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josee\Desktop\INTEGRACION PY\Data informe\"/>
    </mc:Choice>
  </mc:AlternateContent>
  <xr:revisionPtr revIDLastSave="0" documentId="13_ncr:1_{97556F4C-5BC3-493C-885B-C8611FD7E4C0}" xr6:coauthVersionLast="47" xr6:coauthVersionMax="47" xr10:uidLastSave="{00000000-0000-0000-0000-000000000000}"/>
  <bookViews>
    <workbookView xWindow="-108" yWindow="-108" windowWidth="23256" windowHeight="12456" xr2:uid="{2A2DD0E0-1E67-4ED0-BE26-1C0840B6DE4F}"/>
  </bookViews>
  <sheets>
    <sheet name="BBDD" sheetId="1" r:id="rId1"/>
    <sheet name="BBDD LEG" sheetId="5" r:id="rId2"/>
    <sheet name="BBDD TOA" sheetId="4" r:id="rId3"/>
    <sheet name="BBDD CAN" sheetId="3" r:id="rId4"/>
    <sheet name="PLANTA" sheetId="2" r:id="rId5"/>
    <sheet name="BACK"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2" i="1" l="1"/>
  <c r="AH3" i="1"/>
  <c r="AH4" i="1"/>
  <c r="AH5" i="1"/>
  <c r="AH6" i="1"/>
  <c r="AH7" i="1"/>
  <c r="AH8" i="1"/>
  <c r="AH9" i="1"/>
  <c r="AH10" i="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189" i="1"/>
  <c r="AH190" i="1"/>
  <c r="AH191" i="1"/>
  <c r="AH192" i="1"/>
  <c r="AH193" i="1"/>
  <c r="AH194" i="1"/>
  <c r="AH195" i="1"/>
  <c r="AH196" i="1"/>
  <c r="AH197" i="1"/>
  <c r="AH198" i="1"/>
  <c r="AH199" i="1"/>
  <c r="AH200" i="1"/>
  <c r="AH201" i="1"/>
  <c r="AH202" i="1"/>
  <c r="AH203" i="1"/>
  <c r="AH204" i="1"/>
  <c r="AH205" i="1"/>
  <c r="AH206" i="1"/>
  <c r="AH207" i="1"/>
  <c r="AH208" i="1"/>
  <c r="AH209" i="1"/>
  <c r="AH210" i="1"/>
  <c r="AH211" i="1"/>
  <c r="AH212" i="1"/>
  <c r="AH213" i="1"/>
  <c r="AH214" i="1"/>
  <c r="AH215" i="1"/>
  <c r="AH216" i="1"/>
  <c r="AH217" i="1"/>
  <c r="AH218" i="1"/>
  <c r="AH219" i="1"/>
  <c r="AH220" i="1"/>
  <c r="AH221" i="1"/>
  <c r="AH222" i="1"/>
  <c r="AH223" i="1"/>
  <c r="AH224" i="1"/>
  <c r="AH225" i="1"/>
  <c r="AH226"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0" i="1"/>
  <c r="AH271" i="1"/>
  <c r="AH272" i="1"/>
  <c r="AH273" i="1"/>
  <c r="AH274" i="1"/>
  <c r="AH275" i="1"/>
  <c r="AH276" i="1"/>
  <c r="AH277" i="1"/>
  <c r="AH278" i="1"/>
  <c r="AH279" i="1"/>
  <c r="AH280" i="1"/>
  <c r="AH281" i="1"/>
  <c r="AH282" i="1"/>
  <c r="AH283" i="1"/>
  <c r="AH284" i="1"/>
  <c r="AH285" i="1"/>
  <c r="AH286" i="1"/>
  <c r="AH287" i="1"/>
  <c r="AH288" i="1"/>
  <c r="AH289" i="1"/>
  <c r="AH290" i="1"/>
  <c r="AH291" i="1"/>
  <c r="AH292" i="1"/>
  <c r="AH293" i="1"/>
  <c r="AH294" i="1"/>
  <c r="AH295" i="1"/>
  <c r="AH296" i="1"/>
  <c r="AH297" i="1"/>
  <c r="AH298" i="1"/>
  <c r="AH299" i="1"/>
  <c r="AH300" i="1"/>
  <c r="AH301" i="1"/>
  <c r="AH302" i="1"/>
  <c r="AH303" i="1"/>
  <c r="AH304" i="1"/>
  <c r="AH305" i="1"/>
  <c r="AH306" i="1"/>
  <c r="AH307" i="1"/>
  <c r="AH308" i="1"/>
  <c r="AH309" i="1"/>
  <c r="AH310" i="1"/>
  <c r="AH311" i="1"/>
  <c r="AH312" i="1"/>
  <c r="AH313" i="1"/>
  <c r="AH314" i="1"/>
  <c r="AH315" i="1"/>
  <c r="AH316" i="1"/>
  <c r="AH317" i="1"/>
  <c r="AH318" i="1"/>
  <c r="AH319" i="1"/>
  <c r="AH320" i="1"/>
  <c r="AH321" i="1"/>
  <c r="AH322" i="1"/>
  <c r="AH323" i="1"/>
  <c r="AH324" i="1"/>
  <c r="AH325" i="1"/>
  <c r="AH326" i="1"/>
  <c r="AH327" i="1"/>
  <c r="AH328" i="1"/>
  <c r="AH329" i="1"/>
  <c r="AH330" i="1"/>
  <c r="AH331" i="1"/>
  <c r="AH332" i="1"/>
  <c r="AH333" i="1"/>
  <c r="AH334" i="1"/>
  <c r="AH335" i="1"/>
  <c r="AH336" i="1"/>
  <c r="AH337" i="1"/>
  <c r="AH338" i="1"/>
  <c r="AH339" i="1"/>
  <c r="AH340" i="1"/>
  <c r="AH341" i="1"/>
  <c r="AH342" i="1"/>
  <c r="AH343" i="1"/>
  <c r="AH344" i="1"/>
  <c r="AH345" i="1"/>
  <c r="AH346" i="1"/>
  <c r="AH347" i="1"/>
  <c r="AH348" i="1"/>
  <c r="AH349" i="1"/>
  <c r="AH350" i="1"/>
  <c r="AH351" i="1"/>
  <c r="AH352" i="1"/>
  <c r="AH353" i="1"/>
  <c r="AH354" i="1"/>
  <c r="AH355" i="1"/>
  <c r="AH356" i="1"/>
  <c r="AH357" i="1"/>
  <c r="AH358" i="1"/>
  <c r="AH359" i="1"/>
  <c r="AH360" i="1"/>
  <c r="AH361" i="1"/>
  <c r="AH362" i="1"/>
  <c r="AH363" i="1"/>
  <c r="AH364" i="1"/>
  <c r="AH365" i="1"/>
  <c r="AH366" i="1"/>
  <c r="AH367" i="1"/>
  <c r="AH368" i="1"/>
  <c r="AH369" i="1"/>
  <c r="AH370" i="1"/>
  <c r="AH371" i="1"/>
  <c r="AH372" i="1"/>
  <c r="AH373" i="1"/>
  <c r="AH374" i="1"/>
  <c r="AH375" i="1"/>
  <c r="AH376" i="1"/>
  <c r="AH377" i="1"/>
  <c r="AH378" i="1"/>
  <c r="AH379" i="1"/>
  <c r="AH380" i="1"/>
  <c r="AH381" i="1"/>
  <c r="AH382" i="1"/>
  <c r="AH383" i="1"/>
  <c r="AH384" i="1"/>
  <c r="AH385" i="1"/>
  <c r="AH386" i="1"/>
  <c r="AH387" i="1"/>
  <c r="AH388" i="1"/>
  <c r="AH389" i="1"/>
  <c r="AH390" i="1"/>
  <c r="AH391" i="1"/>
  <c r="AH392" i="1"/>
  <c r="AH393" i="1"/>
  <c r="AH394" i="1"/>
  <c r="AH395" i="1"/>
  <c r="AH396" i="1"/>
  <c r="AH397" i="1"/>
  <c r="AH398" i="1"/>
  <c r="AH399" i="1"/>
  <c r="AH400" i="1"/>
  <c r="AH401" i="1"/>
  <c r="AH402" i="1"/>
  <c r="AH403" i="1"/>
  <c r="AH404" i="1"/>
  <c r="AH405" i="1"/>
  <c r="AH406" i="1"/>
  <c r="AH407" i="1"/>
  <c r="AH408" i="1"/>
  <c r="AH409" i="1"/>
  <c r="AH410" i="1"/>
  <c r="AH411" i="1"/>
  <c r="AH412" i="1"/>
  <c r="AH413" i="1"/>
  <c r="AH414" i="1"/>
  <c r="AH415" i="1"/>
  <c r="AH416" i="1"/>
  <c r="AH417" i="1"/>
  <c r="AH418" i="1"/>
  <c r="AH419" i="1"/>
  <c r="AH420" i="1"/>
  <c r="AH421" i="1"/>
  <c r="AH422" i="1"/>
  <c r="AH423" i="1"/>
  <c r="AH424" i="1"/>
  <c r="AH425" i="1"/>
  <c r="AH426" i="1"/>
  <c r="AH427" i="1"/>
  <c r="AH428" i="1"/>
  <c r="AH429" i="1"/>
  <c r="AH430" i="1"/>
  <c r="AH431" i="1"/>
  <c r="AH432" i="1"/>
  <c r="AH433" i="1"/>
  <c r="AH434" i="1"/>
  <c r="AH435" i="1"/>
  <c r="AH436" i="1"/>
  <c r="AH437" i="1"/>
  <c r="AH438" i="1"/>
  <c r="AH439" i="1"/>
  <c r="AH440" i="1"/>
  <c r="AH441" i="1"/>
  <c r="AH442" i="1"/>
  <c r="AH443" i="1"/>
  <c r="AH444" i="1"/>
  <c r="AH445" i="1"/>
  <c r="AH446" i="1"/>
  <c r="AH447" i="1"/>
  <c r="AH448" i="1"/>
  <c r="AH449" i="1"/>
  <c r="AH450" i="1"/>
  <c r="AH451" i="1"/>
  <c r="AH452" i="1"/>
  <c r="AH453" i="1"/>
  <c r="AH454" i="1"/>
  <c r="AH455" i="1"/>
  <c r="AH456" i="1"/>
  <c r="AH457" i="1"/>
  <c r="AH458" i="1"/>
  <c r="AH459" i="1"/>
  <c r="AH460" i="1"/>
  <c r="AH461" i="1"/>
  <c r="AH462" i="1"/>
  <c r="AH463" i="1"/>
  <c r="AH464" i="1"/>
  <c r="AH465" i="1"/>
  <c r="AH466" i="1"/>
  <c r="AH467" i="1"/>
  <c r="AH468" i="1"/>
  <c r="AH469" i="1"/>
  <c r="AH470" i="1"/>
  <c r="AH471" i="1"/>
  <c r="AH472" i="1"/>
  <c r="AH473" i="1"/>
  <c r="AH474" i="1"/>
  <c r="AH475" i="1"/>
  <c r="AH476" i="1"/>
  <c r="AH477" i="1"/>
  <c r="AH478" i="1"/>
  <c r="AH479" i="1"/>
  <c r="AH480" i="1"/>
  <c r="AH481" i="1"/>
  <c r="AH482" i="1"/>
  <c r="AH483" i="1"/>
  <c r="AH484" i="1"/>
  <c r="AH485" i="1"/>
  <c r="AH486" i="1"/>
  <c r="AH487" i="1"/>
  <c r="AH488" i="1"/>
  <c r="AH489" i="1"/>
  <c r="AH490" i="1"/>
  <c r="AH491" i="1"/>
  <c r="AH492" i="1"/>
  <c r="AH493" i="1"/>
  <c r="AH494" i="1"/>
  <c r="AH495" i="1"/>
  <c r="AH496" i="1"/>
  <c r="AH497" i="1"/>
  <c r="AH498" i="1"/>
  <c r="AH499" i="1"/>
  <c r="AH500" i="1"/>
  <c r="AH501" i="1"/>
  <c r="AH502" i="1"/>
  <c r="AH503" i="1"/>
  <c r="AH504" i="1"/>
  <c r="AH505" i="1"/>
  <c r="AH506" i="1"/>
  <c r="AH507" i="1"/>
  <c r="AH508" i="1"/>
  <c r="AH509" i="1"/>
  <c r="AH510" i="1"/>
  <c r="AH511" i="1"/>
  <c r="AH512" i="1"/>
  <c r="AH513" i="1"/>
  <c r="AH514" i="1"/>
  <c r="AH515" i="1"/>
  <c r="AH516" i="1"/>
  <c r="AH517" i="1"/>
  <c r="AH518" i="1"/>
  <c r="AH519" i="1"/>
  <c r="AH520" i="1"/>
  <c r="AH521" i="1"/>
  <c r="AH522" i="1"/>
  <c r="AH523" i="1"/>
  <c r="AH524" i="1"/>
  <c r="AH525" i="1"/>
  <c r="AH526" i="1"/>
  <c r="AH527" i="1"/>
  <c r="AH528" i="1"/>
  <c r="AH529" i="1"/>
  <c r="AH530" i="1"/>
  <c r="AH531" i="1"/>
  <c r="AH532" i="1"/>
  <c r="AH533" i="1"/>
  <c r="AH534" i="1"/>
  <c r="AH535" i="1"/>
  <c r="AH536" i="1"/>
  <c r="AH537" i="1"/>
  <c r="AH538" i="1"/>
  <c r="AH539" i="1"/>
  <c r="AH540" i="1"/>
  <c r="AH541" i="1"/>
  <c r="AH542" i="1"/>
  <c r="AH543" i="1"/>
  <c r="AH544" i="1"/>
  <c r="AH545" i="1"/>
  <c r="AH546" i="1"/>
  <c r="AH547" i="1"/>
  <c r="AH548" i="1"/>
  <c r="AH549" i="1"/>
  <c r="AH550" i="1"/>
  <c r="AH551" i="1"/>
  <c r="AH552" i="1"/>
  <c r="AH553" i="1"/>
  <c r="AH554" i="1"/>
  <c r="AH555" i="1"/>
  <c r="AH556" i="1"/>
  <c r="AH557" i="1"/>
  <c r="AH558" i="1"/>
  <c r="AH559" i="1"/>
  <c r="AH560" i="1"/>
  <c r="AH561" i="1"/>
  <c r="AH562" i="1"/>
  <c r="AH563" i="1"/>
  <c r="AH564" i="1"/>
  <c r="AH565" i="1"/>
  <c r="AH566" i="1"/>
  <c r="AH567" i="1"/>
  <c r="AH568" i="1"/>
  <c r="AH569" i="1"/>
  <c r="AH570" i="1"/>
  <c r="AH571" i="1"/>
  <c r="AH572" i="1"/>
  <c r="AH573" i="1"/>
  <c r="AH574" i="1"/>
  <c r="AH575" i="1"/>
  <c r="AH576" i="1"/>
  <c r="AH577" i="1"/>
  <c r="AH578" i="1"/>
  <c r="AH579" i="1"/>
  <c r="AH580" i="1"/>
  <c r="AH581" i="1"/>
  <c r="AH582" i="1"/>
  <c r="AH583" i="1"/>
  <c r="AH584" i="1"/>
  <c r="AH585" i="1"/>
  <c r="AH586" i="1"/>
  <c r="AH587" i="1"/>
  <c r="AH588" i="1"/>
  <c r="AH589" i="1"/>
  <c r="AH590" i="1"/>
  <c r="AH591" i="1"/>
  <c r="AH592" i="1"/>
  <c r="AH593" i="1"/>
  <c r="AH594" i="1"/>
  <c r="AH595" i="1"/>
  <c r="AH596" i="1"/>
  <c r="AH597" i="1"/>
  <c r="AH598" i="1"/>
  <c r="AH599" i="1"/>
  <c r="AH600" i="1"/>
  <c r="AH601" i="1"/>
  <c r="AH602" i="1"/>
  <c r="AH603" i="1"/>
  <c r="AH604" i="1"/>
  <c r="AH605" i="1"/>
  <c r="AH606" i="1"/>
  <c r="AH607" i="1"/>
  <c r="AH608" i="1"/>
  <c r="AH609" i="1"/>
  <c r="AH610" i="1"/>
  <c r="AH611" i="1"/>
  <c r="AH612" i="1"/>
  <c r="AH613" i="1"/>
  <c r="AH614" i="1"/>
  <c r="AH615" i="1"/>
  <c r="AH616" i="1"/>
  <c r="AH617" i="1"/>
  <c r="AH618" i="1"/>
  <c r="AH619" i="1"/>
  <c r="AH620" i="1"/>
  <c r="AH621" i="1"/>
  <c r="AH622" i="1"/>
  <c r="AH623" i="1"/>
  <c r="AH624" i="1"/>
  <c r="AH625" i="1"/>
  <c r="AH626" i="1"/>
  <c r="AH627" i="1"/>
  <c r="AH628" i="1"/>
  <c r="AH629" i="1"/>
  <c r="AH630" i="1"/>
  <c r="AH631" i="1"/>
  <c r="AH632" i="1"/>
  <c r="AH633" i="1"/>
  <c r="AH634" i="1"/>
  <c r="AH635" i="1"/>
  <c r="AH636" i="1"/>
  <c r="AH637" i="1"/>
  <c r="AH638" i="1"/>
  <c r="AH639" i="1"/>
  <c r="AH640" i="1"/>
  <c r="AH641" i="1"/>
  <c r="AH642" i="1"/>
  <c r="AH643" i="1"/>
  <c r="AH644" i="1"/>
  <c r="AH645" i="1"/>
  <c r="AH646" i="1"/>
  <c r="AH647" i="1"/>
  <c r="AH648" i="1"/>
  <c r="AH649" i="1"/>
  <c r="AH650" i="1"/>
  <c r="AH651" i="1"/>
  <c r="AH652" i="1"/>
  <c r="AH653" i="1"/>
  <c r="AH654" i="1"/>
  <c r="AH655" i="1"/>
  <c r="AH656" i="1"/>
  <c r="AH657" i="1"/>
  <c r="AH658" i="1"/>
  <c r="AH659" i="1"/>
  <c r="AH660" i="1"/>
  <c r="AH661" i="1"/>
  <c r="AH662" i="1"/>
  <c r="AH663" i="1"/>
  <c r="AH664" i="1"/>
  <c r="AH665" i="1"/>
  <c r="AH666" i="1"/>
  <c r="AH667" i="1"/>
  <c r="AH668" i="1"/>
  <c r="AH669" i="1"/>
  <c r="AH670" i="1"/>
  <c r="AH671" i="1"/>
  <c r="AH672" i="1"/>
  <c r="AH673" i="1"/>
  <c r="AH674" i="1"/>
  <c r="AH675" i="1"/>
  <c r="AH676" i="1"/>
  <c r="AH677" i="1"/>
  <c r="AH678" i="1"/>
  <c r="AH679" i="1"/>
  <c r="AH680" i="1"/>
  <c r="AH681" i="1"/>
  <c r="AH682" i="1"/>
  <c r="AH683" i="1"/>
  <c r="AH684" i="1"/>
  <c r="AH685" i="1"/>
  <c r="AH686" i="1"/>
  <c r="AH687" i="1"/>
  <c r="AH688" i="1"/>
  <c r="AH689" i="1"/>
  <c r="AH690" i="1"/>
  <c r="AH691" i="1"/>
  <c r="AH692" i="1"/>
  <c r="AH693" i="1"/>
  <c r="AH694" i="1"/>
  <c r="AH695" i="1"/>
  <c r="AH696" i="1"/>
  <c r="AH697" i="1"/>
  <c r="AH698" i="1"/>
  <c r="AH699" i="1"/>
  <c r="AH700" i="1"/>
  <c r="AH701" i="1"/>
  <c r="AH702" i="1"/>
  <c r="AH703" i="1"/>
  <c r="AH704" i="1"/>
  <c r="AH705" i="1"/>
  <c r="AH706" i="1"/>
  <c r="AH707" i="1"/>
  <c r="AH708" i="1"/>
  <c r="AH709" i="1"/>
  <c r="AH710" i="1"/>
  <c r="AH711" i="1"/>
  <c r="AH712" i="1"/>
  <c r="AH713" i="1"/>
  <c r="AH714" i="1"/>
  <c r="AH715" i="1"/>
  <c r="AH716" i="1"/>
  <c r="AH717" i="1"/>
  <c r="AH718" i="1"/>
  <c r="AH719" i="1"/>
  <c r="AH720" i="1"/>
  <c r="AH721" i="1"/>
  <c r="AH722" i="1"/>
  <c r="AH723" i="1"/>
  <c r="AH724" i="1"/>
  <c r="AH725" i="1"/>
  <c r="AH726" i="1"/>
  <c r="AH727" i="1"/>
  <c r="AH728" i="1"/>
  <c r="AH729" i="1"/>
  <c r="AH730" i="1"/>
  <c r="AH731" i="1"/>
  <c r="AH732" i="1"/>
  <c r="AH733" i="1"/>
  <c r="AH734" i="1"/>
  <c r="AH735" i="1"/>
  <c r="AH736" i="1"/>
  <c r="AH737" i="1"/>
  <c r="Y3" i="6"/>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P2" i="1" a="1"/>
  <c r="P2" i="1"/>
  <c r="AK2" i="1"/>
  <c r="AK3" i="1"/>
  <c r="AK4" i="1"/>
  <c r="AK5" i="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K55" i="1"/>
  <c r="AK56" i="1"/>
  <c r="AK57" i="1"/>
  <c r="AK58" i="1"/>
  <c r="AK59" i="1"/>
  <c r="AK60" i="1"/>
  <c r="AK61" i="1"/>
  <c r="AK62" i="1"/>
  <c r="AK63" i="1"/>
  <c r="AK64" i="1"/>
  <c r="AK65" i="1"/>
  <c r="AK66" i="1"/>
  <c r="AK67" i="1"/>
  <c r="AK68" i="1"/>
  <c r="AK69" i="1"/>
  <c r="AK70" i="1"/>
  <c r="AK71" i="1"/>
  <c r="AK72" i="1"/>
  <c r="AK73" i="1"/>
  <c r="AK74" i="1"/>
  <c r="AK75" i="1"/>
  <c r="AK76" i="1"/>
  <c r="AK77" i="1"/>
  <c r="AK78" i="1"/>
  <c r="AK79" i="1"/>
  <c r="AK80" i="1"/>
  <c r="AK81" i="1"/>
  <c r="AK82" i="1"/>
  <c r="AK83" i="1"/>
  <c r="AK84" i="1"/>
  <c r="AK85" i="1"/>
  <c r="AK86" i="1"/>
  <c r="AK87" i="1"/>
  <c r="AK88" i="1"/>
  <c r="AK89" i="1"/>
  <c r="AK90" i="1"/>
  <c r="AK91" i="1"/>
  <c r="AK92" i="1"/>
  <c r="AK93" i="1"/>
  <c r="AK94" i="1"/>
  <c r="AK95" i="1"/>
  <c r="AK96" i="1"/>
  <c r="AK97" i="1"/>
  <c r="AK98" i="1"/>
  <c r="AK99" i="1"/>
  <c r="AK100" i="1"/>
  <c r="AK101" i="1"/>
  <c r="AK102" i="1"/>
  <c r="AK103" i="1"/>
  <c r="AK104" i="1"/>
  <c r="AK105" i="1"/>
  <c r="AK106" i="1"/>
  <c r="AK107" i="1"/>
  <c r="AK108" i="1"/>
  <c r="AK109" i="1"/>
  <c r="AK110" i="1"/>
  <c r="AK111" i="1"/>
  <c r="AK112" i="1"/>
  <c r="AK113" i="1"/>
  <c r="AK114" i="1"/>
  <c r="AK115" i="1"/>
  <c r="AK116" i="1"/>
  <c r="AK117" i="1"/>
  <c r="AK118" i="1"/>
  <c r="AK119" i="1"/>
  <c r="AK120" i="1"/>
  <c r="AK121" i="1"/>
  <c r="AK122" i="1"/>
  <c r="AK123" i="1"/>
  <c r="AK124" i="1"/>
  <c r="AK125" i="1"/>
  <c r="AK126" i="1"/>
  <c r="AK127" i="1"/>
  <c r="AK128" i="1"/>
  <c r="AK129" i="1"/>
  <c r="AK130" i="1"/>
  <c r="AK131" i="1"/>
  <c r="AK132" i="1"/>
  <c r="AK133" i="1"/>
  <c r="AK134" i="1"/>
  <c r="AK135" i="1"/>
  <c r="AK136" i="1"/>
  <c r="AK137" i="1"/>
  <c r="AK138" i="1"/>
  <c r="AK139" i="1"/>
  <c r="AK140" i="1"/>
  <c r="AK141" i="1"/>
  <c r="AK142" i="1"/>
  <c r="AK143" i="1"/>
  <c r="AK144" i="1"/>
  <c r="AK145" i="1"/>
  <c r="AK146" i="1"/>
  <c r="AK147" i="1"/>
  <c r="AK148" i="1"/>
  <c r="AK149" i="1"/>
  <c r="AK150" i="1"/>
  <c r="AK151" i="1"/>
  <c r="AK152" i="1"/>
  <c r="AK153" i="1"/>
  <c r="AK154" i="1"/>
  <c r="AK155" i="1"/>
  <c r="AK156" i="1"/>
  <c r="AK157" i="1"/>
  <c r="AK158" i="1"/>
  <c r="AK159" i="1"/>
  <c r="AK160" i="1"/>
  <c r="AK161" i="1"/>
  <c r="AK162" i="1"/>
  <c r="AK163" i="1"/>
  <c r="AK164" i="1"/>
  <c r="AK165" i="1"/>
  <c r="AK166" i="1"/>
  <c r="AK167" i="1"/>
  <c r="AK168" i="1"/>
  <c r="AK169" i="1"/>
  <c r="AK170" i="1"/>
  <c r="AK171" i="1"/>
  <c r="AK172" i="1"/>
  <c r="AK173" i="1"/>
  <c r="AK174" i="1"/>
  <c r="AK175" i="1"/>
  <c r="AK176" i="1"/>
  <c r="AK177" i="1"/>
  <c r="AK178" i="1"/>
  <c r="AK179" i="1"/>
  <c r="AK180" i="1"/>
  <c r="AK181" i="1"/>
  <c r="AK182" i="1"/>
  <c r="AK183" i="1"/>
  <c r="AK184" i="1"/>
  <c r="AK185" i="1"/>
  <c r="AK186" i="1"/>
  <c r="AK187" i="1"/>
  <c r="AK188" i="1"/>
  <c r="AK189" i="1"/>
  <c r="AK190" i="1"/>
  <c r="AK191" i="1"/>
  <c r="AK192" i="1"/>
  <c r="AK193" i="1"/>
  <c r="AK194" i="1"/>
  <c r="AK195" i="1"/>
  <c r="AK196" i="1"/>
  <c r="AK197" i="1"/>
  <c r="AK198" i="1"/>
  <c r="AK199" i="1"/>
  <c r="AK200" i="1"/>
  <c r="AK201" i="1"/>
  <c r="AK202" i="1"/>
  <c r="AK203" i="1"/>
  <c r="AK204" i="1"/>
  <c r="AK205" i="1"/>
  <c r="AK206" i="1"/>
  <c r="AK207" i="1"/>
  <c r="AK208" i="1"/>
  <c r="AK209" i="1"/>
  <c r="AK210" i="1"/>
  <c r="AK211" i="1"/>
  <c r="AK212" i="1"/>
  <c r="AK213" i="1"/>
  <c r="AK214" i="1"/>
  <c r="AK215" i="1"/>
  <c r="AK216" i="1"/>
  <c r="AK217" i="1"/>
  <c r="AK218" i="1"/>
  <c r="AK219" i="1"/>
  <c r="AK220" i="1"/>
  <c r="AK221" i="1"/>
  <c r="AK222" i="1"/>
  <c r="AK223" i="1"/>
  <c r="AK224" i="1"/>
  <c r="AK225" i="1"/>
  <c r="AK226" i="1"/>
  <c r="AK227" i="1"/>
  <c r="AK228" i="1"/>
  <c r="AK229" i="1"/>
  <c r="AK230" i="1"/>
  <c r="AK231" i="1"/>
  <c r="AK232" i="1"/>
  <c r="AK233" i="1"/>
  <c r="AK234" i="1"/>
  <c r="AK235" i="1"/>
  <c r="AK236" i="1"/>
  <c r="AK237" i="1"/>
  <c r="AK238" i="1"/>
  <c r="AK239" i="1"/>
  <c r="AK240" i="1"/>
  <c r="AK241" i="1"/>
  <c r="AK242" i="1"/>
  <c r="AK243" i="1"/>
  <c r="AK244" i="1"/>
  <c r="AK245" i="1"/>
  <c r="AK246" i="1"/>
  <c r="AK247" i="1"/>
  <c r="AK248" i="1"/>
  <c r="AK249" i="1"/>
  <c r="AK250" i="1"/>
  <c r="AK251" i="1"/>
  <c r="AK252" i="1"/>
  <c r="AK253" i="1"/>
  <c r="AK254" i="1"/>
  <c r="AK255" i="1"/>
  <c r="AK256" i="1"/>
  <c r="AK257" i="1"/>
  <c r="AK258" i="1"/>
  <c r="AK259" i="1"/>
  <c r="AK260" i="1"/>
  <c r="AK261" i="1"/>
  <c r="AK262" i="1"/>
  <c r="AK263" i="1"/>
  <c r="AK264" i="1"/>
  <c r="AK265" i="1"/>
  <c r="AK266" i="1"/>
  <c r="AK267" i="1"/>
  <c r="AK268" i="1"/>
  <c r="AK269" i="1"/>
  <c r="AK270" i="1"/>
  <c r="AK271" i="1"/>
  <c r="AK272" i="1"/>
  <c r="AK273" i="1"/>
  <c r="AK274" i="1"/>
  <c r="AK275" i="1"/>
  <c r="AK276" i="1"/>
  <c r="AK277" i="1"/>
  <c r="AK278" i="1"/>
  <c r="AK279" i="1"/>
  <c r="AK280" i="1"/>
  <c r="AK281" i="1"/>
  <c r="AK282" i="1"/>
  <c r="AK283" i="1"/>
  <c r="AK284" i="1"/>
  <c r="AK285" i="1"/>
  <c r="AK286" i="1"/>
  <c r="AK287" i="1"/>
  <c r="AK288" i="1"/>
  <c r="AK289" i="1"/>
  <c r="AK290" i="1"/>
  <c r="AK291" i="1"/>
  <c r="AK292" i="1"/>
  <c r="AK293" i="1"/>
  <c r="AK294" i="1"/>
  <c r="AK295" i="1"/>
  <c r="AK296" i="1"/>
  <c r="AK297" i="1"/>
  <c r="AK298" i="1"/>
  <c r="AK299" i="1"/>
  <c r="AK300" i="1"/>
  <c r="AK301" i="1"/>
  <c r="AK302" i="1"/>
  <c r="AK303" i="1"/>
  <c r="AK304" i="1"/>
  <c r="AK305" i="1"/>
  <c r="AK306" i="1"/>
  <c r="AK307" i="1"/>
  <c r="AK308" i="1"/>
  <c r="AK309" i="1"/>
  <c r="AK310" i="1"/>
  <c r="AK311" i="1"/>
  <c r="AK312" i="1"/>
  <c r="AK313" i="1"/>
  <c r="AK314" i="1"/>
  <c r="AK315" i="1"/>
  <c r="AK316" i="1"/>
  <c r="AK317" i="1"/>
  <c r="AK318" i="1"/>
  <c r="AK319" i="1"/>
  <c r="AK320" i="1"/>
  <c r="AK321" i="1"/>
  <c r="AK322" i="1"/>
  <c r="AK323" i="1"/>
  <c r="AK324" i="1"/>
  <c r="AK325" i="1"/>
  <c r="AK326" i="1"/>
  <c r="AK327" i="1"/>
  <c r="AK328" i="1"/>
  <c r="AK329" i="1"/>
  <c r="AK330" i="1"/>
  <c r="AK331" i="1"/>
  <c r="AK332" i="1"/>
  <c r="AK333" i="1"/>
  <c r="AK334" i="1"/>
  <c r="AK335" i="1"/>
  <c r="AK336" i="1"/>
  <c r="AK337" i="1"/>
  <c r="AK338" i="1"/>
  <c r="AK339" i="1"/>
  <c r="AK340" i="1"/>
  <c r="AK341" i="1"/>
  <c r="AK342" i="1"/>
  <c r="AK343" i="1"/>
  <c r="AK344" i="1"/>
  <c r="AK345" i="1"/>
  <c r="AK346" i="1"/>
  <c r="AK347" i="1"/>
  <c r="AK348" i="1"/>
  <c r="AK349" i="1"/>
  <c r="AK350" i="1"/>
  <c r="AK351" i="1"/>
  <c r="AK352" i="1"/>
  <c r="AK353" i="1"/>
  <c r="AK354" i="1"/>
  <c r="AK355" i="1"/>
  <c r="AK356" i="1"/>
  <c r="AK357" i="1"/>
  <c r="AK358" i="1"/>
  <c r="AK359" i="1"/>
  <c r="AK360" i="1"/>
  <c r="AK361" i="1"/>
  <c r="AK362" i="1"/>
  <c r="AK363" i="1"/>
  <c r="AK364" i="1"/>
  <c r="AK365" i="1"/>
  <c r="AK366" i="1"/>
  <c r="AK367" i="1"/>
  <c r="AK368" i="1"/>
  <c r="AK369" i="1"/>
  <c r="AK370" i="1"/>
  <c r="AK371" i="1"/>
  <c r="AK372" i="1"/>
  <c r="AK373" i="1"/>
  <c r="AK374" i="1"/>
  <c r="AK375" i="1"/>
  <c r="AK376" i="1"/>
  <c r="AK377" i="1"/>
  <c r="AK378" i="1"/>
  <c r="AK379" i="1"/>
  <c r="AK380" i="1"/>
  <c r="AK381" i="1"/>
  <c r="AK382" i="1"/>
  <c r="AK383" i="1"/>
  <c r="AK384" i="1"/>
  <c r="AK385" i="1"/>
  <c r="AK386" i="1"/>
  <c r="AK387" i="1"/>
  <c r="AK388" i="1"/>
  <c r="AK389" i="1"/>
  <c r="AK390" i="1"/>
  <c r="AK391" i="1"/>
  <c r="AK392" i="1"/>
  <c r="AK393" i="1"/>
  <c r="AK394" i="1"/>
  <c r="AK395" i="1"/>
  <c r="AK396" i="1"/>
  <c r="AK397" i="1"/>
  <c r="AK398" i="1"/>
  <c r="AK399" i="1"/>
  <c r="AK400" i="1"/>
  <c r="AK401" i="1"/>
  <c r="AK402" i="1"/>
  <c r="AK403" i="1"/>
  <c r="AK404" i="1"/>
  <c r="AK405" i="1"/>
  <c r="AK406" i="1"/>
  <c r="AK407" i="1"/>
  <c r="AK408" i="1"/>
  <c r="AK409" i="1"/>
  <c r="AK410" i="1"/>
  <c r="AK411" i="1"/>
  <c r="AK412" i="1"/>
  <c r="AK413" i="1"/>
  <c r="AK414" i="1"/>
  <c r="AK415" i="1"/>
  <c r="AK416" i="1"/>
  <c r="AK417" i="1"/>
  <c r="AK418" i="1"/>
  <c r="AK419" i="1"/>
  <c r="AK420" i="1"/>
  <c r="AK421" i="1"/>
  <c r="AK422" i="1"/>
  <c r="AK423" i="1"/>
  <c r="AK424" i="1"/>
  <c r="AK425" i="1"/>
  <c r="AK426" i="1"/>
  <c r="AK427" i="1"/>
  <c r="AK428" i="1"/>
  <c r="AK429" i="1"/>
  <c r="AK430" i="1"/>
  <c r="AK431" i="1"/>
  <c r="AK432" i="1"/>
  <c r="AK433" i="1"/>
  <c r="AK434" i="1"/>
  <c r="AK435" i="1"/>
  <c r="AK436" i="1"/>
  <c r="AK437" i="1"/>
  <c r="AK438" i="1"/>
  <c r="AK439" i="1"/>
  <c r="AK440" i="1"/>
  <c r="AK441" i="1"/>
  <c r="AK442" i="1"/>
  <c r="AK443" i="1"/>
  <c r="AK444" i="1"/>
  <c r="AK445" i="1"/>
  <c r="AK446" i="1"/>
  <c r="AK447" i="1"/>
  <c r="AK448" i="1"/>
  <c r="AK449" i="1"/>
  <c r="AK450" i="1"/>
  <c r="AK451" i="1"/>
  <c r="AK452" i="1"/>
  <c r="AK453" i="1"/>
  <c r="AK454" i="1"/>
  <c r="AK455" i="1"/>
  <c r="AK456" i="1"/>
  <c r="AK457" i="1"/>
  <c r="AK458" i="1"/>
  <c r="AK459" i="1"/>
  <c r="AK460" i="1"/>
  <c r="AK461" i="1"/>
  <c r="AK462" i="1"/>
  <c r="AK463" i="1"/>
  <c r="AK464" i="1"/>
  <c r="AK465" i="1"/>
  <c r="AK466" i="1"/>
  <c r="AK467" i="1"/>
  <c r="AK468" i="1"/>
  <c r="AK469" i="1"/>
  <c r="AK470" i="1"/>
  <c r="AK471" i="1"/>
  <c r="AK472" i="1"/>
  <c r="AK473" i="1"/>
  <c r="AK474" i="1"/>
  <c r="AK475" i="1"/>
  <c r="AK476" i="1"/>
  <c r="AK477" i="1"/>
  <c r="AK478" i="1"/>
  <c r="AK479" i="1"/>
  <c r="AK480" i="1"/>
  <c r="AK481" i="1"/>
  <c r="AK482" i="1"/>
  <c r="AK483" i="1"/>
  <c r="AK484" i="1"/>
  <c r="AK485" i="1"/>
  <c r="AK486" i="1"/>
  <c r="AK487" i="1"/>
  <c r="AK488" i="1"/>
  <c r="AK489" i="1"/>
  <c r="AK490" i="1"/>
  <c r="AK491" i="1"/>
  <c r="AK492" i="1"/>
  <c r="AK493" i="1"/>
  <c r="AK494" i="1"/>
  <c r="AK495" i="1"/>
  <c r="AK496" i="1"/>
  <c r="AK497" i="1"/>
  <c r="AK498" i="1"/>
  <c r="AK499" i="1"/>
  <c r="AK500" i="1"/>
  <c r="AK501" i="1"/>
  <c r="AK502" i="1"/>
  <c r="AK503" i="1"/>
  <c r="AK504" i="1"/>
  <c r="AK505" i="1"/>
  <c r="AK506" i="1"/>
  <c r="AK507" i="1"/>
  <c r="AK508" i="1"/>
  <c r="AK509" i="1"/>
  <c r="AK510" i="1"/>
  <c r="AK511" i="1"/>
  <c r="AK512" i="1"/>
  <c r="AK513" i="1"/>
  <c r="AK514" i="1"/>
  <c r="AK515" i="1"/>
  <c r="AK516" i="1"/>
  <c r="AK517" i="1"/>
  <c r="AK518" i="1"/>
  <c r="AK519" i="1"/>
  <c r="AK520" i="1"/>
  <c r="AK521" i="1"/>
  <c r="AK522" i="1"/>
  <c r="AK523" i="1"/>
  <c r="AK524" i="1"/>
  <c r="AK525" i="1"/>
  <c r="AK526" i="1"/>
  <c r="AK527" i="1"/>
  <c r="AK528" i="1"/>
  <c r="AK529" i="1"/>
  <c r="AK530" i="1"/>
  <c r="AK531" i="1"/>
  <c r="AK532" i="1"/>
  <c r="AK533" i="1"/>
  <c r="AK534" i="1"/>
  <c r="AK535" i="1"/>
  <c r="AK536" i="1"/>
  <c r="AK537" i="1"/>
  <c r="AK538" i="1"/>
  <c r="AK539" i="1"/>
  <c r="AK540" i="1"/>
  <c r="AK541" i="1"/>
  <c r="AK542" i="1"/>
  <c r="AK543" i="1"/>
  <c r="AK544" i="1"/>
  <c r="AK545" i="1"/>
  <c r="AK546" i="1"/>
  <c r="AK547" i="1"/>
  <c r="AK548" i="1"/>
  <c r="AK549" i="1"/>
  <c r="AK550" i="1"/>
  <c r="AK551" i="1"/>
  <c r="AK552" i="1"/>
  <c r="AK553" i="1"/>
  <c r="AK554" i="1"/>
  <c r="AK555" i="1"/>
  <c r="AK556" i="1"/>
  <c r="AK557" i="1"/>
  <c r="AK558" i="1"/>
  <c r="AK559" i="1"/>
  <c r="AK560" i="1"/>
  <c r="AK561" i="1"/>
  <c r="AK562" i="1"/>
  <c r="AK563" i="1"/>
  <c r="AK564" i="1"/>
  <c r="AK565" i="1"/>
  <c r="AK566" i="1"/>
  <c r="AK567" i="1"/>
  <c r="AK568" i="1"/>
  <c r="AK569" i="1"/>
  <c r="AK570" i="1"/>
  <c r="AK571" i="1"/>
  <c r="AK572" i="1"/>
  <c r="AK573" i="1"/>
  <c r="AK574" i="1"/>
  <c r="AK575" i="1"/>
  <c r="AK576" i="1"/>
  <c r="AK577" i="1"/>
  <c r="AK578" i="1"/>
  <c r="AK579" i="1"/>
  <c r="AK580" i="1"/>
  <c r="AK581" i="1"/>
  <c r="AK582" i="1"/>
  <c r="AK583" i="1"/>
  <c r="AK584" i="1"/>
  <c r="AK585" i="1"/>
  <c r="AK586" i="1"/>
  <c r="AK587" i="1"/>
  <c r="AK588" i="1"/>
  <c r="AK589" i="1"/>
  <c r="AK590" i="1"/>
  <c r="AK591" i="1"/>
  <c r="AK592" i="1"/>
  <c r="AK593" i="1"/>
  <c r="AK594" i="1"/>
  <c r="AK595" i="1"/>
  <c r="AK596" i="1"/>
  <c r="AK597" i="1"/>
  <c r="AK598" i="1"/>
  <c r="AK599" i="1"/>
  <c r="AK600" i="1"/>
  <c r="AK601" i="1"/>
  <c r="AK602" i="1"/>
  <c r="AK603" i="1"/>
  <c r="AK604" i="1"/>
  <c r="AK605" i="1"/>
  <c r="AK606" i="1"/>
  <c r="AK607" i="1"/>
  <c r="AK608" i="1"/>
  <c r="AK609" i="1"/>
  <c r="AK610" i="1"/>
  <c r="AK611" i="1"/>
  <c r="AK612" i="1"/>
  <c r="AK613" i="1"/>
  <c r="AK614" i="1"/>
  <c r="AK615" i="1"/>
  <c r="AK616" i="1"/>
  <c r="AK617" i="1"/>
  <c r="AK618" i="1"/>
  <c r="AK619" i="1"/>
  <c r="AK620" i="1"/>
  <c r="AK621" i="1"/>
  <c r="AK622" i="1"/>
  <c r="AK623" i="1"/>
  <c r="AK624" i="1"/>
  <c r="AK625" i="1"/>
  <c r="AK626" i="1"/>
  <c r="AK627" i="1"/>
  <c r="AK628" i="1"/>
  <c r="AK629" i="1"/>
  <c r="AK630" i="1"/>
  <c r="AK631" i="1"/>
  <c r="AK632" i="1"/>
  <c r="AK633" i="1"/>
  <c r="AK634" i="1"/>
  <c r="AK635" i="1"/>
  <c r="AK636" i="1"/>
  <c r="AK637" i="1"/>
  <c r="AK638" i="1"/>
  <c r="AK639" i="1"/>
  <c r="AK640" i="1"/>
  <c r="AK641" i="1"/>
  <c r="AK642" i="1"/>
  <c r="AK643" i="1"/>
  <c r="AK644" i="1"/>
  <c r="AK645" i="1"/>
  <c r="AK646" i="1"/>
  <c r="AK647" i="1"/>
  <c r="AK648" i="1"/>
  <c r="AK649" i="1"/>
  <c r="AK650" i="1"/>
  <c r="AK651" i="1"/>
  <c r="AK652" i="1"/>
  <c r="AK653" i="1"/>
  <c r="AK654" i="1"/>
  <c r="AK655" i="1"/>
  <c r="AK656" i="1"/>
  <c r="AK657" i="1"/>
  <c r="AK658" i="1"/>
  <c r="AK659" i="1"/>
  <c r="AK660" i="1"/>
  <c r="AK661" i="1"/>
  <c r="AK662" i="1"/>
  <c r="AK663" i="1"/>
  <c r="AK664" i="1"/>
  <c r="AK665" i="1"/>
  <c r="AK666" i="1"/>
  <c r="AK667" i="1"/>
  <c r="AK668" i="1"/>
  <c r="AK669" i="1"/>
  <c r="AK670" i="1"/>
  <c r="AK671" i="1"/>
  <c r="AK672" i="1"/>
  <c r="AK673" i="1"/>
  <c r="AK674" i="1"/>
  <c r="AK675" i="1"/>
  <c r="AK676" i="1"/>
  <c r="AK677" i="1"/>
  <c r="AK678" i="1"/>
  <c r="AK679" i="1"/>
  <c r="AK680" i="1"/>
  <c r="AK681" i="1"/>
  <c r="AK682" i="1"/>
  <c r="AK683" i="1"/>
  <c r="AK684" i="1"/>
  <c r="AK685" i="1"/>
  <c r="AK686" i="1"/>
  <c r="AK687" i="1"/>
  <c r="AK688" i="1"/>
  <c r="AK689" i="1"/>
  <c r="AK690" i="1"/>
  <c r="AK691" i="1"/>
  <c r="AK692" i="1"/>
  <c r="AK693" i="1"/>
  <c r="AK694" i="1"/>
  <c r="AK695" i="1"/>
  <c r="AK696" i="1"/>
  <c r="AK697" i="1"/>
  <c r="AK698" i="1"/>
  <c r="AK699" i="1"/>
  <c r="AK700" i="1"/>
  <c r="AK701" i="1"/>
  <c r="AK702" i="1"/>
  <c r="AK703" i="1"/>
  <c r="AK704" i="1"/>
  <c r="AK705" i="1"/>
  <c r="AK706" i="1"/>
  <c r="AK707" i="1"/>
  <c r="AK708" i="1"/>
  <c r="AK709" i="1"/>
  <c r="AK710" i="1"/>
  <c r="AK711" i="1"/>
  <c r="AK712" i="1"/>
  <c r="AK713" i="1"/>
  <c r="AK714" i="1"/>
  <c r="AK715" i="1"/>
  <c r="AK716" i="1"/>
  <c r="AK717" i="1"/>
  <c r="AK718" i="1"/>
  <c r="AK719" i="1"/>
  <c r="AK720" i="1"/>
  <c r="AK721" i="1"/>
  <c r="AK722" i="1"/>
  <c r="AK723" i="1"/>
  <c r="AK724" i="1"/>
  <c r="AK725" i="1"/>
  <c r="AK726" i="1"/>
  <c r="AK727" i="1"/>
  <c r="AK728" i="1"/>
  <c r="AK729" i="1"/>
  <c r="AK730" i="1"/>
  <c r="AK731" i="1"/>
  <c r="AK732" i="1"/>
  <c r="AK733" i="1"/>
  <c r="AK734" i="1"/>
  <c r="AK735" i="1"/>
  <c r="AK736" i="1"/>
  <c r="AK737" i="1"/>
  <c r="AJ2" i="1"/>
  <c r="AJ3" i="1"/>
  <c r="AJ4"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56" i="1"/>
  <c r="AJ257" i="1"/>
  <c r="AJ258" i="1"/>
  <c r="AJ259" i="1"/>
  <c r="AJ260" i="1"/>
  <c r="AJ261" i="1"/>
  <c r="AJ262" i="1"/>
  <c r="AJ263" i="1"/>
  <c r="AJ264" i="1"/>
  <c r="AJ265" i="1"/>
  <c r="AJ266"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J291" i="1"/>
  <c r="AJ292" i="1"/>
  <c r="AJ293" i="1"/>
  <c r="AJ294" i="1"/>
  <c r="AJ295" i="1"/>
  <c r="AJ296" i="1"/>
  <c r="AJ297" i="1"/>
  <c r="AJ298" i="1"/>
  <c r="AJ299" i="1"/>
  <c r="AJ300" i="1"/>
  <c r="AJ301" i="1"/>
  <c r="AJ302" i="1"/>
  <c r="AJ303" i="1"/>
  <c r="AJ304" i="1"/>
  <c r="AJ305" i="1"/>
  <c r="AJ306" i="1"/>
  <c r="AJ307" i="1"/>
  <c r="AJ308" i="1"/>
  <c r="AJ309" i="1"/>
  <c r="AJ310" i="1"/>
  <c r="AJ311" i="1"/>
  <c r="AJ312" i="1"/>
  <c r="AJ313" i="1"/>
  <c r="AJ314" i="1"/>
  <c r="AJ315" i="1"/>
  <c r="AJ316" i="1"/>
  <c r="AJ317" i="1"/>
  <c r="AJ318" i="1"/>
  <c r="AJ319" i="1"/>
  <c r="AJ320" i="1"/>
  <c r="AJ321" i="1"/>
  <c r="AJ322" i="1"/>
  <c r="AJ323" i="1"/>
  <c r="AJ324" i="1"/>
  <c r="AJ325" i="1"/>
  <c r="AJ326" i="1"/>
  <c r="AJ327" i="1"/>
  <c r="AJ328" i="1"/>
  <c r="AJ329" i="1"/>
  <c r="AJ330" i="1"/>
  <c r="AJ331" i="1"/>
  <c r="AJ332" i="1"/>
  <c r="AJ333" i="1"/>
  <c r="AJ334" i="1"/>
  <c r="AJ335" i="1"/>
  <c r="AJ336" i="1"/>
  <c r="AJ337" i="1"/>
  <c r="AJ338" i="1"/>
  <c r="AJ339" i="1"/>
  <c r="AJ340" i="1"/>
  <c r="AJ341" i="1"/>
  <c r="AJ342" i="1"/>
  <c r="AJ343" i="1"/>
  <c r="AJ344" i="1"/>
  <c r="AJ345" i="1"/>
  <c r="AJ346" i="1"/>
  <c r="AJ347" i="1"/>
  <c r="AJ348" i="1"/>
  <c r="AJ349" i="1"/>
  <c r="AJ350" i="1"/>
  <c r="AJ351" i="1"/>
  <c r="AJ352" i="1"/>
  <c r="AJ353" i="1"/>
  <c r="AJ354" i="1"/>
  <c r="AJ355" i="1"/>
  <c r="AJ356" i="1"/>
  <c r="AJ357" i="1"/>
  <c r="AJ358" i="1"/>
  <c r="AJ359" i="1"/>
  <c r="AJ360" i="1"/>
  <c r="AJ361" i="1"/>
  <c r="AJ362" i="1"/>
  <c r="AJ363" i="1"/>
  <c r="AJ364" i="1"/>
  <c r="AJ365" i="1"/>
  <c r="AJ366" i="1"/>
  <c r="AJ367" i="1"/>
  <c r="AJ368" i="1"/>
  <c r="AJ369" i="1"/>
  <c r="AJ370" i="1"/>
  <c r="AJ371" i="1"/>
  <c r="AJ372" i="1"/>
  <c r="AJ373" i="1"/>
  <c r="AJ374" i="1"/>
  <c r="AJ375" i="1"/>
  <c r="AJ376" i="1"/>
  <c r="AJ377" i="1"/>
  <c r="AJ378" i="1"/>
  <c r="AJ379" i="1"/>
  <c r="AJ380" i="1"/>
  <c r="AJ381" i="1"/>
  <c r="AJ382" i="1"/>
  <c r="AJ383" i="1"/>
  <c r="AJ384" i="1"/>
  <c r="AJ385" i="1"/>
  <c r="AJ386" i="1"/>
  <c r="AJ387" i="1"/>
  <c r="AJ388" i="1"/>
  <c r="AJ389" i="1"/>
  <c r="AJ390" i="1"/>
  <c r="AJ391" i="1"/>
  <c r="AJ392" i="1"/>
  <c r="AJ393" i="1"/>
  <c r="AJ394" i="1"/>
  <c r="AJ395" i="1"/>
  <c r="AJ396" i="1"/>
  <c r="AJ397" i="1"/>
  <c r="AJ398" i="1"/>
  <c r="AJ399" i="1"/>
  <c r="AJ400" i="1"/>
  <c r="AJ401" i="1"/>
  <c r="AJ402" i="1"/>
  <c r="AJ403" i="1"/>
  <c r="AJ404" i="1"/>
  <c r="AJ405" i="1"/>
  <c r="AJ406" i="1"/>
  <c r="AJ407" i="1"/>
  <c r="AJ408" i="1"/>
  <c r="AJ409" i="1"/>
  <c r="AJ410" i="1"/>
  <c r="AJ411" i="1"/>
  <c r="AJ412" i="1"/>
  <c r="AJ413" i="1"/>
  <c r="AJ414" i="1"/>
  <c r="AJ415" i="1"/>
  <c r="AJ416" i="1"/>
  <c r="AJ417" i="1"/>
  <c r="AJ418" i="1"/>
  <c r="AJ419" i="1"/>
  <c r="AJ420" i="1"/>
  <c r="AJ421" i="1"/>
  <c r="AJ422" i="1"/>
  <c r="AJ423" i="1"/>
  <c r="AJ424" i="1"/>
  <c r="AJ425" i="1"/>
  <c r="AJ426" i="1"/>
  <c r="AJ427" i="1"/>
  <c r="AJ428" i="1"/>
  <c r="AJ429" i="1"/>
  <c r="AJ430" i="1"/>
  <c r="AJ431" i="1"/>
  <c r="AJ432" i="1"/>
  <c r="AJ433" i="1"/>
  <c r="AJ434" i="1"/>
  <c r="AJ435" i="1"/>
  <c r="AJ436" i="1"/>
  <c r="AJ437" i="1"/>
  <c r="AJ438" i="1"/>
  <c r="AJ439" i="1"/>
  <c r="AJ440" i="1"/>
  <c r="AJ441" i="1"/>
  <c r="AJ442" i="1"/>
  <c r="AJ443" i="1"/>
  <c r="AJ444" i="1"/>
  <c r="AJ445" i="1"/>
  <c r="AJ446" i="1"/>
  <c r="AJ447" i="1"/>
  <c r="AJ448" i="1"/>
  <c r="AJ449" i="1"/>
  <c r="AJ450" i="1"/>
  <c r="AJ451" i="1"/>
  <c r="AJ452" i="1"/>
  <c r="AJ453" i="1"/>
  <c r="AJ454" i="1"/>
  <c r="AJ455" i="1"/>
  <c r="AJ456" i="1"/>
  <c r="AJ457" i="1"/>
  <c r="AJ458" i="1"/>
  <c r="AJ459" i="1"/>
  <c r="AJ460" i="1"/>
  <c r="AJ461" i="1"/>
  <c r="AJ462" i="1"/>
  <c r="AJ463" i="1"/>
  <c r="AJ464" i="1"/>
  <c r="AJ465" i="1"/>
  <c r="AJ466" i="1"/>
  <c r="AJ467" i="1"/>
  <c r="AJ468" i="1"/>
  <c r="AJ469" i="1"/>
  <c r="AJ470" i="1"/>
  <c r="AJ471" i="1"/>
  <c r="AJ472" i="1"/>
  <c r="AJ473" i="1"/>
  <c r="AJ474" i="1"/>
  <c r="AJ475" i="1"/>
  <c r="AJ476" i="1"/>
  <c r="AJ477" i="1"/>
  <c r="AJ478" i="1"/>
  <c r="AJ479" i="1"/>
  <c r="AJ480" i="1"/>
  <c r="AJ481" i="1"/>
  <c r="AJ482" i="1"/>
  <c r="AJ483" i="1"/>
  <c r="AJ484" i="1"/>
  <c r="AJ485" i="1"/>
  <c r="AJ486" i="1"/>
  <c r="AJ487" i="1"/>
  <c r="AJ488" i="1"/>
  <c r="AJ489" i="1"/>
  <c r="AJ490" i="1"/>
  <c r="AJ491" i="1"/>
  <c r="AJ492" i="1"/>
  <c r="AJ493" i="1"/>
  <c r="AJ494" i="1"/>
  <c r="AJ495" i="1"/>
  <c r="AJ496" i="1"/>
  <c r="AJ497" i="1"/>
  <c r="AJ498" i="1"/>
  <c r="AJ499" i="1"/>
  <c r="AJ500" i="1"/>
  <c r="AJ501" i="1"/>
  <c r="AJ502" i="1"/>
  <c r="AJ503" i="1"/>
  <c r="AJ504" i="1"/>
  <c r="AJ505" i="1"/>
  <c r="AJ506" i="1"/>
  <c r="AJ507" i="1"/>
  <c r="AJ508" i="1"/>
  <c r="AJ509" i="1"/>
  <c r="AJ510" i="1"/>
  <c r="AJ511" i="1"/>
  <c r="AJ512" i="1"/>
  <c r="AJ513" i="1"/>
  <c r="AJ514" i="1"/>
  <c r="AJ515" i="1"/>
  <c r="AJ516" i="1"/>
  <c r="AJ517" i="1"/>
  <c r="AJ518" i="1"/>
  <c r="AJ519" i="1"/>
  <c r="AJ520" i="1"/>
  <c r="AJ521" i="1"/>
  <c r="AJ522" i="1"/>
  <c r="AJ523" i="1"/>
  <c r="AJ524" i="1"/>
  <c r="AJ525" i="1"/>
  <c r="AJ526" i="1"/>
  <c r="AJ527" i="1"/>
  <c r="AJ528" i="1"/>
  <c r="AJ529" i="1"/>
  <c r="AJ530" i="1"/>
  <c r="AJ531" i="1"/>
  <c r="AJ532" i="1"/>
  <c r="AJ533" i="1"/>
  <c r="AJ534" i="1"/>
  <c r="AJ535" i="1"/>
  <c r="AJ536" i="1"/>
  <c r="AJ537" i="1"/>
  <c r="AJ538" i="1"/>
  <c r="AJ539" i="1"/>
  <c r="AJ540" i="1"/>
  <c r="AJ541" i="1"/>
  <c r="AJ542" i="1"/>
  <c r="AJ543" i="1"/>
  <c r="AJ544" i="1"/>
  <c r="AJ545" i="1"/>
  <c r="AJ546" i="1"/>
  <c r="AJ547" i="1"/>
  <c r="AJ548" i="1"/>
  <c r="AJ549" i="1"/>
  <c r="AJ550" i="1"/>
  <c r="AJ551" i="1"/>
  <c r="AJ552" i="1"/>
  <c r="AJ553" i="1"/>
  <c r="AJ554" i="1"/>
  <c r="AJ555" i="1"/>
  <c r="AJ556" i="1"/>
  <c r="AJ557" i="1"/>
  <c r="AJ558" i="1"/>
  <c r="AJ559" i="1"/>
  <c r="AJ560" i="1"/>
  <c r="AJ561" i="1"/>
  <c r="AJ562" i="1"/>
  <c r="AJ563" i="1"/>
  <c r="AJ564" i="1"/>
  <c r="AJ565" i="1"/>
  <c r="AJ566" i="1"/>
  <c r="AJ567" i="1"/>
  <c r="AJ568" i="1"/>
  <c r="AJ569" i="1"/>
  <c r="AJ570" i="1"/>
  <c r="AJ571" i="1"/>
  <c r="AJ572" i="1"/>
  <c r="AJ573" i="1"/>
  <c r="AJ574" i="1"/>
  <c r="AJ575" i="1"/>
  <c r="AJ576" i="1"/>
  <c r="AJ577" i="1"/>
  <c r="AJ578" i="1"/>
  <c r="AJ579" i="1"/>
  <c r="AJ580" i="1"/>
  <c r="AJ581" i="1"/>
  <c r="AJ582" i="1"/>
  <c r="AJ583" i="1"/>
  <c r="AJ584" i="1"/>
  <c r="AJ585" i="1"/>
  <c r="AJ586" i="1"/>
  <c r="AJ587" i="1"/>
  <c r="AJ588" i="1"/>
  <c r="AJ589" i="1"/>
  <c r="AJ590" i="1"/>
  <c r="AJ591" i="1"/>
  <c r="AJ592" i="1"/>
  <c r="AJ593" i="1"/>
  <c r="AJ594" i="1"/>
  <c r="AJ595" i="1"/>
  <c r="AJ596" i="1"/>
  <c r="AJ597" i="1"/>
  <c r="AJ598" i="1"/>
  <c r="AJ599" i="1"/>
  <c r="AJ600" i="1"/>
  <c r="AJ601" i="1"/>
  <c r="AJ602" i="1"/>
  <c r="AJ603" i="1"/>
  <c r="AJ604" i="1"/>
  <c r="AJ605" i="1"/>
  <c r="AJ606" i="1"/>
  <c r="AJ607" i="1"/>
  <c r="AJ608" i="1"/>
  <c r="AJ609" i="1"/>
  <c r="AJ610" i="1"/>
  <c r="AJ611" i="1"/>
  <c r="AJ612" i="1"/>
  <c r="AJ613" i="1"/>
  <c r="AJ614" i="1"/>
  <c r="AJ615" i="1"/>
  <c r="AJ616" i="1"/>
  <c r="AJ617" i="1"/>
  <c r="AJ618" i="1"/>
  <c r="AJ619" i="1"/>
  <c r="AJ620" i="1"/>
  <c r="AJ621" i="1"/>
  <c r="AJ622" i="1"/>
  <c r="AJ623" i="1"/>
  <c r="AJ624" i="1"/>
  <c r="AJ625" i="1"/>
  <c r="AJ626" i="1"/>
  <c r="AJ627" i="1"/>
  <c r="AJ628" i="1"/>
  <c r="AJ629" i="1"/>
  <c r="AJ630" i="1"/>
  <c r="AJ631" i="1"/>
  <c r="AJ632" i="1"/>
  <c r="AJ633" i="1"/>
  <c r="AJ634" i="1"/>
  <c r="AJ635" i="1"/>
  <c r="AJ636" i="1"/>
  <c r="AJ637" i="1"/>
  <c r="AJ638" i="1"/>
  <c r="AJ639" i="1"/>
  <c r="AJ640" i="1"/>
  <c r="AJ641" i="1"/>
  <c r="AJ642" i="1"/>
  <c r="AJ643" i="1"/>
  <c r="AJ644" i="1"/>
  <c r="AJ645" i="1"/>
  <c r="AJ646" i="1"/>
  <c r="AJ647" i="1"/>
  <c r="AJ648" i="1"/>
  <c r="AJ649" i="1"/>
  <c r="AJ650" i="1"/>
  <c r="AJ651" i="1"/>
  <c r="AJ652" i="1"/>
  <c r="AJ653" i="1"/>
  <c r="AJ654" i="1"/>
  <c r="AJ655" i="1"/>
  <c r="AJ656" i="1"/>
  <c r="AJ657" i="1"/>
  <c r="AJ658" i="1"/>
  <c r="AJ659" i="1"/>
  <c r="AJ660" i="1"/>
  <c r="AJ661" i="1"/>
  <c r="AJ662" i="1"/>
  <c r="AJ663" i="1"/>
  <c r="AJ664" i="1"/>
  <c r="AJ665" i="1"/>
  <c r="AJ666" i="1"/>
  <c r="AJ667" i="1"/>
  <c r="AJ668" i="1"/>
  <c r="AJ669" i="1"/>
  <c r="AJ670" i="1"/>
  <c r="AJ671" i="1"/>
  <c r="AJ672" i="1"/>
  <c r="AJ673" i="1"/>
  <c r="AJ674" i="1"/>
  <c r="AJ675" i="1"/>
  <c r="AJ676" i="1"/>
  <c r="AJ677" i="1"/>
  <c r="AJ678" i="1"/>
  <c r="AJ679" i="1"/>
  <c r="AJ680" i="1"/>
  <c r="AJ681" i="1"/>
  <c r="AJ682" i="1"/>
  <c r="AJ683" i="1"/>
  <c r="AJ684" i="1"/>
  <c r="AJ685" i="1"/>
  <c r="AJ686" i="1"/>
  <c r="AJ687" i="1"/>
  <c r="AJ688" i="1"/>
  <c r="AJ689" i="1"/>
  <c r="AJ690" i="1"/>
  <c r="AJ691" i="1"/>
  <c r="AJ692" i="1"/>
  <c r="AJ693" i="1"/>
  <c r="AJ694" i="1"/>
  <c r="AJ695" i="1"/>
  <c r="AJ696" i="1"/>
  <c r="AJ697" i="1"/>
  <c r="AJ698" i="1"/>
  <c r="AJ699" i="1"/>
  <c r="AJ700" i="1"/>
  <c r="AJ701" i="1"/>
  <c r="AJ702" i="1"/>
  <c r="AJ703" i="1"/>
  <c r="AJ704" i="1"/>
  <c r="AJ705" i="1"/>
  <c r="AJ706" i="1"/>
  <c r="AJ707" i="1"/>
  <c r="AJ708" i="1"/>
  <c r="AJ709" i="1"/>
  <c r="AJ710" i="1"/>
  <c r="AJ711" i="1"/>
  <c r="AJ712" i="1"/>
  <c r="AJ713" i="1"/>
  <c r="AJ714" i="1"/>
  <c r="AJ715" i="1"/>
  <c r="AJ716" i="1"/>
  <c r="AJ717" i="1"/>
  <c r="AJ718" i="1"/>
  <c r="AJ719" i="1"/>
  <c r="AJ720" i="1"/>
  <c r="AJ721" i="1"/>
  <c r="AJ722" i="1"/>
  <c r="AJ723" i="1"/>
  <c r="AJ724" i="1"/>
  <c r="AJ725" i="1"/>
  <c r="AJ726" i="1"/>
  <c r="AJ727" i="1"/>
  <c r="AJ728" i="1"/>
  <c r="AJ729" i="1"/>
  <c r="AJ730" i="1"/>
  <c r="AJ731" i="1"/>
  <c r="AJ732" i="1"/>
  <c r="AJ733" i="1"/>
  <c r="AJ734" i="1"/>
  <c r="AJ735" i="1"/>
  <c r="AJ736" i="1"/>
  <c r="AJ737" i="1"/>
  <c r="AI2" i="1"/>
  <c r="AI3" i="1"/>
  <c r="AI4" i="1"/>
  <c r="AI5" i="1"/>
  <c r="AI6" i="1"/>
  <c r="AI7" i="1"/>
  <c r="AI8" i="1"/>
  <c r="AI9" i="1"/>
  <c r="AI10" i="1"/>
  <c r="AI11" i="1"/>
  <c r="AI12" i="1"/>
  <c r="AI13" i="1"/>
  <c r="AI14" i="1"/>
  <c r="AI15" i="1"/>
  <c r="AI16" i="1"/>
  <c r="AI17" i="1"/>
  <c r="AI18" i="1"/>
  <c r="AI19" i="1"/>
  <c r="AI20" i="1"/>
  <c r="AI21" i="1"/>
  <c r="AI22" i="1"/>
  <c r="AI23" i="1"/>
  <c r="AI24" i="1"/>
  <c r="AI25" i="1"/>
  <c r="AI26" i="1"/>
  <c r="AI27" i="1"/>
  <c r="AI28" i="1"/>
  <c r="AI29" i="1"/>
  <c r="AI30" i="1"/>
  <c r="AI31" i="1"/>
  <c r="AI32" i="1"/>
  <c r="AI33" i="1"/>
  <c r="AI34" i="1"/>
  <c r="AI35" i="1"/>
  <c r="AI36" i="1"/>
  <c r="AI37" i="1"/>
  <c r="AI38" i="1"/>
  <c r="AI39" i="1"/>
  <c r="AI40" i="1"/>
  <c r="AI41" i="1"/>
  <c r="AI42" i="1"/>
  <c r="AI43" i="1"/>
  <c r="AI44" i="1"/>
  <c r="AI45" i="1"/>
  <c r="AI46" i="1"/>
  <c r="AI47" i="1"/>
  <c r="AI48" i="1"/>
  <c r="AI49" i="1"/>
  <c r="AI50" i="1"/>
  <c r="AI51" i="1"/>
  <c r="AI52" i="1"/>
  <c r="AI53" i="1"/>
  <c r="AI54" i="1"/>
  <c r="AI55" i="1"/>
  <c r="AI56" i="1"/>
  <c r="AI57" i="1"/>
  <c r="AI58" i="1"/>
  <c r="AI59" i="1"/>
  <c r="AI60" i="1"/>
  <c r="AI61" i="1"/>
  <c r="AI62" i="1"/>
  <c r="AI63" i="1"/>
  <c r="AI64" i="1"/>
  <c r="AI65" i="1"/>
  <c r="AI66" i="1"/>
  <c r="AI67" i="1"/>
  <c r="AI68" i="1"/>
  <c r="AI69" i="1"/>
  <c r="AI70" i="1"/>
  <c r="AI71" i="1"/>
  <c r="AI72" i="1"/>
  <c r="AI73" i="1"/>
  <c r="AI74" i="1"/>
  <c r="AI75" i="1"/>
  <c r="AI76" i="1"/>
  <c r="AI77" i="1"/>
  <c r="AI78" i="1"/>
  <c r="AI79" i="1"/>
  <c r="AI80" i="1"/>
  <c r="AI81" i="1"/>
  <c r="AI82" i="1"/>
  <c r="AI83" i="1"/>
  <c r="AI84" i="1"/>
  <c r="AI85" i="1"/>
  <c r="AI86" i="1"/>
  <c r="AI87" i="1"/>
  <c r="AI88" i="1"/>
  <c r="AI89" i="1"/>
  <c r="AI90" i="1"/>
  <c r="AI91" i="1"/>
  <c r="AI92" i="1"/>
  <c r="AI93" i="1"/>
  <c r="AI94" i="1"/>
  <c r="AI95" i="1"/>
  <c r="AI96" i="1"/>
  <c r="AI97" i="1"/>
  <c r="AI98" i="1"/>
  <c r="AI99" i="1"/>
  <c r="AI100" i="1"/>
  <c r="AI101" i="1"/>
  <c r="AI102" i="1"/>
  <c r="AI103" i="1"/>
  <c r="AI104" i="1"/>
  <c r="AI105" i="1"/>
  <c r="AI106" i="1"/>
  <c r="AI107" i="1"/>
  <c r="AI108" i="1"/>
  <c r="AI109" i="1"/>
  <c r="AI110" i="1"/>
  <c r="AI111" i="1"/>
  <c r="AI112" i="1"/>
  <c r="AI113" i="1"/>
  <c r="AI114" i="1"/>
  <c r="AI115" i="1"/>
  <c r="AI116" i="1"/>
  <c r="AI117" i="1"/>
  <c r="AI118" i="1"/>
  <c r="AI119" i="1"/>
  <c r="AI120" i="1"/>
  <c r="AI121" i="1"/>
  <c r="AI122" i="1"/>
  <c r="AI123" i="1"/>
  <c r="AI124" i="1"/>
  <c r="AI125" i="1"/>
  <c r="AI126" i="1"/>
  <c r="AI127" i="1"/>
  <c r="AI128" i="1"/>
  <c r="AI129" i="1"/>
  <c r="AI130" i="1"/>
  <c r="AI131" i="1"/>
  <c r="AI132" i="1"/>
  <c r="AI133" i="1"/>
  <c r="AI134" i="1"/>
  <c r="AI135" i="1"/>
  <c r="AI136" i="1"/>
  <c r="AI137" i="1"/>
  <c r="AI138" i="1"/>
  <c r="AI139" i="1"/>
  <c r="AI140" i="1"/>
  <c r="AI141" i="1"/>
  <c r="AI142" i="1"/>
  <c r="AI143" i="1"/>
  <c r="AI144" i="1"/>
  <c r="AI145" i="1"/>
  <c r="AI146" i="1"/>
  <c r="AI147" i="1"/>
  <c r="AI148" i="1"/>
  <c r="AI149" i="1"/>
  <c r="AI150" i="1"/>
  <c r="AI151" i="1"/>
  <c r="AI152" i="1"/>
  <c r="AI153" i="1"/>
  <c r="AI154" i="1"/>
  <c r="AI155" i="1"/>
  <c r="AI156" i="1"/>
  <c r="AI157" i="1"/>
  <c r="AI158" i="1"/>
  <c r="AI159" i="1"/>
  <c r="AI160" i="1"/>
  <c r="AI161" i="1"/>
  <c r="AI162" i="1"/>
  <c r="AI163" i="1"/>
  <c r="AI164" i="1"/>
  <c r="AI165" i="1"/>
  <c r="AI166" i="1"/>
  <c r="AI167" i="1"/>
  <c r="AI168" i="1"/>
  <c r="AI169" i="1"/>
  <c r="AI170" i="1"/>
  <c r="AI171" i="1"/>
  <c r="AI172" i="1"/>
  <c r="AI173" i="1"/>
  <c r="AI174" i="1"/>
  <c r="AI175" i="1"/>
  <c r="AI176" i="1"/>
  <c r="AI177" i="1"/>
  <c r="AI178" i="1"/>
  <c r="AI179" i="1"/>
  <c r="AI180" i="1"/>
  <c r="AI181" i="1"/>
  <c r="AI182" i="1"/>
  <c r="AI183" i="1"/>
  <c r="AI184" i="1"/>
  <c r="AI185" i="1"/>
  <c r="AI186" i="1"/>
  <c r="AI187" i="1"/>
  <c r="AI188" i="1"/>
  <c r="AI189" i="1"/>
  <c r="AI190" i="1"/>
  <c r="AI191" i="1"/>
  <c r="AI192" i="1"/>
  <c r="AI193" i="1"/>
  <c r="AI194" i="1"/>
  <c r="AI195" i="1"/>
  <c r="AI196" i="1"/>
  <c r="AI197" i="1"/>
  <c r="AI198" i="1"/>
  <c r="AI199" i="1"/>
  <c r="AI200" i="1"/>
  <c r="AI201" i="1"/>
  <c r="AI202" i="1"/>
  <c r="AI203" i="1"/>
  <c r="AI204" i="1"/>
  <c r="AI205" i="1"/>
  <c r="AI206" i="1"/>
  <c r="AI207" i="1"/>
  <c r="AI208" i="1"/>
  <c r="AI209" i="1"/>
  <c r="AI210" i="1"/>
  <c r="AI211" i="1"/>
  <c r="AI212" i="1"/>
  <c r="AI213" i="1"/>
  <c r="AI214" i="1"/>
  <c r="AI215" i="1"/>
  <c r="AI216" i="1"/>
  <c r="AI217" i="1"/>
  <c r="AI218" i="1"/>
  <c r="AI219" i="1"/>
  <c r="AI220" i="1"/>
  <c r="AI221" i="1"/>
  <c r="AI222" i="1"/>
  <c r="AI223" i="1"/>
  <c r="AI224" i="1"/>
  <c r="AI225" i="1"/>
  <c r="AI226" i="1"/>
  <c r="AI227" i="1"/>
  <c r="AI228" i="1"/>
  <c r="AI229" i="1"/>
  <c r="AI230" i="1"/>
  <c r="AI231" i="1"/>
  <c r="AI232" i="1"/>
  <c r="AI233" i="1"/>
  <c r="AI234" i="1"/>
  <c r="AI235" i="1"/>
  <c r="AI236" i="1"/>
  <c r="AI237" i="1"/>
  <c r="AI238" i="1"/>
  <c r="AI239" i="1"/>
  <c r="AI240" i="1"/>
  <c r="AI241" i="1"/>
  <c r="AI242" i="1"/>
  <c r="AI243" i="1"/>
  <c r="AI244" i="1"/>
  <c r="AI245" i="1"/>
  <c r="AI246" i="1"/>
  <c r="AI247" i="1"/>
  <c r="AI248" i="1"/>
  <c r="AI249" i="1"/>
  <c r="AI250" i="1"/>
  <c r="AI251" i="1"/>
  <c r="AI252" i="1"/>
  <c r="AI253" i="1"/>
  <c r="AI254" i="1"/>
  <c r="AI255" i="1"/>
  <c r="AI256" i="1"/>
  <c r="AI257" i="1"/>
  <c r="AI258" i="1"/>
  <c r="AI259" i="1"/>
  <c r="AI260" i="1"/>
  <c r="AI261" i="1"/>
  <c r="AI262" i="1"/>
  <c r="AI263" i="1"/>
  <c r="AI264" i="1"/>
  <c r="AI265" i="1"/>
  <c r="AI266" i="1"/>
  <c r="AI267" i="1"/>
  <c r="AI268" i="1"/>
  <c r="AI269" i="1"/>
  <c r="AI270" i="1"/>
  <c r="AI271" i="1"/>
  <c r="AI272" i="1"/>
  <c r="AI273" i="1"/>
  <c r="AI274" i="1"/>
  <c r="AI275" i="1"/>
  <c r="AI276" i="1"/>
  <c r="AI277" i="1"/>
  <c r="AI278" i="1"/>
  <c r="AI279" i="1"/>
  <c r="AI280" i="1"/>
  <c r="AI281" i="1"/>
  <c r="AI282" i="1"/>
  <c r="AI283" i="1"/>
  <c r="AI284" i="1"/>
  <c r="AI285" i="1"/>
  <c r="AI286" i="1"/>
  <c r="AI287" i="1"/>
  <c r="AI288" i="1"/>
  <c r="AI289" i="1"/>
  <c r="AI290" i="1"/>
  <c r="AI291" i="1"/>
  <c r="AI292" i="1"/>
  <c r="AI293" i="1"/>
  <c r="AI294" i="1"/>
  <c r="AI295" i="1"/>
  <c r="AI296" i="1"/>
  <c r="AI297" i="1"/>
  <c r="AI298" i="1"/>
  <c r="AI299" i="1"/>
  <c r="AI300" i="1"/>
  <c r="AI301" i="1"/>
  <c r="AI302" i="1"/>
  <c r="AI303" i="1"/>
  <c r="AI304" i="1"/>
  <c r="AI305" i="1"/>
  <c r="AI306" i="1"/>
  <c r="AI307" i="1"/>
  <c r="AI308" i="1"/>
  <c r="AI309" i="1"/>
  <c r="AI310" i="1"/>
  <c r="AI311" i="1"/>
  <c r="AI312" i="1"/>
  <c r="AI313" i="1"/>
  <c r="AI314" i="1"/>
  <c r="AI315" i="1"/>
  <c r="AI316" i="1"/>
  <c r="AI317" i="1"/>
  <c r="AI318" i="1"/>
  <c r="AI319" i="1"/>
  <c r="AI320" i="1"/>
  <c r="AI321" i="1"/>
  <c r="AI322" i="1"/>
  <c r="AI323" i="1"/>
  <c r="AI324" i="1"/>
  <c r="AI325" i="1"/>
  <c r="AI326" i="1"/>
  <c r="AI327" i="1"/>
  <c r="AI328" i="1"/>
  <c r="AI329" i="1"/>
  <c r="AI330" i="1"/>
  <c r="AI331" i="1"/>
  <c r="AI332" i="1"/>
  <c r="AI333" i="1"/>
  <c r="AI334" i="1"/>
  <c r="AI335" i="1"/>
  <c r="AI336" i="1"/>
  <c r="AI337" i="1"/>
  <c r="AI338" i="1"/>
  <c r="AI339" i="1"/>
  <c r="AI340" i="1"/>
  <c r="AI341" i="1"/>
  <c r="AI342" i="1"/>
  <c r="AI343" i="1"/>
  <c r="AI344" i="1"/>
  <c r="AI345" i="1"/>
  <c r="AI346" i="1"/>
  <c r="AI347" i="1"/>
  <c r="AI348" i="1"/>
  <c r="AI349" i="1"/>
  <c r="AI350" i="1"/>
  <c r="AI351" i="1"/>
  <c r="AI352" i="1"/>
  <c r="AI353" i="1"/>
  <c r="AI354" i="1"/>
  <c r="AI355" i="1"/>
  <c r="AI356" i="1"/>
  <c r="AI357" i="1"/>
  <c r="AI358" i="1"/>
  <c r="AI359" i="1"/>
  <c r="AI360" i="1"/>
  <c r="AI361" i="1"/>
  <c r="AI362" i="1"/>
  <c r="AI363" i="1"/>
  <c r="AI364" i="1"/>
  <c r="AI365" i="1"/>
  <c r="AI366" i="1"/>
  <c r="AI367" i="1"/>
  <c r="AI368" i="1"/>
  <c r="AI369" i="1"/>
  <c r="AI370" i="1"/>
  <c r="AI371" i="1"/>
  <c r="AI372" i="1"/>
  <c r="AI373" i="1"/>
  <c r="AI374" i="1"/>
  <c r="AI375" i="1"/>
  <c r="AI376" i="1"/>
  <c r="AI377" i="1"/>
  <c r="AI378" i="1"/>
  <c r="AI379" i="1"/>
  <c r="AI380" i="1"/>
  <c r="AI381" i="1"/>
  <c r="AI382" i="1"/>
  <c r="AI383" i="1"/>
  <c r="AI384" i="1"/>
  <c r="AI385" i="1"/>
  <c r="AI386" i="1"/>
  <c r="AI387" i="1"/>
  <c r="AI388" i="1"/>
  <c r="AI389" i="1"/>
  <c r="AI390" i="1"/>
  <c r="AI391" i="1"/>
  <c r="AI392" i="1"/>
  <c r="AI393" i="1"/>
  <c r="AI394" i="1"/>
  <c r="AI395" i="1"/>
  <c r="AI396" i="1"/>
  <c r="AI397" i="1"/>
  <c r="AI398" i="1"/>
  <c r="AI399" i="1"/>
  <c r="AI400" i="1"/>
  <c r="AI401" i="1"/>
  <c r="AI402" i="1"/>
  <c r="AI403" i="1"/>
  <c r="AI404" i="1"/>
  <c r="AI405" i="1"/>
  <c r="AI406" i="1"/>
  <c r="AI407" i="1"/>
  <c r="AI408" i="1"/>
  <c r="AI409" i="1"/>
  <c r="AI410" i="1"/>
  <c r="AI411" i="1"/>
  <c r="AI412" i="1"/>
  <c r="AI413" i="1"/>
  <c r="AI414" i="1"/>
  <c r="AI415" i="1"/>
  <c r="AI416" i="1"/>
  <c r="AI417" i="1"/>
  <c r="AI418" i="1"/>
  <c r="AI419" i="1"/>
  <c r="AI420" i="1"/>
  <c r="AI421" i="1"/>
  <c r="AI422" i="1"/>
  <c r="AI423" i="1"/>
  <c r="AI424" i="1"/>
  <c r="AI425" i="1"/>
  <c r="AI426" i="1"/>
  <c r="AI427" i="1"/>
  <c r="AI428" i="1"/>
  <c r="AI429" i="1"/>
  <c r="AI430" i="1"/>
  <c r="AI431" i="1"/>
  <c r="AI432" i="1"/>
  <c r="AI433" i="1"/>
  <c r="AI434" i="1"/>
  <c r="AI435" i="1"/>
  <c r="AI436" i="1"/>
  <c r="AI437" i="1"/>
  <c r="AI438" i="1"/>
  <c r="AI439" i="1"/>
  <c r="AI440" i="1"/>
  <c r="AI441" i="1"/>
  <c r="AI442" i="1"/>
  <c r="AI443" i="1"/>
  <c r="AI444" i="1"/>
  <c r="AI445" i="1"/>
  <c r="AI446" i="1"/>
  <c r="AI447" i="1"/>
  <c r="AI448" i="1"/>
  <c r="AI449" i="1"/>
  <c r="AI450" i="1"/>
  <c r="AI451" i="1"/>
  <c r="AI452" i="1"/>
  <c r="AI453" i="1"/>
  <c r="AI454" i="1"/>
  <c r="AI455" i="1"/>
  <c r="AI456" i="1"/>
  <c r="AI457" i="1"/>
  <c r="AI458" i="1"/>
  <c r="AI459" i="1"/>
  <c r="AI460" i="1"/>
  <c r="AI461" i="1"/>
  <c r="AI462" i="1"/>
  <c r="AI463" i="1"/>
  <c r="AI464" i="1"/>
  <c r="AI465" i="1"/>
  <c r="AI466" i="1"/>
  <c r="AI467" i="1"/>
  <c r="AI468" i="1"/>
  <c r="AI469" i="1"/>
  <c r="AI470" i="1"/>
  <c r="AI471" i="1"/>
  <c r="AI472" i="1"/>
  <c r="AI473" i="1"/>
  <c r="AI474" i="1"/>
  <c r="AI475" i="1"/>
  <c r="AI476" i="1"/>
  <c r="AI477" i="1"/>
  <c r="AI478" i="1"/>
  <c r="AI479" i="1"/>
  <c r="AI480" i="1"/>
  <c r="AI481" i="1"/>
  <c r="AI482" i="1"/>
  <c r="AI483" i="1"/>
  <c r="AI484" i="1"/>
  <c r="AI485" i="1"/>
  <c r="AI486" i="1"/>
  <c r="AI487" i="1"/>
  <c r="AI488" i="1"/>
  <c r="AI489" i="1"/>
  <c r="AI490" i="1"/>
  <c r="AI491" i="1"/>
  <c r="AI492" i="1"/>
  <c r="AI493" i="1"/>
  <c r="AI494" i="1"/>
  <c r="AI495" i="1"/>
  <c r="AI496" i="1"/>
  <c r="AI497" i="1"/>
  <c r="AI498" i="1"/>
  <c r="AI499" i="1"/>
  <c r="AI500" i="1"/>
  <c r="AI501" i="1"/>
  <c r="AI502" i="1"/>
  <c r="AI503" i="1"/>
  <c r="AI504" i="1"/>
  <c r="AI505" i="1"/>
  <c r="AI506" i="1"/>
  <c r="AI507" i="1"/>
  <c r="AI508" i="1"/>
  <c r="AI509" i="1"/>
  <c r="AI510" i="1"/>
  <c r="AI511" i="1"/>
  <c r="AI512" i="1"/>
  <c r="AI513" i="1"/>
  <c r="AI514" i="1"/>
  <c r="AI515" i="1"/>
  <c r="AI516" i="1"/>
  <c r="AI517" i="1"/>
  <c r="AI518" i="1"/>
  <c r="AI519" i="1"/>
  <c r="AI520" i="1"/>
  <c r="AI521" i="1"/>
  <c r="AI522" i="1"/>
  <c r="AI523" i="1"/>
  <c r="AI524" i="1"/>
  <c r="AI525" i="1"/>
  <c r="AI526" i="1"/>
  <c r="AI527" i="1"/>
  <c r="AI528" i="1"/>
  <c r="AI529" i="1"/>
  <c r="AI530" i="1"/>
  <c r="AI531" i="1"/>
  <c r="AI532" i="1"/>
  <c r="AI533" i="1"/>
  <c r="AI534" i="1"/>
  <c r="AI535" i="1"/>
  <c r="AI536" i="1"/>
  <c r="AI537" i="1"/>
  <c r="AI538" i="1"/>
  <c r="AI539" i="1"/>
  <c r="AI540" i="1"/>
  <c r="AI541" i="1"/>
  <c r="AI542" i="1"/>
  <c r="AI543" i="1"/>
  <c r="AI544" i="1"/>
  <c r="AI545" i="1"/>
  <c r="AI546" i="1"/>
  <c r="AI547" i="1"/>
  <c r="AI548" i="1"/>
  <c r="AI549" i="1"/>
  <c r="AI550" i="1"/>
  <c r="AI551" i="1"/>
  <c r="AI552" i="1"/>
  <c r="AI553" i="1"/>
  <c r="AI554" i="1"/>
  <c r="AI555" i="1"/>
  <c r="AI556" i="1"/>
  <c r="AI557" i="1"/>
  <c r="AI558" i="1"/>
  <c r="AI559" i="1"/>
  <c r="AI560" i="1"/>
  <c r="AI561" i="1"/>
  <c r="AI562" i="1"/>
  <c r="AI563" i="1"/>
  <c r="AI564" i="1"/>
  <c r="AI565" i="1"/>
  <c r="AI566" i="1"/>
  <c r="AI567" i="1"/>
  <c r="AI568" i="1"/>
  <c r="AI569" i="1"/>
  <c r="AI570" i="1"/>
  <c r="AI571" i="1"/>
  <c r="AI572" i="1"/>
  <c r="AI573" i="1"/>
  <c r="AI574" i="1"/>
  <c r="AI575" i="1"/>
  <c r="AI576" i="1"/>
  <c r="AI577" i="1"/>
  <c r="AI578" i="1"/>
  <c r="AI579" i="1"/>
  <c r="AI580" i="1"/>
  <c r="AI581" i="1"/>
  <c r="AI582" i="1"/>
  <c r="AI583" i="1"/>
  <c r="AI584" i="1"/>
  <c r="AI585" i="1"/>
  <c r="AI586" i="1"/>
  <c r="AI587" i="1"/>
  <c r="AI588" i="1"/>
  <c r="AI589" i="1"/>
  <c r="AI590" i="1"/>
  <c r="AI591" i="1"/>
  <c r="AI592" i="1"/>
  <c r="AI593" i="1"/>
  <c r="AI594" i="1"/>
  <c r="AI595" i="1"/>
  <c r="AI596" i="1"/>
  <c r="AI597" i="1"/>
  <c r="AI598" i="1"/>
  <c r="AI599" i="1"/>
  <c r="AI600" i="1"/>
  <c r="AI601" i="1"/>
  <c r="AI602" i="1"/>
  <c r="AI603" i="1"/>
  <c r="AI604" i="1"/>
  <c r="AI605" i="1"/>
  <c r="AI606" i="1"/>
  <c r="AI607" i="1"/>
  <c r="AI608" i="1"/>
  <c r="AI609" i="1"/>
  <c r="AI610" i="1"/>
  <c r="AI611" i="1"/>
  <c r="AI612" i="1"/>
  <c r="AI613" i="1"/>
  <c r="AI614" i="1"/>
  <c r="AI615" i="1"/>
  <c r="AI616" i="1"/>
  <c r="AI617" i="1"/>
  <c r="AI618" i="1"/>
  <c r="AI619" i="1"/>
  <c r="AI620" i="1"/>
  <c r="AI621" i="1"/>
  <c r="AI622" i="1"/>
  <c r="AI623" i="1"/>
  <c r="AI624" i="1"/>
  <c r="AI625" i="1"/>
  <c r="AI626" i="1"/>
  <c r="AI627" i="1"/>
  <c r="AI628" i="1"/>
  <c r="AI629" i="1"/>
  <c r="AI630" i="1"/>
  <c r="AI631" i="1"/>
  <c r="AI632" i="1"/>
  <c r="AI633" i="1"/>
  <c r="AI634" i="1"/>
  <c r="AI635" i="1"/>
  <c r="AI636" i="1"/>
  <c r="AI637" i="1"/>
  <c r="AI638" i="1"/>
  <c r="AI639" i="1"/>
  <c r="AI640" i="1"/>
  <c r="AI641" i="1"/>
  <c r="AI642" i="1"/>
  <c r="AI643" i="1"/>
  <c r="AI644" i="1"/>
  <c r="AI645" i="1"/>
  <c r="AI646" i="1"/>
  <c r="AI647" i="1"/>
  <c r="AI648" i="1"/>
  <c r="AI649" i="1"/>
  <c r="AI650" i="1"/>
  <c r="AI651" i="1"/>
  <c r="AI652" i="1"/>
  <c r="AI653" i="1"/>
  <c r="AI654" i="1"/>
  <c r="AI655" i="1"/>
  <c r="AI656" i="1"/>
  <c r="AI657" i="1"/>
  <c r="AI658" i="1"/>
  <c r="AI659" i="1"/>
  <c r="AI660" i="1"/>
  <c r="AI661" i="1"/>
  <c r="AI662" i="1"/>
  <c r="AI663" i="1"/>
  <c r="AI664" i="1"/>
  <c r="AI665" i="1"/>
  <c r="AI666" i="1"/>
  <c r="AI667" i="1"/>
  <c r="AI668" i="1"/>
  <c r="AI669" i="1"/>
  <c r="AI670" i="1"/>
  <c r="AI671" i="1"/>
  <c r="AI672" i="1"/>
  <c r="AI673" i="1"/>
  <c r="AI674" i="1"/>
  <c r="AI675" i="1"/>
  <c r="AI676" i="1"/>
  <c r="AI677" i="1"/>
  <c r="AI678" i="1"/>
  <c r="AI679" i="1"/>
  <c r="AI680" i="1"/>
  <c r="AI681" i="1"/>
  <c r="AI682" i="1"/>
  <c r="AI683" i="1"/>
  <c r="AI684" i="1"/>
  <c r="AI685" i="1"/>
  <c r="AI686" i="1"/>
  <c r="AI687" i="1"/>
  <c r="AI688" i="1"/>
  <c r="AI689" i="1"/>
  <c r="AI690" i="1"/>
  <c r="AI691" i="1"/>
  <c r="AI692" i="1"/>
  <c r="AI693" i="1"/>
  <c r="AI694" i="1"/>
  <c r="AI695" i="1"/>
  <c r="AI696" i="1"/>
  <c r="AI697" i="1"/>
  <c r="AI698" i="1"/>
  <c r="AI699" i="1"/>
  <c r="AI700" i="1"/>
  <c r="AI701" i="1"/>
  <c r="AI702" i="1"/>
  <c r="AI703" i="1"/>
  <c r="AI704" i="1"/>
  <c r="AI705" i="1"/>
  <c r="AI706" i="1"/>
  <c r="AI707" i="1"/>
  <c r="AI708" i="1"/>
  <c r="AI709" i="1"/>
  <c r="AI710" i="1"/>
  <c r="AI711" i="1"/>
  <c r="AI712" i="1"/>
  <c r="AI713" i="1"/>
  <c r="AI714" i="1"/>
  <c r="AI715" i="1"/>
  <c r="AI716" i="1"/>
  <c r="AI717" i="1"/>
  <c r="AI718" i="1"/>
  <c r="AI719" i="1"/>
  <c r="AI720" i="1"/>
  <c r="AI721" i="1"/>
  <c r="AI722" i="1"/>
  <c r="AI723" i="1"/>
  <c r="AI724" i="1"/>
  <c r="AI725" i="1"/>
  <c r="AI726" i="1"/>
  <c r="AI727" i="1"/>
  <c r="AI728" i="1"/>
  <c r="AI729" i="1"/>
  <c r="AI730" i="1"/>
  <c r="AI731" i="1"/>
  <c r="AI732" i="1"/>
  <c r="AI733" i="1"/>
  <c r="AI734" i="1"/>
  <c r="AI735" i="1"/>
  <c r="AI736" i="1"/>
  <c r="AI737" i="1"/>
  <c r="Z2" i="1" a="1"/>
  <c r="Z2" i="1"/>
  <c r="Y2" i="1" s="1"/>
  <c r="Z3" i="1" a="1"/>
  <c r="Z3" i="1"/>
  <c r="Y3" i="1" s="1"/>
  <c r="Z4" i="1" a="1"/>
  <c r="Z4" i="1"/>
  <c r="Y4" i="1" s="1"/>
  <c r="Z5" i="1" a="1"/>
  <c r="Z5" i="1"/>
  <c r="Y5" i="1" s="1"/>
  <c r="Z6" i="1" a="1"/>
  <c r="Z6" i="1"/>
  <c r="Y6" i="1" s="1"/>
  <c r="Z7" i="1" a="1"/>
  <c r="Z7" i="1"/>
  <c r="Y7" i="1" s="1"/>
  <c r="Z8" i="1" a="1"/>
  <c r="Z8" i="1"/>
  <c r="Y8" i="1" s="1"/>
  <c r="Z9" i="1" a="1"/>
  <c r="Z9" i="1"/>
  <c r="Y9" i="1" s="1"/>
  <c r="Z10" i="1" a="1"/>
  <c r="Z10" i="1"/>
  <c r="Y10" i="1" s="1"/>
  <c r="Z11" i="1" a="1"/>
  <c r="Z11" i="1"/>
  <c r="Y11" i="1" s="1"/>
  <c r="Z12" i="1" a="1"/>
  <c r="Z12" i="1"/>
  <c r="Y12" i="1" s="1"/>
  <c r="Z13" i="1" a="1"/>
  <c r="Z13" i="1"/>
  <c r="Y13" i="1" s="1"/>
  <c r="Z14" i="1" a="1"/>
  <c r="Z14" i="1"/>
  <c r="Y14" i="1" s="1"/>
  <c r="Z15" i="1" a="1"/>
  <c r="Z15" i="1"/>
  <c r="Y15" i="1" s="1"/>
  <c r="Z16" i="1" a="1"/>
  <c r="Z16" i="1"/>
  <c r="Y16" i="1" s="1"/>
  <c r="Z17" i="1" a="1"/>
  <c r="Z17" i="1"/>
  <c r="Y17" i="1" s="1"/>
  <c r="Z18" i="1" a="1"/>
  <c r="Z18" i="1"/>
  <c r="Y18" i="1" s="1"/>
  <c r="Z19" i="1" a="1"/>
  <c r="Z19" i="1"/>
  <c r="Y19" i="1" s="1"/>
  <c r="Z20" i="1" a="1"/>
  <c r="Z20" i="1" s="1"/>
  <c r="Z21" i="1" a="1"/>
  <c r="Z21" i="1" s="1"/>
  <c r="Z22" i="1" a="1"/>
  <c r="Z22" i="1" s="1"/>
  <c r="Z23" i="1" a="1"/>
  <c r="Z23" i="1" s="1"/>
  <c r="Z24" i="1" a="1"/>
  <c r="Z24" i="1" s="1"/>
  <c r="Z25" i="1" a="1"/>
  <c r="Z25" i="1" s="1"/>
  <c r="Z26" i="1" a="1"/>
  <c r="Z26" i="1"/>
  <c r="Z27" i="1" a="1"/>
  <c r="Z27" i="1" s="1"/>
  <c r="Z28" i="1" a="1"/>
  <c r="Z28" i="1" s="1"/>
  <c r="Z29" i="1" a="1"/>
  <c r="Z29" i="1" s="1"/>
  <c r="Z30" i="1" a="1"/>
  <c r="Z30" i="1" s="1"/>
  <c r="Z31" i="1" a="1"/>
  <c r="Z31" i="1" s="1"/>
  <c r="Z32" i="1" a="1"/>
  <c r="Z32" i="1" s="1"/>
  <c r="Z33" i="1" a="1"/>
  <c r="Z33" i="1" s="1"/>
  <c r="Z34" i="1" a="1"/>
  <c r="Z34" i="1" s="1"/>
  <c r="Z35" i="1" a="1"/>
  <c r="Z35" i="1"/>
  <c r="Z36" i="1" a="1"/>
  <c r="Z36" i="1" s="1"/>
  <c r="Z37" i="1" a="1"/>
  <c r="Z37" i="1" s="1"/>
  <c r="Z38" i="1" a="1"/>
  <c r="Z38" i="1" s="1"/>
  <c r="Z39" i="1" a="1"/>
  <c r="Z39" i="1" s="1"/>
  <c r="Z40" i="1" a="1"/>
  <c r="Z40" i="1" s="1"/>
  <c r="Z41" i="1" a="1"/>
  <c r="Z41" i="1" s="1"/>
  <c r="Z42" i="1" a="1"/>
  <c r="Z42" i="1"/>
  <c r="Z43" i="1" a="1"/>
  <c r="Z43" i="1" s="1"/>
  <c r="Z44" i="1" a="1"/>
  <c r="Z44" i="1"/>
  <c r="Z45" i="1" a="1"/>
  <c r="Z45" i="1" s="1"/>
  <c r="Z46" i="1" a="1"/>
  <c r="Z46" i="1" s="1"/>
  <c r="Z47" i="1" a="1"/>
  <c r="Z47" i="1" s="1"/>
  <c r="Z48" i="1" a="1"/>
  <c r="Z48" i="1" s="1"/>
  <c r="Z49" i="1" a="1"/>
  <c r="Z49" i="1" s="1"/>
  <c r="Z50" i="1" a="1"/>
  <c r="Z50" i="1" s="1"/>
  <c r="Z51" i="1" a="1"/>
  <c r="Z51" i="1" s="1"/>
  <c r="Z52" i="1" a="1"/>
  <c r="Z52" i="1" s="1"/>
  <c r="Z53" i="1" a="1"/>
  <c r="Z53" i="1" s="1"/>
  <c r="Z54" i="1" a="1"/>
  <c r="Z54" i="1" s="1"/>
  <c r="Z55" i="1" a="1"/>
  <c r="Z55" i="1" s="1"/>
  <c r="Z56" i="1" a="1"/>
  <c r="Z56" i="1" s="1"/>
  <c r="Z57" i="1" a="1"/>
  <c r="Z57" i="1" s="1"/>
  <c r="Z58" i="1" a="1"/>
  <c r="Z58" i="1" s="1"/>
  <c r="Z59" i="1" a="1"/>
  <c r="Z59" i="1" s="1"/>
  <c r="Z60" i="1" a="1"/>
  <c r="Z60" i="1" s="1"/>
  <c r="Z61" i="1" a="1"/>
  <c r="Z61" i="1" s="1"/>
  <c r="Z62" i="1" a="1"/>
  <c r="Z62" i="1"/>
  <c r="Z63" i="1" a="1"/>
  <c r="Z63" i="1"/>
  <c r="Z64" i="1" a="1"/>
  <c r="Z64" i="1"/>
  <c r="Z65" i="1" a="1"/>
  <c r="Z65" i="1"/>
  <c r="Z66" i="1" a="1"/>
  <c r="Z66" i="1"/>
  <c r="Z67" i="1" a="1"/>
  <c r="Z67" i="1"/>
  <c r="Z68" i="1" a="1"/>
  <c r="Z68" i="1"/>
  <c r="Z69" i="1" a="1"/>
  <c r="Z69" i="1"/>
  <c r="Z70" i="1" a="1"/>
  <c r="Z70" i="1"/>
  <c r="Z71" i="1" a="1"/>
  <c r="Z71" i="1"/>
  <c r="Z72" i="1" a="1"/>
  <c r="Z72" i="1"/>
  <c r="Z73" i="1" a="1"/>
  <c r="Z73" i="1"/>
  <c r="Z74" i="1" a="1"/>
  <c r="Z74" i="1"/>
  <c r="Z75" i="1" a="1"/>
  <c r="Z75" i="1"/>
  <c r="Z76" i="1" a="1"/>
  <c r="Z76" i="1"/>
  <c r="Z77" i="1" a="1"/>
  <c r="Z77" i="1"/>
  <c r="Z78" i="1" a="1"/>
  <c r="Z78" i="1"/>
  <c r="Z79" i="1" a="1"/>
  <c r="Z79" i="1"/>
  <c r="Z80" i="1" a="1"/>
  <c r="Z80" i="1" s="1"/>
  <c r="Z81" i="1" a="1"/>
  <c r="Z81" i="1"/>
  <c r="Z82" i="1" a="1"/>
  <c r="Z82" i="1" s="1"/>
  <c r="Z83" i="1" a="1"/>
  <c r="Z83" i="1"/>
  <c r="Z84" i="1" a="1"/>
  <c r="Z84" i="1"/>
  <c r="Z85" i="1" a="1"/>
  <c r="Z85" i="1" s="1"/>
  <c r="Z86" i="1" a="1"/>
  <c r="Z86" i="1" s="1"/>
  <c r="Z87" i="1" a="1"/>
  <c r="Z87" i="1"/>
  <c r="Z88" i="1" a="1"/>
  <c r="Z88" i="1" s="1"/>
  <c r="Z89" i="1" a="1"/>
  <c r="Z89" i="1" s="1"/>
  <c r="Z90" i="1" a="1"/>
  <c r="Z90" i="1"/>
  <c r="Z91" i="1" a="1"/>
  <c r="Z91" i="1"/>
  <c r="Z92" i="1" a="1"/>
  <c r="Z92" i="1"/>
  <c r="Z93" i="1" a="1"/>
  <c r="Z93" i="1"/>
  <c r="Z94" i="1" a="1"/>
  <c r="Z94" i="1"/>
  <c r="Z95" i="1" a="1"/>
  <c r="Z95" i="1"/>
  <c r="Z96" i="1" a="1"/>
  <c r="Z96" i="1"/>
  <c r="Z97" i="1" a="1"/>
  <c r="Z97" i="1"/>
  <c r="Z98" i="1" a="1"/>
  <c r="Z98" i="1"/>
  <c r="Z99" i="1" a="1"/>
  <c r="Z99" i="1"/>
  <c r="Z100" i="1" a="1"/>
  <c r="Z100" i="1" s="1"/>
  <c r="Z101" i="1" a="1"/>
  <c r="Z101" i="1" s="1"/>
  <c r="Z102" i="1" a="1"/>
  <c r="Z102" i="1"/>
  <c r="Z103" i="1" a="1"/>
  <c r="Z103" i="1"/>
  <c r="Z104" i="1" a="1"/>
  <c r="Z104" i="1"/>
  <c r="Z105" i="1" a="1"/>
  <c r="Z105" i="1"/>
  <c r="Z106" i="1" a="1"/>
  <c r="Z106" i="1"/>
  <c r="Z107" i="1" a="1"/>
  <c r="Z107" i="1"/>
  <c r="Z108" i="1" a="1"/>
  <c r="Z108" i="1"/>
  <c r="Z109" i="1" a="1"/>
  <c r="Z109" i="1"/>
  <c r="Z110" i="1" a="1"/>
  <c r="Z110" i="1" s="1"/>
  <c r="Z111" i="1" a="1"/>
  <c r="Z111" i="1" s="1"/>
  <c r="Z112" i="1" a="1"/>
  <c r="Z112" i="1"/>
  <c r="Z113" i="1" a="1"/>
  <c r="Z113" i="1"/>
  <c r="Z114" i="1" a="1"/>
  <c r="Z114" i="1"/>
  <c r="Z115" i="1" a="1"/>
  <c r="Z115" i="1"/>
  <c r="Z116" i="1" a="1"/>
  <c r="Z116" i="1" s="1"/>
  <c r="Z117" i="1" a="1"/>
  <c r="Z117" i="1" s="1"/>
  <c r="Z118" i="1" a="1"/>
  <c r="Z118" i="1" s="1"/>
  <c r="Z119" i="1" a="1"/>
  <c r="Z119" i="1" s="1"/>
  <c r="Z120" i="1" a="1"/>
  <c r="Z120" i="1"/>
  <c r="Z121" i="1" a="1"/>
  <c r="Z121" i="1"/>
  <c r="Z122" i="1" a="1"/>
  <c r="Z122" i="1"/>
  <c r="Z123" i="1" a="1"/>
  <c r="Z123" i="1"/>
  <c r="Z124" i="1" a="1"/>
  <c r="Z124" i="1"/>
  <c r="Z125" i="1" a="1"/>
  <c r="Z125" i="1"/>
  <c r="Z126" i="1" a="1"/>
  <c r="Z126" i="1"/>
  <c r="Z127" i="1" a="1"/>
  <c r="Z127" i="1"/>
  <c r="Z128" i="1" a="1"/>
  <c r="Z128" i="1"/>
  <c r="Z129" i="1" a="1"/>
  <c r="Z129" i="1"/>
  <c r="Z130" i="1" a="1"/>
  <c r="Z130" i="1"/>
  <c r="Z131" i="1" a="1"/>
  <c r="Z131" i="1"/>
  <c r="Z132" i="1" a="1"/>
  <c r="Z132" i="1"/>
  <c r="Z133" i="1" a="1"/>
  <c r="Z133" i="1"/>
  <c r="Z134" i="1" a="1"/>
  <c r="Z134" i="1"/>
  <c r="Z135" i="1" a="1"/>
  <c r="Z135" i="1" s="1"/>
  <c r="Z136" i="1" a="1"/>
  <c r="Z136" i="1" s="1"/>
  <c r="Z137" i="1" a="1"/>
  <c r="Z137" i="1" s="1"/>
  <c r="Z138" i="1" a="1"/>
  <c r="Z138" i="1" s="1"/>
  <c r="Z139" i="1" a="1"/>
  <c r="Z139" i="1"/>
  <c r="Z140" i="1" a="1"/>
  <c r="Z140" i="1"/>
  <c r="Z141" i="1" a="1"/>
  <c r="Z141" i="1"/>
  <c r="Z142" i="1" a="1"/>
  <c r="Z142" i="1"/>
  <c r="Z143" i="1" a="1"/>
  <c r="Z143" i="1"/>
  <c r="Z144" i="1" a="1"/>
  <c r="Z144" i="1"/>
  <c r="Z145" i="1" a="1"/>
  <c r="Z145" i="1"/>
  <c r="Z146" i="1" a="1"/>
  <c r="Z146" i="1"/>
  <c r="Z147" i="1" a="1"/>
  <c r="Z147" i="1"/>
  <c r="Z148" i="1" a="1"/>
  <c r="Z148" i="1"/>
  <c r="Z149" i="1" a="1"/>
  <c r="Z149" i="1"/>
  <c r="Z150" i="1" a="1"/>
  <c r="Z150" i="1"/>
  <c r="Z151" i="1" a="1"/>
  <c r="Z151" i="1"/>
  <c r="Z152" i="1" a="1"/>
  <c r="Z152" i="1"/>
  <c r="Z153" i="1" a="1"/>
  <c r="Z153" i="1"/>
  <c r="Z154" i="1" a="1"/>
  <c r="Z154" i="1"/>
  <c r="Z155" i="1" a="1"/>
  <c r="Z155" i="1"/>
  <c r="Z156" i="1" a="1"/>
  <c r="Z156" i="1"/>
  <c r="Z157" i="1" a="1"/>
  <c r="Z157" i="1"/>
  <c r="Z158" i="1" a="1"/>
  <c r="Z158" i="1" s="1"/>
  <c r="Z159" i="1" a="1"/>
  <c r="Z159" i="1" s="1"/>
  <c r="Z160" i="1" a="1"/>
  <c r="Z160" i="1"/>
  <c r="Z161" i="1" a="1"/>
  <c r="Z161" i="1"/>
  <c r="Z162" i="1" a="1"/>
  <c r="Z162" i="1"/>
  <c r="Z163" i="1" a="1"/>
  <c r="Z163" i="1" s="1"/>
  <c r="Z164" i="1" a="1"/>
  <c r="Z164" i="1" s="1"/>
  <c r="Z165" i="1" a="1"/>
  <c r="Z165" i="1" s="1"/>
  <c r="Z166" i="1" a="1"/>
  <c r="Z166" i="1" s="1"/>
  <c r="Z167" i="1" a="1"/>
  <c r="Z167" i="1"/>
  <c r="Z168" i="1" a="1"/>
  <c r="Z168" i="1"/>
  <c r="Z169" i="1" a="1"/>
  <c r="Z169" i="1"/>
  <c r="Z170" i="1" a="1"/>
  <c r="Z170" i="1"/>
  <c r="Z171" i="1" a="1"/>
  <c r="Z171" i="1"/>
  <c r="Z172" i="1" a="1"/>
  <c r="Z172" i="1"/>
  <c r="Z173" i="1" a="1"/>
  <c r="Z173" i="1"/>
  <c r="Z174" i="1" a="1"/>
  <c r="Z174" i="1"/>
  <c r="Z175" i="1" a="1"/>
  <c r="Z175" i="1"/>
  <c r="Z176" i="1" a="1"/>
  <c r="Z176" i="1"/>
  <c r="Z177" i="1" a="1"/>
  <c r="Z177" i="1"/>
  <c r="Z178" i="1" a="1"/>
  <c r="Z178" i="1"/>
  <c r="Z179" i="1" a="1"/>
  <c r="Z179" i="1"/>
  <c r="Z180" i="1" a="1"/>
  <c r="Z180" i="1"/>
  <c r="Z181" i="1" a="1"/>
  <c r="Z181" i="1" s="1"/>
  <c r="Z182" i="1" a="1"/>
  <c r="Z182" i="1" s="1"/>
  <c r="Z183" i="1" a="1"/>
  <c r="Z183" i="1"/>
  <c r="Z184" i="1" a="1"/>
  <c r="Z184" i="1"/>
  <c r="Z185" i="1" a="1"/>
  <c r="Z185" i="1" s="1"/>
  <c r="Z186" i="1" a="1"/>
  <c r="Z186" i="1" s="1"/>
  <c r="Z187" i="1" a="1"/>
  <c r="Z187" i="1"/>
  <c r="Z188" i="1" a="1"/>
  <c r="Z188" i="1"/>
  <c r="Z189" i="1" a="1"/>
  <c r="Z189" i="1"/>
  <c r="Z190" i="1" a="1"/>
  <c r="Z190" i="1"/>
  <c r="Z191" i="1" a="1"/>
  <c r="Z191" i="1"/>
  <c r="Z192" i="1" a="1"/>
  <c r="Z192" i="1"/>
  <c r="Z193" i="1" a="1"/>
  <c r="Z193" i="1"/>
  <c r="Z194" i="1" a="1"/>
  <c r="Z194" i="1"/>
  <c r="Z195" i="1" a="1"/>
  <c r="Z195" i="1"/>
  <c r="Z196" i="1" a="1"/>
  <c r="Z196" i="1"/>
  <c r="Z197" i="1" a="1"/>
  <c r="Z197" i="1"/>
  <c r="Z198" i="1" a="1"/>
  <c r="Z198" i="1"/>
  <c r="Z199" i="1" a="1"/>
  <c r="Z199" i="1"/>
  <c r="Z200" i="1" a="1"/>
  <c r="Z200" i="1" s="1"/>
  <c r="Z201" i="1" a="1"/>
  <c r="Z201" i="1" s="1"/>
  <c r="Z202" i="1" a="1"/>
  <c r="Z202" i="1"/>
  <c r="Z203" i="1" a="1"/>
  <c r="Z203" i="1"/>
  <c r="Z204" i="1" a="1"/>
  <c r="Z204" i="1"/>
  <c r="Z205" i="1" a="1"/>
  <c r="Z205" i="1"/>
  <c r="Z206" i="1" a="1"/>
  <c r="Z206" i="1"/>
  <c r="Z207" i="1" a="1"/>
  <c r="Z207" i="1"/>
  <c r="Z208" i="1" a="1"/>
  <c r="Z208" i="1"/>
  <c r="Z209" i="1" a="1"/>
  <c r="Z209" i="1"/>
  <c r="Z210" i="1" a="1"/>
  <c r="Z210" i="1"/>
  <c r="Z211" i="1" a="1"/>
  <c r="Z211" i="1"/>
  <c r="Z212" i="1" a="1"/>
  <c r="Z212" i="1"/>
  <c r="Z213" i="1" a="1"/>
  <c r="Z213" i="1"/>
  <c r="Z214" i="1" a="1"/>
  <c r="Z214" i="1"/>
  <c r="Z215" i="1" a="1"/>
  <c r="Z215" i="1"/>
  <c r="Z216" i="1" a="1"/>
  <c r="Z216" i="1"/>
  <c r="Z217" i="1" a="1"/>
  <c r="Z217" i="1"/>
  <c r="Z218" i="1" a="1"/>
  <c r="Z218" i="1"/>
  <c r="Z219" i="1" a="1"/>
  <c r="Z219" i="1"/>
  <c r="Z220" i="1" a="1"/>
  <c r="Z220" i="1"/>
  <c r="Z221" i="1" a="1"/>
  <c r="Z221" i="1"/>
  <c r="Z222" i="1" a="1"/>
  <c r="Z222" i="1"/>
  <c r="Z223" i="1" a="1"/>
  <c r="Z223" i="1"/>
  <c r="Z224" i="1" a="1"/>
  <c r="Z224" i="1"/>
  <c r="Z225" i="1" a="1"/>
  <c r="Z225" i="1"/>
  <c r="Z226" i="1" a="1"/>
  <c r="Z226" i="1"/>
  <c r="Z227" i="1" a="1"/>
  <c r="Z227" i="1"/>
  <c r="Z228" i="1" a="1"/>
  <c r="Z228" i="1"/>
  <c r="Z229" i="1" a="1"/>
  <c r="Z229" i="1"/>
  <c r="Z230" i="1" a="1"/>
  <c r="Z230" i="1"/>
  <c r="Z231" i="1" a="1"/>
  <c r="Z231" i="1"/>
  <c r="Z232" i="1" a="1"/>
  <c r="Z232" i="1"/>
  <c r="Z233" i="1" a="1"/>
  <c r="Z233" i="1"/>
  <c r="Z234" i="1" a="1"/>
  <c r="Z234" i="1"/>
  <c r="Z235" i="1" a="1"/>
  <c r="Z235" i="1"/>
  <c r="Z236" i="1" a="1"/>
  <c r="Z236" i="1"/>
  <c r="Z237" i="1" a="1"/>
  <c r="Z237" i="1"/>
  <c r="Z238" i="1" a="1"/>
  <c r="Z238" i="1"/>
  <c r="Z239" i="1" a="1"/>
  <c r="Z239" i="1"/>
  <c r="Z240" i="1" a="1"/>
  <c r="Z240" i="1"/>
  <c r="Z241" i="1" a="1"/>
  <c r="Z241" i="1"/>
  <c r="Z242" i="1" a="1"/>
  <c r="Z242" i="1"/>
  <c r="Z243" i="1" a="1"/>
  <c r="Z243" i="1"/>
  <c r="Z244" i="1" a="1"/>
  <c r="Z244" i="1"/>
  <c r="Z245" i="1" a="1"/>
  <c r="Z245" i="1"/>
  <c r="Z246" i="1" a="1"/>
  <c r="Z246" i="1"/>
  <c r="Z247" i="1" a="1"/>
  <c r="Z247" i="1"/>
  <c r="Z248" i="1" a="1"/>
  <c r="Z248" i="1"/>
  <c r="Z249" i="1" a="1"/>
  <c r="Z249" i="1"/>
  <c r="Z250" i="1" a="1"/>
  <c r="Z250" i="1"/>
  <c r="Z251" i="1" a="1"/>
  <c r="Z251" i="1"/>
  <c r="Z252" i="1" a="1"/>
  <c r="Z252" i="1"/>
  <c r="Z253" i="1" a="1"/>
  <c r="Z253" i="1"/>
  <c r="Z254" i="1" a="1"/>
  <c r="Z254" i="1"/>
  <c r="Z255" i="1" a="1"/>
  <c r="Z255" i="1"/>
  <c r="Z256" i="1" a="1"/>
  <c r="Z256" i="1"/>
  <c r="Z257" i="1" a="1"/>
  <c r="Z257" i="1"/>
  <c r="Z258" i="1" a="1"/>
  <c r="Z258" i="1"/>
  <c r="Z259" i="1" a="1"/>
  <c r="Z259" i="1"/>
  <c r="Z260" i="1" a="1"/>
  <c r="Z260" i="1"/>
  <c r="Z261" i="1" a="1"/>
  <c r="Z261" i="1"/>
  <c r="Z262" i="1" a="1"/>
  <c r="Z262" i="1"/>
  <c r="Z263" i="1" a="1"/>
  <c r="Z263" i="1"/>
  <c r="Z264" i="1" a="1"/>
  <c r="Z264" i="1"/>
  <c r="Z265" i="1" a="1"/>
  <c r="Z265" i="1"/>
  <c r="Z266" i="1" a="1"/>
  <c r="Z266" i="1"/>
  <c r="Z267" i="1" a="1"/>
  <c r="Z267" i="1"/>
  <c r="Z268" i="1" a="1"/>
  <c r="Z268" i="1"/>
  <c r="Z269" i="1" a="1"/>
  <c r="Z269" i="1"/>
  <c r="Z270" i="1" a="1"/>
  <c r="Z270" i="1"/>
  <c r="Z271" i="1" a="1"/>
  <c r="Z271" i="1"/>
  <c r="Z272" i="1" a="1"/>
  <c r="Z272" i="1"/>
  <c r="Z273" i="1" a="1"/>
  <c r="Z273" i="1"/>
  <c r="Z274" i="1" a="1"/>
  <c r="Z274" i="1"/>
  <c r="Z275" i="1" a="1"/>
  <c r="Z275" i="1"/>
  <c r="Z276" i="1" a="1"/>
  <c r="Z276" i="1"/>
  <c r="Z277" i="1" a="1"/>
  <c r="Z277" i="1"/>
  <c r="Z278" i="1" a="1"/>
  <c r="Z278" i="1"/>
  <c r="Z279" i="1" a="1"/>
  <c r="Z279" i="1"/>
  <c r="Z280" i="1" a="1"/>
  <c r="Z280" i="1"/>
  <c r="Z281" i="1" a="1"/>
  <c r="Z281" i="1"/>
  <c r="Z282" i="1" a="1"/>
  <c r="Z282" i="1"/>
  <c r="Z283" i="1" a="1"/>
  <c r="Z283" i="1"/>
  <c r="Z284" i="1" a="1"/>
  <c r="Z284" i="1"/>
  <c r="Z285" i="1" a="1"/>
  <c r="Z285" i="1"/>
  <c r="Z286" i="1" a="1"/>
  <c r="Z286" i="1"/>
  <c r="Z287" i="1" a="1"/>
  <c r="Z287" i="1"/>
  <c r="Z288" i="1" a="1"/>
  <c r="Z288" i="1"/>
  <c r="Z289" i="1" a="1"/>
  <c r="Z289" i="1"/>
  <c r="Z290" i="1" a="1"/>
  <c r="Z290" i="1"/>
  <c r="Z291" i="1" a="1"/>
  <c r="Z291" i="1"/>
  <c r="Z292" i="1" a="1"/>
  <c r="Z292" i="1"/>
  <c r="Z293" i="1" a="1"/>
  <c r="Z293" i="1"/>
  <c r="Z294" i="1" a="1"/>
  <c r="Z294" i="1"/>
  <c r="Z295" i="1" a="1"/>
  <c r="Z295" i="1"/>
  <c r="Z296" i="1" a="1"/>
  <c r="Z296" i="1"/>
  <c r="Z297" i="1" a="1"/>
  <c r="Z297" i="1"/>
  <c r="Z298" i="1" a="1"/>
  <c r="Z298" i="1"/>
  <c r="Z299" i="1" a="1"/>
  <c r="Z299" i="1"/>
  <c r="Z300" i="1" a="1"/>
  <c r="Z300" i="1"/>
  <c r="Z301" i="1" a="1"/>
  <c r="Z301" i="1"/>
  <c r="Z302" i="1" a="1"/>
  <c r="Z302" i="1"/>
  <c r="Z303" i="1" a="1"/>
  <c r="Z303" i="1"/>
  <c r="Z304" i="1" a="1"/>
  <c r="Z304" i="1"/>
  <c r="Z305" i="1" a="1"/>
  <c r="Z305" i="1"/>
  <c r="Z306" i="1" a="1"/>
  <c r="Z306" i="1"/>
  <c r="Z307" i="1" a="1"/>
  <c r="Z307" i="1"/>
  <c r="Z308" i="1" a="1"/>
  <c r="Z308" i="1"/>
  <c r="Z309" i="1" a="1"/>
  <c r="Z309" i="1"/>
  <c r="Z310" i="1" a="1"/>
  <c r="Z310" i="1"/>
  <c r="Z311" i="1" a="1"/>
  <c r="Z311" i="1"/>
  <c r="Z312" i="1" a="1"/>
  <c r="Z312" i="1"/>
  <c r="Z313" i="1" a="1"/>
  <c r="Z313" i="1"/>
  <c r="Z314" i="1" a="1"/>
  <c r="Z314" i="1"/>
  <c r="Z315" i="1" a="1"/>
  <c r="Z315" i="1"/>
  <c r="Z316" i="1" a="1"/>
  <c r="Z316" i="1"/>
  <c r="Z317" i="1" a="1"/>
  <c r="Z317" i="1"/>
  <c r="Z318" i="1" a="1"/>
  <c r="Z318" i="1"/>
  <c r="Z319" i="1" a="1"/>
  <c r="Z319" i="1"/>
  <c r="Z320" i="1" a="1"/>
  <c r="Z320" i="1"/>
  <c r="Z321" i="1" a="1"/>
  <c r="Z321" i="1"/>
  <c r="Z322" i="1" a="1"/>
  <c r="Z322" i="1"/>
  <c r="Z323" i="1" a="1"/>
  <c r="Z323" i="1"/>
  <c r="Z324" i="1" a="1"/>
  <c r="Z324" i="1"/>
  <c r="Z325" i="1" a="1"/>
  <c r="Z325" i="1" s="1"/>
  <c r="Z326" i="1" a="1"/>
  <c r="Z326" i="1" s="1"/>
  <c r="Z327" i="1" a="1"/>
  <c r="Z327" i="1" s="1"/>
  <c r="Z328" i="1" a="1"/>
  <c r="Z328" i="1" s="1"/>
  <c r="Z329" i="1" a="1"/>
  <c r="Z329" i="1" s="1"/>
  <c r="Z330" i="1" a="1"/>
  <c r="Z330" i="1" s="1"/>
  <c r="Z331" i="1" a="1"/>
  <c r="Z331" i="1" s="1"/>
  <c r="Z332" i="1" a="1"/>
  <c r="Z332" i="1" s="1"/>
  <c r="Z333" i="1" a="1"/>
  <c r="Z333" i="1" s="1"/>
  <c r="Z334" i="1" a="1"/>
  <c r="Z334" i="1" s="1"/>
  <c r="Z335" i="1" a="1"/>
  <c r="Z335" i="1"/>
  <c r="Z336" i="1" a="1"/>
  <c r="Z336" i="1" s="1"/>
  <c r="Z337" i="1" a="1"/>
  <c r="Z337" i="1" s="1"/>
  <c r="Z338" i="1" a="1"/>
  <c r="Z338" i="1"/>
  <c r="Z339" i="1" a="1"/>
  <c r="Z339" i="1" s="1"/>
  <c r="Z340" i="1" a="1"/>
  <c r="Z340" i="1" s="1"/>
  <c r="Z341" i="1" a="1"/>
  <c r="Z341" i="1"/>
  <c r="Z342" i="1" a="1"/>
  <c r="Z342" i="1" s="1"/>
  <c r="Z343" i="1" a="1"/>
  <c r="Z343" i="1"/>
  <c r="Z344" i="1" a="1"/>
  <c r="Z344" i="1" s="1"/>
  <c r="Z345" i="1" a="1"/>
  <c r="Z345" i="1" s="1"/>
  <c r="Z346" i="1" a="1"/>
  <c r="Z346" i="1" s="1"/>
  <c r="Z347" i="1" a="1"/>
  <c r="Z347" i="1" s="1"/>
  <c r="Z348" i="1" a="1"/>
  <c r="Z348" i="1" s="1"/>
  <c r="Z349" i="1" a="1"/>
  <c r="Z349" i="1" s="1"/>
  <c r="Z350" i="1" a="1"/>
  <c r="Z350" i="1" s="1"/>
  <c r="Z351" i="1" a="1"/>
  <c r="Z351" i="1" s="1"/>
  <c r="Z352" i="1" a="1"/>
  <c r="Z352" i="1" s="1"/>
  <c r="Z353" i="1" a="1"/>
  <c r="Z353" i="1" s="1"/>
  <c r="Z354" i="1" a="1"/>
  <c r="Z354" i="1" s="1"/>
  <c r="Z355" i="1" a="1"/>
  <c r="Z355" i="1" s="1"/>
  <c r="Z356" i="1" a="1"/>
  <c r="Z356" i="1" s="1"/>
  <c r="Z357" i="1" a="1"/>
  <c r="Z357" i="1" s="1"/>
  <c r="Z358" i="1" a="1"/>
  <c r="Z358" i="1" s="1"/>
  <c r="Z359" i="1" a="1"/>
  <c r="Z359" i="1" s="1"/>
  <c r="Z360" i="1" a="1"/>
  <c r="Z360" i="1" s="1"/>
  <c r="Z361" i="1" a="1"/>
  <c r="Z361" i="1" s="1"/>
  <c r="Z362" i="1" a="1"/>
  <c r="Z362" i="1" s="1"/>
  <c r="Z363" i="1" a="1"/>
  <c r="Z363" i="1" s="1"/>
  <c r="Z364" i="1" a="1"/>
  <c r="Z364" i="1" s="1"/>
  <c r="Z365" i="1" a="1"/>
  <c r="Z365" i="1" s="1"/>
  <c r="Z366" i="1" a="1"/>
  <c r="Z366" i="1" s="1"/>
  <c r="Z367" i="1" a="1"/>
  <c r="Z367" i="1" s="1"/>
  <c r="Z368" i="1" a="1"/>
  <c r="Z368" i="1" s="1"/>
  <c r="Z369" i="1" a="1"/>
  <c r="Z369" i="1" s="1"/>
  <c r="Z370" i="1" a="1"/>
  <c r="Z370" i="1" s="1"/>
  <c r="Z371" i="1" a="1"/>
  <c r="Z371" i="1" s="1"/>
  <c r="Z372" i="1" a="1"/>
  <c r="Z372" i="1" s="1"/>
  <c r="Z373" i="1" a="1"/>
  <c r="Z373" i="1" s="1"/>
  <c r="Z374" i="1" a="1"/>
  <c r="Z374" i="1" s="1"/>
  <c r="Z375" i="1" a="1"/>
  <c r="Z375" i="1" s="1"/>
  <c r="Z376" i="1" a="1"/>
  <c r="Z376" i="1" s="1"/>
  <c r="Z377" i="1" a="1"/>
  <c r="Z377" i="1" s="1"/>
  <c r="Z378" i="1" a="1"/>
  <c r="Z378" i="1"/>
  <c r="Z379" i="1" a="1"/>
  <c r="Z379" i="1"/>
  <c r="Z380" i="1" a="1"/>
  <c r="Z380" i="1" s="1"/>
  <c r="Z381" i="1" a="1"/>
  <c r="Z381" i="1"/>
  <c r="Z382" i="1" a="1"/>
  <c r="Z382" i="1" s="1"/>
  <c r="Z383" i="1" a="1"/>
  <c r="Z383" i="1" s="1"/>
  <c r="Z384" i="1" a="1"/>
  <c r="Z384" i="1" s="1"/>
  <c r="Z385" i="1" a="1"/>
  <c r="Z385" i="1" s="1"/>
  <c r="Z386" i="1" a="1"/>
  <c r="Z386" i="1" s="1"/>
  <c r="Z387" i="1" a="1"/>
  <c r="Z387" i="1" s="1"/>
  <c r="Z388" i="1" a="1"/>
  <c r="Z388" i="1"/>
  <c r="Z389" i="1" a="1"/>
  <c r="Z389" i="1" s="1"/>
  <c r="Z390" i="1" a="1"/>
  <c r="Z390" i="1" s="1"/>
  <c r="Z391" i="1" a="1"/>
  <c r="Z391" i="1" s="1"/>
  <c r="Z392" i="1" a="1"/>
  <c r="Z392" i="1"/>
  <c r="Z393" i="1" a="1"/>
  <c r="Z393" i="1" s="1"/>
  <c r="Z394" i="1" a="1"/>
  <c r="Z394" i="1" s="1"/>
  <c r="Z395" i="1" a="1"/>
  <c r="Z395" i="1" s="1"/>
  <c r="Z396" i="1" a="1"/>
  <c r="Z396" i="1" s="1"/>
  <c r="Z397" i="1" a="1"/>
  <c r="Z397" i="1" s="1"/>
  <c r="Z398" i="1" a="1"/>
  <c r="Z398" i="1" s="1"/>
  <c r="Z399" i="1" a="1"/>
  <c r="Z399" i="1"/>
  <c r="Z400" i="1" a="1"/>
  <c r="Z400" i="1" s="1"/>
  <c r="Z401" i="1" a="1"/>
  <c r="Z401" i="1"/>
  <c r="Z402" i="1" a="1"/>
  <c r="Z402" i="1" s="1"/>
  <c r="Z403" i="1" a="1"/>
  <c r="Z403" i="1" s="1"/>
  <c r="Z404" i="1" a="1"/>
  <c r="Z404" i="1"/>
  <c r="Z405" i="1" a="1"/>
  <c r="Z405" i="1" s="1"/>
  <c r="Z406" i="1" a="1"/>
  <c r="Z406" i="1" s="1"/>
  <c r="Z407" i="1" a="1"/>
  <c r="Z407" i="1" s="1"/>
  <c r="Z408" i="1" a="1"/>
  <c r="Z408" i="1" s="1"/>
  <c r="Z409" i="1" a="1"/>
  <c r="Z409" i="1" s="1"/>
  <c r="Z410" i="1" a="1"/>
  <c r="Z410" i="1" s="1"/>
  <c r="Z411" i="1" a="1"/>
  <c r="Z411" i="1" s="1"/>
  <c r="Z412" i="1" a="1"/>
  <c r="Z412" i="1" s="1"/>
  <c r="Z413" i="1" a="1"/>
  <c r="Z413" i="1" s="1"/>
  <c r="Z414" i="1" a="1"/>
  <c r="Z414" i="1" s="1"/>
  <c r="Z415" i="1" a="1"/>
  <c r="Z415" i="1" s="1"/>
  <c r="Z416" i="1" a="1"/>
  <c r="Z416" i="1" s="1"/>
  <c r="Z417" i="1" a="1"/>
  <c r="Z417" i="1" s="1"/>
  <c r="Z418" i="1" a="1"/>
  <c r="Z418" i="1" s="1"/>
  <c r="Z419" i="1" a="1"/>
  <c r="Z419" i="1" s="1"/>
  <c r="Z420" i="1" a="1"/>
  <c r="Z420" i="1" s="1"/>
  <c r="Z421" i="1" a="1"/>
  <c r="Z421" i="1" s="1"/>
  <c r="Z422" i="1" a="1"/>
  <c r="Z422" i="1" s="1"/>
  <c r="Z423" i="1" a="1"/>
  <c r="Z423" i="1" s="1"/>
  <c r="Z424" i="1" a="1"/>
  <c r="Z424" i="1" s="1"/>
  <c r="Z425" i="1" a="1"/>
  <c r="Z425" i="1" s="1"/>
  <c r="Z426" i="1" a="1"/>
  <c r="Z426" i="1" s="1"/>
  <c r="Z427" i="1" a="1"/>
  <c r="Z427" i="1" s="1"/>
  <c r="Z428" i="1" a="1"/>
  <c r="Z428" i="1" s="1"/>
  <c r="Z429" i="1" a="1"/>
  <c r="Z429" i="1" s="1"/>
  <c r="Z430" i="1" a="1"/>
  <c r="Z430" i="1" s="1"/>
  <c r="Z431" i="1" a="1"/>
  <c r="Z431" i="1" s="1"/>
  <c r="Z432" i="1" a="1"/>
  <c r="Z432" i="1" s="1"/>
  <c r="Z433" i="1" a="1"/>
  <c r="Z433" i="1" s="1"/>
  <c r="Z434" i="1" a="1"/>
  <c r="Z434" i="1"/>
  <c r="Z435" i="1" a="1"/>
  <c r="Z435" i="1" s="1"/>
  <c r="Z436" i="1" a="1"/>
  <c r="Z436" i="1" s="1"/>
  <c r="Z437" i="1" a="1"/>
  <c r="Z437" i="1" s="1"/>
  <c r="Z438" i="1" a="1"/>
  <c r="Z438" i="1" s="1"/>
  <c r="Z439" i="1" a="1"/>
  <c r="Z439" i="1" s="1"/>
  <c r="Z440" i="1" a="1"/>
  <c r="Z440" i="1"/>
  <c r="Z441" i="1" a="1"/>
  <c r="Z441" i="1" s="1"/>
  <c r="Z442" i="1" a="1"/>
  <c r="Z442" i="1" s="1"/>
  <c r="Z443" i="1" a="1"/>
  <c r="Z443" i="1" s="1"/>
  <c r="Z444" i="1" a="1"/>
  <c r="Z444" i="1" s="1"/>
  <c r="Z445" i="1" a="1"/>
  <c r="Z445" i="1" s="1"/>
  <c r="Z446" i="1" a="1"/>
  <c r="Z446" i="1" s="1"/>
  <c r="Z447" i="1" a="1"/>
  <c r="Z447" i="1" s="1"/>
  <c r="Z448" i="1" a="1"/>
  <c r="Z448" i="1" s="1"/>
  <c r="Z449" i="1" a="1"/>
  <c r="Z449" i="1" s="1"/>
  <c r="Z450" i="1" a="1"/>
  <c r="Z450" i="1" s="1"/>
  <c r="Z451" i="1" a="1"/>
  <c r="Z451" i="1" s="1"/>
  <c r="Z452" i="1" a="1"/>
  <c r="Z452" i="1" s="1"/>
  <c r="Z453" i="1" a="1"/>
  <c r="Z453" i="1" s="1"/>
  <c r="Z454" i="1" a="1"/>
  <c r="Z454" i="1" s="1"/>
  <c r="Z455" i="1" a="1"/>
  <c r="Z455" i="1" s="1"/>
  <c r="Z456" i="1" a="1"/>
  <c r="Z456" i="1" s="1"/>
  <c r="Z457" i="1" a="1"/>
  <c r="Z457" i="1" s="1"/>
  <c r="Z458" i="1" a="1"/>
  <c r="Z458" i="1" s="1"/>
  <c r="Z459" i="1" a="1"/>
  <c r="Z459" i="1" s="1"/>
  <c r="Z460" i="1" a="1"/>
  <c r="Z460" i="1" s="1"/>
  <c r="Z461" i="1" a="1"/>
  <c r="Z461" i="1" s="1"/>
  <c r="Z462" i="1" a="1"/>
  <c r="Z462" i="1" s="1"/>
  <c r="Z463" i="1" a="1"/>
  <c r="Z463" i="1" s="1"/>
  <c r="Z464" i="1" a="1"/>
  <c r="Z464" i="1" s="1"/>
  <c r="Z465" i="1" a="1"/>
  <c r="Z465" i="1"/>
  <c r="Z466" i="1" a="1"/>
  <c r="Z466" i="1" s="1"/>
  <c r="Z467" i="1" a="1"/>
  <c r="Z467" i="1" s="1"/>
  <c r="Z468" i="1" a="1"/>
  <c r="Z468" i="1" s="1"/>
  <c r="Z469" i="1" a="1"/>
  <c r="Z469" i="1" s="1"/>
  <c r="Z470" i="1" a="1"/>
  <c r="Z470" i="1" s="1"/>
  <c r="Z471" i="1" a="1"/>
  <c r="Z471" i="1" s="1"/>
  <c r="Z472" i="1" a="1"/>
  <c r="Z472" i="1" s="1"/>
  <c r="Z473" i="1" a="1"/>
  <c r="Z473" i="1" s="1"/>
  <c r="Z474" i="1" a="1"/>
  <c r="Z474" i="1" s="1"/>
  <c r="Z475" i="1" a="1"/>
  <c r="Z475" i="1" s="1"/>
  <c r="Z476" i="1" a="1"/>
  <c r="Z476" i="1" s="1"/>
  <c r="Z477" i="1" a="1"/>
  <c r="Z477" i="1" s="1"/>
  <c r="Z478" i="1" a="1"/>
  <c r="Z478" i="1" s="1"/>
  <c r="Z479" i="1" a="1"/>
  <c r="Z479" i="1" s="1"/>
  <c r="Z480" i="1" a="1"/>
  <c r="Z480" i="1" s="1"/>
  <c r="Z481" i="1" a="1"/>
  <c r="Z481" i="1" s="1"/>
  <c r="Z482" i="1" a="1"/>
  <c r="Z482" i="1" s="1"/>
  <c r="Z483" i="1" a="1"/>
  <c r="Z483" i="1" s="1"/>
  <c r="Z484" i="1" a="1"/>
  <c r="Z484" i="1" s="1"/>
  <c r="Z485" i="1" a="1"/>
  <c r="Z485" i="1" s="1"/>
  <c r="Z486" i="1" a="1"/>
  <c r="Z486" i="1" s="1"/>
  <c r="Z487" i="1" a="1"/>
  <c r="Z487" i="1" s="1"/>
  <c r="Z488" i="1" a="1"/>
  <c r="Z488" i="1" s="1"/>
  <c r="Z489" i="1" a="1"/>
  <c r="Z489" i="1" s="1"/>
  <c r="Z490" i="1" a="1"/>
  <c r="Z490" i="1" s="1"/>
  <c r="Z491" i="1" a="1"/>
  <c r="Z491" i="1" s="1"/>
  <c r="Z492" i="1" a="1"/>
  <c r="Z492" i="1" s="1"/>
  <c r="Z493" i="1" a="1"/>
  <c r="Z493" i="1" s="1"/>
  <c r="Z494" i="1" a="1"/>
  <c r="Z494" i="1" s="1"/>
  <c r="Z495" i="1" a="1"/>
  <c r="Z495" i="1" s="1"/>
  <c r="Z496" i="1" a="1"/>
  <c r="Z496" i="1" s="1"/>
  <c r="Z497" i="1" a="1"/>
  <c r="Z497" i="1" s="1"/>
  <c r="Z498" i="1" a="1"/>
  <c r="Z498" i="1" s="1"/>
  <c r="Z499" i="1" a="1"/>
  <c r="Z499" i="1" s="1"/>
  <c r="Z500" i="1" a="1"/>
  <c r="Z500" i="1" s="1"/>
  <c r="Z501" i="1" a="1"/>
  <c r="Z501" i="1" s="1"/>
  <c r="Z502" i="1" a="1"/>
  <c r="Z502" i="1" s="1"/>
  <c r="Z503" i="1" a="1"/>
  <c r="Z503" i="1" s="1"/>
  <c r="Z504" i="1" a="1"/>
  <c r="Z504" i="1" s="1"/>
  <c r="Z505" i="1" a="1"/>
  <c r="Z505" i="1" s="1"/>
  <c r="Z506" i="1" a="1"/>
  <c r="Z506" i="1" s="1"/>
  <c r="Z507" i="1" a="1"/>
  <c r="Z507" i="1" s="1"/>
  <c r="Z508" i="1" a="1"/>
  <c r="Z508" i="1" s="1"/>
  <c r="Z509" i="1" a="1"/>
  <c r="Z509" i="1" s="1"/>
  <c r="Z510" i="1" a="1"/>
  <c r="Z510" i="1" s="1"/>
  <c r="Z511" i="1" a="1"/>
  <c r="Z511" i="1"/>
  <c r="Z512" i="1" a="1"/>
  <c r="Z512" i="1" s="1"/>
  <c r="Z513" i="1" a="1"/>
  <c r="Z513" i="1" s="1"/>
  <c r="Z514" i="1" a="1"/>
  <c r="Z514" i="1" s="1"/>
  <c r="Z515" i="1" a="1"/>
  <c r="Z515" i="1" s="1"/>
  <c r="Z516" i="1" a="1"/>
  <c r="Z516" i="1" s="1"/>
  <c r="Z517" i="1" a="1"/>
  <c r="Z517" i="1" s="1"/>
  <c r="Z518" i="1" a="1"/>
  <c r="Z518" i="1" s="1"/>
  <c r="Z519" i="1" a="1"/>
  <c r="Z519" i="1" s="1"/>
  <c r="Z520" i="1" a="1"/>
  <c r="Z520" i="1" s="1"/>
  <c r="Z521" i="1" a="1"/>
  <c r="Z521" i="1" s="1"/>
  <c r="Z522" i="1" a="1"/>
  <c r="Z522" i="1" s="1"/>
  <c r="Z523" i="1" a="1"/>
  <c r="Z523" i="1" s="1"/>
  <c r="Z524" i="1" a="1"/>
  <c r="Z524" i="1" s="1"/>
  <c r="Z525" i="1" a="1"/>
  <c r="Z525" i="1" s="1"/>
  <c r="Z526" i="1" a="1"/>
  <c r="Z526" i="1" s="1"/>
  <c r="Z527" i="1" a="1"/>
  <c r="Z527" i="1" s="1"/>
  <c r="Z528" i="1" a="1"/>
  <c r="Z528" i="1" s="1"/>
  <c r="Z529" i="1" a="1"/>
  <c r="Z529" i="1" s="1"/>
  <c r="Z530" i="1" a="1"/>
  <c r="Z530" i="1" s="1"/>
  <c r="Z531" i="1" a="1"/>
  <c r="Z531" i="1" s="1"/>
  <c r="Z532" i="1" a="1"/>
  <c r="Z532" i="1" s="1"/>
  <c r="Z533" i="1" a="1"/>
  <c r="Z533" i="1" s="1"/>
  <c r="Z534" i="1" a="1"/>
  <c r="Z534" i="1" s="1"/>
  <c r="Z535" i="1" a="1"/>
  <c r="Z535" i="1" s="1"/>
  <c r="Z536" i="1" a="1"/>
  <c r="Z536" i="1" s="1"/>
  <c r="Z537" i="1" a="1"/>
  <c r="Z537" i="1" s="1"/>
  <c r="Z538" i="1" a="1"/>
  <c r="Z538" i="1"/>
  <c r="Z539" i="1" a="1"/>
  <c r="Z539" i="1" s="1"/>
  <c r="Z540" i="1" a="1"/>
  <c r="Z540" i="1" s="1"/>
  <c r="Z541" i="1" a="1"/>
  <c r="Z541" i="1" s="1"/>
  <c r="Z542" i="1" a="1"/>
  <c r="Z542" i="1" s="1"/>
  <c r="Z543" i="1" a="1"/>
  <c r="Z543" i="1" s="1"/>
  <c r="Z544" i="1" a="1"/>
  <c r="Z544" i="1" s="1"/>
  <c r="Z545" i="1" a="1"/>
  <c r="Z545" i="1" s="1"/>
  <c r="Z546" i="1" a="1"/>
  <c r="Z546" i="1" s="1"/>
  <c r="Z547" i="1" a="1"/>
  <c r="Z547" i="1" s="1"/>
  <c r="Z548" i="1" a="1"/>
  <c r="Z548" i="1" s="1"/>
  <c r="Z549" i="1" a="1"/>
  <c r="Z549" i="1" s="1"/>
  <c r="Z550" i="1" a="1"/>
  <c r="Z550" i="1" s="1"/>
  <c r="Z551" i="1" a="1"/>
  <c r="Z551" i="1" s="1"/>
  <c r="Z552" i="1" a="1"/>
  <c r="Z552" i="1" s="1"/>
  <c r="Z553" i="1" a="1"/>
  <c r="Z553" i="1" s="1"/>
  <c r="Z554" i="1" a="1"/>
  <c r="Z554" i="1" s="1"/>
  <c r="Z555" i="1" a="1"/>
  <c r="Z555" i="1" s="1"/>
  <c r="Z556" i="1" a="1"/>
  <c r="Z556" i="1" s="1"/>
  <c r="Z557" i="1" a="1"/>
  <c r="Z557" i="1" s="1"/>
  <c r="Z558" i="1" a="1"/>
  <c r="Z558" i="1" s="1"/>
  <c r="Z559" i="1" a="1"/>
  <c r="Z559" i="1" s="1"/>
  <c r="Z560" i="1" a="1"/>
  <c r="Z560" i="1" s="1"/>
  <c r="Z561" i="1" a="1"/>
  <c r="Z561" i="1" s="1"/>
  <c r="Z562" i="1" a="1"/>
  <c r="Z562" i="1" s="1"/>
  <c r="Z563" i="1" a="1"/>
  <c r="Z563" i="1" s="1"/>
  <c r="Z564" i="1" a="1"/>
  <c r="Z564" i="1" s="1"/>
  <c r="Z565" i="1" a="1"/>
  <c r="Z565" i="1" s="1"/>
  <c r="Z566" i="1" a="1"/>
  <c r="Z566" i="1" s="1"/>
  <c r="Z567" i="1" a="1"/>
  <c r="Z567" i="1" s="1"/>
  <c r="Z568" i="1" a="1"/>
  <c r="Z568" i="1" s="1"/>
  <c r="Z569" i="1" a="1"/>
  <c r="Z569" i="1" s="1"/>
  <c r="Z570" i="1" a="1"/>
  <c r="Z570" i="1" s="1"/>
  <c r="Z571" i="1" a="1"/>
  <c r="Z571" i="1" s="1"/>
  <c r="Z572" i="1" a="1"/>
  <c r="Z572" i="1" s="1"/>
  <c r="Z573" i="1" a="1"/>
  <c r="Z573" i="1" s="1"/>
  <c r="Z574" i="1" a="1"/>
  <c r="Z574" i="1" s="1"/>
  <c r="Z575" i="1" a="1"/>
  <c r="Z575" i="1" s="1"/>
  <c r="Z576" i="1" a="1"/>
  <c r="Z576" i="1" s="1"/>
  <c r="Z577" i="1" a="1"/>
  <c r="Z577" i="1" s="1"/>
  <c r="Z578" i="1" a="1"/>
  <c r="Z578" i="1" s="1"/>
  <c r="Z579" i="1" a="1"/>
  <c r="Z579" i="1" s="1"/>
  <c r="Z580" i="1" a="1"/>
  <c r="Z580" i="1" s="1"/>
  <c r="Z581" i="1" a="1"/>
  <c r="Z581" i="1" s="1"/>
  <c r="Z582" i="1" a="1"/>
  <c r="Z582" i="1" s="1"/>
  <c r="Z583" i="1" a="1"/>
  <c r="Z583" i="1" s="1"/>
  <c r="Z584" i="1" a="1"/>
  <c r="Z584" i="1" s="1"/>
  <c r="Z585" i="1" a="1"/>
  <c r="Z585" i="1" s="1"/>
  <c r="Z586" i="1" a="1"/>
  <c r="Z586" i="1" s="1"/>
  <c r="Z587" i="1" a="1"/>
  <c r="Z587" i="1" s="1"/>
  <c r="Z588" i="1" a="1"/>
  <c r="Z588" i="1" s="1"/>
  <c r="Z589" i="1" a="1"/>
  <c r="Z589" i="1" s="1"/>
  <c r="Z590" i="1" a="1"/>
  <c r="Z590" i="1" s="1"/>
  <c r="Z591" i="1" a="1"/>
  <c r="Z591" i="1" s="1"/>
  <c r="Z592" i="1" a="1"/>
  <c r="Z592" i="1" s="1"/>
  <c r="Z593" i="1" a="1"/>
  <c r="Z593" i="1" s="1"/>
  <c r="Z594" i="1" a="1"/>
  <c r="Z594" i="1" s="1"/>
  <c r="Z595" i="1" a="1"/>
  <c r="Z595" i="1" s="1"/>
  <c r="Z596" i="1" a="1"/>
  <c r="Z596" i="1" s="1"/>
  <c r="Z597" i="1" a="1"/>
  <c r="Z597" i="1" s="1"/>
  <c r="Z598" i="1" a="1"/>
  <c r="Z598" i="1" s="1"/>
  <c r="Z599" i="1" a="1"/>
  <c r="Z599" i="1" s="1"/>
  <c r="Z600" i="1" a="1"/>
  <c r="Z600" i="1" s="1"/>
  <c r="Z601" i="1" a="1"/>
  <c r="Z601" i="1" s="1"/>
  <c r="Z602" i="1" a="1"/>
  <c r="Z602" i="1" s="1"/>
  <c r="Z603" i="1" a="1"/>
  <c r="Z603" i="1" s="1"/>
  <c r="Z604" i="1" a="1"/>
  <c r="Z604" i="1" s="1"/>
  <c r="Z605" i="1" a="1"/>
  <c r="Z605" i="1" s="1"/>
  <c r="Z606" i="1" a="1"/>
  <c r="Z606" i="1" s="1"/>
  <c r="Z607" i="1" a="1"/>
  <c r="Z607" i="1" s="1"/>
  <c r="Z608" i="1" a="1"/>
  <c r="Z608" i="1" s="1"/>
  <c r="Z609" i="1" a="1"/>
  <c r="Z609" i="1" s="1"/>
  <c r="Z610" i="1" a="1"/>
  <c r="Z610" i="1" s="1"/>
  <c r="Z611" i="1" a="1"/>
  <c r="Z611" i="1" s="1"/>
  <c r="Z612" i="1" a="1"/>
  <c r="Z612" i="1" s="1"/>
  <c r="Z613" i="1" a="1"/>
  <c r="Z613" i="1" s="1"/>
  <c r="Z614" i="1" a="1"/>
  <c r="Z614" i="1" s="1"/>
  <c r="Z615" i="1" a="1"/>
  <c r="Z615" i="1" s="1"/>
  <c r="Z616" i="1" a="1"/>
  <c r="Z616" i="1" s="1"/>
  <c r="Z617" i="1" a="1"/>
  <c r="Z617" i="1" s="1"/>
  <c r="Z618" i="1" a="1"/>
  <c r="Z618" i="1" s="1"/>
  <c r="Z619" i="1" a="1"/>
  <c r="Z619" i="1" s="1"/>
  <c r="Z620" i="1" a="1"/>
  <c r="Z620" i="1" s="1"/>
  <c r="Z621" i="1" a="1"/>
  <c r="Z621" i="1" s="1"/>
  <c r="Z622" i="1" a="1"/>
  <c r="Z622" i="1" s="1"/>
  <c r="Z623" i="1" a="1"/>
  <c r="Z623" i="1" s="1"/>
  <c r="Z624" i="1" a="1"/>
  <c r="Z624" i="1" s="1"/>
  <c r="Z625" i="1" a="1"/>
  <c r="Z625" i="1" s="1"/>
  <c r="Z626" i="1" a="1"/>
  <c r="Z626" i="1" s="1"/>
  <c r="Z627" i="1" a="1"/>
  <c r="Z627" i="1" s="1"/>
  <c r="Z628" i="1" a="1"/>
  <c r="Z628" i="1" s="1"/>
  <c r="Z629" i="1" a="1"/>
  <c r="Z629" i="1" s="1"/>
  <c r="Z630" i="1" a="1"/>
  <c r="Z630" i="1" s="1"/>
  <c r="Z631" i="1" a="1"/>
  <c r="Z631" i="1" s="1"/>
  <c r="Z632" i="1" a="1"/>
  <c r="Z632" i="1" s="1"/>
  <c r="Z633" i="1" a="1"/>
  <c r="Z633" i="1" s="1"/>
  <c r="Z634" i="1" a="1"/>
  <c r="Z634" i="1" s="1"/>
  <c r="Z635" i="1" a="1"/>
  <c r="Z635" i="1" s="1"/>
  <c r="Z636" i="1" a="1"/>
  <c r="Z636" i="1" s="1"/>
  <c r="Z637" i="1" a="1"/>
  <c r="Z637" i="1" s="1"/>
  <c r="Z638" i="1" a="1"/>
  <c r="Z638" i="1" s="1"/>
  <c r="Z639" i="1" a="1"/>
  <c r="Z639" i="1" s="1"/>
  <c r="Z640" i="1" a="1"/>
  <c r="Z640" i="1" s="1"/>
  <c r="Z641" i="1" a="1"/>
  <c r="Z641" i="1" s="1"/>
  <c r="Z642" i="1" a="1"/>
  <c r="Z642" i="1" s="1"/>
  <c r="Z643" i="1" a="1"/>
  <c r="Z643" i="1" s="1"/>
  <c r="Z644" i="1" a="1"/>
  <c r="Z644" i="1" s="1"/>
  <c r="Z645" i="1" a="1"/>
  <c r="Z645" i="1" s="1"/>
  <c r="Z646" i="1" a="1"/>
  <c r="Z646" i="1" s="1"/>
  <c r="Z647" i="1" a="1"/>
  <c r="Z647" i="1" s="1"/>
  <c r="Z648" i="1" a="1"/>
  <c r="Z648" i="1" s="1"/>
  <c r="Z649" i="1" a="1"/>
  <c r="Z649" i="1" s="1"/>
  <c r="Z650" i="1" a="1"/>
  <c r="Z650" i="1" s="1"/>
  <c r="Z651" i="1" a="1"/>
  <c r="Z651" i="1" s="1"/>
  <c r="Z652" i="1" a="1"/>
  <c r="Z652" i="1" s="1"/>
  <c r="Z653" i="1" a="1"/>
  <c r="Z653" i="1" s="1"/>
  <c r="Z654" i="1" a="1"/>
  <c r="Z654" i="1" s="1"/>
  <c r="Z655" i="1" a="1"/>
  <c r="Z655" i="1" s="1"/>
  <c r="Z656" i="1" a="1"/>
  <c r="Z656" i="1" s="1"/>
  <c r="Z657" i="1" a="1"/>
  <c r="Z657" i="1" s="1"/>
  <c r="Z658" i="1" a="1"/>
  <c r="Z658" i="1" s="1"/>
  <c r="Z659" i="1" a="1"/>
  <c r="Z659" i="1" s="1"/>
  <c r="Z660" i="1" a="1"/>
  <c r="Z660" i="1" s="1"/>
  <c r="Z661" i="1" a="1"/>
  <c r="Z661" i="1" s="1"/>
  <c r="Z662" i="1" a="1"/>
  <c r="Z662" i="1" s="1"/>
  <c r="Z663" i="1" a="1"/>
  <c r="Z663" i="1" s="1"/>
  <c r="Z664" i="1" a="1"/>
  <c r="Z664" i="1" s="1"/>
  <c r="Z665" i="1" a="1"/>
  <c r="Z665" i="1" s="1"/>
  <c r="Z666" i="1" a="1"/>
  <c r="Z666" i="1" s="1"/>
  <c r="Z667" i="1" a="1"/>
  <c r="Z667" i="1" s="1"/>
  <c r="Z668" i="1" a="1"/>
  <c r="Z668" i="1" s="1"/>
  <c r="Z669" i="1" a="1"/>
  <c r="Z669" i="1" s="1"/>
  <c r="Z670" i="1" a="1"/>
  <c r="Z670" i="1" s="1"/>
  <c r="Z671" i="1" a="1"/>
  <c r="Z671" i="1" s="1"/>
  <c r="Z672" i="1" a="1"/>
  <c r="Z672" i="1" s="1"/>
  <c r="Z673" i="1" a="1"/>
  <c r="Z673" i="1" s="1"/>
  <c r="Z674" i="1" a="1"/>
  <c r="Z674" i="1" s="1"/>
  <c r="Z675" i="1" a="1"/>
  <c r="Z675" i="1" s="1"/>
  <c r="Z676" i="1" a="1"/>
  <c r="Z676" i="1" s="1"/>
  <c r="Z677" i="1" a="1"/>
  <c r="Z677" i="1" s="1"/>
  <c r="Z678" i="1" a="1"/>
  <c r="Z678" i="1" s="1"/>
  <c r="Z679" i="1" a="1"/>
  <c r="Z679" i="1" s="1"/>
  <c r="Z680" i="1" a="1"/>
  <c r="Z680" i="1" s="1"/>
  <c r="Z681" i="1" a="1"/>
  <c r="Z681" i="1" s="1"/>
  <c r="Z682" i="1" a="1"/>
  <c r="Z682" i="1" s="1"/>
  <c r="Z683" i="1" a="1"/>
  <c r="Z683" i="1" s="1"/>
  <c r="Z684" i="1" a="1"/>
  <c r="Z684" i="1" s="1"/>
  <c r="Z685" i="1" a="1"/>
  <c r="Z685" i="1" s="1"/>
  <c r="Z686" i="1" a="1"/>
  <c r="Z686" i="1" s="1"/>
  <c r="Z687" i="1" a="1"/>
  <c r="Z687" i="1" s="1"/>
  <c r="Z688" i="1" a="1"/>
  <c r="Z688" i="1" s="1"/>
  <c r="Z689" i="1" a="1"/>
  <c r="Z689" i="1" s="1"/>
  <c r="Z690" i="1" a="1"/>
  <c r="Z690" i="1" s="1"/>
  <c r="Z691" i="1" a="1"/>
  <c r="Z691" i="1" s="1"/>
  <c r="Z692" i="1" a="1"/>
  <c r="Z692" i="1" s="1"/>
  <c r="Z693" i="1" a="1"/>
  <c r="Z693" i="1" s="1"/>
  <c r="Z694" i="1" a="1"/>
  <c r="Z694" i="1" s="1"/>
  <c r="Z695" i="1" a="1"/>
  <c r="Z695" i="1" s="1"/>
  <c r="Z696" i="1" a="1"/>
  <c r="Z696" i="1" s="1"/>
  <c r="Z697" i="1" a="1"/>
  <c r="Z697" i="1" s="1"/>
  <c r="Z698" i="1" a="1"/>
  <c r="Z698" i="1" s="1"/>
  <c r="Z699" i="1" a="1"/>
  <c r="Z699" i="1" s="1"/>
  <c r="Z700" i="1" a="1"/>
  <c r="Z700" i="1" s="1"/>
  <c r="Z701" i="1" a="1"/>
  <c r="Z701" i="1" s="1"/>
  <c r="Z702" i="1" a="1"/>
  <c r="Z702" i="1" s="1"/>
  <c r="Z703" i="1" a="1"/>
  <c r="Z703" i="1" s="1"/>
  <c r="Z704" i="1" a="1"/>
  <c r="Z704" i="1" s="1"/>
  <c r="Z705" i="1" a="1"/>
  <c r="Z705" i="1" s="1"/>
  <c r="Z706" i="1" a="1"/>
  <c r="Z706" i="1" s="1"/>
  <c r="Z707" i="1" a="1"/>
  <c r="Z707" i="1" s="1"/>
  <c r="Z708" i="1" a="1"/>
  <c r="Z708" i="1" s="1"/>
  <c r="Z709" i="1" a="1"/>
  <c r="Z709" i="1" s="1"/>
  <c r="Z710" i="1" a="1"/>
  <c r="Z710" i="1" s="1"/>
  <c r="Z711" i="1" a="1"/>
  <c r="Z711" i="1" s="1"/>
  <c r="Z712" i="1" a="1"/>
  <c r="Z712" i="1" s="1"/>
  <c r="Z713" i="1" a="1"/>
  <c r="Z713" i="1" s="1"/>
  <c r="Z714" i="1" a="1"/>
  <c r="Z714" i="1"/>
  <c r="Y714" i="1" s="1"/>
  <c r="Z715" i="1" a="1"/>
  <c r="Z715" i="1" s="1"/>
  <c r="Z716" i="1" a="1"/>
  <c r="Z716" i="1" s="1"/>
  <c r="Z717" i="1" a="1"/>
  <c r="Z717" i="1" s="1"/>
  <c r="Z718" i="1" a="1"/>
  <c r="Z718" i="1" s="1"/>
  <c r="Z719" i="1" a="1"/>
  <c r="Z719" i="1" s="1"/>
  <c r="Z720" i="1" a="1"/>
  <c r="Z720" i="1" s="1"/>
  <c r="Z721" i="1" a="1"/>
  <c r="Z721" i="1" s="1"/>
  <c r="Z722" i="1" a="1"/>
  <c r="Z722" i="1" s="1"/>
  <c r="Z723" i="1" a="1"/>
  <c r="Z723" i="1" s="1"/>
  <c r="Z724" i="1" a="1"/>
  <c r="Z724" i="1" s="1"/>
  <c r="Z725" i="1" a="1"/>
  <c r="Z725" i="1" s="1"/>
  <c r="Z726" i="1" a="1"/>
  <c r="Z726" i="1" s="1"/>
  <c r="Z727" i="1" a="1"/>
  <c r="Z727" i="1" s="1"/>
  <c r="Z728" i="1" a="1"/>
  <c r="Z728" i="1" s="1"/>
  <c r="Z729" i="1" a="1"/>
  <c r="Z729" i="1" s="1"/>
  <c r="Z730" i="1" a="1"/>
  <c r="Z730" i="1" s="1"/>
  <c r="Z731" i="1" a="1"/>
  <c r="Z731" i="1" s="1"/>
  <c r="Z732" i="1" a="1"/>
  <c r="Z732" i="1" s="1"/>
  <c r="Z733" i="1" a="1"/>
  <c r="Z733" i="1" s="1"/>
  <c r="Z734" i="1" a="1"/>
  <c r="Z734" i="1" s="1"/>
  <c r="Z735" i="1" a="1"/>
  <c r="Z735" i="1" s="1"/>
  <c r="Z736" i="1" a="1"/>
  <c r="Z736" i="1" s="1"/>
  <c r="Z737" i="1" a="1"/>
  <c r="Z737" i="1" s="1"/>
  <c r="X8" i="1"/>
  <c r="X9" i="1"/>
  <c r="X10" i="1"/>
  <c r="X11" i="1"/>
  <c r="X12" i="1"/>
  <c r="X13" i="1"/>
  <c r="X14" i="1"/>
  <c r="X15" i="1"/>
  <c r="X16" i="1"/>
  <c r="X17" i="1"/>
  <c r="X18" i="1"/>
  <c r="X19" i="1"/>
  <c r="X714" i="1"/>
  <c r="X3" i="1"/>
  <c r="X4" i="1"/>
  <c r="X5" i="1"/>
  <c r="X6" i="1"/>
  <c r="X7" i="1"/>
  <c r="AG2" i="1"/>
  <c r="AB2" i="1" a="1"/>
  <c r="AB2" i="1" s="1"/>
  <c r="AC2" i="1" s="1"/>
  <c r="AD2" i="1" s="1"/>
  <c r="AA2" i="1" a="1"/>
  <c r="AA2" i="1" s="1"/>
  <c r="X2" i="1"/>
  <c r="W2" i="1" a="1"/>
  <c r="W2" i="1" s="1"/>
  <c r="V2" i="1" a="1"/>
  <c r="V2" i="1" s="1"/>
  <c r="F2" i="1" s="1"/>
  <c r="U2" i="1" a="1"/>
  <c r="U2" i="1" s="1"/>
  <c r="R2" i="1" a="1"/>
  <c r="R2" i="1" s="1"/>
  <c r="Q2" i="1" a="1"/>
  <c r="Q2" i="1" s="1"/>
  <c r="T2" i="1" s="1"/>
  <c r="L2" i="1"/>
  <c r="K2" i="1"/>
  <c r="J2" i="1"/>
  <c r="H2" i="1"/>
  <c r="G2" i="1"/>
  <c r="E2" i="1"/>
  <c r="I2" i="1" s="1"/>
  <c r="D2" i="1"/>
  <c r="C2" i="1"/>
  <c r="A2" i="1"/>
  <c r="B2" i="1"/>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693" i="1"/>
  <c r="A694" i="1"/>
  <c r="A695" i="1"/>
  <c r="A696" i="1"/>
  <c r="A697" i="1"/>
  <c r="A698" i="1"/>
  <c r="A699" i="1"/>
  <c r="A700" i="1"/>
  <c r="A701" i="1"/>
  <c r="A702" i="1"/>
  <c r="A703" i="1"/>
  <c r="A704" i="1"/>
  <c r="A705" i="1"/>
  <c r="A706" i="1"/>
  <c r="A707" i="1"/>
  <c r="A708" i="1"/>
  <c r="A709" i="1"/>
  <c r="A710" i="1"/>
  <c r="A711" i="1"/>
  <c r="A712" i="1"/>
  <c r="A713" i="1"/>
  <c r="A714" i="1"/>
  <c r="A715" i="1"/>
  <c r="A716" i="1"/>
  <c r="A717" i="1"/>
  <c r="A718" i="1"/>
  <c r="A719" i="1"/>
  <c r="A720" i="1"/>
  <c r="A721" i="1"/>
  <c r="A722" i="1"/>
  <c r="A723" i="1"/>
  <c r="A724" i="1"/>
  <c r="A725" i="1"/>
  <c r="A726" i="1"/>
  <c r="A727" i="1"/>
  <c r="A728" i="1"/>
  <c r="A729" i="1"/>
  <c r="A730" i="1"/>
  <c r="A731" i="1"/>
  <c r="A732" i="1"/>
  <c r="A733" i="1"/>
  <c r="A734" i="1"/>
  <c r="A735" i="1"/>
  <c r="A736" i="1"/>
  <c r="A737"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E3" i="1"/>
  <c r="I3" i="1" s="1"/>
  <c r="E4" i="1"/>
  <c r="I4" i="1" s="1"/>
  <c r="E5" i="1"/>
  <c r="I5" i="1" s="1"/>
  <c r="E6" i="1"/>
  <c r="I6" i="1" s="1"/>
  <c r="E7" i="1"/>
  <c r="I7" i="1" s="1"/>
  <c r="E8" i="1"/>
  <c r="I8" i="1" s="1"/>
  <c r="E9" i="1"/>
  <c r="I9" i="1" s="1"/>
  <c r="E10" i="1"/>
  <c r="I10" i="1" s="1"/>
  <c r="E11" i="1"/>
  <c r="I11" i="1" s="1"/>
  <c r="E12" i="1"/>
  <c r="I12" i="1" s="1"/>
  <c r="E13" i="1"/>
  <c r="I13" i="1" s="1"/>
  <c r="E14" i="1"/>
  <c r="I14" i="1" s="1"/>
  <c r="E15" i="1"/>
  <c r="I15" i="1" s="1"/>
  <c r="E16" i="1"/>
  <c r="I16" i="1" s="1"/>
  <c r="E17" i="1"/>
  <c r="I17" i="1" s="1"/>
  <c r="E18" i="1"/>
  <c r="I18" i="1" s="1"/>
  <c r="E19" i="1"/>
  <c r="I19" i="1" s="1"/>
  <c r="E20" i="1"/>
  <c r="I20" i="1" s="1"/>
  <c r="E21" i="1"/>
  <c r="I21" i="1" s="1"/>
  <c r="E22" i="1"/>
  <c r="I22" i="1" s="1"/>
  <c r="E23" i="1"/>
  <c r="I23" i="1" s="1"/>
  <c r="E24" i="1"/>
  <c r="I24" i="1" s="1"/>
  <c r="E25" i="1"/>
  <c r="I25" i="1" s="1"/>
  <c r="E26" i="1"/>
  <c r="I26" i="1" s="1"/>
  <c r="E27" i="1"/>
  <c r="I27" i="1" s="1"/>
  <c r="E28" i="1"/>
  <c r="I28" i="1" s="1"/>
  <c r="E29" i="1"/>
  <c r="I29" i="1" s="1"/>
  <c r="E30" i="1"/>
  <c r="I30" i="1" s="1"/>
  <c r="E31" i="1"/>
  <c r="I31" i="1" s="1"/>
  <c r="E32" i="1"/>
  <c r="I32" i="1" s="1"/>
  <c r="E33" i="1"/>
  <c r="I33" i="1" s="1"/>
  <c r="E34" i="1"/>
  <c r="I34" i="1" s="1"/>
  <c r="E35" i="1"/>
  <c r="I35" i="1" s="1"/>
  <c r="E36" i="1"/>
  <c r="I36" i="1" s="1"/>
  <c r="E37" i="1"/>
  <c r="I37" i="1" s="1"/>
  <c r="E38" i="1"/>
  <c r="I38" i="1" s="1"/>
  <c r="E39" i="1"/>
  <c r="I39" i="1" s="1"/>
  <c r="E40" i="1"/>
  <c r="I40" i="1" s="1"/>
  <c r="E41" i="1"/>
  <c r="I41" i="1" s="1"/>
  <c r="E42" i="1"/>
  <c r="I42" i="1" s="1"/>
  <c r="E43" i="1"/>
  <c r="I43" i="1" s="1"/>
  <c r="E44" i="1"/>
  <c r="I44" i="1" s="1"/>
  <c r="E45" i="1"/>
  <c r="I45" i="1" s="1"/>
  <c r="E46" i="1"/>
  <c r="I46" i="1" s="1"/>
  <c r="E47" i="1"/>
  <c r="I47" i="1" s="1"/>
  <c r="E48" i="1"/>
  <c r="I48" i="1" s="1"/>
  <c r="E49" i="1"/>
  <c r="I49" i="1" s="1"/>
  <c r="E50" i="1"/>
  <c r="I50" i="1" s="1"/>
  <c r="E51" i="1"/>
  <c r="I51" i="1" s="1"/>
  <c r="E52" i="1"/>
  <c r="I52" i="1" s="1"/>
  <c r="E53" i="1"/>
  <c r="I53" i="1" s="1"/>
  <c r="E54" i="1"/>
  <c r="I54" i="1" s="1"/>
  <c r="E55" i="1"/>
  <c r="I55" i="1" s="1"/>
  <c r="E56" i="1"/>
  <c r="I56" i="1" s="1"/>
  <c r="E57" i="1"/>
  <c r="I57" i="1" s="1"/>
  <c r="E58" i="1"/>
  <c r="I58" i="1" s="1"/>
  <c r="E59" i="1"/>
  <c r="I59" i="1" s="1"/>
  <c r="E60" i="1"/>
  <c r="I60" i="1" s="1"/>
  <c r="E61" i="1"/>
  <c r="I61" i="1" s="1"/>
  <c r="E62" i="1"/>
  <c r="I62" i="1" s="1"/>
  <c r="E63" i="1"/>
  <c r="I63" i="1" s="1"/>
  <c r="E64" i="1"/>
  <c r="I64" i="1" s="1"/>
  <c r="E65" i="1"/>
  <c r="I65" i="1" s="1"/>
  <c r="E66" i="1"/>
  <c r="I66" i="1" s="1"/>
  <c r="E67" i="1"/>
  <c r="I67" i="1" s="1"/>
  <c r="E68" i="1"/>
  <c r="I68" i="1" s="1"/>
  <c r="E69" i="1"/>
  <c r="I69" i="1" s="1"/>
  <c r="E70" i="1"/>
  <c r="I70" i="1" s="1"/>
  <c r="E71" i="1"/>
  <c r="I71" i="1" s="1"/>
  <c r="E72" i="1"/>
  <c r="I72" i="1" s="1"/>
  <c r="E73" i="1"/>
  <c r="I73" i="1" s="1"/>
  <c r="E74" i="1"/>
  <c r="I74" i="1" s="1"/>
  <c r="E75" i="1"/>
  <c r="I75" i="1" s="1"/>
  <c r="E76" i="1"/>
  <c r="I76" i="1" s="1"/>
  <c r="E77" i="1"/>
  <c r="I77" i="1" s="1"/>
  <c r="E78" i="1"/>
  <c r="I78" i="1" s="1"/>
  <c r="E79" i="1"/>
  <c r="I79" i="1" s="1"/>
  <c r="E80" i="1"/>
  <c r="I80" i="1" s="1"/>
  <c r="E81" i="1"/>
  <c r="I81" i="1" s="1"/>
  <c r="E82" i="1"/>
  <c r="I82" i="1" s="1"/>
  <c r="E83" i="1"/>
  <c r="I83" i="1" s="1"/>
  <c r="E84" i="1"/>
  <c r="I84" i="1" s="1"/>
  <c r="E85" i="1"/>
  <c r="I85" i="1" s="1"/>
  <c r="E86" i="1"/>
  <c r="I86" i="1" s="1"/>
  <c r="E87" i="1"/>
  <c r="I87" i="1" s="1"/>
  <c r="E88" i="1"/>
  <c r="I88" i="1" s="1"/>
  <c r="E89" i="1"/>
  <c r="I89" i="1" s="1"/>
  <c r="E90" i="1"/>
  <c r="I90" i="1" s="1"/>
  <c r="E91" i="1"/>
  <c r="I91" i="1" s="1"/>
  <c r="E92" i="1"/>
  <c r="I92" i="1" s="1"/>
  <c r="E93" i="1"/>
  <c r="I93" i="1" s="1"/>
  <c r="E94" i="1"/>
  <c r="I94" i="1" s="1"/>
  <c r="E95" i="1"/>
  <c r="I95" i="1" s="1"/>
  <c r="E96" i="1"/>
  <c r="I96" i="1" s="1"/>
  <c r="E97" i="1"/>
  <c r="I97" i="1" s="1"/>
  <c r="E98" i="1"/>
  <c r="I98" i="1" s="1"/>
  <c r="E99" i="1"/>
  <c r="I99" i="1" s="1"/>
  <c r="E100" i="1"/>
  <c r="I100" i="1" s="1"/>
  <c r="E101" i="1"/>
  <c r="I101" i="1" s="1"/>
  <c r="E102" i="1"/>
  <c r="I102" i="1" s="1"/>
  <c r="E103" i="1"/>
  <c r="I103" i="1" s="1"/>
  <c r="E104" i="1"/>
  <c r="I104" i="1" s="1"/>
  <c r="E105" i="1"/>
  <c r="I105" i="1" s="1"/>
  <c r="E106" i="1"/>
  <c r="I106" i="1" s="1"/>
  <c r="E107" i="1"/>
  <c r="I107" i="1" s="1"/>
  <c r="E108" i="1"/>
  <c r="I108" i="1" s="1"/>
  <c r="E109" i="1"/>
  <c r="I109" i="1" s="1"/>
  <c r="E110" i="1"/>
  <c r="I110" i="1" s="1"/>
  <c r="E111" i="1"/>
  <c r="I111" i="1" s="1"/>
  <c r="E112" i="1"/>
  <c r="I112" i="1" s="1"/>
  <c r="E113" i="1"/>
  <c r="I113" i="1" s="1"/>
  <c r="E114" i="1"/>
  <c r="I114" i="1" s="1"/>
  <c r="E115" i="1"/>
  <c r="I115" i="1" s="1"/>
  <c r="E116" i="1"/>
  <c r="I116" i="1" s="1"/>
  <c r="E117" i="1"/>
  <c r="I117" i="1" s="1"/>
  <c r="E118" i="1"/>
  <c r="I118" i="1" s="1"/>
  <c r="E119" i="1"/>
  <c r="I119" i="1" s="1"/>
  <c r="E120" i="1"/>
  <c r="I120" i="1" s="1"/>
  <c r="E121" i="1"/>
  <c r="I121" i="1" s="1"/>
  <c r="E122" i="1"/>
  <c r="I122" i="1" s="1"/>
  <c r="E123" i="1"/>
  <c r="I123" i="1" s="1"/>
  <c r="E124" i="1"/>
  <c r="I124" i="1" s="1"/>
  <c r="E125" i="1"/>
  <c r="I125" i="1" s="1"/>
  <c r="E126" i="1"/>
  <c r="I126" i="1" s="1"/>
  <c r="E127" i="1"/>
  <c r="I127" i="1" s="1"/>
  <c r="E128" i="1"/>
  <c r="I128" i="1" s="1"/>
  <c r="E129" i="1"/>
  <c r="I129" i="1" s="1"/>
  <c r="E130" i="1"/>
  <c r="I130" i="1" s="1"/>
  <c r="E131" i="1"/>
  <c r="I131" i="1" s="1"/>
  <c r="E132" i="1"/>
  <c r="I132" i="1" s="1"/>
  <c r="E133" i="1"/>
  <c r="I133" i="1" s="1"/>
  <c r="E134" i="1"/>
  <c r="I134" i="1" s="1"/>
  <c r="E135" i="1"/>
  <c r="I135" i="1" s="1"/>
  <c r="E136" i="1"/>
  <c r="I136" i="1" s="1"/>
  <c r="E137" i="1"/>
  <c r="I137" i="1" s="1"/>
  <c r="E138" i="1"/>
  <c r="I138" i="1" s="1"/>
  <c r="E139" i="1"/>
  <c r="I139" i="1" s="1"/>
  <c r="E140" i="1"/>
  <c r="I140" i="1" s="1"/>
  <c r="E141" i="1"/>
  <c r="I141" i="1" s="1"/>
  <c r="E142" i="1"/>
  <c r="I142" i="1" s="1"/>
  <c r="E143" i="1"/>
  <c r="I143" i="1" s="1"/>
  <c r="E144" i="1"/>
  <c r="I144" i="1" s="1"/>
  <c r="E145" i="1"/>
  <c r="I145" i="1" s="1"/>
  <c r="E146" i="1"/>
  <c r="I146" i="1" s="1"/>
  <c r="E147" i="1"/>
  <c r="I147" i="1" s="1"/>
  <c r="E148" i="1"/>
  <c r="I148" i="1" s="1"/>
  <c r="E149" i="1"/>
  <c r="I149" i="1" s="1"/>
  <c r="E150" i="1"/>
  <c r="I150" i="1" s="1"/>
  <c r="E151" i="1"/>
  <c r="I151" i="1" s="1"/>
  <c r="E152" i="1"/>
  <c r="I152" i="1" s="1"/>
  <c r="E153" i="1"/>
  <c r="I153" i="1" s="1"/>
  <c r="E154" i="1"/>
  <c r="I154" i="1" s="1"/>
  <c r="E155" i="1"/>
  <c r="I155" i="1" s="1"/>
  <c r="E156" i="1"/>
  <c r="I156" i="1" s="1"/>
  <c r="E157" i="1"/>
  <c r="I157" i="1" s="1"/>
  <c r="E158" i="1"/>
  <c r="I158" i="1" s="1"/>
  <c r="E159" i="1"/>
  <c r="I159" i="1" s="1"/>
  <c r="E160" i="1"/>
  <c r="I160" i="1" s="1"/>
  <c r="E161" i="1"/>
  <c r="I161" i="1" s="1"/>
  <c r="E162" i="1"/>
  <c r="I162" i="1" s="1"/>
  <c r="E163" i="1"/>
  <c r="I163" i="1" s="1"/>
  <c r="E164" i="1"/>
  <c r="I164" i="1" s="1"/>
  <c r="E165" i="1"/>
  <c r="I165" i="1" s="1"/>
  <c r="E166" i="1"/>
  <c r="I166" i="1" s="1"/>
  <c r="E167" i="1"/>
  <c r="I167" i="1" s="1"/>
  <c r="E168" i="1"/>
  <c r="I168" i="1" s="1"/>
  <c r="E169" i="1"/>
  <c r="I169" i="1" s="1"/>
  <c r="E170" i="1"/>
  <c r="I170" i="1" s="1"/>
  <c r="E171" i="1"/>
  <c r="I171" i="1" s="1"/>
  <c r="E172" i="1"/>
  <c r="I172" i="1" s="1"/>
  <c r="E173" i="1"/>
  <c r="I173" i="1" s="1"/>
  <c r="E174" i="1"/>
  <c r="I174" i="1" s="1"/>
  <c r="E175" i="1"/>
  <c r="I175" i="1" s="1"/>
  <c r="E176" i="1"/>
  <c r="I176" i="1" s="1"/>
  <c r="E177" i="1"/>
  <c r="I177" i="1" s="1"/>
  <c r="E178" i="1"/>
  <c r="I178" i="1" s="1"/>
  <c r="E179" i="1"/>
  <c r="I179" i="1" s="1"/>
  <c r="E180" i="1"/>
  <c r="I180" i="1" s="1"/>
  <c r="E181" i="1"/>
  <c r="I181" i="1" s="1"/>
  <c r="E182" i="1"/>
  <c r="I182" i="1" s="1"/>
  <c r="E183" i="1"/>
  <c r="I183" i="1" s="1"/>
  <c r="E184" i="1"/>
  <c r="I184" i="1" s="1"/>
  <c r="E185" i="1"/>
  <c r="I185" i="1" s="1"/>
  <c r="E186" i="1"/>
  <c r="I186" i="1" s="1"/>
  <c r="E187" i="1"/>
  <c r="I187" i="1" s="1"/>
  <c r="E188" i="1"/>
  <c r="I188" i="1" s="1"/>
  <c r="E189" i="1"/>
  <c r="I189" i="1" s="1"/>
  <c r="E190" i="1"/>
  <c r="I190" i="1" s="1"/>
  <c r="E191" i="1"/>
  <c r="I191" i="1" s="1"/>
  <c r="E192" i="1"/>
  <c r="I192" i="1" s="1"/>
  <c r="E193" i="1"/>
  <c r="I193" i="1" s="1"/>
  <c r="E194" i="1"/>
  <c r="I194" i="1" s="1"/>
  <c r="E195" i="1"/>
  <c r="I195" i="1" s="1"/>
  <c r="E196" i="1"/>
  <c r="I196" i="1" s="1"/>
  <c r="E197" i="1"/>
  <c r="I197" i="1" s="1"/>
  <c r="E198" i="1"/>
  <c r="I198" i="1" s="1"/>
  <c r="E199" i="1"/>
  <c r="I199" i="1" s="1"/>
  <c r="E200" i="1"/>
  <c r="I200" i="1" s="1"/>
  <c r="E201" i="1"/>
  <c r="I201" i="1" s="1"/>
  <c r="E202" i="1"/>
  <c r="I202" i="1" s="1"/>
  <c r="E203" i="1"/>
  <c r="I203" i="1" s="1"/>
  <c r="E204" i="1"/>
  <c r="I204" i="1" s="1"/>
  <c r="E205" i="1"/>
  <c r="I205" i="1" s="1"/>
  <c r="E206" i="1"/>
  <c r="I206" i="1" s="1"/>
  <c r="E207" i="1"/>
  <c r="I207" i="1" s="1"/>
  <c r="E208" i="1"/>
  <c r="I208" i="1" s="1"/>
  <c r="E209" i="1"/>
  <c r="I209" i="1" s="1"/>
  <c r="E210" i="1"/>
  <c r="I210" i="1" s="1"/>
  <c r="E211" i="1"/>
  <c r="I211" i="1" s="1"/>
  <c r="E212" i="1"/>
  <c r="I212" i="1" s="1"/>
  <c r="E213" i="1"/>
  <c r="I213" i="1" s="1"/>
  <c r="E214" i="1"/>
  <c r="I214" i="1" s="1"/>
  <c r="E215" i="1"/>
  <c r="I215" i="1" s="1"/>
  <c r="E216" i="1"/>
  <c r="I216" i="1" s="1"/>
  <c r="E217" i="1"/>
  <c r="I217" i="1" s="1"/>
  <c r="E218" i="1"/>
  <c r="I218" i="1" s="1"/>
  <c r="E219" i="1"/>
  <c r="I219" i="1" s="1"/>
  <c r="E220" i="1"/>
  <c r="I220" i="1" s="1"/>
  <c r="E221" i="1"/>
  <c r="I221" i="1" s="1"/>
  <c r="E222" i="1"/>
  <c r="I222" i="1" s="1"/>
  <c r="E223" i="1"/>
  <c r="I223" i="1" s="1"/>
  <c r="E224" i="1"/>
  <c r="I224" i="1" s="1"/>
  <c r="E225" i="1"/>
  <c r="I225" i="1" s="1"/>
  <c r="E226" i="1"/>
  <c r="I226" i="1" s="1"/>
  <c r="E227" i="1"/>
  <c r="I227" i="1" s="1"/>
  <c r="E228" i="1"/>
  <c r="I228" i="1" s="1"/>
  <c r="E229" i="1"/>
  <c r="I229" i="1" s="1"/>
  <c r="E230" i="1"/>
  <c r="I230" i="1" s="1"/>
  <c r="E231" i="1"/>
  <c r="I231" i="1" s="1"/>
  <c r="E232" i="1"/>
  <c r="I232" i="1" s="1"/>
  <c r="E233" i="1"/>
  <c r="I233" i="1" s="1"/>
  <c r="E234" i="1"/>
  <c r="I234" i="1" s="1"/>
  <c r="E235" i="1"/>
  <c r="I235" i="1" s="1"/>
  <c r="E236" i="1"/>
  <c r="I236" i="1" s="1"/>
  <c r="E237" i="1"/>
  <c r="I237" i="1" s="1"/>
  <c r="E238" i="1"/>
  <c r="I238" i="1" s="1"/>
  <c r="E239" i="1"/>
  <c r="I239" i="1" s="1"/>
  <c r="E240" i="1"/>
  <c r="I240" i="1" s="1"/>
  <c r="E241" i="1"/>
  <c r="I241" i="1" s="1"/>
  <c r="E242" i="1"/>
  <c r="I242" i="1" s="1"/>
  <c r="E243" i="1"/>
  <c r="I243" i="1" s="1"/>
  <c r="E244" i="1"/>
  <c r="I244" i="1" s="1"/>
  <c r="E245" i="1"/>
  <c r="I245" i="1" s="1"/>
  <c r="E246" i="1"/>
  <c r="I246" i="1" s="1"/>
  <c r="E247" i="1"/>
  <c r="I247" i="1" s="1"/>
  <c r="E248" i="1"/>
  <c r="I248" i="1" s="1"/>
  <c r="E249" i="1"/>
  <c r="I249" i="1" s="1"/>
  <c r="E250" i="1"/>
  <c r="I250" i="1" s="1"/>
  <c r="E251" i="1"/>
  <c r="I251" i="1" s="1"/>
  <c r="E252" i="1"/>
  <c r="I252" i="1" s="1"/>
  <c r="E253" i="1"/>
  <c r="I253" i="1" s="1"/>
  <c r="E254" i="1"/>
  <c r="I254" i="1" s="1"/>
  <c r="E255" i="1"/>
  <c r="I255" i="1" s="1"/>
  <c r="E256" i="1"/>
  <c r="I256" i="1" s="1"/>
  <c r="E257" i="1"/>
  <c r="I257" i="1" s="1"/>
  <c r="E258" i="1"/>
  <c r="I258" i="1" s="1"/>
  <c r="E259" i="1"/>
  <c r="I259" i="1" s="1"/>
  <c r="E260" i="1"/>
  <c r="I260" i="1" s="1"/>
  <c r="E261" i="1"/>
  <c r="I261" i="1" s="1"/>
  <c r="E262" i="1"/>
  <c r="I262" i="1" s="1"/>
  <c r="E263" i="1"/>
  <c r="I263" i="1" s="1"/>
  <c r="E264" i="1"/>
  <c r="I264" i="1" s="1"/>
  <c r="E265" i="1"/>
  <c r="I265" i="1" s="1"/>
  <c r="E266" i="1"/>
  <c r="I266" i="1" s="1"/>
  <c r="E267" i="1"/>
  <c r="I267" i="1" s="1"/>
  <c r="E268" i="1"/>
  <c r="I268" i="1" s="1"/>
  <c r="E269" i="1"/>
  <c r="I269" i="1" s="1"/>
  <c r="E270" i="1"/>
  <c r="I270" i="1" s="1"/>
  <c r="E271" i="1"/>
  <c r="I271" i="1" s="1"/>
  <c r="E272" i="1"/>
  <c r="I272" i="1" s="1"/>
  <c r="E273" i="1"/>
  <c r="I273" i="1" s="1"/>
  <c r="E274" i="1"/>
  <c r="I274" i="1" s="1"/>
  <c r="E275" i="1"/>
  <c r="I275" i="1" s="1"/>
  <c r="E276" i="1"/>
  <c r="I276" i="1" s="1"/>
  <c r="E277" i="1"/>
  <c r="I277" i="1" s="1"/>
  <c r="E278" i="1"/>
  <c r="I278" i="1" s="1"/>
  <c r="E279" i="1"/>
  <c r="I279" i="1" s="1"/>
  <c r="E280" i="1"/>
  <c r="I280" i="1" s="1"/>
  <c r="E281" i="1"/>
  <c r="I281" i="1" s="1"/>
  <c r="E282" i="1"/>
  <c r="I282" i="1" s="1"/>
  <c r="E283" i="1"/>
  <c r="I283" i="1" s="1"/>
  <c r="E284" i="1"/>
  <c r="I284" i="1" s="1"/>
  <c r="E285" i="1"/>
  <c r="I285" i="1" s="1"/>
  <c r="E286" i="1"/>
  <c r="I286" i="1" s="1"/>
  <c r="E287" i="1"/>
  <c r="I287" i="1" s="1"/>
  <c r="E288" i="1"/>
  <c r="I288" i="1" s="1"/>
  <c r="E289" i="1"/>
  <c r="I289" i="1" s="1"/>
  <c r="E290" i="1"/>
  <c r="I290" i="1" s="1"/>
  <c r="E291" i="1"/>
  <c r="I291" i="1" s="1"/>
  <c r="E292" i="1"/>
  <c r="I292" i="1" s="1"/>
  <c r="E293" i="1"/>
  <c r="I293" i="1" s="1"/>
  <c r="E294" i="1"/>
  <c r="I294" i="1" s="1"/>
  <c r="E295" i="1"/>
  <c r="I295" i="1" s="1"/>
  <c r="E296" i="1"/>
  <c r="I296" i="1" s="1"/>
  <c r="E297" i="1"/>
  <c r="I297" i="1" s="1"/>
  <c r="E298" i="1"/>
  <c r="I298" i="1" s="1"/>
  <c r="E299" i="1"/>
  <c r="I299" i="1" s="1"/>
  <c r="E300" i="1"/>
  <c r="I300" i="1" s="1"/>
  <c r="E301" i="1"/>
  <c r="I301" i="1" s="1"/>
  <c r="E302" i="1"/>
  <c r="I302" i="1" s="1"/>
  <c r="E303" i="1"/>
  <c r="I303" i="1" s="1"/>
  <c r="E304" i="1"/>
  <c r="I304" i="1" s="1"/>
  <c r="E305" i="1"/>
  <c r="I305" i="1" s="1"/>
  <c r="E306" i="1"/>
  <c r="I306" i="1" s="1"/>
  <c r="E307" i="1"/>
  <c r="I307" i="1" s="1"/>
  <c r="E308" i="1"/>
  <c r="I308" i="1" s="1"/>
  <c r="E309" i="1"/>
  <c r="I309" i="1" s="1"/>
  <c r="E310" i="1"/>
  <c r="I310" i="1" s="1"/>
  <c r="E311" i="1"/>
  <c r="I311" i="1" s="1"/>
  <c r="E312" i="1"/>
  <c r="I312" i="1" s="1"/>
  <c r="E313" i="1"/>
  <c r="I313" i="1" s="1"/>
  <c r="E314" i="1"/>
  <c r="I314" i="1" s="1"/>
  <c r="E315" i="1"/>
  <c r="I315" i="1" s="1"/>
  <c r="E316" i="1"/>
  <c r="I316" i="1" s="1"/>
  <c r="E317" i="1"/>
  <c r="I317" i="1" s="1"/>
  <c r="E318" i="1"/>
  <c r="I318" i="1" s="1"/>
  <c r="E319" i="1"/>
  <c r="I319" i="1" s="1"/>
  <c r="E320" i="1"/>
  <c r="I320" i="1" s="1"/>
  <c r="E321" i="1"/>
  <c r="I321" i="1" s="1"/>
  <c r="E322" i="1"/>
  <c r="I322" i="1" s="1"/>
  <c r="E323" i="1"/>
  <c r="I323" i="1" s="1"/>
  <c r="E324" i="1"/>
  <c r="I324" i="1" s="1"/>
  <c r="E325" i="1"/>
  <c r="I325" i="1" s="1"/>
  <c r="E326" i="1"/>
  <c r="I326" i="1" s="1"/>
  <c r="E327" i="1"/>
  <c r="I327" i="1" s="1"/>
  <c r="E328" i="1"/>
  <c r="I328" i="1" s="1"/>
  <c r="E329" i="1"/>
  <c r="I329" i="1" s="1"/>
  <c r="E330" i="1"/>
  <c r="I330" i="1" s="1"/>
  <c r="E331" i="1"/>
  <c r="I331" i="1" s="1"/>
  <c r="E332" i="1"/>
  <c r="I332" i="1" s="1"/>
  <c r="E333" i="1"/>
  <c r="I333" i="1" s="1"/>
  <c r="E334" i="1"/>
  <c r="I334" i="1" s="1"/>
  <c r="E335" i="1"/>
  <c r="I335" i="1" s="1"/>
  <c r="E336" i="1"/>
  <c r="I336" i="1" s="1"/>
  <c r="E337" i="1"/>
  <c r="I337" i="1" s="1"/>
  <c r="E338" i="1"/>
  <c r="I338" i="1" s="1"/>
  <c r="E339" i="1"/>
  <c r="I339" i="1" s="1"/>
  <c r="E340" i="1"/>
  <c r="I340" i="1" s="1"/>
  <c r="E341" i="1"/>
  <c r="I341" i="1" s="1"/>
  <c r="E342" i="1"/>
  <c r="I342" i="1" s="1"/>
  <c r="E343" i="1"/>
  <c r="I343" i="1" s="1"/>
  <c r="E344" i="1"/>
  <c r="I344" i="1" s="1"/>
  <c r="E345" i="1"/>
  <c r="I345" i="1" s="1"/>
  <c r="E346" i="1"/>
  <c r="I346" i="1" s="1"/>
  <c r="E347" i="1"/>
  <c r="I347" i="1" s="1"/>
  <c r="E348" i="1"/>
  <c r="I348" i="1" s="1"/>
  <c r="E349" i="1"/>
  <c r="I349" i="1" s="1"/>
  <c r="E350" i="1"/>
  <c r="I350" i="1" s="1"/>
  <c r="E351" i="1"/>
  <c r="I351" i="1" s="1"/>
  <c r="E352" i="1"/>
  <c r="I352" i="1" s="1"/>
  <c r="E353" i="1"/>
  <c r="I353" i="1" s="1"/>
  <c r="E354" i="1"/>
  <c r="I354" i="1" s="1"/>
  <c r="E355" i="1"/>
  <c r="I355" i="1" s="1"/>
  <c r="E356" i="1"/>
  <c r="I356" i="1" s="1"/>
  <c r="E357" i="1"/>
  <c r="I357" i="1" s="1"/>
  <c r="E358" i="1"/>
  <c r="I358" i="1" s="1"/>
  <c r="E359" i="1"/>
  <c r="I359" i="1" s="1"/>
  <c r="E360" i="1"/>
  <c r="I360" i="1" s="1"/>
  <c r="E361" i="1"/>
  <c r="I361" i="1" s="1"/>
  <c r="E362" i="1"/>
  <c r="I362" i="1" s="1"/>
  <c r="E363" i="1"/>
  <c r="I363" i="1" s="1"/>
  <c r="E364" i="1"/>
  <c r="I364" i="1" s="1"/>
  <c r="E365" i="1"/>
  <c r="I365" i="1" s="1"/>
  <c r="E366" i="1"/>
  <c r="I366" i="1" s="1"/>
  <c r="E367" i="1"/>
  <c r="I367" i="1" s="1"/>
  <c r="E368" i="1"/>
  <c r="I368" i="1" s="1"/>
  <c r="E369" i="1"/>
  <c r="I369" i="1" s="1"/>
  <c r="E370" i="1"/>
  <c r="I370" i="1" s="1"/>
  <c r="E371" i="1"/>
  <c r="I371" i="1" s="1"/>
  <c r="E372" i="1"/>
  <c r="I372" i="1" s="1"/>
  <c r="E373" i="1"/>
  <c r="I373" i="1" s="1"/>
  <c r="E374" i="1"/>
  <c r="I374" i="1" s="1"/>
  <c r="E375" i="1"/>
  <c r="I375" i="1" s="1"/>
  <c r="E376" i="1"/>
  <c r="I376" i="1" s="1"/>
  <c r="E377" i="1"/>
  <c r="I377" i="1" s="1"/>
  <c r="E378" i="1"/>
  <c r="I378" i="1" s="1"/>
  <c r="E379" i="1"/>
  <c r="I379" i="1" s="1"/>
  <c r="E380" i="1"/>
  <c r="I380" i="1" s="1"/>
  <c r="E381" i="1"/>
  <c r="I381" i="1" s="1"/>
  <c r="E382" i="1"/>
  <c r="I382" i="1" s="1"/>
  <c r="E383" i="1"/>
  <c r="I383" i="1" s="1"/>
  <c r="E384" i="1"/>
  <c r="I384" i="1" s="1"/>
  <c r="E385" i="1"/>
  <c r="I385" i="1" s="1"/>
  <c r="E386" i="1"/>
  <c r="I386" i="1" s="1"/>
  <c r="E387" i="1"/>
  <c r="I387" i="1" s="1"/>
  <c r="E388" i="1"/>
  <c r="I388" i="1" s="1"/>
  <c r="E389" i="1"/>
  <c r="I389" i="1" s="1"/>
  <c r="E390" i="1"/>
  <c r="I390" i="1" s="1"/>
  <c r="E391" i="1"/>
  <c r="I391" i="1" s="1"/>
  <c r="E392" i="1"/>
  <c r="I392" i="1" s="1"/>
  <c r="E393" i="1"/>
  <c r="I393" i="1" s="1"/>
  <c r="E394" i="1"/>
  <c r="I394" i="1" s="1"/>
  <c r="E395" i="1"/>
  <c r="I395" i="1" s="1"/>
  <c r="E396" i="1"/>
  <c r="I396" i="1" s="1"/>
  <c r="E397" i="1"/>
  <c r="I397" i="1" s="1"/>
  <c r="E398" i="1"/>
  <c r="I398" i="1" s="1"/>
  <c r="E399" i="1"/>
  <c r="I399" i="1" s="1"/>
  <c r="E400" i="1"/>
  <c r="I400" i="1" s="1"/>
  <c r="E401" i="1"/>
  <c r="I401" i="1" s="1"/>
  <c r="E402" i="1"/>
  <c r="I402" i="1" s="1"/>
  <c r="E403" i="1"/>
  <c r="I403" i="1" s="1"/>
  <c r="E404" i="1"/>
  <c r="I404" i="1" s="1"/>
  <c r="E405" i="1"/>
  <c r="I405" i="1" s="1"/>
  <c r="E406" i="1"/>
  <c r="I406" i="1" s="1"/>
  <c r="E407" i="1"/>
  <c r="I407" i="1" s="1"/>
  <c r="E408" i="1"/>
  <c r="I408" i="1" s="1"/>
  <c r="E409" i="1"/>
  <c r="I409" i="1" s="1"/>
  <c r="E410" i="1"/>
  <c r="I410" i="1" s="1"/>
  <c r="E411" i="1"/>
  <c r="I411" i="1" s="1"/>
  <c r="E412" i="1"/>
  <c r="I412" i="1" s="1"/>
  <c r="E413" i="1"/>
  <c r="I413" i="1" s="1"/>
  <c r="E414" i="1"/>
  <c r="I414" i="1" s="1"/>
  <c r="E415" i="1"/>
  <c r="I415" i="1" s="1"/>
  <c r="E416" i="1"/>
  <c r="I416" i="1" s="1"/>
  <c r="E417" i="1"/>
  <c r="I417" i="1" s="1"/>
  <c r="E418" i="1"/>
  <c r="I418" i="1" s="1"/>
  <c r="E419" i="1"/>
  <c r="I419" i="1" s="1"/>
  <c r="E420" i="1"/>
  <c r="I420" i="1" s="1"/>
  <c r="E421" i="1"/>
  <c r="I421" i="1" s="1"/>
  <c r="E422" i="1"/>
  <c r="I422" i="1" s="1"/>
  <c r="E423" i="1"/>
  <c r="I423" i="1" s="1"/>
  <c r="E424" i="1"/>
  <c r="I424" i="1" s="1"/>
  <c r="E425" i="1"/>
  <c r="I425" i="1" s="1"/>
  <c r="E426" i="1"/>
  <c r="I426" i="1" s="1"/>
  <c r="E427" i="1"/>
  <c r="I427" i="1" s="1"/>
  <c r="E428" i="1"/>
  <c r="I428" i="1" s="1"/>
  <c r="E429" i="1"/>
  <c r="I429" i="1" s="1"/>
  <c r="E430" i="1"/>
  <c r="I430" i="1" s="1"/>
  <c r="E431" i="1"/>
  <c r="I431" i="1" s="1"/>
  <c r="E432" i="1"/>
  <c r="I432" i="1" s="1"/>
  <c r="E433" i="1"/>
  <c r="I433" i="1" s="1"/>
  <c r="E434" i="1"/>
  <c r="I434" i="1" s="1"/>
  <c r="E435" i="1"/>
  <c r="I435" i="1" s="1"/>
  <c r="E436" i="1"/>
  <c r="I436" i="1" s="1"/>
  <c r="E437" i="1"/>
  <c r="I437" i="1" s="1"/>
  <c r="E438" i="1"/>
  <c r="I438" i="1" s="1"/>
  <c r="E439" i="1"/>
  <c r="I439" i="1" s="1"/>
  <c r="E440" i="1"/>
  <c r="I440" i="1" s="1"/>
  <c r="E441" i="1"/>
  <c r="I441" i="1" s="1"/>
  <c r="E442" i="1"/>
  <c r="I442" i="1" s="1"/>
  <c r="E443" i="1"/>
  <c r="I443" i="1" s="1"/>
  <c r="E444" i="1"/>
  <c r="I444" i="1" s="1"/>
  <c r="E445" i="1"/>
  <c r="I445" i="1" s="1"/>
  <c r="E446" i="1"/>
  <c r="I446" i="1" s="1"/>
  <c r="E447" i="1"/>
  <c r="I447" i="1" s="1"/>
  <c r="E448" i="1"/>
  <c r="I448" i="1" s="1"/>
  <c r="E449" i="1"/>
  <c r="I449" i="1" s="1"/>
  <c r="E450" i="1"/>
  <c r="I450" i="1" s="1"/>
  <c r="E451" i="1"/>
  <c r="I451" i="1" s="1"/>
  <c r="E452" i="1"/>
  <c r="I452" i="1" s="1"/>
  <c r="E453" i="1"/>
  <c r="I453" i="1" s="1"/>
  <c r="E454" i="1"/>
  <c r="I454" i="1" s="1"/>
  <c r="E455" i="1"/>
  <c r="I455" i="1" s="1"/>
  <c r="E456" i="1"/>
  <c r="I456" i="1" s="1"/>
  <c r="E457" i="1"/>
  <c r="I457" i="1" s="1"/>
  <c r="E458" i="1"/>
  <c r="I458" i="1" s="1"/>
  <c r="E459" i="1"/>
  <c r="I459" i="1" s="1"/>
  <c r="E460" i="1"/>
  <c r="I460" i="1" s="1"/>
  <c r="E461" i="1"/>
  <c r="I461" i="1" s="1"/>
  <c r="E462" i="1"/>
  <c r="I462" i="1" s="1"/>
  <c r="E463" i="1"/>
  <c r="I463" i="1" s="1"/>
  <c r="E464" i="1"/>
  <c r="I464" i="1" s="1"/>
  <c r="E465" i="1"/>
  <c r="I465" i="1" s="1"/>
  <c r="E466" i="1"/>
  <c r="I466" i="1" s="1"/>
  <c r="E467" i="1"/>
  <c r="I467" i="1" s="1"/>
  <c r="E468" i="1"/>
  <c r="I468" i="1" s="1"/>
  <c r="E469" i="1"/>
  <c r="I469" i="1" s="1"/>
  <c r="E470" i="1"/>
  <c r="I470" i="1" s="1"/>
  <c r="E471" i="1"/>
  <c r="I471" i="1" s="1"/>
  <c r="E472" i="1"/>
  <c r="I472" i="1" s="1"/>
  <c r="E473" i="1"/>
  <c r="I473" i="1" s="1"/>
  <c r="E474" i="1"/>
  <c r="I474" i="1" s="1"/>
  <c r="E475" i="1"/>
  <c r="I475" i="1" s="1"/>
  <c r="E476" i="1"/>
  <c r="I476" i="1" s="1"/>
  <c r="E477" i="1"/>
  <c r="I477" i="1" s="1"/>
  <c r="E478" i="1"/>
  <c r="I478" i="1" s="1"/>
  <c r="E479" i="1"/>
  <c r="I479" i="1" s="1"/>
  <c r="E480" i="1"/>
  <c r="I480" i="1" s="1"/>
  <c r="E481" i="1"/>
  <c r="I481" i="1" s="1"/>
  <c r="E482" i="1"/>
  <c r="I482" i="1" s="1"/>
  <c r="E483" i="1"/>
  <c r="I483" i="1" s="1"/>
  <c r="E484" i="1"/>
  <c r="I484" i="1" s="1"/>
  <c r="E485" i="1"/>
  <c r="I485" i="1" s="1"/>
  <c r="E486" i="1"/>
  <c r="I486" i="1" s="1"/>
  <c r="E487" i="1"/>
  <c r="I487" i="1" s="1"/>
  <c r="E488" i="1"/>
  <c r="I488" i="1" s="1"/>
  <c r="E489" i="1"/>
  <c r="I489" i="1" s="1"/>
  <c r="E490" i="1"/>
  <c r="I490" i="1" s="1"/>
  <c r="E491" i="1"/>
  <c r="I491" i="1" s="1"/>
  <c r="E492" i="1"/>
  <c r="I492" i="1" s="1"/>
  <c r="E493" i="1"/>
  <c r="I493" i="1" s="1"/>
  <c r="E494" i="1"/>
  <c r="I494" i="1" s="1"/>
  <c r="E495" i="1"/>
  <c r="I495" i="1" s="1"/>
  <c r="E496" i="1"/>
  <c r="I496" i="1" s="1"/>
  <c r="E497" i="1"/>
  <c r="I497" i="1" s="1"/>
  <c r="E498" i="1"/>
  <c r="I498" i="1" s="1"/>
  <c r="E499" i="1"/>
  <c r="I499" i="1" s="1"/>
  <c r="E500" i="1"/>
  <c r="I500" i="1" s="1"/>
  <c r="E501" i="1"/>
  <c r="I501" i="1" s="1"/>
  <c r="E502" i="1"/>
  <c r="I502" i="1" s="1"/>
  <c r="E503" i="1"/>
  <c r="I503" i="1" s="1"/>
  <c r="E504" i="1"/>
  <c r="I504" i="1" s="1"/>
  <c r="E505" i="1"/>
  <c r="I505" i="1" s="1"/>
  <c r="E506" i="1"/>
  <c r="I506" i="1" s="1"/>
  <c r="E507" i="1"/>
  <c r="I507" i="1" s="1"/>
  <c r="E508" i="1"/>
  <c r="I508" i="1" s="1"/>
  <c r="E509" i="1"/>
  <c r="I509" i="1" s="1"/>
  <c r="E510" i="1"/>
  <c r="I510" i="1" s="1"/>
  <c r="E511" i="1"/>
  <c r="I511" i="1" s="1"/>
  <c r="E512" i="1"/>
  <c r="I512" i="1" s="1"/>
  <c r="E513" i="1"/>
  <c r="I513" i="1" s="1"/>
  <c r="E514" i="1"/>
  <c r="I514" i="1" s="1"/>
  <c r="E515" i="1"/>
  <c r="I515" i="1" s="1"/>
  <c r="E516" i="1"/>
  <c r="I516" i="1" s="1"/>
  <c r="E517" i="1"/>
  <c r="I517" i="1" s="1"/>
  <c r="E518" i="1"/>
  <c r="I518" i="1" s="1"/>
  <c r="E519" i="1"/>
  <c r="I519" i="1" s="1"/>
  <c r="E520" i="1"/>
  <c r="I520" i="1" s="1"/>
  <c r="E521" i="1"/>
  <c r="I521" i="1" s="1"/>
  <c r="E522" i="1"/>
  <c r="I522" i="1" s="1"/>
  <c r="E523" i="1"/>
  <c r="I523" i="1" s="1"/>
  <c r="E524" i="1"/>
  <c r="I524" i="1" s="1"/>
  <c r="E525" i="1"/>
  <c r="I525" i="1" s="1"/>
  <c r="E526" i="1"/>
  <c r="I526" i="1" s="1"/>
  <c r="E527" i="1"/>
  <c r="I527" i="1" s="1"/>
  <c r="E528" i="1"/>
  <c r="I528" i="1" s="1"/>
  <c r="E529" i="1"/>
  <c r="I529" i="1" s="1"/>
  <c r="E530" i="1"/>
  <c r="I530" i="1" s="1"/>
  <c r="E531" i="1"/>
  <c r="I531" i="1" s="1"/>
  <c r="E532" i="1"/>
  <c r="I532" i="1" s="1"/>
  <c r="E533" i="1"/>
  <c r="I533" i="1" s="1"/>
  <c r="E534" i="1"/>
  <c r="I534" i="1" s="1"/>
  <c r="E535" i="1"/>
  <c r="I535" i="1" s="1"/>
  <c r="E536" i="1"/>
  <c r="I536" i="1" s="1"/>
  <c r="E537" i="1"/>
  <c r="I537" i="1" s="1"/>
  <c r="E538" i="1"/>
  <c r="I538" i="1" s="1"/>
  <c r="E539" i="1"/>
  <c r="I539" i="1" s="1"/>
  <c r="E540" i="1"/>
  <c r="I540" i="1" s="1"/>
  <c r="E541" i="1"/>
  <c r="I541" i="1" s="1"/>
  <c r="E542" i="1"/>
  <c r="I542" i="1" s="1"/>
  <c r="E543" i="1"/>
  <c r="I543" i="1" s="1"/>
  <c r="E544" i="1"/>
  <c r="I544" i="1" s="1"/>
  <c r="E545" i="1"/>
  <c r="I545" i="1" s="1"/>
  <c r="E546" i="1"/>
  <c r="I546" i="1" s="1"/>
  <c r="E547" i="1"/>
  <c r="I547" i="1" s="1"/>
  <c r="E548" i="1"/>
  <c r="I548" i="1" s="1"/>
  <c r="E549" i="1"/>
  <c r="I549" i="1" s="1"/>
  <c r="E550" i="1"/>
  <c r="I550" i="1" s="1"/>
  <c r="E551" i="1"/>
  <c r="I551" i="1" s="1"/>
  <c r="E552" i="1"/>
  <c r="I552" i="1" s="1"/>
  <c r="E553" i="1"/>
  <c r="I553" i="1" s="1"/>
  <c r="E554" i="1"/>
  <c r="I554" i="1" s="1"/>
  <c r="E555" i="1"/>
  <c r="I555" i="1" s="1"/>
  <c r="E556" i="1"/>
  <c r="I556" i="1" s="1"/>
  <c r="E557" i="1"/>
  <c r="I557" i="1" s="1"/>
  <c r="E558" i="1"/>
  <c r="I558" i="1" s="1"/>
  <c r="E559" i="1"/>
  <c r="I559" i="1" s="1"/>
  <c r="E560" i="1"/>
  <c r="I560" i="1" s="1"/>
  <c r="E561" i="1"/>
  <c r="I561" i="1" s="1"/>
  <c r="E562" i="1"/>
  <c r="I562" i="1" s="1"/>
  <c r="E563" i="1"/>
  <c r="I563" i="1" s="1"/>
  <c r="E564" i="1"/>
  <c r="I564" i="1" s="1"/>
  <c r="E565" i="1"/>
  <c r="I565" i="1" s="1"/>
  <c r="E566" i="1"/>
  <c r="I566" i="1" s="1"/>
  <c r="E567" i="1"/>
  <c r="I567" i="1" s="1"/>
  <c r="E568" i="1"/>
  <c r="I568" i="1" s="1"/>
  <c r="E569" i="1"/>
  <c r="I569" i="1" s="1"/>
  <c r="E570" i="1"/>
  <c r="I570" i="1" s="1"/>
  <c r="E571" i="1"/>
  <c r="I571" i="1" s="1"/>
  <c r="E572" i="1"/>
  <c r="I572" i="1" s="1"/>
  <c r="E573" i="1"/>
  <c r="I573" i="1" s="1"/>
  <c r="E574" i="1"/>
  <c r="I574" i="1" s="1"/>
  <c r="E575" i="1"/>
  <c r="I575" i="1" s="1"/>
  <c r="E576" i="1"/>
  <c r="I576" i="1" s="1"/>
  <c r="E577" i="1"/>
  <c r="I577" i="1" s="1"/>
  <c r="E578" i="1"/>
  <c r="I578" i="1" s="1"/>
  <c r="E579" i="1"/>
  <c r="I579" i="1" s="1"/>
  <c r="E580" i="1"/>
  <c r="I580" i="1" s="1"/>
  <c r="E581" i="1"/>
  <c r="I581" i="1" s="1"/>
  <c r="E582" i="1"/>
  <c r="I582" i="1" s="1"/>
  <c r="E583" i="1"/>
  <c r="I583" i="1" s="1"/>
  <c r="E584" i="1"/>
  <c r="I584" i="1" s="1"/>
  <c r="E585" i="1"/>
  <c r="I585" i="1" s="1"/>
  <c r="E586" i="1"/>
  <c r="I586" i="1" s="1"/>
  <c r="E587" i="1"/>
  <c r="I587" i="1" s="1"/>
  <c r="E588" i="1"/>
  <c r="I588" i="1" s="1"/>
  <c r="E589" i="1"/>
  <c r="I589" i="1" s="1"/>
  <c r="E590" i="1"/>
  <c r="I590" i="1" s="1"/>
  <c r="E591" i="1"/>
  <c r="I591" i="1" s="1"/>
  <c r="E592" i="1"/>
  <c r="I592" i="1" s="1"/>
  <c r="E593" i="1"/>
  <c r="I593" i="1" s="1"/>
  <c r="E594" i="1"/>
  <c r="I594" i="1" s="1"/>
  <c r="E595" i="1"/>
  <c r="I595" i="1" s="1"/>
  <c r="E596" i="1"/>
  <c r="I596" i="1" s="1"/>
  <c r="E597" i="1"/>
  <c r="I597" i="1" s="1"/>
  <c r="E598" i="1"/>
  <c r="I598" i="1" s="1"/>
  <c r="E599" i="1"/>
  <c r="I599" i="1" s="1"/>
  <c r="E600" i="1"/>
  <c r="I600" i="1" s="1"/>
  <c r="E601" i="1"/>
  <c r="I601" i="1" s="1"/>
  <c r="E602" i="1"/>
  <c r="I602" i="1" s="1"/>
  <c r="E603" i="1"/>
  <c r="I603" i="1" s="1"/>
  <c r="E604" i="1"/>
  <c r="I604" i="1" s="1"/>
  <c r="E605" i="1"/>
  <c r="I605" i="1" s="1"/>
  <c r="E606" i="1"/>
  <c r="I606" i="1" s="1"/>
  <c r="E607" i="1"/>
  <c r="I607" i="1" s="1"/>
  <c r="E608" i="1"/>
  <c r="I608" i="1" s="1"/>
  <c r="E609" i="1"/>
  <c r="I609" i="1" s="1"/>
  <c r="E610" i="1"/>
  <c r="I610" i="1" s="1"/>
  <c r="E611" i="1"/>
  <c r="I611" i="1" s="1"/>
  <c r="E612" i="1"/>
  <c r="I612" i="1" s="1"/>
  <c r="E613" i="1"/>
  <c r="I613" i="1" s="1"/>
  <c r="E614" i="1"/>
  <c r="I614" i="1" s="1"/>
  <c r="E615" i="1"/>
  <c r="I615" i="1" s="1"/>
  <c r="E616" i="1"/>
  <c r="I616" i="1" s="1"/>
  <c r="E617" i="1"/>
  <c r="I617" i="1" s="1"/>
  <c r="E618" i="1"/>
  <c r="I618" i="1" s="1"/>
  <c r="E619" i="1"/>
  <c r="I619" i="1" s="1"/>
  <c r="E620" i="1"/>
  <c r="I620" i="1" s="1"/>
  <c r="E621" i="1"/>
  <c r="I621" i="1" s="1"/>
  <c r="E622" i="1"/>
  <c r="I622" i="1" s="1"/>
  <c r="E623" i="1"/>
  <c r="I623" i="1" s="1"/>
  <c r="E624" i="1"/>
  <c r="I624" i="1" s="1"/>
  <c r="E625" i="1"/>
  <c r="I625" i="1" s="1"/>
  <c r="E626" i="1"/>
  <c r="I626" i="1" s="1"/>
  <c r="E627" i="1"/>
  <c r="I627" i="1" s="1"/>
  <c r="E628" i="1"/>
  <c r="I628" i="1" s="1"/>
  <c r="E629" i="1"/>
  <c r="I629" i="1" s="1"/>
  <c r="E630" i="1"/>
  <c r="I630" i="1" s="1"/>
  <c r="E631" i="1"/>
  <c r="I631" i="1" s="1"/>
  <c r="E632" i="1"/>
  <c r="I632" i="1" s="1"/>
  <c r="E633" i="1"/>
  <c r="I633" i="1" s="1"/>
  <c r="E634" i="1"/>
  <c r="I634" i="1" s="1"/>
  <c r="E635" i="1"/>
  <c r="I635" i="1" s="1"/>
  <c r="E636" i="1"/>
  <c r="I636" i="1" s="1"/>
  <c r="E637" i="1"/>
  <c r="I637" i="1" s="1"/>
  <c r="E638" i="1"/>
  <c r="I638" i="1" s="1"/>
  <c r="E639" i="1"/>
  <c r="I639" i="1" s="1"/>
  <c r="E640" i="1"/>
  <c r="I640" i="1" s="1"/>
  <c r="E641" i="1"/>
  <c r="I641" i="1" s="1"/>
  <c r="E642" i="1"/>
  <c r="I642" i="1" s="1"/>
  <c r="E643" i="1"/>
  <c r="I643" i="1" s="1"/>
  <c r="E644" i="1"/>
  <c r="I644" i="1" s="1"/>
  <c r="E645" i="1"/>
  <c r="I645" i="1" s="1"/>
  <c r="E646" i="1"/>
  <c r="I646" i="1" s="1"/>
  <c r="E647" i="1"/>
  <c r="I647" i="1" s="1"/>
  <c r="E648" i="1"/>
  <c r="I648" i="1" s="1"/>
  <c r="E649" i="1"/>
  <c r="I649" i="1" s="1"/>
  <c r="E650" i="1"/>
  <c r="I650" i="1" s="1"/>
  <c r="E651" i="1"/>
  <c r="I651" i="1" s="1"/>
  <c r="E652" i="1"/>
  <c r="I652" i="1" s="1"/>
  <c r="E653" i="1"/>
  <c r="I653" i="1" s="1"/>
  <c r="E654" i="1"/>
  <c r="I654" i="1" s="1"/>
  <c r="E655" i="1"/>
  <c r="I655" i="1" s="1"/>
  <c r="E656" i="1"/>
  <c r="I656" i="1" s="1"/>
  <c r="E657" i="1"/>
  <c r="I657" i="1" s="1"/>
  <c r="E658" i="1"/>
  <c r="I658" i="1" s="1"/>
  <c r="E659" i="1"/>
  <c r="I659" i="1" s="1"/>
  <c r="E660" i="1"/>
  <c r="I660" i="1" s="1"/>
  <c r="E661" i="1"/>
  <c r="I661" i="1" s="1"/>
  <c r="E662" i="1"/>
  <c r="I662" i="1" s="1"/>
  <c r="E663" i="1"/>
  <c r="I663" i="1" s="1"/>
  <c r="E664" i="1"/>
  <c r="I664" i="1" s="1"/>
  <c r="E665" i="1"/>
  <c r="I665" i="1" s="1"/>
  <c r="E666" i="1"/>
  <c r="I666" i="1" s="1"/>
  <c r="E667" i="1"/>
  <c r="I667" i="1" s="1"/>
  <c r="E668" i="1"/>
  <c r="I668" i="1" s="1"/>
  <c r="E669" i="1"/>
  <c r="I669" i="1" s="1"/>
  <c r="E670" i="1"/>
  <c r="I670" i="1" s="1"/>
  <c r="E671" i="1"/>
  <c r="I671" i="1" s="1"/>
  <c r="E672" i="1"/>
  <c r="I672" i="1" s="1"/>
  <c r="E673" i="1"/>
  <c r="I673" i="1" s="1"/>
  <c r="E674" i="1"/>
  <c r="I674" i="1" s="1"/>
  <c r="E675" i="1"/>
  <c r="I675" i="1" s="1"/>
  <c r="E676" i="1"/>
  <c r="I676" i="1" s="1"/>
  <c r="E677" i="1"/>
  <c r="I677" i="1" s="1"/>
  <c r="E678" i="1"/>
  <c r="I678" i="1" s="1"/>
  <c r="E679" i="1"/>
  <c r="I679" i="1" s="1"/>
  <c r="E680" i="1"/>
  <c r="I680" i="1" s="1"/>
  <c r="E681" i="1"/>
  <c r="I681" i="1" s="1"/>
  <c r="E682" i="1"/>
  <c r="I682" i="1" s="1"/>
  <c r="E683" i="1"/>
  <c r="I683" i="1" s="1"/>
  <c r="E684" i="1"/>
  <c r="I684" i="1" s="1"/>
  <c r="E685" i="1"/>
  <c r="I685" i="1" s="1"/>
  <c r="E686" i="1"/>
  <c r="I686" i="1" s="1"/>
  <c r="E687" i="1"/>
  <c r="I687" i="1" s="1"/>
  <c r="E688" i="1"/>
  <c r="I688" i="1" s="1"/>
  <c r="E689" i="1"/>
  <c r="I689" i="1" s="1"/>
  <c r="E690" i="1"/>
  <c r="I690" i="1" s="1"/>
  <c r="E691" i="1"/>
  <c r="I691" i="1" s="1"/>
  <c r="E692" i="1"/>
  <c r="I692" i="1" s="1"/>
  <c r="E693" i="1"/>
  <c r="I693" i="1" s="1"/>
  <c r="E694" i="1"/>
  <c r="I694" i="1" s="1"/>
  <c r="E695" i="1"/>
  <c r="I695" i="1" s="1"/>
  <c r="E696" i="1"/>
  <c r="I696" i="1" s="1"/>
  <c r="E697" i="1"/>
  <c r="I697" i="1" s="1"/>
  <c r="E698" i="1"/>
  <c r="I698" i="1" s="1"/>
  <c r="E699" i="1"/>
  <c r="I699" i="1" s="1"/>
  <c r="E700" i="1"/>
  <c r="I700" i="1" s="1"/>
  <c r="E701" i="1"/>
  <c r="I701" i="1" s="1"/>
  <c r="E702" i="1"/>
  <c r="I702" i="1" s="1"/>
  <c r="E703" i="1"/>
  <c r="I703" i="1" s="1"/>
  <c r="E704" i="1"/>
  <c r="I704" i="1" s="1"/>
  <c r="E705" i="1"/>
  <c r="I705" i="1" s="1"/>
  <c r="E706" i="1"/>
  <c r="I706" i="1" s="1"/>
  <c r="E707" i="1"/>
  <c r="I707" i="1" s="1"/>
  <c r="E708" i="1"/>
  <c r="I708" i="1" s="1"/>
  <c r="E709" i="1"/>
  <c r="I709" i="1" s="1"/>
  <c r="E710" i="1"/>
  <c r="I710" i="1" s="1"/>
  <c r="E711" i="1"/>
  <c r="I711" i="1" s="1"/>
  <c r="E712" i="1"/>
  <c r="I712" i="1" s="1"/>
  <c r="E713" i="1"/>
  <c r="I713" i="1" s="1"/>
  <c r="E714" i="1"/>
  <c r="I714" i="1" s="1"/>
  <c r="E715" i="1"/>
  <c r="I715" i="1" s="1"/>
  <c r="E716" i="1"/>
  <c r="I716" i="1" s="1"/>
  <c r="E717" i="1"/>
  <c r="I717" i="1" s="1"/>
  <c r="E718" i="1"/>
  <c r="I718" i="1" s="1"/>
  <c r="E719" i="1"/>
  <c r="I719" i="1" s="1"/>
  <c r="E720" i="1"/>
  <c r="I720" i="1" s="1"/>
  <c r="E721" i="1"/>
  <c r="I721" i="1" s="1"/>
  <c r="E722" i="1"/>
  <c r="I722" i="1" s="1"/>
  <c r="E723" i="1"/>
  <c r="I723" i="1" s="1"/>
  <c r="E724" i="1"/>
  <c r="I724" i="1" s="1"/>
  <c r="E725" i="1"/>
  <c r="I725" i="1" s="1"/>
  <c r="E726" i="1"/>
  <c r="I726" i="1" s="1"/>
  <c r="E727" i="1"/>
  <c r="I727" i="1" s="1"/>
  <c r="E728" i="1"/>
  <c r="I728" i="1" s="1"/>
  <c r="E729" i="1"/>
  <c r="I729" i="1" s="1"/>
  <c r="E730" i="1"/>
  <c r="I730" i="1" s="1"/>
  <c r="E731" i="1"/>
  <c r="I731" i="1" s="1"/>
  <c r="E732" i="1"/>
  <c r="I732" i="1" s="1"/>
  <c r="E733" i="1"/>
  <c r="I733" i="1" s="1"/>
  <c r="E734" i="1"/>
  <c r="I734" i="1" s="1"/>
  <c r="E735" i="1"/>
  <c r="I735" i="1" s="1"/>
  <c r="E736" i="1"/>
  <c r="I736" i="1" s="1"/>
  <c r="E737" i="1"/>
  <c r="I737" i="1" s="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P3" i="1" a="1"/>
  <c r="P3" i="1" s="1"/>
  <c r="P4" i="1" a="1"/>
  <c r="P4" i="1" s="1"/>
  <c r="P5" i="1" a="1"/>
  <c r="P5" i="1" s="1"/>
  <c r="P6" i="1" a="1"/>
  <c r="P6" i="1" s="1"/>
  <c r="P7" i="1" a="1"/>
  <c r="P7" i="1" s="1"/>
  <c r="P8" i="1" a="1"/>
  <c r="P8" i="1" s="1"/>
  <c r="P9" i="1" a="1"/>
  <c r="P9" i="1" s="1"/>
  <c r="P10" i="1" a="1"/>
  <c r="P10" i="1" s="1"/>
  <c r="P11" i="1" a="1"/>
  <c r="P11" i="1" s="1"/>
  <c r="P12" i="1" a="1"/>
  <c r="P12" i="1" s="1"/>
  <c r="P13" i="1" a="1"/>
  <c r="P13" i="1" s="1"/>
  <c r="P14" i="1" a="1"/>
  <c r="P14" i="1" s="1"/>
  <c r="P15" i="1" a="1"/>
  <c r="P15" i="1" s="1"/>
  <c r="P16" i="1" a="1"/>
  <c r="P16" i="1" s="1"/>
  <c r="P17" i="1" a="1"/>
  <c r="P17" i="1" s="1"/>
  <c r="P18" i="1" a="1"/>
  <c r="P18" i="1" s="1"/>
  <c r="P19" i="1" a="1"/>
  <c r="P19" i="1" s="1"/>
  <c r="P20" i="1" a="1"/>
  <c r="P20" i="1" s="1"/>
  <c r="P21" i="1" a="1"/>
  <c r="P21" i="1" s="1"/>
  <c r="P22" i="1" a="1"/>
  <c r="P22" i="1" s="1"/>
  <c r="P23" i="1" a="1"/>
  <c r="P23" i="1" s="1"/>
  <c r="P24" i="1" a="1"/>
  <c r="P24" i="1" s="1"/>
  <c r="P25" i="1" a="1"/>
  <c r="P25" i="1" s="1"/>
  <c r="P26" i="1" a="1"/>
  <c r="P26" i="1" s="1"/>
  <c r="P27" i="1" a="1"/>
  <c r="P27" i="1" s="1"/>
  <c r="P28" i="1" a="1"/>
  <c r="P28" i="1" s="1"/>
  <c r="P29" i="1" a="1"/>
  <c r="P29" i="1" s="1"/>
  <c r="P30" i="1" a="1"/>
  <c r="P30" i="1" s="1"/>
  <c r="P31" i="1" a="1"/>
  <c r="P31" i="1" s="1"/>
  <c r="P32" i="1" a="1"/>
  <c r="P32" i="1" s="1"/>
  <c r="P33" i="1" a="1"/>
  <c r="P33" i="1" s="1"/>
  <c r="P34" i="1" a="1"/>
  <c r="P34" i="1" s="1"/>
  <c r="P35" i="1" a="1"/>
  <c r="P35" i="1" s="1"/>
  <c r="P36" i="1" a="1"/>
  <c r="P36" i="1" s="1"/>
  <c r="P37" i="1" a="1"/>
  <c r="P37" i="1" s="1"/>
  <c r="P38" i="1" a="1"/>
  <c r="P38" i="1" s="1"/>
  <c r="P39" i="1" a="1"/>
  <c r="P39" i="1" s="1"/>
  <c r="P40" i="1" a="1"/>
  <c r="P40" i="1" s="1"/>
  <c r="P41" i="1" a="1"/>
  <c r="P41" i="1" s="1"/>
  <c r="P42" i="1" a="1"/>
  <c r="P42" i="1" s="1"/>
  <c r="P43" i="1" a="1"/>
  <c r="P43" i="1" s="1"/>
  <c r="P44" i="1" a="1"/>
  <c r="P44" i="1" s="1"/>
  <c r="P45" i="1" a="1"/>
  <c r="P45" i="1" s="1"/>
  <c r="P46" i="1" a="1"/>
  <c r="P46" i="1" s="1"/>
  <c r="P47" i="1" a="1"/>
  <c r="P47" i="1" s="1"/>
  <c r="P48" i="1" a="1"/>
  <c r="P48" i="1" s="1"/>
  <c r="P49" i="1" a="1"/>
  <c r="P49" i="1" s="1"/>
  <c r="P50" i="1" a="1"/>
  <c r="P50" i="1" s="1"/>
  <c r="P51" i="1" a="1"/>
  <c r="P51" i="1" s="1"/>
  <c r="P52" i="1" a="1"/>
  <c r="P52" i="1" s="1"/>
  <c r="P53" i="1" a="1"/>
  <c r="P53" i="1" s="1"/>
  <c r="P54" i="1" a="1"/>
  <c r="P54" i="1" s="1"/>
  <c r="P55" i="1" a="1"/>
  <c r="P55" i="1" s="1"/>
  <c r="P56" i="1" a="1"/>
  <c r="P56" i="1" s="1"/>
  <c r="P57" i="1" a="1"/>
  <c r="P57" i="1" s="1"/>
  <c r="P58" i="1" a="1"/>
  <c r="P58" i="1" s="1"/>
  <c r="P59" i="1" a="1"/>
  <c r="P59" i="1" s="1"/>
  <c r="P60" i="1" a="1"/>
  <c r="P60" i="1" s="1"/>
  <c r="P61" i="1" a="1"/>
  <c r="P61" i="1" s="1"/>
  <c r="P62" i="1" a="1"/>
  <c r="P62" i="1" s="1"/>
  <c r="P63" i="1" a="1"/>
  <c r="P63" i="1" s="1"/>
  <c r="P64" i="1" a="1"/>
  <c r="P64" i="1" s="1"/>
  <c r="P65" i="1" a="1"/>
  <c r="P65" i="1" s="1"/>
  <c r="P66" i="1" a="1"/>
  <c r="P66" i="1" s="1"/>
  <c r="P67" i="1" a="1"/>
  <c r="P67" i="1" s="1"/>
  <c r="P68" i="1" a="1"/>
  <c r="P68" i="1" s="1"/>
  <c r="P69" i="1" a="1"/>
  <c r="P69" i="1" s="1"/>
  <c r="P70" i="1" a="1"/>
  <c r="P70" i="1" s="1"/>
  <c r="P71" i="1" a="1"/>
  <c r="P71" i="1" s="1"/>
  <c r="P72" i="1" a="1"/>
  <c r="P72" i="1" s="1"/>
  <c r="P73" i="1" a="1"/>
  <c r="P73" i="1" s="1"/>
  <c r="P74" i="1" a="1"/>
  <c r="P74" i="1" s="1"/>
  <c r="P75" i="1" a="1"/>
  <c r="P75" i="1" s="1"/>
  <c r="P76" i="1" a="1"/>
  <c r="P76" i="1" s="1"/>
  <c r="P77" i="1" a="1"/>
  <c r="P77" i="1" s="1"/>
  <c r="P78" i="1" a="1"/>
  <c r="P78" i="1" s="1"/>
  <c r="P79" i="1" a="1"/>
  <c r="P79" i="1" s="1"/>
  <c r="P80" i="1" a="1"/>
  <c r="P80" i="1" s="1"/>
  <c r="P81" i="1" a="1"/>
  <c r="P81" i="1" s="1"/>
  <c r="P82" i="1" a="1"/>
  <c r="P82" i="1" s="1"/>
  <c r="P83" i="1" a="1"/>
  <c r="P83" i="1" s="1"/>
  <c r="P84" i="1" a="1"/>
  <c r="P84" i="1" s="1"/>
  <c r="P85" i="1" a="1"/>
  <c r="P85" i="1" s="1"/>
  <c r="P86" i="1" a="1"/>
  <c r="P86" i="1" s="1"/>
  <c r="P87" i="1" a="1"/>
  <c r="P87" i="1" s="1"/>
  <c r="P88" i="1" a="1"/>
  <c r="P88" i="1" s="1"/>
  <c r="P89" i="1" a="1"/>
  <c r="P89" i="1" s="1"/>
  <c r="P90" i="1" a="1"/>
  <c r="P90" i="1" s="1"/>
  <c r="P91" i="1" a="1"/>
  <c r="P91" i="1" s="1"/>
  <c r="P92" i="1" a="1"/>
  <c r="P92" i="1" s="1"/>
  <c r="P93" i="1" a="1"/>
  <c r="P93" i="1" s="1"/>
  <c r="P94" i="1" a="1"/>
  <c r="P94" i="1" s="1"/>
  <c r="P95" i="1" a="1"/>
  <c r="P95" i="1" s="1"/>
  <c r="P96" i="1" a="1"/>
  <c r="P96" i="1" s="1"/>
  <c r="P97" i="1" a="1"/>
  <c r="P97" i="1" s="1"/>
  <c r="P98" i="1" a="1"/>
  <c r="P98" i="1" s="1"/>
  <c r="P99" i="1" a="1"/>
  <c r="P99" i="1" s="1"/>
  <c r="P100" i="1" a="1"/>
  <c r="P100" i="1" s="1"/>
  <c r="P101" i="1" a="1"/>
  <c r="P101" i="1" s="1"/>
  <c r="P102" i="1" a="1"/>
  <c r="P102" i="1" s="1"/>
  <c r="P103" i="1" a="1"/>
  <c r="P103" i="1" s="1"/>
  <c r="P104" i="1" a="1"/>
  <c r="P104" i="1" s="1"/>
  <c r="P105" i="1" a="1"/>
  <c r="P105" i="1" s="1"/>
  <c r="P106" i="1" a="1"/>
  <c r="P106" i="1" s="1"/>
  <c r="P107" i="1" a="1"/>
  <c r="P107" i="1" s="1"/>
  <c r="P108" i="1" a="1"/>
  <c r="P108" i="1" s="1"/>
  <c r="P109" i="1" a="1"/>
  <c r="P109" i="1" s="1"/>
  <c r="P110" i="1" a="1"/>
  <c r="P110" i="1" s="1"/>
  <c r="P111" i="1" a="1"/>
  <c r="P111" i="1" s="1"/>
  <c r="P112" i="1" a="1"/>
  <c r="P112" i="1" s="1"/>
  <c r="P113" i="1" a="1"/>
  <c r="P113" i="1" s="1"/>
  <c r="P114" i="1" a="1"/>
  <c r="P114" i="1" s="1"/>
  <c r="P115" i="1" a="1"/>
  <c r="P115" i="1" s="1"/>
  <c r="P116" i="1" a="1"/>
  <c r="P116" i="1" s="1"/>
  <c r="P117" i="1" a="1"/>
  <c r="P117" i="1" s="1"/>
  <c r="P118" i="1" a="1"/>
  <c r="P118" i="1" s="1"/>
  <c r="P119" i="1" a="1"/>
  <c r="P119" i="1" s="1"/>
  <c r="P120" i="1" a="1"/>
  <c r="P120" i="1" s="1"/>
  <c r="P121" i="1" a="1"/>
  <c r="P121" i="1" s="1"/>
  <c r="P122" i="1" a="1"/>
  <c r="P122" i="1" s="1"/>
  <c r="P123" i="1" a="1"/>
  <c r="P123" i="1" s="1"/>
  <c r="P124" i="1" a="1"/>
  <c r="P124" i="1" s="1"/>
  <c r="P125" i="1" a="1"/>
  <c r="P125" i="1" s="1"/>
  <c r="P126" i="1" a="1"/>
  <c r="P126" i="1" s="1"/>
  <c r="P127" i="1" a="1"/>
  <c r="P127" i="1" s="1"/>
  <c r="P128" i="1" a="1"/>
  <c r="P128" i="1" s="1"/>
  <c r="P129" i="1" a="1"/>
  <c r="P129" i="1" s="1"/>
  <c r="P130" i="1" a="1"/>
  <c r="P130" i="1" s="1"/>
  <c r="P131" i="1" a="1"/>
  <c r="P131" i="1" s="1"/>
  <c r="P132" i="1" a="1"/>
  <c r="P132" i="1" s="1"/>
  <c r="P133" i="1" a="1"/>
  <c r="P133" i="1" s="1"/>
  <c r="P134" i="1" a="1"/>
  <c r="P134" i="1" s="1"/>
  <c r="P135" i="1" a="1"/>
  <c r="P135" i="1" s="1"/>
  <c r="P136" i="1" a="1"/>
  <c r="P136" i="1" s="1"/>
  <c r="P137" i="1" a="1"/>
  <c r="P137" i="1" s="1"/>
  <c r="P138" i="1" a="1"/>
  <c r="P138" i="1" s="1"/>
  <c r="P139" i="1" a="1"/>
  <c r="P139" i="1" s="1"/>
  <c r="P140" i="1" a="1"/>
  <c r="P140" i="1" s="1"/>
  <c r="P141" i="1" a="1"/>
  <c r="P141" i="1" s="1"/>
  <c r="P142" i="1" a="1"/>
  <c r="P142" i="1" s="1"/>
  <c r="P143" i="1" a="1"/>
  <c r="P143" i="1" s="1"/>
  <c r="P144" i="1" a="1"/>
  <c r="P144" i="1" s="1"/>
  <c r="P145" i="1" a="1"/>
  <c r="P145" i="1" s="1"/>
  <c r="P146" i="1" a="1"/>
  <c r="P146" i="1" s="1"/>
  <c r="P147" i="1" a="1"/>
  <c r="P147" i="1" s="1"/>
  <c r="P148" i="1" a="1"/>
  <c r="P148" i="1" s="1"/>
  <c r="P149" i="1" a="1"/>
  <c r="P149" i="1" s="1"/>
  <c r="P150" i="1" a="1"/>
  <c r="P150" i="1" s="1"/>
  <c r="P151" i="1" a="1"/>
  <c r="P151" i="1" s="1"/>
  <c r="P152" i="1" a="1"/>
  <c r="P152" i="1" s="1"/>
  <c r="P153" i="1" a="1"/>
  <c r="P153" i="1" s="1"/>
  <c r="P154" i="1" a="1"/>
  <c r="P154" i="1" s="1"/>
  <c r="P155" i="1" a="1"/>
  <c r="P155" i="1" s="1"/>
  <c r="P156" i="1" a="1"/>
  <c r="P156" i="1" s="1"/>
  <c r="P157" i="1" a="1"/>
  <c r="P157" i="1" s="1"/>
  <c r="P158" i="1" a="1"/>
  <c r="P158" i="1" s="1"/>
  <c r="P159" i="1" a="1"/>
  <c r="P159" i="1" s="1"/>
  <c r="P160" i="1" a="1"/>
  <c r="P160" i="1" s="1"/>
  <c r="P161" i="1" a="1"/>
  <c r="P161" i="1" s="1"/>
  <c r="P162" i="1" a="1"/>
  <c r="P162" i="1" s="1"/>
  <c r="P163" i="1" a="1"/>
  <c r="P163" i="1" s="1"/>
  <c r="P164" i="1" a="1"/>
  <c r="P164" i="1" s="1"/>
  <c r="P165" i="1" a="1"/>
  <c r="P165" i="1" s="1"/>
  <c r="P166" i="1" a="1"/>
  <c r="P166" i="1" s="1"/>
  <c r="P167" i="1" a="1"/>
  <c r="P167" i="1" s="1"/>
  <c r="P168" i="1" a="1"/>
  <c r="P168" i="1" s="1"/>
  <c r="P169" i="1" a="1"/>
  <c r="P169" i="1" s="1"/>
  <c r="P170" i="1" a="1"/>
  <c r="P170" i="1" s="1"/>
  <c r="P171" i="1" a="1"/>
  <c r="P171" i="1" s="1"/>
  <c r="P172" i="1" a="1"/>
  <c r="P172" i="1" s="1"/>
  <c r="P173" i="1" a="1"/>
  <c r="P173" i="1" s="1"/>
  <c r="P174" i="1" a="1"/>
  <c r="P174" i="1" s="1"/>
  <c r="P175" i="1" a="1"/>
  <c r="P175" i="1" s="1"/>
  <c r="P176" i="1" a="1"/>
  <c r="P176" i="1" s="1"/>
  <c r="P177" i="1" a="1"/>
  <c r="P177" i="1" s="1"/>
  <c r="P178" i="1" a="1"/>
  <c r="P178" i="1" s="1"/>
  <c r="P179" i="1" a="1"/>
  <c r="P179" i="1" s="1"/>
  <c r="P180" i="1" a="1"/>
  <c r="P180" i="1" s="1"/>
  <c r="P181" i="1" a="1"/>
  <c r="P181" i="1" s="1"/>
  <c r="P182" i="1" a="1"/>
  <c r="P182" i="1" s="1"/>
  <c r="P183" i="1" a="1"/>
  <c r="P183" i="1" s="1"/>
  <c r="P184" i="1" a="1"/>
  <c r="P184" i="1" s="1"/>
  <c r="P185" i="1" a="1"/>
  <c r="P185" i="1" s="1"/>
  <c r="P186" i="1" a="1"/>
  <c r="P186" i="1" s="1"/>
  <c r="P187" i="1" a="1"/>
  <c r="P187" i="1" s="1"/>
  <c r="P188" i="1" a="1"/>
  <c r="P188" i="1" s="1"/>
  <c r="P189" i="1" a="1"/>
  <c r="P189" i="1" s="1"/>
  <c r="P190" i="1" a="1"/>
  <c r="P190" i="1" s="1"/>
  <c r="P191" i="1" a="1"/>
  <c r="P191" i="1" s="1"/>
  <c r="P192" i="1" a="1"/>
  <c r="P192" i="1" s="1"/>
  <c r="P193" i="1" a="1"/>
  <c r="P193" i="1" s="1"/>
  <c r="P194" i="1" a="1"/>
  <c r="P194" i="1" s="1"/>
  <c r="P195" i="1" a="1"/>
  <c r="P195" i="1" s="1"/>
  <c r="P196" i="1" a="1"/>
  <c r="P196" i="1" s="1"/>
  <c r="P197" i="1" a="1"/>
  <c r="P197" i="1" s="1"/>
  <c r="P198" i="1" a="1"/>
  <c r="P198" i="1" s="1"/>
  <c r="P199" i="1" a="1"/>
  <c r="P199" i="1" s="1"/>
  <c r="P200" i="1" a="1"/>
  <c r="P200" i="1" s="1"/>
  <c r="P201" i="1" a="1"/>
  <c r="P201" i="1" s="1"/>
  <c r="P202" i="1" a="1"/>
  <c r="P202" i="1" s="1"/>
  <c r="P203" i="1" a="1"/>
  <c r="P203" i="1" s="1"/>
  <c r="P204" i="1" a="1"/>
  <c r="P204" i="1" s="1"/>
  <c r="P205" i="1" a="1"/>
  <c r="P205" i="1" s="1"/>
  <c r="P206" i="1" a="1"/>
  <c r="P206" i="1" s="1"/>
  <c r="P207" i="1" a="1"/>
  <c r="P207" i="1" s="1"/>
  <c r="P208" i="1" a="1"/>
  <c r="P208" i="1" s="1"/>
  <c r="P209" i="1" a="1"/>
  <c r="P209" i="1" s="1"/>
  <c r="P210" i="1" a="1"/>
  <c r="P210" i="1" s="1"/>
  <c r="P211" i="1" a="1"/>
  <c r="P211" i="1" s="1"/>
  <c r="P212" i="1" a="1"/>
  <c r="P212" i="1" s="1"/>
  <c r="P213" i="1" a="1"/>
  <c r="P213" i="1" s="1"/>
  <c r="P214" i="1" a="1"/>
  <c r="P214" i="1" s="1"/>
  <c r="P215" i="1" a="1"/>
  <c r="P215" i="1" s="1"/>
  <c r="P216" i="1" a="1"/>
  <c r="P216" i="1" s="1"/>
  <c r="P217" i="1" a="1"/>
  <c r="P217" i="1" s="1"/>
  <c r="P218" i="1" a="1"/>
  <c r="P218" i="1" s="1"/>
  <c r="P219" i="1" a="1"/>
  <c r="P219" i="1" s="1"/>
  <c r="P220" i="1" a="1"/>
  <c r="P220" i="1" s="1"/>
  <c r="P221" i="1" a="1"/>
  <c r="P221" i="1" s="1"/>
  <c r="P222" i="1" a="1"/>
  <c r="P222" i="1" s="1"/>
  <c r="P223" i="1" a="1"/>
  <c r="P223" i="1" s="1"/>
  <c r="P224" i="1" a="1"/>
  <c r="P224" i="1" s="1"/>
  <c r="P225" i="1" a="1"/>
  <c r="P225" i="1" s="1"/>
  <c r="P226" i="1" a="1"/>
  <c r="P226" i="1" s="1"/>
  <c r="P227" i="1" a="1"/>
  <c r="P227" i="1" s="1"/>
  <c r="P228" i="1" a="1"/>
  <c r="P228" i="1" s="1"/>
  <c r="P229" i="1" a="1"/>
  <c r="P229" i="1" s="1"/>
  <c r="P230" i="1" a="1"/>
  <c r="P230" i="1" s="1"/>
  <c r="P231" i="1" a="1"/>
  <c r="P231" i="1" s="1"/>
  <c r="P232" i="1" a="1"/>
  <c r="P232" i="1" s="1"/>
  <c r="P233" i="1" a="1"/>
  <c r="P233" i="1" s="1"/>
  <c r="P234" i="1" a="1"/>
  <c r="P234" i="1" s="1"/>
  <c r="P235" i="1" a="1"/>
  <c r="P235" i="1" s="1"/>
  <c r="P236" i="1" a="1"/>
  <c r="P236" i="1" s="1"/>
  <c r="P237" i="1" a="1"/>
  <c r="P237" i="1" s="1"/>
  <c r="P238" i="1" a="1"/>
  <c r="P238" i="1" s="1"/>
  <c r="P239" i="1" a="1"/>
  <c r="P239" i="1" s="1"/>
  <c r="P240" i="1" a="1"/>
  <c r="P240" i="1" s="1"/>
  <c r="P241" i="1" a="1"/>
  <c r="P241" i="1" s="1"/>
  <c r="P242" i="1" a="1"/>
  <c r="P242" i="1" s="1"/>
  <c r="P243" i="1" a="1"/>
  <c r="P243" i="1" s="1"/>
  <c r="P244" i="1" a="1"/>
  <c r="P244" i="1" s="1"/>
  <c r="P245" i="1" a="1"/>
  <c r="P245" i="1" s="1"/>
  <c r="P246" i="1" a="1"/>
  <c r="P246" i="1" s="1"/>
  <c r="P247" i="1" a="1"/>
  <c r="P247" i="1" s="1"/>
  <c r="P248" i="1" a="1"/>
  <c r="P248" i="1" s="1"/>
  <c r="P249" i="1" a="1"/>
  <c r="P249" i="1" s="1"/>
  <c r="P250" i="1" a="1"/>
  <c r="P250" i="1" s="1"/>
  <c r="P251" i="1" a="1"/>
  <c r="P251" i="1" s="1"/>
  <c r="P252" i="1" a="1"/>
  <c r="P252" i="1" s="1"/>
  <c r="P253" i="1" a="1"/>
  <c r="P253" i="1" s="1"/>
  <c r="P254" i="1" a="1"/>
  <c r="P254" i="1" s="1"/>
  <c r="P255" i="1" a="1"/>
  <c r="P255" i="1" s="1"/>
  <c r="P256" i="1" a="1"/>
  <c r="P256" i="1" s="1"/>
  <c r="P257" i="1" a="1"/>
  <c r="P257" i="1" s="1"/>
  <c r="P258" i="1" a="1"/>
  <c r="P258" i="1" s="1"/>
  <c r="P259" i="1" a="1"/>
  <c r="P259" i="1" s="1"/>
  <c r="P260" i="1" a="1"/>
  <c r="P260" i="1" s="1"/>
  <c r="P261" i="1" a="1"/>
  <c r="P261" i="1" s="1"/>
  <c r="P262" i="1" a="1"/>
  <c r="P262" i="1" s="1"/>
  <c r="P263" i="1" a="1"/>
  <c r="P263" i="1" s="1"/>
  <c r="P264" i="1" a="1"/>
  <c r="P264" i="1" s="1"/>
  <c r="P265" i="1" a="1"/>
  <c r="P265" i="1" s="1"/>
  <c r="P266" i="1" a="1"/>
  <c r="P266" i="1" s="1"/>
  <c r="P267" i="1" a="1"/>
  <c r="P267" i="1" s="1"/>
  <c r="P268" i="1" a="1"/>
  <c r="P268" i="1" s="1"/>
  <c r="P269" i="1" a="1"/>
  <c r="P269" i="1" s="1"/>
  <c r="P270" i="1" a="1"/>
  <c r="P270" i="1" s="1"/>
  <c r="P271" i="1" a="1"/>
  <c r="P271" i="1" s="1"/>
  <c r="P272" i="1" a="1"/>
  <c r="P272" i="1" s="1"/>
  <c r="P273" i="1" a="1"/>
  <c r="P273" i="1" s="1"/>
  <c r="P274" i="1" a="1"/>
  <c r="P274" i="1" s="1"/>
  <c r="P275" i="1" a="1"/>
  <c r="P275" i="1" s="1"/>
  <c r="P276" i="1" a="1"/>
  <c r="P276" i="1" s="1"/>
  <c r="P277" i="1" a="1"/>
  <c r="P277" i="1" s="1"/>
  <c r="P278" i="1" a="1"/>
  <c r="P278" i="1" s="1"/>
  <c r="P279" i="1" a="1"/>
  <c r="P279" i="1" s="1"/>
  <c r="P280" i="1" a="1"/>
  <c r="P280" i="1" s="1"/>
  <c r="P281" i="1" a="1"/>
  <c r="P281" i="1" s="1"/>
  <c r="P282" i="1" a="1"/>
  <c r="P282" i="1" s="1"/>
  <c r="P283" i="1" a="1"/>
  <c r="P283" i="1" s="1"/>
  <c r="P284" i="1" a="1"/>
  <c r="P284" i="1" s="1"/>
  <c r="P285" i="1" a="1"/>
  <c r="P285" i="1" s="1"/>
  <c r="P286" i="1" a="1"/>
  <c r="P286" i="1" s="1"/>
  <c r="P287" i="1" a="1"/>
  <c r="P287" i="1" s="1"/>
  <c r="P288" i="1" a="1"/>
  <c r="P288" i="1" s="1"/>
  <c r="P289" i="1" a="1"/>
  <c r="P289" i="1" s="1"/>
  <c r="P290" i="1" a="1"/>
  <c r="P290" i="1" s="1"/>
  <c r="P291" i="1" a="1"/>
  <c r="P291" i="1" s="1"/>
  <c r="P292" i="1" a="1"/>
  <c r="P292" i="1" s="1"/>
  <c r="P293" i="1" a="1"/>
  <c r="P293" i="1" s="1"/>
  <c r="P294" i="1" a="1"/>
  <c r="P294" i="1" s="1"/>
  <c r="P295" i="1" a="1"/>
  <c r="P295" i="1" s="1"/>
  <c r="P296" i="1" a="1"/>
  <c r="P296" i="1" s="1"/>
  <c r="P297" i="1" a="1"/>
  <c r="P297" i="1" s="1"/>
  <c r="P298" i="1" a="1"/>
  <c r="P298" i="1" s="1"/>
  <c r="P299" i="1" a="1"/>
  <c r="P299" i="1" s="1"/>
  <c r="P300" i="1" a="1"/>
  <c r="P300" i="1" s="1"/>
  <c r="P301" i="1" a="1"/>
  <c r="P301" i="1" s="1"/>
  <c r="P302" i="1" a="1"/>
  <c r="P302" i="1" s="1"/>
  <c r="P303" i="1" a="1"/>
  <c r="P303" i="1" s="1"/>
  <c r="P304" i="1" a="1"/>
  <c r="P304" i="1" s="1"/>
  <c r="P305" i="1" a="1"/>
  <c r="P305" i="1" s="1"/>
  <c r="P306" i="1" a="1"/>
  <c r="P306" i="1" s="1"/>
  <c r="P307" i="1" a="1"/>
  <c r="P307" i="1" s="1"/>
  <c r="P308" i="1" a="1"/>
  <c r="P308" i="1" s="1"/>
  <c r="P309" i="1" a="1"/>
  <c r="P309" i="1" s="1"/>
  <c r="P310" i="1" a="1"/>
  <c r="P310" i="1" s="1"/>
  <c r="P311" i="1" a="1"/>
  <c r="P311" i="1" s="1"/>
  <c r="P312" i="1" a="1"/>
  <c r="P312" i="1" s="1"/>
  <c r="P313" i="1" a="1"/>
  <c r="P313" i="1" s="1"/>
  <c r="P314" i="1" a="1"/>
  <c r="P314" i="1" s="1"/>
  <c r="P315" i="1" a="1"/>
  <c r="P315" i="1" s="1"/>
  <c r="P316" i="1" a="1"/>
  <c r="P316" i="1" s="1"/>
  <c r="P317" i="1" a="1"/>
  <c r="P317" i="1" s="1"/>
  <c r="P318" i="1" a="1"/>
  <c r="P318" i="1" s="1"/>
  <c r="P319" i="1" a="1"/>
  <c r="P319" i="1" s="1"/>
  <c r="P320" i="1" a="1"/>
  <c r="P320" i="1" s="1"/>
  <c r="P321" i="1" a="1"/>
  <c r="P321" i="1" s="1"/>
  <c r="P322" i="1" a="1"/>
  <c r="P322" i="1" s="1"/>
  <c r="P323" i="1" a="1"/>
  <c r="P323" i="1" s="1"/>
  <c r="P324" i="1" a="1"/>
  <c r="P324" i="1" s="1"/>
  <c r="P325" i="1" a="1"/>
  <c r="P325" i="1" s="1"/>
  <c r="P326" i="1" a="1"/>
  <c r="P326" i="1" s="1"/>
  <c r="P327" i="1" a="1"/>
  <c r="P327" i="1" s="1"/>
  <c r="P328" i="1" a="1"/>
  <c r="P328" i="1" s="1"/>
  <c r="P329" i="1" a="1"/>
  <c r="P329" i="1" s="1"/>
  <c r="P330" i="1" a="1"/>
  <c r="P330" i="1" s="1"/>
  <c r="P331" i="1" a="1"/>
  <c r="P331" i="1" s="1"/>
  <c r="P332" i="1" a="1"/>
  <c r="P332" i="1" s="1"/>
  <c r="P333" i="1" a="1"/>
  <c r="P333" i="1" s="1"/>
  <c r="P334" i="1" a="1"/>
  <c r="P334" i="1" s="1"/>
  <c r="P335" i="1" a="1"/>
  <c r="P335" i="1" s="1"/>
  <c r="P336" i="1" a="1"/>
  <c r="P336" i="1" s="1"/>
  <c r="P337" i="1" a="1"/>
  <c r="P337" i="1" s="1"/>
  <c r="P338" i="1" a="1"/>
  <c r="P338" i="1" s="1"/>
  <c r="P339" i="1" a="1"/>
  <c r="P339" i="1" s="1"/>
  <c r="P340" i="1" a="1"/>
  <c r="P340" i="1" s="1"/>
  <c r="P341" i="1" a="1"/>
  <c r="P341" i="1" s="1"/>
  <c r="P342" i="1" a="1"/>
  <c r="P342" i="1" s="1"/>
  <c r="P343" i="1" a="1"/>
  <c r="P343" i="1" s="1"/>
  <c r="P344" i="1" a="1"/>
  <c r="P344" i="1" s="1"/>
  <c r="P345" i="1" a="1"/>
  <c r="P345" i="1" s="1"/>
  <c r="P346" i="1" a="1"/>
  <c r="P346" i="1" s="1"/>
  <c r="P347" i="1" a="1"/>
  <c r="P347" i="1" s="1"/>
  <c r="P348" i="1" a="1"/>
  <c r="P348" i="1" s="1"/>
  <c r="P349" i="1" a="1"/>
  <c r="P349" i="1" s="1"/>
  <c r="P350" i="1" a="1"/>
  <c r="P350" i="1" s="1"/>
  <c r="P351" i="1" a="1"/>
  <c r="P351" i="1" s="1"/>
  <c r="P352" i="1" a="1"/>
  <c r="P352" i="1" s="1"/>
  <c r="P353" i="1" a="1"/>
  <c r="P353" i="1" s="1"/>
  <c r="P354" i="1" a="1"/>
  <c r="P354" i="1" s="1"/>
  <c r="P355" i="1" a="1"/>
  <c r="P355" i="1" s="1"/>
  <c r="P356" i="1" a="1"/>
  <c r="P356" i="1" s="1"/>
  <c r="P357" i="1" a="1"/>
  <c r="P357" i="1" s="1"/>
  <c r="P358" i="1" a="1"/>
  <c r="P358" i="1" s="1"/>
  <c r="P359" i="1" a="1"/>
  <c r="P359" i="1" s="1"/>
  <c r="P360" i="1" a="1"/>
  <c r="P360" i="1" s="1"/>
  <c r="P361" i="1" a="1"/>
  <c r="P361" i="1" s="1"/>
  <c r="P362" i="1" a="1"/>
  <c r="P362" i="1" s="1"/>
  <c r="P363" i="1" a="1"/>
  <c r="P363" i="1" s="1"/>
  <c r="P364" i="1" a="1"/>
  <c r="P364" i="1" s="1"/>
  <c r="P365" i="1" a="1"/>
  <c r="P365" i="1" s="1"/>
  <c r="P366" i="1" a="1"/>
  <c r="P366" i="1" s="1"/>
  <c r="P367" i="1" a="1"/>
  <c r="P367" i="1" s="1"/>
  <c r="P368" i="1" a="1"/>
  <c r="P368" i="1" s="1"/>
  <c r="P369" i="1" a="1"/>
  <c r="P369" i="1" s="1"/>
  <c r="P370" i="1" a="1"/>
  <c r="P370" i="1" s="1"/>
  <c r="P371" i="1" a="1"/>
  <c r="P371" i="1" s="1"/>
  <c r="P372" i="1" a="1"/>
  <c r="P372" i="1" s="1"/>
  <c r="P373" i="1" a="1"/>
  <c r="P373" i="1" s="1"/>
  <c r="P374" i="1" a="1"/>
  <c r="P374" i="1" s="1"/>
  <c r="P375" i="1" a="1"/>
  <c r="P375" i="1" s="1"/>
  <c r="P376" i="1" a="1"/>
  <c r="P376" i="1" s="1"/>
  <c r="P377" i="1" a="1"/>
  <c r="P377" i="1" s="1"/>
  <c r="P378" i="1" a="1"/>
  <c r="P378" i="1" s="1"/>
  <c r="P379" i="1" a="1"/>
  <c r="P379" i="1" s="1"/>
  <c r="P380" i="1" a="1"/>
  <c r="P380" i="1" s="1"/>
  <c r="P381" i="1" a="1"/>
  <c r="P381" i="1" s="1"/>
  <c r="P382" i="1" a="1"/>
  <c r="P382" i="1" s="1"/>
  <c r="P383" i="1" a="1"/>
  <c r="P383" i="1" s="1"/>
  <c r="P384" i="1" a="1"/>
  <c r="P384" i="1" s="1"/>
  <c r="P385" i="1" a="1"/>
  <c r="P385" i="1" s="1"/>
  <c r="P386" i="1" a="1"/>
  <c r="P386" i="1" s="1"/>
  <c r="P387" i="1" a="1"/>
  <c r="P387" i="1" s="1"/>
  <c r="P388" i="1" a="1"/>
  <c r="P388" i="1" s="1"/>
  <c r="P389" i="1" a="1"/>
  <c r="P389" i="1" s="1"/>
  <c r="P390" i="1" a="1"/>
  <c r="P390" i="1" s="1"/>
  <c r="P391" i="1" a="1"/>
  <c r="P391" i="1" s="1"/>
  <c r="P392" i="1" a="1"/>
  <c r="P392" i="1" s="1"/>
  <c r="P393" i="1" a="1"/>
  <c r="P393" i="1" s="1"/>
  <c r="P394" i="1" a="1"/>
  <c r="P394" i="1" s="1"/>
  <c r="P395" i="1" a="1"/>
  <c r="P395" i="1" s="1"/>
  <c r="P396" i="1" a="1"/>
  <c r="P396" i="1" s="1"/>
  <c r="P397" i="1" a="1"/>
  <c r="P397" i="1" s="1"/>
  <c r="P398" i="1" a="1"/>
  <c r="P398" i="1" s="1"/>
  <c r="P399" i="1" a="1"/>
  <c r="P399" i="1" s="1"/>
  <c r="P400" i="1" a="1"/>
  <c r="P400" i="1" s="1"/>
  <c r="P401" i="1" a="1"/>
  <c r="P401" i="1" s="1"/>
  <c r="P402" i="1" a="1"/>
  <c r="P402" i="1" s="1"/>
  <c r="P403" i="1" a="1"/>
  <c r="P403" i="1" s="1"/>
  <c r="P404" i="1" a="1"/>
  <c r="P404" i="1" s="1"/>
  <c r="P405" i="1" a="1"/>
  <c r="P405" i="1" s="1"/>
  <c r="P406" i="1" a="1"/>
  <c r="P406" i="1" s="1"/>
  <c r="P407" i="1" a="1"/>
  <c r="P407" i="1" s="1"/>
  <c r="P408" i="1" a="1"/>
  <c r="P408" i="1" s="1"/>
  <c r="P409" i="1" a="1"/>
  <c r="P409" i="1" s="1"/>
  <c r="P410" i="1" a="1"/>
  <c r="P410" i="1" s="1"/>
  <c r="P411" i="1" a="1"/>
  <c r="P411" i="1" s="1"/>
  <c r="P412" i="1" a="1"/>
  <c r="P412" i="1" s="1"/>
  <c r="P413" i="1" a="1"/>
  <c r="P413" i="1" s="1"/>
  <c r="P414" i="1" a="1"/>
  <c r="P414" i="1" s="1"/>
  <c r="P415" i="1" a="1"/>
  <c r="P415" i="1" s="1"/>
  <c r="P416" i="1" a="1"/>
  <c r="P416" i="1" s="1"/>
  <c r="P417" i="1" a="1"/>
  <c r="P417" i="1" s="1"/>
  <c r="P418" i="1" a="1"/>
  <c r="P418" i="1" s="1"/>
  <c r="P419" i="1" a="1"/>
  <c r="P419" i="1" s="1"/>
  <c r="P420" i="1" a="1"/>
  <c r="P420" i="1" s="1"/>
  <c r="P421" i="1" a="1"/>
  <c r="P421" i="1" s="1"/>
  <c r="P422" i="1" a="1"/>
  <c r="P422" i="1" s="1"/>
  <c r="P423" i="1" a="1"/>
  <c r="P423" i="1" s="1"/>
  <c r="P424" i="1" a="1"/>
  <c r="P424" i="1" s="1"/>
  <c r="P425" i="1" a="1"/>
  <c r="P425" i="1" s="1"/>
  <c r="P426" i="1" a="1"/>
  <c r="P426" i="1" s="1"/>
  <c r="P427" i="1" a="1"/>
  <c r="P427" i="1" s="1"/>
  <c r="P428" i="1" a="1"/>
  <c r="P428" i="1" s="1"/>
  <c r="P429" i="1" a="1"/>
  <c r="P429" i="1" s="1"/>
  <c r="P430" i="1" a="1"/>
  <c r="P430" i="1" s="1"/>
  <c r="P431" i="1" a="1"/>
  <c r="P431" i="1" s="1"/>
  <c r="P432" i="1" a="1"/>
  <c r="P432" i="1" s="1"/>
  <c r="P433" i="1" a="1"/>
  <c r="P433" i="1" s="1"/>
  <c r="P434" i="1" a="1"/>
  <c r="P434" i="1" s="1"/>
  <c r="P435" i="1" a="1"/>
  <c r="P435" i="1" s="1"/>
  <c r="P436" i="1" a="1"/>
  <c r="P436" i="1" s="1"/>
  <c r="P437" i="1" a="1"/>
  <c r="P437" i="1" s="1"/>
  <c r="P438" i="1" a="1"/>
  <c r="P438" i="1" s="1"/>
  <c r="P439" i="1" a="1"/>
  <c r="P439" i="1" s="1"/>
  <c r="P440" i="1" a="1"/>
  <c r="P440" i="1" s="1"/>
  <c r="P441" i="1" a="1"/>
  <c r="P441" i="1" s="1"/>
  <c r="P442" i="1" a="1"/>
  <c r="P442" i="1" s="1"/>
  <c r="P443" i="1" a="1"/>
  <c r="P443" i="1" s="1"/>
  <c r="P444" i="1" a="1"/>
  <c r="P444" i="1" s="1"/>
  <c r="P445" i="1" a="1"/>
  <c r="P445" i="1" s="1"/>
  <c r="P446" i="1" a="1"/>
  <c r="P446" i="1" s="1"/>
  <c r="P447" i="1" a="1"/>
  <c r="P447" i="1" s="1"/>
  <c r="P448" i="1" a="1"/>
  <c r="P448" i="1" s="1"/>
  <c r="P449" i="1" a="1"/>
  <c r="P449" i="1" s="1"/>
  <c r="P450" i="1" a="1"/>
  <c r="P450" i="1" s="1"/>
  <c r="P451" i="1" a="1"/>
  <c r="P451" i="1" s="1"/>
  <c r="P452" i="1" a="1"/>
  <c r="P452" i="1" s="1"/>
  <c r="P453" i="1" a="1"/>
  <c r="P453" i="1" s="1"/>
  <c r="P454" i="1" a="1"/>
  <c r="P454" i="1" s="1"/>
  <c r="P455" i="1" a="1"/>
  <c r="P455" i="1" s="1"/>
  <c r="P456" i="1" a="1"/>
  <c r="P456" i="1" s="1"/>
  <c r="P457" i="1" a="1"/>
  <c r="P457" i="1" s="1"/>
  <c r="P458" i="1" a="1"/>
  <c r="P458" i="1" s="1"/>
  <c r="P459" i="1" a="1"/>
  <c r="P459" i="1" s="1"/>
  <c r="P460" i="1" a="1"/>
  <c r="P460" i="1" s="1"/>
  <c r="P461" i="1" a="1"/>
  <c r="P461" i="1" s="1"/>
  <c r="P462" i="1" a="1"/>
  <c r="P462" i="1" s="1"/>
  <c r="P463" i="1" a="1"/>
  <c r="P463" i="1" s="1"/>
  <c r="P464" i="1" a="1"/>
  <c r="P464" i="1" s="1"/>
  <c r="P465" i="1" a="1"/>
  <c r="P465" i="1" s="1"/>
  <c r="P466" i="1" a="1"/>
  <c r="P466" i="1" s="1"/>
  <c r="P467" i="1" a="1"/>
  <c r="P467" i="1" s="1"/>
  <c r="P468" i="1" a="1"/>
  <c r="P468" i="1" s="1"/>
  <c r="P469" i="1" a="1"/>
  <c r="P469" i="1" s="1"/>
  <c r="P470" i="1" a="1"/>
  <c r="P470" i="1" s="1"/>
  <c r="P471" i="1" a="1"/>
  <c r="P471" i="1" s="1"/>
  <c r="P472" i="1" a="1"/>
  <c r="P472" i="1" s="1"/>
  <c r="P473" i="1" a="1"/>
  <c r="P473" i="1" s="1"/>
  <c r="P474" i="1" a="1"/>
  <c r="P474" i="1" s="1"/>
  <c r="P475" i="1" a="1"/>
  <c r="P475" i="1" s="1"/>
  <c r="P476" i="1" a="1"/>
  <c r="P476" i="1" s="1"/>
  <c r="P477" i="1" a="1"/>
  <c r="P477" i="1" s="1"/>
  <c r="P478" i="1" a="1"/>
  <c r="P478" i="1" s="1"/>
  <c r="P479" i="1" a="1"/>
  <c r="P479" i="1" s="1"/>
  <c r="P480" i="1" a="1"/>
  <c r="P480" i="1" s="1"/>
  <c r="P481" i="1" a="1"/>
  <c r="P481" i="1" s="1"/>
  <c r="P482" i="1" a="1"/>
  <c r="P482" i="1" s="1"/>
  <c r="P483" i="1" a="1"/>
  <c r="P483" i="1" s="1"/>
  <c r="P484" i="1" a="1"/>
  <c r="P484" i="1" s="1"/>
  <c r="P485" i="1" a="1"/>
  <c r="P485" i="1" s="1"/>
  <c r="P486" i="1" a="1"/>
  <c r="P486" i="1" s="1"/>
  <c r="P487" i="1" a="1"/>
  <c r="P487" i="1" s="1"/>
  <c r="P488" i="1" a="1"/>
  <c r="P488" i="1" s="1"/>
  <c r="P489" i="1" a="1"/>
  <c r="P489" i="1" s="1"/>
  <c r="P490" i="1" a="1"/>
  <c r="P490" i="1" s="1"/>
  <c r="P491" i="1" a="1"/>
  <c r="P491" i="1" s="1"/>
  <c r="P492" i="1" a="1"/>
  <c r="P492" i="1" s="1"/>
  <c r="P493" i="1" a="1"/>
  <c r="P493" i="1" s="1"/>
  <c r="P494" i="1" a="1"/>
  <c r="P494" i="1" s="1"/>
  <c r="P495" i="1" a="1"/>
  <c r="P495" i="1" s="1"/>
  <c r="P496" i="1" a="1"/>
  <c r="P496" i="1" s="1"/>
  <c r="P497" i="1" a="1"/>
  <c r="P497" i="1" s="1"/>
  <c r="P498" i="1" a="1"/>
  <c r="P498" i="1" s="1"/>
  <c r="P499" i="1" a="1"/>
  <c r="P499" i="1" s="1"/>
  <c r="P500" i="1" a="1"/>
  <c r="P500" i="1" s="1"/>
  <c r="P501" i="1" a="1"/>
  <c r="P501" i="1" s="1"/>
  <c r="P502" i="1" a="1"/>
  <c r="P502" i="1" s="1"/>
  <c r="P503" i="1" a="1"/>
  <c r="P503" i="1" s="1"/>
  <c r="P504" i="1" a="1"/>
  <c r="P504" i="1" s="1"/>
  <c r="P505" i="1" a="1"/>
  <c r="P505" i="1" s="1"/>
  <c r="P506" i="1" a="1"/>
  <c r="P506" i="1" s="1"/>
  <c r="P507" i="1" a="1"/>
  <c r="P507" i="1" s="1"/>
  <c r="P508" i="1" a="1"/>
  <c r="P508" i="1" s="1"/>
  <c r="P509" i="1" a="1"/>
  <c r="P509" i="1" s="1"/>
  <c r="P510" i="1" a="1"/>
  <c r="P510" i="1" s="1"/>
  <c r="P511" i="1" a="1"/>
  <c r="P511" i="1" s="1"/>
  <c r="P512" i="1" a="1"/>
  <c r="P512" i="1" s="1"/>
  <c r="P513" i="1" a="1"/>
  <c r="P513" i="1" s="1"/>
  <c r="P514" i="1" a="1"/>
  <c r="P514" i="1" s="1"/>
  <c r="P515" i="1" a="1"/>
  <c r="P515" i="1" s="1"/>
  <c r="P516" i="1" a="1"/>
  <c r="P516" i="1" s="1"/>
  <c r="P517" i="1" a="1"/>
  <c r="P517" i="1" s="1"/>
  <c r="P518" i="1" a="1"/>
  <c r="P518" i="1" s="1"/>
  <c r="P519" i="1" a="1"/>
  <c r="P519" i="1" s="1"/>
  <c r="P520" i="1" a="1"/>
  <c r="P520" i="1" s="1"/>
  <c r="P521" i="1" a="1"/>
  <c r="P521" i="1" s="1"/>
  <c r="P522" i="1" a="1"/>
  <c r="P522" i="1" s="1"/>
  <c r="P523" i="1" a="1"/>
  <c r="P523" i="1" s="1"/>
  <c r="P524" i="1" a="1"/>
  <c r="P524" i="1" s="1"/>
  <c r="P525" i="1" a="1"/>
  <c r="P525" i="1" s="1"/>
  <c r="P526" i="1" a="1"/>
  <c r="P526" i="1" s="1"/>
  <c r="P527" i="1" a="1"/>
  <c r="P527" i="1" s="1"/>
  <c r="P528" i="1" a="1"/>
  <c r="P528" i="1" s="1"/>
  <c r="P529" i="1" a="1"/>
  <c r="P529" i="1" s="1"/>
  <c r="P530" i="1" a="1"/>
  <c r="P530" i="1" s="1"/>
  <c r="P531" i="1" a="1"/>
  <c r="P531" i="1" s="1"/>
  <c r="P532" i="1" a="1"/>
  <c r="P532" i="1" s="1"/>
  <c r="P533" i="1" a="1"/>
  <c r="P533" i="1" s="1"/>
  <c r="P534" i="1" a="1"/>
  <c r="P534" i="1" s="1"/>
  <c r="P535" i="1" a="1"/>
  <c r="P535" i="1" s="1"/>
  <c r="P536" i="1" a="1"/>
  <c r="P536" i="1" s="1"/>
  <c r="P537" i="1" a="1"/>
  <c r="P537" i="1" s="1"/>
  <c r="P538" i="1" a="1"/>
  <c r="P538" i="1" s="1"/>
  <c r="P539" i="1" a="1"/>
  <c r="P539" i="1" s="1"/>
  <c r="P540" i="1" a="1"/>
  <c r="P540" i="1" s="1"/>
  <c r="P541" i="1" a="1"/>
  <c r="P541" i="1" s="1"/>
  <c r="P542" i="1" a="1"/>
  <c r="P542" i="1" s="1"/>
  <c r="P543" i="1" a="1"/>
  <c r="P543" i="1" s="1"/>
  <c r="P544" i="1" a="1"/>
  <c r="P544" i="1" s="1"/>
  <c r="P545" i="1" a="1"/>
  <c r="P545" i="1" s="1"/>
  <c r="P546" i="1" a="1"/>
  <c r="P546" i="1" s="1"/>
  <c r="P547" i="1" a="1"/>
  <c r="P547" i="1" s="1"/>
  <c r="P548" i="1" a="1"/>
  <c r="P548" i="1" s="1"/>
  <c r="P549" i="1" a="1"/>
  <c r="P549" i="1" s="1"/>
  <c r="P550" i="1" a="1"/>
  <c r="P550" i="1" s="1"/>
  <c r="P551" i="1" a="1"/>
  <c r="P551" i="1" s="1"/>
  <c r="P552" i="1" a="1"/>
  <c r="P552" i="1" s="1"/>
  <c r="P553" i="1" a="1"/>
  <c r="P553" i="1" s="1"/>
  <c r="P554" i="1" a="1"/>
  <c r="P554" i="1" s="1"/>
  <c r="P555" i="1" a="1"/>
  <c r="P555" i="1" s="1"/>
  <c r="P556" i="1" a="1"/>
  <c r="P556" i="1" s="1"/>
  <c r="P557" i="1" a="1"/>
  <c r="P557" i="1" s="1"/>
  <c r="P558" i="1" a="1"/>
  <c r="P558" i="1" s="1"/>
  <c r="P559" i="1" a="1"/>
  <c r="P559" i="1" s="1"/>
  <c r="P560" i="1" a="1"/>
  <c r="P560" i="1" s="1"/>
  <c r="P561" i="1" a="1"/>
  <c r="P561" i="1" s="1"/>
  <c r="P562" i="1" a="1"/>
  <c r="P562" i="1" s="1"/>
  <c r="P563" i="1" a="1"/>
  <c r="P563" i="1" s="1"/>
  <c r="P564" i="1" a="1"/>
  <c r="P564" i="1" s="1"/>
  <c r="P565" i="1" a="1"/>
  <c r="P565" i="1" s="1"/>
  <c r="P566" i="1" a="1"/>
  <c r="P566" i="1" s="1"/>
  <c r="P567" i="1" a="1"/>
  <c r="P567" i="1" s="1"/>
  <c r="P568" i="1" a="1"/>
  <c r="P568" i="1" s="1"/>
  <c r="P569" i="1" a="1"/>
  <c r="P569" i="1" s="1"/>
  <c r="P570" i="1" a="1"/>
  <c r="P570" i="1" s="1"/>
  <c r="P571" i="1" a="1"/>
  <c r="P571" i="1" s="1"/>
  <c r="P572" i="1" a="1"/>
  <c r="P572" i="1" s="1"/>
  <c r="P573" i="1" a="1"/>
  <c r="P573" i="1" s="1"/>
  <c r="P574" i="1" a="1"/>
  <c r="P574" i="1" s="1"/>
  <c r="P575" i="1" a="1"/>
  <c r="P575" i="1" s="1"/>
  <c r="P576" i="1" a="1"/>
  <c r="P576" i="1" s="1"/>
  <c r="P577" i="1" a="1"/>
  <c r="P577" i="1" s="1"/>
  <c r="P578" i="1" a="1"/>
  <c r="P578" i="1" s="1"/>
  <c r="P579" i="1" a="1"/>
  <c r="P579" i="1" s="1"/>
  <c r="P580" i="1" a="1"/>
  <c r="P580" i="1" s="1"/>
  <c r="P581" i="1" a="1"/>
  <c r="P581" i="1" s="1"/>
  <c r="P582" i="1" a="1"/>
  <c r="P582" i="1" s="1"/>
  <c r="P583" i="1" a="1"/>
  <c r="P583" i="1" s="1"/>
  <c r="P584" i="1" a="1"/>
  <c r="P584" i="1" s="1"/>
  <c r="P585" i="1" a="1"/>
  <c r="P585" i="1" s="1"/>
  <c r="P586" i="1" a="1"/>
  <c r="P586" i="1" s="1"/>
  <c r="P587" i="1" a="1"/>
  <c r="P587" i="1" s="1"/>
  <c r="P588" i="1" a="1"/>
  <c r="P588" i="1" s="1"/>
  <c r="P589" i="1" a="1"/>
  <c r="P589" i="1" s="1"/>
  <c r="P590" i="1" a="1"/>
  <c r="P590" i="1" s="1"/>
  <c r="P591" i="1" a="1"/>
  <c r="P591" i="1" s="1"/>
  <c r="P592" i="1" a="1"/>
  <c r="P592" i="1" s="1"/>
  <c r="P593" i="1" a="1"/>
  <c r="P593" i="1" s="1"/>
  <c r="P594" i="1" a="1"/>
  <c r="P594" i="1" s="1"/>
  <c r="P595" i="1" a="1"/>
  <c r="P595" i="1" s="1"/>
  <c r="P596" i="1" a="1"/>
  <c r="P596" i="1" s="1"/>
  <c r="P597" i="1" a="1"/>
  <c r="P597" i="1" s="1"/>
  <c r="P598" i="1" a="1"/>
  <c r="P598" i="1" s="1"/>
  <c r="P599" i="1" a="1"/>
  <c r="P599" i="1" s="1"/>
  <c r="P600" i="1" a="1"/>
  <c r="P600" i="1" s="1"/>
  <c r="P601" i="1" a="1"/>
  <c r="P601" i="1" s="1"/>
  <c r="P602" i="1" a="1"/>
  <c r="P602" i="1" s="1"/>
  <c r="P603" i="1" a="1"/>
  <c r="P603" i="1" s="1"/>
  <c r="P604" i="1" a="1"/>
  <c r="P604" i="1" s="1"/>
  <c r="P605" i="1" a="1"/>
  <c r="P605" i="1" s="1"/>
  <c r="P606" i="1" a="1"/>
  <c r="P606" i="1" s="1"/>
  <c r="P607" i="1" a="1"/>
  <c r="P607" i="1" s="1"/>
  <c r="P608" i="1" a="1"/>
  <c r="P608" i="1" s="1"/>
  <c r="P609" i="1" a="1"/>
  <c r="P609" i="1" s="1"/>
  <c r="P610" i="1" a="1"/>
  <c r="P610" i="1" s="1"/>
  <c r="P611" i="1" a="1"/>
  <c r="P611" i="1" s="1"/>
  <c r="P612" i="1" a="1"/>
  <c r="P612" i="1" s="1"/>
  <c r="P613" i="1" a="1"/>
  <c r="P613" i="1" s="1"/>
  <c r="P614" i="1" a="1"/>
  <c r="P614" i="1" s="1"/>
  <c r="P615" i="1" a="1"/>
  <c r="P615" i="1" s="1"/>
  <c r="P616" i="1" a="1"/>
  <c r="P616" i="1" s="1"/>
  <c r="P617" i="1" a="1"/>
  <c r="P617" i="1" s="1"/>
  <c r="P618" i="1" a="1"/>
  <c r="P618" i="1" s="1"/>
  <c r="P619" i="1" a="1"/>
  <c r="P619" i="1" s="1"/>
  <c r="P620" i="1" a="1"/>
  <c r="P620" i="1" s="1"/>
  <c r="P621" i="1" a="1"/>
  <c r="P621" i="1" s="1"/>
  <c r="P622" i="1" a="1"/>
  <c r="P622" i="1" s="1"/>
  <c r="P623" i="1" a="1"/>
  <c r="P623" i="1" s="1"/>
  <c r="P624" i="1" a="1"/>
  <c r="P624" i="1" s="1"/>
  <c r="P625" i="1" a="1"/>
  <c r="P625" i="1" s="1"/>
  <c r="P626" i="1" a="1"/>
  <c r="P626" i="1" s="1"/>
  <c r="P627" i="1" a="1"/>
  <c r="P627" i="1" s="1"/>
  <c r="P628" i="1" a="1"/>
  <c r="P628" i="1" s="1"/>
  <c r="P629" i="1" a="1"/>
  <c r="P629" i="1" s="1"/>
  <c r="P630" i="1" a="1"/>
  <c r="P630" i="1" s="1"/>
  <c r="P631" i="1" a="1"/>
  <c r="P631" i="1" s="1"/>
  <c r="P632" i="1" a="1"/>
  <c r="P632" i="1" s="1"/>
  <c r="P633" i="1" a="1"/>
  <c r="P633" i="1" s="1"/>
  <c r="P634" i="1" a="1"/>
  <c r="P634" i="1" s="1"/>
  <c r="P635" i="1" a="1"/>
  <c r="P635" i="1" s="1"/>
  <c r="P636" i="1" a="1"/>
  <c r="P636" i="1" s="1"/>
  <c r="P637" i="1" a="1"/>
  <c r="P637" i="1" s="1"/>
  <c r="P638" i="1" a="1"/>
  <c r="P638" i="1" s="1"/>
  <c r="P639" i="1" a="1"/>
  <c r="P639" i="1" s="1"/>
  <c r="P640" i="1" a="1"/>
  <c r="P640" i="1" s="1"/>
  <c r="P641" i="1" a="1"/>
  <c r="P641" i="1" s="1"/>
  <c r="P642" i="1" a="1"/>
  <c r="P642" i="1" s="1"/>
  <c r="P643" i="1" a="1"/>
  <c r="P643" i="1" s="1"/>
  <c r="P644" i="1" a="1"/>
  <c r="P644" i="1" s="1"/>
  <c r="P645" i="1" a="1"/>
  <c r="P645" i="1" s="1"/>
  <c r="P646" i="1" a="1"/>
  <c r="P646" i="1" s="1"/>
  <c r="P647" i="1" a="1"/>
  <c r="P647" i="1" s="1"/>
  <c r="P648" i="1" a="1"/>
  <c r="P648" i="1" s="1"/>
  <c r="P649" i="1" a="1"/>
  <c r="P649" i="1" s="1"/>
  <c r="P650" i="1" a="1"/>
  <c r="P650" i="1" s="1"/>
  <c r="P651" i="1" a="1"/>
  <c r="P651" i="1" s="1"/>
  <c r="P652" i="1" a="1"/>
  <c r="P652" i="1" s="1"/>
  <c r="P653" i="1" a="1"/>
  <c r="P653" i="1" s="1"/>
  <c r="P654" i="1" a="1"/>
  <c r="P654" i="1" s="1"/>
  <c r="P655" i="1" a="1"/>
  <c r="P655" i="1" s="1"/>
  <c r="P656" i="1" a="1"/>
  <c r="P656" i="1" s="1"/>
  <c r="P657" i="1" a="1"/>
  <c r="P657" i="1" s="1"/>
  <c r="P658" i="1" a="1"/>
  <c r="P658" i="1" s="1"/>
  <c r="P659" i="1" a="1"/>
  <c r="P659" i="1" s="1"/>
  <c r="P660" i="1" a="1"/>
  <c r="P660" i="1" s="1"/>
  <c r="P661" i="1" a="1"/>
  <c r="P661" i="1" s="1"/>
  <c r="P662" i="1" a="1"/>
  <c r="P662" i="1" s="1"/>
  <c r="P663" i="1" a="1"/>
  <c r="P663" i="1" s="1"/>
  <c r="P664" i="1" a="1"/>
  <c r="P664" i="1" s="1"/>
  <c r="P665" i="1" a="1"/>
  <c r="P665" i="1" s="1"/>
  <c r="P666" i="1" a="1"/>
  <c r="P666" i="1" s="1"/>
  <c r="P667" i="1" a="1"/>
  <c r="P667" i="1" s="1"/>
  <c r="P668" i="1" a="1"/>
  <c r="P668" i="1" s="1"/>
  <c r="P669" i="1" a="1"/>
  <c r="P669" i="1" s="1"/>
  <c r="P670" i="1" a="1"/>
  <c r="P670" i="1" s="1"/>
  <c r="P671" i="1" a="1"/>
  <c r="P671" i="1" s="1"/>
  <c r="P672" i="1" a="1"/>
  <c r="P672" i="1" s="1"/>
  <c r="P673" i="1" a="1"/>
  <c r="P673" i="1" s="1"/>
  <c r="P674" i="1" a="1"/>
  <c r="P674" i="1" s="1"/>
  <c r="P675" i="1" a="1"/>
  <c r="P675" i="1" s="1"/>
  <c r="P676" i="1" a="1"/>
  <c r="P676" i="1" s="1"/>
  <c r="P677" i="1" a="1"/>
  <c r="P677" i="1" s="1"/>
  <c r="P678" i="1" a="1"/>
  <c r="P678" i="1" s="1"/>
  <c r="P679" i="1" a="1"/>
  <c r="P679" i="1" s="1"/>
  <c r="P680" i="1" a="1"/>
  <c r="P680" i="1" s="1"/>
  <c r="P681" i="1" a="1"/>
  <c r="P681" i="1" s="1"/>
  <c r="P682" i="1" a="1"/>
  <c r="P682" i="1" s="1"/>
  <c r="P683" i="1" a="1"/>
  <c r="P683" i="1" s="1"/>
  <c r="P684" i="1" a="1"/>
  <c r="P684" i="1" s="1"/>
  <c r="P685" i="1" a="1"/>
  <c r="P685" i="1" s="1"/>
  <c r="P686" i="1" a="1"/>
  <c r="P686" i="1" s="1"/>
  <c r="P687" i="1" a="1"/>
  <c r="P687" i="1" s="1"/>
  <c r="P688" i="1" a="1"/>
  <c r="P688" i="1" s="1"/>
  <c r="P689" i="1" a="1"/>
  <c r="P689" i="1" s="1"/>
  <c r="P690" i="1" a="1"/>
  <c r="P690" i="1" s="1"/>
  <c r="P691" i="1" a="1"/>
  <c r="P691" i="1" s="1"/>
  <c r="P692" i="1" a="1"/>
  <c r="P692" i="1" s="1"/>
  <c r="P693" i="1" a="1"/>
  <c r="P693" i="1" s="1"/>
  <c r="P694" i="1" a="1"/>
  <c r="P694" i="1" s="1"/>
  <c r="P695" i="1" a="1"/>
  <c r="P695" i="1" s="1"/>
  <c r="P696" i="1" a="1"/>
  <c r="P696" i="1" s="1"/>
  <c r="P697" i="1" a="1"/>
  <c r="P697" i="1" s="1"/>
  <c r="P698" i="1" a="1"/>
  <c r="P698" i="1" s="1"/>
  <c r="P699" i="1" a="1"/>
  <c r="P699" i="1" s="1"/>
  <c r="P700" i="1" a="1"/>
  <c r="P700" i="1" s="1"/>
  <c r="P701" i="1" a="1"/>
  <c r="P701" i="1" s="1"/>
  <c r="P702" i="1" a="1"/>
  <c r="P702" i="1" s="1"/>
  <c r="P703" i="1" a="1"/>
  <c r="P703" i="1" s="1"/>
  <c r="P704" i="1" a="1"/>
  <c r="P704" i="1" s="1"/>
  <c r="P705" i="1" a="1"/>
  <c r="P705" i="1" s="1"/>
  <c r="P706" i="1" a="1"/>
  <c r="P706" i="1" s="1"/>
  <c r="P707" i="1" a="1"/>
  <c r="P707" i="1" s="1"/>
  <c r="P708" i="1" a="1"/>
  <c r="P708" i="1" s="1"/>
  <c r="P709" i="1" a="1"/>
  <c r="P709" i="1" s="1"/>
  <c r="P710" i="1" a="1"/>
  <c r="P710" i="1" s="1"/>
  <c r="P711" i="1" a="1"/>
  <c r="P711" i="1" s="1"/>
  <c r="P712" i="1" a="1"/>
  <c r="P712" i="1" s="1"/>
  <c r="P713" i="1" a="1"/>
  <c r="P713" i="1" s="1"/>
  <c r="P714" i="1" a="1"/>
  <c r="P714" i="1" s="1"/>
  <c r="P715" i="1" a="1"/>
  <c r="P715" i="1" s="1"/>
  <c r="P716" i="1" a="1"/>
  <c r="P716" i="1" s="1"/>
  <c r="P717" i="1" a="1"/>
  <c r="P717" i="1" s="1"/>
  <c r="P718" i="1" a="1"/>
  <c r="P718" i="1" s="1"/>
  <c r="P719" i="1" a="1"/>
  <c r="P719" i="1" s="1"/>
  <c r="P720" i="1" a="1"/>
  <c r="P720" i="1" s="1"/>
  <c r="P721" i="1" a="1"/>
  <c r="P721" i="1" s="1"/>
  <c r="P722" i="1" a="1"/>
  <c r="P722" i="1" s="1"/>
  <c r="P723" i="1" a="1"/>
  <c r="P723" i="1" s="1"/>
  <c r="P724" i="1" a="1"/>
  <c r="P724" i="1" s="1"/>
  <c r="P725" i="1" a="1"/>
  <c r="P725" i="1" s="1"/>
  <c r="P726" i="1" a="1"/>
  <c r="P726" i="1" s="1"/>
  <c r="P727" i="1" a="1"/>
  <c r="P727" i="1" s="1"/>
  <c r="P728" i="1" a="1"/>
  <c r="P728" i="1" s="1"/>
  <c r="P729" i="1" a="1"/>
  <c r="P729" i="1" s="1"/>
  <c r="P730" i="1" a="1"/>
  <c r="P730" i="1" s="1"/>
  <c r="P731" i="1" a="1"/>
  <c r="P731" i="1" s="1"/>
  <c r="P732" i="1" a="1"/>
  <c r="P732" i="1" s="1"/>
  <c r="P733" i="1" a="1"/>
  <c r="P733" i="1" s="1"/>
  <c r="P734" i="1" a="1"/>
  <c r="P734" i="1" s="1"/>
  <c r="P735" i="1" a="1"/>
  <c r="P735" i="1" s="1"/>
  <c r="P736" i="1" a="1"/>
  <c r="P736" i="1" s="1"/>
  <c r="P737" i="1" a="1"/>
  <c r="P737" i="1" s="1"/>
  <c r="Q3" i="1" a="1"/>
  <c r="Q3" i="1" s="1"/>
  <c r="Q4" i="1" a="1"/>
  <c r="Q4" i="1" s="1"/>
  <c r="S4" i="1" s="1"/>
  <c r="Q5" i="1" a="1"/>
  <c r="Q5" i="1" s="1"/>
  <c r="Q6" i="1" a="1"/>
  <c r="Q6" i="1" s="1"/>
  <c r="Q7" i="1" a="1"/>
  <c r="Q7" i="1" s="1"/>
  <c r="Q8" i="1" a="1"/>
  <c r="Q8" i="1" s="1"/>
  <c r="S8" i="1" s="1"/>
  <c r="Q9" i="1" a="1"/>
  <c r="Q9" i="1" s="1"/>
  <c r="T9" i="1" s="1"/>
  <c r="Q10" i="1" a="1"/>
  <c r="Q10" i="1" s="1"/>
  <c r="Q11" i="1" a="1"/>
  <c r="Q11" i="1" s="1"/>
  <c r="Q12" i="1" a="1"/>
  <c r="Q12" i="1" s="1"/>
  <c r="Q13" i="1" a="1"/>
  <c r="Q13" i="1" s="1"/>
  <c r="Q14" i="1" a="1"/>
  <c r="Q14" i="1" s="1"/>
  <c r="S14" i="1" s="1"/>
  <c r="Q15" i="1" a="1"/>
  <c r="Q15" i="1" s="1"/>
  <c r="S15" i="1" s="1"/>
  <c r="Q16" i="1" a="1"/>
  <c r="Q16" i="1" s="1"/>
  <c r="Q17" i="1" a="1"/>
  <c r="Q17" i="1" s="1"/>
  <c r="S17" i="1" s="1"/>
  <c r="Q18" i="1" a="1"/>
  <c r="Q18" i="1" s="1"/>
  <c r="S18" i="1" s="1"/>
  <c r="Q19" i="1" a="1"/>
  <c r="Q19" i="1" s="1"/>
  <c r="S19" i="1" s="1"/>
  <c r="Q20" i="1" a="1"/>
  <c r="Q20" i="1" s="1"/>
  <c r="Q21" i="1" a="1"/>
  <c r="Q21" i="1" s="1"/>
  <c r="T21" i="1" s="1"/>
  <c r="Q22" i="1" a="1"/>
  <c r="Q22" i="1" s="1"/>
  <c r="Q23" i="1" a="1"/>
  <c r="Q23" i="1" s="1"/>
  <c r="S23" i="1" s="1"/>
  <c r="Q24" i="1" a="1"/>
  <c r="Q24" i="1" s="1"/>
  <c r="Q25" i="1" a="1"/>
  <c r="Q25" i="1" s="1"/>
  <c r="T25" i="1" s="1"/>
  <c r="Q26" i="1" a="1"/>
  <c r="Q26" i="1" s="1"/>
  <c r="Q27" i="1" a="1"/>
  <c r="Q27" i="1" s="1"/>
  <c r="Q28" i="1" a="1"/>
  <c r="Q28" i="1" s="1"/>
  <c r="Q29" i="1" a="1"/>
  <c r="Q29" i="1" s="1"/>
  <c r="T29" i="1" s="1"/>
  <c r="Q30" i="1" a="1"/>
  <c r="Q30" i="1" s="1"/>
  <c r="S30" i="1" s="1"/>
  <c r="Q31" i="1" a="1"/>
  <c r="Q31" i="1" s="1"/>
  <c r="T31" i="1" s="1"/>
  <c r="Q32" i="1" a="1"/>
  <c r="Q32" i="1" s="1"/>
  <c r="Q33" i="1" a="1"/>
  <c r="Q33" i="1" s="1"/>
  <c r="Q34" i="1" a="1"/>
  <c r="Q34" i="1" s="1"/>
  <c r="S34" i="1" s="1"/>
  <c r="Q35" i="1" a="1"/>
  <c r="Q35" i="1" s="1"/>
  <c r="Q36" i="1" a="1"/>
  <c r="Q36" i="1" s="1"/>
  <c r="Q37" i="1" a="1"/>
  <c r="Q37" i="1" s="1"/>
  <c r="Q38" i="1" a="1"/>
  <c r="Q38" i="1" s="1"/>
  <c r="S38" i="1" s="1"/>
  <c r="Q39" i="1" a="1"/>
  <c r="Q39" i="1" s="1"/>
  <c r="Q40" i="1" a="1"/>
  <c r="Q40" i="1" s="1"/>
  <c r="Q41" i="1" a="1"/>
  <c r="Q41" i="1" s="1"/>
  <c r="Q42" i="1" a="1"/>
  <c r="Q42" i="1" s="1"/>
  <c r="Q43" i="1" a="1"/>
  <c r="Q43" i="1" s="1"/>
  <c r="Q44" i="1" a="1"/>
  <c r="Q44" i="1" s="1"/>
  <c r="S44" i="1" s="1"/>
  <c r="Q45" i="1" a="1"/>
  <c r="Q45" i="1" s="1"/>
  <c r="T45" i="1" s="1"/>
  <c r="Q46" i="1" a="1"/>
  <c r="Q46" i="1" s="1"/>
  <c r="S46" i="1" s="1"/>
  <c r="Q47" i="1" a="1"/>
  <c r="Q47" i="1" s="1"/>
  <c r="Q48" i="1" a="1"/>
  <c r="Q48" i="1" s="1"/>
  <c r="Q49" i="1" a="1"/>
  <c r="Q49" i="1" s="1"/>
  <c r="S49" i="1" s="1"/>
  <c r="Q50" i="1" a="1"/>
  <c r="Q50" i="1" s="1"/>
  <c r="Q51" i="1" a="1"/>
  <c r="Q51" i="1" s="1"/>
  <c r="Q52" i="1" a="1"/>
  <c r="Q52" i="1" s="1"/>
  <c r="Q53" i="1" a="1"/>
  <c r="Q53" i="1" s="1"/>
  <c r="T53" i="1" s="1"/>
  <c r="Q54" i="1" a="1"/>
  <c r="Q54" i="1" s="1"/>
  <c r="S54" i="1" s="1"/>
  <c r="Q55" i="1" a="1"/>
  <c r="Q55" i="1" s="1"/>
  <c r="S55" i="1" s="1"/>
  <c r="Q56" i="1" a="1"/>
  <c r="Q56" i="1" s="1"/>
  <c r="Q57" i="1" a="1"/>
  <c r="Q57" i="1" s="1"/>
  <c r="Q58" i="1" a="1"/>
  <c r="Q58" i="1" s="1"/>
  <c r="Q59" i="1" a="1"/>
  <c r="Q59" i="1" s="1"/>
  <c r="S59" i="1" s="1"/>
  <c r="Q60" i="1" a="1"/>
  <c r="Q60" i="1" s="1"/>
  <c r="Q61" i="1" a="1"/>
  <c r="Q61" i="1" s="1"/>
  <c r="Q62" i="1" a="1"/>
  <c r="Q62" i="1" s="1"/>
  <c r="Q63" i="1" a="1"/>
  <c r="Q63" i="1" s="1"/>
  <c r="Q64" i="1" a="1"/>
  <c r="Q64" i="1" s="1"/>
  <c r="Q65" i="1" a="1"/>
  <c r="Q65" i="1" s="1"/>
  <c r="T65" i="1" s="1"/>
  <c r="Q66" i="1" a="1"/>
  <c r="Q66" i="1" s="1"/>
  <c r="T66" i="1" s="1"/>
  <c r="Q67" i="1" a="1"/>
  <c r="Q67" i="1" s="1"/>
  <c r="Q68" i="1" a="1"/>
  <c r="Q68" i="1" s="1"/>
  <c r="Q69" i="1" a="1"/>
  <c r="Q69" i="1" s="1"/>
  <c r="Q70" i="1" a="1"/>
  <c r="Q70" i="1" s="1"/>
  <c r="Q71" i="1" a="1"/>
  <c r="Q71" i="1" s="1"/>
  <c r="S71" i="1" s="1"/>
  <c r="Q72" i="1" a="1"/>
  <c r="Q72" i="1" s="1"/>
  <c r="S72" i="1" s="1"/>
  <c r="Q73" i="1" a="1"/>
  <c r="Q73" i="1" s="1"/>
  <c r="Q74" i="1" a="1"/>
  <c r="Q74" i="1" s="1"/>
  <c r="Q75" i="1" a="1"/>
  <c r="Q75" i="1" s="1"/>
  <c r="Q76" i="1" a="1"/>
  <c r="Q76" i="1" s="1"/>
  <c r="Q77" i="1" a="1"/>
  <c r="Q77" i="1" s="1"/>
  <c r="Q78" i="1" a="1"/>
  <c r="Q78" i="1" s="1"/>
  <c r="Q79" i="1" a="1"/>
  <c r="Q79" i="1" s="1"/>
  <c r="Q80" i="1" a="1"/>
  <c r="Q80" i="1" s="1"/>
  <c r="Q81" i="1" a="1"/>
  <c r="Q81" i="1" s="1"/>
  <c r="T81" i="1" s="1"/>
  <c r="Q82" i="1" a="1"/>
  <c r="Q82" i="1" s="1"/>
  <c r="S82" i="1" s="1"/>
  <c r="Q83" i="1" a="1"/>
  <c r="Q83" i="1" s="1"/>
  <c r="Q84" i="1" a="1"/>
  <c r="Q84" i="1" s="1"/>
  <c r="Q85" i="1" a="1"/>
  <c r="Q85" i="1" s="1"/>
  <c r="Q86" i="1" a="1"/>
  <c r="Q86" i="1" s="1"/>
  <c r="Q87" i="1" a="1"/>
  <c r="Q87" i="1" s="1"/>
  <c r="S87" i="1" s="1"/>
  <c r="Q88" i="1" a="1"/>
  <c r="Q88" i="1" s="1"/>
  <c r="Q89" i="1" a="1"/>
  <c r="Q89" i="1" s="1"/>
  <c r="S89" i="1" s="1"/>
  <c r="Q90" i="1" a="1"/>
  <c r="Q90" i="1" s="1"/>
  <c r="Q91" i="1" a="1"/>
  <c r="Q91" i="1" s="1"/>
  <c r="S91" i="1" s="1"/>
  <c r="Q92" i="1" a="1"/>
  <c r="Q92" i="1" s="1"/>
  <c r="Q93" i="1" a="1"/>
  <c r="Q93" i="1" s="1"/>
  <c r="Q94" i="1" a="1"/>
  <c r="Q94" i="1" s="1"/>
  <c r="S94" i="1" s="1"/>
  <c r="Q95" i="1" a="1"/>
  <c r="Q95" i="1" s="1"/>
  <c r="T95" i="1" s="1"/>
  <c r="Q96" i="1" a="1"/>
  <c r="Q96" i="1" s="1"/>
  <c r="Q97" i="1" a="1"/>
  <c r="Q97" i="1" s="1"/>
  <c r="S97" i="1" s="1"/>
  <c r="Q98" i="1" a="1"/>
  <c r="Q98" i="1" s="1"/>
  <c r="S98" i="1" s="1"/>
  <c r="Q99" i="1" a="1"/>
  <c r="Q99" i="1" s="1"/>
  <c r="S99" i="1" s="1"/>
  <c r="Q100" i="1" a="1"/>
  <c r="Q100" i="1" s="1"/>
  <c r="Q101" i="1" a="1"/>
  <c r="Q101" i="1" s="1"/>
  <c r="Q102" i="1" a="1"/>
  <c r="Q102" i="1" s="1"/>
  <c r="Q103" i="1" a="1"/>
  <c r="Q103" i="1" s="1"/>
  <c r="S103" i="1" s="1"/>
  <c r="Q104" i="1" a="1"/>
  <c r="Q104" i="1" s="1"/>
  <c r="Q105" i="1" a="1"/>
  <c r="Q105" i="1" s="1"/>
  <c r="Q106" i="1" a="1"/>
  <c r="Q106" i="1" s="1"/>
  <c r="Q107" i="1" a="1"/>
  <c r="Q107" i="1" s="1"/>
  <c r="Q108" i="1" a="1"/>
  <c r="Q108" i="1" s="1"/>
  <c r="Q109" i="1" a="1"/>
  <c r="Q109" i="1" s="1"/>
  <c r="Q110" i="1" a="1"/>
  <c r="Q110" i="1" s="1"/>
  <c r="Q111" i="1" a="1"/>
  <c r="Q111" i="1" s="1"/>
  <c r="Q112" i="1" a="1"/>
  <c r="Q112" i="1" s="1"/>
  <c r="S112" i="1" s="1"/>
  <c r="Q113" i="1" a="1"/>
  <c r="Q113" i="1" s="1"/>
  <c r="Q114" i="1" a="1"/>
  <c r="Q114" i="1" s="1"/>
  <c r="Q115" i="1" a="1"/>
  <c r="Q115" i="1" s="1"/>
  <c r="T115" i="1" s="1"/>
  <c r="Q116" i="1" a="1"/>
  <c r="Q116" i="1" s="1"/>
  <c r="S116" i="1" s="1"/>
  <c r="Q117" i="1" a="1"/>
  <c r="Q117" i="1" s="1"/>
  <c r="T117" i="1" s="1"/>
  <c r="Q118" i="1" a="1"/>
  <c r="Q118" i="1" s="1"/>
  <c r="Q119" i="1" a="1"/>
  <c r="Q119" i="1" s="1"/>
  <c r="S119" i="1" s="1"/>
  <c r="Q120" i="1" a="1"/>
  <c r="Q120" i="1" s="1"/>
  <c r="Q121" i="1" a="1"/>
  <c r="Q121" i="1" s="1"/>
  <c r="Q122" i="1" a="1"/>
  <c r="Q122" i="1" s="1"/>
  <c r="S122" i="1" s="1"/>
  <c r="Q123" i="1" a="1"/>
  <c r="Q123" i="1" s="1"/>
  <c r="S123" i="1" s="1"/>
  <c r="Q124" i="1" a="1"/>
  <c r="Q124" i="1" s="1"/>
  <c r="S124" i="1" s="1"/>
  <c r="Q125" i="1" a="1"/>
  <c r="Q125" i="1" s="1"/>
  <c r="Q126" i="1" a="1"/>
  <c r="Q126" i="1" s="1"/>
  <c r="T126" i="1" s="1"/>
  <c r="Q127" i="1" a="1"/>
  <c r="Q127" i="1" s="1"/>
  <c r="T127" i="1" s="1"/>
  <c r="Q128" i="1" a="1"/>
  <c r="Q128" i="1" s="1"/>
  <c r="S128" i="1" s="1"/>
  <c r="Q129" i="1" a="1"/>
  <c r="Q129" i="1" s="1"/>
  <c r="S129" i="1" s="1"/>
  <c r="Q130" i="1" a="1"/>
  <c r="Q130" i="1" s="1"/>
  <c r="Q131" i="1" a="1"/>
  <c r="Q131" i="1" s="1"/>
  <c r="Q132" i="1" a="1"/>
  <c r="Q132" i="1" s="1"/>
  <c r="S132" i="1" s="1"/>
  <c r="Q133" i="1" a="1"/>
  <c r="Q133" i="1" s="1"/>
  <c r="S133" i="1" s="1"/>
  <c r="Q134" i="1" a="1"/>
  <c r="Q134" i="1" s="1"/>
  <c r="Q135" i="1" a="1"/>
  <c r="Q135" i="1" s="1"/>
  <c r="Q136" i="1" a="1"/>
  <c r="Q136" i="1" s="1"/>
  <c r="Q137" i="1" a="1"/>
  <c r="Q137" i="1" s="1"/>
  <c r="S137" i="1" s="1"/>
  <c r="Q138" i="1" a="1"/>
  <c r="Q138" i="1" s="1"/>
  <c r="S138" i="1" s="1"/>
  <c r="Q139" i="1" a="1"/>
  <c r="Q139" i="1" s="1"/>
  <c r="Q140" i="1" a="1"/>
  <c r="Q140" i="1" s="1"/>
  <c r="Q141" i="1" a="1"/>
  <c r="Q141" i="1" s="1"/>
  <c r="Q142" i="1" a="1"/>
  <c r="Q142" i="1" s="1"/>
  <c r="S142" i="1" s="1"/>
  <c r="Q143" i="1" a="1"/>
  <c r="Q143" i="1" s="1"/>
  <c r="Q144" i="1" a="1"/>
  <c r="Q144" i="1" s="1"/>
  <c r="Q145" i="1" a="1"/>
  <c r="Q145" i="1" s="1"/>
  <c r="Q146" i="1" a="1"/>
  <c r="Q146" i="1" s="1"/>
  <c r="T146" i="1" s="1"/>
  <c r="Q147" i="1" a="1"/>
  <c r="Q147" i="1" s="1"/>
  <c r="S147" i="1" s="1"/>
  <c r="Q148" i="1" a="1"/>
  <c r="Q148" i="1" s="1"/>
  <c r="Q149" i="1" a="1"/>
  <c r="Q149" i="1" s="1"/>
  <c r="T149" i="1" s="1"/>
  <c r="Q150" i="1" a="1"/>
  <c r="Q150" i="1" s="1"/>
  <c r="S150" i="1" s="1"/>
  <c r="Q151" i="1" a="1"/>
  <c r="Q151" i="1" s="1"/>
  <c r="T151" i="1" s="1"/>
  <c r="Q152" i="1" a="1"/>
  <c r="Q152" i="1" s="1"/>
  <c r="Q153" i="1" a="1"/>
  <c r="Q153" i="1" s="1"/>
  <c r="S153" i="1" s="1"/>
  <c r="Q154" i="1" a="1"/>
  <c r="Q154" i="1" s="1"/>
  <c r="Q155" i="1" a="1"/>
  <c r="Q155" i="1" s="1"/>
  <c r="Q156" i="1" a="1"/>
  <c r="Q156" i="1" s="1"/>
  <c r="S156" i="1" s="1"/>
  <c r="Q157" i="1" a="1"/>
  <c r="Q157" i="1" s="1"/>
  <c r="S157" i="1" s="1"/>
  <c r="Q158" i="1" a="1"/>
  <c r="Q158" i="1" s="1"/>
  <c r="S158" i="1" s="1"/>
  <c r="Q159" i="1" a="1"/>
  <c r="Q159" i="1" s="1"/>
  <c r="S159" i="1" s="1"/>
  <c r="Q160" i="1" a="1"/>
  <c r="Q160" i="1" s="1"/>
  <c r="S160" i="1" s="1"/>
  <c r="Q161" i="1" a="1"/>
  <c r="Q161" i="1" s="1"/>
  <c r="Q162" i="1" a="1"/>
  <c r="Q162" i="1" s="1"/>
  <c r="S162" i="1" s="1"/>
  <c r="Q163" i="1" a="1"/>
  <c r="Q163" i="1" s="1"/>
  <c r="Q164" i="1" a="1"/>
  <c r="Q164" i="1" s="1"/>
  <c r="Q165" i="1" a="1"/>
  <c r="Q165" i="1" s="1"/>
  <c r="Q166" i="1" a="1"/>
  <c r="Q166" i="1" s="1"/>
  <c r="S166" i="1" s="1"/>
  <c r="Q167" i="1" a="1"/>
  <c r="Q167" i="1" s="1"/>
  <c r="Q168" i="1" a="1"/>
  <c r="Q168" i="1" s="1"/>
  <c r="Q169" i="1" a="1"/>
  <c r="Q169" i="1" s="1"/>
  <c r="T169" i="1" s="1"/>
  <c r="Q170" i="1" a="1"/>
  <c r="Q170" i="1" s="1"/>
  <c r="Q171" i="1" a="1"/>
  <c r="Q171" i="1" s="1"/>
  <c r="Q172" i="1" a="1"/>
  <c r="Q172" i="1" s="1"/>
  <c r="Q173" i="1" a="1"/>
  <c r="Q173" i="1" s="1"/>
  <c r="Q174" i="1" a="1"/>
  <c r="Q174" i="1" s="1"/>
  <c r="S174" i="1" s="1"/>
  <c r="Q175" i="1" a="1"/>
  <c r="Q175" i="1" s="1"/>
  <c r="Q176" i="1" a="1"/>
  <c r="Q176" i="1" s="1"/>
  <c r="T176" i="1" s="1"/>
  <c r="Q177" i="1" a="1"/>
  <c r="Q177" i="1" s="1"/>
  <c r="T177" i="1" s="1"/>
  <c r="Q178" i="1" a="1"/>
  <c r="Q178" i="1" s="1"/>
  <c r="Q179" i="1" a="1"/>
  <c r="Q179" i="1" s="1"/>
  <c r="Q180" i="1" a="1"/>
  <c r="Q180" i="1" s="1"/>
  <c r="Q181" i="1" a="1"/>
  <c r="Q181" i="1" s="1"/>
  <c r="Q182" i="1" a="1"/>
  <c r="Q182" i="1" s="1"/>
  <c r="Q183" i="1" a="1"/>
  <c r="Q183" i="1" s="1"/>
  <c r="Q184" i="1" a="1"/>
  <c r="Q184" i="1" s="1"/>
  <c r="Q185" i="1" a="1"/>
  <c r="Q185" i="1" s="1"/>
  <c r="T185" i="1" s="1"/>
  <c r="Q186" i="1" a="1"/>
  <c r="Q186" i="1" s="1"/>
  <c r="S186" i="1" s="1"/>
  <c r="Q187" i="1" a="1"/>
  <c r="Q187" i="1" s="1"/>
  <c r="T187" i="1" s="1"/>
  <c r="Q188" i="1" a="1"/>
  <c r="Q188" i="1" s="1"/>
  <c r="S188" i="1" s="1"/>
  <c r="Q189" i="1" a="1"/>
  <c r="Q189" i="1" s="1"/>
  <c r="Q190" i="1" a="1"/>
  <c r="Q190" i="1" s="1"/>
  <c r="Q191" i="1" a="1"/>
  <c r="Q191" i="1" s="1"/>
  <c r="Q192" i="1" a="1"/>
  <c r="Q192" i="1" s="1"/>
  <c r="Q193" i="1" a="1"/>
  <c r="Q193" i="1" s="1"/>
  <c r="Q194" i="1" a="1"/>
  <c r="Q194" i="1" s="1"/>
  <c r="Q195" i="1" a="1"/>
  <c r="Q195" i="1" s="1"/>
  <c r="Q196" i="1" a="1"/>
  <c r="Q196" i="1" s="1"/>
  <c r="Q197" i="1" a="1"/>
  <c r="Q197" i="1" s="1"/>
  <c r="Q198" i="1" a="1"/>
  <c r="Q198" i="1" s="1"/>
  <c r="S198" i="1" s="1"/>
  <c r="Q199" i="1" a="1"/>
  <c r="Q199" i="1" s="1"/>
  <c r="Q200" i="1" a="1"/>
  <c r="Q200" i="1" s="1"/>
  <c r="Q201" i="1" a="1"/>
  <c r="Q201" i="1" s="1"/>
  <c r="S201" i="1" s="1"/>
  <c r="Q202" i="1" a="1"/>
  <c r="Q202" i="1" s="1"/>
  <c r="S202" i="1" s="1"/>
  <c r="Q203" i="1" a="1"/>
  <c r="Q203" i="1" s="1"/>
  <c r="Q204" i="1" a="1"/>
  <c r="Q204" i="1" s="1"/>
  <c r="Q205" i="1" a="1"/>
  <c r="Q205" i="1" s="1"/>
  <c r="S205" i="1" s="1"/>
  <c r="Q206" i="1" a="1"/>
  <c r="Q206" i="1" s="1"/>
  <c r="S206" i="1" s="1"/>
  <c r="Q207" i="1" a="1"/>
  <c r="Q207" i="1" s="1"/>
  <c r="Q208" i="1" a="1"/>
  <c r="Q208" i="1" s="1"/>
  <c r="T208" i="1" s="1"/>
  <c r="Q209" i="1" a="1"/>
  <c r="Q209" i="1" s="1"/>
  <c r="Q210" i="1" a="1"/>
  <c r="Q210" i="1" s="1"/>
  <c r="Q211" i="1" a="1"/>
  <c r="Q211" i="1" s="1"/>
  <c r="Q212" i="1" a="1"/>
  <c r="Q212" i="1" s="1"/>
  <c r="S212" i="1" s="1"/>
  <c r="Q213" i="1" a="1"/>
  <c r="Q213" i="1" s="1"/>
  <c r="S213" i="1" s="1"/>
  <c r="Q214" i="1" a="1"/>
  <c r="Q214" i="1" s="1"/>
  <c r="T214" i="1" s="1"/>
  <c r="Q215" i="1" a="1"/>
  <c r="Q215" i="1" s="1"/>
  <c r="Q216" i="1" a="1"/>
  <c r="Q216" i="1" s="1"/>
  <c r="Q217" i="1" a="1"/>
  <c r="Q217" i="1" s="1"/>
  <c r="Q218" i="1" a="1"/>
  <c r="Q218" i="1" s="1"/>
  <c r="Q219" i="1" a="1"/>
  <c r="Q219" i="1" s="1"/>
  <c r="S219" i="1" s="1"/>
  <c r="Q220" i="1" a="1"/>
  <c r="Q220" i="1" s="1"/>
  <c r="Q221" i="1" a="1"/>
  <c r="Q221" i="1" s="1"/>
  <c r="Q222" i="1" a="1"/>
  <c r="Q222" i="1" s="1"/>
  <c r="S222" i="1" s="1"/>
  <c r="Q223" i="1" a="1"/>
  <c r="Q223" i="1" s="1"/>
  <c r="Q224" i="1" a="1"/>
  <c r="Q224" i="1" s="1"/>
  <c r="Q225" i="1" a="1"/>
  <c r="Q225" i="1" s="1"/>
  <c r="Q226" i="1" a="1"/>
  <c r="Q226" i="1" s="1"/>
  <c r="T226" i="1" s="1"/>
  <c r="Q227" i="1" a="1"/>
  <c r="Q227" i="1" s="1"/>
  <c r="Q228" i="1" a="1"/>
  <c r="Q228" i="1" s="1"/>
  <c r="Q229" i="1" a="1"/>
  <c r="Q229" i="1" s="1"/>
  <c r="Q230" i="1" a="1"/>
  <c r="Q230" i="1" s="1"/>
  <c r="Q231" i="1" a="1"/>
  <c r="Q231" i="1" s="1"/>
  <c r="Q232" i="1" a="1"/>
  <c r="Q232" i="1" s="1"/>
  <c r="Q233" i="1" a="1"/>
  <c r="Q233" i="1" s="1"/>
  <c r="Q234" i="1" a="1"/>
  <c r="Q234" i="1" s="1"/>
  <c r="T234" i="1" s="1"/>
  <c r="Q235" i="1" a="1"/>
  <c r="Q235" i="1" s="1"/>
  <c r="Q236" i="1" a="1"/>
  <c r="Q236" i="1" s="1"/>
  <c r="Q237" i="1" a="1"/>
  <c r="Q237" i="1" s="1"/>
  <c r="S237" i="1" s="1"/>
  <c r="Q238" i="1" a="1"/>
  <c r="Q238" i="1" s="1"/>
  <c r="S238" i="1" s="1"/>
  <c r="Q239" i="1" a="1"/>
  <c r="Q239" i="1" s="1"/>
  <c r="Q240" i="1" a="1"/>
  <c r="Q240" i="1" s="1"/>
  <c r="Q241" i="1" a="1"/>
  <c r="Q241" i="1" s="1"/>
  <c r="Q242" i="1" a="1"/>
  <c r="Q242" i="1" s="1"/>
  <c r="Q243" i="1" a="1"/>
  <c r="Q243" i="1" s="1"/>
  <c r="S243" i="1" s="1"/>
  <c r="Q244" i="1" a="1"/>
  <c r="Q244" i="1" s="1"/>
  <c r="S244" i="1" s="1"/>
  <c r="Q245" i="1" a="1"/>
  <c r="Q245" i="1" s="1"/>
  <c r="Q246" i="1" a="1"/>
  <c r="Q246" i="1" s="1"/>
  <c r="S246" i="1" s="1"/>
  <c r="Q247" i="1" a="1"/>
  <c r="Q247" i="1" s="1"/>
  <c r="S247" i="1" s="1"/>
  <c r="Q248" i="1" a="1"/>
  <c r="Q248" i="1" s="1"/>
  <c r="T248" i="1" s="1"/>
  <c r="Q249" i="1" a="1"/>
  <c r="Q249" i="1" s="1"/>
  <c r="T249" i="1" s="1"/>
  <c r="Q250" i="1" a="1"/>
  <c r="Q250" i="1" s="1"/>
  <c r="Q251" i="1" a="1"/>
  <c r="Q251" i="1" s="1"/>
  <c r="Q252" i="1" a="1"/>
  <c r="Q252" i="1" s="1"/>
  <c r="Q253" i="1" a="1"/>
  <c r="Q253" i="1" s="1"/>
  <c r="Q254" i="1" a="1"/>
  <c r="Q254" i="1" s="1"/>
  <c r="Q255" i="1" a="1"/>
  <c r="Q255" i="1" s="1"/>
  <c r="Q256" i="1" a="1"/>
  <c r="Q256" i="1" s="1"/>
  <c r="S256" i="1" s="1"/>
  <c r="Q257" i="1" a="1"/>
  <c r="Q257" i="1" s="1"/>
  <c r="Q258" i="1" a="1"/>
  <c r="Q258" i="1" s="1"/>
  <c r="S258" i="1" s="1"/>
  <c r="Q259" i="1" a="1"/>
  <c r="Q259" i="1" s="1"/>
  <c r="S259" i="1" s="1"/>
  <c r="Q260" i="1" a="1"/>
  <c r="Q260" i="1" s="1"/>
  <c r="Q261" i="1" a="1"/>
  <c r="Q261" i="1" s="1"/>
  <c r="Q262" i="1" a="1"/>
  <c r="Q262" i="1" s="1"/>
  <c r="S262" i="1" s="1"/>
  <c r="Q263" i="1" a="1"/>
  <c r="Q263" i="1" s="1"/>
  <c r="Q264" i="1" a="1"/>
  <c r="Q264" i="1" s="1"/>
  <c r="Q265" i="1" a="1"/>
  <c r="Q265" i="1" s="1"/>
  <c r="Q266" i="1" a="1"/>
  <c r="Q266" i="1" s="1"/>
  <c r="T266" i="1" s="1"/>
  <c r="Q267" i="1" a="1"/>
  <c r="Q267" i="1" s="1"/>
  <c r="Q268" i="1" a="1"/>
  <c r="Q268" i="1" s="1"/>
  <c r="Q269" i="1" a="1"/>
  <c r="Q269" i="1" s="1"/>
  <c r="S269" i="1" s="1"/>
  <c r="Q270" i="1" a="1"/>
  <c r="Q270" i="1" s="1"/>
  <c r="S270" i="1" s="1"/>
  <c r="Q271" i="1" a="1"/>
  <c r="Q271" i="1" s="1"/>
  <c r="T271" i="1" s="1"/>
  <c r="Q272" i="1" a="1"/>
  <c r="Q272" i="1" s="1"/>
  <c r="Q273" i="1" a="1"/>
  <c r="Q273" i="1" s="1"/>
  <c r="Q274" i="1" a="1"/>
  <c r="Q274" i="1" s="1"/>
  <c r="Q275" i="1" a="1"/>
  <c r="Q275" i="1" s="1"/>
  <c r="Q276" i="1" a="1"/>
  <c r="Q276" i="1" s="1"/>
  <c r="T276" i="1" s="1"/>
  <c r="Q277" i="1" a="1"/>
  <c r="Q277" i="1" s="1"/>
  <c r="Q278" i="1" a="1"/>
  <c r="Q278" i="1" s="1"/>
  <c r="Q279" i="1" a="1"/>
  <c r="Q279" i="1" s="1"/>
  <c r="Q280" i="1" a="1"/>
  <c r="Q280" i="1" s="1"/>
  <c r="Q281" i="1" a="1"/>
  <c r="Q281" i="1" s="1"/>
  <c r="Q282" i="1" a="1"/>
  <c r="Q282" i="1" s="1"/>
  <c r="S282" i="1" s="1"/>
  <c r="Q283" i="1" a="1"/>
  <c r="Q283" i="1" s="1"/>
  <c r="S283" i="1" s="1"/>
  <c r="Q284" i="1" a="1"/>
  <c r="Q284" i="1" s="1"/>
  <c r="Q285" i="1" a="1"/>
  <c r="Q285" i="1" s="1"/>
  <c r="T285" i="1" s="1"/>
  <c r="Q286" i="1" a="1"/>
  <c r="Q286" i="1" s="1"/>
  <c r="S286" i="1" s="1"/>
  <c r="Q287" i="1" a="1"/>
  <c r="Q287" i="1" s="1"/>
  <c r="Q288" i="1" a="1"/>
  <c r="Q288" i="1" s="1"/>
  <c r="Q289" i="1" a="1"/>
  <c r="Q289" i="1" s="1"/>
  <c r="S289" i="1" s="1"/>
  <c r="Q290" i="1" a="1"/>
  <c r="Q290" i="1" s="1"/>
  <c r="Q291" i="1" a="1"/>
  <c r="Q291" i="1" s="1"/>
  <c r="Q292" i="1" a="1"/>
  <c r="Q292" i="1" s="1"/>
  <c r="Q293" i="1" a="1"/>
  <c r="Q293" i="1" s="1"/>
  <c r="S293" i="1" s="1"/>
  <c r="Q294" i="1" a="1"/>
  <c r="Q294" i="1" s="1"/>
  <c r="T294" i="1" s="1"/>
  <c r="Q295" i="1" a="1"/>
  <c r="Q295" i="1" s="1"/>
  <c r="T295" i="1" s="1"/>
  <c r="Q296" i="1" a="1"/>
  <c r="Q296" i="1" s="1"/>
  <c r="T296" i="1" s="1"/>
  <c r="Q297" i="1" a="1"/>
  <c r="Q297" i="1" s="1"/>
  <c r="S297" i="1" s="1"/>
  <c r="Q298" i="1" a="1"/>
  <c r="Q298" i="1" s="1"/>
  <c r="Q299" i="1" a="1"/>
  <c r="Q299" i="1" s="1"/>
  <c r="Q300" i="1" a="1"/>
  <c r="Q300" i="1" s="1"/>
  <c r="Q301" i="1" a="1"/>
  <c r="Q301" i="1" s="1"/>
  <c r="T301" i="1" s="1"/>
  <c r="Q302" i="1" a="1"/>
  <c r="Q302" i="1" s="1"/>
  <c r="T302" i="1" s="1"/>
  <c r="Q303" i="1" a="1"/>
  <c r="Q303" i="1" s="1"/>
  <c r="Q304" i="1" a="1"/>
  <c r="Q304" i="1" s="1"/>
  <c r="Q305" i="1" a="1"/>
  <c r="Q305" i="1" s="1"/>
  <c r="Q306" i="1" a="1"/>
  <c r="Q306" i="1" s="1"/>
  <c r="Q307" i="1" a="1"/>
  <c r="Q307" i="1" s="1"/>
  <c r="Q308" i="1" a="1"/>
  <c r="Q308" i="1" s="1"/>
  <c r="Q309" i="1" a="1"/>
  <c r="Q309" i="1" s="1"/>
  <c r="T309" i="1" s="1"/>
  <c r="Q310" i="1" a="1"/>
  <c r="Q310" i="1" s="1"/>
  <c r="T310" i="1" s="1"/>
  <c r="Q311" i="1" a="1"/>
  <c r="Q311" i="1" s="1"/>
  <c r="S311" i="1" s="1"/>
  <c r="Q312" i="1" a="1"/>
  <c r="Q312" i="1" s="1"/>
  <c r="S312" i="1" s="1"/>
  <c r="Q313" i="1" a="1"/>
  <c r="Q313" i="1" s="1"/>
  <c r="Q314" i="1" a="1"/>
  <c r="Q314" i="1" s="1"/>
  <c r="Q315" i="1" a="1"/>
  <c r="Q315" i="1" s="1"/>
  <c r="Q316" i="1" a="1"/>
  <c r="Q316" i="1" s="1"/>
  <c r="Q317" i="1" a="1"/>
  <c r="Q317" i="1" s="1"/>
  <c r="Q318" i="1" a="1"/>
  <c r="Q318" i="1" s="1"/>
  <c r="S318" i="1" s="1"/>
  <c r="Q319" i="1" a="1"/>
  <c r="Q319" i="1" s="1"/>
  <c r="Q320" i="1" a="1"/>
  <c r="Q320" i="1" s="1"/>
  <c r="S320" i="1" s="1"/>
  <c r="Q321" i="1" a="1"/>
  <c r="Q321" i="1" s="1"/>
  <c r="S321" i="1" s="1"/>
  <c r="Q322" i="1" a="1"/>
  <c r="Q322" i="1" s="1"/>
  <c r="S322" i="1" s="1"/>
  <c r="Q323" i="1" a="1"/>
  <c r="Q323" i="1" s="1"/>
  <c r="T323" i="1" s="1"/>
  <c r="Q324" i="1" a="1"/>
  <c r="Q324" i="1" s="1"/>
  <c r="Q325" i="1" a="1"/>
  <c r="Q325" i="1" s="1"/>
  <c r="S325" i="1" s="1"/>
  <c r="Q326" i="1" a="1"/>
  <c r="Q326" i="1" s="1"/>
  <c r="Q327" i="1" a="1"/>
  <c r="Q327" i="1" s="1"/>
  <c r="S327" i="1" s="1"/>
  <c r="Q328" i="1" a="1"/>
  <c r="Q328" i="1" s="1"/>
  <c r="S328" i="1" s="1"/>
  <c r="Q329" i="1" a="1"/>
  <c r="Q329" i="1" s="1"/>
  <c r="Q330" i="1" a="1"/>
  <c r="Q330" i="1" s="1"/>
  <c r="T330" i="1" s="1"/>
  <c r="Q331" i="1" a="1"/>
  <c r="Q331" i="1" s="1"/>
  <c r="Q332" i="1" a="1"/>
  <c r="Q332" i="1" s="1"/>
  <c r="S332" i="1" s="1"/>
  <c r="Q333" i="1" a="1"/>
  <c r="Q333" i="1" s="1"/>
  <c r="S333" i="1" s="1"/>
  <c r="Q334" i="1" a="1"/>
  <c r="Q334" i="1" s="1"/>
  <c r="Q335" i="1" a="1"/>
  <c r="Q335" i="1" s="1"/>
  <c r="T335" i="1" s="1"/>
  <c r="Q336" i="1" a="1"/>
  <c r="Q336" i="1" s="1"/>
  <c r="Q337" i="1" a="1"/>
  <c r="Q337" i="1" s="1"/>
  <c r="Q338" i="1" a="1"/>
  <c r="Q338" i="1" s="1"/>
  <c r="S338" i="1" s="1"/>
  <c r="Q339" i="1" a="1"/>
  <c r="Q339" i="1" s="1"/>
  <c r="T339" i="1" s="1"/>
  <c r="Q340" i="1" a="1"/>
  <c r="Q340" i="1" s="1"/>
  <c r="Q341" i="1" a="1"/>
  <c r="Q341" i="1" s="1"/>
  <c r="S341" i="1" s="1"/>
  <c r="Q342" i="1" a="1"/>
  <c r="Q342" i="1" s="1"/>
  <c r="Q343" i="1" a="1"/>
  <c r="Q343" i="1" s="1"/>
  <c r="S343" i="1" s="1"/>
  <c r="Q344" i="1" a="1"/>
  <c r="Q344" i="1" s="1"/>
  <c r="Q345" i="1" a="1"/>
  <c r="Q345" i="1" s="1"/>
  <c r="Q346" i="1" a="1"/>
  <c r="Q346" i="1" s="1"/>
  <c r="T346" i="1" s="1"/>
  <c r="Q347" i="1" a="1"/>
  <c r="Q347" i="1" s="1"/>
  <c r="Q348" i="1" a="1"/>
  <c r="Q348" i="1" s="1"/>
  <c r="Q349" i="1" a="1"/>
  <c r="Q349" i="1" s="1"/>
  <c r="Q350" i="1" a="1"/>
  <c r="Q350" i="1" s="1"/>
  <c r="T350" i="1" s="1"/>
  <c r="Q351" i="1" a="1"/>
  <c r="Q351" i="1" s="1"/>
  <c r="S351" i="1" s="1"/>
  <c r="Q352" i="1" a="1"/>
  <c r="Q352" i="1" s="1"/>
  <c r="T352" i="1" s="1"/>
  <c r="Q353" i="1" a="1"/>
  <c r="Q353" i="1" s="1"/>
  <c r="S353" i="1" s="1"/>
  <c r="Q354" i="1" a="1"/>
  <c r="Q354" i="1" s="1"/>
  <c r="Q355" i="1" a="1"/>
  <c r="Q355" i="1" s="1"/>
  <c r="Q356" i="1" a="1"/>
  <c r="Q356" i="1" s="1"/>
  <c r="Q357" i="1" a="1"/>
  <c r="Q357" i="1" s="1"/>
  <c r="Q358" i="1" a="1"/>
  <c r="Q358" i="1" s="1"/>
  <c r="S358" i="1" s="1"/>
  <c r="Q359" i="1" a="1"/>
  <c r="Q359" i="1" s="1"/>
  <c r="T359" i="1" s="1"/>
  <c r="Q360" i="1" a="1"/>
  <c r="Q360" i="1" s="1"/>
  <c r="S360" i="1" s="1"/>
  <c r="Q361" i="1" a="1"/>
  <c r="Q361" i="1" s="1"/>
  <c r="S361" i="1" s="1"/>
  <c r="Q362" i="1" a="1"/>
  <c r="Q362" i="1" s="1"/>
  <c r="T362" i="1" s="1"/>
  <c r="Q363" i="1" a="1"/>
  <c r="Q363" i="1" s="1"/>
  <c r="Q364" i="1" a="1"/>
  <c r="Q364" i="1" s="1"/>
  <c r="S364" i="1" s="1"/>
  <c r="Q365" i="1" a="1"/>
  <c r="Q365" i="1" s="1"/>
  <c r="T365" i="1" s="1"/>
  <c r="Q366" i="1" a="1"/>
  <c r="Q366" i="1" s="1"/>
  <c r="Q367" i="1" a="1"/>
  <c r="Q367" i="1" s="1"/>
  <c r="Q368" i="1" a="1"/>
  <c r="Q368" i="1" s="1"/>
  <c r="T368" i="1" s="1"/>
  <c r="Q369" i="1" a="1"/>
  <c r="Q369" i="1" s="1"/>
  <c r="S369" i="1" s="1"/>
  <c r="Q370" i="1" a="1"/>
  <c r="Q370" i="1" s="1"/>
  <c r="T370" i="1" s="1"/>
  <c r="Q371" i="1" a="1"/>
  <c r="Q371" i="1" s="1"/>
  <c r="S371" i="1" s="1"/>
  <c r="Q372" i="1" a="1"/>
  <c r="Q372" i="1" s="1"/>
  <c r="S372" i="1" s="1"/>
  <c r="Q373" i="1" a="1"/>
  <c r="Q373" i="1" s="1"/>
  <c r="Q374" i="1" a="1"/>
  <c r="Q374" i="1" s="1"/>
  <c r="Q375" i="1" a="1"/>
  <c r="Q375" i="1" s="1"/>
  <c r="Q376" i="1" a="1"/>
  <c r="Q376" i="1" s="1"/>
  <c r="Q377" i="1" a="1"/>
  <c r="Q377" i="1" s="1"/>
  <c r="Q378" i="1" a="1"/>
  <c r="Q378" i="1" s="1"/>
  <c r="Q379" i="1" a="1"/>
  <c r="Q379" i="1" s="1"/>
  <c r="Q380" i="1" a="1"/>
  <c r="Q380" i="1" s="1"/>
  <c r="T380" i="1" s="1"/>
  <c r="Q381" i="1" a="1"/>
  <c r="Q381" i="1" s="1"/>
  <c r="Q382" i="1" a="1"/>
  <c r="Q382" i="1" s="1"/>
  <c r="Q383" i="1" a="1"/>
  <c r="Q383" i="1" s="1"/>
  <c r="Q384" i="1" a="1"/>
  <c r="Q384" i="1" s="1"/>
  <c r="S384" i="1" s="1"/>
  <c r="Q385" i="1" a="1"/>
  <c r="Q385" i="1" s="1"/>
  <c r="S385" i="1" s="1"/>
  <c r="Q386" i="1" a="1"/>
  <c r="Q386" i="1" s="1"/>
  <c r="Q387" i="1" a="1"/>
  <c r="Q387" i="1" s="1"/>
  <c r="Q388" i="1" a="1"/>
  <c r="Q388" i="1" s="1"/>
  <c r="T388" i="1" s="1"/>
  <c r="Q389" i="1" a="1"/>
  <c r="Q389" i="1" s="1"/>
  <c r="Q390" i="1" a="1"/>
  <c r="Q390" i="1" s="1"/>
  <c r="S390" i="1" s="1"/>
  <c r="Q391" i="1" a="1"/>
  <c r="Q391" i="1" s="1"/>
  <c r="S391" i="1" s="1"/>
  <c r="Q392" i="1" a="1"/>
  <c r="Q392" i="1" s="1"/>
  <c r="Q393" i="1" a="1"/>
  <c r="Q393" i="1" s="1"/>
  <c r="T393" i="1" s="1"/>
  <c r="Q394" i="1" a="1"/>
  <c r="Q394" i="1" s="1"/>
  <c r="T394" i="1" s="1"/>
  <c r="Q395" i="1" a="1"/>
  <c r="Q395" i="1" s="1"/>
  <c r="Q396" i="1" a="1"/>
  <c r="Q396" i="1" s="1"/>
  <c r="Q397" i="1" a="1"/>
  <c r="Q397" i="1" s="1"/>
  <c r="T397" i="1" s="1"/>
  <c r="Q398" i="1" a="1"/>
  <c r="Q398" i="1" s="1"/>
  <c r="T398" i="1" s="1"/>
  <c r="Q399" i="1" a="1"/>
  <c r="Q399" i="1" s="1"/>
  <c r="Q400" i="1" a="1"/>
  <c r="Q400" i="1" s="1"/>
  <c r="Q401" i="1" a="1"/>
  <c r="Q401" i="1" s="1"/>
  <c r="S401" i="1" s="1"/>
  <c r="Q402" i="1" a="1"/>
  <c r="Q402" i="1" s="1"/>
  <c r="Q403" i="1" a="1"/>
  <c r="Q403" i="1" s="1"/>
  <c r="Q404" i="1" a="1"/>
  <c r="Q404" i="1" s="1"/>
  <c r="T404" i="1" s="1"/>
  <c r="Q405" i="1" a="1"/>
  <c r="Q405" i="1" s="1"/>
  <c r="Q406" i="1" a="1"/>
  <c r="Q406" i="1" s="1"/>
  <c r="S406" i="1" s="1"/>
  <c r="Q407" i="1" a="1"/>
  <c r="Q407" i="1" s="1"/>
  <c r="Q408" i="1" a="1"/>
  <c r="Q408" i="1" s="1"/>
  <c r="S408" i="1" s="1"/>
  <c r="Q409" i="1" a="1"/>
  <c r="Q409" i="1" s="1"/>
  <c r="S409" i="1" s="1"/>
  <c r="Q410" i="1" a="1"/>
  <c r="Q410" i="1" s="1"/>
  <c r="Q411" i="1" a="1"/>
  <c r="Q411" i="1" s="1"/>
  <c r="Q412" i="1" a="1"/>
  <c r="Q412" i="1" s="1"/>
  <c r="S412" i="1" s="1"/>
  <c r="Q413" i="1" a="1"/>
  <c r="Q413" i="1" s="1"/>
  <c r="T413" i="1" s="1"/>
  <c r="Q414" i="1" a="1"/>
  <c r="Q414" i="1" s="1"/>
  <c r="S414" i="1" s="1"/>
  <c r="Q415" i="1" a="1"/>
  <c r="Q415" i="1" s="1"/>
  <c r="T415" i="1" s="1"/>
  <c r="Q416" i="1" a="1"/>
  <c r="Q416" i="1" s="1"/>
  <c r="S416" i="1" s="1"/>
  <c r="Q417" i="1" a="1"/>
  <c r="Q417" i="1" s="1"/>
  <c r="Q418" i="1" a="1"/>
  <c r="Q418" i="1" s="1"/>
  <c r="S418" i="1" s="1"/>
  <c r="Q419" i="1" a="1"/>
  <c r="Q419" i="1" s="1"/>
  <c r="Q420" i="1" a="1"/>
  <c r="Q420" i="1" s="1"/>
  <c r="Q421" i="1" a="1"/>
  <c r="Q421" i="1" s="1"/>
  <c r="Q422" i="1" a="1"/>
  <c r="Q422" i="1" s="1"/>
  <c r="Q423" i="1" a="1"/>
  <c r="Q423" i="1" s="1"/>
  <c r="S423" i="1" s="1"/>
  <c r="Q424" i="1" a="1"/>
  <c r="Q424" i="1" s="1"/>
  <c r="S424" i="1" s="1"/>
  <c r="Q425" i="1" a="1"/>
  <c r="Q425" i="1" s="1"/>
  <c r="T425" i="1" s="1"/>
  <c r="Q426" i="1" a="1"/>
  <c r="Q426" i="1" s="1"/>
  <c r="S426" i="1" s="1"/>
  <c r="Q427" i="1" a="1"/>
  <c r="Q427" i="1" s="1"/>
  <c r="Q428" i="1" a="1"/>
  <c r="Q428" i="1" s="1"/>
  <c r="T428" i="1" s="1"/>
  <c r="Q429" i="1" a="1"/>
  <c r="Q429" i="1" s="1"/>
  <c r="S429" i="1" s="1"/>
  <c r="Q430" i="1" a="1"/>
  <c r="Q430" i="1" s="1"/>
  <c r="S430" i="1" s="1"/>
  <c r="Q431" i="1" a="1"/>
  <c r="Q431" i="1" s="1"/>
  <c r="T431" i="1" s="1"/>
  <c r="Q432" i="1" a="1"/>
  <c r="Q432" i="1" s="1"/>
  <c r="Q433" i="1" a="1"/>
  <c r="Q433" i="1" s="1"/>
  <c r="Q434" i="1" a="1"/>
  <c r="Q434" i="1" s="1"/>
  <c r="Q435" i="1" a="1"/>
  <c r="Q435" i="1" s="1"/>
  <c r="S435" i="1" s="1"/>
  <c r="Q436" i="1" a="1"/>
  <c r="Q436" i="1" s="1"/>
  <c r="Q437" i="1" a="1"/>
  <c r="Q437" i="1" s="1"/>
  <c r="Q438" i="1" a="1"/>
  <c r="Q438" i="1" s="1"/>
  <c r="S438" i="1" s="1"/>
  <c r="Q439" i="1" a="1"/>
  <c r="Q439" i="1" s="1"/>
  <c r="S439" i="1" s="1"/>
  <c r="Q440" i="1" a="1"/>
  <c r="Q440" i="1" s="1"/>
  <c r="T440" i="1" s="1"/>
  <c r="Q441" i="1" a="1"/>
  <c r="Q441" i="1" s="1"/>
  <c r="S441" i="1" s="1"/>
  <c r="Q442" i="1" a="1"/>
  <c r="Q442" i="1" s="1"/>
  <c r="Q443" i="1" a="1"/>
  <c r="Q443" i="1" s="1"/>
  <c r="Q444" i="1" a="1"/>
  <c r="Q444" i="1" s="1"/>
  <c r="Q445" i="1" a="1"/>
  <c r="Q445" i="1" s="1"/>
  <c r="Q446" i="1" a="1"/>
  <c r="Q446" i="1" s="1"/>
  <c r="Q447" i="1" a="1"/>
  <c r="Q447" i="1" s="1"/>
  <c r="Q448" i="1" a="1"/>
  <c r="Q448" i="1" s="1"/>
  <c r="S448" i="1" s="1"/>
  <c r="Q449" i="1" a="1"/>
  <c r="Q449" i="1" s="1"/>
  <c r="Q450" i="1" a="1"/>
  <c r="Q450" i="1" s="1"/>
  <c r="Q451" i="1" a="1"/>
  <c r="Q451" i="1" s="1"/>
  <c r="Q452" i="1" a="1"/>
  <c r="Q452" i="1" s="1"/>
  <c r="Q453" i="1" a="1"/>
  <c r="Q453" i="1" s="1"/>
  <c r="Q454" i="1" a="1"/>
  <c r="Q454" i="1" s="1"/>
  <c r="S454" i="1" s="1"/>
  <c r="Q455" i="1" a="1"/>
  <c r="Q455" i="1" s="1"/>
  <c r="Q456" i="1" a="1"/>
  <c r="Q456" i="1" s="1"/>
  <c r="Q457" i="1" a="1"/>
  <c r="Q457" i="1" s="1"/>
  <c r="Q458" i="1" a="1"/>
  <c r="Q458" i="1" s="1"/>
  <c r="Q459" i="1" a="1"/>
  <c r="Q459" i="1" s="1"/>
  <c r="S459" i="1" s="1"/>
  <c r="Q460" i="1" a="1"/>
  <c r="Q460" i="1" s="1"/>
  <c r="Q461" i="1" a="1"/>
  <c r="Q461" i="1" s="1"/>
  <c r="S461" i="1" s="1"/>
  <c r="Q462" i="1" a="1"/>
  <c r="Q462" i="1" s="1"/>
  <c r="Q463" i="1" a="1"/>
  <c r="Q463" i="1" s="1"/>
  <c r="Q464" i="1" a="1"/>
  <c r="Q464" i="1" s="1"/>
  <c r="Q465" i="1" a="1"/>
  <c r="Q465" i="1" s="1"/>
  <c r="Q466" i="1" a="1"/>
  <c r="Q466" i="1" s="1"/>
  <c r="Q467" i="1" a="1"/>
  <c r="Q467" i="1" s="1"/>
  <c r="T467" i="1" s="1"/>
  <c r="Q468" i="1" a="1"/>
  <c r="Q468" i="1" s="1"/>
  <c r="Q469" i="1" a="1"/>
  <c r="Q469" i="1" s="1"/>
  <c r="Q470" i="1" a="1"/>
  <c r="Q470" i="1" s="1"/>
  <c r="T470" i="1" s="1"/>
  <c r="Q471" i="1" a="1"/>
  <c r="Q471" i="1" s="1"/>
  <c r="S471" i="1" s="1"/>
  <c r="Q472" i="1" a="1"/>
  <c r="Q472" i="1" s="1"/>
  <c r="Q473" i="1" a="1"/>
  <c r="Q473" i="1" s="1"/>
  <c r="Q474" i="1" a="1"/>
  <c r="Q474" i="1" s="1"/>
  <c r="S474" i="1" s="1"/>
  <c r="Q475" i="1" a="1"/>
  <c r="Q475" i="1" s="1"/>
  <c r="Q476" i="1" a="1"/>
  <c r="Q476" i="1" s="1"/>
  <c r="Q477" i="1" a="1"/>
  <c r="Q477" i="1" s="1"/>
  <c r="Q478" i="1" a="1"/>
  <c r="Q478" i="1" s="1"/>
  <c r="Q479" i="1" a="1"/>
  <c r="Q479" i="1" s="1"/>
  <c r="S479" i="1" s="1"/>
  <c r="Q480" i="1" a="1"/>
  <c r="Q480" i="1" s="1"/>
  <c r="Q481" i="1" a="1"/>
  <c r="Q481" i="1" s="1"/>
  <c r="T481" i="1" s="1"/>
  <c r="Q482" i="1" a="1"/>
  <c r="Q482" i="1" s="1"/>
  <c r="Q483" i="1" a="1"/>
  <c r="Q483" i="1" s="1"/>
  <c r="S483" i="1" s="1"/>
  <c r="Q484" i="1" a="1"/>
  <c r="Q484" i="1" s="1"/>
  <c r="Q485" i="1" a="1"/>
  <c r="Q485" i="1" s="1"/>
  <c r="S485" i="1" s="1"/>
  <c r="Q486" i="1" a="1"/>
  <c r="Q486" i="1" s="1"/>
  <c r="Q487" i="1" a="1"/>
  <c r="Q487" i="1" s="1"/>
  <c r="T487" i="1" s="1"/>
  <c r="Q488" i="1" a="1"/>
  <c r="Q488" i="1" s="1"/>
  <c r="Q489" i="1" a="1"/>
  <c r="Q489" i="1" s="1"/>
  <c r="Q490" i="1" a="1"/>
  <c r="Q490" i="1" s="1"/>
  <c r="S490" i="1" s="1"/>
  <c r="Q491" i="1" a="1"/>
  <c r="Q491" i="1" s="1"/>
  <c r="S491" i="1" s="1"/>
  <c r="Q492" i="1" a="1"/>
  <c r="Q492" i="1" s="1"/>
  <c r="Q493" i="1" a="1"/>
  <c r="Q493" i="1" s="1"/>
  <c r="Q494" i="1" a="1"/>
  <c r="Q494" i="1" s="1"/>
  <c r="S494" i="1" s="1"/>
  <c r="Q495" i="1" a="1"/>
  <c r="Q495" i="1" s="1"/>
  <c r="Q496" i="1" a="1"/>
  <c r="Q496" i="1" s="1"/>
  <c r="Q497" i="1" a="1"/>
  <c r="Q497" i="1" s="1"/>
  <c r="T497" i="1" s="1"/>
  <c r="Q498" i="1" a="1"/>
  <c r="Q498" i="1" s="1"/>
  <c r="S498" i="1" s="1"/>
  <c r="Q499" i="1" a="1"/>
  <c r="Q499" i="1" s="1"/>
  <c r="Q500" i="1" a="1"/>
  <c r="Q500" i="1" s="1"/>
  <c r="T500" i="1" s="1"/>
  <c r="Q501" i="1" a="1"/>
  <c r="Q501" i="1" s="1"/>
  <c r="Q502" i="1" a="1"/>
  <c r="Q502" i="1" s="1"/>
  <c r="Q503" i="1" a="1"/>
  <c r="Q503" i="1" s="1"/>
  <c r="T503" i="1" s="1"/>
  <c r="Q504" i="1" a="1"/>
  <c r="Q504" i="1" s="1"/>
  <c r="Q505" i="1" a="1"/>
  <c r="Q505" i="1" s="1"/>
  <c r="T505" i="1" s="1"/>
  <c r="Q506" i="1" a="1"/>
  <c r="Q506" i="1" s="1"/>
  <c r="S506" i="1" s="1"/>
  <c r="Q507" i="1" a="1"/>
  <c r="Q507" i="1" s="1"/>
  <c r="Q508" i="1" a="1"/>
  <c r="Q508" i="1" s="1"/>
  <c r="Q509" i="1" a="1"/>
  <c r="Q509" i="1" s="1"/>
  <c r="Q510" i="1" a="1"/>
  <c r="Q510" i="1" s="1"/>
  <c r="S510" i="1" s="1"/>
  <c r="Q511" i="1" a="1"/>
  <c r="Q511" i="1" s="1"/>
  <c r="Q512" i="1" a="1"/>
  <c r="Q512" i="1" s="1"/>
  <c r="S512" i="1" s="1"/>
  <c r="Q513" i="1" a="1"/>
  <c r="Q513" i="1" s="1"/>
  <c r="Q514" i="1" a="1"/>
  <c r="Q514" i="1" s="1"/>
  <c r="S514" i="1" s="1"/>
  <c r="Q515" i="1" a="1"/>
  <c r="Q515" i="1" s="1"/>
  <c r="Q516" i="1" a="1"/>
  <c r="Q516" i="1" s="1"/>
  <c r="S516" i="1" s="1"/>
  <c r="Q517" i="1" a="1"/>
  <c r="Q517" i="1" s="1"/>
  <c r="Q518" i="1" a="1"/>
  <c r="Q518" i="1" s="1"/>
  <c r="S518" i="1" s="1"/>
  <c r="Q519" i="1" a="1"/>
  <c r="Q519" i="1" s="1"/>
  <c r="Q520" i="1" a="1"/>
  <c r="Q520" i="1" s="1"/>
  <c r="Q521" i="1" a="1"/>
  <c r="Q521" i="1" s="1"/>
  <c r="T521" i="1" s="1"/>
  <c r="Q522" i="1" a="1"/>
  <c r="Q522" i="1" s="1"/>
  <c r="T522" i="1" s="1"/>
  <c r="Q523" i="1" a="1"/>
  <c r="Q523" i="1" s="1"/>
  <c r="Q524" i="1" a="1"/>
  <c r="Q524" i="1" s="1"/>
  <c r="S524" i="1" s="1"/>
  <c r="Q525" i="1" a="1"/>
  <c r="Q525" i="1" s="1"/>
  <c r="Q526" i="1" a="1"/>
  <c r="Q526" i="1" s="1"/>
  <c r="Q527" i="1" a="1"/>
  <c r="Q527" i="1" s="1"/>
  <c r="Q528" i="1" a="1"/>
  <c r="Q528" i="1" s="1"/>
  <c r="Q529" i="1" a="1"/>
  <c r="Q529" i="1" s="1"/>
  <c r="T529" i="1" s="1"/>
  <c r="Q530" i="1" a="1"/>
  <c r="Q530" i="1" s="1"/>
  <c r="Q531" i="1" a="1"/>
  <c r="Q531" i="1" s="1"/>
  <c r="Q532" i="1" a="1"/>
  <c r="Q532" i="1" s="1"/>
  <c r="Q533" i="1" a="1"/>
  <c r="Q533" i="1" s="1"/>
  <c r="Q534" i="1" a="1"/>
  <c r="Q534" i="1" s="1"/>
  <c r="Q535" i="1" a="1"/>
  <c r="Q535" i="1" s="1"/>
  <c r="S535" i="1" s="1"/>
  <c r="Q536" i="1" a="1"/>
  <c r="Q536" i="1" s="1"/>
  <c r="Q537" i="1" a="1"/>
  <c r="Q537" i="1" s="1"/>
  <c r="S537" i="1" s="1"/>
  <c r="Q538" i="1" a="1"/>
  <c r="Q538" i="1" s="1"/>
  <c r="Q539" i="1" a="1"/>
  <c r="Q539" i="1" s="1"/>
  <c r="T539" i="1" s="1"/>
  <c r="Q540" i="1" a="1"/>
  <c r="Q540" i="1" s="1"/>
  <c r="S540" i="1" s="1"/>
  <c r="Q541" i="1" a="1"/>
  <c r="Q541" i="1" s="1"/>
  <c r="T541" i="1" s="1"/>
  <c r="Q542" i="1" a="1"/>
  <c r="Q542" i="1" s="1"/>
  <c r="Q543" i="1" a="1"/>
  <c r="Q543" i="1" s="1"/>
  <c r="Q544" i="1" a="1"/>
  <c r="Q544" i="1" s="1"/>
  <c r="T544" i="1" s="1"/>
  <c r="Q545" i="1" a="1"/>
  <c r="Q545" i="1" s="1"/>
  <c r="Q546" i="1" a="1"/>
  <c r="Q546" i="1" s="1"/>
  <c r="Q547" i="1" a="1"/>
  <c r="Q547" i="1" s="1"/>
  <c r="S547" i="1" s="1"/>
  <c r="Q548" i="1" a="1"/>
  <c r="Q548" i="1" s="1"/>
  <c r="S548" i="1" s="1"/>
  <c r="Q549" i="1" a="1"/>
  <c r="Q549" i="1" s="1"/>
  <c r="S549" i="1" s="1"/>
  <c r="Q550" i="1" a="1"/>
  <c r="Q550" i="1" s="1"/>
  <c r="Q551" i="1" a="1"/>
  <c r="Q551" i="1" s="1"/>
  <c r="Q552" i="1" a="1"/>
  <c r="Q552" i="1" s="1"/>
  <c r="Q553" i="1" a="1"/>
  <c r="Q553" i="1" s="1"/>
  <c r="Q554" i="1" a="1"/>
  <c r="Q554" i="1" s="1"/>
  <c r="Q555" i="1" a="1"/>
  <c r="Q555" i="1" s="1"/>
  <c r="S555" i="1" s="1"/>
  <c r="Q556" i="1" a="1"/>
  <c r="Q556" i="1" s="1"/>
  <c r="T556" i="1" s="1"/>
  <c r="Q557" i="1" a="1"/>
  <c r="Q557" i="1" s="1"/>
  <c r="S557" i="1" s="1"/>
  <c r="Q558" i="1" a="1"/>
  <c r="Q558" i="1" s="1"/>
  <c r="Q559" i="1" a="1"/>
  <c r="Q559" i="1" s="1"/>
  <c r="Q560" i="1" a="1"/>
  <c r="Q560" i="1" s="1"/>
  <c r="Q561" i="1" a="1"/>
  <c r="Q561" i="1" s="1"/>
  <c r="T561" i="1" s="1"/>
  <c r="Q562" i="1" a="1"/>
  <c r="Q562" i="1" s="1"/>
  <c r="Q563" i="1" a="1"/>
  <c r="Q563" i="1" s="1"/>
  <c r="Q564" i="1" a="1"/>
  <c r="Q564" i="1" s="1"/>
  <c r="Q565" i="1" a="1"/>
  <c r="Q565" i="1" s="1"/>
  <c r="Q566" i="1" a="1"/>
  <c r="Q566" i="1" s="1"/>
  <c r="T566" i="1" s="1"/>
  <c r="Q567" i="1" a="1"/>
  <c r="Q567" i="1" s="1"/>
  <c r="Q568" i="1" a="1"/>
  <c r="Q568" i="1" s="1"/>
  <c r="Q569" i="1" a="1"/>
  <c r="Q569" i="1" s="1"/>
  <c r="T569" i="1" s="1"/>
  <c r="Q570" i="1" a="1"/>
  <c r="Q570" i="1" s="1"/>
  <c r="S570" i="1" s="1"/>
  <c r="Q571" i="1" a="1"/>
  <c r="Q571" i="1" s="1"/>
  <c r="S571" i="1" s="1"/>
  <c r="Q572" i="1" a="1"/>
  <c r="Q572" i="1" s="1"/>
  <c r="S572" i="1" s="1"/>
  <c r="Q573" i="1" a="1"/>
  <c r="Q573" i="1" s="1"/>
  <c r="Q574" i="1" a="1"/>
  <c r="Q574" i="1" s="1"/>
  <c r="Q575" i="1" a="1"/>
  <c r="Q575" i="1" s="1"/>
  <c r="Q576" i="1" a="1"/>
  <c r="Q576" i="1" s="1"/>
  <c r="Q577" i="1" a="1"/>
  <c r="Q577" i="1" s="1"/>
  <c r="Q578" i="1" a="1"/>
  <c r="Q578" i="1" s="1"/>
  <c r="S578" i="1" s="1"/>
  <c r="Q579" i="1" a="1"/>
  <c r="Q579" i="1" s="1"/>
  <c r="Q580" i="1" a="1"/>
  <c r="Q580" i="1" s="1"/>
  <c r="Q581" i="1" a="1"/>
  <c r="Q581" i="1" s="1"/>
  <c r="T581" i="1" s="1"/>
  <c r="Q582" i="1" a="1"/>
  <c r="Q582" i="1" s="1"/>
  <c r="Q583" i="1" a="1"/>
  <c r="Q583" i="1" s="1"/>
  <c r="S583" i="1" s="1"/>
  <c r="Q584" i="1" a="1"/>
  <c r="Q584" i="1" s="1"/>
  <c r="S584" i="1" s="1"/>
  <c r="Q585" i="1" a="1"/>
  <c r="Q585" i="1" s="1"/>
  <c r="Q586" i="1" a="1"/>
  <c r="Q586" i="1" s="1"/>
  <c r="Q587" i="1" a="1"/>
  <c r="Q587" i="1" s="1"/>
  <c r="T587" i="1" s="1"/>
  <c r="Q588" i="1" a="1"/>
  <c r="Q588" i="1" s="1"/>
  <c r="S588" i="1" s="1"/>
  <c r="Q589" i="1" a="1"/>
  <c r="Q589" i="1" s="1"/>
  <c r="Q590" i="1" a="1"/>
  <c r="Q590" i="1" s="1"/>
  <c r="Q591" i="1" a="1"/>
  <c r="Q591" i="1" s="1"/>
  <c r="Q592" i="1" a="1"/>
  <c r="Q592" i="1" s="1"/>
  <c r="Q593" i="1" a="1"/>
  <c r="Q593" i="1" s="1"/>
  <c r="S593" i="1" s="1"/>
  <c r="Q594" i="1" a="1"/>
  <c r="Q594" i="1" s="1"/>
  <c r="T594" i="1" s="1"/>
  <c r="Q595" i="1" a="1"/>
  <c r="Q595" i="1" s="1"/>
  <c r="Q596" i="1" a="1"/>
  <c r="Q596" i="1" s="1"/>
  <c r="T596" i="1" s="1"/>
  <c r="Q597" i="1" a="1"/>
  <c r="Q597" i="1" s="1"/>
  <c r="Q598" i="1" a="1"/>
  <c r="Q598" i="1" s="1"/>
  <c r="Q599" i="1" a="1"/>
  <c r="Q599" i="1" s="1"/>
  <c r="Q600" i="1" a="1"/>
  <c r="Q600" i="1" s="1"/>
  <c r="S600" i="1" s="1"/>
  <c r="Q601" i="1" a="1"/>
  <c r="Q601" i="1" s="1"/>
  <c r="Q602" i="1" a="1"/>
  <c r="Q602" i="1" s="1"/>
  <c r="Q603" i="1" a="1"/>
  <c r="Q603" i="1" s="1"/>
  <c r="T603" i="1" s="1"/>
  <c r="Q604" i="1" a="1"/>
  <c r="Q604" i="1" s="1"/>
  <c r="Q605" i="1" a="1"/>
  <c r="Q605" i="1" s="1"/>
  <c r="T605" i="1" s="1"/>
  <c r="Q606" i="1" a="1"/>
  <c r="Q606" i="1" s="1"/>
  <c r="T606" i="1" s="1"/>
  <c r="Q607" i="1" a="1"/>
  <c r="Q607" i="1" s="1"/>
  <c r="Q608" i="1" a="1"/>
  <c r="Q608" i="1" s="1"/>
  <c r="S608" i="1" s="1"/>
  <c r="Q609" i="1" a="1"/>
  <c r="Q609" i="1" s="1"/>
  <c r="T609" i="1" s="1"/>
  <c r="Q610" i="1" a="1"/>
  <c r="Q610" i="1" s="1"/>
  <c r="Q611" i="1" a="1"/>
  <c r="Q611" i="1" s="1"/>
  <c r="T611" i="1" s="1"/>
  <c r="Q612" i="1" a="1"/>
  <c r="Q612" i="1" s="1"/>
  <c r="T612" i="1" s="1"/>
  <c r="Q613" i="1" a="1"/>
  <c r="Q613" i="1" s="1"/>
  <c r="Q614" i="1" a="1"/>
  <c r="Q614" i="1" s="1"/>
  <c r="S614" i="1" s="1"/>
  <c r="Q615" i="1" a="1"/>
  <c r="Q615" i="1" s="1"/>
  <c r="Q616" i="1" a="1"/>
  <c r="Q616" i="1" s="1"/>
  <c r="Q617" i="1" a="1"/>
  <c r="Q617" i="1" s="1"/>
  <c r="Q618" i="1" a="1"/>
  <c r="Q618" i="1" s="1"/>
  <c r="S618" i="1" s="1"/>
  <c r="Q619" i="1" a="1"/>
  <c r="Q619" i="1" s="1"/>
  <c r="Q620" i="1" a="1"/>
  <c r="Q620" i="1" s="1"/>
  <c r="Q621" i="1" a="1"/>
  <c r="Q621" i="1" s="1"/>
  <c r="Q622" i="1" a="1"/>
  <c r="Q622" i="1" s="1"/>
  <c r="Q623" i="1" a="1"/>
  <c r="Q623" i="1" s="1"/>
  <c r="Q624" i="1" a="1"/>
  <c r="Q624" i="1" s="1"/>
  <c r="S624" i="1" s="1"/>
  <c r="Q625" i="1" a="1"/>
  <c r="Q625" i="1" s="1"/>
  <c r="S625" i="1" s="1"/>
  <c r="Q626" i="1" a="1"/>
  <c r="Q626" i="1" s="1"/>
  <c r="T626" i="1" s="1"/>
  <c r="Q627" i="1" a="1"/>
  <c r="Q627" i="1" s="1"/>
  <c r="Q628" i="1" a="1"/>
  <c r="Q628" i="1" s="1"/>
  <c r="Q629" i="1" a="1"/>
  <c r="Q629" i="1" s="1"/>
  <c r="Q630" i="1" a="1"/>
  <c r="Q630" i="1" s="1"/>
  <c r="Q631" i="1" a="1"/>
  <c r="Q631" i="1" s="1"/>
  <c r="Q632" i="1" a="1"/>
  <c r="Q632" i="1" s="1"/>
  <c r="Q633" i="1" a="1"/>
  <c r="Q633" i="1" s="1"/>
  <c r="Q634" i="1" a="1"/>
  <c r="Q634" i="1" s="1"/>
  <c r="S634" i="1" s="1"/>
  <c r="Q635" i="1" a="1"/>
  <c r="Q635" i="1" s="1"/>
  <c r="Q636" i="1" a="1"/>
  <c r="Q636" i="1" s="1"/>
  <c r="S636" i="1" s="1"/>
  <c r="Q637" i="1" a="1"/>
  <c r="Q637" i="1" s="1"/>
  <c r="Q638" i="1" a="1"/>
  <c r="Q638" i="1" s="1"/>
  <c r="T638" i="1" s="1"/>
  <c r="Q639" i="1" a="1"/>
  <c r="Q639" i="1" s="1"/>
  <c r="Q640" i="1" a="1"/>
  <c r="Q640" i="1" s="1"/>
  <c r="T640" i="1" s="1"/>
  <c r="Q641" i="1" a="1"/>
  <c r="Q641" i="1" s="1"/>
  <c r="Q642" i="1" a="1"/>
  <c r="Q642" i="1" s="1"/>
  <c r="S642" i="1" s="1"/>
  <c r="Q643" i="1" a="1"/>
  <c r="Q643" i="1" s="1"/>
  <c r="S643" i="1" s="1"/>
  <c r="Q644" i="1" a="1"/>
  <c r="Q644" i="1" s="1"/>
  <c r="Q645" i="1" a="1"/>
  <c r="Q645" i="1" s="1"/>
  <c r="Q646" i="1" a="1"/>
  <c r="Q646" i="1" s="1"/>
  <c r="Q647" i="1" a="1"/>
  <c r="Q647" i="1" s="1"/>
  <c r="S647" i="1" s="1"/>
  <c r="Q648" i="1" a="1"/>
  <c r="Q648" i="1" s="1"/>
  <c r="Q649" i="1" a="1"/>
  <c r="Q649" i="1" s="1"/>
  <c r="S649" i="1" s="1"/>
  <c r="Q650" i="1" a="1"/>
  <c r="Q650" i="1" s="1"/>
  <c r="Q651" i="1" a="1"/>
  <c r="Q651" i="1" s="1"/>
  <c r="T651" i="1" s="1"/>
  <c r="Q652" i="1" a="1"/>
  <c r="Q652" i="1" s="1"/>
  <c r="S652" i="1" s="1"/>
  <c r="Q653" i="1" a="1"/>
  <c r="Q653" i="1" s="1"/>
  <c r="S653" i="1" s="1"/>
  <c r="Q654" i="1" a="1"/>
  <c r="Q654" i="1" s="1"/>
  <c r="T654" i="1" s="1"/>
  <c r="Q655" i="1" a="1"/>
  <c r="Q655" i="1" s="1"/>
  <c r="Q656" i="1" a="1"/>
  <c r="Q656" i="1" s="1"/>
  <c r="Q657" i="1" a="1"/>
  <c r="Q657" i="1" s="1"/>
  <c r="Q658" i="1" a="1"/>
  <c r="Q658" i="1" s="1"/>
  <c r="T658" i="1" s="1"/>
  <c r="Q659" i="1" a="1"/>
  <c r="Q659" i="1" s="1"/>
  <c r="T659" i="1" s="1"/>
  <c r="Q660" i="1" a="1"/>
  <c r="Q660" i="1" s="1"/>
  <c r="S660" i="1" s="1"/>
  <c r="Q661" i="1" a="1"/>
  <c r="Q661" i="1" s="1"/>
  <c r="Q662" i="1" a="1"/>
  <c r="Q662" i="1" s="1"/>
  <c r="T662" i="1" s="1"/>
  <c r="Q663" i="1" a="1"/>
  <c r="Q663" i="1" s="1"/>
  <c r="Q664" i="1" a="1"/>
  <c r="Q664" i="1" s="1"/>
  <c r="S664" i="1" s="1"/>
  <c r="Q665" i="1" a="1"/>
  <c r="Q665" i="1" s="1"/>
  <c r="Q666" i="1" a="1"/>
  <c r="Q666" i="1" s="1"/>
  <c r="Q667" i="1" a="1"/>
  <c r="Q667" i="1" s="1"/>
  <c r="Q668" i="1" a="1"/>
  <c r="Q668" i="1" s="1"/>
  <c r="Q669" i="1" a="1"/>
  <c r="Q669" i="1" s="1"/>
  <c r="S669" i="1" s="1"/>
  <c r="Q670" i="1" a="1"/>
  <c r="Q670" i="1" s="1"/>
  <c r="Q671" i="1" a="1"/>
  <c r="Q671" i="1" s="1"/>
  <c r="Q672" i="1" a="1"/>
  <c r="Q672" i="1" s="1"/>
  <c r="Q673" i="1" a="1"/>
  <c r="Q673" i="1" s="1"/>
  <c r="S673" i="1" s="1"/>
  <c r="Q674" i="1" a="1"/>
  <c r="Q674" i="1" s="1"/>
  <c r="S674" i="1" s="1"/>
  <c r="Q675" i="1" a="1"/>
  <c r="Q675" i="1" s="1"/>
  <c r="S675" i="1" s="1"/>
  <c r="Q676" i="1" a="1"/>
  <c r="Q676" i="1" s="1"/>
  <c r="S676" i="1" s="1"/>
  <c r="Q677" i="1" a="1"/>
  <c r="Q677" i="1" s="1"/>
  <c r="Q678" i="1" a="1"/>
  <c r="Q678" i="1" s="1"/>
  <c r="Q679" i="1" a="1"/>
  <c r="Q679" i="1" s="1"/>
  <c r="Q680" i="1" a="1"/>
  <c r="Q680" i="1" s="1"/>
  <c r="Q681" i="1" a="1"/>
  <c r="Q681" i="1" s="1"/>
  <c r="T681" i="1" s="1"/>
  <c r="Q682" i="1" a="1"/>
  <c r="Q682" i="1" s="1"/>
  <c r="Q683" i="1" a="1"/>
  <c r="Q683" i="1" s="1"/>
  <c r="Q684" i="1" a="1"/>
  <c r="Q684" i="1" s="1"/>
  <c r="Q685" i="1" a="1"/>
  <c r="Q685" i="1" s="1"/>
  <c r="Q686" i="1" a="1"/>
  <c r="Q686" i="1" s="1"/>
  <c r="S686" i="1" s="1"/>
  <c r="Q687" i="1" a="1"/>
  <c r="Q687" i="1" s="1"/>
  <c r="Q688" i="1" a="1"/>
  <c r="Q688" i="1" s="1"/>
  <c r="S688" i="1" s="1"/>
  <c r="Q689" i="1" a="1"/>
  <c r="Q689" i="1" s="1"/>
  <c r="S689" i="1" s="1"/>
  <c r="Q690" i="1" a="1"/>
  <c r="Q690" i="1" s="1"/>
  <c r="T690" i="1" s="1"/>
  <c r="Q691" i="1" a="1"/>
  <c r="Q691" i="1" s="1"/>
  <c r="S691" i="1" s="1"/>
  <c r="Q692" i="1" a="1"/>
  <c r="Q692" i="1" s="1"/>
  <c r="Q693" i="1" a="1"/>
  <c r="Q693" i="1" s="1"/>
  <c r="T693" i="1" s="1"/>
  <c r="Q694" i="1" a="1"/>
  <c r="Q694" i="1" s="1"/>
  <c r="S694" i="1" s="1"/>
  <c r="Q695" i="1" a="1"/>
  <c r="Q695" i="1" s="1"/>
  <c r="Q696" i="1" a="1"/>
  <c r="Q696" i="1" s="1"/>
  <c r="T696" i="1" s="1"/>
  <c r="Q697" i="1" a="1"/>
  <c r="Q697" i="1" s="1"/>
  <c r="S697" i="1" s="1"/>
  <c r="Q698" i="1" a="1"/>
  <c r="Q698" i="1" s="1"/>
  <c r="Q699" i="1" a="1"/>
  <c r="Q699" i="1" s="1"/>
  <c r="T699" i="1" s="1"/>
  <c r="Q700" i="1" a="1"/>
  <c r="Q700" i="1" s="1"/>
  <c r="Q701" i="1" a="1"/>
  <c r="Q701" i="1" s="1"/>
  <c r="Q702" i="1" a="1"/>
  <c r="Q702" i="1" s="1"/>
  <c r="T702" i="1" s="1"/>
  <c r="Q703" i="1" a="1"/>
  <c r="Q703" i="1" s="1"/>
  <c r="Q704" i="1" a="1"/>
  <c r="Q704" i="1" s="1"/>
  <c r="T704" i="1" s="1"/>
  <c r="Q705" i="1" a="1"/>
  <c r="Q705" i="1" s="1"/>
  <c r="Q706" i="1" a="1"/>
  <c r="Q706" i="1" s="1"/>
  <c r="Q707" i="1" a="1"/>
  <c r="Q707" i="1" s="1"/>
  <c r="Q708" i="1" a="1"/>
  <c r="Q708" i="1" s="1"/>
  <c r="Q709" i="1" a="1"/>
  <c r="Q709" i="1" s="1"/>
  <c r="Q710" i="1" a="1"/>
  <c r="Q710" i="1" s="1"/>
  <c r="S710" i="1" s="1"/>
  <c r="Q711" i="1" a="1"/>
  <c r="Q711" i="1" s="1"/>
  <c r="S711" i="1" s="1"/>
  <c r="Q712" i="1" a="1"/>
  <c r="Q712" i="1" s="1"/>
  <c r="Q713" i="1" a="1"/>
  <c r="Q713" i="1" s="1"/>
  <c r="Q714" i="1" a="1"/>
  <c r="Q714" i="1" s="1"/>
  <c r="T714" i="1" s="1"/>
  <c r="Q715" i="1" a="1"/>
  <c r="Q715" i="1" s="1"/>
  <c r="S715" i="1" s="1"/>
  <c r="Q716" i="1" a="1"/>
  <c r="Q716" i="1" s="1"/>
  <c r="Q717" i="1" a="1"/>
  <c r="Q717" i="1" s="1"/>
  <c r="Q718" i="1" a="1"/>
  <c r="Q718" i="1" s="1"/>
  <c r="Q719" i="1" a="1"/>
  <c r="Q719" i="1" s="1"/>
  <c r="Q720" i="1" a="1"/>
  <c r="Q720" i="1" s="1"/>
  <c r="T720" i="1" s="1"/>
  <c r="Q721" i="1" a="1"/>
  <c r="Q721" i="1" s="1"/>
  <c r="Q722" i="1" a="1"/>
  <c r="Q722" i="1" s="1"/>
  <c r="T722" i="1" s="1"/>
  <c r="Q723" i="1" a="1"/>
  <c r="Q723" i="1" s="1"/>
  <c r="Q724" i="1" a="1"/>
  <c r="Q724" i="1" s="1"/>
  <c r="S724" i="1" s="1"/>
  <c r="Q725" i="1" a="1"/>
  <c r="Q725" i="1" s="1"/>
  <c r="T725" i="1" s="1"/>
  <c r="Q726" i="1" a="1"/>
  <c r="Q726" i="1" s="1"/>
  <c r="Q727" i="1" a="1"/>
  <c r="Q727" i="1" s="1"/>
  <c r="Q728" i="1" a="1"/>
  <c r="Q728" i="1" s="1"/>
  <c r="S728" i="1" s="1"/>
  <c r="Q729" i="1" a="1"/>
  <c r="Q729" i="1" s="1"/>
  <c r="S729" i="1" s="1"/>
  <c r="Q730" i="1" a="1"/>
  <c r="Q730" i="1" s="1"/>
  <c r="Q731" i="1" a="1"/>
  <c r="Q731" i="1" s="1"/>
  <c r="T731" i="1" s="1"/>
  <c r="Q732" i="1" a="1"/>
  <c r="Q732" i="1" s="1"/>
  <c r="Q733" i="1" a="1"/>
  <c r="Q733" i="1" s="1"/>
  <c r="Q734" i="1" a="1"/>
  <c r="Q734" i="1" s="1"/>
  <c r="T734" i="1" s="1"/>
  <c r="Q735" i="1" a="1"/>
  <c r="Q735" i="1" s="1"/>
  <c r="Q736" i="1" a="1"/>
  <c r="Q736" i="1" s="1"/>
  <c r="S736" i="1" s="1"/>
  <c r="Q737" i="1" a="1"/>
  <c r="Q737" i="1" s="1"/>
  <c r="S737" i="1" s="1"/>
  <c r="R3" i="1" a="1"/>
  <c r="R3" i="1" s="1"/>
  <c r="R4" i="1" a="1"/>
  <c r="R4" i="1" s="1"/>
  <c r="R5" i="1" a="1"/>
  <c r="R5" i="1" s="1"/>
  <c r="R6" i="1" a="1"/>
  <c r="R6" i="1" s="1"/>
  <c r="R7" i="1" a="1"/>
  <c r="R7" i="1" s="1"/>
  <c r="R8" i="1" a="1"/>
  <c r="R8" i="1" s="1"/>
  <c r="R9" i="1" a="1"/>
  <c r="R9" i="1" s="1"/>
  <c r="R10" i="1" a="1"/>
  <c r="R10" i="1" s="1"/>
  <c r="R11" i="1" a="1"/>
  <c r="R11" i="1" s="1"/>
  <c r="R12" i="1" a="1"/>
  <c r="R12" i="1" s="1"/>
  <c r="R13" i="1" a="1"/>
  <c r="R13" i="1" s="1"/>
  <c r="R14" i="1" a="1"/>
  <c r="R14" i="1" s="1"/>
  <c r="R15" i="1" a="1"/>
  <c r="R15" i="1" s="1"/>
  <c r="R16" i="1" a="1"/>
  <c r="R16" i="1" s="1"/>
  <c r="R17" i="1" a="1"/>
  <c r="R17" i="1" s="1"/>
  <c r="R18" i="1" a="1"/>
  <c r="R18" i="1" s="1"/>
  <c r="R19" i="1" a="1"/>
  <c r="R19" i="1" s="1"/>
  <c r="R20" i="1" a="1"/>
  <c r="R20" i="1" s="1"/>
  <c r="R21" i="1" a="1"/>
  <c r="R21" i="1" s="1"/>
  <c r="R22" i="1" a="1"/>
  <c r="R22" i="1" s="1"/>
  <c r="R23" i="1" a="1"/>
  <c r="R23" i="1" s="1"/>
  <c r="R24" i="1" a="1"/>
  <c r="R24" i="1" s="1"/>
  <c r="R25" i="1" a="1"/>
  <c r="R25" i="1" s="1"/>
  <c r="R26" i="1" a="1"/>
  <c r="R26" i="1" s="1"/>
  <c r="R27" i="1" a="1"/>
  <c r="R27" i="1" s="1"/>
  <c r="R28" i="1" a="1"/>
  <c r="R28" i="1" s="1"/>
  <c r="R29" i="1" a="1"/>
  <c r="R29" i="1" s="1"/>
  <c r="R30" i="1" a="1"/>
  <c r="R30" i="1" s="1"/>
  <c r="R31" i="1" a="1"/>
  <c r="R31" i="1" s="1"/>
  <c r="R32" i="1" a="1"/>
  <c r="R32" i="1" s="1"/>
  <c r="R33" i="1" a="1"/>
  <c r="R33" i="1" s="1"/>
  <c r="R34" i="1" a="1"/>
  <c r="R34" i="1" s="1"/>
  <c r="R35" i="1" a="1"/>
  <c r="R35" i="1" s="1"/>
  <c r="R36" i="1" a="1"/>
  <c r="R36" i="1" s="1"/>
  <c r="R37" i="1" a="1"/>
  <c r="R37" i="1" s="1"/>
  <c r="R38" i="1" a="1"/>
  <c r="R38" i="1" s="1"/>
  <c r="R39" i="1" a="1"/>
  <c r="R39" i="1" s="1"/>
  <c r="R40" i="1" a="1"/>
  <c r="R40" i="1" s="1"/>
  <c r="R41" i="1" a="1"/>
  <c r="R41" i="1" s="1"/>
  <c r="R42" i="1" a="1"/>
  <c r="R42" i="1" s="1"/>
  <c r="R43" i="1" a="1"/>
  <c r="R43" i="1" s="1"/>
  <c r="R44" i="1" a="1"/>
  <c r="R44" i="1" s="1"/>
  <c r="R45" i="1" a="1"/>
  <c r="R45" i="1" s="1"/>
  <c r="R46" i="1" a="1"/>
  <c r="R46" i="1" s="1"/>
  <c r="R47" i="1" a="1"/>
  <c r="R47" i="1" s="1"/>
  <c r="R48" i="1" a="1"/>
  <c r="R48" i="1" s="1"/>
  <c r="R49" i="1" a="1"/>
  <c r="R49" i="1" s="1"/>
  <c r="R50" i="1" a="1"/>
  <c r="R50" i="1" s="1"/>
  <c r="R51" i="1" a="1"/>
  <c r="R51" i="1" s="1"/>
  <c r="R52" i="1" a="1"/>
  <c r="R52" i="1" s="1"/>
  <c r="R53" i="1" a="1"/>
  <c r="R53" i="1" s="1"/>
  <c r="R54" i="1" a="1"/>
  <c r="R54" i="1" s="1"/>
  <c r="R55" i="1" a="1"/>
  <c r="R55" i="1" s="1"/>
  <c r="R56" i="1" a="1"/>
  <c r="R56" i="1" s="1"/>
  <c r="R57" i="1" a="1"/>
  <c r="R57" i="1" s="1"/>
  <c r="R58" i="1" a="1"/>
  <c r="R58" i="1" s="1"/>
  <c r="R59" i="1" a="1"/>
  <c r="R59" i="1" s="1"/>
  <c r="R60" i="1" a="1"/>
  <c r="R60" i="1" s="1"/>
  <c r="R61" i="1" a="1"/>
  <c r="R61" i="1" s="1"/>
  <c r="R62" i="1" a="1"/>
  <c r="R62" i="1" s="1"/>
  <c r="R63" i="1" a="1"/>
  <c r="R63" i="1" s="1"/>
  <c r="R64" i="1" a="1"/>
  <c r="R64" i="1" s="1"/>
  <c r="R65" i="1" a="1"/>
  <c r="R65" i="1" s="1"/>
  <c r="R66" i="1" a="1"/>
  <c r="R66" i="1" s="1"/>
  <c r="R67" i="1" a="1"/>
  <c r="R67" i="1" s="1"/>
  <c r="R68" i="1" a="1"/>
  <c r="R68" i="1" s="1"/>
  <c r="R69" i="1" a="1"/>
  <c r="R69" i="1" s="1"/>
  <c r="R70" i="1" a="1"/>
  <c r="R70" i="1" s="1"/>
  <c r="R71" i="1" a="1"/>
  <c r="R71" i="1" s="1"/>
  <c r="R72" i="1" a="1"/>
  <c r="R72" i="1" s="1"/>
  <c r="R73" i="1" a="1"/>
  <c r="R73" i="1" s="1"/>
  <c r="R74" i="1" a="1"/>
  <c r="R74" i="1" s="1"/>
  <c r="R75" i="1" a="1"/>
  <c r="R75" i="1" s="1"/>
  <c r="R76" i="1" a="1"/>
  <c r="R76" i="1" s="1"/>
  <c r="R77" i="1" a="1"/>
  <c r="R77" i="1" s="1"/>
  <c r="R78" i="1" a="1"/>
  <c r="R78" i="1" s="1"/>
  <c r="R79" i="1" a="1"/>
  <c r="R79" i="1" s="1"/>
  <c r="R80" i="1" a="1"/>
  <c r="R80" i="1" s="1"/>
  <c r="R81" i="1" a="1"/>
  <c r="R81" i="1" s="1"/>
  <c r="R82" i="1" a="1"/>
  <c r="R82" i="1" s="1"/>
  <c r="R83" i="1" a="1"/>
  <c r="R83" i="1" s="1"/>
  <c r="R84" i="1" a="1"/>
  <c r="R84" i="1" s="1"/>
  <c r="R85" i="1" a="1"/>
  <c r="R85" i="1" s="1"/>
  <c r="R86" i="1" a="1"/>
  <c r="R86" i="1" s="1"/>
  <c r="R87" i="1" a="1"/>
  <c r="R87" i="1" s="1"/>
  <c r="R88" i="1" a="1"/>
  <c r="R88" i="1" s="1"/>
  <c r="R89" i="1" a="1"/>
  <c r="R89" i="1" s="1"/>
  <c r="R90" i="1" a="1"/>
  <c r="R90" i="1" s="1"/>
  <c r="R91" i="1" a="1"/>
  <c r="R91" i="1" s="1"/>
  <c r="R92" i="1" a="1"/>
  <c r="R92" i="1" s="1"/>
  <c r="R93" i="1" a="1"/>
  <c r="R93" i="1" s="1"/>
  <c r="R94" i="1" a="1"/>
  <c r="R94" i="1" s="1"/>
  <c r="R95" i="1" a="1"/>
  <c r="R95" i="1" s="1"/>
  <c r="R96" i="1" a="1"/>
  <c r="R96" i="1" s="1"/>
  <c r="R97" i="1" a="1"/>
  <c r="R97" i="1" s="1"/>
  <c r="R98" i="1" a="1"/>
  <c r="R98" i="1" s="1"/>
  <c r="R99" i="1" a="1"/>
  <c r="R99" i="1" s="1"/>
  <c r="R100" i="1" a="1"/>
  <c r="R100" i="1" s="1"/>
  <c r="R101" i="1" a="1"/>
  <c r="R101" i="1" s="1"/>
  <c r="R102" i="1" a="1"/>
  <c r="R102" i="1" s="1"/>
  <c r="R103" i="1" a="1"/>
  <c r="R103" i="1" s="1"/>
  <c r="R104" i="1" a="1"/>
  <c r="R104" i="1" s="1"/>
  <c r="R105" i="1" a="1"/>
  <c r="R105" i="1" s="1"/>
  <c r="R106" i="1" a="1"/>
  <c r="R106" i="1" s="1"/>
  <c r="R107" i="1" a="1"/>
  <c r="R107" i="1" s="1"/>
  <c r="R108" i="1" a="1"/>
  <c r="R108" i="1" s="1"/>
  <c r="R109" i="1" a="1"/>
  <c r="R109" i="1" s="1"/>
  <c r="R110" i="1" a="1"/>
  <c r="R110" i="1" s="1"/>
  <c r="R111" i="1" a="1"/>
  <c r="R111" i="1" s="1"/>
  <c r="R112" i="1" a="1"/>
  <c r="R112" i="1" s="1"/>
  <c r="R113" i="1" a="1"/>
  <c r="R113" i="1" s="1"/>
  <c r="R114" i="1" a="1"/>
  <c r="R114" i="1" s="1"/>
  <c r="R115" i="1" a="1"/>
  <c r="R115" i="1" s="1"/>
  <c r="R116" i="1" a="1"/>
  <c r="R116" i="1" s="1"/>
  <c r="R117" i="1" a="1"/>
  <c r="R117" i="1" s="1"/>
  <c r="R118" i="1" a="1"/>
  <c r="R118" i="1" s="1"/>
  <c r="R119" i="1" a="1"/>
  <c r="R119" i="1" s="1"/>
  <c r="R120" i="1" a="1"/>
  <c r="R120" i="1" s="1"/>
  <c r="R121" i="1" a="1"/>
  <c r="R121" i="1" s="1"/>
  <c r="R122" i="1" a="1"/>
  <c r="R122" i="1" s="1"/>
  <c r="R123" i="1" a="1"/>
  <c r="R123" i="1" s="1"/>
  <c r="R124" i="1" a="1"/>
  <c r="R124" i="1" s="1"/>
  <c r="R125" i="1" a="1"/>
  <c r="R125" i="1" s="1"/>
  <c r="R126" i="1" a="1"/>
  <c r="R126" i="1" s="1"/>
  <c r="R127" i="1" a="1"/>
  <c r="R127" i="1" s="1"/>
  <c r="R128" i="1" a="1"/>
  <c r="R128" i="1" s="1"/>
  <c r="R129" i="1" a="1"/>
  <c r="R129" i="1" s="1"/>
  <c r="R130" i="1" a="1"/>
  <c r="R130" i="1" s="1"/>
  <c r="R131" i="1" a="1"/>
  <c r="R131" i="1" s="1"/>
  <c r="R132" i="1" a="1"/>
  <c r="R132" i="1" s="1"/>
  <c r="R133" i="1" a="1"/>
  <c r="R133" i="1" s="1"/>
  <c r="R134" i="1" a="1"/>
  <c r="R134" i="1" s="1"/>
  <c r="R135" i="1" a="1"/>
  <c r="R135" i="1" s="1"/>
  <c r="R136" i="1" a="1"/>
  <c r="R136" i="1" s="1"/>
  <c r="R137" i="1" a="1"/>
  <c r="R137" i="1" s="1"/>
  <c r="R138" i="1" a="1"/>
  <c r="R138" i="1" s="1"/>
  <c r="R139" i="1" a="1"/>
  <c r="R139" i="1" s="1"/>
  <c r="R140" i="1" a="1"/>
  <c r="R140" i="1" s="1"/>
  <c r="R141" i="1" a="1"/>
  <c r="R141" i="1" s="1"/>
  <c r="R142" i="1" a="1"/>
  <c r="R142" i="1" s="1"/>
  <c r="R143" i="1" a="1"/>
  <c r="R143" i="1" s="1"/>
  <c r="R144" i="1" a="1"/>
  <c r="R144" i="1" s="1"/>
  <c r="R145" i="1" a="1"/>
  <c r="R145" i="1" s="1"/>
  <c r="R146" i="1" a="1"/>
  <c r="R146" i="1" s="1"/>
  <c r="R147" i="1" a="1"/>
  <c r="R147" i="1" s="1"/>
  <c r="R148" i="1" a="1"/>
  <c r="R148" i="1" s="1"/>
  <c r="R149" i="1" a="1"/>
  <c r="R149" i="1" s="1"/>
  <c r="R150" i="1" a="1"/>
  <c r="R150" i="1" s="1"/>
  <c r="R151" i="1" a="1"/>
  <c r="R151" i="1" s="1"/>
  <c r="R152" i="1" a="1"/>
  <c r="R152" i="1" s="1"/>
  <c r="R153" i="1" a="1"/>
  <c r="R153" i="1" s="1"/>
  <c r="R154" i="1" a="1"/>
  <c r="R154" i="1" s="1"/>
  <c r="R155" i="1" a="1"/>
  <c r="R155" i="1" s="1"/>
  <c r="R156" i="1" a="1"/>
  <c r="R156" i="1" s="1"/>
  <c r="R157" i="1" a="1"/>
  <c r="R157" i="1" s="1"/>
  <c r="R158" i="1" a="1"/>
  <c r="R158" i="1" s="1"/>
  <c r="R159" i="1" a="1"/>
  <c r="R159" i="1" s="1"/>
  <c r="R160" i="1" a="1"/>
  <c r="R160" i="1" s="1"/>
  <c r="R161" i="1" a="1"/>
  <c r="R161" i="1" s="1"/>
  <c r="R162" i="1" a="1"/>
  <c r="R162" i="1" s="1"/>
  <c r="R163" i="1" a="1"/>
  <c r="R163" i="1" s="1"/>
  <c r="R164" i="1" a="1"/>
  <c r="R164" i="1" s="1"/>
  <c r="R165" i="1" a="1"/>
  <c r="R165" i="1" s="1"/>
  <c r="R166" i="1" a="1"/>
  <c r="R166" i="1" s="1"/>
  <c r="R167" i="1" a="1"/>
  <c r="R167" i="1" s="1"/>
  <c r="R168" i="1" a="1"/>
  <c r="R168" i="1" s="1"/>
  <c r="R169" i="1" a="1"/>
  <c r="R169" i="1" s="1"/>
  <c r="R170" i="1" a="1"/>
  <c r="R170" i="1" s="1"/>
  <c r="R171" i="1" a="1"/>
  <c r="R171" i="1" s="1"/>
  <c r="R172" i="1" a="1"/>
  <c r="R172" i="1" s="1"/>
  <c r="R173" i="1" a="1"/>
  <c r="R173" i="1" s="1"/>
  <c r="R174" i="1" a="1"/>
  <c r="R174" i="1" s="1"/>
  <c r="R175" i="1" a="1"/>
  <c r="R175" i="1" s="1"/>
  <c r="R176" i="1" a="1"/>
  <c r="R176" i="1" s="1"/>
  <c r="R177" i="1" a="1"/>
  <c r="R177" i="1" s="1"/>
  <c r="R178" i="1" a="1"/>
  <c r="R178" i="1" s="1"/>
  <c r="R179" i="1" a="1"/>
  <c r="R179" i="1" s="1"/>
  <c r="R180" i="1" a="1"/>
  <c r="R180" i="1" s="1"/>
  <c r="R181" i="1" a="1"/>
  <c r="R181" i="1" s="1"/>
  <c r="R182" i="1" a="1"/>
  <c r="R182" i="1" s="1"/>
  <c r="R183" i="1" a="1"/>
  <c r="R183" i="1" s="1"/>
  <c r="R184" i="1" a="1"/>
  <c r="R184" i="1" s="1"/>
  <c r="R185" i="1" a="1"/>
  <c r="R185" i="1" s="1"/>
  <c r="R186" i="1" a="1"/>
  <c r="R186" i="1" s="1"/>
  <c r="R187" i="1" a="1"/>
  <c r="R187" i="1" s="1"/>
  <c r="R188" i="1" a="1"/>
  <c r="R188" i="1" s="1"/>
  <c r="R189" i="1" a="1"/>
  <c r="R189" i="1" s="1"/>
  <c r="R190" i="1" a="1"/>
  <c r="R190" i="1" s="1"/>
  <c r="R191" i="1" a="1"/>
  <c r="R191" i="1" s="1"/>
  <c r="R192" i="1" a="1"/>
  <c r="R192" i="1" s="1"/>
  <c r="R193" i="1" a="1"/>
  <c r="R193" i="1" s="1"/>
  <c r="R194" i="1" a="1"/>
  <c r="R194" i="1" s="1"/>
  <c r="R195" i="1" a="1"/>
  <c r="R195" i="1" s="1"/>
  <c r="R196" i="1" a="1"/>
  <c r="R196" i="1" s="1"/>
  <c r="R197" i="1" a="1"/>
  <c r="R197" i="1" s="1"/>
  <c r="R198" i="1" a="1"/>
  <c r="R198" i="1" s="1"/>
  <c r="R199" i="1" a="1"/>
  <c r="R199" i="1" s="1"/>
  <c r="R200" i="1" a="1"/>
  <c r="R200" i="1" s="1"/>
  <c r="R201" i="1" a="1"/>
  <c r="R201" i="1" s="1"/>
  <c r="R202" i="1" a="1"/>
  <c r="R202" i="1" s="1"/>
  <c r="R203" i="1" a="1"/>
  <c r="R203" i="1" s="1"/>
  <c r="R204" i="1" a="1"/>
  <c r="R204" i="1" s="1"/>
  <c r="R205" i="1" a="1"/>
  <c r="R205" i="1" s="1"/>
  <c r="R206" i="1" a="1"/>
  <c r="R206" i="1" s="1"/>
  <c r="R207" i="1" a="1"/>
  <c r="R207" i="1" s="1"/>
  <c r="R208" i="1" a="1"/>
  <c r="R208" i="1" s="1"/>
  <c r="R209" i="1" a="1"/>
  <c r="R209" i="1" s="1"/>
  <c r="R210" i="1" a="1"/>
  <c r="R210" i="1" s="1"/>
  <c r="R211" i="1" a="1"/>
  <c r="R211" i="1" s="1"/>
  <c r="R212" i="1" a="1"/>
  <c r="R212" i="1" s="1"/>
  <c r="R213" i="1" a="1"/>
  <c r="R213" i="1" s="1"/>
  <c r="R214" i="1" a="1"/>
  <c r="R214" i="1" s="1"/>
  <c r="R215" i="1" a="1"/>
  <c r="R215" i="1" s="1"/>
  <c r="R216" i="1" a="1"/>
  <c r="R216" i="1" s="1"/>
  <c r="R217" i="1" a="1"/>
  <c r="R217" i="1" s="1"/>
  <c r="R218" i="1" a="1"/>
  <c r="R218" i="1" s="1"/>
  <c r="R219" i="1" a="1"/>
  <c r="R219" i="1" s="1"/>
  <c r="R220" i="1" a="1"/>
  <c r="R220" i="1" s="1"/>
  <c r="R221" i="1" a="1"/>
  <c r="R221" i="1" s="1"/>
  <c r="R222" i="1" a="1"/>
  <c r="R222" i="1" s="1"/>
  <c r="R223" i="1" a="1"/>
  <c r="R223" i="1" s="1"/>
  <c r="R224" i="1" a="1"/>
  <c r="R224" i="1" s="1"/>
  <c r="R225" i="1" a="1"/>
  <c r="R225" i="1" s="1"/>
  <c r="R226" i="1" a="1"/>
  <c r="R226" i="1" s="1"/>
  <c r="R227" i="1" a="1"/>
  <c r="R227" i="1" s="1"/>
  <c r="R228" i="1" a="1"/>
  <c r="R228" i="1" s="1"/>
  <c r="R229" i="1" a="1"/>
  <c r="R229" i="1" s="1"/>
  <c r="R230" i="1" a="1"/>
  <c r="R230" i="1" s="1"/>
  <c r="R231" i="1" a="1"/>
  <c r="R231" i="1" s="1"/>
  <c r="R232" i="1" a="1"/>
  <c r="R232" i="1" s="1"/>
  <c r="R233" i="1" a="1"/>
  <c r="R233" i="1" s="1"/>
  <c r="R234" i="1" a="1"/>
  <c r="R234" i="1" s="1"/>
  <c r="R235" i="1" a="1"/>
  <c r="R235" i="1" s="1"/>
  <c r="R236" i="1" a="1"/>
  <c r="R236" i="1" s="1"/>
  <c r="R237" i="1" a="1"/>
  <c r="R237" i="1" s="1"/>
  <c r="R238" i="1" a="1"/>
  <c r="R238" i="1" s="1"/>
  <c r="R239" i="1" a="1"/>
  <c r="R239" i="1" s="1"/>
  <c r="R240" i="1" a="1"/>
  <c r="R240" i="1" s="1"/>
  <c r="R241" i="1" a="1"/>
  <c r="R241" i="1" s="1"/>
  <c r="R242" i="1" a="1"/>
  <c r="R242" i="1" s="1"/>
  <c r="R243" i="1" a="1"/>
  <c r="R243" i="1" s="1"/>
  <c r="R244" i="1" a="1"/>
  <c r="R244" i="1" s="1"/>
  <c r="R245" i="1" a="1"/>
  <c r="R245" i="1" s="1"/>
  <c r="R246" i="1" a="1"/>
  <c r="R246" i="1" s="1"/>
  <c r="R247" i="1" a="1"/>
  <c r="R247" i="1" s="1"/>
  <c r="R248" i="1" a="1"/>
  <c r="R248" i="1" s="1"/>
  <c r="R249" i="1" a="1"/>
  <c r="R249" i="1" s="1"/>
  <c r="R250" i="1" a="1"/>
  <c r="R250" i="1" s="1"/>
  <c r="R251" i="1" a="1"/>
  <c r="R251" i="1" s="1"/>
  <c r="R252" i="1" a="1"/>
  <c r="R252" i="1" s="1"/>
  <c r="R253" i="1" a="1"/>
  <c r="R253" i="1" s="1"/>
  <c r="R254" i="1" a="1"/>
  <c r="R254" i="1" s="1"/>
  <c r="R255" i="1" a="1"/>
  <c r="R255" i="1" s="1"/>
  <c r="R256" i="1" a="1"/>
  <c r="R256" i="1" s="1"/>
  <c r="R257" i="1" a="1"/>
  <c r="R257" i="1" s="1"/>
  <c r="R258" i="1" a="1"/>
  <c r="R258" i="1" s="1"/>
  <c r="R259" i="1" a="1"/>
  <c r="R259" i="1" s="1"/>
  <c r="R260" i="1" a="1"/>
  <c r="R260" i="1" s="1"/>
  <c r="R261" i="1" a="1"/>
  <c r="R261" i="1" s="1"/>
  <c r="R262" i="1" a="1"/>
  <c r="R262" i="1" s="1"/>
  <c r="R263" i="1" a="1"/>
  <c r="R263" i="1" s="1"/>
  <c r="R264" i="1" a="1"/>
  <c r="R264" i="1" s="1"/>
  <c r="R265" i="1" a="1"/>
  <c r="R265" i="1" s="1"/>
  <c r="R266" i="1" a="1"/>
  <c r="R266" i="1" s="1"/>
  <c r="R267" i="1" a="1"/>
  <c r="R267" i="1" s="1"/>
  <c r="R268" i="1" a="1"/>
  <c r="R268" i="1" s="1"/>
  <c r="R269" i="1" a="1"/>
  <c r="R269" i="1" s="1"/>
  <c r="R270" i="1" a="1"/>
  <c r="R270" i="1" s="1"/>
  <c r="R271" i="1" a="1"/>
  <c r="R271" i="1" s="1"/>
  <c r="R272" i="1" a="1"/>
  <c r="R272" i="1" s="1"/>
  <c r="R273" i="1" a="1"/>
  <c r="R273" i="1" s="1"/>
  <c r="R274" i="1" a="1"/>
  <c r="R274" i="1" s="1"/>
  <c r="R275" i="1" a="1"/>
  <c r="R275" i="1" s="1"/>
  <c r="R276" i="1" a="1"/>
  <c r="R276" i="1" s="1"/>
  <c r="R277" i="1" a="1"/>
  <c r="R277" i="1" s="1"/>
  <c r="R278" i="1" a="1"/>
  <c r="R278" i="1" s="1"/>
  <c r="R279" i="1" a="1"/>
  <c r="R279" i="1" s="1"/>
  <c r="R280" i="1" a="1"/>
  <c r="R280" i="1" s="1"/>
  <c r="R281" i="1" a="1"/>
  <c r="R281" i="1" s="1"/>
  <c r="R282" i="1" a="1"/>
  <c r="R282" i="1" s="1"/>
  <c r="R283" i="1" a="1"/>
  <c r="R283" i="1" s="1"/>
  <c r="R284" i="1" a="1"/>
  <c r="R284" i="1" s="1"/>
  <c r="R285" i="1" a="1"/>
  <c r="R285" i="1" s="1"/>
  <c r="R286" i="1" a="1"/>
  <c r="R286" i="1" s="1"/>
  <c r="R287" i="1" a="1"/>
  <c r="R287" i="1" s="1"/>
  <c r="R288" i="1" a="1"/>
  <c r="R288" i="1" s="1"/>
  <c r="R289" i="1" a="1"/>
  <c r="R289" i="1" s="1"/>
  <c r="R290" i="1" a="1"/>
  <c r="R290" i="1" s="1"/>
  <c r="R291" i="1" a="1"/>
  <c r="R291" i="1" s="1"/>
  <c r="R292" i="1" a="1"/>
  <c r="R292" i="1" s="1"/>
  <c r="R293" i="1" a="1"/>
  <c r="R293" i="1" s="1"/>
  <c r="R294" i="1" a="1"/>
  <c r="R294" i="1" s="1"/>
  <c r="R295" i="1" a="1"/>
  <c r="R295" i="1" s="1"/>
  <c r="R296" i="1" a="1"/>
  <c r="R296" i="1" s="1"/>
  <c r="R297" i="1" a="1"/>
  <c r="R297" i="1" s="1"/>
  <c r="R298" i="1" a="1"/>
  <c r="R298" i="1" s="1"/>
  <c r="R299" i="1" a="1"/>
  <c r="R299" i="1" s="1"/>
  <c r="R300" i="1" a="1"/>
  <c r="R300" i="1" s="1"/>
  <c r="R301" i="1" a="1"/>
  <c r="R301" i="1" s="1"/>
  <c r="R302" i="1" a="1"/>
  <c r="R302" i="1" s="1"/>
  <c r="R303" i="1" a="1"/>
  <c r="R303" i="1" s="1"/>
  <c r="R304" i="1" a="1"/>
  <c r="R304" i="1" s="1"/>
  <c r="R305" i="1" a="1"/>
  <c r="R305" i="1" s="1"/>
  <c r="R306" i="1" a="1"/>
  <c r="R306" i="1" s="1"/>
  <c r="R307" i="1" a="1"/>
  <c r="R307" i="1" s="1"/>
  <c r="R308" i="1" a="1"/>
  <c r="R308" i="1" s="1"/>
  <c r="R309" i="1" a="1"/>
  <c r="R309" i="1" s="1"/>
  <c r="R310" i="1" a="1"/>
  <c r="R310" i="1" s="1"/>
  <c r="R311" i="1" a="1"/>
  <c r="R311" i="1" s="1"/>
  <c r="R312" i="1" a="1"/>
  <c r="R312" i="1" s="1"/>
  <c r="R313" i="1" a="1"/>
  <c r="R313" i="1" s="1"/>
  <c r="R314" i="1" a="1"/>
  <c r="R314" i="1" s="1"/>
  <c r="R315" i="1" a="1"/>
  <c r="R315" i="1" s="1"/>
  <c r="R316" i="1" a="1"/>
  <c r="R316" i="1" s="1"/>
  <c r="R317" i="1" a="1"/>
  <c r="R317" i="1" s="1"/>
  <c r="R318" i="1" a="1"/>
  <c r="R318" i="1" s="1"/>
  <c r="R319" i="1" a="1"/>
  <c r="R319" i="1" s="1"/>
  <c r="R320" i="1" a="1"/>
  <c r="R320" i="1" s="1"/>
  <c r="R321" i="1" a="1"/>
  <c r="R321" i="1" s="1"/>
  <c r="R322" i="1" a="1"/>
  <c r="R322" i="1" s="1"/>
  <c r="R323" i="1" a="1"/>
  <c r="R323" i="1" s="1"/>
  <c r="R324" i="1" a="1"/>
  <c r="R324" i="1" s="1"/>
  <c r="R325" i="1" a="1"/>
  <c r="R325" i="1" s="1"/>
  <c r="R326" i="1" a="1"/>
  <c r="R326" i="1" s="1"/>
  <c r="R327" i="1" a="1"/>
  <c r="R327" i="1" s="1"/>
  <c r="R328" i="1" a="1"/>
  <c r="R328" i="1" s="1"/>
  <c r="R329" i="1" a="1"/>
  <c r="R329" i="1" s="1"/>
  <c r="R330" i="1" a="1"/>
  <c r="R330" i="1" s="1"/>
  <c r="R331" i="1" a="1"/>
  <c r="R331" i="1" s="1"/>
  <c r="R332" i="1" a="1"/>
  <c r="R332" i="1" s="1"/>
  <c r="R333" i="1" a="1"/>
  <c r="R333" i="1" s="1"/>
  <c r="R334" i="1" a="1"/>
  <c r="R334" i="1" s="1"/>
  <c r="R335" i="1" a="1"/>
  <c r="R335" i="1" s="1"/>
  <c r="R336" i="1" a="1"/>
  <c r="R336" i="1" s="1"/>
  <c r="R337" i="1" a="1"/>
  <c r="R337" i="1" s="1"/>
  <c r="R338" i="1" a="1"/>
  <c r="R338" i="1" s="1"/>
  <c r="R339" i="1" a="1"/>
  <c r="R339" i="1" s="1"/>
  <c r="R340" i="1" a="1"/>
  <c r="R340" i="1" s="1"/>
  <c r="R341" i="1" a="1"/>
  <c r="R341" i="1" s="1"/>
  <c r="R342" i="1" a="1"/>
  <c r="R342" i="1" s="1"/>
  <c r="R343" i="1" a="1"/>
  <c r="R343" i="1" s="1"/>
  <c r="R344" i="1" a="1"/>
  <c r="R344" i="1" s="1"/>
  <c r="R345" i="1" a="1"/>
  <c r="R345" i="1" s="1"/>
  <c r="R346" i="1" a="1"/>
  <c r="R346" i="1" s="1"/>
  <c r="R347" i="1" a="1"/>
  <c r="R347" i="1" s="1"/>
  <c r="R348" i="1" a="1"/>
  <c r="R348" i="1" s="1"/>
  <c r="R349" i="1" a="1"/>
  <c r="R349" i="1" s="1"/>
  <c r="R350" i="1" a="1"/>
  <c r="R350" i="1" s="1"/>
  <c r="R351" i="1" a="1"/>
  <c r="R351" i="1" s="1"/>
  <c r="R352" i="1" a="1"/>
  <c r="R352" i="1" s="1"/>
  <c r="R353" i="1" a="1"/>
  <c r="R353" i="1" s="1"/>
  <c r="R354" i="1" a="1"/>
  <c r="R354" i="1" s="1"/>
  <c r="R355" i="1" a="1"/>
  <c r="R355" i="1" s="1"/>
  <c r="R356" i="1" a="1"/>
  <c r="R356" i="1" s="1"/>
  <c r="R357" i="1" a="1"/>
  <c r="R357" i="1" s="1"/>
  <c r="R358" i="1" a="1"/>
  <c r="R358" i="1" s="1"/>
  <c r="R359" i="1" a="1"/>
  <c r="R359" i="1" s="1"/>
  <c r="R360" i="1" a="1"/>
  <c r="R360" i="1" s="1"/>
  <c r="R361" i="1" a="1"/>
  <c r="R361" i="1" s="1"/>
  <c r="R362" i="1" a="1"/>
  <c r="R362" i="1" s="1"/>
  <c r="R363" i="1" a="1"/>
  <c r="R363" i="1" s="1"/>
  <c r="R364" i="1" a="1"/>
  <c r="R364" i="1" s="1"/>
  <c r="R365" i="1" a="1"/>
  <c r="R365" i="1" s="1"/>
  <c r="R366" i="1" a="1"/>
  <c r="R366" i="1" s="1"/>
  <c r="R367" i="1" a="1"/>
  <c r="R367" i="1" s="1"/>
  <c r="R368" i="1" a="1"/>
  <c r="R368" i="1" s="1"/>
  <c r="R369" i="1" a="1"/>
  <c r="R369" i="1" s="1"/>
  <c r="R370" i="1" a="1"/>
  <c r="R370" i="1" s="1"/>
  <c r="R371" i="1" a="1"/>
  <c r="R371" i="1" s="1"/>
  <c r="R372" i="1" a="1"/>
  <c r="R372" i="1" s="1"/>
  <c r="R373" i="1" a="1"/>
  <c r="R373" i="1" s="1"/>
  <c r="R374" i="1" a="1"/>
  <c r="R374" i="1" s="1"/>
  <c r="R375" i="1" a="1"/>
  <c r="R375" i="1" s="1"/>
  <c r="R376" i="1" a="1"/>
  <c r="R376" i="1" s="1"/>
  <c r="R377" i="1" a="1"/>
  <c r="R377" i="1" s="1"/>
  <c r="R378" i="1" a="1"/>
  <c r="R378" i="1" s="1"/>
  <c r="R379" i="1" a="1"/>
  <c r="R379" i="1" s="1"/>
  <c r="R380" i="1" a="1"/>
  <c r="R380" i="1" s="1"/>
  <c r="R381" i="1" a="1"/>
  <c r="R381" i="1" s="1"/>
  <c r="R382" i="1" a="1"/>
  <c r="R382" i="1" s="1"/>
  <c r="R383" i="1" a="1"/>
  <c r="R383" i="1" s="1"/>
  <c r="R384" i="1" a="1"/>
  <c r="R384" i="1" s="1"/>
  <c r="R385" i="1" a="1"/>
  <c r="R385" i="1" s="1"/>
  <c r="R386" i="1" a="1"/>
  <c r="R386" i="1" s="1"/>
  <c r="R387" i="1" a="1"/>
  <c r="R387" i="1" s="1"/>
  <c r="R388" i="1" a="1"/>
  <c r="R388" i="1" s="1"/>
  <c r="R389" i="1" a="1"/>
  <c r="R389" i="1" s="1"/>
  <c r="R390" i="1" a="1"/>
  <c r="R390" i="1" s="1"/>
  <c r="R391" i="1" a="1"/>
  <c r="R391" i="1" s="1"/>
  <c r="R392" i="1" a="1"/>
  <c r="R392" i="1" s="1"/>
  <c r="R393" i="1" a="1"/>
  <c r="R393" i="1" s="1"/>
  <c r="R394" i="1" a="1"/>
  <c r="R394" i="1" s="1"/>
  <c r="R395" i="1" a="1"/>
  <c r="R395" i="1" s="1"/>
  <c r="R396" i="1" a="1"/>
  <c r="R396" i="1" s="1"/>
  <c r="R397" i="1" a="1"/>
  <c r="R397" i="1" s="1"/>
  <c r="R398" i="1" a="1"/>
  <c r="R398" i="1" s="1"/>
  <c r="R399" i="1" a="1"/>
  <c r="R399" i="1" s="1"/>
  <c r="R400" i="1" a="1"/>
  <c r="R400" i="1" s="1"/>
  <c r="R401" i="1" a="1"/>
  <c r="R401" i="1" s="1"/>
  <c r="R402" i="1" a="1"/>
  <c r="R402" i="1" s="1"/>
  <c r="R403" i="1" a="1"/>
  <c r="R403" i="1" s="1"/>
  <c r="R404" i="1" a="1"/>
  <c r="R404" i="1" s="1"/>
  <c r="R405" i="1" a="1"/>
  <c r="R405" i="1" s="1"/>
  <c r="R406" i="1" a="1"/>
  <c r="R406" i="1" s="1"/>
  <c r="R407" i="1" a="1"/>
  <c r="R407" i="1" s="1"/>
  <c r="R408" i="1" a="1"/>
  <c r="R408" i="1" s="1"/>
  <c r="R409" i="1" a="1"/>
  <c r="R409" i="1" s="1"/>
  <c r="R410" i="1" a="1"/>
  <c r="R410" i="1" s="1"/>
  <c r="R411" i="1" a="1"/>
  <c r="R411" i="1" s="1"/>
  <c r="R412" i="1" a="1"/>
  <c r="R412" i="1" s="1"/>
  <c r="R413" i="1" a="1"/>
  <c r="R413" i="1" s="1"/>
  <c r="R414" i="1" a="1"/>
  <c r="R414" i="1" s="1"/>
  <c r="R415" i="1" a="1"/>
  <c r="R415" i="1" s="1"/>
  <c r="R416" i="1" a="1"/>
  <c r="R416" i="1" s="1"/>
  <c r="R417" i="1" a="1"/>
  <c r="R417" i="1" s="1"/>
  <c r="R418" i="1" a="1"/>
  <c r="R418" i="1" s="1"/>
  <c r="R419" i="1" a="1"/>
  <c r="R419" i="1" s="1"/>
  <c r="R420" i="1" a="1"/>
  <c r="R420" i="1" s="1"/>
  <c r="R421" i="1" a="1"/>
  <c r="R421" i="1" s="1"/>
  <c r="R422" i="1" a="1"/>
  <c r="R422" i="1" s="1"/>
  <c r="R423" i="1" a="1"/>
  <c r="R423" i="1" s="1"/>
  <c r="R424" i="1" a="1"/>
  <c r="R424" i="1" s="1"/>
  <c r="R425" i="1" a="1"/>
  <c r="R425" i="1" s="1"/>
  <c r="R426" i="1" a="1"/>
  <c r="R426" i="1" s="1"/>
  <c r="R427" i="1" a="1"/>
  <c r="R427" i="1" s="1"/>
  <c r="R428" i="1" a="1"/>
  <c r="R428" i="1" s="1"/>
  <c r="R429" i="1" a="1"/>
  <c r="R429" i="1" s="1"/>
  <c r="R430" i="1" a="1"/>
  <c r="R430" i="1" s="1"/>
  <c r="R431" i="1" a="1"/>
  <c r="R431" i="1" s="1"/>
  <c r="R432" i="1" a="1"/>
  <c r="R432" i="1" s="1"/>
  <c r="R433" i="1" a="1"/>
  <c r="R433" i="1" s="1"/>
  <c r="R434" i="1" a="1"/>
  <c r="R434" i="1" s="1"/>
  <c r="R435" i="1" a="1"/>
  <c r="R435" i="1" s="1"/>
  <c r="R436" i="1" a="1"/>
  <c r="R436" i="1" s="1"/>
  <c r="R437" i="1" a="1"/>
  <c r="R437" i="1" s="1"/>
  <c r="R438" i="1" a="1"/>
  <c r="R438" i="1" s="1"/>
  <c r="R439" i="1" a="1"/>
  <c r="R439" i="1" s="1"/>
  <c r="R440" i="1" a="1"/>
  <c r="R440" i="1" s="1"/>
  <c r="R441" i="1" a="1"/>
  <c r="R441" i="1" s="1"/>
  <c r="R442" i="1" a="1"/>
  <c r="R442" i="1" s="1"/>
  <c r="R443" i="1" a="1"/>
  <c r="R443" i="1" s="1"/>
  <c r="R444" i="1" a="1"/>
  <c r="R444" i="1" s="1"/>
  <c r="R445" i="1" a="1"/>
  <c r="R445" i="1" s="1"/>
  <c r="R446" i="1" a="1"/>
  <c r="R446" i="1" s="1"/>
  <c r="R447" i="1" a="1"/>
  <c r="R447" i="1" s="1"/>
  <c r="R448" i="1" a="1"/>
  <c r="R448" i="1" s="1"/>
  <c r="R449" i="1" a="1"/>
  <c r="R449" i="1" s="1"/>
  <c r="R450" i="1" a="1"/>
  <c r="R450" i="1" s="1"/>
  <c r="R451" i="1" a="1"/>
  <c r="R451" i="1" s="1"/>
  <c r="R452" i="1" a="1"/>
  <c r="R452" i="1" s="1"/>
  <c r="R453" i="1" a="1"/>
  <c r="R453" i="1" s="1"/>
  <c r="R454" i="1" a="1"/>
  <c r="R454" i="1" s="1"/>
  <c r="R455" i="1" a="1"/>
  <c r="R455" i="1" s="1"/>
  <c r="R456" i="1" a="1"/>
  <c r="R456" i="1" s="1"/>
  <c r="R457" i="1" a="1"/>
  <c r="R457" i="1" s="1"/>
  <c r="R458" i="1" a="1"/>
  <c r="R458" i="1" s="1"/>
  <c r="R459" i="1" a="1"/>
  <c r="R459" i="1" s="1"/>
  <c r="R460" i="1" a="1"/>
  <c r="R460" i="1" s="1"/>
  <c r="R461" i="1" a="1"/>
  <c r="R461" i="1" s="1"/>
  <c r="R462" i="1" a="1"/>
  <c r="R462" i="1" s="1"/>
  <c r="R463" i="1" a="1"/>
  <c r="R463" i="1" s="1"/>
  <c r="R464" i="1" a="1"/>
  <c r="R464" i="1" s="1"/>
  <c r="R465" i="1" a="1"/>
  <c r="R465" i="1" s="1"/>
  <c r="R466" i="1" a="1"/>
  <c r="R466" i="1" s="1"/>
  <c r="R467" i="1" a="1"/>
  <c r="R467" i="1" s="1"/>
  <c r="R468" i="1" a="1"/>
  <c r="R468" i="1" s="1"/>
  <c r="R469" i="1" a="1"/>
  <c r="R469" i="1" s="1"/>
  <c r="R470" i="1" a="1"/>
  <c r="R470" i="1" s="1"/>
  <c r="R471" i="1" a="1"/>
  <c r="R471" i="1" s="1"/>
  <c r="R472" i="1" a="1"/>
  <c r="R472" i="1" s="1"/>
  <c r="R473" i="1" a="1"/>
  <c r="R473" i="1" s="1"/>
  <c r="R474" i="1" a="1"/>
  <c r="R474" i="1" s="1"/>
  <c r="R475" i="1" a="1"/>
  <c r="R475" i="1" s="1"/>
  <c r="R476" i="1" a="1"/>
  <c r="R476" i="1" s="1"/>
  <c r="R477" i="1" a="1"/>
  <c r="R477" i="1" s="1"/>
  <c r="R478" i="1" a="1"/>
  <c r="R478" i="1" s="1"/>
  <c r="R479" i="1" a="1"/>
  <c r="R479" i="1" s="1"/>
  <c r="R480" i="1" a="1"/>
  <c r="R480" i="1" s="1"/>
  <c r="R481" i="1" a="1"/>
  <c r="R481" i="1" s="1"/>
  <c r="R482" i="1" a="1"/>
  <c r="R482" i="1" s="1"/>
  <c r="R483" i="1" a="1"/>
  <c r="R483" i="1" s="1"/>
  <c r="R484" i="1" a="1"/>
  <c r="R484" i="1" s="1"/>
  <c r="R485" i="1" a="1"/>
  <c r="R485" i="1" s="1"/>
  <c r="R486" i="1" a="1"/>
  <c r="R486" i="1" s="1"/>
  <c r="R487" i="1" a="1"/>
  <c r="R487" i="1" s="1"/>
  <c r="R488" i="1" a="1"/>
  <c r="R488" i="1" s="1"/>
  <c r="R489" i="1" a="1"/>
  <c r="R489" i="1" s="1"/>
  <c r="R490" i="1" a="1"/>
  <c r="R490" i="1" s="1"/>
  <c r="R491" i="1" a="1"/>
  <c r="R491" i="1" s="1"/>
  <c r="R492" i="1" a="1"/>
  <c r="R492" i="1" s="1"/>
  <c r="R493" i="1" a="1"/>
  <c r="R493" i="1" s="1"/>
  <c r="R494" i="1" a="1"/>
  <c r="R494" i="1" s="1"/>
  <c r="R495" i="1" a="1"/>
  <c r="R495" i="1" s="1"/>
  <c r="R496" i="1" a="1"/>
  <c r="R496" i="1" s="1"/>
  <c r="R497" i="1" a="1"/>
  <c r="R497" i="1" s="1"/>
  <c r="R498" i="1" a="1"/>
  <c r="R498" i="1" s="1"/>
  <c r="R499" i="1" a="1"/>
  <c r="R499" i="1" s="1"/>
  <c r="R500" i="1" a="1"/>
  <c r="R500" i="1" s="1"/>
  <c r="R501" i="1" a="1"/>
  <c r="R501" i="1" s="1"/>
  <c r="R502" i="1" a="1"/>
  <c r="R502" i="1" s="1"/>
  <c r="R503" i="1" a="1"/>
  <c r="R503" i="1" s="1"/>
  <c r="R504" i="1" a="1"/>
  <c r="R504" i="1" s="1"/>
  <c r="R505" i="1" a="1"/>
  <c r="R505" i="1" s="1"/>
  <c r="R506" i="1" a="1"/>
  <c r="R506" i="1" s="1"/>
  <c r="R507" i="1" a="1"/>
  <c r="R507" i="1" s="1"/>
  <c r="R508" i="1" a="1"/>
  <c r="R508" i="1" s="1"/>
  <c r="R509" i="1" a="1"/>
  <c r="R509" i="1" s="1"/>
  <c r="R510" i="1" a="1"/>
  <c r="R510" i="1" s="1"/>
  <c r="R511" i="1" a="1"/>
  <c r="R511" i="1" s="1"/>
  <c r="R512" i="1" a="1"/>
  <c r="R512" i="1" s="1"/>
  <c r="R513" i="1" a="1"/>
  <c r="R513" i="1" s="1"/>
  <c r="R514" i="1" a="1"/>
  <c r="R514" i="1" s="1"/>
  <c r="R515" i="1" a="1"/>
  <c r="R515" i="1" s="1"/>
  <c r="R516" i="1" a="1"/>
  <c r="R516" i="1" s="1"/>
  <c r="R517" i="1" a="1"/>
  <c r="R517" i="1" s="1"/>
  <c r="R518" i="1" a="1"/>
  <c r="R518" i="1" s="1"/>
  <c r="R519" i="1" a="1"/>
  <c r="R519" i="1" s="1"/>
  <c r="R520" i="1" a="1"/>
  <c r="R520" i="1" s="1"/>
  <c r="R521" i="1" a="1"/>
  <c r="R521" i="1" s="1"/>
  <c r="R522" i="1" a="1"/>
  <c r="R522" i="1" s="1"/>
  <c r="R523" i="1" a="1"/>
  <c r="R523" i="1" s="1"/>
  <c r="R524" i="1" a="1"/>
  <c r="R524" i="1" s="1"/>
  <c r="R525" i="1" a="1"/>
  <c r="R525" i="1" s="1"/>
  <c r="R526" i="1" a="1"/>
  <c r="R526" i="1" s="1"/>
  <c r="R527" i="1" a="1"/>
  <c r="R527" i="1" s="1"/>
  <c r="R528" i="1" a="1"/>
  <c r="R528" i="1" s="1"/>
  <c r="R529" i="1" a="1"/>
  <c r="R529" i="1" s="1"/>
  <c r="R530" i="1" a="1"/>
  <c r="R530" i="1" s="1"/>
  <c r="R531" i="1" a="1"/>
  <c r="R531" i="1" s="1"/>
  <c r="R532" i="1" a="1"/>
  <c r="R532" i="1" s="1"/>
  <c r="R533" i="1" a="1"/>
  <c r="R533" i="1" s="1"/>
  <c r="R534" i="1" a="1"/>
  <c r="R534" i="1" s="1"/>
  <c r="R535" i="1" a="1"/>
  <c r="R535" i="1" s="1"/>
  <c r="R536" i="1" a="1"/>
  <c r="R536" i="1" s="1"/>
  <c r="R537" i="1" a="1"/>
  <c r="R537" i="1" s="1"/>
  <c r="R538" i="1" a="1"/>
  <c r="R538" i="1" s="1"/>
  <c r="R539" i="1" a="1"/>
  <c r="R539" i="1" s="1"/>
  <c r="R540" i="1" a="1"/>
  <c r="R540" i="1" s="1"/>
  <c r="R541" i="1" a="1"/>
  <c r="R541" i="1" s="1"/>
  <c r="R542" i="1" a="1"/>
  <c r="R542" i="1" s="1"/>
  <c r="R543" i="1" a="1"/>
  <c r="R543" i="1" s="1"/>
  <c r="R544" i="1" a="1"/>
  <c r="R544" i="1" s="1"/>
  <c r="R545" i="1" a="1"/>
  <c r="R545" i="1" s="1"/>
  <c r="R546" i="1" a="1"/>
  <c r="R546" i="1" s="1"/>
  <c r="R547" i="1" a="1"/>
  <c r="R547" i="1" s="1"/>
  <c r="R548" i="1" a="1"/>
  <c r="R548" i="1" s="1"/>
  <c r="R549" i="1" a="1"/>
  <c r="R549" i="1" s="1"/>
  <c r="R550" i="1" a="1"/>
  <c r="R550" i="1" s="1"/>
  <c r="R551" i="1" a="1"/>
  <c r="R551" i="1" s="1"/>
  <c r="R552" i="1" a="1"/>
  <c r="R552" i="1" s="1"/>
  <c r="R553" i="1" a="1"/>
  <c r="R553" i="1" s="1"/>
  <c r="R554" i="1" a="1"/>
  <c r="R554" i="1" s="1"/>
  <c r="R555" i="1" a="1"/>
  <c r="R555" i="1" s="1"/>
  <c r="R556" i="1" a="1"/>
  <c r="R556" i="1" s="1"/>
  <c r="R557" i="1" a="1"/>
  <c r="R557" i="1" s="1"/>
  <c r="R558" i="1" a="1"/>
  <c r="R558" i="1" s="1"/>
  <c r="R559" i="1" a="1"/>
  <c r="R559" i="1" s="1"/>
  <c r="R560" i="1" a="1"/>
  <c r="R560" i="1" s="1"/>
  <c r="R561" i="1" a="1"/>
  <c r="R561" i="1" s="1"/>
  <c r="R562" i="1" a="1"/>
  <c r="R562" i="1" s="1"/>
  <c r="R563" i="1" a="1"/>
  <c r="R563" i="1" s="1"/>
  <c r="R564" i="1" a="1"/>
  <c r="R564" i="1" s="1"/>
  <c r="R565" i="1" a="1"/>
  <c r="R565" i="1" s="1"/>
  <c r="R566" i="1" a="1"/>
  <c r="R566" i="1" s="1"/>
  <c r="R567" i="1" a="1"/>
  <c r="R567" i="1" s="1"/>
  <c r="R568" i="1" a="1"/>
  <c r="R568" i="1" s="1"/>
  <c r="R569" i="1" a="1"/>
  <c r="R569" i="1" s="1"/>
  <c r="R570" i="1" a="1"/>
  <c r="R570" i="1" s="1"/>
  <c r="R571" i="1" a="1"/>
  <c r="R571" i="1" s="1"/>
  <c r="R572" i="1" a="1"/>
  <c r="R572" i="1" s="1"/>
  <c r="R573" i="1" a="1"/>
  <c r="R573" i="1" s="1"/>
  <c r="R574" i="1" a="1"/>
  <c r="R574" i="1" s="1"/>
  <c r="R575" i="1" a="1"/>
  <c r="R575" i="1" s="1"/>
  <c r="R576" i="1" a="1"/>
  <c r="R576" i="1" s="1"/>
  <c r="R577" i="1" a="1"/>
  <c r="R577" i="1" s="1"/>
  <c r="R578" i="1" a="1"/>
  <c r="R578" i="1" s="1"/>
  <c r="R579" i="1" a="1"/>
  <c r="R579" i="1" s="1"/>
  <c r="R580" i="1" a="1"/>
  <c r="R580" i="1" s="1"/>
  <c r="R581" i="1" a="1"/>
  <c r="R581" i="1" s="1"/>
  <c r="R582" i="1" a="1"/>
  <c r="R582" i="1" s="1"/>
  <c r="R583" i="1" a="1"/>
  <c r="R583" i="1" s="1"/>
  <c r="R584" i="1" a="1"/>
  <c r="R584" i="1" s="1"/>
  <c r="R585" i="1" a="1"/>
  <c r="R585" i="1" s="1"/>
  <c r="R586" i="1" a="1"/>
  <c r="R586" i="1" s="1"/>
  <c r="R587" i="1" a="1"/>
  <c r="R587" i="1" s="1"/>
  <c r="R588" i="1" a="1"/>
  <c r="R588" i="1" s="1"/>
  <c r="R589" i="1" a="1"/>
  <c r="R589" i="1" s="1"/>
  <c r="R590" i="1" a="1"/>
  <c r="R590" i="1" s="1"/>
  <c r="R591" i="1" a="1"/>
  <c r="R591" i="1" s="1"/>
  <c r="R592" i="1" a="1"/>
  <c r="R592" i="1" s="1"/>
  <c r="R593" i="1" a="1"/>
  <c r="R593" i="1" s="1"/>
  <c r="R594" i="1" a="1"/>
  <c r="R594" i="1" s="1"/>
  <c r="R595" i="1" a="1"/>
  <c r="R595" i="1" s="1"/>
  <c r="R596" i="1" a="1"/>
  <c r="R596" i="1" s="1"/>
  <c r="R597" i="1" a="1"/>
  <c r="R597" i="1" s="1"/>
  <c r="R598" i="1" a="1"/>
  <c r="R598" i="1" s="1"/>
  <c r="R599" i="1" a="1"/>
  <c r="R599" i="1" s="1"/>
  <c r="R600" i="1" a="1"/>
  <c r="R600" i="1" s="1"/>
  <c r="R601" i="1" a="1"/>
  <c r="R601" i="1" s="1"/>
  <c r="R602" i="1" a="1"/>
  <c r="R602" i="1" s="1"/>
  <c r="R603" i="1" a="1"/>
  <c r="R603" i="1" s="1"/>
  <c r="R604" i="1" a="1"/>
  <c r="R604" i="1" s="1"/>
  <c r="R605" i="1" a="1"/>
  <c r="R605" i="1" s="1"/>
  <c r="R606" i="1" a="1"/>
  <c r="R606" i="1" s="1"/>
  <c r="R607" i="1" a="1"/>
  <c r="R607" i="1" s="1"/>
  <c r="R608" i="1" a="1"/>
  <c r="R608" i="1" s="1"/>
  <c r="R609" i="1" a="1"/>
  <c r="R609" i="1" s="1"/>
  <c r="R610" i="1" a="1"/>
  <c r="R610" i="1" s="1"/>
  <c r="R611" i="1" a="1"/>
  <c r="R611" i="1" s="1"/>
  <c r="R612" i="1" a="1"/>
  <c r="R612" i="1" s="1"/>
  <c r="R613" i="1" a="1"/>
  <c r="R613" i="1" s="1"/>
  <c r="R614" i="1" a="1"/>
  <c r="R614" i="1" s="1"/>
  <c r="R615" i="1" a="1"/>
  <c r="R615" i="1" s="1"/>
  <c r="R616" i="1" a="1"/>
  <c r="R616" i="1" s="1"/>
  <c r="R617" i="1" a="1"/>
  <c r="R617" i="1" s="1"/>
  <c r="R618" i="1" a="1"/>
  <c r="R618" i="1" s="1"/>
  <c r="R619" i="1" a="1"/>
  <c r="R619" i="1" s="1"/>
  <c r="R620" i="1" a="1"/>
  <c r="R620" i="1" s="1"/>
  <c r="R621" i="1" a="1"/>
  <c r="R621" i="1" s="1"/>
  <c r="R622" i="1" a="1"/>
  <c r="R622" i="1" s="1"/>
  <c r="R623" i="1" a="1"/>
  <c r="R623" i="1" s="1"/>
  <c r="R624" i="1" a="1"/>
  <c r="R624" i="1" s="1"/>
  <c r="R625" i="1" a="1"/>
  <c r="R625" i="1" s="1"/>
  <c r="R626" i="1" a="1"/>
  <c r="R626" i="1" s="1"/>
  <c r="R627" i="1" a="1"/>
  <c r="R627" i="1" s="1"/>
  <c r="R628" i="1" a="1"/>
  <c r="R628" i="1" s="1"/>
  <c r="R629" i="1" a="1"/>
  <c r="R629" i="1" s="1"/>
  <c r="R630" i="1" a="1"/>
  <c r="R630" i="1" s="1"/>
  <c r="R631" i="1" a="1"/>
  <c r="R631" i="1" s="1"/>
  <c r="R632" i="1" a="1"/>
  <c r="R632" i="1" s="1"/>
  <c r="R633" i="1" a="1"/>
  <c r="R633" i="1" s="1"/>
  <c r="R634" i="1" a="1"/>
  <c r="R634" i="1" s="1"/>
  <c r="R635" i="1" a="1"/>
  <c r="R635" i="1" s="1"/>
  <c r="R636" i="1" a="1"/>
  <c r="R636" i="1" s="1"/>
  <c r="R637" i="1" a="1"/>
  <c r="R637" i="1" s="1"/>
  <c r="R638" i="1" a="1"/>
  <c r="R638" i="1" s="1"/>
  <c r="R639" i="1" a="1"/>
  <c r="R639" i="1" s="1"/>
  <c r="R640" i="1" a="1"/>
  <c r="R640" i="1" s="1"/>
  <c r="R641" i="1" a="1"/>
  <c r="R641" i="1" s="1"/>
  <c r="R642" i="1" a="1"/>
  <c r="R642" i="1" s="1"/>
  <c r="R643" i="1" a="1"/>
  <c r="R643" i="1" s="1"/>
  <c r="R644" i="1" a="1"/>
  <c r="R644" i="1" s="1"/>
  <c r="R645" i="1" a="1"/>
  <c r="R645" i="1" s="1"/>
  <c r="R646" i="1" a="1"/>
  <c r="R646" i="1" s="1"/>
  <c r="R647" i="1" a="1"/>
  <c r="R647" i="1" s="1"/>
  <c r="R648" i="1" a="1"/>
  <c r="R648" i="1" s="1"/>
  <c r="R649" i="1" a="1"/>
  <c r="R649" i="1" s="1"/>
  <c r="R650" i="1" a="1"/>
  <c r="R650" i="1" s="1"/>
  <c r="R651" i="1" a="1"/>
  <c r="R651" i="1" s="1"/>
  <c r="R652" i="1" a="1"/>
  <c r="R652" i="1" s="1"/>
  <c r="R653" i="1" a="1"/>
  <c r="R653" i="1" s="1"/>
  <c r="R654" i="1" a="1"/>
  <c r="R654" i="1" s="1"/>
  <c r="R655" i="1" a="1"/>
  <c r="R655" i="1" s="1"/>
  <c r="R656" i="1" a="1"/>
  <c r="R656" i="1" s="1"/>
  <c r="R657" i="1" a="1"/>
  <c r="R657" i="1" s="1"/>
  <c r="R658" i="1" a="1"/>
  <c r="R658" i="1" s="1"/>
  <c r="R659" i="1" a="1"/>
  <c r="R659" i="1" s="1"/>
  <c r="R660" i="1" a="1"/>
  <c r="R660" i="1" s="1"/>
  <c r="R661" i="1" a="1"/>
  <c r="R661" i="1" s="1"/>
  <c r="R662" i="1" a="1"/>
  <c r="R662" i="1" s="1"/>
  <c r="R663" i="1" a="1"/>
  <c r="R663" i="1" s="1"/>
  <c r="R664" i="1" a="1"/>
  <c r="R664" i="1" s="1"/>
  <c r="R665" i="1" a="1"/>
  <c r="R665" i="1" s="1"/>
  <c r="R666" i="1" a="1"/>
  <c r="R666" i="1" s="1"/>
  <c r="R667" i="1" a="1"/>
  <c r="R667" i="1" s="1"/>
  <c r="R668" i="1" a="1"/>
  <c r="R668" i="1" s="1"/>
  <c r="R669" i="1" a="1"/>
  <c r="R669" i="1" s="1"/>
  <c r="R670" i="1" a="1"/>
  <c r="R670" i="1" s="1"/>
  <c r="R671" i="1" a="1"/>
  <c r="R671" i="1" s="1"/>
  <c r="R672" i="1" a="1"/>
  <c r="R672" i="1" s="1"/>
  <c r="R673" i="1" a="1"/>
  <c r="R673" i="1" s="1"/>
  <c r="R674" i="1" a="1"/>
  <c r="R674" i="1" s="1"/>
  <c r="R675" i="1" a="1"/>
  <c r="R675" i="1" s="1"/>
  <c r="R676" i="1" a="1"/>
  <c r="R676" i="1" s="1"/>
  <c r="R677" i="1" a="1"/>
  <c r="R677" i="1" s="1"/>
  <c r="R678" i="1" a="1"/>
  <c r="R678" i="1" s="1"/>
  <c r="R679" i="1" a="1"/>
  <c r="R679" i="1" s="1"/>
  <c r="R680" i="1" a="1"/>
  <c r="R680" i="1" s="1"/>
  <c r="R681" i="1" a="1"/>
  <c r="R681" i="1" s="1"/>
  <c r="R682" i="1" a="1"/>
  <c r="R682" i="1" s="1"/>
  <c r="R683" i="1" a="1"/>
  <c r="R683" i="1" s="1"/>
  <c r="R684" i="1" a="1"/>
  <c r="R684" i="1" s="1"/>
  <c r="R685" i="1" a="1"/>
  <c r="R685" i="1" s="1"/>
  <c r="R686" i="1" a="1"/>
  <c r="R686" i="1" s="1"/>
  <c r="R687" i="1" a="1"/>
  <c r="R687" i="1" s="1"/>
  <c r="R688" i="1" a="1"/>
  <c r="R688" i="1" s="1"/>
  <c r="R689" i="1" a="1"/>
  <c r="R689" i="1" s="1"/>
  <c r="R690" i="1" a="1"/>
  <c r="R690" i="1" s="1"/>
  <c r="R691" i="1" a="1"/>
  <c r="R691" i="1" s="1"/>
  <c r="R692" i="1" a="1"/>
  <c r="R692" i="1" s="1"/>
  <c r="R693" i="1" a="1"/>
  <c r="R693" i="1" s="1"/>
  <c r="R694" i="1" a="1"/>
  <c r="R694" i="1" s="1"/>
  <c r="R695" i="1" a="1"/>
  <c r="R695" i="1" s="1"/>
  <c r="R696" i="1" a="1"/>
  <c r="R696" i="1" s="1"/>
  <c r="R697" i="1" a="1"/>
  <c r="R697" i="1" s="1"/>
  <c r="R698" i="1" a="1"/>
  <c r="R698" i="1" s="1"/>
  <c r="R699" i="1" a="1"/>
  <c r="R699" i="1" s="1"/>
  <c r="R700" i="1" a="1"/>
  <c r="R700" i="1" s="1"/>
  <c r="R701" i="1" a="1"/>
  <c r="R701" i="1" s="1"/>
  <c r="R702" i="1" a="1"/>
  <c r="R702" i="1" s="1"/>
  <c r="R703" i="1" a="1"/>
  <c r="R703" i="1" s="1"/>
  <c r="R704" i="1" a="1"/>
  <c r="R704" i="1" s="1"/>
  <c r="R705" i="1" a="1"/>
  <c r="R705" i="1" s="1"/>
  <c r="R706" i="1" a="1"/>
  <c r="R706" i="1" s="1"/>
  <c r="R707" i="1" a="1"/>
  <c r="R707" i="1" s="1"/>
  <c r="R708" i="1" a="1"/>
  <c r="R708" i="1" s="1"/>
  <c r="R709" i="1" a="1"/>
  <c r="R709" i="1" s="1"/>
  <c r="R710" i="1" a="1"/>
  <c r="R710" i="1" s="1"/>
  <c r="R711" i="1" a="1"/>
  <c r="R711" i="1" s="1"/>
  <c r="R712" i="1" a="1"/>
  <c r="R712" i="1" s="1"/>
  <c r="R713" i="1" a="1"/>
  <c r="R713" i="1" s="1"/>
  <c r="R714" i="1" a="1"/>
  <c r="R714" i="1" s="1"/>
  <c r="R715" i="1" a="1"/>
  <c r="R715" i="1" s="1"/>
  <c r="R716" i="1" a="1"/>
  <c r="R716" i="1" s="1"/>
  <c r="R717" i="1" a="1"/>
  <c r="R717" i="1" s="1"/>
  <c r="R718" i="1" a="1"/>
  <c r="R718" i="1" s="1"/>
  <c r="R719" i="1" a="1"/>
  <c r="R719" i="1" s="1"/>
  <c r="R720" i="1" a="1"/>
  <c r="R720" i="1" s="1"/>
  <c r="R721" i="1" a="1"/>
  <c r="R721" i="1" s="1"/>
  <c r="R722" i="1" a="1"/>
  <c r="R722" i="1" s="1"/>
  <c r="R723" i="1" a="1"/>
  <c r="R723" i="1" s="1"/>
  <c r="R724" i="1" a="1"/>
  <c r="R724" i="1" s="1"/>
  <c r="R725" i="1" a="1"/>
  <c r="R725" i="1" s="1"/>
  <c r="R726" i="1" a="1"/>
  <c r="R726" i="1" s="1"/>
  <c r="R727" i="1" a="1"/>
  <c r="R727" i="1" s="1"/>
  <c r="R728" i="1" a="1"/>
  <c r="R728" i="1" s="1"/>
  <c r="R729" i="1" a="1"/>
  <c r="R729" i="1" s="1"/>
  <c r="R730" i="1" a="1"/>
  <c r="R730" i="1" s="1"/>
  <c r="R731" i="1" a="1"/>
  <c r="R731" i="1" s="1"/>
  <c r="R732" i="1" a="1"/>
  <c r="R732" i="1" s="1"/>
  <c r="R733" i="1" a="1"/>
  <c r="R733" i="1" s="1"/>
  <c r="R734" i="1" a="1"/>
  <c r="R734" i="1" s="1"/>
  <c r="R735" i="1" a="1"/>
  <c r="R735" i="1" s="1"/>
  <c r="R736" i="1" a="1"/>
  <c r="R736" i="1" s="1"/>
  <c r="R737" i="1" a="1"/>
  <c r="R737" i="1" s="1"/>
  <c r="U3" i="1" a="1"/>
  <c r="U3" i="1" s="1"/>
  <c r="U4" i="1" a="1"/>
  <c r="U4" i="1" s="1"/>
  <c r="U5" i="1" a="1"/>
  <c r="U5" i="1" s="1"/>
  <c r="U6" i="1" a="1"/>
  <c r="U6" i="1" s="1"/>
  <c r="U7" i="1" a="1"/>
  <c r="U7" i="1" s="1"/>
  <c r="U8" i="1" a="1"/>
  <c r="U8" i="1" s="1"/>
  <c r="U9" i="1" a="1"/>
  <c r="U9" i="1" s="1"/>
  <c r="U10" i="1" a="1"/>
  <c r="U10" i="1" s="1"/>
  <c r="U11" i="1" a="1"/>
  <c r="U11" i="1" s="1"/>
  <c r="U12" i="1" a="1"/>
  <c r="U12" i="1" s="1"/>
  <c r="U13" i="1" a="1"/>
  <c r="U13" i="1" s="1"/>
  <c r="U14" i="1" a="1"/>
  <c r="U14" i="1" s="1"/>
  <c r="U15" i="1" a="1"/>
  <c r="U15" i="1" s="1"/>
  <c r="U16" i="1" a="1"/>
  <c r="U16" i="1" s="1"/>
  <c r="U17" i="1" a="1"/>
  <c r="U17" i="1" s="1"/>
  <c r="U18" i="1" a="1"/>
  <c r="U18" i="1" s="1"/>
  <c r="U19" i="1" a="1"/>
  <c r="U19" i="1" s="1"/>
  <c r="U20" i="1" a="1"/>
  <c r="U20" i="1" s="1"/>
  <c r="U21" i="1" a="1"/>
  <c r="U21" i="1" s="1"/>
  <c r="U22" i="1" a="1"/>
  <c r="U22" i="1" s="1"/>
  <c r="U23" i="1" a="1"/>
  <c r="U23" i="1" s="1"/>
  <c r="U24" i="1" a="1"/>
  <c r="U24" i="1" s="1"/>
  <c r="U25" i="1" a="1"/>
  <c r="U25" i="1" s="1"/>
  <c r="U26" i="1" a="1"/>
  <c r="U26" i="1" s="1"/>
  <c r="U27" i="1" a="1"/>
  <c r="U27" i="1" s="1"/>
  <c r="U28" i="1" a="1"/>
  <c r="U28" i="1" s="1"/>
  <c r="U29" i="1" a="1"/>
  <c r="U29" i="1" s="1"/>
  <c r="U30" i="1" a="1"/>
  <c r="U30" i="1" s="1"/>
  <c r="U31" i="1" a="1"/>
  <c r="U31" i="1" s="1"/>
  <c r="U32" i="1" a="1"/>
  <c r="U32" i="1" s="1"/>
  <c r="U33" i="1" a="1"/>
  <c r="U33" i="1" s="1"/>
  <c r="U34" i="1" a="1"/>
  <c r="U34" i="1" s="1"/>
  <c r="U35" i="1" a="1"/>
  <c r="U35" i="1" s="1"/>
  <c r="U36" i="1" a="1"/>
  <c r="U36" i="1" s="1"/>
  <c r="U37" i="1" a="1"/>
  <c r="U37" i="1" s="1"/>
  <c r="U38" i="1" a="1"/>
  <c r="U38" i="1" s="1"/>
  <c r="U39" i="1" a="1"/>
  <c r="U39" i="1" s="1"/>
  <c r="U40" i="1" a="1"/>
  <c r="U40" i="1" s="1"/>
  <c r="U41" i="1" a="1"/>
  <c r="U41" i="1" s="1"/>
  <c r="U42" i="1" a="1"/>
  <c r="U42" i="1" s="1"/>
  <c r="U43" i="1" a="1"/>
  <c r="U43" i="1" s="1"/>
  <c r="U44" i="1" a="1"/>
  <c r="U44" i="1" s="1"/>
  <c r="U45" i="1" a="1"/>
  <c r="U45" i="1" s="1"/>
  <c r="U46" i="1" a="1"/>
  <c r="U46" i="1" s="1"/>
  <c r="U47" i="1" a="1"/>
  <c r="U47" i="1" s="1"/>
  <c r="U48" i="1" a="1"/>
  <c r="U48" i="1" s="1"/>
  <c r="U49" i="1" a="1"/>
  <c r="U49" i="1" s="1"/>
  <c r="U50" i="1" a="1"/>
  <c r="U50" i="1" s="1"/>
  <c r="U51" i="1" a="1"/>
  <c r="U51" i="1" s="1"/>
  <c r="U52" i="1" a="1"/>
  <c r="U52" i="1" s="1"/>
  <c r="U53" i="1" a="1"/>
  <c r="U53" i="1" s="1"/>
  <c r="U54" i="1" a="1"/>
  <c r="U54" i="1" s="1"/>
  <c r="U55" i="1" a="1"/>
  <c r="U55" i="1" s="1"/>
  <c r="U56" i="1" a="1"/>
  <c r="U56" i="1" s="1"/>
  <c r="U57" i="1" a="1"/>
  <c r="U57" i="1" s="1"/>
  <c r="U58" i="1" a="1"/>
  <c r="U58" i="1" s="1"/>
  <c r="U59" i="1" a="1"/>
  <c r="U59" i="1" s="1"/>
  <c r="U60" i="1" a="1"/>
  <c r="U60" i="1" s="1"/>
  <c r="U61" i="1" a="1"/>
  <c r="U61" i="1" s="1"/>
  <c r="U62" i="1" a="1"/>
  <c r="U62" i="1" s="1"/>
  <c r="U63" i="1" a="1"/>
  <c r="U63" i="1" s="1"/>
  <c r="U64" i="1" a="1"/>
  <c r="U64" i="1" s="1"/>
  <c r="U65" i="1" a="1"/>
  <c r="U65" i="1" s="1"/>
  <c r="U66" i="1" a="1"/>
  <c r="U66" i="1" s="1"/>
  <c r="U67" i="1" a="1"/>
  <c r="U67" i="1" s="1"/>
  <c r="U68" i="1" a="1"/>
  <c r="U68" i="1" s="1"/>
  <c r="U69" i="1" a="1"/>
  <c r="U69" i="1" s="1"/>
  <c r="U70" i="1" a="1"/>
  <c r="U70" i="1" s="1"/>
  <c r="U71" i="1" a="1"/>
  <c r="U71" i="1" s="1"/>
  <c r="U72" i="1" a="1"/>
  <c r="U72" i="1" s="1"/>
  <c r="U73" i="1" a="1"/>
  <c r="U73" i="1" s="1"/>
  <c r="U74" i="1" a="1"/>
  <c r="U74" i="1" s="1"/>
  <c r="U75" i="1" a="1"/>
  <c r="U75" i="1" s="1"/>
  <c r="U76" i="1" a="1"/>
  <c r="U76" i="1" s="1"/>
  <c r="U77" i="1" a="1"/>
  <c r="U77" i="1" s="1"/>
  <c r="U78" i="1" a="1"/>
  <c r="U78" i="1" s="1"/>
  <c r="U79" i="1" a="1"/>
  <c r="U79" i="1" s="1"/>
  <c r="U80" i="1" a="1"/>
  <c r="U80" i="1" s="1"/>
  <c r="U81" i="1" a="1"/>
  <c r="U81" i="1" s="1"/>
  <c r="U82" i="1" a="1"/>
  <c r="U82" i="1" s="1"/>
  <c r="U83" i="1" a="1"/>
  <c r="U83" i="1" s="1"/>
  <c r="U84" i="1" a="1"/>
  <c r="U84" i="1" s="1"/>
  <c r="U85" i="1" a="1"/>
  <c r="U85" i="1" s="1"/>
  <c r="U86" i="1" a="1"/>
  <c r="U86" i="1" s="1"/>
  <c r="U87" i="1" a="1"/>
  <c r="U87" i="1" s="1"/>
  <c r="U88" i="1" a="1"/>
  <c r="U88" i="1" s="1"/>
  <c r="U89" i="1" a="1"/>
  <c r="U89" i="1" s="1"/>
  <c r="U90" i="1" a="1"/>
  <c r="U90" i="1" s="1"/>
  <c r="U91" i="1" a="1"/>
  <c r="U91" i="1" s="1"/>
  <c r="U92" i="1" a="1"/>
  <c r="U92" i="1" s="1"/>
  <c r="U93" i="1" a="1"/>
  <c r="U93" i="1" s="1"/>
  <c r="U94" i="1" a="1"/>
  <c r="U94" i="1" s="1"/>
  <c r="U95" i="1" a="1"/>
  <c r="U95" i="1" s="1"/>
  <c r="U96" i="1" a="1"/>
  <c r="U96" i="1" s="1"/>
  <c r="U97" i="1" a="1"/>
  <c r="U97" i="1" s="1"/>
  <c r="U98" i="1" a="1"/>
  <c r="U98" i="1" s="1"/>
  <c r="U99" i="1" a="1"/>
  <c r="U99" i="1" s="1"/>
  <c r="U100" i="1" a="1"/>
  <c r="U100" i="1" s="1"/>
  <c r="U101" i="1" a="1"/>
  <c r="U101" i="1" s="1"/>
  <c r="U102" i="1" a="1"/>
  <c r="U102" i="1" s="1"/>
  <c r="U103" i="1" a="1"/>
  <c r="U103" i="1" s="1"/>
  <c r="U104" i="1" a="1"/>
  <c r="U104" i="1" s="1"/>
  <c r="U105" i="1" a="1"/>
  <c r="U105" i="1" s="1"/>
  <c r="U106" i="1" a="1"/>
  <c r="U106" i="1" s="1"/>
  <c r="U107" i="1" a="1"/>
  <c r="U107" i="1" s="1"/>
  <c r="U108" i="1" a="1"/>
  <c r="U108" i="1" s="1"/>
  <c r="U109" i="1" a="1"/>
  <c r="U109" i="1" s="1"/>
  <c r="U110" i="1" a="1"/>
  <c r="U110" i="1" s="1"/>
  <c r="U111" i="1" a="1"/>
  <c r="U111" i="1" s="1"/>
  <c r="U112" i="1" a="1"/>
  <c r="U112" i="1" s="1"/>
  <c r="U113" i="1" a="1"/>
  <c r="U113" i="1" s="1"/>
  <c r="U114" i="1" a="1"/>
  <c r="U114" i="1" s="1"/>
  <c r="U115" i="1" a="1"/>
  <c r="U115" i="1" s="1"/>
  <c r="U116" i="1" a="1"/>
  <c r="U116" i="1" s="1"/>
  <c r="U117" i="1" a="1"/>
  <c r="U117" i="1" s="1"/>
  <c r="U118" i="1" a="1"/>
  <c r="U118" i="1" s="1"/>
  <c r="U119" i="1" a="1"/>
  <c r="U119" i="1" s="1"/>
  <c r="U120" i="1" a="1"/>
  <c r="U120" i="1" s="1"/>
  <c r="U121" i="1" a="1"/>
  <c r="U121" i="1" s="1"/>
  <c r="U122" i="1" a="1"/>
  <c r="U122" i="1" s="1"/>
  <c r="U123" i="1" a="1"/>
  <c r="U123" i="1" s="1"/>
  <c r="U124" i="1" a="1"/>
  <c r="U124" i="1" s="1"/>
  <c r="U125" i="1" a="1"/>
  <c r="U125" i="1" s="1"/>
  <c r="U126" i="1" a="1"/>
  <c r="U126" i="1" s="1"/>
  <c r="U127" i="1" a="1"/>
  <c r="U127" i="1" s="1"/>
  <c r="U128" i="1" a="1"/>
  <c r="U128" i="1" s="1"/>
  <c r="U129" i="1" a="1"/>
  <c r="U129" i="1" s="1"/>
  <c r="U130" i="1" a="1"/>
  <c r="U130" i="1" s="1"/>
  <c r="U131" i="1" a="1"/>
  <c r="U131" i="1" s="1"/>
  <c r="U132" i="1" a="1"/>
  <c r="U132" i="1" s="1"/>
  <c r="U133" i="1" a="1"/>
  <c r="U133" i="1" s="1"/>
  <c r="U134" i="1" a="1"/>
  <c r="U134" i="1" s="1"/>
  <c r="U135" i="1" a="1"/>
  <c r="U135" i="1" s="1"/>
  <c r="U136" i="1" a="1"/>
  <c r="U136" i="1" s="1"/>
  <c r="U137" i="1" a="1"/>
  <c r="U137" i="1" s="1"/>
  <c r="U138" i="1" a="1"/>
  <c r="U138" i="1" s="1"/>
  <c r="U139" i="1" a="1"/>
  <c r="U139" i="1" s="1"/>
  <c r="U140" i="1" a="1"/>
  <c r="U140" i="1" s="1"/>
  <c r="U141" i="1" a="1"/>
  <c r="U141" i="1" s="1"/>
  <c r="U142" i="1" a="1"/>
  <c r="U142" i="1" s="1"/>
  <c r="U143" i="1" a="1"/>
  <c r="U143" i="1" s="1"/>
  <c r="U144" i="1" a="1"/>
  <c r="U144" i="1" s="1"/>
  <c r="U145" i="1" a="1"/>
  <c r="U145" i="1" s="1"/>
  <c r="U146" i="1" a="1"/>
  <c r="U146" i="1" s="1"/>
  <c r="U147" i="1" a="1"/>
  <c r="U147" i="1" s="1"/>
  <c r="U148" i="1" a="1"/>
  <c r="U148" i="1" s="1"/>
  <c r="U149" i="1" a="1"/>
  <c r="U149" i="1" s="1"/>
  <c r="U150" i="1" a="1"/>
  <c r="U150" i="1" s="1"/>
  <c r="U151" i="1" a="1"/>
  <c r="U151" i="1" s="1"/>
  <c r="U152" i="1" a="1"/>
  <c r="U152" i="1" s="1"/>
  <c r="U153" i="1" a="1"/>
  <c r="U153" i="1" s="1"/>
  <c r="U154" i="1" a="1"/>
  <c r="U154" i="1" s="1"/>
  <c r="U155" i="1" a="1"/>
  <c r="U155" i="1" s="1"/>
  <c r="U156" i="1" a="1"/>
  <c r="U156" i="1" s="1"/>
  <c r="U157" i="1" a="1"/>
  <c r="U157" i="1" s="1"/>
  <c r="U158" i="1" a="1"/>
  <c r="U158" i="1" s="1"/>
  <c r="U159" i="1" a="1"/>
  <c r="U159" i="1" s="1"/>
  <c r="U160" i="1" a="1"/>
  <c r="U160" i="1" s="1"/>
  <c r="U161" i="1" a="1"/>
  <c r="U161" i="1" s="1"/>
  <c r="U162" i="1" a="1"/>
  <c r="U162" i="1" s="1"/>
  <c r="U163" i="1" a="1"/>
  <c r="U163" i="1" s="1"/>
  <c r="U164" i="1" a="1"/>
  <c r="U164" i="1" s="1"/>
  <c r="U165" i="1" a="1"/>
  <c r="U165" i="1" s="1"/>
  <c r="U166" i="1" a="1"/>
  <c r="U166" i="1" s="1"/>
  <c r="U167" i="1" a="1"/>
  <c r="U167" i="1" s="1"/>
  <c r="U168" i="1" a="1"/>
  <c r="U168" i="1" s="1"/>
  <c r="U169" i="1" a="1"/>
  <c r="U169" i="1" s="1"/>
  <c r="U170" i="1" a="1"/>
  <c r="U170" i="1" s="1"/>
  <c r="U171" i="1" a="1"/>
  <c r="U171" i="1" s="1"/>
  <c r="U172" i="1" a="1"/>
  <c r="U172" i="1" s="1"/>
  <c r="U173" i="1" a="1"/>
  <c r="U173" i="1" s="1"/>
  <c r="U174" i="1" a="1"/>
  <c r="U174" i="1" s="1"/>
  <c r="U175" i="1" a="1"/>
  <c r="U175" i="1" s="1"/>
  <c r="U176" i="1" a="1"/>
  <c r="U176" i="1" s="1"/>
  <c r="U177" i="1" a="1"/>
  <c r="U177" i="1" s="1"/>
  <c r="U178" i="1" a="1"/>
  <c r="U178" i="1" s="1"/>
  <c r="U179" i="1" a="1"/>
  <c r="U179" i="1" s="1"/>
  <c r="U180" i="1" a="1"/>
  <c r="U180" i="1" s="1"/>
  <c r="U181" i="1" a="1"/>
  <c r="U181" i="1" s="1"/>
  <c r="U182" i="1" a="1"/>
  <c r="U182" i="1" s="1"/>
  <c r="U183" i="1" a="1"/>
  <c r="U183" i="1" s="1"/>
  <c r="U184" i="1" a="1"/>
  <c r="U184" i="1" s="1"/>
  <c r="U185" i="1" a="1"/>
  <c r="U185" i="1" s="1"/>
  <c r="U186" i="1" a="1"/>
  <c r="U186" i="1" s="1"/>
  <c r="U187" i="1" a="1"/>
  <c r="U187" i="1" s="1"/>
  <c r="U188" i="1" a="1"/>
  <c r="U188" i="1" s="1"/>
  <c r="U189" i="1" a="1"/>
  <c r="U189" i="1" s="1"/>
  <c r="U190" i="1" a="1"/>
  <c r="U190" i="1" s="1"/>
  <c r="U191" i="1" a="1"/>
  <c r="U191" i="1" s="1"/>
  <c r="U192" i="1" a="1"/>
  <c r="U192" i="1" s="1"/>
  <c r="U193" i="1" a="1"/>
  <c r="U193" i="1" s="1"/>
  <c r="U194" i="1" a="1"/>
  <c r="U194" i="1" s="1"/>
  <c r="U195" i="1" a="1"/>
  <c r="U195" i="1" s="1"/>
  <c r="U196" i="1" a="1"/>
  <c r="U196" i="1" s="1"/>
  <c r="U197" i="1" a="1"/>
  <c r="U197" i="1" s="1"/>
  <c r="U198" i="1" a="1"/>
  <c r="U198" i="1" s="1"/>
  <c r="U199" i="1" a="1"/>
  <c r="U199" i="1" s="1"/>
  <c r="U200" i="1" a="1"/>
  <c r="U200" i="1" s="1"/>
  <c r="U201" i="1" a="1"/>
  <c r="U201" i="1" s="1"/>
  <c r="U202" i="1" a="1"/>
  <c r="U202" i="1" s="1"/>
  <c r="U203" i="1" a="1"/>
  <c r="U203" i="1" s="1"/>
  <c r="U204" i="1" a="1"/>
  <c r="U204" i="1" s="1"/>
  <c r="U205" i="1" a="1"/>
  <c r="U205" i="1" s="1"/>
  <c r="U206" i="1" a="1"/>
  <c r="U206" i="1" s="1"/>
  <c r="U207" i="1" a="1"/>
  <c r="U207" i="1" s="1"/>
  <c r="U208" i="1" a="1"/>
  <c r="U208" i="1" s="1"/>
  <c r="U209" i="1" a="1"/>
  <c r="U209" i="1" s="1"/>
  <c r="U210" i="1" a="1"/>
  <c r="U210" i="1" s="1"/>
  <c r="U211" i="1" a="1"/>
  <c r="U211" i="1" s="1"/>
  <c r="U212" i="1" a="1"/>
  <c r="U212" i="1" s="1"/>
  <c r="U213" i="1" a="1"/>
  <c r="U213" i="1" s="1"/>
  <c r="U214" i="1" a="1"/>
  <c r="U214" i="1" s="1"/>
  <c r="U215" i="1" a="1"/>
  <c r="U215" i="1" s="1"/>
  <c r="U216" i="1" a="1"/>
  <c r="U216" i="1" s="1"/>
  <c r="U217" i="1" a="1"/>
  <c r="U217" i="1" s="1"/>
  <c r="U218" i="1" a="1"/>
  <c r="U218" i="1" s="1"/>
  <c r="U219" i="1" a="1"/>
  <c r="U219" i="1" s="1"/>
  <c r="U220" i="1" a="1"/>
  <c r="U220" i="1" s="1"/>
  <c r="U221" i="1" a="1"/>
  <c r="U221" i="1" s="1"/>
  <c r="U222" i="1" a="1"/>
  <c r="U222" i="1" s="1"/>
  <c r="U223" i="1" a="1"/>
  <c r="U223" i="1" s="1"/>
  <c r="U224" i="1" a="1"/>
  <c r="U224" i="1" s="1"/>
  <c r="U225" i="1" a="1"/>
  <c r="U225" i="1" s="1"/>
  <c r="U226" i="1" a="1"/>
  <c r="U226" i="1" s="1"/>
  <c r="U227" i="1" a="1"/>
  <c r="U227" i="1" s="1"/>
  <c r="U228" i="1" a="1"/>
  <c r="U228" i="1" s="1"/>
  <c r="U229" i="1" a="1"/>
  <c r="U229" i="1" s="1"/>
  <c r="U230" i="1" a="1"/>
  <c r="U230" i="1" s="1"/>
  <c r="U231" i="1" a="1"/>
  <c r="U231" i="1" s="1"/>
  <c r="U232" i="1" a="1"/>
  <c r="U232" i="1" s="1"/>
  <c r="U233" i="1" a="1"/>
  <c r="U233" i="1" s="1"/>
  <c r="U234" i="1" a="1"/>
  <c r="U234" i="1" s="1"/>
  <c r="U235" i="1" a="1"/>
  <c r="U235" i="1" s="1"/>
  <c r="U236" i="1" a="1"/>
  <c r="U236" i="1" s="1"/>
  <c r="U237" i="1" a="1"/>
  <c r="U237" i="1" s="1"/>
  <c r="U238" i="1" a="1"/>
  <c r="U238" i="1" s="1"/>
  <c r="U239" i="1" a="1"/>
  <c r="U239" i="1" s="1"/>
  <c r="U240" i="1" a="1"/>
  <c r="U240" i="1" s="1"/>
  <c r="U241" i="1" a="1"/>
  <c r="U241" i="1" s="1"/>
  <c r="U242" i="1" a="1"/>
  <c r="U242" i="1" s="1"/>
  <c r="U243" i="1" a="1"/>
  <c r="U243" i="1" s="1"/>
  <c r="U244" i="1" a="1"/>
  <c r="U244" i="1" s="1"/>
  <c r="U245" i="1" a="1"/>
  <c r="U245" i="1" s="1"/>
  <c r="U246" i="1" a="1"/>
  <c r="U246" i="1" s="1"/>
  <c r="U247" i="1" a="1"/>
  <c r="U247" i="1" s="1"/>
  <c r="U248" i="1" a="1"/>
  <c r="U248" i="1" s="1"/>
  <c r="U249" i="1" a="1"/>
  <c r="U249" i="1" s="1"/>
  <c r="U250" i="1" a="1"/>
  <c r="U250" i="1" s="1"/>
  <c r="U251" i="1" a="1"/>
  <c r="U251" i="1" s="1"/>
  <c r="U252" i="1" a="1"/>
  <c r="U252" i="1" s="1"/>
  <c r="U253" i="1" a="1"/>
  <c r="U253" i="1" s="1"/>
  <c r="U254" i="1" a="1"/>
  <c r="U254" i="1" s="1"/>
  <c r="U255" i="1" a="1"/>
  <c r="U255" i="1" s="1"/>
  <c r="U256" i="1" a="1"/>
  <c r="U256" i="1" s="1"/>
  <c r="U257" i="1" a="1"/>
  <c r="U257" i="1" s="1"/>
  <c r="U258" i="1" a="1"/>
  <c r="U258" i="1" s="1"/>
  <c r="U259" i="1" a="1"/>
  <c r="U259" i="1" s="1"/>
  <c r="U260" i="1" a="1"/>
  <c r="U260" i="1" s="1"/>
  <c r="U261" i="1" a="1"/>
  <c r="U261" i="1" s="1"/>
  <c r="U262" i="1" a="1"/>
  <c r="U262" i="1" s="1"/>
  <c r="U263" i="1" a="1"/>
  <c r="U263" i="1" s="1"/>
  <c r="U264" i="1" a="1"/>
  <c r="U264" i="1" s="1"/>
  <c r="U265" i="1" a="1"/>
  <c r="U265" i="1" s="1"/>
  <c r="U266" i="1" a="1"/>
  <c r="U266" i="1" s="1"/>
  <c r="U267" i="1" a="1"/>
  <c r="U267" i="1" s="1"/>
  <c r="U268" i="1" a="1"/>
  <c r="U268" i="1" s="1"/>
  <c r="U269" i="1" a="1"/>
  <c r="U269" i="1" s="1"/>
  <c r="U270" i="1" a="1"/>
  <c r="U270" i="1" s="1"/>
  <c r="U271" i="1" a="1"/>
  <c r="U271" i="1" s="1"/>
  <c r="U272" i="1" a="1"/>
  <c r="U272" i="1" s="1"/>
  <c r="U273" i="1" a="1"/>
  <c r="U273" i="1" s="1"/>
  <c r="U274" i="1" a="1"/>
  <c r="U274" i="1" s="1"/>
  <c r="U275" i="1" a="1"/>
  <c r="U275" i="1" s="1"/>
  <c r="U276" i="1" a="1"/>
  <c r="U276" i="1" s="1"/>
  <c r="U277" i="1" a="1"/>
  <c r="U277" i="1" s="1"/>
  <c r="U278" i="1" a="1"/>
  <c r="U278" i="1" s="1"/>
  <c r="U279" i="1" a="1"/>
  <c r="U279" i="1" s="1"/>
  <c r="U280" i="1" a="1"/>
  <c r="U280" i="1" s="1"/>
  <c r="U281" i="1" a="1"/>
  <c r="U281" i="1" s="1"/>
  <c r="U282" i="1" a="1"/>
  <c r="U282" i="1" s="1"/>
  <c r="U283" i="1" a="1"/>
  <c r="U283" i="1" s="1"/>
  <c r="U284" i="1" a="1"/>
  <c r="U284" i="1" s="1"/>
  <c r="U285" i="1" a="1"/>
  <c r="U285" i="1" s="1"/>
  <c r="U286" i="1" a="1"/>
  <c r="U286" i="1" s="1"/>
  <c r="U287" i="1" a="1"/>
  <c r="U287" i="1" s="1"/>
  <c r="U288" i="1" a="1"/>
  <c r="U288" i="1" s="1"/>
  <c r="U289" i="1" a="1"/>
  <c r="U289" i="1" s="1"/>
  <c r="U290" i="1" a="1"/>
  <c r="U290" i="1" s="1"/>
  <c r="U291" i="1" a="1"/>
  <c r="U291" i="1" s="1"/>
  <c r="U292" i="1" a="1"/>
  <c r="U292" i="1" s="1"/>
  <c r="U293" i="1" a="1"/>
  <c r="U293" i="1" s="1"/>
  <c r="U294" i="1" a="1"/>
  <c r="U294" i="1" s="1"/>
  <c r="U295" i="1" a="1"/>
  <c r="U295" i="1" s="1"/>
  <c r="U296" i="1" a="1"/>
  <c r="U296" i="1" s="1"/>
  <c r="U297" i="1" a="1"/>
  <c r="U297" i="1" s="1"/>
  <c r="U298" i="1" a="1"/>
  <c r="U298" i="1" s="1"/>
  <c r="U299" i="1" a="1"/>
  <c r="U299" i="1" s="1"/>
  <c r="U300" i="1" a="1"/>
  <c r="U300" i="1" s="1"/>
  <c r="U301" i="1" a="1"/>
  <c r="U301" i="1" s="1"/>
  <c r="U302" i="1" a="1"/>
  <c r="U302" i="1" s="1"/>
  <c r="U303" i="1" a="1"/>
  <c r="U303" i="1" s="1"/>
  <c r="U304" i="1" a="1"/>
  <c r="U304" i="1" s="1"/>
  <c r="U305" i="1" a="1"/>
  <c r="U305" i="1" s="1"/>
  <c r="U306" i="1" a="1"/>
  <c r="U306" i="1" s="1"/>
  <c r="U307" i="1" a="1"/>
  <c r="U307" i="1" s="1"/>
  <c r="U308" i="1" a="1"/>
  <c r="U308" i="1" s="1"/>
  <c r="U309" i="1" a="1"/>
  <c r="U309" i="1" s="1"/>
  <c r="U310" i="1" a="1"/>
  <c r="U310" i="1" s="1"/>
  <c r="U311" i="1" a="1"/>
  <c r="U311" i="1" s="1"/>
  <c r="U312" i="1" a="1"/>
  <c r="U312" i="1" s="1"/>
  <c r="U313" i="1" a="1"/>
  <c r="U313" i="1" s="1"/>
  <c r="U314" i="1" a="1"/>
  <c r="U314" i="1" s="1"/>
  <c r="U315" i="1" a="1"/>
  <c r="U315" i="1" s="1"/>
  <c r="U316" i="1" a="1"/>
  <c r="U316" i="1" s="1"/>
  <c r="U317" i="1" a="1"/>
  <c r="U317" i="1" s="1"/>
  <c r="U318" i="1" a="1"/>
  <c r="U318" i="1" s="1"/>
  <c r="U319" i="1" a="1"/>
  <c r="U319" i="1" s="1"/>
  <c r="U320" i="1" a="1"/>
  <c r="U320" i="1" s="1"/>
  <c r="U321" i="1" a="1"/>
  <c r="U321" i="1" s="1"/>
  <c r="U322" i="1" a="1"/>
  <c r="U322" i="1" s="1"/>
  <c r="U323" i="1" a="1"/>
  <c r="U323" i="1" s="1"/>
  <c r="U324" i="1" a="1"/>
  <c r="U324" i="1" s="1"/>
  <c r="U325" i="1" a="1"/>
  <c r="U325" i="1" s="1"/>
  <c r="U326" i="1" a="1"/>
  <c r="U326" i="1" s="1"/>
  <c r="U327" i="1" a="1"/>
  <c r="U327" i="1" s="1"/>
  <c r="U328" i="1" a="1"/>
  <c r="U328" i="1" s="1"/>
  <c r="U329" i="1" a="1"/>
  <c r="U329" i="1" s="1"/>
  <c r="U330" i="1" a="1"/>
  <c r="U330" i="1" s="1"/>
  <c r="U331" i="1" a="1"/>
  <c r="U331" i="1" s="1"/>
  <c r="U332" i="1" a="1"/>
  <c r="U332" i="1" s="1"/>
  <c r="U333" i="1" a="1"/>
  <c r="U333" i="1" s="1"/>
  <c r="U334" i="1" a="1"/>
  <c r="U334" i="1" s="1"/>
  <c r="U335" i="1" a="1"/>
  <c r="U335" i="1" s="1"/>
  <c r="U336" i="1" a="1"/>
  <c r="U336" i="1" s="1"/>
  <c r="U337" i="1" a="1"/>
  <c r="U337" i="1" s="1"/>
  <c r="U338" i="1" a="1"/>
  <c r="U338" i="1" s="1"/>
  <c r="U339" i="1" a="1"/>
  <c r="U339" i="1" s="1"/>
  <c r="U340" i="1" a="1"/>
  <c r="U340" i="1" s="1"/>
  <c r="U341" i="1" a="1"/>
  <c r="U341" i="1" s="1"/>
  <c r="U342" i="1" a="1"/>
  <c r="U342" i="1" s="1"/>
  <c r="U343" i="1" a="1"/>
  <c r="U343" i="1" s="1"/>
  <c r="U344" i="1" a="1"/>
  <c r="U344" i="1" s="1"/>
  <c r="U345" i="1" a="1"/>
  <c r="U345" i="1" s="1"/>
  <c r="U346" i="1" a="1"/>
  <c r="U346" i="1" s="1"/>
  <c r="U347" i="1" a="1"/>
  <c r="U347" i="1" s="1"/>
  <c r="U348" i="1" a="1"/>
  <c r="U348" i="1" s="1"/>
  <c r="U349" i="1" a="1"/>
  <c r="U349" i="1" s="1"/>
  <c r="U350" i="1" a="1"/>
  <c r="U350" i="1" s="1"/>
  <c r="U351" i="1" a="1"/>
  <c r="U351" i="1" s="1"/>
  <c r="U352" i="1" a="1"/>
  <c r="U352" i="1" s="1"/>
  <c r="U353" i="1" a="1"/>
  <c r="U353" i="1" s="1"/>
  <c r="U354" i="1" a="1"/>
  <c r="U354" i="1" s="1"/>
  <c r="U355" i="1" a="1"/>
  <c r="U355" i="1" s="1"/>
  <c r="U356" i="1" a="1"/>
  <c r="U356" i="1" s="1"/>
  <c r="U357" i="1" a="1"/>
  <c r="U357" i="1" s="1"/>
  <c r="U358" i="1" a="1"/>
  <c r="U358" i="1" s="1"/>
  <c r="U359" i="1" a="1"/>
  <c r="U359" i="1" s="1"/>
  <c r="U360" i="1" a="1"/>
  <c r="U360" i="1" s="1"/>
  <c r="U361" i="1" a="1"/>
  <c r="U361" i="1" s="1"/>
  <c r="U362" i="1" a="1"/>
  <c r="U362" i="1" s="1"/>
  <c r="U363" i="1" a="1"/>
  <c r="U363" i="1" s="1"/>
  <c r="U364" i="1" a="1"/>
  <c r="U364" i="1" s="1"/>
  <c r="U365" i="1" a="1"/>
  <c r="U365" i="1" s="1"/>
  <c r="U366" i="1" a="1"/>
  <c r="U366" i="1" s="1"/>
  <c r="U367" i="1" a="1"/>
  <c r="U367" i="1" s="1"/>
  <c r="U368" i="1" a="1"/>
  <c r="U368" i="1" s="1"/>
  <c r="U369" i="1" a="1"/>
  <c r="U369" i="1" s="1"/>
  <c r="U370" i="1" a="1"/>
  <c r="U370" i="1" s="1"/>
  <c r="U371" i="1" a="1"/>
  <c r="U371" i="1" s="1"/>
  <c r="U372" i="1" a="1"/>
  <c r="U372" i="1" s="1"/>
  <c r="U373" i="1" a="1"/>
  <c r="U373" i="1" s="1"/>
  <c r="U374" i="1" a="1"/>
  <c r="U374" i="1" s="1"/>
  <c r="U375" i="1" a="1"/>
  <c r="U375" i="1" s="1"/>
  <c r="U376" i="1" a="1"/>
  <c r="U376" i="1" s="1"/>
  <c r="U377" i="1" a="1"/>
  <c r="U377" i="1" s="1"/>
  <c r="U378" i="1" a="1"/>
  <c r="U378" i="1" s="1"/>
  <c r="U379" i="1" a="1"/>
  <c r="U379" i="1" s="1"/>
  <c r="U380" i="1" a="1"/>
  <c r="U380" i="1" s="1"/>
  <c r="U381" i="1" a="1"/>
  <c r="U381" i="1" s="1"/>
  <c r="U382" i="1" a="1"/>
  <c r="U382" i="1" s="1"/>
  <c r="U383" i="1" a="1"/>
  <c r="U383" i="1" s="1"/>
  <c r="U384" i="1" a="1"/>
  <c r="U384" i="1" s="1"/>
  <c r="U385" i="1" a="1"/>
  <c r="U385" i="1" s="1"/>
  <c r="U386" i="1" a="1"/>
  <c r="U386" i="1" s="1"/>
  <c r="U387" i="1" a="1"/>
  <c r="U387" i="1" s="1"/>
  <c r="U388" i="1" a="1"/>
  <c r="U388" i="1" s="1"/>
  <c r="U389" i="1" a="1"/>
  <c r="U389" i="1" s="1"/>
  <c r="U390" i="1" a="1"/>
  <c r="U390" i="1" s="1"/>
  <c r="U391" i="1" a="1"/>
  <c r="U391" i="1" s="1"/>
  <c r="U392" i="1" a="1"/>
  <c r="U392" i="1" s="1"/>
  <c r="U393" i="1" a="1"/>
  <c r="U393" i="1" s="1"/>
  <c r="U394" i="1" a="1"/>
  <c r="U394" i="1" s="1"/>
  <c r="U395" i="1" a="1"/>
  <c r="U395" i="1" s="1"/>
  <c r="U396" i="1" a="1"/>
  <c r="U396" i="1" s="1"/>
  <c r="U397" i="1" a="1"/>
  <c r="U397" i="1" s="1"/>
  <c r="U398" i="1" a="1"/>
  <c r="U398" i="1" s="1"/>
  <c r="U399" i="1" a="1"/>
  <c r="U399" i="1" s="1"/>
  <c r="U400" i="1" a="1"/>
  <c r="U400" i="1" s="1"/>
  <c r="U401" i="1" a="1"/>
  <c r="U401" i="1" s="1"/>
  <c r="U402" i="1" a="1"/>
  <c r="U402" i="1" s="1"/>
  <c r="U403" i="1" a="1"/>
  <c r="U403" i="1" s="1"/>
  <c r="U404" i="1" a="1"/>
  <c r="U404" i="1" s="1"/>
  <c r="U405" i="1" a="1"/>
  <c r="U405" i="1" s="1"/>
  <c r="U406" i="1" a="1"/>
  <c r="U406" i="1" s="1"/>
  <c r="U407" i="1" a="1"/>
  <c r="U407" i="1" s="1"/>
  <c r="U408" i="1" a="1"/>
  <c r="U408" i="1" s="1"/>
  <c r="U409" i="1" a="1"/>
  <c r="U409" i="1" s="1"/>
  <c r="U410" i="1" a="1"/>
  <c r="U410" i="1" s="1"/>
  <c r="U411" i="1" a="1"/>
  <c r="U411" i="1" s="1"/>
  <c r="U412" i="1" a="1"/>
  <c r="U412" i="1" s="1"/>
  <c r="U413" i="1" a="1"/>
  <c r="U413" i="1" s="1"/>
  <c r="U414" i="1" a="1"/>
  <c r="U414" i="1" s="1"/>
  <c r="U415" i="1" a="1"/>
  <c r="U415" i="1" s="1"/>
  <c r="U416" i="1" a="1"/>
  <c r="U416" i="1" s="1"/>
  <c r="U417" i="1" a="1"/>
  <c r="U417" i="1" s="1"/>
  <c r="U418" i="1" a="1"/>
  <c r="U418" i="1" s="1"/>
  <c r="U419" i="1" a="1"/>
  <c r="U419" i="1" s="1"/>
  <c r="U420" i="1" a="1"/>
  <c r="U420" i="1" s="1"/>
  <c r="U421" i="1" a="1"/>
  <c r="U421" i="1" s="1"/>
  <c r="U422" i="1" a="1"/>
  <c r="U422" i="1" s="1"/>
  <c r="U423" i="1" a="1"/>
  <c r="U423" i="1" s="1"/>
  <c r="U424" i="1" a="1"/>
  <c r="U424" i="1" s="1"/>
  <c r="U425" i="1" a="1"/>
  <c r="U425" i="1" s="1"/>
  <c r="U426" i="1" a="1"/>
  <c r="U426" i="1" s="1"/>
  <c r="U427" i="1" a="1"/>
  <c r="U427" i="1" s="1"/>
  <c r="U428" i="1" a="1"/>
  <c r="U428" i="1" s="1"/>
  <c r="U429" i="1" a="1"/>
  <c r="U429" i="1" s="1"/>
  <c r="U430" i="1" a="1"/>
  <c r="U430" i="1" s="1"/>
  <c r="U431" i="1" a="1"/>
  <c r="U431" i="1" s="1"/>
  <c r="U432" i="1" a="1"/>
  <c r="U432" i="1" s="1"/>
  <c r="U433" i="1" a="1"/>
  <c r="U433" i="1" s="1"/>
  <c r="U434" i="1" a="1"/>
  <c r="U434" i="1" s="1"/>
  <c r="U435" i="1" a="1"/>
  <c r="U435" i="1" s="1"/>
  <c r="U436" i="1" a="1"/>
  <c r="U436" i="1" s="1"/>
  <c r="U437" i="1" a="1"/>
  <c r="U437" i="1" s="1"/>
  <c r="U438" i="1" a="1"/>
  <c r="U438" i="1" s="1"/>
  <c r="U439" i="1" a="1"/>
  <c r="U439" i="1" s="1"/>
  <c r="U440" i="1" a="1"/>
  <c r="U440" i="1" s="1"/>
  <c r="U441" i="1" a="1"/>
  <c r="U441" i="1" s="1"/>
  <c r="U442" i="1" a="1"/>
  <c r="U442" i="1" s="1"/>
  <c r="U443" i="1" a="1"/>
  <c r="U443" i="1" s="1"/>
  <c r="U444" i="1" a="1"/>
  <c r="U444" i="1" s="1"/>
  <c r="U445" i="1" a="1"/>
  <c r="U445" i="1" s="1"/>
  <c r="U446" i="1" a="1"/>
  <c r="U446" i="1" s="1"/>
  <c r="U447" i="1" a="1"/>
  <c r="U447" i="1" s="1"/>
  <c r="U448" i="1" a="1"/>
  <c r="U448" i="1" s="1"/>
  <c r="U449" i="1" a="1"/>
  <c r="U449" i="1" s="1"/>
  <c r="U450" i="1" a="1"/>
  <c r="U450" i="1" s="1"/>
  <c r="U451" i="1" a="1"/>
  <c r="U451" i="1" s="1"/>
  <c r="U452" i="1" a="1"/>
  <c r="U452" i="1" s="1"/>
  <c r="U453" i="1" a="1"/>
  <c r="U453" i="1" s="1"/>
  <c r="U454" i="1" a="1"/>
  <c r="U454" i="1" s="1"/>
  <c r="U455" i="1" a="1"/>
  <c r="U455" i="1" s="1"/>
  <c r="U456" i="1" a="1"/>
  <c r="U456" i="1" s="1"/>
  <c r="U457" i="1" a="1"/>
  <c r="U457" i="1" s="1"/>
  <c r="U458" i="1" a="1"/>
  <c r="U458" i="1" s="1"/>
  <c r="U459" i="1" a="1"/>
  <c r="U459" i="1" s="1"/>
  <c r="U460" i="1" a="1"/>
  <c r="U460" i="1" s="1"/>
  <c r="U461" i="1" a="1"/>
  <c r="U461" i="1" s="1"/>
  <c r="U462" i="1" a="1"/>
  <c r="U462" i="1" s="1"/>
  <c r="U463" i="1" a="1"/>
  <c r="U463" i="1" s="1"/>
  <c r="U464" i="1" a="1"/>
  <c r="U464" i="1" s="1"/>
  <c r="U465" i="1" a="1"/>
  <c r="U465" i="1" s="1"/>
  <c r="U466" i="1" a="1"/>
  <c r="U466" i="1" s="1"/>
  <c r="U467" i="1" a="1"/>
  <c r="U467" i="1" s="1"/>
  <c r="U468" i="1" a="1"/>
  <c r="U468" i="1" s="1"/>
  <c r="U469" i="1" a="1"/>
  <c r="U469" i="1" s="1"/>
  <c r="U470" i="1" a="1"/>
  <c r="U470" i="1" s="1"/>
  <c r="U471" i="1" a="1"/>
  <c r="U471" i="1" s="1"/>
  <c r="U472" i="1" a="1"/>
  <c r="U472" i="1" s="1"/>
  <c r="U473" i="1" a="1"/>
  <c r="U473" i="1" s="1"/>
  <c r="U474" i="1" a="1"/>
  <c r="U474" i="1" s="1"/>
  <c r="U475" i="1" a="1"/>
  <c r="U475" i="1" s="1"/>
  <c r="U476" i="1" a="1"/>
  <c r="U476" i="1" s="1"/>
  <c r="U477" i="1" a="1"/>
  <c r="U477" i="1" s="1"/>
  <c r="U478" i="1" a="1"/>
  <c r="U478" i="1" s="1"/>
  <c r="U479" i="1" a="1"/>
  <c r="U479" i="1" s="1"/>
  <c r="U480" i="1" a="1"/>
  <c r="U480" i="1" s="1"/>
  <c r="U481" i="1" a="1"/>
  <c r="U481" i="1" s="1"/>
  <c r="U482" i="1" a="1"/>
  <c r="U482" i="1" s="1"/>
  <c r="U483" i="1" a="1"/>
  <c r="U483" i="1" s="1"/>
  <c r="U484" i="1" a="1"/>
  <c r="U484" i="1" s="1"/>
  <c r="U485" i="1" a="1"/>
  <c r="U485" i="1" s="1"/>
  <c r="U486" i="1" a="1"/>
  <c r="U486" i="1" s="1"/>
  <c r="U487" i="1" a="1"/>
  <c r="U487" i="1" s="1"/>
  <c r="U488" i="1" a="1"/>
  <c r="U488" i="1" s="1"/>
  <c r="U489" i="1" a="1"/>
  <c r="U489" i="1" s="1"/>
  <c r="U490" i="1" a="1"/>
  <c r="U490" i="1" s="1"/>
  <c r="U491" i="1" a="1"/>
  <c r="U491" i="1" s="1"/>
  <c r="U492" i="1" a="1"/>
  <c r="U492" i="1" s="1"/>
  <c r="U493" i="1" a="1"/>
  <c r="U493" i="1" s="1"/>
  <c r="U494" i="1" a="1"/>
  <c r="U494" i="1" s="1"/>
  <c r="U495" i="1" a="1"/>
  <c r="U495" i="1" s="1"/>
  <c r="U496" i="1" a="1"/>
  <c r="U496" i="1" s="1"/>
  <c r="U497" i="1" a="1"/>
  <c r="U497" i="1" s="1"/>
  <c r="U498" i="1" a="1"/>
  <c r="U498" i="1" s="1"/>
  <c r="U499" i="1" a="1"/>
  <c r="U499" i="1" s="1"/>
  <c r="U500" i="1" a="1"/>
  <c r="U500" i="1" s="1"/>
  <c r="U501" i="1" a="1"/>
  <c r="U501" i="1" s="1"/>
  <c r="U502" i="1" a="1"/>
  <c r="U502" i="1" s="1"/>
  <c r="U503" i="1" a="1"/>
  <c r="U503" i="1" s="1"/>
  <c r="U504" i="1" a="1"/>
  <c r="U504" i="1" s="1"/>
  <c r="U505" i="1" a="1"/>
  <c r="U505" i="1" s="1"/>
  <c r="U506" i="1" a="1"/>
  <c r="U506" i="1" s="1"/>
  <c r="U507" i="1" a="1"/>
  <c r="U507" i="1" s="1"/>
  <c r="U508" i="1" a="1"/>
  <c r="U508" i="1" s="1"/>
  <c r="U509" i="1" a="1"/>
  <c r="U509" i="1" s="1"/>
  <c r="U510" i="1" a="1"/>
  <c r="U510" i="1" s="1"/>
  <c r="U511" i="1" a="1"/>
  <c r="U511" i="1" s="1"/>
  <c r="U512" i="1" a="1"/>
  <c r="U512" i="1" s="1"/>
  <c r="U513" i="1" a="1"/>
  <c r="U513" i="1" s="1"/>
  <c r="U514" i="1" a="1"/>
  <c r="U514" i="1" s="1"/>
  <c r="U515" i="1" a="1"/>
  <c r="U515" i="1" s="1"/>
  <c r="U516" i="1" a="1"/>
  <c r="U516" i="1" s="1"/>
  <c r="U517" i="1" a="1"/>
  <c r="U517" i="1" s="1"/>
  <c r="U518" i="1" a="1"/>
  <c r="U518" i="1" s="1"/>
  <c r="U519" i="1" a="1"/>
  <c r="U519" i="1" s="1"/>
  <c r="U520" i="1" a="1"/>
  <c r="U520" i="1" s="1"/>
  <c r="U521" i="1" a="1"/>
  <c r="U521" i="1" s="1"/>
  <c r="U522" i="1" a="1"/>
  <c r="U522" i="1" s="1"/>
  <c r="U523" i="1" a="1"/>
  <c r="U523" i="1" s="1"/>
  <c r="U524" i="1" a="1"/>
  <c r="U524" i="1" s="1"/>
  <c r="U525" i="1" a="1"/>
  <c r="U525" i="1" s="1"/>
  <c r="U526" i="1" a="1"/>
  <c r="U526" i="1" s="1"/>
  <c r="U527" i="1" a="1"/>
  <c r="U527" i="1" s="1"/>
  <c r="U528" i="1" a="1"/>
  <c r="U528" i="1" s="1"/>
  <c r="U529" i="1" a="1"/>
  <c r="U529" i="1" s="1"/>
  <c r="U530" i="1" a="1"/>
  <c r="U530" i="1" s="1"/>
  <c r="U531" i="1" a="1"/>
  <c r="U531" i="1" s="1"/>
  <c r="U532" i="1" a="1"/>
  <c r="U532" i="1" s="1"/>
  <c r="U533" i="1" a="1"/>
  <c r="U533" i="1" s="1"/>
  <c r="U534" i="1" a="1"/>
  <c r="U534" i="1" s="1"/>
  <c r="U535" i="1" a="1"/>
  <c r="U535" i="1" s="1"/>
  <c r="U536" i="1" a="1"/>
  <c r="U536" i="1" s="1"/>
  <c r="U537" i="1" a="1"/>
  <c r="U537" i="1" s="1"/>
  <c r="U538" i="1" a="1"/>
  <c r="U538" i="1" s="1"/>
  <c r="U539" i="1" a="1"/>
  <c r="U539" i="1" s="1"/>
  <c r="U540" i="1" a="1"/>
  <c r="U540" i="1" s="1"/>
  <c r="U541" i="1" a="1"/>
  <c r="U541" i="1" s="1"/>
  <c r="U542" i="1" a="1"/>
  <c r="U542" i="1" s="1"/>
  <c r="U543" i="1" a="1"/>
  <c r="U543" i="1" s="1"/>
  <c r="U544" i="1" a="1"/>
  <c r="U544" i="1" s="1"/>
  <c r="U545" i="1" a="1"/>
  <c r="U545" i="1" s="1"/>
  <c r="U546" i="1" a="1"/>
  <c r="U546" i="1" s="1"/>
  <c r="U547" i="1" a="1"/>
  <c r="U547" i="1" s="1"/>
  <c r="U548" i="1" a="1"/>
  <c r="U548" i="1" s="1"/>
  <c r="U549" i="1" a="1"/>
  <c r="U549" i="1" s="1"/>
  <c r="U550" i="1" a="1"/>
  <c r="U550" i="1" s="1"/>
  <c r="U551" i="1" a="1"/>
  <c r="U551" i="1" s="1"/>
  <c r="U552" i="1" a="1"/>
  <c r="U552" i="1" s="1"/>
  <c r="U553" i="1" a="1"/>
  <c r="U553" i="1" s="1"/>
  <c r="U554" i="1" a="1"/>
  <c r="U554" i="1" s="1"/>
  <c r="U555" i="1" a="1"/>
  <c r="U555" i="1" s="1"/>
  <c r="U556" i="1" a="1"/>
  <c r="U556" i="1" s="1"/>
  <c r="U557" i="1" a="1"/>
  <c r="U557" i="1" s="1"/>
  <c r="U558" i="1" a="1"/>
  <c r="U558" i="1" s="1"/>
  <c r="U559" i="1" a="1"/>
  <c r="U559" i="1" s="1"/>
  <c r="U560" i="1" a="1"/>
  <c r="U560" i="1" s="1"/>
  <c r="U561" i="1" a="1"/>
  <c r="U561" i="1" s="1"/>
  <c r="U562" i="1" a="1"/>
  <c r="U562" i="1" s="1"/>
  <c r="U563" i="1" a="1"/>
  <c r="U563" i="1" s="1"/>
  <c r="U564" i="1" a="1"/>
  <c r="U564" i="1" s="1"/>
  <c r="U565" i="1" a="1"/>
  <c r="U565" i="1" s="1"/>
  <c r="U566" i="1" a="1"/>
  <c r="U566" i="1" s="1"/>
  <c r="U567" i="1" a="1"/>
  <c r="U567" i="1" s="1"/>
  <c r="U568" i="1" a="1"/>
  <c r="U568" i="1" s="1"/>
  <c r="U569" i="1" a="1"/>
  <c r="U569" i="1" s="1"/>
  <c r="U570" i="1" a="1"/>
  <c r="U570" i="1" s="1"/>
  <c r="U571" i="1" a="1"/>
  <c r="U571" i="1" s="1"/>
  <c r="U572" i="1" a="1"/>
  <c r="U572" i="1" s="1"/>
  <c r="U573" i="1" a="1"/>
  <c r="U573" i="1" s="1"/>
  <c r="U574" i="1" a="1"/>
  <c r="U574" i="1" s="1"/>
  <c r="U575" i="1" a="1"/>
  <c r="U575" i="1" s="1"/>
  <c r="U576" i="1" a="1"/>
  <c r="U576" i="1" s="1"/>
  <c r="U577" i="1" a="1"/>
  <c r="U577" i="1" s="1"/>
  <c r="U578" i="1" a="1"/>
  <c r="U578" i="1" s="1"/>
  <c r="U579" i="1" a="1"/>
  <c r="U579" i="1" s="1"/>
  <c r="U580" i="1" a="1"/>
  <c r="U580" i="1" s="1"/>
  <c r="U581" i="1" a="1"/>
  <c r="U581" i="1" s="1"/>
  <c r="U582" i="1" a="1"/>
  <c r="U582" i="1" s="1"/>
  <c r="U583" i="1" a="1"/>
  <c r="U583" i="1" s="1"/>
  <c r="U584" i="1" a="1"/>
  <c r="U584" i="1" s="1"/>
  <c r="U585" i="1" a="1"/>
  <c r="U585" i="1" s="1"/>
  <c r="U586" i="1" a="1"/>
  <c r="U586" i="1" s="1"/>
  <c r="U587" i="1" a="1"/>
  <c r="U587" i="1" s="1"/>
  <c r="U588" i="1" a="1"/>
  <c r="U588" i="1" s="1"/>
  <c r="U589" i="1" a="1"/>
  <c r="U589" i="1" s="1"/>
  <c r="U590" i="1" a="1"/>
  <c r="U590" i="1" s="1"/>
  <c r="U591" i="1" a="1"/>
  <c r="U591" i="1" s="1"/>
  <c r="U592" i="1" a="1"/>
  <c r="U592" i="1" s="1"/>
  <c r="U593" i="1" a="1"/>
  <c r="U593" i="1" s="1"/>
  <c r="U594" i="1" a="1"/>
  <c r="U594" i="1" s="1"/>
  <c r="U595" i="1" a="1"/>
  <c r="U595" i="1" s="1"/>
  <c r="U596" i="1" a="1"/>
  <c r="U596" i="1" s="1"/>
  <c r="U597" i="1" a="1"/>
  <c r="U597" i="1" s="1"/>
  <c r="U598" i="1" a="1"/>
  <c r="U598" i="1" s="1"/>
  <c r="U599" i="1" a="1"/>
  <c r="U599" i="1" s="1"/>
  <c r="U600" i="1" a="1"/>
  <c r="U600" i="1" s="1"/>
  <c r="U601" i="1" a="1"/>
  <c r="U601" i="1" s="1"/>
  <c r="U602" i="1" a="1"/>
  <c r="U602" i="1" s="1"/>
  <c r="U603" i="1" a="1"/>
  <c r="U603" i="1" s="1"/>
  <c r="U604" i="1" a="1"/>
  <c r="U604" i="1" s="1"/>
  <c r="U605" i="1" a="1"/>
  <c r="U605" i="1" s="1"/>
  <c r="U606" i="1" a="1"/>
  <c r="U606" i="1" s="1"/>
  <c r="U607" i="1" a="1"/>
  <c r="U607" i="1" s="1"/>
  <c r="U608" i="1" a="1"/>
  <c r="U608" i="1" s="1"/>
  <c r="U609" i="1" a="1"/>
  <c r="U609" i="1" s="1"/>
  <c r="U610" i="1" a="1"/>
  <c r="U610" i="1" s="1"/>
  <c r="U611" i="1" a="1"/>
  <c r="U611" i="1" s="1"/>
  <c r="U612" i="1" a="1"/>
  <c r="U612" i="1" s="1"/>
  <c r="U613" i="1" a="1"/>
  <c r="U613" i="1" s="1"/>
  <c r="U614" i="1" a="1"/>
  <c r="U614" i="1" s="1"/>
  <c r="U615" i="1" a="1"/>
  <c r="U615" i="1" s="1"/>
  <c r="U616" i="1" a="1"/>
  <c r="U616" i="1" s="1"/>
  <c r="U617" i="1" a="1"/>
  <c r="U617" i="1" s="1"/>
  <c r="U618" i="1" a="1"/>
  <c r="U618" i="1" s="1"/>
  <c r="U619" i="1" a="1"/>
  <c r="U619" i="1" s="1"/>
  <c r="U620" i="1" a="1"/>
  <c r="U620" i="1" s="1"/>
  <c r="U621" i="1" a="1"/>
  <c r="U621" i="1" s="1"/>
  <c r="U622" i="1" a="1"/>
  <c r="U622" i="1" s="1"/>
  <c r="U623" i="1" a="1"/>
  <c r="U623" i="1" s="1"/>
  <c r="U624" i="1" a="1"/>
  <c r="U624" i="1" s="1"/>
  <c r="U625" i="1" a="1"/>
  <c r="U625" i="1" s="1"/>
  <c r="U626" i="1" a="1"/>
  <c r="U626" i="1" s="1"/>
  <c r="U627" i="1" a="1"/>
  <c r="U627" i="1" s="1"/>
  <c r="U628" i="1" a="1"/>
  <c r="U628" i="1" s="1"/>
  <c r="U629" i="1" a="1"/>
  <c r="U629" i="1" s="1"/>
  <c r="U630" i="1" a="1"/>
  <c r="U630" i="1" s="1"/>
  <c r="U631" i="1" a="1"/>
  <c r="U631" i="1" s="1"/>
  <c r="U632" i="1" a="1"/>
  <c r="U632" i="1" s="1"/>
  <c r="U633" i="1" a="1"/>
  <c r="U633" i="1" s="1"/>
  <c r="U634" i="1" a="1"/>
  <c r="U634" i="1" s="1"/>
  <c r="U635" i="1" a="1"/>
  <c r="U635" i="1" s="1"/>
  <c r="U636" i="1" a="1"/>
  <c r="U636" i="1" s="1"/>
  <c r="U637" i="1" a="1"/>
  <c r="U637" i="1" s="1"/>
  <c r="U638" i="1" a="1"/>
  <c r="U638" i="1" s="1"/>
  <c r="U639" i="1" a="1"/>
  <c r="U639" i="1" s="1"/>
  <c r="U640" i="1" a="1"/>
  <c r="U640" i="1" s="1"/>
  <c r="U641" i="1" a="1"/>
  <c r="U641" i="1" s="1"/>
  <c r="U642" i="1" a="1"/>
  <c r="U642" i="1" s="1"/>
  <c r="U643" i="1" a="1"/>
  <c r="U643" i="1" s="1"/>
  <c r="U644" i="1" a="1"/>
  <c r="U644" i="1" s="1"/>
  <c r="U645" i="1" a="1"/>
  <c r="U645" i="1" s="1"/>
  <c r="U646" i="1" a="1"/>
  <c r="U646" i="1" s="1"/>
  <c r="U647" i="1" a="1"/>
  <c r="U647" i="1" s="1"/>
  <c r="U648" i="1" a="1"/>
  <c r="U648" i="1" s="1"/>
  <c r="U649" i="1" a="1"/>
  <c r="U649" i="1" s="1"/>
  <c r="U650" i="1" a="1"/>
  <c r="U650" i="1" s="1"/>
  <c r="U651" i="1" a="1"/>
  <c r="U651" i="1" s="1"/>
  <c r="U652" i="1" a="1"/>
  <c r="U652" i="1" s="1"/>
  <c r="U653" i="1" a="1"/>
  <c r="U653" i="1" s="1"/>
  <c r="U654" i="1" a="1"/>
  <c r="U654" i="1" s="1"/>
  <c r="U655" i="1" a="1"/>
  <c r="U655" i="1" s="1"/>
  <c r="U656" i="1" a="1"/>
  <c r="U656" i="1" s="1"/>
  <c r="U657" i="1" a="1"/>
  <c r="U657" i="1" s="1"/>
  <c r="U658" i="1" a="1"/>
  <c r="U658" i="1" s="1"/>
  <c r="U659" i="1" a="1"/>
  <c r="U659" i="1" s="1"/>
  <c r="U660" i="1" a="1"/>
  <c r="U660" i="1" s="1"/>
  <c r="U661" i="1" a="1"/>
  <c r="U661" i="1" s="1"/>
  <c r="U662" i="1" a="1"/>
  <c r="U662" i="1" s="1"/>
  <c r="U663" i="1" a="1"/>
  <c r="U663" i="1" s="1"/>
  <c r="U664" i="1" a="1"/>
  <c r="U664" i="1" s="1"/>
  <c r="U665" i="1" a="1"/>
  <c r="U665" i="1" s="1"/>
  <c r="U666" i="1" a="1"/>
  <c r="U666" i="1" s="1"/>
  <c r="U667" i="1" a="1"/>
  <c r="U667" i="1" s="1"/>
  <c r="U668" i="1" a="1"/>
  <c r="U668" i="1" s="1"/>
  <c r="U669" i="1" a="1"/>
  <c r="U669" i="1" s="1"/>
  <c r="U670" i="1" a="1"/>
  <c r="U670" i="1" s="1"/>
  <c r="U671" i="1" a="1"/>
  <c r="U671" i="1" s="1"/>
  <c r="U672" i="1" a="1"/>
  <c r="U672" i="1" s="1"/>
  <c r="U673" i="1" a="1"/>
  <c r="U673" i="1" s="1"/>
  <c r="U674" i="1" a="1"/>
  <c r="U674" i="1" s="1"/>
  <c r="U675" i="1" a="1"/>
  <c r="U675" i="1" s="1"/>
  <c r="U676" i="1" a="1"/>
  <c r="U676" i="1" s="1"/>
  <c r="U677" i="1" a="1"/>
  <c r="U677" i="1" s="1"/>
  <c r="U678" i="1" a="1"/>
  <c r="U678" i="1" s="1"/>
  <c r="U679" i="1" a="1"/>
  <c r="U679" i="1" s="1"/>
  <c r="U680" i="1" a="1"/>
  <c r="U680" i="1" s="1"/>
  <c r="U681" i="1" a="1"/>
  <c r="U681" i="1" s="1"/>
  <c r="U682" i="1" a="1"/>
  <c r="U682" i="1" s="1"/>
  <c r="U683" i="1" a="1"/>
  <c r="U683" i="1" s="1"/>
  <c r="U684" i="1" a="1"/>
  <c r="U684" i="1" s="1"/>
  <c r="U685" i="1" a="1"/>
  <c r="U685" i="1" s="1"/>
  <c r="U686" i="1" a="1"/>
  <c r="U686" i="1" s="1"/>
  <c r="U687" i="1" a="1"/>
  <c r="U687" i="1" s="1"/>
  <c r="U688" i="1" a="1"/>
  <c r="U688" i="1" s="1"/>
  <c r="U689" i="1" a="1"/>
  <c r="U689" i="1" s="1"/>
  <c r="U690" i="1" a="1"/>
  <c r="U690" i="1" s="1"/>
  <c r="U691" i="1" a="1"/>
  <c r="U691" i="1" s="1"/>
  <c r="U692" i="1" a="1"/>
  <c r="U692" i="1" s="1"/>
  <c r="U693" i="1" a="1"/>
  <c r="U693" i="1" s="1"/>
  <c r="U694" i="1" a="1"/>
  <c r="U694" i="1" s="1"/>
  <c r="U695" i="1" a="1"/>
  <c r="U695" i="1" s="1"/>
  <c r="U696" i="1" a="1"/>
  <c r="U696" i="1" s="1"/>
  <c r="U697" i="1" a="1"/>
  <c r="U697" i="1" s="1"/>
  <c r="U698" i="1" a="1"/>
  <c r="U698" i="1" s="1"/>
  <c r="U699" i="1" a="1"/>
  <c r="U699" i="1" s="1"/>
  <c r="U700" i="1" a="1"/>
  <c r="U700" i="1" s="1"/>
  <c r="U701" i="1" a="1"/>
  <c r="U701" i="1" s="1"/>
  <c r="U702" i="1" a="1"/>
  <c r="U702" i="1" s="1"/>
  <c r="U703" i="1" a="1"/>
  <c r="U703" i="1" s="1"/>
  <c r="U704" i="1" a="1"/>
  <c r="U704" i="1" s="1"/>
  <c r="U705" i="1" a="1"/>
  <c r="U705" i="1" s="1"/>
  <c r="U706" i="1" a="1"/>
  <c r="U706" i="1" s="1"/>
  <c r="U707" i="1" a="1"/>
  <c r="U707" i="1" s="1"/>
  <c r="U708" i="1" a="1"/>
  <c r="U708" i="1" s="1"/>
  <c r="U709" i="1" a="1"/>
  <c r="U709" i="1" s="1"/>
  <c r="U710" i="1" a="1"/>
  <c r="U710" i="1" s="1"/>
  <c r="U711" i="1" a="1"/>
  <c r="U711" i="1" s="1"/>
  <c r="U712" i="1" a="1"/>
  <c r="U712" i="1" s="1"/>
  <c r="U713" i="1" a="1"/>
  <c r="U713" i="1" s="1"/>
  <c r="U714" i="1" a="1"/>
  <c r="U714" i="1" s="1"/>
  <c r="U715" i="1" a="1"/>
  <c r="U715" i="1" s="1"/>
  <c r="U716" i="1" a="1"/>
  <c r="U716" i="1" s="1"/>
  <c r="U717" i="1" a="1"/>
  <c r="U717" i="1" s="1"/>
  <c r="U718" i="1" a="1"/>
  <c r="U718" i="1" s="1"/>
  <c r="U719" i="1" a="1"/>
  <c r="U719" i="1" s="1"/>
  <c r="U720" i="1" a="1"/>
  <c r="U720" i="1" s="1"/>
  <c r="U721" i="1" a="1"/>
  <c r="U721" i="1" s="1"/>
  <c r="U722" i="1" a="1"/>
  <c r="U722" i="1" s="1"/>
  <c r="U723" i="1" a="1"/>
  <c r="U723" i="1" s="1"/>
  <c r="U724" i="1" a="1"/>
  <c r="U724" i="1" s="1"/>
  <c r="U725" i="1" a="1"/>
  <c r="U725" i="1" s="1"/>
  <c r="U726" i="1" a="1"/>
  <c r="U726" i="1" s="1"/>
  <c r="U727" i="1" a="1"/>
  <c r="U727" i="1" s="1"/>
  <c r="U728" i="1" a="1"/>
  <c r="U728" i="1" s="1"/>
  <c r="U729" i="1" a="1"/>
  <c r="U729" i="1" s="1"/>
  <c r="U730" i="1" a="1"/>
  <c r="U730" i="1" s="1"/>
  <c r="U731" i="1" a="1"/>
  <c r="U731" i="1" s="1"/>
  <c r="U732" i="1" a="1"/>
  <c r="U732" i="1" s="1"/>
  <c r="U733" i="1" a="1"/>
  <c r="U733" i="1" s="1"/>
  <c r="U734" i="1" a="1"/>
  <c r="U734" i="1" s="1"/>
  <c r="U735" i="1" a="1"/>
  <c r="U735" i="1" s="1"/>
  <c r="U736" i="1" a="1"/>
  <c r="U736" i="1" s="1"/>
  <c r="U737" i="1" a="1"/>
  <c r="U737" i="1" s="1"/>
  <c r="V3" i="1" a="1"/>
  <c r="V3" i="1" s="1"/>
  <c r="F3" i="1" s="1"/>
  <c r="V4" i="1" a="1"/>
  <c r="V4" i="1" s="1"/>
  <c r="F4" i="1" s="1"/>
  <c r="V5" i="1" a="1"/>
  <c r="V5" i="1" s="1"/>
  <c r="V6" i="1" a="1"/>
  <c r="V6" i="1" s="1"/>
  <c r="F6" i="1" s="1"/>
  <c r="V7" i="1" a="1"/>
  <c r="V7" i="1" s="1"/>
  <c r="F7" i="1" s="1"/>
  <c r="V8" i="1" a="1"/>
  <c r="V8" i="1" s="1"/>
  <c r="V9" i="1" a="1"/>
  <c r="V9" i="1" s="1"/>
  <c r="F9" i="1" s="1"/>
  <c r="V10" i="1" a="1"/>
  <c r="V10" i="1" s="1"/>
  <c r="F10" i="1" s="1"/>
  <c r="V11" i="1" a="1"/>
  <c r="V11" i="1" s="1"/>
  <c r="F11" i="1" s="1"/>
  <c r="V12" i="1" a="1"/>
  <c r="V12" i="1" s="1"/>
  <c r="F12" i="1" s="1"/>
  <c r="V13" i="1" a="1"/>
  <c r="V13" i="1" s="1"/>
  <c r="F13" i="1" s="1"/>
  <c r="V14" i="1" a="1"/>
  <c r="V14" i="1" s="1"/>
  <c r="F14" i="1" s="1"/>
  <c r="V15" i="1" a="1"/>
  <c r="V15" i="1" s="1"/>
  <c r="V16" i="1" a="1"/>
  <c r="V16" i="1" s="1"/>
  <c r="F16" i="1" s="1"/>
  <c r="V17" i="1" a="1"/>
  <c r="V17" i="1" s="1"/>
  <c r="F17" i="1" s="1"/>
  <c r="V18" i="1" a="1"/>
  <c r="V18" i="1" s="1"/>
  <c r="F18" i="1" s="1"/>
  <c r="V19" i="1" a="1"/>
  <c r="V19" i="1" s="1"/>
  <c r="F19" i="1" s="1"/>
  <c r="V20" i="1" a="1"/>
  <c r="V20" i="1" s="1"/>
  <c r="F20" i="1" s="1"/>
  <c r="V21" i="1" a="1"/>
  <c r="V21" i="1" s="1"/>
  <c r="F21" i="1" s="1"/>
  <c r="V22" i="1" a="1"/>
  <c r="V22" i="1" s="1"/>
  <c r="F22" i="1" s="1"/>
  <c r="V23" i="1" a="1"/>
  <c r="V23" i="1" s="1"/>
  <c r="F23" i="1" s="1"/>
  <c r="V24" i="1" a="1"/>
  <c r="V24" i="1" s="1"/>
  <c r="F24" i="1" s="1"/>
  <c r="V25" i="1" a="1"/>
  <c r="V25" i="1" s="1"/>
  <c r="F25" i="1" s="1"/>
  <c r="V26" i="1" a="1"/>
  <c r="V26" i="1" s="1"/>
  <c r="F26" i="1" s="1"/>
  <c r="V27" i="1" a="1"/>
  <c r="V27" i="1" s="1"/>
  <c r="F27" i="1" s="1"/>
  <c r="V28" i="1" a="1"/>
  <c r="V28" i="1" s="1"/>
  <c r="F28" i="1" s="1"/>
  <c r="V29" i="1" a="1"/>
  <c r="V29" i="1" s="1"/>
  <c r="F29" i="1" s="1"/>
  <c r="V30" i="1" a="1"/>
  <c r="V30" i="1" s="1"/>
  <c r="F30" i="1" s="1"/>
  <c r="V31" i="1" a="1"/>
  <c r="V31" i="1" s="1"/>
  <c r="F31" i="1" s="1"/>
  <c r="V32" i="1" a="1"/>
  <c r="V32" i="1" s="1"/>
  <c r="F32" i="1" s="1"/>
  <c r="V33" i="1" a="1"/>
  <c r="V33" i="1" s="1"/>
  <c r="F33" i="1" s="1"/>
  <c r="V34" i="1" a="1"/>
  <c r="V34" i="1" s="1"/>
  <c r="F34" i="1" s="1"/>
  <c r="V35" i="1" a="1"/>
  <c r="V35" i="1" s="1"/>
  <c r="F35" i="1" s="1"/>
  <c r="V36" i="1" a="1"/>
  <c r="V36" i="1" s="1"/>
  <c r="F36" i="1" s="1"/>
  <c r="V37" i="1" a="1"/>
  <c r="V37" i="1" s="1"/>
  <c r="F37" i="1" s="1"/>
  <c r="V38" i="1" a="1"/>
  <c r="V38" i="1" s="1"/>
  <c r="F38" i="1" s="1"/>
  <c r="V39" i="1" a="1"/>
  <c r="V39" i="1" s="1"/>
  <c r="F39" i="1" s="1"/>
  <c r="V40" i="1" a="1"/>
  <c r="V40" i="1" s="1"/>
  <c r="F40" i="1" s="1"/>
  <c r="V41" i="1" a="1"/>
  <c r="V41" i="1" s="1"/>
  <c r="F41" i="1" s="1"/>
  <c r="V42" i="1" a="1"/>
  <c r="V42" i="1" s="1"/>
  <c r="F42" i="1" s="1"/>
  <c r="V43" i="1" a="1"/>
  <c r="V43" i="1" s="1"/>
  <c r="F43" i="1" s="1"/>
  <c r="V44" i="1" a="1"/>
  <c r="V44" i="1" s="1"/>
  <c r="F44" i="1" s="1"/>
  <c r="V45" i="1" a="1"/>
  <c r="V45" i="1" s="1"/>
  <c r="F45" i="1" s="1"/>
  <c r="V46" i="1" a="1"/>
  <c r="V46" i="1" s="1"/>
  <c r="F46" i="1" s="1"/>
  <c r="V47" i="1" a="1"/>
  <c r="V47" i="1" s="1"/>
  <c r="F47" i="1" s="1"/>
  <c r="V48" i="1" a="1"/>
  <c r="V48" i="1" s="1"/>
  <c r="F48" i="1" s="1"/>
  <c r="V49" i="1" a="1"/>
  <c r="V49" i="1" s="1"/>
  <c r="F49" i="1" s="1"/>
  <c r="V50" i="1" a="1"/>
  <c r="V50" i="1" s="1"/>
  <c r="F50" i="1" s="1"/>
  <c r="V51" i="1" a="1"/>
  <c r="V51" i="1" s="1"/>
  <c r="F51" i="1" s="1"/>
  <c r="V52" i="1" a="1"/>
  <c r="V52" i="1" s="1"/>
  <c r="F52" i="1" s="1"/>
  <c r="V53" i="1" a="1"/>
  <c r="V53" i="1" s="1"/>
  <c r="F53" i="1" s="1"/>
  <c r="V54" i="1" a="1"/>
  <c r="V54" i="1" s="1"/>
  <c r="F54" i="1" s="1"/>
  <c r="V55" i="1" a="1"/>
  <c r="V55" i="1" s="1"/>
  <c r="F55" i="1" s="1"/>
  <c r="V56" i="1" a="1"/>
  <c r="V56" i="1" s="1"/>
  <c r="F56" i="1" s="1"/>
  <c r="V57" i="1" a="1"/>
  <c r="V57" i="1" s="1"/>
  <c r="F57" i="1" s="1"/>
  <c r="V58" i="1" a="1"/>
  <c r="V58" i="1" s="1"/>
  <c r="F58" i="1" s="1"/>
  <c r="V59" i="1" a="1"/>
  <c r="V59" i="1" s="1"/>
  <c r="F59" i="1" s="1"/>
  <c r="V60" i="1" a="1"/>
  <c r="V60" i="1" s="1"/>
  <c r="F60" i="1" s="1"/>
  <c r="V61" i="1" a="1"/>
  <c r="V61" i="1" s="1"/>
  <c r="F61" i="1" s="1"/>
  <c r="V62" i="1" a="1"/>
  <c r="V62" i="1" s="1"/>
  <c r="F62" i="1" s="1"/>
  <c r="V63" i="1" a="1"/>
  <c r="V63" i="1" s="1"/>
  <c r="F63" i="1" s="1"/>
  <c r="V64" i="1" a="1"/>
  <c r="V64" i="1" s="1"/>
  <c r="V65" i="1" a="1"/>
  <c r="V65" i="1" s="1"/>
  <c r="F65" i="1" s="1"/>
  <c r="V66" i="1" a="1"/>
  <c r="V66" i="1" s="1"/>
  <c r="F66" i="1" s="1"/>
  <c r="V67" i="1" a="1"/>
  <c r="V67" i="1" s="1"/>
  <c r="F67" i="1" s="1"/>
  <c r="V68" i="1" a="1"/>
  <c r="V68" i="1" s="1"/>
  <c r="F68" i="1" s="1"/>
  <c r="V69" i="1" a="1"/>
  <c r="V69" i="1" s="1"/>
  <c r="F69" i="1" s="1"/>
  <c r="V70" i="1" a="1"/>
  <c r="V70" i="1" s="1"/>
  <c r="F70" i="1" s="1"/>
  <c r="V71" i="1" a="1"/>
  <c r="V71" i="1" s="1"/>
  <c r="F71" i="1" s="1"/>
  <c r="V72" i="1" a="1"/>
  <c r="V72" i="1" s="1"/>
  <c r="F72" i="1" s="1"/>
  <c r="V73" i="1" a="1"/>
  <c r="V73" i="1" s="1"/>
  <c r="F73" i="1" s="1"/>
  <c r="V74" i="1" a="1"/>
  <c r="V74" i="1" s="1"/>
  <c r="V75" i="1" a="1"/>
  <c r="V75" i="1" s="1"/>
  <c r="F75" i="1" s="1"/>
  <c r="V76" i="1" a="1"/>
  <c r="V76" i="1" s="1"/>
  <c r="F76" i="1" s="1"/>
  <c r="V77" i="1" a="1"/>
  <c r="V77" i="1" s="1"/>
  <c r="F77" i="1" s="1"/>
  <c r="V78" i="1" a="1"/>
  <c r="V78" i="1" s="1"/>
  <c r="F78" i="1" s="1"/>
  <c r="V79" i="1" a="1"/>
  <c r="V79" i="1" s="1"/>
  <c r="F79" i="1" s="1"/>
  <c r="V80" i="1" a="1"/>
  <c r="V80" i="1" s="1"/>
  <c r="F80" i="1" s="1"/>
  <c r="V81" i="1" a="1"/>
  <c r="V81" i="1" s="1"/>
  <c r="F81" i="1" s="1"/>
  <c r="V82" i="1" a="1"/>
  <c r="V82" i="1" s="1"/>
  <c r="F82" i="1" s="1"/>
  <c r="V83" i="1" a="1"/>
  <c r="V83" i="1" s="1"/>
  <c r="F83" i="1" s="1"/>
  <c r="V84" i="1" a="1"/>
  <c r="V84" i="1" s="1"/>
  <c r="F84" i="1" s="1"/>
  <c r="V85" i="1" a="1"/>
  <c r="V85" i="1" s="1"/>
  <c r="F85" i="1" s="1"/>
  <c r="V86" i="1" a="1"/>
  <c r="V86" i="1" s="1"/>
  <c r="F86" i="1" s="1"/>
  <c r="V87" i="1" a="1"/>
  <c r="V87" i="1" s="1"/>
  <c r="V88" i="1" a="1"/>
  <c r="V88" i="1" s="1"/>
  <c r="F88" i="1" s="1"/>
  <c r="V89" i="1" a="1"/>
  <c r="V89" i="1" s="1"/>
  <c r="F89" i="1" s="1"/>
  <c r="V90" i="1" a="1"/>
  <c r="V90" i="1" s="1"/>
  <c r="F90" i="1" s="1"/>
  <c r="V91" i="1" a="1"/>
  <c r="V91" i="1" s="1"/>
  <c r="F91" i="1" s="1"/>
  <c r="V92" i="1" a="1"/>
  <c r="V92" i="1" s="1"/>
  <c r="F92" i="1" s="1"/>
  <c r="V93" i="1" a="1"/>
  <c r="V93" i="1" s="1"/>
  <c r="F93" i="1" s="1"/>
  <c r="V94" i="1" a="1"/>
  <c r="V94" i="1" s="1"/>
  <c r="F94" i="1" s="1"/>
  <c r="V95" i="1" a="1"/>
  <c r="V95" i="1" s="1"/>
  <c r="F95" i="1" s="1"/>
  <c r="V96" i="1" a="1"/>
  <c r="V96" i="1" s="1"/>
  <c r="F96" i="1" s="1"/>
  <c r="V97" i="1" a="1"/>
  <c r="V97" i="1" s="1"/>
  <c r="F97" i="1" s="1"/>
  <c r="V98" i="1" a="1"/>
  <c r="V98" i="1" s="1"/>
  <c r="F98" i="1" s="1"/>
  <c r="V99" i="1" a="1"/>
  <c r="V99" i="1" s="1"/>
  <c r="F99" i="1" s="1"/>
  <c r="V100" i="1" a="1"/>
  <c r="V100" i="1" s="1"/>
  <c r="F100" i="1" s="1"/>
  <c r="V101" i="1" a="1"/>
  <c r="V101" i="1" s="1"/>
  <c r="F101" i="1" s="1"/>
  <c r="V102" i="1" a="1"/>
  <c r="V102" i="1" s="1"/>
  <c r="F102" i="1" s="1"/>
  <c r="V103" i="1" a="1"/>
  <c r="V103" i="1" s="1"/>
  <c r="F103" i="1" s="1"/>
  <c r="V104" i="1" a="1"/>
  <c r="V104" i="1" s="1"/>
  <c r="F104" i="1" s="1"/>
  <c r="V105" i="1" a="1"/>
  <c r="V105" i="1" s="1"/>
  <c r="F105" i="1" s="1"/>
  <c r="V106" i="1" a="1"/>
  <c r="V106" i="1" s="1"/>
  <c r="F106" i="1" s="1"/>
  <c r="V107" i="1" a="1"/>
  <c r="V107" i="1" s="1"/>
  <c r="F107" i="1" s="1"/>
  <c r="V108" i="1" a="1"/>
  <c r="V108" i="1" s="1"/>
  <c r="F108" i="1" s="1"/>
  <c r="V109" i="1" a="1"/>
  <c r="V109" i="1" s="1"/>
  <c r="F109" i="1" s="1"/>
  <c r="V110" i="1" a="1"/>
  <c r="V110" i="1" s="1"/>
  <c r="F110" i="1" s="1"/>
  <c r="V111" i="1" a="1"/>
  <c r="V111" i="1" s="1"/>
  <c r="F111" i="1" s="1"/>
  <c r="V112" i="1" a="1"/>
  <c r="V112" i="1" s="1"/>
  <c r="F112" i="1" s="1"/>
  <c r="V113" i="1" a="1"/>
  <c r="V113" i="1" s="1"/>
  <c r="F113" i="1" s="1"/>
  <c r="V114" i="1" a="1"/>
  <c r="V114" i="1" s="1"/>
  <c r="F114" i="1" s="1"/>
  <c r="V115" i="1" a="1"/>
  <c r="V115" i="1" s="1"/>
  <c r="F115" i="1" s="1"/>
  <c r="V116" i="1" a="1"/>
  <c r="V116" i="1" s="1"/>
  <c r="F116" i="1" s="1"/>
  <c r="V117" i="1" a="1"/>
  <c r="V117" i="1" s="1"/>
  <c r="F117" i="1" s="1"/>
  <c r="V118" i="1" a="1"/>
  <c r="V118" i="1" s="1"/>
  <c r="F118" i="1" s="1"/>
  <c r="V119" i="1" a="1"/>
  <c r="V119" i="1" s="1"/>
  <c r="F119" i="1" s="1"/>
  <c r="V120" i="1" a="1"/>
  <c r="V120" i="1" s="1"/>
  <c r="F120" i="1" s="1"/>
  <c r="V121" i="1" a="1"/>
  <c r="V121" i="1" s="1"/>
  <c r="F121" i="1" s="1"/>
  <c r="V122" i="1" a="1"/>
  <c r="V122" i="1" s="1"/>
  <c r="F122" i="1" s="1"/>
  <c r="V123" i="1" a="1"/>
  <c r="V123" i="1" s="1"/>
  <c r="F123" i="1" s="1"/>
  <c r="V124" i="1" a="1"/>
  <c r="V124" i="1" s="1"/>
  <c r="F124" i="1" s="1"/>
  <c r="V125" i="1" a="1"/>
  <c r="V125" i="1" s="1"/>
  <c r="F125" i="1" s="1"/>
  <c r="V126" i="1" a="1"/>
  <c r="V126" i="1" s="1"/>
  <c r="F126" i="1" s="1"/>
  <c r="V127" i="1" a="1"/>
  <c r="V127" i="1" s="1"/>
  <c r="F127" i="1" s="1"/>
  <c r="V128" i="1" a="1"/>
  <c r="V128" i="1" s="1"/>
  <c r="F128" i="1" s="1"/>
  <c r="V129" i="1" a="1"/>
  <c r="V129" i="1" s="1"/>
  <c r="F129" i="1" s="1"/>
  <c r="V130" i="1" a="1"/>
  <c r="V130" i="1" s="1"/>
  <c r="F130" i="1" s="1"/>
  <c r="V131" i="1" a="1"/>
  <c r="V131" i="1" s="1"/>
  <c r="F131" i="1" s="1"/>
  <c r="V132" i="1" a="1"/>
  <c r="V132" i="1" s="1"/>
  <c r="F132" i="1" s="1"/>
  <c r="V133" i="1" a="1"/>
  <c r="V133" i="1" s="1"/>
  <c r="F133" i="1" s="1"/>
  <c r="V134" i="1" a="1"/>
  <c r="V134" i="1" s="1"/>
  <c r="F134" i="1" s="1"/>
  <c r="V135" i="1" a="1"/>
  <c r="V135" i="1" s="1"/>
  <c r="F135" i="1" s="1"/>
  <c r="V136" i="1" a="1"/>
  <c r="V136" i="1" s="1"/>
  <c r="F136" i="1" s="1"/>
  <c r="V137" i="1" a="1"/>
  <c r="V137" i="1" s="1"/>
  <c r="F137" i="1" s="1"/>
  <c r="V138" i="1" a="1"/>
  <c r="V138" i="1" s="1"/>
  <c r="F138" i="1" s="1"/>
  <c r="V139" i="1" a="1"/>
  <c r="V139" i="1" s="1"/>
  <c r="F139" i="1" s="1"/>
  <c r="V140" i="1" a="1"/>
  <c r="V140" i="1" s="1"/>
  <c r="F140" i="1" s="1"/>
  <c r="V141" i="1" a="1"/>
  <c r="V141" i="1" s="1"/>
  <c r="F141" i="1" s="1"/>
  <c r="V142" i="1" a="1"/>
  <c r="V142" i="1" s="1"/>
  <c r="F142" i="1" s="1"/>
  <c r="V143" i="1" a="1"/>
  <c r="V143" i="1" s="1"/>
  <c r="F143" i="1" s="1"/>
  <c r="V144" i="1" a="1"/>
  <c r="V144" i="1" s="1"/>
  <c r="F144" i="1" s="1"/>
  <c r="V145" i="1" a="1"/>
  <c r="V145" i="1" s="1"/>
  <c r="F145" i="1" s="1"/>
  <c r="V146" i="1" a="1"/>
  <c r="V146" i="1" s="1"/>
  <c r="F146" i="1" s="1"/>
  <c r="V147" i="1" a="1"/>
  <c r="V147" i="1" s="1"/>
  <c r="F147" i="1" s="1"/>
  <c r="V148" i="1" a="1"/>
  <c r="V148" i="1" s="1"/>
  <c r="F148" i="1" s="1"/>
  <c r="V149" i="1" a="1"/>
  <c r="V149" i="1" s="1"/>
  <c r="F149" i="1" s="1"/>
  <c r="V150" i="1" a="1"/>
  <c r="V150" i="1" s="1"/>
  <c r="F150" i="1" s="1"/>
  <c r="V151" i="1" a="1"/>
  <c r="V151" i="1" s="1"/>
  <c r="F151" i="1" s="1"/>
  <c r="V152" i="1" a="1"/>
  <c r="V152" i="1" s="1"/>
  <c r="F152" i="1" s="1"/>
  <c r="V153" i="1" a="1"/>
  <c r="V153" i="1" s="1"/>
  <c r="F153" i="1" s="1"/>
  <c r="V154" i="1" a="1"/>
  <c r="V154" i="1" s="1"/>
  <c r="F154" i="1" s="1"/>
  <c r="V155" i="1" a="1"/>
  <c r="V155" i="1" s="1"/>
  <c r="F155" i="1" s="1"/>
  <c r="V156" i="1" a="1"/>
  <c r="V156" i="1" s="1"/>
  <c r="F156" i="1" s="1"/>
  <c r="V157" i="1" a="1"/>
  <c r="V157" i="1" s="1"/>
  <c r="F157" i="1" s="1"/>
  <c r="V158" i="1" a="1"/>
  <c r="V158" i="1" s="1"/>
  <c r="F158" i="1" s="1"/>
  <c r="V159" i="1" a="1"/>
  <c r="V159" i="1" s="1"/>
  <c r="F159" i="1" s="1"/>
  <c r="V160" i="1" a="1"/>
  <c r="V160" i="1" s="1"/>
  <c r="F160" i="1" s="1"/>
  <c r="V161" i="1" a="1"/>
  <c r="V161" i="1" s="1"/>
  <c r="F161" i="1" s="1"/>
  <c r="V162" i="1" a="1"/>
  <c r="V162" i="1" s="1"/>
  <c r="F162" i="1" s="1"/>
  <c r="V163" i="1" a="1"/>
  <c r="V163" i="1" s="1"/>
  <c r="F163" i="1" s="1"/>
  <c r="V164" i="1" a="1"/>
  <c r="V164" i="1" s="1"/>
  <c r="F164" i="1" s="1"/>
  <c r="V165" i="1" a="1"/>
  <c r="V165" i="1" s="1"/>
  <c r="F165" i="1" s="1"/>
  <c r="V166" i="1" a="1"/>
  <c r="V166" i="1" s="1"/>
  <c r="F166" i="1" s="1"/>
  <c r="V167" i="1" a="1"/>
  <c r="V167" i="1" s="1"/>
  <c r="F167" i="1" s="1"/>
  <c r="V168" i="1" a="1"/>
  <c r="V168" i="1" s="1"/>
  <c r="F168" i="1" s="1"/>
  <c r="V169" i="1" a="1"/>
  <c r="V169" i="1" s="1"/>
  <c r="F169" i="1" s="1"/>
  <c r="V170" i="1" a="1"/>
  <c r="V170" i="1" s="1"/>
  <c r="F170" i="1" s="1"/>
  <c r="V171" i="1" a="1"/>
  <c r="V171" i="1" s="1"/>
  <c r="F171" i="1" s="1"/>
  <c r="V172" i="1" a="1"/>
  <c r="V172" i="1" s="1"/>
  <c r="F172" i="1" s="1"/>
  <c r="V173" i="1" a="1"/>
  <c r="V173" i="1" s="1"/>
  <c r="F173" i="1" s="1"/>
  <c r="V174" i="1" a="1"/>
  <c r="V174" i="1" s="1"/>
  <c r="F174" i="1" s="1"/>
  <c r="V175" i="1" a="1"/>
  <c r="V175" i="1" s="1"/>
  <c r="F175" i="1" s="1"/>
  <c r="V176" i="1" a="1"/>
  <c r="V176" i="1" s="1"/>
  <c r="F176" i="1" s="1"/>
  <c r="V177" i="1" a="1"/>
  <c r="V177" i="1" s="1"/>
  <c r="F177" i="1" s="1"/>
  <c r="V178" i="1" a="1"/>
  <c r="V178" i="1" s="1"/>
  <c r="F178" i="1" s="1"/>
  <c r="V179" i="1" a="1"/>
  <c r="V179" i="1" s="1"/>
  <c r="F179" i="1" s="1"/>
  <c r="V180" i="1" a="1"/>
  <c r="V180" i="1" s="1"/>
  <c r="F180" i="1" s="1"/>
  <c r="V181" i="1" a="1"/>
  <c r="V181" i="1" s="1"/>
  <c r="F181" i="1" s="1"/>
  <c r="V182" i="1" a="1"/>
  <c r="V182" i="1" s="1"/>
  <c r="F182" i="1" s="1"/>
  <c r="V183" i="1" a="1"/>
  <c r="V183" i="1" s="1"/>
  <c r="F183" i="1" s="1"/>
  <c r="V184" i="1" a="1"/>
  <c r="V184" i="1" s="1"/>
  <c r="F184" i="1" s="1"/>
  <c r="V185" i="1" a="1"/>
  <c r="V185" i="1" s="1"/>
  <c r="F185" i="1" s="1"/>
  <c r="V186" i="1" a="1"/>
  <c r="V186" i="1" s="1"/>
  <c r="F186" i="1" s="1"/>
  <c r="V187" i="1" a="1"/>
  <c r="V187" i="1" s="1"/>
  <c r="F187" i="1" s="1"/>
  <c r="V188" i="1" a="1"/>
  <c r="V188" i="1" s="1"/>
  <c r="F188" i="1" s="1"/>
  <c r="V189" i="1" a="1"/>
  <c r="V189" i="1" s="1"/>
  <c r="F189" i="1" s="1"/>
  <c r="V190" i="1" a="1"/>
  <c r="V190" i="1" s="1"/>
  <c r="F190" i="1" s="1"/>
  <c r="V191" i="1" a="1"/>
  <c r="V191" i="1" s="1"/>
  <c r="F191" i="1" s="1"/>
  <c r="V192" i="1" a="1"/>
  <c r="V192" i="1" s="1"/>
  <c r="F192" i="1" s="1"/>
  <c r="V193" i="1" a="1"/>
  <c r="V193" i="1" s="1"/>
  <c r="F193" i="1" s="1"/>
  <c r="V194" i="1" a="1"/>
  <c r="V194" i="1" s="1"/>
  <c r="F194" i="1" s="1"/>
  <c r="V195" i="1" a="1"/>
  <c r="V195" i="1" s="1"/>
  <c r="F195" i="1" s="1"/>
  <c r="V196" i="1" a="1"/>
  <c r="V196" i="1" s="1"/>
  <c r="F196" i="1" s="1"/>
  <c r="V197" i="1" a="1"/>
  <c r="V197" i="1" s="1"/>
  <c r="F197" i="1" s="1"/>
  <c r="V198" i="1" a="1"/>
  <c r="V198" i="1" s="1"/>
  <c r="F198" i="1" s="1"/>
  <c r="V199" i="1" a="1"/>
  <c r="V199" i="1" s="1"/>
  <c r="F199" i="1" s="1"/>
  <c r="V200" i="1" a="1"/>
  <c r="V200" i="1" s="1"/>
  <c r="F200" i="1" s="1"/>
  <c r="V201" i="1" a="1"/>
  <c r="V201" i="1" s="1"/>
  <c r="F201" i="1" s="1"/>
  <c r="V202" i="1" a="1"/>
  <c r="V202" i="1" s="1"/>
  <c r="F202" i="1" s="1"/>
  <c r="V203" i="1" a="1"/>
  <c r="V203" i="1" s="1"/>
  <c r="F203" i="1" s="1"/>
  <c r="V204" i="1" a="1"/>
  <c r="V204" i="1" s="1"/>
  <c r="F204" i="1" s="1"/>
  <c r="V205" i="1" a="1"/>
  <c r="V205" i="1" s="1"/>
  <c r="F205" i="1" s="1"/>
  <c r="V206" i="1" a="1"/>
  <c r="V206" i="1" s="1"/>
  <c r="F206" i="1" s="1"/>
  <c r="V207" i="1" a="1"/>
  <c r="V207" i="1" s="1"/>
  <c r="F207" i="1" s="1"/>
  <c r="V208" i="1" a="1"/>
  <c r="V208" i="1" s="1"/>
  <c r="F208" i="1" s="1"/>
  <c r="V209" i="1" a="1"/>
  <c r="V209" i="1" s="1"/>
  <c r="F209" i="1" s="1"/>
  <c r="V210" i="1" a="1"/>
  <c r="V210" i="1" s="1"/>
  <c r="F210" i="1" s="1"/>
  <c r="V211" i="1" a="1"/>
  <c r="V211" i="1" s="1"/>
  <c r="F211" i="1" s="1"/>
  <c r="V212" i="1" a="1"/>
  <c r="V212" i="1" s="1"/>
  <c r="F212" i="1" s="1"/>
  <c r="V213" i="1" a="1"/>
  <c r="V213" i="1" s="1"/>
  <c r="F213" i="1" s="1"/>
  <c r="V214" i="1" a="1"/>
  <c r="V214" i="1" s="1"/>
  <c r="F214" i="1" s="1"/>
  <c r="V215" i="1" a="1"/>
  <c r="V215" i="1" s="1"/>
  <c r="F215" i="1" s="1"/>
  <c r="V216" i="1" a="1"/>
  <c r="V216" i="1" s="1"/>
  <c r="F216" i="1" s="1"/>
  <c r="V217" i="1" a="1"/>
  <c r="V217" i="1" s="1"/>
  <c r="F217" i="1" s="1"/>
  <c r="V218" i="1" a="1"/>
  <c r="V218" i="1" s="1"/>
  <c r="F218" i="1" s="1"/>
  <c r="V219" i="1" a="1"/>
  <c r="V219" i="1" s="1"/>
  <c r="F219" i="1" s="1"/>
  <c r="V220" i="1" a="1"/>
  <c r="V220" i="1" s="1"/>
  <c r="F220" i="1" s="1"/>
  <c r="V221" i="1" a="1"/>
  <c r="V221" i="1" s="1"/>
  <c r="F221" i="1" s="1"/>
  <c r="V222" i="1" a="1"/>
  <c r="V222" i="1" s="1"/>
  <c r="F222" i="1" s="1"/>
  <c r="V223" i="1" a="1"/>
  <c r="V223" i="1" s="1"/>
  <c r="F223" i="1" s="1"/>
  <c r="V224" i="1" a="1"/>
  <c r="V224" i="1" s="1"/>
  <c r="F224" i="1" s="1"/>
  <c r="V225" i="1" a="1"/>
  <c r="V225" i="1" s="1"/>
  <c r="F225" i="1" s="1"/>
  <c r="V226" i="1" a="1"/>
  <c r="V226" i="1" s="1"/>
  <c r="F226" i="1" s="1"/>
  <c r="V227" i="1" a="1"/>
  <c r="V227" i="1" s="1"/>
  <c r="V228" i="1" a="1"/>
  <c r="V228" i="1" s="1"/>
  <c r="F228" i="1" s="1"/>
  <c r="V229" i="1" a="1"/>
  <c r="V229" i="1" s="1"/>
  <c r="F229" i="1" s="1"/>
  <c r="V230" i="1" a="1"/>
  <c r="V230" i="1" s="1"/>
  <c r="F230" i="1" s="1"/>
  <c r="V231" i="1" a="1"/>
  <c r="V231" i="1" s="1"/>
  <c r="F231" i="1" s="1"/>
  <c r="V232" i="1" a="1"/>
  <c r="V232" i="1" s="1"/>
  <c r="F232" i="1" s="1"/>
  <c r="V233" i="1" a="1"/>
  <c r="V233" i="1" s="1"/>
  <c r="F233" i="1" s="1"/>
  <c r="V234" i="1" a="1"/>
  <c r="V234" i="1" s="1"/>
  <c r="F234" i="1" s="1"/>
  <c r="V235" i="1" a="1"/>
  <c r="V235" i="1" s="1"/>
  <c r="F235" i="1" s="1"/>
  <c r="V236" i="1" a="1"/>
  <c r="V236" i="1" s="1"/>
  <c r="F236" i="1" s="1"/>
  <c r="V237" i="1" a="1"/>
  <c r="V237" i="1" s="1"/>
  <c r="F237" i="1" s="1"/>
  <c r="V238" i="1" a="1"/>
  <c r="V238" i="1" s="1"/>
  <c r="F238" i="1" s="1"/>
  <c r="V239" i="1" a="1"/>
  <c r="V239" i="1" s="1"/>
  <c r="F239" i="1" s="1"/>
  <c r="V240" i="1" a="1"/>
  <c r="V240" i="1" s="1"/>
  <c r="V241" i="1" a="1"/>
  <c r="V241" i="1" s="1"/>
  <c r="F241" i="1" s="1"/>
  <c r="V242" i="1" a="1"/>
  <c r="V242" i="1" s="1"/>
  <c r="F242" i="1" s="1"/>
  <c r="V243" i="1" a="1"/>
  <c r="V243" i="1" s="1"/>
  <c r="F243" i="1" s="1"/>
  <c r="V244" i="1" a="1"/>
  <c r="V244" i="1" s="1"/>
  <c r="F244" i="1" s="1"/>
  <c r="V245" i="1" a="1"/>
  <c r="V245" i="1" s="1"/>
  <c r="F245" i="1" s="1"/>
  <c r="V246" i="1" a="1"/>
  <c r="V246" i="1" s="1"/>
  <c r="F246" i="1" s="1"/>
  <c r="V247" i="1" a="1"/>
  <c r="V247" i="1" s="1"/>
  <c r="F247" i="1" s="1"/>
  <c r="V248" i="1" a="1"/>
  <c r="V248" i="1" s="1"/>
  <c r="F248" i="1" s="1"/>
  <c r="V249" i="1" a="1"/>
  <c r="V249" i="1" s="1"/>
  <c r="F249" i="1" s="1"/>
  <c r="V250" i="1" a="1"/>
  <c r="V250" i="1" s="1"/>
  <c r="F250" i="1" s="1"/>
  <c r="V251" i="1" a="1"/>
  <c r="V251" i="1" s="1"/>
  <c r="F251" i="1" s="1"/>
  <c r="V252" i="1" a="1"/>
  <c r="V252" i="1" s="1"/>
  <c r="F252" i="1" s="1"/>
  <c r="V253" i="1" a="1"/>
  <c r="V253" i="1" s="1"/>
  <c r="F253" i="1" s="1"/>
  <c r="V254" i="1" a="1"/>
  <c r="V254" i="1" s="1"/>
  <c r="F254" i="1" s="1"/>
  <c r="V255" i="1" a="1"/>
  <c r="V255" i="1" s="1"/>
  <c r="F255" i="1" s="1"/>
  <c r="V256" i="1" a="1"/>
  <c r="V256" i="1" s="1"/>
  <c r="F256" i="1" s="1"/>
  <c r="V257" i="1" a="1"/>
  <c r="V257" i="1" s="1"/>
  <c r="F257" i="1" s="1"/>
  <c r="V258" i="1" a="1"/>
  <c r="V258" i="1" s="1"/>
  <c r="F258" i="1" s="1"/>
  <c r="V259" i="1" a="1"/>
  <c r="V259" i="1" s="1"/>
  <c r="F259" i="1" s="1"/>
  <c r="V260" i="1" a="1"/>
  <c r="V260" i="1" s="1"/>
  <c r="F260" i="1" s="1"/>
  <c r="V261" i="1" a="1"/>
  <c r="V261" i="1" s="1"/>
  <c r="F261" i="1" s="1"/>
  <c r="V262" i="1" a="1"/>
  <c r="V262" i="1" s="1"/>
  <c r="F262" i="1" s="1"/>
  <c r="V263" i="1" a="1"/>
  <c r="V263" i="1" s="1"/>
  <c r="F263" i="1" s="1"/>
  <c r="V264" i="1" a="1"/>
  <c r="V264" i="1" s="1"/>
  <c r="F264" i="1" s="1"/>
  <c r="V265" i="1" a="1"/>
  <c r="V265" i="1" s="1"/>
  <c r="F265" i="1" s="1"/>
  <c r="V266" i="1" a="1"/>
  <c r="V266" i="1" s="1"/>
  <c r="F266" i="1" s="1"/>
  <c r="V267" i="1" a="1"/>
  <c r="V267" i="1" s="1"/>
  <c r="F267" i="1" s="1"/>
  <c r="V268" i="1" a="1"/>
  <c r="V268" i="1" s="1"/>
  <c r="F268" i="1" s="1"/>
  <c r="V269" i="1" a="1"/>
  <c r="V269" i="1" s="1"/>
  <c r="F269" i="1" s="1"/>
  <c r="V270" i="1" a="1"/>
  <c r="V270" i="1" s="1"/>
  <c r="V271" i="1" a="1"/>
  <c r="V271" i="1" s="1"/>
  <c r="F271" i="1" s="1"/>
  <c r="V272" i="1" a="1"/>
  <c r="V272" i="1" s="1"/>
  <c r="F272" i="1" s="1"/>
  <c r="V273" i="1" a="1"/>
  <c r="V273" i="1" s="1"/>
  <c r="F273" i="1" s="1"/>
  <c r="V274" i="1" a="1"/>
  <c r="V274" i="1" s="1"/>
  <c r="F274" i="1" s="1"/>
  <c r="V275" i="1" a="1"/>
  <c r="V275" i="1" s="1"/>
  <c r="F275" i="1" s="1"/>
  <c r="V276" i="1" a="1"/>
  <c r="V276" i="1" s="1"/>
  <c r="F276" i="1" s="1"/>
  <c r="V277" i="1" a="1"/>
  <c r="V277" i="1" s="1"/>
  <c r="F277" i="1" s="1"/>
  <c r="V278" i="1" a="1"/>
  <c r="V278" i="1" s="1"/>
  <c r="F278" i="1" s="1"/>
  <c r="V279" i="1" a="1"/>
  <c r="V279" i="1" s="1"/>
  <c r="V280" i="1" a="1"/>
  <c r="V280" i="1" s="1"/>
  <c r="F280" i="1" s="1"/>
  <c r="V281" i="1" a="1"/>
  <c r="V281" i="1" s="1"/>
  <c r="F281" i="1" s="1"/>
  <c r="V282" i="1" a="1"/>
  <c r="V282" i="1" s="1"/>
  <c r="F282" i="1" s="1"/>
  <c r="V283" i="1" a="1"/>
  <c r="V283" i="1" s="1"/>
  <c r="F283" i="1" s="1"/>
  <c r="V284" i="1" a="1"/>
  <c r="V284" i="1" s="1"/>
  <c r="F284" i="1" s="1"/>
  <c r="V285" i="1" a="1"/>
  <c r="V285" i="1" s="1"/>
  <c r="F285" i="1" s="1"/>
  <c r="V286" i="1" a="1"/>
  <c r="V286" i="1" s="1"/>
  <c r="F286" i="1" s="1"/>
  <c r="V287" i="1" a="1"/>
  <c r="V287" i="1" s="1"/>
  <c r="F287" i="1" s="1"/>
  <c r="V288" i="1" a="1"/>
  <c r="V288" i="1" s="1"/>
  <c r="F288" i="1" s="1"/>
  <c r="V289" i="1" a="1"/>
  <c r="V289" i="1" s="1"/>
  <c r="F289" i="1" s="1"/>
  <c r="V290" i="1" a="1"/>
  <c r="V290" i="1" s="1"/>
  <c r="F290" i="1" s="1"/>
  <c r="V291" i="1" a="1"/>
  <c r="V291" i="1" s="1"/>
  <c r="F291" i="1" s="1"/>
  <c r="V292" i="1" a="1"/>
  <c r="V292" i="1" s="1"/>
  <c r="F292" i="1" s="1"/>
  <c r="V293" i="1" a="1"/>
  <c r="V293" i="1" s="1"/>
  <c r="F293" i="1" s="1"/>
  <c r="V294" i="1" a="1"/>
  <c r="V294" i="1" s="1"/>
  <c r="F294" i="1" s="1"/>
  <c r="V295" i="1" a="1"/>
  <c r="V295" i="1" s="1"/>
  <c r="F295" i="1" s="1"/>
  <c r="V296" i="1" a="1"/>
  <c r="V296" i="1" s="1"/>
  <c r="F296" i="1" s="1"/>
  <c r="V297" i="1" a="1"/>
  <c r="V297" i="1" s="1"/>
  <c r="F297" i="1" s="1"/>
  <c r="V298" i="1" a="1"/>
  <c r="V298" i="1" s="1"/>
  <c r="F298" i="1" s="1"/>
  <c r="V299" i="1" a="1"/>
  <c r="V299" i="1" s="1"/>
  <c r="F299" i="1" s="1"/>
  <c r="V300" i="1" a="1"/>
  <c r="V300" i="1" s="1"/>
  <c r="F300" i="1" s="1"/>
  <c r="V301" i="1" a="1"/>
  <c r="V301" i="1" s="1"/>
  <c r="F301" i="1" s="1"/>
  <c r="V302" i="1" a="1"/>
  <c r="V302" i="1" s="1"/>
  <c r="F302" i="1" s="1"/>
  <c r="V303" i="1" a="1"/>
  <c r="V303" i="1" s="1"/>
  <c r="F303" i="1" s="1"/>
  <c r="V304" i="1" a="1"/>
  <c r="V304" i="1" s="1"/>
  <c r="F304" i="1" s="1"/>
  <c r="V305" i="1" a="1"/>
  <c r="V305" i="1" s="1"/>
  <c r="F305" i="1" s="1"/>
  <c r="V306" i="1" a="1"/>
  <c r="V306" i="1" s="1"/>
  <c r="F306" i="1" s="1"/>
  <c r="V307" i="1" a="1"/>
  <c r="V307" i="1" s="1"/>
  <c r="F307" i="1" s="1"/>
  <c r="V308" i="1" a="1"/>
  <c r="V308" i="1" s="1"/>
  <c r="F308" i="1" s="1"/>
  <c r="V309" i="1" a="1"/>
  <c r="V309" i="1" s="1"/>
  <c r="F309" i="1" s="1"/>
  <c r="V310" i="1" a="1"/>
  <c r="V310" i="1" s="1"/>
  <c r="F310" i="1" s="1"/>
  <c r="V311" i="1" a="1"/>
  <c r="V311" i="1" s="1"/>
  <c r="F311" i="1" s="1"/>
  <c r="V312" i="1" a="1"/>
  <c r="V312" i="1" s="1"/>
  <c r="F312" i="1" s="1"/>
  <c r="V313" i="1" a="1"/>
  <c r="V313" i="1" s="1"/>
  <c r="F313" i="1" s="1"/>
  <c r="V314" i="1" a="1"/>
  <c r="V314" i="1" s="1"/>
  <c r="F314" i="1" s="1"/>
  <c r="V315" i="1" a="1"/>
  <c r="V315" i="1" s="1"/>
  <c r="F315" i="1" s="1"/>
  <c r="V316" i="1" a="1"/>
  <c r="V316" i="1" s="1"/>
  <c r="F316" i="1" s="1"/>
  <c r="V317" i="1" a="1"/>
  <c r="V317" i="1" s="1"/>
  <c r="F317" i="1" s="1"/>
  <c r="V318" i="1" a="1"/>
  <c r="V318" i="1" s="1"/>
  <c r="F318" i="1" s="1"/>
  <c r="V319" i="1" a="1"/>
  <c r="V319" i="1" s="1"/>
  <c r="F319" i="1" s="1"/>
  <c r="V320" i="1" a="1"/>
  <c r="V320" i="1" s="1"/>
  <c r="F320" i="1" s="1"/>
  <c r="V321" i="1" a="1"/>
  <c r="V321" i="1" s="1"/>
  <c r="F321" i="1" s="1"/>
  <c r="V322" i="1" a="1"/>
  <c r="V322" i="1" s="1"/>
  <c r="F322" i="1" s="1"/>
  <c r="V323" i="1" a="1"/>
  <c r="V323" i="1" s="1"/>
  <c r="F323" i="1" s="1"/>
  <c r="V324" i="1" a="1"/>
  <c r="V324" i="1" s="1"/>
  <c r="F324" i="1" s="1"/>
  <c r="V325" i="1" a="1"/>
  <c r="V325" i="1" s="1"/>
  <c r="F325" i="1" s="1"/>
  <c r="V326" i="1" a="1"/>
  <c r="V326" i="1" s="1"/>
  <c r="F326" i="1" s="1"/>
  <c r="V327" i="1" a="1"/>
  <c r="V327" i="1" s="1"/>
  <c r="F327" i="1" s="1"/>
  <c r="V328" i="1" a="1"/>
  <c r="V328" i="1" s="1"/>
  <c r="F328" i="1" s="1"/>
  <c r="V329" i="1" a="1"/>
  <c r="V329" i="1" s="1"/>
  <c r="F329" i="1" s="1"/>
  <c r="V330" i="1" a="1"/>
  <c r="V330" i="1" s="1"/>
  <c r="F330" i="1" s="1"/>
  <c r="V331" i="1" a="1"/>
  <c r="V331" i="1" s="1"/>
  <c r="F331" i="1" s="1"/>
  <c r="V332" i="1" a="1"/>
  <c r="V332" i="1" s="1"/>
  <c r="F332" i="1" s="1"/>
  <c r="V333" i="1" a="1"/>
  <c r="V333" i="1" s="1"/>
  <c r="F333" i="1" s="1"/>
  <c r="V334" i="1" a="1"/>
  <c r="V334" i="1" s="1"/>
  <c r="F334" i="1" s="1"/>
  <c r="V335" i="1" a="1"/>
  <c r="V335" i="1" s="1"/>
  <c r="V336" i="1" a="1"/>
  <c r="V336" i="1" s="1"/>
  <c r="F336" i="1" s="1"/>
  <c r="V337" i="1" a="1"/>
  <c r="V337" i="1" s="1"/>
  <c r="F337" i="1" s="1"/>
  <c r="V338" i="1" a="1"/>
  <c r="V338" i="1" s="1"/>
  <c r="F338" i="1" s="1"/>
  <c r="V339" i="1" a="1"/>
  <c r="V339" i="1" s="1"/>
  <c r="F339" i="1" s="1"/>
  <c r="V340" i="1" a="1"/>
  <c r="V340" i="1" s="1"/>
  <c r="F340" i="1" s="1"/>
  <c r="V341" i="1" a="1"/>
  <c r="V341" i="1" s="1"/>
  <c r="F341" i="1" s="1"/>
  <c r="V342" i="1" a="1"/>
  <c r="V342" i="1" s="1"/>
  <c r="F342" i="1" s="1"/>
  <c r="V343" i="1" a="1"/>
  <c r="V343" i="1" s="1"/>
  <c r="F343" i="1" s="1"/>
  <c r="V344" i="1" a="1"/>
  <c r="V344" i="1" s="1"/>
  <c r="F344" i="1" s="1"/>
  <c r="V345" i="1" a="1"/>
  <c r="V345" i="1" s="1"/>
  <c r="F345" i="1" s="1"/>
  <c r="V346" i="1" a="1"/>
  <c r="V346" i="1" s="1"/>
  <c r="F346" i="1" s="1"/>
  <c r="V347" i="1" a="1"/>
  <c r="V347" i="1" s="1"/>
  <c r="F347" i="1" s="1"/>
  <c r="V348" i="1" a="1"/>
  <c r="V348" i="1" s="1"/>
  <c r="F348" i="1" s="1"/>
  <c r="V349" i="1" a="1"/>
  <c r="V349" i="1" s="1"/>
  <c r="F349" i="1" s="1"/>
  <c r="V350" i="1" a="1"/>
  <c r="V350" i="1" s="1"/>
  <c r="F350" i="1" s="1"/>
  <c r="V351" i="1" a="1"/>
  <c r="V351" i="1" s="1"/>
  <c r="F351" i="1" s="1"/>
  <c r="V352" i="1" a="1"/>
  <c r="V352" i="1" s="1"/>
  <c r="F352" i="1" s="1"/>
  <c r="V353" i="1" a="1"/>
  <c r="V353" i="1" s="1"/>
  <c r="F353" i="1" s="1"/>
  <c r="V354" i="1" a="1"/>
  <c r="V354" i="1" s="1"/>
  <c r="F354" i="1" s="1"/>
  <c r="V355" i="1" a="1"/>
  <c r="V355" i="1" s="1"/>
  <c r="F355" i="1" s="1"/>
  <c r="V356" i="1" a="1"/>
  <c r="V356" i="1" s="1"/>
  <c r="F356" i="1" s="1"/>
  <c r="V357" i="1" a="1"/>
  <c r="V357" i="1" s="1"/>
  <c r="F357" i="1" s="1"/>
  <c r="V358" i="1" a="1"/>
  <c r="V358" i="1" s="1"/>
  <c r="F358" i="1" s="1"/>
  <c r="V359" i="1" a="1"/>
  <c r="V359" i="1" s="1"/>
  <c r="F359" i="1" s="1"/>
  <c r="V360" i="1" a="1"/>
  <c r="V360" i="1" s="1"/>
  <c r="F360" i="1" s="1"/>
  <c r="V361" i="1" a="1"/>
  <c r="V361" i="1" s="1"/>
  <c r="F361" i="1" s="1"/>
  <c r="V362" i="1" a="1"/>
  <c r="V362" i="1" s="1"/>
  <c r="F362" i="1" s="1"/>
  <c r="V363" i="1" a="1"/>
  <c r="V363" i="1" s="1"/>
  <c r="F363" i="1" s="1"/>
  <c r="V364" i="1" a="1"/>
  <c r="V364" i="1" s="1"/>
  <c r="F364" i="1" s="1"/>
  <c r="V365" i="1" a="1"/>
  <c r="V365" i="1" s="1"/>
  <c r="F365" i="1" s="1"/>
  <c r="V366" i="1" a="1"/>
  <c r="V366" i="1" s="1"/>
  <c r="V367" i="1" a="1"/>
  <c r="V367" i="1" s="1"/>
  <c r="V368" i="1" a="1"/>
  <c r="V368" i="1" s="1"/>
  <c r="F368" i="1" s="1"/>
  <c r="V369" i="1" a="1"/>
  <c r="V369" i="1" s="1"/>
  <c r="F369" i="1" s="1"/>
  <c r="V370" i="1" a="1"/>
  <c r="V370" i="1" s="1"/>
  <c r="F370" i="1" s="1"/>
  <c r="V371" i="1" a="1"/>
  <c r="V371" i="1" s="1"/>
  <c r="F371" i="1" s="1"/>
  <c r="V372" i="1" a="1"/>
  <c r="V372" i="1" s="1"/>
  <c r="F372" i="1" s="1"/>
  <c r="V373" i="1" a="1"/>
  <c r="V373" i="1" s="1"/>
  <c r="F373" i="1" s="1"/>
  <c r="V374" i="1" a="1"/>
  <c r="V374" i="1" s="1"/>
  <c r="F374" i="1" s="1"/>
  <c r="V375" i="1" a="1"/>
  <c r="V375" i="1" s="1"/>
  <c r="F375" i="1" s="1"/>
  <c r="V376" i="1" a="1"/>
  <c r="V376" i="1" s="1"/>
  <c r="F376" i="1" s="1"/>
  <c r="V377" i="1" a="1"/>
  <c r="V377" i="1" s="1"/>
  <c r="F377" i="1" s="1"/>
  <c r="V378" i="1" a="1"/>
  <c r="V378" i="1" s="1"/>
  <c r="F378" i="1" s="1"/>
  <c r="V379" i="1" a="1"/>
  <c r="V379" i="1" s="1"/>
  <c r="F379" i="1" s="1"/>
  <c r="V380" i="1" a="1"/>
  <c r="V380" i="1" s="1"/>
  <c r="F380" i="1" s="1"/>
  <c r="V381" i="1" a="1"/>
  <c r="V381" i="1" s="1"/>
  <c r="F381" i="1" s="1"/>
  <c r="V382" i="1" a="1"/>
  <c r="V382" i="1" s="1"/>
  <c r="F382" i="1" s="1"/>
  <c r="V383" i="1" a="1"/>
  <c r="V383" i="1" s="1"/>
  <c r="F383" i="1" s="1"/>
  <c r="V384" i="1" a="1"/>
  <c r="V384" i="1" s="1"/>
  <c r="F384" i="1" s="1"/>
  <c r="V385" i="1" a="1"/>
  <c r="V385" i="1" s="1"/>
  <c r="F385" i="1" s="1"/>
  <c r="V386" i="1" a="1"/>
  <c r="V386" i="1" s="1"/>
  <c r="F386" i="1" s="1"/>
  <c r="V387" i="1" a="1"/>
  <c r="V387" i="1" s="1"/>
  <c r="F387" i="1" s="1"/>
  <c r="V388" i="1" a="1"/>
  <c r="V388" i="1" s="1"/>
  <c r="F388" i="1" s="1"/>
  <c r="V389" i="1" a="1"/>
  <c r="V389" i="1" s="1"/>
  <c r="F389" i="1" s="1"/>
  <c r="V390" i="1" a="1"/>
  <c r="V390" i="1" s="1"/>
  <c r="F390" i="1" s="1"/>
  <c r="V391" i="1" a="1"/>
  <c r="V391" i="1" s="1"/>
  <c r="F391" i="1" s="1"/>
  <c r="V392" i="1" a="1"/>
  <c r="V392" i="1" s="1"/>
  <c r="F392" i="1" s="1"/>
  <c r="V393" i="1" a="1"/>
  <c r="V393" i="1" s="1"/>
  <c r="F393" i="1" s="1"/>
  <c r="V394" i="1" a="1"/>
  <c r="V394" i="1" s="1"/>
  <c r="F394" i="1" s="1"/>
  <c r="V395" i="1" a="1"/>
  <c r="V395" i="1" s="1"/>
  <c r="F395" i="1" s="1"/>
  <c r="V396" i="1" a="1"/>
  <c r="V396" i="1" s="1"/>
  <c r="F396" i="1" s="1"/>
  <c r="V397" i="1" a="1"/>
  <c r="V397" i="1" s="1"/>
  <c r="F397" i="1" s="1"/>
  <c r="V398" i="1" a="1"/>
  <c r="V398" i="1" s="1"/>
  <c r="F398" i="1" s="1"/>
  <c r="V399" i="1" a="1"/>
  <c r="V399" i="1" s="1"/>
  <c r="V400" i="1" a="1"/>
  <c r="V400" i="1" s="1"/>
  <c r="F400" i="1" s="1"/>
  <c r="V401" i="1" a="1"/>
  <c r="V401" i="1" s="1"/>
  <c r="F401" i="1" s="1"/>
  <c r="V402" i="1" a="1"/>
  <c r="V402" i="1" s="1"/>
  <c r="F402" i="1" s="1"/>
  <c r="V403" i="1" a="1"/>
  <c r="V403" i="1" s="1"/>
  <c r="F403" i="1" s="1"/>
  <c r="V404" i="1" a="1"/>
  <c r="V404" i="1" s="1"/>
  <c r="F404" i="1" s="1"/>
  <c r="V405" i="1" a="1"/>
  <c r="V405" i="1" s="1"/>
  <c r="F405" i="1" s="1"/>
  <c r="V406" i="1" a="1"/>
  <c r="V406" i="1" s="1"/>
  <c r="F406" i="1" s="1"/>
  <c r="V407" i="1" a="1"/>
  <c r="V407" i="1" s="1"/>
  <c r="F407" i="1" s="1"/>
  <c r="V408" i="1" a="1"/>
  <c r="V408" i="1" s="1"/>
  <c r="F408" i="1" s="1"/>
  <c r="V409" i="1" a="1"/>
  <c r="V409" i="1" s="1"/>
  <c r="F409" i="1" s="1"/>
  <c r="V410" i="1" a="1"/>
  <c r="V410" i="1" s="1"/>
  <c r="F410" i="1" s="1"/>
  <c r="V411" i="1" a="1"/>
  <c r="V411" i="1" s="1"/>
  <c r="F411" i="1" s="1"/>
  <c r="V412" i="1" a="1"/>
  <c r="V412" i="1" s="1"/>
  <c r="F412" i="1" s="1"/>
  <c r="V413" i="1" a="1"/>
  <c r="V413" i="1" s="1"/>
  <c r="F413" i="1" s="1"/>
  <c r="V414" i="1" a="1"/>
  <c r="V414" i="1" s="1"/>
  <c r="F414" i="1" s="1"/>
  <c r="V415" i="1" a="1"/>
  <c r="V415" i="1" s="1"/>
  <c r="F415" i="1" s="1"/>
  <c r="V416" i="1" a="1"/>
  <c r="V416" i="1" s="1"/>
  <c r="F416" i="1" s="1"/>
  <c r="V417" i="1" a="1"/>
  <c r="V417" i="1" s="1"/>
  <c r="F417" i="1" s="1"/>
  <c r="V418" i="1" a="1"/>
  <c r="V418" i="1" s="1"/>
  <c r="F418" i="1" s="1"/>
  <c r="V419" i="1" a="1"/>
  <c r="V419" i="1" s="1"/>
  <c r="F419" i="1" s="1"/>
  <c r="V420" i="1" a="1"/>
  <c r="V420" i="1" s="1"/>
  <c r="F420" i="1" s="1"/>
  <c r="V421" i="1" a="1"/>
  <c r="V421" i="1" s="1"/>
  <c r="F421" i="1" s="1"/>
  <c r="V422" i="1" a="1"/>
  <c r="V422" i="1" s="1"/>
  <c r="F422" i="1" s="1"/>
  <c r="V423" i="1" a="1"/>
  <c r="V423" i="1" s="1"/>
  <c r="F423" i="1" s="1"/>
  <c r="V424" i="1" a="1"/>
  <c r="V424" i="1" s="1"/>
  <c r="F424" i="1" s="1"/>
  <c r="V425" i="1" a="1"/>
  <c r="V425" i="1" s="1"/>
  <c r="F425" i="1" s="1"/>
  <c r="V426" i="1" a="1"/>
  <c r="V426" i="1" s="1"/>
  <c r="F426" i="1" s="1"/>
  <c r="V427" i="1" a="1"/>
  <c r="V427" i="1" s="1"/>
  <c r="F427" i="1" s="1"/>
  <c r="V428" i="1" a="1"/>
  <c r="V428" i="1" s="1"/>
  <c r="F428" i="1" s="1"/>
  <c r="V429" i="1" a="1"/>
  <c r="V429" i="1" s="1"/>
  <c r="F429" i="1" s="1"/>
  <c r="V430" i="1" a="1"/>
  <c r="V430" i="1" s="1"/>
  <c r="F430" i="1" s="1"/>
  <c r="V431" i="1" a="1"/>
  <c r="V431" i="1" s="1"/>
  <c r="F431" i="1" s="1"/>
  <c r="V432" i="1" a="1"/>
  <c r="V432" i="1" s="1"/>
  <c r="F432" i="1" s="1"/>
  <c r="V433" i="1" a="1"/>
  <c r="V433" i="1" s="1"/>
  <c r="F433" i="1" s="1"/>
  <c r="V434" i="1" a="1"/>
  <c r="V434" i="1" s="1"/>
  <c r="F434" i="1" s="1"/>
  <c r="V435" i="1" a="1"/>
  <c r="V435" i="1" s="1"/>
  <c r="F435" i="1" s="1"/>
  <c r="V436" i="1" a="1"/>
  <c r="V436" i="1" s="1"/>
  <c r="F436" i="1" s="1"/>
  <c r="V437" i="1" a="1"/>
  <c r="V437" i="1" s="1"/>
  <c r="F437" i="1" s="1"/>
  <c r="V438" i="1" a="1"/>
  <c r="V438" i="1" s="1"/>
  <c r="F438" i="1" s="1"/>
  <c r="V439" i="1" a="1"/>
  <c r="V439" i="1" s="1"/>
  <c r="F439" i="1" s="1"/>
  <c r="V440" i="1" a="1"/>
  <c r="V440" i="1" s="1"/>
  <c r="F440" i="1" s="1"/>
  <c r="V441" i="1" a="1"/>
  <c r="V441" i="1" s="1"/>
  <c r="F441" i="1" s="1"/>
  <c r="V442" i="1" a="1"/>
  <c r="V442" i="1" s="1"/>
  <c r="F442" i="1" s="1"/>
  <c r="V443" i="1" a="1"/>
  <c r="V443" i="1" s="1"/>
  <c r="F443" i="1" s="1"/>
  <c r="V444" i="1" a="1"/>
  <c r="V444" i="1" s="1"/>
  <c r="F444" i="1" s="1"/>
  <c r="V445" i="1" a="1"/>
  <c r="V445" i="1" s="1"/>
  <c r="F445" i="1" s="1"/>
  <c r="V446" i="1" a="1"/>
  <c r="V446" i="1" s="1"/>
  <c r="F446" i="1" s="1"/>
  <c r="V447" i="1" a="1"/>
  <c r="V447" i="1" s="1"/>
  <c r="F447" i="1" s="1"/>
  <c r="V448" i="1" a="1"/>
  <c r="V448" i="1" s="1"/>
  <c r="F448" i="1" s="1"/>
  <c r="V449" i="1" a="1"/>
  <c r="V449" i="1" s="1"/>
  <c r="F449" i="1" s="1"/>
  <c r="V450" i="1" a="1"/>
  <c r="V450" i="1" s="1"/>
  <c r="F450" i="1" s="1"/>
  <c r="V451" i="1" a="1"/>
  <c r="V451" i="1" s="1"/>
  <c r="V452" i="1" a="1"/>
  <c r="V452" i="1" s="1"/>
  <c r="F452" i="1" s="1"/>
  <c r="V453" i="1" a="1"/>
  <c r="V453" i="1" s="1"/>
  <c r="F453" i="1" s="1"/>
  <c r="V454" i="1" a="1"/>
  <c r="V454" i="1" s="1"/>
  <c r="F454" i="1" s="1"/>
  <c r="V455" i="1" a="1"/>
  <c r="V455" i="1" s="1"/>
  <c r="F455" i="1" s="1"/>
  <c r="V456" i="1" a="1"/>
  <c r="V456" i="1" s="1"/>
  <c r="F456" i="1" s="1"/>
  <c r="V457" i="1" a="1"/>
  <c r="V457" i="1" s="1"/>
  <c r="F457" i="1" s="1"/>
  <c r="V458" i="1" a="1"/>
  <c r="V458" i="1" s="1"/>
  <c r="F458" i="1" s="1"/>
  <c r="V459" i="1" a="1"/>
  <c r="V459" i="1" s="1"/>
  <c r="F459" i="1" s="1"/>
  <c r="V460" i="1" a="1"/>
  <c r="V460" i="1" s="1"/>
  <c r="F460" i="1" s="1"/>
  <c r="V461" i="1" a="1"/>
  <c r="V461" i="1" s="1"/>
  <c r="F461" i="1" s="1"/>
  <c r="V462" i="1" a="1"/>
  <c r="V462" i="1" s="1"/>
  <c r="F462" i="1" s="1"/>
  <c r="V463" i="1" a="1"/>
  <c r="V463" i="1" s="1"/>
  <c r="F463" i="1" s="1"/>
  <c r="V464" i="1" a="1"/>
  <c r="V464" i="1" s="1"/>
  <c r="F464" i="1" s="1"/>
  <c r="V465" i="1" a="1"/>
  <c r="V465" i="1" s="1"/>
  <c r="F465" i="1" s="1"/>
  <c r="V466" i="1" a="1"/>
  <c r="V466" i="1" s="1"/>
  <c r="F466" i="1" s="1"/>
  <c r="V467" i="1" a="1"/>
  <c r="V467" i="1" s="1"/>
  <c r="F467" i="1" s="1"/>
  <c r="V468" i="1" a="1"/>
  <c r="V468" i="1" s="1"/>
  <c r="F468" i="1" s="1"/>
  <c r="V469" i="1" a="1"/>
  <c r="V469" i="1" s="1"/>
  <c r="F469" i="1" s="1"/>
  <c r="V470" i="1" a="1"/>
  <c r="V470" i="1" s="1"/>
  <c r="F470" i="1" s="1"/>
  <c r="V471" i="1" a="1"/>
  <c r="V471" i="1" s="1"/>
  <c r="F471" i="1" s="1"/>
  <c r="V472" i="1" a="1"/>
  <c r="V472" i="1" s="1"/>
  <c r="F472" i="1" s="1"/>
  <c r="V473" i="1" a="1"/>
  <c r="V473" i="1" s="1"/>
  <c r="F473" i="1" s="1"/>
  <c r="V474" i="1" a="1"/>
  <c r="V474" i="1" s="1"/>
  <c r="F474" i="1" s="1"/>
  <c r="V475" i="1" a="1"/>
  <c r="V475" i="1" s="1"/>
  <c r="V476" i="1" a="1"/>
  <c r="V476" i="1" s="1"/>
  <c r="F476" i="1" s="1"/>
  <c r="V477" i="1" a="1"/>
  <c r="V477" i="1" s="1"/>
  <c r="F477" i="1" s="1"/>
  <c r="V478" i="1" a="1"/>
  <c r="V478" i="1" s="1"/>
  <c r="F478" i="1" s="1"/>
  <c r="V479" i="1" a="1"/>
  <c r="V479" i="1" s="1"/>
  <c r="F479" i="1" s="1"/>
  <c r="V480" i="1" a="1"/>
  <c r="V480" i="1" s="1"/>
  <c r="F480" i="1" s="1"/>
  <c r="V481" i="1" a="1"/>
  <c r="V481" i="1" s="1"/>
  <c r="F481" i="1" s="1"/>
  <c r="V482" i="1" a="1"/>
  <c r="V482" i="1" s="1"/>
  <c r="F482" i="1" s="1"/>
  <c r="V483" i="1" a="1"/>
  <c r="V483" i="1" s="1"/>
  <c r="F483" i="1" s="1"/>
  <c r="V484" i="1" a="1"/>
  <c r="V484" i="1" s="1"/>
  <c r="F484" i="1" s="1"/>
  <c r="V485" i="1" a="1"/>
  <c r="V485" i="1" s="1"/>
  <c r="F485" i="1" s="1"/>
  <c r="V486" i="1" a="1"/>
  <c r="V486" i="1" s="1"/>
  <c r="F486" i="1" s="1"/>
  <c r="V487" i="1" a="1"/>
  <c r="V487" i="1" s="1"/>
  <c r="F487" i="1" s="1"/>
  <c r="V488" i="1" a="1"/>
  <c r="V488" i="1" s="1"/>
  <c r="F488" i="1" s="1"/>
  <c r="V489" i="1" a="1"/>
  <c r="V489" i="1" s="1"/>
  <c r="F489" i="1" s="1"/>
  <c r="V490" i="1" a="1"/>
  <c r="V490" i="1" s="1"/>
  <c r="F490" i="1" s="1"/>
  <c r="V491" i="1" a="1"/>
  <c r="V491" i="1" s="1"/>
  <c r="F491" i="1" s="1"/>
  <c r="V492" i="1" a="1"/>
  <c r="V492" i="1" s="1"/>
  <c r="F492" i="1" s="1"/>
  <c r="V493" i="1" a="1"/>
  <c r="V493" i="1" s="1"/>
  <c r="F493" i="1" s="1"/>
  <c r="V494" i="1" a="1"/>
  <c r="V494" i="1" s="1"/>
  <c r="F494" i="1" s="1"/>
  <c r="V495" i="1" a="1"/>
  <c r="V495" i="1" s="1"/>
  <c r="F495" i="1" s="1"/>
  <c r="V496" i="1" a="1"/>
  <c r="V496" i="1" s="1"/>
  <c r="F496" i="1" s="1"/>
  <c r="V497" i="1" a="1"/>
  <c r="V497" i="1" s="1"/>
  <c r="F497" i="1" s="1"/>
  <c r="V498" i="1" a="1"/>
  <c r="V498" i="1" s="1"/>
  <c r="F498" i="1" s="1"/>
  <c r="V499" i="1" a="1"/>
  <c r="V499" i="1" s="1"/>
  <c r="V500" i="1" a="1"/>
  <c r="V500" i="1" s="1"/>
  <c r="F500" i="1" s="1"/>
  <c r="V501" i="1" a="1"/>
  <c r="V501" i="1" s="1"/>
  <c r="F501" i="1" s="1"/>
  <c r="V502" i="1" a="1"/>
  <c r="V502" i="1" s="1"/>
  <c r="F502" i="1" s="1"/>
  <c r="V503" i="1" a="1"/>
  <c r="V503" i="1" s="1"/>
  <c r="F503" i="1" s="1"/>
  <c r="V504" i="1" a="1"/>
  <c r="V504" i="1" s="1"/>
  <c r="F504" i="1" s="1"/>
  <c r="V505" i="1" a="1"/>
  <c r="V505" i="1" s="1"/>
  <c r="F505" i="1" s="1"/>
  <c r="V506" i="1" a="1"/>
  <c r="V506" i="1" s="1"/>
  <c r="F506" i="1" s="1"/>
  <c r="V507" i="1" a="1"/>
  <c r="V507" i="1" s="1"/>
  <c r="F507" i="1" s="1"/>
  <c r="V508" i="1" a="1"/>
  <c r="V508" i="1" s="1"/>
  <c r="F508" i="1" s="1"/>
  <c r="V509" i="1" a="1"/>
  <c r="V509" i="1" s="1"/>
  <c r="F509" i="1" s="1"/>
  <c r="V510" i="1" a="1"/>
  <c r="V510" i="1" s="1"/>
  <c r="F510" i="1" s="1"/>
  <c r="V511" i="1" a="1"/>
  <c r="V511" i="1" s="1"/>
  <c r="F511" i="1" s="1"/>
  <c r="V512" i="1" a="1"/>
  <c r="V512" i="1" s="1"/>
  <c r="F512" i="1" s="1"/>
  <c r="V513" i="1" a="1"/>
  <c r="V513" i="1" s="1"/>
  <c r="F513" i="1" s="1"/>
  <c r="V514" i="1" a="1"/>
  <c r="V514" i="1" s="1"/>
  <c r="F514" i="1" s="1"/>
  <c r="V515" i="1" a="1"/>
  <c r="V515" i="1" s="1"/>
  <c r="F515" i="1" s="1"/>
  <c r="V516" i="1" a="1"/>
  <c r="V516" i="1" s="1"/>
  <c r="F516" i="1" s="1"/>
  <c r="V517" i="1" a="1"/>
  <c r="V517" i="1" s="1"/>
  <c r="F517" i="1" s="1"/>
  <c r="V518" i="1" a="1"/>
  <c r="V518" i="1" s="1"/>
  <c r="F518" i="1" s="1"/>
  <c r="V519" i="1" a="1"/>
  <c r="V519" i="1" s="1"/>
  <c r="F519" i="1" s="1"/>
  <c r="V520" i="1" a="1"/>
  <c r="V520" i="1" s="1"/>
  <c r="F520" i="1" s="1"/>
  <c r="V521" i="1" a="1"/>
  <c r="V521" i="1" s="1"/>
  <c r="F521" i="1" s="1"/>
  <c r="V522" i="1" a="1"/>
  <c r="V522" i="1" s="1"/>
  <c r="F522" i="1" s="1"/>
  <c r="V523" i="1" a="1"/>
  <c r="V523" i="1" s="1"/>
  <c r="F523" i="1" s="1"/>
  <c r="V524" i="1" a="1"/>
  <c r="V524" i="1" s="1"/>
  <c r="F524" i="1" s="1"/>
  <c r="V525" i="1" a="1"/>
  <c r="V525" i="1" s="1"/>
  <c r="F525" i="1" s="1"/>
  <c r="V526" i="1" a="1"/>
  <c r="V526" i="1" s="1"/>
  <c r="F526" i="1" s="1"/>
  <c r="V527" i="1" a="1"/>
  <c r="V527" i="1" s="1"/>
  <c r="F527" i="1" s="1"/>
  <c r="V528" i="1" a="1"/>
  <c r="V528" i="1" s="1"/>
  <c r="F528" i="1" s="1"/>
  <c r="V529" i="1" a="1"/>
  <c r="V529" i="1" s="1"/>
  <c r="F529" i="1" s="1"/>
  <c r="V530" i="1" a="1"/>
  <c r="V530" i="1" s="1"/>
  <c r="F530" i="1" s="1"/>
  <c r="V531" i="1" a="1"/>
  <c r="V531" i="1" s="1"/>
  <c r="F531" i="1" s="1"/>
  <c r="V532" i="1" a="1"/>
  <c r="V532" i="1" s="1"/>
  <c r="F532" i="1" s="1"/>
  <c r="V533" i="1" a="1"/>
  <c r="V533" i="1" s="1"/>
  <c r="F533" i="1" s="1"/>
  <c r="V534" i="1" a="1"/>
  <c r="V534" i="1" s="1"/>
  <c r="F534" i="1" s="1"/>
  <c r="V535" i="1" a="1"/>
  <c r="V535" i="1" s="1"/>
  <c r="F535" i="1" s="1"/>
  <c r="V536" i="1" a="1"/>
  <c r="V536" i="1" s="1"/>
  <c r="F536" i="1" s="1"/>
  <c r="V537" i="1" a="1"/>
  <c r="V537" i="1" s="1"/>
  <c r="F537" i="1" s="1"/>
  <c r="V538" i="1" a="1"/>
  <c r="V538" i="1" s="1"/>
  <c r="F538" i="1" s="1"/>
  <c r="V539" i="1" a="1"/>
  <c r="V539" i="1" s="1"/>
  <c r="F539" i="1" s="1"/>
  <c r="V540" i="1" a="1"/>
  <c r="V540" i="1" s="1"/>
  <c r="F540" i="1" s="1"/>
  <c r="V541" i="1" a="1"/>
  <c r="V541" i="1" s="1"/>
  <c r="F541" i="1" s="1"/>
  <c r="V542" i="1" a="1"/>
  <c r="V542" i="1" s="1"/>
  <c r="F542" i="1" s="1"/>
  <c r="V543" i="1" a="1"/>
  <c r="V543" i="1" s="1"/>
  <c r="F543" i="1" s="1"/>
  <c r="V544" i="1" a="1"/>
  <c r="V544" i="1" s="1"/>
  <c r="F544" i="1" s="1"/>
  <c r="V545" i="1" a="1"/>
  <c r="V545" i="1" s="1"/>
  <c r="F545" i="1" s="1"/>
  <c r="V546" i="1" a="1"/>
  <c r="V546" i="1" s="1"/>
  <c r="F546" i="1" s="1"/>
  <c r="V547" i="1" a="1"/>
  <c r="V547" i="1" s="1"/>
  <c r="F547" i="1" s="1"/>
  <c r="V548" i="1" a="1"/>
  <c r="V548" i="1" s="1"/>
  <c r="F548" i="1" s="1"/>
  <c r="V549" i="1" a="1"/>
  <c r="V549" i="1" s="1"/>
  <c r="F549" i="1" s="1"/>
  <c r="V550" i="1" a="1"/>
  <c r="V550" i="1" s="1"/>
  <c r="F550" i="1" s="1"/>
  <c r="V551" i="1" a="1"/>
  <c r="V551" i="1" s="1"/>
  <c r="F551" i="1" s="1"/>
  <c r="V552" i="1" a="1"/>
  <c r="V552" i="1" s="1"/>
  <c r="F552" i="1" s="1"/>
  <c r="V553" i="1" a="1"/>
  <c r="V553" i="1" s="1"/>
  <c r="F553" i="1" s="1"/>
  <c r="V554" i="1" a="1"/>
  <c r="V554" i="1" s="1"/>
  <c r="F554" i="1" s="1"/>
  <c r="V555" i="1" a="1"/>
  <c r="V555" i="1" s="1"/>
  <c r="F555" i="1" s="1"/>
  <c r="V556" i="1" a="1"/>
  <c r="V556" i="1" s="1"/>
  <c r="F556" i="1" s="1"/>
  <c r="V557" i="1" a="1"/>
  <c r="V557" i="1" s="1"/>
  <c r="V558" i="1" a="1"/>
  <c r="V558" i="1" s="1"/>
  <c r="V559" i="1" a="1"/>
  <c r="V559" i="1" s="1"/>
  <c r="F559" i="1" s="1"/>
  <c r="V560" i="1" a="1"/>
  <c r="V560" i="1" s="1"/>
  <c r="V561" i="1" a="1"/>
  <c r="V561" i="1" s="1"/>
  <c r="V562" i="1" a="1"/>
  <c r="V562" i="1" s="1"/>
  <c r="F562" i="1" s="1"/>
  <c r="V563" i="1" a="1"/>
  <c r="V563" i="1" s="1"/>
  <c r="F563" i="1" s="1"/>
  <c r="V564" i="1" a="1"/>
  <c r="V564" i="1" s="1"/>
  <c r="V565" i="1" a="1"/>
  <c r="V565" i="1" s="1"/>
  <c r="F565" i="1" s="1"/>
  <c r="V566" i="1" a="1"/>
  <c r="V566" i="1" s="1"/>
  <c r="V567" i="1" a="1"/>
  <c r="V567" i="1" s="1"/>
  <c r="V568" i="1" a="1"/>
  <c r="V568" i="1" s="1"/>
  <c r="F568" i="1" s="1"/>
  <c r="V569" i="1" a="1"/>
  <c r="V569" i="1" s="1"/>
  <c r="V570" i="1" a="1"/>
  <c r="V570" i="1" s="1"/>
  <c r="F570" i="1" s="1"/>
  <c r="V571" i="1" a="1"/>
  <c r="V571" i="1" s="1"/>
  <c r="F571" i="1" s="1"/>
  <c r="V572" i="1" a="1"/>
  <c r="V572" i="1" s="1"/>
  <c r="F572" i="1" s="1"/>
  <c r="V573" i="1" a="1"/>
  <c r="V573" i="1" s="1"/>
  <c r="V574" i="1" a="1"/>
  <c r="V574" i="1" s="1"/>
  <c r="F574" i="1" s="1"/>
  <c r="V575" i="1" a="1"/>
  <c r="V575" i="1" s="1"/>
  <c r="F575" i="1" s="1"/>
  <c r="V576" i="1" a="1"/>
  <c r="V576" i="1" s="1"/>
  <c r="V577" i="1" a="1"/>
  <c r="V577" i="1" s="1"/>
  <c r="F577" i="1" s="1"/>
  <c r="V578" i="1" a="1"/>
  <c r="V578" i="1" s="1"/>
  <c r="F578" i="1" s="1"/>
  <c r="V579" i="1" a="1"/>
  <c r="V579" i="1" s="1"/>
  <c r="F579" i="1" s="1"/>
  <c r="V580" i="1" a="1"/>
  <c r="V580" i="1" s="1"/>
  <c r="V581" i="1" a="1"/>
  <c r="V581" i="1" s="1"/>
  <c r="V582" i="1" a="1"/>
  <c r="V582" i="1" s="1"/>
  <c r="V583" i="1" a="1"/>
  <c r="V583" i="1" s="1"/>
  <c r="V584" i="1" a="1"/>
  <c r="V584" i="1" s="1"/>
  <c r="V585" i="1" a="1"/>
  <c r="V585" i="1" s="1"/>
  <c r="V586" i="1" a="1"/>
  <c r="V586" i="1" s="1"/>
  <c r="V587" i="1" a="1"/>
  <c r="V587" i="1" s="1"/>
  <c r="F587" i="1" s="1"/>
  <c r="V588" i="1" a="1"/>
  <c r="V588" i="1" s="1"/>
  <c r="V589" i="1" a="1"/>
  <c r="V589" i="1" s="1"/>
  <c r="F589" i="1" s="1"/>
  <c r="V590" i="1" a="1"/>
  <c r="V590" i="1" s="1"/>
  <c r="F590" i="1" s="1"/>
  <c r="V591" i="1" a="1"/>
  <c r="V591" i="1" s="1"/>
  <c r="F591" i="1" s="1"/>
  <c r="V592" i="1" a="1"/>
  <c r="V592" i="1" s="1"/>
  <c r="F592" i="1" s="1"/>
  <c r="V593" i="1" a="1"/>
  <c r="V593" i="1" s="1"/>
  <c r="V594" i="1" a="1"/>
  <c r="V594" i="1" s="1"/>
  <c r="V595" i="1" a="1"/>
  <c r="V595" i="1" s="1"/>
  <c r="F595" i="1" s="1"/>
  <c r="V596" i="1" a="1"/>
  <c r="V596" i="1" s="1"/>
  <c r="F596" i="1" s="1"/>
  <c r="V597" i="1" a="1"/>
  <c r="V597" i="1" s="1"/>
  <c r="F597" i="1" s="1"/>
  <c r="V598" i="1" a="1"/>
  <c r="V598" i="1" s="1"/>
  <c r="V599" i="1" a="1"/>
  <c r="V599" i="1" s="1"/>
  <c r="V600" i="1" a="1"/>
  <c r="V600" i="1" s="1"/>
  <c r="F600" i="1" s="1"/>
  <c r="V601" i="1" a="1"/>
  <c r="V601" i="1" s="1"/>
  <c r="F601" i="1" s="1"/>
  <c r="V602" i="1" a="1"/>
  <c r="V602" i="1" s="1"/>
  <c r="V603" i="1" a="1"/>
  <c r="V603" i="1" s="1"/>
  <c r="F603" i="1" s="1"/>
  <c r="V604" i="1" a="1"/>
  <c r="V604" i="1" s="1"/>
  <c r="V605" i="1" a="1"/>
  <c r="V605" i="1" s="1"/>
  <c r="V606" i="1" a="1"/>
  <c r="V606" i="1" s="1"/>
  <c r="F606" i="1" s="1"/>
  <c r="V607" i="1" a="1"/>
  <c r="V607" i="1" s="1"/>
  <c r="F607" i="1" s="1"/>
  <c r="V608" i="1" a="1"/>
  <c r="V608" i="1" s="1"/>
  <c r="V609" i="1" a="1"/>
  <c r="V609" i="1" s="1"/>
  <c r="V610" i="1" a="1"/>
  <c r="V610" i="1" s="1"/>
  <c r="V611" i="1" a="1"/>
  <c r="V611" i="1" s="1"/>
  <c r="F611" i="1" s="1"/>
  <c r="V612" i="1" a="1"/>
  <c r="V612" i="1" s="1"/>
  <c r="F612" i="1" s="1"/>
  <c r="V613" i="1" a="1"/>
  <c r="V613" i="1" s="1"/>
  <c r="F613" i="1" s="1"/>
  <c r="V614" i="1" a="1"/>
  <c r="V614" i="1" s="1"/>
  <c r="F614" i="1" s="1"/>
  <c r="V615" i="1" a="1"/>
  <c r="V615" i="1" s="1"/>
  <c r="V616" i="1" a="1"/>
  <c r="V616" i="1" s="1"/>
  <c r="V617" i="1" a="1"/>
  <c r="V617" i="1" s="1"/>
  <c r="V618" i="1" a="1"/>
  <c r="V618" i="1" s="1"/>
  <c r="V619" i="1" a="1"/>
  <c r="V619" i="1" s="1"/>
  <c r="V620" i="1" a="1"/>
  <c r="V620" i="1" s="1"/>
  <c r="F620" i="1" s="1"/>
  <c r="V621" i="1" a="1"/>
  <c r="V621" i="1" s="1"/>
  <c r="V622" i="1" a="1"/>
  <c r="V622" i="1" s="1"/>
  <c r="F622" i="1" s="1"/>
  <c r="V623" i="1" a="1"/>
  <c r="V623" i="1" s="1"/>
  <c r="V624" i="1" a="1"/>
  <c r="V624" i="1" s="1"/>
  <c r="V625" i="1" a="1"/>
  <c r="V625" i="1" s="1"/>
  <c r="F625" i="1" s="1"/>
  <c r="V626" i="1" a="1"/>
  <c r="V626" i="1" s="1"/>
  <c r="V627" i="1" a="1"/>
  <c r="V627" i="1" s="1"/>
  <c r="F627" i="1" s="1"/>
  <c r="V628" i="1" a="1"/>
  <c r="V628" i="1" s="1"/>
  <c r="F628" i="1" s="1"/>
  <c r="V629" i="1" a="1"/>
  <c r="V629" i="1" s="1"/>
  <c r="V630" i="1" a="1"/>
  <c r="V630" i="1" s="1"/>
  <c r="V631" i="1" a="1"/>
  <c r="V631" i="1" s="1"/>
  <c r="V632" i="1" a="1"/>
  <c r="V632" i="1" s="1"/>
  <c r="V633" i="1" a="1"/>
  <c r="V633" i="1" s="1"/>
  <c r="F633" i="1" s="1"/>
  <c r="V634" i="1" a="1"/>
  <c r="V634" i="1" s="1"/>
  <c r="F634" i="1" s="1"/>
  <c r="V635" i="1" a="1"/>
  <c r="V635" i="1" s="1"/>
  <c r="F635" i="1" s="1"/>
  <c r="V636" i="1" a="1"/>
  <c r="V636" i="1" s="1"/>
  <c r="F636" i="1" s="1"/>
  <c r="V637" i="1" a="1"/>
  <c r="V637" i="1" s="1"/>
  <c r="V638" i="1" a="1"/>
  <c r="V638" i="1" s="1"/>
  <c r="V639" i="1" a="1"/>
  <c r="V639" i="1" s="1"/>
  <c r="V640" i="1" a="1"/>
  <c r="V640" i="1" s="1"/>
  <c r="V641" i="1" a="1"/>
  <c r="V641" i="1" s="1"/>
  <c r="F641" i="1" s="1"/>
  <c r="V642" i="1" a="1"/>
  <c r="V642" i="1" s="1"/>
  <c r="F642" i="1" s="1"/>
  <c r="V643" i="1" a="1"/>
  <c r="V643" i="1" s="1"/>
  <c r="V644" i="1" a="1"/>
  <c r="V644" i="1" s="1"/>
  <c r="F644" i="1" s="1"/>
  <c r="V645" i="1" a="1"/>
  <c r="V645" i="1" s="1"/>
  <c r="F645" i="1" s="1"/>
  <c r="V646" i="1" a="1"/>
  <c r="V646" i="1" s="1"/>
  <c r="F646" i="1" s="1"/>
  <c r="V647" i="1" a="1"/>
  <c r="V647" i="1" s="1"/>
  <c r="F647" i="1" s="1"/>
  <c r="V648" i="1" a="1"/>
  <c r="V648" i="1" s="1"/>
  <c r="V649" i="1" a="1"/>
  <c r="V649" i="1" s="1"/>
  <c r="V650" i="1" a="1"/>
  <c r="V650" i="1" s="1"/>
  <c r="F650" i="1" s="1"/>
  <c r="V651" i="1" a="1"/>
  <c r="V651" i="1" s="1"/>
  <c r="F651" i="1" s="1"/>
  <c r="V652" i="1" a="1"/>
  <c r="V652" i="1" s="1"/>
  <c r="V653" i="1" a="1"/>
  <c r="V653" i="1" s="1"/>
  <c r="V654" i="1" a="1"/>
  <c r="V654" i="1" s="1"/>
  <c r="F654" i="1" s="1"/>
  <c r="V655" i="1" a="1"/>
  <c r="V655" i="1" s="1"/>
  <c r="F655" i="1" s="1"/>
  <c r="V656" i="1" a="1"/>
  <c r="V656" i="1" s="1"/>
  <c r="V657" i="1" a="1"/>
  <c r="V657" i="1" s="1"/>
  <c r="F657" i="1" s="1"/>
  <c r="V658" i="1" a="1"/>
  <c r="V658" i="1" s="1"/>
  <c r="V659" i="1" a="1"/>
  <c r="V659" i="1" s="1"/>
  <c r="V660" i="1" a="1"/>
  <c r="V660" i="1" s="1"/>
  <c r="V661" i="1" a="1"/>
  <c r="V661" i="1" s="1"/>
  <c r="V662" i="1" a="1"/>
  <c r="V662" i="1" s="1"/>
  <c r="F662" i="1" s="1"/>
  <c r="V663" i="1" a="1"/>
  <c r="V663" i="1" s="1"/>
  <c r="V664" i="1" a="1"/>
  <c r="V664" i="1" s="1"/>
  <c r="F664" i="1" s="1"/>
  <c r="V665" i="1" a="1"/>
  <c r="V665" i="1" s="1"/>
  <c r="V666" i="1" a="1"/>
  <c r="V666" i="1" s="1"/>
  <c r="F666" i="1" s="1"/>
  <c r="V667" i="1" a="1"/>
  <c r="V667" i="1" s="1"/>
  <c r="F667" i="1" s="1"/>
  <c r="V668" i="1" a="1"/>
  <c r="V668" i="1" s="1"/>
  <c r="F668" i="1" s="1"/>
  <c r="V669" i="1" a="1"/>
  <c r="V669" i="1" s="1"/>
  <c r="V670" i="1" a="1"/>
  <c r="V670" i="1" s="1"/>
  <c r="F670" i="1" s="1"/>
  <c r="V671" i="1" a="1"/>
  <c r="V671" i="1" s="1"/>
  <c r="F671" i="1" s="1"/>
  <c r="V672" i="1" a="1"/>
  <c r="V672" i="1" s="1"/>
  <c r="F672" i="1" s="1"/>
  <c r="V673" i="1" a="1"/>
  <c r="V673" i="1" s="1"/>
  <c r="V674" i="1" a="1"/>
  <c r="V674" i="1" s="1"/>
  <c r="F674" i="1" s="1"/>
  <c r="V675" i="1" a="1"/>
  <c r="V675" i="1" s="1"/>
  <c r="V676" i="1" a="1"/>
  <c r="V676" i="1" s="1"/>
  <c r="F676" i="1" s="1"/>
  <c r="V677" i="1" a="1"/>
  <c r="V677" i="1" s="1"/>
  <c r="F677" i="1" s="1"/>
  <c r="V678" i="1" a="1"/>
  <c r="V678" i="1" s="1"/>
  <c r="V679" i="1" a="1"/>
  <c r="V679" i="1" s="1"/>
  <c r="V680" i="1" a="1"/>
  <c r="V680" i="1" s="1"/>
  <c r="F680" i="1" s="1"/>
  <c r="V681" i="1" a="1"/>
  <c r="V681" i="1" s="1"/>
  <c r="F681" i="1" s="1"/>
  <c r="V682" i="1" a="1"/>
  <c r="V682" i="1" s="1"/>
  <c r="F682" i="1" s="1"/>
  <c r="V683" i="1" a="1"/>
  <c r="V683" i="1" s="1"/>
  <c r="V684" i="1" a="1"/>
  <c r="V684" i="1" s="1"/>
  <c r="V685" i="1" a="1"/>
  <c r="V685" i="1" s="1"/>
  <c r="F685" i="1" s="1"/>
  <c r="V686" i="1" a="1"/>
  <c r="V686" i="1" s="1"/>
  <c r="F686" i="1" s="1"/>
  <c r="V687" i="1" a="1"/>
  <c r="V687" i="1" s="1"/>
  <c r="V688" i="1" a="1"/>
  <c r="V688" i="1" s="1"/>
  <c r="F688" i="1" s="1"/>
  <c r="V689" i="1" a="1"/>
  <c r="V689" i="1" s="1"/>
  <c r="V690" i="1" a="1"/>
  <c r="V690" i="1" s="1"/>
  <c r="V691" i="1" a="1"/>
  <c r="V691" i="1" s="1"/>
  <c r="F691" i="1" s="1"/>
  <c r="V692" i="1" a="1"/>
  <c r="V692" i="1" s="1"/>
  <c r="F692" i="1" s="1"/>
  <c r="V693" i="1" a="1"/>
  <c r="V693" i="1" s="1"/>
  <c r="F693" i="1" s="1"/>
  <c r="V694" i="1" a="1"/>
  <c r="V694" i="1" s="1"/>
  <c r="F694" i="1" s="1"/>
  <c r="V695" i="1" a="1"/>
  <c r="V695" i="1" s="1"/>
  <c r="F695" i="1" s="1"/>
  <c r="V696" i="1" a="1"/>
  <c r="V696" i="1" s="1"/>
  <c r="F696" i="1" s="1"/>
  <c r="V697" i="1" a="1"/>
  <c r="V697" i="1" s="1"/>
  <c r="F697" i="1" s="1"/>
  <c r="V698" i="1" a="1"/>
  <c r="V698" i="1" s="1"/>
  <c r="V699" i="1" a="1"/>
  <c r="V699" i="1" s="1"/>
  <c r="F699" i="1" s="1"/>
  <c r="V700" i="1" a="1"/>
  <c r="V700" i="1" s="1"/>
  <c r="F700" i="1" s="1"/>
  <c r="V701" i="1" a="1"/>
  <c r="V701" i="1" s="1"/>
  <c r="F701" i="1" s="1"/>
  <c r="V702" i="1" a="1"/>
  <c r="V702" i="1" s="1"/>
  <c r="V703" i="1" a="1"/>
  <c r="V703" i="1" s="1"/>
  <c r="F703" i="1" s="1"/>
  <c r="V704" i="1" a="1"/>
  <c r="V704" i="1" s="1"/>
  <c r="F704" i="1" s="1"/>
  <c r="V705" i="1" a="1"/>
  <c r="V705" i="1" s="1"/>
  <c r="V706" i="1" a="1"/>
  <c r="V706" i="1" s="1"/>
  <c r="F706" i="1" s="1"/>
  <c r="V707" i="1" a="1"/>
  <c r="V707" i="1" s="1"/>
  <c r="F707" i="1" s="1"/>
  <c r="V708" i="1" a="1"/>
  <c r="V708" i="1" s="1"/>
  <c r="F708" i="1" s="1"/>
  <c r="V709" i="1" a="1"/>
  <c r="V709" i="1" s="1"/>
  <c r="V710" i="1" a="1"/>
  <c r="V710" i="1" s="1"/>
  <c r="V711" i="1" a="1"/>
  <c r="V711" i="1" s="1"/>
  <c r="F711" i="1" s="1"/>
  <c r="V712" i="1" a="1"/>
  <c r="V712" i="1" s="1"/>
  <c r="F712" i="1" s="1"/>
  <c r="V713" i="1" a="1"/>
  <c r="V713" i="1" s="1"/>
  <c r="F713" i="1" s="1"/>
  <c r="V714" i="1" a="1"/>
  <c r="V714" i="1" s="1"/>
  <c r="V715" i="1" a="1"/>
  <c r="V715" i="1" s="1"/>
  <c r="V716" i="1" a="1"/>
  <c r="V716" i="1" s="1"/>
  <c r="V717" i="1" a="1"/>
  <c r="V717" i="1" s="1"/>
  <c r="V718" i="1" a="1"/>
  <c r="V718" i="1" s="1"/>
  <c r="V719" i="1" a="1"/>
  <c r="V719" i="1" s="1"/>
  <c r="V720" i="1" a="1"/>
  <c r="V720" i="1" s="1"/>
  <c r="V721" i="1" a="1"/>
  <c r="V721" i="1" s="1"/>
  <c r="F721" i="1" s="1"/>
  <c r="V722" i="1" a="1"/>
  <c r="V722" i="1" s="1"/>
  <c r="V723" i="1" a="1"/>
  <c r="V723" i="1" s="1"/>
  <c r="F723" i="1" s="1"/>
  <c r="V724" i="1" a="1"/>
  <c r="V724" i="1" s="1"/>
  <c r="V725" i="1" a="1"/>
  <c r="V725" i="1" s="1"/>
  <c r="V726" i="1" a="1"/>
  <c r="V726" i="1" s="1"/>
  <c r="V727" i="1" a="1"/>
  <c r="V727" i="1" s="1"/>
  <c r="V728" i="1" a="1"/>
  <c r="V728" i="1" s="1"/>
  <c r="F728" i="1" s="1"/>
  <c r="V729" i="1" a="1"/>
  <c r="V729" i="1" s="1"/>
  <c r="F729" i="1" s="1"/>
  <c r="V730" i="1" a="1"/>
  <c r="V730" i="1" s="1"/>
  <c r="V731" i="1" a="1"/>
  <c r="V731" i="1" s="1"/>
  <c r="F731" i="1" s="1"/>
  <c r="V732" i="1" a="1"/>
  <c r="V732" i="1" s="1"/>
  <c r="F732" i="1" s="1"/>
  <c r="V733" i="1" a="1"/>
  <c r="V733" i="1" s="1"/>
  <c r="V734" i="1" a="1"/>
  <c r="V734" i="1" s="1"/>
  <c r="F734" i="1" s="1"/>
  <c r="V735" i="1" a="1"/>
  <c r="V735" i="1" s="1"/>
  <c r="F735" i="1" s="1"/>
  <c r="V736" i="1" a="1"/>
  <c r="V736" i="1" s="1"/>
  <c r="V737" i="1" a="1"/>
  <c r="V737" i="1" s="1"/>
  <c r="W3" i="1" a="1"/>
  <c r="W3" i="1" s="1"/>
  <c r="W4" i="1" a="1"/>
  <c r="W4" i="1" s="1"/>
  <c r="W5" i="1" a="1"/>
  <c r="W5" i="1" s="1"/>
  <c r="W6" i="1" a="1"/>
  <c r="W6" i="1" s="1"/>
  <c r="W7" i="1" a="1"/>
  <c r="W7" i="1" s="1"/>
  <c r="W8" i="1" a="1"/>
  <c r="W8" i="1" s="1"/>
  <c r="W9" i="1" a="1"/>
  <c r="W9" i="1" s="1"/>
  <c r="W10" i="1" a="1"/>
  <c r="W10" i="1" s="1"/>
  <c r="W11" i="1" a="1"/>
  <c r="W11" i="1" s="1"/>
  <c r="W12" i="1" a="1"/>
  <c r="W12" i="1" s="1"/>
  <c r="W13" i="1" a="1"/>
  <c r="W13" i="1" s="1"/>
  <c r="W14" i="1" a="1"/>
  <c r="W14" i="1" s="1"/>
  <c r="W15" i="1" a="1"/>
  <c r="W15" i="1" s="1"/>
  <c r="W16" i="1" a="1"/>
  <c r="W16" i="1" s="1"/>
  <c r="W17" i="1" a="1"/>
  <c r="W17" i="1" s="1"/>
  <c r="W18" i="1" a="1"/>
  <c r="W18" i="1" s="1"/>
  <c r="W19" i="1" a="1"/>
  <c r="W19" i="1" s="1"/>
  <c r="W20" i="1" a="1"/>
  <c r="W20" i="1" s="1"/>
  <c r="W21" i="1" a="1"/>
  <c r="W21" i="1" s="1"/>
  <c r="W22" i="1" a="1"/>
  <c r="W22" i="1" s="1"/>
  <c r="W23" i="1" a="1"/>
  <c r="W23" i="1" s="1"/>
  <c r="W24" i="1" a="1"/>
  <c r="W24" i="1" s="1"/>
  <c r="W25" i="1" a="1"/>
  <c r="W25" i="1" s="1"/>
  <c r="W26" i="1" a="1"/>
  <c r="W26" i="1" s="1"/>
  <c r="W27" i="1" a="1"/>
  <c r="W27" i="1" s="1"/>
  <c r="W28" i="1" a="1"/>
  <c r="W28" i="1" s="1"/>
  <c r="W29" i="1" a="1"/>
  <c r="W29" i="1" s="1"/>
  <c r="W30" i="1" a="1"/>
  <c r="W30" i="1" s="1"/>
  <c r="W31" i="1" a="1"/>
  <c r="W31" i="1" s="1"/>
  <c r="W32" i="1" a="1"/>
  <c r="W32" i="1" s="1"/>
  <c r="W33" i="1" a="1"/>
  <c r="W33" i="1" s="1"/>
  <c r="W34" i="1" a="1"/>
  <c r="W34" i="1" s="1"/>
  <c r="W35" i="1" a="1"/>
  <c r="W35" i="1" s="1"/>
  <c r="W36" i="1" a="1"/>
  <c r="W36" i="1" s="1"/>
  <c r="W37" i="1" a="1"/>
  <c r="W37" i="1" s="1"/>
  <c r="W38" i="1" a="1"/>
  <c r="W38" i="1" s="1"/>
  <c r="W39" i="1" a="1"/>
  <c r="W39" i="1" s="1"/>
  <c r="W40" i="1" a="1"/>
  <c r="W40" i="1" s="1"/>
  <c r="W41" i="1" a="1"/>
  <c r="W41" i="1" s="1"/>
  <c r="W42" i="1" a="1"/>
  <c r="W42" i="1" s="1"/>
  <c r="W43" i="1" a="1"/>
  <c r="W43" i="1" s="1"/>
  <c r="W44" i="1" a="1"/>
  <c r="W44" i="1" s="1"/>
  <c r="W45" i="1" a="1"/>
  <c r="W45" i="1" s="1"/>
  <c r="W46" i="1" a="1"/>
  <c r="W46" i="1" s="1"/>
  <c r="W47" i="1" a="1"/>
  <c r="W47" i="1" s="1"/>
  <c r="W48" i="1" a="1"/>
  <c r="W48" i="1" s="1"/>
  <c r="W49" i="1" a="1"/>
  <c r="W49" i="1" s="1"/>
  <c r="W50" i="1" a="1"/>
  <c r="W50" i="1" s="1"/>
  <c r="W51" i="1" a="1"/>
  <c r="W51" i="1" s="1"/>
  <c r="W52" i="1" a="1"/>
  <c r="W52" i="1" s="1"/>
  <c r="W53" i="1" a="1"/>
  <c r="W53" i="1" s="1"/>
  <c r="W54" i="1" a="1"/>
  <c r="W54" i="1" s="1"/>
  <c r="W55" i="1" a="1"/>
  <c r="W55" i="1" s="1"/>
  <c r="W56" i="1" a="1"/>
  <c r="W56" i="1" s="1"/>
  <c r="W57" i="1" a="1"/>
  <c r="W57" i="1" s="1"/>
  <c r="W58" i="1" a="1"/>
  <c r="W58" i="1" s="1"/>
  <c r="W59" i="1" a="1"/>
  <c r="W59" i="1" s="1"/>
  <c r="W60" i="1" a="1"/>
  <c r="W60" i="1" s="1"/>
  <c r="W61" i="1" a="1"/>
  <c r="W61" i="1" s="1"/>
  <c r="W62" i="1" a="1"/>
  <c r="W62" i="1" s="1"/>
  <c r="W63" i="1" a="1"/>
  <c r="W63" i="1" s="1"/>
  <c r="W64" i="1" a="1"/>
  <c r="W64" i="1" s="1"/>
  <c r="W65" i="1" a="1"/>
  <c r="W65" i="1" s="1"/>
  <c r="W66" i="1" a="1"/>
  <c r="W66" i="1" s="1"/>
  <c r="W67" i="1" a="1"/>
  <c r="W67" i="1" s="1"/>
  <c r="W68" i="1" a="1"/>
  <c r="W68" i="1" s="1"/>
  <c r="W69" i="1" a="1"/>
  <c r="W69" i="1" s="1"/>
  <c r="W70" i="1" a="1"/>
  <c r="W70" i="1" s="1"/>
  <c r="W71" i="1" a="1"/>
  <c r="W71" i="1" s="1"/>
  <c r="W72" i="1" a="1"/>
  <c r="W72" i="1" s="1"/>
  <c r="W73" i="1" a="1"/>
  <c r="W73" i="1" s="1"/>
  <c r="W74" i="1" a="1"/>
  <c r="W74" i="1" s="1"/>
  <c r="W75" i="1" a="1"/>
  <c r="W75" i="1" s="1"/>
  <c r="W76" i="1" a="1"/>
  <c r="W76" i="1" s="1"/>
  <c r="W77" i="1" a="1"/>
  <c r="W77" i="1" s="1"/>
  <c r="W78" i="1" a="1"/>
  <c r="W78" i="1" s="1"/>
  <c r="W79" i="1" a="1"/>
  <c r="W79" i="1" s="1"/>
  <c r="W80" i="1" a="1"/>
  <c r="W80" i="1" s="1"/>
  <c r="W81" i="1" a="1"/>
  <c r="W81" i="1" s="1"/>
  <c r="W82" i="1" a="1"/>
  <c r="W82" i="1" s="1"/>
  <c r="W83" i="1" a="1"/>
  <c r="W83" i="1" s="1"/>
  <c r="W84" i="1" a="1"/>
  <c r="W84" i="1" s="1"/>
  <c r="W85" i="1" a="1"/>
  <c r="W85" i="1" s="1"/>
  <c r="W86" i="1" a="1"/>
  <c r="W86" i="1" s="1"/>
  <c r="W87" i="1" a="1"/>
  <c r="W87" i="1" s="1"/>
  <c r="W88" i="1" a="1"/>
  <c r="W88" i="1" s="1"/>
  <c r="W89" i="1" a="1"/>
  <c r="W89" i="1" s="1"/>
  <c r="W90" i="1" a="1"/>
  <c r="W90" i="1" s="1"/>
  <c r="W91" i="1" a="1"/>
  <c r="W91" i="1" s="1"/>
  <c r="W92" i="1" a="1"/>
  <c r="W92" i="1" s="1"/>
  <c r="W93" i="1" a="1"/>
  <c r="W93" i="1" s="1"/>
  <c r="W94" i="1" a="1"/>
  <c r="W94" i="1" s="1"/>
  <c r="W95" i="1" a="1"/>
  <c r="W95" i="1" s="1"/>
  <c r="W96" i="1" a="1"/>
  <c r="W96" i="1" s="1"/>
  <c r="W97" i="1" a="1"/>
  <c r="W97" i="1" s="1"/>
  <c r="W98" i="1" a="1"/>
  <c r="W98" i="1" s="1"/>
  <c r="W99" i="1" a="1"/>
  <c r="W99" i="1" s="1"/>
  <c r="W100" i="1" a="1"/>
  <c r="W100" i="1" s="1"/>
  <c r="W101" i="1" a="1"/>
  <c r="W101" i="1" s="1"/>
  <c r="W102" i="1" a="1"/>
  <c r="W102" i="1" s="1"/>
  <c r="W103" i="1" a="1"/>
  <c r="W103" i="1" s="1"/>
  <c r="W104" i="1" a="1"/>
  <c r="W104" i="1" s="1"/>
  <c r="W105" i="1" a="1"/>
  <c r="W105" i="1" s="1"/>
  <c r="W106" i="1" a="1"/>
  <c r="W106" i="1" s="1"/>
  <c r="W107" i="1" a="1"/>
  <c r="W107" i="1" s="1"/>
  <c r="W108" i="1" a="1"/>
  <c r="W108" i="1" s="1"/>
  <c r="W109" i="1" a="1"/>
  <c r="W109" i="1" s="1"/>
  <c r="W110" i="1" a="1"/>
  <c r="W110" i="1" s="1"/>
  <c r="W111" i="1" a="1"/>
  <c r="W111" i="1" s="1"/>
  <c r="W112" i="1" a="1"/>
  <c r="W112" i="1" s="1"/>
  <c r="W113" i="1" a="1"/>
  <c r="W113" i="1" s="1"/>
  <c r="W114" i="1" a="1"/>
  <c r="W114" i="1" s="1"/>
  <c r="W115" i="1" a="1"/>
  <c r="W115" i="1" s="1"/>
  <c r="W116" i="1" a="1"/>
  <c r="W116" i="1" s="1"/>
  <c r="W117" i="1" a="1"/>
  <c r="W117" i="1" s="1"/>
  <c r="W118" i="1" a="1"/>
  <c r="W118" i="1" s="1"/>
  <c r="W119" i="1" a="1"/>
  <c r="W119" i="1" s="1"/>
  <c r="W120" i="1" a="1"/>
  <c r="W120" i="1" s="1"/>
  <c r="W121" i="1" a="1"/>
  <c r="W121" i="1" s="1"/>
  <c r="W122" i="1" a="1"/>
  <c r="W122" i="1" s="1"/>
  <c r="W123" i="1" a="1"/>
  <c r="W123" i="1" s="1"/>
  <c r="W124" i="1" a="1"/>
  <c r="W124" i="1" s="1"/>
  <c r="W125" i="1" a="1"/>
  <c r="W125" i="1" s="1"/>
  <c r="W126" i="1" a="1"/>
  <c r="W126" i="1" s="1"/>
  <c r="W127" i="1" a="1"/>
  <c r="W127" i="1" s="1"/>
  <c r="W128" i="1" a="1"/>
  <c r="W128" i="1" s="1"/>
  <c r="W129" i="1" a="1"/>
  <c r="W129" i="1" s="1"/>
  <c r="W130" i="1" a="1"/>
  <c r="W130" i="1" s="1"/>
  <c r="W131" i="1" a="1"/>
  <c r="W131" i="1" s="1"/>
  <c r="W132" i="1" a="1"/>
  <c r="W132" i="1" s="1"/>
  <c r="W133" i="1" a="1"/>
  <c r="W133" i="1" s="1"/>
  <c r="W134" i="1" a="1"/>
  <c r="W134" i="1" s="1"/>
  <c r="W135" i="1" a="1"/>
  <c r="W135" i="1" s="1"/>
  <c r="W136" i="1" a="1"/>
  <c r="W136" i="1" s="1"/>
  <c r="W137" i="1" a="1"/>
  <c r="W137" i="1" s="1"/>
  <c r="W138" i="1" a="1"/>
  <c r="W138" i="1" s="1"/>
  <c r="W139" i="1" a="1"/>
  <c r="W139" i="1" s="1"/>
  <c r="W140" i="1" a="1"/>
  <c r="W140" i="1" s="1"/>
  <c r="W141" i="1" a="1"/>
  <c r="W141" i="1" s="1"/>
  <c r="W142" i="1" a="1"/>
  <c r="W142" i="1" s="1"/>
  <c r="W143" i="1" a="1"/>
  <c r="W143" i="1" s="1"/>
  <c r="W144" i="1" a="1"/>
  <c r="W144" i="1" s="1"/>
  <c r="W145" i="1" a="1"/>
  <c r="W145" i="1" s="1"/>
  <c r="W146" i="1" a="1"/>
  <c r="W146" i="1" s="1"/>
  <c r="W147" i="1" a="1"/>
  <c r="W147" i="1" s="1"/>
  <c r="W148" i="1" a="1"/>
  <c r="W148" i="1" s="1"/>
  <c r="W149" i="1" a="1"/>
  <c r="W149" i="1" s="1"/>
  <c r="W150" i="1" a="1"/>
  <c r="W150" i="1" s="1"/>
  <c r="W151" i="1" a="1"/>
  <c r="W151" i="1" s="1"/>
  <c r="W152" i="1" a="1"/>
  <c r="W152" i="1" s="1"/>
  <c r="W153" i="1" a="1"/>
  <c r="W153" i="1" s="1"/>
  <c r="W154" i="1" a="1"/>
  <c r="W154" i="1" s="1"/>
  <c r="W155" i="1" a="1"/>
  <c r="W155" i="1" s="1"/>
  <c r="W156" i="1" a="1"/>
  <c r="W156" i="1" s="1"/>
  <c r="W157" i="1" a="1"/>
  <c r="W157" i="1" s="1"/>
  <c r="W158" i="1" a="1"/>
  <c r="W158" i="1" s="1"/>
  <c r="W159" i="1" a="1"/>
  <c r="W159" i="1" s="1"/>
  <c r="W160" i="1" a="1"/>
  <c r="W160" i="1" s="1"/>
  <c r="W161" i="1" a="1"/>
  <c r="W161" i="1" s="1"/>
  <c r="W162" i="1" a="1"/>
  <c r="W162" i="1" s="1"/>
  <c r="W163" i="1" a="1"/>
  <c r="W163" i="1" s="1"/>
  <c r="W164" i="1" a="1"/>
  <c r="W164" i="1" s="1"/>
  <c r="W165" i="1" a="1"/>
  <c r="W165" i="1" s="1"/>
  <c r="W166" i="1" a="1"/>
  <c r="W166" i="1" s="1"/>
  <c r="W167" i="1" a="1"/>
  <c r="W167" i="1" s="1"/>
  <c r="W168" i="1" a="1"/>
  <c r="W168" i="1" s="1"/>
  <c r="W169" i="1" a="1"/>
  <c r="W169" i="1" s="1"/>
  <c r="W170" i="1" a="1"/>
  <c r="W170" i="1" s="1"/>
  <c r="W171" i="1" a="1"/>
  <c r="W171" i="1" s="1"/>
  <c r="W172" i="1" a="1"/>
  <c r="W172" i="1" s="1"/>
  <c r="W173" i="1" a="1"/>
  <c r="W173" i="1" s="1"/>
  <c r="W174" i="1" a="1"/>
  <c r="W174" i="1" s="1"/>
  <c r="W175" i="1" a="1"/>
  <c r="W175" i="1" s="1"/>
  <c r="W176" i="1" a="1"/>
  <c r="W176" i="1" s="1"/>
  <c r="W177" i="1" a="1"/>
  <c r="W177" i="1" s="1"/>
  <c r="W178" i="1" a="1"/>
  <c r="W178" i="1" s="1"/>
  <c r="W179" i="1" a="1"/>
  <c r="W179" i="1" s="1"/>
  <c r="W180" i="1" a="1"/>
  <c r="W180" i="1" s="1"/>
  <c r="W181" i="1" a="1"/>
  <c r="W181" i="1" s="1"/>
  <c r="W182" i="1" a="1"/>
  <c r="W182" i="1" s="1"/>
  <c r="W183" i="1" a="1"/>
  <c r="W183" i="1" s="1"/>
  <c r="W184" i="1" a="1"/>
  <c r="W184" i="1" s="1"/>
  <c r="W185" i="1" a="1"/>
  <c r="W185" i="1" s="1"/>
  <c r="W186" i="1" a="1"/>
  <c r="W186" i="1" s="1"/>
  <c r="W187" i="1" a="1"/>
  <c r="W187" i="1" s="1"/>
  <c r="W188" i="1" a="1"/>
  <c r="W188" i="1" s="1"/>
  <c r="W189" i="1" a="1"/>
  <c r="W189" i="1" s="1"/>
  <c r="W190" i="1" a="1"/>
  <c r="W190" i="1" s="1"/>
  <c r="W191" i="1" a="1"/>
  <c r="W191" i="1" s="1"/>
  <c r="W192" i="1" a="1"/>
  <c r="W192" i="1" s="1"/>
  <c r="W193" i="1" a="1"/>
  <c r="W193" i="1" s="1"/>
  <c r="W194" i="1" a="1"/>
  <c r="W194" i="1" s="1"/>
  <c r="W195" i="1" a="1"/>
  <c r="W195" i="1" s="1"/>
  <c r="W196" i="1" a="1"/>
  <c r="W196" i="1" s="1"/>
  <c r="W197" i="1" a="1"/>
  <c r="W197" i="1" s="1"/>
  <c r="W198" i="1" a="1"/>
  <c r="W198" i="1" s="1"/>
  <c r="W199" i="1" a="1"/>
  <c r="W199" i="1" s="1"/>
  <c r="W200" i="1" a="1"/>
  <c r="W200" i="1" s="1"/>
  <c r="W201" i="1" a="1"/>
  <c r="W201" i="1" s="1"/>
  <c r="W202" i="1" a="1"/>
  <c r="W202" i="1" s="1"/>
  <c r="W203" i="1" a="1"/>
  <c r="W203" i="1" s="1"/>
  <c r="W204" i="1" a="1"/>
  <c r="W204" i="1" s="1"/>
  <c r="W205" i="1" a="1"/>
  <c r="W205" i="1" s="1"/>
  <c r="W206" i="1" a="1"/>
  <c r="W206" i="1" s="1"/>
  <c r="W207" i="1" a="1"/>
  <c r="W207" i="1" s="1"/>
  <c r="W208" i="1" a="1"/>
  <c r="W208" i="1" s="1"/>
  <c r="W209" i="1" a="1"/>
  <c r="W209" i="1" s="1"/>
  <c r="W210" i="1" a="1"/>
  <c r="W210" i="1" s="1"/>
  <c r="W211" i="1" a="1"/>
  <c r="W211" i="1" s="1"/>
  <c r="W212" i="1" a="1"/>
  <c r="W212" i="1" s="1"/>
  <c r="W213" i="1" a="1"/>
  <c r="W213" i="1" s="1"/>
  <c r="W214" i="1" a="1"/>
  <c r="W214" i="1" s="1"/>
  <c r="W215" i="1" a="1"/>
  <c r="W215" i="1" s="1"/>
  <c r="W216" i="1" a="1"/>
  <c r="W216" i="1" s="1"/>
  <c r="W217" i="1" a="1"/>
  <c r="W217" i="1" s="1"/>
  <c r="W218" i="1" a="1"/>
  <c r="W218" i="1" s="1"/>
  <c r="W219" i="1" a="1"/>
  <c r="W219" i="1" s="1"/>
  <c r="W220" i="1" a="1"/>
  <c r="W220" i="1" s="1"/>
  <c r="W221" i="1" a="1"/>
  <c r="W221" i="1" s="1"/>
  <c r="W222" i="1" a="1"/>
  <c r="W222" i="1" s="1"/>
  <c r="W223" i="1" a="1"/>
  <c r="W223" i="1" s="1"/>
  <c r="W224" i="1" a="1"/>
  <c r="W224" i="1" s="1"/>
  <c r="W225" i="1" a="1"/>
  <c r="W225" i="1" s="1"/>
  <c r="W226" i="1" a="1"/>
  <c r="W226" i="1" s="1"/>
  <c r="W227" i="1" a="1"/>
  <c r="W227" i="1" s="1"/>
  <c r="W228" i="1" a="1"/>
  <c r="W228" i="1" s="1"/>
  <c r="W229" i="1" a="1"/>
  <c r="W229" i="1" s="1"/>
  <c r="W230" i="1" a="1"/>
  <c r="W230" i="1" s="1"/>
  <c r="W231" i="1" a="1"/>
  <c r="W231" i="1" s="1"/>
  <c r="W232" i="1" a="1"/>
  <c r="W232" i="1" s="1"/>
  <c r="W233" i="1" a="1"/>
  <c r="W233" i="1" s="1"/>
  <c r="W234" i="1" a="1"/>
  <c r="W234" i="1" s="1"/>
  <c r="W235" i="1" a="1"/>
  <c r="W235" i="1" s="1"/>
  <c r="W236" i="1" a="1"/>
  <c r="W236" i="1" s="1"/>
  <c r="W237" i="1" a="1"/>
  <c r="W237" i="1" s="1"/>
  <c r="W238" i="1" a="1"/>
  <c r="W238" i="1" s="1"/>
  <c r="W239" i="1" a="1"/>
  <c r="W239" i="1" s="1"/>
  <c r="W240" i="1" a="1"/>
  <c r="W240" i="1" s="1"/>
  <c r="W241" i="1" a="1"/>
  <c r="W241" i="1" s="1"/>
  <c r="W242" i="1" a="1"/>
  <c r="W242" i="1" s="1"/>
  <c r="W243" i="1" a="1"/>
  <c r="W243" i="1" s="1"/>
  <c r="W244" i="1" a="1"/>
  <c r="W244" i="1" s="1"/>
  <c r="W245" i="1" a="1"/>
  <c r="W245" i="1" s="1"/>
  <c r="W246" i="1" a="1"/>
  <c r="W246" i="1" s="1"/>
  <c r="W247" i="1" a="1"/>
  <c r="W247" i="1" s="1"/>
  <c r="W248" i="1" a="1"/>
  <c r="W248" i="1" s="1"/>
  <c r="W249" i="1" a="1"/>
  <c r="W249" i="1" s="1"/>
  <c r="W250" i="1" a="1"/>
  <c r="W250" i="1" s="1"/>
  <c r="W251" i="1" a="1"/>
  <c r="W251" i="1" s="1"/>
  <c r="W252" i="1" a="1"/>
  <c r="W252" i="1" s="1"/>
  <c r="W253" i="1" a="1"/>
  <c r="W253" i="1" s="1"/>
  <c r="W254" i="1" a="1"/>
  <c r="W254" i="1" s="1"/>
  <c r="W255" i="1" a="1"/>
  <c r="W255" i="1" s="1"/>
  <c r="W256" i="1" a="1"/>
  <c r="W256" i="1" s="1"/>
  <c r="W257" i="1" a="1"/>
  <c r="W257" i="1" s="1"/>
  <c r="W258" i="1" a="1"/>
  <c r="W258" i="1" s="1"/>
  <c r="W259" i="1" a="1"/>
  <c r="W259" i="1" s="1"/>
  <c r="W260" i="1" a="1"/>
  <c r="W260" i="1" s="1"/>
  <c r="W261" i="1" a="1"/>
  <c r="W261" i="1" s="1"/>
  <c r="W262" i="1" a="1"/>
  <c r="W262" i="1" s="1"/>
  <c r="W263" i="1" a="1"/>
  <c r="W263" i="1" s="1"/>
  <c r="W264" i="1" a="1"/>
  <c r="W264" i="1" s="1"/>
  <c r="W265" i="1" a="1"/>
  <c r="W265" i="1" s="1"/>
  <c r="W266" i="1" a="1"/>
  <c r="W266" i="1" s="1"/>
  <c r="W267" i="1" a="1"/>
  <c r="W267" i="1" s="1"/>
  <c r="W268" i="1" a="1"/>
  <c r="W268" i="1" s="1"/>
  <c r="W269" i="1" a="1"/>
  <c r="W269" i="1" s="1"/>
  <c r="W270" i="1" a="1"/>
  <c r="W270" i="1" s="1"/>
  <c r="W271" i="1" a="1"/>
  <c r="W271" i="1" s="1"/>
  <c r="W272" i="1" a="1"/>
  <c r="W272" i="1" s="1"/>
  <c r="W273" i="1" a="1"/>
  <c r="W273" i="1" s="1"/>
  <c r="W274" i="1" a="1"/>
  <c r="W274" i="1" s="1"/>
  <c r="W275" i="1" a="1"/>
  <c r="W275" i="1" s="1"/>
  <c r="W276" i="1" a="1"/>
  <c r="W276" i="1" s="1"/>
  <c r="W277" i="1" a="1"/>
  <c r="W277" i="1" s="1"/>
  <c r="W278" i="1" a="1"/>
  <c r="W278" i="1" s="1"/>
  <c r="W279" i="1" a="1"/>
  <c r="W279" i="1" s="1"/>
  <c r="W280" i="1" a="1"/>
  <c r="W280" i="1" s="1"/>
  <c r="W281" i="1" a="1"/>
  <c r="W281" i="1" s="1"/>
  <c r="W282" i="1" a="1"/>
  <c r="W282" i="1" s="1"/>
  <c r="W283" i="1" a="1"/>
  <c r="W283" i="1" s="1"/>
  <c r="W284" i="1" a="1"/>
  <c r="W284" i="1" s="1"/>
  <c r="W285" i="1" a="1"/>
  <c r="W285" i="1" s="1"/>
  <c r="W286" i="1" a="1"/>
  <c r="W286" i="1" s="1"/>
  <c r="W287" i="1" a="1"/>
  <c r="W287" i="1" s="1"/>
  <c r="W288" i="1" a="1"/>
  <c r="W288" i="1" s="1"/>
  <c r="W289" i="1" a="1"/>
  <c r="W289" i="1" s="1"/>
  <c r="W290" i="1" a="1"/>
  <c r="W290" i="1" s="1"/>
  <c r="W291" i="1" a="1"/>
  <c r="W291" i="1" s="1"/>
  <c r="W292" i="1" a="1"/>
  <c r="W292" i="1" s="1"/>
  <c r="W293" i="1" a="1"/>
  <c r="W293" i="1" s="1"/>
  <c r="W294" i="1" a="1"/>
  <c r="W294" i="1" s="1"/>
  <c r="W295" i="1" a="1"/>
  <c r="W295" i="1" s="1"/>
  <c r="W296" i="1" a="1"/>
  <c r="W296" i="1" s="1"/>
  <c r="W297" i="1" a="1"/>
  <c r="W297" i="1" s="1"/>
  <c r="W298" i="1" a="1"/>
  <c r="W298" i="1" s="1"/>
  <c r="W299" i="1" a="1"/>
  <c r="W299" i="1" s="1"/>
  <c r="W300" i="1" a="1"/>
  <c r="W300" i="1" s="1"/>
  <c r="W301" i="1" a="1"/>
  <c r="W301" i="1" s="1"/>
  <c r="W302" i="1" a="1"/>
  <c r="W302" i="1" s="1"/>
  <c r="W303" i="1" a="1"/>
  <c r="W303" i="1" s="1"/>
  <c r="W304" i="1" a="1"/>
  <c r="W304" i="1" s="1"/>
  <c r="W305" i="1" a="1"/>
  <c r="W305" i="1" s="1"/>
  <c r="W306" i="1" a="1"/>
  <c r="W306" i="1" s="1"/>
  <c r="W307" i="1" a="1"/>
  <c r="W307" i="1" s="1"/>
  <c r="W308" i="1" a="1"/>
  <c r="W308" i="1" s="1"/>
  <c r="W309" i="1" a="1"/>
  <c r="W309" i="1" s="1"/>
  <c r="W310" i="1" a="1"/>
  <c r="W310" i="1" s="1"/>
  <c r="W311" i="1" a="1"/>
  <c r="W311" i="1" s="1"/>
  <c r="W312" i="1" a="1"/>
  <c r="W312" i="1" s="1"/>
  <c r="W313" i="1" a="1"/>
  <c r="W313" i="1" s="1"/>
  <c r="W314" i="1" a="1"/>
  <c r="W314" i="1" s="1"/>
  <c r="W315" i="1" a="1"/>
  <c r="W315" i="1" s="1"/>
  <c r="W316" i="1" a="1"/>
  <c r="W316" i="1" s="1"/>
  <c r="W317" i="1" a="1"/>
  <c r="W317" i="1" s="1"/>
  <c r="W318" i="1" a="1"/>
  <c r="W318" i="1" s="1"/>
  <c r="W319" i="1" a="1"/>
  <c r="W319" i="1" s="1"/>
  <c r="W320" i="1" a="1"/>
  <c r="W320" i="1" s="1"/>
  <c r="W321" i="1" a="1"/>
  <c r="W321" i="1" s="1"/>
  <c r="W322" i="1" a="1"/>
  <c r="W322" i="1" s="1"/>
  <c r="W323" i="1" a="1"/>
  <c r="W323" i="1" s="1"/>
  <c r="W324" i="1" a="1"/>
  <c r="W324" i="1" s="1"/>
  <c r="W325" i="1" a="1"/>
  <c r="W325" i="1" s="1"/>
  <c r="W326" i="1" a="1"/>
  <c r="W326" i="1" s="1"/>
  <c r="W327" i="1" a="1"/>
  <c r="W327" i="1" s="1"/>
  <c r="W328" i="1" a="1"/>
  <c r="W328" i="1" s="1"/>
  <c r="W329" i="1" a="1"/>
  <c r="W329" i="1" s="1"/>
  <c r="W330" i="1" a="1"/>
  <c r="W330" i="1" s="1"/>
  <c r="W331" i="1" a="1"/>
  <c r="W331" i="1" s="1"/>
  <c r="W332" i="1" a="1"/>
  <c r="W332" i="1" s="1"/>
  <c r="W333" i="1" a="1"/>
  <c r="W333" i="1" s="1"/>
  <c r="W334" i="1" a="1"/>
  <c r="W334" i="1" s="1"/>
  <c r="W335" i="1" a="1"/>
  <c r="W335" i="1" s="1"/>
  <c r="W336" i="1" a="1"/>
  <c r="W336" i="1" s="1"/>
  <c r="W337" i="1" a="1"/>
  <c r="W337" i="1" s="1"/>
  <c r="W338" i="1" a="1"/>
  <c r="W338" i="1" s="1"/>
  <c r="W339" i="1" a="1"/>
  <c r="W339" i="1" s="1"/>
  <c r="W340" i="1" a="1"/>
  <c r="W340" i="1" s="1"/>
  <c r="W341" i="1" a="1"/>
  <c r="W341" i="1" s="1"/>
  <c r="W342" i="1" a="1"/>
  <c r="W342" i="1" s="1"/>
  <c r="W343" i="1" a="1"/>
  <c r="W343" i="1" s="1"/>
  <c r="W344" i="1" a="1"/>
  <c r="W344" i="1" s="1"/>
  <c r="W345" i="1" a="1"/>
  <c r="W345" i="1" s="1"/>
  <c r="W346" i="1" a="1"/>
  <c r="W346" i="1" s="1"/>
  <c r="W347" i="1" a="1"/>
  <c r="W347" i="1" s="1"/>
  <c r="W348" i="1" a="1"/>
  <c r="W348" i="1" s="1"/>
  <c r="W349" i="1" a="1"/>
  <c r="W349" i="1" s="1"/>
  <c r="W350" i="1" a="1"/>
  <c r="W350" i="1" s="1"/>
  <c r="W351" i="1" a="1"/>
  <c r="W351" i="1" s="1"/>
  <c r="W352" i="1" a="1"/>
  <c r="W352" i="1" s="1"/>
  <c r="W353" i="1" a="1"/>
  <c r="W353" i="1" s="1"/>
  <c r="W354" i="1" a="1"/>
  <c r="W354" i="1" s="1"/>
  <c r="W355" i="1" a="1"/>
  <c r="W355" i="1" s="1"/>
  <c r="W356" i="1" a="1"/>
  <c r="W356" i="1" s="1"/>
  <c r="W357" i="1" a="1"/>
  <c r="W357" i="1" s="1"/>
  <c r="W358" i="1" a="1"/>
  <c r="W358" i="1" s="1"/>
  <c r="W359" i="1" a="1"/>
  <c r="W359" i="1" s="1"/>
  <c r="W360" i="1" a="1"/>
  <c r="W360" i="1" s="1"/>
  <c r="W361" i="1" a="1"/>
  <c r="W361" i="1" s="1"/>
  <c r="W362" i="1" a="1"/>
  <c r="W362" i="1" s="1"/>
  <c r="W363" i="1" a="1"/>
  <c r="W363" i="1" s="1"/>
  <c r="W364" i="1" a="1"/>
  <c r="W364" i="1" s="1"/>
  <c r="W365" i="1" a="1"/>
  <c r="W365" i="1" s="1"/>
  <c r="W366" i="1" a="1"/>
  <c r="W366" i="1" s="1"/>
  <c r="W367" i="1" a="1"/>
  <c r="W367" i="1" s="1"/>
  <c r="W368" i="1" a="1"/>
  <c r="W368" i="1" s="1"/>
  <c r="W369" i="1" a="1"/>
  <c r="W369" i="1" s="1"/>
  <c r="W370" i="1" a="1"/>
  <c r="W370" i="1" s="1"/>
  <c r="W371" i="1" a="1"/>
  <c r="W371" i="1" s="1"/>
  <c r="W372" i="1" a="1"/>
  <c r="W372" i="1" s="1"/>
  <c r="W373" i="1" a="1"/>
  <c r="W373" i="1" s="1"/>
  <c r="W374" i="1" a="1"/>
  <c r="W374" i="1" s="1"/>
  <c r="W375" i="1" a="1"/>
  <c r="W375" i="1" s="1"/>
  <c r="W376" i="1" a="1"/>
  <c r="W376" i="1" s="1"/>
  <c r="W377" i="1" a="1"/>
  <c r="W377" i="1" s="1"/>
  <c r="W378" i="1" a="1"/>
  <c r="W378" i="1" s="1"/>
  <c r="W379" i="1" a="1"/>
  <c r="W379" i="1" s="1"/>
  <c r="W380" i="1" a="1"/>
  <c r="W380" i="1" s="1"/>
  <c r="W381" i="1" a="1"/>
  <c r="W381" i="1" s="1"/>
  <c r="W382" i="1" a="1"/>
  <c r="W382" i="1" s="1"/>
  <c r="W383" i="1" a="1"/>
  <c r="W383" i="1" s="1"/>
  <c r="W384" i="1" a="1"/>
  <c r="W384" i="1" s="1"/>
  <c r="W385" i="1" a="1"/>
  <c r="W385" i="1" s="1"/>
  <c r="W386" i="1" a="1"/>
  <c r="W386" i="1" s="1"/>
  <c r="W387" i="1" a="1"/>
  <c r="W387" i="1" s="1"/>
  <c r="W388" i="1" a="1"/>
  <c r="W388" i="1" s="1"/>
  <c r="W389" i="1" a="1"/>
  <c r="W389" i="1" s="1"/>
  <c r="W390" i="1" a="1"/>
  <c r="W390" i="1" s="1"/>
  <c r="W391" i="1" a="1"/>
  <c r="W391" i="1" s="1"/>
  <c r="W392" i="1" a="1"/>
  <c r="W392" i="1" s="1"/>
  <c r="W393" i="1" a="1"/>
  <c r="W393" i="1" s="1"/>
  <c r="W394" i="1" a="1"/>
  <c r="W394" i="1" s="1"/>
  <c r="W395" i="1" a="1"/>
  <c r="W395" i="1" s="1"/>
  <c r="W396" i="1" a="1"/>
  <c r="W396" i="1" s="1"/>
  <c r="W397" i="1" a="1"/>
  <c r="W397" i="1" s="1"/>
  <c r="W398" i="1" a="1"/>
  <c r="W398" i="1" s="1"/>
  <c r="W399" i="1" a="1"/>
  <c r="W399" i="1" s="1"/>
  <c r="W400" i="1" a="1"/>
  <c r="W400" i="1" s="1"/>
  <c r="W401" i="1" a="1"/>
  <c r="W401" i="1" s="1"/>
  <c r="W402" i="1" a="1"/>
  <c r="W402" i="1" s="1"/>
  <c r="W403" i="1" a="1"/>
  <c r="W403" i="1" s="1"/>
  <c r="W404" i="1" a="1"/>
  <c r="W404" i="1" s="1"/>
  <c r="W405" i="1" a="1"/>
  <c r="W405" i="1" s="1"/>
  <c r="W406" i="1" a="1"/>
  <c r="W406" i="1" s="1"/>
  <c r="W407" i="1" a="1"/>
  <c r="W407" i="1" s="1"/>
  <c r="W408" i="1" a="1"/>
  <c r="W408" i="1" s="1"/>
  <c r="W409" i="1" a="1"/>
  <c r="W409" i="1" s="1"/>
  <c r="W410" i="1" a="1"/>
  <c r="W410" i="1" s="1"/>
  <c r="W411" i="1" a="1"/>
  <c r="W411" i="1" s="1"/>
  <c r="W412" i="1" a="1"/>
  <c r="W412" i="1" s="1"/>
  <c r="W413" i="1" a="1"/>
  <c r="W413" i="1" s="1"/>
  <c r="W414" i="1" a="1"/>
  <c r="W414" i="1" s="1"/>
  <c r="W415" i="1" a="1"/>
  <c r="W415" i="1" s="1"/>
  <c r="W416" i="1" a="1"/>
  <c r="W416" i="1" s="1"/>
  <c r="W417" i="1" a="1"/>
  <c r="W417" i="1" s="1"/>
  <c r="W418" i="1" a="1"/>
  <c r="W418" i="1" s="1"/>
  <c r="W419" i="1" a="1"/>
  <c r="W419" i="1" s="1"/>
  <c r="W420" i="1" a="1"/>
  <c r="W420" i="1" s="1"/>
  <c r="W421" i="1" a="1"/>
  <c r="W421" i="1" s="1"/>
  <c r="W422" i="1" a="1"/>
  <c r="W422" i="1" s="1"/>
  <c r="W423" i="1" a="1"/>
  <c r="W423" i="1" s="1"/>
  <c r="W424" i="1" a="1"/>
  <c r="W424" i="1" s="1"/>
  <c r="W425" i="1" a="1"/>
  <c r="W425" i="1" s="1"/>
  <c r="W426" i="1" a="1"/>
  <c r="W426" i="1" s="1"/>
  <c r="W427" i="1" a="1"/>
  <c r="W427" i="1" s="1"/>
  <c r="W428" i="1" a="1"/>
  <c r="W428" i="1" s="1"/>
  <c r="W429" i="1" a="1"/>
  <c r="W429" i="1" s="1"/>
  <c r="W430" i="1" a="1"/>
  <c r="W430" i="1" s="1"/>
  <c r="W431" i="1" a="1"/>
  <c r="W431" i="1" s="1"/>
  <c r="W432" i="1" a="1"/>
  <c r="W432" i="1" s="1"/>
  <c r="W433" i="1" a="1"/>
  <c r="W433" i="1" s="1"/>
  <c r="W434" i="1" a="1"/>
  <c r="W434" i="1" s="1"/>
  <c r="W435" i="1" a="1"/>
  <c r="W435" i="1" s="1"/>
  <c r="W436" i="1" a="1"/>
  <c r="W436" i="1" s="1"/>
  <c r="W437" i="1" a="1"/>
  <c r="W437" i="1" s="1"/>
  <c r="W438" i="1" a="1"/>
  <c r="W438" i="1" s="1"/>
  <c r="W439" i="1" a="1"/>
  <c r="W439" i="1" s="1"/>
  <c r="W440" i="1" a="1"/>
  <c r="W440" i="1" s="1"/>
  <c r="W441" i="1" a="1"/>
  <c r="W441" i="1" s="1"/>
  <c r="W442" i="1" a="1"/>
  <c r="W442" i="1" s="1"/>
  <c r="W443" i="1" a="1"/>
  <c r="W443" i="1" s="1"/>
  <c r="W444" i="1" a="1"/>
  <c r="W444" i="1" s="1"/>
  <c r="W445" i="1" a="1"/>
  <c r="W445" i="1" s="1"/>
  <c r="W446" i="1" a="1"/>
  <c r="W446" i="1" s="1"/>
  <c r="W447" i="1" a="1"/>
  <c r="W447" i="1" s="1"/>
  <c r="W448" i="1" a="1"/>
  <c r="W448" i="1" s="1"/>
  <c r="W449" i="1" a="1"/>
  <c r="W449" i="1" s="1"/>
  <c r="W450" i="1" a="1"/>
  <c r="W450" i="1" s="1"/>
  <c r="W451" i="1" a="1"/>
  <c r="W451" i="1" s="1"/>
  <c r="W452" i="1" a="1"/>
  <c r="W452" i="1" s="1"/>
  <c r="W453" i="1" a="1"/>
  <c r="W453" i="1" s="1"/>
  <c r="W454" i="1" a="1"/>
  <c r="W454" i="1" s="1"/>
  <c r="W455" i="1" a="1"/>
  <c r="W455" i="1" s="1"/>
  <c r="W456" i="1" a="1"/>
  <c r="W456" i="1" s="1"/>
  <c r="W457" i="1" a="1"/>
  <c r="W457" i="1" s="1"/>
  <c r="W458" i="1" a="1"/>
  <c r="W458" i="1" s="1"/>
  <c r="W459" i="1" a="1"/>
  <c r="W459" i="1" s="1"/>
  <c r="W460" i="1" a="1"/>
  <c r="W460" i="1" s="1"/>
  <c r="W461" i="1" a="1"/>
  <c r="W461" i="1" s="1"/>
  <c r="W462" i="1" a="1"/>
  <c r="W462" i="1" s="1"/>
  <c r="W463" i="1" a="1"/>
  <c r="W463" i="1" s="1"/>
  <c r="W464" i="1" a="1"/>
  <c r="W464" i="1" s="1"/>
  <c r="W465" i="1" a="1"/>
  <c r="W465" i="1" s="1"/>
  <c r="W466" i="1" a="1"/>
  <c r="W466" i="1" s="1"/>
  <c r="W467" i="1" a="1"/>
  <c r="W467" i="1" s="1"/>
  <c r="W468" i="1" a="1"/>
  <c r="W468" i="1" s="1"/>
  <c r="W469" i="1" a="1"/>
  <c r="W469" i="1" s="1"/>
  <c r="W470" i="1" a="1"/>
  <c r="W470" i="1" s="1"/>
  <c r="W471" i="1" a="1"/>
  <c r="W471" i="1" s="1"/>
  <c r="W472" i="1" a="1"/>
  <c r="W472" i="1" s="1"/>
  <c r="W473" i="1" a="1"/>
  <c r="W473" i="1" s="1"/>
  <c r="W474" i="1" a="1"/>
  <c r="W474" i="1" s="1"/>
  <c r="W475" i="1" a="1"/>
  <c r="W475" i="1" s="1"/>
  <c r="W476" i="1" a="1"/>
  <c r="W476" i="1" s="1"/>
  <c r="W477" i="1" a="1"/>
  <c r="W477" i="1" s="1"/>
  <c r="W478" i="1" a="1"/>
  <c r="W478" i="1" s="1"/>
  <c r="W479" i="1" a="1"/>
  <c r="W479" i="1" s="1"/>
  <c r="W480" i="1" a="1"/>
  <c r="W480" i="1" s="1"/>
  <c r="W481" i="1" a="1"/>
  <c r="W481" i="1" s="1"/>
  <c r="W482" i="1" a="1"/>
  <c r="W482" i="1" s="1"/>
  <c r="W483" i="1" a="1"/>
  <c r="W483" i="1" s="1"/>
  <c r="W484" i="1" a="1"/>
  <c r="W484" i="1" s="1"/>
  <c r="W485" i="1" a="1"/>
  <c r="W485" i="1" s="1"/>
  <c r="W486" i="1" a="1"/>
  <c r="W486" i="1" s="1"/>
  <c r="W487" i="1" a="1"/>
  <c r="W487" i="1" s="1"/>
  <c r="W488" i="1" a="1"/>
  <c r="W488" i="1" s="1"/>
  <c r="W489" i="1" a="1"/>
  <c r="W489" i="1" s="1"/>
  <c r="W490" i="1" a="1"/>
  <c r="W490" i="1" s="1"/>
  <c r="W491" i="1" a="1"/>
  <c r="W491" i="1" s="1"/>
  <c r="W492" i="1" a="1"/>
  <c r="W492" i="1" s="1"/>
  <c r="W493" i="1" a="1"/>
  <c r="W493" i="1" s="1"/>
  <c r="W494" i="1" a="1"/>
  <c r="W494" i="1" s="1"/>
  <c r="W495" i="1" a="1"/>
  <c r="W495" i="1" s="1"/>
  <c r="W496" i="1" a="1"/>
  <c r="W496" i="1" s="1"/>
  <c r="W497" i="1" a="1"/>
  <c r="W497" i="1" s="1"/>
  <c r="W498" i="1" a="1"/>
  <c r="W498" i="1" s="1"/>
  <c r="W499" i="1" a="1"/>
  <c r="W499" i="1" s="1"/>
  <c r="W500" i="1" a="1"/>
  <c r="W500" i="1" s="1"/>
  <c r="W501" i="1" a="1"/>
  <c r="W501" i="1" s="1"/>
  <c r="W502" i="1" a="1"/>
  <c r="W502" i="1" s="1"/>
  <c r="W503" i="1" a="1"/>
  <c r="W503" i="1" s="1"/>
  <c r="W504" i="1" a="1"/>
  <c r="W504" i="1" s="1"/>
  <c r="W505" i="1" a="1"/>
  <c r="W505" i="1" s="1"/>
  <c r="W506" i="1" a="1"/>
  <c r="W506" i="1" s="1"/>
  <c r="W507" i="1" a="1"/>
  <c r="W507" i="1" s="1"/>
  <c r="W508" i="1" a="1"/>
  <c r="W508" i="1" s="1"/>
  <c r="W509" i="1" a="1"/>
  <c r="W509" i="1" s="1"/>
  <c r="W510" i="1" a="1"/>
  <c r="W510" i="1" s="1"/>
  <c r="W511" i="1" a="1"/>
  <c r="W511" i="1" s="1"/>
  <c r="W512" i="1" a="1"/>
  <c r="W512" i="1" s="1"/>
  <c r="W513" i="1" a="1"/>
  <c r="W513" i="1" s="1"/>
  <c r="W514" i="1" a="1"/>
  <c r="W514" i="1" s="1"/>
  <c r="W515" i="1" a="1"/>
  <c r="W515" i="1" s="1"/>
  <c r="W516" i="1" a="1"/>
  <c r="W516" i="1" s="1"/>
  <c r="W517" i="1" a="1"/>
  <c r="W517" i="1" s="1"/>
  <c r="W518" i="1" a="1"/>
  <c r="W518" i="1" s="1"/>
  <c r="W519" i="1" a="1"/>
  <c r="W519" i="1" s="1"/>
  <c r="W520" i="1" a="1"/>
  <c r="W520" i="1" s="1"/>
  <c r="W521" i="1" a="1"/>
  <c r="W521" i="1" s="1"/>
  <c r="W522" i="1" a="1"/>
  <c r="W522" i="1" s="1"/>
  <c r="W523" i="1" a="1"/>
  <c r="W523" i="1" s="1"/>
  <c r="W524" i="1" a="1"/>
  <c r="W524" i="1" s="1"/>
  <c r="W525" i="1" a="1"/>
  <c r="W525" i="1" s="1"/>
  <c r="W526" i="1" a="1"/>
  <c r="W526" i="1" s="1"/>
  <c r="W527" i="1" a="1"/>
  <c r="W527" i="1" s="1"/>
  <c r="W528" i="1" a="1"/>
  <c r="W528" i="1" s="1"/>
  <c r="W529" i="1" a="1"/>
  <c r="W529" i="1" s="1"/>
  <c r="W530" i="1" a="1"/>
  <c r="W530" i="1" s="1"/>
  <c r="W531" i="1" a="1"/>
  <c r="W531" i="1" s="1"/>
  <c r="W532" i="1" a="1"/>
  <c r="W532" i="1" s="1"/>
  <c r="W533" i="1" a="1"/>
  <c r="W533" i="1" s="1"/>
  <c r="W534" i="1" a="1"/>
  <c r="W534" i="1" s="1"/>
  <c r="W535" i="1" a="1"/>
  <c r="W535" i="1" s="1"/>
  <c r="W536" i="1" a="1"/>
  <c r="W536" i="1" s="1"/>
  <c r="W537" i="1" a="1"/>
  <c r="W537" i="1" s="1"/>
  <c r="W538" i="1" a="1"/>
  <c r="W538" i="1" s="1"/>
  <c r="W539" i="1" a="1"/>
  <c r="W539" i="1" s="1"/>
  <c r="W540" i="1" a="1"/>
  <c r="W540" i="1" s="1"/>
  <c r="W541" i="1" a="1"/>
  <c r="W541" i="1" s="1"/>
  <c r="W542" i="1" a="1"/>
  <c r="W542" i="1" s="1"/>
  <c r="W543" i="1" a="1"/>
  <c r="W543" i="1" s="1"/>
  <c r="W544" i="1" a="1"/>
  <c r="W544" i="1" s="1"/>
  <c r="W545" i="1" a="1"/>
  <c r="W545" i="1" s="1"/>
  <c r="W546" i="1" a="1"/>
  <c r="W546" i="1" s="1"/>
  <c r="W547" i="1" a="1"/>
  <c r="W547" i="1" s="1"/>
  <c r="W548" i="1" a="1"/>
  <c r="W548" i="1" s="1"/>
  <c r="W549" i="1" a="1"/>
  <c r="W549" i="1" s="1"/>
  <c r="W550" i="1" a="1"/>
  <c r="W550" i="1" s="1"/>
  <c r="W551" i="1" a="1"/>
  <c r="W551" i="1" s="1"/>
  <c r="W552" i="1" a="1"/>
  <c r="W552" i="1" s="1"/>
  <c r="W553" i="1" a="1"/>
  <c r="W553" i="1" s="1"/>
  <c r="W554" i="1" a="1"/>
  <c r="W554" i="1" s="1"/>
  <c r="W555" i="1" a="1"/>
  <c r="W555" i="1" s="1"/>
  <c r="W556" i="1" a="1"/>
  <c r="W556" i="1" s="1"/>
  <c r="W557" i="1" a="1"/>
  <c r="W557" i="1" s="1"/>
  <c r="W558" i="1" a="1"/>
  <c r="W558" i="1" s="1"/>
  <c r="W559" i="1" a="1"/>
  <c r="W559" i="1" s="1"/>
  <c r="W560" i="1" a="1"/>
  <c r="W560" i="1" s="1"/>
  <c r="W561" i="1" a="1"/>
  <c r="W561" i="1" s="1"/>
  <c r="W562" i="1" a="1"/>
  <c r="W562" i="1" s="1"/>
  <c r="W563" i="1" a="1"/>
  <c r="W563" i="1" s="1"/>
  <c r="W564" i="1" a="1"/>
  <c r="W564" i="1" s="1"/>
  <c r="W565" i="1" a="1"/>
  <c r="W565" i="1" s="1"/>
  <c r="W566" i="1" a="1"/>
  <c r="W566" i="1" s="1"/>
  <c r="W567" i="1" a="1"/>
  <c r="W567" i="1" s="1"/>
  <c r="W568" i="1" a="1"/>
  <c r="W568" i="1" s="1"/>
  <c r="W569" i="1" a="1"/>
  <c r="W569" i="1" s="1"/>
  <c r="W570" i="1" a="1"/>
  <c r="W570" i="1" s="1"/>
  <c r="W571" i="1" a="1"/>
  <c r="W571" i="1" s="1"/>
  <c r="W572" i="1" a="1"/>
  <c r="W572" i="1" s="1"/>
  <c r="W573" i="1" a="1"/>
  <c r="W573" i="1" s="1"/>
  <c r="W574" i="1" a="1"/>
  <c r="W574" i="1" s="1"/>
  <c r="W575" i="1" a="1"/>
  <c r="W575" i="1" s="1"/>
  <c r="W576" i="1" a="1"/>
  <c r="W576" i="1" s="1"/>
  <c r="W577" i="1" a="1"/>
  <c r="W577" i="1" s="1"/>
  <c r="W578" i="1" a="1"/>
  <c r="W578" i="1" s="1"/>
  <c r="W579" i="1" a="1"/>
  <c r="W579" i="1" s="1"/>
  <c r="W580" i="1" a="1"/>
  <c r="W580" i="1" s="1"/>
  <c r="W581" i="1" a="1"/>
  <c r="W581" i="1" s="1"/>
  <c r="W582" i="1" a="1"/>
  <c r="W582" i="1" s="1"/>
  <c r="W583" i="1" a="1"/>
  <c r="W583" i="1" s="1"/>
  <c r="W584" i="1" a="1"/>
  <c r="W584" i="1" s="1"/>
  <c r="W585" i="1" a="1"/>
  <c r="W585" i="1" s="1"/>
  <c r="W586" i="1" a="1"/>
  <c r="W586" i="1" s="1"/>
  <c r="W587" i="1" a="1"/>
  <c r="W587" i="1" s="1"/>
  <c r="W588" i="1" a="1"/>
  <c r="W588" i="1" s="1"/>
  <c r="W589" i="1" a="1"/>
  <c r="W589" i="1" s="1"/>
  <c r="W590" i="1" a="1"/>
  <c r="W590" i="1" s="1"/>
  <c r="W591" i="1" a="1"/>
  <c r="W591" i="1" s="1"/>
  <c r="W592" i="1" a="1"/>
  <c r="W592" i="1" s="1"/>
  <c r="W593" i="1" a="1"/>
  <c r="W593" i="1" s="1"/>
  <c r="W594" i="1" a="1"/>
  <c r="W594" i="1" s="1"/>
  <c r="W595" i="1" a="1"/>
  <c r="W595" i="1" s="1"/>
  <c r="W596" i="1" a="1"/>
  <c r="W596" i="1" s="1"/>
  <c r="W597" i="1" a="1"/>
  <c r="W597" i="1" s="1"/>
  <c r="W598" i="1" a="1"/>
  <c r="W598" i="1" s="1"/>
  <c r="W599" i="1" a="1"/>
  <c r="W599" i="1" s="1"/>
  <c r="W600" i="1" a="1"/>
  <c r="W600" i="1" s="1"/>
  <c r="W601" i="1" a="1"/>
  <c r="W601" i="1" s="1"/>
  <c r="W602" i="1" a="1"/>
  <c r="W602" i="1" s="1"/>
  <c r="W603" i="1" a="1"/>
  <c r="W603" i="1" s="1"/>
  <c r="W604" i="1" a="1"/>
  <c r="W604" i="1" s="1"/>
  <c r="W605" i="1" a="1"/>
  <c r="W605" i="1" s="1"/>
  <c r="W606" i="1" a="1"/>
  <c r="W606" i="1" s="1"/>
  <c r="W607" i="1" a="1"/>
  <c r="W607" i="1" s="1"/>
  <c r="W608" i="1" a="1"/>
  <c r="W608" i="1" s="1"/>
  <c r="W609" i="1" a="1"/>
  <c r="W609" i="1" s="1"/>
  <c r="W610" i="1" a="1"/>
  <c r="W610" i="1" s="1"/>
  <c r="W611" i="1" a="1"/>
  <c r="W611" i="1" s="1"/>
  <c r="W612" i="1" a="1"/>
  <c r="W612" i="1" s="1"/>
  <c r="W613" i="1" a="1"/>
  <c r="W613" i="1" s="1"/>
  <c r="W614" i="1" a="1"/>
  <c r="W614" i="1" s="1"/>
  <c r="W615" i="1" a="1"/>
  <c r="W615" i="1" s="1"/>
  <c r="W616" i="1" a="1"/>
  <c r="W616" i="1" s="1"/>
  <c r="W617" i="1" a="1"/>
  <c r="W617" i="1" s="1"/>
  <c r="W618" i="1" a="1"/>
  <c r="W618" i="1" s="1"/>
  <c r="W619" i="1" a="1"/>
  <c r="W619" i="1" s="1"/>
  <c r="W620" i="1" a="1"/>
  <c r="W620" i="1" s="1"/>
  <c r="W621" i="1" a="1"/>
  <c r="W621" i="1" s="1"/>
  <c r="W622" i="1" a="1"/>
  <c r="W622" i="1" s="1"/>
  <c r="W623" i="1" a="1"/>
  <c r="W623" i="1" s="1"/>
  <c r="W624" i="1" a="1"/>
  <c r="W624" i="1" s="1"/>
  <c r="W625" i="1" a="1"/>
  <c r="W625" i="1" s="1"/>
  <c r="W626" i="1" a="1"/>
  <c r="W626" i="1" s="1"/>
  <c r="W627" i="1" a="1"/>
  <c r="W627" i="1" s="1"/>
  <c r="W628" i="1" a="1"/>
  <c r="W628" i="1" s="1"/>
  <c r="W629" i="1" a="1"/>
  <c r="W629" i="1" s="1"/>
  <c r="W630" i="1" a="1"/>
  <c r="W630" i="1" s="1"/>
  <c r="W631" i="1" a="1"/>
  <c r="W631" i="1" s="1"/>
  <c r="W632" i="1" a="1"/>
  <c r="W632" i="1" s="1"/>
  <c r="W633" i="1" a="1"/>
  <c r="W633" i="1" s="1"/>
  <c r="W634" i="1" a="1"/>
  <c r="W634" i="1" s="1"/>
  <c r="W635" i="1" a="1"/>
  <c r="W635" i="1" s="1"/>
  <c r="W636" i="1" a="1"/>
  <c r="W636" i="1" s="1"/>
  <c r="W637" i="1" a="1"/>
  <c r="W637" i="1" s="1"/>
  <c r="W638" i="1" a="1"/>
  <c r="W638" i="1" s="1"/>
  <c r="W639" i="1" a="1"/>
  <c r="W639" i="1" s="1"/>
  <c r="W640" i="1" a="1"/>
  <c r="W640" i="1" s="1"/>
  <c r="W641" i="1" a="1"/>
  <c r="W641" i="1" s="1"/>
  <c r="W642" i="1" a="1"/>
  <c r="W642" i="1" s="1"/>
  <c r="W643" i="1" a="1"/>
  <c r="W643" i="1" s="1"/>
  <c r="W644" i="1" a="1"/>
  <c r="W644" i="1" s="1"/>
  <c r="W645" i="1" a="1"/>
  <c r="W645" i="1" s="1"/>
  <c r="W646" i="1" a="1"/>
  <c r="W646" i="1" s="1"/>
  <c r="W647" i="1" a="1"/>
  <c r="W647" i="1" s="1"/>
  <c r="W648" i="1" a="1"/>
  <c r="W648" i="1" s="1"/>
  <c r="W649" i="1" a="1"/>
  <c r="W649" i="1" s="1"/>
  <c r="W650" i="1" a="1"/>
  <c r="W650" i="1" s="1"/>
  <c r="W651" i="1" a="1"/>
  <c r="W651" i="1" s="1"/>
  <c r="W652" i="1" a="1"/>
  <c r="W652" i="1" s="1"/>
  <c r="W653" i="1" a="1"/>
  <c r="W653" i="1" s="1"/>
  <c r="W654" i="1" a="1"/>
  <c r="W654" i="1" s="1"/>
  <c r="W655" i="1" a="1"/>
  <c r="W655" i="1" s="1"/>
  <c r="W656" i="1" a="1"/>
  <c r="W656" i="1" s="1"/>
  <c r="W657" i="1" a="1"/>
  <c r="W657" i="1" s="1"/>
  <c r="W658" i="1" a="1"/>
  <c r="W658" i="1" s="1"/>
  <c r="W659" i="1" a="1"/>
  <c r="W659" i="1" s="1"/>
  <c r="W660" i="1" a="1"/>
  <c r="W660" i="1" s="1"/>
  <c r="W661" i="1" a="1"/>
  <c r="W661" i="1" s="1"/>
  <c r="W662" i="1" a="1"/>
  <c r="W662" i="1" s="1"/>
  <c r="W663" i="1" a="1"/>
  <c r="W663" i="1" s="1"/>
  <c r="W664" i="1" a="1"/>
  <c r="W664" i="1" s="1"/>
  <c r="W665" i="1" a="1"/>
  <c r="W665" i="1" s="1"/>
  <c r="W666" i="1" a="1"/>
  <c r="W666" i="1" s="1"/>
  <c r="W667" i="1" a="1"/>
  <c r="W667" i="1" s="1"/>
  <c r="W668" i="1" a="1"/>
  <c r="W668" i="1" s="1"/>
  <c r="W669" i="1" a="1"/>
  <c r="W669" i="1" s="1"/>
  <c r="W670" i="1" a="1"/>
  <c r="W670" i="1" s="1"/>
  <c r="W671" i="1" a="1"/>
  <c r="W671" i="1" s="1"/>
  <c r="W672" i="1" a="1"/>
  <c r="W672" i="1" s="1"/>
  <c r="W673" i="1" a="1"/>
  <c r="W673" i="1" s="1"/>
  <c r="W674" i="1" a="1"/>
  <c r="W674" i="1" s="1"/>
  <c r="W675" i="1" a="1"/>
  <c r="W675" i="1" s="1"/>
  <c r="W676" i="1" a="1"/>
  <c r="W676" i="1" s="1"/>
  <c r="W677" i="1" a="1"/>
  <c r="W677" i="1" s="1"/>
  <c r="W678" i="1" a="1"/>
  <c r="W678" i="1" s="1"/>
  <c r="W679" i="1" a="1"/>
  <c r="W679" i="1" s="1"/>
  <c r="W680" i="1" a="1"/>
  <c r="W680" i="1" s="1"/>
  <c r="W681" i="1" a="1"/>
  <c r="W681" i="1" s="1"/>
  <c r="W682" i="1" a="1"/>
  <c r="W682" i="1" s="1"/>
  <c r="W683" i="1" a="1"/>
  <c r="W683" i="1" s="1"/>
  <c r="W684" i="1" a="1"/>
  <c r="W684" i="1" s="1"/>
  <c r="W685" i="1" a="1"/>
  <c r="W685" i="1" s="1"/>
  <c r="W686" i="1" a="1"/>
  <c r="W686" i="1" s="1"/>
  <c r="W687" i="1" a="1"/>
  <c r="W687" i="1" s="1"/>
  <c r="W688" i="1" a="1"/>
  <c r="W688" i="1" s="1"/>
  <c r="W689" i="1" a="1"/>
  <c r="W689" i="1" s="1"/>
  <c r="W690" i="1" a="1"/>
  <c r="W690" i="1" s="1"/>
  <c r="W691" i="1" a="1"/>
  <c r="W691" i="1" s="1"/>
  <c r="W692" i="1" a="1"/>
  <c r="W692" i="1" s="1"/>
  <c r="W693" i="1" a="1"/>
  <c r="W693" i="1" s="1"/>
  <c r="W694" i="1" a="1"/>
  <c r="W694" i="1" s="1"/>
  <c r="W695" i="1" a="1"/>
  <c r="W695" i="1" s="1"/>
  <c r="W696" i="1" a="1"/>
  <c r="W696" i="1" s="1"/>
  <c r="W697" i="1" a="1"/>
  <c r="W697" i="1" s="1"/>
  <c r="W698" i="1" a="1"/>
  <c r="W698" i="1" s="1"/>
  <c r="W699" i="1" a="1"/>
  <c r="W699" i="1" s="1"/>
  <c r="W700" i="1" a="1"/>
  <c r="W700" i="1" s="1"/>
  <c r="W701" i="1" a="1"/>
  <c r="W701" i="1" s="1"/>
  <c r="W702" i="1" a="1"/>
  <c r="W702" i="1" s="1"/>
  <c r="W703" i="1" a="1"/>
  <c r="W703" i="1" s="1"/>
  <c r="W704" i="1" a="1"/>
  <c r="W704" i="1" s="1"/>
  <c r="W705" i="1" a="1"/>
  <c r="W705" i="1" s="1"/>
  <c r="W706" i="1" a="1"/>
  <c r="W706" i="1" s="1"/>
  <c r="W707" i="1" a="1"/>
  <c r="W707" i="1" s="1"/>
  <c r="W708" i="1" a="1"/>
  <c r="W708" i="1" s="1"/>
  <c r="W709" i="1" a="1"/>
  <c r="W709" i="1" s="1"/>
  <c r="W710" i="1" a="1"/>
  <c r="W710" i="1" s="1"/>
  <c r="W711" i="1" a="1"/>
  <c r="W711" i="1" s="1"/>
  <c r="W712" i="1" a="1"/>
  <c r="W712" i="1" s="1"/>
  <c r="W713" i="1" a="1"/>
  <c r="W713" i="1" s="1"/>
  <c r="W714" i="1" a="1"/>
  <c r="W714" i="1" s="1"/>
  <c r="W715" i="1" a="1"/>
  <c r="W715" i="1" s="1"/>
  <c r="W716" i="1" a="1"/>
  <c r="W716" i="1" s="1"/>
  <c r="W717" i="1" a="1"/>
  <c r="W717" i="1" s="1"/>
  <c r="W718" i="1" a="1"/>
  <c r="W718" i="1" s="1"/>
  <c r="W719" i="1" a="1"/>
  <c r="W719" i="1" s="1"/>
  <c r="W720" i="1" a="1"/>
  <c r="W720" i="1" s="1"/>
  <c r="W721" i="1" a="1"/>
  <c r="W721" i="1" s="1"/>
  <c r="W722" i="1" a="1"/>
  <c r="W722" i="1" s="1"/>
  <c r="W723" i="1" a="1"/>
  <c r="W723" i="1" s="1"/>
  <c r="W724" i="1" a="1"/>
  <c r="W724" i="1" s="1"/>
  <c r="W725" i="1" a="1"/>
  <c r="W725" i="1" s="1"/>
  <c r="W726" i="1" a="1"/>
  <c r="W726" i="1" s="1"/>
  <c r="W727" i="1" a="1"/>
  <c r="W727" i="1" s="1"/>
  <c r="W728" i="1" a="1"/>
  <c r="W728" i="1" s="1"/>
  <c r="W729" i="1" a="1"/>
  <c r="W729" i="1" s="1"/>
  <c r="W730" i="1" a="1"/>
  <c r="W730" i="1" s="1"/>
  <c r="W731" i="1" a="1"/>
  <c r="W731" i="1" s="1"/>
  <c r="W732" i="1" a="1"/>
  <c r="W732" i="1" s="1"/>
  <c r="W733" i="1" a="1"/>
  <c r="W733" i="1" s="1"/>
  <c r="W734" i="1" a="1"/>
  <c r="W734" i="1" s="1"/>
  <c r="W735" i="1" a="1"/>
  <c r="W735" i="1" s="1"/>
  <c r="W736" i="1" a="1"/>
  <c r="W736" i="1" s="1"/>
  <c r="W737" i="1" a="1"/>
  <c r="W737" i="1" s="1"/>
  <c r="AA3" i="1" a="1"/>
  <c r="AA3" i="1" s="1"/>
  <c r="AA4" i="1" a="1"/>
  <c r="AA4" i="1" s="1"/>
  <c r="AA5" i="1" a="1"/>
  <c r="AA5" i="1" s="1"/>
  <c r="AA6" i="1" a="1"/>
  <c r="AA6" i="1" s="1"/>
  <c r="AA7" i="1" a="1"/>
  <c r="AA7" i="1" s="1"/>
  <c r="AA8" i="1" a="1"/>
  <c r="AA8" i="1" s="1"/>
  <c r="AA9" i="1" a="1"/>
  <c r="AA9" i="1" s="1"/>
  <c r="AA10" i="1" a="1"/>
  <c r="AA10" i="1" s="1"/>
  <c r="AA11" i="1" a="1"/>
  <c r="AA11" i="1" s="1"/>
  <c r="AA12" i="1" a="1"/>
  <c r="AA12" i="1" s="1"/>
  <c r="AA13" i="1" a="1"/>
  <c r="AA13" i="1" s="1"/>
  <c r="AA14" i="1" a="1"/>
  <c r="AA14" i="1" s="1"/>
  <c r="AA15" i="1" a="1"/>
  <c r="AA15" i="1" s="1"/>
  <c r="AA16" i="1" a="1"/>
  <c r="AA16" i="1" s="1"/>
  <c r="AA17" i="1" a="1"/>
  <c r="AA17" i="1" s="1"/>
  <c r="AA18" i="1" a="1"/>
  <c r="AA18" i="1" s="1"/>
  <c r="AA19" i="1" a="1"/>
  <c r="AA19" i="1" s="1"/>
  <c r="AA20" i="1" a="1"/>
  <c r="AA20" i="1" s="1"/>
  <c r="AA21" i="1" a="1"/>
  <c r="AA21" i="1" s="1"/>
  <c r="AA22" i="1" a="1"/>
  <c r="AA22" i="1" s="1"/>
  <c r="AA23" i="1" a="1"/>
  <c r="AA23" i="1" s="1"/>
  <c r="AA24" i="1" a="1"/>
  <c r="AA24" i="1" s="1"/>
  <c r="AA25" i="1" a="1"/>
  <c r="AA25" i="1" s="1"/>
  <c r="AA26" i="1" a="1"/>
  <c r="AA26" i="1" s="1"/>
  <c r="AA27" i="1" a="1"/>
  <c r="AA27" i="1" s="1"/>
  <c r="AA28" i="1" a="1"/>
  <c r="AA28" i="1" s="1"/>
  <c r="AA29" i="1" a="1"/>
  <c r="AA29" i="1" s="1"/>
  <c r="AA30" i="1" a="1"/>
  <c r="AA30" i="1" s="1"/>
  <c r="AA31" i="1" a="1"/>
  <c r="AA31" i="1" s="1"/>
  <c r="AA32" i="1" a="1"/>
  <c r="AA32" i="1" s="1"/>
  <c r="AA33" i="1" a="1"/>
  <c r="AA33" i="1" s="1"/>
  <c r="AA34" i="1" a="1"/>
  <c r="AA34" i="1" s="1"/>
  <c r="AA35" i="1" a="1"/>
  <c r="AA35" i="1" s="1"/>
  <c r="AA36" i="1" a="1"/>
  <c r="AA36" i="1" s="1"/>
  <c r="AA37" i="1" a="1"/>
  <c r="AA37" i="1" s="1"/>
  <c r="AA38" i="1" a="1"/>
  <c r="AA38" i="1" s="1"/>
  <c r="AA39" i="1" a="1"/>
  <c r="AA39" i="1" s="1"/>
  <c r="AA40" i="1" a="1"/>
  <c r="AA40" i="1" s="1"/>
  <c r="AA41" i="1" a="1"/>
  <c r="AA41" i="1" s="1"/>
  <c r="AA42" i="1" a="1"/>
  <c r="AA42" i="1" s="1"/>
  <c r="AA43" i="1" a="1"/>
  <c r="AA43" i="1" s="1"/>
  <c r="AA44" i="1" a="1"/>
  <c r="AA44" i="1" s="1"/>
  <c r="AA45" i="1" a="1"/>
  <c r="AA45" i="1" s="1"/>
  <c r="AA46" i="1" a="1"/>
  <c r="AA46" i="1" s="1"/>
  <c r="AA47" i="1" a="1"/>
  <c r="AA47" i="1" s="1"/>
  <c r="AA48" i="1" a="1"/>
  <c r="AA48" i="1" s="1"/>
  <c r="AA49" i="1" a="1"/>
  <c r="AA49" i="1" s="1"/>
  <c r="AA50" i="1" a="1"/>
  <c r="AA50" i="1" s="1"/>
  <c r="AA51" i="1" a="1"/>
  <c r="AA51" i="1" s="1"/>
  <c r="AA52" i="1" a="1"/>
  <c r="AA52" i="1" s="1"/>
  <c r="AA53" i="1" a="1"/>
  <c r="AA53" i="1" s="1"/>
  <c r="AA54" i="1" a="1"/>
  <c r="AA54" i="1" s="1"/>
  <c r="AA55" i="1" a="1"/>
  <c r="AA55" i="1" s="1"/>
  <c r="AA56" i="1" a="1"/>
  <c r="AA56" i="1" s="1"/>
  <c r="AA57" i="1" a="1"/>
  <c r="AA57" i="1" s="1"/>
  <c r="AA58" i="1" a="1"/>
  <c r="AA58" i="1" s="1"/>
  <c r="AA59" i="1" a="1"/>
  <c r="AA59" i="1" s="1"/>
  <c r="AA60" i="1" a="1"/>
  <c r="AA60" i="1" s="1"/>
  <c r="AA61" i="1" a="1"/>
  <c r="AA61" i="1" s="1"/>
  <c r="AA62" i="1" a="1"/>
  <c r="AA62" i="1" s="1"/>
  <c r="AA63" i="1" a="1"/>
  <c r="AA63" i="1" s="1"/>
  <c r="AA64" i="1" a="1"/>
  <c r="AA64" i="1" s="1"/>
  <c r="AA65" i="1" a="1"/>
  <c r="AA65" i="1" s="1"/>
  <c r="AA66" i="1" a="1"/>
  <c r="AA66" i="1" s="1"/>
  <c r="AA67" i="1" a="1"/>
  <c r="AA67" i="1" s="1"/>
  <c r="AA68" i="1" a="1"/>
  <c r="AA68" i="1" s="1"/>
  <c r="AA69" i="1" a="1"/>
  <c r="AA69" i="1" s="1"/>
  <c r="AA70" i="1" a="1"/>
  <c r="AA70" i="1" s="1"/>
  <c r="AA71" i="1" a="1"/>
  <c r="AA71" i="1" s="1"/>
  <c r="AA72" i="1" a="1"/>
  <c r="AA72" i="1" s="1"/>
  <c r="AA73" i="1" a="1"/>
  <c r="AA73" i="1" s="1"/>
  <c r="AA74" i="1" a="1"/>
  <c r="AA74" i="1" s="1"/>
  <c r="AA75" i="1" a="1"/>
  <c r="AA75" i="1" s="1"/>
  <c r="AA76" i="1" a="1"/>
  <c r="AA76" i="1" s="1"/>
  <c r="AA77" i="1" a="1"/>
  <c r="AA77" i="1" s="1"/>
  <c r="AA78" i="1" a="1"/>
  <c r="AA78" i="1" s="1"/>
  <c r="AA79" i="1" a="1"/>
  <c r="AA79" i="1" s="1"/>
  <c r="AA80" i="1" a="1"/>
  <c r="AA80" i="1" s="1"/>
  <c r="AA81" i="1" a="1"/>
  <c r="AA81" i="1" s="1"/>
  <c r="AA82" i="1" a="1"/>
  <c r="AA82" i="1" s="1"/>
  <c r="AA83" i="1" a="1"/>
  <c r="AA83" i="1" s="1"/>
  <c r="AA84" i="1" a="1"/>
  <c r="AA84" i="1" s="1"/>
  <c r="AA85" i="1" a="1"/>
  <c r="AA85" i="1" s="1"/>
  <c r="AA86" i="1" a="1"/>
  <c r="AA86" i="1" s="1"/>
  <c r="AA87" i="1" a="1"/>
  <c r="AA87" i="1" s="1"/>
  <c r="AA88" i="1" a="1"/>
  <c r="AA88" i="1" s="1"/>
  <c r="AA89" i="1" a="1"/>
  <c r="AA89" i="1" s="1"/>
  <c r="AA90" i="1" a="1"/>
  <c r="AA90" i="1" s="1"/>
  <c r="AA91" i="1" a="1"/>
  <c r="AA91" i="1" s="1"/>
  <c r="AA92" i="1" a="1"/>
  <c r="AA92" i="1" s="1"/>
  <c r="AA93" i="1" a="1"/>
  <c r="AA93" i="1" s="1"/>
  <c r="AA94" i="1" a="1"/>
  <c r="AA94" i="1" s="1"/>
  <c r="AA95" i="1" a="1"/>
  <c r="AA95" i="1" s="1"/>
  <c r="AA96" i="1" a="1"/>
  <c r="AA96" i="1" s="1"/>
  <c r="AA97" i="1" a="1"/>
  <c r="AA97" i="1" s="1"/>
  <c r="AA98" i="1" a="1"/>
  <c r="AA98" i="1" s="1"/>
  <c r="AA99" i="1" a="1"/>
  <c r="AA99" i="1" s="1"/>
  <c r="AA100" i="1" a="1"/>
  <c r="AA100" i="1" s="1"/>
  <c r="AA101" i="1" a="1"/>
  <c r="AA101" i="1" s="1"/>
  <c r="AA102" i="1" a="1"/>
  <c r="AA102" i="1" s="1"/>
  <c r="AA103" i="1" a="1"/>
  <c r="AA103" i="1" s="1"/>
  <c r="AA104" i="1" a="1"/>
  <c r="AA104" i="1" s="1"/>
  <c r="AA105" i="1" a="1"/>
  <c r="AA105" i="1" s="1"/>
  <c r="AA106" i="1" a="1"/>
  <c r="AA106" i="1" s="1"/>
  <c r="AA107" i="1" a="1"/>
  <c r="AA107" i="1" s="1"/>
  <c r="AA108" i="1" a="1"/>
  <c r="AA108" i="1" s="1"/>
  <c r="AA109" i="1" a="1"/>
  <c r="AA109" i="1" s="1"/>
  <c r="AA110" i="1" a="1"/>
  <c r="AA110" i="1" s="1"/>
  <c r="AA111" i="1" a="1"/>
  <c r="AA111" i="1" s="1"/>
  <c r="AA112" i="1" a="1"/>
  <c r="AA112" i="1" s="1"/>
  <c r="AA113" i="1" a="1"/>
  <c r="AA113" i="1" s="1"/>
  <c r="AA114" i="1" a="1"/>
  <c r="AA114" i="1" s="1"/>
  <c r="AA115" i="1" a="1"/>
  <c r="AA115" i="1" s="1"/>
  <c r="AA116" i="1" a="1"/>
  <c r="AA116" i="1" s="1"/>
  <c r="AA117" i="1" a="1"/>
  <c r="AA117" i="1" s="1"/>
  <c r="AA118" i="1" a="1"/>
  <c r="AA118" i="1" s="1"/>
  <c r="AA119" i="1" a="1"/>
  <c r="AA119" i="1" s="1"/>
  <c r="AA120" i="1" a="1"/>
  <c r="AA120" i="1" s="1"/>
  <c r="AA121" i="1" a="1"/>
  <c r="AA121" i="1" s="1"/>
  <c r="AA122" i="1" a="1"/>
  <c r="AA122" i="1" s="1"/>
  <c r="AA123" i="1" a="1"/>
  <c r="AA123" i="1" s="1"/>
  <c r="AA124" i="1" a="1"/>
  <c r="AA124" i="1" s="1"/>
  <c r="AA125" i="1" a="1"/>
  <c r="AA125" i="1" s="1"/>
  <c r="AA126" i="1" a="1"/>
  <c r="AA126" i="1" s="1"/>
  <c r="AA127" i="1" a="1"/>
  <c r="AA127" i="1" s="1"/>
  <c r="AA128" i="1" a="1"/>
  <c r="AA128" i="1" s="1"/>
  <c r="AA129" i="1" a="1"/>
  <c r="AA129" i="1" s="1"/>
  <c r="AA130" i="1" a="1"/>
  <c r="AA130" i="1" s="1"/>
  <c r="AA131" i="1" a="1"/>
  <c r="AA131" i="1" s="1"/>
  <c r="AA132" i="1" a="1"/>
  <c r="AA132" i="1" s="1"/>
  <c r="AA133" i="1" a="1"/>
  <c r="AA133" i="1" s="1"/>
  <c r="AA134" i="1" a="1"/>
  <c r="AA134" i="1" s="1"/>
  <c r="AA135" i="1" a="1"/>
  <c r="AA135" i="1" s="1"/>
  <c r="AA136" i="1" a="1"/>
  <c r="AA136" i="1" s="1"/>
  <c r="AA137" i="1" a="1"/>
  <c r="AA137" i="1" s="1"/>
  <c r="AA138" i="1" a="1"/>
  <c r="AA138" i="1" s="1"/>
  <c r="AA139" i="1" a="1"/>
  <c r="AA139" i="1" s="1"/>
  <c r="AA140" i="1" a="1"/>
  <c r="AA140" i="1" s="1"/>
  <c r="AA141" i="1" a="1"/>
  <c r="AA141" i="1" s="1"/>
  <c r="AA142" i="1" a="1"/>
  <c r="AA142" i="1" s="1"/>
  <c r="AA143" i="1" a="1"/>
  <c r="AA143" i="1" s="1"/>
  <c r="AA144" i="1" a="1"/>
  <c r="AA144" i="1" s="1"/>
  <c r="AA145" i="1" a="1"/>
  <c r="AA145" i="1" s="1"/>
  <c r="AA146" i="1" a="1"/>
  <c r="AA146" i="1" s="1"/>
  <c r="AA147" i="1" a="1"/>
  <c r="AA147" i="1" s="1"/>
  <c r="AA148" i="1" a="1"/>
  <c r="AA148" i="1" s="1"/>
  <c r="AA149" i="1" a="1"/>
  <c r="AA149" i="1" s="1"/>
  <c r="AA150" i="1" a="1"/>
  <c r="AA150" i="1" s="1"/>
  <c r="AA151" i="1" a="1"/>
  <c r="AA151" i="1" s="1"/>
  <c r="AA152" i="1" a="1"/>
  <c r="AA152" i="1" s="1"/>
  <c r="AA153" i="1" a="1"/>
  <c r="AA153" i="1" s="1"/>
  <c r="AA154" i="1" a="1"/>
  <c r="AA154" i="1" s="1"/>
  <c r="AA155" i="1" a="1"/>
  <c r="AA155" i="1" s="1"/>
  <c r="AA156" i="1" a="1"/>
  <c r="AA156" i="1" s="1"/>
  <c r="AA157" i="1" a="1"/>
  <c r="AA157" i="1" s="1"/>
  <c r="AA158" i="1" a="1"/>
  <c r="AA158" i="1" s="1"/>
  <c r="AA159" i="1" a="1"/>
  <c r="AA159" i="1" s="1"/>
  <c r="AA160" i="1" a="1"/>
  <c r="AA160" i="1" s="1"/>
  <c r="AA161" i="1" a="1"/>
  <c r="AA161" i="1" s="1"/>
  <c r="AA162" i="1" a="1"/>
  <c r="AA162" i="1" s="1"/>
  <c r="AA163" i="1" a="1"/>
  <c r="AA163" i="1" s="1"/>
  <c r="AA164" i="1" a="1"/>
  <c r="AA164" i="1" s="1"/>
  <c r="AA165" i="1" a="1"/>
  <c r="AA165" i="1" s="1"/>
  <c r="AA166" i="1" a="1"/>
  <c r="AA166" i="1" s="1"/>
  <c r="AA167" i="1" a="1"/>
  <c r="AA167" i="1" s="1"/>
  <c r="AA168" i="1" a="1"/>
  <c r="AA168" i="1" s="1"/>
  <c r="AA169" i="1" a="1"/>
  <c r="AA169" i="1" s="1"/>
  <c r="AA170" i="1" a="1"/>
  <c r="AA170" i="1" s="1"/>
  <c r="AA171" i="1" a="1"/>
  <c r="AA171" i="1" s="1"/>
  <c r="AA172" i="1" a="1"/>
  <c r="AA172" i="1" s="1"/>
  <c r="AA173" i="1" a="1"/>
  <c r="AA173" i="1" s="1"/>
  <c r="AA174" i="1" a="1"/>
  <c r="AA174" i="1" s="1"/>
  <c r="AA175" i="1" a="1"/>
  <c r="AA175" i="1" s="1"/>
  <c r="AA176" i="1" a="1"/>
  <c r="AA176" i="1" s="1"/>
  <c r="AA177" i="1" a="1"/>
  <c r="AA177" i="1" s="1"/>
  <c r="AA178" i="1" a="1"/>
  <c r="AA178" i="1" s="1"/>
  <c r="AA179" i="1" a="1"/>
  <c r="AA179" i="1" s="1"/>
  <c r="AA180" i="1" a="1"/>
  <c r="AA180" i="1" s="1"/>
  <c r="AA181" i="1" a="1"/>
  <c r="AA181" i="1" s="1"/>
  <c r="AA182" i="1" a="1"/>
  <c r="AA182" i="1" s="1"/>
  <c r="AA183" i="1" a="1"/>
  <c r="AA183" i="1" s="1"/>
  <c r="AA184" i="1" a="1"/>
  <c r="AA184" i="1" s="1"/>
  <c r="AA185" i="1" a="1"/>
  <c r="AA185" i="1" s="1"/>
  <c r="AA186" i="1" a="1"/>
  <c r="AA186" i="1" s="1"/>
  <c r="AA187" i="1" a="1"/>
  <c r="AA187" i="1" s="1"/>
  <c r="AA188" i="1" a="1"/>
  <c r="AA188" i="1" s="1"/>
  <c r="AA189" i="1" a="1"/>
  <c r="AA189" i="1" s="1"/>
  <c r="AA190" i="1" a="1"/>
  <c r="AA190" i="1" s="1"/>
  <c r="AA191" i="1" a="1"/>
  <c r="AA191" i="1" s="1"/>
  <c r="AA192" i="1" a="1"/>
  <c r="AA192" i="1" s="1"/>
  <c r="AA193" i="1" a="1"/>
  <c r="AA193" i="1" s="1"/>
  <c r="AA194" i="1" a="1"/>
  <c r="AA194" i="1" s="1"/>
  <c r="AA195" i="1" a="1"/>
  <c r="AA195" i="1" s="1"/>
  <c r="AA196" i="1" a="1"/>
  <c r="AA196" i="1" s="1"/>
  <c r="AA197" i="1" a="1"/>
  <c r="AA197" i="1" s="1"/>
  <c r="AA198" i="1" a="1"/>
  <c r="AA198" i="1" s="1"/>
  <c r="AA199" i="1" a="1"/>
  <c r="AA199" i="1" s="1"/>
  <c r="AA200" i="1" a="1"/>
  <c r="AA200" i="1" s="1"/>
  <c r="AA201" i="1" a="1"/>
  <c r="AA201" i="1" s="1"/>
  <c r="AA202" i="1" a="1"/>
  <c r="AA202" i="1" s="1"/>
  <c r="AA203" i="1" a="1"/>
  <c r="AA203" i="1" s="1"/>
  <c r="AA204" i="1" a="1"/>
  <c r="AA204" i="1" s="1"/>
  <c r="AA205" i="1" a="1"/>
  <c r="AA205" i="1" s="1"/>
  <c r="AA206" i="1" a="1"/>
  <c r="AA206" i="1" s="1"/>
  <c r="AA207" i="1" a="1"/>
  <c r="AA207" i="1" s="1"/>
  <c r="AA208" i="1" a="1"/>
  <c r="AA208" i="1" s="1"/>
  <c r="AA209" i="1" a="1"/>
  <c r="AA209" i="1" s="1"/>
  <c r="AA210" i="1" a="1"/>
  <c r="AA210" i="1" s="1"/>
  <c r="AA211" i="1" a="1"/>
  <c r="AA211" i="1" s="1"/>
  <c r="AA212" i="1" a="1"/>
  <c r="AA212" i="1" s="1"/>
  <c r="AA213" i="1" a="1"/>
  <c r="AA213" i="1" s="1"/>
  <c r="AA214" i="1" a="1"/>
  <c r="AA214" i="1" s="1"/>
  <c r="AA215" i="1" a="1"/>
  <c r="AA215" i="1" s="1"/>
  <c r="AA216" i="1" a="1"/>
  <c r="AA216" i="1" s="1"/>
  <c r="AA217" i="1" a="1"/>
  <c r="AA217" i="1" s="1"/>
  <c r="AA218" i="1" a="1"/>
  <c r="AA218" i="1" s="1"/>
  <c r="AA219" i="1" a="1"/>
  <c r="AA219" i="1" s="1"/>
  <c r="AA220" i="1" a="1"/>
  <c r="AA220" i="1" s="1"/>
  <c r="AA221" i="1" a="1"/>
  <c r="AA221" i="1" s="1"/>
  <c r="AA222" i="1" a="1"/>
  <c r="AA222" i="1" s="1"/>
  <c r="AA223" i="1" a="1"/>
  <c r="AA223" i="1" s="1"/>
  <c r="AA224" i="1" a="1"/>
  <c r="AA224" i="1" s="1"/>
  <c r="AA225" i="1" a="1"/>
  <c r="AA225" i="1" s="1"/>
  <c r="AA226" i="1" a="1"/>
  <c r="AA226" i="1" s="1"/>
  <c r="AA227" i="1" a="1"/>
  <c r="AA227" i="1" s="1"/>
  <c r="AA228" i="1" a="1"/>
  <c r="AA228" i="1" s="1"/>
  <c r="AA229" i="1" a="1"/>
  <c r="AA229" i="1" s="1"/>
  <c r="AA230" i="1" a="1"/>
  <c r="AA230" i="1" s="1"/>
  <c r="AA231" i="1" a="1"/>
  <c r="AA231" i="1" s="1"/>
  <c r="AA232" i="1" a="1"/>
  <c r="AA232" i="1" s="1"/>
  <c r="AA233" i="1" a="1"/>
  <c r="AA233" i="1" s="1"/>
  <c r="AA234" i="1" a="1"/>
  <c r="AA234" i="1" s="1"/>
  <c r="AA235" i="1" a="1"/>
  <c r="AA235" i="1" s="1"/>
  <c r="AA236" i="1" a="1"/>
  <c r="AA236" i="1" s="1"/>
  <c r="AA237" i="1" a="1"/>
  <c r="AA237" i="1" s="1"/>
  <c r="AA238" i="1" a="1"/>
  <c r="AA238" i="1" s="1"/>
  <c r="AA239" i="1" a="1"/>
  <c r="AA239" i="1" s="1"/>
  <c r="AA240" i="1" a="1"/>
  <c r="AA240" i="1" s="1"/>
  <c r="AA241" i="1" a="1"/>
  <c r="AA241" i="1" s="1"/>
  <c r="AA242" i="1" a="1"/>
  <c r="AA242" i="1" s="1"/>
  <c r="AA243" i="1" a="1"/>
  <c r="AA243" i="1" s="1"/>
  <c r="AA244" i="1" a="1"/>
  <c r="AA244" i="1" s="1"/>
  <c r="AA245" i="1" a="1"/>
  <c r="AA245" i="1" s="1"/>
  <c r="AA246" i="1" a="1"/>
  <c r="AA246" i="1" s="1"/>
  <c r="AA247" i="1" a="1"/>
  <c r="AA247" i="1" s="1"/>
  <c r="AA248" i="1" a="1"/>
  <c r="AA248" i="1" s="1"/>
  <c r="AA249" i="1" a="1"/>
  <c r="AA249" i="1" s="1"/>
  <c r="AA250" i="1" a="1"/>
  <c r="AA250" i="1" s="1"/>
  <c r="AA251" i="1" a="1"/>
  <c r="AA251" i="1" s="1"/>
  <c r="AA252" i="1" a="1"/>
  <c r="AA252" i="1" s="1"/>
  <c r="AA253" i="1" a="1"/>
  <c r="AA253" i="1" s="1"/>
  <c r="AA254" i="1" a="1"/>
  <c r="AA254" i="1" s="1"/>
  <c r="AA255" i="1" a="1"/>
  <c r="AA255" i="1" s="1"/>
  <c r="AA256" i="1" a="1"/>
  <c r="AA256" i="1" s="1"/>
  <c r="AA257" i="1" a="1"/>
  <c r="AA257" i="1" s="1"/>
  <c r="AA258" i="1" a="1"/>
  <c r="AA258" i="1" s="1"/>
  <c r="AA259" i="1" a="1"/>
  <c r="AA259" i="1" s="1"/>
  <c r="AA260" i="1" a="1"/>
  <c r="AA260" i="1" s="1"/>
  <c r="AA261" i="1" a="1"/>
  <c r="AA261" i="1" s="1"/>
  <c r="AA262" i="1" a="1"/>
  <c r="AA262" i="1" s="1"/>
  <c r="AA263" i="1" a="1"/>
  <c r="AA263" i="1" s="1"/>
  <c r="AA264" i="1" a="1"/>
  <c r="AA264" i="1" s="1"/>
  <c r="AA265" i="1" a="1"/>
  <c r="AA265" i="1" s="1"/>
  <c r="AA266" i="1" a="1"/>
  <c r="AA266" i="1" s="1"/>
  <c r="AA267" i="1" a="1"/>
  <c r="AA267" i="1" s="1"/>
  <c r="AA268" i="1" a="1"/>
  <c r="AA268" i="1" s="1"/>
  <c r="AA269" i="1" a="1"/>
  <c r="AA269" i="1" s="1"/>
  <c r="AA270" i="1" a="1"/>
  <c r="AA270" i="1" s="1"/>
  <c r="AA271" i="1" a="1"/>
  <c r="AA271" i="1" s="1"/>
  <c r="AA272" i="1" a="1"/>
  <c r="AA272" i="1" s="1"/>
  <c r="AA273" i="1" a="1"/>
  <c r="AA273" i="1" s="1"/>
  <c r="AA274" i="1" a="1"/>
  <c r="AA274" i="1" s="1"/>
  <c r="AA275" i="1" a="1"/>
  <c r="AA275" i="1" s="1"/>
  <c r="AA276" i="1" a="1"/>
  <c r="AA276" i="1" s="1"/>
  <c r="AA277" i="1" a="1"/>
  <c r="AA277" i="1" s="1"/>
  <c r="AA278" i="1" a="1"/>
  <c r="AA278" i="1" s="1"/>
  <c r="AA279" i="1" a="1"/>
  <c r="AA279" i="1" s="1"/>
  <c r="AA280" i="1" a="1"/>
  <c r="AA280" i="1" s="1"/>
  <c r="AA281" i="1" a="1"/>
  <c r="AA281" i="1" s="1"/>
  <c r="AA282" i="1" a="1"/>
  <c r="AA282" i="1" s="1"/>
  <c r="AA283" i="1" a="1"/>
  <c r="AA283" i="1" s="1"/>
  <c r="AA284" i="1" a="1"/>
  <c r="AA284" i="1" s="1"/>
  <c r="AA285" i="1" a="1"/>
  <c r="AA285" i="1" s="1"/>
  <c r="AA286" i="1" a="1"/>
  <c r="AA286" i="1" s="1"/>
  <c r="AA287" i="1" a="1"/>
  <c r="AA287" i="1" s="1"/>
  <c r="AA288" i="1" a="1"/>
  <c r="AA288" i="1" s="1"/>
  <c r="AA289" i="1" a="1"/>
  <c r="AA289" i="1" s="1"/>
  <c r="AA290" i="1" a="1"/>
  <c r="AA290" i="1" s="1"/>
  <c r="AA291" i="1" a="1"/>
  <c r="AA291" i="1" s="1"/>
  <c r="AA292" i="1" a="1"/>
  <c r="AA292" i="1" s="1"/>
  <c r="AA293" i="1" a="1"/>
  <c r="AA293" i="1" s="1"/>
  <c r="AA294" i="1" a="1"/>
  <c r="AA294" i="1" s="1"/>
  <c r="AA295" i="1" a="1"/>
  <c r="AA295" i="1" s="1"/>
  <c r="AA296" i="1" a="1"/>
  <c r="AA296" i="1" s="1"/>
  <c r="AA297" i="1" a="1"/>
  <c r="AA297" i="1" s="1"/>
  <c r="AA298" i="1" a="1"/>
  <c r="AA298" i="1" s="1"/>
  <c r="AA299" i="1" a="1"/>
  <c r="AA299" i="1" s="1"/>
  <c r="AA300" i="1" a="1"/>
  <c r="AA300" i="1" s="1"/>
  <c r="AA301" i="1" a="1"/>
  <c r="AA301" i="1" s="1"/>
  <c r="AA302" i="1" a="1"/>
  <c r="AA302" i="1" s="1"/>
  <c r="AA303" i="1" a="1"/>
  <c r="AA303" i="1" s="1"/>
  <c r="AA304" i="1" a="1"/>
  <c r="AA304" i="1" s="1"/>
  <c r="AA305" i="1" a="1"/>
  <c r="AA305" i="1" s="1"/>
  <c r="AA306" i="1" a="1"/>
  <c r="AA306" i="1" s="1"/>
  <c r="AA307" i="1" a="1"/>
  <c r="AA307" i="1" s="1"/>
  <c r="AA308" i="1" a="1"/>
  <c r="AA308" i="1" s="1"/>
  <c r="AA309" i="1" a="1"/>
  <c r="AA309" i="1" s="1"/>
  <c r="AA310" i="1" a="1"/>
  <c r="AA310" i="1" s="1"/>
  <c r="AA311" i="1" a="1"/>
  <c r="AA311" i="1" s="1"/>
  <c r="AA312" i="1" a="1"/>
  <c r="AA312" i="1" s="1"/>
  <c r="AA313" i="1" a="1"/>
  <c r="AA313" i="1" s="1"/>
  <c r="AA314" i="1" a="1"/>
  <c r="AA314" i="1" s="1"/>
  <c r="AA315" i="1" a="1"/>
  <c r="AA315" i="1" s="1"/>
  <c r="AA316" i="1" a="1"/>
  <c r="AA316" i="1" s="1"/>
  <c r="AA317" i="1" a="1"/>
  <c r="AA317" i="1" s="1"/>
  <c r="AA318" i="1" a="1"/>
  <c r="AA318" i="1" s="1"/>
  <c r="AA319" i="1" a="1"/>
  <c r="AA319" i="1" s="1"/>
  <c r="AA320" i="1" a="1"/>
  <c r="AA320" i="1" s="1"/>
  <c r="AA321" i="1" a="1"/>
  <c r="AA321" i="1" s="1"/>
  <c r="AA322" i="1" a="1"/>
  <c r="AA322" i="1" s="1"/>
  <c r="AA323" i="1" a="1"/>
  <c r="AA323" i="1" s="1"/>
  <c r="AA324" i="1" a="1"/>
  <c r="AA324" i="1" s="1"/>
  <c r="AA325" i="1" a="1"/>
  <c r="AA325" i="1" s="1"/>
  <c r="AA326" i="1" a="1"/>
  <c r="AA326" i="1" s="1"/>
  <c r="AA327" i="1" a="1"/>
  <c r="AA327" i="1" s="1"/>
  <c r="AA328" i="1" a="1"/>
  <c r="AA328" i="1" s="1"/>
  <c r="AA329" i="1" a="1"/>
  <c r="AA329" i="1" s="1"/>
  <c r="AA330" i="1" a="1"/>
  <c r="AA330" i="1" s="1"/>
  <c r="AA331" i="1" a="1"/>
  <c r="AA331" i="1" s="1"/>
  <c r="AA332" i="1" a="1"/>
  <c r="AA332" i="1" s="1"/>
  <c r="AA333" i="1" a="1"/>
  <c r="AA333" i="1" s="1"/>
  <c r="AA334" i="1" a="1"/>
  <c r="AA334" i="1" s="1"/>
  <c r="AA335" i="1" a="1"/>
  <c r="AA335" i="1" s="1"/>
  <c r="AA336" i="1" a="1"/>
  <c r="AA336" i="1" s="1"/>
  <c r="AA337" i="1" a="1"/>
  <c r="AA337" i="1" s="1"/>
  <c r="AA338" i="1" a="1"/>
  <c r="AA338" i="1" s="1"/>
  <c r="AA339" i="1" a="1"/>
  <c r="AA339" i="1" s="1"/>
  <c r="AA340" i="1" a="1"/>
  <c r="AA340" i="1" s="1"/>
  <c r="AA341" i="1" a="1"/>
  <c r="AA341" i="1" s="1"/>
  <c r="AA342" i="1" a="1"/>
  <c r="AA342" i="1" s="1"/>
  <c r="AA343" i="1" a="1"/>
  <c r="AA343" i="1" s="1"/>
  <c r="AA344" i="1" a="1"/>
  <c r="AA344" i="1" s="1"/>
  <c r="AA345" i="1" a="1"/>
  <c r="AA345" i="1" s="1"/>
  <c r="AA346" i="1" a="1"/>
  <c r="AA346" i="1" s="1"/>
  <c r="AA347" i="1" a="1"/>
  <c r="AA347" i="1" s="1"/>
  <c r="AA348" i="1" a="1"/>
  <c r="AA348" i="1" s="1"/>
  <c r="AA349" i="1" a="1"/>
  <c r="AA349" i="1" s="1"/>
  <c r="AA350" i="1" a="1"/>
  <c r="AA350" i="1" s="1"/>
  <c r="AA351" i="1" a="1"/>
  <c r="AA351" i="1" s="1"/>
  <c r="AA352" i="1" a="1"/>
  <c r="AA352" i="1" s="1"/>
  <c r="AA353" i="1" a="1"/>
  <c r="AA353" i="1" s="1"/>
  <c r="AA354" i="1" a="1"/>
  <c r="AA354" i="1" s="1"/>
  <c r="AA355" i="1" a="1"/>
  <c r="AA355" i="1" s="1"/>
  <c r="AA356" i="1" a="1"/>
  <c r="AA356" i="1" s="1"/>
  <c r="AA357" i="1" a="1"/>
  <c r="AA357" i="1" s="1"/>
  <c r="AA358" i="1" a="1"/>
  <c r="AA358" i="1" s="1"/>
  <c r="AA359" i="1" a="1"/>
  <c r="AA359" i="1" s="1"/>
  <c r="AA360" i="1" a="1"/>
  <c r="AA360" i="1" s="1"/>
  <c r="AA361" i="1" a="1"/>
  <c r="AA361" i="1" s="1"/>
  <c r="AA362" i="1" a="1"/>
  <c r="AA362" i="1" s="1"/>
  <c r="AA363" i="1" a="1"/>
  <c r="AA363" i="1" s="1"/>
  <c r="AA364" i="1" a="1"/>
  <c r="AA364" i="1" s="1"/>
  <c r="AA365" i="1" a="1"/>
  <c r="AA365" i="1" s="1"/>
  <c r="AA366" i="1" a="1"/>
  <c r="AA366" i="1" s="1"/>
  <c r="AA367" i="1" a="1"/>
  <c r="AA367" i="1" s="1"/>
  <c r="AA368" i="1" a="1"/>
  <c r="AA368" i="1" s="1"/>
  <c r="AA369" i="1" a="1"/>
  <c r="AA369" i="1" s="1"/>
  <c r="AA370" i="1" a="1"/>
  <c r="AA370" i="1" s="1"/>
  <c r="AA371" i="1" a="1"/>
  <c r="AA371" i="1" s="1"/>
  <c r="AA372" i="1" a="1"/>
  <c r="AA372" i="1" s="1"/>
  <c r="AA373" i="1" a="1"/>
  <c r="AA373" i="1" s="1"/>
  <c r="AA374" i="1" a="1"/>
  <c r="AA374" i="1" s="1"/>
  <c r="AA375" i="1" a="1"/>
  <c r="AA375" i="1" s="1"/>
  <c r="AA376" i="1" a="1"/>
  <c r="AA376" i="1" s="1"/>
  <c r="AA377" i="1" a="1"/>
  <c r="AA377" i="1" s="1"/>
  <c r="AA378" i="1" a="1"/>
  <c r="AA378" i="1" s="1"/>
  <c r="AA379" i="1" a="1"/>
  <c r="AA379" i="1" s="1"/>
  <c r="AA380" i="1" a="1"/>
  <c r="AA380" i="1" s="1"/>
  <c r="AA381" i="1" a="1"/>
  <c r="AA381" i="1" s="1"/>
  <c r="AA382" i="1" a="1"/>
  <c r="AA382" i="1" s="1"/>
  <c r="AA383" i="1" a="1"/>
  <c r="AA383" i="1" s="1"/>
  <c r="AA384" i="1" a="1"/>
  <c r="AA384" i="1" s="1"/>
  <c r="AA385" i="1" a="1"/>
  <c r="AA385" i="1" s="1"/>
  <c r="AA386" i="1" a="1"/>
  <c r="AA386" i="1" s="1"/>
  <c r="AA387" i="1" a="1"/>
  <c r="AA387" i="1" s="1"/>
  <c r="AA388" i="1" a="1"/>
  <c r="AA388" i="1" s="1"/>
  <c r="AA389" i="1" a="1"/>
  <c r="AA389" i="1" s="1"/>
  <c r="AA390" i="1" a="1"/>
  <c r="AA390" i="1" s="1"/>
  <c r="AA391" i="1" a="1"/>
  <c r="AA391" i="1" s="1"/>
  <c r="AA392" i="1" a="1"/>
  <c r="AA392" i="1" s="1"/>
  <c r="AA393" i="1" a="1"/>
  <c r="AA393" i="1" s="1"/>
  <c r="AA394" i="1" a="1"/>
  <c r="AA394" i="1" s="1"/>
  <c r="AA395" i="1" a="1"/>
  <c r="AA395" i="1" s="1"/>
  <c r="AA396" i="1" a="1"/>
  <c r="AA396" i="1" s="1"/>
  <c r="AA397" i="1" a="1"/>
  <c r="AA397" i="1" s="1"/>
  <c r="AA398" i="1" a="1"/>
  <c r="AA398" i="1" s="1"/>
  <c r="AA399" i="1" a="1"/>
  <c r="AA399" i="1" s="1"/>
  <c r="AA400" i="1" a="1"/>
  <c r="AA400" i="1" s="1"/>
  <c r="AA401" i="1" a="1"/>
  <c r="AA401" i="1" s="1"/>
  <c r="AA402" i="1" a="1"/>
  <c r="AA402" i="1" s="1"/>
  <c r="AA403" i="1" a="1"/>
  <c r="AA403" i="1" s="1"/>
  <c r="AA404" i="1" a="1"/>
  <c r="AA404" i="1" s="1"/>
  <c r="AA405" i="1" a="1"/>
  <c r="AA405" i="1" s="1"/>
  <c r="AA406" i="1" a="1"/>
  <c r="AA406" i="1" s="1"/>
  <c r="AA407" i="1" a="1"/>
  <c r="AA407" i="1" s="1"/>
  <c r="AA408" i="1" a="1"/>
  <c r="AA408" i="1" s="1"/>
  <c r="AA409" i="1" a="1"/>
  <c r="AA409" i="1" s="1"/>
  <c r="AA410" i="1" a="1"/>
  <c r="AA410" i="1" s="1"/>
  <c r="AA411" i="1" a="1"/>
  <c r="AA411" i="1" s="1"/>
  <c r="AA412" i="1" a="1"/>
  <c r="AA412" i="1" s="1"/>
  <c r="AA413" i="1" a="1"/>
  <c r="AA413" i="1" s="1"/>
  <c r="AA414" i="1" a="1"/>
  <c r="AA414" i="1" s="1"/>
  <c r="AA415" i="1" a="1"/>
  <c r="AA415" i="1" s="1"/>
  <c r="AA416" i="1" a="1"/>
  <c r="AA416" i="1" s="1"/>
  <c r="AA417" i="1" a="1"/>
  <c r="AA417" i="1" s="1"/>
  <c r="AA418" i="1" a="1"/>
  <c r="AA418" i="1" s="1"/>
  <c r="AA419" i="1" a="1"/>
  <c r="AA419" i="1" s="1"/>
  <c r="AA420" i="1" a="1"/>
  <c r="AA420" i="1" s="1"/>
  <c r="AA421" i="1" a="1"/>
  <c r="AA421" i="1" s="1"/>
  <c r="AA422" i="1" a="1"/>
  <c r="AA422" i="1" s="1"/>
  <c r="AA423" i="1" a="1"/>
  <c r="AA423" i="1" s="1"/>
  <c r="AA424" i="1" a="1"/>
  <c r="AA424" i="1" s="1"/>
  <c r="AA425" i="1" a="1"/>
  <c r="AA425" i="1" s="1"/>
  <c r="AA426" i="1" a="1"/>
  <c r="AA426" i="1" s="1"/>
  <c r="AA427" i="1" a="1"/>
  <c r="AA427" i="1" s="1"/>
  <c r="AA428" i="1" a="1"/>
  <c r="AA428" i="1" s="1"/>
  <c r="AA429" i="1" a="1"/>
  <c r="AA429" i="1" s="1"/>
  <c r="AA430" i="1" a="1"/>
  <c r="AA430" i="1" s="1"/>
  <c r="AA431" i="1" a="1"/>
  <c r="AA431" i="1" s="1"/>
  <c r="AA432" i="1" a="1"/>
  <c r="AA432" i="1" s="1"/>
  <c r="AA433" i="1" a="1"/>
  <c r="AA433" i="1" s="1"/>
  <c r="AA434" i="1" a="1"/>
  <c r="AA434" i="1" s="1"/>
  <c r="AA435" i="1" a="1"/>
  <c r="AA435" i="1" s="1"/>
  <c r="AA436" i="1" a="1"/>
  <c r="AA436" i="1" s="1"/>
  <c r="AA437" i="1" a="1"/>
  <c r="AA437" i="1" s="1"/>
  <c r="AA438" i="1" a="1"/>
  <c r="AA438" i="1" s="1"/>
  <c r="AA439" i="1" a="1"/>
  <c r="AA439" i="1" s="1"/>
  <c r="AA440" i="1" a="1"/>
  <c r="AA440" i="1" s="1"/>
  <c r="AA441" i="1" a="1"/>
  <c r="AA441" i="1" s="1"/>
  <c r="AA442" i="1" a="1"/>
  <c r="AA442" i="1" s="1"/>
  <c r="AA443" i="1" a="1"/>
  <c r="AA443" i="1" s="1"/>
  <c r="AA444" i="1" a="1"/>
  <c r="AA444" i="1" s="1"/>
  <c r="AA445" i="1" a="1"/>
  <c r="AA445" i="1" s="1"/>
  <c r="AA446" i="1" a="1"/>
  <c r="AA446" i="1" s="1"/>
  <c r="AA447" i="1" a="1"/>
  <c r="AA447" i="1" s="1"/>
  <c r="AA448" i="1" a="1"/>
  <c r="AA448" i="1" s="1"/>
  <c r="AA449" i="1" a="1"/>
  <c r="AA449" i="1" s="1"/>
  <c r="AA450" i="1" a="1"/>
  <c r="AA450" i="1" s="1"/>
  <c r="AA451" i="1" a="1"/>
  <c r="AA451" i="1" s="1"/>
  <c r="AA452" i="1" a="1"/>
  <c r="AA452" i="1" s="1"/>
  <c r="AA453" i="1" a="1"/>
  <c r="AA453" i="1" s="1"/>
  <c r="AA454" i="1" a="1"/>
  <c r="AA454" i="1" s="1"/>
  <c r="AA455" i="1" a="1"/>
  <c r="AA455" i="1" s="1"/>
  <c r="AA456" i="1" a="1"/>
  <c r="AA456" i="1" s="1"/>
  <c r="AA457" i="1" a="1"/>
  <c r="AA457" i="1" s="1"/>
  <c r="AA458" i="1" a="1"/>
  <c r="AA458" i="1" s="1"/>
  <c r="AA459" i="1" a="1"/>
  <c r="AA459" i="1" s="1"/>
  <c r="AA460" i="1" a="1"/>
  <c r="AA460" i="1" s="1"/>
  <c r="AA461" i="1" a="1"/>
  <c r="AA461" i="1" s="1"/>
  <c r="AA462" i="1" a="1"/>
  <c r="AA462" i="1" s="1"/>
  <c r="AA463" i="1" a="1"/>
  <c r="AA463" i="1" s="1"/>
  <c r="AA464" i="1" a="1"/>
  <c r="AA464" i="1" s="1"/>
  <c r="AA465" i="1" a="1"/>
  <c r="AA465" i="1" s="1"/>
  <c r="AA466" i="1" a="1"/>
  <c r="AA466" i="1" s="1"/>
  <c r="AA467" i="1" a="1"/>
  <c r="AA467" i="1" s="1"/>
  <c r="AA468" i="1" a="1"/>
  <c r="AA468" i="1" s="1"/>
  <c r="AA469" i="1" a="1"/>
  <c r="AA469" i="1" s="1"/>
  <c r="AA470" i="1" a="1"/>
  <c r="AA470" i="1" s="1"/>
  <c r="AA471" i="1" a="1"/>
  <c r="AA471" i="1" s="1"/>
  <c r="AA472" i="1" a="1"/>
  <c r="AA472" i="1" s="1"/>
  <c r="AA473" i="1" a="1"/>
  <c r="AA473" i="1" s="1"/>
  <c r="AA474" i="1" a="1"/>
  <c r="AA474" i="1" s="1"/>
  <c r="AA475" i="1" a="1"/>
  <c r="AA475" i="1" s="1"/>
  <c r="AA476" i="1" a="1"/>
  <c r="AA476" i="1" s="1"/>
  <c r="AA477" i="1" a="1"/>
  <c r="AA477" i="1" s="1"/>
  <c r="AA478" i="1" a="1"/>
  <c r="AA478" i="1" s="1"/>
  <c r="AA479" i="1" a="1"/>
  <c r="AA479" i="1" s="1"/>
  <c r="AA480" i="1" a="1"/>
  <c r="AA480" i="1" s="1"/>
  <c r="AA481" i="1" a="1"/>
  <c r="AA481" i="1" s="1"/>
  <c r="AA482" i="1" a="1"/>
  <c r="AA482" i="1" s="1"/>
  <c r="AA483" i="1" a="1"/>
  <c r="AA483" i="1" s="1"/>
  <c r="AA484" i="1" a="1"/>
  <c r="AA484" i="1" s="1"/>
  <c r="AA485" i="1" a="1"/>
  <c r="AA485" i="1" s="1"/>
  <c r="AA486" i="1" a="1"/>
  <c r="AA486" i="1" s="1"/>
  <c r="AA487" i="1" a="1"/>
  <c r="AA487" i="1" s="1"/>
  <c r="AA488" i="1" a="1"/>
  <c r="AA488" i="1" s="1"/>
  <c r="AA489" i="1" a="1"/>
  <c r="AA489" i="1" s="1"/>
  <c r="AA490" i="1" a="1"/>
  <c r="AA490" i="1" s="1"/>
  <c r="AA491" i="1" a="1"/>
  <c r="AA491" i="1" s="1"/>
  <c r="AA492" i="1" a="1"/>
  <c r="AA492" i="1" s="1"/>
  <c r="AA493" i="1" a="1"/>
  <c r="AA493" i="1" s="1"/>
  <c r="AA494" i="1" a="1"/>
  <c r="AA494" i="1" s="1"/>
  <c r="AA495" i="1" a="1"/>
  <c r="AA495" i="1" s="1"/>
  <c r="AA496" i="1" a="1"/>
  <c r="AA496" i="1" s="1"/>
  <c r="AA497" i="1" a="1"/>
  <c r="AA497" i="1" s="1"/>
  <c r="AA498" i="1" a="1"/>
  <c r="AA498" i="1" s="1"/>
  <c r="AA499" i="1" a="1"/>
  <c r="AA499" i="1" s="1"/>
  <c r="AA500" i="1" a="1"/>
  <c r="AA500" i="1" s="1"/>
  <c r="AA501" i="1" a="1"/>
  <c r="AA501" i="1" s="1"/>
  <c r="AA502" i="1" a="1"/>
  <c r="AA502" i="1" s="1"/>
  <c r="AA503" i="1" a="1"/>
  <c r="AA503" i="1" s="1"/>
  <c r="AA504" i="1" a="1"/>
  <c r="AA504" i="1" s="1"/>
  <c r="AA505" i="1" a="1"/>
  <c r="AA505" i="1" s="1"/>
  <c r="AA506" i="1" a="1"/>
  <c r="AA506" i="1" s="1"/>
  <c r="AA507" i="1" a="1"/>
  <c r="AA507" i="1" s="1"/>
  <c r="AA508" i="1" a="1"/>
  <c r="AA508" i="1" s="1"/>
  <c r="AA509" i="1" a="1"/>
  <c r="AA509" i="1" s="1"/>
  <c r="AA510" i="1" a="1"/>
  <c r="AA510" i="1" s="1"/>
  <c r="AA511" i="1" a="1"/>
  <c r="AA511" i="1" s="1"/>
  <c r="AA512" i="1" a="1"/>
  <c r="AA512" i="1" s="1"/>
  <c r="AA513" i="1" a="1"/>
  <c r="AA513" i="1" s="1"/>
  <c r="AA514" i="1" a="1"/>
  <c r="AA514" i="1" s="1"/>
  <c r="AA515" i="1" a="1"/>
  <c r="AA515" i="1" s="1"/>
  <c r="AA516" i="1" a="1"/>
  <c r="AA516" i="1" s="1"/>
  <c r="AA517" i="1" a="1"/>
  <c r="AA517" i="1" s="1"/>
  <c r="AA518" i="1" a="1"/>
  <c r="AA518" i="1" s="1"/>
  <c r="AA519" i="1" a="1"/>
  <c r="AA519" i="1" s="1"/>
  <c r="AA520" i="1" a="1"/>
  <c r="AA520" i="1" s="1"/>
  <c r="AA521" i="1" a="1"/>
  <c r="AA521" i="1" s="1"/>
  <c r="AA522" i="1" a="1"/>
  <c r="AA522" i="1" s="1"/>
  <c r="AA523" i="1" a="1"/>
  <c r="AA523" i="1" s="1"/>
  <c r="AA524" i="1" a="1"/>
  <c r="AA524" i="1" s="1"/>
  <c r="AA525" i="1" a="1"/>
  <c r="AA525" i="1" s="1"/>
  <c r="AA526" i="1" a="1"/>
  <c r="AA526" i="1" s="1"/>
  <c r="AA527" i="1" a="1"/>
  <c r="AA527" i="1" s="1"/>
  <c r="AA528" i="1" a="1"/>
  <c r="AA528" i="1" s="1"/>
  <c r="AA529" i="1" a="1"/>
  <c r="AA529" i="1" s="1"/>
  <c r="AA530" i="1" a="1"/>
  <c r="AA530" i="1" s="1"/>
  <c r="AA531" i="1" a="1"/>
  <c r="AA531" i="1" s="1"/>
  <c r="AA532" i="1" a="1"/>
  <c r="AA532" i="1" s="1"/>
  <c r="AA533" i="1" a="1"/>
  <c r="AA533" i="1" s="1"/>
  <c r="AA534" i="1" a="1"/>
  <c r="AA534" i="1" s="1"/>
  <c r="AA535" i="1" a="1"/>
  <c r="AA535" i="1" s="1"/>
  <c r="AA536" i="1" a="1"/>
  <c r="AA536" i="1" s="1"/>
  <c r="AA537" i="1" a="1"/>
  <c r="AA537" i="1" s="1"/>
  <c r="AA538" i="1" a="1"/>
  <c r="AA538" i="1" s="1"/>
  <c r="AA539" i="1" a="1"/>
  <c r="AA539" i="1" s="1"/>
  <c r="AA540" i="1" a="1"/>
  <c r="AA540" i="1" s="1"/>
  <c r="AA541" i="1" a="1"/>
  <c r="AA541" i="1" s="1"/>
  <c r="AA542" i="1" a="1"/>
  <c r="AA542" i="1" s="1"/>
  <c r="AA543" i="1" a="1"/>
  <c r="AA543" i="1" s="1"/>
  <c r="AA544" i="1" a="1"/>
  <c r="AA544" i="1" s="1"/>
  <c r="AA545" i="1" a="1"/>
  <c r="AA545" i="1" s="1"/>
  <c r="AA546" i="1" a="1"/>
  <c r="AA546" i="1" s="1"/>
  <c r="AA547" i="1" a="1"/>
  <c r="AA547" i="1" s="1"/>
  <c r="AA548" i="1" a="1"/>
  <c r="AA548" i="1" s="1"/>
  <c r="AA549" i="1" a="1"/>
  <c r="AA549" i="1" s="1"/>
  <c r="AA550" i="1" a="1"/>
  <c r="AA550" i="1" s="1"/>
  <c r="AA551" i="1" a="1"/>
  <c r="AA551" i="1" s="1"/>
  <c r="AA552" i="1" a="1"/>
  <c r="AA552" i="1" s="1"/>
  <c r="AA553" i="1" a="1"/>
  <c r="AA553" i="1" s="1"/>
  <c r="AA554" i="1" a="1"/>
  <c r="AA554" i="1" s="1"/>
  <c r="AA555" i="1" a="1"/>
  <c r="AA555" i="1" s="1"/>
  <c r="AA556" i="1" a="1"/>
  <c r="AA556" i="1" s="1"/>
  <c r="AA557" i="1" a="1"/>
  <c r="AA557" i="1" s="1"/>
  <c r="AA558" i="1" a="1"/>
  <c r="AA558" i="1" s="1"/>
  <c r="AA559" i="1" a="1"/>
  <c r="AA559" i="1" s="1"/>
  <c r="AA560" i="1" a="1"/>
  <c r="AA560" i="1" s="1"/>
  <c r="AA561" i="1" a="1"/>
  <c r="AA561" i="1" s="1"/>
  <c r="AA562" i="1" a="1"/>
  <c r="AA562" i="1" s="1"/>
  <c r="AA563" i="1" a="1"/>
  <c r="AA563" i="1" s="1"/>
  <c r="AA564" i="1" a="1"/>
  <c r="AA564" i="1" s="1"/>
  <c r="AA565" i="1" a="1"/>
  <c r="AA565" i="1" s="1"/>
  <c r="AA566" i="1" a="1"/>
  <c r="AA566" i="1" s="1"/>
  <c r="AA567" i="1" a="1"/>
  <c r="AA567" i="1" s="1"/>
  <c r="AA568" i="1" a="1"/>
  <c r="AA568" i="1" s="1"/>
  <c r="AA569" i="1" a="1"/>
  <c r="AA569" i="1" s="1"/>
  <c r="AA570" i="1" a="1"/>
  <c r="AA570" i="1" s="1"/>
  <c r="AA571" i="1" a="1"/>
  <c r="AA571" i="1" s="1"/>
  <c r="AA572" i="1" a="1"/>
  <c r="AA572" i="1" s="1"/>
  <c r="AA573" i="1" a="1"/>
  <c r="AA573" i="1" s="1"/>
  <c r="AA574" i="1" a="1"/>
  <c r="AA574" i="1" s="1"/>
  <c r="AA575" i="1" a="1"/>
  <c r="AA575" i="1" s="1"/>
  <c r="AA576" i="1" a="1"/>
  <c r="AA576" i="1" s="1"/>
  <c r="AA577" i="1" a="1"/>
  <c r="AA577" i="1" s="1"/>
  <c r="AA578" i="1" a="1"/>
  <c r="AA578" i="1" s="1"/>
  <c r="AA579" i="1" a="1"/>
  <c r="AA579" i="1" s="1"/>
  <c r="AA580" i="1" a="1"/>
  <c r="AA580" i="1" s="1"/>
  <c r="AA581" i="1" a="1"/>
  <c r="AA581" i="1" s="1"/>
  <c r="AA582" i="1" a="1"/>
  <c r="AA582" i="1" s="1"/>
  <c r="AA583" i="1" a="1"/>
  <c r="AA583" i="1" s="1"/>
  <c r="AA584" i="1" a="1"/>
  <c r="AA584" i="1" s="1"/>
  <c r="AA585" i="1" a="1"/>
  <c r="AA585" i="1" s="1"/>
  <c r="AA586" i="1" a="1"/>
  <c r="AA586" i="1" s="1"/>
  <c r="AA587" i="1" a="1"/>
  <c r="AA587" i="1" s="1"/>
  <c r="AA588" i="1" a="1"/>
  <c r="AA588" i="1" s="1"/>
  <c r="AA589" i="1" a="1"/>
  <c r="AA589" i="1" s="1"/>
  <c r="AA590" i="1" a="1"/>
  <c r="AA590" i="1" s="1"/>
  <c r="AA591" i="1" a="1"/>
  <c r="AA591" i="1" s="1"/>
  <c r="AA592" i="1" a="1"/>
  <c r="AA592" i="1" s="1"/>
  <c r="AA593" i="1" a="1"/>
  <c r="AA593" i="1" s="1"/>
  <c r="AA594" i="1" a="1"/>
  <c r="AA594" i="1" s="1"/>
  <c r="AA595" i="1" a="1"/>
  <c r="AA595" i="1" s="1"/>
  <c r="AA596" i="1" a="1"/>
  <c r="AA596" i="1" s="1"/>
  <c r="AA597" i="1" a="1"/>
  <c r="AA597" i="1" s="1"/>
  <c r="AA598" i="1" a="1"/>
  <c r="AA598" i="1" s="1"/>
  <c r="AA599" i="1" a="1"/>
  <c r="AA599" i="1" s="1"/>
  <c r="AA600" i="1" a="1"/>
  <c r="AA600" i="1" s="1"/>
  <c r="AA601" i="1" a="1"/>
  <c r="AA601" i="1" s="1"/>
  <c r="AA602" i="1" a="1"/>
  <c r="AA602" i="1" s="1"/>
  <c r="AA603" i="1" a="1"/>
  <c r="AA603" i="1" s="1"/>
  <c r="AA604" i="1" a="1"/>
  <c r="AA604" i="1" s="1"/>
  <c r="AA605" i="1" a="1"/>
  <c r="AA605" i="1" s="1"/>
  <c r="AA606" i="1" a="1"/>
  <c r="AA606" i="1" s="1"/>
  <c r="AA607" i="1" a="1"/>
  <c r="AA607" i="1" s="1"/>
  <c r="AA608" i="1" a="1"/>
  <c r="AA608" i="1" s="1"/>
  <c r="AA609" i="1" a="1"/>
  <c r="AA609" i="1" s="1"/>
  <c r="AA610" i="1" a="1"/>
  <c r="AA610" i="1" s="1"/>
  <c r="AA611" i="1" a="1"/>
  <c r="AA611" i="1" s="1"/>
  <c r="AA612" i="1" a="1"/>
  <c r="AA612" i="1" s="1"/>
  <c r="AA613" i="1" a="1"/>
  <c r="AA613" i="1" s="1"/>
  <c r="AA614" i="1" a="1"/>
  <c r="AA614" i="1" s="1"/>
  <c r="AA615" i="1" a="1"/>
  <c r="AA615" i="1" s="1"/>
  <c r="AA616" i="1" a="1"/>
  <c r="AA616" i="1" s="1"/>
  <c r="AA617" i="1" a="1"/>
  <c r="AA617" i="1" s="1"/>
  <c r="AA618" i="1" a="1"/>
  <c r="AA618" i="1" s="1"/>
  <c r="AA619" i="1" a="1"/>
  <c r="AA619" i="1" s="1"/>
  <c r="AA620" i="1" a="1"/>
  <c r="AA620" i="1" s="1"/>
  <c r="AA621" i="1" a="1"/>
  <c r="AA621" i="1" s="1"/>
  <c r="AA622" i="1" a="1"/>
  <c r="AA622" i="1" s="1"/>
  <c r="AA623" i="1" a="1"/>
  <c r="AA623" i="1" s="1"/>
  <c r="AA624" i="1" a="1"/>
  <c r="AA624" i="1" s="1"/>
  <c r="AA625" i="1" a="1"/>
  <c r="AA625" i="1" s="1"/>
  <c r="AA626" i="1" a="1"/>
  <c r="AA626" i="1" s="1"/>
  <c r="AA627" i="1" a="1"/>
  <c r="AA627" i="1" s="1"/>
  <c r="AA628" i="1" a="1"/>
  <c r="AA628" i="1" s="1"/>
  <c r="AA629" i="1" a="1"/>
  <c r="AA629" i="1" s="1"/>
  <c r="AA630" i="1" a="1"/>
  <c r="AA630" i="1" s="1"/>
  <c r="AA631" i="1" a="1"/>
  <c r="AA631" i="1" s="1"/>
  <c r="AA632" i="1" a="1"/>
  <c r="AA632" i="1" s="1"/>
  <c r="AA633" i="1" a="1"/>
  <c r="AA633" i="1" s="1"/>
  <c r="AA634" i="1" a="1"/>
  <c r="AA634" i="1" s="1"/>
  <c r="AA635" i="1" a="1"/>
  <c r="AA635" i="1" s="1"/>
  <c r="AA636" i="1" a="1"/>
  <c r="AA636" i="1" s="1"/>
  <c r="AA637" i="1" a="1"/>
  <c r="AA637" i="1" s="1"/>
  <c r="AA638" i="1" a="1"/>
  <c r="AA638" i="1" s="1"/>
  <c r="AA639" i="1" a="1"/>
  <c r="AA639" i="1" s="1"/>
  <c r="AA640" i="1" a="1"/>
  <c r="AA640" i="1" s="1"/>
  <c r="AA641" i="1" a="1"/>
  <c r="AA641" i="1" s="1"/>
  <c r="AA642" i="1" a="1"/>
  <c r="AA642" i="1" s="1"/>
  <c r="AA643" i="1" a="1"/>
  <c r="AA643" i="1" s="1"/>
  <c r="AA644" i="1" a="1"/>
  <c r="AA644" i="1" s="1"/>
  <c r="AA645" i="1" a="1"/>
  <c r="AA645" i="1" s="1"/>
  <c r="AA646" i="1" a="1"/>
  <c r="AA646" i="1" s="1"/>
  <c r="AA647" i="1" a="1"/>
  <c r="AA647" i="1" s="1"/>
  <c r="AA648" i="1" a="1"/>
  <c r="AA648" i="1" s="1"/>
  <c r="AA649" i="1" a="1"/>
  <c r="AA649" i="1" s="1"/>
  <c r="AA650" i="1" a="1"/>
  <c r="AA650" i="1" s="1"/>
  <c r="AA651" i="1" a="1"/>
  <c r="AA651" i="1" s="1"/>
  <c r="AA652" i="1" a="1"/>
  <c r="AA652" i="1" s="1"/>
  <c r="AA653" i="1" a="1"/>
  <c r="AA653" i="1" s="1"/>
  <c r="AA654" i="1" a="1"/>
  <c r="AA654" i="1" s="1"/>
  <c r="AA655" i="1" a="1"/>
  <c r="AA655" i="1" s="1"/>
  <c r="AA656" i="1" a="1"/>
  <c r="AA656" i="1" s="1"/>
  <c r="AA657" i="1" a="1"/>
  <c r="AA657" i="1" s="1"/>
  <c r="AA658" i="1" a="1"/>
  <c r="AA658" i="1" s="1"/>
  <c r="AA659" i="1" a="1"/>
  <c r="AA659" i="1" s="1"/>
  <c r="AA660" i="1" a="1"/>
  <c r="AA660" i="1" s="1"/>
  <c r="AA661" i="1" a="1"/>
  <c r="AA661" i="1" s="1"/>
  <c r="AA662" i="1" a="1"/>
  <c r="AA662" i="1" s="1"/>
  <c r="AA663" i="1" a="1"/>
  <c r="AA663" i="1" s="1"/>
  <c r="AA664" i="1" a="1"/>
  <c r="AA664" i="1" s="1"/>
  <c r="AA665" i="1" a="1"/>
  <c r="AA665" i="1" s="1"/>
  <c r="AA666" i="1" a="1"/>
  <c r="AA666" i="1" s="1"/>
  <c r="AA667" i="1" a="1"/>
  <c r="AA667" i="1" s="1"/>
  <c r="AA668" i="1" a="1"/>
  <c r="AA668" i="1" s="1"/>
  <c r="AA669" i="1" a="1"/>
  <c r="AA669" i="1" s="1"/>
  <c r="AA670" i="1" a="1"/>
  <c r="AA670" i="1" s="1"/>
  <c r="AA671" i="1" a="1"/>
  <c r="AA671" i="1" s="1"/>
  <c r="AA672" i="1" a="1"/>
  <c r="AA672" i="1" s="1"/>
  <c r="AA673" i="1" a="1"/>
  <c r="AA673" i="1" s="1"/>
  <c r="AA674" i="1" a="1"/>
  <c r="AA674" i="1" s="1"/>
  <c r="AA675" i="1" a="1"/>
  <c r="AA675" i="1" s="1"/>
  <c r="AA676" i="1" a="1"/>
  <c r="AA676" i="1" s="1"/>
  <c r="AA677" i="1" a="1"/>
  <c r="AA677" i="1" s="1"/>
  <c r="AA678" i="1" a="1"/>
  <c r="AA678" i="1" s="1"/>
  <c r="AA679" i="1" a="1"/>
  <c r="AA679" i="1" s="1"/>
  <c r="AA680" i="1" a="1"/>
  <c r="AA680" i="1" s="1"/>
  <c r="AA681" i="1" a="1"/>
  <c r="AA681" i="1" s="1"/>
  <c r="AA682" i="1" a="1"/>
  <c r="AA682" i="1" s="1"/>
  <c r="AA683" i="1" a="1"/>
  <c r="AA683" i="1" s="1"/>
  <c r="AA684" i="1" a="1"/>
  <c r="AA684" i="1" s="1"/>
  <c r="AA685" i="1" a="1"/>
  <c r="AA685" i="1" s="1"/>
  <c r="AA686" i="1" a="1"/>
  <c r="AA686" i="1" s="1"/>
  <c r="AA687" i="1" a="1"/>
  <c r="AA687" i="1" s="1"/>
  <c r="AA688" i="1" a="1"/>
  <c r="AA688" i="1" s="1"/>
  <c r="AA689" i="1" a="1"/>
  <c r="AA689" i="1" s="1"/>
  <c r="AA690" i="1" a="1"/>
  <c r="AA690" i="1" s="1"/>
  <c r="AA691" i="1" a="1"/>
  <c r="AA691" i="1" s="1"/>
  <c r="AA692" i="1" a="1"/>
  <c r="AA692" i="1" s="1"/>
  <c r="AA693" i="1" a="1"/>
  <c r="AA693" i="1" s="1"/>
  <c r="AA694" i="1" a="1"/>
  <c r="AA694" i="1" s="1"/>
  <c r="AA695" i="1" a="1"/>
  <c r="AA695" i="1" s="1"/>
  <c r="AA696" i="1" a="1"/>
  <c r="AA696" i="1" s="1"/>
  <c r="AA697" i="1" a="1"/>
  <c r="AA697" i="1" s="1"/>
  <c r="AA698" i="1" a="1"/>
  <c r="AA698" i="1" s="1"/>
  <c r="AA699" i="1" a="1"/>
  <c r="AA699" i="1" s="1"/>
  <c r="AA700" i="1" a="1"/>
  <c r="AA700" i="1" s="1"/>
  <c r="AA701" i="1" a="1"/>
  <c r="AA701" i="1" s="1"/>
  <c r="AA702" i="1" a="1"/>
  <c r="AA702" i="1" s="1"/>
  <c r="AA703" i="1" a="1"/>
  <c r="AA703" i="1" s="1"/>
  <c r="AA704" i="1" a="1"/>
  <c r="AA704" i="1" s="1"/>
  <c r="AA705" i="1" a="1"/>
  <c r="AA705" i="1" s="1"/>
  <c r="AA706" i="1" a="1"/>
  <c r="AA706" i="1" s="1"/>
  <c r="AA707" i="1" a="1"/>
  <c r="AA707" i="1" s="1"/>
  <c r="AA708" i="1" a="1"/>
  <c r="AA708" i="1" s="1"/>
  <c r="AA709" i="1" a="1"/>
  <c r="AA709" i="1" s="1"/>
  <c r="AA710" i="1" a="1"/>
  <c r="AA710" i="1" s="1"/>
  <c r="AA711" i="1" a="1"/>
  <c r="AA711" i="1" s="1"/>
  <c r="AA712" i="1" a="1"/>
  <c r="AA712" i="1" s="1"/>
  <c r="AA713" i="1" a="1"/>
  <c r="AA713" i="1" s="1"/>
  <c r="AA714" i="1" a="1"/>
  <c r="AA714" i="1" s="1"/>
  <c r="AA715" i="1" a="1"/>
  <c r="AA715" i="1" s="1"/>
  <c r="AA716" i="1" a="1"/>
  <c r="AA716" i="1" s="1"/>
  <c r="AA717" i="1" a="1"/>
  <c r="AA717" i="1" s="1"/>
  <c r="AA718" i="1" a="1"/>
  <c r="AA718" i="1" s="1"/>
  <c r="AA719" i="1" a="1"/>
  <c r="AA719" i="1" s="1"/>
  <c r="AA720" i="1" a="1"/>
  <c r="AA720" i="1" s="1"/>
  <c r="AA721" i="1" a="1"/>
  <c r="AA721" i="1" s="1"/>
  <c r="AA722" i="1" a="1"/>
  <c r="AA722" i="1" s="1"/>
  <c r="AA723" i="1" a="1"/>
  <c r="AA723" i="1" s="1"/>
  <c r="AA724" i="1" a="1"/>
  <c r="AA724" i="1" s="1"/>
  <c r="AA725" i="1" a="1"/>
  <c r="AA725" i="1" s="1"/>
  <c r="AA726" i="1" a="1"/>
  <c r="AA726" i="1" s="1"/>
  <c r="AA727" i="1" a="1"/>
  <c r="AA727" i="1" s="1"/>
  <c r="AA728" i="1" a="1"/>
  <c r="AA728" i="1" s="1"/>
  <c r="AA729" i="1" a="1"/>
  <c r="AA729" i="1" s="1"/>
  <c r="AA730" i="1" a="1"/>
  <c r="AA730" i="1" s="1"/>
  <c r="AA731" i="1" a="1"/>
  <c r="AA731" i="1" s="1"/>
  <c r="AA732" i="1" a="1"/>
  <c r="AA732" i="1" s="1"/>
  <c r="AA733" i="1" a="1"/>
  <c r="AA733" i="1" s="1"/>
  <c r="AA734" i="1" a="1"/>
  <c r="AA734" i="1" s="1"/>
  <c r="AA735" i="1" a="1"/>
  <c r="AA735" i="1" s="1"/>
  <c r="AA736" i="1" a="1"/>
  <c r="AA736" i="1" s="1"/>
  <c r="AA737" i="1" a="1"/>
  <c r="AA737" i="1" s="1"/>
  <c r="AB3" i="1" a="1"/>
  <c r="AB3" i="1" s="1"/>
  <c r="AC3" i="1" s="1"/>
  <c r="AD3" i="1" s="1"/>
  <c r="AB4" i="1" a="1"/>
  <c r="AB4" i="1" s="1"/>
  <c r="AC4" i="1" s="1"/>
  <c r="AD4" i="1" s="1"/>
  <c r="AB5" i="1" a="1"/>
  <c r="AB5" i="1" s="1"/>
  <c r="AC5" i="1" s="1"/>
  <c r="AD5" i="1" s="1"/>
  <c r="AB6" i="1" a="1"/>
  <c r="AB6" i="1" s="1"/>
  <c r="AC6" i="1" s="1"/>
  <c r="AD6" i="1" s="1"/>
  <c r="AB7" i="1" a="1"/>
  <c r="AB7" i="1" s="1"/>
  <c r="AC7" i="1" s="1"/>
  <c r="AD7" i="1" s="1"/>
  <c r="AB8" i="1" a="1"/>
  <c r="AB8" i="1" s="1"/>
  <c r="AC8" i="1" s="1"/>
  <c r="AD8" i="1" s="1"/>
  <c r="AB9" i="1" a="1"/>
  <c r="AB9" i="1" s="1"/>
  <c r="AC9" i="1" s="1"/>
  <c r="AD9" i="1" s="1"/>
  <c r="AB10" i="1" a="1"/>
  <c r="AB10" i="1" s="1"/>
  <c r="AC10" i="1" s="1"/>
  <c r="AD10" i="1" s="1"/>
  <c r="AB11" i="1" a="1"/>
  <c r="AB11" i="1" s="1"/>
  <c r="AC11" i="1" s="1"/>
  <c r="AD11" i="1" s="1"/>
  <c r="AB12" i="1" a="1"/>
  <c r="AB12" i="1" s="1"/>
  <c r="AC12" i="1" s="1"/>
  <c r="AD12" i="1" s="1"/>
  <c r="AB13" i="1" a="1"/>
  <c r="AB13" i="1" s="1"/>
  <c r="AC13" i="1" s="1"/>
  <c r="AD13" i="1" s="1"/>
  <c r="AB14" i="1" a="1"/>
  <c r="AB14" i="1" s="1"/>
  <c r="AC14" i="1" s="1"/>
  <c r="AD14" i="1" s="1"/>
  <c r="AB15" i="1" a="1"/>
  <c r="AB15" i="1" s="1"/>
  <c r="AC15" i="1" s="1"/>
  <c r="AD15" i="1" s="1"/>
  <c r="AB16" i="1" a="1"/>
  <c r="AB16" i="1" s="1"/>
  <c r="AC16" i="1" s="1"/>
  <c r="AD16" i="1" s="1"/>
  <c r="AB17" i="1" a="1"/>
  <c r="AB17" i="1" s="1"/>
  <c r="AC17" i="1" s="1"/>
  <c r="AD17" i="1" s="1"/>
  <c r="AB18" i="1" a="1"/>
  <c r="AB18" i="1" s="1"/>
  <c r="AC18" i="1" s="1"/>
  <c r="AD18" i="1" s="1"/>
  <c r="AB19" i="1" a="1"/>
  <c r="AB19" i="1" s="1"/>
  <c r="AC19" i="1" s="1"/>
  <c r="AD19" i="1" s="1"/>
  <c r="AB20" i="1" a="1"/>
  <c r="AB20" i="1" s="1"/>
  <c r="AC20" i="1" s="1"/>
  <c r="AD20" i="1" s="1"/>
  <c r="AB21" i="1" a="1"/>
  <c r="AB21" i="1" s="1"/>
  <c r="AC21" i="1" s="1"/>
  <c r="AD21" i="1" s="1"/>
  <c r="AB22" i="1" a="1"/>
  <c r="AB22" i="1" s="1"/>
  <c r="AC22" i="1" s="1"/>
  <c r="AD22" i="1" s="1"/>
  <c r="AB23" i="1" a="1"/>
  <c r="AB23" i="1" s="1"/>
  <c r="AC23" i="1" s="1"/>
  <c r="AD23" i="1" s="1"/>
  <c r="AB24" i="1" a="1"/>
  <c r="AB24" i="1" s="1"/>
  <c r="AC24" i="1" s="1"/>
  <c r="AD24" i="1" s="1"/>
  <c r="AB25" i="1" a="1"/>
  <c r="AB25" i="1" s="1"/>
  <c r="AC25" i="1" s="1"/>
  <c r="AD25" i="1" s="1"/>
  <c r="AB26" i="1" a="1"/>
  <c r="AB26" i="1" s="1"/>
  <c r="AC26" i="1" s="1"/>
  <c r="AD26" i="1" s="1"/>
  <c r="AB27" i="1" a="1"/>
  <c r="AB27" i="1" s="1"/>
  <c r="AC27" i="1" s="1"/>
  <c r="AD27" i="1" s="1"/>
  <c r="AB28" i="1" a="1"/>
  <c r="AB28" i="1" s="1"/>
  <c r="AC28" i="1" s="1"/>
  <c r="AD28" i="1" s="1"/>
  <c r="AB29" i="1" a="1"/>
  <c r="AB29" i="1" s="1"/>
  <c r="AC29" i="1" s="1"/>
  <c r="AD29" i="1" s="1"/>
  <c r="AB30" i="1" a="1"/>
  <c r="AB30" i="1" s="1"/>
  <c r="AC30" i="1" s="1"/>
  <c r="AD30" i="1" s="1"/>
  <c r="AB31" i="1" a="1"/>
  <c r="AB31" i="1" s="1"/>
  <c r="AC31" i="1" s="1"/>
  <c r="AD31" i="1" s="1"/>
  <c r="AB32" i="1" a="1"/>
  <c r="AB32" i="1" s="1"/>
  <c r="AC32" i="1" s="1"/>
  <c r="AD32" i="1" s="1"/>
  <c r="AB33" i="1" a="1"/>
  <c r="AB33" i="1" s="1"/>
  <c r="AC33" i="1" s="1"/>
  <c r="AD33" i="1" s="1"/>
  <c r="AB34" i="1" a="1"/>
  <c r="AB34" i="1" s="1"/>
  <c r="AC34" i="1" s="1"/>
  <c r="AD34" i="1" s="1"/>
  <c r="AB35" i="1" a="1"/>
  <c r="AB35" i="1" s="1"/>
  <c r="AC35" i="1" s="1"/>
  <c r="AD35" i="1" s="1"/>
  <c r="AB36" i="1" a="1"/>
  <c r="AB36" i="1" s="1"/>
  <c r="AC36" i="1" s="1"/>
  <c r="AD36" i="1" s="1"/>
  <c r="AB37" i="1" a="1"/>
  <c r="AB37" i="1" s="1"/>
  <c r="AC37" i="1" s="1"/>
  <c r="AD37" i="1" s="1"/>
  <c r="AB38" i="1" a="1"/>
  <c r="AB38" i="1" s="1"/>
  <c r="AC38" i="1" s="1"/>
  <c r="AD38" i="1" s="1"/>
  <c r="AB39" i="1" a="1"/>
  <c r="AB39" i="1" s="1"/>
  <c r="AC39" i="1" s="1"/>
  <c r="AD39" i="1" s="1"/>
  <c r="AB40" i="1" a="1"/>
  <c r="AB40" i="1" s="1"/>
  <c r="AC40" i="1" s="1"/>
  <c r="AD40" i="1" s="1"/>
  <c r="AB41" i="1" a="1"/>
  <c r="AB41" i="1" s="1"/>
  <c r="AC41" i="1" s="1"/>
  <c r="AD41" i="1" s="1"/>
  <c r="AB42" i="1" a="1"/>
  <c r="AB42" i="1" s="1"/>
  <c r="AC42" i="1" s="1"/>
  <c r="AD42" i="1" s="1"/>
  <c r="AB43" i="1" a="1"/>
  <c r="AB43" i="1" s="1"/>
  <c r="AC43" i="1" s="1"/>
  <c r="AD43" i="1" s="1"/>
  <c r="AB44" i="1" a="1"/>
  <c r="AB44" i="1" s="1"/>
  <c r="AC44" i="1" s="1"/>
  <c r="AD44" i="1" s="1"/>
  <c r="AB45" i="1" a="1"/>
  <c r="AB45" i="1" s="1"/>
  <c r="AC45" i="1" s="1"/>
  <c r="AD45" i="1" s="1"/>
  <c r="AB46" i="1" a="1"/>
  <c r="AB46" i="1" s="1"/>
  <c r="AC46" i="1" s="1"/>
  <c r="AD46" i="1" s="1"/>
  <c r="AB47" i="1" a="1"/>
  <c r="AB47" i="1" s="1"/>
  <c r="AC47" i="1" s="1"/>
  <c r="AD47" i="1" s="1"/>
  <c r="AB48" i="1" a="1"/>
  <c r="AB48" i="1" s="1"/>
  <c r="AC48" i="1" s="1"/>
  <c r="AD48" i="1" s="1"/>
  <c r="AB49" i="1" a="1"/>
  <c r="AB49" i="1" s="1"/>
  <c r="AC49" i="1" s="1"/>
  <c r="AD49" i="1" s="1"/>
  <c r="AB50" i="1" a="1"/>
  <c r="AB50" i="1" s="1"/>
  <c r="AC50" i="1" s="1"/>
  <c r="AD50" i="1" s="1"/>
  <c r="AB51" i="1" a="1"/>
  <c r="AB51" i="1" s="1"/>
  <c r="AC51" i="1" s="1"/>
  <c r="AD51" i="1" s="1"/>
  <c r="AB52" i="1" a="1"/>
  <c r="AB52" i="1" s="1"/>
  <c r="AC52" i="1" s="1"/>
  <c r="AD52" i="1" s="1"/>
  <c r="AB53" i="1" a="1"/>
  <c r="AB53" i="1" s="1"/>
  <c r="AC53" i="1" s="1"/>
  <c r="AD53" i="1" s="1"/>
  <c r="AB54" i="1" a="1"/>
  <c r="AB54" i="1" s="1"/>
  <c r="AC54" i="1" s="1"/>
  <c r="AD54" i="1" s="1"/>
  <c r="AB55" i="1" a="1"/>
  <c r="AB55" i="1" s="1"/>
  <c r="AC55" i="1" s="1"/>
  <c r="AD55" i="1" s="1"/>
  <c r="AB56" i="1" a="1"/>
  <c r="AB56" i="1" s="1"/>
  <c r="AC56" i="1" s="1"/>
  <c r="AD56" i="1" s="1"/>
  <c r="AB57" i="1" a="1"/>
  <c r="AB57" i="1" s="1"/>
  <c r="AC57" i="1" s="1"/>
  <c r="AD57" i="1" s="1"/>
  <c r="AB58" i="1" a="1"/>
  <c r="AB58" i="1" s="1"/>
  <c r="AC58" i="1" s="1"/>
  <c r="AD58" i="1" s="1"/>
  <c r="AB59" i="1" a="1"/>
  <c r="AB59" i="1" s="1"/>
  <c r="AC59" i="1" s="1"/>
  <c r="AD59" i="1" s="1"/>
  <c r="AB60" i="1" a="1"/>
  <c r="AB60" i="1" s="1"/>
  <c r="AC60" i="1" s="1"/>
  <c r="AD60" i="1" s="1"/>
  <c r="AB61" i="1" a="1"/>
  <c r="AB61" i="1" s="1"/>
  <c r="AC61" i="1" s="1"/>
  <c r="AD61" i="1" s="1"/>
  <c r="AB62" i="1" a="1"/>
  <c r="AB62" i="1" s="1"/>
  <c r="AC62" i="1" s="1"/>
  <c r="AD62" i="1" s="1"/>
  <c r="AB63" i="1" a="1"/>
  <c r="AB63" i="1" s="1"/>
  <c r="AC63" i="1" s="1"/>
  <c r="AD63" i="1" s="1"/>
  <c r="AB64" i="1" a="1"/>
  <c r="AB64" i="1" s="1"/>
  <c r="AC64" i="1" s="1"/>
  <c r="AD64" i="1" s="1"/>
  <c r="AB65" i="1" a="1"/>
  <c r="AB65" i="1" s="1"/>
  <c r="AC65" i="1" s="1"/>
  <c r="AD65" i="1" s="1"/>
  <c r="AB66" i="1" a="1"/>
  <c r="AB66" i="1" s="1"/>
  <c r="AC66" i="1" s="1"/>
  <c r="AD66" i="1" s="1"/>
  <c r="AB67" i="1" a="1"/>
  <c r="AB67" i="1" s="1"/>
  <c r="AC67" i="1" s="1"/>
  <c r="AD67" i="1" s="1"/>
  <c r="AB68" i="1" a="1"/>
  <c r="AB68" i="1" s="1"/>
  <c r="AC68" i="1" s="1"/>
  <c r="AD68" i="1" s="1"/>
  <c r="AB69" i="1" a="1"/>
  <c r="AB69" i="1" s="1"/>
  <c r="AC69" i="1" s="1"/>
  <c r="AD69" i="1" s="1"/>
  <c r="AB70" i="1" a="1"/>
  <c r="AB70" i="1" s="1"/>
  <c r="AC70" i="1" s="1"/>
  <c r="AD70" i="1" s="1"/>
  <c r="AB71" i="1" a="1"/>
  <c r="AB71" i="1" s="1"/>
  <c r="AC71" i="1" s="1"/>
  <c r="AD71" i="1" s="1"/>
  <c r="AB72" i="1" a="1"/>
  <c r="AB72" i="1" s="1"/>
  <c r="AC72" i="1" s="1"/>
  <c r="AD72" i="1" s="1"/>
  <c r="AB73" i="1" a="1"/>
  <c r="AB73" i="1" s="1"/>
  <c r="AC73" i="1" s="1"/>
  <c r="AD73" i="1" s="1"/>
  <c r="AB74" i="1" a="1"/>
  <c r="AB74" i="1" s="1"/>
  <c r="AC74" i="1" s="1"/>
  <c r="AD74" i="1" s="1"/>
  <c r="AB75" i="1" a="1"/>
  <c r="AB75" i="1" s="1"/>
  <c r="AC75" i="1" s="1"/>
  <c r="AD75" i="1" s="1"/>
  <c r="AB76" i="1" a="1"/>
  <c r="AB76" i="1" s="1"/>
  <c r="AC76" i="1" s="1"/>
  <c r="AD76" i="1" s="1"/>
  <c r="AB77" i="1" a="1"/>
  <c r="AB77" i="1" s="1"/>
  <c r="AC77" i="1" s="1"/>
  <c r="AD77" i="1" s="1"/>
  <c r="AB78" i="1" a="1"/>
  <c r="AB78" i="1" s="1"/>
  <c r="AC78" i="1" s="1"/>
  <c r="AD78" i="1" s="1"/>
  <c r="AB79" i="1" a="1"/>
  <c r="AB79" i="1" s="1"/>
  <c r="AC79" i="1" s="1"/>
  <c r="AD79" i="1" s="1"/>
  <c r="AB80" i="1" a="1"/>
  <c r="AB80" i="1" s="1"/>
  <c r="AC80" i="1" s="1"/>
  <c r="AD80" i="1" s="1"/>
  <c r="AB81" i="1" a="1"/>
  <c r="AB81" i="1" s="1"/>
  <c r="AC81" i="1" s="1"/>
  <c r="AD81" i="1" s="1"/>
  <c r="AB82" i="1" a="1"/>
  <c r="AB82" i="1" s="1"/>
  <c r="AC82" i="1" s="1"/>
  <c r="AD82" i="1" s="1"/>
  <c r="AB83" i="1" a="1"/>
  <c r="AB83" i="1" s="1"/>
  <c r="AC83" i="1" s="1"/>
  <c r="AD83" i="1" s="1"/>
  <c r="AB84" i="1" a="1"/>
  <c r="AB84" i="1" s="1"/>
  <c r="AC84" i="1" s="1"/>
  <c r="AD84" i="1" s="1"/>
  <c r="AB85" i="1" a="1"/>
  <c r="AB85" i="1" s="1"/>
  <c r="AC85" i="1" s="1"/>
  <c r="AD85" i="1" s="1"/>
  <c r="AB86" i="1" a="1"/>
  <c r="AB86" i="1" s="1"/>
  <c r="AC86" i="1" s="1"/>
  <c r="AD86" i="1" s="1"/>
  <c r="AB87" i="1" a="1"/>
  <c r="AB87" i="1" s="1"/>
  <c r="AC87" i="1" s="1"/>
  <c r="AD87" i="1" s="1"/>
  <c r="AB88" i="1" a="1"/>
  <c r="AB88" i="1" s="1"/>
  <c r="AC88" i="1" s="1"/>
  <c r="AD88" i="1" s="1"/>
  <c r="AB89" i="1" a="1"/>
  <c r="AB89" i="1" s="1"/>
  <c r="AC89" i="1" s="1"/>
  <c r="AD89" i="1" s="1"/>
  <c r="AB90" i="1" a="1"/>
  <c r="AB90" i="1" s="1"/>
  <c r="AC90" i="1" s="1"/>
  <c r="AD90" i="1" s="1"/>
  <c r="AB91" i="1" a="1"/>
  <c r="AB91" i="1" s="1"/>
  <c r="AC91" i="1" s="1"/>
  <c r="AD91" i="1" s="1"/>
  <c r="AB92" i="1" a="1"/>
  <c r="AB92" i="1" s="1"/>
  <c r="AC92" i="1" s="1"/>
  <c r="AD92" i="1" s="1"/>
  <c r="AB93" i="1" a="1"/>
  <c r="AB93" i="1" s="1"/>
  <c r="AC93" i="1" s="1"/>
  <c r="AD93" i="1" s="1"/>
  <c r="AB94" i="1" a="1"/>
  <c r="AB94" i="1" s="1"/>
  <c r="AC94" i="1" s="1"/>
  <c r="AD94" i="1" s="1"/>
  <c r="AB95" i="1" a="1"/>
  <c r="AB95" i="1" s="1"/>
  <c r="AC95" i="1" s="1"/>
  <c r="AD95" i="1" s="1"/>
  <c r="AB96" i="1" a="1"/>
  <c r="AB96" i="1" s="1"/>
  <c r="AC96" i="1" s="1"/>
  <c r="AD96" i="1" s="1"/>
  <c r="AB97" i="1" a="1"/>
  <c r="AB97" i="1" s="1"/>
  <c r="AC97" i="1" s="1"/>
  <c r="AD97" i="1" s="1"/>
  <c r="AB98" i="1" a="1"/>
  <c r="AB98" i="1" s="1"/>
  <c r="AC98" i="1" s="1"/>
  <c r="AD98" i="1" s="1"/>
  <c r="AB99" i="1" a="1"/>
  <c r="AB99" i="1" s="1"/>
  <c r="AC99" i="1" s="1"/>
  <c r="AD99" i="1" s="1"/>
  <c r="AB100" i="1" a="1"/>
  <c r="AB100" i="1" s="1"/>
  <c r="AC100" i="1" s="1"/>
  <c r="AD100" i="1" s="1"/>
  <c r="AB101" i="1" a="1"/>
  <c r="AB101" i="1" s="1"/>
  <c r="AC101" i="1" s="1"/>
  <c r="AD101" i="1" s="1"/>
  <c r="AB102" i="1" a="1"/>
  <c r="AB102" i="1" s="1"/>
  <c r="AC102" i="1" s="1"/>
  <c r="AD102" i="1" s="1"/>
  <c r="AB103" i="1" a="1"/>
  <c r="AB103" i="1" s="1"/>
  <c r="AC103" i="1" s="1"/>
  <c r="AD103" i="1" s="1"/>
  <c r="AB104" i="1" a="1"/>
  <c r="AB104" i="1" s="1"/>
  <c r="AC104" i="1" s="1"/>
  <c r="AD104" i="1" s="1"/>
  <c r="AB105" i="1" a="1"/>
  <c r="AB105" i="1" s="1"/>
  <c r="AC105" i="1" s="1"/>
  <c r="AD105" i="1" s="1"/>
  <c r="AB106" i="1" a="1"/>
  <c r="AB106" i="1" s="1"/>
  <c r="AC106" i="1" s="1"/>
  <c r="AD106" i="1" s="1"/>
  <c r="AB107" i="1" a="1"/>
  <c r="AB107" i="1" s="1"/>
  <c r="AC107" i="1" s="1"/>
  <c r="AD107" i="1" s="1"/>
  <c r="AB108" i="1" a="1"/>
  <c r="AB108" i="1" s="1"/>
  <c r="AC108" i="1" s="1"/>
  <c r="AD108" i="1" s="1"/>
  <c r="AB109" i="1" a="1"/>
  <c r="AB109" i="1" s="1"/>
  <c r="AC109" i="1" s="1"/>
  <c r="AD109" i="1" s="1"/>
  <c r="AB110" i="1" a="1"/>
  <c r="AB110" i="1" s="1"/>
  <c r="AC110" i="1" s="1"/>
  <c r="AD110" i="1" s="1"/>
  <c r="AB111" i="1" a="1"/>
  <c r="AB111" i="1" s="1"/>
  <c r="AC111" i="1" s="1"/>
  <c r="AD111" i="1" s="1"/>
  <c r="AB112" i="1" a="1"/>
  <c r="AB112" i="1" s="1"/>
  <c r="AC112" i="1" s="1"/>
  <c r="AD112" i="1" s="1"/>
  <c r="AB113" i="1" a="1"/>
  <c r="AB113" i="1" s="1"/>
  <c r="AC113" i="1" s="1"/>
  <c r="AD113" i="1" s="1"/>
  <c r="AB114" i="1" a="1"/>
  <c r="AB114" i="1" s="1"/>
  <c r="AC114" i="1" s="1"/>
  <c r="AD114" i="1" s="1"/>
  <c r="AB115" i="1" a="1"/>
  <c r="AB115" i="1" s="1"/>
  <c r="AC115" i="1" s="1"/>
  <c r="AD115" i="1" s="1"/>
  <c r="AB116" i="1" a="1"/>
  <c r="AB116" i="1" s="1"/>
  <c r="AC116" i="1" s="1"/>
  <c r="AD116" i="1" s="1"/>
  <c r="AB117" i="1" a="1"/>
  <c r="AB117" i="1" s="1"/>
  <c r="AC117" i="1" s="1"/>
  <c r="AD117" i="1" s="1"/>
  <c r="AB118" i="1" a="1"/>
  <c r="AB118" i="1" s="1"/>
  <c r="AC118" i="1" s="1"/>
  <c r="AD118" i="1" s="1"/>
  <c r="AB119" i="1" a="1"/>
  <c r="AB119" i="1" s="1"/>
  <c r="AC119" i="1" s="1"/>
  <c r="AD119" i="1" s="1"/>
  <c r="AB120" i="1" a="1"/>
  <c r="AB120" i="1" s="1"/>
  <c r="AC120" i="1" s="1"/>
  <c r="AD120" i="1" s="1"/>
  <c r="AB121" i="1" a="1"/>
  <c r="AB121" i="1" s="1"/>
  <c r="AC121" i="1" s="1"/>
  <c r="AD121" i="1" s="1"/>
  <c r="AB122" i="1" a="1"/>
  <c r="AB122" i="1" s="1"/>
  <c r="AC122" i="1" s="1"/>
  <c r="AD122" i="1" s="1"/>
  <c r="AB123" i="1" a="1"/>
  <c r="AB123" i="1" s="1"/>
  <c r="AC123" i="1" s="1"/>
  <c r="AD123" i="1" s="1"/>
  <c r="AB124" i="1" a="1"/>
  <c r="AB124" i="1" s="1"/>
  <c r="AC124" i="1" s="1"/>
  <c r="AD124" i="1" s="1"/>
  <c r="AB125" i="1" a="1"/>
  <c r="AB125" i="1" s="1"/>
  <c r="AC125" i="1" s="1"/>
  <c r="AD125" i="1" s="1"/>
  <c r="AB126" i="1" a="1"/>
  <c r="AB126" i="1" s="1"/>
  <c r="AC126" i="1" s="1"/>
  <c r="AD126" i="1" s="1"/>
  <c r="AB127" i="1" a="1"/>
  <c r="AB127" i="1" s="1"/>
  <c r="AC127" i="1" s="1"/>
  <c r="AD127" i="1" s="1"/>
  <c r="AB128" i="1" a="1"/>
  <c r="AB128" i="1" s="1"/>
  <c r="AC128" i="1" s="1"/>
  <c r="AD128" i="1" s="1"/>
  <c r="AB129" i="1" a="1"/>
  <c r="AB129" i="1" s="1"/>
  <c r="AC129" i="1" s="1"/>
  <c r="AD129" i="1" s="1"/>
  <c r="AB130" i="1" a="1"/>
  <c r="AB130" i="1" s="1"/>
  <c r="AC130" i="1" s="1"/>
  <c r="AD130" i="1" s="1"/>
  <c r="AB131" i="1" a="1"/>
  <c r="AB131" i="1" s="1"/>
  <c r="AC131" i="1" s="1"/>
  <c r="AD131" i="1" s="1"/>
  <c r="AB132" i="1" a="1"/>
  <c r="AB132" i="1" s="1"/>
  <c r="AC132" i="1" s="1"/>
  <c r="AD132" i="1" s="1"/>
  <c r="AB133" i="1" a="1"/>
  <c r="AB133" i="1" s="1"/>
  <c r="AC133" i="1" s="1"/>
  <c r="AD133" i="1" s="1"/>
  <c r="AB134" i="1" a="1"/>
  <c r="AB134" i="1" s="1"/>
  <c r="AC134" i="1" s="1"/>
  <c r="AD134" i="1" s="1"/>
  <c r="AB135" i="1" a="1"/>
  <c r="AB135" i="1" s="1"/>
  <c r="AC135" i="1" s="1"/>
  <c r="AD135" i="1" s="1"/>
  <c r="AB136" i="1" a="1"/>
  <c r="AB136" i="1" s="1"/>
  <c r="AC136" i="1" s="1"/>
  <c r="AD136" i="1" s="1"/>
  <c r="AB137" i="1" a="1"/>
  <c r="AB137" i="1" s="1"/>
  <c r="AC137" i="1" s="1"/>
  <c r="AD137" i="1" s="1"/>
  <c r="AB138" i="1" a="1"/>
  <c r="AB138" i="1" s="1"/>
  <c r="AC138" i="1" s="1"/>
  <c r="AD138" i="1" s="1"/>
  <c r="AB139" i="1" a="1"/>
  <c r="AB139" i="1" s="1"/>
  <c r="AC139" i="1" s="1"/>
  <c r="AD139" i="1" s="1"/>
  <c r="AB140" i="1" a="1"/>
  <c r="AB140" i="1" s="1"/>
  <c r="AC140" i="1" s="1"/>
  <c r="AD140" i="1" s="1"/>
  <c r="AB141" i="1" a="1"/>
  <c r="AB141" i="1" s="1"/>
  <c r="AC141" i="1" s="1"/>
  <c r="AD141" i="1" s="1"/>
  <c r="AB142" i="1" a="1"/>
  <c r="AB142" i="1" s="1"/>
  <c r="AC142" i="1" s="1"/>
  <c r="AD142" i="1" s="1"/>
  <c r="AB143" i="1" a="1"/>
  <c r="AB143" i="1" s="1"/>
  <c r="AC143" i="1" s="1"/>
  <c r="AD143" i="1" s="1"/>
  <c r="AB144" i="1" a="1"/>
  <c r="AB144" i="1" s="1"/>
  <c r="AC144" i="1" s="1"/>
  <c r="AD144" i="1" s="1"/>
  <c r="AB145" i="1" a="1"/>
  <c r="AB145" i="1" s="1"/>
  <c r="AC145" i="1" s="1"/>
  <c r="AD145" i="1" s="1"/>
  <c r="AB146" i="1" a="1"/>
  <c r="AB146" i="1" s="1"/>
  <c r="AC146" i="1" s="1"/>
  <c r="AD146" i="1" s="1"/>
  <c r="AB147" i="1" a="1"/>
  <c r="AB147" i="1" s="1"/>
  <c r="AC147" i="1" s="1"/>
  <c r="AD147" i="1" s="1"/>
  <c r="AB148" i="1" a="1"/>
  <c r="AB148" i="1" s="1"/>
  <c r="AC148" i="1" s="1"/>
  <c r="AD148" i="1" s="1"/>
  <c r="AB149" i="1" a="1"/>
  <c r="AB149" i="1" s="1"/>
  <c r="AC149" i="1" s="1"/>
  <c r="AD149" i="1" s="1"/>
  <c r="AB150" i="1" a="1"/>
  <c r="AB150" i="1" s="1"/>
  <c r="AC150" i="1" s="1"/>
  <c r="AD150" i="1" s="1"/>
  <c r="AB151" i="1" a="1"/>
  <c r="AB151" i="1" s="1"/>
  <c r="AC151" i="1" s="1"/>
  <c r="AD151" i="1" s="1"/>
  <c r="AB152" i="1" a="1"/>
  <c r="AB152" i="1" s="1"/>
  <c r="AC152" i="1" s="1"/>
  <c r="AD152" i="1" s="1"/>
  <c r="AB153" i="1" a="1"/>
  <c r="AB153" i="1" s="1"/>
  <c r="AC153" i="1" s="1"/>
  <c r="AD153" i="1" s="1"/>
  <c r="AB154" i="1" a="1"/>
  <c r="AB154" i="1" s="1"/>
  <c r="AC154" i="1" s="1"/>
  <c r="AD154" i="1" s="1"/>
  <c r="AB155" i="1" a="1"/>
  <c r="AB155" i="1" s="1"/>
  <c r="AC155" i="1" s="1"/>
  <c r="AD155" i="1" s="1"/>
  <c r="AB156" i="1" a="1"/>
  <c r="AB156" i="1" s="1"/>
  <c r="AC156" i="1" s="1"/>
  <c r="AD156" i="1" s="1"/>
  <c r="AB157" i="1" a="1"/>
  <c r="AB157" i="1" s="1"/>
  <c r="AC157" i="1" s="1"/>
  <c r="AD157" i="1" s="1"/>
  <c r="AB158" i="1" a="1"/>
  <c r="AB158" i="1" s="1"/>
  <c r="AC158" i="1" s="1"/>
  <c r="AD158" i="1" s="1"/>
  <c r="AB159" i="1" a="1"/>
  <c r="AB159" i="1" s="1"/>
  <c r="AC159" i="1" s="1"/>
  <c r="AD159" i="1" s="1"/>
  <c r="AB160" i="1" a="1"/>
  <c r="AB160" i="1" s="1"/>
  <c r="AC160" i="1" s="1"/>
  <c r="AD160" i="1" s="1"/>
  <c r="AB161" i="1" a="1"/>
  <c r="AB161" i="1" s="1"/>
  <c r="AC161" i="1" s="1"/>
  <c r="AD161" i="1" s="1"/>
  <c r="AB162" i="1" a="1"/>
  <c r="AB162" i="1" s="1"/>
  <c r="AC162" i="1" s="1"/>
  <c r="AD162" i="1" s="1"/>
  <c r="AB163" i="1" a="1"/>
  <c r="AB163" i="1" s="1"/>
  <c r="AC163" i="1" s="1"/>
  <c r="AD163" i="1" s="1"/>
  <c r="AB164" i="1" a="1"/>
  <c r="AB164" i="1" s="1"/>
  <c r="AC164" i="1" s="1"/>
  <c r="AD164" i="1" s="1"/>
  <c r="AB165" i="1" a="1"/>
  <c r="AB165" i="1" s="1"/>
  <c r="AC165" i="1" s="1"/>
  <c r="AD165" i="1" s="1"/>
  <c r="AB166" i="1" a="1"/>
  <c r="AB166" i="1" s="1"/>
  <c r="AC166" i="1" s="1"/>
  <c r="AD166" i="1" s="1"/>
  <c r="AB167" i="1" a="1"/>
  <c r="AB167" i="1" s="1"/>
  <c r="AC167" i="1" s="1"/>
  <c r="AD167" i="1" s="1"/>
  <c r="AB168" i="1" a="1"/>
  <c r="AB168" i="1" s="1"/>
  <c r="AC168" i="1" s="1"/>
  <c r="AD168" i="1" s="1"/>
  <c r="AB169" i="1" a="1"/>
  <c r="AB169" i="1" s="1"/>
  <c r="AC169" i="1" s="1"/>
  <c r="AD169" i="1" s="1"/>
  <c r="AB170" i="1" a="1"/>
  <c r="AB170" i="1" s="1"/>
  <c r="AC170" i="1" s="1"/>
  <c r="AD170" i="1" s="1"/>
  <c r="AB171" i="1" a="1"/>
  <c r="AB171" i="1" s="1"/>
  <c r="AC171" i="1" s="1"/>
  <c r="AD171" i="1" s="1"/>
  <c r="AB172" i="1" a="1"/>
  <c r="AB172" i="1" s="1"/>
  <c r="AC172" i="1" s="1"/>
  <c r="AD172" i="1" s="1"/>
  <c r="AB173" i="1" a="1"/>
  <c r="AB173" i="1" s="1"/>
  <c r="AC173" i="1" s="1"/>
  <c r="AD173" i="1" s="1"/>
  <c r="AB174" i="1" a="1"/>
  <c r="AB174" i="1" s="1"/>
  <c r="AC174" i="1" s="1"/>
  <c r="AD174" i="1" s="1"/>
  <c r="AB175" i="1" a="1"/>
  <c r="AB175" i="1" s="1"/>
  <c r="AC175" i="1" s="1"/>
  <c r="AD175" i="1" s="1"/>
  <c r="AB176" i="1" a="1"/>
  <c r="AB176" i="1" s="1"/>
  <c r="AC176" i="1" s="1"/>
  <c r="AD176" i="1" s="1"/>
  <c r="AB177" i="1" a="1"/>
  <c r="AB177" i="1" s="1"/>
  <c r="AC177" i="1" s="1"/>
  <c r="AD177" i="1" s="1"/>
  <c r="AB178" i="1" a="1"/>
  <c r="AB178" i="1" s="1"/>
  <c r="AC178" i="1" s="1"/>
  <c r="AD178" i="1" s="1"/>
  <c r="AB179" i="1" a="1"/>
  <c r="AB179" i="1" s="1"/>
  <c r="AC179" i="1" s="1"/>
  <c r="AD179" i="1" s="1"/>
  <c r="AB180" i="1" a="1"/>
  <c r="AB180" i="1" s="1"/>
  <c r="AC180" i="1" s="1"/>
  <c r="AD180" i="1" s="1"/>
  <c r="AB181" i="1" a="1"/>
  <c r="AB181" i="1" s="1"/>
  <c r="AC181" i="1" s="1"/>
  <c r="AD181" i="1" s="1"/>
  <c r="AB182" i="1" a="1"/>
  <c r="AB182" i="1" s="1"/>
  <c r="AC182" i="1" s="1"/>
  <c r="AD182" i="1" s="1"/>
  <c r="AB183" i="1" a="1"/>
  <c r="AB183" i="1" s="1"/>
  <c r="AC183" i="1" s="1"/>
  <c r="AD183" i="1" s="1"/>
  <c r="AB184" i="1" a="1"/>
  <c r="AB184" i="1" s="1"/>
  <c r="AC184" i="1" s="1"/>
  <c r="AD184" i="1" s="1"/>
  <c r="AB185" i="1" a="1"/>
  <c r="AB185" i="1" s="1"/>
  <c r="AC185" i="1" s="1"/>
  <c r="AD185" i="1" s="1"/>
  <c r="AB186" i="1" a="1"/>
  <c r="AB186" i="1" s="1"/>
  <c r="AC186" i="1" s="1"/>
  <c r="AD186" i="1" s="1"/>
  <c r="AB187" i="1" a="1"/>
  <c r="AB187" i="1" s="1"/>
  <c r="AC187" i="1" s="1"/>
  <c r="AD187" i="1" s="1"/>
  <c r="AB188" i="1" a="1"/>
  <c r="AB188" i="1" s="1"/>
  <c r="AC188" i="1" s="1"/>
  <c r="AD188" i="1" s="1"/>
  <c r="AB189" i="1" a="1"/>
  <c r="AB189" i="1" s="1"/>
  <c r="AC189" i="1" s="1"/>
  <c r="AD189" i="1" s="1"/>
  <c r="AB190" i="1" a="1"/>
  <c r="AB190" i="1" s="1"/>
  <c r="AC190" i="1" s="1"/>
  <c r="AD190" i="1" s="1"/>
  <c r="AB191" i="1" a="1"/>
  <c r="AB191" i="1" s="1"/>
  <c r="AC191" i="1" s="1"/>
  <c r="AD191" i="1" s="1"/>
  <c r="AB192" i="1" a="1"/>
  <c r="AB192" i="1" s="1"/>
  <c r="AC192" i="1" s="1"/>
  <c r="AD192" i="1" s="1"/>
  <c r="AB193" i="1" a="1"/>
  <c r="AB193" i="1" s="1"/>
  <c r="AC193" i="1" s="1"/>
  <c r="AD193" i="1" s="1"/>
  <c r="AB194" i="1" a="1"/>
  <c r="AB194" i="1" s="1"/>
  <c r="AC194" i="1" s="1"/>
  <c r="AD194" i="1" s="1"/>
  <c r="AB195" i="1" a="1"/>
  <c r="AB195" i="1" s="1"/>
  <c r="AC195" i="1" s="1"/>
  <c r="AD195" i="1" s="1"/>
  <c r="AB196" i="1" a="1"/>
  <c r="AB196" i="1" s="1"/>
  <c r="AC196" i="1" s="1"/>
  <c r="AD196" i="1" s="1"/>
  <c r="AB197" i="1" a="1"/>
  <c r="AB197" i="1" s="1"/>
  <c r="AC197" i="1" s="1"/>
  <c r="AD197" i="1" s="1"/>
  <c r="AB198" i="1" a="1"/>
  <c r="AB198" i="1" s="1"/>
  <c r="AC198" i="1" s="1"/>
  <c r="AD198" i="1" s="1"/>
  <c r="AB199" i="1" a="1"/>
  <c r="AB199" i="1" s="1"/>
  <c r="AC199" i="1" s="1"/>
  <c r="AD199" i="1" s="1"/>
  <c r="AB200" i="1" a="1"/>
  <c r="AB200" i="1" s="1"/>
  <c r="AC200" i="1" s="1"/>
  <c r="AD200" i="1" s="1"/>
  <c r="AB201" i="1" a="1"/>
  <c r="AB201" i="1" s="1"/>
  <c r="AC201" i="1" s="1"/>
  <c r="AD201" i="1" s="1"/>
  <c r="AB202" i="1" a="1"/>
  <c r="AB202" i="1" s="1"/>
  <c r="AC202" i="1" s="1"/>
  <c r="AD202" i="1" s="1"/>
  <c r="AB203" i="1" a="1"/>
  <c r="AB203" i="1" s="1"/>
  <c r="AC203" i="1" s="1"/>
  <c r="AD203" i="1" s="1"/>
  <c r="AB204" i="1" a="1"/>
  <c r="AB204" i="1" s="1"/>
  <c r="AC204" i="1" s="1"/>
  <c r="AD204" i="1" s="1"/>
  <c r="AB205" i="1" a="1"/>
  <c r="AB205" i="1" s="1"/>
  <c r="AC205" i="1" s="1"/>
  <c r="AD205" i="1" s="1"/>
  <c r="AB206" i="1" a="1"/>
  <c r="AB206" i="1" s="1"/>
  <c r="AC206" i="1" s="1"/>
  <c r="AD206" i="1" s="1"/>
  <c r="AB207" i="1" a="1"/>
  <c r="AB207" i="1" s="1"/>
  <c r="AC207" i="1" s="1"/>
  <c r="AD207" i="1" s="1"/>
  <c r="AB208" i="1" a="1"/>
  <c r="AB208" i="1" s="1"/>
  <c r="AC208" i="1" s="1"/>
  <c r="AD208" i="1" s="1"/>
  <c r="AB209" i="1" a="1"/>
  <c r="AB209" i="1" s="1"/>
  <c r="AC209" i="1" s="1"/>
  <c r="AD209" i="1" s="1"/>
  <c r="AB210" i="1" a="1"/>
  <c r="AB210" i="1" s="1"/>
  <c r="AC210" i="1" s="1"/>
  <c r="AD210" i="1" s="1"/>
  <c r="AB211" i="1" a="1"/>
  <c r="AB211" i="1" s="1"/>
  <c r="AC211" i="1" s="1"/>
  <c r="AD211" i="1" s="1"/>
  <c r="AB212" i="1" a="1"/>
  <c r="AB212" i="1" s="1"/>
  <c r="AC212" i="1" s="1"/>
  <c r="AD212" i="1" s="1"/>
  <c r="AB213" i="1" a="1"/>
  <c r="AB213" i="1" s="1"/>
  <c r="AC213" i="1" s="1"/>
  <c r="AD213" i="1" s="1"/>
  <c r="AB214" i="1" a="1"/>
  <c r="AB214" i="1" s="1"/>
  <c r="AC214" i="1" s="1"/>
  <c r="AD214" i="1" s="1"/>
  <c r="AB215" i="1" a="1"/>
  <c r="AB215" i="1" s="1"/>
  <c r="AC215" i="1" s="1"/>
  <c r="AD215" i="1" s="1"/>
  <c r="AB216" i="1" a="1"/>
  <c r="AB216" i="1" s="1"/>
  <c r="AC216" i="1" s="1"/>
  <c r="AD216" i="1" s="1"/>
  <c r="AB217" i="1" a="1"/>
  <c r="AB217" i="1" s="1"/>
  <c r="AC217" i="1" s="1"/>
  <c r="AD217" i="1" s="1"/>
  <c r="AB218" i="1" a="1"/>
  <c r="AB218" i="1" s="1"/>
  <c r="AC218" i="1" s="1"/>
  <c r="AD218" i="1" s="1"/>
  <c r="AB219" i="1" a="1"/>
  <c r="AB219" i="1" s="1"/>
  <c r="AC219" i="1" s="1"/>
  <c r="AD219" i="1" s="1"/>
  <c r="AB220" i="1" a="1"/>
  <c r="AB220" i="1" s="1"/>
  <c r="AC220" i="1" s="1"/>
  <c r="AD220" i="1" s="1"/>
  <c r="AB221" i="1" a="1"/>
  <c r="AB221" i="1" s="1"/>
  <c r="AC221" i="1" s="1"/>
  <c r="AD221" i="1" s="1"/>
  <c r="AB222" i="1" a="1"/>
  <c r="AB222" i="1" s="1"/>
  <c r="AC222" i="1" s="1"/>
  <c r="AD222" i="1" s="1"/>
  <c r="AB223" i="1" a="1"/>
  <c r="AB223" i="1" s="1"/>
  <c r="AC223" i="1" s="1"/>
  <c r="AD223" i="1" s="1"/>
  <c r="AB224" i="1" a="1"/>
  <c r="AB224" i="1" s="1"/>
  <c r="AC224" i="1" s="1"/>
  <c r="AD224" i="1" s="1"/>
  <c r="AB225" i="1" a="1"/>
  <c r="AB225" i="1" s="1"/>
  <c r="AC225" i="1" s="1"/>
  <c r="AD225" i="1" s="1"/>
  <c r="AB226" i="1" a="1"/>
  <c r="AB226" i="1" s="1"/>
  <c r="AC226" i="1" s="1"/>
  <c r="AD226" i="1" s="1"/>
  <c r="AB227" i="1" a="1"/>
  <c r="AB227" i="1" s="1"/>
  <c r="AC227" i="1" s="1"/>
  <c r="AD227" i="1" s="1"/>
  <c r="AB228" i="1" a="1"/>
  <c r="AB228" i="1" s="1"/>
  <c r="AC228" i="1" s="1"/>
  <c r="AD228" i="1" s="1"/>
  <c r="AB229" i="1" a="1"/>
  <c r="AB229" i="1" s="1"/>
  <c r="AC229" i="1" s="1"/>
  <c r="AD229" i="1" s="1"/>
  <c r="AB230" i="1" a="1"/>
  <c r="AB230" i="1" s="1"/>
  <c r="AC230" i="1" s="1"/>
  <c r="AD230" i="1" s="1"/>
  <c r="AB231" i="1" a="1"/>
  <c r="AB231" i="1" s="1"/>
  <c r="AC231" i="1" s="1"/>
  <c r="AD231" i="1" s="1"/>
  <c r="AB232" i="1" a="1"/>
  <c r="AB232" i="1" s="1"/>
  <c r="AC232" i="1" s="1"/>
  <c r="AD232" i="1" s="1"/>
  <c r="AB233" i="1" a="1"/>
  <c r="AB233" i="1" s="1"/>
  <c r="AC233" i="1" s="1"/>
  <c r="AD233" i="1" s="1"/>
  <c r="AB234" i="1" a="1"/>
  <c r="AB234" i="1" s="1"/>
  <c r="AC234" i="1" s="1"/>
  <c r="AD234" i="1" s="1"/>
  <c r="AB235" i="1" a="1"/>
  <c r="AB235" i="1" s="1"/>
  <c r="AC235" i="1" s="1"/>
  <c r="AD235" i="1" s="1"/>
  <c r="AB236" i="1" a="1"/>
  <c r="AB236" i="1" s="1"/>
  <c r="AC236" i="1" s="1"/>
  <c r="AD236" i="1" s="1"/>
  <c r="AB237" i="1" a="1"/>
  <c r="AB237" i="1" s="1"/>
  <c r="AC237" i="1" s="1"/>
  <c r="AD237" i="1" s="1"/>
  <c r="AB238" i="1" a="1"/>
  <c r="AB238" i="1" s="1"/>
  <c r="AC238" i="1" s="1"/>
  <c r="AD238" i="1" s="1"/>
  <c r="AB239" i="1" a="1"/>
  <c r="AB239" i="1" s="1"/>
  <c r="AC239" i="1" s="1"/>
  <c r="AD239" i="1" s="1"/>
  <c r="AB240" i="1" a="1"/>
  <c r="AB240" i="1" s="1"/>
  <c r="AC240" i="1" s="1"/>
  <c r="AD240" i="1" s="1"/>
  <c r="AB241" i="1" a="1"/>
  <c r="AB241" i="1" s="1"/>
  <c r="AC241" i="1" s="1"/>
  <c r="AD241" i="1" s="1"/>
  <c r="AB242" i="1" a="1"/>
  <c r="AB242" i="1" s="1"/>
  <c r="AC242" i="1" s="1"/>
  <c r="AD242" i="1" s="1"/>
  <c r="AB243" i="1" a="1"/>
  <c r="AB243" i="1" s="1"/>
  <c r="AC243" i="1" s="1"/>
  <c r="AD243" i="1" s="1"/>
  <c r="AB244" i="1" a="1"/>
  <c r="AB244" i="1" s="1"/>
  <c r="AC244" i="1" s="1"/>
  <c r="AD244" i="1" s="1"/>
  <c r="AB245" i="1" a="1"/>
  <c r="AB245" i="1" s="1"/>
  <c r="AC245" i="1" s="1"/>
  <c r="AD245" i="1" s="1"/>
  <c r="AB246" i="1" a="1"/>
  <c r="AB246" i="1" s="1"/>
  <c r="AC246" i="1" s="1"/>
  <c r="AD246" i="1" s="1"/>
  <c r="AB247" i="1" a="1"/>
  <c r="AB247" i="1" s="1"/>
  <c r="AC247" i="1" s="1"/>
  <c r="AD247" i="1" s="1"/>
  <c r="AB248" i="1" a="1"/>
  <c r="AB248" i="1" s="1"/>
  <c r="AC248" i="1" s="1"/>
  <c r="AD248" i="1" s="1"/>
  <c r="AB249" i="1" a="1"/>
  <c r="AB249" i="1" s="1"/>
  <c r="AC249" i="1" s="1"/>
  <c r="AD249" i="1" s="1"/>
  <c r="AB250" i="1" a="1"/>
  <c r="AB250" i="1" s="1"/>
  <c r="AC250" i="1" s="1"/>
  <c r="AD250" i="1" s="1"/>
  <c r="AB251" i="1" a="1"/>
  <c r="AB251" i="1" s="1"/>
  <c r="AC251" i="1" s="1"/>
  <c r="AD251" i="1" s="1"/>
  <c r="AB252" i="1" a="1"/>
  <c r="AB252" i="1" s="1"/>
  <c r="AC252" i="1" s="1"/>
  <c r="AD252" i="1" s="1"/>
  <c r="AB253" i="1" a="1"/>
  <c r="AB253" i="1" s="1"/>
  <c r="AC253" i="1" s="1"/>
  <c r="AD253" i="1" s="1"/>
  <c r="AB254" i="1" a="1"/>
  <c r="AB254" i="1" s="1"/>
  <c r="AC254" i="1" s="1"/>
  <c r="AD254" i="1" s="1"/>
  <c r="AB255" i="1" a="1"/>
  <c r="AB255" i="1" s="1"/>
  <c r="AC255" i="1" s="1"/>
  <c r="AD255" i="1" s="1"/>
  <c r="AB256" i="1" a="1"/>
  <c r="AB256" i="1" s="1"/>
  <c r="AC256" i="1" s="1"/>
  <c r="AD256" i="1" s="1"/>
  <c r="AB257" i="1" a="1"/>
  <c r="AB257" i="1" s="1"/>
  <c r="AC257" i="1" s="1"/>
  <c r="AD257" i="1" s="1"/>
  <c r="AB258" i="1" a="1"/>
  <c r="AB258" i="1" s="1"/>
  <c r="AC258" i="1" s="1"/>
  <c r="AD258" i="1" s="1"/>
  <c r="AB259" i="1" a="1"/>
  <c r="AB259" i="1" s="1"/>
  <c r="AC259" i="1" s="1"/>
  <c r="AD259" i="1" s="1"/>
  <c r="AB260" i="1" a="1"/>
  <c r="AB260" i="1" s="1"/>
  <c r="AC260" i="1" s="1"/>
  <c r="AD260" i="1" s="1"/>
  <c r="AB261" i="1" a="1"/>
  <c r="AB261" i="1" s="1"/>
  <c r="AC261" i="1" s="1"/>
  <c r="AD261" i="1" s="1"/>
  <c r="AB262" i="1" a="1"/>
  <c r="AB262" i="1" s="1"/>
  <c r="AC262" i="1" s="1"/>
  <c r="AD262" i="1" s="1"/>
  <c r="AB263" i="1" a="1"/>
  <c r="AB263" i="1" s="1"/>
  <c r="AC263" i="1" s="1"/>
  <c r="AD263" i="1" s="1"/>
  <c r="AB264" i="1" a="1"/>
  <c r="AB264" i="1" s="1"/>
  <c r="AC264" i="1" s="1"/>
  <c r="AD264" i="1" s="1"/>
  <c r="AB265" i="1" a="1"/>
  <c r="AB265" i="1" s="1"/>
  <c r="AC265" i="1" s="1"/>
  <c r="AD265" i="1" s="1"/>
  <c r="AB266" i="1" a="1"/>
  <c r="AB266" i="1" s="1"/>
  <c r="AC266" i="1" s="1"/>
  <c r="AD266" i="1" s="1"/>
  <c r="AB267" i="1" a="1"/>
  <c r="AB267" i="1" s="1"/>
  <c r="AC267" i="1" s="1"/>
  <c r="AD267" i="1" s="1"/>
  <c r="AB268" i="1" a="1"/>
  <c r="AB268" i="1" s="1"/>
  <c r="AC268" i="1" s="1"/>
  <c r="AD268" i="1" s="1"/>
  <c r="AB269" i="1" a="1"/>
  <c r="AB269" i="1" s="1"/>
  <c r="AC269" i="1" s="1"/>
  <c r="AD269" i="1" s="1"/>
  <c r="AB270" i="1" a="1"/>
  <c r="AB270" i="1" s="1"/>
  <c r="AC270" i="1" s="1"/>
  <c r="AD270" i="1" s="1"/>
  <c r="AB271" i="1" a="1"/>
  <c r="AB271" i="1" s="1"/>
  <c r="AC271" i="1" s="1"/>
  <c r="AD271" i="1" s="1"/>
  <c r="AB272" i="1" a="1"/>
  <c r="AB272" i="1" s="1"/>
  <c r="AC272" i="1" s="1"/>
  <c r="AD272" i="1" s="1"/>
  <c r="AB273" i="1" a="1"/>
  <c r="AB273" i="1" s="1"/>
  <c r="AC273" i="1" s="1"/>
  <c r="AD273" i="1" s="1"/>
  <c r="AB274" i="1" a="1"/>
  <c r="AB274" i="1" s="1"/>
  <c r="AC274" i="1" s="1"/>
  <c r="AD274" i="1" s="1"/>
  <c r="AB275" i="1" a="1"/>
  <c r="AB275" i="1" s="1"/>
  <c r="AC275" i="1" s="1"/>
  <c r="AD275" i="1" s="1"/>
  <c r="AB276" i="1" a="1"/>
  <c r="AB276" i="1" s="1"/>
  <c r="AC276" i="1" s="1"/>
  <c r="AD276" i="1" s="1"/>
  <c r="AB277" i="1" a="1"/>
  <c r="AB277" i="1" s="1"/>
  <c r="AC277" i="1" s="1"/>
  <c r="AD277" i="1" s="1"/>
  <c r="AB278" i="1" a="1"/>
  <c r="AB278" i="1" s="1"/>
  <c r="AC278" i="1" s="1"/>
  <c r="AD278" i="1" s="1"/>
  <c r="AB279" i="1" a="1"/>
  <c r="AB279" i="1" s="1"/>
  <c r="AC279" i="1" s="1"/>
  <c r="AD279" i="1" s="1"/>
  <c r="AB280" i="1" a="1"/>
  <c r="AB280" i="1" s="1"/>
  <c r="AC280" i="1" s="1"/>
  <c r="AD280" i="1" s="1"/>
  <c r="AB281" i="1" a="1"/>
  <c r="AB281" i="1" s="1"/>
  <c r="AC281" i="1" s="1"/>
  <c r="AD281" i="1" s="1"/>
  <c r="AB282" i="1" a="1"/>
  <c r="AB282" i="1" s="1"/>
  <c r="AC282" i="1" s="1"/>
  <c r="AD282" i="1" s="1"/>
  <c r="AB283" i="1" a="1"/>
  <c r="AB283" i="1" s="1"/>
  <c r="AC283" i="1" s="1"/>
  <c r="AD283" i="1" s="1"/>
  <c r="AB284" i="1" a="1"/>
  <c r="AB284" i="1" s="1"/>
  <c r="AC284" i="1" s="1"/>
  <c r="AD284" i="1" s="1"/>
  <c r="AB285" i="1" a="1"/>
  <c r="AB285" i="1" s="1"/>
  <c r="AC285" i="1" s="1"/>
  <c r="AD285" i="1" s="1"/>
  <c r="AB286" i="1" a="1"/>
  <c r="AB286" i="1" s="1"/>
  <c r="AC286" i="1" s="1"/>
  <c r="AD286" i="1" s="1"/>
  <c r="AB287" i="1" a="1"/>
  <c r="AB287" i="1" s="1"/>
  <c r="AC287" i="1" s="1"/>
  <c r="AD287" i="1" s="1"/>
  <c r="AB288" i="1" a="1"/>
  <c r="AB288" i="1" s="1"/>
  <c r="AC288" i="1" s="1"/>
  <c r="AD288" i="1" s="1"/>
  <c r="AB289" i="1" a="1"/>
  <c r="AB289" i="1" s="1"/>
  <c r="AC289" i="1" s="1"/>
  <c r="AD289" i="1" s="1"/>
  <c r="AB290" i="1" a="1"/>
  <c r="AB290" i="1" s="1"/>
  <c r="AC290" i="1" s="1"/>
  <c r="AD290" i="1" s="1"/>
  <c r="AB291" i="1" a="1"/>
  <c r="AB291" i="1" s="1"/>
  <c r="AC291" i="1" s="1"/>
  <c r="AD291" i="1" s="1"/>
  <c r="AB292" i="1" a="1"/>
  <c r="AB292" i="1" s="1"/>
  <c r="AC292" i="1" s="1"/>
  <c r="AD292" i="1" s="1"/>
  <c r="AB293" i="1" a="1"/>
  <c r="AB293" i="1" s="1"/>
  <c r="AC293" i="1" s="1"/>
  <c r="AD293" i="1" s="1"/>
  <c r="AB294" i="1" a="1"/>
  <c r="AB294" i="1" s="1"/>
  <c r="AC294" i="1" s="1"/>
  <c r="AD294" i="1" s="1"/>
  <c r="AB295" i="1" a="1"/>
  <c r="AB295" i="1" s="1"/>
  <c r="AC295" i="1" s="1"/>
  <c r="AD295" i="1" s="1"/>
  <c r="AB296" i="1" a="1"/>
  <c r="AB296" i="1" s="1"/>
  <c r="AC296" i="1" s="1"/>
  <c r="AD296" i="1" s="1"/>
  <c r="AB297" i="1" a="1"/>
  <c r="AB297" i="1" s="1"/>
  <c r="AC297" i="1" s="1"/>
  <c r="AD297" i="1" s="1"/>
  <c r="AB298" i="1" a="1"/>
  <c r="AB298" i="1" s="1"/>
  <c r="AC298" i="1" s="1"/>
  <c r="AD298" i="1" s="1"/>
  <c r="AB299" i="1" a="1"/>
  <c r="AB299" i="1" s="1"/>
  <c r="AC299" i="1" s="1"/>
  <c r="AD299" i="1" s="1"/>
  <c r="AB300" i="1" a="1"/>
  <c r="AB300" i="1" s="1"/>
  <c r="AC300" i="1" s="1"/>
  <c r="AD300" i="1" s="1"/>
  <c r="AB301" i="1" a="1"/>
  <c r="AB301" i="1" s="1"/>
  <c r="AC301" i="1" s="1"/>
  <c r="AD301" i="1" s="1"/>
  <c r="AB302" i="1" a="1"/>
  <c r="AB302" i="1" s="1"/>
  <c r="AC302" i="1" s="1"/>
  <c r="AD302" i="1" s="1"/>
  <c r="AB303" i="1" a="1"/>
  <c r="AB303" i="1" s="1"/>
  <c r="AC303" i="1" s="1"/>
  <c r="AD303" i="1" s="1"/>
  <c r="AB304" i="1" a="1"/>
  <c r="AB304" i="1" s="1"/>
  <c r="AC304" i="1" s="1"/>
  <c r="AD304" i="1" s="1"/>
  <c r="AB305" i="1" a="1"/>
  <c r="AB305" i="1" s="1"/>
  <c r="AC305" i="1" s="1"/>
  <c r="AD305" i="1" s="1"/>
  <c r="AB306" i="1" a="1"/>
  <c r="AB306" i="1" s="1"/>
  <c r="AC306" i="1" s="1"/>
  <c r="AD306" i="1" s="1"/>
  <c r="AB307" i="1" a="1"/>
  <c r="AB307" i="1" s="1"/>
  <c r="AC307" i="1" s="1"/>
  <c r="AD307" i="1" s="1"/>
  <c r="AB308" i="1" a="1"/>
  <c r="AB308" i="1" s="1"/>
  <c r="AC308" i="1" s="1"/>
  <c r="AD308" i="1" s="1"/>
  <c r="AB309" i="1" a="1"/>
  <c r="AB309" i="1" s="1"/>
  <c r="AC309" i="1" s="1"/>
  <c r="AD309" i="1" s="1"/>
  <c r="AB310" i="1" a="1"/>
  <c r="AB310" i="1" s="1"/>
  <c r="AC310" i="1" s="1"/>
  <c r="AD310" i="1" s="1"/>
  <c r="AB311" i="1" a="1"/>
  <c r="AB311" i="1" s="1"/>
  <c r="AC311" i="1" s="1"/>
  <c r="AD311" i="1" s="1"/>
  <c r="AB312" i="1" a="1"/>
  <c r="AB312" i="1" s="1"/>
  <c r="AC312" i="1" s="1"/>
  <c r="AD312" i="1" s="1"/>
  <c r="AB313" i="1" a="1"/>
  <c r="AB313" i="1" s="1"/>
  <c r="AC313" i="1" s="1"/>
  <c r="AD313" i="1" s="1"/>
  <c r="AB314" i="1" a="1"/>
  <c r="AB314" i="1" s="1"/>
  <c r="AC314" i="1" s="1"/>
  <c r="AD314" i="1" s="1"/>
  <c r="AB315" i="1" a="1"/>
  <c r="AB315" i="1" s="1"/>
  <c r="AC315" i="1" s="1"/>
  <c r="AD315" i="1" s="1"/>
  <c r="AB316" i="1" a="1"/>
  <c r="AB316" i="1" s="1"/>
  <c r="AC316" i="1" s="1"/>
  <c r="AD316" i="1" s="1"/>
  <c r="AB317" i="1" a="1"/>
  <c r="AB317" i="1" s="1"/>
  <c r="AC317" i="1" s="1"/>
  <c r="AD317" i="1" s="1"/>
  <c r="AB318" i="1" a="1"/>
  <c r="AB318" i="1" s="1"/>
  <c r="AC318" i="1" s="1"/>
  <c r="AD318" i="1" s="1"/>
  <c r="AB319" i="1" a="1"/>
  <c r="AB319" i="1" s="1"/>
  <c r="AC319" i="1" s="1"/>
  <c r="AD319" i="1" s="1"/>
  <c r="AB320" i="1" a="1"/>
  <c r="AB320" i="1" s="1"/>
  <c r="AC320" i="1" s="1"/>
  <c r="AD320" i="1" s="1"/>
  <c r="AB321" i="1" a="1"/>
  <c r="AB321" i="1" s="1"/>
  <c r="AC321" i="1" s="1"/>
  <c r="AD321" i="1" s="1"/>
  <c r="AB322" i="1" a="1"/>
  <c r="AB322" i="1" s="1"/>
  <c r="AC322" i="1" s="1"/>
  <c r="AD322" i="1" s="1"/>
  <c r="AB323" i="1" a="1"/>
  <c r="AB323" i="1" s="1"/>
  <c r="AC323" i="1" s="1"/>
  <c r="AD323" i="1" s="1"/>
  <c r="AB324" i="1" a="1"/>
  <c r="AB324" i="1" s="1"/>
  <c r="AC324" i="1" s="1"/>
  <c r="AD324" i="1" s="1"/>
  <c r="AB325" i="1" a="1"/>
  <c r="AB325" i="1" s="1"/>
  <c r="AC325" i="1" s="1"/>
  <c r="AD325" i="1" s="1"/>
  <c r="AB326" i="1" a="1"/>
  <c r="AB326" i="1" s="1"/>
  <c r="AC326" i="1" s="1"/>
  <c r="AD326" i="1" s="1"/>
  <c r="AB327" i="1" a="1"/>
  <c r="AB327" i="1" s="1"/>
  <c r="AC327" i="1" s="1"/>
  <c r="AD327" i="1" s="1"/>
  <c r="AB328" i="1" a="1"/>
  <c r="AB328" i="1" s="1"/>
  <c r="AC328" i="1" s="1"/>
  <c r="AD328" i="1" s="1"/>
  <c r="AB329" i="1" a="1"/>
  <c r="AB329" i="1" s="1"/>
  <c r="AC329" i="1" s="1"/>
  <c r="AD329" i="1" s="1"/>
  <c r="AB330" i="1" a="1"/>
  <c r="AB330" i="1" s="1"/>
  <c r="AC330" i="1" s="1"/>
  <c r="AD330" i="1" s="1"/>
  <c r="AB331" i="1" a="1"/>
  <c r="AB331" i="1" s="1"/>
  <c r="AC331" i="1" s="1"/>
  <c r="AD331" i="1" s="1"/>
  <c r="AB332" i="1" a="1"/>
  <c r="AB332" i="1" s="1"/>
  <c r="AC332" i="1" s="1"/>
  <c r="AD332" i="1" s="1"/>
  <c r="AB333" i="1" a="1"/>
  <c r="AB333" i="1" s="1"/>
  <c r="AC333" i="1" s="1"/>
  <c r="AD333" i="1" s="1"/>
  <c r="AB334" i="1" a="1"/>
  <c r="AB334" i="1" s="1"/>
  <c r="AC334" i="1" s="1"/>
  <c r="AD334" i="1" s="1"/>
  <c r="AB335" i="1" a="1"/>
  <c r="AB335" i="1" s="1"/>
  <c r="AC335" i="1" s="1"/>
  <c r="AD335" i="1" s="1"/>
  <c r="AB336" i="1" a="1"/>
  <c r="AB336" i="1" s="1"/>
  <c r="AC336" i="1" s="1"/>
  <c r="AD336" i="1" s="1"/>
  <c r="AB337" i="1" a="1"/>
  <c r="AB337" i="1" s="1"/>
  <c r="AC337" i="1" s="1"/>
  <c r="AD337" i="1" s="1"/>
  <c r="AB338" i="1" a="1"/>
  <c r="AB338" i="1" s="1"/>
  <c r="AC338" i="1" s="1"/>
  <c r="AD338" i="1" s="1"/>
  <c r="AB339" i="1" a="1"/>
  <c r="AB339" i="1" s="1"/>
  <c r="AC339" i="1" s="1"/>
  <c r="AD339" i="1" s="1"/>
  <c r="AB340" i="1" a="1"/>
  <c r="AB340" i="1" s="1"/>
  <c r="AC340" i="1" s="1"/>
  <c r="AD340" i="1" s="1"/>
  <c r="AB341" i="1" a="1"/>
  <c r="AB341" i="1" s="1"/>
  <c r="AC341" i="1" s="1"/>
  <c r="AD341" i="1" s="1"/>
  <c r="AB342" i="1" a="1"/>
  <c r="AB342" i="1" s="1"/>
  <c r="AC342" i="1" s="1"/>
  <c r="AD342" i="1" s="1"/>
  <c r="AB343" i="1" a="1"/>
  <c r="AB343" i="1" s="1"/>
  <c r="AC343" i="1" s="1"/>
  <c r="AD343" i="1" s="1"/>
  <c r="AB344" i="1" a="1"/>
  <c r="AB344" i="1" s="1"/>
  <c r="AC344" i="1" s="1"/>
  <c r="AD344" i="1" s="1"/>
  <c r="AB345" i="1" a="1"/>
  <c r="AB345" i="1" s="1"/>
  <c r="AC345" i="1" s="1"/>
  <c r="AD345" i="1" s="1"/>
  <c r="AB346" i="1" a="1"/>
  <c r="AB346" i="1" s="1"/>
  <c r="AC346" i="1" s="1"/>
  <c r="AD346" i="1" s="1"/>
  <c r="AB347" i="1" a="1"/>
  <c r="AB347" i="1" s="1"/>
  <c r="AC347" i="1" s="1"/>
  <c r="AD347" i="1" s="1"/>
  <c r="AB348" i="1" a="1"/>
  <c r="AB348" i="1" s="1"/>
  <c r="AC348" i="1" s="1"/>
  <c r="AD348" i="1" s="1"/>
  <c r="AB349" i="1" a="1"/>
  <c r="AB349" i="1" s="1"/>
  <c r="AC349" i="1" s="1"/>
  <c r="AD349" i="1" s="1"/>
  <c r="AB350" i="1" a="1"/>
  <c r="AB350" i="1" s="1"/>
  <c r="AC350" i="1" s="1"/>
  <c r="AD350" i="1" s="1"/>
  <c r="AB351" i="1" a="1"/>
  <c r="AB351" i="1" s="1"/>
  <c r="AC351" i="1" s="1"/>
  <c r="AD351" i="1" s="1"/>
  <c r="AB352" i="1" a="1"/>
  <c r="AB352" i="1" s="1"/>
  <c r="AC352" i="1" s="1"/>
  <c r="AD352" i="1" s="1"/>
  <c r="AB353" i="1" a="1"/>
  <c r="AB353" i="1" s="1"/>
  <c r="AC353" i="1" s="1"/>
  <c r="AD353" i="1" s="1"/>
  <c r="AB354" i="1" a="1"/>
  <c r="AB354" i="1" s="1"/>
  <c r="AC354" i="1" s="1"/>
  <c r="AD354" i="1" s="1"/>
  <c r="AB355" i="1" a="1"/>
  <c r="AB355" i="1" s="1"/>
  <c r="AC355" i="1" s="1"/>
  <c r="AD355" i="1" s="1"/>
  <c r="AB356" i="1" a="1"/>
  <c r="AB356" i="1" s="1"/>
  <c r="AC356" i="1" s="1"/>
  <c r="AD356" i="1" s="1"/>
  <c r="AB357" i="1" a="1"/>
  <c r="AB357" i="1" s="1"/>
  <c r="AC357" i="1" s="1"/>
  <c r="AD357" i="1" s="1"/>
  <c r="AB358" i="1" a="1"/>
  <c r="AB358" i="1" s="1"/>
  <c r="AC358" i="1" s="1"/>
  <c r="AD358" i="1" s="1"/>
  <c r="AB359" i="1" a="1"/>
  <c r="AB359" i="1" s="1"/>
  <c r="AC359" i="1" s="1"/>
  <c r="AD359" i="1" s="1"/>
  <c r="AB360" i="1" a="1"/>
  <c r="AB360" i="1" s="1"/>
  <c r="AC360" i="1" s="1"/>
  <c r="AD360" i="1" s="1"/>
  <c r="AB361" i="1" a="1"/>
  <c r="AB361" i="1" s="1"/>
  <c r="AC361" i="1" s="1"/>
  <c r="AD361" i="1" s="1"/>
  <c r="AB362" i="1" a="1"/>
  <c r="AB362" i="1" s="1"/>
  <c r="AC362" i="1" s="1"/>
  <c r="AD362" i="1" s="1"/>
  <c r="AB363" i="1" a="1"/>
  <c r="AB363" i="1" s="1"/>
  <c r="AC363" i="1" s="1"/>
  <c r="AD363" i="1" s="1"/>
  <c r="AB364" i="1" a="1"/>
  <c r="AB364" i="1" s="1"/>
  <c r="AC364" i="1" s="1"/>
  <c r="AD364" i="1" s="1"/>
  <c r="AB365" i="1" a="1"/>
  <c r="AB365" i="1" s="1"/>
  <c r="AC365" i="1" s="1"/>
  <c r="AD365" i="1" s="1"/>
  <c r="AB366" i="1" a="1"/>
  <c r="AB366" i="1" s="1"/>
  <c r="AC366" i="1" s="1"/>
  <c r="AD366" i="1" s="1"/>
  <c r="AB367" i="1" a="1"/>
  <c r="AB367" i="1" s="1"/>
  <c r="AC367" i="1" s="1"/>
  <c r="AD367" i="1" s="1"/>
  <c r="AB368" i="1" a="1"/>
  <c r="AB368" i="1" s="1"/>
  <c r="AC368" i="1" s="1"/>
  <c r="AD368" i="1" s="1"/>
  <c r="AB369" i="1" a="1"/>
  <c r="AB369" i="1" s="1"/>
  <c r="AC369" i="1" s="1"/>
  <c r="AD369" i="1" s="1"/>
  <c r="AB370" i="1" a="1"/>
  <c r="AB370" i="1" s="1"/>
  <c r="AC370" i="1" s="1"/>
  <c r="AD370" i="1" s="1"/>
  <c r="AB371" i="1" a="1"/>
  <c r="AB371" i="1" s="1"/>
  <c r="AC371" i="1" s="1"/>
  <c r="AD371" i="1" s="1"/>
  <c r="AB372" i="1" a="1"/>
  <c r="AB372" i="1" s="1"/>
  <c r="AC372" i="1" s="1"/>
  <c r="AD372" i="1" s="1"/>
  <c r="AB373" i="1" a="1"/>
  <c r="AB373" i="1" s="1"/>
  <c r="AC373" i="1" s="1"/>
  <c r="AD373" i="1" s="1"/>
  <c r="AB374" i="1" a="1"/>
  <c r="AB374" i="1" s="1"/>
  <c r="AC374" i="1" s="1"/>
  <c r="AD374" i="1" s="1"/>
  <c r="AB375" i="1" a="1"/>
  <c r="AB375" i="1" s="1"/>
  <c r="AC375" i="1" s="1"/>
  <c r="AD375" i="1" s="1"/>
  <c r="AB376" i="1" a="1"/>
  <c r="AB376" i="1" s="1"/>
  <c r="AC376" i="1" s="1"/>
  <c r="AD376" i="1" s="1"/>
  <c r="AB377" i="1" a="1"/>
  <c r="AB377" i="1" s="1"/>
  <c r="AC377" i="1" s="1"/>
  <c r="AD377" i="1" s="1"/>
  <c r="AB378" i="1" a="1"/>
  <c r="AB378" i="1" s="1"/>
  <c r="AC378" i="1" s="1"/>
  <c r="AD378" i="1" s="1"/>
  <c r="AB379" i="1" a="1"/>
  <c r="AB379" i="1" s="1"/>
  <c r="AC379" i="1" s="1"/>
  <c r="AD379" i="1" s="1"/>
  <c r="AB380" i="1" a="1"/>
  <c r="AB380" i="1" s="1"/>
  <c r="AC380" i="1" s="1"/>
  <c r="AD380" i="1" s="1"/>
  <c r="AB381" i="1" a="1"/>
  <c r="AB381" i="1" s="1"/>
  <c r="AC381" i="1" s="1"/>
  <c r="AD381" i="1" s="1"/>
  <c r="AB382" i="1" a="1"/>
  <c r="AB382" i="1" s="1"/>
  <c r="AC382" i="1" s="1"/>
  <c r="AD382" i="1" s="1"/>
  <c r="AB383" i="1" a="1"/>
  <c r="AB383" i="1" s="1"/>
  <c r="AC383" i="1" s="1"/>
  <c r="AD383" i="1" s="1"/>
  <c r="AB384" i="1" a="1"/>
  <c r="AB384" i="1" s="1"/>
  <c r="AC384" i="1" s="1"/>
  <c r="AD384" i="1" s="1"/>
  <c r="AB385" i="1" a="1"/>
  <c r="AB385" i="1" s="1"/>
  <c r="AC385" i="1" s="1"/>
  <c r="AD385" i="1" s="1"/>
  <c r="AB386" i="1" a="1"/>
  <c r="AB386" i="1" s="1"/>
  <c r="AC386" i="1" s="1"/>
  <c r="AD386" i="1" s="1"/>
  <c r="AB387" i="1" a="1"/>
  <c r="AB387" i="1" s="1"/>
  <c r="AC387" i="1" s="1"/>
  <c r="AD387" i="1" s="1"/>
  <c r="AB388" i="1" a="1"/>
  <c r="AB388" i="1" s="1"/>
  <c r="AC388" i="1" s="1"/>
  <c r="AD388" i="1" s="1"/>
  <c r="AB389" i="1" a="1"/>
  <c r="AB389" i="1" s="1"/>
  <c r="AC389" i="1" s="1"/>
  <c r="AD389" i="1" s="1"/>
  <c r="AB390" i="1" a="1"/>
  <c r="AB390" i="1" s="1"/>
  <c r="AC390" i="1" s="1"/>
  <c r="AD390" i="1" s="1"/>
  <c r="AB391" i="1" a="1"/>
  <c r="AB391" i="1" s="1"/>
  <c r="AC391" i="1" s="1"/>
  <c r="AD391" i="1" s="1"/>
  <c r="AB392" i="1" a="1"/>
  <c r="AB392" i="1" s="1"/>
  <c r="AC392" i="1" s="1"/>
  <c r="AD392" i="1" s="1"/>
  <c r="AB393" i="1" a="1"/>
  <c r="AB393" i="1" s="1"/>
  <c r="AC393" i="1" s="1"/>
  <c r="AD393" i="1" s="1"/>
  <c r="AB394" i="1" a="1"/>
  <c r="AB394" i="1" s="1"/>
  <c r="AC394" i="1" s="1"/>
  <c r="AD394" i="1" s="1"/>
  <c r="AB395" i="1" a="1"/>
  <c r="AB395" i="1" s="1"/>
  <c r="AC395" i="1" s="1"/>
  <c r="AD395" i="1" s="1"/>
  <c r="AB396" i="1" a="1"/>
  <c r="AB396" i="1" s="1"/>
  <c r="AC396" i="1" s="1"/>
  <c r="AD396" i="1" s="1"/>
  <c r="AB397" i="1" a="1"/>
  <c r="AB397" i="1" s="1"/>
  <c r="AC397" i="1" s="1"/>
  <c r="AD397" i="1" s="1"/>
  <c r="AB398" i="1" a="1"/>
  <c r="AB398" i="1" s="1"/>
  <c r="AC398" i="1" s="1"/>
  <c r="AD398" i="1" s="1"/>
  <c r="AB399" i="1" a="1"/>
  <c r="AB399" i="1" s="1"/>
  <c r="AC399" i="1" s="1"/>
  <c r="AD399" i="1" s="1"/>
  <c r="AB400" i="1" a="1"/>
  <c r="AB400" i="1" s="1"/>
  <c r="AC400" i="1" s="1"/>
  <c r="AD400" i="1" s="1"/>
  <c r="AB401" i="1" a="1"/>
  <c r="AB401" i="1" s="1"/>
  <c r="AC401" i="1" s="1"/>
  <c r="AD401" i="1" s="1"/>
  <c r="AB402" i="1" a="1"/>
  <c r="AB402" i="1" s="1"/>
  <c r="AC402" i="1" s="1"/>
  <c r="AD402" i="1" s="1"/>
  <c r="AB403" i="1" a="1"/>
  <c r="AB403" i="1" s="1"/>
  <c r="AC403" i="1" s="1"/>
  <c r="AD403" i="1" s="1"/>
  <c r="AB404" i="1" a="1"/>
  <c r="AB404" i="1" s="1"/>
  <c r="AC404" i="1" s="1"/>
  <c r="AD404" i="1" s="1"/>
  <c r="AB405" i="1" a="1"/>
  <c r="AB405" i="1" s="1"/>
  <c r="AC405" i="1" s="1"/>
  <c r="AD405" i="1" s="1"/>
  <c r="AB406" i="1" a="1"/>
  <c r="AB406" i="1" s="1"/>
  <c r="AC406" i="1" s="1"/>
  <c r="AD406" i="1" s="1"/>
  <c r="AB407" i="1" a="1"/>
  <c r="AB407" i="1" s="1"/>
  <c r="AC407" i="1" s="1"/>
  <c r="AD407" i="1" s="1"/>
  <c r="AB408" i="1" a="1"/>
  <c r="AB408" i="1" s="1"/>
  <c r="AC408" i="1" s="1"/>
  <c r="AD408" i="1" s="1"/>
  <c r="AB409" i="1" a="1"/>
  <c r="AB409" i="1" s="1"/>
  <c r="AC409" i="1" s="1"/>
  <c r="AD409" i="1" s="1"/>
  <c r="AB410" i="1" a="1"/>
  <c r="AB410" i="1" s="1"/>
  <c r="AC410" i="1" s="1"/>
  <c r="AD410" i="1" s="1"/>
  <c r="AB411" i="1" a="1"/>
  <c r="AB411" i="1" s="1"/>
  <c r="AC411" i="1" s="1"/>
  <c r="AD411" i="1" s="1"/>
  <c r="AB412" i="1" a="1"/>
  <c r="AB412" i="1" s="1"/>
  <c r="AC412" i="1" s="1"/>
  <c r="AD412" i="1" s="1"/>
  <c r="AB413" i="1" a="1"/>
  <c r="AB413" i="1" s="1"/>
  <c r="AC413" i="1" s="1"/>
  <c r="AD413" i="1" s="1"/>
  <c r="AB414" i="1" a="1"/>
  <c r="AB414" i="1" s="1"/>
  <c r="AC414" i="1" s="1"/>
  <c r="AD414" i="1" s="1"/>
  <c r="AB415" i="1" a="1"/>
  <c r="AB415" i="1" s="1"/>
  <c r="AC415" i="1" s="1"/>
  <c r="AD415" i="1" s="1"/>
  <c r="AB416" i="1" a="1"/>
  <c r="AB416" i="1" s="1"/>
  <c r="AC416" i="1" s="1"/>
  <c r="AD416" i="1" s="1"/>
  <c r="AB417" i="1" a="1"/>
  <c r="AB417" i="1" s="1"/>
  <c r="AC417" i="1" s="1"/>
  <c r="AD417" i="1" s="1"/>
  <c r="AB418" i="1" a="1"/>
  <c r="AB418" i="1" s="1"/>
  <c r="AC418" i="1" s="1"/>
  <c r="AD418" i="1" s="1"/>
  <c r="AB419" i="1" a="1"/>
  <c r="AB419" i="1" s="1"/>
  <c r="AC419" i="1" s="1"/>
  <c r="AD419" i="1" s="1"/>
  <c r="AB420" i="1" a="1"/>
  <c r="AB420" i="1" s="1"/>
  <c r="AC420" i="1" s="1"/>
  <c r="AD420" i="1" s="1"/>
  <c r="AB421" i="1" a="1"/>
  <c r="AB421" i="1" s="1"/>
  <c r="AC421" i="1" s="1"/>
  <c r="AD421" i="1" s="1"/>
  <c r="AB422" i="1" a="1"/>
  <c r="AB422" i="1" s="1"/>
  <c r="AC422" i="1" s="1"/>
  <c r="AD422" i="1" s="1"/>
  <c r="AB423" i="1" a="1"/>
  <c r="AB423" i="1" s="1"/>
  <c r="AC423" i="1" s="1"/>
  <c r="AD423" i="1" s="1"/>
  <c r="AB424" i="1" a="1"/>
  <c r="AB424" i="1" s="1"/>
  <c r="AC424" i="1" s="1"/>
  <c r="AD424" i="1" s="1"/>
  <c r="AB425" i="1" a="1"/>
  <c r="AB425" i="1" s="1"/>
  <c r="AC425" i="1" s="1"/>
  <c r="AD425" i="1" s="1"/>
  <c r="AB426" i="1" a="1"/>
  <c r="AB426" i="1" s="1"/>
  <c r="AC426" i="1" s="1"/>
  <c r="AD426" i="1" s="1"/>
  <c r="AB427" i="1" a="1"/>
  <c r="AB427" i="1" s="1"/>
  <c r="AC427" i="1" s="1"/>
  <c r="AD427" i="1" s="1"/>
  <c r="AB428" i="1" a="1"/>
  <c r="AB428" i="1" s="1"/>
  <c r="AC428" i="1" s="1"/>
  <c r="AD428" i="1" s="1"/>
  <c r="AB429" i="1" a="1"/>
  <c r="AB429" i="1" s="1"/>
  <c r="AC429" i="1" s="1"/>
  <c r="AD429" i="1" s="1"/>
  <c r="AB430" i="1" a="1"/>
  <c r="AB430" i="1" s="1"/>
  <c r="AC430" i="1" s="1"/>
  <c r="AD430" i="1" s="1"/>
  <c r="AB431" i="1" a="1"/>
  <c r="AB431" i="1" s="1"/>
  <c r="AC431" i="1" s="1"/>
  <c r="AD431" i="1" s="1"/>
  <c r="AB432" i="1" a="1"/>
  <c r="AB432" i="1" s="1"/>
  <c r="AC432" i="1" s="1"/>
  <c r="AD432" i="1" s="1"/>
  <c r="AB433" i="1" a="1"/>
  <c r="AB433" i="1" s="1"/>
  <c r="AC433" i="1" s="1"/>
  <c r="AD433" i="1" s="1"/>
  <c r="AB434" i="1" a="1"/>
  <c r="AB434" i="1" s="1"/>
  <c r="AC434" i="1" s="1"/>
  <c r="AD434" i="1" s="1"/>
  <c r="AB435" i="1" a="1"/>
  <c r="AB435" i="1" s="1"/>
  <c r="AC435" i="1" s="1"/>
  <c r="AD435" i="1" s="1"/>
  <c r="AB436" i="1" a="1"/>
  <c r="AB436" i="1" s="1"/>
  <c r="AC436" i="1" s="1"/>
  <c r="AD436" i="1" s="1"/>
  <c r="AB437" i="1" a="1"/>
  <c r="AB437" i="1" s="1"/>
  <c r="AC437" i="1" s="1"/>
  <c r="AD437" i="1" s="1"/>
  <c r="AB438" i="1" a="1"/>
  <c r="AB438" i="1" s="1"/>
  <c r="AC438" i="1" s="1"/>
  <c r="AD438" i="1" s="1"/>
  <c r="AB439" i="1" a="1"/>
  <c r="AB439" i="1" s="1"/>
  <c r="AC439" i="1" s="1"/>
  <c r="AD439" i="1" s="1"/>
  <c r="AB440" i="1" a="1"/>
  <c r="AB440" i="1" s="1"/>
  <c r="AC440" i="1" s="1"/>
  <c r="AD440" i="1" s="1"/>
  <c r="AB441" i="1" a="1"/>
  <c r="AB441" i="1" s="1"/>
  <c r="AC441" i="1" s="1"/>
  <c r="AD441" i="1" s="1"/>
  <c r="AB442" i="1" a="1"/>
  <c r="AB442" i="1" s="1"/>
  <c r="AC442" i="1" s="1"/>
  <c r="AD442" i="1" s="1"/>
  <c r="AB443" i="1" a="1"/>
  <c r="AB443" i="1" s="1"/>
  <c r="AC443" i="1" s="1"/>
  <c r="AD443" i="1" s="1"/>
  <c r="AB444" i="1" a="1"/>
  <c r="AB444" i="1" s="1"/>
  <c r="AC444" i="1" s="1"/>
  <c r="AD444" i="1" s="1"/>
  <c r="AB445" i="1" a="1"/>
  <c r="AB445" i="1" s="1"/>
  <c r="AC445" i="1" s="1"/>
  <c r="AD445" i="1" s="1"/>
  <c r="AB446" i="1" a="1"/>
  <c r="AB446" i="1" s="1"/>
  <c r="AC446" i="1" s="1"/>
  <c r="AD446" i="1" s="1"/>
  <c r="AB447" i="1" a="1"/>
  <c r="AB447" i="1" s="1"/>
  <c r="AC447" i="1" s="1"/>
  <c r="AD447" i="1" s="1"/>
  <c r="AB448" i="1" a="1"/>
  <c r="AB448" i="1" s="1"/>
  <c r="AC448" i="1" s="1"/>
  <c r="AD448" i="1" s="1"/>
  <c r="AB449" i="1" a="1"/>
  <c r="AB449" i="1" s="1"/>
  <c r="AC449" i="1" s="1"/>
  <c r="AD449" i="1" s="1"/>
  <c r="AB450" i="1" a="1"/>
  <c r="AB450" i="1" s="1"/>
  <c r="AC450" i="1" s="1"/>
  <c r="AD450" i="1" s="1"/>
  <c r="AB451" i="1" a="1"/>
  <c r="AB451" i="1" s="1"/>
  <c r="AC451" i="1" s="1"/>
  <c r="AD451" i="1" s="1"/>
  <c r="AB452" i="1" a="1"/>
  <c r="AB452" i="1" s="1"/>
  <c r="AC452" i="1" s="1"/>
  <c r="AD452" i="1" s="1"/>
  <c r="AB453" i="1" a="1"/>
  <c r="AB453" i="1" s="1"/>
  <c r="AC453" i="1" s="1"/>
  <c r="AD453" i="1" s="1"/>
  <c r="AB454" i="1" a="1"/>
  <c r="AB454" i="1" s="1"/>
  <c r="AC454" i="1" s="1"/>
  <c r="AD454" i="1" s="1"/>
  <c r="AB455" i="1" a="1"/>
  <c r="AB455" i="1" s="1"/>
  <c r="AC455" i="1" s="1"/>
  <c r="AD455" i="1" s="1"/>
  <c r="AB456" i="1" a="1"/>
  <c r="AB456" i="1" s="1"/>
  <c r="AC456" i="1" s="1"/>
  <c r="AD456" i="1" s="1"/>
  <c r="AB457" i="1" a="1"/>
  <c r="AB457" i="1" s="1"/>
  <c r="AC457" i="1" s="1"/>
  <c r="AD457" i="1" s="1"/>
  <c r="AB458" i="1" a="1"/>
  <c r="AB458" i="1" s="1"/>
  <c r="AC458" i="1" s="1"/>
  <c r="AD458" i="1" s="1"/>
  <c r="AB459" i="1" a="1"/>
  <c r="AB459" i="1" s="1"/>
  <c r="AC459" i="1" s="1"/>
  <c r="AD459" i="1" s="1"/>
  <c r="AB460" i="1" a="1"/>
  <c r="AB460" i="1" s="1"/>
  <c r="AC460" i="1" s="1"/>
  <c r="AD460" i="1" s="1"/>
  <c r="AB461" i="1" a="1"/>
  <c r="AB461" i="1" s="1"/>
  <c r="AC461" i="1" s="1"/>
  <c r="AD461" i="1" s="1"/>
  <c r="AB462" i="1" a="1"/>
  <c r="AB462" i="1" s="1"/>
  <c r="AC462" i="1" s="1"/>
  <c r="AD462" i="1" s="1"/>
  <c r="AB463" i="1" a="1"/>
  <c r="AB463" i="1" s="1"/>
  <c r="AC463" i="1" s="1"/>
  <c r="AD463" i="1" s="1"/>
  <c r="AB464" i="1" a="1"/>
  <c r="AB464" i="1" s="1"/>
  <c r="AC464" i="1" s="1"/>
  <c r="AD464" i="1" s="1"/>
  <c r="AB465" i="1" a="1"/>
  <c r="AB465" i="1" s="1"/>
  <c r="AC465" i="1" s="1"/>
  <c r="AD465" i="1" s="1"/>
  <c r="AB466" i="1" a="1"/>
  <c r="AB466" i="1" s="1"/>
  <c r="AC466" i="1" s="1"/>
  <c r="AD466" i="1" s="1"/>
  <c r="AB467" i="1" a="1"/>
  <c r="AB467" i="1" s="1"/>
  <c r="AC467" i="1" s="1"/>
  <c r="AD467" i="1" s="1"/>
  <c r="AB468" i="1" a="1"/>
  <c r="AB468" i="1" s="1"/>
  <c r="AC468" i="1" s="1"/>
  <c r="AD468" i="1" s="1"/>
  <c r="AB469" i="1" a="1"/>
  <c r="AB469" i="1" s="1"/>
  <c r="AC469" i="1" s="1"/>
  <c r="AD469" i="1" s="1"/>
  <c r="AB470" i="1" a="1"/>
  <c r="AB470" i="1" s="1"/>
  <c r="AC470" i="1" s="1"/>
  <c r="AD470" i="1" s="1"/>
  <c r="AB471" i="1" a="1"/>
  <c r="AB471" i="1" s="1"/>
  <c r="AC471" i="1" s="1"/>
  <c r="AD471" i="1" s="1"/>
  <c r="AB472" i="1" a="1"/>
  <c r="AB472" i="1" s="1"/>
  <c r="AC472" i="1" s="1"/>
  <c r="AD472" i="1" s="1"/>
  <c r="AB473" i="1" a="1"/>
  <c r="AB473" i="1" s="1"/>
  <c r="AC473" i="1" s="1"/>
  <c r="AD473" i="1" s="1"/>
  <c r="AB474" i="1" a="1"/>
  <c r="AB474" i="1" s="1"/>
  <c r="AC474" i="1" s="1"/>
  <c r="AD474" i="1" s="1"/>
  <c r="AB475" i="1" a="1"/>
  <c r="AB475" i="1" s="1"/>
  <c r="AC475" i="1" s="1"/>
  <c r="AD475" i="1" s="1"/>
  <c r="AB476" i="1" a="1"/>
  <c r="AB476" i="1" s="1"/>
  <c r="AC476" i="1" s="1"/>
  <c r="AD476" i="1" s="1"/>
  <c r="AB477" i="1" a="1"/>
  <c r="AB477" i="1" s="1"/>
  <c r="AC477" i="1" s="1"/>
  <c r="AD477" i="1" s="1"/>
  <c r="AB478" i="1" a="1"/>
  <c r="AB478" i="1" s="1"/>
  <c r="AC478" i="1" s="1"/>
  <c r="AD478" i="1" s="1"/>
  <c r="AB479" i="1" a="1"/>
  <c r="AB479" i="1" s="1"/>
  <c r="AC479" i="1" s="1"/>
  <c r="AD479" i="1" s="1"/>
  <c r="AB480" i="1" a="1"/>
  <c r="AB480" i="1" s="1"/>
  <c r="AC480" i="1" s="1"/>
  <c r="AD480" i="1" s="1"/>
  <c r="AB481" i="1" a="1"/>
  <c r="AB481" i="1" s="1"/>
  <c r="AC481" i="1" s="1"/>
  <c r="AD481" i="1" s="1"/>
  <c r="AB482" i="1" a="1"/>
  <c r="AB482" i="1" s="1"/>
  <c r="AC482" i="1" s="1"/>
  <c r="AD482" i="1" s="1"/>
  <c r="AB483" i="1" a="1"/>
  <c r="AB483" i="1" s="1"/>
  <c r="AC483" i="1" s="1"/>
  <c r="AD483" i="1" s="1"/>
  <c r="AB484" i="1" a="1"/>
  <c r="AB484" i="1" s="1"/>
  <c r="AC484" i="1" s="1"/>
  <c r="AD484" i="1" s="1"/>
  <c r="AB485" i="1" a="1"/>
  <c r="AB485" i="1" s="1"/>
  <c r="AC485" i="1" s="1"/>
  <c r="AD485" i="1" s="1"/>
  <c r="AB486" i="1" a="1"/>
  <c r="AB486" i="1" s="1"/>
  <c r="AC486" i="1" s="1"/>
  <c r="AD486" i="1" s="1"/>
  <c r="AB487" i="1" a="1"/>
  <c r="AB487" i="1" s="1"/>
  <c r="AC487" i="1" s="1"/>
  <c r="AD487" i="1" s="1"/>
  <c r="AB488" i="1" a="1"/>
  <c r="AB488" i="1" s="1"/>
  <c r="AC488" i="1" s="1"/>
  <c r="AD488" i="1" s="1"/>
  <c r="AB489" i="1" a="1"/>
  <c r="AB489" i="1" s="1"/>
  <c r="AC489" i="1" s="1"/>
  <c r="AD489" i="1" s="1"/>
  <c r="AB490" i="1" a="1"/>
  <c r="AB490" i="1" s="1"/>
  <c r="AC490" i="1" s="1"/>
  <c r="AD490" i="1" s="1"/>
  <c r="AB491" i="1" a="1"/>
  <c r="AB491" i="1" s="1"/>
  <c r="AC491" i="1" s="1"/>
  <c r="AD491" i="1" s="1"/>
  <c r="AB492" i="1" a="1"/>
  <c r="AB492" i="1" s="1"/>
  <c r="AC492" i="1" s="1"/>
  <c r="AD492" i="1" s="1"/>
  <c r="AB493" i="1" a="1"/>
  <c r="AB493" i="1" s="1"/>
  <c r="AC493" i="1" s="1"/>
  <c r="AD493" i="1" s="1"/>
  <c r="AB494" i="1" a="1"/>
  <c r="AB494" i="1" s="1"/>
  <c r="AC494" i="1" s="1"/>
  <c r="AD494" i="1" s="1"/>
  <c r="AB495" i="1" a="1"/>
  <c r="AB495" i="1" s="1"/>
  <c r="AC495" i="1" s="1"/>
  <c r="AD495" i="1" s="1"/>
  <c r="AB496" i="1" a="1"/>
  <c r="AB496" i="1" s="1"/>
  <c r="AC496" i="1" s="1"/>
  <c r="AD496" i="1" s="1"/>
  <c r="AB497" i="1" a="1"/>
  <c r="AB497" i="1" s="1"/>
  <c r="AC497" i="1" s="1"/>
  <c r="AD497" i="1" s="1"/>
  <c r="AB498" i="1" a="1"/>
  <c r="AB498" i="1" s="1"/>
  <c r="AC498" i="1" s="1"/>
  <c r="AD498" i="1" s="1"/>
  <c r="AB499" i="1" a="1"/>
  <c r="AB499" i="1" s="1"/>
  <c r="AC499" i="1" s="1"/>
  <c r="AD499" i="1" s="1"/>
  <c r="AB500" i="1" a="1"/>
  <c r="AB500" i="1" s="1"/>
  <c r="AC500" i="1" s="1"/>
  <c r="AD500" i="1" s="1"/>
  <c r="AB501" i="1" a="1"/>
  <c r="AB501" i="1" s="1"/>
  <c r="AC501" i="1" s="1"/>
  <c r="AD501" i="1" s="1"/>
  <c r="AB502" i="1" a="1"/>
  <c r="AB502" i="1" s="1"/>
  <c r="AC502" i="1" s="1"/>
  <c r="AD502" i="1" s="1"/>
  <c r="AB503" i="1" a="1"/>
  <c r="AB503" i="1" s="1"/>
  <c r="AC503" i="1" s="1"/>
  <c r="AD503" i="1" s="1"/>
  <c r="AB504" i="1" a="1"/>
  <c r="AB504" i="1" s="1"/>
  <c r="AC504" i="1" s="1"/>
  <c r="AD504" i="1" s="1"/>
  <c r="AB505" i="1" a="1"/>
  <c r="AB505" i="1" s="1"/>
  <c r="AC505" i="1" s="1"/>
  <c r="AD505" i="1" s="1"/>
  <c r="AB506" i="1" a="1"/>
  <c r="AB506" i="1" s="1"/>
  <c r="AC506" i="1" s="1"/>
  <c r="AD506" i="1" s="1"/>
  <c r="AB507" i="1" a="1"/>
  <c r="AB507" i="1" s="1"/>
  <c r="AC507" i="1" s="1"/>
  <c r="AD507" i="1" s="1"/>
  <c r="AB508" i="1" a="1"/>
  <c r="AB508" i="1" s="1"/>
  <c r="AC508" i="1" s="1"/>
  <c r="AD508" i="1" s="1"/>
  <c r="AB509" i="1" a="1"/>
  <c r="AB509" i="1" s="1"/>
  <c r="AC509" i="1" s="1"/>
  <c r="AD509" i="1" s="1"/>
  <c r="AB510" i="1" a="1"/>
  <c r="AB510" i="1" s="1"/>
  <c r="AC510" i="1" s="1"/>
  <c r="AD510" i="1" s="1"/>
  <c r="AB511" i="1" a="1"/>
  <c r="AB511" i="1" s="1"/>
  <c r="AC511" i="1" s="1"/>
  <c r="AD511" i="1" s="1"/>
  <c r="AB512" i="1" a="1"/>
  <c r="AB512" i="1" s="1"/>
  <c r="AC512" i="1" s="1"/>
  <c r="AD512" i="1" s="1"/>
  <c r="AB513" i="1" a="1"/>
  <c r="AB513" i="1" s="1"/>
  <c r="AC513" i="1" s="1"/>
  <c r="AD513" i="1" s="1"/>
  <c r="AB514" i="1" a="1"/>
  <c r="AB514" i="1" s="1"/>
  <c r="AC514" i="1" s="1"/>
  <c r="AD514" i="1" s="1"/>
  <c r="AB515" i="1" a="1"/>
  <c r="AB515" i="1" s="1"/>
  <c r="AC515" i="1" s="1"/>
  <c r="AD515" i="1" s="1"/>
  <c r="AB516" i="1" a="1"/>
  <c r="AB516" i="1" s="1"/>
  <c r="AC516" i="1" s="1"/>
  <c r="AD516" i="1" s="1"/>
  <c r="AB517" i="1" a="1"/>
  <c r="AB517" i="1" s="1"/>
  <c r="AC517" i="1" s="1"/>
  <c r="AD517" i="1" s="1"/>
  <c r="AB518" i="1" a="1"/>
  <c r="AB518" i="1" s="1"/>
  <c r="AC518" i="1" s="1"/>
  <c r="AD518" i="1" s="1"/>
  <c r="AB519" i="1" a="1"/>
  <c r="AB519" i="1" s="1"/>
  <c r="AC519" i="1" s="1"/>
  <c r="AD519" i="1" s="1"/>
  <c r="AB520" i="1" a="1"/>
  <c r="AB520" i="1" s="1"/>
  <c r="AC520" i="1" s="1"/>
  <c r="AD520" i="1" s="1"/>
  <c r="AB521" i="1" a="1"/>
  <c r="AB521" i="1" s="1"/>
  <c r="AC521" i="1" s="1"/>
  <c r="AD521" i="1" s="1"/>
  <c r="AB522" i="1" a="1"/>
  <c r="AB522" i="1" s="1"/>
  <c r="AC522" i="1" s="1"/>
  <c r="AD522" i="1" s="1"/>
  <c r="AB523" i="1" a="1"/>
  <c r="AB523" i="1" s="1"/>
  <c r="AC523" i="1" s="1"/>
  <c r="AD523" i="1" s="1"/>
  <c r="AB524" i="1" a="1"/>
  <c r="AB524" i="1" s="1"/>
  <c r="AC524" i="1" s="1"/>
  <c r="AD524" i="1" s="1"/>
  <c r="AB525" i="1" a="1"/>
  <c r="AB525" i="1" s="1"/>
  <c r="AC525" i="1" s="1"/>
  <c r="AD525" i="1" s="1"/>
  <c r="AB526" i="1" a="1"/>
  <c r="AB526" i="1" s="1"/>
  <c r="AC526" i="1" s="1"/>
  <c r="AD526" i="1" s="1"/>
  <c r="AB527" i="1" a="1"/>
  <c r="AB527" i="1" s="1"/>
  <c r="AC527" i="1" s="1"/>
  <c r="AD527" i="1" s="1"/>
  <c r="AB528" i="1" a="1"/>
  <c r="AB528" i="1" s="1"/>
  <c r="AC528" i="1" s="1"/>
  <c r="AD528" i="1" s="1"/>
  <c r="AB529" i="1" a="1"/>
  <c r="AB529" i="1" s="1"/>
  <c r="AC529" i="1" s="1"/>
  <c r="AD529" i="1" s="1"/>
  <c r="AB530" i="1" a="1"/>
  <c r="AB530" i="1" s="1"/>
  <c r="AC530" i="1" s="1"/>
  <c r="AD530" i="1" s="1"/>
  <c r="AB531" i="1" a="1"/>
  <c r="AB531" i="1" s="1"/>
  <c r="AC531" i="1" s="1"/>
  <c r="AD531" i="1" s="1"/>
  <c r="AB532" i="1" a="1"/>
  <c r="AB532" i="1" s="1"/>
  <c r="AC532" i="1" s="1"/>
  <c r="AD532" i="1" s="1"/>
  <c r="AB533" i="1" a="1"/>
  <c r="AB533" i="1" s="1"/>
  <c r="AC533" i="1" s="1"/>
  <c r="AD533" i="1" s="1"/>
  <c r="AB534" i="1" a="1"/>
  <c r="AB534" i="1" s="1"/>
  <c r="AC534" i="1" s="1"/>
  <c r="AD534" i="1" s="1"/>
  <c r="AB535" i="1" a="1"/>
  <c r="AB535" i="1" s="1"/>
  <c r="AC535" i="1" s="1"/>
  <c r="AD535" i="1" s="1"/>
  <c r="AB536" i="1" a="1"/>
  <c r="AB536" i="1" s="1"/>
  <c r="AC536" i="1" s="1"/>
  <c r="AD536" i="1" s="1"/>
  <c r="AB537" i="1" a="1"/>
  <c r="AB537" i="1" s="1"/>
  <c r="AC537" i="1" s="1"/>
  <c r="AD537" i="1" s="1"/>
  <c r="AB538" i="1" a="1"/>
  <c r="AB538" i="1" s="1"/>
  <c r="AC538" i="1" s="1"/>
  <c r="AD538" i="1" s="1"/>
  <c r="AB539" i="1" a="1"/>
  <c r="AB539" i="1" s="1"/>
  <c r="AC539" i="1" s="1"/>
  <c r="AD539" i="1" s="1"/>
  <c r="AB540" i="1" a="1"/>
  <c r="AB540" i="1" s="1"/>
  <c r="AC540" i="1" s="1"/>
  <c r="AD540" i="1" s="1"/>
  <c r="AB541" i="1" a="1"/>
  <c r="AB541" i="1" s="1"/>
  <c r="AC541" i="1" s="1"/>
  <c r="AD541" i="1" s="1"/>
  <c r="AB542" i="1" a="1"/>
  <c r="AB542" i="1" s="1"/>
  <c r="AC542" i="1" s="1"/>
  <c r="AD542" i="1" s="1"/>
  <c r="AB543" i="1" a="1"/>
  <c r="AB543" i="1" s="1"/>
  <c r="AC543" i="1" s="1"/>
  <c r="AD543" i="1" s="1"/>
  <c r="AB544" i="1" a="1"/>
  <c r="AB544" i="1" s="1"/>
  <c r="AC544" i="1" s="1"/>
  <c r="AD544" i="1" s="1"/>
  <c r="AB545" i="1" a="1"/>
  <c r="AB545" i="1" s="1"/>
  <c r="AC545" i="1" s="1"/>
  <c r="AD545" i="1" s="1"/>
  <c r="AB546" i="1" a="1"/>
  <c r="AB546" i="1" s="1"/>
  <c r="AC546" i="1" s="1"/>
  <c r="AD546" i="1" s="1"/>
  <c r="AB547" i="1" a="1"/>
  <c r="AB547" i="1" s="1"/>
  <c r="AC547" i="1" s="1"/>
  <c r="AD547" i="1" s="1"/>
  <c r="AB548" i="1" a="1"/>
  <c r="AB548" i="1" s="1"/>
  <c r="AC548" i="1" s="1"/>
  <c r="AD548" i="1" s="1"/>
  <c r="AB549" i="1" a="1"/>
  <c r="AB549" i="1" s="1"/>
  <c r="AC549" i="1" s="1"/>
  <c r="AD549" i="1" s="1"/>
  <c r="AB550" i="1" a="1"/>
  <c r="AB550" i="1" s="1"/>
  <c r="AC550" i="1" s="1"/>
  <c r="AD550" i="1" s="1"/>
  <c r="AB551" i="1" a="1"/>
  <c r="AB551" i="1" s="1"/>
  <c r="AC551" i="1" s="1"/>
  <c r="AD551" i="1" s="1"/>
  <c r="AB552" i="1" a="1"/>
  <c r="AB552" i="1" s="1"/>
  <c r="AC552" i="1" s="1"/>
  <c r="AD552" i="1" s="1"/>
  <c r="AB553" i="1" a="1"/>
  <c r="AB553" i="1" s="1"/>
  <c r="AC553" i="1" s="1"/>
  <c r="AD553" i="1" s="1"/>
  <c r="AB554" i="1" a="1"/>
  <c r="AB554" i="1" s="1"/>
  <c r="AC554" i="1" s="1"/>
  <c r="AD554" i="1" s="1"/>
  <c r="AB555" i="1" a="1"/>
  <c r="AB555" i="1" s="1"/>
  <c r="AC555" i="1" s="1"/>
  <c r="AD555" i="1" s="1"/>
  <c r="AB556" i="1" a="1"/>
  <c r="AB556" i="1" s="1"/>
  <c r="AC556" i="1" s="1"/>
  <c r="AD556" i="1" s="1"/>
  <c r="AB557" i="1" a="1"/>
  <c r="AB557" i="1" s="1"/>
  <c r="AC557" i="1" s="1"/>
  <c r="AD557" i="1" s="1"/>
  <c r="AB558" i="1" a="1"/>
  <c r="AB558" i="1" s="1"/>
  <c r="AC558" i="1" s="1"/>
  <c r="AD558" i="1" s="1"/>
  <c r="AB559" i="1" a="1"/>
  <c r="AB559" i="1" s="1"/>
  <c r="AC559" i="1" s="1"/>
  <c r="AD559" i="1" s="1"/>
  <c r="AB560" i="1" a="1"/>
  <c r="AB560" i="1" s="1"/>
  <c r="AC560" i="1" s="1"/>
  <c r="AD560" i="1" s="1"/>
  <c r="AB561" i="1" a="1"/>
  <c r="AB561" i="1" s="1"/>
  <c r="AC561" i="1" s="1"/>
  <c r="AD561" i="1" s="1"/>
  <c r="AB562" i="1" a="1"/>
  <c r="AB562" i="1" s="1"/>
  <c r="AC562" i="1" s="1"/>
  <c r="AD562" i="1" s="1"/>
  <c r="AB563" i="1" a="1"/>
  <c r="AB563" i="1" s="1"/>
  <c r="AC563" i="1" s="1"/>
  <c r="AD563" i="1" s="1"/>
  <c r="AB564" i="1" a="1"/>
  <c r="AB564" i="1" s="1"/>
  <c r="AC564" i="1" s="1"/>
  <c r="AD564" i="1" s="1"/>
  <c r="AB565" i="1" a="1"/>
  <c r="AB565" i="1" s="1"/>
  <c r="AC565" i="1" s="1"/>
  <c r="AD565" i="1" s="1"/>
  <c r="AB566" i="1" a="1"/>
  <c r="AB566" i="1" s="1"/>
  <c r="AC566" i="1" s="1"/>
  <c r="AD566" i="1" s="1"/>
  <c r="AB567" i="1" a="1"/>
  <c r="AB567" i="1" s="1"/>
  <c r="AC567" i="1" s="1"/>
  <c r="AD567" i="1" s="1"/>
  <c r="AB568" i="1" a="1"/>
  <c r="AB568" i="1" s="1"/>
  <c r="AC568" i="1" s="1"/>
  <c r="AD568" i="1" s="1"/>
  <c r="AB569" i="1" a="1"/>
  <c r="AB569" i="1" s="1"/>
  <c r="AC569" i="1" s="1"/>
  <c r="AD569" i="1" s="1"/>
  <c r="AB570" i="1" a="1"/>
  <c r="AB570" i="1" s="1"/>
  <c r="AC570" i="1" s="1"/>
  <c r="AD570" i="1" s="1"/>
  <c r="AB571" i="1" a="1"/>
  <c r="AB571" i="1" s="1"/>
  <c r="AC571" i="1" s="1"/>
  <c r="AD571" i="1" s="1"/>
  <c r="AB572" i="1" a="1"/>
  <c r="AB572" i="1" s="1"/>
  <c r="AC572" i="1" s="1"/>
  <c r="AD572" i="1" s="1"/>
  <c r="AB573" i="1" a="1"/>
  <c r="AB573" i="1" s="1"/>
  <c r="AC573" i="1" s="1"/>
  <c r="AD573" i="1" s="1"/>
  <c r="AB574" i="1" a="1"/>
  <c r="AB574" i="1" s="1"/>
  <c r="AC574" i="1" s="1"/>
  <c r="AD574" i="1" s="1"/>
  <c r="AB575" i="1" a="1"/>
  <c r="AB575" i="1" s="1"/>
  <c r="AC575" i="1" s="1"/>
  <c r="AD575" i="1" s="1"/>
  <c r="AB576" i="1" a="1"/>
  <c r="AB576" i="1" s="1"/>
  <c r="AC576" i="1" s="1"/>
  <c r="AD576" i="1" s="1"/>
  <c r="AB577" i="1" a="1"/>
  <c r="AB577" i="1" s="1"/>
  <c r="AC577" i="1" s="1"/>
  <c r="AD577" i="1" s="1"/>
  <c r="AB578" i="1" a="1"/>
  <c r="AB578" i="1" s="1"/>
  <c r="AC578" i="1" s="1"/>
  <c r="AD578" i="1" s="1"/>
  <c r="AB579" i="1" a="1"/>
  <c r="AB579" i="1" s="1"/>
  <c r="AC579" i="1" s="1"/>
  <c r="AD579" i="1" s="1"/>
  <c r="AB580" i="1" a="1"/>
  <c r="AB580" i="1" s="1"/>
  <c r="AC580" i="1" s="1"/>
  <c r="AD580" i="1" s="1"/>
  <c r="AB581" i="1" a="1"/>
  <c r="AB581" i="1" s="1"/>
  <c r="AC581" i="1" s="1"/>
  <c r="AD581" i="1" s="1"/>
  <c r="AB582" i="1" a="1"/>
  <c r="AB582" i="1" s="1"/>
  <c r="AC582" i="1" s="1"/>
  <c r="AD582" i="1" s="1"/>
  <c r="AB583" i="1" a="1"/>
  <c r="AB583" i="1" s="1"/>
  <c r="AC583" i="1" s="1"/>
  <c r="AD583" i="1" s="1"/>
  <c r="AB584" i="1" a="1"/>
  <c r="AB584" i="1" s="1"/>
  <c r="AC584" i="1" s="1"/>
  <c r="AD584" i="1" s="1"/>
  <c r="AB585" i="1" a="1"/>
  <c r="AB585" i="1" s="1"/>
  <c r="AC585" i="1" s="1"/>
  <c r="AD585" i="1" s="1"/>
  <c r="AB586" i="1" a="1"/>
  <c r="AB586" i="1" s="1"/>
  <c r="AC586" i="1" s="1"/>
  <c r="AD586" i="1" s="1"/>
  <c r="AB587" i="1" a="1"/>
  <c r="AB587" i="1" s="1"/>
  <c r="AC587" i="1" s="1"/>
  <c r="AD587" i="1" s="1"/>
  <c r="AB588" i="1" a="1"/>
  <c r="AB588" i="1" s="1"/>
  <c r="AC588" i="1" s="1"/>
  <c r="AD588" i="1" s="1"/>
  <c r="AB589" i="1" a="1"/>
  <c r="AB589" i="1" s="1"/>
  <c r="AC589" i="1" s="1"/>
  <c r="AD589" i="1" s="1"/>
  <c r="AB590" i="1" a="1"/>
  <c r="AB590" i="1" s="1"/>
  <c r="AC590" i="1" s="1"/>
  <c r="AD590" i="1" s="1"/>
  <c r="AB591" i="1" a="1"/>
  <c r="AB591" i="1" s="1"/>
  <c r="AC591" i="1" s="1"/>
  <c r="AD591" i="1" s="1"/>
  <c r="AB592" i="1" a="1"/>
  <c r="AB592" i="1" s="1"/>
  <c r="AC592" i="1" s="1"/>
  <c r="AD592" i="1" s="1"/>
  <c r="AB593" i="1" a="1"/>
  <c r="AB593" i="1" s="1"/>
  <c r="AC593" i="1" s="1"/>
  <c r="AD593" i="1" s="1"/>
  <c r="AB594" i="1" a="1"/>
  <c r="AB594" i="1" s="1"/>
  <c r="AC594" i="1" s="1"/>
  <c r="AD594" i="1" s="1"/>
  <c r="AB595" i="1" a="1"/>
  <c r="AB595" i="1" s="1"/>
  <c r="AC595" i="1" s="1"/>
  <c r="AD595" i="1" s="1"/>
  <c r="AB596" i="1" a="1"/>
  <c r="AB596" i="1" s="1"/>
  <c r="AC596" i="1" s="1"/>
  <c r="AD596" i="1" s="1"/>
  <c r="AB597" i="1" a="1"/>
  <c r="AB597" i="1" s="1"/>
  <c r="AC597" i="1" s="1"/>
  <c r="AD597" i="1" s="1"/>
  <c r="AB598" i="1" a="1"/>
  <c r="AB598" i="1" s="1"/>
  <c r="AC598" i="1" s="1"/>
  <c r="AD598" i="1" s="1"/>
  <c r="AB599" i="1" a="1"/>
  <c r="AB599" i="1" s="1"/>
  <c r="AC599" i="1" s="1"/>
  <c r="AD599" i="1" s="1"/>
  <c r="AB600" i="1" a="1"/>
  <c r="AB600" i="1" s="1"/>
  <c r="AC600" i="1" s="1"/>
  <c r="AD600" i="1" s="1"/>
  <c r="AB601" i="1" a="1"/>
  <c r="AB601" i="1" s="1"/>
  <c r="AC601" i="1" s="1"/>
  <c r="AD601" i="1" s="1"/>
  <c r="AB602" i="1" a="1"/>
  <c r="AB602" i="1" s="1"/>
  <c r="AC602" i="1" s="1"/>
  <c r="AD602" i="1" s="1"/>
  <c r="AB603" i="1" a="1"/>
  <c r="AB603" i="1" s="1"/>
  <c r="AC603" i="1" s="1"/>
  <c r="AD603" i="1" s="1"/>
  <c r="AB604" i="1" a="1"/>
  <c r="AB604" i="1" s="1"/>
  <c r="AC604" i="1" s="1"/>
  <c r="AD604" i="1" s="1"/>
  <c r="AB605" i="1" a="1"/>
  <c r="AB605" i="1" s="1"/>
  <c r="AC605" i="1" s="1"/>
  <c r="AD605" i="1" s="1"/>
  <c r="AB606" i="1" a="1"/>
  <c r="AB606" i="1" s="1"/>
  <c r="AC606" i="1" s="1"/>
  <c r="AD606" i="1" s="1"/>
  <c r="AB607" i="1" a="1"/>
  <c r="AB607" i="1" s="1"/>
  <c r="AC607" i="1" s="1"/>
  <c r="AD607" i="1" s="1"/>
  <c r="AB608" i="1" a="1"/>
  <c r="AB608" i="1" s="1"/>
  <c r="AC608" i="1" s="1"/>
  <c r="AD608" i="1" s="1"/>
  <c r="AB609" i="1" a="1"/>
  <c r="AB609" i="1" s="1"/>
  <c r="AC609" i="1" s="1"/>
  <c r="AD609" i="1" s="1"/>
  <c r="AB610" i="1" a="1"/>
  <c r="AB610" i="1" s="1"/>
  <c r="AC610" i="1" s="1"/>
  <c r="AD610" i="1" s="1"/>
  <c r="AB611" i="1" a="1"/>
  <c r="AB611" i="1" s="1"/>
  <c r="AC611" i="1" s="1"/>
  <c r="AD611" i="1" s="1"/>
  <c r="AB612" i="1" a="1"/>
  <c r="AB612" i="1" s="1"/>
  <c r="AC612" i="1" s="1"/>
  <c r="AD612" i="1" s="1"/>
  <c r="AB613" i="1" a="1"/>
  <c r="AB613" i="1" s="1"/>
  <c r="AC613" i="1" s="1"/>
  <c r="AD613" i="1" s="1"/>
  <c r="AB614" i="1" a="1"/>
  <c r="AB614" i="1" s="1"/>
  <c r="AC614" i="1" s="1"/>
  <c r="AD614" i="1" s="1"/>
  <c r="AB615" i="1" a="1"/>
  <c r="AB615" i="1" s="1"/>
  <c r="AC615" i="1" s="1"/>
  <c r="AD615" i="1" s="1"/>
  <c r="AB616" i="1" a="1"/>
  <c r="AB616" i="1" s="1"/>
  <c r="AC616" i="1" s="1"/>
  <c r="AD616" i="1" s="1"/>
  <c r="AB617" i="1" a="1"/>
  <c r="AB617" i="1" s="1"/>
  <c r="AC617" i="1" s="1"/>
  <c r="AD617" i="1" s="1"/>
  <c r="AB618" i="1" a="1"/>
  <c r="AB618" i="1" s="1"/>
  <c r="AC618" i="1" s="1"/>
  <c r="AD618" i="1" s="1"/>
  <c r="AB619" i="1" a="1"/>
  <c r="AB619" i="1" s="1"/>
  <c r="AC619" i="1" s="1"/>
  <c r="AD619" i="1" s="1"/>
  <c r="AB620" i="1" a="1"/>
  <c r="AB620" i="1" s="1"/>
  <c r="AC620" i="1" s="1"/>
  <c r="AD620" i="1" s="1"/>
  <c r="AB621" i="1" a="1"/>
  <c r="AB621" i="1" s="1"/>
  <c r="AC621" i="1" s="1"/>
  <c r="AD621" i="1" s="1"/>
  <c r="AB622" i="1" a="1"/>
  <c r="AB622" i="1" s="1"/>
  <c r="AC622" i="1" s="1"/>
  <c r="AD622" i="1" s="1"/>
  <c r="AB623" i="1" a="1"/>
  <c r="AB623" i="1" s="1"/>
  <c r="AC623" i="1" s="1"/>
  <c r="AD623" i="1" s="1"/>
  <c r="AB624" i="1" a="1"/>
  <c r="AB624" i="1" s="1"/>
  <c r="AC624" i="1" s="1"/>
  <c r="AD624" i="1" s="1"/>
  <c r="AB625" i="1" a="1"/>
  <c r="AB625" i="1" s="1"/>
  <c r="AC625" i="1" s="1"/>
  <c r="AD625" i="1" s="1"/>
  <c r="AB626" i="1" a="1"/>
  <c r="AB626" i="1" s="1"/>
  <c r="AC626" i="1" s="1"/>
  <c r="AD626" i="1" s="1"/>
  <c r="AB627" i="1" a="1"/>
  <c r="AB627" i="1" s="1"/>
  <c r="AC627" i="1" s="1"/>
  <c r="AD627" i="1" s="1"/>
  <c r="AB628" i="1" a="1"/>
  <c r="AB628" i="1" s="1"/>
  <c r="AC628" i="1" s="1"/>
  <c r="AD628" i="1" s="1"/>
  <c r="AB629" i="1" a="1"/>
  <c r="AB629" i="1" s="1"/>
  <c r="AC629" i="1" s="1"/>
  <c r="AD629" i="1" s="1"/>
  <c r="AB630" i="1" a="1"/>
  <c r="AB630" i="1" s="1"/>
  <c r="AC630" i="1" s="1"/>
  <c r="AD630" i="1" s="1"/>
  <c r="AB631" i="1" a="1"/>
  <c r="AB631" i="1" s="1"/>
  <c r="AC631" i="1" s="1"/>
  <c r="AD631" i="1" s="1"/>
  <c r="AB632" i="1" a="1"/>
  <c r="AB632" i="1" s="1"/>
  <c r="AC632" i="1" s="1"/>
  <c r="AD632" i="1" s="1"/>
  <c r="AB633" i="1" a="1"/>
  <c r="AB633" i="1" s="1"/>
  <c r="AC633" i="1" s="1"/>
  <c r="AD633" i="1" s="1"/>
  <c r="AB634" i="1" a="1"/>
  <c r="AB634" i="1" s="1"/>
  <c r="AC634" i="1" s="1"/>
  <c r="AD634" i="1" s="1"/>
  <c r="AB635" i="1" a="1"/>
  <c r="AB635" i="1" s="1"/>
  <c r="AC635" i="1" s="1"/>
  <c r="AD635" i="1" s="1"/>
  <c r="AB636" i="1" a="1"/>
  <c r="AB636" i="1" s="1"/>
  <c r="AC636" i="1" s="1"/>
  <c r="AD636" i="1" s="1"/>
  <c r="AB637" i="1" a="1"/>
  <c r="AB637" i="1" s="1"/>
  <c r="AC637" i="1" s="1"/>
  <c r="AD637" i="1" s="1"/>
  <c r="AB638" i="1" a="1"/>
  <c r="AB638" i="1" s="1"/>
  <c r="AC638" i="1" s="1"/>
  <c r="AD638" i="1" s="1"/>
  <c r="AB639" i="1" a="1"/>
  <c r="AB639" i="1" s="1"/>
  <c r="AC639" i="1" s="1"/>
  <c r="AD639" i="1" s="1"/>
  <c r="AB640" i="1" a="1"/>
  <c r="AB640" i="1" s="1"/>
  <c r="AC640" i="1" s="1"/>
  <c r="AD640" i="1" s="1"/>
  <c r="AB641" i="1" a="1"/>
  <c r="AB641" i="1" s="1"/>
  <c r="AC641" i="1" s="1"/>
  <c r="AD641" i="1" s="1"/>
  <c r="AB642" i="1" a="1"/>
  <c r="AB642" i="1" s="1"/>
  <c r="AC642" i="1" s="1"/>
  <c r="AD642" i="1" s="1"/>
  <c r="AB643" i="1" a="1"/>
  <c r="AB643" i="1" s="1"/>
  <c r="AC643" i="1" s="1"/>
  <c r="AD643" i="1" s="1"/>
  <c r="AB644" i="1" a="1"/>
  <c r="AB644" i="1" s="1"/>
  <c r="AC644" i="1" s="1"/>
  <c r="AD644" i="1" s="1"/>
  <c r="AB645" i="1" a="1"/>
  <c r="AB645" i="1" s="1"/>
  <c r="AC645" i="1" s="1"/>
  <c r="AD645" i="1" s="1"/>
  <c r="AB646" i="1" a="1"/>
  <c r="AB646" i="1" s="1"/>
  <c r="AC646" i="1" s="1"/>
  <c r="AD646" i="1" s="1"/>
  <c r="AB647" i="1" a="1"/>
  <c r="AB647" i="1" s="1"/>
  <c r="AC647" i="1" s="1"/>
  <c r="AD647" i="1" s="1"/>
  <c r="AB648" i="1" a="1"/>
  <c r="AB648" i="1" s="1"/>
  <c r="AC648" i="1" s="1"/>
  <c r="AD648" i="1" s="1"/>
  <c r="AB649" i="1" a="1"/>
  <c r="AB649" i="1" s="1"/>
  <c r="AC649" i="1" s="1"/>
  <c r="AD649" i="1" s="1"/>
  <c r="AB650" i="1" a="1"/>
  <c r="AB650" i="1" s="1"/>
  <c r="AC650" i="1" s="1"/>
  <c r="AD650" i="1" s="1"/>
  <c r="AB651" i="1" a="1"/>
  <c r="AB651" i="1" s="1"/>
  <c r="AC651" i="1" s="1"/>
  <c r="AD651" i="1" s="1"/>
  <c r="AB652" i="1" a="1"/>
  <c r="AB652" i="1" s="1"/>
  <c r="AC652" i="1" s="1"/>
  <c r="AD652" i="1" s="1"/>
  <c r="AB653" i="1" a="1"/>
  <c r="AB653" i="1" s="1"/>
  <c r="AC653" i="1" s="1"/>
  <c r="AD653" i="1" s="1"/>
  <c r="AB654" i="1" a="1"/>
  <c r="AB654" i="1" s="1"/>
  <c r="AC654" i="1" s="1"/>
  <c r="AD654" i="1" s="1"/>
  <c r="AB655" i="1" a="1"/>
  <c r="AB655" i="1" s="1"/>
  <c r="AC655" i="1" s="1"/>
  <c r="AD655" i="1" s="1"/>
  <c r="AB656" i="1" a="1"/>
  <c r="AB656" i="1" s="1"/>
  <c r="AC656" i="1" s="1"/>
  <c r="AD656" i="1" s="1"/>
  <c r="AB657" i="1" a="1"/>
  <c r="AB657" i="1" s="1"/>
  <c r="AC657" i="1" s="1"/>
  <c r="AD657" i="1" s="1"/>
  <c r="AB658" i="1" a="1"/>
  <c r="AB658" i="1" s="1"/>
  <c r="AC658" i="1" s="1"/>
  <c r="AD658" i="1" s="1"/>
  <c r="AB659" i="1" a="1"/>
  <c r="AB659" i="1" s="1"/>
  <c r="AC659" i="1" s="1"/>
  <c r="AD659" i="1" s="1"/>
  <c r="AB660" i="1" a="1"/>
  <c r="AB660" i="1" s="1"/>
  <c r="AC660" i="1" s="1"/>
  <c r="AD660" i="1" s="1"/>
  <c r="AB661" i="1" a="1"/>
  <c r="AB661" i="1" s="1"/>
  <c r="AC661" i="1" s="1"/>
  <c r="AD661" i="1" s="1"/>
  <c r="AB662" i="1" a="1"/>
  <c r="AB662" i="1" s="1"/>
  <c r="AC662" i="1" s="1"/>
  <c r="AD662" i="1" s="1"/>
  <c r="AB663" i="1" a="1"/>
  <c r="AB663" i="1" s="1"/>
  <c r="AC663" i="1" s="1"/>
  <c r="AD663" i="1" s="1"/>
  <c r="AB664" i="1" a="1"/>
  <c r="AB664" i="1" s="1"/>
  <c r="AC664" i="1" s="1"/>
  <c r="AD664" i="1" s="1"/>
  <c r="AB665" i="1" a="1"/>
  <c r="AB665" i="1" s="1"/>
  <c r="AC665" i="1" s="1"/>
  <c r="AD665" i="1" s="1"/>
  <c r="AB666" i="1" a="1"/>
  <c r="AB666" i="1" s="1"/>
  <c r="AC666" i="1" s="1"/>
  <c r="AD666" i="1" s="1"/>
  <c r="AB667" i="1" a="1"/>
  <c r="AB667" i="1" s="1"/>
  <c r="AC667" i="1" s="1"/>
  <c r="AD667" i="1" s="1"/>
  <c r="AB668" i="1" a="1"/>
  <c r="AB668" i="1" s="1"/>
  <c r="AC668" i="1" s="1"/>
  <c r="AD668" i="1" s="1"/>
  <c r="AB669" i="1" a="1"/>
  <c r="AB669" i="1" s="1"/>
  <c r="AC669" i="1" s="1"/>
  <c r="AD669" i="1" s="1"/>
  <c r="AB670" i="1" a="1"/>
  <c r="AB670" i="1" s="1"/>
  <c r="AC670" i="1" s="1"/>
  <c r="AD670" i="1" s="1"/>
  <c r="AB671" i="1" a="1"/>
  <c r="AB671" i="1" s="1"/>
  <c r="AC671" i="1" s="1"/>
  <c r="AD671" i="1" s="1"/>
  <c r="AB672" i="1" a="1"/>
  <c r="AB672" i="1" s="1"/>
  <c r="AC672" i="1" s="1"/>
  <c r="AD672" i="1" s="1"/>
  <c r="AB673" i="1" a="1"/>
  <c r="AB673" i="1" s="1"/>
  <c r="AC673" i="1" s="1"/>
  <c r="AD673" i="1" s="1"/>
  <c r="AB674" i="1" a="1"/>
  <c r="AB674" i="1" s="1"/>
  <c r="AC674" i="1" s="1"/>
  <c r="AD674" i="1" s="1"/>
  <c r="AB675" i="1" a="1"/>
  <c r="AB675" i="1" s="1"/>
  <c r="AC675" i="1" s="1"/>
  <c r="AD675" i="1" s="1"/>
  <c r="AB676" i="1" a="1"/>
  <c r="AB676" i="1" s="1"/>
  <c r="AC676" i="1" s="1"/>
  <c r="AD676" i="1" s="1"/>
  <c r="AB677" i="1" a="1"/>
  <c r="AB677" i="1" s="1"/>
  <c r="AC677" i="1" s="1"/>
  <c r="AD677" i="1" s="1"/>
  <c r="AB678" i="1" a="1"/>
  <c r="AB678" i="1" s="1"/>
  <c r="AC678" i="1" s="1"/>
  <c r="AD678" i="1" s="1"/>
  <c r="AB679" i="1" a="1"/>
  <c r="AB679" i="1" s="1"/>
  <c r="AC679" i="1" s="1"/>
  <c r="AD679" i="1" s="1"/>
  <c r="AB680" i="1" a="1"/>
  <c r="AB680" i="1" s="1"/>
  <c r="AC680" i="1" s="1"/>
  <c r="AD680" i="1" s="1"/>
  <c r="AB681" i="1" a="1"/>
  <c r="AB681" i="1" s="1"/>
  <c r="AC681" i="1" s="1"/>
  <c r="AD681" i="1" s="1"/>
  <c r="AB682" i="1" a="1"/>
  <c r="AB682" i="1" s="1"/>
  <c r="AC682" i="1" s="1"/>
  <c r="AD682" i="1" s="1"/>
  <c r="AB683" i="1" a="1"/>
  <c r="AB683" i="1" s="1"/>
  <c r="AC683" i="1" s="1"/>
  <c r="AD683" i="1" s="1"/>
  <c r="AB684" i="1" a="1"/>
  <c r="AB684" i="1" s="1"/>
  <c r="AC684" i="1" s="1"/>
  <c r="AD684" i="1" s="1"/>
  <c r="AB685" i="1" a="1"/>
  <c r="AB685" i="1" s="1"/>
  <c r="AC685" i="1" s="1"/>
  <c r="AD685" i="1" s="1"/>
  <c r="AB686" i="1" a="1"/>
  <c r="AB686" i="1" s="1"/>
  <c r="AC686" i="1" s="1"/>
  <c r="AD686" i="1" s="1"/>
  <c r="AB687" i="1" a="1"/>
  <c r="AB687" i="1" s="1"/>
  <c r="AC687" i="1" s="1"/>
  <c r="AD687" i="1" s="1"/>
  <c r="AB688" i="1" a="1"/>
  <c r="AB688" i="1" s="1"/>
  <c r="AC688" i="1" s="1"/>
  <c r="AD688" i="1" s="1"/>
  <c r="AB689" i="1" a="1"/>
  <c r="AB689" i="1" s="1"/>
  <c r="AC689" i="1" s="1"/>
  <c r="AD689" i="1" s="1"/>
  <c r="AB690" i="1" a="1"/>
  <c r="AB690" i="1" s="1"/>
  <c r="AC690" i="1" s="1"/>
  <c r="AD690" i="1" s="1"/>
  <c r="AB691" i="1" a="1"/>
  <c r="AB691" i="1" s="1"/>
  <c r="AC691" i="1" s="1"/>
  <c r="AD691" i="1" s="1"/>
  <c r="AB692" i="1" a="1"/>
  <c r="AB692" i="1" s="1"/>
  <c r="AC692" i="1" s="1"/>
  <c r="AD692" i="1" s="1"/>
  <c r="AB693" i="1" a="1"/>
  <c r="AB693" i="1" s="1"/>
  <c r="AC693" i="1" s="1"/>
  <c r="AD693" i="1" s="1"/>
  <c r="AB694" i="1" a="1"/>
  <c r="AB694" i="1" s="1"/>
  <c r="AC694" i="1" s="1"/>
  <c r="AD694" i="1" s="1"/>
  <c r="AB695" i="1" a="1"/>
  <c r="AB695" i="1" s="1"/>
  <c r="AC695" i="1" s="1"/>
  <c r="AD695" i="1" s="1"/>
  <c r="AB696" i="1" a="1"/>
  <c r="AB696" i="1" s="1"/>
  <c r="AC696" i="1" s="1"/>
  <c r="AD696" i="1" s="1"/>
  <c r="AB697" i="1" a="1"/>
  <c r="AB697" i="1" s="1"/>
  <c r="AC697" i="1" s="1"/>
  <c r="AD697" i="1" s="1"/>
  <c r="AB698" i="1" a="1"/>
  <c r="AB698" i="1" s="1"/>
  <c r="AC698" i="1" s="1"/>
  <c r="AD698" i="1" s="1"/>
  <c r="AB699" i="1" a="1"/>
  <c r="AB699" i="1" s="1"/>
  <c r="AC699" i="1" s="1"/>
  <c r="AD699" i="1" s="1"/>
  <c r="AB700" i="1" a="1"/>
  <c r="AB700" i="1" s="1"/>
  <c r="AC700" i="1" s="1"/>
  <c r="AD700" i="1" s="1"/>
  <c r="AB701" i="1" a="1"/>
  <c r="AB701" i="1" s="1"/>
  <c r="AC701" i="1" s="1"/>
  <c r="AD701" i="1" s="1"/>
  <c r="AB702" i="1" a="1"/>
  <c r="AB702" i="1" s="1"/>
  <c r="AC702" i="1" s="1"/>
  <c r="AD702" i="1" s="1"/>
  <c r="AB703" i="1" a="1"/>
  <c r="AB703" i="1" s="1"/>
  <c r="AC703" i="1" s="1"/>
  <c r="AD703" i="1" s="1"/>
  <c r="AB704" i="1" a="1"/>
  <c r="AB704" i="1" s="1"/>
  <c r="AC704" i="1" s="1"/>
  <c r="AD704" i="1" s="1"/>
  <c r="AB705" i="1" a="1"/>
  <c r="AB705" i="1" s="1"/>
  <c r="AC705" i="1" s="1"/>
  <c r="AD705" i="1" s="1"/>
  <c r="AB706" i="1" a="1"/>
  <c r="AB706" i="1" s="1"/>
  <c r="AC706" i="1" s="1"/>
  <c r="AD706" i="1" s="1"/>
  <c r="AB707" i="1" a="1"/>
  <c r="AB707" i="1" s="1"/>
  <c r="AC707" i="1" s="1"/>
  <c r="AD707" i="1" s="1"/>
  <c r="AB708" i="1" a="1"/>
  <c r="AB708" i="1" s="1"/>
  <c r="AC708" i="1" s="1"/>
  <c r="AD708" i="1" s="1"/>
  <c r="AB709" i="1" a="1"/>
  <c r="AB709" i="1" s="1"/>
  <c r="AC709" i="1" s="1"/>
  <c r="AD709" i="1" s="1"/>
  <c r="AB710" i="1" a="1"/>
  <c r="AB710" i="1" s="1"/>
  <c r="AC710" i="1" s="1"/>
  <c r="AD710" i="1" s="1"/>
  <c r="AB711" i="1" a="1"/>
  <c r="AB711" i="1" s="1"/>
  <c r="AC711" i="1" s="1"/>
  <c r="AD711" i="1" s="1"/>
  <c r="AB712" i="1" a="1"/>
  <c r="AB712" i="1" s="1"/>
  <c r="AC712" i="1" s="1"/>
  <c r="AD712" i="1" s="1"/>
  <c r="AB713" i="1" a="1"/>
  <c r="AB713" i="1" s="1"/>
  <c r="AC713" i="1" s="1"/>
  <c r="AD713" i="1" s="1"/>
  <c r="AB714" i="1" a="1"/>
  <c r="AB714" i="1" s="1"/>
  <c r="AC714" i="1" s="1"/>
  <c r="AD714" i="1" s="1"/>
  <c r="AB715" i="1" a="1"/>
  <c r="AB715" i="1" s="1"/>
  <c r="AC715" i="1" s="1"/>
  <c r="AD715" i="1" s="1"/>
  <c r="AB716" i="1" a="1"/>
  <c r="AB716" i="1" s="1"/>
  <c r="AC716" i="1" s="1"/>
  <c r="AD716" i="1" s="1"/>
  <c r="AB717" i="1" a="1"/>
  <c r="AB717" i="1" s="1"/>
  <c r="AC717" i="1" s="1"/>
  <c r="AD717" i="1" s="1"/>
  <c r="AB718" i="1" a="1"/>
  <c r="AB718" i="1" s="1"/>
  <c r="AC718" i="1" s="1"/>
  <c r="AD718" i="1" s="1"/>
  <c r="AB719" i="1" a="1"/>
  <c r="AB719" i="1" s="1"/>
  <c r="AC719" i="1" s="1"/>
  <c r="AD719" i="1" s="1"/>
  <c r="AB720" i="1" a="1"/>
  <c r="AB720" i="1" s="1"/>
  <c r="AC720" i="1" s="1"/>
  <c r="AD720" i="1" s="1"/>
  <c r="AB721" i="1" a="1"/>
  <c r="AB721" i="1" s="1"/>
  <c r="AC721" i="1" s="1"/>
  <c r="AD721" i="1" s="1"/>
  <c r="AB722" i="1" a="1"/>
  <c r="AB722" i="1" s="1"/>
  <c r="AC722" i="1" s="1"/>
  <c r="AD722" i="1" s="1"/>
  <c r="AB723" i="1" a="1"/>
  <c r="AB723" i="1" s="1"/>
  <c r="AC723" i="1" s="1"/>
  <c r="AD723" i="1" s="1"/>
  <c r="AB724" i="1" a="1"/>
  <c r="AB724" i="1" s="1"/>
  <c r="AC724" i="1" s="1"/>
  <c r="AD724" i="1" s="1"/>
  <c r="AB725" i="1" a="1"/>
  <c r="AB725" i="1" s="1"/>
  <c r="AC725" i="1" s="1"/>
  <c r="AD725" i="1" s="1"/>
  <c r="AB726" i="1" a="1"/>
  <c r="AB726" i="1" s="1"/>
  <c r="AC726" i="1" s="1"/>
  <c r="AD726" i="1" s="1"/>
  <c r="AB727" i="1" a="1"/>
  <c r="AB727" i="1" s="1"/>
  <c r="AC727" i="1" s="1"/>
  <c r="AD727" i="1" s="1"/>
  <c r="AB728" i="1" a="1"/>
  <c r="AB728" i="1" s="1"/>
  <c r="AC728" i="1" s="1"/>
  <c r="AD728" i="1" s="1"/>
  <c r="AB729" i="1" a="1"/>
  <c r="AB729" i="1" s="1"/>
  <c r="AC729" i="1" s="1"/>
  <c r="AD729" i="1" s="1"/>
  <c r="AB730" i="1" a="1"/>
  <c r="AB730" i="1" s="1"/>
  <c r="AC730" i="1" s="1"/>
  <c r="AD730" i="1" s="1"/>
  <c r="AB731" i="1" a="1"/>
  <c r="AB731" i="1" s="1"/>
  <c r="AC731" i="1" s="1"/>
  <c r="AD731" i="1" s="1"/>
  <c r="AB732" i="1" a="1"/>
  <c r="AB732" i="1" s="1"/>
  <c r="AC732" i="1" s="1"/>
  <c r="AD732" i="1" s="1"/>
  <c r="AB733" i="1" a="1"/>
  <c r="AB733" i="1" s="1"/>
  <c r="AC733" i="1" s="1"/>
  <c r="AD733" i="1" s="1"/>
  <c r="AB734" i="1" a="1"/>
  <c r="AB734" i="1" s="1"/>
  <c r="AC734" i="1" s="1"/>
  <c r="AD734" i="1" s="1"/>
  <c r="AB735" i="1" a="1"/>
  <c r="AB735" i="1" s="1"/>
  <c r="AC735" i="1" s="1"/>
  <c r="AD735" i="1" s="1"/>
  <c r="AB736" i="1" a="1"/>
  <c r="AB736" i="1" s="1"/>
  <c r="AC736" i="1" s="1"/>
  <c r="AD736" i="1" s="1"/>
  <c r="AB737" i="1" a="1"/>
  <c r="AB737" i="1" s="1"/>
  <c r="AC737" i="1" s="1"/>
  <c r="AD737" i="1" s="1"/>
  <c r="AE2" i="1"/>
  <c r="AE3" i="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189" i="1"/>
  <c r="AE190" i="1"/>
  <c r="AE191" i="1"/>
  <c r="AE192" i="1"/>
  <c r="AE193" i="1"/>
  <c r="AE194" i="1"/>
  <c r="AE195" i="1"/>
  <c r="AE196" i="1"/>
  <c r="AE197" i="1"/>
  <c r="AE198" i="1"/>
  <c r="AE199" i="1"/>
  <c r="AE200" i="1"/>
  <c r="AE201" i="1"/>
  <c r="AE202" i="1"/>
  <c r="AE203" i="1"/>
  <c r="AE204" i="1"/>
  <c r="AE205" i="1"/>
  <c r="AE206" i="1"/>
  <c r="AE207" i="1"/>
  <c r="AE208" i="1"/>
  <c r="AE209" i="1"/>
  <c r="AE210" i="1"/>
  <c r="AE211" i="1"/>
  <c r="AE212" i="1"/>
  <c r="AE213" i="1"/>
  <c r="AE214" i="1"/>
  <c r="AE215" i="1"/>
  <c r="AE216" i="1"/>
  <c r="AE217" i="1"/>
  <c r="AE218" i="1"/>
  <c r="AE219" i="1"/>
  <c r="AE220" i="1"/>
  <c r="AE221" i="1"/>
  <c r="AE222" i="1"/>
  <c r="AE223" i="1"/>
  <c r="AE224" i="1"/>
  <c r="AE225" i="1"/>
  <c r="AE226" i="1"/>
  <c r="AE227" i="1"/>
  <c r="AE228" i="1"/>
  <c r="AE229"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90" i="1"/>
  <c r="AE291" i="1"/>
  <c r="AE292"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316" i="1"/>
  <c r="AE317" i="1"/>
  <c r="AE318" i="1"/>
  <c r="AE319" i="1"/>
  <c r="AE320" i="1"/>
  <c r="AE321" i="1"/>
  <c r="AE322" i="1"/>
  <c r="AE323" i="1"/>
  <c r="AE324" i="1"/>
  <c r="AE325" i="1"/>
  <c r="AE326" i="1"/>
  <c r="AE327" i="1"/>
  <c r="AE328" i="1"/>
  <c r="AE329" i="1"/>
  <c r="AE330" i="1"/>
  <c r="AE331" i="1"/>
  <c r="AE332" i="1"/>
  <c r="AE333" i="1"/>
  <c r="AE334" i="1"/>
  <c r="AE335" i="1"/>
  <c r="AE336" i="1"/>
  <c r="AE337" i="1"/>
  <c r="AE338" i="1"/>
  <c r="AE339" i="1"/>
  <c r="AE340" i="1"/>
  <c r="AE341" i="1"/>
  <c r="AE342" i="1"/>
  <c r="AE343" i="1"/>
  <c r="AE344" i="1"/>
  <c r="AE345" i="1"/>
  <c r="AE346" i="1"/>
  <c r="AE347" i="1"/>
  <c r="AE348" i="1"/>
  <c r="AE349" i="1"/>
  <c r="AE350" i="1"/>
  <c r="AE351" i="1"/>
  <c r="AE352" i="1"/>
  <c r="AE353" i="1"/>
  <c r="AE354" i="1"/>
  <c r="AE355" i="1"/>
  <c r="AE356" i="1"/>
  <c r="AE357" i="1"/>
  <c r="AE358" i="1"/>
  <c r="AE359" i="1"/>
  <c r="AE360" i="1"/>
  <c r="AE361" i="1"/>
  <c r="AE362" i="1"/>
  <c r="AE363" i="1"/>
  <c r="AE364" i="1"/>
  <c r="AE365" i="1"/>
  <c r="AE366" i="1"/>
  <c r="AE367" i="1"/>
  <c r="AE368" i="1"/>
  <c r="AE369" i="1"/>
  <c r="AE370" i="1"/>
  <c r="AE371" i="1"/>
  <c r="AE372" i="1"/>
  <c r="AE373" i="1"/>
  <c r="AE374" i="1"/>
  <c r="AE375" i="1"/>
  <c r="AE376" i="1"/>
  <c r="AE377" i="1"/>
  <c r="AE378" i="1"/>
  <c r="AE379" i="1"/>
  <c r="AE380" i="1"/>
  <c r="AE381" i="1"/>
  <c r="AE382" i="1"/>
  <c r="AE383" i="1"/>
  <c r="AE384" i="1"/>
  <c r="AE385" i="1"/>
  <c r="AE386" i="1"/>
  <c r="AE387" i="1"/>
  <c r="AE388" i="1"/>
  <c r="AE389" i="1"/>
  <c r="AE390" i="1"/>
  <c r="AE391" i="1"/>
  <c r="AE392" i="1"/>
  <c r="AE393" i="1"/>
  <c r="AE394" i="1"/>
  <c r="AE395" i="1"/>
  <c r="AE396" i="1"/>
  <c r="AE397" i="1"/>
  <c r="AE398" i="1"/>
  <c r="AE399" i="1"/>
  <c r="AE400" i="1"/>
  <c r="AE401" i="1"/>
  <c r="AE402" i="1"/>
  <c r="AE403" i="1"/>
  <c r="AE404" i="1"/>
  <c r="AE405" i="1"/>
  <c r="AE406" i="1"/>
  <c r="AE407" i="1"/>
  <c r="AE408" i="1"/>
  <c r="AE409" i="1"/>
  <c r="AE410" i="1"/>
  <c r="AE411" i="1"/>
  <c r="AE412" i="1"/>
  <c r="AE413" i="1"/>
  <c r="AE414" i="1"/>
  <c r="AE415" i="1"/>
  <c r="AE416" i="1"/>
  <c r="AE417" i="1"/>
  <c r="AE418" i="1"/>
  <c r="AE419" i="1"/>
  <c r="AE420" i="1"/>
  <c r="AE421" i="1"/>
  <c r="AE422" i="1"/>
  <c r="AE423" i="1"/>
  <c r="AE424" i="1"/>
  <c r="AE425" i="1"/>
  <c r="AE426" i="1"/>
  <c r="AE427" i="1"/>
  <c r="AE428" i="1"/>
  <c r="AE429" i="1"/>
  <c r="AE430" i="1"/>
  <c r="AE431" i="1"/>
  <c r="AE432" i="1"/>
  <c r="AE433" i="1"/>
  <c r="AE434" i="1"/>
  <c r="AE435" i="1"/>
  <c r="AE436" i="1"/>
  <c r="AE437" i="1"/>
  <c r="AE438" i="1"/>
  <c r="AE439" i="1"/>
  <c r="AE440" i="1"/>
  <c r="AE441" i="1"/>
  <c r="AE442" i="1"/>
  <c r="AE443" i="1"/>
  <c r="AE444" i="1"/>
  <c r="AE445" i="1"/>
  <c r="AE446" i="1"/>
  <c r="AE447" i="1"/>
  <c r="AE448" i="1"/>
  <c r="AE449" i="1"/>
  <c r="AE450" i="1"/>
  <c r="AE451" i="1"/>
  <c r="AE452" i="1"/>
  <c r="AE453" i="1"/>
  <c r="AE454" i="1"/>
  <c r="AE455" i="1"/>
  <c r="AE456" i="1"/>
  <c r="AE457" i="1"/>
  <c r="AE458" i="1"/>
  <c r="AE459" i="1"/>
  <c r="AE460" i="1"/>
  <c r="AE461" i="1"/>
  <c r="AE462" i="1"/>
  <c r="AE463" i="1"/>
  <c r="AE464" i="1"/>
  <c r="AE465" i="1"/>
  <c r="AE466" i="1"/>
  <c r="AE467" i="1"/>
  <c r="AE468" i="1"/>
  <c r="AE469" i="1"/>
  <c r="AE470" i="1"/>
  <c r="AE471" i="1"/>
  <c r="AE472" i="1"/>
  <c r="AE473" i="1"/>
  <c r="AE474" i="1"/>
  <c r="AE475" i="1"/>
  <c r="AE476" i="1"/>
  <c r="AE477" i="1"/>
  <c r="AE478" i="1"/>
  <c r="AE479" i="1"/>
  <c r="AE480" i="1"/>
  <c r="AE481" i="1"/>
  <c r="AE482" i="1"/>
  <c r="AE483" i="1"/>
  <c r="AE484" i="1"/>
  <c r="AE485" i="1"/>
  <c r="AE486" i="1"/>
  <c r="AE487" i="1"/>
  <c r="AE488" i="1"/>
  <c r="AE489" i="1"/>
  <c r="AE490" i="1"/>
  <c r="AE491" i="1"/>
  <c r="AE492" i="1"/>
  <c r="AE493" i="1"/>
  <c r="AE494" i="1"/>
  <c r="AE495" i="1"/>
  <c r="AE496" i="1"/>
  <c r="AE497" i="1"/>
  <c r="AE498" i="1"/>
  <c r="AE499" i="1"/>
  <c r="AE500" i="1"/>
  <c r="AE501" i="1"/>
  <c r="AE502" i="1"/>
  <c r="AE503" i="1"/>
  <c r="AE504" i="1"/>
  <c r="AE505" i="1"/>
  <c r="AE506" i="1"/>
  <c r="AE507" i="1"/>
  <c r="AE508" i="1"/>
  <c r="AE509" i="1"/>
  <c r="AE510" i="1"/>
  <c r="AE511" i="1"/>
  <c r="AE512" i="1"/>
  <c r="AE513" i="1"/>
  <c r="AE514" i="1"/>
  <c r="AE515" i="1"/>
  <c r="AE516" i="1"/>
  <c r="AE517" i="1"/>
  <c r="AE518" i="1"/>
  <c r="AE519" i="1"/>
  <c r="AE520" i="1"/>
  <c r="AE521" i="1"/>
  <c r="AE522" i="1"/>
  <c r="AE523" i="1"/>
  <c r="AE524" i="1"/>
  <c r="AE525" i="1"/>
  <c r="AE526" i="1"/>
  <c r="AE527" i="1"/>
  <c r="AE528" i="1"/>
  <c r="AE529" i="1"/>
  <c r="AE530" i="1"/>
  <c r="AE531" i="1"/>
  <c r="AE532" i="1"/>
  <c r="AE533" i="1"/>
  <c r="AE534" i="1"/>
  <c r="AE535" i="1"/>
  <c r="AE536" i="1"/>
  <c r="AE537" i="1"/>
  <c r="AE538" i="1"/>
  <c r="AE539" i="1"/>
  <c r="AE540" i="1"/>
  <c r="AE541" i="1"/>
  <c r="AE542" i="1"/>
  <c r="AE543" i="1"/>
  <c r="AE544" i="1"/>
  <c r="AE545" i="1"/>
  <c r="AE546" i="1"/>
  <c r="AE547" i="1"/>
  <c r="AE548" i="1"/>
  <c r="AE549" i="1"/>
  <c r="AE550" i="1"/>
  <c r="AE551" i="1"/>
  <c r="AE552" i="1"/>
  <c r="AE553" i="1"/>
  <c r="AE554" i="1"/>
  <c r="AE555" i="1"/>
  <c r="AE556" i="1"/>
  <c r="AE557" i="1"/>
  <c r="AE558" i="1"/>
  <c r="AE559" i="1"/>
  <c r="AE560" i="1"/>
  <c r="AE561" i="1"/>
  <c r="AE562" i="1"/>
  <c r="AE563" i="1"/>
  <c r="AE564" i="1"/>
  <c r="AE565" i="1"/>
  <c r="AE566" i="1"/>
  <c r="AE567" i="1"/>
  <c r="AE568" i="1"/>
  <c r="AE569" i="1"/>
  <c r="AE570" i="1"/>
  <c r="AE571" i="1"/>
  <c r="AE572" i="1"/>
  <c r="AE573" i="1"/>
  <c r="AE574" i="1"/>
  <c r="AE575" i="1"/>
  <c r="AE576" i="1"/>
  <c r="AE577" i="1"/>
  <c r="AE578" i="1"/>
  <c r="AE579" i="1"/>
  <c r="AE580" i="1"/>
  <c r="AE581" i="1"/>
  <c r="AE582" i="1"/>
  <c r="AE583" i="1"/>
  <c r="AE584" i="1"/>
  <c r="AE585" i="1"/>
  <c r="AE586" i="1"/>
  <c r="AE587" i="1"/>
  <c r="AE588" i="1"/>
  <c r="AE589" i="1"/>
  <c r="AE590" i="1"/>
  <c r="AE591" i="1"/>
  <c r="AE592" i="1"/>
  <c r="AE593" i="1"/>
  <c r="AE594" i="1"/>
  <c r="AE595" i="1"/>
  <c r="AE596" i="1"/>
  <c r="AE597" i="1"/>
  <c r="AE598" i="1"/>
  <c r="AE599" i="1"/>
  <c r="AE600" i="1"/>
  <c r="AE601" i="1"/>
  <c r="AE602" i="1"/>
  <c r="AE603" i="1"/>
  <c r="AE604" i="1"/>
  <c r="AE605" i="1"/>
  <c r="AE606" i="1"/>
  <c r="AE607" i="1"/>
  <c r="AE608" i="1"/>
  <c r="AE609" i="1"/>
  <c r="AE610" i="1"/>
  <c r="AE611" i="1"/>
  <c r="AE612" i="1"/>
  <c r="AE613" i="1"/>
  <c r="AE614" i="1"/>
  <c r="AE615" i="1"/>
  <c r="AE616" i="1"/>
  <c r="AE617" i="1"/>
  <c r="AE618" i="1"/>
  <c r="AE619" i="1"/>
  <c r="AE620" i="1"/>
  <c r="AE621" i="1"/>
  <c r="AE622" i="1"/>
  <c r="AE623" i="1"/>
  <c r="AE624" i="1"/>
  <c r="AE625" i="1"/>
  <c r="AE626" i="1"/>
  <c r="AE627" i="1"/>
  <c r="AE628" i="1"/>
  <c r="AE629" i="1"/>
  <c r="AE630" i="1"/>
  <c r="AE631" i="1"/>
  <c r="AE632" i="1"/>
  <c r="AE633" i="1"/>
  <c r="AE634" i="1"/>
  <c r="AE635" i="1"/>
  <c r="AE636" i="1"/>
  <c r="AE637" i="1"/>
  <c r="AE638" i="1"/>
  <c r="AE639" i="1"/>
  <c r="AE640" i="1"/>
  <c r="AE641" i="1"/>
  <c r="AE642" i="1"/>
  <c r="AE643" i="1"/>
  <c r="AE644" i="1"/>
  <c r="AE645" i="1"/>
  <c r="AE646" i="1"/>
  <c r="AE647" i="1"/>
  <c r="AE648" i="1"/>
  <c r="AE649" i="1"/>
  <c r="AE650" i="1"/>
  <c r="AE651" i="1"/>
  <c r="AE652" i="1"/>
  <c r="AE653" i="1"/>
  <c r="AE654" i="1"/>
  <c r="AE655" i="1"/>
  <c r="AE656" i="1"/>
  <c r="AE657" i="1"/>
  <c r="AE658" i="1"/>
  <c r="AE659" i="1"/>
  <c r="AE660" i="1"/>
  <c r="AE661" i="1"/>
  <c r="AE662" i="1"/>
  <c r="AE663" i="1"/>
  <c r="AE664" i="1"/>
  <c r="AE665" i="1"/>
  <c r="AE666" i="1"/>
  <c r="AE667" i="1"/>
  <c r="AE668" i="1"/>
  <c r="AE669" i="1"/>
  <c r="AE670" i="1"/>
  <c r="AE671" i="1"/>
  <c r="AE672" i="1"/>
  <c r="AE673" i="1"/>
  <c r="AE674" i="1"/>
  <c r="AE675" i="1"/>
  <c r="AE676" i="1"/>
  <c r="AE677" i="1"/>
  <c r="AE678" i="1"/>
  <c r="AE679" i="1"/>
  <c r="AE680" i="1"/>
  <c r="AE681" i="1"/>
  <c r="AE682" i="1"/>
  <c r="AE683" i="1"/>
  <c r="AE684" i="1"/>
  <c r="AE685" i="1"/>
  <c r="AE686" i="1"/>
  <c r="AE687" i="1"/>
  <c r="AE688" i="1"/>
  <c r="AE689" i="1"/>
  <c r="AE690" i="1"/>
  <c r="AE691" i="1"/>
  <c r="AE692" i="1"/>
  <c r="AE693" i="1"/>
  <c r="AE694" i="1"/>
  <c r="AE695" i="1"/>
  <c r="AE696" i="1"/>
  <c r="AE697" i="1"/>
  <c r="AE698" i="1"/>
  <c r="AE699" i="1"/>
  <c r="AE700" i="1"/>
  <c r="AE701" i="1"/>
  <c r="AE702" i="1"/>
  <c r="AE703" i="1"/>
  <c r="AE704" i="1"/>
  <c r="AE705" i="1"/>
  <c r="AE706" i="1"/>
  <c r="AE707" i="1"/>
  <c r="AE708" i="1"/>
  <c r="AE709" i="1"/>
  <c r="AE710" i="1"/>
  <c r="AE711" i="1"/>
  <c r="AE712" i="1"/>
  <c r="AE713" i="1"/>
  <c r="AE714" i="1"/>
  <c r="AE715" i="1"/>
  <c r="AE716" i="1"/>
  <c r="AE717" i="1"/>
  <c r="AE718" i="1"/>
  <c r="AE719" i="1"/>
  <c r="AE720" i="1"/>
  <c r="AE721" i="1"/>
  <c r="AE722" i="1"/>
  <c r="AE723" i="1"/>
  <c r="AE724" i="1"/>
  <c r="AE725" i="1"/>
  <c r="AE726" i="1"/>
  <c r="AE727" i="1"/>
  <c r="AE728" i="1"/>
  <c r="AE729" i="1"/>
  <c r="AE730" i="1"/>
  <c r="AE731" i="1"/>
  <c r="AE732" i="1"/>
  <c r="AE733" i="1"/>
  <c r="AE734" i="1"/>
  <c r="AE735" i="1"/>
  <c r="AE736" i="1"/>
  <c r="AE737" i="1"/>
  <c r="AF2" i="1"/>
  <c r="AF3" i="1"/>
  <c r="AF4" i="1"/>
  <c r="AF5" i="1"/>
  <c r="AF6" i="1"/>
  <c r="AF7" i="1"/>
  <c r="AF8" i="1"/>
  <c r="AF9" i="1"/>
  <c r="AF10" i="1"/>
  <c r="AF11" i="1"/>
  <c r="AF12" i="1"/>
  <c r="AF13" i="1"/>
  <c r="AF14" i="1"/>
  <c r="AF15" i="1"/>
  <c r="AF16" i="1"/>
  <c r="AF17" i="1"/>
  <c r="AF18" i="1"/>
  <c r="AF19" i="1"/>
  <c r="AF20" i="1"/>
  <c r="AF21" i="1"/>
  <c r="AF22" i="1"/>
  <c r="AF23" i="1"/>
  <c r="AF24" i="1"/>
  <c r="AF25" i="1"/>
  <c r="AF26" i="1"/>
  <c r="AF27" i="1"/>
  <c r="AF28" i="1"/>
  <c r="AF29" i="1"/>
  <c r="AF30" i="1"/>
  <c r="AF31" i="1"/>
  <c r="AF32" i="1"/>
  <c r="AF33" i="1"/>
  <c r="AF34" i="1"/>
  <c r="AF35" i="1"/>
  <c r="AF36" i="1"/>
  <c r="AF37" i="1"/>
  <c r="AF38" i="1"/>
  <c r="AF39" i="1"/>
  <c r="AF40" i="1"/>
  <c r="AF41" i="1"/>
  <c r="AF42" i="1"/>
  <c r="AF43" i="1"/>
  <c r="AF44" i="1"/>
  <c r="AF45" i="1"/>
  <c r="AF46" i="1"/>
  <c r="AF47" i="1"/>
  <c r="AF48" i="1"/>
  <c r="AF49" i="1"/>
  <c r="AF50" i="1"/>
  <c r="AF51" i="1"/>
  <c r="AF52" i="1"/>
  <c r="AF53" i="1"/>
  <c r="AF54" i="1"/>
  <c r="AF55" i="1"/>
  <c r="AF56" i="1"/>
  <c r="AF57" i="1"/>
  <c r="AF58" i="1"/>
  <c r="AF59" i="1"/>
  <c r="AF60" i="1"/>
  <c r="AF61" i="1"/>
  <c r="AF62" i="1"/>
  <c r="AF63" i="1"/>
  <c r="AF64" i="1"/>
  <c r="AF65" i="1"/>
  <c r="AF66" i="1"/>
  <c r="AF67" i="1"/>
  <c r="AF68" i="1"/>
  <c r="AF69" i="1"/>
  <c r="AF70" i="1"/>
  <c r="AF71" i="1"/>
  <c r="AF72" i="1"/>
  <c r="AF73" i="1"/>
  <c r="AF74" i="1"/>
  <c r="AF75" i="1"/>
  <c r="AF76" i="1"/>
  <c r="AF77" i="1"/>
  <c r="AF78" i="1"/>
  <c r="AF79" i="1"/>
  <c r="AF80" i="1"/>
  <c r="AF81" i="1"/>
  <c r="AF82" i="1"/>
  <c r="AF83" i="1"/>
  <c r="AF84" i="1"/>
  <c r="AF85" i="1"/>
  <c r="AF86" i="1"/>
  <c r="AF87" i="1"/>
  <c r="AF88" i="1"/>
  <c r="AF89" i="1"/>
  <c r="AF90" i="1"/>
  <c r="AF91" i="1"/>
  <c r="AF92" i="1"/>
  <c r="AF93" i="1"/>
  <c r="AF94" i="1"/>
  <c r="AF95" i="1"/>
  <c r="AF96" i="1"/>
  <c r="AF97" i="1"/>
  <c r="AF98" i="1"/>
  <c r="AF99" i="1"/>
  <c r="AF100" i="1"/>
  <c r="AF101" i="1"/>
  <c r="AF102" i="1"/>
  <c r="AF103" i="1"/>
  <c r="AF104" i="1"/>
  <c r="AF105" i="1"/>
  <c r="AF106" i="1"/>
  <c r="AF107" i="1"/>
  <c r="AF108" i="1"/>
  <c r="AF109" i="1"/>
  <c r="AF110" i="1"/>
  <c r="AF111" i="1"/>
  <c r="AF112" i="1"/>
  <c r="AF113" i="1"/>
  <c r="AF114" i="1"/>
  <c r="AF115" i="1"/>
  <c r="AF116" i="1"/>
  <c r="AF117" i="1"/>
  <c r="AF118" i="1"/>
  <c r="AF119" i="1"/>
  <c r="AF120" i="1"/>
  <c r="AF121" i="1"/>
  <c r="AF122" i="1"/>
  <c r="AF123" i="1"/>
  <c r="AF124" i="1"/>
  <c r="AF125" i="1"/>
  <c r="AF126" i="1"/>
  <c r="AF127" i="1"/>
  <c r="AF128" i="1"/>
  <c r="AF129" i="1"/>
  <c r="AF130" i="1"/>
  <c r="AF131" i="1"/>
  <c r="AF132" i="1"/>
  <c r="AF133" i="1"/>
  <c r="AF134" i="1"/>
  <c r="AF135" i="1"/>
  <c r="AF136" i="1"/>
  <c r="AF137" i="1"/>
  <c r="AF138" i="1"/>
  <c r="AF139" i="1"/>
  <c r="AF140" i="1"/>
  <c r="AF141" i="1"/>
  <c r="AF142" i="1"/>
  <c r="AF143" i="1"/>
  <c r="AF144" i="1"/>
  <c r="AF145" i="1"/>
  <c r="AF146" i="1"/>
  <c r="AF147" i="1"/>
  <c r="AF148" i="1"/>
  <c r="AF149" i="1"/>
  <c r="AF150" i="1"/>
  <c r="AF151" i="1"/>
  <c r="AF152" i="1"/>
  <c r="AF153" i="1"/>
  <c r="AF154" i="1"/>
  <c r="AF155" i="1"/>
  <c r="AF156" i="1"/>
  <c r="AF157" i="1"/>
  <c r="AF158" i="1"/>
  <c r="AF159" i="1"/>
  <c r="AF160" i="1"/>
  <c r="AF161" i="1"/>
  <c r="AF162" i="1"/>
  <c r="AF163" i="1"/>
  <c r="AF164" i="1"/>
  <c r="AF165" i="1"/>
  <c r="AF166" i="1"/>
  <c r="AF167" i="1"/>
  <c r="AF168" i="1"/>
  <c r="AF169" i="1"/>
  <c r="AF170" i="1"/>
  <c r="AF171" i="1"/>
  <c r="AF172" i="1"/>
  <c r="AF173" i="1"/>
  <c r="AF174" i="1"/>
  <c r="AF175" i="1"/>
  <c r="AF176" i="1"/>
  <c r="AF177" i="1"/>
  <c r="AF178" i="1"/>
  <c r="AF179" i="1"/>
  <c r="AF180" i="1"/>
  <c r="AF181" i="1"/>
  <c r="AF182" i="1"/>
  <c r="AF183" i="1"/>
  <c r="AF184" i="1"/>
  <c r="AF185" i="1"/>
  <c r="AF186" i="1"/>
  <c r="AF187" i="1"/>
  <c r="AF188" i="1"/>
  <c r="AF189" i="1"/>
  <c r="AF190" i="1"/>
  <c r="AF191" i="1"/>
  <c r="AF192" i="1"/>
  <c r="AF193" i="1"/>
  <c r="AF194" i="1"/>
  <c r="AF195" i="1"/>
  <c r="AF196" i="1"/>
  <c r="AF197" i="1"/>
  <c r="AF198" i="1"/>
  <c r="AF199" i="1"/>
  <c r="AF200" i="1"/>
  <c r="AF201" i="1"/>
  <c r="AF202" i="1"/>
  <c r="AF203" i="1"/>
  <c r="AF204" i="1"/>
  <c r="AF205" i="1"/>
  <c r="AF206" i="1"/>
  <c r="AF207" i="1"/>
  <c r="AF208" i="1"/>
  <c r="AF209" i="1"/>
  <c r="AF210" i="1"/>
  <c r="AF211" i="1"/>
  <c r="AF212" i="1"/>
  <c r="AF213" i="1"/>
  <c r="AF214" i="1"/>
  <c r="AF215" i="1"/>
  <c r="AF216" i="1"/>
  <c r="AF217" i="1"/>
  <c r="AF218" i="1"/>
  <c r="AF219" i="1"/>
  <c r="AF220" i="1"/>
  <c r="AF221" i="1"/>
  <c r="AF222" i="1"/>
  <c r="AF223" i="1"/>
  <c r="AF224" i="1"/>
  <c r="AF225" i="1"/>
  <c r="AF226" i="1"/>
  <c r="AF227" i="1"/>
  <c r="AF228" i="1"/>
  <c r="AF229" i="1"/>
  <c r="AF230" i="1"/>
  <c r="AF231" i="1"/>
  <c r="AF232" i="1"/>
  <c r="AF233" i="1"/>
  <c r="AF234" i="1"/>
  <c r="AF235" i="1"/>
  <c r="AF236" i="1"/>
  <c r="AF237" i="1"/>
  <c r="AF238" i="1"/>
  <c r="AF239" i="1"/>
  <c r="AF240" i="1"/>
  <c r="AF241" i="1"/>
  <c r="AF242" i="1"/>
  <c r="AF243" i="1"/>
  <c r="AF244" i="1"/>
  <c r="AF245" i="1"/>
  <c r="AF246" i="1"/>
  <c r="AF247" i="1"/>
  <c r="AF248" i="1"/>
  <c r="AF249" i="1"/>
  <c r="AF250" i="1"/>
  <c r="AF251" i="1"/>
  <c r="AF252" i="1"/>
  <c r="AF253" i="1"/>
  <c r="AF254" i="1"/>
  <c r="AF255" i="1"/>
  <c r="AF256" i="1"/>
  <c r="AF257" i="1"/>
  <c r="AF258" i="1"/>
  <c r="AF259" i="1"/>
  <c r="AF260" i="1"/>
  <c r="AF261" i="1"/>
  <c r="AF262" i="1"/>
  <c r="AF263" i="1"/>
  <c r="AF264" i="1"/>
  <c r="AF265" i="1"/>
  <c r="AF266" i="1"/>
  <c r="AF267" i="1"/>
  <c r="AF268" i="1"/>
  <c r="AF269" i="1"/>
  <c r="AF270" i="1"/>
  <c r="AF271" i="1"/>
  <c r="AF272" i="1"/>
  <c r="AF273" i="1"/>
  <c r="AF274" i="1"/>
  <c r="AF275" i="1"/>
  <c r="AF276" i="1"/>
  <c r="AF277" i="1"/>
  <c r="AF278" i="1"/>
  <c r="AF279" i="1"/>
  <c r="AF280" i="1"/>
  <c r="AF281" i="1"/>
  <c r="AF282" i="1"/>
  <c r="AF283" i="1"/>
  <c r="AF284" i="1"/>
  <c r="AF285" i="1"/>
  <c r="AF286" i="1"/>
  <c r="AF287" i="1"/>
  <c r="AF288" i="1"/>
  <c r="AF289" i="1"/>
  <c r="AF290" i="1"/>
  <c r="AF291" i="1"/>
  <c r="AF292" i="1"/>
  <c r="AF293" i="1"/>
  <c r="AF294" i="1"/>
  <c r="AF295" i="1"/>
  <c r="AF296" i="1"/>
  <c r="AF297" i="1"/>
  <c r="AF298" i="1"/>
  <c r="AF299" i="1"/>
  <c r="AF300" i="1"/>
  <c r="AF301" i="1"/>
  <c r="AF302" i="1"/>
  <c r="AF303" i="1"/>
  <c r="AF304" i="1"/>
  <c r="AF305" i="1"/>
  <c r="AF306" i="1"/>
  <c r="AF307" i="1"/>
  <c r="AF308" i="1"/>
  <c r="AF309" i="1"/>
  <c r="AF310" i="1"/>
  <c r="AF311" i="1"/>
  <c r="AF312" i="1"/>
  <c r="AF313" i="1"/>
  <c r="AF314" i="1"/>
  <c r="AF315" i="1"/>
  <c r="AF316" i="1"/>
  <c r="AF317" i="1"/>
  <c r="AF318" i="1"/>
  <c r="AF319" i="1"/>
  <c r="AF320" i="1"/>
  <c r="AF321" i="1"/>
  <c r="AF322" i="1"/>
  <c r="AF323" i="1"/>
  <c r="AF324" i="1"/>
  <c r="AF325" i="1"/>
  <c r="AF326" i="1"/>
  <c r="AF327" i="1"/>
  <c r="AF328" i="1"/>
  <c r="AF329" i="1"/>
  <c r="AF330" i="1"/>
  <c r="AF331" i="1"/>
  <c r="AF332" i="1"/>
  <c r="AF333" i="1"/>
  <c r="AF334" i="1"/>
  <c r="AF335" i="1"/>
  <c r="AF336" i="1"/>
  <c r="AF337" i="1"/>
  <c r="AF338" i="1"/>
  <c r="AF339" i="1"/>
  <c r="AF340" i="1"/>
  <c r="AF341" i="1"/>
  <c r="AF342" i="1"/>
  <c r="AF343" i="1"/>
  <c r="AF344" i="1"/>
  <c r="AF345" i="1"/>
  <c r="AF346" i="1"/>
  <c r="AF347" i="1"/>
  <c r="AF348" i="1"/>
  <c r="AF349" i="1"/>
  <c r="AF350" i="1"/>
  <c r="AF351" i="1"/>
  <c r="AF352" i="1"/>
  <c r="AF353" i="1"/>
  <c r="AF354" i="1"/>
  <c r="AF355" i="1"/>
  <c r="AF356" i="1"/>
  <c r="AF357" i="1"/>
  <c r="AF358" i="1"/>
  <c r="AF359" i="1"/>
  <c r="AF360" i="1"/>
  <c r="AF361" i="1"/>
  <c r="AF362" i="1"/>
  <c r="AF363" i="1"/>
  <c r="AF364" i="1"/>
  <c r="AF365" i="1"/>
  <c r="AF366" i="1"/>
  <c r="AF367" i="1"/>
  <c r="AF368" i="1"/>
  <c r="AF369" i="1"/>
  <c r="AF370" i="1"/>
  <c r="AF371" i="1"/>
  <c r="AF372" i="1"/>
  <c r="AF373" i="1"/>
  <c r="AF374" i="1"/>
  <c r="AF375" i="1"/>
  <c r="AF376" i="1"/>
  <c r="AF377" i="1"/>
  <c r="AF378" i="1"/>
  <c r="AF379" i="1"/>
  <c r="AF380" i="1"/>
  <c r="AF381" i="1"/>
  <c r="AF382" i="1"/>
  <c r="AF383" i="1"/>
  <c r="AF384" i="1"/>
  <c r="AF385" i="1"/>
  <c r="AF386" i="1"/>
  <c r="AF387" i="1"/>
  <c r="AF388" i="1"/>
  <c r="AF389" i="1"/>
  <c r="AF390" i="1"/>
  <c r="AF391" i="1"/>
  <c r="AF392" i="1"/>
  <c r="AF393" i="1"/>
  <c r="AF394" i="1"/>
  <c r="AF395" i="1"/>
  <c r="AF396" i="1"/>
  <c r="AF397" i="1"/>
  <c r="AF398" i="1"/>
  <c r="AF399" i="1"/>
  <c r="AF400" i="1"/>
  <c r="AF401" i="1"/>
  <c r="AF402" i="1"/>
  <c r="AF403" i="1"/>
  <c r="AF404" i="1"/>
  <c r="AF405" i="1"/>
  <c r="AF406" i="1"/>
  <c r="AF407" i="1"/>
  <c r="AF408" i="1"/>
  <c r="AF409" i="1"/>
  <c r="AF410" i="1"/>
  <c r="AF411" i="1"/>
  <c r="AF412" i="1"/>
  <c r="AF413" i="1"/>
  <c r="AF414" i="1"/>
  <c r="AF415" i="1"/>
  <c r="AF416" i="1"/>
  <c r="AF417" i="1"/>
  <c r="AF418" i="1"/>
  <c r="AF419" i="1"/>
  <c r="AF420" i="1"/>
  <c r="AF421" i="1"/>
  <c r="AF422" i="1"/>
  <c r="AF423" i="1"/>
  <c r="AF424" i="1"/>
  <c r="AF425" i="1"/>
  <c r="AF426" i="1"/>
  <c r="AF427" i="1"/>
  <c r="AF428" i="1"/>
  <c r="AF429" i="1"/>
  <c r="AF430" i="1"/>
  <c r="AF431" i="1"/>
  <c r="AF432" i="1"/>
  <c r="AF433" i="1"/>
  <c r="AF434" i="1"/>
  <c r="AF435" i="1"/>
  <c r="AF436" i="1"/>
  <c r="AF437" i="1"/>
  <c r="AF438" i="1"/>
  <c r="AF439" i="1"/>
  <c r="AF440" i="1"/>
  <c r="AF441" i="1"/>
  <c r="AF442" i="1"/>
  <c r="AF443" i="1"/>
  <c r="AF444" i="1"/>
  <c r="AF445" i="1"/>
  <c r="AF446" i="1"/>
  <c r="AF447" i="1"/>
  <c r="AF448" i="1"/>
  <c r="AF449" i="1"/>
  <c r="AF450" i="1"/>
  <c r="AF451" i="1"/>
  <c r="AF452" i="1"/>
  <c r="AF453" i="1"/>
  <c r="AF454" i="1"/>
  <c r="AF455" i="1"/>
  <c r="AF456" i="1"/>
  <c r="AF457" i="1"/>
  <c r="AF458" i="1"/>
  <c r="AF459" i="1"/>
  <c r="AF460" i="1"/>
  <c r="AF461" i="1"/>
  <c r="AF462" i="1"/>
  <c r="AF463" i="1"/>
  <c r="AF464" i="1"/>
  <c r="AF465" i="1"/>
  <c r="AF466" i="1"/>
  <c r="AF467" i="1"/>
  <c r="AF468" i="1"/>
  <c r="AF469" i="1"/>
  <c r="AF470" i="1"/>
  <c r="AF471" i="1"/>
  <c r="AF472" i="1"/>
  <c r="AF473" i="1"/>
  <c r="AF474" i="1"/>
  <c r="AF475" i="1"/>
  <c r="AF476" i="1"/>
  <c r="AF477" i="1"/>
  <c r="AF478" i="1"/>
  <c r="AF479" i="1"/>
  <c r="AF480" i="1"/>
  <c r="AF481" i="1"/>
  <c r="AF482" i="1"/>
  <c r="AF483" i="1"/>
  <c r="AF484" i="1"/>
  <c r="AF485" i="1"/>
  <c r="AF486" i="1"/>
  <c r="AF487" i="1"/>
  <c r="AF488" i="1"/>
  <c r="AF489" i="1"/>
  <c r="AF490" i="1"/>
  <c r="AF491" i="1"/>
  <c r="AF492" i="1"/>
  <c r="AF493" i="1"/>
  <c r="AF494" i="1"/>
  <c r="AF495" i="1"/>
  <c r="AF496" i="1"/>
  <c r="AF497" i="1"/>
  <c r="AF498" i="1"/>
  <c r="AF499" i="1"/>
  <c r="AF500" i="1"/>
  <c r="AF501" i="1"/>
  <c r="AF502" i="1"/>
  <c r="AF503" i="1"/>
  <c r="AF504" i="1"/>
  <c r="AF505" i="1"/>
  <c r="AF506" i="1"/>
  <c r="AF507" i="1"/>
  <c r="AF508" i="1"/>
  <c r="AF509" i="1"/>
  <c r="AF510" i="1"/>
  <c r="AF511" i="1"/>
  <c r="AF512" i="1"/>
  <c r="AF513" i="1"/>
  <c r="AF514" i="1"/>
  <c r="AF515" i="1"/>
  <c r="AF516" i="1"/>
  <c r="AF517" i="1"/>
  <c r="AF518" i="1"/>
  <c r="AF519" i="1"/>
  <c r="AF520" i="1"/>
  <c r="AF521" i="1"/>
  <c r="AF522" i="1"/>
  <c r="AF523" i="1"/>
  <c r="AF524" i="1"/>
  <c r="AF525" i="1"/>
  <c r="AF526" i="1"/>
  <c r="AF527" i="1"/>
  <c r="AF528" i="1"/>
  <c r="AF529" i="1"/>
  <c r="AF530" i="1"/>
  <c r="AF531" i="1"/>
  <c r="AF532" i="1"/>
  <c r="AF533" i="1"/>
  <c r="AF534" i="1"/>
  <c r="AF535" i="1"/>
  <c r="AF536" i="1"/>
  <c r="AF537" i="1"/>
  <c r="AF538" i="1"/>
  <c r="AF539" i="1"/>
  <c r="AF540" i="1"/>
  <c r="AF541" i="1"/>
  <c r="AF542" i="1"/>
  <c r="AF543" i="1"/>
  <c r="AF544" i="1"/>
  <c r="AF545" i="1"/>
  <c r="AF546" i="1"/>
  <c r="AF547" i="1"/>
  <c r="AF548" i="1"/>
  <c r="AF549" i="1"/>
  <c r="AF550" i="1"/>
  <c r="AF551" i="1"/>
  <c r="AF552" i="1"/>
  <c r="AF553" i="1"/>
  <c r="AF554" i="1"/>
  <c r="AF555" i="1"/>
  <c r="AF556" i="1"/>
  <c r="AF557" i="1"/>
  <c r="AF558" i="1"/>
  <c r="AF559" i="1"/>
  <c r="AF560" i="1"/>
  <c r="AF561" i="1"/>
  <c r="AF562" i="1"/>
  <c r="AF563" i="1"/>
  <c r="AF564" i="1"/>
  <c r="AF565" i="1"/>
  <c r="AF566" i="1"/>
  <c r="AF567" i="1"/>
  <c r="AF568" i="1"/>
  <c r="AF569" i="1"/>
  <c r="AF570" i="1"/>
  <c r="AF571" i="1"/>
  <c r="AF572" i="1"/>
  <c r="AF573" i="1"/>
  <c r="AF574" i="1"/>
  <c r="AF575" i="1"/>
  <c r="AF576" i="1"/>
  <c r="AF577" i="1"/>
  <c r="AF578" i="1"/>
  <c r="AF579" i="1"/>
  <c r="AF580" i="1"/>
  <c r="AF581" i="1"/>
  <c r="AF582" i="1"/>
  <c r="AF583" i="1"/>
  <c r="AF584" i="1"/>
  <c r="AF585" i="1"/>
  <c r="AF586" i="1"/>
  <c r="AF587" i="1"/>
  <c r="AF588" i="1"/>
  <c r="AF589" i="1"/>
  <c r="AF590" i="1"/>
  <c r="AF591" i="1"/>
  <c r="AF592" i="1"/>
  <c r="AF593" i="1"/>
  <c r="AF594" i="1"/>
  <c r="AF595" i="1"/>
  <c r="AF596" i="1"/>
  <c r="AF597" i="1"/>
  <c r="AF598" i="1"/>
  <c r="AF599" i="1"/>
  <c r="AF600" i="1"/>
  <c r="AF601" i="1"/>
  <c r="AF602" i="1"/>
  <c r="AF603" i="1"/>
  <c r="AF604" i="1"/>
  <c r="AF605" i="1"/>
  <c r="AF606" i="1"/>
  <c r="AF607" i="1"/>
  <c r="AF608" i="1"/>
  <c r="AF609" i="1"/>
  <c r="AF610" i="1"/>
  <c r="AF611" i="1"/>
  <c r="AF612" i="1"/>
  <c r="AF613" i="1"/>
  <c r="AF614" i="1"/>
  <c r="AF615" i="1"/>
  <c r="AF616" i="1"/>
  <c r="AF617" i="1"/>
  <c r="AF618" i="1"/>
  <c r="AF619" i="1"/>
  <c r="AF620" i="1"/>
  <c r="AF621" i="1"/>
  <c r="AF622" i="1"/>
  <c r="AF623" i="1"/>
  <c r="AF624" i="1"/>
  <c r="AF625" i="1"/>
  <c r="AF626" i="1"/>
  <c r="AF627" i="1"/>
  <c r="AF628" i="1"/>
  <c r="AF629" i="1"/>
  <c r="AF630" i="1"/>
  <c r="AF631" i="1"/>
  <c r="AF632" i="1"/>
  <c r="AF633" i="1"/>
  <c r="AF634" i="1"/>
  <c r="AF635" i="1"/>
  <c r="AF636" i="1"/>
  <c r="AF637" i="1"/>
  <c r="AF638" i="1"/>
  <c r="AF639" i="1"/>
  <c r="AF640" i="1"/>
  <c r="AF641" i="1"/>
  <c r="AF642" i="1"/>
  <c r="AF643" i="1"/>
  <c r="AF644" i="1"/>
  <c r="AF645" i="1"/>
  <c r="AF646" i="1"/>
  <c r="AF647" i="1"/>
  <c r="AF648" i="1"/>
  <c r="AF649" i="1"/>
  <c r="AF650" i="1"/>
  <c r="AF651" i="1"/>
  <c r="AF652" i="1"/>
  <c r="AF653" i="1"/>
  <c r="AF654" i="1"/>
  <c r="AF655" i="1"/>
  <c r="AF656" i="1"/>
  <c r="AF657" i="1"/>
  <c r="AF658" i="1"/>
  <c r="AF659" i="1"/>
  <c r="AF660" i="1"/>
  <c r="AF661" i="1"/>
  <c r="AF662" i="1"/>
  <c r="AF663" i="1"/>
  <c r="AF664" i="1"/>
  <c r="AF665" i="1"/>
  <c r="AF666" i="1"/>
  <c r="AF667" i="1"/>
  <c r="AF668" i="1"/>
  <c r="AF669" i="1"/>
  <c r="AF670" i="1"/>
  <c r="AF671" i="1"/>
  <c r="AF672" i="1"/>
  <c r="AF673" i="1"/>
  <c r="AF674" i="1"/>
  <c r="AF675" i="1"/>
  <c r="AF676" i="1"/>
  <c r="AF677" i="1"/>
  <c r="AF678" i="1"/>
  <c r="AF679" i="1"/>
  <c r="AF680" i="1"/>
  <c r="AF681" i="1"/>
  <c r="AF682" i="1"/>
  <c r="AF683" i="1"/>
  <c r="AF684" i="1"/>
  <c r="AF685" i="1"/>
  <c r="AF686" i="1"/>
  <c r="AF687" i="1"/>
  <c r="AF688" i="1"/>
  <c r="AF689" i="1"/>
  <c r="AF690" i="1"/>
  <c r="AF691" i="1"/>
  <c r="AF692" i="1"/>
  <c r="AF693" i="1"/>
  <c r="AF694" i="1"/>
  <c r="AF695" i="1"/>
  <c r="AF696" i="1"/>
  <c r="AF697" i="1"/>
  <c r="AF698" i="1"/>
  <c r="AF699" i="1"/>
  <c r="AF700" i="1"/>
  <c r="AF701" i="1"/>
  <c r="AF702" i="1"/>
  <c r="AF703" i="1"/>
  <c r="AF704" i="1"/>
  <c r="AF705" i="1"/>
  <c r="AF706" i="1"/>
  <c r="AF707" i="1"/>
  <c r="AF708" i="1"/>
  <c r="AF709" i="1"/>
  <c r="AF710" i="1"/>
  <c r="AF711" i="1"/>
  <c r="AF712" i="1"/>
  <c r="AF713" i="1"/>
  <c r="AF714" i="1"/>
  <c r="AF715" i="1"/>
  <c r="AF716" i="1"/>
  <c r="AF717" i="1"/>
  <c r="AF718" i="1"/>
  <c r="AF719" i="1"/>
  <c r="AF720" i="1"/>
  <c r="AF721" i="1"/>
  <c r="AF722" i="1"/>
  <c r="AF723" i="1"/>
  <c r="AF724" i="1"/>
  <c r="AF725" i="1"/>
  <c r="AF726" i="1"/>
  <c r="AF727" i="1"/>
  <c r="AF728" i="1"/>
  <c r="AF729" i="1"/>
  <c r="AF730" i="1"/>
  <c r="AF731" i="1"/>
  <c r="AF732" i="1"/>
  <c r="AF733" i="1"/>
  <c r="AF734" i="1"/>
  <c r="AF735" i="1"/>
  <c r="AF736" i="1"/>
  <c r="AF737" i="1"/>
  <c r="AG3" i="1"/>
  <c r="AG4" i="1"/>
  <c r="AG5" i="1"/>
  <c r="AG6" i="1"/>
  <c r="AG7" i="1"/>
  <c r="AG8" i="1"/>
  <c r="AG9" i="1"/>
  <c r="AG10" i="1"/>
  <c r="AG11" i="1"/>
  <c r="AG12"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G62" i="1"/>
  <c r="AG63" i="1"/>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109" i="1"/>
  <c r="AG110" i="1"/>
  <c r="AG111" i="1"/>
  <c r="AG112" i="1"/>
  <c r="AG113" i="1"/>
  <c r="AG114" i="1"/>
  <c r="AG115" i="1"/>
  <c r="AG116" i="1"/>
  <c r="AG117" i="1"/>
  <c r="AG118" i="1"/>
  <c r="AG119" i="1"/>
  <c r="AG120" i="1"/>
  <c r="AG121" i="1"/>
  <c r="AG122" i="1"/>
  <c r="AG123" i="1"/>
  <c r="AG124" i="1"/>
  <c r="AG125" i="1"/>
  <c r="AG126" i="1"/>
  <c r="AG127" i="1"/>
  <c r="AG128" i="1"/>
  <c r="AG129" i="1"/>
  <c r="AG130" i="1"/>
  <c r="AG131" i="1"/>
  <c r="AG132" i="1"/>
  <c r="AG133" i="1"/>
  <c r="AG134" i="1"/>
  <c r="AG135" i="1"/>
  <c r="AG136" i="1"/>
  <c r="AG137" i="1"/>
  <c r="AG138" i="1"/>
  <c r="AG139" i="1"/>
  <c r="AG140" i="1"/>
  <c r="AG141" i="1"/>
  <c r="AG142" i="1"/>
  <c r="AG143" i="1"/>
  <c r="AG144" i="1"/>
  <c r="AG145" i="1"/>
  <c r="AG146" i="1"/>
  <c r="AG147" i="1"/>
  <c r="AG148" i="1"/>
  <c r="AG149" i="1"/>
  <c r="AG150" i="1"/>
  <c r="AG151" i="1"/>
  <c r="AG152" i="1"/>
  <c r="AG153" i="1"/>
  <c r="AG154" i="1"/>
  <c r="AG155" i="1"/>
  <c r="AG156" i="1"/>
  <c r="AG157" i="1"/>
  <c r="AG158" i="1"/>
  <c r="AG159" i="1"/>
  <c r="AG160" i="1"/>
  <c r="AG161" i="1"/>
  <c r="AG162" i="1"/>
  <c r="AG163" i="1"/>
  <c r="AG164" i="1"/>
  <c r="AG165" i="1"/>
  <c r="AG166" i="1"/>
  <c r="AG167" i="1"/>
  <c r="AG168" i="1"/>
  <c r="AG169" i="1"/>
  <c r="AG170" i="1"/>
  <c r="AG171" i="1"/>
  <c r="AG172" i="1"/>
  <c r="AG173" i="1"/>
  <c r="AG174" i="1"/>
  <c r="AG175" i="1"/>
  <c r="AG176" i="1"/>
  <c r="AG177" i="1"/>
  <c r="AG178" i="1"/>
  <c r="AG179" i="1"/>
  <c r="AG180" i="1"/>
  <c r="AG181" i="1"/>
  <c r="AG182" i="1"/>
  <c r="AG183" i="1"/>
  <c r="AG184" i="1"/>
  <c r="AG185" i="1"/>
  <c r="AG186" i="1"/>
  <c r="AG187" i="1"/>
  <c r="AG188" i="1"/>
  <c r="AG189" i="1"/>
  <c r="AG190" i="1"/>
  <c r="AG191" i="1"/>
  <c r="AG192" i="1"/>
  <c r="AG193" i="1"/>
  <c r="AG194" i="1"/>
  <c r="AG195" i="1"/>
  <c r="AG196" i="1"/>
  <c r="AG197" i="1"/>
  <c r="AG198" i="1"/>
  <c r="AG199" i="1"/>
  <c r="AG200" i="1"/>
  <c r="AG201" i="1"/>
  <c r="AG202" i="1"/>
  <c r="AG203" i="1"/>
  <c r="AG204" i="1"/>
  <c r="AG205" i="1"/>
  <c r="AG206" i="1"/>
  <c r="AG207" i="1"/>
  <c r="AG208" i="1"/>
  <c r="AG209" i="1"/>
  <c r="AG210" i="1"/>
  <c r="AG211" i="1"/>
  <c r="AG212" i="1"/>
  <c r="AG213" i="1"/>
  <c r="AG214" i="1"/>
  <c r="AG215" i="1"/>
  <c r="AG216" i="1"/>
  <c r="AG217" i="1"/>
  <c r="AG218" i="1"/>
  <c r="AG219" i="1"/>
  <c r="AG220" i="1"/>
  <c r="AG221" i="1"/>
  <c r="AG222" i="1"/>
  <c r="AG223" i="1"/>
  <c r="AG224" i="1"/>
  <c r="AG225" i="1"/>
  <c r="AG226" i="1"/>
  <c r="AG227" i="1"/>
  <c r="AG228" i="1"/>
  <c r="AG229" i="1"/>
  <c r="AG230" i="1"/>
  <c r="AG231" i="1"/>
  <c r="AG232" i="1"/>
  <c r="AG233" i="1"/>
  <c r="AG234" i="1"/>
  <c r="AG235" i="1"/>
  <c r="AG236" i="1"/>
  <c r="AG237" i="1"/>
  <c r="AG238" i="1"/>
  <c r="AG239" i="1"/>
  <c r="AG240" i="1"/>
  <c r="AG241" i="1"/>
  <c r="AG242" i="1"/>
  <c r="AG243" i="1"/>
  <c r="AG244" i="1"/>
  <c r="AG245" i="1"/>
  <c r="AG246" i="1"/>
  <c r="AG247" i="1"/>
  <c r="AG248" i="1"/>
  <c r="AG249" i="1"/>
  <c r="AG250" i="1"/>
  <c r="AG251" i="1"/>
  <c r="AG252" i="1"/>
  <c r="AG253" i="1"/>
  <c r="AG254" i="1"/>
  <c r="AG255" i="1"/>
  <c r="AG256" i="1"/>
  <c r="AG257" i="1"/>
  <c r="AG258" i="1"/>
  <c r="AG259" i="1"/>
  <c r="AG260" i="1"/>
  <c r="AG261" i="1"/>
  <c r="AG262" i="1"/>
  <c r="AG263" i="1"/>
  <c r="AG264" i="1"/>
  <c r="AG265" i="1"/>
  <c r="AG266" i="1"/>
  <c r="AG267" i="1"/>
  <c r="AG268" i="1"/>
  <c r="AG269" i="1"/>
  <c r="AG270" i="1"/>
  <c r="AG271" i="1"/>
  <c r="AG272" i="1"/>
  <c r="AG273" i="1"/>
  <c r="AG274" i="1"/>
  <c r="AG275" i="1"/>
  <c r="AG276" i="1"/>
  <c r="AG277" i="1"/>
  <c r="AG278" i="1"/>
  <c r="AG279" i="1"/>
  <c r="AG280" i="1"/>
  <c r="AG281" i="1"/>
  <c r="AG282" i="1"/>
  <c r="AG283" i="1"/>
  <c r="AG284" i="1"/>
  <c r="AG285" i="1"/>
  <c r="AG286" i="1"/>
  <c r="AG287" i="1"/>
  <c r="AG288" i="1"/>
  <c r="AG289" i="1"/>
  <c r="AG290" i="1"/>
  <c r="AG291" i="1"/>
  <c r="AG292" i="1"/>
  <c r="AG293" i="1"/>
  <c r="AG294" i="1"/>
  <c r="AG295" i="1"/>
  <c r="AG296" i="1"/>
  <c r="AG297" i="1"/>
  <c r="AG298" i="1"/>
  <c r="AG299" i="1"/>
  <c r="AG300" i="1"/>
  <c r="AG301" i="1"/>
  <c r="AG302" i="1"/>
  <c r="AG303" i="1"/>
  <c r="AG304" i="1"/>
  <c r="AG305" i="1"/>
  <c r="AG306" i="1"/>
  <c r="AG307" i="1"/>
  <c r="AG308" i="1"/>
  <c r="AG309" i="1"/>
  <c r="AG310" i="1"/>
  <c r="AG311" i="1"/>
  <c r="AG312" i="1"/>
  <c r="AG313" i="1"/>
  <c r="AG314" i="1"/>
  <c r="AG315" i="1"/>
  <c r="AG316" i="1"/>
  <c r="AG317" i="1"/>
  <c r="AG318" i="1"/>
  <c r="AG319" i="1"/>
  <c r="AG320" i="1"/>
  <c r="AG321" i="1"/>
  <c r="AG322" i="1"/>
  <c r="AG323" i="1"/>
  <c r="AG324" i="1"/>
  <c r="AG325" i="1"/>
  <c r="AG326" i="1"/>
  <c r="AG327" i="1"/>
  <c r="AG328" i="1"/>
  <c r="AG329" i="1"/>
  <c r="AG330" i="1"/>
  <c r="AG331" i="1"/>
  <c r="AG332" i="1"/>
  <c r="AG333" i="1"/>
  <c r="AG334" i="1"/>
  <c r="AG335" i="1"/>
  <c r="AG336" i="1"/>
  <c r="AG337" i="1"/>
  <c r="AG338" i="1"/>
  <c r="AG339" i="1"/>
  <c r="AG340" i="1"/>
  <c r="AG341" i="1"/>
  <c r="AG342" i="1"/>
  <c r="AG343" i="1"/>
  <c r="AG344" i="1"/>
  <c r="AG345" i="1"/>
  <c r="AG346" i="1"/>
  <c r="AG347" i="1"/>
  <c r="AG348" i="1"/>
  <c r="AG349" i="1"/>
  <c r="AG350" i="1"/>
  <c r="AG351" i="1"/>
  <c r="AG352" i="1"/>
  <c r="AG353" i="1"/>
  <c r="AG354" i="1"/>
  <c r="AG355" i="1"/>
  <c r="AG356" i="1"/>
  <c r="AG357" i="1"/>
  <c r="AG358" i="1"/>
  <c r="AG359" i="1"/>
  <c r="AG360" i="1"/>
  <c r="AG361" i="1"/>
  <c r="AG362" i="1"/>
  <c r="AG363" i="1"/>
  <c r="AG364" i="1"/>
  <c r="AG365" i="1"/>
  <c r="AG366" i="1"/>
  <c r="AG367" i="1"/>
  <c r="AG368" i="1"/>
  <c r="AG369" i="1"/>
  <c r="AG370" i="1"/>
  <c r="AG371" i="1"/>
  <c r="AG372" i="1"/>
  <c r="AG373" i="1"/>
  <c r="AG374" i="1"/>
  <c r="AG375" i="1"/>
  <c r="AG376" i="1"/>
  <c r="AG377" i="1"/>
  <c r="AG378" i="1"/>
  <c r="AG379" i="1"/>
  <c r="AG380" i="1"/>
  <c r="AG381" i="1"/>
  <c r="AG382" i="1"/>
  <c r="AG383" i="1"/>
  <c r="AG384" i="1"/>
  <c r="AG385" i="1"/>
  <c r="AG386" i="1"/>
  <c r="AG387" i="1"/>
  <c r="AG388" i="1"/>
  <c r="AG389" i="1"/>
  <c r="AG390" i="1"/>
  <c r="AG391" i="1"/>
  <c r="AG392" i="1"/>
  <c r="AG393" i="1"/>
  <c r="AG394" i="1"/>
  <c r="AG395" i="1"/>
  <c r="AG396" i="1"/>
  <c r="AG397" i="1"/>
  <c r="AG398" i="1"/>
  <c r="AG399" i="1"/>
  <c r="AG400" i="1"/>
  <c r="AG401" i="1"/>
  <c r="AG402" i="1"/>
  <c r="AG403" i="1"/>
  <c r="AG404" i="1"/>
  <c r="AG405" i="1"/>
  <c r="AG406" i="1"/>
  <c r="AG407" i="1"/>
  <c r="AG408" i="1"/>
  <c r="AG409" i="1"/>
  <c r="AG410" i="1"/>
  <c r="AG411" i="1"/>
  <c r="AG412" i="1"/>
  <c r="AG413" i="1"/>
  <c r="AG414" i="1"/>
  <c r="AG415" i="1"/>
  <c r="AG416" i="1"/>
  <c r="AG417" i="1"/>
  <c r="AG418" i="1"/>
  <c r="AG419" i="1"/>
  <c r="AG420" i="1"/>
  <c r="AG421" i="1"/>
  <c r="AG422" i="1"/>
  <c r="AG423" i="1"/>
  <c r="AG424" i="1"/>
  <c r="AG425" i="1"/>
  <c r="AG426" i="1"/>
  <c r="AG427" i="1"/>
  <c r="AG428" i="1"/>
  <c r="AG429" i="1"/>
  <c r="AG430" i="1"/>
  <c r="AG431" i="1"/>
  <c r="AG432" i="1"/>
  <c r="AG433" i="1"/>
  <c r="AG434" i="1"/>
  <c r="AG435" i="1"/>
  <c r="AG436" i="1"/>
  <c r="AG437" i="1"/>
  <c r="AG438" i="1"/>
  <c r="AG439" i="1"/>
  <c r="AG440" i="1"/>
  <c r="AG441" i="1"/>
  <c r="AG442" i="1"/>
  <c r="AG443" i="1"/>
  <c r="AG444" i="1"/>
  <c r="AG445" i="1"/>
  <c r="AG446" i="1"/>
  <c r="AG447" i="1"/>
  <c r="AG448" i="1"/>
  <c r="AG449" i="1"/>
  <c r="AG450" i="1"/>
  <c r="AG451" i="1"/>
  <c r="AG452" i="1"/>
  <c r="AG453" i="1"/>
  <c r="AG454" i="1"/>
  <c r="AG455" i="1"/>
  <c r="AG456" i="1"/>
  <c r="AG457" i="1"/>
  <c r="AG458" i="1"/>
  <c r="AG459" i="1"/>
  <c r="AG460" i="1"/>
  <c r="AG461" i="1"/>
  <c r="AG462" i="1"/>
  <c r="AG463" i="1"/>
  <c r="AG464" i="1"/>
  <c r="AG465" i="1"/>
  <c r="AG466" i="1"/>
  <c r="AG467" i="1"/>
  <c r="AG468" i="1"/>
  <c r="AG469" i="1"/>
  <c r="AG470" i="1"/>
  <c r="AG471" i="1"/>
  <c r="AG472" i="1"/>
  <c r="AG473" i="1"/>
  <c r="AG474" i="1"/>
  <c r="AG475" i="1"/>
  <c r="AG476" i="1"/>
  <c r="AG477" i="1"/>
  <c r="AG478" i="1"/>
  <c r="AG479" i="1"/>
  <c r="AG480" i="1"/>
  <c r="AG481" i="1"/>
  <c r="AG482" i="1"/>
  <c r="AG483" i="1"/>
  <c r="AG484" i="1"/>
  <c r="AG485" i="1"/>
  <c r="AG486" i="1"/>
  <c r="AG487" i="1"/>
  <c r="AG488" i="1"/>
  <c r="AG489" i="1"/>
  <c r="AG490" i="1"/>
  <c r="AG491" i="1"/>
  <c r="AG492" i="1"/>
  <c r="AG493" i="1"/>
  <c r="AG494" i="1"/>
  <c r="AG495" i="1"/>
  <c r="AG496" i="1"/>
  <c r="AG497" i="1"/>
  <c r="AG498" i="1"/>
  <c r="AG499" i="1"/>
  <c r="AG500" i="1"/>
  <c r="AG501" i="1"/>
  <c r="AG502" i="1"/>
  <c r="AG503" i="1"/>
  <c r="AG504" i="1"/>
  <c r="AG505" i="1"/>
  <c r="AG506" i="1"/>
  <c r="AG507" i="1"/>
  <c r="AG508" i="1"/>
  <c r="AG509" i="1"/>
  <c r="AG510" i="1"/>
  <c r="AG511" i="1"/>
  <c r="AG512" i="1"/>
  <c r="AG513" i="1"/>
  <c r="AG514" i="1"/>
  <c r="AG515" i="1"/>
  <c r="AG516" i="1"/>
  <c r="AG517" i="1"/>
  <c r="AG518" i="1"/>
  <c r="AG519" i="1"/>
  <c r="AG520" i="1"/>
  <c r="AG521" i="1"/>
  <c r="AG522" i="1"/>
  <c r="AG523" i="1"/>
  <c r="AG524" i="1"/>
  <c r="AG525" i="1"/>
  <c r="AG526" i="1"/>
  <c r="AG527" i="1"/>
  <c r="AG528" i="1"/>
  <c r="AG529" i="1"/>
  <c r="AG530" i="1"/>
  <c r="AG531" i="1"/>
  <c r="AG532" i="1"/>
  <c r="AG533" i="1"/>
  <c r="AG534" i="1"/>
  <c r="AG535" i="1"/>
  <c r="AG536" i="1"/>
  <c r="AG537" i="1"/>
  <c r="AG538" i="1"/>
  <c r="AG539" i="1"/>
  <c r="AG540" i="1"/>
  <c r="AG541" i="1"/>
  <c r="AG542" i="1"/>
  <c r="AG543" i="1"/>
  <c r="AG544" i="1"/>
  <c r="AG545" i="1"/>
  <c r="AG546" i="1"/>
  <c r="AG547" i="1"/>
  <c r="AG548" i="1"/>
  <c r="AG549" i="1"/>
  <c r="AG550" i="1"/>
  <c r="AG551" i="1"/>
  <c r="AG552" i="1"/>
  <c r="AG553" i="1"/>
  <c r="AG554" i="1"/>
  <c r="AG555" i="1"/>
  <c r="AG556" i="1"/>
  <c r="AG557" i="1"/>
  <c r="AG558" i="1"/>
  <c r="AG559" i="1"/>
  <c r="AG560" i="1"/>
  <c r="AG561" i="1"/>
  <c r="AG562" i="1"/>
  <c r="AG563" i="1"/>
  <c r="AG564" i="1"/>
  <c r="AG565" i="1"/>
  <c r="AG566" i="1"/>
  <c r="AG567" i="1"/>
  <c r="AG568" i="1"/>
  <c r="AG569" i="1"/>
  <c r="AG570" i="1"/>
  <c r="AG571" i="1"/>
  <c r="AG572" i="1"/>
  <c r="AG573" i="1"/>
  <c r="AG574" i="1"/>
  <c r="AG575" i="1"/>
  <c r="AG576" i="1"/>
  <c r="AG577" i="1"/>
  <c r="AG578" i="1"/>
  <c r="AG579" i="1"/>
  <c r="AG580" i="1"/>
  <c r="AG581" i="1"/>
  <c r="AG582" i="1"/>
  <c r="AG583" i="1"/>
  <c r="AG584" i="1"/>
  <c r="AG585" i="1"/>
  <c r="AG586" i="1"/>
  <c r="AG587" i="1"/>
  <c r="AG588" i="1"/>
  <c r="AG589" i="1"/>
  <c r="AG590" i="1"/>
  <c r="AG591" i="1"/>
  <c r="AG592" i="1"/>
  <c r="AG593" i="1"/>
  <c r="AG594" i="1"/>
  <c r="AG595" i="1"/>
  <c r="AG596" i="1"/>
  <c r="AG597" i="1"/>
  <c r="AG598" i="1"/>
  <c r="AG599" i="1"/>
  <c r="AG600" i="1"/>
  <c r="AG601" i="1"/>
  <c r="AG602" i="1"/>
  <c r="AG603" i="1"/>
  <c r="AG604" i="1"/>
  <c r="AG605" i="1"/>
  <c r="AG606" i="1"/>
  <c r="AG607" i="1"/>
  <c r="AG608" i="1"/>
  <c r="AG609" i="1"/>
  <c r="AG610" i="1"/>
  <c r="AG611" i="1"/>
  <c r="AG612" i="1"/>
  <c r="AG613" i="1"/>
  <c r="AG614" i="1"/>
  <c r="AG615" i="1"/>
  <c r="AG616" i="1"/>
  <c r="AG617" i="1"/>
  <c r="AG618" i="1"/>
  <c r="AG619" i="1"/>
  <c r="AG620" i="1"/>
  <c r="AG621" i="1"/>
  <c r="AG622" i="1"/>
  <c r="AG623" i="1"/>
  <c r="AG624" i="1"/>
  <c r="AG625" i="1"/>
  <c r="AG626" i="1"/>
  <c r="AG627" i="1"/>
  <c r="AG628" i="1"/>
  <c r="AG629" i="1"/>
  <c r="AG630" i="1"/>
  <c r="AG631" i="1"/>
  <c r="AG632" i="1"/>
  <c r="AG633" i="1"/>
  <c r="AG634" i="1"/>
  <c r="AG635" i="1"/>
  <c r="AG636" i="1"/>
  <c r="AG637" i="1"/>
  <c r="AG638" i="1"/>
  <c r="AG639" i="1"/>
  <c r="AG640" i="1"/>
  <c r="AG641" i="1"/>
  <c r="AG642" i="1"/>
  <c r="AG643" i="1"/>
  <c r="AG644" i="1"/>
  <c r="AG645" i="1"/>
  <c r="AG646" i="1"/>
  <c r="AG647" i="1"/>
  <c r="AG648" i="1"/>
  <c r="AG649" i="1"/>
  <c r="AG650" i="1"/>
  <c r="AG651" i="1"/>
  <c r="AG652" i="1"/>
  <c r="AG653" i="1"/>
  <c r="AG654" i="1"/>
  <c r="AG655" i="1"/>
  <c r="AG656" i="1"/>
  <c r="AG657" i="1"/>
  <c r="AG658" i="1"/>
  <c r="AG659" i="1"/>
  <c r="AG660" i="1"/>
  <c r="AG661" i="1"/>
  <c r="AG662" i="1"/>
  <c r="AG663" i="1"/>
  <c r="AG664" i="1"/>
  <c r="AG665" i="1"/>
  <c r="AG666" i="1"/>
  <c r="AG667" i="1"/>
  <c r="AG668" i="1"/>
  <c r="AG669" i="1"/>
  <c r="AG670" i="1"/>
  <c r="AG671" i="1"/>
  <c r="AG672" i="1"/>
  <c r="AG673" i="1"/>
  <c r="AG674" i="1"/>
  <c r="AG675" i="1"/>
  <c r="AG676" i="1"/>
  <c r="AG677" i="1"/>
  <c r="AG678" i="1"/>
  <c r="AG679" i="1"/>
  <c r="AG680" i="1"/>
  <c r="AG681" i="1"/>
  <c r="AG682" i="1"/>
  <c r="AG683" i="1"/>
  <c r="AG684" i="1"/>
  <c r="AG685" i="1"/>
  <c r="AG686" i="1"/>
  <c r="AG687" i="1"/>
  <c r="AG688" i="1"/>
  <c r="AG689" i="1"/>
  <c r="AG690" i="1"/>
  <c r="AG691" i="1"/>
  <c r="AG692" i="1"/>
  <c r="AG693" i="1"/>
  <c r="AG694" i="1"/>
  <c r="AG695" i="1"/>
  <c r="AG696" i="1"/>
  <c r="AG697" i="1"/>
  <c r="AG698" i="1"/>
  <c r="AG699" i="1"/>
  <c r="AG700" i="1"/>
  <c r="AG701" i="1"/>
  <c r="AG702" i="1"/>
  <c r="AG703" i="1"/>
  <c r="AG704" i="1"/>
  <c r="AG705" i="1"/>
  <c r="AG706" i="1"/>
  <c r="AG707" i="1"/>
  <c r="AG708" i="1"/>
  <c r="AG709" i="1"/>
  <c r="AG710" i="1"/>
  <c r="AG711" i="1"/>
  <c r="AG712" i="1"/>
  <c r="AG713" i="1"/>
  <c r="AG714" i="1"/>
  <c r="AG715" i="1"/>
  <c r="AG716" i="1"/>
  <c r="AG717" i="1"/>
  <c r="AG718" i="1"/>
  <c r="AG719" i="1"/>
  <c r="AG720" i="1"/>
  <c r="AG721" i="1"/>
  <c r="AG722" i="1"/>
  <c r="AG723" i="1"/>
  <c r="AG724" i="1"/>
  <c r="AG725" i="1"/>
  <c r="AG726" i="1"/>
  <c r="AG727" i="1"/>
  <c r="AG728" i="1"/>
  <c r="AG729" i="1"/>
  <c r="AG730" i="1"/>
  <c r="AG731" i="1"/>
  <c r="AG732" i="1"/>
  <c r="AG733" i="1"/>
  <c r="AG734" i="1"/>
  <c r="AG735" i="1"/>
  <c r="AG736" i="1"/>
  <c r="AG737" i="1"/>
  <c r="X683" i="1" l="1"/>
  <c r="Y683" i="1"/>
  <c r="X684" i="1"/>
  <c r="Y684" i="1"/>
  <c r="X702" i="1"/>
  <c r="Y702" i="1"/>
  <c r="X703" i="1"/>
  <c r="Y703" i="1"/>
  <c r="X704" i="1"/>
  <c r="Y704" i="1"/>
  <c r="X705" i="1"/>
  <c r="Y705" i="1"/>
  <c r="X715" i="1"/>
  <c r="Y715" i="1"/>
  <c r="X724" i="1"/>
  <c r="Y724" i="1"/>
  <c r="X729" i="1"/>
  <c r="Y729" i="1"/>
  <c r="X732" i="1"/>
  <c r="Y732" i="1"/>
  <c r="F561" i="1"/>
  <c r="X687" i="1"/>
  <c r="Y687" i="1"/>
  <c r="X688" i="1"/>
  <c r="Y688" i="1"/>
  <c r="X716" i="1"/>
  <c r="Y716" i="1"/>
  <c r="X717" i="1"/>
  <c r="Y717" i="1"/>
  <c r="X730" i="1"/>
  <c r="Y730" i="1"/>
  <c r="X733" i="1"/>
  <c r="Y733" i="1"/>
  <c r="F557" i="1"/>
  <c r="F583" i="1"/>
  <c r="F594" i="1"/>
  <c r="F617" i="1"/>
  <c r="F626" i="1"/>
  <c r="F632" i="1"/>
  <c r="F652" i="1"/>
  <c r="F661" i="1"/>
  <c r="F687" i="1"/>
  <c r="F716" i="1"/>
  <c r="F722" i="1"/>
  <c r="F726" i="1"/>
  <c r="F737" i="1"/>
  <c r="F566" i="1"/>
  <c r="F573" i="1"/>
  <c r="F584" i="1"/>
  <c r="F602" i="1"/>
  <c r="F615" i="1"/>
  <c r="F629" i="1"/>
  <c r="F653" i="1"/>
  <c r="F660" i="1"/>
  <c r="F665" i="1"/>
  <c r="F679" i="1"/>
  <c r="F690" i="1"/>
  <c r="F705" i="1"/>
  <c r="F715" i="1"/>
  <c r="F725" i="1"/>
  <c r="F730" i="1"/>
  <c r="F558" i="1"/>
  <c r="F567" i="1"/>
  <c r="F582" i="1"/>
  <c r="F588" i="1"/>
  <c r="F593" i="1"/>
  <c r="F599" i="1"/>
  <c r="F604" i="1"/>
  <c r="F610" i="1"/>
  <c r="F619" i="1"/>
  <c r="F624" i="1"/>
  <c r="F631" i="1"/>
  <c r="F639" i="1"/>
  <c r="F659" i="1"/>
  <c r="F669" i="1"/>
  <c r="F673" i="1"/>
  <c r="F678" i="1"/>
  <c r="F684" i="1"/>
  <c r="F689" i="1"/>
  <c r="F698" i="1"/>
  <c r="F714" i="1"/>
  <c r="F718" i="1"/>
  <c r="F733" i="1"/>
  <c r="F569" i="1"/>
  <c r="F576" i="1"/>
  <c r="F586" i="1"/>
  <c r="F621" i="1"/>
  <c r="F630" i="1"/>
  <c r="F638" i="1"/>
  <c r="F648" i="1"/>
  <c r="F658" i="1"/>
  <c r="F702" i="1"/>
  <c r="F710" i="1"/>
  <c r="F720" i="1"/>
  <c r="F736" i="1"/>
  <c r="F564" i="1"/>
  <c r="F580" i="1"/>
  <c r="F598" i="1"/>
  <c r="F618" i="1"/>
  <c r="F637" i="1"/>
  <c r="F663" i="1"/>
  <c r="F709" i="1"/>
  <c r="F719" i="1"/>
  <c r="F727" i="1"/>
  <c r="F560" i="1"/>
  <c r="F609" i="1"/>
  <c r="F623" i="1"/>
  <c r="F649" i="1"/>
  <c r="F675" i="1"/>
  <c r="F724" i="1"/>
  <c r="F585" i="1"/>
  <c r="F616" i="1"/>
  <c r="F643" i="1"/>
  <c r="F656" i="1"/>
  <c r="F717" i="1"/>
  <c r="X669" i="1"/>
  <c r="Y669" i="1"/>
  <c r="X670" i="1"/>
  <c r="Y670" i="1"/>
  <c r="X20" i="1"/>
  <c r="Y20" i="1"/>
  <c r="X21" i="1"/>
  <c r="Y21" i="1"/>
  <c r="X22" i="1"/>
  <c r="Y22" i="1"/>
  <c r="X23" i="1"/>
  <c r="Y23" i="1"/>
  <c r="X24" i="1"/>
  <c r="Y24" i="1"/>
  <c r="X25" i="1"/>
  <c r="Y25" i="1"/>
  <c r="Y26" i="1"/>
  <c r="X26" i="1"/>
  <c r="X27" i="1"/>
  <c r="Y27" i="1"/>
  <c r="X28" i="1"/>
  <c r="Y28" i="1"/>
  <c r="X29" i="1"/>
  <c r="Y29" i="1"/>
  <c r="X30" i="1"/>
  <c r="Y30" i="1"/>
  <c r="X31" i="1"/>
  <c r="Y31" i="1"/>
  <c r="X32" i="1"/>
  <c r="Y32" i="1"/>
  <c r="X33" i="1"/>
  <c r="Y33" i="1"/>
  <c r="X34" i="1"/>
  <c r="Y34" i="1"/>
  <c r="Y35" i="1"/>
  <c r="X35" i="1"/>
  <c r="X36" i="1"/>
  <c r="Y36" i="1"/>
  <c r="X37" i="1"/>
  <c r="Y37" i="1"/>
  <c r="X38" i="1"/>
  <c r="Y38" i="1"/>
  <c r="X39" i="1"/>
  <c r="Y39" i="1"/>
  <c r="X40" i="1"/>
  <c r="Y40" i="1"/>
  <c r="X41" i="1"/>
  <c r="Y41" i="1"/>
  <c r="Y42" i="1"/>
  <c r="X42" i="1"/>
  <c r="X43" i="1"/>
  <c r="Y43" i="1"/>
  <c r="Y44" i="1"/>
  <c r="X44" i="1"/>
  <c r="X45" i="1"/>
  <c r="Y45" i="1"/>
  <c r="X46" i="1"/>
  <c r="Y46" i="1"/>
  <c r="X47" i="1"/>
  <c r="Y47" i="1"/>
  <c r="X48" i="1"/>
  <c r="Y48" i="1"/>
  <c r="X49" i="1"/>
  <c r="Y49" i="1"/>
  <c r="X50" i="1"/>
  <c r="Y50" i="1"/>
  <c r="X51" i="1"/>
  <c r="Y51" i="1"/>
  <c r="X52" i="1"/>
  <c r="Y52" i="1"/>
  <c r="X53" i="1"/>
  <c r="Y53" i="1"/>
  <c r="X54" i="1"/>
  <c r="Y54" i="1"/>
  <c r="X55" i="1"/>
  <c r="Y55" i="1"/>
  <c r="X56" i="1"/>
  <c r="Y56" i="1"/>
  <c r="X57" i="1"/>
  <c r="Y57" i="1"/>
  <c r="X58" i="1"/>
  <c r="Y58" i="1"/>
  <c r="Y59" i="1"/>
  <c r="X59" i="1"/>
  <c r="Y60" i="1"/>
  <c r="X60" i="1"/>
  <c r="Y61" i="1"/>
  <c r="X61" i="1"/>
  <c r="Y62" i="1"/>
  <c r="X62" i="1"/>
  <c r="Y63" i="1"/>
  <c r="X63" i="1"/>
  <c r="Y64" i="1"/>
  <c r="X64" i="1"/>
  <c r="Y65" i="1"/>
  <c r="X65" i="1"/>
  <c r="Y66" i="1"/>
  <c r="X66" i="1"/>
  <c r="Y67" i="1"/>
  <c r="X67" i="1"/>
  <c r="X68" i="1"/>
  <c r="Y68" i="1"/>
  <c r="X69" i="1"/>
  <c r="Y69" i="1"/>
  <c r="X70" i="1"/>
  <c r="Y70" i="1"/>
  <c r="X71" i="1"/>
  <c r="Y71" i="1"/>
  <c r="X72" i="1"/>
  <c r="Y72" i="1"/>
  <c r="Y73" i="1"/>
  <c r="X73" i="1"/>
  <c r="X74" i="1"/>
  <c r="Y74" i="1"/>
  <c r="Y75" i="1"/>
  <c r="X75" i="1"/>
  <c r="X76" i="1"/>
  <c r="Y76" i="1"/>
  <c r="X77" i="1"/>
  <c r="Y77" i="1"/>
  <c r="X78" i="1"/>
  <c r="Y78" i="1"/>
  <c r="X79" i="1"/>
  <c r="Y79" i="1"/>
  <c r="X80" i="1"/>
  <c r="Y80" i="1"/>
  <c r="X81" i="1"/>
  <c r="Y81" i="1"/>
  <c r="X82" i="1"/>
  <c r="Y82" i="1"/>
  <c r="X83" i="1"/>
  <c r="Y83" i="1"/>
  <c r="X84" i="1"/>
  <c r="Y84" i="1"/>
  <c r="X85" i="1"/>
  <c r="Y85" i="1"/>
  <c r="X86" i="1"/>
  <c r="Y86" i="1"/>
  <c r="X87" i="1"/>
  <c r="Y87" i="1"/>
  <c r="X88" i="1"/>
  <c r="Y88" i="1"/>
  <c r="X89" i="1"/>
  <c r="Y89" i="1"/>
  <c r="X90" i="1"/>
  <c r="Y90" i="1"/>
  <c r="X91" i="1"/>
  <c r="Y91" i="1"/>
  <c r="Y92" i="1"/>
  <c r="X92" i="1"/>
  <c r="Y93" i="1"/>
  <c r="X93" i="1"/>
  <c r="X94" i="1"/>
  <c r="Y94" i="1"/>
  <c r="X95" i="1"/>
  <c r="Y95" i="1"/>
  <c r="X96" i="1"/>
  <c r="Y96" i="1"/>
  <c r="X97" i="1"/>
  <c r="Y97" i="1"/>
  <c r="X98" i="1"/>
  <c r="Y98" i="1"/>
  <c r="X99" i="1"/>
  <c r="Y99" i="1"/>
  <c r="X100" i="1"/>
  <c r="Y100" i="1"/>
  <c r="X101" i="1"/>
  <c r="Y101" i="1"/>
  <c r="Y102" i="1"/>
  <c r="X102" i="1"/>
  <c r="X103" i="1"/>
  <c r="Y103" i="1"/>
  <c r="X104" i="1"/>
  <c r="Y104" i="1"/>
  <c r="Y105" i="1"/>
  <c r="X105" i="1"/>
  <c r="Y106" i="1"/>
  <c r="X106" i="1"/>
  <c r="Y107" i="1"/>
  <c r="X107" i="1"/>
  <c r="X108" i="1"/>
  <c r="Y108" i="1"/>
  <c r="X109" i="1"/>
  <c r="Y109" i="1"/>
  <c r="X110" i="1"/>
  <c r="Y110" i="1"/>
  <c r="X111" i="1"/>
  <c r="Y111" i="1"/>
  <c r="X112" i="1"/>
  <c r="Y112" i="1"/>
  <c r="X113" i="1"/>
  <c r="Y113" i="1"/>
  <c r="X114" i="1"/>
  <c r="Y114" i="1"/>
  <c r="X115" i="1"/>
  <c r="Y115" i="1"/>
  <c r="X116" i="1"/>
  <c r="Y116" i="1"/>
  <c r="X117" i="1"/>
  <c r="Y117" i="1"/>
  <c r="X118" i="1"/>
  <c r="Y118" i="1"/>
  <c r="X119" i="1"/>
  <c r="Y119" i="1"/>
  <c r="Y120" i="1"/>
  <c r="X120" i="1"/>
  <c r="X121" i="1"/>
  <c r="Y121" i="1"/>
  <c r="X122" i="1"/>
  <c r="Y122" i="1"/>
  <c r="X123" i="1"/>
  <c r="Y123" i="1"/>
  <c r="X124" i="1"/>
  <c r="Y124" i="1"/>
  <c r="X125" i="1"/>
  <c r="Y125" i="1"/>
  <c r="X126" i="1"/>
  <c r="Y126" i="1"/>
  <c r="Y127" i="1"/>
  <c r="X127" i="1"/>
  <c r="X128" i="1"/>
  <c r="Y128" i="1"/>
  <c r="Y129" i="1"/>
  <c r="X129" i="1"/>
  <c r="Y130" i="1"/>
  <c r="X130" i="1"/>
  <c r="Y131" i="1"/>
  <c r="X131" i="1"/>
  <c r="Y132" i="1"/>
  <c r="X132" i="1"/>
  <c r="X133" i="1"/>
  <c r="Y133" i="1"/>
  <c r="X134" i="1"/>
  <c r="Y134" i="1"/>
  <c r="X135" i="1"/>
  <c r="Y135" i="1"/>
  <c r="X136" i="1"/>
  <c r="Y136" i="1"/>
  <c r="X137" i="1"/>
  <c r="Y137" i="1"/>
  <c r="X138" i="1"/>
  <c r="Y138" i="1"/>
  <c r="X139" i="1"/>
  <c r="Y139" i="1"/>
  <c r="X140" i="1"/>
  <c r="Y140" i="1"/>
  <c r="X141" i="1"/>
  <c r="Y141" i="1"/>
  <c r="X142" i="1"/>
  <c r="Y142" i="1"/>
  <c r="X143" i="1"/>
  <c r="Y143" i="1"/>
  <c r="Y144" i="1"/>
  <c r="X144" i="1"/>
  <c r="Y145" i="1"/>
  <c r="X145" i="1"/>
  <c r="Y146" i="1"/>
  <c r="X146" i="1"/>
  <c r="Y147" i="1"/>
  <c r="X147" i="1"/>
  <c r="Y148" i="1"/>
  <c r="X148" i="1"/>
  <c r="Y149" i="1"/>
  <c r="X149" i="1"/>
  <c r="Y150" i="1"/>
  <c r="X150" i="1"/>
  <c r="Y151" i="1"/>
  <c r="X151" i="1"/>
  <c r="Y152" i="1"/>
  <c r="X152" i="1"/>
  <c r="Y153" i="1"/>
  <c r="X153" i="1"/>
  <c r="Y154" i="1"/>
  <c r="X154" i="1"/>
  <c r="Y155" i="1"/>
  <c r="X155" i="1"/>
  <c r="X156" i="1"/>
  <c r="Y156" i="1"/>
  <c r="X157" i="1"/>
  <c r="Y157" i="1"/>
  <c r="X158" i="1"/>
  <c r="Y158" i="1"/>
  <c r="X159" i="1"/>
  <c r="Y159" i="1"/>
  <c r="Y160" i="1"/>
  <c r="X160" i="1"/>
  <c r="Y161" i="1"/>
  <c r="X161" i="1"/>
  <c r="Y162" i="1"/>
  <c r="X162" i="1"/>
  <c r="X163" i="1"/>
  <c r="Y163" i="1"/>
  <c r="X164" i="1"/>
  <c r="Y164" i="1"/>
  <c r="X165" i="1"/>
  <c r="Y165" i="1"/>
  <c r="X166" i="1"/>
  <c r="Y166" i="1"/>
  <c r="Y167" i="1"/>
  <c r="X167" i="1"/>
  <c r="Y168" i="1"/>
  <c r="X168" i="1"/>
  <c r="Y169" i="1"/>
  <c r="X169" i="1"/>
  <c r="Y170" i="1"/>
  <c r="X170" i="1"/>
  <c r="Y171" i="1"/>
  <c r="X171" i="1"/>
  <c r="X172" i="1"/>
  <c r="Y172" i="1"/>
  <c r="Y173" i="1"/>
  <c r="X173" i="1"/>
  <c r="Y174" i="1"/>
  <c r="X174" i="1"/>
  <c r="X175" i="1"/>
  <c r="Y175" i="1"/>
  <c r="X176" i="1"/>
  <c r="Y176" i="1"/>
  <c r="Y177" i="1"/>
  <c r="X177" i="1"/>
  <c r="X178" i="1"/>
  <c r="Y178" i="1"/>
  <c r="X179" i="1"/>
  <c r="Y179" i="1"/>
  <c r="X180" i="1"/>
  <c r="Y180" i="1"/>
  <c r="X181" i="1"/>
  <c r="Y181" i="1"/>
  <c r="X182" i="1"/>
  <c r="Y182" i="1"/>
  <c r="Y183" i="1"/>
  <c r="X183" i="1"/>
  <c r="Y184" i="1"/>
  <c r="X184" i="1"/>
  <c r="X185" i="1"/>
  <c r="Y185" i="1"/>
  <c r="X186" i="1"/>
  <c r="Y186" i="1"/>
  <c r="Y187" i="1"/>
  <c r="X187" i="1"/>
  <c r="Y188" i="1"/>
  <c r="X188" i="1"/>
  <c r="Y189" i="1"/>
  <c r="X189" i="1"/>
  <c r="X190" i="1"/>
  <c r="Y190" i="1"/>
  <c r="X191" i="1"/>
  <c r="Y191" i="1"/>
  <c r="X192" i="1"/>
  <c r="Y192" i="1"/>
  <c r="X193" i="1"/>
  <c r="Y193" i="1"/>
  <c r="X194" i="1"/>
  <c r="Y194" i="1"/>
  <c r="Y195" i="1"/>
  <c r="X195" i="1"/>
  <c r="Y196" i="1"/>
  <c r="X196" i="1"/>
  <c r="X197" i="1"/>
  <c r="Y197" i="1"/>
  <c r="X198" i="1"/>
  <c r="Y198" i="1"/>
  <c r="X199" i="1"/>
  <c r="Y199" i="1"/>
  <c r="X200" i="1"/>
  <c r="Y200" i="1"/>
  <c r="X201" i="1"/>
  <c r="Y201" i="1"/>
  <c r="X202" i="1"/>
  <c r="Y202" i="1"/>
  <c r="Y203" i="1"/>
  <c r="X203" i="1"/>
  <c r="X204" i="1"/>
  <c r="Y204" i="1"/>
  <c r="X205" i="1"/>
  <c r="Y205" i="1"/>
  <c r="Y206" i="1"/>
  <c r="X206" i="1"/>
  <c r="X207" i="1"/>
  <c r="Y207" i="1"/>
  <c r="X208" i="1"/>
  <c r="Y208" i="1"/>
  <c r="Y209" i="1"/>
  <c r="X209" i="1"/>
  <c r="X210" i="1"/>
  <c r="Y210" i="1"/>
  <c r="X211" i="1"/>
  <c r="Y211" i="1"/>
  <c r="X212" i="1"/>
  <c r="Y212" i="1"/>
  <c r="X213" i="1"/>
  <c r="Y213" i="1"/>
  <c r="Y214" i="1"/>
  <c r="X214" i="1"/>
  <c r="Y215" i="1"/>
  <c r="X215" i="1"/>
  <c r="Y216" i="1"/>
  <c r="X216" i="1"/>
  <c r="Y217" i="1"/>
  <c r="X217" i="1"/>
  <c r="Y218" i="1"/>
  <c r="X218" i="1"/>
  <c r="X219" i="1"/>
  <c r="Y219" i="1"/>
  <c r="X220" i="1"/>
  <c r="Y220" i="1"/>
  <c r="X221" i="1"/>
  <c r="Y221" i="1"/>
  <c r="Y222" i="1"/>
  <c r="X222" i="1"/>
  <c r="Y223" i="1"/>
  <c r="X223" i="1"/>
  <c r="Y224" i="1"/>
  <c r="X224" i="1"/>
  <c r="Y225" i="1"/>
  <c r="X225" i="1"/>
  <c r="Y226" i="1"/>
  <c r="X226" i="1"/>
  <c r="X227" i="1"/>
  <c r="Y227" i="1"/>
  <c r="X228" i="1"/>
  <c r="Y228" i="1"/>
  <c r="X229" i="1"/>
  <c r="Y229" i="1"/>
  <c r="X230" i="1"/>
  <c r="Y230" i="1"/>
  <c r="X231" i="1"/>
  <c r="Y231" i="1"/>
  <c r="X232" i="1"/>
  <c r="Y232" i="1"/>
  <c r="X233" i="1"/>
  <c r="Y233" i="1"/>
  <c r="X234" i="1"/>
  <c r="Y234" i="1"/>
  <c r="X235" i="1"/>
  <c r="Y235" i="1"/>
  <c r="X236" i="1"/>
  <c r="Y236" i="1"/>
  <c r="Y237" i="1"/>
  <c r="X237" i="1"/>
  <c r="X238" i="1"/>
  <c r="Y238" i="1"/>
  <c r="Y239" i="1"/>
  <c r="X239" i="1"/>
  <c r="X240" i="1"/>
  <c r="Y240" i="1"/>
  <c r="Y241" i="1"/>
  <c r="X241" i="1"/>
  <c r="Y242" i="1"/>
  <c r="X242" i="1"/>
  <c r="Y243" i="1"/>
  <c r="X243" i="1"/>
  <c r="Y244" i="1"/>
  <c r="X244" i="1"/>
  <c r="Y245" i="1"/>
  <c r="X245" i="1"/>
  <c r="Y246" i="1"/>
  <c r="X246" i="1"/>
  <c r="Y247" i="1"/>
  <c r="X247" i="1"/>
  <c r="X248" i="1"/>
  <c r="Y248" i="1"/>
  <c r="Y249" i="1"/>
  <c r="X249" i="1"/>
  <c r="Y250" i="1"/>
  <c r="X250" i="1"/>
  <c r="Y251" i="1"/>
  <c r="X251" i="1"/>
  <c r="Y252" i="1"/>
  <c r="X252" i="1"/>
  <c r="X253" i="1"/>
  <c r="Y253" i="1"/>
  <c r="Y254" i="1"/>
  <c r="X254" i="1"/>
  <c r="X255" i="1"/>
  <c r="Y255" i="1"/>
  <c r="X256" i="1"/>
  <c r="Y256" i="1"/>
  <c r="X257" i="1"/>
  <c r="Y257" i="1"/>
  <c r="Y258" i="1"/>
  <c r="X258" i="1"/>
  <c r="Y259" i="1"/>
  <c r="X259" i="1"/>
  <c r="Y260" i="1"/>
  <c r="X260" i="1"/>
  <c r="Y261" i="1"/>
  <c r="X261" i="1"/>
  <c r="Y262" i="1"/>
  <c r="X262" i="1"/>
  <c r="Y263" i="1"/>
  <c r="X263" i="1"/>
  <c r="Y264" i="1"/>
  <c r="X264" i="1"/>
  <c r="Y265" i="1"/>
  <c r="X265" i="1"/>
  <c r="Y266" i="1"/>
  <c r="X266" i="1"/>
  <c r="Y267" i="1"/>
  <c r="X267" i="1"/>
  <c r="Y268" i="1"/>
  <c r="X268" i="1"/>
  <c r="X269" i="1"/>
  <c r="Y269" i="1"/>
  <c r="X270" i="1"/>
  <c r="Y270" i="1"/>
  <c r="X271" i="1"/>
  <c r="Y271" i="1"/>
  <c r="X272" i="1"/>
  <c r="Y272" i="1"/>
  <c r="X273" i="1"/>
  <c r="Y273" i="1"/>
  <c r="X274" i="1"/>
  <c r="Y274" i="1"/>
  <c r="Y275" i="1"/>
  <c r="X275" i="1"/>
  <c r="Y276" i="1"/>
  <c r="X276" i="1"/>
  <c r="X277" i="1"/>
  <c r="Y277" i="1"/>
  <c r="X278" i="1"/>
  <c r="Y278" i="1"/>
  <c r="Y279" i="1"/>
  <c r="X279" i="1"/>
  <c r="X280" i="1"/>
  <c r="Y280" i="1"/>
  <c r="X281" i="1"/>
  <c r="Y281" i="1"/>
  <c r="Y282" i="1"/>
  <c r="X282" i="1"/>
  <c r="X283" i="1"/>
  <c r="Y283" i="1"/>
  <c r="X284" i="1"/>
  <c r="Y284" i="1"/>
  <c r="X285" i="1"/>
  <c r="Y285" i="1"/>
  <c r="X286" i="1"/>
  <c r="Y286" i="1"/>
  <c r="X287" i="1"/>
  <c r="Y287" i="1"/>
  <c r="X288" i="1"/>
  <c r="Y288" i="1"/>
  <c r="Y289" i="1"/>
  <c r="X289" i="1"/>
  <c r="Y290" i="1"/>
  <c r="X290" i="1"/>
  <c r="X291" i="1"/>
  <c r="Y291" i="1"/>
  <c r="X292" i="1"/>
  <c r="Y292" i="1"/>
  <c r="Y293" i="1"/>
  <c r="X293" i="1"/>
  <c r="X294" i="1"/>
  <c r="Y294" i="1"/>
  <c r="X295" i="1"/>
  <c r="Y295" i="1"/>
  <c r="X296" i="1"/>
  <c r="Y296" i="1"/>
  <c r="X297" i="1"/>
  <c r="Y297" i="1"/>
  <c r="X298" i="1"/>
  <c r="Y298" i="1"/>
  <c r="X299" i="1"/>
  <c r="Y299" i="1"/>
  <c r="X300" i="1"/>
  <c r="Y300" i="1"/>
  <c r="Y301" i="1"/>
  <c r="X301" i="1"/>
  <c r="X302" i="1"/>
  <c r="Y302" i="1"/>
  <c r="Y303" i="1"/>
  <c r="X303" i="1"/>
  <c r="X304" i="1"/>
  <c r="Y304" i="1"/>
  <c r="X305" i="1"/>
  <c r="Y305" i="1"/>
  <c r="Y306" i="1"/>
  <c r="X306" i="1"/>
  <c r="Y307" i="1"/>
  <c r="X307" i="1"/>
  <c r="Y308" i="1"/>
  <c r="X308" i="1"/>
  <c r="X309" i="1"/>
  <c r="Y309" i="1"/>
  <c r="Y310" i="1"/>
  <c r="X310" i="1"/>
  <c r="Y311" i="1"/>
  <c r="X311" i="1"/>
  <c r="X312" i="1"/>
  <c r="Y312" i="1"/>
  <c r="X313" i="1"/>
  <c r="Y313" i="1"/>
  <c r="X314" i="1"/>
  <c r="Y314" i="1"/>
  <c r="X315" i="1"/>
  <c r="Y315" i="1"/>
  <c r="Y316" i="1"/>
  <c r="X316" i="1"/>
  <c r="X317" i="1"/>
  <c r="Y317" i="1"/>
  <c r="X318" i="1"/>
  <c r="Y318" i="1"/>
  <c r="X319" i="1"/>
  <c r="Y319" i="1"/>
  <c r="Y320" i="1"/>
  <c r="X320" i="1"/>
  <c r="X321" i="1"/>
  <c r="Y321" i="1"/>
  <c r="X322" i="1"/>
  <c r="Y322" i="1"/>
  <c r="Y323" i="1"/>
  <c r="X323" i="1"/>
  <c r="Y324" i="1"/>
  <c r="X324" i="1"/>
  <c r="Y325" i="1"/>
  <c r="X325" i="1"/>
  <c r="X326" i="1"/>
  <c r="Y326" i="1"/>
  <c r="Y327" i="1"/>
  <c r="X327" i="1"/>
  <c r="Y328" i="1"/>
  <c r="X328" i="1"/>
  <c r="Y329" i="1"/>
  <c r="X329" i="1"/>
  <c r="Y330" i="1"/>
  <c r="X330" i="1"/>
  <c r="Y331" i="1"/>
  <c r="X331" i="1"/>
  <c r="Y332" i="1"/>
  <c r="X332" i="1"/>
  <c r="Y333" i="1"/>
  <c r="X333" i="1"/>
  <c r="Y334" i="1"/>
  <c r="X334" i="1"/>
  <c r="Y335" i="1"/>
  <c r="X335" i="1"/>
  <c r="Y336" i="1"/>
  <c r="X336" i="1"/>
  <c r="X337" i="1"/>
  <c r="Y337" i="1"/>
  <c r="Y338" i="1"/>
  <c r="X338" i="1"/>
  <c r="X339" i="1"/>
  <c r="Y339" i="1"/>
  <c r="X340" i="1"/>
  <c r="Y340" i="1"/>
  <c r="Y341" i="1"/>
  <c r="X341" i="1"/>
  <c r="Y342" i="1"/>
  <c r="X342" i="1"/>
  <c r="Y343" i="1"/>
  <c r="X343" i="1"/>
  <c r="Y344" i="1"/>
  <c r="X344" i="1"/>
  <c r="Y345" i="1"/>
  <c r="X345" i="1"/>
  <c r="Y346" i="1"/>
  <c r="X346" i="1"/>
  <c r="Y347" i="1"/>
  <c r="X347" i="1"/>
  <c r="X348" i="1"/>
  <c r="Y348" i="1"/>
  <c r="X349" i="1"/>
  <c r="Y349" i="1"/>
  <c r="X350" i="1"/>
  <c r="Y350" i="1"/>
  <c r="Y351" i="1"/>
  <c r="X351" i="1"/>
  <c r="Y352" i="1"/>
  <c r="X352" i="1"/>
  <c r="Y353" i="1"/>
  <c r="X353" i="1"/>
  <c r="X354" i="1"/>
  <c r="Y354" i="1"/>
  <c r="X355" i="1"/>
  <c r="Y355" i="1"/>
  <c r="Y356" i="1"/>
  <c r="X356" i="1"/>
  <c r="Y357" i="1"/>
  <c r="X357" i="1"/>
  <c r="X358" i="1"/>
  <c r="Y358" i="1"/>
  <c r="Y359" i="1"/>
  <c r="X359" i="1"/>
  <c r="Y360" i="1"/>
  <c r="X360" i="1"/>
  <c r="X361" i="1"/>
  <c r="Y361" i="1"/>
  <c r="X362" i="1"/>
  <c r="Y362" i="1"/>
  <c r="X363" i="1"/>
  <c r="Y363" i="1"/>
  <c r="X364" i="1"/>
  <c r="Y364" i="1"/>
  <c r="X365" i="1"/>
  <c r="Y365" i="1"/>
  <c r="X366" i="1"/>
  <c r="Y366" i="1"/>
  <c r="X367" i="1"/>
  <c r="Y367" i="1"/>
  <c r="Y368" i="1"/>
  <c r="X368" i="1"/>
  <c r="X369" i="1"/>
  <c r="Y369" i="1"/>
  <c r="X370" i="1"/>
  <c r="Y370" i="1"/>
  <c r="X371" i="1"/>
  <c r="Y371" i="1"/>
  <c r="X372" i="1"/>
  <c r="Y372" i="1"/>
  <c r="Y373" i="1"/>
  <c r="X373" i="1"/>
  <c r="Y374" i="1"/>
  <c r="X374" i="1"/>
  <c r="Y375" i="1"/>
  <c r="X375" i="1"/>
  <c r="X376" i="1"/>
  <c r="Y376" i="1"/>
  <c r="Y377" i="1"/>
  <c r="X377" i="1"/>
  <c r="X378" i="1"/>
  <c r="Y378" i="1"/>
  <c r="X379" i="1"/>
  <c r="Y379" i="1"/>
  <c r="X380" i="1"/>
  <c r="Y380" i="1"/>
  <c r="X381" i="1"/>
  <c r="Y381" i="1"/>
  <c r="X382" i="1"/>
  <c r="Y382" i="1"/>
  <c r="X383" i="1"/>
  <c r="Y383" i="1"/>
  <c r="X384" i="1"/>
  <c r="Y384" i="1"/>
  <c r="X385" i="1"/>
  <c r="Y385" i="1"/>
  <c r="X386" i="1"/>
  <c r="Y386" i="1"/>
  <c r="X387" i="1"/>
  <c r="Y387" i="1"/>
  <c r="Y388" i="1"/>
  <c r="X388" i="1"/>
  <c r="Y389" i="1"/>
  <c r="X389" i="1"/>
  <c r="Y390" i="1"/>
  <c r="X390" i="1"/>
  <c r="X391" i="1"/>
  <c r="Y391" i="1"/>
  <c r="Y392" i="1"/>
  <c r="X392" i="1"/>
  <c r="X393" i="1"/>
  <c r="Y393" i="1"/>
  <c r="X394" i="1"/>
  <c r="Y394" i="1"/>
  <c r="Y395" i="1"/>
  <c r="X395" i="1"/>
  <c r="Y396" i="1"/>
  <c r="X396" i="1"/>
  <c r="Y397" i="1"/>
  <c r="X397" i="1"/>
  <c r="X398" i="1"/>
  <c r="Y398" i="1"/>
  <c r="Y399" i="1"/>
  <c r="X399" i="1"/>
  <c r="Y400" i="1"/>
  <c r="X400" i="1"/>
  <c r="X401" i="1"/>
  <c r="Y401" i="1"/>
  <c r="Y402" i="1"/>
  <c r="X402" i="1"/>
  <c r="X403" i="1"/>
  <c r="Y403" i="1"/>
  <c r="X404" i="1"/>
  <c r="Y404" i="1"/>
  <c r="X405" i="1"/>
  <c r="Y405" i="1"/>
  <c r="X406" i="1"/>
  <c r="Y406" i="1"/>
  <c r="Y407" i="1"/>
  <c r="X407" i="1"/>
  <c r="Y408" i="1"/>
  <c r="X408" i="1"/>
  <c r="Y409" i="1"/>
  <c r="X409" i="1"/>
  <c r="Y410" i="1"/>
  <c r="X410" i="1"/>
  <c r="Y411" i="1"/>
  <c r="X411" i="1"/>
  <c r="Y412" i="1"/>
  <c r="X412" i="1"/>
  <c r="Y413" i="1"/>
  <c r="X413" i="1"/>
  <c r="X414" i="1"/>
  <c r="Y414" i="1"/>
  <c r="X415" i="1"/>
  <c r="Y415" i="1"/>
  <c r="X416" i="1"/>
  <c r="Y416" i="1"/>
  <c r="X417" i="1"/>
  <c r="Y417" i="1"/>
  <c r="X418" i="1"/>
  <c r="Y418" i="1"/>
  <c r="X419" i="1"/>
  <c r="Y419" i="1"/>
  <c r="X420" i="1"/>
  <c r="Y420" i="1"/>
  <c r="X421" i="1"/>
  <c r="Y421" i="1"/>
  <c r="X422" i="1"/>
  <c r="Y422" i="1"/>
  <c r="X423" i="1"/>
  <c r="Y423" i="1"/>
  <c r="Y424" i="1"/>
  <c r="X424" i="1"/>
  <c r="X425" i="1"/>
  <c r="Y425" i="1"/>
  <c r="X426" i="1"/>
  <c r="Y426" i="1"/>
  <c r="X427" i="1"/>
  <c r="Y427" i="1"/>
  <c r="X428" i="1"/>
  <c r="Y428" i="1"/>
  <c r="Y429" i="1"/>
  <c r="X429" i="1"/>
  <c r="Y430" i="1"/>
  <c r="X430" i="1"/>
  <c r="X431" i="1"/>
  <c r="Y431" i="1"/>
  <c r="X432" i="1"/>
  <c r="Y432" i="1"/>
  <c r="X433" i="1"/>
  <c r="Y433" i="1"/>
  <c r="X434" i="1"/>
  <c r="Y434" i="1"/>
  <c r="X435" i="1"/>
  <c r="Y435" i="1"/>
  <c r="X436" i="1"/>
  <c r="Y436" i="1"/>
  <c r="X437" i="1"/>
  <c r="Y437" i="1"/>
  <c r="X438" i="1"/>
  <c r="Y438" i="1"/>
  <c r="X439" i="1"/>
  <c r="Y439" i="1"/>
  <c r="X440" i="1"/>
  <c r="Y440" i="1"/>
  <c r="X441" i="1"/>
  <c r="Y441" i="1"/>
  <c r="X442" i="1"/>
  <c r="Y442" i="1"/>
  <c r="X443" i="1"/>
  <c r="Y443" i="1"/>
  <c r="X444" i="1"/>
  <c r="Y444" i="1"/>
  <c r="Y445" i="1"/>
  <c r="X445" i="1"/>
  <c r="X446" i="1"/>
  <c r="Y446" i="1"/>
  <c r="X447" i="1"/>
  <c r="Y447" i="1"/>
  <c r="X448" i="1"/>
  <c r="Y448" i="1"/>
  <c r="X449" i="1"/>
  <c r="Y449" i="1"/>
  <c r="Y450" i="1"/>
  <c r="X450" i="1"/>
  <c r="X451" i="1"/>
  <c r="Y451" i="1"/>
  <c r="X452" i="1"/>
  <c r="Y452" i="1"/>
  <c r="X453" i="1"/>
  <c r="Y453" i="1"/>
  <c r="Y454" i="1"/>
  <c r="X454" i="1"/>
  <c r="Y455" i="1"/>
  <c r="X455" i="1"/>
  <c r="X456" i="1"/>
  <c r="Y456" i="1"/>
  <c r="X457" i="1"/>
  <c r="Y457" i="1"/>
  <c r="X458" i="1"/>
  <c r="Y458" i="1"/>
  <c r="X459" i="1"/>
  <c r="Y459" i="1"/>
  <c r="X460" i="1"/>
  <c r="Y460" i="1"/>
  <c r="X461" i="1"/>
  <c r="Y461" i="1"/>
  <c r="X462" i="1"/>
  <c r="Y462" i="1"/>
  <c r="X463" i="1"/>
  <c r="Y463" i="1"/>
  <c r="X464" i="1"/>
  <c r="Y464" i="1"/>
  <c r="X465" i="1"/>
  <c r="Y465" i="1"/>
  <c r="X466" i="1"/>
  <c r="Y466" i="1"/>
  <c r="X467" i="1"/>
  <c r="Y467" i="1"/>
  <c r="X468" i="1"/>
  <c r="Y468" i="1"/>
  <c r="X469" i="1"/>
  <c r="Y469" i="1"/>
  <c r="X470" i="1"/>
  <c r="Y470" i="1"/>
  <c r="X471" i="1"/>
  <c r="Y471" i="1"/>
  <c r="Y472" i="1"/>
  <c r="X472" i="1"/>
  <c r="X473" i="1"/>
  <c r="Y473" i="1"/>
  <c r="Y474" i="1"/>
  <c r="X474" i="1"/>
  <c r="Y475" i="1"/>
  <c r="X475" i="1"/>
  <c r="Y476" i="1"/>
  <c r="X476" i="1"/>
  <c r="Y477" i="1"/>
  <c r="X477" i="1"/>
  <c r="Y478" i="1"/>
  <c r="X478" i="1"/>
  <c r="Y479" i="1"/>
  <c r="X479" i="1"/>
  <c r="Y480" i="1"/>
  <c r="X480" i="1"/>
  <c r="Y481" i="1"/>
  <c r="X481" i="1"/>
  <c r="Y482" i="1"/>
  <c r="X482" i="1"/>
  <c r="X483" i="1"/>
  <c r="Y483" i="1"/>
  <c r="X484" i="1"/>
  <c r="Y484" i="1"/>
  <c r="X485" i="1"/>
  <c r="Y485" i="1"/>
  <c r="X486" i="1"/>
  <c r="Y486" i="1"/>
  <c r="X487" i="1"/>
  <c r="Y487" i="1"/>
  <c r="X488" i="1"/>
  <c r="Y488" i="1"/>
  <c r="X489" i="1"/>
  <c r="Y489" i="1"/>
  <c r="X490" i="1"/>
  <c r="Y490" i="1"/>
  <c r="X491" i="1"/>
  <c r="Y491" i="1"/>
  <c r="X492" i="1"/>
  <c r="Y492" i="1"/>
  <c r="X493" i="1"/>
  <c r="Y493" i="1"/>
  <c r="X494" i="1"/>
  <c r="Y494" i="1"/>
  <c r="X495" i="1"/>
  <c r="Y495" i="1"/>
  <c r="X496" i="1"/>
  <c r="Y496" i="1"/>
  <c r="X497" i="1"/>
  <c r="Y497" i="1"/>
  <c r="X498" i="1"/>
  <c r="Y498" i="1"/>
  <c r="X499" i="1"/>
  <c r="Y499" i="1"/>
  <c r="X500" i="1"/>
  <c r="Y500" i="1"/>
  <c r="X501" i="1"/>
  <c r="Y501" i="1"/>
  <c r="X502" i="1"/>
  <c r="Y502" i="1"/>
  <c r="X503" i="1"/>
  <c r="Y503" i="1"/>
  <c r="X504" i="1"/>
  <c r="Y504" i="1"/>
  <c r="X505" i="1"/>
  <c r="Y505" i="1"/>
  <c r="X506" i="1"/>
  <c r="Y506" i="1"/>
  <c r="X507" i="1"/>
  <c r="Y507" i="1"/>
  <c r="X508" i="1"/>
  <c r="Y508" i="1"/>
  <c r="X509" i="1"/>
  <c r="Y509" i="1"/>
  <c r="X510" i="1"/>
  <c r="Y510" i="1"/>
  <c r="X511" i="1"/>
  <c r="Y511" i="1"/>
  <c r="X512" i="1"/>
  <c r="Y512" i="1"/>
  <c r="X513" i="1"/>
  <c r="Y513" i="1"/>
  <c r="X514" i="1"/>
  <c r="Y514" i="1"/>
  <c r="X515" i="1"/>
  <c r="Y515" i="1"/>
  <c r="X516" i="1"/>
  <c r="Y516" i="1"/>
  <c r="X517" i="1"/>
  <c r="Y517" i="1"/>
  <c r="X518" i="1"/>
  <c r="Y518" i="1"/>
  <c r="X519" i="1"/>
  <c r="Y519" i="1"/>
  <c r="X520" i="1"/>
  <c r="Y520" i="1"/>
  <c r="X521" i="1"/>
  <c r="Y521" i="1"/>
  <c r="X522" i="1"/>
  <c r="Y522" i="1"/>
  <c r="X523" i="1"/>
  <c r="Y523" i="1"/>
  <c r="X524" i="1"/>
  <c r="Y524" i="1"/>
  <c r="X525" i="1"/>
  <c r="Y525" i="1"/>
  <c r="X526" i="1"/>
  <c r="Y526" i="1"/>
  <c r="X527" i="1"/>
  <c r="Y527" i="1"/>
  <c r="X528" i="1"/>
  <c r="Y528" i="1"/>
  <c r="X529" i="1"/>
  <c r="Y529" i="1"/>
  <c r="X530" i="1"/>
  <c r="Y530" i="1"/>
  <c r="X531" i="1"/>
  <c r="Y531" i="1"/>
  <c r="X532" i="1"/>
  <c r="Y532" i="1"/>
  <c r="X533" i="1"/>
  <c r="Y533" i="1"/>
  <c r="X534" i="1"/>
  <c r="Y534" i="1"/>
  <c r="X535" i="1"/>
  <c r="Y535" i="1"/>
  <c r="X536" i="1"/>
  <c r="Y536" i="1"/>
  <c r="X537" i="1"/>
  <c r="Y537" i="1"/>
  <c r="Y538" i="1"/>
  <c r="X538" i="1"/>
  <c r="X539" i="1"/>
  <c r="Y539" i="1"/>
  <c r="X540" i="1"/>
  <c r="Y540" i="1"/>
  <c r="Y541" i="1"/>
  <c r="X541" i="1"/>
  <c r="X542" i="1"/>
  <c r="Y542" i="1"/>
  <c r="X543" i="1"/>
  <c r="Y543" i="1"/>
  <c r="X544" i="1"/>
  <c r="Y544" i="1"/>
  <c r="X545" i="1"/>
  <c r="Y545" i="1"/>
  <c r="X546" i="1"/>
  <c r="Y546" i="1"/>
  <c r="X547" i="1"/>
  <c r="Y547" i="1"/>
  <c r="X548" i="1"/>
  <c r="Y548" i="1"/>
  <c r="X549" i="1"/>
  <c r="Y549" i="1"/>
  <c r="X550" i="1"/>
  <c r="Y550" i="1"/>
  <c r="X551" i="1"/>
  <c r="Y551" i="1"/>
  <c r="X552" i="1"/>
  <c r="Y552" i="1"/>
  <c r="X553" i="1"/>
  <c r="Y553" i="1"/>
  <c r="X554" i="1"/>
  <c r="Y554" i="1"/>
  <c r="X555" i="1"/>
  <c r="Y555" i="1"/>
  <c r="Y556" i="1"/>
  <c r="X556" i="1"/>
  <c r="Y557" i="1"/>
  <c r="X557" i="1"/>
  <c r="X558" i="1"/>
  <c r="Y558" i="1"/>
  <c r="X559" i="1"/>
  <c r="Y559" i="1"/>
  <c r="X560" i="1"/>
  <c r="Y560" i="1"/>
  <c r="X561" i="1"/>
  <c r="Y561" i="1"/>
  <c r="X562" i="1"/>
  <c r="Y562" i="1"/>
  <c r="X563" i="1"/>
  <c r="Y563" i="1"/>
  <c r="X564" i="1"/>
  <c r="Y564" i="1"/>
  <c r="X565" i="1"/>
  <c r="Y565" i="1"/>
  <c r="Y566" i="1"/>
  <c r="X566" i="1"/>
  <c r="Y567" i="1"/>
  <c r="X567" i="1"/>
  <c r="Y568" i="1"/>
  <c r="X568" i="1"/>
  <c r="X569" i="1"/>
  <c r="Y569" i="1"/>
  <c r="X570" i="1"/>
  <c r="Y570" i="1"/>
  <c r="X571" i="1"/>
  <c r="Y571" i="1"/>
  <c r="X572" i="1"/>
  <c r="Y572" i="1"/>
  <c r="X573" i="1"/>
  <c r="Y573" i="1"/>
  <c r="X574" i="1"/>
  <c r="Y574" i="1"/>
  <c r="X575" i="1"/>
  <c r="Y575" i="1"/>
  <c r="X576" i="1"/>
  <c r="Y576" i="1"/>
  <c r="X577" i="1"/>
  <c r="Y577" i="1"/>
  <c r="Y578" i="1"/>
  <c r="X578" i="1"/>
  <c r="X579" i="1"/>
  <c r="Y579" i="1"/>
  <c r="X580" i="1"/>
  <c r="Y580" i="1"/>
  <c r="X581" i="1"/>
  <c r="Y581" i="1"/>
  <c r="X582" i="1"/>
  <c r="Y582" i="1"/>
  <c r="Y583" i="1"/>
  <c r="X583" i="1"/>
  <c r="X584" i="1"/>
  <c r="Y584" i="1"/>
  <c r="X585" i="1"/>
  <c r="Y585" i="1"/>
  <c r="X586" i="1"/>
  <c r="Y586" i="1"/>
  <c r="X587" i="1"/>
  <c r="Y587" i="1"/>
  <c r="X588" i="1"/>
  <c r="Y588" i="1"/>
  <c r="X589" i="1"/>
  <c r="Y589" i="1"/>
  <c r="X590" i="1"/>
  <c r="Y590" i="1"/>
  <c r="X591" i="1"/>
  <c r="Y591" i="1"/>
  <c r="Y592" i="1"/>
  <c r="X592" i="1"/>
  <c r="Y593" i="1"/>
  <c r="X593" i="1"/>
  <c r="Y594" i="1"/>
  <c r="X594" i="1"/>
  <c r="X595" i="1"/>
  <c r="Y595" i="1"/>
  <c r="X596" i="1"/>
  <c r="Y596" i="1"/>
  <c r="X597" i="1"/>
  <c r="Y597" i="1"/>
  <c r="X598" i="1"/>
  <c r="Y598" i="1"/>
  <c r="X599" i="1"/>
  <c r="Y599" i="1"/>
  <c r="X600" i="1"/>
  <c r="Y600" i="1"/>
  <c r="X601" i="1"/>
  <c r="Y601" i="1"/>
  <c r="X602" i="1"/>
  <c r="Y602" i="1"/>
  <c r="X603" i="1"/>
  <c r="Y603" i="1"/>
  <c r="X604" i="1"/>
  <c r="Y604" i="1"/>
  <c r="Y605" i="1"/>
  <c r="X605" i="1"/>
  <c r="Y606" i="1"/>
  <c r="X606" i="1"/>
  <c r="Y607" i="1"/>
  <c r="X607" i="1"/>
  <c r="X608" i="1"/>
  <c r="Y608" i="1"/>
  <c r="X609" i="1"/>
  <c r="Y609" i="1"/>
  <c r="X610" i="1"/>
  <c r="Y610" i="1"/>
  <c r="X611" i="1"/>
  <c r="Y611" i="1"/>
  <c r="Y612" i="1"/>
  <c r="X612" i="1"/>
  <c r="Y613" i="1"/>
  <c r="X613" i="1"/>
  <c r="Y614" i="1"/>
  <c r="X614" i="1"/>
  <c r="Y615" i="1"/>
  <c r="X615" i="1"/>
  <c r="Y616" i="1"/>
  <c r="X616" i="1"/>
  <c r="Y617" i="1"/>
  <c r="X617" i="1"/>
  <c r="X618" i="1"/>
  <c r="Y618" i="1"/>
  <c r="X619" i="1"/>
  <c r="Y619" i="1"/>
  <c r="X620" i="1"/>
  <c r="Y620" i="1"/>
  <c r="X621" i="1"/>
  <c r="Y621" i="1"/>
  <c r="X622" i="1"/>
  <c r="Y622" i="1"/>
  <c r="Y623" i="1"/>
  <c r="X623" i="1"/>
  <c r="X624" i="1"/>
  <c r="Y624" i="1"/>
  <c r="Y625" i="1"/>
  <c r="X625" i="1"/>
  <c r="X626" i="1"/>
  <c r="Y626" i="1"/>
  <c r="X627" i="1"/>
  <c r="Y627" i="1"/>
  <c r="Y628" i="1"/>
  <c r="X628" i="1"/>
  <c r="Y629" i="1"/>
  <c r="X629" i="1"/>
  <c r="X630" i="1"/>
  <c r="Y630" i="1"/>
  <c r="X631" i="1"/>
  <c r="Y631" i="1"/>
  <c r="X632" i="1"/>
  <c r="Y632" i="1"/>
  <c r="X633" i="1"/>
  <c r="Y633" i="1"/>
  <c r="X634" i="1"/>
  <c r="Y634" i="1"/>
  <c r="Y635" i="1"/>
  <c r="X635" i="1"/>
  <c r="X636" i="1"/>
  <c r="Y636" i="1"/>
  <c r="X637" i="1"/>
  <c r="Y637" i="1"/>
  <c r="X638" i="1"/>
  <c r="Y638" i="1"/>
  <c r="X639" i="1"/>
  <c r="Y639" i="1"/>
  <c r="X640" i="1"/>
  <c r="Y640" i="1"/>
  <c r="X641" i="1"/>
  <c r="Y641" i="1"/>
  <c r="X642" i="1"/>
  <c r="Y642" i="1"/>
  <c r="X643" i="1"/>
  <c r="Y643" i="1"/>
  <c r="X644" i="1"/>
  <c r="Y644" i="1"/>
  <c r="X645" i="1"/>
  <c r="Y645" i="1"/>
  <c r="Y646" i="1"/>
  <c r="X646" i="1"/>
  <c r="X647" i="1"/>
  <c r="Y647" i="1"/>
  <c r="X648" i="1"/>
  <c r="Y648" i="1"/>
  <c r="X649" i="1"/>
  <c r="Y649" i="1"/>
  <c r="X650" i="1"/>
  <c r="Y650" i="1"/>
  <c r="X651" i="1"/>
  <c r="Y651" i="1"/>
  <c r="X652" i="1"/>
  <c r="Y652" i="1"/>
  <c r="X653" i="1"/>
  <c r="Y653" i="1"/>
  <c r="X654" i="1"/>
  <c r="Y654" i="1"/>
  <c r="X655" i="1"/>
  <c r="Y655" i="1"/>
  <c r="X656" i="1"/>
  <c r="Y656" i="1"/>
  <c r="X657" i="1"/>
  <c r="Y657" i="1"/>
  <c r="X658" i="1"/>
  <c r="Y658" i="1"/>
  <c r="X659" i="1"/>
  <c r="Y659" i="1"/>
  <c r="X660" i="1"/>
  <c r="Y660" i="1"/>
  <c r="X661" i="1"/>
  <c r="Y661" i="1"/>
  <c r="X662" i="1"/>
  <c r="Y662" i="1"/>
  <c r="X663" i="1"/>
  <c r="Y663" i="1"/>
  <c r="X664" i="1"/>
  <c r="Y664" i="1"/>
  <c r="X665" i="1"/>
  <c r="Y665" i="1"/>
  <c r="X666" i="1"/>
  <c r="Y666" i="1"/>
  <c r="X667" i="1"/>
  <c r="Y667" i="1"/>
  <c r="X668" i="1"/>
  <c r="Y668" i="1"/>
  <c r="X671" i="1"/>
  <c r="Y671" i="1"/>
  <c r="X672" i="1"/>
  <c r="Y672" i="1"/>
  <c r="X673" i="1"/>
  <c r="Y673" i="1"/>
  <c r="X674" i="1"/>
  <c r="Y674" i="1"/>
  <c r="X675" i="1"/>
  <c r="Y675" i="1"/>
  <c r="X676" i="1"/>
  <c r="Y676" i="1"/>
  <c r="X677" i="1"/>
  <c r="Y677" i="1"/>
  <c r="X678" i="1"/>
  <c r="Y678" i="1"/>
  <c r="X679" i="1"/>
  <c r="Y679" i="1"/>
  <c r="X680" i="1"/>
  <c r="Y680" i="1"/>
  <c r="X681" i="1"/>
  <c r="Y681" i="1"/>
  <c r="X682" i="1"/>
  <c r="Y682" i="1"/>
  <c r="X685" i="1"/>
  <c r="Y685" i="1"/>
  <c r="X686" i="1"/>
  <c r="Y686" i="1"/>
  <c r="X689" i="1"/>
  <c r="Y689" i="1"/>
  <c r="X690" i="1"/>
  <c r="Y690" i="1"/>
  <c r="X691" i="1"/>
  <c r="Y691" i="1"/>
  <c r="X692" i="1"/>
  <c r="Y692" i="1"/>
  <c r="X693" i="1"/>
  <c r="Y693" i="1"/>
  <c r="X694" i="1"/>
  <c r="Y694" i="1"/>
  <c r="X695" i="1"/>
  <c r="Y695" i="1"/>
  <c r="X696" i="1"/>
  <c r="Y696" i="1"/>
  <c r="X697" i="1"/>
  <c r="Y697" i="1"/>
  <c r="X698" i="1"/>
  <c r="Y698" i="1"/>
  <c r="X699" i="1"/>
  <c r="Y699" i="1"/>
  <c r="X700" i="1"/>
  <c r="Y700" i="1"/>
  <c r="X701" i="1"/>
  <c r="Y701" i="1"/>
  <c r="X706" i="1"/>
  <c r="Y706" i="1"/>
  <c r="X707" i="1"/>
  <c r="Y707" i="1"/>
  <c r="X708" i="1"/>
  <c r="Y708" i="1"/>
  <c r="X709" i="1"/>
  <c r="Y709" i="1"/>
  <c r="X710" i="1"/>
  <c r="Y710" i="1"/>
  <c r="X711" i="1"/>
  <c r="Y711" i="1"/>
  <c r="X712" i="1"/>
  <c r="Y712" i="1"/>
  <c r="X713" i="1"/>
  <c r="Y713" i="1"/>
  <c r="X718" i="1"/>
  <c r="Y718" i="1"/>
  <c r="X719" i="1"/>
  <c r="Y719" i="1"/>
  <c r="X720" i="1"/>
  <c r="Y720" i="1"/>
  <c r="X721" i="1"/>
  <c r="Y721" i="1"/>
  <c r="X722" i="1"/>
  <c r="Y722" i="1"/>
  <c r="X723" i="1"/>
  <c r="Y723" i="1"/>
  <c r="X725" i="1"/>
  <c r="Y725" i="1"/>
  <c r="X726" i="1"/>
  <c r="Y726" i="1"/>
  <c r="X727" i="1"/>
  <c r="Y727" i="1"/>
  <c r="X728" i="1"/>
  <c r="Y728" i="1"/>
  <c r="X731" i="1"/>
  <c r="Y731" i="1"/>
  <c r="X734" i="1"/>
  <c r="Y734" i="1"/>
  <c r="X735" i="1"/>
  <c r="Y735" i="1"/>
  <c r="X736" i="1"/>
  <c r="Y736" i="1"/>
  <c r="X737" i="1"/>
  <c r="Y737" i="1"/>
  <c r="S168" i="1"/>
  <c r="T168" i="1"/>
  <c r="S175" i="1"/>
  <c r="T175" i="1"/>
  <c r="T192" i="1"/>
  <c r="S192" i="1"/>
  <c r="T194" i="1"/>
  <c r="S194" i="1"/>
  <c r="T195" i="1"/>
  <c r="S195" i="1"/>
  <c r="T232" i="1"/>
  <c r="S232" i="1"/>
  <c r="T252" i="1"/>
  <c r="S252" i="1"/>
  <c r="T543" i="1"/>
  <c r="S543" i="1"/>
  <c r="S545" i="1"/>
  <c r="T545" i="1"/>
  <c r="T552" i="1"/>
  <c r="S552" i="1"/>
  <c r="T579" i="1"/>
  <c r="S579" i="1"/>
  <c r="S635" i="1"/>
  <c r="T635" i="1"/>
  <c r="Z3" i="6"/>
  <c r="S307" i="1"/>
  <c r="T307" i="1"/>
  <c r="S432" i="1"/>
  <c r="T432" i="1"/>
  <c r="S450" i="1"/>
  <c r="T450" i="1"/>
  <c r="T124" i="1"/>
  <c r="S544" i="1"/>
  <c r="T322" i="1"/>
  <c r="S497" i="1"/>
  <c r="S350" i="1"/>
  <c r="T426" i="1"/>
  <c r="S404" i="1"/>
  <c r="S149" i="1"/>
  <c r="T82" i="1"/>
  <c r="S398" i="1"/>
  <c r="S146" i="1"/>
  <c r="T729" i="1"/>
  <c r="S397" i="1"/>
  <c r="S127" i="1"/>
  <c r="T44" i="1"/>
  <c r="S388" i="1"/>
  <c r="S699" i="1"/>
  <c r="T570" i="1"/>
  <c r="T270" i="1"/>
  <c r="S596" i="1"/>
  <c r="S2" i="1"/>
  <c r="T160" i="1"/>
  <c r="T724" i="1"/>
  <c r="T540" i="1"/>
  <c r="T158" i="1"/>
  <c r="S702" i="1"/>
  <c r="S500" i="1"/>
  <c r="S370" i="1"/>
  <c r="S187" i="1"/>
  <c r="S95" i="1"/>
  <c r="S380" i="1"/>
  <c r="T518" i="1"/>
  <c r="T147" i="1"/>
  <c r="S339" i="1"/>
  <c r="S66" i="1"/>
  <c r="T371" i="1"/>
  <c r="T205" i="1"/>
  <c r="T142" i="1"/>
  <c r="S659" i="1"/>
  <c r="S440" i="1"/>
  <c r="S176" i="1"/>
  <c r="S53" i="1"/>
  <c r="T547" i="1"/>
  <c r="T30" i="1"/>
  <c r="T159" i="1"/>
  <c r="T18" i="1"/>
  <c r="S539" i="1"/>
  <c r="T537" i="1"/>
  <c r="T686" i="1"/>
  <c r="T213" i="1"/>
  <c r="S467" i="1"/>
  <c r="T483" i="1"/>
  <c r="T129" i="1"/>
  <c r="S609" i="1"/>
  <c r="S296" i="1"/>
  <c r="S45" i="1"/>
  <c r="T549" i="1"/>
  <c r="T243" i="1"/>
  <c r="T694" i="1"/>
  <c r="S696" i="1"/>
  <c r="T459" i="1"/>
  <c r="S603" i="1"/>
  <c r="T369" i="1"/>
  <c r="T361" i="1"/>
  <c r="S561" i="1"/>
  <c r="T676" i="1"/>
  <c r="T588" i="1"/>
  <c r="T514" i="1"/>
  <c r="T341" i="1"/>
  <c r="T150" i="1"/>
  <c r="S556" i="1"/>
  <c r="T608" i="1"/>
  <c r="T23" i="1"/>
  <c r="T688" i="1"/>
  <c r="S654" i="1"/>
  <c r="T673" i="1"/>
  <c r="T583" i="1"/>
  <c r="T333" i="1"/>
  <c r="T244" i="1"/>
  <c r="S734" i="1"/>
  <c r="S368" i="1"/>
  <c r="T293" i="1"/>
  <c r="T689" i="1"/>
  <c r="S569" i="1"/>
  <c r="T593" i="1"/>
  <c r="T351" i="1"/>
  <c r="T153" i="1"/>
  <c r="T664" i="1"/>
  <c r="T578" i="1"/>
  <c r="T506" i="1"/>
  <c r="S725" i="1"/>
  <c r="S428" i="1"/>
  <c r="S365" i="1"/>
  <c r="T618" i="1"/>
  <c r="T116" i="1"/>
  <c r="T360" i="1"/>
  <c r="T89" i="1"/>
  <c r="T491" i="1"/>
  <c r="T49" i="1"/>
  <c r="S722" i="1"/>
  <c r="S626" i="1"/>
  <c r="S362" i="1"/>
  <c r="T219" i="1"/>
  <c r="S690" i="1"/>
  <c r="S487" i="1"/>
  <c r="S301" i="1"/>
  <c r="T99" i="1"/>
  <c r="S481" i="1"/>
  <c r="T430" i="1"/>
  <c r="T97" i="1"/>
  <c r="T4" i="1"/>
  <c r="T737" i="1"/>
  <c r="T647" i="1"/>
  <c r="T490" i="1"/>
  <c r="T222" i="1"/>
  <c r="T174" i="1"/>
  <c r="T132" i="1"/>
  <c r="T46" i="1"/>
  <c r="S704" i="1"/>
  <c r="S611" i="1"/>
  <c r="S29" i="1"/>
  <c r="T634" i="1"/>
  <c r="T516" i="1"/>
  <c r="S302" i="1"/>
  <c r="T39" i="1"/>
  <c r="S39" i="1"/>
  <c r="S140" i="1"/>
  <c r="T140" i="1"/>
  <c r="S120" i="1"/>
  <c r="T120" i="1"/>
  <c r="S102" i="1"/>
  <c r="T102" i="1"/>
  <c r="S73" i="1"/>
  <c r="T73" i="1"/>
  <c r="T64" i="1"/>
  <c r="S64" i="1"/>
  <c r="S449" i="1"/>
  <c r="T449" i="1"/>
  <c r="S337" i="1"/>
  <c r="T337" i="1"/>
  <c r="S303" i="1"/>
  <c r="T303" i="1"/>
  <c r="S172" i="1"/>
  <c r="T172" i="1"/>
  <c r="S164" i="1"/>
  <c r="T164" i="1"/>
  <c r="T63" i="1"/>
  <c r="S63" i="1"/>
  <c r="T614" i="1"/>
  <c r="T548" i="1"/>
  <c r="T259" i="1"/>
  <c r="S720" i="1"/>
  <c r="S640" i="1"/>
  <c r="S425" i="1"/>
  <c r="S526" i="1"/>
  <c r="T526" i="1"/>
  <c r="T447" i="1"/>
  <c r="S447" i="1"/>
  <c r="S345" i="1"/>
  <c r="T345" i="1"/>
  <c r="S268" i="1"/>
  <c r="T268" i="1"/>
  <c r="T211" i="1"/>
  <c r="S211" i="1"/>
  <c r="T171" i="1"/>
  <c r="S171" i="1"/>
  <c r="T125" i="1"/>
  <c r="S125" i="1"/>
  <c r="S100" i="1"/>
  <c r="T100" i="1"/>
  <c r="S70" i="1"/>
  <c r="T70" i="1"/>
  <c r="S324" i="1"/>
  <c r="T324" i="1"/>
  <c r="T674" i="1"/>
  <c r="T325" i="1"/>
  <c r="T258" i="1"/>
  <c r="T72" i="1"/>
  <c r="T38" i="1"/>
  <c r="S714" i="1"/>
  <c r="S470" i="1"/>
  <c r="S352" i="1"/>
  <c r="S705" i="1"/>
  <c r="T705" i="1"/>
  <c r="T672" i="1"/>
  <c r="S672" i="1"/>
  <c r="T641" i="1"/>
  <c r="S641" i="1"/>
  <c r="S525" i="1"/>
  <c r="T525" i="1"/>
  <c r="T436" i="1"/>
  <c r="S436" i="1"/>
  <c r="S274" i="1"/>
  <c r="T274" i="1"/>
  <c r="S267" i="1"/>
  <c r="T267" i="1"/>
  <c r="S236" i="1"/>
  <c r="T236" i="1"/>
  <c r="T736" i="1"/>
  <c r="T247" i="1"/>
  <c r="T128" i="1"/>
  <c r="T71" i="1"/>
  <c r="T565" i="1"/>
  <c r="S565" i="1"/>
  <c r="T513" i="1"/>
  <c r="S513" i="1"/>
  <c r="S486" i="1"/>
  <c r="T486" i="1"/>
  <c r="T445" i="1"/>
  <c r="S445" i="1"/>
  <c r="S410" i="1"/>
  <c r="T410" i="1"/>
  <c r="S392" i="1"/>
  <c r="T392" i="1"/>
  <c r="S13" i="1"/>
  <c r="T13" i="1"/>
  <c r="T3" i="1"/>
  <c r="S3" i="1"/>
  <c r="T312" i="1"/>
  <c r="T246" i="1"/>
  <c r="T202" i="1"/>
  <c r="T162" i="1"/>
  <c r="S249" i="1"/>
  <c r="S573" i="1"/>
  <c r="T573" i="1"/>
  <c r="T564" i="1"/>
  <c r="S564" i="1"/>
  <c r="T201" i="1"/>
  <c r="T55" i="1"/>
  <c r="S394" i="1"/>
  <c r="S248" i="1"/>
  <c r="T468" i="1"/>
  <c r="S468" i="1"/>
  <c r="S453" i="1"/>
  <c r="T453" i="1"/>
  <c r="S336" i="1"/>
  <c r="T336" i="1"/>
  <c r="T471" i="1"/>
  <c r="T54" i="1"/>
  <c r="S81" i="1"/>
  <c r="T715" i="1"/>
  <c r="T642" i="1"/>
  <c r="T385" i="1"/>
  <c r="T238" i="1"/>
  <c r="T119" i="1"/>
  <c r="T8" i="1"/>
  <c r="S606" i="1"/>
  <c r="S323" i="1"/>
  <c r="T411" i="1"/>
  <c r="S411" i="1"/>
  <c r="S227" i="1"/>
  <c r="T227" i="1"/>
  <c r="T384" i="1"/>
  <c r="T338" i="1"/>
  <c r="T286" i="1"/>
  <c r="T237" i="1"/>
  <c r="S605" i="1"/>
  <c r="S541" i="1"/>
  <c r="S226" i="1"/>
  <c r="S65" i="1"/>
  <c r="T669" i="1"/>
  <c r="T112" i="1"/>
  <c r="S413" i="1"/>
  <c r="T649" i="1"/>
  <c r="T485" i="1"/>
  <c r="T262" i="1"/>
  <c r="S90" i="1"/>
  <c r="T90" i="1"/>
  <c r="T717" i="1"/>
  <c r="S717" i="1"/>
  <c r="T523" i="1"/>
  <c r="S523" i="1"/>
  <c r="T512" i="1"/>
  <c r="T391" i="1"/>
  <c r="T554" i="1"/>
  <c r="S554" i="1"/>
  <c r="T531" i="1"/>
  <c r="S531" i="1"/>
  <c r="T492" i="1"/>
  <c r="S492" i="1"/>
  <c r="T484" i="1"/>
  <c r="S484" i="1"/>
  <c r="T452" i="1"/>
  <c r="S452" i="1"/>
  <c r="S407" i="1"/>
  <c r="T407" i="1"/>
  <c r="S400" i="1"/>
  <c r="T400" i="1"/>
  <c r="T308" i="1"/>
  <c r="S308" i="1"/>
  <c r="S300" i="1"/>
  <c r="T300" i="1"/>
  <c r="T189" i="1"/>
  <c r="S189" i="1"/>
  <c r="T107" i="1"/>
  <c r="S107" i="1"/>
  <c r="T135" i="1"/>
  <c r="S135" i="1"/>
  <c r="T190" i="1"/>
  <c r="S190" i="1"/>
  <c r="T283" i="1"/>
  <c r="S522" i="1"/>
  <c r="S169" i="1"/>
  <c r="T553" i="1"/>
  <c r="S553" i="1"/>
  <c r="S530" i="1"/>
  <c r="T530" i="1"/>
  <c r="S460" i="1"/>
  <c r="T460" i="1"/>
  <c r="S399" i="1"/>
  <c r="T399" i="1"/>
  <c r="S389" i="1"/>
  <c r="T389" i="1"/>
  <c r="T366" i="1"/>
  <c r="S366" i="1"/>
  <c r="S357" i="1"/>
  <c r="T357" i="1"/>
  <c r="S347" i="1"/>
  <c r="T347" i="1"/>
  <c r="S272" i="1"/>
  <c r="T272" i="1"/>
  <c r="S264" i="1"/>
  <c r="T264" i="1"/>
  <c r="S253" i="1"/>
  <c r="T253" i="1"/>
  <c r="T439" i="1"/>
  <c r="T320" i="1"/>
  <c r="T282" i="1"/>
  <c r="S651" i="1"/>
  <c r="S521" i="1"/>
  <c r="S234" i="1"/>
  <c r="T645" i="1"/>
  <c r="S645" i="1"/>
  <c r="T601" i="1"/>
  <c r="S601" i="1"/>
  <c r="S595" i="1"/>
  <c r="T595" i="1"/>
  <c r="T589" i="1"/>
  <c r="S589" i="1"/>
  <c r="S105" i="1"/>
  <c r="T105" i="1"/>
  <c r="T77" i="1"/>
  <c r="S77" i="1"/>
  <c r="S58" i="1"/>
  <c r="T58" i="1"/>
  <c r="T22" i="1"/>
  <c r="S22" i="1"/>
  <c r="T382" i="1"/>
  <c r="S382" i="1"/>
  <c r="S216" i="1"/>
  <c r="T216" i="1"/>
  <c r="T643" i="1"/>
  <c r="T435" i="1"/>
  <c r="T412" i="1"/>
  <c r="T318" i="1"/>
  <c r="T133" i="1"/>
  <c r="S707" i="1"/>
  <c r="T707" i="1"/>
  <c r="T627" i="1"/>
  <c r="S627" i="1"/>
  <c r="S196" i="1"/>
  <c r="T196" i="1"/>
  <c r="T32" i="1"/>
  <c r="S32" i="1"/>
  <c r="T41" i="1"/>
  <c r="S41" i="1"/>
  <c r="T494" i="1"/>
  <c r="T358" i="1"/>
  <c r="S706" i="1"/>
  <c r="T706" i="1"/>
  <c r="S682" i="1"/>
  <c r="T682" i="1"/>
  <c r="T433" i="1"/>
  <c r="S433" i="1"/>
  <c r="S288" i="1"/>
  <c r="T288" i="1"/>
  <c r="T250" i="1"/>
  <c r="S250" i="1"/>
  <c r="S241" i="1"/>
  <c r="T241" i="1"/>
  <c r="S204" i="1"/>
  <c r="T204" i="1"/>
  <c r="S111" i="1"/>
  <c r="T111" i="1"/>
  <c r="T409" i="1"/>
  <c r="S151" i="1"/>
  <c r="S586" i="1"/>
  <c r="T586" i="1"/>
  <c r="S534" i="1"/>
  <c r="T534" i="1"/>
  <c r="S472" i="1"/>
  <c r="T472" i="1"/>
  <c r="T464" i="1"/>
  <c r="S464" i="1"/>
  <c r="T458" i="1"/>
  <c r="S458" i="1"/>
  <c r="T420" i="1"/>
  <c r="S420" i="1"/>
  <c r="S331" i="1"/>
  <c r="T331" i="1"/>
  <c r="S287" i="1"/>
  <c r="T287" i="1"/>
  <c r="S277" i="1"/>
  <c r="T277" i="1"/>
  <c r="T292" i="1"/>
  <c r="S292" i="1"/>
  <c r="T424" i="1"/>
  <c r="S80" i="1"/>
  <c r="T80" i="1"/>
  <c r="T408" i="1"/>
  <c r="S587" i="1"/>
  <c r="S415" i="1"/>
  <c r="S310" i="1"/>
  <c r="S115" i="1"/>
  <c r="T598" i="1"/>
  <c r="S598" i="1"/>
  <c r="T572" i="1"/>
  <c r="T675" i="1"/>
  <c r="T429" i="1"/>
  <c r="T372" i="1"/>
  <c r="S581" i="1"/>
  <c r="S346" i="1"/>
  <c r="S309" i="1"/>
  <c r="S214" i="1"/>
  <c r="T680" i="1"/>
  <c r="S680" i="1"/>
  <c r="S383" i="1"/>
  <c r="T383" i="1"/>
  <c r="S434" i="1"/>
  <c r="T434" i="1"/>
  <c r="T367" i="1"/>
  <c r="S367" i="1"/>
  <c r="S291" i="1"/>
  <c r="T291" i="1"/>
  <c r="S143" i="1"/>
  <c r="T143" i="1"/>
  <c r="S24" i="1"/>
  <c r="T24" i="1"/>
  <c r="T625" i="1"/>
  <c r="T401" i="1"/>
  <c r="T328" i="1"/>
  <c r="S177" i="1"/>
  <c r="S671" i="1"/>
  <c r="T671" i="1"/>
  <c r="S43" i="1"/>
  <c r="T43" i="1"/>
  <c r="T502" i="1"/>
  <c r="S502" i="1"/>
  <c r="T224" i="1"/>
  <c r="S224" i="1"/>
  <c r="T454" i="1"/>
  <c r="T343" i="1"/>
  <c r="T327" i="1"/>
  <c r="T123" i="1"/>
  <c r="T98" i="1"/>
  <c r="S191" i="1"/>
  <c r="T191" i="1"/>
  <c r="T62" i="1"/>
  <c r="S62" i="1"/>
  <c r="T52" i="1"/>
  <c r="S52" i="1"/>
  <c r="S42" i="1"/>
  <c r="T42" i="1"/>
  <c r="T441" i="1"/>
  <c r="T353" i="1"/>
  <c r="S31" i="1"/>
  <c r="T600" i="1"/>
  <c r="S681" i="1"/>
  <c r="T711" i="1"/>
  <c r="T660" i="1"/>
  <c r="T206" i="1"/>
  <c r="T103" i="1"/>
  <c r="S330" i="1"/>
  <c r="T498" i="1"/>
  <c r="T122" i="1"/>
  <c r="T59" i="1"/>
  <c r="T14" i="1"/>
  <c r="S529" i="1"/>
  <c r="S431" i="1"/>
  <c r="T653" i="1"/>
  <c r="T188" i="1"/>
  <c r="S271" i="1"/>
  <c r="T550" i="1"/>
  <c r="S550" i="1"/>
  <c r="S76" i="1"/>
  <c r="T76" i="1"/>
  <c r="S67" i="1"/>
  <c r="T67" i="1"/>
  <c r="S57" i="1"/>
  <c r="T57" i="1"/>
  <c r="T40" i="1"/>
  <c r="S40" i="1"/>
  <c r="T11" i="1"/>
  <c r="S11" i="1"/>
  <c r="S47" i="1"/>
  <c r="T47" i="1"/>
  <c r="S349" i="1"/>
  <c r="T349" i="1"/>
  <c r="S334" i="1"/>
  <c r="T334" i="1"/>
  <c r="T75" i="1"/>
  <c r="S75" i="1"/>
  <c r="T56" i="1"/>
  <c r="S56" i="1"/>
  <c r="T93" i="1"/>
  <c r="S93" i="1"/>
  <c r="S84" i="1"/>
  <c r="T84" i="1"/>
  <c r="T74" i="1"/>
  <c r="S74" i="1"/>
  <c r="S359" i="1"/>
  <c r="T451" i="1"/>
  <c r="S451" i="1"/>
  <c r="T442" i="1"/>
  <c r="S442" i="1"/>
  <c r="S427" i="1"/>
  <c r="T427" i="1"/>
  <c r="S421" i="1"/>
  <c r="T421" i="1"/>
  <c r="S381" i="1"/>
  <c r="T381" i="1"/>
  <c r="T373" i="1"/>
  <c r="S373" i="1"/>
  <c r="S255" i="1"/>
  <c r="T255" i="1"/>
  <c r="S225" i="1"/>
  <c r="T225" i="1"/>
  <c r="T210" i="1"/>
  <c r="S210" i="1"/>
  <c r="T200" i="1"/>
  <c r="S200" i="1"/>
  <c r="S193" i="1"/>
  <c r="T193" i="1"/>
  <c r="T179" i="1"/>
  <c r="S179" i="1"/>
  <c r="S163" i="1"/>
  <c r="T163" i="1"/>
  <c r="S145" i="1"/>
  <c r="T145" i="1"/>
  <c r="S576" i="1"/>
  <c r="T576" i="1"/>
  <c r="T517" i="1"/>
  <c r="S517" i="1"/>
  <c r="S509" i="1"/>
  <c r="T509" i="1"/>
  <c r="T466" i="1"/>
  <c r="S466" i="1"/>
  <c r="S719" i="1"/>
  <c r="T719" i="1"/>
  <c r="S648" i="1"/>
  <c r="T648" i="1"/>
  <c r="T633" i="1"/>
  <c r="S633" i="1"/>
  <c r="S623" i="1"/>
  <c r="T623" i="1"/>
  <c r="T613" i="1"/>
  <c r="S613" i="1"/>
  <c r="S592" i="1"/>
  <c r="T592" i="1"/>
  <c r="T575" i="1"/>
  <c r="S575" i="1"/>
  <c r="S542" i="1"/>
  <c r="T542" i="1"/>
  <c r="T508" i="1"/>
  <c r="S508" i="1"/>
  <c r="S499" i="1"/>
  <c r="T499" i="1"/>
  <c r="T489" i="1"/>
  <c r="S489" i="1"/>
  <c r="S473" i="1"/>
  <c r="T473" i="1"/>
  <c r="S465" i="1"/>
  <c r="T465" i="1"/>
  <c r="T321" i="1"/>
  <c r="S21" i="1"/>
  <c r="S6" i="1"/>
  <c r="T6" i="1"/>
  <c r="S355" i="1"/>
  <c r="T355" i="1"/>
  <c r="S315" i="1"/>
  <c r="T315" i="1"/>
  <c r="S463" i="1"/>
  <c r="T463" i="1"/>
  <c r="S456" i="1"/>
  <c r="T456" i="1"/>
  <c r="T395" i="1"/>
  <c r="S395" i="1"/>
  <c r="T386" i="1"/>
  <c r="S386" i="1"/>
  <c r="S113" i="1"/>
  <c r="T113" i="1"/>
  <c r="S726" i="1"/>
  <c r="T726" i="1"/>
  <c r="T709" i="1"/>
  <c r="S709" i="1"/>
  <c r="S700" i="1"/>
  <c r="T700" i="1"/>
  <c r="S692" i="1"/>
  <c r="T692" i="1"/>
  <c r="S684" i="1"/>
  <c r="T684" i="1"/>
  <c r="S678" i="1"/>
  <c r="T678" i="1"/>
  <c r="S657" i="1"/>
  <c r="T657" i="1"/>
  <c r="S637" i="1"/>
  <c r="T637" i="1"/>
  <c r="T632" i="1"/>
  <c r="S632" i="1"/>
  <c r="T622" i="1"/>
  <c r="S622" i="1"/>
  <c r="S604" i="1"/>
  <c r="T604" i="1"/>
  <c r="T591" i="1"/>
  <c r="S591" i="1"/>
  <c r="S558" i="1"/>
  <c r="T558" i="1"/>
  <c r="S533" i="1"/>
  <c r="T533" i="1"/>
  <c r="S527" i="1"/>
  <c r="T527" i="1"/>
  <c r="T507" i="1"/>
  <c r="S507" i="1"/>
  <c r="S265" i="1"/>
  <c r="T265" i="1"/>
  <c r="S254" i="1"/>
  <c r="T254" i="1"/>
  <c r="S217" i="1"/>
  <c r="T217" i="1"/>
  <c r="T209" i="1"/>
  <c r="S209" i="1"/>
  <c r="S178" i="1"/>
  <c r="T178" i="1"/>
  <c r="T154" i="1"/>
  <c r="S154" i="1"/>
  <c r="T144" i="1"/>
  <c r="S144" i="1"/>
  <c r="S109" i="1"/>
  <c r="T109" i="1"/>
  <c r="S101" i="1"/>
  <c r="T101" i="1"/>
  <c r="T92" i="1"/>
  <c r="S92" i="1"/>
  <c r="S83" i="1"/>
  <c r="T83" i="1"/>
  <c r="T733" i="1"/>
  <c r="S733" i="1"/>
  <c r="S708" i="1"/>
  <c r="T708" i="1"/>
  <c r="S677" i="1"/>
  <c r="T677" i="1"/>
  <c r="S656" i="1"/>
  <c r="T656" i="1"/>
  <c r="S646" i="1"/>
  <c r="T646" i="1"/>
  <c r="S631" i="1"/>
  <c r="T631" i="1"/>
  <c r="S590" i="1"/>
  <c r="T590" i="1"/>
  <c r="T279" i="1"/>
  <c r="S279" i="1"/>
  <c r="S732" i="1"/>
  <c r="T732" i="1"/>
  <c r="T419" i="1"/>
  <c r="S419" i="1"/>
  <c r="S356" i="1"/>
  <c r="T356" i="1"/>
  <c r="S340" i="1"/>
  <c r="T340" i="1"/>
  <c r="S326" i="1"/>
  <c r="T326" i="1"/>
  <c r="T316" i="1"/>
  <c r="S316" i="1"/>
  <c r="S298" i="1"/>
  <c r="T298" i="1"/>
  <c r="T278" i="1"/>
  <c r="S278" i="1"/>
  <c r="T27" i="1"/>
  <c r="S27" i="1"/>
  <c r="S7" i="1"/>
  <c r="T7" i="1"/>
  <c r="S563" i="1"/>
  <c r="T563" i="1"/>
  <c r="S538" i="1"/>
  <c r="T538" i="1"/>
  <c r="T532" i="1"/>
  <c r="S532" i="1"/>
  <c r="S462" i="1"/>
  <c r="T462" i="1"/>
  <c r="T332" i="1"/>
  <c r="T137" i="1"/>
  <c r="T580" i="1"/>
  <c r="S580" i="1"/>
  <c r="T478" i="1"/>
  <c r="S478" i="1"/>
  <c r="S240" i="1"/>
  <c r="T240" i="1"/>
  <c r="S231" i="1"/>
  <c r="T231" i="1"/>
  <c r="S114" i="1"/>
  <c r="T114" i="1"/>
  <c r="S60" i="1"/>
  <c r="T60" i="1"/>
  <c r="T51" i="1"/>
  <c r="S51" i="1"/>
  <c r="T448" i="1"/>
  <c r="S503" i="1"/>
  <c r="S617" i="1"/>
  <c r="T617" i="1"/>
  <c r="T106" i="1"/>
  <c r="S106" i="1"/>
  <c r="T79" i="1"/>
  <c r="S79" i="1"/>
  <c r="S69" i="1"/>
  <c r="T69" i="1"/>
  <c r="T284" i="1"/>
  <c r="S284" i="1"/>
  <c r="S275" i="1"/>
  <c r="T275" i="1"/>
  <c r="S229" i="1"/>
  <c r="T229" i="1"/>
  <c r="S203" i="1"/>
  <c r="T203" i="1"/>
  <c r="S181" i="1"/>
  <c r="T181" i="1"/>
  <c r="S167" i="1"/>
  <c r="T167" i="1"/>
  <c r="S148" i="1"/>
  <c r="T148" i="1"/>
  <c r="T479" i="1"/>
  <c r="T289" i="1"/>
  <c r="S612" i="1"/>
  <c r="S294" i="1"/>
  <c r="S443" i="1"/>
  <c r="T443" i="1"/>
  <c r="T374" i="1"/>
  <c r="S374" i="1"/>
  <c r="S329" i="1"/>
  <c r="T329" i="1"/>
  <c r="S33" i="1"/>
  <c r="T33" i="1"/>
  <c r="S12" i="1"/>
  <c r="T12" i="1"/>
  <c r="S630" i="1"/>
  <c r="T630" i="1"/>
  <c r="T620" i="1"/>
  <c r="S620" i="1"/>
  <c r="S574" i="1"/>
  <c r="T574" i="1"/>
  <c r="T121" i="1"/>
  <c r="S121" i="1"/>
  <c r="T35" i="1"/>
  <c r="S35" i="1"/>
  <c r="T218" i="1"/>
  <c r="S218" i="1"/>
  <c r="S139" i="1"/>
  <c r="T139" i="1"/>
  <c r="T85" i="1"/>
  <c r="S85" i="1"/>
  <c r="T438" i="1"/>
  <c r="T256" i="1"/>
  <c r="T157" i="1"/>
  <c r="T34" i="1"/>
  <c r="S546" i="1"/>
  <c r="T546" i="1"/>
  <c r="S455" i="1"/>
  <c r="T455" i="1"/>
  <c r="S446" i="1"/>
  <c r="T446" i="1"/>
  <c r="S354" i="1"/>
  <c r="T354" i="1"/>
  <c r="S304" i="1"/>
  <c r="T304" i="1"/>
  <c r="S235" i="1"/>
  <c r="T235" i="1"/>
  <c r="S170" i="1"/>
  <c r="T170" i="1"/>
  <c r="T710" i="1"/>
  <c r="T636" i="1"/>
  <c r="T624" i="1"/>
  <c r="T461" i="1"/>
  <c r="T297" i="1"/>
  <c r="T212" i="1"/>
  <c r="T156" i="1"/>
  <c r="S693" i="1"/>
  <c r="S266" i="1"/>
  <c r="S477" i="1"/>
  <c r="T477" i="1"/>
  <c r="S402" i="1"/>
  <c r="T402" i="1"/>
  <c r="S376" i="1"/>
  <c r="T376" i="1"/>
  <c r="S263" i="1"/>
  <c r="T263" i="1"/>
  <c r="S161" i="1"/>
  <c r="T161" i="1"/>
  <c r="T728" i="1"/>
  <c r="T691" i="1"/>
  <c r="T418" i="1"/>
  <c r="T186" i="1"/>
  <c r="T91" i="1"/>
  <c r="S662" i="1"/>
  <c r="S208" i="1"/>
  <c r="S185" i="1"/>
  <c r="T182" i="1"/>
  <c r="S182" i="1"/>
  <c r="T166" i="1"/>
  <c r="S577" i="1"/>
  <c r="T577" i="1"/>
  <c r="T568" i="1"/>
  <c r="S568" i="1"/>
  <c r="S375" i="1"/>
  <c r="T375" i="1"/>
  <c r="T261" i="1"/>
  <c r="S261" i="1"/>
  <c r="T319" i="1"/>
  <c r="S319" i="1"/>
  <c r="T650" i="1"/>
  <c r="S650" i="1"/>
  <c r="T639" i="1"/>
  <c r="S639" i="1"/>
  <c r="T551" i="1"/>
  <c r="S551" i="1"/>
  <c r="S242" i="1"/>
  <c r="T242" i="1"/>
  <c r="S233" i="1"/>
  <c r="T233" i="1"/>
  <c r="T215" i="1"/>
  <c r="S215" i="1"/>
  <c r="S422" i="1"/>
  <c r="T422" i="1"/>
  <c r="S108" i="1"/>
  <c r="T108" i="1"/>
  <c r="S683" i="1"/>
  <c r="T683" i="1"/>
  <c r="T644" i="1"/>
  <c r="S644" i="1"/>
  <c r="S619" i="1"/>
  <c r="T619" i="1"/>
  <c r="S602" i="1"/>
  <c r="T602" i="1"/>
  <c r="S628" i="1"/>
  <c r="T628" i="1"/>
  <c r="T515" i="1"/>
  <c r="S515" i="1"/>
  <c r="T584" i="1"/>
  <c r="S582" i="1"/>
  <c r="T582" i="1"/>
  <c r="T317" i="1"/>
  <c r="S317" i="1"/>
  <c r="T306" i="1"/>
  <c r="S306" i="1"/>
  <c r="S299" i="1"/>
  <c r="T299" i="1"/>
  <c r="S281" i="1"/>
  <c r="T281" i="1"/>
  <c r="S257" i="1"/>
  <c r="T257" i="1"/>
  <c r="T245" i="1"/>
  <c r="S245" i="1"/>
  <c r="S228" i="1"/>
  <c r="T228" i="1"/>
  <c r="T220" i="1"/>
  <c r="S220" i="1"/>
  <c r="S566" i="1"/>
  <c r="S20" i="1"/>
  <c r="T20" i="1"/>
  <c r="S10" i="1"/>
  <c r="T10" i="1"/>
  <c r="S703" i="1"/>
  <c r="T703" i="1"/>
  <c r="S616" i="1"/>
  <c r="T616" i="1"/>
  <c r="S607" i="1"/>
  <c r="T607" i="1"/>
  <c r="S727" i="1"/>
  <c r="T727" i="1"/>
  <c r="T363" i="1"/>
  <c r="S363" i="1"/>
  <c r="S305" i="1"/>
  <c r="T305" i="1"/>
  <c r="S290" i="1"/>
  <c r="T290" i="1"/>
  <c r="S280" i="1"/>
  <c r="T280" i="1"/>
  <c r="S273" i="1"/>
  <c r="T273" i="1"/>
  <c r="T510" i="1"/>
  <c r="T19" i="1"/>
  <c r="S126" i="1"/>
  <c r="S9" i="1"/>
  <c r="T679" i="1"/>
  <c r="S679" i="1"/>
  <c r="S668" i="1"/>
  <c r="T668" i="1"/>
  <c r="S493" i="1"/>
  <c r="T493" i="1"/>
  <c r="T469" i="1"/>
  <c r="S469" i="1"/>
  <c r="T437" i="1"/>
  <c r="S437" i="1"/>
  <c r="S377" i="1"/>
  <c r="T377" i="1"/>
  <c r="T36" i="1"/>
  <c r="S36" i="1"/>
  <c r="T26" i="1"/>
  <c r="S26" i="1"/>
  <c r="T16" i="1"/>
  <c r="S16" i="1"/>
  <c r="T535" i="1"/>
  <c r="T138" i="1"/>
  <c r="S560" i="1"/>
  <c r="T560" i="1"/>
  <c r="T536" i="1"/>
  <c r="S536" i="1"/>
  <c r="T519" i="1"/>
  <c r="S519" i="1"/>
  <c r="T104" i="1"/>
  <c r="S104" i="1"/>
  <c r="S68" i="1"/>
  <c r="T68" i="1"/>
  <c r="S666" i="1"/>
  <c r="T666" i="1"/>
  <c r="S559" i="1"/>
  <c r="T559" i="1"/>
  <c r="S476" i="1"/>
  <c r="T476" i="1"/>
  <c r="S118" i="1"/>
  <c r="T118" i="1"/>
  <c r="S110" i="1"/>
  <c r="T110" i="1"/>
  <c r="S723" i="1"/>
  <c r="T723" i="1"/>
  <c r="S716" i="1"/>
  <c r="T716" i="1"/>
  <c r="S610" i="1"/>
  <c r="T610" i="1"/>
  <c r="T585" i="1"/>
  <c r="S585" i="1"/>
  <c r="S528" i="1"/>
  <c r="T528" i="1"/>
  <c r="T390" i="1"/>
  <c r="T311" i="1"/>
  <c r="S658" i="1"/>
  <c r="S335" i="1"/>
  <c r="S276" i="1"/>
  <c r="T571" i="1"/>
  <c r="T524" i="1"/>
  <c r="S505" i="1"/>
  <c r="S285" i="1"/>
  <c r="S25" i="1"/>
  <c r="S61" i="1"/>
  <c r="T61" i="1"/>
  <c r="S731" i="1"/>
  <c r="T599" i="1"/>
  <c r="S599" i="1"/>
  <c r="S5" i="1"/>
  <c r="T5" i="1"/>
  <c r="T557" i="1"/>
  <c r="T416" i="1"/>
  <c r="T406" i="1"/>
  <c r="T198" i="1"/>
  <c r="T87" i="1"/>
  <c r="T17" i="1"/>
  <c r="S638" i="1"/>
  <c r="S117" i="1"/>
  <c r="S344" i="1"/>
  <c r="T344" i="1"/>
  <c r="S136" i="1"/>
  <c r="T136" i="1"/>
  <c r="T652" i="1"/>
  <c r="T474" i="1"/>
  <c r="T15" i="1"/>
  <c r="S594" i="1"/>
  <c r="S393" i="1"/>
  <c r="S295" i="1"/>
  <c r="T480" i="1"/>
  <c r="S480" i="1"/>
  <c r="S239" i="1"/>
  <c r="T239" i="1"/>
  <c r="S230" i="1"/>
  <c r="T230" i="1"/>
  <c r="S48" i="1"/>
  <c r="T48" i="1"/>
  <c r="T269" i="1"/>
  <c r="T555" i="1"/>
  <c r="T423" i="1"/>
  <c r="T414" i="1"/>
  <c r="T94" i="1"/>
  <c r="S221" i="1"/>
  <c r="T221" i="1"/>
  <c r="F270" i="1"/>
  <c r="F605" i="1"/>
  <c r="F279" i="1"/>
  <c r="F683" i="1"/>
  <c r="F640" i="1"/>
  <c r="F608" i="1"/>
  <c r="F581" i="1"/>
  <c r="F399" i="1"/>
  <c r="F451" i="1"/>
  <c r="F240" i="1"/>
  <c r="T444" i="1"/>
  <c r="S444" i="1"/>
  <c r="T417" i="1"/>
  <c r="S417" i="1"/>
  <c r="F475" i="1"/>
  <c r="F64" i="1"/>
  <c r="F367" i="1"/>
  <c r="F335" i="1"/>
  <c r="F499" i="1"/>
  <c r="F366" i="1"/>
  <c r="F227" i="1"/>
  <c r="S721" i="1"/>
  <c r="T721" i="1"/>
  <c r="S504" i="1"/>
  <c r="T504" i="1"/>
  <c r="F74" i="1"/>
  <c r="F5" i="1"/>
  <c r="S663" i="1"/>
  <c r="T663" i="1"/>
  <c r="F87" i="1"/>
  <c r="T520" i="1"/>
  <c r="S520" i="1"/>
  <c r="T86" i="1"/>
  <c r="S86" i="1"/>
  <c r="F15" i="1"/>
  <c r="S28" i="1"/>
  <c r="T28" i="1"/>
  <c r="T695" i="1"/>
  <c r="S695" i="1"/>
  <c r="S655" i="1"/>
  <c r="T655" i="1"/>
  <c r="S701" i="1"/>
  <c r="T701" i="1"/>
  <c r="T615" i="1"/>
  <c r="S615" i="1"/>
  <c r="S50" i="1"/>
  <c r="T50" i="1"/>
  <c r="S37" i="1"/>
  <c r="T37" i="1"/>
  <c r="S670" i="1"/>
  <c r="T670" i="1"/>
  <c r="S313" i="1"/>
  <c r="T313" i="1"/>
  <c r="F8" i="1"/>
  <c r="S685" i="1"/>
  <c r="T685" i="1"/>
  <c r="S173" i="1"/>
  <c r="T173" i="1"/>
  <c r="S165" i="1"/>
  <c r="T165" i="1"/>
  <c r="S131" i="1"/>
  <c r="T131" i="1"/>
  <c r="S482" i="1"/>
  <c r="T482" i="1"/>
  <c r="S260" i="1"/>
  <c r="T260" i="1"/>
  <c r="S199" i="1"/>
  <c r="T199" i="1"/>
  <c r="T184" i="1"/>
  <c r="S184" i="1"/>
  <c r="S180" i="1"/>
  <c r="T180" i="1"/>
  <c r="T155" i="1"/>
  <c r="S155" i="1"/>
  <c r="T141" i="1"/>
  <c r="S141" i="1"/>
  <c r="S130" i="1"/>
  <c r="T130" i="1"/>
  <c r="S713" i="1"/>
  <c r="T713" i="1"/>
  <c r="S379" i="1"/>
  <c r="T379" i="1"/>
  <c r="S348" i="1"/>
  <c r="T348" i="1"/>
  <c r="S223" i="1"/>
  <c r="T223" i="1"/>
  <c r="T207" i="1"/>
  <c r="S207" i="1"/>
  <c r="S183" i="1"/>
  <c r="T183" i="1"/>
  <c r="T567" i="1"/>
  <c r="S567" i="1"/>
  <c r="S475" i="1"/>
  <c r="T475" i="1"/>
  <c r="S403" i="1"/>
  <c r="T403" i="1"/>
  <c r="S396" i="1"/>
  <c r="T396" i="1"/>
  <c r="S387" i="1"/>
  <c r="T387" i="1"/>
  <c r="S378" i="1"/>
  <c r="T378" i="1"/>
  <c r="S735" i="1"/>
  <c r="T735" i="1"/>
  <c r="S730" i="1"/>
  <c r="T730" i="1"/>
  <c r="S718" i="1"/>
  <c r="T718" i="1"/>
  <c r="S698" i="1"/>
  <c r="T698" i="1"/>
  <c r="S687" i="1"/>
  <c r="T687" i="1"/>
  <c r="S667" i="1"/>
  <c r="T667" i="1"/>
  <c r="T661" i="1"/>
  <c r="S661" i="1"/>
  <c r="S621" i="1"/>
  <c r="T621" i="1"/>
  <c r="T511" i="1"/>
  <c r="S511" i="1"/>
  <c r="S501" i="1"/>
  <c r="T501" i="1"/>
  <c r="S496" i="1"/>
  <c r="T496" i="1"/>
  <c r="S488" i="1"/>
  <c r="T488" i="1"/>
  <c r="S457" i="1"/>
  <c r="T457" i="1"/>
  <c r="S342" i="1"/>
  <c r="T342" i="1"/>
  <c r="S314" i="1"/>
  <c r="T314" i="1"/>
  <c r="S152" i="1"/>
  <c r="T152" i="1"/>
  <c r="T495" i="1"/>
  <c r="S495" i="1"/>
  <c r="T597" i="1"/>
  <c r="S597" i="1"/>
  <c r="T197" i="1"/>
  <c r="S197" i="1"/>
  <c r="T665" i="1"/>
  <c r="S665" i="1"/>
  <c r="T697" i="1"/>
  <c r="T364" i="1"/>
  <c r="T562" i="1"/>
  <c r="S562" i="1"/>
  <c r="T405" i="1"/>
  <c r="S405" i="1"/>
  <c r="T251" i="1"/>
  <c r="S251" i="1"/>
  <c r="T134" i="1"/>
  <c r="S134" i="1"/>
  <c r="T96" i="1"/>
  <c r="S96" i="1"/>
  <c r="T629" i="1"/>
  <c r="S629" i="1"/>
  <c r="T712" i="1"/>
  <c r="S712" i="1"/>
  <c r="T88" i="1"/>
  <c r="S88" i="1"/>
  <c r="T78" i="1"/>
  <c r="S78"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<sst xmlns="http://schemas.openxmlformats.org/spreadsheetml/2006/main" count="240126" uniqueCount="30686">
  <si>
    <t>SubPeticionTramitadorCD</t>
  </si>
  <si>
    <t>CanalRegistroPeticionID</t>
  </si>
  <si>
    <t>SubPeticionID</t>
  </si>
  <si>
    <t>Num_Subpeticion_Atis</t>
  </si>
  <si>
    <t>FechaRegistroPeticion</t>
  </si>
  <si>
    <t>FuerzaVentaID</t>
  </si>
  <si>
    <t>Telefono</t>
  </si>
  <si>
    <t>ProductoID</t>
  </si>
  <si>
    <t>PlanContratadoID</t>
  </si>
  <si>
    <t>PlanID</t>
  </si>
  <si>
    <t>DireccionID</t>
  </si>
  <si>
    <t>OperacionComercialProductoID</t>
  </si>
  <si>
    <t>Nom_OC</t>
  </si>
  <si>
    <t>ClienteID</t>
  </si>
  <si>
    <t>Anio_Seg</t>
  </si>
  <si>
    <t>Mes_Seg</t>
  </si>
  <si>
    <t>Dia_Seg</t>
  </si>
  <si>
    <t>TipoOperacionPeticionID</t>
  </si>
  <si>
    <t>Tipo_Operacion_Peticion</t>
  </si>
  <si>
    <t>PeticionID</t>
  </si>
  <si>
    <t>ID_Peticion</t>
  </si>
  <si>
    <t>Nom_PS</t>
  </si>
  <si>
    <t>ProductoPlanCD</t>
  </si>
  <si>
    <t>Num_Agrupacion_Pet_Atis</t>
  </si>
  <si>
    <t>AgrupacionPeticionID</t>
  </si>
  <si>
    <t>CuentaFacturacionID</t>
  </si>
  <si>
    <t>SuscripcionID</t>
  </si>
  <si>
    <t>Variable</t>
  </si>
  <si>
    <t>Nom_Segmento_Cuenta</t>
  </si>
  <si>
    <t>ID_Cuenta</t>
  </si>
  <si>
    <t>SubSegmentoCuentaDesc</t>
  </si>
  <si>
    <t>Anio_Reg</t>
  </si>
  <si>
    <t>Mes_Reg</t>
  </si>
  <si>
    <t>Dia_Reg</t>
  </si>
  <si>
    <t>FechaIniEstPetAtis</t>
  </si>
  <si>
    <t>EstadoPetAtis</t>
  </si>
  <si>
    <t>FechaIniEstadoSubPetAtis</t>
  </si>
  <si>
    <t>EstadoSubPetAtis</t>
  </si>
  <si>
    <t>FechaIngresoAtiempo</t>
  </si>
  <si>
    <t>FechaIniEstadoAtiempo</t>
  </si>
  <si>
    <t>EstadoAtiempo</t>
  </si>
  <si>
    <t>Localidad</t>
  </si>
  <si>
    <t>Depto</t>
  </si>
  <si>
    <t>Direccion</t>
  </si>
  <si>
    <t>Nom_Barrio_PC</t>
  </si>
  <si>
    <t>BarrioID</t>
  </si>
  <si>
    <t>Cod_Dane</t>
  </si>
  <si>
    <t>Distrito</t>
  </si>
  <si>
    <t>Cluster1</t>
  </si>
  <si>
    <t>Cedula_Vendedor_Atis</t>
  </si>
  <si>
    <t>Nom_Fuerza_Venta</t>
  </si>
  <si>
    <t>Canal</t>
  </si>
  <si>
    <t>SubCanal</t>
  </si>
  <si>
    <t>Unidad_Fuerza_de_Ventas</t>
  </si>
  <si>
    <t>Nom_Punto_Venta</t>
  </si>
  <si>
    <t>Nom_Canal_Venta</t>
  </si>
  <si>
    <t>ID_Canal_Venta</t>
  </si>
  <si>
    <t>TipoFuerzaVentaCD</t>
  </si>
  <si>
    <t>TipoFuerzaVentaDesc</t>
  </si>
  <si>
    <t>Nom_Tipo_Uso</t>
  </si>
  <si>
    <t>Estrato</t>
  </si>
  <si>
    <t>MX_Hom</t>
  </si>
  <si>
    <t>ProductoDesc</t>
  </si>
  <si>
    <t>Nom_Plan_Tarifario</t>
  </si>
  <si>
    <t>Nom_PS_Equipo</t>
  </si>
  <si>
    <t>Nom_Ult_Quiebre_Atmp</t>
  </si>
  <si>
    <t>TipoQuiebreDesc</t>
  </si>
  <si>
    <t>Nom_Usuario_Ult_Actividad</t>
  </si>
  <si>
    <t>ActividadPeticionID</t>
  </si>
  <si>
    <t>Fec_Ini_Ult_Actividad</t>
  </si>
  <si>
    <t>Fec_Est_Ult_Actividad</t>
  </si>
  <si>
    <t>Desc_Est_Ult_Actividad</t>
  </si>
  <si>
    <t>Variable_Hom</t>
  </si>
  <si>
    <t>DireccionElectronica</t>
  </si>
  <si>
    <t>Correo_Valido</t>
  </si>
  <si>
    <t>DSLAM</t>
  </si>
  <si>
    <t>Velocidad</t>
  </si>
  <si>
    <t>TenenciaCliente</t>
  </si>
  <si>
    <t>Tipo_Cliente</t>
  </si>
  <si>
    <t>Paquete</t>
  </si>
  <si>
    <t>Producto</t>
  </si>
  <si>
    <t>MX_Configurado</t>
  </si>
  <si>
    <t>distribuidor</t>
  </si>
  <si>
    <t>proy_soc</t>
  </si>
  <si>
    <t>Tramitador_UsuAtis</t>
  </si>
  <si>
    <t>Tramitador_Nom</t>
  </si>
  <si>
    <t>Cedula_Tramitador</t>
  </si>
  <si>
    <t>Flag_Recibido_ATiempo</t>
  </si>
  <si>
    <t>Total_Homol</t>
  </si>
  <si>
    <t>Regional</t>
  </si>
  <si>
    <t>CuentaPadre</t>
  </si>
  <si>
    <t>TipoEnvio</t>
  </si>
  <si>
    <t>CaracteristicaEquipo</t>
  </si>
  <si>
    <t>TVHD</t>
  </si>
  <si>
    <t>Bianual3</t>
  </si>
  <si>
    <t>FechaSeguimiento</t>
  </si>
  <si>
    <t>Zona</t>
  </si>
  <si>
    <t>CicloFacturacion</t>
  </si>
  <si>
    <t>DocInterlocutor</t>
  </si>
  <si>
    <t>NombreInterlocutor</t>
  </si>
  <si>
    <t>FechaAltaFactElect</t>
  </si>
  <si>
    <t>CorreoFactElect</t>
  </si>
  <si>
    <t>DocumentoFventaFactElect</t>
  </si>
  <si>
    <t>UsuarioCdFactElect</t>
  </si>
  <si>
    <t>NombreVendFactElect</t>
  </si>
  <si>
    <t>UnidadFactElect</t>
  </si>
  <si>
    <t>ActivacionFactElect</t>
  </si>
  <si>
    <t>NitUnidadFuerzaventa</t>
  </si>
  <si>
    <t>NombreProfesional</t>
  </si>
  <si>
    <t>CedulaProfesional</t>
  </si>
  <si>
    <t>PlanExpansion</t>
  </si>
  <si>
    <t>BAEstratoSup</t>
  </si>
  <si>
    <t>CodPlanDcto</t>
  </si>
  <si>
    <t>NomPlanDcto</t>
  </si>
  <si>
    <t>SegmentoCliente</t>
  </si>
  <si>
    <t>SubsegmentoCliente</t>
  </si>
  <si>
    <t>FlagTvAzteca</t>
  </si>
  <si>
    <t>ZonaBA</t>
  </si>
  <si>
    <t>Canal_Hom</t>
  </si>
  <si>
    <t>Dpto_Hom</t>
  </si>
  <si>
    <t>Estado_Hom</t>
  </si>
  <si>
    <t>Dpto_Nom</t>
  </si>
  <si>
    <t>Mun_Nom</t>
  </si>
  <si>
    <t>Loc_Nom</t>
  </si>
  <si>
    <t>Producto_Hom</t>
  </si>
  <si>
    <t>Plan_Hom</t>
  </si>
  <si>
    <t>Portafolio</t>
  </si>
  <si>
    <t>SubCanal_Hom</t>
  </si>
  <si>
    <t>Unidad_Fuerza_de_Ventas_Hom</t>
  </si>
  <si>
    <t>DistArmCaja</t>
  </si>
  <si>
    <t>FlagCyC</t>
  </si>
  <si>
    <t>NombrePunto</t>
  </si>
  <si>
    <t>CodigoPunto</t>
  </si>
  <si>
    <t>Tarifa_full</t>
  </si>
  <si>
    <t>Tarifa_sin_SubsContr</t>
  </si>
  <si>
    <t>TarifaMXFinal</t>
  </si>
  <si>
    <t>CodDaneEmpresas</t>
  </si>
  <si>
    <t>LocalidadEmpresas</t>
  </si>
  <si>
    <t>DepartamentoEmpresas</t>
  </si>
  <si>
    <t>RegionalEmpresas</t>
  </si>
  <si>
    <t>MarcaTrioMV</t>
  </si>
  <si>
    <t>CodigoCliente</t>
  </si>
  <si>
    <t>AplicacionRespetoiVentas</t>
  </si>
  <si>
    <t>FlagOfertaPRO</t>
  </si>
  <si>
    <t>MarcaTrioHD</t>
  </si>
  <si>
    <t>FTTH</t>
  </si>
  <si>
    <t>TenenciaPlanta</t>
  </si>
  <si>
    <t>PlanLB</t>
  </si>
  <si>
    <t>TarifaFullLB</t>
  </si>
  <si>
    <t>TarifaMXLB</t>
  </si>
  <si>
    <t>PlanBA</t>
  </si>
  <si>
    <t>TarifaFullBA</t>
  </si>
  <si>
    <t>TarifaMXBA</t>
  </si>
  <si>
    <t>PlanTV</t>
  </si>
  <si>
    <t>TarifaFullTV</t>
  </si>
  <si>
    <t>TarifaMXTV</t>
  </si>
  <si>
    <t>Tarifa_MXFinal</t>
  </si>
  <si>
    <t>Tarifa_MXInicial</t>
  </si>
  <si>
    <t>DeltaMX</t>
  </si>
  <si>
    <t>FlagEnvioCampana</t>
  </si>
  <si>
    <t>SVATV2833</t>
  </si>
  <si>
    <t>SVABA2864</t>
  </si>
  <si>
    <t>Empresa</t>
  </si>
  <si>
    <t>fec_comercializacion_cto</t>
  </si>
  <si>
    <t>Canal_Acceso</t>
  </si>
  <si>
    <t>Autenticacion_Correo</t>
  </si>
  <si>
    <t>Convergente</t>
  </si>
  <si>
    <t>MacroTenenciaIni</t>
  </si>
  <si>
    <t>MacroTenenciaFin</t>
  </si>
  <si>
    <t>Tipo_Convergente</t>
  </si>
  <si>
    <t>Coinversion</t>
  </si>
  <si>
    <t>poligono_kkr</t>
  </si>
  <si>
    <t>comuna_kkr</t>
  </si>
  <si>
    <t>region_kkr</t>
  </si>
  <si>
    <t>Segmento_Homologado</t>
  </si>
  <si>
    <t>Id_Tiles</t>
  </si>
  <si>
    <t>Alta_mismo_mes_MTotal</t>
  </si>
  <si>
    <t>CC_Pospago_MTotal</t>
  </si>
  <si>
    <t>Fuente_Pospago_MTotal</t>
  </si>
  <si>
    <t>fecha_registro_movil_MTotal</t>
  </si>
  <si>
    <t>Nom_Agente_Movil_MTotal</t>
  </si>
  <si>
    <t>Canal_Movil_MTotal</t>
  </si>
  <si>
    <t>id_punto_Mov_MTotal</t>
  </si>
  <si>
    <t>nom_punto_Mov_MTotal</t>
  </si>
  <si>
    <t>nom_vendedor_Mov_MTotal</t>
  </si>
  <si>
    <t>NumIdentVendedor_Mov_MTotal</t>
  </si>
  <si>
    <t>NBA</t>
  </si>
  <si>
    <t>Tipo_Venta</t>
  </si>
  <si>
    <t>Flag_TAT</t>
  </si>
  <si>
    <t>cod_tienda</t>
  </si>
  <si>
    <t>canal_fibra</t>
  </si>
  <si>
    <t>Valor_Vision_Cliente</t>
  </si>
  <si>
    <t>Oferta_Empaquetada</t>
  </si>
  <si>
    <t>OF_Empaquetada_Movil</t>
  </si>
  <si>
    <t>TarifaMXFinalEMPAQ</t>
  </si>
  <si>
    <t>TarifaMXFinalMovilEMP</t>
  </si>
  <si>
    <t>Pot_Conv</t>
  </si>
  <si>
    <t>Oferta_Descuento</t>
  </si>
  <si>
    <t>REMARK</t>
  </si>
  <si>
    <t>Ant_Pos_Empaq</t>
  </si>
  <si>
    <t>Region_Venta</t>
  </si>
  <si>
    <t>Departamento_Venta</t>
  </si>
  <si>
    <t>Municipio_Venta</t>
  </si>
  <si>
    <t>CANAL_HOMO_DIG</t>
  </si>
  <si>
    <t>PRODUCTO_HOMO_DIG</t>
  </si>
  <si>
    <t>MACROSEG_DIG</t>
  </si>
  <si>
    <t>TIPO_VENTA_DIG</t>
  </si>
  <si>
    <t>UNIDAD_VENTA_DIG</t>
  </si>
  <si>
    <t>ALIADO_VENTA_DIG</t>
  </si>
  <si>
    <t>ESTADO_VARIABLE_DIG</t>
  </si>
  <si>
    <t>TIPO_MEDIO_DIG</t>
  </si>
  <si>
    <t>MOTIVO_QUIEBRE_DIG</t>
  </si>
  <si>
    <t>CANAL_DIR_DIG</t>
  </si>
  <si>
    <t>Altas_Con_Reingreso</t>
  </si>
  <si>
    <t>TipoFactura</t>
  </si>
  <si>
    <t>ATR_VENTA_SOURCE</t>
  </si>
  <si>
    <t>ATR_VENTA_CAMPANA</t>
  </si>
  <si>
    <t>ATR_VENTA_MEDIUM</t>
  </si>
  <si>
    <t>ATR_VENTA_LANDING</t>
  </si>
  <si>
    <t>PLACE_ID</t>
  </si>
  <si>
    <t>Oferta_empaquetada_comisiones</t>
  </si>
  <si>
    <t>1526683800046962252</t>
  </si>
  <si>
    <t>1774846586</t>
  </si>
  <si>
    <t>2512647869</t>
  </si>
  <si>
    <t>FixedCreateSubscriber</t>
  </si>
  <si>
    <t>Broadband Service</t>
  </si>
  <si>
    <t>Convergente_MTotal_Single_Voz Ilim Nal _Ba Ancha 900Mbps_Mov Ilim_Nac_25421</t>
  </si>
  <si>
    <t>25421</t>
  </si>
  <si>
    <t>FS202604141040505598</t>
  </si>
  <si>
    <t>TERMINADA</t>
  </si>
  <si>
    <t>Individual</t>
  </si>
  <si>
    <t>6089834761</t>
  </si>
  <si>
    <t>Movistar Total</t>
  </si>
  <si>
    <t>OS90</t>
  </si>
  <si>
    <t>Completed</t>
  </si>
  <si>
    <t>Call Back To CRM</t>
  </si>
  <si>
    <t>DISTRITO ESPECIAL, INDUSTRIAL Y PORTUARIO DE BARRANQUILLA</t>
  </si>
  <si>
    <t>ATLANTICO</t>
  </si>
  <si>
    <t>CL 69 KR 44-58 COLOMBIA 58 LAT:10.9907883 LON:-74.80242242</t>
  </si>
  <si>
    <t>COLOMBIA</t>
  </si>
  <si>
    <t>08001000</t>
  </si>
  <si>
    <t>Atlantico</t>
  </si>
  <si>
    <t>ATACANTE</t>
  </si>
  <si>
    <t>73211780</t>
  </si>
  <si>
    <t>WALTER BERRIO GONZALEZ</t>
  </si>
  <si>
    <t>CANAL ONLINE</t>
  </si>
  <si>
    <t>ON LINE</t>
  </si>
  <si>
    <t>ATENTO COLOMBIA S.A.</t>
  </si>
  <si>
    <t>CANAL ON LINE - ATENTO IN BOUND</t>
  </si>
  <si>
    <t>4</t>
  </si>
  <si>
    <t>SV</t>
  </si>
  <si>
    <t>ALTA</t>
  </si>
  <si>
    <t>900000</t>
  </si>
  <si>
    <t>Cliente Nuevo</t>
  </si>
  <si>
    <t>Cliente Existente</t>
  </si>
  <si>
    <t>BA</t>
  </si>
  <si>
    <t>wberriogo</t>
  </si>
  <si>
    <t>CARIBE</t>
  </si>
  <si>
    <t>830065842-5</t>
  </si>
  <si>
    <t>Cluster 7</t>
  </si>
  <si>
    <t>Atlántico</t>
  </si>
  <si>
    <t>Barranquilla</t>
  </si>
  <si>
    <t>Distrito Especial, Industrial Y Portuario De Barranquilla</t>
  </si>
  <si>
    <t>ATENTO</t>
  </si>
  <si>
    <t>8001000OH_ATLHICTRB_I_5800_Barranquilla_Centro_2CENTR-CT7-93-01SS7-93-01@8001000_OH_ATLHICTRB_I_5800_Barranquilla_Centro_2_CENTR-CT7-93-01_SS7-93-01</t>
  </si>
  <si>
    <t>9900202020035</t>
  </si>
  <si>
    <t>PON</t>
  </si>
  <si>
    <t>FS</t>
  </si>
  <si>
    <t>CENTRO EXP</t>
  </si>
  <si>
    <t>VALIDADO</t>
  </si>
  <si>
    <t>Si</t>
  </si>
  <si>
    <t>Solo Movil</t>
  </si>
  <si>
    <t>Convergente Solo Contrato</t>
  </si>
  <si>
    <t>Convergente Nuevo</t>
  </si>
  <si>
    <t>ONNET</t>
  </si>
  <si>
    <t>BARRANQUILLA</t>
  </si>
  <si>
    <t>1099074800</t>
  </si>
  <si>
    <t>Venta Hogar (F) a cliente Pospago</t>
  </si>
  <si>
    <t>Asistido</t>
  </si>
  <si>
    <t>SI</t>
  </si>
  <si>
    <t>Migracion Pos-Pos</t>
  </si>
  <si>
    <t>NO</t>
  </si>
  <si>
    <t>&gt;= 120</t>
  </si>
  <si>
    <t>BOGOTA</t>
  </si>
  <si>
    <t>Digital</t>
  </si>
  <si>
    <t>Fibra</t>
  </si>
  <si>
    <t>B2C</t>
  </si>
  <si>
    <t>Inbound</t>
  </si>
  <si>
    <t>Atento</t>
  </si>
  <si>
    <t>Alta</t>
  </si>
  <si>
    <t>-</t>
  </si>
  <si>
    <t>ELECTRONICA</t>
  </si>
  <si>
    <t>1539198969229010498</t>
  </si>
  <si>
    <t>1785854417</t>
  </si>
  <si>
    <t>2512691088</t>
  </si>
  <si>
    <t>FS202605011018441062</t>
  </si>
  <si>
    <t>6077945441</t>
  </si>
  <si>
    <t>BOGOTA, D.C.</t>
  </si>
  <si>
    <t>CL 130 F KR 98 A-57 AURES 57 LAT:4.7318179 LON:-74.09482917</t>
  </si>
  <si>
    <t>AURES</t>
  </si>
  <si>
    <t>11001000</t>
  </si>
  <si>
    <t>Bogota</t>
  </si>
  <si>
    <t>22999736</t>
  </si>
  <si>
    <t>VIVIANA PATRICIA BENAVIDES ZUNIGA</t>
  </si>
  <si>
    <t>2</t>
  </si>
  <si>
    <t>vpbenavidezu</t>
  </si>
  <si>
    <t>Norte</t>
  </si>
  <si>
    <t>141</t>
  </si>
  <si>
    <t>Bogotá D.C</t>
  </si>
  <si>
    <t>Bogotá</t>
  </si>
  <si>
    <t>11001000OH_BOGHIVRID_I_5800_VillaMaria_23000_4VIMAR-CT7-64-09SS7-64-09@11001000_OH_BOGHIVRID_I_5800_VillaMaria_23000_4_VIMAR-CT7-64-09_SS7-64-09</t>
  </si>
  <si>
    <t>NO VALIDADO</t>
  </si>
  <si>
    <t>BOGOTA 1</t>
  </si>
  <si>
    <t>BOGOTA NORTE</t>
  </si>
  <si>
    <t>473074090</t>
  </si>
  <si>
    <t>App</t>
  </si>
  <si>
    <t>app_gif_fibra_asistido</t>
  </si>
  <si>
    <t>app_gif_fibra</t>
  </si>
  <si>
    <t>Fija-Fibra-web-CajadeProducto-LP-pauta-fibra</t>
  </si>
  <si>
    <t>Plan Banda Ancha 900Mbps Solo Internet_Nac_25423</t>
  </si>
  <si>
    <t>25423</t>
  </si>
  <si>
    <t>MEDELLIN</t>
  </si>
  <si>
    <t>ANTIOQUIA</t>
  </si>
  <si>
    <t>SIMON BOLIVAR</t>
  </si>
  <si>
    <t>05001000</t>
  </si>
  <si>
    <t>Antioquia - Choco</t>
  </si>
  <si>
    <t>SIN PRESENCIA</t>
  </si>
  <si>
    <t>1032383057</t>
  </si>
  <si>
    <t>NATALY ROJAS GONZALEZ</t>
  </si>
  <si>
    <t>ATENTO E-CARE</t>
  </si>
  <si>
    <t>5</t>
  </si>
  <si>
    <t>NOROCCIDENTE</t>
  </si>
  <si>
    <t>OLT#10.37.60.222</t>
  </si>
  <si>
    <t>Antioquia</t>
  </si>
  <si>
    <t>Medellín</t>
  </si>
  <si>
    <t>SIN EMAIL</t>
  </si>
  <si>
    <t>ATP</t>
  </si>
  <si>
    <t/>
  </si>
  <si>
    <t>624575605</t>
  </si>
  <si>
    <t>CAMPO AMOR</t>
  </si>
  <si>
    <t>1075247381</t>
  </si>
  <si>
    <t>JORGE ANDRES ROMERO LOPERA</t>
  </si>
  <si>
    <t>CANAL ATENTO OUTBOUND TVT</t>
  </si>
  <si>
    <t>Sur</t>
  </si>
  <si>
    <t>Convergente Existente</t>
  </si>
  <si>
    <t>Venta Hogar (F) a cliente Movistar Total</t>
  </si>
  <si>
    <t>Outbound</t>
  </si>
  <si>
    <t>53061857</t>
  </si>
  <si>
    <t>1786022726</t>
  </si>
  <si>
    <t>2512690977</t>
  </si>
  <si>
    <t>FS202605011054101813</t>
  </si>
  <si>
    <t>6105613516</t>
  </si>
  <si>
    <t>FUNZA</t>
  </si>
  <si>
    <t>CUNDINAMARCA</t>
  </si>
  <si>
    <t>KR 28 B CL 13 A-24 URB LOS SAUCES 24 LAT:4.73086247 LON:-74.2211538</t>
  </si>
  <si>
    <t>URB LOS SAUCES</t>
  </si>
  <si>
    <t>25286000</t>
  </si>
  <si>
    <t>INCUMBENTE</t>
  </si>
  <si>
    <t>NOHORA AMADO LONDONO</t>
  </si>
  <si>
    <t>CANAL ON LINE - ATENTO CLICK TO CALL</t>
  </si>
  <si>
    <t>namadolo</t>
  </si>
  <si>
    <t>Occidente</t>
  </si>
  <si>
    <t>FUNZA1</t>
  </si>
  <si>
    <t>Cundinamarca</t>
  </si>
  <si>
    <t>Funza</t>
  </si>
  <si>
    <t>25286000OH_CUNHIFNZB_I_5800_Funza_Centro_2FUNZA-CT5/6-119-01SS5-119-01@25286000_OH_CUNHIFNZB_I_5800_Funza_Centro_2_FUNZA-CT5/6-119-01_SS5-119-01</t>
  </si>
  <si>
    <t>9900202020033</t>
  </si>
  <si>
    <t>AREA METROPOLITANA 3</t>
  </si>
  <si>
    <t>BOGOTA OCCIDENTE</t>
  </si>
  <si>
    <t>473074220</t>
  </si>
  <si>
    <t>&lt; 120</t>
  </si>
  <si>
    <t>C2C</t>
  </si>
  <si>
    <t>Inyector</t>
  </si>
  <si>
    <t>none</t>
  </si>
  <si>
    <t>1784257794</t>
  </si>
  <si>
    <t>2512683949</t>
  </si>
  <si>
    <t>Plan Banda Ancha 900Mbps_IPTV_1_Decos_Trio_25424</t>
  </si>
  <si>
    <t>25424</t>
  </si>
  <si>
    <t>FS202604281323031357</t>
  </si>
  <si>
    <t>6108732358</t>
  </si>
  <si>
    <t>Gold</t>
  </si>
  <si>
    <t>SOACHA</t>
  </si>
  <si>
    <t>KR 32 CL 13-231 CJR ROBLE 231 TOR 5 APT 404 LAT:4.60332265 LON:-74.22006984</t>
  </si>
  <si>
    <t>CJR ROBLE</t>
  </si>
  <si>
    <t>25754000</t>
  </si>
  <si>
    <t>BOGOTA SUR</t>
  </si>
  <si>
    <t>3</t>
  </si>
  <si>
    <t>BA + LB + IPTV</t>
  </si>
  <si>
    <t>Trio Voz Ilimitada Nacional 200 Min LDI Banda Ancha 900Mbps_IPTV_1_Decos_Nac_25426</t>
  </si>
  <si>
    <t>25426</t>
  </si>
  <si>
    <t>TRIO</t>
  </si>
  <si>
    <t>1 Ciudad Verde</t>
  </si>
  <si>
    <t>Soacha</t>
  </si>
  <si>
    <t>25754000OH_CUNALGUNO_I_7360_CentrodeGravedad1_1CGUNO-PC3-44-05SS3-44-05@25754000_OH_CUNALGUNO_I_7360_CentrodeGravedad1_1_CGUNO-PC3-44-05_SS3-44-05</t>
  </si>
  <si>
    <t>No</t>
  </si>
  <si>
    <t>No Convergente</t>
  </si>
  <si>
    <t>AREA METROPOLITANA 1</t>
  </si>
  <si>
    <t>460074220</t>
  </si>
  <si>
    <t>Organico</t>
  </si>
  <si>
    <t>Fibra-Fibra-web-CajadeProducto-LP_Hogar_Trio</t>
  </si>
  <si>
    <t>1760276618585267782</t>
  </si>
  <si>
    <t>1785565496</t>
  </si>
  <si>
    <t>2512689400</t>
  </si>
  <si>
    <t>FS202604301252541521</t>
  </si>
  <si>
    <t>6108771958</t>
  </si>
  <si>
    <t>CL 89 KR 72-67 ALFONSO LOPEZ 67 LAT:6.285168836 LON:-75.579763398</t>
  </si>
  <si>
    <t>ALFONSO LOPEZ</t>
  </si>
  <si>
    <t>1053346599</t>
  </si>
  <si>
    <t>JULIAN ALEXANDER CASTELLANOS CASTELLANOS</t>
  </si>
  <si>
    <t>TELEVENTAS</t>
  </si>
  <si>
    <t>CANAL ON LINE - ATENTO OUT BOUND</t>
  </si>
  <si>
    <t>jcastellaca1</t>
  </si>
  <si>
    <t>3_1</t>
  </si>
  <si>
    <t>5001000OH_ANTALCLLB_I_7360_Medellin_Castilla_2CASTI-CT6-58-04SS6-58-04@5001000_OH_ANTALCLLB_I_7360_Medellin_Castilla_2_CASTI-CT6-58-04_SS6-58-04</t>
  </si>
  <si>
    <t>9900202020034</t>
  </si>
  <si>
    <t>MEDELLIN + NOROCCIDENTE</t>
  </si>
  <si>
    <t>628575575</t>
  </si>
  <si>
    <t>Fibra-Fibra-web-CajadeProducto-LP_Hogar_Naked</t>
  </si>
  <si>
    <t>1760282673650856597</t>
  </si>
  <si>
    <t>1785790973</t>
  </si>
  <si>
    <t>2512690670</t>
  </si>
  <si>
    <t>FS202604301725551582</t>
  </si>
  <si>
    <t>6108787076</t>
  </si>
  <si>
    <t>KR 81 B CL 8 B-20 VALLADOLID 20 APT 201 LAT:4.64481757 LON:-74.14670135</t>
  </si>
  <si>
    <t>VALLADOLID</t>
  </si>
  <si>
    <t>1022940376</t>
  </si>
  <si>
    <t>DAVID ALEJANDRO SUAREZ LOZADA</t>
  </si>
  <si>
    <t>dsuarezlo2</t>
  </si>
  <si>
    <t>REDES 2</t>
  </si>
  <si>
    <t>OLT#10.37.80.42</t>
  </si>
  <si>
    <t>11001000118336407231330|11001000_118336407_CT1-20-28</t>
  </si>
  <si>
    <t>464074145</t>
  </si>
  <si>
    <t>Googleads</t>
  </si>
  <si>
    <t>EXTENSION</t>
  </si>
  <si>
    <t>SEM_SEM_CPL</t>
  </si>
  <si>
    <t>1540848641938144519</t>
  </si>
  <si>
    <t>1786259645</t>
  </si>
  <si>
    <t>2512691552</t>
  </si>
  <si>
    <t>Convergente_Plan Ancha 900Mbps_Mov Ilim_Trio_25422</t>
  </si>
  <si>
    <t>25422</t>
  </si>
  <si>
    <t>FS202605020645222028</t>
  </si>
  <si>
    <t>1003236951</t>
  </si>
  <si>
    <t>KR 20 CL 185-58 EL VERBENAL 58 TOR 3 APT 1610 LAT:4.76287296 LON:-74.04101847</t>
  </si>
  <si>
    <t>EL VERBENAL</t>
  </si>
  <si>
    <t>1193125457</t>
  </si>
  <si>
    <t>ANDRES LEONARDO BARRERA ARGUMEDO</t>
  </si>
  <si>
    <t>MTotal_Trio_Voz Ilim Nal _Ba Ancha 900Mbps_IPTV_2_Decos_Mov Ilim_Nac_25425</t>
  </si>
  <si>
    <t>25425</t>
  </si>
  <si>
    <t>ALTA NO DOWNGRADE</t>
  </si>
  <si>
    <t>albarreraar</t>
  </si>
  <si>
    <t>OLT#10.37.60.250</t>
  </si>
  <si>
    <t>11001000116639662651280|11001000_116639662_PC2-54-13</t>
  </si>
  <si>
    <t>476074040</t>
  </si>
  <si>
    <t>Googleads_Oferta</t>
  </si>
  <si>
    <t>CO_MARCA_COL-PUREBRAND-B2C_21-01-01_SEM_LDS-WEB_AON_ABT_BRAND</t>
  </si>
  <si>
    <t>Fibra-Fibra-web-BarraFija-Landing_Fibra_SitioPublico_BarraVenta_Asistido</t>
  </si>
  <si>
    <t>1624058238002044670</t>
  </si>
  <si>
    <t>1785564682</t>
  </si>
  <si>
    <t>2512689490</t>
  </si>
  <si>
    <t>FS202604301213351789</t>
  </si>
  <si>
    <t>6108769952</t>
  </si>
  <si>
    <t>CL 50 B A KR 37-61 BOSTON 61 APT 204 LAT:6.24564529 LON:-75.55768561</t>
  </si>
  <si>
    <t>BOSTON</t>
  </si>
  <si>
    <t>1018514067</t>
  </si>
  <si>
    <t>JHOJAN ALEXANDER JIMENEZ MELO</t>
  </si>
  <si>
    <t>jajimenezme1</t>
  </si>
  <si>
    <t>BOSTON_3</t>
  </si>
  <si>
    <t>5001000OH_ANTALFICC_I_7360_Medellin_Federico_3FEDER-PC3-110-06SS3-110-06@5001000_OH_ANTALFICC_I_7360_Medellin_Federico_3_FEDER-PC3-110-06_SS3-110-06</t>
  </si>
  <si>
    <t>624575555</t>
  </si>
  <si>
    <t>1786068827</t>
  </si>
  <si>
    <t>2512690900</t>
  </si>
  <si>
    <t>FS202605011314282057</t>
  </si>
  <si>
    <t>6049375676</t>
  </si>
  <si>
    <t>CL 170 KR 56-45 BRITALIA 45 APT 303 LAT:4.75345737 LON:-74.0577733</t>
  </si>
  <si>
    <t>BRITALIA</t>
  </si>
  <si>
    <t>14.1</t>
  </si>
  <si>
    <t>OLT#10.37.80.122</t>
  </si>
  <si>
    <t>11001000120389085250187|11001000_250187_PC1-3-24</t>
  </si>
  <si>
    <t>475074055</t>
  </si>
  <si>
    <t>app_banner_carrusel_fibra_asistido</t>
  </si>
  <si>
    <t>app_banner_carrusel</t>
  </si>
  <si>
    <t>1771290136</t>
  </si>
  <si>
    <t>2512633871</t>
  </si>
  <si>
    <t>FS202604081415293243</t>
  </si>
  <si>
    <t>6108222275</t>
  </si>
  <si>
    <t>DISTRITO TURISTICO Y CULTURAL DE CARTAGENA DE INDIAS</t>
  </si>
  <si>
    <t>BOLIVAR</t>
  </si>
  <si>
    <t>CL 30 KR 8 B-74 GETSEMANI 74 BQU 1 A LCA 89 LAT:10.4208391 LON:-75.54700828</t>
  </si>
  <si>
    <t>GETSEMANI</t>
  </si>
  <si>
    <t>13001000</t>
  </si>
  <si>
    <t>Bolivar - San Andres</t>
  </si>
  <si>
    <t>INCUMBENTE COMPETITIVO</t>
  </si>
  <si>
    <t>Centro y Centro Historico</t>
  </si>
  <si>
    <t>Bolívar</t>
  </si>
  <si>
    <t>Cartagena</t>
  </si>
  <si>
    <t>Distrito Turístico Y Cultural De Cartagena De Indias</t>
  </si>
  <si>
    <t>13001000OH_BOLHICTRB_I_5800_Cartagena_Centro_2CENTR-PC3-14-07SS3-14-07@13001000_OH_BOLHICTRB_I_5800_Cartagena_Centro_2_CENTR-PC3-14-07_SS3-14-07</t>
  </si>
  <si>
    <t>PRE-ONNET</t>
  </si>
  <si>
    <t>BOLIVAR (CARTAGENA/TURBACO)</t>
  </si>
  <si>
    <t>CARTAGENA</t>
  </si>
  <si>
    <t>1042075545</t>
  </si>
  <si>
    <t>URB EL CORTIJO</t>
  </si>
  <si>
    <t>28</t>
  </si>
  <si>
    <t>OLT#10.37.60.214</t>
  </si>
  <si>
    <t>1785848338</t>
  </si>
  <si>
    <t>2512690931</t>
  </si>
  <si>
    <t>FS202605010858121054</t>
  </si>
  <si>
    <t>6105971363</t>
  </si>
  <si>
    <t>CL 53 KR 81 B-40 FERRENI 40 LAT:6.26712645 LON:-75.5984094</t>
  </si>
  <si>
    <t>FERRENI</t>
  </si>
  <si>
    <t>SANTA_TERESITA8</t>
  </si>
  <si>
    <t>OLT#10.37.60.226</t>
  </si>
  <si>
    <t>5001000110540178153045|5001000_153045_CT1-69-20</t>
  </si>
  <si>
    <t>626575595</t>
  </si>
  <si>
    <t>CO_MARCA_COL-PUREBRAND-B2C_22-02-16_SEM_LDS-WEB_AON_RMKT_BRAND</t>
  </si>
  <si>
    <t>46680282</t>
  </si>
  <si>
    <t>1785089453</t>
  </si>
  <si>
    <t>2512688472</t>
  </si>
  <si>
    <t>FS202604300837541832</t>
  </si>
  <si>
    <t>6108767452</t>
  </si>
  <si>
    <t>CL 151 C KR 113 B-12 TIBABUYES-SUBA 12 CAS 67 61 LAT:4.75488343 LON:-74.09920744</t>
  </si>
  <si>
    <t>TIBABUYES-SUBA</t>
  </si>
  <si>
    <t>ELVIA ARSENIA GUERRERO</t>
  </si>
  <si>
    <t>eaguerrero</t>
  </si>
  <si>
    <t>142</t>
  </si>
  <si>
    <t>11001000OH_BOGHIVRIF_I_5800_VillaMaria_23000_6VIMAR-CT1/2-100-15SS2-100-15@11001000_OH_BOGHIVRIF_I_5800_VillaMaria_23000_6_VIMAR-CT1/2-100-15_SS2-100-15</t>
  </si>
  <si>
    <t>475074095</t>
  </si>
  <si>
    <t>1785526854</t>
  </si>
  <si>
    <t>2512689122</t>
  </si>
  <si>
    <t>FS202604301155241497</t>
  </si>
  <si>
    <t>6052020715</t>
  </si>
  <si>
    <t>CL 24 S KR 10 B E-09 SAN BLAS 09 APT 101 LAT:4.56683867 LON:-74.08316493</t>
  </si>
  <si>
    <t>SAN BLAS</t>
  </si>
  <si>
    <t>San Cristobal Ramajal</t>
  </si>
  <si>
    <t>11001000OH_BOGALMCOF_I_7360_53000_Marruecos_6MARRU-CT1-46-11SS1-46-11@11001000_OH_BOGALMCOF_I_7360_53000_Marruecos_6_MARRU-CT1-46-11_SS1-46-11</t>
  </si>
  <si>
    <t>BOGOTA 2</t>
  </si>
  <si>
    <t>456574080</t>
  </si>
  <si>
    <t>SAN MARTIN DE PORRES</t>
  </si>
  <si>
    <t>1064992623</t>
  </si>
  <si>
    <t>JOSE FRANCISCO GONZALEZ HERNANDEZ</t>
  </si>
  <si>
    <t>1648048636331251387</t>
  </si>
  <si>
    <t>1785566693</t>
  </si>
  <si>
    <t>2512689340</t>
  </si>
  <si>
    <t>FS202604301217371005</t>
  </si>
  <si>
    <t>6108772936</t>
  </si>
  <si>
    <t>GIRON</t>
  </si>
  <si>
    <t>SANTANDER</t>
  </si>
  <si>
    <t>CL 3 D S KR 22-12 RIVERA DEL RIO SEC A 12 APT 3 LAT:7.04945209 LON:-73.16689091</t>
  </si>
  <si>
    <t>RIVERA DEL RIO SEC A</t>
  </si>
  <si>
    <t>68307000</t>
  </si>
  <si>
    <t>Arauca - Santander</t>
  </si>
  <si>
    <t>1073250775</t>
  </si>
  <si>
    <t>SHARON NATALIA GONZALEZ CAAADULCE</t>
  </si>
  <si>
    <t>sngonzalezca</t>
  </si>
  <si>
    <t>ORIENTE</t>
  </si>
  <si>
    <t>CORVIANDI 3041</t>
  </si>
  <si>
    <t>Santander</t>
  </si>
  <si>
    <t>Girón</t>
  </si>
  <si>
    <t>68307000OH_SANALALES_I_7360_Bucaramanga_Arenales_1ARENA-CT4/5-70-03SS5-70-03@68307000_OH_SANALALES_I_7360_Bucaramanga_Arenales_1_ARENA-CT4/5-70-03_SS5-7</t>
  </si>
  <si>
    <t>SANTANDER (AREA METROPOLITANA 1)</t>
  </si>
  <si>
    <t>704573165</t>
  </si>
  <si>
    <t>WhatsApp Bot</t>
  </si>
  <si>
    <t>1781604633</t>
  </si>
  <si>
    <t>2512675649</t>
  </si>
  <si>
    <t>FS202604241556040666</t>
  </si>
  <si>
    <t>6108679237</t>
  </si>
  <si>
    <t>KR 31 CL 38-178 CJR BAMBU 178 TOR 20 APT 403 LAT:4.60530967 LON:-74.21111056</t>
  </si>
  <si>
    <t>CJR BAMBU</t>
  </si>
  <si>
    <t>25754000OH_CUNALSTRC_I_7360_Soacha_Centro_3SOACH-PC8-122-07SS8-122-07@25754000_OH_CUNALSTRC_I_7360_Soacha_Centro_3_SOACH-PC8-122-07_SS8-122-07</t>
  </si>
  <si>
    <t>460574210</t>
  </si>
  <si>
    <t>Sin movil</t>
  </si>
  <si>
    <t>1786087157</t>
  </si>
  <si>
    <t>2512691095</t>
  </si>
  <si>
    <t>ANULADA</t>
  </si>
  <si>
    <t>6108777302</t>
  </si>
  <si>
    <t>OS80</t>
  </si>
  <si>
    <t>Cancelled</t>
  </si>
  <si>
    <t>CL 48 A KR 70 D-34 NORMANDIA 34 LCA 1 LAT:4.66548687 LON:-74.10894721</t>
  </si>
  <si>
    <t>NORMANDIA</t>
  </si>
  <si>
    <t>Anulada fraude marcada por campo remark</t>
  </si>
  <si>
    <t>ANULADA FRAUDE - REMARK</t>
  </si>
  <si>
    <t>466574105</t>
  </si>
  <si>
    <t>The Fraud order (Carrusel) is cancelled by SOM.</t>
  </si>
  <si>
    <t>CO_HOGAR_COL-FIBRA-ASISTIDA-BOGOTA-B2C_22-06-13_SEM_LDS-WEB_AON_ABT_BRAND</t>
  </si>
  <si>
    <t>1784311331</t>
  </si>
  <si>
    <t>2512684288</t>
  </si>
  <si>
    <t>FS202604281511430721</t>
  </si>
  <si>
    <t>6103856993</t>
  </si>
  <si>
    <t>KR 67 CL 58 S-31 RAFAEL ESCAMILLA 31 TOR 1 APT 907 LAT:4.593661 LON:-74.15872493</t>
  </si>
  <si>
    <t>RAFAEL ESCAMILLA</t>
  </si>
  <si>
    <t>125</t>
  </si>
  <si>
    <t>11001000OH_BOGALASAO_I_7360_52000_Asturias_15ASTUR-PC6-42-36SS6-42-36@11001000_OH_BOGALASAO_I_7360_52000_Asturias_15_ASTUR-PC6-42-36_SS6-42-36</t>
  </si>
  <si>
    <t>BOGOTA 3</t>
  </si>
  <si>
    <t>459074155</t>
  </si>
  <si>
    <t>1786094344</t>
  </si>
  <si>
    <t>2512691865</t>
  </si>
  <si>
    <t>Plan Banda Ancha 900Mbps_IPTV_1 Decos_Win Play_Trio_25354</t>
  </si>
  <si>
    <t>25354</t>
  </si>
  <si>
    <t>FS202605020736552079</t>
  </si>
  <si>
    <t>6108776379</t>
  </si>
  <si>
    <t>KR 62 CL 78-18 LIBERTAD-BARRI UNIDO 18 APT 201 LAT:4.67768457 LON:-74.0779349</t>
  </si>
  <si>
    <t>LIBERTAD-BARRI UNIDO</t>
  </si>
  <si>
    <t>Trio Voz Ilimitada Nacional 200 Min LDI Banda Ancha 900Mbps_IPTV_1 Decos_Win Play_Nac_25342</t>
  </si>
  <si>
    <t>25342</t>
  </si>
  <si>
    <t>34</t>
  </si>
  <si>
    <t>OLT#10.37.60.210</t>
  </si>
  <si>
    <t>11001000110524329152815|11001000_110524329_CT2/3-16-41</t>
  </si>
  <si>
    <t>467574075</t>
  </si>
  <si>
    <t>Fibra-Fibra-web-CajadeProducto-LP_Hogar_PlanTrio</t>
  </si>
  <si>
    <t>1783609164</t>
  </si>
  <si>
    <t>2512680794</t>
  </si>
  <si>
    <t>Convergente_Plan Ancha 900Mbps_IPTV 2deco_Mov Ilim_Win Play_Trio_25348</t>
  </si>
  <si>
    <t>25348</t>
  </si>
  <si>
    <t>FS202604271445581028</t>
  </si>
  <si>
    <t>6108688650</t>
  </si>
  <si>
    <t>NEIVA</t>
  </si>
  <si>
    <t>HUILA</t>
  </si>
  <si>
    <t>KR 7 CL 35-03 LAS GRANJAS 03 APT 201 LAT:2.94759842 LON:-75.29070153</t>
  </si>
  <si>
    <t>LAS GRANJAS</t>
  </si>
  <si>
    <t>41001000</t>
  </si>
  <si>
    <t>Caqueta - Huila - Putumayo</t>
  </si>
  <si>
    <t>MTotal_Trio_Voz Ilim Nal _Ba Ancha 900Mbps_IPTV 2deco_Mov Ilim_Win Play_Nac_25336</t>
  </si>
  <si>
    <t>25336</t>
  </si>
  <si>
    <t>SUR</t>
  </si>
  <si>
    <t>Neiva2</t>
  </si>
  <si>
    <t>Huila</t>
  </si>
  <si>
    <t>Neiva</t>
  </si>
  <si>
    <t>41001000OH_HUIALCBAS_I_7360_Neiva_Ceibas_1CEIBA-CT6/7-11-05SS6-11-05@41001000_OH_HUIALCBAS_I_7360_Neiva_Ceibas_1_CEIBA-CT6/7-11-05_SS6-11-05</t>
  </si>
  <si>
    <t>HUILA (NEIVA)</t>
  </si>
  <si>
    <t>294575290</t>
  </si>
  <si>
    <t>Alta_mismo_mes_Mismo_Canal M2</t>
  </si>
  <si>
    <t>1075231996</t>
  </si>
  <si>
    <t>1. Radicadas</t>
  </si>
  <si>
    <t>Radicada M2 - No nato igual a NO</t>
  </si>
  <si>
    <t>3117565679</t>
  </si>
  <si>
    <t>1786458365</t>
  </si>
  <si>
    <t>2512692900</t>
  </si>
  <si>
    <t>FS202605021533221723</t>
  </si>
  <si>
    <t>6108822733</t>
  </si>
  <si>
    <t>CL 1 B KR 35 A-34 SANTA MATILDE 34 APT 201 LAT:4.603328 LON:-74.10974699</t>
  </si>
  <si>
    <t>SANTA MATILDE</t>
  </si>
  <si>
    <t>56</t>
  </si>
  <si>
    <t>OLT#10.37.80.70</t>
  </si>
  <si>
    <t>11001000111756549165520|11001000_165520_CT1/2-64-05</t>
  </si>
  <si>
    <t>460074105</t>
  </si>
  <si>
    <t>Venta mismo mes (F+M) diferente Canal_diferente Al</t>
  </si>
  <si>
    <t>1032382109</t>
  </si>
  <si>
    <t>BECALL</t>
  </si>
  <si>
    <t>9900210050001</t>
  </si>
  <si>
    <t>TELEVENTAS - BECALL</t>
  </si>
  <si>
    <t>VICTOR ALFONSO DAZA LEON</t>
  </si>
  <si>
    <t>1094879308</t>
  </si>
  <si>
    <t>1786444589</t>
  </si>
  <si>
    <t>2512692872</t>
  </si>
  <si>
    <t>FS202605021519151721</t>
  </si>
  <si>
    <t>6106568299</t>
  </si>
  <si>
    <t>KR 57 A CL 2-86 GALAN-PUENTE ARANDA 86 APT 201 LAT:4.61799202 LON:-74.12258266</t>
  </si>
  <si>
    <t>GALAN-PUENTE ARANDA</t>
  </si>
  <si>
    <t>57</t>
  </si>
  <si>
    <t>OLT#10.37.60.238</t>
  </si>
  <si>
    <t>11001000115050445200421|11001000_200421_CT2/3-52-08</t>
  </si>
  <si>
    <t>461574120</t>
  </si>
  <si>
    <t>1786487469</t>
  </si>
  <si>
    <t>2512693410</t>
  </si>
  <si>
    <t>6108785686</t>
  </si>
  <si>
    <t>CL 63 KR 70-81 NORMANDIA 81 APT 401 LAT:4.67114835 LON:-74.10172685</t>
  </si>
  <si>
    <t>467074100</t>
  </si>
  <si>
    <t>1676645258217257870</t>
  </si>
  <si>
    <t>1786513925</t>
  </si>
  <si>
    <t>2512693409</t>
  </si>
  <si>
    <t>FS202605022050021744</t>
  </si>
  <si>
    <t>6108814867</t>
  </si>
  <si>
    <t>KR 109 A CL 64 D-03 SAN ANTONIO-ENGATIVA 03 APT 3 LAT:4.70145652 LON:-74.12985891</t>
  </si>
  <si>
    <t>SAN ANTONIO-ENGATIVA</t>
  </si>
  <si>
    <t>1098100287</t>
  </si>
  <si>
    <t>JOHAN SEBASTIAN DUARTE CORREA</t>
  </si>
  <si>
    <t>jduarteco</t>
  </si>
  <si>
    <t>158</t>
  </si>
  <si>
    <t>11001000OH_BOGALEIVA_I_7360_32050_Engativa_1ENGAT-CT3/4-6-01SS3-6-01@11001000_OH_BOGALEIVA_I_7360_32050_Engativa_1_ENGAT-CT3/4-6-01_SS3-6-01</t>
  </si>
  <si>
    <t>470074125</t>
  </si>
  <si>
    <t>3208030665</t>
  </si>
  <si>
    <t>1786050639</t>
  </si>
  <si>
    <t>2512690682</t>
  </si>
  <si>
    <t>FS202605011116401815</t>
  </si>
  <si>
    <t>6082887183</t>
  </si>
  <si>
    <t>CL 26 KR 21-124 MANGA 124 APT 1502 LAT:10.4124457 LON:-75.53713533</t>
  </si>
  <si>
    <t>MANGA</t>
  </si>
  <si>
    <t>Valid_CTOs_1</t>
  </si>
  <si>
    <t>13001000OH_BOLALCTRC_I_7360_Cartagena_Centro_3CENTR-PC6-78-02SS6-78-02@13001000_OH_BOLALCTRC_I_7360_Cartagena_Centro_3_CENTR-PC6-78-02_SS6-78-02</t>
  </si>
  <si>
    <t>1041075535</t>
  </si>
  <si>
    <t>ENVIGADO</t>
  </si>
  <si>
    <t>URB ARROYO LA HONDA</t>
  </si>
  <si>
    <t>05266000</t>
  </si>
  <si>
    <t>1</t>
  </si>
  <si>
    <t>Envigado</t>
  </si>
  <si>
    <t>617575575</t>
  </si>
  <si>
    <t>0</t>
  </si>
  <si>
    <t>1783844193</t>
  </si>
  <si>
    <t>2512682257</t>
  </si>
  <si>
    <t>FS202604272136501121</t>
  </si>
  <si>
    <t>6108728884</t>
  </si>
  <si>
    <t>CL 23 F KR 107-26 VERSALLES 26 APT 1 LAT:4.6853055 LON:-74.14109399</t>
  </si>
  <si>
    <t>VERSALLES</t>
  </si>
  <si>
    <t>139</t>
  </si>
  <si>
    <t>11001000OH_BOGALCGOS_I_7360_32030_BogotaColfrigosCOLFR-CT1-86-03SS1-86-03@11001000_OH_BOGALCGOS_I_7360_32030_BogotaColfrigos_COLFR-CT1-86-03_SS1-86-03</t>
  </si>
  <si>
    <t>468574140</t>
  </si>
  <si>
    <t>1785700007</t>
  </si>
  <si>
    <t>2512689954</t>
  </si>
  <si>
    <t>FS202604301519491714</t>
  </si>
  <si>
    <t>6108788910</t>
  </si>
  <si>
    <t>CL 8 F KR 81 F-15 VALLADOLID 15 APT 201 LAT:4.64669105 LON:-74.14647264</t>
  </si>
  <si>
    <t>11001000118511080233362|11001000_118511080_CT1/2-31-27</t>
  </si>
  <si>
    <t>464574145</t>
  </si>
  <si>
    <t>CO_HOGAR_COL-FIBRA-ASISTIDA-AI-V2-B2C_25-12-11_SEM_LDS-WEB_AON_ABT_BRAND</t>
  </si>
  <si>
    <t>POPAYAN</t>
  </si>
  <si>
    <t>CAUCA</t>
  </si>
  <si>
    <t>CJR VILLA DEL VIENTO</t>
  </si>
  <si>
    <t>19001000</t>
  </si>
  <si>
    <t>Cauca - Narino</t>
  </si>
  <si>
    <t>1082905544</t>
  </si>
  <si>
    <t>JEISON DAVID MONTOYA CRUZ</t>
  </si>
  <si>
    <t>Cauca</t>
  </si>
  <si>
    <t>Popayán</t>
  </si>
  <si>
    <t>CAUCA (POPAYAN/SANT. QUILICHAO)</t>
  </si>
  <si>
    <t>1781459624</t>
  </si>
  <si>
    <t>2512675305</t>
  </si>
  <si>
    <t>FS202604241335390366</t>
  </si>
  <si>
    <t>6108670105</t>
  </si>
  <si>
    <t>CL 37 KR 40-26 CENTRO 26 PIS 9 APT 903 LAT:10.980220066666 LON:-74.78053296166</t>
  </si>
  <si>
    <t>CENTRO</t>
  </si>
  <si>
    <t>NO SE LOGRO CONTACTO PARA AGENDAR</t>
  </si>
  <si>
    <t>ANULADA COMERCIAL</t>
  </si>
  <si>
    <t>1098074780</t>
  </si>
  <si>
    <t>QC - NO SE LOGRO CONTACTO PARA AGENDAR, Se marco a los números: 3504063270 Titular: CARLOS MORALES no se logra contacto, se cancela la orden por maximo de intentos 01/05/2026 12:23 p.€m. PREDICTIVO</t>
  </si>
  <si>
    <t>3504063270</t>
  </si>
  <si>
    <t>No Contacto Para Agendar</t>
  </si>
  <si>
    <t>FISICA</t>
  </si>
  <si>
    <t>1786051469</t>
  </si>
  <si>
    <t>2512691668</t>
  </si>
  <si>
    <t>FS202605011816251814</t>
  </si>
  <si>
    <t>6108787182</t>
  </si>
  <si>
    <t>KR 20 CL 21-90 LAS NIEVES 90 LAT:10.9576163 LON:-74.77803192</t>
  </si>
  <si>
    <t>LAS NIEVES</t>
  </si>
  <si>
    <t>BQU3</t>
  </si>
  <si>
    <t>8001000OH_ATLHIVRIC_I_5800_Barranquilla_Victoria_3VICTO-CT7/8-37-05SS7-37-05@8001000_OH_ATLHIVRIC_I_5800_Barranquilla_Victoria_3_VICTO-CT7/8-37-05_SS7-3</t>
  </si>
  <si>
    <t>1095574775</t>
  </si>
  <si>
    <t>1651508247288716261</t>
  </si>
  <si>
    <t>1786631943</t>
  </si>
  <si>
    <t>2512693948</t>
  </si>
  <si>
    <t>FS202605031350121889</t>
  </si>
  <si>
    <t>6108826793</t>
  </si>
  <si>
    <t>CARTAGO</t>
  </si>
  <si>
    <t>VALLE DEL CAUCA</t>
  </si>
  <si>
    <t>CL 30 KR 2 N-03 CND VILLA DEL ROBLE 03 CAS 4 MZA 13 LAT:4.76025692 LON:-75.93043313</t>
  </si>
  <si>
    <t>CND VILLA DEL ROBLE</t>
  </si>
  <si>
    <t>76147000</t>
  </si>
  <si>
    <t>Valle</t>
  </si>
  <si>
    <t>PEQUE?AS SIN BA</t>
  </si>
  <si>
    <t>1000857923</t>
  </si>
  <si>
    <t>SERGIO ANDREY RICO DIAZ</t>
  </si>
  <si>
    <t>saricodi</t>
  </si>
  <si>
    <t>VALLE</t>
  </si>
  <si>
    <t>Villa del Roble</t>
  </si>
  <si>
    <t>Valle del Cauca</t>
  </si>
  <si>
    <t>Cartago</t>
  </si>
  <si>
    <t>76147000OH_VALALCAGO_I_7360_Cartago_CentroCENTR-CT2/3-35-01SS3-35-01@76147000_OH_VALALCAGO_I_7360_Cartago_Centro_CENTR-CT2/3-35-01_SS3-35-01</t>
  </si>
  <si>
    <t>VALLE DEL CAUCA (METROPOLITANA)</t>
  </si>
  <si>
    <t>476075930</t>
  </si>
  <si>
    <t>1783701657</t>
  </si>
  <si>
    <t>2512680994</t>
  </si>
  <si>
    <t>FS202604271532210831</t>
  </si>
  <si>
    <t>6045737894</t>
  </si>
  <si>
    <t>CL 99 KR 71 F-90 POTOSI-SUBA 90 APT 1 LAT:4.69940191 LON:-74.08131676</t>
  </si>
  <si>
    <t>POTOSI-SUBA</t>
  </si>
  <si>
    <t>21</t>
  </si>
  <si>
    <t>11001000OH_BOGALMATF_I_7360_21000_Morato_6MORAT-CT7-28-02SC7-28-02@11001000_OH_BOGALMATF_I_7360_21000_Morato_6_MORAT-CT7-28-02_SC7-28-02</t>
  </si>
  <si>
    <t>469574080</t>
  </si>
  <si>
    <t>1786508070</t>
  </si>
  <si>
    <t>2512693192</t>
  </si>
  <si>
    <t>FS202605021849331738</t>
  </si>
  <si>
    <t>6108786639</t>
  </si>
  <si>
    <t>KR 18 B CL 28-31 CASTILLA REAL II 31 LAT:7.06595935 LON:-73.1647266</t>
  </si>
  <si>
    <t>CASTILLA REAL II</t>
  </si>
  <si>
    <t>RINCON DE GIRON 2055</t>
  </si>
  <si>
    <t>68307000OH_SANALPADB_I_7360_Giron_Poblado_2POBLA-CT5-38-01SS5-38-01@68307000_OH_SANALPADB_I_7360_Giron_Poblado_2_POBLA-CT5-38-01_SS5-38-01</t>
  </si>
  <si>
    <t>706573160</t>
  </si>
  <si>
    <t>app_gif</t>
  </si>
  <si>
    <t>1787034462</t>
  </si>
  <si>
    <t>2512695887</t>
  </si>
  <si>
    <t>FS202605041407171295</t>
  </si>
  <si>
    <t>6108839133</t>
  </si>
  <si>
    <t>DG 182 KR 20-71 SAN ANTONIO NOR OCCI 71 TOR 3 APT 226 LAT:4.758536 LON:-74.04258838</t>
  </si>
  <si>
    <t>SAN ANTONIO NOR OCCI</t>
  </si>
  <si>
    <t>CLIENTE DESISTE DEL SERVICIO POR DECISION PROPIA</t>
  </si>
  <si>
    <t>475574040</t>
  </si>
  <si>
    <t>QC - CLIENTE DESISTE DEL SERVICIO POR DECISIÓN PROPIA EVA-RESCATE BO Se realiza interacción con la titular Claudia Patricia Galeano, Me indica que ya no desea el servicio ya que el esposo lleva el proceso de instalacion a nombre de el se procede a ca</t>
  </si>
  <si>
    <t>CO_MARCA_COL-PUREBRAND-B2C_26-03-26-V2_SEM_LDS-WEB_AON_ABT_BRAND</t>
  </si>
  <si>
    <t>80767494</t>
  </si>
  <si>
    <t>1786628475</t>
  </si>
  <si>
    <t>2512693622</t>
  </si>
  <si>
    <t>FS202605032001221802</t>
  </si>
  <si>
    <t>6108789701</t>
  </si>
  <si>
    <t>SOLEDAD</t>
  </si>
  <si>
    <t>KR 12 CL 86-47 LOS ALMENDROS III 47 LAT:10.9137723 LON:-74.82478037</t>
  </si>
  <si>
    <t>LOS ALMENDROS III</t>
  </si>
  <si>
    <t>08758000</t>
  </si>
  <si>
    <t>JOSE LUIDANDER RODRIGUEZ BELLO</t>
  </si>
  <si>
    <t>jlrodriguebe</t>
  </si>
  <si>
    <t>Soledad 4</t>
  </si>
  <si>
    <t>Soledad</t>
  </si>
  <si>
    <t>8758000OH_ATLALBREB_I_7360_Barranquilla_BuenosAires_2BAIRE-CT4-3-01SS4-3-01@8758000_OH_ATLALBREB_I_7360_Barranquilla_BuenosAires_2_BAIRE-CT4-3-01_SS4-3-</t>
  </si>
  <si>
    <t>SOLEDAD/PUERTO COLOMBIA</t>
  </si>
  <si>
    <t>1091074820</t>
  </si>
  <si>
    <t>1785882266</t>
  </si>
  <si>
    <t>2512691329</t>
  </si>
  <si>
    <t>FS202605011037581935</t>
  </si>
  <si>
    <t>6108784217</t>
  </si>
  <si>
    <t>CL 12 KR 25 A-12 RICAURTE 12 TOR 2 APT 603 LAT:4.60961208 LON:-74.08967309</t>
  </si>
  <si>
    <t>RICAURTE</t>
  </si>
  <si>
    <t>73</t>
  </si>
  <si>
    <t>OLT#10.37.80.82</t>
  </si>
  <si>
    <t>110010001569046431126622|11001000_1126622_PC6-22-11</t>
  </si>
  <si>
    <t>460574085</t>
  </si>
  <si>
    <t>1711981939932984822</t>
  </si>
  <si>
    <t>1786585611</t>
  </si>
  <si>
    <t>2512693892</t>
  </si>
  <si>
    <t>FS202605031818461899</t>
  </si>
  <si>
    <t>6108787658</t>
  </si>
  <si>
    <t>CL 98 KR 75-07 SAN MARTIN DE PORRES 07 APT 201 LAT:6.29585953 LON:-75.57812211</t>
  </si>
  <si>
    <t>1094350442</t>
  </si>
  <si>
    <t>DAYANA KARINA ORTIZ ACOSTA</t>
  </si>
  <si>
    <t>dortizac</t>
  </si>
  <si>
    <t>5001000OH_ANTALCLLC_I_7360_Medellin_Castilla_3CASTI-CT1-32-08SS1-32-08@5001000_OH_ANTALCLLC_I_7360_Medellin_Castilla_3_CASTI-CT1-32-08_SS1-32-08</t>
  </si>
  <si>
    <t>629575575</t>
  </si>
  <si>
    <t>Venta mismo mes (F+M) mismo Canal_mismo Aliado</t>
  </si>
  <si>
    <t>1037573516</t>
  </si>
  <si>
    <t>Radicada - No nato igual a SI</t>
  </si>
  <si>
    <t>OLT#10.37.80.118</t>
  </si>
  <si>
    <t>1786099007</t>
  </si>
  <si>
    <t>2512690939</t>
  </si>
  <si>
    <t>FS202605011700471811</t>
  </si>
  <si>
    <t>6108778319</t>
  </si>
  <si>
    <t>CL 65 F S KR 78 I-05 JIMENEZ QUESADA 05 LAT:4.60368388 LON:-74.18575568</t>
  </si>
  <si>
    <t>JIMENEZ QUESADA</t>
  </si>
  <si>
    <t>157</t>
  </si>
  <si>
    <t>11001000OH_BOGALGDOG_I_7360_CentrodeGravedad2_7CGDOS-CT1/2-37-13SS1-37-13@11001000_OH_BOGALGDOG_I_7360_CentrodeGravedad2_7_CGDOS-CT1/2-37-13_SS1-37-13</t>
  </si>
  <si>
    <t>460074185</t>
  </si>
  <si>
    <t>1786437389</t>
  </si>
  <si>
    <t>2512693047</t>
  </si>
  <si>
    <t>FS202605021434582056</t>
  </si>
  <si>
    <t>6052977500</t>
  </si>
  <si>
    <t>KR 9 CL 22-620 LA BOQUILLA 620 TOR 1 APT 609 LAT:10.462822 LON:-75.50406119</t>
  </si>
  <si>
    <t>LA BOQUILLA</t>
  </si>
  <si>
    <t>6</t>
  </si>
  <si>
    <t>Poligono 25</t>
  </si>
  <si>
    <t>13001000OH_BOLHITCEC_I_5800_Cartagena_Torices_3TORIC-PC4-35-03SS4-35-03@13001000_OH_BOLHITCEC_I_5800_Cartagena_Torices_3_TORIC-PC4-35-03_SS4-35-03</t>
  </si>
  <si>
    <t>1046075500</t>
  </si>
  <si>
    <t>1785860456</t>
  </si>
  <si>
    <t>2512691484</t>
  </si>
  <si>
    <t>FS202605011113401937</t>
  </si>
  <si>
    <t>6108773379</t>
  </si>
  <si>
    <t>COPACABANA</t>
  </si>
  <si>
    <t>CL 51 A KR 58-24 ASUNCION 24 APT 201 LAT:6.3457895 LON:-75.51340611</t>
  </si>
  <si>
    <t>ASUNCION</t>
  </si>
  <si>
    <t>05212000</t>
  </si>
  <si>
    <t>Copacabana Centro</t>
  </si>
  <si>
    <t>Copacabana</t>
  </si>
  <si>
    <t>5212000OH_ANTALCANA_I_7360_Copacabana_CentroCENTR-CTA2-045-02SS2-045-02@5212000_OH_ANTALCANA_I_7360_Copacabana_Centro_CENTR-CTA2-045-02_SS2-045-02</t>
  </si>
  <si>
    <t>AM ANTIOQUIA</t>
  </si>
  <si>
    <t>634575510</t>
  </si>
  <si>
    <t>1015443152</t>
  </si>
  <si>
    <t>1786502190</t>
  </si>
  <si>
    <t>2512693216</t>
  </si>
  <si>
    <t>FS202605021946282097</t>
  </si>
  <si>
    <t>6103841850</t>
  </si>
  <si>
    <t>KR 54 D CL 188-41 MIRANDELA 41 TOR 8 APT 403 LAT:4.76775579 LON:-74.04742804</t>
  </si>
  <si>
    <t>MIRANDELA</t>
  </si>
  <si>
    <t>BRAYAN NICOLAS SIERRA RODRIGUEZ</t>
  </si>
  <si>
    <t>bnsierraro</t>
  </si>
  <si>
    <t>77</t>
  </si>
  <si>
    <t>11001000118087094692350|11001000_118087094_PC8-61-11</t>
  </si>
  <si>
    <t>476574045</t>
  </si>
  <si>
    <t>1787177560</t>
  </si>
  <si>
    <t>2512696713</t>
  </si>
  <si>
    <t>FS202605041742422348</t>
  </si>
  <si>
    <t>6108832578</t>
  </si>
  <si>
    <t>KR 8 CL 170-52 LA GRANJA NORTE 52 TOR 8 APT 1911 LAT:4.75203132 LON:-74.0283308</t>
  </si>
  <si>
    <t>LA GRANJA NORTE</t>
  </si>
  <si>
    <t>OLT#10.37.80.114</t>
  </si>
  <si>
    <t>110010001575268331132854|11001000_1132854_PC4-79-19</t>
  </si>
  <si>
    <t>475074025</t>
  </si>
  <si>
    <t>3224284687</t>
  </si>
  <si>
    <t>1786083919</t>
  </si>
  <si>
    <t>2512690923</t>
  </si>
  <si>
    <t>FS202605011455212059</t>
  </si>
  <si>
    <t>6040454846</t>
  </si>
  <si>
    <t>SANTIAGO DE CALI</t>
  </si>
  <si>
    <t>KR 33 B CL 17-24 LA LIBERTAD 24 APT 301 LAT:3.42284225 LON:-76.52398662</t>
  </si>
  <si>
    <t>LA LIBERTAD</t>
  </si>
  <si>
    <t>76001000</t>
  </si>
  <si>
    <t>CALI</t>
  </si>
  <si>
    <t>Cluster Santa Elena</t>
  </si>
  <si>
    <t>Cali</t>
  </si>
  <si>
    <t>Santiago De Cali</t>
  </si>
  <si>
    <t>76001000OH_VALALCLOH_I_7360_Cali_SWColon_8COLON-CT3-12-03SS3-12-03@76001000_OH_VALALCLOH_I_7360_Cali_SWColon_8_COLON-CT3-12-03_SS3-12-03</t>
  </si>
  <si>
    <t>342076520</t>
  </si>
  <si>
    <t>1786226551</t>
  </si>
  <si>
    <t>2512691319</t>
  </si>
  <si>
    <t>FS202605020935242137</t>
  </si>
  <si>
    <t>6108778405</t>
  </si>
  <si>
    <t>KR 56 CL 153-84 CANTALEJO 84 TOR 9 APT 1104 LAT:4.74101699 LON:-74.05886075</t>
  </si>
  <si>
    <t>CANTALEJO</t>
  </si>
  <si>
    <t>11001000117921890689944|11001000_117921890_PC6-8-23</t>
  </si>
  <si>
    <t>474074055</t>
  </si>
  <si>
    <t>1084737486</t>
  </si>
  <si>
    <t>Radicada - No nato igual a NO</t>
  </si>
  <si>
    <t>3015120889</t>
  </si>
  <si>
    <t>Convergente_Plan Ancha 900Mbps_IPTV 2deco_Mov Ilim_Netflix_Trio_25350</t>
  </si>
  <si>
    <t>25350</t>
  </si>
  <si>
    <t>SAN VICTORINO</t>
  </si>
  <si>
    <t>MTotal_Trio_Voz Ilim Nal _Ba Ancha 900Mbps_IPTV 2deco_Mov Ilim_Netflix_Nac_25338</t>
  </si>
  <si>
    <t>25338</t>
  </si>
  <si>
    <t>72</t>
  </si>
  <si>
    <t>OLT#10.37.80.74</t>
  </si>
  <si>
    <t>460574080</t>
  </si>
  <si>
    <t>1786069221</t>
  </si>
  <si>
    <t>2512691645</t>
  </si>
  <si>
    <t>FS202605011623461965</t>
  </si>
  <si>
    <t>6070970455</t>
  </si>
  <si>
    <t>CL 45 S KR 77 Z-17 JACQUELINE 17 LCA 101 LAT:4.61122261 LON:-74.16249543</t>
  </si>
  <si>
    <t>JACQUELINE</t>
  </si>
  <si>
    <t>124</t>
  </si>
  <si>
    <t>11001000OH_BOGHIASAL_I_5800_52000_Asturias_12ASTUR-CT4/5-37-38SS4-37-38@11001000_OH_BOGHIASAL_I_5800_52000_Asturias_12_ASTUR-CT4/5-37-38_SS4-37-38</t>
  </si>
  <si>
    <t>461074160</t>
  </si>
  <si>
    <t>OSORIO III</t>
  </si>
  <si>
    <t>1002243737</t>
  </si>
  <si>
    <t>YOLIMA VANESSA CARDALES SARMIENTO</t>
  </si>
  <si>
    <t>DOSQUEBRADAS</t>
  </si>
  <si>
    <t>RISARALDA</t>
  </si>
  <si>
    <t>GIRASOL</t>
  </si>
  <si>
    <t>66170000</t>
  </si>
  <si>
    <t>Caldas - Quindio - Risaralda</t>
  </si>
  <si>
    <t>1018456217</t>
  </si>
  <si>
    <t>KATHERINE SAENZ SAENZ</t>
  </si>
  <si>
    <t>Moliventos</t>
  </si>
  <si>
    <t>Risaralda</t>
  </si>
  <si>
    <t>Dosquebradas</t>
  </si>
  <si>
    <t>EJE CAFETERO</t>
  </si>
  <si>
    <t>1777632812</t>
  </si>
  <si>
    <t>2512660602</t>
  </si>
  <si>
    <t>FS202604191025207838</t>
  </si>
  <si>
    <t>6108464026</t>
  </si>
  <si>
    <t>CL 45 KR 45-16 RAFAEL NUQEZ 16 TOR 8 APT 801 LAT:4.64469286 LON:-74.08548752</t>
  </si>
  <si>
    <t>RAFAEL NUQEZ</t>
  </si>
  <si>
    <t>CLIENTE DESISTE DEL SERVICIO / DEMORAS EN LA INSTALACION</t>
  </si>
  <si>
    <t>ANULADA TECNICA</t>
  </si>
  <si>
    <t>464074085</t>
  </si>
  <si>
    <t>QC - CLIENTE DESISTE DEL SERVICIO / DEMORAS EN LA INSTALACIÓN Se marca al número 3102122942 titular JULIAN NOVOA Contesta el titular indica que 3 semanas se han demorado para garantizar la instalación, la instalación va apara conjunto residencial, va</t>
  </si>
  <si>
    <t>Quiebre Tecnico</t>
  </si>
  <si>
    <t>Demoras En Instalacion</t>
  </si>
  <si>
    <t>1787003270</t>
  </si>
  <si>
    <t>2512695317</t>
  </si>
  <si>
    <t>FS202605041252552341</t>
  </si>
  <si>
    <t>6108830183</t>
  </si>
  <si>
    <t>CL 6 A KR 7 B-09 POPULAR 09 APT 201 LAT:4.70750924 LON:-74.21459998</t>
  </si>
  <si>
    <t>POPULAR</t>
  </si>
  <si>
    <t>MOSQ3</t>
  </si>
  <si>
    <t>OLT#10.37.60.166</t>
  </si>
  <si>
    <t>25286000113907749189406|25286000_189406_CT8-5-09</t>
  </si>
  <si>
    <t>470574210</t>
  </si>
  <si>
    <t>1787948100</t>
  </si>
  <si>
    <t>2512697761</t>
  </si>
  <si>
    <t>FS202605051132261393</t>
  </si>
  <si>
    <t>6108853887</t>
  </si>
  <si>
    <t>KR 99 A CL 70-97 SNTA MONICA-ENGATIVA 97 INT 3 APT 205 LAT:4.70128944 LON:-74.11791393</t>
  </si>
  <si>
    <t>SNTA MONICA-ENGATIVA</t>
  </si>
  <si>
    <t>27</t>
  </si>
  <si>
    <t>11001000113912203644382|11001000_644382_PC1-7-39</t>
  </si>
  <si>
    <t>470074115</t>
  </si>
  <si>
    <t>79318914</t>
  </si>
  <si>
    <t>MILLENIUM BPO S.A</t>
  </si>
  <si>
    <t>9900203030001</t>
  </si>
  <si>
    <t>TELEVENTAS - MILLENIUM</t>
  </si>
  <si>
    <t>DANIELA SARMIENTO BELTRAN</t>
  </si>
  <si>
    <t>1073252458</t>
  </si>
  <si>
    <t>FS202605041637532087</t>
  </si>
  <si>
    <t>SAN ISIDRO</t>
  </si>
  <si>
    <t xml:space="preserve">QC - CLIENTE DESISTE DEL SERVICIO POR DECISION PROPIA   Se marca al numero   3002777148     titular   DUVAN FERRER     Contesta indica que cancela la orden por que   el    CLIENTE DESISTE DEL SERVICIO POR DECISION PROPIA   usuario informa que cambio </t>
  </si>
  <si>
    <t>CUCUTA</t>
  </si>
  <si>
    <t>NORTE DE SANTANDER</t>
  </si>
  <si>
    <t>LA CASTELLANA</t>
  </si>
  <si>
    <t>54001000</t>
  </si>
  <si>
    <t>Norte de Santander</t>
  </si>
  <si>
    <t>2017_0</t>
  </si>
  <si>
    <t>Cúcuta</t>
  </si>
  <si>
    <t>San José De Cúcuta</t>
  </si>
  <si>
    <t>NORTE DE SANTANDER (CUCUTA)</t>
  </si>
  <si>
    <t>1784980119</t>
  </si>
  <si>
    <t>2512687872</t>
  </si>
  <si>
    <t>FS202604291704100937</t>
  </si>
  <si>
    <t>6108756431</t>
  </si>
  <si>
    <t>AGUACHICA</t>
  </si>
  <si>
    <t>CESAR</t>
  </si>
  <si>
    <t>KR 13 CL 6-55 SAN PEDRO 55 LAT:8.30784158 LON:-73.62104204</t>
  </si>
  <si>
    <t>SAN PEDRO</t>
  </si>
  <si>
    <t>20011000</t>
  </si>
  <si>
    <t>Magdalena - Cesar - Guajira</t>
  </si>
  <si>
    <t>Aguachica Centro</t>
  </si>
  <si>
    <t>Cesar</t>
  </si>
  <si>
    <t>Aguachica</t>
  </si>
  <si>
    <t>20011000OH_CESALAICA_I_7360_Aguachica_CentroAGUAC-CT5-72-02SS5-72-02@20011000_OH_CESALAICA_I_7360_Aguachica_Centro_AGUAC-CT5-72-02_SS5-72-02</t>
  </si>
  <si>
    <t>CESAR (VALLEDUPAR)</t>
  </si>
  <si>
    <t>830573620</t>
  </si>
  <si>
    <t>1786535831</t>
  </si>
  <si>
    <t>2512693430</t>
  </si>
  <si>
    <t>FS202605030941021748</t>
  </si>
  <si>
    <t>6108785697</t>
  </si>
  <si>
    <t>KR 39 CL 50-20 URB VILLS TELAR ET 1 20 APT 702 LAT:6.24552779 LON:-75.55921421</t>
  </si>
  <si>
    <t>URB VILLS TELAR ET 1</t>
  </si>
  <si>
    <t>5001000OH_ANTALFICC_I_7360_Medellin_Federico_3FEDER-PC8-106-06SS8-106-06@5001000_OH_ANTALFICC_I_7360_Medellin_Federico_3_FEDER-PC8-106-06_SS8-106-06</t>
  </si>
  <si>
    <t>43973207</t>
  </si>
  <si>
    <t>MANUFACTURAS Y COMERCIALIZADORA PAZ SAS</t>
  </si>
  <si>
    <t>PUERTA A PUERTA</t>
  </si>
  <si>
    <t>9900210190001</t>
  </si>
  <si>
    <t>MCP EXP MEDELLIN CL 49 # 49-73 PISO 3</t>
  </si>
  <si>
    <t>LEIDY VANESSA GALLEGO BOLIVAR</t>
  </si>
  <si>
    <t>1040744780</t>
  </si>
  <si>
    <t>1786865879</t>
  </si>
  <si>
    <t>2512693977</t>
  </si>
  <si>
    <t>FS202605040932082439</t>
  </si>
  <si>
    <t>6062970422</t>
  </si>
  <si>
    <t>JAMUNDI</t>
  </si>
  <si>
    <t>KR 23 CL 8-55 CJR SOLAR PRQ NATURA 55 TOR A APT 312 LAT:3.26755029 LON:-76.55444825</t>
  </si>
  <si>
    <t>CJR SOLAR PRQ NATURA</t>
  </si>
  <si>
    <t>76364000</t>
  </si>
  <si>
    <t>Chipaya</t>
  </si>
  <si>
    <t>Jamundí</t>
  </si>
  <si>
    <t>76364000OH_VALHIJNDB_I_5800_Jamundi_Centro_2JAMUN-PC3-119-04SS3-119-04@76364000_OH_VALHIJNDB_I_5800_Jamundi_Centro_2_JAMUN-PC3-119-04_SS3-119-04</t>
  </si>
  <si>
    <t>326576550</t>
  </si>
  <si>
    <t>DISTRITO TURISTICO,CULTURAL E HISTORICO DE SANTA MARTA</t>
  </si>
  <si>
    <t>MAGDALENA</t>
  </si>
  <si>
    <t>CJR VILLAS ANDALUCIA</t>
  </si>
  <si>
    <t>47001000</t>
  </si>
  <si>
    <t>STM8</t>
  </si>
  <si>
    <t>Magdalena</t>
  </si>
  <si>
    <t>Santa Marta</t>
  </si>
  <si>
    <t>Distrito Turístico,Cultural E Histórico De Santa Marta</t>
  </si>
  <si>
    <t>MAGDALENA (SANTA MARTA)</t>
  </si>
  <si>
    <t>SANTA MARTA</t>
  </si>
  <si>
    <t>1083036117</t>
  </si>
  <si>
    <t>1787209180</t>
  </si>
  <si>
    <t>2512696949</t>
  </si>
  <si>
    <t>FS202605041831082486</t>
  </si>
  <si>
    <t>6108838496</t>
  </si>
  <si>
    <t>CL 18 KR 42-213 CJR VILLA SERENA 213 TOR B3 APT 307 LAT:10.9380606 LON:-74.76957995</t>
  </si>
  <si>
    <t>CJR VILLA SERENA</t>
  </si>
  <si>
    <t>SOL3_SOL</t>
  </si>
  <si>
    <t>8758000OH_ATLHISDAB_I_5800_Soledad_2000_2SOLED-CT2/3-62-01SS2-62-01@8758000_OH_ATLHISDAB_I_5800_Soledad_2000_2_SOLED-CT2/3-62-01_SS2-62-01</t>
  </si>
  <si>
    <t>1093574765</t>
  </si>
  <si>
    <t>1140875196</t>
  </si>
  <si>
    <t>1705673845639647342</t>
  </si>
  <si>
    <t>1786850788</t>
  </si>
  <si>
    <t>2512693935</t>
  </si>
  <si>
    <t>FS202605040912082318</t>
  </si>
  <si>
    <t>6108787714</t>
  </si>
  <si>
    <t>KR 26 D CL 31 A S-14 LIBERTADOR 14 LAT:4.58688827 LON:-74.11593613</t>
  </si>
  <si>
    <t>LIBERTADOR</t>
  </si>
  <si>
    <t>1031182302</t>
  </si>
  <si>
    <t>TATIANA PERILLA ALFONSO</t>
  </si>
  <si>
    <t>tperillaal</t>
  </si>
  <si>
    <t>135A</t>
  </si>
  <si>
    <t>11001000OH_BOGALPRSH_I_7360_51000_Progreso_8PROGR-CT6/7-55-18SS7-55-18@11001000_OH_BOGALPRSH_I_7360_51000_Progreso_8_PROGR-CT6/7-55-18_SS7-55-18</t>
  </si>
  <si>
    <t>458574115</t>
  </si>
  <si>
    <t>1787135847</t>
  </si>
  <si>
    <t>2512696194</t>
  </si>
  <si>
    <t>FS202605041557182298</t>
  </si>
  <si>
    <t>6055189871</t>
  </si>
  <si>
    <t>CL 134 KR 110-08 VILLA MARIA 08 APT 202 LAT:4.73991103 LON:-74.10307647</t>
  </si>
  <si>
    <t>VILLA MARIA</t>
  </si>
  <si>
    <t>143</t>
  </si>
  <si>
    <t>11001000OH_BOGHIVRIF_I_5800_VillaMaria_23000_6VIMAR-CT4/5-20-18SS4-20-18@11001000_OH_BOGHIVRIF_I_5800_VillaMaria_23000_6_VIMAR-CT4/5-20-18_SS4-20-18</t>
  </si>
  <si>
    <t>473574100</t>
  </si>
  <si>
    <t>1787214737</t>
  </si>
  <si>
    <t>2512696756</t>
  </si>
  <si>
    <t>FS202605041812272514</t>
  </si>
  <si>
    <t>6108827704</t>
  </si>
  <si>
    <t>CL 95 KR 92-76 LUIS CARLOS GALAN 76 LAT:4.71604006 LON:-74.09700214</t>
  </si>
  <si>
    <t>LUIS CARLOS GALAN</t>
  </si>
  <si>
    <t>LUIS CARLOS Y VILLA CRISTINA</t>
  </si>
  <si>
    <t>11001000OH_BOGALEIVC_I_7360_32050_Engativa_3ENGAT-CT5/6-122-06SS6-122-06@11001000_OH_BOGALEIVC_I_7360_32050_Engativa_3_ENGAT-CT5/6-122-06_SS6-122-06</t>
  </si>
  <si>
    <t>471574095</t>
  </si>
  <si>
    <t>3217486543</t>
  </si>
  <si>
    <t>Adsale</t>
  </si>
  <si>
    <t>LP-Fibra</t>
  </si>
  <si>
    <t>1787146306</t>
  </si>
  <si>
    <t>2512696356</t>
  </si>
  <si>
    <t>FS202605041629092615</t>
  </si>
  <si>
    <t>6088044988</t>
  </si>
  <si>
    <t>ITAGUI</t>
  </si>
  <si>
    <t>CL 83 KR 58-19 URB VILLA DEL CAMPO 19 TOR 1 APT 1404 LAT:6.19308112 LON:-75.60003006</t>
  </si>
  <si>
    <t>URB VILLA DEL CAMPO</t>
  </si>
  <si>
    <t>05360000</t>
  </si>
  <si>
    <t>ITAGUI1</t>
  </si>
  <si>
    <t>OLT#10.37.80.194</t>
  </si>
  <si>
    <t>Itagui</t>
  </si>
  <si>
    <t>5360000113217904635161|5360000_113217904_PC7-45-02</t>
  </si>
  <si>
    <t>619075600</t>
  </si>
  <si>
    <t>1783465355</t>
  </si>
  <si>
    <t>2512680040</t>
  </si>
  <si>
    <t>FS202604271218220974</t>
  </si>
  <si>
    <t>6108696364</t>
  </si>
  <si>
    <t>PALMIRA</t>
  </si>
  <si>
    <t>CL 32 A KR 9-63 RINCON BOSQUE 63 LAT:3.52764234 LON:-76.28369646</t>
  </si>
  <si>
    <t>RINCON BOSQUE</t>
  </si>
  <si>
    <t>76520000</t>
  </si>
  <si>
    <t>Las Flores 2</t>
  </si>
  <si>
    <t>OLT#10.37.80.10</t>
  </si>
  <si>
    <t>Palmira</t>
  </si>
  <si>
    <t>76520000118469207230876|76520000_118469207_CT7-67-06</t>
  </si>
  <si>
    <t>352576280</t>
  </si>
  <si>
    <t>1088260785</t>
  </si>
  <si>
    <t>MARIA CAMILA PAJAJOY SANCHEZ</t>
  </si>
  <si>
    <t>1007686676</t>
  </si>
  <si>
    <t>1787888493</t>
  </si>
  <si>
    <t>2512697734</t>
  </si>
  <si>
    <t>FS202605051053022434</t>
  </si>
  <si>
    <t>6108848885</t>
  </si>
  <si>
    <t>VILLAMARIA</t>
  </si>
  <si>
    <t>CALDAS</t>
  </si>
  <si>
    <t>KR 1 CL 42-200 CJR NATTURA 200 CAS 84 LAT:5.03669583 LON:-75.49158734</t>
  </si>
  <si>
    <t>CJR NATTURA</t>
  </si>
  <si>
    <t>17873000</t>
  </si>
  <si>
    <t>La Florida</t>
  </si>
  <si>
    <t>Caldas</t>
  </si>
  <si>
    <t>Villamaría</t>
  </si>
  <si>
    <t>17873000OH_CALALVRIA_I_7360_VillaMaria_CentroVMARI-CTC6-027-01SS6-027-01@17873000_OH_CALALVRIA_I_7360_VillaMaria_Centro_VMARI-CTC6-027-01_SS6-027-01</t>
  </si>
  <si>
    <t>503575490</t>
  </si>
  <si>
    <t>1788203979</t>
  </si>
  <si>
    <t>2512699359</t>
  </si>
  <si>
    <t>FS202605051604581465</t>
  </si>
  <si>
    <t>6031651359</t>
  </si>
  <si>
    <t>KR 8 E CL 26 S-16 SAN PEDRO-SAN CRISTO 16 APT 201 LAT:4.56462954 LON:-74.08605218</t>
  </si>
  <si>
    <t>SAN PEDRO-SAN CRISTO</t>
  </si>
  <si>
    <t>11001000OH_BOGALMCOF_I_7360_53000_Marruecos_6MARRU-CT3/4-29-11SS3-29-11@11001000_OH_BOGALMCOF_I_7360_53000_Marruecos_6_MARRU-CT3/4-29-11_SS3-29-11</t>
  </si>
  <si>
    <t>456074085</t>
  </si>
  <si>
    <t>1787240585</t>
  </si>
  <si>
    <t>2512696956</t>
  </si>
  <si>
    <t>FS202605050840002697</t>
  </si>
  <si>
    <t>6108839480</t>
  </si>
  <si>
    <t>KR 20 CL 68-48 EL VALLE 48 APT 3 LAT:10.9686884 LON:-74.8105682</t>
  </si>
  <si>
    <t>EL VALLE</t>
  </si>
  <si>
    <t>BQU1</t>
  </si>
  <si>
    <t>8001000OH_ATLHIDIAC_I_5800_Barraquilla_Delicias_3DELIC-CT8-31-05SS8-31-05@8001000_OH_ATLHIDIAC_I_5800_Barraquilla_Delicias_3_DELIC-CT8-31-05_SS8-31-05</t>
  </si>
  <si>
    <t>1096574810</t>
  </si>
  <si>
    <t>1760285521955967900</t>
  </si>
  <si>
    <t>1788072060</t>
  </si>
  <si>
    <t>2512698458</t>
  </si>
  <si>
    <t>FS202605051337142486</t>
  </si>
  <si>
    <t>6108842235</t>
  </si>
  <si>
    <t>CL 44 KR 46-69 CJR PLZA ROSARI ET I 69 BQU 7 APT 501 LAT:10.9879023 LON:-74.78417948</t>
  </si>
  <si>
    <t>CJR PLZA ROSARI ET I</t>
  </si>
  <si>
    <t>1063565638</t>
  </si>
  <si>
    <t>JOYNNER FERNANDO BRISENO OLIVIERI</t>
  </si>
  <si>
    <t>jbrisenool</t>
  </si>
  <si>
    <t xml:space="preserve">Cluster 8 </t>
  </si>
  <si>
    <t>8001000OH_ATLHICTRO_I_5800_Barranquilla_CentroCENTR-PC7-51-03SS7-51-03@8001000_OH_ATLHICTRO_I_5800_Barranquilla_Centro_CENTR-PC7-51-03_SS7-51-03</t>
  </si>
  <si>
    <t>1098574780</t>
  </si>
  <si>
    <t>1786059203</t>
  </si>
  <si>
    <t>2512691192</t>
  </si>
  <si>
    <t>FS202605011600201837</t>
  </si>
  <si>
    <t>6108773410</t>
  </si>
  <si>
    <t>KR 36 B CL 8 A O-17 SANTA ISABEL 17 APT 401 LAT:3.43246855 LON:-76.54999759</t>
  </si>
  <si>
    <t>SANTA ISABEL</t>
  </si>
  <si>
    <t>2018_Cluster5 cristales</t>
  </si>
  <si>
    <t>76001000OH_VALALTAMC_I_7360_Cali_Tequendama_3TEQUE-PC1-19-01SS1-19-01@76001000_OH_VALALTAMC_I_7360_Cali_Tequendama_3_TEQUE-PC1-19-01_SS1-19-01</t>
  </si>
  <si>
    <t>343076545</t>
  </si>
  <si>
    <t>1112485900</t>
  </si>
  <si>
    <t>1784798474</t>
  </si>
  <si>
    <t>2512686694</t>
  </si>
  <si>
    <t>FS202604291304081559</t>
  </si>
  <si>
    <t>1017307593</t>
  </si>
  <si>
    <t>CL 147 KR 13-67 CAOBOS SALAZAR 67 TOR 1 APT 402 LAT:4.72774272 LON:-74.03850445</t>
  </si>
  <si>
    <t>CAOBOS SALAZAR</t>
  </si>
  <si>
    <t>PLAN ERRADO OFERTA PRIMARIA</t>
  </si>
  <si>
    <t>11001000113026719632730|11001000_113026719_PC1-36-19</t>
  </si>
  <si>
    <t>472574035</t>
  </si>
  <si>
    <t>QC-PLAN ERRADO OFERTA PRIMARIA Se marca a los numeros: 3176356300 6015260657 6014852977 Titular SANDRA BIBIANA RICO no se logra contacto, se registra intento de contacto 06/05/2026 09:07 a._x001A_m. Ya se realizaron los 6 intentos de contacto, se procede a</t>
  </si>
  <si>
    <t>Plan Errado</t>
  </si>
  <si>
    <t>1788626067</t>
  </si>
  <si>
    <t>2512700828</t>
  </si>
  <si>
    <t>Convergente_MTotal_Single_Voz Ilim Nal _Ba Ancha 900Mbps_Mov Ilim_Netflix_Nac_25335</t>
  </si>
  <si>
    <t>25335</t>
  </si>
  <si>
    <t>FS202605061020463211</t>
  </si>
  <si>
    <t>6034146241</t>
  </si>
  <si>
    <t>KR 4 D CL 48-31 EL SENA 31 APT 2 LAT:3.46353878 LON:-76.50215054</t>
  </si>
  <si>
    <t>EL SENA</t>
  </si>
  <si>
    <t>YA TIENE SERVICIO MOVISTAR INSTALADO</t>
  </si>
  <si>
    <t>346076500</t>
  </si>
  <si>
    <t>QC - YA TIENE SERVICIO MOVISTAR INSTALADO Se realiza interacción con la titular CAMILO ESTEBAN VELEZ al número 3152135491 indica que ya tiene el servicio movistar instalado, solo que no le vincularon el numero móvil y tampoco Netflix , se procede a c</t>
  </si>
  <si>
    <t>Ya Tiene Servicio Movistar Instalado</t>
  </si>
  <si>
    <t>1788303715</t>
  </si>
  <si>
    <t>2512699936</t>
  </si>
  <si>
    <t>FS202605051803451496</t>
  </si>
  <si>
    <t>6055220415</t>
  </si>
  <si>
    <t>KR 36 CL 40 A-70 GERONA 70 LAT:6.23821736 LON:-75.56029613</t>
  </si>
  <si>
    <t>GERONA</t>
  </si>
  <si>
    <t>GERONA_5</t>
  </si>
  <si>
    <t>5001000OH_ANTALFICO_I_7360_Medellin_Federico_1FEDER-CT8-6-01SS8-6-01@5001000_OH_ANTALFICO_I_7360_Medellin_Federico_1_FEDER-CT8-6-01_SS8-6-01</t>
  </si>
  <si>
    <t>623575560</t>
  </si>
  <si>
    <t>1788011775</t>
  </si>
  <si>
    <t>2512698407</t>
  </si>
  <si>
    <t>FS202605051211412462</t>
  </si>
  <si>
    <t>6108847098</t>
  </si>
  <si>
    <t>KR 7 B CL 2 A S-68 CJR PARQ CAMPE ET IV 68 CAS 13 LAT:4.57869703 LON:-74.23136061</t>
  </si>
  <si>
    <t>CJR PARQ CAMPE ET IV</t>
  </si>
  <si>
    <t>5 Parque Campestre</t>
  </si>
  <si>
    <t>25754000OH_CUNALGUNB_I_7360_CentrodeGravedad1_2CGUNO-CT7/8-88-06SS8-88-06@25754000_OH_CUNALGUNB_I_7360_CentrodeGravedad1_2_CGUNO-CT7/8-88-06_SS8-88-06</t>
  </si>
  <si>
    <t>457574230</t>
  </si>
  <si>
    <t>1786821855</t>
  </si>
  <si>
    <t>2512693400</t>
  </si>
  <si>
    <t>Plan Banda Ancha 900Mbps_IPTV_1 Decos_Netflix_Trio_25356</t>
  </si>
  <si>
    <t>25356</t>
  </si>
  <si>
    <t>FS202605040821112126</t>
  </si>
  <si>
    <t>6108779712</t>
  </si>
  <si>
    <t>MZ A CASA 10 APT 2 URB LOS NOGALES-10 URB LOS NOGALES-10 URB LOS NOGALES 10 CAS 10 APT 2 LAT:11.2100115 LON:-74.18888303</t>
  </si>
  <si>
    <t>URB LOS NOGALES</t>
  </si>
  <si>
    <t>Trio Voz Ilimitada Nacional 200 Min LDI Banda Ancha 900Mbps_IPTV_1 Decos_Netflix_Nac_25344</t>
  </si>
  <si>
    <t>25344</t>
  </si>
  <si>
    <t>47001000OH_MAGHICELA_I_5800_SantaMarta_CiudadelaCIUDA-CT8-33-03SS8-33-03@47001000_OH_MAGHICELA_I_5800_SantaMarta_Ciudadela_CIUDA-CT8-33-03_SS8-33-03</t>
  </si>
  <si>
    <t>1121074185</t>
  </si>
  <si>
    <t>Fibra-MovistarTotal-web-BarraFija-LP_MovistarTotal_BarraFija_Asistido</t>
  </si>
  <si>
    <t>1788241059</t>
  </si>
  <si>
    <t>2512699629</t>
  </si>
  <si>
    <t>FS202605051651481479</t>
  </si>
  <si>
    <t>6108857310</t>
  </si>
  <si>
    <t>KR 97 BIS CL 71 B-30 EL CEDRO-ENGATIVA 30 LCA 101 LAT:4.70177793 LON:-74.11503955</t>
  </si>
  <si>
    <t>EL CEDRO-ENGATIVA</t>
  </si>
  <si>
    <t>11001000110229448150479|11001000_110229448_CT6/7-12-39</t>
  </si>
  <si>
    <t>1788651062</t>
  </si>
  <si>
    <t>2512701165</t>
  </si>
  <si>
    <t>FS202605061055303337</t>
  </si>
  <si>
    <t>6084303134</t>
  </si>
  <si>
    <t>CL 69 A KR 99-51 LOS ANGELES 51 LAT:4.6995545 LON:-74.11946249</t>
  </si>
  <si>
    <t>LOS ANGELES</t>
  </si>
  <si>
    <t>OLT#10.37.60.206</t>
  </si>
  <si>
    <t>11001000110141017149606|11001000_149606_CT6-59-38</t>
  </si>
  <si>
    <t>469574115</t>
  </si>
  <si>
    <t>1788339807</t>
  </si>
  <si>
    <t>2512700057</t>
  </si>
  <si>
    <t>FS202605052113172743</t>
  </si>
  <si>
    <t>6108862343</t>
  </si>
  <si>
    <t>KR 49 CL 106-05 ANDALUCIA 05 INT 101 LAT:6.29667014 LON:-75.55395569</t>
  </si>
  <si>
    <t>ANDALUCIA</t>
  </si>
  <si>
    <t>2_1_6</t>
  </si>
  <si>
    <t>5001000OH_ANTALAUEE_I_7360_Medellin_Aranjuez_5ARANJ-CT3-6-10SS3-6-10@5001000_OH_ANTALAUEE_I_7360_Medellin_Aranjuez_5_ARANJ-CT3-6-10_SS3-6-10</t>
  </si>
  <si>
    <t>629575550</t>
  </si>
  <si>
    <t>1788818273</t>
  </si>
  <si>
    <t>2512702328</t>
  </si>
  <si>
    <t>FS202605061505301583</t>
  </si>
  <si>
    <t>6108882246</t>
  </si>
  <si>
    <t>KR 49 CL 44-32 LA GLORIA 32 LCA 101 LAT:6.16918465 LON:-75.61293291</t>
  </si>
  <si>
    <t>LA GLORIA</t>
  </si>
  <si>
    <t>ITAGUI4</t>
  </si>
  <si>
    <t>OLT#10.37.60.126</t>
  </si>
  <si>
    <t>5360000109659933145178|5360000_145178_CT8-37-03</t>
  </si>
  <si>
    <t>616575610</t>
  </si>
  <si>
    <t>3505217254</t>
  </si>
  <si>
    <t>OSPINA PEREZ SUR</t>
  </si>
  <si>
    <t>52463247</t>
  </si>
  <si>
    <t>LEITHY YADIRA GUERRERO RAMIREZ</t>
  </si>
  <si>
    <t>1772645249</t>
  </si>
  <si>
    <t>2512639999</t>
  </si>
  <si>
    <t>FS202604101241524258</t>
  </si>
  <si>
    <t>6108282102</t>
  </si>
  <si>
    <t>KR 41 A CL 22 S-87 URB ACANTO 87 TOR 1 APT 9801 LAT:6.180214 LON:-75.57770485</t>
  </si>
  <si>
    <t>URB ACANTO</t>
  </si>
  <si>
    <t>RECURSOS MAL APROVISIONADOS</t>
  </si>
  <si>
    <t>618075575</t>
  </si>
  <si>
    <t>Rechazo SOM</t>
  </si>
  <si>
    <t>Recursos Mal Aprovisionados</t>
  </si>
  <si>
    <t>IBAGUE</t>
  </si>
  <si>
    <t>TOLIMA</t>
  </si>
  <si>
    <t>URB GIRASOL</t>
  </si>
  <si>
    <t>73001000</t>
  </si>
  <si>
    <t>Tolima</t>
  </si>
  <si>
    <t>Vergel</t>
  </si>
  <si>
    <t>Ibagué</t>
  </si>
  <si>
    <t>TOLIMA (IBAGUE)</t>
  </si>
  <si>
    <t>444575185</t>
  </si>
  <si>
    <t>1784674348</t>
  </si>
  <si>
    <t>2512685936</t>
  </si>
  <si>
    <t>FS202604291033401432</t>
  </si>
  <si>
    <t>6108757878</t>
  </si>
  <si>
    <t>CL 147 KR 19-51 LOS CEDRITOS 51 TOR 2 APT 303 LAT:4.72933378 LON:-74.04620401</t>
  </si>
  <si>
    <t>LOS CEDRITOS</t>
  </si>
  <si>
    <t>CLIENTE DESEA EL PRODUCTO PERO EN UNA FECHA POSTERIOR</t>
  </si>
  <si>
    <t>472574045</t>
  </si>
  <si>
    <t>QC - CLIENTE DESEA EL PRODUCTO PERO EN UNA FECHA POSTERIOR Se marca a los numeros: 3118846327 Titular Laura Valentina Mu¿oz Soto no se logra contacto, se registra intento de contacto 04/05/2026 04:11 p._x001A_m. Ya se realizaron los 6 intentos de contacto,</t>
  </si>
  <si>
    <t>3118846327</t>
  </si>
  <si>
    <t>Producto Para Fecha Posterior</t>
  </si>
  <si>
    <t>1786441627</t>
  </si>
  <si>
    <t>2512693015</t>
  </si>
  <si>
    <t>FS202605021527301722</t>
  </si>
  <si>
    <t>6064985823</t>
  </si>
  <si>
    <t>CL 159 KR 19 A-20 ESTRELLA NORTE 20 TOR 2 APT 103 LAT:4.73908772 LON:-74.04430178</t>
  </si>
  <si>
    <t>ESTRELLA NORTE</t>
  </si>
  <si>
    <t>11001000120415789714464|11001000_120415789_PC4-39-08</t>
  </si>
  <si>
    <t>473574040</t>
  </si>
  <si>
    <t>CHIMITA</t>
  </si>
  <si>
    <t>1788935165</t>
  </si>
  <si>
    <t>2512702997</t>
  </si>
  <si>
    <t>FS202605061811361633</t>
  </si>
  <si>
    <t>6108898251</t>
  </si>
  <si>
    <t>CL 191 A KR 11 A-92 CANAIMA 92 TOR 2 APT 1201 LAT:4.769464 LON:-74.03376649</t>
  </si>
  <si>
    <t>CANAIMA</t>
  </si>
  <si>
    <t>OLT#10.37.60.246</t>
  </si>
  <si>
    <t>11001000112155289615225|11001000_112155289_PC7-44-17</t>
  </si>
  <si>
    <t>476574030</t>
  </si>
  <si>
    <t>1782223207</t>
  </si>
  <si>
    <t>2512678264</t>
  </si>
  <si>
    <t>FS202604251456320441</t>
  </si>
  <si>
    <t>6108689922</t>
  </si>
  <si>
    <t>Steel Prepago</t>
  </si>
  <si>
    <t>KR 50 A CL 82-48 BRASILIA 48 APT 301 LAT:6.27592172 LON:-75.558968775</t>
  </si>
  <si>
    <t>BRASILIA</t>
  </si>
  <si>
    <t>627575555</t>
  </si>
  <si>
    <t>QC - NO SE LOGRO CONTACTO PARA AGENDAR, Se marco a los números: 3126902488 6042113650 Titular: GINNA DANIELA ARANGO ARBOLEDA no se logra contacto, se cancela la orden por maximo de intentos 05/05/2026 07:18 a.€m. PREDICTIVO</t>
  </si>
  <si>
    <t>1788273311</t>
  </si>
  <si>
    <t>2512699601</t>
  </si>
  <si>
    <t>FS202605051809542886</t>
  </si>
  <si>
    <t>6108851459</t>
  </si>
  <si>
    <t>BUCARAMANGA</t>
  </si>
  <si>
    <t>KR 39 CL 48-80 CABECERA DEL LLANO 80 APT 1603 LAT:7.11611057 LON:-73.10719355</t>
  </si>
  <si>
    <t>CABECERA DEL LLANO</t>
  </si>
  <si>
    <t>68001000</t>
  </si>
  <si>
    <t>CABECERA</t>
  </si>
  <si>
    <t>Bucaramanga</t>
  </si>
  <si>
    <t>68001000OH_SANALCERA_I_7360_Bucaramanga_Cabecera_1CABEC-PC6-20-04SS6-20-04@68001000_OH_SANALCERA_I_7360_Bucaramanga_Cabecera_1_CABEC-PC6-20-04_SS6-20-04</t>
  </si>
  <si>
    <t>SANTANDER (BUCARAMANGA)</t>
  </si>
  <si>
    <t>711573105</t>
  </si>
  <si>
    <t>1788131408</t>
  </si>
  <si>
    <t>2512699210</t>
  </si>
  <si>
    <t>FS202605051504401449</t>
  </si>
  <si>
    <t>6108855169</t>
  </si>
  <si>
    <t>SABANETA</t>
  </si>
  <si>
    <t>CL 73 S KR 45-38 ENTRE AMIGOS 38 APT 201 LAT:6.15058711 LON:-75.61716814</t>
  </si>
  <si>
    <t>ENTRE AMIGOS</t>
  </si>
  <si>
    <t>05631000</t>
  </si>
  <si>
    <t>SABANETA5</t>
  </si>
  <si>
    <t>OLT#10.37.80.174</t>
  </si>
  <si>
    <t>Sabaneta</t>
  </si>
  <si>
    <t>5631000115313410201432|5631000_115313410_CT6-9-04</t>
  </si>
  <si>
    <t>615075615</t>
  </si>
  <si>
    <t>3134505711</t>
  </si>
  <si>
    <t>1786014836</t>
  </si>
  <si>
    <t>2512690878</t>
  </si>
  <si>
    <t>FS202605011114281938</t>
  </si>
  <si>
    <t>6108770400</t>
  </si>
  <si>
    <t>VILLAVICENCIO</t>
  </si>
  <si>
    <t>META</t>
  </si>
  <si>
    <t>KR 44 CL 7-00 CND MONTEARROYO 00 CAS 9 8 LAT:4.13110027 LON:-73.64622414</t>
  </si>
  <si>
    <t>CND MONTEARROYO</t>
  </si>
  <si>
    <t>50001000</t>
  </si>
  <si>
    <t>Meta - Nuevos Departamentos</t>
  </si>
  <si>
    <t>Montearroyo</t>
  </si>
  <si>
    <t>Meta</t>
  </si>
  <si>
    <t>Villavicencio</t>
  </si>
  <si>
    <t>50001000OH_METHIENZB_I_5800_Villavicencio_Esperanza_2ESPER-CT4-57-02SS4-57-02@50001000_OH_METHIENZB_I_5800_Villavicencio_Esperanza_2_ESPER-CT4-57-02_SS4</t>
  </si>
  <si>
    <t>META (VILLAVICENCIO/ACACIAS)</t>
  </si>
  <si>
    <t>413073645</t>
  </si>
  <si>
    <t>SNTANDER ANTO NARIQO</t>
  </si>
  <si>
    <t>1023862790</t>
  </si>
  <si>
    <t>JEAN PIERRE ALBERTO ZAPATA MARIN</t>
  </si>
  <si>
    <t>TELEVENTAS - ATENTO</t>
  </si>
  <si>
    <t>137</t>
  </si>
  <si>
    <t>459074105</t>
  </si>
  <si>
    <t>1788704278</t>
  </si>
  <si>
    <t>2512701627</t>
  </si>
  <si>
    <t>FS202605061209432672</t>
  </si>
  <si>
    <t>6108886961</t>
  </si>
  <si>
    <t>KR 52 A CL 127 D-05 CANODROMO 05 APT 402 LAT:4.71228255 LON:-74.05962204</t>
  </si>
  <si>
    <t>CANODROMO</t>
  </si>
  <si>
    <t>78</t>
  </si>
  <si>
    <t>11001000OH_BOGALASTH_I_7360_11000_Autopista_8AUTOP-CT3-48-13SS3-48-13@11001000_OH_BOGALASTH_I_7360_11000_Autopista_8_AUTOP-CT3-48-13_SS3-48-13</t>
  </si>
  <si>
    <t>471074055</t>
  </si>
  <si>
    <t>1787106248</t>
  </si>
  <si>
    <t>2512696286</t>
  </si>
  <si>
    <t>FS202605041533212963</t>
  </si>
  <si>
    <t>6108838274</t>
  </si>
  <si>
    <t>CL 152 KR 58-51 EL PLAN 51 TOR 1 APT 202 LAT:4.73633948 LON:-74.06305022</t>
  </si>
  <si>
    <t>EL PLAN</t>
  </si>
  <si>
    <t>15</t>
  </si>
  <si>
    <t>11001000OH_BOGALASTE_I_7360_11000_Autopista_5AUTOP-PC4-32-09SS4-32-09@11001000_OH_BOGALASTE_I_7360_11000_Autopista_5_AUTOP-PC4-32-09_SS4-32-09</t>
  </si>
  <si>
    <t>473574060</t>
  </si>
  <si>
    <t>2945081</t>
  </si>
  <si>
    <t>1788776315</t>
  </si>
  <si>
    <t>2512701997</t>
  </si>
  <si>
    <t>FS202605061412171568</t>
  </si>
  <si>
    <t>6018594551</t>
  </si>
  <si>
    <t>KR 53 CL 1 A-50 UR EL COLISEO 50 TOR 1 APT 803 LAT:3.41424406 LON:-76.55425266</t>
  </si>
  <si>
    <t>UR EL COLISEO</t>
  </si>
  <si>
    <t>SECTOR TRANSITO MUNICIPAL</t>
  </si>
  <si>
    <t>76001000107707749126770|76001000_107707749_CT1-46-03</t>
  </si>
  <si>
    <t>341076550</t>
  </si>
  <si>
    <t>1776372372</t>
  </si>
  <si>
    <t>2512653378</t>
  </si>
  <si>
    <t>FS202604161000144815</t>
  </si>
  <si>
    <t>6080912818</t>
  </si>
  <si>
    <t>CL 35 B KR 85-25 SANTA TERESITA 25 APT 201 LAT:6.24458776 LON:-75.60876369</t>
  </si>
  <si>
    <t>SANTA TERESITA</t>
  </si>
  <si>
    <t>CLIENTE NO SOLICITO EL SERVICIO</t>
  </si>
  <si>
    <t>624075605</t>
  </si>
  <si>
    <t>Cliente No Solicito Servicio</t>
  </si>
  <si>
    <t>1788663885</t>
  </si>
  <si>
    <t>2512701106</t>
  </si>
  <si>
    <t>FS202605061100422647</t>
  </si>
  <si>
    <t>6108894730</t>
  </si>
  <si>
    <t>CL 84 KR 43 B-59 GRANADILLO 59 LCA 104 LAT:10.9999657 LON:-74.81994173</t>
  </si>
  <si>
    <t>GRANADILLO</t>
  </si>
  <si>
    <t xml:space="preserve">Cluster 3 </t>
  </si>
  <si>
    <t>8001000OH_ATLALNNTD_I_7360_Barranquilla_NuevoHorizonte_4NHORI-CT8-4-01SS8-4-01@8001000_OH_ATLALNNTD_I_7360_Barranquilla_NuevoHorizonte_4_NHORI-CT8-4-01_</t>
  </si>
  <si>
    <t>1099574815</t>
  </si>
  <si>
    <t>CO_MARCA_COL-PUREBRAND-B2C_22-02-16_SEM_LDS-AD_AON_RMKT_BRAND</t>
  </si>
  <si>
    <t>GIRARDOT</t>
  </si>
  <si>
    <t>1788563799</t>
  </si>
  <si>
    <t>2512700339</t>
  </si>
  <si>
    <t>FS202605060852092467</t>
  </si>
  <si>
    <t>6032434748</t>
  </si>
  <si>
    <t>TV 36 CL 58 C S-61 ARBORIZADORA BAJA 61 LAT:4.57303491 LON:-74.14972272</t>
  </si>
  <si>
    <t>ARBORIZADORA BAJA</t>
  </si>
  <si>
    <t>461</t>
  </si>
  <si>
    <t>11001000OH_BOGALMCOD_I_7360_53000_Marruecos_4MARRU-CT7-70-06SS7-70-06@11001000_OH_BOGALMCOD_I_7360_53000_Marruecos_4_MARRU-CT7-70-06_SS7-70-06</t>
  </si>
  <si>
    <t>457074145</t>
  </si>
  <si>
    <t>1788786631</t>
  </si>
  <si>
    <t>2512702038</t>
  </si>
  <si>
    <t>FS202605061441321579</t>
  </si>
  <si>
    <t>6108890100</t>
  </si>
  <si>
    <t>KR 49 C CL 94-55 EL POBLADO 55 CAS 6B LAT:11.0070073 LON:-74.82771358</t>
  </si>
  <si>
    <t>EL POBLADO</t>
  </si>
  <si>
    <t>CL1 Y 2 Metrotel</t>
  </si>
  <si>
    <t>8001000OH_ATLALSNTC_I_7360_Barranquilla_SanVicente_3SANVI-CT8-37-02SS8-37-02@8001000_OH_ATLALSNTC_I_7360_Barranquilla_SanVicente_3_SANVI-CT8-37-02_SS8-3</t>
  </si>
  <si>
    <t>1100574825</t>
  </si>
  <si>
    <t>1788956676</t>
  </si>
  <si>
    <t>2512702955</t>
  </si>
  <si>
    <t>FS202605061803171632</t>
  </si>
  <si>
    <t>6108898249</t>
  </si>
  <si>
    <t>KR 75 CL 23 B-65 MODELIA OCCIDENTAL 65 PIS 1 LAT:4.66451476 LON:-74.12185642</t>
  </si>
  <si>
    <t>MODELIA OCCIDENTAL</t>
  </si>
  <si>
    <t>Extension Calle 22</t>
  </si>
  <si>
    <t>OLT#10.37.80.106</t>
  </si>
  <si>
    <t>11001000156880266645822|11001000_156880266_CT8-8/1-9-11</t>
  </si>
  <si>
    <t>466074120</t>
  </si>
  <si>
    <t>3123146933</t>
  </si>
  <si>
    <t>1788673183</t>
  </si>
  <si>
    <t>2512700901</t>
  </si>
  <si>
    <t>FS202605061124372289</t>
  </si>
  <si>
    <t>6108889827</t>
  </si>
  <si>
    <t>MADRID</t>
  </si>
  <si>
    <t>KR 4 CL 12-84 LAS DELICIAS 84 INT 6 APT 101 LAT:4.73411356 LON:-74.25819492</t>
  </si>
  <si>
    <t>LAS DELICIAS</t>
  </si>
  <si>
    <t>25430000</t>
  </si>
  <si>
    <t>MDR5</t>
  </si>
  <si>
    <t>Madrid</t>
  </si>
  <si>
    <t>25430000OH_CUNHIMTRC_I_5800_Madrid_Centro_3MADRI-CT5/6-4-09SS6-4-09@25430000_OH_CUNHIMTRC_I_5800_Madrid_Centro_3_MADRI-CT5/6-4-09_SS6-4-09</t>
  </si>
  <si>
    <t>473074255</t>
  </si>
  <si>
    <t>1784684118</t>
  </si>
  <si>
    <t>2512685836</t>
  </si>
  <si>
    <t>FS202604291024501453</t>
  </si>
  <si>
    <t>6108755879</t>
  </si>
  <si>
    <t>KR 25 A CL 40-28 URB CATALUQA 28 CAS 104 LAT:6.23207364 LON:-75.55187613</t>
  </si>
  <si>
    <t>URB CATALUQA</t>
  </si>
  <si>
    <t>CLIENTE DESISTE DEL SERVICIO / ELIGE LA COMPETENCIA</t>
  </si>
  <si>
    <t>623075550</t>
  </si>
  <si>
    <t>QC - CLIENTE DESISTE DEL SERVICIO / ELIGE LA COMPETENCIA Se marca a los numeros: 3164719445 Titular Mar¿a Zapata no se logra contacto, se registra intento de contacto 04/05/2026 04:11 p._x001A_m. Ya se realizaron los 6 intentos de contacto, se procede a ca</t>
  </si>
  <si>
    <t>Elige Competencia</t>
  </si>
  <si>
    <t>1787126838</t>
  </si>
  <si>
    <t>2512696248</t>
  </si>
  <si>
    <t>Convergente_MTotal_Single_Voz Ilim Nal _Ba Ancha 900Mbps_Mov Ilim_Disney Premium_Nac_25334</t>
  </si>
  <si>
    <t>25334</t>
  </si>
  <si>
    <t>FS202605041549412597</t>
  </si>
  <si>
    <t>6055075301</t>
  </si>
  <si>
    <t>CL 159 KR 54-69 CANTALEJO 69 TOR 3 APT 708 LAT:4.740417 LON:-74.05647749</t>
  </si>
  <si>
    <t>CLIENTE DESISTE / INCONSISTENCIA EN LA OFERTA</t>
  </si>
  <si>
    <t>1788199716</t>
  </si>
  <si>
    <t>2512699295</t>
  </si>
  <si>
    <t>FS202605051548342817</t>
  </si>
  <si>
    <t>6108850287</t>
  </si>
  <si>
    <t>CL 9 B S KR 79 A-101 LA HONDONADA 101 TOR 3 APT 1007 LAT:6.20101807 LON:-75.60035949</t>
  </si>
  <si>
    <t>LA HONDONADA</t>
  </si>
  <si>
    <t>LA_MOTA1</t>
  </si>
  <si>
    <t>OLT#10.37.80.202</t>
  </si>
  <si>
    <t>5001000123543935744962|5001000_123543935_PC3-29-03</t>
  </si>
  <si>
    <t>620075600</t>
  </si>
  <si>
    <t>1036649146</t>
  </si>
  <si>
    <t>DIEGO ALEJANDRO SUAREZ CARDONA</t>
  </si>
  <si>
    <t>1094961475</t>
  </si>
  <si>
    <t>CO_MARCA_COL-PUREBRAND-B2C_26-03-26-V2_SEM_TRF_AON_ABT_BRAND</t>
  </si>
  <si>
    <t>1775258056</t>
  </si>
  <si>
    <t>2512650236</t>
  </si>
  <si>
    <t>FS202604141941584457</t>
  </si>
  <si>
    <t>6108374817</t>
  </si>
  <si>
    <t>KR 27 CL 47 A S-45 SAMORE 45 APT 201 LAT:4.58212367 LON:-74.13032639</t>
  </si>
  <si>
    <t>SAMORE</t>
  </si>
  <si>
    <t>458074130</t>
  </si>
  <si>
    <t>QC - NO SE LOGRO CONTACTO PARA AGENDAR, Se marco a los números: 3213759638 6015242264 Titular: RAUL RAMIREZ no se logra contacto, se cancela la orden por maximo de intentos 28/04/2026 09:02 a.€m. PREDICTIVO</t>
  </si>
  <si>
    <t>1788824079</t>
  </si>
  <si>
    <t>2512702465</t>
  </si>
  <si>
    <t>FS202605061510441585</t>
  </si>
  <si>
    <t>6108888199</t>
  </si>
  <si>
    <t>KR 12 CL 30 C S-89 URB AVENIDA DECIMA 89 LAT:4.57121601 LON:-74.1033594</t>
  </si>
  <si>
    <t>URB AVENIDA DECIMA</t>
  </si>
  <si>
    <t>136C</t>
  </si>
  <si>
    <t>11001000OH_BOGHIMCOB_I_5800_53000_Marruecos_2MARRU-CT7/8-34-04SS7-34-04@11001000_OH_BOGHIMCOB_I_5800_53000_Marruecos_2_MARRU-CT7/8-34-04_SS7-34-04</t>
  </si>
  <si>
    <t>457074100</t>
  </si>
  <si>
    <t>1789292162</t>
  </si>
  <si>
    <t>2512704875</t>
  </si>
  <si>
    <t>FS202605071320192658</t>
  </si>
  <si>
    <t>6108908884</t>
  </si>
  <si>
    <t>CL 64 BIS KR 107 C-45 LAS MERCEDES III 45 LAT:4.69984062 LON:-74.12921386</t>
  </si>
  <si>
    <t>LAS MERCEDES III</t>
  </si>
  <si>
    <t>11001000OH_BOGALEIVA_I_7360_32050_Engativa_1ENGAT-CT3/4-28-01SS3-28-01@11001000_OH_BOGALEIVA_I_7360_32050_Engativa_1_ENGAT-CT3/4-28-01_SS3-28-01</t>
  </si>
  <si>
    <t>469574125</t>
  </si>
  <si>
    <t>1788943634</t>
  </si>
  <si>
    <t>2512703103</t>
  </si>
  <si>
    <t>Plan Banda Ancha 900Mbps Solo Internet_Disney Premium_Nac_25339</t>
  </si>
  <si>
    <t>25339</t>
  </si>
  <si>
    <t>FS202605070749362768</t>
  </si>
  <si>
    <t>6108899285</t>
  </si>
  <si>
    <t>TV 35 BIS CL 27 B S-89 AUTO MUZU ORIENTAL 89 APT 302 LAT:4.59617766 LON:-74.11628099</t>
  </si>
  <si>
    <t>AUTO MUZU ORIENTAL</t>
  </si>
  <si>
    <t>59</t>
  </si>
  <si>
    <t>11001000112815692177553|11001000_177553_CT1/2-2-08</t>
  </si>
  <si>
    <t>459574115</t>
  </si>
  <si>
    <t>1789242395</t>
  </si>
  <si>
    <t>2512704561</t>
  </si>
  <si>
    <t>FS202605071208091720</t>
  </si>
  <si>
    <t>6108905846</t>
  </si>
  <si>
    <t>CL 46 B KR 24 E-51 COSTA DE ORO 51 LAT:10.9233451 LON:-74.7886162</t>
  </si>
  <si>
    <t>COSTA DE ORO</t>
  </si>
  <si>
    <t>SOL4_SOL</t>
  </si>
  <si>
    <t>8758000OH_ATLHISDAB_I_5800_Soledad_2000_2SOLED-CT2-81-04SS2-81-04@8758000_OH_ATLHISDAB_I_5800_Soledad_2000_2_SOLED-CT2-81-04_SS2-81-04</t>
  </si>
  <si>
    <t>1092074785</t>
  </si>
  <si>
    <t>1022931415</t>
  </si>
  <si>
    <t>MARTHA LUCIA RAMIREZ NIETO</t>
  </si>
  <si>
    <t>1777656215</t>
  </si>
  <si>
    <t>2512661247</t>
  </si>
  <si>
    <t>FS202604191607335532</t>
  </si>
  <si>
    <t>6108474880</t>
  </si>
  <si>
    <t>KR 53 A CL 128-30 PRADO VERANIEGO SUR 30 PIS 1 LCA 1 LAT:4.71334312 LON:-74.06041971</t>
  </si>
  <si>
    <t>PRADO VERANIEGO SUR</t>
  </si>
  <si>
    <t>471074060</t>
  </si>
  <si>
    <t xml:space="preserve">QC - CLIENTE DESISTE DEL SERVICIO POR DECISION PROPIA Se marca al número 3143203814 titular ESTEBAN CASTAEDA HERREO Contesta indica que  el ya no requiere  el servicio por motivos personales no los indica  se validan los datos para cancelar la orden </t>
  </si>
  <si>
    <t>1786952927</t>
  </si>
  <si>
    <t>2512694657</t>
  </si>
  <si>
    <t>FS202605041126312291</t>
  </si>
  <si>
    <t>6108818200</t>
  </si>
  <si>
    <t>KR 1 G CL 64-01 LOS GUAYACANES 01 APT 202 LAT:3.4737264 LON:-76.49139194</t>
  </si>
  <si>
    <t>LOS GUAYACANES</t>
  </si>
  <si>
    <t>OLT#10.37.60.122</t>
  </si>
  <si>
    <t>76001000108103739131101|76001000_108103739_CT1-24-05</t>
  </si>
  <si>
    <t>347076490</t>
  </si>
  <si>
    <t>1789460612</t>
  </si>
  <si>
    <t>2512706825</t>
  </si>
  <si>
    <t>FS202605071851493871</t>
  </si>
  <si>
    <t>1041913983</t>
  </si>
  <si>
    <t>KR 40 C CL 12 B-31 PASOANCHO 31 APT 1 LAT:3.41799917 LON:-76.5322789</t>
  </si>
  <si>
    <t>PASOANCHO</t>
  </si>
  <si>
    <t>76001000OH_VALALCLOH_I_7360_Cali_SWColon_8COLON-CT5-9-01I6-9-01SS6-9-01@76001000_OH_VALALCLOH_I_7360_Cali_SWColon_8_COLON-CT5-9-01I6-9-01_SS6-9-01</t>
  </si>
  <si>
    <t>341576530</t>
  </si>
  <si>
    <t>SMS</t>
  </si>
  <si>
    <t>CO_HOGAR_COL-FMBENEFICIOSSMSMAYC2C-B2C_26-05-02_SMS_VNT</t>
  </si>
  <si>
    <t>Fibra-Fibra-web-LPCampana-LP_Callback_Fibra_Propios</t>
  </si>
  <si>
    <t>1788103470</t>
  </si>
  <si>
    <t>2512698911</t>
  </si>
  <si>
    <t>FS202605051432212837</t>
  </si>
  <si>
    <t>6047644432</t>
  </si>
  <si>
    <t>CL 26 B KR 29-38 EL JARDIN 38 APT 202 LAT:3.42844679 LON:-76.51859856</t>
  </si>
  <si>
    <t>EL JARDIN</t>
  </si>
  <si>
    <t>Prados de oriente</t>
  </si>
  <si>
    <t>OLT#10.37.80.134</t>
  </si>
  <si>
    <t>76001000114922657198155|76001000_114922657_CT7-31-07</t>
  </si>
  <si>
    <t>342576515</t>
  </si>
  <si>
    <t>PARCELAEL PORVENIR</t>
  </si>
  <si>
    <t>53152720</t>
  </si>
  <si>
    <t>PAOLA ANDREA CORREDOR BELTRAN</t>
  </si>
  <si>
    <t>1789200752</t>
  </si>
  <si>
    <t>2512704060</t>
  </si>
  <si>
    <t>FS202605071105003252</t>
  </si>
  <si>
    <t>6108890600</t>
  </si>
  <si>
    <t>PEREIRA</t>
  </si>
  <si>
    <t>CL 11 KR 15-52 LOS ALPES 52 LCA 2 LAT:4.80634823 LON:-75.68828891</t>
  </si>
  <si>
    <t>LOS ALPES</t>
  </si>
  <si>
    <t>66001000</t>
  </si>
  <si>
    <t>Circunvalar Pinares</t>
  </si>
  <si>
    <t>Pereira</t>
  </si>
  <si>
    <t>66001000OH_RISALPTRB_I_7360_Pereira_Centro_2CENTR-PC4-13-05SS4-13-05@66001000_OH_RISALPTRB_I_7360_Pereira_Centro_2_CENTR-PC4-13-05_SS4-13-05</t>
  </si>
  <si>
    <t>480575685</t>
  </si>
  <si>
    <t>1789844838</t>
  </si>
  <si>
    <t>2512708142</t>
  </si>
  <si>
    <t>6108918591</t>
  </si>
  <si>
    <t>CL 23 A KR 18-21 SANTA FE 21 APT 302 LAT:4.61452318 LON:-74.07669211</t>
  </si>
  <si>
    <t>SANTA FE</t>
  </si>
  <si>
    <t>461074075</t>
  </si>
  <si>
    <t>GUADALAJARA DE BUGA</t>
  </si>
  <si>
    <t>URB SAN JOSE PALMAS</t>
  </si>
  <si>
    <t>76111000</t>
  </si>
  <si>
    <t>Buga Centro 1107</t>
  </si>
  <si>
    <t>Guadalajara De Buga</t>
  </si>
  <si>
    <t>1789481282</t>
  </si>
  <si>
    <t>2512707024</t>
  </si>
  <si>
    <t>6061401246</t>
  </si>
  <si>
    <t>CL 10 C KR 40-16 URB ESPERANZA ET III 16 LAT:4.12761499 LON:-73.63260742</t>
  </si>
  <si>
    <t>URB ESPERANZA ET III</t>
  </si>
  <si>
    <t>412573630</t>
  </si>
  <si>
    <t>ALFONSO LOPEZ 3 ET</t>
  </si>
  <si>
    <t>Poligono6 Estrato 2y3</t>
  </si>
  <si>
    <t>1786168711</t>
  </si>
  <si>
    <t>2512691607</t>
  </si>
  <si>
    <t>FS202605011944102068</t>
  </si>
  <si>
    <t>6108771420</t>
  </si>
  <si>
    <t>KR 27 CL 36 S-159 URB BALTICO 159 TOR 4 APT 413 LAT:6.16437185 LON:-75.57066206</t>
  </si>
  <si>
    <t>URB BALTICO</t>
  </si>
  <si>
    <t>ENVIGADO4</t>
  </si>
  <si>
    <t>OLT#10.37.60.190</t>
  </si>
  <si>
    <t>5266000142532564649537|5266000_649537_PC2-49-03</t>
  </si>
  <si>
    <t>616075570</t>
  </si>
  <si>
    <t>COTA</t>
  </si>
  <si>
    <t>25214000</t>
  </si>
  <si>
    <t>Centro - Terracota</t>
  </si>
  <si>
    <t>Cota</t>
  </si>
  <si>
    <t>AREA METROPOLITANA 2</t>
  </si>
  <si>
    <t>1786633249</t>
  </si>
  <si>
    <t>2512694045</t>
  </si>
  <si>
    <t>FS202605031725531897</t>
  </si>
  <si>
    <t>6108790653</t>
  </si>
  <si>
    <t>KR 56 CL 169 A-35 BRITALIA 35 APT 401 LAT:4.75286198 LON:-74.05707349</t>
  </si>
  <si>
    <t>11001000122323248733625|11001000_122323248_PC6-62-21</t>
  </si>
  <si>
    <t>80844381</t>
  </si>
  <si>
    <t>LA CAPUCHINA</t>
  </si>
  <si>
    <t>EL PALMAR-USAQUEN</t>
  </si>
  <si>
    <t>1013037867</t>
  </si>
  <si>
    <t>SARA CRUZ ACHURY</t>
  </si>
  <si>
    <t>VILLA BLANCA</t>
  </si>
  <si>
    <t>BQU2_BARRANQUILLA</t>
  </si>
  <si>
    <t>1787941858</t>
  </si>
  <si>
    <t>2512697955</t>
  </si>
  <si>
    <t>FS202605051116442627</t>
  </si>
  <si>
    <t>6108853864</t>
  </si>
  <si>
    <t>CL 87 KR 103 F-50 CJR BOLIVI RES MZA K 50 CAS 49 LAT:4.72183304 LON:-74.10782633</t>
  </si>
  <si>
    <t>CJR BOLIVI RES MZA K</t>
  </si>
  <si>
    <t>OLT#10.37.60.130</t>
  </si>
  <si>
    <t>11001000109009201139562|11001000_109009201_CT2-26-18</t>
  </si>
  <si>
    <t>472074105</t>
  </si>
  <si>
    <t>1789460588</t>
  </si>
  <si>
    <t>2512706119</t>
  </si>
  <si>
    <t>FS202605071842593869</t>
  </si>
  <si>
    <t>6106879241</t>
  </si>
  <si>
    <t>ARKANISA 1 MZ D CASA 1-01 ARKANIZA I 01 CAS 1 LAT:4.43610182 LON:-75.19127357</t>
  </si>
  <si>
    <t>ARKANIZA I</t>
  </si>
  <si>
    <t>2017_3</t>
  </si>
  <si>
    <t>73001000OH_TOLHIMITB_I_5800_Ibague_Margarita_2MARGA-CT7-23-04SS7-23-04@73001000_OH_TOLHIMITB_I_5800_Ibague_Margarita_2_MARGA-CT7-23-04_SS7-23-04</t>
  </si>
  <si>
    <t>443575190</t>
  </si>
  <si>
    <t>1787225310</t>
  </si>
  <si>
    <t>2512696978</t>
  </si>
  <si>
    <t>FS202605042204512377</t>
  </si>
  <si>
    <t>6108844735</t>
  </si>
  <si>
    <t>KR 15 CL 173-25 CANAPRO 25 TOR 1 APT 1003 LAT:4.75353007 LON:-74.03743945</t>
  </si>
  <si>
    <t>CANAPRO</t>
  </si>
  <si>
    <t>11001000116026759666692|11001000_116026759_PC3-8-14</t>
  </si>
  <si>
    <t>475074035</t>
  </si>
  <si>
    <t>3102392645</t>
  </si>
  <si>
    <t>Fibra-Fibra-web-CajadeProducto-LP_Hogar_Trio_Netflix</t>
  </si>
  <si>
    <t>1789409161</t>
  </si>
  <si>
    <t>2512705794</t>
  </si>
  <si>
    <t>FS202605071620443773</t>
  </si>
  <si>
    <t>6108916038</t>
  </si>
  <si>
    <t>CL 57 KR 2-46 LOS ANDES B LA RIVIE 46 LAT:3.46875159 LON:-76.49809152</t>
  </si>
  <si>
    <t>LOS ANDES B LA RIVIE</t>
  </si>
  <si>
    <t>76001000108104554131046|76001000_108104554_CT2/3-19-04</t>
  </si>
  <si>
    <t>346576495</t>
  </si>
  <si>
    <t>1785719692</t>
  </si>
  <si>
    <t>2512690014</t>
  </si>
  <si>
    <t>FS202604301536181866</t>
  </si>
  <si>
    <t>6108777040</t>
  </si>
  <si>
    <t>CL 94 KR 13-49 CHICO NORTE 49 APT 305 LAT:4.67838269 LON:-74.04921453</t>
  </si>
  <si>
    <t>CHICO NORTE</t>
  </si>
  <si>
    <t>OLT#10.37.70.6</t>
  </si>
  <si>
    <t>11001000106749640561688|11001000_106749640_PC8-66-11</t>
  </si>
  <si>
    <t>ATC</t>
  </si>
  <si>
    <t>BOGOTA 4</t>
  </si>
  <si>
    <t>467574045</t>
  </si>
  <si>
    <t>1786303458</t>
  </si>
  <si>
    <t>2512691913</t>
  </si>
  <si>
    <t>Solo Internet Fibra Pyme 900Mbps Cundinamarca_25381</t>
  </si>
  <si>
    <t>25381</t>
  </si>
  <si>
    <t>FS202605020950472016</t>
  </si>
  <si>
    <t>Pymes</t>
  </si>
  <si>
    <t>6108777393</t>
  </si>
  <si>
    <t>Tradicional</t>
  </si>
  <si>
    <t>CL 18 KR 28 A-39 PALOQUEMAO 39 LAT:4.61590112 LON:-74.08908125</t>
  </si>
  <si>
    <t>PALOQUEMAO</t>
  </si>
  <si>
    <t>9</t>
  </si>
  <si>
    <t>461574085</t>
  </si>
  <si>
    <t>QC - PLAN ERRADO OFERTA PRIMARIA Se marca al número 3132448330 titular CENTRO DE REVISION TECNICOMECANICA Y DE EMISIONES CONTAMINANTES SAS----ALVARO SANCHEZ se realizan 6 intentos de llamada no contesta se cancela orden bajo autorización de superviso</t>
  </si>
  <si>
    <t>1787042771</t>
  </si>
  <si>
    <t>2512695672</t>
  </si>
  <si>
    <t>FS202605041339091917</t>
  </si>
  <si>
    <t>6108827322</t>
  </si>
  <si>
    <t>FLORIDABLANCA</t>
  </si>
  <si>
    <t>KR 14 CL 200-293 CJR TERRARIUM 293 TOR 1 APT 503 LAT:7.0594515 LON:-73.10400604</t>
  </si>
  <si>
    <t>CJR TERRARIUM</t>
  </si>
  <si>
    <t>68276000</t>
  </si>
  <si>
    <t>CALLE 200</t>
  </si>
  <si>
    <t>Floridablanca</t>
  </si>
  <si>
    <t>68276000OH_SANHIFIDC_I_5800_Bucaramanga_Florida_3FLORI-PC3-84-01SS3-84-01@68276000_OH_SANHIFIDC_I_5800_Bucaramanga_Florida_3_FLORI-PC3-84-01_SS3-84-01</t>
  </si>
  <si>
    <t>705573100</t>
  </si>
  <si>
    <t>1005105278</t>
  </si>
  <si>
    <t>NIZA</t>
  </si>
  <si>
    <t>1789430433</t>
  </si>
  <si>
    <t>2512706050</t>
  </si>
  <si>
    <t>FS202605071652343156</t>
  </si>
  <si>
    <t>6108911138</t>
  </si>
  <si>
    <t>KR 82 A CL 6-16 CJR TABACU AMERI 16 TOR 1 APT 201 LAT:4.63800857 LON:-74.15421992</t>
  </si>
  <si>
    <t>CJR TABACU AMERI</t>
  </si>
  <si>
    <t>OLT#10.37.80.30</t>
  </si>
  <si>
    <t>11001000119548637706140|11001000_119548637_PC1-23-29</t>
  </si>
  <si>
    <t>463574150</t>
  </si>
  <si>
    <t>1788963164</t>
  </si>
  <si>
    <t>2512703122</t>
  </si>
  <si>
    <t>FS202605061947122947</t>
  </si>
  <si>
    <t>6108897315</t>
  </si>
  <si>
    <t>CL 161 KR 54-10 CANTALEJO 10 TOR 2 APT 1003 LAT:4.74351013 LON:-74.05442117</t>
  </si>
  <si>
    <t>11001000123638880745848|11001000_745848_PC6-39-23</t>
  </si>
  <si>
    <t>474074050</t>
  </si>
  <si>
    <t>VALLEDUPAR</t>
  </si>
  <si>
    <t>VILLA CORELCA</t>
  </si>
  <si>
    <t>20001000</t>
  </si>
  <si>
    <t>52872865</t>
  </si>
  <si>
    <t>JAZMIN SANCHEZ CASTRO</t>
  </si>
  <si>
    <t>Valledupar</t>
  </si>
  <si>
    <t>LOS ANDES</t>
  </si>
  <si>
    <t>SAN JOAQUIN</t>
  </si>
  <si>
    <t>1007280651</t>
  </si>
  <si>
    <t>ROSANA THALIA DONADO CORONEL</t>
  </si>
  <si>
    <t>NORMANDIA OCCIDENTAL</t>
  </si>
  <si>
    <t>47</t>
  </si>
  <si>
    <t>OLT#10.37.80.90</t>
  </si>
  <si>
    <t>466574110</t>
  </si>
  <si>
    <t>1787783165</t>
  </si>
  <si>
    <t>2512697644</t>
  </si>
  <si>
    <t>FS202605050900161356</t>
  </si>
  <si>
    <t>6108836586</t>
  </si>
  <si>
    <t>KR 27 CL 47-47 SAN ISIDRO 47 TOR 1 APT 701 LAT:10.9698572 LON:-74.79208941</t>
  </si>
  <si>
    <t>DUCTOS OBSTRUIDOS</t>
  </si>
  <si>
    <t>1096574790</t>
  </si>
  <si>
    <t>Ductos obstruidos</t>
  </si>
  <si>
    <t>Ductos Obstruidos</t>
  </si>
  <si>
    <t>1789436955</t>
  </si>
  <si>
    <t>2512705951</t>
  </si>
  <si>
    <t>FS202605071645053373</t>
  </si>
  <si>
    <t>6108918046</t>
  </si>
  <si>
    <t>CL 13 KR 5-42 COTA 42 LCA 2 LAT:4.81099952 LON:-74.10132157</t>
  </si>
  <si>
    <t>Cetime Vereda el Abra</t>
  </si>
  <si>
    <t>25214000OH_CUNALCOTA_I_7360_Cota_CentroCOTAC-CT6/7-1-01SS6-1-01@25214000_OH_CUNALCOTA_I_7360_Cota_Centro_COTAC-CT6/7-1-01_SS6-1-01</t>
  </si>
  <si>
    <t>481074100</t>
  </si>
  <si>
    <t>3203401596</t>
  </si>
  <si>
    <t>1789690869</t>
  </si>
  <si>
    <t>2512707150</t>
  </si>
  <si>
    <t>FS202605080953503103</t>
  </si>
  <si>
    <t>6108910369</t>
  </si>
  <si>
    <t>MZ 8 CASA 4 URB JORDÁN ET VI -04 JORDAN ET VI-04 JORDAN ET VI 04 CAS 4 LAT:4.44038927 LON:-75.1884771</t>
  </si>
  <si>
    <t>JORDAN ET VI</t>
  </si>
  <si>
    <t>Jordan</t>
  </si>
  <si>
    <t>73001000OH_TOLALMITF_I_7360_Ibague_Margarita_6MARGA-MAR-CTO3-24-01SS3-24-01@73001000_OH_TOLALMITF_I_7360_Ibague_Margarita_6_MARGA-MAR-CTO3-24-01_SS3-24-</t>
  </si>
  <si>
    <t>444075185</t>
  </si>
  <si>
    <t>Gain</t>
  </si>
  <si>
    <t>MC_LeadAds_Fibra_Pregunta_Filtro</t>
  </si>
  <si>
    <t>Paid_Social</t>
  </si>
  <si>
    <t>DDIBI_Google_Fibra900</t>
  </si>
  <si>
    <t>1789426141</t>
  </si>
  <si>
    <t>2512705968</t>
  </si>
  <si>
    <t>FS202605071631282967</t>
  </si>
  <si>
    <t>6108911106</t>
  </si>
  <si>
    <t>CL 11 B KR 44 A-46 URB ESPERANZA ET I 46 APT 5 LAT:4.129648 LON:-73.63455695</t>
  </si>
  <si>
    <t>URB ESPERANZA ET I</t>
  </si>
  <si>
    <t>Cluster Esperanza 1</t>
  </si>
  <si>
    <t>50001000OH_METHIENZA_I_5800_Villavicencio_EsperanzaESPER-CT4-24-04SS4-24-04@50001000_OH_METHIENZA_I_5800_Villavicencio_Esperanza_ESPER-CT4-24-04_SS4-24-</t>
  </si>
  <si>
    <t>1102365940</t>
  </si>
  <si>
    <t>Bing</t>
  </si>
  <si>
    <t>CO_HOGAR_COL-ASISTIDA-BING-B2C_24-12-12_SEM_LDS-WEB_AON_ABT_BRAND</t>
  </si>
  <si>
    <t>1789915095</t>
  </si>
  <si>
    <t>2512708533</t>
  </si>
  <si>
    <t>FS202605081530123212</t>
  </si>
  <si>
    <t>6108927850</t>
  </si>
  <si>
    <t>CL 35 S KR 4 A-41 VILLA DE ALPES SC II 41 LAT:4.56235032 LON:-74.0995117</t>
  </si>
  <si>
    <t>VILLA DE ALPES SC II</t>
  </si>
  <si>
    <t>147</t>
  </si>
  <si>
    <t>11001000OH_BOGALMCOE_I_7360_53000_Marruecos_5MARRU-CT5/6-107-04SS6-107-04@11001000_OH_BOGALMCOE_I_7360_53000_Marruecos_5_MARRU-CT5/6-107-04_SS6-107-04</t>
  </si>
  <si>
    <t>456074095</t>
  </si>
  <si>
    <t>51940914</t>
  </si>
  <si>
    <t>CO_MARCA_COL-MULTIPRODUCTO-B2C_23-03-15_SEM_TRF_AON_ABT_BRAND</t>
  </si>
  <si>
    <t>SEM_SEM_CPC</t>
  </si>
  <si>
    <t>Fibra-Fibra-web-CajadeProducto-LP-Multi-Producto</t>
  </si>
  <si>
    <t>ESCOCIA</t>
  </si>
  <si>
    <t>51704548</t>
  </si>
  <si>
    <t>GLADYS AURORA VELASQUEZ CUCAITA</t>
  </si>
  <si>
    <t>138</t>
  </si>
  <si>
    <t>1784316864</t>
  </si>
  <si>
    <t>2512683761</t>
  </si>
  <si>
    <t>FS202604281450190933</t>
  </si>
  <si>
    <t>6105118039</t>
  </si>
  <si>
    <t>TV 60 CL 103 B-10 PASADENA 10 TOR 1 APT 503 LAT:4.69126089 LON:-74.06559869</t>
  </si>
  <si>
    <t>PASADENA</t>
  </si>
  <si>
    <t>469074065</t>
  </si>
  <si>
    <t>QC - CLIENTE DESISTE DEL SERVICIO / ELIGE LA COMPETENCIA Se marca a los numeros: 3138529593 Titular JUAN MANUEL FORERO SOTO no se logra contacto, se registra intento de contacto 04/05/2026 05:40 p._x001A_m. Ya se realizaron los 6 intentos de contacto, se p</t>
  </si>
  <si>
    <t>1789201122</t>
  </si>
  <si>
    <t>2512703958</t>
  </si>
  <si>
    <t>FS202605071119492947</t>
  </si>
  <si>
    <t>6108892653</t>
  </si>
  <si>
    <t>KR 1 A CL 54 A-110 TORRES DE CONFANDI 110 TOR 4 APT 403 LAT:3.47676252 LON:-76.50093904</t>
  </si>
  <si>
    <t>TORRES DE CONFANDI</t>
  </si>
  <si>
    <t>76001000108633575136310|76001000_136310_CT5-59-02</t>
  </si>
  <si>
    <t>347576500</t>
  </si>
  <si>
    <t>SAN FERNA-BARRI UNID</t>
  </si>
  <si>
    <t>467074075</t>
  </si>
  <si>
    <t>CHIQUINQUIRA</t>
  </si>
  <si>
    <t>MONTES</t>
  </si>
  <si>
    <t>MOSQUERA</t>
  </si>
  <si>
    <t>25473000</t>
  </si>
  <si>
    <t>Nova Terra</t>
  </si>
  <si>
    <t>OLT#10.37.80.162</t>
  </si>
  <si>
    <t>Mosquera</t>
  </si>
  <si>
    <t>469574175</t>
  </si>
  <si>
    <t>FS202604291400401525</t>
  </si>
  <si>
    <t>EL PROGRESO</t>
  </si>
  <si>
    <t>1087991152</t>
  </si>
  <si>
    <t>SHARAY LONDONO CASTANEDA</t>
  </si>
  <si>
    <t>QC - NO SE LOGRO CONTACTO PARA AGENDAR, Se marco a los números: 3105338442 Titular: LOIDA SANCHEZ BERMUDEZ no se logra contacto, se cancela la orden por maximo de intentos 08/05/2026 08:21 a.€m. PREDICTIVO</t>
  </si>
  <si>
    <t>1785896008</t>
  </si>
  <si>
    <t>2512690761</t>
  </si>
  <si>
    <t>FS202605010917502006</t>
  </si>
  <si>
    <t>6108783200</t>
  </si>
  <si>
    <t>CL 111 A KR 67-93 TEJELO 93 LAT:6.307046004 LON:-75.566892108</t>
  </si>
  <si>
    <t>TEJELO</t>
  </si>
  <si>
    <t>5001000OH_ANTALCLLD_I_7360_Medellin_Castilla_4CASTI-CT3-3-10SS3-3-10@5001000_OH_ANTALCLLD_I_7360_Medellin_Castilla_4_CASTI-CT3-3-10_SS3-3-10</t>
  </si>
  <si>
    <t>630575565</t>
  </si>
  <si>
    <t>1128462326</t>
  </si>
  <si>
    <t>CENTROS DE EXPERIENCIA</t>
  </si>
  <si>
    <t>9900100010183</t>
  </si>
  <si>
    <t>CE MEDELLIN MOLINOS</t>
  </si>
  <si>
    <t>ALBEY DE JESUS VARGAS MONROY</t>
  </si>
  <si>
    <t>1066509273</t>
  </si>
  <si>
    <t>Fibra-MovistarTotal-web-CajadeProducto-LP_MovistarTotal_Trio_Captacion</t>
  </si>
  <si>
    <t>1789865647</t>
  </si>
  <si>
    <t>2512708326</t>
  </si>
  <si>
    <t>FS202605081359543178</t>
  </si>
  <si>
    <t>6108923473</t>
  </si>
  <si>
    <t>Nuevo Prepago</t>
  </si>
  <si>
    <t>KR 38 A CL 34-82 EL SALVADOR 82 LAT:6.23454618 LON:-75.5641867</t>
  </si>
  <si>
    <t>EL SALVADOR</t>
  </si>
  <si>
    <t>GERONA_7</t>
  </si>
  <si>
    <t>5001000OH_ANTALFICO_I_7360_Medellin_Federico_1FEDER-CT2/3-22-02SS2-22-02@5001000_OH_ANTALFICO_I_7360_Medellin_Federico_1_FEDER-CT2/3-22-02_SS2-22-02</t>
  </si>
  <si>
    <t>623075560</t>
  </si>
  <si>
    <t>EL RINCON-SUBA</t>
  </si>
  <si>
    <t>1790324512</t>
  </si>
  <si>
    <t>2512711830</t>
  </si>
  <si>
    <t>FS202605101235163825</t>
  </si>
  <si>
    <t>6108939394</t>
  </si>
  <si>
    <t>KR 111 C CL 80 A-20 URB CIUDADEL COLSUBS 20 INT 10 APT 402 LAT:4.71883007 LON:-74.11720979</t>
  </si>
  <si>
    <t>URB CIUDADEL COLSUBS</t>
  </si>
  <si>
    <t>PEDIDO DUPLICADO</t>
  </si>
  <si>
    <t>471574115</t>
  </si>
  <si>
    <t>QC - PEDIDO DUPLICADO CON LA ORDEN FS202605100931253109</t>
  </si>
  <si>
    <t>3133555041</t>
  </si>
  <si>
    <t>Pedido Duplicado</t>
  </si>
  <si>
    <t>Plan Banda Ancha 900Mbps Solo Internet_Netflix_Nac_25341</t>
  </si>
  <si>
    <t>25341</t>
  </si>
  <si>
    <t>VILLA FLORA</t>
  </si>
  <si>
    <t>FS202605040911221766</t>
  </si>
  <si>
    <t>Silver</t>
  </si>
  <si>
    <t>FALTA DE APOYO PARA ACOMETIDA</t>
  </si>
  <si>
    <t>340576525</t>
  </si>
  <si>
    <t>QT - FALTA DE APOYO PARA ACOMETIDA - CC</t>
  </si>
  <si>
    <t>Falta De Apoyo Para Acometida</t>
  </si>
  <si>
    <t>1790127709</t>
  </si>
  <si>
    <t>2512709497</t>
  </si>
  <si>
    <t>6108932074</t>
  </si>
  <si>
    <t>Prepago Preferencial</t>
  </si>
  <si>
    <t>KR 40 A CL 29 B S-91 AUTOPISTA MUZU 91 APT 301 LAT:4.5990697 LON:-74.12189753</t>
  </si>
  <si>
    <t>AUTOPISTA MUZU</t>
  </si>
  <si>
    <t>459574120</t>
  </si>
  <si>
    <t>1787227804</t>
  </si>
  <si>
    <t>2512696818</t>
  </si>
  <si>
    <t>FS202605041848322525</t>
  </si>
  <si>
    <t>1041935763</t>
  </si>
  <si>
    <t>CL 14 A KR 69-141 LA HACIENDA 141 TOR 5 APT 502 LAT:3.3934518 LON:-76.53134325</t>
  </si>
  <si>
    <t>LA HACIENDA</t>
  </si>
  <si>
    <t>339076530</t>
  </si>
  <si>
    <t>CO_CONVERGENCIA_COL-MOVISTAR-TOTAL-HOGAR-B2C_26-03-05-V2_SEM_LDS-WEB_AON_ABT_BRAND</t>
  </si>
  <si>
    <t>Fibra-MovistarTotal-web-CajadeProducto-Escalera_Movistar_Total_Landing_Asistida_Medios_Pagos</t>
  </si>
  <si>
    <t>1790295148</t>
  </si>
  <si>
    <t>2512711337</t>
  </si>
  <si>
    <t>FS202605091653253523</t>
  </si>
  <si>
    <t>6108929522</t>
  </si>
  <si>
    <t>KR 76 CL 32-35 BELEN 35 LAT:6.23407746 LON:-75.59661358</t>
  </si>
  <si>
    <t>BELEN</t>
  </si>
  <si>
    <t>LAURELES9</t>
  </si>
  <si>
    <t>OLT#10.37.60.174</t>
  </si>
  <si>
    <t>5001000108572025135640|5001000_135640_CT6-22-05</t>
  </si>
  <si>
    <t>623075595</t>
  </si>
  <si>
    <t>Landing_Digitalfirst_FIBRA</t>
  </si>
  <si>
    <t>1786502160</t>
  </si>
  <si>
    <t>2512693356</t>
  </si>
  <si>
    <t>Convergente_MTotal_Single_Voz Ilim Nal _Ba Ancha 900Mbps_Mov Ilim_Win Play_Nac_25333</t>
  </si>
  <si>
    <t>25333</t>
  </si>
  <si>
    <t>FS202605021921471742</t>
  </si>
  <si>
    <t>6108824777</t>
  </si>
  <si>
    <t>CL 106 B KR 59-90 PUENTE LARGO 90 LAT:4.69459224 LON:-74.06755327</t>
  </si>
  <si>
    <t>PUENTE LARGO</t>
  </si>
  <si>
    <t>DIRECCION ERRADA</t>
  </si>
  <si>
    <t xml:space="preserve">QC - DIRECCION ERRADA Se marca a los numeros: 3126077455 Titular DANIELA AGUDELO GIRALDO no se logra contacto, se registra intento de contacto 09/05/2026 09:08 a._x001A_m. Ya se realizaron los 6 intentos de contacto, se procede a cancelar con autorización </t>
  </si>
  <si>
    <t>Direccion Errada</t>
  </si>
  <si>
    <t>1781774704</t>
  </si>
  <si>
    <t>2512676551</t>
  </si>
  <si>
    <t>FS202604241819360746</t>
  </si>
  <si>
    <t>6108684354</t>
  </si>
  <si>
    <t>MONTERIA</t>
  </si>
  <si>
    <t>CORDOBA</t>
  </si>
  <si>
    <t>KR 12 CL 16 B-25 CJR MIRADOR DLAJULIA 25 BQU 2 APT 301 LAT:8.74589194 LON:-75.8845396</t>
  </si>
  <si>
    <t>CJR MIRADOR DLAJULIA</t>
  </si>
  <si>
    <t>23001000</t>
  </si>
  <si>
    <t>Cordoba - Sucre</t>
  </si>
  <si>
    <t>Córdoba</t>
  </si>
  <si>
    <t>Montería</t>
  </si>
  <si>
    <t>874575880</t>
  </si>
  <si>
    <t>QC - CLIENTE DESISTE DEL SERVICIO POR DECISION PROPIA Se marca al número 3216987905 titular MARIA CE</t>
  </si>
  <si>
    <t>1787777984</t>
  </si>
  <si>
    <t>2512697526</t>
  </si>
  <si>
    <t>FS202605050845253064</t>
  </si>
  <si>
    <t>6108843770</t>
  </si>
  <si>
    <t>KR 77 CL 128 A-58 NIZA SUBA 58 TOR 2 APT 904 LAT:4.71916957 LON:-74.07671282</t>
  </si>
  <si>
    <t>NIZA SUBA</t>
  </si>
  <si>
    <t>11001000112809841630192|11001000_112809841_PC7-25-19</t>
  </si>
  <si>
    <t>471574075</t>
  </si>
  <si>
    <t>QC - CLIENTE DESISTE DEL SERVICIO / ELIGE LA COMPETENCIA Se marca al número     3229034039     titular     MARTHA CECILIA ROJAS FLOREZ       se realizan 5   intentos de llamada no contesta   se cancela orden bajo autorización de supervisor    Gestion</t>
  </si>
  <si>
    <t>BELLO</t>
  </si>
  <si>
    <t>URB SERRAMONTE</t>
  </si>
  <si>
    <t>05088000</t>
  </si>
  <si>
    <t>Santa Ana</t>
  </si>
  <si>
    <t>Bello</t>
  </si>
  <si>
    <t>632575565</t>
  </si>
  <si>
    <t>1790260425</t>
  </si>
  <si>
    <t>2512711389</t>
  </si>
  <si>
    <t>FS202605091423123147</t>
  </si>
  <si>
    <t>6054378528</t>
  </si>
  <si>
    <t>CL 8 KR 38-63 EUCARISTICO 63 APT 302 LAT:3.4221944 LON:-76.53956749</t>
  </si>
  <si>
    <t>EUCARISTICO</t>
  </si>
  <si>
    <t>Camino Real</t>
  </si>
  <si>
    <t>OLT#10.37.54.10</t>
  </si>
  <si>
    <t>76001000110496503152496|76001000_152496_CT3/4-49-06</t>
  </si>
  <si>
    <t>342076535</t>
  </si>
  <si>
    <t>1548880432693637967</t>
  </si>
  <si>
    <t>1790180522</t>
  </si>
  <si>
    <t>2512710727</t>
  </si>
  <si>
    <t>FS202605091131413229</t>
  </si>
  <si>
    <t>6081580148</t>
  </si>
  <si>
    <t>CL 32 C KR 27 A-43 PANORAMA 43 APT 901 LAT:6.23024193 LON:-75.55683181</t>
  </si>
  <si>
    <t>PANORAMA</t>
  </si>
  <si>
    <t>1013654397</t>
  </si>
  <si>
    <t>MIGUEL ANGEL MENDOZA GUERRERO</t>
  </si>
  <si>
    <t>mamendozagu</t>
  </si>
  <si>
    <t>GERONA_3</t>
  </si>
  <si>
    <t>5001000OH_ANTALFICC_I_7360_Medellin_Federico_3FEDER-PC3-23-03SS3-23-03@5001000_OH_ANTALFICC_I_7360_Medellin_Federico_3_FEDER-PC3-23-03_SS3-23-03</t>
  </si>
  <si>
    <t>623075555</t>
  </si>
  <si>
    <t>URB CASTILLA</t>
  </si>
  <si>
    <t>51</t>
  </si>
  <si>
    <t>1012372075</t>
  </si>
  <si>
    <t>1790324556</t>
  </si>
  <si>
    <t>2512711915</t>
  </si>
  <si>
    <t>6108941370</t>
  </si>
  <si>
    <t>CL 35 S KR 51-96 ALCALA 96 APT 301 LAT:4.60101307 LON:-74.1266651</t>
  </si>
  <si>
    <t>ALCALA</t>
  </si>
  <si>
    <t>460074125</t>
  </si>
  <si>
    <t>CJR MIRADOR MAR II</t>
  </si>
  <si>
    <t>1791143482</t>
  </si>
  <si>
    <t>2512712367</t>
  </si>
  <si>
    <t>FS202605110924243229</t>
  </si>
  <si>
    <t>6108940473</t>
  </si>
  <si>
    <t>KR 79 CL 71 D S-29 EL RETAZO 29 LAT:4.60488434 LON:-74.19644249</t>
  </si>
  <si>
    <t>EL RETAZO</t>
  </si>
  <si>
    <t>11001000OH_BOGALGDOE_I_7360_CentrodeGravedad2_5CGDOS-CT5/6-64-14SS5-64-14@11001000_OH_BOGALGDOE_I_7360_CentrodeGravedad2_5_CGDOS-CT5/6-64-14_SS5-64-14</t>
  </si>
  <si>
    <t>460074195</t>
  </si>
  <si>
    <t>PAMPLONA</t>
  </si>
  <si>
    <t>ROMERO</t>
  </si>
  <si>
    <t>54518000</t>
  </si>
  <si>
    <t>Pamplona</t>
  </si>
  <si>
    <t>NORTE DE SANTANDER (AREA METROP.)</t>
  </si>
  <si>
    <t>1790351464</t>
  </si>
  <si>
    <t>2512712109</t>
  </si>
  <si>
    <t>FS202605101647543886</t>
  </si>
  <si>
    <t>1043098437</t>
  </si>
  <si>
    <t>KR 80 G CL 6-19 CIUDAD TECHO II 19 TOR 7 APT 608 LAT:4.63679728 LON:-74.1531563</t>
  </si>
  <si>
    <t>CIUDAD TECHO II</t>
  </si>
  <si>
    <t>11001000141108312927716|11001000_141108312_PC2-76-29</t>
  </si>
  <si>
    <t>3174393007</t>
  </si>
  <si>
    <t>1789935967</t>
  </si>
  <si>
    <t>2512708894</t>
  </si>
  <si>
    <t>FS202605081558482911</t>
  </si>
  <si>
    <t>6108939753</t>
  </si>
  <si>
    <t>KR 3 CL 45-36 URB PORTO CASTELLO 36 TOR 3 APT 213 LAT:10.43401964 LON:-75.53869426</t>
  </si>
  <si>
    <t>URB PORTO CASTELLO</t>
  </si>
  <si>
    <t>Valid_CTOs_2</t>
  </si>
  <si>
    <t>13001000OH_BOLHITCEC_I_5800_Cartagena_Torices_3TORIC-PC5-46-01SS5-46-01@13001000_OH_BOLHITCEC_I_5800_Cartagena_Torices_3_TORIC-PC5-46-01_SS5-46-01</t>
  </si>
  <si>
    <t>1043075535</t>
  </si>
  <si>
    <t>1790522031</t>
  </si>
  <si>
    <t>2512711918</t>
  </si>
  <si>
    <t>FS202605101450363835</t>
  </si>
  <si>
    <t>6108943795</t>
  </si>
  <si>
    <t>KR 42 H CL 82-88 NUEVO HORIZONTE 88 APT 2 LAT:10.9975383 LON:-74.81925432</t>
  </si>
  <si>
    <t>NUEVO HORIZONTE</t>
  </si>
  <si>
    <t>Cluster 4</t>
  </si>
  <si>
    <t>8001000OH_ATLHINNTB_I_5800_Barranquilla_NuevoHorizonte_2NHORI-CT7-8-03SS7-08-03@8001000_OH_ATLHINNTB_I_5800_Barranquilla_NuevoHorizonte_2_NHORI-CT7-8-03</t>
  </si>
  <si>
    <t>Venta mismo mes (F+M) mismo Canal_diferente Aliado</t>
  </si>
  <si>
    <t>1119392416</t>
  </si>
  <si>
    <t>DIGITEX INTERNACIONAL LTDA</t>
  </si>
  <si>
    <t>9900202050032</t>
  </si>
  <si>
    <t>CANAL ON LINE - DIGITEX CLICK TO CALL</t>
  </si>
  <si>
    <t>MARIA ALEXANDRA NAZARETH ESPINOZA</t>
  </si>
  <si>
    <t>5258493</t>
  </si>
  <si>
    <t>Validar marca movil</t>
  </si>
  <si>
    <t>Fibra-MovistarTotal-web-CajadeProducto-LP_MovistarTotal_Naked_Captacion</t>
  </si>
  <si>
    <t>1790363286</t>
  </si>
  <si>
    <t>2512712307</t>
  </si>
  <si>
    <t>FS202605101518283837</t>
  </si>
  <si>
    <t>6106650553</t>
  </si>
  <si>
    <t>CL 45 C KR 75-17 EL VELODROMO 17 LAT:6.25100656 LON:-75.59431288</t>
  </si>
  <si>
    <t>EL VELODROMO</t>
  </si>
  <si>
    <t>LAURELES14</t>
  </si>
  <si>
    <t>OLT#10.37.60.94</t>
  </si>
  <si>
    <t>5001000107433466123923|5001000_123923_CT1-14-08</t>
  </si>
  <si>
    <t>625075590</t>
  </si>
  <si>
    <t>Fibra-Fibra-web-CajadeProducto-LP_Hogar_Naked_Disney</t>
  </si>
  <si>
    <t>1789444290</t>
  </si>
  <si>
    <t>2512706195</t>
  </si>
  <si>
    <t>FS202605071714483159</t>
  </si>
  <si>
    <t>6032230454</t>
  </si>
  <si>
    <t>CL 145 KR 7 F-89 BELMIRA 89 APT 1503 LAT:4.72212998 LON:-74.03188019</t>
  </si>
  <si>
    <t>BELMIRA</t>
  </si>
  <si>
    <t>145</t>
  </si>
  <si>
    <t>11001000OH_BOGALASTF_I_7360_11000_Autopista_6AUTOP-PC5-37-20SS5-37-20@11001000_OH_BOGALASTF_I_7360_11000_Autopista_6_AUTOP-PC5-37-20_SS5-37-20</t>
  </si>
  <si>
    <t>472074030</t>
  </si>
  <si>
    <t>CO_HOGAR_COL-FIBRA1ARBOL1SMSC2C -B2C_26-05-02_SMS_VNT</t>
  </si>
  <si>
    <t>1789317477</t>
  </si>
  <si>
    <t>2512705444</t>
  </si>
  <si>
    <t>FS202605071424372795</t>
  </si>
  <si>
    <t>6108903020</t>
  </si>
  <si>
    <t>CL 60 KR 97 BIS-35 CIUDAD MELENDEZ 35 TOR 4 A APT 901 LAT:3.37098655 LON:-76.50542957</t>
  </si>
  <si>
    <t>CIUDAD MELENDEZ</t>
  </si>
  <si>
    <t>CLO_131</t>
  </si>
  <si>
    <t>76001000OH_VALALVILD_I_7360_Cali_ValledeLili_4VLILI-PC8-83-05SS8-83-05@76001000_OH_VALALVILD_I_7360_Cali_ValledeLili_4_VLILI-PC8-83-05_SS8-83-05</t>
  </si>
  <si>
    <t>337076505</t>
  </si>
  <si>
    <t>1789997803</t>
  </si>
  <si>
    <t>2512709571</t>
  </si>
  <si>
    <t>FS202605081822132949</t>
  </si>
  <si>
    <t>6108911734</t>
  </si>
  <si>
    <t>KR 23 CL 59 A S-11 BOGOTA PROTECHO II 11 APT 101 LAT:4.57066005 LON:-74.14598386</t>
  </si>
  <si>
    <t>BOGOTA PROTECHO II</t>
  </si>
  <si>
    <t>11001000OH_BOGALMCOD_I_7360_53000_Marruecos_4MARRU-CT5/6-6-06SS6-6-06@11001000_OH_BOGALMCOD_I_7360_53000_Marruecos_4_MARRU-CT5/6-6-06_SS6-6-06</t>
  </si>
  <si>
    <t>3108092182</t>
  </si>
  <si>
    <t>1790310511</t>
  </si>
  <si>
    <t>2512711183</t>
  </si>
  <si>
    <t>FS202605101013384321</t>
  </si>
  <si>
    <t>6108937383</t>
  </si>
  <si>
    <t>KR 68 A CL 3 S-72 FLORESTA SUR 72 APT 201 LAT:4.61907359 LON:-74.12676372</t>
  </si>
  <si>
    <t>FLORESTA SUR</t>
  </si>
  <si>
    <t>53</t>
  </si>
  <si>
    <t>OLT#10.37.80.22</t>
  </si>
  <si>
    <t>11001000116003983208312|11001000_116003983_CT5/6-26-17</t>
  </si>
  <si>
    <t>461574125</t>
  </si>
  <si>
    <t>3134751546</t>
  </si>
  <si>
    <t>1789716492</t>
  </si>
  <si>
    <t>2512707568</t>
  </si>
  <si>
    <t>FS202605081106403132</t>
  </si>
  <si>
    <t>6108916355</t>
  </si>
  <si>
    <t>ZIPAQUIRA</t>
  </si>
  <si>
    <t>KR 22 CL 7 D-67 ZEU ALGARRA SAN RA 67 TOR 3 APT 403 LAT:5.02523473 LON:-73.99112154</t>
  </si>
  <si>
    <t>ZEU ALGARRA SAN RA</t>
  </si>
  <si>
    <t>25899000</t>
  </si>
  <si>
    <t>Hacienda la quinta algarra 2</t>
  </si>
  <si>
    <t>Zipaquirá</t>
  </si>
  <si>
    <t>25899000OH_CUNALZIRD_I_7360_Zipaquira_Centro_4CENTR-PC5-37-02SS5-37-02@25899000_OH_CUNALZIRD_I_7360_Zipaquira_Centro_4_CENTR-PC5-37-02_SS5-37-02</t>
  </si>
  <si>
    <t>502573990</t>
  </si>
  <si>
    <t>1790583046</t>
  </si>
  <si>
    <t>2512712232</t>
  </si>
  <si>
    <t>FS202605110811053854</t>
  </si>
  <si>
    <t>6108941393</t>
  </si>
  <si>
    <t>ARMENIA</t>
  </si>
  <si>
    <t>QUINDIO</t>
  </si>
  <si>
    <t>CL 19 N KR 10-41 CJR CASTELLON 41 CAS D12 LAT:4.5555773 LON:-75.65397725</t>
  </si>
  <si>
    <t>CJR CASTELLON</t>
  </si>
  <si>
    <t>63001000</t>
  </si>
  <si>
    <t>CASTELLANA</t>
  </si>
  <si>
    <t>OLT#10.37.60.162</t>
  </si>
  <si>
    <t>Quindio</t>
  </si>
  <si>
    <t>Armenia</t>
  </si>
  <si>
    <t>63001000109964419147689|63001000_109964419_CT1-34-03</t>
  </si>
  <si>
    <t>455575650</t>
  </si>
  <si>
    <t>1791569433</t>
  </si>
  <si>
    <t>2512714695</t>
  </si>
  <si>
    <t>FS202605111654414444</t>
  </si>
  <si>
    <t>6108988130</t>
  </si>
  <si>
    <t>CL 9 KR 37-07 LOS EJIDOS 07 LCA 27 LAT:4.61453855 LON:-74.10168105</t>
  </si>
  <si>
    <t>LOS EJIDOS</t>
  </si>
  <si>
    <t>71</t>
  </si>
  <si>
    <t>OLT#10.37.80.78</t>
  </si>
  <si>
    <t>11001000113920370644932|11001000_644932_PC3-39-10</t>
  </si>
  <si>
    <t>461074100</t>
  </si>
  <si>
    <t>1790268383</t>
  </si>
  <si>
    <t>2512711293</t>
  </si>
  <si>
    <t>FS202605091447104185</t>
  </si>
  <si>
    <t>6108945164</t>
  </si>
  <si>
    <t>CL 4 KR 36-55 TIBANA 55 TOR 1 APT 304 LAT:4.60920932 LON:-74.10698971</t>
  </si>
  <si>
    <t>TIBANA</t>
  </si>
  <si>
    <t>55</t>
  </si>
  <si>
    <t>11001000118148148693533|11001000_118148148_PC8-41-07</t>
  </si>
  <si>
    <t>460574105</t>
  </si>
  <si>
    <t>3102701579</t>
  </si>
  <si>
    <t>1685394146745810746</t>
  </si>
  <si>
    <t>1791330478</t>
  </si>
  <si>
    <t>2512712980</t>
  </si>
  <si>
    <t>FS202605111225253401</t>
  </si>
  <si>
    <t>6108979885</t>
  </si>
  <si>
    <t>KR 24 C CL 65 B-51 SAN FELIPE 51 APT 2 LAT:10.9730485 LON:-74.80810204</t>
  </si>
  <si>
    <t>SAN FELIPE</t>
  </si>
  <si>
    <t>1007102226</t>
  </si>
  <si>
    <t>ANDERSON JAIR MONTOYA TUBERQUIA</t>
  </si>
  <si>
    <t>amontoyatu</t>
  </si>
  <si>
    <t>8001000OH_ATLHIDIAS_I_5800_Barraquilla_DeliciasDELIC-CT7-85-03SS7-85-03@8001000_OH_ATLHIDIAS_I_5800_Barraquilla_Delicias_DELIC-CT7-85-03_SS7-85-03</t>
  </si>
  <si>
    <t>1097074805</t>
  </si>
  <si>
    <t>CASTROPOL</t>
  </si>
  <si>
    <t>1791172667</t>
  </si>
  <si>
    <t>2512712212</t>
  </si>
  <si>
    <t>FS202605110907323141</t>
  </si>
  <si>
    <t>6103257492</t>
  </si>
  <si>
    <t>KR 56 CL 167 C-74 BRITALIA 74 APT 906 LAT:4.75177145 LON:-74.05686278</t>
  </si>
  <si>
    <t>11001000119912932710855|11001000_710855_PC4-63-21</t>
  </si>
  <si>
    <t>1791201564</t>
  </si>
  <si>
    <t>2512712522</t>
  </si>
  <si>
    <t>FS202605111023543163</t>
  </si>
  <si>
    <t>6108940551</t>
  </si>
  <si>
    <t>KR 41 D CL 43-25 URB EL PARQUE 25 APT 2 LAT:10.9301713 LON:-74.78531182</t>
  </si>
  <si>
    <t>URB EL PARQUE</t>
  </si>
  <si>
    <t>BQU2_SOLEDAD</t>
  </si>
  <si>
    <t>8758000OH_ATLALSDAC_I_7360_Soledad_2000_3SOLED-CT5-14-06SS5-14-06@8758000_OH_ATLALSDAC_I_7360_Soledad_2000_3_SOLED-CT5-14-06_SS5-14-06</t>
  </si>
  <si>
    <t>1093074785</t>
  </si>
  <si>
    <t>POPULAR MODELO</t>
  </si>
  <si>
    <t>35</t>
  </si>
  <si>
    <t>1790558849</t>
  </si>
  <si>
    <t>2512712309</t>
  </si>
  <si>
    <t>FS202605101552413885</t>
  </si>
  <si>
    <t>6108943305</t>
  </si>
  <si>
    <t>CL 117 KR 51 B-94 LA FRONTERA 94 APT 201 LAT:6.30450752 LON:-75.55576627</t>
  </si>
  <si>
    <t>LA FRONTERA</t>
  </si>
  <si>
    <t>2_1_8</t>
  </si>
  <si>
    <t>5001000OH_ANTALAUED_I_7360_Medellin_Aranjuez_4ARANJ-CT6-38-11SS6-38-11@5001000_OH_ANTALAUED_I_7360_Medellin_Aranjuez_4_ARANJ-CT6-38-11_SS6-38-11</t>
  </si>
  <si>
    <t>630075555</t>
  </si>
  <si>
    <t>CO_HOGAR_COL-0800-ASISTIDO-B2C_24-05-17_SEM_LDS-AD_AON_BBDD_BRAND</t>
  </si>
  <si>
    <t>1791981086</t>
  </si>
  <si>
    <t>2512715783</t>
  </si>
  <si>
    <t>FS202605121021160048</t>
  </si>
  <si>
    <t>6109014902</t>
  </si>
  <si>
    <t>TV 127 D BIS CL 139 A-48 URB SABANA TIBABUYES 48 LAT:4.74718084 LON:-74.10956556</t>
  </si>
  <si>
    <t>URB SABANA TIBABUYES</t>
  </si>
  <si>
    <t>153</t>
  </si>
  <si>
    <t>11001000OH_BOGHIVRIE_I_5800_VillaMaria_23000_5VIMAR-CT7/8-114-14SS8-114-14@11001000_OH_BOGHIVRIE_I_5800_VillaMaria_23000_5_VIMAR-CT7/8-114-14_SS8-114-14</t>
  </si>
  <si>
    <t>474574105</t>
  </si>
  <si>
    <t>CO_POSPAGO_COL-ASISTIDA-1KW-B2C_23-10-01_SEM_LDS-WEB_AON_ABT_BRAND</t>
  </si>
  <si>
    <t>Movil-Portabilidad-web-CajadeProducto-LP_Asistida_Pospago</t>
  </si>
  <si>
    <t>1791233756</t>
  </si>
  <si>
    <t>2512712708</t>
  </si>
  <si>
    <t>Solo Internet Fibra Pyme 900Mbps Eje Cafetero_25373</t>
  </si>
  <si>
    <t>25373</t>
  </si>
  <si>
    <t>FS202605111023243632</t>
  </si>
  <si>
    <t>6108938584</t>
  </si>
  <si>
    <t>CL 44 KR 90 A-43 EL DANUBIO 43 LCA 1 LAT:6.252650288 LON:-75.608586756</t>
  </si>
  <si>
    <t>EL DANUBIO</t>
  </si>
  <si>
    <t>SANTA_TERESITA2</t>
  </si>
  <si>
    <t>5001000109662731145187|5001000_145187_CT6-71-17</t>
  </si>
  <si>
    <t>625075605</t>
  </si>
  <si>
    <t>1790333062</t>
  </si>
  <si>
    <t>2512711443</t>
  </si>
  <si>
    <t>FS202605092148424217</t>
  </si>
  <si>
    <t>6088878452</t>
  </si>
  <si>
    <t>DG 17 C S KR 24 H-22 RESTREPO OCCIDENTAL 22 CAS 1 LAT:4.58962136 LON:-74.10506559</t>
  </si>
  <si>
    <t>RESTREPO OCCIDENTAL</t>
  </si>
  <si>
    <t>11001000OH_BOGHIPRSG_I_5800_51000_Progreso_7PROGR-CT1/2-46-17SS2-46-17@11001000_OH_BOGHIPRSG_I_5800_51000_Progreso_7_PROGR-CT1/2-46-17_SS2-46-17</t>
  </si>
  <si>
    <t>458574105</t>
  </si>
  <si>
    <t>1784636043</t>
  </si>
  <si>
    <t>2512685592</t>
  </si>
  <si>
    <t>FS202604290927570826</t>
  </si>
  <si>
    <t>6108741654</t>
  </si>
  <si>
    <t>KR 89 CL 37-77 CJR PAQ HERED MALIBU 77 TOR 2 APT 604 LAT:10.3869007 LON:-75.46208217</t>
  </si>
  <si>
    <t>CJR PAQ HERED MALIBU</t>
  </si>
  <si>
    <t>1038575460</t>
  </si>
  <si>
    <t>QC - CLIENTE DESISTE DEL SERVICIO / DEMORAS EN LA INSTALACION Se marca al 3004854419 Contesta titular GUILLERMO JUNIOR GRAJALES TURIZO titular   observacion cliente contrato servicio con otro operador por la demora  Gestiona Edwin  Riveros 12/5/2026</t>
  </si>
  <si>
    <t>WhatsApp_Intraday_Carritos_Leads_Rec</t>
  </si>
  <si>
    <t>Carritos_Digital_Pospago_2026</t>
  </si>
  <si>
    <t>SANTA MONICA POPULAR</t>
  </si>
  <si>
    <t>OLT#10.37.60.118</t>
  </si>
  <si>
    <t>343576505</t>
  </si>
  <si>
    <t>1792839565</t>
  </si>
  <si>
    <t>2512721061</t>
  </si>
  <si>
    <t>FS202605131635180382</t>
  </si>
  <si>
    <t>PENDIENTE</t>
  </si>
  <si>
    <t>6109081231</t>
  </si>
  <si>
    <t>OS20</t>
  </si>
  <si>
    <t>WFM</t>
  </si>
  <si>
    <t>KR 110 A CL 64 D-36 SAN ANTONIO-ENGATIVA 36 LAT:4.70226863 LON:-74.13032687</t>
  </si>
  <si>
    <t>470074130</t>
  </si>
  <si>
    <t>Pendiente</t>
  </si>
  <si>
    <t>EL REFUGIO</t>
  </si>
  <si>
    <t>1791487173</t>
  </si>
  <si>
    <t>2512714016</t>
  </si>
  <si>
    <t>FS202605111512143290</t>
  </si>
  <si>
    <t>6108982092</t>
  </si>
  <si>
    <t>CL 10 A KR 19 A-142 CJR EL TRIUNFO II 142 TOR 33 APT 203 LAT:4.59304193 LON:-74.22326894</t>
  </si>
  <si>
    <t>CJR EL TRIUNFO II</t>
  </si>
  <si>
    <t>4 Hogares Soacha</t>
  </si>
  <si>
    <t>25754000OH_CUNALGUNO_I_7360_CentrodeGravedad1_1CGUNO-PC5-53-02SS5-53-02@25754000_OH_CUNALGUNO_I_7360_CentrodeGravedad1_1_CGUNO-PC5-53-02_SS5-53-02</t>
  </si>
  <si>
    <t>459074220</t>
  </si>
  <si>
    <t>1792874891</t>
  </si>
  <si>
    <t>2512721278</t>
  </si>
  <si>
    <t>FS202605131653140326</t>
  </si>
  <si>
    <t>6109093176</t>
  </si>
  <si>
    <t>Bronce Prepago</t>
  </si>
  <si>
    <t>CL 81 A KR 68-39 CEMENTERIO UNIVERSAL 39 APT 301 LAT:6.27994116 LON:-75.57570718</t>
  </si>
  <si>
    <t>CEMENTERIO UNIVERSAL</t>
  </si>
  <si>
    <t>627575575</t>
  </si>
  <si>
    <t>1792310554</t>
  </si>
  <si>
    <t>2512718946</t>
  </si>
  <si>
    <t>FS202605122210150365</t>
  </si>
  <si>
    <t>6108942116</t>
  </si>
  <si>
    <t>CL 57 A S KR 92 A-51 CJR PUERTA PORVENIR 51 INT 6 CAS 14 LAT:4.632669 LON:-74.19179929</t>
  </si>
  <si>
    <t>CJR PUERTA PORVENIR</t>
  </si>
  <si>
    <t>162</t>
  </si>
  <si>
    <t>11001000OH_BOGALGDOH_I_7360_CentrodeGravedad2_8CGDOS-CT3/4-20-21SS4-20-21@11001000_OH_BOGALGDOH_I_7360_CentrodeGravedad2_8_CGDOS-CT3/4-20-21_SS4-20-21</t>
  </si>
  <si>
    <t>463074190</t>
  </si>
  <si>
    <t>LA FELICIDAD</t>
  </si>
  <si>
    <t>1788982283</t>
  </si>
  <si>
    <t>2512703020</t>
  </si>
  <si>
    <t>FS202605070831452772</t>
  </si>
  <si>
    <t>6053612014</t>
  </si>
  <si>
    <t>IM_updateResource</t>
  </si>
  <si>
    <t>KR 57 B CL 67 C-29 POPULAR MODELO 29 APT 201 LAT:4.668912 LON:-74.08058299</t>
  </si>
  <si>
    <t>11001000110134206149592|11001000_110134206_CT5/6-16-08</t>
  </si>
  <si>
    <t>466574080</t>
  </si>
  <si>
    <t>1792838870</t>
  </si>
  <si>
    <t>2512721130</t>
  </si>
  <si>
    <t>FS202605131556570300</t>
  </si>
  <si>
    <t>6109080176</t>
  </si>
  <si>
    <t>KR 46 CL 108 A-08 POPULAR 08 LAT:6.29828719 LON:-75.54982614</t>
  </si>
  <si>
    <t>629575545</t>
  </si>
  <si>
    <t>1786656664</t>
  </si>
  <si>
    <t>2512693907</t>
  </si>
  <si>
    <t>FS202605031438452266</t>
  </si>
  <si>
    <t>6108822817</t>
  </si>
  <si>
    <t>IM_DesignAndAssign</t>
  </si>
  <si>
    <t>KR 18 CL 53 S-68 SAN CARLOS-TUNJUELIT 68 APT 2 LAT:4.5658446 LON:-74.12976243</t>
  </si>
  <si>
    <t>SAN CARLOS-TUNJUELIT</t>
  </si>
  <si>
    <t>456574125</t>
  </si>
  <si>
    <t>PRIMAVERA</t>
  </si>
  <si>
    <t>1786463314</t>
  </si>
  <si>
    <t>2512693151</t>
  </si>
  <si>
    <t>FS202605021607501725</t>
  </si>
  <si>
    <t>6070546628</t>
  </si>
  <si>
    <t>KR 42 D CL 84 C-52 LOS ALPES 52 APT 502 LAT:10.996205 LON:-74.82509974</t>
  </si>
  <si>
    <t>8001000OH_ATLALNNTD_I_7360_Barranquilla_NuevoHorizonte_4NHORI-PC2-15-01SS2-15-01@8001000_OH_ATLALNNTD_I_7360_Barranquilla_NuevoHorizonte_4_NHORI-PC2-15-</t>
  </si>
  <si>
    <t>1099574825</t>
  </si>
  <si>
    <t>1792582722</t>
  </si>
  <si>
    <t>2512719452</t>
  </si>
  <si>
    <t>FS202605130956450191</t>
  </si>
  <si>
    <t>6109019683</t>
  </si>
  <si>
    <t>CL 34 KR 29-27 MEJORAS PUBLICAS 27 APT 803 LAT:7.12426902 LON:-73.11527947</t>
  </si>
  <si>
    <t>MEJORAS PUBLICAS</t>
  </si>
  <si>
    <t>712073115</t>
  </si>
  <si>
    <t>1791453258</t>
  </si>
  <si>
    <t>2512713990</t>
  </si>
  <si>
    <t>FS202605111443163428</t>
  </si>
  <si>
    <t>6108980041</t>
  </si>
  <si>
    <t>KR 33 CL 47-35 BUENOS AIRES 35 INT 241 LAT:6.24065501 LON:-75.55581888</t>
  </si>
  <si>
    <t>BUENOS AIRES</t>
  </si>
  <si>
    <t>GERONA_8</t>
  </si>
  <si>
    <t>5001000OH_ANTALFICB_I_7360_Medellin_Federico_2FEDER-CT4/5-11-04SS5-11-04@5001000_OH_ANTALFICB_I_7360_Medellin_Federico_2_FEDER-CT4/5-11-04_SS5-11-04</t>
  </si>
  <si>
    <t>624075555</t>
  </si>
  <si>
    <t>BOYACA</t>
  </si>
  <si>
    <t>468574100</t>
  </si>
  <si>
    <t>1791971045</t>
  </si>
  <si>
    <t>2512716139</t>
  </si>
  <si>
    <t>FS202605121018380033</t>
  </si>
  <si>
    <t>6040674478</t>
  </si>
  <si>
    <t>CL 40 KR 16-85 RIN GIRON PARTE ALTA 85 APT 2 LAT:7.07182348 LON:-73.16364318</t>
  </si>
  <si>
    <t>RIN GIRON PARTE ALTA</t>
  </si>
  <si>
    <t>RD RINCON DE GIRON</t>
  </si>
  <si>
    <t>68307000OH_SANALPADB_I_7360_Giron_Poblado_2POBLA-CT8-11-01SS8-11-01@68307000_OH_SANALPADB_I_7360_Giron_Poblado_2_POBLA-CT8-11-01_SS8-11-01</t>
  </si>
  <si>
    <t>707073160</t>
  </si>
  <si>
    <t>1792732251</t>
  </si>
  <si>
    <t>2512720530</t>
  </si>
  <si>
    <t>FS202605131337040404</t>
  </si>
  <si>
    <t>6109077043</t>
  </si>
  <si>
    <t>KR 7 C CL 3 S-98 CJR PARQ CAMPE ET XV 98 BQU 16 APT 304 LAT:4.58109271 LON:-74.23035524</t>
  </si>
  <si>
    <t>CJR PARQ CAMPE ET XV</t>
  </si>
  <si>
    <t>458074230</t>
  </si>
  <si>
    <t>RMK_SLEEPING</t>
  </si>
  <si>
    <t>1792563149</t>
  </si>
  <si>
    <t>2512719509</t>
  </si>
  <si>
    <t>FS202605130937040303</t>
  </si>
  <si>
    <t>6109025613</t>
  </si>
  <si>
    <t>CL 79 KR 62-27 SIMON BOLIVAR 27 APT 204 LAT:4.678409 LON:-74.07795949</t>
  </si>
  <si>
    <t>11001000110467133152055|11001000_110467133_CT7/8-13-41</t>
  </si>
  <si>
    <t>RMK_WEB</t>
  </si>
  <si>
    <t>1789254686</t>
  </si>
  <si>
    <t>2512704182</t>
  </si>
  <si>
    <t>FS202605071156423276</t>
  </si>
  <si>
    <t>6075232100</t>
  </si>
  <si>
    <t>CL 168 A KR 54 D-61 SAN CIPRIANO 61 TOR 6 APT 601 LAT:4.75099981 LON:-74.05543269</t>
  </si>
  <si>
    <t>SAN CIPRIANO</t>
  </si>
  <si>
    <t>11001000116030149667216|11001000_116030149_PC2-52-21</t>
  </si>
  <si>
    <t>CO_HOGAR_COL-FMTRIOSSMSMAYC2C-B2C_26-05-02_SMS_VNT</t>
  </si>
  <si>
    <t>FS202605131516190504</t>
  </si>
  <si>
    <t>QC - DIRECCIÓN ERRADA Se realiza interacción con la titular RODRIGO RODRIGO BENEDETTI LAMBIS al número 3182545228 indica que la dirección correcta es MZ E CS 19 ALAMEDA LA VICTORIA y en sistema contamos con la dirección MZ E CS 19 CJR NEOS ALAM VICTO</t>
  </si>
  <si>
    <t>1776928018</t>
  </si>
  <si>
    <t>2512656589</t>
  </si>
  <si>
    <t>FS202604171019265784</t>
  </si>
  <si>
    <t>6108409670</t>
  </si>
  <si>
    <t>CL 5 BIS N KR 19 D-83 URB CASA BLANCA 83 TOR A APT 701A LAT:10.4912669 LON:-73.27195372</t>
  </si>
  <si>
    <t>URB CASA BLANCA</t>
  </si>
  <si>
    <t>ZONA NORTE 2</t>
  </si>
  <si>
    <t>20001000OH_CESHIENZA_I_5800_Valledupar_EsperanzaESPER-PC4-12-02SS4-12-02@20001000_OH_CESHIENZA_I_5800_Valledupar_Esperanza_ESPER-PC4-12-02_SS4-12-02</t>
  </si>
  <si>
    <t>1049073270</t>
  </si>
  <si>
    <t>Leads_Rec_AyP</t>
  </si>
  <si>
    <t>Landing_Automatico_Cobertura</t>
  </si>
  <si>
    <t>1789488060</t>
  </si>
  <si>
    <t>2512706730</t>
  </si>
  <si>
    <t>FS202605071956053178</t>
  </si>
  <si>
    <t>6088321632</t>
  </si>
  <si>
    <t>TV 72 B CL 11 C-79 VILLA ALSACIA 2 79 LAT:4.6452325 LON:-74.13382949</t>
  </si>
  <si>
    <t>VILLA ALSACIA 2</t>
  </si>
  <si>
    <t>11001000113626764186686|11001000_113626764_CT8-73/1-74-02</t>
  </si>
  <si>
    <t>464574130</t>
  </si>
  <si>
    <t>1792905728</t>
  </si>
  <si>
    <t>2512721497</t>
  </si>
  <si>
    <t>FS202605131757040341</t>
  </si>
  <si>
    <t>6014422201</t>
  </si>
  <si>
    <t>KR 11 E CL 36 C S-27 MACARENA ALPES 27 LAT:4.55429962 LON:-74.08290866</t>
  </si>
  <si>
    <t>MACARENA ALPES</t>
  </si>
  <si>
    <t>455074080</t>
  </si>
  <si>
    <t>1791183279</t>
  </si>
  <si>
    <t>2512711902</t>
  </si>
  <si>
    <t>FS202605110953333878</t>
  </si>
  <si>
    <t>6108945367</t>
  </si>
  <si>
    <t>KR 25 CL 87 C-21 URB GIRASOL 21 CAS J 31 LAT:4.44953133 LON:-75.18793671</t>
  </si>
  <si>
    <t>73001000OH_TOLALMITF_I_7360_Ibague_Margarita_6MARGA-MAR-CTO4-23-01SS4-23-01@73001000_OH_TOLALMITF_I_7360_Ibague_Margarita_6_MARGA-MAR-CTO4-23-01_SS4-23-</t>
  </si>
  <si>
    <t>QT-RECURSO MAL APROVICIONADO - A partir de la fecha, los casos categorizados como "Cambio de Vías" no serán gestionados temporalmente hasta nuevo aviso.  Una vez se normalice el proceso de regularización de inventario y se definan los controles corre</t>
  </si>
  <si>
    <t>1787140174</t>
  </si>
  <si>
    <t>2512696545</t>
  </si>
  <si>
    <t>FS202605041618112148</t>
  </si>
  <si>
    <t>6108837399</t>
  </si>
  <si>
    <t>KR 24 CL 1-37 VILLA ROSA 37 LAT:10.4874796 LON:-73.27588989</t>
  </si>
  <si>
    <t>VILLA ROSA</t>
  </si>
  <si>
    <t>20001000OH_CESHIENZA_I_5800_Valledupar_EsperanzaESPER-CT1-60-01SS1-60-01@20001000_OH_CESHIENZA_I_5800_Valledupar_Esperanza_ESPER-CT1-60-01_SS1-60-01</t>
  </si>
  <si>
    <t>1048573275</t>
  </si>
  <si>
    <t>JULIO FLOREZ-SUBA</t>
  </si>
  <si>
    <t>20</t>
  </si>
  <si>
    <t>1790218772</t>
  </si>
  <si>
    <t>2512710869</t>
  </si>
  <si>
    <t>FS202605091204573241</t>
  </si>
  <si>
    <t>6108931268</t>
  </si>
  <si>
    <t>CL 5 KR 80 C-130 LOMA DE LOS BERNAL 130 TOR 2 APT 1512 LAT:6.21796905 LON:-75.60397044</t>
  </si>
  <si>
    <t>LOMA DE LOS BERNAL</t>
  </si>
  <si>
    <t>621575600</t>
  </si>
  <si>
    <t>1792372718</t>
  </si>
  <si>
    <t>2512718775</t>
  </si>
  <si>
    <t>FS202605122159030193</t>
  </si>
  <si>
    <t>6109023519</t>
  </si>
  <si>
    <t>KR 66 A CL 44-30 EL SALITRE TEUSAQ 30 LAT:4.65333714 LON:-74.09851563</t>
  </si>
  <si>
    <t>EL SALITRE TEUSAQ</t>
  </si>
  <si>
    <t>80</t>
  </si>
  <si>
    <t>11001000109512900143735|11001000_109512900_CT3/4-9-01</t>
  </si>
  <si>
    <t>465074095</t>
  </si>
  <si>
    <t>1792902061</t>
  </si>
  <si>
    <t>2512721618</t>
  </si>
  <si>
    <t>FS202605131844200588</t>
  </si>
  <si>
    <t>6103249820</t>
  </si>
  <si>
    <t>CL 90 KR 90-45 PRIMAVERA-ENGATIVA 45 LAT:4.71243251 LON:-74.09737304</t>
  </si>
  <si>
    <t>PRIMAVERA-ENGATIVA</t>
  </si>
  <si>
    <t>471074095</t>
  </si>
  <si>
    <t>1705965065483894537</t>
  </si>
  <si>
    <t>1792289543</t>
  </si>
  <si>
    <t>2512718732</t>
  </si>
  <si>
    <t>FS202605121913320218</t>
  </si>
  <si>
    <t>6109033474</t>
  </si>
  <si>
    <t>CL 50 B S KR 86 A-31 BETANIA-BOSA 31 LAT:4.625976 LON:-74.17790049</t>
  </si>
  <si>
    <t>BETANIA-BOSA</t>
  </si>
  <si>
    <t>1005294224</t>
  </si>
  <si>
    <t>VICTOR SEBASTIAN PENA OLARTE</t>
  </si>
  <si>
    <t>vspenaol</t>
  </si>
  <si>
    <t>11001000OH_BOGALGDOD_I_7360_CentrodeGravedad2_4CGDOS-C8-140/1-141-06SS1-141-06@11001000_OH_BOGALGDOD_I_7360_CentrodeGravedad2_4_CGDOS-C8-140/1-141-06_SS</t>
  </si>
  <si>
    <t>462574175</t>
  </si>
  <si>
    <t>1788752938</t>
  </si>
  <si>
    <t>2512701282</t>
  </si>
  <si>
    <t>FS202605061308233044</t>
  </si>
  <si>
    <t>6108887053</t>
  </si>
  <si>
    <t>KR 29 CL 1-81 EL TESORO 81 LAT:6.19943285 LON:-75.55963457</t>
  </si>
  <si>
    <t>EL TESORO</t>
  </si>
  <si>
    <t>619575555</t>
  </si>
  <si>
    <t>1792149179</t>
  </si>
  <si>
    <t>2512717262</t>
  </si>
  <si>
    <t>FS202605121424490119</t>
  </si>
  <si>
    <t>6109010225</t>
  </si>
  <si>
    <t>CL 66 KR 72-50 EL REAL 50 APT 302 LAT:4.68096764 LON:-74.10009821</t>
  </si>
  <si>
    <t>EL REAL</t>
  </si>
  <si>
    <t>81</t>
  </si>
  <si>
    <t>11001000109386578142390|11001000_109386578_CT1/2-7-34</t>
  </si>
  <si>
    <t>468074100</t>
  </si>
  <si>
    <t>1785571456</t>
  </si>
  <si>
    <t>2512689438</t>
  </si>
  <si>
    <t>FS202604301303051814</t>
  </si>
  <si>
    <t>6108771971</t>
  </si>
  <si>
    <t>CL 122 KR 11 C-51 SANTA BARBARA CENTR 51 INT 5 APT 310 LAT:4.70049533 LON:-74.03776046</t>
  </si>
  <si>
    <t>SANTA BARBARA CENTR</t>
  </si>
  <si>
    <t>11001000114114145647360|11001000_114114145_PC1-28-02</t>
  </si>
  <si>
    <t>470074035</t>
  </si>
  <si>
    <t>3236983528</t>
  </si>
  <si>
    <t>1784122204</t>
  </si>
  <si>
    <t>2512682863</t>
  </si>
  <si>
    <t>FS202604281114331202</t>
  </si>
  <si>
    <t>6088630517</t>
  </si>
  <si>
    <t>KR 62 CL 79-13 SIMON BOLIVAR 13 APT 101 LAT:4.67853999 LON:-74.07762931</t>
  </si>
  <si>
    <t>1791199062</t>
  </si>
  <si>
    <t>2512711880</t>
  </si>
  <si>
    <t>FS202605111000044244</t>
  </si>
  <si>
    <t>6108930700</t>
  </si>
  <si>
    <t>CL 55 KR 10-72 CHAPINERO CENTRAL 72 OFI 401 LAT:4.64221979 LON:-74.06432002</t>
  </si>
  <si>
    <t>CHAPINERO CENTRAL</t>
  </si>
  <si>
    <t>464074060</t>
  </si>
  <si>
    <t>1792879491</t>
  </si>
  <si>
    <t>2512721472</t>
  </si>
  <si>
    <t>FS202605131736250570</t>
  </si>
  <si>
    <t>6066072534</t>
  </si>
  <si>
    <t>CL 167 KR 54 D-48 SAN CIPRIANO 48 TOR 4 APT 601 LAT:4.7496835 LON:-74.05584956</t>
  </si>
  <si>
    <t>474574055</t>
  </si>
  <si>
    <t>1792306273</t>
  </si>
  <si>
    <t>2512718635</t>
  </si>
  <si>
    <t>FS202605121833540157</t>
  </si>
  <si>
    <t>6109001504</t>
  </si>
  <si>
    <t>CL 6 S KR 36-13 CJR HDA ROSBL CIMARR 13 TOR 8 APT 404 LAT:4.10853213 LON:-73.63347559</t>
  </si>
  <si>
    <t>CJR HDA ROSBL CIMARR</t>
  </si>
  <si>
    <t>410573630</t>
  </si>
  <si>
    <t>1791579466</t>
  </si>
  <si>
    <t>2512714773</t>
  </si>
  <si>
    <t>FS202605111709204039</t>
  </si>
  <si>
    <t>6108992067</t>
  </si>
  <si>
    <t>KR 37 CL 22 B S-30 DIVINO NIQO 30 LAT:4.10211903 LON:-73.64542244</t>
  </si>
  <si>
    <t>DIVINO NIQO</t>
  </si>
  <si>
    <t>Villavicencio sur_2</t>
  </si>
  <si>
    <t>50001000OH_METALCARE_I_7360_Villavicencio_Catumare_1CATUM-CT1-52-01SS1-52-01@50001000_OH_METALCARE_I_7360_Villavicencio_Catumare_1_CATUM-CT1-52-01_SS1-5</t>
  </si>
  <si>
    <t>410073645</t>
  </si>
  <si>
    <t>3138689293</t>
  </si>
  <si>
    <t>1790012938</t>
  </si>
  <si>
    <t>2512709750</t>
  </si>
  <si>
    <t>FS202605090706114016</t>
  </si>
  <si>
    <t>6089897003</t>
  </si>
  <si>
    <t>KR 98 C CL 135 A-18 LA CHUCUA-SUBA 18 LAT:4.73666355 LON:-74.09308303</t>
  </si>
  <si>
    <t>LA CHUCUA-SUBA</t>
  </si>
  <si>
    <t>30</t>
  </si>
  <si>
    <t>11001000OH_BOGHIVRIA_I_5800_VillaMaria_23000VIMAR-CT2-14-02SS-14-02@11001000_OH_BOGHIVRIA_I_5800_VillaMaria_23000_VIMAR-CT2-14-02_SS-14-02</t>
  </si>
  <si>
    <t>473574090</t>
  </si>
  <si>
    <t>CO_HOGAR_COL-FIBRANETFLIXSMSMAYC2C-B2C_26-05-02_SMS_VNT</t>
  </si>
  <si>
    <t>1791327478</t>
  </si>
  <si>
    <t>2512713294</t>
  </si>
  <si>
    <t>FS202605111220063939</t>
  </si>
  <si>
    <t>6108945568</t>
  </si>
  <si>
    <t>KR 119 C CL 127-42 NUEVA TIBABUYES 42 APT 201 LAT:4.7298334 LON:-74.10501711</t>
  </si>
  <si>
    <t>NUEVA TIBABUYES</t>
  </si>
  <si>
    <t>140</t>
  </si>
  <si>
    <t>11001000OH_BOGALVRII_I_7360_VillaMaria_23000_9VIMAR-CT6-73-19SS6-73-19@11001000_OH_BOGALVRII_I_7360_VillaMaria_23000_9_VIMAR-CT6-73-19_SS6-73-19</t>
  </si>
  <si>
    <t>472574105</t>
  </si>
  <si>
    <t>LA CAMPIQA</t>
  </si>
  <si>
    <t>1100074825</t>
  </si>
  <si>
    <t>1790341627</t>
  </si>
  <si>
    <t>2512712330</t>
  </si>
  <si>
    <t>FS202605101816303045</t>
  </si>
  <si>
    <t>6108929576</t>
  </si>
  <si>
    <t>CL 167 B KR 16 C-25 SANTA MONICA-USAQUEN 25 LAT:4.74693435 LON:-74.03919466</t>
  </si>
  <si>
    <t>SANTA MONICA-USAQUEN</t>
  </si>
  <si>
    <t>474574035</t>
  </si>
  <si>
    <t>1791439814</t>
  </si>
  <si>
    <t>2512713907</t>
  </si>
  <si>
    <t>FS202605111406183963</t>
  </si>
  <si>
    <t>6108983950</t>
  </si>
  <si>
    <t>KR 45 CL 1-59 PATIO BONITO 59 APT 1202 LAT:6.20543568 LON:-75.57516727</t>
  </si>
  <si>
    <t>PATIO BONITO</t>
  </si>
  <si>
    <t>POBLADO18</t>
  </si>
  <si>
    <t>5001000125925534768299|5001000_768299_PC4-64-05</t>
  </si>
  <si>
    <t>620575575</t>
  </si>
  <si>
    <t>1786601202</t>
  </si>
  <si>
    <t>2512693318</t>
  </si>
  <si>
    <t>FS202605031409561940</t>
  </si>
  <si>
    <t>6108830734</t>
  </si>
  <si>
    <t>KR 83 A CL 75-50 LA SOLEDAD NORTE 50 CAS 93 LAT:4.69812403 LON:-74.10120257</t>
  </si>
  <si>
    <t>LA SOLEDAD NORTE</t>
  </si>
  <si>
    <t>25</t>
  </si>
  <si>
    <t>11001000OH_BOGHIEOLB_I_5800_23106_LaEspanola_2ESPAN-CT2-19-06SS2-19-06@11001000_OH_BOGHIEOLB_I_5800_23106_LaEspanola_2_ESPAN-CT2-19-06_SS2-19-06</t>
  </si>
  <si>
    <t>469574100</t>
  </si>
  <si>
    <t>SANTA INES II</t>
  </si>
  <si>
    <t>1791248748</t>
  </si>
  <si>
    <t>2512712612</t>
  </si>
  <si>
    <t>FS202605111035223896</t>
  </si>
  <si>
    <t>6105503033</t>
  </si>
  <si>
    <t>KR 8 CL 170-52 LA GRANJA NORTE 52 TOR 1 APT 1005 LAT:4.75203132 LON:-74.0283308</t>
  </si>
  <si>
    <t>1792704975</t>
  </si>
  <si>
    <t>2512719997</t>
  </si>
  <si>
    <t>FS202605131231150369</t>
  </si>
  <si>
    <t>6109095811</t>
  </si>
  <si>
    <t>KR 11 C CL 126-05 SANTA BARBARA CENTR 05 LAT:4.70366137 LON:-74.03669177</t>
  </si>
  <si>
    <t>LOS ALCAZARES</t>
  </si>
  <si>
    <t>1792918652</t>
  </si>
  <si>
    <t>2512721790</t>
  </si>
  <si>
    <t>FS202605131805380402</t>
  </si>
  <si>
    <t>6109079326</t>
  </si>
  <si>
    <t>AV 6 O CL 5 O-200 NORMANDIA 200 TOR 2 APT 304 LAT:3.45542906 LON:-76.54447569</t>
  </si>
  <si>
    <t>345576540</t>
  </si>
  <si>
    <t>3176384653</t>
  </si>
  <si>
    <t>1789894688</t>
  </si>
  <si>
    <t>2512708648</t>
  </si>
  <si>
    <t>FS202605081452483116</t>
  </si>
  <si>
    <t>6108923551</t>
  </si>
  <si>
    <t>KR 95 CL 130 A-05 EL RINCON NORTE 05 APT 301 LAT:4.72867108 LON:-74.09281644</t>
  </si>
  <si>
    <t>EL RINCON NORTE</t>
  </si>
  <si>
    <t>11001000OH_BOGALVRIC_I_7360_23000_VillaMaria_3VIMAR-CT1-27-08SS1-27-08@11001000_OH_BOGALVRIC_I_7360_23000_VillaMaria_3_VIMAR-CT1-27-08_SS1-27-08</t>
  </si>
  <si>
    <t>472574090</t>
  </si>
  <si>
    <t>1788423648</t>
  </si>
  <si>
    <t>2512700196</t>
  </si>
  <si>
    <t>FS202605052146042904</t>
  </si>
  <si>
    <t>6108857412</t>
  </si>
  <si>
    <t>CL 65 BIS KR 86-50 LA ISABELA 50 TOR 8 APT 504 LAT:4.68887675 LON:-74.11124143</t>
  </si>
  <si>
    <t>LA ISABELA</t>
  </si>
  <si>
    <t>MERC1</t>
  </si>
  <si>
    <t>11001000133754609380320|11001000_133754609_CT6-49-24</t>
  </si>
  <si>
    <t>468574110</t>
  </si>
  <si>
    <t>CO_MARCA_COL-PUREBRAND-B2C_21-01-01_SEM_LDS-AD_AON_ABT_BRAND</t>
  </si>
  <si>
    <t>1792017642</t>
  </si>
  <si>
    <t>2512716486</t>
  </si>
  <si>
    <t>FS202605121046590057</t>
  </si>
  <si>
    <t>6109018934</t>
  </si>
  <si>
    <t>CL 32 B S KR 44 A-43 SAN MARCOS 43 APT 301 LAT:6.17521329 LON:-75.58740272</t>
  </si>
  <si>
    <t>SAN MARCOS</t>
  </si>
  <si>
    <t>617575585</t>
  </si>
  <si>
    <t>1792122932</t>
  </si>
  <si>
    <t>2512717056</t>
  </si>
  <si>
    <t>FS202605121317360091</t>
  </si>
  <si>
    <t>6108542789</t>
  </si>
  <si>
    <t>CL 49 S KR 77 P-23 JUAN PABLO-KENNEDY 23 APT 1 LAT:4.60765803 LON:-74.16627724</t>
  </si>
  <si>
    <t>JUAN PABLO-KENNEDY</t>
  </si>
  <si>
    <t>11001000OH_BOGHIASAL_I_5800_52000_Asturias_12ASTUR-CT1-25-38SS1-25-38@11001000_OH_BOGHIASAL_I_5800_52000_Asturias_12_ASTUR-CT1-25-38_SS1-25-38</t>
  </si>
  <si>
    <t>460574165</t>
  </si>
  <si>
    <t>1792118751</t>
  </si>
  <si>
    <t>2512716762</t>
  </si>
  <si>
    <t>FS202605121307210119</t>
  </si>
  <si>
    <t>6109025141</t>
  </si>
  <si>
    <t>KR 89 CL 37-77 CJR PAQ HERED MALIBU 77 TOR 6 APT 802 LAT:10.3869007 LON:-75.46208217</t>
  </si>
  <si>
    <t>Ternera</t>
  </si>
  <si>
    <t>13001000OH_BOLHICDED_I_5800_Cartagena_Badel_4BADEL-PC3-87-01SS3-87-01@13001000_OH_BOLHICDED_I_5800_Cartagena_Badel_4_BADEL-PC3-87-01_SS3-87-01</t>
  </si>
  <si>
    <t>3013456827</t>
  </si>
  <si>
    <t>LA ORQUIDEA</t>
  </si>
  <si>
    <t>1792912126</t>
  </si>
  <si>
    <t>2512721953</t>
  </si>
  <si>
    <t>FS202605132036040597</t>
  </si>
  <si>
    <t>6109080334</t>
  </si>
  <si>
    <t>CL 80 BIS S KR 94-75 CAMPO VERDE 75 TOR 12 APT 504 LAT:4.62739703 LON:-74.20946237</t>
  </si>
  <si>
    <t>CAMPO VERDE</t>
  </si>
  <si>
    <t>462574205</t>
  </si>
  <si>
    <t>1792869772</t>
  </si>
  <si>
    <t>2512721524</t>
  </si>
  <si>
    <t>FS202605131638150312</t>
  </si>
  <si>
    <t>6109097132</t>
  </si>
  <si>
    <t>KR 50 CL 144 S-08 CENTENARIO 08 APT 102 LAT:6.08022899 LON:-75.63420517</t>
  </si>
  <si>
    <t>CENTENARIO</t>
  </si>
  <si>
    <t>05129000</t>
  </si>
  <si>
    <t>608075630</t>
  </si>
  <si>
    <t>SUBA URBANO</t>
  </si>
  <si>
    <t>SANTA TERESITA TEUSA</t>
  </si>
  <si>
    <t>1788012382</t>
  </si>
  <si>
    <t>2512698138</t>
  </si>
  <si>
    <t>FS202605051241311410</t>
  </si>
  <si>
    <t>6108841178</t>
  </si>
  <si>
    <t>KR 27 CL 57-16 MERCEDES 16 APT 202 LAT:3.54844389 LON:-76.29203854</t>
  </si>
  <si>
    <t>MERCEDES</t>
  </si>
  <si>
    <t>354576290</t>
  </si>
  <si>
    <t>3202728667</t>
  </si>
  <si>
    <t>1635210325546846992</t>
  </si>
  <si>
    <t>1783836399</t>
  </si>
  <si>
    <t>2512682307</t>
  </si>
  <si>
    <t>FS202604280644440923</t>
  </si>
  <si>
    <t>6108480724</t>
  </si>
  <si>
    <t>CAJICA</t>
  </si>
  <si>
    <t>DG 3 S KR 7-24 RIO FRIO LA FLORIDA 24 TOR 1 APT 403 LAT:4.91363692 LON:-74.02970807</t>
  </si>
  <si>
    <t>RIO FRIO LA FLORIDA</t>
  </si>
  <si>
    <t>25126000</t>
  </si>
  <si>
    <t>18402521</t>
  </si>
  <si>
    <t>HUGO FABIAN MONCAYO CARDENAS</t>
  </si>
  <si>
    <t>hfmoncayoca</t>
  </si>
  <si>
    <t>Rio Frio Cajica 2</t>
  </si>
  <si>
    <t>Cajicá</t>
  </si>
  <si>
    <t>25126000OH_CUNALCICC_I_7360_Cajica_3CAJIC-PC4-69-06SS4-69-06@25126000_OH_CUNALCICC_I_7360_Cajica_3_CAJIC-PC4-69-06_SS4-69-06</t>
  </si>
  <si>
    <t>491074025</t>
  </si>
  <si>
    <t>1792364673</t>
  </si>
  <si>
    <t>2512718756</t>
  </si>
  <si>
    <t>FS202605122019590313</t>
  </si>
  <si>
    <t>6109020565</t>
  </si>
  <si>
    <t>CL 61 A KR 13-57 NUEVO MILENIO 57 APT 1 LAT:10.9072052 LON:-74.79817452</t>
  </si>
  <si>
    <t>NUEVO MILENIO</t>
  </si>
  <si>
    <t>CLIENTE DESISTE DEL SERVICIO / INCONFORMIDAD TARIFAS</t>
  </si>
  <si>
    <t>SOL2 2022 2023</t>
  </si>
  <si>
    <t>8758000OH_ATLALSDAD_I_7360_Soledad_2000_4SOLED-CT7/8-58-09SS8-58-09@8758000_OH_ATLALSDAD_I_7360_Soledad_2000_4_SOLED-CT7/8-58-09_SS8-58-09</t>
  </si>
  <si>
    <t>1090574795</t>
  </si>
  <si>
    <t>FECHA</t>
  </si>
  <si>
    <t>CEDULA</t>
  </si>
  <si>
    <t>NOMBRE</t>
  </si>
  <si>
    <t>SUPERVISOR</t>
  </si>
  <si>
    <t>LINEA</t>
  </si>
  <si>
    <t>ID</t>
  </si>
  <si>
    <t>QUIEBRE</t>
  </si>
  <si>
    <t>ATRIBUIBLE</t>
  </si>
  <si>
    <t>CARRUSEL</t>
  </si>
  <si>
    <t>DIA SEG</t>
  </si>
  <si>
    <t>MES SEG</t>
  </si>
  <si>
    <t>SEMANA</t>
  </si>
  <si>
    <t>REINGRESO</t>
  </si>
  <si>
    <t>ESTADO</t>
  </si>
  <si>
    <t>Reingreso2</t>
  </si>
  <si>
    <t>Contador_de_intentos_de_contacto</t>
  </si>
  <si>
    <t>Autorizacion_envio_de_SMS</t>
  </si>
  <si>
    <t>Incumplimiento_movistar</t>
  </si>
  <si>
    <t>Observarciones_del_agendamiento</t>
  </si>
  <si>
    <t>Estado_de_la_orden</t>
  </si>
  <si>
    <t>Fecha_de_la_cita</t>
  </si>
  <si>
    <t>Fecha_de_la_cita_año</t>
  </si>
  <si>
    <t>Fecha_de_la_cita_mes</t>
  </si>
  <si>
    <t>Fecha_de_la_cita_dia</t>
  </si>
  <si>
    <t>Franja_horaria_de_la_cita</t>
  </si>
  <si>
    <t>Fecha_y_hora_de_compromiso_de_llamado</t>
  </si>
  <si>
    <t>Fecha_y_hora_de_compromiso_de_llamado_año</t>
  </si>
  <si>
    <t>Fecha_y_hora_de_compromiso_de_llamado_mes</t>
  </si>
  <si>
    <t>Fecha_y_hora_de_compromiso_de_llamado_dia</t>
  </si>
  <si>
    <t>Fecha_de_creacion</t>
  </si>
  <si>
    <t>Fecha_de_creacion_año</t>
  </si>
  <si>
    <t>Fecha_de_creacion_mes</t>
  </si>
  <si>
    <t>Fecha_de_creacion_dia</t>
  </si>
  <si>
    <t>Numero_de_orden_del_agendador</t>
  </si>
  <si>
    <t>Numero_de_orden_de_TOA</t>
  </si>
  <si>
    <t>Motivo_de_cancelacion</t>
  </si>
  <si>
    <t>Motivo_de_Reagendamiento</t>
  </si>
  <si>
    <t>Motivo_de_suspension</t>
  </si>
  <si>
    <t>Contador_de_reinyeccion_de_PGC_desde_atiempo</t>
  </si>
  <si>
    <t>Flag_cliente_VIP</t>
  </si>
  <si>
    <t>Flag_averia_reiterada</t>
  </si>
  <si>
    <t>Flag_averia_Infancia</t>
  </si>
  <si>
    <t>Tipo_de_orden</t>
  </si>
  <si>
    <t>Subtipo_de_orden</t>
  </si>
  <si>
    <t>Pet_atis</t>
  </si>
  <si>
    <t>Pet_atiempo</t>
  </si>
  <si>
    <t>Observaciones</t>
  </si>
  <si>
    <t>Identificador_PC_Linea</t>
  </si>
  <si>
    <t>Identificador_PC_TV</t>
  </si>
  <si>
    <t>Nombre_de_Cliente</t>
  </si>
  <si>
    <t>No_identificacion_cliente</t>
  </si>
  <si>
    <t>Tipo_Documento_Cliente</t>
  </si>
  <si>
    <t>Telefono_Cliente</t>
  </si>
  <si>
    <t>Segundo_telefono_contacto</t>
  </si>
  <si>
    <t>Nombre_Solicitante</t>
  </si>
  <si>
    <t>Tipo_Documento_Solicitante</t>
  </si>
  <si>
    <t>Tercer_telefono_contacto</t>
  </si>
  <si>
    <t>Cuarto_telefono_contacto</t>
  </si>
  <si>
    <t>Datos_para_el_agendamiento_1</t>
  </si>
  <si>
    <t>Datos_para_el_agendamiento_2</t>
  </si>
  <si>
    <t>Direccion_de_instalacion_origen</t>
  </si>
  <si>
    <t>Coordenada_X_direccion_de_instalacion</t>
  </si>
  <si>
    <t>Coordenada_Y_direccion_de_instalacion</t>
  </si>
  <si>
    <t>Segmento</t>
  </si>
  <si>
    <t>Descripcion_de_Segmento</t>
  </si>
  <si>
    <t>Subsegmento</t>
  </si>
  <si>
    <t>Descripcion_de_Subsegmento</t>
  </si>
  <si>
    <t>Familia</t>
  </si>
  <si>
    <t>Fecha_Registro_en_Front</t>
  </si>
  <si>
    <t>Fecha_Registro_en_Front_año</t>
  </si>
  <si>
    <t>Fecha_Registro_en_Front_mes</t>
  </si>
  <si>
    <t>Fecha_Registro_en_Front_dia</t>
  </si>
  <si>
    <t>resumen_de_PCs_y_PSs_de_la_solicitud</t>
  </si>
  <si>
    <t>Segmento_homologado</t>
  </si>
  <si>
    <t>Modo_de_agendamiento</t>
  </si>
  <si>
    <t>Motivo_de_no_contacto</t>
  </si>
  <si>
    <t>Movil_de_contacto</t>
  </si>
  <si>
    <t>Quinto_telefono_contacto</t>
  </si>
  <si>
    <t>Codigo_localidad</t>
  </si>
  <si>
    <t>Ciudad</t>
  </si>
  <si>
    <t>Codigo_departamento</t>
  </si>
  <si>
    <t>Departamento</t>
  </si>
  <si>
    <t>Barrio</t>
  </si>
  <si>
    <t>Clave_zona_de_trabajo_TOA</t>
  </si>
  <si>
    <t>Numero_de_actuacion</t>
  </si>
  <si>
    <t>Fecha_de_registro</t>
  </si>
  <si>
    <t>Fecha_de_registro_año</t>
  </si>
  <si>
    <t>Fecha_de_registro_mes</t>
  </si>
  <si>
    <t>Fecha_de_registro_dia</t>
  </si>
  <si>
    <t>Central</t>
  </si>
  <si>
    <t>Tipo_caja</t>
  </si>
  <si>
    <t>Cantidad_decos</t>
  </si>
  <si>
    <t>Reglas</t>
  </si>
  <si>
    <t>Primera_Fecha_Consulta</t>
  </si>
  <si>
    <t>Fecha_consulta_Primera_disponibilidad</t>
  </si>
  <si>
    <t>provider_id</t>
  </si>
  <si>
    <t>first_manual_operation</t>
  </si>
  <si>
    <t>medio_de_acceso</t>
  </si>
  <si>
    <t>XR_COMPANY_NAME</t>
  </si>
  <si>
    <t>XA_REINJECTED</t>
  </si>
  <si>
    <t>A_M_NOTDONE_NOTE_INS_VOI</t>
  </si>
  <si>
    <t>A_M_NOTDONE_NOTE_INS_TV</t>
  </si>
  <si>
    <t>A_M_NOTDONE_NOTE_INS_LB</t>
  </si>
  <si>
    <t>A_M_NOTDONE_NOTE_INS_IP</t>
  </si>
  <si>
    <t>A_M_NOTDONE_NOTE_INS_IM</t>
  </si>
  <si>
    <t>A_M_NOTDONE_NOTE_INS_GP</t>
  </si>
  <si>
    <t>A_M_COMPLETE_CODE_INS_DE</t>
  </si>
  <si>
    <t>A_M_NOTDONE_CODE_INS_DE</t>
  </si>
  <si>
    <t>A_M_NOTDONE_NOTE_INS_DE</t>
  </si>
  <si>
    <t>A_M_NOTDONE_NOTE_INS_EQ</t>
  </si>
  <si>
    <t>A_M_NOTDONE_NOTE_INS_BA</t>
  </si>
  <si>
    <t>A_M_COMPLETE_CODE_REP</t>
  </si>
  <si>
    <t>A_M_NOT_DONE_CODE_INS_ALL</t>
  </si>
  <si>
    <t>A_M_NOT_DONE_NOTE_INS_ALL</t>
  </si>
  <si>
    <t>A_M_COMPLETE_LOC_REP</t>
  </si>
  <si>
    <t>qid</t>
  </si>
  <si>
    <t>aid</t>
  </si>
  <si>
    <t>eta</t>
  </si>
  <si>
    <t>eta_year</t>
  </si>
  <si>
    <t>eta_MONTH</t>
  </si>
  <si>
    <t>eta_DAY</t>
  </si>
  <si>
    <t>length</t>
  </si>
  <si>
    <t>travel</t>
  </si>
  <si>
    <t>aworkzone</t>
  </si>
  <si>
    <t>phone</t>
  </si>
  <si>
    <t>external_id</t>
  </si>
  <si>
    <t>A_ACS_RESULT_CODE</t>
  </si>
  <si>
    <t>A_ACS_RESULT_DESCRIPTION</t>
  </si>
  <si>
    <t>A_HC_RESULT_CODE</t>
  </si>
  <si>
    <t>A_HC_RESULT_DESCRIPTION</t>
  </si>
  <si>
    <t>A_ASISTEC_RESULT_CREATION_CODE</t>
  </si>
  <si>
    <t>A_ASISTEC_RESULT_CODE</t>
  </si>
  <si>
    <t>A_ASISTEC_RESULT_CREATION_DESCRIPTION</t>
  </si>
  <si>
    <t>A_ASISTEC_RESULT_DESCRIPTION</t>
  </si>
  <si>
    <t>TipoDecos</t>
  </si>
  <si>
    <t>ESTADO_FINAL</t>
  </si>
  <si>
    <t>LB</t>
  </si>
  <si>
    <t>TV</t>
  </si>
  <si>
    <t>EQ</t>
  </si>
  <si>
    <t>IQT</t>
  </si>
  <si>
    <t>UM</t>
  </si>
  <si>
    <t>GP</t>
  </si>
  <si>
    <t>IP</t>
  </si>
  <si>
    <t>IM</t>
  </si>
  <si>
    <t>VOI</t>
  </si>
  <si>
    <t>IP_TV</t>
  </si>
  <si>
    <t>APERTURA_AV</t>
  </si>
  <si>
    <t>CIERRE_AV</t>
  </si>
  <si>
    <t>MOT_NOREALI_AV</t>
  </si>
  <si>
    <t>MOT_QUIEBRELB</t>
  </si>
  <si>
    <t>MOT_QUIEBREBA</t>
  </si>
  <si>
    <t>MOT_QUIEBRETV</t>
  </si>
  <si>
    <t>MOT_QUIEBREEQ</t>
  </si>
  <si>
    <t>MOT_QUIEBREIQT</t>
  </si>
  <si>
    <t>MOT_QUIEBREUM</t>
  </si>
  <si>
    <t>MOT_QUIEBREGP</t>
  </si>
  <si>
    <t>MOT_QUIEBREIP</t>
  </si>
  <si>
    <t>MOT_QUIEBREIM</t>
  </si>
  <si>
    <t>MOT_QUIEBREVOI</t>
  </si>
  <si>
    <t>contratista</t>
  </si>
  <si>
    <t>PRODUCTO</t>
  </si>
  <si>
    <t>SKILL</t>
  </si>
  <si>
    <t>VOIP</t>
  </si>
  <si>
    <t>Bucket</t>
  </si>
  <si>
    <t>AutoAgendado</t>
  </si>
  <si>
    <t>order_comments</t>
  </si>
  <si>
    <t>DISPATCHER_COMMENTS</t>
  </si>
  <si>
    <t>XA_ORDER_SOM</t>
  </si>
  <si>
    <t>XA_ACCESS_ID</t>
  </si>
  <si>
    <t>commit</t>
  </si>
  <si>
    <t>COINVERSION</t>
  </si>
  <si>
    <t>Exclusion_Informes</t>
  </si>
  <si>
    <t>MOTIVO_EXCLUSION</t>
  </si>
  <si>
    <t>Materiales_a_instalar_desinstalar</t>
  </si>
  <si>
    <t>MIGRACION</t>
  </si>
  <si>
    <t>FECHA_COMMIT</t>
  </si>
  <si>
    <t>TiempoHorasCommit</t>
  </si>
  <si>
    <t>TiempoDiasCommit</t>
  </si>
  <si>
    <t>CantidadesRA</t>
  </si>
  <si>
    <t>XA_Cintillo</t>
  </si>
  <si>
    <t>Zona_de_trabajo_TOA</t>
  </si>
  <si>
    <t>XA_BROADBAND_DATA</t>
  </si>
  <si>
    <t>SISTEMA_ORIGEN</t>
  </si>
  <si>
    <t>CC</t>
  </si>
  <si>
    <t>FIBRA</t>
  </si>
  <si>
    <t>CE</t>
  </si>
  <si>
    <t>C6 - Desarrollo</t>
  </si>
  <si>
    <t>05376000</t>
  </si>
  <si>
    <t>LA CEJA</t>
  </si>
  <si>
    <t>05440000</t>
  </si>
  <si>
    <t>05615000</t>
  </si>
  <si>
    <t>SANTA ROSA DE LIMA</t>
  </si>
  <si>
    <t>POSVENTA</t>
  </si>
  <si>
    <t>SANTA MARIA ET III</t>
  </si>
  <si>
    <t>LORETO</t>
  </si>
  <si>
    <t>ARANJUEZ</t>
  </si>
  <si>
    <t>LA PINUELA</t>
  </si>
  <si>
    <t>QC - CLIENTE DESEA EL PRODUCTO PERO EN UNA FECHA POSTERIOR</t>
  </si>
  <si>
    <t>LAURELES</t>
  </si>
  <si>
    <t>LA ESPERANZA</t>
  </si>
  <si>
    <t>1037627003</t>
  </si>
  <si>
    <t>SANTA ANA</t>
  </si>
  <si>
    <t>SANTA CRUZ</t>
  </si>
  <si>
    <t>LAS ACACIAS</t>
  </si>
  <si>
    <t>FS202605111108083909</t>
  </si>
  <si>
    <t>CAMPAROLA</t>
  </si>
  <si>
    <t>FRANCISC ANTONIO ZEA</t>
  </si>
  <si>
    <t>FS202605111757533488</t>
  </si>
  <si>
    <t>JARDINES</t>
  </si>
  <si>
    <t>LAS PLAYAS</t>
  </si>
  <si>
    <t>RIONEGRO</t>
  </si>
  <si>
    <t>LA ESMERALDA</t>
  </si>
  <si>
    <t>MARINILLA</t>
  </si>
  <si>
    <t>KENNEDY</t>
  </si>
  <si>
    <t>15448842</t>
  </si>
  <si>
    <t>QC - CLIENTE NO SOLICITO EL SERVICIO</t>
  </si>
  <si>
    <t>FATIMA</t>
  </si>
  <si>
    <t>QC - DIRECCION ERRADA</t>
  </si>
  <si>
    <t>VILLA HERMOSA</t>
  </si>
  <si>
    <t>BARRIO CRISTOBAL</t>
  </si>
  <si>
    <t>71875322</t>
  </si>
  <si>
    <t>COBRE</t>
  </si>
  <si>
    <t>LA INMACULADA</t>
  </si>
  <si>
    <t>LA PAZ</t>
  </si>
  <si>
    <t>PALENQUE</t>
  </si>
  <si>
    <t>LA FLORIDA</t>
  </si>
  <si>
    <t>PARIS</t>
  </si>
  <si>
    <t>CAMPO VALDES NO.1</t>
  </si>
  <si>
    <t>SAMARIA ET I</t>
  </si>
  <si>
    <t>SAN FRANCISCO</t>
  </si>
  <si>
    <t>LOS NARANJOS</t>
  </si>
  <si>
    <t>SUCRE</t>
  </si>
  <si>
    <t>SAN DIEGO</t>
  </si>
  <si>
    <t>FLORENCIA</t>
  </si>
  <si>
    <t>SAN BERNARDO</t>
  </si>
  <si>
    <t>CAMPO VALDES NO.2</t>
  </si>
  <si>
    <t>CASTILLA</t>
  </si>
  <si>
    <t>EL CASTILLO</t>
  </si>
  <si>
    <t>050010000108</t>
  </si>
  <si>
    <t>ZONA CENTRO</t>
  </si>
  <si>
    <t>MANRIQUE CENTRAL 2</t>
  </si>
  <si>
    <t>SAN LUCAS</t>
  </si>
  <si>
    <t>EL PORTAL</t>
  </si>
  <si>
    <t>CIUDAD NIQUIA</t>
  </si>
  <si>
    <t>SAN MIGUEL</t>
  </si>
  <si>
    <t>LA FRANCIA</t>
  </si>
  <si>
    <t>LOPEZ DE MESA</t>
  </si>
  <si>
    <t>SAN GABRIEL</t>
  </si>
  <si>
    <t>LOS COLORES</t>
  </si>
  <si>
    <t>BELCHITE</t>
  </si>
  <si>
    <t>FS202605091224113500</t>
  </si>
  <si>
    <t>SANTA MONICA</t>
  </si>
  <si>
    <t>TRIANA</t>
  </si>
  <si>
    <t>PABLO VI</t>
  </si>
  <si>
    <t>BERLIN</t>
  </si>
  <si>
    <t>LAGOS DE LA DOCTORA</t>
  </si>
  <si>
    <t>SAN ANTONIO</t>
  </si>
  <si>
    <t>BELLO HORIZONTE</t>
  </si>
  <si>
    <t>CALASANZ PARTE ALTA</t>
  </si>
  <si>
    <t>LA ISLA</t>
  </si>
  <si>
    <t>HOLANDA</t>
  </si>
  <si>
    <t>SAN JOSE OBRERO</t>
  </si>
  <si>
    <t>NUEVO</t>
  </si>
  <si>
    <t>STA MARIA LOS ANGELE</t>
  </si>
  <si>
    <t>GRANADA</t>
  </si>
  <si>
    <t>LA AGUACATALA</t>
  </si>
  <si>
    <t>CUARTA BRIGADA</t>
  </si>
  <si>
    <t>EL DIAMANTE</t>
  </si>
  <si>
    <t>ALEJANDRIA</t>
  </si>
  <si>
    <t>SANTA LUCIA</t>
  </si>
  <si>
    <t>LA FLORESTA</t>
  </si>
  <si>
    <t>7</t>
  </si>
  <si>
    <t>FS202605121317260123</t>
  </si>
  <si>
    <t>LA SALLE</t>
  </si>
  <si>
    <t>MIRAFLORES</t>
  </si>
  <si>
    <t>LA CABAQITA</t>
  </si>
  <si>
    <t>URB SOL DE PLATA</t>
  </si>
  <si>
    <t>PEDREGAL</t>
  </si>
  <si>
    <t>EL TRIANON</t>
  </si>
  <si>
    <t>RESTREPO NARANJO</t>
  </si>
  <si>
    <t>ALTOS DEL POBLADO</t>
  </si>
  <si>
    <t>QUINTAS CARRETERO I</t>
  </si>
  <si>
    <t>CALLE LARGA</t>
  </si>
  <si>
    <t>MONTE VERDE</t>
  </si>
  <si>
    <t>EL DORADO</t>
  </si>
  <si>
    <t>PANAMERICANO</t>
  </si>
  <si>
    <t>FS202605131342030373</t>
  </si>
  <si>
    <t>HECTOR ABADIA GOMEZ</t>
  </si>
  <si>
    <t>EL CENTRO</t>
  </si>
  <si>
    <t>SEVILLA</t>
  </si>
  <si>
    <t>LA MANSION</t>
  </si>
  <si>
    <t>LA PRADERA</t>
  </si>
  <si>
    <t>FS202605131713210454</t>
  </si>
  <si>
    <t>EL DIAMANTE NO.2</t>
  </si>
  <si>
    <t>ESTADIO</t>
  </si>
  <si>
    <t>PERPETUO SOCORRO</t>
  </si>
  <si>
    <t>LOS PINOS</t>
  </si>
  <si>
    <t>VILLA DEL SOCORRO</t>
  </si>
  <si>
    <t>LAS ESMERALDAS</t>
  </si>
  <si>
    <t>EL CHAGUALO</t>
  </si>
  <si>
    <t>LORENA</t>
  </si>
  <si>
    <t>LOS BALSOS NO.1</t>
  </si>
  <si>
    <t>FLORIDA NUEVA</t>
  </si>
  <si>
    <t>HOSPITAL MENTAL</t>
  </si>
  <si>
    <t>EL RINCON</t>
  </si>
  <si>
    <t>LA OSPINA</t>
  </si>
  <si>
    <t>LA CABAQA</t>
  </si>
  <si>
    <t>ROSALES</t>
  </si>
  <si>
    <t>FS202605132053100512</t>
  </si>
  <si>
    <t>PRADO</t>
  </si>
  <si>
    <t>LAS BRISAS</t>
  </si>
  <si>
    <t>900458339</t>
  </si>
  <si>
    <t>JESUS NAZARENO</t>
  </si>
  <si>
    <t>SIN PERMISO PARA INSTALAR</t>
  </si>
  <si>
    <t>EL ESMERALDAL</t>
  </si>
  <si>
    <t>ALTOS DEL LAGO</t>
  </si>
  <si>
    <t>FS202605111011423443</t>
  </si>
  <si>
    <t>TABLAZO</t>
  </si>
  <si>
    <t>LOMA DEL BARRO</t>
  </si>
  <si>
    <t>BOMBONA NO.1</t>
  </si>
  <si>
    <t>LAS PALMAS</t>
  </si>
  <si>
    <t>LA MAGNOLIA</t>
  </si>
  <si>
    <t>LINDA GRANJA II</t>
  </si>
  <si>
    <t>FS202604231457100332</t>
  </si>
  <si>
    <t>Corporaciones</t>
  </si>
  <si>
    <t>QC - ERROR EN COMPLEMENTO</t>
  </si>
  <si>
    <t>QT - FALTA DE APOYO PARA ACOMETIDA</t>
  </si>
  <si>
    <t>LA PALMA</t>
  </si>
  <si>
    <t>GUAYACANES</t>
  </si>
  <si>
    <t>QC - DIRECCION SIN COMPLEMENTOS</t>
  </si>
  <si>
    <t>FS202605110846033859</t>
  </si>
  <si>
    <t>CAMPO ALEGRE</t>
  </si>
  <si>
    <t>SURAMERICANA</t>
  </si>
  <si>
    <t>FS202605111355513421</t>
  </si>
  <si>
    <t>CJR LOS ANDES</t>
  </si>
  <si>
    <t>QC - DATOS DEL CLIENTE ERRADOS</t>
  </si>
  <si>
    <t>LOS CEREZOS</t>
  </si>
  <si>
    <t>FS202605081658292876</t>
  </si>
  <si>
    <t>QC - SIN PERMISO PARA INSTALAR</t>
  </si>
  <si>
    <t>ARAUCA</t>
  </si>
  <si>
    <t>17</t>
  </si>
  <si>
    <t>17001000</t>
  </si>
  <si>
    <t>MANIZALES</t>
  </si>
  <si>
    <t>EL CARMEN</t>
  </si>
  <si>
    <t>CJR CIPRE BELLA SUIZ</t>
  </si>
  <si>
    <t>EL SOL</t>
  </si>
  <si>
    <t>LA LEONORA</t>
  </si>
  <si>
    <t>LA SULTANA</t>
  </si>
  <si>
    <t>FS202605131237100374</t>
  </si>
  <si>
    <t>PALERMO</t>
  </si>
  <si>
    <t>RESIDENCIA MANIZALES</t>
  </si>
  <si>
    <t>CHIPRE</t>
  </si>
  <si>
    <t>VILLA MARIA VIEJA</t>
  </si>
  <si>
    <t>FS202605022000332098</t>
  </si>
  <si>
    <t>85001000</t>
  </si>
  <si>
    <t>YOPAL</t>
  </si>
  <si>
    <t>CASANARE</t>
  </si>
  <si>
    <t>EL TRIUNFO</t>
  </si>
  <si>
    <t>EL GALAN</t>
  </si>
  <si>
    <t>VILLA NATALIA</t>
  </si>
  <si>
    <t>VILLA ROSITA</t>
  </si>
  <si>
    <t>SAN MARTIN</t>
  </si>
  <si>
    <t>1116690355</t>
  </si>
  <si>
    <t>19</t>
  </si>
  <si>
    <t>EL TABLAZO</t>
  </si>
  <si>
    <t>PRADOS DEL NORTE</t>
  </si>
  <si>
    <t>MODELO</t>
  </si>
  <si>
    <t>CAMILO TORRES</t>
  </si>
  <si>
    <t>SAN CARLOS</t>
  </si>
  <si>
    <t>LAS AMERICAS</t>
  </si>
  <si>
    <t>LA POPA</t>
  </si>
  <si>
    <t>SANTA RITA</t>
  </si>
  <si>
    <t>LA ESPERANZA NORTE</t>
  </si>
  <si>
    <t>SAN CLEMENTE</t>
  </si>
  <si>
    <t>URB VILLA DARIANA</t>
  </si>
  <si>
    <t>VILLA LUZ</t>
  </si>
  <si>
    <t>LOS CORTIJOS</t>
  </si>
  <si>
    <t>CJR MARSELLA REAL</t>
  </si>
  <si>
    <t>ARIZONA</t>
  </si>
  <si>
    <t>URB TERRANOVA</t>
  </si>
  <si>
    <t>Gold Prepago</t>
  </si>
  <si>
    <t>EL PRADO</t>
  </si>
  <si>
    <t>MAYALES</t>
  </si>
  <si>
    <t>41</t>
  </si>
  <si>
    <t>EL LIMONAR</t>
  </si>
  <si>
    <t>PITALITO</t>
  </si>
  <si>
    <t>LAS MARGARITAS</t>
  </si>
  <si>
    <t>LA GAITANA</t>
  </si>
  <si>
    <t>Holding2</t>
  </si>
  <si>
    <t>LAS MERCEDES</t>
  </si>
  <si>
    <t>MANZANARES</t>
  </si>
  <si>
    <t>Solo Internet Fibra Pyme 900Mbps_25365</t>
  </si>
  <si>
    <t>LUIS CARLOS GALAN II</t>
  </si>
  <si>
    <t>LA GRANJA</t>
  </si>
  <si>
    <t>LOS CAMBULOS</t>
  </si>
  <si>
    <t>TIMANCO</t>
  </si>
  <si>
    <t>LA INDEPENDENCIA</t>
  </si>
  <si>
    <t>SANTA INES</t>
  </si>
  <si>
    <t>JORGE ELIECER GAITAN</t>
  </si>
  <si>
    <t>JOSE ANTONIO GALAN</t>
  </si>
  <si>
    <t>QT - RECURSOS MAL APROVISIONADOS</t>
  </si>
  <si>
    <t>LA GUAJIRA</t>
  </si>
  <si>
    <t>44001000</t>
  </si>
  <si>
    <t>RIOHACHA</t>
  </si>
  <si>
    <t>ANTIGUO COUNTRY</t>
  </si>
  <si>
    <t>BAVARIA</t>
  </si>
  <si>
    <t>47189000</t>
  </si>
  <si>
    <t>CIENAGA</t>
  </si>
  <si>
    <t>NA</t>
  </si>
  <si>
    <t>MANZANAREZ</t>
  </si>
  <si>
    <t>URB LIBANO 2000</t>
  </si>
  <si>
    <t>OLIVO</t>
  </si>
  <si>
    <t>URB ANDREA CAROLINA</t>
  </si>
  <si>
    <t>BRISAS DEL NEVADO</t>
  </si>
  <si>
    <t>RODADERO</t>
  </si>
  <si>
    <t>LOMA FRESCA</t>
  </si>
  <si>
    <t>EL PORVENIR</t>
  </si>
  <si>
    <t>LAS FLORES</t>
  </si>
  <si>
    <t>MINUTO DE DIOS</t>
  </si>
  <si>
    <t>470010000158</t>
  </si>
  <si>
    <t>DISTRITO TURISTICO</t>
  </si>
  <si>
    <t>URB CURINCA</t>
  </si>
  <si>
    <t>50</t>
  </si>
  <si>
    <t>ACACIAS</t>
  </si>
  <si>
    <t>CAMOA</t>
  </si>
  <si>
    <t>GRAMA</t>
  </si>
  <si>
    <t>CND LA TOSCANA</t>
  </si>
  <si>
    <t>FS202605131123060248</t>
  </si>
  <si>
    <t>CANTARRANA I</t>
  </si>
  <si>
    <t>VALLE DE LA CAROLINA</t>
  </si>
  <si>
    <t>Plan Banda Ancha 900Mbps Solo Internet_Win Play_Nac_25340</t>
  </si>
  <si>
    <t>ESTERO</t>
  </si>
  <si>
    <t>COMUNEROS</t>
  </si>
  <si>
    <t>QT - CTO SATURADA</t>
  </si>
  <si>
    <t>7 DE AGOSTO</t>
  </si>
  <si>
    <t>ALBORADA</t>
  </si>
  <si>
    <t>RECREO</t>
  </si>
  <si>
    <t>LA VEGA</t>
  </si>
  <si>
    <t>SOCIEGO</t>
  </si>
  <si>
    <t>20 DE JULIO</t>
  </si>
  <si>
    <t>54874000</t>
  </si>
  <si>
    <t>VILLA DEL ROSARIO</t>
  </si>
  <si>
    <t>CJR ANDALUCIA</t>
  </si>
  <si>
    <t>PRADOS DEL ESTE</t>
  </si>
  <si>
    <t>QUINTA ORIENTAL</t>
  </si>
  <si>
    <t>FS202605131458110431</t>
  </si>
  <si>
    <t>COLSAG</t>
  </si>
  <si>
    <t>LIBERTADORES</t>
  </si>
  <si>
    <t>NIZA NORTE</t>
  </si>
  <si>
    <t>VILLANUEVA</t>
  </si>
  <si>
    <t>EL BOSQUE</t>
  </si>
  <si>
    <t>LATINO</t>
  </si>
  <si>
    <t>CJR BILBAO</t>
  </si>
  <si>
    <t>TORCOROMA SIGLO XXI</t>
  </si>
  <si>
    <t>Soho</t>
  </si>
  <si>
    <t>63</t>
  </si>
  <si>
    <t>8509236</t>
  </si>
  <si>
    <t>3232893553</t>
  </si>
  <si>
    <t>URB LA CECILIA</t>
  </si>
  <si>
    <t>FS202605122008390364</t>
  </si>
  <si>
    <t>3128370664</t>
  </si>
  <si>
    <t>PARQUE PORTAL ALAMED</t>
  </si>
  <si>
    <t>FS202605131620490316</t>
  </si>
  <si>
    <t>SEC CENTRO</t>
  </si>
  <si>
    <t>LA LORENA</t>
  </si>
  <si>
    <t>BELENCITO</t>
  </si>
  <si>
    <t>EL CACIQUE</t>
  </si>
  <si>
    <t>66682000</t>
  </si>
  <si>
    <t>SANTA ROSA DE CABAL</t>
  </si>
  <si>
    <t>CJR BSQUE SNTA MONIC</t>
  </si>
  <si>
    <t>PRIMERO DE FEBRERO</t>
  </si>
  <si>
    <t>CAQAVERAL I</t>
  </si>
  <si>
    <t>LOS ARRAYANES</t>
  </si>
  <si>
    <t>JAPON</t>
  </si>
  <si>
    <t>POBLADO ET II</t>
  </si>
  <si>
    <t>SAN FERNANDO</t>
  </si>
  <si>
    <t>EL RECREO</t>
  </si>
  <si>
    <t>JARDIN ET I</t>
  </si>
  <si>
    <t>SAN JOSE SUR</t>
  </si>
  <si>
    <t>68547000</t>
  </si>
  <si>
    <t>PIEDECUESTA</t>
  </si>
  <si>
    <t>68081000</t>
  </si>
  <si>
    <t>BARRANCABERMEJA</t>
  </si>
  <si>
    <t>EL VERGEL</t>
  </si>
  <si>
    <t>FONTANA</t>
  </si>
  <si>
    <t>1102380475</t>
  </si>
  <si>
    <t>CAMPO HERMOSO</t>
  </si>
  <si>
    <t>CJR VEGA SAN ROQUE</t>
  </si>
  <si>
    <t>LOS ROSALES</t>
  </si>
  <si>
    <t>RIVERA DEL RIO SEC C</t>
  </si>
  <si>
    <t>PALERMO ET I</t>
  </si>
  <si>
    <t>MIRADOR DE SAN JUAN</t>
  </si>
  <si>
    <t>VILLAS DE SAN JUAN</t>
  </si>
  <si>
    <t>URB PUERTO MADERO</t>
  </si>
  <si>
    <t>CJR CALATRAVA</t>
  </si>
  <si>
    <t>LAGOS ET II</t>
  </si>
  <si>
    <t>GARCIA ROVIRA</t>
  </si>
  <si>
    <t>ALTAMIRA</t>
  </si>
  <si>
    <t>CJR MIRAFLORES</t>
  </si>
  <si>
    <t>GALAN GOMEZ</t>
  </si>
  <si>
    <t>LA FERIA</t>
  </si>
  <si>
    <t>LOS HEROES</t>
  </si>
  <si>
    <t>PROVENZA</t>
  </si>
  <si>
    <t>LAS VILLAS</t>
  </si>
  <si>
    <t>TORRE DIBARI</t>
  </si>
  <si>
    <t>TERRAZAS</t>
  </si>
  <si>
    <t>CJR ALAMEDA VIENTO</t>
  </si>
  <si>
    <t>ANTONIA SANTO CENTRO</t>
  </si>
  <si>
    <t>MUTUALIDAD</t>
  </si>
  <si>
    <t>CND ABADIAS MONTECAS</t>
  </si>
  <si>
    <t>URB PORTAL SIGLO XXI</t>
  </si>
  <si>
    <t>FS202605111517593379</t>
  </si>
  <si>
    <t>LA CONCORDIA</t>
  </si>
  <si>
    <t>FLORIDA</t>
  </si>
  <si>
    <t>SOTOMAYOR</t>
  </si>
  <si>
    <t>ZAPAMANGA ET II</t>
  </si>
  <si>
    <t>LOS CEDROS</t>
  </si>
  <si>
    <t>EL ROSAL</t>
  </si>
  <si>
    <t>COLORADOS</t>
  </si>
  <si>
    <t>ALARCON</t>
  </si>
  <si>
    <t>SAN ALONSO</t>
  </si>
  <si>
    <t>LA TRINIDAD</t>
  </si>
  <si>
    <t>URB ZAPAMANGA ET VI</t>
  </si>
  <si>
    <t>FS202605121931300252</t>
  </si>
  <si>
    <t>LAGOS ET III</t>
  </si>
  <si>
    <t>URB LA GRAN LADERA</t>
  </si>
  <si>
    <t>VILLA ALCAZAR</t>
  </si>
  <si>
    <t>FS202605112021564544</t>
  </si>
  <si>
    <t>70001000</t>
  </si>
  <si>
    <t>SINCELEJO</t>
  </si>
  <si>
    <t>C5 - Fidelizacion</t>
  </si>
  <si>
    <t>LA TOSCANA</t>
  </si>
  <si>
    <t>LAS MARGARITAS ET I</t>
  </si>
  <si>
    <t>URB SANTA ANA</t>
  </si>
  <si>
    <t>URB BARLOVENTO</t>
  </si>
  <si>
    <t>URB FUENTE REAL</t>
  </si>
  <si>
    <t>CDE SIMN BOLIVR ET I</t>
  </si>
  <si>
    <t>URB PRQ CENTRA ET II</t>
  </si>
  <si>
    <t>CJR LA ALAMEDA</t>
  </si>
  <si>
    <t>CARMEN</t>
  </si>
  <si>
    <t>CJR ALTAGRACIA</t>
  </si>
  <si>
    <t>BELALCAZAR</t>
  </si>
  <si>
    <t>CJR MONTECARLO</t>
  </si>
  <si>
    <t>YERBABUENA</t>
  </si>
  <si>
    <t>RESTREPO</t>
  </si>
  <si>
    <t>LAS FERIAS</t>
  </si>
  <si>
    <t>13836000</t>
  </si>
  <si>
    <t>TURBACO</t>
  </si>
  <si>
    <t>DISTRITO TURISTICO Y CULTURAL</t>
  </si>
  <si>
    <t>CASTILLO GRANDE</t>
  </si>
  <si>
    <t>LAS GAVIOTAS</t>
  </si>
  <si>
    <t>TACARIGUA</t>
  </si>
  <si>
    <t>NUEVO BOSQUE</t>
  </si>
  <si>
    <t>BOCAGRANDE</t>
  </si>
  <si>
    <t>BLAS DE LEZO</t>
  </si>
  <si>
    <t>TORICES</t>
  </si>
  <si>
    <t>LA CRUZ</t>
  </si>
  <si>
    <t>EL CARMELO</t>
  </si>
  <si>
    <t>PARAGUAY</t>
  </si>
  <si>
    <t>PARAISO</t>
  </si>
  <si>
    <t>CJR PLAZUELA MAYOR</t>
  </si>
  <si>
    <t>CJR IPANEMA</t>
  </si>
  <si>
    <t>EL ESPINAL</t>
  </si>
  <si>
    <t>VISTA HERMOSA</t>
  </si>
  <si>
    <t>FS202605131941200591</t>
  </si>
  <si>
    <t>CJR ALAMEDA JARDIN</t>
  </si>
  <si>
    <t>ALTO DEL BOSQUE</t>
  </si>
  <si>
    <t>BELLAVISTA</t>
  </si>
  <si>
    <t>VILLA DEL SOL</t>
  </si>
  <si>
    <t>LA CONCEPCION</t>
  </si>
  <si>
    <t>URB ALTS PLN PAREJO</t>
  </si>
  <si>
    <t>LA MARIA</t>
  </si>
  <si>
    <t>LAS PALMERAS</t>
  </si>
  <si>
    <t>MARIA CANO</t>
  </si>
  <si>
    <t>CCO EJECUTIVOS</t>
  </si>
  <si>
    <t>FS202604201046115316</t>
  </si>
  <si>
    <t>EL MILAGRO</t>
  </si>
  <si>
    <t>ESCALLON VILLA</t>
  </si>
  <si>
    <t>Silver Prepago</t>
  </si>
  <si>
    <t>CJR PORTAL ALICAN I</t>
  </si>
  <si>
    <t>PUEBLO NUEVO</t>
  </si>
  <si>
    <t>MONTEVERDE</t>
  </si>
  <si>
    <t>URB VALLEJO</t>
  </si>
  <si>
    <t>LA ESPAQOLA</t>
  </si>
  <si>
    <t>BUENAVISTA</t>
  </si>
  <si>
    <t>GUADALAJARA</t>
  </si>
  <si>
    <t>CHUCHURUBI</t>
  </si>
  <si>
    <t>QT - NO EXISTE RED FTTH</t>
  </si>
  <si>
    <t>URD CASTELLANA 57</t>
  </si>
  <si>
    <t>FS202605120816130006</t>
  </si>
  <si>
    <t>15001000</t>
  </si>
  <si>
    <t>TUNJA</t>
  </si>
  <si>
    <t>VILLA DE LEYVA</t>
  </si>
  <si>
    <t>URB VILLA BACHUE</t>
  </si>
  <si>
    <t>LA VILLITA</t>
  </si>
  <si>
    <t>7531807</t>
  </si>
  <si>
    <t>BOCHICA</t>
  </si>
  <si>
    <t>VILLA NUEVA</t>
  </si>
  <si>
    <t>OLAYA</t>
  </si>
  <si>
    <t>VILLA CAMPESTRE</t>
  </si>
  <si>
    <t>LOS GIRASOLES</t>
  </si>
  <si>
    <t>08573000</t>
  </si>
  <si>
    <t>PUERTO COLOMBIA</t>
  </si>
  <si>
    <t>CDE 20 DE JULIO</t>
  </si>
  <si>
    <t>72338865</t>
  </si>
  <si>
    <t>EL SILENCIO</t>
  </si>
  <si>
    <t>ABAJO</t>
  </si>
  <si>
    <t>ALTOS DEL PRADO</t>
  </si>
  <si>
    <t>DISTRITO ESPECIAL</t>
  </si>
  <si>
    <t>VILLATE</t>
  </si>
  <si>
    <t>080010000142</t>
  </si>
  <si>
    <t>EL TABOR</t>
  </si>
  <si>
    <t>CIUDAD JARDIN</t>
  </si>
  <si>
    <t>SAN NICOLAS</t>
  </si>
  <si>
    <t>FS202605071231161729</t>
  </si>
  <si>
    <t>CARRIZAL</t>
  </si>
  <si>
    <t>SAN JOSE</t>
  </si>
  <si>
    <t>EL LIMONCITO</t>
  </si>
  <si>
    <t>LOS NOGALES</t>
  </si>
  <si>
    <t>LA CUMBRE</t>
  </si>
  <si>
    <t>LA PLAYA</t>
  </si>
  <si>
    <t>ROSARIO</t>
  </si>
  <si>
    <t>080010000128</t>
  </si>
  <si>
    <t>LOS TRUPILLOS</t>
  </si>
  <si>
    <t>REBOLO</t>
  </si>
  <si>
    <t>FS202605111010463160</t>
  </si>
  <si>
    <t>EL SANTUARIO</t>
  </si>
  <si>
    <t>SANTANA</t>
  </si>
  <si>
    <t>CJR TURPIAL</t>
  </si>
  <si>
    <t>CJR TORCAZA</t>
  </si>
  <si>
    <t>LA VICTORIA</t>
  </si>
  <si>
    <t>CJR CANARIO</t>
  </si>
  <si>
    <t>LA MAGDALENA</t>
  </si>
  <si>
    <t>CJR CIUDAD CARIBE</t>
  </si>
  <si>
    <t>ALTOS DE PRADOMAR</t>
  </si>
  <si>
    <t>FS202605131609580305</t>
  </si>
  <si>
    <t>ALBORAYA</t>
  </si>
  <si>
    <t>URB CIUDAD CARIBE</t>
  </si>
  <si>
    <t>CJR GOLONDRINA</t>
  </si>
  <si>
    <t>LA LUZ</t>
  </si>
  <si>
    <t>LOS OLIVOS I</t>
  </si>
  <si>
    <t>LA UNION</t>
  </si>
  <si>
    <t>CJR ZAFIRO</t>
  </si>
  <si>
    <t>080010007343</t>
  </si>
  <si>
    <t>EL EDEN I</t>
  </si>
  <si>
    <t>CEVILLAR</t>
  </si>
  <si>
    <t>CJR PARQUE LA 100</t>
  </si>
  <si>
    <t>FS202604211239015930</t>
  </si>
  <si>
    <t>1001820659</t>
  </si>
  <si>
    <t>CDE TCHERASSI</t>
  </si>
  <si>
    <t>TAYRONA</t>
  </si>
  <si>
    <t>32761407</t>
  </si>
  <si>
    <t>3152205360</t>
  </si>
  <si>
    <t>VILLA SANTOS</t>
  </si>
  <si>
    <t>FS202605121731540160</t>
  </si>
  <si>
    <t>FS202604291419331536</t>
  </si>
  <si>
    <t>EL ENCANTO</t>
  </si>
  <si>
    <t>1140834966</t>
  </si>
  <si>
    <t>CJR PUERTO TIMBAL</t>
  </si>
  <si>
    <t>LOS ROBLES</t>
  </si>
  <si>
    <t>LA BONANZA</t>
  </si>
  <si>
    <t>URB EL RIO</t>
  </si>
  <si>
    <t>URB TERRANOVA II</t>
  </si>
  <si>
    <t>URB CISNERO</t>
  </si>
  <si>
    <t>SAN VICENTE</t>
  </si>
  <si>
    <t>VILLA ESTADIO</t>
  </si>
  <si>
    <t>ALTOS LOS ALMENDROS</t>
  </si>
  <si>
    <t>EL MANANTIAL</t>
  </si>
  <si>
    <t>COSTA HERMOSA</t>
  </si>
  <si>
    <t>LOS ALMENDROS II</t>
  </si>
  <si>
    <t>FS202605121947550189</t>
  </si>
  <si>
    <t>SITIO HERMOSO</t>
  </si>
  <si>
    <t>LOS ROBLES ET I</t>
  </si>
  <si>
    <t>RIOMAR</t>
  </si>
  <si>
    <t>ANTONIO NARIQO</t>
  </si>
  <si>
    <t>SOLEDAD DOS MIL</t>
  </si>
  <si>
    <t>FS202605111131143203</t>
  </si>
  <si>
    <t>URB VILLA MONACO</t>
  </si>
  <si>
    <t>FS202605111106053643</t>
  </si>
  <si>
    <t>CAQUETA</t>
  </si>
  <si>
    <t>11</t>
  </si>
  <si>
    <t>SUPER MANZANA 11</t>
  </si>
  <si>
    <t>PALESTINA</t>
  </si>
  <si>
    <t>LAGO TIMIZA II</t>
  </si>
  <si>
    <t>EL CONDADO PAZ</t>
  </si>
  <si>
    <t>FS202605070839182773</t>
  </si>
  <si>
    <t>LAS VEGAS SANTA ANA</t>
  </si>
  <si>
    <t>VILLAS GRANADA I</t>
  </si>
  <si>
    <t>BRASIL</t>
  </si>
  <si>
    <t>OSORIO DIEZ</t>
  </si>
  <si>
    <t>1486464778355100004</t>
  </si>
  <si>
    <t>80011329</t>
  </si>
  <si>
    <t>SUPER MANZANA 3</t>
  </si>
  <si>
    <t>CJR TER CASTI ET II</t>
  </si>
  <si>
    <t>NUEVO TECHO</t>
  </si>
  <si>
    <t>INGLES</t>
  </si>
  <si>
    <t>CJR TORRES SEVILLA</t>
  </si>
  <si>
    <t>52833457</t>
  </si>
  <si>
    <t>MTF LA PAZ</t>
  </si>
  <si>
    <t>SAN VICENTE FERRER</t>
  </si>
  <si>
    <t>SANTA BIBIANA</t>
  </si>
  <si>
    <t>GRAN COLOMBIANO</t>
  </si>
  <si>
    <t>SANTA FE BOSA</t>
  </si>
  <si>
    <t>DANUBIO AZUL-BOSA</t>
  </si>
  <si>
    <t>LA PAZ BOSA</t>
  </si>
  <si>
    <t>JORGE URIBE BOTERO</t>
  </si>
  <si>
    <t>HIPOTECHO OCCIDENTAL</t>
  </si>
  <si>
    <t>VERGEL OCCIDENTAL</t>
  </si>
  <si>
    <t>BOSCONIA</t>
  </si>
  <si>
    <t>TINTALA</t>
  </si>
  <si>
    <t>CARMEN-FONTIBON</t>
  </si>
  <si>
    <t>URB CLASS</t>
  </si>
  <si>
    <t>BARCELONA</t>
  </si>
  <si>
    <t>FS202605111331023953</t>
  </si>
  <si>
    <t>HIPOTECHO SUR</t>
  </si>
  <si>
    <t>VILLA ALSACIA</t>
  </si>
  <si>
    <t>OSORIO II</t>
  </si>
  <si>
    <t>BRASILIA-BOSA</t>
  </si>
  <si>
    <t>VDA TINTAL URBANO</t>
  </si>
  <si>
    <t>SAN BERNARDINO XIX</t>
  </si>
  <si>
    <t>LA ESTANCIA</t>
  </si>
  <si>
    <t>SUPER MANZANA 8</t>
  </si>
  <si>
    <t>SUPER MANZANA 5</t>
  </si>
  <si>
    <t>PROVIVI OCCIDENTAL</t>
  </si>
  <si>
    <t>LA CAMELIA</t>
  </si>
  <si>
    <t>TAPETE</t>
  </si>
  <si>
    <t>VENECIA</t>
  </si>
  <si>
    <t>LA ALQUERIA</t>
  </si>
  <si>
    <t>URB TIMIZA CELULA B</t>
  </si>
  <si>
    <t>MORABIA-FONTIBON</t>
  </si>
  <si>
    <t>SANTA ROSA CARVAJAL</t>
  </si>
  <si>
    <t>OLARTE</t>
  </si>
  <si>
    <t>CIUDAD KENNEDY NORTE</t>
  </si>
  <si>
    <t>FS202605122117400192</t>
  </si>
  <si>
    <t>AUTOPISTA DEL SUR</t>
  </si>
  <si>
    <t>CDE EL RECREO</t>
  </si>
  <si>
    <t>FS202605131409030282</t>
  </si>
  <si>
    <t>VILLA CLAUDIA-KENEDY</t>
  </si>
  <si>
    <t>FS202605131459420433</t>
  </si>
  <si>
    <t>LA CALLEJA</t>
  </si>
  <si>
    <t>PROVIVIENDA</t>
  </si>
  <si>
    <t>NUEVA GRANADA-BOSA</t>
  </si>
  <si>
    <t>TIMIZA A</t>
  </si>
  <si>
    <t>URB CATALINA</t>
  </si>
  <si>
    <t>FS202605131551030427</t>
  </si>
  <si>
    <t>FS202605131612480453</t>
  </si>
  <si>
    <t>EL CORZO</t>
  </si>
  <si>
    <t>EL VERGEL-KENNEDY</t>
  </si>
  <si>
    <t>COLON</t>
  </si>
  <si>
    <t>JOSE MARIA CARBONELL</t>
  </si>
  <si>
    <t>ALQUERIA LA FRAGUA</t>
  </si>
  <si>
    <t>ROMA</t>
  </si>
  <si>
    <t>CIUDAD GALAN</t>
  </si>
  <si>
    <t>GALERIAS</t>
  </si>
  <si>
    <t>CJR VILLAS CASTILLA</t>
  </si>
  <si>
    <t>FS202605131959150594</t>
  </si>
  <si>
    <t>LA CABAQA-BOSA</t>
  </si>
  <si>
    <t>SANTANDER-FONTIBON</t>
  </si>
  <si>
    <t>CJR VILLA VERDE</t>
  </si>
  <si>
    <t>VILLA DEL RIO</t>
  </si>
  <si>
    <t>SAN PABLO-BOSA</t>
  </si>
  <si>
    <t>BOSQUE CASTILLA</t>
  </si>
  <si>
    <t>ANDALUCIA II-BOSA</t>
  </si>
  <si>
    <t>ISLA DEL SOL</t>
  </si>
  <si>
    <t>JIMENEZ QUESADA II</t>
  </si>
  <si>
    <t>FS202605130812210235</t>
  </si>
  <si>
    <t>EL ENSUEQO</t>
  </si>
  <si>
    <t>LAS MARGARITAS-BOSA</t>
  </si>
  <si>
    <t>JERICO</t>
  </si>
  <si>
    <t>MORABIA II</t>
  </si>
  <si>
    <t>MTF CARIMAGUA</t>
  </si>
  <si>
    <t>EDUARDO SANTOS</t>
  </si>
  <si>
    <t>BOHIOS</t>
  </si>
  <si>
    <t>3143302079</t>
  </si>
  <si>
    <t>FS202605081745433396</t>
  </si>
  <si>
    <t>PRADO PINZON</t>
  </si>
  <si>
    <t>CHICO SUR-BOSA</t>
  </si>
  <si>
    <t>SAN BERNARDINO I</t>
  </si>
  <si>
    <t>SUPER MANZANA 9A</t>
  </si>
  <si>
    <t>MIRAFLORES KENNEDY</t>
  </si>
  <si>
    <t>URB CIUDA KENNEDY SU</t>
  </si>
  <si>
    <t>CJR TINTA SM 5 SLT 1</t>
  </si>
  <si>
    <t>FS202605120837010010</t>
  </si>
  <si>
    <t>CJR SENDE CASTILLA I</t>
  </si>
  <si>
    <t>URB BANDERAS</t>
  </si>
  <si>
    <t>HIPOTECHO</t>
  </si>
  <si>
    <t>VILLA ELISA</t>
  </si>
  <si>
    <t>NICOLAS DE FEDERMAN</t>
  </si>
  <si>
    <t>SANTIAGO PEREZ</t>
  </si>
  <si>
    <t>CEDRITOS</t>
  </si>
  <si>
    <t>ESTORIL</t>
  </si>
  <si>
    <t>CDAD SALITRE OCC</t>
  </si>
  <si>
    <t>LOS MONJES</t>
  </si>
  <si>
    <t>URB CORDOBA NIZA</t>
  </si>
  <si>
    <t>1026570405</t>
  </si>
  <si>
    <t>BOSQUE CALDERON</t>
  </si>
  <si>
    <t>SAN ANTON-ANTON NARI</t>
  </si>
  <si>
    <t>PAULO VI</t>
  </si>
  <si>
    <t>QUINTA MUTIS</t>
  </si>
  <si>
    <t>BONANZA</t>
  </si>
  <si>
    <t>LA PEPITA</t>
  </si>
  <si>
    <t>EDUARDO FREI</t>
  </si>
  <si>
    <t>FS202605041207431254</t>
  </si>
  <si>
    <t>SAN MARTIN-SANTAFE</t>
  </si>
  <si>
    <t>CHAPINERO SUR OCCIDE</t>
  </si>
  <si>
    <t>TUNA BAJA</t>
  </si>
  <si>
    <t>LA MERCED NORTE</t>
  </si>
  <si>
    <t>EL CHICO</t>
  </si>
  <si>
    <t>BANCO CENTRAL</t>
  </si>
  <si>
    <t>QUIROGA SUR</t>
  </si>
  <si>
    <t>CHICO NORTE III</t>
  </si>
  <si>
    <t>MARCO FIDEL SUAREZ 1</t>
  </si>
  <si>
    <t>FS202605110656493852</t>
  </si>
  <si>
    <t>GARCES NAVAS ORIENT</t>
  </si>
  <si>
    <t>SANTA CECILIA-SUBA</t>
  </si>
  <si>
    <t>EL BATAN</t>
  </si>
  <si>
    <t>1019104998</t>
  </si>
  <si>
    <t>1001200959</t>
  </si>
  <si>
    <t>1003618700</t>
  </si>
  <si>
    <t>1015443125</t>
  </si>
  <si>
    <t>1052338141</t>
  </si>
  <si>
    <t>1000380235</t>
  </si>
  <si>
    <t>SANT BARBARA OCC</t>
  </si>
  <si>
    <t>SURAMERICA</t>
  </si>
  <si>
    <t>EL EJIDO</t>
  </si>
  <si>
    <t>SAMPER MENDOZA</t>
  </si>
  <si>
    <t>MURILLO TORO</t>
  </si>
  <si>
    <t>ALFONSO LOPEZ-TEUSAQ</t>
  </si>
  <si>
    <t>BILBAO</t>
  </si>
  <si>
    <t>LA SOLEDAD</t>
  </si>
  <si>
    <t>VERGEL-LOS MARTIRES</t>
  </si>
  <si>
    <t>MONARCAS</t>
  </si>
  <si>
    <t>VILLA SAGRARIO</t>
  </si>
  <si>
    <t>BLLAVITA OCCIDENTAL</t>
  </si>
  <si>
    <t>MOLINOS NORTE</t>
  </si>
  <si>
    <t>MARANDU</t>
  </si>
  <si>
    <t>AURES II</t>
  </si>
  <si>
    <t>SANTA ROSA-SUBA</t>
  </si>
  <si>
    <t>URB GRAN GRANADA</t>
  </si>
  <si>
    <t>QUESADA</t>
  </si>
  <si>
    <t>LOS CEDROS ORIENTAL</t>
  </si>
  <si>
    <t>MONTEVIDEO</t>
  </si>
  <si>
    <t>VILLA MAYOR ORIENTAL</t>
  </si>
  <si>
    <t>MARICHUELA</t>
  </si>
  <si>
    <t>SAN PATRICIO</t>
  </si>
  <si>
    <t>PRIMAVERA OCCIDENTAL</t>
  </si>
  <si>
    <t>PARDO RUBIO</t>
  </si>
  <si>
    <t>VILLA DEL MAR</t>
  </si>
  <si>
    <t>FLORENCIA-ENGATIVA</t>
  </si>
  <si>
    <t>BOSQUES MARIANA</t>
  </si>
  <si>
    <t>FS202605091206194247</t>
  </si>
  <si>
    <t>EL ESPARTILLAL</t>
  </si>
  <si>
    <t>EL TINTAL CENTRAL</t>
  </si>
  <si>
    <t>SANTA ISABEL SUR</t>
  </si>
  <si>
    <t>SAN PEDRO-SUBA</t>
  </si>
  <si>
    <t>LA MACARENA</t>
  </si>
  <si>
    <t>SAMPER</t>
  </si>
  <si>
    <t>JOSE JOAQUIN VARGAS</t>
  </si>
  <si>
    <t>TUNA ALTA</t>
  </si>
  <si>
    <t>LA CAMPIQA SC I</t>
  </si>
  <si>
    <t>BOLIVIA II</t>
  </si>
  <si>
    <t>COMUNERO-PUENTE ARAN</t>
  </si>
  <si>
    <t>LAS FLORES-SUBA</t>
  </si>
  <si>
    <t>MONACO</t>
  </si>
  <si>
    <t>VLLA DORADO SAN ANTO</t>
  </si>
  <si>
    <t>EL POA</t>
  </si>
  <si>
    <t>LA PORCIUNCULA</t>
  </si>
  <si>
    <t>TABORA</t>
  </si>
  <si>
    <t>RINCON SANTA INES</t>
  </si>
  <si>
    <t>VILLA GLADYS</t>
  </si>
  <si>
    <t>CEDRO SALAZAR</t>
  </si>
  <si>
    <t>LA ESTANZUELA</t>
  </si>
  <si>
    <t>BUEN AIRE-SAN CRISTO</t>
  </si>
  <si>
    <t>GUSTAVO RESTREPO</t>
  </si>
  <si>
    <t>ENGATIVA ZONA URBANA</t>
  </si>
  <si>
    <t>SAN JOSE DE GRANJA</t>
  </si>
  <si>
    <t>VILLA DE LOS ALPES</t>
  </si>
  <si>
    <t>FS202605120939100009</t>
  </si>
  <si>
    <t>BOLIVIA</t>
  </si>
  <si>
    <t>LA ESTRADA</t>
  </si>
  <si>
    <t>LISBOA-SUBA</t>
  </si>
  <si>
    <t>FS202605121116030142</t>
  </si>
  <si>
    <t>CENTENARIO RAFA URIB</t>
  </si>
  <si>
    <t>RAMAJAL</t>
  </si>
  <si>
    <t>SANTANDER SUR</t>
  </si>
  <si>
    <t>SAN FELIP-BARRI UNID</t>
  </si>
  <si>
    <t>PARIS GAITAN</t>
  </si>
  <si>
    <t>CIUDAD BACHUE I</t>
  </si>
  <si>
    <t>FS202605121350150128</t>
  </si>
  <si>
    <t>URB BOCHICA I-II</t>
  </si>
  <si>
    <t>SABANA DEL DORADO</t>
  </si>
  <si>
    <t>VERAGUA-LOS MARTIRES</t>
  </si>
  <si>
    <t>TIBABUYES</t>
  </si>
  <si>
    <t>FS202605121505160111</t>
  </si>
  <si>
    <t>ACACIAS-USAQUEN</t>
  </si>
  <si>
    <t>LA ANDREA</t>
  </si>
  <si>
    <t>SAN FERNANDO OCCIDE</t>
  </si>
  <si>
    <t>QUINTA CAMACHO</t>
  </si>
  <si>
    <t>FS202605121605240127</t>
  </si>
  <si>
    <t>LA ASUNCION</t>
  </si>
  <si>
    <t>LA PATRIA</t>
  </si>
  <si>
    <t>URB BOCHIC III-IV</t>
  </si>
  <si>
    <t>FS202605121627110125</t>
  </si>
  <si>
    <t>CHAPINERO NORTE</t>
  </si>
  <si>
    <t>GARCES NAVAS</t>
  </si>
  <si>
    <t>ESPERANZA-FONTIBON</t>
  </si>
  <si>
    <t>TURINGIA II</t>
  </si>
  <si>
    <t>VITELMA</t>
  </si>
  <si>
    <t>LAS FERIAS OCCIDE</t>
  </si>
  <si>
    <t>FS202605121856480160</t>
  </si>
  <si>
    <t>ATENAS-SAN CRISTOBAL</t>
  </si>
  <si>
    <t>LAS CRUCES</t>
  </si>
  <si>
    <t>SANTA HELENITA</t>
  </si>
  <si>
    <t>LOS ALAMOS</t>
  </si>
  <si>
    <t>LOS MOLINOS SC I</t>
  </si>
  <si>
    <t>TTES DE COLOMBIA</t>
  </si>
  <si>
    <t>SAN ANTON URBA</t>
  </si>
  <si>
    <t>PINOS LOMBARDIA</t>
  </si>
  <si>
    <t>TUNAL SC I</t>
  </si>
  <si>
    <t>PUERTA SOL</t>
  </si>
  <si>
    <t>ESMERALD-TEUSAQUILLO</t>
  </si>
  <si>
    <t>BOSQUE POPULAR</t>
  </si>
  <si>
    <t>FS202605131444480405</t>
  </si>
  <si>
    <t>SAN CAYETANO</t>
  </si>
  <si>
    <t>470936</t>
  </si>
  <si>
    <t>SAN LUIS-TEUSAQUILLO</t>
  </si>
  <si>
    <t>CALVO SUR</t>
  </si>
  <si>
    <t>MODELIA</t>
  </si>
  <si>
    <t>CHICO NORTE II</t>
  </si>
  <si>
    <t>VILLA INES</t>
  </si>
  <si>
    <t>FLORIDA BLANCA</t>
  </si>
  <si>
    <t>LOS GUACAMAYAS IV</t>
  </si>
  <si>
    <t>EL CHILCAL SUR</t>
  </si>
  <si>
    <t>TEUSAQUILLO</t>
  </si>
  <si>
    <t>CLUB LOS LAGARTOS</t>
  </si>
  <si>
    <t>CAPELLANIA</t>
  </si>
  <si>
    <t>CEDRO NARVAEZ</t>
  </si>
  <si>
    <t>EL NOGAL</t>
  </si>
  <si>
    <t>BENJAMIN HERRERA</t>
  </si>
  <si>
    <t>SAN BENITO</t>
  </si>
  <si>
    <t>FS202605131920440346</t>
  </si>
  <si>
    <t>LA CANIZA</t>
  </si>
  <si>
    <t>MARLY</t>
  </si>
  <si>
    <t>1069748760</t>
  </si>
  <si>
    <t>PAZ-BARRIOS UNIDOS</t>
  </si>
  <si>
    <t>LA FAVORITA</t>
  </si>
  <si>
    <t>BRISAS-SAN CRISTOBAL</t>
  </si>
  <si>
    <t>LECH WALESSA</t>
  </si>
  <si>
    <t>ALMIRANTE PADILLA</t>
  </si>
  <si>
    <t>SAGRA CORAZN-SANTAFE</t>
  </si>
  <si>
    <t>SNTA ISABE-MARTINERO</t>
  </si>
  <si>
    <t>LISBOA-USAQUEN</t>
  </si>
  <si>
    <t>CIUDAD QUIRIGUA</t>
  </si>
  <si>
    <t>POLO CLUB</t>
  </si>
  <si>
    <t>FS202605131249240250</t>
  </si>
  <si>
    <t>TUNALITO</t>
  </si>
  <si>
    <t>3018254240</t>
  </si>
  <si>
    <t>VERONA</t>
  </si>
  <si>
    <t>CJR ARRAYANES SUBA</t>
  </si>
  <si>
    <t>SERAFINA II SEC</t>
  </si>
  <si>
    <t>VILLAS GRANADA</t>
  </si>
  <si>
    <t>FS202605130846460239</t>
  </si>
  <si>
    <t>TUNJUELITO</t>
  </si>
  <si>
    <t>EL LISTON</t>
  </si>
  <si>
    <t>FS202605131210130345</t>
  </si>
  <si>
    <t>PALOBLANCO</t>
  </si>
  <si>
    <t>FS202605131305160387</t>
  </si>
  <si>
    <t>LA SABANA</t>
  </si>
  <si>
    <t>RECREO LOS FRAILES</t>
  </si>
  <si>
    <t>LA FRAGUITA</t>
  </si>
  <si>
    <t>ANTONIO MORALES</t>
  </si>
  <si>
    <t>1066186663</t>
  </si>
  <si>
    <t>PARQUES LORENA</t>
  </si>
  <si>
    <t>LAGO GAITAN</t>
  </si>
  <si>
    <t>FS202605041718062493</t>
  </si>
  <si>
    <t>PLAYAS JABOQUE</t>
  </si>
  <si>
    <t>SAN JORGE CENTRAL</t>
  </si>
  <si>
    <t>SNTA CECILI-FONTIBON</t>
  </si>
  <si>
    <t>SAN JUAN BAUTIS-USME</t>
  </si>
  <si>
    <t>LOMBARDIA</t>
  </si>
  <si>
    <t>FS202605100914444319</t>
  </si>
  <si>
    <t>BOSQUE SAN CARLOS</t>
  </si>
  <si>
    <t>SANTA SOFIA</t>
  </si>
  <si>
    <t>PQR NUEVO SUBA</t>
  </si>
  <si>
    <t>1000574768</t>
  </si>
  <si>
    <t>FS202605121639170207</t>
  </si>
  <si>
    <t>CIUDAD BERNA</t>
  </si>
  <si>
    <t>LA AURORA-USME</t>
  </si>
  <si>
    <t>MODELO SUR</t>
  </si>
  <si>
    <t>LA CABRERA</t>
  </si>
  <si>
    <t>REMANSO</t>
  </si>
  <si>
    <t>FS202605061157331542</t>
  </si>
  <si>
    <t>LA CECILIAR</t>
  </si>
  <si>
    <t>EL MUELLE</t>
  </si>
  <si>
    <t>SAN MIGUEL-BARR UNID</t>
  </si>
  <si>
    <t>LA RIVIERA-ENGATIVA</t>
  </si>
  <si>
    <t>MALLORCA</t>
  </si>
  <si>
    <t>ACEVEDO TEJADA</t>
  </si>
  <si>
    <t>CAMPIN OCCIDENTAL</t>
  </si>
  <si>
    <t>FS202605130747040230</t>
  </si>
  <si>
    <t>QUIROGA CENTRAL</t>
  </si>
  <si>
    <t>LAS GUACAMAYAS III</t>
  </si>
  <si>
    <t>EL DORADO-ENGATIVA</t>
  </si>
  <si>
    <t>SANTA INES SUR</t>
  </si>
  <si>
    <t>FS202605130727500228</t>
  </si>
  <si>
    <t>PRADERA NORTE</t>
  </si>
  <si>
    <t>PORTALES NORTE</t>
  </si>
  <si>
    <t>MAZUREN</t>
  </si>
  <si>
    <t>IBERIA</t>
  </si>
  <si>
    <t>LAS ORQUIDEAS</t>
  </si>
  <si>
    <t>NUEVA ZELANDIA</t>
  </si>
  <si>
    <t>BARRANCAS NORTE</t>
  </si>
  <si>
    <t>CIUDAD JARDIN NORTE</t>
  </si>
  <si>
    <t>1094165357</t>
  </si>
  <si>
    <t>EL CONTADOR</t>
  </si>
  <si>
    <t>PRADO VERANIEGO</t>
  </si>
  <si>
    <t>VILLA DEL PRADO</t>
  </si>
  <si>
    <t>BALCONES DE ORIENTE</t>
  </si>
  <si>
    <t>TOBERIN-USAQUEN</t>
  </si>
  <si>
    <t>URB DELICIAS CARMEN</t>
  </si>
  <si>
    <t>GILMAR</t>
  </si>
  <si>
    <t>110010000021</t>
  </si>
  <si>
    <t>VICTORIA NORTE</t>
  </si>
  <si>
    <t>ATENAS-SUBA</t>
  </si>
  <si>
    <t>SANTA TERESA</t>
  </si>
  <si>
    <t>SAN ANTONIO NORTE</t>
  </si>
  <si>
    <t>RINCON NORTE</t>
  </si>
  <si>
    <t>FS202605121028580054</t>
  </si>
  <si>
    <t>PRADO VERANIEGO NORT</t>
  </si>
  <si>
    <t>GRANADA NORTE</t>
  </si>
  <si>
    <t>STA BARBARA ORIENTAL</t>
  </si>
  <si>
    <t>CJR VILLA NORTE I</t>
  </si>
  <si>
    <t>SAN CRISTOBAL NORTE</t>
  </si>
  <si>
    <t>SAN JOSE USAQUEN</t>
  </si>
  <si>
    <t>TIBABITA-USAQUEN</t>
  </si>
  <si>
    <t>FS202605131527210420</t>
  </si>
  <si>
    <t>3204992442</t>
  </si>
  <si>
    <t>SUBA CERROS</t>
  </si>
  <si>
    <t>BARRANCAS</t>
  </si>
  <si>
    <t>FS202605131140200340</t>
  </si>
  <si>
    <t>FS202605131350160374</t>
  </si>
  <si>
    <t>VILLA MAGDALA</t>
  </si>
  <si>
    <t>FS202605011620331801</t>
  </si>
  <si>
    <t>LA LIBERIA</t>
  </si>
  <si>
    <t>FS202605021334592326</t>
  </si>
  <si>
    <t>FS202604062222232964</t>
  </si>
  <si>
    <t>FS202605061103393233</t>
  </si>
  <si>
    <t>TIERRA LINDA</t>
  </si>
  <si>
    <t>FS202605111238434290</t>
  </si>
  <si>
    <t>52001000</t>
  </si>
  <si>
    <t>PASTO</t>
  </si>
  <si>
    <t>52</t>
  </si>
  <si>
    <t>SAN JUAN DE PASTO</t>
  </si>
  <si>
    <t>76834000</t>
  </si>
  <si>
    <t>TULUA</t>
  </si>
  <si>
    <t>EL INGENIO</t>
  </si>
  <si>
    <t>PARCELA PIEDRA GRAND</t>
  </si>
  <si>
    <t>URB CIUDAD JARDIN</t>
  </si>
  <si>
    <t>EL PEQON</t>
  </si>
  <si>
    <t>FS202604291055411609</t>
  </si>
  <si>
    <t>UR SANTIAGO DE CALI</t>
  </si>
  <si>
    <t>URB LA MERCED</t>
  </si>
  <si>
    <t>LILI</t>
  </si>
  <si>
    <t>EL CEDRO</t>
  </si>
  <si>
    <t>URB LA FLORA</t>
  </si>
  <si>
    <t>CANEY</t>
  </si>
  <si>
    <t>GUAYAQUIL</t>
  </si>
  <si>
    <t>BOCHALEMA</t>
  </si>
  <si>
    <t>ALVERNIA</t>
  </si>
  <si>
    <t>CIUDAD 2000</t>
  </si>
  <si>
    <t>COLSEGUROS ANDES</t>
  </si>
  <si>
    <t>PARQUE ITALIA</t>
  </si>
  <si>
    <t>FS202605121356590109</t>
  </si>
  <si>
    <t>CRISTOBAL COLON</t>
  </si>
  <si>
    <t>10127373</t>
  </si>
  <si>
    <t>URB RIVERAS MERCEDES</t>
  </si>
  <si>
    <t>SAN JUDAS TADEO II</t>
  </si>
  <si>
    <t>3044449468</t>
  </si>
  <si>
    <t>CJR MONTEMADERO</t>
  </si>
  <si>
    <t>FS202605131139260339</t>
  </si>
  <si>
    <t>CIUDAD CORDOBA</t>
  </si>
  <si>
    <t>CIUDADELA CAMPESTRE</t>
  </si>
  <si>
    <t>PORVENIR</t>
  </si>
  <si>
    <t>QUINTAS DE SALOMIA</t>
  </si>
  <si>
    <t>SEC TRANSITO MUNPAL</t>
  </si>
  <si>
    <t>CIUDADELA FLORALIA</t>
  </si>
  <si>
    <t>PRIMERO DE MAYO</t>
  </si>
  <si>
    <t>LOS FARALLONES</t>
  </si>
  <si>
    <t>SAN JUDAS TADEO I</t>
  </si>
  <si>
    <t>GRAN LIMONAR CATAYA</t>
  </si>
  <si>
    <t>VIPASA</t>
  </si>
  <si>
    <t>VILLA COLOMBIA</t>
  </si>
  <si>
    <t>BRISAS DE LOS ALAMOS</t>
  </si>
  <si>
    <t>EL GUABAL</t>
  </si>
  <si>
    <t>CIUDAD CAPRI</t>
  </si>
  <si>
    <t>JUNIN</t>
  </si>
  <si>
    <t>760010007228</t>
  </si>
  <si>
    <t>FONAVIEMCALI</t>
  </si>
  <si>
    <t>PARCELACIONES PANCE</t>
  </si>
  <si>
    <t>SAN LUIS II</t>
  </si>
  <si>
    <t>1127957852</t>
  </si>
  <si>
    <t>CIUDAD PACIFICA</t>
  </si>
  <si>
    <t>URB LA JULIA</t>
  </si>
  <si>
    <t>QUINTAS DE DON SIMON</t>
  </si>
  <si>
    <t>ALJANDRO CABAL POMBO</t>
  </si>
  <si>
    <t>CJR FRONTEIRA</t>
  </si>
  <si>
    <t>EL ALBERGUE</t>
  </si>
  <si>
    <t>LLERAS</t>
  </si>
  <si>
    <t>TRONCAL</t>
  </si>
  <si>
    <t>LA RIVERA I</t>
  </si>
  <si>
    <t>SAN FERNANDO VIEJO</t>
  </si>
  <si>
    <t>EL GRAN LIMONAR</t>
  </si>
  <si>
    <t>HORIZON SANTA ISABEL</t>
  </si>
  <si>
    <t>EL LLANO</t>
  </si>
  <si>
    <t>URB DEPARTAMENTAL</t>
  </si>
  <si>
    <t>LA FLORA</t>
  </si>
  <si>
    <t>ALFONSO LOPEZ 2 ET</t>
  </si>
  <si>
    <t>SAAVEDRA GALINDO</t>
  </si>
  <si>
    <t>LOS GUADUALES</t>
  </si>
  <si>
    <t>CJR LILI VIENTO II</t>
  </si>
  <si>
    <t>SEMBRADOR</t>
  </si>
  <si>
    <t>EL LIDO</t>
  </si>
  <si>
    <t>FRANC ELADIO RAMIREZ</t>
  </si>
  <si>
    <t>SANTA BARBARA</t>
  </si>
  <si>
    <t>FS202605131805230581</t>
  </si>
  <si>
    <t>LAS VEGAS COMFANDI</t>
  </si>
  <si>
    <t>AREA LIBRE PQ D AMOR</t>
  </si>
  <si>
    <t>NUEVA TEQUENDAMA</t>
  </si>
  <si>
    <t>LA CASCADA</t>
  </si>
  <si>
    <t>1107840236</t>
  </si>
  <si>
    <t>SULTANA BERLIN</t>
  </si>
  <si>
    <t>ASTURIAS</t>
  </si>
  <si>
    <t>FS202605131350470410</t>
  </si>
  <si>
    <t>PRADOS DE ORIENTE</t>
  </si>
  <si>
    <t>MUNICIPAL</t>
  </si>
  <si>
    <t>OLIMPICO</t>
  </si>
  <si>
    <t>CJR TURPIAL CIUD COU</t>
  </si>
  <si>
    <t>PRADOS DEL LIMONAR</t>
  </si>
  <si>
    <t>PRINCIPE</t>
  </si>
  <si>
    <t>PASO DEL COMERCIO</t>
  </si>
  <si>
    <t>JORGE ZAWADSKY</t>
  </si>
  <si>
    <t>DEPARTAMENTAL</t>
  </si>
  <si>
    <t>AGUABLANCA</t>
  </si>
  <si>
    <t>SEC LUISA BLLA SUIZA</t>
  </si>
  <si>
    <t>INDUSTRIAL</t>
  </si>
  <si>
    <t>760010000253</t>
  </si>
  <si>
    <t>ZAMORANO</t>
  </si>
  <si>
    <t>760010000263</t>
  </si>
  <si>
    <t>SAN LUIS</t>
  </si>
  <si>
    <t>SANTA ELENA</t>
  </si>
  <si>
    <t>SEC ALTS SNTA ISABEL</t>
  </si>
  <si>
    <t>LOS PQS BARRANQUILLA</t>
  </si>
  <si>
    <t>PAMPA LINDA</t>
  </si>
  <si>
    <t>EL RODEO</t>
  </si>
  <si>
    <t>CAQAVRALEJO SGR PTRI</t>
  </si>
  <si>
    <t>CIRO VELAZCO</t>
  </si>
  <si>
    <t>TERRON COLORADO</t>
  </si>
  <si>
    <t>URB BASE PLANT TLLRS</t>
  </si>
  <si>
    <t>760010000180</t>
  </si>
  <si>
    <t>760010000362</t>
  </si>
  <si>
    <t>31714693</t>
  </si>
  <si>
    <t>SALOMIA</t>
  </si>
  <si>
    <t>3 DE JULIO</t>
  </si>
  <si>
    <t>LA GRAN COLOMBIA</t>
  </si>
  <si>
    <t>SAN FERNANDO NUEVO</t>
  </si>
  <si>
    <t>25269000</t>
  </si>
  <si>
    <t>FACATATIVA</t>
  </si>
  <si>
    <t>OMNICENTRO</t>
  </si>
  <si>
    <t>URB EL TREBOL</t>
  </si>
  <si>
    <t>LA MESA</t>
  </si>
  <si>
    <t>H CASBLAN L HERRERIA</t>
  </si>
  <si>
    <t>EL SOSIEGO</t>
  </si>
  <si>
    <t>52095702</t>
  </si>
  <si>
    <t>CJR PQS SANTA HELENA</t>
  </si>
  <si>
    <t>CJR BUGANVILLEAS</t>
  </si>
  <si>
    <t>DOS CAMINOS</t>
  </si>
  <si>
    <t>URB ZUAME ET III</t>
  </si>
  <si>
    <t>FS202605121702580136</t>
  </si>
  <si>
    <t>CJR EL MAQANA</t>
  </si>
  <si>
    <t>CJR CALICANTO II</t>
  </si>
  <si>
    <t>CJR ALEJNDRIA REAL V</t>
  </si>
  <si>
    <t>LUSITANIA</t>
  </si>
  <si>
    <t>CJR SOLERA LA PROSP</t>
  </si>
  <si>
    <t>CJR LINARIA</t>
  </si>
  <si>
    <t>CJR PRQ CAMPES ET XI</t>
  </si>
  <si>
    <t>URB TERREROS</t>
  </si>
  <si>
    <t>CJR ZARAGOZA II</t>
  </si>
  <si>
    <t>MRADOR SAN IGNACIO V</t>
  </si>
  <si>
    <t>CJR HUERTAS DSOACHA</t>
  </si>
  <si>
    <t>ECHAVARRIA</t>
  </si>
  <si>
    <t>NUEVO MEXICO</t>
  </si>
  <si>
    <t>URBANIZACION CARTUJA</t>
  </si>
  <si>
    <t>FS202605121222240065</t>
  </si>
  <si>
    <t>HND MAD CASTELLANA</t>
  </si>
  <si>
    <t>CJR PORTAL FLORES</t>
  </si>
  <si>
    <t>CJR EL TRIUNFO I</t>
  </si>
  <si>
    <t>HATO SEGUNDO SECTOR</t>
  </si>
  <si>
    <t>VILLA URBANIA</t>
  </si>
  <si>
    <t>LA AURORA</t>
  </si>
  <si>
    <t>URB SERREZUELITA</t>
  </si>
  <si>
    <t>FS202605111332464307</t>
  </si>
  <si>
    <t>CJR EL TESORO I</t>
  </si>
  <si>
    <t>SERREZUELA</t>
  </si>
  <si>
    <t>25175000</t>
  </si>
  <si>
    <t>CHIA</t>
  </si>
  <si>
    <t>CJR ALBORADA REAL II</t>
  </si>
  <si>
    <t>25817000</t>
  </si>
  <si>
    <t>TOCANCIPA</t>
  </si>
  <si>
    <t>UBATE</t>
  </si>
  <si>
    <t>CAMINOS DE SIE II</t>
  </si>
  <si>
    <t>CJR NATIVO</t>
  </si>
  <si>
    <t>RIO GRANDE</t>
  </si>
  <si>
    <t>CJR ALEROS SABANA</t>
  </si>
  <si>
    <t>FS202605111716223740</t>
  </si>
  <si>
    <t>SEC LA PRIMAVERA</t>
  </si>
  <si>
    <t>VDA CHUNTAME</t>
  </si>
  <si>
    <t>EL PORTAL FLORES</t>
  </si>
  <si>
    <t>LOS SAUCES</t>
  </si>
  <si>
    <t>LA LEGUA</t>
  </si>
  <si>
    <t>ANTARA</t>
  </si>
  <si>
    <t>CJR PAQ D HATOGRANDE</t>
  </si>
  <si>
    <t>CJR CODORNIZ</t>
  </si>
  <si>
    <t>URB ALCOLPAVIZ</t>
  </si>
  <si>
    <t>CJR ENSUEQOS SAUCEDA</t>
  </si>
  <si>
    <t>URB LAS VILLAS</t>
  </si>
  <si>
    <t>BACHUE</t>
  </si>
  <si>
    <t>CND CAMP CARMELO</t>
  </si>
  <si>
    <t>FS202605132100230417</t>
  </si>
  <si>
    <t>CJR CARRARA</t>
  </si>
  <si>
    <t>CJR PARQUE FLORES</t>
  </si>
  <si>
    <t>CJR VALDIVIA ET II</t>
  </si>
  <si>
    <t>FS202604301623382452</t>
  </si>
  <si>
    <t>FS202605081506492827</t>
  </si>
  <si>
    <t>ESTADO AGENDA</t>
  </si>
  <si>
    <t>FECHA AGENDA</t>
  </si>
  <si>
    <t>FRANJA AGENDA</t>
  </si>
  <si>
    <t>MOTIVO DE SUSPENSION</t>
  </si>
  <si>
    <t>DIA AGENDA</t>
  </si>
  <si>
    <t>MES AGENDA</t>
  </si>
  <si>
    <t>ESTADO LEG</t>
  </si>
  <si>
    <t>FECHA LEG</t>
  </si>
  <si>
    <t>ANHO</t>
  </si>
  <si>
    <t>PERIODO_ALTA</t>
  </si>
  <si>
    <t>MES_ALTA</t>
  </si>
  <si>
    <t>NUM_PETICION</t>
  </si>
  <si>
    <t>FEC_REGISTRO</t>
  </si>
  <si>
    <t>FEC_ALTA</t>
  </si>
  <si>
    <t>OPERACION</t>
  </si>
  <si>
    <t>CLASE_OPERACION</t>
  </si>
  <si>
    <t>SEGMENTO_CUENTA</t>
  </si>
  <si>
    <t>DIRECCION</t>
  </si>
  <si>
    <t>BARRIO</t>
  </si>
  <si>
    <t>MUNICIPIO</t>
  </si>
  <si>
    <t>DEPARTAMENTO</t>
  </si>
  <si>
    <t>REGIONAL</t>
  </si>
  <si>
    <t>NOMBRE_CLIENTE</t>
  </si>
  <si>
    <t>NUM_IDENT_CLIENTE</t>
  </si>
  <si>
    <t>TIPO_IDENT_CLIENTE</t>
  </si>
  <si>
    <t>NUM_IDENT_VENDEDOR</t>
  </si>
  <si>
    <t>NOM_VENDEDOR</t>
  </si>
  <si>
    <t>NIT_COMERCIALIZADOR</t>
  </si>
  <si>
    <t>COMERCIALIZADOR</t>
  </si>
  <si>
    <t>NOMBRE_GRUPO</t>
  </si>
  <si>
    <t>MULTIPRODUCTO</t>
  </si>
  <si>
    <t>CAUSALES_NOVEDAD</t>
  </si>
  <si>
    <t>DIF_DIAS</t>
  </si>
  <si>
    <t>RANGO</t>
  </si>
  <si>
    <t>NOTAS</t>
  </si>
  <si>
    <t>FEC_INGRESO</t>
  </si>
  <si>
    <t>FEC_LEGAL</t>
  </si>
  <si>
    <t>ESTADO_LEG</t>
  </si>
  <si>
    <t>NUM_GUIA</t>
  </si>
  <si>
    <t>PUNTO_VENTA</t>
  </si>
  <si>
    <t>NUM_CUENTA</t>
  </si>
  <si>
    <t>CONFRONTACION</t>
  </si>
  <si>
    <t>FEC_NOVEDAD</t>
  </si>
  <si>
    <t>ESTADO_NOVEDAD</t>
  </si>
  <si>
    <t>DIF_DIAS_SOLUCION</t>
  </si>
  <si>
    <t>ESTADO_VENDEDOR</t>
  </si>
  <si>
    <t>ESTADO_LINEA</t>
  </si>
  <si>
    <t>CANAL_ACCESO</t>
  </si>
  <si>
    <t>ESTRATO</t>
  </si>
  <si>
    <t>USER_INGRESO</t>
  </si>
  <si>
    <t>tramitador_usuatis</t>
  </si>
  <si>
    <t>tramitador_nom</t>
  </si>
  <si>
    <t>cedula_tramitador</t>
  </si>
  <si>
    <t>ST</t>
  </si>
  <si>
    <t>SITUACION_ORDEN</t>
  </si>
  <si>
    <t>Cliente_Soho</t>
  </si>
  <si>
    <t>Tipo_convergencia</t>
  </si>
  <si>
    <t>Oferta_Integrada</t>
  </si>
  <si>
    <t>1090516726</t>
  </si>
  <si>
    <t>1005323090</t>
  </si>
  <si>
    <t>GENNY NATHALIA TORRES ALFONSO</t>
  </si>
  <si>
    <t>FUERZA DE VENTA DIRECTA TELEVENTAS</t>
  </si>
  <si>
    <t>A 9</t>
  </si>
  <si>
    <t>PDTE LEGALIZAR</t>
  </si>
  <si>
    <t>TELEVENTAS - FVD 2</t>
  </si>
  <si>
    <t>3215133603 - 0</t>
  </si>
  <si>
    <t>ACTIVO</t>
  </si>
  <si>
    <t>Activa_x000D_</t>
  </si>
  <si>
    <t>No_Aplica</t>
  </si>
  <si>
    <t>CANCELADO</t>
  </si>
  <si>
    <t xml:space="preserve">PDNT LEG </t>
  </si>
  <si>
    <t>PENDIENTE LEG</t>
  </si>
  <si>
    <t>FINAL Vs LG</t>
  </si>
  <si>
    <t>% PAGO</t>
  </si>
  <si>
    <t>SAN FRANCI-PUEN ARAN</t>
  </si>
  <si>
    <t>1015436387</t>
  </si>
  <si>
    <t>1126428345</t>
  </si>
  <si>
    <t>BEATRIZ ELVIRA REINOZA JEREZ</t>
  </si>
  <si>
    <t>GIR EMT0UTHF016KF96ECDFUEPO8ES03JE4R_</t>
  </si>
  <si>
    <t>LEGALIZADA GRABACION</t>
  </si>
  <si>
    <t>3005707776 - 3118604593</t>
  </si>
  <si>
    <t>NH012116</t>
  </si>
  <si>
    <t>1013620162</t>
  </si>
  <si>
    <t>1121044399</t>
  </si>
  <si>
    <t>KEYLA CHIQUINQUIRA FERNANDEZ LOPEZ</t>
  </si>
  <si>
    <t>GIR EMT0UTHF016KF96ECDFUEPO8ES03JCP0</t>
  </si>
  <si>
    <t>3125787724 - 0</t>
  </si>
  <si>
    <t>LOS LIBERTADORES</t>
  </si>
  <si>
    <t>San Gil</t>
  </si>
  <si>
    <t>91080268</t>
  </si>
  <si>
    <t>1140421618</t>
  </si>
  <si>
    <t>MARIA YOLANDA GUTIERREZ MORENO</t>
  </si>
  <si>
    <t>GIR EMT0UTHF016KF96ECDFUEPO8ES03GIKF</t>
  </si>
  <si>
    <t>0077166243 - 0</t>
  </si>
  <si>
    <t>1013591492</t>
  </si>
  <si>
    <t>1098795082</t>
  </si>
  <si>
    <t>JENNYFER CUBIDES OVIEDO</t>
  </si>
  <si>
    <t>GIR EMT0UTHF016KF96ECDFUEPO8ES03G71R</t>
  </si>
  <si>
    <t>3144535414 - 0</t>
  </si>
  <si>
    <t>Facatativá</t>
  </si>
  <si>
    <t>1118468921</t>
  </si>
  <si>
    <t>GIR EMT0UTHF016KF96ECDFUEPO8ES03G3EJ</t>
  </si>
  <si>
    <t>3138149721 - 0</t>
  </si>
  <si>
    <t>EL PORTAL ISRAEL</t>
  </si>
  <si>
    <t>1098791592</t>
  </si>
  <si>
    <t>GIR EMT0UTHF016KF96ECDFUEPO8ES03FE3H_</t>
  </si>
  <si>
    <t>3227644625 - 0</t>
  </si>
  <si>
    <t>25337</t>
  </si>
  <si>
    <t>MTotal_Trio_Voz Ilim Nal _Ba Ancha 900Mbps_IPTV 2deco_Mov Ilim_Disney Premium_Nac_25337</t>
  </si>
  <si>
    <t>52195880</t>
  </si>
  <si>
    <t>1098783837</t>
  </si>
  <si>
    <t>WILLIAM ANDRES OSORIO BAEZ</t>
  </si>
  <si>
    <t>GIR EMT0UTHF016KF96ECDFUEPO8ES03FEPB</t>
  </si>
  <si>
    <t>3132094308 - 13696969</t>
  </si>
  <si>
    <t>TIMIZA C</t>
  </si>
  <si>
    <t>1012399309</t>
  </si>
  <si>
    <t>GIR EMT0UTHF016KF96ECDFUEPO8ES03F01A</t>
  </si>
  <si>
    <t>3118503045 - 0</t>
  </si>
  <si>
    <t>LIMONAR</t>
  </si>
  <si>
    <t>76311369</t>
  </si>
  <si>
    <t>13745871</t>
  </si>
  <si>
    <t>FELIX ORLANDO VARGAS CALA</t>
  </si>
  <si>
    <t>GIR EMT0UTHF016KF96ECDFUEPO8ES03ERTN_</t>
  </si>
  <si>
    <t>3002307700 - 0</t>
  </si>
  <si>
    <t>EL REFUGIO-FONTIBON</t>
  </si>
  <si>
    <t>1003516785</t>
  </si>
  <si>
    <t>GIR /EMT0UTHF016KF96ECDFUEPO8ES03BGRP</t>
  </si>
  <si>
    <t>3124995581 - 0</t>
  </si>
  <si>
    <t>CEREZOS I</t>
  </si>
  <si>
    <t>1064792489</t>
  </si>
  <si>
    <t>GIR EMT0UTHF016KF96ECDFUEPO8ES03DLHM</t>
  </si>
  <si>
    <t>3237894639 - 0</t>
  </si>
  <si>
    <t>1144080638</t>
  </si>
  <si>
    <t>1032938459</t>
  </si>
  <si>
    <t>PAULA TATIANA SANCHEZ PRIETO</t>
  </si>
  <si>
    <t>MENTIUS S.A.S</t>
  </si>
  <si>
    <t>Linea Fija Archivo de audio cargado en Papiros</t>
  </si>
  <si>
    <t>TELEVENTAS - MENTIUS S.A.S</t>
  </si>
  <si>
    <t>3012862146 - 0</t>
  </si>
  <si>
    <t>NH015054</t>
  </si>
  <si>
    <t>LEG MNL 2026-05-12</t>
  </si>
  <si>
    <t>MANUAL</t>
  </si>
  <si>
    <t>40414239</t>
  </si>
  <si>
    <t>GIR EMT0UTHF016KF96ECDFUEPO8ES03CPT1 /EMT0UTHF016KF96ECDFUEPO8ES032IGD_</t>
  </si>
  <si>
    <t>3103378582 - 3128801397</t>
  </si>
  <si>
    <t>PORVENIR-CDAD BOLIVA</t>
  </si>
  <si>
    <t>1013585870</t>
  </si>
  <si>
    <t>1073246150</t>
  </si>
  <si>
    <t>LUISA FERNANDA CHARRY GARCIA</t>
  </si>
  <si>
    <t>830050856-2</t>
  </si>
  <si>
    <t>GIR M0GM6SBVQ573HD73IP0A5HCI2O03M5MC</t>
  </si>
  <si>
    <t>3170512335 - 0</t>
  </si>
  <si>
    <t>EL MADRIGAL</t>
  </si>
  <si>
    <t>79724004</t>
  </si>
  <si>
    <t>GIR EMT0UTHF016KF96ECDFUEPO8ES03CGAI_</t>
  </si>
  <si>
    <t>3202777969 - 3196521745</t>
  </si>
  <si>
    <t>1086634535</t>
  </si>
  <si>
    <t>GIR EMT0UTHF016KF96ECDFUEPO8ES03BQ3U</t>
  </si>
  <si>
    <t>3117506134 - 0</t>
  </si>
  <si>
    <t>CJR VIL NVA AYURA</t>
  </si>
  <si>
    <t>70550125</t>
  </si>
  <si>
    <t>GIR EMT0UTHF016KF96ECDFUEPO8ES03C9RH</t>
  </si>
  <si>
    <t>3104540192 - 45974042</t>
  </si>
  <si>
    <t>CASAS FISCALES</t>
  </si>
  <si>
    <t>1061793161</t>
  </si>
  <si>
    <t>GIR EMT0UTHF016KF96ECDFUEPO8ES03BEHT_</t>
  </si>
  <si>
    <t>3164336367 - 3164336367</t>
  </si>
  <si>
    <t>1099553312</t>
  </si>
  <si>
    <t>GIR EMT0UTHF016KF96ECDFUEPO8ES03B32P</t>
  </si>
  <si>
    <t>3156611078 - 3156611078</t>
  </si>
  <si>
    <t>CJR PELICANO</t>
  </si>
  <si>
    <t>1044394845</t>
  </si>
  <si>
    <t>GIR /EMT0UTHF016KF96ECDFUEPO8ES03B0S0</t>
  </si>
  <si>
    <t>3002024820 - 3245321655</t>
  </si>
  <si>
    <t>9020788</t>
  </si>
  <si>
    <t>GIR EMT0UTHF016KF96ECDFUEPO8ES0385E2_EMT0UTHF016KF96ECDFUEPO8ES0387D7</t>
  </si>
  <si>
    <t>3135145974 - 0</t>
  </si>
  <si>
    <t>1143994191</t>
  </si>
  <si>
    <t>GIR EMT0UTHF016KF96ECDFUEPO8ES0380LN</t>
  </si>
  <si>
    <t>3163158855 - 01111111</t>
  </si>
  <si>
    <t>CJR CAMINO ET I</t>
  </si>
  <si>
    <t>1073702015</t>
  </si>
  <si>
    <t>1005333298</t>
  </si>
  <si>
    <t>OSCAR DAVID ALFONSO LOPEZ</t>
  </si>
  <si>
    <t>GIR EMT0UTHF016KF96ECDFUEPO8ES037JQA</t>
  </si>
  <si>
    <t>3204261817 - 0</t>
  </si>
  <si>
    <t>1020794628</t>
  </si>
  <si>
    <t>GIR EMT0UTHF016KF96ECDFUEPO8ES037CTK</t>
  </si>
  <si>
    <t>3186322391 - 3186322391</t>
  </si>
  <si>
    <t>80803405</t>
  </si>
  <si>
    <t>1015468928</t>
  </si>
  <si>
    <t>DAVID ENRIQUE PEREZ PICO</t>
  </si>
  <si>
    <t>aGIR M0GM6SBVQ573HD73IP0A5HCI2O03OVUN_2026-05-07_19-25-31</t>
  </si>
  <si>
    <t>3246843231 - 55328742</t>
  </si>
  <si>
    <t>1002938419</t>
  </si>
  <si>
    <t>1058138263</t>
  </si>
  <si>
    <t>JUAN PABLO PIEDRAHITA PIEDRAHITA</t>
  </si>
  <si>
    <t>aGIR M0GM6SBVQ573HD73IP0A5HCI2O03Q0AC_2026-05-07_19-51-28</t>
  </si>
  <si>
    <t>3212557304 - 0</t>
  </si>
  <si>
    <t>1042464220</t>
  </si>
  <si>
    <t>GIR EMT0UTHF016KF96ECDFUEPO8ES036LFN_</t>
  </si>
  <si>
    <t>3015473601 - 0</t>
  </si>
  <si>
    <t>Turbaco</t>
  </si>
  <si>
    <t>1050961461</t>
  </si>
  <si>
    <t>GIR EMT0UTHF016KF96ECDFUEPO8ES036LIN_</t>
  </si>
  <si>
    <t>3136297345 - 0</t>
  </si>
  <si>
    <t>1144041228</t>
  </si>
  <si>
    <t>aGIR M0GM6SBVQ573HD73IP0A5HCI2O02D2UG_2026-05-05_19-13-18</t>
  </si>
  <si>
    <t>3160430253 - 24433587</t>
  </si>
  <si>
    <t>1030663958</t>
  </si>
  <si>
    <t>GIR EMT0UTHF016KF96ECDFUEPO8ES036BBE</t>
  </si>
  <si>
    <t>3105877555 - 3024304787</t>
  </si>
  <si>
    <t>7988453</t>
  </si>
  <si>
    <t>GIR EMT0UTHF016KF96ECDFUEPO8ES036HQT</t>
  </si>
  <si>
    <t>3205263251 - 0</t>
  </si>
  <si>
    <t>BOSA NOVA PORVENIR</t>
  </si>
  <si>
    <t>1070990357</t>
  </si>
  <si>
    <t>GIR EMT0UTHF016KF96ECDFUEPO8ES036ALU_</t>
  </si>
  <si>
    <t>3202545997 - 0</t>
  </si>
  <si>
    <t>1001165939</t>
  </si>
  <si>
    <t>GIR EMT0UTHF016KF96ECDFUEPO8ES03669C</t>
  </si>
  <si>
    <t>3232249116 - 3215784551</t>
  </si>
  <si>
    <t>1193083209</t>
  </si>
  <si>
    <t>GIR EMT0UTHF016KF96ECDFUEPO8ES03601F</t>
  </si>
  <si>
    <t>3155885165 - 0</t>
  </si>
  <si>
    <t>1107075032</t>
  </si>
  <si>
    <t>aGIR M0GM6SBVQ573HD73IP0A5HCI2O03GBR7_2026-05-07_15-33-26</t>
  </si>
  <si>
    <t>3147297079 - 3147297076</t>
  </si>
  <si>
    <t>1017922198</t>
  </si>
  <si>
    <t>GIR EMT0UTHF016KF96ECDFUEPO8ES035T53</t>
  </si>
  <si>
    <t>3204842298 - 0</t>
  </si>
  <si>
    <t>CJR BOSQUES DEL HATO</t>
  </si>
  <si>
    <t>Piedecuesta</t>
  </si>
  <si>
    <t>80804600</t>
  </si>
  <si>
    <t>1193528209</t>
  </si>
  <si>
    <t>ANDRES CAMILO TORO VARGAS</t>
  </si>
  <si>
    <t>901908332-7</t>
  </si>
  <si>
    <t>BEST BPO S.A.S</t>
  </si>
  <si>
    <t>TELEVENTAS - CALL EXPRES BEST BPO</t>
  </si>
  <si>
    <t>3122491334 - 0</t>
  </si>
  <si>
    <t>1002190535</t>
  </si>
  <si>
    <t>GIR EMT0UTHF016KF96ECDFUEPO8ES0353MK_</t>
  </si>
  <si>
    <t>3017929983 - 3017929983</t>
  </si>
  <si>
    <t>1144058537</t>
  </si>
  <si>
    <t>GIR EMT0UTHF016KF96ECDFUEPO8ES035CNM</t>
  </si>
  <si>
    <t>3128903195 - 3188753880</t>
  </si>
  <si>
    <t>72164774</t>
  </si>
  <si>
    <t>GIR EMT0UTHF016KF96ECDFUEPO8ES0352O6_</t>
  </si>
  <si>
    <t>3015652680 - 3015652680</t>
  </si>
  <si>
    <t>CJR CAOBO</t>
  </si>
  <si>
    <t>1121895394</t>
  </si>
  <si>
    <t>GIR EMT0UTHF016KF96ECDFUEPO8ES0347CG_</t>
  </si>
  <si>
    <t>3107967546 - 0</t>
  </si>
  <si>
    <t>1144083827</t>
  </si>
  <si>
    <t>GIR EMT0UTHF016KF96ECDFUEPO8ES033SRF_</t>
  </si>
  <si>
    <t>3168762797 - 3152180136</t>
  </si>
  <si>
    <t>PARQ REAL SEC I Y II</t>
  </si>
  <si>
    <t>52462568</t>
  </si>
  <si>
    <t>GIR EMT0UTHF016KF96ECDFUEPO8ES0342PA</t>
  </si>
  <si>
    <t>3143143300 - 0</t>
  </si>
  <si>
    <t>1030544242</t>
  </si>
  <si>
    <t>GIR EMT0UTHF016KF96ECDFUEPO8ES033LVJ</t>
  </si>
  <si>
    <t>3246804061 - 3504481655</t>
  </si>
  <si>
    <t>1033820230</t>
  </si>
  <si>
    <t>GIR EMT0UTHF016KF96ECDFUEPO8ES0337CT</t>
  </si>
  <si>
    <t>3184113406 - 0</t>
  </si>
  <si>
    <t>CJR PLAZUELA ALAMOS</t>
  </si>
  <si>
    <t>1018519971</t>
  </si>
  <si>
    <t>GIR EMT0UTHF016KF96ECDFUEPO8ES032PU9</t>
  </si>
  <si>
    <t>3124387392 - 0</t>
  </si>
  <si>
    <t>1030645696</t>
  </si>
  <si>
    <t>GIR EMT0UTHF016KF96ECDFUEPO8ES032VNR_</t>
  </si>
  <si>
    <t>3184809985 - 04809985</t>
  </si>
  <si>
    <t>SEC NORTE</t>
  </si>
  <si>
    <t>Tocancipá</t>
  </si>
  <si>
    <t>1077083806</t>
  </si>
  <si>
    <t>GIR EMT0UTHF016KF96ECDFUEPO8ES032RD1</t>
  </si>
  <si>
    <t>3124588485 - 0</t>
  </si>
  <si>
    <t>1020780819</t>
  </si>
  <si>
    <t>GIR EMT0UTHF016KF96ECDFUEPO8ES02VDB0_</t>
  </si>
  <si>
    <t>3028342832 - 3108692252</t>
  </si>
  <si>
    <t>900808540</t>
  </si>
  <si>
    <t>31</t>
  </si>
  <si>
    <t>1054996089</t>
  </si>
  <si>
    <t>VICTOR DAVID OLAYA GONZALEZ</t>
  </si>
  <si>
    <t>BECALL OUTSOURCING OUTBOUND B2B</t>
  </si>
  <si>
    <t>3173273907 - 0</t>
  </si>
  <si>
    <t>1140833063</t>
  </si>
  <si>
    <t>GIR EMT0UTHF016KF96ECDFUEPO8ES032FU0</t>
  </si>
  <si>
    <t>3002975968 - 3042574932</t>
  </si>
  <si>
    <t>LEG MNL 2026-05-08</t>
  </si>
  <si>
    <t>1000162905</t>
  </si>
  <si>
    <t>GIR EMT0UTHF016KF96ECDFUEPO8ES032KGI</t>
  </si>
  <si>
    <t>3154519745 - 3118027546</t>
  </si>
  <si>
    <t>1070961443</t>
  </si>
  <si>
    <t>GIR EMT0UTHF016KF96ECDFUEPO8ES0328EP</t>
  </si>
  <si>
    <t>3045644284 - 0</t>
  </si>
  <si>
    <t>1143464493</t>
  </si>
  <si>
    <t>GIR EMT0UTHF016KF96ECDFUEPO8ES031VB8</t>
  </si>
  <si>
    <t>3044089000 - 0</t>
  </si>
  <si>
    <t>1005540790</t>
  </si>
  <si>
    <t>GIR EMT0UTHF016KF96ECDFUEPO8ES0321MR</t>
  </si>
  <si>
    <t>3133506064 - 0</t>
  </si>
  <si>
    <t>900371860</t>
  </si>
  <si>
    <t>GIR EMT0UTHF016KF96ECDFUEPO8ES031O66</t>
  </si>
  <si>
    <t>3128635999 - 4446585</t>
  </si>
  <si>
    <t>25394</t>
  </si>
  <si>
    <t>Trio Internet Fibra Pyme_Voz Fija Nacional_IPTV 900Mbps Eje Cafetero_25394</t>
  </si>
  <si>
    <t>SANTA HELENA</t>
  </si>
  <si>
    <t>37506440</t>
  </si>
  <si>
    <t>GIR 20001623491635_37506440_2026057_parte 1</t>
  </si>
  <si>
    <t>3162342470 - 0</t>
  </si>
  <si>
    <t>38070510</t>
  </si>
  <si>
    <t>1066569762</t>
  </si>
  <si>
    <t>LUIS ALEJANDRO PENATE GONZALEZ</t>
  </si>
  <si>
    <t>3209732883 - 0</t>
  </si>
  <si>
    <t>1098819743</t>
  </si>
  <si>
    <t>GIR EMT0UTHF016KF96ECDFUEPO8ES03175R</t>
  </si>
  <si>
    <t>3165131302 - 3165131302</t>
  </si>
  <si>
    <t>1000364608</t>
  </si>
  <si>
    <t>GIR EMT0UTHF016KF96ECDFUEPO8ES02UA30</t>
  </si>
  <si>
    <t>3214629295 - 0</t>
  </si>
  <si>
    <t>SAN PEDRO-FONTIBON</t>
  </si>
  <si>
    <t>17333276</t>
  </si>
  <si>
    <t>GIR EMT0UTHF016KF96ECDFUEPO8ES030VNE_</t>
  </si>
  <si>
    <t>3144420908 - 3194715028</t>
  </si>
  <si>
    <t>31284703</t>
  </si>
  <si>
    <t>GIR EMT0UTHF016KF96ECDFUEPO8ES030QJG</t>
  </si>
  <si>
    <t>3113556400 - 0</t>
  </si>
  <si>
    <t>MONTE ALEGRE</t>
  </si>
  <si>
    <t>93409731</t>
  </si>
  <si>
    <t>GIR EMT0UTHF016KF96ECDFUEPO8ES030JFM_</t>
  </si>
  <si>
    <t>3003217024 - 3168233044</t>
  </si>
  <si>
    <t>CENTRO ENGATIVA II</t>
  </si>
  <si>
    <t>1101687243</t>
  </si>
  <si>
    <t>GIR EMT0UTHF016KF96ECDFUEPO8ES030M1T_</t>
  </si>
  <si>
    <t>3103956627 - 3103143477</t>
  </si>
  <si>
    <t>1102823247</t>
  </si>
  <si>
    <t>GIR EMT0UTHF016KF96ECDFUEPO8ES030MNS_</t>
  </si>
  <si>
    <t>3016791133 - 3022242056</t>
  </si>
  <si>
    <t>1152439807</t>
  </si>
  <si>
    <t>GIR M0GM6SBVQ573HD73IP0A5HCI2O02OR5P_/EMT0UTHF016KF96ECDFUEPO8ES030FB3</t>
  </si>
  <si>
    <t>3332574883 - 0</t>
  </si>
  <si>
    <t>91281526</t>
  </si>
  <si>
    <t>GIR EMT0UTHF016KF96ECDFUEPO8ES030MH9</t>
  </si>
  <si>
    <t>3167642353 - 3223153222</t>
  </si>
  <si>
    <t>1001063514</t>
  </si>
  <si>
    <t>GIR EMT0UTHF016KF96ECDFUEPO8ES02VGG9_</t>
  </si>
  <si>
    <t>3103382676 - 3143357480</t>
  </si>
  <si>
    <t>1111804724</t>
  </si>
  <si>
    <t>GIR EMT0UTHF016KF96ECDFUEPO8ES02NBI8_</t>
  </si>
  <si>
    <t>3126761558 - 3116201195</t>
  </si>
  <si>
    <t>Nuevo Premium Prepago</t>
  </si>
  <si>
    <t>1030574941</t>
  </si>
  <si>
    <t>GIR EMT0UTHF016KF96ECDFUEPO8ES02UIKT</t>
  </si>
  <si>
    <t>3214556663 - 0</t>
  </si>
  <si>
    <t>65773748</t>
  </si>
  <si>
    <t>1120576982</t>
  </si>
  <si>
    <t>YULI ANDREA ROPERO CORREA</t>
  </si>
  <si>
    <t>GIR EMT0UTHF016KF96ECDFUEPO8ES02V7E2</t>
  </si>
  <si>
    <t>3152307902 - 82717996</t>
  </si>
  <si>
    <t>LEG MNL 2026-05-11</t>
  </si>
  <si>
    <t>1028661960</t>
  </si>
  <si>
    <t>3107524988 - 3125174660</t>
  </si>
  <si>
    <t>1000556798</t>
  </si>
  <si>
    <t>GIR EMT0UTHF016KF96ECDFUEPO8ES02ULV6</t>
  </si>
  <si>
    <t>3127795741 - 0</t>
  </si>
  <si>
    <t>79385450</t>
  </si>
  <si>
    <t>GIR EMT0UTHF016KF96ECDFUEPO8ES02UDBI</t>
  </si>
  <si>
    <t>3212762519 - 3142063206</t>
  </si>
  <si>
    <t>1007408612</t>
  </si>
  <si>
    <t>GIR EMT0UTHF016KF96ECDFUEPO8ES02U2LS</t>
  </si>
  <si>
    <t>3127722051 - 0</t>
  </si>
  <si>
    <t>Chía</t>
  </si>
  <si>
    <t>1022418850</t>
  </si>
  <si>
    <t>GIR EMT0UTHF016KF96ECDFUEPO8ES02U2S0</t>
  </si>
  <si>
    <t>3125165168 - 0</t>
  </si>
  <si>
    <t>LA ALDEA</t>
  </si>
  <si>
    <t>1006524337</t>
  </si>
  <si>
    <t>GIR EMT0UTHF016KF96ECDFUEPO8ES02U7BK</t>
  </si>
  <si>
    <t>3204384480 - 3105222243</t>
  </si>
  <si>
    <t>CJR AMONTE NUEVA COL</t>
  </si>
  <si>
    <t>1032422762</t>
  </si>
  <si>
    <t>1073523326</t>
  </si>
  <si>
    <t>CARLOS ANDRES CASAS PEREZ</t>
  </si>
  <si>
    <t>GIR JB218C3K391K3BD3R53VQ6KS7O0BD41F</t>
  </si>
  <si>
    <t>3152072072 - 0</t>
  </si>
  <si>
    <t>57465379</t>
  </si>
  <si>
    <t>GIR EMT0UTHF016KF96ECDFUEPO8ES02TSAL</t>
  </si>
  <si>
    <t>3152000711 - 76000000</t>
  </si>
  <si>
    <t>1015463211</t>
  </si>
  <si>
    <t>GIR EMT0UTHF016KF96ECDFUEPO8ES02TSJH</t>
  </si>
  <si>
    <t>3505064647 - 0</t>
  </si>
  <si>
    <t>1019119291</t>
  </si>
  <si>
    <t>1027805071</t>
  </si>
  <si>
    <t>JERONIMO ARANGO RESTREPO</t>
  </si>
  <si>
    <t>3017615653 - 3017615653</t>
  </si>
  <si>
    <t>1069924868</t>
  </si>
  <si>
    <t>GIR EMT0UTHF016KF96ECDFUEPO8ES02TBNP_</t>
  </si>
  <si>
    <t>3108189284 - 0</t>
  </si>
  <si>
    <t>1025643392</t>
  </si>
  <si>
    <t>GIR EMT0UTHF016KF96ECDFUEPO8ES02SR2V_</t>
  </si>
  <si>
    <t>3008571354 - 0</t>
  </si>
  <si>
    <t>BABARIA TECHO II</t>
  </si>
  <si>
    <t>1030569710</t>
  </si>
  <si>
    <t>GIR /EMT0UTHF016KF96ECDFUEPO8ES02SHFA_</t>
  </si>
  <si>
    <t>3042035449 - 0</t>
  </si>
  <si>
    <t>19328999</t>
  </si>
  <si>
    <t>GIR EMT0UTHF016KF96ECDFUEPO8ES02SQMH_</t>
  </si>
  <si>
    <t>3195208466 - 3023635601</t>
  </si>
  <si>
    <t>CJR ALAMEDA REAL</t>
  </si>
  <si>
    <t>37831540</t>
  </si>
  <si>
    <t>GIR EMT0UTHF016KF96ECDFUEPO8ES02S9F9</t>
  </si>
  <si>
    <t>3153518287 - 76366666</t>
  </si>
  <si>
    <t>1091682331</t>
  </si>
  <si>
    <t>GIR EMT0UTHF016KF96ECDFUEPO8ES02SHTC</t>
  </si>
  <si>
    <t>3187849869 - 0</t>
  </si>
  <si>
    <t>1104934046</t>
  </si>
  <si>
    <t>GIR EMT0UTHF016KF96ECDFUEPO8ES02SC1F_/EMT0UTHF016KF96ECDFUEPO8ES02SE3K_/EMT0UTHF016KF96ECDFUEPO8ES02SEQ7</t>
  </si>
  <si>
    <t>3118354914 - 0</t>
  </si>
  <si>
    <t>1000834822</t>
  </si>
  <si>
    <t>GIR M0GM6SBVQ573HD73IP0A5HCI2O02PUDA_/EMT0UTHF016KF96ECDFUEPO8ES02SBOQ</t>
  </si>
  <si>
    <t>3173729313 - 3105545603</t>
  </si>
  <si>
    <t>LEG MNL 2026-05-07</t>
  </si>
  <si>
    <t>1005891070</t>
  </si>
  <si>
    <t>GIR EMT0UTHF016KF96ECDFUEPO8ES02RO0R_</t>
  </si>
  <si>
    <t>3004341568 - 0</t>
  </si>
  <si>
    <t>1024571947</t>
  </si>
  <si>
    <t>4932720</t>
  </si>
  <si>
    <t>DORIS MARIA TELLO YAGUARAMAY</t>
  </si>
  <si>
    <t>GIR M0GM6SBVQ573HD73IP0A5HCI2O01ONU7</t>
  </si>
  <si>
    <t>3215203682 - 3215203682</t>
  </si>
  <si>
    <t>1010065625</t>
  </si>
  <si>
    <t>GIR EMT0UTHF016KF96ECDFUEPO8ES02S012_</t>
  </si>
  <si>
    <t>3158073717 - 0</t>
  </si>
  <si>
    <t>10174333</t>
  </si>
  <si>
    <t>GIR EMT0UTHF016KF96ECDFUEPO8ES02R8JS_</t>
  </si>
  <si>
    <t>3204116176 - 0</t>
  </si>
  <si>
    <t>1007173130</t>
  </si>
  <si>
    <t>GIR EMT0UTHF016KF96ECDFUEPO8ES02R78D</t>
  </si>
  <si>
    <t>3157864577 - 0</t>
  </si>
  <si>
    <t>1037662125</t>
  </si>
  <si>
    <t>52897874</t>
  </si>
  <si>
    <t>YISLEMN PAOLA ALFONSO MARINO</t>
  </si>
  <si>
    <t>3504747985 - 0</t>
  </si>
  <si>
    <t>1001200818</t>
  </si>
  <si>
    <t>GIR EMT0UTHF016KF96ECDFUEPO8ES02Q82J</t>
  </si>
  <si>
    <t>3152558545 - 0</t>
  </si>
  <si>
    <t>Villa De San Diego De Ubate</t>
  </si>
  <si>
    <t>1052378826</t>
  </si>
  <si>
    <t>GIR EMT0UTHF016KF96ECDFUEPO8ES02Q0MM</t>
  </si>
  <si>
    <t>3227999198 - 0</t>
  </si>
  <si>
    <t>1028780127</t>
  </si>
  <si>
    <t>GIR EMT0UTHF016KF96ECDFUEPO8ES02QBLF</t>
  </si>
  <si>
    <t>3212348134 - 0</t>
  </si>
  <si>
    <t>52358325</t>
  </si>
  <si>
    <t>GIR EMT0UTHF016KF96ECDFUEPO8ES02PFLJ_</t>
  </si>
  <si>
    <t>3014653134 - 0</t>
  </si>
  <si>
    <t>1023916372</t>
  </si>
  <si>
    <t>GIR EMT0UTHF016KF96ECDFUEPO8ES02PNM8_</t>
  </si>
  <si>
    <t>3103672214 - 3143500869</t>
  </si>
  <si>
    <t>80221086</t>
  </si>
  <si>
    <t>GIR EMT0UTHF016KF96ECDFUEPO8ES03FUVD /EMT0UTHF016KF96ECDFUEPO8ES02PV69</t>
  </si>
  <si>
    <t>3167401014 - 3197841391</t>
  </si>
  <si>
    <t>71292312</t>
  </si>
  <si>
    <t>GIR /EMT0UTHF016KF96ECDFUEPO8ES02PNC9</t>
  </si>
  <si>
    <t>3332554579 - 0</t>
  </si>
  <si>
    <t>45591482</t>
  </si>
  <si>
    <t>GIR M0GM6SBVQ573HD73IP0A5HCI2O01NPE2</t>
  </si>
  <si>
    <t>3106247446 - 0</t>
  </si>
  <si>
    <t>1111758074</t>
  </si>
  <si>
    <t>1048444594</t>
  </si>
  <si>
    <t>ELKIN DAVID CARDENAS CARDENAS</t>
  </si>
  <si>
    <t>3022795129 - 3128749486</t>
  </si>
  <si>
    <t>1020812435</t>
  </si>
  <si>
    <t>GIR EMT0UTHF016KF96ECDFUEPO8ES02OQVQ_</t>
  </si>
  <si>
    <t>3162898228 - 0</t>
  </si>
  <si>
    <t>1013587537</t>
  </si>
  <si>
    <t>GIR EMT0UTHF016KF96ECDFUEPO8ES02OQQN</t>
  </si>
  <si>
    <t>3246845294 - 3046486929</t>
  </si>
  <si>
    <t>1001137149</t>
  </si>
  <si>
    <t>GIR EMT0UTHF016KF96ECDFUEPO8ES02OJ71</t>
  </si>
  <si>
    <t>3233052805 - 3219048840</t>
  </si>
  <si>
    <t>1015465445</t>
  </si>
  <si>
    <t>GIR EMT0UTHF016KF96ECDFUEPO8ES02OI51_/EMT0UTHF016KF96ECDFUEPO8ES02OK2T/EMT0UTHF016KF96ECDFUEPO8ES02OL1V</t>
  </si>
  <si>
    <t>3134119220 - 0</t>
  </si>
  <si>
    <t>TRIUNFO</t>
  </si>
  <si>
    <t>1122650580</t>
  </si>
  <si>
    <t>3123155623 - 0</t>
  </si>
  <si>
    <t>1004371607</t>
  </si>
  <si>
    <t>GIR EMT0UTHF016KF96ECDFUEPO8ES02O5US</t>
  </si>
  <si>
    <t>3137773611 - 3012107084</t>
  </si>
  <si>
    <t>DANUBIO OCCIDENTAL</t>
  </si>
  <si>
    <t>79158336</t>
  </si>
  <si>
    <t>GIR EMT0UTHF016KF96ECDFUEPO8ES02NV0T</t>
  </si>
  <si>
    <t>3102269039 - 0</t>
  </si>
  <si>
    <t>53054879</t>
  </si>
  <si>
    <t>43986734</t>
  </si>
  <si>
    <t>JESSIKA ALEXANDRA PIEDRAHITA GALLEGO</t>
  </si>
  <si>
    <t>3127056629 - 13115443</t>
  </si>
  <si>
    <t>Tuluá</t>
  </si>
  <si>
    <t>1116274284</t>
  </si>
  <si>
    <t>GIR EMT0UTHF016KF96ECDFUEPO8ES02NPQ6_</t>
  </si>
  <si>
    <t>3159896963 - 22222222</t>
  </si>
  <si>
    <t>EL RUBI</t>
  </si>
  <si>
    <t>1097494260</t>
  </si>
  <si>
    <t>GIR EMT0UTHF016KF96ECDFUEPO8ES02NNI7</t>
  </si>
  <si>
    <t>3008116772 - 0</t>
  </si>
  <si>
    <t>1005892042</t>
  </si>
  <si>
    <t>GIR /EMT0UTHF016KF96ECDFUEPO8ES02NBI8_</t>
  </si>
  <si>
    <t>3136666749 - 3206969380</t>
  </si>
  <si>
    <t>32678485</t>
  </si>
  <si>
    <t>GIR EMT0UTHF016KF96ECDFUEPO8ES02N903</t>
  </si>
  <si>
    <t>3188926165 - 3233631515</t>
  </si>
  <si>
    <t>URB PUERTAS DEL SOL</t>
  </si>
  <si>
    <t>1075221920</t>
  </si>
  <si>
    <t>GIR SSFKHD4D3L7CP6L6BLG51CO4A40143LV</t>
  </si>
  <si>
    <t>3176981753 - 88764215</t>
  </si>
  <si>
    <t>1000222658</t>
  </si>
  <si>
    <t>GIR EMT0UTHF016KF96ECDFUEPO8ES02N70O</t>
  </si>
  <si>
    <t>3176700479 - 0</t>
  </si>
  <si>
    <t>CJR TER CASTI ET IV</t>
  </si>
  <si>
    <t>1110447191</t>
  </si>
  <si>
    <t>GIR EMT0UTHF016KF96ECDFUEPO8ES02MIJS_</t>
  </si>
  <si>
    <t>3106646449 - 0</t>
  </si>
  <si>
    <t>Puerto Colombia</t>
  </si>
  <si>
    <t>1044432310</t>
  </si>
  <si>
    <t>GIR M0GM6SBVQ573HD73IP0A5HCI2O01BSSP_</t>
  </si>
  <si>
    <t>3014573533 - 0</t>
  </si>
  <si>
    <t>CORUQA</t>
  </si>
  <si>
    <t>1016069025</t>
  </si>
  <si>
    <t>GIR EMT0UTHF016KF96ECDFUEPO8ES02MN9R</t>
  </si>
  <si>
    <t>3025281742 - 0</t>
  </si>
  <si>
    <t>1007028924</t>
  </si>
  <si>
    <t>GIR EMT0UTHF016KF96ECDFUEPO8ES02MJF8</t>
  </si>
  <si>
    <t>3185047453 - 13870778</t>
  </si>
  <si>
    <t>1193217948</t>
  </si>
  <si>
    <t>GIR EMT0UTHF016KF96ECDFUEPO8ES02MAIT</t>
  </si>
  <si>
    <t>3186337025 - 0</t>
  </si>
  <si>
    <t>37399860</t>
  </si>
  <si>
    <t>1050952609</t>
  </si>
  <si>
    <t>MARIA ALEJANDRA MONTERROZA PAYARES</t>
  </si>
  <si>
    <t>3203033969 - 8888888</t>
  </si>
  <si>
    <t>1065626017</t>
  </si>
  <si>
    <t>GIR EMT0UTHF016KF96ECDFUEPO8ES02LUMB</t>
  </si>
  <si>
    <t>3218027380 - 3207445317</t>
  </si>
  <si>
    <t>1001331692</t>
  </si>
  <si>
    <t>GIR EMT0UTHF016KF96ECDFUEPO8ES02M4HT</t>
  </si>
  <si>
    <t>3204010585 - 0</t>
  </si>
  <si>
    <t>CJR CALICANTO</t>
  </si>
  <si>
    <t>1079012181</t>
  </si>
  <si>
    <t>GIR EMT0UTHF016KF96ECDFUEPO8ES02M1LK_</t>
  </si>
  <si>
    <t>3016009929 - 0</t>
  </si>
  <si>
    <t>79685509</t>
  </si>
  <si>
    <t>GIR EMT0UTHF016KF96ECDFUEPO8ES02M98S</t>
  </si>
  <si>
    <t>3223829304 - 06252111</t>
  </si>
  <si>
    <t>1001096457</t>
  </si>
  <si>
    <t>1011085857</t>
  </si>
  <si>
    <t>MARIA ISABEL LARA GONZALEZ</t>
  </si>
  <si>
    <t>3118431204 - 0</t>
  </si>
  <si>
    <t>1000937209</t>
  </si>
  <si>
    <t>GIR EMT0UTHF016KF96ECDFUEPO8ES02LBE1</t>
  </si>
  <si>
    <t>3115558880 - 0</t>
  </si>
  <si>
    <t>LEG MNL 2026-05-06</t>
  </si>
  <si>
    <t>PIO XII</t>
  </si>
  <si>
    <t>63286984</t>
  </si>
  <si>
    <t>1006069008</t>
  </si>
  <si>
    <t>SANTIAGO ANDRES DUARTE PEREZ</t>
  </si>
  <si>
    <t>GIR EMT0UTHF016KF96ECDFUEPO8ES02KJTJ</t>
  </si>
  <si>
    <t>3157070794 - 3157070794</t>
  </si>
  <si>
    <t>URB LLANO LINDO</t>
  </si>
  <si>
    <t>1192911418</t>
  </si>
  <si>
    <t>GIR EMT0UTHF016KF96ECDFUEPO8ES02J7O1_</t>
  </si>
  <si>
    <t>3204505734 - 3204505734</t>
  </si>
  <si>
    <t>1030617842</t>
  </si>
  <si>
    <t>GIR EMT0UTHF016KF96ECDFUEPO8ES02IV99</t>
  </si>
  <si>
    <t>3132063228 - 0</t>
  </si>
  <si>
    <t>14136145</t>
  </si>
  <si>
    <t>GIR EMT0UTHF016KF96ECDFUEPO8ES02INRR</t>
  </si>
  <si>
    <t>3118100272 - 3118100272</t>
  </si>
  <si>
    <t>1090438383</t>
  </si>
  <si>
    <t>GIR /EMT0UTHF016KF96ECDFUEPO8ES02I85Q</t>
  </si>
  <si>
    <t>3113885518 - 0</t>
  </si>
  <si>
    <t>URB ALTOS D SAN JUAN</t>
  </si>
  <si>
    <t>1016950389</t>
  </si>
  <si>
    <t>1000620009</t>
  </si>
  <si>
    <t>FABIAN ESTEBAN HERRERA CAMACHO</t>
  </si>
  <si>
    <t>GIR M0GM6SBVQ573HD73IP0A5HCI2O00PM8S</t>
  </si>
  <si>
    <t>3043941801 - 0</t>
  </si>
  <si>
    <t>850010000091</t>
  </si>
  <si>
    <t>Yopal</t>
  </si>
  <si>
    <t>68289045</t>
  </si>
  <si>
    <t>1113858608</t>
  </si>
  <si>
    <t>MARIA JOSE GIRALDO SUPELANO</t>
  </si>
  <si>
    <t>GIR M0GM6SBVQ573HD73IP0A5HCI2O001EPP</t>
  </si>
  <si>
    <t>3125309027 - 0</t>
  </si>
  <si>
    <t>1016060588</t>
  </si>
  <si>
    <t>GIR EMT0UTHF016KF96ECDFUEPO8ES02HQMQ_</t>
  </si>
  <si>
    <t>3165454336 - 3014564071</t>
  </si>
  <si>
    <t>1004006688</t>
  </si>
  <si>
    <t>1001866683</t>
  </si>
  <si>
    <t>CARLOS  ADRIAN LECHUGA PACHECO</t>
  </si>
  <si>
    <t>GIR EMT0UTHF016KF96ECDFUEPO8ES02I1N9</t>
  </si>
  <si>
    <t>3227683856 - 0</t>
  </si>
  <si>
    <t>53016258</t>
  </si>
  <si>
    <t>GIR EMT0UTHF016KF96ECDFUEPO8ES02I2JE</t>
  </si>
  <si>
    <t>3112192675 - 0</t>
  </si>
  <si>
    <t>LAS MORAS NORTE</t>
  </si>
  <si>
    <t>1007963915</t>
  </si>
  <si>
    <t>GIR /EMT0UTHF016KF96ECDFUEPO8ES02HOTF</t>
  </si>
  <si>
    <t>3001074359 - 0</t>
  </si>
  <si>
    <t>78755094</t>
  </si>
  <si>
    <t>1102348466</t>
  </si>
  <si>
    <t>JASON ANDRES HERNANDEZ ARDILA</t>
  </si>
  <si>
    <t>3132586982 - 0</t>
  </si>
  <si>
    <t>2972306</t>
  </si>
  <si>
    <t>GIR JB218C3K391K3BD3R53VQ6KS7O0K3OP5</t>
  </si>
  <si>
    <t>0017750535 - 0317755290</t>
  </si>
  <si>
    <t>1001724223</t>
  </si>
  <si>
    <t>GIR EMT0UTHF016KF96ECDFUEPO8ES02HBFF</t>
  </si>
  <si>
    <t>3155285338 - 0</t>
  </si>
  <si>
    <t>1049635632</t>
  </si>
  <si>
    <t>GIR EMT0UTHF016KF96ECDFUEPO8ES02H962</t>
  </si>
  <si>
    <t>3214051404 - 3123605230</t>
  </si>
  <si>
    <t>1007540090</t>
  </si>
  <si>
    <t>GIR EMT0UTHF016KF96ECDFUEPO8ES02GUHK</t>
  </si>
  <si>
    <t>3108572724 - 3226747241</t>
  </si>
  <si>
    <t>29363584</t>
  </si>
  <si>
    <t>GIR EMT0UTHF016KF96ECDFUEPO8ES02FJLH</t>
  </si>
  <si>
    <t>3178037785 - 3178037785</t>
  </si>
  <si>
    <t>98715567</t>
  </si>
  <si>
    <t>GIR EMT0UTHF016KF96ECDFUEPO8ES02GT7M</t>
  </si>
  <si>
    <t>3105390261 - 0</t>
  </si>
  <si>
    <t>1081028403</t>
  </si>
  <si>
    <t>1061047563</t>
  </si>
  <si>
    <t>VIVIANA MORA BUITRAGO</t>
  </si>
  <si>
    <t>GIR EMT0UTHF016KF96ECDFUEPO8ES02G2TB</t>
  </si>
  <si>
    <t>3004108224 - 0</t>
  </si>
  <si>
    <t>1022325338</t>
  </si>
  <si>
    <t>GIR EMT0UTHF016KF96ECDFUEPO8ES02E4D5</t>
  </si>
  <si>
    <t>3165382689 - 0</t>
  </si>
  <si>
    <t>1007688036</t>
  </si>
  <si>
    <t>GIR EMT0UTHF016KF96ECDFUEPO8ES02EATD</t>
  </si>
  <si>
    <t>3002113210 - 3209653738</t>
  </si>
  <si>
    <t>25246288</t>
  </si>
  <si>
    <t>GIR /EMT0UTHF016KF96ECDFUEPO8ES02ECU1_</t>
  </si>
  <si>
    <t>3205188270 - 3137873315</t>
  </si>
  <si>
    <t>51763639</t>
  </si>
  <si>
    <t>GIR EMT0UTHF016KF96ECDFUEPO8ES02EBA5_</t>
  </si>
  <si>
    <t>3222879732 - 3102001869</t>
  </si>
  <si>
    <t>1001094678</t>
  </si>
  <si>
    <t>GIR EMT0UTHF016KF96ECDFUEPO8ES02DKKH_</t>
  </si>
  <si>
    <t>3184360543 - 0</t>
  </si>
  <si>
    <t>MAYORCA</t>
  </si>
  <si>
    <t>1059810944</t>
  </si>
  <si>
    <t>GIR EMT0UTHF016KF96ECDFUEPO8ES02DKFH</t>
  </si>
  <si>
    <t>3217463122 - 0</t>
  </si>
  <si>
    <t>1077857105</t>
  </si>
  <si>
    <t>GIR EMT0UTHF016KF96ECDFUEPO8ES02DELM_</t>
  </si>
  <si>
    <t>3229585420 - 0</t>
  </si>
  <si>
    <t>80904410</t>
  </si>
  <si>
    <t>GIR EMT0UTHF016KF96ECDFUEPO8ES02CU8P</t>
  </si>
  <si>
    <t>3105696828 - 3105696828</t>
  </si>
  <si>
    <t>1047435906</t>
  </si>
  <si>
    <t>GIR EMT0UTHF016KF96ECDFUEPO8ES02D1Q6_</t>
  </si>
  <si>
    <t>3002577765 - 0</t>
  </si>
  <si>
    <t>41415505</t>
  </si>
  <si>
    <t>GIR EMT0UTHF016KF96ECDFUEPO8ES02SPOS_</t>
  </si>
  <si>
    <t>3022460587 - 0</t>
  </si>
  <si>
    <t>14011066</t>
  </si>
  <si>
    <t>1073245446</t>
  </si>
  <si>
    <t>YURY FERNANDA GUERRERO CORONADO</t>
  </si>
  <si>
    <t>GIR M0GM6SBVQ573HD73IP0A5HCI2O008PIB</t>
  </si>
  <si>
    <t>3132649062 - 59999999</t>
  </si>
  <si>
    <t>URB CLARAVAL</t>
  </si>
  <si>
    <t>32244907</t>
  </si>
  <si>
    <t>GIR EMT0UTHF016KF96ECDFUEPO8ES02CIKK</t>
  </si>
  <si>
    <t>3122861213 - 0</t>
  </si>
  <si>
    <t>1025521353</t>
  </si>
  <si>
    <t>GIR EMT0UTHF016KF96ECDFUEPO8ES02CPAO</t>
  </si>
  <si>
    <t>3172681175 - 3174271275</t>
  </si>
  <si>
    <t>1070968061</t>
  </si>
  <si>
    <t>GIR /EMT0UTHF016KF96ECDFUEPO8ES0291R8_</t>
  </si>
  <si>
    <t>3115644166 - 0</t>
  </si>
  <si>
    <t>1007361212</t>
  </si>
  <si>
    <t>GIR EMT0UTHF016KF96ECDFUEPO8ES02CA9U</t>
  </si>
  <si>
    <t>3508242626 - 0</t>
  </si>
  <si>
    <t>900855649</t>
  </si>
  <si>
    <t>1004701725</t>
  </si>
  <si>
    <t>GERALDINE CORREA BANOL</t>
  </si>
  <si>
    <t>3163935375 - 0</t>
  </si>
  <si>
    <t>25365</t>
  </si>
  <si>
    <t>1233894276</t>
  </si>
  <si>
    <t>1007698648</t>
  </si>
  <si>
    <t>NAHIR MARIANA VILLADA LIPEZ</t>
  </si>
  <si>
    <t>GIR JB218C3K391K3BD3R53VQ6KS7O0VPII8</t>
  </si>
  <si>
    <t>3138947652 - 3138947652</t>
  </si>
  <si>
    <t>63329422</t>
  </si>
  <si>
    <t>GIR EMT0UTHF016KF96ECDFUEPO8ES02BV5L</t>
  </si>
  <si>
    <t>3167305742 - 0</t>
  </si>
  <si>
    <t>37393462</t>
  </si>
  <si>
    <t>GIR EMT0UTHF016KF96ECDFUEPO8ES02C0GA</t>
  </si>
  <si>
    <t>3168424863 - 0</t>
  </si>
  <si>
    <t>JUAN DE AMPUDIA</t>
  </si>
  <si>
    <t>1010047836</t>
  </si>
  <si>
    <t>GIR EMT0UTHF016KF96ECDFUEPO8ES02BSA9</t>
  </si>
  <si>
    <t>3176430589 - 3176430589</t>
  </si>
  <si>
    <t>MACUNAYMA</t>
  </si>
  <si>
    <t>60256825</t>
  </si>
  <si>
    <t>GIR EMT0UTHF016KF96ECDFUEPO8ES02BI74_</t>
  </si>
  <si>
    <t>3108519558 - 3203347087</t>
  </si>
  <si>
    <t>1014283001</t>
  </si>
  <si>
    <t>GIR EMT0UTHF016KF96ECDFUEPO8ES02BM1D_</t>
  </si>
  <si>
    <t>3175164627 - 3175164627</t>
  </si>
  <si>
    <t>88154962</t>
  </si>
  <si>
    <t>GIR /EMT0UTHF016KF96ECDFUEPO8ES02BJMC</t>
  </si>
  <si>
    <t>3164457824 - 03313376</t>
  </si>
  <si>
    <t>1007327246</t>
  </si>
  <si>
    <t>GIR EMT0UTHF016KF96ECDFUEPO8ES029V8Q /EMT0UTHF016KF96ECDFUEPO8ES029UJR</t>
  </si>
  <si>
    <t>3028411280 - 0</t>
  </si>
  <si>
    <t>1038437949</t>
  </si>
  <si>
    <t>GIR //EMT0UTHF016KF96ECDFUEPO8ES02ABCH</t>
  </si>
  <si>
    <t>3014667530 - 3150934890</t>
  </si>
  <si>
    <t>JARDINES MONTESACRO</t>
  </si>
  <si>
    <t>17654629</t>
  </si>
  <si>
    <t>1038869341</t>
  </si>
  <si>
    <t>MARIA CELADA GALLEGO</t>
  </si>
  <si>
    <t>3212169008 - 43105945</t>
  </si>
  <si>
    <t>BRISAS DEL CAMPO</t>
  </si>
  <si>
    <t>28151681</t>
  </si>
  <si>
    <t>GIR EMT0UTHF016KF96ECDFUEPO8ES029SOK</t>
  </si>
  <si>
    <t>3004211483 - 78151681</t>
  </si>
  <si>
    <t>SALECIANO</t>
  </si>
  <si>
    <t>88305139</t>
  </si>
  <si>
    <t>1007589410</t>
  </si>
  <si>
    <t>LUNA NICOLE SUAREZ CERON</t>
  </si>
  <si>
    <t>GIR K01LV5K3G17H51R5TI3D9K03KC0035E2</t>
  </si>
  <si>
    <t>75670295 - 3204136225</t>
  </si>
  <si>
    <t>890982150</t>
  </si>
  <si>
    <t>GIR EMT0UTHF016KF96ECDFUEPO8ES027TBP</t>
  </si>
  <si>
    <t>3156771086 - 0</t>
  </si>
  <si>
    <t>1000003843</t>
  </si>
  <si>
    <t>GIR EMT0UTHF016KF96ECDFUEPO8ES027J7S</t>
  </si>
  <si>
    <t>3102261342 - 0</t>
  </si>
  <si>
    <t>1015451130</t>
  </si>
  <si>
    <t>1074188705</t>
  </si>
  <si>
    <t>ANDREA LISETH AGUIRRE VILLAMIZAR</t>
  </si>
  <si>
    <t>GIR JB218C3K391K3BD3R53VQ6KS7O17C9SN</t>
  </si>
  <si>
    <t>3158320053 - 0</t>
  </si>
  <si>
    <t>900421613</t>
  </si>
  <si>
    <t>GIR EMT0UTHF016KF96ECDFUEPO8ES027ABE_</t>
  </si>
  <si>
    <t>3007728223 - 3014213430</t>
  </si>
  <si>
    <t>1047335248</t>
  </si>
  <si>
    <t>GIR EMT0UTHF016KF96ECDFUEPO8ES02663V</t>
  </si>
  <si>
    <t>3017379028 - 0</t>
  </si>
  <si>
    <t>80244748</t>
  </si>
  <si>
    <t>3053344676 - 0</t>
  </si>
  <si>
    <t>43671488</t>
  </si>
  <si>
    <t>3148912876 - 3148912876</t>
  </si>
  <si>
    <t>1016948579</t>
  </si>
  <si>
    <t>GIR EMT0UTHF016KF96ECDFUEPO8ES0225G5_</t>
  </si>
  <si>
    <t>3013739201 - 0</t>
  </si>
  <si>
    <t>901816911</t>
  </si>
  <si>
    <t>3002751834 - 0</t>
  </si>
  <si>
    <t>110010000360</t>
  </si>
  <si>
    <t>80296022</t>
  </si>
  <si>
    <t>1000506368</t>
  </si>
  <si>
    <t>VANESSA ALEJANDRA BENAVIDES CRIOLLO</t>
  </si>
  <si>
    <t>GIR JB218C3K391K3BD3R53VQ6KS7O16P0S8</t>
  </si>
  <si>
    <t>3107506976 - 3107506976</t>
  </si>
  <si>
    <t>1000790591</t>
  </si>
  <si>
    <t>GIR EMT0UTHF016KF96ECDFUEPO8ES01U67T_</t>
  </si>
  <si>
    <t>3248191863 - 0</t>
  </si>
  <si>
    <t>32786477</t>
  </si>
  <si>
    <t>GIR EMT0UTHF016KF96ECDFUEPO8ES01TKRH_</t>
  </si>
  <si>
    <t>3006659729 - 0</t>
  </si>
  <si>
    <t>71788418</t>
  </si>
  <si>
    <t>GIR EMT0UTHF016KF96ECDFUEPO8ES01SKHP_</t>
  </si>
  <si>
    <t>3123868661 - 12139664</t>
  </si>
  <si>
    <t>52268641</t>
  </si>
  <si>
    <t>GIR JB218C3K391K3BD3R53VQ6KS7O15GUUG_</t>
  </si>
  <si>
    <t>3138711469 - 0</t>
  </si>
  <si>
    <t>1042848918</t>
  </si>
  <si>
    <t>GIR EMT0UTHF016KF96ECDFUEPO8ES01JVD8_</t>
  </si>
  <si>
    <t>3014685931 - 3016825139</t>
  </si>
  <si>
    <t>1020802319</t>
  </si>
  <si>
    <t>GIR EMT0UTHF016KF96ECDFUEPO8ES01IN3N_</t>
  </si>
  <si>
    <t>3134419420 - 0</t>
  </si>
  <si>
    <t>1067915654</t>
  </si>
  <si>
    <t>1003566473</t>
  </si>
  <si>
    <t>RONALD SANTIAGO JIMENEZ GOMEZ</t>
  </si>
  <si>
    <t>GIR JB218C3K391K3BD3R53VQ6KS7O13G4FR</t>
  </si>
  <si>
    <t>3002803846 - 0</t>
  </si>
  <si>
    <t>1047437018</t>
  </si>
  <si>
    <t>1791335</t>
  </si>
  <si>
    <t>JUNIELYS GARCIA MONTERO</t>
  </si>
  <si>
    <t>GIR JB218C3K391K3BD3R53VQ6KS7O1385CC</t>
  </si>
  <si>
    <t>3107118322 - 3107118322</t>
  </si>
  <si>
    <t>1005894105</t>
  </si>
  <si>
    <t>1015477368</t>
  </si>
  <si>
    <t>NATALIA MEDINA ORTIZ</t>
  </si>
  <si>
    <t>GIR EMT0UTHF016KF96ECDFUEPO8ES014KT0</t>
  </si>
  <si>
    <t>3153589383 - 0</t>
  </si>
  <si>
    <t>52701335</t>
  </si>
  <si>
    <t>GIR JB218C3K391K3BD3R53VQ6KS7O0RQ2K9</t>
  </si>
  <si>
    <t>3204579756 - 3105547190</t>
  </si>
  <si>
    <t>8736795</t>
  </si>
  <si>
    <t>1096039025</t>
  </si>
  <si>
    <t>JULY ESTEFANIA PAJAJOY SANCHEZ</t>
  </si>
  <si>
    <t>aGIR EMT0UTHF016KF96ECDFUEPO8ES02HJS1_2026-05-02_15-34-18</t>
  </si>
  <si>
    <t>53517266 - 53517266</t>
  </si>
  <si>
    <t>7409762</t>
  </si>
  <si>
    <t>1000163945</t>
  </si>
  <si>
    <t>LAURA VANESSA ANGULO DONCEL</t>
  </si>
  <si>
    <t>GIR JB218C3K391K3BD3R53VQ6KS7O0SK0AE</t>
  </si>
  <si>
    <t>53526805 - 3013421080</t>
  </si>
  <si>
    <t>LA GRECIA</t>
  </si>
  <si>
    <t>1004916037</t>
  </si>
  <si>
    <t>3148734120 - 0</t>
  </si>
  <si>
    <t>Pitalito</t>
  </si>
  <si>
    <t>1082779253</t>
  </si>
  <si>
    <t>3026473774 - 0</t>
  </si>
  <si>
    <t>29127856</t>
  </si>
  <si>
    <t>3024324906 - 0</t>
  </si>
  <si>
    <t>1107050316</t>
  </si>
  <si>
    <t>3232893553 - 0</t>
  </si>
  <si>
    <t>1094952938</t>
  </si>
  <si>
    <t>3135193142 - 3135193142</t>
  </si>
  <si>
    <t>1001067779</t>
  </si>
  <si>
    <t>3213027641 - 0</t>
  </si>
  <si>
    <t>1030591176</t>
  </si>
  <si>
    <t>3124702369 - 0</t>
  </si>
  <si>
    <t>80843182</t>
  </si>
  <si>
    <t>3176977027 - 01111111</t>
  </si>
  <si>
    <t>1057594670</t>
  </si>
  <si>
    <t>3227542216 - 0</t>
  </si>
  <si>
    <t>ANACON</t>
  </si>
  <si>
    <t>91516126</t>
  </si>
  <si>
    <t>43184458</t>
  </si>
  <si>
    <t>ELISA MARIA PINILLOS LOPEZ</t>
  </si>
  <si>
    <t>3178627024 - 16393303</t>
  </si>
  <si>
    <t>42747564</t>
  </si>
  <si>
    <t>3012559200 - 043420530</t>
  </si>
  <si>
    <t>31602528</t>
  </si>
  <si>
    <t>3153660185 - 3183337825</t>
  </si>
  <si>
    <t>20457786</t>
  </si>
  <si>
    <t>3168914525 - 3214724356</t>
  </si>
  <si>
    <t>1045736896</t>
  </si>
  <si>
    <t>3206960477 - 0</t>
  </si>
  <si>
    <t>1026252551</t>
  </si>
  <si>
    <t>3166184359 - 0</t>
  </si>
  <si>
    <t>URB LOS ALPES</t>
  </si>
  <si>
    <t>71218173</t>
  </si>
  <si>
    <t>3133321216 - 3112454971</t>
  </si>
  <si>
    <t>1143226256</t>
  </si>
  <si>
    <t>1033098927</t>
  </si>
  <si>
    <t>ANGIE  NATALIA SANCHEZ FORERO</t>
  </si>
  <si>
    <t>3023569465 - 0</t>
  </si>
  <si>
    <t>1193551981</t>
  </si>
  <si>
    <t>3144866991 - 0</t>
  </si>
  <si>
    <t>CJR ASTROMELIA III</t>
  </si>
  <si>
    <t>1106978138</t>
  </si>
  <si>
    <t>3134615988 - 0</t>
  </si>
  <si>
    <t>CJR EL FRUTAL</t>
  </si>
  <si>
    <t>19599714</t>
  </si>
  <si>
    <t>3016611597 - 0</t>
  </si>
  <si>
    <t>8686530</t>
  </si>
  <si>
    <t>3012207079 - 0</t>
  </si>
  <si>
    <t>1048873086</t>
  </si>
  <si>
    <t>3138172975 - 0</t>
  </si>
  <si>
    <t>1044607599</t>
  </si>
  <si>
    <t>3003082295 - 0</t>
  </si>
  <si>
    <t>CND ENTREPARQUES</t>
  </si>
  <si>
    <t>42116859</t>
  </si>
  <si>
    <t>0063276567 - 03449705</t>
  </si>
  <si>
    <t>80932053</t>
  </si>
  <si>
    <t>3006042483 - 0</t>
  </si>
  <si>
    <t>URB CABE LLANO ET II</t>
  </si>
  <si>
    <t>1005153405</t>
  </si>
  <si>
    <t>3102278805 - 0</t>
  </si>
  <si>
    <t>URB LOS ALAMOS</t>
  </si>
  <si>
    <t>Manizales</t>
  </si>
  <si>
    <t>75088891</t>
  </si>
  <si>
    <t>1037643327</t>
  </si>
  <si>
    <t>ANDERSONS ALZATE AGUDELO</t>
  </si>
  <si>
    <t>3128339292 - 0</t>
  </si>
  <si>
    <t>1005093218</t>
  </si>
  <si>
    <t>3160445271 - 0</t>
  </si>
  <si>
    <t>LA NEVADA</t>
  </si>
  <si>
    <t>77010500</t>
  </si>
  <si>
    <t>3126039814 - 0</t>
  </si>
  <si>
    <t>1003634105</t>
  </si>
  <si>
    <t>3104926692 - 3223045068</t>
  </si>
  <si>
    <t>71633174</t>
  </si>
  <si>
    <t>3113505043 - 0</t>
  </si>
  <si>
    <t>CJR PALMAR</t>
  </si>
  <si>
    <t>41493946</t>
  </si>
  <si>
    <t>3162668936 - 0017162702</t>
  </si>
  <si>
    <t>80237934</t>
  </si>
  <si>
    <t>52719154</t>
  </si>
  <si>
    <t>LENY LAURA GOMEZ SALDARRIAGA</t>
  </si>
  <si>
    <t>3134960291 - 3134960291</t>
  </si>
  <si>
    <t>79738719</t>
  </si>
  <si>
    <t>3158841842 - 5635153</t>
  </si>
  <si>
    <t>VILLA SALOME</t>
  </si>
  <si>
    <t>65769679</t>
  </si>
  <si>
    <t>3204198997 - 0</t>
  </si>
  <si>
    <t>1096236413</t>
  </si>
  <si>
    <t>3235807842 - 0</t>
  </si>
  <si>
    <t>80875658</t>
  </si>
  <si>
    <t>3192367180 - 3192367180</t>
  </si>
  <si>
    <t>ZN IND SANTA CRUZ</t>
  </si>
  <si>
    <t>80173008</t>
  </si>
  <si>
    <t>1014660114</t>
  </si>
  <si>
    <t>MICHAEL JEANPIER HOLGUIN BUENO</t>
  </si>
  <si>
    <t>3183502053 - 3187979942</t>
  </si>
  <si>
    <t>CJR TORRES SNT DOMIN</t>
  </si>
  <si>
    <t>1098729962</t>
  </si>
  <si>
    <t>3153920494 - 3153920494</t>
  </si>
  <si>
    <t>CJR PUERTO MILLO</t>
  </si>
  <si>
    <t>32726751</t>
  </si>
  <si>
    <t>3004667961 - 0</t>
  </si>
  <si>
    <t>77186687</t>
  </si>
  <si>
    <t>3106842700 - 0</t>
  </si>
  <si>
    <t>1013685187</t>
  </si>
  <si>
    <t>9999999 - 0315616322</t>
  </si>
  <si>
    <t>1010208400</t>
  </si>
  <si>
    <t>1014301973</t>
  </si>
  <si>
    <t>JUANA VALENTINA GONZALEZ ACERO</t>
  </si>
  <si>
    <t>3162478604 - 16874639</t>
  </si>
  <si>
    <t>1010107960</t>
  </si>
  <si>
    <t>3165577160 - 0</t>
  </si>
  <si>
    <t>1083569480</t>
  </si>
  <si>
    <t>3226995138 - 3007744868</t>
  </si>
  <si>
    <t>1013616172</t>
  </si>
  <si>
    <t>1054922583</t>
  </si>
  <si>
    <t>SEBASTIAN MOLINA RESTREPO</t>
  </si>
  <si>
    <t>900038933-6</t>
  </si>
  <si>
    <t>TELEVENTAS - DIGITEX</t>
  </si>
  <si>
    <t>16947324 - 16947324</t>
  </si>
  <si>
    <t>1010193102</t>
  </si>
  <si>
    <t>3152495244 - 0</t>
  </si>
  <si>
    <t>1001945901</t>
  </si>
  <si>
    <t>1073232308</t>
  </si>
  <si>
    <t>VALENTINA PATINO PINZON</t>
  </si>
  <si>
    <t>3005862377 - 3005862377</t>
  </si>
  <si>
    <t>110010001008</t>
  </si>
  <si>
    <t>1022370227</t>
  </si>
  <si>
    <t>101100000004</t>
  </si>
  <si>
    <t>GRETA_ECARE</t>
  </si>
  <si>
    <t>PAGINA WEB</t>
  </si>
  <si>
    <t>LEGALIZACION AUTOMATICA GRETA</t>
  </si>
  <si>
    <t>LEGALIZADA AUT</t>
  </si>
  <si>
    <t>E-CARE</t>
  </si>
  <si>
    <t>3135901897 - 0</t>
  </si>
  <si>
    <t>ECOMMERCE</t>
  </si>
  <si>
    <t>NH015050</t>
  </si>
  <si>
    <t>LEG AUT 2026-05-12</t>
  </si>
  <si>
    <t>AUTOMATICA</t>
  </si>
  <si>
    <t>761470000080</t>
  </si>
  <si>
    <t>79853928</t>
  </si>
  <si>
    <t>3124270075 - 1</t>
  </si>
  <si>
    <t>110010000598</t>
  </si>
  <si>
    <t>1026261192</t>
  </si>
  <si>
    <t>3021139390 - 15710866</t>
  </si>
  <si>
    <t>1101200275</t>
  </si>
  <si>
    <t>1193114886</t>
  </si>
  <si>
    <t>DEISY MARCELA LARGO BUSTACARA</t>
  </si>
  <si>
    <t>GIR EMT0UTHF016KF96ECDFUEPO8ES03KU31_2026-05-11_18-47-03</t>
  </si>
  <si>
    <t>CANAL ON LINE - MENTIUS OUT BOUND</t>
  </si>
  <si>
    <t>3016943954 - 0</t>
  </si>
  <si>
    <t>1022342363</t>
  </si>
  <si>
    <t>1000724858</t>
  </si>
  <si>
    <t>ANGELA YULEITZY PACHON ESPITIA</t>
  </si>
  <si>
    <t>GIR M0GM6SBVQ573HD73IP0A5HCI2O05VH7C_2026-05-11_17-46-57</t>
  </si>
  <si>
    <t>3204348829 - 0</t>
  </si>
  <si>
    <t>1081053908</t>
  </si>
  <si>
    <t>1098693350</t>
  </si>
  <si>
    <t>SILVIA JULIANA FORERO ARCINIEGAS</t>
  </si>
  <si>
    <t>GIR EMT0UTHF016KF96ECDFUEPO8ES03KHC3_2026-05-11_17-50-49</t>
  </si>
  <si>
    <t>3192696292 - 0</t>
  </si>
  <si>
    <t>1013582006</t>
  </si>
  <si>
    <t>1013108118</t>
  </si>
  <si>
    <t>JUAN ESTEBAN MUNEVAR BARRENECHE</t>
  </si>
  <si>
    <t>GIR EMT0UTHF016KF96ECDFUEPO8ES03K5VM</t>
  </si>
  <si>
    <t>CANAL ON LINE - MILLENIUM OUT BOUND</t>
  </si>
  <si>
    <t>3127894501 - 2608123</t>
  </si>
  <si>
    <t>680810000050</t>
  </si>
  <si>
    <t>Barrancabermeja</t>
  </si>
  <si>
    <t>13890174</t>
  </si>
  <si>
    <t>3157406432 - 76154645</t>
  </si>
  <si>
    <t>1144189423</t>
  </si>
  <si>
    <t>1013259081</t>
  </si>
  <si>
    <t>BRIAN AREVALO CAMARGO</t>
  </si>
  <si>
    <t>GIR EMT0UTHF016KF96ECDFUEPO8ES03K0RO_2026-05-11_16-46-07</t>
  </si>
  <si>
    <t>CANAL MENTIUS OUTBOUND TVT</t>
  </si>
  <si>
    <t>9999999 - 083352221</t>
  </si>
  <si>
    <t>254730006440</t>
  </si>
  <si>
    <t>1030600263</t>
  </si>
  <si>
    <t>3138499965 - 0</t>
  </si>
  <si>
    <t>LEG AUT 2026-05-11</t>
  </si>
  <si>
    <t>CJR PARQ CAMP ET XII</t>
  </si>
  <si>
    <t>1005822628</t>
  </si>
  <si>
    <t>1019097153</t>
  </si>
  <si>
    <t>JEISSON ENRIQUE GONZALEZ DUARTE</t>
  </si>
  <si>
    <t>GIR EMT0UTHF016KF96ECDFUEPO8ES03JJQ3_2026-05-11_15-56-04</t>
  </si>
  <si>
    <t>3175242385 - 3142035478</t>
  </si>
  <si>
    <t>1117348784</t>
  </si>
  <si>
    <t>1014199751</t>
  </si>
  <si>
    <t>LUIS CAMILO LOZANO SARMIENTO</t>
  </si>
  <si>
    <t>GIR EMT0UTHF016KF96ECDFUEPO8ES03JJD5</t>
  </si>
  <si>
    <t>CANAL ON LINE - MILLENIUM CLICK TO CALL</t>
  </si>
  <si>
    <t>3133310440 - 0</t>
  </si>
  <si>
    <t>1001855807</t>
  </si>
  <si>
    <t>1073232986</t>
  </si>
  <si>
    <t>CINDY MARIANA ALFONSO TORRES</t>
  </si>
  <si>
    <t>GIR EMT0UTHF016KF96ECDFUEPO8ES03IQQR</t>
  </si>
  <si>
    <t>3213809968 - 0</t>
  </si>
  <si>
    <t>1031162012</t>
  </si>
  <si>
    <t>3197198012 - 0</t>
  </si>
  <si>
    <t>680010000280</t>
  </si>
  <si>
    <t>1095952721</t>
  </si>
  <si>
    <t>3155149381 - 0</t>
  </si>
  <si>
    <t>257540007328</t>
  </si>
  <si>
    <t>1085717413</t>
  </si>
  <si>
    <t>3208248022 - 3181199320</t>
  </si>
  <si>
    <t>230010000009</t>
  </si>
  <si>
    <t>1001367995</t>
  </si>
  <si>
    <t>3043479532 - 1</t>
  </si>
  <si>
    <t>500060000028</t>
  </si>
  <si>
    <t>Acacías</t>
  </si>
  <si>
    <t>1122138049</t>
  </si>
  <si>
    <t>3102773340 - 0</t>
  </si>
  <si>
    <t>110010000875</t>
  </si>
  <si>
    <t>1023011994</t>
  </si>
  <si>
    <t>3023886827 - 1</t>
  </si>
  <si>
    <t>050010000071</t>
  </si>
  <si>
    <t>71360450</t>
  </si>
  <si>
    <t>3168653263 - 0</t>
  </si>
  <si>
    <t>110010000101</t>
  </si>
  <si>
    <t>1010010130</t>
  </si>
  <si>
    <t>3178012295 - 001</t>
  </si>
  <si>
    <t>170010000061</t>
  </si>
  <si>
    <t>1060648701</t>
  </si>
  <si>
    <t>3137671340 - 3137671340</t>
  </si>
  <si>
    <t>110010000779</t>
  </si>
  <si>
    <t>1136886057</t>
  </si>
  <si>
    <t>3053125181 - 0</t>
  </si>
  <si>
    <t>110010000515</t>
  </si>
  <si>
    <t>1000789160</t>
  </si>
  <si>
    <t>3212232081 - 0</t>
  </si>
  <si>
    <t>110010009259</t>
  </si>
  <si>
    <t>1045416737</t>
  </si>
  <si>
    <t>3134339012 - 3058815967</t>
  </si>
  <si>
    <t>110010000835</t>
  </si>
  <si>
    <t>1030683501</t>
  </si>
  <si>
    <t>3012442606 - 0</t>
  </si>
  <si>
    <t>760010000250</t>
  </si>
  <si>
    <t>1125780719</t>
  </si>
  <si>
    <t>3148281413 - 1</t>
  </si>
  <si>
    <t>110010000008</t>
  </si>
  <si>
    <t>1000365240</t>
  </si>
  <si>
    <t>3228623254 - 1</t>
  </si>
  <si>
    <t>66998429</t>
  </si>
  <si>
    <t>3184226040 - 6023260289</t>
  </si>
  <si>
    <t>110010008441</t>
  </si>
  <si>
    <t>1143843442</t>
  </si>
  <si>
    <t>3043823535 - 1</t>
  </si>
  <si>
    <t>ALFON LOPEZ MICHELSE</t>
  </si>
  <si>
    <t>1007450512</t>
  </si>
  <si>
    <t>1045749054</t>
  </si>
  <si>
    <t>SANDRA MILENA AROCA OLMEDO</t>
  </si>
  <si>
    <t>GIR EMT0UTHF016KF96ECDFUEPO8ES03IHCP_2026-05-11_13-25-19</t>
  </si>
  <si>
    <t>3213445276 - 0</t>
  </si>
  <si>
    <t>1140836729</t>
  </si>
  <si>
    <t>GIR EMT0UTHF016KF96ECDFUEPO8ES03IC9C_2026-05-11_12-43-45</t>
  </si>
  <si>
    <t>3016829383 - 0</t>
  </si>
  <si>
    <t>500060000046</t>
  </si>
  <si>
    <t>6427623</t>
  </si>
  <si>
    <t>3502061772 - 0086713599</t>
  </si>
  <si>
    <t>LEG AUT 2026-05-10</t>
  </si>
  <si>
    <t>110010000178</t>
  </si>
  <si>
    <t>1233894958</t>
  </si>
  <si>
    <t>3212061595 - 0</t>
  </si>
  <si>
    <t>79889828</t>
  </si>
  <si>
    <t>1069765261</t>
  </si>
  <si>
    <t>DAVID ESTIVEN VERGARA VILLALBA</t>
  </si>
  <si>
    <t>GIR EMT0UTHF016KF96ECDFUEPO8ES03HEBM</t>
  </si>
  <si>
    <t>3125837210 - 0</t>
  </si>
  <si>
    <t>1045750198</t>
  </si>
  <si>
    <t>1011200161</t>
  </si>
  <si>
    <t>NESTOR DAVID MARTINEZ VILLAMIZAR</t>
  </si>
  <si>
    <t>GIR EMT0UTHF016KF96ECDFUEPO8ES03HA6I_2026-05-10_13-33-46</t>
  </si>
  <si>
    <t>3023750503 - 0</t>
  </si>
  <si>
    <t>1014306887</t>
  </si>
  <si>
    <t>3106809748 - 0</t>
  </si>
  <si>
    <t>25343</t>
  </si>
  <si>
    <t>Trio Voz Ilimitada Nacional 200 Min LDI Banda Ancha 900Mbps_IPTV_1 Decos_Disney Premium_Nac_25343</t>
  </si>
  <si>
    <t>1000519541</t>
  </si>
  <si>
    <t>GIR EMT0UTHF016KF96ECDFUEPO8ES03HRBF_2026-05-10_19-54-36</t>
  </si>
  <si>
    <t>3227660994 - 0</t>
  </si>
  <si>
    <t>1114819665</t>
  </si>
  <si>
    <t>52146598</t>
  </si>
  <si>
    <t>ELSA DENIZ MORENO GOMEZ</t>
  </si>
  <si>
    <t>GIR EMT0UTHF016KF96ECDFUEPO8ES03H333_2026-05-10_01-03-53</t>
  </si>
  <si>
    <t>3162258979 - 0</t>
  </si>
  <si>
    <t>1103858174</t>
  </si>
  <si>
    <t>GIR EMT0UTHF016KF96ECDFUEPO8ES03HNGI</t>
  </si>
  <si>
    <t>3023409214 - 0</t>
  </si>
  <si>
    <t>GIR EMT0UTHF016KF96ECDFUEPO8ES03HCM8_2026-05-10_14-36-38</t>
  </si>
  <si>
    <t>3207801128 - 0</t>
  </si>
  <si>
    <t>1007258358</t>
  </si>
  <si>
    <t>GIR M0GM6SBVQ573HD73IP0A5HCI2O05FS5C_2026-05-10_19-53-56</t>
  </si>
  <si>
    <t>3102757539 - 0</t>
  </si>
  <si>
    <t>1016002328</t>
  </si>
  <si>
    <t>GIR EMT0UTHF016KF96ECDFUEPO8ES03HER8</t>
  </si>
  <si>
    <t>3132651829 - 0</t>
  </si>
  <si>
    <t>1000336953</t>
  </si>
  <si>
    <t>1139424413</t>
  </si>
  <si>
    <t>SHARON  ALICE CARABALLO GONZALEZ</t>
  </si>
  <si>
    <t>GIR EMT0UTHF016KF96ECDFUEPO8ES03I09Q</t>
  </si>
  <si>
    <t>3186372624 - 0</t>
  </si>
  <si>
    <t>1024470588</t>
  </si>
  <si>
    <t>GIR M0GM6SBVQ573HD73IP0A5HCI2O05FS32_2026-05-10_19-30-12</t>
  </si>
  <si>
    <t>3115078243 - 13112109</t>
  </si>
  <si>
    <t>20552571</t>
  </si>
  <si>
    <t>GIR EMT0UTHF016KF96ECDFUEPO8ES03H3UL_2026-05-10_01-34-20</t>
  </si>
  <si>
    <t>3126666762 - 0</t>
  </si>
  <si>
    <t>CJR HDA ROSBLA MORIC</t>
  </si>
  <si>
    <t>1028483964</t>
  </si>
  <si>
    <t>GIR EMT0UTHF016KF96ECDFUEPO8ES03HN1T_2026-05-10_18-09-21</t>
  </si>
  <si>
    <t>3107523546 - 0</t>
  </si>
  <si>
    <t>CJR ALAME RIO MZN 10</t>
  </si>
  <si>
    <t>79857645</t>
  </si>
  <si>
    <t>GIR EMT0UTHF016KF96ECDFUEPO8ES03HH50</t>
  </si>
  <si>
    <t>3239122146 - 0</t>
  </si>
  <si>
    <t>110010009354</t>
  </si>
  <si>
    <t>80655997</t>
  </si>
  <si>
    <t>3223856242 - 3162960927</t>
  </si>
  <si>
    <t>CIUDAD BACHUE II</t>
  </si>
  <si>
    <t>52981882</t>
  </si>
  <si>
    <t>GIR EMT0UTHF016KF96ECDFUEPO8ES03GH40_2026-05-09_20-20-12</t>
  </si>
  <si>
    <t>3232490242 - 0</t>
  </si>
  <si>
    <t>52079564</t>
  </si>
  <si>
    <t>1069760940</t>
  </si>
  <si>
    <t>MARIA PAULA GARCES PADILLA</t>
  </si>
  <si>
    <t>aGIR M0GM6SBVQ573HD73IP0A5HCI2O007PJO_2026-04-30_16-35-54</t>
  </si>
  <si>
    <t>CANAL BECALL OUTBOUND TVT</t>
  </si>
  <si>
    <t>3006473954 - 0</t>
  </si>
  <si>
    <t>1014281639</t>
  </si>
  <si>
    <t>1028485312</t>
  </si>
  <si>
    <t>YAREN DANIELA CORREA MICAN</t>
  </si>
  <si>
    <t>GIR EMT0UTHF016KF96ECDFUEPO8ES03GK06</t>
  </si>
  <si>
    <t>3169079228 - 0</t>
  </si>
  <si>
    <t>52830039</t>
  </si>
  <si>
    <t>1012317302</t>
  </si>
  <si>
    <t>STEFANNY  LORENA LARA MENDIETA</t>
  </si>
  <si>
    <t>GIR EMT0UTHF016KF96ECDFUEPO8ES03GEKL_2026-05-09_19-54-42</t>
  </si>
  <si>
    <t>3045377523 - 0</t>
  </si>
  <si>
    <t>1000142873</t>
  </si>
  <si>
    <t>GIR EMT0UTHF016KF96ECDFUEPO8ES03GM11_2026-05-09_21-19-09</t>
  </si>
  <si>
    <t>3007813778 - 0</t>
  </si>
  <si>
    <t>1005479575</t>
  </si>
  <si>
    <t>1106786906</t>
  </si>
  <si>
    <t>SOLANYI TIQUE GUTIERREZ</t>
  </si>
  <si>
    <t>GIR EMT0UTHF016KF96ECDFUEPO8ES03GRB1_2026-05-09_22-31-24</t>
  </si>
  <si>
    <t>3138851629 - 0</t>
  </si>
  <si>
    <t>1028663311</t>
  </si>
  <si>
    <t>GIR EMT0UTHF016KF96ECDFUEPO8ES03GSOB_2026-05-09_22-53-40</t>
  </si>
  <si>
    <t>3112125684 - 0</t>
  </si>
  <si>
    <t>67031772</t>
  </si>
  <si>
    <t>1007722280</t>
  </si>
  <si>
    <t>LAURA SOFIA DIAZ DIAZ</t>
  </si>
  <si>
    <t>GIR EMT0UTHF016KF96ECDFUEPO8ES03GHG1</t>
  </si>
  <si>
    <t>3122002141 - 04486706</t>
  </si>
  <si>
    <t>050010000223</t>
  </si>
  <si>
    <t>1027958613</t>
  </si>
  <si>
    <t>3107268371 - 1</t>
  </si>
  <si>
    <t>760010000155</t>
  </si>
  <si>
    <t>1000352005</t>
  </si>
  <si>
    <t>3153878343 - 0</t>
  </si>
  <si>
    <t>NUEVA LIBERTAD</t>
  </si>
  <si>
    <t>1007348095</t>
  </si>
  <si>
    <t>1004518384</t>
  </si>
  <si>
    <t>VALENTINA VANEGAS CASTANEDA</t>
  </si>
  <si>
    <t>900260749-7</t>
  </si>
  <si>
    <t>TELEMARK SPAIN SL SUCURSAL COLOMBIA</t>
  </si>
  <si>
    <t>GIR M0GM6SBVQ573HD73IP0A5HCI2O05B6OI</t>
  </si>
  <si>
    <t>CANAL TELEMARK OUTBOUND TVT</t>
  </si>
  <si>
    <t>3206250147 - 0</t>
  </si>
  <si>
    <t>43253006</t>
  </si>
  <si>
    <t>1010102067</t>
  </si>
  <si>
    <t>INGRID JULIANA VELASQUEZ VELASQUEZ</t>
  </si>
  <si>
    <t>GIR M0GM6SBVQ573HD73IP0A5HCI2O05CEE4</t>
  </si>
  <si>
    <t>3006520378 - 0</t>
  </si>
  <si>
    <t>1092524093</t>
  </si>
  <si>
    <t>1104011431</t>
  </si>
  <si>
    <t>SANDY MARIA MARTINEZ CASTILLO</t>
  </si>
  <si>
    <t>GIR EMT0UTHF016KF96ECDFUEPO8ES03G4HA_2026-05-09_18-27-01</t>
  </si>
  <si>
    <t>3222295461 - 0</t>
  </si>
  <si>
    <t>VILLA NUEVA BAJA</t>
  </si>
  <si>
    <t>15516638</t>
  </si>
  <si>
    <t>1024595053</t>
  </si>
  <si>
    <t>KEVIN DANIEL GONZALEZ GUTIERREZ</t>
  </si>
  <si>
    <t>GIR EMT0UTHF016KF96ECDFUEPO8ES03FUGQ_2026-05-09_17-38-46</t>
  </si>
  <si>
    <t>3005581974 - 3005581974</t>
  </si>
  <si>
    <t>1025534085</t>
  </si>
  <si>
    <t>GIR EMT0UTHF016KF96ECDFUEPO8ES03FR4B</t>
  </si>
  <si>
    <t>3182459651 - 0</t>
  </si>
  <si>
    <t>52017310</t>
  </si>
  <si>
    <t>GIR EMT0UTHF016KF96ECDFUEPO8ES03FPGK_2026-05-09_17-04-12</t>
  </si>
  <si>
    <t>3227695356 - 0</t>
  </si>
  <si>
    <t>52804655</t>
  </si>
  <si>
    <t>GIR EMT0UTHF016KF96ECDFUEPO8ES03EFHB_2026-05-09_02-49-55</t>
  </si>
  <si>
    <t>3185271367 - 18108439</t>
  </si>
  <si>
    <t>1015402618</t>
  </si>
  <si>
    <t>1023162233</t>
  </si>
  <si>
    <t>NICOLAS ANDREY TALERO AVELLANEDA</t>
  </si>
  <si>
    <t>GIR M0GM6SBVQ573HD73IP0A5HCI2O055M33</t>
  </si>
  <si>
    <t>3193691135 - 0</t>
  </si>
  <si>
    <t>36303823</t>
  </si>
  <si>
    <t>1006417303</t>
  </si>
  <si>
    <t>KERLY DAYANA GUZMAN CONO</t>
  </si>
  <si>
    <t>3105673002 - 0014855647</t>
  </si>
  <si>
    <t>52117358</t>
  </si>
  <si>
    <t>1072420861</t>
  </si>
  <si>
    <t>KAROL DAYANA MOLINA VANEGAS</t>
  </si>
  <si>
    <t>GIR M0GM6SBVQ573HD73IP0A5HCI2O054QG0</t>
  </si>
  <si>
    <t>3168330671 - 16562663</t>
  </si>
  <si>
    <t>1025761693</t>
  </si>
  <si>
    <t>1093798464</t>
  </si>
  <si>
    <t>DARYIN REINALDO RAMIREZ TIRIA</t>
  </si>
  <si>
    <t>aGIR M0GM6SBVQ573HD73IP0A5HCI2O00KBGV_2026-05-02_13-51-44</t>
  </si>
  <si>
    <t>3022784164 - 3022784164</t>
  </si>
  <si>
    <t>URB TORRES DE LIBANO</t>
  </si>
  <si>
    <t>1110062799</t>
  </si>
  <si>
    <t>1073160755</t>
  </si>
  <si>
    <t>YEISON ANDRES CAMELO MENDOZA</t>
  </si>
  <si>
    <t>GIR EMT0UTHF016KF96ECDFUEPO8ES01KTIC</t>
  </si>
  <si>
    <t>CANAL MILLENIUM OUTBOUND TVT</t>
  </si>
  <si>
    <t>3227029313 - 0</t>
  </si>
  <si>
    <t>DIAMANTE ET II</t>
  </si>
  <si>
    <t>63516279</t>
  </si>
  <si>
    <t>1088302178</t>
  </si>
  <si>
    <t>YULIANA ANDRE ECHEVERRI IMPATA</t>
  </si>
  <si>
    <t>GIR M0GM6SBVQ573HD73IP0A5HCI2O04V6CC</t>
  </si>
  <si>
    <t>3249419585 - 3005929689</t>
  </si>
  <si>
    <t>VILLA HELENA</t>
  </si>
  <si>
    <t>63438377</t>
  </si>
  <si>
    <t>1087984333</t>
  </si>
  <si>
    <t>DANIEL PEREZ RAMIREZ</t>
  </si>
  <si>
    <t>aGIR EMT0UTHF016KF96ECDFUEPO8ES03ESLF_2026-05-09_14-06-54</t>
  </si>
  <si>
    <t>CANAL ON LINE - BECALL OUT BOUND</t>
  </si>
  <si>
    <t>9999999 - 72390751</t>
  </si>
  <si>
    <t>110010000498</t>
  </si>
  <si>
    <t>1024546432</t>
  </si>
  <si>
    <t>3134940862 - 0</t>
  </si>
  <si>
    <t>080010000067</t>
  </si>
  <si>
    <t>8708169</t>
  </si>
  <si>
    <t>3117128177 - 8888888</t>
  </si>
  <si>
    <t>32794510</t>
  </si>
  <si>
    <t>3003007714 - 53777419</t>
  </si>
  <si>
    <t>1049603360</t>
  </si>
  <si>
    <t>3124105656 - 1</t>
  </si>
  <si>
    <t>LEG AUT 2026-05-09</t>
  </si>
  <si>
    <t>050010000008</t>
  </si>
  <si>
    <t>32141206</t>
  </si>
  <si>
    <t>3148318984 - 1</t>
  </si>
  <si>
    <t>110010009504</t>
  </si>
  <si>
    <t>1054683134</t>
  </si>
  <si>
    <t>3113789545 - 1</t>
  </si>
  <si>
    <t>67016516</t>
  </si>
  <si>
    <t>3104746216 - 8888888</t>
  </si>
  <si>
    <t>1014976737</t>
  </si>
  <si>
    <t>1056122352</t>
  </si>
  <si>
    <t>MARYURI GOMEZ DE LA VILLA</t>
  </si>
  <si>
    <t>CANAL ON LINE - BECALL CLICK TO CALL</t>
  </si>
  <si>
    <t>3246655767 - 0</t>
  </si>
  <si>
    <t>1023930814</t>
  </si>
  <si>
    <t>1007155394</t>
  </si>
  <si>
    <t>NATALIA ANDREA HIDALGO GUALTEROS</t>
  </si>
  <si>
    <t>GIR M0GM6SBVQ573HD73IP0A5HCI2O04SNLN</t>
  </si>
  <si>
    <t>3103757080 - 0</t>
  </si>
  <si>
    <t>Siniestro_x000D_</t>
  </si>
  <si>
    <t>25340</t>
  </si>
  <si>
    <t>1015480780</t>
  </si>
  <si>
    <t>1054922677</t>
  </si>
  <si>
    <t>LEIDY JOHANNA NARANJO ORTIZ</t>
  </si>
  <si>
    <t>aGIR EMT0UTHF016KF96ECDFUEPO8ES02V212_2026-05-05_21-34-38</t>
  </si>
  <si>
    <t>3203276717 - 0</t>
  </si>
  <si>
    <t>Suspensi=n Parcial_x000D_</t>
  </si>
  <si>
    <t>1111538182</t>
  </si>
  <si>
    <t>GIR EMT0UTHF016KF96ECDFUEPO8ES03ED6C_2026-05-09_01-32-39</t>
  </si>
  <si>
    <t>3186028853 - 0</t>
  </si>
  <si>
    <t>ANTONIO RICAURTE</t>
  </si>
  <si>
    <t>1121898314</t>
  </si>
  <si>
    <t>GIR EMT0UTHF016KF96ECDFUEPO8ES03EF0U_2026-05-09_02-28-34</t>
  </si>
  <si>
    <t>3144741797 - 0</t>
  </si>
  <si>
    <t>EL OASIS COMUNA 6</t>
  </si>
  <si>
    <t>1075309192</t>
  </si>
  <si>
    <t>1002654472</t>
  </si>
  <si>
    <t>ANDRES FELIPE VELASQUEZ PATINO</t>
  </si>
  <si>
    <t>3125365765 - 3125365765</t>
  </si>
  <si>
    <t>URB LOS PINOS</t>
  </si>
  <si>
    <t>1053777964</t>
  </si>
  <si>
    <t>1054862216</t>
  </si>
  <si>
    <t>BRAYAN STEVEN RODRIGUEZ GALVEZ</t>
  </si>
  <si>
    <t>aGIR EMT0UTHF016KF96ECDFUEPO8ES03B9IL_2026-05-08_14-41-36</t>
  </si>
  <si>
    <t>3047458251 - 0</t>
  </si>
  <si>
    <t>Candelaria</t>
  </si>
  <si>
    <t>1113531409</t>
  </si>
  <si>
    <t>1003334526</t>
  </si>
  <si>
    <t>JHON ALEX BELENO HUNDELHAUSEN</t>
  </si>
  <si>
    <t>GIR M0GM6SBVQ573HD73IP0A5HCI2O04Q8CT_2026-05-08_22-25-11</t>
  </si>
  <si>
    <t>CANAL ON LINE - MENTIUS CLICK TO CALL</t>
  </si>
  <si>
    <t>3225995185 - 0</t>
  </si>
  <si>
    <t>JUNIN SEC I</t>
  </si>
  <si>
    <t>28215761</t>
  </si>
  <si>
    <t>1000595108</t>
  </si>
  <si>
    <t>ANDRES FELIPE MONTOYA GAONA</t>
  </si>
  <si>
    <t>GIR EMT0UTHF016KF96ECDFUEPO8ES03DKFM_2026-05-08_21-20-38</t>
  </si>
  <si>
    <t>3127815022 - 76502172</t>
  </si>
  <si>
    <t>5004604064</t>
  </si>
  <si>
    <t>PS</t>
  </si>
  <si>
    <t>1055750446</t>
  </si>
  <si>
    <t>ESTEBAN VALLEJO MARULANDA</t>
  </si>
  <si>
    <t>3155096739 - 0</t>
  </si>
  <si>
    <t>1036610500</t>
  </si>
  <si>
    <t>1010074087</t>
  </si>
  <si>
    <t>JHON ADER VANEGAS RODRIGUEZ</t>
  </si>
  <si>
    <t>3137746070 - 0</t>
  </si>
  <si>
    <t>LEG AUTT 2026-05-11</t>
  </si>
  <si>
    <t>AUTOMATICA HU</t>
  </si>
  <si>
    <t>110010009454</t>
  </si>
  <si>
    <t>1018474151</t>
  </si>
  <si>
    <t>3165299269 - 15689875</t>
  </si>
  <si>
    <t>110010000111</t>
  </si>
  <si>
    <t>17134811</t>
  </si>
  <si>
    <t>3115041507 - 0</t>
  </si>
  <si>
    <t>98630823</t>
  </si>
  <si>
    <t>GIR EMT0UTHF016KF96ECDFUEPO8ES03D8J5_2026-05-08_20-15-16</t>
  </si>
  <si>
    <t>3105925252 - 3202598744</t>
  </si>
  <si>
    <t>ALAMANCA</t>
  </si>
  <si>
    <t>1143160684</t>
  </si>
  <si>
    <t>1002592142</t>
  </si>
  <si>
    <t>STEFANIA SANCHEZ TRUJILLO</t>
  </si>
  <si>
    <t>3001652011 - 3013931755</t>
  </si>
  <si>
    <t>1036622794</t>
  </si>
  <si>
    <t>1053854743</t>
  </si>
  <si>
    <t>JESUS DAVID ALVAREZ GOMEZ</t>
  </si>
  <si>
    <t>aGIR EMT0UTHF016KF96ECDFUEPO8ES03DB0I_2026-05-08_20-27-40</t>
  </si>
  <si>
    <t>3137426358 - 0</t>
  </si>
  <si>
    <t>110010001032</t>
  </si>
  <si>
    <t>1005754149</t>
  </si>
  <si>
    <t>3025141651 - 0</t>
  </si>
  <si>
    <t>1030695600</t>
  </si>
  <si>
    <t>1116443850</t>
  </si>
  <si>
    <t>GEORGE MICHAEL VALENCIA GARCIA</t>
  </si>
  <si>
    <t>aGIR EMT0UTHF016KF96ECDFUEPO8ES03D41I_2026-05-08_19-50-14</t>
  </si>
  <si>
    <t>3228314345 - 0</t>
  </si>
  <si>
    <t>24229992</t>
  </si>
  <si>
    <t>3138166806 - 0</t>
  </si>
  <si>
    <t>80724568</t>
  </si>
  <si>
    <t>3007645265 - 0</t>
  </si>
  <si>
    <t>51732451</t>
  </si>
  <si>
    <t>GIR EMT0UTHF016KF96ECDFUEPO8ES03CVQJ_2026-05-08_19-31-13</t>
  </si>
  <si>
    <t>3142251793 - 3142251793</t>
  </si>
  <si>
    <t>91536770</t>
  </si>
  <si>
    <t>GIR EMT0UTHF016KF96ECDFUEPO8ES03D5HQ_2026-05-08_19-59-02</t>
  </si>
  <si>
    <t>3168269804 - 73168269</t>
  </si>
  <si>
    <t>AY MI LLANURA</t>
  </si>
  <si>
    <t>80199637</t>
  </si>
  <si>
    <t>1010121483</t>
  </si>
  <si>
    <t>LAURA MICHEL CRUZ GUTIERREZ</t>
  </si>
  <si>
    <t>aGIR EMT0UTHF016KF96ECDFUEPO8ES03CN5P_2026-05-08_18-38-45</t>
  </si>
  <si>
    <t>3022512079 - 0</t>
  </si>
  <si>
    <t>1030647863</t>
  </si>
  <si>
    <t>aGIR M0GM6SBVQ573HD73IP0A5HCI2O01BDUN_2026-05-04_16-15-19</t>
  </si>
  <si>
    <t>3178555947 - 14238963</t>
  </si>
  <si>
    <t>1010227542</t>
  </si>
  <si>
    <t>GIR EMT0UTHF016KF96ECDFUEPO8ES038DT5_2026-05-08_00-31-56</t>
  </si>
  <si>
    <t>3134516806 - 0</t>
  </si>
  <si>
    <t>1018485041</t>
  </si>
  <si>
    <t>3135737778 - 0</t>
  </si>
  <si>
    <t>1014259798</t>
  </si>
  <si>
    <t>1014195277</t>
  </si>
  <si>
    <t>DEIMER JOSE DONADO ALVAREZ</t>
  </si>
  <si>
    <t>GIR EMT0UTHF016KF96ECDFUEPO8ES03CET9_2026-05-08_17-48-09</t>
  </si>
  <si>
    <t>3004548902 - 0</t>
  </si>
  <si>
    <t>CJR CAS GRANDE TUNAL</t>
  </si>
  <si>
    <t>1033705066</t>
  </si>
  <si>
    <t>1015395076</t>
  </si>
  <si>
    <t>JOHAN ANDRES MORA HILARION</t>
  </si>
  <si>
    <t>GIR M0GM6SBVQ573HD73IP0A5HCI2O04GOKJ_2026-05-08_18-30-50</t>
  </si>
  <si>
    <t>3204694105 - 0</t>
  </si>
  <si>
    <t>1098670834</t>
  </si>
  <si>
    <t>GIR M0GM6SBVQ573HD73IP0A5HCI2O04ERML_2026-05-08_17-50-21</t>
  </si>
  <si>
    <t>3182067200 - 56707780</t>
  </si>
  <si>
    <t>URB GIRON CAMPESTRE</t>
  </si>
  <si>
    <t>1062912028</t>
  </si>
  <si>
    <t>3189449967 - 001</t>
  </si>
  <si>
    <t>Villa De Leyva</t>
  </si>
  <si>
    <t>6663718</t>
  </si>
  <si>
    <t>3151547534 - 3209173899</t>
  </si>
  <si>
    <t>110010000688</t>
  </si>
  <si>
    <t>1033768153</t>
  </si>
  <si>
    <t>3123749510 - 1</t>
  </si>
  <si>
    <t>110010000222</t>
  </si>
  <si>
    <t>80895068</t>
  </si>
  <si>
    <t>3004520371 - 14932220</t>
  </si>
  <si>
    <t>1023021936</t>
  </si>
  <si>
    <t>3152570529 - 0</t>
  </si>
  <si>
    <t>1020833432</t>
  </si>
  <si>
    <t>3104699676 - 0</t>
  </si>
  <si>
    <t>1033792754</t>
  </si>
  <si>
    <t>1002546767</t>
  </si>
  <si>
    <t>MARIA JOSE ARANGO</t>
  </si>
  <si>
    <t>aGIR EMT0UTHF016KF96ECDFUEPO8ES03C1NQ_2026-05-08_16-38-37</t>
  </si>
  <si>
    <t>3016026048 - 0</t>
  </si>
  <si>
    <t>VILLA ANITA-KENNEDY</t>
  </si>
  <si>
    <t>1030536069</t>
  </si>
  <si>
    <t>GIR M0GM6SBVQ573HD73IP0A5HCI2O04E600_2026-05-08_17-34-17</t>
  </si>
  <si>
    <t>3105596641 - 0</t>
  </si>
  <si>
    <t>1001917261</t>
  </si>
  <si>
    <t>1089382343</t>
  </si>
  <si>
    <t>CAMILA MARIN PANTOJA</t>
  </si>
  <si>
    <t>aGIR EMT0UTHF016KF96ECDFUEPO8ES03612Q_2026-05-07_16-37-16</t>
  </si>
  <si>
    <t>3044644179 - 3242079868</t>
  </si>
  <si>
    <t>CJR ALTO MADELENA</t>
  </si>
  <si>
    <t>1016093746</t>
  </si>
  <si>
    <t>aGIR EMT0UTHF016KF96ECDFUEPO8ES03C52V_2026-05-08_16-55-17</t>
  </si>
  <si>
    <t>3194818011 - 0</t>
  </si>
  <si>
    <t>EL PALENQUE</t>
  </si>
  <si>
    <t>1005156755</t>
  </si>
  <si>
    <t>GIR EMT0UTHF016KF96ECDFUEPO8ES03C4VK_2026-05-08_16-57-28</t>
  </si>
  <si>
    <t>3173757486 - 0</t>
  </si>
  <si>
    <t>57460727</t>
  </si>
  <si>
    <t>5222927</t>
  </si>
  <si>
    <t>EDGAR EDUARDO ESTRADA GARCIA</t>
  </si>
  <si>
    <t>3135239506 - 3135239506</t>
  </si>
  <si>
    <t>CJR PINOS</t>
  </si>
  <si>
    <t>Pasto</t>
  </si>
  <si>
    <t>NARI?O</t>
  </si>
  <si>
    <t>12746275</t>
  </si>
  <si>
    <t>aGIR EMT0UTHF016KF96ECDFUEPO8ES02NACS_2026-05-04_17-34-24</t>
  </si>
  <si>
    <t>3112066633 - 3176394680</t>
  </si>
  <si>
    <t>1098150085</t>
  </si>
  <si>
    <t>1053782083</t>
  </si>
  <si>
    <t>JAIME LEON LOAIZA HENAO</t>
  </si>
  <si>
    <t>3332568337 - 0</t>
  </si>
  <si>
    <t>110010001004</t>
  </si>
  <si>
    <t>1002526707</t>
  </si>
  <si>
    <t>3116602714 - 1</t>
  </si>
  <si>
    <t>52534198</t>
  </si>
  <si>
    <t>6091351</t>
  </si>
  <si>
    <t>ARISMAR ANNAMY SEIJAS HERNANDEZ</t>
  </si>
  <si>
    <t>aGIR EMT0UTHF016KF96ECDFUEPO8ES03BR65_2026-05-08_16-07-18</t>
  </si>
  <si>
    <t>3138899717 - 3138899717</t>
  </si>
  <si>
    <t>1022356762</t>
  </si>
  <si>
    <t>1056028126</t>
  </si>
  <si>
    <t>KAROLL DAHAYANA SOTELO LAITON</t>
  </si>
  <si>
    <t>GIR EMT0UTHF016KF96ECDFUEPO8ES03BPQK_2026-05-08_16-00-39</t>
  </si>
  <si>
    <t>3103308695 - 0</t>
  </si>
  <si>
    <t>Sincelejo</t>
  </si>
  <si>
    <t>92642207</t>
  </si>
  <si>
    <t>3107901492 - 0</t>
  </si>
  <si>
    <t>1005624971</t>
  </si>
  <si>
    <t>1041086153</t>
  </si>
  <si>
    <t>ISAAC OCAMPO MORALES</t>
  </si>
  <si>
    <t>aGIR EMT0UTHF016KF96ECDFUEPO8ES02SPVR_2026-05-05_16-40-32</t>
  </si>
  <si>
    <t>3208295357 - 3124430412</t>
  </si>
  <si>
    <t>110010000595</t>
  </si>
  <si>
    <t>1233907811</t>
  </si>
  <si>
    <t>3123886776 - 0</t>
  </si>
  <si>
    <t>110010000071</t>
  </si>
  <si>
    <t>1019023522</t>
  </si>
  <si>
    <t>3102158391 - 1</t>
  </si>
  <si>
    <t>190010000156</t>
  </si>
  <si>
    <t>1061791307</t>
  </si>
  <si>
    <t>3204079303 - 1</t>
  </si>
  <si>
    <t>110010000400</t>
  </si>
  <si>
    <t>1069756101</t>
  </si>
  <si>
    <t>3187197428 - 0</t>
  </si>
  <si>
    <t>1020840615</t>
  </si>
  <si>
    <t>3244970156 - 3143283483</t>
  </si>
  <si>
    <t>1017271297</t>
  </si>
  <si>
    <t>3203953736 - 0</t>
  </si>
  <si>
    <t>MIRADOR BOSQUE</t>
  </si>
  <si>
    <t>1007735078</t>
  </si>
  <si>
    <t>GIR EMT0UTHF016KF96ECDFUEPO8ES03B9GP_2026-05-08_14-40-17</t>
  </si>
  <si>
    <t>3202875828 - 0</t>
  </si>
  <si>
    <t>72328151</t>
  </si>
  <si>
    <t>1214463229</t>
  </si>
  <si>
    <t>SINDY TATIANA URIBE URIBE</t>
  </si>
  <si>
    <t>aGIR EMT0UTHF016KF96ECDFUEPO8ES02P0UG_2026-05-04_20-44-30</t>
  </si>
  <si>
    <t>3018984648 - 3006365100</t>
  </si>
  <si>
    <t>1004353240</t>
  </si>
  <si>
    <t>1192745445</t>
  </si>
  <si>
    <t>SEBASTIAN CARLOS RAMIREZ CUASPA</t>
  </si>
  <si>
    <t>3239343736 - 0</t>
  </si>
  <si>
    <t>42842854</t>
  </si>
  <si>
    <t>1006022745</t>
  </si>
  <si>
    <t>JUAN DAVID MEZA RIOS</t>
  </si>
  <si>
    <t>3013185109 - 3013185109</t>
  </si>
  <si>
    <t>110010001151</t>
  </si>
  <si>
    <t>1031177953</t>
  </si>
  <si>
    <t>3186413334 - 5711111111</t>
  </si>
  <si>
    <t>1112879967</t>
  </si>
  <si>
    <t>1000122017</t>
  </si>
  <si>
    <t>MAICON ESTIVEN MORENO ACERO</t>
  </si>
  <si>
    <t>3044538766 - 000000000</t>
  </si>
  <si>
    <t>1098779770</t>
  </si>
  <si>
    <t>3154620181 - 0</t>
  </si>
  <si>
    <t>TORRE DE LA VEGA</t>
  </si>
  <si>
    <t>29464502</t>
  </si>
  <si>
    <t>GIR EMT0UTHF016KF96ECDFUEPO8ES03B8M3_2026-05-08_14-35-33</t>
  </si>
  <si>
    <t>3153352328 - 01111111</t>
  </si>
  <si>
    <t>1076648982</t>
  </si>
  <si>
    <t>1056123947</t>
  </si>
  <si>
    <t>XIOMARA MURILLO GIRALDO</t>
  </si>
  <si>
    <t>aGIR EMT0UTHF016KF96ECDFUEPO8ES02PTQC_2026-05-04_22-34-39</t>
  </si>
  <si>
    <t>3245243867 - 0</t>
  </si>
  <si>
    <t>17196534</t>
  </si>
  <si>
    <t>GIR EMT0UTHF016KF96ECDFUEPO8ES03B7Q4_2026-05-08_14-30-59</t>
  </si>
  <si>
    <t>3144164833 - 0</t>
  </si>
  <si>
    <t>1000698668</t>
  </si>
  <si>
    <t>GIR EMT0UTHF016KF96ECDFUEPO8ES03ASOG_2026-05-08_13-20-59</t>
  </si>
  <si>
    <t>3232785323 - 0</t>
  </si>
  <si>
    <t>1143132469</t>
  </si>
  <si>
    <t>1054398795</t>
  </si>
  <si>
    <t>JUAN PABLO QUINTERO MARULANDA</t>
  </si>
  <si>
    <t>3178074296 - 0</t>
  </si>
  <si>
    <t>1010178480</t>
  </si>
  <si>
    <t>GIR EMT0UTHF016KF96ECDFUEPO8ES03B1RH_2026-05-08_14-00-11</t>
  </si>
  <si>
    <t>3160249287 - 18941614</t>
  </si>
  <si>
    <t>1026588384</t>
  </si>
  <si>
    <t>1112728160</t>
  </si>
  <si>
    <t>BRAYAN ALEXANDER LOPEZ GUZMAN</t>
  </si>
  <si>
    <t>aGIR EMT0UTHF016KF96ECDFUEPO8ES02PS94_2026-05-04_22-27-43</t>
  </si>
  <si>
    <t>3507287223 - 0</t>
  </si>
  <si>
    <t>SANTA MONICA-KENNEDY</t>
  </si>
  <si>
    <t>80211685</t>
  </si>
  <si>
    <t>aGIR M0GM6SBVQ573HD73IP0A5HCI2O02HGMJ_2026-05-05_20-39-55</t>
  </si>
  <si>
    <t>3239296597 - 3134794865</t>
  </si>
  <si>
    <t>1067286239</t>
  </si>
  <si>
    <t>1053838727</t>
  </si>
  <si>
    <t>RONAL DE JESUS VILLA MOTATO</t>
  </si>
  <si>
    <t>3104730193 - 0</t>
  </si>
  <si>
    <t>CJR LA AURORA ALTA</t>
  </si>
  <si>
    <t>1089378091</t>
  </si>
  <si>
    <t>GIR EMT0UTHF016KF96ECDFUEPO8ES03B18S_2026-05-08_13-55-18</t>
  </si>
  <si>
    <t>3181171764 - 0</t>
  </si>
  <si>
    <t>53115968</t>
  </si>
  <si>
    <t>GIR M0GM6SBVQ573HD73IP0A5HCI2O043EU7</t>
  </si>
  <si>
    <t>3214302329 - 0</t>
  </si>
  <si>
    <t>1013581745</t>
  </si>
  <si>
    <t>1079034112</t>
  </si>
  <si>
    <t>JENNIFFER ZULAY GARAVITO BEJARANO</t>
  </si>
  <si>
    <t>3128658469 - 0</t>
  </si>
  <si>
    <t>087580000135</t>
  </si>
  <si>
    <t>22615633</t>
  </si>
  <si>
    <t>3046508684 - 3046508684</t>
  </si>
  <si>
    <t>1014857491</t>
  </si>
  <si>
    <t>3053453505 - 0</t>
  </si>
  <si>
    <t>680010000085</t>
  </si>
  <si>
    <t>27569384</t>
  </si>
  <si>
    <t>3208543022 - 1</t>
  </si>
  <si>
    <t>LEG AUT 2026-05-08</t>
  </si>
  <si>
    <t>1000020283</t>
  </si>
  <si>
    <t>GIR EMT0UTHF016KF96ECDFUEPO8ES038IRK_2026-05-08_01-53-56</t>
  </si>
  <si>
    <t>3023105551 - 0</t>
  </si>
  <si>
    <t>ALVARO SANCHEZ SILVA</t>
  </si>
  <si>
    <t>1007745100</t>
  </si>
  <si>
    <t>GIR EMT0UTHF016KF96ECDFUEPO8ES038D5R_2026-05-08_00-22-51</t>
  </si>
  <si>
    <t>3218451425 - 0</t>
  </si>
  <si>
    <t>CJR ALTOS GUALI ET I</t>
  </si>
  <si>
    <t>1000327702</t>
  </si>
  <si>
    <t>aGIR EMT0UTHF016KF96ECDFUEPO8ES0383GH_2026-05-07_22-46-27</t>
  </si>
  <si>
    <t>3197265343 - 0</t>
  </si>
  <si>
    <t>1234638280</t>
  </si>
  <si>
    <t>3227234850 - 0</t>
  </si>
  <si>
    <t>1006054670</t>
  </si>
  <si>
    <t>1007302054</t>
  </si>
  <si>
    <t>GINA ALEXANDRA RINCON MATIZ</t>
  </si>
  <si>
    <t>3218005685 - 0</t>
  </si>
  <si>
    <t>CJR EL MOLINO</t>
  </si>
  <si>
    <t>1060868461</t>
  </si>
  <si>
    <t>1238756</t>
  </si>
  <si>
    <t>YENIFER SOFIA BASTARDO GASCON</t>
  </si>
  <si>
    <t>3107105885 - 0</t>
  </si>
  <si>
    <t>5441571</t>
  </si>
  <si>
    <t>GIR EMT0UTHF016KF96ECDFUEPO8ES038GUJ_2026-05-08_01-14-24</t>
  </si>
  <si>
    <t>3158971154 - 87322222</t>
  </si>
  <si>
    <t>73150027</t>
  </si>
  <si>
    <t>3369637</t>
  </si>
  <si>
    <t>HACYELIS VILLALBA ROUSMAR</t>
  </si>
  <si>
    <t>3187288615 - 3187288615</t>
  </si>
  <si>
    <t>1011322406</t>
  </si>
  <si>
    <t>3209173569 - 0</t>
  </si>
  <si>
    <t>98563719</t>
  </si>
  <si>
    <t>1193553729</t>
  </si>
  <si>
    <t>JHON ANDERSON HERRERA CONTRERAS</t>
  </si>
  <si>
    <t>GIR M0GM6SBVQ573HD73IP0A5HCI2O040DR6_2026-05-07_22-07-00</t>
  </si>
  <si>
    <t>3195324806 - 3195324806</t>
  </si>
  <si>
    <t>79273674</t>
  </si>
  <si>
    <t>GIR EMT0UTHF016KF96ECDFUEPO8ES038HDH_2026-05-08_01-23-16</t>
  </si>
  <si>
    <t>3015440440 - 3134664473</t>
  </si>
  <si>
    <t>29145464</t>
  </si>
  <si>
    <t>GIR M0GM6SBVQ573HD73IP0A5HCI2O040PCI_2026-05-08_00-47-34</t>
  </si>
  <si>
    <t>3186375189 - 0</t>
  </si>
  <si>
    <t>1152223355</t>
  </si>
  <si>
    <t>1004831687</t>
  </si>
  <si>
    <t>XIOMARA ARENAS FLOREZ</t>
  </si>
  <si>
    <t>3203456861 - 0</t>
  </si>
  <si>
    <t>110010009401</t>
  </si>
  <si>
    <t>1192924858</t>
  </si>
  <si>
    <t>3106494771 - 1</t>
  </si>
  <si>
    <t>CJR PORTAL NOGAL</t>
  </si>
  <si>
    <t>52932423</t>
  </si>
  <si>
    <t>GIR EMT0UTHF016KF96ECDFUEPO8ES037L00_2026-05-07_21-16-43</t>
  </si>
  <si>
    <t>3209484367 - 0</t>
  </si>
  <si>
    <t>1073713569</t>
  </si>
  <si>
    <t>1024461014</t>
  </si>
  <si>
    <t>SARA  KATHERINE SUAREZ MATIMA</t>
  </si>
  <si>
    <t>3133550128 - 015700000</t>
  </si>
  <si>
    <t>25876911</t>
  </si>
  <si>
    <t>aGIR M0GM6SBVQ573HD73IP0A5HCI2O03TR1S_2026-05-07_21-02-40</t>
  </si>
  <si>
    <t>3158300589 - 0</t>
  </si>
  <si>
    <t>79515646</t>
  </si>
  <si>
    <t>aGIR EMT0UTHF016KF96ECDFUEPO8ES037QV3_2026-05-07_21-48-33</t>
  </si>
  <si>
    <t>3102702207 - 3204713354</t>
  </si>
  <si>
    <t>1032387790</t>
  </si>
  <si>
    <t>aGIR EMT0UTHF016KF96ECDFUEPO8ES02S5SH_2026-05-05_15-31-50</t>
  </si>
  <si>
    <t>3143081037 - 3195720384</t>
  </si>
  <si>
    <t>1010247282</t>
  </si>
  <si>
    <t>1193123174</t>
  </si>
  <si>
    <t>JUAN JOSE ACEVEDO MONCADA</t>
  </si>
  <si>
    <t>aGIR EMT0UTHF016KF96ECDFUEPO8ES02REVG_2026-05-05_14-11-56</t>
  </si>
  <si>
    <t>3213414323 - 0</t>
  </si>
  <si>
    <t>CJR ENTREBOSQUES</t>
  </si>
  <si>
    <t>1092393149</t>
  </si>
  <si>
    <t>3017584022 - 3208063140</t>
  </si>
  <si>
    <t>36383151</t>
  </si>
  <si>
    <t>aGIR EMT0UTHF016KF96ECDFUEPO8ES037N67_2026-05-07_21-26-43</t>
  </si>
  <si>
    <t>3213922494 - 3112292296</t>
  </si>
  <si>
    <t>1019055195</t>
  </si>
  <si>
    <t>GIR EMT0UTHF016KF96ECDFUEPO8ES037K4A_2026-05-07_21-08-44</t>
  </si>
  <si>
    <t>3159271069 - 16855220</t>
  </si>
  <si>
    <t>1048457791</t>
  </si>
  <si>
    <t>3104525392 - 0</t>
  </si>
  <si>
    <t>085730000001</t>
  </si>
  <si>
    <t>72343819</t>
  </si>
  <si>
    <t>3014311773 - 0</t>
  </si>
  <si>
    <t>1104696137</t>
  </si>
  <si>
    <t>3177158664 - 0</t>
  </si>
  <si>
    <t>1083016337</t>
  </si>
  <si>
    <t>3164208165 - 04201677</t>
  </si>
  <si>
    <t>1002458668</t>
  </si>
  <si>
    <t>52845143</t>
  </si>
  <si>
    <t>VIVIANA RODRIGUEZ RODRIGUEZ</t>
  </si>
  <si>
    <t>GIR EMT0UTHF016KF96ECDFUEPO8ES0378N8_2026-05-07_20-05-35</t>
  </si>
  <si>
    <t>3115430578 - 0</t>
  </si>
  <si>
    <t>52823769</t>
  </si>
  <si>
    <t>GIR EMT0UTHF016KF96ECDFUEPO8ES02IIT5_2026-05-02_18-38-24</t>
  </si>
  <si>
    <t>3112180140 - 0</t>
  </si>
  <si>
    <t>45518007</t>
  </si>
  <si>
    <t>GIR JB218C3K391K3BD3R53VQ6KS7O12KABE</t>
  </si>
  <si>
    <t>3054595182 - 001</t>
  </si>
  <si>
    <t>1022324703</t>
  </si>
  <si>
    <t>aGIR EMT0UTHF016KF96ECDFUEPO8ES03716G_2026-05-07_19-26-26</t>
  </si>
  <si>
    <t>3202803127 - 3118958065</t>
  </si>
  <si>
    <t>1007953323</t>
  </si>
  <si>
    <t>aGIR EMT0UTHF016KF96ECDFUEPO8ES0377LS_2026-05-07_20-00-00</t>
  </si>
  <si>
    <t>3222226940 - 0</t>
  </si>
  <si>
    <t>1107520739</t>
  </si>
  <si>
    <t>aGIR EMT0UTHF016KF96ECDFUEPO8ES02NBRB_2026-05-04_17-39-36</t>
  </si>
  <si>
    <t>3192281243 - 3192281243</t>
  </si>
  <si>
    <t>1032455055</t>
  </si>
  <si>
    <t>aGIR EMT0UTHF016KF96ECDFUEPO8ES02S8P8_2026-05-05_15-42-01</t>
  </si>
  <si>
    <t>3506546912 - 3195044331</t>
  </si>
  <si>
    <t>CJR BELLFORT</t>
  </si>
  <si>
    <t>63299020</t>
  </si>
  <si>
    <t>3012228406 - 0</t>
  </si>
  <si>
    <t>1012395289</t>
  </si>
  <si>
    <t>3014494699 - 3203543985</t>
  </si>
  <si>
    <t>1022323963</t>
  </si>
  <si>
    <t>aGIR EMT0UTHF016KF96ECDFUEPO8ES036UVL_2026-05-07_19-14-28</t>
  </si>
  <si>
    <t>3164952703 - 12686024</t>
  </si>
  <si>
    <t>BETANIA CAMPESTRE</t>
  </si>
  <si>
    <t>Espinal</t>
  </si>
  <si>
    <t>93119223</t>
  </si>
  <si>
    <t>aGIR EMT0UTHF016KF96ECDFUEPO8ES0372DM_2026-05-07_19-33-11</t>
  </si>
  <si>
    <t>3132097607 - 2483652</t>
  </si>
  <si>
    <t>21237668</t>
  </si>
  <si>
    <t>3103208940 - 3173714267</t>
  </si>
  <si>
    <t>72252988</t>
  </si>
  <si>
    <t>3137554486 - 0</t>
  </si>
  <si>
    <t>GIR EMT0UTHF016KF96ECDFUEPO8ES036ULI_2026-05-07_19-12-54</t>
  </si>
  <si>
    <t>3154423773 - 3154423773</t>
  </si>
  <si>
    <t>1067727078</t>
  </si>
  <si>
    <t>1007224271</t>
  </si>
  <si>
    <t>SANTIAGO VILLADA ARENAS</t>
  </si>
  <si>
    <t>aGIR EMT0UTHF016KF96ECDFUEPO8ES036UNT_2026-05-07_19-13-28</t>
  </si>
  <si>
    <t>3132544143 - 0</t>
  </si>
  <si>
    <t>MARIDIAZ</t>
  </si>
  <si>
    <t>1085338894</t>
  </si>
  <si>
    <t>GIR EMT0UTHF016KF96ECDFUEPO8ES036ORC_2026-05-07_18-40-40</t>
  </si>
  <si>
    <t>3153601684 - 3153601684</t>
  </si>
  <si>
    <t>1010760428</t>
  </si>
  <si>
    <t>GIR M0GM6SBVQ573HD73IP0A5HCI2O01P9N1</t>
  </si>
  <si>
    <t>3117414002 - 0</t>
  </si>
  <si>
    <t>EL LAUREL</t>
  </si>
  <si>
    <t>1131534549</t>
  </si>
  <si>
    <t>3159030357 - 0</t>
  </si>
  <si>
    <t>8314416</t>
  </si>
  <si>
    <t>GIR EMT0UTHF016KF96ECDFUEPO8ES036JD8_2026-05-07_18-09-58</t>
  </si>
  <si>
    <t>3012214910 - 3012214910</t>
  </si>
  <si>
    <t>1015460487</t>
  </si>
  <si>
    <t>GIR EMT0UTHF016KF96ECDFUEPO8ES036J55</t>
  </si>
  <si>
    <t>3208184276 - 0</t>
  </si>
  <si>
    <t>32834960</t>
  </si>
  <si>
    <t>1048851206</t>
  </si>
  <si>
    <t>YULYANDREA VEGA ROJAS</t>
  </si>
  <si>
    <t>GIR EMT0UTHF016KF96ECDFUEPO8ES036G5U_2026-05-07_17-52-17</t>
  </si>
  <si>
    <t>3002963365 - 005</t>
  </si>
  <si>
    <t>1070386774</t>
  </si>
  <si>
    <t>1007386260</t>
  </si>
  <si>
    <t>BRAYAN STIVEN CORREA ECHAVARRIA</t>
  </si>
  <si>
    <t>3228037112 - 0</t>
  </si>
  <si>
    <t>40928248</t>
  </si>
  <si>
    <t>GIR EMT0UTHF016KF96ECDFUEPO8ES036DQ4</t>
  </si>
  <si>
    <t>3003282544 - 0</t>
  </si>
  <si>
    <t>1005691134</t>
  </si>
  <si>
    <t>3203584193 - 0</t>
  </si>
  <si>
    <t>42942038</t>
  </si>
  <si>
    <t>1095550292</t>
  </si>
  <si>
    <t>SHIRLY DAHIANA ALVAREZ 1</t>
  </si>
  <si>
    <t>GIR EMT0UTHF016KF96ECDFUEPO8ES02S6EQ_2026-05-05_15-33-59</t>
  </si>
  <si>
    <t>3245781639 - 0</t>
  </si>
  <si>
    <t>52302620</t>
  </si>
  <si>
    <t>1096646266</t>
  </si>
  <si>
    <t>MARIA ALEJANDRA BANOL VALENCIA</t>
  </si>
  <si>
    <t>GIR EMT0UTHF016KF96ECDFUEPO8ES02PVRE_2026-05-04_22-44-48</t>
  </si>
  <si>
    <t>3164707247 - 18137822</t>
  </si>
  <si>
    <t>1083572414</t>
  </si>
  <si>
    <t>3503879250 - 0</t>
  </si>
  <si>
    <t>1108642412</t>
  </si>
  <si>
    <t>aGIR EMT0UTHF016KF96ECDFUEPO8ES029590_2026-04-29_20-40-25</t>
  </si>
  <si>
    <t>3158121177 - 0</t>
  </si>
  <si>
    <t>VERAGUA-PUENTE ARAND</t>
  </si>
  <si>
    <t>1001047345</t>
  </si>
  <si>
    <t>3234696672 - 0</t>
  </si>
  <si>
    <t>1083915518</t>
  </si>
  <si>
    <t>aGIR EMT0UTHF016KF96ECDFUEPO8ES0295LU_2026-04-29_20-42-17</t>
  </si>
  <si>
    <t>3226568289 - 0</t>
  </si>
  <si>
    <t>52452188</t>
  </si>
  <si>
    <t>aGIR EMT0UTHF016KF96ECDFUEPO8ES02ULBE_2026-05-05_20-40-59</t>
  </si>
  <si>
    <t>3015776049 - 3105092576</t>
  </si>
  <si>
    <t>1045671912</t>
  </si>
  <si>
    <t>3244282665 - 0</t>
  </si>
  <si>
    <t>URB COLINAS BOSQUE</t>
  </si>
  <si>
    <t>1037669680</t>
  </si>
  <si>
    <t>3003914639 - 0</t>
  </si>
  <si>
    <t>CJR FEIJOA</t>
  </si>
  <si>
    <t>52174237</t>
  </si>
  <si>
    <t>GIR EMT0UTHF016KF96ECDFUEPO8ES036B74</t>
  </si>
  <si>
    <t>3209528514 - 0</t>
  </si>
  <si>
    <t>1000182525</t>
  </si>
  <si>
    <t>24716901</t>
  </si>
  <si>
    <t>LORENA ESCOBAR MONTENEGRO</t>
  </si>
  <si>
    <t>aGIR EMT0UTHF016KF96ECDFUEPO8ES0369A8_2026-05-07_17-16-12</t>
  </si>
  <si>
    <t>3188045410 - 0</t>
  </si>
  <si>
    <t>1090470490</t>
  </si>
  <si>
    <t>GIR EMT0UTHF016KF96ECDFUEPO8ES031HQU</t>
  </si>
  <si>
    <t>3016172891 - 0</t>
  </si>
  <si>
    <t>1013664426</t>
  </si>
  <si>
    <t>aGIR EMT0UTHF016KF96ECDFUEPO8ES03ELJ4_2026-05-09_13-06-58</t>
  </si>
  <si>
    <t>3145287058 - 0</t>
  </si>
  <si>
    <t>32728154</t>
  </si>
  <si>
    <t>3153064330 - 0</t>
  </si>
  <si>
    <t>13870611</t>
  </si>
  <si>
    <t>1053797272</t>
  </si>
  <si>
    <t>CAHETRINE RAMIREZ RAMIREZ</t>
  </si>
  <si>
    <t>3183578102 - 0</t>
  </si>
  <si>
    <t>63448161</t>
  </si>
  <si>
    <t>GIR EMT0UTHF016KF96ECDFUEPO8ES035V52</t>
  </si>
  <si>
    <t>3173383882 - 0</t>
  </si>
  <si>
    <t>43079396</t>
  </si>
  <si>
    <t>3105254633 - 0</t>
  </si>
  <si>
    <t>52705318</t>
  </si>
  <si>
    <t>aGIR EMT0UTHF016KF96ECDFUEPO8ES035V5K_2026-05-07_16-28-50</t>
  </si>
  <si>
    <t>3203129832 - 0</t>
  </si>
  <si>
    <t>33107703</t>
  </si>
  <si>
    <t>aGIR EMT0UTHF016KF96ECDFUEPO8ES0364UL_2026-05-07_16-54-48</t>
  </si>
  <si>
    <t>3116060193 - 0</t>
  </si>
  <si>
    <t>CJR LA CAPILLA</t>
  </si>
  <si>
    <t>30301914</t>
  </si>
  <si>
    <t>3145937607 - 0</t>
  </si>
  <si>
    <t>1077340163</t>
  </si>
  <si>
    <t>GIR M0GM6SBVQ573HD73IP0A5HCI2O02VBKM_2026-05-06_17-41-51</t>
  </si>
  <si>
    <t>3103168586 - 0</t>
  </si>
  <si>
    <t>22562954</t>
  </si>
  <si>
    <t>aGIR EMT0UTHF016KF96ECDFUEPO8ES036516_2026-05-07_16-54-37</t>
  </si>
  <si>
    <t>3193241604 - 001</t>
  </si>
  <si>
    <t>45766461</t>
  </si>
  <si>
    <t>GIR EMT0UTHF016KF96ECDFUEPO8ES034E7E_2026-05-07_01-53-57</t>
  </si>
  <si>
    <t>3167495072 - 3106258073</t>
  </si>
  <si>
    <t>ALTOS DE NIQUIA</t>
  </si>
  <si>
    <t>39278334</t>
  </si>
  <si>
    <t>aGIR EMT0UTHF016KF96ECDFUEPO8ES02NGQI_2026-05-04_17-57-36</t>
  </si>
  <si>
    <t>3026050601 - 0</t>
  </si>
  <si>
    <t>63548440</t>
  </si>
  <si>
    <t>3174005886 - 03174005</t>
  </si>
  <si>
    <t>1085939037</t>
  </si>
  <si>
    <t>1095550933</t>
  </si>
  <si>
    <t>YURI NATALIA BERNAL SILVA</t>
  </si>
  <si>
    <t>3155598129 - 0</t>
  </si>
  <si>
    <t>LEG AUTT 2026-05-09</t>
  </si>
  <si>
    <t>1033179276</t>
  </si>
  <si>
    <t>aGIR M0GM6SBVQ573HD73IP0A5HCI2O03K2LV_2026-05-07_16-58-51</t>
  </si>
  <si>
    <t>3192170026 - 3192170026</t>
  </si>
  <si>
    <t>13489191</t>
  </si>
  <si>
    <t>aGIR M0GM6SBVQ573HD73IP0A5HCI2O03G4QG_2026-05-07_15-29-25</t>
  </si>
  <si>
    <t>3163595030 - 05480198</t>
  </si>
  <si>
    <t>42993977</t>
  </si>
  <si>
    <t>aGIR EMT0UTHF016KF96ECDFUEPO8ES035QJR_2026-05-07_16-09-09</t>
  </si>
  <si>
    <t>3006180192 - 0</t>
  </si>
  <si>
    <t>1074344434</t>
  </si>
  <si>
    <t>1118072987</t>
  </si>
  <si>
    <t>MARIO ALEXANDER VALENCIA DUCUARA</t>
  </si>
  <si>
    <t>aGIR EMT0UTHF016KF96ECDFUEPO8ES035Q7E_2026-05-07_16-07-29</t>
  </si>
  <si>
    <t>3232422518 - 0</t>
  </si>
  <si>
    <t>Girardot</t>
  </si>
  <si>
    <t>79842549</t>
  </si>
  <si>
    <t>1004520761</t>
  </si>
  <si>
    <t>VALENTINA HENAO CORTES</t>
  </si>
  <si>
    <t>aGIR EMT0UTHF016KF96ECDFUEPO8ES033K8E_2026-05-06_21-42-18</t>
  </si>
  <si>
    <t>3102823802 - 0</t>
  </si>
  <si>
    <t>55162319</t>
  </si>
  <si>
    <t>aGIR M0GM6SBVQ573HD73IP0A5HCI2O03KEQE_2026-05-07_17-08-07</t>
  </si>
  <si>
    <t>3118090550 - 0</t>
  </si>
  <si>
    <t>53103556</t>
  </si>
  <si>
    <t>1088330972</t>
  </si>
  <si>
    <t>SERGIO FABIAN ZAPATA BENAVIDES</t>
  </si>
  <si>
    <t>aGIR EMT0UTHF016KF96ECDFUEPO8ES035POC_2026-05-07_16-05-21</t>
  </si>
  <si>
    <t>3202370120 - 0</t>
  </si>
  <si>
    <t>CJR VERDERON ET I</t>
  </si>
  <si>
    <t>1012351844</t>
  </si>
  <si>
    <t>GIR EMT0UTHF016KF96ECDFUEPO8ES035R5H_2026-05-07_16-11-39</t>
  </si>
  <si>
    <t>3157418332 - 13904114</t>
  </si>
  <si>
    <t>1015428390</t>
  </si>
  <si>
    <t>GIR M0GM6SBVQ573HD73IP0A5HCI2O03J1O9</t>
  </si>
  <si>
    <t>3144039873 - 0</t>
  </si>
  <si>
    <t>CJR FONT GR PORTAL</t>
  </si>
  <si>
    <t>80821324</t>
  </si>
  <si>
    <t>3103243907 - 0</t>
  </si>
  <si>
    <t>CJR TAYRONA ET II</t>
  </si>
  <si>
    <t>1001045583</t>
  </si>
  <si>
    <t>aGIR EMT0UTHF016KF96ECDFUEPO8ES035OO3_2026-05-07_16-00-43</t>
  </si>
  <si>
    <t>3007758869 - 0</t>
  </si>
  <si>
    <t>1143225766</t>
  </si>
  <si>
    <t>aGIR EMT0UTHF016KF96ECDFUEPO8ES035M5P_2026-05-07_15-48-44</t>
  </si>
  <si>
    <t>3226497806 - 0</t>
  </si>
  <si>
    <t>110010000449</t>
  </si>
  <si>
    <t>1364566</t>
  </si>
  <si>
    <t>3144402122 - 0</t>
  </si>
  <si>
    <t>630010008434</t>
  </si>
  <si>
    <t>1094970819</t>
  </si>
  <si>
    <t>3147371702 - 1</t>
  </si>
  <si>
    <t>LEG AUT 2026-05-07</t>
  </si>
  <si>
    <t>1007627334</t>
  </si>
  <si>
    <t>aGIR 0FIKEN8COL0AL9NF6T4S5OHC4K327I5C_2025-12-05_13-51-45</t>
  </si>
  <si>
    <t>3143476625 - 0</t>
  </si>
  <si>
    <t>30081662</t>
  </si>
  <si>
    <t>aGIR M0GM6SBVQ573HD73IP0A5HCI2O03H8MO_2026-05-07_15-55-15</t>
  </si>
  <si>
    <t>3244338357 - 0</t>
  </si>
  <si>
    <t>1022376437</t>
  </si>
  <si>
    <t>3204865800 - 3204865800</t>
  </si>
  <si>
    <t>CJR PORTA ALCAPARROS</t>
  </si>
  <si>
    <t>1030678264</t>
  </si>
  <si>
    <t>GIR EMT0UTHF016KF96ECDFUEPO8ES035IKE</t>
  </si>
  <si>
    <t>3144130599 - 3134854443</t>
  </si>
  <si>
    <t>1022952577</t>
  </si>
  <si>
    <t>aGIR EMT0UTHF016KF96ECDFUEPO8ES035DRJ_2026-05-07_15-12-18</t>
  </si>
  <si>
    <t>3143362685 - 0</t>
  </si>
  <si>
    <t>1110501765</t>
  </si>
  <si>
    <t>aGIR EMT0UTHF016KF96ECDFUEPO8ES035JIT_2026-05-07_15-37-25</t>
  </si>
  <si>
    <t>3144540385 - 0</t>
  </si>
  <si>
    <t>1022383946</t>
  </si>
  <si>
    <t>3193796682 - 0</t>
  </si>
  <si>
    <t>ENGATIVA CENTRO</t>
  </si>
  <si>
    <t>1010209318</t>
  </si>
  <si>
    <t>aGIR EMT0UTHF016KF96ECDFUEPO8ES035CFF_2026-05-07_15-05-38</t>
  </si>
  <si>
    <t>3133567478 - 0</t>
  </si>
  <si>
    <t>1034396520</t>
  </si>
  <si>
    <t>3171318883 - 0</t>
  </si>
  <si>
    <t>1045682845</t>
  </si>
  <si>
    <t>3175491122 - 3165217691</t>
  </si>
  <si>
    <t>760010000184</t>
  </si>
  <si>
    <t>1113516999</t>
  </si>
  <si>
    <t>3007720663 - 0</t>
  </si>
  <si>
    <t>050010000114</t>
  </si>
  <si>
    <t>1128425884</t>
  </si>
  <si>
    <t>3128967853 - 0</t>
  </si>
  <si>
    <t>63315363</t>
  </si>
  <si>
    <t>3209642791 - 0</t>
  </si>
  <si>
    <t>1003434510</t>
  </si>
  <si>
    <t>3135772411 - 0</t>
  </si>
  <si>
    <t>190010006378</t>
  </si>
  <si>
    <t>76321418</t>
  </si>
  <si>
    <t>3103917980 - 3103917980</t>
  </si>
  <si>
    <t>110010000776</t>
  </si>
  <si>
    <t>1022329445</t>
  </si>
  <si>
    <t>3228704401 - 0</t>
  </si>
  <si>
    <t>660010006841</t>
  </si>
  <si>
    <t>1088034720</t>
  </si>
  <si>
    <t>3145435829 - 0</t>
  </si>
  <si>
    <t>1067924124</t>
  </si>
  <si>
    <t>79189747</t>
  </si>
  <si>
    <t>ALEJANDRO CHAVARRO USEDA</t>
  </si>
  <si>
    <t>GIR M0GM6SBVQ573HD73IP0A5HCI2O03BHI8</t>
  </si>
  <si>
    <t>3205048189 - 3205048189</t>
  </si>
  <si>
    <t>CJR HDA ROSBLA MAPIR</t>
  </si>
  <si>
    <t>1000155454</t>
  </si>
  <si>
    <t>aGIR EMT0UTHF016KF96ECDFUEPO8ES03529A_2026-05-07_14-15-35</t>
  </si>
  <si>
    <t>3143928202 - 7801234</t>
  </si>
  <si>
    <t>1144172918</t>
  </si>
  <si>
    <t>aGIR EMT0UTHF016KF96ECDFUEPO8ES034TM3_2026-05-07_13-50-43</t>
  </si>
  <si>
    <t>3102102563 - 3102102563</t>
  </si>
  <si>
    <t>CDE SIM BOLIV ET III</t>
  </si>
  <si>
    <t>1106740493</t>
  </si>
  <si>
    <t>aGIR EMT0UTHF016KF96ECDFUEPO8ES02TL1V_2026-05-05_18-27-15</t>
  </si>
  <si>
    <t>3214984347 - 3192265703</t>
  </si>
  <si>
    <t>CJR LOS URAPANES</t>
  </si>
  <si>
    <t>1072665563</t>
  </si>
  <si>
    <t>GIR FI5VGSG19P2P3648U3JID1MV2O0E0U6A</t>
  </si>
  <si>
    <t>3232267268 - 18111111</t>
  </si>
  <si>
    <t>1003844691</t>
  </si>
  <si>
    <t>aGIR JB218C3K391K3BD3R53VQ6KS7O07IH0D_2026-02-11_19-24-21</t>
  </si>
  <si>
    <t>3027748875 - 0</t>
  </si>
  <si>
    <t>1077032860</t>
  </si>
  <si>
    <t>aGIR EMT0UTHF016KF96ECDFUEPO8ES034TJU_2026-05-07_13-50-13</t>
  </si>
  <si>
    <t>3212833708 - 0</t>
  </si>
  <si>
    <t>39674795</t>
  </si>
  <si>
    <t>1088027774</t>
  </si>
  <si>
    <t>KAREN MICHEL ORDONEZ LOPEZ</t>
  </si>
  <si>
    <t>GIR M0GM6SBVQ573HD73IP0A5HCI2O0393AD</t>
  </si>
  <si>
    <t>3186080477 - 3186080477</t>
  </si>
  <si>
    <t>Fusagasugá</t>
  </si>
  <si>
    <t>11374466</t>
  </si>
  <si>
    <t>GIR EMT0UTHF016KF96ECDFUEPO8ES034NJR_2026-05-07_13-09-37</t>
  </si>
  <si>
    <t>3134573015 - 0</t>
  </si>
  <si>
    <t>680010000080</t>
  </si>
  <si>
    <t>1098747214</t>
  </si>
  <si>
    <t>3247156145 - 0</t>
  </si>
  <si>
    <t>080010000114</t>
  </si>
  <si>
    <t>1083032232</t>
  </si>
  <si>
    <t>3002189616 - 3002189616</t>
  </si>
  <si>
    <t>050010000224</t>
  </si>
  <si>
    <t>1000086951</t>
  </si>
  <si>
    <t>3155797460 - 1</t>
  </si>
  <si>
    <t>760010000251</t>
  </si>
  <si>
    <t>14248984</t>
  </si>
  <si>
    <t>3234651243 - 1</t>
  </si>
  <si>
    <t>51772058</t>
  </si>
  <si>
    <t>3152096513 - 06179264</t>
  </si>
  <si>
    <t>110010000509</t>
  </si>
  <si>
    <t>1018505120</t>
  </si>
  <si>
    <t>3125570833 - 1</t>
  </si>
  <si>
    <t>500010008148</t>
  </si>
  <si>
    <t>1121965427</t>
  </si>
  <si>
    <t>3212301508 - 3138461718</t>
  </si>
  <si>
    <t>080010000105</t>
  </si>
  <si>
    <t>1143454490</t>
  </si>
  <si>
    <t>3150471937 - 3006723949</t>
  </si>
  <si>
    <t>680010000340</t>
  </si>
  <si>
    <t>1095789518</t>
  </si>
  <si>
    <t>3176680405 - 1</t>
  </si>
  <si>
    <t>110010000847</t>
  </si>
  <si>
    <t>80064331</t>
  </si>
  <si>
    <t>3192290359 - 22556321</t>
  </si>
  <si>
    <t>52314311</t>
  </si>
  <si>
    <t>3143246681 - 0</t>
  </si>
  <si>
    <t>1111538076</t>
  </si>
  <si>
    <t>3105018515 - 0</t>
  </si>
  <si>
    <t>682760000218</t>
  </si>
  <si>
    <t>63430738</t>
  </si>
  <si>
    <t>3123752647 - 0</t>
  </si>
  <si>
    <t>EL PLAYON</t>
  </si>
  <si>
    <t>1098833387</t>
  </si>
  <si>
    <t>aGIR M0GM6SBVQ573HD73IP0A5HCI2O03RE5T_2026-05-07_20-18-51</t>
  </si>
  <si>
    <t>3123806608 - 0</t>
  </si>
  <si>
    <t>52353638</t>
  </si>
  <si>
    <t>GIR EMT0UTHF016KF96ECDFUEPO8ES033TG0_2026-05-06_22-40-21</t>
  </si>
  <si>
    <t>3204092956 - 3133755384</t>
  </si>
  <si>
    <t>CJR FENIX</t>
  </si>
  <si>
    <t>Tunja</t>
  </si>
  <si>
    <t>1053586942</t>
  </si>
  <si>
    <t>GIR EMT0UTHF016KF96ECDFUEPO8ES034GC4_2026-05-07_03-15-05</t>
  </si>
  <si>
    <t>3175891616 - 0</t>
  </si>
  <si>
    <t>GUACANDA</t>
  </si>
  <si>
    <t>Yumbo</t>
  </si>
  <si>
    <t>1152199883</t>
  </si>
  <si>
    <t>GIR M0GM6SBVQ573HD73IP0A5HCI2O037QH1</t>
  </si>
  <si>
    <t>3137939590 - 3137939590</t>
  </si>
  <si>
    <t>1193224835</t>
  </si>
  <si>
    <t>1193123254</t>
  </si>
  <si>
    <t>LINA CONSTANZA VASQUEZ ALVAREZ</t>
  </si>
  <si>
    <t>123 - 0</t>
  </si>
  <si>
    <t>16506287</t>
  </si>
  <si>
    <t>aGIR EMT0UTHF016KF96ECDFUEPO8ES0342NS_2026-05-06_23-18-32</t>
  </si>
  <si>
    <t>3168212960 - 16546545</t>
  </si>
  <si>
    <t>66830555</t>
  </si>
  <si>
    <t>GIR M0GM6SBVQ573HD73IP0A5HCI2O03962N/M0GM6SBVQ573HD73IP0A5HCI2O039676/M0GM6SBVQ573HD73IP0A5HCI2O04DB92</t>
  </si>
  <si>
    <t>3046449229 - 3002142536</t>
  </si>
  <si>
    <t>INTERNACIONAL</t>
  </si>
  <si>
    <t>1016108869</t>
  </si>
  <si>
    <t>1108829516</t>
  </si>
  <si>
    <t>ANGIE VANESSA CAPERA TORRES</t>
  </si>
  <si>
    <t>3008990090 - 0</t>
  </si>
  <si>
    <t>52424032</t>
  </si>
  <si>
    <t>GIR EMT0UTHF016KF96ECDFUEPO8ES033TLT_2026-05-06_22-41-36</t>
  </si>
  <si>
    <t>3165203012 - 0</t>
  </si>
  <si>
    <t>1001856841</t>
  </si>
  <si>
    <t>3009968798 - 0</t>
  </si>
  <si>
    <t>1235238094</t>
  </si>
  <si>
    <t>GIR EMT0UTHF016KF96ECDFUEPO8ES034MK7_2026-05-07_12-56-42</t>
  </si>
  <si>
    <t>3014277858 - 0</t>
  </si>
  <si>
    <t>ESTORAQUES</t>
  </si>
  <si>
    <t>13740121</t>
  </si>
  <si>
    <t>3158290623 - 6046978519</t>
  </si>
  <si>
    <t>EL LIBERTADOR</t>
  </si>
  <si>
    <t>74750656</t>
  </si>
  <si>
    <t>GIR EMT0UTHF016KF96ECDFUEPO8ES034ETV</t>
  </si>
  <si>
    <t>3122225899 - 3105619765</t>
  </si>
  <si>
    <t>1031641080</t>
  </si>
  <si>
    <t>3507739800 - 0</t>
  </si>
  <si>
    <t>1126420115</t>
  </si>
  <si>
    <t>GIR EMT0UTHF016KF96ECDFUEPO8ES0340CC_2026-05-06_23-03-57</t>
  </si>
  <si>
    <t>3105824518 - 0</t>
  </si>
  <si>
    <t>79521275</t>
  </si>
  <si>
    <t>GIR EMT0UTHF016KF96ECDFUEPO8ES033SDI</t>
  </si>
  <si>
    <t>3123146933 - 3123146933</t>
  </si>
  <si>
    <t>1022365478</t>
  </si>
  <si>
    <t>aGIR EMT0UTHF016KF96ECDFUEPO8ES033TP7_2026-05-06_22-42-11</t>
  </si>
  <si>
    <t>3059230415 - 0</t>
  </si>
  <si>
    <t>66750506</t>
  </si>
  <si>
    <t>3175124678 - 22000000</t>
  </si>
  <si>
    <t>Calarca</t>
  </si>
  <si>
    <t>18397174</t>
  </si>
  <si>
    <t>aGIR EMT0UTHF016KF96ECDFUEPO8ES034NJP_2026-05-07_13-06-45</t>
  </si>
  <si>
    <t>3135592183 - 0</t>
  </si>
  <si>
    <t>1137976693</t>
  </si>
  <si>
    <t>GIR M0GM6SBVQ573HD73IP0A5HCI2O0399DM</t>
  </si>
  <si>
    <t>3012627279 - 0</t>
  </si>
  <si>
    <t>1000286835</t>
  </si>
  <si>
    <t>GIR EMT0UTHF016KF96ECDFUEPO8ES034BKU</t>
  </si>
  <si>
    <t>3182680601 - 0</t>
  </si>
  <si>
    <t>NARIQO SUR</t>
  </si>
  <si>
    <t>80076683</t>
  </si>
  <si>
    <t>GIR EMT0UTHF016KF96ECDFUEPO8ES0347U2</t>
  </si>
  <si>
    <t>3014636298 - 0</t>
  </si>
  <si>
    <t>1143117614</t>
  </si>
  <si>
    <t>GIR EMT0UTHF016KF96ECDFUEPO8ES0341TB_2026-05-06_23-11-46</t>
  </si>
  <si>
    <t>3137789466 - 99999999</t>
  </si>
  <si>
    <t>APARCO</t>
  </si>
  <si>
    <t>65781473</t>
  </si>
  <si>
    <t>GIR EMT0UTHF016KF96ECDFUEPO8ES0347G8_2026-05-07_00-04-05</t>
  </si>
  <si>
    <t>3136632313 - 3136632313</t>
  </si>
  <si>
    <t>1152225992</t>
  </si>
  <si>
    <t>1073154055</t>
  </si>
  <si>
    <t>JUAN SEBASTIAN BERNAL BARRERO</t>
  </si>
  <si>
    <t>GIR EMT0UTHF016KF96ECDFUEPO8ES0346OV</t>
  </si>
  <si>
    <t>3045644564 - 0</t>
  </si>
  <si>
    <t>MARRUECOS SECR II</t>
  </si>
  <si>
    <t>73135248</t>
  </si>
  <si>
    <t>GIR EMT0UTHF016KF96ECDFUEPO8ES0342AN</t>
  </si>
  <si>
    <t>3180518158 - 0</t>
  </si>
  <si>
    <t>1067853680</t>
  </si>
  <si>
    <t>GIR EMT0UTHF016KF96ECDFUEPO8ES034D9S</t>
  </si>
  <si>
    <t>3042633998 - 3235964425</t>
  </si>
  <si>
    <t>1104069912</t>
  </si>
  <si>
    <t>GIR EMT0UTHF016KF96ECDFUEPO8ES03418I</t>
  </si>
  <si>
    <t>3126605888 - 0</t>
  </si>
  <si>
    <t>1010963079</t>
  </si>
  <si>
    <t>aGIR EMT0UTHF016KF96ECDFUEPO8ES033UB4_2026-05-06_22-45-31</t>
  </si>
  <si>
    <t>3233986690 - 0</t>
  </si>
  <si>
    <t>1022326409</t>
  </si>
  <si>
    <t>aGIR EMT0UTHF016KF96ECDFUEPO8ES034LC5_2026-05-07_12-41-34</t>
  </si>
  <si>
    <t>3214925922 - 0</t>
  </si>
  <si>
    <t>1002736807</t>
  </si>
  <si>
    <t>1010160151</t>
  </si>
  <si>
    <t>AMBAR CACERES DIAZ</t>
  </si>
  <si>
    <t>GIR EMT0UTHF016KF96ECDFUEPO8ES033SAO_2026-05-06_22-34-09</t>
  </si>
  <si>
    <t>3112694625 - 0</t>
  </si>
  <si>
    <t>13873416</t>
  </si>
  <si>
    <t>3013686708 - 0</t>
  </si>
  <si>
    <t>CJR IGUAZU</t>
  </si>
  <si>
    <t>1085345692</t>
  </si>
  <si>
    <t>aGIR EMT0UTHF016KF96ECDFUEPO8ES033QTU_2026-05-06_22-23-08</t>
  </si>
  <si>
    <t>3146098737 - 008</t>
  </si>
  <si>
    <t>CDE EL PORVENIR</t>
  </si>
  <si>
    <t>93136568</t>
  </si>
  <si>
    <t>GIR EMT0UTHF016KF96ECDFUEPO8ES033M39/EMT0UTHF016KF96ECDFUEPO8ES033MER/EMT0UTHF016KF96ECDFUEPO8ES033O2T</t>
  </si>
  <si>
    <t>3249605762 - 0</t>
  </si>
  <si>
    <t>VILLA MUVDI</t>
  </si>
  <si>
    <t>1001999867</t>
  </si>
  <si>
    <t>1004778235</t>
  </si>
  <si>
    <t>LUIS DANIEL DIAZ MARTINEZ</t>
  </si>
  <si>
    <t>GIR M0GM6SBVQ573HD73IP0A5HCI2O02NMJO-M0GM6SBVQ573HD73IP0A5HCI2O037OK2</t>
  </si>
  <si>
    <t>3046702143 - 0</t>
  </si>
  <si>
    <t>1088326764</t>
  </si>
  <si>
    <t>GIR EMT0UTHF016KF96ECDFUEPO8ES033PST_2026-05-06_22-18-43</t>
  </si>
  <si>
    <t>3059082159 - 0</t>
  </si>
  <si>
    <t>1048266653</t>
  </si>
  <si>
    <t>aGIR EMT0UTHF016KF96ECDFUEPO8ES033KAA_2026-05-06_21-42-34</t>
  </si>
  <si>
    <t>3182062159 - 3182062159</t>
  </si>
  <si>
    <t>1006695655</t>
  </si>
  <si>
    <t>aGIR EMT0UTHF016KF96ECDFUEPO8ES033FK4_2026-05-06_21-16-39</t>
  </si>
  <si>
    <t>3138733108 - 0</t>
  </si>
  <si>
    <t>Chiquinquirá</t>
  </si>
  <si>
    <t>GIR EMT0UTHF016KF96ECDFUEPO8ES033NI9_2026-05-06_22-02-20</t>
  </si>
  <si>
    <t>3116662903 - 0</t>
  </si>
  <si>
    <t>94520141</t>
  </si>
  <si>
    <t>GIR EMT0UTHF016KF96ECDFUEPO8ES033EDB_2026-05-06_21-10-11</t>
  </si>
  <si>
    <t>3108695564 - 0</t>
  </si>
  <si>
    <t>72341950</t>
  </si>
  <si>
    <t>3053731055 - 0</t>
  </si>
  <si>
    <t>1070621461</t>
  </si>
  <si>
    <t>aGIR EMT0UTHF016KF96ECDFUEPO8ES033KPV_2026-05-06_21-45-31</t>
  </si>
  <si>
    <t>3108756723 - 0</t>
  </si>
  <si>
    <t>ONASSIS</t>
  </si>
  <si>
    <t>51590071</t>
  </si>
  <si>
    <t>3212549223 - 0</t>
  </si>
  <si>
    <t>CND NAVARRA</t>
  </si>
  <si>
    <t>1094916962</t>
  </si>
  <si>
    <t>aGIR JB218C3K391K3BD3R53VQ6KS7O0DA6J6_2026-02-25_18-50-59</t>
  </si>
  <si>
    <t>013456465 - 23705666</t>
  </si>
  <si>
    <t>CJR TERAGRA 4 ET III</t>
  </si>
  <si>
    <t>1026308548</t>
  </si>
  <si>
    <t>aGIR 30KS8FPKUL6A1D8MKJC6PA8Q90012EJI_2026-01-14_17-58-37</t>
  </si>
  <si>
    <t>3026588919 - 0</t>
  </si>
  <si>
    <t>79436757</t>
  </si>
  <si>
    <t>1225092416</t>
  </si>
  <si>
    <t>MARIA ISABEL LOPEZ VARGAS</t>
  </si>
  <si>
    <t>aGIR EMT0UTHF016KF96ECDFUEPO8ES02NGRA_2026-05-04_17-57-41</t>
  </si>
  <si>
    <t>3102112007 - 0019999999</t>
  </si>
  <si>
    <t>43879431</t>
  </si>
  <si>
    <t>3207035414 - 43287664</t>
  </si>
  <si>
    <t>1001509036</t>
  </si>
  <si>
    <t>3015448958 - 0</t>
  </si>
  <si>
    <t>1130598938</t>
  </si>
  <si>
    <t>aGIR EMT0UTHF016KF96ECDFUEPO8ES01O9AI_2026-04-25_15-32-57</t>
  </si>
  <si>
    <t>10000000 - 0000000000</t>
  </si>
  <si>
    <t>CJR VILLAS SAN MARIN</t>
  </si>
  <si>
    <t>1140879474</t>
  </si>
  <si>
    <t>GIR M0GM6SBVQ573HD73IP0A5HCI2O034OUR_2026-05-06_20-15-33</t>
  </si>
  <si>
    <t>3005156127 - 0</t>
  </si>
  <si>
    <t>1233488990</t>
  </si>
  <si>
    <t>aGIR EMT0UTHF016KF96ECDFUEPO8ES033BV7_2026-05-06_20-56-52</t>
  </si>
  <si>
    <t>3138838161 - 0</t>
  </si>
  <si>
    <t>PARQUES DEL SOL</t>
  </si>
  <si>
    <t>79214855</t>
  </si>
  <si>
    <t>aGIR EMT0UTHF016KF96ECDFUEPO8ES033BC6_2026-05-06_20-53-40</t>
  </si>
  <si>
    <t>3208484694 - 0</t>
  </si>
  <si>
    <t>CJR ORO NEGRO AMANEC</t>
  </si>
  <si>
    <t>1044421774</t>
  </si>
  <si>
    <t>aGIR EMT0UTHF016KF96ECDFUEPO8ES02PUPV_2026-05-04_22-39-33</t>
  </si>
  <si>
    <t>3012313761 - 0</t>
  </si>
  <si>
    <t>110010000250</t>
  </si>
  <si>
    <t>1014281403</t>
  </si>
  <si>
    <t>3206370699 - 3206370699</t>
  </si>
  <si>
    <t>1220464533</t>
  </si>
  <si>
    <t>GIR EMT0UTHF016KF96ECDFUEPO8ES032QM3</t>
  </si>
  <si>
    <t>3157039547 - 0</t>
  </si>
  <si>
    <t>1019122039</t>
  </si>
  <si>
    <t>aGIR EMT0UTHF016KF96ECDFUEPO8ES032PQB_2026-05-06_19-24-27</t>
  </si>
  <si>
    <t>3144606943 - 001</t>
  </si>
  <si>
    <t>1234991060</t>
  </si>
  <si>
    <t>GIR EMT0UTHF016KF96ECDFUEPO8ES032SET</t>
  </si>
  <si>
    <t>3505217254 - 3505217254</t>
  </si>
  <si>
    <t>1113694718</t>
  </si>
  <si>
    <t>GIR EMT0UTHF016KF96ECDFUEPO8ES0332GQ_2026-05-06_20-10-01</t>
  </si>
  <si>
    <t>3147267055 - 006</t>
  </si>
  <si>
    <t>1016024232</t>
  </si>
  <si>
    <t>GIR EMT0UTHF016KF96ECDFUEPO8ES032RP3/EMT0UTHF016KF96ECDFUEPO8ES032UMK</t>
  </si>
  <si>
    <t>3168201213 - 12891055</t>
  </si>
  <si>
    <t>1097402800</t>
  </si>
  <si>
    <t>GIR EMT0UTHF016KF96ECDFUEPO8ES032UJ9</t>
  </si>
  <si>
    <t>3017706373 - 0</t>
  </si>
  <si>
    <t>AMERICA OCCIDENT III</t>
  </si>
  <si>
    <t>52457286</t>
  </si>
  <si>
    <t>GIR EMT0UTHF016KF96ECDFUEPO8ES032RPQ_2026-05-06_19-35-10</t>
  </si>
  <si>
    <t>3228598773 - 0</t>
  </si>
  <si>
    <t>1024559058</t>
  </si>
  <si>
    <t>3015247027 - 0</t>
  </si>
  <si>
    <t>URB MONTEBLANCO ET I</t>
  </si>
  <si>
    <t>1094963863</t>
  </si>
  <si>
    <t>aGIR M0GM6SBVQ573HD73IP0A5HCI2O03BT0E_2026-05-07_14-04-59</t>
  </si>
  <si>
    <t>3103996532 - 0</t>
  </si>
  <si>
    <t>1026578928</t>
  </si>
  <si>
    <t>aGIR EMT0UTHF016KF96ECDFUEPO8ES03309R_2026-05-06_19-57-05</t>
  </si>
  <si>
    <t>3219061224 - 0</t>
  </si>
  <si>
    <t>GIR EMT0UTHF016KF96ECDFUEPO8ES032N5H</t>
  </si>
  <si>
    <t>3046274003 - 0</t>
  </si>
  <si>
    <t>110010001018</t>
  </si>
  <si>
    <t>1077975774</t>
  </si>
  <si>
    <t>3212135197 - 3212135197</t>
  </si>
  <si>
    <t>22641504</t>
  </si>
  <si>
    <t>aGIR EMT0UTHF016KF96ECDFUEPO8ES032EKG_2026-05-06_18-25-32</t>
  </si>
  <si>
    <t>3244329533 - 53628080</t>
  </si>
  <si>
    <t>1000604296</t>
  </si>
  <si>
    <t>3197574997 - 0</t>
  </si>
  <si>
    <t>1032476271</t>
  </si>
  <si>
    <t>GIR EMT0UTHF016KF96ECDFUEPO8ES032FIC</t>
  </si>
  <si>
    <t>000 - 0</t>
  </si>
  <si>
    <t>1121716100</t>
  </si>
  <si>
    <t>GIR EMT0UTHF016KF96ECDFUEPO8ES032H84</t>
  </si>
  <si>
    <t>3103781679 - 0</t>
  </si>
  <si>
    <t>1012408061</t>
  </si>
  <si>
    <t>GIR EMT0UTHF016KF96ECDFUEPO8ES032G8T_2026-05-06_18-34-34</t>
  </si>
  <si>
    <t>3112658556 - 0</t>
  </si>
  <si>
    <t>1034309545</t>
  </si>
  <si>
    <t>1016018888</t>
  </si>
  <si>
    <t>LISBET  SOFIA DIAZ RODRIGUEZ</t>
  </si>
  <si>
    <t>GIR EMT0UTHF016KF96ECDFUEPO8ES0329I8</t>
  </si>
  <si>
    <t>3174055199 - 0</t>
  </si>
  <si>
    <t>17336733</t>
  </si>
  <si>
    <t>GIR EMT0UTHF016KF96ECDFUEPO8ES02V6DM</t>
  </si>
  <si>
    <t>3185726801 - 86645800</t>
  </si>
  <si>
    <t>LA CABAQA-FONTIBON</t>
  </si>
  <si>
    <t>36576911</t>
  </si>
  <si>
    <t>3189541165 - 0</t>
  </si>
  <si>
    <t>CJR ALMENDRO</t>
  </si>
  <si>
    <t>1193529943</t>
  </si>
  <si>
    <t>aGIR EMT0UTHF016KF96ECDFUEPO8ES032DU6_2026-05-06_18-21-46</t>
  </si>
  <si>
    <t>3154944081 - 0</t>
  </si>
  <si>
    <t>1093790444</t>
  </si>
  <si>
    <t>GIR EMT0UTHF016KF96ECDFUEPO8ES0325DS_2026-05-06_17-37-22</t>
  </si>
  <si>
    <t>3188840901 - 0</t>
  </si>
  <si>
    <t>1116251928</t>
  </si>
  <si>
    <t>GIR EMT0UTHF016KF96ECDFUEPO8ES032L57/EMT0UTHF016KF96ECDFUEPO8ES032M5T</t>
  </si>
  <si>
    <t>0000000000 - 0</t>
  </si>
  <si>
    <t>LOMA DE LA CRUZ</t>
  </si>
  <si>
    <t>1059903375</t>
  </si>
  <si>
    <t>GIR EMT0UTHF016KF96ECDFUEPO8ES032IBT_2026-05-06_18-45-39</t>
  </si>
  <si>
    <t>3202552407 - 0</t>
  </si>
  <si>
    <t>1064722271</t>
  </si>
  <si>
    <t>GIR EMT0UTHF016KF96ECDFUEPO8ES032L7F_2026-05-06_19-01-10</t>
  </si>
  <si>
    <t>3023636363 - 0</t>
  </si>
  <si>
    <t>REINALDO MATIZ</t>
  </si>
  <si>
    <t>11223966</t>
  </si>
  <si>
    <t>GIR EMT0UTHF016KF96ECDFUEPO8ES032DTM_2026-05-06_18-21-48</t>
  </si>
  <si>
    <t>3171490454 - 0</t>
  </si>
  <si>
    <t>110010008439</t>
  </si>
  <si>
    <t>1001297893</t>
  </si>
  <si>
    <t>3196388187 - 0</t>
  </si>
  <si>
    <t>37917363</t>
  </si>
  <si>
    <t>3162669308 - 3162669308</t>
  </si>
  <si>
    <t>53165635</t>
  </si>
  <si>
    <t>aGIR EMT0UTHF016KF96ECDFUEPO8ES0314II_2026-05-06_15-09-08</t>
  </si>
  <si>
    <t>3146585472 - 0</t>
  </si>
  <si>
    <t>1014248731</t>
  </si>
  <si>
    <t>3209420590 - 3114589940</t>
  </si>
  <si>
    <t>1125621592</t>
  </si>
  <si>
    <t>GIR EMT0UTHF016KF96ECDFUEPO8ES03289T/EMT0UTHF016KF96ECDFUEPO8ES032ANM</t>
  </si>
  <si>
    <t>3185455225 - 0</t>
  </si>
  <si>
    <t>1054803266</t>
  </si>
  <si>
    <t>3022411840 - 0</t>
  </si>
  <si>
    <t>BAQUERO</t>
  </si>
  <si>
    <t>1032415013</t>
  </si>
  <si>
    <t>1097728179</t>
  </si>
  <si>
    <t>MARIA PAZ RENTERIA PALACIOS</t>
  </si>
  <si>
    <t>GIR EMT0UTHF016KF96ECDFUEPO8ES03266A</t>
  </si>
  <si>
    <t>3112554243 - 0</t>
  </si>
  <si>
    <t>RESERVA LOS ALMENDRO</t>
  </si>
  <si>
    <t>1143438219</t>
  </si>
  <si>
    <t>GIR EMT0UTHF016KF96ECDFUEPO8ES031U8M</t>
  </si>
  <si>
    <t>3103199987 - 3004412931</t>
  </si>
  <si>
    <t>79798758</t>
  </si>
  <si>
    <t>aGIR EMT0UTHF016KF96ECDFUEPO8ES028O69_2026-04-29_19-43-27</t>
  </si>
  <si>
    <t>3138684185 - 0</t>
  </si>
  <si>
    <t>79845581</t>
  </si>
  <si>
    <t>aGIR EMT0UTHF016KF96ECDFUEPO8ES0320OP_2026-05-06_17-15-09</t>
  </si>
  <si>
    <t>3148353563 - 0</t>
  </si>
  <si>
    <t>URB VILLA VERDE</t>
  </si>
  <si>
    <t>1089933057</t>
  </si>
  <si>
    <t>1137060353</t>
  </si>
  <si>
    <t>LAURA SOFIA TABARES RAMIREZ</t>
  </si>
  <si>
    <t>3205209694 - 0</t>
  </si>
  <si>
    <t>1012918869</t>
  </si>
  <si>
    <t>aGIR EMT0UTHF016KF96ECDFUEPO8ES032887_2026-05-06_17-51-21</t>
  </si>
  <si>
    <t>3152843712 - 0</t>
  </si>
  <si>
    <t>80856804</t>
  </si>
  <si>
    <t>3104533095 - 084328524</t>
  </si>
  <si>
    <t>1023896301</t>
  </si>
  <si>
    <t>GIR EMT0UTHF016KF96ECDFUEPO8ES0325AB_2026-05-06_17-36-50</t>
  </si>
  <si>
    <t>3197845715 - 0</t>
  </si>
  <si>
    <t>1152687724</t>
  </si>
  <si>
    <t>aGIR EMT0UTHF016KF96ECDFUEPO8ES032242_2026-05-06_17-20-34</t>
  </si>
  <si>
    <t>3195646573 - 0</t>
  </si>
  <si>
    <t>MARGARITA HORMAZA</t>
  </si>
  <si>
    <t>41905000</t>
  </si>
  <si>
    <t>aGIR EMT0UTHF016KF96ECDFUEPO8ES02LTHL_2026-05-04_14-58-30</t>
  </si>
  <si>
    <t>3147471746 - 0</t>
  </si>
  <si>
    <t>130010000262</t>
  </si>
  <si>
    <t>1047388331</t>
  </si>
  <si>
    <t>3017564634 - 053652145</t>
  </si>
  <si>
    <t>1026261704</t>
  </si>
  <si>
    <t>3156655715 - 3132300249</t>
  </si>
  <si>
    <t>1000287985</t>
  </si>
  <si>
    <t>aGIR EMT0UTHF016KF96ECDFUEPO8ES0098AU_2026-04-14_19-49-45</t>
  </si>
  <si>
    <t>3003931886 - 3153331343</t>
  </si>
  <si>
    <t>1143358359</t>
  </si>
  <si>
    <t>aGIR EMT0UTHF016KF96ECDFUEPO8ES02L2F3_2026-05-04_12-53-14</t>
  </si>
  <si>
    <t>3046584272 - 3046584272</t>
  </si>
  <si>
    <t>51662324</t>
  </si>
  <si>
    <t>3153384445 - 0</t>
  </si>
  <si>
    <t>1107521859</t>
  </si>
  <si>
    <t>3122452109 - 0</t>
  </si>
  <si>
    <t>URB PORT MANAN MNZ 4</t>
  </si>
  <si>
    <t>1234889793</t>
  </si>
  <si>
    <t>GIR EMT0UTHF016KF96ECDFUEPO8ES031MBR</t>
  </si>
  <si>
    <t>3053448243 - 3053448243</t>
  </si>
  <si>
    <t>SAN MARTIN DE LOBA</t>
  </si>
  <si>
    <t>Riohacha</t>
  </si>
  <si>
    <t>1090426185</t>
  </si>
  <si>
    <t>aGIR EMT0UTHF016KF96ECDFUEPO8ES02SB31_2026-05-05_15-50-04</t>
  </si>
  <si>
    <t>3002992059 - 0</t>
  </si>
  <si>
    <t>1000622362</t>
  </si>
  <si>
    <t>GIR EMT0UTHF016KF96ECDFUEPO8ES031PU1_2026-05-06_16-43-02</t>
  </si>
  <si>
    <t>3197399694 - 0</t>
  </si>
  <si>
    <t>ALTOS DE RIOMAR</t>
  </si>
  <si>
    <t>72194241</t>
  </si>
  <si>
    <t>3117303735 - 0</t>
  </si>
  <si>
    <t>GARCES NAVES OCCIDEN</t>
  </si>
  <si>
    <t>1233695027</t>
  </si>
  <si>
    <t>aGIR EMT0UTHF016KF96ECDFUEPO8ES031OAL_2026-05-06_16-36-01</t>
  </si>
  <si>
    <t>3046210477 - 3046210477</t>
  </si>
  <si>
    <t>550546</t>
  </si>
  <si>
    <t>3173991337 - 0</t>
  </si>
  <si>
    <t>URB PALMAR DEL OTUN</t>
  </si>
  <si>
    <t>1088017363</t>
  </si>
  <si>
    <t>aGIR EMT0UTHF016KF96ECDFUEPO8ES031SLE_2026-05-06_16-55-11</t>
  </si>
  <si>
    <t>3136636131 - 0</t>
  </si>
  <si>
    <t>1031421482</t>
  </si>
  <si>
    <t>aGIR EMT0UTHF016KF96ECDFUEPO8ES031RAP_2026-05-06_16-49-11</t>
  </si>
  <si>
    <t>3106743096 - 0</t>
  </si>
  <si>
    <t>1018409280</t>
  </si>
  <si>
    <t>1094937648</t>
  </si>
  <si>
    <t>ALEJANDRA MIDEROS QUITIAQUEZ</t>
  </si>
  <si>
    <t>GIR EMT0UTHF016KF96ECDFUEPO8ES031OH4</t>
  </si>
  <si>
    <t>0012270642 - 3185975640</t>
  </si>
  <si>
    <t>42990004</t>
  </si>
  <si>
    <t>GIR EMT0UTHF016KF96ECDFUEPO8ES031MBF_2026-05-06_16-29-54</t>
  </si>
  <si>
    <t>14372559 - 44372559</t>
  </si>
  <si>
    <t>1098762491</t>
  </si>
  <si>
    <t>GIR EMT0UTHF016KF96ECDFUEPO8ES031GS8</t>
  </si>
  <si>
    <t>3125458545 - 0</t>
  </si>
  <si>
    <t>1014278940</t>
  </si>
  <si>
    <t>GIR EMT0UTHF016KF96ECDFUEPO8ES031R55_2026-05-06_16-48-21</t>
  </si>
  <si>
    <t>3006334640 - 0</t>
  </si>
  <si>
    <t>19381512</t>
  </si>
  <si>
    <t>GIR EMT0UTHF016KF96ECDFUEPO8ES031Q8G</t>
  </si>
  <si>
    <t>3167882823 - 0</t>
  </si>
  <si>
    <t>CJR NVA ESPERANZA I</t>
  </si>
  <si>
    <t>1014309389</t>
  </si>
  <si>
    <t>GIR EMT0UTHF016KF96ECDFUEPO8ES031O8I</t>
  </si>
  <si>
    <t>3175525239 - 3123693445</t>
  </si>
  <si>
    <t>MARIA EUGENIA</t>
  </si>
  <si>
    <t>63486109</t>
  </si>
  <si>
    <t>1073527412</t>
  </si>
  <si>
    <t>JAIME ANDRES JIMENEZ BERNAL</t>
  </si>
  <si>
    <t>GIR M0GM6SBVQ573HD73IP0A5HCI2O02VUNC</t>
  </si>
  <si>
    <t>3117183372 - 0</t>
  </si>
  <si>
    <t>1052414259</t>
  </si>
  <si>
    <t>aGIR M0GM6SBVQ573HD73IP0A5HCI2O02SSDV_2026-05-06_16-47-44</t>
  </si>
  <si>
    <t>3102184036 - 0</t>
  </si>
  <si>
    <t>HACIENDA SAN JUAN</t>
  </si>
  <si>
    <t>1098730626</t>
  </si>
  <si>
    <t>GIR M0GM6SBVQ573HD73IP0A5HCI2O02R9QG</t>
  </si>
  <si>
    <t>3183321012 - 6076545585</t>
  </si>
  <si>
    <t>URB ESPAQ I Y II ET</t>
  </si>
  <si>
    <t>1006343267</t>
  </si>
  <si>
    <t>aGIR EMT0UTHF016KF96ECDFUEPO8ES031K3G_2026-05-06_16-17-19</t>
  </si>
  <si>
    <t>3153752585 - 0</t>
  </si>
  <si>
    <t>1019157503</t>
  </si>
  <si>
    <t>GIR EMT0UTHF016KF96ECDFUEPO8ES02VBHM</t>
  </si>
  <si>
    <t>3214725812 - 0</t>
  </si>
  <si>
    <t>730010000214</t>
  </si>
  <si>
    <t>65634426</t>
  </si>
  <si>
    <t>3227217234 - 0</t>
  </si>
  <si>
    <t>1109116654</t>
  </si>
  <si>
    <t>3150221239 - 1</t>
  </si>
  <si>
    <t>110010000258</t>
  </si>
  <si>
    <t>1002299874</t>
  </si>
  <si>
    <t>3177510914 - 3103175797</t>
  </si>
  <si>
    <t>41554986</t>
  </si>
  <si>
    <t>3158006466 - 3158006466</t>
  </si>
  <si>
    <t>760010000147</t>
  </si>
  <si>
    <t>94279786</t>
  </si>
  <si>
    <t>3192356856 - 0</t>
  </si>
  <si>
    <t>1006005908</t>
  </si>
  <si>
    <t>3052033172 - 1</t>
  </si>
  <si>
    <t>1024460181</t>
  </si>
  <si>
    <t>GIR EMT0UTHF016KF96ECDFUEPO8ES031J15</t>
  </si>
  <si>
    <t>3005620028 - 0</t>
  </si>
  <si>
    <t>1042249998</t>
  </si>
  <si>
    <t>GIR EMT0UTHF016KF96ECDFUEPO8ES0316LB_2026-05-06_15-18-21</t>
  </si>
  <si>
    <t>3145805418 - 0</t>
  </si>
  <si>
    <t>1140822763</t>
  </si>
  <si>
    <t>GIR EMT0UTHF016KF96ECDFUEPO8ES031CSO</t>
  </si>
  <si>
    <t>3136839186 - 0</t>
  </si>
  <si>
    <t>55301194</t>
  </si>
  <si>
    <t>1073505763</t>
  </si>
  <si>
    <t>GLORIA  YINNETH MANCERA DUQUE</t>
  </si>
  <si>
    <t>GIR EMT0UTHF016KF96ECDFUEPO8ES031E8S</t>
  </si>
  <si>
    <t>3214011080 - 0</t>
  </si>
  <si>
    <t>SEC LA ESMERALDA</t>
  </si>
  <si>
    <t>3210202</t>
  </si>
  <si>
    <t>3123262281 - 3212038766</t>
  </si>
  <si>
    <t>CJR ASTROMELIA I</t>
  </si>
  <si>
    <t>1073695067</t>
  </si>
  <si>
    <t>GIR EMT0UTHF016KF96ECDFUEPO8ES0316T5_2026-05-06_15-19-24</t>
  </si>
  <si>
    <t>3102546655 - 0</t>
  </si>
  <si>
    <t>URB CAMPAN SEC CEIBA</t>
  </si>
  <si>
    <t>72334903</t>
  </si>
  <si>
    <t>GIR M0GM6SBVQ573HD73IP0A5HCI2O02OJIK-M0GM6SBVQ573HD73IP0A5HCI2O02P6NV</t>
  </si>
  <si>
    <t>3059332309 - 0</t>
  </si>
  <si>
    <t>1108563611</t>
  </si>
  <si>
    <t>aGIR EMT0UTHF016KF96ECDFUEPO8ES031HBQ_2026-05-06_16-04-28</t>
  </si>
  <si>
    <t>3015647669 - 0</t>
  </si>
  <si>
    <t>39537598</t>
  </si>
  <si>
    <t>aGIR EMT0UTHF016KF96ECDFUEPO8ES0312NV_2026-05-06_15-01-15</t>
  </si>
  <si>
    <t>3192255818 - 0</t>
  </si>
  <si>
    <t>3151646</t>
  </si>
  <si>
    <t>aGIR UQTU40PGEH57N9A4PJ64UUV1D40676RK_2026-03-30_15-57-55</t>
  </si>
  <si>
    <t>3123539682 - 3224485658</t>
  </si>
  <si>
    <t>1109266353</t>
  </si>
  <si>
    <t>3209632580 - 0</t>
  </si>
  <si>
    <t>1110527521</t>
  </si>
  <si>
    <t>GIR EMT0UTHF016KF96ECDFUEPO8ES0319JA</t>
  </si>
  <si>
    <t>3016604788 - 0</t>
  </si>
  <si>
    <t>1025060391</t>
  </si>
  <si>
    <t>GIR EMT0UTHF016KF96ECDFUEPO8ES031CTM</t>
  </si>
  <si>
    <t>3145252365 - 3185645856</t>
  </si>
  <si>
    <t>1140898345</t>
  </si>
  <si>
    <t>aGIR M0GM6SBVQ573HD73IP0A5HCI2O02TK9S_2026-05-06_17-01-48</t>
  </si>
  <si>
    <t>3013462604 - 0</t>
  </si>
  <si>
    <t>1143412155</t>
  </si>
  <si>
    <t>3045211989 - 0</t>
  </si>
  <si>
    <t>1005969576</t>
  </si>
  <si>
    <t>GIR EMT0UTHF016KF96ECDFUEPO8ES02VUA1</t>
  </si>
  <si>
    <t>3102520320 - 0</t>
  </si>
  <si>
    <t>1143946527</t>
  </si>
  <si>
    <t>1019133735</t>
  </si>
  <si>
    <t>ALEXANDRA PENA GARCIA</t>
  </si>
  <si>
    <t>GIR EMT0UTHF016KF96ECDFUEPO8ES030R2P_2026-05-06_14-27-24</t>
  </si>
  <si>
    <t>3208712923 - 0</t>
  </si>
  <si>
    <t>10231877</t>
  </si>
  <si>
    <t>GIR EMT0UTHF016KF96ECDFUEPO8ES030RJR_2026-05-06_14-27-54</t>
  </si>
  <si>
    <t>3004751018 - 0</t>
  </si>
  <si>
    <t>URB ALTS LA CASTILLA</t>
  </si>
  <si>
    <t>1073255104</t>
  </si>
  <si>
    <t>GIR EMT0UTHF016KF96ECDFUEPO8ES030ROH_2026-05-06_14-28-46</t>
  </si>
  <si>
    <t>3204983318 - 0</t>
  </si>
  <si>
    <t>1000706806</t>
  </si>
  <si>
    <t>aGIR EMT0UTHF016KF96ECDFUEPO8ES0312RQ_2026-05-06_15-01-37</t>
  </si>
  <si>
    <t>3126088281 - 0</t>
  </si>
  <si>
    <t>1053822497</t>
  </si>
  <si>
    <t>1113313075</t>
  </si>
  <si>
    <t>LEIDI GIOVANNA BEDOYA RUEDA</t>
  </si>
  <si>
    <t>GIR EMT0UTHF016KF96ECDFUEPO8ES030TD5</t>
  </si>
  <si>
    <t>CANAL ON LINE - DIGITEX OUT BOUND</t>
  </si>
  <si>
    <t>3136318772 - 3103715266</t>
  </si>
  <si>
    <t>1016594719</t>
  </si>
  <si>
    <t>3209035127 - 0</t>
  </si>
  <si>
    <t>45525928</t>
  </si>
  <si>
    <t>GIR EMT0UTHF016KF96ECDFUEPO8ES031124</t>
  </si>
  <si>
    <t>3143637655 - 0</t>
  </si>
  <si>
    <t>1098790768</t>
  </si>
  <si>
    <t>GIR M0GM6SBVQ573HD73IP0A5HCI2O02NNAD/M0GM6SBVQ573HD73IP0A5HCI2O02P0EU</t>
  </si>
  <si>
    <t>3212329939 - 0</t>
  </si>
  <si>
    <t>CJR PALMERA DE JARDN</t>
  </si>
  <si>
    <t>1094285069</t>
  </si>
  <si>
    <t>1014276704</t>
  </si>
  <si>
    <t>LEIDY TATIANA ROJAS NARANJO</t>
  </si>
  <si>
    <t>GIR EMT0UTHF016KF96ECDFUEPO8ES030TI9</t>
  </si>
  <si>
    <t>31457895 - 0</t>
  </si>
  <si>
    <t>1015481556</t>
  </si>
  <si>
    <t>1053820432</t>
  </si>
  <si>
    <t>MARIANA OSORIO MARIN</t>
  </si>
  <si>
    <t>3112168120 - 0</t>
  </si>
  <si>
    <t>1104936075</t>
  </si>
  <si>
    <t>3019683150 - 0</t>
  </si>
  <si>
    <t>CJR PARQUES ESTACION</t>
  </si>
  <si>
    <t>1003663994</t>
  </si>
  <si>
    <t>aGIR EMT0UTHF016KF96ECDFUEPO8ES0313AK_2026-05-06_15-03-39</t>
  </si>
  <si>
    <t>3506203711 - 0</t>
  </si>
  <si>
    <t>37803242</t>
  </si>
  <si>
    <t>aGIR EMT0UTHF016KF96ECDFUEPO8ES02RMMN_2026-05-05_14-39-59</t>
  </si>
  <si>
    <t>3152412486 - 76542052</t>
  </si>
  <si>
    <t>24928295</t>
  </si>
  <si>
    <t>GIR EMT0UTHF016KF96ECDFUEPO8ES030OOK</t>
  </si>
  <si>
    <t>3148276112 - 03502232</t>
  </si>
  <si>
    <t>16584164</t>
  </si>
  <si>
    <t>3137480796 - 0</t>
  </si>
  <si>
    <t>1001275272</t>
  </si>
  <si>
    <t>GIR EMT0UTHF016KF96ECDFUEPO8ES030ILL</t>
  </si>
  <si>
    <t>3155800235 - 0</t>
  </si>
  <si>
    <t>CARMEN-TUNJUELITO</t>
  </si>
  <si>
    <t>79293329</t>
  </si>
  <si>
    <t>aGIR JB218C3K391K3BD3R53VQ6KS7O17ED1D_2026-04-29_17-06-37</t>
  </si>
  <si>
    <t>0019112333 - 19112333</t>
  </si>
  <si>
    <t>ALTOS ANTONIO CARRIZ</t>
  </si>
  <si>
    <t>1095937620</t>
  </si>
  <si>
    <t>GIR EMT0UTHF016KF96ECDFUEPO8ES02VEE3</t>
  </si>
  <si>
    <t>3156750043 - 3156750043</t>
  </si>
  <si>
    <t>1140890245</t>
  </si>
  <si>
    <t>3195365536 - 1</t>
  </si>
  <si>
    <t>1022992169</t>
  </si>
  <si>
    <t>GIR EMT0UTHF016KF96ECDFUEPO8ES030GNC_2026-05-06_13-27-02</t>
  </si>
  <si>
    <t>3153710928 - 0</t>
  </si>
  <si>
    <t>SANTA ANA OCCIDENTAL</t>
  </si>
  <si>
    <t>80774370</t>
  </si>
  <si>
    <t>GIR EMT0UTHF016KF96ECDFUEPO8ES030L00_2026-05-06_13-55-36</t>
  </si>
  <si>
    <t>3154365469 - 0</t>
  </si>
  <si>
    <t>1052394844</t>
  </si>
  <si>
    <t>aGIR EMT0UTHF016KF96ECDFUEPO8ES02SSST_2026-05-05_16-50-59</t>
  </si>
  <si>
    <t>3125768794 - 0</t>
  </si>
  <si>
    <t>GRAN BRITALIA</t>
  </si>
  <si>
    <t>80158388</t>
  </si>
  <si>
    <t>GIR EMT0UTHF016KF96ECDFUEPO8ES030G55</t>
  </si>
  <si>
    <t>3204945669 - 2996775</t>
  </si>
  <si>
    <t>1116236216</t>
  </si>
  <si>
    <t>GIR M0GM6SBVQ573HD73IP0A5HCI2O02N23A</t>
  </si>
  <si>
    <t>3108386286 - 0</t>
  </si>
  <si>
    <t>1032366108</t>
  </si>
  <si>
    <t>3016788680 - 0</t>
  </si>
  <si>
    <t>1018512810</t>
  </si>
  <si>
    <t>aGIR JB218C3K391K3BD3R53VQ6KS7O102T32_2026-04-16_21-58-29</t>
  </si>
  <si>
    <t>3173746217 - 0</t>
  </si>
  <si>
    <t>080010000009</t>
  </si>
  <si>
    <t>1048327793</t>
  </si>
  <si>
    <t>3226140558 - 0</t>
  </si>
  <si>
    <t>64740205</t>
  </si>
  <si>
    <t>3136750735 - 3017022911</t>
  </si>
  <si>
    <t>1016083578</t>
  </si>
  <si>
    <t>GIR EMT0UTHF016KF96ECDFUEPO8ES030NRS_2026-05-06_14-07-52</t>
  </si>
  <si>
    <t>3143936558 - 0</t>
  </si>
  <si>
    <t>470010000109</t>
  </si>
  <si>
    <t>1004463385</t>
  </si>
  <si>
    <t>3229478005 - 1</t>
  </si>
  <si>
    <t>252900000071</t>
  </si>
  <si>
    <t>11377473</t>
  </si>
  <si>
    <t>3133973998 - 88733354</t>
  </si>
  <si>
    <t>LEG AUT 2026-05-06</t>
  </si>
  <si>
    <t>760010000163</t>
  </si>
  <si>
    <t>1108559830</t>
  </si>
  <si>
    <t>3176514227 - 0</t>
  </si>
  <si>
    <t>1005260075</t>
  </si>
  <si>
    <t>3178866350 - 1</t>
  </si>
  <si>
    <t>050010000210</t>
  </si>
  <si>
    <t>1152448099</t>
  </si>
  <si>
    <t>3106352685 - 1</t>
  </si>
  <si>
    <t>1098782044</t>
  </si>
  <si>
    <t>3155316078 - 76040214</t>
  </si>
  <si>
    <t>130010000046</t>
  </si>
  <si>
    <t>80870917</t>
  </si>
  <si>
    <t>3163946401 - 3124574085</t>
  </si>
  <si>
    <t>050010000221</t>
  </si>
  <si>
    <t>1013339396</t>
  </si>
  <si>
    <t>3226039107 - 1</t>
  </si>
  <si>
    <t>1102802636</t>
  </si>
  <si>
    <t>3045622456 - 3045622456</t>
  </si>
  <si>
    <t>540010000157</t>
  </si>
  <si>
    <t>88254666</t>
  </si>
  <si>
    <t>3106698052 - 0</t>
  </si>
  <si>
    <t>1122138025</t>
  </si>
  <si>
    <t>3133533403 - 0</t>
  </si>
  <si>
    <t>22418367</t>
  </si>
  <si>
    <t>3171328732 - 0012147047</t>
  </si>
  <si>
    <t>110010000102</t>
  </si>
  <si>
    <t>1014272383</t>
  </si>
  <si>
    <t>3177195187 - 001</t>
  </si>
  <si>
    <t>050010000076</t>
  </si>
  <si>
    <t>21729181</t>
  </si>
  <si>
    <t>3018498177 - 0</t>
  </si>
  <si>
    <t>110010009266</t>
  </si>
  <si>
    <t>1002479450</t>
  </si>
  <si>
    <t>3122810579 - 3224597613</t>
  </si>
  <si>
    <t>1098787302</t>
  </si>
  <si>
    <t>3015310185 - 0</t>
  </si>
  <si>
    <t>1012339147</t>
  </si>
  <si>
    <t>3028312782 - 3028312782</t>
  </si>
  <si>
    <t>43587608</t>
  </si>
  <si>
    <t>GIR EMT0UTHF016KF96ECDFUEPO8ES02VFL7_2026-05-05_22-47-38</t>
  </si>
  <si>
    <t>3014002026 - 082537861</t>
  </si>
  <si>
    <t>1010112044</t>
  </si>
  <si>
    <t>3204039398 - 0</t>
  </si>
  <si>
    <t>CORALINA</t>
  </si>
  <si>
    <t>1121831018</t>
  </si>
  <si>
    <t>GIR EMT0UTHF016KF96ECDFUEPO8ES030530_2026-05-06_02-48-24</t>
  </si>
  <si>
    <t>3212639425 - 0</t>
  </si>
  <si>
    <t>1037574770</t>
  </si>
  <si>
    <t>GIR EMT0UTHF016KF96ECDFUEPO8ES02VFEH</t>
  </si>
  <si>
    <t>3205384454 - 0</t>
  </si>
  <si>
    <t>1058325384</t>
  </si>
  <si>
    <t>GIR EMT0UTHF016KF96ECDFUEPO8ES030D16_2026-05-06_12-58-07</t>
  </si>
  <si>
    <t>3133781625 - 0</t>
  </si>
  <si>
    <t>Rionegro</t>
  </si>
  <si>
    <t>1007109485</t>
  </si>
  <si>
    <t>GIR EMT0UTHF016KF96ECDFUEPO8ES029K9J_2026-04-29_21-47-21</t>
  </si>
  <si>
    <t>3228899199 - 0</t>
  </si>
  <si>
    <t>1007724384</t>
  </si>
  <si>
    <t>3025365650 - 0</t>
  </si>
  <si>
    <t>4139279</t>
  </si>
  <si>
    <t>1061371471</t>
  </si>
  <si>
    <t>DANIEL LEANDRO ROBLEDO TANGARIFE</t>
  </si>
  <si>
    <t>GIR EMT0UTHF016KF96ECDFUEPO8ES0301IA</t>
  </si>
  <si>
    <t>3177289472 - 3177289472</t>
  </si>
  <si>
    <t>1121848188</t>
  </si>
  <si>
    <t>GIR EMT0UTHF016KF96ECDFUEPO8ES03089O/EMT0UTHF016KF96ECDFUEPO8ES030ALF</t>
  </si>
  <si>
    <t>3173721964 - 86625896</t>
  </si>
  <si>
    <t>1021512174</t>
  </si>
  <si>
    <t>GIR EMT0UTHF016KF96ECDFUEPO8ES02VTHF_2026-05-06_00-39-54</t>
  </si>
  <si>
    <t>3125140021 - 0</t>
  </si>
  <si>
    <t>52860495</t>
  </si>
  <si>
    <t>GIR M0GM6SBVQ573HD73IP0A5HCI2O02LOVK_2026-05-05_23-45-10</t>
  </si>
  <si>
    <t>3194070165 - 0</t>
  </si>
  <si>
    <t>URB SAN JORGE ET IV</t>
  </si>
  <si>
    <t>1007158654</t>
  </si>
  <si>
    <t>aGIR EMT0UTHF016KF96ECDFUEPO8ES02VFV2_2026-05-05_22-50-17</t>
  </si>
  <si>
    <t>3058658641 - 0</t>
  </si>
  <si>
    <t>35478969</t>
  </si>
  <si>
    <t>GIR EMT0UTHF016KF96ECDFUEPO8ES02VJLM/EMT0UTHF016KF96ECDFUEPO8ES0301C9</t>
  </si>
  <si>
    <t>3212412070 - 5711111111</t>
  </si>
  <si>
    <t>1001918920</t>
  </si>
  <si>
    <t>3028300890 - 0</t>
  </si>
  <si>
    <t>1005108644</t>
  </si>
  <si>
    <t>GIR EMT0UTHF016KF96ECDFUEPO8ES0302EA/EMT0UTHF016KF96ECDFUEPO8ES030340</t>
  </si>
  <si>
    <t>3002114990 - 0</t>
  </si>
  <si>
    <t>1116794614</t>
  </si>
  <si>
    <t>GIR EMT0UTHF016KF96ECDFUEPO8ES02VHNE</t>
  </si>
  <si>
    <t>3203876072 - 3142998128</t>
  </si>
  <si>
    <t>1064724550</t>
  </si>
  <si>
    <t>3235189795 - 0</t>
  </si>
  <si>
    <t>52393605</t>
  </si>
  <si>
    <t>3168034277 - 0</t>
  </si>
  <si>
    <t>1035442321</t>
  </si>
  <si>
    <t>GIR EMT0UTHF016KF96ECDFUEPO8ES02VJS5_2026-05-05_23-14-02</t>
  </si>
  <si>
    <t>3165733979 - 0</t>
  </si>
  <si>
    <t>52635612</t>
  </si>
  <si>
    <t>aGIR EMT0UTHF016KF96ECDFUEPO8ES02T85I_2026-05-05_17-33-10</t>
  </si>
  <si>
    <t>3193911007 - 0</t>
  </si>
  <si>
    <t>1047406347</t>
  </si>
  <si>
    <t>GIR EMT0UTHF016KF96ECDFUEPO8ES02VAN5_2026-05-05_22-23-32</t>
  </si>
  <si>
    <t>3025918389 - 0</t>
  </si>
  <si>
    <t>1005897232</t>
  </si>
  <si>
    <t>GIR EMT0UTHF016KF96ECDFUEPO8ES030511</t>
  </si>
  <si>
    <t>3147141721 - 0</t>
  </si>
  <si>
    <t>CJR LA ESTANCIA ET I</t>
  </si>
  <si>
    <t>80655068</t>
  </si>
  <si>
    <t>3023586207 - 3214820454</t>
  </si>
  <si>
    <t>1049612408</t>
  </si>
  <si>
    <t>GIR EMT0UTHF016KF96ECDFUEPO8ES0304V0_2026-05-06_02-44-08</t>
  </si>
  <si>
    <t>3187068709 - 3173663285</t>
  </si>
  <si>
    <t>CJR METROPOLIS I</t>
  </si>
  <si>
    <t>1098767503</t>
  </si>
  <si>
    <t>GIR EMT0UTHF016KF96ECDFUEPO8ES02VBN3_2026-05-05_22-25-31</t>
  </si>
  <si>
    <t>3153852674 - 0</t>
  </si>
  <si>
    <t>1005416471</t>
  </si>
  <si>
    <t>GIR EMT0UTHF016KF96ECDFUEPO8ES030C3S</t>
  </si>
  <si>
    <t>3229645539 - 0</t>
  </si>
  <si>
    <t>1045499298</t>
  </si>
  <si>
    <t>GIR EMT0UTHF016KF96ECDFUEPO8ES0303JL</t>
  </si>
  <si>
    <t>3145773297 - 0</t>
  </si>
  <si>
    <t>1114621008</t>
  </si>
  <si>
    <t>GIR EMT0UTHF016KF96ECDFUEPO8ES02VVU6</t>
  </si>
  <si>
    <t>3042528064 - 0</t>
  </si>
  <si>
    <t>1043156559</t>
  </si>
  <si>
    <t>aGIR EMT0UTHF016KF96ECDFUEPO8ES02IG3N_2026-05-02_18-19-16</t>
  </si>
  <si>
    <t>3246862227 - 0</t>
  </si>
  <si>
    <t>1098656093</t>
  </si>
  <si>
    <t>GIR EMT0UTHF016KF96ECDFUEPO8ES0300AK_2026-05-06_01-08-29</t>
  </si>
  <si>
    <t>3112672314 - 076456421</t>
  </si>
  <si>
    <t>41592994</t>
  </si>
  <si>
    <t>GIR EMT0UTHF016KF96ECDFUEPO8ES02V6LE</t>
  </si>
  <si>
    <t>3204382680 - 13876098</t>
  </si>
  <si>
    <t>1053786224</t>
  </si>
  <si>
    <t>GIR EMT0UTHF016KF96ECDFUEPO8ES03099O</t>
  </si>
  <si>
    <t>3504770236 - 0</t>
  </si>
  <si>
    <t>1061734448</t>
  </si>
  <si>
    <t>GIR EMT0UTHF016KF96ECDFUEPO8ES0303CI</t>
  </si>
  <si>
    <t>3202504922 - 8888888</t>
  </si>
  <si>
    <t>55306302</t>
  </si>
  <si>
    <t>aGIR EMT0UTHF016KF96ECDFUEPO8ES02VA07_2026-05-05_22-15-57</t>
  </si>
  <si>
    <t>3157062101 - 0055700805</t>
  </si>
  <si>
    <t>Girardota</t>
  </si>
  <si>
    <t>1011395658</t>
  </si>
  <si>
    <t>1104864708</t>
  </si>
  <si>
    <t>YURIS MARCELA RUIZ TOUS</t>
  </si>
  <si>
    <t>GIR EMT0UTHF016KF96ECDFUEPO8ES03032P</t>
  </si>
  <si>
    <t>3122849498 - 0</t>
  </si>
  <si>
    <t>1024561322</t>
  </si>
  <si>
    <t>GIR EMT0UTHF016KF96ECDFUEPO8ES0309MV</t>
  </si>
  <si>
    <t>3102353207 - 0</t>
  </si>
  <si>
    <t>1023012793</t>
  </si>
  <si>
    <t>GIR EMT0UTHF016KF96ECDFUEPO8ES02QLQ3_2026-05-05_02-21-12</t>
  </si>
  <si>
    <t>3208879493 - 0</t>
  </si>
  <si>
    <t>1023623662</t>
  </si>
  <si>
    <t>aGIR EMT0UTHF016KF96ECDFUEPO8ES029CAG_2026-04-29_21-11-36</t>
  </si>
  <si>
    <t>7756 - 0</t>
  </si>
  <si>
    <t>79608217</t>
  </si>
  <si>
    <t>1094971289</t>
  </si>
  <si>
    <t>JESUS ALEJANDRO ZAPATA RUA</t>
  </si>
  <si>
    <t>GIR EMT0UTHF016KF96ECDFUEPO8ES02V3CE</t>
  </si>
  <si>
    <t>3213131940 - 0</t>
  </si>
  <si>
    <t>1044429556</t>
  </si>
  <si>
    <t>aGIR M0GM6SBVQ573HD73IP0A5HCI2O02LKJL_2026-05-05_22-38-22</t>
  </si>
  <si>
    <t>3123343400 - 0</t>
  </si>
  <si>
    <t>MARANTA SC III</t>
  </si>
  <si>
    <t>1019076305</t>
  </si>
  <si>
    <t>aGIR EMT0UTHF016KF96ECDFUEPO8ES02V481_2026-05-05_21-45-47</t>
  </si>
  <si>
    <t>3138734587 - 0</t>
  </si>
  <si>
    <t>1024523705</t>
  </si>
  <si>
    <t>aGIR EMT0UTHF016KF96ECDFUEPO8ES02VAMV_2026-05-05_22-19-52</t>
  </si>
  <si>
    <t>17654563 - 17654563</t>
  </si>
  <si>
    <t>52748935</t>
  </si>
  <si>
    <t>3212347534 - 0</t>
  </si>
  <si>
    <t>72227509</t>
  </si>
  <si>
    <t>1004871407</t>
  </si>
  <si>
    <t>JUAN MANUEL RAMIREZ LEON</t>
  </si>
  <si>
    <t>GIR EMT0UTHF016KF96ECDFUEPO8ES02V3OL</t>
  </si>
  <si>
    <t>3008203665 - 53471792</t>
  </si>
  <si>
    <t>1127954926</t>
  </si>
  <si>
    <t>GIR M0GM6SBVQ573HD73IP0A5HCI2O02KJLH</t>
  </si>
  <si>
    <t>3117776892 - 3117776892</t>
  </si>
  <si>
    <t>1015441787</t>
  </si>
  <si>
    <t>GIR EMT0UTHF016KF96ECDFUEPO8ES02V3IH</t>
  </si>
  <si>
    <t>3203205756 - 0</t>
  </si>
  <si>
    <t>Arauca</t>
  </si>
  <si>
    <t>24240485</t>
  </si>
  <si>
    <t>3158463289 - 08851539</t>
  </si>
  <si>
    <t>52586202</t>
  </si>
  <si>
    <t>3246608734 - 0</t>
  </si>
  <si>
    <t>BRASILIA-PUENT ARAND</t>
  </si>
  <si>
    <t>1001330692</t>
  </si>
  <si>
    <t>GIR EMT0UTHF016KF96ECDFUEPO8ES02UU50_2026-05-05_21-17-23</t>
  </si>
  <si>
    <t>3212704278 - 0</t>
  </si>
  <si>
    <t>66830609</t>
  </si>
  <si>
    <t>aGIR EMT0UTHF016KF96ECDFUEPO8ES02UVJD_2026-05-05_21-23-43</t>
  </si>
  <si>
    <t>3246025751 - 23342994</t>
  </si>
  <si>
    <t>1019118917</t>
  </si>
  <si>
    <t>GIR EMT0UTHF016KF96ECDFUEPO8ES02UVCU_2026-05-05_21-22-50</t>
  </si>
  <si>
    <t>3123460654 - 0</t>
  </si>
  <si>
    <t>29110410</t>
  </si>
  <si>
    <t>3155753864 - 01111111</t>
  </si>
  <si>
    <t>24394119</t>
  </si>
  <si>
    <t>GIR M0GM6SBVQ573HD73IP0A5HCI2O02JSR2</t>
  </si>
  <si>
    <t>3164213547 - 0</t>
  </si>
  <si>
    <t>79628694</t>
  </si>
  <si>
    <t>GIR EMT0UTHF016KF96ECDFUEPO8ES02UT2S_2026-05-05_21-12-30</t>
  </si>
  <si>
    <t>3153979980 - 16582574</t>
  </si>
  <si>
    <t>52022112</t>
  </si>
  <si>
    <t>1097408563</t>
  </si>
  <si>
    <t>CRISTIAN ALEXANDER SEGOVIA VILLADA</t>
  </si>
  <si>
    <t>GIR EMT0UTHF016KF96ECDFUEPO8ES02V7VD</t>
  </si>
  <si>
    <t>3204286969 - 0</t>
  </si>
  <si>
    <t>1140830087</t>
  </si>
  <si>
    <t>3004451538 - 0</t>
  </si>
  <si>
    <t>79740683</t>
  </si>
  <si>
    <t>3138834989 - 0012776834</t>
  </si>
  <si>
    <t>CJR TORRES ALEJANDRI</t>
  </si>
  <si>
    <t>1098643025</t>
  </si>
  <si>
    <t>GIR EMT0UTHF016KF96ECDFUEPO8ES02V3PK</t>
  </si>
  <si>
    <t>3173643025 - 0</t>
  </si>
  <si>
    <t>79395611</t>
  </si>
  <si>
    <t>aGIR EMT0UTHF016KF96ECDFUEPO8ES02UUUV_2026-05-05_21-21-16</t>
  </si>
  <si>
    <t>3117710023 - 0</t>
  </si>
  <si>
    <t>QUIRIGUA ORIENTAL</t>
  </si>
  <si>
    <t>80800102</t>
  </si>
  <si>
    <t>GIR M0GM6SBVQ573HD73IP0A5HCI2O02DDKS/M0GM6SBVQ573HD73IP0A5HCI2O02J1HF</t>
  </si>
  <si>
    <t>3102435441 - 0</t>
  </si>
  <si>
    <t>87550577</t>
  </si>
  <si>
    <t>GIR EMT0UTHF016KF96ECDFUEPO8ES02U9SM/EMT0UTHF016KF96ECDFUEPO8ES02UDJQ</t>
  </si>
  <si>
    <t>3148650543 - 0</t>
  </si>
  <si>
    <t>10109547</t>
  </si>
  <si>
    <t>aGIR 30KS8FPKUL6A1D8MKJC6PA8Q9003O50H_2026-01-30_23-50-51</t>
  </si>
  <si>
    <t>3206030935 - 3106529194</t>
  </si>
  <si>
    <t>1193078137</t>
  </si>
  <si>
    <t>GIR M0GM6SBVQ573HD73IP0A5HCI2O02GN5S</t>
  </si>
  <si>
    <t>3133191286 - 0</t>
  </si>
  <si>
    <t>1007316997</t>
  </si>
  <si>
    <t>GIR EMT0UTHF016KF96ECDFUEPO8ES02UOVV</t>
  </si>
  <si>
    <t>3249135062 - 0</t>
  </si>
  <si>
    <t>CJR LA GRANDEZA II</t>
  </si>
  <si>
    <t>1016052827</t>
  </si>
  <si>
    <t>aGIR EMT0UTHF016KF96ECDFUEPO8ES02UFKQ_2026-05-05_20-17-28</t>
  </si>
  <si>
    <t>3158026252 - 0</t>
  </si>
  <si>
    <t>1000861077</t>
  </si>
  <si>
    <t>GIR EMT0UTHF016KF96ECDFUEPO8ES02UJNP</t>
  </si>
  <si>
    <t>3175693748 - 3175693748</t>
  </si>
  <si>
    <t>CJR MADERO</t>
  </si>
  <si>
    <t>1019109703</t>
  </si>
  <si>
    <t>GIR EMT0UTHF016KF96ECDFUEPO8ES02UGHI</t>
  </si>
  <si>
    <t>3125155498 - 0</t>
  </si>
  <si>
    <t>1023960414</t>
  </si>
  <si>
    <t>GIR EMT0UTHF016KF96ECDFUEPO8ES02UOEM</t>
  </si>
  <si>
    <t>3022854065 - 0</t>
  </si>
  <si>
    <t>1000124575</t>
  </si>
  <si>
    <t>aGIR EMT0UTHF016KF96ECDFUEPO8ES02UNDP_2026-05-05_20-48-56</t>
  </si>
  <si>
    <t>3223916517 - 0</t>
  </si>
  <si>
    <t>1010226933</t>
  </si>
  <si>
    <t>3227038031 - 001</t>
  </si>
  <si>
    <t>SAN LUIS GONZAGA</t>
  </si>
  <si>
    <t>42137347</t>
  </si>
  <si>
    <t>GIR EMT0UTHF016KF96ECDFUEPO8ES02ULDU</t>
  </si>
  <si>
    <t>3128041242 - 3128041242</t>
  </si>
  <si>
    <t>19319072</t>
  </si>
  <si>
    <t>aGIR EMT0UTHF016KF96ECDFUEPO8ES02UOA9_2026-05-05_20-52-25</t>
  </si>
  <si>
    <t>3013833373 - 16458274</t>
  </si>
  <si>
    <t>1144099967</t>
  </si>
  <si>
    <t>GIR EMT0UTHF016KF96ECDFUEPO8ES02UPBO</t>
  </si>
  <si>
    <t>3125812991 - 3125812991</t>
  </si>
  <si>
    <t>80168625</t>
  </si>
  <si>
    <t>aGIR EMT0UTHF016KF96ECDFUEPO8ES02UQJV_2026-05-05_21-02-02</t>
  </si>
  <si>
    <t>3015918889 - 14368851</t>
  </si>
  <si>
    <t>CJR SEND ESTANCIA I</t>
  </si>
  <si>
    <t>1016098422</t>
  </si>
  <si>
    <t>GIR EMT0UTHF016KF96ECDFUEPO8ES02UMF4</t>
  </si>
  <si>
    <t>5711111111 - 01111111</t>
  </si>
  <si>
    <t>URB PRADERAS</t>
  </si>
  <si>
    <t>1070385639</t>
  </si>
  <si>
    <t>GIR EMT0UTHF016KF96ECDFUEPO8ES02UI9V</t>
  </si>
  <si>
    <t>3209581349 - 0</t>
  </si>
  <si>
    <t>1098652254</t>
  </si>
  <si>
    <t>3166954665 - 06564319</t>
  </si>
  <si>
    <t>91516259</t>
  </si>
  <si>
    <t>1053863176</t>
  </si>
  <si>
    <t>VALENTINA GARCES ALZATE</t>
  </si>
  <si>
    <t>GIR M0GM6SBVQ573HD73IP0A5HCI2O02IFHU</t>
  </si>
  <si>
    <t>CANAL DIGITEX OUTBOUND TVT</t>
  </si>
  <si>
    <t>3124483791 - 0</t>
  </si>
  <si>
    <t>1072422687</t>
  </si>
  <si>
    <t>1094940683</t>
  </si>
  <si>
    <t>JUAN DAVID ALZATE RESTREPO</t>
  </si>
  <si>
    <t>GIR EMT0UTHF016KF96ECDFUEPO8ES02UK1G</t>
  </si>
  <si>
    <t>3134871946 - 0</t>
  </si>
  <si>
    <t>80874072</t>
  </si>
  <si>
    <t>aGIR EMT0UTHF016KF96ECDFUEPO8ES02UJJG_2026-05-05_20-34-01</t>
  </si>
  <si>
    <t>3106187872 - 0</t>
  </si>
  <si>
    <t>GIR EMT0UTHF016KF96ECDFUEPO8ES02UHB0/EMT0UTHF016KF96ECDFUEPO8ES02UJMR</t>
  </si>
  <si>
    <t>3137238160 - 0</t>
  </si>
  <si>
    <t>1014249551</t>
  </si>
  <si>
    <t>aGIR EMT0UTHF016KF96ECDFUEPO8ES02UATP_2026-05-05_19-58-54</t>
  </si>
  <si>
    <t>3102461160 - 0</t>
  </si>
  <si>
    <t>79756599</t>
  </si>
  <si>
    <t>GIR EMT0UTHF016KF96ECDFUEPO8ES02UEAP</t>
  </si>
  <si>
    <t>3112481579 - 3143471110</t>
  </si>
  <si>
    <t>1013623543</t>
  </si>
  <si>
    <t>1013098315</t>
  </si>
  <si>
    <t>KAROL DAYANA VILLAMIL DELGADO</t>
  </si>
  <si>
    <t>GIR M0GM6SBVQ573HD73IP0A5HCI2O02G0UM</t>
  </si>
  <si>
    <t>3224724292 - 0</t>
  </si>
  <si>
    <t>1140830522</t>
  </si>
  <si>
    <t>GIR EMT0UTHF016KF96ECDFUEPO8ES02U7UU</t>
  </si>
  <si>
    <t>3013870165 - 0</t>
  </si>
  <si>
    <t>1006453646</t>
  </si>
  <si>
    <t>GIR EMT0UTHF016KF96ECDFUEPO8ES02UE9T</t>
  </si>
  <si>
    <t>3224261072 - 0</t>
  </si>
  <si>
    <t>1001192457</t>
  </si>
  <si>
    <t>aGIR EMT0UTHF016KF96ECDFUEPO8ES02UFT8_2026-05-05_20-18-36</t>
  </si>
  <si>
    <t>3132472408 - 3132472408</t>
  </si>
  <si>
    <t>URB LA CONTADORA</t>
  </si>
  <si>
    <t>1143366501</t>
  </si>
  <si>
    <t>aGIR EMT0UTHF016KF96ECDFUEPO8ES02JLLI_2026-05-03_12-18-00</t>
  </si>
  <si>
    <t>3007353166 - 0</t>
  </si>
  <si>
    <t>1214721220</t>
  </si>
  <si>
    <t>3127639179 - 3127639179</t>
  </si>
  <si>
    <t>37721225</t>
  </si>
  <si>
    <t>aGIR EMT0UTHF016KF96ECDFUEPO8ES02MPS6_2026-05-04_16-35-45</t>
  </si>
  <si>
    <t>3219317690 - 0076373868</t>
  </si>
  <si>
    <t>1000712760</t>
  </si>
  <si>
    <t>3138392324 - 0</t>
  </si>
  <si>
    <t>NUEVO SAN ANDRES</t>
  </si>
  <si>
    <t>1014656974</t>
  </si>
  <si>
    <t>1053773084</t>
  </si>
  <si>
    <t>MIGUEL ANGEL LOPEZ ZULUAGA</t>
  </si>
  <si>
    <t>3214772360 - 0</t>
  </si>
  <si>
    <t>LORETO I</t>
  </si>
  <si>
    <t>39770913</t>
  </si>
  <si>
    <t>aGIR EMT0UTHF016KF96ECDFUEPO8ES02U197_2026-05-05_19-20-15</t>
  </si>
  <si>
    <t>3115953784 - 3203437600</t>
  </si>
  <si>
    <t>19057521</t>
  </si>
  <si>
    <t>GIR EMT0UTHF016KF96ECDFUEPO8ES02U3IG</t>
  </si>
  <si>
    <t>3153160540 - 0012804797</t>
  </si>
  <si>
    <t>1005339409</t>
  </si>
  <si>
    <t>3138125584 - 0</t>
  </si>
  <si>
    <t>71591650</t>
  </si>
  <si>
    <t>GIR EMT0UTHF016KF96ECDFUEPO8ES02U4BK</t>
  </si>
  <si>
    <t>3136803950 - 0</t>
  </si>
  <si>
    <t>1069872019</t>
  </si>
  <si>
    <t>GIR EMT0UTHF016KF96ECDFUEPO8ES02U7IF</t>
  </si>
  <si>
    <t>3134505711 - 3134505711</t>
  </si>
  <si>
    <t>1073511006</t>
  </si>
  <si>
    <t>aGIR EMT0UTHF016KF96ECDFUEPO8ES02U644_2026-05-05_19-38-54</t>
  </si>
  <si>
    <t>3134880794 - 0</t>
  </si>
  <si>
    <t>1015406596</t>
  </si>
  <si>
    <t>aGIR EMT0UTHF016KF96ECDFUEPO8ES02U8IN_2026-05-05_19-48-44</t>
  </si>
  <si>
    <t>3004234697 - 3013594534</t>
  </si>
  <si>
    <t>1044606174</t>
  </si>
  <si>
    <t>GIR EMT0UTHF016KF96ECDFUEPO8ES02TS54</t>
  </si>
  <si>
    <t>3202520158 - 0</t>
  </si>
  <si>
    <t>1014198503</t>
  </si>
  <si>
    <t>1090273211</t>
  </si>
  <si>
    <t>SAMUEL ANDRADE HERRERA</t>
  </si>
  <si>
    <t>3189176736 - 0</t>
  </si>
  <si>
    <t>080010000125</t>
  </si>
  <si>
    <t>1045726999</t>
  </si>
  <si>
    <t>3019172801 - 3019172801</t>
  </si>
  <si>
    <t>GIR M0GM6SBVQ573HD73IP0A5HCI2O02D7NR_2026-05-05_19-17-37</t>
  </si>
  <si>
    <t>3128855244 - 0</t>
  </si>
  <si>
    <t>8500632</t>
  </si>
  <si>
    <t>GIR M0GM6SBVQ573HD73IP0A5HCI2O02C34S-M0GM6SBVQ573HD73IP0A5HCI2O02JT70</t>
  </si>
  <si>
    <t>3043693908 - 0</t>
  </si>
  <si>
    <t>9859767</t>
  </si>
  <si>
    <t>aGIR EMT0UTHF016KF96ECDFUEPO8ES02LTMG_2026-05-04_14-59-03</t>
  </si>
  <si>
    <t>3132143693 - 0</t>
  </si>
  <si>
    <t>PICACHO</t>
  </si>
  <si>
    <t>1038438131</t>
  </si>
  <si>
    <t>1005087601</t>
  </si>
  <si>
    <t>DERIK MAKLE GALVIS</t>
  </si>
  <si>
    <t>GIR EMT0UTHF016KF96ECDFUEPO8ES02TI79</t>
  </si>
  <si>
    <t>3135487677 - 0</t>
  </si>
  <si>
    <t>CJR SAVANNAH APTS</t>
  </si>
  <si>
    <t>1114399254</t>
  </si>
  <si>
    <t>aGIR EMT0UTHF016KF96ECDFUEPO8ES02U32K_2026-05-05_19-27-26</t>
  </si>
  <si>
    <t>3155351257 - 0</t>
  </si>
  <si>
    <t>CND MATTIZ</t>
  </si>
  <si>
    <t>1094907940</t>
  </si>
  <si>
    <t>GIR EMT0UTHF016KF96ECDFUEPO8ES02TIKI</t>
  </si>
  <si>
    <t>3003150336 - 3003150336</t>
  </si>
  <si>
    <t>EL REMANSO</t>
  </si>
  <si>
    <t>1032468432</t>
  </si>
  <si>
    <t>GIR EMT0UTHF016KF96ECDFUEPO8ES02TKHA</t>
  </si>
  <si>
    <t>3102006078 - 0</t>
  </si>
  <si>
    <t>1010214226</t>
  </si>
  <si>
    <t>aGIR EMT0UTHF016KF96ECDFUEPO8ES02TJS3_2026-05-05_18-21-51</t>
  </si>
  <si>
    <t>3005792760 - 3002574023</t>
  </si>
  <si>
    <t>1144188990</t>
  </si>
  <si>
    <t>GIR EMT0UTHF016KF96ECDFUEPO8ES02TSN2</t>
  </si>
  <si>
    <t>3024647652 - 0</t>
  </si>
  <si>
    <t>1000591328</t>
  </si>
  <si>
    <t>GIR MK52SKAII51MR316ROQ3BR85H017QE33</t>
  </si>
  <si>
    <t>3202659409 - 3202659409</t>
  </si>
  <si>
    <t>22520266</t>
  </si>
  <si>
    <t>3227120011 - 0</t>
  </si>
  <si>
    <t>TORREMOLINOS</t>
  </si>
  <si>
    <t>1026281087</t>
  </si>
  <si>
    <t>3204691156 - 0</t>
  </si>
  <si>
    <t>11001648</t>
  </si>
  <si>
    <t>GIR EMT0UTHF016KF96ECDFUEPO8ES02TNQQ</t>
  </si>
  <si>
    <t>3016657166 - 3016657166</t>
  </si>
  <si>
    <t>1116070800</t>
  </si>
  <si>
    <t>aGIR 0FIKEN8COL0AL9NF6T4S5OHC4K2OF7OF_2025-11-12_14-11-44</t>
  </si>
  <si>
    <t>3166652790 - 0</t>
  </si>
  <si>
    <t>VILLEMAR-FONTIBON</t>
  </si>
  <si>
    <t>80014318</t>
  </si>
  <si>
    <t>3124655177 - 17184632</t>
  </si>
  <si>
    <t>1061807079</t>
  </si>
  <si>
    <t>3184534280 - 027734627</t>
  </si>
  <si>
    <t>80028578</t>
  </si>
  <si>
    <t>GIR EMT0UTHF016KF96ECDFUEPO8ES02TIST_2026-05-05_18-20-11</t>
  </si>
  <si>
    <t>3142753740 - 3142753740</t>
  </si>
  <si>
    <t>40793508</t>
  </si>
  <si>
    <t>GIR EMT0UTHF016KF96ECDFUEPO8ES02TKEN</t>
  </si>
  <si>
    <t>3008325824 - 0</t>
  </si>
  <si>
    <t>SAN MARTIN PORRES</t>
  </si>
  <si>
    <t>79650383</t>
  </si>
  <si>
    <t>GIR EMT0UTHF016KF96ECDFUEPO8ES02TJN1</t>
  </si>
  <si>
    <t>3103006383 - 02467387</t>
  </si>
  <si>
    <t>URB BALCO TEJA SEC I</t>
  </si>
  <si>
    <t>63393846</t>
  </si>
  <si>
    <t>GIR EMT0UTHF016KF96ECDFUEPO8ES02T7AL</t>
  </si>
  <si>
    <t>3132518646 - 75808089</t>
  </si>
  <si>
    <t>79796092</t>
  </si>
  <si>
    <t>3136486773 - 08888888</t>
  </si>
  <si>
    <t>760010000019</t>
  </si>
  <si>
    <t>16777765</t>
  </si>
  <si>
    <t>3116485561 - 3222363051</t>
  </si>
  <si>
    <t>1128439138</t>
  </si>
  <si>
    <t>3016432593 - 0</t>
  </si>
  <si>
    <t>93129326</t>
  </si>
  <si>
    <t>3124088424 - 4170993</t>
  </si>
  <si>
    <t>NOGAL</t>
  </si>
  <si>
    <t>40327888</t>
  </si>
  <si>
    <t>GIR EMT0UTHF016KF96ECDFUEPO8ES02TCKN_2026-05-05_17-54-18</t>
  </si>
  <si>
    <t>3183631385 - 0086726381</t>
  </si>
  <si>
    <t>PRCEL CRS L BUITRERA</t>
  </si>
  <si>
    <t>1143833314</t>
  </si>
  <si>
    <t>3012620019 - 0</t>
  </si>
  <si>
    <t>1033691935</t>
  </si>
  <si>
    <t>GIR EMT0UTHF016KF96ECDFUEPO8ES02TF42</t>
  </si>
  <si>
    <t>3184095368 - 2728057</t>
  </si>
  <si>
    <t>1017149464</t>
  </si>
  <si>
    <t>1004733788</t>
  </si>
  <si>
    <t>INGRID TATIANA MEJIA VILLADA</t>
  </si>
  <si>
    <t>GIR EMT0UTHF016KF96ECDFUEPO8ES02T9AD</t>
  </si>
  <si>
    <t>3045713277 - 42982024</t>
  </si>
  <si>
    <t>1031129992</t>
  </si>
  <si>
    <t>aGIR EMT0UTHF016KF96ECDFUEPO8ES02TATH_2026-05-05_17-44-31</t>
  </si>
  <si>
    <t>3173178748 - 0</t>
  </si>
  <si>
    <t>CJR SNT MARI BUE AIR</t>
  </si>
  <si>
    <t>1017234209</t>
  </si>
  <si>
    <t>GIR EMT0UTHF016KF96ECDFUEPO8ES02TJUR</t>
  </si>
  <si>
    <t>3024394173 - 3157590992</t>
  </si>
  <si>
    <t>1032468883</t>
  </si>
  <si>
    <t>GIR EMT0UTHF016KF96ECDFUEPO8ES02TDJ4_2026-05-05_17-55-26</t>
  </si>
  <si>
    <t>3115911349 - 0</t>
  </si>
  <si>
    <t>EL PALMAR-ENGATIVA</t>
  </si>
  <si>
    <t>1075679791</t>
  </si>
  <si>
    <t>3505771430 - 16210000</t>
  </si>
  <si>
    <t>1006716947</t>
  </si>
  <si>
    <t>GIR EMT0UTHF016KF96ECDFUEPO8ES02T850</t>
  </si>
  <si>
    <t>3154410937 - 3154410937</t>
  </si>
  <si>
    <t>ALMAGRARIO</t>
  </si>
  <si>
    <t>1028781902</t>
  </si>
  <si>
    <t>GIR EMT0UTHF016KF96ECDFUEPO8ES02T52K</t>
  </si>
  <si>
    <t>3227944491 - 0</t>
  </si>
  <si>
    <t>1075280596</t>
  </si>
  <si>
    <t>GIR EMT0UTHF016KF96ECDFUEPO8ES02TE74</t>
  </si>
  <si>
    <t>3023346942 - 88625236</t>
  </si>
  <si>
    <t>39639871</t>
  </si>
  <si>
    <t>GIR EMT0UTHF016KF96ECDFUEPO8ES02T10S</t>
  </si>
  <si>
    <t>3196829322 - 3107897064</t>
  </si>
  <si>
    <t>1090524778</t>
  </si>
  <si>
    <t>aGIR M0GM6SBVQ573HD73IP0A5HCI2O028IOQ_2026-05-05_17-07-33</t>
  </si>
  <si>
    <t>3057708545 - 0</t>
  </si>
  <si>
    <t>51864909</t>
  </si>
  <si>
    <t>aGIR 0FIKEN8COL0AL9NF6T4S5OHC4K11OUMK_2025-08-01_19-44-51</t>
  </si>
  <si>
    <t>3105726988 - 0</t>
  </si>
  <si>
    <t>1111556308</t>
  </si>
  <si>
    <t>3226228911 - 0</t>
  </si>
  <si>
    <t>1014291642</t>
  </si>
  <si>
    <t>aGIR EMT0UTHF016KF96ECDFUEPO8ES02T62O_2026-05-05_17-25-13</t>
  </si>
  <si>
    <t>3112750016 - 0</t>
  </si>
  <si>
    <t>1014194491</t>
  </si>
  <si>
    <t>GIR EMT0UTHF016KF96ECDFUEPO8ES02T7NT</t>
  </si>
  <si>
    <t>3202868003 - 0</t>
  </si>
  <si>
    <t>51953253</t>
  </si>
  <si>
    <t>GIR EMT0UTHF016KF96ECDFUEPO8ES02QMU9</t>
  </si>
  <si>
    <t>3054239151 - 01111111</t>
  </si>
  <si>
    <t>1007426832</t>
  </si>
  <si>
    <t>GIR EMT0UTHF016KF96ECDFUEPO8ES02TEHL</t>
  </si>
  <si>
    <t>3105686729 - 0</t>
  </si>
  <si>
    <t>1144127778</t>
  </si>
  <si>
    <t>GIR EMT0UTHF016KF96ECDFUEPO8ES02T1E1</t>
  </si>
  <si>
    <t>3182902232 - 0</t>
  </si>
  <si>
    <t>6837313</t>
  </si>
  <si>
    <t>3025674082 - 3025674082</t>
  </si>
  <si>
    <t>1152220077</t>
  </si>
  <si>
    <t>3244741670 - 0</t>
  </si>
  <si>
    <t>1115850333</t>
  </si>
  <si>
    <t>GIR EMT0UTHF016KF96ECDFUEPO8ES02S8V3</t>
  </si>
  <si>
    <t>3142093352 - 3142093352</t>
  </si>
  <si>
    <t>1098620429</t>
  </si>
  <si>
    <t>GIR M0GM6SBVQ573HD73IP0A5HCI2O025EL9</t>
  </si>
  <si>
    <t>3173757046 - 76476016</t>
  </si>
  <si>
    <t>1140849472</t>
  </si>
  <si>
    <t>1070982135</t>
  </si>
  <si>
    <t>IVONNE TATIANA SANCHEZ SIERRA</t>
  </si>
  <si>
    <t>GIR M0GM6SBVQ573HD73IP0A5HCI2O026OBL</t>
  </si>
  <si>
    <t>3104883981 - 3104883981</t>
  </si>
  <si>
    <t>GIR EMT0UTHF016KF96ECDFUEPO8ES02SEEI</t>
  </si>
  <si>
    <t>3174363825 - 0</t>
  </si>
  <si>
    <t>1004063570</t>
  </si>
  <si>
    <t>3202897447 - 3228496469</t>
  </si>
  <si>
    <t>LA CECILIA ET III</t>
  </si>
  <si>
    <t>41945856</t>
  </si>
  <si>
    <t>GIR EMT0UTHF016KF96ECDFUEPO8ES02SR0A</t>
  </si>
  <si>
    <t>3113431539 - 3128851981</t>
  </si>
  <si>
    <t>73089558</t>
  </si>
  <si>
    <t>GIR UQTU40PGEH57N9A4PJ64UUV1D405FR09</t>
  </si>
  <si>
    <t>3004695789 - 0</t>
  </si>
  <si>
    <t>38979583</t>
  </si>
  <si>
    <t>aGIR EMT0UTHF016KF96ECDFUEPO8ES02SFQA_2026-05-05_16-06-18</t>
  </si>
  <si>
    <t>3165452267 - 0</t>
  </si>
  <si>
    <t>35475087</t>
  </si>
  <si>
    <t>3227269123 - 0006565949</t>
  </si>
  <si>
    <t>CJCR MTIFLIAR ACROPO</t>
  </si>
  <si>
    <t>36183580</t>
  </si>
  <si>
    <t>GIR M0GM6SBVQ573HD73IP0A5HCI2O027I02_2026-05-05_16-49-22</t>
  </si>
  <si>
    <t>3165801385 - 0</t>
  </si>
  <si>
    <t>LA NUEVA ESPERANZA</t>
  </si>
  <si>
    <t>1061541206</t>
  </si>
  <si>
    <t>3158200231 - 3164319949</t>
  </si>
  <si>
    <t>LO AMADOR</t>
  </si>
  <si>
    <t>1063174206</t>
  </si>
  <si>
    <t>3207648819 - 0</t>
  </si>
  <si>
    <t>43272404</t>
  </si>
  <si>
    <t>GIR M0GM6SBVQ573HD73IP0A5HCI2O02892A_2026-05-05_17-02-02</t>
  </si>
  <si>
    <t>3216864681 - 0</t>
  </si>
  <si>
    <t>9263470</t>
  </si>
  <si>
    <t>GIR EMT0UTHF016KF96ECDFUEPO8ES02SIHN</t>
  </si>
  <si>
    <t>3022914959 - 3022914959</t>
  </si>
  <si>
    <t>1014297396</t>
  </si>
  <si>
    <t>1005090755</t>
  </si>
  <si>
    <t>DANIELA FRANCO REYES</t>
  </si>
  <si>
    <t>GIR EMT0UTHF016KF96ECDFUEPO8ES02T1G8</t>
  </si>
  <si>
    <t>3209225929 - 0</t>
  </si>
  <si>
    <t>1127058739</t>
  </si>
  <si>
    <t>3127164386 - 0</t>
  </si>
  <si>
    <t>1015484676</t>
  </si>
  <si>
    <t>3212142939 - 0</t>
  </si>
  <si>
    <t>1004578900</t>
  </si>
  <si>
    <t>GIR EMT0UTHF016KF96ECDFUEPO8ES02SLTP</t>
  </si>
  <si>
    <t>3118818686 - 3108187113</t>
  </si>
  <si>
    <t>URB QUINTA GRANADA</t>
  </si>
  <si>
    <t>GIR EMT0UTHF016KF96ECDFUEPO8ES02SU0E</t>
  </si>
  <si>
    <t>3183886827 - 0</t>
  </si>
  <si>
    <t>1072646495</t>
  </si>
  <si>
    <t>aGIR EMT0UTHF016KF96ECDFUEPO8ES02SM24_2026-05-05_16-27-25</t>
  </si>
  <si>
    <t>3188023007 - 3104760257</t>
  </si>
  <si>
    <t>CJR VERAMONTE OLMO</t>
  </si>
  <si>
    <t>1014177917</t>
  </si>
  <si>
    <t>GIR EMT0UTHF016KF96ECDFUEPO8ES02ST1K</t>
  </si>
  <si>
    <t>3213713728 - 0012518798</t>
  </si>
  <si>
    <t>1065643960</t>
  </si>
  <si>
    <t>aGIR EMT0UTHF016KF96ECDFUEPO8ES01UF5H_2026-04-27_18-48-38</t>
  </si>
  <si>
    <t>3045563146 - 0</t>
  </si>
  <si>
    <t>1073715611</t>
  </si>
  <si>
    <t>GIR EMT0UTHF016KF96ECDFUEPO8ES02SSOF/EMT0UTHF016KF96ECDFUEPO8ES02SVND/EMT0UTHF016KF96ECDFUEPO8ES02T0US</t>
  </si>
  <si>
    <t>3105826459 - 0</t>
  </si>
  <si>
    <t>SIETE TROJES</t>
  </si>
  <si>
    <t>52909879</t>
  </si>
  <si>
    <t>1053764865</t>
  </si>
  <si>
    <t>WENDY JULIETH LONDONO CARDONA</t>
  </si>
  <si>
    <t>GIR M0GM6SBVQ573HD73IP0A5HCI2O02725M</t>
  </si>
  <si>
    <t>3209268201 - 0</t>
  </si>
  <si>
    <t>51747542</t>
  </si>
  <si>
    <t>aGIR EMT0UTHF016KF96ECDFUEPO8ES02SNQQ_2026-05-05_16-33-20</t>
  </si>
  <si>
    <t>3138962202 - 16481669</t>
  </si>
  <si>
    <t>1013609292</t>
  </si>
  <si>
    <t>1005872303</t>
  </si>
  <si>
    <t>DIANA MICHELL DELGADO SALAZAR</t>
  </si>
  <si>
    <t>aGIR EMT0UTHF016KF96ECDFUEPO8ES02S60F_2026-05-05_15-32-16</t>
  </si>
  <si>
    <t>3046520662 - 0</t>
  </si>
  <si>
    <t>92554095</t>
  </si>
  <si>
    <t>GIR EMT0UTHF016KF96ECDFUEPO8ES02SFP8</t>
  </si>
  <si>
    <t>3103554500 - 3103554500</t>
  </si>
  <si>
    <t>LA FAENA</t>
  </si>
  <si>
    <t>79987537</t>
  </si>
  <si>
    <t>GIR EMT0UTHF016KF96ECDFUEPO8ES02SIG4_2026-05-05_16-15-47</t>
  </si>
  <si>
    <t>3138747879 - 0</t>
  </si>
  <si>
    <t>75099597</t>
  </si>
  <si>
    <t>GIR EMT0UTHF016KF96ECDFUEPO8ES02S9H9</t>
  </si>
  <si>
    <t>3162962741 - 0</t>
  </si>
  <si>
    <t>1152209012</t>
  </si>
  <si>
    <t>1034779636</t>
  </si>
  <si>
    <t>JUAN SEBASTIAN COLMENARES RUBIANO</t>
  </si>
  <si>
    <t>3122861745 - 0</t>
  </si>
  <si>
    <t>68249722</t>
  </si>
  <si>
    <t>3106872606 - 3106872606</t>
  </si>
  <si>
    <t>50883138</t>
  </si>
  <si>
    <t>1003534308</t>
  </si>
  <si>
    <t>VALENTINA VENEGAS LOPEZ</t>
  </si>
  <si>
    <t>GIR SSFKHD4D3L7CP6L6BLG51CO4A40DENDB</t>
  </si>
  <si>
    <t>3017055739 - 0</t>
  </si>
  <si>
    <t>CJR MIRADOR SIERRA</t>
  </si>
  <si>
    <t>1118806249</t>
  </si>
  <si>
    <t>3102603267 - 0</t>
  </si>
  <si>
    <t>ESPERANZA-BARRI UNID</t>
  </si>
  <si>
    <t>1193282317</t>
  </si>
  <si>
    <t>3053895897 - 0</t>
  </si>
  <si>
    <t>1024490863</t>
  </si>
  <si>
    <t>3112120347 - 0</t>
  </si>
  <si>
    <t>CJR ALTO MANANTIALES</t>
  </si>
  <si>
    <t>1045666904</t>
  </si>
  <si>
    <t>GIR EMT0UTHF016KF96ECDFUEPO8ES02SBFF</t>
  </si>
  <si>
    <t>3226485689 - 0</t>
  </si>
  <si>
    <t>1017151053</t>
  </si>
  <si>
    <t>3197703230 - 0</t>
  </si>
  <si>
    <t>1143227918</t>
  </si>
  <si>
    <t>GIR EMT0UTHF016KF96ECDFUEPO8ES02RD09</t>
  </si>
  <si>
    <t>3012577466 - 0</t>
  </si>
  <si>
    <t>1130673848</t>
  </si>
  <si>
    <t>GIR EMT0UTHF016KF96ECDFUEPO8ES02S6LU</t>
  </si>
  <si>
    <t>3236802977 - 3156690500</t>
  </si>
  <si>
    <t>1098821170</t>
  </si>
  <si>
    <t>GIR EMT0UTHF016KF96ECDFUEPO8ES02S7HF</t>
  </si>
  <si>
    <t>3183870347 - 0</t>
  </si>
  <si>
    <t>66735227</t>
  </si>
  <si>
    <t>1007681950</t>
  </si>
  <si>
    <t>SOLANYI LIZETH MORENO PABON</t>
  </si>
  <si>
    <t>GIR EMT0UTHF016KF96ECDFUEPO8ES02S8RP</t>
  </si>
  <si>
    <t>3122046323 - 04830807</t>
  </si>
  <si>
    <t>URB LOS ALCAPARROS</t>
  </si>
  <si>
    <t>1070018248</t>
  </si>
  <si>
    <t>aGIR EMT0UTHF016KF96ECDFUEPO8ES02S9P6_2026-05-05_15-45-25</t>
  </si>
  <si>
    <t>3229426915 - 0</t>
  </si>
  <si>
    <t>1075291431</t>
  </si>
  <si>
    <t>3144402239 - 3144402239</t>
  </si>
  <si>
    <t>1033763458</t>
  </si>
  <si>
    <t>aGIR EMT0UTHF016KF96ECDFUEPO8ES02RU91_2026-05-05_15-06-24</t>
  </si>
  <si>
    <t>3175031786 - 12461254</t>
  </si>
  <si>
    <t>1006099180</t>
  </si>
  <si>
    <t>1089933427</t>
  </si>
  <si>
    <t>KELIN TATIANA MORALES CHIQUITO</t>
  </si>
  <si>
    <t>3137843921 - 0</t>
  </si>
  <si>
    <t>ACACIAS-CHAPINERO</t>
  </si>
  <si>
    <t>19489895</t>
  </si>
  <si>
    <t>3164741200 - 0</t>
  </si>
  <si>
    <t>1032367688</t>
  </si>
  <si>
    <t>GIR EMT0UTHF016KF96ECDFUEPO8ES02SBNS</t>
  </si>
  <si>
    <t>3164922987 - 17529016</t>
  </si>
  <si>
    <t>URB VILLA LUCIA</t>
  </si>
  <si>
    <t>79735680</t>
  </si>
  <si>
    <t>GIR M0GM6SBVQ573HD73IP0A5HCI2O01A021</t>
  </si>
  <si>
    <t>3142569381 - 0</t>
  </si>
  <si>
    <t>1017926901</t>
  </si>
  <si>
    <t>1002654161</t>
  </si>
  <si>
    <t>SALOME CARMONA NA</t>
  </si>
  <si>
    <t>GIR M0GM6SBVQ573HD73IP0A5HCI2O023ET2</t>
  </si>
  <si>
    <t>3006476110 - 0</t>
  </si>
  <si>
    <t>66824141</t>
  </si>
  <si>
    <t>3136609376 - 0</t>
  </si>
  <si>
    <t>URB EL VERDUM</t>
  </si>
  <si>
    <t>1193032802</t>
  </si>
  <si>
    <t>aGIR EMT0UTHF016KF96ECDFUEPO8ES02SFVI_2026-05-05_16-06-54</t>
  </si>
  <si>
    <t>3132858647 - 3137061127</t>
  </si>
  <si>
    <t>760010000129</t>
  </si>
  <si>
    <t>1143834049</t>
  </si>
  <si>
    <t>3163681917 - 0</t>
  </si>
  <si>
    <t>CALANDAIMA</t>
  </si>
  <si>
    <t>1025521161</t>
  </si>
  <si>
    <t>1000571917</t>
  </si>
  <si>
    <t>JUAN CAMILO RANGEL PEDROZO</t>
  </si>
  <si>
    <t>GIR M0GM6SBVQ573HD73IP0A5HCI2O020CK1</t>
  </si>
  <si>
    <t>3229760735 - 0</t>
  </si>
  <si>
    <t>1023950014</t>
  </si>
  <si>
    <t>GIR EMT0UTHF016KF96ECDFUEPO8ES02RQ49</t>
  </si>
  <si>
    <t>3204092345 - 3208207353</t>
  </si>
  <si>
    <t>1020831346</t>
  </si>
  <si>
    <t>3212546755 - 0</t>
  </si>
  <si>
    <t>CJR MATECAQA</t>
  </si>
  <si>
    <t>1090371726</t>
  </si>
  <si>
    <t>GIR EMT0UTHF016KF96ECDFUEPO8ES02RH4B_2026-05-05_14-19-44</t>
  </si>
  <si>
    <t>3188759939 - 0</t>
  </si>
  <si>
    <t>1015478123</t>
  </si>
  <si>
    <t>3005606367 - 3125644552</t>
  </si>
  <si>
    <t>9056323</t>
  </si>
  <si>
    <t>3132809036 - 3132809036</t>
  </si>
  <si>
    <t>URB PRADERA GUAYABAL</t>
  </si>
  <si>
    <t>28928614</t>
  </si>
  <si>
    <t>GIR EMT0UTHF016KF96ECDFUEPO8ES02RPK5_2026-05-05_14-50-38</t>
  </si>
  <si>
    <t>3159758783 - 0</t>
  </si>
  <si>
    <t>19261769</t>
  </si>
  <si>
    <t>aGIR EMT0UTHF016KF96ECDFUEPO8ES02QUU5_2026-05-05_12-49-14</t>
  </si>
  <si>
    <t>3012005423 - 0</t>
  </si>
  <si>
    <t>VEGAS DE SAN JOSE</t>
  </si>
  <si>
    <t>1000250929</t>
  </si>
  <si>
    <t>GIR M0GM6SBVQ573HD73IP0A5HCI2O021JT9_2026-05-05_14-50-39</t>
  </si>
  <si>
    <t>3126538401 - 0</t>
  </si>
  <si>
    <t>1106452834</t>
  </si>
  <si>
    <t>3233272758 - 8888888</t>
  </si>
  <si>
    <t>1006203818</t>
  </si>
  <si>
    <t>GIR EMT0UTHF016KF96ECDFUEPO8ES02S51N_2026-05-05_15-28-59</t>
  </si>
  <si>
    <t>3235481307 - 0</t>
  </si>
  <si>
    <t>1007698257</t>
  </si>
  <si>
    <t>aGIR M0GM6SBVQ573HD73IP0A5HCI2O0211IA_2026-05-05_14-38-24</t>
  </si>
  <si>
    <t>3006169211 - 0</t>
  </si>
  <si>
    <t>1030528773</t>
  </si>
  <si>
    <t>GIR M0GM6SBVQ573HD73IP0A5HCI2O022HEP_2026-05-05_15-10-29</t>
  </si>
  <si>
    <t>3504589462 - 0</t>
  </si>
  <si>
    <t>11293507</t>
  </si>
  <si>
    <t>3187352853 - 3187352853</t>
  </si>
  <si>
    <t>CJR LA ESPERANZA I</t>
  </si>
  <si>
    <t>1025526536</t>
  </si>
  <si>
    <t>GIR EMT0UTHF016KF96ECDFUEPO8ES02S1TU</t>
  </si>
  <si>
    <t>3216407716 - 0</t>
  </si>
  <si>
    <t>1000179192</t>
  </si>
  <si>
    <t>3225580959 - 0</t>
  </si>
  <si>
    <t>79948229</t>
  </si>
  <si>
    <t>aGIR M0GM6SBVQ573HD73IP0A5HCI2O022TVV_2026-05-05_15-20-39</t>
  </si>
  <si>
    <t>3103119444 - 11234567</t>
  </si>
  <si>
    <t>1030701958</t>
  </si>
  <si>
    <t>GIR EMT0UTHF016KF96ECDFUEPO8ES02RKVI</t>
  </si>
  <si>
    <t>3123140801 - 0</t>
  </si>
  <si>
    <t>52900452</t>
  </si>
  <si>
    <t>GIR EMT0UTHF016KF96ECDFUEPO8ES02RF5B_2026-05-05_14-12-38</t>
  </si>
  <si>
    <t>3193761984 - 0</t>
  </si>
  <si>
    <t>66780623</t>
  </si>
  <si>
    <t>aGIR EMT0UTHF016KF96ECDFUEPO8ES02RQPP_2026-05-05_14-54-38</t>
  </si>
  <si>
    <t>3117621615 - 3104443606</t>
  </si>
  <si>
    <t>BICENTENARIO</t>
  </si>
  <si>
    <t>98353237</t>
  </si>
  <si>
    <t>GIR EMT0UTHF016KF96ECDFUEPO8ES02RGIL_2026-05-05_14-20-56</t>
  </si>
  <si>
    <t>3113737805 - 3113737805</t>
  </si>
  <si>
    <t>51936900</t>
  </si>
  <si>
    <t>3108692252 - 3238046105</t>
  </si>
  <si>
    <t>110010000251</t>
  </si>
  <si>
    <t>1030679137</t>
  </si>
  <si>
    <t>3155864377 - 084805306</t>
  </si>
  <si>
    <t>050010000103</t>
  </si>
  <si>
    <t>1035868145</t>
  </si>
  <si>
    <t>3004193583 - 0</t>
  </si>
  <si>
    <t>64871428</t>
  </si>
  <si>
    <t>GIR EMT0UTHF016KF96ECDFUEPO8ES02REG4_2026-05-05_14-12-14</t>
  </si>
  <si>
    <t>3214360371 - 0</t>
  </si>
  <si>
    <t>32461999</t>
  </si>
  <si>
    <t>GIR EMT0UTHF016KF96ECDFUEPO8ES02RDS8/EMT0UTHF016KF96ECDFUEPO8ES02RG47/EMT0UTHF016KF96ECDFUEPO8ES02RLN0</t>
  </si>
  <si>
    <t>3003922834 - 0</t>
  </si>
  <si>
    <t>77028611</t>
  </si>
  <si>
    <t>1058138062</t>
  </si>
  <si>
    <t>JHON FREDY GIRALDO VARGAS</t>
  </si>
  <si>
    <t>GIR M0GM6SBVQ573HD73IP0A5HCI2O01U6B2</t>
  </si>
  <si>
    <t>3053801380 - 0</t>
  </si>
  <si>
    <t>1070973961</t>
  </si>
  <si>
    <t>GIR M0GM6SBVQ573HD73IP0A5HCI2O01U89F</t>
  </si>
  <si>
    <t>3193736336 - 0</t>
  </si>
  <si>
    <t>1020828407</t>
  </si>
  <si>
    <t>GIR EMT0UTHF016KF96ECDFUEPO8ES02R5N5</t>
  </si>
  <si>
    <t>3148250561 - 0</t>
  </si>
  <si>
    <t>1143126622</t>
  </si>
  <si>
    <t>GIR EMT0UTHF016KF96ECDFUEPO8ES02R6L3</t>
  </si>
  <si>
    <t>9999999 - 0</t>
  </si>
  <si>
    <t>53108668</t>
  </si>
  <si>
    <t>aGIR EMT0UTHF016KF96ECDFUEPO8ES02RBQI_2026-05-05_13-59-34</t>
  </si>
  <si>
    <t>3237942591 - 0</t>
  </si>
  <si>
    <t>51971724</t>
  </si>
  <si>
    <t>3103145111 - 0</t>
  </si>
  <si>
    <t>1014235636</t>
  </si>
  <si>
    <t>3006930235 - 0</t>
  </si>
  <si>
    <t>1001117571</t>
  </si>
  <si>
    <t>GIR EMT0UTHF016KF96ECDFUEPO8ES02RF90</t>
  </si>
  <si>
    <t>3167929377 - 0</t>
  </si>
  <si>
    <t>1082470945</t>
  </si>
  <si>
    <t>GIR M0GM6SBVQ573HD73IP0A5HCI2O01U64Q</t>
  </si>
  <si>
    <t>3214046654 - 0</t>
  </si>
  <si>
    <t>1105366207</t>
  </si>
  <si>
    <t>GIR EMT0UTHF016KF96ECDFUEPO8ES02R3DR</t>
  </si>
  <si>
    <t>3054086864 - 3054086864</t>
  </si>
  <si>
    <t>1124012462</t>
  </si>
  <si>
    <t>GIR EMT0UTHF016KF96ECDFUEPO8ES02R9JM_2026-05-05_13-50-24</t>
  </si>
  <si>
    <t>3104986452 - 0</t>
  </si>
  <si>
    <t>22335556</t>
  </si>
  <si>
    <t>GIR EMT0UTHF016KF96ECDFUEPO8ES02RG2A</t>
  </si>
  <si>
    <t>3018702345 - 8888888</t>
  </si>
  <si>
    <t>ORQUIDEAS</t>
  </si>
  <si>
    <t>1233911386</t>
  </si>
  <si>
    <t>aGIR EMT0UTHF016KF96ECDFUEPO8ES02OTUO_2026-05-04_20-34-31</t>
  </si>
  <si>
    <t>3102805515 - 3138007957</t>
  </si>
  <si>
    <t>1033799330</t>
  </si>
  <si>
    <t>1053811067</t>
  </si>
  <si>
    <t>JUAN CAMILO LEON BEDOYA</t>
  </si>
  <si>
    <t>3183971366 - 3183971366</t>
  </si>
  <si>
    <t>78078257</t>
  </si>
  <si>
    <t>GIR EMT0UTHF016KF96ECDFUEPO8ES02R45N</t>
  </si>
  <si>
    <t>3133506864 - 0</t>
  </si>
  <si>
    <t>1042251431</t>
  </si>
  <si>
    <t>GIR EMT0UTHF016KF96ECDFUEPO8ES02QRJQ</t>
  </si>
  <si>
    <t>3017989315 - 0</t>
  </si>
  <si>
    <t>22237632</t>
  </si>
  <si>
    <t>GIR EMT0UTHF016KF96ECDFUEPO8ES02R32O</t>
  </si>
  <si>
    <t>3206203995 - 0</t>
  </si>
  <si>
    <t>1032415339</t>
  </si>
  <si>
    <t>GIR EMT0UTHF016KF96ECDFUEPO8ES02I5IF</t>
  </si>
  <si>
    <t>3245057718 - 3245057718</t>
  </si>
  <si>
    <t>80723015</t>
  </si>
  <si>
    <t>GIR EMT0UTHF016KF96ECDFUEPO8ES02R10H_2026-05-05_13-06-50</t>
  </si>
  <si>
    <t>3208619231 - 0</t>
  </si>
  <si>
    <t>53166686</t>
  </si>
  <si>
    <t>1094967089</t>
  </si>
  <si>
    <t>JUAN CAMILO AGUDELO ZULUAGA</t>
  </si>
  <si>
    <t>GIR EMT0UTHF016KF96ECDFUEPO8ES02R4LN</t>
  </si>
  <si>
    <t>3108023065 - 0</t>
  </si>
  <si>
    <t>32486255</t>
  </si>
  <si>
    <t>GIR EMT0UTHF016KF96ECDFUEPO8ES02R5MN_2026-05-05_13-32-02</t>
  </si>
  <si>
    <t>3105054002 - 42504997</t>
  </si>
  <si>
    <t>1007306834</t>
  </si>
  <si>
    <t>GIR EMT0UTHF016KF96ECDFUEPO8ES02PVKM</t>
  </si>
  <si>
    <t>3134303539 - 0</t>
  </si>
  <si>
    <t>1030562088</t>
  </si>
  <si>
    <t>GIR EMT0UTHF016KF96ECDFUEPO8ES02RGNV</t>
  </si>
  <si>
    <t>3044513231 - 17463578</t>
  </si>
  <si>
    <t>VILLA VENECIA</t>
  </si>
  <si>
    <t>1067845113</t>
  </si>
  <si>
    <t>GIR M0GM6SBVQ573HD73IP0A5HCI2O01VC56_2026-05-05_14-01-42</t>
  </si>
  <si>
    <t>3182066218 - 47831876</t>
  </si>
  <si>
    <t>REMANSO SUR</t>
  </si>
  <si>
    <t>80054974</t>
  </si>
  <si>
    <t>GIR M0GM6SBVQ573HD73IP0A5HCI2O01VIB1</t>
  </si>
  <si>
    <t>3014371177 - 3203167261</t>
  </si>
  <si>
    <t>7141514</t>
  </si>
  <si>
    <t>3163069324 - 14217529</t>
  </si>
  <si>
    <t>32391357</t>
  </si>
  <si>
    <t>GIR EMT0UTHF016KF96ECDFUEPO8ES02R5OQ</t>
  </si>
  <si>
    <t>3222926971 - 013265645</t>
  </si>
  <si>
    <t>1022963185</t>
  </si>
  <si>
    <t>3171944565 - 082004509</t>
  </si>
  <si>
    <t>LEG AUT 2026-05-05</t>
  </si>
  <si>
    <t>760010000244</t>
  </si>
  <si>
    <t>66959360</t>
  </si>
  <si>
    <t>3007789811 - 0</t>
  </si>
  <si>
    <t>500010008145</t>
  </si>
  <si>
    <t>1121864935</t>
  </si>
  <si>
    <t>3232039363 - 1</t>
  </si>
  <si>
    <t>1021665285</t>
  </si>
  <si>
    <t>GIR M0GM6SBVQ573HD73IP0A5HCI2O01V2VN/M0GM6SBVQ573HD73IP0A5HCI2O020PAR</t>
  </si>
  <si>
    <t>3143129838 - 0</t>
  </si>
  <si>
    <t>110010000940</t>
  </si>
  <si>
    <t>1000617344</t>
  </si>
  <si>
    <t>3235737596 - 3123654749</t>
  </si>
  <si>
    <t>130010000083</t>
  </si>
  <si>
    <t>1126910220</t>
  </si>
  <si>
    <t>3004508874 - 0</t>
  </si>
  <si>
    <t>080010007543</t>
  </si>
  <si>
    <t>1192768329</t>
  </si>
  <si>
    <t>3113185238 - 0</t>
  </si>
  <si>
    <t>410010007406</t>
  </si>
  <si>
    <t>1075246923</t>
  </si>
  <si>
    <t>3223755260 - 0088757858</t>
  </si>
  <si>
    <t>760010007225</t>
  </si>
  <si>
    <t>1108640762</t>
  </si>
  <si>
    <t>3234725944 - 0</t>
  </si>
  <si>
    <t>050010000014</t>
  </si>
  <si>
    <t>1001140446</t>
  </si>
  <si>
    <t>3145051793 - 0</t>
  </si>
  <si>
    <t>1098715408</t>
  </si>
  <si>
    <t>3153925811 - 0</t>
  </si>
  <si>
    <t>110010000886</t>
  </si>
  <si>
    <t>79911533</t>
  </si>
  <si>
    <t>3142482363 - 0</t>
  </si>
  <si>
    <t>850010000318</t>
  </si>
  <si>
    <t>1117458696</t>
  </si>
  <si>
    <t>3224300723 - 1</t>
  </si>
  <si>
    <t>110010000989</t>
  </si>
  <si>
    <t>1013692146</t>
  </si>
  <si>
    <t>3233038215 - 3132893466</t>
  </si>
  <si>
    <t>110010009475</t>
  </si>
  <si>
    <t>1122408688</t>
  </si>
  <si>
    <t>3215953619 - 3196634690</t>
  </si>
  <si>
    <t>110010000998</t>
  </si>
  <si>
    <t>51703272</t>
  </si>
  <si>
    <t>3163733764 - 07136663</t>
  </si>
  <si>
    <t>110010000045</t>
  </si>
  <si>
    <t>1057588568</t>
  </si>
  <si>
    <t>3123064636 - 1</t>
  </si>
  <si>
    <t>257540007283</t>
  </si>
  <si>
    <t>94509675</t>
  </si>
  <si>
    <t>3042641854 - 3123052557</t>
  </si>
  <si>
    <t>760010000232</t>
  </si>
  <si>
    <t>1023974439</t>
  </si>
  <si>
    <t>3114603978 - 0</t>
  </si>
  <si>
    <t>110010000325</t>
  </si>
  <si>
    <t>1032679009</t>
  </si>
  <si>
    <t>3147690522 - 0</t>
  </si>
  <si>
    <t>500010008132</t>
  </si>
  <si>
    <t>1121935486</t>
  </si>
  <si>
    <t>3138866865 - 0</t>
  </si>
  <si>
    <t>1128200148</t>
  </si>
  <si>
    <t>3176677768 - 0</t>
  </si>
  <si>
    <t>4172029</t>
  </si>
  <si>
    <t>3125089721 - 0</t>
  </si>
  <si>
    <t>110010000422</t>
  </si>
  <si>
    <t>1002524683</t>
  </si>
  <si>
    <t>3223302601 - 1</t>
  </si>
  <si>
    <t>254730008626</t>
  </si>
  <si>
    <t>1007384334</t>
  </si>
  <si>
    <t>3193035147 - 3193035147</t>
  </si>
  <si>
    <t>1069728589</t>
  </si>
  <si>
    <t>3229411781 - 1</t>
  </si>
  <si>
    <t>760010000099</t>
  </si>
  <si>
    <t>1105927981</t>
  </si>
  <si>
    <t>3217036574 - 0</t>
  </si>
  <si>
    <t>1022370641</t>
  </si>
  <si>
    <t>3124020329 - 3105703796</t>
  </si>
  <si>
    <t>1105361677</t>
  </si>
  <si>
    <t>GIR EMT0UTHF016KF96ECDFUEPO8ES02QHSR</t>
  </si>
  <si>
    <t>3206589715 - 0</t>
  </si>
  <si>
    <t>GIR EMT0UTHF016KF96ECDFUEPO8ES02Q67O</t>
  </si>
  <si>
    <t>3002356260 - 0</t>
  </si>
  <si>
    <t>1030560645</t>
  </si>
  <si>
    <t>aGIR M0GM6SBVQ573HD73IP0A5HCI2O0263K9_2026-05-05_16-22-52</t>
  </si>
  <si>
    <t>3125144691 - 014944895</t>
  </si>
  <si>
    <t>ALAMEDA-ENGATIVA</t>
  </si>
  <si>
    <t>11256973</t>
  </si>
  <si>
    <t>1010074677</t>
  </si>
  <si>
    <t>DIEGO FERNANDO SANCHEZ MARIAN</t>
  </si>
  <si>
    <t>GIR EMT0UTHF016KF96ECDFUEPO8ES02QUDP</t>
  </si>
  <si>
    <t>3134199700 - 0</t>
  </si>
  <si>
    <t>22645633</t>
  </si>
  <si>
    <t>GIR EMT0UTHF016KF96ECDFUEPO8ES02QHE6_2026-05-05_01-00-44</t>
  </si>
  <si>
    <t>3217776304 - 0</t>
  </si>
  <si>
    <t>1019079366</t>
  </si>
  <si>
    <t>GIR EMT0UTHF016KF96ECDFUEPO8ES02Q9B0</t>
  </si>
  <si>
    <t>3212347154 - 0</t>
  </si>
  <si>
    <t>70099823</t>
  </si>
  <si>
    <t>GIR EMT0UTHF016KF96ECDFUEPO8ES02QHOQ</t>
  </si>
  <si>
    <t>3160546204 - 0</t>
  </si>
  <si>
    <t>1025530749</t>
  </si>
  <si>
    <t>GIR EMT0UTHF016KF96ECDFUEPO8ES02QF5T</t>
  </si>
  <si>
    <t>3045631187 - 0</t>
  </si>
  <si>
    <t>1063139334</t>
  </si>
  <si>
    <t>GIR EMT0UTHF016KF96ECDFUEPO8ES02QG75_2026-05-05_00-46-33</t>
  </si>
  <si>
    <t>3132599341 - 0</t>
  </si>
  <si>
    <t>URB CASTILLA NUEVA</t>
  </si>
  <si>
    <t>50891543</t>
  </si>
  <si>
    <t>GIR EMT0UTHF016KF96ECDFUEPO8ES02QAQN</t>
  </si>
  <si>
    <t>3015454374 - 0</t>
  </si>
  <si>
    <t>1034919401</t>
  </si>
  <si>
    <t>GIR M0GM6SBVQ573HD73IP0A5HCI2O01SJFI_2026-05-04_22-54-36</t>
  </si>
  <si>
    <t>3045450923 - 0</t>
  </si>
  <si>
    <t>1014196154</t>
  </si>
  <si>
    <t>GIR EMT0UTHF016KF96ECDFUEPO8ES02Q6S6</t>
  </si>
  <si>
    <t>3177578232 - 0</t>
  </si>
  <si>
    <t>52916060</t>
  </si>
  <si>
    <t>GIR EMT0UTHF016KF96ECDFUEPO8ES02QM55</t>
  </si>
  <si>
    <t>3102685916 - 1111111111</t>
  </si>
  <si>
    <t>1107527653</t>
  </si>
  <si>
    <t>41939189</t>
  </si>
  <si>
    <t>AURA MARIA FRANCO AMADOR</t>
  </si>
  <si>
    <t>GIR EMT0UTHF016KF96ECDFUEPO8ES02QFIA</t>
  </si>
  <si>
    <t>3011287141 - 0</t>
  </si>
  <si>
    <t>1128269733</t>
  </si>
  <si>
    <t>3194212698 - 42560232</t>
  </si>
  <si>
    <t>1000400403</t>
  </si>
  <si>
    <t>GIR EMT0UTHF016KF96ECDFUEPO8ES02QK9D</t>
  </si>
  <si>
    <t>3107090604 - 0</t>
  </si>
  <si>
    <t>H LOS ALCAPARROS II</t>
  </si>
  <si>
    <t>35529775</t>
  </si>
  <si>
    <t>GIR EMT0UTHF016KF96ECDFUEPO8ES02R011</t>
  </si>
  <si>
    <t>3138430585 - 0</t>
  </si>
  <si>
    <t>1020738405</t>
  </si>
  <si>
    <t>GIR M0GM6SBVQ573HD73IP0A5HCI2O01SUJK</t>
  </si>
  <si>
    <t>3014392441 - 0</t>
  </si>
  <si>
    <t>1018524131</t>
  </si>
  <si>
    <t>GIR EMT0UTHF016KF96ECDFUEPO8ES02Q2LB</t>
  </si>
  <si>
    <t>3217486543 - 3217486543</t>
  </si>
  <si>
    <t>1042350338</t>
  </si>
  <si>
    <t>3004668516 - 0</t>
  </si>
  <si>
    <t>1002013016</t>
  </si>
  <si>
    <t>GIR EMT0UTHF016KF96ECDFUEPO8ES02R0EK</t>
  </si>
  <si>
    <t>3216509756 - 3216509756</t>
  </si>
  <si>
    <t>CJR LILA</t>
  </si>
  <si>
    <t>1025527258</t>
  </si>
  <si>
    <t>GIR M0GM6SBVQ573HD73IP0A5HCI2O01SQC4</t>
  </si>
  <si>
    <t>3193624139 - 3214278662</t>
  </si>
  <si>
    <t>110010000099</t>
  </si>
  <si>
    <t>1233899614</t>
  </si>
  <si>
    <t>3232081744 - 1</t>
  </si>
  <si>
    <t>GUAIMARAL</t>
  </si>
  <si>
    <t>1005210815</t>
  </si>
  <si>
    <t>GIR EMT0UTHF016KF96ECDFUEPO8ES02QESV</t>
  </si>
  <si>
    <t>3102550138 - 0</t>
  </si>
  <si>
    <t>ALCAZARES</t>
  </si>
  <si>
    <t>52205836</t>
  </si>
  <si>
    <t>GIR EMT0UTHF016KF96ECDFUEPO8ES02QAIQ_2026-05-04_23-51-10</t>
  </si>
  <si>
    <t>3118870141 - 01111111</t>
  </si>
  <si>
    <t>1044928637</t>
  </si>
  <si>
    <t>3232171539 - 0</t>
  </si>
  <si>
    <t>SUPER MANZANA 2</t>
  </si>
  <si>
    <t>52223490</t>
  </si>
  <si>
    <t>3205481607 - 3205481607</t>
  </si>
  <si>
    <t>EL RINCON LA CAMPIQA</t>
  </si>
  <si>
    <t>38362485</t>
  </si>
  <si>
    <t>GIR EMT0UTHF016KF96ECDFUEPO8ES02QEHU</t>
  </si>
  <si>
    <t>3166948985 - 3127769673</t>
  </si>
  <si>
    <t>79964598</t>
  </si>
  <si>
    <t>3124389086 - 0</t>
  </si>
  <si>
    <t>52144772</t>
  </si>
  <si>
    <t>GIR EMT0UTHF016KF96ECDFUEPO8ES02Q512_2026-05-04_23-11-23</t>
  </si>
  <si>
    <t>3118086047 - 0</t>
  </si>
  <si>
    <t>1000255960</t>
  </si>
  <si>
    <t>GIR EMT0UTHF016KF96ECDFUEPO8ES02QG2Q_2026-05-05_00-45-03</t>
  </si>
  <si>
    <t>3173107997 - 3334343434</t>
  </si>
  <si>
    <t>1015459783</t>
  </si>
  <si>
    <t>3104135306 - 18651651</t>
  </si>
  <si>
    <t>1070962768</t>
  </si>
  <si>
    <t>GIR EMT0UTHF016KF96ECDFUEPO8ES02QIFE</t>
  </si>
  <si>
    <t>3057200102 - 3045635675</t>
  </si>
  <si>
    <t>1193084211</t>
  </si>
  <si>
    <t>1015994349</t>
  </si>
  <si>
    <t>DIANAROCIO OSPINA ZUNIGA</t>
  </si>
  <si>
    <t>GIR EMT0UTHF016KF96ECDFUEPO8ES02Q9SF</t>
  </si>
  <si>
    <t>3185743267 - 0</t>
  </si>
  <si>
    <t>5582217</t>
  </si>
  <si>
    <t>GIR EMT0UTHF016KF96ECDFUEPO8ES02Q2VE</t>
  </si>
  <si>
    <t>3244087791 - 0</t>
  </si>
  <si>
    <t>1012360722</t>
  </si>
  <si>
    <t>GIR EMT0UTHF016KF96ECDFUEPO8ES02R00E</t>
  </si>
  <si>
    <t>3046349711 - 0</t>
  </si>
  <si>
    <t>1088344825</t>
  </si>
  <si>
    <t>GIR EMT0UTHF016KF96ECDFUEPO8ES02QHRD/EMT0UTHF016KF96ECDFUEPO8ES02QIE1</t>
  </si>
  <si>
    <t>63126094 - 63126094</t>
  </si>
  <si>
    <t>DOCE DE OCTUBRE NO.2</t>
  </si>
  <si>
    <t>1126910624</t>
  </si>
  <si>
    <t>GIR M0GM6SBVQ573HD73IP0A5HCI2O01SQC0</t>
  </si>
  <si>
    <t>3044841801 - 0</t>
  </si>
  <si>
    <t>CJR CONFIANZA ET I</t>
  </si>
  <si>
    <t>1073721948</t>
  </si>
  <si>
    <t>GIR EMT0UTHF016KF96ECDFUEPO8ES02QLEE</t>
  </si>
  <si>
    <t>3219074302 - 3223831262</t>
  </si>
  <si>
    <t>19183955</t>
  </si>
  <si>
    <t>GIR EMT0UTHF016KF96ECDFUEPO8ES02QKMO</t>
  </si>
  <si>
    <t>3214498897 - 3214498897</t>
  </si>
  <si>
    <t>6405079</t>
  </si>
  <si>
    <t>GIR EMT0UTHF016KF96ECDFUEPO8ES02QEA3</t>
  </si>
  <si>
    <t>3173890879 - 0</t>
  </si>
  <si>
    <t>CJR TIERRA LINDA III</t>
  </si>
  <si>
    <t>1016039711</t>
  </si>
  <si>
    <t>GIR EMT0UTHF016KF96ECDFUEPO8ES02Q6PR</t>
  </si>
  <si>
    <t>3133989702 - 3133989702</t>
  </si>
  <si>
    <t>1037611666</t>
  </si>
  <si>
    <t>3148263906 - 0</t>
  </si>
  <si>
    <t>1022443912</t>
  </si>
  <si>
    <t>GIR EMT0UTHF016KF96ECDFUEPO8ES02QMAJ</t>
  </si>
  <si>
    <t>3126229610 - 0</t>
  </si>
  <si>
    <t>1006315431</t>
  </si>
  <si>
    <t>GIR EMT0UTHF016KF96ECDFUEPO8ES02QF6U_2026-05-05_00-35-00</t>
  </si>
  <si>
    <t>3158993265 - 0</t>
  </si>
  <si>
    <t>1143269439</t>
  </si>
  <si>
    <t>3018369885 - 0</t>
  </si>
  <si>
    <t>661700000232</t>
  </si>
  <si>
    <t>1218465218</t>
  </si>
  <si>
    <t>3226658282 - 1</t>
  </si>
  <si>
    <t>150010000063</t>
  </si>
  <si>
    <t>7185312</t>
  </si>
  <si>
    <t>3138455064 - 1</t>
  </si>
  <si>
    <t>22491898</t>
  </si>
  <si>
    <t>GIR EMT0UTHF016KF96ECDFUEPO8ES02PHRD</t>
  </si>
  <si>
    <t>3012912587 - 0</t>
  </si>
  <si>
    <t>1002369516</t>
  </si>
  <si>
    <t>GIR EMT0UTHF016KF96ECDFUEPO8ES02PGLB</t>
  </si>
  <si>
    <t>3212170353 - 0</t>
  </si>
  <si>
    <t>1126907203</t>
  </si>
  <si>
    <t>GIR EMT0UTHF016KF96ECDFUEPO8ES0225FL</t>
  </si>
  <si>
    <t>3229004969 - 0</t>
  </si>
  <si>
    <t>1144136443</t>
  </si>
  <si>
    <t>0000000000000 - 0</t>
  </si>
  <si>
    <t>1032478074</t>
  </si>
  <si>
    <t>3112437339 - 3123471409</t>
  </si>
  <si>
    <t>1048458064</t>
  </si>
  <si>
    <t>3046013017 - 0</t>
  </si>
  <si>
    <t>CJR BOSQUES DE SUIZA</t>
  </si>
  <si>
    <t>1053808712</t>
  </si>
  <si>
    <t>3137761526 - 3137761526</t>
  </si>
  <si>
    <t>5916817</t>
  </si>
  <si>
    <t>1094966272</t>
  </si>
  <si>
    <t>ALEXANDER CARRILLO ROMERO</t>
  </si>
  <si>
    <t>aGIR EMT0UTHF016KF96ECDFUEPO8ES02MFG0_2026-05-04_16-00-31</t>
  </si>
  <si>
    <t>3133763578 - 88090548</t>
  </si>
  <si>
    <t>1053664243</t>
  </si>
  <si>
    <t>3118311129 - 0</t>
  </si>
  <si>
    <t>1095938187</t>
  </si>
  <si>
    <t>3058112652 - 76336137</t>
  </si>
  <si>
    <t>39654064</t>
  </si>
  <si>
    <t>GIR M0GM6SBVQ573HD73IP0A5HCI2O01RFDR/M0GM6SBVQ573HD73IP0A5HCI2O0249PI</t>
  </si>
  <si>
    <t>3103029509 - 3103029509</t>
  </si>
  <si>
    <t>1127276328</t>
  </si>
  <si>
    <t>GIR M0GM6SBVQ573HD73IP0A5HCI2O01SER7</t>
  </si>
  <si>
    <t>3054479775 - 0</t>
  </si>
  <si>
    <t>1007586868</t>
  </si>
  <si>
    <t>GIR EMT0UTHF016KF96ECDFUEPO8ES02PNJR</t>
  </si>
  <si>
    <t>3219608229 - 0</t>
  </si>
  <si>
    <t>52711935</t>
  </si>
  <si>
    <t>aGIR EMT0UTHF016KF96ECDFUEPO8ES02PFU8_2026-05-04_21-37-12</t>
  </si>
  <si>
    <t>3102941876 - 3125728542</t>
  </si>
  <si>
    <t>1088318154</t>
  </si>
  <si>
    <t>aGIR EMT0UTHF016KF96ECDFUEPO8ES02PCE4_2026-05-04_21-24-15</t>
  </si>
  <si>
    <t>3206608889 - 0</t>
  </si>
  <si>
    <t>28893410</t>
  </si>
  <si>
    <t>GIR EMT0UTHF016KF96ECDFUEPO8ES02PL2S</t>
  </si>
  <si>
    <t>3212268364 - 14797355</t>
  </si>
  <si>
    <t>1192766412</t>
  </si>
  <si>
    <t>3188374505 - 001</t>
  </si>
  <si>
    <t>3043693633 - 0</t>
  </si>
  <si>
    <t>1233890404</t>
  </si>
  <si>
    <t>GIR M0GM6SBVQ573HD73IP0A5HCI2O01QONU_2026-05-04_21-42-24</t>
  </si>
  <si>
    <t>3197553648 - 3227823434</t>
  </si>
  <si>
    <t>20323687</t>
  </si>
  <si>
    <t>GIR M0GM6SBVQ573HD73IP0A5HCI2O01R53P_2026-05-04_21-49-38</t>
  </si>
  <si>
    <t>3015398462 - 0</t>
  </si>
  <si>
    <t>1001064809</t>
  </si>
  <si>
    <t>GIR EMT0UTHF016KF96ECDFUEPO8ES02PSNN</t>
  </si>
  <si>
    <t>3224284687 - 3224284687</t>
  </si>
  <si>
    <t>PINOLINDA</t>
  </si>
  <si>
    <t>La Ceja</t>
  </si>
  <si>
    <t>1017165398</t>
  </si>
  <si>
    <t>aGIR EMT0UTHF016KF96ECDFUEPO8ES02H3PP_2026-05-02_13-57-43</t>
  </si>
  <si>
    <t>3002248580 - 0</t>
  </si>
  <si>
    <t>110010000636</t>
  </si>
  <si>
    <t>1129045738</t>
  </si>
  <si>
    <t>3162217785 - 09999999</t>
  </si>
  <si>
    <t>768340000056</t>
  </si>
  <si>
    <t>1007877635</t>
  </si>
  <si>
    <t>3161617521 - 0</t>
  </si>
  <si>
    <t>110010000701</t>
  </si>
  <si>
    <t>1014596188</t>
  </si>
  <si>
    <t>3203043145 - 1</t>
  </si>
  <si>
    <t>EL MIRADOR-SANTAFE</t>
  </si>
  <si>
    <t>79649455</t>
  </si>
  <si>
    <t>3103274443 - 0</t>
  </si>
  <si>
    <t>1014273452</t>
  </si>
  <si>
    <t>3046305068 - 0</t>
  </si>
  <si>
    <t>ESTACION</t>
  </si>
  <si>
    <t>1005713723</t>
  </si>
  <si>
    <t>aGIR EMT0UTHF016KF96ECDFUEPO8ES02P8HN_2026-05-04_21-09-26</t>
  </si>
  <si>
    <t>3014052782 - 0</t>
  </si>
  <si>
    <t>1143142406</t>
  </si>
  <si>
    <t>1050400103</t>
  </si>
  <si>
    <t>OSCAR MANUEL CENTENO LIMA</t>
  </si>
  <si>
    <t>GIR M0GM6SBVQ573HD73IP0A5HCI2O01OOOR</t>
  </si>
  <si>
    <t>3016453983 - 0</t>
  </si>
  <si>
    <t>1020721917</t>
  </si>
  <si>
    <t>aGIR EMT0UTHF016KF96ECDFUEPO8ES02PDLO_2026-05-04_21-28-51</t>
  </si>
  <si>
    <t>3153178698 - 15202020</t>
  </si>
  <si>
    <t>1100221680</t>
  </si>
  <si>
    <t>3188433158 - 3188433158</t>
  </si>
  <si>
    <t>80238304</t>
  </si>
  <si>
    <t>aGIR EMT0UTHF016KF96ECDFUEPO8ES02PA4E_2026-05-04_21-15-23</t>
  </si>
  <si>
    <t>3208009922 - 13069783</t>
  </si>
  <si>
    <t>40919864</t>
  </si>
  <si>
    <t>GIR EMT0UTHF016KF96ECDFUEPO8ES02P26L</t>
  </si>
  <si>
    <t>3028411534 - 3028411534</t>
  </si>
  <si>
    <t>1012416355</t>
  </si>
  <si>
    <t>GIR EMT0UTHF016KF96ECDFUEPO8ES02P0RJ</t>
  </si>
  <si>
    <t>3053726096 - 0</t>
  </si>
  <si>
    <t>1001089739</t>
  </si>
  <si>
    <t>3003367122 - 0</t>
  </si>
  <si>
    <t>52264147</t>
  </si>
  <si>
    <t>1091884427</t>
  </si>
  <si>
    <t>JOAN SEBASTIAN RUIZ ARROYO</t>
  </si>
  <si>
    <t>GIR EMT0UTHF016KF96ECDFUEPO8ES02P1LF</t>
  </si>
  <si>
    <t>3132515896 - 0</t>
  </si>
  <si>
    <t>53099811</t>
  </si>
  <si>
    <t>GIR EMT0UTHF016KF96ECDFUEPO8ES02PAC1_2026-05-04_21-16-27</t>
  </si>
  <si>
    <t>3212937385 - 0</t>
  </si>
  <si>
    <t>1095921334</t>
  </si>
  <si>
    <t>aGIR EMT0UTHF016KF96ECDFUEPO8ES02P21O_2026-05-04_20-48-15</t>
  </si>
  <si>
    <t>3155595394 - 0000000</t>
  </si>
  <si>
    <t>70058010</t>
  </si>
  <si>
    <t>GIR EMT0UTHF016KF96ECDFUEPO8ES02PBLV</t>
  </si>
  <si>
    <t>3178936525 - 0</t>
  </si>
  <si>
    <t>7731442</t>
  </si>
  <si>
    <t>GIR EMT0UTHF016KF96ECDFUEPO8ES02P9E4</t>
  </si>
  <si>
    <t>3225204496 - 3118977455</t>
  </si>
  <si>
    <t>1005968312</t>
  </si>
  <si>
    <t>GIR EMT0UTHF016KF96ECDFUEPO8ES02P6J3</t>
  </si>
  <si>
    <t>3164822406 - 3158565856</t>
  </si>
  <si>
    <t>1000533635</t>
  </si>
  <si>
    <t>GIR EMT0UTHF016KF96ECDFUEPO8ES02P7AC</t>
  </si>
  <si>
    <t>3163125008 - 0</t>
  </si>
  <si>
    <t>1003125129</t>
  </si>
  <si>
    <t>GIR M0GM6SBVQ573HD73IP0A5HCI2O01PNEO</t>
  </si>
  <si>
    <t>3136521865 - 0</t>
  </si>
  <si>
    <t>GIR M0GM6SBVQ573HD73IP0A5HCI2O01MMBS</t>
  </si>
  <si>
    <t>3016312469 - 0</t>
  </si>
  <si>
    <t>28657637</t>
  </si>
  <si>
    <t>GIR EMT0UTHF016KF96ECDFUEPO8ES02ORCD_2026-05-04_20-25-21</t>
  </si>
  <si>
    <t>3247357674 - 3024819900</t>
  </si>
  <si>
    <t>110010009523</t>
  </si>
  <si>
    <t>1031183804</t>
  </si>
  <si>
    <t>3219026140 - 1</t>
  </si>
  <si>
    <t>760010000241</t>
  </si>
  <si>
    <t>14697725</t>
  </si>
  <si>
    <t>3017449199 - 0</t>
  </si>
  <si>
    <t>050010000057</t>
  </si>
  <si>
    <t>1000395694</t>
  </si>
  <si>
    <t>3004528816 - 004</t>
  </si>
  <si>
    <t>110010000831</t>
  </si>
  <si>
    <t>80796108</t>
  </si>
  <si>
    <t>3152716398 - 0</t>
  </si>
  <si>
    <t>1121337708</t>
  </si>
  <si>
    <t>1000494310</t>
  </si>
  <si>
    <t>DIANA CAROLINA ORJUELA CLAVIJO</t>
  </si>
  <si>
    <t>GIR EMT0UTHF016KF96ECDFUEPO8ES02ON0J</t>
  </si>
  <si>
    <t>3003528504 - 0</t>
  </si>
  <si>
    <t>1000617090</t>
  </si>
  <si>
    <t>GIR M0GM6SBVQ573HD73IP0A5HCI2O01LLT0</t>
  </si>
  <si>
    <t>3204734702 - 0</t>
  </si>
  <si>
    <t>36560755</t>
  </si>
  <si>
    <t>aGIR M0GM6SBVQ573HD73IP0A5HCI2O01MRBG_2026-05-04_20-24-11</t>
  </si>
  <si>
    <t>3016669284 - 0</t>
  </si>
  <si>
    <t>SAN DIONISIO-KENNEDY</t>
  </si>
  <si>
    <t>1066176484</t>
  </si>
  <si>
    <t>aGIR EMT0UTHF016KF96ECDFUEPO8ES02OI5J_2026-05-04_19-54-36</t>
  </si>
  <si>
    <t>3136530237 - 3136530237</t>
  </si>
  <si>
    <t>1073326895</t>
  </si>
  <si>
    <t>GIR EMT0UTHF016KF96ECDFUEPO8ES02OH6S</t>
  </si>
  <si>
    <t>3218835683 - 0</t>
  </si>
  <si>
    <t>52053546</t>
  </si>
  <si>
    <t>3115000912 - 0</t>
  </si>
  <si>
    <t>1033779349</t>
  </si>
  <si>
    <t>3172660104 - 0</t>
  </si>
  <si>
    <t>1042432556</t>
  </si>
  <si>
    <t>GIR EMT0UTHF016KF96ECDFUEPO8ES02ORJ2</t>
  </si>
  <si>
    <t>3016363326 - 3014030282</t>
  </si>
  <si>
    <t>GIR EMT0UTHF016KF96ECDFUEPO8ES02OPKH</t>
  </si>
  <si>
    <t>3125892442 - 12445516</t>
  </si>
  <si>
    <t>79527925</t>
  </si>
  <si>
    <t>1073524004</t>
  </si>
  <si>
    <t>LAURA MARCELA BONILLA MORA</t>
  </si>
  <si>
    <t>GIR EMT0UTHF016KF96ECDFUEPO8ES02OJ8H</t>
  </si>
  <si>
    <t>3163003441 - 18298236</t>
  </si>
  <si>
    <t>1014204171</t>
  </si>
  <si>
    <t>GIR EMT0UTHF016KF96ECDFUEPO8ES02OMF0</t>
  </si>
  <si>
    <t>3187080368 - 3187080368</t>
  </si>
  <si>
    <t>1013096334</t>
  </si>
  <si>
    <t>GIR EMT0UTHF016KF96ECDFUEPO8ES02OL1H</t>
  </si>
  <si>
    <t>3194847861 - 0</t>
  </si>
  <si>
    <t>1100974429</t>
  </si>
  <si>
    <t>aGIR EMT0UTHF016KF96ECDFUEPO8ES02OSTK_2026-05-04_20-30-23</t>
  </si>
  <si>
    <t>3158441499 - 01111111</t>
  </si>
  <si>
    <t>1037631957</t>
  </si>
  <si>
    <t>GIR EMT0UTHF016KF96ECDFUEPO8ES02OT03_2026-05-04_20-30-37</t>
  </si>
  <si>
    <t>3137626083 - 0</t>
  </si>
  <si>
    <t>ANAPOIMA</t>
  </si>
  <si>
    <t>Anapoima</t>
  </si>
  <si>
    <t>1072963508</t>
  </si>
  <si>
    <t>aGIR EMT0UTHF016KF96ECDFUEPO8ES02OCAM_2026-05-04_19-35-26</t>
  </si>
  <si>
    <t>3203352507 - 0</t>
  </si>
  <si>
    <t>93413888</t>
  </si>
  <si>
    <t>GIR EMT0UTHF016KF96ECDFUEPO8ES02OQV6</t>
  </si>
  <si>
    <t>3143136114 - 3115260888</t>
  </si>
  <si>
    <t>80820280</t>
  </si>
  <si>
    <t>GIR M0GM6SBVQ573HD73IP0A5HCI2O01KL39</t>
  </si>
  <si>
    <t>3123804286 - 0</t>
  </si>
  <si>
    <t>68295932</t>
  </si>
  <si>
    <t>GIR EMT0UTHF016KF96ECDFUEPO8ES02OGGF_2026-05-04_19-49-16</t>
  </si>
  <si>
    <t>3177169834 - 3177169834</t>
  </si>
  <si>
    <t>1192766119</t>
  </si>
  <si>
    <t>GIR EMT0UTHF016KF96ECDFUEPO8ES02OHRK</t>
  </si>
  <si>
    <t>3046256080 - 0</t>
  </si>
  <si>
    <t>32615465</t>
  </si>
  <si>
    <t>aGIR EMT0UTHF016KF96ECDFUEPO8ES01OVFL_2026-04-25_17-40-49</t>
  </si>
  <si>
    <t>3181220574 - 0</t>
  </si>
  <si>
    <t>1102834894</t>
  </si>
  <si>
    <t>aGIR EMT0UTHF016KF96ECDFUEPO8ES0142EU_2026-04-21_15-02-20</t>
  </si>
  <si>
    <t>3013176490 - 0</t>
  </si>
  <si>
    <t>1002926792</t>
  </si>
  <si>
    <t>3213143764 - 0</t>
  </si>
  <si>
    <t>1000732890</t>
  </si>
  <si>
    <t>aGIR EMT0UTHF016KF96ECDFUEPO8ES02092A_2026-04-27_23-53-00</t>
  </si>
  <si>
    <t>3144360846 - 13864666</t>
  </si>
  <si>
    <t>43504706</t>
  </si>
  <si>
    <t>aGIR M0GM6SBVQ573HD73IP0A5HCI2O01GTQA_2026-05-04_18-17-47</t>
  </si>
  <si>
    <t>3147929524 - 0</t>
  </si>
  <si>
    <t>CIUDAD BACHUE</t>
  </si>
  <si>
    <t>1010243530</t>
  </si>
  <si>
    <t>GIR M0GM6SBVQ573HD73IP0A5HCI2O01JQ2C</t>
  </si>
  <si>
    <t>3132246536 - 0</t>
  </si>
  <si>
    <t>16670588</t>
  </si>
  <si>
    <t>1002652606</t>
  </si>
  <si>
    <t>DAHIANA MARCELA CRUZ GONZALEZ</t>
  </si>
  <si>
    <t>GIR M0GM6SBVQ573HD73IP0A5HCI2O01H1TT</t>
  </si>
  <si>
    <t>3183771391 - 0</t>
  </si>
  <si>
    <t>1144034295</t>
  </si>
  <si>
    <t>GIR EMT0UTHF016KF96ECDFUEPO8ES02O279_2026-05-04_19-02-21</t>
  </si>
  <si>
    <t>3153551012 - 0</t>
  </si>
  <si>
    <t>1090451986</t>
  </si>
  <si>
    <t>GIR EMT0UTHF016KF96ECDFUEPO8ES02O2V3</t>
  </si>
  <si>
    <t>3015619814 - 3015619814</t>
  </si>
  <si>
    <t>1144134908</t>
  </si>
  <si>
    <t>GIR EMT0UTHF016KF96ECDFUEPO8ES02OA6V</t>
  </si>
  <si>
    <t>3044669652 - 0</t>
  </si>
  <si>
    <t>1023008962</t>
  </si>
  <si>
    <t>52474698</t>
  </si>
  <si>
    <t>SANDRA MILENA TANGARIFE MORENO</t>
  </si>
  <si>
    <t>GIR M0GM6SBVQ573HD73IP0A5HCI2O01I5QF</t>
  </si>
  <si>
    <t>3202159363 - 0</t>
  </si>
  <si>
    <t>1017131398</t>
  </si>
  <si>
    <t>1001061406</t>
  </si>
  <si>
    <t>JENNIFER VANESSA ESPINOSA CORRALES</t>
  </si>
  <si>
    <t>GIR EMT0UTHF016KF96ECDFUEPO8ES02OBUA</t>
  </si>
  <si>
    <t>3016253238 - 0</t>
  </si>
  <si>
    <t>80154793</t>
  </si>
  <si>
    <t>GIR EMT0UTHF016KF96ECDFUEPO8ES02O7F9/EMT0UTHF016KF96ECDFUEPO8ES02OAFI</t>
  </si>
  <si>
    <t>3138695828 - 0</t>
  </si>
  <si>
    <t>SANTA MARIA-ENGATIVA</t>
  </si>
  <si>
    <t>1019025491</t>
  </si>
  <si>
    <t>aGIR EMT0UTHF016KF96ECDFUEPO8ES02OBON_2026-05-04_19-33-41</t>
  </si>
  <si>
    <t>3152044898 - 13022636</t>
  </si>
  <si>
    <t>CJR INDIGO</t>
  </si>
  <si>
    <t>Villa Del Rosario</t>
  </si>
  <si>
    <t>60407498</t>
  </si>
  <si>
    <t>3226118737 - 0</t>
  </si>
  <si>
    <t>1192801642</t>
  </si>
  <si>
    <t>1088597284</t>
  </si>
  <si>
    <t>MARIA JOSE MARCILLO MORENO</t>
  </si>
  <si>
    <t>GIR M0GM6SBVQ573HD73IP0A5HCI2O01IN6L</t>
  </si>
  <si>
    <t>3212536016 - 0</t>
  </si>
  <si>
    <t>1061810605</t>
  </si>
  <si>
    <t>3107385054 - 0</t>
  </si>
  <si>
    <t>ALTOS DE CARACOLI</t>
  </si>
  <si>
    <t>37713848</t>
  </si>
  <si>
    <t>3143347143 - 3156738410</t>
  </si>
  <si>
    <t>1098312857</t>
  </si>
  <si>
    <t>GIR M0GM6SBVQ573HD73IP0A5HCI2O01IPRF</t>
  </si>
  <si>
    <t>3117590831 - 0</t>
  </si>
  <si>
    <t>1018422795</t>
  </si>
  <si>
    <t>3143541973 - 12956136</t>
  </si>
  <si>
    <t>URB SABANA</t>
  </si>
  <si>
    <t>1122514040</t>
  </si>
  <si>
    <t>3124284270 - 0</t>
  </si>
  <si>
    <t>98457446</t>
  </si>
  <si>
    <t>GIR M0GM6SBVQ573HD73IP0A5HCI2O01J1IK_2026-05-04_19-07-05</t>
  </si>
  <si>
    <t>3136023712 - 0</t>
  </si>
  <si>
    <t>4605976</t>
  </si>
  <si>
    <t>GIR EMT0UTHF016KF96ECDFUEPO8ES02O158</t>
  </si>
  <si>
    <t>3197548641 - 0</t>
  </si>
  <si>
    <t>QUEBRADA GRANDE</t>
  </si>
  <si>
    <t>La Estrella</t>
  </si>
  <si>
    <t>1082992523</t>
  </si>
  <si>
    <t>3165344296 - 99999999</t>
  </si>
  <si>
    <t>1070009722</t>
  </si>
  <si>
    <t>GIR EMT0UTHF016KF96ECDFUEPO8ES02NJ0C</t>
  </si>
  <si>
    <t>3102895877 - 0</t>
  </si>
  <si>
    <t>1013622863</t>
  </si>
  <si>
    <t>3204554606 - 0</t>
  </si>
  <si>
    <t>1121919268</t>
  </si>
  <si>
    <t>GIR EMT0UTHF016KF96ECDFUEPO8ES02MV4A</t>
  </si>
  <si>
    <t>3138344815 - 0</t>
  </si>
  <si>
    <t>VILLA RIO</t>
  </si>
  <si>
    <t>1004214584</t>
  </si>
  <si>
    <t>3161895652 - 0</t>
  </si>
  <si>
    <t>1121939877</t>
  </si>
  <si>
    <t>GIR EMT0UTHF016KF96ECDFUEPO8ES02ND8O</t>
  </si>
  <si>
    <t>3234347386 - 0</t>
  </si>
  <si>
    <t>37390903</t>
  </si>
  <si>
    <t>GIR M0GM6SBVQ573HD73IP0A5HCI2O01GDC1</t>
  </si>
  <si>
    <t>76899533 - 3173990112</t>
  </si>
  <si>
    <t>1037368492</t>
  </si>
  <si>
    <t>aGIR EMT0UTHF016KF96ECDFUEPO8ES02NR3T_2026-05-04_18-36-43</t>
  </si>
  <si>
    <t>3215026741 - 0</t>
  </si>
  <si>
    <t>CND REMANSO DE AURES</t>
  </si>
  <si>
    <t>1004775317</t>
  </si>
  <si>
    <t>aGIR EMT0UTHF016KF96ECDFUEPO8ES02NCHA_2026-05-04_17-42-08</t>
  </si>
  <si>
    <t>3184140226 - 0</t>
  </si>
  <si>
    <t>55157561</t>
  </si>
  <si>
    <t>GIR EMT0UTHF016KF96ECDFUEPO8ES02NK5U</t>
  </si>
  <si>
    <t>3164617786 - 88626870</t>
  </si>
  <si>
    <t>SAN GERARDO II</t>
  </si>
  <si>
    <t>1067032899</t>
  </si>
  <si>
    <t>GIR EMT0UTHF016KF96ECDFUEPO8ES02NC6S</t>
  </si>
  <si>
    <t>3176029286 - 0</t>
  </si>
  <si>
    <t>FLORALIA I</t>
  </si>
  <si>
    <t>1004065567</t>
  </si>
  <si>
    <t>aGIR F7O596EUBD7TPDCD5VT9SFJT0800BNTA_2025-02-17_16-22-37</t>
  </si>
  <si>
    <t>3223024274 - 0</t>
  </si>
  <si>
    <t>SAN BERNARDINO II</t>
  </si>
  <si>
    <t>1030521188</t>
  </si>
  <si>
    <t>GIR EMT0UTHF016KF96ECDFUEPO8ES02NLKS</t>
  </si>
  <si>
    <t>3103494362 - 0</t>
  </si>
  <si>
    <t>1010176488</t>
  </si>
  <si>
    <t>GIR EMT0UTHF016KF96ECDFUEPO8ES02NIKD</t>
  </si>
  <si>
    <t>3142205800 - 0</t>
  </si>
  <si>
    <t>1026272285</t>
  </si>
  <si>
    <t>1053868204</t>
  </si>
  <si>
    <t>ANDRES MORALES PERALTA</t>
  </si>
  <si>
    <t>GIR M0GM6SBVQ573HD73IP0A5HCI2O01FRU5</t>
  </si>
  <si>
    <t>3026826521 - 0</t>
  </si>
  <si>
    <t>51897883</t>
  </si>
  <si>
    <t>1053811211</t>
  </si>
  <si>
    <t>JHOANA MAYERLI AGUDELO TRUJILLO</t>
  </si>
  <si>
    <t>GIR M0GM6SBVQ573HD73IP0A5HCI2O01FQVN</t>
  </si>
  <si>
    <t>3238045536 - 6480643</t>
  </si>
  <si>
    <t>1002366922</t>
  </si>
  <si>
    <t>GIR EMT0UTHF016KF96ECDFUEPO8ES02N8NI</t>
  </si>
  <si>
    <t>3132036126 - 0</t>
  </si>
  <si>
    <t>53931012</t>
  </si>
  <si>
    <t>1005087170</t>
  </si>
  <si>
    <t>NICOLM DAHYANNA RINCON MARIN</t>
  </si>
  <si>
    <t>GIR EMT0UTHF016KF96ECDFUEPO8ES02N8T3</t>
  </si>
  <si>
    <t>3146079919 - 3164584499</t>
  </si>
  <si>
    <t>1002409677</t>
  </si>
  <si>
    <t>GIR EMT0UTHF016KF96ECDFUEPO8ES02NSAL</t>
  </si>
  <si>
    <t>3015223511 - 53926665</t>
  </si>
  <si>
    <t>20922798</t>
  </si>
  <si>
    <t>3115652743 - 3115652743</t>
  </si>
  <si>
    <t>1095580356</t>
  </si>
  <si>
    <t>1004960945</t>
  </si>
  <si>
    <t>ANYI PAOLA PULGARIN BUENO</t>
  </si>
  <si>
    <t>GIR EMT0UTHF016KF96ECDFUEPO8ES02NJU0</t>
  </si>
  <si>
    <t>3187698900 - 0</t>
  </si>
  <si>
    <t>1030671536</t>
  </si>
  <si>
    <t>GIR M0GM6SBVQ573HD73IP0A5HCI2O01F2CP</t>
  </si>
  <si>
    <t>3003096304 - 3003096304</t>
  </si>
  <si>
    <t>1010189537</t>
  </si>
  <si>
    <t>3114888334 - 3114888334</t>
  </si>
  <si>
    <t>PANTANO III</t>
  </si>
  <si>
    <t>1005162823</t>
  </si>
  <si>
    <t>3184270422 - 06716230</t>
  </si>
  <si>
    <t>1095811076</t>
  </si>
  <si>
    <t>3022761496 - 0</t>
  </si>
  <si>
    <t>080010007417</t>
  </si>
  <si>
    <t>1014200972</t>
  </si>
  <si>
    <t>3214208882 - 0</t>
  </si>
  <si>
    <t>31263396</t>
  </si>
  <si>
    <t>GIR EMT0UTHF016KF96ECDFUEPO8ES02NN3T</t>
  </si>
  <si>
    <t>3157362391 - 24416158</t>
  </si>
  <si>
    <t>1128846596</t>
  </si>
  <si>
    <t>3123744160 - 63272729</t>
  </si>
  <si>
    <t>1102804595</t>
  </si>
  <si>
    <t>GIR M0GM6SBVQ573HD73IP0A5HCI2O01HTD7</t>
  </si>
  <si>
    <t>3152202681 - 3172687071</t>
  </si>
  <si>
    <t>URB BIOCITY EPIC</t>
  </si>
  <si>
    <t>32441671</t>
  </si>
  <si>
    <t>GIR EMT0UTHF016KF96ECDFUEPO8ES02NOIE</t>
  </si>
  <si>
    <t>3117437645 - 3117437645</t>
  </si>
  <si>
    <t>1098704335</t>
  </si>
  <si>
    <t>GIR EMT0UTHF016KF96ECDFUEPO8ES02NEO8</t>
  </si>
  <si>
    <t>3152789632 - 76321161</t>
  </si>
  <si>
    <t>110010000349</t>
  </si>
  <si>
    <t>1018435185</t>
  </si>
  <si>
    <t>3212103314 - 1</t>
  </si>
  <si>
    <t>170010007448</t>
  </si>
  <si>
    <t>1053839524</t>
  </si>
  <si>
    <t>3043791863 - 668706164</t>
  </si>
  <si>
    <t>79983867</t>
  </si>
  <si>
    <t>3106662468 - 0</t>
  </si>
  <si>
    <t>43574541</t>
  </si>
  <si>
    <t>3044939725 - 0</t>
  </si>
  <si>
    <t>440010000023</t>
  </si>
  <si>
    <t>80136661</t>
  </si>
  <si>
    <t>3023738466 - 3023738466</t>
  </si>
  <si>
    <t>46664933</t>
  </si>
  <si>
    <t>GIR EMT0UTHF016KF96ECDFUEPO8ES02NCEQ</t>
  </si>
  <si>
    <t>3208113606 - 3028653897</t>
  </si>
  <si>
    <t>1007104288</t>
  </si>
  <si>
    <t>3127723578 - 0</t>
  </si>
  <si>
    <t>1042446866</t>
  </si>
  <si>
    <t>aGIR JB218C3K391K3BD3R53VQ6KS7O1775BH_2026-04-29_13-28-19</t>
  </si>
  <si>
    <t>3002558387 - 0</t>
  </si>
  <si>
    <t>1072641255</t>
  </si>
  <si>
    <t>aGIR EMT0UTHF016KF96ECDFUEPO8ES02LVT7_2026-05-04_15-07-19</t>
  </si>
  <si>
    <t>3123316545 - 3123316545</t>
  </si>
  <si>
    <t>1000066060</t>
  </si>
  <si>
    <t>GIR EMT0UTHF016KF96ECDFUEPO8ES02MUOV</t>
  </si>
  <si>
    <t>3315 - 0</t>
  </si>
  <si>
    <t>CIUDADELA DEL NORTE</t>
  </si>
  <si>
    <t>1042764342</t>
  </si>
  <si>
    <t>3145910389 - 0</t>
  </si>
  <si>
    <t>43864779</t>
  </si>
  <si>
    <t>GIR EMT0UTHF016KF96ECDFUEPO8ES02MQPO</t>
  </si>
  <si>
    <t>3197956268 - 0</t>
  </si>
  <si>
    <t>80492789</t>
  </si>
  <si>
    <t>1070964375</t>
  </si>
  <si>
    <t>ERIKA CONTRERAS SEPULVEDA</t>
  </si>
  <si>
    <t>GIR M0GM6SBVQ573HD73IP0A5HCI2O01DA0P</t>
  </si>
  <si>
    <t>3246193611 - 0</t>
  </si>
  <si>
    <t>1000049343</t>
  </si>
  <si>
    <t>3212323591 - 0</t>
  </si>
  <si>
    <t>63432758</t>
  </si>
  <si>
    <t>3504282878 - 0</t>
  </si>
  <si>
    <t>32735025</t>
  </si>
  <si>
    <t>3106558181 - 0</t>
  </si>
  <si>
    <t>SAN JUAN DIOS</t>
  </si>
  <si>
    <t>1020790733</t>
  </si>
  <si>
    <t>GIR EMT0UTHF016KF96ECDFUEPO8ES02MI3T</t>
  </si>
  <si>
    <t>16216569 - 16216569</t>
  </si>
  <si>
    <t>ESPERANZA ET VII</t>
  </si>
  <si>
    <t>1036626657</t>
  </si>
  <si>
    <t>GIR EMT0UTHF016KF96ECDFUEPO8ES02N0CK</t>
  </si>
  <si>
    <t>3104539171 - 0</t>
  </si>
  <si>
    <t>63551846</t>
  </si>
  <si>
    <t>GIR EMT0UTHF016KF96ECDFUEPO8ES02NBN4</t>
  </si>
  <si>
    <t>3043744262 - 3043744262</t>
  </si>
  <si>
    <t>1010053113</t>
  </si>
  <si>
    <t>aGIR M0GM6SBVQ573HD73IP0A5HCI2O01529G_2026-05-04_14-12-47</t>
  </si>
  <si>
    <t>3116890507 - 0</t>
  </si>
  <si>
    <t>1073230792</t>
  </si>
  <si>
    <t>GIR M0GM6SBVQ573HD73IP0A5HCI2O01CUMV-M0GM6SBVQ573HD73IP0A5HCI2O01C7G3</t>
  </si>
  <si>
    <t>3007646141 - 0</t>
  </si>
  <si>
    <t>VILLA MAYOR</t>
  </si>
  <si>
    <t>1066186784</t>
  </si>
  <si>
    <t>3024141061 - 0</t>
  </si>
  <si>
    <t>1022407828</t>
  </si>
  <si>
    <t>GIR 2026_05_04_11_37_19_435_f5d023ea-5845-4e22-b722-edc8cfa52d58_573134954549_queue_3</t>
  </si>
  <si>
    <t>3134954549 - 0</t>
  </si>
  <si>
    <t>1104411237</t>
  </si>
  <si>
    <t>GIR EMT0UTHF016KF96ECDFUEPO8ES01QR0S_2026-04-26_17-27-50</t>
  </si>
  <si>
    <t>3117527328 - 0</t>
  </si>
  <si>
    <t>MONTELLANO</t>
  </si>
  <si>
    <t>38867861</t>
  </si>
  <si>
    <t>aGIR EMT0UTHF016KF96ECDFUEPO8ES02PI8I_2026-05-04_21-49-16</t>
  </si>
  <si>
    <t>3166922753 - 022279506</t>
  </si>
  <si>
    <t>1143876937</t>
  </si>
  <si>
    <t>3227056831 - 24413843</t>
  </si>
  <si>
    <t>1065124188</t>
  </si>
  <si>
    <t>GIR EMT0UTHF016KF96ECDFUEPO8ES02N51L</t>
  </si>
  <si>
    <t>3005750162 - 0</t>
  </si>
  <si>
    <t>1010203504</t>
  </si>
  <si>
    <t>GIR EMT0UTHF016KF96ECDFUEPO8ES02MUHT</t>
  </si>
  <si>
    <t>3112578007 - 0</t>
  </si>
  <si>
    <t>11165765</t>
  </si>
  <si>
    <t>1020736757</t>
  </si>
  <si>
    <t>CARLOS ANDRES RODRIGUEZ CALDERON</t>
  </si>
  <si>
    <t>3112236806 - 0</t>
  </si>
  <si>
    <t>39677629</t>
  </si>
  <si>
    <t>aGIR EMT0UTHF016KF96ECDFUEPO8ES02MAMC_2026-05-04_15-45-33</t>
  </si>
  <si>
    <t>3212005050 - 0</t>
  </si>
  <si>
    <t>16585269</t>
  </si>
  <si>
    <t>1002634628</t>
  </si>
  <si>
    <t>SANTIAGO BALLESTEROS GALLEGO</t>
  </si>
  <si>
    <t>GIR M0GM6SBVQ573HD73IP0A5HCI2O01DE69</t>
  </si>
  <si>
    <t>3177175247 - 0</t>
  </si>
  <si>
    <t>42883071</t>
  </si>
  <si>
    <t>GIR M0GM6SBVQ573HD73IP0A5HCI2O01D0VG</t>
  </si>
  <si>
    <t>3042452208 - 0</t>
  </si>
  <si>
    <t>1098740373</t>
  </si>
  <si>
    <t>GIR EMT0UTHF016KF96ECDFUEPO8ES02MQPD</t>
  </si>
  <si>
    <t>3219164587 - 0</t>
  </si>
  <si>
    <t>1076822992</t>
  </si>
  <si>
    <t>3125521105 - 0</t>
  </si>
  <si>
    <t>1088338592</t>
  </si>
  <si>
    <t>3026116005 - 0</t>
  </si>
  <si>
    <t>1107043551</t>
  </si>
  <si>
    <t>3237355315 - 0</t>
  </si>
  <si>
    <t>52907108</t>
  </si>
  <si>
    <t>3114425326 - 1</t>
  </si>
  <si>
    <t>1105306390</t>
  </si>
  <si>
    <t>1089381949</t>
  </si>
  <si>
    <t>NATALIA MOLINA PALACIO</t>
  </si>
  <si>
    <t>3027075204 - 0</t>
  </si>
  <si>
    <t>CJR TOR SANTA BARBAR</t>
  </si>
  <si>
    <t>79898865</t>
  </si>
  <si>
    <t>GIR M0GM6SBVQ573HD73IP0A5HCI2O01CSOM</t>
  </si>
  <si>
    <t>3123742086 - 0</t>
  </si>
  <si>
    <t>1047435304</t>
  </si>
  <si>
    <t>aGIR EMT0UTHF016KF96ECDFUEPO8ES02MPIM_2026-05-04_16-34-39</t>
  </si>
  <si>
    <t>3026052385 - 56687230</t>
  </si>
  <si>
    <t>55237574</t>
  </si>
  <si>
    <t>GIR JB218C3K391K3BD3R53VQ6KS7O13KB5N</t>
  </si>
  <si>
    <t>3046074000 - 0</t>
  </si>
  <si>
    <t>7444990</t>
  </si>
  <si>
    <t>3114016796 - 0</t>
  </si>
  <si>
    <t>1152442212</t>
  </si>
  <si>
    <t>GIR EMT0UTHF016KF96ECDFUEPO8ES02MIM4</t>
  </si>
  <si>
    <t>3104193427 - 0</t>
  </si>
  <si>
    <t>7694878</t>
  </si>
  <si>
    <t>GIR EMT0UTHF016KF96ECDFUEPO8ES02MOVO</t>
  </si>
  <si>
    <t>3023037296 - 3103401126</t>
  </si>
  <si>
    <t>1193141028</t>
  </si>
  <si>
    <t>GIR EMT0UTHF016KF96ECDFUEPO8ES02MK7P</t>
  </si>
  <si>
    <t>3178303438 - 3215140285</t>
  </si>
  <si>
    <t>1022396837</t>
  </si>
  <si>
    <t>GIR EMT0UTHF016KF96ECDFUEPO8ES02MFBA</t>
  </si>
  <si>
    <t>3177028446 - 5711111111</t>
  </si>
  <si>
    <t>1006332547</t>
  </si>
  <si>
    <t>GIR EMT0UTHF016KF96ECDFUEPO8ES02MDNF</t>
  </si>
  <si>
    <t>3156105181 - 2833718</t>
  </si>
  <si>
    <t>1095306858</t>
  </si>
  <si>
    <t>3152561368 - 0</t>
  </si>
  <si>
    <t>CJR VILL HAT CHI III</t>
  </si>
  <si>
    <t>1019104030</t>
  </si>
  <si>
    <t>GIR EMT0UTHF016KF96ECDFUEPO8ES02MO7O_2026-05-04_16-30-18</t>
  </si>
  <si>
    <t>3228231351 - 0</t>
  </si>
  <si>
    <t>CJR MARIA MULATA</t>
  </si>
  <si>
    <t>1062816373</t>
  </si>
  <si>
    <t>3015820322 - 0</t>
  </si>
  <si>
    <t>30893707</t>
  </si>
  <si>
    <t>GIR EMT0UTHF016KF96ECDFUEPO8ES02LCUK_2026-05-04_13-55-12</t>
  </si>
  <si>
    <t>3104144359 - 0</t>
  </si>
  <si>
    <t>1014215885</t>
  </si>
  <si>
    <t>GIR M0GM6SBVQ573HD73IP0A5HCI2O01AH40_2026-05-04_15-56-43</t>
  </si>
  <si>
    <t>3017819982 - 3157179813</t>
  </si>
  <si>
    <t>901823632</t>
  </si>
  <si>
    <t>GIR EMT0UTHF016KF96ECDFUEPO8ES02MFAI</t>
  </si>
  <si>
    <t>3108881069 - 3108881069</t>
  </si>
  <si>
    <t>36561721</t>
  </si>
  <si>
    <t>GIR EMT0UTHF016KF96ECDFUEPO8ES02MGUV</t>
  </si>
  <si>
    <t>3018047137 - 0</t>
  </si>
  <si>
    <t>1192811693</t>
  </si>
  <si>
    <t>GIR EMT0UTHF016KF96ECDFUEPO8ES02MG5C</t>
  </si>
  <si>
    <t>3104349227 - 0</t>
  </si>
  <si>
    <t>CND LOS CEDRITOS</t>
  </si>
  <si>
    <t>37929555</t>
  </si>
  <si>
    <t>24335835</t>
  </si>
  <si>
    <t>ANA MILEN CASTRO PATINO</t>
  </si>
  <si>
    <t>GIR EMT0UTHF016KF96ECDFUEPO8ES02MFSM</t>
  </si>
  <si>
    <t>3178614004 - 0</t>
  </si>
  <si>
    <t>1039457381</t>
  </si>
  <si>
    <t>3197056826 - 0</t>
  </si>
  <si>
    <t>1143861294</t>
  </si>
  <si>
    <t>1070961179</t>
  </si>
  <si>
    <t>SONIA MILENA CASALLAS PRADA</t>
  </si>
  <si>
    <t>GIR M0GM6SBVQ573HD73IP0A5HCI2O01B876</t>
  </si>
  <si>
    <t>3174108606 - 0</t>
  </si>
  <si>
    <t>5760807</t>
  </si>
  <si>
    <t>3125484327 - 0</t>
  </si>
  <si>
    <t>1070972139</t>
  </si>
  <si>
    <t>3202511402 - 3202511402</t>
  </si>
  <si>
    <t>1120388481</t>
  </si>
  <si>
    <t>GIR EMT0UTHF016KF96ECDFUEPO8ES02MHIR</t>
  </si>
  <si>
    <t>3203499567 - 0</t>
  </si>
  <si>
    <t>CJR LAVANDA</t>
  </si>
  <si>
    <t>1028482480</t>
  </si>
  <si>
    <t>GIR EMT0UTHF016KF96ECDFUEPO8ES02MDQE</t>
  </si>
  <si>
    <t>3132537520 - 0</t>
  </si>
  <si>
    <t>52079533</t>
  </si>
  <si>
    <t>aGIR EMT0UTHF016KF96ECDFUEPO8ES022TFR_2026-04-28_18-11-30</t>
  </si>
  <si>
    <t>3145632529 - 0</t>
  </si>
  <si>
    <t>1216721847</t>
  </si>
  <si>
    <t>GIR EMT0UTHF016KF96ECDFUEPO8ES02MJSQ</t>
  </si>
  <si>
    <t>3045956418 - 42350555</t>
  </si>
  <si>
    <t>URB EL ROCIO</t>
  </si>
  <si>
    <t>1003519751</t>
  </si>
  <si>
    <t>3229516161 - 0</t>
  </si>
  <si>
    <t>1019145357</t>
  </si>
  <si>
    <t>3331234567 - 0</t>
  </si>
  <si>
    <t>CHICALA</t>
  </si>
  <si>
    <t>11319611</t>
  </si>
  <si>
    <t>GIR EMT0UTHF016KF96ECDFUEPO8ES02MKJ0_2026-05-04_16-19-43</t>
  </si>
  <si>
    <t>3173658932 - 3045306118</t>
  </si>
  <si>
    <t>1020806822</t>
  </si>
  <si>
    <t>3002095514 - 0</t>
  </si>
  <si>
    <t>1067961081</t>
  </si>
  <si>
    <t>3023733164 - 0</t>
  </si>
  <si>
    <t>40217463</t>
  </si>
  <si>
    <t>GIR EMT0UTHF016KF96ECDFUEPO8ES02LQ84_2026-05-04_14-45-22</t>
  </si>
  <si>
    <t>3132933450 - 3132933450</t>
  </si>
  <si>
    <t>661700000137</t>
  </si>
  <si>
    <t>1088002499</t>
  </si>
  <si>
    <t>3226072741 - 3226072741</t>
  </si>
  <si>
    <t>92098755</t>
  </si>
  <si>
    <t>3244811177 - 0</t>
  </si>
  <si>
    <t>SAN DIEGO-BOSA</t>
  </si>
  <si>
    <t>1012465119</t>
  </si>
  <si>
    <t>3133282900 - 3133282900</t>
  </si>
  <si>
    <t>1022944712</t>
  </si>
  <si>
    <t>aGIR EMT0UTHF016KF96ECDFUEPO8ES02M28T_2026-05-04_15-16-00</t>
  </si>
  <si>
    <t>3163580854 - 17628327</t>
  </si>
  <si>
    <t>1026586253</t>
  </si>
  <si>
    <t>3103034028 - 0</t>
  </si>
  <si>
    <t>1000594066</t>
  </si>
  <si>
    <t>3147125264 - 0</t>
  </si>
  <si>
    <t>1001870343</t>
  </si>
  <si>
    <t>aGIR EMT0UTHF016KF96ECDFUEPO8ES02HLIV_2026-05-02_15-43-58</t>
  </si>
  <si>
    <t>3153055671 - 3014836809</t>
  </si>
  <si>
    <t>79683108</t>
  </si>
  <si>
    <t>GIR M0GM6SBVQ573HD73IP0A5HCI2O018HTP_2026-05-04_15-20-54</t>
  </si>
  <si>
    <t>3337352178 - 15233912</t>
  </si>
  <si>
    <t>LEG MNL 2026-05-05</t>
  </si>
  <si>
    <t>URB LA JULITA</t>
  </si>
  <si>
    <t>1088307924</t>
  </si>
  <si>
    <t>GIR M0GM6SBVQ573HD73IP0A5HCI2O019GVM_2026-05-04_15-38-03</t>
  </si>
  <si>
    <t>3188450512 - 3117646628</t>
  </si>
  <si>
    <t>1111810628</t>
  </si>
  <si>
    <t>aGIR EMT0UTHF016KF96ECDFUEPO8ES02M5NE_2026-05-04_15-28-04</t>
  </si>
  <si>
    <t>3148668826 - 0</t>
  </si>
  <si>
    <t>1144058568</t>
  </si>
  <si>
    <t>GIR EMT0UTHF016KF96ECDFUEPO8ES02LULH</t>
  </si>
  <si>
    <t>26652437 - 26652437</t>
  </si>
  <si>
    <t>1232390307</t>
  </si>
  <si>
    <t>GIR JKVBD05BFP261EU45RJRRBQ7H003N1SM</t>
  </si>
  <si>
    <t>3118559815 - 0</t>
  </si>
  <si>
    <t>1000733132</t>
  </si>
  <si>
    <t>GIR EMT0UTHF016KF96ECDFUEPO8ES02M5DC</t>
  </si>
  <si>
    <t>3192750211 - 0</t>
  </si>
  <si>
    <t>1193441388</t>
  </si>
  <si>
    <t>GIR EMT0UTHF016KF96ECDFUEPO8ES02MBG6</t>
  </si>
  <si>
    <t>3105353511 - 3105353511</t>
  </si>
  <si>
    <t>1013643349</t>
  </si>
  <si>
    <t>GIR M0GM6SBVQ573HD73IP0A5HCI2O018UB6</t>
  </si>
  <si>
    <t>3159267945 - 3159267945</t>
  </si>
  <si>
    <t>79953715</t>
  </si>
  <si>
    <t>3124489011 - 0</t>
  </si>
  <si>
    <t>1037618507</t>
  </si>
  <si>
    <t>aGIR EMT0UTHF016KF96ECDFUEPO8ES02HVOF_2026-05-02_16-40-34</t>
  </si>
  <si>
    <t>3183901106 - 015642523</t>
  </si>
  <si>
    <t>1011083920</t>
  </si>
  <si>
    <t>1090272748</t>
  </si>
  <si>
    <t>JUAN ESTEBAN GOMEZ COLLANTES</t>
  </si>
  <si>
    <t>GIR EMT0UTHF016KF96ECDFUEPO8ES02LJR7</t>
  </si>
  <si>
    <t>3229241762 - 0</t>
  </si>
  <si>
    <t>CJR ALTOS REDIL</t>
  </si>
  <si>
    <t>80087197</t>
  </si>
  <si>
    <t>aGIR M0GM6SBVQ573HD73IP0A5HCI2O018TQT_2026-05-04_15-27-16</t>
  </si>
  <si>
    <t>3164511357 - 15288547</t>
  </si>
  <si>
    <t>MIROLINDO</t>
  </si>
  <si>
    <t>52935988</t>
  </si>
  <si>
    <t>aGIR LIBIV4RMS53N528MG9JQE8A84G085HV0_2025-12-13_14-24-02</t>
  </si>
  <si>
    <t>3144069515 - 12370503</t>
  </si>
  <si>
    <t>CJR MARGARITA ET II</t>
  </si>
  <si>
    <t>53004785</t>
  </si>
  <si>
    <t>aGIR EMT0UTHF016KF96ECDFUEPO8ES02L5DG_2026-05-04_13-15-29</t>
  </si>
  <si>
    <t>3174771027 - 3174771027</t>
  </si>
  <si>
    <t>80828591</t>
  </si>
  <si>
    <t>GIR MK52SKAII51MR316ROQ3BR85H00R9HAO</t>
  </si>
  <si>
    <t>3143325047 - 0</t>
  </si>
  <si>
    <t>1024528564</t>
  </si>
  <si>
    <t>GIR EMT0UTHF016KF96ECDFUEPO8ES02LVL8</t>
  </si>
  <si>
    <t>3232378537 - 3133229808</t>
  </si>
  <si>
    <t>OSPINA PEREZ</t>
  </si>
  <si>
    <t>10767452</t>
  </si>
  <si>
    <t>GIR EMT0UTHF016KF96ECDFUEPO8ES02M69U</t>
  </si>
  <si>
    <t>3127399636 - 99999999</t>
  </si>
  <si>
    <t>91275778</t>
  </si>
  <si>
    <t>GIR EMT0UTHF016KF96ECDFUEPO8ES02LS0R</t>
  </si>
  <si>
    <t>0353277582 - 76803161</t>
  </si>
  <si>
    <t>52387319</t>
  </si>
  <si>
    <t>3102558043 - 3576129</t>
  </si>
  <si>
    <t>1124493036</t>
  </si>
  <si>
    <t>3225963983 - 0</t>
  </si>
  <si>
    <t>1032363459</t>
  </si>
  <si>
    <t>GIR EMT0UTHF016KF96ECDFUEPO8ES02LOB2</t>
  </si>
  <si>
    <t>3106096258 - 0</t>
  </si>
  <si>
    <t>CJR PRADOS RES MAD</t>
  </si>
  <si>
    <t>1004081958</t>
  </si>
  <si>
    <t>3196508141 - 0</t>
  </si>
  <si>
    <t>1120563708</t>
  </si>
  <si>
    <t>3219219756 - 0</t>
  </si>
  <si>
    <t>1022372963</t>
  </si>
  <si>
    <t>3102006229 - 0</t>
  </si>
  <si>
    <t>1130675478</t>
  </si>
  <si>
    <t>GIR EMT0UTHF016KF96ECDFUEPO8ES02LER9</t>
  </si>
  <si>
    <t>3205897732 - 0</t>
  </si>
  <si>
    <t>72348753</t>
  </si>
  <si>
    <t>3004064019 - 33790436</t>
  </si>
  <si>
    <t>1144057647</t>
  </si>
  <si>
    <t>GIR M0GM6SBVQ573HD73IP0A5HCI2O016GOB</t>
  </si>
  <si>
    <t>3174346520 - 0</t>
  </si>
  <si>
    <t>LAS AVENIDAS</t>
  </si>
  <si>
    <t>Florencia</t>
  </si>
  <si>
    <t>1014303674</t>
  </si>
  <si>
    <t>3178047523 - 015406330</t>
  </si>
  <si>
    <t>CND MONTEVERDI</t>
  </si>
  <si>
    <t>Los Patios</t>
  </si>
  <si>
    <t>1098706519</t>
  </si>
  <si>
    <t>GIR M0GM6SBVQ573HD73IP0A5HCI2O0162FM</t>
  </si>
  <si>
    <t>3043336439 - 75553598</t>
  </si>
  <si>
    <t>1061725947</t>
  </si>
  <si>
    <t>3154567924 - 0</t>
  </si>
  <si>
    <t>26623858</t>
  </si>
  <si>
    <t>3212069665 - 3000000000</t>
  </si>
  <si>
    <t>19297933</t>
  </si>
  <si>
    <t>3153254965 - 014511074</t>
  </si>
  <si>
    <t>1013597857</t>
  </si>
  <si>
    <t>GIR M0GM6SBVQ573HD73IP0A5HCI2O01797D_2026-05-04_14-56-33</t>
  </si>
  <si>
    <t>3167499585 - 0</t>
  </si>
  <si>
    <t>1023974622</t>
  </si>
  <si>
    <t>aGIR EMT0UTHF016KF96ECDFUEPO8ES02LGMA_2026-05-04_14-08-48</t>
  </si>
  <si>
    <t>3215182338 - 0</t>
  </si>
  <si>
    <t>1037612450</t>
  </si>
  <si>
    <t>aGIR EMT0UTHF016KF96ECDFUEPO8ES02LL23_2026-05-04_14-26-32</t>
  </si>
  <si>
    <t>3044751791 - 3044751791</t>
  </si>
  <si>
    <t>10018800</t>
  </si>
  <si>
    <t>GIR EMT0UTHF016KF96ECDFUEPO8ES02LHVE_2026-05-04_14-14-27</t>
  </si>
  <si>
    <t>3164903987 - 0</t>
  </si>
  <si>
    <t>57462383</t>
  </si>
  <si>
    <t>3013458757 - 4317387</t>
  </si>
  <si>
    <t>CJR PORT PORV ET III</t>
  </si>
  <si>
    <t>1025524257</t>
  </si>
  <si>
    <t>GIR M0GM6SBVQ573HD73IP0A5HCI2O017A9R_2026-05-04_14-57-22</t>
  </si>
  <si>
    <t>3201458652 - 0</t>
  </si>
  <si>
    <t>URB CAMPIQA</t>
  </si>
  <si>
    <t>7561434</t>
  </si>
  <si>
    <t>aGIR SSFKHD4D3L7CP6L6BLG51CO4A4063B5Q_2025-04-09_13-06-33</t>
  </si>
  <si>
    <t>3154817886 - 3187387764</t>
  </si>
  <si>
    <t>1024513187</t>
  </si>
  <si>
    <t>GIR EMT0UTHF016KF96ECDFUEPO8ES02LHMS_2026-05-04_14-13-23</t>
  </si>
  <si>
    <t>3186629252 - 0</t>
  </si>
  <si>
    <t>1032440535</t>
  </si>
  <si>
    <t>3012350246 - 0</t>
  </si>
  <si>
    <t>83091531</t>
  </si>
  <si>
    <t>aGIR EMT0UTHF016KF96ECDFUEPO8ES02LHIR_2026-05-04_14-12-43</t>
  </si>
  <si>
    <t>3114169024 - 0</t>
  </si>
  <si>
    <t>1128467469</t>
  </si>
  <si>
    <t>aGIR EMT0UTHF016KF96ECDFUEPO8ES02HN5C_2026-05-02_15-52-07</t>
  </si>
  <si>
    <t>3015237649 - 0043853830</t>
  </si>
  <si>
    <t>CJR PORTAL SANTANA</t>
  </si>
  <si>
    <t>1001088131</t>
  </si>
  <si>
    <t>GIR EMT0UTHF016KF96ECDFUEPO8ES02LHMN</t>
  </si>
  <si>
    <t>3124836266 - 0</t>
  </si>
  <si>
    <t>22392096</t>
  </si>
  <si>
    <t>1054856700</t>
  </si>
  <si>
    <t>JUAN PABLO MONTOYA SALDARRIAGA</t>
  </si>
  <si>
    <t>GIR EMT0UTHF016KF96ECDFUEPO8ES02LGA5</t>
  </si>
  <si>
    <t>3203340782 - 53022802</t>
  </si>
  <si>
    <t>DOQA LUZ</t>
  </si>
  <si>
    <t>1023864731</t>
  </si>
  <si>
    <t>aGIR EMT0UTHF016KF96ECDFUEPO8ES02LNLQ_2026-05-04_14-35-48</t>
  </si>
  <si>
    <t>3112325418 - 0</t>
  </si>
  <si>
    <t>1107048200</t>
  </si>
  <si>
    <t>aGIR EMT0UTHF016KF96ECDFUEPO8ES02LNUP_2026-05-04_14-37-09</t>
  </si>
  <si>
    <t>3174260167 - 0</t>
  </si>
  <si>
    <t>CJR BALCON HACIENDA</t>
  </si>
  <si>
    <t>1098744617</t>
  </si>
  <si>
    <t>3508115100 - 0</t>
  </si>
  <si>
    <t>1007629613</t>
  </si>
  <si>
    <t>GIR EMT0UTHF016KF96ECDFUEPO8ES02LJN9</t>
  </si>
  <si>
    <t>3103575578 - 01111111</t>
  </si>
  <si>
    <t>CJR VAL LUNA CLUBRES</t>
  </si>
  <si>
    <t>51557854</t>
  </si>
  <si>
    <t>GIR EMT0UTHF016KF96ECDFUEPO8ES02LH1U</t>
  </si>
  <si>
    <t>3162735222 - 0</t>
  </si>
  <si>
    <t>91535351</t>
  </si>
  <si>
    <t>3025189375 - 3008594409</t>
  </si>
  <si>
    <t>80270636</t>
  </si>
  <si>
    <t>GIR EMT0UTHF016KF96ECDFUEPO8ES02LCDT</t>
  </si>
  <si>
    <t>3193291403 - 07323721</t>
  </si>
  <si>
    <t>1000086938</t>
  </si>
  <si>
    <t>aGIR EMT0UTHF016KF96ECDFUEPO8ES02LU2U_2026-05-04_15-01-04</t>
  </si>
  <si>
    <t>3215580156 - 3215580156</t>
  </si>
  <si>
    <t>1006822321</t>
  </si>
  <si>
    <t>GIR M0GM6SBVQ573HD73IP0A5HCI2O010DRQ</t>
  </si>
  <si>
    <t>3222290016 - 0</t>
  </si>
  <si>
    <t>110010001020</t>
  </si>
  <si>
    <t>1002545883</t>
  </si>
  <si>
    <t>3113085477 - 0</t>
  </si>
  <si>
    <t>LEG AUT 2026-05-04</t>
  </si>
  <si>
    <t>80401138</t>
  </si>
  <si>
    <t>3506242450 - 3176464948</t>
  </si>
  <si>
    <t>110010000393</t>
  </si>
  <si>
    <t>1000150805</t>
  </si>
  <si>
    <t>3118338355 - 1</t>
  </si>
  <si>
    <t>683070000024</t>
  </si>
  <si>
    <t>37321163</t>
  </si>
  <si>
    <t>3153054244 - 76591322</t>
  </si>
  <si>
    <t>1094353047</t>
  </si>
  <si>
    <t>3161156862 - 0</t>
  </si>
  <si>
    <t>110010000889</t>
  </si>
  <si>
    <t>91494257</t>
  </si>
  <si>
    <t>3125221054 - 0</t>
  </si>
  <si>
    <t>110010000220</t>
  </si>
  <si>
    <t>52906750</t>
  </si>
  <si>
    <t>3153215855 - 0</t>
  </si>
  <si>
    <t>1020473423</t>
  </si>
  <si>
    <t>3246893102 - 1</t>
  </si>
  <si>
    <t>254300007534</t>
  </si>
  <si>
    <t>1010033723</t>
  </si>
  <si>
    <t>3192542366 - 0</t>
  </si>
  <si>
    <t>157590000053</t>
  </si>
  <si>
    <t>Sogamoso</t>
  </si>
  <si>
    <t>1106452682</t>
  </si>
  <si>
    <t>3222813056 - 3202749151</t>
  </si>
  <si>
    <t>10013019</t>
  </si>
  <si>
    <t>3194490823 - 0063377778</t>
  </si>
  <si>
    <t>680010000304</t>
  </si>
  <si>
    <t>1005543033</t>
  </si>
  <si>
    <t>3223028575 - 0</t>
  </si>
  <si>
    <t>1128394628</t>
  </si>
  <si>
    <t>3214663349 - 0</t>
  </si>
  <si>
    <t>1018488896</t>
  </si>
  <si>
    <t>GIR M0GM6SBVQ573HD73IP0A5HCI2O014KM4</t>
  </si>
  <si>
    <t>3057459317 - 0</t>
  </si>
  <si>
    <t>1140833771</t>
  </si>
  <si>
    <t>GIR EMT0UTHF016KF96ECDFUEPO8ES02L1H1</t>
  </si>
  <si>
    <t>3234820057 - 0</t>
  </si>
  <si>
    <t>CJR LA ARBOLEDA</t>
  </si>
  <si>
    <t>19308254</t>
  </si>
  <si>
    <t>GIR EMT0UTHF016KF96ECDFUEPO8ES02L5O7</t>
  </si>
  <si>
    <t>3112370982 - 0</t>
  </si>
  <si>
    <t>1193536889</t>
  </si>
  <si>
    <t>aGIR M0GM6SBVQ573HD73IP0A5HCI2O0121V9_2026-05-04_13-08-46</t>
  </si>
  <si>
    <t>3233804001 - 3233804001</t>
  </si>
  <si>
    <t>1144052354</t>
  </si>
  <si>
    <t>GIR EMT0UTHF016KF96ECDFUEPO8ES02L2RT</t>
  </si>
  <si>
    <t>3226204762 - 08940386</t>
  </si>
  <si>
    <t>8691733</t>
  </si>
  <si>
    <t>GIR EMT0UTHF016KF96ECDFUEPO8ES02KPFO</t>
  </si>
  <si>
    <t>3003075948 - 3003075948</t>
  </si>
  <si>
    <t>110010000122</t>
  </si>
  <si>
    <t>1233892992</t>
  </si>
  <si>
    <t>3007526605 - 0</t>
  </si>
  <si>
    <t>080010000040</t>
  </si>
  <si>
    <t>1043678421</t>
  </si>
  <si>
    <t>3218289300 - 0</t>
  </si>
  <si>
    <t>1031144479</t>
  </si>
  <si>
    <t>GIR EMT0UTHF016KF96ECDFUEPO8ES02LEAT</t>
  </si>
  <si>
    <t>3125363948 - 0</t>
  </si>
  <si>
    <t>CJR PRADO MIRAFLORES</t>
  </si>
  <si>
    <t>91480249</t>
  </si>
  <si>
    <t>aGIR EMT0UTHF016KF96ECDFUEPO8ES02L8NL_2026-05-04_13-33-42</t>
  </si>
  <si>
    <t>3024529679 - 3118834256</t>
  </si>
  <si>
    <t>1125789202</t>
  </si>
  <si>
    <t>GIR EMT0UTHF016KF96ECDFUEPO8ES02LE6A</t>
  </si>
  <si>
    <t>3173134075 - 0</t>
  </si>
  <si>
    <t>1098766488</t>
  </si>
  <si>
    <t>GIR EMT0UTHF016KF96ECDFUEPO8ES02KVBL</t>
  </si>
  <si>
    <t>3016486301 - 0</t>
  </si>
  <si>
    <t>41055879</t>
  </si>
  <si>
    <t>GIR EMT0UTHF016KF96ECDFUEPO8ES02KOUH</t>
  </si>
  <si>
    <t>3115469847 - 0</t>
  </si>
  <si>
    <t>42843788</t>
  </si>
  <si>
    <t>aGIR EMT0UTHF016KF96ECDFUEPO8ES02AT5T_2026-04-30_13-25-12</t>
  </si>
  <si>
    <t>3504262836 - 19999999</t>
  </si>
  <si>
    <t>1110455339</t>
  </si>
  <si>
    <t>GIR EMT0UTHF016KF96ECDFUEPO8ES02LCQS-EMT0UTHF016KF96ECDFUEPO8ES030E2R</t>
  </si>
  <si>
    <t>3167444024 - 82611111</t>
  </si>
  <si>
    <t>CJR FONTANA PARK</t>
  </si>
  <si>
    <t>1053789383</t>
  </si>
  <si>
    <t>GIR EMT0UTHF016KF96ECDFUEPO8ES02LETN</t>
  </si>
  <si>
    <t>3156716158 - 0073017971</t>
  </si>
  <si>
    <t>LLERAS RESTREPO</t>
  </si>
  <si>
    <t>52773018</t>
  </si>
  <si>
    <t>GIR EMT0UTHF016KF96ECDFUEPO8ES02KNUA</t>
  </si>
  <si>
    <t>3132357119 - 17356303</t>
  </si>
  <si>
    <t>1022408966</t>
  </si>
  <si>
    <t>GIR EMT0UTHF016KF96ECDFUEPO8ES02KM7L</t>
  </si>
  <si>
    <t>3022359881 - 8888888</t>
  </si>
  <si>
    <t>URB VILLA MELIDA</t>
  </si>
  <si>
    <t>1121916656</t>
  </si>
  <si>
    <t>aGIR EMT0UTHF016KF96ECDFUEPO8ES02LA62_2026-05-04_13-40-29</t>
  </si>
  <si>
    <t>3214437979 - 313-8930700</t>
  </si>
  <si>
    <t>1116784995</t>
  </si>
  <si>
    <t>GIR EMT0UTHF016KF96ECDFUEPO8ES02L8BD</t>
  </si>
  <si>
    <t>3142461819 - 0</t>
  </si>
  <si>
    <t>1098632862</t>
  </si>
  <si>
    <t>GIR EMT0UTHF016KF96ECDFUEPO8ES02L5AD_2026-05-04_13-17-00</t>
  </si>
  <si>
    <t>3205778502 - 3205778502</t>
  </si>
  <si>
    <t>CJR CAMINO REAL ET I</t>
  </si>
  <si>
    <t>24231338</t>
  </si>
  <si>
    <t>GIR EMT0UTHF016KF96ECDFUEPO8ES02J460</t>
  </si>
  <si>
    <t>3134529493 - 0</t>
  </si>
  <si>
    <t>52932690</t>
  </si>
  <si>
    <t>3107798502 - 0</t>
  </si>
  <si>
    <t>1098653139</t>
  </si>
  <si>
    <t>3205303053 - 3205303053</t>
  </si>
  <si>
    <t>1033693293</t>
  </si>
  <si>
    <t>GIR EMT0UTHF016KF96ECDFUEPO8ES02KOSH</t>
  </si>
  <si>
    <t>3114459682 - 0</t>
  </si>
  <si>
    <t>URB ALMENDROS</t>
  </si>
  <si>
    <t>1116853375</t>
  </si>
  <si>
    <t>GIR M0GM6SBVQ573HD73IP0A5HCI2O013JQS</t>
  </si>
  <si>
    <t>3048520021 - 0</t>
  </si>
  <si>
    <t>35221431</t>
  </si>
  <si>
    <t>GIR EMT0UTHF016KF96ECDFUEPO8ES02IR6K_2026-05-02_19-43-36</t>
  </si>
  <si>
    <t>3144358658 - 0</t>
  </si>
  <si>
    <t>1000272357</t>
  </si>
  <si>
    <t>3208580710 - 0</t>
  </si>
  <si>
    <t>80807788</t>
  </si>
  <si>
    <t>3003843465 - 0</t>
  </si>
  <si>
    <t>1033763252</t>
  </si>
  <si>
    <t>3103446587 - 3112092616</t>
  </si>
  <si>
    <t>CJR BQU LUNA CLUBRES</t>
  </si>
  <si>
    <t>1030538833</t>
  </si>
  <si>
    <t>GIR EMT0UTHF016KF96ECDFUEPO8ES02L7J6</t>
  </si>
  <si>
    <t>3105736016 - 0</t>
  </si>
  <si>
    <t>1143126549</t>
  </si>
  <si>
    <t>GIR EMT0UTHF016KF96ECDFUEPO8ES02KKQ5-EMT0UTHF016KF96ECDFUEPO8ES02KM6F</t>
  </si>
  <si>
    <t>3007441869 - 0</t>
  </si>
  <si>
    <t>80011921</t>
  </si>
  <si>
    <t>aGIR EMT0UTHF016KF96ECDFUEPO8ES02L27M_2026-05-04_12-50-58</t>
  </si>
  <si>
    <t>3182665837 - 0</t>
  </si>
  <si>
    <t>1136888618</t>
  </si>
  <si>
    <t>aGIR EMT0UTHF016KF96ECDFUEPO8ES02KVDC_2026-05-04_12-12-07</t>
  </si>
  <si>
    <t>3026681247 - 0</t>
  </si>
  <si>
    <t>GIR EMT0UTHF016KF96ECDFUEPO8ES02KMJS</t>
  </si>
  <si>
    <t>3003022609 - 0</t>
  </si>
  <si>
    <t>1082910580</t>
  </si>
  <si>
    <t>GIR EMT0UTHF016KF96ECDFUEPO8ES02L2TH</t>
  </si>
  <si>
    <t>3046113381 - 0</t>
  </si>
  <si>
    <t>1006554346</t>
  </si>
  <si>
    <t>GIR EMT0UTHF016KF96ECDFUEPO8ES02L2KB</t>
  </si>
  <si>
    <t>3015952951 - 0</t>
  </si>
  <si>
    <t>URB LA TIGANA</t>
  </si>
  <si>
    <t>1121967695</t>
  </si>
  <si>
    <t>GIR EMT0UTHF016KF96ECDFUEPO8ES02KOAJ</t>
  </si>
  <si>
    <t>3204590852 - 0</t>
  </si>
  <si>
    <t>1119839167</t>
  </si>
  <si>
    <t>GIR EMT0UTHF016KF96ECDFUEPO8ES02KI2U</t>
  </si>
  <si>
    <t>3184984728 - 0</t>
  </si>
  <si>
    <t>1019055512</t>
  </si>
  <si>
    <t>GIR EMT0UTHF016KF96ECDFUEPO8ES02LB30</t>
  </si>
  <si>
    <t>3219942623 - 3219942623</t>
  </si>
  <si>
    <t>SAN ISIDRO SUR</t>
  </si>
  <si>
    <t>51612665</t>
  </si>
  <si>
    <t>GIR M0GM6SBVQ573HD73IP0A5HCI2O00QEPN</t>
  </si>
  <si>
    <t>3015178948 - 0</t>
  </si>
  <si>
    <t>1007363941</t>
  </si>
  <si>
    <t>GIR EMT0UTHF016KF96ECDFUEPO8ES02KIKA</t>
  </si>
  <si>
    <t>3214546138 - 3214546138</t>
  </si>
  <si>
    <t>1001325065</t>
  </si>
  <si>
    <t>GIR M0GM6SBVQ573HD73IP0A5HCI2O00K81V</t>
  </si>
  <si>
    <t>3044210467 - 3044210467</t>
  </si>
  <si>
    <t>5094576</t>
  </si>
  <si>
    <t>GIR EMT0UTHF016KF96ECDFUEPO8ES02L4Q3</t>
  </si>
  <si>
    <t>3011467430 - 5711111111</t>
  </si>
  <si>
    <t>CHAMPAGNAT</t>
  </si>
  <si>
    <t>29043763</t>
  </si>
  <si>
    <t>GIR EMT0UTHF016KF96ECDFUEPO8ES02L21G</t>
  </si>
  <si>
    <t>3043937542 - 3043937542</t>
  </si>
  <si>
    <t>1005336163</t>
  </si>
  <si>
    <t>GIR EMT0UTHF016KF96ECDFUEPO8ES02LB82_2026-05-04_13-45-39</t>
  </si>
  <si>
    <t>3184690399 - 0</t>
  </si>
  <si>
    <t>CJR AZULEJO</t>
  </si>
  <si>
    <t>79981532</t>
  </si>
  <si>
    <t>GIR EMT0UTHF016KF96ECDFUEPO8ES02KP6H</t>
  </si>
  <si>
    <t>3237873898 - 0</t>
  </si>
  <si>
    <t>52797939</t>
  </si>
  <si>
    <t>GIR EMT0UTHF016KF96ECDFUEPO8ES02KG4I</t>
  </si>
  <si>
    <t>12042081 - 14499914</t>
  </si>
  <si>
    <t>110010000089</t>
  </si>
  <si>
    <t>1020732724</t>
  </si>
  <si>
    <t>3151254906 - 0</t>
  </si>
  <si>
    <t>251750000150</t>
  </si>
  <si>
    <t>52343832</t>
  </si>
  <si>
    <t>3151290267 - 1</t>
  </si>
  <si>
    <t>41390457</t>
  </si>
  <si>
    <t>3174031983 - 0</t>
  </si>
  <si>
    <t>1076383825</t>
  </si>
  <si>
    <t>3508596549 - 0</t>
  </si>
  <si>
    <t>LEG AUT 2026-05-03</t>
  </si>
  <si>
    <t>087580007336</t>
  </si>
  <si>
    <t>1042431089</t>
  </si>
  <si>
    <t>3104109420 - 3104109420</t>
  </si>
  <si>
    <t>110010000579</t>
  </si>
  <si>
    <t>1016081614</t>
  </si>
  <si>
    <t>3203037590 - 0</t>
  </si>
  <si>
    <t>052660000015</t>
  </si>
  <si>
    <t>1107840051</t>
  </si>
  <si>
    <t>3052911055 - 1</t>
  </si>
  <si>
    <t>110010000469</t>
  </si>
  <si>
    <t>1014233949</t>
  </si>
  <si>
    <t>3102616855 - 1</t>
  </si>
  <si>
    <t>110010000957</t>
  </si>
  <si>
    <t>24719251</t>
  </si>
  <si>
    <t>3124265840 - 3132839436</t>
  </si>
  <si>
    <t>1073997996</t>
  </si>
  <si>
    <t>3185257508 - 0</t>
  </si>
  <si>
    <t>500010000005</t>
  </si>
  <si>
    <t>1123802500</t>
  </si>
  <si>
    <t>3054128614 - 1</t>
  </si>
  <si>
    <t>110010009320</t>
  </si>
  <si>
    <t>1019130806</t>
  </si>
  <si>
    <t>3196549906 - 0</t>
  </si>
  <si>
    <t>110010001164</t>
  </si>
  <si>
    <t>1024481135</t>
  </si>
  <si>
    <t>3202398507 - 0</t>
  </si>
  <si>
    <t>050010000259</t>
  </si>
  <si>
    <t>1120216283</t>
  </si>
  <si>
    <t>3138625594 - 0</t>
  </si>
  <si>
    <t>110010000846</t>
  </si>
  <si>
    <t>1073976353</t>
  </si>
  <si>
    <t>3042466634 - 0</t>
  </si>
  <si>
    <t>1019047901</t>
  </si>
  <si>
    <t>3053701465 - 3053701465</t>
  </si>
  <si>
    <t>110010000439</t>
  </si>
  <si>
    <t>32759042</t>
  </si>
  <si>
    <t>3245527829 - 0</t>
  </si>
  <si>
    <t>93456963</t>
  </si>
  <si>
    <t>3102813688 - 0</t>
  </si>
  <si>
    <t>SUPER MANZANA 13</t>
  </si>
  <si>
    <t>41556242</t>
  </si>
  <si>
    <t>GIR EMT0UTHF016KF96ECDFUEPO8ES02J9VR</t>
  </si>
  <si>
    <t>3124460317 - 0</t>
  </si>
  <si>
    <t>CORKIDI</t>
  </si>
  <si>
    <t>1026294870</t>
  </si>
  <si>
    <t>1139874279</t>
  </si>
  <si>
    <t>MARIA FERNANDA SALAZAR CRUZ</t>
  </si>
  <si>
    <t>GIR EMT0UTHF016KF96ECDFUEPO8ES02K7UK</t>
  </si>
  <si>
    <t>3193779911 - 3193779911</t>
  </si>
  <si>
    <t>33214810</t>
  </si>
  <si>
    <t>GIR EMT0UTHF016KF96ECDFUEPO8ES02JH9G</t>
  </si>
  <si>
    <t>3133788650 - 3208030665</t>
  </si>
  <si>
    <t>3250160</t>
  </si>
  <si>
    <t>GIR EMT0UTHF016KF96ECDFUEPO8ES02KG8D</t>
  </si>
  <si>
    <t>3008316763 - 2568985</t>
  </si>
  <si>
    <t>1001947039</t>
  </si>
  <si>
    <t>GIR EMT0UTHF016KF96ECDFUEPO8ES02KBPU</t>
  </si>
  <si>
    <t>3014350394 - 3127150998</t>
  </si>
  <si>
    <t>1000851675</t>
  </si>
  <si>
    <t>GIR EMT0UTHF016KF96ECDFUEPO8ES02JVHS</t>
  </si>
  <si>
    <t>3046677759 - 0</t>
  </si>
  <si>
    <t>1022409637</t>
  </si>
  <si>
    <t>GIR EMT0UTHF016KF96ECDFUEPO8ES02J8QK</t>
  </si>
  <si>
    <t>3138334586 - 0</t>
  </si>
  <si>
    <t>1096251384</t>
  </si>
  <si>
    <t>GIR EMT0UTHF016KF96ECDFUEPO8ES02J26T</t>
  </si>
  <si>
    <t>3043739496 - 0</t>
  </si>
  <si>
    <t>20283274</t>
  </si>
  <si>
    <t>GIR EMT0UTHF016KF96ECDFUEPO8ES02KCVM_2026-05-03_19-32-04</t>
  </si>
  <si>
    <t>3229111708 - 0</t>
  </si>
  <si>
    <t>1036608839</t>
  </si>
  <si>
    <t>GIR EMT0UTHF016KF96ECDFUEPO8ES02JTF2_2026-05-03_15-15-15</t>
  </si>
  <si>
    <t>3008008266 - 8230553</t>
  </si>
  <si>
    <t>1035864434</t>
  </si>
  <si>
    <t>GIR EMT0UTHF016KF96ECDFUEPO8ES02KEQ8</t>
  </si>
  <si>
    <t>3013164211 - 3013164211</t>
  </si>
  <si>
    <t>71312201</t>
  </si>
  <si>
    <t>GIR EMT0UTHF016KF96ECDFUEPO8ES02JD5G</t>
  </si>
  <si>
    <t>3154400319 - 0</t>
  </si>
  <si>
    <t>1001918143</t>
  </si>
  <si>
    <t>GIR EMT0UTHF016KF96ECDFUEPO8ES02KA72</t>
  </si>
  <si>
    <t>3232093597 - 0</t>
  </si>
  <si>
    <t>8730377</t>
  </si>
  <si>
    <t>GIR EMT0UTHF016KF96ECDFUEPO8ES02K7T4</t>
  </si>
  <si>
    <t>3142902779 - 8888888</t>
  </si>
  <si>
    <t>52275272</t>
  </si>
  <si>
    <t>GIR EMT0UTHF016KF96ECDFUEPO8ES02K1MU</t>
  </si>
  <si>
    <t>7504077 - 0</t>
  </si>
  <si>
    <t>1067810531</t>
  </si>
  <si>
    <t>GIR EMT0UTHF016KF96ECDFUEPO8ES02KCKA</t>
  </si>
  <si>
    <t>3236410123 - 0</t>
  </si>
  <si>
    <t>1033729051</t>
  </si>
  <si>
    <t>GIR EMT0UTHF016KF96ECDFUEPO8ES02JD5B</t>
  </si>
  <si>
    <t>3246896796 - 3102075024</t>
  </si>
  <si>
    <t>37721671</t>
  </si>
  <si>
    <t>GIR EMT0UTHF016KF96ECDFUEPO8ES02KGPH</t>
  </si>
  <si>
    <t>3150228974 - 0</t>
  </si>
  <si>
    <t>METAIMA PRT BAJA</t>
  </si>
  <si>
    <t>1110535384</t>
  </si>
  <si>
    <t>GIR EMT0UTHF016KF96ECDFUEPO8ES02KH2Q</t>
  </si>
  <si>
    <t>3002578172 - 82787265</t>
  </si>
  <si>
    <t>GIR EMT0UTHF016KF96ECDFUEPO8ES02JP1C/EMT0UTHF016KF96ECDFUEPO8ES02JP1C/EMT0UTHF016KF96ECDFUEPO8ES02JQ7V/EMT0UTHF016KF96ECDFUEPO8ES02JQ7V</t>
  </si>
  <si>
    <t>3012506368 - 0</t>
  </si>
  <si>
    <t>1000381219</t>
  </si>
  <si>
    <t>GIR EMT0UTHF016KF96ECDFUEPO8ES02KII5</t>
  </si>
  <si>
    <t>3161342135 - 0</t>
  </si>
  <si>
    <t>URB TURINGIA</t>
  </si>
  <si>
    <t>1007249120</t>
  </si>
  <si>
    <t>GIR EMT0UTHF016KF96ECDFUEPO8ES02K8OM</t>
  </si>
  <si>
    <t>3176754681 - 0</t>
  </si>
  <si>
    <t>1030684665</t>
  </si>
  <si>
    <t>GIR EMT0UTHF016KF96ECDFUEPO8ES02K1VT_2026-05-03_16-26-05</t>
  </si>
  <si>
    <t>3134204958 - 0</t>
  </si>
  <si>
    <t>1017180923</t>
  </si>
  <si>
    <t>GIR EMT0UTHF016KF96ECDFUEPO8ES02JEAM</t>
  </si>
  <si>
    <t>3184077143 - 0</t>
  </si>
  <si>
    <t>79297646</t>
  </si>
  <si>
    <t>GIR EMT0UTHF016KF96ECDFUEPO8ES02K88T</t>
  </si>
  <si>
    <t>3157366444 - 3123594847</t>
  </si>
  <si>
    <t>1012386535</t>
  </si>
  <si>
    <t>GIR EMT0UTHF016KF96ECDFUEPO8ES02J9T8</t>
  </si>
  <si>
    <t>3208477309 - 0</t>
  </si>
  <si>
    <t>43363418</t>
  </si>
  <si>
    <t>GIR EMT0UTHF016KF96ECDFUEPO8ES02KCE2</t>
  </si>
  <si>
    <t>3001159716 - 0043914393</t>
  </si>
  <si>
    <t>1005185075</t>
  </si>
  <si>
    <t>GIR EMT0UTHF016KF96ECDFUEPO8ES02K63O</t>
  </si>
  <si>
    <t>3005448051 - 3124921631</t>
  </si>
  <si>
    <t>URB LOS LAGOS</t>
  </si>
  <si>
    <t>1110578091</t>
  </si>
  <si>
    <t>GIR EMT0UTHF016KF96ECDFUEPO8ES02K3ON_2026-05-03_16-52-21</t>
  </si>
  <si>
    <t>3044053752 - 0</t>
  </si>
  <si>
    <t>REINA SOFIA</t>
  </si>
  <si>
    <t>1012451880</t>
  </si>
  <si>
    <t>GIR EMT0UTHF016KF96ECDFUEPO8ES02JR84</t>
  </si>
  <si>
    <t>3244914540 - 0</t>
  </si>
  <si>
    <t>1001743792</t>
  </si>
  <si>
    <t>GIR EMT0UTHF016KF96ECDFUEPO8ES02JFR8</t>
  </si>
  <si>
    <t>3046499244 - 0</t>
  </si>
  <si>
    <t>1047438711</t>
  </si>
  <si>
    <t>GIR EMT0UTHF016KF96ECDFUEPO8ES02JCHL</t>
  </si>
  <si>
    <t>3103535983 - 0</t>
  </si>
  <si>
    <t>52341262</t>
  </si>
  <si>
    <t>GIR EMT0UTHF016KF96ECDFUEPO8ES02JAB0</t>
  </si>
  <si>
    <t>3236533257 - 019999999</t>
  </si>
  <si>
    <t>1140817468</t>
  </si>
  <si>
    <t>GIR EMT0UTHF016KF96ECDFUEPO8ES02KCB1</t>
  </si>
  <si>
    <t>3102222277 - 0</t>
  </si>
  <si>
    <t>1130678437</t>
  </si>
  <si>
    <t>GIR EMT0UTHF016KF96ECDFUEPO8ES02K7KK</t>
  </si>
  <si>
    <t>3337502501 - 3158177626</t>
  </si>
  <si>
    <t>901368735</t>
  </si>
  <si>
    <t>GIR EMT0UTHF016KF96ECDFUEPO8ES02K3DH</t>
  </si>
  <si>
    <t>3153038342 - 0</t>
  </si>
  <si>
    <t>1005029013</t>
  </si>
  <si>
    <t>GIR EMT0UTHF016KF96ECDFUEPO8ES02K1FL</t>
  </si>
  <si>
    <t>3219523845 - 0</t>
  </si>
  <si>
    <t>80730210</t>
  </si>
  <si>
    <t>GIR EMT0UTHF016KF96ECDFUEPO8ES02JPUG_2026-05-03_14-19-12</t>
  </si>
  <si>
    <t>3103414685 - 0</t>
  </si>
  <si>
    <t>LEG MNL 2026-05-04</t>
  </si>
  <si>
    <t>ATLANTA</t>
  </si>
  <si>
    <t>1011092652</t>
  </si>
  <si>
    <t>GIR EMT0UTHF016KF96ECDFUEPO8ES02K2M3</t>
  </si>
  <si>
    <t>3134923443 - 0</t>
  </si>
  <si>
    <t>32296844</t>
  </si>
  <si>
    <t>GIR EMT0UTHF016KF96ECDFUEPO8ES02K7TH</t>
  </si>
  <si>
    <t>3148126125 - 3148126125</t>
  </si>
  <si>
    <t>1075291812</t>
  </si>
  <si>
    <t>GIR EMT0UTHF016KF96ECDFUEPO8ES02JUFB_2026-05-03_15-31-04</t>
  </si>
  <si>
    <t>3124878193 - 3115729534</t>
  </si>
  <si>
    <t>1013654375</t>
  </si>
  <si>
    <t>GIR EMT0UTHF016KF96ECDFUEPO8ES02JMRV</t>
  </si>
  <si>
    <t>3202584512 - 0</t>
  </si>
  <si>
    <t>1014236091</t>
  </si>
  <si>
    <t>GIR EMT0UTHF016KF96ECDFUEPO8ES02JFJK</t>
  </si>
  <si>
    <t>3122653118 - 15251412</t>
  </si>
  <si>
    <t>76150385</t>
  </si>
  <si>
    <t>GIR EMT0UTHF016KF96ECDFUEPO8ES02JFAF_2026-05-03_00-26-15</t>
  </si>
  <si>
    <t>3124577095 - 3205128069</t>
  </si>
  <si>
    <t>1018514576</t>
  </si>
  <si>
    <t>GIR EMT0UTHF016KF96ECDFUEPO8ES02J8C9/EMT0UTHF016KF96ECDFUEPO8ES02JFAH/EMT0UTHF016KF96ECDFUEPO8ES02JFE7</t>
  </si>
  <si>
    <t>3107966801 - 3102372365</t>
  </si>
  <si>
    <t>1030617116</t>
  </si>
  <si>
    <t>GIR EMT0UTHF016KF96ECDFUEPO8ES02JUBI</t>
  </si>
  <si>
    <t>3156604122 - 0</t>
  </si>
  <si>
    <t>CJR BARRANQUERO</t>
  </si>
  <si>
    <t>72207023</t>
  </si>
  <si>
    <t>GIR EMT0UTHF016KF96ECDFUEPO8ES02JHLJ_2026-05-03_01-37-06</t>
  </si>
  <si>
    <t>3009433924 - 0</t>
  </si>
  <si>
    <t>51727645</t>
  </si>
  <si>
    <t>GIR EMT0UTHF016KF96ECDFUEPO8ES02JF45</t>
  </si>
  <si>
    <t>3155595760 - 18854190</t>
  </si>
  <si>
    <t>1070811417</t>
  </si>
  <si>
    <t>1016947345</t>
  </si>
  <si>
    <t>KAREN ALEXANDRA BALLESTEROS VELOZA</t>
  </si>
  <si>
    <t>GIR EMT0UTHF016KF96ECDFUEPO8ES02JBUU</t>
  </si>
  <si>
    <t>3137527676 - 0</t>
  </si>
  <si>
    <t>1035642152</t>
  </si>
  <si>
    <t>GIR EMT0UTHF016KF96ECDFUEPO8ES02G8I8</t>
  </si>
  <si>
    <t>3132432623 - 0</t>
  </si>
  <si>
    <t>1020716659</t>
  </si>
  <si>
    <t>GIR EMT0UTHF016KF96ECDFUEPO8ES02JBEA</t>
  </si>
  <si>
    <t>3192310396 - 0017519483</t>
  </si>
  <si>
    <t>CJR SNTA MONICA ET V</t>
  </si>
  <si>
    <t>1018450542</t>
  </si>
  <si>
    <t>GIR EMT0UTHF016KF96ECDFUEPO8ES02KDSB</t>
  </si>
  <si>
    <t>3330603058 - 0</t>
  </si>
  <si>
    <t>1029141884</t>
  </si>
  <si>
    <t>GIR EMT0UTHF016KF96ECDFUEPO8ES02K60H</t>
  </si>
  <si>
    <t>3138584623 - 3138584623</t>
  </si>
  <si>
    <t>CJR ALCARAVAN</t>
  </si>
  <si>
    <t>7317301</t>
  </si>
  <si>
    <t>GIR EMT0UTHF016KF96ECDFUEPO8ES02JRMU</t>
  </si>
  <si>
    <t>3204754744 - 0</t>
  </si>
  <si>
    <t>1049645921</t>
  </si>
  <si>
    <t>GIR EMT0UTHF016KF96ECDFUEPO8ES02KBJR</t>
  </si>
  <si>
    <t>3213210787 - 0</t>
  </si>
  <si>
    <t>1023936015</t>
  </si>
  <si>
    <t>GIR EMT0UTHF016KF96ECDFUEPO8ES02JIDU</t>
  </si>
  <si>
    <t>3007722602 - 3162991367</t>
  </si>
  <si>
    <t>CJR NARANJOS DE EDEN</t>
  </si>
  <si>
    <t>1015999073</t>
  </si>
  <si>
    <t>GIR EMT0UTHF016KF96ECDFUEPO8ES02J7VE</t>
  </si>
  <si>
    <t>3239351402 - 0</t>
  </si>
  <si>
    <t>1020810903</t>
  </si>
  <si>
    <t>GIR EMT0UTHF016KF96ECDFUEPO8ES02KDR7</t>
  </si>
  <si>
    <t>3164281041 - 3176994588</t>
  </si>
  <si>
    <t>SAN JOSE-ENGATIVA</t>
  </si>
  <si>
    <t>1007182851</t>
  </si>
  <si>
    <t>GIR EMT0UTHF016KF96ECDFUEPO8ES02JAME</t>
  </si>
  <si>
    <t>3117150754 - 0</t>
  </si>
  <si>
    <t>1042451278</t>
  </si>
  <si>
    <t>GIR EMT0UTHF016KF96ECDFUEPO8ES02KFKC</t>
  </si>
  <si>
    <t>3052581208 - 0</t>
  </si>
  <si>
    <t>53116137</t>
  </si>
  <si>
    <t>GIR EMT0UTHF016KF96ECDFUEPO8ES02K8E5</t>
  </si>
  <si>
    <t>3228897785 - 0</t>
  </si>
  <si>
    <t>VILLA UNIVERSITARIA</t>
  </si>
  <si>
    <t>871422</t>
  </si>
  <si>
    <t>GIR EMT0UTHF016KF96ECDFUEPO8ES02K7RR</t>
  </si>
  <si>
    <t>3192167996 - 0</t>
  </si>
  <si>
    <t>1042456763</t>
  </si>
  <si>
    <t>GIR EMT0UTHF016KF96ECDFUEPO8ES02K13Q_2026-05-03_16-12-37</t>
  </si>
  <si>
    <t>3004769111 - 0</t>
  </si>
  <si>
    <t>1000354105</t>
  </si>
  <si>
    <t>GIR EMT0UTHF016KF96ECDFUEPO8ES02JOKQ</t>
  </si>
  <si>
    <t>3138142099 - 0</t>
  </si>
  <si>
    <t>1127572470</t>
  </si>
  <si>
    <t>GIR EMT0UTHF016KF96ECDFUEPO8ES02JC0N</t>
  </si>
  <si>
    <t>3028334206 - 3028334206</t>
  </si>
  <si>
    <t>33105873</t>
  </si>
  <si>
    <t>GIR EMT0UTHF016KF96ECDFUEPO8ES02KD0L</t>
  </si>
  <si>
    <t>3003390579 - 3046747879</t>
  </si>
  <si>
    <t>52215153</t>
  </si>
  <si>
    <t>GIR EMT0UTHF016KF96ECDFUEPO8ES02K7NL</t>
  </si>
  <si>
    <t>3154105236 - 0</t>
  </si>
  <si>
    <t>1032394235</t>
  </si>
  <si>
    <t>GIR EMT0UTHF016KF96ECDFUEPO8ES02K3V0</t>
  </si>
  <si>
    <t>3124323267 - 0</t>
  </si>
  <si>
    <t>52474446</t>
  </si>
  <si>
    <t>GIR EMT0UTHF016KF96ECDFUEPO8ES02K2GC</t>
  </si>
  <si>
    <t>3133296849 - 3133296849</t>
  </si>
  <si>
    <t>1098625371</t>
  </si>
  <si>
    <t>GIR EMT0UTHF016KF96ECDFUEPO8ES02JAP9</t>
  </si>
  <si>
    <t>3016301827 - 0</t>
  </si>
  <si>
    <t>80224765</t>
  </si>
  <si>
    <t>GIR M0GM6SBVQ573HD73IP0A5HCI2O01FKNG</t>
  </si>
  <si>
    <t>3165206222 - 17850974</t>
  </si>
  <si>
    <t>52365490</t>
  </si>
  <si>
    <t>GIR EMT0UTHF016KF96ECDFUEPO8ES02K2MF</t>
  </si>
  <si>
    <t>3103014797 - 0</t>
  </si>
  <si>
    <t>1075669497</t>
  </si>
  <si>
    <t>GIR EMT0UTHF016KF96ECDFUEPO8ES02K53H</t>
  </si>
  <si>
    <t>3005719926 - 3134857345</t>
  </si>
  <si>
    <t>1114390386</t>
  </si>
  <si>
    <t>GIR EMT0UTHF016KF96ECDFUEPO8ES02K3BA</t>
  </si>
  <si>
    <t>3122448020 - 0</t>
  </si>
  <si>
    <t>1083917300</t>
  </si>
  <si>
    <t>GIR EMT0UTHF016KF96ECDFUEPO8ES02JR1E</t>
  </si>
  <si>
    <t>3144576573 - 3144576573</t>
  </si>
  <si>
    <t>1001877992</t>
  </si>
  <si>
    <t>GIR M0GM6SBVQ573HD73IP0A5HCI2O011M2J_2026-05-03_00-41-55</t>
  </si>
  <si>
    <t>3132461611 - 0</t>
  </si>
  <si>
    <t>1098767658</t>
  </si>
  <si>
    <t>GIR EMT0UTHF016KF96ECDFUEPO8ES02KCSL_2026-05-03_19-30-03</t>
  </si>
  <si>
    <t>3178552795 - 76738877</t>
  </si>
  <si>
    <t>1110564880</t>
  </si>
  <si>
    <t>GIR EMT0UTHF016KF96ECDFUEPO8ES02K9VR</t>
  </si>
  <si>
    <t>3154815734 - 0</t>
  </si>
  <si>
    <t>79628127</t>
  </si>
  <si>
    <t>GIR EMT0UTHF016KF96ECDFUEPO8ES02K2K5</t>
  </si>
  <si>
    <t>3202339868 - 0</t>
  </si>
  <si>
    <t>URB SANTA COLOMA</t>
  </si>
  <si>
    <t>1019044878</t>
  </si>
  <si>
    <t>GIR EMT0UTHF016KF96ECDFUEPO8ES02JT45</t>
  </si>
  <si>
    <t>3134457724 - 14457724</t>
  </si>
  <si>
    <t>1126450665</t>
  </si>
  <si>
    <t>GIR EMT0UTHF016KF96ECDFUEPO8ES02JRN7</t>
  </si>
  <si>
    <t>3188112295 - 0</t>
  </si>
  <si>
    <t>1028884776</t>
  </si>
  <si>
    <t>GIR EMT0UTHF016KF96ECDFUEPO8ES02JQ96</t>
  </si>
  <si>
    <t>3155096873 - 0</t>
  </si>
  <si>
    <t>110010000493</t>
  </si>
  <si>
    <t>1022403428</t>
  </si>
  <si>
    <t>3134104729 - 3118682251</t>
  </si>
  <si>
    <t>URB NATIVO ARENA</t>
  </si>
  <si>
    <t>98556941</t>
  </si>
  <si>
    <t>GIR EMT0UTHF016KF96ECDFUEPO8ES02J416</t>
  </si>
  <si>
    <t>3116098866 - 0</t>
  </si>
  <si>
    <t>8642577</t>
  </si>
  <si>
    <t>GIR EMT0UTHF016KF96ECDFUEPO8ES02J08H</t>
  </si>
  <si>
    <t>3118710718 - 3173600125</t>
  </si>
  <si>
    <t>VILLA DEL CAMPO</t>
  </si>
  <si>
    <t>18617413</t>
  </si>
  <si>
    <t>GIR EMT0UTHF016KF96ECDFUEPO8ES02IREU</t>
  </si>
  <si>
    <t>3122953919 - 0</t>
  </si>
  <si>
    <t>1032442142</t>
  </si>
  <si>
    <t>GIR M0GM6SBVQ573HD73IP0A5HCI2O010M62</t>
  </si>
  <si>
    <t>3194544242 - 0</t>
  </si>
  <si>
    <t>1107037035</t>
  </si>
  <si>
    <t>GIR EMT0UTHF016KF96ECDFUEPO8ES02J0JM</t>
  </si>
  <si>
    <t>3117309866 - 0</t>
  </si>
  <si>
    <t>1020818729</t>
  </si>
  <si>
    <t>GIR EMT0UTHF016KF96ECDFUEPO8ES02IMQU_2026-05-02_19-06-15</t>
  </si>
  <si>
    <t>3143407226 - 001</t>
  </si>
  <si>
    <t>1013104657</t>
  </si>
  <si>
    <t>GIR EMT0UTHF016KF96ECDFUEPO8ES02IJQH_2026-05-02_18-44-32</t>
  </si>
  <si>
    <t>3219622125 - 0</t>
  </si>
  <si>
    <t>1037589522</t>
  </si>
  <si>
    <t>GIR EMT0UTHF016KF96ECDFUEPO8ES02J5UQ_2026-05-02_21-43-32</t>
  </si>
  <si>
    <t>3245579480 - 0</t>
  </si>
  <si>
    <t>29363455</t>
  </si>
  <si>
    <t>GIR EMT0UTHF016KF96ECDFUEPO8ES02IV1M_2026-05-02_20-22-30</t>
  </si>
  <si>
    <t>3168295631 - 24333542</t>
  </si>
  <si>
    <t>13993592</t>
  </si>
  <si>
    <t>GIR EMT0UTHF016KF96ECDFUEPO8ES02INJM</t>
  </si>
  <si>
    <t>3153602028 - 3155823914</t>
  </si>
  <si>
    <t>1233497282</t>
  </si>
  <si>
    <t>GIR EMT0UTHF016KF96ECDFUEPO8ES02IORB</t>
  </si>
  <si>
    <t>3167505668 - 0</t>
  </si>
  <si>
    <t>SAN LUIS-RAEL URIBE</t>
  </si>
  <si>
    <t>79610609</t>
  </si>
  <si>
    <t>GIR EMT0UTHF016KF96ECDFUEPO8ES02J6U5_2026-05-02_21-56-56</t>
  </si>
  <si>
    <t>3206637129 - 0</t>
  </si>
  <si>
    <t>79578842</t>
  </si>
  <si>
    <t>GIR EMT0UTHF016KF96ECDFUEPO8ES02IU91</t>
  </si>
  <si>
    <t>3153757548 - 02762443</t>
  </si>
  <si>
    <t>1022413238</t>
  </si>
  <si>
    <t>GIR EMT0UTHF016KF96ECDFUEPO8ES02ISPV</t>
  </si>
  <si>
    <t>3108614811 - 0</t>
  </si>
  <si>
    <t>1002622938</t>
  </si>
  <si>
    <t>GIR EMT0UTHF016KF96ECDFUEPO8ES02J76P_2026-05-02_22-00-36</t>
  </si>
  <si>
    <t>3137744438 - 0</t>
  </si>
  <si>
    <t>94537560</t>
  </si>
  <si>
    <t>GIR EMT0UTHF016KF96ECDFUEPO8ES02IQHE_2026-05-02_19-37-51</t>
  </si>
  <si>
    <t>3172429481 - 3127079</t>
  </si>
  <si>
    <t>CJR LA ESTRELLI SUBA</t>
  </si>
  <si>
    <t>1233903577</t>
  </si>
  <si>
    <t>GIR EMT0UTHF016KF96ECDFUEPO8ES02J4S2</t>
  </si>
  <si>
    <t>3108118967 - 0</t>
  </si>
  <si>
    <t>1017927652</t>
  </si>
  <si>
    <t>GIR EMT0UTHF016KF96ECDFUEPO8ES02J1RD</t>
  </si>
  <si>
    <t>3103168727 - 0</t>
  </si>
  <si>
    <t>GIR EMT0UTHF016KF96ECDFUEPO8ES02IU8I</t>
  </si>
  <si>
    <t>3105567210 - 8888888</t>
  </si>
  <si>
    <t>CJR VILLA CARIB ROJA</t>
  </si>
  <si>
    <t>1042434021</t>
  </si>
  <si>
    <t>GIR EMT0UTHF016KF96ECDFUEPO8ES02IKE4</t>
  </si>
  <si>
    <t>3005863955 - 3016302837</t>
  </si>
  <si>
    <t>1000942502</t>
  </si>
  <si>
    <t>GIR EMT0UTHF016KF96ECDFUEPO8ES02J6F4</t>
  </si>
  <si>
    <t>3104048850 - 0</t>
  </si>
  <si>
    <t>1020768193</t>
  </si>
  <si>
    <t>GIR EMT0UTHF016KF96ECDFUEPO8ES02ITKJ</t>
  </si>
  <si>
    <t>3192691709 - 0</t>
  </si>
  <si>
    <t>80037387</t>
  </si>
  <si>
    <t>3152576593 - 00000000</t>
  </si>
  <si>
    <t>1114894368</t>
  </si>
  <si>
    <t>GIR EMT0UTHF016KF96ECDFUEPO8ES02IS8B</t>
  </si>
  <si>
    <t>3045546769 - 0</t>
  </si>
  <si>
    <t>51602169</t>
  </si>
  <si>
    <t>GIR EMT0UTHF016KF96ECDFUEPO8ES02IPKJ</t>
  </si>
  <si>
    <t>3127112503 - 0</t>
  </si>
  <si>
    <t>28874307</t>
  </si>
  <si>
    <t>GIR EMT0UTHF016KF96ECDFUEPO8ES02J6DI_2026-05-02_21-49-27</t>
  </si>
  <si>
    <t>3118570162 - 3203725415</t>
  </si>
  <si>
    <t>52366989</t>
  </si>
  <si>
    <t>GIR M0GM6SBVQ573HD73IP0A5HCI2O011G20</t>
  </si>
  <si>
    <t>3017671028 - 04870255</t>
  </si>
  <si>
    <t>79689344</t>
  </si>
  <si>
    <t>GIR EMT0UTHF016KF96ECDFUEPO8ES02I6C0/EMT0UTHF016KF96ECDFUEPO8ES02II01</t>
  </si>
  <si>
    <t>3114561548 - 3114561548</t>
  </si>
  <si>
    <t>42897083</t>
  </si>
  <si>
    <t>1053778201</t>
  </si>
  <si>
    <t>KELLY LORENA SEPULVEDA MONTOYA</t>
  </si>
  <si>
    <t>GIR EMT0UTHF016KF96ECDFUEPO8ES02IG63</t>
  </si>
  <si>
    <t>3107693177 - 02555237</t>
  </si>
  <si>
    <t>15172799</t>
  </si>
  <si>
    <t>GIR M0GM6SBVQ573HD73IP0A5HCI2O011H0G_2026-05-02_20-54-42</t>
  </si>
  <si>
    <t>3024723282 - 0</t>
  </si>
  <si>
    <t>85434155</t>
  </si>
  <si>
    <t>GIR EMT0UTHF016KF96ECDFUEPO8ES02IT96</t>
  </si>
  <si>
    <t>3157728911 - 3157728911</t>
  </si>
  <si>
    <t>8396855</t>
  </si>
  <si>
    <t>GIR EMT0UTHF016KF96ECDFUEPO8ES02J1J6</t>
  </si>
  <si>
    <t>3164430845 - 15408445</t>
  </si>
  <si>
    <t>1015483048</t>
  </si>
  <si>
    <t>GIR EMT0UTHF016KF96ECDFUEPO8ES02J0SJ_2026-05-02_20-42-17</t>
  </si>
  <si>
    <t>3208610426 - 0</t>
  </si>
  <si>
    <t>1018497442</t>
  </si>
  <si>
    <t>GIR EMT0UTHF016KF96ECDFUEPO8ES02J2VA</t>
  </si>
  <si>
    <t>3507890008 - 3507890008</t>
  </si>
  <si>
    <t>1007401069</t>
  </si>
  <si>
    <t>GIR EMT0UTHF016KF96ECDFUEPO8ES02J561</t>
  </si>
  <si>
    <t>3046239159 - 0</t>
  </si>
  <si>
    <t>80000905</t>
  </si>
  <si>
    <t>GIR EMT0UTHF016KF96ECDFUEPO8ES02IRRQ_2026-05-02_19-49-59</t>
  </si>
  <si>
    <t>3002664693 - 3006501208</t>
  </si>
  <si>
    <t>SAN LUCAS II</t>
  </si>
  <si>
    <t>32844331</t>
  </si>
  <si>
    <t>GIR EMT0UTHF016KF96ECDFUEPO8ES02ILCT</t>
  </si>
  <si>
    <t>3203748612 - 0</t>
  </si>
  <si>
    <t>110010000936</t>
  </si>
  <si>
    <t>80217022</t>
  </si>
  <si>
    <t>3185852402 - 3156984587</t>
  </si>
  <si>
    <t>1033789929</t>
  </si>
  <si>
    <t>GIR EMT0UTHF016KF96ECDFUEPO8ES02IB2K</t>
  </si>
  <si>
    <t>3208935316 - 0</t>
  </si>
  <si>
    <t>1 DE MAYO</t>
  </si>
  <si>
    <t>1065575960</t>
  </si>
  <si>
    <t>GIR EMT0UTHF016KF96ECDFUEPO8ES02IJAE</t>
  </si>
  <si>
    <t>3123946572 - 0</t>
  </si>
  <si>
    <t>1118288522</t>
  </si>
  <si>
    <t>1105363185</t>
  </si>
  <si>
    <t>JUAN DAVID DIAZ CASTILLO</t>
  </si>
  <si>
    <t>GIR LIBIV4RMS53N528MG9JQE8A84G05OHM1</t>
  </si>
  <si>
    <t>3166247341 - 01111111</t>
  </si>
  <si>
    <t>EL PUPO</t>
  </si>
  <si>
    <t>1065578661</t>
  </si>
  <si>
    <t>aGIR EMT0UTHF016KF96ECDFUEPO8ES01MA5N_2026-04-24_20-50-52</t>
  </si>
  <si>
    <t>3151295587 - 0</t>
  </si>
  <si>
    <t>43272332</t>
  </si>
  <si>
    <t>3117340594 - 0</t>
  </si>
  <si>
    <t>1140872473</t>
  </si>
  <si>
    <t>3188499665 - 3023717101</t>
  </si>
  <si>
    <t>40077611</t>
  </si>
  <si>
    <t>GIR EMT0UTHF016KF96ECDFUEPO8ES02ID81/EMT0UTHF016KF96ECDFUEPO8ES02IGSM</t>
  </si>
  <si>
    <t>3125092379 - 0</t>
  </si>
  <si>
    <t>1120564085</t>
  </si>
  <si>
    <t>GIR EMT0UTHF016KF96ECDFUEPO8ES02I9HF</t>
  </si>
  <si>
    <t>3228246241 - 0</t>
  </si>
  <si>
    <t>1030585905</t>
  </si>
  <si>
    <t>GIR EMT0UTHF016KF96ECDFUEPO8ES02IA1V</t>
  </si>
  <si>
    <t>3232880750 - 0</t>
  </si>
  <si>
    <t>110010001115</t>
  </si>
  <si>
    <t>1058845327</t>
  </si>
  <si>
    <t>3108873368 - 0</t>
  </si>
  <si>
    <t>1144205130</t>
  </si>
  <si>
    <t>3170671750 - 3177158594</t>
  </si>
  <si>
    <t>1033800463</t>
  </si>
  <si>
    <t>GIR EMT0UTHF016KF96ECDFUEPO8ES02FTS5_2026-05-01_18-07-47</t>
  </si>
  <si>
    <t>3046067026 - 0</t>
  </si>
  <si>
    <t>BRTA HERNAN OSPI PER</t>
  </si>
  <si>
    <t>1022418774</t>
  </si>
  <si>
    <t>GIR EMT0UTHF016KF96ECDFUEPO8ES02I8H1</t>
  </si>
  <si>
    <t>3058154627 - 3058154627</t>
  </si>
  <si>
    <t>1090407203</t>
  </si>
  <si>
    <t>GIR EMT0UTHF016KF96ECDFUEPO8ES02I87N</t>
  </si>
  <si>
    <t>3178877954 - 0</t>
  </si>
  <si>
    <t>1032475719</t>
  </si>
  <si>
    <t>3212590558 - 0</t>
  </si>
  <si>
    <t>1000416510</t>
  </si>
  <si>
    <t>GIR EMT0UTHF016KF96ECDFUEPO8ES02I7TM</t>
  </si>
  <si>
    <t>3244400675 - 0</t>
  </si>
  <si>
    <t>1129523585</t>
  </si>
  <si>
    <t>GIR M0GM6SBVQ573HD73IP0A5HCI2O00UAQB</t>
  </si>
  <si>
    <t>3146389139 - 1</t>
  </si>
  <si>
    <t>CIUDADELA CALAMARI</t>
  </si>
  <si>
    <t>55155749</t>
  </si>
  <si>
    <t>GIR EMT0UTHF016KF96ECDFUEPO8ES02FLET</t>
  </si>
  <si>
    <t>3185282780 - 3185282780</t>
  </si>
  <si>
    <t>1013643658</t>
  </si>
  <si>
    <t>GIR EMT0UTHF016KF96ECDFUEPO8ES02IERD</t>
  </si>
  <si>
    <t>3174545036 - 3155441587</t>
  </si>
  <si>
    <t>1140892680</t>
  </si>
  <si>
    <t>GIR EMT0UTHF016KF96ECDFUEPO8ES01OS6G_2026-04-25_17-19-45</t>
  </si>
  <si>
    <t>3175824891 - 53624642</t>
  </si>
  <si>
    <t>42827335</t>
  </si>
  <si>
    <t>3012662983 - 3013639469</t>
  </si>
  <si>
    <t>CJR SABANA VERDE I</t>
  </si>
  <si>
    <t>1032482053</t>
  </si>
  <si>
    <t>GIR EMT0UTHF016KF96ECDFUEPO8ES02I93M</t>
  </si>
  <si>
    <t>3006611012 - 0</t>
  </si>
  <si>
    <t>050010000220</t>
  </si>
  <si>
    <t>1003854092</t>
  </si>
  <si>
    <t>3112737235 - 0</t>
  </si>
  <si>
    <t>1144184330</t>
  </si>
  <si>
    <t>GIR EMT0UTHF016KF96ECDFUEPO8ES02I6BJ</t>
  </si>
  <si>
    <t>3164549957 - 0</t>
  </si>
  <si>
    <t>050010000094</t>
  </si>
  <si>
    <t>1123624161</t>
  </si>
  <si>
    <t>3166235188 - 3166235188</t>
  </si>
  <si>
    <t>1016067701</t>
  </si>
  <si>
    <t>GIR EMT0UTHF016KF96ECDFUEPO8ES02HUGQ</t>
  </si>
  <si>
    <t>3246854834 - 0</t>
  </si>
  <si>
    <t>1056120259</t>
  </si>
  <si>
    <t>GIR EMT0UTHF016KF96ECDFUEPO8ES02HQHM</t>
  </si>
  <si>
    <t>3126598451 - 0</t>
  </si>
  <si>
    <t>760010000127</t>
  </si>
  <si>
    <t>3006115614 - 0</t>
  </si>
  <si>
    <t>52472617</t>
  </si>
  <si>
    <t>3138256119 - 0</t>
  </si>
  <si>
    <t>52006434</t>
  </si>
  <si>
    <t>aGIR EMT0UTHF016KF96ECDFUEPO8ES02HQCN_2026-05-02_16-10-24</t>
  </si>
  <si>
    <t>3008284878 - 13009989</t>
  </si>
  <si>
    <t>24098620</t>
  </si>
  <si>
    <t>GIR EMT0UTHF016KF96ECDFUEPO8ES02HQVT</t>
  </si>
  <si>
    <t>3132829679 - 0</t>
  </si>
  <si>
    <t>1098638241</t>
  </si>
  <si>
    <t>30127239979 - 76387564</t>
  </si>
  <si>
    <t>87065451</t>
  </si>
  <si>
    <t>GIR EMT0UTHF016KF96ECDFUEPO8ES02HT8L</t>
  </si>
  <si>
    <t>3135523097 - 3125632415</t>
  </si>
  <si>
    <t>1004807337</t>
  </si>
  <si>
    <t>3143280919 - 0</t>
  </si>
  <si>
    <t>1233344701</t>
  </si>
  <si>
    <t>aGIR EMT0UTHF016KF96ECDFUEPO8ES02I1H4_2026-05-02_16-49-58</t>
  </si>
  <si>
    <t>3194396775 - 0</t>
  </si>
  <si>
    <t>16593722</t>
  </si>
  <si>
    <t>3106911616 - 3106911616</t>
  </si>
  <si>
    <t>VILLA MERCEDES</t>
  </si>
  <si>
    <t>57427547</t>
  </si>
  <si>
    <t>GIR EMT0UTHF016KF96ECDFUEPO8ES02HSPA</t>
  </si>
  <si>
    <t>3108707018 - 054206970</t>
  </si>
  <si>
    <t>LA FRAGUA</t>
  </si>
  <si>
    <t>80911975</t>
  </si>
  <si>
    <t>3503729966 - 0</t>
  </si>
  <si>
    <t>1010215787</t>
  </si>
  <si>
    <t>3503460903 - 0</t>
  </si>
  <si>
    <t>3013314577 - 024382837</t>
  </si>
  <si>
    <t>1022365778</t>
  </si>
  <si>
    <t>GIR EMT0UTHF016KF96ECDFUEPO8ES02I2QA</t>
  </si>
  <si>
    <t>3012648226 - 0</t>
  </si>
  <si>
    <t>1019076306</t>
  </si>
  <si>
    <t>GIR EMT0UTHF016KF96ECDFUEPO8ES02HUCP</t>
  </si>
  <si>
    <t>9999999 - 3115712398</t>
  </si>
  <si>
    <t>EL CENTAURO</t>
  </si>
  <si>
    <t>1083864361</t>
  </si>
  <si>
    <t>3165393242 - 3167594533</t>
  </si>
  <si>
    <t>53131282</t>
  </si>
  <si>
    <t>3005080763 - 0</t>
  </si>
  <si>
    <t>13717926</t>
  </si>
  <si>
    <t>GIR EMT0UTHF016KF96ECDFUEPO8ES02HSPV</t>
  </si>
  <si>
    <t>0076367789 - 01111111</t>
  </si>
  <si>
    <t>LA POLA</t>
  </si>
  <si>
    <t>1106949144</t>
  </si>
  <si>
    <t>3113229962 - 0</t>
  </si>
  <si>
    <t>SAN ANDRES II</t>
  </si>
  <si>
    <t>1110588951</t>
  </si>
  <si>
    <t>GIR EMT0UTHF016KF96ECDFUEPO8ES02HPVF</t>
  </si>
  <si>
    <t>3108840231 - 3108840231</t>
  </si>
  <si>
    <t>32751833</t>
  </si>
  <si>
    <t>GIR EMT0UTHF016KF96ECDFUEPO8ES02HNMD</t>
  </si>
  <si>
    <t>3011159340 - 0</t>
  </si>
  <si>
    <t>500010000175</t>
  </si>
  <si>
    <t>1127390631</t>
  </si>
  <si>
    <t>3214938666 - 0</t>
  </si>
  <si>
    <t>410010000099</t>
  </si>
  <si>
    <t>1006410960</t>
  </si>
  <si>
    <t>3173175111 - 0</t>
  </si>
  <si>
    <t>760010000358</t>
  </si>
  <si>
    <t>94301348</t>
  </si>
  <si>
    <t>3174035324 - 3103884943</t>
  </si>
  <si>
    <t>19486892</t>
  </si>
  <si>
    <t>3163106086 - 0013626793</t>
  </si>
  <si>
    <t>PARAMO URBANO I</t>
  </si>
  <si>
    <t>52029958</t>
  </si>
  <si>
    <t>aGIR SSFKHD4D3L7CP6L6BLG51CO4A40CI8G7_2025-05-26_14-55-23</t>
  </si>
  <si>
    <t>3123032068 - 0</t>
  </si>
  <si>
    <t>1006020961</t>
  </si>
  <si>
    <t>3224008228 - 9056925</t>
  </si>
  <si>
    <t>1020411049</t>
  </si>
  <si>
    <t>GIR EMT0UTHF016KF96ECDFUEPO8ES02HO27</t>
  </si>
  <si>
    <t>3185925849 - 00000000</t>
  </si>
  <si>
    <t>80124348</t>
  </si>
  <si>
    <t>3102541284 - 16012101</t>
  </si>
  <si>
    <t>1000440862</t>
  </si>
  <si>
    <t>3114353779 - 0</t>
  </si>
  <si>
    <t>1005891473</t>
  </si>
  <si>
    <t>GIR EMT0UTHF016KF96ECDFUEPO8ES02HJ94</t>
  </si>
  <si>
    <t>3012483500 - 0</t>
  </si>
  <si>
    <t>ATAHUALPA</t>
  </si>
  <si>
    <t>1004190458</t>
  </si>
  <si>
    <t>GIR EMT0UTHF016KF96ECDFUEPO8ES02HHA1</t>
  </si>
  <si>
    <t>3176705110 - 0</t>
  </si>
  <si>
    <t>1022415785</t>
  </si>
  <si>
    <t>3123145217 - 0</t>
  </si>
  <si>
    <t>52174806</t>
  </si>
  <si>
    <t>GIR M0GM6SBVQ573HD73IP0A5HCI2O00NCVI</t>
  </si>
  <si>
    <t>3142463382 - 0</t>
  </si>
  <si>
    <t>CJR CARIBE VERDE</t>
  </si>
  <si>
    <t>1123970405</t>
  </si>
  <si>
    <t>3222780214 - 0</t>
  </si>
  <si>
    <t>80804183</t>
  </si>
  <si>
    <t>GIR EMT0UTHF016KF96ECDFUEPO8ES02FFG1</t>
  </si>
  <si>
    <t>3174388000 - 0014346345</t>
  </si>
  <si>
    <t>68297620</t>
  </si>
  <si>
    <t>aGIR EMT0UTHF016KF96ECDFUEPO8ES02HLM4_2026-05-02_15-44-23</t>
  </si>
  <si>
    <t>3223130632 - 08851858</t>
  </si>
  <si>
    <t>1002199715</t>
  </si>
  <si>
    <t>3125200320 - 0</t>
  </si>
  <si>
    <t>1110450031</t>
  </si>
  <si>
    <t>GIR EMT0UTHF016KF96ECDFUEPO8ES02HLUD_2026-05-02_15-46-10</t>
  </si>
  <si>
    <t>3003006570 - 0</t>
  </si>
  <si>
    <t>79719466</t>
  </si>
  <si>
    <t>GIR EMT0UTHF016KF96ECDFUEPO8ES02HKJ0</t>
  </si>
  <si>
    <t>3157331441 - 3157331441</t>
  </si>
  <si>
    <t>1039760456</t>
  </si>
  <si>
    <t>3014699732 - 0</t>
  </si>
  <si>
    <t>1193131250</t>
  </si>
  <si>
    <t>3102048818 - 0</t>
  </si>
  <si>
    <t>80021779</t>
  </si>
  <si>
    <t>aGIR M0GM6SBVQ573HD73IP0A5HCI2O00TLP7_2026-05-02_17-51-35</t>
  </si>
  <si>
    <t>3046050075 - 0</t>
  </si>
  <si>
    <t>1032460767</t>
  </si>
  <si>
    <t>3194048020 - 1</t>
  </si>
  <si>
    <t>1013623495</t>
  </si>
  <si>
    <t>3224308795 - 0</t>
  </si>
  <si>
    <t>52956785</t>
  </si>
  <si>
    <t>3017807415 - 0</t>
  </si>
  <si>
    <t>NUESTRA SRA REMEDIOS</t>
  </si>
  <si>
    <t>1020738844</t>
  </si>
  <si>
    <t>GIR EMT0UTHF016KF96ECDFUEPO8ES02HM70</t>
  </si>
  <si>
    <t>3107864714 - 3107864714</t>
  </si>
  <si>
    <t>1043129836</t>
  </si>
  <si>
    <t>3009818166 - 3006929965</t>
  </si>
  <si>
    <t>VILLA CAMPANOS II</t>
  </si>
  <si>
    <t>22730217</t>
  </si>
  <si>
    <t>GIR M0GM6SBVQ573HD73IP0A5HCI2O00O8U3_2026-05-02_15-49-25</t>
  </si>
  <si>
    <t>3106122717 - 0</t>
  </si>
  <si>
    <t>1018468706</t>
  </si>
  <si>
    <t>aGIR M0GM6SBVQ573HD73IP0A5HCI2O00MJ0K_2026-05-02_14-55-05</t>
  </si>
  <si>
    <t>3003310843 - 0</t>
  </si>
  <si>
    <t>VILLA MARLEN II</t>
  </si>
  <si>
    <t>1110569909</t>
  </si>
  <si>
    <t>GIR M0GM6SBVQ573HD73IP0A5HCI2O00O53O</t>
  </si>
  <si>
    <t>3222858915 - 0</t>
  </si>
  <si>
    <t>13356335</t>
  </si>
  <si>
    <t>GIR EMT0UTHF016KF96ECDFUEPO8ES02HK81_2026-05-02_15-38-51</t>
  </si>
  <si>
    <t>3019028459 - 14769161</t>
  </si>
  <si>
    <t>1152219333</t>
  </si>
  <si>
    <t>1091354372</t>
  </si>
  <si>
    <t>YORDAN DANIEL QUINTANA MARTINEZ</t>
  </si>
  <si>
    <t>GIR M0GM6SBVQ573HD73IP0A5HCI2O00O7BI_2026-05-02_15-47-52</t>
  </si>
  <si>
    <t>3133056492 - 0</t>
  </si>
  <si>
    <t>CJR PLAZA VALLARTA</t>
  </si>
  <si>
    <t>52792246</t>
  </si>
  <si>
    <t>GIR 0FIKEN8COL0AL9NF6T4S5OHC4K0PPIU7</t>
  </si>
  <si>
    <t>3183398535 - 3183398535</t>
  </si>
  <si>
    <t>1004350649</t>
  </si>
  <si>
    <t>GIR M0GM6SBVQ573HD73IP0A5HCI2O00OFAQ</t>
  </si>
  <si>
    <t>3215685458 - 0</t>
  </si>
  <si>
    <t>1000122260</t>
  </si>
  <si>
    <t>3126097300 - 0</t>
  </si>
  <si>
    <t>1036691448</t>
  </si>
  <si>
    <t>3153254789 - 0</t>
  </si>
  <si>
    <t>110010000081</t>
  </si>
  <si>
    <t>1013681885</t>
  </si>
  <si>
    <t>3112549400 - 1</t>
  </si>
  <si>
    <t>087580000036</t>
  </si>
  <si>
    <t>1051735504</t>
  </si>
  <si>
    <t>3147664476 - 1</t>
  </si>
  <si>
    <t>1028024071</t>
  </si>
  <si>
    <t>3044623423 - 082335511</t>
  </si>
  <si>
    <t>765200000121</t>
  </si>
  <si>
    <t>1151963320</t>
  </si>
  <si>
    <t>3172250956 - 22643453</t>
  </si>
  <si>
    <t>110010000404</t>
  </si>
  <si>
    <t>1032461688</t>
  </si>
  <si>
    <t>3057942843 - 001</t>
  </si>
  <si>
    <t>760010000258</t>
  </si>
  <si>
    <t>38560774</t>
  </si>
  <si>
    <t>3107838993 - 3045773629</t>
  </si>
  <si>
    <t>1005090287</t>
  </si>
  <si>
    <t>3045755323 - 0</t>
  </si>
  <si>
    <t>680010000073</t>
  </si>
  <si>
    <t>1095298865</t>
  </si>
  <si>
    <t>3170721136 - 0</t>
  </si>
  <si>
    <t>LEG AUT 2026-05-02</t>
  </si>
  <si>
    <t>080010000002</t>
  </si>
  <si>
    <t>72147785</t>
  </si>
  <si>
    <t>3005128077 - 0</t>
  </si>
  <si>
    <t>252690007514</t>
  </si>
  <si>
    <t>52087875</t>
  </si>
  <si>
    <t>3162313831 - 3112412226</t>
  </si>
  <si>
    <t>BOITA I</t>
  </si>
  <si>
    <t>1005995715</t>
  </si>
  <si>
    <t>3133027595 - 0</t>
  </si>
  <si>
    <t>79624428</t>
  </si>
  <si>
    <t>GIR M0GM6SBVQ573HD73IP0A5HCI2O013GPD</t>
  </si>
  <si>
    <t>3124981112 - 3183364063</t>
  </si>
  <si>
    <t>CJR SENDERO OCOBOS</t>
  </si>
  <si>
    <t>1010093127</t>
  </si>
  <si>
    <t>aGIR EMT0UTHF016KF96ECDFUEPO8ES02H2MF_2026-05-02_13-50-10</t>
  </si>
  <si>
    <t>3013534129 - 0</t>
  </si>
  <si>
    <t>1045676264</t>
  </si>
  <si>
    <t>aGIR EMT0UTHF016KF96ECDFUEPO8ES02HAH6_2026-05-02_14-40-24</t>
  </si>
  <si>
    <t>3214948312 - 3214948312</t>
  </si>
  <si>
    <t>43666696</t>
  </si>
  <si>
    <t>3176373042 - 0</t>
  </si>
  <si>
    <t>40362171</t>
  </si>
  <si>
    <t>1003510210</t>
  </si>
  <si>
    <t>MICHELL SAMANTHA VELASQUEZ MARULANDA</t>
  </si>
  <si>
    <t>GIR EMT0UTHF016KF96ECDFUEPO8ES02GVRN</t>
  </si>
  <si>
    <t>3123519259 - 0</t>
  </si>
  <si>
    <t>79139653</t>
  </si>
  <si>
    <t>GIR M0GM6SBVQ573HD73IP0A5HCI2O00JP2K</t>
  </si>
  <si>
    <t>3013375522 - 0</t>
  </si>
  <si>
    <t>QUINT PARAISO MALIBU</t>
  </si>
  <si>
    <t>94304714</t>
  </si>
  <si>
    <t>aGIR EMT0UTHF016KF96ECDFUEPO8ES02H6CG_2026-05-02_14-15-07</t>
  </si>
  <si>
    <t>3122194634 - 0</t>
  </si>
  <si>
    <t>31858804</t>
  </si>
  <si>
    <t>3183418853 - 0</t>
  </si>
  <si>
    <t>40919844</t>
  </si>
  <si>
    <t>aGIR EMT0UTHF016KF96ECDFUEPO8ES02H1KA_2026-05-02_13-42-10</t>
  </si>
  <si>
    <t>3002981046 - 3157491675</t>
  </si>
  <si>
    <t>28007906</t>
  </si>
  <si>
    <t>3013219544 - 6178324</t>
  </si>
  <si>
    <t>1115917574</t>
  </si>
  <si>
    <t>GIR M0GM6SBVQ573HD73IP0A5HCI2O00JQHU</t>
  </si>
  <si>
    <t>3144016161 - 0</t>
  </si>
  <si>
    <t>1063169321</t>
  </si>
  <si>
    <t>GIR EMT0UTHF016KF96ECDFUEPO8ES02H1SS</t>
  </si>
  <si>
    <t>3116846625 - 0</t>
  </si>
  <si>
    <t>1019135668</t>
  </si>
  <si>
    <t>GIR EMT0UTHF016KF96ECDFUEPO8ES02H00P</t>
  </si>
  <si>
    <t>3173347223 - 0</t>
  </si>
  <si>
    <t>CJR MAGNOLIOS</t>
  </si>
  <si>
    <t>1024537009</t>
  </si>
  <si>
    <t>GIR EMT0UTHF016KF96ECDFUEPO8ES02H9C4</t>
  </si>
  <si>
    <t>3168979053 - 12353535</t>
  </si>
  <si>
    <t>80740902</t>
  </si>
  <si>
    <t>GIR EMT0UTHF016KF96ECDFUEPO8ES02H0CK</t>
  </si>
  <si>
    <t>3508061342 - 0</t>
  </si>
  <si>
    <t>1007246475</t>
  </si>
  <si>
    <t>3204062615 - 0</t>
  </si>
  <si>
    <t>GIR EMT0UTHF016KF96ECDFUEPO8ES02H82O</t>
  </si>
  <si>
    <t>3015120889 - 3015120889</t>
  </si>
  <si>
    <t>98594891</t>
  </si>
  <si>
    <t>GIR EMT0UTHF016KF96ECDFUEPO8ES02H11U</t>
  </si>
  <si>
    <t>3148039089 - 0</t>
  </si>
  <si>
    <t>1016948435</t>
  </si>
  <si>
    <t>GIR EMT0UTHF016KF96ECDFUEPO8ES02H6B1</t>
  </si>
  <si>
    <t>3114621927 - 0</t>
  </si>
  <si>
    <t>1039086652</t>
  </si>
  <si>
    <t>3126810522 - 0</t>
  </si>
  <si>
    <t>52751239</t>
  </si>
  <si>
    <t>GIR EMT0UTHF016KF96ECDFUEPO8ES02H1O9</t>
  </si>
  <si>
    <t>3144760431 - 0</t>
  </si>
  <si>
    <t>1193464938</t>
  </si>
  <si>
    <t>3107540717 - 1</t>
  </si>
  <si>
    <t>1068952136</t>
  </si>
  <si>
    <t>GIR EMT0UTHF016KF96ECDFUEPO8ES02GUHQ</t>
  </si>
  <si>
    <t>3228325523 - 0</t>
  </si>
  <si>
    <t>45478212</t>
  </si>
  <si>
    <t>3162442775 - 06666101</t>
  </si>
  <si>
    <t>35505069</t>
  </si>
  <si>
    <t>GIR EMT0UTHF016KF96ECDFUEPO8ES02GTC9</t>
  </si>
  <si>
    <t>3228145772 - 15669322</t>
  </si>
  <si>
    <t>52734649</t>
  </si>
  <si>
    <t>GIR EMT0UTHF016KF96ECDFUEPO8ES02GS69</t>
  </si>
  <si>
    <t>3188352890 - 0000000000</t>
  </si>
  <si>
    <t>110010000318</t>
  </si>
  <si>
    <t>60266938</t>
  </si>
  <si>
    <t>3017874021 - 0</t>
  </si>
  <si>
    <t>37557108</t>
  </si>
  <si>
    <t>3156502430 - 3124434464</t>
  </si>
  <si>
    <t>1000064781</t>
  </si>
  <si>
    <t>3337126779 - 3145879988</t>
  </si>
  <si>
    <t>110010000261</t>
  </si>
  <si>
    <t>1140864449</t>
  </si>
  <si>
    <t>3043674147 - 1</t>
  </si>
  <si>
    <t>110010008577</t>
  </si>
  <si>
    <t>1031645139</t>
  </si>
  <si>
    <t>3016072056 - 1</t>
  </si>
  <si>
    <t>080010000064</t>
  </si>
  <si>
    <t>1048280233</t>
  </si>
  <si>
    <t>3004901129 - 3004901129</t>
  </si>
  <si>
    <t>1057786177</t>
  </si>
  <si>
    <t>3115477533 - 0</t>
  </si>
  <si>
    <t>683070000021</t>
  </si>
  <si>
    <t>1121841687</t>
  </si>
  <si>
    <t>3155915813 - 3202618162</t>
  </si>
  <si>
    <t>087580000050</t>
  </si>
  <si>
    <t>1140855289</t>
  </si>
  <si>
    <t>3243134577 - 1</t>
  </si>
  <si>
    <t>80726027</t>
  </si>
  <si>
    <t>3215346140 - 0</t>
  </si>
  <si>
    <t>110010000249</t>
  </si>
  <si>
    <t>1003250997</t>
  </si>
  <si>
    <t>3152253235 - 3152253235</t>
  </si>
  <si>
    <t>1112771796</t>
  </si>
  <si>
    <t>3156985236 - 0</t>
  </si>
  <si>
    <t>1095303058</t>
  </si>
  <si>
    <t>GIR EMT0UTHF016KF96ECDFUEPO8ES02FLOT</t>
  </si>
  <si>
    <t>3153305853 - 0</t>
  </si>
  <si>
    <t>1105689601</t>
  </si>
  <si>
    <t>GIR EMT0UTHF016KF96ECDFUEPO8ES02BEJV</t>
  </si>
  <si>
    <t>3232509974 - 0</t>
  </si>
  <si>
    <t>1007552004</t>
  </si>
  <si>
    <t>GIR EMT0UTHF016KF96ECDFUEPO8ES02GEFE</t>
  </si>
  <si>
    <t>3143064366 - 3108525958</t>
  </si>
  <si>
    <t>52077088</t>
  </si>
  <si>
    <t>GIR EMT0UTHF016KF96ECDFUEPO8ES02FLAU</t>
  </si>
  <si>
    <t>3117369639 - 3118736798</t>
  </si>
  <si>
    <t>1001788942</t>
  </si>
  <si>
    <t>GIR EMT0UTHF016KF96ECDFUEPO8ES02GD3P</t>
  </si>
  <si>
    <t>3043175744 - 0</t>
  </si>
  <si>
    <t>GIR EMT0UTHF016KF96ECDFUEPO8ES02G8M1/EMT0UTHF016KF96ECDFUEPO8ES02GADG</t>
  </si>
  <si>
    <t>3136231842 - 0</t>
  </si>
  <si>
    <t>1005311401</t>
  </si>
  <si>
    <t>GIR EMT0UTHF016KF96ECDFUEPO8ES02G8FF</t>
  </si>
  <si>
    <t>3123682660 - 0</t>
  </si>
  <si>
    <t>1143169833</t>
  </si>
  <si>
    <t>GIR EMT0UTHF016KF96ECDFUEPO8ES02G35L</t>
  </si>
  <si>
    <t>3168517525 - 0</t>
  </si>
  <si>
    <t>1032358321</t>
  </si>
  <si>
    <t>GIR EMT0UTHF016KF96ECDFUEPO8ES02G9B5</t>
  </si>
  <si>
    <t>3115438994 - 0</t>
  </si>
  <si>
    <t>751350</t>
  </si>
  <si>
    <t>GIR EMT0UTHF016KF96ECDFUEPO8ES02G66E</t>
  </si>
  <si>
    <t>3017785127 - 0</t>
  </si>
  <si>
    <t>1073249801</t>
  </si>
  <si>
    <t>GIR EMT0UTHF016KF96ECDFUEPO8ES02FUNQ</t>
  </si>
  <si>
    <t>514 - 0</t>
  </si>
  <si>
    <t>1007120872</t>
  </si>
  <si>
    <t>GIR EMT0UTHF016KF96ECDFUEPO8ES02FLOD</t>
  </si>
  <si>
    <t>3225571334 - 0</t>
  </si>
  <si>
    <t>1006418074</t>
  </si>
  <si>
    <t>GIR MT0UTHF016KF96ECDFUEPO8ES02FLBD</t>
  </si>
  <si>
    <t>3025287800 - 0</t>
  </si>
  <si>
    <t>1115418479</t>
  </si>
  <si>
    <t>GIR EMT0UTHF016KF96ECDFUEPO8ES02FIUO</t>
  </si>
  <si>
    <t>3023547024 - 0</t>
  </si>
  <si>
    <t>66759496</t>
  </si>
  <si>
    <t>GIR EMT0UTHF016KF96ECDFUEPO8ES02GI8D</t>
  </si>
  <si>
    <t>3177501522 - 0</t>
  </si>
  <si>
    <t>1118295402</t>
  </si>
  <si>
    <t>GIR EMT0UTHF016KF96ECDFUEPO8ES02GJLQ</t>
  </si>
  <si>
    <t>3178026039 - 0</t>
  </si>
  <si>
    <t>53100671</t>
  </si>
  <si>
    <t>1094936666</t>
  </si>
  <si>
    <t>JUAN ESTEBAN MAZO PATINO</t>
  </si>
  <si>
    <t>GIR EMT0UTHF016KF96ECDFUEPO8ES02GIJD</t>
  </si>
  <si>
    <t>3138533204 - 0</t>
  </si>
  <si>
    <t>1113629196</t>
  </si>
  <si>
    <t>GIR EMT0UTHF016KF96ECDFUEPO8ES02GD1H</t>
  </si>
  <si>
    <t>3246894802 - 0</t>
  </si>
  <si>
    <t>LAS GAVIOTAS I</t>
  </si>
  <si>
    <t>1043436409</t>
  </si>
  <si>
    <t>GIR EMT0UTHF016KF96ECDFUEPO8ES02D2M2_2026-04-30_18-59-11</t>
  </si>
  <si>
    <t>3192047104 - 0</t>
  </si>
  <si>
    <t>INTERINDUSTRIAL</t>
  </si>
  <si>
    <t>1032487688</t>
  </si>
  <si>
    <t>GIR EMT0UTHF016KF96ECDFUEPO8ES02GLVV_2026-05-02_00-51-39</t>
  </si>
  <si>
    <t>3203941727 - 0</t>
  </si>
  <si>
    <t>1012431860</t>
  </si>
  <si>
    <t>GIR EMT0UTHF016KF96ECDFUEPO8ES02GG9H</t>
  </si>
  <si>
    <t>3102259958 - 0</t>
  </si>
  <si>
    <t>1098719806</t>
  </si>
  <si>
    <t>GIR EMT0UTHF016KF96ECDFUEPO8ES02GDJU</t>
  </si>
  <si>
    <t>3219519741 - 0</t>
  </si>
  <si>
    <t>1019128422</t>
  </si>
  <si>
    <t>GIR EMT0UTHF016KF96ECDFUEPO8ES02G7LQ</t>
  </si>
  <si>
    <t>3192560304 - 0</t>
  </si>
  <si>
    <t>52869949</t>
  </si>
  <si>
    <t>GIR EMT0UTHF016KF96ECDFUEPO8ES02FPK4</t>
  </si>
  <si>
    <t>3212302235 - 0</t>
  </si>
  <si>
    <t>1030619694</t>
  </si>
  <si>
    <t>GIR EMT0UTHF016KF96ECDFUEPO8ES02FSL2</t>
  </si>
  <si>
    <t>3507784181 - 0</t>
  </si>
  <si>
    <t>1090552143</t>
  </si>
  <si>
    <t>1072421409</t>
  </si>
  <si>
    <t>LAURA VALENTINA SUAREZ GARZON</t>
  </si>
  <si>
    <t>GIR EMT0UTHF016KF96ECDFUEPO8ES02GK7S</t>
  </si>
  <si>
    <t>3133101225 - 0</t>
  </si>
  <si>
    <t>22844845</t>
  </si>
  <si>
    <t>GIR EMT0UTHF016KF96ECDFUEPO8ES02GHR9/EMT0UTHF016KF96ECDFUEPO8ES02GI1M</t>
  </si>
  <si>
    <t>3003563127 - 0</t>
  </si>
  <si>
    <t>19089354</t>
  </si>
  <si>
    <t>GIR EMT0UTHF016KF96ECDFUEPO8ES02G7T3</t>
  </si>
  <si>
    <t>3213655114 - 0</t>
  </si>
  <si>
    <t>CJR SAB GRAN II SM 1</t>
  </si>
  <si>
    <t>1000787096</t>
  </si>
  <si>
    <t>GIR EMT0UTHF016KF96ECDFUEPO8ES02FV3C</t>
  </si>
  <si>
    <t>3504314739 - 3111111110</t>
  </si>
  <si>
    <t>1141714734</t>
  </si>
  <si>
    <t>GIR EMT0UTHF016KF96ECDFUEPO8ES02G137</t>
  </si>
  <si>
    <t>3005118243 - 0</t>
  </si>
  <si>
    <t>NUEVA HOLANDA</t>
  </si>
  <si>
    <t>11446977</t>
  </si>
  <si>
    <t>GIR EMT0UTHF016KF96ECDFUEPO8ES02FTS8</t>
  </si>
  <si>
    <t>3219211209 - 3219211209</t>
  </si>
  <si>
    <t>1130680843</t>
  </si>
  <si>
    <t>GIR EMT0UTHF016KF96ECDFUEPO8ES02FSCL</t>
  </si>
  <si>
    <t>3160536866 - 0</t>
  </si>
  <si>
    <t>1053821549</t>
  </si>
  <si>
    <t>GIR EMT0UTHF016KF96ECDFUEPO8ES02FONN</t>
  </si>
  <si>
    <t>3158862016 - 3057549431</t>
  </si>
  <si>
    <t>1026292033</t>
  </si>
  <si>
    <t>GIR EMT0UTHF016KF96ECDFUEPO8ES02FINC</t>
  </si>
  <si>
    <t>3150569175 - 0</t>
  </si>
  <si>
    <t>1019140392</t>
  </si>
  <si>
    <t>GIR EMT0UTHF016KF96ECDFUEPO8ES02FFB0</t>
  </si>
  <si>
    <t>3153270545 - 3196813627</t>
  </si>
  <si>
    <t>URB CIUDAD SALITRE</t>
  </si>
  <si>
    <t>40441432</t>
  </si>
  <si>
    <t>GIR EMT0UTHF016KF96ECDFUEPO8ES02G99B</t>
  </si>
  <si>
    <t>3124083877 - 3124083877</t>
  </si>
  <si>
    <t>52412802</t>
  </si>
  <si>
    <t>GIR EMT0UTHF016KF96ECDFUEPO8ES02G683</t>
  </si>
  <si>
    <t>3154075044 - 0</t>
  </si>
  <si>
    <t>1018495176</t>
  </si>
  <si>
    <t>GIR EMT0UTHF016KF96ECDFUEPO8ES02FQCT</t>
  </si>
  <si>
    <t>3228069780 - 0</t>
  </si>
  <si>
    <t>1072749152</t>
  </si>
  <si>
    <t>GIR EMT0UTHF016KF96ECDFUEPO8ES02FHHU</t>
  </si>
  <si>
    <t>3174047164 - 0</t>
  </si>
  <si>
    <t>1015429968</t>
  </si>
  <si>
    <t>GIR EMT0UTHF016KF96ECDFUEPO8ES02GUBI</t>
  </si>
  <si>
    <t>3239120887 - 0</t>
  </si>
  <si>
    <t>1018487225</t>
  </si>
  <si>
    <t>GIR EMT0UTHF016KF96ECDFUEPO8ES02GE88_2026-05-01_21-58-29</t>
  </si>
  <si>
    <t>3008704842 - 0</t>
  </si>
  <si>
    <t>52167301</t>
  </si>
  <si>
    <t>GIR EMT0UTHF016KF96ECDFUEPO8ES02GDB9</t>
  </si>
  <si>
    <t>3138071842 - 02793311</t>
  </si>
  <si>
    <t>74380620</t>
  </si>
  <si>
    <t>GIR JB218C3K391K3BD3R53VQ6KS7O0ORR2T</t>
  </si>
  <si>
    <t>3132238569 - 3206991438</t>
  </si>
  <si>
    <t>CJR PALME</t>
  </si>
  <si>
    <t>1042247175</t>
  </si>
  <si>
    <t>GIR EMT0UTHF016KF96ECDFUEPO8ES02FRI6</t>
  </si>
  <si>
    <t>3045873153 - 3045873153</t>
  </si>
  <si>
    <t>3232939</t>
  </si>
  <si>
    <t>GIR M0GM6SBVQ573HD73IP0A5HCI2O00J3M9_2026-05-01_17-19-41</t>
  </si>
  <si>
    <t>3112387243 - 0</t>
  </si>
  <si>
    <t>PROGRESO-LOS MARTIRE</t>
  </si>
  <si>
    <t>1005754385</t>
  </si>
  <si>
    <t>GIR EMT0UTHF016KF96ECDFUEPO8ES02FM0H</t>
  </si>
  <si>
    <t>3219883472 - 3147305314</t>
  </si>
  <si>
    <t>52268144</t>
  </si>
  <si>
    <t>GIR EMT0UTHF016KF96ECDFUEPO8ES02FDH5</t>
  </si>
  <si>
    <t>3043779376 - 0</t>
  </si>
  <si>
    <t>1014176449</t>
  </si>
  <si>
    <t>GIR EMT0UTHF016KF96ECDFUEPO8ES02G3QG</t>
  </si>
  <si>
    <t>3045853921 - 0</t>
  </si>
  <si>
    <t>LA CAROLINA SUBA</t>
  </si>
  <si>
    <t>1082371905</t>
  </si>
  <si>
    <t>GIR EMT0UTHF016KF96ECDFUEPO8ES02FN9R</t>
  </si>
  <si>
    <t>3204884065 - 3204884065</t>
  </si>
  <si>
    <t>52617886</t>
  </si>
  <si>
    <t>GIR EMT0UTHF016KF96ECDFUEPO8ES02FG7T/EMT0UTHF016KF96ECDFUEPO8ES02FGSP/EMT0UTHF016KF96ECDFUEPO8ES02FHDV</t>
  </si>
  <si>
    <t>3114680210 - 0</t>
  </si>
  <si>
    <t>1098812122</t>
  </si>
  <si>
    <t>3213206168 - 0</t>
  </si>
  <si>
    <t>LEG AUTT 2026-05-02</t>
  </si>
  <si>
    <t>79834846</t>
  </si>
  <si>
    <t>GIR EMT0UTHF016KF96ECDFUEPO8ES02GRC3</t>
  </si>
  <si>
    <t>3138908541 - 4803863</t>
  </si>
  <si>
    <t>URB PLAZA VERSALLES</t>
  </si>
  <si>
    <t>1014978697</t>
  </si>
  <si>
    <t>GIR EMT0UTHF016KF96ECDFUEPO8ES02GH2S</t>
  </si>
  <si>
    <t>3182180970 - 0</t>
  </si>
  <si>
    <t>79718691</t>
  </si>
  <si>
    <t>GIR EMT0UTHF016KF96ECDFUEPO8ES02GEM5</t>
  </si>
  <si>
    <t>3202308684 - 0</t>
  </si>
  <si>
    <t>79318008</t>
  </si>
  <si>
    <t>GIR EMT0UTHF016KF96ECDFUEPO8ES02GAI8</t>
  </si>
  <si>
    <t>3112961095 - 0</t>
  </si>
  <si>
    <t>1020809466</t>
  </si>
  <si>
    <t>GIR EMT0UTHF016KF96ECDFUEPO8ES02G9TV_2026-05-01_20-54-55</t>
  </si>
  <si>
    <t>3007096050 - 0</t>
  </si>
  <si>
    <t>1019043100</t>
  </si>
  <si>
    <t>GIR M0GM6SBVQ573HD73IP0A5HCI2O00J3ML_2026-05-01_17-55-11</t>
  </si>
  <si>
    <t>3125128712 - 16218791</t>
  </si>
  <si>
    <t>80100892</t>
  </si>
  <si>
    <t>GIR EMT0UTHF016KF96ECDFUEPO8ES02GR2O</t>
  </si>
  <si>
    <t>3202178198 - 0</t>
  </si>
  <si>
    <t>33646824</t>
  </si>
  <si>
    <t>GIR EMT0UTHF016KF96ECDFUEPO8ES02G5EO</t>
  </si>
  <si>
    <t>3214727604 - 0</t>
  </si>
  <si>
    <t>566715</t>
  </si>
  <si>
    <t>GIR EMT0UTHF016KF96ECDFUEPO8ES02FN93</t>
  </si>
  <si>
    <t>3022586409 - 0</t>
  </si>
  <si>
    <t>1003563011</t>
  </si>
  <si>
    <t>aGIR JB218C3K391K3BD3R53VQ6KS7O0LN1DQ_2026-03-20_22-46-30</t>
  </si>
  <si>
    <t>3241459380 - 0</t>
  </si>
  <si>
    <t>1035865692</t>
  </si>
  <si>
    <t>GIR EMT0UTHF016KF96ECDFUEPO8ES02FDIK</t>
  </si>
  <si>
    <t>3001691427 - 0</t>
  </si>
  <si>
    <t>LOS CUSULES</t>
  </si>
  <si>
    <t>1070385116</t>
  </si>
  <si>
    <t>GIR EMT0UTHF016KF96ECDFUEPO8ES02G7VM</t>
  </si>
  <si>
    <t>3176185320 - 0</t>
  </si>
  <si>
    <t>1005549204</t>
  </si>
  <si>
    <t>GIR M0GM6SBVQ573HD73IP0A5HCI2O00J3N7_2026-05-01_20-12-36</t>
  </si>
  <si>
    <t>3157007425 - 0</t>
  </si>
  <si>
    <t>1107517214</t>
  </si>
  <si>
    <t>GIR EMT0UTHF016KF96ECDFUEPO8ES02FQT7</t>
  </si>
  <si>
    <t>1082902146</t>
  </si>
  <si>
    <t>GIR EMT0UTHF016KF96ECDFUEPO8ES02GMVB</t>
  </si>
  <si>
    <t>3186983754 - 0</t>
  </si>
  <si>
    <t>1032385805</t>
  </si>
  <si>
    <t>GIR EMT0UTHF016KF96ECDFUEPO8ES02GJDJ</t>
  </si>
  <si>
    <t>3002890449 - 12589813</t>
  </si>
  <si>
    <t>22732648</t>
  </si>
  <si>
    <t>GIR EMT0UTHF016KF96ECDFUEPO8ES02GFQF</t>
  </si>
  <si>
    <t>3012968859 - 0</t>
  </si>
  <si>
    <t>28963401</t>
  </si>
  <si>
    <t>GIR EMT0UTHF016KF96ECDFUEPO8ES02GD7J</t>
  </si>
  <si>
    <t>3202011949 - 0</t>
  </si>
  <si>
    <t>1001884686</t>
  </si>
  <si>
    <t>GIR M0GM6SBVQ573HD73IP0A5HCI2O00J3N6_2026-05-01_19-35-12</t>
  </si>
  <si>
    <t>3008889451 - 3008889451</t>
  </si>
  <si>
    <t>7844782</t>
  </si>
  <si>
    <t>GIR EMT0UTHF016KF96ECDFUEPO8ES02G237</t>
  </si>
  <si>
    <t>3178555556 - 0</t>
  </si>
  <si>
    <t>1000730848</t>
  </si>
  <si>
    <t>GIR EMT0UTHF016KF96ECDFUEPO8ES02FVUL</t>
  </si>
  <si>
    <t>3012687398 - 3117823883</t>
  </si>
  <si>
    <t>1031805396</t>
  </si>
  <si>
    <t>GIR EMT0UTHF016KF96ECDFUEPO8ES02FR3T</t>
  </si>
  <si>
    <t>3212181687 - 0</t>
  </si>
  <si>
    <t>Santa Rosa De Cabal</t>
  </si>
  <si>
    <t>1093229946</t>
  </si>
  <si>
    <t>GIR EMT0UTHF016KF96ECDFUEPO8ES02GQHV</t>
  </si>
  <si>
    <t>3225055989 - 3225055989</t>
  </si>
  <si>
    <t>53002875</t>
  </si>
  <si>
    <t>GIR EMT0UTHF016KF96ECDFUEPO8ES02GEDV-EMT0UTHF016KF96ECDFUEPO8ES02GCVP</t>
  </si>
  <si>
    <t>17710599 - 17710599</t>
  </si>
  <si>
    <t>URB BORA</t>
  </si>
  <si>
    <t>1098694971</t>
  </si>
  <si>
    <t>GIR EMT0UTHF016KF96ECDFUEPO8ES02G4OV</t>
  </si>
  <si>
    <t>3163522070 - 0</t>
  </si>
  <si>
    <t>1032484459</t>
  </si>
  <si>
    <t>GIR EMT0UTHF016KF96ECDFUEPO8ES02FH1E</t>
  </si>
  <si>
    <t>3008223535 - 0</t>
  </si>
  <si>
    <t>52983331</t>
  </si>
  <si>
    <t>GIR EMT0UTHF016KF96ECDFUEPO8ES02FFI2</t>
  </si>
  <si>
    <t>3009775616 - 3194025884</t>
  </si>
  <si>
    <t>1071329611</t>
  </si>
  <si>
    <t>GIR EMT0UTHF016KF96ECDFUEPO8ES02GRL5</t>
  </si>
  <si>
    <t>3213233763 - 0</t>
  </si>
  <si>
    <t>1013667063</t>
  </si>
  <si>
    <t>GIR EMT0UTHF016KF96ECDFUEPO8ES02GDVD</t>
  </si>
  <si>
    <t>3046115093 - 0</t>
  </si>
  <si>
    <t>1128276383</t>
  </si>
  <si>
    <t>GIR EMT0UTHF016KF96ECDFUEPO8ES02GLSH</t>
  </si>
  <si>
    <t>3164892226 - 00</t>
  </si>
  <si>
    <t>CJR CASTILLA NUEV</t>
  </si>
  <si>
    <t>1024548412</t>
  </si>
  <si>
    <t>GIR EMT0UTHF016KF96ECDFUEPO8ES02GKRP</t>
  </si>
  <si>
    <t>3507126211 - 3507126211</t>
  </si>
  <si>
    <t>8774929</t>
  </si>
  <si>
    <t>GIR EMT0UTHF016KF96ECDFUEPO8ES02GJOJ</t>
  </si>
  <si>
    <t>3506965882 - 5634319</t>
  </si>
  <si>
    <t>53910384</t>
  </si>
  <si>
    <t>GIR EMT0UTHF016KF96ECDFUEPO8ES02EEE9_2026-04-30_22-49-48</t>
  </si>
  <si>
    <t>0 - 0</t>
  </si>
  <si>
    <t>17322380</t>
  </si>
  <si>
    <t>GIR EMT0UTHF016KF96ECDFUEPO8ES02FI73</t>
  </si>
  <si>
    <t>3118538722 - 3118538722</t>
  </si>
  <si>
    <t>SAN RAFAE-PUEN ARAND</t>
  </si>
  <si>
    <t>1000687230</t>
  </si>
  <si>
    <t>GIR EMT0UTHF016KF96ECDFUEPO8ES02G86K_2026-05-01_20-26-25</t>
  </si>
  <si>
    <t>3239940392 - 0</t>
  </si>
  <si>
    <t>VILLABEL</t>
  </si>
  <si>
    <t>1006457321</t>
  </si>
  <si>
    <t>GIR EMT0UTHF016KF96ECDFUEPO8ES02GINS</t>
  </si>
  <si>
    <t>3004727361 - 0</t>
  </si>
  <si>
    <t>80155849</t>
  </si>
  <si>
    <t>GIR EMT0UTHF016KF96ECDFUEPO8ES02GAK3</t>
  </si>
  <si>
    <t>3024888000 - 3228495251</t>
  </si>
  <si>
    <t>1020822511</t>
  </si>
  <si>
    <t>GIR EMT0UTHF016KF96ECDFUEPO8ES02G37T</t>
  </si>
  <si>
    <t>3165355783 - 0</t>
  </si>
  <si>
    <t>35456761</t>
  </si>
  <si>
    <t>GIR EMT0UTHF016KF96ECDFUEPO8ES02FTB5</t>
  </si>
  <si>
    <t>3212588775 - 18131897</t>
  </si>
  <si>
    <t>833390</t>
  </si>
  <si>
    <t>GIR M0GM6SBVQ573HD73IP0A5HCI2O00J3M3_2026-05-01_16-48-20</t>
  </si>
  <si>
    <t>3150639051 - 0</t>
  </si>
  <si>
    <t>1096513236</t>
  </si>
  <si>
    <t>GIR EMT0UTHF016KF96ECDFUEPO8ES02FCM9</t>
  </si>
  <si>
    <t>3249391898 - 0</t>
  </si>
  <si>
    <t>29842736</t>
  </si>
  <si>
    <t>GIR EMT0UTHF016KF96ECDFUEPO8ES02F8OP</t>
  </si>
  <si>
    <t>3137027307 - 0</t>
  </si>
  <si>
    <t>630010000099</t>
  </si>
  <si>
    <t>66899176</t>
  </si>
  <si>
    <t>3213024341 - 0367400000</t>
  </si>
  <si>
    <t>110010000453</t>
  </si>
  <si>
    <t>1069725765</t>
  </si>
  <si>
    <t>3043799984 - 3043799984</t>
  </si>
  <si>
    <t>110010008825</t>
  </si>
  <si>
    <t>1233511991</t>
  </si>
  <si>
    <t>3132037189 - 16445645</t>
  </si>
  <si>
    <t>052660000022</t>
  </si>
  <si>
    <t>1001369261</t>
  </si>
  <si>
    <t>3245885898 - 1</t>
  </si>
  <si>
    <t>763640000020</t>
  </si>
  <si>
    <t>1006235245</t>
  </si>
  <si>
    <t>3185141130 - 006</t>
  </si>
  <si>
    <t>251750000019</t>
  </si>
  <si>
    <t>38566761</t>
  </si>
  <si>
    <t>3017724132 - 25141970</t>
  </si>
  <si>
    <t>1151968849</t>
  </si>
  <si>
    <t>3126856978 - 0</t>
  </si>
  <si>
    <t>470010007444</t>
  </si>
  <si>
    <t>1004319268</t>
  </si>
  <si>
    <t>3014457058 - 1</t>
  </si>
  <si>
    <t>052120007476</t>
  </si>
  <si>
    <t>98655716</t>
  </si>
  <si>
    <t>3006287205 - 0</t>
  </si>
  <si>
    <t>1102877850</t>
  </si>
  <si>
    <t>3206159065 - 0</t>
  </si>
  <si>
    <t>1013658009</t>
  </si>
  <si>
    <t>GIR EMT0UTHF016KF96ECDFUEPO8ES02EM0S</t>
  </si>
  <si>
    <t>3246775109 - 0</t>
  </si>
  <si>
    <t>1000835561</t>
  </si>
  <si>
    <t>GIR EMT0UTHF016KF96ECDFUEPO8ES02EKVF_2026-04-30_23-46-39</t>
  </si>
  <si>
    <t>3219929244 - 0</t>
  </si>
  <si>
    <t>1026572464</t>
  </si>
  <si>
    <t>GIR EMT0UTHF016KF96ECDFUEPO8ES02ELGR</t>
  </si>
  <si>
    <t>3502704218 - 0</t>
  </si>
  <si>
    <t>1019990609</t>
  </si>
  <si>
    <t>GIR EMT0UTHF016KF96ECDFUEPO8ES02EJVR</t>
  </si>
  <si>
    <t>3134818248 - 0</t>
  </si>
  <si>
    <t>1002036406</t>
  </si>
  <si>
    <t>GIR M0GM6SBVQ573HD73IP0A5HCI2O00J3AA_2026-04-30_23-42-47</t>
  </si>
  <si>
    <t>3227267513 - 0</t>
  </si>
  <si>
    <t>79716525</t>
  </si>
  <si>
    <t>GIR EMT0UTHF016KF96ECDFUEPO8ES02FCH3</t>
  </si>
  <si>
    <t>3213805162 - 0</t>
  </si>
  <si>
    <t>CJR SAN MARTI OLIVOS</t>
  </si>
  <si>
    <t>41571018</t>
  </si>
  <si>
    <t>GIR EMT0UTHF016KF96ECDFUEPO8ES02F5DH</t>
  </si>
  <si>
    <t>3123756624 - 0</t>
  </si>
  <si>
    <t>1073230104</t>
  </si>
  <si>
    <t>GIR EMT0UTHF016KF96ECDFUEPO8ES02F26E</t>
  </si>
  <si>
    <t>3123287887 - 0</t>
  </si>
  <si>
    <t>1053781059</t>
  </si>
  <si>
    <t>GIR EMT0UTHF016KF96ECDFUEPO8ES02EKV6</t>
  </si>
  <si>
    <t>3135955105 - 0</t>
  </si>
  <si>
    <t>1057489706</t>
  </si>
  <si>
    <t>GIR EMT0UTHF016KF96ECDFUEPO8ES02EQ8O</t>
  </si>
  <si>
    <t>3162343925 - 0</t>
  </si>
  <si>
    <t>VENECIA OCCIDENTAL</t>
  </si>
  <si>
    <t>79385017</t>
  </si>
  <si>
    <t>GIR M0GM6SBVQ573HD73IP0A5HCI2O00IQRB</t>
  </si>
  <si>
    <t>3008486805 - 02704015</t>
  </si>
  <si>
    <t>63271148</t>
  </si>
  <si>
    <t>GIR EMT0UTHF016KF96ECDFUEPO8ES02FA31</t>
  </si>
  <si>
    <t>3163041707 - 88674195</t>
  </si>
  <si>
    <t>1018430289</t>
  </si>
  <si>
    <t>GIR JB218C3K391K3BD3R53VQ6KS7O0CR2BA</t>
  </si>
  <si>
    <t>3153425460 - 0</t>
  </si>
  <si>
    <t>1006456579</t>
  </si>
  <si>
    <t>GIR EMT0UTHF016KF96ECDFUEPO8ES02CVCL</t>
  </si>
  <si>
    <t>3138733467 - 0</t>
  </si>
  <si>
    <t>1020102491</t>
  </si>
  <si>
    <t>GIR EMT0UTHF016KF96ECDFUEPO8ES02F6IA</t>
  </si>
  <si>
    <t>3159179477 - 0</t>
  </si>
  <si>
    <t>1098822756</t>
  </si>
  <si>
    <t>3152632251 - 3015646331</t>
  </si>
  <si>
    <t>98636771</t>
  </si>
  <si>
    <t>GIR EMT0UTHF016KF96ECDFUEPO8ES02FAMF</t>
  </si>
  <si>
    <t>3005261241 - 45065652</t>
  </si>
  <si>
    <t>CJR ALAMEDA RIO</t>
  </si>
  <si>
    <t>98380913</t>
  </si>
  <si>
    <t>GIR EMT0UTHF016KF96ECDFUEPO8ES02EOAS</t>
  </si>
  <si>
    <t>3164721703 - 3113789538</t>
  </si>
  <si>
    <t>79891303</t>
  </si>
  <si>
    <t>GIR EMT0UTHF016KF96ECDFUEPO8ES02EP18_2026-05-01_00-38-31</t>
  </si>
  <si>
    <t>312415876 - 0</t>
  </si>
  <si>
    <t>1117460666</t>
  </si>
  <si>
    <t>GIR EMT0UTHF016KF96ECDFUEPO8ES02EKJR</t>
  </si>
  <si>
    <t>3178893240 - 0</t>
  </si>
  <si>
    <t>79827454</t>
  </si>
  <si>
    <t>GIR EMT0UTHF016KF96ECDFUEPO8ES02II01</t>
  </si>
  <si>
    <t>3115548875 - 0</t>
  </si>
  <si>
    <t>1000940519</t>
  </si>
  <si>
    <t>GIR EMT0UTHF016KF96ECDFUEPO8ES02FBM5</t>
  </si>
  <si>
    <t>3185404960 - 0</t>
  </si>
  <si>
    <t>SAN MARTIN-BOSA</t>
  </si>
  <si>
    <t>20699040</t>
  </si>
  <si>
    <t>GIR EMT0UTHF016KF96ECDFUEPO8ES02EF4O_2026-04-30_22-55-16</t>
  </si>
  <si>
    <t>3124543484 - 0</t>
  </si>
  <si>
    <t>1022432093</t>
  </si>
  <si>
    <t>GIR EMT0UTHF016KF96ECDFUEPO8ES02F8TR</t>
  </si>
  <si>
    <t>3125036131 - 0</t>
  </si>
  <si>
    <t>1078367319</t>
  </si>
  <si>
    <t>GIR EMT0UTHF016KF96ECDFUEPO8ES02ESL2</t>
  </si>
  <si>
    <t>3212897057 - 3104969694</t>
  </si>
  <si>
    <t>1093292815</t>
  </si>
  <si>
    <t>GIR EMT0UTHF016KF96ECDFUEPO8ES02BT22</t>
  </si>
  <si>
    <t>3144692629 - 0</t>
  </si>
  <si>
    <t>1129566812</t>
  </si>
  <si>
    <t>GIR EMT0UTHF016KF96ECDFUEPO8ES02F1QU</t>
  </si>
  <si>
    <t>3215091220 - 0</t>
  </si>
  <si>
    <t>SNT TERESA PORVENIR</t>
  </si>
  <si>
    <t>39456531</t>
  </si>
  <si>
    <t>3233950556 - 0</t>
  </si>
  <si>
    <t>1013601520</t>
  </si>
  <si>
    <t>GIR EMT0UTHF016KF96ECDFUEPO8ES02EDHM_2026-04-30_22-45-13</t>
  </si>
  <si>
    <t>3163763530 - 014112410</t>
  </si>
  <si>
    <t>SABANA GRANDE</t>
  </si>
  <si>
    <t>1056612378</t>
  </si>
  <si>
    <t>GIR EMT0UTHF016KF96ECDFUEPO8ES02EMFI</t>
  </si>
  <si>
    <t>3233979320 - 3233979320</t>
  </si>
  <si>
    <t>32774182</t>
  </si>
  <si>
    <t>GIR EMT0UTHF016KF96ECDFUEPO8ES02ED44</t>
  </si>
  <si>
    <t>3150788051 - 03658235</t>
  </si>
  <si>
    <t>1144058199</t>
  </si>
  <si>
    <t>GIR EMT0UTHF016KF96ECDFUEPO8ES02F3QG</t>
  </si>
  <si>
    <t>3177856417 - 3177856417</t>
  </si>
  <si>
    <t>1193567492</t>
  </si>
  <si>
    <t>GIR EMT0UTHF016KF96ECDFUEPO8ES02ETTN</t>
  </si>
  <si>
    <t>3012248113 - 0</t>
  </si>
  <si>
    <t>SAN RAFAEL II ETAPA</t>
  </si>
  <si>
    <t>35478972</t>
  </si>
  <si>
    <t>GIR EMT0UTHF016KF96ECDFUEPO8ES02ENEH</t>
  </si>
  <si>
    <t>3123308949 - 3214315278</t>
  </si>
  <si>
    <t>1010960248</t>
  </si>
  <si>
    <t>GIR EMT0UTHF016KF96ECDFUEPO8ES02ES58_2026-05-01_01-31-37</t>
  </si>
  <si>
    <t>3002587975 - 0</t>
  </si>
  <si>
    <t>77095690</t>
  </si>
  <si>
    <t>GIR EMT0UTHF016KF96ECDFUEPO8ES02EIVC_2026-04-30_23-27-33</t>
  </si>
  <si>
    <t>3183637342 - 56589645</t>
  </si>
  <si>
    <t>1033760136</t>
  </si>
  <si>
    <t>GIR EMT0UTHF016KF96ECDFUEPO8ES02ERSR_2026-05-01_01-25-41</t>
  </si>
  <si>
    <t>3246835602 - 0</t>
  </si>
  <si>
    <t>URB VILLA DEL SOL</t>
  </si>
  <si>
    <t>1070584698</t>
  </si>
  <si>
    <t>3219329578 - 0</t>
  </si>
  <si>
    <t>LEG AUTT 2026-05-04</t>
  </si>
  <si>
    <t>72280804</t>
  </si>
  <si>
    <t>GIR EMT0UTHF016KF96ECDFUEPO8ES02EC72</t>
  </si>
  <si>
    <t>3205065801 - 3205065801</t>
  </si>
  <si>
    <t>110010000010</t>
  </si>
  <si>
    <t>1020758225</t>
  </si>
  <si>
    <t>3133771010 - 0</t>
  </si>
  <si>
    <t>URB ANTIGUA REAL</t>
  </si>
  <si>
    <t>1061783454</t>
  </si>
  <si>
    <t>GIR EMT0UTHF016KF96ECDFUEPO8ES02F6KJ</t>
  </si>
  <si>
    <t>3216200938 - 0</t>
  </si>
  <si>
    <t>1094931326</t>
  </si>
  <si>
    <t>GIR M0GM6SBVQ573HD73IP0A5HCI2O00J23E</t>
  </si>
  <si>
    <t>3183992009 - 3183992009</t>
  </si>
  <si>
    <t>1144199386</t>
  </si>
  <si>
    <t>GIR EMT0UTHF016KF96ECDFUEPO8ES02EHH7</t>
  </si>
  <si>
    <t>3203202276 - 3175011846</t>
  </si>
  <si>
    <t>URB GOLCONDA</t>
  </si>
  <si>
    <t>1018436546</t>
  </si>
  <si>
    <t>GIR 2026_04_30_18_37_17_383_ca61ccdc-3ed3-4623-a82b-fdd6de953a79_3003339054_queue_3</t>
  </si>
  <si>
    <t>3003339054 - 01111111</t>
  </si>
  <si>
    <t>1088302534</t>
  </si>
  <si>
    <t>GIR EMT0UTHF016KF96ECDFUEPO8ES02E7SL/EMT0UTHF016KF96ECDFUEPO8ES02EDI0</t>
  </si>
  <si>
    <t>3144640575 - 0</t>
  </si>
  <si>
    <t>CJR LINDARAJA CHIA</t>
  </si>
  <si>
    <t>51818706</t>
  </si>
  <si>
    <t>3003777640 - 0</t>
  </si>
  <si>
    <t>URB PORTAL ARKALA</t>
  </si>
  <si>
    <t>1109415407</t>
  </si>
  <si>
    <t>GIR EMT0UTHF016KF96ECDFUEPO8ES02E4V3</t>
  </si>
  <si>
    <t>3106973030 - 000000</t>
  </si>
  <si>
    <t>1093742597</t>
  </si>
  <si>
    <t>3173418777 - 3213831906</t>
  </si>
  <si>
    <t>1065650655</t>
  </si>
  <si>
    <t>GIR EMT0UTHF016KF96ECDFUEPO8ES02E72S</t>
  </si>
  <si>
    <t>3235933614 - 3235933614</t>
  </si>
  <si>
    <t>79999122</t>
  </si>
  <si>
    <t>GIR EMT0UTHF016KF96ECDFUEPO8ES02E1R5</t>
  </si>
  <si>
    <t>3157857699 - 02858157</t>
  </si>
  <si>
    <t>52338656</t>
  </si>
  <si>
    <t>aGIR EMT0UTHF016KF96ECDFUEPO8ES02D3B4_2026-04-30_19-03-02</t>
  </si>
  <si>
    <t>3105391563 - 0</t>
  </si>
  <si>
    <t>3148595378 - 3185282780</t>
  </si>
  <si>
    <t>1006054831</t>
  </si>
  <si>
    <t>GIR EMT0UTHF016KF96ECDFUEPO8ES02ECDC</t>
  </si>
  <si>
    <t>01 - 0</t>
  </si>
  <si>
    <t>URB LA CRISTINA</t>
  </si>
  <si>
    <t>1112783850</t>
  </si>
  <si>
    <t>GIR EMT0UTHF016KF96ECDFUEPO8ES02ECGI</t>
  </si>
  <si>
    <t>3172874828 - 5711111111</t>
  </si>
  <si>
    <t>1020840914</t>
  </si>
  <si>
    <t>GIR EMT0UTHF016KF96ECDFUEPO8ES02EA60_2026-04-30_22-23-10</t>
  </si>
  <si>
    <t>3195254941 - 0</t>
  </si>
  <si>
    <t>1064309009</t>
  </si>
  <si>
    <t>3170054149 - 3170054149</t>
  </si>
  <si>
    <t>CJR PRQ JARDIN</t>
  </si>
  <si>
    <t>1082474070</t>
  </si>
  <si>
    <t>GIR EMT0UTHF016KF96ECDFUEPO8ES02E5U0_2026-04-30_21-53-49</t>
  </si>
  <si>
    <t>3112326850 - 0</t>
  </si>
  <si>
    <t>52030737</t>
  </si>
  <si>
    <t>GIR EMT0UTHF016KF96ECDFUEPO8ES02E6CG</t>
  </si>
  <si>
    <t>3219692118 - 0</t>
  </si>
  <si>
    <t>1001855474</t>
  </si>
  <si>
    <t>aGIR EMT0UTHF016KF96ECDFUEPO8ES02E7AU_2026-04-30_22-02-23</t>
  </si>
  <si>
    <t>3243467808 - 0</t>
  </si>
  <si>
    <t>73207013</t>
  </si>
  <si>
    <t>GIR EMT0UTHF016KF96ECDFUEPO8ES02E8VR</t>
  </si>
  <si>
    <t>3243663570 - 56511111</t>
  </si>
  <si>
    <t>470010000017</t>
  </si>
  <si>
    <t>1004109507</t>
  </si>
  <si>
    <t>3228157362 - 0</t>
  </si>
  <si>
    <t>1053863065</t>
  </si>
  <si>
    <t>GIR EMT0UTHF016KF96ECDFUEPO8ES02DR13</t>
  </si>
  <si>
    <t>3203107226 - 0</t>
  </si>
  <si>
    <t>1140821600</t>
  </si>
  <si>
    <t>3146728378 - 0</t>
  </si>
  <si>
    <t>1007333840</t>
  </si>
  <si>
    <t>GIR EMT0UTHF016KF96ECDFUEPO8ES02DVDV</t>
  </si>
  <si>
    <t>3209257326 - 0</t>
  </si>
  <si>
    <t>CIUDAD DE CALI</t>
  </si>
  <si>
    <t>1013682738</t>
  </si>
  <si>
    <t>GIR EMT0UTHF016KF96ECDFUEPO8ES02DIAC-EMT0UTHF016KF96ECDFUEPO8ES02DLKI</t>
  </si>
  <si>
    <t>3202101431 - 0</t>
  </si>
  <si>
    <t>CJR IRAWA</t>
  </si>
  <si>
    <t>1093734742</t>
  </si>
  <si>
    <t>GIR M0GM6SBVQ573HD73IP0A5HCI2O00FI80-M0GM6SBVQ573HD73IP0A5HCI2O00F3FK</t>
  </si>
  <si>
    <t>3012071472 - 0</t>
  </si>
  <si>
    <t>CJR PORTALS NORT III</t>
  </si>
  <si>
    <t>1018430879</t>
  </si>
  <si>
    <t>3103080264 - 0</t>
  </si>
  <si>
    <t>CALLEJAS DEL NORTE</t>
  </si>
  <si>
    <t>1131064180</t>
  </si>
  <si>
    <t>3246111971 - 3246111971</t>
  </si>
  <si>
    <t>40771581</t>
  </si>
  <si>
    <t>3116001209 - 3116001209</t>
  </si>
  <si>
    <t>CASA CLUB</t>
  </si>
  <si>
    <t>93381425</t>
  </si>
  <si>
    <t>GIR M0GM6SBVQ573HD73IP0A5HCI2O00F23F/M0GM6SBVQ573HD73IP0A5HCI2O00FDNE/</t>
  </si>
  <si>
    <t>3168382574 - 6082726728</t>
  </si>
  <si>
    <t>1000226114</t>
  </si>
  <si>
    <t>GIR EMT0UTHF016KF96ECDFUEPO8ES02DV13_2026-04-30_21-19-24</t>
  </si>
  <si>
    <t>3028037166 - 0</t>
  </si>
  <si>
    <t>15438909</t>
  </si>
  <si>
    <t>GIR EMT0UTHF016KF96ECDFUEPO8ES02DKGH</t>
  </si>
  <si>
    <t>3236282164 - 3117636636</t>
  </si>
  <si>
    <t>71731582</t>
  </si>
  <si>
    <t>GIR M0GM6SBVQ573HD73IP0A5HCI2O00GKVH</t>
  </si>
  <si>
    <t>3116477156 - 0</t>
  </si>
  <si>
    <t>91109353</t>
  </si>
  <si>
    <t>3115001529 - 16967050</t>
  </si>
  <si>
    <t>1049634121</t>
  </si>
  <si>
    <t>aGIR EMT0UTHF016KF96ECDFUEPO8ES01VUUI_2026-04-27_22-39-15</t>
  </si>
  <si>
    <t>3178947730 - 0</t>
  </si>
  <si>
    <t>CJR VILAVENTO ET III</t>
  </si>
  <si>
    <t>42150882</t>
  </si>
  <si>
    <t>GIR EMT0UTHF016KF96ECDFUEPO8ES02C232</t>
  </si>
  <si>
    <t>3147173558 - 0</t>
  </si>
  <si>
    <t>SAN MARTIN SUR</t>
  </si>
  <si>
    <t>1023936232</t>
  </si>
  <si>
    <t>1019140894</t>
  </si>
  <si>
    <t>NELSON DAVID RODRIGUEZ MONTANA</t>
  </si>
  <si>
    <t>GIR 2026_04_30_15_09_58_508_67aac89c-8d90-4c4e-b4e0-a8e3c0be50b0_3213468801_queue_3</t>
  </si>
  <si>
    <t>3213468801 - 0</t>
  </si>
  <si>
    <t>1032438242</t>
  </si>
  <si>
    <t>aGIR EMT0UTHF016KF96ECDFUEPO8ES02DIH4_2026-04-30_20-15-53</t>
  </si>
  <si>
    <t>3112325471 - 0</t>
  </si>
  <si>
    <t>27077310</t>
  </si>
  <si>
    <t>GIR EMT0UTHF016KF96ECDFUEPO8ES02DGF0</t>
  </si>
  <si>
    <t>3174290558 - 0</t>
  </si>
  <si>
    <t>1014270125</t>
  </si>
  <si>
    <t>GIR M0GM6SBVQ573HD73IP0A5HCI2O00EBMD</t>
  </si>
  <si>
    <t>3013634113 - 3013634113</t>
  </si>
  <si>
    <t>1020800949</t>
  </si>
  <si>
    <t>3212591444 - 0</t>
  </si>
  <si>
    <t>32715586</t>
  </si>
  <si>
    <t>GIR M0GM6SBVQ573HD73IP0A5HCI2O00E0UV</t>
  </si>
  <si>
    <t>3003113206 - 3024061351</t>
  </si>
  <si>
    <t>LOS CONQUISTADORES</t>
  </si>
  <si>
    <t>1128440618</t>
  </si>
  <si>
    <t>GIR EMT0UTHF016KF96ECDFUEPO8ES02D4N9/EMT0UTHF016KF96ECDFUEPO8ES02DERF</t>
  </si>
  <si>
    <t>3117916871 - 0</t>
  </si>
  <si>
    <t>1005057061</t>
  </si>
  <si>
    <t>3142543511 - 0</t>
  </si>
  <si>
    <t>1140840574</t>
  </si>
  <si>
    <t>GIR M0GM6SBVQ573HD73IP0A5HCI2O00DQLT</t>
  </si>
  <si>
    <t>3246893524 - 0</t>
  </si>
  <si>
    <t>1032479676</t>
  </si>
  <si>
    <t>GIR EMT0UTHF016KF96ECDFUEPO8ES02D5UK_2026-04-30_19-18-02</t>
  </si>
  <si>
    <t>3005939873 - 0</t>
  </si>
  <si>
    <t>71606247</t>
  </si>
  <si>
    <t>GIR EMT0UTHF016KF96ECDFUEPO8ES02AH5D</t>
  </si>
  <si>
    <t>3152762192 - 3152762192</t>
  </si>
  <si>
    <t>1000835557</t>
  </si>
  <si>
    <t>GIR EMT0UTHF016KF96ECDFUEPO8ES02DE9P</t>
  </si>
  <si>
    <t>3104225425 - 0</t>
  </si>
  <si>
    <t>16891306</t>
  </si>
  <si>
    <t>aGIR EMT0UTHF016KF96ECDFUEPO8ES02DD3L_2026-04-30_19-49-05</t>
  </si>
  <si>
    <t>3104885583 - 0</t>
  </si>
  <si>
    <t>110010000550</t>
  </si>
  <si>
    <t>1016104210</t>
  </si>
  <si>
    <t>3168459907 - 15991774</t>
  </si>
  <si>
    <t>1015067598</t>
  </si>
  <si>
    <t>3122083422 - 0</t>
  </si>
  <si>
    <t>52120002</t>
  </si>
  <si>
    <t>GIR 2026_04_30_13_17_38_035_a33e44b8-8053-41c7-81da-999a9b2041ab_573213889547_queue_3</t>
  </si>
  <si>
    <t>3213889547 - 0</t>
  </si>
  <si>
    <t>AMERICAS OCCIDENTAL</t>
  </si>
  <si>
    <t>40327534</t>
  </si>
  <si>
    <t>GIR EMT0UTHF016KF96ECDFUEPO8ES02D8CA</t>
  </si>
  <si>
    <t>3125764724 - 14234291</t>
  </si>
  <si>
    <t>51624587</t>
  </si>
  <si>
    <t>012931993 - 012931993</t>
  </si>
  <si>
    <t>LOS OLIVOS II</t>
  </si>
  <si>
    <t>1012452044</t>
  </si>
  <si>
    <t>GIR M0GM6SBVQ573HD73IP0A5HCI2O00CJR4-M0GM6SBVQ573HD73IP0A5HCI2O00C297</t>
  </si>
  <si>
    <t>3134824961 - 0</t>
  </si>
  <si>
    <t>79742870</t>
  </si>
  <si>
    <t>GIR EMT0UTHF016KF96ECDFUEPO8ES02D0VO_2026-04-30_18-49-50</t>
  </si>
  <si>
    <t>3132389930 - 0</t>
  </si>
  <si>
    <t>1000350602</t>
  </si>
  <si>
    <t>3155004506 - 0</t>
  </si>
  <si>
    <t>1000004274</t>
  </si>
  <si>
    <t>GIR M0GM6SBVQ573HD73IP0A5HCI2O00AB0Q-M0GM6SBVQ573HD73IP0A5HCI2O0046D9</t>
  </si>
  <si>
    <t>3042376168 - 0</t>
  </si>
  <si>
    <t>CJR QNTS SNT RITA V</t>
  </si>
  <si>
    <t>53062217</t>
  </si>
  <si>
    <t>GIR EMT0UTHF016KF96ECDFUEPO8ES02D6M3</t>
  </si>
  <si>
    <t>3173900702 - 06862802</t>
  </si>
  <si>
    <t>1234196951</t>
  </si>
  <si>
    <t>3006872386 - 0</t>
  </si>
  <si>
    <t>85464361</t>
  </si>
  <si>
    <t>GIR EMT0UTHF016KF96ECDFUEPO8ES02D0IK</t>
  </si>
  <si>
    <t>3235798202 - 4212401</t>
  </si>
  <si>
    <t>ALEJANDRO ECHAVARRIA</t>
  </si>
  <si>
    <t>1085337592</t>
  </si>
  <si>
    <t>3215629664 - 3136027374</t>
  </si>
  <si>
    <t>1054990286</t>
  </si>
  <si>
    <t>GIR M0GM6SBVQ573HD73IP0A5HCI2O00DD3V</t>
  </si>
  <si>
    <t>3212217768 - 0</t>
  </si>
  <si>
    <t>MATAMOROS</t>
  </si>
  <si>
    <t>25597436</t>
  </si>
  <si>
    <t>GIR EMT0UTHF016KF96ECDFUEPO8ES02D6G0</t>
  </si>
  <si>
    <t>3025949183 - 01111111</t>
  </si>
  <si>
    <t>258990007283</t>
  </si>
  <si>
    <t>1032434351</t>
  </si>
  <si>
    <t>3054675518 - 1</t>
  </si>
  <si>
    <t>17684617</t>
  </si>
  <si>
    <t>3112704974 - 3125112111</t>
  </si>
  <si>
    <t>1098724286</t>
  </si>
  <si>
    <t>GIR EMT0UTHF016KF96ECDFUEPO8ES02CO6H</t>
  </si>
  <si>
    <t>3134283232 - 0</t>
  </si>
  <si>
    <t>URB COLOMBIA</t>
  </si>
  <si>
    <t>7316078</t>
  </si>
  <si>
    <t>GIR EMT0UTHF016KF96ECDFUEPO8ES02CSC3_2026-04-30_18-23-34</t>
  </si>
  <si>
    <t>3508279617 - 0</t>
  </si>
  <si>
    <t>51683983</t>
  </si>
  <si>
    <t>GIR EMT0UTHF016KF96ECDFUEPO8ES02CE0C</t>
  </si>
  <si>
    <t>3016062761 - 0</t>
  </si>
  <si>
    <t>CJR PONDEROSA CAMPES</t>
  </si>
  <si>
    <t>35323404</t>
  </si>
  <si>
    <t>aGIR EMT0UTHF016KF96ECDFUEPO8ES02C3AJ_2026-04-30_16-22-57</t>
  </si>
  <si>
    <t>3138925703 - 0</t>
  </si>
  <si>
    <t>71684956</t>
  </si>
  <si>
    <t>GIR M0GM6SBVQ573HD73IP0A5HCI2O009HP9</t>
  </si>
  <si>
    <t>3122493705 - 0</t>
  </si>
  <si>
    <t>CJR PORTALS NORTE II</t>
  </si>
  <si>
    <t>1020721071</t>
  </si>
  <si>
    <t>3115500406 - 0</t>
  </si>
  <si>
    <t>1042762466</t>
  </si>
  <si>
    <t>GIR EMT0UTHF016KF96ECDFUEPO8ES02CK7I</t>
  </si>
  <si>
    <t>3148261551 - 0</t>
  </si>
  <si>
    <t>41961220</t>
  </si>
  <si>
    <t>GIR EMT0UTHF016KF96ECDFUEPO8ES02CQJ0</t>
  </si>
  <si>
    <t>3103829883 - 0</t>
  </si>
  <si>
    <t>32447154</t>
  </si>
  <si>
    <t>GIR M0GM6SBVQ573HD73IP0A5HCI2O008NNQ/M0GM6SBVQ573HD73IP0A5HCI2O009OJL</t>
  </si>
  <si>
    <t>3151984444 - 02506094</t>
  </si>
  <si>
    <t>1039887429</t>
  </si>
  <si>
    <t>3045474671 - 0</t>
  </si>
  <si>
    <t>ALAMBIQUE</t>
  </si>
  <si>
    <t>52751672</t>
  </si>
  <si>
    <t>3016317672 - 0</t>
  </si>
  <si>
    <t>1014302783</t>
  </si>
  <si>
    <t>GIR 2026_04_30_13_19_03_284_9697cb4d-22ce-4238-ad4f-480432c65a9c_3202009523_queue_3</t>
  </si>
  <si>
    <t>3202009523 - 0</t>
  </si>
  <si>
    <t>URB HACARITAMA ET I</t>
  </si>
  <si>
    <t>1042446334</t>
  </si>
  <si>
    <t>GIR EMT0UTHF016KF96ECDFUEPO8ES02CQNF</t>
  </si>
  <si>
    <t>3233885123 - 3212698159</t>
  </si>
  <si>
    <t>32561371</t>
  </si>
  <si>
    <t>GIR EMT0UTHF016KF96ECDFUEPO8ES02CPQ9</t>
  </si>
  <si>
    <t>3113852333 - 0</t>
  </si>
  <si>
    <t>1015463087</t>
  </si>
  <si>
    <t>GIR M0GM6SBVQ573HD73IP0A5HCI2O00AH5I</t>
  </si>
  <si>
    <t>3208044852 - 0</t>
  </si>
  <si>
    <t>1144035914</t>
  </si>
  <si>
    <t>GIR EMT0UTHF016KF96ECDFUEPO8ES02CKFJ</t>
  </si>
  <si>
    <t>3006287060 - 0</t>
  </si>
  <si>
    <t>URB VILLA MERCEDES</t>
  </si>
  <si>
    <t>El Carmen De Viboral</t>
  </si>
  <si>
    <t>15373456</t>
  </si>
  <si>
    <t>GIR EMT0UTHF016KF96ECDFUEPO8ES02CHO9_2026-04-30_17-28-23</t>
  </si>
  <si>
    <t>3236445640 - 0</t>
  </si>
  <si>
    <t>DITAIRES</t>
  </si>
  <si>
    <t>42776634</t>
  </si>
  <si>
    <t>3045833710 - 3045833710</t>
  </si>
  <si>
    <t>1031152276</t>
  </si>
  <si>
    <t>GIR EMT0UTHF016KF96ECDFUEPO8ES02CS5A_2026-04-30_18-22-33</t>
  </si>
  <si>
    <t>3232300936 - 0</t>
  </si>
  <si>
    <t>1001184096</t>
  </si>
  <si>
    <t>GIR EMT0UTHF016KF96ECDFUEPO8ES02CR3M</t>
  </si>
  <si>
    <t>3134295988 - 0</t>
  </si>
  <si>
    <t>110010009260</t>
  </si>
  <si>
    <t>1022419614</t>
  </si>
  <si>
    <t>3171544189 - 3028274105</t>
  </si>
  <si>
    <t>110010000110</t>
  </si>
  <si>
    <t>39722457</t>
  </si>
  <si>
    <t>3202738087 - 1</t>
  </si>
  <si>
    <t>730010000216</t>
  </si>
  <si>
    <t>1005719003</t>
  </si>
  <si>
    <t>3166370121 - 0</t>
  </si>
  <si>
    <t>056310000000</t>
  </si>
  <si>
    <t>1000768637</t>
  </si>
  <si>
    <t>3196712501 - 1</t>
  </si>
  <si>
    <t>080010000074</t>
  </si>
  <si>
    <t>72271511</t>
  </si>
  <si>
    <t>3002404810 - 0</t>
  </si>
  <si>
    <t>110010000129</t>
  </si>
  <si>
    <t>1128326715</t>
  </si>
  <si>
    <t>3043485664 - 1</t>
  </si>
  <si>
    <t>680010000077</t>
  </si>
  <si>
    <t>1005553388</t>
  </si>
  <si>
    <t>3184262830 - 0</t>
  </si>
  <si>
    <t>LEG AUT 2026-05-01</t>
  </si>
  <si>
    <t>51996530</t>
  </si>
  <si>
    <t>3002084452 - 0</t>
  </si>
  <si>
    <t>64868860</t>
  </si>
  <si>
    <t>3209178866 - 0</t>
  </si>
  <si>
    <t>32507018</t>
  </si>
  <si>
    <t>GIR EMT0UTHF016KF96ECDFUEPO8ES02CH37_2026-04-30_17-25-19</t>
  </si>
  <si>
    <t>3137973686 - 043139442</t>
  </si>
  <si>
    <t>51654243</t>
  </si>
  <si>
    <t>3212812311 - 3001540285</t>
  </si>
  <si>
    <t>LA DALIA</t>
  </si>
  <si>
    <t>Marinilla</t>
  </si>
  <si>
    <t>1001477352</t>
  </si>
  <si>
    <t>aGIR EMT0UTHF016KF96ECDFUEPO8ES02C956_2026-04-30_16-47-58</t>
  </si>
  <si>
    <t>3045370293 - 3045370293</t>
  </si>
  <si>
    <t>1113682196</t>
  </si>
  <si>
    <t>3222888884 - 0</t>
  </si>
  <si>
    <t>150010000085</t>
  </si>
  <si>
    <t>7187962</t>
  </si>
  <si>
    <t>3007871029 - 3007871029</t>
  </si>
  <si>
    <t>1002011879</t>
  </si>
  <si>
    <t>3246874598 - 3208277454</t>
  </si>
  <si>
    <t>1015395511</t>
  </si>
  <si>
    <t>3174051589 - 0</t>
  </si>
  <si>
    <t>1077424796</t>
  </si>
  <si>
    <t>GIR EMT0UTHF016KF96ECDFUEPO8ES02C9V3</t>
  </si>
  <si>
    <t>3172654888 - 3044502938</t>
  </si>
  <si>
    <t>URB PORTAL DEL VALLE</t>
  </si>
  <si>
    <t>1098785551</t>
  </si>
  <si>
    <t>3182452322 - 3182452322</t>
  </si>
  <si>
    <t>52865461</t>
  </si>
  <si>
    <t>3106989418 - 17893188</t>
  </si>
  <si>
    <t>1005744174</t>
  </si>
  <si>
    <t>GIR EMT0UTHF016KF96ECDFUEPO8ES02C6F1</t>
  </si>
  <si>
    <t>3154330590 - 0</t>
  </si>
  <si>
    <t>51870000</t>
  </si>
  <si>
    <t>aGIR EMT0UTHF016KF96ECDFUEPO8ES02CEJA_2026-04-30_17-13-19</t>
  </si>
  <si>
    <t>3208596714 - 0</t>
  </si>
  <si>
    <t>1012350242</t>
  </si>
  <si>
    <t>GIR EMT0UTHF016KF96ECDFUEPO8ES02C8SK</t>
  </si>
  <si>
    <t>3007757218 - 3156601526</t>
  </si>
  <si>
    <t>JORDAN ET III</t>
  </si>
  <si>
    <t>38263575</t>
  </si>
  <si>
    <t>GIR M0GM6SBVQ573HD73IP0A5HCI2O008N1A</t>
  </si>
  <si>
    <t>3166625955 - 0</t>
  </si>
  <si>
    <t>73573198</t>
  </si>
  <si>
    <t>3118404594 - 0</t>
  </si>
  <si>
    <t>52770834</t>
  </si>
  <si>
    <t>GIR EMT0UTHF016KF96ECDFUEPO8ES02C1DU</t>
  </si>
  <si>
    <t>3187880635 - 0</t>
  </si>
  <si>
    <t>1023940293</t>
  </si>
  <si>
    <t>GIR EMT0UTHF016KF96ECDFUEPO8ES02C7AG/EMT0UTHF016KF96ECDFUEPO8ES02C7AG</t>
  </si>
  <si>
    <t>3214013991 - 0</t>
  </si>
  <si>
    <t>EMPORIO</t>
  </si>
  <si>
    <t>1121935446</t>
  </si>
  <si>
    <t>GIR EMT0UTHF016KF96ECDFUEPO8ES02C2PD</t>
  </si>
  <si>
    <t>3243500095 - 3208586599</t>
  </si>
  <si>
    <t>1014202088</t>
  </si>
  <si>
    <t>GIR EMT0UTHF016KF96ECDFUEPO8ES02CD9G</t>
  </si>
  <si>
    <t>3112450476 - 0</t>
  </si>
  <si>
    <t>1067856386</t>
  </si>
  <si>
    <t>GIR M0GM6SBVQ573HD73IP0A5HCI2O008MOF</t>
  </si>
  <si>
    <t>3158256723 - 45982243</t>
  </si>
  <si>
    <t>1020732475</t>
  </si>
  <si>
    <t>GIR EMT0UTHF016KF96ECDFUEPO8ES02CBR7</t>
  </si>
  <si>
    <t>3504174259 - 0</t>
  </si>
  <si>
    <t>51574924</t>
  </si>
  <si>
    <t>aGIR EMT0UTHF016KF96ECDFUEPO8ES02C9IH_2026-04-30_16-49-42</t>
  </si>
  <si>
    <t>3202382608 - 0</t>
  </si>
  <si>
    <t>RUBEN CRUZ VELEZ</t>
  </si>
  <si>
    <t>16692165</t>
  </si>
  <si>
    <t>3241454211 - 0</t>
  </si>
  <si>
    <t>050010000091</t>
  </si>
  <si>
    <t>1152470617</t>
  </si>
  <si>
    <t>3108200288 - 1</t>
  </si>
  <si>
    <t>1093221318</t>
  </si>
  <si>
    <t>1111757924</t>
  </si>
  <si>
    <t>LAURA PATRICIA MOLINA OBREGON</t>
  </si>
  <si>
    <t>GIR M0GM6SBVQ573HD73IP0A5HCI2O00663S</t>
  </si>
  <si>
    <t>3192418759 - 3192418759</t>
  </si>
  <si>
    <t>43870710</t>
  </si>
  <si>
    <t>GIR EMT0UTHF016KF96ECDFUEPO8ES02BNRN</t>
  </si>
  <si>
    <t>3011070303 - 3011070303</t>
  </si>
  <si>
    <t>1010223301</t>
  </si>
  <si>
    <t>3150565076 - 0</t>
  </si>
  <si>
    <t>1085348119</t>
  </si>
  <si>
    <t>GIR EMT0UTHF016KF96ECDFUEPO8ES02C33Q</t>
  </si>
  <si>
    <t>3113680552 - 3003002843</t>
  </si>
  <si>
    <t>1064116667</t>
  </si>
  <si>
    <t>GIR EMT0UTHF016KF96ECDFUEPO8ES02C2F4_2026-04-30_16-19-50</t>
  </si>
  <si>
    <t>3006739455 - 0</t>
  </si>
  <si>
    <t>52885369</t>
  </si>
  <si>
    <t>1000459980</t>
  </si>
  <si>
    <t>ERIKA PATRICIA AMAYA RESTREPO</t>
  </si>
  <si>
    <t>GIR EMT0UTHF016KF96ECDFUEPO8ES02C054_2026-04-30_16-08-53</t>
  </si>
  <si>
    <t>3004582636 - 11454546</t>
  </si>
  <si>
    <t>PABLO ET VI</t>
  </si>
  <si>
    <t>1065816826</t>
  </si>
  <si>
    <t>3045427684 - 0</t>
  </si>
  <si>
    <t>1010197291</t>
  </si>
  <si>
    <t>3124641567 - 3188950942</t>
  </si>
  <si>
    <t>41709962</t>
  </si>
  <si>
    <t>GIR M0GM6SBVQ573HD73IP0A5HCI2O005NIB</t>
  </si>
  <si>
    <t>3183013894 - 19999999</t>
  </si>
  <si>
    <t>1004702562</t>
  </si>
  <si>
    <t>3054411888 - 0</t>
  </si>
  <si>
    <t>1151966974</t>
  </si>
  <si>
    <t>3171908625 - 0</t>
  </si>
  <si>
    <t>37581536</t>
  </si>
  <si>
    <t>3112650072 - 0</t>
  </si>
  <si>
    <t>1000181363</t>
  </si>
  <si>
    <t>1002635992</t>
  </si>
  <si>
    <t>KHATERIN DUQUE DIAS</t>
  </si>
  <si>
    <t>GIR EMT0UTHF016KF96ECDFUEPO8ES02BTCT</t>
  </si>
  <si>
    <t>3222728019 - 3138051909</t>
  </si>
  <si>
    <t>1079991977</t>
  </si>
  <si>
    <t>GIR EMT0UTHF016KF96ECDFUEPO8ES02BPJT</t>
  </si>
  <si>
    <t>3006144443 - 0</t>
  </si>
  <si>
    <t>85465305</t>
  </si>
  <si>
    <t>GIR EMT0UTHF016KF96ECDFUEPO8ES02BVE0</t>
  </si>
  <si>
    <t>3046747240 - 0</t>
  </si>
  <si>
    <t>1019073169</t>
  </si>
  <si>
    <t>GIR EMT0UTHF016KF96ECDFUEPO8ES02BV3R</t>
  </si>
  <si>
    <t>3014359037 - 3155021566</t>
  </si>
  <si>
    <t>1098653110</t>
  </si>
  <si>
    <t>24828932</t>
  </si>
  <si>
    <t>CAROLINA ALZATE SALAZAR</t>
  </si>
  <si>
    <t>GIR EMT0UTHF016KF96ECDFUEPO8ES02BQRR</t>
  </si>
  <si>
    <t>3045910793 - 3045910793</t>
  </si>
  <si>
    <t>1037640094</t>
  </si>
  <si>
    <t>aGIR EMT0UTHF016KF96ECDFUEPO8ES02BU8C_2026-04-30_16-00-53</t>
  </si>
  <si>
    <t>3112811902 - 0</t>
  </si>
  <si>
    <t>URB QUINTA BUENAVSTA</t>
  </si>
  <si>
    <t>1006459534</t>
  </si>
  <si>
    <t>GIR EMT0UTHF016KF96ECDFUEPO8ES02BQOE</t>
  </si>
  <si>
    <t>3104835904 - 0</t>
  </si>
  <si>
    <t>1085248188</t>
  </si>
  <si>
    <t>GIR M0GM6SBVQ573HD73IP0A5HCI2O006TQ9_2026-04-30_16-12-32</t>
  </si>
  <si>
    <t>3152626545 - 0027209230</t>
  </si>
  <si>
    <t>URB PRA COLINA I ET</t>
  </si>
  <si>
    <t>Santander De Quilichao</t>
  </si>
  <si>
    <t>1062299640</t>
  </si>
  <si>
    <t>3157071314 - 28294476</t>
  </si>
  <si>
    <t>1102351261</t>
  </si>
  <si>
    <t>GIR M0GM6SBVQ573HD73IP0A5HCI2O005BT1</t>
  </si>
  <si>
    <t>3132831807 - 3134470147</t>
  </si>
  <si>
    <t>3109207</t>
  </si>
  <si>
    <t>GIR EMT0UTHF016KF96ECDFUEPO8ES02BSE6_2026-04-30_15-52-52</t>
  </si>
  <si>
    <t>3143992943 - 0</t>
  </si>
  <si>
    <t>1015399364</t>
  </si>
  <si>
    <t>GIR M0GM6SBVQ573HD73IP0A5HCI2O005JJR</t>
  </si>
  <si>
    <t>3057663085 - 3204968752</t>
  </si>
  <si>
    <t>CALAMBEO</t>
  </si>
  <si>
    <t>40082084</t>
  </si>
  <si>
    <t>GIR EMT0UTHF016KF96ECDFUEPO8ES02BNB2</t>
  </si>
  <si>
    <t>3124891978 - 3213368483</t>
  </si>
  <si>
    <t>1038646211</t>
  </si>
  <si>
    <t>3132856255 - 0</t>
  </si>
  <si>
    <t>1144057685</t>
  </si>
  <si>
    <t>GIR M0GM6SBVQ573HD73IP0A5HCI2O003MHM</t>
  </si>
  <si>
    <t>3154830760 - 3154830760</t>
  </si>
  <si>
    <t>1056768510</t>
  </si>
  <si>
    <t>3127795292 - 0</t>
  </si>
  <si>
    <t>1006096615</t>
  </si>
  <si>
    <t>GIR M0GM6SBVQ573HD73IP0A5HCI2O003R49</t>
  </si>
  <si>
    <t>3043596228 - 3043596228</t>
  </si>
  <si>
    <t>CJR CAMINO DE PARQUE</t>
  </si>
  <si>
    <t>1102634742</t>
  </si>
  <si>
    <t>aGIR EMT0UTHF016KF96ECDFUEPO8ES02BKOR_2026-04-30_15-20-48</t>
  </si>
  <si>
    <t>3174403810 - 0</t>
  </si>
  <si>
    <t>52006863</t>
  </si>
  <si>
    <t>GIR M0GM6SBVQ573HD73IP0A5HCI2O003JRJ</t>
  </si>
  <si>
    <t>3052853810 - 0</t>
  </si>
  <si>
    <t>1013603538</t>
  </si>
  <si>
    <t>3155160236 - 0</t>
  </si>
  <si>
    <t>66946763</t>
  </si>
  <si>
    <t>GIR EMT0UTHF016KF96ECDFUEPO8ES02BK0V_2026-04-30_15-17-28</t>
  </si>
  <si>
    <t>3176437854 - 0</t>
  </si>
  <si>
    <t>1129509583</t>
  </si>
  <si>
    <t>3001803226 - 3001803226</t>
  </si>
  <si>
    <t>1018449243</t>
  </si>
  <si>
    <t>GIR M0GM6SBVQ573HD73IP0A5HCI2O0042SU-M0GM6SBVQ573HD73IP0A5HCI2O003LUF</t>
  </si>
  <si>
    <t>3134782515 - 0</t>
  </si>
  <si>
    <t>1038866739</t>
  </si>
  <si>
    <t>3052315669 - 0</t>
  </si>
  <si>
    <t>254300007560</t>
  </si>
  <si>
    <t>1022348468</t>
  </si>
  <si>
    <t>3108664513 - 1</t>
  </si>
  <si>
    <t>110010000312</t>
  </si>
  <si>
    <t>1001780918</t>
  </si>
  <si>
    <t>3108426699 - 1</t>
  </si>
  <si>
    <t>053080000008</t>
  </si>
  <si>
    <t>1037073599</t>
  </si>
  <si>
    <t>3007428206 - 3007428206</t>
  </si>
  <si>
    <t>CJR PALMERAS PARQUE</t>
  </si>
  <si>
    <t>8486500</t>
  </si>
  <si>
    <t>3203056316 - 0</t>
  </si>
  <si>
    <t>1010047177</t>
  </si>
  <si>
    <t>GIR EMT0UTHF016KF96ECDFUEPO8ES02B811</t>
  </si>
  <si>
    <t>3103103457 - 0</t>
  </si>
  <si>
    <t>110010000043</t>
  </si>
  <si>
    <t>1057184783</t>
  </si>
  <si>
    <t>3133714379 - 1</t>
  </si>
  <si>
    <t>1095913457</t>
  </si>
  <si>
    <t>GIR EMT0UTHF016KF96ECDFUEPO8ES02B94Q</t>
  </si>
  <si>
    <t>3106482033 - 0</t>
  </si>
  <si>
    <t>1110549418</t>
  </si>
  <si>
    <t>GIR EMT0UTHF016KF96ECDFUEPO8ES02B2JH</t>
  </si>
  <si>
    <t>3202900546 - 0</t>
  </si>
  <si>
    <t>22507572</t>
  </si>
  <si>
    <t>GIR MK52SKAII51MR316ROQ3BR85H014S13R</t>
  </si>
  <si>
    <t>3017517398 - 3022653221</t>
  </si>
  <si>
    <t>1013580628</t>
  </si>
  <si>
    <t>GIR EMT0UTHF016KF96ECDFUEPO8ES02BAER_2026-04-30_14-33-53</t>
  </si>
  <si>
    <t>3104228392 - 18041413</t>
  </si>
  <si>
    <t>1022423079</t>
  </si>
  <si>
    <t>GIR M0GM6SBVQ573HD73IP0A5HCI2O002PB5</t>
  </si>
  <si>
    <t>14201374 - 3163938790</t>
  </si>
  <si>
    <t>PAN DE AZUCAR</t>
  </si>
  <si>
    <t>14249309</t>
  </si>
  <si>
    <t>GIR M0GM6SBVQ573HD73IP0A5HCI2O001I3Q</t>
  </si>
  <si>
    <t>3165300533 - 0076435660</t>
  </si>
  <si>
    <t>29973860</t>
  </si>
  <si>
    <t>GIR EMT0UTHF016KF96ECDFUEPO8ES02AQJV</t>
  </si>
  <si>
    <t>3218023281 - 3123307653</t>
  </si>
  <si>
    <t>1019602069</t>
  </si>
  <si>
    <t>GIR EMT0UTHF016KF96ECDFUEPO8ES02BBRS</t>
  </si>
  <si>
    <t>3192022602 - 3193234041</t>
  </si>
  <si>
    <t>RINCON CHICO</t>
  </si>
  <si>
    <t>80768552</t>
  </si>
  <si>
    <t>GIR EMT0UTHF016KF96ECDFUEPO8ES02B089</t>
  </si>
  <si>
    <t>3157430062 - 0</t>
  </si>
  <si>
    <t>1025889366</t>
  </si>
  <si>
    <t>GIR EMT0UTHF016KF96ECDFUEPO8ES02B4LK</t>
  </si>
  <si>
    <t>3117635936 - 0</t>
  </si>
  <si>
    <t>1013687299</t>
  </si>
  <si>
    <t>3133162978 - 0</t>
  </si>
  <si>
    <t>680010000306</t>
  </si>
  <si>
    <t>11446311</t>
  </si>
  <si>
    <t>3173640858 - 3173640858</t>
  </si>
  <si>
    <t>1016012325</t>
  </si>
  <si>
    <t>3006996286 - 0</t>
  </si>
  <si>
    <t>42032202</t>
  </si>
  <si>
    <t>GIR M0GM6SBVQ573HD73IP0A5HCI2O002I5E</t>
  </si>
  <si>
    <t>3158110859 - 3158110859</t>
  </si>
  <si>
    <t>110010000887</t>
  </si>
  <si>
    <t>1026281605</t>
  </si>
  <si>
    <t>3502081227 - 3153511524</t>
  </si>
  <si>
    <t>51563790</t>
  </si>
  <si>
    <t>3108570827 - 2065559</t>
  </si>
  <si>
    <t>1026587973</t>
  </si>
  <si>
    <t>3118765553 - 0</t>
  </si>
  <si>
    <t>760010000084</t>
  </si>
  <si>
    <t>1113305446</t>
  </si>
  <si>
    <t>3152135491 - 24000563</t>
  </si>
  <si>
    <t>760010000151</t>
  </si>
  <si>
    <t>31872579</t>
  </si>
  <si>
    <t>3158269135 - 25548042</t>
  </si>
  <si>
    <t>80504978</t>
  </si>
  <si>
    <t>3164724337 - 0</t>
  </si>
  <si>
    <t>1110554811</t>
  </si>
  <si>
    <t>3232338393 - 99999999</t>
  </si>
  <si>
    <t>52896096</t>
  </si>
  <si>
    <t>GIR EMT0UTHF016KF96ECDFUEPO8ES02AQ13_2026-04-30_13-08-40</t>
  </si>
  <si>
    <t>3004234289 - 0016934120</t>
  </si>
  <si>
    <t>1013257928</t>
  </si>
  <si>
    <t>GIR M0GM6SBVQ573HD73IP0A5HCI2O001DPI</t>
  </si>
  <si>
    <t>3007096130 - 0</t>
  </si>
  <si>
    <t>1017255864</t>
  </si>
  <si>
    <t>1053855400</t>
  </si>
  <si>
    <t>ERIKA STEFANIA FUQUEN HERNANDEZ</t>
  </si>
  <si>
    <t>GIR EMT0UTHF016KF96ECDFUEPO8ES02AS9R</t>
  </si>
  <si>
    <t>3015585873 - 0</t>
  </si>
  <si>
    <t>1193536369</t>
  </si>
  <si>
    <t>GIR M0GM6SBVQ573HD73IP0A5HCI2O001BGE</t>
  </si>
  <si>
    <t>3003390330 - 0</t>
  </si>
  <si>
    <t>19080176</t>
  </si>
  <si>
    <t>GIR JB218C3K391K3BD3R53VQ6KS7O0IJP01</t>
  </si>
  <si>
    <t>3156796515 - 0</t>
  </si>
  <si>
    <t>MTF VILLACODEM</t>
  </si>
  <si>
    <t>1121926637</t>
  </si>
  <si>
    <t>3105756107 - 3105756107</t>
  </si>
  <si>
    <t>1001218183</t>
  </si>
  <si>
    <t>GIR EMT0UTHF016KF96ECDFUEPO8ES02AL90</t>
  </si>
  <si>
    <t>3007901774 - 3007901774</t>
  </si>
  <si>
    <t>1042430561</t>
  </si>
  <si>
    <t>GIR EMT0UTHF016KF96ECDFUEPO8ES02AR27</t>
  </si>
  <si>
    <t>3007492463 - 0</t>
  </si>
  <si>
    <t>1013675505</t>
  </si>
  <si>
    <t>GIR EMT0UTHF016KF96ECDFUEPO8ES02A4SA/EMT0UTHF016KF96ECDFUEPO8ES02AG2P</t>
  </si>
  <si>
    <t>3006151910 - 0</t>
  </si>
  <si>
    <t>10174348</t>
  </si>
  <si>
    <t>GIR EMT0UTHF016KF96ECDFUEPO8ES02AR90</t>
  </si>
  <si>
    <t>3208207353 - 0</t>
  </si>
  <si>
    <t>1020110313</t>
  </si>
  <si>
    <t>aGIR MK52SKAII51MR316ROQ3BR85H004AMO5_2025-02-18_18-51-34</t>
  </si>
  <si>
    <t>3195662666 - 0</t>
  </si>
  <si>
    <t>52131491</t>
  </si>
  <si>
    <t>GIR EMT0UTHF016KF96ECDFUEPO8ES02AQ5V</t>
  </si>
  <si>
    <t>3124247821 - 3124247821</t>
  </si>
  <si>
    <t>1047418117</t>
  </si>
  <si>
    <t>3013934414 - 015465465</t>
  </si>
  <si>
    <t>42061258</t>
  </si>
  <si>
    <t>GIR EMT0UTHF016KF96ECDFUEPO8ES02AVD6</t>
  </si>
  <si>
    <t>3005268561 - 3157753147</t>
  </si>
  <si>
    <t>53068606</t>
  </si>
  <si>
    <t>GIR EMT0UTHF016KF96ECDFUEPO8ES02AKRG</t>
  </si>
  <si>
    <t>3176410927 - 08996525</t>
  </si>
  <si>
    <t>VEGAS DE LA DOCTORA</t>
  </si>
  <si>
    <t>1026162675</t>
  </si>
  <si>
    <t>GIR EMT0UTHF016KF96ECDFUEPO8ES02AOL8</t>
  </si>
  <si>
    <t>3226130257 - 0</t>
  </si>
  <si>
    <t>LORENZO ALDANA</t>
  </si>
  <si>
    <t>1085274969</t>
  </si>
  <si>
    <t>GIR EMT0UTHF016KF96ECDFUEPO8ES02AMNK</t>
  </si>
  <si>
    <t>3015519096 - 0</t>
  </si>
  <si>
    <t>1022373922</t>
  </si>
  <si>
    <t>GIR EMT0UTHF016KF96ECDFUEPO8ES02AHHK_2026-04-30_02-59-54</t>
  </si>
  <si>
    <t>3239640592 - 0</t>
  </si>
  <si>
    <t>64866544</t>
  </si>
  <si>
    <t>3176703559 - 42115362</t>
  </si>
  <si>
    <t>1108563615</t>
  </si>
  <si>
    <t>GIR EMT0UTHF016KF96ECDFUEPO8ES02AELS</t>
  </si>
  <si>
    <t>3171221852 - 3154846155</t>
  </si>
  <si>
    <t>1081052007</t>
  </si>
  <si>
    <t>3184438683 - 1</t>
  </si>
  <si>
    <t>1022351067</t>
  </si>
  <si>
    <t>3204177108 - 0</t>
  </si>
  <si>
    <t>7818576</t>
  </si>
  <si>
    <t>GIR EMT0UTHF016KF96ECDFUEPO8ES02AC4N</t>
  </si>
  <si>
    <t>3202710166 - 86589745</t>
  </si>
  <si>
    <t>URB PRADE RITA ET II</t>
  </si>
  <si>
    <t>5823495</t>
  </si>
  <si>
    <t>GIR EMT0UTHF016KF96ECDFUEPO8ES02A7A1</t>
  </si>
  <si>
    <t>3188969520 - 0</t>
  </si>
  <si>
    <t>1000084324</t>
  </si>
  <si>
    <t>GIR EMT0UTHF016KF96ECDFUEPO8ES02AA9N_2026-04-30_00-27-42</t>
  </si>
  <si>
    <t>3153981077 - 0</t>
  </si>
  <si>
    <t>52559683</t>
  </si>
  <si>
    <t>GIR EMT0UTHF016KF96ECDFUEPO8ES02A334</t>
  </si>
  <si>
    <t>3103954882 - 3103954882</t>
  </si>
  <si>
    <t>32291551</t>
  </si>
  <si>
    <t>GIR EMT0UTHF016KF96ECDFUEPO8ES029N45</t>
  </si>
  <si>
    <t>3147187708 - 0</t>
  </si>
  <si>
    <t>51971125</t>
  </si>
  <si>
    <t>GIR EMT0UTHF016KF96ECDFUEPO8ES02A8GQ</t>
  </si>
  <si>
    <t>3143524432 - 0</t>
  </si>
  <si>
    <t>1017250876</t>
  </si>
  <si>
    <t>aGIR EMT0UTHF016KF96ECDFUEPO8ES029MG3_2026-04-29_21-58-53</t>
  </si>
  <si>
    <t>3117824043 - 0</t>
  </si>
  <si>
    <t>28076710</t>
  </si>
  <si>
    <t>GIR EMT0UTHF016KF96ECDFUEPO8ES02AE94_2026-04-30_01-31-01</t>
  </si>
  <si>
    <t>3155474534 - 0</t>
  </si>
  <si>
    <t>1000062242</t>
  </si>
  <si>
    <t>GIR EMT0UTHF016KF96ECDFUEPO8ES02A0FV</t>
  </si>
  <si>
    <t>3160702015 - 0</t>
  </si>
  <si>
    <t>1001806044</t>
  </si>
  <si>
    <t>GIR EMT0UTHF016KF96ECDFUEPO8ES02AE5J</t>
  </si>
  <si>
    <t>3024676126 - 0</t>
  </si>
  <si>
    <t>52162110</t>
  </si>
  <si>
    <t>GIR EMT0UTHF016KF96ECDFUEPO8ES02A44J-EMT0UTHF016KF96ECDFUEPO8ES02A2KQ</t>
  </si>
  <si>
    <t>3163328855 - 05659317</t>
  </si>
  <si>
    <t>1043639325</t>
  </si>
  <si>
    <t>GIR EMT0UTHF016KF96ECDFUEPO8ES02AC0H</t>
  </si>
  <si>
    <t>3026688673 - 0</t>
  </si>
  <si>
    <t>24316763</t>
  </si>
  <si>
    <t>GIR EMT0UTHF016KF96ECDFUEPO8ES02ABJN</t>
  </si>
  <si>
    <t>3226142201 - 0068850561</t>
  </si>
  <si>
    <t>1030696443</t>
  </si>
  <si>
    <t>3104714785 - 0</t>
  </si>
  <si>
    <t>66770115</t>
  </si>
  <si>
    <t>GIR EMT0UTHF016KF96ECDFUEPO8ES02A9AU</t>
  </si>
  <si>
    <t>3026620016 - 3176611282</t>
  </si>
  <si>
    <t>1001813043</t>
  </si>
  <si>
    <t>GIR EMT0UTHF016KF96ECDFUEPO8ES02ADRM_2026-04-30_01-22-26</t>
  </si>
  <si>
    <t>3042035161 - 0</t>
  </si>
  <si>
    <t>39810456</t>
  </si>
  <si>
    <t>GIR EMT0UTHF016KF96ECDFUEPO8ES02AD20</t>
  </si>
  <si>
    <t>316730161276876 - 0</t>
  </si>
  <si>
    <t>1234340705</t>
  </si>
  <si>
    <t>GIR EMT0UTHF016KF96ECDFUEPO8ES02A9GM_2026-04-30_00-18-20</t>
  </si>
  <si>
    <t>3174430614 - 0</t>
  </si>
  <si>
    <t>1072706331</t>
  </si>
  <si>
    <t>GIR EMT0UTHF016KF96ECDFUEPO8ES02A9C1</t>
  </si>
  <si>
    <t>3022546246 - 0</t>
  </si>
  <si>
    <t>1143167143</t>
  </si>
  <si>
    <t>GIR EMT0UTHF016KF96ECDFUEPO8ES02A8PL_2026-04-30_00-10-21</t>
  </si>
  <si>
    <t>3014406799 - 0</t>
  </si>
  <si>
    <t>1000396859</t>
  </si>
  <si>
    <t>3164195309 - 0</t>
  </si>
  <si>
    <t>20491653</t>
  </si>
  <si>
    <t>GIR EMT0UTHF016KF96ECDFUEPO8ES02ADD2</t>
  </si>
  <si>
    <t>3144167659 - 18526411</t>
  </si>
  <si>
    <t>1030628949</t>
  </si>
  <si>
    <t>GIR EMT0UTHF016KF96ECDFUEPO8ES02A3H4/EMT0UTHF016KF96ECDFUEPO8ES02A5H5</t>
  </si>
  <si>
    <t>3057687548 - 0</t>
  </si>
  <si>
    <t>60348564</t>
  </si>
  <si>
    <t>GIR M0GM6SBVQ573HD73IP0A5HCI2O03FPGQ</t>
  </si>
  <si>
    <t>3184710505 - 0</t>
  </si>
  <si>
    <t>1078001203</t>
  </si>
  <si>
    <t>GIR EMT0UTHF016KF96ECDFUEPO8ES02A1UB_2026-04-29_23-10-17</t>
  </si>
  <si>
    <t>3159997976 - 0</t>
  </si>
  <si>
    <t>GIR EMT0UTHF016KF96ECDFUEPO8ES02A75E</t>
  </si>
  <si>
    <t>3118407631 - 16802736</t>
  </si>
  <si>
    <t>42866077</t>
  </si>
  <si>
    <t>GIR 30KS8FPKUL6A1D8MKJC6PA8Q900250B1_2026-01-21_15-41-24</t>
  </si>
  <si>
    <t>3207618445 - 3207618445</t>
  </si>
  <si>
    <t>80731999</t>
  </si>
  <si>
    <t>3208520238 - 0</t>
  </si>
  <si>
    <t>087580007219</t>
  </si>
  <si>
    <t>1045671780</t>
  </si>
  <si>
    <t>3233158707 - 0</t>
  </si>
  <si>
    <t>4775732</t>
  </si>
  <si>
    <t>3023761539 - 23375496</t>
  </si>
  <si>
    <t>1015426072</t>
  </si>
  <si>
    <t>GIR EMT0UTHF016KF96ECDFUEPO8ES029CEE</t>
  </si>
  <si>
    <t>3196526774 - 0</t>
  </si>
  <si>
    <t>1124820737</t>
  </si>
  <si>
    <t>GIR EMT0UTHF016KF96ECDFUEPO8ES0299HP</t>
  </si>
  <si>
    <t>32243699893224369989 - 0</t>
  </si>
  <si>
    <t>1032467049</t>
  </si>
  <si>
    <t>aGIR K01LV5K3G17H51R5TI3D9K03KC005HGJ_2026-04-29_21-49-16</t>
  </si>
  <si>
    <t>3186346940 - 0</t>
  </si>
  <si>
    <t>80373891</t>
  </si>
  <si>
    <t>GIR EMT0UTHF016KF96ECDFUEPO8ES029FUM/EMT0UTHF016KF96ECDFUEPO8ES029KPQ</t>
  </si>
  <si>
    <t>3223600577 - 3343446</t>
  </si>
  <si>
    <t>3521267</t>
  </si>
  <si>
    <t>GIR EMT0UTHF016KF96ECDFUEPO8ES029GPE_2026-04-29_21-31-14</t>
  </si>
  <si>
    <t>3128293340 - 0</t>
  </si>
  <si>
    <t>79296986</t>
  </si>
  <si>
    <t>GIR EMT0UTHF016KF96ECDFUEPO8ES029BBO</t>
  </si>
  <si>
    <t>3023883380 - 13575687</t>
  </si>
  <si>
    <t>1093789917</t>
  </si>
  <si>
    <t>GIR K01LV5K3G17H51R5TI3D9K03KC00627K</t>
  </si>
  <si>
    <t>3124703027 - 0</t>
  </si>
  <si>
    <t>50934794</t>
  </si>
  <si>
    <t>aGIR EMT0UTHF016KF96ECDFUEPO8ES029BI9_2026-04-29_21-08-18</t>
  </si>
  <si>
    <t>3004295947 - 0</t>
  </si>
  <si>
    <t>1017165486</t>
  </si>
  <si>
    <t>GIR EMT0UTHF016KF96ECDFUEPO8ES028OII_2026-04-29_19-45-15</t>
  </si>
  <si>
    <t>3157812925 - 3145301264</t>
  </si>
  <si>
    <t>1002524402</t>
  </si>
  <si>
    <t>3142666247 - 0</t>
  </si>
  <si>
    <t>1017178420</t>
  </si>
  <si>
    <t>GIR K01LV5K3G17H51R5TI3D9K03KC0060JI_2026-04-29_22-02-09</t>
  </si>
  <si>
    <t>3194035643 - 0</t>
  </si>
  <si>
    <t>1036424950</t>
  </si>
  <si>
    <t>GIR EMT0UTHF016KF96ECDFUEPO8ES029G5L</t>
  </si>
  <si>
    <t>3207458306 - 0</t>
  </si>
  <si>
    <t>1015465587</t>
  </si>
  <si>
    <t>GIR EMT0UTHF016KF96ECDFUEPO8ES029EM1_2026-04-29_21-21-54</t>
  </si>
  <si>
    <t>3204187823 - 0</t>
  </si>
  <si>
    <t>1017176489</t>
  </si>
  <si>
    <t>GIR EMT0UTHF016KF96ECDFUEPO8ES029ET8</t>
  </si>
  <si>
    <t>3207218865 - 0</t>
  </si>
  <si>
    <t>1144133506</t>
  </si>
  <si>
    <t>3166292472 - 24485578</t>
  </si>
  <si>
    <t>5029907</t>
  </si>
  <si>
    <t>GIR EMT0UTHF016KF96ECDFUEPO8ES029IFB</t>
  </si>
  <si>
    <t>3156233663 - 0077273848</t>
  </si>
  <si>
    <t>1000639628</t>
  </si>
  <si>
    <t>3005609373 - 0</t>
  </si>
  <si>
    <t>1052087495</t>
  </si>
  <si>
    <t>GIR K01LV5K3G17H51R5TI3D9K03KC0046GS_2026-04-29_21-07-31</t>
  </si>
  <si>
    <t>3145604048 - 0</t>
  </si>
  <si>
    <t>74357009</t>
  </si>
  <si>
    <t>GIR EMT0UTHF016KF96ECDFUEPO8ES029900</t>
  </si>
  <si>
    <t>3142016905 - 0</t>
  </si>
  <si>
    <t>32674085</t>
  </si>
  <si>
    <t>GIR EMT0UTHF016KF96ECDFUEPO8ES029EG4</t>
  </si>
  <si>
    <t>3105310440 - 0</t>
  </si>
  <si>
    <t>1220470166</t>
  </si>
  <si>
    <t>GIR EMT0UTHF016KF96ECDFUEPO8ES029A57</t>
  </si>
  <si>
    <t>3103298652 - 3103298652</t>
  </si>
  <si>
    <t>1073509403</t>
  </si>
  <si>
    <t>aGIR EMT0UTHF016KF96ECDFUEPO8ES029JO0_2026-04-29_21-44-36</t>
  </si>
  <si>
    <t>3128948595 - 0</t>
  </si>
  <si>
    <t>SAN EUSEBIO</t>
  </si>
  <si>
    <t>1022446500</t>
  </si>
  <si>
    <t>3107506878 - 3107506878</t>
  </si>
  <si>
    <t>1012351607</t>
  </si>
  <si>
    <t>GIR EMT0UTHF016KF96ECDFUEPO8ES028Q47</t>
  </si>
  <si>
    <t>3025218113 - 0</t>
  </si>
  <si>
    <t>1117550970</t>
  </si>
  <si>
    <t>3222383842 - 0</t>
  </si>
  <si>
    <t>1128275044</t>
  </si>
  <si>
    <t>GIR EMT0UTHF016KF96ECDFUEPO8ES028OD4</t>
  </si>
  <si>
    <t>3128918653 - 3145879368</t>
  </si>
  <si>
    <t>1007314293</t>
  </si>
  <si>
    <t>aGIR EMT0UTHF016KF96ECDFUEPO8ES0282UH_2026-04-29_18-09-16</t>
  </si>
  <si>
    <t>3153905913 - 0</t>
  </si>
  <si>
    <t>72163317</t>
  </si>
  <si>
    <t>GIR K01LV5K3G17H51R5TI3D9K03KC002SJL/K01LV5K3G17H51R5TI3D9K03KC003OHD</t>
  </si>
  <si>
    <t>3181084915 - 0</t>
  </si>
  <si>
    <t>39523539</t>
  </si>
  <si>
    <t>3138901455 - 019999999</t>
  </si>
  <si>
    <t>1037638663</t>
  </si>
  <si>
    <t>GIR EMT0UTHF016KF96ECDFUEPO8ES0282BB</t>
  </si>
  <si>
    <t>3122576159 - 0</t>
  </si>
  <si>
    <t>73239506</t>
  </si>
  <si>
    <t>GIR EMT0UTHF016KF96ECDFUEPO8ES028U1N</t>
  </si>
  <si>
    <t>3043222870 - 0</t>
  </si>
  <si>
    <t>1098221551</t>
  </si>
  <si>
    <t>GIR EMT0UTHF016KF96ECDFUEPO8ES028P7D</t>
  </si>
  <si>
    <t>6076589685 - 0</t>
  </si>
  <si>
    <t>63333456</t>
  </si>
  <si>
    <t>3155543249 - 16110531</t>
  </si>
  <si>
    <t>CJR NATURA</t>
  </si>
  <si>
    <t>66659960</t>
  </si>
  <si>
    <t>3004900889 - 16041733</t>
  </si>
  <si>
    <t>52616605</t>
  </si>
  <si>
    <t>GIR EMT0UTHF016KF96ECDFUEPO8ES028KMB</t>
  </si>
  <si>
    <t>3168294826 - 0</t>
  </si>
  <si>
    <t>65716997</t>
  </si>
  <si>
    <t>GIR EMT0UTHF016KF96ECDFUEPO8ES028Q93</t>
  </si>
  <si>
    <t>3024899860 - 0</t>
  </si>
  <si>
    <t>CALLE DEL BANCO</t>
  </si>
  <si>
    <t>43061708</t>
  </si>
  <si>
    <t>GIR EMT0UTHF016KF96ECDFUEPO8ES028ADH</t>
  </si>
  <si>
    <t>3194204343 - 0</t>
  </si>
  <si>
    <t>1151953077</t>
  </si>
  <si>
    <t>GIR EMT0UTHF016KF96ECDFUEPO8ES028OGC</t>
  </si>
  <si>
    <t>3148890357 - 26615194</t>
  </si>
  <si>
    <t>52982968</t>
  </si>
  <si>
    <t>aGIR EMT0UTHF016KF96ECDFUEPO8ES028JG4_2026-04-29_19-23-12</t>
  </si>
  <si>
    <t>3143321293 - 3164390252</t>
  </si>
  <si>
    <t>Garzón</t>
  </si>
  <si>
    <t>1075306681</t>
  </si>
  <si>
    <t>GIR K01LV5K3G17H51R5TI3D9K03KC001CB4</t>
  </si>
  <si>
    <t>3212086476 - 0</t>
  </si>
  <si>
    <t>1116264723</t>
  </si>
  <si>
    <t>3162986153 - 22265058</t>
  </si>
  <si>
    <t>1017929035</t>
  </si>
  <si>
    <t>3013552065 - 1</t>
  </si>
  <si>
    <t>CJR NISPERO II</t>
  </si>
  <si>
    <t>57340097</t>
  </si>
  <si>
    <t>3146779597 - 3229829242</t>
  </si>
  <si>
    <t>1233511368</t>
  </si>
  <si>
    <t>GIR EMT0UTHF016KF96ECDFUEPO8ES028CD4</t>
  </si>
  <si>
    <t>3003593625 - 3223938764</t>
  </si>
  <si>
    <t>80387721</t>
  </si>
  <si>
    <t>3214912735 - 3214912735</t>
  </si>
  <si>
    <t>1047453987</t>
  </si>
  <si>
    <t>3175660297 - 0</t>
  </si>
  <si>
    <t>79272390</t>
  </si>
  <si>
    <t>GIR EMT0UTHF016KF96ECDFUEPO8ES027RAS/EMT0UTHF016KF96ECDFUEPO8ES02834R</t>
  </si>
  <si>
    <t>3134527900 - 3503380099</t>
  </si>
  <si>
    <t>52201887</t>
  </si>
  <si>
    <t>3188244506 - 14884306</t>
  </si>
  <si>
    <t>1007381152</t>
  </si>
  <si>
    <t>GIR EMT0UTHF016KF96ECDFUEPO8ES0285G9</t>
  </si>
  <si>
    <t>3135128113 - 0</t>
  </si>
  <si>
    <t>SAN BARTOLO II</t>
  </si>
  <si>
    <t>21978838</t>
  </si>
  <si>
    <t>GIR EMT0UTHF016KF96ECDFUEPO8ES022UBR</t>
  </si>
  <si>
    <t>3044707330 - 0</t>
  </si>
  <si>
    <t>1128451285</t>
  </si>
  <si>
    <t>GIR EMT0UTHF016KF96ECDFUEPO8ES028CTC</t>
  </si>
  <si>
    <t>3163617371 - 44929764</t>
  </si>
  <si>
    <t>1007935064</t>
  </si>
  <si>
    <t>GIR EMT0UTHF016KF96ECDFUEPO8ES0239DJ</t>
  </si>
  <si>
    <t>3142432775 - 0</t>
  </si>
  <si>
    <t>1022423555</t>
  </si>
  <si>
    <t>GIR K01LV5K3G17H51R5TI3D9K03KC000PVJ</t>
  </si>
  <si>
    <t>3107822576 - 3107822576</t>
  </si>
  <si>
    <t>19409588</t>
  </si>
  <si>
    <t>1088825161</t>
  </si>
  <si>
    <t>CAMILA SALAZAR SAENZ</t>
  </si>
  <si>
    <t>3125634729 - 3125634729</t>
  </si>
  <si>
    <t>1235246011</t>
  </si>
  <si>
    <t>3246636874 - 3148912278</t>
  </si>
  <si>
    <t>1007561144</t>
  </si>
  <si>
    <t>31 - 0</t>
  </si>
  <si>
    <t>7171432</t>
  </si>
  <si>
    <t>GIR EMT0UTHF016KF96ECDFUEPO8ES02837O</t>
  </si>
  <si>
    <t>3123084400 - 3123084400</t>
  </si>
  <si>
    <t>4518873</t>
  </si>
  <si>
    <t>GIR 8GA6IKR6G90UFCAK6K1C8DNAFS0002D0</t>
  </si>
  <si>
    <t>3166993115 - 3166993115</t>
  </si>
  <si>
    <t>1014230344</t>
  </si>
  <si>
    <t>GIR JB218C3K391K3BD3R53VQ6KS7O17DFBO</t>
  </si>
  <si>
    <t>3104848842 - 0</t>
  </si>
  <si>
    <t>71719681</t>
  </si>
  <si>
    <t>GIR EMT0UTHF016KF96ECDFUEPO8ES027IIB</t>
  </si>
  <si>
    <t>3162959483 - 3162959483</t>
  </si>
  <si>
    <t>1144525211</t>
  </si>
  <si>
    <t>GIR EMT0UTHF016KF96ECDFUEPO8ES0275S1/EMT0UTHF016KF96ECDFUEPO8ES027J5R</t>
  </si>
  <si>
    <t>3216300417 - 22262265</t>
  </si>
  <si>
    <t>1020785585</t>
  </si>
  <si>
    <t>aGIR EMT0UTHF016KF96ECDFUEPO8ES02786L_2026-04-29_16-20-58</t>
  </si>
  <si>
    <t>3125573268 - 0</t>
  </si>
  <si>
    <t>1017261843</t>
  </si>
  <si>
    <t>GIR JB218C3K391K3BD3R53VQ6KS7O17D7JB</t>
  </si>
  <si>
    <t>3135332291 - 0</t>
  </si>
  <si>
    <t>1067940258</t>
  </si>
  <si>
    <t>GIR EMT0UTHF016KF96ECDFUEPO8ES027QL3</t>
  </si>
  <si>
    <t>3001210523 - 0</t>
  </si>
  <si>
    <t>LA HUERTA</t>
  </si>
  <si>
    <t>1003511266</t>
  </si>
  <si>
    <t>GIR EMT0UTHF016KF96ECDFUEPO8ES022ATS_2026-04-28_16-44-06</t>
  </si>
  <si>
    <t>3228525809 - 0</t>
  </si>
  <si>
    <t>1078778782</t>
  </si>
  <si>
    <t>3246198373 - 0</t>
  </si>
  <si>
    <t>110010000657</t>
  </si>
  <si>
    <t>1072672676</t>
  </si>
  <si>
    <t>3123903161 - 1</t>
  </si>
  <si>
    <t>1113688370</t>
  </si>
  <si>
    <t>GIR EMT0UTHF016KF96ECDFUEPO8ES027D66</t>
  </si>
  <si>
    <t>3152291582 - 3152291582</t>
  </si>
  <si>
    <t>1022374594</t>
  </si>
  <si>
    <t>GIR EMT0UTHF016KF96ECDFUEPO8ES02731L</t>
  </si>
  <si>
    <t>3504924719 - 0</t>
  </si>
  <si>
    <t>aGIR EMT0UTHF016KF96ECDFUEPO8ES026VBF_2026-04-29_15-46-53</t>
  </si>
  <si>
    <t>3116862927 - 0</t>
  </si>
  <si>
    <t>1086894197</t>
  </si>
  <si>
    <t>GIR EMT0UTHF016KF96ECDFUEPO8ES0272S1</t>
  </si>
  <si>
    <t>3115271405 - 0</t>
  </si>
  <si>
    <t>45491146</t>
  </si>
  <si>
    <t>GIR EMT0UTHF016KF96ECDFUEPO8ES0277HA/EMT0UTHF016KF96ECDFUEPO8ES027AU9</t>
  </si>
  <si>
    <t>0056555455 - 0</t>
  </si>
  <si>
    <t>1032482209</t>
  </si>
  <si>
    <t>aGIR EMT0UTHF016KF96ECDFUEPO8ES026VUE_2026-04-29_15-49-00</t>
  </si>
  <si>
    <t>3138001350 - 0</t>
  </si>
  <si>
    <t>43168077</t>
  </si>
  <si>
    <t>GIR EMT0UTHF016KF96ECDFUEPO8ES026SJB</t>
  </si>
  <si>
    <t>3045292831 - 3045292831</t>
  </si>
  <si>
    <t>110010001044</t>
  </si>
  <si>
    <t>1013680686</t>
  </si>
  <si>
    <t>3228467332 - 1</t>
  </si>
  <si>
    <t>70436137</t>
  </si>
  <si>
    <t>3218986729 - 0</t>
  </si>
  <si>
    <t>53031862</t>
  </si>
  <si>
    <t>3156342555 - 3156342555</t>
  </si>
  <si>
    <t>16794382</t>
  </si>
  <si>
    <t>3124057731 - 4266490</t>
  </si>
  <si>
    <t>79351641</t>
  </si>
  <si>
    <t>GIR EMT0UTHF016KF96ECDFUEPO8ES026H9N</t>
  </si>
  <si>
    <t>3115444267 - 0</t>
  </si>
  <si>
    <t>52299116</t>
  </si>
  <si>
    <t>GIR JB218C3K391K3BD3R53VQ6KS7O17AA93_2026-04-29_15-16-52</t>
  </si>
  <si>
    <t>3132866152 - 0</t>
  </si>
  <si>
    <t>1152447451</t>
  </si>
  <si>
    <t>GIR EMT0UTHF016KF96ECDFUEPO8ES026E0V</t>
  </si>
  <si>
    <t>3243055933 - 0</t>
  </si>
  <si>
    <t>1107513063</t>
  </si>
  <si>
    <t>3135504599 - 0</t>
  </si>
  <si>
    <t>470010000177</t>
  </si>
  <si>
    <t>1129567142</t>
  </si>
  <si>
    <t>3182766335 - 55422490</t>
  </si>
  <si>
    <t>257540007513</t>
  </si>
  <si>
    <t>1013112657</t>
  </si>
  <si>
    <t>3148260163 - 0</t>
  </si>
  <si>
    <t>1001286536</t>
  </si>
  <si>
    <t>1006131288</t>
  </si>
  <si>
    <t>STHEFANY FERNANDA MEJIA HERNANDEZ</t>
  </si>
  <si>
    <t>GIR EMT0UTHF016KF96ECDFUEPO8ES0263D5</t>
  </si>
  <si>
    <t>3022240527 - 0</t>
  </si>
  <si>
    <t>1143357878</t>
  </si>
  <si>
    <t>3235361094 - 3235361094</t>
  </si>
  <si>
    <t>79882629</t>
  </si>
  <si>
    <t>GIR EMT0UTHF016KF96ECDFUEPO8ES0261TS</t>
  </si>
  <si>
    <t>3118704963 - 0</t>
  </si>
  <si>
    <t>1019040299</t>
  </si>
  <si>
    <t>3017831691 - 0</t>
  </si>
  <si>
    <t>LA MOTA</t>
  </si>
  <si>
    <t>1116280539</t>
  </si>
  <si>
    <t>GIR EMT0UTHF016KF96ECDFUEPO8ES0262MB_2026-04-29_13-46-56</t>
  </si>
  <si>
    <t>3114020193 - 0</t>
  </si>
  <si>
    <t>700010000191</t>
  </si>
  <si>
    <t>1102889363</t>
  </si>
  <si>
    <t>3002886040 - 1</t>
  </si>
  <si>
    <t>050010005327</t>
  </si>
  <si>
    <t>71270657</t>
  </si>
  <si>
    <t>3024159147 - 0</t>
  </si>
  <si>
    <t>52220360</t>
  </si>
  <si>
    <t>3053992211 - 0086812879</t>
  </si>
  <si>
    <t>110010000492</t>
  </si>
  <si>
    <t>1023880371</t>
  </si>
  <si>
    <t>3208459150 - 1</t>
  </si>
  <si>
    <t>050010000083</t>
  </si>
  <si>
    <t>63558578</t>
  </si>
  <si>
    <t>3106068729 - 4318489</t>
  </si>
  <si>
    <t>050010000041</t>
  </si>
  <si>
    <t>1036608684</t>
  </si>
  <si>
    <t>3150002456 - 0</t>
  </si>
  <si>
    <t>500010008062</t>
  </si>
  <si>
    <t>79692171</t>
  </si>
  <si>
    <t>3105693107 - 3105693107</t>
  </si>
  <si>
    <t>52976181</t>
  </si>
  <si>
    <t>GIR EMT0UTHF016KF96ECDFUEPO8ES0256FR/EMT0UTHF016KF96ECDFUEPO8ES0259JO/</t>
  </si>
  <si>
    <t>3016976244 - 14031576</t>
  </si>
  <si>
    <t>1045144625</t>
  </si>
  <si>
    <t>GIR EMT0UTHF016KF96ECDFUEPO8ES025806</t>
  </si>
  <si>
    <t>3003093594 - 3003093594</t>
  </si>
  <si>
    <t>1020814651</t>
  </si>
  <si>
    <t>GIR EMT0UTHF016KF96ECDFUEPO8ES0251VK</t>
  </si>
  <si>
    <t>3106255500 - 0</t>
  </si>
  <si>
    <t>1030555788</t>
  </si>
  <si>
    <t>3158886829 - 15632323</t>
  </si>
  <si>
    <t>1082845406</t>
  </si>
  <si>
    <t>GIR EMT0UTHF016KF96ECDFUEPO8ES024PIS</t>
  </si>
  <si>
    <t>3012548666 - 0</t>
  </si>
  <si>
    <t>1020804087</t>
  </si>
  <si>
    <t>GIR EMT0UTHF016KF96ECDFUEPO8ES0253DJ</t>
  </si>
  <si>
    <t>3176371564 - 15101349</t>
  </si>
  <si>
    <t>CJR SENDEROVERDE</t>
  </si>
  <si>
    <t>1001232905</t>
  </si>
  <si>
    <t>3239453309 - 0</t>
  </si>
  <si>
    <t>1098804747</t>
  </si>
  <si>
    <t>3152103454 - 0</t>
  </si>
  <si>
    <t>1020841572</t>
  </si>
  <si>
    <t>3246648343 - 0</t>
  </si>
  <si>
    <t>1010011763</t>
  </si>
  <si>
    <t>GIR EMT0UTHF016KF96ECDFUEPO8ES025DDK_2026-04-29_00-43-40</t>
  </si>
  <si>
    <t>3155882629 - 0</t>
  </si>
  <si>
    <t>1031648596</t>
  </si>
  <si>
    <t>3504785968 - 0</t>
  </si>
  <si>
    <t>1017253555</t>
  </si>
  <si>
    <t>GIR EMT0UTHF016KF96ECDFUEPO8ES025GN6</t>
  </si>
  <si>
    <t>3174859523 - 0</t>
  </si>
  <si>
    <t>36752835</t>
  </si>
  <si>
    <t>GIR EMT0UTHF016KF96ECDFUEPO8ES0254TK</t>
  </si>
  <si>
    <t>3218438466 - 3111111111</t>
  </si>
  <si>
    <t>1113647832</t>
  </si>
  <si>
    <t>GIR EMT0UTHF016KF96ECDFUEPO8ES024QOD_2026-04-28_22-36-53</t>
  </si>
  <si>
    <t>3153866294 - 3187109430</t>
  </si>
  <si>
    <t>1018442447</t>
  </si>
  <si>
    <t>GIR EMT0UTHF016KF96ECDFUEPO8ES025677/EMT0UTHF016KF96ECDFUEPO8ES0256LP</t>
  </si>
  <si>
    <t>3108551288 - 3111111111</t>
  </si>
  <si>
    <t>1040758410</t>
  </si>
  <si>
    <t>GIR EMT0UTHF016KF96ECDFUEPO8ES024SE9</t>
  </si>
  <si>
    <t>3242976190 - 0</t>
  </si>
  <si>
    <t>1022346437</t>
  </si>
  <si>
    <t>GIR 2026_04_28_18_44_43_523_bb85eebe-bb0d-4c84-b815-d43d11c5472b_3124890226_campaign_42</t>
  </si>
  <si>
    <t>3124890226 - 0</t>
  </si>
  <si>
    <t>1024556307</t>
  </si>
  <si>
    <t>GIR EMT0UTHF016KF96ECDFUEPO8ES024ACC</t>
  </si>
  <si>
    <t>3118629186 - 0</t>
  </si>
  <si>
    <t>80834115</t>
  </si>
  <si>
    <t>3194587133 - 3105764580</t>
  </si>
  <si>
    <t>PALACE</t>
  </si>
  <si>
    <t>10387116</t>
  </si>
  <si>
    <t>3136880939 - 3215578321</t>
  </si>
  <si>
    <t>51818646</t>
  </si>
  <si>
    <t>3108559433 - 0</t>
  </si>
  <si>
    <t>79455673</t>
  </si>
  <si>
    <t>GIR 2026_04_28_15_51_58_814_f0d93583-e30f-406c-ad93-aa0918a393cb_3124517228_queue_3</t>
  </si>
  <si>
    <t>3124517228 - 0</t>
  </si>
  <si>
    <t>79413274</t>
  </si>
  <si>
    <t>GIR EMT0UTHF016KF96ECDFUEPO8ES024HK5</t>
  </si>
  <si>
    <t>3107655139 - 3142108520</t>
  </si>
  <si>
    <t>1045690569</t>
  </si>
  <si>
    <t>GIR EMT0UTHF016KF96ECDFUEPO8ES024FA2</t>
  </si>
  <si>
    <t>3008500985 - 0</t>
  </si>
  <si>
    <t>51770945</t>
  </si>
  <si>
    <t>GIR EMT0UTHF016KF96ECDFUEPO8ES023E8I/EMT0UTHF016KF96ECDFUEPO8ES023JDH</t>
  </si>
  <si>
    <t>3125654547 - 0</t>
  </si>
  <si>
    <t>43571624</t>
  </si>
  <si>
    <t>GIR EMT0UTHF016KF96ECDFUEPO8ES023O2F</t>
  </si>
  <si>
    <t>3005138333 - 5285213</t>
  </si>
  <si>
    <t>1067856409</t>
  </si>
  <si>
    <t>1089598216</t>
  </si>
  <si>
    <t>EDDI ALEJANDRO LLOREDA LOAIZA</t>
  </si>
  <si>
    <t>aGIR EMT0UTHF016KF96ECDFUEPO8ES02407I_2026-04-28_20-48-35</t>
  </si>
  <si>
    <t>3136457773 - 3147323533</t>
  </si>
  <si>
    <t>1116548789</t>
  </si>
  <si>
    <t>3142872342 - 0</t>
  </si>
  <si>
    <t>52379969</t>
  </si>
  <si>
    <t>aGIR EMT0UTHF016KF96ECDFUEPO8ES023SH4_2026-04-28_20-33-10</t>
  </si>
  <si>
    <t>3112430697 - 0</t>
  </si>
  <si>
    <t>1007259768</t>
  </si>
  <si>
    <t>GIR EMT0UTHF016KF96ECDFUEPO8ES023L57</t>
  </si>
  <si>
    <t>3128148540 - 3128148540</t>
  </si>
  <si>
    <t>1022368767</t>
  </si>
  <si>
    <t>GIR EMT0UTHF016KF96ECDFUEPO8ES023971</t>
  </si>
  <si>
    <t>3013058742 - 0</t>
  </si>
  <si>
    <t>1111543281</t>
  </si>
  <si>
    <t>GIR EMT0UTHF016KF96ECDFUEPO8ES02353R</t>
  </si>
  <si>
    <t>312558888 - 0</t>
  </si>
  <si>
    <t>1006821645</t>
  </si>
  <si>
    <t>3183565517 - 0</t>
  </si>
  <si>
    <t>1102829664</t>
  </si>
  <si>
    <t>GIR EMT0UTHF016KF96ECDFUEPO8ES0237SJ</t>
  </si>
  <si>
    <t>3016956470 - 3016956470</t>
  </si>
  <si>
    <t>41760809</t>
  </si>
  <si>
    <t>GIR JB218C3K391K3BD3R53VQ6KS7O174MCM</t>
  </si>
  <si>
    <t>3142286650 - 0</t>
  </si>
  <si>
    <t>1128427289</t>
  </si>
  <si>
    <t>3215207078 - 0</t>
  </si>
  <si>
    <t>1014281047</t>
  </si>
  <si>
    <t>GIR EMT0UTHF016KF96ECDFUEPO8ES0224NR</t>
  </si>
  <si>
    <t>3232439274 - 0</t>
  </si>
  <si>
    <t>52553768</t>
  </si>
  <si>
    <t>GIR EMT0UTHF016KF96ECDFUEPO8ES022SN2</t>
  </si>
  <si>
    <t>3157193023 - 012131234</t>
  </si>
  <si>
    <t>1040041637</t>
  </si>
  <si>
    <t>GIR JB218C3K391K3BD3R53VQ6KS7O174PKE</t>
  </si>
  <si>
    <t>3206861213 - 0</t>
  </si>
  <si>
    <t>LOS OLIVARES</t>
  </si>
  <si>
    <t>1073671461</t>
  </si>
  <si>
    <t>GIR JB218C3K391K3BD3R53VQ6KS7O174M1L_2026-04-28_18-00-22</t>
  </si>
  <si>
    <t>3115210698 - 3115210698</t>
  </si>
  <si>
    <t>32824684</t>
  </si>
  <si>
    <t>3054413231 - 0</t>
  </si>
  <si>
    <t>CJR ALMD PRQ ET IX</t>
  </si>
  <si>
    <t>1001065219</t>
  </si>
  <si>
    <t>GIR JB218C3K391K3BD3R53VQ6KS7O173O64</t>
  </si>
  <si>
    <t>3213635046 - 0</t>
  </si>
  <si>
    <t>1072774158</t>
  </si>
  <si>
    <t>3001936743 - 0</t>
  </si>
  <si>
    <t>1018412577</t>
  </si>
  <si>
    <t>3125660514 - 0</t>
  </si>
  <si>
    <t>1087999413</t>
  </si>
  <si>
    <t>GIR JB218C3K391K3BD3R53VQ6KS7O16PSS8</t>
  </si>
  <si>
    <t>3174286481 - 0</t>
  </si>
  <si>
    <t>052660007388</t>
  </si>
  <si>
    <t>80423072</t>
  </si>
  <si>
    <t>3155337490 - 45345345</t>
  </si>
  <si>
    <t>110010001145</t>
  </si>
  <si>
    <t>80730100</t>
  </si>
  <si>
    <t>3214350614 - 3138918697</t>
  </si>
  <si>
    <t>110010001259</t>
  </si>
  <si>
    <t>1007369231</t>
  </si>
  <si>
    <t>3132898423 - 3138953004</t>
  </si>
  <si>
    <t>39759862</t>
  </si>
  <si>
    <t>GIR JB218C3K391K3BD3R53VQ6KS7O16U0DD</t>
  </si>
  <si>
    <t>3002141314 - 0</t>
  </si>
  <si>
    <t>80443392</t>
  </si>
  <si>
    <t>GIR EMT0UTHF016KF96ECDFUEPO8ES021SRH_2026-04-28_15-42-55</t>
  </si>
  <si>
    <t>3160406773 - 0</t>
  </si>
  <si>
    <t>1031806333</t>
  </si>
  <si>
    <t>GIR EMT0UTHF016KF96ECDFUEPO8ES01UVG8_2026-04-27_20-01-24</t>
  </si>
  <si>
    <t>3248436661 - 0</t>
  </si>
  <si>
    <t>1027047</t>
  </si>
  <si>
    <t>GIR EMT0UTHF016KF96ECDFUEPO8ES0223QE</t>
  </si>
  <si>
    <t>3207669611 - 3132804832</t>
  </si>
  <si>
    <t>79040931</t>
  </si>
  <si>
    <t>aGIR EMT0UTHF016KF96ECDFUEPO8ES0220DE_2026-04-28_15-57-40</t>
  </si>
  <si>
    <t>3136509994 - 12522362</t>
  </si>
  <si>
    <t>1082921220</t>
  </si>
  <si>
    <t>GIR JB218C3K391K3BD3R53VQ6KS7O16UNNP_2026-04-28_16-05-49</t>
  </si>
  <si>
    <t>3127089500 - 0</t>
  </si>
  <si>
    <t>1033647486</t>
  </si>
  <si>
    <t>GIR JB218C3K391K3BD3R53VQ6KS7O16S87M</t>
  </si>
  <si>
    <t>3042401949 - 3042401949</t>
  </si>
  <si>
    <t>1011087846</t>
  </si>
  <si>
    <t>aGIR EMT0UTHF016KF96ECDFUEPO8ES020T9A_2026-04-28_13-09-02</t>
  </si>
  <si>
    <t>3124846776 - 0</t>
  </si>
  <si>
    <t>1073169859</t>
  </si>
  <si>
    <t>3017700337 - 3054251292</t>
  </si>
  <si>
    <t>51995298</t>
  </si>
  <si>
    <t>GIR JB218C3K391K3BD3R53VQ6KS7O16M81M</t>
  </si>
  <si>
    <t>3102423729 - 03100452</t>
  </si>
  <si>
    <t>1001090037</t>
  </si>
  <si>
    <t>GIR JB218C3K391K3BD3R53VQ6KS7O16MTDK_2026-04-28_13-36-21</t>
  </si>
  <si>
    <t>3057468942 - 0</t>
  </si>
  <si>
    <t>1018474028</t>
  </si>
  <si>
    <t>3112770229 - 0</t>
  </si>
  <si>
    <t>080010000134</t>
  </si>
  <si>
    <t>1129567185</t>
  </si>
  <si>
    <t>3102061154 - 53729273</t>
  </si>
  <si>
    <t>050010000040</t>
  </si>
  <si>
    <t>1003810064</t>
  </si>
  <si>
    <t>3053770358 - 1</t>
  </si>
  <si>
    <t>680010000305</t>
  </si>
  <si>
    <t>37397265</t>
  </si>
  <si>
    <t>3186789070 - 0</t>
  </si>
  <si>
    <t>110010008848</t>
  </si>
  <si>
    <t>86082114</t>
  </si>
  <si>
    <t>3203493984 - 11234567</t>
  </si>
  <si>
    <t>251260007403</t>
  </si>
  <si>
    <t>53106195</t>
  </si>
  <si>
    <t>3123751532 - 0</t>
  </si>
  <si>
    <t>1152189934</t>
  </si>
  <si>
    <t>GIR EMT0UTHF016KF96ECDFUEPO8ES02019O</t>
  </si>
  <si>
    <t>3195839494 - 0</t>
  </si>
  <si>
    <t>1010195050</t>
  </si>
  <si>
    <t>GIR EMT0UTHF016KF96ECDFUEPO8ES01VU57</t>
  </si>
  <si>
    <t>3124881587 - 01111111</t>
  </si>
  <si>
    <t>110010000033</t>
  </si>
  <si>
    <t>1116267195</t>
  </si>
  <si>
    <t>3154445236 - 0322327670</t>
  </si>
  <si>
    <t>1030583586</t>
  </si>
  <si>
    <t>GIR EMT0UTHF016KF96ECDFUEPO8ES0209EL</t>
  </si>
  <si>
    <t>6048219 - 0</t>
  </si>
  <si>
    <t>46384453</t>
  </si>
  <si>
    <t>GIR EMT0UTHF016KF96ECDFUEPO8ES0206HP</t>
  </si>
  <si>
    <t>16086824 - 16086824</t>
  </si>
  <si>
    <t>1065826213</t>
  </si>
  <si>
    <t>GIR EMT0UTHF016KF96ECDFUEPO8ES0205AJ</t>
  </si>
  <si>
    <t>3102620747 - 0</t>
  </si>
  <si>
    <t>1032466288</t>
  </si>
  <si>
    <t>3186521985 - 01111111</t>
  </si>
  <si>
    <t>LA ROSA</t>
  </si>
  <si>
    <t>1023525728</t>
  </si>
  <si>
    <t>GIR EMT0UTHF016KF96ECDFUEPO8ES0209OQ</t>
  </si>
  <si>
    <t>3027211146 - 0</t>
  </si>
  <si>
    <t>1030545893</t>
  </si>
  <si>
    <t>GIR EMT0UTHF016KF96ECDFUEPO8ES020J2J</t>
  </si>
  <si>
    <t>3112599094 - 0</t>
  </si>
  <si>
    <t>GIR EMT0UTHF016KF96ECDFUEPO8ES01VS7I</t>
  </si>
  <si>
    <t>3205531906 - 0</t>
  </si>
  <si>
    <t>1014267361</t>
  </si>
  <si>
    <t>GIR EMT0UTHF016KF96ECDFUEPO8ES01VJQA</t>
  </si>
  <si>
    <t>3178557131 - 0</t>
  </si>
  <si>
    <t>80237920</t>
  </si>
  <si>
    <t>GIR EMT0UTHF016KF96ECDFUEPO8ES01U1H3_2026-04-27_17-47-51</t>
  </si>
  <si>
    <t>3102371802 - 0</t>
  </si>
  <si>
    <t>39536035</t>
  </si>
  <si>
    <t>GIR 2026_04_27_16_40_39_914_33d7bd26-2023-4d0e-bc43-4ea4392e0857_3015148649_queue_3</t>
  </si>
  <si>
    <t>3015148649 - 0015434565</t>
  </si>
  <si>
    <t>1233193665</t>
  </si>
  <si>
    <t>GIR EMT0UTHF016KF96ECDFUEPO8ES01VG1S</t>
  </si>
  <si>
    <t>3227119958 - 0</t>
  </si>
  <si>
    <t>1015465434</t>
  </si>
  <si>
    <t>GIR JB218C3K391K3BD3R53VQ6KS7O16HQAV</t>
  </si>
  <si>
    <t>3102967779 - 0</t>
  </si>
  <si>
    <t>41592342</t>
  </si>
  <si>
    <t>GIR EMT0UTHF016KF96ECDFUEPO8ES01VHRR</t>
  </si>
  <si>
    <t>3005712707 - 13153884</t>
  </si>
  <si>
    <t>98772839</t>
  </si>
  <si>
    <t>aGIR EMT0UTHF016KF96ECDFUEPO8ES01VLTE_2026-04-27_21-50-04</t>
  </si>
  <si>
    <t>3014674940 - 0045802165</t>
  </si>
  <si>
    <t>110010000182</t>
  </si>
  <si>
    <t>53081114</t>
  </si>
  <si>
    <t>3192201977 - 0</t>
  </si>
  <si>
    <t>110010000186</t>
  </si>
  <si>
    <t>1026568140</t>
  </si>
  <si>
    <t>3194527701 - 0</t>
  </si>
  <si>
    <t>110010000524</t>
  </si>
  <si>
    <t>1020753489</t>
  </si>
  <si>
    <t>3044920276 - 16785645</t>
  </si>
  <si>
    <t>51788771</t>
  </si>
  <si>
    <t>GIR EMT0UTHF016KF96ECDFUEPO8ES01V923/EMT0UTHF016KF96ECDFUEPO8ES01VD7S</t>
  </si>
  <si>
    <t>3188432172 - 01111111</t>
  </si>
  <si>
    <t>1071628150</t>
  </si>
  <si>
    <t>3125203390 - 0</t>
  </si>
  <si>
    <t>1053826396</t>
  </si>
  <si>
    <t>3502426501 - 0</t>
  </si>
  <si>
    <t>19385233</t>
  </si>
  <si>
    <t>3133900883 - 12181654</t>
  </si>
  <si>
    <t>1022381098</t>
  </si>
  <si>
    <t>GIR EMT0UTHF016KF96ECDFUEPO8ES01VAF5_2026-04-27_20-57-45</t>
  </si>
  <si>
    <t>3166197382 - 3166197382</t>
  </si>
  <si>
    <t>053600000024</t>
  </si>
  <si>
    <t>1017160098</t>
  </si>
  <si>
    <t>3206559027 - 1</t>
  </si>
  <si>
    <t>1020721164</t>
  </si>
  <si>
    <t>3144531758 - 0</t>
  </si>
  <si>
    <t>1193222383</t>
  </si>
  <si>
    <t>GIR JB218C3K391K3BD3R53VQ6KS7O16CV1J_2026-04-27_19-46-40</t>
  </si>
  <si>
    <t>3024302855 - 0</t>
  </si>
  <si>
    <t>39702154</t>
  </si>
  <si>
    <t>GIR JB218C3K391K3BD3R53VQ6KS7O16BEVI</t>
  </si>
  <si>
    <t>3132360029 - 0</t>
  </si>
  <si>
    <t>42692114</t>
  </si>
  <si>
    <t>3015796569 - 0</t>
  </si>
  <si>
    <t>CJR SANT PATI</t>
  </si>
  <si>
    <t>73086891</t>
  </si>
  <si>
    <t>3176825713 - 15232096</t>
  </si>
  <si>
    <t>51611492</t>
  </si>
  <si>
    <t>GIR EMT0UTHF016KF96ECDFUEPO8ES01V4AD</t>
  </si>
  <si>
    <t>3102105419 - 0</t>
  </si>
  <si>
    <t>1026303467</t>
  </si>
  <si>
    <t>GIR JB218C3K391K3BD3R53VQ6KS7O16BRAK</t>
  </si>
  <si>
    <t>3124383061 - 007</t>
  </si>
  <si>
    <t>22692973</t>
  </si>
  <si>
    <t>3246457536 - 0</t>
  </si>
  <si>
    <t>GIR EMT0UTHF016KF96ECDFUEPO8ES01UNR9</t>
  </si>
  <si>
    <t>3117565679 - 3117565679</t>
  </si>
  <si>
    <t>1095844092</t>
  </si>
  <si>
    <t>GIR JB218C3K391K3BD3R53VQ6KS7O16AMN3</t>
  </si>
  <si>
    <t>3208129298 - 3208129298</t>
  </si>
  <si>
    <t>1003141718</t>
  </si>
  <si>
    <t>GIR EMT0UTHF016KF96ECDFUEPO8ES01U98C_2026-04-27_18-20-41</t>
  </si>
  <si>
    <t>3114785247 - 0</t>
  </si>
  <si>
    <t>80031419</t>
  </si>
  <si>
    <t>3204984135 - 3105649734</t>
  </si>
  <si>
    <t>1032480460</t>
  </si>
  <si>
    <t>GIR EMT0UTHF016KF96ECDFUEPO8ES01UNNP</t>
  </si>
  <si>
    <t>3132310809 - 0</t>
  </si>
  <si>
    <t>1045706790</t>
  </si>
  <si>
    <t>3114156922 - 0</t>
  </si>
  <si>
    <t>1039464567</t>
  </si>
  <si>
    <t>aGIR EMT0UTHF016KF96ECDFUEPO8ES01T90O_2026-04-27_16-04-13</t>
  </si>
  <si>
    <t>3005545661 - 0</t>
  </si>
  <si>
    <t>CALASANZ</t>
  </si>
  <si>
    <t>43540775</t>
  </si>
  <si>
    <t>GIR EMT0UTHF016KF96ECDFUEPO8ES01U9R6</t>
  </si>
  <si>
    <t>3013905345 - 0</t>
  </si>
  <si>
    <t>7221514</t>
  </si>
  <si>
    <t>GIR EMT0UTHF016KF96ECDFUEPO8ES01U1QD</t>
  </si>
  <si>
    <t>3157942107 - 555142838</t>
  </si>
  <si>
    <t>1193565955</t>
  </si>
  <si>
    <t>aGIR 30KS8FPKUL6A1D8MKJC6PA8Q90030KUE_2026-01-26_20-40-22</t>
  </si>
  <si>
    <t>3016452981 - 3016452981</t>
  </si>
  <si>
    <t>1067937149</t>
  </si>
  <si>
    <t>aGIR EMT0UTHF016KF96ECDFUEPO8ES01TG7O_2026-04-27_16-32-09</t>
  </si>
  <si>
    <t>3022439754 - 3008496341</t>
  </si>
  <si>
    <t>39688854</t>
  </si>
  <si>
    <t>GIR 2026_04_27_11_29_05_375_5d636fc0-e4d4-43fa-8945-2233301dfcb6_3103491505_queue_3</t>
  </si>
  <si>
    <t>3103491505 - 3103491505</t>
  </si>
  <si>
    <t>GIR EMT0UTHF016KF96ECDFUEPO8ES01TKRE</t>
  </si>
  <si>
    <t>3117491625 - 0</t>
  </si>
  <si>
    <t>91218548</t>
  </si>
  <si>
    <t>aGIR EMT0UTHF016KF96ECDFUEPO8ES01TH07_2026-04-27_16-35-25</t>
  </si>
  <si>
    <t>3163628240 - 0</t>
  </si>
  <si>
    <t>53075664</t>
  </si>
  <si>
    <t>GIR EMT0UTHF016KF96ECDFUEPO8ES01SVI4_2026-04-27_15-30-48</t>
  </si>
  <si>
    <t>3187598127 - 223068186</t>
  </si>
  <si>
    <t>1005707145</t>
  </si>
  <si>
    <t>3017110415 - 0</t>
  </si>
  <si>
    <t>GIR EMT0UTHF016KF96ECDFUEPO8ES01TE6C</t>
  </si>
  <si>
    <t>3017355394 - 0</t>
  </si>
  <si>
    <t>1001942661</t>
  </si>
  <si>
    <t>3234752553 - 0</t>
  </si>
  <si>
    <t>1144156547</t>
  </si>
  <si>
    <t>GIR EMT0UTHF016KF96ECDFUEPO8ES01SM40</t>
  </si>
  <si>
    <t>3027120424 - 24000000</t>
  </si>
  <si>
    <t>URB PALMR SERRAMONTE</t>
  </si>
  <si>
    <t>12020837</t>
  </si>
  <si>
    <t>3007164636 - 0043710089</t>
  </si>
  <si>
    <t>3113540614 - 0</t>
  </si>
  <si>
    <t>1000145841</t>
  </si>
  <si>
    <t>12198103</t>
  </si>
  <si>
    <t>ALVARO MIGUEL PEREZ CABRERA</t>
  </si>
  <si>
    <t>GIR EMT0UTHF016KF96ECDFUEPO8ES01S1KR</t>
  </si>
  <si>
    <t>3102410323 - 3111110000</t>
  </si>
  <si>
    <t>1032499411</t>
  </si>
  <si>
    <t>GIR JB218C3K391K3BD3R53VQ6KS7O15RLEE</t>
  </si>
  <si>
    <t>3143021359 - 0</t>
  </si>
  <si>
    <t>1082125266</t>
  </si>
  <si>
    <t>3118758327 - 0</t>
  </si>
  <si>
    <t>43581651</t>
  </si>
  <si>
    <t>GIR JB218C3K391K3BD3R53VQ6KS7O15P5MM</t>
  </si>
  <si>
    <t>3223979851 - 0</t>
  </si>
  <si>
    <t>1032506975</t>
  </si>
  <si>
    <t>aGIR EMT0UTHF016KF96ECDFUEPO8ES01SHMU_2026-04-27_14-41-02</t>
  </si>
  <si>
    <t>3144227585 - 0</t>
  </si>
  <si>
    <t>110010000597</t>
  </si>
  <si>
    <t>1076656382</t>
  </si>
  <si>
    <t>3182285786 - 01111111</t>
  </si>
  <si>
    <t>1015460178</t>
  </si>
  <si>
    <t>3105709844 - 3173978930</t>
  </si>
  <si>
    <t>1012427555</t>
  </si>
  <si>
    <t>3057761448 - 0</t>
  </si>
  <si>
    <t>1007466502</t>
  </si>
  <si>
    <t>GIR EMT0UTHF016KF96ECDFUEPO8ES01ROEV_2026-04-27_12-38-33</t>
  </si>
  <si>
    <t>3046017385 - 0</t>
  </si>
  <si>
    <t>EL TUNAL ORIENTAL</t>
  </si>
  <si>
    <t>1233910168</t>
  </si>
  <si>
    <t>GIR EMT0UTHF016KF96ECDFUEPO8ES01R7TG</t>
  </si>
  <si>
    <t>3507024054 - 3507024054</t>
  </si>
  <si>
    <t>087580007296</t>
  </si>
  <si>
    <t>1001886593</t>
  </si>
  <si>
    <t>3180154133 - 0</t>
  </si>
  <si>
    <t>080010000017</t>
  </si>
  <si>
    <t>1090491772</t>
  </si>
  <si>
    <t>3172653000 - 1</t>
  </si>
  <si>
    <t>1012378775</t>
  </si>
  <si>
    <t>GIR EMT0UTHF016KF96ECDFUEPO8ES01R18V</t>
  </si>
  <si>
    <t>3118181372 - 0</t>
  </si>
  <si>
    <t>1006015134</t>
  </si>
  <si>
    <t>GIR EMT0UTHF016KF96ECDFUEPO8ES01R2NA</t>
  </si>
  <si>
    <t>3122707265 - 0</t>
  </si>
  <si>
    <t>La Dorada</t>
  </si>
  <si>
    <t>1090529515</t>
  </si>
  <si>
    <t>GIR EMT0UTHF016KF96ECDFUEPO8ES01QTJR</t>
  </si>
  <si>
    <t>3194998897 - 0</t>
  </si>
  <si>
    <t>98578810</t>
  </si>
  <si>
    <t>GIR EMT0UTHF016KF96ECDFUEPO8ES01PV63_2026-04-25_23-01-31</t>
  </si>
  <si>
    <t>3007454164 - 084081645</t>
  </si>
  <si>
    <t>37161011</t>
  </si>
  <si>
    <t>GIR EMT0UTHF016KF96ECDFUEPO8ES01QK2T_2026-04-26_15-42-47</t>
  </si>
  <si>
    <t>3153919677 - 3117087004</t>
  </si>
  <si>
    <t>1019084407</t>
  </si>
  <si>
    <t>GIR EMT0UTHF016KF96ECDFUEPO8ES01QLFH</t>
  </si>
  <si>
    <t>3124164039 - 0</t>
  </si>
  <si>
    <t>1065816052</t>
  </si>
  <si>
    <t>GIR EMT0UTHF016KF96ECDFUEPO8ES01PIR5_2026-04-25_20-31-34</t>
  </si>
  <si>
    <t>3054066341 - 3054066341</t>
  </si>
  <si>
    <t>1075284853</t>
  </si>
  <si>
    <t>3028298765 - 14589696</t>
  </si>
  <si>
    <t>1014232511</t>
  </si>
  <si>
    <t>aGIR EMT0UTHF016KF96ECDFUEPO8ES01P5RV_2026-04-25_18-31-23</t>
  </si>
  <si>
    <t>3118837640 - 1982345676</t>
  </si>
  <si>
    <t>1105792917</t>
  </si>
  <si>
    <t>3027744842 - 0</t>
  </si>
  <si>
    <t>80112688</t>
  </si>
  <si>
    <t>3106977774 - 0</t>
  </si>
  <si>
    <t>URB ALTAVISTA</t>
  </si>
  <si>
    <t>40362795</t>
  </si>
  <si>
    <t>aGIR JB218C3K391K3BD3R53VQ6KS7O15F7KQ_2026-04-25_16-55-26</t>
  </si>
  <si>
    <t>3225610647 - 089999999</t>
  </si>
  <si>
    <t>1047965827</t>
  </si>
  <si>
    <t>3122530944 - 0</t>
  </si>
  <si>
    <t>73352047</t>
  </si>
  <si>
    <t>aGIR JB218C3K391K3BD3R53VQ6KS7O14HN5Q_2026-04-24_16-18-01</t>
  </si>
  <si>
    <t>3145198690 - 0</t>
  </si>
  <si>
    <t>CJR ALMD SJOS ET V</t>
  </si>
  <si>
    <t>1111198108</t>
  </si>
  <si>
    <t>3209059219 - 0</t>
  </si>
  <si>
    <t>1033777852</t>
  </si>
  <si>
    <t>3057207128 - 0</t>
  </si>
  <si>
    <t>1001174564</t>
  </si>
  <si>
    <t>3017040787 - 0</t>
  </si>
  <si>
    <t>110010000185</t>
  </si>
  <si>
    <t>80135782</t>
  </si>
  <si>
    <t>3008362348 - 0</t>
  </si>
  <si>
    <t>110010000206</t>
  </si>
  <si>
    <t>1015428352</t>
  </si>
  <si>
    <t>3115236619 - 1</t>
  </si>
  <si>
    <t>1129577650</t>
  </si>
  <si>
    <t>3008084071 - 0</t>
  </si>
  <si>
    <t>LA JABONCILLA</t>
  </si>
  <si>
    <t>Socorro</t>
  </si>
  <si>
    <t>28421254</t>
  </si>
  <si>
    <t>1004960732</t>
  </si>
  <si>
    <t>LAURA DANIELA CASTANO ZULUAGA</t>
  </si>
  <si>
    <t>3135223458 - 77296111</t>
  </si>
  <si>
    <t>1111658873</t>
  </si>
  <si>
    <t>3152064987 - 3152064987</t>
  </si>
  <si>
    <t>1026600072</t>
  </si>
  <si>
    <t>3159610115 - 3159610115</t>
  </si>
  <si>
    <t>1118567137</t>
  </si>
  <si>
    <t>GIR EMT0UTHF016KF96ECDFUEPO8ES01M6CM</t>
  </si>
  <si>
    <t>3027834227 - 0</t>
  </si>
  <si>
    <t>1036600300</t>
  </si>
  <si>
    <t>GIR EMT0UTHF016KF96ECDFUEPO8ES01LHNR</t>
  </si>
  <si>
    <t>3052279008 - 0</t>
  </si>
  <si>
    <t>1006072725</t>
  </si>
  <si>
    <t>GIR JB218C3K391K3BD3R53VQ6KS7O14NDFM_2026-04-24_18-30-42</t>
  </si>
  <si>
    <t>3134843021 - 0</t>
  </si>
  <si>
    <t>CJR SANTA RITA II</t>
  </si>
  <si>
    <t>1083913696</t>
  </si>
  <si>
    <t>GIR JB218C3K391K3BD3R53VQ6KS7O14O00L</t>
  </si>
  <si>
    <t>3503386642 - 0</t>
  </si>
  <si>
    <t>URB LAS VIQAS</t>
  </si>
  <si>
    <t>1003401209</t>
  </si>
  <si>
    <t>GIR EMT0UTHF016KF96ECDFUEPO8ES01KRIJ</t>
  </si>
  <si>
    <t>3176849548 - 3176849548</t>
  </si>
  <si>
    <t>1032476808</t>
  </si>
  <si>
    <t>GIR EMT0UTHF016KF96ECDFUEPO8ES01KCR9</t>
  </si>
  <si>
    <t>3006977862 - 3006977862</t>
  </si>
  <si>
    <t>110010009381</t>
  </si>
  <si>
    <t>79617912</t>
  </si>
  <si>
    <t>GIR EMT0UTHF016KF96ECDFUEPO8ES01JFOD</t>
  </si>
  <si>
    <t>3158744345 - 0</t>
  </si>
  <si>
    <t>JARDINES DEL CAMPO</t>
  </si>
  <si>
    <t>1001652352</t>
  </si>
  <si>
    <t>1094978260</t>
  </si>
  <si>
    <t>DIANA KATHERINE CORREA QUIROGA</t>
  </si>
  <si>
    <t>3187369203 - 0</t>
  </si>
  <si>
    <t>1022335728</t>
  </si>
  <si>
    <t>GIR JB218C3K391K3BD3R53VQ6KS7O14CU7Q</t>
  </si>
  <si>
    <t>3138750687 - 3138750687</t>
  </si>
  <si>
    <t>31852009</t>
  </si>
  <si>
    <t>aGIR JB218C3K391K3BD3R53VQ6KS7O14D8H1_2026-04-24_14-12-00</t>
  </si>
  <si>
    <t>3155147722 - 3057961281</t>
  </si>
  <si>
    <t>1093766797</t>
  </si>
  <si>
    <t>aGIR JB218C3K391K3BD3R53VQ6KS7O14823D_2026-04-23_20-49-39</t>
  </si>
  <si>
    <t>3216364715 - 0</t>
  </si>
  <si>
    <t>49742567</t>
  </si>
  <si>
    <t>3185162084 - 0055600688</t>
  </si>
  <si>
    <t>52235745</t>
  </si>
  <si>
    <t>3132188004 - 8888888</t>
  </si>
  <si>
    <t>730010007517</t>
  </si>
  <si>
    <t>5832687</t>
  </si>
  <si>
    <t>3118989019 - 82776448</t>
  </si>
  <si>
    <t>1005029364</t>
  </si>
  <si>
    <t>GIR EMT0UTHF016KF96ECDFUEPO8ES01DH56</t>
  </si>
  <si>
    <t>3163009557 - 0</t>
  </si>
  <si>
    <t>37725474</t>
  </si>
  <si>
    <t>GIR EMT0UTHF016KF96ECDFUEPO8ES01CJ8R</t>
  </si>
  <si>
    <t>3162810408 - 23308311</t>
  </si>
  <si>
    <t>1007710916</t>
  </si>
  <si>
    <t>GIR EMT0UTHF016KF96ECDFUEPO8ES01CABJ</t>
  </si>
  <si>
    <t>3233924586 - 3233924586</t>
  </si>
  <si>
    <t>CJR CACIQUE IMPERIAL</t>
  </si>
  <si>
    <t>1012392437</t>
  </si>
  <si>
    <t>GIR JB218C3K391K3BD3R53VQ6KS7O133IJB</t>
  </si>
  <si>
    <t>3188602387 - 0</t>
  </si>
  <si>
    <t>80732875</t>
  </si>
  <si>
    <t>3165585201 - 3204096352</t>
  </si>
  <si>
    <t>URB RAFAEL U URIBE</t>
  </si>
  <si>
    <t>1152454919</t>
  </si>
  <si>
    <t>3128344430 - 0</t>
  </si>
  <si>
    <t>94540170</t>
  </si>
  <si>
    <t>1006099121</t>
  </si>
  <si>
    <t>EDWIN DAVID JARAMILLO LOPEZ</t>
  </si>
  <si>
    <t>3157346130 - 0028965999</t>
  </si>
  <si>
    <t>1140873431</t>
  </si>
  <si>
    <t>GIR EMT0UTHF016KF96ECDFUEPO8ES015755</t>
  </si>
  <si>
    <t>3148039212 - 0</t>
  </si>
  <si>
    <t>1031161273</t>
  </si>
  <si>
    <t>3115599423 - 0</t>
  </si>
  <si>
    <t>1001851611</t>
  </si>
  <si>
    <t>GIR JB218C3K391K3BD3R53VQ6KS7O12IRVN</t>
  </si>
  <si>
    <t>3224401889 - 0</t>
  </si>
  <si>
    <t>1151957530</t>
  </si>
  <si>
    <t>GIR EMT0UTHF016KF96ECDFUEPO8ES012FV0</t>
  </si>
  <si>
    <t>3173827730 - 3173827730</t>
  </si>
  <si>
    <t>CJR HUERTA SOACHA II</t>
  </si>
  <si>
    <t>1000590529</t>
  </si>
  <si>
    <t>GIR EMT0UTHF016KF96ECDFUEPO8ES012LHM_2026-04-21_00-04-10</t>
  </si>
  <si>
    <t>3158727193 - 0</t>
  </si>
  <si>
    <t>52463458</t>
  </si>
  <si>
    <t>3025257756 - 0</t>
  </si>
  <si>
    <t>NUEVA GRANAD-CHAPINE</t>
  </si>
  <si>
    <t>1136883438</t>
  </si>
  <si>
    <t>GIR JB218C3K391K3BD3R53VQ6KS7O1271DA</t>
  </si>
  <si>
    <t>3186008268 - 3186008268</t>
  </si>
  <si>
    <t>1049630008</t>
  </si>
  <si>
    <t>3502865413 - 0</t>
  </si>
  <si>
    <t>1033807205</t>
  </si>
  <si>
    <t>GIR EMT0UTHF016KF96ECDFUEPO8ES00J2KB</t>
  </si>
  <si>
    <t>3115353037 - 0</t>
  </si>
  <si>
    <t>1192803162</t>
  </si>
  <si>
    <t>GIR EMT0UTHF016KF96ECDFUEPO8ES00PVLQ</t>
  </si>
  <si>
    <t>123 - 002</t>
  </si>
  <si>
    <t>39178452</t>
  </si>
  <si>
    <t>GIR JB218C3K391K3BD3R53VQ6KS7O10NEH5</t>
  </si>
  <si>
    <t>3104943213 - 5120567</t>
  </si>
  <si>
    <t>1019032640</t>
  </si>
  <si>
    <t>GIR EMT0UTHF016KF96ECDFUEPO8ES00GNP7</t>
  </si>
  <si>
    <t>3505352521 - 3106895680</t>
  </si>
  <si>
    <t>20737592</t>
  </si>
  <si>
    <t>GIR EMT0UTHF016KF96ECDFUEPO8ES00E6O1</t>
  </si>
  <si>
    <t>3118746539 - 0</t>
  </si>
  <si>
    <t>1144056627</t>
  </si>
  <si>
    <t>GIR JB218C3K391K3BD3R53VQ6KS7O0UR5IB</t>
  </si>
  <si>
    <t>3150277750 - 3150277750</t>
  </si>
  <si>
    <t>110010000339</t>
  </si>
  <si>
    <t>80091370</t>
  </si>
  <si>
    <t>3173661611 - 0</t>
  </si>
  <si>
    <t>32905708</t>
  </si>
  <si>
    <t>3156122579 - 056725222</t>
  </si>
  <si>
    <t>1143129393</t>
  </si>
  <si>
    <t>GIR EMT0UTHF016KF96ECDFUEPO8ES007C83</t>
  </si>
  <si>
    <t>3016232209 - 0</t>
  </si>
  <si>
    <t>45766328</t>
  </si>
  <si>
    <t>3014032013 - 3126428541</t>
  </si>
  <si>
    <t>1047472719</t>
  </si>
  <si>
    <t>CANAL ONLINE - BECALL WHATSAPP</t>
  </si>
  <si>
    <t>3227123753 - 0</t>
  </si>
  <si>
    <t>1019101509</t>
  </si>
  <si>
    <t>GIR U89E7ADS0D6F107RL4DUMCGLPG00AFPG_2026-04-11_18-08-08</t>
  </si>
  <si>
    <t>3165559633 - 0</t>
  </si>
  <si>
    <t>1018441653</t>
  </si>
  <si>
    <t>GIR UQTU40PGEH57N9A4PJ64UUV1D407AOLP</t>
  </si>
  <si>
    <t>3185530881 - 0</t>
  </si>
  <si>
    <t>1000375216</t>
  </si>
  <si>
    <t>3224642402 - 0</t>
  </si>
  <si>
    <t>1017234036</t>
  </si>
  <si>
    <t>3103640864 - 14412573</t>
  </si>
  <si>
    <t>1023887802</t>
  </si>
  <si>
    <t>3106240961 - 0</t>
  </si>
  <si>
    <t>LAGO TIMIZA I</t>
  </si>
  <si>
    <t>1030678948</t>
  </si>
  <si>
    <t>3215 - 0</t>
  </si>
  <si>
    <t>1027150575</t>
  </si>
  <si>
    <t>3142615573 - 0</t>
  </si>
  <si>
    <t>URB ALTAMAR</t>
  </si>
  <si>
    <t>1019057641</t>
  </si>
  <si>
    <t>3153287110 - 0</t>
  </si>
  <si>
    <t>1013618926</t>
  </si>
  <si>
    <t>3005054221 - 0</t>
  </si>
  <si>
    <t>1014660455</t>
  </si>
  <si>
    <t>3112858885 - 0</t>
  </si>
  <si>
    <t>TOCAREMA</t>
  </si>
  <si>
    <t>79619338</t>
  </si>
  <si>
    <t>3057885488 - 0</t>
  </si>
  <si>
    <t>1019605784</t>
  </si>
  <si>
    <t>3007380582 - 0</t>
  </si>
  <si>
    <t>63560810</t>
  </si>
  <si>
    <t>3166898811 - 0</t>
  </si>
  <si>
    <t>1136887535</t>
  </si>
  <si>
    <t>3103461912 - 13193794</t>
  </si>
  <si>
    <t>32296421</t>
  </si>
  <si>
    <t>3128817771 - 0</t>
  </si>
  <si>
    <t>79857114</t>
  </si>
  <si>
    <t>3102197794 - 0</t>
  </si>
  <si>
    <t>GRANJITAS</t>
  </si>
  <si>
    <t>11235681</t>
  </si>
  <si>
    <t>3228202655 - 8643720</t>
  </si>
  <si>
    <t>1022391220</t>
  </si>
  <si>
    <t>3242536659 - 0</t>
  </si>
  <si>
    <t>1020715529</t>
  </si>
  <si>
    <t>3003033068 - 0</t>
  </si>
  <si>
    <t>1143396213</t>
  </si>
  <si>
    <t>3219814855 - 0</t>
  </si>
  <si>
    <t>1020825193</t>
  </si>
  <si>
    <t>3132931231 - 0</t>
  </si>
  <si>
    <t>41717271</t>
  </si>
  <si>
    <t>3153590348 - 0</t>
  </si>
  <si>
    <t>1015477252</t>
  </si>
  <si>
    <t>3209394148 - 0</t>
  </si>
  <si>
    <t>43165704</t>
  </si>
  <si>
    <t>3216374497 - 0</t>
  </si>
  <si>
    <t>51720319</t>
  </si>
  <si>
    <t>3017380285 - 0016891932</t>
  </si>
  <si>
    <t>1015460339</t>
  </si>
  <si>
    <t>3125271793 - 0</t>
  </si>
  <si>
    <t>1097912392</t>
  </si>
  <si>
    <t>3151112936 - 0</t>
  </si>
  <si>
    <t>1121416815</t>
  </si>
  <si>
    <t>3187459689 - 0</t>
  </si>
  <si>
    <t>91271287</t>
  </si>
  <si>
    <t>0076372018 - 0076372018</t>
  </si>
  <si>
    <t>80244430</t>
  </si>
  <si>
    <t>3106447265 - 0</t>
  </si>
  <si>
    <t>1113594347</t>
  </si>
  <si>
    <t>3209415626 - 3173542084</t>
  </si>
  <si>
    <t>1121961247</t>
  </si>
  <si>
    <t>3134099186 - 3134099186</t>
  </si>
  <si>
    <t>1030645801</t>
  </si>
  <si>
    <t>3105668063 - 3105668063</t>
  </si>
  <si>
    <t>1054226844</t>
  </si>
  <si>
    <t>3213013988 - 0</t>
  </si>
  <si>
    <t>CORRALITO</t>
  </si>
  <si>
    <t>1085312380</t>
  </si>
  <si>
    <t>3233422193 - 3233422193</t>
  </si>
  <si>
    <t>31154992</t>
  </si>
  <si>
    <t>3505279163 - 0</t>
  </si>
  <si>
    <t>7161463</t>
  </si>
  <si>
    <t>3222884397 - 3147103786</t>
  </si>
  <si>
    <t>1037668162</t>
  </si>
  <si>
    <t>3059028307 - 0</t>
  </si>
  <si>
    <t>1225089864</t>
  </si>
  <si>
    <t>3174138619 - 0</t>
  </si>
  <si>
    <t>CJR ALTOS DE MADRID</t>
  </si>
  <si>
    <t>91456098</t>
  </si>
  <si>
    <t>3229104602 - 7173522</t>
  </si>
  <si>
    <t>1144108336</t>
  </si>
  <si>
    <t>3122188705 - 3122188705</t>
  </si>
  <si>
    <t>80654617</t>
  </si>
  <si>
    <t>3142207483 - 3134339512</t>
  </si>
  <si>
    <t>1045700384</t>
  </si>
  <si>
    <t>3016223448 - 0</t>
  </si>
  <si>
    <t>1030590710</t>
  </si>
  <si>
    <t>3176659299 - 5711111111</t>
  </si>
  <si>
    <t>1014191812</t>
  </si>
  <si>
    <t>3150667368 - 0</t>
  </si>
  <si>
    <t>1031136142</t>
  </si>
  <si>
    <t>3228358657 - 3152451234</t>
  </si>
  <si>
    <t>1128274128</t>
  </si>
  <si>
    <t>3167763062 - 3167763062</t>
  </si>
  <si>
    <t>1022345221</t>
  </si>
  <si>
    <t>3134836420 - 3134836420</t>
  </si>
  <si>
    <t>1013635171</t>
  </si>
  <si>
    <t>3502545588 - 0</t>
  </si>
  <si>
    <t>52037184</t>
  </si>
  <si>
    <t>3187709901 - 3187709901</t>
  </si>
  <si>
    <t>16653581</t>
  </si>
  <si>
    <t>3006000584 - 0</t>
  </si>
  <si>
    <t>92510059</t>
  </si>
  <si>
    <t>3150142472 - 0</t>
  </si>
  <si>
    <t>1001278309</t>
  </si>
  <si>
    <t>3229249359 - 0</t>
  </si>
  <si>
    <t>80257017</t>
  </si>
  <si>
    <t>13600116 - 13600116</t>
  </si>
  <si>
    <t>1115081734</t>
  </si>
  <si>
    <t>3156004940 - 23390867</t>
  </si>
  <si>
    <t>1214732069</t>
  </si>
  <si>
    <t>3116362236 - 0</t>
  </si>
  <si>
    <t>80149324</t>
  </si>
  <si>
    <t>3102255798 - 0</t>
  </si>
  <si>
    <t>MEZOPOTAMIA</t>
  </si>
  <si>
    <t>1053607845</t>
  </si>
  <si>
    <t>3012236215 - 0</t>
  </si>
  <si>
    <t>CJR DEL CAFE</t>
  </si>
  <si>
    <t>1097388534</t>
  </si>
  <si>
    <t>3104701939 - 0</t>
  </si>
  <si>
    <t>80762014</t>
  </si>
  <si>
    <t>3202933011 - 3202933011</t>
  </si>
  <si>
    <t>CAMPESTRE NORTE</t>
  </si>
  <si>
    <t>1100888461</t>
  </si>
  <si>
    <t>3046690259 - 0</t>
  </si>
  <si>
    <t>JORDAN</t>
  </si>
  <si>
    <t>1006453352</t>
  </si>
  <si>
    <t>3125440370 - 0</t>
  </si>
  <si>
    <t>17337376</t>
  </si>
  <si>
    <t>3023101012 - 0</t>
  </si>
  <si>
    <t>URB COINCA</t>
  </si>
  <si>
    <t>14939536</t>
  </si>
  <si>
    <t>3052818457 - 23243507</t>
  </si>
  <si>
    <t>URB SAN BERNARDO</t>
  </si>
  <si>
    <t>1005221365</t>
  </si>
  <si>
    <t>3043902455 - 0</t>
  </si>
  <si>
    <t>22001585</t>
  </si>
  <si>
    <t>3216676602 - 0</t>
  </si>
  <si>
    <t>1117352410</t>
  </si>
  <si>
    <t>3209513749 - 0</t>
  </si>
  <si>
    <t>53178681</t>
  </si>
  <si>
    <t>3174897050 - 16826570</t>
  </si>
  <si>
    <t>74446341</t>
  </si>
  <si>
    <t>3058609602 - 3028577659</t>
  </si>
  <si>
    <t>1057548594</t>
  </si>
  <si>
    <t>3163142439 - 0</t>
  </si>
  <si>
    <t>70519253</t>
  </si>
  <si>
    <t>3018247008 - 0</t>
  </si>
  <si>
    <t>PALO BONITO</t>
  </si>
  <si>
    <t>94365285</t>
  </si>
  <si>
    <t>79480186</t>
  </si>
  <si>
    <t>MARCO ANTONIO AGUILAR SANDOVAL</t>
  </si>
  <si>
    <t>3172325601 - 02309963</t>
  </si>
  <si>
    <t>1098785847</t>
  </si>
  <si>
    <t>3174743929 - 76891763</t>
  </si>
  <si>
    <t>88177886</t>
  </si>
  <si>
    <t>3222050636 - 0</t>
  </si>
  <si>
    <t>TREBOL</t>
  </si>
  <si>
    <t>66767906</t>
  </si>
  <si>
    <t>3158753426 - 0</t>
  </si>
  <si>
    <t>LA ARGENTINA</t>
  </si>
  <si>
    <t>1085170485</t>
  </si>
  <si>
    <t>3233444326 - 3233444326</t>
  </si>
  <si>
    <t>1047426346</t>
  </si>
  <si>
    <t>3017846162 - 0</t>
  </si>
  <si>
    <t>63488807</t>
  </si>
  <si>
    <t>3107606269 - 3107606269</t>
  </si>
  <si>
    <t>1110290705</t>
  </si>
  <si>
    <t>3173496707 - 0</t>
  </si>
  <si>
    <t>VELODROMO</t>
  </si>
  <si>
    <t>1023883157</t>
  </si>
  <si>
    <t>3112123190 - 0</t>
  </si>
  <si>
    <t>3184354256 - 3156356075</t>
  </si>
  <si>
    <t>1053323250</t>
  </si>
  <si>
    <t>3132675268 - 0</t>
  </si>
  <si>
    <t>1050951902</t>
  </si>
  <si>
    <t>3017392783 - 0</t>
  </si>
  <si>
    <t>1013609901</t>
  </si>
  <si>
    <t>3112252205 - 0</t>
  </si>
  <si>
    <t>50903645</t>
  </si>
  <si>
    <t>3026479171 - 0</t>
  </si>
  <si>
    <t>1193066213</t>
  </si>
  <si>
    <t>3196153638 - 0</t>
  </si>
  <si>
    <t>98639162</t>
  </si>
  <si>
    <t>3027475046 - 0</t>
  </si>
  <si>
    <t>1000595586</t>
  </si>
  <si>
    <t>3014408530 - 0</t>
  </si>
  <si>
    <t>1044504908</t>
  </si>
  <si>
    <t>3147169005 - 0</t>
  </si>
  <si>
    <t>1018488485</t>
  </si>
  <si>
    <t>3118860021 - 3222400710</t>
  </si>
  <si>
    <t>83168291</t>
  </si>
  <si>
    <t>3122547457 - 88761365</t>
  </si>
  <si>
    <t>1035426285</t>
  </si>
  <si>
    <t>3103923657 - 3103923657</t>
  </si>
  <si>
    <t>1007107870</t>
  </si>
  <si>
    <t>3224357212 - 3160716138</t>
  </si>
  <si>
    <t>ALAMEDA ET I</t>
  </si>
  <si>
    <t>66723086</t>
  </si>
  <si>
    <t>3236787786 - 3163003160</t>
  </si>
  <si>
    <t>1029640568</t>
  </si>
  <si>
    <t>3104387963 - 0</t>
  </si>
  <si>
    <t>66758833</t>
  </si>
  <si>
    <t>3164951899 - 3173474064</t>
  </si>
  <si>
    <t>63535581</t>
  </si>
  <si>
    <t>3232486168 - 0</t>
  </si>
  <si>
    <t>32817990</t>
  </si>
  <si>
    <t>3022368656 - 53737796</t>
  </si>
  <si>
    <t>1026567666</t>
  </si>
  <si>
    <t>3105695515 - 3148562521</t>
  </si>
  <si>
    <t>1087555137</t>
  </si>
  <si>
    <t>3185643144 - 63361316</t>
  </si>
  <si>
    <t>3242941595 - 0</t>
  </si>
  <si>
    <t>1136883367</t>
  </si>
  <si>
    <t>3165684550 - 086043087</t>
  </si>
  <si>
    <t>1065582600</t>
  </si>
  <si>
    <t>3195035351 - 0</t>
  </si>
  <si>
    <t>CJR ZUANA</t>
  </si>
  <si>
    <t>623061</t>
  </si>
  <si>
    <t>3223872049 - 0</t>
  </si>
  <si>
    <t>52347615</t>
  </si>
  <si>
    <t>3166934288 - 3003020392</t>
  </si>
  <si>
    <t>1234198330</t>
  </si>
  <si>
    <t>3127598519 - 0</t>
  </si>
  <si>
    <t>BALBOA</t>
  </si>
  <si>
    <t>1067929118</t>
  </si>
  <si>
    <t>3113235708 - 0</t>
  </si>
  <si>
    <t>13475791</t>
  </si>
  <si>
    <t>3150897270 - 3208587062</t>
  </si>
  <si>
    <t>17045709</t>
  </si>
  <si>
    <t>3108032332 - 02876051</t>
  </si>
  <si>
    <t>43971915</t>
  </si>
  <si>
    <t>3053608739 - 0</t>
  </si>
  <si>
    <t>CJR LUNARIA</t>
  </si>
  <si>
    <t>1024555434</t>
  </si>
  <si>
    <t>3053103239 - 0</t>
  </si>
  <si>
    <t>52097953</t>
  </si>
  <si>
    <t>3132926873 - 15473769</t>
  </si>
  <si>
    <t>1024529957</t>
  </si>
  <si>
    <t>3223874029 - 0</t>
  </si>
  <si>
    <t>BERLIN-KENNEDY</t>
  </si>
  <si>
    <t>52446053</t>
  </si>
  <si>
    <t>3118856736 - 0</t>
  </si>
  <si>
    <t>88131581</t>
  </si>
  <si>
    <t>3107767415 - 75712581</t>
  </si>
  <si>
    <t>1019137763</t>
  </si>
  <si>
    <t>3209459814 - 3023223859</t>
  </si>
  <si>
    <t>1121920682</t>
  </si>
  <si>
    <t>3229153735 - 3102963090</t>
  </si>
  <si>
    <t>1030554233</t>
  </si>
  <si>
    <t>3105779112 - 0</t>
  </si>
  <si>
    <t>80237895</t>
  </si>
  <si>
    <t>3204720077 - 14428011</t>
  </si>
  <si>
    <t>CJR PARQUES SAN JOSE</t>
  </si>
  <si>
    <t>41962228</t>
  </si>
  <si>
    <t>3245556038 - 67496341</t>
  </si>
  <si>
    <t>CJR PLAZA ARBOLEDA</t>
  </si>
  <si>
    <t>79549993</t>
  </si>
  <si>
    <t>3185479765 - 22222222</t>
  </si>
  <si>
    <t>1233704757</t>
  </si>
  <si>
    <t>3225289111 - 0</t>
  </si>
  <si>
    <t>1128461520</t>
  </si>
  <si>
    <t>3046569130 - 0</t>
  </si>
  <si>
    <t>51666816</t>
  </si>
  <si>
    <t>3216961600 - 0</t>
  </si>
  <si>
    <t>11350126</t>
  </si>
  <si>
    <t>3015582729 - 0</t>
  </si>
  <si>
    <t>1074009995</t>
  </si>
  <si>
    <t>3147014008 - 0</t>
  </si>
  <si>
    <t>45539704</t>
  </si>
  <si>
    <t>3118743169 - 0</t>
  </si>
  <si>
    <t>52621606</t>
  </si>
  <si>
    <t>3202508473 - 0</t>
  </si>
  <si>
    <t>PINOS DE MARSELLA</t>
  </si>
  <si>
    <t>1026558503</t>
  </si>
  <si>
    <t>3019547465 - 8888888</t>
  </si>
  <si>
    <t>1095824627</t>
  </si>
  <si>
    <t>3042595153 - 0</t>
  </si>
  <si>
    <t>39563439</t>
  </si>
  <si>
    <t>3002753725 - 15408911</t>
  </si>
  <si>
    <t>1042436768</t>
  </si>
  <si>
    <t>3241648502 - 0</t>
  </si>
  <si>
    <t>1100812798</t>
  </si>
  <si>
    <t>3143322829 - 0</t>
  </si>
  <si>
    <t>3011081281 - 0</t>
  </si>
  <si>
    <t>84005133</t>
  </si>
  <si>
    <t>3150649998 - 0</t>
  </si>
  <si>
    <t>1005525812</t>
  </si>
  <si>
    <t>3016350148 - 0</t>
  </si>
  <si>
    <t>1049798272</t>
  </si>
  <si>
    <t>3152083492 - 1111111</t>
  </si>
  <si>
    <t>1110522600</t>
  </si>
  <si>
    <t>3114442559 - 0</t>
  </si>
  <si>
    <t>14608088</t>
  </si>
  <si>
    <t>3175899315 - 3175899315</t>
  </si>
  <si>
    <t>RIOS DE AGUA VIVA</t>
  </si>
  <si>
    <t>1010141932</t>
  </si>
  <si>
    <t>3214467596 - 0</t>
  </si>
  <si>
    <t>1033736893</t>
  </si>
  <si>
    <t>3123946604 - 0</t>
  </si>
  <si>
    <t>1100387</t>
  </si>
  <si>
    <t>3123702465 - 0</t>
  </si>
  <si>
    <t>1010240195</t>
  </si>
  <si>
    <t>3028435889 - 0</t>
  </si>
  <si>
    <t>1192915122</t>
  </si>
  <si>
    <t>3018314887 - 0</t>
  </si>
  <si>
    <t>52525538</t>
  </si>
  <si>
    <t>3112865382 - 3107872446</t>
  </si>
  <si>
    <t>EL ROBLE</t>
  </si>
  <si>
    <t>1112784553</t>
  </si>
  <si>
    <t>3165789659 - 3104341343</t>
  </si>
  <si>
    <t>28869294</t>
  </si>
  <si>
    <t>3123469412 - 3123155826</t>
  </si>
  <si>
    <t>1022938002</t>
  </si>
  <si>
    <t>3213135707 - 0</t>
  </si>
  <si>
    <t>1020781101</t>
  </si>
  <si>
    <t>1070990643</t>
  </si>
  <si>
    <t>ADRIANA    INES JIMENEZ GARCIA</t>
  </si>
  <si>
    <t>CANAL ONLINE - MILLENIUM WHATSAPP</t>
  </si>
  <si>
    <t>3042912841 - 0</t>
  </si>
  <si>
    <t>URB BRISAS DEL SINAI</t>
  </si>
  <si>
    <t>1117533015</t>
  </si>
  <si>
    <t>3212208821 - 3212208821</t>
  </si>
  <si>
    <t>GAVIOTAS</t>
  </si>
  <si>
    <t>1116268794</t>
  </si>
  <si>
    <t>3105139564 - 3182871155</t>
  </si>
  <si>
    <t>52913004</t>
  </si>
  <si>
    <t>3105253879 - 0</t>
  </si>
  <si>
    <t>1099734323</t>
  </si>
  <si>
    <t>3209407129 - 0</t>
  </si>
  <si>
    <t>1105463875</t>
  </si>
  <si>
    <t>3142937299 - 0</t>
  </si>
  <si>
    <t>1002000530</t>
  </si>
  <si>
    <t>3239141222 - 0</t>
  </si>
  <si>
    <t>CJR ARMONIA RESERV</t>
  </si>
  <si>
    <t>1002565597</t>
  </si>
  <si>
    <t>3105836602 - 0</t>
  </si>
  <si>
    <t>1114880020</t>
  </si>
  <si>
    <t>3227651504 - 0</t>
  </si>
  <si>
    <t>1122507894</t>
  </si>
  <si>
    <t>3015445994 - 0</t>
  </si>
  <si>
    <t>900275345</t>
  </si>
  <si>
    <t>3508188377 - 0</t>
  </si>
  <si>
    <t>CJR TAYRONA ET I</t>
  </si>
  <si>
    <t>1140422359</t>
  </si>
  <si>
    <t>99999995 - 76325714</t>
  </si>
  <si>
    <t>MONTERREY</t>
  </si>
  <si>
    <t>1045488669</t>
  </si>
  <si>
    <t>9999999 - 9999999</t>
  </si>
  <si>
    <t>1114452731</t>
  </si>
  <si>
    <t>99999 - 0</t>
  </si>
  <si>
    <t>1095551264</t>
  </si>
  <si>
    <t>1007232654</t>
  </si>
  <si>
    <t>CRISTIAN MARULANDA GUTIERREZ</t>
  </si>
  <si>
    <t>3212684391 - 0</t>
  </si>
  <si>
    <t>1024588067</t>
  </si>
  <si>
    <t>3126057343 - 0</t>
  </si>
  <si>
    <t>22399993</t>
  </si>
  <si>
    <t>3205212682 - 3103618745</t>
  </si>
  <si>
    <t>1116446388</t>
  </si>
  <si>
    <t>3146119535 - 0</t>
  </si>
  <si>
    <t>1042417110</t>
  </si>
  <si>
    <t>3012952920 - 3012952920</t>
  </si>
  <si>
    <t>1118549025</t>
  </si>
  <si>
    <t>3132187337 - 0</t>
  </si>
  <si>
    <t>94040168</t>
  </si>
  <si>
    <t>3178624091 - 0028894755</t>
  </si>
  <si>
    <t>72098492</t>
  </si>
  <si>
    <t>3017503441 - 3017503441</t>
  </si>
  <si>
    <t>1128388477</t>
  </si>
  <si>
    <t>3125208787 - 01111111</t>
  </si>
  <si>
    <t>CJR TORTOLA</t>
  </si>
  <si>
    <t>1234090956</t>
  </si>
  <si>
    <t>3007709448 - 0</t>
  </si>
  <si>
    <t>1040321164</t>
  </si>
  <si>
    <t>3194697306 - 0</t>
  </si>
  <si>
    <t>3136590074 - 3177523742</t>
  </si>
  <si>
    <t>1001524889</t>
  </si>
  <si>
    <t>3146749309 - 0</t>
  </si>
  <si>
    <t>CARACAS</t>
  </si>
  <si>
    <t>1016084335</t>
  </si>
  <si>
    <t>3046388135 - 0</t>
  </si>
  <si>
    <t>1032412225</t>
  </si>
  <si>
    <t>3168684174 - 0</t>
  </si>
  <si>
    <t>1053830834</t>
  </si>
  <si>
    <t>3054444432 - 0</t>
  </si>
  <si>
    <t>1019059867</t>
  </si>
  <si>
    <t>3183517941 - 16789733</t>
  </si>
  <si>
    <t>1013578485</t>
  </si>
  <si>
    <t>3143086451 - 13472727</t>
  </si>
  <si>
    <t>1000326845</t>
  </si>
  <si>
    <t>3143212414 - 0</t>
  </si>
  <si>
    <t>1061811451</t>
  </si>
  <si>
    <t>3105473196 - 3105473196</t>
  </si>
  <si>
    <t>66803068</t>
  </si>
  <si>
    <t>3192769083 - 0</t>
  </si>
  <si>
    <t>21420955</t>
  </si>
  <si>
    <t>3113789358 - 0</t>
  </si>
  <si>
    <t>CERROS ALPES</t>
  </si>
  <si>
    <t>1014859342</t>
  </si>
  <si>
    <t>3184571426 - 0</t>
  </si>
  <si>
    <t>1049797904</t>
  </si>
  <si>
    <t>CJR NAPOLI</t>
  </si>
  <si>
    <t>3233512330 - 0</t>
  </si>
  <si>
    <t>URB LOS COLORES</t>
  </si>
  <si>
    <t>1032071359</t>
  </si>
  <si>
    <t>3133414724 - 0</t>
  </si>
  <si>
    <t>1018402781</t>
  </si>
  <si>
    <t>3163477297 - 0</t>
  </si>
  <si>
    <t>MIRAVALLE</t>
  </si>
  <si>
    <t>43632137</t>
  </si>
  <si>
    <t>3157018016 - 0043182417</t>
  </si>
  <si>
    <t>52896897</t>
  </si>
  <si>
    <t>3012627509 - 0</t>
  </si>
  <si>
    <t>CJR PUERTO GAITA</t>
  </si>
  <si>
    <t>1042995007</t>
  </si>
  <si>
    <t>3007754926 - 0</t>
  </si>
  <si>
    <t>79315754</t>
  </si>
  <si>
    <t>3155818425 - 0</t>
  </si>
  <si>
    <t>1045723804</t>
  </si>
  <si>
    <t>3045538079 - 0</t>
  </si>
  <si>
    <t>CJR EBANO</t>
  </si>
  <si>
    <t>1148455068</t>
  </si>
  <si>
    <t>3145130950 - 3145130950</t>
  </si>
  <si>
    <t>LUIS CARLOS GALAN I</t>
  </si>
  <si>
    <t>1075226896</t>
  </si>
  <si>
    <t>3043495878 - 5711111111</t>
  </si>
  <si>
    <t>1018433857</t>
  </si>
  <si>
    <t>3115244915 - 008</t>
  </si>
  <si>
    <t>1024490024</t>
  </si>
  <si>
    <t>3046503815 - 0</t>
  </si>
  <si>
    <t>1140897368</t>
  </si>
  <si>
    <t>3184944859 - 0</t>
  </si>
  <si>
    <t>CJR FRAILEJON III</t>
  </si>
  <si>
    <t>52540554</t>
  </si>
  <si>
    <t>3214177643 - 3214177643</t>
  </si>
  <si>
    <t>1000725470</t>
  </si>
  <si>
    <t>3107936890 - 0</t>
  </si>
  <si>
    <t>4374097</t>
  </si>
  <si>
    <t>3104287084 - 67440871</t>
  </si>
  <si>
    <t>CJR FELICIDAD</t>
  </si>
  <si>
    <t>1140885046</t>
  </si>
  <si>
    <t>3332523647 - 3504292732</t>
  </si>
  <si>
    <t>1018487882</t>
  </si>
  <si>
    <t>3117036181 - 0</t>
  </si>
  <si>
    <t>1094918275</t>
  </si>
  <si>
    <t>3229052543 - 0</t>
  </si>
  <si>
    <t>50914777</t>
  </si>
  <si>
    <t>3127506478 - 0</t>
  </si>
  <si>
    <t>1001174506</t>
  </si>
  <si>
    <t>315478589 - 13162349</t>
  </si>
  <si>
    <t>1047382429</t>
  </si>
  <si>
    <t>3017315913 - 0</t>
  </si>
  <si>
    <t>1141116109</t>
  </si>
  <si>
    <t>1018493367</t>
  </si>
  <si>
    <t>3153984129 - 0</t>
  </si>
  <si>
    <t>3006619719 - 0</t>
  </si>
  <si>
    <t>1193530022</t>
  </si>
  <si>
    <t>3160428030 - 0</t>
  </si>
  <si>
    <t>1085338829</t>
  </si>
  <si>
    <t>3153610989 - 3183931505</t>
  </si>
  <si>
    <t>1026581378</t>
  </si>
  <si>
    <t>3012602719 - 3012602719</t>
  </si>
  <si>
    <t>52280859</t>
  </si>
  <si>
    <t>3204729229 - 0</t>
  </si>
  <si>
    <t>1098693383</t>
  </si>
  <si>
    <t>3150851494 - 01111111</t>
  </si>
  <si>
    <t>3232893553 - 3232893553</t>
  </si>
  <si>
    <t>1032012085</t>
  </si>
  <si>
    <t>3247908566 - 0</t>
  </si>
  <si>
    <t>66852809</t>
  </si>
  <si>
    <t>3113805731 - 3154896874</t>
  </si>
  <si>
    <t>1017275411</t>
  </si>
  <si>
    <t>3165158968 - 0</t>
  </si>
  <si>
    <t>1012398284</t>
  </si>
  <si>
    <t>3016957511 - 0</t>
  </si>
  <si>
    <t>72185969</t>
  </si>
  <si>
    <t>3017240557 - 3005057282</t>
  </si>
  <si>
    <t>11276482</t>
  </si>
  <si>
    <t>3154522644 - 0</t>
  </si>
  <si>
    <t>1022928631</t>
  </si>
  <si>
    <t>3104879134 - 0</t>
  </si>
  <si>
    <t>1101759418</t>
  </si>
  <si>
    <t>3105643781 - 0</t>
  </si>
  <si>
    <t>72181725</t>
  </si>
  <si>
    <t>3006341651 - 0</t>
  </si>
  <si>
    <t>QUINTAS DEL CAMPESTR</t>
  </si>
  <si>
    <t>1088352166</t>
  </si>
  <si>
    <t>3144484363 - 0</t>
  </si>
  <si>
    <t>1004353073</t>
  </si>
  <si>
    <t>3227630638 - 0</t>
  </si>
  <si>
    <t>1033691743</t>
  </si>
  <si>
    <t>3007525009 - 0</t>
  </si>
  <si>
    <t>1003720649</t>
  </si>
  <si>
    <t>3137893990 - 0</t>
  </si>
  <si>
    <t>CJR COLINA CAMP ET I</t>
  </si>
  <si>
    <t>1069476773</t>
  </si>
  <si>
    <t>3154848101 - 0</t>
  </si>
  <si>
    <t>8531118</t>
  </si>
  <si>
    <t>3016151139 - 0</t>
  </si>
  <si>
    <t>53084601</t>
  </si>
  <si>
    <t>3174393007 - 3174393007</t>
  </si>
  <si>
    <t>1024559009</t>
  </si>
  <si>
    <t>3138714885 - 0</t>
  </si>
  <si>
    <t>1002197770</t>
  </si>
  <si>
    <t>3004104326 - 0</t>
  </si>
  <si>
    <t>52190486</t>
  </si>
  <si>
    <t>3232233674 - 0</t>
  </si>
  <si>
    <t>10174300</t>
  </si>
  <si>
    <t>3134751546 - 3134751546</t>
  </si>
  <si>
    <t>39653163</t>
  </si>
  <si>
    <t>3142961472 - 0</t>
  </si>
  <si>
    <t>LA CAMELIA II</t>
  </si>
  <si>
    <t>1165122</t>
  </si>
  <si>
    <t>3057493993 - 0</t>
  </si>
  <si>
    <t>CJR MIRAD SN BASILIO</t>
  </si>
  <si>
    <t>3551922</t>
  </si>
  <si>
    <t>3147951971 - 04641476</t>
  </si>
  <si>
    <t>1032391335</t>
  </si>
  <si>
    <t>3186391378 - 01111111</t>
  </si>
  <si>
    <t>ESTACION VICTORIA</t>
  </si>
  <si>
    <t>1016011262</t>
  </si>
  <si>
    <t>3178948398 - 0</t>
  </si>
  <si>
    <t>1030688061</t>
  </si>
  <si>
    <t>3224405819 - 0</t>
  </si>
  <si>
    <t>1192924866</t>
  </si>
  <si>
    <t>3206971550 - 3134922746</t>
  </si>
  <si>
    <t>PRADOS DEL MIRADOR</t>
  </si>
  <si>
    <t>1075684301</t>
  </si>
  <si>
    <t>3028592594 - 3028592594</t>
  </si>
  <si>
    <t>43107793</t>
  </si>
  <si>
    <t>3024252869 - 0</t>
  </si>
  <si>
    <t>52761401</t>
  </si>
  <si>
    <t>3228057134 - 01111111</t>
  </si>
  <si>
    <t>1017138238</t>
  </si>
  <si>
    <t>3027047256 - 0</t>
  </si>
  <si>
    <t>1107528882</t>
  </si>
  <si>
    <t>3116879466 - 3059389670</t>
  </si>
  <si>
    <t>1020780770</t>
  </si>
  <si>
    <t>3107533376 - 0</t>
  </si>
  <si>
    <t>1057574618</t>
  </si>
  <si>
    <t>3177339551 - 0</t>
  </si>
  <si>
    <t>1082969203</t>
  </si>
  <si>
    <t>3233053421 - 3233053421</t>
  </si>
  <si>
    <t>1095929614</t>
  </si>
  <si>
    <t>3183980337 - 8888888</t>
  </si>
  <si>
    <t>1045721425</t>
  </si>
  <si>
    <t>3136876139 - 0</t>
  </si>
  <si>
    <t>1233188926</t>
  </si>
  <si>
    <t>3144936289 - 3173807136</t>
  </si>
  <si>
    <t>1026157473</t>
  </si>
  <si>
    <t>3186521711 - 0</t>
  </si>
  <si>
    <t>MORAS ET IV</t>
  </si>
  <si>
    <t>1192767098</t>
  </si>
  <si>
    <t>3008241964 - 1</t>
  </si>
  <si>
    <t>66772034</t>
  </si>
  <si>
    <t>3213521084 - 0</t>
  </si>
  <si>
    <t>1022327375</t>
  </si>
  <si>
    <t>3223895123 - 3102908200</t>
  </si>
  <si>
    <t>1053323340</t>
  </si>
  <si>
    <t>3115468437 - 0</t>
  </si>
  <si>
    <t>111301</t>
  </si>
  <si>
    <t>3153419769 - 0</t>
  </si>
  <si>
    <t>53103216</t>
  </si>
  <si>
    <t>3214569874 - 0</t>
  </si>
  <si>
    <t>1063162575</t>
  </si>
  <si>
    <t>3143976634 - 3143976634</t>
  </si>
  <si>
    <t>1214745364</t>
  </si>
  <si>
    <t>3016554516 - 0</t>
  </si>
  <si>
    <t>1002736559</t>
  </si>
  <si>
    <t>3226408824 - 0</t>
  </si>
  <si>
    <t>1019086935</t>
  </si>
  <si>
    <t>3122233533 - 3228961776</t>
  </si>
  <si>
    <t>1032471999</t>
  </si>
  <si>
    <t>3123087580 - 0</t>
  </si>
  <si>
    <t>1030559947</t>
  </si>
  <si>
    <t>3173165017 - 3023469621</t>
  </si>
  <si>
    <t>1040743830</t>
  </si>
  <si>
    <t>3197029098 - 3197029098</t>
  </si>
  <si>
    <t>1127230876</t>
  </si>
  <si>
    <t>3187657422 - 0</t>
  </si>
  <si>
    <t>MADEROS</t>
  </si>
  <si>
    <t>1007519149</t>
  </si>
  <si>
    <t>3143466460 - 3187678035</t>
  </si>
  <si>
    <t>1022374153</t>
  </si>
  <si>
    <t>3102701579 - 3102701579</t>
  </si>
  <si>
    <t>27981990</t>
  </si>
  <si>
    <t>3156768391 - 01111111</t>
  </si>
  <si>
    <t>1023865602</t>
  </si>
  <si>
    <t>3007913978 - 0015682382</t>
  </si>
  <si>
    <t>1064193348</t>
  </si>
  <si>
    <t>3144563446 - 0</t>
  </si>
  <si>
    <t>8127514</t>
  </si>
  <si>
    <t>3148904371 - 3148904371</t>
  </si>
  <si>
    <t>1023038678</t>
  </si>
  <si>
    <t>3143618839 - 0</t>
  </si>
  <si>
    <t>1047433804</t>
  </si>
  <si>
    <t>3008026929 - 0</t>
  </si>
  <si>
    <t>40988947</t>
  </si>
  <si>
    <t>3165591119 - 3111111111</t>
  </si>
  <si>
    <t>36313522</t>
  </si>
  <si>
    <t>3194975125 - 88624640</t>
  </si>
  <si>
    <t>79500789</t>
  </si>
  <si>
    <t>3219040450 - 0</t>
  </si>
  <si>
    <t>1007476130</t>
  </si>
  <si>
    <t>3142952544 - 0</t>
  </si>
  <si>
    <t>1151944032</t>
  </si>
  <si>
    <t>3167259478 - 3155285772</t>
  </si>
  <si>
    <t>PUNTA DEL ESTE</t>
  </si>
  <si>
    <t>26499526</t>
  </si>
  <si>
    <t>3002166927 - 0</t>
  </si>
  <si>
    <t>CAQAGUATE</t>
  </si>
  <si>
    <t>26935025</t>
  </si>
  <si>
    <t>3175571705 - 54224918</t>
  </si>
  <si>
    <t>1007341888</t>
  </si>
  <si>
    <t>3222614422 - 0</t>
  </si>
  <si>
    <t>1037581667</t>
  </si>
  <si>
    <t>3246614024 - 0</t>
  </si>
  <si>
    <t>1102364937</t>
  </si>
  <si>
    <t>3104988114 - 0</t>
  </si>
  <si>
    <t>1082882417</t>
  </si>
  <si>
    <t>3016426543 - 3016426543</t>
  </si>
  <si>
    <t>ALTOS DEL VALLE</t>
  </si>
  <si>
    <t>1098614272</t>
  </si>
  <si>
    <t>3152263140 - 0</t>
  </si>
  <si>
    <t>70697277</t>
  </si>
  <si>
    <t>3203654928 - 0</t>
  </si>
  <si>
    <t>1043660511</t>
  </si>
  <si>
    <t>3022458569 - 0</t>
  </si>
  <si>
    <t>1043443764</t>
  </si>
  <si>
    <t>3011941111 - 0</t>
  </si>
  <si>
    <t>3134470801 - 3132912081</t>
  </si>
  <si>
    <t>1127140695</t>
  </si>
  <si>
    <t>3124585398 - 0</t>
  </si>
  <si>
    <t>CJR PASEO REAL ET I</t>
  </si>
  <si>
    <t>1102387289</t>
  </si>
  <si>
    <t>3188870141 - 0</t>
  </si>
  <si>
    <t>1001197373</t>
  </si>
  <si>
    <t>3008740023 - 9999999</t>
  </si>
  <si>
    <t>MUTIS</t>
  </si>
  <si>
    <t>63326546</t>
  </si>
  <si>
    <t>3157393859 - 0076330582</t>
  </si>
  <si>
    <t>1032466934</t>
  </si>
  <si>
    <t>3015911370 - 0</t>
  </si>
  <si>
    <t>1023004119</t>
  </si>
  <si>
    <t>3058165960 - 0</t>
  </si>
  <si>
    <t>VILLA DE LAS MORAS I</t>
  </si>
  <si>
    <t>1000633649</t>
  </si>
  <si>
    <t>3226611737 - 0</t>
  </si>
  <si>
    <t>13747566</t>
  </si>
  <si>
    <t>3138066396 - 9999999</t>
  </si>
  <si>
    <t>8736480</t>
  </si>
  <si>
    <t>3215799367 - 0</t>
  </si>
  <si>
    <t>1017239239</t>
  </si>
  <si>
    <t>3011742544 - 0</t>
  </si>
  <si>
    <t>1015470526</t>
  </si>
  <si>
    <t>3125560314 - 0</t>
  </si>
  <si>
    <t>1152699378</t>
  </si>
  <si>
    <t>3147198219 - 0</t>
  </si>
  <si>
    <t>1020805167</t>
  </si>
  <si>
    <t>3108791473 - 0</t>
  </si>
  <si>
    <t>33480703</t>
  </si>
  <si>
    <t>3204111951 - 0</t>
  </si>
  <si>
    <t>39786115</t>
  </si>
  <si>
    <t>3185820473 - 01111111</t>
  </si>
  <si>
    <t>25174551</t>
  </si>
  <si>
    <t>3228386811 - 0019999999</t>
  </si>
  <si>
    <t>79392196</t>
  </si>
  <si>
    <t>3218257890 - 0</t>
  </si>
  <si>
    <t>4166865</t>
  </si>
  <si>
    <t>3133690211 - 16693519</t>
  </si>
  <si>
    <t>79659824</t>
  </si>
  <si>
    <t>3028364317 - 0</t>
  </si>
  <si>
    <t>1098072710</t>
  </si>
  <si>
    <t>3016704042 - 0</t>
  </si>
  <si>
    <t>51749299</t>
  </si>
  <si>
    <t>3158603088 - 16121887</t>
  </si>
  <si>
    <t>1075231572</t>
  </si>
  <si>
    <t>3153232741 - 0</t>
  </si>
  <si>
    <t>JUAN XXIII-BARR UNID</t>
  </si>
  <si>
    <t>1032800262</t>
  </si>
  <si>
    <t>3168057108 - 0</t>
  </si>
  <si>
    <t>URB PRADOS SAMARIA</t>
  </si>
  <si>
    <t>1111659281</t>
  </si>
  <si>
    <t>3028575466 - 0</t>
  </si>
  <si>
    <t>9396347</t>
  </si>
  <si>
    <t>3006214076 - 0</t>
  </si>
  <si>
    <t>3219700675 - 8888888</t>
  </si>
  <si>
    <t>LA RONDA ET III</t>
  </si>
  <si>
    <t>1098663892</t>
  </si>
  <si>
    <t>3186056386 - 0076484545</t>
  </si>
  <si>
    <t>52489479</t>
  </si>
  <si>
    <t>3014160341 - 0</t>
  </si>
  <si>
    <t>1020477598</t>
  </si>
  <si>
    <t>3005044286 - 3005044286</t>
  </si>
  <si>
    <t>80826834</t>
  </si>
  <si>
    <t>3142947147 - 3107873044</t>
  </si>
  <si>
    <t>CJR LIRIO</t>
  </si>
  <si>
    <t>63525596</t>
  </si>
  <si>
    <t>3164927705 - 3164927705</t>
  </si>
  <si>
    <t>1065859406</t>
  </si>
  <si>
    <t>3011527067 - 0</t>
  </si>
  <si>
    <t>1019042738</t>
  </si>
  <si>
    <t>URB VILLA MARIA</t>
  </si>
  <si>
    <t>5820771</t>
  </si>
  <si>
    <t>3174970869 - 01111111</t>
  </si>
  <si>
    <t>79906739</t>
  </si>
  <si>
    <t>3152214696 - 3043482393</t>
  </si>
  <si>
    <t>URB TAMACA</t>
  </si>
  <si>
    <t>7633452</t>
  </si>
  <si>
    <t>3007472662 - 4303110</t>
  </si>
  <si>
    <t>55233168</t>
  </si>
  <si>
    <t>3218980687 - 8888888</t>
  </si>
  <si>
    <t>BOSQUES MORELIA</t>
  </si>
  <si>
    <t>16270904</t>
  </si>
  <si>
    <t>3002681405 - 0022725874</t>
  </si>
  <si>
    <t>URB SERREZUELA II</t>
  </si>
  <si>
    <t>37895104</t>
  </si>
  <si>
    <t>3163124072 - 77245180</t>
  </si>
  <si>
    <t>1002092690</t>
  </si>
  <si>
    <t>3022546607 - 0</t>
  </si>
  <si>
    <t>1233909176</t>
  </si>
  <si>
    <t>3173654456 - 16811158</t>
  </si>
  <si>
    <t>1033180678</t>
  </si>
  <si>
    <t>3012784812 - 0</t>
  </si>
  <si>
    <t>1016109343</t>
  </si>
  <si>
    <t>3022249751 - 3163822512</t>
  </si>
  <si>
    <t>1075226682</t>
  </si>
  <si>
    <t>3108040180 - 0</t>
  </si>
  <si>
    <t>1032489343</t>
  </si>
  <si>
    <t>3126114494 - 0</t>
  </si>
  <si>
    <t>1096186583</t>
  </si>
  <si>
    <t>3167713286 - 0</t>
  </si>
  <si>
    <t>1057570437</t>
  </si>
  <si>
    <t>3104707532 - 0</t>
  </si>
  <si>
    <t>79339938</t>
  </si>
  <si>
    <t>3105878232 - 0</t>
  </si>
  <si>
    <t>19237422</t>
  </si>
  <si>
    <t>3206792171 - 3124724263</t>
  </si>
  <si>
    <t>1003844570</t>
  </si>
  <si>
    <t>3229732749 - 0</t>
  </si>
  <si>
    <t>1001220510</t>
  </si>
  <si>
    <t>3007093748 - 0</t>
  </si>
  <si>
    <t>1037609009</t>
  </si>
  <si>
    <t>3168356248 - 0</t>
  </si>
  <si>
    <t>34603529</t>
  </si>
  <si>
    <t>3184015360 - 0</t>
  </si>
  <si>
    <t>36301160</t>
  </si>
  <si>
    <t>3209153403 - 88752418</t>
  </si>
  <si>
    <t>1098801844</t>
  </si>
  <si>
    <t>3115966489 - 0</t>
  </si>
  <si>
    <t>TABLAZO CANOAS</t>
  </si>
  <si>
    <t>1035432903</t>
  </si>
  <si>
    <t>3170494179 - 0</t>
  </si>
  <si>
    <t>1111197405</t>
  </si>
  <si>
    <t>3122373410 - 3233898633</t>
  </si>
  <si>
    <t>1036618761</t>
  </si>
  <si>
    <t>3016383258 - 0</t>
  </si>
  <si>
    <t>52967190</t>
  </si>
  <si>
    <t>3144871419 - 0</t>
  </si>
  <si>
    <t>1130660930</t>
  </si>
  <si>
    <t>3013407926 - 0</t>
  </si>
  <si>
    <t>71676256</t>
  </si>
  <si>
    <t>3128763303 - 0</t>
  </si>
  <si>
    <t>TIBABUYES II</t>
  </si>
  <si>
    <t>1000179813</t>
  </si>
  <si>
    <t>1005254158</t>
  </si>
  <si>
    <t>DIANA CAROLINA MOLINA 1</t>
  </si>
  <si>
    <t>3025912897 - 0</t>
  </si>
  <si>
    <t>SUPER MANZANA 6</t>
  </si>
  <si>
    <t>41441879</t>
  </si>
  <si>
    <t>3012530388 - 0</t>
  </si>
  <si>
    <t>40428155</t>
  </si>
  <si>
    <t>3114638786 - 0</t>
  </si>
  <si>
    <t>32824244</t>
  </si>
  <si>
    <t>3150000000 - 0053748284</t>
  </si>
  <si>
    <t>52368515</t>
  </si>
  <si>
    <t>3008141902 - 0</t>
  </si>
  <si>
    <t>1100400809</t>
  </si>
  <si>
    <t>3153994102 - 0</t>
  </si>
  <si>
    <t>1003865103</t>
  </si>
  <si>
    <t>3227822973 - 3158612022</t>
  </si>
  <si>
    <t>42401030</t>
  </si>
  <si>
    <t>3015539405 - 3006312354</t>
  </si>
  <si>
    <t>CATALINA II</t>
  </si>
  <si>
    <t>1000353907</t>
  </si>
  <si>
    <t>3218745817 - 0</t>
  </si>
  <si>
    <t>80560301</t>
  </si>
  <si>
    <t>3213817443 - 0</t>
  </si>
  <si>
    <t>79860193</t>
  </si>
  <si>
    <t>3124801367 - 5711111111</t>
  </si>
  <si>
    <t>545295</t>
  </si>
  <si>
    <t>3166172288 - 0</t>
  </si>
  <si>
    <t>59819987</t>
  </si>
  <si>
    <t>3014584188 - 25141089</t>
  </si>
  <si>
    <t>1014476951</t>
  </si>
  <si>
    <t>3013354250 - 0</t>
  </si>
  <si>
    <t>CJR TORRES DON ALEJO</t>
  </si>
  <si>
    <t>1001822911</t>
  </si>
  <si>
    <t>3043794881 - 0</t>
  </si>
  <si>
    <t>1075258486</t>
  </si>
  <si>
    <t>3015274241 - 0</t>
  </si>
  <si>
    <t>1031131814</t>
  </si>
  <si>
    <t>3108092182 - 3108092182</t>
  </si>
  <si>
    <t>ZAGUANES</t>
  </si>
  <si>
    <t>79740373</t>
  </si>
  <si>
    <t>3113439493 - 3117229343</t>
  </si>
  <si>
    <t>1032400108</t>
  </si>
  <si>
    <t>3103003789 - 0</t>
  </si>
  <si>
    <t>1020773075</t>
  </si>
  <si>
    <t>3013917526 - 01111111</t>
  </si>
  <si>
    <t>17112052</t>
  </si>
  <si>
    <t>3002745515 - 0</t>
  </si>
  <si>
    <t>1127621038</t>
  </si>
  <si>
    <t>3156639883 - 0</t>
  </si>
  <si>
    <t>16135191</t>
  </si>
  <si>
    <t>3217641862 - 3145003317</t>
  </si>
  <si>
    <t>PERDO ALTO-CDAD BOLI</t>
  </si>
  <si>
    <t>52832516</t>
  </si>
  <si>
    <t>3138734309 - 0</t>
  </si>
  <si>
    <t>80160753</t>
  </si>
  <si>
    <t>3183519766 - 014101409</t>
  </si>
  <si>
    <t>1032425575</t>
  </si>
  <si>
    <t>3166699135 - 1111111</t>
  </si>
  <si>
    <t>1001095811</t>
  </si>
  <si>
    <t>3046413005 - 0</t>
  </si>
  <si>
    <t>53063346</t>
  </si>
  <si>
    <t>3163189090 - 0</t>
  </si>
  <si>
    <t>39573842</t>
  </si>
  <si>
    <t>3142458828 - 0</t>
  </si>
  <si>
    <t>80737524</t>
  </si>
  <si>
    <t>3172706210 - 3172706210</t>
  </si>
  <si>
    <t>55130879</t>
  </si>
  <si>
    <t>3112292008 - 0</t>
  </si>
  <si>
    <t>39016469</t>
  </si>
  <si>
    <t>3186294676 - 00000</t>
  </si>
  <si>
    <t>66988020</t>
  </si>
  <si>
    <t>3144744293 - 0</t>
  </si>
  <si>
    <t>1007651443</t>
  </si>
  <si>
    <t>3128401144 - 0</t>
  </si>
  <si>
    <t>1107092544</t>
  </si>
  <si>
    <t>3104434628 - 0</t>
  </si>
  <si>
    <t>20545830</t>
  </si>
  <si>
    <t>3189800966 - 0</t>
  </si>
  <si>
    <t>12901990</t>
  </si>
  <si>
    <t>3128768516 - 0</t>
  </si>
  <si>
    <t>CJR BORA</t>
  </si>
  <si>
    <t>32670119</t>
  </si>
  <si>
    <t>3042454274 - 0</t>
  </si>
  <si>
    <t>CJR VENTTO</t>
  </si>
  <si>
    <t>1010099225</t>
  </si>
  <si>
    <t>3136327157 - 0</t>
  </si>
  <si>
    <t>URB SURAMERICANA</t>
  </si>
  <si>
    <t>1152221972</t>
  </si>
  <si>
    <t>3046817693 - 3114115185</t>
  </si>
  <si>
    <t>22737887</t>
  </si>
  <si>
    <t>3233278965 - 0</t>
  </si>
  <si>
    <t>80799923</t>
  </si>
  <si>
    <t>3017487051 - 0</t>
  </si>
  <si>
    <t>1026257186</t>
  </si>
  <si>
    <t>3002650678 - 3002650678</t>
  </si>
  <si>
    <t>66785091</t>
  </si>
  <si>
    <t>3174030153 - 3013465340</t>
  </si>
  <si>
    <t>1015447436</t>
  </si>
  <si>
    <t>3215888747 - 0</t>
  </si>
  <si>
    <t>1065838412</t>
  </si>
  <si>
    <t>3172740365 - 5711111111</t>
  </si>
  <si>
    <t>ALTO DE LA VIRGEN</t>
  </si>
  <si>
    <t>La Calera</t>
  </si>
  <si>
    <t>35417972</t>
  </si>
  <si>
    <t>3022876819 - 0</t>
  </si>
  <si>
    <t>1022376278</t>
  </si>
  <si>
    <t>3203636323 - 0</t>
  </si>
  <si>
    <t>66726339</t>
  </si>
  <si>
    <t>315646799 - 3156467990</t>
  </si>
  <si>
    <t>1051419236</t>
  </si>
  <si>
    <t>3214768056 - 0</t>
  </si>
  <si>
    <t>3209946670 - 0</t>
  </si>
  <si>
    <t>CJR ROSAL</t>
  </si>
  <si>
    <t>1010026135</t>
  </si>
  <si>
    <t>3508595216 - 0</t>
  </si>
  <si>
    <t>43100947</t>
  </si>
  <si>
    <t>3017458908 - 0</t>
  </si>
  <si>
    <t>1069256958</t>
  </si>
  <si>
    <t>3017879311 - 0</t>
  </si>
  <si>
    <t>1143857046</t>
  </si>
  <si>
    <t>28834415 - 28834415</t>
  </si>
  <si>
    <t>26216620</t>
  </si>
  <si>
    <t>3207331933 - 0</t>
  </si>
  <si>
    <t>1122918925</t>
  </si>
  <si>
    <t>3180140020 - 0</t>
  </si>
  <si>
    <t>1013645849</t>
  </si>
  <si>
    <t>3212266063 - 776555555</t>
  </si>
  <si>
    <t>1144060161</t>
  </si>
  <si>
    <t>3028274461 - 0</t>
  </si>
  <si>
    <t>3144412036 - 0</t>
  </si>
  <si>
    <t>13171419</t>
  </si>
  <si>
    <t>3134539708 - 0</t>
  </si>
  <si>
    <t>1143830577</t>
  </si>
  <si>
    <t>3127572046 - 28291947</t>
  </si>
  <si>
    <t>ANGELES</t>
  </si>
  <si>
    <t>1110177190</t>
  </si>
  <si>
    <t>3166490421 - 0</t>
  </si>
  <si>
    <t>ZULDEMAYDA</t>
  </si>
  <si>
    <t>1004870588</t>
  </si>
  <si>
    <t>3117084702 - 0</t>
  </si>
  <si>
    <t>CND BALCON GRATAMIRA</t>
  </si>
  <si>
    <t>86051257</t>
  </si>
  <si>
    <t>3112643375 - 3103287628</t>
  </si>
  <si>
    <t>1000604909</t>
  </si>
  <si>
    <t>3224000771 - 0</t>
  </si>
  <si>
    <t>79910394</t>
  </si>
  <si>
    <t>3186036381 - 03629746</t>
  </si>
  <si>
    <t>1072638912</t>
  </si>
  <si>
    <t>3102180965 - 000</t>
  </si>
  <si>
    <t>URB CARLOS E RESTRE</t>
  </si>
  <si>
    <t>1038360465</t>
  </si>
  <si>
    <t>3174787626 - 0</t>
  </si>
  <si>
    <t>1025647369</t>
  </si>
  <si>
    <t>3016298986 - 3016298986</t>
  </si>
  <si>
    <t>7687073</t>
  </si>
  <si>
    <t>3164691914 - 88714746</t>
  </si>
  <si>
    <t>4335451</t>
  </si>
  <si>
    <t>3164697121 - 0</t>
  </si>
  <si>
    <t>39714603</t>
  </si>
  <si>
    <t>3178716203 - 12505555</t>
  </si>
  <si>
    <t>1007247335</t>
  </si>
  <si>
    <t>3188460130 - 3188460130</t>
  </si>
  <si>
    <t>SAMARIA</t>
  </si>
  <si>
    <t>1053326115</t>
  </si>
  <si>
    <t>3170402998 - 01111111</t>
  </si>
  <si>
    <t>1020479510</t>
  </si>
  <si>
    <t>3023924262 - 3023924262</t>
  </si>
  <si>
    <t>1045232089</t>
  </si>
  <si>
    <t>3232815105 - 0</t>
  </si>
  <si>
    <t>1010112150</t>
  </si>
  <si>
    <t>3017698547 - 3017698547</t>
  </si>
  <si>
    <t>1234096524</t>
  </si>
  <si>
    <t>3022374094 - 3022374094</t>
  </si>
  <si>
    <t>URB SOAQUIRA</t>
  </si>
  <si>
    <t>1023865398</t>
  </si>
  <si>
    <t>3218431659 - 3218431659</t>
  </si>
  <si>
    <t>1012426822</t>
  </si>
  <si>
    <t>3144667262 - 0</t>
  </si>
  <si>
    <t>1019081189</t>
  </si>
  <si>
    <t>3118685775 - 3126222884</t>
  </si>
  <si>
    <t>1030587598</t>
  </si>
  <si>
    <t>3194973125 - 3159755343</t>
  </si>
  <si>
    <t>91256764</t>
  </si>
  <si>
    <t>3177084011 - 76558793</t>
  </si>
  <si>
    <t>1016071619</t>
  </si>
  <si>
    <t>3234380299 - 0</t>
  </si>
  <si>
    <t>1011097594</t>
  </si>
  <si>
    <t>3022517198 - 0</t>
  </si>
  <si>
    <t>UNIVERSIDAD</t>
  </si>
  <si>
    <t>37943338</t>
  </si>
  <si>
    <t>3158790492 - 07272453</t>
  </si>
  <si>
    <t>1107051657</t>
  </si>
  <si>
    <t>3148757377 - 0</t>
  </si>
  <si>
    <t>LUNAPARK</t>
  </si>
  <si>
    <t>1023916346</t>
  </si>
  <si>
    <t>3235746224 - 0</t>
  </si>
  <si>
    <t>98548424</t>
  </si>
  <si>
    <t>3146817490 - 0</t>
  </si>
  <si>
    <t>79891922</t>
  </si>
  <si>
    <t>3112421604 - 3112421604</t>
  </si>
  <si>
    <t>1143838886</t>
  </si>
  <si>
    <t>3219536075 - 0</t>
  </si>
  <si>
    <t>1038412536</t>
  </si>
  <si>
    <t>3193467817 - 0</t>
  </si>
  <si>
    <t>1152444745</t>
  </si>
  <si>
    <t>3113619851 - 0</t>
  </si>
  <si>
    <t>8145343</t>
  </si>
  <si>
    <t>3181105305 - 0</t>
  </si>
  <si>
    <t>LA PERSEVERANCIA</t>
  </si>
  <si>
    <t>1031422742</t>
  </si>
  <si>
    <t>3202130023 - 0</t>
  </si>
  <si>
    <t>1040734721</t>
  </si>
  <si>
    <t>3115615962 - 0</t>
  </si>
  <si>
    <t>1026550100</t>
  </si>
  <si>
    <t>3188935188 - 0</t>
  </si>
  <si>
    <t>1017242481</t>
  </si>
  <si>
    <t>3019094431 - 3192576252</t>
  </si>
  <si>
    <t>URBANIZACION MANAOS</t>
  </si>
  <si>
    <t>98623604</t>
  </si>
  <si>
    <t>3128146115 - 3128146115</t>
  </si>
  <si>
    <t>1030602292</t>
  </si>
  <si>
    <t>3204687260 - 0</t>
  </si>
  <si>
    <t>32672589</t>
  </si>
  <si>
    <t>3004951641 - 99999999</t>
  </si>
  <si>
    <t>52501463</t>
  </si>
  <si>
    <t>3154998941 - 3112460032</t>
  </si>
  <si>
    <t>1018420564</t>
  </si>
  <si>
    <t>3134929332 - 0</t>
  </si>
  <si>
    <t>12711865</t>
  </si>
  <si>
    <t>3114546402 - 06315526</t>
  </si>
  <si>
    <t>1032444218</t>
  </si>
  <si>
    <t>3192516033 - 3192516033</t>
  </si>
  <si>
    <t>MONTESOL</t>
  </si>
  <si>
    <t>1007480911</t>
  </si>
  <si>
    <t>3044858665 - 0</t>
  </si>
  <si>
    <t>1110542156</t>
  </si>
  <si>
    <t>3178936132 - 3158419165</t>
  </si>
  <si>
    <t>URB ZAPAMANGA ET I</t>
  </si>
  <si>
    <t>1005324210</t>
  </si>
  <si>
    <t>3128021828 - 0</t>
  </si>
  <si>
    <t>URB PORTAL D QUINDIO</t>
  </si>
  <si>
    <t>33818900</t>
  </si>
  <si>
    <t>3167593449 - 67448570</t>
  </si>
  <si>
    <t>51801855</t>
  </si>
  <si>
    <t>3046835957 - 0</t>
  </si>
  <si>
    <t>CJR BOSQUES PATRICIO</t>
  </si>
  <si>
    <t>1030574201</t>
  </si>
  <si>
    <t>3123800989 - 0</t>
  </si>
  <si>
    <t>FELIPE ECHAVARRIA II</t>
  </si>
  <si>
    <t>1026144340</t>
  </si>
  <si>
    <t>3103938971 - 0</t>
  </si>
  <si>
    <t>3192583912 - 0</t>
  </si>
  <si>
    <t>ESPEJO</t>
  </si>
  <si>
    <t>1010123511</t>
  </si>
  <si>
    <t>3053902733 - 002</t>
  </si>
  <si>
    <t>BOLIVARIANA</t>
  </si>
  <si>
    <t>1037486288</t>
  </si>
  <si>
    <t>3122121879 - 0</t>
  </si>
  <si>
    <t>1040044674</t>
  </si>
  <si>
    <t>3013586264 - 3013586264</t>
  </si>
  <si>
    <t>VEREDA SAN JOSE</t>
  </si>
  <si>
    <t>1037638356</t>
  </si>
  <si>
    <t>3153054264 - 0</t>
  </si>
  <si>
    <t>25154867</t>
  </si>
  <si>
    <t>3104203034 - 0</t>
  </si>
  <si>
    <t>CJR PUERTA DEL SOL</t>
  </si>
  <si>
    <t>1002366646</t>
  </si>
  <si>
    <t>3011428251 - 0</t>
  </si>
  <si>
    <t>10174320</t>
  </si>
  <si>
    <t>3134746320 - 0</t>
  </si>
  <si>
    <t>1023522234</t>
  </si>
  <si>
    <t>3027544382 - 0</t>
  </si>
  <si>
    <t>10028351</t>
  </si>
  <si>
    <t>3203222750 - 0</t>
  </si>
  <si>
    <t>1070613336</t>
  </si>
  <si>
    <t>3102663503 - 0</t>
  </si>
  <si>
    <t>1020755410</t>
  </si>
  <si>
    <t>3187168965 - 0</t>
  </si>
  <si>
    <t>8711391</t>
  </si>
  <si>
    <t>3013700362 - 0</t>
  </si>
  <si>
    <t>1099365404</t>
  </si>
  <si>
    <t>3014151002 - 3014151002</t>
  </si>
  <si>
    <t>1015476965</t>
  </si>
  <si>
    <t>56456 - 0</t>
  </si>
  <si>
    <t>46379584</t>
  </si>
  <si>
    <t>3114900254 - 0</t>
  </si>
  <si>
    <t>1002036414</t>
  </si>
  <si>
    <t>3046068139 - 0</t>
  </si>
  <si>
    <t>CJR BRIS TIERRAGRAT</t>
  </si>
  <si>
    <t>3219483369 - 3219483369</t>
  </si>
  <si>
    <t>1015449750</t>
  </si>
  <si>
    <t>3182323049 - 12121213</t>
  </si>
  <si>
    <t>1013672542</t>
  </si>
  <si>
    <t>3123200202 - 0</t>
  </si>
  <si>
    <t>1072189214</t>
  </si>
  <si>
    <t>3103064474 - 0</t>
  </si>
  <si>
    <t>1014228114</t>
  </si>
  <si>
    <t>3002523216 - 0</t>
  </si>
  <si>
    <t>CND BOSQUE LOS LAGOS</t>
  </si>
  <si>
    <t>31415662</t>
  </si>
  <si>
    <t>0022259985 - 2259985</t>
  </si>
  <si>
    <t>28007860</t>
  </si>
  <si>
    <t>3146898532 - 0</t>
  </si>
  <si>
    <t>1111205823</t>
  </si>
  <si>
    <t>3106252454 - 0</t>
  </si>
  <si>
    <t>1114122066</t>
  </si>
  <si>
    <t>3178451319 - 0</t>
  </si>
  <si>
    <t>52399612</t>
  </si>
  <si>
    <t>3027943485 - 0</t>
  </si>
  <si>
    <t>1007565835</t>
  </si>
  <si>
    <t>3332946940 - 0</t>
  </si>
  <si>
    <t>1130675118</t>
  </si>
  <si>
    <t>3103235346 - 24020606</t>
  </si>
  <si>
    <t>SAN EDUARDO ET I</t>
  </si>
  <si>
    <t>1090376323</t>
  </si>
  <si>
    <t>3153734424 - 3122032120</t>
  </si>
  <si>
    <t>1116546780</t>
  </si>
  <si>
    <t>3187671912 - 0</t>
  </si>
  <si>
    <t>Buenaventura</t>
  </si>
  <si>
    <t>31324911</t>
  </si>
  <si>
    <t>0024386569 - 0</t>
  </si>
  <si>
    <t>1031811749</t>
  </si>
  <si>
    <t>3106684223 - 3106684223</t>
  </si>
  <si>
    <t>1102575312</t>
  </si>
  <si>
    <t>3170180021 - 0</t>
  </si>
  <si>
    <t>URB NIZA</t>
  </si>
  <si>
    <t>1005107132</t>
  </si>
  <si>
    <t>3186772272 - 0</t>
  </si>
  <si>
    <t>1002190256</t>
  </si>
  <si>
    <t>3245554008 - 0</t>
  </si>
  <si>
    <t>1193535711</t>
  </si>
  <si>
    <t>3006378393 - 3006378393</t>
  </si>
  <si>
    <t>66848640</t>
  </si>
  <si>
    <t>3009007654 - 0</t>
  </si>
  <si>
    <t>38228558</t>
  </si>
  <si>
    <t>3115078028 - 0</t>
  </si>
  <si>
    <t>79230035</t>
  </si>
  <si>
    <t>3004127412 - 3157212860</t>
  </si>
  <si>
    <t>CJR SOL CRECIENTE</t>
  </si>
  <si>
    <t>1013106894</t>
  </si>
  <si>
    <t>3160410976 - 0</t>
  </si>
  <si>
    <t>1000757998</t>
  </si>
  <si>
    <t>3046310146 - 0</t>
  </si>
  <si>
    <t>12197889</t>
  </si>
  <si>
    <t>3208832890 - 3208832890</t>
  </si>
  <si>
    <t>1013685785</t>
  </si>
  <si>
    <t>3132091929 - 1</t>
  </si>
  <si>
    <t>1027150222</t>
  </si>
  <si>
    <t>3178955440 - 0</t>
  </si>
  <si>
    <t>1018476855</t>
  </si>
  <si>
    <t>44565646 - 44565646</t>
  </si>
  <si>
    <t>3214079144 - 3214079144</t>
  </si>
  <si>
    <t>1019087879</t>
  </si>
  <si>
    <t>3115720422 - 3115720422</t>
  </si>
  <si>
    <t>1012404345</t>
  </si>
  <si>
    <t>3133872728 - 99999999</t>
  </si>
  <si>
    <t>1032421894</t>
  </si>
  <si>
    <t>3203383859 - 0</t>
  </si>
  <si>
    <t>1143148425</t>
  </si>
  <si>
    <t>3117387062 - 0</t>
  </si>
  <si>
    <t>6770123</t>
  </si>
  <si>
    <t>3113365655 - 16830640</t>
  </si>
  <si>
    <t>39575107</t>
  </si>
  <si>
    <t>3176810855 - 14499992</t>
  </si>
  <si>
    <t>LA ESTRADITA</t>
  </si>
  <si>
    <t>1030572602</t>
  </si>
  <si>
    <t>3108033416 - 0</t>
  </si>
  <si>
    <t>1075689430</t>
  </si>
  <si>
    <t>3244038474 - 0</t>
  </si>
  <si>
    <t>1126788923</t>
  </si>
  <si>
    <t>3014074699 - 3014074699</t>
  </si>
  <si>
    <t>PAQ MTROPOLI LA FLOR</t>
  </si>
  <si>
    <t>63444882</t>
  </si>
  <si>
    <t>3005531162 - 3008704362</t>
  </si>
  <si>
    <t>24574714</t>
  </si>
  <si>
    <t>3177648624 - 3143973857</t>
  </si>
  <si>
    <t>ALTOS DE MANARE</t>
  </si>
  <si>
    <t>1121848176</t>
  </si>
  <si>
    <t>3016232915 - 0</t>
  </si>
  <si>
    <t>1019138676</t>
  </si>
  <si>
    <t>3044707419 - 0</t>
  </si>
  <si>
    <t>1015413709</t>
  </si>
  <si>
    <t>3133516307 - 3133516307</t>
  </si>
  <si>
    <t>52827347</t>
  </si>
  <si>
    <t>3222902471 - 3222902471</t>
  </si>
  <si>
    <t>3177826938 - 012539521</t>
  </si>
  <si>
    <t>75066244</t>
  </si>
  <si>
    <t>3112435465 - 3006550350</t>
  </si>
  <si>
    <t>POLICARPA</t>
  </si>
  <si>
    <t>1020800998</t>
  </si>
  <si>
    <t>3118629650 - 0</t>
  </si>
  <si>
    <t>52478662</t>
  </si>
  <si>
    <t>3108004205 - 0</t>
  </si>
  <si>
    <t>1130678828</t>
  </si>
  <si>
    <t>3117131057 - 04102651</t>
  </si>
  <si>
    <t>19380638</t>
  </si>
  <si>
    <t>3138097349 - 0</t>
  </si>
  <si>
    <t>1011092750</t>
  </si>
  <si>
    <t>3196514761 - 0</t>
  </si>
  <si>
    <t>1086499157</t>
  </si>
  <si>
    <t>3155934635 - 5711111111</t>
  </si>
  <si>
    <t>1081396064</t>
  </si>
  <si>
    <t>3212143265 - 3000125447</t>
  </si>
  <si>
    <t>1032461264</t>
  </si>
  <si>
    <t>3045429253 - 0</t>
  </si>
  <si>
    <t>URB SANTA CECILIA</t>
  </si>
  <si>
    <t>1002681518</t>
  </si>
  <si>
    <t>3103120021 - 0</t>
  </si>
  <si>
    <t>3106978466 - 0</t>
  </si>
  <si>
    <t>1118528465</t>
  </si>
  <si>
    <t>3128249642 - 0</t>
  </si>
  <si>
    <t>1060363508</t>
  </si>
  <si>
    <t>3239426816 - 0</t>
  </si>
  <si>
    <t>1005975011</t>
  </si>
  <si>
    <t>3173925621 - 01111111</t>
  </si>
  <si>
    <t>1022447272</t>
  </si>
  <si>
    <t>3044131802 - 0</t>
  </si>
  <si>
    <t>1020465536</t>
  </si>
  <si>
    <t>3202919835 - 0</t>
  </si>
  <si>
    <t>1235241798</t>
  </si>
  <si>
    <t>3173160847 - 3102579573</t>
  </si>
  <si>
    <t>BUGAMBILES</t>
  </si>
  <si>
    <t>1000182125</t>
  </si>
  <si>
    <t>3187174443 - 3187174443</t>
  </si>
  <si>
    <t>1121218066</t>
  </si>
  <si>
    <t>3102938758 - 0</t>
  </si>
  <si>
    <t>30274134</t>
  </si>
  <si>
    <t>3015222981 - 68911129</t>
  </si>
  <si>
    <t>1019135794</t>
  </si>
  <si>
    <t>3508971421 - 0</t>
  </si>
  <si>
    <t>1017199737</t>
  </si>
  <si>
    <t>3135831390 - 0</t>
  </si>
  <si>
    <t>1010194447</t>
  </si>
  <si>
    <t>3015118590 - 0</t>
  </si>
  <si>
    <t>1018505138</t>
  </si>
  <si>
    <t>3214355082 - 3122570582</t>
  </si>
  <si>
    <t>1192793541</t>
  </si>
  <si>
    <t>3336476880 - 0</t>
  </si>
  <si>
    <t>1098620048</t>
  </si>
  <si>
    <t>3150494693 - 0</t>
  </si>
  <si>
    <t>4119244</t>
  </si>
  <si>
    <t>3102614450 - 3102614450</t>
  </si>
  <si>
    <t>1121925656</t>
  </si>
  <si>
    <t>3123598211 - 0</t>
  </si>
  <si>
    <t>1143261941</t>
  </si>
  <si>
    <t>3013663671 - 0</t>
  </si>
  <si>
    <t>1062963919</t>
  </si>
  <si>
    <t>3105399053 - 0</t>
  </si>
  <si>
    <t>1126006566</t>
  </si>
  <si>
    <t>3114548885 - 0</t>
  </si>
  <si>
    <t>1013612731</t>
  </si>
  <si>
    <t>3213237855 - 15452812</t>
  </si>
  <si>
    <t>1098665980</t>
  </si>
  <si>
    <t>3026092968 - 0</t>
  </si>
  <si>
    <t>PESCADERO COLPET</t>
  </si>
  <si>
    <t>1090416951</t>
  </si>
  <si>
    <t>3182752677 - 75744924</t>
  </si>
  <si>
    <t>1003335968</t>
  </si>
  <si>
    <t>31755462313 - 0</t>
  </si>
  <si>
    <t>1030646735</t>
  </si>
  <si>
    <t>3102647301 - 0</t>
  </si>
  <si>
    <t>1081795247</t>
  </si>
  <si>
    <t>3168445890 - 0</t>
  </si>
  <si>
    <t>1014213683</t>
  </si>
  <si>
    <t>3115581193 - 0</t>
  </si>
  <si>
    <t>1063154039</t>
  </si>
  <si>
    <t>3168776414 - 0</t>
  </si>
  <si>
    <t>1099962056</t>
  </si>
  <si>
    <t>0000 - 3168822937</t>
  </si>
  <si>
    <t>79838653</t>
  </si>
  <si>
    <t>3203400075 - 3203400075</t>
  </si>
  <si>
    <t>1144067561</t>
  </si>
  <si>
    <t>3015204732 - 3016091794</t>
  </si>
  <si>
    <t>TAMINACA I</t>
  </si>
  <si>
    <t>1082967481</t>
  </si>
  <si>
    <t>3105361760 - 0</t>
  </si>
  <si>
    <t>1107837222</t>
  </si>
  <si>
    <t>3226385522 - 0</t>
  </si>
  <si>
    <t>1143826447</t>
  </si>
  <si>
    <t>3188913984 - 5711111111</t>
  </si>
  <si>
    <t>52550168</t>
  </si>
  <si>
    <t>3118038698 - 0</t>
  </si>
  <si>
    <t>72308960</t>
  </si>
  <si>
    <t>3015585955 - 3015585955</t>
  </si>
  <si>
    <t>1032485084</t>
  </si>
  <si>
    <t>3138799330 - 0</t>
  </si>
  <si>
    <t>1061717343</t>
  </si>
  <si>
    <t>3163347562 - 03311516</t>
  </si>
  <si>
    <t>72297913</t>
  </si>
  <si>
    <t>3186531301 - 0053790449</t>
  </si>
  <si>
    <t>3188818393 - 01111111</t>
  </si>
  <si>
    <t>1022325970</t>
  </si>
  <si>
    <t>3057950550 - 3057950550</t>
  </si>
  <si>
    <t>ANITA</t>
  </si>
  <si>
    <t>13717733</t>
  </si>
  <si>
    <t>3183607061 - 3111111111</t>
  </si>
  <si>
    <t>1037613821</t>
  </si>
  <si>
    <t>3185631580 - 0</t>
  </si>
  <si>
    <t>1032430697</t>
  </si>
  <si>
    <t>3108523261 - 0</t>
  </si>
  <si>
    <t>16943211</t>
  </si>
  <si>
    <t>3008281972 - 3008281972</t>
  </si>
  <si>
    <t>1094953309</t>
  </si>
  <si>
    <t>3159279425 - 0367400000</t>
  </si>
  <si>
    <t>CND SAN SEBASTIAN</t>
  </si>
  <si>
    <t>1121946491</t>
  </si>
  <si>
    <t>3227350658 - 0</t>
  </si>
  <si>
    <t>1013603679</t>
  </si>
  <si>
    <t>3014037590 - 3203401596</t>
  </si>
  <si>
    <t>1024579525</t>
  </si>
  <si>
    <t>3216420198 - 0</t>
  </si>
  <si>
    <t>80903558</t>
  </si>
  <si>
    <t>3502524472 - 0</t>
  </si>
  <si>
    <t>1056123986</t>
  </si>
  <si>
    <t>3233569793 - 0</t>
  </si>
  <si>
    <t>1014298814</t>
  </si>
  <si>
    <t>3194877167 - 0</t>
  </si>
  <si>
    <t>1129524563</t>
  </si>
  <si>
    <t>3005456134 - 0</t>
  </si>
  <si>
    <t>1002235864</t>
  </si>
  <si>
    <t>3176961902 - 0</t>
  </si>
  <si>
    <t>38878260</t>
  </si>
  <si>
    <t>1082904801</t>
  </si>
  <si>
    <t>JUAN SEBASTIAN SOLANO MONROY</t>
  </si>
  <si>
    <t>3155885457 - 02286554</t>
  </si>
  <si>
    <t>79624804</t>
  </si>
  <si>
    <t>3209364079 - 0</t>
  </si>
  <si>
    <t>10180352</t>
  </si>
  <si>
    <t>3043180689 - 0</t>
  </si>
  <si>
    <t>41531173</t>
  </si>
  <si>
    <t>3125807732 - 0012609827</t>
  </si>
  <si>
    <t>1043127435</t>
  </si>
  <si>
    <t>3043864146 - 0</t>
  </si>
  <si>
    <t>CJR CAMI REAL ET III</t>
  </si>
  <si>
    <t>40333878</t>
  </si>
  <si>
    <t>3024777835 - 86111111</t>
  </si>
  <si>
    <t>1020459387</t>
  </si>
  <si>
    <t>3225668563 - 0</t>
  </si>
  <si>
    <t>80237960</t>
  </si>
  <si>
    <t>3158463300 - 0</t>
  </si>
  <si>
    <t>1075256468</t>
  </si>
  <si>
    <t>3184570542 - 5718773529</t>
  </si>
  <si>
    <t>1116373938</t>
  </si>
  <si>
    <t>3008669367 - 3008669367</t>
  </si>
  <si>
    <t>1075679307</t>
  </si>
  <si>
    <t>3012540512 - 0</t>
  </si>
  <si>
    <t>1056773938</t>
  </si>
  <si>
    <t>3123586044 - 0</t>
  </si>
  <si>
    <t>1033798943</t>
  </si>
  <si>
    <t>3054660281 - 0</t>
  </si>
  <si>
    <t>3451876</t>
  </si>
  <si>
    <t>3009550358 - 3009550358</t>
  </si>
  <si>
    <t>1012320814</t>
  </si>
  <si>
    <t>1001013946</t>
  </si>
  <si>
    <t>MATEO RAMIREZ CAMPO</t>
  </si>
  <si>
    <t>TELEMARK SPAIN COLOMBIA -  KONECTA</t>
  </si>
  <si>
    <t>KONECTA - AV 30 DE AGOSTO</t>
  </si>
  <si>
    <t>3116874940 - 3116874940</t>
  </si>
  <si>
    <t>1018452655</t>
  </si>
  <si>
    <t>3134028223 - 0</t>
  </si>
  <si>
    <t>ANTIGUO NOVALITO</t>
  </si>
  <si>
    <t>22468519</t>
  </si>
  <si>
    <t>3128024878 - 3128024878</t>
  </si>
  <si>
    <t>98703816</t>
  </si>
  <si>
    <t>3206822898 - 0</t>
  </si>
  <si>
    <t>1014263454</t>
  </si>
  <si>
    <t>3138556070 - 7040267</t>
  </si>
  <si>
    <t>65773417</t>
  </si>
  <si>
    <t>3017773987 - 3203568748</t>
  </si>
  <si>
    <t>1001367981</t>
  </si>
  <si>
    <t>3137385260 - 3137385260</t>
  </si>
  <si>
    <t>1098802004</t>
  </si>
  <si>
    <t>3172169970 - 3186212050</t>
  </si>
  <si>
    <t>1049372889</t>
  </si>
  <si>
    <t>3214754037 - 0</t>
  </si>
  <si>
    <t>80499280</t>
  </si>
  <si>
    <t>3105796481 - 17222222</t>
  </si>
  <si>
    <t>JOSE MARIA OBANDO</t>
  </si>
  <si>
    <t>1081417891</t>
  </si>
  <si>
    <t>3152469262 - 0</t>
  </si>
  <si>
    <t>52690799</t>
  </si>
  <si>
    <t>3183851858 - 17218268</t>
  </si>
  <si>
    <t>VDA BALSA SEC RURAL</t>
  </si>
  <si>
    <t>80165541</t>
  </si>
  <si>
    <t>3164693770 - 0</t>
  </si>
  <si>
    <t>1044611139</t>
  </si>
  <si>
    <t>3014209437 - 0</t>
  </si>
  <si>
    <t>URB PALMAR LAS VEGAS</t>
  </si>
  <si>
    <t>91520731</t>
  </si>
  <si>
    <t>3002033607 - 3002033607</t>
  </si>
  <si>
    <t>1030605448</t>
  </si>
  <si>
    <t>3229085200 - 0</t>
  </si>
  <si>
    <t>1015426789</t>
  </si>
  <si>
    <t>3184311179 - 0</t>
  </si>
  <si>
    <t>1233509737</t>
  </si>
  <si>
    <t>3203800285 - 0</t>
  </si>
  <si>
    <t>1014266297</t>
  </si>
  <si>
    <t>3152927903 - 0</t>
  </si>
  <si>
    <t>52466738</t>
  </si>
  <si>
    <t>3112097865 - 0</t>
  </si>
  <si>
    <t>LA ALBORADA</t>
  </si>
  <si>
    <t>17420209</t>
  </si>
  <si>
    <t>3185663862 - 76820000</t>
  </si>
  <si>
    <t>1088032645</t>
  </si>
  <si>
    <t>3022625170 - 3022625170</t>
  </si>
  <si>
    <t>1026255281</t>
  </si>
  <si>
    <t>3142447361 - 0</t>
  </si>
  <si>
    <t>1081917986</t>
  </si>
  <si>
    <t>3007289349 - 3114416674</t>
  </si>
  <si>
    <t>7719285</t>
  </si>
  <si>
    <t>3203806311 - 0</t>
  </si>
  <si>
    <t>ARKABAL</t>
  </si>
  <si>
    <t>80075649</t>
  </si>
  <si>
    <t>3176205936 - 0</t>
  </si>
  <si>
    <t>26879970</t>
  </si>
  <si>
    <t>3003293955 - 0</t>
  </si>
  <si>
    <t>URB PALM VILL VERD</t>
  </si>
  <si>
    <t>1025520601</t>
  </si>
  <si>
    <t>3113523169 - 0</t>
  </si>
  <si>
    <t>1033702568</t>
  </si>
  <si>
    <t>3208165322 - 0</t>
  </si>
  <si>
    <t>1039700875</t>
  </si>
  <si>
    <t>3204555256 - 0</t>
  </si>
  <si>
    <t>79802745</t>
  </si>
  <si>
    <t>3012408888 - 3167686438</t>
  </si>
  <si>
    <t>31534021</t>
  </si>
  <si>
    <t>3185212876 - 0</t>
  </si>
  <si>
    <t>1065829140</t>
  </si>
  <si>
    <t>3017801273 - 01111111</t>
  </si>
  <si>
    <t>51647297</t>
  </si>
  <si>
    <t>3222288576 - 0</t>
  </si>
  <si>
    <t>CJR TOR STA MARTHA</t>
  </si>
  <si>
    <t>1088273419</t>
  </si>
  <si>
    <t>3113243678 - 0</t>
  </si>
  <si>
    <t>1012452884</t>
  </si>
  <si>
    <t>3115376031 - 0</t>
  </si>
  <si>
    <t>1000974511</t>
  </si>
  <si>
    <t>3118069616 - 3106794365</t>
  </si>
  <si>
    <t>1013264407</t>
  </si>
  <si>
    <t>3005202923 - 3025986013</t>
  </si>
  <si>
    <t>1107536795</t>
  </si>
  <si>
    <t>3135035855 - 3234379794</t>
  </si>
  <si>
    <t>CJR VILLA STA SOFIA</t>
  </si>
  <si>
    <t>37933915</t>
  </si>
  <si>
    <t>3006453315 - 76206016</t>
  </si>
  <si>
    <t>VISION DE ORIENTE</t>
  </si>
  <si>
    <t>1101048738</t>
  </si>
  <si>
    <t>3181918094 - 3128594999</t>
  </si>
  <si>
    <t>1010234890</t>
  </si>
  <si>
    <t>3142190012 - 0</t>
  </si>
  <si>
    <t>1010001343</t>
  </si>
  <si>
    <t>3118862797 - 0</t>
  </si>
  <si>
    <t>1007937124</t>
  </si>
  <si>
    <t>3017636918 - 3004267109</t>
  </si>
  <si>
    <t>1030531274</t>
  </si>
  <si>
    <t>3502148794 - 0</t>
  </si>
  <si>
    <t>74182835</t>
  </si>
  <si>
    <t>3006152504 - 0</t>
  </si>
  <si>
    <t>1018504606</t>
  </si>
  <si>
    <t>3115597626 - 0</t>
  </si>
  <si>
    <t>CJR CAMINO SIE IV ET</t>
  </si>
  <si>
    <t>1000778076</t>
  </si>
  <si>
    <t>3008218154 - 0</t>
  </si>
  <si>
    <t>1022395605</t>
  </si>
  <si>
    <t>3505727518 - 16508307</t>
  </si>
  <si>
    <t>72269524</t>
  </si>
  <si>
    <t>3002889961 - 0</t>
  </si>
  <si>
    <t>1014977639</t>
  </si>
  <si>
    <t>3014911828 - 3014911828</t>
  </si>
  <si>
    <t>49766697</t>
  </si>
  <si>
    <t>3187923134 - 0</t>
  </si>
  <si>
    <t>1069505673</t>
  </si>
  <si>
    <t>3507286499 - 3213989312</t>
  </si>
  <si>
    <t>22745803</t>
  </si>
  <si>
    <t>3174582226 - 0</t>
  </si>
  <si>
    <t>1006203300</t>
  </si>
  <si>
    <t>3113116854 - 0</t>
  </si>
  <si>
    <t>1088306315</t>
  </si>
  <si>
    <t>3202961990 - 3202961990</t>
  </si>
  <si>
    <t>1075273880</t>
  </si>
  <si>
    <t>3204074298 - 3204074298</t>
  </si>
  <si>
    <t>1144068084</t>
  </si>
  <si>
    <t>3163990909 - 23722862</t>
  </si>
  <si>
    <t>CND SAN CECILI ET II</t>
  </si>
  <si>
    <t>52711140</t>
  </si>
  <si>
    <t>3123834707 - 13077098</t>
  </si>
  <si>
    <t>56058046</t>
  </si>
  <si>
    <t>3202022091 - 0</t>
  </si>
  <si>
    <t>1079910624</t>
  </si>
  <si>
    <t>3015079705 - 3015079705</t>
  </si>
  <si>
    <t>1002189176</t>
  </si>
  <si>
    <t>3106071934 - 0</t>
  </si>
  <si>
    <t>1000576753</t>
  </si>
  <si>
    <t>3023594854 - 0</t>
  </si>
  <si>
    <t>608955</t>
  </si>
  <si>
    <t>3124112608 - 0</t>
  </si>
  <si>
    <t>80009748</t>
  </si>
  <si>
    <t>3168253514 - 13555700</t>
  </si>
  <si>
    <t>8720100</t>
  </si>
  <si>
    <t>3008595324 - 0</t>
  </si>
  <si>
    <t>1049638023</t>
  </si>
  <si>
    <t>3218986920 - 3218986920</t>
  </si>
  <si>
    <t>1101174767</t>
  </si>
  <si>
    <t>3144041262 - 0</t>
  </si>
  <si>
    <t>1032481431</t>
  </si>
  <si>
    <t>3232785395 - 0</t>
  </si>
  <si>
    <t>1037633238</t>
  </si>
  <si>
    <t>3108134045 - 0</t>
  </si>
  <si>
    <t>CJR EL PORTON</t>
  </si>
  <si>
    <t>1003689961</t>
  </si>
  <si>
    <t>3213073628 - 0</t>
  </si>
  <si>
    <t>72186739</t>
  </si>
  <si>
    <t>3183742413 - 76000000</t>
  </si>
  <si>
    <t>1093221139</t>
  </si>
  <si>
    <t>3015162246 - 63200000</t>
  </si>
  <si>
    <t>URB HALCON DE GRANAD</t>
  </si>
  <si>
    <t>63536699</t>
  </si>
  <si>
    <t>3334318968 - 3012047208</t>
  </si>
  <si>
    <t>1147687677</t>
  </si>
  <si>
    <t>3154526727 - 01111111</t>
  </si>
  <si>
    <t>1016050462</t>
  </si>
  <si>
    <t>322456352 - 0</t>
  </si>
  <si>
    <t>1022403881</t>
  </si>
  <si>
    <t>3012632131 - 0</t>
  </si>
  <si>
    <t>72181852</t>
  </si>
  <si>
    <t>3011825559 - 0</t>
  </si>
  <si>
    <t>1010164052</t>
  </si>
  <si>
    <t>3163752303 - 0</t>
  </si>
  <si>
    <t>1142947862</t>
  </si>
  <si>
    <t>3145523695 - 0</t>
  </si>
  <si>
    <t>45448276</t>
  </si>
  <si>
    <t>3013470612 - 0</t>
  </si>
  <si>
    <t>79327836</t>
  </si>
  <si>
    <t>12638725 - 13103287</t>
  </si>
  <si>
    <t>26429870</t>
  </si>
  <si>
    <t>3238183317 - 5711111111</t>
  </si>
  <si>
    <t>22465884</t>
  </si>
  <si>
    <t>3205107054 - 0</t>
  </si>
  <si>
    <t>36759733</t>
  </si>
  <si>
    <t>3202581839 - 3002700654</t>
  </si>
  <si>
    <t>1017219057</t>
  </si>
  <si>
    <t>3012920420 - 3023893990</t>
  </si>
  <si>
    <t>52386133</t>
  </si>
  <si>
    <t>3158463144 - 06151201</t>
  </si>
  <si>
    <t>1023953518</t>
  </si>
  <si>
    <t>3143498515 - 084705954</t>
  </si>
  <si>
    <t>52852511</t>
  </si>
  <si>
    <t>3188134111 - 15454646</t>
  </si>
  <si>
    <t>43821046</t>
  </si>
  <si>
    <t>3195811465 - 0</t>
  </si>
  <si>
    <t>TOLEDO PLATA</t>
  </si>
  <si>
    <t>1007572514</t>
  </si>
  <si>
    <t>3172955313 - 0</t>
  </si>
  <si>
    <t>1144073617</t>
  </si>
  <si>
    <t>3119632580 - 0</t>
  </si>
  <si>
    <t>1192784786</t>
  </si>
  <si>
    <t>3122685930 - 3145874132</t>
  </si>
  <si>
    <t>URB CALATRAVA</t>
  </si>
  <si>
    <t>51709320</t>
  </si>
  <si>
    <t>3112390416 - 0</t>
  </si>
  <si>
    <t>66842005</t>
  </si>
  <si>
    <t>3165756916 - 023725322</t>
  </si>
  <si>
    <t>GLORIETA LAS AMERICA</t>
  </si>
  <si>
    <t>1018427875</t>
  </si>
  <si>
    <t>3173641659 - 0</t>
  </si>
  <si>
    <t>72432329</t>
  </si>
  <si>
    <t>0053266153 - 88888888</t>
  </si>
  <si>
    <t>1023861853</t>
  </si>
  <si>
    <t>3001214939 - 3002330728</t>
  </si>
  <si>
    <t>CJR VERONICA</t>
  </si>
  <si>
    <t>1012449383</t>
  </si>
  <si>
    <t>3202595068 - 0</t>
  </si>
  <si>
    <t>CJR PORTA SAN FERN I</t>
  </si>
  <si>
    <t>45423374</t>
  </si>
  <si>
    <t>3008447999 - 3114212546</t>
  </si>
  <si>
    <t>14238160</t>
  </si>
  <si>
    <t>3117799291 - 05582344</t>
  </si>
  <si>
    <t>1030594443</t>
  </si>
  <si>
    <t>3043804591 - 0</t>
  </si>
  <si>
    <t>1003523214</t>
  </si>
  <si>
    <t>3143474263 - 0</t>
  </si>
  <si>
    <t>1006718306</t>
  </si>
  <si>
    <t>3172188959 - 0</t>
  </si>
  <si>
    <t>PIE DEL CERRO</t>
  </si>
  <si>
    <t>8739553</t>
  </si>
  <si>
    <t>3224972423 - 0</t>
  </si>
  <si>
    <t>TORRES DE IPACARAI</t>
  </si>
  <si>
    <t>1079179942</t>
  </si>
  <si>
    <t>3164254130 - 0</t>
  </si>
  <si>
    <t>8787750</t>
  </si>
  <si>
    <t>3046123312 - 0</t>
  </si>
  <si>
    <t>1000184871</t>
  </si>
  <si>
    <t>3043608268 - 0</t>
  </si>
  <si>
    <t>1032448620</t>
  </si>
  <si>
    <t>3013380912 - 0</t>
  </si>
  <si>
    <t>1001539569</t>
  </si>
  <si>
    <t>3052340844 - 0</t>
  </si>
  <si>
    <t>52507980</t>
  </si>
  <si>
    <t>3212107785 - 0</t>
  </si>
  <si>
    <t>34558669</t>
  </si>
  <si>
    <t>3172125959 - 0</t>
  </si>
  <si>
    <t>1037627158</t>
  </si>
  <si>
    <t>3122112891 - 0</t>
  </si>
  <si>
    <t>1019138513</t>
  </si>
  <si>
    <t>3134706668 - 0</t>
  </si>
  <si>
    <t>1014295443</t>
  </si>
  <si>
    <t>3113395969 - 0</t>
  </si>
  <si>
    <t>80225600</t>
  </si>
  <si>
    <t>3152663521 - 0</t>
  </si>
  <si>
    <t>98709019</t>
  </si>
  <si>
    <t>3236425760 - 0</t>
  </si>
  <si>
    <t>1032374744</t>
  </si>
  <si>
    <t>3502346990 - 0</t>
  </si>
  <si>
    <t>1024544789</t>
  </si>
  <si>
    <t>3118024262 - 3145897458</t>
  </si>
  <si>
    <t>URB COMBARRANQUILLA</t>
  </si>
  <si>
    <t>1045758731</t>
  </si>
  <si>
    <t>3022487510 - 0</t>
  </si>
  <si>
    <t>8675632</t>
  </si>
  <si>
    <t>3001855845 - 3002065135</t>
  </si>
  <si>
    <t>32434672</t>
  </si>
  <si>
    <t>3127643039 - 0</t>
  </si>
  <si>
    <t>1095581327</t>
  </si>
  <si>
    <t>3016017234 - 3173936356</t>
  </si>
  <si>
    <t>1005893413</t>
  </si>
  <si>
    <t>3008931871 - 3008931871</t>
  </si>
  <si>
    <t>1019041513</t>
  </si>
  <si>
    <t>3004732379 - 3004732379</t>
  </si>
  <si>
    <t>1094944892</t>
  </si>
  <si>
    <t>3014596298 - 0</t>
  </si>
  <si>
    <t>39678314</t>
  </si>
  <si>
    <t>3058609604 - 0</t>
  </si>
  <si>
    <t>1065810836</t>
  </si>
  <si>
    <t>3023548649 - 0</t>
  </si>
  <si>
    <t>1001885756</t>
  </si>
  <si>
    <t>3246852306 - 3246852306</t>
  </si>
  <si>
    <t>1000351013</t>
  </si>
  <si>
    <t>3102682127 - 0</t>
  </si>
  <si>
    <t>SAN BASILIO</t>
  </si>
  <si>
    <t>1124217360</t>
  </si>
  <si>
    <t>1053817865</t>
  </si>
  <si>
    <t>PAOLA ANDREA OSPINA MEJIA</t>
  </si>
  <si>
    <t>3112507604 - 0</t>
  </si>
  <si>
    <t>5907770</t>
  </si>
  <si>
    <t>3107901532 - 0</t>
  </si>
  <si>
    <t>1023886494</t>
  </si>
  <si>
    <t>3204096160 - 0</t>
  </si>
  <si>
    <t>1004368440</t>
  </si>
  <si>
    <t>3106550437 - 0</t>
  </si>
  <si>
    <t>94432044</t>
  </si>
  <si>
    <t>3025884286 - 0</t>
  </si>
  <si>
    <t>1128401381</t>
  </si>
  <si>
    <t>3218311902 - 0</t>
  </si>
  <si>
    <t>VILLA ESTRELLA</t>
  </si>
  <si>
    <t>1235046195</t>
  </si>
  <si>
    <t>3003258968 - 0</t>
  </si>
  <si>
    <t>7809891</t>
  </si>
  <si>
    <t>3245484753 - 3245484753</t>
  </si>
  <si>
    <t>52189514</t>
  </si>
  <si>
    <t>3125200182 - 0</t>
  </si>
  <si>
    <t>1028483199</t>
  </si>
  <si>
    <t>3007446335 - 0</t>
  </si>
  <si>
    <t>URB RIO PAILA</t>
  </si>
  <si>
    <t>18401145</t>
  </si>
  <si>
    <t>1019060942</t>
  </si>
  <si>
    <t>3508066536 - 0</t>
  </si>
  <si>
    <t>1032431942</t>
  </si>
  <si>
    <t>3136223596 - 0</t>
  </si>
  <si>
    <t>1018494614</t>
  </si>
  <si>
    <t>3112409972 - 17897878</t>
  </si>
  <si>
    <t>79705256</t>
  </si>
  <si>
    <t>3102108867 - 18112271</t>
  </si>
  <si>
    <t>39766769</t>
  </si>
  <si>
    <t>3008886915 - 3008886915</t>
  </si>
  <si>
    <t>1016012492</t>
  </si>
  <si>
    <t>3163886302 - 0</t>
  </si>
  <si>
    <t>42686921</t>
  </si>
  <si>
    <t>3162810440 - 0</t>
  </si>
  <si>
    <t>1022394718</t>
  </si>
  <si>
    <t>3229269479 - 0</t>
  </si>
  <si>
    <t>1214727319</t>
  </si>
  <si>
    <t>3225128831 - 3103571467</t>
  </si>
  <si>
    <t>CJR SOL DE LA SABANA</t>
  </si>
  <si>
    <t>1016066000</t>
  </si>
  <si>
    <t>3125818355 - 0</t>
  </si>
  <si>
    <t>1065860424</t>
  </si>
  <si>
    <t>3159964568 - 3159964568</t>
  </si>
  <si>
    <t>BALCONES DEL VERGEL</t>
  </si>
  <si>
    <t>79316122</t>
  </si>
  <si>
    <t>3133970115 - 82675216</t>
  </si>
  <si>
    <t>79872281</t>
  </si>
  <si>
    <t>3158586985 - 13883611</t>
  </si>
  <si>
    <t>55237975</t>
  </si>
  <si>
    <t>3042026599 - 0</t>
  </si>
  <si>
    <t>52816958</t>
  </si>
  <si>
    <t>3212270205 - 02122100</t>
  </si>
  <si>
    <t>1022392059</t>
  </si>
  <si>
    <t>3208063593 - 0</t>
  </si>
  <si>
    <t>1023973831</t>
  </si>
  <si>
    <t>3153570970 - 0</t>
  </si>
  <si>
    <t>1193415003</t>
  </si>
  <si>
    <t>3188788992 - 0</t>
  </si>
  <si>
    <t>URB AZAFRANES</t>
  </si>
  <si>
    <t>1000468944</t>
  </si>
  <si>
    <t>3138336160 - 0</t>
  </si>
  <si>
    <t>1114726294</t>
  </si>
  <si>
    <t>3222400528 - 0</t>
  </si>
  <si>
    <t>51905153</t>
  </si>
  <si>
    <t>3102492107 - 0</t>
  </si>
  <si>
    <t>79167352</t>
  </si>
  <si>
    <t>3143489922 - 0</t>
  </si>
  <si>
    <t>1069741418</t>
  </si>
  <si>
    <t>3144044576 - 3506029991</t>
  </si>
  <si>
    <t>60266111</t>
  </si>
  <si>
    <t>1019032385</t>
  </si>
  <si>
    <t>PAULA ANDREA CRISTANCHO BERMUDEZ CRISTANCHO BERMUDEZ</t>
  </si>
  <si>
    <t>076475926 - 66475926</t>
  </si>
  <si>
    <t>43973972</t>
  </si>
  <si>
    <t>3008910953 - 0</t>
  </si>
  <si>
    <t>1050276874</t>
  </si>
  <si>
    <t>3227932294 - 0</t>
  </si>
  <si>
    <t>6200357</t>
  </si>
  <si>
    <t>3233222606 - 0</t>
  </si>
  <si>
    <t>CJR PUERTO VENTURA</t>
  </si>
  <si>
    <t>1032484548</t>
  </si>
  <si>
    <t>3023735537 - 0</t>
  </si>
  <si>
    <t>16077362</t>
  </si>
  <si>
    <t>3052168857 - 0</t>
  </si>
  <si>
    <t>22295730</t>
  </si>
  <si>
    <t>3127817966 - 0</t>
  </si>
  <si>
    <t>51778567</t>
  </si>
  <si>
    <t>3503739853 - 0</t>
  </si>
  <si>
    <t>52792349</t>
  </si>
  <si>
    <t>3125128628 - 3218561334</t>
  </si>
  <si>
    <t>91080638</t>
  </si>
  <si>
    <t>3013741704 - 3013741704</t>
  </si>
  <si>
    <t>1104804027</t>
  </si>
  <si>
    <t>3117726758 - 0</t>
  </si>
  <si>
    <t>1025526355</t>
  </si>
  <si>
    <t>3112973605 - 3112973605</t>
  </si>
  <si>
    <t>1127670041</t>
  </si>
  <si>
    <t>3112675149 - 3112675149</t>
  </si>
  <si>
    <t>21443480</t>
  </si>
  <si>
    <t>3234393117 - 3234393117</t>
  </si>
  <si>
    <t>3217262</t>
  </si>
  <si>
    <t>3043534928 - 114582892</t>
  </si>
  <si>
    <t>1030604270</t>
  </si>
  <si>
    <t>5711111111 - 5711111111</t>
  </si>
  <si>
    <t>19217956</t>
  </si>
  <si>
    <t>023340240 - 023340240</t>
  </si>
  <si>
    <t>1003076230</t>
  </si>
  <si>
    <t>3186763864 - 0</t>
  </si>
  <si>
    <t>CJR ARRAY PRQ NATURA</t>
  </si>
  <si>
    <t>1110287944</t>
  </si>
  <si>
    <t>3025900430 - 0</t>
  </si>
  <si>
    <t>LOTUS</t>
  </si>
  <si>
    <t>52312487</t>
  </si>
  <si>
    <t>3217003082 - 0</t>
  </si>
  <si>
    <t>1031151130</t>
  </si>
  <si>
    <t>3170656249 - 0</t>
  </si>
  <si>
    <t>80128710</t>
  </si>
  <si>
    <t>3126735184 - 3228093358</t>
  </si>
  <si>
    <t>1040747554</t>
  </si>
  <si>
    <t>3004862697 - 3004862697</t>
  </si>
  <si>
    <t>43737447</t>
  </si>
  <si>
    <t>3136450184 - 44912430</t>
  </si>
  <si>
    <t>1136889822</t>
  </si>
  <si>
    <t>3106961247 - 0</t>
  </si>
  <si>
    <t>52448425</t>
  </si>
  <si>
    <t>3213659800 - 5608401</t>
  </si>
  <si>
    <t>40077081</t>
  </si>
  <si>
    <t>3185995529 - 0</t>
  </si>
  <si>
    <t>1063485555</t>
  </si>
  <si>
    <t>3123555493 - 0</t>
  </si>
  <si>
    <t>1070709256</t>
  </si>
  <si>
    <t>3150823905 - 3023931757</t>
  </si>
  <si>
    <t>1026290095</t>
  </si>
  <si>
    <t>3112191733 - 0</t>
  </si>
  <si>
    <t>1045679459</t>
  </si>
  <si>
    <t>3002442004 - 3135685943</t>
  </si>
  <si>
    <t>9519733</t>
  </si>
  <si>
    <t>87723214 - 87723214</t>
  </si>
  <si>
    <t>32532034</t>
  </si>
  <si>
    <t>3054845189 - 0</t>
  </si>
  <si>
    <t>1000290767</t>
  </si>
  <si>
    <t>3003615429 - 1</t>
  </si>
  <si>
    <t>1019141394</t>
  </si>
  <si>
    <t>3194509551 - 0</t>
  </si>
  <si>
    <t>1144079397</t>
  </si>
  <si>
    <t>3157194802 - 3124564794</t>
  </si>
  <si>
    <t>73581986</t>
  </si>
  <si>
    <t>3135582582 - 0</t>
  </si>
  <si>
    <t>URB VILLA LAGO</t>
  </si>
  <si>
    <t>1116246814</t>
  </si>
  <si>
    <t>3157861298 - 0</t>
  </si>
  <si>
    <t>1006857972</t>
  </si>
  <si>
    <t>3123031524 - 0</t>
  </si>
  <si>
    <t>URB STUDIO 69</t>
  </si>
  <si>
    <t>41797425</t>
  </si>
  <si>
    <t>3132632762 - 81234567</t>
  </si>
  <si>
    <t>VEREDA LA DOCTORA</t>
  </si>
  <si>
    <t>15349093</t>
  </si>
  <si>
    <t>3185999019 - 01111111</t>
  </si>
  <si>
    <t>32106497</t>
  </si>
  <si>
    <t>3177908956 - 0</t>
  </si>
  <si>
    <t>52918232</t>
  </si>
  <si>
    <t>3013628972 - 3005565123</t>
  </si>
  <si>
    <t>1000128152</t>
  </si>
  <si>
    <t>3123721515 - 0</t>
  </si>
  <si>
    <t>VILLA DEL NORTE ET I</t>
  </si>
  <si>
    <t>10302417</t>
  </si>
  <si>
    <t>3146765845 - 0</t>
  </si>
  <si>
    <t>URD EL TRIUNFO</t>
  </si>
  <si>
    <t>1039760401</t>
  </si>
  <si>
    <t>3218540671 - 0</t>
  </si>
  <si>
    <t>1026569181</t>
  </si>
  <si>
    <t>3163331605 - 0</t>
  </si>
  <si>
    <t>CATUMARE</t>
  </si>
  <si>
    <t>1006861158</t>
  </si>
  <si>
    <t>3115726166 - 0</t>
  </si>
  <si>
    <t>3180991169 - 0</t>
  </si>
  <si>
    <t>1140875458</t>
  </si>
  <si>
    <t>3013329530 - 3013329530</t>
  </si>
  <si>
    <t>SAMAN NORTE</t>
  </si>
  <si>
    <t>1116267173</t>
  </si>
  <si>
    <t>3103793027 - 8888888</t>
  </si>
  <si>
    <t>CJR OASIS</t>
  </si>
  <si>
    <t>3008317647 - 0</t>
  </si>
  <si>
    <t>1112758957</t>
  </si>
  <si>
    <t>3165773788 - 3165773788</t>
  </si>
  <si>
    <t>9273666</t>
  </si>
  <si>
    <t>3112584230 - 0</t>
  </si>
  <si>
    <t>1013580777</t>
  </si>
  <si>
    <t>3059264242 - 0</t>
  </si>
  <si>
    <t>1026257520</t>
  </si>
  <si>
    <t>3013366758 - 0</t>
  </si>
  <si>
    <t>91270345</t>
  </si>
  <si>
    <t>3021415514 - 0</t>
  </si>
  <si>
    <t>45759888</t>
  </si>
  <si>
    <t>3187249974 - 0</t>
  </si>
  <si>
    <t>80229858</t>
  </si>
  <si>
    <t>3043368429 - 0</t>
  </si>
  <si>
    <t>902027142</t>
  </si>
  <si>
    <t>3011997467 - 3011997467</t>
  </si>
  <si>
    <t>8638842</t>
  </si>
  <si>
    <t>3006300400 - 3152445043</t>
  </si>
  <si>
    <t>URB ATLANTA</t>
  </si>
  <si>
    <t>1024598369</t>
  </si>
  <si>
    <t>3233057344 - 0</t>
  </si>
  <si>
    <t>79938586</t>
  </si>
  <si>
    <t>3105581198 - 0</t>
  </si>
  <si>
    <t>900558365</t>
  </si>
  <si>
    <t>3106094789 - 3106094789</t>
  </si>
  <si>
    <t>1130649233</t>
  </si>
  <si>
    <t>3204778624 - 25564142</t>
  </si>
  <si>
    <t>CDE 29 DE JULIO</t>
  </si>
  <si>
    <t>33213606</t>
  </si>
  <si>
    <t>3046036128 - 0</t>
  </si>
  <si>
    <t>1005000586</t>
  </si>
  <si>
    <t>3213080491 - 0</t>
  </si>
  <si>
    <t>21419405</t>
  </si>
  <si>
    <t>3144482105 - 3144482105</t>
  </si>
  <si>
    <t>93377844</t>
  </si>
  <si>
    <t>3208403424 - 0</t>
  </si>
  <si>
    <t>1030622372</t>
  </si>
  <si>
    <t>3014280068 - 0</t>
  </si>
  <si>
    <t>1012355847</t>
  </si>
  <si>
    <t>3162804165 - 0</t>
  </si>
  <si>
    <t>28929049</t>
  </si>
  <si>
    <t>3025913600 - 0</t>
  </si>
  <si>
    <t>1033818839</t>
  </si>
  <si>
    <t>3123011280 - 3123585081</t>
  </si>
  <si>
    <t>1126424674</t>
  </si>
  <si>
    <t>3011339826 - 0</t>
  </si>
  <si>
    <t>1098776659</t>
  </si>
  <si>
    <t>3102857368 - 0</t>
  </si>
  <si>
    <t>1193644486</t>
  </si>
  <si>
    <t>3182389103 - 0</t>
  </si>
  <si>
    <t>1022984630</t>
  </si>
  <si>
    <t>3058114901 - 0</t>
  </si>
  <si>
    <t>1030664756</t>
  </si>
  <si>
    <t>3102466866 - 0</t>
  </si>
  <si>
    <t>1001184228</t>
  </si>
  <si>
    <t>3214414474 - 0</t>
  </si>
  <si>
    <t>1013672166</t>
  </si>
  <si>
    <t>3173731153 - 0</t>
  </si>
  <si>
    <t>37556043</t>
  </si>
  <si>
    <t>3024701341 - 0</t>
  </si>
  <si>
    <t>900942965</t>
  </si>
  <si>
    <t>3134736059 - 3112623771</t>
  </si>
  <si>
    <t>1144171014</t>
  </si>
  <si>
    <t>3215436128 - 0</t>
  </si>
  <si>
    <t>1019108878</t>
  </si>
  <si>
    <t>3006039309 - 3166236932</t>
  </si>
  <si>
    <t>1214727629</t>
  </si>
  <si>
    <t>3126690055 - 3126690055</t>
  </si>
  <si>
    <t>1113658386</t>
  </si>
  <si>
    <t>3024905572 - 00</t>
  </si>
  <si>
    <t>CJR LA FINCA SM 9</t>
  </si>
  <si>
    <t>1070969897</t>
  </si>
  <si>
    <t>3205134807 - 0</t>
  </si>
  <si>
    <t>1013679745</t>
  </si>
  <si>
    <t>3014453872 - 0</t>
  </si>
  <si>
    <t>6390203</t>
  </si>
  <si>
    <t>3158434221 - 0</t>
  </si>
  <si>
    <t>ALTO DE MISAEL</t>
  </si>
  <si>
    <t>71773466</t>
  </si>
  <si>
    <t>3206823970 - 3206823970</t>
  </si>
  <si>
    <t>1019013911</t>
  </si>
  <si>
    <t>3164661086 - 3164661086</t>
  </si>
  <si>
    <t>URB VILLA JARD ET I</t>
  </si>
  <si>
    <t>1037648900</t>
  </si>
  <si>
    <t>3016901415 - 0</t>
  </si>
  <si>
    <t>BARZAL BAJO SUR</t>
  </si>
  <si>
    <t>1122237366</t>
  </si>
  <si>
    <t>3117410501 - 3506255320</t>
  </si>
  <si>
    <t>1214746523</t>
  </si>
  <si>
    <t>3225838082 - 3028627919</t>
  </si>
  <si>
    <t>51968649</t>
  </si>
  <si>
    <t>3186955071 - 04738757</t>
  </si>
  <si>
    <t>1036598789</t>
  </si>
  <si>
    <t>3015164593 - 42554094</t>
  </si>
  <si>
    <t>1089745754</t>
  </si>
  <si>
    <t>3202120972 - 0</t>
  </si>
  <si>
    <t>URB DELIRIO COVISAN</t>
  </si>
  <si>
    <t>17423430</t>
  </si>
  <si>
    <t>3224626171 - 01111111</t>
  </si>
  <si>
    <t>79741644</t>
  </si>
  <si>
    <t>3339784541 - 0</t>
  </si>
  <si>
    <t>51956386</t>
  </si>
  <si>
    <t>3138879566 - 6014799265</t>
  </si>
  <si>
    <t>39652339</t>
  </si>
  <si>
    <t>3124747964 - 3174930536</t>
  </si>
  <si>
    <t>1019078883</t>
  </si>
  <si>
    <t>3123475751 - 3123475751</t>
  </si>
  <si>
    <t>4519447</t>
  </si>
  <si>
    <t>3192511938 - 68868922</t>
  </si>
  <si>
    <t>1110517421</t>
  </si>
  <si>
    <t>3014255500 - 3014255500</t>
  </si>
  <si>
    <t>1018418678</t>
  </si>
  <si>
    <t>3123320117 - 5711111111</t>
  </si>
  <si>
    <t>1007119401</t>
  </si>
  <si>
    <t>3052830836 - 0</t>
  </si>
  <si>
    <t>1107100468</t>
  </si>
  <si>
    <t>3158871562 - 3158871562</t>
  </si>
  <si>
    <t>1152214477</t>
  </si>
  <si>
    <t>3042562907 - 3174359533</t>
  </si>
  <si>
    <t>1002698144</t>
  </si>
  <si>
    <t>3242763719 - 0</t>
  </si>
  <si>
    <t>80230336</t>
  </si>
  <si>
    <t>3025957491 - 0</t>
  </si>
  <si>
    <t>79507682</t>
  </si>
  <si>
    <t>3244559197 - 0</t>
  </si>
  <si>
    <t>1022419960</t>
  </si>
  <si>
    <t>3203697868 - 0</t>
  </si>
  <si>
    <t>1076501854</t>
  </si>
  <si>
    <t>3166810264 - 0</t>
  </si>
  <si>
    <t>1007451213</t>
  </si>
  <si>
    <t>3017302949 - 0</t>
  </si>
  <si>
    <t>1143466509</t>
  </si>
  <si>
    <t>3005082020 - 0</t>
  </si>
  <si>
    <t>1046668310</t>
  </si>
  <si>
    <t>3243244648 - 0</t>
  </si>
  <si>
    <t>1013601376</t>
  </si>
  <si>
    <t>3214662921 - 8888888</t>
  </si>
  <si>
    <t>1047039119</t>
  </si>
  <si>
    <t>3244981089 - 0</t>
  </si>
  <si>
    <t>79699999</t>
  </si>
  <si>
    <t>3102392645 - 3102392645</t>
  </si>
  <si>
    <t>CASA BLANCA SUBA</t>
  </si>
  <si>
    <t>80491535</t>
  </si>
  <si>
    <t>3208239519 - 3118435556</t>
  </si>
  <si>
    <t>1015430068</t>
  </si>
  <si>
    <t>3212123427 - 3183042167</t>
  </si>
  <si>
    <t>32257223</t>
  </si>
  <si>
    <t>3166211472 - 42282778</t>
  </si>
  <si>
    <t>DESTECHADO DEL NORTE</t>
  </si>
  <si>
    <t>1061735137</t>
  </si>
  <si>
    <t>3183757730 - 0</t>
  </si>
  <si>
    <t>URB LA ALBORADA</t>
  </si>
  <si>
    <t>1017156597</t>
  </si>
  <si>
    <t>3017561595 - 3017561595</t>
  </si>
  <si>
    <t>10953955</t>
  </si>
  <si>
    <t>3127605711 - 0</t>
  </si>
  <si>
    <t>29178707</t>
  </si>
  <si>
    <t>3113770061 - 13283307</t>
  </si>
  <si>
    <t>1101694068</t>
  </si>
  <si>
    <t>3157091204 - 3158749988</t>
  </si>
  <si>
    <t>1000087958</t>
  </si>
  <si>
    <t>3226254353 - 3226254353</t>
  </si>
  <si>
    <t>1021312648</t>
  </si>
  <si>
    <t>3213609721 - 0</t>
  </si>
  <si>
    <t>1030653661</t>
  </si>
  <si>
    <t>3186531298 - 24222222</t>
  </si>
  <si>
    <t>CJR SAUCO</t>
  </si>
  <si>
    <t>1144203734</t>
  </si>
  <si>
    <t>3042026350 - 0</t>
  </si>
  <si>
    <t>52743741</t>
  </si>
  <si>
    <t>3115501587 - 3115501587</t>
  </si>
  <si>
    <t>1020729293</t>
  </si>
  <si>
    <t>3135991160 - 14907958</t>
  </si>
  <si>
    <t>8698889</t>
  </si>
  <si>
    <t>3058698585 - 0</t>
  </si>
  <si>
    <t>13921712</t>
  </si>
  <si>
    <t>3153035804 - 0</t>
  </si>
  <si>
    <t>3208788290 - 0</t>
  </si>
  <si>
    <t>1018412849</t>
  </si>
  <si>
    <t>3153479550 - 0</t>
  </si>
  <si>
    <t>51721229</t>
  </si>
  <si>
    <t>3016669609 - 3016669609</t>
  </si>
  <si>
    <t>1026261154</t>
  </si>
  <si>
    <t>3209886716 - 3057489859</t>
  </si>
  <si>
    <t>79331506</t>
  </si>
  <si>
    <t>3144599376 - 0</t>
  </si>
  <si>
    <t>1015402200</t>
  </si>
  <si>
    <t>3214937458 - 0</t>
  </si>
  <si>
    <t>1121854679</t>
  </si>
  <si>
    <t>3014123807 - 0</t>
  </si>
  <si>
    <t>1105371059</t>
  </si>
  <si>
    <t>3184592578 - 0</t>
  </si>
  <si>
    <t>CJR LA TOSCANA</t>
  </si>
  <si>
    <t>74181349</t>
  </si>
  <si>
    <t>3144529940 - 3144529940</t>
  </si>
  <si>
    <t>1023302597</t>
  </si>
  <si>
    <t>3223676154 - 0</t>
  </si>
  <si>
    <t>LAGO MAR</t>
  </si>
  <si>
    <t>80073367</t>
  </si>
  <si>
    <t>3114045167 - 6279355</t>
  </si>
  <si>
    <t>URB VEGAS DL POBLADO</t>
  </si>
  <si>
    <t>98564841</t>
  </si>
  <si>
    <t>3103954477 - 0</t>
  </si>
  <si>
    <t>94372799</t>
  </si>
  <si>
    <t>3152382147 - 02335677</t>
  </si>
  <si>
    <t>1143876184</t>
  </si>
  <si>
    <t>1073179032</t>
  </si>
  <si>
    <t>LAURA CATALINA RINCON MARROQUIN</t>
  </si>
  <si>
    <t>3023436263 - 0</t>
  </si>
  <si>
    <t>79887942</t>
  </si>
  <si>
    <t>3142248937 - 0</t>
  </si>
  <si>
    <t>1585327</t>
  </si>
  <si>
    <t>3128472463 - 0</t>
  </si>
  <si>
    <t>1121910997</t>
  </si>
  <si>
    <t>3212668021 - 3178230008</t>
  </si>
  <si>
    <t>63477234</t>
  </si>
  <si>
    <t>3163847220 - 3203620375</t>
  </si>
  <si>
    <t>3105515051 - 16907221</t>
  </si>
  <si>
    <t>VILLAS JARDIN ET I</t>
  </si>
  <si>
    <t>28195996</t>
  </si>
  <si>
    <t>3112174824 - 3108578884</t>
  </si>
  <si>
    <t>22537575</t>
  </si>
  <si>
    <t>3209012542 - 0</t>
  </si>
  <si>
    <t>41324274</t>
  </si>
  <si>
    <t>3102342558 - 12151942</t>
  </si>
  <si>
    <t>1018410739</t>
  </si>
  <si>
    <t>3152689711 - 3142905777</t>
  </si>
  <si>
    <t>94414896</t>
  </si>
  <si>
    <t>3011008227 - 3011008227</t>
  </si>
  <si>
    <t>CJR PR CAST ET VII B</t>
  </si>
  <si>
    <t>39646125</t>
  </si>
  <si>
    <t>3181148167 - 0</t>
  </si>
  <si>
    <t>1112488426</t>
  </si>
  <si>
    <t>3023217723 - 0</t>
  </si>
  <si>
    <t>1118820408</t>
  </si>
  <si>
    <t>3153400573 - 53529095</t>
  </si>
  <si>
    <t>17087916</t>
  </si>
  <si>
    <t>3104954883 - 3104954883</t>
  </si>
  <si>
    <t>79938666</t>
  </si>
  <si>
    <t>3163554594 - 02359462</t>
  </si>
  <si>
    <t>1010213837</t>
  </si>
  <si>
    <t>3223454606 - 0</t>
  </si>
  <si>
    <t>31490339</t>
  </si>
  <si>
    <t>3234069171 - 23783127</t>
  </si>
  <si>
    <t>79904395</t>
  </si>
  <si>
    <t>3176593899 - 0</t>
  </si>
  <si>
    <t>1055504726</t>
  </si>
  <si>
    <t>3124425586 - 0</t>
  </si>
  <si>
    <t>1143358749</t>
  </si>
  <si>
    <t>3107739809 - 0</t>
  </si>
  <si>
    <t>1075285033</t>
  </si>
  <si>
    <t>3112548521 - 0</t>
  </si>
  <si>
    <t>CJR PALMAS DEL ESTE</t>
  </si>
  <si>
    <t>6663620</t>
  </si>
  <si>
    <t>3214589000 - 77574112</t>
  </si>
  <si>
    <t>1109187017</t>
  </si>
  <si>
    <t>3108281981 - 0</t>
  </si>
  <si>
    <t>1045689467</t>
  </si>
  <si>
    <t>3117021955 - 0</t>
  </si>
  <si>
    <t>1129575917</t>
  </si>
  <si>
    <t>3024185409 - 73215646</t>
  </si>
  <si>
    <t>3017354532 - 0</t>
  </si>
  <si>
    <t>9850711</t>
  </si>
  <si>
    <t>3163803360 - 3142345199</t>
  </si>
  <si>
    <t>CEDRO OCCIDENTAL</t>
  </si>
  <si>
    <t>52622602</t>
  </si>
  <si>
    <t>3202054856 - 0</t>
  </si>
  <si>
    <t>52082965</t>
  </si>
  <si>
    <t>3212050034 - 76548952</t>
  </si>
  <si>
    <t>1016085923</t>
  </si>
  <si>
    <t>3012059562 - 0</t>
  </si>
  <si>
    <t>52494451</t>
  </si>
  <si>
    <t>23273584</t>
  </si>
  <si>
    <t>3204953382 - 07043577</t>
  </si>
  <si>
    <t>CJR LIVERPOL</t>
  </si>
  <si>
    <t>1107094167</t>
  </si>
  <si>
    <t>3181420446 - 0</t>
  </si>
  <si>
    <t>1144080837</t>
  </si>
  <si>
    <t>3116260587 - 0</t>
  </si>
  <si>
    <t>93202087</t>
  </si>
  <si>
    <t>3208830844 - 15685327</t>
  </si>
  <si>
    <t>1003689616</t>
  </si>
  <si>
    <t>3128596320 - 0</t>
  </si>
  <si>
    <t>1026308525</t>
  </si>
  <si>
    <t>3103008476 - 3103008476</t>
  </si>
  <si>
    <t>1118561506</t>
  </si>
  <si>
    <t>3142429611 - 0</t>
  </si>
  <si>
    <t>1007337659</t>
  </si>
  <si>
    <t>3171291716 - 3026387469</t>
  </si>
  <si>
    <t>1098796476</t>
  </si>
  <si>
    <t>3186515662 - 76433461</t>
  </si>
  <si>
    <t>3164542599 - 17496419</t>
  </si>
  <si>
    <t>EMAUS CHAPINERO</t>
  </si>
  <si>
    <t>900724137</t>
  </si>
  <si>
    <t>3016218548 - 3016218548</t>
  </si>
  <si>
    <t>1049794709</t>
  </si>
  <si>
    <t>3188364250 - 0</t>
  </si>
  <si>
    <t>PRQ RESIDE LA SABANA</t>
  </si>
  <si>
    <t>1033717139</t>
  </si>
  <si>
    <t>3016166906 - 0</t>
  </si>
  <si>
    <t>1053804276</t>
  </si>
  <si>
    <t>3147291613 - 0</t>
  </si>
  <si>
    <t>1070986883</t>
  </si>
  <si>
    <t>3042137104 - 3042137104</t>
  </si>
  <si>
    <t>1020740296</t>
  </si>
  <si>
    <t>3172745036 - 3172745036</t>
  </si>
  <si>
    <t>1028401339</t>
  </si>
  <si>
    <t>3174186660 - 0</t>
  </si>
  <si>
    <t>LOS HELECHOS</t>
  </si>
  <si>
    <t>1072428320</t>
  </si>
  <si>
    <t>3204408795 - 3204408795</t>
  </si>
  <si>
    <t>51980569</t>
  </si>
  <si>
    <t>3162343922 - 03333929</t>
  </si>
  <si>
    <t>1026279169</t>
  </si>
  <si>
    <t>3012253858 - 0</t>
  </si>
  <si>
    <t>45554114</t>
  </si>
  <si>
    <t>3245894466 - 5711111111</t>
  </si>
  <si>
    <t>1015408162</t>
  </si>
  <si>
    <t>3166733839 - 310000000</t>
  </si>
  <si>
    <t>1000795086</t>
  </si>
  <si>
    <t>3215725145 - 0</t>
  </si>
  <si>
    <t>16746766</t>
  </si>
  <si>
    <t>1101177630</t>
  </si>
  <si>
    <t>3213618363 - 0</t>
  </si>
  <si>
    <t>42895509</t>
  </si>
  <si>
    <t>3164437679 - 0</t>
  </si>
  <si>
    <t>1004035653</t>
  </si>
  <si>
    <t>3178937922 - 3205061902</t>
  </si>
  <si>
    <t>1000473996</t>
  </si>
  <si>
    <t>1004540424</t>
  </si>
  <si>
    <t>DIEGO ANDRES CAICEDO PIEDRAHITA</t>
  </si>
  <si>
    <t>A 11</t>
  </si>
  <si>
    <t>3115882263 - 0</t>
  </si>
  <si>
    <t>33212962</t>
  </si>
  <si>
    <t>3219815976 - 0</t>
  </si>
  <si>
    <t>42158008</t>
  </si>
  <si>
    <t>3146619014 - 21234567</t>
  </si>
  <si>
    <t>LA LINDE</t>
  </si>
  <si>
    <t>1020459296</t>
  </si>
  <si>
    <t>3212752560 - 3212752560</t>
  </si>
  <si>
    <t>900031313</t>
  </si>
  <si>
    <t>1053858535</t>
  </si>
  <si>
    <t>MARIANA BARRERO USME</t>
  </si>
  <si>
    <t>CALL OUT BOUND</t>
  </si>
  <si>
    <t>GIR EMT0UTHF016KF96ECDFUEPO8ES035BVE_2026</t>
  </si>
  <si>
    <t>CANAL OUT B2B VALIDACION DIGITEX</t>
  </si>
  <si>
    <t>3003646965 - 3003646965</t>
  </si>
  <si>
    <t>70072333</t>
  </si>
  <si>
    <t>1002635413</t>
  </si>
  <si>
    <t>MARIA FERNANDA LOAIZA CASTANO LOAIZA CASTANO</t>
  </si>
  <si>
    <t>3043283805 - 0</t>
  </si>
  <si>
    <t>900259305</t>
  </si>
  <si>
    <t>GIR EMT0UTHF016KF96ECDFUEPO8ES035LUR_2026</t>
  </si>
  <si>
    <t>3012056421 - 3112509737</t>
  </si>
  <si>
    <t>800049846</t>
  </si>
  <si>
    <t>1060647915</t>
  </si>
  <si>
    <t>YURI ESPERANZA CARDENAS VALLEJO</t>
  </si>
  <si>
    <t>3108234287 - 3108234287</t>
  </si>
  <si>
    <t>902044304</t>
  </si>
  <si>
    <t>24347696</t>
  </si>
  <si>
    <t>BLANCA LILIANA GIRALDO AGUIRRE</t>
  </si>
  <si>
    <t>3142259795 - 3212937111</t>
  </si>
  <si>
    <t>CUNDI</t>
  </si>
  <si>
    <t>900397985</t>
  </si>
  <si>
    <t>GIR EMT0UTHF016KF96ECDFUEPO8ES02SNS8_2026</t>
  </si>
  <si>
    <t>3216928407 - 3216928407</t>
  </si>
  <si>
    <t>901990332</t>
  </si>
  <si>
    <t>3169166687 - 3175757027</t>
  </si>
  <si>
    <t>NVO PENSILVA SUR</t>
  </si>
  <si>
    <t>4139606</t>
  </si>
  <si>
    <t>1070780390</t>
  </si>
  <si>
    <t>ARLY FERNANDA SALAS GALEANO</t>
  </si>
  <si>
    <t>900154405-5</t>
  </si>
  <si>
    <t>AVANZA COLOMBIA SA</t>
  </si>
  <si>
    <t>GIR M0GM6SBVQ573HD73IP0A5HCI2O0157TK</t>
  </si>
  <si>
    <t>CANAL OUT B2B VALIDACION AVANZA</t>
  </si>
  <si>
    <t>3118860135 - 3118860135</t>
  </si>
  <si>
    <t>902059647</t>
  </si>
  <si>
    <t>3157756933 - 3188660888</t>
  </si>
  <si>
    <t>900434335</t>
  </si>
  <si>
    <t>3208509190 - 0</t>
  </si>
  <si>
    <t>ARRIBA</t>
  </si>
  <si>
    <t>1118838530</t>
  </si>
  <si>
    <t>3013355607 - 3013355607</t>
  </si>
  <si>
    <t>52281771</t>
  </si>
  <si>
    <t>3188502632 - 3118195356</t>
  </si>
  <si>
    <t>800060947</t>
  </si>
  <si>
    <t>900536695</t>
  </si>
  <si>
    <t>1053837893</t>
  </si>
  <si>
    <t>MONICA ANDREA SANCHEZ ARIAS</t>
  </si>
  <si>
    <t>DIGITAL B2B</t>
  </si>
  <si>
    <t>DIGITEX INBOUND SALES B2B</t>
  </si>
  <si>
    <t>3245633940 - 0</t>
  </si>
  <si>
    <t>901686135</t>
  </si>
  <si>
    <t>3025120563 - 0</t>
  </si>
  <si>
    <t>900338355</t>
  </si>
  <si>
    <t>3188896862 - 0</t>
  </si>
  <si>
    <t>25390</t>
  </si>
  <si>
    <t>Trio Internet Fibra Pyme_Voz Fija Nacional_IPTV 900Mbps_25390</t>
  </si>
  <si>
    <t>3127085117 - 0</t>
  </si>
  <si>
    <t>CJR ORQUIDEAS</t>
  </si>
  <si>
    <t>902001754</t>
  </si>
  <si>
    <t>3128963861 - 0</t>
  </si>
  <si>
    <t>TORCOROMA</t>
  </si>
  <si>
    <t>860009250</t>
  </si>
  <si>
    <t>3132826460 - 0</t>
  </si>
  <si>
    <t>900359582</t>
  </si>
  <si>
    <t>3013647938 - 0</t>
  </si>
  <si>
    <t>901962276</t>
  </si>
  <si>
    <t>3142354472 - 3102602135</t>
  </si>
  <si>
    <t>901489476</t>
  </si>
  <si>
    <t>3216418779 - 3216418779</t>
  </si>
  <si>
    <t>902052725</t>
  </si>
  <si>
    <t>3144583342 - 3144583342</t>
  </si>
  <si>
    <t>BRISAS ALDEAS FONTI</t>
  </si>
  <si>
    <t>900679803</t>
  </si>
  <si>
    <t>3213431632 - 3213431632</t>
  </si>
  <si>
    <t>860068771</t>
  </si>
  <si>
    <t>3132904478 - 3132904478</t>
  </si>
  <si>
    <t>25398</t>
  </si>
  <si>
    <t>Trio Internet Fibra Pyme_Voz Fija Nacional_IPTV 900Mbps Cundinamarca_25398</t>
  </si>
  <si>
    <t>901870120</t>
  </si>
  <si>
    <t>3023486620 - 3023486620</t>
  </si>
  <si>
    <t>902055864</t>
  </si>
  <si>
    <t>3125667039 - 0</t>
  </si>
  <si>
    <t>900818023</t>
  </si>
  <si>
    <t>1019132809</t>
  </si>
  <si>
    <t>CAMILO ANDRES BURGOS GONZALEZ</t>
  </si>
  <si>
    <t>860090915-9</t>
  </si>
  <si>
    <t>ACTIVOS</t>
  </si>
  <si>
    <t>ONLINE B2B ACTIVOS</t>
  </si>
  <si>
    <t>3044133533 - 0</t>
  </si>
  <si>
    <t>890920738</t>
  </si>
  <si>
    <t>3108396015 - 0</t>
  </si>
  <si>
    <t>CAMPIN</t>
  </si>
  <si>
    <t>901181528</t>
  </si>
  <si>
    <t>3181023269 - 0</t>
  </si>
  <si>
    <t>900822556</t>
  </si>
  <si>
    <t>1233690223</t>
  </si>
  <si>
    <t>ANYELA RENDON MARTINEZ</t>
  </si>
  <si>
    <t>3112235676 - 0</t>
  </si>
  <si>
    <t>900360359</t>
  </si>
  <si>
    <t>3156371077 - 0</t>
  </si>
  <si>
    <t>806005160</t>
  </si>
  <si>
    <t>1233906934</t>
  </si>
  <si>
    <t>JOHAN FELIPE FUENTES CHIVATA</t>
  </si>
  <si>
    <t>3002421589 - 0</t>
  </si>
  <si>
    <t>902051425</t>
  </si>
  <si>
    <t>1024529932</t>
  </si>
  <si>
    <t>ANGELLO DAVID PATARROYO CORTES</t>
  </si>
  <si>
    <t>3133979219 - 0</t>
  </si>
  <si>
    <t>830136321</t>
  </si>
  <si>
    <t>3008164076 - 0</t>
  </si>
  <si>
    <t>1022323033</t>
  </si>
  <si>
    <t>3165454277 - 0</t>
  </si>
  <si>
    <t>900568275</t>
  </si>
  <si>
    <t>3012919444 - 0</t>
  </si>
  <si>
    <t>Empresas</t>
  </si>
  <si>
    <t>800027813</t>
  </si>
  <si>
    <t>3044372613 - 0</t>
  </si>
  <si>
    <t>901604292</t>
  </si>
  <si>
    <t>3193856053 - 0</t>
  </si>
  <si>
    <t>80878915</t>
  </si>
  <si>
    <t>3193194575 - 0</t>
  </si>
  <si>
    <t>900014015</t>
  </si>
  <si>
    <t>1088322059</t>
  </si>
  <si>
    <t>INGRID DANIELA MORALES RINCON</t>
  </si>
  <si>
    <t>3108774120 - 0</t>
  </si>
  <si>
    <t>860009985</t>
  </si>
  <si>
    <t>3202306027 - 86626634</t>
  </si>
  <si>
    <t>902044236</t>
  </si>
  <si>
    <t>3105387851 - 0</t>
  </si>
  <si>
    <t>830146196</t>
  </si>
  <si>
    <t>3232034477 - 0</t>
  </si>
  <si>
    <t>901515567</t>
  </si>
  <si>
    <t>1021665484</t>
  </si>
  <si>
    <t>SANTIAGO GONZALEZ RODRIGUEZ</t>
  </si>
  <si>
    <t>3167438049 - 0</t>
  </si>
  <si>
    <t>SANTA CATALINA II</t>
  </si>
  <si>
    <t>901448974</t>
  </si>
  <si>
    <t>3222487564 - 3222487564</t>
  </si>
  <si>
    <t>901646748</t>
  </si>
  <si>
    <t>3138041216 - 0</t>
  </si>
  <si>
    <t>800148041</t>
  </si>
  <si>
    <t>3123812495 - 3203108984</t>
  </si>
  <si>
    <t>5638630</t>
  </si>
  <si>
    <t>3126701156 - 0</t>
  </si>
  <si>
    <t>800112440</t>
  </si>
  <si>
    <t>3213732170 - 12377612</t>
  </si>
  <si>
    <t>NUEVA MARSELLA II</t>
  </si>
  <si>
    <t>900231793</t>
  </si>
  <si>
    <t>3163520491 - 3155812618</t>
  </si>
  <si>
    <t>830130561</t>
  </si>
  <si>
    <t>3108708020 - 0</t>
  </si>
  <si>
    <t>900639391</t>
  </si>
  <si>
    <t>3183032336 - 0</t>
  </si>
  <si>
    <t>91161510</t>
  </si>
  <si>
    <t>3219103967 - 0</t>
  </si>
  <si>
    <t>901250576</t>
  </si>
  <si>
    <t>3168256912 - 0</t>
  </si>
  <si>
    <t>800003215</t>
  </si>
  <si>
    <t>3123268797 - 3005721218</t>
  </si>
  <si>
    <t>900152772</t>
  </si>
  <si>
    <t>3176478088 - 3176478088</t>
  </si>
  <si>
    <t>900237546</t>
  </si>
  <si>
    <t>3176372601 - 0</t>
  </si>
  <si>
    <t>901604533</t>
  </si>
  <si>
    <t>3142014154 - 0</t>
  </si>
  <si>
    <t>902054735</t>
  </si>
  <si>
    <t>3015185457 - 0</t>
  </si>
  <si>
    <t>902031325</t>
  </si>
  <si>
    <t>3176455326 - 0</t>
  </si>
  <si>
    <t>902056830</t>
  </si>
  <si>
    <t>3192101346 - 0</t>
  </si>
  <si>
    <t>902051261</t>
  </si>
  <si>
    <t>3143607239 - 0</t>
  </si>
  <si>
    <t>900894760</t>
  </si>
  <si>
    <t>3192027262 - 0</t>
  </si>
  <si>
    <t>900458798</t>
  </si>
  <si>
    <t>A 15</t>
  </si>
  <si>
    <t>3158327473 - 3152828196</t>
  </si>
  <si>
    <t>RINCON LOS ANGELES</t>
  </si>
  <si>
    <t>900555970</t>
  </si>
  <si>
    <t>3005537473 - 3225104959</t>
  </si>
  <si>
    <t>900525521</t>
  </si>
  <si>
    <t>3175004468 - 3175004468</t>
  </si>
  <si>
    <t>1004640971</t>
  </si>
  <si>
    <t>1004233371</t>
  </si>
  <si>
    <t>PAOLA FERNANDA BURBANO YANDUN</t>
  </si>
  <si>
    <t>CANAL PHOENIX</t>
  </si>
  <si>
    <t>CANAL ON LINE - BECALL PHOENIX</t>
  </si>
  <si>
    <t>3148519397 - 0</t>
  </si>
  <si>
    <t>3333335511</t>
  </si>
  <si>
    <t>52108784</t>
  </si>
  <si>
    <t>ZORAYA SOFIA BARROS GARCIA</t>
  </si>
  <si>
    <t>AREAS INTERNAS TELEFONICA</t>
  </si>
  <si>
    <t>JEFATURA PROYECTOS E INCIDENCIAS</t>
  </si>
  <si>
    <t>3165434343 - 0</t>
  </si>
  <si>
    <t>1214719150</t>
  </si>
  <si>
    <t>3504139532 - 0</t>
  </si>
  <si>
    <t>1024597295</t>
  </si>
  <si>
    <t>3202584125 - 0</t>
  </si>
  <si>
    <t>63364328</t>
  </si>
  <si>
    <t>3232854503 - 086394576</t>
  </si>
  <si>
    <t>51821032</t>
  </si>
  <si>
    <t>3168913684 - 3143456203</t>
  </si>
  <si>
    <t>Ciénaga</t>
  </si>
  <si>
    <t>39003614</t>
  </si>
  <si>
    <t>3176245326 - 3176245326</t>
  </si>
  <si>
    <t>DIF DIAS</t>
  </si>
  <si>
    <t>EC202604231731118024</t>
  </si>
  <si>
    <t>QC - PEDIDO DUPLICADO CON LA ORDEN FS202604201427365508</t>
  </si>
  <si>
    <t>FS202605011158092540</t>
  </si>
  <si>
    <t>QC - CLIENTE DESISTE DEL SERVICIO POR DECISION PROPIA Se realiza interacción con la titular angela lopez al número 3192469734 indica que no desea el servicio dado que la disponibilidad en el sistema no le sirve se objeta pero desiste, se procede a ca</t>
  </si>
  <si>
    <t>EC202605021924150869</t>
  </si>
  <si>
    <t>QC - PEDIDO DUPLICADO CON LA ORDEN EC202605011315449968</t>
  </si>
  <si>
    <t>FS202604161538254946</t>
  </si>
  <si>
    <t>QC - CLIENTE DESISTE DEL SERVICIO POR DESICIÓN PROPIA Se marca al 3213323207 Contesta encargado CLAUDIA MARCELA ALVAREZ COLFIN CONSULTORIAS FINANCIERAS SAS observacion cliente indica ya no esta interesada en el servicio no brinda mas informacion  Ges</t>
  </si>
  <si>
    <t>FS202604211211355919</t>
  </si>
  <si>
    <t>QC - DIRECCIÓN ERRADA Se marca al número 3103640864 titular YUGEIS YULINA ORDOEZ ARIAS se realizan 6 intentos de llamada no contesta se cancela orden bajo autorización de supervisor Gestiona RBPA 2/5/2026</t>
  </si>
  <si>
    <t>FS202604261115320707</t>
  </si>
  <si>
    <t>QC - CLIENTE DESEA EL PRODUCTO PERO EN UNA FECHA POSTERIOR Se marca a los numeros: 3146079919 3164584499 Titular GLORIA ARLEDY MONTOYA VILLALOBOS no se logra contacto, se registra intento de contacto 02/05/2026 06:23 p._x001A_m. Ya se realizaron los 6 inte</t>
  </si>
  <si>
    <t>FS202604271703280815</t>
  </si>
  <si>
    <t>CLIENTE DESISTE DEL SERVICIO / RETENIDO POR OTRO OPERADOR</t>
  </si>
  <si>
    <t>QC - CLIENTE DESISTE DEL SERVICIO / RETENIDO POR OTRO OPERADOR Se marca al 3115672737 Contesta titular CRISTIAN DANIEL MESA CESPEDES  observacion indica que no ha podido cancelar el servicio con el otro operador  Gestiona Valentina Ramírez 2/5/2026</t>
  </si>
  <si>
    <t>FS202604251049490324</t>
  </si>
  <si>
    <t>CLIENTE NO RESIDE EN PREDIO DE INSTALACION</t>
  </si>
  <si>
    <t>QC - CLIENTE NO RESIDE EN PREDIO DE INSTALACIÓN Se marca al número 3003716533 titular JHANCER RAFAEL</t>
  </si>
  <si>
    <t>EC202604252132443270</t>
  </si>
  <si>
    <t>QC-PLAN ERRADO OFERTA PRIMARIA Se marca a los numeros: 3153707573 Titular Sonia Milena Tovar Silva no se logra contacto, se registra intento de contacto 03/05/2026 08:39 a._x001A_m. Ya se realizaron los 6 intentos de contacto, se procede a cancelar con aut</t>
  </si>
  <si>
    <t>EC202604280757564777</t>
  </si>
  <si>
    <t>QC - CLIENTE DESISTE DEL SERVICIO / ELIGE LA COMPETENCIA Se marca a los numeros: 3503999531 Titular CARLOS ALBERTO TORRES INFANTE no se logra contacto, se registra intento de contacto 03/05/2026 02:18 p._x001A_m. Ya se realizaron los 6 intentos de contacto</t>
  </si>
  <si>
    <t>FS202604240836450187</t>
  </si>
  <si>
    <t>DIRECCION SIN COMPLEMENTOS</t>
  </si>
  <si>
    <t xml:space="preserve">QC - DIRECCIÓN SIN COMPLEMENTOS Se marca al número 3185725092 titular PEDRO AGUSTIN ROA ARBOLEDA Contesta indica que  no tiene recibos de servicios originales en físico  // Text DIRECCION SIN COMPLEMENTO, VA PARA LA CASA 13, NO CUENTA CON RECIBOS // </t>
  </si>
  <si>
    <t>FS202604231525500120</t>
  </si>
  <si>
    <t>QC - CLIENTE DESISTE DEL SERVICIO / DEMORAS EN LA INSTALACION Se marca a los numeros: 3112226102 6012508562 6082752571 Titular CARLOS ALBERTO ALBERTO AMAYA ¿UNGO no se logra contacto, se registra intento de contacto 03/05/2026 08:39 a._x001A_m. Ya se reali</t>
  </si>
  <si>
    <t>FS202605041026052173</t>
  </si>
  <si>
    <t>DISTANCIA EXCEDIDA (mas de 300 metros)</t>
  </si>
  <si>
    <t>QT - DISTANCIA EXCEDIDA (mas de 300 metros) - CC</t>
  </si>
  <si>
    <t>FS202605031648371753</t>
  </si>
  <si>
    <t>FS202604300739241375</t>
  </si>
  <si>
    <t>QC - YA TIENE SERVICIO MOVISTAR INSTALADO CON LA ORDEN FS202604301141271494</t>
  </si>
  <si>
    <t>EC202605041004050000</t>
  </si>
  <si>
    <t>5001</t>
  </si>
  <si>
    <t>Error OSP:  Faltan facilidades.</t>
  </si>
  <si>
    <t>FS202605020945002143</t>
  </si>
  <si>
    <t>FS202604211309285409</t>
  </si>
  <si>
    <t>QC - DIRECCION ERRADA    Se marca al numero    3044846502    titular   YEINIS PAOLA MIER PRASCA    Contesta indica que cancela la orden por direccion errada   TT informa direccion correcta es   KR 36  A CL 112 - 11   usuario informa que no tiene reci</t>
  </si>
  <si>
    <t>FS202604271011290515</t>
  </si>
  <si>
    <t>NO EXISTE RED FTTH</t>
  </si>
  <si>
    <t>QT - NO EXISTE RED FTTH se deja comentario de técnico " Edificio no cuenta con red interna de FTTH CTO asignada se encuentra en poste en espacio abierto sobre la Av 7ma y no se puede meter cable por fachada ya que es propiedad horizontal "  LFM.</t>
  </si>
  <si>
    <t>FS202604271318001275</t>
  </si>
  <si>
    <t>FS202604301124451898</t>
  </si>
  <si>
    <t>FS202605050952552724</t>
  </si>
  <si>
    <t>CLIENTE SOLICITO OPERACION COMERCIAL DIFERENTE</t>
  </si>
  <si>
    <t>QC - CLIENTE SOLICITO OPERACIÓN COMERCIAL DIFERENTE Se marca al número 3172586067 titular Anzisar Hernández - esposo de la TT en contacto con el cliente se valida plan ok datos ok el cliente indica que ellos no solicitaron un plan nuevo sino que soli</t>
  </si>
  <si>
    <t>FS202604301937301659</t>
  </si>
  <si>
    <t>QC - PEDIDO DUPLICADO CON LA ORDEN EC202604301850042670</t>
  </si>
  <si>
    <t>FS202605042018402680</t>
  </si>
  <si>
    <t>CRUCE ERRADO</t>
  </si>
  <si>
    <t>QC - CRUCE ERRADO EVA-RESCATE BO Se realiza interacción con el titular Juan Peña. Cliente indica que la dirección correcta es: n CL 16 81d 04, se procede a cancelar. GESTIÓN REALIZADA POR CHAT EVA. DSGT</t>
  </si>
  <si>
    <t>EC202605051216123891</t>
  </si>
  <si>
    <t>QC - PEDIDO DUPLICADO CON LA ORDEN EC202605041225252195</t>
  </si>
  <si>
    <t>FS202604240951560203</t>
  </si>
  <si>
    <t>QC - NO SE LOGRO CONTACTO PARA AGENDAR, Se marco a los números: 3012415824 6042077126 6014372559 6044372559 Titular: LUZ MARY MOSQUERA no se logra contacto, se cancela la orden por maximo de intentos 05/05/2026 02:08 p.€m. PREDICTIVO</t>
  </si>
  <si>
    <t>FS202605041633152083</t>
  </si>
  <si>
    <t>FS202604281026310952</t>
  </si>
  <si>
    <t>DISTANCIA EXCEDIDA (mas de 600 metros)</t>
  </si>
  <si>
    <t>QT - DISTANCIA EXCEDIDA (mas de 600 metros) - CC</t>
  </si>
  <si>
    <t>EC202604301446232927</t>
  </si>
  <si>
    <t>QC - PEDIDO DUPLICADO CON LA ORDEN FS202604301317121682</t>
  </si>
  <si>
    <t>FS202604251013490524</t>
  </si>
  <si>
    <t>QC - CLIENTE DESISTE DEL SERVICIO / DEMORAS EN LA INSTALACION Se marca al 3228496589 Contesta titular JUAN FELIPE GARCIA rayo  observacion usuario indica que por demoras ya no recibe el servicio ya contrato otro servicio no acepta nada se cancela ord</t>
  </si>
  <si>
    <t>FS202604280758351029</t>
  </si>
  <si>
    <t>EC202605061716383465</t>
  </si>
  <si>
    <t>QC - PRUEBAS FULLSTACK - CC</t>
  </si>
  <si>
    <t>FS202604291642051748</t>
  </si>
  <si>
    <t xml:space="preserve">QC - DIRECCIÓN ERRADA Se marca al número 3057587241 titular LUZ HELENA LEON MARTINEZ en contacto con el cliente se valida plan ok  datos cliente indica que la dirección de agendador esta errada indica que la dirección correcta es //KR 123 CL 14 B-08 </t>
  </si>
  <si>
    <t>FS202604291314331554</t>
  </si>
  <si>
    <t>QC - CLIENTE NO SOLICITO EL SERVICIO Se marca a los numeros: 3206968226 Titular LUZ HELENA ROLDAN ROLDAN no se logra contacto, se registra intento de contacto 06/05/2026 12:46 p._x001A_m. Ya se realizaron los 6 intentos de contacto, se procede a cancelar c</t>
  </si>
  <si>
    <t>FS202604251335130497</t>
  </si>
  <si>
    <t>QC - SIN PERMISO PARA INSTALAR Se marca a los numeros: 3212468380 Titular LUIS ALEJANDRO REALPE MARTIN no se logra contacto, se registra intento de contacto 06/05/2026 12:46 p._x001A_m. Ya se realizaron los 6 intentos de contacto, se procede a cancelar con</t>
  </si>
  <si>
    <t>pruebas</t>
  </si>
  <si>
    <t>FS202605031145181941</t>
  </si>
  <si>
    <t xml:space="preserve">QC - CLIENTE DESEA EL PRODUCTO PERO EN UNA FECHA POSTERIOR Se marca a los numeros: 3018961791 Titular ANA MARTINEZ no se logra contacto, se registra intento de contacto 06/05/2026 09:07 a._x001A_m. Ya se realizaron los 6 intentos de contacto, se procede a </t>
  </si>
  <si>
    <t>FS202604301811461995</t>
  </si>
  <si>
    <t>QC - CLIENTE DESISTE DEL SERVICIO / ELIGE LA COMPETENCIA Se marca a los numeros: 3113312585 6042023625 Titular CLAUDIA ELENA ARROYAVE GUTIERREZ no se logra contacto, se registra intento de contacto 06/05/2026 12:46 p._x001A_m. Ya se realizaron los 6 intent</t>
  </si>
  <si>
    <t>FS202604221139057786</t>
  </si>
  <si>
    <t>QC - NO SE LOGRO CONTACTO PARA AGENDAR, Se marco a los números: 3115269766 3107823436 Titular: EDNA YUREHIDY PERDOMO Botache no se logra contacto, se cancela la orden por maximo de intentos 06/05/2026 01:13 p.€m. PREDICTIVO</t>
  </si>
  <si>
    <t>FS202604301549461998</t>
  </si>
  <si>
    <t>QC - CLIENTE NO SOLICITO EL SERVICIO Se marca a los numeros: 3242032365 Titular JUAN SEBASTIAN MURCIA PALMA no se logra contacto, se registra intento de contacto 06/05/2026 09:07 a._x001A_m. Ya se realizaron los 6 intentos de contacto, se procede a cancela</t>
  </si>
  <si>
    <t>FS202605041108282360</t>
  </si>
  <si>
    <t>QT-RECURSOS MAL APROVISIONADOS CANAL_AGENDAMIENTO_CV_ONNET_ Se cancela el pedido por demoras en solución por parte de OnNet, deben reingresar un nuevo pedido  Gestiona Loren Mondragon Fecha 7/5/2026</t>
  </si>
  <si>
    <t>FS202605010947531810</t>
  </si>
  <si>
    <t>QC - YA TIENE SERVICIO MOVISTAR INSTALADO Se marca al número 3144760431 titular VIVIANA MARLEY HERNANDEZ SUAREZ Contesta indica que el servicio fue instalado con la     FS202605020917002105  /la dirección correcta es  CL 12 KR 5 76 APT 201//    valid</t>
  </si>
  <si>
    <t>FS202605061250072321</t>
  </si>
  <si>
    <t>QC - CLIENTE DESISTE DEL SERVICIO / ELIGE LA COMPETENCIA EVA-RESCATE BO Se realiza interacción con la titular Bersy Nayibe Martinez Montenegro, Me indica que ya no desea el servicio por ue fueron los tecnicos y no se pudo instalar ya contrato otro op</t>
  </si>
  <si>
    <t>FS202604241027500470</t>
  </si>
  <si>
    <t>QC - NO SE LOGRO CONTACTO PARA AGENDAR, Se marco a los números: 3117608163 3132429908 Titular: MIGUEL ALFONSO PAEZ ESPITIA no se logra contacto, se cancela la orden por maximo de intentos 05/05/2026 07:18 a.€m. PREDICTIVO</t>
  </si>
  <si>
    <t>FS202605020842072071</t>
  </si>
  <si>
    <t>QT - NO EXISTE RED FTTH Se evidencia que la direccion cuenta con cobertura, sin embargo dada la normativa técnica y por el tipo de predio se requiere de una red PC interna que aún no está instalada, en este caso solo se tiene planeada una CTO externa</t>
  </si>
  <si>
    <t>FS202605050845212699</t>
  </si>
  <si>
    <t>Se cancela el pedido por demoras en solución por parte de OnNet, deben reingresar un nuevo pedido</t>
  </si>
  <si>
    <t>FS202604301032231813</t>
  </si>
  <si>
    <t>DATOS DEL CLIENTE ERRADOS</t>
  </si>
  <si>
    <t>QC - DATOS DEL CLIENTE ERRADOS Se marca al número 3153981077 titular ALFONSO ANTONIO RIZO CAÑON Contesta Tercero Sr Gabriel indica que le instalaron un servicio en la ciudad de Medellín el día de ayer pero manifiesta que no conoce el servicio ni el t</t>
  </si>
  <si>
    <t>FS202604211129485376</t>
  </si>
  <si>
    <t>QC - CLIENTE DESEA EL PRODUCTO PERO EN UNA FECHA POSTERIOR Se marca a los numeros: 3142430184 6018243172 Titular KELLY JOHANA CHOEZ SARMIENTO no se logra contacto, se registra intento de contacto 26/04/2026 03:09 p._x001A_m. Ya se realizaron los 6 intentos</t>
  </si>
  <si>
    <t>FS202605081711232942</t>
  </si>
  <si>
    <t>QC - PEDIDO DUPLICADO CON LA ORDEN EC202605081653316599</t>
  </si>
  <si>
    <t>FS202604231614530140</t>
  </si>
  <si>
    <t>QC - DIRECCION ERRADA Se marca a los numeros: 3103197276 Titular AURA MILENA MURIEL CASTA¿O no se logra contacto, se registra intento de contacto 25/04/2026 02:54 p._x001A_m. Ya se realizaron los 6 intentos de contacto, se procede a cancelar con autorizaci</t>
  </si>
  <si>
    <t>FS202604231208330067</t>
  </si>
  <si>
    <t>FS202604240957480305</t>
  </si>
  <si>
    <t>FS202604181427015341</t>
  </si>
  <si>
    <t>QC - NO SE LOGRO CONTACTO PARA AGENDAR, Se marco a los números: 3002503359 6042078884 3023907507 Titular: ANA HERMELIDA SANCHEZ CANO no se logra contacto, se cancela la orden por maximo de intentos 07/05/2026 06:13 a.€m. PREDICTIVO</t>
  </si>
  <si>
    <t>EC202604191125102708</t>
  </si>
  <si>
    <t>QC - NO SE LOGRO CONTACTO PARA AGENDAR, Se marco a los números: 3046453972 Titular: Byron  Mej¿a Fern¿ndez no se logra contacto, se cancela la orden por maximo de intentos 02/05/2026 06:12 p.€m. PREDICTIVO</t>
  </si>
  <si>
    <t>FS202605051138072639</t>
  </si>
  <si>
    <t>QC-YA TIENE SERVICIO MOVISTAR INSTALADO Se marca a los numeros: 3003687083 6042282778 Titular CAROLINA CUARTAS ZULETA no se logra contacto, se registra intento de contacto 08/05/2026 09:21 a._x001A_m. Ya se realizaron los 6 intentos de contacto, se procede</t>
  </si>
  <si>
    <t>EC202605021824546519</t>
  </si>
  <si>
    <t>FS202605031330142191</t>
  </si>
  <si>
    <t>FS202604251028470651</t>
  </si>
  <si>
    <t>FS202604171616565699</t>
  </si>
  <si>
    <t xml:space="preserve">QC - CLIENTE DESISTE DEL SERVICIO / ELIGE LA COMPETENCIA Se marca a los numeros: 3012575430 6015220554 Titular MARTHA LUCIA RODRIGUEZ MORENO no se logra contacto, se registra intento de contacto 04/05/2026 04:11 p._x001A_m. Ya se realizaron los 6 intentos </t>
  </si>
  <si>
    <t>FS202604301521081638</t>
  </si>
  <si>
    <t>QC - DIRECCION ERRADA Se marca a los numeros: 3144044576 3022819735 3506029991 Titular JOAN SEBASTIAN PINTO REINO no se logra contacto, se registra intento de contacto 08/05/2026 09:21 a._x001A_m. Ya se realizaron los 6 intentos de contacto, se procede a c</t>
  </si>
  <si>
    <t>FS202604261701120675</t>
  </si>
  <si>
    <t>QC - CLIENTE DESISTE DEL SERVICIO / DEMORAS EN LA INSTALACION Se marca al 3193688593 Contesta titular EDWIN ALFONSO RODRIGUEZ  observacion cliente indica que por demoras en la instalacion ya no esta interesado en el servicio  Gestiona YINET AMAYA 8/5</t>
  </si>
  <si>
    <t>FS202604100851223868</t>
  </si>
  <si>
    <t>QC - NO SE LOGRO CONTACTO PARA AGENDAR, Se marco a los números: 3005531162 6076311164 6022132212 3008704362 Titular: OLGA LUCIA PINEDA VILLAMIZAR no se logra contacto, se cancela la orden por maximo de intentos 26/04/2026 08:17 a.€m. PREDICTIVO</t>
  </si>
  <si>
    <t>FS202604270935580664</t>
  </si>
  <si>
    <t>QC - NO SE LOGRO CONTACTO PARA AGENDAR, Se marco a los números: 3103890572 3229484570 Titular: JULIO CESAR GALINDO GOMEZ no se logra contacto, se cancela la orden por maximo de intentos 08/05/2026 08:21 a.€m. PREDICTIVO</t>
  </si>
  <si>
    <t>FS202605031644112416</t>
  </si>
  <si>
    <t>QC - DIRECCION ERRADA Se marca a los numeros: 3213080491 Titular SIRLEY FERNANDA PE¿A RUEDA no se logra contacto, se registra intento de contacto 08/05/2026 09:21 a._x001A_m. Ya se realizaron los 6 intentos de contacto, se procede a cancelar con autorizaci</t>
  </si>
  <si>
    <t>FS202605020930421863</t>
  </si>
  <si>
    <t xml:space="preserve">QT - NO EXISTE RED FTTH se deja comentario de técnico " SIN RED FTTH, asignada CT3-47-01 no hay comunicación ni guía para la instalación, ni se evidencia posteria, para tender la fibra, instalación dirigida para CL 19s KR 1701 INT 161 CASA FINCA, no </t>
  </si>
  <si>
    <t>FS202604251047520427</t>
  </si>
  <si>
    <t>QC - SIN PERMISO PARA INSTALAR Se marca a los numeros: 3012533935 6053243283 6053432052 6053012548 Titular ASTRID ESTHER GUTIERREZ PEREZ no se logra contacto, se registra intento de contacto 03/05/2026 02:18 p._x001A_m. Ya se realizaron los 6 intentos de c</t>
  </si>
  <si>
    <t>FS202605071057322688</t>
  </si>
  <si>
    <t>EC202605041422339851</t>
  </si>
  <si>
    <t>EC202605051649297337</t>
  </si>
  <si>
    <t>QT - NO EXISTE RED FTTH | Tecnico indica: Se llega a predio es un conjunto.de casa que nomquiere cable por fuera dentro del.cojunto.solo.ay claro no ay Movistar aquí | Gestiona Y.G.</t>
  </si>
  <si>
    <t>FS202604181003155256</t>
  </si>
  <si>
    <t>QC - CLIENTE DESISTE DEL SERVICIO / ELIGE LA COMPETENCIA Se marca al 3042443274 Contesta titular YON FREDDY BARAJAS DIMATE  observacion cliente indica que por demoras en la instalación ya contrató con otro operador Gestiona SOFIA MORALES 30/4/2026</t>
  </si>
  <si>
    <t>FS202604301723481985</t>
  </si>
  <si>
    <t>QC - CLIENTE DESISTE DEL SERVICIO / DEMORAS EN LA INSTALACION Se marca al 3166248968 Contesta titular SERGIO FERNANDO MARTINEZ LIZARAZO  observacion usuario indica que debido a demora ya no recibe el servicio cancelo y ya contrato con otro operador s</t>
  </si>
  <si>
    <t>FS202604271128260546</t>
  </si>
  <si>
    <t>QC - PEDIDO DUPLICADO CON LA ORDEN PA202604181304324334</t>
  </si>
  <si>
    <t>FS202605061635222576</t>
  </si>
  <si>
    <t>QC - SIN PERMISO PARA INSTALAR Se marca a los numeros: 3045959596 6015287303 Titular MARIA STELLA CANCELADO CASAS no se logra contacto, se registra intento de contacto 09/05/2026 02:04 p._x001A_m. Ya se realizaron los 6 intentos de contacto, se procede a c</t>
  </si>
  <si>
    <t>FS202605041210042225</t>
  </si>
  <si>
    <t>QT - NO EXISTE RED FTTH se valida orden anterior FS202604270923450702 cancelada con los mismos recursos LFM.</t>
  </si>
  <si>
    <t>EC202605051207193660</t>
  </si>
  <si>
    <t>QC-PLAN ERRADO OFERTA PRIMARIA Se marca a los numeros: 3153260127 Titular Jos¿ Roberto Guzman no se logra contacto, se registra intento de contacto 09/05/2026 02:04 p._x001A_m. Ya se realizaron los 6 intentos de contacto, se procede a cancelar con autoriza</t>
  </si>
  <si>
    <t>FS202605060927092224</t>
  </si>
  <si>
    <t>QC - DIRECCION ERRADA Se marca a los numeros: 3203806311 6015284158 Titular JHON FREDY GAVIRIA PE¿A no se logra contacto, se registra intento de contacto 09/05/2026 02:04 p._x001A_m. Ya se realizaron los 6 intentos de contacto, se procede a cancelar con au</t>
  </si>
  <si>
    <t>FS202604161545044959</t>
  </si>
  <si>
    <t>QC - NO SE LOGRO CONTACTO PARA AGENDAR, Se marco a los números: 3124065719 Titular: MARGOTH ARANGO Hoyos no se logra contacto, se cancela la orden por maximo de intentos 27/04/2026 01:46 p.€m. PREDICTIVO</t>
  </si>
  <si>
    <t>FS202604231006140022</t>
  </si>
  <si>
    <t>QC - SIN PERMISO PARA INSTALAR Se marca a los numeros: 3026669195 Titular BERNARDO OSORIO LONDO¿O no se logra contacto, se registra intento de contacto 03/05/2026 08:39 a._x001A_m. Ya se realizaron los 6 intentos de contacto, se procede a cancelar con auto</t>
  </si>
  <si>
    <t>FS202605081119443061</t>
  </si>
  <si>
    <t>Usuario indica el no solicito ningún servicio</t>
  </si>
  <si>
    <t>FS202604281757201328</t>
  </si>
  <si>
    <t>QC - NO SE LOGRO CONTACTO PARA AGENDAR, Se marco a los números: 3006082240 Titular: CRISTINA YISETH DIAZA no se logra contacto, se cancela la orden por maximo de intentos 09/05/2026 07:36 a.€m. PREDICTIVO</t>
  </si>
  <si>
    <t>FS202605061316253288</t>
  </si>
  <si>
    <t>QC - DIRECCION SIN COMPLEMENTOS Se marca a los numeros: 3206589638 Titular KAREN MARGARITA JIMENEZ no se logra contacto, se registra intento de contacto 09/05/2026 02:04 p._x001A_m. Ya se realizaron los 6 intentos de contacto, se procede a cancelar con aut</t>
  </si>
  <si>
    <t>FS202604281443141371</t>
  </si>
  <si>
    <t>QC - CLIENTE DESISTE DEL SERVICIO / ELIGE LA COMPETENCIA Se marca a los numeros: 3118817088 Titular PAOLA ANDREA MOLANO MADRID no se logra contacto, se registra intento de contacto 09/05/2026 02:04 p._x001A_m. Ya se realizaron los 6 intentos de contacto, s</t>
  </si>
  <si>
    <t>FS202604281524401315</t>
  </si>
  <si>
    <t>Mmm</t>
  </si>
  <si>
    <t>FS202604141135224316</t>
  </si>
  <si>
    <t>v</t>
  </si>
  <si>
    <t>FS202604291153281258</t>
  </si>
  <si>
    <t>FS202604211643005635</t>
  </si>
  <si>
    <t>QC - NO SOLICITO EL SERVICIO Se realiza interacción con la titular TERESITA ECHAVARRIA ARENAS al número 32154504 Indica que no solicito el servicio no vuelve a contestar no valida datos pero desiste del servicio, se procede a cancelar orden GESTIÓN R</t>
  </si>
  <si>
    <t>FS202604161516074942</t>
  </si>
  <si>
    <t>QC - CLIENTE DESISTE DEL SERVICIO / ELIGE LA COMPETENCIA Se marca a los numeros: 3024522526 Titular LILIANA COGOLLO ESTRADA no se logra contacto, se registra intento de contacto 04/05/2026 04:11 p._x001A_m. Ya se realizaron los 6 intentos de contacto, se p</t>
  </si>
  <si>
    <t>FS202604081347493430</t>
  </si>
  <si>
    <t>QC - CLIENTE NO SOLICITO EL SERVICIO Se marca al 3166016741 Contesta titular JESSIKA DANIELA ACERO MARIN  observacion cliente indica que el servicio se solicito a nombre de la mama  Gestiona YINET AMAYA 4/5/2026</t>
  </si>
  <si>
    <t>EC202605021517299074</t>
  </si>
  <si>
    <t>FS202604221510496221</t>
  </si>
  <si>
    <t>QC - CLIENTE DESISTE DEL SERVICIO / ELIGE LA COMPETENCIA Se marca a los numeros: 3218551114 Titular GLORIA PEREZ no se logra contacto, se registra intento de contacto 02/05/2026 03:46 p._x001A_m. Ya se realizaron los 6 intentos de contacto, se procede a ca</t>
  </si>
  <si>
    <t>FS202604290927101392</t>
  </si>
  <si>
    <t>QC - DIRECCION ERRADA Se marca a los numeros: 3172950626 6023922518 6014426197 Titular FAISULY PIZA no se logra contacto, se registra intento de contacto 03/05/2026 02:18 p._x001A_m. Ya se realizaron los 6 intentos de contacto, se procede a cancelar con au</t>
  </si>
  <si>
    <t>EC202605021433071733</t>
  </si>
  <si>
    <t>QC - CLIENTE DESISTE DEL SERVICIO / DEMORAS EN LA INSTALACION Se marca a los numeros: 3183883087 Titular Manuel antonio Bernal vega no se logra contacto, se registra intento de contacto 09/05/2026 02:04 p._x001A_m. Ya se realizaron los 6 intentos de contac</t>
  </si>
  <si>
    <t>EC202604271704293550</t>
  </si>
  <si>
    <t>FS202605011445441831</t>
  </si>
  <si>
    <t>FS202604301059081424</t>
  </si>
  <si>
    <t>QC - CLIENTE NO SOLICITO EL SERVICIO Se marca a los numeros: 3136264079 Titular WOLFAN DE JESUS VELASQUEZ EMILIANIS no se logra contacto, se registra intento de contacto 04/05/2026 04:11 p._x001A_m. Ya se realizaron los 6 intentos de contacto, se procede a</t>
  </si>
  <si>
    <t>FS202604280829140827</t>
  </si>
  <si>
    <t>QT - RECURSOS MAL APROVISIONADOS las CTO sugeridas son cto -1-42-01 y la Cto 2-65-01  Cafa.</t>
  </si>
  <si>
    <t>EC202604271403483444</t>
  </si>
  <si>
    <t>QC - NO SE LOGRO CONTACTO PARA AGENDAR, Se marco a los números: 3223895893 Titular: alejandro  Garnica no se logra contacto, se cancela la orden por maximo de intentos 06/05/2026 01:13 p.€m. PREDICTIVO</t>
  </si>
  <si>
    <t>FS202604271825340917</t>
  </si>
  <si>
    <t>QC - CLIENTE DESISTE DEL SERVICIO POR DECISION PROPIA Se marca al número 3174355160 titular SONIA RUTH MORALES VELASCO Contesta indica que  no les funcionan los controles para la persona que los requiere  //  si funcionan pero a la persona que los va</t>
  </si>
  <si>
    <t>FS202605061429353080</t>
  </si>
  <si>
    <t xml:space="preserve">QC - CLIENTE DESEA EL PRODUCTO PERO EN UNA FECHA POSTERIOR Se marca a los numeros: 3153332227 6016042331 Titular GABRIEL CAMILO TORRES OCHOA no se logra contacto, se registra intento de contacto 09/05/2026 02:04 p._x001A_m. Ya se realizaron los 6 intentos </t>
  </si>
  <si>
    <t>EC202604280812455723</t>
  </si>
  <si>
    <t xml:space="preserve">QT - NO EXISTE RED FTTH | Tecnico indica: fibra de atp validación en predio y se evidencia que la cto aprovisionada para el servicio, se encuentra a más de 400 mts de distancia. a su vez, se trata de validar si se puede realizar un posible cambio de </t>
  </si>
  <si>
    <t>EC202604271656092076</t>
  </si>
  <si>
    <t>QC - SIN PERMISO PARA INSTALAR Se marca a los numeros: 3012322143 Titular Beder Osorio Cuadrado no se logra contacto, se registra intento de contacto 04/05/2026 05:40 p._x001A_m. Ya se realizaron los 6 intentos de contacto, se procede a cancelar con autori</t>
  </si>
  <si>
    <t>EC202604300930183309</t>
  </si>
  <si>
    <t>QC - DIRECCION SIN COMPLEMENTOS Se marca a los numeros: 3205242169 6015243506 Titular Jos¿ Paipa Parra no se logra contacto, se registra intento de contacto 09/05/2026 02:04 p._x001A_m. Ya se realizaron los 6 intentos de contacto, se procede a cancelar con</t>
  </si>
  <si>
    <t>EC202604271717228150</t>
  </si>
  <si>
    <t>QC - DIRECCIÓN ERRADA Se marca al número 1143436345 titular Carlos Ponton Contesta indica el titular que el dirección es	 CL 58 KR  63 - 29, se confirma subir nueva orden con el asesor, validacion de datos OK. indica que es una casa de barrio sin adm</t>
  </si>
  <si>
    <t>FS202604301623212003</t>
  </si>
  <si>
    <t>QC - CLIENTE DESISTE DEL SERVICIO / DEMORAS EN LA INSTALACION Se marca a los numeros: 3005553007 3008034031 Titular RACHEL SEFAIR CEBALLOS no se logra contacto, se registra intento de contacto 09/05/2026 02:04 p._x001A_m. Ya se realizaron los 6 intentos de</t>
  </si>
  <si>
    <t>FS202605051329342693</t>
  </si>
  <si>
    <t>FS202605021459131912</t>
  </si>
  <si>
    <t>QC - PEDIDO DUPLICADO CON LA ORDEN EC202605021359220556</t>
  </si>
  <si>
    <t>FS202604271632040867</t>
  </si>
  <si>
    <t xml:space="preserve">QC - CLIENTE DESISTE DEL SERVICIO / ELIGE LA COMPETENCIA Se marca a los numeros: 3246348808 6042045763 Titular YULI ANDREA ORTIZ ESPINOSA no se logra contacto, se registra intento de contacto 06/05/2026 06:35 p._x001A_m. Ya se realizaron los 6 intentos de </t>
  </si>
  <si>
    <t>FS202605011658361810</t>
  </si>
  <si>
    <t>QC - PEDIDO DUPLICADO CON LA ORDEN FS202605011652521808</t>
  </si>
  <si>
    <t>FS202604291727592178</t>
  </si>
  <si>
    <t>QC - CLIENTE NO SOLICITO EL SERVICIO Se marca a los numeros: 3196290644 6017696247 Titular MAURO DUARTE MARTINEZ DUARTE MARTINEZ no se logra contacto, se registra intento de contacto 04/05/2026 05:40 p._x001A_m. Ya se realizaron los 6 intentos de contacto,</t>
  </si>
  <si>
    <t>FS202605061030182262</t>
  </si>
  <si>
    <t>QC - PEDIDO DUPLICADO CON LA ORDEN FS202605041157042216</t>
  </si>
  <si>
    <t>FS202605011152121081</t>
  </si>
  <si>
    <t>QC - DIRECCIÓN ERRADA Se marca al número 3132192038 titular MARIA NELFY NELFY ANDRADE LOSADA en contacto con el cliente se valida plan ok datos el cliente indica que la dirección con la torre correcta es CL 78 KR 8-42 TOR 2 APT 105  - barrio camino d</t>
  </si>
  <si>
    <t>FS202605021212032176</t>
  </si>
  <si>
    <t>QT - RECURSOS MAL APROVISIONADOS La CTO que le sirve es CT 1/5-8-58-04 | Gestiona Y.G.</t>
  </si>
  <si>
    <t>EC202605090938181841</t>
  </si>
  <si>
    <t>QC - NO SOLICITO EL SERVICIO Se realiza interacción con la titular geraldine  carrero al número 3213431364 Indica que no solicito el servicio no vuelve a contestar no valida datos pero desiste del servicio, se procede a cancelar orden GESTIÓN REALIZA</t>
  </si>
  <si>
    <t>FS202605051605432368</t>
  </si>
  <si>
    <t>CAMBIO PLAN POR DECISION DEL CLIENTE</t>
  </si>
  <si>
    <t>QC - CAMBIO PLAN POR DECISION DEL CLIENTE Se realiza interacción con la titular GEOVANNY DE JESUS GALLEGO QUINTERO al número 3203654928 indica que  solicito el cambio de plan ya que   desea el servicio de internet y  tv, indica que ya le están genera</t>
  </si>
  <si>
    <t>EC202605041550447624</t>
  </si>
  <si>
    <t>QC - CLIENTE NO SOLICITO EL SERVICIO Se marca a los numeros: 3207708967 Titular Diego Manotas no se logra contacto, se registra intento de contacto 09/05/2026 09:08 a._x001A_m. Ya se realizaron los 6 intentos de contacto, se procede a cancelar con autoriza</t>
  </si>
  <si>
    <t>FS202604290943041563</t>
  </si>
  <si>
    <t>QC - PEDIDO DUPLICADO CON LA ORDEN FS202604290930241119</t>
  </si>
  <si>
    <t>FS202605061136273250</t>
  </si>
  <si>
    <t>QC - SIN PERMISOS PARA INSTALAR Se marca al número 3123920395   3172189205   3137644518  titular MARIA MAGDALENA FLOREZ CARREO se realizan 6 intentos de llamada no contesta se cancela orden bajo autorización de supervisor Gestiona CAAS 9/5/2026</t>
  </si>
  <si>
    <t>EC202604251107045388</t>
  </si>
  <si>
    <t>QT - NO EXISTE RED FTTH se deja comentario de técnico " Se vino a predio a validar la orden la. Dirección esta bien pero viene sin complemento a dicional el edificio no cuenta con punto de apoyo no cuenta con red de ftth y no cuenta con a condicionam</t>
  </si>
  <si>
    <t>FS202605051218491407</t>
  </si>
  <si>
    <t>FS202605061650003384</t>
  </si>
  <si>
    <t>QC - DIRECCIÓN ERRADA Se marca al número 3151112936 titular JESUS DAVID NAVARRETE JAIMES Contesta  DIANA  hermana del TT  indica que la direccion es la calle 1a 1w 21  se validan los datos  para cancelar la orden y se le indica como generar otra orde</t>
  </si>
  <si>
    <t>FS202605101322243195</t>
  </si>
  <si>
    <t>QC - CLIENTE DESISTE DEL SERVICIO POR DECISIÓN PROPIA EVA-RESCATE BO Se realiza interacción con la titular Anyi Lopez, Me indica que ya no desea el servicio por que cambio de opinion se procede a cancelar. GESTIÓN REALIZADA POR CHAT EVA. AVRH</t>
  </si>
  <si>
    <t>FS202605061048312900</t>
  </si>
  <si>
    <t>QT- NO EXIXTE RED FTTH Se valida la orden anterior FS202604011535592450 cancelada con los mismos recuersos. Gestiona Y.G.</t>
  </si>
  <si>
    <t>FS202605061143102819</t>
  </si>
  <si>
    <t>QT - NO EXISTE RED FTTH se deja comentario de técnico " no existe red de ftth en el edificio y la administración no permite cables por la fachada por eso no se puede realizar la instalación. "  Cafa.</t>
  </si>
  <si>
    <t>FS202605051042172745</t>
  </si>
  <si>
    <t>QC - CLIENTE DESISTE DEL SERVICIO / ELIGE LA COMPETENCIA Se marca a los numeros: 3015229185 Titular ALEJANDRA MARTINEZ no se logra contacto, se registra intento de contacto 09/05/2026 02:04 p._x001A_m. Ya se realizaron los 6 intentos de contacto, se proced</t>
  </si>
  <si>
    <t>FS202605051843212304</t>
  </si>
  <si>
    <t>FS202604301354321689</t>
  </si>
  <si>
    <t>QC - NO SE LOGRO CONTACTO PARA AGENDAR, Se marco a los números: 3143113614 Titular: ANDREA MILENA ENCISO MENDEZ no se logra contacto, se cancela la orden por maximo de intentos 10/05/2026 01:01 p.€m. PREDICTIVO</t>
  </si>
  <si>
    <t>EC202605041457154059</t>
  </si>
  <si>
    <t>QC - PLAN ERRADO OFERTA PRIMARIA Se marca al número 3223630085 titular DANIELA ALEJANDRA RAMIREZ LONDOO Contesta indica que debió de salir como para pymes y no como individual porque es para un local, barrio centro y el cc galerías el hueco indica qu</t>
  </si>
  <si>
    <t>FS202605081456542920</t>
  </si>
  <si>
    <t xml:space="preserve">QC - CLIENTE DESISTE DEL SERVICIO / ELIGE LA COMPETENCIA EVA-RESCATE BO Se realiza interacción con la titular Sandra Liliana Osorio Ramirez, Me indica que ya no desea el servicio porque el operador actual le ofrecio algo mejor se procede a cancelar. </t>
  </si>
  <si>
    <t>FS202605051532301453</t>
  </si>
  <si>
    <t>QC - DIRECCION ERRADA Se marca a los numeros: 3194290736 6018156387 Titular SAUL CUBILLOS no se logra contacto, se registra intento de contacto 09/05/2026 02:04 p._x001A_m. Ya se realizaron los 6 intentos de contacto, se procede a cancelar con autorización</t>
  </si>
  <si>
    <t>FS202604230930470016</t>
  </si>
  <si>
    <t>QC - CLIENTE DESISTE DEL SERVICIO / DEMORAS EN LA INSTALACIÓN Se marca al número 3104488624 titular</t>
  </si>
  <si>
    <t>FS202604241825550464</t>
  </si>
  <si>
    <t>QC - CLIENTE DESISTE DEL SERVICIO / DEMORAS EN LA INSTALACIÓN Se realiza interacción con la titular</t>
  </si>
  <si>
    <t>FS202605061601153115</t>
  </si>
  <si>
    <t>FS202605031325031750</t>
  </si>
  <si>
    <t>QC - DIRECCION ERRADA Se marca a los numeros: 3241784079 6053261058 Titular NUBIA AGUILAR no se logra contacto, se registra intento de contacto 06/05/2026 09:07 a._x001A_m. Ya se realizaron los 6 intentos de contacto, se procede a cancelar con autorización</t>
  </si>
  <si>
    <t>EC202605041839537634</t>
  </si>
  <si>
    <t>QT - NO EXISTE RED FTTH | Tecnico indica: se suspende sin red ftth ya que la cto que asigna está por fuera de la universidad y se necesita pc interna, válida supervisor Maira caso | Gestiona Y.G.</t>
  </si>
  <si>
    <t>FS202605051748152404</t>
  </si>
  <si>
    <t>QC - CLIENTE DESEA EL PRODUCTO PERO EN UNA FECHA POSTERIOR Se marca a los numeros: 3166404932 6017436227 Titular GERMAN LEONIDAS ORJUELA BORDA no se logra contacto, se registra intento de contacto 09/05/2026 02:04 p._x001A_m. Ya se realizaron los 6 intento</t>
  </si>
  <si>
    <t>FS202605041233092073</t>
  </si>
  <si>
    <t>QC - DIRECCIÓN ERRADA Se marca al número 3146691975 titular LILIANA CONTRERAS DIAZ en contacto con el cliente se valida plan ok  datos cliente indica que la dirección de agendador esta errada indica que la dirección correcta es //KR 13 CL 17 - 17 TOR</t>
  </si>
  <si>
    <t>EC202604162001346467</t>
  </si>
  <si>
    <t>QC - NO SOLICITO EL SERVICIO Se realiza interacción con la titular Angie carolina Hernndez al número 31605944 Indica que no solicito el servicio no vuelve a contestar no valida datos pero desiste del servicio, se procede a cancelar orden GESTIÓN REAL</t>
  </si>
  <si>
    <t>FS202605081229243992</t>
  </si>
  <si>
    <t>QC - YA TIENE SERVICIO MOVISTAR INSTALADO Se marca al número 3168269804 titular NELSON EDUARDO GUTIERREZ SILVA Contesta indica que ya fue instalado el servicio numero de orden FS202605081506443594, ya no desea que se comuniquen mas ya que  du servici</t>
  </si>
  <si>
    <t>FS202605011110201814</t>
  </si>
  <si>
    <t>QC - CLIENTE DESISTE DEL SERVICIO / DEMORAS EN LA INSTALACIÓN Se marca al número 3044209179 titular</t>
  </si>
  <si>
    <t>FS202605040940482329</t>
  </si>
  <si>
    <t>ERROR EN COMPLEMENTO</t>
  </si>
  <si>
    <t>FS202605051057452185</t>
  </si>
  <si>
    <t>QC - CLIENTE DESISTE DEL SERVICIO / DEMORAS EN LA INSTALACION Se marca a los numeros: 3153708810 Titular MARIA VIRGINIA PATI¿O DE FLOREZ no se logra contacto, se registra intento de contacto 10/05/2026 02:32 p._x001A_m. Ya se realizaron los 6 intentos de c</t>
  </si>
  <si>
    <t>EC202605011213422891</t>
  </si>
  <si>
    <t>QC - CLIENTE DESISTE DEL SERVICIO / DEMORAS EN LA INSTALACION Se marca a los numeros: 3204665713 Titular Sebastian Dur¿n Pinto no se logra contacto, se registra intento de contacto 06/05/2026 12:46 p._x001A_m. Ya se realizaron los 6 intentos de contacto, s</t>
  </si>
  <si>
    <t>FS202604111136014779</t>
  </si>
  <si>
    <t>FS202604301111391649</t>
  </si>
  <si>
    <t>QC - CLIENTE DESISTE DEL SERVICIO / ELIGE LA COMPETENCIA Se marca a los numeros: 3006025967 Titular JUAN JOSE AYALA MORENO no se logra contacto, se registra intento de contacto 11/05/2026 05:33 p._x001A_m. Ya se realizaron los 6 intentos de contacto, se pr</t>
  </si>
  <si>
    <t>EC202605071258543475</t>
  </si>
  <si>
    <t xml:space="preserve">QC - CLIENTE DESISTE DEL SERVICIO / ELIGE LA COMPETENCIA Se marca a los numeros: 3053700343 Titular LAURA CAMILA CASTRO FONSECA no se logra contacto, se registra intento de contacto 11/05/2026 11:10 a._x001A_m. Ya se realizaron los 6 intentos de contacto, </t>
  </si>
  <si>
    <t>EC202605071201256647</t>
  </si>
  <si>
    <t>QC - CLIENTE DESISTE DEL SERVICIO POR DECISION PROPIA Se marca al número 3046008351 titular Fabio Nestor Guzmn Figueroa Contesta indica que ya no necesita el servicio hogar  // no indica el motivo  // se objeta resaltando Banda Ancha 900  mbs simétri</t>
  </si>
  <si>
    <t>FS202605111821103205</t>
  </si>
  <si>
    <t xml:space="preserve">QC - SIN PERMISOS PARA INSTALAR Se realiza interacción con la titular ALVARO ROMAN LASPRILLA RODRIGUEZ al número 3222504023 indica que ya no desea el servicio por que el dueño del apartamento o permitió la instalación, deja de contestar , se procede </t>
  </si>
  <si>
    <t>FS202605071123303713</t>
  </si>
  <si>
    <t>QC - ERROR EN COMPLEMENTO Se marca a los numeros: 3103008476 Titular EUSEBIO ALEJANDRO Rodr¿guez Araujo no se logra contacto, se registra intento de contacto 11/05/2026 11:10 a._x001A_m. Ya se realizaron los 6 intentos de contacto, se procede a cancelar co</t>
  </si>
  <si>
    <t>FS202605061451182473</t>
  </si>
  <si>
    <t>QC - DIRECCION ERRADA Se marca a los numeros: 3197412897 3126073762 Titular 678 KOREAN BBQ SAS no se logra contacto, se registra intento de contacto 11/05/2026 05:33 p._x001A_m. Ya se realizaron los 6 intentos de contacto, se procede a cancelar con autoriz</t>
  </si>
  <si>
    <t>FS202605091348374280</t>
  </si>
  <si>
    <t>VIA PRINCIPAL ERRADA</t>
  </si>
  <si>
    <t>QC - VIA PRINCIPAL ERRADA Se realiza interacción con la titular LEONARDO QUENGUAN al número 3215454518 indica que la dirección correcta es CL 10 SUR  13 38 y en sistema contamos con la dirección Calle 10 No 13 38 Apto 1, se evidencia un error en la v</t>
  </si>
  <si>
    <t>EC202605091810094372</t>
  </si>
  <si>
    <t>QT - RECURSOS MAL APROVISIONADOS las CTO sugeridas son  PC2-01-1  Cafa.</t>
  </si>
  <si>
    <t>FS202604211710087198</t>
  </si>
  <si>
    <t>QC - DIRECCION SIN COMPLEMENTOS Se marca a los numeros: 3016312335 3217994459 Titular MARIA CAMILA ERAZO ARTEAGA no se logra contacto, se registra intento de contacto 11/05/2026 05:33 p._x001A_m. Ya se realizaron los 6 intentos de contacto, se procede a ca</t>
  </si>
  <si>
    <t>EC202605071540202585</t>
  </si>
  <si>
    <t>QC - SIN PERMISO PARA INSTALAR Se marca a los numeros: 3224086444 6015254640 Titular Edgar Alfonso Bejarano Hernandez no se logra contacto, se registra intento de contacto 11/05/2026 05:33 p._x001A_m. Ya se realizaron los 6 intentos de contacto, se procede</t>
  </si>
  <si>
    <t>FS202604291755261803</t>
  </si>
  <si>
    <t>QT - NO EXISTE RED FTTH se deja comentario de técnico " La PC asignada no sirve para la instalación</t>
  </si>
  <si>
    <t>FS202605110839443206</t>
  </si>
  <si>
    <t>QC - CLIENTE DESISTE DEL SERVICIO POR DECISIÓN PROPIA EVA-RESCATE BO Se realiza interacción con el titular Mauricio Rosero Arredondo, Me indica que ya no desea el servicio por wue se va a mudar y en la nueva dirreccion no cuenta con cobertura se proc</t>
  </si>
  <si>
    <t>FS202605071032383240</t>
  </si>
  <si>
    <t>QC - CLIENTE DESISTE DEL SERVICIO / DEMORAS EN LA INSTALACION Se marca al 3133664587 Contesta titular JUAN CAMILO VASQUEZ BEDOYA  observacion indica que le programaron más de un visita y los técnicos no cumplieron  Gestiona Valentina Ramírez 12/5/202</t>
  </si>
  <si>
    <t>Orden cancelada por no pago</t>
  </si>
  <si>
    <t>FS202605112009584075</t>
  </si>
  <si>
    <t>QC - PEDIDO DUPLICADO CON LA ORDEN EC202605111935148884</t>
  </si>
  <si>
    <t>FS202605071134093056</t>
  </si>
  <si>
    <t>QC - DIRECCION ERRADA Se marca a los numeros: 3243445914 Titular JUAN ALFONSO CORRO RODRIGUEZ no se logra contacto, se registra intento de contacto 11/05/2026 11:10 a._x001A_m. Ya se realizaron los 6 intentos de contacto, se procede a cancelar con autoriza</t>
  </si>
  <si>
    <t>FS202605121248510151</t>
  </si>
  <si>
    <t>QC - CLIENTE DESISTE DEL SERVICIO POR DECISIÓN PROPIA EVA-RESCATE BO Se realiza interacción con Angélica Berrio, hijo(a) de titular Nora Esther Teran Rocha, Me contesta la hija me dice que no autoriza la instalacion se procede a cancelar. GESTIÓN REA</t>
  </si>
  <si>
    <t>pruebaas</t>
  </si>
  <si>
    <t>FS202605081640293976</t>
  </si>
  <si>
    <t>FS202604280752331028</t>
  </si>
  <si>
    <t>QC - CLIENTE DESEA EL PRODUCTO, PERO EN UNA FECHA POSTERIOR Se marca al 3151092123 Contesta titular CRISTIAN DAYAN HOYOS titular   observacion cliente esta haciendo una reparación eléctrica cuando termine solicita el servicio  Gestiona Edwin  RIveros</t>
  </si>
  <si>
    <t>FS202605051144202639</t>
  </si>
  <si>
    <t>QC - CLIENTE DESISTE DEL SERVICIO / DEMORAS EN LA INSTALACION Se marca al 3002444608 Contesta titular JOSHUA JOSE CAICEDO VEGA  observacion cliente molesto por demoras en la instalación ya no esta interesado en el servicio  Gestiona YINET AMAYA 12/5/</t>
  </si>
  <si>
    <t>FS202605081624143624</t>
  </si>
  <si>
    <t>QC - CLIENTE DESEA EL PRODUCTO PERO EN UNA FECHA POSTERIOR Se marca a los numeros: 3012309000 Titular GIOVANNY SANCHEZ no se logra contacto, se registra intento de contacto 12/05/2026 05:43 p._x001A_m. Ya se realizaron los 6 intentos de contacto, se proced</t>
  </si>
  <si>
    <t>FS202605121328340099</t>
  </si>
  <si>
    <t>QC - PEDIDO DUPLICADO CON LA ORDEN EC202605091238501336</t>
  </si>
  <si>
    <t>EC202605081911467134</t>
  </si>
  <si>
    <t>QC - CLIENTE NO SOLICITO EL SERVICIO Se marca a los numeros: 3206932105 Titular Maria camila Cardona castrillons no se logra contacto, se registra intento de contacto 12/05/2026 05:43 p._x001A_m. Ya se realizaron los 6 intentos de contacto, se procede a ca</t>
  </si>
  <si>
    <t>EC202605120834525668</t>
  </si>
  <si>
    <t>735 - Estamos solucionando un problema. Intente nuevamente en 10 minutos.</t>
  </si>
  <si>
    <t>FS202605071420423777</t>
  </si>
  <si>
    <t>QC - CLIENTE DESEA EL PRODUCTO PERO EN UNA FECHA POSTERIOR Se marca a los numeros: 6014203344 Titular BENJAMIN ALEJANDRO BALLESTEROS PRIETO no se logra contacto, se registra intento de contacto 12/05/2026 11:34 a._x001A_m. Ya se realizaron los 6 intentos d</t>
  </si>
  <si>
    <t>FS202605060939233292</t>
  </si>
  <si>
    <t>QC - DIRECCIÓN ERRADA Se marca al número 3142175979 titular KAREN DANIELA GARCIA HERNANDEZ Contesta</t>
  </si>
  <si>
    <t>FS202605110932364240</t>
  </si>
  <si>
    <t>QC - PEDIDO DUPLICADO CON LA ORDEN FS202605110919583426</t>
  </si>
  <si>
    <t>EC202605090706336686</t>
  </si>
  <si>
    <t>QC - YA TIENE SERVICIO MOVISTAR INSTALADO CON LA ORDEN FS202605101257223877</t>
  </si>
  <si>
    <t>FS202604251050570408</t>
  </si>
  <si>
    <t>FS202604251817490387</t>
  </si>
  <si>
    <t>QC - SIN PERMISO PARA INSTALAR Se marca a los numeros: 6015215380 Titular JHON EDINSON MARTINEZ GALVAN no se logra contacto, se registra intento de contacto 12/05/2026 11:34 a._x001A_m. Ya se realizaron los 6 intentos de contacto, se procede a cancelar con</t>
  </si>
  <si>
    <t>FS202605020957492573</t>
  </si>
  <si>
    <t>QC - SIN PERMISO PARA INSTALAR Se marca al 3132620813 Contesta titular MARIA VELEZ titular   observacion cliente indica que no toma el servicio ya que el asesor fue agresivo con ella  Gestiona Edwin  Riveros 12/5/2026</t>
  </si>
  <si>
    <t>FS202605071102072821</t>
  </si>
  <si>
    <t>QC - CLIENTE DESISTE DEL SERVICIO / ELIGE LA COMPETENCIA Se marca a los numeros: 3150897270 3208587062 Titular JUAN EDUARDO BARRIENTOS BAUTISTA no se logra contacto, se registra intento de contacto 11/05/2026 05:33 p._x001A_m. Ya se realizaron los 6 intent</t>
  </si>
  <si>
    <t>FS202605080947233454</t>
  </si>
  <si>
    <t>FS202605071514272935</t>
  </si>
  <si>
    <t>QC - SIN PERMISO PARA INSTALAR Se marca a los numeros: 3004935812 6067377300 Titular MARIA RIOS no se logra contacto, se registra intento de contacto 13/05/2026 11:56 a._x001A_m. Ya se realizaron los 6 intentos de contacto, se procede a cancelar con autori</t>
  </si>
  <si>
    <t>FS202605020839572123</t>
  </si>
  <si>
    <t>QC - SIN PERMISOS PARA INSTALAR Se marca al número 3006239468 titular GEOMARY PAOLA HERNANDEZ PACHECO se realizan 6 intentos de llamada no contesta se cancela orden bajo autorización de supervisor Gestiona JLCR 13/5/2026</t>
  </si>
  <si>
    <t>FS202605081718551923</t>
  </si>
  <si>
    <t>FS202605061022282774</t>
  </si>
  <si>
    <t>QC - CLIENTE DESISTE DEL SERVICIO / ELIGE LA COMPETENCIA Se marca a los numeros: 3166274881 Titular DANIELA GARCIA DURAN no se logra contacto, se registra intento de contacto 13/05/2026 11:56 a._x001A_m. Ya se realizaron los 6 intentos de contacto, se proc</t>
  </si>
  <si>
    <t>FS202605120854470008</t>
  </si>
  <si>
    <t xml:space="preserve">QT - NO EXISTE RED FTTH se deja comentario de técnico " Se llega a predio el cual se evidencia q en el barrio donde es la instalacion no hay red de movistar barrio pablo bello Las vias asignadas son del barrio el mirador Se valida supervisor de zona </t>
  </si>
  <si>
    <t>FS202605041146352373</t>
  </si>
  <si>
    <t>FS202605131825360498</t>
  </si>
  <si>
    <t>QC - PEDIDO DUPLICADO CON LA ORDEN FS202605111345523341</t>
  </si>
  <si>
    <t>EC202605110829376872</t>
  </si>
  <si>
    <t>PLAN ERRADO OFERTA SUPLEMENTARIA</t>
  </si>
  <si>
    <t>QC - PLAN ERRADO OFERTA SUPLEMENTARIA EVA-RESCATE BO Se realiza interacción con la titular Lina María Gómez Monroy, Indica que solicito el servicio de la línea móvil incluida dentro del plan solicitando el servicio de movistar total se le informa que</t>
  </si>
  <si>
    <t>Remark</t>
  </si>
  <si>
    <t>PROCESO</t>
  </si>
  <si>
    <t>VAL SISTEMA</t>
  </si>
  <si>
    <t>POSIBLE CARRUSEL</t>
  </si>
  <si>
    <t>ASESOR</t>
  </si>
  <si>
    <t>VENTA</t>
  </si>
  <si>
    <t>QC - CLIENTE DESISTE</t>
  </si>
  <si>
    <t>CLIENTE</t>
  </si>
  <si>
    <t>CONFIRMACION CLIENTE</t>
  </si>
  <si>
    <t>QC - CLIENTE DESISTE / DEMORAS EN LA INSTALACION</t>
  </si>
  <si>
    <t>TECNICO</t>
  </si>
  <si>
    <t>INSTALACION</t>
  </si>
  <si>
    <t>QC - CLIENTE DESISTE / ELIGE LA COMPETENCIA</t>
  </si>
  <si>
    <t>QC - CLIENTE DESISTE / INCONFORMIDAD TARIFAS</t>
  </si>
  <si>
    <t>QC - CLIENTE DESISTE / INCONSISTENCIA EN LA OFERTA</t>
  </si>
  <si>
    <t>QC - CLIENTE DESISTE / RETENIDO POR OTRO OPERADOR</t>
  </si>
  <si>
    <t>QC - CLIENTE DESISTE / SITUACION ECONOMICA</t>
  </si>
  <si>
    <t>QC - CLIENTE SOLICITO OPERACION COMERCIAL DIFERENTE</t>
  </si>
  <si>
    <t>QC - CONDICIONES DE PREDIO NO APTAS PARA LA INSTALACION</t>
  </si>
  <si>
    <t>QC - ERROR EN EMAIL</t>
  </si>
  <si>
    <t>QC - INCUMPLIMIENTO CITA ATRIBUIBLE AL CLIENTE</t>
  </si>
  <si>
    <t>QC - LOCALIDAD ERRADA</t>
  </si>
  <si>
    <t>QC - NO SE LOGRO CONTACTO PARA AGENDAR</t>
  </si>
  <si>
    <t>AGENDAMIENTO</t>
  </si>
  <si>
    <t>QC - PEDIDO DUPLICADO</t>
  </si>
  <si>
    <t>QC - PLAN ERRADO</t>
  </si>
  <si>
    <t>QC - YA TIENE SERVICIO MOVISTAR INSTALADO</t>
  </si>
  <si>
    <t>QF - POSIBLE SUPLANTACION</t>
  </si>
  <si>
    <t>QS - ERROR DE  FLUJO</t>
  </si>
  <si>
    <t>SISTEMA</t>
  </si>
  <si>
    <t>QT - DISTANCIA EXCEDIDA</t>
  </si>
  <si>
    <t>QT - DUCTOS OBSTRUIDOS</t>
  </si>
  <si>
    <t>QT - SIN ESPECIFACION DE QUIEBRE</t>
  </si>
  <si>
    <t>Andres Leonardo Barrera Argumedo</t>
  </si>
  <si>
    <t>Brayan Nicolas Sierra Rodriguez</t>
  </si>
  <si>
    <t>Carlos Jose Nieves Pinto</t>
  </si>
  <si>
    <t>Deiner Alexis Tole Sanchez</t>
  </si>
  <si>
    <t>Danilo Salazar Peinado</t>
  </si>
  <si>
    <t>David Alejandro Suarez Lozada</t>
  </si>
  <si>
    <t>Elvia Arsenia Guerrero</t>
  </si>
  <si>
    <t xml:space="preserve">Jhojan Alexander Jimenez Melo </t>
  </si>
  <si>
    <t>Santiago Gomez Lopez</t>
  </si>
  <si>
    <t>Jesus Leonardo Zambrano Cortes</t>
  </si>
  <si>
    <t>Johan Sebastian Duarte Correa</t>
  </si>
  <si>
    <t>Jose Luidander Rodriguez Bello</t>
  </si>
  <si>
    <t>Joynner Fernando  Briseño Olivieri</t>
  </si>
  <si>
    <t>Julian Alexander Castellanos Castellanos</t>
  </si>
  <si>
    <t>Brayan Mauricio Viracacha Barbosa</t>
  </si>
  <si>
    <t>Miguel Angel Mendonza Guerrero</t>
  </si>
  <si>
    <t>Daniel Felipe Leyva Rico</t>
  </si>
  <si>
    <t>Nohora Amado Londoño</t>
  </si>
  <si>
    <t>Sergio Andrey Rico Diaz</t>
  </si>
  <si>
    <t>Sharon Natalia Gonzalez Cañadulce</t>
  </si>
  <si>
    <t xml:space="preserve">Tatiana Perilla Alfonso </t>
  </si>
  <si>
    <t>Julyeth Estefany Salamanca Porras</t>
  </si>
  <si>
    <t>Viviana Patricia Benavides Zuniga</t>
  </si>
  <si>
    <t>Walter Berrio Gonzalez</t>
  </si>
  <si>
    <t>Brandon Stiben Cerinza Bonilla</t>
  </si>
  <si>
    <t>Jose Miller  Villanueva Anzola</t>
  </si>
  <si>
    <t xml:space="preserve">Brayan Steven Duran </t>
  </si>
  <si>
    <t>Cesar De Jesus Espina Perdomo</t>
  </si>
  <si>
    <t>Clara Judith Tovar Romero</t>
  </si>
  <si>
    <t>Daniel Andres Chavez Moncada</t>
  </si>
  <si>
    <t>Erika Tatiana Castro Jojoa</t>
  </si>
  <si>
    <t>Hasbleidy Saray Hernandez Ramos</t>
  </si>
  <si>
    <t>Johan Felipe Barreiro Valderrama</t>
  </si>
  <si>
    <t>Jose Raul Peña Saavedra</t>
  </si>
  <si>
    <t xml:space="preserve">Juan Esteban Montoya Calle </t>
  </si>
  <si>
    <t>Laura Valentina Cely Barrera</t>
  </si>
  <si>
    <t>Luis Gonzalo Reyes Urueña</t>
  </si>
  <si>
    <t>Mayerli Paola Bedoya Gutierrez</t>
  </si>
  <si>
    <t>Natalia Andrea Salcedo Garzon</t>
  </si>
  <si>
    <t>Yamile Lopez Lopez Bustacara</t>
  </si>
  <si>
    <t>Anderson Jair Montoya Tuberquia</t>
  </si>
  <si>
    <t>Beli Duvan Castro Rangel</t>
  </si>
  <si>
    <t>Brandon Avila Zamudio</t>
  </si>
  <si>
    <t>Brayan Nicolay Plazas  Vargas</t>
  </si>
  <si>
    <t>Cristhian Santiago Cespedes Checa</t>
  </si>
  <si>
    <t>Daniela Aislant Malaver</t>
  </si>
  <si>
    <t xml:space="preserve">Dayana Karina Ortiz Acosta </t>
  </si>
  <si>
    <t>Fredy Andres Rubio Munoz</t>
  </si>
  <si>
    <t xml:space="preserve">Gabriela Medina Silva </t>
  </si>
  <si>
    <t xml:space="preserve">Geraldine Cespedes Cespedes </t>
  </si>
  <si>
    <t>Hugo Fabian  Moncayo Cardenas</t>
  </si>
  <si>
    <t>Marolyn Valentina Sierra</t>
  </si>
  <si>
    <t>Juan David Cardenas Hurtado</t>
  </si>
  <si>
    <t>Karol Dayana Medina Quintero</t>
  </si>
  <si>
    <t>Sergio Ignacio Chaves Mendoza</t>
  </si>
  <si>
    <t>Tatiana Alvis Domínguez</t>
  </si>
  <si>
    <t>Melissa Gabriela Benavides Rincon</t>
  </si>
  <si>
    <t xml:space="preserve">Paula Andrea Acosta Sosa </t>
  </si>
  <si>
    <t xml:space="preserve">Jhonnatan David Guzman Mattos </t>
  </si>
  <si>
    <t>Vargas Valbuena Danna Valentina</t>
  </si>
  <si>
    <t xml:space="preserve">Victor Sebastian Peña Olarte </t>
  </si>
  <si>
    <t>Angeline Nikol Colmenares Gomez</t>
  </si>
  <si>
    <t>Angie Katherin Hernandez Real</t>
  </si>
  <si>
    <t>Bragdon Alexander Velasquez Cespedes</t>
  </si>
  <si>
    <t>Brandon Julian Ardila Daza</t>
  </si>
  <si>
    <t>Claudia Marcela Rojas Lozano</t>
  </si>
  <si>
    <t>Danny Joel Chinome Rico</t>
  </si>
  <si>
    <t xml:space="preserve">David Santiago Torres Vasquez </t>
  </si>
  <si>
    <t xml:space="preserve">Emily Jiseth Muñoz Vega </t>
  </si>
  <si>
    <t>Gian Franco Chinome Calvo</t>
  </si>
  <si>
    <t xml:space="preserve">Gonzalez  Martinez Juan  Jose </t>
  </si>
  <si>
    <t>Hector Steven Vasquez Rojas</t>
  </si>
  <si>
    <t>Jaider Fernando Gonzalez Ardila</t>
  </si>
  <si>
    <t>Jessica Alejandra Verdugo Cardenas</t>
  </si>
  <si>
    <t xml:space="preserve">Jessica Jeraldin Galvis Velasquez </t>
  </si>
  <si>
    <t>Jimmy Alberto Yara Tapiero</t>
  </si>
  <si>
    <t>Jose Alfonso Martinez Diaz</t>
  </si>
  <si>
    <t>Juan Mateo Prieto Charry</t>
  </si>
  <si>
    <t>Juli Andrea Beltran Rodriguez</t>
  </si>
  <si>
    <t>Laura Martínez</t>
  </si>
  <si>
    <t>Laura Stefania Alvarez Poveda</t>
  </si>
  <si>
    <t>Lina Marcela Bernal Peña</t>
  </si>
  <si>
    <t xml:space="preserve">Maria Fernanda Rodriguez Berrios </t>
  </si>
  <si>
    <t xml:space="preserve">Mariana Idali Papamija Anacona </t>
  </si>
  <si>
    <t xml:space="preserve">Marisel Acuña Garcia </t>
  </si>
  <si>
    <t>Miguel Fernando Tovar Barraza</t>
  </si>
  <si>
    <t>Sara Esteicy Perea Murillo</t>
  </si>
  <si>
    <t>Sebastian Porras Vargas</t>
  </si>
  <si>
    <t>Sergio Andres Acevedo Martinez</t>
  </si>
  <si>
    <t>Sergio Nicolas Jiménez Nieto</t>
  </si>
  <si>
    <t>Stefanny Camacho Castillo</t>
  </si>
  <si>
    <t>Tamara Ordonez Machuca</t>
  </si>
  <si>
    <t>Victor Hugo Ramirez Castañeda</t>
  </si>
  <si>
    <t>Shirley Florez Novoa</t>
  </si>
  <si>
    <t>Mayerly Masmela Balaguera</t>
  </si>
  <si>
    <t xml:space="preserve">Juan Diego Moyano Tovar </t>
  </si>
  <si>
    <t>Milton Ramon Rodriguez Baquero</t>
  </si>
  <si>
    <t xml:space="preserve">Jonathan Steven Saenz Salcedo </t>
  </si>
  <si>
    <t>Yesica Alejandra Poloche Angel</t>
  </si>
  <si>
    <t>David Santiago Ramírez Pérez</t>
  </si>
  <si>
    <t>Marisol Avella</t>
  </si>
  <si>
    <t>Maria Acosta</t>
  </si>
  <si>
    <t>Yeni Moncada</t>
  </si>
  <si>
    <t>Michael Rodriguez</t>
  </si>
  <si>
    <t>Fija</t>
  </si>
  <si>
    <t>Móvil</t>
  </si>
  <si>
    <t>CEDULA CLIENTE</t>
  </si>
  <si>
    <t>TELEFONO CLIENTE</t>
  </si>
  <si>
    <t>DIA PDC</t>
  </si>
  <si>
    <t>DIAS MES PDC</t>
  </si>
  <si>
    <t>DIA</t>
  </si>
  <si>
    <t>DIAS PDC</t>
  </si>
  <si>
    <t>KPI</t>
  </si>
  <si>
    <t>EMPAQUETADAS</t>
  </si>
  <si>
    <t>PORTABILIDAD NUEVA</t>
  </si>
  <si>
    <t>LINEA NUEVA</t>
  </si>
  <si>
    <t>FMC</t>
  </si>
  <si>
    <t>48 TVT</t>
  </si>
  <si>
    <t>186 GEN</t>
  </si>
  <si>
    <t>468574035</t>
  </si>
  <si>
    <t>79</t>
  </si>
  <si>
    <t>OLT#10.37.60.134</t>
  </si>
  <si>
    <t>9900210050006</t>
  </si>
  <si>
    <t>OLT#10.37.60.198</t>
  </si>
  <si>
    <t>468574105</t>
  </si>
  <si>
    <t>630075565</t>
  </si>
  <si>
    <t>SEM_SEM_CPA</t>
  </si>
  <si>
    <t>24</t>
  </si>
  <si>
    <t>OLT#10.37.70.14</t>
  </si>
  <si>
    <t>Convergente_Plan Ancha 900Mbps_IPTV 2deco_Mov Ilim_Disney Premium_Trio_25349</t>
  </si>
  <si>
    <t>25349</t>
  </si>
  <si>
    <t>OLT#10.37.80.14</t>
  </si>
  <si>
    <t>CORDOBA (MONTERIA/CERETE)</t>
  </si>
  <si>
    <t>467074050</t>
  </si>
  <si>
    <t>OLT#10.37.70.30</t>
  </si>
  <si>
    <t>RMK_INBOUND</t>
  </si>
  <si>
    <t>290075265</t>
  </si>
  <si>
    <t>464074125</t>
  </si>
  <si>
    <t>OLT#10.37.80.142</t>
  </si>
  <si>
    <t>DANIEL RICARDO PEDROZA HENAO</t>
  </si>
  <si>
    <t>1075303905</t>
  </si>
  <si>
    <t>PMAX_LDS-WEB</t>
  </si>
  <si>
    <t>OLT#10.37.60.138</t>
  </si>
  <si>
    <t>474574030</t>
  </si>
  <si>
    <t>1096574785</t>
  </si>
  <si>
    <t>OLT#10.37.80.98</t>
  </si>
  <si>
    <t>467074125</t>
  </si>
  <si>
    <t>2 Terreros</t>
  </si>
  <si>
    <t>El Campestre</t>
  </si>
  <si>
    <t>483075685</t>
  </si>
  <si>
    <t>Sucre</t>
  </si>
  <si>
    <t>CROSSELLING</t>
  </si>
  <si>
    <t>12</t>
  </si>
  <si>
    <t>62</t>
  </si>
  <si>
    <t>OLT#10.37.80.18</t>
  </si>
  <si>
    <t>Nariño</t>
  </si>
  <si>
    <t>San Juan De Pasto</t>
  </si>
  <si>
    <t>NARIÑO (PASTO/IPIALES)</t>
  </si>
  <si>
    <t>Fibra-Fibra-web-CajadeProducto-Caja_Home_Fibra900_Megas</t>
  </si>
  <si>
    <t>OLT#10.37.60.194</t>
  </si>
  <si>
    <t>OLT#10.37.80.38</t>
  </si>
  <si>
    <t>OLT#10.37.80.34</t>
  </si>
  <si>
    <t>1093074770</t>
  </si>
  <si>
    <t>1040075555</t>
  </si>
  <si>
    <t>464574140</t>
  </si>
  <si>
    <t>460574200</t>
  </si>
  <si>
    <t>PMAX_VNT</t>
  </si>
  <si>
    <t>CALDAS (MANIZALES/LA DORADA)</t>
  </si>
  <si>
    <t>475074050</t>
  </si>
  <si>
    <t>473074085</t>
  </si>
  <si>
    <t>Plan Banda Ancha 900Mbps_IPTV_1 Decos_Disney Premium_Trio_25355</t>
  </si>
  <si>
    <t>25355</t>
  </si>
  <si>
    <t>467574100</t>
  </si>
  <si>
    <t>OLT#10.37.80.50</t>
  </si>
  <si>
    <t>FUNZA3</t>
  </si>
  <si>
    <t>471574200</t>
  </si>
  <si>
    <t>473574045</t>
  </si>
  <si>
    <t>Neiva5</t>
  </si>
  <si>
    <t>452575685</t>
  </si>
  <si>
    <t>628075585</t>
  </si>
  <si>
    <t>470574060</t>
  </si>
  <si>
    <t>LUIS ALEJANDRO NIETO MARIN</t>
  </si>
  <si>
    <t>1116434451</t>
  </si>
  <si>
    <t>474574050</t>
  </si>
  <si>
    <t>60</t>
  </si>
  <si>
    <t>OLT#10.37.60.242</t>
  </si>
  <si>
    <t>133</t>
  </si>
  <si>
    <t>Boyaca - Casanare</t>
  </si>
  <si>
    <t>Boyacá</t>
  </si>
  <si>
    <t>JENIFER BALBIN ROMAN</t>
  </si>
  <si>
    <t>1001226308</t>
  </si>
  <si>
    <t>SOL1 2022  2023</t>
  </si>
  <si>
    <t>OLT#10.37.60.182</t>
  </si>
  <si>
    <t>474074035</t>
  </si>
  <si>
    <t>58</t>
  </si>
  <si>
    <t>38</t>
  </si>
  <si>
    <t>2018_Cluster3</t>
  </si>
  <si>
    <t>ANULADA SOM</t>
  </si>
  <si>
    <t>473074025</t>
  </si>
  <si>
    <t>REDES 5</t>
  </si>
  <si>
    <t>149</t>
  </si>
  <si>
    <t>472074025</t>
  </si>
  <si>
    <t>709073130</t>
  </si>
  <si>
    <t>BRAYAN ESTIVEN JIMENEZ ALBA</t>
  </si>
  <si>
    <t>1050090219</t>
  </si>
  <si>
    <t>Ibague Fase IV</t>
  </si>
  <si>
    <t>444575240</t>
  </si>
  <si>
    <t>Cluster Acopi 2</t>
  </si>
  <si>
    <t>348576520</t>
  </si>
  <si>
    <t>LAURELES13</t>
  </si>
  <si>
    <t>625575595</t>
  </si>
  <si>
    <t>470074030</t>
  </si>
  <si>
    <t>Villa Paula</t>
  </si>
  <si>
    <t>KR 8 A CL 43-50 VILLA MARLEN II 50 LAT:4.43807516 LON:-75.20856015</t>
  </si>
  <si>
    <t>443575205</t>
  </si>
  <si>
    <t>CO_HOGAR_COL-FIBRA-ASISTIDA-B2C_23-06-14_SEM_LDS-WEB_AON_RMKT_BRAND</t>
  </si>
  <si>
    <t>OLT#10.37.70.2</t>
  </si>
  <si>
    <t>148</t>
  </si>
  <si>
    <t>La Guajira</t>
  </si>
  <si>
    <t>1154072905</t>
  </si>
  <si>
    <t>Cluster MacroKaney 1</t>
  </si>
  <si>
    <t>468074085</t>
  </si>
  <si>
    <t>CO_CONVERGENCIA_COL-MOVISTAR-TOTAL-AUTOMATICO-B2C_26-02-16_SEM_VNT_AON_ABT_BRAND</t>
  </si>
  <si>
    <t>SIMON BOLIVAR 2022</t>
  </si>
  <si>
    <t>617575605</t>
  </si>
  <si>
    <t>123</t>
  </si>
  <si>
    <t>37</t>
  </si>
  <si>
    <t>OLT#10.37.60.6</t>
  </si>
  <si>
    <t>Estadio</t>
  </si>
  <si>
    <t>RMK_MAGENTO</t>
  </si>
  <si>
    <t>OLT#10.37.70.10</t>
  </si>
  <si>
    <t>470074045</t>
  </si>
  <si>
    <t>465074055</t>
  </si>
  <si>
    <t>ANGIE KATHERINE CABEZAS POLANCO</t>
  </si>
  <si>
    <t>1094975429</t>
  </si>
  <si>
    <t>26</t>
  </si>
  <si>
    <t>Poligono 1 San Nicolas</t>
  </si>
  <si>
    <t>469574105</t>
  </si>
  <si>
    <t>470574115</t>
  </si>
  <si>
    <t>470574130</t>
  </si>
  <si>
    <t>CO_HOGAR_COL-FIBRA-ASISTIDA-B2C_23-01-10_SEM_LDS-WEB_AON_ABT_BRAND</t>
  </si>
  <si>
    <t>CLO_132</t>
  </si>
  <si>
    <t>335076500</t>
  </si>
  <si>
    <t>Sin Permiso Para Instalar</t>
  </si>
  <si>
    <t>Urb. Villa Carolina</t>
  </si>
  <si>
    <t>1097574815</t>
  </si>
  <si>
    <t>481575700</t>
  </si>
  <si>
    <t>TRINIDAD - BQU Oriente/160/161</t>
  </si>
  <si>
    <t>471574125</t>
  </si>
  <si>
    <t>MOSQ4</t>
  </si>
  <si>
    <t>472074225</t>
  </si>
  <si>
    <t>11001000114147611627677|11001000_627677_PC3-43-14</t>
  </si>
  <si>
    <t>473574035</t>
  </si>
  <si>
    <t>POBLADO13</t>
  </si>
  <si>
    <t>OLT#10.37.80.190</t>
  </si>
  <si>
    <t>473574105</t>
  </si>
  <si>
    <t>471074070</t>
  </si>
  <si>
    <t>474074095</t>
  </si>
  <si>
    <t>LAURA KARINE MARMOLEJO MOLINA</t>
  </si>
  <si>
    <t>1097403263</t>
  </si>
  <si>
    <t>462074075</t>
  </si>
  <si>
    <t>ENVIGADO8</t>
  </si>
  <si>
    <t>461574110</t>
  </si>
  <si>
    <t>app_pushapp_fibra_asistido</t>
  </si>
  <si>
    <t>app_pushapp_fibra</t>
  </si>
  <si>
    <t>475574095</t>
  </si>
  <si>
    <t>Plaza Fabricato</t>
  </si>
  <si>
    <t>Fibra-Fibra-web-CajadeProducto-LP_Hogar_PlanNaked</t>
  </si>
  <si>
    <t>OLT#10.37.80.46</t>
  </si>
  <si>
    <t>Copihue</t>
  </si>
  <si>
    <t>462574130</t>
  </si>
  <si>
    <t>468074150</t>
  </si>
  <si>
    <t>146</t>
  </si>
  <si>
    <t>339076525</t>
  </si>
  <si>
    <t>OLT#10.37.80.86</t>
  </si>
  <si>
    <t>LA_MOTA6</t>
  </si>
  <si>
    <t>OLT#10.37.80.150</t>
  </si>
  <si>
    <t>622575595</t>
  </si>
  <si>
    <t>KR 8 H CL 166-65 SANTA TERESA 65 TOR 1 APT 103 LAT:4.74551136 LON:-74.03084393</t>
  </si>
  <si>
    <t>465074150</t>
  </si>
  <si>
    <t>SOL5 2022  2023</t>
  </si>
  <si>
    <t>413073610</t>
  </si>
  <si>
    <t>473074275</t>
  </si>
  <si>
    <t>625575590</t>
  </si>
  <si>
    <t>1095074855</t>
  </si>
  <si>
    <t>OLT#10.37.80.26</t>
  </si>
  <si>
    <t>1039575515</t>
  </si>
  <si>
    <t>473574030</t>
  </si>
  <si>
    <t>1093074800</t>
  </si>
  <si>
    <t>456574130</t>
  </si>
  <si>
    <t>Floresta trebol</t>
  </si>
  <si>
    <t>627075555</t>
  </si>
  <si>
    <t>473074100</t>
  </si>
  <si>
    <t>IBAGUE5</t>
  </si>
  <si>
    <t>Fibra-Fibra-web-CajadeProducto-LP_Hogar_Trio_WinPlay</t>
  </si>
  <si>
    <t>461074140</t>
  </si>
  <si>
    <t>LAURELES11</t>
  </si>
  <si>
    <t>624075600</t>
  </si>
  <si>
    <t>466574115</t>
  </si>
  <si>
    <t>Villa Colombia</t>
  </si>
  <si>
    <t>Comuna 5 y 6</t>
  </si>
  <si>
    <t>Casanare</t>
  </si>
  <si>
    <t>CASANARE (YOPAL)</t>
  </si>
  <si>
    <t>463574065</t>
  </si>
  <si>
    <t>461574180</t>
  </si>
  <si>
    <t>470574205</t>
  </si>
  <si>
    <t>Centro</t>
  </si>
  <si>
    <t>SANTANDER (AREA METROPOLITANA 2)</t>
  </si>
  <si>
    <t>471574090</t>
  </si>
  <si>
    <t>170</t>
  </si>
  <si>
    <t>468074155</t>
  </si>
  <si>
    <t>Villa Maria</t>
  </si>
  <si>
    <t>626075550</t>
  </si>
  <si>
    <t>Solo Fija</t>
  </si>
  <si>
    <t>OLT#10.37.70.22</t>
  </si>
  <si>
    <t>474074120</t>
  </si>
  <si>
    <t>455574110</t>
  </si>
  <si>
    <t>460574140</t>
  </si>
  <si>
    <t xml:space="preserve">Cluster 6 </t>
  </si>
  <si>
    <t>Pandiguando- 2023</t>
  </si>
  <si>
    <t>389076300</t>
  </si>
  <si>
    <t>1100074805</t>
  </si>
  <si>
    <t>468074065</t>
  </si>
  <si>
    <t>468074090</t>
  </si>
  <si>
    <t>CL 21 E KR 12 A-64 URB ALTOS D SAN JUAN 64 INT 1 LAT:4.71989029 LON:-74.2236134</t>
  </si>
  <si>
    <t>471574220</t>
  </si>
  <si>
    <t>699073060</t>
  </si>
  <si>
    <t>345076540</t>
  </si>
  <si>
    <t>ARM4</t>
  </si>
  <si>
    <t>QUINDIO (ARMENIA/CALARCA)</t>
  </si>
  <si>
    <t>474074090</t>
  </si>
  <si>
    <t>706073845</t>
  </si>
  <si>
    <t>464074075</t>
  </si>
  <si>
    <t>ITAGUI5</t>
  </si>
  <si>
    <t>Rincon II</t>
  </si>
  <si>
    <t>OLT#10.37.80.158</t>
  </si>
  <si>
    <t>KR 54 CL 75-163 ALTOS DEL PRADO 163 APT 1 LAT:11.0029394 LON:-74.80527665</t>
  </si>
  <si>
    <t>1100574945</t>
  </si>
  <si>
    <t>462074120</t>
  </si>
  <si>
    <t>122</t>
  </si>
  <si>
    <t>458574080</t>
  </si>
  <si>
    <t>710573110</t>
  </si>
  <si>
    <t>462074145</t>
  </si>
  <si>
    <t>129</t>
  </si>
  <si>
    <t>461574170</t>
  </si>
  <si>
    <t>OLT#10.37.60.158</t>
  </si>
  <si>
    <t>Recreo</t>
  </si>
  <si>
    <t>1033575420</t>
  </si>
  <si>
    <t>KR 18 CL 15-36 SAN VICTORINO 36 TOR 2 APT 4016 LAT:4.60836197 LON:-74.08179765</t>
  </si>
  <si>
    <t>Fibra-MovistarTotal-web-CajadeProducto-LP_MovistarTotal_Naked_Captacion_WinLite_2Linea_Pospago</t>
  </si>
  <si>
    <t>TULU3</t>
  </si>
  <si>
    <t>408576195</t>
  </si>
  <si>
    <t>461074170</t>
  </si>
  <si>
    <t>126</t>
  </si>
  <si>
    <t>465074165</t>
  </si>
  <si>
    <t>BOYACA (SOGAMOSO, TUNJA, DUITAMA)</t>
  </si>
  <si>
    <t>557073340</t>
  </si>
  <si>
    <t>462074105</t>
  </si>
  <si>
    <t>458574140</t>
  </si>
  <si>
    <t>472074115</t>
  </si>
  <si>
    <t>Cluster Delicias</t>
  </si>
  <si>
    <t>476074025</t>
  </si>
  <si>
    <t>Activation</t>
  </si>
  <si>
    <t>711573115</t>
  </si>
  <si>
    <t>346576480</t>
  </si>
  <si>
    <t>628575580</t>
  </si>
  <si>
    <t>616575575</t>
  </si>
  <si>
    <t>Centro 1</t>
  </si>
  <si>
    <t>2017_4</t>
  </si>
  <si>
    <t>706073095</t>
  </si>
  <si>
    <t>466074055</t>
  </si>
  <si>
    <t>1100074790</t>
  </si>
  <si>
    <t>462074095</t>
  </si>
  <si>
    <t>467074115</t>
  </si>
  <si>
    <t>711573120</t>
  </si>
  <si>
    <t>461074145</t>
  </si>
  <si>
    <t>465074135</t>
  </si>
  <si>
    <t>476074045</t>
  </si>
  <si>
    <t>465574075</t>
  </si>
  <si>
    <t>CL 39 A KR 17-72 GUALANDAY 72 APT 201 LAT:2.95055307 LON:-75.28482954</t>
  </si>
  <si>
    <t>GUALANDAY</t>
  </si>
  <si>
    <t>295075280</t>
  </si>
  <si>
    <t>2018_Cluster6 Centenario</t>
  </si>
  <si>
    <t>6104487776</t>
  </si>
  <si>
    <t>KR 33 CL 103-32 CJR VILLAS LA COLINA 32 LAT:10.9779828 LON:-74.83439134</t>
  </si>
  <si>
    <t>CJR VILLAS LA COLINA</t>
  </si>
  <si>
    <t>1097574830</t>
  </si>
  <si>
    <t>Facebook_Oferta</t>
  </si>
  <si>
    <t>CO_CONVERGENCIA_COL-MOVISTAR-TOTAL-2LINEAS-FB-B2C_26-02-12_SOC_LDS-WEB</t>
  </si>
  <si>
    <t>SOC_PPL_CPL</t>
  </si>
  <si>
    <t>Fibra-MovistarTotal-web-CajadeProducto-LP_Asistido_MovistarTotal_2Linea_Pospago</t>
  </si>
  <si>
    <t>KR 24 CL 5-134 LAS ACACIAS 134 LAT:6.02152625 LON:-75.43926007</t>
  </si>
  <si>
    <t>602075435</t>
  </si>
  <si>
    <t>470574025</t>
  </si>
  <si>
    <t>458074110</t>
  </si>
  <si>
    <t>470074120</t>
  </si>
  <si>
    <t>Cluster Tequendama 2</t>
  </si>
  <si>
    <t>457074150</t>
  </si>
  <si>
    <t>2017_Cluster28</t>
  </si>
  <si>
    <t>EL_POMAR_2</t>
  </si>
  <si>
    <t>338076515</t>
  </si>
  <si>
    <t>KR 6 A CL 13-75 URB SERREZUELITA 75 LAT:4.70935964 LON:-74.20900835</t>
  </si>
  <si>
    <t>40</t>
  </si>
  <si>
    <t>1785901244</t>
  </si>
  <si>
    <t>2512691090</t>
  </si>
  <si>
    <t>FS202605011137041941</t>
  </si>
  <si>
    <t>6108776323</t>
  </si>
  <si>
    <t>KR 121 CL 70 A-16 LA FAENA 16 APT 2 LAT:4.71684612 LON:-74.13659734</t>
  </si>
  <si>
    <t>11001000OH_BOGALEIVA_I_7360_32050_Engativa_1ENGAT-CT3/4-43-04SS3-43-04@11001000_OH_BOGALEIVA_I_7360_32050_Engativa_1_ENGAT-CT3/4-43-04_SS3-43-04</t>
  </si>
  <si>
    <t>471574135</t>
  </si>
  <si>
    <t>1785369241</t>
  </si>
  <si>
    <t>2512688904</t>
  </si>
  <si>
    <t>FS202604300915040963</t>
  </si>
  <si>
    <t>6108760564</t>
  </si>
  <si>
    <t>KR 84 CL 77 C C-57 BELLO HORIZONTE 57 APT 201 LAT:6.28199227 LON:-75.58856262</t>
  </si>
  <si>
    <t>5001000OH_ANTALCLLC_I_7360_Medellin_Castilla_3CASTI-CT3/4-60-06SS3-60-06@5001000_OH_ANTALCLLC_I_7360_Medellin_Castilla_3_CASTI-CT3/4-60-06_SS3-60-06</t>
  </si>
  <si>
    <t>1784982688</t>
  </si>
  <si>
    <t>2512687770</t>
  </si>
  <si>
    <t>FS202604291641141607</t>
  </si>
  <si>
    <t>6108749533</t>
  </si>
  <si>
    <t>CL 97 KR 76-119 SAN MARTIN DE PORRES 119 APT 201 LAT:6.2952141966666 LON:-75.58087016666</t>
  </si>
  <si>
    <t>5001000OH_ANTALCLLA_I_7360_Medellin_CastillaCASTI-CT3/4-19-03SS4-19-03@5001000_OH_ANTALCLLA_I_7360_Medellin_Castilla_CASTI-CT3/4-19-03_SS4-19-03</t>
  </si>
  <si>
    <t>629575580</t>
  </si>
  <si>
    <t>1784153960</t>
  </si>
  <si>
    <t>2512683151</t>
  </si>
  <si>
    <t>6108731113</t>
  </si>
  <si>
    <t>1784753901</t>
  </si>
  <si>
    <t>2512686193</t>
  </si>
  <si>
    <t>FS202604291136541249</t>
  </si>
  <si>
    <t>6082911402</t>
  </si>
  <si>
    <t>KR 32 CL 26-63 EL VALLE 63 APT 1 LAT:10.33987058 LON:-75.42307505</t>
  </si>
  <si>
    <t>13836000OH_BOLALTACO_I_7360_Turbaco_CentroCENTR-CT5-22-02SS5-22-02@13836000_OH_BOLALTACO_I_7360_Turbaco_Centro_CENTR-CT5-22-02_SS5-22-02</t>
  </si>
  <si>
    <t>1784429146</t>
  </si>
  <si>
    <t>2512685291</t>
  </si>
  <si>
    <t>FS202604281902281085</t>
  </si>
  <si>
    <t>6108727678</t>
  </si>
  <si>
    <t>CL 35 B S KR 73 B-23 SUPER MANZANA 3 23 APT 201 LAT:4.62043741 LON:-74.14649193</t>
  </si>
  <si>
    <t>11001000158059110656999|11001000_158059110_CT6/7-32-20</t>
  </si>
  <si>
    <t>9900100010031</t>
  </si>
  <si>
    <t>CE BOGOTA PLAZA DE LAS AMERICAS</t>
  </si>
  <si>
    <t>JHON FREDY PARADA ALVAREZ</t>
  </si>
  <si>
    <t>1032368879</t>
  </si>
  <si>
    <t>1785741102</t>
  </si>
  <si>
    <t>2512690158</t>
  </si>
  <si>
    <t>6108770235</t>
  </si>
  <si>
    <t>KR 8 F CL 130-33 URB CIUDAD CARIBE 33 LAT:10.953894 LON:-74.85522699</t>
  </si>
  <si>
    <t>1785003360</t>
  </si>
  <si>
    <t>2512688178</t>
  </si>
  <si>
    <t>FS202604291851090953</t>
  </si>
  <si>
    <t>6108761445</t>
  </si>
  <si>
    <t>KR 14 CL 90-16 EL CHICO 16 LAT:4.672646 LON:-74.05154415</t>
  </si>
  <si>
    <t>11001000104580037103450|11001000_103450_CT2-18-13</t>
  </si>
  <si>
    <t>1784946246</t>
  </si>
  <si>
    <t>2512687376</t>
  </si>
  <si>
    <t>FS202604291620351345</t>
  </si>
  <si>
    <t>6108766297</t>
  </si>
  <si>
    <t>KR 13 CL 118-48 SANTA BARBARA CENTR 48 LCA 1 LAT:4.69775148 LON:-74.03962925</t>
  </si>
  <si>
    <t>11001000103395425100711|11001000_103395425_CT2-62-03</t>
  </si>
  <si>
    <t>469574035</t>
  </si>
  <si>
    <t>1785795323</t>
  </si>
  <si>
    <t>2512690872</t>
  </si>
  <si>
    <t>FS202604301757571596</t>
  </si>
  <si>
    <t>6108772318</t>
  </si>
  <si>
    <t>KR 17 B CL 65 C-42 EL VALLE 42 LAT:10.9669331 LON:-74.81025101</t>
  </si>
  <si>
    <t>8001000OH_ATLHIDIAC_I_5800_Barraquilla_Delicias_3DELIC-CT2-39-05SS2-39-05@8001000_OH_ATLHIDIAC_I_5800_Barraquilla_Delicias_3_DELIC-CT2-39-05_SS2-39-05</t>
  </si>
  <si>
    <t>1785628184</t>
  </si>
  <si>
    <t>2512689481</t>
  </si>
  <si>
    <t>FS202604301358272393</t>
  </si>
  <si>
    <t>6108777949</t>
  </si>
  <si>
    <t>MZA 25 CAS 26 URB NUEVA ANDREA CAROLINA-26 URB ANDREA CAROLINA 26 CAS 26 LAT:11.2128958 LON:-74.17672504</t>
  </si>
  <si>
    <t>47001000OH_MAGHICELA_I_5800_SantaMarta_CiudadelaCIUDA-CT2-30-01SS2-30-01@47001000_OH_MAGHICELA_I_5800_SantaMarta_Ciudadela_CIUDA-CT2-30-01_SS2-30-01</t>
  </si>
  <si>
    <t>1121074175</t>
  </si>
  <si>
    <t>1785901363</t>
  </si>
  <si>
    <t>2512691135</t>
  </si>
  <si>
    <t>6108217105</t>
  </si>
  <si>
    <t>KR 7 A CL 30 C S-18 SERAFINA II SEC 18 APT 201 LAT:4.56749424 LON:-74.09780629</t>
  </si>
  <si>
    <t>456574095</t>
  </si>
  <si>
    <t>1784843900</t>
  </si>
  <si>
    <t>2512687132</t>
  </si>
  <si>
    <t>FS202604291409471199</t>
  </si>
  <si>
    <t>6108767071</t>
  </si>
  <si>
    <t>CL 67 S KR 46-10 CALLE DEL BANCO 10 TOR 2 APT 1505 LAT:6.15402202 LON:-75.61478305</t>
  </si>
  <si>
    <t>5631000121709318728268|5631000_121709318_PC7-7-05</t>
  </si>
  <si>
    <t>615075610</t>
  </si>
  <si>
    <t>1786059022</t>
  </si>
  <si>
    <t>2512690901</t>
  </si>
  <si>
    <t>FS202605011426551793</t>
  </si>
  <si>
    <t>6108779209</t>
  </si>
  <si>
    <t>CL 22 KR 100-82 SANTANDER-FONTIBON 82 APT 301 LAT:4.6773914 LON:-74.14143339</t>
  </si>
  <si>
    <t>11001000OH_BOGALCGOS_I_7360_32030_BogotaColfrigosCOLFR-CT2/3-29-02SS2-29-02@11001000_OH_BOGALCGOS_I_7360_32030_BogotaColfrigos_COLFR-CT2/3-29-02_SS2-29-</t>
  </si>
  <si>
    <t>467574140</t>
  </si>
  <si>
    <t>1785012343</t>
  </si>
  <si>
    <t>2512687821</t>
  </si>
  <si>
    <t>FS202604291928041389</t>
  </si>
  <si>
    <t>6108749638</t>
  </si>
  <si>
    <t>KR 28 CL 68-83 ALCAZARES 83 LCA 101 LAT:4.66238502 LON:-74.07239626</t>
  </si>
  <si>
    <t>11001000113171044181634|11001000_181634_CT5/6-42-07</t>
  </si>
  <si>
    <t>466074070</t>
  </si>
  <si>
    <t>1785868483</t>
  </si>
  <si>
    <t>2512691189</t>
  </si>
  <si>
    <t>FS202605011147221818</t>
  </si>
  <si>
    <t>6108780226</t>
  </si>
  <si>
    <t>CL 4 A N KR 1 W-57 EL REFUGIO 57 LAT:6.99458745 LON:-73.06377832</t>
  </si>
  <si>
    <t>GUATIGUARA</t>
  </si>
  <si>
    <t>68547000OH_SANALPSTC_I_7360_Piedecuesta_3PIEDE-CT1-44-08SS1-44-08@68547000_OH_SANALPSTC_I_7360_Piedecuesta_3_PIEDE-CT1-44-08_SS1-44-08</t>
  </si>
  <si>
    <t>1785856239</t>
  </si>
  <si>
    <t>2512690703</t>
  </si>
  <si>
    <t>FS202605010817092002</t>
  </si>
  <si>
    <t>6080347152</t>
  </si>
  <si>
    <t>CL 124 A KR 54 B-12 RECREO LOS FRAILES 12 BQU 5 APT 209 LAT:4.70710962 LON:-74.0642317</t>
  </si>
  <si>
    <t>11001000OH_BOGALMATG_I_7360_21000_Morato_7MORAT-PC6-87-09SS6-87-09@11001000_OH_BOGALMATG_I_7360_21000_Morato_7_MORAT-PC6-87-09_SS6-87-09</t>
  </si>
  <si>
    <t>3177856417</t>
  </si>
  <si>
    <t>1785885967</t>
  </si>
  <si>
    <t>2512690782</t>
  </si>
  <si>
    <t>FS202605010718082000</t>
  </si>
  <si>
    <t>6108790091</t>
  </si>
  <si>
    <t>KR 13 CL 4 B S-97 LOS BALSOS NO.1 97 CAS 127 LAT:6.18977392 LON:-75.55484634</t>
  </si>
  <si>
    <t>POBLADO12</t>
  </si>
  <si>
    <t>5001000155303903630085|5001000_630085_CT2-61-01</t>
  </si>
  <si>
    <t>618575550</t>
  </si>
  <si>
    <t>1784293064</t>
  </si>
  <si>
    <t>2512683583</t>
  </si>
  <si>
    <t>FS202604281446321245</t>
  </si>
  <si>
    <t>6108728505</t>
  </si>
  <si>
    <t>CL 23 KR 72 A-91 LA FELICIDAD 91 TOR 3 APT 601 LAT:4.65947063 LON:-74.11917254</t>
  </si>
  <si>
    <t>11001000124822082757732|11001000_124822082_PC2-50-06</t>
  </si>
  <si>
    <t>465574115</t>
  </si>
  <si>
    <t>1785068153</t>
  </si>
  <si>
    <t>2512688604</t>
  </si>
  <si>
    <t>FS202604300714151759</t>
  </si>
  <si>
    <t>1023943675</t>
  </si>
  <si>
    <t>CL 2 S KR 20-185 LOS NARANJOS 185 TOR 1 APT 1404 LAT:6.19476675 LON:-75.55744258</t>
  </si>
  <si>
    <t>5001000137049391876396|5001000_876396_PC2-32-01</t>
  </si>
  <si>
    <t>619075555</t>
  </si>
  <si>
    <t>1786098589</t>
  </si>
  <si>
    <t>2512691905</t>
  </si>
  <si>
    <t>FS202605020856072126</t>
  </si>
  <si>
    <t>6108774477</t>
  </si>
  <si>
    <t>CL 133 KR 151 A-51 LISBOA-SUBA 51 LAT:4.74355066 LON:-74.122355</t>
  </si>
  <si>
    <t>11001000OH_BOGALVRIC_I_7360_23000_VillaMaria_3VIMAR-CT1/2-30-10SS2-30-10@11001000_OH_BOGALVRIC_I_7360_23000_VillaMaria_3_VIMAR-CT1/2-30-10_SS2-30-10</t>
  </si>
  <si>
    <t>1784414408</t>
  </si>
  <si>
    <t>2512685110</t>
  </si>
  <si>
    <t>FS202604281910261088</t>
  </si>
  <si>
    <t>6108732611</t>
  </si>
  <si>
    <t>CL 6 A KR 93 D-17 OSORIO II 17 INT 2 APT 601 LAT:4.65473 LON:-74.16505706</t>
  </si>
  <si>
    <t>11001000OH_BOGALGDOE_I_7360_CentrodeGravedad2_5CGDOS-PC4-111-04SS4-111-04@11001000_OH_BOGALGDOE_I_7360_CentrodeGravedad2_5_CGDOS-PC4-111-04_SS4-111-04</t>
  </si>
  <si>
    <t>1771228385</t>
  </si>
  <si>
    <t>2512633664</t>
  </si>
  <si>
    <t>FS202604081246113326</t>
  </si>
  <si>
    <t>6086627947</t>
  </si>
  <si>
    <t>KR 4 A CL 55-26 BOSQUE CALDERON 26 APT 402 LAT:4.6411042 LON:-74.06066561</t>
  </si>
  <si>
    <t>QC - CLIENTE DESEA EL PRODUCTO PERO EN UNA FECHA POSTERIOR Se marca a los numeros: 3175164761 6013103455 Titular JUAN CARLOS DURAN CRANE no se logra contacto, se registra intento de contacto 02/05/2026 03:46 p._x001A_m. Ya se realizaron los 6 intentos de c</t>
  </si>
  <si>
    <t>1786050947</t>
  </si>
  <si>
    <t>2512690935</t>
  </si>
  <si>
    <t>FS202605011329031823</t>
  </si>
  <si>
    <t>6090091157</t>
  </si>
  <si>
    <t>KR 18 CL 5-31 NUEVA HOLANDA 31 APT 1 LAT:4.82171647 LON:-74.34828014</t>
  </si>
  <si>
    <t>FACA5</t>
  </si>
  <si>
    <t>25269000OH_CUNALVTRC_I_7360_Facatativa_centro_3FACAT-CT5/6-17-07SS5-17-07@25269000_OH_CUNALVTRC_I_7360_Facatativa_centro_3_FACAT-CT5/6-17-07_SS5-17-07</t>
  </si>
  <si>
    <t>482074345</t>
  </si>
  <si>
    <t>1785861330</t>
  </si>
  <si>
    <t>2512691087</t>
  </si>
  <si>
    <t>FS202605010954321059</t>
  </si>
  <si>
    <t>6041433483</t>
  </si>
  <si>
    <t>CL 11 KR 88 A-61 VDA TINTAL URBANO 61 TOR 9 APT 101 LAT:4.65375841 LON:-74.1490464</t>
  </si>
  <si>
    <t>11001000OH_BOGALGDOD_I_7360_CentrodeGravedad2_4CGDOS-PC8-2-05SS8-2-05@11001000_OH_BOGALGDOD_I_7360_CentrodeGravedad2_4_CGDOS-PC8-2-05_SS8-2-05</t>
  </si>
  <si>
    <t>465074145</t>
  </si>
  <si>
    <t>1785381633</t>
  </si>
  <si>
    <t>2512688988</t>
  </si>
  <si>
    <t>FS202604300947282228</t>
  </si>
  <si>
    <t>6108769480</t>
  </si>
  <si>
    <t>KR 104 CL 75 A-13 GARCES NAVAS ORIENT 13 APT 101 LAT:4.70840166 LON:-74.11772187</t>
  </si>
  <si>
    <t>11001000108281722133101|11001000_133101_CT5-7-12</t>
  </si>
  <si>
    <t>1785496311</t>
  </si>
  <si>
    <t>2512688902</t>
  </si>
  <si>
    <t>FS202604301136371773</t>
  </si>
  <si>
    <t>6108770886</t>
  </si>
  <si>
    <t>KR 34 CL 19 A-20 PALERMO 20 APT 205 LAT:1.22398082 LON:-77.28328216</t>
  </si>
  <si>
    <t>52001000OH_NARHIVLES_I_5800_Pasto_VersallesVERSA-PC4-32-02SS4-32-02@52001000_OH_NARHIVLES_I_5800_Pasto_Versalles_VERSA-PC4-32-02_SS4-32-02</t>
  </si>
  <si>
    <t>122077280</t>
  </si>
  <si>
    <t>1785896630</t>
  </si>
  <si>
    <t>2512690922</t>
  </si>
  <si>
    <t>FS202605011349181821</t>
  </si>
  <si>
    <t>6108058325</t>
  </si>
  <si>
    <t>KR 6 CL 4-140 LA POLA 140 APT 1 LAT:4.44948826 LON:-75.24562711</t>
  </si>
  <si>
    <t>73001000OH_TOLALCERC_I_7360_Ibague_Chapinero_3CHAPI-CT8-21-01SS8-21-01@73001000_OH_TOLALCERC_I_7360_Ibague_Chapinero_3_CHAPI-CT8-21-01_SS8-21-01</t>
  </si>
  <si>
    <t>444575245</t>
  </si>
  <si>
    <t>3117823883</t>
  </si>
  <si>
    <t>1779813254</t>
  </si>
  <si>
    <t>2512669371</t>
  </si>
  <si>
    <t>FS202604221444465619</t>
  </si>
  <si>
    <t>1042803991</t>
  </si>
  <si>
    <t>CL 53 A KR 32-04 PALMIRA 04 LAT:7.06294776 LON:-73.84833082</t>
  </si>
  <si>
    <t>Nororiente</t>
  </si>
  <si>
    <t>68081000OH_SANALBEJA_I_7360_Barrancabermeja_Centro_1EXITO-CT4-3-02SS4-3-02@68081000_OH_SANALBEJA_I_7360_Barrancabermeja_Centro_1_EXITO-CT4-3-02_SS4-3-02</t>
  </si>
  <si>
    <t>1786075094</t>
  </si>
  <si>
    <t>2512691606</t>
  </si>
  <si>
    <t>FS202605011555431961</t>
  </si>
  <si>
    <t>6108771404</t>
  </si>
  <si>
    <t>CL 37 KR 24 E-115 URB CIUDAD SALITRE 115 CAS 18 MZA N LAT:4.13829353 LON:-73.57846772</t>
  </si>
  <si>
    <t>Catama_2</t>
  </si>
  <si>
    <t>50001000OH_METALCAMA_I_7360_Villavicencio_Catama_1CATAM-CT7/8-36-01SS8-36-01@50001000_OH_METALCAMA_I_7360_Villavicencio_Catama_1_CATAM-CT7/8-36-01_SS8-3</t>
  </si>
  <si>
    <t>413573575</t>
  </si>
  <si>
    <t>3124083877</t>
  </si>
  <si>
    <t>1785848533</t>
  </si>
  <si>
    <t>2512691131</t>
  </si>
  <si>
    <t>FS202605011038571063</t>
  </si>
  <si>
    <t>6108784219</t>
  </si>
  <si>
    <t>KR 72 B CL 8-73 BAVARIA 73 APT 302 LAT:4.63793649 LON:-74.13804382</t>
  </si>
  <si>
    <t>11001000112130674169134|11001000_169134_CT6/7-48-02</t>
  </si>
  <si>
    <t>463574135</t>
  </si>
  <si>
    <t>1785868149</t>
  </si>
  <si>
    <t>2512690990</t>
  </si>
  <si>
    <t>FS202605010908392004</t>
  </si>
  <si>
    <t>6108771363</t>
  </si>
  <si>
    <t>TV 69 B BIS CL 73-03 LAS FERIAS OCCIDE 03 LAT:4.68260153 LON:-74.08866722666</t>
  </si>
  <si>
    <t xml:space="preserve">QC - DIRECCIÓN ERRADA Se marca al número 3137527676 titular RONALDO PALENCIA en contacto con el cliente se valida plan ok  datos cliente indica que la dirección de agendador esta errada indica que la dirección correcta es //TV 69b bis numero 73 - 07 </t>
  </si>
  <si>
    <t>1784783092</t>
  </si>
  <si>
    <t>2512686242</t>
  </si>
  <si>
    <t>FS202604291224091488</t>
  </si>
  <si>
    <t>6108753137</t>
  </si>
  <si>
    <t>KR 53 A CL 52-36 CENTRO 36 APT 3 LAT:6.17530298 LON:-75.6089546</t>
  </si>
  <si>
    <t>5360000OH_ANTALIGUD_I_7360_Itagui_Centro_4ITAGU-CT7-40-09SS7-40-09@5360000_OH_ANTALIGUD_I_7360_Itagui_Centro_4_ITAGU-CT7-40-09_SS7-40-09</t>
  </si>
  <si>
    <t>1783839905</t>
  </si>
  <si>
    <t>2512681641</t>
  </si>
  <si>
    <t>FS202604271846311457</t>
  </si>
  <si>
    <t>6023697480</t>
  </si>
  <si>
    <t>CL 64 J KR 79-24 VILLA LUZ 24 LAT:4.68515661 LON:-74.10733663</t>
  </si>
  <si>
    <t>11001000109839793146769|11001000_109839793_CT7/8-32-34</t>
  </si>
  <si>
    <t>1785809971</t>
  </si>
  <si>
    <t>2512690890</t>
  </si>
  <si>
    <t>FS202604301755521644</t>
  </si>
  <si>
    <t>6108781234</t>
  </si>
  <si>
    <t>MANZANA 15 CASA 11 EL PROGRESO-11 EL PROGRESO 11 CAS 11 APT 1 LAT:4.8311282 LON:-75.66773501</t>
  </si>
  <si>
    <t>66170000OH_RISALQDAS_I_7360_DQuebradas_CentroDQBRA-CT1/2-59-02SS2-59-02@66170000_OH_RISALQDAS_I_7360_DQuebradas_Centro_DQBRA-CT1/2-59-02_SS2-59-02</t>
  </si>
  <si>
    <t>483075665</t>
  </si>
  <si>
    <t>1781391203</t>
  </si>
  <si>
    <t>2512674850</t>
  </si>
  <si>
    <t>FS202604241208330515</t>
  </si>
  <si>
    <t>6041569660</t>
  </si>
  <si>
    <t>KR 8 B W CL 26 A-19 URB LAS VIQAS 19 APT 2 LAT:8.7602215 LON:-75.89426649</t>
  </si>
  <si>
    <t>CL. VILLAREAL</t>
  </si>
  <si>
    <t>23001000OH_CORALMTRO_I_7360_Monteria_Centro_1CENTR-CT6/7-69-05SS6-69-05@23001000_OH_CORALMTRO_I_7360_Monteria_Centro_1_CENTR-CT6/7-69-05_SS6-69-05</t>
  </si>
  <si>
    <t>876075890</t>
  </si>
  <si>
    <t>3176849548</t>
  </si>
  <si>
    <t>1784934276</t>
  </si>
  <si>
    <t>2512687312</t>
  </si>
  <si>
    <t>FS202604291612451576</t>
  </si>
  <si>
    <t>6108756372</t>
  </si>
  <si>
    <t>KR 18 A CL 182-59 SAN ANTONIO NOR OCCI 59 TOR 6 APT 403 LAT:4.75955309 LON:-74.04015611</t>
  </si>
  <si>
    <t>1786479220</t>
  </si>
  <si>
    <t>2512693426</t>
  </si>
  <si>
    <t>FS202605021734132086</t>
  </si>
  <si>
    <t>KR 54 D CL 188-41 MIRANDELA 41 TOR 9 APT 403 LAT:4.76775579 LON:-74.04742804</t>
  </si>
  <si>
    <t>QC - DIRECCION ERRADA EVA-RESCATE BO Se realiza interacción con el titular Nicolas Galindo. Cliente indica que la dirección correcta es: KR 55D No 188 41 TOR 8 APT 403, BOGOTÁ DC., se procede a cancelar. GESTIÓN REALIZADA POR CHAT EVA. DSGT</t>
  </si>
  <si>
    <t>1785373477</t>
  </si>
  <si>
    <t>2512688392</t>
  </si>
  <si>
    <t>FS202604300927051854</t>
  </si>
  <si>
    <t>6108757587</t>
  </si>
  <si>
    <t>CL 69 KR 5-33 LOS ARRAYANES 33 TOR 4 LCA 11 LAT:4.43954723 LON:-75.19193121</t>
  </si>
  <si>
    <t>73001000OH_TOLALMITF_I_7360_Ibague_Margarita_6MARGA-CT7-55-1SS7-55-01@73001000_OH_TOLALMITF_I_7360_Ibague_Margarita_6_MARGA-CT7-55-1_SS7-55-01</t>
  </si>
  <si>
    <t>MICHAEL ANDRES AYALA CACAIS</t>
  </si>
  <si>
    <t>1095180535</t>
  </si>
  <si>
    <t>1778194492</t>
  </si>
  <si>
    <t>2512662472</t>
  </si>
  <si>
    <t>FS202604201305136808</t>
  </si>
  <si>
    <t>6108482259</t>
  </si>
  <si>
    <t>KR 2 E CL 45-103 CDE 20 DE JULIO 103 PIS 2 CDELA VEINTEDEJULIO LAT:10.9348767 LON:-74.80036648</t>
  </si>
  <si>
    <t xml:space="preserve">QC - SIN PERMISO PARA INSTALAR Se marca a los numeros: 3019339866 Titular YAMILE ROCIO BARROS BARROSO no se logra contacto, se registra intento de contacto 02/05/2026 06:23 p._x001A_m. Ya se realizaron los 6 intentos de contacto, se procede a cancelar con </t>
  </si>
  <si>
    <t>1786078778</t>
  </si>
  <si>
    <t>2512691310</t>
  </si>
  <si>
    <t>FS202605011333011949</t>
  </si>
  <si>
    <t>6045108488</t>
  </si>
  <si>
    <t>CL 10 B KR 81 F-92 BOSCONIA 92 TOR 2 B APT 1308 LAT:4.64884277 LON:-74.14578928</t>
  </si>
  <si>
    <t>11001000139648508909896|11001000_909896_PC3-39-27</t>
  </si>
  <si>
    <t>1785806520</t>
  </si>
  <si>
    <t>2512690912</t>
  </si>
  <si>
    <t>FS202604301855081929</t>
  </si>
  <si>
    <t>6105419471</t>
  </si>
  <si>
    <t>CL 5 A KR 24-108 ALBORADA 108 APT 201 LAT:4.12443681 LON:-73.62298818</t>
  </si>
  <si>
    <t>VVC_123</t>
  </si>
  <si>
    <t>50001000OH_METHIENZB_I_5800_Villavicencio_Esperanza_2ESPER-CT3/4-87-06SS4-87-06@50001000_OH_METHIENZB_I_5800_Villavicencio_Esperanza_2_ESPER-CT3/4-87-06</t>
  </si>
  <si>
    <t>412073620</t>
  </si>
  <si>
    <t>1783441158</t>
  </si>
  <si>
    <t>2512679833</t>
  </si>
  <si>
    <t>FS202604271136380723</t>
  </si>
  <si>
    <t>6108686367</t>
  </si>
  <si>
    <t>CL 103 A KR 21-49 SANTA BIBIANA 49 APT 202 LAT:4.68983056 LON:-74.05441549</t>
  </si>
  <si>
    <t>11001000107731340573404|11001000_573404_PC3-63-02</t>
  </si>
  <si>
    <t>468574050</t>
  </si>
  <si>
    <t>1786053384</t>
  </si>
  <si>
    <t>2512691020</t>
  </si>
  <si>
    <t>FS202605011742571842</t>
  </si>
  <si>
    <t>6108775353</t>
  </si>
  <si>
    <t>KR 72 D CL 38 S-92 PROVIVI OCCIDENTAL 92 APT 101 LAT:4.6089811 LON:-74.14181254</t>
  </si>
  <si>
    <t>11001000118831969236557|11001000_236557_CT7/8-38-24</t>
  </si>
  <si>
    <t>1785867881</t>
  </si>
  <si>
    <t>2512690760</t>
  </si>
  <si>
    <t>FS202604302119421606</t>
  </si>
  <si>
    <t>6108782185</t>
  </si>
  <si>
    <t xml:space="preserve">QC - CLIENTE DESISTE DEL SERVICIO / ELIGE LA COMPETENCIA Se marca al número 3106024396 titular LAURA GIULIANA SANCHEZ MARTINEZ Contesta indica que ya no va a tomar el servicio debido a que no fue posible retirar el servicio del operador actual, y se </t>
  </si>
  <si>
    <t>1783772115</t>
  </si>
  <si>
    <t>2512681625</t>
  </si>
  <si>
    <t>FS202604271649060895</t>
  </si>
  <si>
    <t>6108715889</t>
  </si>
  <si>
    <t>CL 17 S KR 6-22 MOSQUERA 22 TOR 1 APT 804 LAT:4.69666232 LON:-74.17698093</t>
  </si>
  <si>
    <t>25473000121325157723793|25473000_723793_PC2-28-07</t>
  </si>
  <si>
    <t>1785069179</t>
  </si>
  <si>
    <t>2512688335</t>
  </si>
  <si>
    <t>FS202604300729101826</t>
  </si>
  <si>
    <t>6108763405</t>
  </si>
  <si>
    <t>KR 103 C BIS CL 141 B-44 EL POA 44 LAT:4.74479756 LON:-74.09534042</t>
  </si>
  <si>
    <t>11001000OH_BOGHIVRIA_I_5800_VillaMaria_23000VIMAR-CT3-4-01SS3-4-01@11001000_OH_BOGHIVRIA_I_5800_VillaMaria_23000_VIMAR-CT3-4-01_SS3-4-01</t>
  </si>
  <si>
    <t>1783718383</t>
  </si>
  <si>
    <t>2512681251</t>
  </si>
  <si>
    <t>FS202604271609400854</t>
  </si>
  <si>
    <t>1022052603</t>
  </si>
  <si>
    <t>KR 3 A CL 33 B-39 DEPARTAMENTAL 39 APT 2 LAT:4.43131225 LON:-75.22126005</t>
  </si>
  <si>
    <t>IBAGUE3</t>
  </si>
  <si>
    <t>73001000OH_IBAHIPADC_I_5800_Ibague_Piedrapintada_3PPINT-CT7-41-07SS7-41-07@73001000_OH_IBAHIPADC_I_5800_Ibague_Piedrapintada_3_PPINT-CT7-41-07_SS7-41-07</t>
  </si>
  <si>
    <t>443075220</t>
  </si>
  <si>
    <t>1786438306</t>
  </si>
  <si>
    <t>2512693146</t>
  </si>
  <si>
    <t>FS202605021430532134</t>
  </si>
  <si>
    <t>6108790531</t>
  </si>
  <si>
    <t>CL 73 KR 89 A-65 FLORENCIA-ENGATIVA 65 APT 102 LAT:4.69924313 LON:-74.10810821</t>
  </si>
  <si>
    <t>11001000OH_BOGHIEOLB_I_5800_23106_LaEspanola_2ESPAN-CT4-28-07SS4-28-07@11001000_OH_BOGHIEOLB_I_5800_23106_LaEspanola_2_ESPAN-CT4-28-07_SS4-28-07</t>
  </si>
  <si>
    <t>1784407543</t>
  </si>
  <si>
    <t>2512684837</t>
  </si>
  <si>
    <t>FS202604281857131456</t>
  </si>
  <si>
    <t>6108741555</t>
  </si>
  <si>
    <t>KR 53 D CL 127 D-32 PRADO VERANIEGO SUR 32 APT 1 LAT:4.71267456 LON:-74.06188418</t>
  </si>
  <si>
    <t>11001000OH_BOGALASTI_I_7360_11000_Autopista_9AUTOP-CT4-28-14SS4-28-14@11001000_OH_BOGALASTI_I_7360_11000_Autopista_9_AUTOP-CT4-28-14_SS4-28-14</t>
  </si>
  <si>
    <t>DANIELA PAVA TORRES</t>
  </si>
  <si>
    <t>1019148144</t>
  </si>
  <si>
    <t>1786489429</t>
  </si>
  <si>
    <t>2512693100</t>
  </si>
  <si>
    <t>FS202605022004461935</t>
  </si>
  <si>
    <t>6108825779</t>
  </si>
  <si>
    <t>KR 81 F CL 13 A-31 VERGEL OCCIDENTAL 31 APT 201 LAT:4.65322215 LON:-74.13941696</t>
  </si>
  <si>
    <t>11001000159650638675903|11001000_159650638_CT2/3-3-26</t>
  </si>
  <si>
    <t>1784415988</t>
  </si>
  <si>
    <t>2512684543</t>
  </si>
  <si>
    <t>FS202604281803341073</t>
  </si>
  <si>
    <t>6108750772</t>
  </si>
  <si>
    <t>CL 52 C S KR 39 E-37 URD CORAZON ENVIGADO 37 TOR 4 APT 1211 LAT:6.15480212 LON:-75.60053071</t>
  </si>
  <si>
    <t>URD CORAZON ENVIGADO</t>
  </si>
  <si>
    <t>5266000112515196174292|5266000_112515196_CT2/3-45-06</t>
  </si>
  <si>
    <t>615075600</t>
  </si>
  <si>
    <t>QC - CLIENTE DESISTE DEL SERVICIO / ELIGE LA COMPETENCIA Se marca a los numeros: 3105289039 6042022672 Titular ANTONIO ELKIN GIRALDO no se logra contacto, se registra intento de contacto 03/05/2026 02:18 p._x001A_m. Ya se realizaron los 6 intentos de conta</t>
  </si>
  <si>
    <t>1786423694</t>
  </si>
  <si>
    <t>2512692633</t>
  </si>
  <si>
    <t>FS202605021246582226</t>
  </si>
  <si>
    <t>6108772686</t>
  </si>
  <si>
    <t>CL 55 A S KR 77 I-02 BRTA HERNAN OSPI PER 02 APT 202 LAT:4.60527949 LON:-74.17060591</t>
  </si>
  <si>
    <t>11001000OH_BOGALASAO_I_7360_52000_Asturias_15ASTUR-CT1-109-38SS1-109-38@11001000_OH_BOGALASAO_I_7360_52000_Asturias_15_ASTUR-CT1-109-38_SS1-109-38</t>
  </si>
  <si>
    <t>460574170</t>
  </si>
  <si>
    <t>1786476058</t>
  </si>
  <si>
    <t>2512692723</t>
  </si>
  <si>
    <t>6108699395</t>
  </si>
  <si>
    <t>CL 53 KR 85 M-50 LOS MONJES 50 TOR 1 APT 202 LAT:4.68240697 LON:-74.11540209</t>
  </si>
  <si>
    <t>468074115</t>
  </si>
  <si>
    <t>3104767714</t>
  </si>
  <si>
    <t>CO_HOGAR_COL-FIBRA-ASISTIDA-AI-B2C_25-12-11_SEM_LDS-WEB_AON_ABT_BRAND</t>
  </si>
  <si>
    <t>1786489404</t>
  </si>
  <si>
    <t>2512693471</t>
  </si>
  <si>
    <t>FS202605021939251743</t>
  </si>
  <si>
    <t>6108786644</t>
  </si>
  <si>
    <t>CL 92 A KR 60 B-91 RIONEGRO 91 APT 1 LAT:4.68152867 LON:-74.06861469</t>
  </si>
  <si>
    <t>11001000OH_BOGHIMATE_I_5800_21000_Morato_5MORAT-CT5-28-11SS5-28-11@11001000_OH_BOGHIMATE_I_5800_21000_Morato_5_MORAT-CT5-28-11_SS5-28-11</t>
  </si>
  <si>
    <t>1785882328</t>
  </si>
  <si>
    <t>2512690917</t>
  </si>
  <si>
    <t>FS202605011109251078</t>
  </si>
  <si>
    <t>6108771377</t>
  </si>
  <si>
    <t>KR 81 I CL 51 A S-03 JORGE URIBE BOTERO 03 LAT:4.62201922 LON:-74.17525641</t>
  </si>
  <si>
    <t>11001000OH_BOGALGDOH_I_7360_CentrodeGravedad2_8CGDOS-CT3/4-17-17SS3-17-17@11001000_OH_BOGALGDOH_I_7360_CentrodeGravedad2_8_CGDOS-CT3/4-17-17_SS3-17-17</t>
  </si>
  <si>
    <t>462074175</t>
  </si>
  <si>
    <t>1786506994</t>
  </si>
  <si>
    <t>2512693605</t>
  </si>
  <si>
    <t>FS202605021824592093</t>
  </si>
  <si>
    <t>6108784725</t>
  </si>
  <si>
    <t>KR 94 D BIS CL 130 C-35 TTES DE COLOMBIA 35 LAT:4.72976023 LON:-74.09212154</t>
  </si>
  <si>
    <t>11001000OH_BOGALVRIC_I_7360_23000_VillaMaria_3VIMAR-CT5/6-25-08SS6-25-08@11001000_OH_BOGALVRIC_I_7360_23000_VillaMaria_3_VIMAR-CT5/6-25-08_SS6-25-08</t>
  </si>
  <si>
    <t>1786062567</t>
  </si>
  <si>
    <t>2512691342</t>
  </si>
  <si>
    <t>FS202605020736572030</t>
  </si>
  <si>
    <t>6107408141</t>
  </si>
  <si>
    <t>KR 4 CL 4 A-104 URB VILLA BACHUE 104 LAT:5.51630573 LON:-73.36014969</t>
  </si>
  <si>
    <t>Cooservicios</t>
  </si>
  <si>
    <t>15001000OH_BOYALTNJC_I_7360_Tunja_Centro_3CENTR-CT1-84-03SS1-84-03@15001000_OH_BOYALTNJC_I_7360_Tunja_Centro_3_CENTR-CT1-84-03_SS1-84-03</t>
  </si>
  <si>
    <t>551573360</t>
  </si>
  <si>
    <t>1785408697</t>
  </si>
  <si>
    <t>2512688927</t>
  </si>
  <si>
    <t>FS202604300938471727</t>
  </si>
  <si>
    <t>6108765491</t>
  </si>
  <si>
    <t>TV 20 KR 18 A-39 RIVERA DEL RIO SEC C 39 APT 2 LAT:7.04884894 LON:-73.16502292</t>
  </si>
  <si>
    <t>68307000OH_SANALALES_I_7360_Bucaramanga_Arenales_1ARENA-CT1/2-76-03SS1-76-03@68307000_OH_SANALALES_I_7360_Bucaramanga_Arenales_1_ARENA-CT1/2-76-03_SS1-7</t>
  </si>
  <si>
    <t>1786507009</t>
  </si>
  <si>
    <t>2512693308</t>
  </si>
  <si>
    <t>FS202605021834121736</t>
  </si>
  <si>
    <t>6108817862</t>
  </si>
  <si>
    <t>KR 58 CL 75 A-29 LIBERTAD-BARRI UNIDO 29 APT 301 LAT:4.67480187 LON:-74.07726909</t>
  </si>
  <si>
    <t>11001000110116917149349|11001000_149349_CT7/8-23-40</t>
  </si>
  <si>
    <t>1786621379</t>
  </si>
  <si>
    <t>2512694007</t>
  </si>
  <si>
    <t>FS202605031643001798</t>
  </si>
  <si>
    <t>6108786701</t>
  </si>
  <si>
    <t>KR 90 CL 23 I-67 CAPELLANIA 67 TOR 1 APT 203 LAT:4.67299214 LON:-74.12764875</t>
  </si>
  <si>
    <t>QC - PEDIDO DUPLICADO CON LA ORDEN EC202605021614110478</t>
  </si>
  <si>
    <t>342576530</t>
  </si>
  <si>
    <t>1786502102</t>
  </si>
  <si>
    <t>2512693389</t>
  </si>
  <si>
    <t>FS202605021838111931</t>
  </si>
  <si>
    <t>6108817863</t>
  </si>
  <si>
    <t>CL 49 KR 30-23 PALMIRA 23 LAT:7.06119165 LON:-73.85001835</t>
  </si>
  <si>
    <t>Parque de La Vida</t>
  </si>
  <si>
    <t>68081000OH_SANALBEJB_I_7360_Barrancabermeja_Centro_2EXITO-CT1-85-03SS1-85-03@68081000_OH_SANALBEJB_I_7360_Barrancabermeja_Centro_2_EXITO-CT1-85-03_SS1-8</t>
  </si>
  <si>
    <t>706073850</t>
  </si>
  <si>
    <t>1786093321</t>
  </si>
  <si>
    <t>2512691628</t>
  </si>
  <si>
    <t>FS202605020702142029</t>
  </si>
  <si>
    <t>6108784281</t>
  </si>
  <si>
    <t>CL 27 KR 14-72 SANTA ROSA DE CABAL 72 LAT:4.87717928 LON:-75.62517572</t>
  </si>
  <si>
    <t>Araucarias</t>
  </si>
  <si>
    <t>66682000OH_RISHISBAL_I_5800_SantaRosaDeCabalSROSA-CT8-67/1-68-01SS8-67-01@66682000_OH_RISHISBAL_I_5800_SantaRosaDeCabal_SROSA-CT8-67/1-68-01_SS8-67-01</t>
  </si>
  <si>
    <t>487575625</t>
  </si>
  <si>
    <t>3225055989</t>
  </si>
  <si>
    <t>467074095</t>
  </si>
  <si>
    <t>1775972722</t>
  </si>
  <si>
    <t>2512651759</t>
  </si>
  <si>
    <t>FS202604151436475834</t>
  </si>
  <si>
    <t>6050039383</t>
  </si>
  <si>
    <t>KR 149 A CL 143-20 BILBAO 20 APT 201 LAT:4.751857 LON:-74.11942149</t>
  </si>
  <si>
    <t>11001000OH_BOGHIVRIF_I_5800_VillaMaria_23000_6VIMAR-CT3-20-12SS3-20-12@11001000_OH_BOGHIVRIF_I_5800_VillaMaria_23000_6_VIMAR-CT3-20-12_SS3-20-12</t>
  </si>
  <si>
    <t>475074115</t>
  </si>
  <si>
    <t>1785856019</t>
  </si>
  <si>
    <t>2512690855</t>
  </si>
  <si>
    <t>FS202604302130531634</t>
  </si>
  <si>
    <t>6108780209</t>
  </si>
  <si>
    <t>CL 83 KR 74-51 LOPEZ DE MESA 51 LAT:6.28324892 LON:-75.58037807</t>
  </si>
  <si>
    <t>5001000OH_ANTALCLLA_I_7360_Medellin_CastillaCASTI-CT3-98-02SS3-98-02@5001000_OH_ANTALCLLA_I_7360_Medellin_Castilla_CASTI-CT3-98-02_SS3-98-02</t>
  </si>
  <si>
    <t>628075580</t>
  </si>
  <si>
    <t>1787016387</t>
  </si>
  <si>
    <t>2512695744</t>
  </si>
  <si>
    <t>FS202605041318542247</t>
  </si>
  <si>
    <t>6108813345</t>
  </si>
  <si>
    <t>CL 28 S KR 2 A E-09 SANTA INES II 09 APT 1 LAT:4.56341484 LON:-74.08910268</t>
  </si>
  <si>
    <t>11001000OH_BOGALMCOE_I_7360_53000_Marruecos_5MARRU-CT8-84/1-85-10SS8-84-10@11001000_OH_BOGALMCOE_I_7360_53000_Marruecos_5_MARRU-CT8-84/1-85-10_SS8-84-10</t>
  </si>
  <si>
    <t>1785860841</t>
  </si>
  <si>
    <t>2512691049</t>
  </si>
  <si>
    <t>FS202604302009481604</t>
  </si>
  <si>
    <t>6108775283</t>
  </si>
  <si>
    <t>KR 22 CL 24-26 CJR ALAMEDA RIO 26 CAS E-1 LAT:1.2145604 LON:-77.27363395</t>
  </si>
  <si>
    <t>AQUINE</t>
  </si>
  <si>
    <t>52001000OH_NARALCTRO_I_7360_Pasto_Centro_1CENTR-CT6-15-02SS6-15-02@52001000_OH_NARALCTRO_I_7360_Pasto_Centro_1_CENTR-CT6-15-02_SS6-15-02</t>
  </si>
  <si>
    <t>121077270</t>
  </si>
  <si>
    <t>1786508532</t>
  </si>
  <si>
    <t>2512693219</t>
  </si>
  <si>
    <t>FS202605031144391878</t>
  </si>
  <si>
    <t>6108812891</t>
  </si>
  <si>
    <t>KR 19 CL 52 S-38 SAN CARLOS-TUNJUELIT 38 LAT:4.56819857 LON:-74.13009221</t>
  </si>
  <si>
    <t>11001000OH_BOGHIMCOB_I_5800_53000_Marruecos_2MARRU-CT5/6-87-03SS5-87-03@11001000_OH_BOGHIMCOB_I_5800_53000_Marruecos_2_MARRU-CT5/6-87-03_SS5-87-03</t>
  </si>
  <si>
    <t>9900100010149</t>
  </si>
  <si>
    <t>CE BOGOTA CENTRO MAYOR</t>
  </si>
  <si>
    <t>HUGO ALBERTO NUNEZ CHAPARRO</t>
  </si>
  <si>
    <t>1012350944</t>
  </si>
  <si>
    <t>1786391613</t>
  </si>
  <si>
    <t>2512692295</t>
  </si>
  <si>
    <t>FS202605021247382109</t>
  </si>
  <si>
    <t>6086716403</t>
  </si>
  <si>
    <t>CL 21 KR 88 A-79 CJR SABANA VERDE I 79 CAS 95 LAT:4.66735508 LON:-74.13382029</t>
  </si>
  <si>
    <t>11001000144646874314600|11001000_314600_CT1-12-22</t>
  </si>
  <si>
    <t>466574130</t>
  </si>
  <si>
    <t>1786601259</t>
  </si>
  <si>
    <t>2512693929</t>
  </si>
  <si>
    <t>FS202605031437392200</t>
  </si>
  <si>
    <t>6088687594</t>
  </si>
  <si>
    <t>KR 112 A BIS CL 68 A-54 EL PALMAR-ENGATIVA 54 LAT:4.70752396 LON:-74.13260944</t>
  </si>
  <si>
    <t>11001000OH_BOGALEIVB_I_7360_32050_Engativa_2ENGAT-CT5/6-43-02SS5-43-02@11001000_OH_BOGALEIVB_I_7360_32050_Engativa_2_ENGAT-CT5/6-43-02_SS5-43-02</t>
  </si>
  <si>
    <t>1786493335</t>
  </si>
  <si>
    <t>2512693391</t>
  </si>
  <si>
    <t>FS202605021908031740</t>
  </si>
  <si>
    <t>6071461516</t>
  </si>
  <si>
    <t>KR 34 E CL 35-57 EL SALVADOR 57 LAT:6.23441417 LON:-75.56211024</t>
  </si>
  <si>
    <t>GERONA_6</t>
  </si>
  <si>
    <t>5001000OH_ANTALFICO_I_7360_Medellin_Federico_1FEDER-CT4-13-02SS4-13-02@5001000_OH_ANTALFICO_I_7360_Medellin_Federico_1_FEDER-CT4-13-02_SS4-13-02</t>
  </si>
  <si>
    <t>1786961413</t>
  </si>
  <si>
    <t>2512694993</t>
  </si>
  <si>
    <t>FS202605041149432305</t>
  </si>
  <si>
    <t>6108834001</t>
  </si>
  <si>
    <t>CL 14 A KR 40-64 EL VERGEL 64 LAT:2.93589823 LON:-75.25993395</t>
  </si>
  <si>
    <t>Neiva7</t>
  </si>
  <si>
    <t>41001000OH_HUIALBLEE_I_7360_Neiva_Buganviles_5BUGAN-CT4-14-02SS4-14-02@41001000_OH_HUIALBLEE_I_7360_Neiva_Buganviles_5_BUGAN-CT4-14-02_SS4-14-02</t>
  </si>
  <si>
    <t>293575255</t>
  </si>
  <si>
    <t>1786069633</t>
  </si>
  <si>
    <t>2512691727</t>
  </si>
  <si>
    <t>FS202605020819222034</t>
  </si>
  <si>
    <t>6108781367</t>
  </si>
  <si>
    <t>KR 105 A CL 72-32 GARCES NAVAS ORIENT 32 TOR 12 APT 324 LAT:4.70707058 LON:-74.11937945</t>
  </si>
  <si>
    <t>11001000108917742587113|11001000_587113_PC6-13-12</t>
  </si>
  <si>
    <t>1784972044</t>
  </si>
  <si>
    <t>2512687363</t>
  </si>
  <si>
    <t>FS202604291652551361</t>
  </si>
  <si>
    <t>6104621685</t>
  </si>
  <si>
    <t>KR 18 C CL 50 A S-09 TUNALITO 09 APT 1 LAT:4.56922683 LON:-74.12758087</t>
  </si>
  <si>
    <t>11001000OH_BOGHIMCOB_I_5800_53000_Marruecos_2MARRU-CT5/6-88-03SS6-88-03@11001000_OH_BOGHIMCOB_I_5800_53000_Marruecos_2_MARRU-CT5/6-88-03_SS6-88-03</t>
  </si>
  <si>
    <t>1786845572</t>
  </si>
  <si>
    <t>2512693978</t>
  </si>
  <si>
    <t>FS202605040928062148</t>
  </si>
  <si>
    <t>6075661724</t>
  </si>
  <si>
    <t>KR 1 D CL 11-01 CJR VAL LUNA CLUBRES 01 TOR 7 APT 501 LAT:4.85677813 LON:-74.05191128</t>
  </si>
  <si>
    <t>Bosque de Luna</t>
  </si>
  <si>
    <t>25175000OH_CUNALCENC_I_7360_Chia_Centro_3MATRI-PC4-99-04SS4-99-04@25175000_OH_CUNALCENC_I_7360_Chia_Centro_3_MATRI-PC4-99-04_SS4-99-04</t>
  </si>
  <si>
    <t>485574050</t>
  </si>
  <si>
    <t>9900100010050</t>
  </si>
  <si>
    <t>CE CHIA</t>
  </si>
  <si>
    <t>JULIAN DAVID PARRA GRACIA</t>
  </si>
  <si>
    <t>1070016554</t>
  </si>
  <si>
    <t>1785619796</t>
  </si>
  <si>
    <t>2512689787</t>
  </si>
  <si>
    <t>FS202604301330341831</t>
  </si>
  <si>
    <t>6108783861</t>
  </si>
  <si>
    <t>KR 13 CL 8 N-16 LA LORENA 16 APT 602 LAT:4.54865237 LON:-75.65973285</t>
  </si>
  <si>
    <t>63001000110010982599408|63001000_110010982_PC4-1-03</t>
  </si>
  <si>
    <t>454575655</t>
  </si>
  <si>
    <t>1783772684</t>
  </si>
  <si>
    <t>2512681566</t>
  </si>
  <si>
    <t>FS202604271632430681</t>
  </si>
  <si>
    <t>6108717843</t>
  </si>
  <si>
    <t>CL 5 KR 80 C-125 LOMA DE LOS BERNAL 125 TOR 4 APT 806 LAT:6.21700173 LON:-75.60381454</t>
  </si>
  <si>
    <t>LOMAS_DE_LOS_BERNAL3</t>
  </si>
  <si>
    <t>5001000131204259821413|5001000_821413_PC1-43-08</t>
  </si>
  <si>
    <t>1786635783</t>
  </si>
  <si>
    <t>2512693460</t>
  </si>
  <si>
    <t>FS202605031259351883</t>
  </si>
  <si>
    <t>6108786678</t>
  </si>
  <si>
    <t>CL 60 A KR 119-140 PARCELA PIEDRA GRAND 140 TOR 2 APT 705 LAT:3.3545151 LON:-76.50435808</t>
  </si>
  <si>
    <t>76001000OH_VALALVILD_I_7360_Cali_ValledeLili_4VLILI-PC3-74-06SS3-74-06@76001000_OH_VALALVILD_I_7360_Cali_ValledeLili_4_VLILI-PC3-74-06_SS3-74-06</t>
  </si>
  <si>
    <t>1785817229</t>
  </si>
  <si>
    <t>2512690721</t>
  </si>
  <si>
    <t>FS202604301840481625</t>
  </si>
  <si>
    <t>6108063388</t>
  </si>
  <si>
    <t>KR 3 CL 96-55 URB VILLA DEL SOL 55 INT 2 APT 103 LAT:4.43939375 LON:-75.1756193</t>
  </si>
  <si>
    <t>73001000OH_TOLALMITD_I_7360_Ibague_Margarita_4MARGA-CT3-29-07SS3-29-07@73001000_OH_TOLALMITD_I_7360_Ibague_Margarita_4_MARGA-CT3-29-07_SS3-29-07</t>
  </si>
  <si>
    <t>443575175</t>
  </si>
  <si>
    <t>ABAI GROUP COLOMBIA</t>
  </si>
  <si>
    <t>9900210180006</t>
  </si>
  <si>
    <t>INDIVIDUAL CROSS SELLING ABAI</t>
  </si>
  <si>
    <t>MARIA JOSE ARCILA CARDENAS</t>
  </si>
  <si>
    <t>1053787783</t>
  </si>
  <si>
    <t>1784371788</t>
  </si>
  <si>
    <t>2512684529</t>
  </si>
  <si>
    <t>FS202604281623401409</t>
  </si>
  <si>
    <t>6108717703</t>
  </si>
  <si>
    <t>KR 81 C CL 49-82 CALASANZ 82 INT 302 LAT:6.26293524 LON:-75.59987586</t>
  </si>
  <si>
    <t>626075595</t>
  </si>
  <si>
    <t>QT - NO EXISTE RED FTTH se deja comentario de técnico " SIN RED FTTH, asignada CT7-47-12 no hay comunicación ni guía para instalación, edificio de 8 pisos 16 aptos por piso un total de 12 apartamentos, validado por sup Hugo Sáenz KARINA RAQUEL VERGAR</t>
  </si>
  <si>
    <t>1786484238</t>
  </si>
  <si>
    <t>2512693288</t>
  </si>
  <si>
    <t>FS202605021744391733</t>
  </si>
  <si>
    <t>6108788593</t>
  </si>
  <si>
    <t>KR 41 CL 29 C S-18 AUTOPISTA MUZU 18 APT 302 LAT:4.59932734 LON:-74.12185791</t>
  </si>
  <si>
    <t>11001000111989083167551|11001000_111989083_CT3/4-41-08</t>
  </si>
  <si>
    <t>Cluster Refugio</t>
  </si>
  <si>
    <t>1785458595</t>
  </si>
  <si>
    <t>2512688722</t>
  </si>
  <si>
    <t>FS202604301110281760</t>
  </si>
  <si>
    <t>6108760694</t>
  </si>
  <si>
    <t>KR 42 B CL 25 S-156 LA ORQUIDEA 156 APT 401 LAT:6.17829818 LON:-75.57989564</t>
  </si>
  <si>
    <t>ENVIGADO7</t>
  </si>
  <si>
    <t>5266000116695155214477|5266000_116695155_CT5-24-02</t>
  </si>
  <si>
    <t>3011070303</t>
  </si>
  <si>
    <t>1787014865</t>
  </si>
  <si>
    <t>2512695408</t>
  </si>
  <si>
    <t>FS202605041251012338</t>
  </si>
  <si>
    <t>6108816325</t>
  </si>
  <si>
    <t>CL 6 C S KR 84 C-45 LA HONDONADA 45 TOR 1 APT 1004 LAT:6.20527101 LON:-75.60891589</t>
  </si>
  <si>
    <t>620575605</t>
  </si>
  <si>
    <t>QC - PLAN ERRADO OFERTA PRIMARIA EVA-RESCATE BO Se realiza interacción con el titular Jaime Ortega, Me indica que ya no desea el servicio por que no es lo que solicito se procede a cancelar. GESTIÓN REALIZADA POR CHAT EVA. AVRH</t>
  </si>
  <si>
    <t>3147929524</t>
  </si>
  <si>
    <t>1779948174</t>
  </si>
  <si>
    <t>2512669938</t>
  </si>
  <si>
    <t>FS202604221657559161</t>
  </si>
  <si>
    <t>6108535611</t>
  </si>
  <si>
    <t>AV 0 CL 6-26 LLERAS RESTREPO 26 LCA 1 LAT:7.89168566 LON:-72.49931381</t>
  </si>
  <si>
    <t>54001000OH_NORHIAERO_I_5800_Cucuta_AVCeroACERO-CT5-2-01SS5-2-01@54001000_OH_NORHIAERO_I_5800_Cucuta_AVCero_ACERO-CT5-2-01_SS5-2-01</t>
  </si>
  <si>
    <t>789072495</t>
  </si>
  <si>
    <t>1786619626</t>
  </si>
  <si>
    <t>2512693423</t>
  </si>
  <si>
    <t>FS202605031944472277</t>
  </si>
  <si>
    <t>6108815928</t>
  </si>
  <si>
    <t>CL 10 KR 19 A-94 CJR AZULEJO 94 TOR 13 APT 602 LAT:4.72440356 LON:-74.2288989</t>
  </si>
  <si>
    <t>25473000OH_CUNHIMQRC_I_5800_Mosquera_Centro_3MOSQU-PC4-67-11SS4-67-11@25473000_OH_CUNHIMQRC_I_5800_Mosquera_Centro_3_MOSQU-PC4-67-11_SS4-67-11</t>
  </si>
  <si>
    <t>1786953188</t>
  </si>
  <si>
    <t>2512694738</t>
  </si>
  <si>
    <t>FS202605041137412297</t>
  </si>
  <si>
    <t>6027582416</t>
  </si>
  <si>
    <t>CL 41 KR 26-90 ATLANTICO 90 APT 5 LAT:10.9682272 LON:-74.7879936</t>
  </si>
  <si>
    <t>8001000OH_ATLHICTRO_I_5800_Barranquilla_CentroCENTR-CT5-61-05SS5-61-05@8001000_OH_ATLHICTRO_I_5800_Barranquilla_Centro_CENTR-CT5-61-05_SS5-61-05</t>
  </si>
  <si>
    <t>1786489535</t>
  </si>
  <si>
    <t>2512693194</t>
  </si>
  <si>
    <t>FS202605030837051747</t>
  </si>
  <si>
    <t>6078685117</t>
  </si>
  <si>
    <t>KR 111 C CL 81-30 URB CIUDADEL COLSUBS 30 TOR 7 APT 401 LAT:4.72045413 LON:-74.11611782</t>
  </si>
  <si>
    <t>OLT#10.37.80.66</t>
  </si>
  <si>
    <t>11001000127354851315111|11001000_127354851_CT2-13-21</t>
  </si>
  <si>
    <t>1786632862</t>
  </si>
  <si>
    <t>2512693577</t>
  </si>
  <si>
    <t>FS202605031309511180</t>
  </si>
  <si>
    <t>6108788631</t>
  </si>
  <si>
    <t>CL 38 KR 8-66 VILLA UNIVERSITARIA 66 TOR A APT 302 LAT:5.54931848 LON:-73.35725848</t>
  </si>
  <si>
    <t>Cluster Centro 3</t>
  </si>
  <si>
    <t>15001000OH_BOYALTNJD_I_7360_Tunja_Centro_4CENTR-PC6-12-01SS6-12-01@15001000_OH_BOYALTNJD_I_7360_Tunja_Centro_4_CENTR-PC6-12-01_SS6-12-01</t>
  </si>
  <si>
    <t>554573355</t>
  </si>
  <si>
    <t>1784820957</t>
  </si>
  <si>
    <t>2512686907</t>
  </si>
  <si>
    <t>FS202604291327481517</t>
  </si>
  <si>
    <t>6108756146</t>
  </si>
  <si>
    <t>CL 74 B KR 68 C-24 LAS FERIAS 24 APT 201 LAT:4.68180618 LON:-74.08506784</t>
  </si>
  <si>
    <t>11001000110047543148508|11001000_110047543_CT6/7-43-42</t>
  </si>
  <si>
    <t>1786346847</t>
  </si>
  <si>
    <t>2512691542</t>
  </si>
  <si>
    <t>FS202605021050542165</t>
  </si>
  <si>
    <t>6072397088</t>
  </si>
  <si>
    <t>CL 63 B KR 26-19 QUINTA MUTIS 19 APT 203 LAT:4.6528569 LON:-74.07357347</t>
  </si>
  <si>
    <t>11001000111678807164710|11001000_164710_CT8-61-09</t>
  </si>
  <si>
    <t>465074070</t>
  </si>
  <si>
    <t>3157331441</t>
  </si>
  <si>
    <t>1777562110</t>
  </si>
  <si>
    <t>2512660603</t>
  </si>
  <si>
    <t>FS202604191035535517</t>
  </si>
  <si>
    <t>6108228275</t>
  </si>
  <si>
    <t>CL 71 B KR 1 A1-04 SAN LUIS II 04 PIS 1 APT 1 LAT:3.49001678 LON:-76.49076317</t>
  </si>
  <si>
    <t>349076490</t>
  </si>
  <si>
    <t>QC - YA TIENE SERVICIO MOVISTAR INSTALADO CON LA ORDEN FS202604291631301720</t>
  </si>
  <si>
    <t>CO_CONVERGENCIA_COL-MOVISTAR-TOTAL-NU-CORE-B2C_25-12-11-V2_PMAX_LDS-WEB_AON_GN</t>
  </si>
  <si>
    <t>1786627619</t>
  </si>
  <si>
    <t>2512693202</t>
  </si>
  <si>
    <t>FS202605040735202421</t>
  </si>
  <si>
    <t>6108812928</t>
  </si>
  <si>
    <t>CL 76 A KR 26 B-29 EL SILENCIO 29 APT 1 LAT:10.9779081 LON:-74.81861345</t>
  </si>
  <si>
    <t>8001000OH_ATLHIDIAS_I_5800_Barraquilla_DeliciasDELIC-CT6-126-03SS6-126-03@8001000_OH_ATLHIDIAS_I_5800_Barraquilla_Delicias_DELIC-CT6-126-03_SS6-126-03</t>
  </si>
  <si>
    <t>1786276784</t>
  </si>
  <si>
    <t>2512691767</t>
  </si>
  <si>
    <t>FS202605020839562122</t>
  </si>
  <si>
    <t>6108785294</t>
  </si>
  <si>
    <t>KR 10 CL 54 A-48 CHAPINERO CENTRAL 48 APT 815 LAT:4.6414238 LON:-74.06357264</t>
  </si>
  <si>
    <t>11001000116250508668633|11001000_668633_PC3-79-04</t>
  </si>
  <si>
    <t>1786509376</t>
  </si>
  <si>
    <t>2512693508</t>
  </si>
  <si>
    <t>FS202605031020001166</t>
  </si>
  <si>
    <t>6108783703</t>
  </si>
  <si>
    <t>KR 12 CL 20 A-121 CJR ALCARAVAN 121 INT 13 APT 102 LAT:4.71917816 LON:-74.2039658</t>
  </si>
  <si>
    <t>25286000OH_CUNALFNZC_I_7360_Funza_Centro_3FUNZA-CT4/5-31-02SS4-31-02@25286000_OH_CUNALFNZC_I_7360_Funza_Centro_3_FUNZA-CT4/5-31-02_SS4-31-02</t>
  </si>
  <si>
    <t>1786479124</t>
  </si>
  <si>
    <t>2512693306</t>
  </si>
  <si>
    <t>FS202605021709321730</t>
  </si>
  <si>
    <t>6108784715</t>
  </si>
  <si>
    <t>CL 93 KR 46-196 EL POBLADO 196 LCA 1 LAT:11.0062767 LON:-74.82625835</t>
  </si>
  <si>
    <t>8001000OH_ATLHISNTD_I_5800_Barranquilla_SanVicente_4SANVI-CT4-89-02SS4-89-02@8001000_OH_ATLHISNTD_I_5800_Barranquilla_SanVicente_4_SANVI-CT4-89-02_SS4-8</t>
  </si>
  <si>
    <t>1098574810</t>
  </si>
  <si>
    <t>Fibra-MovistarTotal-web-CajadeProducto-LP_MovistarTotal_Naked_Captacion_Netflix</t>
  </si>
  <si>
    <t>1786487467</t>
  </si>
  <si>
    <t>2512693392</t>
  </si>
  <si>
    <t>FS202605022122122102</t>
  </si>
  <si>
    <t>6108815866</t>
  </si>
  <si>
    <t>KR 69 D CL 24 A-81 LA ESPERANZA NORTE 81 TOR 5 APT 904 LAT:4.65908018 LON:-74.11187226</t>
  </si>
  <si>
    <t>11001000119713206707984|11001000_707984_PC8-60-17</t>
  </si>
  <si>
    <t>465574110</t>
  </si>
  <si>
    <t>1786657176</t>
  </si>
  <si>
    <t>2512694145</t>
  </si>
  <si>
    <t>FS202605040755162302</t>
  </si>
  <si>
    <t>6108786721</t>
  </si>
  <si>
    <t>CL 71 KR 62-48 SAN FRANCISCO 48 APT 1 LAT:11.0026852 LON:-74.79457489</t>
  </si>
  <si>
    <t>8001000OH_ATLHISSCO_I_5800_Barranquilla_SanFranciscoSANFR-CT7-112-02SS7-112-02@8001000_OH_ATLHISSCO_I_5800_Barranquilla_SanFrancisco_SANFR-CT7-112-02_SS</t>
  </si>
  <si>
    <t>1784426064</t>
  </si>
  <si>
    <t>2512685306</t>
  </si>
  <si>
    <t>FS202604281836251452</t>
  </si>
  <si>
    <t>6070993213</t>
  </si>
  <si>
    <t>KR 31 CL 14-18 CJR ALBORADA REAL II 18 TOR 23 APT 303 LAT:5.03061066 LON:-73.98433711</t>
  </si>
  <si>
    <t>25899000OH_CUNALZIRC_I_7360_Zipaquira_Centro_3CENTR-CT5/6-22-05SS6-22-05@25899000_OH_CUNALZIRC_I_7360_Zipaquira_Centro_3_CENTR-CT5/6-22-05_SS6-22-05</t>
  </si>
  <si>
    <t>503073980</t>
  </si>
  <si>
    <t>1786433776</t>
  </si>
  <si>
    <t>2512692577</t>
  </si>
  <si>
    <t>FS202605021326392323</t>
  </si>
  <si>
    <t>6108790481</t>
  </si>
  <si>
    <t>DG 167 KR 12-69 PRADERA NORTE 69 CAS 157 LAT:4.74687531 LON:-74.0343856</t>
  </si>
  <si>
    <t>11001000124174196285879|11001000_285879_CT5-10-07</t>
  </si>
  <si>
    <t>1782079746</t>
  </si>
  <si>
    <t>2512676797</t>
  </si>
  <si>
    <t>FS202604251046340521</t>
  </si>
  <si>
    <t>6019563500</t>
  </si>
  <si>
    <t>CL 63 F KR 72-55 EL ENCANTO 55 INT 5 APT 501 LAT:4.67594785 LON:-74.10409668</t>
  </si>
  <si>
    <t>QC - NO SE LOGRO CONTACTO PARA AGENDAR, Se marco a los números: 3138603127 6015204475 Titular: DIANA CAROLINA ESPITIA no se logra contacto, se cancela la orden por maximo de intentos 04/05/2026 12:17 p.€m. PREDICTIVO</t>
  </si>
  <si>
    <t>1784670642</t>
  </si>
  <si>
    <t>2512685377</t>
  </si>
  <si>
    <t>FS202604290955571123</t>
  </si>
  <si>
    <t>6108755837</t>
  </si>
  <si>
    <t>KR 79 CL 21 A-32 SAN BERNARDO 32 LAT:6.22636289 LON:-75.59919454333</t>
  </si>
  <si>
    <t>5001000114942501199441|5001000_114942501_CT1-33-07</t>
  </si>
  <si>
    <t>1787135530</t>
  </si>
  <si>
    <t>2512696297</t>
  </si>
  <si>
    <t>FS202605041625402461</t>
  </si>
  <si>
    <t>6108816617</t>
  </si>
  <si>
    <t>KR 11 CL 25 D-09 LOS CAMBULOS 09 APT 1 LAT:2.94304518 LON:-75.28505148</t>
  </si>
  <si>
    <t>41001000OH_HUIALCBAB_I_7360_Neiva_Ceibas_2CEIBA-CT5-43-05SS5-43-05@41001000_OH_HUIALCBAB_I_7360_Neiva_Ceibas_2_CEIBA-CT5-43-05_SS5-43-05</t>
  </si>
  <si>
    <t>294075285</t>
  </si>
  <si>
    <t>1784997426</t>
  </si>
  <si>
    <t>2512688117</t>
  </si>
  <si>
    <t>FS202604291852041386</t>
  </si>
  <si>
    <t>6108759522</t>
  </si>
  <si>
    <t>CL 146 KR 7 B-50 LOS CEDROS ORIENTAL 50 TOR 2 APT 713 LAT:4.7225734 LON:-74.02844227</t>
  </si>
  <si>
    <t>3225155958</t>
  </si>
  <si>
    <t>1785806232</t>
  </si>
  <si>
    <t>2512690894</t>
  </si>
  <si>
    <t>FS202604301812101650</t>
  </si>
  <si>
    <t>6108774332</t>
  </si>
  <si>
    <t>KR 105 A CL 72-32 GARCES NAVAS ORIENT 32 TOR 2 APT 204 LAT:4.70707058 LON:-74.11937945</t>
  </si>
  <si>
    <t>11001000108923124587078|11001000_587078_PC5-14-12</t>
  </si>
  <si>
    <t>1786646873</t>
  </si>
  <si>
    <t>2512693966</t>
  </si>
  <si>
    <t>FS202605031441551891</t>
  </si>
  <si>
    <t>6108828771</t>
  </si>
  <si>
    <t>CL 70 KR 42-63 MANRIQUE CENTRAL 2 63 APT 202 LAT:6.26468531 LON:-75.55234864</t>
  </si>
  <si>
    <t>5001000OH_ANTHIAUEB_I_5800_Medellin_Aranjuez_2ARANJ-CT3-96-04SS3-96-04@5001000_OH_ANTHIAUEB_I_5800_Medellin_Aranjuez_2_ARANJ-CT3-96-04_SS3-96-04</t>
  </si>
  <si>
    <t>Movil-Portabilidad-web-CajadeProducto-LP_Pospago_ilimitado</t>
  </si>
  <si>
    <t>1786225906</t>
  </si>
  <si>
    <t>2512691201</t>
  </si>
  <si>
    <t>FS202605020842412124</t>
  </si>
  <si>
    <t>6088094359</t>
  </si>
  <si>
    <t>KR 55 A CL 29-44 LA FLORIDA 44 APT 201 LAT:6.31823134 LON:-75.56062256</t>
  </si>
  <si>
    <t>5088000OH_ANTALBLLO_I_7360_Bello_CentroCENTR-CT1-24-03SS1-24-03@5088000_OH_ANTALBLLO_I_7360_Bello_Centro_CENTR-CT1-24-03_SS1-24-03</t>
  </si>
  <si>
    <t>631575560</t>
  </si>
  <si>
    <t>1784644065</t>
  </si>
  <si>
    <t>2512685925</t>
  </si>
  <si>
    <t>FS202604290931451201</t>
  </si>
  <si>
    <t>6108741662</t>
  </si>
  <si>
    <t>CL 86 A KR 49 A-37 LA PATRIA 37 APT 101 LAT:4.67618399 LON:-74.06568196</t>
  </si>
  <si>
    <t>11001000117230640220471|11001000_117230640_CT1/2-56-31</t>
  </si>
  <si>
    <t>467574065</t>
  </si>
  <si>
    <t>QC - CLIENTE DESISTE DEL SERVICIO / ELIGE LA COMPETENCIA Se marca al número 3164693869 titular MARIA LORENA GUZMAN QUITIAN Contesta indica que no requiere el servicio por que le incumplieron la cita y optó por otro operador  // se ofrece agendar y re</t>
  </si>
  <si>
    <t>3164693869</t>
  </si>
  <si>
    <t>1786839689</t>
  </si>
  <si>
    <t>2512694013</t>
  </si>
  <si>
    <t>FS202605040832322304</t>
  </si>
  <si>
    <t>6108814948</t>
  </si>
  <si>
    <t>KR 2 E CL 5-20 CJR LA ARBOLEDA 20 TOR 8 APT 403 LAT:4.72363741 LON:-74.25783676</t>
  </si>
  <si>
    <t>Hacienda Casablanca</t>
  </si>
  <si>
    <t>25430000115857370665241|25430000_115857370_PC6-32-01</t>
  </si>
  <si>
    <t>472074255</t>
  </si>
  <si>
    <t>1786069598</t>
  </si>
  <si>
    <t>2512691343</t>
  </si>
  <si>
    <t>FS202605020811222033</t>
  </si>
  <si>
    <t>6108775363</t>
  </si>
  <si>
    <t>KR 6 CL 1-34 LAS CRUCES 34 CAS 62 LAT:4.58604742 LON:-74.08053625</t>
  </si>
  <si>
    <t>11001000OH_BOGHICTRB_I_5800_51261_Centro_2CENTR-CT2/3-63-03SS2-63-03@11001000_OH_BOGHICTRB_I_5800_51261_Centro_2_CENTR-CT2/3-63-03_SS2-63-03</t>
  </si>
  <si>
    <t>1783814349</t>
  </si>
  <si>
    <t>2512681772</t>
  </si>
  <si>
    <t>FS202604271805581110</t>
  </si>
  <si>
    <t>6108740766</t>
  </si>
  <si>
    <t>KR 75 D A CL 2 B S-100 LA MOTA 100 CAS 1135 LAT:6.20668601 LON:-75.59892217</t>
  </si>
  <si>
    <t>LA_MOTA2</t>
  </si>
  <si>
    <t>5001000160528478684745|5001000_684745_CT7-6-03</t>
  </si>
  <si>
    <t>620575595</t>
  </si>
  <si>
    <t>1784997159</t>
  </si>
  <si>
    <t>2512688211</t>
  </si>
  <si>
    <t>FS202604291810421374</t>
  </si>
  <si>
    <t>6108757454</t>
  </si>
  <si>
    <t>DG 182 KR 20-17 SAN ANTONIO NOR OCCI 17 TOR 1 APT 804 LAT:4.75873305 LON:-74.04179535</t>
  </si>
  <si>
    <t>11001000115996164666461|11001000_666461_PC4-74-13</t>
  </si>
  <si>
    <t>1785692765</t>
  </si>
  <si>
    <t>2512689583</t>
  </si>
  <si>
    <t>FS202604301504061026</t>
  </si>
  <si>
    <t>6108772100</t>
  </si>
  <si>
    <t>KR 7 CL 183-59 TIBABITA-USAQUEN 59 TOR 1 APT 1703 LAT:4.76201578 LON:-74.02732606</t>
  </si>
  <si>
    <t>11001000112641357628226|11001000_628226_PC5-51-18</t>
  </si>
  <si>
    <t>YISETH PAOLA HORMIGA PALECHOR</t>
  </si>
  <si>
    <t>1005095303</t>
  </si>
  <si>
    <t>1786638093</t>
  </si>
  <si>
    <t>2512693322</t>
  </si>
  <si>
    <t>FS202605031603282203</t>
  </si>
  <si>
    <t>6108819863</t>
  </si>
  <si>
    <t>KR 100 B CL 73-51 EL CEDRO-ENGATIVA 51 LAT:4.70568235 LON:-74.11581514</t>
  </si>
  <si>
    <t>11001000108321400133511|11001000_108321400_CT6/7-25-11</t>
  </si>
  <si>
    <t>1786376952</t>
  </si>
  <si>
    <t>2512692003</t>
  </si>
  <si>
    <t>FS202605021151342284</t>
  </si>
  <si>
    <t>6024753114</t>
  </si>
  <si>
    <t>CL 128 A KR 51-51 CANODROMO 51 APT 3 LAT:4.71349373 LON:-74.0584569</t>
  </si>
  <si>
    <t>11001000OH_BOGALASTH_I_7360_11000_Autopista_8AUTOP-CT8-45-13SS8-45-13@11001000_OH_BOGALASTH_I_7360_11000_Autopista_8_AUTOP-CT8-45-13_SS8-45-13</t>
  </si>
  <si>
    <t>1786377267</t>
  </si>
  <si>
    <t>2512692568</t>
  </si>
  <si>
    <t>FS202605021210282292</t>
  </si>
  <si>
    <t>6108786472</t>
  </si>
  <si>
    <t>KR 82 CL 25 G-60 SNTA CECILI-FONTIBON 60 TOR 4 APT 502 LAT:4.67280751 LON:-74.11812076</t>
  </si>
  <si>
    <t>11001000117914326691052|11001000_691052_PC6-75-04</t>
  </si>
  <si>
    <t>1784696881</t>
  </si>
  <si>
    <t>2512686131</t>
  </si>
  <si>
    <t>FS202604291049181175</t>
  </si>
  <si>
    <t>6108751971</t>
  </si>
  <si>
    <t>CL 34 A KR 53-49 SAMARIA ET I 49 LAT:6.16755492 LON:-75.62334552</t>
  </si>
  <si>
    <t>5360000109621802144727|5360000_144727_CT5-9-04</t>
  </si>
  <si>
    <t>616575620</t>
  </si>
  <si>
    <t>3045292831</t>
  </si>
  <si>
    <t>1786437937</t>
  </si>
  <si>
    <t>2512692463</t>
  </si>
  <si>
    <t>FS202605021350182333</t>
  </si>
  <si>
    <t>6108777679</t>
  </si>
  <si>
    <t>CL 27 KR 21-74 1 DE MAYO 74 LAT:10.4551461 LON:-73.25351465</t>
  </si>
  <si>
    <t>Primero de Mayo</t>
  </si>
  <si>
    <t>20001000OH_CESALSVAD_I_7360_Valledupar_SimonBolivar_4SIMON-CT2-38-09SS2-38-09@20001000_OH_CESALSVAD_I_7360_Valledupar_SimonBolivar_4_SIMON-CT2-38-09_SS2</t>
  </si>
  <si>
    <t>1045573250</t>
  </si>
  <si>
    <t>1785453927</t>
  </si>
  <si>
    <t>2512688618</t>
  </si>
  <si>
    <t>FS202604301041282253</t>
  </si>
  <si>
    <t>6108765583</t>
  </si>
  <si>
    <t>CL 21 KR 23-00 CALAMBEO 00 CAS 25 LAT:4.46008601 LON:-75.22337684</t>
  </si>
  <si>
    <t>IBAGUE9</t>
  </si>
  <si>
    <t>73001000OH_TOLHICERB_I_5800_Ibague_Chapinero_2CHAPI-CT6-89-03SS6-89-03@73001000_OH_TOLHICERB_I_5800_Ibague_Chapinero_2_CHAPI-CT6-89-03_SS6-89-03</t>
  </si>
  <si>
    <t>446075220</t>
  </si>
  <si>
    <t>1787109989</t>
  </si>
  <si>
    <t>2512695660</t>
  </si>
  <si>
    <t>FS202605041535192428</t>
  </si>
  <si>
    <t>6107315746</t>
  </si>
  <si>
    <t>KR 12 CL 59 A-14 LA INMACULADA 14 PIS 2 APT 1 LAT:10.9050059 LON:-74.79580534</t>
  </si>
  <si>
    <t>8758000OH_ATLALSDAD_I_7360_Soledad_2000_4SOLED-CT6-52-09SS6-52-09@8758000_OH_ATLALSDAD_I_7360_Soledad_2000_4_SOLED-CT6-52-09_SS6-52-09</t>
  </si>
  <si>
    <t>1787227139</t>
  </si>
  <si>
    <t>2512696921</t>
  </si>
  <si>
    <t>FS202605041954181345</t>
  </si>
  <si>
    <t>6108820724</t>
  </si>
  <si>
    <t>KR 9 CL 71-03 EL RINCON LA CAMPIQA 03 LAT:4.44222286 LON:-75.18964684</t>
  </si>
  <si>
    <t>73001000OH_TOLHIMITB_I_5800_Ibague_Margarita_2MARGA-CT1-6-03SS1-6-03@73001000_OH_TOLHIMITB_I_5800_Ibague_Margarita_2_MARGA-CT1-6-03_SS1-6-03</t>
  </si>
  <si>
    <t>1787208133</t>
  </si>
  <si>
    <t>2512697007</t>
  </si>
  <si>
    <t>FS202605041829242363</t>
  </si>
  <si>
    <t>6108823634</t>
  </si>
  <si>
    <t>KR 10 CL 15 D-24 CJR TIERRA LINDA III 24 TOR A APT 918 LAT:4.82416914 LON:-74.35858352</t>
  </si>
  <si>
    <t>OLT#10.37.80.2</t>
  </si>
  <si>
    <t>25269000117483698667552|25269000_117483698_PC8-17-03</t>
  </si>
  <si>
    <t>482074355</t>
  </si>
  <si>
    <t>1786618857</t>
  </si>
  <si>
    <t>2512693884</t>
  </si>
  <si>
    <t>FS202605031149352184</t>
  </si>
  <si>
    <t>6108812892</t>
  </si>
  <si>
    <t>CL 154 KR 15-36 VILLA MAGDALA 36 LAT:4.73583084 LON:-74.03953059</t>
  </si>
  <si>
    <t>11001000111699806164888|11001000_164888_CT4/5-58-08</t>
  </si>
  <si>
    <t>1786157707</t>
  </si>
  <si>
    <t>2512691647</t>
  </si>
  <si>
    <t>FS202605011855292067</t>
  </si>
  <si>
    <t>6108778333</t>
  </si>
  <si>
    <t>KR 38 CL 5 B3 BIS-13 SAN FERNANDO NUEVO 13 APT 201 LAT:3.4256705 LON:-76.54339285</t>
  </si>
  <si>
    <t>76001000110777887155801|76001000_155801_CT4/5-48-07</t>
  </si>
  <si>
    <t>342576540</t>
  </si>
  <si>
    <t>1784814941</t>
  </si>
  <si>
    <t>2512686441</t>
  </si>
  <si>
    <t>FS202604291310561509</t>
  </si>
  <si>
    <t>6108765017</t>
  </si>
  <si>
    <t>KR 55 E CL 16 B-71 SAN BARTOLO II 71 LAT:6.12866982 LON:-75.3840981</t>
  </si>
  <si>
    <t>San Antonio de Pereira</t>
  </si>
  <si>
    <t>5615000OH_ANTALRGRO_I_7360_Rionegro_CentroCENTR-CT8-66/1-67-01SS1-67-01@5615000_OH_ANTALRGRO_I_7360_Rionegro_Centro_CENTR-CT8-66/1-67-01_SS1-67-01</t>
  </si>
  <si>
    <t>612575380</t>
  </si>
  <si>
    <t>1786920688</t>
  </si>
  <si>
    <t>2512694805</t>
  </si>
  <si>
    <t>FS202605041035102468</t>
  </si>
  <si>
    <t>6028124102</t>
  </si>
  <si>
    <t>KR 19 CL 41-39 CENTRO 39 LAT:7.11652854 LON:-73.12182307</t>
  </si>
  <si>
    <t>68001000OH_SANALCTRO_I_7360_Bucaramanga_Centro_1CENTR-CT7-89-02SS7-89-02@68001000_OH_SANALCTRO_I_7360_Bucaramanga_Centro_1_CENTR-CT7-89-02_SS7-89-02</t>
  </si>
  <si>
    <t>1786348980</t>
  </si>
  <si>
    <t>2512692285</t>
  </si>
  <si>
    <t>FS202605021101301679</t>
  </si>
  <si>
    <t>6108790321</t>
  </si>
  <si>
    <t>CL 21 KR 14-33 NUESTRA SRA REMEDIOS 33 APT 1 LAT:11.53475019 LON:-72.91544341</t>
  </si>
  <si>
    <t>Entre Rio 0108</t>
  </si>
  <si>
    <t>44001000OH_GUAALRCHA_I_7360_Riohacha_CentroCENTR-CT1-5-01SS1-5-01@44001000_OH_GUAALRCHA_I_7360_Riohacha_Centro_CENTR-CT1-5-01_SS1-5-01</t>
  </si>
  <si>
    <t>LA GUAJIRA (RIOHACHA/MAICAO)</t>
  </si>
  <si>
    <t>1153072915</t>
  </si>
  <si>
    <t>3107864714</t>
  </si>
  <si>
    <t>1786894099</t>
  </si>
  <si>
    <t>2512694556</t>
  </si>
  <si>
    <t>FS202605041025452813</t>
  </si>
  <si>
    <t>6108827018</t>
  </si>
  <si>
    <t>CL 58 BIS S KR 42-48 ARBORIZADORA BAJA 48 APT 301 LAT:4.57500604 LON:-74.14900927</t>
  </si>
  <si>
    <t>11001000OH_BOGALMCOD_I_7360_53000_Marruecos_4MARRU-CT2/3-82-06SS3-82-06@11001000_OH_BOGALMCOD_I_7360_53000_Marruecos_4_MARRU-CT2/3-82-06_SS3-82-06</t>
  </si>
  <si>
    <t>457574145</t>
  </si>
  <si>
    <t>1782550769</t>
  </si>
  <si>
    <t>2512679084</t>
  </si>
  <si>
    <t>FS202604261121580708</t>
  </si>
  <si>
    <t>6081030651</t>
  </si>
  <si>
    <t>KR 114 BIS CL 156 A-12 MONARCAS 12 LAT:4.75963221 LON:-74.09713691</t>
  </si>
  <si>
    <t>11001000OH_BOGHIVRIF_I_5800_VillaMaria_23000_6VIMAR-CT6-78-15SS6-78-15@11001000_OH_BOGHIVRIF_I_5800_VillaMaria_23000_6_VIMAR-CT6-78-15_SS6-78-15</t>
  </si>
  <si>
    <t>1787021289</t>
  </si>
  <si>
    <t>2512695668</t>
  </si>
  <si>
    <t>FS202605041320552416</t>
  </si>
  <si>
    <t>1038320580</t>
  </si>
  <si>
    <t>CL 45 KR 83 D-40 CANEY 40 TOR 3 APT 301 LAT:3.38300124 LON:-76.51878358</t>
  </si>
  <si>
    <t>76001000OH_VALALMNEE_I_7360_Cali_MakroCaney_5MAKRO-CT3-93-02SS3-93-02@76001000_OH_VALALMNEE_I_7360_Cali_MakroCaney_5_MAKRO-CT3-93-02_SS3-93-02</t>
  </si>
  <si>
    <t>481075735</t>
  </si>
  <si>
    <t>1786933308</t>
  </si>
  <si>
    <t>2512694734</t>
  </si>
  <si>
    <t>FS202605041120312361</t>
  </si>
  <si>
    <t>6108832024</t>
  </si>
  <si>
    <t>CL 131 A KR 53-31 CJR AMONTE NUEVA COL 31 TOR 1 APT 1801 LAT:4.7177573 LON:-74.05970574</t>
  </si>
  <si>
    <t>11001000OH_BOGALASTG_I_7360_11000_Autopista_7AUTOP-PC1-53-12SS1-53-12@11001000_OH_BOGALASTG_I_7360_11000_Autopista_7_AUTOP-PC1-53-12_SS1-53-12</t>
  </si>
  <si>
    <t>471574055</t>
  </si>
  <si>
    <t>1786517680</t>
  </si>
  <si>
    <t>2512693272</t>
  </si>
  <si>
    <t>FS202605021811381933</t>
  </si>
  <si>
    <t>6108525111</t>
  </si>
  <si>
    <t>KR 45 CL 80-159 EL PORVENIR 159 APT 403 LAT:10.999062 LON:-74.81629278</t>
  </si>
  <si>
    <t>QC - PEDIDO DUPLICADO CON LA ORDEN FS202604211239015930</t>
  </si>
  <si>
    <t>CO_POSPAGO_COL-ASISTIDA-PORTABILIDAD-CIUDADES-B2C_25-11-25_SEM_LDS-WEB_AON_ABT_BRAND</t>
  </si>
  <si>
    <t>SEM_LDS-WEB</t>
  </si>
  <si>
    <t>1787836038</t>
  </si>
  <si>
    <t>2512697199</t>
  </si>
  <si>
    <t>FS202605050939372720</t>
  </si>
  <si>
    <t>6108830700</t>
  </si>
  <si>
    <t>CL 42 KR 6 A-36 LA MAGDALENA 36 APT 302 LAT:10.9412688 LON:-74.79729683</t>
  </si>
  <si>
    <t>8001000OH_ATLHIVRIB_I_5800_Barranquilla_Victoria_2VICTO-CT4-5-03SS4-5-03@8001000_OH_ATLHIVRIB_I_5800_Barranquilla_Victoria_2_VICTO-CT4-5-03_SS4-5-03</t>
  </si>
  <si>
    <t>1094074795</t>
  </si>
  <si>
    <t>El Guabal2</t>
  </si>
  <si>
    <t>OLT#10.37.60.234</t>
  </si>
  <si>
    <t>1785522742</t>
  </si>
  <si>
    <t>2512689002</t>
  </si>
  <si>
    <t>FS202604301146571776</t>
  </si>
  <si>
    <t>6108779768</t>
  </si>
  <si>
    <t>CL 20 KR 118-235 PARCELACIONES PANCE 235 TOR 2 APT 105 LAT:3.34962495 LON:-76.52917804</t>
  </si>
  <si>
    <t>76001000OH_VALALCDID_I_7360_Cali_CiudadJardin_4CJARD-PC7-8-03SS7-8-03@76001000_OH_VALALCDID_I_7360_Cali_CiudadJardin_4_CJARD-PC7-8-03_SS7-8-03</t>
  </si>
  <si>
    <t>334576525</t>
  </si>
  <si>
    <t>1787887124</t>
  </si>
  <si>
    <t>2512697538</t>
  </si>
  <si>
    <t>FS202605051036382428</t>
  </si>
  <si>
    <t>6108839952</t>
  </si>
  <si>
    <t>KR 19 A CL 1-175 CJR LA ESPERANZA I 175 TOR 32 APT 203 LAT:4.59299445 LON:-74.22499806</t>
  </si>
  <si>
    <t>25754000OH_CUNALGUNO_I_7360_CentrodeGravedad1_1CGUNO-PC6-127-03SS6-127-03@25754000_OH_CUNALGUNO_I_7360_CentrodeGravedad1_1_CGUNO-PC6-127-03_SS6-127-03</t>
  </si>
  <si>
    <t>1787961314</t>
  </si>
  <si>
    <t>2512698344</t>
  </si>
  <si>
    <t>FS202605051148251397</t>
  </si>
  <si>
    <t>6108848979</t>
  </si>
  <si>
    <t>CL 32 A TV 6-91 FLORIDA BLANCA 91 LAT:5.32406862 LON:-72.40303958</t>
  </si>
  <si>
    <t>85001000OH_CASALYPAB_I_7360_YOPAL_CENTRO_2CENTR-CT5-107-04SS5-107-04@85001000_OH_CASALYPAB_I_7360_YOPAL_CENTRO_2_CENTR-CT5-107-04_SS5-107-04</t>
  </si>
  <si>
    <t>532072400</t>
  </si>
  <si>
    <t>1787033200</t>
  </si>
  <si>
    <t>2512695749</t>
  </si>
  <si>
    <t>FS202605041352522364</t>
  </si>
  <si>
    <t>6108819342</t>
  </si>
  <si>
    <t>CL 6 A KR 89-42 TINTALA 42 INT 7 APT 102 LAT:4.64806599 LON:-74.15889868</t>
  </si>
  <si>
    <t>11001000OH_BOGALGDOC_I_7360_CentrodeGravedad2_3CGDOS-CT5/6-54-03SS5-54-03@11001000_OH_BOGALGDOC_I_7360_CentrodeGravedad2_3_CGDOS-CT5/6-54-03_SS5-54-03</t>
  </si>
  <si>
    <t>464574155</t>
  </si>
  <si>
    <t>1787097447</t>
  </si>
  <si>
    <t>2512695976</t>
  </si>
  <si>
    <t>FS202605041536082430</t>
  </si>
  <si>
    <t>6108829426</t>
  </si>
  <si>
    <t>KR 81 F CL 10 B-40 BOSCONIA 40 TOR 1 APT 708 LAT:4.64869488 LON:-74.1438451</t>
  </si>
  <si>
    <t>110010001559912831116355|11001000_1116355_PC4-53-27</t>
  </si>
  <si>
    <t>1787220213</t>
  </si>
  <si>
    <t>2512697068</t>
  </si>
  <si>
    <t>FS202605041943302193</t>
  </si>
  <si>
    <t>6108842728</t>
  </si>
  <si>
    <t>AV 12 E CL 9 N-05 GUAIMARAL 05 APT 202 LAT:7.90920792 LON:-72.4910035</t>
  </si>
  <si>
    <t>2018_1</t>
  </si>
  <si>
    <t>54001000OH_NORHIPANB_I_5800_Cucuta_Panamericano_2PANAM-CT6-78-03SS6-78-03@54001000_OH_NORHIPANB_I_5800_Cucuta_Panamericano_2_PANAM-CT6-78-03_SS6-78-03</t>
  </si>
  <si>
    <t>790572490</t>
  </si>
  <si>
    <t>1787136403</t>
  </si>
  <si>
    <t>2512696161</t>
  </si>
  <si>
    <t>FS202605041620561976</t>
  </si>
  <si>
    <t>6108830460</t>
  </si>
  <si>
    <t>KR 91 CL 99 A-34 LOS CEREZOS 34 TOR 2 APT 404 LAT:4.71622024 LON:-74.0935663</t>
  </si>
  <si>
    <t>11001000OH_BOGHIEOLC_I_5800_23106_LaEspanola_3ESPAN-PC3-37-04SS3-37-04@11001000_OH_BOGHIEOLC_I_5800_23106_LaEspanola_3_ESPAN-PC3-37-04_SS3-37-04</t>
  </si>
  <si>
    <t>1786034449</t>
  </si>
  <si>
    <t>2512691002</t>
  </si>
  <si>
    <t>FS202605011708342061</t>
  </si>
  <si>
    <t>6108779228</t>
  </si>
  <si>
    <t>KR 35 A CL 27 B S-90 AUTO MUZU ORIENTAL 90 APT 201 LAT:4.5963914 LON:-74.11634416</t>
  </si>
  <si>
    <t>11001000112688481176426|11001000_176426_CT3-5-08</t>
  </si>
  <si>
    <t>1779920194</t>
  </si>
  <si>
    <t>2512669965</t>
  </si>
  <si>
    <t>FS202604221625596181</t>
  </si>
  <si>
    <t>6067585127</t>
  </si>
  <si>
    <t>CL 17 B KR 7-11 LAS VILLAS 11 LAT:11.54063304 LON:-72.90521507</t>
  </si>
  <si>
    <t>QC - CLIENTE DESISTE DEL SERVICIO POR DECISION PROPIA Se marca al número 3232503158 titular TANIA XI</t>
  </si>
  <si>
    <t>1786646424</t>
  </si>
  <si>
    <t>2512693522</t>
  </si>
  <si>
    <t>FS202605040809392422</t>
  </si>
  <si>
    <t>6028893025</t>
  </si>
  <si>
    <t>KR 31 A CL 9 C-32 CHAMPAGNAT 32 APT 2 LAT:3.42761582 LON:-76.53444703</t>
  </si>
  <si>
    <t>76001000OH_VALALCLOG_I_7360_Cali_SWColon_7COLON-CT4-89-04SS4-89-04@76001000_OH_VALALCLOG_I_7360_Cali_SWColon_7_COLON-CT4-89-04_SS4-89-04</t>
  </si>
  <si>
    <t>Poligono 5 2022  2023</t>
  </si>
  <si>
    <t>1787029712</t>
  </si>
  <si>
    <t>2512695239</t>
  </si>
  <si>
    <t>FS202605041317552352</t>
  </si>
  <si>
    <t>6108829232</t>
  </si>
  <si>
    <t>CL 107 A KR 7 A-81 SANTA ANA OCCIDENTAL 81 INT 5 APT 202 LAT:4.68660916 LON:-74.03747988</t>
  </si>
  <si>
    <t>11001000107149961566274|11001000_566274_PC1-78-07</t>
  </si>
  <si>
    <t>1785515076</t>
  </si>
  <si>
    <t>2512689465</t>
  </si>
  <si>
    <t>FS202604301156291779</t>
  </si>
  <si>
    <t>6087701669</t>
  </si>
  <si>
    <t>CL 146 KR 13-80 CAOBOS SALAZAR 80 INT 2 APT 309 LAT:4.72784808 LON:-74.03991287</t>
  </si>
  <si>
    <t>OLT#10.37.70.18</t>
  </si>
  <si>
    <t>11001000107965868129244|11001000_129244_CT4-81-08</t>
  </si>
  <si>
    <t>1787233928</t>
  </si>
  <si>
    <t>2512696658</t>
  </si>
  <si>
    <t>FS202605041944562493</t>
  </si>
  <si>
    <t>6108826719</t>
  </si>
  <si>
    <t>CL 7 A S KR 2-56 BUEN AIRE-SAN CRISTO 56 TOR 2 APT 201 LAT:4.57946559 LON:-74.08106494</t>
  </si>
  <si>
    <t>155</t>
  </si>
  <si>
    <t>11001000OH_BOGALPRSI_I_7360_51000_Progreso_9PROGR-PC2-12-22SS2-12-22@11001000_OH_BOGALPRSI_I_7360_51000_Progreso_9_PROGR-PC2-12-22_SS2-12-22</t>
  </si>
  <si>
    <t>457574080</t>
  </si>
  <si>
    <t>1786956659</t>
  </si>
  <si>
    <t>2512694946</t>
  </si>
  <si>
    <t>FS202605041120021239</t>
  </si>
  <si>
    <t>6108827115</t>
  </si>
  <si>
    <t>CL 135 KR 94 C-32 VILLA ELISA 32 APT 2 LAT:4.73456818 LON:-74.0884819</t>
  </si>
  <si>
    <t>11001000OH_BOGHIVRIA_I_5800_VillaMaria_23000VIMAR-CT6-57-02SS6-57-02@11001000_OH_BOGHIVRIA_I_5800_VillaMaria_23000_VIMAR-CT6-57-02_SS6-57-02</t>
  </si>
  <si>
    <t>1787219400</t>
  </si>
  <si>
    <t>2512696840</t>
  </si>
  <si>
    <t>FS202605042144152537</t>
  </si>
  <si>
    <t>6103117270</t>
  </si>
  <si>
    <t>KR 90 CL 6 A-98 TINTALA 98 INT 23 APT 404 LAT:4.64908669 LON:-74.15772364</t>
  </si>
  <si>
    <t>11001000OH_BOGALGDOC_I_7360_CentrodeGravedad2_3CGDOS-PC6-95-03SS6-95-03@11001000_OH_BOGALGDOC_I_7360_CentrodeGravedad2_3_CGDOS-PC6-95-03_SS6-95-03</t>
  </si>
  <si>
    <t>1787788191</t>
  </si>
  <si>
    <t>2512697269</t>
  </si>
  <si>
    <t>FS202605050905593072</t>
  </si>
  <si>
    <t>6108830653</t>
  </si>
  <si>
    <t>CL 31 KR 23-28 ANTONIA SANTO CENTRO 28 APT 604 LAT:7.12393665 LON:-73.12114308</t>
  </si>
  <si>
    <t>ANTONIA SANTOS</t>
  </si>
  <si>
    <t>68001000OH_SANALPQUB_I_7360_Bucaramanga_Parque_2PARQU-PC4-50-07SS4-50-07@68001000_OH_SANALPQUB_I_7360_Bucaramanga_Parque_2_PARQU-PC4-50-07_SS4-50-07</t>
  </si>
  <si>
    <t>712073120</t>
  </si>
  <si>
    <t>1784290914</t>
  </si>
  <si>
    <t>2512684013</t>
  </si>
  <si>
    <t>FS202604281436360718</t>
  </si>
  <si>
    <t>6074077798</t>
  </si>
  <si>
    <t>KR 83 E CL 42-71 CANEY 71 BQU F APT 501 LAT:3.38324172 LON:-76.5198156</t>
  </si>
  <si>
    <t>76001000OH_VALHIMNEC_I_5800_Cali_MakroCaney_3MAKRO-PC2-74-02SS2-74-02@76001000_OH_VALHIMNEC_I_5800_Cali_MakroCaney_3_MAKRO-PC2-74-02_SS2-74-02</t>
  </si>
  <si>
    <t>1786918417</t>
  </si>
  <si>
    <t>2512694633</t>
  </si>
  <si>
    <t>FS202605041108162190</t>
  </si>
  <si>
    <t>6108838877</t>
  </si>
  <si>
    <t>KR 80 G CL 6-19 CIUDAD TECHO II 19 TOR 2 APT 508 LAT:4.63679728 LON:-74.1531563</t>
  </si>
  <si>
    <t>11001000141103173927684|11001000_927684_PC4-12-29</t>
  </si>
  <si>
    <t>1787225304</t>
  </si>
  <si>
    <t>2512696899</t>
  </si>
  <si>
    <t>FS202605042152202498</t>
  </si>
  <si>
    <t>6108836529</t>
  </si>
  <si>
    <t>CL 36 A S KR 68 D-68 ALQUERIA LA FRAGUA 68 APT 201 LAT:4.60653992 LON:-74.13474588</t>
  </si>
  <si>
    <t>11001000117396984218682|11001000_218682_CT6-46-31</t>
  </si>
  <si>
    <t>460574130</t>
  </si>
  <si>
    <t>1785796097</t>
  </si>
  <si>
    <t>2512690639</t>
  </si>
  <si>
    <t>FS202604301743341785</t>
  </si>
  <si>
    <t>6073695822</t>
  </si>
  <si>
    <t>KR 4 F CL 71-65 QUINTAS DE SALOMIA 65 PIS 3 APT 3 LAT:3.46857812 LON:-76.48306116</t>
  </si>
  <si>
    <t>76001000OH_VALALCGOE_I_7360_Cali_Chiminangos_5CHIMI-CT6/7-2-12SS6-2-12@76001000_OH_VALALCGOE_I_7360_Cali_Chiminangos_5_CHIMI-CT6/7-2-12_SS6-2-12</t>
  </si>
  <si>
    <t>1788823724</t>
  </si>
  <si>
    <t>2512702097</t>
  </si>
  <si>
    <t>FS202605061455292715</t>
  </si>
  <si>
    <t>6108884238</t>
  </si>
  <si>
    <t>CL 22 KR 27 A-30 SAN JOSE 30 LAT:4.5404763 LON:-75.68128908</t>
  </si>
  <si>
    <t>63001000OH_QUIHIASUR_I_5800_Armenia_Sur_1CESUR-CT1-80-03SS1-80-03@63001000_OH_QUIHIASUR_I_5800_Armenia_Sur_1_CESUR-CT1-80-03_SS1-80-03</t>
  </si>
  <si>
    <t>454075680</t>
  </si>
  <si>
    <t>1787097746</t>
  </si>
  <si>
    <t>2512695881</t>
  </si>
  <si>
    <t>FS202605041507152276</t>
  </si>
  <si>
    <t>6108819446</t>
  </si>
  <si>
    <t>1785681962</t>
  </si>
  <si>
    <t>2512689995</t>
  </si>
  <si>
    <t>FS202604301507111930</t>
  </si>
  <si>
    <t>6108778968</t>
  </si>
  <si>
    <t>CL 38 KR 65 D-22 LOS CONQUISTADORES 22 APT 201 LAT:6.24263059 LON:-75.58345067</t>
  </si>
  <si>
    <t>LAURELES5</t>
  </si>
  <si>
    <t>5001000108681043136903|5001000_136903_CT2-29-04</t>
  </si>
  <si>
    <t>624075580</t>
  </si>
  <si>
    <t>144301408485</t>
  </si>
  <si>
    <t>Fibra-Fibra-googleads-Formulario-CO_HOGAR_COL-FIBRA-ANTIOQUIA-ASISTIDA-B2C_23-02-07_SEM_LDS-AD_AON_A</t>
  </si>
  <si>
    <t>1788208082</t>
  </si>
  <si>
    <t>2512699606</t>
  </si>
  <si>
    <t>FS202605051613071468</t>
  </si>
  <si>
    <t>6108852350</t>
  </si>
  <si>
    <t>KR 32 CL 30-44 SAN CARLOS 44 APT 1 LAT:3.4245841 LON:-76.51427352</t>
  </si>
  <si>
    <t>76001000112389501172495|76001000_172495_CT1/2-40-08</t>
  </si>
  <si>
    <t>342076510</t>
  </si>
  <si>
    <t>1787844378</t>
  </si>
  <si>
    <t>2512697263</t>
  </si>
  <si>
    <t>FS202605051005402584</t>
  </si>
  <si>
    <t>6108834673</t>
  </si>
  <si>
    <t>CL 26 S KR 68 I-37 PROVIVIENDA 37 LAT:4.61193943 LON:-74.133928</t>
  </si>
  <si>
    <t>64</t>
  </si>
  <si>
    <t>11001000117566515224134|11001000_117566515_CT8-70-30</t>
  </si>
  <si>
    <t>461074130</t>
  </si>
  <si>
    <t>1788184947</t>
  </si>
  <si>
    <t>2512699156</t>
  </si>
  <si>
    <t>FS202605051537272531</t>
  </si>
  <si>
    <t>6108844397</t>
  </si>
  <si>
    <t>CL 7 KR 1 C-84 CJR MADERO 84 BQU 7 APT 604 LAT:4.85522664 LON:-74.05270559</t>
  </si>
  <si>
    <t>25175000OH_CUNALCENC_I_7360_Chia_Centro_3MATRI-PC6-80-04SS6-80-04@25175000_OH_CUNALCENC_I_7360_Chia_Centro_3_MATRI-PC6-80-04_SS6-80-04</t>
  </si>
  <si>
    <t>1786098545</t>
  </si>
  <si>
    <t>2512691631</t>
  </si>
  <si>
    <t>FS202605020847082040</t>
  </si>
  <si>
    <t>6079110210</t>
  </si>
  <si>
    <t>CL 166 KR 49-20 SAN CIPRIANO 20 INT 4 APT 529 LAT:4.74780927 LON:-74.05023096</t>
  </si>
  <si>
    <t>110010001582663991136222|11001000_158266399_PC7-21-20</t>
  </si>
  <si>
    <t>1788040494</t>
  </si>
  <si>
    <t>2512698810</t>
  </si>
  <si>
    <t>FS202605051323381421</t>
  </si>
  <si>
    <t>6001929976</t>
  </si>
  <si>
    <t>KR 81 B CL 6 B-50 CJR TER CASTI ET II 50 CAS 33 LAT:4.63911909 LON:-74.15143419</t>
  </si>
  <si>
    <t>11001000143523367480376|11001000_143523367_CT6-74-29</t>
  </si>
  <si>
    <t>1788222867</t>
  </si>
  <si>
    <t>2512699415</t>
  </si>
  <si>
    <t>FS202605051617191469</t>
  </si>
  <si>
    <t>6108854269</t>
  </si>
  <si>
    <t>CL 28 KR 11-34 INDUSTRIAL 34 APT 2 LAT:3.44971926875 LON:-76.5163570575</t>
  </si>
  <si>
    <t>OLT#10.37.60.98</t>
  </si>
  <si>
    <t>76001000107856017128343|76001000_128343_CT5-22-01</t>
  </si>
  <si>
    <t>344576515</t>
  </si>
  <si>
    <t>1786025945</t>
  </si>
  <si>
    <t>2512691136</t>
  </si>
  <si>
    <t>FS202605011240132015</t>
  </si>
  <si>
    <t>6004916588</t>
  </si>
  <si>
    <t>KR 73 C CL 2-32 LOS FARALLONES 32 APT 1 LAT:3.39041669 LON:-76.55238819</t>
  </si>
  <si>
    <t>76001000OH_VALALRGIE_I_7360_Cali_Refugio_5REFUG-CT5/6-70-02SS6-70-02@76001000_OH_VALALRGIE_I_7360_Cali_Refugio_5_REFUG-CT5/6-70-02_SS6-70-02</t>
  </si>
  <si>
    <t>339076550</t>
  </si>
  <si>
    <t>1788059503</t>
  </si>
  <si>
    <t>2512698397</t>
  </si>
  <si>
    <t>FS202605051345142700</t>
  </si>
  <si>
    <t>6108852125</t>
  </si>
  <si>
    <t>KR 14 CL 50 N-46 CND MATTIZ 46 TOR A APT 1207 LAT:4.57815523 LON:-75.64512052</t>
  </si>
  <si>
    <t>ORO NEGRO</t>
  </si>
  <si>
    <t>63001000113170880632274|63001000_632274_PC6-43-05</t>
  </si>
  <si>
    <t>457575645</t>
  </si>
  <si>
    <t>1786468619</t>
  </si>
  <si>
    <t>2512693309</t>
  </si>
  <si>
    <t>FS202605021843162095</t>
  </si>
  <si>
    <t>6108450131</t>
  </si>
  <si>
    <t>KR 43 A CL 63 S-120 LOS ALCAZARES 120 APT 1807 LAT:6.15230419 LON:-75.61071813</t>
  </si>
  <si>
    <t>5631000135879384734532|5631000_135879384_PC7-9-05</t>
  </si>
  <si>
    <t>1786448049</t>
  </si>
  <si>
    <t>2512692893</t>
  </si>
  <si>
    <t>FS202605021410351905</t>
  </si>
  <si>
    <t>6072290326</t>
  </si>
  <si>
    <t>KR 12 E CL 30 C-81 SAN LUCAS II 81 LAT:4.57748318 LON:-74.19859188</t>
  </si>
  <si>
    <t>25754000OH_CUNHISTRO_I_5800_Soacha_CentroSOACH-CTA5-12-09SS5-12-09@25754000_OH_CUNHISTRO_I_5800_Soacha_Centro_SOACH-CTA5-12-09_SS5-12-09</t>
  </si>
  <si>
    <t>457574195</t>
  </si>
  <si>
    <t>LOMAS_DE_LOS_BERNAL2</t>
  </si>
  <si>
    <t>1783558766</t>
  </si>
  <si>
    <t>2512680456</t>
  </si>
  <si>
    <t>FS202604271335460776</t>
  </si>
  <si>
    <t>6108690526</t>
  </si>
  <si>
    <t>KR 81 B CL 48 A-112 CALASANZ 112 ADM 1 LAT:6.26076414 LON:-75.59959917</t>
  </si>
  <si>
    <t>5001000113822922643670|5001000_643670_PC4-51-12</t>
  </si>
  <si>
    <t>1787844944</t>
  </si>
  <si>
    <t>2512697000</t>
  </si>
  <si>
    <t>FS202605050946312407</t>
  </si>
  <si>
    <t>6103597826</t>
  </si>
  <si>
    <t>CL 46 A S KR 77 Q-55 JACQUELINE 55 APT 201 LAT:4.6093085 LON:-74.16331399</t>
  </si>
  <si>
    <t>11001000OH_BOGALASAO_I_7360_52000_Asturias_15ASTUR-CT5/6-21-38SS6-21-38@11001000_OH_BOGALASAO_I_7360_52000_Asturias_15_ASTUR-CT5/6-21-38_SS6-21-38</t>
  </si>
  <si>
    <t>460574160</t>
  </si>
  <si>
    <t>1788214680</t>
  </si>
  <si>
    <t>2512699470</t>
  </si>
  <si>
    <t>FS202605051600541462</t>
  </si>
  <si>
    <t>6108843442</t>
  </si>
  <si>
    <t>KR 29 CL 16-31 SAN LUIS GONZAGA 31 APT 2 LAT:4.79472397 LON:-75.69431394</t>
  </si>
  <si>
    <t>Alamos</t>
  </si>
  <si>
    <t>66001000OH_RISALPTRB_I_7360_Pereira_Centro_2CENTR-CT8-45-06SS8-45-06@66001000_OH_RISALPTRB_I_7360_Pereira_Centro_2_CENTR-CT8-45-06_SS8-45-06</t>
  </si>
  <si>
    <t>479075690</t>
  </si>
  <si>
    <t>3128041242</t>
  </si>
  <si>
    <t>1787917208</t>
  </si>
  <si>
    <t>2512697913</t>
  </si>
  <si>
    <t>FS202605051107461387</t>
  </si>
  <si>
    <t>6083371491</t>
  </si>
  <si>
    <t>KR 15 CL 48-21 QUESADA 21 APT 1603 LAT:4.63591902 LON:-74.0683522</t>
  </si>
  <si>
    <t>OLT#10.37.80.54</t>
  </si>
  <si>
    <t>11001000131003265819637|11001000_819637_PC5-93-13</t>
  </si>
  <si>
    <t>1787193891</t>
  </si>
  <si>
    <t>2512696711</t>
  </si>
  <si>
    <t>FS202605041726182495</t>
  </si>
  <si>
    <t>6079261569</t>
  </si>
  <si>
    <t>KR 116 CL 17 C-04 BOHIOS 04 APT 2 LAT:4.68393686 LON:-74.15432667</t>
  </si>
  <si>
    <t>11001000OH_BOGALCGOB_I_7360_32030_Bogota_Colfrigos_2COLFR-CT5/6-60-04SS5-60-04@11001000_OH_BOGALCGOB_I_7360_32030_Bogota_Colfrigos_2_COLFR-CT5/6-60-04_S</t>
  </si>
  <si>
    <t>1788707158</t>
  </si>
  <si>
    <t>2512701494</t>
  </si>
  <si>
    <t>6108895844</t>
  </si>
  <si>
    <t>CL 34 S KR 75-12 SUPER MANZANA 5 12 APT 201 LAT:4.62359644 LON:-74.14710145</t>
  </si>
  <si>
    <t>1787164861</t>
  </si>
  <si>
    <t>2512696283</t>
  </si>
  <si>
    <t>FS202605041640141983</t>
  </si>
  <si>
    <t>6011993446</t>
  </si>
  <si>
    <t>CL 20 B S KR 38-06 EL DIAMANTE NO.2 06 TOR B APT 903 LAT:6.18177706 LON:-75.57432966</t>
  </si>
  <si>
    <t>POBLADO7</t>
  </si>
  <si>
    <t>50010001595808091140976|5001000_159580809_PC4-82-02</t>
  </si>
  <si>
    <t>618075570</t>
  </si>
  <si>
    <t>1787817233</t>
  </si>
  <si>
    <t>2512697570</t>
  </si>
  <si>
    <t>FS202605050932072397</t>
  </si>
  <si>
    <t>6108836628</t>
  </si>
  <si>
    <t>CL 175 KR 20 A-65 SAN ANTONIO NOR OCCI 65 BQU 4 APT 216 LAT:4.7551727 LON:-74.04352086</t>
  </si>
  <si>
    <t>11001000114738085654099|11001000_114738085_PC5-16-13</t>
  </si>
  <si>
    <t>1787168217</t>
  </si>
  <si>
    <t>2512696610</t>
  </si>
  <si>
    <t>FS202605041705552327</t>
  </si>
  <si>
    <t>1038630086</t>
  </si>
  <si>
    <t>CL 12 C KR 71 B-40 VILLA ALSACIA 40 TOR 9 APT 1133 LAT:4.64170883 LON:-74.12524659</t>
  </si>
  <si>
    <t>110010001575845431133240|11001000_157584543_PC1-96-04</t>
  </si>
  <si>
    <t>1788615309</t>
  </si>
  <si>
    <t>2512700830</t>
  </si>
  <si>
    <t>FS202605061024522969</t>
  </si>
  <si>
    <t>6108884790</t>
  </si>
  <si>
    <t>KR 68 C CL 11-16 LA VICTORIA 16 LAT:10.37738914 LON:-75.48629602</t>
  </si>
  <si>
    <t>San Pedro Martir</t>
  </si>
  <si>
    <t>13001000OH_BOLALCDEK_I_7360_Cartagena_Badel_11BADEL-CT3-116-15SS3-116-15@13001000_OH_BOLALCDEK_I_7360_Cartagena_Badel_11_BADEL-CT3-116-15_SS3-116-15</t>
  </si>
  <si>
    <t>1037575485</t>
  </si>
  <si>
    <t>1784786789</t>
  </si>
  <si>
    <t>2512686238</t>
  </si>
  <si>
    <t>FS202604291210550881</t>
  </si>
  <si>
    <t>6074012300</t>
  </si>
  <si>
    <t>AV 10 CL 16 N-20 GRANADA 20 APT 101 LAT:3.46187272 LON:-76.53426163</t>
  </si>
  <si>
    <t>76001000OH_VALALSICI_I_7360_Cali_SantaMonica_9STMON-CT3-74-02SS3-74-02@76001000_OH_VALALSICI_I_7360_Cali_SantaMonica_9_STMON-CT3-74-02_SS3-74-02</t>
  </si>
  <si>
    <t>346076530</t>
  </si>
  <si>
    <t>1788654771</t>
  </si>
  <si>
    <t>2512700915</t>
  </si>
  <si>
    <t>FS202605061047252789</t>
  </si>
  <si>
    <t>6108887782</t>
  </si>
  <si>
    <t>CL 23 KR 5-33 SEVILLA 33 APT 202 LAT:2.93834841 LON:-75.2926934</t>
  </si>
  <si>
    <t>Neiva3 Recortado</t>
  </si>
  <si>
    <t>41001000OH_HUIALCBAC_I_7360_Neiva_Ceibas_3CEIBA-CT1-7-06SS1-7-06@41001000_OH_HUIALCBAC_I_7360_Neiva_Ceibas_3_CEIBA-CT1-7-06_SS1-7-06</t>
  </si>
  <si>
    <t>293575290</t>
  </si>
  <si>
    <t>1787927552</t>
  </si>
  <si>
    <t>2512697939</t>
  </si>
  <si>
    <t>FS202605051127572632</t>
  </si>
  <si>
    <t>6108847977</t>
  </si>
  <si>
    <t>CL 24 KR 17-21 LOS ALCAZARES 21 APT 2 LAT:11.2362436 LON:-74.19872717</t>
  </si>
  <si>
    <t>47001000OH_MAGHISIVO_I_5800_SantaMarta_PolideportivoPOLID-CT4-73-01SS4-73-01@47001000_OH_MAGHISIVO_I_5800_SantaMarta_Polideportivo_POLID-CT4-73-01_SS4-7</t>
  </si>
  <si>
    <t>1123574195</t>
  </si>
  <si>
    <t>3103554500</t>
  </si>
  <si>
    <t>1786920769</t>
  </si>
  <si>
    <t>2512694558</t>
  </si>
  <si>
    <t>FS202605041043562271</t>
  </si>
  <si>
    <t>6108816113</t>
  </si>
  <si>
    <t>CL 35 KR 12-54 OSPINA PEREZ 54 LAT:8.75480852 LON:-75.8771241</t>
  </si>
  <si>
    <t>Adicion_Centro</t>
  </si>
  <si>
    <t>23001000OH_CORALMTRO_I_7360_Monteria_Centro_1CENTR-CT6-63-01SS6-63-01@23001000_OH_CORALMTRO_I_7360_Monteria_Centro_1_CENTR-CT6-63-01_SS6-63-01</t>
  </si>
  <si>
    <t>875075875</t>
  </si>
  <si>
    <t>NATALIA HIDALGO VELASQUEZ</t>
  </si>
  <si>
    <t>1004917338</t>
  </si>
  <si>
    <t>1788010023</t>
  </si>
  <si>
    <t>2512698116</t>
  </si>
  <si>
    <t>FS202605051223422662</t>
  </si>
  <si>
    <t>6108856939</t>
  </si>
  <si>
    <t>KR 68 CL 57 C S-04 VILLA DEL RIO 04 LAT:4.59923796 LON:-74.15817452</t>
  </si>
  <si>
    <t>11001000117222588220348|11001000_220348_CT1/2-42-25</t>
  </si>
  <si>
    <t>459574155</t>
  </si>
  <si>
    <t>1786837111</t>
  </si>
  <si>
    <t>2512694306</t>
  </si>
  <si>
    <t>FS202605040855582310</t>
  </si>
  <si>
    <t>6108826876</t>
  </si>
  <si>
    <t>KR 123 CL 131-61 NUEVA TIBABUYES 61 BQU 19 APT 204 LAT:4.73795506 LON:-74.10691005</t>
  </si>
  <si>
    <t>11001000OH_BOGALVRIG_I_7360_VillaMaria_23000_7VIMAR-CT1/2-7-19SS1-7-19@11001000_OH_BOGALVRIG_I_7360_VillaMaria_23000_7_VIMAR-CT1/2-7-19_SS1-7-19</t>
  </si>
  <si>
    <t>GIAN LUCA CRESPO GRAJALES</t>
  </si>
  <si>
    <t>1094900609</t>
  </si>
  <si>
    <t>1785661530</t>
  </si>
  <si>
    <t>2512689891</t>
  </si>
  <si>
    <t>FS202604301458321541</t>
  </si>
  <si>
    <t>6108784945</t>
  </si>
  <si>
    <t>KR 48 A CL 16-70 SAN JUDAS TADEO I 70 LAT:3.40793763 LON:-76.52565747</t>
  </si>
  <si>
    <t>76001000156965999646860|76001000_156965999_CT8-36/1-37-12</t>
  </si>
  <si>
    <t>1788071986</t>
  </si>
  <si>
    <t>2512698905</t>
  </si>
  <si>
    <t>FS202605051334282484</t>
  </si>
  <si>
    <t>6108320870</t>
  </si>
  <si>
    <t>CL 45 S KR 78 A-21 SAN MARTIN PORRES 21 LAT:4.6118505 LON:-74.16293999</t>
  </si>
  <si>
    <t>11001000OH_BOGHIASAL_I_5800_52000_Asturias_12ASTUR-CT3/4-36-38SS4-36-38@11001000_OH_BOGHIASAL_I_5800_52000_Asturias_12_ASTUR-CT3/4-36-38_SS4-36-38</t>
  </si>
  <si>
    <t>1786472586</t>
  </si>
  <si>
    <t>2512693214</t>
  </si>
  <si>
    <t>6037447192</t>
  </si>
  <si>
    <t>KR 19 C1 CL 9 C-61 LOS CORTIJOS 61 LAT:10.4749351 LON:-73.26339267</t>
  </si>
  <si>
    <t>1047073260</t>
  </si>
  <si>
    <t>1786050902</t>
  </si>
  <si>
    <t>2512691547</t>
  </si>
  <si>
    <t>FS202605011307511084</t>
  </si>
  <si>
    <t>6108787150</t>
  </si>
  <si>
    <t>CL 2 B KR 81 A-513 EL RINCON 513 TOR 2 APT 2315 LAT:6.21074884 LON:-75.60495525</t>
  </si>
  <si>
    <t>5001000123543927744939|5001000_744939_PC4-46-09</t>
  </si>
  <si>
    <t>621075600</t>
  </si>
  <si>
    <t>1788587993</t>
  </si>
  <si>
    <t>2512700400</t>
  </si>
  <si>
    <t>FS202605060931503288</t>
  </si>
  <si>
    <t>6108849630</t>
  </si>
  <si>
    <t>TV 24 DG 54 C-30 ALTOS ANTONIO CARRIZ 30 LAT:7.08272102 LON:-73.17645693</t>
  </si>
  <si>
    <t>EL POBLADO 1055</t>
  </si>
  <si>
    <t>68307000OH_SANALPADB_I_7360_Giron_Poblado_2POBLA-CT4-95-03SS4-95-03@68307000_OH_SANALPADB_I_7360_Giron_Poblado_2_POBLA-CT4-95-03_SS4-95-03</t>
  </si>
  <si>
    <t>708073175</t>
  </si>
  <si>
    <t>1788361759</t>
  </si>
  <si>
    <t>2512700314</t>
  </si>
  <si>
    <t>FS202605052155542905</t>
  </si>
  <si>
    <t>6108856524</t>
  </si>
  <si>
    <t>KR 1 G N CL 82-17 PASO DEL COMERCIO 17 PIS 3 APT 3 LAT:3.49450855 LON:-76.48637712</t>
  </si>
  <si>
    <t>76001000OH_VALHICGOC_I_5800_Cali_Chiminangos_3CHIMI-CT2/3-103-08SS3-103-08@76001000_OH_VALHICGOC_I_5800_Cali_Chiminangos_3_CHIMI-CT2/3-103-08_SS3-103-08</t>
  </si>
  <si>
    <t>349076485</t>
  </si>
  <si>
    <t>1785058865</t>
  </si>
  <si>
    <t>2512688060</t>
  </si>
  <si>
    <t>FS202604292120021398</t>
  </si>
  <si>
    <t>6108755479</t>
  </si>
  <si>
    <t>KR 55 C CL 162-79 BRITALIA 79 APT 1001 LAT:4.74610007 LON:-74.05781187</t>
  </si>
  <si>
    <t>11001000133848181845396|11001000_133848181_PC1-15-22</t>
  </si>
  <si>
    <t>1788750762</t>
  </si>
  <si>
    <t>2512701320</t>
  </si>
  <si>
    <t>FS202605061256082684</t>
  </si>
  <si>
    <t>6108888025</t>
  </si>
  <si>
    <t>KR 105 F CL 70 A-08 VILLA SAGRARIO 08 APT 3 LAT:4.70465865 LON:-74.12209238</t>
  </si>
  <si>
    <t>Villas del Dorado</t>
  </si>
  <si>
    <t>11001000OH_BOGALEIVB_I_7360_32050_Engativa_2ENGAT-CT6-81-05SS6-81-05@11001000_OH_BOGALEIVB_I_7360_32050_Engativa_2_ENGAT-CT6-81-05_SS6-81-05</t>
  </si>
  <si>
    <t>1788309279</t>
  </si>
  <si>
    <t>2512700332</t>
  </si>
  <si>
    <t>FS202605052139532448</t>
  </si>
  <si>
    <t>6105183729</t>
  </si>
  <si>
    <t>KR 71 B CL 71 A-61 PALOBLANCO 61 TOR 4 APT 201 LAT:4.686463 LON:-74.09451992</t>
  </si>
  <si>
    <t>11001000121321860259213|11001000_121321860_CT3-37-11</t>
  </si>
  <si>
    <t>468574090</t>
  </si>
  <si>
    <t>QC - CLIENTE DESISTE DEL SERVICIO POR DECISIÓN PROPIA EVA-RESCATE BO Se realiza interacción con la titular Laura Ximena Puin Daza, Me indica que ya no desea el servicio por que fueron muy groseros y ya npo desea nada se procede a cancelar. GESTIÓN RE</t>
  </si>
  <si>
    <t>1788098048</t>
  </si>
  <si>
    <t>2512698399</t>
  </si>
  <si>
    <t>FS202605051408182605</t>
  </si>
  <si>
    <t>6034034392</t>
  </si>
  <si>
    <t>KR 76 CL 16-41 PRADOS DEL LIMONAR 41 TOR 2 APT 104 LAT:3.38999668 LON:-76.52776758</t>
  </si>
  <si>
    <t>76001000OH_VALALMNEE_I_7360_Cali_MakroCaney_5MAKRO-PC2-39-03SS2-39-03@76001000_OH_VALALMNEE_I_7360_Cali_MakroCaney_5_MAKRO-PC2-39-03_SS2-39-03</t>
  </si>
  <si>
    <t>338576525</t>
  </si>
  <si>
    <t>1786347717</t>
  </si>
  <si>
    <t>2512691713</t>
  </si>
  <si>
    <t>FS202605021046352073</t>
  </si>
  <si>
    <t>6108780416</t>
  </si>
  <si>
    <t>AV 6 CL 52 N-24 AREA LIBRE PQ D AMOR 24 TOR 3 APT 1205 LAT:3.48949513 LON:-76.52291814</t>
  </si>
  <si>
    <t>2018_Cluster7 La FLora</t>
  </si>
  <si>
    <t>76001000OH_VALALAOPD_I_7360_Cali_Acopi_4ACOPI-PC5-1-01SS5-1-01@76001000_OH_VALALAOPD_I_7360_Cali_Acopi_4_ACOPI-PC5-1-01_SS5-1-01</t>
  </si>
  <si>
    <t>1788344941</t>
  </si>
  <si>
    <t>2512700059</t>
  </si>
  <si>
    <t>FS202605060749003168</t>
  </si>
  <si>
    <t>6108852495</t>
  </si>
  <si>
    <t>CL 126 C KR 104 A-46 LECH WALESSA 46 APT 101 LAT:4.72762404 LON:-74.10221012</t>
  </si>
  <si>
    <t>11001000OH_BOGALVRII_I_7360_VillaMaria_23000_9VIMAR-CT7/8-58-20SS7-58-20@11001000_OH_BOGALVRII_I_7360_VillaMaria_23000_9_VIMAR-CT7/8-58-20_SS7-58-20</t>
  </si>
  <si>
    <t>472574100</t>
  </si>
  <si>
    <t>1788925763</t>
  </si>
  <si>
    <t>2512702932</t>
  </si>
  <si>
    <t>FS202605061708103387</t>
  </si>
  <si>
    <t>6107998217</t>
  </si>
  <si>
    <t>KR 14 CL 149-45 CDE EL PORVENIR 45 INT 21 APT 504 LAT:4.45247104 LON:-75.14253084</t>
  </si>
  <si>
    <t>IBAGUE7</t>
  </si>
  <si>
    <t>73001000OH_TOLALMITE_I_7360_Ibague_Margarita_5MARGA-PC4-47-11SS4-47-11@73001000_OH_TOLALMITE_I_7360_Ibague_Margarita_5_MARGA-PC4-47-11_SS4-47-11</t>
  </si>
  <si>
    <t>445075140</t>
  </si>
  <si>
    <t>1788315197</t>
  </si>
  <si>
    <t>2512700313</t>
  </si>
  <si>
    <t>FS202605052119502447</t>
  </si>
  <si>
    <t>6108847592</t>
  </si>
  <si>
    <t>CL 11 N KR 7-25 PRADOS DEL NORTE 25 APT 907 LAT:2.45183997 LON:-76.60184574</t>
  </si>
  <si>
    <t>PISOJE</t>
  </si>
  <si>
    <t>19001000OH_CAUALPYAN_I_7360_Popayan_Centro_1CENTR-PC8-57-01SS8-57-01@19001000_OH_CAUALPYAN_I_7360_Popayan_Centro_1_CENTR-PC8-57-01_SS8-57-01</t>
  </si>
  <si>
    <t>245076600</t>
  </si>
  <si>
    <t>1788764174</t>
  </si>
  <si>
    <t>2512701679</t>
  </si>
  <si>
    <t>FS202605061344152629</t>
  </si>
  <si>
    <t>6019036557</t>
  </si>
  <si>
    <t>KR 39 B CL 4-96 TIBANA 96 APT 511 LAT:4.61187709 LON:-74.10767973</t>
  </si>
  <si>
    <t>11001000160080535680054|11001000_160080535_PC8-8-04</t>
  </si>
  <si>
    <t>461074105</t>
  </si>
  <si>
    <t>1788288306</t>
  </si>
  <si>
    <t>2512699642</t>
  </si>
  <si>
    <t>FS202605051833542737</t>
  </si>
  <si>
    <t>6108843582</t>
  </si>
  <si>
    <t>CL 7 KR 2 A-33 RIO GRANDE 33 TOR 11 APT 103 LAT:4.9213527 LON:-74.02267303</t>
  </si>
  <si>
    <t>Centro1</t>
  </si>
  <si>
    <t>25126000OH_CUNALCICB_I_7360_Cajica_2CAJIC-PC7-21-05SS7-21-05@25126000_OH_CUNALCICB_I_7360_Cajica_2_CAJIC-PC7-21-05_SS7-21-05</t>
  </si>
  <si>
    <t>492074020</t>
  </si>
  <si>
    <t>1788967118</t>
  </si>
  <si>
    <t>2512702942</t>
  </si>
  <si>
    <t>FS202605062024583173</t>
  </si>
  <si>
    <t>6108886493</t>
  </si>
  <si>
    <t>CL 29 KR 2-100 CJR PARQUE FLORES 100 TOR 1 APT 602 LAT:4.87689102 LON:-74.04397084</t>
  </si>
  <si>
    <t>Paraizo</t>
  </si>
  <si>
    <t>25175000OH_CUNHICENB_I_5800_Chia_Centro_2MATRI-PC8-133-06SS8-133-06@25175000_OH_CUNHICENB_I_5800_Chia_Centro_2_MATRI-PC8-133-06_SS8-133-06</t>
  </si>
  <si>
    <t>487574040</t>
  </si>
  <si>
    <t>1784944585</t>
  </si>
  <si>
    <t>2512687809</t>
  </si>
  <si>
    <t>FS202604291638090932</t>
  </si>
  <si>
    <t>6108751491</t>
  </si>
  <si>
    <t>KR 30 CL 36-14 SAN ISIDRO 14 APT 302 LAT:4.15037456 LON:-73.63553307</t>
  </si>
  <si>
    <t>2018_5</t>
  </si>
  <si>
    <t>50001000OH_METALCTRC_I_7360_Villavicencio_Centro_3CENTR-CT6-22-02SS6-22-02@50001000_OH_METALCTRC_I_7360_Villavicencio_Centro_3_CENTR-CT6-22-02_SS6-22-02</t>
  </si>
  <si>
    <t>415073635</t>
  </si>
  <si>
    <t>1788541157</t>
  </si>
  <si>
    <t>2512700398</t>
  </si>
  <si>
    <t>FS202605060850482422</t>
  </si>
  <si>
    <t>6108849570</t>
  </si>
  <si>
    <t>KR 81 CL 51 S-60 GRAN BRITALIA 60 LAT:4.619388 LON:-74.17376649</t>
  </si>
  <si>
    <t>11001000OH_BOGALGDOI_I_7360_CentrodeGravedad2_9CGDOS-CT1/2-28-17SS2-28-17@11001000_OH_BOGALGDOI_I_7360_CentrodeGravedad2_9_CGDOS-CT1/2-28-17_SS2-28-17</t>
  </si>
  <si>
    <t>1788956297</t>
  </si>
  <si>
    <t>2512703061</t>
  </si>
  <si>
    <t>6108886492</t>
  </si>
  <si>
    <t>CL 5 C KR 41 B-62 PRIMAVERA OCCIDENTAL 62 APT 101 LAT:4.61707801 LON:-74.10620671</t>
  </si>
  <si>
    <t>461574105</t>
  </si>
  <si>
    <t>1788953332</t>
  </si>
  <si>
    <t>2512703335</t>
  </si>
  <si>
    <t>FS202605062046003174</t>
  </si>
  <si>
    <t>6108884498</t>
  </si>
  <si>
    <t>KR 51 CL 110-67 LA FRANCIA 67 CAS INT 102 LAT:6.3024333258823 LON:-75.55483523352</t>
  </si>
  <si>
    <t>5001000OH_ANTALAUED_I_7360_Medellin_Aranjuez_4ARANJ-CT3/4-57-11SS3-57-11@5001000_OH_ANTALAUED_I_7360_Medellin_Aranjuez_4_ARANJ-CT3/4-57-11_SS3-57-11</t>
  </si>
  <si>
    <t>630075550</t>
  </si>
  <si>
    <t>1780649062</t>
  </si>
  <si>
    <t>2512672701</t>
  </si>
  <si>
    <t>FS202604231626080224</t>
  </si>
  <si>
    <t>6108592479</t>
  </si>
  <si>
    <t>CL 10 A KR 70-37 LAS PLAYAS 37 APT 201 LAT:6.21823571 LON:-75.59334562</t>
  </si>
  <si>
    <t>621575590</t>
  </si>
  <si>
    <t>QC - CAMBIO PLAN POR DECISION DEL CLIENTE Se marca a los numeros: 3217378362 6042082241 6045806760 Titular ELVIA MARINA CORREA MONTOYA no se logra contacto, se registra intento de contacto 07/05/2026 05:51 p._x001A_m. Ya se realizaron los 6 intentos de con</t>
  </si>
  <si>
    <t>1786635683</t>
  </si>
  <si>
    <t>2512693612</t>
  </si>
  <si>
    <t>FS202605031213121177</t>
  </si>
  <si>
    <t>6108787619</t>
  </si>
  <si>
    <t>KR 2 CL 5-91 BOCAGRANDE 91 LCA 5 LAT:10.4002678 LON:-75.55841125</t>
  </si>
  <si>
    <t>Bocagrande 1</t>
  </si>
  <si>
    <t>13001000OH_BOLHICTRB_I_5800_Cartagena_Centro_2CENTR-PC8-41-06SS8-41-06@13001000_OH_BOLHICTRB_I_5800_Cartagena_Centro_2_CENTR-PC8-41-06_SS8-41-06</t>
  </si>
  <si>
    <t>1788051491</t>
  </si>
  <si>
    <t>2512698829</t>
  </si>
  <si>
    <t>FS202605051333422271</t>
  </si>
  <si>
    <t>6108854066</t>
  </si>
  <si>
    <t>CL 49 KR 17 C-80 CJR SNT MARI BUE AIR 80 TOR 6 APT 1703 LAT:6.23794845 LON:-75.54536808</t>
  </si>
  <si>
    <t>5001000OH_ANTALFICC_I_7360_Medellin_Federico_3FEDER-PC4-118-06SS4-118-06@5001000_OH_ANTALFICC_I_7360_Medellin_Federico_3_FEDER-PC4-118-06_SS4-118-06</t>
  </si>
  <si>
    <t>623575545</t>
  </si>
  <si>
    <t>1785452005</t>
  </si>
  <si>
    <t>2512689225</t>
  </si>
  <si>
    <t>FS202604301044321818</t>
  </si>
  <si>
    <t>6102047263</t>
  </si>
  <si>
    <t>KR 26 CL 17 S-82 RESTREPO OCCIDENTAL 82 APT 701 LAT:4.59042304 LON:-74.10645815</t>
  </si>
  <si>
    <t>QT - RECURSOS MAL APROVISIONADOS las CTO sugeridas son PC7-50-17 LFM.</t>
  </si>
  <si>
    <t>1784663491</t>
  </si>
  <si>
    <t>2512685934</t>
  </si>
  <si>
    <t>FS202604291024071452</t>
  </si>
  <si>
    <t>6104107359</t>
  </si>
  <si>
    <t>KR 21 B CL 29 D1-19 BOULEVARD LAS ROSAS 19 LAT:11.2280522 LON:-74.19354941</t>
  </si>
  <si>
    <t>BOULEVARD LAS ROSAS</t>
  </si>
  <si>
    <t>1122574190</t>
  </si>
  <si>
    <t>QT - NO EXISTE RED FTTH se deja comentario de técnico " El barrio BOULEVARD LAS ROSAS - no cuenta con REDES FTTH "  DSGT.</t>
  </si>
  <si>
    <t>1788206981</t>
  </si>
  <si>
    <t>2512699549</t>
  </si>
  <si>
    <t>FS202605051608572545</t>
  </si>
  <si>
    <t>6108840436</t>
  </si>
  <si>
    <t>DG 73 H S KR 78 I-48 SAN BERNARDINO I 48 APT 2 LAT:4.6068245 LON:-74.20338549</t>
  </si>
  <si>
    <t>11001000OH_BOGALGDOE_I_7360_CentrodeGravedad2_5CGDOS-CT1/2-14-15SS1-14-15@11001000_OH_BOGALGDOE_I_7360_CentrodeGravedad2_5_CGDOS-CT1/2-14-15_SS1-14-15</t>
  </si>
  <si>
    <t>1787287652</t>
  </si>
  <si>
    <t>2512697128</t>
  </si>
  <si>
    <t>FS202605042117412374</t>
  </si>
  <si>
    <t>6108834510</t>
  </si>
  <si>
    <t>KR 47 CL 144-36 PRADO PINZON 36 TOR 3 APT 608 LAT:4.72721292 LON:-74.05208788</t>
  </si>
  <si>
    <t>11001000OH_BOGALASTE_I_7360_11000_Autopista_5AUTOP-PC5-12-07SS5-12-07@11001000_OH_BOGALASTE_I_7360_11000_Autopista_5_AUTOP-PC5-12-07_SS5-12-07</t>
  </si>
  <si>
    <t>472574050</t>
  </si>
  <si>
    <t>3214498897</t>
  </si>
  <si>
    <t>1787930488</t>
  </si>
  <si>
    <t>2512698226</t>
  </si>
  <si>
    <t>6108851928</t>
  </si>
  <si>
    <t>CL 6 B KR 7 D-22 POPULAR 22 LCA 102 LAT:4.70834401 LON:-74.21446735</t>
  </si>
  <si>
    <t>1781487176</t>
  </si>
  <si>
    <t>2512675350</t>
  </si>
  <si>
    <t>FS202604241401580604</t>
  </si>
  <si>
    <t>6108681094</t>
  </si>
  <si>
    <t>KR 88 F CL 35 B S-21 CAMPO HERMOSO 21 APT 201 LAT:4.64001843 LON:-74.16565138</t>
  </si>
  <si>
    <t>464074165</t>
  </si>
  <si>
    <t>QC - NO SE LOGRO CONTACTO PARA AGENDAR, Se marco a los números: 3249054170 Titular: RANDY BARRETO no se logra contacto, se cancela la orden por maximo de intentos 04/05/2026 12:17 p.€m. PREDICTIVO</t>
  </si>
  <si>
    <t>1788782882</t>
  </si>
  <si>
    <t>2512701853</t>
  </si>
  <si>
    <t>FS202605061359232703</t>
  </si>
  <si>
    <t>6108896960</t>
  </si>
  <si>
    <t>KR 4 A N CL 22-27 GUAYACANES 27 LAT:4.75940305 LON:-75.92458618</t>
  </si>
  <si>
    <t>La linda - Guayacanes</t>
  </si>
  <si>
    <t>76147000OH_VALALCAGO_I_7360_Cartago_CentroCENTR-CT8-91/1-92-01SS8-91-01@76147000_OH_VALALCAGO_I_7360_Cartago_Centro_CENTR-CT8-91/1-92-01_SS8-91-01</t>
  </si>
  <si>
    <t>475575920</t>
  </si>
  <si>
    <t>1780450073</t>
  </si>
  <si>
    <t>2512671821</t>
  </si>
  <si>
    <t>FS202604231313300134</t>
  </si>
  <si>
    <t>6070520160</t>
  </si>
  <si>
    <t>CL 39 KR 29-190 LAS BRISAS 190 LAT:7.04969406 LON:-73.8495703</t>
  </si>
  <si>
    <t>704573845</t>
  </si>
  <si>
    <t>QT - NO EXISTE RED FTTH Se llega al predio se valida CTO y se evidencia que no hay red FTTH CTO más serca se encuentra a más de 500 metros y hay que cruzar una doble calzada se valida con el supervisor Eduard Cárdenal y dan la autorización se cancela</t>
  </si>
  <si>
    <t>1789160438</t>
  </si>
  <si>
    <t>2512703954</t>
  </si>
  <si>
    <t>FS202605071043072587</t>
  </si>
  <si>
    <t>6108883668</t>
  </si>
  <si>
    <t>TV 19 DG 39 C-105 CJR PORTA ALCAPARROS 105 BQU B APT 109 LAT:4.59550251 LON:-74.2054132</t>
  </si>
  <si>
    <t>3 Mercurio</t>
  </si>
  <si>
    <t>25754000OH_CUNALSTRD_I_7360_Soacha_Centro_4SOACH-PC1-60-08SS1-60-08@25754000_OH_CUNALSTRD_I_7360_Soacha_Centro_4_SOACH-PC1-60-08_SS1-60-08</t>
  </si>
  <si>
    <t>459574205</t>
  </si>
  <si>
    <t>1787203507</t>
  </si>
  <si>
    <t>2512696817</t>
  </si>
  <si>
    <t>FS202605041838022008</t>
  </si>
  <si>
    <t>6035776645</t>
  </si>
  <si>
    <t>TV 2 KR 30-15 EL TESORO 15 TOR 1 APT 308 LAT:6.20041308 LON:-75.56291838</t>
  </si>
  <si>
    <t>OLT#10.37.60.110</t>
  </si>
  <si>
    <t>5001000113411043638351|5001000_638351_PC1-80-06</t>
  </si>
  <si>
    <t>620075560</t>
  </si>
  <si>
    <t>1788957255</t>
  </si>
  <si>
    <t>2512703302</t>
  </si>
  <si>
    <t>FS202605062128153176</t>
  </si>
  <si>
    <t>6108894372</t>
  </si>
  <si>
    <t>KR 25 CL 12-46 EL LIBERTADOR 46 LCA 1 LAT:5.34728838 LON:-72.39443798</t>
  </si>
  <si>
    <t>85001000OH_CASALYPAL_I_7360_YOPAL_CENTROCENTR-CT5/6-112-01SS5-112-01@85001000_OH_CASALYPAL_I_7360_YOPAL_CENTRO_CENTR-CT5/6-112-01_SS5-112-01</t>
  </si>
  <si>
    <t>534572390</t>
  </si>
  <si>
    <t>3105619765</t>
  </si>
  <si>
    <t>1789238566</t>
  </si>
  <si>
    <t>2512704805</t>
  </si>
  <si>
    <t>FS202605071208433698</t>
  </si>
  <si>
    <t>6108911742</t>
  </si>
  <si>
    <t>TV 52 C CL 2-67 LA CAMELIA 67 APT 101 LAT:4.61314985 LON:-74.11756851</t>
  </si>
  <si>
    <t>11001000113658684187136|11001000_187136_CT5/6-42-09</t>
  </si>
  <si>
    <t>461074115</t>
  </si>
  <si>
    <t>1787994179</t>
  </si>
  <si>
    <t>2512698234</t>
  </si>
  <si>
    <t>FS202605051218441406</t>
  </si>
  <si>
    <t>6106259471</t>
  </si>
  <si>
    <t>KR 43 CL 64-73 LA MANSION 73 APT 1404 LAT:6.25836551 LON:-75.55621322</t>
  </si>
  <si>
    <t>VILLAHERMOSA_2</t>
  </si>
  <si>
    <t>5001000OH_ANTALAUEF_I_7360_Medellin_Aranjuez_6ARANJ-PC6-131-06SS6-131-06@5001000_OH_ANTALAUEF_I_7360_Medellin_Aranjuez_6_ARANJ-PC6-131-06_SS6-131-06</t>
  </si>
  <si>
    <t>625575555</t>
  </si>
  <si>
    <t>1787098278</t>
  </si>
  <si>
    <t>2512695762</t>
  </si>
  <si>
    <t>FS202605041527311953</t>
  </si>
  <si>
    <t>6108831399</t>
  </si>
  <si>
    <t>KR 116 B CL 78 B-51 EL DORADO-ENGATIVA 51 TOR 5 APT 1003 LAT:4.72456329 LON:-74.12473863</t>
  </si>
  <si>
    <t>11001000109034226587912|11001000_109034226_PC8-44-16</t>
  </si>
  <si>
    <t>472074120</t>
  </si>
  <si>
    <t>3187080368</t>
  </si>
  <si>
    <t>1788136701</t>
  </si>
  <si>
    <t>2512699146</t>
  </si>
  <si>
    <t>FS202605051437122619</t>
  </si>
  <si>
    <t>6108856186</t>
  </si>
  <si>
    <t>KR 72 H CL 37 D S-23 PROVIVI OCCIDENTAL 23 LAT:4.61092936 LON:-74.1418162</t>
  </si>
  <si>
    <t>11001000117270087220893|11001000_117270087_CT6/7-09-22</t>
  </si>
  <si>
    <t>1788363875</t>
  </si>
  <si>
    <t>2512700564</t>
  </si>
  <si>
    <t>FS202605060749362452</t>
  </si>
  <si>
    <t>6108857415</t>
  </si>
  <si>
    <t>CL 147 KR 14-69 CAOBOS SALAZAR 69 TOR 6 APT 501 LAT:4.72861007 LON:-74.03992779</t>
  </si>
  <si>
    <t>11001000106027842551191|11001000_106027842_PC6-88-08</t>
  </si>
  <si>
    <t>1788731669</t>
  </si>
  <si>
    <t>2512701311</t>
  </si>
  <si>
    <t>FS202605061225263026</t>
  </si>
  <si>
    <t>6108884029</t>
  </si>
  <si>
    <t>KR 16 CL 78 C1-106 RESERVA LOS ALMENDRO 106 LCA 101 LAT:10.9148667 LON:-74.81625946</t>
  </si>
  <si>
    <t>8758000OH_ATLALSDAD_I_7360_Soledad_2000_4SOLED-CT3/4-102-10SS3-102-10@8758000_OH_ATLALSDAD_I_7360_Soledad_2000_4_SOLED-CT3/4-102-10_SS3-102-10</t>
  </si>
  <si>
    <t>1091074815</t>
  </si>
  <si>
    <t>1788960797</t>
  </si>
  <si>
    <t>2512703316</t>
  </si>
  <si>
    <t>FS202605061825392466</t>
  </si>
  <si>
    <t>6108888415</t>
  </si>
  <si>
    <t>TV 5 Q CL 48 X S-64 MARRUECOS SECR II 64 LAT:4.55498184 LON:-74.11507804</t>
  </si>
  <si>
    <t>11001000OH_BOGHIMCOS_I_5800_53000_Marruecos_1MARRU-CT4-90-01SS4-90-01@11001000_OH_BOGHIMCOS_I_5800_53000_Marruecos_1_MARRU-CT4-90-01_SS4-90-01</t>
  </si>
  <si>
    <t>455074115</t>
  </si>
  <si>
    <t>1788942798</t>
  </si>
  <si>
    <t>2512702861</t>
  </si>
  <si>
    <t>FS202605061751322460</t>
  </si>
  <si>
    <t>6108883437</t>
  </si>
  <si>
    <t>CL 71 B KR 81-42 SANTA HELENITA 42 APT 302 LAT:4.69296508 LON:-74.1029706</t>
  </si>
  <si>
    <t>469074100</t>
  </si>
  <si>
    <t>QC - PEDIDO DUPLICADO CON LA ORDEN FS202605021059242168</t>
  </si>
  <si>
    <t>1781213458</t>
  </si>
  <si>
    <t>2512674207</t>
  </si>
  <si>
    <t>FS202604240918500280</t>
  </si>
  <si>
    <t>6108604695</t>
  </si>
  <si>
    <t>KR 7 E CL 5-32 CJR SENDEROS CAJICA 32 TOR 12 APT 102 LAT:4.91746024 LON:-74.01695617</t>
  </si>
  <si>
    <t>CJR SENDEROS CAJICA</t>
  </si>
  <si>
    <t>491574015</t>
  </si>
  <si>
    <t>QC - CLIENTE DESISTE DEL SERVICIO POR DECISION PROPIA Se marca al número 3207352479 titular CONSUELO</t>
  </si>
  <si>
    <t>3207352479</t>
  </si>
  <si>
    <t>1786941911</t>
  </si>
  <si>
    <t>2512694655</t>
  </si>
  <si>
    <t>FS202605041118011858</t>
  </si>
  <si>
    <t>6108813178</t>
  </si>
  <si>
    <t>CL 70 KR 58-133 URB VILLA VERDE 133 TOR 4 APT 1025 LAT:6.18689235 LON:-75.60502929</t>
  </si>
  <si>
    <t>ITAGUI2</t>
  </si>
  <si>
    <t>5360000111405778608537|5360000_608537_PC6-3-02</t>
  </si>
  <si>
    <t>618575605</t>
  </si>
  <si>
    <t>1787209619</t>
  </si>
  <si>
    <t>2512696641</t>
  </si>
  <si>
    <t>FS202605042019031347</t>
  </si>
  <si>
    <t>6069841603</t>
  </si>
  <si>
    <t>CL 31 B KR 2 B N-30 SULTANA BERLIN 30 LAT:3.46435134 LON:-76.51746367</t>
  </si>
  <si>
    <t>76001000OH_VALALCGOE_I_7360_Cali_Chiminangos_5CHIMI-CT2-71-13SS2-71-13@76001000_OH_VALALCGOE_I_7360_Cali_Chiminangos_5_CHIMI-CT2-71-13_SS2-71-13</t>
  </si>
  <si>
    <t>346076515</t>
  </si>
  <si>
    <t>1786479454</t>
  </si>
  <si>
    <t>2512693003</t>
  </si>
  <si>
    <t>FS202605021941211933</t>
  </si>
  <si>
    <t>1021391271</t>
  </si>
  <si>
    <t>CL 6 A KR 16-45 EL TESORO 45 TOR GUAYACANES APT 1204 LAT:6.20194108 LON:-75.55246108</t>
  </si>
  <si>
    <t>POBLADO11</t>
  </si>
  <si>
    <t>5001000123572457664375|5001000_123572457_PC2-65-06</t>
  </si>
  <si>
    <t>620075550</t>
  </si>
  <si>
    <t>1788679528</t>
  </si>
  <si>
    <t>2512701174</t>
  </si>
  <si>
    <t>FS202605061146312499</t>
  </si>
  <si>
    <t>6108882946</t>
  </si>
  <si>
    <t>CL 72 KR 12-25 URB PORT MANAN MNZ 4 25 TOR 26 APT 4523 LAT:10.903173 LON:-74.81050147</t>
  </si>
  <si>
    <t>PORTAL DE LOS MANATIALES</t>
  </si>
  <si>
    <t>8758000OH_ATLALBREB_I_7360_Barranquilla_BuenosAires_2BAIRE-PC4-61-01SS4-61-01@8758000_OH_ATLALBREB_I_7360_Barranquilla_BuenosAires_2_BAIRE-PC4-61-01_SS4</t>
  </si>
  <si>
    <t>1090074810</t>
  </si>
  <si>
    <t>3053448243</t>
  </si>
  <si>
    <t>1789284068</t>
  </si>
  <si>
    <t>2512704753</t>
  </si>
  <si>
    <t>FS202605071257572780</t>
  </si>
  <si>
    <t>6108908843</t>
  </si>
  <si>
    <t>URB 119-775 MZA 24 CAS 21 URB LIBANO 2000-21 URB LIBANO 2000 21 CAS 21 LAT:11.2119818 LON:-74.17418966</t>
  </si>
  <si>
    <t>STM10</t>
  </si>
  <si>
    <t>47001000OH_MAGALCELB_I_7360_SantaMarta_Ciudadela_2CIUDA-CT5/6-92-03SS5-92-03@47001000_OH_MAGALCELB_I_7360_SantaMarta_Ciudadela_2_CIUDA-CT5/6-92-03_SS5-9</t>
  </si>
  <si>
    <t>1121074170</t>
  </si>
  <si>
    <t>1788071671</t>
  </si>
  <si>
    <t>2512698238</t>
  </si>
  <si>
    <t>FS202605051317092587</t>
  </si>
  <si>
    <t>6108855041</t>
  </si>
  <si>
    <t>KR 80 BIS CL 54 A S-27 VILLA ANITA-KENNEDY 27 APT 302 LAT:4.61540107 LON:-74.1744761</t>
  </si>
  <si>
    <t>11001000OH_BOGALGDOG_I_7360_CentrodeGravedad2_7CGDOS-CT3/4-94-17SS4-94-17@11001000_OH_BOGALGDOG_I_7360_CentrodeGravedad2_7_CGDOS-CT3/4-94-17_SS4-94-17</t>
  </si>
  <si>
    <t>1788289605</t>
  </si>
  <si>
    <t>2512699723</t>
  </si>
  <si>
    <t>FS202605052020502742</t>
  </si>
  <si>
    <t>6108848553</t>
  </si>
  <si>
    <t>MZ 96 CASA 10 BRR CIUDADELA 29 DE JULIO-10 CDE 29 DE JULIO 10 CAS 10 LAT:11.2227263 LON:-74.195647</t>
  </si>
  <si>
    <t>Boulevar de la 19</t>
  </si>
  <si>
    <t>47001000OH_MAGHICELA_I_5800_SantaMarta_CiudadelaCIUDA-CT7-9-02SS7-9-02@47001000_OH_MAGHICELA_I_5800_SantaMarta_Ciudadela_CIUDA-CT7-9-02_SS7-9-02</t>
  </si>
  <si>
    <t>1122074195</t>
  </si>
  <si>
    <t>1788957249</t>
  </si>
  <si>
    <t>2512703140</t>
  </si>
  <si>
    <t>FS202605062119442950</t>
  </si>
  <si>
    <t>6108892385</t>
  </si>
  <si>
    <t>KR 25 CL 20 A S-47 TORRES DE IPACARAI 47 TOR 6 APT 1001 LAT:2.90889166 LON:-75.27270638</t>
  </si>
  <si>
    <t>41001000OH_HUIALTILA_I_7360_Neiva_Tuquila_1TUQUI-PC8-33-02SS8-33-02@41001000_OH_HUIALTILA_I_7360_Neiva_Tuquila_1_TUQUI-PC8-33-02_SS8-33-02</t>
  </si>
  <si>
    <t>290575270</t>
  </si>
  <si>
    <t>app_boton_tiendas_asistido</t>
  </si>
  <si>
    <t>app_boton_tiendas</t>
  </si>
  <si>
    <t>RenoRepo-Terminales-web-CajadeProducto-lp_te_llamamos_c2c_terminales</t>
  </si>
  <si>
    <t>1788783424</t>
  </si>
  <si>
    <t>2512701682</t>
  </si>
  <si>
    <t>FS202605061425502372</t>
  </si>
  <si>
    <t>6051708901</t>
  </si>
  <si>
    <t>CL 38 A S KR 52 C-69 LA ALQUERIA 69 APT 201 LAT:4.602274 LON:-74.13273199</t>
  </si>
  <si>
    <t>11001000113665227185737|11001000_113665227_CT2/3-20-11</t>
  </si>
  <si>
    <t>460074130</t>
  </si>
  <si>
    <t>1789483838</t>
  </si>
  <si>
    <t>2512706357</t>
  </si>
  <si>
    <t>FS202605071834462998</t>
  </si>
  <si>
    <t>6108912193</t>
  </si>
  <si>
    <t>KR 22 CL 106 B-73 SAN PATRICIO 73 APT 102 LAT:4.69516413 LON:-74.0541617</t>
  </si>
  <si>
    <t>11001000107437151570310|11001000_570310_PC8-42-03</t>
  </si>
  <si>
    <t>469574050</t>
  </si>
  <si>
    <t>1788325065</t>
  </si>
  <si>
    <t>2512700333</t>
  </si>
  <si>
    <t>FS202605052155292744</t>
  </si>
  <si>
    <t>6089630729</t>
  </si>
  <si>
    <t>KR 49 B CL 58 G S-05 URB ATLANTA 05 TOR 5 APT 413 LAT:4.58023739 LON:-74.15327449</t>
  </si>
  <si>
    <t>11001000OH_BOGALASAP_I_7360_52000_Asturias_16ASTUR-CT2/3-147-37SS3-147-37@11001000_OH_BOGALASAP_I_7360_52000_Asturias_16_ASTUR-CT2/3-147-37_SS3-147-37</t>
  </si>
  <si>
    <t>458074150</t>
  </si>
  <si>
    <t>1789203564</t>
  </si>
  <si>
    <t>2512704258</t>
  </si>
  <si>
    <t>FS202605071136322614</t>
  </si>
  <si>
    <t>6108887701</t>
  </si>
  <si>
    <t>CL 14 KR 19-55 EL LISTON 55 OFI 511 LAT:4.6083958 LON:-74.08440664</t>
  </si>
  <si>
    <t>11001000116078519667408|11001000_667408_PC8-61-13</t>
  </si>
  <si>
    <t>1789446122</t>
  </si>
  <si>
    <t>2512706072</t>
  </si>
  <si>
    <t>FS202605071711143384</t>
  </si>
  <si>
    <t>6108913149</t>
  </si>
  <si>
    <t>CL 74 KR 15-80 LA PORCIUNCULA 80 TOR 2 APT 313 LAT:4.6618658 LON:-74.06091083</t>
  </si>
  <si>
    <t>8</t>
  </si>
  <si>
    <t>OLT#10.37.70.34</t>
  </si>
  <si>
    <t>11001000110236156601916|11001000_601916_PC5-95-19</t>
  </si>
  <si>
    <t>466074060</t>
  </si>
  <si>
    <t>1789444356</t>
  </si>
  <si>
    <t>2512706233</t>
  </si>
  <si>
    <t>FS202605071718342982</t>
  </si>
  <si>
    <t>6108917090</t>
  </si>
  <si>
    <t>CL 19 KR 35-19 BUGAMBILES 19 APT 2 LAT:2.94043199 LON:-75.26451242</t>
  </si>
  <si>
    <t>41001000OH_HUIALBLEE_I_7360_Neiva_Buganviles_5BUGAN-CT1-32-02SS1-32-02@41001000_OH_HUIALBLEE_I_7360_Neiva_Buganviles_5_BUGAN-CT1-32-02_SS1-32-02</t>
  </si>
  <si>
    <t>294075260</t>
  </si>
  <si>
    <t>CL 62 KR 32-60 MERCEDES 60 APT 202 LAT:7.1077359 LON:-73.11017181</t>
  </si>
  <si>
    <t>1789241028</t>
  </si>
  <si>
    <t>2512704339</t>
  </si>
  <si>
    <t>FS202605071151362620</t>
  </si>
  <si>
    <t>6108890707</t>
  </si>
  <si>
    <t>KR 107 BISB CL 70 F-52 BOSQUES MARIANA 52 APT 2 LAT:4.70747832 LON:-74.12340945</t>
  </si>
  <si>
    <t>11001000OH_BOGALEIVB_I_7360_32050_Engativa_2ENGAT-CT7/8-54-05SS8-54-05@11001000_OH_BOGALEIVB_I_7360_32050_Engativa_2_ENGAT-CT7/8-54-05_SS8-54-05</t>
  </si>
  <si>
    <t>470574120</t>
  </si>
  <si>
    <t>1789460579</t>
  </si>
  <si>
    <t>2512706549</t>
  </si>
  <si>
    <t>6108904279</t>
  </si>
  <si>
    <t>1786062000</t>
  </si>
  <si>
    <t>2512690843</t>
  </si>
  <si>
    <t>FS202605011413531088</t>
  </si>
  <si>
    <t>6108777281</t>
  </si>
  <si>
    <t>KR 21 B CL 28 B-64 LOS TRUPILLOS 64 PIS 2 APT 2 LAT:10.9589985 LON:-74.78438787</t>
  </si>
  <si>
    <t>8001000OH_ATLALVRID_I_7360_Barranquilla_Victoria_4VICTO-CT5/6-69-05SS6-69-05@8001000_OH_ATLALVRID_I_7360_Barranquilla_Victoria_4_VICTO-CT5/6-69-05_SS6-6</t>
  </si>
  <si>
    <t>1095574780</t>
  </si>
  <si>
    <t>1789477743</t>
  </si>
  <si>
    <t>2512706336</t>
  </si>
  <si>
    <t>FS202605071754531795</t>
  </si>
  <si>
    <t>6031132854</t>
  </si>
  <si>
    <t>KR 22 CL 10-21 SANTA TERESITA 21 APT 201 LAT:4.72181436 LON:-74.21847821</t>
  </si>
  <si>
    <t>25286000OH_CUNHIFNZB_I_5800_Funza_Centro_2FUNZA-CT1/2-91-01SS1-91-01@25286000_OH_CUNHIFNZB_I_5800_Funza_Centro_2_FUNZA-CT1/2-91-01_SS1-91-01</t>
  </si>
  <si>
    <t>472074215</t>
  </si>
  <si>
    <t>1789995252</t>
  </si>
  <si>
    <t>2512709579</t>
  </si>
  <si>
    <t>FS202605082114213660</t>
  </si>
  <si>
    <t>6108934967</t>
  </si>
  <si>
    <t>TV 27 A CL 53 B-19 GALERIAS 19 APT 202 LAT:4.64424247 LON:-74.07625012</t>
  </si>
  <si>
    <t>QC - PEDIDO DUPLICADO CON LA ORDEN EC202605082039445651</t>
  </si>
  <si>
    <t>1787055996</t>
  </si>
  <si>
    <t>2512695985</t>
  </si>
  <si>
    <t>FS202605041420052401</t>
  </si>
  <si>
    <t>6108834200</t>
  </si>
  <si>
    <t>KR 45 CL 79-220 EL PORVENIR 220 CAS 1 LAT:10.9985145 LON:-74.81437059</t>
  </si>
  <si>
    <t>8001000OH_ATLHINNTB_I_5800_Barranquilla_NuevoHorizonte_2NHORI-CT4-41-03SS4-41-03@8001000_OH_ATLHINNTB_I_5800_Barranquilla_NuevoHorizonte_2_NHORI-CT4-41-</t>
  </si>
  <si>
    <t>1099574810</t>
  </si>
  <si>
    <t>1788284782</t>
  </si>
  <si>
    <t>2512699597</t>
  </si>
  <si>
    <t>FS202605051742332587</t>
  </si>
  <si>
    <t>6108850421</t>
  </si>
  <si>
    <t>CL 38 KR 32-41 CENTRO 41 OFI 1501 LAT:4.15092495 LON:-73.63792955</t>
  </si>
  <si>
    <t>50001000OH_METALCTRC_I_7360_Villavicencio_Centro_3CENTR-PC5-33-02SS5-33-02@50001000_OH_METALCTRC_I_7360_Villavicencio_Centro_3_CENTR-PC5-33-02_SS5-33-02</t>
  </si>
  <si>
    <t>1094574795</t>
  </si>
  <si>
    <t>1789726441</t>
  </si>
  <si>
    <t>2512707512</t>
  </si>
  <si>
    <t>FS202605081111272884</t>
  </si>
  <si>
    <t>QC - CLIENTE NO SOLICITO EL SERVICIO EVA-RESCATE BO Se realiza interacción con la titular Nathalia Carolina Alarcon Ayala, se procede a cancelar. GESTIÓN REALIZADA POR CHAT EVA. AVRH</t>
  </si>
  <si>
    <t>1787986297</t>
  </si>
  <si>
    <t>2512698272</t>
  </si>
  <si>
    <t>FS202605051207281404</t>
  </si>
  <si>
    <t>6108847085</t>
  </si>
  <si>
    <t>CL 60 S KR 22 B-55 EL CHILCAL SUR 55 TOR 7 APT 401 LAT:4.56894043 LON:-74.14523133</t>
  </si>
  <si>
    <t>11001000OH_BOGALMCOE_I_7360_53000_Marruecos_5MARRU-CT3/4-55-06SS4-55-06@11001000_OH_BOGALMCOE_I_7360_53000_Marruecos_5_MARRU-CT3/4-55-06_SS4-55-06</t>
  </si>
  <si>
    <t>456574145</t>
  </si>
  <si>
    <t>1781529322</t>
  </si>
  <si>
    <t>2512675605</t>
  </si>
  <si>
    <t>FS202604241456290387</t>
  </si>
  <si>
    <t>6108680198</t>
  </si>
  <si>
    <t>TV 74 D CL 40 H S-14 CJR TONOLI 2B 14 INT 10B APT 303 LAT:4.61508402 LON:-74.15502897</t>
  </si>
  <si>
    <t>CJR TONOLI 2B</t>
  </si>
  <si>
    <t>461574155</t>
  </si>
  <si>
    <t>QC - NO SE LOGRO CONTACTO PARA AGENDAR, Se marco a los números: 3195441346 3156201397 Titular: NOHORA LIZETH QUIROGA GUALTEROS no se logra contacto, se cancela la orden por maximo de intentos 08/05/2026 08:21 a.€m. PREDICTIVO</t>
  </si>
  <si>
    <t>1788876372</t>
  </si>
  <si>
    <t>2512702592</t>
  </si>
  <si>
    <t>FS202605061627502905</t>
  </si>
  <si>
    <t>6108890257</t>
  </si>
  <si>
    <t>CL 145 KR 19-59 LOS CEDRITOS 59 INT 4 APT 214 LAT:4.7265282 LON:-74.04665802</t>
  </si>
  <si>
    <t>11001000OH_BOGALASTI_I_7360_11000_Autopista_9AUTOP-PC7-39-01SS7-39-01@11001000_OH_BOGALASTI_I_7360_11000_Autopista_9_AUTOP-PC7-39-01_SS7-39-01</t>
  </si>
  <si>
    <t>1789389799</t>
  </si>
  <si>
    <t>2512705498</t>
  </si>
  <si>
    <t>FS202605071525123014</t>
  </si>
  <si>
    <t>6036759466</t>
  </si>
  <si>
    <t>DG 5 H KR 45-59 SAN FRANCI-PUEN ARAN 59 LAT:4.622187 LON:-74.10727449</t>
  </si>
  <si>
    <t>11001000111753619165455|11001000_165455_CT7-75-06</t>
  </si>
  <si>
    <t>1789268557</t>
  </si>
  <si>
    <t>2512704774</t>
  </si>
  <si>
    <t>FS202605071309003300</t>
  </si>
  <si>
    <t>6108904944</t>
  </si>
  <si>
    <t>CL 49 S KR 45 A-300 PRIMAVERA 300 OFI 1902 LAT:6.16317165 LON:-75.601934</t>
  </si>
  <si>
    <t>616075600</t>
  </si>
  <si>
    <t>3007176484</t>
  </si>
  <si>
    <t>469074075</t>
  </si>
  <si>
    <t>631075560</t>
  </si>
  <si>
    <t>1788119188</t>
  </si>
  <si>
    <t>2512698781</t>
  </si>
  <si>
    <t>FS202605051444432506</t>
  </si>
  <si>
    <t>6078258700</t>
  </si>
  <si>
    <t>DG 40 C S KR 73 A-20 URB TIMIZA CELULA B 20 BQU 4 INT 6 APT 102 LAT:4.6140857 LON:-74.15195883</t>
  </si>
  <si>
    <t>11001000157472538651695|11001000_651695_CT8-10/1-11-21</t>
  </si>
  <si>
    <t>461074150</t>
  </si>
  <si>
    <t>1789762368</t>
  </si>
  <si>
    <t>2512707580</t>
  </si>
  <si>
    <t>FS202605081153393857</t>
  </si>
  <si>
    <t>6108922355</t>
  </si>
  <si>
    <t>CL 25 G KR 74 B-50 MODELIA 50 TOR 6 APT 1025 LAT:4.66951475 LON:-74.11490187</t>
  </si>
  <si>
    <t>11001000145599545986538|11001000_145599545_PC8-83-04</t>
  </si>
  <si>
    <t>1789501790</t>
  </si>
  <si>
    <t>2512706707</t>
  </si>
  <si>
    <t>FS202605072036333419</t>
  </si>
  <si>
    <t>6108913206</t>
  </si>
  <si>
    <t>CL 8 KR 82 A-11 EL CASTILLO 11 APT 401 LAT:4.64458071 LON:-74.14984727</t>
  </si>
  <si>
    <t>11001000145576785502768|11001000_502768_CT1/2-14-28</t>
  </si>
  <si>
    <t>1788894067</t>
  </si>
  <si>
    <t>2512702694</t>
  </si>
  <si>
    <t>FS202605061631372397</t>
  </si>
  <si>
    <t>6108890268</t>
  </si>
  <si>
    <t>KR 16 A CL 10-28 LA LUZ 28 LAT:10.9558446 LON:-74.77102459</t>
  </si>
  <si>
    <t>8001000OH_ATLHIVRIC_I_5800_Barranquilla_Victoria_3VICTO-CT7/8-27-05SS7-27-05@8001000_OH_ATLHIVRIC_I_5800_Barranquilla_Victoria_3_VICTO-CT7/8-27-05_SS7-2</t>
  </si>
  <si>
    <t>1095574770</t>
  </si>
  <si>
    <t>1789117216</t>
  </si>
  <si>
    <t>2512703382</t>
  </si>
  <si>
    <t>FS202605070920543199</t>
  </si>
  <si>
    <t>6108901317</t>
  </si>
  <si>
    <t>KR 7 A CL 12 A-19 SANTA ROSA DE CABAL 19 APT 5 LAT:4.86720131 LON:-75.61526362</t>
  </si>
  <si>
    <t>Centro - Monserrate Parte 1</t>
  </si>
  <si>
    <t>66682000OH_RISHISBAL_I_5800_SantaRosaDeCabalSROSA-CT5/6-33-02SS5-33-02@66682000_OH_RISHISBAL_I_5800_SantaRosaDeCabal_SROSA-CT5/6-33-02_SS5-33-02</t>
  </si>
  <si>
    <t>486575615</t>
  </si>
  <si>
    <t>1788785919</t>
  </si>
  <si>
    <t>2512701739</t>
  </si>
  <si>
    <t>FS202605061406552360</t>
  </si>
  <si>
    <t>6108892052</t>
  </si>
  <si>
    <t>TV 14 A CL 72-118 BALCONES DEL VERGEL 118 TOR 7 APT 201 LAT:4.44896286 LON:-75.19566772</t>
  </si>
  <si>
    <t>73001000OH_TOLALMITF_I_7360_Ibague_Margarita_6MARGA-PC8-10-01SS8-10-01@73001000_OH_TOLALMITF_I_7360_Ibague_Margarita_6_MARGA-PC8-10-01_SS8-10-01</t>
  </si>
  <si>
    <t>444575195</t>
  </si>
  <si>
    <t>1789251498</t>
  </si>
  <si>
    <t>2512704766</t>
  </si>
  <si>
    <t>FS202605071224383286</t>
  </si>
  <si>
    <t>6108913763</t>
  </si>
  <si>
    <t>CL 22 S KR 50 A-20 SAN EUSEBIO 20 APT 201 LAT:4.60416174 LON:-74.12145349</t>
  </si>
  <si>
    <t>11001000113546721185720|11001000_185720_CT8-65/1-66-09</t>
  </si>
  <si>
    <t>460074120</t>
  </si>
  <si>
    <t>1788900254</t>
  </si>
  <si>
    <t>2512702697</t>
  </si>
  <si>
    <t>FS202605061648352439</t>
  </si>
  <si>
    <t>6108890296</t>
  </si>
  <si>
    <t>AV 3 B CL 40 N-75 VIPASA 75 APT 202 LAT:3.47723108 LON:-76.5194786</t>
  </si>
  <si>
    <t>76001000OH_VALALAOPC_I_7360_Cali_Acopi_3ACOPI-CT5/6-28-04SS6-28-04@76001000_OH_VALALAOPC_I_7360_Cali_Acopi_3_ACOPI-CT5/6-28-04_SS6-28-04</t>
  </si>
  <si>
    <t>347576515</t>
  </si>
  <si>
    <t>3008931871</t>
  </si>
  <si>
    <t>1789247949</t>
  </si>
  <si>
    <t>2512704393</t>
  </si>
  <si>
    <t>FS202605071153252961</t>
  </si>
  <si>
    <t>6107689796</t>
  </si>
  <si>
    <t>CL 14 B KR 79 A-21 VISION DE ORIENTE 21 LCA 101 LAT:4.65116194 LON:-74.13442985</t>
  </si>
  <si>
    <t>11001000156081600637381|11001000_156081600_CT1/2-59-26</t>
  </si>
  <si>
    <t>465074130</t>
  </si>
  <si>
    <t>1789490996</t>
  </si>
  <si>
    <t>2512706435</t>
  </si>
  <si>
    <t>FS202605072006143415</t>
  </si>
  <si>
    <t>6108175278</t>
  </si>
  <si>
    <t>CL 63 D BIS KR 28 A-52 BENJAMIN HERRERA 52 TOR 2 APT 803 LAT:4.65576143 LON:-74.07710929</t>
  </si>
  <si>
    <t>No hay facilidades de fibra en este momento para esta direccion</t>
  </si>
  <si>
    <t>1788988316</t>
  </si>
  <si>
    <t>2512703845</t>
  </si>
  <si>
    <t>FS202605070839162893</t>
  </si>
  <si>
    <t>1040351211</t>
  </si>
  <si>
    <t>KR 73 CL 39 S-64 MTF CARIMAGUA 64 TOR 30 APT 360 LAT:4.61401506 LON:-74.14977568</t>
  </si>
  <si>
    <t>11001000141132856457284|11001000_457284_CT2/3-17-20</t>
  </si>
  <si>
    <t>1783554835</t>
  </si>
  <si>
    <t>2512680570</t>
  </si>
  <si>
    <t>FS202604271337361289</t>
  </si>
  <si>
    <t>6108704411</t>
  </si>
  <si>
    <t>CL 124 KR 10-29 SANTA BARBARA CENTR 29 APT 402 LAT:4.70098368 LON:-74.03377596</t>
  </si>
  <si>
    <t>11001000110010992599417|11001000_599417_PC6-10-01</t>
  </si>
  <si>
    <t>1788216628</t>
  </si>
  <si>
    <t>2512699491</t>
  </si>
  <si>
    <t>FS202605051642292215</t>
  </si>
  <si>
    <t>6108282330</t>
  </si>
  <si>
    <t>CL 52 B BIS KR 85 C-11 LOS MONJES 11 LAT:4.6794419 LON:-74.11415106</t>
  </si>
  <si>
    <t>11001000110395579143470|11001000_143470_CT4/5-3-04</t>
  </si>
  <si>
    <t>467574110</t>
  </si>
  <si>
    <t>CARRITOS_PREPOS</t>
  </si>
  <si>
    <t>1789167556</t>
  </si>
  <si>
    <t>2512704331</t>
  </si>
  <si>
    <t>FS202605071054252817</t>
  </si>
  <si>
    <t>6108892604</t>
  </si>
  <si>
    <t>CL 2 KR 9 F-81 CJR CAMINO SIE IV ET 81 TOR 3 APT 304 LAT:4.96362692 LON:-73.93076417</t>
  </si>
  <si>
    <t>Conjuntos</t>
  </si>
  <si>
    <t>25817000OH_CUNALTIPA_I_7360_Tocancipa_CentroTOCAN-PC7-112-02SS7-112-02@25817000_OH_CUNALTIPA_I_7360_Tocancipa_Centro_TOCAN-PC7-112-02_SS7-112-02</t>
  </si>
  <si>
    <t>496073930</t>
  </si>
  <si>
    <t>1789484256</t>
  </si>
  <si>
    <t>2512706363</t>
  </si>
  <si>
    <t>FS202605080725123803</t>
  </si>
  <si>
    <t>6108912212</t>
  </si>
  <si>
    <t>CL 40 A KR 35-38 GERONA 38 APT 301 LAT:6.23757733 LON:-75.56041766</t>
  </si>
  <si>
    <t>5001000OH_ANTALFICO_I_7360_Medellin_Federico_1FEDER-CT3-6-01SS3-6-01@5001000_OH_ANTALFICO_I_7360_Medellin_Federico_1_FEDER-CT3-6-01_SS3-6-01</t>
  </si>
  <si>
    <t>1784418322</t>
  </si>
  <si>
    <t>2512685149</t>
  </si>
  <si>
    <t>FS202604281906211343</t>
  </si>
  <si>
    <t>6108734586</t>
  </si>
  <si>
    <t>KR 40 CL 88-44 LAS GRANJAS 44 LAT:6.28063328 LON:-75.54928035</t>
  </si>
  <si>
    <t>628075545</t>
  </si>
  <si>
    <t>QC - ERROR EN COMPLEMENTO Se marca al número 3228817224 titular LEIDI JOHANA VALENCIA Contesta indica el titular que el dirección es KR 40 CL 88 -  44 INT 103, se confirma subir nueva orden con el asesor, validacion de datos OK, el predio no tiene pl</t>
  </si>
  <si>
    <t>1788869949</t>
  </si>
  <si>
    <t>2512702685</t>
  </si>
  <si>
    <t>FS202605061552482732</t>
  </si>
  <si>
    <t>6108893185</t>
  </si>
  <si>
    <t>KR 52 CL 106-140 URB CASTELLANA REAL 140 CAS 1 LAT:11.01678212 LON:-74.83617174</t>
  </si>
  <si>
    <t>URB CASTELLANA REAL</t>
  </si>
  <si>
    <t>1101574835</t>
  </si>
  <si>
    <t>QC - PEDIDO DUPLICADO CON LA ORDEN FS202605041321082529</t>
  </si>
  <si>
    <t>Manizales2</t>
  </si>
  <si>
    <t>506075520</t>
  </si>
  <si>
    <t>1789651000</t>
  </si>
  <si>
    <t>2512707087</t>
  </si>
  <si>
    <t>FS202605080849393083</t>
  </si>
  <si>
    <t>6108912243</t>
  </si>
  <si>
    <t>KR 10 CL 2 S-37 POLICARPA 37 APT 301 LAT:4.58667311 LON:-74.08693214</t>
  </si>
  <si>
    <t>11001000OH_BOGHICTRO_I_5800_51261_Centro_1CENTR-CT5/6-114-02SS5-114-02@11001000_OH_BOGHICTRO_I_5800_51261_Centro_1_CENTR-CT5/6-114-02_SS5-114-02</t>
  </si>
  <si>
    <t>458574085</t>
  </si>
  <si>
    <t>1787096875</t>
  </si>
  <si>
    <t>2512695996</t>
  </si>
  <si>
    <t>FS202605041512382415</t>
  </si>
  <si>
    <t>6108819463</t>
  </si>
  <si>
    <t>KR 16 CL 26-24 CND LA ALDEA 24 BQU 1 APT 501 LAT:4.53123203 LON:-75.67701051</t>
  </si>
  <si>
    <t>CND LA ALDEA</t>
  </si>
  <si>
    <t>63001000113002418179680|63001000_113002418_CT6-52-07</t>
  </si>
  <si>
    <t>453075675</t>
  </si>
  <si>
    <t>1788981992</t>
  </si>
  <si>
    <t>2512703765</t>
  </si>
  <si>
    <t>FS202605070738442767</t>
  </si>
  <si>
    <t>6105664239</t>
  </si>
  <si>
    <t>KR 72 A CL 94-14 LA ESPERANZA 14 APT 101 LAT:6.2897462 LON:-75.57597181</t>
  </si>
  <si>
    <t>5001000OH_ANTALCLLA_I_7360_Medellin_CastillaCASTI-CT1-67-01SS1-67-01@5001000_OH_ANTALCLLA_I_7360_Medellin_Castilla_CASTI-CT1-67-01_SS1-67-01</t>
  </si>
  <si>
    <t>1786074339</t>
  </si>
  <si>
    <t>2512691378</t>
  </si>
  <si>
    <t>FS202605011843052065</t>
  </si>
  <si>
    <t>6108790155</t>
  </si>
  <si>
    <t>CL 5 S KR 24 A-29 REMANSOS DE ROSABLAN 29 APT 2 LAT:4.11590116 LON:-73.61750566</t>
  </si>
  <si>
    <t>REMANSOS DE ROSABLAN</t>
  </si>
  <si>
    <t>411573615</t>
  </si>
  <si>
    <t>1789837529</t>
  </si>
  <si>
    <t>2512707699</t>
  </si>
  <si>
    <t>FS202605081408082873</t>
  </si>
  <si>
    <t>6108915653</t>
  </si>
  <si>
    <t>KR 38 CL 76-106 LAS MERCEDES 106 LAT:10.9871735 LON:-74.81733148</t>
  </si>
  <si>
    <t>8001000OH_ATLALNNTD_I_7360_Barranquilla_NuevoHorizonte_4NHORI-CT2-140-03SS2-140-03@8001000_OH_ATLALNNTD_I_7360_Barranquilla_NuevoHorizonte_4_NHORI-CT2-1</t>
  </si>
  <si>
    <t>1098574815</t>
  </si>
  <si>
    <t>1789294364</t>
  </si>
  <si>
    <t>2512705053</t>
  </si>
  <si>
    <t>FS202605071341352666</t>
  </si>
  <si>
    <t>6108915819</t>
  </si>
  <si>
    <t>CL 9 D KR 69 B-80 MTF LA PAZ 80 TOR 2 APT 108 LAT:4.6361787 LON:-74.12769724</t>
  </si>
  <si>
    <t>11001000160464803683987|11001000_683987_CT6-56-05</t>
  </si>
  <si>
    <t>463574125</t>
  </si>
  <si>
    <t>1790192307</t>
  </si>
  <si>
    <t>2512710610</t>
  </si>
  <si>
    <t>FS202605091138334100</t>
  </si>
  <si>
    <t>6108936206</t>
  </si>
  <si>
    <t>KR 8 C CL 42 B-80 ALBORAYA 80 APT 2 LAT:10.9480511 LON:-74.7985711</t>
  </si>
  <si>
    <t>JARDIN BOTANICO</t>
  </si>
  <si>
    <t>8001000OH_ATLHIVRIB_I_5800_Barranquilla_Victoria_2VICTO-CT1-10-04SS1-10-04@8001000_OH_ATLHIVRIB_I_5800_Barranquilla_Victoria_2_VICTO-CT1-10-04_SS1-10-04</t>
  </si>
  <si>
    <t>1788953304</t>
  </si>
  <si>
    <t>2512703182</t>
  </si>
  <si>
    <t>FS202605062014442948</t>
  </si>
  <si>
    <t>6021660725</t>
  </si>
  <si>
    <t>CL 70 A BIS KR 119 A-26 LA FAENA 26 APT 2 LAT:4.71640618 LON:-74.13616664</t>
  </si>
  <si>
    <t>11001000OH_BOGALEIVA_I_7360_32050_Engativa_1ENGAT-CT3/4-55-04SS3-55-04@11001000_OH_BOGALEIVA_I_7360_32050_Engativa_1_ENGAT-CT3/4-55-04_SS3-55-04</t>
  </si>
  <si>
    <t>Notaria</t>
  </si>
  <si>
    <t>1786535740</t>
  </si>
  <si>
    <t>2512693311</t>
  </si>
  <si>
    <t>FS202605030739431164</t>
  </si>
  <si>
    <t>6108789641</t>
  </si>
  <si>
    <t>CL 32 KR 69-09 URB LA CONTADORA 09 CAS 1 LAT:10.3967098 LON:-75.48629928</t>
  </si>
  <si>
    <t>1039575485</t>
  </si>
  <si>
    <t>QC - DIRECCIÓN ERRADA Se marca al número 3007353166 titular RICARDO ANDRES GONZALEZ BARRIOS Contesta indica el titular que el dirección es CL 30 H KR 69 - 9 piso 2 apto 1 la castellana se recomienda CT3-3-03, se confirma subir nueva orden con el ases</t>
  </si>
  <si>
    <t>1789488153</t>
  </si>
  <si>
    <t>2512706709</t>
  </si>
  <si>
    <t>FS202605072138513422</t>
  </si>
  <si>
    <t>6108919142</t>
  </si>
  <si>
    <t>CL 29 KR 7 B-25 TAMINACA I 25 LAT:11.2320482 LON:-74.20585971</t>
  </si>
  <si>
    <t>Prado II</t>
  </si>
  <si>
    <t>47001000OH_MAGHISTRO_I_5800_SantaMarta_CentroCENTR-CT5-123-01SS5-123-01@47001000_OH_MAGHISTRO_I_5800_SantaMarta_Centro_CENTR-CT5-123-01_SS5-123-01</t>
  </si>
  <si>
    <t>1123074205</t>
  </si>
  <si>
    <t>1747677765993318562</t>
  </si>
  <si>
    <t>1786486977</t>
  </si>
  <si>
    <t>2512693424</t>
  </si>
  <si>
    <t>FS202605021637301928</t>
  </si>
  <si>
    <t>1075794216</t>
  </si>
  <si>
    <t>GABRIELA MEDINA SILVA</t>
  </si>
  <si>
    <t>gmedinasi</t>
  </si>
  <si>
    <t>QC - PEDIDO DUPLICADO CON LA ORDEN FS202605020839572123</t>
  </si>
  <si>
    <t>1789714683</t>
  </si>
  <si>
    <t>2512707507</t>
  </si>
  <si>
    <t>FS202605081027442740</t>
  </si>
  <si>
    <t>6108913385</t>
  </si>
  <si>
    <t>AV 15 A E CL 7 N-14 SAN EDUARDO ET I 14 APT 101 LAT:7.90713642 LON:-72.48746876</t>
  </si>
  <si>
    <t>54001000OH_NORHIAERO_I_5800_Cucuta_AVCeroACERO-CT4-21-02SS4-21-02@54001000_OH_NORHIAERO_I_5800_Cucuta_AVCero_ACERO-CT4-21-02_SS4-21-02</t>
  </si>
  <si>
    <t>790572485</t>
  </si>
  <si>
    <t>1786656899</t>
  </si>
  <si>
    <t>2512694084</t>
  </si>
  <si>
    <t>FS202605031704501799</t>
  </si>
  <si>
    <t>1012501831</t>
  </si>
  <si>
    <t>CL 36 KR 26-20 SANTANDER 20 LAT:4.52620626 LON:-75.68789979</t>
  </si>
  <si>
    <t>QT - NO EXISTE RED FTTH se deja comentario de técnico " Se visita previo no se puede realizar instalación ya aquí en el sector no hay red o cobertura de ftth por parte de Movistar se le informa al usuario y al supervisor Cristian manjarrés ticket cm0</t>
  </si>
  <si>
    <t>1788977073</t>
  </si>
  <si>
    <t>2512703123</t>
  </si>
  <si>
    <t>FS202605070649072766</t>
  </si>
  <si>
    <t>6108884502</t>
  </si>
  <si>
    <t>CL 21 KR 87 B-36 ESTACION VICTORIA 36 TOR 2 APT 403 LAT:4.66621514 LON:-74.13188198</t>
  </si>
  <si>
    <t>110010001578305821134515|11001000_1134515_PC6-4-22</t>
  </si>
  <si>
    <t>1789324057</t>
  </si>
  <si>
    <t>2512705082</t>
  </si>
  <si>
    <t>FS202605071412592909</t>
  </si>
  <si>
    <t>6108916828</t>
  </si>
  <si>
    <t>KR 7 CL 12-39 ANTIGUO NOVALITO 39 APT 1 LAT:10.481071 LON:-73.24889065</t>
  </si>
  <si>
    <t>20001000OH_CESHISVAR_I_5800_Valledupar_SimonBolivarSIMON-CT4-99-03SS4-99-03@20001000_OH_CESHISVAR_I_5800_Valledupar_SimonBolivar_SIMON-CT4-99-03_SS4-99-</t>
  </si>
  <si>
    <t>1048073245</t>
  </si>
  <si>
    <t>1786023136</t>
  </si>
  <si>
    <t>2512691373</t>
  </si>
  <si>
    <t>FS202605011342232058</t>
  </si>
  <si>
    <t>6060472978</t>
  </si>
  <si>
    <t>AV 6 CL 0-09 CJR PALMAS DEL ESTE 09 TOR C APT C1303 LAT:7.9071594 LON:-72.47730806</t>
  </si>
  <si>
    <t>Prados del Este 3</t>
  </si>
  <si>
    <t>54001000OH_NORHIPSTE_I_5800_Cucuta_PradosDelEstePREST-PC5-1-03SS5-1-03@54001000_OH_NORHIPSTE_I_5800_Cucuta_PradosDelEste_PREST-PC5-1-03_SS5-1-03</t>
  </si>
  <si>
    <t>790572475</t>
  </si>
  <si>
    <t>1786585551</t>
  </si>
  <si>
    <t>2512694008</t>
  </si>
  <si>
    <t>FS202605031729381800</t>
  </si>
  <si>
    <t>6108814921</t>
  </si>
  <si>
    <t>CL 28 S KR 24-80 SANTIAGO PEREZ 80 TOR 1 APT 504 LAT:4.58469759 LON:-74.110559</t>
  </si>
  <si>
    <t>11001000OH_BOGALPRSI_I_7360_51000_Progreso_9PROGR-PC3-3-18SS3-3-18@11001000_OH_BOGALPRSI_I_7360_51000_Progreso_9_PROGR-PC3-3-18_SS3-3-18</t>
  </si>
  <si>
    <t>1790228089</t>
  </si>
  <si>
    <t>2512710658</t>
  </si>
  <si>
    <t>FS202605091239074131</t>
  </si>
  <si>
    <t>6108934286</t>
  </si>
  <si>
    <t>CL 11 S KR 18-64 DOQA LUZ 64 APT 201 LAT:4.11650248 LON:-73.60575043</t>
  </si>
  <si>
    <t>Rosita</t>
  </si>
  <si>
    <t>50001000OH_METHIENZC_I_5800_Villavicencio_Esperanza_3ESPER-CT3/4-25-07SS4-25-07@50001000_OH_METHIENZC_I_5800_Villavicencio_Esperanza_3_ESPER-CT3/4-25-07</t>
  </si>
  <si>
    <t>411573605</t>
  </si>
  <si>
    <t>1789477373</t>
  </si>
  <si>
    <t>2512706706</t>
  </si>
  <si>
    <t>FS202605071959213414</t>
  </si>
  <si>
    <t>6108917143</t>
  </si>
  <si>
    <t>KR 77 B CL 52 A-82 URB SANTA CECILIA 82 APT 401 LAT:4.67636343 LON:-74.11145562</t>
  </si>
  <si>
    <t>11001000110068166148708|11001000_148708_CT2-18-05</t>
  </si>
  <si>
    <t>1789707082</t>
  </si>
  <si>
    <t>2512707156</t>
  </si>
  <si>
    <t>6108921289</t>
  </si>
  <si>
    <t>KR 24 B CL 15 S-12 RESTREPO OCCIDENTAL 12 APT 202 LAT:4.58834364 LON:-74.10153132</t>
  </si>
  <si>
    <t>458574100</t>
  </si>
  <si>
    <t>1789720081</t>
  </si>
  <si>
    <t>2512707141</t>
  </si>
  <si>
    <t>FS202605081051433835</t>
  </si>
  <si>
    <t>6108917318</t>
  </si>
  <si>
    <t>KR 15 CL 45-143 LA CONCORDIA 143 LCA 134 LAT:7.11359875 LON:-73.12402547</t>
  </si>
  <si>
    <t>68001000OH_SANALCTRO_I_7360_Bucaramanga_Centro_1CENTR-PC3-129-02SS3-129-02@68001000_OH_SANALCTRO_I_7360_Bucaramanga_Centro_1_CENTR-PC3-129-02_SS3-129-02</t>
  </si>
  <si>
    <t>711073120</t>
  </si>
  <si>
    <t>3014151002</t>
  </si>
  <si>
    <t>1788017949</t>
  </si>
  <si>
    <t>2512698644</t>
  </si>
  <si>
    <t>FS202605051226421408</t>
  </si>
  <si>
    <t>6108857923</t>
  </si>
  <si>
    <t>CL 8 A KR 88-90 TINTALA 90 INT 9 ETA 2 APT 532 LAT:4.6503106 LON:-74.15217142</t>
  </si>
  <si>
    <t>QC - DIRECCION ERRADA Se marca a los numeros: 3219639938 Titular BONILLA BONILLA no se logra contacto, se registra intento de contacto 09/05/2026 02:04 p._x001A_m. Ya se realizaron los 6 intentos de contacto, se procede a cancelar con autorización del supe</t>
  </si>
  <si>
    <t>1786326617</t>
  </si>
  <si>
    <t>2512692227</t>
  </si>
  <si>
    <t>FS202605021054052129</t>
  </si>
  <si>
    <t>6108772576</t>
  </si>
  <si>
    <t>KR 7 N CL 131-99 CJR CIUDAD CARIBE 99 TOR 8_MZA 15 APT 201 LAT:10.9507219 LON:-74.85696665</t>
  </si>
  <si>
    <t>QC - YA TIENE SERVICIO MOVISTAR INSTALADO CON LA ORDEN PA202604171604108459</t>
  </si>
  <si>
    <t>3241883263</t>
  </si>
  <si>
    <t>1785649074</t>
  </si>
  <si>
    <t>2512689828</t>
  </si>
  <si>
    <t>FS202604301426201695</t>
  </si>
  <si>
    <t>6108781913</t>
  </si>
  <si>
    <t>KR 114 F CL 152 B-61 TIBABUYES-SUBA 61 LAT:4.75764314 LON:-74.09997286</t>
  </si>
  <si>
    <t>11001000OH_BOGALVRIG_I_7360_VillaMaria_23000_7VIMAR-CT2/3-125-15SS3-125-15@11001000_OH_BOGALVRIG_I_7360_VillaMaria_23000_7_VIMAR-CT2/3-125-15_SS3-125-15</t>
  </si>
  <si>
    <t>LAURELES22</t>
  </si>
  <si>
    <t>1787200366</t>
  </si>
  <si>
    <t>2512696696</t>
  </si>
  <si>
    <t>FS202605041813112479</t>
  </si>
  <si>
    <t>6108820700</t>
  </si>
  <si>
    <t>CL 7 KR 18-07 CENTENARIO 07 LAT:11.01374228 LON:-74.24724276</t>
  </si>
  <si>
    <t>CLIENTE DESISTE DEL SERVICIO / SITUACION ECONOMICA</t>
  </si>
  <si>
    <t>1101074245</t>
  </si>
  <si>
    <t>QC - CLIENTE DESISTE DEL SERVICIO / SITUACION ECONOMICA Se marca a los numeros: 3234535931 Titular SERGIO ANDRES CASTA¿EDA LINERO no se logra contacto, se registra intento de contacto 09/05/2026 02:04 p._x001A_m. Ya se realizaron los 6 intentos de contacto</t>
  </si>
  <si>
    <t>1787233841</t>
  </si>
  <si>
    <t>2512696952</t>
  </si>
  <si>
    <t>FS202605041917342367</t>
  </si>
  <si>
    <t>6108826714</t>
  </si>
  <si>
    <t>CL 39 KR 86 A-45 BARRIO CRISTOBAL 45 LAT:6.2481189 LON:-75.60878008</t>
  </si>
  <si>
    <t>QC - DIRECCION ERRADA Se marca a los numeros: 3203821234 3112541085 Titular OLGA JEANNETTE BABATIVA no se logra contacto, se registra intento de contacto 09/05/2026 02:04 p._x001A_m. Ya se realizaron los 6 intentos de contacto, se procede a cancelar con au</t>
  </si>
  <si>
    <t>1789982623</t>
  </si>
  <si>
    <t>2512709459</t>
  </si>
  <si>
    <t>FS202605081947112955</t>
  </si>
  <si>
    <t>6108938890</t>
  </si>
  <si>
    <t>KR 100 A CL 137 B-13 LA CHUCUA-SUBA 13 APT 402 LAT:4.73923623 LON:-74.09406493</t>
  </si>
  <si>
    <t>11001000OH_BOGHIVRIA_I_5800_VillaMaria_23000VIMAR-CT5-51-01SS5-51-01@11001000_OH_BOGHIVRIA_I_5800_VillaMaria_23000_VIMAR-CT5-51-01_SS5-51-01</t>
  </si>
  <si>
    <t>1786998039</t>
  </si>
  <si>
    <t>2512694862</t>
  </si>
  <si>
    <t>FS202605041230441892</t>
  </si>
  <si>
    <t>6108838032</t>
  </si>
  <si>
    <t>KR 16 CL 10-26 SAN CLEMENTE 26 APT 1 LAT:10.4777039 LON:-73.25764996</t>
  </si>
  <si>
    <t>20001000OH_CESHISVAR_I_5800_Valledupar_SimonBolivarSIMON-CT4-12-01SS4-12-01@20001000_OH_CESHISVAR_I_5800_Valledupar_SimonBolivar_SIMON-CT4-12-01_SS4-12-</t>
  </si>
  <si>
    <t>1047573255</t>
  </si>
  <si>
    <t>1789729066</t>
  </si>
  <si>
    <t>2512707629</t>
  </si>
  <si>
    <t>FS202605081105013840</t>
  </si>
  <si>
    <t>6108908525</t>
  </si>
  <si>
    <t>KR 77 CL 91 B-87 KENNEDY 87 APT 201 LAT:6.28938522 LON:-75.58272419</t>
  </si>
  <si>
    <t>5001000OH_ANTALCLLB_I_7360_Medellin_Castilla_2CASTI-CT5-7-04SS5-7-04@5001000_OH_ANTALCLLB_I_7360_Medellin_Castilla_2_CASTI-CT5-7-04_SS5-7-04</t>
  </si>
  <si>
    <t>1783413733</t>
  </si>
  <si>
    <t>2512679708</t>
  </si>
  <si>
    <t>FS202604271046410730</t>
  </si>
  <si>
    <t>6108700219</t>
  </si>
  <si>
    <t>CL 1 A KR 43-80 EL LIDO 80 BQU F APT 401 LAT:3.4217204 LON:-76.55278559</t>
  </si>
  <si>
    <t>76001000107687342126433|76001000_107687342_CT1-33-04</t>
  </si>
  <si>
    <t>342076550</t>
  </si>
  <si>
    <t>General error: The user name supporting the Digest authentication already exists.</t>
  </si>
  <si>
    <t>1788956307</t>
  </si>
  <si>
    <t>2512703060</t>
  </si>
  <si>
    <t>FS202605062023393426</t>
  </si>
  <si>
    <t>6071320219</t>
  </si>
  <si>
    <t>CL 10 A KR 19 B-194 CJR EL TRIUNFO I 194 TOR 3 APT 301 LAT:4.5945271 LON:-74.22267266</t>
  </si>
  <si>
    <t>25754000OH_CUNALGUNO_I_7360_CentrodeGravedad1_1CGUNO-PC1-97-02SS1-97-02@25754000_OH_CUNALGUNO_I_7360_CentrodeGravedad1_1_CGUNO-PC1-97-02_SS1-97-02</t>
  </si>
  <si>
    <t>1788913826</t>
  </si>
  <si>
    <t>2512702948</t>
  </si>
  <si>
    <t>FS202605061654573133</t>
  </si>
  <si>
    <t>6108895275</t>
  </si>
  <si>
    <t>KR 3 W CL 8 N-265 CJR VEGA SAN ROQUE 265 TOR 25 B APT 1174 LAT:6.99480961 LON:-73.07669193</t>
  </si>
  <si>
    <t>Vegas de San Roque</t>
  </si>
  <si>
    <t>68547000OH_SANALPSTC_I_7360_Piedecuesta_3PIEDE-CT3/4-60-08SS3-60-08@68547000_OH_SANALPSTC_I_7360_Piedecuesta_3_PIEDE-CT3/4-60-08_SS3-60-08</t>
  </si>
  <si>
    <t>699073075</t>
  </si>
  <si>
    <t>1789748024</t>
  </si>
  <si>
    <t>2512707550</t>
  </si>
  <si>
    <t>FS202605081129322763</t>
  </si>
  <si>
    <t>6108915454</t>
  </si>
  <si>
    <t>KR 70 B CL 5-35 HIPOTECHO 35 APT 201 LAT:4.62760522 LON:-74.1322338</t>
  </si>
  <si>
    <t>11001000115277696201172|11001000_115277696_CT5/6-42-18</t>
  </si>
  <si>
    <t>1786472610</t>
  </si>
  <si>
    <t>2512693355</t>
  </si>
  <si>
    <t>FS202605021917511741</t>
  </si>
  <si>
    <t>6108824775</t>
  </si>
  <si>
    <t>VILLA DARIANA MZA 65 CS 30-30 URB VILLA DARIANA 30 CAS 30 APT 1 LAT:10.441481 LON:-73.27003099</t>
  </si>
  <si>
    <t>1044073270</t>
  </si>
  <si>
    <t>QC - YA TIENE SERVICIO MOVISTAR INSTALADO CON LA ORDEN PA202604210904396706</t>
  </si>
  <si>
    <t>3227611995</t>
  </si>
  <si>
    <t>1774163599</t>
  </si>
  <si>
    <t>2512645442</t>
  </si>
  <si>
    <t>FS202604131429174114</t>
  </si>
  <si>
    <t>6107636794</t>
  </si>
  <si>
    <t>KR 22 CL 26-01 MANGA 01 APT 1803 LAT:10.4119722 LON:-75.5363262</t>
  </si>
  <si>
    <t>QC - NO SE LOGRO CONTACTO PARA AGENDAR, Se marco a los números: 3155629632 6056513399 6013152505 Titular: REYNALDO ARTURO ROJAS TRILLOS no se logra contacto, se cancela la orden por maximo de intentos 08/05/2026 01:52 p.€m. PREDICTIVO</t>
  </si>
  <si>
    <t>1789689787</t>
  </si>
  <si>
    <t>2512707287</t>
  </si>
  <si>
    <t>FS202605080948503820</t>
  </si>
  <si>
    <t>6108909386</t>
  </si>
  <si>
    <t>CL 130 A BIS KR 87 A-72 LOS NARANJOS 72 APT 1 LAT:4.72593206 LON:-74.08579769</t>
  </si>
  <si>
    <t>11001000OH_BOGALVRIB_I_7360_23000_VillaMaria_2VIMAR-CT7-36-22SS7-36-22@11001000_OH_BOGALVRIB_I_7360_23000_VillaMaria_2_VIMAR-CT7-36-22_SS7-36-22</t>
  </si>
  <si>
    <t>472574085</t>
  </si>
  <si>
    <t>PAULA ANDREA CARVAJAL HENAO</t>
  </si>
  <si>
    <t>1110463316</t>
  </si>
  <si>
    <t>1787221349</t>
  </si>
  <si>
    <t>2512697170</t>
  </si>
  <si>
    <t>FS202605042125562198</t>
  </si>
  <si>
    <t>6108841754</t>
  </si>
  <si>
    <t>TV 53 A CL 1 A-40 LA CAMELIA II 40 APT 201 LAT:4.61359111 LON:-74.12076466</t>
  </si>
  <si>
    <t>11001000113091658180713|11001000_113091658_CT1/2-16-08</t>
  </si>
  <si>
    <t>461074120</t>
  </si>
  <si>
    <t>1786494304</t>
  </si>
  <si>
    <t>2512693217</t>
  </si>
  <si>
    <t>FS202605022006081936</t>
  </si>
  <si>
    <t>6108828729</t>
  </si>
  <si>
    <t>KR 2 CL 57-52 LOS ANDES B LA RIVIE 52 APT 1 LAT:3.46928767 LON:-76.49758359</t>
  </si>
  <si>
    <t>76001000108105562131021|76001000_131021_CT4-21-04</t>
  </si>
  <si>
    <t>1787122388</t>
  </si>
  <si>
    <t>2512696231</t>
  </si>
  <si>
    <t>FS202605041612232447</t>
  </si>
  <si>
    <t>6108823488</t>
  </si>
  <si>
    <t>CL 8 KR 4-30 LA POLA 30 PIS 3 APT 303 LAT:4.44680214 LON:-75.24313187</t>
  </si>
  <si>
    <t>1790295540</t>
  </si>
  <si>
    <t>2512711776</t>
  </si>
  <si>
    <t>FS202605091959084215</t>
  </si>
  <si>
    <t>6108944271</t>
  </si>
  <si>
    <t>KR 33 CL 19 C-33 CUNDINAMARCA 33 APT 101 LAT:4.62253424 LON:-74.08907428</t>
  </si>
  <si>
    <t>11001000113019980179870|11001000_113019980_CT8-18-10</t>
  </si>
  <si>
    <t>462074085</t>
  </si>
  <si>
    <t>Fibra-MovistarTotal-web-CajadeProducto-LP_MovistarTotal_Trio_Captacion_2Linea_Pospago</t>
  </si>
  <si>
    <t>1790350690</t>
  </si>
  <si>
    <t>2512711383</t>
  </si>
  <si>
    <t>FS202605091828474211</t>
  </si>
  <si>
    <t>6108939379</t>
  </si>
  <si>
    <t xml:space="preserve">QC - CLIENTE DESISTE DEL SERVICIO POR DECISION PROPIA Se realiza interacción con la titular JOSE OSTOS al número 3228688306 indica que desea un servicio mas económico se objeta pero desiste, se procede a cancelar orden GESTIÓN REALIZADA POR CHAT EVA </t>
  </si>
  <si>
    <t>1788691491</t>
  </si>
  <si>
    <t>2512701351</t>
  </si>
  <si>
    <t>FS202605061155463006</t>
  </si>
  <si>
    <t>1024061686</t>
  </si>
  <si>
    <t>DG 56 A S KR 84 D-35 ESCOCIA 35 LAT:4.61998579 LON:-74.18203609</t>
  </si>
  <si>
    <t>11001000OH_BOGALGDOG_I_7360_CentrodeGravedad2_7CGDOS-CT2/3-65-17SS2-65-17@11001000_OH_BOGALGDOG_I_7360_CentrodeGravedad2_7_CGDOS-CT2/3-65-17_SS2-65-17</t>
  </si>
  <si>
    <t>1779959147</t>
  </si>
  <si>
    <t>2512669717</t>
  </si>
  <si>
    <t>FS202604221708297425</t>
  </si>
  <si>
    <t>6108555327</t>
  </si>
  <si>
    <t>DG 16 B BIS KR 97-23 SAN PEDRO ROBLES 23 LAT:4.66748417 LON:-74.14834807</t>
  </si>
  <si>
    <t>SAN PEDRO ROBLES</t>
  </si>
  <si>
    <t>PLAN ERRADO CLIENTE SOLICITO MAS DECOS</t>
  </si>
  <si>
    <t>466574145</t>
  </si>
  <si>
    <t>QC - PLAN ERRADO CLIENTE SOLICITO MAS DECOS Se marca al numero     3023889771    titular    DEISSY Y</t>
  </si>
  <si>
    <t>1788984882</t>
  </si>
  <si>
    <t>2512703063</t>
  </si>
  <si>
    <t>FS202605062151543177</t>
  </si>
  <si>
    <t>6108895365</t>
  </si>
  <si>
    <t>KR 12 CL 142-55 BELMIRA 55 APT 103 LAT:4.71903256 LON:-74.02865175</t>
  </si>
  <si>
    <t>471574025</t>
  </si>
  <si>
    <t>QT - NO EXISTE RED FTTH se deja comentario de técnico " Se realiza validación y el conjunto no cuenta con red interna la q viene aprovisionada se encuentra en el conjunto de casa q queda al lado " DSGT.</t>
  </si>
  <si>
    <t>1684361848102702289</t>
  </si>
  <si>
    <t>1787803000</t>
  </si>
  <si>
    <t>2512697511</t>
  </si>
  <si>
    <t>FS202605050903121357</t>
  </si>
  <si>
    <t>6108839520</t>
  </si>
  <si>
    <t>CL 36 KR 7-57 SAN SIMON PARTE ALTA 57 TOR D APT 502 LAT:4.44109128 LON:-75.21759468</t>
  </si>
  <si>
    <t>SAN SIMON PARTE ALTA</t>
  </si>
  <si>
    <t>1012332128</t>
  </si>
  <si>
    <t>JUAN DAVID CARDENAS HURTADO</t>
  </si>
  <si>
    <t>jcardenashu1</t>
  </si>
  <si>
    <t>444075215</t>
  </si>
  <si>
    <t>QT - RECURSOS MAL APROVISIONADOS | Tecnico indica: la orden no se puede realizar por recursos mal aprovisionados la cto asignada se encuentra detrás de la torre f y no hay conexión con la torre d que es para donde va el servicio | Gestiona Y.G.</t>
  </si>
  <si>
    <t>1786499254</t>
  </si>
  <si>
    <t>2512693764</t>
  </si>
  <si>
    <t>FS202605022024352099</t>
  </si>
  <si>
    <t>6108788608</t>
  </si>
  <si>
    <t>KR 2 CL 24-02 HATO SEGUNDO SECTOR 02 TOR 3 APT 112 LAT:4.70675765 LON:-74.19768135</t>
  </si>
  <si>
    <t>470574195</t>
  </si>
  <si>
    <t>QT - NO EXISTE RED FTTH se deja comentario de técnico " Se valía visita en terreno se llega previo se evidencia que en el conjunto torrecampo carrera 22 24 02 no hay red y la acepté que salen a orden de trabajo sale en la calle 24 b con primera DIEGO</t>
  </si>
  <si>
    <t>CO_CONVERGENCIA_PUB-MOVISTARTOTAL-MADRES-2Q-TW-B2C_26-04-10_SOC_ALC</t>
  </si>
  <si>
    <t>SOC_PPV_CPV</t>
  </si>
  <si>
    <t>1788315300</t>
  </si>
  <si>
    <t>2512699943</t>
  </si>
  <si>
    <t>FS202605060716562450</t>
  </si>
  <si>
    <t>6108848558</t>
  </si>
  <si>
    <t>KR 50 CL 77-21 BRASILIA 21 APT 401 LAT:6.2712490433333 LON:-75.55958602</t>
  </si>
  <si>
    <t>5001000OH_ANTHIAUEC_I_5800_Medellin_Aranjuez_3ARANJ-CT4-47-03SS4-47-03@5001000_OH_ANTHIAUEC_I_5800_Medellin_Aranjuez_3_ARANJ-CT4-47-03_SS4-47-03</t>
  </si>
  <si>
    <t>1784192073</t>
  </si>
  <si>
    <t>2512683564</t>
  </si>
  <si>
    <t>FS202604281202140929</t>
  </si>
  <si>
    <t>6108734210</t>
  </si>
  <si>
    <t>CL 12 C KR 34-05 OLIMPICO 05 APT 1 LAT:3.42318653 LON:-76.53051042</t>
  </si>
  <si>
    <t>342076530</t>
  </si>
  <si>
    <t>QC - CLIENTE NO SOLICITO EL SERVICIO Se marca al número 3166098099 titular PAULA ANDREA ANDREA BORBO</t>
  </si>
  <si>
    <t>1786865658</t>
  </si>
  <si>
    <t>2512694132</t>
  </si>
  <si>
    <t>FS202605040925302794</t>
  </si>
  <si>
    <t>6108815991</t>
  </si>
  <si>
    <t>CL 5 KR 1-02 EL CARMEN 02 LAT:7.37874582 LON:-72.65207282</t>
  </si>
  <si>
    <t>737572650</t>
  </si>
  <si>
    <t>1790011779</t>
  </si>
  <si>
    <t>2512709063</t>
  </si>
  <si>
    <t>FS202605081912223654</t>
  </si>
  <si>
    <t>6108939878</t>
  </si>
  <si>
    <t>KR 23 CL 38-28 MONTES 28 APT 2 LAT:10.9641751 LON:-74.78766681</t>
  </si>
  <si>
    <t>8001000OH_ATLHICTRB_I_5800_Barranquilla_Centro_2CENTR-CT7-53-04SS7-53-04@8001000_OH_ATLHICTRB_I_5800_Barranquilla_Centro_2_CENTR-CT7-53-04_SS7-53-04</t>
  </si>
  <si>
    <t>1096074785</t>
  </si>
  <si>
    <t>1788860501</t>
  </si>
  <si>
    <t>2512702766</t>
  </si>
  <si>
    <t>FS202605061606173116</t>
  </si>
  <si>
    <t>6108893207</t>
  </si>
  <si>
    <t>KR 107 B CL 71 A-26 BOSQUES MARIANA 26 APT 4 LAT:4.70837906 LON:-74.12367574</t>
  </si>
  <si>
    <t>QC - CLIENTE DESISTE DEL SERVICIO / ELIGE LA COMPETENCIA Se marca a los numeros: 3197951411 Titular DONNEY YUMARLY ORTIZ no se logra contacto, se registra intento de contacto 09/05/2026 02:04 p._x001A_m. Ya se realizaron los 6 intentos de contacto, se proc</t>
  </si>
  <si>
    <t>1785868569</t>
  </si>
  <si>
    <t>2512690994</t>
  </si>
  <si>
    <t>FS202605011220041944</t>
  </si>
  <si>
    <t>6108774395</t>
  </si>
  <si>
    <t>KR 7 CL 30-36 PRIMERO DE FEBRERO 36 APT 2 LAT:4.81601188 LON:-75.70378236</t>
  </si>
  <si>
    <t>QC - CLIENTE DESISTE DEL SERVICIO / ELIGE LA COMPETENCIA Se marca al número 3114457329 titular YULI ACEVEDO se realizan 6 intentos de llamada no contesta se cancela orden bajo autorización de supervisor Gestiona DYOS 9/5/2026</t>
  </si>
  <si>
    <t>1790307405</t>
  </si>
  <si>
    <t>2512711868</t>
  </si>
  <si>
    <t>FS202605092014443527</t>
  </si>
  <si>
    <t>6108927525</t>
  </si>
  <si>
    <t>CL 99 KR 49-21 LA ROSA 21 APT 202 LAT:6.2908948 LON:-75.5564622</t>
  </si>
  <si>
    <t>2_1_5</t>
  </si>
  <si>
    <t>5001000OH_ANTALAUED_I_7360_Medellin_Aranjuez_4ARANJ-CT2-22-09SS2-22-09@5001000_OH_ANTALAUED_I_7360_Medellin_Aranjuez_4_ARANJ-CT2-22-09_SS2-22-09</t>
  </si>
  <si>
    <t>629075555</t>
  </si>
  <si>
    <t>1789351438</t>
  </si>
  <si>
    <t>2512705785</t>
  </si>
  <si>
    <t>FS202605071518313341</t>
  </si>
  <si>
    <t>6108920849</t>
  </si>
  <si>
    <t>KR 20 CL 4-65 SAN MARTIN 65 APT 401 LAT:5.3527403253846 LON:-72.40191183461</t>
  </si>
  <si>
    <t>535072400</t>
  </si>
  <si>
    <t>QT - NO EXISTE RED FTTH se deja comentario de técnico " Para el edificio balcones de Montebello no tenemos red interna de fibra.  "  Cafa.</t>
  </si>
  <si>
    <t>1790285052</t>
  </si>
  <si>
    <t>2512711429</t>
  </si>
  <si>
    <t>FS202605091446303153</t>
  </si>
  <si>
    <t>6108927476</t>
  </si>
  <si>
    <t>CL 37 S KR 3 A E-29 LA VICTORIA 29 APT 101 LAT:4.55503992 LON:-74.09312701</t>
  </si>
  <si>
    <t>11001000OH_BOGALMCOF_I_7360_53000_Marruecos_6MARRU-CT4/5-70-12SS4-70-12@11001000_OH_BOGALMCOF_I_7360_53000_Marruecos_6_MARRU-CT4/5-70-12_SS4-70-12</t>
  </si>
  <si>
    <t>455574090</t>
  </si>
  <si>
    <t>1788859464</t>
  </si>
  <si>
    <t>2512702785</t>
  </si>
  <si>
    <t>FS202605061601363352</t>
  </si>
  <si>
    <t>6006148373</t>
  </si>
  <si>
    <t>CL 12 KR 12-69 ESTERO 69 APT 101 LAT:4.13291263 LON:-73.61373033</t>
  </si>
  <si>
    <t xml:space="preserve">QC - YA TIENE SERVICIO MOVISTAR INSTALADO Se realiza interacción con la titular YULIAN FERNANDO VIVAS GARNICA al número 3113960419 indica que ya le arreglaron el problema del otro servicio con movistar y desea cancelar el nuevo servicio que solicito </t>
  </si>
  <si>
    <t>1786517736</t>
  </si>
  <si>
    <t>2512693451</t>
  </si>
  <si>
    <t>FS202605021843061737</t>
  </si>
  <si>
    <t>6108786636</t>
  </si>
  <si>
    <t>1789355469</t>
  </si>
  <si>
    <t>2512705536</t>
  </si>
  <si>
    <t>FS202605071527423763</t>
  </si>
  <si>
    <t>6105507036</t>
  </si>
  <si>
    <t>CL 42 N TV 8-119 EL TABLAZO 119 CAS 76 LAT:2.49009278 LON:-76.59354218</t>
  </si>
  <si>
    <t>249076590</t>
  </si>
  <si>
    <t>QT - RECURSOS MAL APROVISIONADOS La CTO que le sirve es CT 3 -137-02 | Gestiona Y.G.</t>
  </si>
  <si>
    <t>1790243665</t>
  </si>
  <si>
    <t>2512711007</t>
  </si>
  <si>
    <t>FS202605091238303250</t>
  </si>
  <si>
    <t>6108928349</t>
  </si>
  <si>
    <t>CL 77 B B KR 85-30 BELLO HORIZONTE 30 APT 301 LAT:6.28157744 LON:-75.58963163333</t>
  </si>
  <si>
    <t>5001000OH_ANTALCLLC_I_7360_Medellin_Castilla_3CASTI-CT1/2-75-06SS1-75-06@5001000_OH_ANTALCLLC_I_7360_Medellin_Castilla_3_CASTI-CT1/2-75-06_SS1-75-06</t>
  </si>
  <si>
    <t>1790528921</t>
  </si>
  <si>
    <t>2512712149</t>
  </si>
  <si>
    <t>FS202605101407233038</t>
  </si>
  <si>
    <t>6108941376</t>
  </si>
  <si>
    <t>KR 3 A CL 20-41 QUINTAS DEL CAMPESTR 41 LAT:4.83314215 LON:-75.68746655</t>
  </si>
  <si>
    <t>66170000OH_RISALQDAS_I_7360_DQuebradas_CentroDQBRA-CT5/6-59-01SS6-59-01@66170000_OH_RISALQDAS_I_7360_DQuebradas_Centro_DQBRA-CT5/6-59-01_SS6-59-01</t>
  </si>
  <si>
    <t>1789934566</t>
  </si>
  <si>
    <t>2512709129</t>
  </si>
  <si>
    <t>FS202605081627222935</t>
  </si>
  <si>
    <t>6108930902</t>
  </si>
  <si>
    <t>KR 55 A CL 163-35 BRITALIA 35 TOR 7 APT 414 LAT:4.74676655 LON:-74.0572846</t>
  </si>
  <si>
    <t>11001000136982400874097|11001000_136982400_PC3-29-22</t>
  </si>
  <si>
    <t>QT - RECURSOS MAL APROVISIONADOS La CTO que le sirve es PC 1-28-22 | Gestiona Y.G.</t>
  </si>
  <si>
    <t>1789240383</t>
  </si>
  <si>
    <t>2512704435</t>
  </si>
  <si>
    <t>FS202605071204193279</t>
  </si>
  <si>
    <t>6108901551</t>
  </si>
  <si>
    <t>CL 4 D KR 34-20 SAN FERNANDO VIEJO 20 APT 2 LAT:3.43303806 LON:-76.54363998</t>
  </si>
  <si>
    <t>76001000OH_VALALTAMC_I_7360_Cali_Tequendama_3TEQUE-CT2-74-01SS2-74-01@76001000_OH_VALALTAMC_I_7360_Cali_Tequendama_3_TEQUE-CT2-74-01_SS2-74-01</t>
  </si>
  <si>
    <t>343076540</t>
  </si>
  <si>
    <t>3234379794</t>
  </si>
  <si>
    <t>1791376430</t>
  </si>
  <si>
    <t>2512713689</t>
  </si>
  <si>
    <t>FS202605111329393965</t>
  </si>
  <si>
    <t>6108976044</t>
  </si>
  <si>
    <t>KR 15 CL 76-38 LAGO GAITAN 38 LAT:4.66309987 LON:-74.058685645</t>
  </si>
  <si>
    <t>1790571746</t>
  </si>
  <si>
    <t>2512712108</t>
  </si>
  <si>
    <t>FS202605101548533838</t>
  </si>
  <si>
    <t>6079148378</t>
  </si>
  <si>
    <t>CL 16 KR 3 C-92 CJR EBANO 92 CAS 32 MZA F LAT:7.8245657 LON:-72.46933401</t>
  </si>
  <si>
    <t>Adicion Tamarindos Nuevo</t>
  </si>
  <si>
    <t>54874000OH_NORHIVLUB_I_5800_VillaDelRosario_ClubVROSA-CT1/2-13-03SS1-13-03@54874000_OH_NORHIVLUB_I_5800_VillaDelRosario_Club_VROSA-CT1/2-13-03_SS1-13-03</t>
  </si>
  <si>
    <t>782072465</t>
  </si>
  <si>
    <t>1784914565</t>
  </si>
  <si>
    <t>2512687626</t>
  </si>
  <si>
    <t>FS202604291550201567</t>
  </si>
  <si>
    <t>6108753416</t>
  </si>
  <si>
    <t>CL 71 KR 6-57 EMAUS CHAPINERO 57 OFI 302 LAT:4.65385872 LON:-74.05554126</t>
  </si>
  <si>
    <t>11001000111030717158950|11001000_158950_CT4-5-05</t>
  </si>
  <si>
    <t>3016218548</t>
  </si>
  <si>
    <t>1790531205</t>
  </si>
  <si>
    <t>2512711835</t>
  </si>
  <si>
    <t>FS202605101943473049</t>
  </si>
  <si>
    <t>6108932520</t>
  </si>
  <si>
    <t>CL 53 KR 12 A-28 VILLA COLOMBIA 28 LAT:3.44722782 LON:-76.49865402</t>
  </si>
  <si>
    <t>344576495</t>
  </si>
  <si>
    <t>1789731357</t>
  </si>
  <si>
    <t>2512707492</t>
  </si>
  <si>
    <t>FS202605081119552813</t>
  </si>
  <si>
    <t>6108905593</t>
  </si>
  <si>
    <t>CL 49 KR 38-43 BOMBONA NO.1 43 LCA 137 LAT:6.244101821875 LON:-75.55973341062</t>
  </si>
  <si>
    <t>Se puede realizar ya que realizaron una plataforma dentro del predio y no se puede tocar la plataforma entonces desean cancelar la instalación</t>
  </si>
  <si>
    <t>1790332331</t>
  </si>
  <si>
    <t>2512711622</t>
  </si>
  <si>
    <t>FS202605101154553823</t>
  </si>
  <si>
    <t>6108611507</t>
  </si>
  <si>
    <t>AV 31 DG 65-125 CJR MIRAD SN BASILIO 125 CAS 153 LAT:6.3461744 LON:-75.53988628</t>
  </si>
  <si>
    <t>Niquia</t>
  </si>
  <si>
    <t>5088000OH_ANTALBLLB_I_7360_Bello_Centro_2CENTR-CT4/5-86-07SS4-86-07@5088000_OH_ANTALBLLB_I_7360_Bello_Centro_2_CENTR-CT4/5-86-07_SS4-86-07</t>
  </si>
  <si>
    <t>634575535</t>
  </si>
  <si>
    <t>9900100130001</t>
  </si>
  <si>
    <t>1790162304</t>
  </si>
  <si>
    <t>2512710449</t>
  </si>
  <si>
    <t>FS202605091057414090</t>
  </si>
  <si>
    <t>6081716359</t>
  </si>
  <si>
    <t>CL 41 KR 59 B B-35 BELLO 35 TOR 1 APT 2301 LAT:6.32861319 LON:-75.56794284</t>
  </si>
  <si>
    <t>5088000OH_ANTALBLLO_I_7360_Bello_CentroCENTR-PC4-30-01SS4-30-01@5088000_OH_ANTALBLLO_I_7360_Bello_Centro_CENTR-PC4-30-01_SS4-30-01</t>
  </si>
  <si>
    <t>3005044286</t>
  </si>
  <si>
    <t>1790559046</t>
  </si>
  <si>
    <t>2512711981</t>
  </si>
  <si>
    <t>FS202605101947064334</t>
  </si>
  <si>
    <t>6108945246</t>
  </si>
  <si>
    <t>CL 23 KR 19-49 SEC CENTRO 49 LCA 2 LAT:4.53438045 LON:-75.67714589</t>
  </si>
  <si>
    <t>63001000OH_QUIHIASUR_I_5800_Armenia_Sur_1CESUR-CT1-15-03SS1-15-03@63001000_OH_QUIHIASUR_I_5800_Armenia_Sur_1_CESUR-CT1-15-03_SS1-15-03</t>
  </si>
  <si>
    <t>1789874614</t>
  </si>
  <si>
    <t>2512708635</t>
  </si>
  <si>
    <t>FS202605081507553643</t>
  </si>
  <si>
    <t>6108927821</t>
  </si>
  <si>
    <t>CL 55 A KR 64 B B-36 URB CARLOS E RESTRE 36 BQU 46 APT 202 LAT:6.25830544 LON:-75.57963461</t>
  </si>
  <si>
    <t>LAURELES16</t>
  </si>
  <si>
    <t>5001000108861983138330|5001000_138330_CT2-61-14</t>
  </si>
  <si>
    <t>625575575</t>
  </si>
  <si>
    <t>1790530822</t>
  </si>
  <si>
    <t>2512711757</t>
  </si>
  <si>
    <t>FS202605101316573597</t>
  </si>
  <si>
    <t>6108941372</t>
  </si>
  <si>
    <t>CL 76 KR 26 A-21 EL SILENCIO 21 LAT:10.97721605 LON:-74.81824345</t>
  </si>
  <si>
    <t>8001000OH_ATLHIDIAC_I_5800_Barraquilla_Delicias_3DELIC-CT5-7-05SS5-7-05@8001000_OH_ATLHIDIAC_I_5800_Barraquilla_Delicias_3_DELIC-CT5-7-05_SS5-7-05</t>
  </si>
  <si>
    <t>1788846901</t>
  </si>
  <si>
    <t>2512702177</t>
  </si>
  <si>
    <t>FS202605061521042722</t>
  </si>
  <si>
    <t>6090003832</t>
  </si>
  <si>
    <t>CL 142 B KR 112-18 LOMBARDIA 18 BQU 57 APT 302 LAT:4.74778226 LON:-74.10193304</t>
  </si>
  <si>
    <t>11001000OH_BOGALVRIH_I_7360_VillaMaria_23000_8VIMAR-CT2/3-55-17SS3-55-17@11001000_OH_BOGALVRIH_I_7360_VillaMaria_23000_8_VIMAR-CT2/3-55-17_SS3-55-17</t>
  </si>
  <si>
    <t>474574100</t>
  </si>
  <si>
    <t>1789512789</t>
  </si>
  <si>
    <t>2512706123</t>
  </si>
  <si>
    <t>FS202605072127423421</t>
  </si>
  <si>
    <t>6108923011</t>
  </si>
  <si>
    <t>CL 65 S KR 42 B-14 LOS ALCAZARES 14 BQU 3 APT 2109 LAT:6.1515889 LON:-75.61062574</t>
  </si>
  <si>
    <t>5631000124813197757258|5631000_124813197_PC2-13-05</t>
  </si>
  <si>
    <t>1790350771</t>
  </si>
  <si>
    <t>2512711600</t>
  </si>
  <si>
    <t>FS202605091913573526</t>
  </si>
  <si>
    <t>6108939293</t>
  </si>
  <si>
    <t>KR 70 C CL 55-30 NORMANDIA 30 APT 203 LAT:4.67050006 LON:-74.1023693</t>
  </si>
  <si>
    <t>OLT#10.37.80.94</t>
  </si>
  <si>
    <t>11001000122348610733791|11001000_122348610_PC2-27-07</t>
  </si>
  <si>
    <t>1790213825</t>
  </si>
  <si>
    <t>2512710651</t>
  </si>
  <si>
    <t>FS202605091152263321</t>
  </si>
  <si>
    <t>6108934244</t>
  </si>
  <si>
    <t>KR 27 CL 50-29 ALFONSO LOPEZ-TEUSAQ 29 LAT:4.63940539 LON:-74.07655098</t>
  </si>
  <si>
    <t>463574075</t>
  </si>
  <si>
    <t>QC - DIRECCION ERRADA Se marca al 3208705554 Contesta titular MARIA ALEJANDRA MILLAN RAMIREZ  observacion indica que la dirección es kr 27 cl 50 19 Gestiona Valentina Ramírez 11/5/2026</t>
  </si>
  <si>
    <t>1791388318</t>
  </si>
  <si>
    <t>2512713806</t>
  </si>
  <si>
    <t>6049411976</t>
  </si>
  <si>
    <t>KR 49 C CL 111-20 LA FRANCIA 20 INT 401 LAT:6.30154685 LON:-75.55239705</t>
  </si>
  <si>
    <t>1790310239</t>
  </si>
  <si>
    <t>2512711501</t>
  </si>
  <si>
    <t>FS202605091817123524</t>
  </si>
  <si>
    <t>6104596111</t>
  </si>
  <si>
    <t>CL 21 KR 25-107 MADEROS 107 APT 201 LAT:6.03305088 LON:-75.43588368</t>
  </si>
  <si>
    <t>5376000OH_ANTALLEJA_I_7360_LaCeja_CentroCENTR-CTA4-038-03SS4-038-03@5376000_OH_ANTALLEJA_I_7360_LaCeja_Centro_CENTR-CTA4-038-03_SS4-038-03</t>
  </si>
  <si>
    <t>603075435</t>
  </si>
  <si>
    <t>1789801308</t>
  </si>
  <si>
    <t>2512707754</t>
  </si>
  <si>
    <t>FS202605081238553160</t>
  </si>
  <si>
    <t>6108910598</t>
  </si>
  <si>
    <t>CL 24 A KR 25-24 LA FLORIDA 24 APT 201 LAT:4.62096035 LON:-74.07901636</t>
  </si>
  <si>
    <t>11001000112973736179293|11001000_179293_CT4-69-11</t>
  </si>
  <si>
    <t>1791182835</t>
  </si>
  <si>
    <t>2512711900</t>
  </si>
  <si>
    <t>FS202605110932153150</t>
  </si>
  <si>
    <t>6034895869</t>
  </si>
  <si>
    <t>CL 9 KR 18 A-55 LA NUEVA ESPERANZA 55 APT 1 LAT:2.44010468 LON:-76.6176445</t>
  </si>
  <si>
    <t>19001000OH_CAUALPYAN_I_7360_Popayan_Centro_1CENTR-CT8-13-03SS8-13-03@19001000_OH_CAUALPYAN_I_7360_Popayan_Centro_1_CENTR-CT8-13-03_SS8-13-03</t>
  </si>
  <si>
    <t>244076615</t>
  </si>
  <si>
    <t>1790536780</t>
  </si>
  <si>
    <t>2512712225</t>
  </si>
  <si>
    <t>FS202605101257223877</t>
  </si>
  <si>
    <t>6108932503</t>
  </si>
  <si>
    <t>KR 74 CL 89 A-107 KENNEDY 107 LAT:6.28679908 LON:-75.57967085</t>
  </si>
  <si>
    <t>5001000OH_ANTALCLLB_I_7360_Medellin_Castilla_2CASTI-CT4/5-51-04SS5-51-04@5001000_OH_ANTALCLLB_I_7360_Medellin_Castilla_2_CASTI-CT4/5-51-04_SS5-51-04</t>
  </si>
  <si>
    <t>1790216180</t>
  </si>
  <si>
    <t>2512710615</t>
  </si>
  <si>
    <t>FS202605091213094122</t>
  </si>
  <si>
    <t>6108945049</t>
  </si>
  <si>
    <t>CL 109 B KR 51-05 LA FRANCIA 05 LAT:6.30151639 LON:-75.55538633</t>
  </si>
  <si>
    <t>5001000OH_ANTALAUED_I_7360_Medellin_Aranjuez_4ARANJ-CT8-22-11SS8-22-11@5001000_OH_ANTALAUED_I_7360_Medellin_Aranjuez_4_ARANJ-CT8-22-11_SS8-22-11</t>
  </si>
  <si>
    <t>1790014079</t>
  </si>
  <si>
    <t>2512709889</t>
  </si>
  <si>
    <t>FS202605090821543413</t>
  </si>
  <si>
    <t>6108928024</t>
  </si>
  <si>
    <t>KR 106 CL 129 F-10 AURES II 10 APT 301 LAT:4.73269344 LON:-74.10286007</t>
  </si>
  <si>
    <t>11001000OH_BOGALVRII_I_7360_VillaMaria_23000_9VIMAR-CT7/8-45-20SS8-45-20@11001000_OH_BOGALVRII_I_7360_VillaMaria_23000_9_VIMAR-CT7/8-45-20_SS8-45-20</t>
  </si>
  <si>
    <t>1791170763</t>
  </si>
  <si>
    <t>2512712001</t>
  </si>
  <si>
    <t>FS202605110912173614</t>
  </si>
  <si>
    <t>6077782605</t>
  </si>
  <si>
    <t>CL 49 KR 14-81 QUESADA 81 APT 204 LAT:4.63639287 LON:-74.06784513</t>
  </si>
  <si>
    <t>11001000127383833783040|11001000_783040_PC2-48-13</t>
  </si>
  <si>
    <t>1789337779</t>
  </si>
  <si>
    <t>2512704961</t>
  </si>
  <si>
    <t>FS202605071429003120</t>
  </si>
  <si>
    <t>6108920787</t>
  </si>
  <si>
    <t>DG 15 A KR 99-34 SABANA GRANDE 34 INT 5 APT 304 LAT:4.66655037 LON:-74.15367692</t>
  </si>
  <si>
    <t>11001000OH_BOGALCGOS_I_7360_32030_BogotaColfrigosCOLFR-CT6-74-06SS6-74-06@11001000_OH_BOGALCGOS_I_7360_32030_BogotaColfrigos_COLFR-CT6-74-06_SS6-74-06</t>
  </si>
  <si>
    <t>466574150</t>
  </si>
  <si>
    <t>1790266955</t>
  </si>
  <si>
    <t>2512710703</t>
  </si>
  <si>
    <t>FS202605091346083141</t>
  </si>
  <si>
    <t>6108930437</t>
  </si>
  <si>
    <t>KR 19 A CL 122-74 SANT BARBARA OCC 74 APT 104 LAT:4.702701 LON:-74.04989599</t>
  </si>
  <si>
    <t>1100100010320219199999|11001000_103202191_CT2-39-05</t>
  </si>
  <si>
    <t>1791336236</t>
  </si>
  <si>
    <t>2512713507</t>
  </si>
  <si>
    <t>FS202605111217523234</t>
  </si>
  <si>
    <t>6082727277</t>
  </si>
  <si>
    <t>KR 69 L CL 63 C-41 BOSQUE POPULAR 41 APT 201 LAT:4.67221785 LON:-74.09838461</t>
  </si>
  <si>
    <t>11001000108916794138908|11001000_138908_CT5/6-18-26</t>
  </si>
  <si>
    <t>1790011018</t>
  </si>
  <si>
    <t>2512709812</t>
  </si>
  <si>
    <t>FS202605090751183412</t>
  </si>
  <si>
    <t>6108937903</t>
  </si>
  <si>
    <t>CL 18 KR 29-52 EL CARMEN 52 LAT:5.06256542 LON:-75.5200908</t>
  </si>
  <si>
    <t>17001000OH_CALALMTRB_I_7360_Manizales_Centro_2CENTR-CT4-39-06SS4-39-06@17001000_OH_CALALMTRB_I_7360_Manizales_Centro_2_CENTR-CT4-39-06_SS4-39-06</t>
  </si>
  <si>
    <t>1790311321</t>
  </si>
  <si>
    <t>2512711887</t>
  </si>
  <si>
    <t>FS202605091919194214</t>
  </si>
  <si>
    <t>6108945210</t>
  </si>
  <si>
    <t>KR 20 B CL 63 C-70 EL VALLE 70 LAT:10.9681538 LON:-74.80644511</t>
  </si>
  <si>
    <t>8001000OH_ATLHIDIAC_I_5800_Barraquilla_Delicias_3DELIC-CT1-44-05SS1-44-05@8001000_OH_ATLHIDIAC_I_5800_Barraquilla_Delicias_3_DELIC-CT1-44-05_SS1-44-05</t>
  </si>
  <si>
    <t>1096574805</t>
  </si>
  <si>
    <t>1791206069</t>
  </si>
  <si>
    <t>2512712251</t>
  </si>
  <si>
    <t>FS202605111009114247</t>
  </si>
  <si>
    <t>6057184917</t>
  </si>
  <si>
    <t>KR 21 CL 158-65 CJR TAYRONA ET I 65 TOR 5 APT 803 LAT:7.06961803 LON:-73.11182916</t>
  </si>
  <si>
    <t>FOSUNAB</t>
  </si>
  <si>
    <t>68276000OH_SANALFIDD_I_7360_Bucaramanga_Florida_4FLORI-PC5-44-02SS5-44-02@68276000_OH_SANALFIDD_I_7360_Bucaramanga_Florida_4_FLORI-PC5-44-02_SS5-44-02</t>
  </si>
  <si>
    <t>706573110</t>
  </si>
  <si>
    <t>1790386258</t>
  </si>
  <si>
    <t>2512712152</t>
  </si>
  <si>
    <t>FS202605101639433839</t>
  </si>
  <si>
    <t>6108930561</t>
  </si>
  <si>
    <t>CL 139 KR 95 A-90 LAS FLORES-SUBA 90 TOR 9 APT 401 LAT:4.73902178 LON:-74.08858945</t>
  </si>
  <si>
    <t>11001000OH_BOGHIVRIA_I_5800_VillaMaria_23000VIMAR-CT2-79-01SS2-79-01@11001000_OH_BOGHIVRIA_I_5800_VillaMaria_23000_VIMAR-CT2-79-01_SS2-79-01</t>
  </si>
  <si>
    <t>473574085</t>
  </si>
  <si>
    <t>3233053421</t>
  </si>
  <si>
    <t>1790341565</t>
  </si>
  <si>
    <t>2512711978</t>
  </si>
  <si>
    <t>FS202605101708403888</t>
  </si>
  <si>
    <t>6108931498</t>
  </si>
  <si>
    <t>KR 53 A CL 176-31 NUEVA ZELANDIA 31 LAT:4.75875832 LON:-74.05139468</t>
  </si>
  <si>
    <t>11001000111157182160111|11001000_111157182_CT7/8-26-10</t>
  </si>
  <si>
    <t>475574050</t>
  </si>
  <si>
    <t>1790295565</t>
  </si>
  <si>
    <t>2512711828</t>
  </si>
  <si>
    <t>FS202605092047473172</t>
  </si>
  <si>
    <t>6108931467</t>
  </si>
  <si>
    <t>CL 70 KR 96-34 CJR PLAZUELA ALAMOS 34 CAS 204 LAT:4.6991145 LON:-74.11641608</t>
  </si>
  <si>
    <t>11001000112676067170299|11001000_112676067_CT7-20-39</t>
  </si>
  <si>
    <t>1790611649</t>
  </si>
  <si>
    <t>2512711934</t>
  </si>
  <si>
    <t>FS202605101855154332</t>
  </si>
  <si>
    <t>6108944299</t>
  </si>
  <si>
    <t>KR 29 CL 104-50 EL EDEN I 50 LAT:10.9761615 LON:-74.83465433</t>
  </si>
  <si>
    <t>8001000OH_ATLALTDAD_I_7360_Barranquilla_TrinidadTRINI-CT4-23-01SS4-23-01@8001000_OH_ATLALTDAD_I_7360_Barranquilla_Trinidad_TRINI-CT4-23-01_SS4-23-01</t>
  </si>
  <si>
    <t>1791236839</t>
  </si>
  <si>
    <t>2512712360</t>
  </si>
  <si>
    <t>FS202605111031363169</t>
  </si>
  <si>
    <t>6076457080</t>
  </si>
  <si>
    <t>KR 31 CL 29-07 QUINDIO 07 LAT:4.53798714 LON:-75.68674733</t>
  </si>
  <si>
    <t>63001000OH_QUIHIASUR_I_5800_Armenia_Sur_1CESUR-CT3/4-92-03SS4-92-03@63001000_OH_QUIHIASUR_I_5800_Armenia_Sur_1_CESUR-CT3/4-92-03_SS4-92-03</t>
  </si>
  <si>
    <t>453575685</t>
  </si>
  <si>
    <t>1791452893</t>
  </si>
  <si>
    <t>2512713911</t>
  </si>
  <si>
    <t>FS202605111425453975</t>
  </si>
  <si>
    <t>6108945708</t>
  </si>
  <si>
    <t>CL 33 F KR 24 D-03 EL RODEO 03 APT 3 LAT:3.43542626 LON:-76.50769253</t>
  </si>
  <si>
    <t>76001000112426382173003|76001000_173003_CT2-72-07</t>
  </si>
  <si>
    <t>1788943511</t>
  </si>
  <si>
    <t>2512703412</t>
  </si>
  <si>
    <t>FS202605062100131640</t>
  </si>
  <si>
    <t>6108891371</t>
  </si>
  <si>
    <t>KR 36 CL 37-167 CJR VERONICA 167 TOR 11 APT 604 LAT:4.61111258 LON:-74.2153866</t>
  </si>
  <si>
    <t>25754000OH_CUNALSTRD_I_7360_Soacha_Centro_4SOACH-CT1/2-89-06SS2-89-06@25754000_OH_CUNALSTRD_I_7360_Soacha_Centro_4_SOACH-CT1/2-89-06_SS2-89-06</t>
  </si>
  <si>
    <t>461074215</t>
  </si>
  <si>
    <t>1790132422</t>
  </si>
  <si>
    <t>2512710384</t>
  </si>
  <si>
    <t>FS202605091009083069</t>
  </si>
  <si>
    <t>6108941981</t>
  </si>
  <si>
    <t>CL 34 B KR 81 A-09 LA CASTELLANA 09 APT 302 LAT:6.24187811 LON:-75.60353327</t>
  </si>
  <si>
    <t>5001000107885556128560|5001000_128560_CT7-35-01</t>
  </si>
  <si>
    <t>1787778622</t>
  </si>
  <si>
    <t>2512697647</t>
  </si>
  <si>
    <t>FS202605050919142149</t>
  </si>
  <si>
    <t>6108842829</t>
  </si>
  <si>
    <t>CL 68 B KR 10 D-74 PABLO VI 74 APT 1 LAT:7.09601962 LON:-73.11838319</t>
  </si>
  <si>
    <t>709573115</t>
  </si>
  <si>
    <t>QC - CLIENTE DESISTE DEL SERVICIO / DEMORAS EN LA INSTALACION Se marca a los numeros: 3209771871 Titular VIVIAN MARCELA DIAZ TORRES no se logra contacto, se registra intento de contacto 10/05/2026 02:32 p._x001A_m. Ya se realizaron los 6 intentos de contac</t>
  </si>
  <si>
    <t>1791660842</t>
  </si>
  <si>
    <t>2512715214</t>
  </si>
  <si>
    <t>FS202605111911324045</t>
  </si>
  <si>
    <t>6108986314</t>
  </si>
  <si>
    <t>KR 69 D CL 96-39 JULIO FLOREZ-SUBA 39 TOR 4 APT 109 LAT:4.69194871 LON:-74.07785059</t>
  </si>
  <si>
    <t>11001000OH_BOGHIMATE_I_5800_21000_Morato_5MORAT-CT3-15-12SS3-15-12@11001000_OH_BOGHIMATE_I_5800_21000_Morato_5_MORAT-CT3-15-12_SS3-15-12</t>
  </si>
  <si>
    <t>1789495298</t>
  </si>
  <si>
    <t>2512706887</t>
  </si>
  <si>
    <t>FS202605080841333081</t>
  </si>
  <si>
    <t>6108907350</t>
  </si>
  <si>
    <t>KR 50 A A CL 98 A-22 LA ROSA 22 LAT:6.290987692 LON:-75.55843797</t>
  </si>
  <si>
    <t>2_1_2</t>
  </si>
  <si>
    <t>5001000OH_ANTALAUED_I_7360_Medellin_Aranjuez_4ARANJ-CT1/2-26-09SS2-26-09@5001000_OH_ANTALAUED_I_7360_Medellin_Aranjuez_4_ARANJ-CT1/2-26-09_SS2-26-09</t>
  </si>
  <si>
    <t>1790522178</t>
  </si>
  <si>
    <t>2512712228</t>
  </si>
  <si>
    <t>FS202605101653103843</t>
  </si>
  <si>
    <t>6076919172</t>
  </si>
  <si>
    <t>CL 161 KR 54-18 CANTALEJO 18 TOR 5 APT 1102 LAT:4.74318675 LON:-74.05498277</t>
  </si>
  <si>
    <t>11001000127381198783111|11001000_783111_PC4-37-23</t>
  </si>
  <si>
    <t>1792045055</t>
  </si>
  <si>
    <t>2512716475</t>
  </si>
  <si>
    <t>FS202605121136580054</t>
  </si>
  <si>
    <t>6090694949</t>
  </si>
  <si>
    <t>KR 75 CL 24 B-24 MODELIA 24 LCA 101 LAT:4.66688773 LON:-74.11866629</t>
  </si>
  <si>
    <t>11001000117560874224016|11001000_117560874_CT5/6-51-04</t>
  </si>
  <si>
    <t>1788943257</t>
  </si>
  <si>
    <t>2512702961</t>
  </si>
  <si>
    <t>FS202605061859211637</t>
  </si>
  <si>
    <t>6108887410</t>
  </si>
  <si>
    <t>KR 80 CL 15-256 CJR PORTA SAN FERN I 256 TOR 7 APT 227 LAT:10.3811168 LON:-75.47797505</t>
  </si>
  <si>
    <t>13001000OH_BOLALCDEH_I_7360_Cartagena_Badel_8BADEL-PC7-117-01SS7-117-01@13001000_OH_BOLALCDEH_I_7360_Cartagena_Badel_8_BADEL-PC7-117-01_SS7-117-01</t>
  </si>
  <si>
    <t>1038075475</t>
  </si>
  <si>
    <t>1791811710</t>
  </si>
  <si>
    <t>2512715824</t>
  </si>
  <si>
    <t>FS202605120723590002</t>
  </si>
  <si>
    <t>6109022729</t>
  </si>
  <si>
    <t>KR 107 A BIS CL 68 B-08 VLLA DORADO SAN ANTO 08 LAT:4.70346526 LON:-74.12596469</t>
  </si>
  <si>
    <t>11001000OH_BOGALEIVB_I_7360_32050_Engativa_2ENGAT-CT8-57/1-58-05SS8-57-05@11001000_OH_BOGALEIVB_I_7360_32050_Engativa_2_ENGAT-CT8-57/1-58-05_SS8-57-05</t>
  </si>
  <si>
    <t>1788303771</t>
  </si>
  <si>
    <t>2512699899</t>
  </si>
  <si>
    <t>FS202605051809562598</t>
  </si>
  <si>
    <t>6108852468</t>
  </si>
  <si>
    <t>KR 45 B CL 90-94 EL POBLADO 94 TOR 3 APT 1110 LAT:11.004049 LON:-74.82679065</t>
  </si>
  <si>
    <t>8001000OH_ATLHINNTB_I_5800_Barranquilla_NuevoHorizonte_2NHORI-PC1-60-01SS1-60-01@8001000_OH_ATLHINNTB_I_5800_Barranquilla_NuevoHorizonte_2_NHORI-PC1-60-</t>
  </si>
  <si>
    <t>1791240377</t>
  </si>
  <si>
    <t>2512712599</t>
  </si>
  <si>
    <t>FS202605111059423189</t>
  </si>
  <si>
    <t>6108945456</t>
  </si>
  <si>
    <t>JORDAN III MZA 29 CAS 21-21 JORDAN ET III 21 CAS 21 APT 101 LAT:4.4369852 LON:-75.19467109</t>
  </si>
  <si>
    <t>73001000OH_TOLHIMITB_I_5800_Ibague_Margarita_2MARGA-CT3-4-04SS3-4-04@73001000_OH_TOLHIMITB_I_5800_Ibague_Margarita_2_MARGA-CT3-4-04_SS3-4-04</t>
  </si>
  <si>
    <t>1785400476</t>
  </si>
  <si>
    <t>2512688395</t>
  </si>
  <si>
    <t>FS202604301005231743</t>
  </si>
  <si>
    <t>6108771736</t>
  </si>
  <si>
    <t>DG 48 TV 50-45 BUENOS AIRES 45 APT 101 LAT:10.3924076 LON:-75.49223282</t>
  </si>
  <si>
    <t>1039075490</t>
  </si>
  <si>
    <t>QC - NO SE LOGRO CONTACTO PARA AGENDAR, Se marco a los números: 3246614849 3122952046 Titular: MAURICIO MALDONADO PEREZ no se logra contacto, se cancela la orden por maximo de intentos 12/05/2026 01:59 p.€m. PREDICTIVO</t>
  </si>
  <si>
    <t>1791838695</t>
  </si>
  <si>
    <t>2512715764</t>
  </si>
  <si>
    <t>FS202605120629410001</t>
  </si>
  <si>
    <t>6109012733</t>
  </si>
  <si>
    <t>CL 48 C KR 77-66 ESTADIO 66 APT 201 LAT:6.25968356 LON:-75.5934808</t>
  </si>
  <si>
    <t xml:space="preserve">QC - CAMBIO PLAN POR DECISION DEL CLIENTE Se marca al número 3152595193 titular MIRIAM DEL SOCORRO OCHOA AVILA Contesta indica que su tv esta dañado y desea cambiar aun plan de solo ba //   valida datos correctos, se procede a quebrar orden Gestiona </t>
  </si>
  <si>
    <t>1788179646</t>
  </si>
  <si>
    <t>2512698903</t>
  </si>
  <si>
    <t>FS202605051518312897</t>
  </si>
  <si>
    <t>6108856244</t>
  </si>
  <si>
    <t>CL 8 A KR 36-41 LA PAZ 41 LAT:5.029592 LON:-73.98020197</t>
  </si>
  <si>
    <t>CCial La Paz</t>
  </si>
  <si>
    <t>25899000OH_CUNALZIRC_I_7360_Zipaquira_Centro_3CENTR-CT3-112-05SS3-112-05@25899000_OH_CUNALZIRC_I_7360_Zipaquira_Centro_3_CENTR-CT3-112-05_SS3-112-05</t>
  </si>
  <si>
    <t>502573980</t>
  </si>
  <si>
    <t>1791436924</t>
  </si>
  <si>
    <t>2512713987</t>
  </si>
  <si>
    <t>FS202605111410013350</t>
  </si>
  <si>
    <t>6108982963</t>
  </si>
  <si>
    <t>CL 39 KR 24-43 BOLIVAR 43 APT 602 LAT:7.11944666 LON:-73.11810181</t>
  </si>
  <si>
    <t>68001000OH_SANALPQUB_I_7360_Bucaramanga_Parque_2PARQU-PC7-38-06SS7-38-06@68001000_OH_SANALPQUB_I_7360_Bucaramanga_Parque_2_PARQU-PC7-38-06_SS7-38-06</t>
  </si>
  <si>
    <t>1791668951</t>
  </si>
  <si>
    <t>2512715233</t>
  </si>
  <si>
    <t>FS202605112035584545</t>
  </si>
  <si>
    <t>6108968101</t>
  </si>
  <si>
    <t>KR 81 CL 52 S-62 GRAN BRITALIA 62 APT 201 LAT:4.618595 LON:-74.17489999</t>
  </si>
  <si>
    <t>11001000OH_BOGALGDOI_I_7360_CentrodeGravedad2_9CGDOS-CT3/4-29-17SS4-29-17@11001000_OH_BOGALGDOI_I_7360_CentrodeGravedad2_9_CGDOS-CT3/4-29-17_SS4-29-17</t>
  </si>
  <si>
    <t>1785403617</t>
  </si>
  <si>
    <t>2512688660</t>
  </si>
  <si>
    <t>FS202604301015181809</t>
  </si>
  <si>
    <t>6069548170</t>
  </si>
  <si>
    <t>KR 64 CL 48-77 MODELO 77 APT 2 LAT:10.9977279 LON:-74.78629742</t>
  </si>
  <si>
    <t>1099574785</t>
  </si>
  <si>
    <t>QC - CLIENTE DESISTE DEL SERVICIO POR DESICIÓN PROPIA Se marca al 3012097570 Contesta titular ARIEL GUSTAVO DIAZ HERNANDEZ NA observacion 3012097570 cliente indica que el técnico se acerco el día sábado y le comento que no era posible ya que no había</t>
  </si>
  <si>
    <t>1792192403</t>
  </si>
  <si>
    <t>2512717945</t>
  </si>
  <si>
    <t>FS202605121524090142</t>
  </si>
  <si>
    <t>6109010313</t>
  </si>
  <si>
    <t>KR 72 D CL 56 F S-24 OLARTE 24 APT 201 LAT:4.60096797 LON:-74.16649911</t>
  </si>
  <si>
    <t>11001000OH_BOGALASAP_I_7360_52000_Asturias_16ASTUR-CT2-14-40SS2-14-40@11001000_OH_BOGALASAP_I_7360_52000_Asturias_16_ASTUR-CT2-14-40_SS2-14-40</t>
  </si>
  <si>
    <t>460074165</t>
  </si>
  <si>
    <t>1788956175</t>
  </si>
  <si>
    <t>2512703059</t>
  </si>
  <si>
    <t>FS202605061929213168</t>
  </si>
  <si>
    <t>6108893343</t>
  </si>
  <si>
    <t>QC - CAMBIO PLAN POR DECISION DEL CLIENTE EVA-RESCATE BO Se realiza interacción con la titular Sthef</t>
  </si>
  <si>
    <t>1791599329</t>
  </si>
  <si>
    <t>2512715184</t>
  </si>
  <si>
    <t>FS202605111738514050</t>
  </si>
  <si>
    <t>6053077101</t>
  </si>
  <si>
    <t>CL 55 S KR 24 B-55 PARQ REAL SEC I Y II 55 TOR 1 APT 402 LAT:4.5744714 LON:-74.13822178</t>
  </si>
  <si>
    <t>11001000OH_BOGALASAR_I_7360_52000_Asturias_18ASTUR-PC7-121-34SS7-121-34@11001000_OH_BOGALASAR_I_7360_52000_Asturias_18_ASTUR-PC7-121-34_SS7-121-34</t>
  </si>
  <si>
    <t>457074135</t>
  </si>
  <si>
    <t>1788613961</t>
  </si>
  <si>
    <t>2512700829</t>
  </si>
  <si>
    <t>FS202605061010422490</t>
  </si>
  <si>
    <t>6034598722</t>
  </si>
  <si>
    <t>KR 50 CL 27-70 VENECIA ET II 70 LAT:9.30705946 LON:-75.37455016</t>
  </si>
  <si>
    <t>VENECIA ET II</t>
  </si>
  <si>
    <t>930575370</t>
  </si>
  <si>
    <t>QC - CLIENTE DESEA EL PRODUCTO, PERO EN UNA FECHA POSTERIOR Se marca al 3004384367 Contesta titular JUAN FELIPE BOTERO lyons NA observacion 3004384367 cliente comenta que solicito re agendar para julio ya que el predio esta en remodelación y no tiene</t>
  </si>
  <si>
    <t>1790522293</t>
  </si>
  <si>
    <t>2512711892</t>
  </si>
  <si>
    <t>FS202605101933103048</t>
  </si>
  <si>
    <t>6108930572</t>
  </si>
  <si>
    <t>CL 103 KR 14-14 CJR ALAMEDA VIENTO 14 TOR D-4 APT 1101 LAT:7.08686473 LON:-73.12283292</t>
  </si>
  <si>
    <t>708573120</t>
  </si>
  <si>
    <t>QC - PEDIDO DUPLICADO CON LA ORDEN EC202605101919147178</t>
  </si>
  <si>
    <t>1790012464</t>
  </si>
  <si>
    <t>2512709739</t>
  </si>
  <si>
    <t>FS202605090857223436</t>
  </si>
  <si>
    <t>6108925102</t>
  </si>
  <si>
    <t>CL 52 S KR 37-60 FATIMA 60 LAT:4.58765216 LON:-74.13917832</t>
  </si>
  <si>
    <t>11001000OH_BOGHIASAK_I_5800_52000_Asturias_11ASTUR-CT2/3-35-35SS2-35-35@11001000_OH_BOGHIASAK_I_5800_52000_Asturias_11_ASTUR-CT2/3-35-35_SS2-35-35</t>
  </si>
  <si>
    <t>458574135</t>
  </si>
  <si>
    <t>1791309935</t>
  </si>
  <si>
    <t>2512713014</t>
  </si>
  <si>
    <t>FS202605111133163658</t>
  </si>
  <si>
    <t>6082453404</t>
  </si>
  <si>
    <t>KR 36 D BIS CL 56-55 1 DE MAYO 55 APT 2 LAT:7.06593038 LON:-73.83978229</t>
  </si>
  <si>
    <t>68081000OH_SANALBEJA_I_7360_Barrancabermeja_Centro_1EXITO-CT3-37-02SS3-37-02@68081000_OH_SANALBEJA_I_7360_Barrancabermeja_Centro_1_EXITO-CT3-37-02_SS3-3</t>
  </si>
  <si>
    <t>706573835</t>
  </si>
  <si>
    <t>1790317061</t>
  </si>
  <si>
    <t>2512711455</t>
  </si>
  <si>
    <t>FS202605091748033164</t>
  </si>
  <si>
    <t>6108931452</t>
  </si>
  <si>
    <t>KR 100 A CL 141-10 LAS FLORES-SUBA 10 TOR D APT 803 LAT:4.74219801 LON:-74.0920854</t>
  </si>
  <si>
    <t>11001000OH_BOGHIVRIA_I_5800_VillaMaria_23000VIMAR-PC7-12-01SS7-12-01@11001000_OH_BOGHIVRIA_I_5800_VillaMaria_23000_VIMAR-PC7-12-01_SS7-12-01</t>
  </si>
  <si>
    <t>1791387042</t>
  </si>
  <si>
    <t>2512713161</t>
  </si>
  <si>
    <t>FS202605111323063951</t>
  </si>
  <si>
    <t>6108984880</t>
  </si>
  <si>
    <t>KR 88 D CL 6 D-27 TINTALA 27 TOR 14 APT 248 LAT:4.64907645 LON:-74.15556348</t>
  </si>
  <si>
    <t>11001000OH_BOGALGDOD_I_7360_CentrodeGravedad2_4CGDOS-PC3-62-05SS3-62-05@11001000_OH_BOGALGDOD_I_7360_CentrodeGravedad2_4_CGDOS-PC3-62-05_SS3-62-05</t>
  </si>
  <si>
    <t>1791584704</t>
  </si>
  <si>
    <t>2512714824</t>
  </si>
  <si>
    <t>FS202605111638083466</t>
  </si>
  <si>
    <t>6020349370</t>
  </si>
  <si>
    <t>KR 2 A CL 17 A S-34 VELODROMO 34 TOR 14 APT 103 LAT:4.57196807 LON:-74.08642083</t>
  </si>
  <si>
    <t>11001000OH_BOGHICTRO_I_5800_51261_Centro_1CENTR-PC4-117-01SS4-117-01@11001000_OH_BOGHICTRO_I_5800_51261_Centro_1_CENTR-PC4-117-01_SS4-117-01</t>
  </si>
  <si>
    <t>457074085</t>
  </si>
  <si>
    <t>1790329031</t>
  </si>
  <si>
    <t>2512711984</t>
  </si>
  <si>
    <t>FS202605091837123155</t>
  </si>
  <si>
    <t>6108924614</t>
  </si>
  <si>
    <t>CL 21 KR 87 B-36 ESTACION VICTORIA 36 TOR 1 APT 302 LAT:4.66621514 LON:-74.13188198</t>
  </si>
  <si>
    <t>110010001578305771134539|11001000_157830577_PC2-4-22</t>
  </si>
  <si>
    <t>1789977324</t>
  </si>
  <si>
    <t>2512708941</t>
  </si>
  <si>
    <t>FS202605081742522943</t>
  </si>
  <si>
    <t>6108925045</t>
  </si>
  <si>
    <t>CL 38 KR 52-29 SAN JOSE OBRERO 29 APT 201 LAT:6.32374612 LON:-75.55948316</t>
  </si>
  <si>
    <t>632075555</t>
  </si>
  <si>
    <t>QC - PLAN ERRADO CLIENTE SOLICITO MAS DECOS Se marca al número 3011034816 titular MILANGELA GUTIERREZ SALAZAR Contesta indica que solicito el servicio es de trio hogar  pero con los dos decos incluidos, y le cagaron el trio con un solo deco así no lo</t>
  </si>
  <si>
    <t>1789721880</t>
  </si>
  <si>
    <t>2512707157</t>
  </si>
  <si>
    <t>FS202605081041342743</t>
  </si>
  <si>
    <t>6108912411</t>
  </si>
  <si>
    <t>KR 38 CL 15-19 LOS EJIDOS 19 TOR 1 APT 1006 LAT:4.62106027 LON:-74.09782784</t>
  </si>
  <si>
    <t>110010001584159261135927|11001000_1135927_PC1-89-10</t>
  </si>
  <si>
    <t>1790538922</t>
  </si>
  <si>
    <t>2512712107</t>
  </si>
  <si>
    <t>FS202605101527473199</t>
  </si>
  <si>
    <t>6108930559</t>
  </si>
  <si>
    <t>KR 49 CL 30-100 ARMENIA 100 LAT:10.4063335 LON:-75.50640045</t>
  </si>
  <si>
    <t>13001000OH_BOLALCQUB_I_7360_Cartagena_Bosque_2BOSQU-CT3-51-03SS3-51-03@13001000_OH_BOLALCQUB_I_7360_Cartagena_Bosque_2_BOSQU-CT3-51-03_SS3-51-03</t>
  </si>
  <si>
    <t>1040575505</t>
  </si>
  <si>
    <t>1788193527</t>
  </si>
  <si>
    <t>2512699471</t>
  </si>
  <si>
    <t>FS202605051605002826</t>
  </si>
  <si>
    <t>6071800971</t>
  </si>
  <si>
    <t>KR 103 CL 140 B-46 EL POA 46 APT 302 LAT:4.7428775 LON:-74.09486849</t>
  </si>
  <si>
    <t>QC - CLIENTE DESEA EL PRODUCTO PERO EN UNA FECHA POSTERIOR Se marca a los numeros: 3163124887 Titular DAVID EDUARDO OSSES MARTINEZ no se logra contacto, se registra intento de contacto 09/05/2026 02:04 p._x001A_m. Ya se realizaron los 6 intentos de contact</t>
  </si>
  <si>
    <t>1791843857</t>
  </si>
  <si>
    <t>2512715846</t>
  </si>
  <si>
    <t>FS202605120817320005</t>
  </si>
  <si>
    <t>6109013733</t>
  </si>
  <si>
    <t>CL 107 KR 43-31 VILLA DEL SOCORRO 31 LAT:6.29479752 LON:-75.54924644</t>
  </si>
  <si>
    <t>629075545</t>
  </si>
  <si>
    <t>QC - CLIENTE DESISTE DEL SERVICIO POR DECISIÓN PROPIA EVA-RESCATE BO Se realiza interacción con la titular Nancy Quiroz, Me indica que ya no desea el servicio por que se va de viaje y no sabe cuando vuelve se procede a cancelar. GESTIÓN REALIZADA POR</t>
  </si>
  <si>
    <t>3008402308</t>
  </si>
  <si>
    <t>1791200627</t>
  </si>
  <si>
    <t>2512712728</t>
  </si>
  <si>
    <t>FS202605111023283893</t>
  </si>
  <si>
    <t>6108976733</t>
  </si>
  <si>
    <t>KR 44 A CL 59 A S-40 ARBORIZADORA BAJA 40 LAT:4.5748164 LON:-74.15219406</t>
  </si>
  <si>
    <t xml:space="preserve">QC - CLIENTE NO SOLICITO EL SERVICIO EVA-RESCATE BO Se realiza interacción con la titular Sinay Escorcia, La cliente manifestó que ya no deseaba adquirir el servicio debido a un cambio de planes. Se intentó retener la solicitud ofreciendo beneficios </t>
  </si>
  <si>
    <t>1790287686</t>
  </si>
  <si>
    <t>2512711407</t>
  </si>
  <si>
    <t>FS202605091405103513</t>
  </si>
  <si>
    <t>6108940263</t>
  </si>
  <si>
    <t>CL 6 C S KR 84 C-45 LA HONDONADA 45 TOR 3 APT 1010 LAT:6.20527101 LON:-75.60891589</t>
  </si>
  <si>
    <t>5001000119471235705534|5001000_705534_PC3-76-03</t>
  </si>
  <si>
    <t>3148904371</t>
  </si>
  <si>
    <t>1790135200</t>
  </si>
  <si>
    <t>2512709781</t>
  </si>
  <si>
    <t>FS202605091006213284</t>
  </si>
  <si>
    <t>6102524315</t>
  </si>
  <si>
    <t>KR 33 C CL 22 A S-58 MANZANARES 58 LAT:2.9047485 LON:-75.26688917</t>
  </si>
  <si>
    <t>41001000OH_HUIALTILA_I_7360_Neiva_Tuquila_1TUQUI-CT6-93-01SS6-93-01@41001000_OH_HUIALTILA_I_7360_Neiva_Tuquila_1_TUQUI-CT6-93-01_SS6-93-01</t>
  </si>
  <si>
    <t>1787875012</t>
  </si>
  <si>
    <t>2512697789</t>
  </si>
  <si>
    <t>FS202605051019111372</t>
  </si>
  <si>
    <t>6108840931</t>
  </si>
  <si>
    <t>AV 30 DE AGOSTO CL 68-125 CAQAVERAL I 125 CAS 11 LAT:4.81043773 LON:-75.73734036</t>
  </si>
  <si>
    <t>66001000OH_RISALPUBA_I_7360_Pereira_CubaCUBA-CT3-49-01SS3-49-01@66001000_OH_RISALPUBA_I_7360_Pereira_Cuba_CUBA-CT3-49-01_SS3-49-01</t>
  </si>
  <si>
    <t>1604422041769837868</t>
  </si>
  <si>
    <t>1782540490</t>
  </si>
  <si>
    <t>2512678937</t>
  </si>
  <si>
    <t>FS202604261817010617</t>
  </si>
  <si>
    <t>1029347222</t>
  </si>
  <si>
    <t>KR 24 D CL 4 O-157 SAN FERNANDO VIEJO 157 APT 101 LAT:3.44090751 LON:-76.54557355</t>
  </si>
  <si>
    <t>1016058843</t>
  </si>
  <si>
    <t>DANILO SALAZAR PEINADO</t>
  </si>
  <si>
    <t>dsalazarpe</t>
  </si>
  <si>
    <t>344076545</t>
  </si>
  <si>
    <t>1791507866</t>
  </si>
  <si>
    <t>2512714212</t>
  </si>
  <si>
    <t>1012481427</t>
  </si>
  <si>
    <t>CL 200 KR 14-50 URB PORTAL SIGLO XXI 50 TOR 4 APT 716 LAT:7.06112392 LON:-73.09966427</t>
  </si>
  <si>
    <t>68276000OH_SANALFIDA_I_7360_Bucaramanga_Florida_1FLORI-PC1-69-01SS1-69-01@68276000_OH_SANALFIDA_I_7360_Bucaramanga_Florida_1_FLORI-PC1-69-01_SS1-69-01</t>
  </si>
  <si>
    <t>1792902292</t>
  </si>
  <si>
    <t>2512721735</t>
  </si>
  <si>
    <t>6109097244</t>
  </si>
  <si>
    <t>CL 3 S KR 5 A-30 CND CAMP CARMELO 30 CAS 1 LAT:4.84547341 LON:-74.06241374</t>
  </si>
  <si>
    <t>484574060</t>
  </si>
  <si>
    <t>1792816070</t>
  </si>
  <si>
    <t>2512720702</t>
  </si>
  <si>
    <t>6063245287</t>
  </si>
  <si>
    <t>CL 128 KR 7 B-08 EL CONTADOR 08 LAT:4.707504 LON:-74.02973499</t>
  </si>
  <si>
    <t>1792307612</t>
  </si>
  <si>
    <t>2512718911</t>
  </si>
  <si>
    <t>6109015503</t>
  </si>
  <si>
    <t>KR 80 I CL 71 A S-01 EL RETAZO 01 LAT:4.60650214 LON:-74.19455413</t>
  </si>
  <si>
    <t>11001000OH_BOGALGDOD_I_7360_CentrodeGravedad2_4CGDOS-CT2-54-14SS2-54-14@11001000_OH_BOGALGDOD_I_7360_CentrodeGravedad2_4_CGDOS-CT2-54-14_SS2-54-14</t>
  </si>
  <si>
    <t>460574190</t>
  </si>
  <si>
    <t>390076290</t>
  </si>
  <si>
    <t>1789275858</t>
  </si>
  <si>
    <t>2512704767</t>
  </si>
  <si>
    <t>FS202605071233452976</t>
  </si>
  <si>
    <t>6108909804</t>
  </si>
  <si>
    <t>KR 19 W CL 66-18 URB LA GRAN LADERA 18 PIS 2 LAT:7.09112395 LON:-73.13361684</t>
  </si>
  <si>
    <t>1792088739</t>
  </si>
  <si>
    <t>2512716776</t>
  </si>
  <si>
    <t>FS202605121213070084</t>
  </si>
  <si>
    <t>6071096233</t>
  </si>
  <si>
    <t>KR 65 F CL 30 C-10 URB CONQUISTADORES 10 TOR 5 APT 504 LAT:6.23360521 LON:-75.58555255</t>
  </si>
  <si>
    <t>URB CONQUISTADORES</t>
  </si>
  <si>
    <t>5001000127590964784268|5001000_784268_PC6-42-18</t>
  </si>
  <si>
    <t>623075585</t>
  </si>
  <si>
    <t>1784856831</t>
  </si>
  <si>
    <t>2512686977</t>
  </si>
  <si>
    <t>6091963696</t>
  </si>
  <si>
    <t>CL 23 KR 21-29 LA MARIA 29 CAS PRINCIPAL LAT:10.9188552 LON:-74.76882152</t>
  </si>
  <si>
    <t>1091574765</t>
  </si>
  <si>
    <t>1789291223</t>
  </si>
  <si>
    <t>2512705075</t>
  </si>
  <si>
    <t>FS202605071317593100</t>
  </si>
  <si>
    <t>6108916756</t>
  </si>
  <si>
    <t>CL 146 KR 7-64 LOS CEDROS ORIENTAL 64 TOR 1 OFI 501 LAT:4.72172549 LON:-74.02687784</t>
  </si>
  <si>
    <t>11001000OH_BOGALASTF_I_7360_11000_Autopista_6AUTOP-PC7-97-19SS7-97-19@11001000_OH_BOGALASTF_I_7360_11000_Autopista_6_AUTOP-PC7-97-19_SS7-97-19</t>
  </si>
  <si>
    <t>1792657700</t>
  </si>
  <si>
    <t>2512719751</t>
  </si>
  <si>
    <t>6106970743</t>
  </si>
  <si>
    <t>CL 25 KR 1-87 CND LA TOSCANA 87 CAS 2 18 LAT:4.138259 LON:-73.60429869</t>
  </si>
  <si>
    <t>413573600</t>
  </si>
  <si>
    <t>1792742332</t>
  </si>
  <si>
    <t>2512720664</t>
  </si>
  <si>
    <t>6109087971</t>
  </si>
  <si>
    <t>KR 21 A CL 159 A-04 ESTRELLA NORTE 04 TOR 1 APT 202 LAT:4.73999112 LON:-74.04636047</t>
  </si>
  <si>
    <t>1792671954</t>
  </si>
  <si>
    <t>2512720025</t>
  </si>
  <si>
    <t>6109091785</t>
  </si>
  <si>
    <t>CL 28 KR 100-133 CJR MONTEMADERO 133 TOR 4 APT 904 LAT:3.36467913 LON:-76.52231546</t>
  </si>
  <si>
    <t>336076520</t>
  </si>
  <si>
    <t>1791614191</t>
  </si>
  <si>
    <t>2512715068</t>
  </si>
  <si>
    <t>6108985239</t>
  </si>
  <si>
    <t>CL 81 A KR 68-39 CEMENTERIO UNIVERSAL 39 APT 201 LAT:6.27994116 LON:-75.57570718</t>
  </si>
  <si>
    <t>5001000OH_ANTALCLLA_I_7360_Medellin_CastillaCASTI-CT6/7-48-02SS7-48-02@5001000_OH_ANTALCLLA_I_7360_Medellin_Castilla_CASTI-CT6/7-48-02_SS7-48-02</t>
  </si>
  <si>
    <t>1790572928</t>
  </si>
  <si>
    <t>2512711873</t>
  </si>
  <si>
    <t>FS202605101902403047</t>
  </si>
  <si>
    <t>6108926599</t>
  </si>
  <si>
    <t>41001000OH_HUIALCBAB_I_7360_Neiva_Ceibas_2CEIBA-CT2-62-05SS2-62-05@41001000_OH_HUIALCBAB_I_7360_Neiva_Ceibas_2_CEIBA-CT2-62-05_SS2-62-05</t>
  </si>
  <si>
    <t>1791838037</t>
  </si>
  <si>
    <t>2512715967</t>
  </si>
  <si>
    <t>6109009759</t>
  </si>
  <si>
    <t>KR 77 J CL 69 B S-40 NUEVA GRANADA-BOSA 40 APT 101 LAT:4.59915 LON:-74.19113499</t>
  </si>
  <si>
    <t>11001000OH_BOGALGDOF_I_7360_CentrodeGravedad2_6CGDOS-CT6/7-108-14SS7-108-14@11001000_OH_BOGALGDOF_I_7360_CentrodeGravedad2_6_CGDOS-CT6/7-108-14_SS7-108-</t>
  </si>
  <si>
    <t>459574190</t>
  </si>
  <si>
    <t>1792484418</t>
  </si>
  <si>
    <t>2512719030</t>
  </si>
  <si>
    <t>FS202605130900530246</t>
  </si>
  <si>
    <t>6109014583</t>
  </si>
  <si>
    <t>1791279255</t>
  </si>
  <si>
    <t>2512712857</t>
  </si>
  <si>
    <t>6108942605</t>
  </si>
  <si>
    <t>CL 24 KR 16-76 SAN ANTONIO 76 LAT:10.9151743 LON:-74.77019993</t>
  </si>
  <si>
    <t>8758000OH_ATLHISDAB_I_5800_Soledad_2000_2SOLED-CT7/8-47-02SS7-47-02@8758000_OH_ATLHISDAB_I_5800_Soledad_2000_2_SOLED-CT7/8-47-02_SS7-47-02</t>
  </si>
  <si>
    <t>1091574770</t>
  </si>
  <si>
    <t>1790529223</t>
  </si>
  <si>
    <t>2512711834</t>
  </si>
  <si>
    <t>FS202605101852584331</t>
  </si>
  <si>
    <t>6108926598</t>
  </si>
  <si>
    <t>TV 78 N CL 51 A S-13 MIRAFLORES KENNEDY 13 LCA 101 LAT:4.61394678 LON:-74.17020544</t>
  </si>
  <si>
    <t>11001000133695074379935|11001000_133695074_CT4/5-45-16</t>
  </si>
  <si>
    <t>1792302811</t>
  </si>
  <si>
    <t>2512718337</t>
  </si>
  <si>
    <t>6109010466</t>
  </si>
  <si>
    <t>CL 106 KR 49 E-21 VILLA SANTOS 21 APT 8A LAT:11.0125518 LON:-74.83732442</t>
  </si>
  <si>
    <t>8001000OH_ATLALSNTC_I_7360_Barranquilla_SanVicente_3SANVI-PC5-67-02SS5-67-02@8001000_OH_ATLALSNTC_I_7360_Barranquilla_SanVicente_3_SANVI-PC5-67-02_SS5-6</t>
  </si>
  <si>
    <t>1101074835</t>
  </si>
  <si>
    <t>1789113732</t>
  </si>
  <si>
    <t>2512703927</t>
  </si>
  <si>
    <t>6108895389</t>
  </si>
  <si>
    <t>KR 68 G CL 9 C-97 EL CONDADO PAZ 97 TOR 5 APT 406 LAT:4.6357481 LON:-74.12518064</t>
  </si>
  <si>
    <t>11001000115567753660531|11001000_115567753_PC7-76-05</t>
  </si>
  <si>
    <t>1791330126</t>
  </si>
  <si>
    <t>2512713504</t>
  </si>
  <si>
    <t>FS202605111208463668</t>
  </si>
  <si>
    <t>6108987762</t>
  </si>
  <si>
    <t>KR 26 C C CL 37-125 LORETO 125 APT 301 LAT:6.2302244 LON:-75.55453384</t>
  </si>
  <si>
    <t>5001000OH_ANTALFICO_I_7360_Medellin_Federico_1FEDER-CT3/4-65-03SS4-65-03@5001000_OH_ANTALFICO_I_7360_Medellin_Federico_1_FEDER-CT3/4-65-03_SS4-65-03</t>
  </si>
  <si>
    <t>1792745531</t>
  </si>
  <si>
    <t>2512720533</t>
  </si>
  <si>
    <t>6109088005</t>
  </si>
  <si>
    <t>KR 92 CL 70 A S-50 CDE EL RECREO 50 OFI 101 LAT:4.62815766 LON:-74.1998605</t>
  </si>
  <si>
    <t>462574195</t>
  </si>
  <si>
    <t>1791196438</t>
  </si>
  <si>
    <t>2512712686</t>
  </si>
  <si>
    <t>6108936621</t>
  </si>
  <si>
    <t>CL 56 KR 78 B-45 LOS COLORES 45 APT 401 LAT:6.26953115 LON:-75.59451476</t>
  </si>
  <si>
    <t>626575590</t>
  </si>
  <si>
    <t>1791607262</t>
  </si>
  <si>
    <t>2512714757</t>
  </si>
  <si>
    <t>6108989155</t>
  </si>
  <si>
    <t>CL 103 D KR 72-80 PEDREGAL 80 CAS 1 LAT:6.30090954 LON:-75.572085868</t>
  </si>
  <si>
    <t>630075570</t>
  </si>
  <si>
    <t>1786087063</t>
  </si>
  <si>
    <t>2512691193</t>
  </si>
  <si>
    <t>6062034520</t>
  </si>
  <si>
    <t>KR 54 D CL 183-50 MIRANDELA 50 CAS 2 LAT:4.76328497 LON:-74.04893558</t>
  </si>
  <si>
    <t>11001000156950964229679|11001000_156950964_CT5/6-59-12</t>
  </si>
  <si>
    <t>1791988218</t>
  </si>
  <si>
    <t>2512716022</t>
  </si>
  <si>
    <t>6031650553</t>
  </si>
  <si>
    <t>KR 54 D CL 169-60 BRITALIA 60 INT 2 APT 202 LAT:4.75232113 LON:-74.05416237</t>
  </si>
  <si>
    <t>1790613203</t>
  </si>
  <si>
    <t>2512712159</t>
  </si>
  <si>
    <t>6108943351</t>
  </si>
  <si>
    <t>CL 108 A KR 42 C-47 POPULAR 47 LAT:6.29771365 LON:-75.5477333</t>
  </si>
  <si>
    <t>2_1_7 Recortado</t>
  </si>
  <si>
    <t>5001000OH_ANTALAUEF_I_7360_Medellin_Aranjuez_6ARANJ-CT2-48-13SS2-48-13@5001000_OH_ANTALAUEF_I_7360_Medellin_Aranjuez_6_ARANJ-CT2-48-13_SS2-48-13</t>
  </si>
  <si>
    <t>1791406918</t>
  </si>
  <si>
    <t>2512713824</t>
  </si>
  <si>
    <t>6070731081</t>
  </si>
  <si>
    <t>CL 11 KR 6-78 SANTA RITA 78 LCA 101 LAT:4.81708526 LON:-74.35543118</t>
  </si>
  <si>
    <t>481574355</t>
  </si>
  <si>
    <t>1791265978</t>
  </si>
  <si>
    <t>2512712734</t>
  </si>
  <si>
    <t>6108938650</t>
  </si>
  <si>
    <t>KR 35 B CL 27 A-78 URB EL RIO 78 LAT:10.9313325 LON:-74.77328826</t>
  </si>
  <si>
    <t>8758000OH_ATLHISDAD_I_5800_Soledad_2000_1SOLED-CT2-36-03SS2-36-03@8758000_OH_ATLHISDAD_I_5800_Soledad_2000_1_SOLED-CT2-36-03_SS2-36-03</t>
  </si>
  <si>
    <t>1792697215</t>
  </si>
  <si>
    <t>2512719881</t>
  </si>
  <si>
    <t>6109094885</t>
  </si>
  <si>
    <t>CL 65 KR 10-128 LA SULTANA 128 LAT:5.06150516 LON:-75.47582295</t>
  </si>
  <si>
    <t>506075475</t>
  </si>
  <si>
    <t>1791941192</t>
  </si>
  <si>
    <t>2512715812</t>
  </si>
  <si>
    <t>6109017844</t>
  </si>
  <si>
    <t>CL 55 KR 7-19 CHAPINERO CENTRAL 19 APT 505 LAT:4.6413317 LON:-74.06258147</t>
  </si>
  <si>
    <t>1792291415</t>
  </si>
  <si>
    <t>2512718617</t>
  </si>
  <si>
    <t>FS202605121849060296</t>
  </si>
  <si>
    <t>6072697770</t>
  </si>
  <si>
    <t>CL 4 S KR 13-51 URB LA JULIA 51 LAT:3.89021481 LON:-76.30274617</t>
  </si>
  <si>
    <t>76111000OH_VALALBUGA_I_7360_Buga_CentroCENTR-CT4/5-52-02SS4-52-02@76111000_OH_VALALBUGA_I_7360_Buga_Centro_CENTR-CT4/5-52-02_SS4-52-02</t>
  </si>
  <si>
    <t>1792583396</t>
  </si>
  <si>
    <t>2512719360</t>
  </si>
  <si>
    <t>FS202605131027250317</t>
  </si>
  <si>
    <t>6074973952</t>
  </si>
  <si>
    <t>KR 74 A CL 68 B-04 BOYACA 04 APT 201 LAT:4.68510387 LON:-74.10013927</t>
  </si>
  <si>
    <t>11001000109357896142084|11001000_109357896_CT2/3-31-36</t>
  </si>
  <si>
    <t>1786967633</t>
  </si>
  <si>
    <t>2512694955</t>
  </si>
  <si>
    <t>6108832106</t>
  </si>
  <si>
    <t>DG 29 A BIS S KR 29-47 EDUARDO FREI 47 LAT:4.58974868 LON:-74.11526689</t>
  </si>
  <si>
    <t>11001000OH_BOGALPRSH_I_7360_51000_Progreso_8PROGR-CT5/6-78-17SS5-78-17@11001000_OH_BOGALPRSH_I_7360_51000_Progreso_8_PROGR-CT5/6-78-17_SS5-78-17</t>
  </si>
  <si>
    <t>1780530998</t>
  </si>
  <si>
    <t>2512672866</t>
  </si>
  <si>
    <t>6108609334</t>
  </si>
  <si>
    <t>KR 71 A CL 105 F-13 PEDREGAL 13 LAT:6.30370745 LON:-75.56943084</t>
  </si>
  <si>
    <t>5001000OH_ANTALCLLD_I_7360_Medellin_Castilla_4CASTI-CT5-50-09SS5-50-09@5001000_OH_ANTALCLLD_I_7360_Medellin_Castilla_4_CASTI-CT5-50-09_SS5-50-09</t>
  </si>
  <si>
    <t>1791195416</t>
  </si>
  <si>
    <t>2512712844</t>
  </si>
  <si>
    <t>6015416546</t>
  </si>
  <si>
    <t>CL 81 KR 35 D-64 LA FLORIDA 64 LAT:10.9850542 LON:-74.8217319</t>
  </si>
  <si>
    <t>8001000OH_ATLALNNTD_I_7360_Barranquilla_NuevoHorizonte_4NHORI-CT2-139-03SS2-139-03@8001000_OH_ATLALNNTD_I_7360_Barranquilla_NuevoHorizonte_4_NHORI-CT2-1</t>
  </si>
  <si>
    <t>1098574820</t>
  </si>
  <si>
    <t>1792229310</t>
  </si>
  <si>
    <t>2512717403</t>
  </si>
  <si>
    <t>6109034354</t>
  </si>
  <si>
    <t>KR 7 CL 70 A-21 QUINTA CAMACHO 21 APT 205 LAT:4.6539387 LON:-74.0561369</t>
  </si>
  <si>
    <t>1792701650</t>
  </si>
  <si>
    <t>2512719842</t>
  </si>
  <si>
    <t>6109096789</t>
  </si>
  <si>
    <t>CL 94 KR 72 A-96 CLUB LOS LAGARTOS 96 INT 3 APT 403 LAT:4.70110983 LON:-74.08615416</t>
  </si>
  <si>
    <t>470074085</t>
  </si>
  <si>
    <t>1783855914</t>
  </si>
  <si>
    <t>2512681935</t>
  </si>
  <si>
    <t>FS202604271918210750</t>
  </si>
  <si>
    <t>6108727898</t>
  </si>
  <si>
    <t>CL 127 BIS KR 88-07 ALMIRANTE COLON 07 INT 5 APT 4 LAT:4.71615699 LON:-74.08802914</t>
  </si>
  <si>
    <t>ALMIRANTE COLON</t>
  </si>
  <si>
    <t>11001000OH_BOGHIEOLB_I_5800_23106_LaEspanola_2ESPAN-CT3-63-04SS3-63-04@11001000_OH_BOGHIEOLB_I_5800_23106_LaEspanola_2_ESPAN-CT3-63-04_SS3-63-04</t>
  </si>
  <si>
    <t>471574085</t>
  </si>
  <si>
    <t>1792078647</t>
  </si>
  <si>
    <t>2512716658</t>
  </si>
  <si>
    <t>FS202605121208580095</t>
  </si>
  <si>
    <t>6109020057</t>
  </si>
  <si>
    <t>CL 30 A S KR 1 E-10 BELLO HORIZONTE 10 APT 3 LAT:4.56278103 LON:-74.09128384</t>
  </si>
  <si>
    <t>11001000OH_BOGALMCOE_I_7360_53000_Marruecos_5MARRU-CT3/4-62-10SS4-62-10@11001000_OH_BOGALMCOE_I_7360_53000_Marruecos_5_MARRU-CT3/4-62-10_SS4-62-10</t>
  </si>
  <si>
    <t>456074090</t>
  </si>
  <si>
    <t>1789267923</t>
  </si>
  <si>
    <t>2512704675</t>
  </si>
  <si>
    <t>6108913778</t>
  </si>
  <si>
    <t>CL 74 KR 38-46 LAS DELICIAS 46 TOR 1 APT 304 LAT:10.9859578 LON:-74.81238368</t>
  </si>
  <si>
    <t>8001000OH_ATLHIDIAS_I_5800_Barraquilla_DeliciasDELIC-PC1-26-02SS1-26-02@8001000_OH_ATLHIDIAS_I_5800_Barraquilla_Delicias_DELIC-PC1-26-02_SS1-26-02</t>
  </si>
  <si>
    <t>CO_POSPAGO_COL-ASISTIDA-PLANES-B2C_21-01-01_SEM_LDS-WEB_AON_RMKT_BRAND</t>
  </si>
  <si>
    <t>1791408355</t>
  </si>
  <si>
    <t>2512713462</t>
  </si>
  <si>
    <t>6108035455</t>
  </si>
  <si>
    <t>CL 116 A KR 64 D-81 LAS BRISAS 81 LAT:6.31007887 LON:-75.56339522</t>
  </si>
  <si>
    <t>5001000OH_ANTALCLLD_I_7360_Medellin_Castilla_4CASTI-CT5-73-10SS5-73-10@5001000_OH_ANTALCLLD_I_7360_Medellin_Castilla_4_CASTI-CT5-73-10_SS5-73-10</t>
  </si>
  <si>
    <t>1791829848</t>
  </si>
  <si>
    <t>2512715746</t>
  </si>
  <si>
    <t>6109023737</t>
  </si>
  <si>
    <t>KR 10 CL 56-61 URD CASTELLANA 57 61 CAS A 9 LAT:8.76698894 LON:-75.86630798</t>
  </si>
  <si>
    <t>23001000OH_CORHICANA_I_5800_Monteria_LaCastellanaCASTE-PC8-56-02SS8-56-02@23001000_OH_CORHICANA_I_5800_Monteria_LaCastellana_CASTE-PC8-56-02_SS8-56-02</t>
  </si>
  <si>
    <t>876575865</t>
  </si>
  <si>
    <t>1792190452</t>
  </si>
  <si>
    <t>2512717675</t>
  </si>
  <si>
    <t>FS202605121525520111</t>
  </si>
  <si>
    <t>6107947857</t>
  </si>
  <si>
    <t>URB EL CISNE MANZANA 9 CAS 4-04 EL CISNE 04 CAS 4 APT 2 LAT:11.2118658 LON:-74.15909923</t>
  </si>
  <si>
    <t>EL CISNE</t>
  </si>
  <si>
    <t>1121074155</t>
  </si>
  <si>
    <t>1790345967</t>
  </si>
  <si>
    <t>2512711343</t>
  </si>
  <si>
    <t>6082117186</t>
  </si>
  <si>
    <t>KR 108 CL 143-44 LOMBARDIA 44 LAT:4.74742901 LON:-74.09845694</t>
  </si>
  <si>
    <t>11001000OH_BOGALVRIH_I_7360_VillaMaria_23000_8VIMAR-CT5/6-57-17SS5-57-17@11001000_OH_BOGALVRIH_I_7360_VillaMaria_23000_8_VIMAR-CT5/6-57-17_SS5-57-17</t>
  </si>
  <si>
    <t>474574095</t>
  </si>
  <si>
    <t>1792119047</t>
  </si>
  <si>
    <t>2512717189</t>
  </si>
  <si>
    <t>FS202605121323300102</t>
  </si>
  <si>
    <t>6109027135</t>
  </si>
  <si>
    <t>KR 24 CL 24-44 CENTRO 44 APT 301 LAT:4.08680764 LON:-76.19853186</t>
  </si>
  <si>
    <t>76834000OH_VALHITLUB_I_5800_Tulua_centro_2TULUA-CT2/3-16-02SS3-16-02@76834000_OH_VALHITLUB_I_5800_Tulua_centro_2_TULUA-CT2/3-16-02_SS3-16-02</t>
  </si>
  <si>
    <t>1778741322</t>
  </si>
  <si>
    <t>2512665511</t>
  </si>
  <si>
    <t>8001000OH_ATLHINNTB_I_5800_Barranquilla_NuevoHorizonte_2NHORI-PC1-12-03SS1-12-03@8001000_OH_ATLHINNTB_I_5800_Barranquilla_NuevoHorizonte_2_NHORI-PC1-12-</t>
  </si>
  <si>
    <t>1791536857</t>
  </si>
  <si>
    <t>2512713982</t>
  </si>
  <si>
    <t>6108987075</t>
  </si>
  <si>
    <t>KR 6 CL 12 S-85 CJR CIPRES NOVATERRA 85 TOR 11 APT 1241 LAT:4.69938409 LON:-74.2343893</t>
  </si>
  <si>
    <t>CJR CIPRES NOVATERRA</t>
  </si>
  <si>
    <t>469574230</t>
  </si>
  <si>
    <t>3023179414</t>
  </si>
  <si>
    <t>1789664810</t>
  </si>
  <si>
    <t>2512706911</t>
  </si>
  <si>
    <t>FS202605080857433087</t>
  </si>
  <si>
    <t>6108919184</t>
  </si>
  <si>
    <t>CL 165 KR 15-50 TOBERIN-USAQUEN 50 APT 1 LAT:4.744206 LON:-74.03724899</t>
  </si>
  <si>
    <t>11001000111648444164230|11001000_111648444_CT7-43-09</t>
  </si>
  <si>
    <t>1783397925</t>
  </si>
  <si>
    <t>2512679382</t>
  </si>
  <si>
    <t>FS202604271047101185</t>
  </si>
  <si>
    <t>6108700209</t>
  </si>
  <si>
    <t>CL 27 KR 55-58 LA CABAQA 58 APT 302 LAT:6.31614771 LON:-75.56098363</t>
  </si>
  <si>
    <t>1792373649</t>
  </si>
  <si>
    <t>2512718483</t>
  </si>
  <si>
    <t>6109016533</t>
  </si>
  <si>
    <t>KR 144 A CL 132-09 VERONA 09 APT 402 LAT:4.74359033 LON:-74.11784699</t>
  </si>
  <si>
    <t>474074115</t>
  </si>
  <si>
    <t>1792925936</t>
  </si>
  <si>
    <t>2512721795</t>
  </si>
  <si>
    <t>6109087341</t>
  </si>
  <si>
    <t>KR 82 CL 46-58 LA FLORESTA 58 LAT:6.25690894 LON:-75.59998259</t>
  </si>
  <si>
    <t>471074110</t>
  </si>
  <si>
    <t>1769968249</t>
  </si>
  <si>
    <t>2512628419</t>
  </si>
  <si>
    <t>6108197870</t>
  </si>
  <si>
    <t>KR 13 B CL 161-50 BALCONES DE ORIENTE 50 TOR 7 APT 701 LAT:4.73933951 LON:-74.03388415</t>
  </si>
  <si>
    <t>11001000115847234665118|11001000_115847234_PC4-4-06</t>
  </si>
  <si>
    <t>1792196864</t>
  </si>
  <si>
    <t>2512717555</t>
  </si>
  <si>
    <t>FS202605121504290136</t>
  </si>
  <si>
    <t>6109016297</t>
  </si>
  <si>
    <t>CL 11 A S KR 5 B-40 CJR BOSQUE CANELO 40 TOR 4 APT 404 LAT:4.89769558 LON:-74.03544868</t>
  </si>
  <si>
    <t>CJR BOSQUE CANELO</t>
  </si>
  <si>
    <t>Canelon Nuevo</t>
  </si>
  <si>
    <t>25126000OH_CUNALCICC_I_7360_Cajica_3CAJIC-CENTR-PC6-84-06SS6-84-06@25126000_OH_CUNALCICC_I_7360_Cajica_3_CAJIC-CENTR-PC6-84-06_SS6-84-06</t>
  </si>
  <si>
    <t>489574035</t>
  </si>
  <si>
    <t>1792247876</t>
  </si>
  <si>
    <t>2512717995</t>
  </si>
  <si>
    <t>6109024390</t>
  </si>
  <si>
    <t>KR 101 CL 83-90 URB BOCHIC III-IV 90 INT 6 APT 101 LAT:4.71501444 LON:-74.10775342</t>
  </si>
  <si>
    <t>471574105</t>
  </si>
  <si>
    <t>1791595338</t>
  </si>
  <si>
    <t>2512714720</t>
  </si>
  <si>
    <t>FS202605111733203621</t>
  </si>
  <si>
    <t>6108978299</t>
  </si>
  <si>
    <t>TV 5 G BIS CL 48 B S-63 ANTONIO MORALES 63 LAT:4.5586485 LON:-74.11087699</t>
  </si>
  <si>
    <t>EXT 126</t>
  </si>
  <si>
    <t>11001000OH_BOGALMCOF_I_7360_53000_Marruecos_6MARRU-CT5/6-82-08SS5-82-08@11001000_OH_BOGALMCOF_I_7360_53000_Marruecos_6_MARRU-CT5/6-82-08_SS5-82-08</t>
  </si>
  <si>
    <t>1792114432</t>
  </si>
  <si>
    <t>2512717426</t>
  </si>
  <si>
    <t>FS202605121345160230</t>
  </si>
  <si>
    <t>6109036154</t>
  </si>
  <si>
    <t>CL 36 A KR 40-108 PRADO 108 APT 101 LAT:3.53380679 LON:-76.3111254</t>
  </si>
  <si>
    <t>Portal de Santa Ana 2</t>
  </si>
  <si>
    <t>76520000112444530173293|76520000_173293_CT7/8-48-02</t>
  </si>
  <si>
    <t>353076310</t>
  </si>
  <si>
    <t>1790216094</t>
  </si>
  <si>
    <t>2512710356</t>
  </si>
  <si>
    <t>6108936247</t>
  </si>
  <si>
    <t>CL 70 D KR 106 A-11 BOSQUES MARIANA 11 LAT:4.70622633 LON:-74.1236345</t>
  </si>
  <si>
    <t>11001000OH_BOGALEIVB_I_7360_32050_Engativa_2ENGAT-CT5/6-26-05SS5-26-05@11001000_OH_BOGALEIVB_I_7360_32050_Engativa_2_ENGAT-CT5/6-26-05_SS5-26-05</t>
  </si>
  <si>
    <t>1792807613</t>
  </si>
  <si>
    <t>2512720961</t>
  </si>
  <si>
    <t>6108211817</t>
  </si>
  <si>
    <t>CL 52 S KR 78 J-48 URB CATALINA 48 LAT:4.6126255 LON:-74.16980799</t>
  </si>
  <si>
    <t>461074165</t>
  </si>
  <si>
    <t>1792911703</t>
  </si>
  <si>
    <t>2512721535</t>
  </si>
  <si>
    <t>6018634957</t>
  </si>
  <si>
    <t>CL 15 KR 7-81 SANTA BARBARA 81 APT 2 LAT:3.90469418 LON:-76.29289906</t>
  </si>
  <si>
    <t>1792708312</t>
  </si>
  <si>
    <t>2512719882</t>
  </si>
  <si>
    <t>6109083936</t>
  </si>
  <si>
    <t>CL 12 B KR 27-40 RICAURTE 40 BQU AMARILLO OFI INT 4-206 LAT:4.61187342 LON:-74.0901418</t>
  </si>
  <si>
    <t>461074090</t>
  </si>
  <si>
    <t>1791388304</t>
  </si>
  <si>
    <t>2512713608</t>
  </si>
  <si>
    <t>6091816472</t>
  </si>
  <si>
    <t>TV 69 B CL 9 D-90 MTF LA PAZ 90 INT 17 APT 204 LAT:4.63629491 LON:-74.12634484</t>
  </si>
  <si>
    <t>1792555862</t>
  </si>
  <si>
    <t>2512719031</t>
  </si>
  <si>
    <t>FS202605130918430298</t>
  </si>
  <si>
    <t>6109017594</t>
  </si>
  <si>
    <t>KR 50 A CL 76 S-169 CJR LOS ANDES 169 TOR 2 APT 309 LAT:6.15696488 LON:-75.62493012</t>
  </si>
  <si>
    <t>615575620</t>
  </si>
  <si>
    <t>QC - CLIENTE DESISTE DEL SERVICIO / ELIGE LA COMPETENCIA EVA-RESCATE BO Se realiza interacción con la titular Yulieth Fernanda Cuervo Valencia, Me indica que ya o desea el servicio por que ya contrato otro servicio se procede a cancelar. GESTIÓN REAL</t>
  </si>
  <si>
    <t>1792722518</t>
  </si>
  <si>
    <t>2512720416</t>
  </si>
  <si>
    <t>6109086021</t>
  </si>
  <si>
    <t>CL 10 KR 17-09 RICAURTE 09 LAT:3.90371651 LON:-76.30324904</t>
  </si>
  <si>
    <t>390076300</t>
  </si>
  <si>
    <t>1790294018</t>
  </si>
  <si>
    <t>2512711767</t>
  </si>
  <si>
    <t>FS202605091556053518</t>
  </si>
  <si>
    <t>6108924567</t>
  </si>
  <si>
    <t>KR 9 N CL 81-117 CIUDADELA FLORALIA 117 LAT:3.49486161 LON:-76.49126126</t>
  </si>
  <si>
    <t>1786432974</t>
  </si>
  <si>
    <t>2512692756</t>
  </si>
  <si>
    <t>6108784621</t>
  </si>
  <si>
    <t>CL 163 A KR 14 D-21 BALCONES DE ORIENTE 21 TOR 5 APT 202 LAT:4.74138837 LON:-74.03605592</t>
  </si>
  <si>
    <t>11001000116005827666687|11001000_116005827_PC3-49-07</t>
  </si>
  <si>
    <t>1788653301</t>
  </si>
  <si>
    <t>2512700974</t>
  </si>
  <si>
    <t>6108894741</t>
  </si>
  <si>
    <t>CL 146 KR 13-53 ACACIAS-USAQUEN 53 ADM 1 LAT:4.726945 LON:-74.03905049</t>
  </si>
  <si>
    <t>11001000OH_BOGALASTC_I_7360_11000_Autopista_3PC1-80-08SS1-80-08@11001000_OH_BOGALASTC_I_7360_11000_Autopista_3_PC1-80-08_SS1-80-08</t>
  </si>
  <si>
    <t>1789878524</t>
  </si>
  <si>
    <t>2512708649</t>
  </si>
  <si>
    <t>6108919681</t>
  </si>
  <si>
    <t>CL 3 KR 9 F-81 CAMINOS DE SIE II 81 INT 2 APT 101 LAT:4.96467898 LON:-73.93045149</t>
  </si>
  <si>
    <t>25817000OH_CUNALTIPA_I_7360_Tocancipa_CentroTOCAN-PCS5-134-02SS5-134-02@25817000_OH_CUNALTIPA_I_7360_Tocancipa_Centro_TOCAN-PCS5-134-02_SS5-134-02</t>
  </si>
  <si>
    <t>1792128588</t>
  </si>
  <si>
    <t>2512717407</t>
  </si>
  <si>
    <t>6108521506</t>
  </si>
  <si>
    <t>KR 28 E1 CL 28 D3-68 LOS ROBLES 68 TOR 4 APT 303 LAT:3.42313293 LON:-76.49430064</t>
  </si>
  <si>
    <t>76001000OH_VALALCLOG_I_7360_Cali_SWColon_7COLON-CT5/6-40-14SS6-40-14@76001000_OH_VALALCLOG_I_7360_Cali_SWColon_7_COLON-CT5/6-40-14_SS6-40-14</t>
  </si>
  <si>
    <t>342076490</t>
  </si>
  <si>
    <t>1792767870</t>
  </si>
  <si>
    <t>2512720804</t>
  </si>
  <si>
    <t>FS202605131415230416</t>
  </si>
  <si>
    <t>6109090036</t>
  </si>
  <si>
    <t>KR 14 A E CL 48-28 CJR OKAVANGO 28 TOR 27 APT 101 LAT:4.14916688 LON:-73.58811983</t>
  </si>
  <si>
    <t>CJR OKAVANGO</t>
  </si>
  <si>
    <t>414573585</t>
  </si>
  <si>
    <t>1792775428</t>
  </si>
  <si>
    <t>2512721004</t>
  </si>
  <si>
    <t>6109087077</t>
  </si>
  <si>
    <t>KR 69 L CL 63 A-74 BOSQUE POPULAR 74 LAT:4.6714161 LON:-74.09865452</t>
  </si>
  <si>
    <t>1792901209</t>
  </si>
  <si>
    <t>2512721619</t>
  </si>
  <si>
    <t>6109078366</t>
  </si>
  <si>
    <t>KR 101 CL 83-90 URB BOCHIC III-IV 90 INT 6 APT 314 LAT:4.71501444 LON:-74.10775342</t>
  </si>
  <si>
    <t>1792379788</t>
  </si>
  <si>
    <t>2512719224</t>
  </si>
  <si>
    <t>6109014527</t>
  </si>
  <si>
    <t>CL 51 KR 6-19 PARDO RUBIO 19 LAT:4.63698881 LON:-74.06302793</t>
  </si>
  <si>
    <t>11001000117348034221494|11001000_117348034_CT6-49-11</t>
  </si>
  <si>
    <t>463574060</t>
  </si>
  <si>
    <t>1792120922</t>
  </si>
  <si>
    <t>2512717424</t>
  </si>
  <si>
    <t>6109033143</t>
  </si>
  <si>
    <t>KR 25 D CL 16 B S-64 SAN LUCAS 64 CAS 15 LAT:6.18391931 LON:-75.56440323</t>
  </si>
  <si>
    <t>618075560</t>
  </si>
  <si>
    <t>1792435196</t>
  </si>
  <si>
    <t>2512719246</t>
  </si>
  <si>
    <t>6109015557</t>
  </si>
  <si>
    <t>CL 75 C KR 113 A-28 VILLAS GRANADA 28 APT 101 LAT:4.71752051 LON:-74.12567958</t>
  </si>
  <si>
    <t>1787150827</t>
  </si>
  <si>
    <t>2512696279</t>
  </si>
  <si>
    <t>FS202605041629212153</t>
  </si>
  <si>
    <t>6108820587</t>
  </si>
  <si>
    <t>CL 83 A KR 118-29 CJR QNT BAR ET VII-I 29 CAS 62 LAT:4.7281015 LON:-74.12061892</t>
  </si>
  <si>
    <t>CJR QNT BAR ET VII-I</t>
  </si>
  <si>
    <t>11001000117908049228079|11001000_117908049_CT7-6-24</t>
  </si>
  <si>
    <t>472574120</t>
  </si>
  <si>
    <t>1792289620</t>
  </si>
  <si>
    <t>2512718754</t>
  </si>
  <si>
    <t>6109023515</t>
  </si>
  <si>
    <t>KR 19 CL 74 A-21 LOS CEDROS 21 LAT:10.9173323 LON:-74.80740349</t>
  </si>
  <si>
    <t>8758000OH_ATLALSDAE_I_7360_Soledad_2000_5SOLED-CT7/8-66-12SS7-66-12@8758000_OH_ATLALSDAE_I_7360_Soledad_2000_5_SOLED-CT7/8-66-12_SS7-66-12</t>
  </si>
  <si>
    <t>1091574805</t>
  </si>
  <si>
    <t>1792047272</t>
  </si>
  <si>
    <t>2512716792</t>
  </si>
  <si>
    <t>FS202605121151220084</t>
  </si>
  <si>
    <t>6109027003</t>
  </si>
  <si>
    <t>11001000111745025608668|11001000_111745025_PC6-8-05</t>
  </si>
  <si>
    <t>1792181024</t>
  </si>
  <si>
    <t>2512717725</t>
  </si>
  <si>
    <t>6109036252</t>
  </si>
  <si>
    <t>KR 136 CL 130 A-31 TIBABUYES 31 CAS 9 MZA H LAT:4.74204677 LON:-74.11681884</t>
  </si>
  <si>
    <t>11001000OH_BOGALVRIG_I_7360_VillaMaria_23000_7VIMAR-CT1/2-35-14SS1-35-14@11001000_OH_BOGALVRIG_I_7360_VillaMaria_23000_7_VIMAR-CT1/2-35-14_SS1-35-14</t>
  </si>
  <si>
    <t>1792079937</t>
  </si>
  <si>
    <t>2512717124</t>
  </si>
  <si>
    <t>6109004055</t>
  </si>
  <si>
    <t>KR 5 CL 16-24 COTA 24 LAT:4.81318466 LON:-74.09822629</t>
  </si>
  <si>
    <t>25214000OH_CUNALCOTA_I_7360_Cota_CentroCOTAC-CT3/4-14-01SS3-14-01@25214000_OH_CUNALCOTA_I_7360_Cota_Centro_COTAC-CT3/4-14-01_SS3-14-01</t>
  </si>
  <si>
    <t>481074095</t>
  </si>
  <si>
    <t>1792250058</t>
  </si>
  <si>
    <t>2512717976</t>
  </si>
  <si>
    <t>6109025408</t>
  </si>
  <si>
    <t>CL 81 KR 102-60 URB BOCHICA I-II 60 BQU 8 APT 308 LAT:4.7146116 LON:-74.11223164</t>
  </si>
  <si>
    <t>11001000114173219189576|11001000_114173219_CT5-13-20</t>
  </si>
  <si>
    <t>1791628481</t>
  </si>
  <si>
    <t>2512715411</t>
  </si>
  <si>
    <t>6037147454</t>
  </si>
  <si>
    <t>KR 110 B BIS CL 64-66 VERDUM 66 APT 2 LAT:4.7018915 LON:-74.13125249</t>
  </si>
  <si>
    <t>VERDUM</t>
  </si>
  <si>
    <t>1788610316</t>
  </si>
  <si>
    <t>2512700438</t>
  </si>
  <si>
    <t>FS202605061016482445</t>
  </si>
  <si>
    <t>6108854591</t>
  </si>
  <si>
    <t>KR 68 CL 31 A-50 URB LA CONTADORA 50 LAT:10.3958513 LON:-75.48665</t>
  </si>
  <si>
    <t>1563207525133824885</t>
  </si>
  <si>
    <t>1783837637</t>
  </si>
  <si>
    <t>2512681694</t>
  </si>
  <si>
    <t>FS202604271800170908</t>
  </si>
  <si>
    <t>6108730820</t>
  </si>
  <si>
    <t>KR 69 CL 20-61 LA HACIENDA 61 TOR 2 APT 802 LAT:3.39470781 LON:-76.52533015</t>
  </si>
  <si>
    <t>1010168124</t>
  </si>
  <si>
    <t>FREDY ANDRES RUBIO MUNOZ</t>
  </si>
  <si>
    <t>farubiomu</t>
  </si>
  <si>
    <t>76001000OH_VALALCEAF_I_7360_Cali_CaminoReal_6CREAL-PC4-10-02SS4-10-02@76001000_OH_VALALCEAF_I_7360_Cali_CaminoReal_6_CREAL-PC4-10-02_SS4-10-02</t>
  </si>
  <si>
    <t>1792287597</t>
  </si>
  <si>
    <t>2512718906</t>
  </si>
  <si>
    <t>6109033477</t>
  </si>
  <si>
    <t>CL 24 KR 24-44 ALARCON 44 APT 302 LAT:7.12685259 LON:-73.12105612</t>
  </si>
  <si>
    <t>712573120</t>
  </si>
  <si>
    <t>1778093786</t>
  </si>
  <si>
    <t>2512661483</t>
  </si>
  <si>
    <t>6108466320</t>
  </si>
  <si>
    <t>CL 31 KR 57-106 CCO EJECUTIVOS 106 LCA 10 LAT:10.39852399 LON:-75.49411856</t>
  </si>
  <si>
    <t>Cluster Nvo Corregido</t>
  </si>
  <si>
    <t>13001000OH_BOLALCDEH_I_7360_Cartagena_Badel_8BADEL-PC4-69-03SS4-69-03@13001000_OH_BOLALCDEH_I_7360_Cartagena_Badel_8_BADEL-PC4-69-03_SS4-69-03</t>
  </si>
  <si>
    <t>1039575490</t>
  </si>
  <si>
    <t>1788708139</t>
  </si>
  <si>
    <t>2512701449</t>
  </si>
  <si>
    <t>FS202605061212063019</t>
  </si>
  <si>
    <t>6027465576</t>
  </si>
  <si>
    <t>CL 10 KR 79-15 NUEVO TECHO 15 TOR 5 APT 513 LAT:4.6436864 LON:-74.14231136</t>
  </si>
  <si>
    <t>11001000118772208235904|11001000_118772208_CT3-2-01</t>
  </si>
  <si>
    <t>464074140</t>
  </si>
  <si>
    <t>1787194678</t>
  </si>
  <si>
    <t>2512696477</t>
  </si>
  <si>
    <t>6108825624</t>
  </si>
  <si>
    <t>TV 2 A CL 67-50 GRANADA 50 APT 302 LAT:4.64907601 LON:-74.05440655</t>
  </si>
  <si>
    <t>11001000119798607709296|11001000_119798607_PC1-30-05</t>
  </si>
  <si>
    <t>464574050</t>
  </si>
  <si>
    <t>1789130454</t>
  </si>
  <si>
    <t>2512703614</t>
  </si>
  <si>
    <t>FS202605070949422792</t>
  </si>
  <si>
    <t>6108881608</t>
  </si>
  <si>
    <t>KR 15 CL 16-58 SANTA ROSA DE CABAL 58 LAT:4.86844481 LON:-75.62247769</t>
  </si>
  <si>
    <t>486575620</t>
  </si>
  <si>
    <t>1792120451</t>
  </si>
  <si>
    <t>2512717211</t>
  </si>
  <si>
    <t>6050770463</t>
  </si>
  <si>
    <t>CL 86 A KR 111 A-49 URB CIUDADEL COLSUBS 49 TOR 6 APT 502 LAT:4.7232759 LON:-74.11283581</t>
  </si>
  <si>
    <t>472074110</t>
  </si>
  <si>
    <t>1792858814</t>
  </si>
  <si>
    <t>2512720922</t>
  </si>
  <si>
    <t>6109088185</t>
  </si>
  <si>
    <t>CL 3 KR 22-101 ALTOS DE PRADOMAR 101 TOR A APT 203 LAT:11.00866917 LON:-74.94762751</t>
  </si>
  <si>
    <t>1792305621</t>
  </si>
  <si>
    <t>2512718737</t>
  </si>
  <si>
    <t>FS202605122208340259</t>
  </si>
  <si>
    <t>6109013531</t>
  </si>
  <si>
    <t>KR 67 CL 57 R S-71 RAFAEL ESCAMILLA 71 TOR 1 APT 1711 LAT:4.59531133 LON:-74.15849875</t>
  </si>
  <si>
    <t>11001000OH_BOGHIASAK_I_5800_52000_Asturias_11ASTUR-PCS4-114-36SS4-114-36@11001000_OH_BOGHIASAK_I_5800_52000_Asturias_11_ASTUR-PCS4-114-36_SS4-114-36</t>
  </si>
  <si>
    <t>1792309590</t>
  </si>
  <si>
    <t>2512718459</t>
  </si>
  <si>
    <t>6109022533</t>
  </si>
  <si>
    <t>MZ 5 CASA 10 B LA CECILIA 2 ETAPA-10B URB LA CECILIA 10B LAT:4.52592682 LON:-75.71269199</t>
  </si>
  <si>
    <t>452575710</t>
  </si>
  <si>
    <t>1792847204</t>
  </si>
  <si>
    <t>2512721269</t>
  </si>
  <si>
    <t>6109078245</t>
  </si>
  <si>
    <t>KR 19 CL 36 N-30 PARQUE PORTAL ALAMED 30 CAS F 13 LAT:4.56800946 LON:-75.65296609</t>
  </si>
  <si>
    <t>456575650</t>
  </si>
  <si>
    <t>1790612710</t>
  </si>
  <si>
    <t>2512712014</t>
  </si>
  <si>
    <t>6108929580</t>
  </si>
  <si>
    <t>KR 87 CL 129 C-19 VILLA ALCAZAR 19 INT 18 APT 1 LAT:4.72420335 LON:-74.08535556</t>
  </si>
  <si>
    <t>11001000OH_BOGALVRIJ_I_7360_VillaMaria_23000_10VIMAR-CT7/8-51-22SS8-51-22@11001000_OH_BOGALVRIJ_I_7360_VillaMaria_23000_10_VIMAR-CT7/8-51-22_SS8-51-22</t>
  </si>
  <si>
    <t>472074085</t>
  </si>
  <si>
    <t>1786498262</t>
  </si>
  <si>
    <t>2512693473</t>
  </si>
  <si>
    <t>6108787598</t>
  </si>
  <si>
    <t>CL 10 KR 5-75 VILLA MARIA VIEJA 75 APT 101 LAT:5.04388131 LON:-75.51237471</t>
  </si>
  <si>
    <t>Atenas</t>
  </si>
  <si>
    <t>17873000OH_CALALVRIA_I_7360_VillaMaria_CentroVMARI-CTA2-052-01SS2-052-01@17873000_OH_CALALVRIA_I_7360_VillaMaria_Centro_VMARI-CTA2-052-01_SS2-052-01</t>
  </si>
  <si>
    <t>504075510</t>
  </si>
  <si>
    <t>1792221786</t>
  </si>
  <si>
    <t>2512717692</t>
  </si>
  <si>
    <t>FS202605121538410118</t>
  </si>
  <si>
    <t>6109020364</t>
  </si>
  <si>
    <t>KR 69 G CL 71-09 LA ESTRADA 09 APT 201 LAT:4.68141144 LON:-74.09044233</t>
  </si>
  <si>
    <t>11001000109190177140848|11001000_109190177_CT7-19-29</t>
  </si>
  <si>
    <t>1792740224</t>
  </si>
  <si>
    <t>2512720121</t>
  </si>
  <si>
    <t>6108351246</t>
  </si>
  <si>
    <t>DG 53 AV 42-135 PANAMERICANO 135 LAT:6.33766443 LON:-75.54923052</t>
  </si>
  <si>
    <t>633575545</t>
  </si>
  <si>
    <t>1792232296</t>
  </si>
  <si>
    <t>2512717656</t>
  </si>
  <si>
    <t>FS202605121607160200</t>
  </si>
  <si>
    <t>6109018360</t>
  </si>
  <si>
    <t>CL 7 KR 1 C-24 LA RISOTA 24 LCA 1 LAT:10.98432677 LON:-74.95939912</t>
  </si>
  <si>
    <t>LA RISOTA</t>
  </si>
  <si>
    <t>Pto Colombia Centro</t>
  </si>
  <si>
    <t>8573000OH_ATLALPBIA_I_7360_PColombia_CentroCENTR-CT7-10-01SS7-10-01@8573000_OH_ATLALPBIA_I_7360_PColombia_Centro_CENTR-CT7-10-01_SS7-10-01</t>
  </si>
  <si>
    <t>1098074955</t>
  </si>
  <si>
    <t>1785731493</t>
  </si>
  <si>
    <t>2512690604</t>
  </si>
  <si>
    <t>6108781139</t>
  </si>
  <si>
    <t>CL 5 KR 1 B-72 CJR VALDIVIA ET II 72 CAS 64 LAT:4.85107358 LON:-74.05289705</t>
  </si>
  <si>
    <t>485074050</t>
  </si>
  <si>
    <t>1792254439</t>
  </si>
  <si>
    <t>2512718233</t>
  </si>
  <si>
    <t>6069239202</t>
  </si>
  <si>
    <t>KR 1 BIS CL 10-05 SAN MARCOS 05 LAT:4.57447045 LON:-74.21822846</t>
  </si>
  <si>
    <t>Soacha - San Humberto</t>
  </si>
  <si>
    <t>25754000OH_CUNALSTRE_I_7360_Soacha_Centro_5SOACH-CTA1-107-12SS1-107-12@25754000_OH_CUNALSTRE_I_7360_Soacha_Centro_5_SOACH-CTA1-107-12_SS1-107-12</t>
  </si>
  <si>
    <t>457074215</t>
  </si>
  <si>
    <t>1792663066</t>
  </si>
  <si>
    <t>2512720086</t>
  </si>
  <si>
    <t>6108686644</t>
  </si>
  <si>
    <t>InvokeIM</t>
  </si>
  <si>
    <t>KR 8 B CL 156-28 BARRANCAS NORTE 28 PIS 3 APT 301 LAT:4.73385032 LON:-74.02980335</t>
  </si>
  <si>
    <t>1790211481</t>
  </si>
  <si>
    <t>2512710691</t>
  </si>
  <si>
    <t>6108935286</t>
  </si>
  <si>
    <t>KR 54 CL 48-16 BELCHITE 16 LAT:6.1527967 LON:-75.37663859</t>
  </si>
  <si>
    <t>5615000OH_ANTALRGRO_I_7360_Rionegro_CentroCENTR-CT7/8-31-03SS7-31-03@5615000_OH_ANTALRGRO_I_7360_Rionegro_Centro_CENTR-CT7/8-31-03_SS7-31-03</t>
  </si>
  <si>
    <t>615075375</t>
  </si>
  <si>
    <t>1791358254</t>
  </si>
  <si>
    <t>2512713220</t>
  </si>
  <si>
    <t>6108942708</t>
  </si>
  <si>
    <t>CL 174 KR 54 B-59 VILLA DEL PRADO 59 LAT:4.75605788 LON:-74.05383501</t>
  </si>
  <si>
    <t>1792371764</t>
  </si>
  <si>
    <t>2512718716</t>
  </si>
  <si>
    <t>6108461664</t>
  </si>
  <si>
    <t>KR 130 CL 132 B-54 LOS NOGALES 54 LAT:4.74254577 LON:-74.11316557</t>
  </si>
  <si>
    <t>474074110</t>
  </si>
  <si>
    <t>1787048214</t>
  </si>
  <si>
    <t>2512695867</t>
  </si>
  <si>
    <t>FS202605041409141926</t>
  </si>
  <si>
    <t>6066778045</t>
  </si>
  <si>
    <t>KR 36 A CL 31-34 COLVILLAS 34 LAT:6.17632697 LON:-75.33834522</t>
  </si>
  <si>
    <t>COLVILLAS</t>
  </si>
  <si>
    <t>Marinilla 2</t>
  </si>
  <si>
    <t>5440000OH_ANTALMLLA_I_7360_Marinilla_CentroCENTR-CT6-47-01SS6-47-01@5440000_OH_ANTALMLLA_I_7360_Marinilla_Centro_CENTR-CT6-47-01_SS6-47-01</t>
  </si>
  <si>
    <t>617575335</t>
  </si>
  <si>
    <t>1788694379</t>
  </si>
  <si>
    <t>2512701294</t>
  </si>
  <si>
    <t>6108891861</t>
  </si>
  <si>
    <t>KR 95 D CL 86 A-17 CIUDAD BACHUE I 17 INT 1 APT 409 LAT:4.71452201 LON:-74.10423932</t>
  </si>
  <si>
    <t>471074100</t>
  </si>
  <si>
    <t>1789976359</t>
  </si>
  <si>
    <t>2512709411</t>
  </si>
  <si>
    <t>6105303009</t>
  </si>
  <si>
    <t>KR 116 A CL 15 C-70 MORABIA-FONTIBON 70 TOR 3 APT 1305 LAT:4.6814827 LON:-74.15707694</t>
  </si>
  <si>
    <t>11001000OH_BOGALCGOC_I_7360_32030_Bogota_Colfrigos_3COLFR-PC1-6-05SS1-6-05@11001000_OH_BOGALCGOC_I_7360_32030_Bogota_Colfrigos_3_COLFR-PC1-6-05_SS1-6-05</t>
  </si>
  <si>
    <t>1791266038</t>
  </si>
  <si>
    <t>2512712873</t>
  </si>
  <si>
    <t>6108943542</t>
  </si>
  <si>
    <t>Santo Domingo</t>
  </si>
  <si>
    <t>5376000OH_ANTALLEJA_I_7360_LaCeja_CentroCENTR-CT1-83-02SS1-83-02@5376000_OH_ANTALLEJA_I_7360_LaCeja_Centro_CENTR-CT1-83-02_SS1-83-02</t>
  </si>
  <si>
    <t>1792363938</t>
  </si>
  <si>
    <t>2512718601</t>
  </si>
  <si>
    <t>6086662278</t>
  </si>
  <si>
    <t>KR 50 CL 4-75 BARCELONA 75 APT 201 LAT:4.6171137 LON:-74.11396459</t>
  </si>
  <si>
    <t>1792793712</t>
  </si>
  <si>
    <t>2512720811</t>
  </si>
  <si>
    <t>6034906801</t>
  </si>
  <si>
    <t>CL 1 AV 7 E-71 QUINTA ORIENTAL 71 LAT:7.89765847 LON:-72.493959164</t>
  </si>
  <si>
    <t>789572490</t>
  </si>
  <si>
    <t>1791237298</t>
  </si>
  <si>
    <t>2512712906</t>
  </si>
  <si>
    <t>FS202605111051233184</t>
  </si>
  <si>
    <t>6108977789</t>
  </si>
  <si>
    <t>KR 19 CL 13 A-25 GUAYAQUIL 25 LAT:3.43970106 LON:-76.52735376</t>
  </si>
  <si>
    <t>76001000OH_VALALCLOG_I_7360_Cali_SWColon_7COLON-CT5/6-50-05SS6-50-05@76001000_OH_VALALCLOG_I_7360_Cali_SWColon_7_COLON-CT5/6-50-05_SS6-50-05</t>
  </si>
  <si>
    <t>343576525</t>
  </si>
  <si>
    <t>3114070010</t>
  </si>
  <si>
    <t>1791636954</t>
  </si>
  <si>
    <t>2512715191</t>
  </si>
  <si>
    <t>FS202605111826453641</t>
  </si>
  <si>
    <t>6060614198</t>
  </si>
  <si>
    <t>CL 53 S KR 19 A-12 SAN CARLOS-TUNJUELIT 12 APT 201 LAT:4.56870105 LON:-74.13124703</t>
  </si>
  <si>
    <t>11001000OH_BOGHIMCOB_I_5800_53000_Marruecos_2MARRU-CT7/8-84-03SS8-84-03@11001000_OH_BOGHIMCOB_I_5800_53000_Marruecos_2_MARRU-CT7/8-84-03_SS8-84-03</t>
  </si>
  <si>
    <t>1792290474</t>
  </si>
  <si>
    <t>2512718829</t>
  </si>
  <si>
    <t>6109021510</t>
  </si>
  <si>
    <t>TV 60 CL 126-50 NIZA 50 TOR 3 APT 910 LAT:4.71034969 LON:-74.07216763</t>
  </si>
  <si>
    <t>11001000OH_BOGALMATG_I_7360_21000_Morato_7MORAT-PC7-115-09SS7-115-09@11001000_OH_BOGALMATG_I_7360_21000_Morato_7_MORAT-PC7-115-09_SS7-115-09</t>
  </si>
  <si>
    <t>1784713706</t>
  </si>
  <si>
    <t>2512686208</t>
  </si>
  <si>
    <t>6108762865</t>
  </si>
  <si>
    <t>CL 2 O KR 1-33 EL PEQON 33 LAT:3.4509466 LON:-76.54154569</t>
  </si>
  <si>
    <t>76001000OH_VALALSICI_I_7360_Cali_SantaMonica_9STMON-CT1-60-01SS1-60-01@76001000_OH_VALALSICI_I_7360_Cali_SantaMonica_9_STMON-CT1-60-01_SS1-60-01</t>
  </si>
  <si>
    <t>1792713438</t>
  </si>
  <si>
    <t>2512720407</t>
  </si>
  <si>
    <t>6109083961</t>
  </si>
  <si>
    <t>KR 72 CL 68 B-21 BOYACA 21 LAT:4.68369113 LON:-74.09792003</t>
  </si>
  <si>
    <t>468074095</t>
  </si>
  <si>
    <t>1792638184</t>
  </si>
  <si>
    <t>2512719848</t>
  </si>
  <si>
    <t>FS202605131113530331</t>
  </si>
  <si>
    <t>6109083786</t>
  </si>
  <si>
    <t>KR 61 CL 79-27 LIBERTAD-BARRI UNIDO 27 APT 201 LAT:4.67814792 LON:-74.07688606</t>
  </si>
  <si>
    <t>11001000110577843153364|11001000_110577843_CT6/7-21-41</t>
  </si>
  <si>
    <t>1791836383</t>
  </si>
  <si>
    <t>2512715968</t>
  </si>
  <si>
    <t>FS202605120857110013</t>
  </si>
  <si>
    <t>6085096473</t>
  </si>
  <si>
    <t>KR 31 CL 17-84 SANTA ELENA 84 APT 202 LAT:3.42673169 LON:-76.52363964</t>
  </si>
  <si>
    <t>76001000OH_VALALCLOH_I_7360_Cali_SWColon_8COLON-CT6-23-03SS6-23-03@76001000_OH_VALALCLOH_I_7360_Cali_SWColon_8_COLON-CT6-23-03_SS6-23-03</t>
  </si>
  <si>
    <t>342576520</t>
  </si>
  <si>
    <t>1791629445</t>
  </si>
  <si>
    <t>2512715194</t>
  </si>
  <si>
    <t>6108988218</t>
  </si>
  <si>
    <t>CL 38 KR 32-21 MEJORAS PUBLICAS 21 APT 404 LAT:7.12252632 LON:-73.11277604</t>
  </si>
  <si>
    <t>712073110</t>
  </si>
  <si>
    <t>1792909152</t>
  </si>
  <si>
    <t>2512721620</t>
  </si>
  <si>
    <t>6109093268</t>
  </si>
  <si>
    <t>CL 70 A S KR 102-51 CDE EL RECREO 51 BQU 4 CAS 26 LAT:4.63704186 LON:-74.20404551</t>
  </si>
  <si>
    <t>463574200</t>
  </si>
  <si>
    <t>1599517878428088329</t>
  </si>
  <si>
    <t>1792019484</t>
  </si>
  <si>
    <t>2512716552</t>
  </si>
  <si>
    <t>6109012999</t>
  </si>
  <si>
    <t>KR 8 CL 14 S-50 SOCIEGO 50 TOR 1 APT 305 LAT:4.57817185 LON:-74.08953701</t>
  </si>
  <si>
    <t>1073679908</t>
  </si>
  <si>
    <t>MELISSA GABRIELA BENAVIDES RINCON</t>
  </si>
  <si>
    <t>mgbenavideri</t>
  </si>
  <si>
    <t>11001000OH_BOGALCTRD_I_7360_51261_Centro_4CENTR-PC6-103-02SS6-103-02@11001000_OH_BOGALCTRD_I_7360_51261_Centro_4_CENTR-PC6-103-02_SS6-103-02</t>
  </si>
  <si>
    <t>457574085</t>
  </si>
  <si>
    <t>1789728949</t>
  </si>
  <si>
    <t>2512707042</t>
  </si>
  <si>
    <t>FS202605081100332805</t>
  </si>
  <si>
    <t>6108917334</t>
  </si>
  <si>
    <t>11001000OH_BOGALASTC_I_7360_11000_Autopista_3AUTOP-PC7-29-15SS7-29-15@11001000_OH_BOGALASTC_I_7360_11000_Autopista_3_AUTOP-PC7-29-15_SS7-29-15</t>
  </si>
  <si>
    <t>QC - CLIENTE NO SOLICITO EL SERVICIO Se marca a los numeros: 3118846327 Titular Laura Valentina Mu¿oz Soto no se logra contacto, se registra intento de contacto 13/05/2026 11:56 a._x001A_m. Ya se realizaron los 6 intentos de contacto, se procede a cancelar</t>
  </si>
  <si>
    <t>1791540814</t>
  </si>
  <si>
    <t>2512714195</t>
  </si>
  <si>
    <t>FS202605111552113594</t>
  </si>
  <si>
    <t>6108987090</t>
  </si>
  <si>
    <t>KR 16 A CL 50-66 ALAMOS NORTE 66 APT 102 LAT:2.95451227 LON:-75.28789351</t>
  </si>
  <si>
    <t>ALAMOS NORTE</t>
  </si>
  <si>
    <t>APOSENTOS</t>
  </si>
  <si>
    <t>41001000OH_HUIALCBAS_I_7360_Neiva_Ceibas_1CEIBA-CT6-18-02SS6-18-02@41001000_OH_HUIALCBAS_I_7360_Neiva_Ceibas_1_CEIBA-CT6-18-02_SS6-18-02</t>
  </si>
  <si>
    <t>295075285</t>
  </si>
  <si>
    <t>1792909163</t>
  </si>
  <si>
    <t>2512721734</t>
  </si>
  <si>
    <t>6109092278</t>
  </si>
  <si>
    <t>KR 21 CL 3-64 VILLA URBANIA 64 LCA 101 LAT:4.73382745 LON:-74.27668442</t>
  </si>
  <si>
    <t>1792786851</t>
  </si>
  <si>
    <t>2512720827</t>
  </si>
  <si>
    <t>6109094065</t>
  </si>
  <si>
    <t>CL 53 A S KR 37 A-14 FATIMA 14 APT 102 LAT:4.58699691 LON:-74.14108946</t>
  </si>
  <si>
    <t>1792846041</t>
  </si>
  <si>
    <t>2512721154</t>
  </si>
  <si>
    <t>6109084211</t>
  </si>
  <si>
    <t>CL 10 B KR 88 A-27 VDA TINTAL URBANO 27 TOR 15 APT 403 LAT:4.6530546 LON:-74.15003871</t>
  </si>
  <si>
    <t>1792713484</t>
  </si>
  <si>
    <t>2512720060</t>
  </si>
  <si>
    <t>FS202605131305560256</t>
  </si>
  <si>
    <t>6075220938</t>
  </si>
  <si>
    <t>CL 67 A KR 8 A-24 TUNJA 24 LAT:5.5739612766666 LON:-73.34326365</t>
  </si>
  <si>
    <t>3103248888</t>
  </si>
  <si>
    <t>1791602963</t>
  </si>
  <si>
    <t>2512714698</t>
  </si>
  <si>
    <t>6108985201</t>
  </si>
  <si>
    <t>KR 3 CL 18-87 CJR ALEROS SABANA 87 CAS 12 LAT:4.8641895 LON:-74.05130864</t>
  </si>
  <si>
    <t>Centro7</t>
  </si>
  <si>
    <t>25175000OH_CUNHICENB_I_5800_Chia_Centro_2MATRI-CT1-71-05SS1-71-05@25175000_OH_CUNHICENB_I_5800_Chia_Centro_2_MATRI-CT1-71-05_SS1-71-05</t>
  </si>
  <si>
    <t>486074050</t>
  </si>
  <si>
    <t>1790538136</t>
  </si>
  <si>
    <t>2512712230</t>
  </si>
  <si>
    <t>FS202605101810293890</t>
  </si>
  <si>
    <t>6108926596</t>
  </si>
  <si>
    <t>KR 28 CL 48 C S-24 SAMORE 24 LAT:4.58240233 LON:-74.13260083</t>
  </si>
  <si>
    <t>QC - YA TIENE SERVICIO MOVISTAR INSTALADO CON LA ORDEN FS202605111342563125</t>
  </si>
  <si>
    <t>3223672791</t>
  </si>
  <si>
    <t>1792889912</t>
  </si>
  <si>
    <t>2512721470</t>
  </si>
  <si>
    <t>6109093206</t>
  </si>
  <si>
    <t>KR 27 G CL 36 E S-29 LA PRADERA 29 LAT:6.16571427 LON:-75.57806235</t>
  </si>
  <si>
    <t>1792901258</t>
  </si>
  <si>
    <t>2512721950</t>
  </si>
  <si>
    <t>6109080331</t>
  </si>
  <si>
    <t>TV 48 A DG 21 E-106 EL BOSQUE 106 APT 201 LAT:10.39587733 LON:-75.51792102</t>
  </si>
  <si>
    <t>1789977747</t>
  </si>
  <si>
    <t>2512709212</t>
  </si>
  <si>
    <t>6108934895</t>
  </si>
  <si>
    <t>CL 107 B KR 43 A-07 POPULAR 07 INT 201 LAT:6.295691 LON:-75.54949761</t>
  </si>
  <si>
    <t>5001000OH_ANTALAUEF_I_7360_Medellin_Aranjuez_6ARANJ-CT5/6-36-13SS6-36-13@5001000_OH_ANTALAUEF_I_7360_Medellin_Aranjuez_6_ARANJ-CT5/6-36-13_SS6-36-13</t>
  </si>
  <si>
    <t>1791830781</t>
  </si>
  <si>
    <t>2512715964</t>
  </si>
  <si>
    <t>FS202605120759160002</t>
  </si>
  <si>
    <t>1034829749</t>
  </si>
  <si>
    <t>DG 2 KR 66-09 GALAN-PUENTE ARANDA 09 TOR 7 APT 527 LAT:4.62223251 LON:-74.1242254</t>
  </si>
  <si>
    <t>11001000113593822640498|11001000_113593822_PC7-85-08</t>
  </si>
  <si>
    <t>CONTADOR</t>
  </si>
  <si>
    <t>MET</t>
  </si>
  <si>
    <t>LEGALIZADA</t>
  </si>
  <si>
    <t>PEND LEGALIZAR</t>
  </si>
  <si>
    <t>DUO</t>
  </si>
  <si>
    <t>N</t>
  </si>
  <si>
    <t>S</t>
  </si>
  <si>
    <t>Agendada</t>
  </si>
  <si>
    <t>PM</t>
  </si>
  <si>
    <t>2026-05-11</t>
  </si>
  <si>
    <t>21876460</t>
  </si>
  <si>
    <t>EC202605111652038304_6287</t>
  </si>
  <si>
    <t>Cliente reagenda por autogestion</t>
  </si>
  <si>
    <t>ALTABA</t>
  </si>
  <si>
    <t>Por favor para cancelar</t>
  </si>
  <si>
    <t>9010281327</t>
  </si>
  <si>
    <t>Mauricio  Duarte</t>
  </si>
  <si>
    <t>1020401274</t>
  </si>
  <si>
    <t>Mauricio Duarte</t>
  </si>
  <si>
    <t>CL   |80|    |     |s |KR   |61|    |     |  30</t>
  </si>
  <si>
    <t>-75.64383595</t>
  </si>
  <si>
    <t>6.15845712</t>
  </si>
  <si>
    <t>Silver++</t>
  </si>
  <si>
    <t>Plan Banda Ancha 900Mbps Solo Internet_Nac_25423 Cargo de Instalacion Banda Ancha_10319  Descuento Cortesia 100% x 1 mes_50502</t>
  </si>
  <si>
    <t>RESIDENCIAL</t>
  </si>
  <si>
    <t>Autogestion</t>
  </si>
  <si>
    <t>3186780272</t>
  </si>
  <si>
    <t>05380000</t>
  </si>
  <si>
    <t>LA ESTRELLA</t>
  </si>
  <si>
    <t>05</t>
  </si>
  <si>
    <t>OH_ANTHIIGUB_I_5800</t>
  </si>
  <si>
    <t>EC202605111652038304</t>
  </si>
  <si>
    <t>NSNSSNS</t>
  </si>
  <si>
    <t>INMEL</t>
  </si>
  <si>
    <t>INST BA</t>
  </si>
  <si>
    <t>BK_ANT_MEDELL_APRO</t>
  </si>
  <si>
    <t>VERDADERO</t>
  </si>
  <si>
    <t>&lt;XA_EQUIPMENT&gt;&lt;Tipo_Equipo&gt;MODEMWIFI&lt;/Tipo_Equipo&gt;&lt;Numero&gt;1&lt;/Numero&gt;&lt;Accion&gt;I&lt;/Accion&gt;&lt;Familia&gt;BA&lt;/Familia&gt;&lt;/XA_EQUIPMENT&gt;</t>
  </si>
  <si>
    <t>FullStack</t>
  </si>
  <si>
    <t>21877696</t>
  </si>
  <si>
    <t>EC202605112120273343_4014</t>
  </si>
  <si>
    <t>8310120503</t>
  </si>
  <si>
    <t>Katy Beatriz Araujo Mier</t>
  </si>
  <si>
    <t>52817731</t>
  </si>
  <si>
    <t>Katy Beatriz  Araujo Mier</t>
  </si>
  <si>
    <t>CL   |16|B   |     |  |KR   |55|    |     |  124</t>
  </si>
  <si>
    <t>-75.58318663</t>
  </si>
  <si>
    <t>6.22064486</t>
  </si>
  <si>
    <t>3024142380</t>
  </si>
  <si>
    <t>OH_ANTHIGBAL_I_5800</t>
  </si>
  <si>
    <t>EC202605112120273343</t>
  </si>
  <si>
    <t>FALSO</t>
  </si>
  <si>
    <t>AM</t>
  </si>
  <si>
    <t>2026-05-13</t>
  </si>
  <si>
    <t>21886831</t>
  </si>
  <si>
    <t>EC202605131655130512_3186</t>
  </si>
  <si>
    <t>VLADIMIR  MONTA¿O ORREGO</t>
  </si>
  <si>
    <t>71670590</t>
  </si>
  <si>
    <t>VLADIMIR MONTA¿O ORREGO</t>
  </si>
  <si>
    <t>KR   |42|B   |     |  |CL   |107|B   |     |  12</t>
  </si>
  <si>
    <t>-75.54769216</t>
  </si>
  <si>
    <t>6.29538001</t>
  </si>
  <si>
    <t>3007773951</t>
  </si>
  <si>
    <t>STO DOMINGO SAVIO 1</t>
  </si>
  <si>
    <t>OH_ANTALAUEF_I_7360</t>
  </si>
  <si>
    <t>EC202605131655130512</t>
  </si>
  <si>
    <t>21887456</t>
  </si>
  <si>
    <t>EC202605131841567862_7996</t>
  </si>
  <si>
    <t>1504091817</t>
  </si>
  <si>
    <t>Roy Extiben Barrera Acosta</t>
  </si>
  <si>
    <t>1100951334</t>
  </si>
  <si>
    <t>TV   |35|D   |     |s |DG   |32|    |     |  25</t>
  </si>
  <si>
    <t>-75.58087244</t>
  </si>
  <si>
    <t>6.16858408</t>
  </si>
  <si>
    <t>3008378045</t>
  </si>
  <si>
    <t>OH_ANTHIEADO_I_5800</t>
  </si>
  <si>
    <t>EC202605131841567862</t>
  </si>
  <si>
    <t>21887796</t>
  </si>
  <si>
    <t>EC202605132024104920_9988</t>
  </si>
  <si>
    <t>1004041015</t>
  </si>
  <si>
    <t>Claudia Milena Jaramillo Franco</t>
  </si>
  <si>
    <t>43275267</t>
  </si>
  <si>
    <t>KR   |61|    |     |  |CL   |33|    |     |  51 TOR 1 APT 2305 APT 2305</t>
  </si>
  <si>
    <t>-75.63234257</t>
  </si>
  <si>
    <t>6.16701456</t>
  </si>
  <si>
    <t>3103725727</t>
  </si>
  <si>
    <t>CJR BAHIA GRANDE</t>
  </si>
  <si>
    <t>OH_ANTHIIGUC_I_5800</t>
  </si>
  <si>
    <t>EC202605132024104920</t>
  </si>
  <si>
    <t>2026-05-14</t>
  </si>
  <si>
    <t>21900759</t>
  </si>
  <si>
    <t>EC202605141733020746_7848</t>
  </si>
  <si>
    <t>8508180347</t>
  </si>
  <si>
    <t>Susana  Cardona Agudelo</t>
  </si>
  <si>
    <t>1035431116</t>
  </si>
  <si>
    <t>Susana Cardona Agudelo</t>
  </si>
  <si>
    <t>KR   |78|    |     |  |CL   |33|A   |     |  28 TOR 1 APT 201 APT 201</t>
  </si>
  <si>
    <t>-75.59813598</t>
  </si>
  <si>
    <t>6.23991195</t>
  </si>
  <si>
    <t>Plan Banda Ancha 900Mbps Solo Internet_Disney Premium_Nac_25339 Cargo de Instalacion Banda Ancha_10319  Descuento Cortesia 100% x 1 mes_50502</t>
  </si>
  <si>
    <t>3245930047</t>
  </si>
  <si>
    <t>OH_ANTHITACG_I_5800</t>
  </si>
  <si>
    <t>EC202605141733020746</t>
  </si>
  <si>
    <t>21900998</t>
  </si>
  <si>
    <t>EC202605141753347535_9361</t>
  </si>
  <si>
    <t>Importante ¿¿ El router debe ser bueno, es para trabajo de streaming en vivo, gaming, con tigo cancelamos haciendo petición a la SIC debido a que no cumplía con la velocidad.    El router debe ser de última tecnología y seguridad, permitir múltiples conexi</t>
  </si>
  <si>
    <t>Brandon  Arcila</t>
  </si>
  <si>
    <t>1151962754</t>
  </si>
  <si>
    <t>KR   |57|D   |     |  |CL   |10|    |     |  21</t>
  </si>
  <si>
    <t>-75.38865245</t>
  </si>
  <si>
    <t>6.12629423</t>
  </si>
  <si>
    <t>3182169032</t>
  </si>
  <si>
    <t>PIETRASANTA CMPESTRE</t>
  </si>
  <si>
    <t>OH_ANTALRGRO_I_7360</t>
  </si>
  <si>
    <t>EC202605141753347535</t>
  </si>
  <si>
    <t>21901205</t>
  </si>
  <si>
    <t>EC202605141812566672_8750</t>
  </si>
  <si>
    <t>Juan Pablo D¿vila Ossa</t>
  </si>
  <si>
    <t>1036251015</t>
  </si>
  <si>
    <t>CL   |47|    |     |  |KR   |29|    |     |  10 APT 401</t>
  </si>
  <si>
    <t>-75.55293869</t>
  </si>
  <si>
    <t>6.23890042</t>
  </si>
  <si>
    <t>3215663898</t>
  </si>
  <si>
    <t>OH_ANTALFICB_I_7360</t>
  </si>
  <si>
    <t>EC202605141812566672</t>
  </si>
  <si>
    <t>21901715</t>
  </si>
  <si>
    <t>EC202605142032528469_4692</t>
  </si>
  <si>
    <t>2406292000</t>
  </si>
  <si>
    <t>Yelena Mariam Duran Jaimes</t>
  </si>
  <si>
    <t>2000027172</t>
  </si>
  <si>
    <t>Yelena Mariam  Duran Jaimes</t>
  </si>
  <si>
    <t>CL   |45|E   |     |  |KR   |73|A   |     |  23 APT 501</t>
  </si>
  <si>
    <t>-75.5928186</t>
  </si>
  <si>
    <t>6.25193514</t>
  </si>
  <si>
    <t>3208404437</t>
  </si>
  <si>
    <t>OH_ANTHITACB_I_5800</t>
  </si>
  <si>
    <t>EC202605142032528469</t>
  </si>
  <si>
    <t>21901798</t>
  </si>
  <si>
    <t>EC202605142158569072_2079</t>
  </si>
  <si>
    <t>Juan Esteban Caicedo Valencia</t>
  </si>
  <si>
    <t>1036252374</t>
  </si>
  <si>
    <t>Juan Esteban  Caicedo Valencia</t>
  </si>
  <si>
    <t>TV   |42|B   |     |  |DG   |42|C   |     |  49</t>
  </si>
  <si>
    <t>-75.366297</t>
  </si>
  <si>
    <t>6.15231259</t>
  </si>
  <si>
    <t>3334321919</t>
  </si>
  <si>
    <t>ASOCOR</t>
  </si>
  <si>
    <t>EC202605142158569072</t>
  </si>
  <si>
    <t>EVA-RESCATE BO Se realiza interacción con la titular EDISON PATIO LOPEZ al número 3136584672 Indica que no desea la telefonía dentro del servicio de trio solo desea el servicio de BA y TV se le indica que solo existen 3 tipos de planes y que el servicio al ser con decos viene incluida la telefonía y esta no se puede retirar e indica que acepta el servicio, indica que es una casa de barrio sin administración, con Contadores Compartidos, Se procede a agendar para el día Sábado, 02 de Mayo del 2026 en la franja AM 700 a.m. - 1200 p.m. GESTIÓN REALIZADA POR CHAT EVA GESTIONA Cafa</t>
  </si>
  <si>
    <t>2026-04-29</t>
  </si>
  <si>
    <t>21830965</t>
  </si>
  <si>
    <t>FS202604291647071609_3614</t>
  </si>
  <si>
    <t>Cliente solicita reagendar EECC speedy</t>
  </si>
  <si>
    <t>QC-PLAN ERRADO OFERTA PRIMARIA</t>
  </si>
  <si>
    <t>ALTAVOIBATVIQT</t>
  </si>
  <si>
    <t>Contratista solicita posponer para : 14/05/2026 AM - Fecha inicial de la orden : 13/05/2026 PM - Formulario CONTRATISTA - Gestiona Karol Molano 13/05/2026 null</t>
  </si>
  <si>
    <t>6046711646</t>
  </si>
  <si>
    <t>IPVT:640003795882</t>
  </si>
  <si>
    <t>EDISON PATI¿O LOPEZ</t>
  </si>
  <si>
    <t>15354050</t>
  </si>
  <si>
    <t>9999999</t>
  </si>
  <si>
    <t>45560756</t>
  </si>
  <si>
    <t>CL   |21|    |     |  |KR   |34|    |     | 08</t>
  </si>
  <si>
    <t>-75.33447624</t>
  </si>
  <si>
    <t>6.07520297</t>
  </si>
  <si>
    <t>LBBATVIQT</t>
  </si>
  <si>
    <t>Plan Voz Ilimitado Nacional_RV_25016 Preferido Fijo Movil Incluido_20030  Descuento Cortesia 100% x 1 mes_50502  Bundled_Bloqueos_20265Plan Banda Ancha 900Mbps_IPTV_1_Decos_Trio_25424 Cargo de Instalacion Banda Ancha_10319  Descuento Cortesia 100% x 1 mes_50502Plan IPTV TRIO_RV_25242 Deco Incluido IPTV_40045  Descuento Cortesia 100% x 1 mes_50502</t>
  </si>
  <si>
    <t>3136584672</t>
  </si>
  <si>
    <t>05148000</t>
  </si>
  <si>
    <t>EL CARMEN DE VIBORAL</t>
  </si>
  <si>
    <t>OH_ANTALCRAL_I_7360</t>
  </si>
  <si>
    <t>FS202604291647071609</t>
  </si>
  <si>
    <t>NSNSSSS</t>
  </si>
  <si>
    <t>LBBATVIQTLB</t>
  </si>
  <si>
    <t>BK_ANT_ORIENTE</t>
  </si>
  <si>
    <t>AGENDADAS EN EL PASADO CON MOTIVO QC, QF O QT</t>
  </si>
  <si>
    <t>&lt;XA_EQUIPMENT&gt;&lt;Tipo_Equipo&gt;DECOHDIP&lt;/Tipo_Equipo&gt;&lt;Numero&gt;1&lt;/Numero&gt;&lt;Accion&gt;I&lt;/Accion&gt;&lt;Familia&gt;TV&lt;/Familia&gt;&lt;/XA_EQUIPMENT&gt;&lt;XA_EQUIPMENT&gt;&lt;Tipo_Equipo&gt;MODEMWIFI&lt;/Tipo_Equipo&gt;&lt;Numero&gt;1&lt;/Numero&gt;&lt;Accion&gt;I&lt;/Accion&gt;&lt;Familia&gt;BA&lt;/Familia&gt;&lt;/XA_EQUIPMENT&gt;</t>
  </si>
  <si>
    <t>AGENDA DISPONIBLE-se marca a los numeros 3105003465 6015653235 6043169386 3028372880 Titular: CARLOS ANDRES LOPEZ RAMIREZ se confirma fecha cita</t>
  </si>
  <si>
    <t>2026-05-07</t>
  </si>
  <si>
    <t>21861846</t>
  </si>
  <si>
    <t>FS202605071502172800_7390</t>
  </si>
  <si>
    <t>Cliente solicita reagendar</t>
  </si>
  <si>
    <t>CARLOS ANDRES LOPEZ RAMIREZ</t>
  </si>
  <si>
    <t>8163367</t>
  </si>
  <si>
    <t>015653235</t>
  </si>
  <si>
    <t>43169386</t>
  </si>
  <si>
    <t>KR   |71|B   |     |  |CL   |91|    |     | 12</t>
  </si>
  <si>
    <t>-75.57739895333</t>
  </si>
  <si>
    <t>6.2846487566666</t>
  </si>
  <si>
    <t>Convergente_MTotal_Single_Voz Ilim Nal _Ba Ancha 900Mbps_Mov Ilim_Nac_25421 Descuento 100% cargo de instalacion Banda Ancha_17733  Cargo de Instalacion Banda Ancha_10319  Descuento Convergente LB+BA+TV 100% x 1 Mes_13217</t>
  </si>
  <si>
    <t>Cliente no contesta</t>
  </si>
  <si>
    <t>3105003465</t>
  </si>
  <si>
    <t>OH_ANTALCLLB_I_7360</t>
  </si>
  <si>
    <t>FS202605071502172800</t>
  </si>
  <si>
    <t>AGENDAMIENTO_se marca al 3102585142. contesta titular JUAN ESTEBAN CASTAÑO.  Se agenda para 2026-05-15 PM observacion teléfonos de contacto_ 3102585142, 3146968168. favor llegar muy temprano, solicita titular.  Se valida datos correctos de la orden gestiona Mario Garcia. 14/5/2026 Go Contact.</t>
  </si>
  <si>
    <t>21862908</t>
  </si>
  <si>
    <t>FS202605071719282831_7980</t>
  </si>
  <si>
    <t>Contratista solicita reagendar</t>
  </si>
  <si>
    <t>JUAN ESTEBAN CASTA¿O</t>
  </si>
  <si>
    <t>1043844828</t>
  </si>
  <si>
    <t>3102585142</t>
  </si>
  <si>
    <t>KR   |50|C   |     |  |CL   |65|    |     | 36</t>
  </si>
  <si>
    <t>-75.56250766</t>
  </si>
  <si>
    <t>6.2624406125</t>
  </si>
  <si>
    <t>OH_ANTALAUED_I_7360</t>
  </si>
  <si>
    <t>FS202605071719282831</t>
  </si>
  <si>
    <t>AGENDAMIENTO_se marca al 3148086038 contesta tercero Valentina Hija Se agenda para 2026-05-14 PM observacion número adicional 3195546998, técnico llamar antes de ir Se valida datos correctos de la orden gestiona Libardo Rivera 13/5/2026 Go Contact</t>
  </si>
  <si>
    <t>2026-05-08</t>
  </si>
  <si>
    <t>21866374</t>
  </si>
  <si>
    <t>FS202605081456223589_1715</t>
  </si>
  <si>
    <t>Contratista solicita posponer para : 13/05/2026 PM - Fecha inicial de la orden : 09/05/2026 PM - Formulario CONTRATISTA - Gestiona Katherin Gutierrez 09/05/2026 null</t>
  </si>
  <si>
    <t>6042084554</t>
  </si>
  <si>
    <t>IPVT:640003801978</t>
  </si>
  <si>
    <t>SANDRA MILENA MESA RODRIGUEZ</t>
  </si>
  <si>
    <t>43275773</t>
  </si>
  <si>
    <t>KR   |42|    |     |  |CL   |63|    |     | 54 APT 103</t>
  </si>
  <si>
    <t>-75.55610436</t>
  </si>
  <si>
    <t>6.25633032</t>
  </si>
  <si>
    <t>Plan Voz Ilimitado Nacional_RV_25188 Descuento Convergente LB+BA+TV 100% x 1 Mes_13217  Preferido Fijo Movil Incluido_20030  Bundled_Bloqueos_20265Convergente_Plan Ancha 900Mbps_Mov Ilim_Trio_25422 Descuento 100% cargo de instalacion Banda Ancha_17733  Cargo de Instalacion Banda Ancha_10319  Descuento Convergente LB+BA+TV 100% x 1 Mes_13217Plan IPTV TRIO_RV_25427 Deco Incluido IPTV_40045  Descuento Convergente LB+BA+TV 100% x 1 Mes_13217  Segundo Deco Incluido IPTV_40098</t>
  </si>
  <si>
    <t>PLATINO</t>
  </si>
  <si>
    <t>3148086038</t>
  </si>
  <si>
    <t>FS202605081456223589</t>
  </si>
  <si>
    <t>&lt;XA_EQUIPMENT&gt;&lt;Tipo_Equipo&gt;DECOHDIP&lt;/Tipo_Equipo&gt;&lt;Numero&gt;2&lt;/Numero&gt;&lt;Accion&gt;I&lt;/Accion&gt;&lt;Familia&gt;TV&lt;/Familia&gt;&lt;/XA_EQUIPMENT&gt;&lt;XA_EQUIPMENT&gt;&lt;Tipo_Equipo&gt;MODEMWIFI&lt;/Tipo_Equipo&gt;&lt;Numero&gt;1&lt;/Numero&gt;&lt;Accion&gt;I&lt;/Accion&gt;&lt;Familia&gt;BA&lt;/Familia&gt;&lt;/XA_EQUIPMENT&gt;</t>
  </si>
  <si>
    <t>Contratista solicita posponer para : 15/05/2026 AM - Fecha inicial de la orden : 12/05/2026 AM - Formulario CONTRATISTA - Gestiona Katherin Gutierrez 12/05/2026</t>
  </si>
  <si>
    <t>2026-05-09</t>
  </si>
  <si>
    <t>21869814</t>
  </si>
  <si>
    <t>FS202605091224113500_4433</t>
  </si>
  <si>
    <t>MARIA YANET BUILES  MARIN</t>
  </si>
  <si>
    <t>39442394</t>
  </si>
  <si>
    <t>KR   |54|    |     |  |CL   |48|    |     | 16</t>
  </si>
  <si>
    <t>-75.37663859</t>
  </si>
  <si>
    <t>6.1527967</t>
  </si>
  <si>
    <t>Convergente_MTotal_Single_Voz Ilim Nal _Ba Ancha 900Mbps_Mov Ilim_Nac_25421 Descuento 100% cargo de instalacion Banda Ancha_17733  Descuento Convergente LB+BA+TV 100% x 1 Mes_13217</t>
  </si>
  <si>
    <t>3135194680</t>
  </si>
  <si>
    <t>BK_ANTIOQUIA_RIONEGRO</t>
  </si>
  <si>
    <t>21872800</t>
  </si>
  <si>
    <t>FS202605110720443127_0419</t>
  </si>
  <si>
    <t>Por favor ir a las 12 o 1</t>
  </si>
  <si>
    <t>MARIAN CAROLINA LONDO¿O ALZATE</t>
  </si>
  <si>
    <t>1214730527</t>
  </si>
  <si>
    <t>CL   |89|    |     |  |KR   |50|D   |     | 19 APT 401</t>
  </si>
  <si>
    <t>-75.56087571</t>
  </si>
  <si>
    <t>6.28113875</t>
  </si>
  <si>
    <t>3145174910</t>
  </si>
  <si>
    <t>OH_ANTHIAUEZ_I_5800</t>
  </si>
  <si>
    <t>FS202605110720443127</t>
  </si>
  <si>
    <t>21873572</t>
  </si>
  <si>
    <t>FS202605111022453448_8465</t>
  </si>
  <si>
    <t>El día 13 de mayo incumplieron la cita teníamos asignada. El día 13 de mayo incumplieron la cita teníamos asignada. El día 13 de mayo incumplieron la cita teníamos asignada.</t>
  </si>
  <si>
    <t>2407171126</t>
  </si>
  <si>
    <t>YOLANDA CASTA¿O CASTA¿O VASQUEZ</t>
  </si>
  <si>
    <t>1002670863</t>
  </si>
  <si>
    <t>56511111</t>
  </si>
  <si>
    <t>CL   |75|B   |     |s |KR   |38|    |     | 05 TOR 2 APT 1607 APT 1607</t>
  </si>
  <si>
    <t>-75.61634562</t>
  </si>
  <si>
    <t>6.14276153</t>
  </si>
  <si>
    <t>3016924414</t>
  </si>
  <si>
    <t>OH_ANTHISETC_I_5800</t>
  </si>
  <si>
    <t>FS202605111022453448</t>
  </si>
  <si>
    <t>Contratista solicita posponer para : 15/05/2026 PM - Fecha inicial de la orden : 14/05/2026 AM - Formulario CONTRATISTA - Gestiona Katherin Gutierrez 14/05/2026</t>
  </si>
  <si>
    <t>21874349</t>
  </si>
  <si>
    <t>FS202605111158474411_7745</t>
  </si>
  <si>
    <t>0811260413</t>
  </si>
  <si>
    <t>ELKIN ALVEIRO RIVAS ROBLEDO</t>
  </si>
  <si>
    <t>71251689</t>
  </si>
  <si>
    <t>CL   |53|D   |     |  |KR   |85|E   |     | 46 BQU 2 APT 331 APT 331</t>
  </si>
  <si>
    <t>-75.6010768</t>
  </si>
  <si>
    <t>6.27053725</t>
  </si>
  <si>
    <t>3508931805</t>
  </si>
  <si>
    <t>FS202605111158474411</t>
  </si>
  <si>
    <t>21875553</t>
  </si>
  <si>
    <t>FS202605111500393987_4205</t>
  </si>
  <si>
    <t>1506070228</t>
  </si>
  <si>
    <t>GUSTAVO ANDRES DUQUE LOPEZ</t>
  </si>
  <si>
    <t>1112782156</t>
  </si>
  <si>
    <t>CL   |17|C   |     |s |KR   |44|    |     | 177 APT 402</t>
  </si>
  <si>
    <t>-75.58071933</t>
  </si>
  <si>
    <t>6.18744206</t>
  </si>
  <si>
    <t>3226805510</t>
  </si>
  <si>
    <t>OH_ANTHIVLAS_I_5800</t>
  </si>
  <si>
    <t>FS202605111500393987</t>
  </si>
  <si>
    <t>AGENDAMIENTO_se marca al 3003552707. contesta titular MILENA ORTIZ CASAS.  Se agenda para 2026-05-15 AM observacion teléfonos de contacto_ 3003552707, 3013927189. favor llegar muy temprano, solicita titular. indica que ya le han incumplido varias citas de instalación.  Se valida datos correctos de la orden gestiona Mario Garcia. 14/5/2026 Go Contact.</t>
  </si>
  <si>
    <t>21875964</t>
  </si>
  <si>
    <t>FS202605111556164493_4423</t>
  </si>
  <si>
    <t>6042023459</t>
  </si>
  <si>
    <t>IPVT:640003804129</t>
  </si>
  <si>
    <t>MILENA ORTIZ CASAS</t>
  </si>
  <si>
    <t>43152442</t>
  </si>
  <si>
    <t>CL   |36|E   |     |s |KR   |29|A   |     | 16</t>
  </si>
  <si>
    <t>-75.57919193</t>
  </si>
  <si>
    <t>6.16676985</t>
  </si>
  <si>
    <t>3003552707</t>
  </si>
  <si>
    <t>OH_ANTHIEADB_I_5800</t>
  </si>
  <si>
    <t>FS202605111556164493</t>
  </si>
  <si>
    <t>AGENDAMIENTO se marca al 3044626221 contesta titular JOAQUIN ALBERTO AROCA GAMEZ Se agenda para 2026-05-15 PM observacion zona abierta llamar antes Se valida datos correctos de la orden gestiona VALENTINA RAMIREZ 14/5/2026</t>
  </si>
  <si>
    <t>21876673</t>
  </si>
  <si>
    <t>FS202605111726093481_4465</t>
  </si>
  <si>
    <t>JOAQUIN ALBERTO AROCA GAMEZ</t>
  </si>
  <si>
    <t>1003198281</t>
  </si>
  <si>
    <t>CL   |39|C   |     |  |KR   |38|D   |     | 56</t>
  </si>
  <si>
    <t>-75.56492218266</t>
  </si>
  <si>
    <t>6.238055852</t>
  </si>
  <si>
    <t>3044626221</t>
  </si>
  <si>
    <t>OH_ANTALFICO_I_7360</t>
  </si>
  <si>
    <t>FS202605111726093481</t>
  </si>
  <si>
    <t>AGENDAMIENTO_Torre_Incumplimiento_Contratista_se marca al 3164888819 contesta titular TILSON TORDECILLA PADILLA  Se agenda para 2026-05-15 PM observacion llamar antes de ir 3164888819, cliente solicita cumplimiento y prioridad en la instalación lo más temprano posible  Se valida datos correctos de la orden gestiona YINET AMAYA 14/5/2026 Go Contact</t>
  </si>
  <si>
    <t>21876848</t>
  </si>
  <si>
    <t>FS202605111741572149_8261</t>
  </si>
  <si>
    <t>Contratista solicita posponer para : 14/05/2026 PM - Fecha inicial de la orden : 12/05/2026 PM - Formulario CONTRATISTA - Gestiona Katherin Gutierrez 12/05/2026 null</t>
  </si>
  <si>
    <t>6042084359</t>
  </si>
  <si>
    <t>IPVT:640003804443</t>
  </si>
  <si>
    <t>TILSON TORDECILLA PADILLA</t>
  </si>
  <si>
    <t>1007670027</t>
  </si>
  <si>
    <t>KR   |75|B   |     |  |CL   |89|A   |     | 34 INT 301</t>
  </si>
  <si>
    <t>-75.58156231</t>
  </si>
  <si>
    <t>6.2869306</t>
  </si>
  <si>
    <t>Convergente Plan Voz Ilimitado Nacional 200 Min LDI TRIO_23493 Descuento Convergente LB+BA+TV 100% x 1 Mes_13217  Preferido Fijo Movil Incluido_20030Convergente_Plan Ancha 900Mbps_IPTV 2deco_Mov Ilim_Win Play_Trio_25348 Descuento 100% cargo de instalacion Banda Ancha_17733  Cargo de Instalacion Banda Ancha_10319  Descuento Convergente LB+BA+TV 100% x 1 Mes_13217Plan IPTV TRIO_RV_25357 Deco Incluido IPTV_40045  Descuento Convergente LB+BA+TV 100% x 1 Mes_13217  Segundo Deco Incluido IPTV_40098</t>
  </si>
  <si>
    <t>3164888819</t>
  </si>
  <si>
    <t>FS202605111741572149</t>
  </si>
  <si>
    <t>2026-05-12</t>
  </si>
  <si>
    <t>21878170</t>
  </si>
  <si>
    <t>FS202605120904080010_7862</t>
  </si>
  <si>
    <t>VICTOR HUGO VILLADA</t>
  </si>
  <si>
    <t>1047493777</t>
  </si>
  <si>
    <t>3124579964</t>
  </si>
  <si>
    <t>CL   |43|    |     |  |KR   |30|    |     | 23 APT 302</t>
  </si>
  <si>
    <t>-75.55533126</t>
  </si>
  <si>
    <t>6.23679579</t>
  </si>
  <si>
    <t>3015481726</t>
  </si>
  <si>
    <t>LA MILAGROSA</t>
  </si>
  <si>
    <t>FS202605120904080010</t>
  </si>
  <si>
    <t>AGENDAMIENTO_se marca al 3187640351. contesta titular LUZ MERY JIMENEZ BOTERO.  Se agenda para 2026-05-15 AM observacion teléfonos de contacto_ 3187640351. favor llegar muy temprano, solicita titular. Se valida datos correctos de la orden gestiona Mario Garcia. 14/5/2026 Go Contact.</t>
  </si>
  <si>
    <t>21879473</t>
  </si>
  <si>
    <t>FS202605121151480056_5847</t>
  </si>
  <si>
    <t>6042080900</t>
  </si>
  <si>
    <t>IPVT:640003805028</t>
  </si>
  <si>
    <t>LUZ MERY JIMENEZ BOTERO</t>
  </si>
  <si>
    <t>43590361</t>
  </si>
  <si>
    <t>3187640351</t>
  </si>
  <si>
    <t>CL   |29|    |     |  |KR   |29|    |     | 31 APT 1605</t>
  </si>
  <si>
    <t>-75.55971246</t>
  </si>
  <si>
    <t>6.22571994</t>
  </si>
  <si>
    <t>ASOMADERA NO.2</t>
  </si>
  <si>
    <t>OH_ANTHITSAL_I_5800</t>
  </si>
  <si>
    <t>FS202605121151480056</t>
  </si>
  <si>
    <t>se confirman datos correctos indica que nos atenderá 15 de mayo en la franja PM, referencia de la dirección es  conjunto abierto sin restricción,  cliente a la espera de la instalación, la dirección correcta es KR 49 B CL 143 s 32 INT 301 BARRIO LOS CEREZOS,  es una casa de 3 pisos y la instalación va para el 3er piso, validado con recibo público de EPM, cliente indica que cuenta con servicios independientes, único apartamento del piso, NO cargo soporte fotográfico el técnico en toa, se le recomienda al técnico cuando hay error en dirección subir soporte fotográfico de recibo público en toa, la cliente indica que desde que solicitó el servicio no ha tenido ninguna llamada ni visita presencial del técnico a su predio, se valida con la cliente que no corresponde el complemento, pero recuerde Sr. técnico mientras el cliente valide con recibo público en mano y nomenclatura se puede garantizar la instalación, se le recomienda a la titular tener recibo público para que el técnico valide que la dirección esta ok, Sr. Técnico recuerde que el complemento no es una limitante para que se le garantice la instalación al cliente, el complemento correcto es INT 301, Sr. técnico en caso de haber algún inconveniente para garantizar la instalación se agradece dejar las notas claras del motivo por el cual no se le puede garantizar la instalación al cliente, cliente solicita se comuniquen antes al contacto 3041338916 Atiende LUISA FERNANDA RESTREPO el titular</t>
  </si>
  <si>
    <t>21880070</t>
  </si>
  <si>
    <t>FS202605121309560098_7475</t>
  </si>
  <si>
    <t>LUISA FERNANDA RESTREPO</t>
  </si>
  <si>
    <t>1026156808</t>
  </si>
  <si>
    <t>KR   |49|B   |     |  |CL   |143|    |     |s 32 APT 102</t>
  </si>
  <si>
    <t>-75.633935712</t>
  </si>
  <si>
    <t>6.080708122</t>
  </si>
  <si>
    <t>3041338916</t>
  </si>
  <si>
    <t>OH_ANTALCDAS_I_7360</t>
  </si>
  <si>
    <t>FS202605121309560098</t>
  </si>
  <si>
    <t>EVA-RESCATE BO Se realiza interacción con el titular Juan Guillermo Mesa Diaz, confirma datos correctos y recibe el servicio como viene en la orden. Se procede a agendar para el viernes 15 de mayo jornada AM. RECOMENDACIÓN Cliente solicita que la hora de instalación sea después de 10-00. GESTIÓN REALIZADA POR CHAT EVA. DSGT</t>
  </si>
  <si>
    <t>21880085</t>
  </si>
  <si>
    <t>FS202605121317260123_2691</t>
  </si>
  <si>
    <t>6042081671</t>
  </si>
  <si>
    <t>IPVT:640003804899</t>
  </si>
  <si>
    <t>JUAN GUILLERMO MESA DIAZ</t>
  </si>
  <si>
    <t>3482151</t>
  </si>
  <si>
    <t>KR   |25|D   |     |  |CL   |16|B   |     |s 64 CAS 15</t>
  </si>
  <si>
    <t>-75.56440323</t>
  </si>
  <si>
    <t>6.18391931</t>
  </si>
  <si>
    <t>3107288080</t>
  </si>
  <si>
    <t>OH_ANTHIVLAB_I_5800</t>
  </si>
  <si>
    <t>21880456</t>
  </si>
  <si>
    <t>FS202605121411550115_7060</t>
  </si>
  <si>
    <t>6046731967</t>
  </si>
  <si>
    <t>IPVT:640003805192</t>
  </si>
  <si>
    <t>maikoll zadiel oca¿a</t>
  </si>
  <si>
    <t>1068347464</t>
  </si>
  <si>
    <t>CL   |32|    |     |  |KR   |57|    |     | 34 APT 202</t>
  </si>
  <si>
    <t>-75.56307616</t>
  </si>
  <si>
    <t>6.31979249</t>
  </si>
  <si>
    <t>Convergente Plan Voz Ilimitado Nacional 200 Min LDI TRIO_23493 Descuento Convergente LB+BA+TV 100% x 1 Mes_13217  Preferido Fijo Movil Incluido_20030Convergente_Plan Ancha 900Mbps_IPTV 2deco_Mov Ilim_Netflix_Trio_25350 Descuento 100% cargo de instalacion Banda Ancha_17733  Cargo de Instalacion Banda Ancha_10319  Descuento Convergente LB+BA+TV 100% x 1 Mes_13217Plan IPTV TRIO_RV_25359 Deco Incluido IPTV_40045  Descuento Convergente LB+BA+TV 100% x 1 Mes_13217  Segundo Deco Incluido IPTV_40098</t>
  </si>
  <si>
    <t>3108623667</t>
  </si>
  <si>
    <t>LA GRAN AVENIDA</t>
  </si>
  <si>
    <t>OH_ANTALBLLO_I_7360</t>
  </si>
  <si>
    <t>FS202605121411550115</t>
  </si>
  <si>
    <t>SE AGENDA SEGUN SOLICITUD EN LA LLAMADA AL CLIENTE; GESTIONA ANA LOPEZ  14/05/2026.</t>
  </si>
  <si>
    <t>21880464</t>
  </si>
  <si>
    <t>FS202605121413440110_1161</t>
  </si>
  <si>
    <t>6046714362</t>
  </si>
  <si>
    <t>IPVT:640003805250</t>
  </si>
  <si>
    <t>VALERIA MIER</t>
  </si>
  <si>
    <t>1020445868</t>
  </si>
  <si>
    <t>3046405716</t>
  </si>
  <si>
    <t>DG   |78|    |     |  |TV   |55|    |     | 17 APT 2</t>
  </si>
  <si>
    <t>-75.39513613</t>
  </si>
  <si>
    <t>6.15267217</t>
  </si>
  <si>
    <t>Plan Voz Ilimitado Nacional 200 Min LDI Trio RV_14854 Preferido Fijo Movil Incluido_20030  Descuento Cortesia 100% x 1 mes_50502  Bundled_Bloqueos_20265Plan Banda Ancha 900Mbps_IPTV_1 Decos_Disney Premium_Trio_25355 Cargo de Instalacion Banda Ancha_10319  Descuento Cortesia 100% x 1 mes_50502Plan IPTV TRIO_RV_25361 Deco Incluido IPTV_40045  Descuento Cortesia 100% x 1 mes_50502</t>
  </si>
  <si>
    <t>FS202605121413440110</t>
  </si>
  <si>
    <t>AGENDAMIENTO_Torre_Incumplimiento_Contratista_se marca al 3226520077 contesta titular KELLY JULIETH MURILLO LOZANO  Se agenda para 2026-05-15 PM observacion llamar antes de ir 3226520077  Se valida datos correctos de la orden gestiona YINET AMAYA 14/5/2026 Go Contact</t>
  </si>
  <si>
    <t>21880824</t>
  </si>
  <si>
    <t>FS202605121456150210_2727</t>
  </si>
  <si>
    <t>KELLY JULIETH MURILLO LOZANO</t>
  </si>
  <si>
    <t>1036663086</t>
  </si>
  <si>
    <t>3226520077</t>
  </si>
  <si>
    <t>CL   |56|A   |     |  |KR   |25|B   |B    | 70 INT 173</t>
  </si>
  <si>
    <t>-75.54582042</t>
  </si>
  <si>
    <t>6.24663137</t>
  </si>
  <si>
    <t>LOS MANGOS</t>
  </si>
  <si>
    <t>FS202605121456150210</t>
  </si>
  <si>
    <t>AGENDAMIENTO se marca al 3142136916 contesta titular SONIA CADAVID GOMEZ Se agenda para 2026-05-15 AM observacion zona cerrada llamar antes, adicional 3144132637 contesta sonia Se valida datos correctos de la orden gestiona VALENTINA RAMIREZ 14/5/2026</t>
  </si>
  <si>
    <t>21881198</t>
  </si>
  <si>
    <t>FS202605121546320233_9807</t>
  </si>
  <si>
    <t>6042023179</t>
  </si>
  <si>
    <t>IPVT:640003805325</t>
  </si>
  <si>
    <t>SONIA CADAVID GOMEZ</t>
  </si>
  <si>
    <t>32492644</t>
  </si>
  <si>
    <t>3142136916</t>
  </si>
  <si>
    <t>3144132637</t>
  </si>
  <si>
    <t>KR   |43|B   |     |  |CL   |32|B   |     |s 09 APT 301</t>
  </si>
  <si>
    <t>-75.58670566</t>
  </si>
  <si>
    <t>6.17489944</t>
  </si>
  <si>
    <t>FS202605121546320233</t>
  </si>
  <si>
    <t>21888238</t>
  </si>
  <si>
    <t>FS202605140900090520_4443</t>
  </si>
  <si>
    <t>2109130518</t>
  </si>
  <si>
    <t>HECTOR HERNAN LOPEZ BOTERO</t>
  </si>
  <si>
    <t>15355502</t>
  </si>
  <si>
    <t>CL   |17|    |     |  |KR   |54|    |     | 66 LCA 102</t>
  </si>
  <si>
    <t>-75.582162685</t>
  </si>
  <si>
    <t>6.22075664</t>
  </si>
  <si>
    <t>Convergente_MTotal_Single_Voz Ilim Nal _Ba Ancha 900Mbps_Mov Ilim_Disney Premium_Nac_25334 Descuento 100% cargo de instalacion Banda Ancha_17733  Cargo de Instalacion Banda Ancha_10319  Descuento Convergente LB+BA+TV 100% x 1 Mes_13217</t>
  </si>
  <si>
    <t>3104915384</t>
  </si>
  <si>
    <t>FS202605140900090520</t>
  </si>
  <si>
    <t>21888813</t>
  </si>
  <si>
    <t>FS202605141035070692_9121</t>
  </si>
  <si>
    <t>6042023782</t>
  </si>
  <si>
    <t>IPVT:640003807182</t>
  </si>
  <si>
    <t>DAYAN ERLAY GIRALDO RIVERA</t>
  </si>
  <si>
    <t>1128390607</t>
  </si>
  <si>
    <t>CL   |30|    |     |s |KR   |45|A   |     | 20 APT 501</t>
  </si>
  <si>
    <t>-75.58664891</t>
  </si>
  <si>
    <t>6.17817918</t>
  </si>
  <si>
    <t>3053496813</t>
  </si>
  <si>
    <t>FS202605141035070692</t>
  </si>
  <si>
    <t>21889110</t>
  </si>
  <si>
    <t>FS202605141110530395_9605</t>
  </si>
  <si>
    <t>Contratista solicita adelantar speedy</t>
  </si>
  <si>
    <t>Contratista solicita adelantar - Futuro - 16/05/2026 AM - Formulario CONTRATISTA - Gestiona Karol Molano 14/05/2026 null</t>
  </si>
  <si>
    <t>2208031635</t>
  </si>
  <si>
    <t>KEVIN BOWIE</t>
  </si>
  <si>
    <t>1123622846</t>
  </si>
  <si>
    <t>DG   |74|C   |     |  |TV   |32|B   |     | 109 INT 501</t>
  </si>
  <si>
    <t>-75.59383414</t>
  </si>
  <si>
    <t>6.2363788</t>
  </si>
  <si>
    <t>3124940190</t>
  </si>
  <si>
    <t>OH_ANTHITACC_I_5800</t>
  </si>
  <si>
    <t>FS202605141110530395</t>
  </si>
  <si>
    <t>21888291</t>
  </si>
  <si>
    <t>FS202605140914200567_1088</t>
  </si>
  <si>
    <t>YUBER ANDERSON RIVERA POSADA</t>
  </si>
  <si>
    <t>8064355</t>
  </si>
  <si>
    <t>KR   |51|B   |     |  |CL   |94|    |     | 56 APT 301</t>
  </si>
  <si>
    <t>-75.561887005</t>
  </si>
  <si>
    <t>6.286697355</t>
  </si>
  <si>
    <t>3117115669</t>
  </si>
  <si>
    <t>FS202605140914200567</t>
  </si>
  <si>
    <t>21889573</t>
  </si>
  <si>
    <t>FS202605141202590604_7956</t>
  </si>
  <si>
    <t>GERSON ARLEY CALDERON CALIXTO</t>
  </si>
  <si>
    <t>1118563353</t>
  </si>
  <si>
    <t>3107999640</t>
  </si>
  <si>
    <t>KR   |59|    |     |  |CL   |27|B   |     | 387 TOR 1-2 APT 1405 APT 1405</t>
  </si>
  <si>
    <t>-75.56847811</t>
  </si>
  <si>
    <t>6.32011895</t>
  </si>
  <si>
    <t>OH_ANTALBLLB_I_7360</t>
  </si>
  <si>
    <t>FS202605141202590604</t>
  </si>
  <si>
    <t>21889813</t>
  </si>
  <si>
    <t>FS202605141237440638_6314</t>
  </si>
  <si>
    <t>6046738978</t>
  </si>
  <si>
    <t>IPVT:640003807111</t>
  </si>
  <si>
    <t>RODRIGO CASTRO OSORIO</t>
  </si>
  <si>
    <t>70546581</t>
  </si>
  <si>
    <t>AV   |47|B   |     |  |DG   |57|    |     | 28</t>
  </si>
  <si>
    <t>-75.55586712</t>
  </si>
  <si>
    <t>6.34211768</t>
  </si>
  <si>
    <t>3122690401</t>
  </si>
  <si>
    <t>FS202605141237440638</t>
  </si>
  <si>
    <t>21889912</t>
  </si>
  <si>
    <t>FS202605141249100645_3179</t>
  </si>
  <si>
    <t>EDITH DEL CARMEN RAMOS VERGARA</t>
  </si>
  <si>
    <t>50965973</t>
  </si>
  <si>
    <t>3018570014</t>
  </si>
  <si>
    <t>KR   |75|B   |     |  |CL   |89|    |     | 47 APT 202</t>
  </si>
  <si>
    <t>-75.58194215666</t>
  </si>
  <si>
    <t>6.2862412466666</t>
  </si>
  <si>
    <t>FS202605141249100645</t>
  </si>
  <si>
    <t>21889971</t>
  </si>
  <si>
    <t>FS202605141300020648_0087</t>
  </si>
  <si>
    <t>6046713484</t>
  </si>
  <si>
    <t>IPVT:640003807235</t>
  </si>
  <si>
    <t>BEATRIZ CASTRO</t>
  </si>
  <si>
    <t>39182595</t>
  </si>
  <si>
    <t>CL   |24|    |     |  |KR   |17|    |     | 42 APT 103</t>
  </si>
  <si>
    <t>-75.42813718</t>
  </si>
  <si>
    <t>6.03377242</t>
  </si>
  <si>
    <t>Plan Voz Ilimitado Nacional 200 Min LDI Trio RV_14854 Preferido Fijo Movil Incluido_20030  Descuento Cortesia 100% x 1 mes_50502  Bundled_Bloqueos_20265Plan Banda Ancha 900Mbps_IPTV_1 Decos_Win Play_Trio_25354 Cargo de Instalacion Banda Ancha_10319  Descuento Cortesia 100% x 1 mes_50502Plan IPTV TRIO_RV_25360 Deco Incluido IPTV_40045  Descuento Cortesia 100% x 1 mes_50502</t>
  </si>
  <si>
    <t>3203166452</t>
  </si>
  <si>
    <t>OH_ANTALLEJA_I_7360</t>
  </si>
  <si>
    <t>FS202605141300020648</t>
  </si>
  <si>
    <t>21889979</t>
  </si>
  <si>
    <t>FS202605141301220783_8405</t>
  </si>
  <si>
    <t>MANUEL MARIO VAHOS URIBE</t>
  </si>
  <si>
    <t>98488372</t>
  </si>
  <si>
    <t>3245631917</t>
  </si>
  <si>
    <t>KR   |46|    |     |  |CL   |60|    |     | 04 CAS PRINCIPAL</t>
  </si>
  <si>
    <t>-75.56044273</t>
  </si>
  <si>
    <t>6.25586184</t>
  </si>
  <si>
    <t>3004007862</t>
  </si>
  <si>
    <t>FS202605141301220783</t>
  </si>
  <si>
    <t>21890106</t>
  </si>
  <si>
    <t>FS202605141322270488_8873</t>
  </si>
  <si>
    <t>JULIANA CIFUENTES CHAVERRA</t>
  </si>
  <si>
    <t>1007090362</t>
  </si>
  <si>
    <t>CL   |100|A   |     |  |KR   |76|    |     | 105</t>
  </si>
  <si>
    <t>-75.57831833</t>
  </si>
  <si>
    <t>6.29833669</t>
  </si>
  <si>
    <t>3001042740</t>
  </si>
  <si>
    <t>OH_ANTALCLLC_I_7360</t>
  </si>
  <si>
    <t>FS202605141322270488</t>
  </si>
  <si>
    <t>21899756</t>
  </si>
  <si>
    <t>FS202605141627481923_9782</t>
  </si>
  <si>
    <t>MARIA ALEJANDRA RAMIREZ casta¿eda</t>
  </si>
  <si>
    <t>1036663833</t>
  </si>
  <si>
    <t>CL   |40|    |     |  |KR   |42|    |     | 49 APT 401</t>
  </si>
  <si>
    <t>-75.56580062</t>
  </si>
  <si>
    <t>6.23952246</t>
  </si>
  <si>
    <t>3194193503</t>
  </si>
  <si>
    <t>FS202605141627481923</t>
  </si>
  <si>
    <t>21899860</t>
  </si>
  <si>
    <t>FS202605141631181278_4191</t>
  </si>
  <si>
    <t>6042021404</t>
  </si>
  <si>
    <t>IPVT:640003807866</t>
  </si>
  <si>
    <t>JHONY FERNEY VELASQUEZ BEDOYA</t>
  </si>
  <si>
    <t>1018376154</t>
  </si>
  <si>
    <t>KR   |58|B   |     |  |CL   |14|    |     |s 05 APT 2114</t>
  </si>
  <si>
    <t>-75.5983331</t>
  </si>
  <si>
    <t>6.19592986</t>
  </si>
  <si>
    <t>3135181049</t>
  </si>
  <si>
    <t>CJR VILLA DEL PARQUE</t>
  </si>
  <si>
    <t>FS202605141631181278</t>
  </si>
  <si>
    <t>21899766</t>
  </si>
  <si>
    <t>FS202605141627562086_4787</t>
  </si>
  <si>
    <t>JUAN GARCIA</t>
  </si>
  <si>
    <t>1000192263</t>
  </si>
  <si>
    <t>3135364226</t>
  </si>
  <si>
    <t>CL   |98|    |     |  |KR   |44|A   |     | 59</t>
  </si>
  <si>
    <t>-75.55210838</t>
  </si>
  <si>
    <t>6.2890192</t>
  </si>
  <si>
    <t>VILLA GUADALUPE</t>
  </si>
  <si>
    <t>OH_ANTALAUEE_I_7360</t>
  </si>
  <si>
    <t>FS202605141627562086</t>
  </si>
  <si>
    <t>21900229</t>
  </si>
  <si>
    <t>FS202605141651251643_5780</t>
  </si>
  <si>
    <t>6042090553</t>
  </si>
  <si>
    <t>IPVT:640003807707</t>
  </si>
  <si>
    <t>LAURA Garces ARCILA</t>
  </si>
  <si>
    <t>1128406838</t>
  </si>
  <si>
    <t>KR   |68|C   |     |  |CQ   |3|    |     | 70 APT 101</t>
  </si>
  <si>
    <t>-75.58772476</t>
  </si>
  <si>
    <t>6.24607078</t>
  </si>
  <si>
    <t>3113902556</t>
  </si>
  <si>
    <t>FS202605141651251643</t>
  </si>
  <si>
    <t>21900346</t>
  </si>
  <si>
    <t>FS202605141658191121_5835</t>
  </si>
  <si>
    <t>8110160751</t>
  </si>
  <si>
    <t>BRAYANT HERNANDEZ YEPES</t>
  </si>
  <si>
    <t>1017258641</t>
  </si>
  <si>
    <t>5711111111</t>
  </si>
  <si>
    <t>01111111</t>
  </si>
  <si>
    <t>CL   |45|E   |     |  |KR   |75|    |     | 90</t>
  </si>
  <si>
    <t>-75.59360572</t>
  </si>
  <si>
    <t>6.25278568</t>
  </si>
  <si>
    <t>3002589790</t>
  </si>
  <si>
    <t>OH_ANTHITACA_I_5800</t>
  </si>
  <si>
    <t>FS202605141658191121</t>
  </si>
  <si>
    <t>21889724</t>
  </si>
  <si>
    <t>FS202605141225410418_4250</t>
  </si>
  <si>
    <t>0710151945</t>
  </si>
  <si>
    <t>ALZATE WIEDEMANN ASOCIADOS SAS</t>
  </si>
  <si>
    <t>811032791-7</t>
  </si>
  <si>
    <t>3152671081</t>
  </si>
  <si>
    <t>ANDRES FELIPE ALZATE WIEDEMANN</t>
  </si>
  <si>
    <t>3178937747</t>
  </si>
  <si>
    <t>KR   |43|A   |     |  |CL   |1|    |     |s 188 OFI 701</t>
  </si>
  <si>
    <t>-75.57172862</t>
  </si>
  <si>
    <t>6.20142988</t>
  </si>
  <si>
    <t>Solo Internet Fibra Pyme 900Mbps Eje Cafetero_25373 Descuento 100% cargo de instalacion Banda Ancha_17733  Cargo de Instalacion Banda Ancha_10319  Descuento LB + BA + TV_20%x6 (meses 2 al 7)_B2B_25332  Descuento LB + BA + TV_100%x1 (mes 1)_B2B_17871  Autogestion Cloud_19_23344</t>
  </si>
  <si>
    <t>PYMES</t>
  </si>
  <si>
    <t>FS202605141225410418</t>
  </si>
  <si>
    <t>21899944</t>
  </si>
  <si>
    <t>FS202605141635271695_5977</t>
  </si>
  <si>
    <t>3104557669 LLAMAR ANTES DE IR</t>
  </si>
  <si>
    <t>NELSON DE JESUS QUIROZ MEJIA</t>
  </si>
  <si>
    <t>71050670</t>
  </si>
  <si>
    <t>KR   |52|    |     |  |CL   |42|    |     | 60</t>
  </si>
  <si>
    <t>-75.57160533</t>
  </si>
  <si>
    <t>6.2437008</t>
  </si>
  <si>
    <t>3104557669</t>
  </si>
  <si>
    <t>CENTR ADMINISTRATIVO</t>
  </si>
  <si>
    <t>FS202605141635271695</t>
  </si>
  <si>
    <t>COMMIT NO</t>
  </si>
  <si>
    <t>21901274</t>
  </si>
  <si>
    <t>FS202605141825121741_1863</t>
  </si>
  <si>
    <t>6046701104</t>
  </si>
  <si>
    <t>IPVT:640003808110</t>
  </si>
  <si>
    <t>JUAN SEBASTIAN URREGO RESTREPO</t>
  </si>
  <si>
    <t>1026161728</t>
  </si>
  <si>
    <t>KR   |51|    |     |  |CL   |132|    |     |s 83 INT 101</t>
  </si>
  <si>
    <t>-75.63681724</t>
  </si>
  <si>
    <t>6.08868845</t>
  </si>
  <si>
    <t>3113744317</t>
  </si>
  <si>
    <t>CRISTO REY</t>
  </si>
  <si>
    <t>FS202605141825121741</t>
  </si>
  <si>
    <t>21901541</t>
  </si>
  <si>
    <t>FS202605141928081621_7732</t>
  </si>
  <si>
    <t>6042090609</t>
  </si>
  <si>
    <t>IPVT:640003807995</t>
  </si>
  <si>
    <t>JOHN HENRY ACEVEDO</t>
  </si>
  <si>
    <t>71702950</t>
  </si>
  <si>
    <t>3146813146</t>
  </si>
  <si>
    <t>CL   |69|    |     |  |KR   |43|    |     | 14</t>
  </si>
  <si>
    <t>-75.55313472</t>
  </si>
  <si>
    <t>6.26431034</t>
  </si>
  <si>
    <t>OH_ANTHIAUEB_I_5800</t>
  </si>
  <si>
    <t>FS202605141928081621</t>
  </si>
  <si>
    <t>21888930</t>
  </si>
  <si>
    <t>FS202605141050420595_1838</t>
  </si>
  <si>
    <t>COCINAS Y ENSAMBLES S.A.S</t>
  </si>
  <si>
    <t>900911246-9</t>
  </si>
  <si>
    <t>3507713971</t>
  </si>
  <si>
    <t>ALBA LUCY POSADA LOAIZA</t>
  </si>
  <si>
    <t>CL   |36|    |     |  |KR   |66|B   |     | 27</t>
  </si>
  <si>
    <t>-75.63164278</t>
  </si>
  <si>
    <t>6.17316083</t>
  </si>
  <si>
    <t>OH_ANTALIGUD_I_7360</t>
  </si>
  <si>
    <t>FS202605141050420595</t>
  </si>
  <si>
    <t>21890013</t>
  </si>
  <si>
    <t>FS202605141307000821_5695</t>
  </si>
  <si>
    <t>9701150529</t>
  </si>
  <si>
    <t>ISRAEL MESA</t>
  </si>
  <si>
    <t>1037634960</t>
  </si>
  <si>
    <t>KR   |48|A   |     |  |CL   |15|    |     |s 37 CAS 101</t>
  </si>
  <si>
    <t>-75.58096885</t>
  </si>
  <si>
    <t>6.19230481</t>
  </si>
  <si>
    <t>3245565311</t>
  </si>
  <si>
    <t>FS202605141307000821</t>
  </si>
  <si>
    <t>21901386</t>
  </si>
  <si>
    <t>FS202605141845252199_3054</t>
  </si>
  <si>
    <t>6042090613</t>
  </si>
  <si>
    <t>IPVT:640003808360</t>
  </si>
  <si>
    <t>JOHN ALEJANDRO AGUIRRE RICO</t>
  </si>
  <si>
    <t>1020408133</t>
  </si>
  <si>
    <t>3175768316</t>
  </si>
  <si>
    <t>45834712</t>
  </si>
  <si>
    <t>KR   |52|    |     |  |CL   |99|    |     | 17</t>
  </si>
  <si>
    <t>-75.56203768</t>
  </si>
  <si>
    <t>6.29262294</t>
  </si>
  <si>
    <t>FS202605141845252199</t>
  </si>
  <si>
    <t>21882633</t>
  </si>
  <si>
    <t>FS202605122040130258_8321</t>
  </si>
  <si>
    <t>Solo puedo en la mañana</t>
  </si>
  <si>
    <t>0906092348</t>
  </si>
  <si>
    <t>DIEGO FERNANDO GOMEZ</t>
  </si>
  <si>
    <t>1090508211</t>
  </si>
  <si>
    <t>3143803814</t>
  </si>
  <si>
    <t>KR   |74|    |     |  |CL   |22|    |     | 47 APT 402</t>
  </si>
  <si>
    <t>-75.59535766</t>
  </si>
  <si>
    <t>6.22592765</t>
  </si>
  <si>
    <t>3181616791</t>
  </si>
  <si>
    <t>OH_ANTHIGBAB_I_5800</t>
  </si>
  <si>
    <t>FS202605122040130258</t>
  </si>
  <si>
    <t>21900110</t>
  </si>
  <si>
    <t>FS202605141643271146_9269</t>
  </si>
  <si>
    <t>6046713470</t>
  </si>
  <si>
    <t>IPVT:640003808100</t>
  </si>
  <si>
    <t>JOSE SANCHEZ</t>
  </si>
  <si>
    <t>71214148</t>
  </si>
  <si>
    <t>KR   |26|    |     |  |CL   |4|B   |     | 18 APT 2</t>
  </si>
  <si>
    <t>-75.44134036</t>
  </si>
  <si>
    <t>6.01941464</t>
  </si>
  <si>
    <t>3216396787</t>
  </si>
  <si>
    <t>PAYUCO</t>
  </si>
  <si>
    <t>FS202605141643271146</t>
  </si>
  <si>
    <t>SE AGENDA SEGUN LAS OBSERVACIONES DIGILAL_PA; GESTIONA ANGIE G 13/05/2026.</t>
  </si>
  <si>
    <t>21883639</t>
  </si>
  <si>
    <t>FS202605131012540373_6524</t>
  </si>
  <si>
    <t>JIMENA ALEXANDRA ESPINOSA MU¿OZ</t>
  </si>
  <si>
    <t>1007542972</t>
  </si>
  <si>
    <t>3233467317</t>
  </si>
  <si>
    <t>CL   |38|B   |     |  |KR   |27|A   |     | 45 APT 201</t>
  </si>
  <si>
    <t>-75.55705475</t>
  </si>
  <si>
    <t>6.23152445</t>
  </si>
  <si>
    <t>FS202605131012540373</t>
  </si>
  <si>
    <t>21884721</t>
  </si>
  <si>
    <t>FS202605131227580247_1408</t>
  </si>
  <si>
    <t>0009041257</t>
  </si>
  <si>
    <t>SHARICK LOPERA</t>
  </si>
  <si>
    <t>1011394612</t>
  </si>
  <si>
    <t>KR   |80|A   |     |  |CL   |40|    |     | 09</t>
  </si>
  <si>
    <t>-75.60000866</t>
  </si>
  <si>
    <t>6.24833696</t>
  </si>
  <si>
    <t>3206249673</t>
  </si>
  <si>
    <t>FS202605131227580247</t>
  </si>
  <si>
    <t>21882398</t>
  </si>
  <si>
    <t>FS202605121906410185_6851</t>
  </si>
  <si>
    <t>DANIELA GRISALES</t>
  </si>
  <si>
    <t>1036964595</t>
  </si>
  <si>
    <t>KR   |61|D   |     |  |CL   |44|    |     | 25</t>
  </si>
  <si>
    <t>-75.38251253</t>
  </si>
  <si>
    <t>6.14915548</t>
  </si>
  <si>
    <t>3154525924</t>
  </si>
  <si>
    <t>FS202605121906410185</t>
  </si>
  <si>
    <t>21882681</t>
  </si>
  <si>
    <t>FS202605122057590315_5005</t>
  </si>
  <si>
    <t>8405280957</t>
  </si>
  <si>
    <t>SERGIO LONDO¿O</t>
  </si>
  <si>
    <t>1053806051</t>
  </si>
  <si>
    <t>KR   |43|G   |     |  |CL   |19|    |     | 142 TOR 2 APT 2424 APT 2424</t>
  </si>
  <si>
    <t>-75.57243148</t>
  </si>
  <si>
    <t>6.22341441</t>
  </si>
  <si>
    <t>3176611591</t>
  </si>
  <si>
    <t>SIMESA</t>
  </si>
  <si>
    <t>OH_ANTHITSAC_I_5800</t>
  </si>
  <si>
    <t>FS202605122057590315</t>
  </si>
  <si>
    <t>21884918</t>
  </si>
  <si>
    <t>FS202605131258580287_6625</t>
  </si>
  <si>
    <t>0112171205</t>
  </si>
  <si>
    <t>SANTIAGO ANDRES ECHEVERRI HENAO</t>
  </si>
  <si>
    <t>71790800</t>
  </si>
  <si>
    <t>2694645</t>
  </si>
  <si>
    <t>12682477</t>
  </si>
  <si>
    <t>KR   |29|A   |     |  |CL   |5|    |     |s 125 TOR 2 APT 1504 APT 1504</t>
  </si>
  <si>
    <t>-75.56362661</t>
  </si>
  <si>
    <t>6.19241411</t>
  </si>
  <si>
    <t>Convergente_MTotal_Single_Voz Ilim Nal _Ba Ancha 900Mbps_Mov Ilim_Netflix_Nac_25335 Descuento 100% cargo de instalacion Banda Ancha_17733  Cargo de Instalacion Banda Ancha_10319  Descuento Convergente LB+BA+TV 100% x 1 Mes_13217</t>
  </si>
  <si>
    <t>3107649874</t>
  </si>
  <si>
    <t>FS202605131258580287</t>
  </si>
  <si>
    <t>21885083</t>
  </si>
  <si>
    <t>FS202605131324030309_3677</t>
  </si>
  <si>
    <t>YARISOL ALVAREZ</t>
  </si>
  <si>
    <t>1045416751</t>
  </si>
  <si>
    <t>3206077909</t>
  </si>
  <si>
    <t>KR   |68|    |     |  |CL   |102|    |     | 03 APT 201</t>
  </si>
  <si>
    <t>-75.56972527</t>
  </si>
  <si>
    <t>6.29758613</t>
  </si>
  <si>
    <t>OH_ANTALCLLD_I_7360</t>
  </si>
  <si>
    <t>FS202605131324030309</t>
  </si>
  <si>
    <t>21885184</t>
  </si>
  <si>
    <t>FS202605131336240272_1446</t>
  </si>
  <si>
    <t>Llamar antes de venir a la dirección por favor</t>
  </si>
  <si>
    <t>0705241059</t>
  </si>
  <si>
    <t>MELISA ALEX BELENO RAMIREZ HUNDELHAUSEN</t>
  </si>
  <si>
    <t>1022099280</t>
  </si>
  <si>
    <t>MELISA AMIREZ</t>
  </si>
  <si>
    <t>KR   |76|A   |     |  |CL   |48|C   |     | 10</t>
  </si>
  <si>
    <t>-75.5923632</t>
  </si>
  <si>
    <t>6.25911953</t>
  </si>
  <si>
    <t>Plan Banda Ancha 900Mbps Solo Internet_Netflix_Nac_25341 Cargo de Instalacion Banda Ancha_10319  Descuento Cortesia 100% x 1 mes_50502</t>
  </si>
  <si>
    <t>3504942600</t>
  </si>
  <si>
    <t>FS202605131336240272</t>
  </si>
  <si>
    <t>21885198</t>
  </si>
  <si>
    <t>FS202605131338100405_2986</t>
  </si>
  <si>
    <t>6042021387</t>
  </si>
  <si>
    <t>IPVT:640003806526</t>
  </si>
  <si>
    <t>ORLANDO DE JESUS GOMEZ VELEZ</t>
  </si>
  <si>
    <t>70509716</t>
  </si>
  <si>
    <t>CL   |34|A   |     |  |DG   |47|    |     | 28</t>
  </si>
  <si>
    <t>-75.61987034</t>
  </si>
  <si>
    <t>6.16572138</t>
  </si>
  <si>
    <t>Plan Voz Ilimitado Nacional_RV_25016 Preferido Fijo Movil Incluido_20030  Descuento Cortesia 100% x 1 mes_50502  Bundled_Bloqueos_20265Plan Banda Ancha 900Mbps_IPTV_1_Decos_Trio_25424 Cargo de Instalacion Banda Ancha_10319  Descuento Cortesia 100% x 1 mes_50502Plan IPTV TRIO_RV_25242 Deco Incluido IPTV_40045  Descuento Cortesia 100% x 1 mes_50502  Bundled_Decos Adicionales IPTV_10933</t>
  </si>
  <si>
    <t>3117059720</t>
  </si>
  <si>
    <t>OH_ANTHIIGUI_I_5800</t>
  </si>
  <si>
    <t>FS202605131338100405</t>
  </si>
  <si>
    <t>21885222</t>
  </si>
  <si>
    <t>FS202605131342030373_5386</t>
  </si>
  <si>
    <t>ALVARO JAVIER PEREZ MEDINA</t>
  </si>
  <si>
    <t>1091661707</t>
  </si>
  <si>
    <t>014463684</t>
  </si>
  <si>
    <t>DG   |53|    |     |  |AV   |42|    |     | 135</t>
  </si>
  <si>
    <t>-75.54923052</t>
  </si>
  <si>
    <t>6.33766443</t>
  </si>
  <si>
    <t>3204227743</t>
  </si>
  <si>
    <t>21886023</t>
  </si>
  <si>
    <t>FS202605131528340351_9763</t>
  </si>
  <si>
    <t>6042023591</t>
  </si>
  <si>
    <t>IPVT:640003806532</t>
  </si>
  <si>
    <t>DIEGO ALONSO COLORADO CONTRERAS</t>
  </si>
  <si>
    <t>8105590</t>
  </si>
  <si>
    <t>CL   |31|    |     |s |KR   |47|A   |     | 02 APT 1503</t>
  </si>
  <si>
    <t>-75.58833841</t>
  </si>
  <si>
    <t>6.17834595</t>
  </si>
  <si>
    <t>3006439574</t>
  </si>
  <si>
    <t>FS202605131528340351</t>
  </si>
  <si>
    <t>21886100</t>
  </si>
  <si>
    <t>FS202605131548070426_5943</t>
  </si>
  <si>
    <t>0508270446</t>
  </si>
  <si>
    <t>JEFFERSON RIOS PIEDRAHITA</t>
  </si>
  <si>
    <t>1152445413</t>
  </si>
  <si>
    <t>3022106400</t>
  </si>
  <si>
    <t>CL   |30|    |     |  |KR   |50|C   |     | 03</t>
  </si>
  <si>
    <t>-75.62397003</t>
  </si>
  <si>
    <t>6.16309751</t>
  </si>
  <si>
    <t>SANTA CATALINA</t>
  </si>
  <si>
    <t>FS202605131548070426</t>
  </si>
  <si>
    <t>21886550</t>
  </si>
  <si>
    <t>FS202605131625120376_5002</t>
  </si>
  <si>
    <t>DIONISIO ANTONIO YARCE LOPEZ</t>
  </si>
  <si>
    <t>3510090</t>
  </si>
  <si>
    <t>KR   |45|    |     |  |TV   |65|D   |     | 37 LCA 101</t>
  </si>
  <si>
    <t>-75.5561354</t>
  </si>
  <si>
    <t>6.26012802</t>
  </si>
  <si>
    <t>3017367991</t>
  </si>
  <si>
    <t>FS202605131625120376</t>
  </si>
  <si>
    <t>SE AGENDA SEGUN SOLICITUD EN LA LLAMADA AL CLIENTE; GESTIONA ANA LOPEZ  13/05/2026.</t>
  </si>
  <si>
    <t>21886650</t>
  </si>
  <si>
    <t>FS202605131636220467_3835</t>
  </si>
  <si>
    <t>6046714369</t>
  </si>
  <si>
    <t>IPVT:640003806534</t>
  </si>
  <si>
    <t>SANTIAGO PEREZ GONZALEZ</t>
  </si>
  <si>
    <t>1001478581</t>
  </si>
  <si>
    <t>CL   |44|    |     |  |KR   |58|    |     | 14</t>
  </si>
  <si>
    <t>-75.37931029</t>
  </si>
  <si>
    <t>6.14955733</t>
  </si>
  <si>
    <t>3104018776</t>
  </si>
  <si>
    <t>FS202605131636220467</t>
  </si>
  <si>
    <t>21886960</t>
  </si>
  <si>
    <t>FS202605131713210454_8187</t>
  </si>
  <si>
    <t>6042023597</t>
  </si>
  <si>
    <t>IPVT:640003806619</t>
  </si>
  <si>
    <t>MARIA RUBIELA ATEHORTUA DE HERNANDEZ</t>
  </si>
  <si>
    <t>24937029</t>
  </si>
  <si>
    <t>KR   |27|G   |     |  |CL   |36|E   |     |s 29</t>
  </si>
  <si>
    <t>-75.57806235</t>
  </si>
  <si>
    <t>6.16571427</t>
  </si>
  <si>
    <t>3002465239</t>
  </si>
  <si>
    <t>21886951</t>
  </si>
  <si>
    <t>FS202605131720550336_8196</t>
  </si>
  <si>
    <t>6042090486</t>
  </si>
  <si>
    <t>IPVT:640003806559</t>
  </si>
  <si>
    <t>CATALINA MUNERA LENIS</t>
  </si>
  <si>
    <t>43759723</t>
  </si>
  <si>
    <t>CL   |18|B   |     |s |KR   |36|    |     | 120 APT 1902</t>
  </si>
  <si>
    <t>-75.57269948</t>
  </si>
  <si>
    <t>6.18328052</t>
  </si>
  <si>
    <t>3114507820</t>
  </si>
  <si>
    <t>FS202605131720550336</t>
  </si>
  <si>
    <t>21887260</t>
  </si>
  <si>
    <t>FS202605131804350618_5470</t>
  </si>
  <si>
    <t>Duban Monsalve</t>
  </si>
  <si>
    <t>1017243735</t>
  </si>
  <si>
    <t>CL   |112|    |     |  |KR   |80|    |     | 79</t>
  </si>
  <si>
    <t>-75.57671777</t>
  </si>
  <si>
    <t>6.30948332</t>
  </si>
  <si>
    <t>3002433127</t>
  </si>
  <si>
    <t>DOCE DE OCTUBRE NO.1</t>
  </si>
  <si>
    <t>FS202605131804350618</t>
  </si>
  <si>
    <t>21887697</t>
  </si>
  <si>
    <t>FS202605131938590348_7521</t>
  </si>
  <si>
    <t>6042021301</t>
  </si>
  <si>
    <t>IPVT:640003806771</t>
  </si>
  <si>
    <t>ANDRES RAMIRO OSORIO OSPINA</t>
  </si>
  <si>
    <t>1037622368</t>
  </si>
  <si>
    <t>3218129978</t>
  </si>
  <si>
    <t>KR   |52|E   |     |  |CL   |75|A   |     |s 104 APT 1202</t>
  </si>
  <si>
    <t>-75.6308682</t>
  </si>
  <si>
    <t>6.16395498</t>
  </si>
  <si>
    <t>3164950240</t>
  </si>
  <si>
    <t>FS202605131938590348</t>
  </si>
  <si>
    <t>21887841</t>
  </si>
  <si>
    <t>FS202605132043030492_9625</t>
  </si>
  <si>
    <t>6042035780</t>
  </si>
  <si>
    <t>IPVT:640003807120</t>
  </si>
  <si>
    <t>JUAN PABLO MENDEZ RODRIGUEZ</t>
  </si>
  <si>
    <t>1094265688</t>
  </si>
  <si>
    <t>014541616</t>
  </si>
  <si>
    <t>75684218</t>
  </si>
  <si>
    <t>KR   |46|C   |     |  |CL   |80|    |     |s 155 TOR 2 APT 1114 APT 1114</t>
  </si>
  <si>
    <t>-75.62634307</t>
  </si>
  <si>
    <t>6.14651412</t>
  </si>
  <si>
    <t>Convergente Plan Voz Ilimitado Nacional 200 Min LDI TRIO_23493 Descuento Convergente LB+BA+TV 100% x 1 Mes_13217  Preferido Fijo Movil Incluido_20030Convergente_Plan Ancha 900Mbps_IPTV 2deco_Mov Ilim_Disney Premium_Trio_25349 Descuento 100% cargo de instalacion Banda Ancha_17733  Cargo de Instalacion Banda Ancha_10319  Descuento Convergente LB+BA+TV 100% x 1 Mes_13217Plan IPTV TRIO_RV_25358 Deco Incluido IPTV_40045  Descuento Convergente LB+BA+TV 100% x 1 Mes_13217  Segundo Deco Incluido IPTV_40098</t>
  </si>
  <si>
    <t>3003772505</t>
  </si>
  <si>
    <t>SABANETA - ANT</t>
  </si>
  <si>
    <t>FS202605132043030492</t>
  </si>
  <si>
    <t>21887866</t>
  </si>
  <si>
    <t>FS202605132111220352_0948</t>
  </si>
  <si>
    <t>6042021549</t>
  </si>
  <si>
    <t>IPVT:640003806716</t>
  </si>
  <si>
    <t>CARLOS MARIO ROMAN AGUIRRE</t>
  </si>
  <si>
    <t>71279545</t>
  </si>
  <si>
    <t>KR   |68|    |     |  |CL   |30|    |     | 09</t>
  </si>
  <si>
    <t>-75.63747266</t>
  </si>
  <si>
    <t>6.17183334</t>
  </si>
  <si>
    <t>3137475316</t>
  </si>
  <si>
    <t>FS202605132111220352</t>
  </si>
  <si>
    <t>21888049</t>
  </si>
  <si>
    <t>FS202605140758320514_9647</t>
  </si>
  <si>
    <t>MARITZA OSPINA</t>
  </si>
  <si>
    <t>1007223132</t>
  </si>
  <si>
    <t>3013511061</t>
  </si>
  <si>
    <t>KR   |51|    |     |  |CL   |68|    |     | 29 INT 501</t>
  </si>
  <si>
    <t>-75.59839077</t>
  </si>
  <si>
    <t>6.1821559</t>
  </si>
  <si>
    <t>SANTA MARIA ET II</t>
  </si>
  <si>
    <t>FS202605140758320514</t>
  </si>
  <si>
    <t>21888303</t>
  </si>
  <si>
    <t>FS202605140911010366_3899</t>
  </si>
  <si>
    <t>JOSE FERNANDO FERNANDO LONDO¿O CALDERON</t>
  </si>
  <si>
    <t>16379548</t>
  </si>
  <si>
    <t>14458414</t>
  </si>
  <si>
    <t>3508035766</t>
  </si>
  <si>
    <t>KR   |70|    |     |  |CL   |106|B   |     | 05</t>
  </si>
  <si>
    <t>-75.56931737</t>
  </si>
  <si>
    <t>6.30497757</t>
  </si>
  <si>
    <t>3197473992</t>
  </si>
  <si>
    <t>FS202605140911010366</t>
  </si>
  <si>
    <t>21888310</t>
  </si>
  <si>
    <t>FS202605140912320553_4199</t>
  </si>
  <si>
    <t>6042036571</t>
  </si>
  <si>
    <t>IPVT:640003807102</t>
  </si>
  <si>
    <t>FLOR YOTAGRY</t>
  </si>
  <si>
    <t>42960054</t>
  </si>
  <si>
    <t>3136673435</t>
  </si>
  <si>
    <t>KR   |72|    |     |  |CL   |80|A   |     | 43 TOR 2 APT 1203 APT 1203</t>
  </si>
  <si>
    <t>-75.57827242</t>
  </si>
  <si>
    <t>6.2813401</t>
  </si>
  <si>
    <t>FS202605140912320553</t>
  </si>
  <si>
    <t>21888473</t>
  </si>
  <si>
    <t>FS202605140942560542_0527</t>
  </si>
  <si>
    <t>6042082542</t>
  </si>
  <si>
    <t>IPVT:640003806968</t>
  </si>
  <si>
    <t>MARIA ISABEL MEJIA QUINTERO</t>
  </si>
  <si>
    <t>1045026117</t>
  </si>
  <si>
    <t>3004571126</t>
  </si>
  <si>
    <t>KR   |85|B   |     |  |CL   |48|A   |     | 09</t>
  </si>
  <si>
    <t>-75.60374632</t>
  </si>
  <si>
    <t>6.2601153933333</t>
  </si>
  <si>
    <t>OH_ANTHITACF_I_5800</t>
  </si>
  <si>
    <t>FS202605140942560542</t>
  </si>
  <si>
    <t>21901682</t>
  </si>
  <si>
    <t>FS202605142018421340_9149</t>
  </si>
  <si>
    <t>9312160159</t>
  </si>
  <si>
    <t>ANDREA BETANCUR VILLA</t>
  </si>
  <si>
    <t>43251799</t>
  </si>
  <si>
    <t>CL   |17|    |     |  |KR   |27|A   |     | 109 TOR 3 APT 2804 APT 2804</t>
  </si>
  <si>
    <t>-75.55622861</t>
  </si>
  <si>
    <t>6.21636763</t>
  </si>
  <si>
    <t>3157811738</t>
  </si>
  <si>
    <t>OH_ANTHITSAB_I_5800</t>
  </si>
  <si>
    <t>FS202605142018421340</t>
  </si>
  <si>
    <t>AGENDAMIENTO_se marca al 3117925087 contesta titular EMILSE CARTAGENA  Se agenda para 2026-05-15 AM observacion cliente dice que no ha incumplido la cita de instalación, cliente disponible de 9 a 10 am, 3128182495, técnico llamar cuando llegue al predio Se valida datos correctos de la orden gestiona Libardo Rivera 14/5/2026 Go Contact</t>
  </si>
  <si>
    <t>21868117</t>
  </si>
  <si>
    <t>FS202605082049523183_4723</t>
  </si>
  <si>
    <t>Incumplimiento cita por parte del cliente</t>
  </si>
  <si>
    <t>6042023641</t>
  </si>
  <si>
    <t>IPVT:640003802378</t>
  </si>
  <si>
    <t>EMILSE CARTAGENA</t>
  </si>
  <si>
    <t>43637213</t>
  </si>
  <si>
    <t>KR   |42|A   |     |  |CL   |26|A   |     |s 79</t>
  </si>
  <si>
    <t>-75.57878999</t>
  </si>
  <si>
    <t>6.17653532</t>
  </si>
  <si>
    <t>3117925087</t>
  </si>
  <si>
    <t>FS202605082049523183</t>
  </si>
  <si>
    <t>890926257-1</t>
  </si>
  <si>
    <t>1152217566</t>
  </si>
  <si>
    <t>2026-05-14 10:20|Incumplimiento de cita. se va a realizar la llamada al cliente|App chatbot#2026-05-14 10:22|No contacto |JHON JAIRO GOMEZ#</t>
  </si>
  <si>
    <t>2026-05-13 15:49|AGENDAMIENTO_se marca al 3117925087 contesta titular EMILSE CARTAGENA  Se agenda para 2026-05-14 AM observacion llamar una hora antes de llegar y al momento de llegar al predio indica que tenia la visita para hoy en pm requiere el servicio urgente  Se valida datos correctos de la orden gestiona Manuel Vargas 13/5/2026 Go Contact|JUAN MANUEL VARGAS#2026-05-14 12:57|EMILSE CARTAGENA 3117925087 se llama en repetidas ocasiones sin tener respuesta alguna|CARMEN AYDEE ARANGO#</t>
  </si>
  <si>
    <t>17782914750400149</t>
  </si>
  <si>
    <t>CAI_22000010202605082051153387692696</t>
  </si>
  <si>
    <t>&lt;XA_BROADBAND_DATA&gt;&lt;Velocidad&gt;921600&lt;/Velocidad&gt;&lt;TipoIP&gt;DINAMICA&lt;/TipoIP&gt;&lt;ADSL&gt;-&lt;/ADSL&gt;&lt;DireccionIPDSLAM&gt;10.37.80.142&lt;/DireccionIPDSLAM&gt;&lt;UsuarioAcceso&gt;AAF2512709887/9eca504b4dd3&lt;/UsuarioAcceso&gt;&lt;Passwordid&gt;CKUUJDUC7N&lt;/Passwordid&gt;&lt;TechType&gt;FIBRA&lt;/TechType&gt;&lt;OLTCode&gt;OH_ANTHIEADB_I_5800_Envigado_2&lt;/OLTCode&gt;&lt;OLTRack&gt;2&lt;/OLTRack&gt;&lt;OLTSubRack&gt;34&lt;/OLTSubRack&gt;&lt;OLTBoard&gt;4&lt;/OLTBoard&gt;&lt;OLTPort&gt;15&lt;/OLTPort&gt;&lt;PeSplitterSplitterCode&gt;SS3-29-02&lt;/PeSplitterSplitterCode&gt;&lt;PeTerminalEquipmentDistrCableCode&gt;GT3-29-02&lt;/PeTerminalEquipmentDistrCableCode&gt;&lt;PeTerminalEquipmentType&gt;6&lt;/PeTerminalEquipmentType&gt;&lt;PeTerminalEquipmentCode&gt;CT3-29-02&lt;/PeTerminalEquipmentCode&gt;&lt;PeTerminalEquipmentOpticalTerminalCode&gt;CT3-29-02&lt;/PeTerminalEquipmentOpticalTerminalCode&gt;&lt;PeTerminalEquipmentClientThreadId&gt;62&lt;/PeTerminalEquipmentClientThreadId&gt;&lt;PeTerminalEquipmentCtoFiberId&gt;4&lt;/PeTerminalEquipmentCtoFiberId&gt;&lt;/XA_BROADBAND_DATA&gt;</t>
  </si>
  <si>
    <t>AGENDAMIENTO_se marca al 3014824310. contesta titular JHON MARIO MORENO ARROYO.  Se agenda para 2026-05-15 PM observacion teléfonos de contacto_ 3014824310, 3205284992. favor llegar muy temprano, solicita titular. Se valida datos correctos de la orden gestiona Mario Garcia. 14/5/2026 Go Contact.</t>
  </si>
  <si>
    <t>21882647</t>
  </si>
  <si>
    <t>EC202605122109404413_0408</t>
  </si>
  <si>
    <t>ORDEN NO EXISTE EN SOM</t>
  </si>
  <si>
    <t>9406222103</t>
  </si>
  <si>
    <t>JHON MARIO MORENO ARROYO</t>
  </si>
  <si>
    <t>1100550982</t>
  </si>
  <si>
    <t>KR   |77|C   |     |  |CL   |49|A   |A    |  19</t>
  </si>
  <si>
    <t>-75.59418821</t>
  </si>
  <si>
    <t>6.26147063</t>
  </si>
  <si>
    <t>3014824310</t>
  </si>
  <si>
    <t>EC202605122109404413</t>
  </si>
  <si>
    <t>2026-05-14 12:47|AGENDAMIENTO_se marca al 3014824310. contesta titular JHON MARIO MORENO ARROYO.  Se agenda para 2026-05-15 PM observacion telÃ©fonos de contacto_ 3014824310 3205284992. int. 202. edificio sin porterÃ­a. favor llegar muy temprano solicita titular. Se valida datos correctos de la orden gestiona Mario Garcia. 14/5/2026 Go Contact.|MARIO GUSTAVO GARCIA#</t>
  </si>
  <si>
    <t>&lt;XA_BROADBAND_DATA&gt;&lt;Velocidad&gt;921600&lt;/Velocidad&gt;&lt;/XA_BROADBAND_DATA&gt;</t>
  </si>
  <si>
    <t>21870271</t>
  </si>
  <si>
    <t>FS202605091342183046_2392</t>
  </si>
  <si>
    <t>ELIANA CAMPO</t>
  </si>
  <si>
    <t>1143948376</t>
  </si>
  <si>
    <t>CL   |100|    |     |  |KR   |49|    |     | 09</t>
  </si>
  <si>
    <t>-75.55611337</t>
  </si>
  <si>
    <t>6.29204234</t>
  </si>
  <si>
    <t>3205902923</t>
  </si>
  <si>
    <t>FS202605091342183046</t>
  </si>
  <si>
    <t>1000564300</t>
  </si>
  <si>
    <t>2026-05-12 12:32|Reagendamiento de cita. se va a realizar la llamada al cliente|App chatbot#</t>
  </si>
  <si>
    <t>2026-05-12 10:41|se llama a ELIANA CAMPO 3205902923 usuario reagenda para el sabado ya que no se encuentra|CARMEN AYDEE ARANGO#</t>
  </si>
  <si>
    <t>17783521800570113</t>
  </si>
  <si>
    <t>CAI_ONT32000010202605091343003894668937</t>
  </si>
  <si>
    <t>&lt;XA_BROADBAND_DATA&gt;&lt;Velocidad&gt;921600&lt;/Velocidad&gt;&lt;TipoIP&gt;DINAMICA&lt;/TipoIP&gt;&lt;ADSL&gt;-&lt;/ADSL&gt;&lt;DireccionIPDSLAM&gt;10.37.53.118&lt;/DireccionIPDSLAM&gt;&lt;UsuarioAcceso&gt;AAF2512711070/e2cae64c1e29&lt;/UsuarioAcceso&gt;&lt;Passwordid&gt;TQEKL6IARE&lt;/Passwordid&gt;&lt;TechType&gt;FIBRA&lt;/TechType&gt;&lt;OLTCode&gt;OH_ANTALAUEE_I_7360&lt;/OLTCode&gt;&lt;OLTRack&gt;0&lt;/OLTRack&gt;&lt;OLTSubRack&gt;0&lt;/OLTSubRack&gt;&lt;OLTBoard&gt;0&lt;/OLTBoard&gt;&lt;OLTPort&gt;0&lt;/OLTPort&gt;&lt;PeSplitterSplitterCode&gt;SS7-53-09&lt;/PeSplitterSplitterCode&gt;&lt;PeTerminalEquipmentDistrCableCode&gt;0&lt;/PeTerminalEquipmentDistrCableCode&gt;&lt;PeTerminalEquipmentType&gt;6&lt;/PeTerminalEquipmentType&gt;&lt;PeTerminalEquipmentCode&gt;ARANJ-CT7/8-53-09&lt;/PeTerminalEquipmentCode&gt;&lt;PeTerminalEquipmentOpticalTerminalCode&gt;ARANJ-CT7/8-53-09&lt;/PeTerminalEquipmentOpticalTerminalCode&gt;&lt;PeTerminalEquipmentClientThreadId&gt;0&lt;/PeTerminalEquipmentClientThreadId&gt;&lt;PeTerminalEquipmentCtoFiberId&gt;1&lt;/PeTerminalEquipmentCtoFiberId&gt;&lt;/XA_BROADBAND_DATA&gt;</t>
  </si>
  <si>
    <t>LINEA RESCATE Se comunica técnico informando que titular solicita agendar la orden para el día de mañana en franja AM, no da motivo. Técnico sube soporte de respuesta TecnicApp por jornada AM. Se valida chatbot ok. Titular JUAN MAURICIO MOLINA se marca al número 3113626590, 3104221438 Contesta titular e informa que era por la mañana que podía recibir. Cliente confirma reagendar la instalación del servicio para el dia Viernes, 8 de Mayo en franja AM ; ES UNA CASA, - finca, dos pisos con un contador. SOLICITA QUE VAYAN LO MÁS TEMPRANO POSIBLE. Confirma que el número 3113626590 pertenece a él mismo. se reagenda para viernes, 8 de mayo En la franja AM. Gestionado por Jazly Charris agent_61041003.</t>
  </si>
  <si>
    <t>2026-05-06</t>
  </si>
  <si>
    <t>21855493</t>
  </si>
  <si>
    <t>FS202605061308233044_1079</t>
  </si>
  <si>
    <t>Contratista solicita posponer para : 08/05/2026 AM - Fecha inicial de la orden : 07/05/2026 AM - Formulario CONTRATISTA - Gestiona Karol Molano 07/05/2026 null Fibra optica</t>
  </si>
  <si>
    <t>6042083718</t>
  </si>
  <si>
    <t>IPVT:640003799954</t>
  </si>
  <si>
    <t>JUAN MAURICIO MOLINA</t>
  </si>
  <si>
    <t>70093686</t>
  </si>
  <si>
    <t>3113626590</t>
  </si>
  <si>
    <t>3104221438</t>
  </si>
  <si>
    <t>KR   |29|    |     |  |CL   |1|    |     | 81</t>
  </si>
  <si>
    <t>-75.55963457</t>
  </si>
  <si>
    <t>6.19943285</t>
  </si>
  <si>
    <t>Plan Voz Ilimitado Nacional_RV_25016 Preferido Fijo Movil Incluido_20030  Descuento Cortesia 100% x 1 mes_50502  Bundled_Bloqueos_20265Plan Banda Ancha 900Mbps_IPTV_1_Decos_Trio_25424 Cargo de Instalacion Banda Ancha_10319  Descuento Cortesia 100% x 1 mes_50502Plan IPTV TRIO_RV_25242 Deco Incluido IPTV_40045  Descuento Cortesia 100% x 1 mes_50502  Bundled_Decos Adicionales IPTV_10933  Bundled_Decos Adicionales IPTV_10933  Bundled_Decos Adicionales IPTV_10933  Bundled_Decos Adicionales IPTV_10933</t>
  </si>
  <si>
    <t>1017148755</t>
  </si>
  <si>
    <t>2026-05-07 12:09|Reagendamiento de cita. inicio de flujo|App chatbot#2026-05-08 09:16|Reagendamiento de cita. se va a realizar la llamada al cliente|App chatbot#2026-05-08 09:19|Reagendamiento de cita. Cliente no respondio la llamada IVR|App chatbot#</t>
  </si>
  <si>
    <t>2026-05-07 12:00|JUAN MAURICIO 3113626590 usuario reagenda maÃ±ana 8 am|CARMEN AYDEE ARANGO#</t>
  </si>
  <si>
    <t>1778090960042045</t>
  </si>
  <si>
    <t>CAI_42000120202605061309203673668324</t>
  </si>
  <si>
    <t>&lt;XA_EQUIPMENT&gt;&lt;Tipo_Equipo&gt;DECOHDIP&lt;/Tipo_Equipo&gt;&lt;Numero&gt;5&lt;/Numero&gt;&lt;Accion&gt;I&lt;/Accion&gt;&lt;Familia&gt;TV&lt;/Familia&gt;&lt;/XA_EQUIPMENT&gt;&lt;XA_EQUIPMENT&gt;&lt;Tipo_Equipo&gt;MODEMWIFI&lt;/Tipo_Equipo&gt;&lt;Numero&gt;1&lt;/Numero&gt;&lt;Accion&gt;I&lt;/Accion&gt;&lt;Familia&gt;BA&lt;/Familia&gt;&lt;/XA_EQUIPMENT&gt;</t>
  </si>
  <si>
    <t>&lt;XA_BROADBAND_DATA&gt;&lt;Velocidad&gt;921600&lt;/Velocidad&gt;&lt;TipoIP&gt;DINAMICA&lt;/TipoIP&gt;&lt;ADSL&gt;-&lt;/ADSL&gt;&lt;DireccionIPDSLAM&gt;10.37.60.90&lt;/DireccionIPDSLAM&gt;&lt;UsuarioAcceso&gt;AAF2512701282/c0ded4e11612&lt;/UsuarioAcceso&gt;&lt;Passwordid&gt;EE1JT86AR3&lt;/Passwordid&gt;&lt;TechType&gt;FIBRA&lt;/TechType&gt;&lt;OLTCode&gt;OH_ANTHITSAL_I_5800_Medellin_Transversal&lt;/OLTCode&gt;&lt;OLTRack&gt;1&lt;/OLTRack&gt;&lt;OLTSubRack&gt;14&lt;/OLTSubRack&gt;&lt;OLTBoard&gt;7&lt;/OLTBoard&gt;&lt;OLTPort&gt;3&lt;/OLTPort&gt;&lt;PeSplitterSplitterCode&gt;SS7-37-06&lt;/PeSplitterSplitterCode&gt;&lt;PeTerminalEquipmentDistrCableCode&gt;GT7-37-06&lt;/PeTerminalEquipmentDistrCableCode&gt;&lt;PeTerminalEquipmentType&gt;6&lt;/PeTerminalEquipmentType&gt;&lt;PeTerminalEquipmentCode&gt;CT7-37-06&lt;/PeTerminalEquipmentCode&gt;&lt;PeTerminalEquipmentOpticalTerminalCode&gt;CT7-37-06&lt;/PeTerminalEquipmentOpticalTerminalCode&gt;&lt;PeTerminalEquipmentClientThreadId&gt;45&lt;/PeTerminalEquipmentClientThreadId&gt;&lt;PeTerminalEquipmentCtoFiberId&gt;1&lt;/PeTerminalEquipmentCtoFiberId&gt;&lt;/XA_BROADBAND_DATA&gt;</t>
  </si>
  <si>
    <t>21869674</t>
  </si>
  <si>
    <t>FS202605091204573241_8287</t>
  </si>
  <si>
    <t>1904070521</t>
  </si>
  <si>
    <t>PAULA ANDREA SANTA</t>
  </si>
  <si>
    <t>43592765</t>
  </si>
  <si>
    <t>CL   |5|    |     |  |KR   |80|C   |     | 130 TOR 2 APT 1512 APT 1512</t>
  </si>
  <si>
    <t>-75.60397044</t>
  </si>
  <si>
    <t>6.21796905</t>
  </si>
  <si>
    <t>3239450101</t>
  </si>
  <si>
    <t>OH_ANTHIGBAC_I_5800</t>
  </si>
  <si>
    <t>830039900-4</t>
  </si>
  <si>
    <t>1121849134</t>
  </si>
  <si>
    <t>17783463650420122</t>
  </si>
  <si>
    <t>CAI_32000010202605091206055494660415</t>
  </si>
  <si>
    <t>&lt;XA_BROADBAND_DATA&gt;&lt;Velocidad&gt;921600&lt;/Velocidad&gt;&lt;TipoIP&gt;DINAMICA&lt;/TipoIP&gt;&lt;ADSL&gt;-&lt;/ADSL&gt;&lt;DireccionIPDSLAM&gt;10.37.80.202&lt;/DireccionIPDSLAM&gt;&lt;UsuarioAcceso&gt;AAF2512710869/10a6ec0e1767&lt;/UsuarioAcceso&gt;&lt;Passwordid&gt;Z5UTDNQHW7&lt;/Passwordid&gt;&lt;TechType&gt;FIBRA&lt;/TechType&gt;&lt;OLTCode&gt;OH_ANTHIGBAC_I_5800_Medellin_Guayabal_3&lt;/OLTCode&gt;&lt;OLTRack&gt;3&lt;/OLTRack&gt;&lt;OLTSubRack&gt;14&lt;/OLTSubRack&gt;&lt;OLTBoard&gt;5&lt;/OLTBoard&gt;&lt;OLTPort&gt;2&lt;/OLTPort&gt;&lt;PeSplitterSplitterCode&gt;SS4-40-08&lt;/PeSplitterSplitterCode&gt;&lt;PeTerminalEquipmentDistrCableCode&gt;GT4-40-08&lt;/PeTerminalEquipmentDistrCableCode&gt;&lt;PeTerminalEquipmentType&gt;15&lt;/PeTerminalEquipmentType&gt;&lt;PeTerminalEquipmentCode&gt;PC4-40-08&lt;/PeTerminalEquipmentCode&gt;&lt;PeTerminalEquipmentOpticalTerminalCode&gt;PC4-40-08&lt;/PeTerminalEquipmentOpticalTerminalCode&gt;&lt;PeTerminalEquipmentClientThreadId&gt;13&lt;/PeTerminalEquipmentClientThreadId&gt;&lt;PeTerminalEquipmentCtoFiberId&gt;1&lt;/PeTerminalEquipmentCtoFiberId&gt;&lt;/XA_BROADBAND_DATA&gt;</t>
  </si>
  <si>
    <t>AGENDAMIENTO_se marca al 3218314022. contesta titular NELSON ARLEY HERNANDEZ MORALES.  Se agenda para 2026-05-16 PM observacion teléfonos de contacto_ 3218314022. favor llegar muy temprano, solicita titular. indica que ya le han incumplido varias citas de instalación. que si no llegan éste sábado, que entonces cancela el servicio. Se valida datos correctos de la orden gestiona Mario Garcia. 12/5/2026 Go Contact.</t>
  </si>
  <si>
    <t>21876957</t>
  </si>
  <si>
    <t>FS202605111757533488_1270</t>
  </si>
  <si>
    <t>NELSON ARLEY HERNANDEZ MORALES</t>
  </si>
  <si>
    <t>98705593</t>
  </si>
  <si>
    <t>3218314022</t>
  </si>
  <si>
    <t>CL   |81|A   |     |  |KR   |68|    |     | 39 APT 201</t>
  </si>
  <si>
    <t>-75.57570718</t>
  </si>
  <si>
    <t>6.27994116</t>
  </si>
  <si>
    <t>OH_ANTALCLLA_I_7360</t>
  </si>
  <si>
    <t>1017168271</t>
  </si>
  <si>
    <t>2026-05-12 15:25|No contestan no abren se tica en varias ocaciones|DIEGO ARMANDO DAZA#2026-05-12 15:28|Incumplimiento de cita. se va a realizar la llamada al cliente|App chatbot#</t>
  </si>
  <si>
    <t>17785403600540680</t>
  </si>
  <si>
    <t>CAI_ONT32000010202605111759203118464401</t>
  </si>
  <si>
    <t>&lt;XA_BROADBAND_DATA&gt;&lt;Velocidad&gt;921600&lt;/Velocidad&gt;&lt;TipoIP&gt;DINAMICA&lt;/TipoIP&gt;&lt;ADSL&gt;-&lt;/ADSL&gt;&lt;DireccionIPDSLAM&gt;10.37.55.14&lt;/DireccionIPDSLAM&gt;&lt;UsuarioAcceso&gt;AAF2512715068/c7157fd95c9b&lt;/UsuarioAcceso&gt;&lt;Passwordid&gt;MRDSO9LA0K&lt;/Passwordid&gt;&lt;TechType&gt;FIBRA&lt;/TechType&gt;&lt;OLTCode&gt;OH_ANTALCLLA_I_7360&lt;/OLTCode&gt;&lt;OLTRack&gt;0&lt;/OLTRack&gt;&lt;OLTSubRack&gt;0&lt;/OLTSubRack&gt;&lt;OLTBoard&gt;0&lt;/OLTBoard&gt;&lt;OLTPort&gt;0&lt;/OLTPort&gt;&lt;PeSplitterSplitterCode&gt;SS7-48-02&lt;/PeSplitterSplitterCode&gt;&lt;PeTerminalEquipmentDistrCableCode&gt;0&lt;/PeTerminalEquipmentDistrCableCode&gt;&lt;PeTerminalEquipmentType&gt;6&lt;/PeTerminalEquipmentType&gt;&lt;PeTerminalEquipmentCode&gt;CASTI-CT6/7-48-02&lt;/PeTerminalEquipmentCode&gt;&lt;PeTerminalEquipmentOpticalTerminalCode&gt;CASTI-CT6/7-48-02&lt;/PeTerminalEquipmentOpticalTerminalCode&gt;&lt;PeTerminalEquipmentClientThreadId&gt;0&lt;/PeTerminalEquipmentClientThreadId&gt;&lt;PeTerminalEquipmentCtoFiberId&gt;8&lt;/PeTerminalEquipmentCtoFiberId&gt;&lt;/XA_BROADBAND_DATA&gt;</t>
  </si>
  <si>
    <t>AGENDAMIENTO_Incumplimiento_Contratista se marca al 3102010309 contesta titular DANIEL ESTEBAN GIRALDO Se agenda para 2026-05-14 PM observacion zona abierta llamar antes, indica que es un local, adicional 3225187613 contesta lina Se valida datos correctos de la orden gestiona VALENTINA RAMIREZ 13/5/2026</t>
  </si>
  <si>
    <t>21881681</t>
  </si>
  <si>
    <t>FS202605121653520170_9233</t>
  </si>
  <si>
    <t>Siempre hay personal disponible para tender la visita</t>
  </si>
  <si>
    <t>0108072019</t>
  </si>
  <si>
    <t>DANIEL ESTEBAN GIRALDO</t>
  </si>
  <si>
    <t>1118811610</t>
  </si>
  <si>
    <t>KR   |44|    |     |  |CL   |70|    |     |s 43</t>
  </si>
  <si>
    <t>-75.61572415</t>
  </si>
  <si>
    <t>6.15099964</t>
  </si>
  <si>
    <t>3102010309</t>
  </si>
  <si>
    <t>OH_ANTHISETA_I_5800</t>
  </si>
  <si>
    <t>FS202605121653520170</t>
  </si>
  <si>
    <t>2026-05-14 15:17|Reagendamiento de cita. se va a realizar la llamada al cliente|App chatbot#2026-05-14 15:20|Reagendamiento de cita. Cliente no respondio la llamada IVR|App chatbot#</t>
  </si>
  <si>
    <t>2026-05-13 16:40|AGENDAMIENTO_Incumplimiento_Contratista se marca al 3102010309 contesta titular DANIEL ESTEBAN GIRALDO Se agenda para 2026-05-14 PM observacion zona abierta llamar antes indica que es un local adicional 3225187613 contesta lina Se valida datos correctos de la orden gestiona VALENTINA RAMIREZ 13/5/2026|VALENTINA RAMIREZ#2026-05-14 16:29|Daniel Steban 3102010309 en repetidas ocasiones sin tener respuesta alguna |CARMEN AYDEE ARANGO#</t>
  </si>
  <si>
    <t>17786229550520232</t>
  </si>
  <si>
    <t>CAI_32000010202605121655558280381069</t>
  </si>
  <si>
    <t>&lt;XA_BROADBAND_DATA&gt;&lt;Velocidad&gt;921600&lt;/Velocidad&gt;&lt;TipoIP&gt;DINAMICA&lt;/TipoIP&gt;&lt;ADSL&gt;-&lt;/ADSL&gt;&lt;DireccionIPDSLAM&gt;10.37.80.174&lt;/DireccionIPDSLAM&gt;&lt;UsuarioAcceso&gt;AAF2512717742/02e21069786f&lt;/UsuarioAcceso&gt;&lt;Passwordid&gt;91UYX276IH&lt;/Passwordid&gt;&lt;TechType&gt;FIBRA&lt;/TechType&gt;&lt;OLTCode&gt;OH_ANTHISETA_I_5800_Sabaneta_Centro&lt;/OLTCode&gt;&lt;OLTRack&gt;1&lt;/OLTRack&gt;&lt;OLTSubRack&gt;14&lt;/OLTSubRack&gt;&lt;OLTBoard&gt;5&lt;/OLTBoard&gt;&lt;OLTPort&gt;6&lt;/OLTPort&gt;&lt;PeSplitterSplitterCode&gt;SS4-18-04&lt;/PeSplitterSplitterCode&gt;&lt;PeTerminalEquipmentDistrCableCode&gt;GT4-18-04&lt;/PeTerminalEquipmentDistrCableCode&gt;&lt;PeTerminalEquipmentType&gt;6&lt;/PeTerminalEquipmentType&gt;&lt;PeTerminalEquipmentCode&gt;CT4-18-04&lt;/PeTerminalEquipmentCode&gt;&lt;PeTerminalEquipmentOpticalTerminalCode&gt;CT4-18-04&lt;/PeTerminalEquipmentOpticalTerminalCode&gt;&lt;PeTerminalEquipmentClientThreadId&gt;28&lt;/PeTerminalEquipmentClientThreadId&gt;&lt;PeTerminalEquipmentCtoFiberId&gt;4&lt;/PeTerminalEquipmentCtoFiberId&gt;&lt;/XA_BROADBAND_DATA&gt;</t>
  </si>
  <si>
    <t>21885462</t>
  </si>
  <si>
    <t>FS202605131413430284_3174</t>
  </si>
  <si>
    <t>1107041448</t>
  </si>
  <si>
    <t>DANIEL RIOS</t>
  </si>
  <si>
    <t>1152449559</t>
  </si>
  <si>
    <t>KR   |74|    |     |  |CL   |53|    |     | 55 TOR 1 APT 509 APT 509</t>
  </si>
  <si>
    <t>-75.58845411</t>
  </si>
  <si>
    <t>6.26366416</t>
  </si>
  <si>
    <t>3146596178</t>
  </si>
  <si>
    <t>URB ESTADIO PLAZA</t>
  </si>
  <si>
    <t>FS202605131413430284</t>
  </si>
  <si>
    <t>2026-05-14 13:42|Se realiza gestiÃ³n por lÃ­nea de rescate ya que se llega al predio cliente le contesta al guarda de seguridad del conjunto y le indica que no puede recibir la visita de igual manera se dejan las observaciones de que se estuvo en el predio|LUIS ALBERTO SUAREZ#2026-05-14 13:44|Reagendamiento de cita. inicio de flujo|App chatbot#2026-05-14 13:46|Reagendamiento de cita. Cliente no respondio la llamada IVR|App chatbot#</t>
  </si>
  <si>
    <t>1778699675056061</t>
  </si>
  <si>
    <t>CAI_32000010202605131414351001191538</t>
  </si>
  <si>
    <t>&lt;XA_BROADBAND_DATA&gt;&lt;Velocidad&gt;921600&lt;/Velocidad&gt;&lt;TipoIP&gt;DINAMICA&lt;/TipoIP&gt;&lt;ADSL&gt;-&lt;/ADSL&gt;&lt;DireccionIPDSLAM&gt;10.37.80.6&lt;/DireccionIPDSLAM&gt;&lt;UsuarioAcceso&gt;AAF2512720648/04ffd5620b00&lt;/UsuarioAcceso&gt;&lt;Passwordid&gt;L75KT490LP&lt;/Passwordid&gt;&lt;TechType&gt;FIBRA&lt;/TechType&gt;&lt;OLTCode&gt;OH_ANTHITACG_I_5800_Medellin_Tarapaca_7&lt;/OLTCode&gt;&lt;OLTRack&gt;7&lt;/OLTRack&gt;&lt;OLTSubRack&gt;14&lt;/OLTSubRack&gt;&lt;OLTBoard&gt;1&lt;/OLTBoard&gt;&lt;OLTPort&gt;1&lt;/OLTPort&gt;&lt;PeSplitterSplitterCode&gt;SS7-4-14&lt;/PeSplitterSplitterCode&gt;&lt;PeTerminalEquipmentDistrCableCode&gt;GT7-4-14&lt;/PeTerminalEquipmentDistrCableCode&gt;&lt;PeTerminalEquipmentType&gt;15&lt;/PeTerminalEquipmentType&gt;&lt;PeTerminalEquipmentCode&gt;PC7-4-14&lt;/PeTerminalEquipmentCode&gt;&lt;PeTerminalEquipmentOpticalTerminalCode&gt;PC7-4-14&lt;/PeTerminalEquipmentOpticalTerminalCode&gt;&lt;PeTerminalEquipmentClientThreadId&gt;36&lt;/PeTerminalEquipmentClientThreadId&gt;&lt;PeTerminalEquipmentCtoFiberId&gt;1&lt;/PeTerminalEquipmentCtoFiberId&gt;&lt;/XA_BROADBAND_DATA&gt;</t>
  </si>
  <si>
    <t>21887163</t>
  </si>
  <si>
    <t>FS202605131817040509_2936</t>
  </si>
  <si>
    <t>6042090268</t>
  </si>
  <si>
    <t>IPVT:640003806689</t>
  </si>
  <si>
    <t>CRISTIAN DAVID ZULUAGA BOTERO</t>
  </si>
  <si>
    <t>1152440086</t>
  </si>
  <si>
    <t>KR   |80|B   |     |  |CL   |8|    |     |s 36 TOR 1 APT 101 APT 101</t>
  </si>
  <si>
    <t>-75.60393122</t>
  </si>
  <si>
    <t>6.20404549</t>
  </si>
  <si>
    <t>Plan Voz Ilimitado Nacional_RV_25188Convergente_Plan Ancha 900Mbps_Mov Ilim_Trio_25422 Descuento 100% cargo de instalacion Banda Ancha_17733  Cargo de Instalacion Banda Ancha_10319  Descuento Convergente LB+BA+TV 100% x 1 Mes_13217Plan IPTV TRIO_RV_25427 Deco Incluido IPTV_40045  Descuento Convergente LB+BA+TV 100% x 1 Mes_13217  Segundo Deco Incluido IPTV_40098</t>
  </si>
  <si>
    <t>3006946894</t>
  </si>
  <si>
    <t>FS202605131817040509</t>
  </si>
  <si>
    <t>1085345134</t>
  </si>
  <si>
    <t>2026-05-14 15:22|Reporte de daÃ±o masivo. Inicio de flujo|App chatbot#2026-05-14 15:29|Reporte de daÃ±o masivo. Inicio de flujo|App chatbot#</t>
  </si>
  <si>
    <t>17787143750540570</t>
  </si>
  <si>
    <t>CAI_22000010202605131819352456673959</t>
  </si>
  <si>
    <t>&lt;XA_BROADBAND_DATA&gt;&lt;Velocidad&gt;921600&lt;/Velocidad&gt;&lt;TipoIP&gt;DINAMICA&lt;/TipoIP&gt;&lt;ADSL&gt;-&lt;/ADSL&gt;&lt;DireccionIPDSLAM&gt;10.37.80.150&lt;/DireccionIPDSLAM&gt;&lt;UsuarioAcceso&gt;AAF2512721617/cb1c0a85abe5&lt;/UsuarioAcceso&gt;&lt;Passwordid&gt;OCO1T697HI&lt;/Passwordid&gt;&lt;TechType&gt;FIBRA&lt;/TechType&gt;&lt;OLTCode&gt;OH_ANTHIGBAB_I_5800_Medellin_Guayabal_2&lt;/OLTCode&gt;&lt;OLTRack&gt;2&lt;/OLTRack&gt;&lt;OLTSubRack&gt;34&lt;/OLTSubRack&gt;&lt;OLTBoard&gt;6&lt;/OLTBoard&gt;&lt;OLTPort&gt;6&lt;/OLTPort&gt;&lt;PeSplitterSplitterCode&gt;SS5-60-03&lt;/PeSplitterSplitterCode&gt;&lt;PeTerminalEquipmentDistrCableCode&gt;GT5-60-03&lt;/PeTerminalEquipmentDistrCableCode&gt;&lt;PeTerminalEquipmentType&gt;6&lt;/PeTerminalEquipmentType&gt;&lt;PeTerminalEquipmentCode&gt;CT5-60-03&lt;/PeTerminalEquipmentCode&gt;&lt;PeTerminalEquipmentOpticalTerminalCode&gt;CT5-60-03&lt;/PeTerminalEquipmentOpticalTerminalCode&gt;&lt;PeTerminalEquipmentClientThreadId&gt;33&lt;/PeTerminalEquipmentClientThreadId&gt;&lt;PeTerminalEquipmentCtoFiberId&gt;2&lt;/PeTerminalEquipmentCtoFiberId&gt;&lt;/XA_BROADBAND_DATA&gt;</t>
  </si>
  <si>
    <t>AGENDAMIENTO_Torre_Incumplimieto_Cliente_se marca al 3013306428 contesta tercero jonhatan esposo Se agenda para 2026-05-16 PM observacion casa de barrio, 3024398419 jonhatan,  Se valida datos correctos de la orden gestiona Stella Fajardo Afanador 13/5/2026 Go Contact</t>
  </si>
  <si>
    <t>21877264</t>
  </si>
  <si>
    <t>FS202605111901093646_5494</t>
  </si>
  <si>
    <t>Contratista solicita adelantar - Futuro - 13/05/2026 PM - Formulario DRH - Gestiona Karol Molano 13/05/2026 null</t>
  </si>
  <si>
    <t>6042084273</t>
  </si>
  <si>
    <t>IPVT:640003804217</t>
  </si>
  <si>
    <t>MARIA ISABEL MONTOYA ECHAVARRIA</t>
  </si>
  <si>
    <t>1000885663</t>
  </si>
  <si>
    <t>CL   |39|A   |     |  |KR   |34|    |     | 35 APT 103</t>
  </si>
  <si>
    <t>-75.5605553</t>
  </si>
  <si>
    <t>6.235969444</t>
  </si>
  <si>
    <t>3013306428</t>
  </si>
  <si>
    <t>FS202605111901093646</t>
  </si>
  <si>
    <t>1075542676</t>
  </si>
  <si>
    <t>2026-05-13 16:37|Incumplimiento de cita. se va a realizar la llamada al cliente|App chatbot#</t>
  </si>
  <si>
    <t>17785441800643540</t>
  </si>
  <si>
    <t>CAI_ONT22000010202605111903002148263974</t>
  </si>
  <si>
    <t>&lt;XA_BROADBAND_DATA&gt;&lt;Velocidad&gt;921600&lt;/Velocidad&gt;&lt;TipoIP&gt;DINAMICA&lt;/TipoIP&gt;&lt;ADSL&gt;-&lt;/ADSL&gt;&lt;DireccionIPDSLAM&gt;10.37.54.66&lt;/DireccionIPDSLAM&gt;&lt;UsuarioAcceso&gt;AAF2512714979/17e9df99361e&lt;/UsuarioAcceso&gt;&lt;Passwordid&gt;1B2USOS9FS&lt;/Passwordid&gt;&lt;TechType&gt;FIBRA&lt;/TechType&gt;&lt;OLTCode&gt;OH_ANTALFICO_I_7360&lt;/OLTCode&gt;&lt;OLTRack&gt;0&lt;/OLTRack&gt;&lt;OLTSubRack&gt;0&lt;/OLTSubRack&gt;&lt;OLTBoard&gt;0&lt;/OLTBoard&gt;&lt;OLTPort&gt;0&lt;/OLTPort&gt;&lt;PeSplitterSplitterCode&gt;SS2-2-02&lt;/PeSplitterSplitterCode&gt;&lt;PeTerminalEquipmentDistrCableCode&gt;0&lt;/PeTerminalEquipmentDistrCableCode&gt;&lt;PeTerminalEquipmentType&gt;6&lt;/PeTerminalEquipmentType&gt;&lt;PeTerminalEquipmentCode&gt;FEDER-CT2-2-02&lt;/PeTerminalEquipmentCode&gt;&lt;PeTerminalEquipmentOpticalTerminalCode&gt;FEDER-CT2-2-02&lt;/PeTerminalEquipmentOpticalTerminalCode&gt;&lt;PeTerminalEquipmentClientThreadId&gt;0&lt;/PeTerminalEquipmentClientThreadId&gt;&lt;PeTerminalEquipmentCtoFiberId&gt;2&lt;/PeTerminalEquipmentCtoFiberId&gt;&lt;/XA_BROADBAND_DATA&gt;</t>
  </si>
  <si>
    <t>SE AGENDA SEGUN SOLICITUD EN LA LLAMADA AL CLIENTE; GESTIONA ANGIE G 4/05/2026.</t>
  </si>
  <si>
    <t>Pendiente de agendar</t>
  </si>
  <si>
    <t>2026-04-30</t>
  </si>
  <si>
    <t>21834340</t>
  </si>
  <si>
    <t>EC202604301223159749_3202</t>
  </si>
  <si>
    <t>Maria Paulina Caro Giraldo</t>
  </si>
  <si>
    <t>1015186662</t>
  </si>
  <si>
    <t>KR   |49|    |     |  |CL   |55|    |     |  29 APT 202</t>
  </si>
  <si>
    <t>-75.60543429</t>
  </si>
  <si>
    <t>6.17299379</t>
  </si>
  <si>
    <t>3046499244</t>
  </si>
  <si>
    <t>EC202604301223159749</t>
  </si>
  <si>
    <t>21882013</t>
  </si>
  <si>
    <t>EC202605121744529171_3840</t>
  </si>
  <si>
    <t>Leidy Johana P¿rez Escobar</t>
  </si>
  <si>
    <t>1020411869</t>
  </si>
  <si>
    <t>DG   |59|    |     |  |AV   |31|    |     |  46 APT 101</t>
  </si>
  <si>
    <t>-75.53976521</t>
  </si>
  <si>
    <t>6.34427166</t>
  </si>
  <si>
    <t>3017384431</t>
  </si>
  <si>
    <t>URB S FRANCIS III ET</t>
  </si>
  <si>
    <t>EC202605121744529171</t>
  </si>
  <si>
    <t>RESCATEBO_Incumplimiento_Contratista Se marca al número 3206235915 titular FRANCISCO JAVIER MEJIA SALAZAR Contesta indica el titular que el dirección es, informa que por favor se comuniquen antes de llegar al predio cliente estará en el predio. por favor cumplir visita cliente esta en el predio. por favor cumplir cliente los espera en el predio. indica que es una casa de barrio sin administración,  se valida datos correctos se agenda para el día 2026-05-09 en la franja PM 1200 p.m. - 700 p.m. Gestiona PPP 7/5/2026</t>
  </si>
  <si>
    <t>2026-05-05</t>
  </si>
  <si>
    <t>21851143</t>
  </si>
  <si>
    <t>FS202605051450351441_7349</t>
  </si>
  <si>
    <t>QC - CLIENTE DESISTE DEL SERVICIO / ELIGE LA COMPETENCIA</t>
  </si>
  <si>
    <t>6042023690</t>
  </si>
  <si>
    <t>IPVT:640003799146</t>
  </si>
  <si>
    <t>FRANCISCO JAVIER MEJIA SALAZAR</t>
  </si>
  <si>
    <t>8358565</t>
  </si>
  <si>
    <t>CL   |53|    |     |s |KR   |40|    |     | 80 APT 101</t>
  </si>
  <si>
    <t>-75.60179889</t>
  </si>
  <si>
    <t>6.15573394</t>
  </si>
  <si>
    <t>Contesta y Cuelga</t>
  </si>
  <si>
    <t>3206235915</t>
  </si>
  <si>
    <t>OH_ANTHIEADC_I_5800</t>
  </si>
  <si>
    <t>FS202605051450351441</t>
  </si>
  <si>
    <t>SUSPENDIDAS/PENDIENTES CON MOTIVO QC, QF O QT</t>
  </si>
  <si>
    <t>NAKED SE AGENDA SEGUN SOLICITUD EN LA LLAMADA AL CLIENTE; GESTIONA ANA LOPEZ  11/05/2026. CLIENTE SOLICITA QUE SEA LA PRIMERA DE LA JORNADA POR TEMAS LABORALES.</t>
  </si>
  <si>
    <t>21869940</t>
  </si>
  <si>
    <t>FS202605091239494262_4044</t>
  </si>
  <si>
    <t>VICTOR DAVID CANO</t>
  </si>
  <si>
    <t>1001138725</t>
  </si>
  <si>
    <t>KR   |49|    |     |  |CL   |72|    |     | 12 APT 201</t>
  </si>
  <si>
    <t>-75.59645293</t>
  </si>
  <si>
    <t>6.18210165</t>
  </si>
  <si>
    <t>3105029579</t>
  </si>
  <si>
    <t>FS202605091239494262</t>
  </si>
  <si>
    <t>21873936</t>
  </si>
  <si>
    <t>FS202605111109353228_9847</t>
  </si>
  <si>
    <t>ANGIE YURANI ARROYAVE ARIAS</t>
  </si>
  <si>
    <t>1037655104</t>
  </si>
  <si>
    <t>3015835290</t>
  </si>
  <si>
    <t>CL   |19|    |     |  |KR   |55|A   |D    | 68</t>
  </si>
  <si>
    <t>-75.38210353</t>
  </si>
  <si>
    <t>6.12733432</t>
  </si>
  <si>
    <t>FS202605111109353228</t>
  </si>
  <si>
    <t>AGENDAMIENTO_Torre_se marca al 3016415639 contesta titular ZHARICK VANNESA DIAZ SINCELEJO  Se agenda para 2026-05-14 AM observacion casa de barrio, la ultima visita de la tarde, 3024522535 esposo,  Se valida datos correctos de la orden gestiona Stella Fajardo Afanador 13/5/2026 Go Contact</t>
  </si>
  <si>
    <t>21874606</t>
  </si>
  <si>
    <t>FS202605111239244429_7022</t>
  </si>
  <si>
    <t>ZHARICK VANNESA DIAZ SINCELEJO</t>
  </si>
  <si>
    <t>1103094004</t>
  </si>
  <si>
    <t>KR   |51|    |     |  |CL   |100|    |     | 27 INT 301</t>
  </si>
  <si>
    <t>-75.55982929</t>
  </si>
  <si>
    <t>6.29279643</t>
  </si>
  <si>
    <t>3016415639</t>
  </si>
  <si>
    <t>FS202605111239244429</t>
  </si>
  <si>
    <t>21875824</t>
  </si>
  <si>
    <t>FS202605111537104349_4325</t>
  </si>
  <si>
    <t>OCTAVIO ALBERTO NIETO</t>
  </si>
  <si>
    <t>15433018</t>
  </si>
  <si>
    <t>KR   |67|A   |     |  |CL   |47|B   |     | 70</t>
  </si>
  <si>
    <t>-75.38607557</t>
  </si>
  <si>
    <t>6.15260217</t>
  </si>
  <si>
    <t>3212303760</t>
  </si>
  <si>
    <t>MIRADOR D CARRETERO</t>
  </si>
  <si>
    <t>FS202605111537104349</t>
  </si>
  <si>
    <t>21878926</t>
  </si>
  <si>
    <t>FS202605121046590057_9279</t>
  </si>
  <si>
    <t>6042022732</t>
  </si>
  <si>
    <t>IPVT:640003804887</t>
  </si>
  <si>
    <t>GLORIA EUGENIA QUINTERO HERNANDEZ</t>
  </si>
  <si>
    <t>21877499</t>
  </si>
  <si>
    <t>3113569311</t>
  </si>
  <si>
    <t>CL   |32|B   |     |s |KR   |44|A   |     | 43 APT 301</t>
  </si>
  <si>
    <t>-75.58740272</t>
  </si>
  <si>
    <t>6.17521329</t>
  </si>
  <si>
    <t>21880746</t>
  </si>
  <si>
    <t>FS202605121447520130_5380</t>
  </si>
  <si>
    <t>6042021405</t>
  </si>
  <si>
    <t>IPVT:640003805503</t>
  </si>
  <si>
    <t>MILLER LANDY QUIRAMA</t>
  </si>
  <si>
    <t>43163065</t>
  </si>
  <si>
    <t>KR   |49|    |     |  |CL   |51|    |     | 46 INT 201</t>
  </si>
  <si>
    <t>-75.60792897</t>
  </si>
  <si>
    <t>6.17146513</t>
  </si>
  <si>
    <t>3001992666</t>
  </si>
  <si>
    <t>FS202605121447520130</t>
  </si>
  <si>
    <t>21882165</t>
  </si>
  <si>
    <t>FS202605121807520245_0471</t>
  </si>
  <si>
    <t>6042084781</t>
  </si>
  <si>
    <t>IPVT:640003805372</t>
  </si>
  <si>
    <t>OLGA LUCIA TOBON</t>
  </si>
  <si>
    <t>43540776</t>
  </si>
  <si>
    <t>KR   |51|B   |     |  |CL   |95|    |     | 54</t>
  </si>
  <si>
    <t>-75.56175636666</t>
  </si>
  <si>
    <t>6.2879506866666</t>
  </si>
  <si>
    <t>Plan Voz Ilimitado Nacional_RV_25188 Descuento Convergente LB+BA+TV 100% x 1 Mes_13217  Preferido Fijo Movil Incluido_20030Convergente_Plan Ancha 900Mbps_Mov Ilim_Trio_25422 Descuento 100% cargo de instalacion Banda Ancha_17733  Cargo de Instalacion Banda Ancha_10319  Descuento Convergente LB+BA+TV 100% x 1 Mes_13217Plan IPTV TRIO_RV_25427 Deco Incluido IPTV_40045  Descuento Convergente LB+BA+TV 100% x 1 Mes_13217  Segundo Deco Incluido IPTV_40098</t>
  </si>
  <si>
    <t>3216569341</t>
  </si>
  <si>
    <t>FS202605121807520245</t>
  </si>
  <si>
    <t>21882276</t>
  </si>
  <si>
    <t>FS202605121833050167_7635</t>
  </si>
  <si>
    <t>6042084859</t>
  </si>
  <si>
    <t>IPVT:640003805552</t>
  </si>
  <si>
    <t>ARELIS DEL CARMEN BLANQUICET TAPIAS</t>
  </si>
  <si>
    <t>22804618</t>
  </si>
  <si>
    <t>KR   |27|B   |     |  |CL   |17|    |     | 40 TOR 1 APT 1604 APT 1604</t>
  </si>
  <si>
    <t>-75.55575126</t>
  </si>
  <si>
    <t>6.21666686</t>
  </si>
  <si>
    <t>3107930220</t>
  </si>
  <si>
    <t>FS202605121833050167</t>
  </si>
  <si>
    <t>21884183</t>
  </si>
  <si>
    <t>FS202605131121390244_8758</t>
  </si>
  <si>
    <t>6042079413</t>
  </si>
  <si>
    <t>IPVT:640003806311</t>
  </si>
  <si>
    <t>DAVID TRUJILLO CANO</t>
  </si>
  <si>
    <t>1128405487</t>
  </si>
  <si>
    <t>3005202578</t>
  </si>
  <si>
    <t>KR   |37|A   |     |  |CL   |15|B   |     | 50 TOR 2 APT 1207 APT 1207</t>
  </si>
  <si>
    <t>-75.56505951</t>
  </si>
  <si>
    <t>6.21660959</t>
  </si>
  <si>
    <t>FS202605131121390244</t>
  </si>
  <si>
    <t>21884827</t>
  </si>
  <si>
    <t>FS202605131246140408_9131</t>
  </si>
  <si>
    <t>1711030122</t>
  </si>
  <si>
    <t>Jes¿s David Serna Ospina</t>
  </si>
  <si>
    <t>1017272722</t>
  </si>
  <si>
    <t>3005475032</t>
  </si>
  <si>
    <t>KR   |90|    |     |  |CL   |44|A   |     | 55</t>
  </si>
  <si>
    <t>-75.6069696025</t>
  </si>
  <si>
    <t>6.2535464675</t>
  </si>
  <si>
    <t>OH_ANTHITACE_I_5800</t>
  </si>
  <si>
    <t>FS202605131246140408</t>
  </si>
  <si>
    <t>21886224</t>
  </si>
  <si>
    <t>FS202605131552110304_8296</t>
  </si>
  <si>
    <t>ANGEL NAZARETH NI¿O HENRIQUEZ</t>
  </si>
  <si>
    <t>1094353909</t>
  </si>
  <si>
    <t>CL   |27|    |     |  |KR   |36|    |     | 191 APT 301</t>
  </si>
  <si>
    <t>-75.34158692</t>
  </si>
  <si>
    <t>6.1714962</t>
  </si>
  <si>
    <t>Plan Banda Ancha 900Mbps Solo Internet_Nac_25423 Descuento Cortesia 100% x 1 mes_50502</t>
  </si>
  <si>
    <t>3245011895</t>
  </si>
  <si>
    <t>OH_ANTALMLLA_I_7360</t>
  </si>
  <si>
    <t>FS202605131552110304</t>
  </si>
  <si>
    <t>21886684</t>
  </si>
  <si>
    <t>FS202605131638150312_7800</t>
  </si>
  <si>
    <t>6046701015</t>
  </si>
  <si>
    <t>IPVT:640003806616</t>
  </si>
  <si>
    <t>TRINIDAD RIOS</t>
  </si>
  <si>
    <t>39163208</t>
  </si>
  <si>
    <t>3113788013</t>
  </si>
  <si>
    <t>3146838542</t>
  </si>
  <si>
    <t>KR   |50|    |     |  |CL   |144|    |     |s 08 APT 102</t>
  </si>
  <si>
    <t>-75.63420517</t>
  </si>
  <si>
    <t>6.08022899</t>
  </si>
  <si>
    <t>21886985</t>
  </si>
  <si>
    <t>FS202605131720210514_9410</t>
  </si>
  <si>
    <t>2404111347</t>
  </si>
  <si>
    <t>Susana Beatriz Casta¿o Tirado</t>
  </si>
  <si>
    <t>43874217</t>
  </si>
  <si>
    <t>3006516693</t>
  </si>
  <si>
    <t>CL   |32|    |     |s |KR   |43|    |     | 09 APT 402</t>
  </si>
  <si>
    <t>-75.58542053</t>
  </si>
  <si>
    <t>6.17522732</t>
  </si>
  <si>
    <t>FS202605131720210514</t>
  </si>
  <si>
    <t>1152211852</t>
  </si>
  <si>
    <t>2026-05-14 14:20|Incumplimiento de cita. se va a realizar la llamada al cliente|App chatbot#2026-05-14 14:21|No abre no contesta |JUAN PABLO CARDONA OCAMPO#</t>
  </si>
  <si>
    <t>2026-05-14 14:23|Susana Beatriz 3006516693 se llama en repetidas ocasiones sin tener respuesta |CARMEN AYDEE ARANGO#</t>
  </si>
  <si>
    <t>17787108850560190</t>
  </si>
  <si>
    <t>CAI_32000010202605131721252339646704</t>
  </si>
  <si>
    <t>&lt;XA_BROADBAND_DATA&gt;&lt;Velocidad&gt;921600&lt;/Velocidad&gt;&lt;TipoIP&gt;DINAMICA&lt;/TipoIP&gt;&lt;ADSL&gt;-&lt;/ADSL&gt;&lt;DireccionIPDSLAM&gt;10.37.60.190&lt;/DireccionIPDSLAM&gt;&lt;UsuarioAcceso&gt;AAF2512721610/42c202b6325c&lt;/UsuarioAcceso&gt;&lt;Passwordid&gt;QZ13UPAC3V&lt;/Passwordid&gt;&lt;TechType&gt;FIBRA&lt;/TechType&gt;&lt;OLTCode&gt;OH_ANTHIEADO_I_5800_Envigado&lt;/OLTCode&gt;&lt;OLTRack&gt;1&lt;/OLTRack&gt;&lt;OLTSubRack&gt;14&lt;/OLTSubRack&gt;&lt;OLTBoard&gt;3&lt;/OLTBoard&gt;&lt;OLTPort&gt;3&lt;/OLTPort&gt;&lt;PeSplitterSplitterCode&gt;SS4-35-05&lt;/PeSplitterSplitterCode&gt;&lt;PeTerminalEquipmentDistrCableCode&gt;GT4-35-05&lt;/PeTerminalEquipmentDistrCableCode&gt;&lt;PeTerminalEquipmentType&gt;6&lt;/PeTerminalEquipmentType&gt;&lt;PeTerminalEquipmentCode&gt;CT4-35-05&lt;/PeTerminalEquipmentCode&gt;&lt;PeTerminalEquipmentOpticalTerminalCode&gt;CT4-35-05&lt;/PeTerminalEquipmentOpticalTerminalCode&gt;&lt;PeTerminalEquipmentClientThreadId&gt;1&lt;/PeTerminalEquipmentClientThreadId&gt;&lt;PeTerminalEquipmentCtoFiberId&gt;2&lt;/PeTerminalEquipmentCtoFiberId&gt;&lt;/XA_BROADBAND_DATA&gt;</t>
  </si>
  <si>
    <t>21887170</t>
  </si>
  <si>
    <t>FS202605131822560510_4911</t>
  </si>
  <si>
    <t>6042090422</t>
  </si>
  <si>
    <t>IPVT:640003806818</t>
  </si>
  <si>
    <t>GLORIA LOPEZ</t>
  </si>
  <si>
    <t>1017142129</t>
  </si>
  <si>
    <t>KR   |43|B   |     |  |CL   |83|    |     | 60 INT 402</t>
  </si>
  <si>
    <t>-75.55188031</t>
  </si>
  <si>
    <t>6.27560496</t>
  </si>
  <si>
    <t>3128147636</t>
  </si>
  <si>
    <t>FS202605131822560510</t>
  </si>
  <si>
    <t>1020453112</t>
  </si>
  <si>
    <t>2026-05-14 13:50|Incumplimiento de cita. se va a realizar la llamada al cliente|App chatbot#</t>
  </si>
  <si>
    <t>2026-05-14 14:32|GLORIA LOPEZ 3128147636 se llama a en repetidas ocasiones sin tener respuesta|CARMEN AYDEE ARANGO#</t>
  </si>
  <si>
    <t>17787146100540250</t>
  </si>
  <si>
    <t>CAI_ONT22000010202605131823309537374883</t>
  </si>
  <si>
    <t>&lt;XA_BROADBAND_DATA&gt;&lt;Velocidad&gt;921600&lt;/Velocidad&gt;&lt;TipoIP&gt;DINAMICA&lt;/TipoIP&gt;&lt;ADSL&gt;-&lt;/ADSL&gt;&lt;DireccionIPDSLAM&gt;10.37.52.74&lt;/DireccionIPDSLAM&gt;&lt;UsuarioAcceso&gt;AAF2512721889/0102df4a3ef6&lt;/UsuarioAcceso&gt;&lt;Passwordid&gt;9C5RJM8D60&lt;/Passwordid&gt;&lt;TechType&gt;FIBRA&lt;/TechType&gt;&lt;OLTCode&gt;OH_ANTHIAUEB_I_5800&lt;/OLTCode&gt;&lt;OLTRack&gt;0&lt;/OLTRack&gt;&lt;OLTSubRack&gt;0&lt;/OLTSubRack&gt;&lt;OLTBoard&gt;0&lt;/OLTBoard&gt;&lt;OLTPort&gt;0&lt;/OLTPort&gt;&lt;PeSplitterSplitterCode&gt;SS3-14-04&lt;/PeSplitterSplitterCode&gt;&lt;PeTerminalEquipmentDistrCableCode&gt;0&lt;/PeTerminalEquipmentDistrCableCode&gt;&lt;PeTerminalEquipmentType&gt;6&lt;/PeTerminalEquipmentType&gt;&lt;PeTerminalEquipmentCode&gt;ARANJ-CT3-14-04&lt;/PeTerminalEquipmentCode&gt;&lt;PeTerminalEquipmentOpticalTerminalCode&gt;ARANJ-CT3-14-04&lt;/PeTerminalEquipmentOpticalTerminalCode&gt;&lt;PeTerminalEquipmentClientThreadId&gt;0&lt;/PeTerminalEquipmentClientThreadId&gt;&lt;PeTerminalEquipmentCtoFiberId&gt;6&lt;/PeTerminalEquipmentCtoFiberId&gt;&lt;/XA_BROADBAND_DATA&gt;</t>
  </si>
  <si>
    <t>AGENDAMIENTO_se marca al 3182582727. contesta tercero Anderson Zapata.  Se agenda para 2026-05-12 AM observacion teléfonos de contacto_ 3182582727, 3125065920. Centro Comercial Premiun Plaza. local 2160. favor enviar el día de hoy, el dato del nombre y cédula de los técnicos que van a asistir, con los parafiscales, seguridad social, arl, y curso de alturas, al correo  andermon3320 arroba yahoo.com  ,para poder tramitar los permisos de ingreso. titular solicita el favor de llegar a las 9.00 am, que es la hora que el centro comercial permite ingresar para hacer instalaciones. Se valida datos correctos de la orden gestiona Mario Garcia. 10/5/2026 Go Contact.</t>
  </si>
  <si>
    <t>21855333</t>
  </si>
  <si>
    <t>FS202605061248072512_3495</t>
  </si>
  <si>
    <t>Pendiente por orden de trabajo de Planta Externa</t>
  </si>
  <si>
    <t>Contratista solicita adelantar - Pendiente - Formulario CONTRATISTA - Gestiona Katherin Gutierrez 13/05/2026 null</t>
  </si>
  <si>
    <t>1207131918</t>
  </si>
  <si>
    <t>ADRIANA PATRICIA LOPEZ</t>
  </si>
  <si>
    <t>1003078029</t>
  </si>
  <si>
    <t>00</t>
  </si>
  <si>
    <t>KR   |43|A   |     |  |CL   |30|    |     | 25 LCA 2446</t>
  </si>
  <si>
    <t>-75.57058883</t>
  </si>
  <si>
    <t>6.22946454</t>
  </si>
  <si>
    <t>3125065920</t>
  </si>
  <si>
    <t>FS202605061248072512</t>
  </si>
  <si>
    <t>1000654735</t>
  </si>
  <si>
    <t>2026-05-07 08:44|Incumplimiento de cita. inicio de flujo|App chatbot#2026-05-07 08:44|Incumplimiento de cita. se va a realizar la llamada al cliente|App chatbot#2026-05-07 08:46|Incumplimiento de cita. Cliente reagendara la cita|App chatbot#2026-05-12 13:33|Se llega al predio se vÃ¡lida que el local serÃ­a la tienda de Totto a la cual nos reportamos y la persona que estaba en el local indica no conocer a la titular llamada Adriana administraciÃ³n del centro comercial nos dice que no hay permiso por parte del local para instalar Usuaria no contesta |JOHAN GARCES#2026-05-13 09:01|Incumplimiento de cita. se va a realizar la llamada al cliente|App chatbot#</t>
  </si>
  <si>
    <t>2026-05-07 08:39|SE LLAMA EN REPETIDAS OCASIONES A LA SEÃ‘ORA ADRIANA PATRICIA LOPEZCelular cliente31250659203182582727NO SE OBTIENE RESPUES POR PARTE DE LA USUARIA |KAREN MARCELA ORTIZ#2026-05-10 11:05|AGENDAMIENTO_se marca al 3182582727. contesta tercero Anderson Zapata.  Se agenda para 2026-05-12 AM observacion telÃ©fonos de contacto_ 3182582727 3125065920. Centro Comercial Premiun Plaza. local 2160. favor enviar el dÃ­a de hoy el dato del nombre y cÃ©dula de los tÃ©cnicos que van a asistir con los parafiscales seguridad social arl y curso de alturas al correo  andermon3320 arroba yahoo.com  para poder tramitar los permisos de ingreso. titular solicita el favor de llegar a las 9.00 am que es la hora que el centro comercial permite ingresar para hacer instalaciones. Se valida datos correctos de la orden gestiona Mario Garcia. 10/5/2026 Go Contact.|MARIO GUSTAVO GARCIA#2026-05-12 13:35|  se llama titular  ADRIANA PATRICIA LOPEZ 3125065920  no contesta se llega a la direcciÃ³n y dicen no conocerla |FRANCISCA MORENO#2026-05-13 13:12|  se llama al titular  ADRIANA PATRICIA LOPEZ 3125065920 no contesta se llega a la direcciÃ³n  y nadie lo conoce |FRANCISCA MORENO#</t>
  </si>
  <si>
    <t>17780897650410152</t>
  </si>
  <si>
    <t>CAI_32000010202605061249251899420049</t>
  </si>
  <si>
    <t>&lt;XA_BROADBAND_DATA&gt;&lt;Velocidad&gt;921600&lt;/Velocidad&gt;&lt;TipoIP&gt;DINAMICA&lt;/TipoIP&gt;&lt;ADSL&gt;-&lt;/ADSL&gt;&lt;DireccionIPDSLAM&gt;10.37.60.90&lt;/DireccionIPDSLAM&gt;&lt;UsuarioAcceso&gt;AAF2512701552/b7b17b73c31c&lt;/UsuarioAcceso&gt;&lt;Passwordid&gt;KIU8G1I9WN&lt;/Passwordid&gt;&lt;TechType&gt;FIBRA&lt;/TechType&gt;&lt;OLTCode&gt;OH_ANTHITSAL_I_5800_Medellin_Transversal&lt;/OLTCode&gt;&lt;OLTRack&gt;1&lt;/OLTRack&gt;&lt;OLTSubRack&gt;14&lt;/OLTSubRack&gt;&lt;OLTBoard&gt;2&lt;/OLTBoard&gt;&lt;OLTPort&gt;15&lt;/OLTPort&gt;&lt;PeSplitterSplitterCode&gt;SS2-71-01&lt;/PeSplitterSplitterCode&gt;&lt;PeTerminalEquipmentDistrCableCode&gt;GT2-71-01&lt;/PeTerminalEquipmentDistrCableCode&gt;&lt;PeTerminalEquipmentType&gt;6&lt;/PeTerminalEquipmentType&gt;&lt;PeTerminalEquipmentCode&gt;CT2-71-01&lt;/PeTerminalEquipmentCode&gt;&lt;PeTerminalEquipmentOpticalTerminalCode&gt;CT2-71-01&lt;/PeTerminalEquipmentOpticalTerminalCode&gt;&lt;PeTerminalEquipmentClientThreadId&gt;35&lt;/PeTerminalEquipmentClientThreadId&gt;&lt;PeTerminalEquipmentCtoFiberId&gt;7&lt;/PeTerminalEquipmentCtoFiberId&gt;&lt;/XA_BROADBAND_DATA&gt;</t>
  </si>
  <si>
    <t>Se marca al número 3008553511 titular ANA MARIA LOAIZA TABARES se confirman datos correctos indica que nos atenderá 12 de mayo en la franja PM, referencia de la dirección es   casa sin restricción, cliente a la espera de la instalación, la dirección correcta es cr 36 A cl 66-52 INT 113 BARRIO VILLA HERMOSA, es una casa que esta dividida en dos apartamentos, validado con recibo público de luz EPM, cliente indica que cuenta con servicios independientes, NO cargo soporte fotográfico el técnico en toa, se le recomienda al técnico cuando hay error en dirección subir soporte fotográfico de recibo público en toa,  se valida con la cliente y confirma tener la nomenclatura en su predio y recibo público de EPM para que le garanticen la instalación, recuerde Sr. técnico mientras el cliente valide con recibo público en mano y nomenclatura se puede garantizar la instalación, se le recomienda a la titular tener recibo público para que el técnico valide que la dirección esta ok, Sr. Técnico recuerde que el complemento no es una limitante para que se le garantice la instalación al cliente, el complemento correcto es  INT 113, Sr. técnico en caso de haber algún inconveniente para garantizar la instalación se agradece dejar las notas claras del motivo por el cual no se le puede garantizar la instalación al cliente, cliente solicita se comuniquen antes al contacto 3008553511 Atiende ANA MARIA LOAIZA TABARES TITULAR  indica que es una casa de barrio sin administración, con 1 piso, con Contadores Individuales, se valida datos correctos se agenda para el día 2026-05-12 en la franja PM 1200 p.m. - 700 p.m. Gestiona CAAS 11/5/2026</t>
  </si>
  <si>
    <t>21853139</t>
  </si>
  <si>
    <t>FS202605052058023163_5679</t>
  </si>
  <si>
    <t>Contratista solicita posponer para : 14/05/2026 AM - Fecha inicial de la orden : 12/05/2026 PM - Formulario CONTRATISTA - Gestiona Katherin Gutierrez 12/05/2026 null</t>
  </si>
  <si>
    <t>6042083977</t>
  </si>
  <si>
    <t>IPVT:640003799567</t>
  </si>
  <si>
    <t>ANA MARIA LOAIZA TABARES</t>
  </si>
  <si>
    <t>1214723210</t>
  </si>
  <si>
    <t>KR   |36|A   |     |  |CL   |66|    |     | 52 CAS 112</t>
  </si>
  <si>
    <t>-75.54958329</t>
  </si>
  <si>
    <t>6.25735799</t>
  </si>
  <si>
    <t>3008553511</t>
  </si>
  <si>
    <t>OH_ANTHIAUEC_I_5800</t>
  </si>
  <si>
    <t>FS202605052058023163</t>
  </si>
  <si>
    <t>OK</t>
  </si>
  <si>
    <t>1017260657</t>
  </si>
  <si>
    <t>2026-05-09 11:17|Direccion errada La direcciÃ³n correcta es cr 36a cl 66-52 in 113|YEISON ANDRES GUISAO#</t>
  </si>
  <si>
    <t>2026-05-09 11:15|LINEA RESCATE Se comunica tÃ©cnico informando que requieren correcciÃ³n en el complemento de la direcciÃ³n en recibo publico esta CR 36 A CL 66-52 INTERIOR 113 y en sistema estÃ¡ KR 36A CL 66 52 CAS 112 NO se acepta el recibo porque la fachada del predio no cuenta con placa.. Gestionado por Jazly Charris agent_61041003.|JAZLY JOHANA CHARRIS#2026-05-09 11:25|DIRECCION ERRADA Direccion TOA KR 36A CL 66 52 CAS 112Direccion Correcta KR 36A CL 66 52 CAS 113|KARINA RAQUEL VERGARA#</t>
  </si>
  <si>
    <t>1778032765037032</t>
  </si>
  <si>
    <t>CAI_ONT22000010202605052059258672919162</t>
  </si>
  <si>
    <t>&lt;XA_BROADBAND_DATA&gt;&lt;Velocidad&gt;921600&lt;/Velocidad&gt;&lt;TipoIP&gt;DINAMICA&lt;/TipoIP&gt;&lt;ADSL&gt;-&lt;/ADSL&gt;&lt;DireccionIPDSLAM&gt;10.37.53.70&lt;/DireccionIPDSLAM&gt;&lt;UsuarioAcceso&gt;AAF2512700312/971b6bca724b&lt;/UsuarioAcceso&gt;&lt;Passwordid&gt;UM617RKDPV&lt;/Passwordid&gt;&lt;TechType&gt;FIBRA&lt;/TechType&gt;&lt;OLTCode&gt;OH_ANTHIAUEC_I_5800&lt;/OLTCode&gt;&lt;OLTRack&gt;0&lt;/OLTRack&gt;&lt;OLTSubRack&gt;0&lt;/OLTSubRack&gt;&lt;OLTBoard&gt;0&lt;/OLTBoard&gt;&lt;OLTPort&gt;0&lt;/OLTPort&gt;&lt;PeSplitterSplitterCode&gt;SS5-12-06&lt;/PeSplitterSplitterCode&gt;&lt;PeTerminalEquipmentDistrCableCode&gt;0&lt;/PeTerminalEquipmentDistrCableCode&gt;&lt;PeTerminalEquipmentType&gt;6&lt;/PeTerminalEquipmentType&gt;&lt;PeTerminalEquipmentCode&gt;ARANJ-CT3-9I5-12-06&lt;/PeTerminalEquipmentCode&gt;&lt;PeTerminalEquipmentOpticalTerminalCode&gt;ARANJ-CT3-9I5-12-06&lt;/PeTerminalEquipmentOpticalTerminalCode&gt;&lt;PeTerminalEquipmentClientThreadId&gt;0&lt;/PeTerminalEquipmentClientThreadId&gt;&lt;PeTerminalEquipmentCtoFiberId&gt;7&lt;/PeTerminalEquipmentCtoFiberId&gt;&lt;/XA_BROADBAND_DATA&gt;</t>
  </si>
  <si>
    <t>21870145</t>
  </si>
  <si>
    <t>FS202605091315243830_9210</t>
  </si>
  <si>
    <t>1607180307</t>
  </si>
  <si>
    <t>ALVARO ANTONIO ARAQUE FERNANDEZ</t>
  </si>
  <si>
    <t>71705771</t>
  </si>
  <si>
    <t>2571365</t>
  </si>
  <si>
    <t>41234567</t>
  </si>
  <si>
    <t>CL   |26|    |     |s |KR   |43|A   |     | 41 BQU 14 13 APT 405 APT 405</t>
  </si>
  <si>
    <t>-75.58409337</t>
  </si>
  <si>
    <t>6.18031488</t>
  </si>
  <si>
    <t>3117126755</t>
  </si>
  <si>
    <t>URB VILA SANT TERESA</t>
  </si>
  <si>
    <t>FS202605091315243830</t>
  </si>
  <si>
    <t>2026-05-11 13:01|No contesta y no le contesta al vijilante|JUAN PABLO CARDONA OCAMPO#2026-05-11 13:01|Incumplimiento de cita. se va a realizar la llamada al cliente|App chatbot#</t>
  </si>
  <si>
    <t>17783506000390132</t>
  </si>
  <si>
    <t>CAI_32000010202605091316409251554700</t>
  </si>
  <si>
    <t>&lt;XA_BROADBAND_DATA&gt;&lt;Velocidad&gt;921600&lt;/Velocidad&gt;&lt;TipoIP&gt;DINAMICA&lt;/TipoIP&gt;&lt;ADSL&gt;-&lt;/ADSL&gt;&lt;DireccionIPDSLAM&gt;10.37.60.190&lt;/DireccionIPDSLAM&gt;&lt;UsuarioAcceso&gt;AAF2512710663/f00ca2ff2be3&lt;/UsuarioAcceso&gt;&lt;Passwordid&gt;2IQOZW6EY3&lt;/Passwordid&gt;&lt;TechType&gt;FIBRA&lt;/TechType&gt;&lt;OLTCode&gt;OH_ANTHIEADO_I_5800_Envigado&lt;/OLTCode&gt;&lt;OLTRack&gt;1&lt;/OLTRack&gt;&lt;OLTSubRack&gt;14&lt;/OLTSubRack&gt;&lt;OLTBoard&gt;18&lt;/OLTBoard&gt;&lt;OLTPort&gt;0&lt;/OLTPort&gt;&lt;PeSplitterSplitterCode&gt;SS5-24-04&lt;/PeSplitterSplitterCode&gt;&lt;PeTerminalEquipmentDistrCableCode&gt;GT5-24-04&lt;/PeTerminalEquipmentDistrCableCode&gt;&lt;PeTerminalEquipmentType&gt;15&lt;/PeTerminalEquipmentType&gt;&lt;PeTerminalEquipmentCode&gt;PC5-24-04&lt;/PeTerminalEquipmentCode&gt;&lt;PeTerminalEquipmentOpticalTerminalCode&gt;PC5-24-04&lt;/PeTerminalEquipmentOpticalTerminalCode&gt;&lt;PeTerminalEquipmentClientThreadId&gt;47&lt;/PeTerminalEquipmentClientThreadId&gt;&lt;PeTerminalEquipmentCtoFiberId&gt;1&lt;/PeTerminalEquipmentCtoFiberId&gt;&lt;/XA_BROADBAND_DATA&gt;</t>
  </si>
  <si>
    <t>21873474</t>
  </si>
  <si>
    <t>FS202605111011423443_6566</t>
  </si>
  <si>
    <t>0403082006</t>
  </si>
  <si>
    <t>LEONOR ISABEL VEGA CHARRY</t>
  </si>
  <si>
    <t>30568262</t>
  </si>
  <si>
    <t>CL   |56|    |     |  |KR   |78|B   |     | 45 APT 401</t>
  </si>
  <si>
    <t>-75.59451476</t>
  </si>
  <si>
    <t>6.26953115</t>
  </si>
  <si>
    <t>3217805704</t>
  </si>
  <si>
    <t>79541444</t>
  </si>
  <si>
    <t>2026-05-13 15:33|Reagendamiento de cita. inicio de flujo|App chatbot#2026-05-13 15:33|Reagendamiento de cita. inicio de flujo|App chatbot#2026-05-13 15:34|Reagendamiento de cita. se va a realizar la llamada al cliente|App chatbot#2026-05-13 15:36|Reagendamiento de cita. Cliente no respondio la llamada IVR|App chatbot#2026-05-13 15:37|13-05-2026 15 37Cliente solicita reagendar. No se envÃ­a SMS de reagendamiento dado el link no viene en la orden|App chatbot#</t>
  </si>
  <si>
    <t>17785123350590568</t>
  </si>
  <si>
    <t>CAI_32000010202605111012151754423718</t>
  </si>
  <si>
    <t>&lt;XA_BROADBAND_DATA&gt;&lt;Velocidad&gt;921600&lt;/Velocidad&gt;&lt;TipoIP&gt;DINAMICA&lt;/TipoIP&gt;&lt;ADSL&gt;-&lt;/ADSL&gt;&lt;DireccionIPDSLAM&gt;10.37.60.114&lt;/DireccionIPDSLAM&gt;&lt;UsuarioAcceso&gt;AAF2512712686/a72c3ce63724&lt;/UsuarioAcceso&gt;&lt;Passwordid&gt;SUR4FD104X&lt;/Passwordid&gt;&lt;TechType&gt;FIBRA&lt;/TechType&gt;&lt;OLTCode&gt;OH_ANTHITACB_I_5800_Medellin_Tarapaca_2&lt;/OLTCode&gt;&lt;OLTRack&gt;2&lt;/OLTRack&gt;&lt;OLTSubRack&gt;34&lt;/OLTSubRack&gt;&lt;OLTBoard&gt;14&lt;/OLTBoard&gt;&lt;OLTPort&gt;0&lt;/OLTPort&gt;&lt;PeSplitterSplitterCode&gt;SS1-21-13&lt;/PeSplitterSplitterCode&gt;&lt;PeTerminalEquipmentDistrCableCode&gt;GT1-21-13&lt;/PeTerminalEquipmentDistrCableCode&gt;&lt;PeTerminalEquipmentType&gt;6&lt;/PeTerminalEquipmentType&gt;&lt;PeTerminalEquipmentCode&gt;CT1-21-13&lt;/PeTerminalEquipmentCode&gt;&lt;PeTerminalEquipmentOpticalTerminalCode&gt;CT1-21-13&lt;/PeTerminalEquipmentOpticalTerminalCode&gt;&lt;PeTerminalEquipmentClientThreadId&gt;11&lt;/PeTerminalEquipmentClientThreadId&gt;&lt;PeTerminalEquipmentCtoFiberId&gt;2&lt;/PeTerminalEquipmentCtoFiberId&gt;&lt;/XA_BROADBAND_DATA&gt;</t>
  </si>
  <si>
    <t>Favor indicar qué número de CTO es viable para la instalación y así proceder con el quiebre Cafa.</t>
  </si>
  <si>
    <t>21882659</t>
  </si>
  <si>
    <t>FS202605122044360194_2717</t>
  </si>
  <si>
    <t>QT- RECURSOS MAL APROVISIONADOS NO ES VIABLE TENDIDO DESDE CTO ASIGNADA</t>
  </si>
  <si>
    <t>8112112019</t>
  </si>
  <si>
    <t>MANUELA GIRALDO ESCOBAR</t>
  </si>
  <si>
    <t>1214748374</t>
  </si>
  <si>
    <t>KR   |45|    |     |  |CL   |1|    |     | 59 APT 505</t>
  </si>
  <si>
    <t>-75.57516727</t>
  </si>
  <si>
    <t>6.20543568</t>
  </si>
  <si>
    <t>3014873205</t>
  </si>
  <si>
    <t>FS202605122044360194</t>
  </si>
  <si>
    <t>2026-05-13 14:54|Cambio de acometida. consulta de puertos|App chatbot#</t>
  </si>
  <si>
    <t>17786367100560128</t>
  </si>
  <si>
    <t>CAI_32000010202605122045102669094284</t>
  </si>
  <si>
    <t>&lt;XA_BROADBAND_DATA&gt;&lt;Velocidad&gt;921600&lt;/Velocidad&gt;&lt;TipoIP&gt;DINAMICA&lt;/TipoIP&gt;&lt;ADSL&gt;-&lt;/ADSL&gt;&lt;DireccionIPDSLAM&gt;10.37.80.190&lt;/DireccionIPDSLAM&gt;&lt;UsuarioAcceso&gt;AAF2512718908/653e7f737fa5&lt;/UsuarioAcceso&gt;&lt;Passwordid&gt;U0SUMVECIL&lt;/Passwordid&gt;&lt;TechType&gt;FIBRA&lt;/TechType&gt;&lt;OLTCode&gt;OH_ANTHITSAC_I_5800_Medellin_Transversal_3&lt;/OLTCode&gt;&lt;OLTRack&gt;3&lt;/OLTRack&gt;&lt;OLTSubRack&gt;14&lt;/OLTSubRack&gt;&lt;OLTBoard&gt;2&lt;/OLTBoard&gt;&lt;OLTPort&gt;7&lt;/OLTPort&gt;&lt;PeSplitterSplitterCode&gt;SS6-64-05&lt;/PeSplitterSplitterCode&gt;&lt;PeTerminalEquipmentDistrCableCode&gt;GT6-64-05&lt;/PeTerminalEquipmentDistrCableCode&gt;&lt;PeTerminalEquipmentType&gt;15&lt;/PeTerminalEquipmentType&gt;&lt;PeTerminalEquipmentCode&gt;PC6-64-05&lt;/PeTerminalEquipmentCode&gt;&lt;PeTerminalEquipmentOpticalTerminalCode&gt;PC6-64-05&lt;/PeTerminalEquipmentOpticalTerminalCode&gt;&lt;PeTerminalEquipmentClientThreadId&gt;34&lt;/PeTerminalEquipmentClientThreadId&gt;&lt;PeTerminalEquipmentCtoFiberId&gt;5&lt;/PeTerminalEquipmentCtoFiberId&gt;&lt;/XA_BROADBAND_DATA&gt;</t>
  </si>
  <si>
    <t>21865594</t>
  </si>
  <si>
    <t>FS202605081236593997_0515</t>
  </si>
  <si>
    <t>6042079408</t>
  </si>
  <si>
    <t>IPVT:640003802205</t>
  </si>
  <si>
    <t>CARLOS MARIO SEPULVEDA GRANDA</t>
  </si>
  <si>
    <t>1036614475</t>
  </si>
  <si>
    <t>085841225</t>
  </si>
  <si>
    <t>KR   |71|A   |     |  |CL   |92|B   |B    | 19 APT 301</t>
  </si>
  <si>
    <t>-75.57662219</t>
  </si>
  <si>
    <t>6.2867291</t>
  </si>
  <si>
    <t>Plan Voz Ilimitado Nacional_RV_25016 Preferido Fijo Movil Incluido_20030  Descuento Cortesia 100% x 1 mes_50502  Bundled_Bloqueos_20265Plan Banda Ancha 900Mbps_IPTV_1_Decos_Trio_25424 Cargo de Instalacion Banda Ancha_10319  Descuento Cortesia 100% x 1 mes_50502Plan IPTV TRIO_RV_25242 Deco Incluido IPTV_40045  Descuento Cortesia 100% x 1 mes_50502  Bundled_Decos Adicionales IPTV_10933  Bundled_Decos Adicionales IPTV_10933  Bundled_Win+ IPTV E1 y E2_16021</t>
  </si>
  <si>
    <t>3006625350</t>
  </si>
  <si>
    <t>FS202605081236593997</t>
  </si>
  <si>
    <t>1066729919</t>
  </si>
  <si>
    <t>2026-05-09 15:02|Incumplimiento de cita. se va a realizar la llamada al cliente|App chatbot#</t>
  </si>
  <si>
    <t>17782619350450215</t>
  </si>
  <si>
    <t>CAI_ONT42000120202605081238559113249339</t>
  </si>
  <si>
    <t>&lt;XA_EQUIPMENT&gt;&lt;Tipo_Equipo&gt;DECOHDIP&lt;/Tipo_Equipo&gt;&lt;Numero&gt;3&lt;/Numero&gt;&lt;Accion&gt;I&lt;/Accion&gt;&lt;Familia&gt;TV&lt;/Familia&gt;&lt;/XA_EQUIPMENT&gt;&lt;XA_EQUIPMENT&gt;&lt;Tipo_Equipo&gt;MODEMWIFI&lt;/Tipo_Equipo&gt;&lt;Numero&gt;1&lt;/Numero&gt;&lt;Accion&gt;I&lt;/Accion&gt;&lt;Familia&gt;BA&lt;/Familia&gt;&lt;/XA_EQUIPMENT&gt;</t>
  </si>
  <si>
    <t>&lt;XA_BROADBAND_DATA&gt;&lt;Velocidad&gt;921600&lt;/Velocidad&gt;&lt;TipoIP&gt;DINAMICA&lt;/TipoIP&gt;&lt;ADSL&gt;-&lt;/ADSL&gt;&lt;DireccionIPDSLAM&gt;10.37.55.14&lt;/DireccionIPDSLAM&gt;&lt;UsuarioAcceso&gt;AAF2512707756/4e1e5d2668e0&lt;/UsuarioAcceso&gt;&lt;Passwordid&gt;NDL3OETJKP&lt;/Passwordid&gt;&lt;TechType&gt;FIBRA&lt;/TechType&gt;&lt;OLTCode&gt;OH_ANTALCLLA_I_7360&lt;/OLTCode&gt;&lt;OLTRack&gt;0&lt;/OLTRack&gt;&lt;OLTSubRack&gt;0&lt;/OLTSubRack&gt;&lt;OLTBoard&gt;0&lt;/OLTBoard&gt;&lt;OLTPort&gt;0&lt;/OLTPort&gt;&lt;PeSplitterSplitterCode&gt;SS4-87-01&lt;/PeSplitterSplitterCode&gt;&lt;PeTerminalEquipmentDistrCableCode&gt;0&lt;/PeTerminalEquipmentDistrCableCode&gt;&lt;PeTerminalEquipmentType&gt;6&lt;/PeTerminalEquipmentType&gt;&lt;PeTerminalEquipmentCode&gt;CASTI-CT3/4-87-01&lt;/PeTerminalEquipmentCode&gt;&lt;PeTerminalEquipmentOpticalTerminalCode&gt;CASTI-CT3/4-87-01&lt;/PeTerminalEquipmentOpticalTerminalCode&gt;&lt;PeTerminalEquipmentClientThreadId&gt;0&lt;/PeTerminalEquipmentClientThreadId&gt;&lt;PeTerminalEquipmentCtoFiberId&gt;6&lt;/PeTerminalEquipmentCtoFiberId&gt;&lt;/XA_BROADBAND_DATA&gt;</t>
  </si>
  <si>
    <t>21873702</t>
  </si>
  <si>
    <t>FS202605111038563356_2961</t>
  </si>
  <si>
    <t>Contratista solicita posponer para : 12/05/2026 PM - Fecha inicial de la orden : 12/05/2026 AM - Formulario CONTRATISTA - Gestiona Katherin Gutierrez 12/05/2026 null</t>
  </si>
  <si>
    <t>NEISY ZAPATA JARAMILLO</t>
  </si>
  <si>
    <t>43811537</t>
  </si>
  <si>
    <t>DG   |55|    |     |  |AV   |42|    |     | 139</t>
  </si>
  <si>
    <t>-75.54945566</t>
  </si>
  <si>
    <t>6.33873439</t>
  </si>
  <si>
    <t>3157087846</t>
  </si>
  <si>
    <t>FS202605111038563356</t>
  </si>
  <si>
    <t>1039086261</t>
  </si>
  <si>
    <t>2026-05-12 14:55|Incumplimiento de cita. se va a realizar la llamada al cliente|App chatbot#</t>
  </si>
  <si>
    <t>2026-05-12 15:14|usuario NEISY ZAPATA JARAMILLO 3157087846 no contesta y  tampoco   se encuentra en la direcciÃ³n |FRANCISCA MORENO#</t>
  </si>
  <si>
    <t>17785430050750621</t>
  </si>
  <si>
    <t>CAI_ONT32000010202605111843256600774314</t>
  </si>
  <si>
    <t>&lt;XA_BROADBAND_DATA&gt;&lt;Velocidad&gt;921600&lt;/Velocidad&gt;&lt;TipoIP&gt;DINAMICA&lt;/TipoIP&gt;&lt;ADSL&gt;-&lt;/ADSL&gt;&lt;DireccionIPDSLAM&gt;10.37.54.114&lt;/DireccionIPDSLAM&gt;&lt;UsuarioAcceso&gt;AAF2512712496/dbf2d921fa1c&lt;/UsuarioAcceso&gt;&lt;Passwordid&gt;6MF3HDSSCT&lt;/Passwordid&gt;&lt;TechType&gt;FIBRA&lt;/TechType&gt;&lt;OLTCode&gt;OH_ANTALBLLO_I_7360&lt;/OLTCode&gt;&lt;OLTRack&gt;0&lt;/OLTRack&gt;&lt;OLTSubRack&gt;0&lt;/OLTSubRack&gt;&lt;OLTBoard&gt;0&lt;/OLTBoard&gt;&lt;OLTPort&gt;0&lt;/OLTPort&gt;&lt;PeSplitterSplitterCode&gt;SS2-33-05&lt;/PeSplitterSplitterCode&gt;&lt;PeTerminalEquipmentDistrCableCode&gt;0&lt;/PeTerminalEquipmentDistrCableCode&gt;&lt;PeTerminalEquipmentType&gt;6&lt;/PeTerminalEquipmentType&gt;&lt;PeTerminalEquipmentCode&gt;CENTR-CT1/2-33-05&lt;/PeTerminalEquipmentCode&gt;&lt;PeTerminalEquipmentOpticalTerminalCode&gt;CENTR-CT1/2-33-05&lt;/PeTerminalEquipmentOpticalTerminalCode&gt;&lt;PeTerminalEquipmentClientThreadId&gt;0&lt;/PeTerminalEquipmentClientThreadId&gt;&lt;PeTerminalEquipmentCtoFiberId&gt;2&lt;/PeTerminalEquipmentCtoFiberId&gt;&lt;/XA_BROADBAND_DATA&gt;</t>
  </si>
  <si>
    <t>Suspendida</t>
  </si>
  <si>
    <t>21875088</t>
  </si>
  <si>
    <t>FS202605111355513421_7740</t>
  </si>
  <si>
    <t>Falla masiva plataformas</t>
  </si>
  <si>
    <t>DUVAN ANDRES ANDRES MARTINEZ BERRIO</t>
  </si>
  <si>
    <t>1007623563</t>
  </si>
  <si>
    <t>3103804850</t>
  </si>
  <si>
    <t>CL   |116|A   |     |  |KR   |64|D   |     | 81</t>
  </si>
  <si>
    <t>-75.56339522</t>
  </si>
  <si>
    <t>6.31007887</t>
  </si>
  <si>
    <t>3232942221</t>
  </si>
  <si>
    <t>21880063</t>
  </si>
  <si>
    <t>FS202605121309140079_5188</t>
  </si>
  <si>
    <t>QC-CLIENTE TIENE INSTALADO SERVICIO DE TIGO</t>
  </si>
  <si>
    <t>6042021263</t>
  </si>
  <si>
    <t>IPVT:640003804778</t>
  </si>
  <si>
    <t>MARIA PALACIO</t>
  </si>
  <si>
    <t>32410370</t>
  </si>
  <si>
    <t>CL   |73|A   |     |  |KR   |52|A   |     | 66</t>
  </si>
  <si>
    <t>-75.59789899</t>
  </si>
  <si>
    <t>6.18493614</t>
  </si>
  <si>
    <t>3005051278</t>
  </si>
  <si>
    <t>OH_ANTALIGUE_I_7360</t>
  </si>
  <si>
    <t>FS202605121309140079</t>
  </si>
  <si>
    <t>21884402</t>
  </si>
  <si>
    <t>FS202605131152070341_1842</t>
  </si>
  <si>
    <t>WILLY FERNANDO DUQUE QUINTERO</t>
  </si>
  <si>
    <t>98567545</t>
  </si>
  <si>
    <t>KR   |50|    |     |  |CL   |59|    |     | 55</t>
  </si>
  <si>
    <t>-75.56355866</t>
  </si>
  <si>
    <t>6.25729244</t>
  </si>
  <si>
    <t>3024085952</t>
  </si>
  <si>
    <t>FS202605131152070341</t>
  </si>
  <si>
    <t>21886521</t>
  </si>
  <si>
    <t>FS202605131621520517_8469</t>
  </si>
  <si>
    <t>6042090067</t>
  </si>
  <si>
    <t>IPVT:640003806614</t>
  </si>
  <si>
    <t>CRISTIAN FARLEY VILLA</t>
  </si>
  <si>
    <t>1152697337</t>
  </si>
  <si>
    <t>CL   |112|    |     |  |KR   |74|    |     | 76</t>
  </si>
  <si>
    <t>-75.570356634</t>
  </si>
  <si>
    <t>6.309089592</t>
  </si>
  <si>
    <t>3112091044</t>
  </si>
  <si>
    <t>FS202605131621520517</t>
  </si>
  <si>
    <t>21886768</t>
  </si>
  <si>
    <t>FS202605131646370440_7594</t>
  </si>
  <si>
    <t>6042090453</t>
  </si>
  <si>
    <t>IPVT:640003806745</t>
  </si>
  <si>
    <t>TULIO HEMEL SERNA ZULUAGA</t>
  </si>
  <si>
    <t>8238662</t>
  </si>
  <si>
    <t>KR   |22|    |     |  |CL   |47|    |     | 112</t>
  </si>
  <si>
    <t>-75.5487623</t>
  </si>
  <si>
    <t>6.23776181</t>
  </si>
  <si>
    <t>3003433785</t>
  </si>
  <si>
    <t>OH_ANTALFICC_I_7360</t>
  </si>
  <si>
    <t>FS202605131646370440</t>
  </si>
  <si>
    <t>21887710</t>
  </si>
  <si>
    <t>FS202605131947070349_4354</t>
  </si>
  <si>
    <t>MAURICIO DE JESUS MORALES MARTINEZ</t>
  </si>
  <si>
    <t>98591419</t>
  </si>
  <si>
    <t>0044618239</t>
  </si>
  <si>
    <t>44618239</t>
  </si>
  <si>
    <t>KR   |55|    |     |  |CL   |64|    |     | 103</t>
  </si>
  <si>
    <t>-75.56837278</t>
  </si>
  <si>
    <t>6.26272357</t>
  </si>
  <si>
    <t>3016032508</t>
  </si>
  <si>
    <t>FS202605131947070349</t>
  </si>
  <si>
    <t>21887823</t>
  </si>
  <si>
    <t>FS202605132053100512_9898</t>
  </si>
  <si>
    <t>0606031735</t>
  </si>
  <si>
    <t>EVELIN CAROLINA FIGUEROA MONTOYA</t>
  </si>
  <si>
    <t>1128417385</t>
  </si>
  <si>
    <t>3502457110</t>
  </si>
  <si>
    <t>KR   |82|    |     |  |CL   |46|    |     | 58</t>
  </si>
  <si>
    <t>-75.59998259</t>
  </si>
  <si>
    <t>6.25690894</t>
  </si>
  <si>
    <t>AGENDAMIENTO_Torre_se marca al 3227273533 contesta titular Laura Valentina Duarte Toro  Se agenda para  AM observacion llamar antes de ir 3227273533 Se valida datos correctos de la orden gestiona YINET AMAYA 12/5/2026 Go Contact</t>
  </si>
  <si>
    <t>21869937</t>
  </si>
  <si>
    <t>EC202605091238501336_4248</t>
  </si>
  <si>
    <t>1403160931</t>
  </si>
  <si>
    <t>Laura Valentina Duarte Toro</t>
  </si>
  <si>
    <t>1039471297</t>
  </si>
  <si>
    <t>KR   |86|    |     |  |CL   |47|D   |D    |  07</t>
  </si>
  <si>
    <t>-75.60342625</t>
  </si>
  <si>
    <t>6.25865674</t>
  </si>
  <si>
    <t>3227273533</t>
  </si>
  <si>
    <t>EC202605091238501336</t>
  </si>
  <si>
    <t>2026-05-13 14:49|Se suspende la orden ya que se llega se evidencia que hay un servicio de Tigo instalalado en.se procede a suspender |LUIS ALBERTO SUAREZ#</t>
  </si>
  <si>
    <t>2026-05-12 17:23|AGENDAMIENTO_Torre_se marca al 3227273533 contesta titular Laura Valentina Duarte Toro  Se agenda para  AM observacion llamar antes de ir 3227273533 Se valida datos correctos de la orden gestiona YINET AMAYA 12/5/2026 Go Contact|MARTHA YINET AMAYA#</t>
  </si>
  <si>
    <t>17784246550420158</t>
  </si>
  <si>
    <t>CAI_32000010202605100950555862348469</t>
  </si>
  <si>
    <t>&lt;XA_BROADBAND_DATA&gt;&lt;Velocidad&gt;921600&lt;/Velocidad&gt;&lt;TipoIP&gt;DINAMICA&lt;/TipoIP&gt;&lt;ADSL&gt;-&lt;/ADSL&gt;&lt;DireccionIPDSLAM&gt;10.37.60.226&lt;/DireccionIPDSLAM&gt;&lt;UsuarioAcceso&gt;AAF2512710501/ad92a710da2c&lt;/UsuarioAcceso&gt;&lt;Passwordid&gt;L5VCC1Y2W7&lt;/Passwordid&gt;&lt;TechType&gt;FIBRA&lt;/TechType&gt;&lt;OLTCode&gt;OH_ANTHITACF_I_5800_Medellin_Tarapaca_6&lt;/OLTCode&gt;&lt;OLTRack&gt;6&lt;/OLTRack&gt;&lt;OLTSubRack&gt;34&lt;/OLTSubRack&gt;&lt;OLTBoard&gt;4&lt;/OLTBoard&gt;&lt;OLTPort&gt;1&lt;/OLTPort&gt;&lt;PeSplitterSplitterCode&gt;SS5-24-20&lt;/PeSplitterSplitterCode&gt;&lt;PeTerminalEquipmentDistrCableCode&gt;GT5-24-20&lt;/PeTerminalEquipmentDistrCableCode&gt;&lt;PeTerminalEquipmentType&gt;6&lt;/PeTerminalEquipmentType&gt;&lt;PeTerminalEquipmentCode&gt;CT5-24-20&lt;/PeTerminalEquipmentCode&gt;&lt;PeTerminalEquipmentOpticalTerminalCode&gt;CT5-24-20&lt;/PeTerminalEquipmentOpticalTerminalCode&gt;&lt;PeTerminalEquipmentClientThreadId&gt;42&lt;/PeTerminalEquipmentClientThreadId&gt;&lt;PeTerminalEquipmentCtoFiberId&gt;2&lt;/PeTerminalEquipmentCtoFiberId&gt;&lt;/XA_BROADBAND_DATA&gt;</t>
  </si>
  <si>
    <t>RESCATEBO_Incumplimiento_Contratista Se marca al número 3146305217 titular LINA MARIA RESTREPO SALDARRIAGA Contesta indica que la dirección correcta es  CL 31 s KR 47 A 02 APT 1102 // ed portal del valle torre 7 //los técnicos estaban realizando la instalacion y se fueron sin terminar diciendo que había un daño general //  si no es posible hacer la instalación dejar notas claras  //   soporte fotográfico en TOA // realizar el quiebre adecuado  // indica que es un EDIFICIO,  se valida datos correctos se agenda para el día 2026-05-12 en la franja PM 1200 p.m. - 400 p.m. Gestiona DYOS 11/5/2026</t>
  </si>
  <si>
    <t>2026-05-02</t>
  </si>
  <si>
    <t>21840472</t>
  </si>
  <si>
    <t>FS202605021237431700_3538</t>
  </si>
  <si>
    <t>Contratista solicita adelantar - Pendiente - Formulario CONTRATISTA - Gestiona Katherin Gutierrez 11/05/2026 null</t>
  </si>
  <si>
    <t>6042023609</t>
  </si>
  <si>
    <t>IPVT:640003797110</t>
  </si>
  <si>
    <t>LINA MARIA RESTREPO SALDARRIAGA</t>
  </si>
  <si>
    <t>43618780</t>
  </si>
  <si>
    <t>CL   |31|    |     |s |KR   |47|A   |     | 02 APT 1102</t>
  </si>
  <si>
    <t>3146305217</t>
  </si>
  <si>
    <t>FS202605021237431700</t>
  </si>
  <si>
    <t>serialNumber:7493DA48EC40 ; WifiSSID:56fad54e26db ; WifiPassword:56fad54e26db</t>
  </si>
  <si>
    <t>serialNumber:231633208808 ; WifiSSID: ; WifiPassword:/serialNumber:231645095366 ; WifiSSID: ; WifiPassword:</t>
  </si>
  <si>
    <t>2026-05-09 13:32|Reporte de daÃ±o masivo. Inicio de flujo|App chatbot#2026-05-09 13:37|Reporte de daÃ±o masivo. Inicio de flujo|App chatbot#2026-05-09 13:38|Reporte de daÃ±o masivo. Inicio de flujo|App chatbot#2026-05-09 13:39|Reporte de daÃ±o masivo. Inicio de flujo|App chatbot#2026-05-11 13:50|escalada por novedad con aplicativos potencia alterada|ENRIQUE DAVID DIAZ#2026-05-11 13:54|11-05-2026 13 54Gestion quiebre. Inicio de Flujo.|App chatbot#2026-05-11 13:55|11-05-2026 13 55Gestion quiebre. Inicio de Flujo.|App chatbot#2026-05-11 13:56|11-05-2026 13 56Gestion quiebre. Inicio de Flujo.|App chatbot#2026-05-11 14:00|11-05-2026 14 00Gestion quiebre. El cliente no respondiÃ³ la llamada se procede a suspender la orden.|App chatbot#2026-05-11 15:36|LINA MARIA RESTREPO SALDARRIAGA Celular cliente 3146305217 cliente indica que cancelo el servicio elige a la competencia|ENRIQUE DAVID DIAZ#2026-05-11 15:36|11-05-2026 15 36Gestion quiebre. Inicio de Flujo.|App chatbot#2026-05-11 15:37|11-05-2026 15 37Gestion quiebre. Inicio de Flujo.|App chatbot#2026-05-12 13:12|Reporte de daÃ±o masivo. Inicio de flujo|App chatbot#2026-05-12 13:14|Reporte de daÃ±o masivo. Inicio de flujo|App chatbot#2026-05-12 13:23|Reporte de daÃ±o masivo. Inicio de flujo|App chatbot#</t>
  </si>
  <si>
    <t>2026-05-09 13:50|escalada por novedad con aplicativos potencia alterada|KARINA RAQUEL VERGARA#2026-05-11 13:53|Nombre interlocutorLINA MARIA RESTREPO SALDARRIAGACelular cliente3146305217cliente indica que cancelo el servicio elige a la competencia|KARINA RAQUEL VERGARA#2026-05-11 16:20|RESCATEBO_Incumplimiento_Contratista Se marca al nÃºmero 3146305217 titular LINA MARIA RESTREPO SALDARRIAGA Contesta indica que la direcciÃ³n correcta es  CL 31 s KR 47 A 02 APT 1102 // ed portal del valle torre 7 //los tÃ©cnicos estaban realizando la instalacion y se fueron sin terminar diciendo que habÃ­a un daÃ±o general //  si no es posible hacer la instalaciÃ³n dejar notas claras  //   soporte fotogrÃ¡fico en TOA // realizar el quiebre adecuado  // indica que es un EDIFICIO  se valida datos correctos se agenda para el dÃ­a 2026-05-12 en la franja PM 1200 p.m. - 400 p.m. Gestiona DYOS 11/5/2026|DIANA YULIETTE OLAYA#2026-05-11 16:21|por favor llamar unos 10 minutos   antes de ir |DIANA YULIETTE OLAYA#2026-05-12 14:44|se suspende daÃ±o masivo ya que no se pudo enviar por la TECNIAPP|CARMEN AYDEE ARANGO#</t>
  </si>
  <si>
    <t>17778191050290157</t>
  </si>
  <si>
    <t>CAI_22000010202605030938253856720392</t>
  </si>
  <si>
    <t>&lt;XA_BROADBAND_DATA&gt;&lt;Velocidad&gt;921600&lt;/Velocidad&gt;&lt;TipoIP&gt;DINAMICA&lt;/TipoIP&gt;&lt;ADSL&gt;-&lt;/ADSL&gt;&lt;DireccionIPDSLAM&gt;10.37.60.190&lt;/DireccionIPDSLAM&gt;&lt;UsuarioAcceso&gt;AAF2512692400/2482fbeb5d2d&lt;/UsuarioAcceso&gt;&lt;Passwordid&gt;YZIG16J67S&lt;/Passwordid&gt;&lt;TechType&gt;FIBRA&lt;/TechType&gt;&lt;OLTCode&gt;OH_ANTHIEADO_I_5800_Envigado&lt;/OLTCode&gt;&lt;OLTRack&gt;1&lt;/OLTRack&gt;&lt;OLTSubRack&gt;14&lt;/OLTSubRack&gt;&lt;OLTBoard&gt;14&lt;/OLTBoard&gt;&lt;OLTPort&gt;13&lt;/OLTPort&gt;&lt;PeSplitterSplitterCode&gt;SS3-3-04&lt;/PeSplitterSplitterCode&gt;&lt;PeTerminalEquipmentDistrCableCode&gt;GT3-3-04&lt;/PeTerminalEquipmentDistrCableCode&gt;&lt;PeTerminalEquipmentType&gt;15&lt;/PeTerminalEquipmentType&gt;&lt;PeTerminalEquipmentCode&gt;PC3-3-04&lt;/PeTerminalEquipmentCode&gt;&lt;PeTerminalEquipmentOpticalTerminalCode&gt;PC3-3-04&lt;/PeTerminalEquipmentOpticalTerminalCode&gt;&lt;PeTerminalEquipmentClientThreadId&gt;47&lt;/PeTerminalEquipmentClientThreadId&gt;&lt;PeTerminalEquipmentCtoFiberId&gt;1&lt;/PeTerminalEquipmentCtoFiberId&gt;&lt;/XA_BROADBAND_DATA&gt;</t>
  </si>
  <si>
    <t>2026-04-24</t>
  </si>
  <si>
    <t>21808216</t>
  </si>
  <si>
    <t>FS202604241140370237_8229</t>
  </si>
  <si>
    <t>Contratista solicita adelantar - Pendiente - Formulario CONTRATISTA - Gestiona Katherin Gutierrez 04/05/2026 null</t>
  </si>
  <si>
    <t>6046703286</t>
  </si>
  <si>
    <t>IPVT:640003791078</t>
  </si>
  <si>
    <t>ARGIRO DE JESUS VALENCIA SUAREZ</t>
  </si>
  <si>
    <t>70320583</t>
  </si>
  <si>
    <t>0032896819</t>
  </si>
  <si>
    <t>KR   |15|    |     |  |CL   |7|    |     | 37 INT 502</t>
  </si>
  <si>
    <t>-75.44633779</t>
  </si>
  <si>
    <t>6.37657263</t>
  </si>
  <si>
    <t>3158682821</t>
  </si>
  <si>
    <t>05308000</t>
  </si>
  <si>
    <t>GIRARDOTA</t>
  </si>
  <si>
    <t>OH_ANTALGOTA_I_7360</t>
  </si>
  <si>
    <t>FS202604241140370237</t>
  </si>
  <si>
    <t>1007109454</t>
  </si>
  <si>
    <t>2026-05-05 10:12|Reporte de daÃ±o masivo. Inicio de flujo|App chatbot#2026-05-05 10:15|Reporte de daÃ±o masivo. Inicio de flujo|App chatbot#2026-05-05 10:16|Reporte de daÃ±o masivo. Inicio de flujo|App chatbot#2026-05-05 10:17|Reporte de daÃ±o masivo. Inicio de flujo|App chatbot#</t>
  </si>
  <si>
    <t>2026-04-27 08:16|pendiente validaciÃ³n supervisor por tuberÃ­a obstruida |FRANCISCA MORENO#2026-05-05 11:00|se suspende orden planta externa  ya que tenemos problemas con la TECNIAPP para realizar formulario|CARMEN AYDEE ARANGO#</t>
  </si>
  <si>
    <t>17770492802827182</t>
  </si>
  <si>
    <t>CAI_ONT22000010202604241148009157402284</t>
  </si>
  <si>
    <t>&lt;XA_BROADBAND_DATA&gt;&lt;Velocidad&gt;921600&lt;/Velocidad&gt;&lt;TipoIP&gt;DINAMICA&lt;/TipoIP&gt;&lt;ADSL&gt;-&lt;/ADSL&gt;&lt;DireccionIPDSLAM&gt;10.37.65.238&lt;/DireccionIPDSLAM&gt;&lt;UsuarioAcceso&gt;AAF2512674401/865b2d2d5097&lt;/UsuarioAcceso&gt;&lt;Passwordid&gt;JA6N76EK8V&lt;/Passwordid&gt;&lt;TechType&gt;FIBRA&lt;/TechType&gt;&lt;OLTCode&gt;OH_ANTALGOTA_I_7360&lt;/OLTCode&gt;&lt;OLTRack&gt;0&lt;/OLTRack&gt;&lt;OLTSubRack&gt;0&lt;/OLTSubRack&gt;&lt;OLTBoard&gt;0&lt;/OLTBoard&gt;&lt;OLTPort&gt;0&lt;/OLTPort&gt;&lt;PeSplitterSplitterCode&gt;SS5-101-01&lt;/PeSplitterSplitterCode&gt;&lt;PeTerminalEquipmentDistrCableCode&gt;0&lt;/PeTerminalEquipmentDistrCableCode&gt;&lt;PeTerminalEquipmentType&gt;6&lt;/PeTerminalEquipmentType&gt;&lt;PeTerminalEquipmentCode&gt;GIRAT-CTA5-101-01&lt;/PeTerminalEquipmentCode&gt;&lt;PeTerminalEquipmentOpticalTerminalCode&gt;GIRAT-CTA5-101-01&lt;/PeTerminalEquipmentOpticalTerminalCode&gt;&lt;PeTerminalEquipmentClientThreadId&gt;0&lt;/PeTerminalEquipmentClientThreadId&gt;&lt;PeTerminalEquipmentCtoFiberId&gt;2&lt;/PeTerminalEquipmentCtoFiberId&gt;&lt;/XA_BROADBAND_DATA&gt;</t>
  </si>
  <si>
    <t>21880082</t>
  </si>
  <si>
    <t>EC202605121317015374_7162</t>
  </si>
  <si>
    <t>Maria Beatriz silva puerta</t>
  </si>
  <si>
    <t>42766777</t>
  </si>
  <si>
    <t>CL   |81|    |     |  |KR   |80|    |     |  68 APT 301</t>
  </si>
  <si>
    <t>-75.58485666</t>
  </si>
  <si>
    <t>6.28623623</t>
  </si>
  <si>
    <t>3173512269</t>
  </si>
  <si>
    <t>EC202605121317015374</t>
  </si>
  <si>
    <t>2026-05-13 13:56|Usuario desiste de la instalaciÃ³n |DIEGO ARMANDO DAZA#2026-05-13 14:12|13-05-2026 14 12Gestion quiebre. Inicio de Flujo.|App chatbot#2026-05-13 14:14|13-05-2026 14 14Gestion quiebre. El cliente no respondiÃ³ la llamada se procede a suspender la orden.|App chatbot#</t>
  </si>
  <si>
    <t>17786121500760976</t>
  </si>
  <si>
    <t>CAI_ONT32000010202605121355502697597305</t>
  </si>
  <si>
    <t>&lt;XA_BROADBAND_DATA&gt;&lt;Velocidad&gt;921600&lt;/Velocidad&gt;&lt;TipoIP&gt;DINAMICA&lt;/TipoIP&gt;&lt;ADSL&gt;-&lt;/ADSL&gt;&lt;DireccionIPDSLAM&gt;10.37.55.90&lt;/DireccionIPDSLAM&gt;&lt;UsuarioAcceso&gt;AAF2512717584/06b05636345e&lt;/UsuarioAcceso&gt;&lt;Passwordid&gt;54ASV6NG78&lt;/Passwordid&gt;&lt;TechType&gt;FIBRA&lt;/TechType&gt;&lt;OLTCode&gt;OH_ANTALCLLB_I_7360&lt;/OLTCode&gt;&lt;OLTRack&gt;0&lt;/OLTRack&gt;&lt;OLTSubRack&gt;0&lt;/OLTSubRack&gt;&lt;OLTBoard&gt;0&lt;/OLTBoard&gt;&lt;OLTPort&gt;0&lt;/OLTPort&gt;&lt;PeSplitterSplitterCode&gt;SS1-83-04&lt;/PeSplitterSplitterCode&gt;&lt;PeTerminalEquipmentDistrCableCode&gt;0&lt;/PeTerminalEquipmentDistrCableCode&gt;&lt;PeTerminalEquipmentType&gt;6&lt;/PeTerminalEquipmentType&gt;&lt;PeTerminalEquipmentCode&gt;CASTI-CT1-83-04&lt;/PeTerminalEquipmentCode&gt;&lt;PeTerminalEquipmentOpticalTerminalCode&gt;CASTI-CT1-83-04&lt;/PeTerminalEquipmentOpticalTerminalCode&gt;&lt;PeTerminalEquipmentClientThreadId&gt;0&lt;/PeTerminalEquipmentClientThreadId&gt;&lt;PeTerminalEquipmentCtoFiberId&gt;6&lt;/PeTerminalEquipmentCtoFiberId&gt;&lt;/XA_BROADBAND_DATA&gt;</t>
  </si>
  <si>
    <t>AGENDA DISPONIBLE-se marca a los numeros 3192417570 Titular: RAFAEL DURAN se confirma fecha cita</t>
  </si>
  <si>
    <t>21848709</t>
  </si>
  <si>
    <t>FS202605050921062158_0968</t>
  </si>
  <si>
    <t>8605200433</t>
  </si>
  <si>
    <t>RAFAEL DURAN</t>
  </si>
  <si>
    <t>1017160372</t>
  </si>
  <si>
    <t>KR   |46|    |     |  |CL   |36|    |     | 16</t>
  </si>
  <si>
    <t>-75.57106866</t>
  </si>
  <si>
    <t>6.23693383</t>
  </si>
  <si>
    <t>3192417570</t>
  </si>
  <si>
    <t>FS202605050921062158</t>
  </si>
  <si>
    <t>1037625307</t>
  </si>
  <si>
    <t>2026-05-07 08:13|Incumplimiento de cita. se va a realizar la llamada al cliente|App chatbot#2026-05-07 08:16|Incumplimiento de cita. Cliente no respondio la llamada IVR|App chatbot#</t>
  </si>
  <si>
    <t>2026-05-05 09:51|PROYECTO EVA - Se realiza gestiÃ³n interna. Se deja agenda inicial para el jueves 7 de mayo jornada AM. . Gestionado por AVRH|ANGUIE VANESSA RODRIGUEZ#</t>
  </si>
  <si>
    <t>17779909000390537</t>
  </si>
  <si>
    <t>CAI_32000010202605050921402330315843</t>
  </si>
  <si>
    <t>&lt;XA_BROADBAND_DATA&gt;&lt;Velocidad&gt;921600&lt;/Velocidad&gt;&lt;TipoIP&gt;DINAMICA&lt;/TipoIP&gt;&lt;ADSL&gt;-&lt;/ADSL&gt;&lt;DireccionIPDSLAM&gt;10.37.60.90&lt;/DireccionIPDSLAM&gt;&lt;UsuarioAcceso&gt;AAF2512697530/ffaee3b1f4d5&lt;/UsuarioAcceso&gt;&lt;Passwordid&gt;5YDRAJFB3I&lt;/Passwordid&gt;&lt;TechType&gt;FIBRA&lt;/TechType&gt;&lt;OLTCode&gt;OH_ANTHITSAL_I_5800_Medellin_Transversal&lt;/OLTCode&gt;&lt;OLTRack&gt;1&lt;/OLTRack&gt;&lt;OLTSubRack&gt;14&lt;/OLTSubRack&gt;&lt;OLTBoard&gt;3&lt;/OLTBoard&gt;&lt;OLTPort&gt;3&lt;/OLTPort&gt;&lt;PeSplitterSplitterCode&gt;SS3-80-01&lt;/PeSplitterSplitterCode&gt;&lt;PeTerminalEquipmentDistrCableCode&gt;GT3-80-01&lt;/PeTerminalEquipmentDistrCableCode&gt;&lt;PeTerminalEquipmentType&gt;6&lt;/PeTerminalEquipmentType&gt;&lt;PeTerminalEquipmentCode&gt;CT3-80-01&lt;/PeTerminalEquipmentCode&gt;&lt;PeTerminalEquipmentOpticalTerminalCode&gt;CT3-80-01&lt;/PeTerminalEquipmentOpticalTerminalCode&gt;&lt;PeTerminalEquipmentClientThreadId&gt;40&lt;/PeTerminalEquipmentClientThreadId&gt;&lt;PeTerminalEquipmentCtoFiberId&gt;1&lt;/PeTerminalEquipmentCtoFiberId&gt;&lt;/XA_BROADBAND_DATA&gt;</t>
  </si>
  <si>
    <t>AGENDA DISPONIBLE-se marca a los numeros 3104675379 Titular: CATALINA BOTERO se confirma fecha cita</t>
  </si>
  <si>
    <t>21856518</t>
  </si>
  <si>
    <t>FS202605061520262658_7098</t>
  </si>
  <si>
    <t>2102090408</t>
  </si>
  <si>
    <t>CATALINA BOTERO</t>
  </si>
  <si>
    <t>1017156819</t>
  </si>
  <si>
    <t>3104675379</t>
  </si>
  <si>
    <t>CL   |1|    |     |  |KR   |43|D   |     | 30 APT 806</t>
  </si>
  <si>
    <t>-75.57450903</t>
  </si>
  <si>
    <t>6.20510406</t>
  </si>
  <si>
    <t>FS202605061520262658</t>
  </si>
  <si>
    <t>2026-05-07 12:50|Incumplimiento de cita. se va a realizar la llamada al cliente|App chatbot#2026-05-07 12:55|Incumplimiento de cita. Cliente reagendara la cita|App chatbot#2026-05-14 15:38|14-05-2026 15 38Gestion quiebre. Inicio de Flujo.|App chatbot#</t>
  </si>
  <si>
    <t>2026-05-14 16:00|tÃ©cnico indica que no desea la instalaciÃ³n usuario no contesta para confirmar |FRANCISCA MORENO#</t>
  </si>
  <si>
    <t>17780989050440755</t>
  </si>
  <si>
    <t>CAI_32000010202605061521451586422230</t>
  </si>
  <si>
    <t>&lt;XA_BROADBAND_DATA&gt;&lt;Velocidad&gt;921600&lt;/Velocidad&gt;&lt;TipoIP&gt;DINAMICA&lt;/TipoIP&gt;&lt;ADSL&gt;-&lt;/ADSL&gt;&lt;DireccionIPDSLAM&gt;10.37.60.90&lt;/DireccionIPDSLAM&gt;&lt;UsuarioAcceso&gt;AAF2512702212/41720625196b&lt;/UsuarioAcceso&gt;&lt;Passwordid&gt;U8RIG8OSF9&lt;/Passwordid&gt;&lt;TechType&gt;FIBRA&lt;/TechType&gt;&lt;OLTCode&gt;OH_ANTHITSAL_I_5800_Medellin_Transversal&lt;/OLTCode&gt;&lt;OLTRack&gt;1&lt;/OLTRack&gt;&lt;OLTSubRack&gt;14&lt;/OLTSubRack&gt;&lt;OLTBoard&gt;2&lt;/OLTBoard&gt;&lt;OLTPort&gt;14&lt;/OLTPort&gt;&lt;PeSplitterSplitterCode&gt;SS1-65-05&lt;/PeSplitterSplitterCode&gt;&lt;PeTerminalEquipmentDistrCableCode&gt;GT1-65-05&lt;/PeTerminalEquipmentDistrCableCode&gt;&lt;PeTerminalEquipmentType&gt;15&lt;/PeTerminalEquipmentType&gt;&lt;PeTerminalEquipmentCode&gt;PC1-65-05&lt;/PeTerminalEquipmentCode&gt;&lt;PeTerminalEquipmentOpticalTerminalCode&gt;PC1-65-05&lt;/PeTerminalEquipmentOpticalTerminalCode&gt;&lt;PeTerminalEquipmentClientThreadId&gt;34&lt;/PeTerminalEquipmentClientThreadId&gt;&lt;PeTerminalEquipmentCtoFiberId&gt;3&lt;/PeTerminalEquipmentCtoFiberId&gt;&lt;/XA_BROADBAND_DATA&gt;</t>
  </si>
  <si>
    <t>21872980</t>
  </si>
  <si>
    <t>FS202605110846033859_0849</t>
  </si>
  <si>
    <t>6042025997</t>
  </si>
  <si>
    <t>IPVT:640003803159</t>
  </si>
  <si>
    <t>ANA ESTRADA</t>
  </si>
  <si>
    <t>32938697</t>
  </si>
  <si>
    <t>3226506970</t>
  </si>
  <si>
    <t>CL   |108|A   |     |  |KR   |42|C   |     | 47</t>
  </si>
  <si>
    <t>-75.5477333</t>
  </si>
  <si>
    <t>6.29771365</t>
  </si>
  <si>
    <t>Plan Voz Ilimitado Nacional 200 Min LDI Trio RV_14854 Preferido Fijo Movil Incluido_20030  Descuento Cortesia 100% x 1 mes_50502  Bundled_Bloqueos_20265Plan Banda Ancha 900Mbps_IPTV_1 Decos_Win Play_Trio_25354 Cargo de Instalacion Banda Ancha_10319  Descuento Cortesia 100% x 1 mes_50502Plan IPTV TRIO_RV_25360 Deco Incluido IPTV_40045  Descuento Cortesia 100% x 1 mes_50502  Bundled_Decos Adicionales IPTV_10933</t>
  </si>
  <si>
    <t>1069494968</t>
  </si>
  <si>
    <t>2026-05-13 09:42|FS202605110846033859_0849se suspende orden FALTA  APOYO PARA ACOMETIDA no permiten cableado externo desde fachada se evidencia valida supervisor jaime muÃ±eton|CARMEN AYDEE ARANGO#2026-05-13 09:43|FS202605110846033859_0849se suspende orden FALTA  APOYO PARA ACOMETIDA no permiten cableado externo desde fachada se evidencia valida supervisor jaime muÃ±eton|CARMEN AYDEE ARANGO#</t>
  </si>
  <si>
    <t>17785072500611662</t>
  </si>
  <si>
    <t>CAI_ONT22000010202605110847306299357033</t>
  </si>
  <si>
    <t>&lt;XA_BROADBAND_DATA&gt;&lt;Velocidad&gt;921600&lt;/Velocidad&gt;&lt;TipoIP&gt;DINAMICA&lt;/TipoIP&gt;&lt;ADSL&gt;-&lt;/ADSL&gt;&lt;DireccionIPDSLAM&gt;10.37.54.30&lt;/DireccionIPDSLAM&gt;&lt;UsuarioAcceso&gt;AAF2512712159/8f9e32f9f9fb&lt;/UsuarioAcceso&gt;&lt;Passwordid&gt;5G66TIF595&lt;/Passwordid&gt;&lt;TechType&gt;FIBRA&lt;/TechType&gt;&lt;OLTCode&gt;OH_ANTALAUEF_I_7360&lt;/OLTCode&gt;&lt;OLTRack&gt;0&lt;/OLTRack&gt;&lt;OLTSubRack&gt;0&lt;/OLTSubRack&gt;&lt;OLTBoard&gt;0&lt;/OLTBoard&gt;&lt;OLTPort&gt;0&lt;/OLTPort&gt;&lt;PeSplitterSplitterCode&gt;SS2-48-13&lt;/PeSplitterSplitterCode&gt;&lt;PeTerminalEquipmentDistrCableCode&gt;0&lt;/PeTerminalEquipmentDistrCableCode&gt;&lt;PeTerminalEquipmentType&gt;6&lt;/PeTerminalEquipmentType&gt;&lt;PeTerminalEquipmentCode&gt;ARANJ-CT2-48-13&lt;/PeTerminalEquipmentCode&gt;&lt;PeTerminalEquipmentOpticalTerminalCode&gt;ARANJ-CT2-48-13&lt;/PeTerminalEquipmentOpticalTerminalCode&gt;&lt;PeTerminalEquipmentClientThreadId&gt;0&lt;/PeTerminalEquipmentClientThreadId&gt;&lt;PeTerminalEquipmentCtoFiberId&gt;7&lt;/PeTerminalEquipmentCtoFiberId&gt;&lt;/XA_BROADBAND_DATA&gt;</t>
  </si>
  <si>
    <t>21881892</t>
  </si>
  <si>
    <t>FS202605121722280196_8437</t>
  </si>
  <si>
    <t>9011140051</t>
  </si>
  <si>
    <t>VITA INTEGRAL S.A.S.</t>
  </si>
  <si>
    <t>900779886-7</t>
  </si>
  <si>
    <t>3053350640</t>
  </si>
  <si>
    <t>LAURA USUGA</t>
  </si>
  <si>
    <t>KR   |27|    |     |  |CL   |36|    |     |s 199 INT 103</t>
  </si>
  <si>
    <t>-75.56998674</t>
  </si>
  <si>
    <t>6.16386622</t>
  </si>
  <si>
    <t>3244430201</t>
  </si>
  <si>
    <t>FS202605121722280196</t>
  </si>
  <si>
    <t>17786861500590146</t>
  </si>
  <si>
    <t>CAI_32000010202605131029107440291323</t>
  </si>
  <si>
    <t>&lt;XA_BROADBAND_DATA&gt;&lt;Velocidad&gt;921600&lt;/Velocidad&gt;&lt;TipoIP&gt;DINAMICA&lt;/TipoIP&gt;&lt;ADSL&gt;-&lt;/ADSL&gt;&lt;DireccionIPDSLAM&gt;10.37.60.190&lt;/DireccionIPDSLAM&gt;&lt;UsuarioAcceso&gt;AAF2512717857/50f93684f878&lt;/UsuarioAcceso&gt;&lt;Passwordid&gt;P77HZEFX89&lt;/Passwordid&gt;&lt;TechType&gt;FIBRA&lt;/TechType&gt;&lt;OLTCode&gt;OH_ANTHIEADO_I_5800_Envigado&lt;/OLTCode&gt;&lt;OLTRack&gt;1&lt;/OLTRack&gt;&lt;OLTSubRack&gt;14&lt;/OLTSubRack&gt;&lt;OLTBoard&gt;16&lt;/OLTBoard&gt;&lt;OLTPort&gt;14&lt;/OLTPort&gt;&lt;PeSplitterSplitterCode&gt;SS6-49-03&lt;/PeSplitterSplitterCode&gt;&lt;PeTerminalEquipmentDistrCableCode&gt;GT6-49-03&lt;/PeTerminalEquipmentDistrCableCode&gt;&lt;PeTerminalEquipmentType&gt;6&lt;/PeTerminalEquipmentType&gt;&lt;PeTerminalEquipmentCode&gt;CT6-49-03&lt;/PeTerminalEquipmentCode&gt;&lt;PeTerminalEquipmentOpticalTerminalCode&gt;CT6-49-03&lt;/PeTerminalEquipmentOpticalTerminalCode&gt;&lt;PeTerminalEquipmentClientThreadId&gt;38&lt;/PeTerminalEquipmentClientThreadId&gt;&lt;PeTerminalEquipmentCtoFiberId&gt;4&lt;/PeTerminalEquipmentCtoFiberId&gt;&lt;/XA_BROADBAND_DATA&gt;</t>
  </si>
  <si>
    <t>21875513</t>
  </si>
  <si>
    <t>FS202605111453554336_8037</t>
  </si>
  <si>
    <t>PAOLA PIN</t>
  </si>
  <si>
    <t>1112039992</t>
  </si>
  <si>
    <t>KR   |52|D   |     |  |CL   |70|    |     | 41</t>
  </si>
  <si>
    <t>-75.5996909</t>
  </si>
  <si>
    <t>6.18396021</t>
  </si>
  <si>
    <t>3146417292</t>
  </si>
  <si>
    <t>SANTA MARIA ET I</t>
  </si>
  <si>
    <t>FS202605111453554336</t>
  </si>
  <si>
    <t>1012318823</t>
  </si>
  <si>
    <t>2026-05-14 08:44|Se deja constancia q no puede realizar no hay posterÃ­a de apoyo para poder traer la fibra la cto asignada al servicio estÃ¡ en costado de derecho de la cuadra y se va instalar hacia el costado izquierdo se valida con video en grupo asigando|JHON ALEXANDER BOJACA#2026-05-14 08:49|Ticket OJC140526_01  sin permisos para instalar servicio |JHON ALEXANDER BOJACA#2026-05-14 08:54|14-05-2026 08 54Gestion quiebre. Inicio de Flujo.|App chatbot#</t>
  </si>
  <si>
    <t>17785293000540969</t>
  </si>
  <si>
    <t>CAI_ONT32000010202605111455002286117841</t>
  </si>
  <si>
    <t>&lt;XA_BROADBAND_DATA&gt;&lt;Velocidad&gt;921600&lt;/Velocidad&gt;&lt;TipoIP&gt;DINAMICA&lt;/TipoIP&gt;&lt;ADSL&gt;-&lt;/ADSL&gt;&lt;DireccionIPDSLAM&gt;10.37.65.186&lt;/DireccionIPDSLAM&gt;&lt;UsuarioAcceso&gt;AAF2512714034/9d16fc6a7251&lt;/UsuarioAcceso&gt;&lt;Passwordid&gt;M4BL0J09RQ&lt;/Passwordid&gt;&lt;TechType&gt;FIBRA&lt;/TechType&gt;&lt;OLTCode&gt;OH_ANTALIGUE_I_7360&lt;/OLTCode&gt;&lt;OLTRack&gt;0&lt;/OLTRack&gt;&lt;OLTSubRack&gt;0&lt;/OLTSubRack&gt;&lt;OLTBoard&gt;0&lt;/OLTBoard&gt;&lt;OLTPort&gt;0&lt;/OLTPort&gt;&lt;PeSplitterSplitterCode&gt;SS6-61-10&lt;/PeSplitterSplitterCode&gt;&lt;PeTerminalEquipmentDistrCableCode&gt;0&lt;/PeTerminalEquipmentDistrCableCode&gt;&lt;PeTerminalEquipmentType&gt;6&lt;/PeTerminalEquipmentType&gt;&lt;PeTerminalEquipmentCode&gt;ITAGU-CT8-61-10&lt;/PeTerminalEquipmentCode&gt;&lt;PeTerminalEquipmentOpticalTerminalCode&gt;ITAGU-CT8-61-10&lt;/PeTerminalEquipmentOpticalTerminalCode&gt;&lt;PeTerminalEquipmentClientThreadId&gt;0&lt;/PeTerminalEquipmentClientThreadId&gt;&lt;PeTerminalEquipmentCtoFiberId&gt;4&lt;/PeTerminalEquipmentCtoFiberId&gt;&lt;/XA_BROADBAND_DATA&gt;</t>
  </si>
  <si>
    <t>21885023</t>
  </si>
  <si>
    <t>FS202605131314150367_7125</t>
  </si>
  <si>
    <t>1412252032</t>
  </si>
  <si>
    <t>SANDY GARCIA</t>
  </si>
  <si>
    <t>1103496190</t>
  </si>
  <si>
    <t>CL   |45|D   |     |  |KR   |71|    |     | 56</t>
  </si>
  <si>
    <t>-75.59067512</t>
  </si>
  <si>
    <t>6.25102159</t>
  </si>
  <si>
    <t>3223658783</t>
  </si>
  <si>
    <t>FS202605131314150367</t>
  </si>
  <si>
    <t>2026-05-14 14:25|Se suspende la orden por direcciÃ³n errada se hace la validaciÃ³n correspondiente en predio se verifica que la direcciÃ³n correcta es calle 45 D  nÃºmero 71 60 apartamento 202 de igual manera se dejan las novedades se deja el soporte fotogrÃ¡fico y se procede a suspender|LUIS ALBERTO SUAREZ#</t>
  </si>
  <si>
    <t>17786961400540120</t>
  </si>
  <si>
    <t>CAI_32000010202605131315407505007594</t>
  </si>
  <si>
    <t>&lt;XA_BROADBAND_DATA&gt;&lt;Velocidad&gt;921600&lt;/Velocidad&gt;&lt;TipoIP&gt;DINAMICA&lt;/TipoIP&gt;&lt;ADSL&gt;-&lt;/ADSL&gt;&lt;DireccionIPDSLAM&gt;10.37.60.114&lt;/DireccionIPDSLAM&gt;&lt;UsuarioAcceso&gt;AAF2512720140/c443b2b95a79&lt;/UsuarioAcceso&gt;&lt;Passwordid&gt;URCPK3WTB9&lt;/Passwordid&gt;&lt;TechType&gt;FIBRA&lt;/TechType&gt;&lt;OLTCode&gt;OH_ANTHITACB_I_5800_Medellin_Tarapaca_2&lt;/OLTCode&gt;&lt;OLTRack&gt;2&lt;/OLTRack&gt;&lt;OLTSubRack&gt;34&lt;/OLTSubRack&gt;&lt;OLTBoard&gt;2&lt;/OLTBoard&gt;&lt;OLTPort&gt;2&lt;/OLTPort&gt;&lt;PeSplitterSplitterCode&gt;SS2-21-11&lt;/PeSplitterSplitterCode&gt;&lt;PeTerminalEquipmentDistrCableCode&gt;GT2-21-11&lt;/PeTerminalEquipmentDistrCableCode&gt;&lt;PeTerminalEquipmentType&gt;6&lt;/PeTerminalEquipmentType&gt;&lt;PeTerminalEquipmentCode&gt;CT2-21-11&lt;/PeTerminalEquipmentCode&gt;&lt;PeTerminalEquipmentOpticalTerminalCode&gt;CT2-21-11&lt;/PeTerminalEquipmentOpticalTerminalCode&gt;&lt;PeTerminalEquipmentClientThreadId&gt;25&lt;/PeTerminalEquipmentClientThreadId&gt;&lt;PeTerminalEquipmentCtoFiberId&gt;6&lt;/PeTerminalEquipmentCtoFiberId&gt;&lt;/XA_BROADBAND_DATA&gt;</t>
  </si>
  <si>
    <t>21883803</t>
  </si>
  <si>
    <t>FS202605131032520293_3662</t>
  </si>
  <si>
    <t>6042090111</t>
  </si>
  <si>
    <t>IPVT:640003806209</t>
  </si>
  <si>
    <t>JUAN CAMILO ROJAS VELASQUEZ</t>
  </si>
  <si>
    <t>1025648467</t>
  </si>
  <si>
    <t>KR   |42|    |     |  |CL   |80|    |     | 47 APT 201</t>
  </si>
  <si>
    <t>-75.55114825</t>
  </si>
  <si>
    <t>6.27277299</t>
  </si>
  <si>
    <t>Plan Voz Ilimitado Nacional_RV_25016 Preferido Fijo Movil Incluido_20030  Descuento Cortesia 100% x 1 mes_50502  Bundled_Bloqueos_20265Plan Banda Ancha 900Mbps_IPTV_1_Decos_Trio_25424 Descuento Cortesia 100% x 1 mes_50502Plan IPTV TRIO_RV_25242 Deco Incluido IPTV_40045  Descuento Cortesia 100% x 1 mes_50502</t>
  </si>
  <si>
    <t>3117639909</t>
  </si>
  <si>
    <t>FS202605131032520293</t>
  </si>
  <si>
    <t>2026-05-14 10:46|se suspende por direcciÃ³n errada la correcta es Cr 42 80-75|CARMEN AYDEE ARANGO#</t>
  </si>
  <si>
    <t>17786864350550532</t>
  </si>
  <si>
    <t>CAI_ONT22000010202605131033553676499834</t>
  </si>
  <si>
    <t>&lt;XA_BROADBAND_DATA&gt;&lt;Velocidad&gt;921600&lt;/Velocidad&gt;&lt;TipoIP&gt;DINAMICA&lt;/TipoIP&gt;&lt;ADSL&gt;-&lt;/ADSL&gt;&lt;DireccionIPDSLAM&gt;10.37.52.74&lt;/DireccionIPDSLAM&gt;&lt;UsuarioAcceso&gt;AAF2512719573/0bbdd74b32f1&lt;/UsuarioAcceso&gt;&lt;Passwordid&gt;MS4ABMBJ4O&lt;/Passwordid&gt;&lt;TechType&gt;FIBRA&lt;/TechType&gt;&lt;OLTCode&gt;OH_ANTHIAUEB_I_5800&lt;/OLTCode&gt;&lt;OLTRack&gt;0&lt;/OLTRack&gt;&lt;OLTSubRack&gt;0&lt;/OLTSubRack&gt;&lt;OLTBoard&gt;0&lt;/OLTBoard&gt;&lt;OLTPort&gt;0&lt;/OLTPort&gt;&lt;PeSplitterSplitterCode&gt;SS3-29-04&lt;/PeSplitterSplitterCode&gt;&lt;PeTerminalEquipmentDistrCableCode&gt;0&lt;/PeTerminalEquipmentDistrCableCode&gt;&lt;PeTerminalEquipmentType&gt;6&lt;/PeTerminalEquipmentType&gt;&lt;PeTerminalEquipmentCode&gt;ARANJ-CT2/3-29-04&lt;/PeTerminalEquipmentCode&gt;&lt;PeTerminalEquipmentOpticalTerminalCode&gt;ARANJ-CT2/3-29-04&lt;/PeTerminalEquipmentOpticalTerminalCode&gt;&lt;PeTerminalEquipmentClientThreadId&gt;0&lt;/PeTerminalEquipmentClientThreadId&gt;&lt;PeTerminalEquipmentCtoFiberId&gt;5&lt;/PeTerminalEquipmentCtoFiberId&gt;&lt;/XA_BROADBAND_DATA&gt;</t>
  </si>
  <si>
    <t>21883942</t>
  </si>
  <si>
    <t>FS202605131054430339_9098</t>
  </si>
  <si>
    <t>Contratista solicita adelantar - Futuro - 15/05/2026 PM - Formulario DRH - Gestiona Karol Molano 13/05/2026 null</t>
  </si>
  <si>
    <t>0610152147</t>
  </si>
  <si>
    <t>SUMINISTRO DE ALIMENTOS INSTITUCIONALES S. A. S</t>
  </si>
  <si>
    <t>901708243-1</t>
  </si>
  <si>
    <t>3138864772</t>
  </si>
  <si>
    <t>Edgar Francisco Hernandez Velasquez</t>
  </si>
  <si>
    <t>CL   |47|C   |     |  |KR   |83|    |     | 56 APT 201</t>
  </si>
  <si>
    <t>-75.60153925</t>
  </si>
  <si>
    <t>6.25892199</t>
  </si>
  <si>
    <t>FS202605131054430339</t>
  </si>
  <si>
    <t>2026-05-13 16:33|cliente tiene servicio de Tigo instalado |JAVIER ALBERTO AGUDELO#</t>
  </si>
  <si>
    <t>17787020850530188</t>
  </si>
  <si>
    <t>CAI_32000010202605131454453379952539</t>
  </si>
  <si>
    <t>&lt;XA_BROADBAND_DATA&gt;&lt;Velocidad&gt;921600&lt;/Velocidad&gt;&lt;TipoIP&gt;DINAMICA&lt;/TipoIP&gt;&lt;ADSL&gt;-&lt;/ADSL&gt;&lt;DireccionIPDSLAM&gt;10.37.60.222&lt;/DireccionIPDSLAM&gt;&lt;UsuarioAcceso&gt;AAF2512719502/c9935fb72397&lt;/UsuarioAcceso&gt;&lt;Passwordid&gt;BKMXDPOIV1&lt;/Passwordid&gt;&lt;TechType&gt;FIBRA&lt;/TechType&gt;&lt;OLTCode&gt;OH_ANTHITACE_I_5800_Medellin_Tarapaca_5&lt;/OLTCode&gt;&lt;OLTRack&gt;5&lt;/OLTRack&gt;&lt;OLTSubRack&gt;14&lt;/OLTSubRack&gt;&lt;OLTBoard&gt;14&lt;/OLTBoard&gt;&lt;OLTPort&gt;4&lt;/OLTPort&gt;&lt;PeSplitterSplitterCode&gt;SS5-64-19&lt;/PeSplitterSplitterCode&gt;&lt;PeTerminalEquipmentDistrCableCode&gt;GT5-64-19&lt;/PeTerminalEquipmentDistrCableCode&gt;&lt;PeTerminalEquipmentType&gt;6&lt;/PeTerminalEquipmentType&gt;&lt;PeTerminalEquipmentCode&gt;CT5-64-19&lt;/PeTerminalEquipmentCode&gt;&lt;PeTerminalEquipmentOpticalTerminalCode&gt;CT5-64-19&lt;/PeTerminalEquipmentOpticalTerminalCode&gt;&lt;PeTerminalEquipmentClientThreadId&gt;19&lt;/PeTerminalEquipmentClientThreadId&gt;&lt;PeTerminalEquipmentCtoFiberId&gt;4&lt;/PeTerminalEquipmentCtoFiberId&gt;&lt;/XA_BROADBAND_DATA&gt;</t>
  </si>
  <si>
    <t>21883645</t>
  </si>
  <si>
    <t>FS202605131018330210_8571</t>
  </si>
  <si>
    <t>FERNANDO ALBERTO ALBERTO CARDENAS RODAS</t>
  </si>
  <si>
    <t>71451716</t>
  </si>
  <si>
    <t>KR   |71|A   |     |  |CL   |97|    |     | 51</t>
  </si>
  <si>
    <t>-75.573986</t>
  </si>
  <si>
    <t>6.293632705</t>
  </si>
  <si>
    <t>3003022207</t>
  </si>
  <si>
    <t>FS202605131018330210</t>
  </si>
  <si>
    <t>2026-05-14 09:15|Usuario tiene activo servicio de tigo|CARLOS ANDRES MARTINEZ#2026-05-14 09:19|14-05-2026 09 19Gestion quiebre. Inicio de Flujo.|App chatbot#2026-05-14 09:19|14-05-2026 09 19Gestion quiebre. Inicio de Flujo.|App chatbot#2026-05-14 09:20|14-05-2026 09 20Gestion quiebre. Inicio de Flujo.|App chatbot#2026-05-14 09:20|14-05-2026 09 20Gestion quiebre. Inicio de Flujo.|App chatbot#2026-05-14 09:21|14-05-2026 09 21Gestion quiebre. Inicio de Flujo.|App chatbot#2026-05-14 09:33|14-05-2026 09 33Gestion quiebre. Inicio de Flujo.|App chatbot#</t>
  </si>
  <si>
    <t>2026-05-14 09:42|se suspende Usuario tiene activo servicio de tigo|CARMEN AYDEE ARANGO#</t>
  </si>
  <si>
    <t>17786855550610290</t>
  </si>
  <si>
    <t>CAI_ONT32000010202605131019159670921349</t>
  </si>
  <si>
    <t>&lt;XA_BROADBAND_DATA&gt;&lt;Velocidad&gt;921600&lt;/Velocidad&gt;&lt;TipoIP&gt;DINAMICA&lt;/TipoIP&gt;&lt;ADSL&gt;-&lt;/ADSL&gt;&lt;DireccionIPDSLAM&gt;10.37.55.14&lt;/DireccionIPDSLAM&gt;&lt;UsuarioAcceso&gt;AAF2512719373/2f9b884541bc&lt;/UsuarioAcceso&gt;&lt;Passwordid&gt;2PKJMK57MV&lt;/Passwordid&gt;&lt;TechType&gt;FIBRA&lt;/TechType&gt;&lt;OLTCode&gt;OH_ANTALCLLA_I_7360&lt;/OLTCode&gt;&lt;OLTRack&gt;0&lt;/OLTRack&gt;&lt;OLTSubRack&gt;0&lt;/OLTSubRack&gt;&lt;OLTBoard&gt;0&lt;/OLTBoard&gt;&lt;OLTPort&gt;0&lt;/OLTPort&gt;&lt;PeSplitterSplitterCode&gt;SS7-14-01&lt;/PeSplitterSplitterCode&gt;&lt;PeTerminalEquipmentDistrCableCode&gt;0&lt;/PeTerminalEquipmentDistrCableCode&gt;&lt;PeTerminalEquipmentType&gt;6&lt;/PeTerminalEquipmentType&gt;&lt;PeTerminalEquipmentCode&gt;CASTI-CT7-14-01&lt;/PeTerminalEquipmentCode&gt;&lt;PeTerminalEquipmentOpticalTerminalCode&gt;CASTI-CT7-14-01&lt;/PeTerminalEquipmentOpticalTerminalCode&gt;&lt;PeTerminalEquipmentClientThreadId&gt;0&lt;/PeTerminalEquipmentClientThreadId&gt;&lt;PeTerminalEquipmentCtoFiberId&gt;7&lt;/PeTerminalEquipmentCtoFiberId&gt;&lt;/XA_BROADBAND_DATA&gt;</t>
  </si>
  <si>
    <t>21849245</t>
  </si>
  <si>
    <t>EC202605051039387014_5252</t>
  </si>
  <si>
    <t>9402182248</t>
  </si>
  <si>
    <t>Silvia Juliana Coral Guerrero</t>
  </si>
  <si>
    <t>1037664356</t>
  </si>
  <si>
    <t>Silvia Juliana  Coral Guerrero</t>
  </si>
  <si>
    <t>CL   |27|    |     |  |KR   |40|    |     |  46 TOR 1 APT 601 APT 601</t>
  </si>
  <si>
    <t>-75.56698295</t>
  </si>
  <si>
    <t>6.22584644</t>
  </si>
  <si>
    <t>Convergente_MTotal_Single_Voz Ilim Nal _Ba Ancha 900Mbps_Mov Ilim_Disney Premium_Nac_25334 Cargo de Instalacion Banda Ancha_10319  Descuento 100% cargo de instalacion Banda Ancha_17733  Descuento Convergente LB+BA+TV 100% x 1 Mes_13217</t>
  </si>
  <si>
    <t>3003997688</t>
  </si>
  <si>
    <t>EC202605051039387014</t>
  </si>
  <si>
    <t>2026-05-06 15:09|orden queda pendiente validaciÃ³n supervisora por posible ductos obstruidos MAIRA ALEJANDRA CASO|KAREN MARCELA ORTIZ#</t>
  </si>
  <si>
    <t>17779958150470429</t>
  </si>
  <si>
    <t>CAI_32000010202605051043355724930497</t>
  </si>
  <si>
    <t>&lt;XA_BROADBAND_DATA&gt;&lt;Velocidad&gt;921600&lt;/Velocidad&gt;&lt;TipoIP&gt;DINAMICA&lt;/TipoIP&gt;&lt;ADSL&gt;-&lt;/ADSL&gt;&lt;DireccionIPDSLAM&gt;10.37.60.90&lt;/DireccionIPDSLAM&gt;&lt;UsuarioAcceso&gt;AAF2512697413/c8fda1a382d1&lt;/UsuarioAcceso&gt;&lt;Passwordid&gt;P2WDIRWIM6&lt;/Passwordid&gt;&lt;TechType&gt;FIBRA&lt;/TechType&gt;&lt;OLTCode&gt;OH_ANTHITSAL_I_5800_Medellin_Transversal&lt;/OLTCode&gt;&lt;OLTRack&gt;1&lt;/OLTRack&gt;&lt;OLTSubRack&gt;14&lt;/OLTSubRack&gt;&lt;OLTBoard&gt;3&lt;/OLTBoard&gt;&lt;OLTPort&gt;15&lt;/OLTPort&gt;&lt;PeSplitterSplitterCode&gt;SS8-22-02&lt;/PeSplitterSplitterCode&gt;&lt;PeTerminalEquipmentDistrCableCode&gt;GT8-22-02&lt;/PeTerminalEquipmentDistrCableCode&gt;&lt;PeTerminalEquipmentType&gt;15&lt;/PeTerminalEquipmentType&gt;&lt;PeTerminalEquipmentCode&gt;PC8-22-02&lt;/PeTerminalEquipmentCode&gt;&lt;PeTerminalEquipmentOpticalTerminalCode&gt;PC8-22-02&lt;/PeTerminalEquipmentOpticalTerminalCode&gt;&lt;PeTerminalEquipmentClientThreadId&gt;6&lt;/PeTerminalEquipmentClientThreadId&gt;&lt;PeTerminalEquipmentCtoFiberId&gt;4&lt;/PeTerminalEquipmentCtoFiberId&gt;&lt;/XA_BROADBAND_DATA&gt;</t>
  </si>
  <si>
    <t>SE AGENDA SEGUN SOLICITUD EN LA LLAMADA AL CLIENTE; GESTIONA ANA LOPEZ  11/05/2026.</t>
  </si>
  <si>
    <t>21858631</t>
  </si>
  <si>
    <t>FS202605070719422497_4486</t>
  </si>
  <si>
    <t>Contratista solicita posponer para : 10/05/2026 PM - Fecha inicial de la orden : 09/05/2026 PM - Formulario CONTRATISTA - Gestiona Katherin Gutierrez 09/05/2026 null</t>
  </si>
  <si>
    <t>9607011636</t>
  </si>
  <si>
    <t>ALBA JUSAYU PAZ</t>
  </si>
  <si>
    <t>27036399</t>
  </si>
  <si>
    <t>3003151002</t>
  </si>
  <si>
    <t>TV   |32|C   |     |s |DG   |31|    |     | 72 INT 116</t>
  </si>
  <si>
    <t>-75.57856615</t>
  </si>
  <si>
    <t>6.17547752</t>
  </si>
  <si>
    <t>3011889180</t>
  </si>
  <si>
    <t>URIBE ANGEL</t>
  </si>
  <si>
    <t>FS202605070719422497</t>
  </si>
  <si>
    <t>2026-05-08 12:14|Reagendamiento de cita. inicio de flujo|App chatbot#2026-05-08 12:14|Reagendamiento de cita. inicio de flujo|App chatbot#2026-05-08 12:15|Reagendamiento de cita. inicio de flujo|App chatbot#2026-05-10 13:39|Se llama al usuario y no contesta y en la vivienda nos indican q salieron |FREDY YAIR MENA#2026-05-10 13:43|Se reagenda para el dÃ­a 11-05-2026 a las PM |FREDY YAIR MENA#2026-05-10 13:43|Reagendamiento de cita. se va a realizar la llamada al cliente|App chatbot#2026-05-10 13:46|10-05-2026 13 46Cliente solicita reagendar. No se envÃ­a SMS de reagendamiento dado el link no viene en la orden|App chatbot#2026-05-10 13:46|Reagendamiento de cita. no se logro contacto con el cliente|App chatbot#2026-05-13 08:53|Sin apoyo para acometida . |JHON JAIRO GOMEZ#</t>
  </si>
  <si>
    <t>2026-05-08 12:18|LINEA RESCATE Se comunica tÃ©cnico informando que el cliente solicita cambiar la franja de la instalaciÃ³n del servicio para PM Se valida que la orden estÃ¡ programada en franja AM. Se informa que el cambio de franja solo puede realizarse hasta las 12 00 p.m. desde LÃ­nea de Rescate. Se le sugiere hacer autogestiÃ³n o contactar a su gestor.. Gestionado por Jazly Charris agent_61041003.|JAZLY JOHANA CHARRIS#2026-05-13 09:11|FS202605070719422497_4486 se suspende orden FALTA  APOYO PARA ACOMETIDA no permiten cableado externo desde fachada se evidencia jaime muÃ±eton|CARMEN AYDEE ARANGO#</t>
  </si>
  <si>
    <t>17781564650380127</t>
  </si>
  <si>
    <t>CAI_32000010202605070721058777726567</t>
  </si>
  <si>
    <t>&lt;XA_BROADBAND_DATA&gt;&lt;Velocidad&gt;921600&lt;/Velocidad&gt;&lt;TipoIP&gt;DINAMICA&lt;/TipoIP&gt;&lt;ADSL&gt;-&lt;/ADSL&gt;&lt;DireccionIPDSLAM&gt;10.37.80.142&lt;/DireccionIPDSLAM&gt;&lt;UsuarioAcceso&gt;AAF2512703415/8af760453b48&lt;/UsuarioAcceso&gt;&lt;Passwordid&gt;NBLCJ936DC&lt;/Passwordid&gt;&lt;TechType&gt;FIBRA&lt;/TechType&gt;&lt;OLTCode&gt;OH_ANTHIEADB_I_5800_Envigado_2&lt;/OLTCode&gt;&lt;OLTRack&gt;2&lt;/OLTRack&gt;&lt;OLTSubRack&gt;34&lt;/OLTSubRack&gt;&lt;OLTBoard&gt;5&lt;/OLTBoard&gt;&lt;OLTPort&gt;0&lt;/OLTPort&gt;&lt;PeSplitterSplitterCode&gt;SS2-35-02&lt;/PeSplitterSplitterCode&gt;&lt;PeTerminalEquipmentDistrCableCode&gt;GT2-35-02&lt;/PeTerminalEquipmentDistrCableCode&gt;&lt;PeTerminalEquipmentType&gt;6&lt;/PeTerminalEquipmentType&gt;&lt;PeTerminalEquipmentCode&gt;CT2-35-02&lt;/PeTerminalEquipmentCode&gt;&lt;PeTerminalEquipmentOpticalTerminalCode&gt;CT2-35-02&lt;/PeTerminalEquipmentOpticalTerminalCode&gt;&lt;PeTerminalEquipmentClientThreadId&gt;30&lt;/PeTerminalEquipmentClientThreadId&gt;&lt;PeTerminalEquipmentCtoFiberId&gt;1&lt;/PeTerminalEquipmentCtoFiberId&gt;&lt;/XA_BROADBAND_DATA&gt;</t>
  </si>
  <si>
    <t>21885548</t>
  </si>
  <si>
    <t>EC202605131431411285_6011</t>
  </si>
  <si>
    <t>Gustavo Adolfo Aguirre</t>
  </si>
  <si>
    <t>1053777073</t>
  </si>
  <si>
    <t>CL   |69|    |     |  |KR   |9|A   |     |  85 TOR 6 APT 672 APT 672</t>
  </si>
  <si>
    <t>-75.47170938</t>
  </si>
  <si>
    <t>5.0578415</t>
  </si>
  <si>
    <t>3172301866</t>
  </si>
  <si>
    <t>CJR ARBOLEDA DEL PRQ</t>
  </si>
  <si>
    <t>OH_CALALMTES_I_7360</t>
  </si>
  <si>
    <t>EC202605131431411285</t>
  </si>
  <si>
    <t>DOMINION</t>
  </si>
  <si>
    <t>BK_CALDAS</t>
  </si>
  <si>
    <t>EVA-RESCATE BO Se realiza interacción con la titular LAURA CAMILA FUENTES CASTRO al número 3136873346 Se valida servicio a instalar indica que es correcto y que se encuentra a la espera del servicio, indica que es una casa de barrio sin administración, con 3 pisos, con Contadores Compartidos, Se procede a agendar para el día Domingo, 17 de Mayo del 2026 en la franja PM 1200 p.m. - 700 p.m. GESTIÓN REALIZADA POR CHAT EVA GESTIONA Cafa</t>
  </si>
  <si>
    <t>21874134</t>
  </si>
  <si>
    <t>FS202605111127424394_6591</t>
  </si>
  <si>
    <t>6068986940</t>
  </si>
  <si>
    <t>IPVT:640003803666</t>
  </si>
  <si>
    <t>LAURA CAMILA FUENTES CASTRO</t>
  </si>
  <si>
    <t>1053858529-0</t>
  </si>
  <si>
    <t>KR   |28|A   |     |  |CL   |48|B   |     | 119</t>
  </si>
  <si>
    <t>-75.50191837</t>
  </si>
  <si>
    <t>5.06004231</t>
  </si>
  <si>
    <t>Plan Voz Fija Negocios 200 Min LDI y Movil para Trio_24077_25402 Descuento LB + BA + TV_10%x6 (meses 2 al 7)_B2B_25331  Descuento LB + BA + TV_100%x1 (mes 1)_B2B_17871  Preferido Fijo Movil Incluido_20030  Bundled_Bloqueos_20265Plan Banda Ancha Fibra 900 Mbps Trio Pymes_25374 Autogestion Cloud_25_23350  Cargo de Instalacion Banda Ancha_10319  Descuento LB + BA + TV_10%x6 (meses 2 al 7)_B2B_25331  Descuento LB + BA + TV_100%x1 (mes 1)_B2B_17871Plan Fibra TV Trio Pymes_25403 Deco Incluido IPTV_40045  Descuento LB + BA + TV_10%x6 (meses 2 al 7)_B2B_25331  Descuento LB + BA + TV_100%x1 (mes 1)_B2B_17871</t>
  </si>
  <si>
    <t>3136873346</t>
  </si>
  <si>
    <t>EL CAMPIN</t>
  </si>
  <si>
    <t>OH_CALALMTRB_I_7360</t>
  </si>
  <si>
    <t>FS202605111127424394</t>
  </si>
  <si>
    <t>21899691</t>
  </si>
  <si>
    <t>FS202605141626121978_6084</t>
  </si>
  <si>
    <t>VALENTINA BETANCUR VALDES</t>
  </si>
  <si>
    <t>1053871745</t>
  </si>
  <si>
    <t>3145384047</t>
  </si>
  <si>
    <t>KR   |19|    |     |  |CL   |48|B   |     | 17 TOR 2 APT 201 APT 201</t>
  </si>
  <si>
    <t>-75.49811511</t>
  </si>
  <si>
    <t>5.06764867</t>
  </si>
  <si>
    <t>SAN JORGE</t>
  </si>
  <si>
    <t>FS202605141626121978</t>
  </si>
  <si>
    <t>21890201</t>
  </si>
  <si>
    <t>FS202605141334380494_3880</t>
  </si>
  <si>
    <t>6068987115</t>
  </si>
  <si>
    <t>IPVT:640003807491</t>
  </si>
  <si>
    <t>PAULINA OSPINA OROZCO</t>
  </si>
  <si>
    <t>1053849293</t>
  </si>
  <si>
    <t>3012893843</t>
  </si>
  <si>
    <t>KR   |28|B   |     |  |CL   |69|    |     | 158 APT 4</t>
  </si>
  <si>
    <t>-75.49147091</t>
  </si>
  <si>
    <t>5.05081505</t>
  </si>
  <si>
    <t>3125562880</t>
  </si>
  <si>
    <t>URB PALERMO BAJO</t>
  </si>
  <si>
    <t>FS202605141334380494</t>
  </si>
  <si>
    <t>21901352</t>
  </si>
  <si>
    <t>FS202605141839372198_8985</t>
  </si>
  <si>
    <t>RICARDO ANDRES BOLA¿OS VELA</t>
  </si>
  <si>
    <t>1053865017</t>
  </si>
  <si>
    <t>KR   |20|    |     |  |CL   |51|E   |     | 41</t>
  </si>
  <si>
    <t>-75.49561682</t>
  </si>
  <si>
    <t>5.06524974</t>
  </si>
  <si>
    <t>3136598479</t>
  </si>
  <si>
    <t>FS202605141839372198</t>
  </si>
  <si>
    <t>21884806</t>
  </si>
  <si>
    <t>FS202605131242570282_5900</t>
  </si>
  <si>
    <t>6068987055</t>
  </si>
  <si>
    <t>IPVT:640003806561</t>
  </si>
  <si>
    <t>SANTIAGO ESPINOSA ARANGO</t>
  </si>
  <si>
    <t>1053841165</t>
  </si>
  <si>
    <t>KR   |19|    |     |  |CL   |64|A   |     | 194 TOR 2 APT 713 APT 713</t>
  </si>
  <si>
    <t>-75.48205313</t>
  </si>
  <si>
    <t>5.05861955</t>
  </si>
  <si>
    <t>3216050982</t>
  </si>
  <si>
    <t>BAJA SUIZA</t>
  </si>
  <si>
    <t>FS202605131242570282</t>
  </si>
  <si>
    <t>21888712</t>
  </si>
  <si>
    <t>FS202605141016240674_5391</t>
  </si>
  <si>
    <t>EISLY SANCHEZ LOPEZ</t>
  </si>
  <si>
    <t>43878060</t>
  </si>
  <si>
    <t>3155441843</t>
  </si>
  <si>
    <t>68811473</t>
  </si>
  <si>
    <t>KR   |16|    |     |  |CL   |4|B   |     | 28</t>
  </si>
  <si>
    <t>-75.52989192</t>
  </si>
  <si>
    <t>5.07161332</t>
  </si>
  <si>
    <t>OH_CALHIMTRO_I_5800</t>
  </si>
  <si>
    <t>FS202605141016240674</t>
  </si>
  <si>
    <t>Se marca al número 3053053717 titular ANDREA LONDOO VELEZ Contesta indica que los técnicos no encontraron el punto de conexión / no hay notas al respecto // acepta agendar  /  por favor enviar técnicos diferentes para que verifiquen  // la dirección correcta es   KR 25 CL 65 09 piso  2 // confirma tiene los recibos de servicios públicos de energía  // No se evidencia visita en predio // si no es posible hacer la instalación dejar notas claras  //   soporte fotográfico en TOA // realizar el quiebre adecuado      indica que es una casa de barrio sin administración, con 2 pisos, con Contadores Individuales, se valida datos correctos se agenda para el día 2026-05-15 en la franja PM 1200 p.m. - 700 p.m. Gestiona DYOS 11/5/2026</t>
  </si>
  <si>
    <t>21865927</t>
  </si>
  <si>
    <t>FS202605081336412806_9122</t>
  </si>
  <si>
    <t>ANDREA LONDO¿O VELEZ</t>
  </si>
  <si>
    <t>1053812403</t>
  </si>
  <si>
    <t>68871576</t>
  </si>
  <si>
    <t>KR   |25|    |     |  |CL   |65|    |     | 09</t>
  </si>
  <si>
    <t>-75.48991531</t>
  </si>
  <si>
    <t>5.05548529</t>
  </si>
  <si>
    <t>3053053717</t>
  </si>
  <si>
    <t>FS202605081336412806</t>
  </si>
  <si>
    <t>900566554-2</t>
  </si>
  <si>
    <t>16070322</t>
  </si>
  <si>
    <t>2026-05-11 12:40|Cliente no desea al servicio|JOWVAIRON CARDONA#2026-05-11 12:41|11-05-2026 12 41Gestion quiebre. Inicio de Flujo.|App chatbot#</t>
  </si>
  <si>
    <t>17782756700490571</t>
  </si>
  <si>
    <t>CAI_ONT32000010202605081627503780405419</t>
  </si>
  <si>
    <t>&lt;XA_BROADBAND_DATA&gt;&lt;Velocidad&gt;921600&lt;/Velocidad&gt;&lt;TipoIP&gt;DINAMICA&lt;/TipoIP&gt;&lt;ADSL&gt;-&lt;/ADSL&gt;&lt;DireccionIPDSLAM&gt;10.37.53.98&lt;/DireccionIPDSLAM&gt;&lt;UsuarioAcceso&gt;AAF2512708019/3de25074cd14&lt;/UsuarioAcceso&gt;&lt;Passwordid&gt;846QV9L6AK&lt;/Passwordid&gt;&lt;TechType&gt;FIBRA&lt;/TechType&gt;&lt;OLTCode&gt;OH_CALALMTES_I_7360&lt;/OLTCode&gt;&lt;OLTRack&gt;0&lt;/OLTRack&gt;&lt;OLTSubRack&gt;0&lt;/OLTSubRack&gt;&lt;OLTBoard&gt;0&lt;/OLTBoard&gt;&lt;OLTPort&gt;0&lt;/OLTPort&gt;&lt;PeSplitterSplitterCode&gt;SS8-17-01&lt;/PeSplitterSplitterCode&gt;&lt;PeTerminalEquipmentDistrCableCode&gt;0&lt;/PeTerminalEquipmentDistrCableCode&gt;&lt;PeTerminalEquipmentType&gt;6&lt;/PeTerminalEquipmentType&gt;&lt;PeTerminalEquipmentCode&gt;CERVA-CT8-17-01&lt;/PeTerminalEquipmentCode&gt;&lt;PeTerminalEquipmentOpticalTerminalCode&gt;CERVA-CT8-17-01&lt;/PeTerminalEquipmentOpticalTerminalCode&gt;&lt;PeTerminalEquipmentClientThreadId&gt;0&lt;/PeTerminalEquipmentClientThreadId&gt;&lt;PeTerminalEquipmentCtoFiberId&gt;8&lt;/PeTerminalEquipmentCtoFiberId&gt;&lt;/XA_BROADBAND_DATA&gt;</t>
  </si>
  <si>
    <t>21881941</t>
  </si>
  <si>
    <t>EC202605121729571052_4401</t>
  </si>
  <si>
    <t>Jose Andres Rodriguez Gallego</t>
  </si>
  <si>
    <t>1053871518</t>
  </si>
  <si>
    <t>KR   |10|    |     |  |CL   |57|F   |     |  31 APT 101</t>
  </si>
  <si>
    <t>-75.48706713</t>
  </si>
  <si>
    <t>5.06548468</t>
  </si>
  <si>
    <t>3045772645</t>
  </si>
  <si>
    <t>LA CAROLA</t>
  </si>
  <si>
    <t>EC202605121729571052</t>
  </si>
  <si>
    <t>21857280</t>
  </si>
  <si>
    <t>FS202605061650253131_0438</t>
  </si>
  <si>
    <t>STEFANIA AGUIRRE VERGARA</t>
  </si>
  <si>
    <t>1004568105</t>
  </si>
  <si>
    <t>KR   |7|C   |     |  |CL   |11|    |     | 31 TOR 1 APT 101 APT 101</t>
  </si>
  <si>
    <t>-75.52435541</t>
  </si>
  <si>
    <t>5.07696548</t>
  </si>
  <si>
    <t>3226102635</t>
  </si>
  <si>
    <t>FS202605061650253131</t>
  </si>
  <si>
    <t>2026-05-08 11:31|Incumplimiento de cita. inicio de flujo|App chatbot#2026-05-08 11:32|Incumplimiento de cita. se va a realizar la llamada al cliente|App chatbot#</t>
  </si>
  <si>
    <t>17781045900590343</t>
  </si>
  <si>
    <t>CAI_ONT32000010202605061656304044343156</t>
  </si>
  <si>
    <t>&lt;XA_BROADBAND_DATA&gt;&lt;Velocidad&gt;921600&lt;/Velocidad&gt;&lt;TipoIP&gt;DINAMICA&lt;/TipoIP&gt;&lt;ADSL&gt;-&lt;/ADSL&gt;&lt;DireccionIPDSLAM&gt;10.37.52.230&lt;/DireccionIPDSLAM&gt;&lt;UsuarioAcceso&gt;AAF2512702733/3bab80714843&lt;/UsuarioAcceso&gt;&lt;Passwordid&gt;8PPC2UEECV&lt;/Passwordid&gt;&lt;TechType&gt;FIBRA&lt;/TechType&gt;&lt;OLTCode&gt;OH_CALHIMTRO_I_5800&lt;/OLTCode&gt;&lt;OLTRack&gt;0&lt;/OLTRack&gt;&lt;OLTSubRack&gt;0&lt;/OLTSubRack&gt;&lt;OLTBoard&gt;0&lt;/OLTBoard&gt;&lt;OLTPort&gt;0&lt;/OLTPort&gt;&lt;PeSplitterSplitterCode&gt;SS4-34-01&lt;/PeSplitterSplitterCode&gt;&lt;PeTerminalEquipmentDistrCableCode&gt;0&lt;/PeTerminalEquipmentDistrCableCode&gt;&lt;PeTerminalEquipmentType&gt;6&lt;/PeTerminalEquipmentType&gt;&lt;PeTerminalEquipmentCode&gt;CENTR-CT4-34-01&lt;/PeTerminalEquipmentCode&gt;&lt;PeTerminalEquipmentOpticalTerminalCode&gt;CENTR-CT4-34-01&lt;/PeTerminalEquipmentOpticalTerminalCode&gt;&lt;PeTerminalEquipmentClientThreadId&gt;0&lt;/PeTerminalEquipmentClientThreadId&gt;&lt;PeTerminalEquipmentCtoFiberId&gt;7&lt;/PeTerminalEquipmentCtoFiberId&gt;&lt;/XA_BROADBAND_DATA&gt;</t>
  </si>
  <si>
    <t>21885171</t>
  </si>
  <si>
    <t>FS202605131334340422_2855</t>
  </si>
  <si>
    <t>OMAR ALESSANDRO CONTRERAS UVA</t>
  </si>
  <si>
    <t>1129204002</t>
  </si>
  <si>
    <t>KR   |20|    |     |  |CL   |16|    |     | 66 APT 203</t>
  </si>
  <si>
    <t>-72.3972976</t>
  </si>
  <si>
    <t>5.34137807</t>
  </si>
  <si>
    <t>3108192948</t>
  </si>
  <si>
    <t>85</t>
  </si>
  <si>
    <t>OH_CASALYPAL_I_7360</t>
  </si>
  <si>
    <t>FS202605131334340422</t>
  </si>
  <si>
    <t>OPEGIN</t>
  </si>
  <si>
    <t>BK_CAS_YOPAL</t>
  </si>
  <si>
    <t>SE AGENDA SEGUN LAS OBSERVACIONES DIGILAL_PA; GESTIONA ANGIE G 14/05/2026.</t>
  </si>
  <si>
    <t>21887093</t>
  </si>
  <si>
    <t>FS202605131735260325_4963</t>
  </si>
  <si>
    <t>JHONATAN OSWALDO NARANJO TOCARRUNCHO</t>
  </si>
  <si>
    <t>1118528901</t>
  </si>
  <si>
    <t>KR   |15|    |     |  |CL   |26|A   |     | 25 APT 203</t>
  </si>
  <si>
    <t>-72.39755356</t>
  </si>
  <si>
    <t>5.33132999</t>
  </si>
  <si>
    <t>3183198590</t>
  </si>
  <si>
    <t>COVICASA</t>
  </si>
  <si>
    <t>OH_CASALYPAB_I_7360</t>
  </si>
  <si>
    <t>FS202605131735260325</t>
  </si>
  <si>
    <t>21886110</t>
  </si>
  <si>
    <t>FS202605131555420490_5558</t>
  </si>
  <si>
    <t>DAVID FERNANDO ORDO¿EZ MARIN</t>
  </si>
  <si>
    <t>1062331082</t>
  </si>
  <si>
    <t>KR   |7|    |     |  |CL   |9|    |     | 80</t>
  </si>
  <si>
    <t>-76.47929478</t>
  </si>
  <si>
    <t>3.01015115</t>
  </si>
  <si>
    <t>3233703176</t>
  </si>
  <si>
    <t>19698000</t>
  </si>
  <si>
    <t>SANTANDER DE QUILICHAO</t>
  </si>
  <si>
    <t>OH_CAUALSHAO_I_7360</t>
  </si>
  <si>
    <t>FS202605131555420490</t>
  </si>
  <si>
    <t>COBRA</t>
  </si>
  <si>
    <t>BK_CAU_SUR</t>
  </si>
  <si>
    <t>21874696</t>
  </si>
  <si>
    <t>FS202605111242163245_8757</t>
  </si>
  <si>
    <t>6028394322</t>
  </si>
  <si>
    <t>IPVT:640003803657</t>
  </si>
  <si>
    <t>ANDRES ALBERTO NARVAEZ SANCHEZ</t>
  </si>
  <si>
    <t>12914103</t>
  </si>
  <si>
    <t>CL   |31|    |     |n |KR   |14|    |     | 47</t>
  </si>
  <si>
    <t>-76.59394597</t>
  </si>
  <si>
    <t>2.46829071</t>
  </si>
  <si>
    <t>3117268908</t>
  </si>
  <si>
    <t>CAMPOBELLO</t>
  </si>
  <si>
    <t>OH_CAUALPYAN_I_7360</t>
  </si>
  <si>
    <t>FS202605111242163245</t>
  </si>
  <si>
    <t>1058786016</t>
  </si>
  <si>
    <t>2026-05-13 07:54|13-05-2026 07 54Gestion quiebre. Tecnico no marco motivo de suspension valido.|App chatbot#2026-05-13 07:53|Se llega. Aprendo se valida instalaciÃ³n con el usuario ANDRES ALBERTO NARVAEZ SANCHEZ el cual desiste del servicio debido a que se le prometiÃ³ Decodificadores de tv con Android y cobertura en toda la casa en la cual es bastante amplia y necesita repetidores.|MICHAEL DUVAN COLLAZOS#2026-05-13 07:55|13-05-2026 07 55Gestion quiebre. Inicio de Flujo.|App chatbot#</t>
  </si>
  <si>
    <t>17785214200721113</t>
  </si>
  <si>
    <t>CAI_ONT22000010202605111243403388702185</t>
  </si>
  <si>
    <t>&lt;XA_BROADBAND_DATA&gt;&lt;Velocidad&gt;921600&lt;/Velocidad&gt;&lt;TipoIP&gt;DINAMICA&lt;/TipoIP&gt;&lt;ADSL&gt;-&lt;/ADSL&gt;&lt;DireccionIPDSLAM&gt;10.37.54.78&lt;/DireccionIPDSLAM&gt;&lt;UsuarioAcceso&gt;AAF2512713333/a19638e9929d&lt;/UsuarioAcceso&gt;&lt;Passwordid&gt;N29L3ODOHN&lt;/Passwordid&gt;&lt;TechType&gt;FIBRA&lt;/TechType&gt;&lt;OLTCode&gt;OH_CAUALPYAN_I_7360&lt;/OLTCode&gt;&lt;OLTRack&gt;0&lt;/OLTRack&gt;&lt;OLTSubRack&gt;0&lt;/OLTSubRack&gt;&lt;OLTBoard&gt;0&lt;/OLTBoard&gt;&lt;OLTPort&gt;0&lt;/OLTPort&gt;&lt;PeSplitterSplitterCode&gt;SS3-108-01&lt;/PeSplitterSplitterCode&gt;&lt;PeTerminalEquipmentDistrCableCode&gt;0&lt;/PeTerminalEquipmentDistrCableCode&gt;&lt;PeTerminalEquipmentType&gt;6&lt;/PeTerminalEquipmentType&gt;&lt;PeTerminalEquipmentCode&gt;CENTR-CT2/3-108-01&lt;/PeTerminalEquipmentCode&gt;&lt;PeTerminalEquipmentOpticalTerminalCode&gt;CENTR-CT2/3-108-01&lt;/PeTerminalEquipmentOpticalTerminalCode&gt;&lt;PeTerminalEquipmentClientThreadId&gt;0&lt;/PeTerminalEquipmentClientThreadId&gt;&lt;PeTerminalEquipmentCtoFiberId&gt;7&lt;/PeTerminalEquipmentCtoFiberId&gt;&lt;/XA_BROADBAND_DATA&gt;</t>
  </si>
  <si>
    <t>21890093</t>
  </si>
  <si>
    <t>FS202605141320360792_2182</t>
  </si>
  <si>
    <t>ROSA ELENA GONZALEZ O¿ATE</t>
  </si>
  <si>
    <t>1003314889</t>
  </si>
  <si>
    <t>KR   |20|    |     |  |CL   |9|C   |     | 53 APT 101</t>
  </si>
  <si>
    <t>-73.26640448</t>
  </si>
  <si>
    <t>10.474159</t>
  </si>
  <si>
    <t>3007159121</t>
  </si>
  <si>
    <t>EL AMPARO</t>
  </si>
  <si>
    <t>OH_CESHIENZA_I_5800</t>
  </si>
  <si>
    <t>FS202605141320360792</t>
  </si>
  <si>
    <t>FRANCISCO COLLAVINNI</t>
  </si>
  <si>
    <t>BK_CESAR</t>
  </si>
  <si>
    <t>21900128</t>
  </si>
  <si>
    <t>FS202605141644482110_3576</t>
  </si>
  <si>
    <t>6055613903</t>
  </si>
  <si>
    <t>IPVT:640003807868</t>
  </si>
  <si>
    <t>AURA VANESSA USTARIZ</t>
  </si>
  <si>
    <t>1003382055</t>
  </si>
  <si>
    <t>CL   |7|C   |     |  |KR   |19|D   |     | 16</t>
  </si>
  <si>
    <t>-73.26689293</t>
  </si>
  <si>
    <t>10.4789019</t>
  </si>
  <si>
    <t>3192496714</t>
  </si>
  <si>
    <t>FS202605141644482110</t>
  </si>
  <si>
    <t>EVA-RESCATE BO Se realiza interacción con la titular 3007412244 al número LUISA FERNANDA RAMIREZ ARIZA Indica que la dirección correcta es CL 1 KR 25 A 40 MZA C CS 9 se le indica que debe contar con el recibo de agua, luz o gas con el complemento correcto se solicita realizar instalación. Si no es posible la instalación por favor suspender la orden por el motivo correspondiente y evidenciar porque no es posible la instalación, indica que es un conjunto de casas,  Se procede a agendar para el día Viernes, 15 de Mayo del 2026 en la franja PM 1200 p.m. - 400 p.m. GESTIÓN REALIZADA POR CHAT EVA GESTIONA Cafa</t>
  </si>
  <si>
    <t>21901324</t>
  </si>
  <si>
    <t>FS202605141834031165_3096</t>
  </si>
  <si>
    <t>6055700326</t>
  </si>
  <si>
    <t>IPVT:640003808111</t>
  </si>
  <si>
    <t>LUISA FERNANDA RAMIREZ ARIZA</t>
  </si>
  <si>
    <t>51777231</t>
  </si>
  <si>
    <t>85714053</t>
  </si>
  <si>
    <t>CL   |1|    |     |  |KR   |25|A   |     | 40 CAS C 9</t>
  </si>
  <si>
    <t>-73.27669887</t>
  </si>
  <si>
    <t>10.4874323</t>
  </si>
  <si>
    <t>3007412244</t>
  </si>
  <si>
    <t>CJR VILLA LIGIA ET I</t>
  </si>
  <si>
    <t>FS202605141834031165</t>
  </si>
  <si>
    <t>21885139</t>
  </si>
  <si>
    <t>FS202605131329470465_7272</t>
  </si>
  <si>
    <t>6055613980</t>
  </si>
  <si>
    <t>IPVT:640003806491</t>
  </si>
  <si>
    <t>FRED VARGAS PEREA</t>
  </si>
  <si>
    <t>19604036</t>
  </si>
  <si>
    <t>19846513</t>
  </si>
  <si>
    <t>15849202</t>
  </si>
  <si>
    <t>CL   |6|C   |     |  |KR   |21|A   |     | 03</t>
  </si>
  <si>
    <t>-73.27036138</t>
  </si>
  <si>
    <t>10.480696</t>
  </si>
  <si>
    <t>3118371228</t>
  </si>
  <si>
    <t>CANDELARIA NORTE</t>
  </si>
  <si>
    <t>FS202605131329470465</t>
  </si>
  <si>
    <t>21885915</t>
  </si>
  <si>
    <t>FS202605131520330296_1672</t>
  </si>
  <si>
    <t>JOSE DAVID PINO RODRIGUEZ</t>
  </si>
  <si>
    <t>1143429329</t>
  </si>
  <si>
    <t>KR   |17|A   |     |  |CL   |14|    |     | 40 APT 3</t>
  </si>
  <si>
    <t>-73.25588034</t>
  </si>
  <si>
    <t>10.4717499</t>
  </si>
  <si>
    <t>3017965244</t>
  </si>
  <si>
    <t>CJR ANA KARINA</t>
  </si>
  <si>
    <t>OH_CESHISVAR_I_5800</t>
  </si>
  <si>
    <t>FS202605131520330296</t>
  </si>
  <si>
    <t>21888277</t>
  </si>
  <si>
    <t>FS202605140905250352_4009</t>
  </si>
  <si>
    <t>6055612719</t>
  </si>
  <si>
    <t>IPVT:640003806719</t>
  </si>
  <si>
    <t>MARIANA DE JESUS MONTERROSA TEJEDA</t>
  </si>
  <si>
    <t>1043844822</t>
  </si>
  <si>
    <t>3043965552</t>
  </si>
  <si>
    <t>KR   |5|    |     |  |CL   |18|A   |     | 94</t>
  </si>
  <si>
    <t>-73.24055111</t>
  </si>
  <si>
    <t>10.4726894</t>
  </si>
  <si>
    <t>OH_CESALSVAC_I_7360</t>
  </si>
  <si>
    <t>FS202605140905250352</t>
  </si>
  <si>
    <t>AGENDAMIENTO_Incumplimiento_Contratista_se marca al 3122379331 contesta titular Edinson  Baquero  Se agenda para 2026-05-15 AM observacion barrio la castellana casa de barrio 2 pisos contador general sin restriccion direccion abierta requiere servicio urgente  Se valida datos correctos de la orden gestiona JULIANA PEDROZA 14/5/2026 Go Contact</t>
  </si>
  <si>
    <t>21859809</t>
  </si>
  <si>
    <t>EC202605071038122092_1125</t>
  </si>
  <si>
    <t>ALTAVOIBATV</t>
  </si>
  <si>
    <t>6055613412</t>
  </si>
  <si>
    <t>IPVT:640003800803</t>
  </si>
  <si>
    <t>Edinson  Baquero</t>
  </si>
  <si>
    <t>7571944</t>
  </si>
  <si>
    <t>URB  |136|726 |     |  |MZA  |9|    |     |  7A CAS 7A</t>
  </si>
  <si>
    <t>-73.28156573</t>
  </si>
  <si>
    <t>10.4889999</t>
  </si>
  <si>
    <t>LBBATV</t>
  </si>
  <si>
    <t>Plan Voz Ilimitado Nacional_RV_25016 Descuento Cortesia 100% x 1 mes_50502  Bundled_Bloqueos_20265  Preferido Fijo Movil Incluido_20030Plan Banda Ancha 900Mbps_IPTV_1_Decos_Trio_25424 Cargo de Instalacion Banda Ancha_10319  Descuento Cortesia 100% x 1 mes_50502Plan IPTV TRIO_RV_25242 Descuento Cortesia 100% x 1 mes_50502  Deco Incluido IPTV_40045</t>
  </si>
  <si>
    <t>3122379331</t>
  </si>
  <si>
    <t>URB LA CASTELLANA</t>
  </si>
  <si>
    <t>EC202605071038122092</t>
  </si>
  <si>
    <t>900160091-0</t>
  </si>
  <si>
    <t>1003265912</t>
  </si>
  <si>
    <t>LBBATVLB</t>
  </si>
  <si>
    <t>2026-05-08 15:38|Incumplimiento de cita. se va a realizar la llamada al cliente|App chatbot#</t>
  </si>
  <si>
    <t>17781709200550127</t>
  </si>
  <si>
    <t>CAI_ONT22000010202605071122001930159436</t>
  </si>
  <si>
    <t>&lt;XA_BROADBAND_DATA&gt;&lt;Velocidad&gt;921600&lt;/Velocidad&gt;&lt;TipoIP&gt;DINAMICA&lt;/TipoIP&gt;&lt;ADSL&gt;-&lt;/ADSL&gt;&lt;DireccionIPDSLAM&gt;10.37.50.82&lt;/DireccionIPDSLAM&gt;&lt;UsuarioAcceso&gt;AAF2512704230/707744af6ec6&lt;/UsuarioAcceso&gt;&lt;Passwordid&gt;DM51HKU3MG&lt;/Passwordid&gt;&lt;TechType&gt;FIBRA&lt;/TechType&gt;&lt;OLTCode&gt;OH_CESHIENZA_I_5800&lt;/OLTCode&gt;&lt;OLTRack&gt;0&lt;/OLTRack&gt;&lt;OLTSubRack&gt;0&lt;/OLTSubRack&gt;&lt;OLTBoard&gt;0&lt;/OLTBoard&gt;&lt;OLTPort&gt;0&lt;/OLTPort&gt;&lt;PeSplitterSplitterCode&gt;SS4-5-01&lt;/PeSplitterSplitterCode&gt;&lt;PeTerminalEquipmentDistrCableCode&gt;0&lt;/PeTerminalEquipmentDistrCableCode&gt;&lt;PeTerminalEquipmentType&gt;6&lt;/PeTerminalEquipmentType&gt;&lt;PeTerminalEquipmentCode&gt;ESPER-CT4-5-01&lt;/PeTerminalEquipmentCode&gt;&lt;PeTerminalEquipmentOpticalTerminalCode&gt;ESPER-CT4-5-01&lt;/PeTerminalEquipmentOpticalTerminalCode&gt;&lt;PeTerminalEquipmentClientThreadId&gt;0&lt;/PeTerminalEquipmentClientThreadId&gt;&lt;PeTerminalEquipmentCtoFiberId&gt;2&lt;/PeTerminalEquipmentCtoFiberId&gt;&lt;/XA_BROADBAND_DATA&gt;</t>
  </si>
  <si>
    <t>AGENDAMIENTO_Incumplimiento_Contratista_se marca al 3023562408 contesta titular SILVIA YOLETH CASTRO AVILA titular  Se agenda para 2026-05-14 AM observacion llamar antes de ir 3023562408 dirección abierta  Se valida datos correctos de la orden gestiona Edwin  RIveros 13/5/2026 Go Contact</t>
  </si>
  <si>
    <t>2026-05-04</t>
  </si>
  <si>
    <t>21846842</t>
  </si>
  <si>
    <t>FS202605041618112148_1664</t>
  </si>
  <si>
    <t>6055611752</t>
  </si>
  <si>
    <t>IPVT:640003798522</t>
  </si>
  <si>
    <t>SILVIA YOLETH CASTRO AVILA</t>
  </si>
  <si>
    <t>49782284</t>
  </si>
  <si>
    <t>0057268208</t>
  </si>
  <si>
    <t>55892332</t>
  </si>
  <si>
    <t>KR   |24|    |     |  |CL   |1|    |     | 37</t>
  </si>
  <si>
    <t>-73.27588989</t>
  </si>
  <si>
    <t>10.4874796</t>
  </si>
  <si>
    <t>3023562408</t>
  </si>
  <si>
    <t>OH_CESHIENZB_I_5800</t>
  </si>
  <si>
    <t>1193580736</t>
  </si>
  <si>
    <t>2026-05-09 14:27|Incumplimiento de cita. inicio de flujo|App chatbot#2026-05-09 14:28|Incumplimiento de cita. se va a realizar la llamada al cliente|App chatbot#</t>
  </si>
  <si>
    <t>17779295500330188</t>
  </si>
  <si>
    <t>CAI_ONT22000010202605041619106520532905</t>
  </si>
  <si>
    <t>&lt;XA_BROADBAND_DATA&gt;&lt;Velocidad&gt;921600&lt;/Velocidad&gt;&lt;TipoIP&gt;DINAMICA&lt;/TipoIP&gt;&lt;ADSL&gt;-&lt;/ADSL&gt;&lt;DireccionIPDSLAM&gt;10.37.51.66&lt;/DireccionIPDSLAM&gt;&lt;UsuarioAcceso&gt;AAF2512696545/ec7737e96a41&lt;/UsuarioAcceso&gt;&lt;Passwordid&gt;VH3ITPOKFT&lt;/Passwordid&gt;&lt;TechType&gt;FIBRA&lt;/TechType&gt;&lt;OLTCode&gt;OH_CESHIENZB_I_5800&lt;/OLTCode&gt;&lt;OLTRack&gt;0&lt;/OLTRack&gt;&lt;OLTSubRack&gt;0&lt;/OLTSubRack&gt;&lt;OLTBoard&gt;0&lt;/OLTBoard&gt;&lt;OLTPort&gt;0&lt;/OLTPort&gt;&lt;PeSplitterSplitterCode&gt;SS1-60-01&lt;/PeSplitterSplitterCode&gt;&lt;PeTerminalEquipmentDistrCableCode&gt;0&lt;/PeTerminalEquipmentDistrCableCode&gt;&lt;PeTerminalEquipmentType&gt;6&lt;/PeTerminalEquipmentType&gt;&lt;PeTerminalEquipmentCode&gt;ESPER-CT1-60-01&lt;/PeTerminalEquipmentCode&gt;&lt;PeTerminalEquipmentOpticalTerminalCode&gt;ESPER-CT1-60-01&lt;/PeTerminalEquipmentOpticalTerminalCode&gt;&lt;PeTerminalEquipmentClientThreadId&gt;0&lt;/PeTerminalEquipmentClientThreadId&gt;&lt;PeTerminalEquipmentCtoFiberId&gt;3&lt;/PeTerminalEquipmentCtoFiberId&gt;&lt;/XA_BROADBAND_DATA&gt;</t>
  </si>
  <si>
    <t>21885069</t>
  </si>
  <si>
    <t>FS202605131321300261_8657</t>
  </si>
  <si>
    <t>KEVIN FRANCISCO VILLALBA</t>
  </si>
  <si>
    <t>1003198616</t>
  </si>
  <si>
    <t>KR   |20|    |     |  |CL   |14|B   |     | 33 APT 201</t>
  </si>
  <si>
    <t>-73.26321339</t>
  </si>
  <si>
    <t>10.4678329</t>
  </si>
  <si>
    <t>3246715997</t>
  </si>
  <si>
    <t>FS202605131321300261</t>
  </si>
  <si>
    <t>1122398477</t>
  </si>
  <si>
    <t>serialNumber:4448B9A0B468 ; WifiSSID:35e7c012700a ; WifiPassword:209b5a5241c9</t>
  </si>
  <si>
    <t>2026-05-14 18:02|orden se retoma el dia de maÃ±ana 15 de mayo a primera orden porque el drop se daÃ±o y el usuario no puede seguir atendiendo al tÃ©cnico a esta hora |YULISSA MARCELA PERALTA#</t>
  </si>
  <si>
    <t>17787120350720480</t>
  </si>
  <si>
    <t>CAI_ONT32000010202605131740353278173173</t>
  </si>
  <si>
    <t>M7654315</t>
  </si>
  <si>
    <t>&lt;XA_BROADBAND_DATA&gt;&lt;Velocidad&gt;921600&lt;/Velocidad&gt;&lt;TipoIP&gt;DINAMICA&lt;/TipoIP&gt;&lt;ADSL&gt;-&lt;/ADSL&gt;&lt;DireccionIPDSLAM&gt;10.37.50.82&lt;/DireccionIPDSLAM&gt;&lt;UsuarioAcceso&gt;AAF2512720142/a7ca722e16d0&lt;/UsuarioAcceso&gt;&lt;Passwordid&gt;PAR400I3SK&lt;/Passwordid&gt;&lt;TechType&gt;FIBRA&lt;/TechType&gt;&lt;OLTCode&gt;OH_CESHIENZA_I_5800&lt;/OLTCode&gt;&lt;OLTRack&gt;0&lt;/OLTRack&gt;&lt;OLTSubRack&gt;0&lt;/OLTSubRack&gt;&lt;OLTBoard&gt;0&lt;/OLTBoard&gt;&lt;OLTPort&gt;0&lt;/OLTPort&gt;&lt;PeSplitterSplitterCode&gt;SS1-16-03&lt;/PeSplitterSplitterCode&gt;&lt;PeTerminalEquipmentDistrCableCode&gt;0&lt;/PeTerminalEquipmentDistrCableCode&gt;&lt;PeTerminalEquipmentType&gt;6&lt;/PeTerminalEquipmentType&gt;&lt;PeTerminalEquipmentCode&gt;ESPER-CT1-16-03&lt;/PeTerminalEquipmentCode&gt;&lt;PeTerminalEquipmentOpticalTerminalCode&gt;ESPER-CT1-16-03&lt;/PeTerminalEquipmentOpticalTerminalCode&gt;&lt;PeTerminalEquipmentClientThreadId&gt;0&lt;/PeTerminalEquipmentClientThreadId&gt;&lt;PeTerminalEquipmentCtoFiberId&gt;8&lt;/PeTerminalEquipmentCtoFiberId&gt;&lt;/XA_BROADBAND_DATA&gt;</t>
  </si>
  <si>
    <t>21883597</t>
  </si>
  <si>
    <t>FS202605131006040210_4381</t>
  </si>
  <si>
    <t>RAUL RICARDO GARCIA SOLANO</t>
  </si>
  <si>
    <t>1065587307</t>
  </si>
  <si>
    <t>KR   |26|    |     |  |CL   |7|A   |     | 97</t>
  </si>
  <si>
    <t>-73.27281017</t>
  </si>
  <si>
    <t>10.4770111</t>
  </si>
  <si>
    <t>3006094537</t>
  </si>
  <si>
    <t>VILLA CONCHA</t>
  </si>
  <si>
    <t>FS202605131006040210</t>
  </si>
  <si>
    <t>1002448216</t>
  </si>
  <si>
    <t>2026-05-14 10:29|Incumplimiento de cita. inicio de flujo|App chatbot#2026-05-14 10:29|Incumplimiento de cita. se va a realizar la llamada al cliente|App chatbot#2026-05-14 10:34|Incumplimiento de cita. Cliente reagendara la cita|App chatbot#</t>
  </si>
  <si>
    <t>17786848700910687</t>
  </si>
  <si>
    <t>CAI_ONT32000010202605131007501103857991</t>
  </si>
  <si>
    <t>&lt;XA_BROADBAND_DATA&gt;&lt;Velocidad&gt;921600&lt;/Velocidad&gt;&lt;TipoIP&gt;DINAMICA&lt;/TipoIP&gt;&lt;ADSL&gt;-&lt;/ADSL&gt;&lt;DireccionIPDSLAM&gt;10.37.50.82&lt;/DireccionIPDSLAM&gt;&lt;UsuarioAcceso&gt;AAF2512718958/10dbbecd956e&lt;/UsuarioAcceso&gt;&lt;Passwordid&gt;PHGTRD0HN5&lt;/Passwordid&gt;&lt;TechType&gt;FIBRA&lt;/TechType&gt;&lt;OLTCode&gt;OH_CESHIENZA_I_5800&lt;/OLTCode&gt;&lt;OLTRack&gt;0&lt;/OLTRack&gt;&lt;OLTSubRack&gt;0&lt;/OLTSubRack&gt;&lt;OLTBoard&gt;0&lt;/OLTBoard&gt;&lt;OLTPort&gt;0&lt;/OLTPort&gt;&lt;PeSplitterSplitterCode&gt;SS7-52-03&lt;/PeSplitterSplitterCode&gt;&lt;PeTerminalEquipmentDistrCableCode&gt;0&lt;/PeTerminalEquipmentDistrCableCode&gt;&lt;PeTerminalEquipmentType&gt;6&lt;/PeTerminalEquipmentType&gt;&lt;PeTerminalEquipmentCode&gt;ESPER-CT7-52-03&lt;/PeTerminalEquipmentCode&gt;&lt;PeTerminalEquipmentOpticalTerminalCode&gt;ESPER-CT7-52-03&lt;/PeTerminalEquipmentOpticalTerminalCode&gt;&lt;PeTerminalEquipmentClientThreadId&gt;0&lt;/PeTerminalEquipmentClientThreadId&gt;&lt;PeTerminalEquipmentCtoFiberId&gt;8&lt;/PeTerminalEquipmentCtoFiberId&gt;&lt;/XA_BROADBAND_DATA&gt;</t>
  </si>
  <si>
    <t>21874210</t>
  </si>
  <si>
    <t>FS202605111138443288_1027</t>
  </si>
  <si>
    <t>FIBRACOLOMBIA TELECOMUNICACIONES S A S</t>
  </si>
  <si>
    <t>900730761-3</t>
  </si>
  <si>
    <t>3022564152</t>
  </si>
  <si>
    <t>IVAN DARIO AYA CAMELO</t>
  </si>
  <si>
    <t>3148634455</t>
  </si>
  <si>
    <t>CL   |8|    |     |  |KR   |10|    |     | 45</t>
  </si>
  <si>
    <t>-75.28391552</t>
  </si>
  <si>
    <t>2.92928786</t>
  </si>
  <si>
    <t>Solo Internet Fibra Pyme 900Mbps_25365 Cargo de Instalacion Banda Ancha_10319  Descuento LB + BA + TV_20%x6 (meses 2 al 7)_B2B_25332  Descuento LB + BA + TV_100%x1 (mes 1)_B2B_17871  Autogestion Cloud_19_23344</t>
  </si>
  <si>
    <t>3112580026</t>
  </si>
  <si>
    <t>ALTICO</t>
  </si>
  <si>
    <t>OH_HUIALCBAS_I_7360</t>
  </si>
  <si>
    <t>FS202605111138443288</t>
  </si>
  <si>
    <t>BK_HUI_NEIVA</t>
  </si>
  <si>
    <t>21884323</t>
  </si>
  <si>
    <t>FS202605131140020393_5745</t>
  </si>
  <si>
    <t>Yulieth MORA</t>
  </si>
  <si>
    <t>1079186878</t>
  </si>
  <si>
    <t>KR   |2|    |     |  |CL   |9|    |     | 09 APT 301</t>
  </si>
  <si>
    <t>-75.29218006</t>
  </si>
  <si>
    <t>2.92711631</t>
  </si>
  <si>
    <t>3219659811</t>
  </si>
  <si>
    <t>LOS MARTIRES</t>
  </si>
  <si>
    <t>OH_HUIALCBAC_I_7360</t>
  </si>
  <si>
    <t>FS202605131140020393</t>
  </si>
  <si>
    <t>21885928</t>
  </si>
  <si>
    <t>FS202605131522080439_4160</t>
  </si>
  <si>
    <t>YESSICA ANDREA DUSSAN MURILLO</t>
  </si>
  <si>
    <t>1075306898</t>
  </si>
  <si>
    <t>3504766459</t>
  </si>
  <si>
    <t>KR   |10|A   |     |  |CL   |1|G   |     | 75</t>
  </si>
  <si>
    <t>-75.28259038</t>
  </si>
  <si>
    <t>2.92268395</t>
  </si>
  <si>
    <t>DIEGO DE OSPINA</t>
  </si>
  <si>
    <t>FS202605131522080439</t>
  </si>
  <si>
    <t>21879930</t>
  </si>
  <si>
    <t>FS202605121246180097_9955</t>
  </si>
  <si>
    <t>ANDREA TATIANA CANANGUE</t>
  </si>
  <si>
    <t>1075208294</t>
  </si>
  <si>
    <t>3044743565</t>
  </si>
  <si>
    <t>CL   |56|B   |     |  |KR   |1|B   |     | 51 CAS 1</t>
  </si>
  <si>
    <t>-75.29529746</t>
  </si>
  <si>
    <t>2.95996358</t>
  </si>
  <si>
    <t>OH_HUIALCBAB_I_7360</t>
  </si>
  <si>
    <t>FS202605121246180097</t>
  </si>
  <si>
    <t>1075295577</t>
  </si>
  <si>
    <t>2026-05-13 09:28|FS202605121246180097_9955Dto HuilaLocalidad NeivaCANAL DE VENTA ONLINECausal QC direcciÃ³n errada  La direcciÃ³n correcta es calle 56 B 1B 52 ya que al no tener la direcciÃ³n correcta  salen las vÃ­as mal aprovisionadas se valida en el llld y debe salir de la CTO 7 _71 _03 iket AG130526 _1|DUVAN FELIPE CALDERON#</t>
  </si>
  <si>
    <t>1778608020057067</t>
  </si>
  <si>
    <t>CAI_ONT32000010202605121247001903389202</t>
  </si>
  <si>
    <t>&lt;XA_BROADBAND_DATA&gt;&lt;Velocidad&gt;921600&lt;/Velocidad&gt;&lt;TipoIP&gt;DINAMICA&lt;/TipoIP&gt;&lt;ADSL&gt;-&lt;/ADSL&gt;&lt;DireccionIPDSLAM&gt;10.37.52.194&lt;/DireccionIPDSLAM&gt;&lt;UsuarioAcceso&gt;AAF2512717165/dc9369dae68f&lt;/UsuarioAcceso&gt;&lt;Passwordid&gt;2HEN2ADJOH&lt;/Passwordid&gt;&lt;TechType&gt;FIBRA&lt;/TechType&gt;&lt;OLTCode&gt;OH_HUIALCBAB_I_7360&lt;/OLTCode&gt;&lt;OLTRack&gt;0&lt;/OLTRack&gt;&lt;OLTSubRack&gt;0&lt;/OLTSubRack&gt;&lt;OLTBoard&gt;0&lt;/OLTBoard&gt;&lt;OLTPort&gt;0&lt;/OLTPort&gt;&lt;PeSplitterSplitterCode&gt;SS7-71-03&lt;/PeSplitterSplitterCode&gt;&lt;PeTerminalEquipmentDistrCableCode&gt;0&lt;/PeTerminalEquipmentDistrCableCode&gt;&lt;PeTerminalEquipmentType&gt;6&lt;/PeTerminalEquipmentType&gt;&lt;PeTerminalEquipmentCode&gt;CEIBA-CT7-71-03&lt;/PeTerminalEquipmentCode&gt;&lt;PeTerminalEquipmentOpticalTerminalCode&gt;CEIBA-CT7-71-03&lt;/PeTerminalEquipmentOpticalTerminalCode&gt;&lt;PeTerminalEquipmentClientThreadId&gt;0&lt;/PeTerminalEquipmentClientThreadId&gt;&lt;PeTerminalEquipmentCtoFiberId&gt;2&lt;/PeTerminalEquipmentCtoFiberId&gt;&lt;/XA_BROADBAND_DATA&gt;</t>
  </si>
  <si>
    <t>21885494</t>
  </si>
  <si>
    <t>FS202605131420300398_6160</t>
  </si>
  <si>
    <t>6088577009</t>
  </si>
  <si>
    <t>IPVT:640003806429</t>
  </si>
  <si>
    <t>JORGE VALENZUELA GUTIERREZ</t>
  </si>
  <si>
    <t>12122449</t>
  </si>
  <si>
    <t>3143344753</t>
  </si>
  <si>
    <t>CL   |23|    |     |  |KR   |14|    |     | 24 CAS 1</t>
  </si>
  <si>
    <t>-75.282825452</t>
  </si>
  <si>
    <t>2.940465664</t>
  </si>
  <si>
    <t>3212800142</t>
  </si>
  <si>
    <t>TENERIFE</t>
  </si>
  <si>
    <t>FS202605131420300398</t>
  </si>
  <si>
    <t>7717115</t>
  </si>
  <si>
    <t>2026-05-14 14:40|Orden Orden FS202605131420300398_6160Dpto HuilaLocalidad NeivaCanal CENTRO DE EXPERIENCIA Causal  recursos mal aprovisionadosse realiza validacion  en predio se cto asigna en la orden en una direcciÃ³n CRA 16 con 21 esquina  se valida cto 7/8 /29/06 cerca del  predio con diferentes splitter se suspende orden por recursos mal aprovisionados se deja soporte fotogrÃ¡fico de recibo con direcciÃ³n cll 23/14/24 con el ticker AG140526-7|MILCIADES MURCIA#</t>
  </si>
  <si>
    <t>17787001100730290</t>
  </si>
  <si>
    <t>CAI_ONT22000010202605131421502532298493</t>
  </si>
  <si>
    <t>&lt;XA_BROADBAND_DATA&gt;&lt;Velocidad&gt;921600&lt;/Velocidad&gt;&lt;TipoIP&gt;DINAMICA&lt;/TipoIP&gt;&lt;ADSL&gt;-&lt;/ADSL&gt;&lt;DireccionIPDSLAM&gt;10.37.53.238&lt;/DireccionIPDSLAM&gt;&lt;UsuarioAcceso&gt;AAF2512720550/346f3aa8c49a&lt;/UsuarioAcceso&gt;&lt;Passwordid&gt;K1FK3JOTRE&lt;/Passwordid&gt;&lt;TechType&gt;FIBRA&lt;/TechType&gt;&lt;OLTCode&gt;OH_HUIALCBAC_I_7360&lt;/OLTCode&gt;&lt;OLTRack&gt;0&lt;/OLTRack&gt;&lt;OLTSubRack&gt;0&lt;/OLTSubRack&gt;&lt;OLTBoard&gt;0&lt;/OLTBoard&gt;&lt;OLTPort&gt;0&lt;/OLTPort&gt;&lt;PeSplitterSplitterCode&gt;SS3-29-06&lt;/PeSplitterSplitterCode&gt;&lt;PeTerminalEquipmentDistrCableCode&gt;0&lt;/PeTerminalEquipmentDistrCableCode&gt;&lt;PeTerminalEquipmentType&gt;6&lt;/PeTerminalEquipmentType&gt;&lt;PeTerminalEquipmentCode&gt;CEIBA-CT3-29-06&lt;/PeTerminalEquipmentCode&gt;&lt;PeTerminalEquipmentOpticalTerminalCode&gt;CEIBA-CT3-29-06&lt;/PeTerminalEquipmentOpticalTerminalCode&gt;&lt;PeTerminalEquipmentClientThreadId&gt;0&lt;/PeTerminalEquipmentClientThreadId&gt;&lt;PeTerminalEquipmentCtoFiberId&gt;8&lt;/PeTerminalEquipmentCtoFiberId&gt;&lt;/XA_BROADBAND_DATA&gt;</t>
  </si>
  <si>
    <t>21900052</t>
  </si>
  <si>
    <t>FS202605141640152081_6142</t>
  </si>
  <si>
    <t>MARIA JOSE OJEDA FONSECA</t>
  </si>
  <si>
    <t>1121296982</t>
  </si>
  <si>
    <t>3177111971</t>
  </si>
  <si>
    <t>CL   |2|    |     |  |KR   |8|    |     | 08 APT 402</t>
  </si>
  <si>
    <t>-72.909651</t>
  </si>
  <si>
    <t>11.55192811</t>
  </si>
  <si>
    <t>3242379921</t>
  </si>
  <si>
    <t>44</t>
  </si>
  <si>
    <t>OH_GUAALRCHA_I_7360</t>
  </si>
  <si>
    <t>FS202605141640152081</t>
  </si>
  <si>
    <t>BK_LA_GUAJIRA</t>
  </si>
  <si>
    <t>21889185</t>
  </si>
  <si>
    <t>FS202605141116530617_3567</t>
  </si>
  <si>
    <t>6057275438</t>
  </si>
  <si>
    <t>IPVT:640003807129</t>
  </si>
  <si>
    <t>ENIS LUCIA ROSADO MARULANDA</t>
  </si>
  <si>
    <t>40917465</t>
  </si>
  <si>
    <t>17271518</t>
  </si>
  <si>
    <t>07271518</t>
  </si>
  <si>
    <t>CL   |21|    |     |  |KR   |7|H   |     | 169</t>
  </si>
  <si>
    <t>-72.90607798</t>
  </si>
  <si>
    <t>11.53689985</t>
  </si>
  <si>
    <t>3157149974</t>
  </si>
  <si>
    <t>LUIS E CUELLAR</t>
  </si>
  <si>
    <t>FS202605141116530617</t>
  </si>
  <si>
    <t>21854893</t>
  </si>
  <si>
    <t>FS202605061147432661_8989</t>
  </si>
  <si>
    <t>6054211605</t>
  </si>
  <si>
    <t>IPVT:640003800004</t>
  </si>
  <si>
    <t>GONZALO PADILLA PADILLA PALOMINO</t>
  </si>
  <si>
    <t>72246431</t>
  </si>
  <si>
    <t>3114351708</t>
  </si>
  <si>
    <t>54217135</t>
  </si>
  <si>
    <t>CL   |15|A   |     |  |KR   |32|    |     | 97 CAS 27</t>
  </si>
  <si>
    <t>-74.17968836</t>
  </si>
  <si>
    <t>11.240128</t>
  </si>
  <si>
    <t>OH_MAGHISIVO_I_5800</t>
  </si>
  <si>
    <t>FS202605061147432661</t>
  </si>
  <si>
    <t>BK_MAG_SANTA_MARTA</t>
  </si>
  <si>
    <t>21878171</t>
  </si>
  <si>
    <t>FS202605120904190015_4826</t>
  </si>
  <si>
    <t>6054204195</t>
  </si>
  <si>
    <t>IPVT:640003805041</t>
  </si>
  <si>
    <t>EDDY ALEXANDER RUDD LUCENA</t>
  </si>
  <si>
    <t>14206371</t>
  </si>
  <si>
    <t>CL   |25(70011)|    |     |  |KR   |1(70011)|    |     | 137 TOR A APT 1101 APT 1101</t>
  </si>
  <si>
    <t>-74.23176781</t>
  </si>
  <si>
    <t>11.1889814</t>
  </si>
  <si>
    <t>3225083923</t>
  </si>
  <si>
    <t>URB PLAYA SALGUERO</t>
  </si>
  <si>
    <t>OH_MAGHIRERO_I_5800</t>
  </si>
  <si>
    <t>FS202605120904190015</t>
  </si>
  <si>
    <t>21889312</t>
  </si>
  <si>
    <t>FS202605141145210619_6615</t>
  </si>
  <si>
    <t>LORENA PATRICIA CASTILLO MAESTRE</t>
  </si>
  <si>
    <t>1118837564</t>
  </si>
  <si>
    <t>3145272902</t>
  </si>
  <si>
    <t>KR   |19|    |     |  |CL   |24|    |     | 16 APT 1602</t>
  </si>
  <si>
    <t>-74.19536843</t>
  </si>
  <si>
    <t>11.2351637</t>
  </si>
  <si>
    <t>FS202605141145210619</t>
  </si>
  <si>
    <t>21900133</t>
  </si>
  <si>
    <t>FS202605141645122088_4045</t>
  </si>
  <si>
    <t>6054212960</t>
  </si>
  <si>
    <t>IPVT:640003808084</t>
  </si>
  <si>
    <t>HUGO MARIO GAMEZ ARRIETA</t>
  </si>
  <si>
    <t>85155898</t>
  </si>
  <si>
    <t>3007323598</t>
  </si>
  <si>
    <t>CL   |11|A   |     |  |KR   |24|    |     | 64</t>
  </si>
  <si>
    <t>-74.18628742285</t>
  </si>
  <si>
    <t>11.243541128571</t>
  </si>
  <si>
    <t>3008425801</t>
  </si>
  <si>
    <t>OLIVOS</t>
  </si>
  <si>
    <t>FS202605141645122088</t>
  </si>
  <si>
    <t>21900432</t>
  </si>
  <si>
    <t>FS202605141703221669_3114</t>
  </si>
  <si>
    <t>6054212954</t>
  </si>
  <si>
    <t>IPVT:640003807987</t>
  </si>
  <si>
    <t>DAVID BORRERO CASTA¿EDA BORRERO</t>
  </si>
  <si>
    <t>72155092</t>
  </si>
  <si>
    <t>057280275</t>
  </si>
  <si>
    <t>53541390</t>
  </si>
  <si>
    <t>CL   |22(70011)|    |     |  |KR   |1(70011)|    |     | 67 TOR 3 APT 618 APT 618</t>
  </si>
  <si>
    <t>-74.23031053</t>
  </si>
  <si>
    <t>11.1914655</t>
  </si>
  <si>
    <t>3002405885</t>
  </si>
  <si>
    <t>CND RESERVA DEL MAR</t>
  </si>
  <si>
    <t>FS202605141703221669</t>
  </si>
  <si>
    <t>21867076</t>
  </si>
  <si>
    <t>FS202605081625433973_9987</t>
  </si>
  <si>
    <t>6054212747</t>
  </si>
  <si>
    <t>IPVT:640003802391</t>
  </si>
  <si>
    <t>VIRLEY JOHANNA GUTIERREZ MEJIA</t>
  </si>
  <si>
    <t>36727572</t>
  </si>
  <si>
    <t>54210828</t>
  </si>
  <si>
    <t>CL   |3|    |     |  |KR   |12|    |     | 64</t>
  </si>
  <si>
    <t>-74.20210309</t>
  </si>
  <si>
    <t>11.2529114</t>
  </si>
  <si>
    <t>3185471693</t>
  </si>
  <si>
    <t>PESCAITO</t>
  </si>
  <si>
    <t>FS202605081625433973</t>
  </si>
  <si>
    <t>1004485055</t>
  </si>
  <si>
    <t>2026-05-11 14:19|Reagendamiento de cita. inicio de flujo|App chatbot#2026-05-11 14:19|Reagendamiento de cita. se va a realizar la llamada al cliente|App chatbot#</t>
  </si>
  <si>
    <t>1778275695053042</t>
  </si>
  <si>
    <t>CAI_ONT22000010202605081628155658942588</t>
  </si>
  <si>
    <t>&lt;XA_BROADBAND_DATA&gt;&lt;Velocidad&gt;921600&lt;/Velocidad&gt;&lt;TipoIP&gt;DINAMICA&lt;/TipoIP&gt;&lt;ADSL&gt;-&lt;/ADSL&gt;&lt;DireccionIPDSLAM&gt;10.37.50.10&lt;/DireccionIPDSLAM&gt;&lt;UsuarioAcceso&gt;AAF2512708837/8e83e2f2409b&lt;/UsuarioAcceso&gt;&lt;Passwordid&gt;FQKTMM3EHJ&lt;/Passwordid&gt;&lt;TechType&gt;FIBRA&lt;/TechType&gt;&lt;OLTCode&gt;OH_MAGHISIVO_I_5800&lt;/OLTCode&gt;&lt;OLTRack&gt;0&lt;/OLTRack&gt;&lt;OLTSubRack&gt;0&lt;/OLTSubRack&gt;&lt;OLTBoard&gt;0&lt;/OLTBoard&gt;&lt;OLTPort&gt;0&lt;/OLTPort&gt;&lt;PeSplitterSplitterCode&gt;SS1-73-03&lt;/PeSplitterSplitterCode&gt;&lt;PeTerminalEquipmentDistrCableCode&gt;0&lt;/PeTerminalEquipmentDistrCableCode&gt;&lt;PeTerminalEquipmentType&gt;6&lt;/PeTerminalEquipmentType&gt;&lt;PeTerminalEquipmentCode&gt;POLID-CT1-73-03&lt;/PeTerminalEquipmentCode&gt;&lt;PeTerminalEquipmentOpticalTerminalCode&gt;POLID-CT1-73-03&lt;/PeTerminalEquipmentOpticalTerminalCode&gt;&lt;PeTerminalEquipmentClientThreadId&gt;0&lt;/PeTerminalEquipmentClientThreadId&gt;&lt;PeTerminalEquipmentCtoFiberId&gt;4&lt;/PeTerminalEquipmentCtoFiberId&gt;&lt;/XA_BROADBAND_DATA&gt;</t>
  </si>
  <si>
    <t>AGENDAMIENTO_se marca al 3145111452 contesta titular YEISON RAFAEL JARAMILLO PERALTA  Se agenda para 2026-05-15 PM observacion número adicional 3146357045, técnico anunciarse en portería Se valida datos correctos de la orden gestiona Libardo Rivera 14/5/2026 Go Contact</t>
  </si>
  <si>
    <t>21880385</t>
  </si>
  <si>
    <t>FS202605121359130122_6230</t>
  </si>
  <si>
    <t>6054212605</t>
  </si>
  <si>
    <t>IPVT:640003805265</t>
  </si>
  <si>
    <t>YEISON RAFAEL JARAMILLO PERALTA</t>
  </si>
  <si>
    <t>84089998</t>
  </si>
  <si>
    <t>3103546937</t>
  </si>
  <si>
    <t>KR   |21|    |     |  |CL   |17|    |     | 21 APT 12</t>
  </si>
  <si>
    <t>-74.19013645823</t>
  </si>
  <si>
    <t>11.2385472</t>
  </si>
  <si>
    <t>Plan Voz Ilimitado Nacional 200 Min LDI Trio RV_14854 Preferido Fijo Movil Incluido_20030  Descuento Cortesia 100% x 1 mes_50502  Bundled_Bloqueos_20265Plan Banda Ancha 900Mbps_IPTV_1 Decos_Disney Premium_Trio_25355 Cargo de Instalacion Banda Ancha_10319  Descuento Cortesia 100% x 1 mes_50502Plan IPTV TRIO_RV_25361 Deco Incluido IPTV_40045  Descuento Cortesia 100% x 1 mes_50502  Bundled_Decos Adicionales IPTV_10933</t>
  </si>
  <si>
    <t>3145111452</t>
  </si>
  <si>
    <t>JARDIN</t>
  </si>
  <si>
    <t>FS202605121359130122</t>
  </si>
  <si>
    <t>1083040398</t>
  </si>
  <si>
    <t>2026-05-14 16:44|Incumplimiento de cita. se va a realizar la llamada al cliente|App chatbot#</t>
  </si>
  <si>
    <t>17786124050580458</t>
  </si>
  <si>
    <t>CAI_ONT22000010202605121400051903845850</t>
  </si>
  <si>
    <t>&lt;XA_BROADBAND_DATA&gt;&lt;Velocidad&gt;921600&lt;/Velocidad&gt;&lt;TipoIP&gt;DINAMICA&lt;/TipoIP&gt;&lt;ADSL&gt;-&lt;/ADSL&gt;&lt;DireccionIPDSLAM&gt;10.37.50.10&lt;/DireccionIPDSLAM&gt;&lt;UsuarioAcceso&gt;AAF2512717036/f179d385de35&lt;/UsuarioAcceso&gt;&lt;Passwordid&gt;JSMK62OTSR&lt;/Passwordid&gt;&lt;TechType&gt;FIBRA&lt;/TechType&gt;&lt;OLTCode&gt;OH_MAGHISIVO_I_5800&lt;/OLTCode&gt;&lt;OLTRack&gt;0&lt;/OLTRack&gt;&lt;OLTSubRack&gt;0&lt;/OLTSubRack&gt;&lt;OLTBoard&gt;0&lt;/OLTBoard&gt;&lt;OLTPort&gt;0&lt;/OLTPort&gt;&lt;PeSplitterSplitterCode&gt;SS3-44-01&lt;/PeSplitterSplitterCode&gt;&lt;PeTerminalEquipmentDistrCableCode&gt;0&lt;/PeTerminalEquipmentDistrCableCode&gt;&lt;PeTerminalEquipmentType&gt;6&lt;/PeTerminalEquipmentType&gt;&lt;PeTerminalEquipmentCode&gt;POLID-CT3-44-01&lt;/PeTerminalEquipmentCode&gt;&lt;PeTerminalEquipmentOpticalTerminalCode&gt;POLID-CT3-44-01&lt;/PeTerminalEquipmentOpticalTerminalCode&gt;&lt;PeTerminalEquipmentClientThreadId&gt;0&lt;/PeTerminalEquipmentClientThreadId&gt;&lt;PeTerminalEquipmentCtoFiberId&gt;3&lt;/PeTerminalEquipmentCtoFiberId&gt;&lt;/XA_BROADBAND_DATA&gt;</t>
  </si>
  <si>
    <t>21885016</t>
  </si>
  <si>
    <t>FS202605131313350280_5387</t>
  </si>
  <si>
    <t>6054212881</t>
  </si>
  <si>
    <t>IPVT:640003806175</t>
  </si>
  <si>
    <t>REINALDO REYES ALVAREZ</t>
  </si>
  <si>
    <t>5595583</t>
  </si>
  <si>
    <t>54310660</t>
  </si>
  <si>
    <t>54217243</t>
  </si>
  <si>
    <t>CL   |37|    |     |  |KR   |38|    |     | 18</t>
  </si>
  <si>
    <t>-74.1727918</t>
  </si>
  <si>
    <t>11.2179838</t>
  </si>
  <si>
    <t>3176516680</t>
  </si>
  <si>
    <t>URB MIRACAMPESTRE</t>
  </si>
  <si>
    <t>OH_MAGHISDRO_I_5800</t>
  </si>
  <si>
    <t>FS202605131313350280</t>
  </si>
  <si>
    <t>77164410</t>
  </si>
  <si>
    <t>2026-05-14 08:30|Reagendamiento de cita. se va a realizar la llamada al cliente|App chatbot#</t>
  </si>
  <si>
    <t>17786961850620414</t>
  </si>
  <si>
    <t>CAI_ONT22000010202605131316259644315010</t>
  </si>
  <si>
    <t>&lt;XA_BROADBAND_DATA&gt;&lt;Velocidad&gt;921600&lt;/Velocidad&gt;&lt;TipoIP&gt;DINAMICA&lt;/TipoIP&gt;&lt;ADSL&gt;-&lt;/ADSL&gt;&lt;DireccionIPDSLAM&gt;10.37.50.86&lt;/DireccionIPDSLAM&gt;&lt;UsuarioAcceso&gt;AAF2512720505/1b91b545662b&lt;/UsuarioAcceso&gt;&lt;Passwordid&gt;QRJTDLMJ4L&lt;/Passwordid&gt;&lt;TechType&gt;FIBRA&lt;/TechType&gt;&lt;OLTCode&gt;OH_MAGHISDRO_I_5800&lt;/OLTCode&gt;&lt;OLTRack&gt;0&lt;/OLTRack&gt;&lt;OLTSubRack&gt;0&lt;/OLTSubRack&gt;&lt;OLTBoard&gt;0&lt;/OLTBoard&gt;&lt;OLTPort&gt;0&lt;/OLTPort&gt;&lt;PeSplitterSplitterCode&gt;SS1-32-01&lt;/PeSplitterSplitterCode&gt;&lt;PeTerminalEquipmentDistrCableCode&gt;0&lt;/PeTerminalEquipmentDistrCableCode&gt;&lt;PeTerminalEquipmentType&gt;6&lt;/PeTerminalEquipmentType&gt;&lt;PeTerminalEquipmentCode&gt;SPEDR-CT1-32-01&lt;/PeTerminalEquipmentCode&gt;&lt;PeTerminalEquipmentOpticalTerminalCode&gt;SPEDR-CT1-32-01&lt;/PeTerminalEquipmentOpticalTerminalCode&gt;&lt;PeTerminalEquipmentClientThreadId&gt;0&lt;/PeTerminalEquipmentClientThreadId&gt;&lt;PeTerminalEquipmentCtoFiberId&gt;6&lt;/PeTerminalEquipmentCtoFiberId&gt;&lt;/XA_BROADBAND_DATA&gt;</t>
  </si>
  <si>
    <t>21845951</t>
  </si>
  <si>
    <t>FS202605041423092052_4224</t>
  </si>
  <si>
    <t>QT - DISTANCIA EXCEDIDA (mas de 300 metros)</t>
  </si>
  <si>
    <t>6054210226</t>
  </si>
  <si>
    <t>IPVT:640003798300</t>
  </si>
  <si>
    <t>LUIS FERNANDO BLANDON</t>
  </si>
  <si>
    <t>71944407</t>
  </si>
  <si>
    <t>CL   |11|D   |     |  |KR   |17|    |     | 38</t>
  </si>
  <si>
    <t>-74.19563097</t>
  </si>
  <si>
    <t>11.242948</t>
  </si>
  <si>
    <t>3008046287</t>
  </si>
  <si>
    <t>URB SANTA MARTHA</t>
  </si>
  <si>
    <t>FS202605041423092052</t>
  </si>
  <si>
    <t>1082836613</t>
  </si>
  <si>
    <t>2026-05-14 14:51|Reagendamiento de cita. inicio de flujo|App chatbot#2026-05-14 14:52|14-05-2026 14 52Gestion quiebre. Tecnico no marco motivo de suspension valido.|App chatbot#2026-05-14 14:58|Reagendamiento de cita. inicio de flujo|App chatbot#2026-05-14 15:05|Reagendamiento de cita. inicio de flujo|App chatbot#2026-05-14 15:06|14-05-2026 15 06Incumplimiento cita. No se puede proceder con el proceso de suspensiÃ³n de la orden por incumplimiento de cita dado que la jornada de solicitud es diferente a la jornada de agendamiento de la orden.|App chatbot#</t>
  </si>
  <si>
    <t>2026-05-11 13:34|AGENDAMIENTO_Torre_Incumplimiento_Contratista_se marca al 3008046287 contesta titular LUIS FERNANDO BLANDON  Se agenda para 2026-05-12 AM observacion llamar antes de ir 3184239490 cliente solicita cumplimiento y prioridad en la instalaciÃ³n lo mÃ¡s temprano posible  Se valida datos correctos de la orden gestiona YINET AMAYA 11/5/2026 Go Contact|MARTHA YINET AMAYA#2026-05-14 16:08|distancia excedida orden presenta mas de 300 metros supervisor davinson jarma|DEIVIS ALFONSO GRACIANI#</t>
  </si>
  <si>
    <t>17779227350300667</t>
  </si>
  <si>
    <t>CAI_ONT22000010202605041425358126858656</t>
  </si>
  <si>
    <t>&lt;XA_BROADBAND_DATA&gt;&lt;Velocidad&gt;921600&lt;/Velocidad&gt;&lt;TipoIP&gt;dinamica&lt;/TipoIP&gt;&lt;Puerto/&gt;&lt;POTS/&gt;&lt;ADSL&gt;-&lt;/ADSL&gt;&lt;DireccionIPDSLAM&gt;10.37.50.10&lt;/DireccionIPDSLAM&gt;&lt;DireccionIPWAN/&gt;&lt;DireccionIPLAN/&gt;&lt;MascaraLAN/&gt;&lt;Frame/&gt;&lt;Slot/&gt;&lt;Rack/&gt;&lt;Subrack/&gt;&lt;VpiVciCliente&gt;/&lt;/VpiVciCliente&gt;&lt;UsuarioAcceso&gt;AAF2512696064/f213f9155b37&lt;/UsuarioAcceso&gt;&lt;Passwordid&gt;3V2QSMUCII&lt;/Passwordid&gt;&lt;TechType&gt;FIBRA&lt;/TechType&gt;&lt;OLTCode&gt;OH_MAGHISIVO_I_5800_SantaMarta_Polideportivo&lt;/OLTCode&gt;&lt;OLTRack&gt;0&lt;/OLTRack&gt;&lt;OLTSubRack&gt;0&lt;/OLTSubRack&gt;&lt;OLTBoard&gt;1&lt;/OLTBoard&gt;&lt;OLTPort&gt;12&lt;/OLTPort&gt;&lt;PeSplitterSplitterCode/&gt;&lt;PeTerminalEquipmentDistrCableCode&gt;GD-00-00&lt;/PeTerminalEquipmentDistrCableCode&gt;&lt;PeTerminalEquipmentDistrLateralCableCode/&gt;&lt;PeTerminalEquipmentType&gt;6&lt;/PeTerminalEquipmentType&gt;&lt;PeTerminalEquipmentCode&gt;POLID-CT1-1-01&lt;/PeTerminalEquipmentCode&gt;&lt;PeTerminalEquipmentAddress&gt;4700100047001&lt;/PeTerminalEquipmentAddress&gt;&lt;PeTerminalEquipmentOpticalTerminalCode&gt;POLID-CT1-1-01&lt;/PeTerminalEquipmentOpticalTerminalCode&gt;&lt;PeTerminalEquipmentClientThreadId&gt;58&lt;/PeTerminalEquipmentClientThreadId&gt;&lt;PeTerminalEquipmentCtoFiberId&gt;7&lt;/PeTerminalEquipmentCtoFiberId&gt;&lt;MediaTypeLastMileOld/&gt;&lt;HSIAccessPortTypeOld/&gt;&lt;RFS_LAST_MILE_Modified_New/&gt;&lt;RFS_ACCESS_PORT_Modified_New&gt;true&lt;/RFS_ACCESS_PORT_Modified_New&gt;&lt;/XA_BROADBAND_DATA&gt;</t>
  </si>
  <si>
    <t>21884860</t>
  </si>
  <si>
    <t>FS202605131251210448_4349</t>
  </si>
  <si>
    <t>6054212916</t>
  </si>
  <si>
    <t>IPVT:640003806151</t>
  </si>
  <si>
    <t>JOSE MARIO MANJARRES VICIOSO</t>
  </si>
  <si>
    <t>1082923189</t>
  </si>
  <si>
    <t>KR   |10|    |     |  |CL   |7|    |     | 32</t>
  </si>
  <si>
    <t>-74.20506547</t>
  </si>
  <si>
    <t>11.2494731</t>
  </si>
  <si>
    <t>3025417272</t>
  </si>
  <si>
    <t>OLAYA HERRERA</t>
  </si>
  <si>
    <t>FS202605131251210448</t>
  </si>
  <si>
    <t>1084789785</t>
  </si>
  <si>
    <t>2026-05-14 08:53|Correcta  CL  7  KR 10  -  32 APTO 2|JUAN CARLOS CARRASQUILLA#</t>
  </si>
  <si>
    <t>17786947350690132</t>
  </si>
  <si>
    <t>CAI_ONT22000010202605131252151240545566</t>
  </si>
  <si>
    <t>&lt;XA_BROADBAND_DATA&gt;&lt;Velocidad&gt;921600&lt;/Velocidad&gt;&lt;TipoIP&gt;DINAMICA&lt;/TipoIP&gt;&lt;ADSL&gt;-&lt;/ADSL&gt;&lt;DireccionIPDSLAM&gt;10.37.50.86&lt;/DireccionIPDSLAM&gt;&lt;UsuarioAcceso&gt;AAF2512720034/53e8d9fb0b93&lt;/UsuarioAcceso&gt;&lt;Passwordid&gt;VIU5GI54JE&lt;/Passwordid&gt;&lt;TechType&gt;FIBRA&lt;/TechType&gt;&lt;OLTCode&gt;OH_MAGHISDRO_I_5800&lt;/OLTCode&gt;&lt;OLTRack&gt;0&lt;/OLTRack&gt;&lt;OLTSubRack&gt;0&lt;/OLTSubRack&gt;&lt;OLTBoard&gt;0&lt;/OLTBoard&gt;&lt;OLTPort&gt;0&lt;/OLTPort&gt;&lt;PeSplitterSplitterCode&gt;SS2-1-03&lt;/PeSplitterSplitterCode&gt;&lt;PeTerminalEquipmentDistrCableCode&gt;0&lt;/PeTerminalEquipmentDistrCableCode&gt;&lt;PeTerminalEquipmentType&gt;6&lt;/PeTerminalEquipmentType&gt;&lt;PeTerminalEquipmentCode&gt;SPEDR-CT2-1-03&lt;/PeTerminalEquipmentCode&gt;&lt;PeTerminalEquipmentOpticalTerminalCode&gt;SPEDR-CT2-1-03&lt;/PeTerminalEquipmentOpticalTerminalCode&gt;&lt;PeTerminalEquipmentClientThreadId&gt;0&lt;/PeTerminalEquipmentClientThreadId&gt;&lt;PeTerminalEquipmentCtoFiberId&gt;7&lt;/PeTerminalEquipmentCtoFiberId&gt;&lt;/XA_BROADBAND_DATA&gt;</t>
  </si>
  <si>
    <t>21886058</t>
  </si>
  <si>
    <t>FS202605131531160486_1426</t>
  </si>
  <si>
    <t>QC-LOCALIDAD ERRADA</t>
  </si>
  <si>
    <t>GABRIEL FELIPE TREJOS CALVO</t>
  </si>
  <si>
    <t>1005892218</t>
  </si>
  <si>
    <t>3154640399</t>
  </si>
  <si>
    <t>CL   |6|    |     |  |KR   |11|    |     | 71</t>
  </si>
  <si>
    <t>-74.2030632</t>
  </si>
  <si>
    <t>11.2509163</t>
  </si>
  <si>
    <t>3156809732</t>
  </si>
  <si>
    <t>FS202605131531160486</t>
  </si>
  <si>
    <t>7604100</t>
  </si>
  <si>
    <t>2026-05-14 14:55|instalaciÃ³n es para zona de Gaira y sale asociada con puntos de la zona poli no e posible realizar el servicio ni solicitar un cambio de vÃ­as |CATALINA PARRA#</t>
  </si>
  <si>
    <t>17787043100550152</t>
  </si>
  <si>
    <t>CAI_ONT32000010202605131531508808835032</t>
  </si>
  <si>
    <t>&lt;XA_BROADBAND_DATA&gt;&lt;Velocidad&gt;921600&lt;/Velocidad&gt;&lt;TipoIP&gt;DINAMICA&lt;/TipoIP&gt;&lt;ADSL&gt;-&lt;/ADSL&gt;&lt;DireccionIPDSLAM&gt;10.37.50.10&lt;/DireccionIPDSLAM&gt;&lt;UsuarioAcceso&gt;AAF2512721125/f98afd6086ef&lt;/UsuarioAcceso&gt;&lt;Passwordid&gt;H8M6HJRKIE&lt;/Passwordid&gt;&lt;TechType&gt;FIBRA&lt;/TechType&gt;&lt;OLTCode&gt;OH_MAGHISIVO_I_5800&lt;/OLTCode&gt;&lt;OLTRack&gt;0&lt;/OLTRack&gt;&lt;OLTSubRack&gt;0&lt;/OLTSubRack&gt;&lt;OLTBoard&gt;0&lt;/OLTBoard&gt;&lt;OLTPort&gt;0&lt;/OLTPort&gt;&lt;PeSplitterSplitterCode&gt;SS3-70-03&lt;/PeSplitterSplitterCode&gt;&lt;PeTerminalEquipmentDistrCableCode&gt;0&lt;/PeTerminalEquipmentDistrCableCode&gt;&lt;PeTerminalEquipmentType&gt;6&lt;/PeTerminalEquipmentType&gt;&lt;PeTerminalEquipmentCode&gt;POLID-CT2/3-70-03&lt;/PeTerminalEquipmentCode&gt;&lt;PeTerminalEquipmentOpticalTerminalCode&gt;POLID-CT2/3-70-03&lt;/PeTerminalEquipmentOpticalTerminalCode&gt;&lt;PeTerminalEquipmentClientThreadId&gt;0&lt;/PeTerminalEquipmentClientThreadId&gt;&lt;PeTerminalEquipmentCtoFiberId&gt;6&lt;/PeTerminalEquipmentCtoFiberId&gt;&lt;/XA_BROADBAND_DATA&gt;</t>
  </si>
  <si>
    <t>EVA-RESCATE BO Se realiza interacción con la titular Miryam Jeanneth Cruz Zambrano, confirma datos correctos y recibe el servicio como viene en la orden. tipo de predio - CASA DE BARRIO, pisos - 3, contadores - 6. Se procede a agendar para el sábado 16 de mayo jornada PM. Señor técnico, favor proceder con la gestión de inconsistencia en complementos validando recibo público ya que el complemento correcto es APARTAMENTO 302. GESTIÓN REALIZADA POR CHAT EVA. DSGT</t>
  </si>
  <si>
    <t>21882519</t>
  </si>
  <si>
    <t>EC202605121947569571_7210</t>
  </si>
  <si>
    <t>6086604338</t>
  </si>
  <si>
    <t>IPVT:640003806061</t>
  </si>
  <si>
    <t>Miryam jeanneth Cruz Zambrano</t>
  </si>
  <si>
    <t>52957193</t>
  </si>
  <si>
    <t>Miryam jeanneth  Cruz Zambrano</t>
  </si>
  <si>
    <t>KR   |13|B   |     |  |CL   |21|    |     |  33</t>
  </si>
  <si>
    <t>-73.61528442</t>
  </si>
  <si>
    <t>4.13830735</t>
  </si>
  <si>
    <t>3163130747</t>
  </si>
  <si>
    <t>VILLA ORTIZ</t>
  </si>
  <si>
    <t>OH_METHIVTIB_I_5800</t>
  </si>
  <si>
    <t>EC202605121947569571</t>
  </si>
  <si>
    <t>BK_META_VILLAV</t>
  </si>
  <si>
    <t>21876610</t>
  </si>
  <si>
    <t>FS202605111709204039_7757</t>
  </si>
  <si>
    <t>WILFER HIDALGO</t>
  </si>
  <si>
    <t>1121939652</t>
  </si>
  <si>
    <t>3228979443</t>
  </si>
  <si>
    <t>KR   |37|    |     |  |CL   |22|B   |     |s 30</t>
  </si>
  <si>
    <t>-73.64542244</t>
  </si>
  <si>
    <t>4.10211903</t>
  </si>
  <si>
    <t>OH_METALCARE_I_7360</t>
  </si>
  <si>
    <t>21890149</t>
  </si>
  <si>
    <t>FS202605141338380804_4599</t>
  </si>
  <si>
    <t>ANDRES GERMAN DIAZ ALARCON</t>
  </si>
  <si>
    <t>1121893960</t>
  </si>
  <si>
    <t>3216056596</t>
  </si>
  <si>
    <t>KR   |39(43643)|    |     |  |CL   |26(43643)|    |     | 53 LCA 1</t>
  </si>
  <si>
    <t>-73.63807357</t>
  </si>
  <si>
    <t>4.13922018</t>
  </si>
  <si>
    <t>OH_METHIENZA_I_5800</t>
  </si>
  <si>
    <t>FS202605141338380804</t>
  </si>
  <si>
    <t>21900048</t>
  </si>
  <si>
    <t>FS202605141639562105_0062</t>
  </si>
  <si>
    <t>6086604565</t>
  </si>
  <si>
    <t>IPVT:640003807925</t>
  </si>
  <si>
    <t>JORGE ESTEBAN GUTIERREZ HERNANDEZ</t>
  </si>
  <si>
    <t>3288740</t>
  </si>
  <si>
    <t>18425434</t>
  </si>
  <si>
    <t>KR   |33|    |     |  |CL   |39|    |     | 55 LCA 1</t>
  </si>
  <si>
    <t>-73.63921228</t>
  </si>
  <si>
    <t>4.15225532</t>
  </si>
  <si>
    <t>3155471670</t>
  </si>
  <si>
    <t>OH_METALCTRC_I_7360</t>
  </si>
  <si>
    <t>FS202605141639562105</t>
  </si>
  <si>
    <t>21901466</t>
  </si>
  <si>
    <t>FS202605141904321730_9420</t>
  </si>
  <si>
    <t>JOHN JAIRO JAIRO SUAREZ CARDENAS</t>
  </si>
  <si>
    <t>1022944165</t>
  </si>
  <si>
    <t>15688765</t>
  </si>
  <si>
    <t>CL   |6|    |     |s |KR   |23|    |     | 51 CAS 11 4</t>
  </si>
  <si>
    <t>-73.61544567</t>
  </si>
  <si>
    <t>4.11536189</t>
  </si>
  <si>
    <t>3505381177</t>
  </si>
  <si>
    <t>CND SATA MARIA ET II</t>
  </si>
  <si>
    <t>OH_METHIENZB_I_5800</t>
  </si>
  <si>
    <t>FS202605141904321730</t>
  </si>
  <si>
    <t>21901719</t>
  </si>
  <si>
    <t>FS202605142035152033_6721</t>
  </si>
  <si>
    <t>6086604035</t>
  </si>
  <si>
    <t>IPVT:640003807997</t>
  </si>
  <si>
    <t>REGULO DARIO DAVILA cano</t>
  </si>
  <si>
    <t>19280589</t>
  </si>
  <si>
    <t>3104402970</t>
  </si>
  <si>
    <t>DG   |5|A   |     |  |KR   |28|A   |     | 09</t>
  </si>
  <si>
    <t>-73.62478571</t>
  </si>
  <si>
    <t>4.12183545</t>
  </si>
  <si>
    <t>3229123297</t>
  </si>
  <si>
    <t>VILLA HUMBERTO</t>
  </si>
  <si>
    <t>FS202605142035152033</t>
  </si>
  <si>
    <t>21884201</t>
  </si>
  <si>
    <t>FS202605131123060248_2822</t>
  </si>
  <si>
    <t>6086604249</t>
  </si>
  <si>
    <t>IPVT:640003806268</t>
  </si>
  <si>
    <t>MARIA FERNANDA LONDO¿O ESCUDERO</t>
  </si>
  <si>
    <t>1034301575</t>
  </si>
  <si>
    <t>CL   |25|    |     |  |KR   |1|    |     | 87 CAS 2 18</t>
  </si>
  <si>
    <t>-73.60429869</t>
  </si>
  <si>
    <t>4.138259</t>
  </si>
  <si>
    <t>3172768578</t>
  </si>
  <si>
    <t>OH_METALVTIZ_I_7360</t>
  </si>
  <si>
    <t>21882275</t>
  </si>
  <si>
    <t>FS202605121831430186_1070</t>
  </si>
  <si>
    <t>Contratista solicita posponer para : 16/05/2026 PM - Fecha inicial de la orden : 13/05/2026 PM - Formulario CONTRATISTA - Gestiona Karol Molano 13/05/2026 null</t>
  </si>
  <si>
    <t>Linda Ruiz</t>
  </si>
  <si>
    <t>1120498787</t>
  </si>
  <si>
    <t>CL   |23|B   |     |s |KR   |44|    |     | 75 APT 101</t>
  </si>
  <si>
    <t>-73.65328835</t>
  </si>
  <si>
    <t>4.10385355</t>
  </si>
  <si>
    <t>3214519902</t>
  </si>
  <si>
    <t>URB VILLA RIO ET I</t>
  </si>
  <si>
    <t>FS202605121831430186</t>
  </si>
  <si>
    <t>1121953289</t>
  </si>
  <si>
    <t>2026-05-13 14:22|Reagendamiento de cita. inicio de flujo|App chatbot#2026-05-13 14:22|Reagendamiento de cita. se va a realizar la llamada al cliente|App chatbot#2026-05-13 14:25|Reagendamiento de cita. Cliente no respondio la llamada IVR|App chatbot#</t>
  </si>
  <si>
    <t>2026-05-13 14:21|FS202605121831430186 reagenda para el sabado sobre la 1 pm - direccion plan ok - ADICIONAL - 3222196543|YURI MARCELA VARGAS#</t>
  </si>
  <si>
    <t>17786288400810612</t>
  </si>
  <si>
    <t>CAI_ONT32000010202605121834001555664372</t>
  </si>
  <si>
    <t>&lt;XA_BROADBAND_DATA&gt;&lt;Velocidad&gt;921600&lt;/Velocidad&gt;&lt;TipoIP&gt;DINAMICA&lt;/TipoIP&gt;&lt;ADSL&gt;-&lt;/ADSL&gt;&lt;DireccionIPDSLAM&gt;10.37.53.18&lt;/DireccionIPDSLAM&gt;&lt;UsuarioAcceso&gt;AAF2512718768/5f645af3d117&lt;/UsuarioAcceso&gt;&lt;Passwordid&gt;I6OQ6JQ0F4&lt;/Passwordid&gt;&lt;TechType&gt;FIBRA&lt;/TechType&gt;&lt;OLTCode&gt;OH_METALCARE_I_7360&lt;/OLTCode&gt;&lt;OLTRack&gt;0&lt;/OLTRack&gt;&lt;OLTSubRack&gt;0&lt;/OLTSubRack&gt;&lt;OLTBoard&gt;0&lt;/OLTBoard&gt;&lt;OLTPort&gt;0&lt;/OLTPort&gt;&lt;PeSplitterSplitterCode&gt;SS5-105-01&lt;/PeSplitterSplitterCode&gt;&lt;PeTerminalEquipmentDistrCableCode&gt;0&lt;/PeTerminalEquipmentDistrCableCode&gt;&lt;PeTerminalEquipmentType&gt;6&lt;/PeTerminalEquipmentType&gt;&lt;PeTerminalEquipmentCode&gt;CATUM-CT4/5-105-01&lt;/PeTerminalEquipmentCode&gt;&lt;PeTerminalEquipmentOpticalTerminalCode&gt;CATUM-CT4/5-105-01&lt;/PeTerminalEquipmentOpticalTerminalCode&gt;&lt;PeTerminalEquipmentClientThreadId&gt;0&lt;/PeTerminalEquipmentClientThreadId&gt;&lt;PeTerminalEquipmentCtoFiberId&gt;7&lt;/PeTerminalEquipmentCtoFiberId&gt;&lt;/XA_BROADBAND_DATA&gt;</t>
  </si>
  <si>
    <t>SE AGENDA SEGUN SOLICITUD DEL ALIADO; GESTIONA ANGIE G 13/05/2026.</t>
  </si>
  <si>
    <t>21853120</t>
  </si>
  <si>
    <t>FS202605052048252862_3551</t>
  </si>
  <si>
    <t>DIGITALPA_07_05_PM</t>
  </si>
  <si>
    <t>DIANI MARTINEZ GOMEZ</t>
  </si>
  <si>
    <t>51936900-7</t>
  </si>
  <si>
    <t>6086604406</t>
  </si>
  <si>
    <t>diani martinez gomez</t>
  </si>
  <si>
    <t>KR   |40|    |     |  |CL   |45|    |     | 121 CAS 8</t>
  </si>
  <si>
    <t>-73.6485006</t>
  </si>
  <si>
    <t>4.16081916</t>
  </si>
  <si>
    <t>3108692252</t>
  </si>
  <si>
    <t>CJR MONACO</t>
  </si>
  <si>
    <t>FS202605052048252862</t>
  </si>
  <si>
    <t>21850450</t>
  </si>
  <si>
    <t>FS202605051306432266_3253</t>
  </si>
  <si>
    <t>Contratista solicita adelantar - Pendiente - Formulario CONTRATISTA - Gestiona Katherin Gutierrez 09/05/2026 null</t>
  </si>
  <si>
    <t>JHOANNY MONTOYA FLORIDO</t>
  </si>
  <si>
    <t>86078015</t>
  </si>
  <si>
    <t>0086718985</t>
  </si>
  <si>
    <t>115082061</t>
  </si>
  <si>
    <t>CL   |38|    |     |  |KR   |31|    |     | 71 LCA 2</t>
  </si>
  <si>
    <t>-73.63691261</t>
  </si>
  <si>
    <t>4.15154729</t>
  </si>
  <si>
    <t>3115082061</t>
  </si>
  <si>
    <t>FS202605051306432266</t>
  </si>
  <si>
    <t>1133839491</t>
  </si>
  <si>
    <t>2026-05-07 17:47|Reagendamiento de cita. inicio de flujo|App chatbot#2026-05-07 17:48|Reagendamiento de cita. TÃ©cnico confirma continuar con suspensiÃ³n de orden con motivo Contratista solicita reagendar|App chatbot#2026-05-11 09:49|FS202605051306432266_3253 estÃ¡ orden trae vÃ­as de otra direcciÃ³n q son cto 4-15-02 y estÃ¡ en la direcciÃ³n kr 38 cll 32-38 y la cto de la direcciÃ³n correcta para donde voy a instalar2 02 02 se validan puerto para realizar cambio vÃ­as estÃ¡n ocupados |CARLOS ANDRES PEREZ#</t>
  </si>
  <si>
    <t>17780044500370283</t>
  </si>
  <si>
    <t>CAI_ONT32000010202605051307304544139672</t>
  </si>
  <si>
    <t>&lt;XA_BROADBAND_DATA&gt;&lt;Velocidad&gt;921600&lt;/Velocidad&gt;&lt;TipoIP&gt;DINAMICA&lt;/TipoIP&gt;&lt;ADSL&gt;-&lt;/ADSL&gt;&lt;DireccionIPDSLAM&gt;10.37.65.66&lt;/DireccionIPDSLAM&gt;&lt;UsuarioAcceso&gt;AAF2512698787/2202dc8c33a3&lt;/UsuarioAcceso&gt;&lt;Passwordid&gt;9LI5TMI549&lt;/Passwordid&gt;&lt;TechType&gt;FIBRA&lt;/TechType&gt;&lt;OLTCode&gt;OH_METALCTRC_I_7360&lt;/OLTCode&gt;&lt;OLTRack&gt;0&lt;/OLTRack&gt;&lt;OLTSubRack&gt;0&lt;/OLTSubRack&gt;&lt;OLTBoard&gt;0&lt;/OLTBoard&gt;&lt;OLTPort&gt;0&lt;/OLTPort&gt;&lt;PeSplitterSplitterCode&gt;SS4-15-02&lt;/PeSplitterSplitterCode&gt;&lt;PeTerminalEquipmentDistrCableCode&gt;0&lt;/PeTerminalEquipmentDistrCableCode&gt;&lt;PeTerminalEquipmentType&gt;6&lt;/PeTerminalEquipmentType&gt;&lt;PeTerminalEquipmentCode&gt;CENTR-CT4-15-02&lt;/PeTerminalEquipmentCode&gt;&lt;PeTerminalEquipmentOpticalTerminalCode&gt;CENTR-CT4-15-02&lt;/PeTerminalEquipmentOpticalTerminalCode&gt;&lt;PeTerminalEquipmentClientThreadId&gt;0&lt;/PeTerminalEquipmentClientThreadId&gt;&lt;PeTerminalEquipmentCtoFiberId&gt;7&lt;/PeTerminalEquipmentCtoFiberId&gt;&lt;/XA_BROADBAND_DATA&gt;</t>
  </si>
  <si>
    <t>21857442</t>
  </si>
  <si>
    <t>FS202605061715553086_8036</t>
  </si>
  <si>
    <t>6086604469</t>
  </si>
  <si>
    <t>IPVT:640003800509</t>
  </si>
  <si>
    <t>HEYLER ALONSO NINO</t>
  </si>
  <si>
    <t>86087801</t>
  </si>
  <si>
    <t>KR   |34|A   |     |  |CL   |5|    |     |s 120 CAS 5</t>
  </si>
  <si>
    <t>-73.63012854</t>
  </si>
  <si>
    <t>4.10989309</t>
  </si>
  <si>
    <t>Plan Voz Ilimitado Nacional 200 Min LDI Trio RV_14854 Preferido Fijo Movil Incluido_20030  Descuento Cortesia 100% x 1 mes_50502  Bundled_Bloqueos_20265Plan Banda Ancha 900Mbps_IPTV_1 Decos_Netflix_Trio_25356 Cargo de Instalacion Banda Ancha_10319  Descuento Cortesia 100% x 1 mes_50502Plan IPTV TRIO_RV_25362 Deco Incluido IPTV_40045  Descuento Cortesia 100% x 1 mes_50502</t>
  </si>
  <si>
    <t>3213578536</t>
  </si>
  <si>
    <t>CND LA FONTANA</t>
  </si>
  <si>
    <t>FS202605061715553086</t>
  </si>
  <si>
    <t>1121944101</t>
  </si>
  <si>
    <t>serialNumber:2C9682A33040 ; WifiSSID:f5718fb8813b ; WifiPassword:f5718fb8813b</t>
  </si>
  <si>
    <t>serialNumber:231926742528 ; WifiSSID: ; WifiPassword:</t>
  </si>
  <si>
    <t>2026-05-07 14:26|Se hace cambio de complemento ya que en la orden se trae casa 5 lo cual no es correcto la instalaciÃ³n va para la manzana K casa 1|LUIS CARLOS SUAREZ#2026-05-07 14:48|Se solicita cambio de cto ya que la cto asignada cto 6-97-01 es un recurso mal aprovisionado se encuentra en otro conjunto la fontana y la instalaciÃ³n va para el conjunto santana a esta orden se le realizo previamente cambio de complemento ya que la instalaciÃ³n va para la manzana K casa 1 y no para la casa 5 como indica la orden se solicta el cambio para la cto 3-120-01 que es optima para la instalaciÃ³n dentro del conjunto |LUIS CARLOS SUAREZ#2026-05-07 14:58|No se puede cargar soporte fotografico de la cto de origen por que esta en otro conjunto  y no hay quien autoricÃ© el ingreso |LUIS CARLOS SUAREZ#2026-05-13 14:41|Se suspende la orden sin permiso para instalar ya que el usuario no quiere recibir el servicio debido a las demoras en la instalaciÃ³n por los procesos realizados en la orden y manifiesta no seguir eperando que se solucione el problema por el cual la orden esta escalada a segundo nivel |LUIS CARLOS SUAREZ#2026-05-13 14:42|13-05-2026 14 42Gestion quiebre. Inicio de Flujo.|App chatbot#2026-05-13 14:49|13-05-2026 14 49Gestion quiebre. Inicio de Flujo.|App chatbot#</t>
  </si>
  <si>
    <t>2026-05-07 14:39|LINEA RESCATE Se comunica tÃ©cnico informando que solicita correcciÃ³n en el complemento de la direcciÃ³n se valida FOTO DE FACHADA CONTADOR Y RECIBO PUBLICO OK se cambia complemento en recibo publico esta CR 34 A 5 120 SUR MU LTF K CS 1 y en sistema estÃ¡ KR 34 A CL 5 s 120 CAS 5 SI se da aceptaciÃ³n al recibo publico tambiÃ©n a la foto de la placa del predio con georreferencia y foto de contador. Gestionado por yadira Ãlvarez agent_61040998.|YADIARA ALVAREZ#2026-05-11 08:07|CANAL_AGENDAMIENTO_CV_ONNET_Titular HEYLER ALONSO NINOTÃ©cnico indica agenda confirmada con cliente para 2026-05-11 PMSe realiza actualizaciÃ³n del servicio hacia la CTO ESPER-CT3-120-01Gestiona Y.G.Fecha 11/5/2026|YEISSY ABIGAIL GUERRERO#</t>
  </si>
  <si>
    <t>17781058350440387</t>
  </si>
  <si>
    <t>CAI_ONT22000010202605061717152179712307</t>
  </si>
  <si>
    <t>M1471133</t>
  </si>
  <si>
    <t>&lt;XA_BROADBAND_DATA&gt;&lt;Velocidad&gt;921600&lt;/Velocidad&gt;&lt;TipoIP&gt;DINAMICA&lt;/TipoIP&gt;&lt;ADSL&gt;-&lt;/ADSL&gt;&lt;DireccionIPDSLAM&gt;10.37.40.30&lt;/DireccionIPDSLAM&gt;&lt;UsuarioAcceso&gt;AAF2512702661/6187be338dda&lt;/UsuarioAcceso&gt;&lt;Passwordid&gt;8O447HKDRO&lt;/Passwordid&gt;&lt;TechType&gt;FIBRA&lt;/TechType&gt;&lt;OLTCode&gt;OH_METHIENZA_I_5800&lt;/OLTCode&gt;&lt;OLTRack&gt;0&lt;/OLTRack&gt;&lt;OLTSubRack&gt;0&lt;/OLTSubRack&gt;&lt;OLTBoard&gt;0&lt;/OLTBoard&gt;&lt;OLTPort&gt;0&lt;/OLTPort&gt;&lt;PeSplitterSplitterCode&gt;SS6-97-01&lt;/PeSplitterSplitterCode&gt;&lt;PeTerminalEquipmentDistrCableCode&gt;0&lt;/PeTerminalEquipmentDistrCableCode&gt;&lt;PeTerminalEquipmentType&gt;6&lt;/PeTerminalEquipmentType&gt;&lt;PeTerminalEquipmentCode&gt;ESPER-CT6-97-01&lt;/PeTerminalEquipmentCode&gt;&lt;PeTerminalEquipmentOpticalTerminalCode&gt;ESPER-CT6-97-01&lt;/PeTerminalEquipmentOpticalTerminalCode&gt;&lt;PeTerminalEquipmentClientThreadId&gt;0&lt;/PeTerminalEquipmentClientThreadId&gt;&lt;PeTerminalEquipmentCtoFiberId&gt;2&lt;/PeTerminalEquipmentCtoFiberId&gt;&lt;/XA_BROADBAND_DATA&gt;</t>
  </si>
  <si>
    <t>21868815</t>
  </si>
  <si>
    <t>FS202605090952074198_7080</t>
  </si>
  <si>
    <t>Contratista solicita adelantar - Futuro - 11/05/2026 AM - Formulario CONTRATISTA - Gestiona Katherin Gutierrez 09/05/2026 null</t>
  </si>
  <si>
    <t>CAROLINA FORERO JURADO</t>
  </si>
  <si>
    <t>1234789208</t>
  </si>
  <si>
    <t>3103918582</t>
  </si>
  <si>
    <t>KR   |42|    |     |  |CL   |26|A   |     |s 11 APT 201</t>
  </si>
  <si>
    <t>-73.65200927</t>
  </si>
  <si>
    <t>4.10087865</t>
  </si>
  <si>
    <t>URB VILLA DE ORIENTE</t>
  </si>
  <si>
    <t>FS202605090952074198</t>
  </si>
  <si>
    <t>1014658752</t>
  </si>
  <si>
    <t>2026-05-09 13:31|Reagendamiento de cita. se va a realizar la llamada al cliente|App chatbot#2026-05-09 13:49|Reagendamiento de cita. se va a realizar la llamada al cliente|App chatbot#2026-05-09 13:51|Reagendamiento de cita. Cliente no respondio la llamada IVR|App chatbot#2026-05-09 13:52|Reagendamiento de cita. no se logro contacto con el cliente|App chatbot#2026-05-14 07:55|Cliente indica que no recibe el servicio debido a que se cambiara de predio solicitarÃ¡ un nuevo servicio cuando ya se allÃ¡ trasladado a la nueva direcciÃ³n. |JOSE DAVID GIRALDO#2026-05-14 07:56|14-05-2026 07 56Gestion quiebre. Inicio de Flujo.|App chatbot#</t>
  </si>
  <si>
    <t>2026-05-14 08:22|  Cliente indica que no recibe el servicio debido a que se cambiara de predio solicitarÃ¡ un nuevo servicio cuando ya este en el nuevo predio|YINETH PAOLA ROMERO#</t>
  </si>
  <si>
    <t>17783385300410179</t>
  </si>
  <si>
    <t>CAI_ONT32000010202605090955303405768105</t>
  </si>
  <si>
    <t>&lt;XA_BROADBAND_DATA&gt;&lt;Velocidad&gt;921600&lt;/Velocidad&gt;&lt;TipoIP&gt;DINAMICA&lt;/TipoIP&gt;&lt;ADSL&gt;-&lt;/ADSL&gt;&lt;DireccionIPDSLAM&gt;10.37.53.18&lt;/DireccionIPDSLAM&gt;&lt;UsuarioAcceso&gt;AAF2512709777/cd6c78cbcf01&lt;/UsuarioAcceso&gt;&lt;Passwordid&gt;JGB36GVGCD&lt;/Passwordid&gt;&lt;TechType&gt;FIBRA&lt;/TechType&gt;&lt;OLTCode&gt;OH_METALCARE_I_7360&lt;/OLTCode&gt;&lt;OLTRack&gt;0&lt;/OLTRack&gt;&lt;OLTSubRack&gt;0&lt;/OLTSubRack&gt;&lt;OLTBoard&gt;0&lt;/OLTBoard&gt;&lt;OLTPort&gt;0&lt;/OLTPort&gt;&lt;PeSplitterSplitterCode&gt;SS2-96-01&lt;/PeSplitterSplitterCode&gt;&lt;PeTerminalEquipmentDistrCableCode&gt;0&lt;/PeTerminalEquipmentDistrCableCode&gt;&lt;PeTerminalEquipmentType&gt;6&lt;/PeTerminalEquipmentType&gt;&lt;PeTerminalEquipmentCode&gt;CATUM-CT2/3-96-01&lt;/PeTerminalEquipmentCode&gt;&lt;PeTerminalEquipmentOpticalTerminalCode&gt;CATUM-CT2/3-96-01&lt;/PeTerminalEquipmentOpticalTerminalCode&gt;&lt;PeTerminalEquipmentClientThreadId&gt;0&lt;/PeTerminalEquipmentClientThreadId&gt;&lt;PeTerminalEquipmentCtoFiberId&gt;8&lt;/PeTerminalEquipmentCtoFiberId&gt;&lt;/XA_BROADBAND_DATA&gt;</t>
  </si>
  <si>
    <t>21879511</t>
  </si>
  <si>
    <t>FS202605121151590090_7881</t>
  </si>
  <si>
    <t>DIEGO ALFONSO CONTRERAS SALAZAR</t>
  </si>
  <si>
    <t>1090407251</t>
  </si>
  <si>
    <t>9999999999</t>
  </si>
  <si>
    <t>15755645</t>
  </si>
  <si>
    <t>AV   |8(35547)|    |     |  |CL   |11(35547)|    |     | 46 TOR 6 APT 203 APT 203</t>
  </si>
  <si>
    <t>-72.47606859</t>
  </si>
  <si>
    <t>7.91817079</t>
  </si>
  <si>
    <t>3005878473</t>
  </si>
  <si>
    <t>54</t>
  </si>
  <si>
    <t>VILLAS DEL ESTE</t>
  </si>
  <si>
    <t>OH_NORHIPSTE_I_5800</t>
  </si>
  <si>
    <t>FS202605121151590090</t>
  </si>
  <si>
    <t>BK_N_SANT_CUCUTA</t>
  </si>
  <si>
    <t>PROYECTO EVA - Se realiza gestión interna. Se deja agenda inicial para el día Sábado, 16 de Mayo del 2026 en la franja PM 1200 p.m. - 700 p.m. Gestionado por Cafa</t>
  </si>
  <si>
    <t>21900040</t>
  </si>
  <si>
    <t>FS202605141639332080_2985</t>
  </si>
  <si>
    <t>FREDDY NORBERTO FLOREZ DUARTE</t>
  </si>
  <si>
    <t>1093740354</t>
  </si>
  <si>
    <t>75802295</t>
  </si>
  <si>
    <t>CL   |19(20894)|    |     |n |AV   |2(20894)|    |     | 28</t>
  </si>
  <si>
    <t>-72.49640157</t>
  </si>
  <si>
    <t>7.9160229</t>
  </si>
  <si>
    <t>3213627048</t>
  </si>
  <si>
    <t>OH_NORHIPANB_I_5800</t>
  </si>
  <si>
    <t>FS202605141639332080</t>
  </si>
  <si>
    <t>21885753</t>
  </si>
  <si>
    <t>FS202605131501490468_1065</t>
  </si>
  <si>
    <t>JEFFERSON YESID PEREZ DUARTE</t>
  </si>
  <si>
    <t>1090507953</t>
  </si>
  <si>
    <t>AV   |7(20901)|A   |     |  |CL   |6(20901)|    |     | 42</t>
  </si>
  <si>
    <t>-72.47448018</t>
  </si>
  <si>
    <t>7.91239618</t>
  </si>
  <si>
    <t>3183865950</t>
  </si>
  <si>
    <t>FS202605131501490468</t>
  </si>
  <si>
    <t>CANAL_AGENDAMIENTO_CV_ONNET_Titular ana mile quesada carmona Técnico indica agenda confirmada con cliente para 2026-05-16 am Sin embargo, no es posible realizar la actualización de la CTO al servicio se realiza validación y se evidencia que la cto se encuentra a mas de 300 metros, y cruzando una doble avenida, adicional se valida la cto acero-ct7-6-02 en las coordenadas  7.89699238 -72.49098683 por favor realizar la validación si se puede tomar el servicio desde esta cto cumpliendo los parámetros establecidos se solicita validar en terreno   Gestiona yasmin b  Fecha 14/5/2026</t>
  </si>
  <si>
    <t>21868525</t>
  </si>
  <si>
    <t>FS202605090850292907_4873</t>
  </si>
  <si>
    <t>PROCESO CAMBIO VIAS SIRIUS</t>
  </si>
  <si>
    <t>ANA MILE QUESADA CARMONA</t>
  </si>
  <si>
    <t>1094886146</t>
  </si>
  <si>
    <t>AV   |9(20904)|    |     |e |CL   |6(20904)|    |     | 26 CAS 10 APT 2 APT 2</t>
  </si>
  <si>
    <t>-72.49183577</t>
  </si>
  <si>
    <t>7.89438357</t>
  </si>
  <si>
    <t>3217774243</t>
  </si>
  <si>
    <t>OH_BOLALCQUB_I_7360</t>
  </si>
  <si>
    <t>FS202605090850292907</t>
  </si>
  <si>
    <t>900159239-1</t>
  </si>
  <si>
    <t>1090476809</t>
  </si>
  <si>
    <t>BK_BOLIVAR_DOMINION_APROV</t>
  </si>
  <si>
    <t>2026-05-11 09:35|Cto asignada en toa BOSQU-CT5-71-03 lo cual pertenece a otra ciudad |DIEGO ANDRES PARADA#2026-05-11 09:39|Se sugiere realizar cambio para la cto 3-1-02 hilo 1 lo cual tiene cupo es viable para a instalaciÃ³n|DIEGO ANDRES PARADA#</t>
  </si>
  <si>
    <t>17783346600430169</t>
  </si>
  <si>
    <t>CAI_ONT32000010202605090851002427311303</t>
  </si>
  <si>
    <t>&lt;XA_BROADBAND_DATA&gt;&lt;Velocidad&gt;921600&lt;/Velocidad&gt;&lt;TipoIP&gt;DINAMICA&lt;/TipoIP&gt;&lt;ADSL&gt;-&lt;/ADSL&gt;&lt;DireccionIPDSLAM&gt;10.37.54.34&lt;/DireccionIPDSLAM&gt;&lt;UsuarioAcceso&gt;AAF2512709985/bf79c89c79f7&lt;/UsuarioAcceso&gt;&lt;Passwordid&gt;9H9J7L55U7&lt;/Passwordid&gt;&lt;TechType&gt;FIBRA&lt;/TechType&gt;&lt;OLTCode&gt;OH_BOLALCQUB_I_7360&lt;/OLTCode&gt;&lt;OLTRack&gt;0&lt;/OLTRack&gt;&lt;OLTSubRack&gt;0&lt;/OLTSubRack&gt;&lt;OLTBoard&gt;0&lt;/OLTBoard&gt;&lt;OLTPort&gt;0&lt;/OLTPort&gt;&lt;PeSplitterSplitterCode&gt;SS5-71-03&lt;/PeSplitterSplitterCode&gt;&lt;PeTerminalEquipmentDistrCableCode&gt;0&lt;/PeTerminalEquipmentDistrCableCode&gt;&lt;PeTerminalEquipmentType&gt;6&lt;/PeTerminalEquipmentType&gt;&lt;PeTerminalEquipmentCode&gt;BOSQU-CT5-71-03&lt;/PeTerminalEquipmentCode&gt;&lt;PeTerminalEquipmentOpticalTerminalCode&gt;BOSQU-CT5-71-03&lt;/PeTerminalEquipmentOpticalTerminalCode&gt;&lt;PeTerminalEquipmentClientThreadId&gt;0&lt;/PeTerminalEquipmentClientThreadId&gt;&lt;PeTerminalEquipmentCtoFiberId&gt;6&lt;/PeTerminalEquipmentCtoFiberId&gt;&lt;/XA_BROADBAND_DATA&gt;</t>
  </si>
  <si>
    <t>21879068</t>
  </si>
  <si>
    <t>FS202605121102310055_4707</t>
  </si>
  <si>
    <t>RAFAEL EDUARDO CUEVAS OBREGON</t>
  </si>
  <si>
    <t>1052986443</t>
  </si>
  <si>
    <t>3102535767</t>
  </si>
  <si>
    <t>CL   |7|    |     |  |KR   |6|    |     | 13</t>
  </si>
  <si>
    <t>-72.64822975</t>
  </si>
  <si>
    <t>7.37482402</t>
  </si>
  <si>
    <t>3107896024</t>
  </si>
  <si>
    <t>OH_NORALPONA_I_7360</t>
  </si>
  <si>
    <t>FS202605121102310055</t>
  </si>
  <si>
    <t>88259527</t>
  </si>
  <si>
    <t>BK_N_SANT_PAMPLONA</t>
  </si>
  <si>
    <t>2026-05-13 08:35| Se valida cto asignada estÃ¡ sobre la calle real no hay posteria de apoyo instalaciÃ³n es para el san andresito Pamplona  piso 2 local  323 en total son 100 locales y por la fachada no entran cables titular indica que lo pasemos por el techo que hasta donde yo se no estamos autorizados a montarnos en techos viejos o en mal estado Se realiza video como soporte y evidencia y fotos georeferenciadas Adicional tampoco se puede anclar cables ya que no hay posteria de apoyo cerca a cto y no hay mÃ¡s cto en esa cuadra|JOHN JAIRO MORA#2026-05-13 09:13|centro comercial no cuenta con red no hay manera de traer el cableado de la cto asignada ya que no hay posterÃ­a de apoyo debido a que esto es la calle Real y no se puede realizar la instalaciÃ³n|JOHN JAIRO MORA#</t>
  </si>
  <si>
    <t>17786018250570398</t>
  </si>
  <si>
    <t>CAI_ONT32000010202605121103459127658542</t>
  </si>
  <si>
    <t>&lt;XA_BROADBAND_DATA&gt;&lt;Velocidad&gt;921600&lt;/Velocidad&gt;&lt;TipoIP&gt;DINAMICA&lt;/TipoIP&gt;&lt;ADSL&gt;-&lt;/ADSL&gt;&lt;DireccionIPDSLAM&gt;10.37.54.146&lt;/DireccionIPDSLAM&gt;&lt;UsuarioAcceso&gt;AAF2512716429/57d367a88796&lt;/UsuarioAcceso&gt;&lt;Passwordid&gt;OK52J5BECV&lt;/Passwordid&gt;&lt;TechType&gt;FIBRA&lt;/TechType&gt;&lt;OLTCode&gt;OH_NORALPONA_I_7360&lt;/OLTCode&gt;&lt;OLTRack&gt;0&lt;/OLTRack&gt;&lt;OLTSubRack&gt;0&lt;/OLTSubRack&gt;&lt;OLTBoard&gt;0&lt;/OLTBoard&gt;&lt;OLTPort&gt;0&lt;/OLTPort&gt;&lt;PeSplitterSplitterCode&gt;SS5-1-01&lt;/PeSplitterSplitterCode&gt;&lt;PeTerminalEquipmentDistrCableCode&gt;0&lt;/PeTerminalEquipmentDistrCableCode&gt;&lt;PeTerminalEquipmentType&gt;6&lt;/PeTerminalEquipmentType&gt;&lt;PeTerminalEquipmentCode&gt;PAMPL-CT5-1-01&lt;/PeTerminalEquipmentCode&gt;&lt;PeTerminalEquipmentOpticalTerminalCode&gt;PAMPL-CT5-1-01&lt;/PeTerminalEquipmentOpticalTerminalCode&gt;&lt;PeTerminalEquipmentClientThreadId&gt;0&lt;/PeTerminalEquipmentClientThreadId&gt;&lt;PeTerminalEquipmentCtoFiberId&gt;8&lt;/PeTerminalEquipmentCtoFiberId&gt;&lt;/XA_BROADBAND_DATA&gt;</t>
  </si>
  <si>
    <t>21885684</t>
  </si>
  <si>
    <t>FS202605131452100470_6206</t>
  </si>
  <si>
    <t>JEFERSON CHAYANE PEREZ</t>
  </si>
  <si>
    <t>1094264370</t>
  </si>
  <si>
    <t>KR   |9|A   |     |  |CL   |11|C   |     | 28 APT 101</t>
  </si>
  <si>
    <t>-72.65027929</t>
  </si>
  <si>
    <t>7.36847169</t>
  </si>
  <si>
    <t>3212490256</t>
  </si>
  <si>
    <t>FS202605131452100470</t>
  </si>
  <si>
    <t>2026-05-14 09:08|Se llega a domicilio titular indica que ya no desea servicio sin explicar motivos se  anexa foto de fachada en toa y se procede a realizar proceso sin permiso para instalar |JOHN JAIRO MORA#2026-05-14 09:09|14-05-2026 09 09Gestion quiebre. Inicio de Flujo.|App chatbot#</t>
  </si>
  <si>
    <t>17787020000570128</t>
  </si>
  <si>
    <t>CAI_ONT32000010202605131453203134577246</t>
  </si>
  <si>
    <t>&lt;XA_BROADBAND_DATA&gt;&lt;Velocidad&gt;921600&lt;/Velocidad&gt;&lt;TipoIP&gt;DINAMICA&lt;/TipoIP&gt;&lt;ADSL&gt;-&lt;/ADSL&gt;&lt;DireccionIPDSLAM&gt;10.37.54.146&lt;/DireccionIPDSLAM&gt;&lt;UsuarioAcceso&gt;AAF2512720873/6d8bc79a538e&lt;/UsuarioAcceso&gt;&lt;Passwordid&gt;G9PVELGSF3&lt;/Passwordid&gt;&lt;TechType&gt;FIBRA&lt;/TechType&gt;&lt;OLTCode&gt;OH_NORALPONA_I_7360&lt;/OLTCode&gt;&lt;OLTRack&gt;0&lt;/OLTRack&gt;&lt;OLTSubRack&gt;0&lt;/OLTSubRack&gt;&lt;OLTBoard&gt;0&lt;/OLTBoard&gt;&lt;OLTPort&gt;0&lt;/OLTPort&gt;&lt;PeSplitterSplitterCode&gt;SS3-93-01&lt;/PeSplitterSplitterCode&gt;&lt;PeTerminalEquipmentDistrCableCode&gt;0&lt;/PeTerminalEquipmentDistrCableCode&gt;&lt;PeTerminalEquipmentType&gt;6&lt;/PeTerminalEquipmentType&gt;&lt;PeTerminalEquipmentCode&gt;PAMPL-CT2/3-93-01&lt;/PeTerminalEquipmentCode&gt;&lt;PeTerminalEquipmentOpticalTerminalCode&gt;PAMPL-CT2/3-93-01&lt;/PeTerminalEquipmentOpticalTerminalCode&gt;&lt;PeTerminalEquipmentClientThreadId&gt;0&lt;/PeTerminalEquipmentClientThreadId&gt;&lt;PeTerminalEquipmentCtoFiberId&gt;2&lt;/PeTerminalEquipmentCtoFiberId&gt;&lt;/XA_BROADBAND_DATA&gt;</t>
  </si>
  <si>
    <t>21885734</t>
  </si>
  <si>
    <t>FS202605131458110431_1937</t>
  </si>
  <si>
    <t>CLARETH PAOLA PEDROZA</t>
  </si>
  <si>
    <t>1143151331</t>
  </si>
  <si>
    <t>CL   |1(20904)|    |     |  |AV   |7(20904)|    |     |e 71</t>
  </si>
  <si>
    <t>-72.493959164</t>
  </si>
  <si>
    <t>7.89765847</t>
  </si>
  <si>
    <t>3153932529</t>
  </si>
  <si>
    <t>OH_NORHIAERO_I_5800</t>
  </si>
  <si>
    <t>6662848</t>
  </si>
  <si>
    <t>2026-05-14 16:11|DirecciÃ³n correcta es calle 1n 7e-71 quinta oriental |JOHN BRIGO RINCON#</t>
  </si>
  <si>
    <t>17787023450600124</t>
  </si>
  <si>
    <t>CAI_ONT32000010202605131459052217817159</t>
  </si>
  <si>
    <t>&lt;XA_BROADBAND_DATA&gt;&lt;Velocidad&gt;921600&lt;/Velocidad&gt;&lt;TipoIP&gt;DINAMICA&lt;/TipoIP&gt;&lt;ADSL&gt;-&lt;/ADSL&gt;&lt;DireccionIPDSLAM&gt;10.37.40.14&lt;/DireccionIPDSLAM&gt;&lt;UsuarioAcceso&gt;AAF2512720811/fad293177475&lt;/UsuarioAcceso&gt;&lt;Passwordid&gt;QS0HJO8CCI&lt;/Passwordid&gt;&lt;TechType&gt;FIBRA&lt;/TechType&gt;&lt;OLTCode&gt;OH_NORHIAERO_I_5800&lt;/OLTCode&gt;&lt;OLTRack&gt;0&lt;/OLTRack&gt;&lt;OLTSubRack&gt;0&lt;/OLTSubRack&gt;&lt;OLTBoard&gt;0&lt;/OLTBoard&gt;&lt;OLTPort&gt;0&lt;/OLTPort&gt;&lt;PeSplitterSplitterCode&gt;SS5-12-01&lt;/PeSplitterSplitterCode&gt;&lt;PeTerminalEquipmentDistrCableCode&gt;0&lt;/PeTerminalEquipmentDistrCableCode&gt;&lt;PeTerminalEquipmentType&gt;6&lt;/PeTerminalEquipmentType&gt;&lt;PeTerminalEquipmentCode&gt;ACERO-CT5-12-01&lt;/PeTerminalEquipmentCode&gt;&lt;PeTerminalEquipmentOpticalTerminalCode&gt;ACERO-CT5-12-01&lt;/PeTerminalEquipmentOpticalTerminalCode&gt;&lt;PeTerminalEquipmentClientThreadId&gt;0&lt;/PeTerminalEquipmentClientThreadId&gt;&lt;PeTerminalEquipmentCtoFiberId&gt;5&lt;/PeTerminalEquipmentCtoFiberId&gt;&lt;/XA_BROADBAND_DATA&gt;</t>
  </si>
  <si>
    <t>21885590</t>
  </si>
  <si>
    <t>FS202605131442270329_2074</t>
  </si>
  <si>
    <t>6067420287</t>
  </si>
  <si>
    <t>IPVT:640003806549</t>
  </si>
  <si>
    <t>WILDERSON ENRIQUE CASTA¿EDA LEAL</t>
  </si>
  <si>
    <t>1033743219</t>
  </si>
  <si>
    <t>3107623534</t>
  </si>
  <si>
    <t>BRR  |137|244 |     |  |MZA  |0|B   |     | 03 CAS 3 APT 1 APT 1</t>
  </si>
  <si>
    <t>-75.6500921</t>
  </si>
  <si>
    <t>4.52253414</t>
  </si>
  <si>
    <t>3217531500</t>
  </si>
  <si>
    <t>63130000</t>
  </si>
  <si>
    <t>CALARCA</t>
  </si>
  <si>
    <t>OSCAR TOBON BOTERO</t>
  </si>
  <si>
    <t>OH_QUIALCRCA_I_7360</t>
  </si>
  <si>
    <t>FS202605131442270329</t>
  </si>
  <si>
    <t>BK_QUINDIO</t>
  </si>
  <si>
    <t>21888145</t>
  </si>
  <si>
    <t>FS202605140831360518_7256</t>
  </si>
  <si>
    <t>IVIS LOPEZ</t>
  </si>
  <si>
    <t>1031807461</t>
  </si>
  <si>
    <t>KR   |20|    |     |  |CL   |34|    |     | 42</t>
  </si>
  <si>
    <t>-75.6386297</t>
  </si>
  <si>
    <t>4.52610931</t>
  </si>
  <si>
    <t>3208601078</t>
  </si>
  <si>
    <t>FS202605140831360518</t>
  </si>
  <si>
    <t>21886304</t>
  </si>
  <si>
    <t>FS202605131600450311_1962</t>
  </si>
  <si>
    <t>0807150339</t>
  </si>
  <si>
    <t>SUMA ESTUDIOS SAS</t>
  </si>
  <si>
    <t>901620562-6</t>
  </si>
  <si>
    <t>3053037865</t>
  </si>
  <si>
    <t>NATALIA ESPINOSA PI¿ERES</t>
  </si>
  <si>
    <t>CL   |21|    |     |  |KR   |16|    |     | 46 OFI 502</t>
  </si>
  <si>
    <t>-75.67447875</t>
  </si>
  <si>
    <t>4.53395405</t>
  </si>
  <si>
    <t>OH_QUIHIGLAB_I_5800</t>
  </si>
  <si>
    <t>FS202605131600450311</t>
  </si>
  <si>
    <t>5641448</t>
  </si>
  <si>
    <t>2026-05-14 16:01|Usuario requiere reagendamiento de cita para el dÃ­a de maÃ±ana en franja pm a las 2 de la tarde.|JESSY NAZARET VELASQUEZ#2026-05-14 16:02|Reagendamiento de cita. se va a realizar la llamada al cliente|App chatbot#2026-05-14 16:04|Reagendamiento de cita. Cliente no respondio la llamada IVR|App chatbot#2026-05-14 16:05|Reagendamiento de cita. se va a realizar la llamada al cliente|App chatbot#</t>
  </si>
  <si>
    <t>17787061150570189</t>
  </si>
  <si>
    <t>CAI_32000010202605131601558854456372</t>
  </si>
  <si>
    <t>&lt;XA_BROADBAND_DATA&gt;&lt;Velocidad&gt;921600&lt;/Velocidad&gt;&lt;TipoIP&gt;DINAMICA&lt;/TipoIP&gt;&lt;ADSL&gt;-&lt;/ADSL&gt;&lt;DireccionIPDSLAM&gt;10.37.60.194&lt;/DireccionIPDSLAM&gt;&lt;UsuarioAcceso&gt;AAF2512721053/3b6a4b591279&lt;/UsuarioAcceso&gt;&lt;Passwordid&gt;6FT19GUNGC&lt;/Passwordid&gt;&lt;TechType&gt;FIBRA&lt;/TechType&gt;&lt;OLTCode&gt;OH_QUIHIGLAB_I_5800_Armenia_Galan_2&lt;/OLTCode&gt;&lt;OLTRack&gt;2&lt;/OLTRack&gt;&lt;OLTSubRack&gt;34&lt;/OLTSubRack&gt;&lt;OLTBoard&gt;14&lt;/OLTBoard&gt;&lt;OLTPort&gt;11&lt;/OLTPort&gt;&lt;PeSplitterSplitterCode&gt;SS2-34-07&lt;/PeSplitterSplitterCode&gt;&lt;PeTerminalEquipmentDistrCableCode&gt;GT2-34-07&lt;/PeTerminalEquipmentDistrCableCode&gt;&lt;PeTerminalEquipmentType&gt;15&lt;/PeTerminalEquipmentType&gt;&lt;PeTerminalEquipmentCode&gt;PC2-34-07&lt;/PeTerminalEquipmentCode&gt;&lt;PeTerminalEquipmentOpticalTerminalCode&gt;PC2-34-07&lt;/PeTerminalEquipmentOpticalTerminalCode&gt;&lt;PeTerminalEquipmentClientThreadId&gt;50&lt;/PeTerminalEquipmentClientThreadId&gt;&lt;PeTerminalEquipmentCtoFiberId&gt;6&lt;/PeTerminalEquipmentCtoFiberId&gt;&lt;/XA_BROADBAND_DATA&gt;</t>
  </si>
  <si>
    <t>21887098</t>
  </si>
  <si>
    <t>FS202605131736330498_4648</t>
  </si>
  <si>
    <t>6067380354</t>
  </si>
  <si>
    <t>IPVT:640003806475</t>
  </si>
  <si>
    <t>DANIEL MONTA¿A</t>
  </si>
  <si>
    <t>1000593262</t>
  </si>
  <si>
    <t>KR   |22|    |     |  |CL   |26|    |     | 08</t>
  </si>
  <si>
    <t>-75.68038507666</t>
  </si>
  <si>
    <t>4.5345460666666</t>
  </si>
  <si>
    <t>3212919197</t>
  </si>
  <si>
    <t>OH_QUIHIASUR_I_5800</t>
  </si>
  <si>
    <t>FS202605131736330498</t>
  </si>
  <si>
    <t>1097723700</t>
  </si>
  <si>
    <t>2026-05-14 14:36|Se hace visita en el lugar pero no se logra encontrar el predio ni al cliente se llama el nÃºmero que aparece en toa y contesta que no conocen al cliente donde supuestamente da la direcciÃ³n es un parqueadero enseguida se sube foto de nomenclatura que pertenece a la consecuencia de las casas|JULIAN ANDRES BEDOYA#2026-05-14 14:37|Incumplimiento de cita. se va a realizar la llamada al cliente|App chatbot#</t>
  </si>
  <si>
    <t>17787120150590130</t>
  </si>
  <si>
    <t>CAI_ONT22000010202605131740154518541368</t>
  </si>
  <si>
    <t>&lt;XA_BROADBAND_DATA&gt;&lt;Velocidad&gt;921600&lt;/Velocidad&gt;&lt;TipoIP&gt;DINAMICA&lt;/TipoIP&gt;&lt;ADSL&gt;-&lt;/ADSL&gt;&lt;DireccionIPDSLAM&gt;10.37.52.46&lt;/DireccionIPDSLAM&gt;&lt;UsuarioAcceso&gt;AAF2512721669/174cf540b304&lt;/UsuarioAcceso&gt;&lt;Passwordid&gt;IGB1V0VU8H&lt;/Passwordid&gt;&lt;TechType&gt;FIBRA&lt;/TechType&gt;&lt;OLTCode&gt;OH_QUIHIASUR_I_5800&lt;/OLTCode&gt;&lt;OLTRack&gt;0&lt;/OLTRack&gt;&lt;OLTSubRack&gt;0&lt;/OLTSubRack&gt;&lt;OLTBoard&gt;0&lt;/OLTBoard&gt;&lt;OLTPort&gt;0&lt;/OLTPort&gt;&lt;PeSplitterSplitterCode&gt;SS2-16-03&lt;/PeSplitterSplitterCode&gt;&lt;PeTerminalEquipmentDistrCableCode&gt;0&lt;/PeTerminalEquipmentDistrCableCode&gt;&lt;PeTerminalEquipmentType&gt;6&lt;/PeTerminalEquipmentType&gt;&lt;PeTerminalEquipmentCode&gt;CESUR-CT1/2-16-03&lt;/PeTerminalEquipmentCode&gt;&lt;PeTerminalEquipmentOpticalTerminalCode&gt;CESUR-CT1/2-16-03&lt;/PeTerminalEquipmentOpticalTerminalCode&gt;&lt;PeTerminalEquipmentClientThreadId&gt;0&lt;/PeTerminalEquipmentClientThreadId&gt;&lt;PeTerminalEquipmentCtoFiberId&gt;6&lt;/PeTerminalEquipmentCtoFiberId&gt;&lt;/XA_BROADBAND_DATA&gt;</t>
  </si>
  <si>
    <t>21880334</t>
  </si>
  <si>
    <t>FS202605121352530129_0623</t>
  </si>
  <si>
    <t>Contratista solicita adelantar - Futuro - 15/05/2026 PM - Formulario CONTRATISTA - Gestiona Katherin Gutierrez 13/05/2026 null</t>
  </si>
  <si>
    <t>9106021846</t>
  </si>
  <si>
    <t>JOSE JULIAN ORTIZ ZAPATA</t>
  </si>
  <si>
    <t>71210157</t>
  </si>
  <si>
    <t>3113069908</t>
  </si>
  <si>
    <t>CL   |3|    |     |n |KR   |18|    |     | 49 BQU 3 APT 301 APT 301</t>
  </si>
  <si>
    <t>-75.66536988</t>
  </si>
  <si>
    <t>4.54749563</t>
  </si>
  <si>
    <t>CJR PALMAS SORRENTO</t>
  </si>
  <si>
    <t>OH_QUIHIGLAN_I_5800</t>
  </si>
  <si>
    <t>FS202605121352530129</t>
  </si>
  <si>
    <t>2026-05-13 11:16|Orden se  suspende ya que el cliente tiene servicio instalado de Tigo.|JESSY NAZARET VELASQUEZ#</t>
  </si>
  <si>
    <t>17786120450530148</t>
  </si>
  <si>
    <t>CAI_32000010202605121354052341263558</t>
  </si>
  <si>
    <t>&lt;XA_BROADBAND_DATA&gt;&lt;Velocidad&gt;921600&lt;/Velocidad&gt;&lt;TipoIP&gt;DINAMICA&lt;/TipoIP&gt;&lt;ADSL&gt;-&lt;/ADSL&gt;&lt;DireccionIPDSLAM&gt;10.37.60.162&lt;/DireccionIPDSLAM&gt;&lt;UsuarioAcceso&gt;AAF2512717258/41c6112f5c53&lt;/UsuarioAcceso&gt;&lt;Passwordid&gt;5DZN5UKVEL&lt;/Passwordid&gt;&lt;TechType&gt;FIBRA&lt;/TechType&gt;&lt;OLTCode&gt;OH_QUIHIGLAN_I_5800_Armenia_Galan&lt;/OLTCode&gt;&lt;OLTRack&gt;1&lt;/OLTRack&gt;&lt;OLTSubRack&gt;14&lt;/OLTSubRack&gt;&lt;OLTBoard&gt;2&lt;/OLTBoard&gt;&lt;OLTPort&gt;14&lt;/OLTPort&gt;&lt;PeSplitterSplitterCode&gt;SS7-10-01&lt;/PeSplitterSplitterCode&gt;&lt;PeTerminalEquipmentDistrCableCode&gt;GT7-10-01&lt;/PeTerminalEquipmentDistrCableCode&gt;&lt;PeTerminalEquipmentType&gt;6&lt;/PeTerminalEquipmentType&gt;&lt;PeTerminalEquipmentCode&gt;CT7-10-01&lt;/PeTerminalEquipmentCode&gt;&lt;PeTerminalEquipmentOpticalTerminalCode&gt;CT7-10-01&lt;/PeTerminalEquipmentOpticalTerminalCode&gt;&lt;PeTerminalEquipmentClientThreadId&gt;2&lt;/PeTerminalEquipmentClientThreadId&gt;&lt;PeTerminalEquipmentCtoFiberId&gt;1&lt;/PeTerminalEquipmentCtoFiberId&gt;&lt;/XA_BROADBAND_DATA&gt;</t>
  </si>
  <si>
    <t>21886502</t>
  </si>
  <si>
    <t>FS202605131620490316_7443</t>
  </si>
  <si>
    <t>1805032028</t>
  </si>
  <si>
    <t>JUAN CARLOS GUTIERREZ MARTINEZ</t>
  </si>
  <si>
    <t>1094910204</t>
  </si>
  <si>
    <t>KR   |19|    |     |  |CL   |36|    |     |n 30 CAS F 13</t>
  </si>
  <si>
    <t>-75.65296609</t>
  </si>
  <si>
    <t>4.56800946</t>
  </si>
  <si>
    <t>1094940225</t>
  </si>
  <si>
    <t>2026-05-14 10:12|Se suspende orden ya que se encontrÃ³ equipos de operador tigo. Esta en estado de suspensiÃ³n pero aun usuario no ha realizado retiro|LUIS GONZAGA BUENO#</t>
  </si>
  <si>
    <t>17787073150750357</t>
  </si>
  <si>
    <t>CAI_32000010202605131621558261195176</t>
  </si>
  <si>
    <t>&lt;XA_BROADBAND_DATA&gt;&lt;Velocidad&gt;921600&lt;/Velocidad&gt;&lt;TipoIP&gt;DINAMICA&lt;/TipoIP&gt;&lt;ADSL&gt;-&lt;/ADSL&gt;&lt;DireccionIPDSLAM&gt;10.37.60.194&lt;/DireccionIPDSLAM&gt;&lt;UsuarioAcceso&gt;AAF2512721269/3bc06f669857&lt;/UsuarioAcceso&gt;&lt;Passwordid&gt;SSAN5594CD&lt;/Passwordid&gt;&lt;TechType&gt;FIBRA&lt;/TechType&gt;&lt;OLTCode&gt;OH_QUIHIGLAB_I_5800_Armenia_Galan_2&lt;/OLTCode&gt;&lt;OLTRack&gt;2&lt;/OLTRack&gt;&lt;OLTSubRack&gt;34&lt;/OLTSubRack&gt;&lt;OLTBoard&gt;3&lt;/OLTBoard&gt;&lt;OLTPort&gt;4&lt;/OLTPort&gt;&lt;PeSplitterSplitterCode&gt;SS4-83-06&lt;/PeSplitterSplitterCode&gt;&lt;PeTerminalEquipmentDistrCableCode&gt;GT4-83-06&lt;/PeTerminalEquipmentDistrCableCode&gt;&lt;PeTerminalEquipmentType&gt;6&lt;/PeTerminalEquipmentType&gt;&lt;PeTerminalEquipmentCode&gt;CT4-83-06&lt;/PeTerminalEquipmentCode&gt;&lt;PeTerminalEquipmentOpticalTerminalCode&gt;CT4-83-06&lt;/PeTerminalEquipmentOpticalTerminalCode&gt;&lt;PeTerminalEquipmentClientThreadId&gt;52&lt;/PeTerminalEquipmentClientThreadId&gt;&lt;PeTerminalEquipmentCtoFiberId&gt;3&lt;/PeTerminalEquipmentCtoFiberId&gt;&lt;/XA_BROADBAND_DATA&gt;</t>
  </si>
  <si>
    <t>21889543</t>
  </si>
  <si>
    <t>FS202605141158010737_2816</t>
  </si>
  <si>
    <t>SOFIA CALDERON OCAMPO</t>
  </si>
  <si>
    <t>1137060042</t>
  </si>
  <si>
    <t>3152443591</t>
  </si>
  <si>
    <t>NANCY OCAMPO</t>
  </si>
  <si>
    <t>TV   |26|    |     |  |CL   |42|B   |     | 47</t>
  </si>
  <si>
    <t>-75.66589528</t>
  </si>
  <si>
    <t>4.83131486</t>
  </si>
  <si>
    <t>3156156630</t>
  </si>
  <si>
    <t>66</t>
  </si>
  <si>
    <t>OH_RISALQDAS_I_7360</t>
  </si>
  <si>
    <t>FS202605141158010737</t>
  </si>
  <si>
    <t>BK_RISARALDA</t>
  </si>
  <si>
    <t>21901134</t>
  </si>
  <si>
    <t>FS202605141805101740_0608</t>
  </si>
  <si>
    <t>Juan Grajales</t>
  </si>
  <si>
    <t>1089934910</t>
  </si>
  <si>
    <t>KR   |24|A   |     |  |CL   |23|A   |     | 21</t>
  </si>
  <si>
    <t>-75.6305037</t>
  </si>
  <si>
    <t>4.87320608</t>
  </si>
  <si>
    <t>3007562549</t>
  </si>
  <si>
    <t>LA HERMOSA ETA II</t>
  </si>
  <si>
    <t>OH_RISHISBAL_I_5800</t>
  </si>
  <si>
    <t>FS202605141805101740</t>
  </si>
  <si>
    <t>21901474</t>
  </si>
  <si>
    <t>FS202605141907131169_9112</t>
  </si>
  <si>
    <t>6063630596</t>
  </si>
  <si>
    <t>IPVT:640003808058</t>
  </si>
  <si>
    <t>JOSE MONTOYA</t>
  </si>
  <si>
    <t>10106764</t>
  </si>
  <si>
    <t>3153322720</t>
  </si>
  <si>
    <t>CL   |23|    |     |  |KR   |22|    |     | 21 APT 2</t>
  </si>
  <si>
    <t>-75.62832122</t>
  </si>
  <si>
    <t>4.87301907</t>
  </si>
  <si>
    <t>3117850410</t>
  </si>
  <si>
    <t>LAS CAMELIAS</t>
  </si>
  <si>
    <t>FS202605141907131169</t>
  </si>
  <si>
    <t>21882771</t>
  </si>
  <si>
    <t>FS202605122147260316_8630</t>
  </si>
  <si>
    <t>JORGE MARIO GIRALDO CARO</t>
  </si>
  <si>
    <t>1007216442</t>
  </si>
  <si>
    <t>BRR  |122|011 |     |  |MZA  |1|    |     | 08 CAS 8 APT 101 APT 101</t>
  </si>
  <si>
    <t>-75.74188886</t>
  </si>
  <si>
    <t>4.80675607</t>
  </si>
  <si>
    <t>3218964188</t>
  </si>
  <si>
    <t>OH_RISALPUBA_I_7360</t>
  </si>
  <si>
    <t>FS202605122147260316</t>
  </si>
  <si>
    <t>21885796</t>
  </si>
  <si>
    <t>FS202605131507370341_4872</t>
  </si>
  <si>
    <t>MIKE ERIK GUTIERREZ MORENO</t>
  </si>
  <si>
    <t>1089601629</t>
  </si>
  <si>
    <t>3143219261</t>
  </si>
  <si>
    <t>CL   |75|    |     |  |KR   |45|    |     | 03 TOR 10 APT 1033 APT 1033</t>
  </si>
  <si>
    <t>-75.72681847</t>
  </si>
  <si>
    <t>4.79293327</t>
  </si>
  <si>
    <t>CJR BOSQUE CUBA I</t>
  </si>
  <si>
    <t>FS202605131507370341</t>
  </si>
  <si>
    <t>PROYECTO EVA - Se realiza gestión interna. Se deja agenda inicial para el día Miércoles, 13 de Mayo del 2026 en la franja PM 1200 p.m. - 700 p.m. Gestionado por Cafa</t>
  </si>
  <si>
    <t>2026-05-01</t>
  </si>
  <si>
    <t>21838497</t>
  </si>
  <si>
    <t>FS202605011641221840_7771</t>
  </si>
  <si>
    <t>Hildelfonso Alarcon</t>
  </si>
  <si>
    <t>1077875339</t>
  </si>
  <si>
    <t>KR   |4|    |     |  |CL   |19|    |     | 69 CAS 1</t>
  </si>
  <si>
    <t>-75.69455975</t>
  </si>
  <si>
    <t>4.81711035</t>
  </si>
  <si>
    <t>3125017974</t>
  </si>
  <si>
    <t>SEC PLAZA DE BOLIVAR</t>
  </si>
  <si>
    <t>OH_VALALCAGB_I_7360</t>
  </si>
  <si>
    <t>FS202605011641221840</t>
  </si>
  <si>
    <t>1088296544</t>
  </si>
  <si>
    <t>BK_OPTE_VALLE_NORTE</t>
  </si>
  <si>
    <t>2026-05-13 16:28|Estoy en la carrera4 con 19  la zona no cuenta con red de movistar  adicional titular no contesta  en toa la orden viene como casa 1 y es para ese edificio que se deja registro fotogrÃ¡fico en toa  se procede hacer incumplimiento |JOSE DANIEL GARCIA#2026-05-13 16:29|Incumplimiento de cita. se va a realizar la llamada al cliente|App chatbot#</t>
  </si>
  <si>
    <t>17776717550280332</t>
  </si>
  <si>
    <t>CAI_ONT32000010202605011642356888964577</t>
  </si>
  <si>
    <t>PEREIRA_PENDIENTE</t>
  </si>
  <si>
    <t>&lt;XA_BROADBAND_DATA&gt;&lt;Velocidad&gt;921600&lt;/Velocidad&gt;&lt;TipoIP&gt;DINAMICA&lt;/TipoIP&gt;&lt;ADSL&gt;-&lt;/ADSL&gt;&lt;DireccionIPDSLAM&gt;10.37.65.226&lt;/DireccionIPDSLAM&gt;&lt;UsuarioAcceso&gt;AAF2512691043/e4ec42ed99d9&lt;/UsuarioAcceso&gt;&lt;Passwordid&gt;SVSEC3480A&lt;/Passwordid&gt;&lt;TechType&gt;FIBRA&lt;/TechType&gt;&lt;OLTCode&gt;OH_VALALCAGB_I_7360&lt;/OLTCode&gt;&lt;OLTRack&gt;0&lt;/OLTRack&gt;&lt;OLTSubRack&gt;0&lt;/OLTSubRack&gt;&lt;OLTBoard&gt;0&lt;/OLTBoard&gt;&lt;OLTPort&gt;0&lt;/OLTPort&gt;&lt;PeSplitterSplitterCode&gt;SS6-054-04&lt;/PeSplitterSplitterCode&gt;&lt;PeTerminalEquipmentDistrCableCode&gt;0&lt;/PeTerminalEquipmentDistrCableCode&gt;&lt;PeTerminalEquipmentType&gt;6&lt;/PeTerminalEquipmentType&gt;&lt;PeTerminalEquipmentCode&gt;CENTR-CTA6-054-04&lt;/PeTerminalEquipmentCode&gt;&lt;PeTerminalEquipmentOpticalTerminalCode&gt;CENTR-CTA6-054-04&lt;/PeTerminalEquipmentOpticalTerminalCode&gt;&lt;PeTerminalEquipmentClientThreadId&gt;0&lt;/PeTerminalEquipmentClientThreadId&gt;&lt;PeTerminalEquipmentCtoFiberId&gt;8&lt;/PeTerminalEquipmentCtoFiberId&gt;&lt;/XA_BROADBAND_DATA&gt;</t>
  </si>
  <si>
    <t>21878487</t>
  </si>
  <si>
    <t>FS202605120947410030_2560</t>
  </si>
  <si>
    <t>DIANA RINCON</t>
  </si>
  <si>
    <t>1088298988</t>
  </si>
  <si>
    <t>CL   |15|    |     |  |KR   |4|A   |     | 236 TOR 5 APT 804 APT 804</t>
  </si>
  <si>
    <t>-75.69022751</t>
  </si>
  <si>
    <t>4.82737965</t>
  </si>
  <si>
    <t>3204112365</t>
  </si>
  <si>
    <t>CJR ZAPAN</t>
  </si>
  <si>
    <t>FS202605120947410030</t>
  </si>
  <si>
    <t>1088006030</t>
  </si>
  <si>
    <t>2026-05-13 11:11|No sÃ© se puede realizar la instalaciÃ³n ya que el cliente en el apartamento cuenta con cableado de tigo une|GUSTAVO ADOLFO GAVIRIA#</t>
  </si>
  <si>
    <t>17785973400600245</t>
  </si>
  <si>
    <t>CAI_ONT32000010202605120949004132155479</t>
  </si>
  <si>
    <t>&lt;XA_BROADBAND_DATA&gt;&lt;Velocidad&gt;921600&lt;/Velocidad&gt;&lt;TipoIP&gt;DINAMICA&lt;/TipoIP&gt;&lt;ADSL&gt;-&lt;/ADSL&gt;&lt;DireccionIPDSLAM&gt;10.37.54.174&lt;/DireccionIPDSLAM&gt;&lt;UsuarioAcceso&gt;AAF2512716112/cd1c6ba6eb5b&lt;/UsuarioAcceso&gt;&lt;Passwordid&gt;JNITO099MA&lt;/Passwordid&gt;&lt;TechType&gt;FIBRA&lt;/TechType&gt;&lt;OLTCode&gt;OH_RISALQDAS_I_7360&lt;/OLTCode&gt;&lt;OLTRack&gt;0&lt;/OLTRack&gt;&lt;OLTSubRack&gt;0&lt;/OLTSubRack&gt;&lt;OLTBoard&gt;0&lt;/OLTBoard&gt;&lt;OLTPort&gt;0&lt;/OLTPort&gt;&lt;PeSplitterSplitterCode&gt;SS3-80-03&lt;/PeSplitterSplitterCode&gt;&lt;PeTerminalEquipmentDistrCableCode&gt;0&lt;/PeTerminalEquipmentDistrCableCode&gt;&lt;PeTerminalEquipmentType&gt;6&lt;/PeTerminalEquipmentType&gt;&lt;PeTerminalEquipmentCode&gt;DQBRA-PC3-80-03&lt;/PeTerminalEquipmentCode&gt;&lt;PeTerminalEquipmentOpticalTerminalCode&gt;DQBRA-PC3-80-03&lt;/PeTerminalEquipmentOpticalTerminalCode&gt;&lt;PeTerminalEquipmentClientThreadId&gt;0&lt;/PeTerminalEquipmentClientThreadId&gt;&lt;PeTerminalEquipmentCtoFiberId&gt;8&lt;/PeTerminalEquipmentCtoFiberId&gt;&lt;/XA_BROADBAND_DATA&gt;</t>
  </si>
  <si>
    <t>AGENDAMIENTO_Torre_Incumplimiento_Contratista_se marca al 3186772279 contesta titular MAGALY MERCEDES BASTOS TOVAR  Se agenda para 2026-05-16 AM observacion llamar antes de ir 3186772279  Se valida datos correctos de la orden gestiona YINET AMAYA 11/5/2026 Go Contact</t>
  </si>
  <si>
    <t>21854650</t>
  </si>
  <si>
    <t>FS202605061119232286_3213</t>
  </si>
  <si>
    <t>6076259255</t>
  </si>
  <si>
    <t>IPVT:640003800024</t>
  </si>
  <si>
    <t>MAGALY MERCEDES BASTOS TOVAR</t>
  </si>
  <si>
    <t>1098611650</t>
  </si>
  <si>
    <t>3187710327</t>
  </si>
  <si>
    <t>000</t>
  </si>
  <si>
    <t>KR   |13|A   |     |  |CL   |31|A   |     | 59 APT 201</t>
  </si>
  <si>
    <t>-73.14984196</t>
  </si>
  <si>
    <t>6.55736951</t>
  </si>
  <si>
    <t>3186772279</t>
  </si>
  <si>
    <t>68679000</t>
  </si>
  <si>
    <t>SAN GIL</t>
  </si>
  <si>
    <t>68</t>
  </si>
  <si>
    <t>URB VILLA EDDY</t>
  </si>
  <si>
    <t>OH_SANALSGIL_I_7360</t>
  </si>
  <si>
    <t>FS202605061119232286</t>
  </si>
  <si>
    <t>BK_SANT_SAN GIL</t>
  </si>
  <si>
    <t>SE AGENDA SEGUN LAS OBSERVACIONES DIGILAL_PA; GESTIONA ANGIE G 11/05/2026.</t>
  </si>
  <si>
    <t>21872903</t>
  </si>
  <si>
    <t>FS202605110820393338_2046</t>
  </si>
  <si>
    <t>JORGE IVAN ALBARRACIN ARDILA</t>
  </si>
  <si>
    <t>1095918499</t>
  </si>
  <si>
    <t>3154585632</t>
  </si>
  <si>
    <t>KR   |11|C   |     |  |CL   |11|    |     | 03 TOR 4 APT 602 APT 602</t>
  </si>
  <si>
    <t>-73.15783251</t>
  </si>
  <si>
    <t>7.05554056</t>
  </si>
  <si>
    <t>3204533838</t>
  </si>
  <si>
    <t>CJR COLINA VIENTO</t>
  </si>
  <si>
    <t>OH_SANALALEC_I_7360</t>
  </si>
  <si>
    <t>FS202605110820393338</t>
  </si>
  <si>
    <t>BK_SANT_BUCARAMA</t>
  </si>
  <si>
    <t>21889502</t>
  </si>
  <si>
    <t>FS202605141153100432_8774</t>
  </si>
  <si>
    <t>EDGAR FERNANDO SANCHEZ GONZALEZ</t>
  </si>
  <si>
    <t>1098642981</t>
  </si>
  <si>
    <t>76821888</t>
  </si>
  <si>
    <t>3162810664</t>
  </si>
  <si>
    <t>CL   |60|D   |     |  |KR   |16|F   |     | 15</t>
  </si>
  <si>
    <t>-73.16664398</t>
  </si>
  <si>
    <t>7.08782307</t>
  </si>
  <si>
    <t>3185982797</t>
  </si>
  <si>
    <t>CDE COMFENALCO</t>
  </si>
  <si>
    <t>OH_SANALPADB_I_7360</t>
  </si>
  <si>
    <t>FS202605141153100432</t>
  </si>
  <si>
    <t>21890183</t>
  </si>
  <si>
    <t>FS202605141333170464_1844</t>
  </si>
  <si>
    <t>6076514360</t>
  </si>
  <si>
    <t>IPVT:640003807387</t>
  </si>
  <si>
    <t>GRACIELA CASTAEDA COGOLLO CASTA¿EDA</t>
  </si>
  <si>
    <t>63324473</t>
  </si>
  <si>
    <t>0079999999</t>
  </si>
  <si>
    <t>76841256</t>
  </si>
  <si>
    <t>KR   |29|    |BIS  |  |CL   |47|    |     | 65 APT 2</t>
  </si>
  <si>
    <t>-73.17274324</t>
  </si>
  <si>
    <t>7.07668054</t>
  </si>
  <si>
    <t>3164469690</t>
  </si>
  <si>
    <t>URD TERR BELLAVISTA</t>
  </si>
  <si>
    <t>FS202605141333170464</t>
  </si>
  <si>
    <t>21900076</t>
  </si>
  <si>
    <t>FS202605141641221627_5125</t>
  </si>
  <si>
    <t>EDER MANTILLA CELIS</t>
  </si>
  <si>
    <t>91519205</t>
  </si>
  <si>
    <t>CL   |28(23014)|A   |     |  |KR   |29(23014)|    |     | 73 APT 302</t>
  </si>
  <si>
    <t>-73.17317047</t>
  </si>
  <si>
    <t>7.0657858</t>
  </si>
  <si>
    <t>3209009969</t>
  </si>
  <si>
    <t>OH_SANALPADC_I_7360</t>
  </si>
  <si>
    <t>FS202605141641221627</t>
  </si>
  <si>
    <t>21900602</t>
  </si>
  <si>
    <t>FS202605141719481310_7410</t>
  </si>
  <si>
    <t>6076543542</t>
  </si>
  <si>
    <t>IPVT:640003808241</t>
  </si>
  <si>
    <t>JULIO CESAR MARTINEZ FARFAN</t>
  </si>
  <si>
    <t>13717557</t>
  </si>
  <si>
    <t>KR   |7|A   |     |  |CL   |2|    |     |n 18 APT 2</t>
  </si>
  <si>
    <t>-73.05320703</t>
  </si>
  <si>
    <t>6.99765333</t>
  </si>
  <si>
    <t>3168800433</t>
  </si>
  <si>
    <t>PASEO GALICIA</t>
  </si>
  <si>
    <t>OH_SANALPSTD_I_7360</t>
  </si>
  <si>
    <t>FS202605141719481310</t>
  </si>
  <si>
    <t>AGENDAMIENTO_se marca al 3166366776 contesta titular MARIA GIRLEZA JARAMILLO DE RUEDA  Se agenda para 2026-05-15 AM observacion casa 26, 3165314216, técnico anunciarse en portería, llamar antes de ir Se valida datos correctos de la orden gestiona Libardo Rivera 14/5/2026 Go Contact</t>
  </si>
  <si>
    <t>21887168</t>
  </si>
  <si>
    <t>FS202605131820310488_1223</t>
  </si>
  <si>
    <t>MARIA GIRLEZA JARAMILLO DE RUEDA</t>
  </si>
  <si>
    <t>37812283</t>
  </si>
  <si>
    <t>3166366776</t>
  </si>
  <si>
    <t>6076093382</t>
  </si>
  <si>
    <t>KR   |28|A   |     |  |CL   |38|    |     | 15</t>
  </si>
  <si>
    <t>-73.17219076</t>
  </si>
  <si>
    <t>7.07233971</t>
  </si>
  <si>
    <t>CJR CASTILLA NUEVA</t>
  </si>
  <si>
    <t>FS202605131820310488</t>
  </si>
  <si>
    <t>1085050295</t>
  </si>
  <si>
    <t>2026-05-14 15:37|Incumplimiento de cita. se va a realizar la llamada al cliente|App chatbot#</t>
  </si>
  <si>
    <t>17787145450550169</t>
  </si>
  <si>
    <t>CAI_ONT32000010202605131822253035159179</t>
  </si>
  <si>
    <t>&lt;XA_BROADBAND_DATA&gt;&lt;Velocidad&gt;921600&lt;/Velocidad&gt;&lt;TipoIP&gt;DINAMICA&lt;/TipoIP&gt;&lt;ADSL&gt;-&lt;/ADSL&gt;&lt;DireccionIPDSLAM&gt;10.37.52.254&lt;/DireccionIPDSLAM&gt;&lt;UsuarioAcceso&gt;AAF2512721747/86bb80848e92&lt;/UsuarioAcceso&gt;&lt;Passwordid&gt;294R38G23T&lt;/Passwordid&gt;&lt;TechType&gt;FIBRA&lt;/TechType&gt;&lt;OLTCode&gt;OH_SANALPADB_I_7360&lt;/OLTCode&gt;&lt;OLTRack&gt;0&lt;/OLTRack&gt;&lt;OLTSubRack&gt;0&lt;/OLTSubRack&gt;&lt;OLTBoard&gt;0&lt;/OLTBoard&gt;&lt;OLTPort&gt;0&lt;/OLTPort&gt;&lt;PeSplitterSplitterCode&gt;SS6-10-03&lt;/PeSplitterSplitterCode&gt;&lt;PeTerminalEquipmentDistrCableCode&gt;0&lt;/PeTerminalEquipmentDistrCableCode&gt;&lt;PeTerminalEquipmentType&gt;6&lt;/PeTerminalEquipmentType&gt;&lt;PeTerminalEquipmentCode&gt;POBLA-CT6-10-03&lt;/PeTerminalEquipmentCode&gt;&lt;PeTerminalEquipmentOpticalTerminalCode&gt;POBLA-CT6-10-03&lt;/PeTerminalEquipmentOpticalTerminalCode&gt;&lt;PeTerminalEquipmentClientThreadId&gt;0&lt;/PeTerminalEquipmentClientThreadId&gt;&lt;PeTerminalEquipmentCtoFiberId&gt;6&lt;/PeTerminalEquipmentCtoFiberId&gt;&lt;/XA_BROADBAND_DATA&gt;</t>
  </si>
  <si>
    <t>21879804</t>
  </si>
  <si>
    <t>FS202605121226210156_6092</t>
  </si>
  <si>
    <t>Contratista solicita adelantar - Futuro - 14/05/2026 AM - Formulario CONTRATISTA - Gestiona Katherin Gutierrez 13/05/2026 null Hora 3:00 pm - viernes 15 de mayo. A es hora habra un adulto presente en el apartamento mientras yo trabajo, por favor llevar carta de ingreso para entregar a la administracion del edificio, Gracias.</t>
  </si>
  <si>
    <t>ANDREA PATRICIA MONSALVE MARTINEZ</t>
  </si>
  <si>
    <t>1004911866</t>
  </si>
  <si>
    <t>3124158564</t>
  </si>
  <si>
    <t>3227675382</t>
  </si>
  <si>
    <t>KR   |10|    |     |  |CL   |18|    |     | 67 PIS 11 APT 1107 APT 1107</t>
  </si>
  <si>
    <t>-73.13814845</t>
  </si>
  <si>
    <t>6.55710817</t>
  </si>
  <si>
    <t>FS202605121226210156</t>
  </si>
  <si>
    <t>1098722687</t>
  </si>
  <si>
    <t>2026-05-13 12:18|Cliente solicita reagendamiento para ael dÃ­a de maÃ±ana a las 3 pm ya que el dÃ­a de hoy solo puede atender de 12 a 2 pero la administraciÃ³n no permite labores en ese horario |ALEXANDER GUAITERO#2026-05-13 12:19|Reagendamiento de cita. se va a realizar la llamada al cliente|App chatbot#2026-05-13 12:22|Reagendamiento de cita. Cliente no respondio la llamada IVR|App chatbot#2026-05-13 12:23|Reagendamiento de cita. se va a realizar la llamada al cliente|App chatbot#</t>
  </si>
  <si>
    <t>17786070600750143</t>
  </si>
  <si>
    <t>CAI_ONT32000010202605121231007203351537</t>
  </si>
  <si>
    <t>&lt;XA_BROADBAND_DATA&gt;&lt;Velocidad&gt;921600&lt;/Velocidad&gt;&lt;TipoIP&gt;DINAMICA&lt;/TipoIP&gt;&lt;ADSL&gt;-&lt;/ADSL&gt;&lt;DireccionIPDSLAM&gt;10.37.65.86&lt;/DireccionIPDSLAM&gt;&lt;UsuarioAcceso&gt;AAF2512716799/4322412a54da&lt;/UsuarioAcceso&gt;&lt;Passwordid&gt;7MQTVMC8F8&lt;/Passwordid&gt;&lt;TechType&gt;FIBRA&lt;/TechType&gt;&lt;OLTCode&gt;OH_SANALSGIL_I_7360&lt;/OLTCode&gt;&lt;OLTRack&gt;0&lt;/OLTRack&gt;&lt;OLTSubRack&gt;0&lt;/OLTSubRack&gt;&lt;OLTBoard&gt;0&lt;/OLTBoard&gt;&lt;OLTPort&gt;0&lt;/OLTPort&gt;&lt;PeSplitterSplitterCode&gt;SS6-70-01&lt;/PeSplitterSplitterCode&gt;&lt;PeTerminalEquipmentDistrCableCode&gt;0&lt;/PeTerminalEquipmentDistrCableCode&gt;&lt;PeTerminalEquipmentType&gt;6&lt;/PeTerminalEquipmentType&gt;&lt;PeTerminalEquipmentCode&gt;SANGI-PC6-70-01&lt;/PeTerminalEquipmentCode&gt;&lt;PeTerminalEquipmentOpticalTerminalCode&gt;SANGI-PC6-70-01&lt;/PeTerminalEquipmentOpticalTerminalCode&gt;&lt;PeTerminalEquipmentClientThreadId&gt;0&lt;/PeTerminalEquipmentClientThreadId&gt;&lt;PeTerminalEquipmentCtoFiberId&gt;2&lt;/PeTerminalEquipmentCtoFiberId&gt;&lt;/XA_BROADBAND_DATA&gt;</t>
  </si>
  <si>
    <t>SE AGENDA SEGUN SOLICITUD EN LA LLAMADA AL CLIENTE; GESTIONA ANA LOPEZ  12/05/2026. CLIENTE SOLICITA QUE SEA LA PRIMREA DE LA JORNADA EN LO POSIBLE YA QUE DEBE SALIR A LAS 5PM.</t>
  </si>
  <si>
    <t>21850914</t>
  </si>
  <si>
    <t>FS202605051423003181_3048</t>
  </si>
  <si>
    <t>DIGITALPA_07_MAYO_AM contacto adic</t>
  </si>
  <si>
    <t>YONDER ALEXIS ALEXIS MENDEZ SANTOS</t>
  </si>
  <si>
    <t>1098645705</t>
  </si>
  <si>
    <t>6076543253</t>
  </si>
  <si>
    <t>KR   |4|    |     |  |CL   |22|    |     | 13</t>
  </si>
  <si>
    <t>-73.04836378</t>
  </si>
  <si>
    <t>6.97463471</t>
  </si>
  <si>
    <t>3236523624</t>
  </si>
  <si>
    <t>URB PAS PUENTE ET II</t>
  </si>
  <si>
    <t>OH_SANALPSTC_I_7360</t>
  </si>
  <si>
    <t>FS202605051423003181</t>
  </si>
  <si>
    <t>21884234</t>
  </si>
  <si>
    <t>FS202605131125560230_0181</t>
  </si>
  <si>
    <t>6076514209</t>
  </si>
  <si>
    <t>IPVT:640003806363</t>
  </si>
  <si>
    <t>BRENDA LIZETH GOMEZ</t>
  </si>
  <si>
    <t>1095951216</t>
  </si>
  <si>
    <t>3225866712</t>
  </si>
  <si>
    <t>99999999</t>
  </si>
  <si>
    <t>BRR  |139|223 |     |  |MZA  |0|E1  |     | 07</t>
  </si>
  <si>
    <t>-73.17439502</t>
  </si>
  <si>
    <t>7.07846</t>
  </si>
  <si>
    <t>3105254021</t>
  </si>
  <si>
    <t>FS202605131125560230</t>
  </si>
  <si>
    <t>21878685</t>
  </si>
  <si>
    <t>FS202605121018380033_5176</t>
  </si>
  <si>
    <t>6076514196</t>
  </si>
  <si>
    <t>IPVT:640003804793</t>
  </si>
  <si>
    <t>STEPHANIE INSIGNARES BLANCO</t>
  </si>
  <si>
    <t>1095944888</t>
  </si>
  <si>
    <t>CL   |40(22952)|    |     |  |KR   |16(22952)|    |     | 85 APT 2</t>
  </si>
  <si>
    <t>-73.16364318</t>
  </si>
  <si>
    <t>7.07182348</t>
  </si>
  <si>
    <t>3188852426</t>
  </si>
  <si>
    <t>1095934235</t>
  </si>
  <si>
    <t>2026-05-13 07:54|Se llega al predio se habla con la titular y manifiesta ya no querer el servicio no explica por que |OSCAR FABIAN VASQUEZ#2026-05-13 07:55|13-05-2026 07 55Gestion quiebre. Inicio de Flujo.|App chatbot#</t>
  </si>
  <si>
    <t>17785991700730550</t>
  </si>
  <si>
    <t>CAI_ONT22000010202605121019307169982492</t>
  </si>
  <si>
    <t>&lt;XA_BROADBAND_DATA&gt;&lt;Velocidad&gt;921600&lt;/Velocidad&gt;&lt;TipoIP&gt;DINAMICA&lt;/TipoIP&gt;&lt;ADSL&gt;-&lt;/ADSL&gt;&lt;DireccionIPDSLAM&gt;10.37.52.254&lt;/DireccionIPDSLAM&gt;&lt;UsuarioAcceso&gt;AAF2512716139/623641b24449&lt;/UsuarioAcceso&gt;&lt;Passwordid&gt;9BR6704500&lt;/Passwordid&gt;&lt;TechType&gt;FIBRA&lt;/TechType&gt;&lt;OLTCode&gt;OH_SANALPADB_I_7360&lt;/OLTCode&gt;&lt;OLTRack&gt;0&lt;/OLTRack&gt;&lt;OLTSubRack&gt;0&lt;/OLTSubRack&gt;&lt;OLTBoard&gt;0&lt;/OLTBoard&gt;&lt;OLTPort&gt;0&lt;/OLTPort&gt;&lt;PeSplitterSplitterCode&gt;SS8-11-01&lt;/PeSplitterSplitterCode&gt;&lt;PeTerminalEquipmentDistrCableCode&gt;0&lt;/PeTerminalEquipmentDistrCableCode&gt;&lt;PeTerminalEquipmentType&gt;6&lt;/PeTerminalEquipmentType&gt;&lt;PeTerminalEquipmentCode&gt;POBLA-CT8-11-01&lt;/PeTerminalEquipmentCode&gt;&lt;PeTerminalEquipmentOpticalTerminalCode&gt;POBLA-CT8-11-01&lt;/PeTerminalEquipmentOpticalTerminalCode&gt;&lt;PeTerminalEquipmentClientThreadId&gt;0&lt;/PeTerminalEquipmentClientThreadId&gt;&lt;PeTerminalEquipmentCtoFiberId&gt;7&lt;/PeTerminalEquipmentCtoFiberId&gt;&lt;/XA_BROADBAND_DATA&gt;</t>
  </si>
  <si>
    <t>21886197</t>
  </si>
  <si>
    <t>FS202605131547390431_5871</t>
  </si>
  <si>
    <t>Contratista solicita adelantar - Futuro - 15/05/2026 AM - Formulario CONTRATISTA - Gestiona Katherin Gutierrez 14/05/2026 null</t>
  </si>
  <si>
    <t>6076544036</t>
  </si>
  <si>
    <t>IPVT:640003806596</t>
  </si>
  <si>
    <t>LIZZETH GONZALEZ CABALLERO</t>
  </si>
  <si>
    <t>37843653</t>
  </si>
  <si>
    <t>CL   |5(45869)|A   |     |n |KR   |2(45869)|D   |     | 13 APT 201</t>
  </si>
  <si>
    <t>-73.05854991</t>
  </si>
  <si>
    <t>6.99199473</t>
  </si>
  <si>
    <t>3157280954</t>
  </si>
  <si>
    <t>FS202605131547390431</t>
  </si>
  <si>
    <t>91352314</t>
  </si>
  <si>
    <t>2026-05-14 10:49|El cliente tiene cervisio con tigo y se piensa retirar ya que no estÃ¡ conforme en el cervisio |ALEXANDER SOLANO#</t>
  </si>
  <si>
    <t>17787053250540451</t>
  </si>
  <si>
    <t>CAI_ONT22000010202605131548458534219855</t>
  </si>
  <si>
    <t>&lt;XA_BROADBAND_DATA&gt;&lt;Velocidad&gt;921600&lt;/Velocidad&gt;&lt;TipoIP&gt;DINAMICA&lt;/TipoIP&gt;&lt;ADSL&gt;-&lt;/ADSL&gt;&lt;DireccionIPDSLAM&gt;10.37.53.78&lt;/DireccionIPDSLAM&gt;&lt;UsuarioAcceso&gt;AAF2512721075/b182ac15e59c&lt;/UsuarioAcceso&gt;&lt;Passwordid&gt;6KM0QDJDJB&lt;/Passwordid&gt;&lt;TechType&gt;FIBRA&lt;/TechType&gt;&lt;OLTCode&gt;OH_SANALPSTC_I_7360&lt;/OLTCode&gt;&lt;OLTRack&gt;0&lt;/OLTRack&gt;&lt;OLTSubRack&gt;0&lt;/OLTSubRack&gt;&lt;OLTBoard&gt;0&lt;/OLTBoard&gt;&lt;OLTPort&gt;0&lt;/OLTPort&gt;&lt;PeSplitterSplitterCode&gt;SS7-7-08&lt;/PeSplitterSplitterCode&gt;&lt;PeTerminalEquipmentDistrCableCode&gt;0&lt;/PeTerminalEquipmentDistrCableCode&gt;&lt;PeTerminalEquipmentType&gt;6&lt;/PeTerminalEquipmentType&gt;&lt;PeTerminalEquipmentCode&gt;PIEDE-CT7/8-7-08&lt;/PeTerminalEquipmentCode&gt;&lt;PeTerminalEquipmentOpticalTerminalCode&gt;PIEDE-CT7/8-7-08&lt;/PeTerminalEquipmentOpticalTerminalCode&gt;&lt;PeTerminalEquipmentClientThreadId&gt;0&lt;/PeTerminalEquipmentClientThreadId&gt;&lt;PeTerminalEquipmentCtoFiberId&gt;3&lt;/PeTerminalEquipmentCtoFiberId&gt;&lt;/XA_BROADBAND_DATA&gt;</t>
  </si>
  <si>
    <t>21875612</t>
  </si>
  <si>
    <t>EC202605111511282185_2830</t>
  </si>
  <si>
    <t>Dilhan Samir Ramos Prada</t>
  </si>
  <si>
    <t>1005106033</t>
  </si>
  <si>
    <t>CL   |119|    |     |  |KR   |47|    |     |  15</t>
  </si>
  <si>
    <t>-73.09624155</t>
  </si>
  <si>
    <t>7.08897609</t>
  </si>
  <si>
    <t>3223162491</t>
  </si>
  <si>
    <t>URB ZAPAMANGA ET V</t>
  </si>
  <si>
    <t>OH_SANALZNGA_I_7360</t>
  </si>
  <si>
    <t>EC202605111511282185</t>
  </si>
  <si>
    <t>OPTECOM</t>
  </si>
  <si>
    <t>BK_OPTE_SANTANDER</t>
  </si>
  <si>
    <t>21901807</t>
  </si>
  <si>
    <t>EC202605142209446708_2840</t>
  </si>
  <si>
    <t>Mike Anthony Salcedo Gonzalez</t>
  </si>
  <si>
    <t>1005565674</t>
  </si>
  <si>
    <t>CL   |14|    |     |  |KR   |19|    |     |  71</t>
  </si>
  <si>
    <t>-73.12653469</t>
  </si>
  <si>
    <t>7.13365838</t>
  </si>
  <si>
    <t>3209772999</t>
  </si>
  <si>
    <t>OH_SANALCROS_I_7360</t>
  </si>
  <si>
    <t>EC202605142209446708</t>
  </si>
  <si>
    <t>21875896</t>
  </si>
  <si>
    <t>FS202605111545513300_3366</t>
  </si>
  <si>
    <t>Contratista solicita adelantar - Futuro - 16/05/2026 PM - Formulario DRH - Gestiona Katherin Gutierrez 14/05/2026 null</t>
  </si>
  <si>
    <t>ANGIE TATIANA MEDINA ACEVEDO</t>
  </si>
  <si>
    <t>1098801748</t>
  </si>
  <si>
    <t>DG   |15|    |     |  |CL   |50|    |     | 22 APT 301</t>
  </si>
  <si>
    <t>-73.12099189</t>
  </si>
  <si>
    <t>7.11153315</t>
  </si>
  <si>
    <t>3105862594</t>
  </si>
  <si>
    <t>OH_SANHICELC_I_5800</t>
  </si>
  <si>
    <t>FS202605111545513300</t>
  </si>
  <si>
    <t>21876194</t>
  </si>
  <si>
    <t>FS202605111623163459_1594</t>
  </si>
  <si>
    <t>Contratista solicita posponer para : 16/05/2026 AM - Fecha inicial de la orden : 14/05/2026 AM - Formulario DRH - Gestiona Katherin Gutierrez 12/05/2026 null</t>
  </si>
  <si>
    <t>YESICA PAOLA TORRES MARTINEZ</t>
  </si>
  <si>
    <t>1126424501</t>
  </si>
  <si>
    <t>3183750979</t>
  </si>
  <si>
    <t>KR   |23|    |     |  |CL   |27|    |     | 73 TOR 3 APT 403 APT 403</t>
  </si>
  <si>
    <t>-73.11121194</t>
  </si>
  <si>
    <t>7.07206335</t>
  </si>
  <si>
    <t>CJR EL BOSQUE SEC F</t>
  </si>
  <si>
    <t>OH_SANALFIDA_I_7360</t>
  </si>
  <si>
    <t>FS202605111623163459</t>
  </si>
  <si>
    <t>21877563</t>
  </si>
  <si>
    <t>FS202605112021564544_2187</t>
  </si>
  <si>
    <t>CL 38 KR 32-21 APT 404 LLAMAR ANTES DE LLEGAR 3168685447</t>
  </si>
  <si>
    <t>SERGIO ANDRES BORRERO</t>
  </si>
  <si>
    <t>1098726532</t>
  </si>
  <si>
    <t>76186331</t>
  </si>
  <si>
    <t>CL   |38|    |     |  |KR   |32|    |     | 21 APT 404</t>
  </si>
  <si>
    <t>-73.11277604</t>
  </si>
  <si>
    <t>7.12252632</t>
  </si>
  <si>
    <t>3168685447</t>
  </si>
  <si>
    <t>OH_SANALPQUE_I_7360</t>
  </si>
  <si>
    <t>21878046</t>
  </si>
  <si>
    <t>FS202605120841340008_6464</t>
  </si>
  <si>
    <t>Contratista solicita adelantar - Futuro - 15/05/2026 PM - Formulario DRH - Gestiona Karol Molano 12/05/2026 null</t>
  </si>
  <si>
    <t>UXAMIN ESTEBAN FONSECA SARMIENTO</t>
  </si>
  <si>
    <t>1006476520</t>
  </si>
  <si>
    <t>3138551946</t>
  </si>
  <si>
    <t>CJR  |136|823 |     |  |TOR  |4|    |     | 1001 TOR 4 APT 1001 APT 1001</t>
  </si>
  <si>
    <t>-73.0726987</t>
  </si>
  <si>
    <t>7.0405897</t>
  </si>
  <si>
    <t>CJR BALCONE RUITOQUE</t>
  </si>
  <si>
    <t>OH_SANALFIDD_I_7360</t>
  </si>
  <si>
    <t>FS202605120841340008</t>
  </si>
  <si>
    <t>21889127</t>
  </si>
  <si>
    <t>FS202605141110180388_2003</t>
  </si>
  <si>
    <t>LLAMAR ANTES DE IR 3003765354 MUCHAS GRACIAS</t>
  </si>
  <si>
    <t>DEYBI ALEXANDER CAMACHO POVEDA</t>
  </si>
  <si>
    <t>1095814350</t>
  </si>
  <si>
    <t>BRR  |122|892 |     |  |MZA  |4|    |     | 15 CAS 15 APT 2 APT 2</t>
  </si>
  <si>
    <t>-73.09113042</t>
  </si>
  <si>
    <t>7.08037756</t>
  </si>
  <si>
    <t>3003765354</t>
  </si>
  <si>
    <t>ASOVISUR ET II</t>
  </si>
  <si>
    <t>OH_SANALCBRE_I_7360</t>
  </si>
  <si>
    <t>FS202605141110180388</t>
  </si>
  <si>
    <t>21889850</t>
  </si>
  <si>
    <t>FS202605141242340639_6859</t>
  </si>
  <si>
    <t>Maria Camacho</t>
  </si>
  <si>
    <t>1095485009</t>
  </si>
  <si>
    <t>3104951731</t>
  </si>
  <si>
    <t>CL   |63|A   |     |  |KR   |3|    |     |w 56 APT 2</t>
  </si>
  <si>
    <t>-73.12947541</t>
  </si>
  <si>
    <t>7.09720711</t>
  </si>
  <si>
    <t>OH_SANHICELB_I_5800</t>
  </si>
  <si>
    <t>FS202605141242340639</t>
  </si>
  <si>
    <t>21889974</t>
  </si>
  <si>
    <t>FS202605141300220649_9462</t>
  </si>
  <si>
    <t>6076507436</t>
  </si>
  <si>
    <t>IPVT:640003807486</t>
  </si>
  <si>
    <t>JOSE QUINTIN RUIZ SUAREZ</t>
  </si>
  <si>
    <t>13348282</t>
  </si>
  <si>
    <t>3166347647</t>
  </si>
  <si>
    <t>0076712941</t>
  </si>
  <si>
    <t>KR   |8|    |     |  |CL   |21|    |     | 44</t>
  </si>
  <si>
    <t>-73.13428949</t>
  </si>
  <si>
    <t>7.12523618</t>
  </si>
  <si>
    <t>Plan Voz Ilimitado Nacional_RV_25188 Descuento Convergente LB+BA+TV 100% x 1 Mes_13217  Preferido Fijo Movil Incluido_20030  Bundled_Bloqueos_20265Convergente_Plan Ancha 900Mbps_Mov Ilim_Trio_25422 Descuento 100% cargo de instalacion Banda Ancha_17733  Cargo de Instalacion Banda Ancha_10319  Descuento Convergente LB+BA+TV 100% x 1 Mes_13217Plan IPTV TRIO_RV_25427 Deco Incluido IPTV_40045  Descuento Convergente LB+BA+TV 100% x 1 Mes_13217  Segundo Deco Incluido IPTV_40098  Bundled_Decos Adicionales IPTV_10933  Bundled_Decos Adicionales IPTV_10933  Bundled_Decos Adicionales IPTV_10933  Bundled_Decos Adicionales IPTV_10933</t>
  </si>
  <si>
    <t>3157653720</t>
  </si>
  <si>
    <t>NARIQO</t>
  </si>
  <si>
    <t>OH_SANALPQUC_I_7360</t>
  </si>
  <si>
    <t>FS202605141300220649</t>
  </si>
  <si>
    <t>&lt;XA_EQUIPMENT&gt;&lt;Tipo_Equipo&gt;DECOHDIP&lt;/Tipo_Equipo&gt;&lt;Numero&gt;6&lt;/Numero&gt;&lt;Accion&gt;I&lt;/Accion&gt;&lt;Familia&gt;TV&lt;/Familia&gt;&lt;/XA_EQUIPMENT&gt;&lt;XA_EQUIPMENT&gt;&lt;Tipo_Equipo&gt;MODEMWIFI&lt;/Tipo_Equipo&gt;&lt;Numero&gt;1&lt;/Numero&gt;&lt;Accion&gt;I&lt;/Accion&gt;&lt;Familia&gt;BA&lt;/Familia&gt;&lt;/XA_EQUIPMENT&gt;</t>
  </si>
  <si>
    <t>21899862</t>
  </si>
  <si>
    <t>FS202605141631202092_1710</t>
  </si>
  <si>
    <t>FREDDY ALEXANDER AYALA GARCIA</t>
  </si>
  <si>
    <t>91506351</t>
  </si>
  <si>
    <t>16315735</t>
  </si>
  <si>
    <t>KR   |22|    |     |  |CL   |107|    |     | 45 TOR 1 APT 401 APT 401</t>
  </si>
  <si>
    <t>-73.11530568</t>
  </si>
  <si>
    <t>7.08374426</t>
  </si>
  <si>
    <t>3154183196</t>
  </si>
  <si>
    <t>OH_SANHIDNTB_I_5800</t>
  </si>
  <si>
    <t>FS202605141631202092</t>
  </si>
  <si>
    <t>21899919</t>
  </si>
  <si>
    <t>FS202605141634182068_1453</t>
  </si>
  <si>
    <t>SILVIA HURTADO</t>
  </si>
  <si>
    <t>1004999939</t>
  </si>
  <si>
    <t>KR   |25|    |     |  |CL   |33|    |     | 95 TOR 1 APT 1303 APT 1303</t>
  </si>
  <si>
    <t>-73.11899202</t>
  </si>
  <si>
    <t>7.12252439</t>
  </si>
  <si>
    <t>3223554294</t>
  </si>
  <si>
    <t>OH_SANALPQUB_I_7360</t>
  </si>
  <si>
    <t>FS202605141634182068</t>
  </si>
  <si>
    <t>21900758</t>
  </si>
  <si>
    <t>FS202605141732511735_5140</t>
  </si>
  <si>
    <t>6076507995</t>
  </si>
  <si>
    <t>IPVT:640003807873</t>
  </si>
  <si>
    <t>WILLIAM ANDRES VILLAMIL RIAZA</t>
  </si>
  <si>
    <t>1121924049</t>
  </si>
  <si>
    <t>6535044</t>
  </si>
  <si>
    <t>CL   |19|    |     |n |KR   |16|    |     | 66 APT 2</t>
  </si>
  <si>
    <t>-73.1327074</t>
  </si>
  <si>
    <t>7.15421748</t>
  </si>
  <si>
    <t>3228189287</t>
  </si>
  <si>
    <t>OLAS ALTAS</t>
  </si>
  <si>
    <t>OH_SANALKEDY_I_7360</t>
  </si>
  <si>
    <t>FS202605141732511735</t>
  </si>
  <si>
    <t>21882467</t>
  </si>
  <si>
    <t>FS202605121931300252_0616</t>
  </si>
  <si>
    <t>cristian fabian serna sanchez</t>
  </si>
  <si>
    <t>1004944980</t>
  </si>
  <si>
    <t>CL   |24|    |     |  |KR   |24|    |     | 44 APT 302</t>
  </si>
  <si>
    <t>-73.12105612</t>
  </si>
  <si>
    <t>7.12685259</t>
  </si>
  <si>
    <t>3143259307</t>
  </si>
  <si>
    <t>Contratista solicita adelantar - Pendiente - Formulario DRH - Gestiona Karol Molano 14/05/2026</t>
  </si>
  <si>
    <t>21850849</t>
  </si>
  <si>
    <t>FS202605051413292498_2495</t>
  </si>
  <si>
    <t>NELSON FERNANDO FERNANDO HERRERA DIAZ</t>
  </si>
  <si>
    <t>1098737115</t>
  </si>
  <si>
    <t>3156927278</t>
  </si>
  <si>
    <t>3134765687</t>
  </si>
  <si>
    <t>KR   |36|    |     |  |CL   |49|    |     | 45</t>
  </si>
  <si>
    <t>-73.10808436</t>
  </si>
  <si>
    <t>7.11527506</t>
  </si>
  <si>
    <t>OH_SANALCERB_I_7360</t>
  </si>
  <si>
    <t>FS202605051413292498</t>
  </si>
  <si>
    <t>900668722-1</t>
  </si>
  <si>
    <t>1098701990</t>
  </si>
  <si>
    <t>2026-05-06 08:42|Si llega el predio se hace verificaciÃ³n de direcciÃ³n instalaciÃ³n es para el lavadero car wash se verifica todo se procede a hacer el regendamiento para hacer la instalaciÃ³n el dÃ­a sÃ¡bado 9/05/26 ya que hay que pasar documentos y solicitar los permisos pertinentes al centro comercial|JHON FREDY GARCIA#2026-05-06 08:48|Reagendamiento de cita. se va a realizar la llamada al cliente|App chatbot#2026-05-06 08:51|Reagendamiento de cita. no se logro contacto con el cliente|App chatbot#2026-05-09 06:46|Demoras en proceso de ingreso por parte de la seguridad |JHON FREDY GARCIA#2026-05-09 08:20|Se realiza viabilidad ya que la ct asignada es exterior al centro comercial se graba videos requeridos por parte de administraciÃ³n para el anÃ¡lisis del paso de la fibra de la parte exterior a la parte interior del centro comercial ya que las dupterÃ­as de las pc se encuentran altamente saturadas y administraciÃ³n indica no haber paso para mÃ¡s cable|JHON FREDY GARCIA#2026-05-09 08:21|Se procede a reagendar para el dÃ­a martes franja p.m a esperas de anÃ¡lisis y respuesta del centro comercial al cliente|JHON FREDY GARCIA#2026-05-09 08:22|Reagendamiento de cita. se va a realizar la llamada al cliente|App chatbot#2026-05-09 08:25|Reagendamiento de cita. no se logro contacto con el cliente|App chatbot#2026-05-14 09:36|Se inicia el proceso de instalaciÃ³n pero cuadrilla para espacios confinados indica estar en otra zona y no tener tiempo de llegar a hacer el trabajo se reagenda para el dÃ­a viernes a las 8 a.m|JHON FREDY GARCIA#2026-05-14 09:38|Reagendamiento de cita. se va a realizar la llamada al cliente|App chatbot#</t>
  </si>
  <si>
    <t>2026-05-05 15:43|Se llama a los nÃºmeros de contacto 3134765687 - 3156927278|JHON ROSEMBERG CALDERON#2026-05-12 12:31|se valida   orden se debe   reagendar orden para el dÃ­a  jueves  14 de mayo   cargar a jhon garcia quien ya tiene la orden validada y con permisos. |LUISA MAIRETH MACHADO#</t>
  </si>
  <si>
    <t>17780087400490494</t>
  </si>
  <si>
    <t>CAI_ONT32000010202605051419003207752993</t>
  </si>
  <si>
    <t>&lt;XA_BROADBAND_DATA&gt;&lt;Velocidad&gt;921600&lt;/Velocidad&gt;&lt;TipoIP&gt;DINAMICA&lt;/TipoIP&gt;&lt;ADSL&gt;-&lt;/ADSL&gt;&lt;DireccionIPDSLAM&gt;10.37.50.110&lt;/DireccionIPDSLAM&gt;&lt;UsuarioAcceso&gt;AAF2512699044/eb86a4e6ba72&lt;/UsuarioAcceso&gt;&lt;Passwordid&gt;G1RRU1QOQJ&lt;/Passwordid&gt;&lt;TechType&gt;FIBRA&lt;/TechType&gt;&lt;OLTCode&gt;OH_SANALCERB_I_7360&lt;/OLTCode&gt;&lt;OLTRack&gt;0&lt;/OLTRack&gt;&lt;OLTSubRack&gt;0&lt;/OLTSubRack&gt;&lt;OLTBoard&gt;0&lt;/OLTBoard&gt;&lt;OLTPort&gt;0&lt;/OLTPort&gt;&lt;PeSplitterSplitterCode&gt;SS5-45-07&lt;/PeSplitterSplitterCode&gt;&lt;PeTerminalEquipmentDistrCableCode&gt;0&lt;/PeTerminalEquipmentDistrCableCode&gt;&lt;PeTerminalEquipmentType&gt;6&lt;/PeTerminalEquipmentType&gt;&lt;PeTerminalEquipmentCode&gt;CABEC-CT5-45-07&lt;/PeTerminalEquipmentCode&gt;&lt;PeTerminalEquipmentOpticalTerminalCode&gt;CABEC-CT5-45-07&lt;/PeTerminalEquipmentOpticalTerminalCode&gt;&lt;PeTerminalEquipmentClientThreadId&gt;0&lt;/PeTerminalEquipmentClientThreadId&gt;&lt;PeTerminalEquipmentCtoFiberId&gt;1&lt;/PeTerminalEquipmentCtoFiberId&gt;&lt;/XA_BROADBAND_DATA&gt;</t>
  </si>
  <si>
    <t>Contratista solicita posponer para : 15/05/2026 AM - Fecha inicial de la orden : 14/05/2026 PM - Formulario DRH - Gestiona Karol Molano 14/05/2026</t>
  </si>
  <si>
    <t>21887985</t>
  </si>
  <si>
    <t>FS202605140736460344_0327</t>
  </si>
  <si>
    <t>GUSTAVO TORRES DELGADO</t>
  </si>
  <si>
    <t>91153779</t>
  </si>
  <si>
    <t>0076584188</t>
  </si>
  <si>
    <t>76193819</t>
  </si>
  <si>
    <t>CL   |29|A   |     |  |KR   |1|A   |     |e 26</t>
  </si>
  <si>
    <t>-73.09122227</t>
  </si>
  <si>
    <t>7.07510881</t>
  </si>
  <si>
    <t>3208297306</t>
  </si>
  <si>
    <t>FS202605140736460344</t>
  </si>
  <si>
    <t>1124011955</t>
  </si>
  <si>
    <t>2026-05-14 14:27|Se llama al tt el cual indica que desea reagendar la orden para el dÃ­a de maÃ±ana en horas AM en el momento no hay fluido elÃ©ctrico en el sector...|BREINER FRANCISCO VERONA#2026-05-14 14:28|Reagendamiento de cita. se va a realizar la llamada al cliente|App chatbot#2026-05-14 14:32|Reagendamiento de cita. Cliente no respondio la llamada IVR|App chatbot#</t>
  </si>
  <si>
    <t>17787622450650318</t>
  </si>
  <si>
    <t>CAI_ONT32000010202605140737253846506731</t>
  </si>
  <si>
    <t>&lt;XA_BROADBAND_DATA&gt;&lt;Velocidad&gt;921600&lt;/Velocidad&gt;&lt;TipoIP&gt;DINAMICA&lt;/TipoIP&gt;&lt;ADSL&gt;-&lt;/ADSL&gt;&lt;DireccionIPDSLAM&gt;10.37.52.138&lt;/DireccionIPDSLAM&gt;&lt;UsuarioAcceso&gt;AAF2512721736/f37087533572&lt;/UsuarioAcceso&gt;&lt;Passwordid&gt;4L5A4TC33E&lt;/Passwordid&gt;&lt;TechType&gt;FIBRA&lt;/TechType&gt;&lt;OLTCode&gt;OH_SANALCBRE_I_7360&lt;/OLTCode&gt;&lt;OLTRack&gt;0&lt;/OLTRack&gt;&lt;OLTSubRack&gt;0&lt;/OLTSubRack&gt;&lt;OLTBoard&gt;0&lt;/OLTBoard&gt;&lt;OLTPort&gt;0&lt;/OLTPort&gt;&lt;PeSplitterSplitterCode&gt;SS1-56-02&lt;/PeSplitterSplitterCode&gt;&lt;PeTerminalEquipmentDistrCableCode&gt;0&lt;/PeTerminalEquipmentDistrCableCode&gt;&lt;PeTerminalEquipmentType&gt;6&lt;/PeTerminalEquipmentType&gt;&lt;PeTerminalEquipmentCode&gt;CUMBR-CT1-56-02&lt;/PeTerminalEquipmentCode&gt;&lt;PeTerminalEquipmentOpticalTerminalCode&gt;CUMBR-CT1-56-02&lt;/PeTerminalEquipmentOpticalTerminalCode&gt;&lt;PeTerminalEquipmentClientThreadId&gt;0&lt;/PeTerminalEquipmentClientThreadId&gt;&lt;PeTerminalEquipmentCtoFiberId&gt;5&lt;/PeTerminalEquipmentCtoFiberId&gt;&lt;/XA_BROADBAND_DATA&gt;</t>
  </si>
  <si>
    <t>21866108</t>
  </si>
  <si>
    <t>FS202605081411033895_3890</t>
  </si>
  <si>
    <t>LLAMAR ANTES DE IR POR FAVOR : 3105586132, 3005216877, MUCHAS GRACIAS :3</t>
  </si>
  <si>
    <t>LIZBETH JIMENEZ PE¿A</t>
  </si>
  <si>
    <t>37549298</t>
  </si>
  <si>
    <t>6076539478</t>
  </si>
  <si>
    <t>6814208</t>
  </si>
  <si>
    <t>CL   |53|    |     |  |KR   |16|A   |     | 16 APT 1</t>
  </si>
  <si>
    <t>-73.0925624</t>
  </si>
  <si>
    <t>7.08927554</t>
  </si>
  <si>
    <t>3105586132</t>
  </si>
  <si>
    <t>EL OASIS</t>
  </si>
  <si>
    <t>FS202605081411033895</t>
  </si>
  <si>
    <t>21879433</t>
  </si>
  <si>
    <t>FS202605121147210066_3554</t>
  </si>
  <si>
    <t>LLAMAR ANTES DE IR 3155311520 - 3171811471</t>
  </si>
  <si>
    <t>LIZ ADRIANA PINILLA RODRIGUEZ</t>
  </si>
  <si>
    <t>1095818194</t>
  </si>
  <si>
    <t>CL   |36|    |     |  |KR   |31|    |     | 39 LCA 306A</t>
  </si>
  <si>
    <t>-73.11363648</t>
  </si>
  <si>
    <t>7.12389185</t>
  </si>
  <si>
    <t>3155311520</t>
  </si>
  <si>
    <t>FS202605121147210066</t>
  </si>
  <si>
    <t>21889344</t>
  </si>
  <si>
    <t>FS202605141136460582_3132</t>
  </si>
  <si>
    <t>LLAMAR ANTES DE IR 3233269029</t>
  </si>
  <si>
    <t>MARIA ELFA MU¿OZ DE SANDOVAL</t>
  </si>
  <si>
    <t>28271318</t>
  </si>
  <si>
    <t>CL   |62|    |     |  |KR   |4|    |     | 33 INT 5 APT 1 APT 1</t>
  </si>
  <si>
    <t>-73.12610941</t>
  </si>
  <si>
    <t>7.10139172</t>
  </si>
  <si>
    <t>3233269029</t>
  </si>
  <si>
    <t>URB LOS NARANJOS</t>
  </si>
  <si>
    <t>OH_SANALCELA_I_7360</t>
  </si>
  <si>
    <t>FS202605141136460582</t>
  </si>
  <si>
    <t>21844947</t>
  </si>
  <si>
    <t>FS202605041201401253_2123</t>
  </si>
  <si>
    <t>Contratista solicita adelantar - Pendiente - Formulario DRH - Gestiona Katherin Gutierrez 13/05/2026 null</t>
  </si>
  <si>
    <t>DARWIN DULCEY DIAZ</t>
  </si>
  <si>
    <t>91350448</t>
  </si>
  <si>
    <t>0076427366</t>
  </si>
  <si>
    <t>076552153</t>
  </si>
  <si>
    <t>KR   |30|    |     |  |CL   |19|    |     | 45 APT 502</t>
  </si>
  <si>
    <t>-73.11709499</t>
  </si>
  <si>
    <t>7.1305617</t>
  </si>
  <si>
    <t>3202693610</t>
  </si>
  <si>
    <t>FS202605041201401253</t>
  </si>
  <si>
    <t>1098685242</t>
  </si>
  <si>
    <t>2026-05-11 09:17|Se llama el titular en repetidas ocasiones sin respuesta alguna se llega el predio se timbra en repetidas ocasiones no sale nadie se procede por incumplimiento de cita|JHON FREDY GARCIA#2026-05-11 09:18|Incumplimiento de cita. inicio de flujo|App chatbot#2026-05-11 09:19|Incumplimiento de cita. se va a realizar la llamada al cliente|App chatbot#2026-05-11 09:21|Incumplimiento de cita. Cliente reagendara la cita|App chatbot#2026-05-13 16:15|Se llama a contacto no ahi respuesta se llega a predio.no contestan citofono se hace gestiÃ³n por chatbot |PEDRO GABRIEL CHINCHILLA#2026-05-13 16:15|Incumplimiento de cita. se va a realizar la llamada al cliente|App chatbot#</t>
  </si>
  <si>
    <t>2026-05-07 16:44|usuario solicita pasar el dia lunes 9am|ALFREDO EDUARDO CONTRERAS#2026-05-11 09:32|3202693610 - contacto fuera de servicio|ALFREDO EDUARDO CONTRERAS#</t>
  </si>
  <si>
    <t>1777914165030018</t>
  </si>
  <si>
    <t>CAI_ONT32000010202605041202451728744501</t>
  </si>
  <si>
    <t>&lt;XA_BROADBAND_DATA&gt;&lt;Velocidad&gt;921600&lt;/Velocidad&gt;&lt;TipoIP&gt;DINAMICA&lt;/TipoIP&gt;&lt;ADSL&gt;-&lt;/ADSL&gt;&lt;DireccionIPDSLAM&gt;10.37.50.138&lt;/DireccionIPDSLAM&gt;&lt;UsuarioAcceso&gt;AAF2512694856/fe5e72fd80ea&lt;/UsuarioAcceso&gt;&lt;Passwordid&gt;5T5OBSRPHM&lt;/Passwordid&gt;&lt;TechType&gt;FIBRA&lt;/TechType&gt;&lt;OLTCode&gt;OH_SANALPQUE_I_7360&lt;/OLTCode&gt;&lt;OLTRack&gt;0&lt;/OLTRack&gt;&lt;OLTSubRack&gt;0&lt;/OLTSubRack&gt;&lt;OLTBoard&gt;0&lt;/OLTBoard&gt;&lt;OLTPort&gt;0&lt;/OLTPort&gt;&lt;PeSplitterSplitterCode&gt;SS8-40-01&lt;/PeSplitterSplitterCode&gt;&lt;PeTerminalEquipmentDistrCableCode&gt;0&lt;/PeTerminalEquipmentDistrCableCode&gt;&lt;PeTerminalEquipmentType&gt;6&lt;/PeTerminalEquipmentType&gt;&lt;PeTerminalEquipmentCode&gt;PARQU-CT7-25-01&lt;/PeTerminalEquipmentCode&gt;&lt;PeTerminalEquipmentOpticalTerminalCode&gt;PARQU-CT7-25-01&lt;/PeTerminalEquipmentOpticalTerminalCode&gt;&lt;PeTerminalEquipmentClientThreadId&gt;0&lt;/PeTerminalEquipmentClientThreadId&gt;&lt;PeTerminalEquipmentCtoFiberId&gt;8&lt;/PeTerminalEquipmentCtoFiberId&gt;&lt;/XA_BROADBAND_DATA&gt;</t>
  </si>
  <si>
    <t>21888508</t>
  </si>
  <si>
    <t>FS202605140947440365_1335</t>
  </si>
  <si>
    <t>Pendiente configuracion modem.</t>
  </si>
  <si>
    <t>Contratista solicita adelantar - Futuro - 15/05/2026 AM - Formulario CONTRATISTA - Gestiona Karol Molano 14/05/2026 null</t>
  </si>
  <si>
    <t>RAUL CHAVARRO</t>
  </si>
  <si>
    <t>19177386</t>
  </si>
  <si>
    <t>KR   |47|    |     |  |CL   |56|    |     | 18 LCA 1</t>
  </si>
  <si>
    <t>-73.10542037</t>
  </si>
  <si>
    <t>7.10947103</t>
  </si>
  <si>
    <t>3124932039</t>
  </si>
  <si>
    <t>FS202605140947440365</t>
  </si>
  <si>
    <t>AGENDAMIENTO_se marca al 3158233431 contesta tercero Jorge Pinzón Esposo Se agenda para 2026-05-14 AM observacion número adicional 3174160287 con gladys, técnico llegar después de las 8 am, llamar antes de ir  Se valida datos correctos de la orden gestiona Libardo Rivera 13/5/2026 Go Contact</t>
  </si>
  <si>
    <t>21875686</t>
  </si>
  <si>
    <t>FS202605111517593379_7378</t>
  </si>
  <si>
    <t>GLADYS FAJARDO OREJARENA FAJARDO OREJARENA</t>
  </si>
  <si>
    <t>28132153</t>
  </si>
  <si>
    <t>0076447508</t>
  </si>
  <si>
    <t>CL   |200|    |     |  |KR   |14|    |     | 50 TOR 4 APT 716 APT 716</t>
  </si>
  <si>
    <t>-73.09966427</t>
  </si>
  <si>
    <t>7.06112392</t>
  </si>
  <si>
    <t>3158233431</t>
  </si>
  <si>
    <t>91535214</t>
  </si>
  <si>
    <t>2026-05-14 11:20|Se cancela ord n usuario tiene otro operador no solicito servicio |LUIS ERNESTO MARTINEZ#2026-05-14 11:20|14-05-2026 11 20Gestion quiebre. Inicio de Flujo.|App chatbot#</t>
  </si>
  <si>
    <t>2026-05-13 10:13|orden se debe  cancelar orden por cliente servicio de tigo activo cliente indica que ya lo cancelo pero aun tiene el equipo conectado se autoriza suspender  |LUISA MAIRETH MACHADO#</t>
  </si>
  <si>
    <t>17785994750640481</t>
  </si>
  <si>
    <t>CAI_ONT32000010202605121024355645223807</t>
  </si>
  <si>
    <t>&lt;XA_BROADBAND_DATA&gt;&lt;Velocidad&gt;921600&lt;/Velocidad&gt;&lt;TipoIP&gt;DINAMICA&lt;/TipoIP&gt;&lt;ADSL&gt;-&lt;/ADSL&gt;&lt;DireccionIPDSLAM&gt;10.37.50.130&lt;/DireccionIPDSLAM&gt;&lt;UsuarioAcceso&gt;AAF2512714212/ff6d0bfbbb77&lt;/UsuarioAcceso&gt;&lt;Passwordid&gt;FMS18AHN9G&lt;/Passwordid&gt;&lt;TechType&gt;FIBRA&lt;/TechType&gt;&lt;OLTCode&gt;OH_SANALFIDA_I_7360&lt;/OLTCode&gt;&lt;OLTRack&gt;0&lt;/OLTRack&gt;&lt;OLTSubRack&gt;0&lt;/OLTSubRack&gt;&lt;OLTBoard&gt;0&lt;/OLTBoard&gt;&lt;OLTPort&gt;0&lt;/OLTPort&gt;&lt;PeSplitterSplitterCode&gt;SS1-69-01&lt;/PeSplitterSplitterCode&gt;&lt;PeTerminalEquipmentDistrCableCode&gt;0&lt;/PeTerminalEquipmentDistrCableCode&gt;&lt;PeTerminalEquipmentType&gt;6&lt;/PeTerminalEquipmentType&gt;&lt;PeTerminalEquipmentCode&gt;FLORI-PC1-69-01&lt;/PeTerminalEquipmentCode&gt;&lt;PeTerminalEquipmentOpticalTerminalCode&gt;FLORI-PC1-69-01&lt;/PeTerminalEquipmentOpticalTerminalCode&gt;&lt;PeTerminalEquipmentClientThreadId&gt;0&lt;/PeTerminalEquipmentClientThreadId&gt;&lt;PeTerminalEquipmentCtoFiberId&gt;2&lt;/PeTerminalEquipmentCtoFiberId&gt;&lt;/XA_BROADBAND_DATA&gt;</t>
  </si>
  <si>
    <t>21887205</t>
  </si>
  <si>
    <t>FS202605131755410340_3913</t>
  </si>
  <si>
    <t>6076511906</t>
  </si>
  <si>
    <t>IPVT:640003806826</t>
  </si>
  <si>
    <t>DEHIMER YESID HERNANDEZ</t>
  </si>
  <si>
    <t>1098715808</t>
  </si>
  <si>
    <t>76958006</t>
  </si>
  <si>
    <t>CL   |1|    |     |n |KR   |12|    |     | 38</t>
  </si>
  <si>
    <t>-73.13632569</t>
  </si>
  <si>
    <t>7.14252545</t>
  </si>
  <si>
    <t>3013967171</t>
  </si>
  <si>
    <t>NORTE BAJO</t>
  </si>
  <si>
    <t>FS202605131755410340</t>
  </si>
  <si>
    <t>1005344245</t>
  </si>
  <si>
    <t>2026-05-14 09:03|Se valida en predio en donde se evidencia cliente con servicio Tigo activo se suspende orden|JAIRO ALONSO AGUILAR#</t>
  </si>
  <si>
    <t>17787130200540156</t>
  </si>
  <si>
    <t>CAI_ONT22000010202605131757008227853138</t>
  </si>
  <si>
    <t>&lt;XA_BROADBAND_DATA&gt;&lt;Velocidad&gt;921600&lt;/Velocidad&gt;&lt;TipoIP&gt;DINAMICA&lt;/TipoIP&gt;&lt;ADSL&gt;-&lt;/ADSL&gt;&lt;DireccionIPDSLAM&gt;10.37.50.122&lt;/DireccionIPDSLAM&gt;&lt;UsuarioAcceso&gt;AAF2512721671/83a25b2fb131&lt;/UsuarioAcceso&gt;&lt;Passwordid&gt;B8Q3EV5ISI&lt;/Passwordid&gt;&lt;TechType&gt;FIBRA&lt;/TechType&gt;&lt;OLTCode&gt;OH_SANALCROS_I_7360&lt;/OLTCode&gt;&lt;OLTRack&gt;0&lt;/OLTRack&gt;&lt;OLTSubRack&gt;0&lt;/OLTSubRack&gt;&lt;OLTBoard&gt;0&lt;/OLTBoard&gt;&lt;OLTPort&gt;0&lt;/OLTPort&gt;&lt;PeSplitterSplitterCode&gt;SS5-61-04&lt;/PeSplitterSplitterCode&gt;&lt;PeTerminalEquipmentDistrCableCode&gt;0&lt;/PeTerminalEquipmentDistrCableCode&gt;&lt;PeTerminalEquipmentType&gt;6&lt;/PeTerminalEquipmentType&gt;&lt;PeTerminalEquipmentCode&gt;COMUN-CT5-61-04&lt;/PeTerminalEquipmentCode&gt;&lt;PeTerminalEquipmentOpticalTerminalCode&gt;COMUN-CT5-61-04&lt;/PeTerminalEquipmentOpticalTerminalCode&gt;&lt;PeTerminalEquipmentClientThreadId&gt;0&lt;/PeTerminalEquipmentClientThreadId&gt;&lt;PeTerminalEquipmentCtoFiberId&gt;6&lt;/PeTerminalEquipmentCtoFiberId&gt;&lt;/XA_BROADBAND_DATA&gt;</t>
  </si>
  <si>
    <t>21900281</t>
  </si>
  <si>
    <t>EC202605141655012572_6394</t>
  </si>
  <si>
    <t>6052785515</t>
  </si>
  <si>
    <t>IPVT:640003806991</t>
  </si>
  <si>
    <t>Nestor Javier Vargas baquero</t>
  </si>
  <si>
    <t>1102808182</t>
  </si>
  <si>
    <t>Nestor Javier  Vargas baquero</t>
  </si>
  <si>
    <t>CL   |23|F   |     |  |KR   |4|    |     |  58</t>
  </si>
  <si>
    <t>-75.41203968</t>
  </si>
  <si>
    <t>9.29812383</t>
  </si>
  <si>
    <t>3163557642</t>
  </si>
  <si>
    <t>70</t>
  </si>
  <si>
    <t>LA SELVA</t>
  </si>
  <si>
    <t>OH_SUCALSEJB_I_7360</t>
  </si>
  <si>
    <t>EC202605141655012572</t>
  </si>
  <si>
    <t>LITEYCA</t>
  </si>
  <si>
    <t>BK_SUCRE</t>
  </si>
  <si>
    <t>PROYECTO EVA - Se realiza gestión interna. Se deja agenda inicial para el día Miércoles, 13 de Mayo del 2026 en la franja AM 700 a.m. - 1200 p.m. Gestionado por SHB</t>
  </si>
  <si>
    <t>21876221</t>
  </si>
  <si>
    <t>FS202605111629323607_7978</t>
  </si>
  <si>
    <t>KAROL JAVIER MOYANO TAMARA</t>
  </si>
  <si>
    <t>1102802028</t>
  </si>
  <si>
    <t>52758478</t>
  </si>
  <si>
    <t>CL   |22|D   |     |  |KR   |7|    |     | 34</t>
  </si>
  <si>
    <t>-75.41060273</t>
  </si>
  <si>
    <t>9.30068308</t>
  </si>
  <si>
    <t>3008112935</t>
  </si>
  <si>
    <t>FS202605111629323607</t>
  </si>
  <si>
    <t>5551102847650</t>
  </si>
  <si>
    <t>2026-05-13 08:05|Usuario indica que puede recibir la visita el dÃ­a sÃ¡bado en cualquier franja ya que no se encuentra disponible para realizar la instalaciÃ³n |JUAN FELIPE YOLI#2026-05-13 08:06|Reagendamiento de cita. se va a realizar la llamada al cliente|App chatbot#</t>
  </si>
  <si>
    <t>2026-05-11 16:52|PROYECTO EVA - Se realiza gestiÃ³n interna. Se deja agenda inicial para el dÃ­a MiÃ©rcoles 13 de Mayo del 2026 en la franja AM 700 a.m. - 1200 p.m. Gestionado por SHB|STEFANNY YURANY HERNANDEZ#</t>
  </si>
  <si>
    <t>17785350400540380</t>
  </si>
  <si>
    <t>CAI_ONT32000010202605111630408680708397</t>
  </si>
  <si>
    <t>&lt;XA_BROADBAND_DATA&gt;&lt;Velocidad&gt;921600&lt;/Velocidad&gt;&lt;TipoIP&gt;DINAMICA&lt;/TipoIP&gt;&lt;ADSL&gt;-&lt;/ADSL&gt;&lt;DireccionIPDSLAM&gt;10.37.54.82&lt;/DireccionIPDSLAM&gt;&lt;UsuarioAcceso&gt;AAF2512714532/c29f344d6534&lt;/UsuarioAcceso&gt;&lt;Passwordid&gt;G6OV9OVEKQ&lt;/Passwordid&gt;&lt;TechType&gt;FIBRA&lt;/TechType&gt;&lt;OLTCode&gt;OH_SUCALSEJB_I_7360&lt;/OLTCode&gt;&lt;OLTRack&gt;0&lt;/OLTRack&gt;&lt;OLTSubRack&gt;0&lt;/OLTSubRack&gt;&lt;OLTBoard&gt;0&lt;/OLTBoard&gt;&lt;OLTPort&gt;0&lt;/OLTPort&gt;&lt;PeSplitterSplitterCode&gt;SS7-63-05&lt;/PeSplitterSplitterCode&gt;&lt;PeTerminalEquipmentDistrCableCode&gt;0&lt;/PeTerminalEquipmentDistrCableCode&gt;&lt;PeTerminalEquipmentType&gt;6&lt;/PeTerminalEquipmentType&gt;&lt;PeTerminalEquipmentCode&gt;CENTR-CT6/7-63-05&lt;/PeTerminalEquipmentCode&gt;&lt;PeTerminalEquipmentOpticalTerminalCode&gt;CENTR-CT6/7-63-05&lt;/PeTerminalEquipmentOpticalTerminalCode&gt;&lt;PeTerminalEquipmentClientThreadId&gt;0&lt;/PeTerminalEquipmentClientThreadId&gt;&lt;PeTerminalEquipmentCtoFiberId&gt;5&lt;/PeTerminalEquipmentCtoFiberId&gt;&lt;/XA_BROADBAND_DATA&gt;</t>
  </si>
  <si>
    <t>21899754</t>
  </si>
  <si>
    <t>EC202605141627426800_4321</t>
  </si>
  <si>
    <t>Karen Daniela Mu¿oz Bocanegra</t>
  </si>
  <si>
    <t>1109005972</t>
  </si>
  <si>
    <t>Karen Daniela  Mu¿oz Bocanegra</t>
  </si>
  <si>
    <t>CL   |146|    |     |  |KR   |8|B   |     |  50 TOR 2 APT 803 APT 803</t>
  </si>
  <si>
    <t>-75.14311738</t>
  </si>
  <si>
    <t>4.44697166</t>
  </si>
  <si>
    <t>3159038304</t>
  </si>
  <si>
    <t>SEC LOS ALPES</t>
  </si>
  <si>
    <t>OH_TOLALMITD_I_7360</t>
  </si>
  <si>
    <t>EC202605141627426800</t>
  </si>
  <si>
    <t>INCOPSA</t>
  </si>
  <si>
    <t>BK_TOL_IBAGUE</t>
  </si>
  <si>
    <t>21881882</t>
  </si>
  <si>
    <t>FS202605121720450176_2717</t>
  </si>
  <si>
    <t>DAFNE SANCHEZ</t>
  </si>
  <si>
    <t>1104937727</t>
  </si>
  <si>
    <t>008</t>
  </si>
  <si>
    <t>KR   |2|    |     |  |CL   |60|A   |     | 08 APT 201</t>
  </si>
  <si>
    <t>-75.20036615</t>
  </si>
  <si>
    <t>4.43325884</t>
  </si>
  <si>
    <t>3108864410</t>
  </si>
  <si>
    <t>OH_TOLHIMITB_I_5800</t>
  </si>
  <si>
    <t>FS202605121720450176</t>
  </si>
  <si>
    <t>21889988</t>
  </si>
  <si>
    <t>FS202605141303020643_9990</t>
  </si>
  <si>
    <t>6082618043</t>
  </si>
  <si>
    <t>IPVT:640003807079</t>
  </si>
  <si>
    <t>NELSON ALBERTO PRIETO CRUZ</t>
  </si>
  <si>
    <t>5825870</t>
  </si>
  <si>
    <t>82670386</t>
  </si>
  <si>
    <t>KR   |3|A   |     |  |CL   |74|    |     | 43 APT 2</t>
  </si>
  <si>
    <t>-75.18481312</t>
  </si>
  <si>
    <t>4.43829868</t>
  </si>
  <si>
    <t>3112177867</t>
  </si>
  <si>
    <t>JARDIN VALPARAISO</t>
  </si>
  <si>
    <t>OH_TOLHIMITC_I_5800</t>
  </si>
  <si>
    <t>FS202605141303020643</t>
  </si>
  <si>
    <t>21901532</t>
  </si>
  <si>
    <t>FS202605141924262215_5795</t>
  </si>
  <si>
    <t>JOHANA MARCELA MORENO CARVAJAL</t>
  </si>
  <si>
    <t>28558655</t>
  </si>
  <si>
    <t>16278931</t>
  </si>
  <si>
    <t>06278931</t>
  </si>
  <si>
    <t>KR   |5(36237)|    |     |  |CL   |10(36237)|    |     | 63 APT 203</t>
  </si>
  <si>
    <t>-75.2406824</t>
  </si>
  <si>
    <t>4.4460089</t>
  </si>
  <si>
    <t>3183587357</t>
  </si>
  <si>
    <t>OH_TOLHICERB_I_5800</t>
  </si>
  <si>
    <t>FS202605141924262215</t>
  </si>
  <si>
    <t>21901408</t>
  </si>
  <si>
    <t>FS202605141848301331_3894</t>
  </si>
  <si>
    <t>Edinson Ortiz Diaz</t>
  </si>
  <si>
    <t>1118473899</t>
  </si>
  <si>
    <t>3147273001</t>
  </si>
  <si>
    <t>CL   |99|    |     |  |KR   |13|A   |     |s 120 TOR 13 APT 501 APT 501</t>
  </si>
  <si>
    <t>-75.17060585</t>
  </si>
  <si>
    <t>4.42054613</t>
  </si>
  <si>
    <t>FS202605141848301331</t>
  </si>
  <si>
    <t>21884655</t>
  </si>
  <si>
    <t>FS202605131218290352_8872</t>
  </si>
  <si>
    <t>6082618031</t>
  </si>
  <si>
    <t>IPVT:640003806393</t>
  </si>
  <si>
    <t>YERSSON FERNANDO SANCHEZ DAZA</t>
  </si>
  <si>
    <t>1005754995</t>
  </si>
  <si>
    <t>3214527201</t>
  </si>
  <si>
    <t>CL   |37(23689)|    |     |  |KR   |4(23689)|D   |     | 01 APT 3</t>
  </si>
  <si>
    <t>-75.21740988</t>
  </si>
  <si>
    <t>4.43462194</t>
  </si>
  <si>
    <t>NACIONAL</t>
  </si>
  <si>
    <t>OH_IBAHIPADC_I_5800</t>
  </si>
  <si>
    <t>FS202605131218290352</t>
  </si>
  <si>
    <t>21884837</t>
  </si>
  <si>
    <t>FS202605131247510274_7501</t>
  </si>
  <si>
    <t>6082616337</t>
  </si>
  <si>
    <t>IPVT:640003806371</t>
  </si>
  <si>
    <t>Mar¿a Emma Lozano</t>
  </si>
  <si>
    <t>1110469325</t>
  </si>
  <si>
    <t>KR   |7|A   |     |  |CL   |65|A   |     | 18 APT 505</t>
  </si>
  <si>
    <t>-75.19921781</t>
  </si>
  <si>
    <t>4.43825721</t>
  </si>
  <si>
    <t>3002979916</t>
  </si>
  <si>
    <t>ARKACENTRO</t>
  </si>
  <si>
    <t>OH_TOLALMITF_I_7360</t>
  </si>
  <si>
    <t>FS202605131247510274</t>
  </si>
  <si>
    <t>21884856</t>
  </si>
  <si>
    <t>FS202605131250420277_7494</t>
  </si>
  <si>
    <t>CL   |72|    |     |  |KR   |3|B   |     | 91 BQU D2 APT 303 APT 303</t>
  </si>
  <si>
    <t>-75.18856861</t>
  </si>
  <si>
    <t>4.43878406</t>
  </si>
  <si>
    <t>CND LAS PALMERAS</t>
  </si>
  <si>
    <t>FS202605131250420277</t>
  </si>
  <si>
    <t>21851675</t>
  </si>
  <si>
    <t>FS202605051556172654_3031</t>
  </si>
  <si>
    <t>Contratista solicita posponer para : 09/05/2026 AM - Fecha inicial de la orden : 08/05/2026 AM - Formulario CONTRATISTA - Gestiona Katherin Gutierrez 08/05/2026 null</t>
  </si>
  <si>
    <t>YAZMIN OSPINA DIAZ</t>
  </si>
  <si>
    <t>28559962</t>
  </si>
  <si>
    <t>3138101347</t>
  </si>
  <si>
    <t>URB  |123|457 |     |  |MZA  |0|B   |     | 26 CAS 26</t>
  </si>
  <si>
    <t>-75.18702309</t>
  </si>
  <si>
    <t>4.44462149</t>
  </si>
  <si>
    <t>URB EL PEDREGAL</t>
  </si>
  <si>
    <t>FS202605051556172654</t>
  </si>
  <si>
    <t>900284191-1</t>
  </si>
  <si>
    <t>93386790</t>
  </si>
  <si>
    <t>2026-05-06 11:05|Se regenda servicio para el dÃ­a jueves en franja pm por motivos de que es un predio nuevo y tiene acometidas internas y no se ve la acometida hacia la calle y el ingeniero que hizo la casa no contesta para que indique como es el ingreso del cableado hacia los locales y aptos se le explica ala seÃ±or yasmin Ospina cel 3138101347el inconveniente y no tiene problema en esperar respuesta del ingeniero |GONZALO RAMIREZ#2026-05-06 11:11|Reagendamiento de cita. inicio de flujo|App chatbot#2026-05-06 11:11|Reagendamiento de cita. inicio de flujo|App chatbot#2026-05-06 12:00|Reagendamiento de cita. se va a realizar la llamada al cliente|App chatbot#2026-05-06 12:03|Reagendamiento de cita. no se logro contacto con el cliente|App chatbot#2026-05-07 16:23|Se regenda servicio para el dÃ­a sÃ¡bado ya que la persona encargada de la casa no llego para abrir la puertas de las cajas repartidora de los localesindica yasmin cel 3138101347 quÃ© dejar para el sÃ¡bado |GONZALO RAMIREZ#2026-05-07 16:31|Reagendamiento de cita. se va a realizar la llamada al cliente|App chatbot#2026-05-07 16:33|Reagendamiento de cita. Cliente no respondio la llamada IVR|App chatbot#2026-05-07 16:33|Reagendamiento de cita. no se logro contacto con el cliente|App chatbot#2026-05-09 09:05|Ducteria sigue tapada el electrico aun no ha solucionado ese tema se sigue reprograma dodo la orden aun no se save si para el martes|GONZALO RAMIREZ#2026-05-09 09:06|Reagendamiento de cita. se va a realizar la llamada al cliente|App chatbot#2026-05-09 09:09|09-05-2026 09 09Cliente solicita reagendar. No se envÃ­a SMS de reagendamiento dado el link no viene en la orden|App chatbot#2026-05-09 09:09|Reagendamiento de cita. no se logro contacto con el cliente|App chatbot#2026-05-12 16:34|Se visita el predio se tiene contacto con la titular del servicio la Sra YasmÃ­n Ospina y solicita reagendar la orden para el dÃ­a sÃ¡bado 16 de mayo en franja am porque el edificio tiene los ductos de ingresos obstruidos y no dejan que el drop pase por la fachada por estÃ©tica la usuaria hablÃ³ con la persona encargada del predio pero no fue posible que aceptarÃ¡ el drop por la fachada entonces van a esperar que venga el electricista para solucionar el tema de la ducteria |RICARDO BARRETO#2026-05-12 16:45|Reagendamiento de cita. se va a realizar la llamada al cliente|App chatbot#2026-05-12 16:47|12-05-2026 16 47Cliente solicita reagendar. No se envÃ­a SMS de reagendamiento dado el link no viene en la orden|App chatbot#</t>
  </si>
  <si>
    <t>17780146350500595</t>
  </si>
  <si>
    <t>CAI_ONT32000010202605051557152664977061</t>
  </si>
  <si>
    <t>&lt;XA_BROADBAND_DATA&gt;&lt;Velocidad&gt;921600&lt;/Velocidad&gt;&lt;TipoIP&gt;DINAMICA&lt;/TipoIP&gt;&lt;ADSL&gt;-&lt;/ADSL&gt;&lt;DireccionIPDSLAM&gt;10.37.40.10&lt;/DireccionIPDSLAM&gt;&lt;UsuarioAcceso&gt;AAF2512699178/ccc9cdbb6ed6&lt;/UsuarioAcceso&gt;&lt;Passwordid&gt;1BASQ5TU78&lt;/Passwordid&gt;&lt;TechType&gt;FIBRA&lt;/TechType&gt;&lt;OLTCode&gt;OH_TOLHIMITB_I_5800&lt;/OLTCode&gt;&lt;OLTRack&gt;0&lt;/OLTRack&gt;&lt;OLTSubRack&gt;0&lt;/OLTSubRack&gt;&lt;OLTBoard&gt;0&lt;/OLTBoard&gt;&lt;OLTPort&gt;0&lt;/OLTPort&gt;&lt;PeSplitterSplitterCode&gt;SS6-15-03&lt;/PeSplitterSplitterCode&gt;&lt;PeTerminalEquipmentDistrCableCode&gt;0&lt;/PeTerminalEquipmentDistrCableCode&gt;&lt;PeTerminalEquipmentType&gt;6&lt;/PeTerminalEquipmentType&gt;&lt;PeTerminalEquipmentCode&gt;MARGA-CT6-15-03&lt;/PeTerminalEquipmentCode&gt;&lt;PeTerminalEquipmentOpticalTerminalCode&gt;MARGA-CT6-15-03&lt;/PeTerminalEquipmentOpticalTerminalCode&gt;&lt;PeTerminalEquipmentClientThreadId&gt;0&lt;/PeTerminalEquipmentClientThreadId&gt;&lt;PeTerminalEquipmentCtoFiberId&gt;5&lt;/PeTerminalEquipmentCtoFiberId&gt;&lt;/XA_BROADBAND_DATA&gt;</t>
  </si>
  <si>
    <t>21828936</t>
  </si>
  <si>
    <t>FS202604291224411485_3605</t>
  </si>
  <si>
    <t>NO CANCELAR VENTA NUEVA</t>
  </si>
  <si>
    <t>LAURA DANIELA GOMEZ SAIZ</t>
  </si>
  <si>
    <t>1070590850</t>
  </si>
  <si>
    <t>CL   |99|    |     |  |KR   |13|A   |     |s 120 TOR 12 APT 703 APT 703</t>
  </si>
  <si>
    <t>3105545288</t>
  </si>
  <si>
    <t>FS202604291224411485</t>
  </si>
  <si>
    <t>21873294</t>
  </si>
  <si>
    <t>FS202605110937373433_0873</t>
  </si>
  <si>
    <t>CESAR MAURICIO BELLO Leal</t>
  </si>
  <si>
    <t>74186492</t>
  </si>
  <si>
    <t>3008904921</t>
  </si>
  <si>
    <t>KR   |5|    |     |  |CL   |64|    |     | 65 MOD S LCA E1 B 20 LCA E1 B 20</t>
  </si>
  <si>
    <t>-75.19954424</t>
  </si>
  <si>
    <t>4.43700481</t>
  </si>
  <si>
    <t>3008900027</t>
  </si>
  <si>
    <t>FS202605110937373433</t>
  </si>
  <si>
    <t>5821144</t>
  </si>
  <si>
    <t>2026-05-13 15:25|Se llega al local y el usuario nos comenta que no es para el local que viene en la orden que es para el local E1B18A y se suspende la orden por direcciÃ³n errada y el centro comercial no tiene nomenclatura |DIEGO ALEJANDRO GARIBELLO#</t>
  </si>
  <si>
    <t>2026-05-13 15:13|LINEA RESCATE Se comunica tÃ©cnico informando que requieren correcciÃ³n en el complemento de la direcciÃ³n y en sistema estÃ¡ KR 5 CL 64 65 MOD S LCA E1 B 20 NO se acepta el recibo porque no hay nomenclatura en predio. Gestionado por Steven Rodriguez agent_61041002.|STEVENEDUARDO RODRIGUEZ#</t>
  </si>
  <si>
    <t>17785323350621166</t>
  </si>
  <si>
    <t>CAI_ONT32000010202605111545357372859309</t>
  </si>
  <si>
    <t>&lt;XA_BROADBAND_DATA&gt;&lt;Velocidad&gt;921600&lt;/Velocidad&gt;&lt;TipoIP&gt;DINAMICA&lt;/TipoIP&gt;&lt;ADSL&gt;-&lt;/ADSL&gt;&lt;DireccionIPDSLAM&gt;10.37.55.218&lt;/DireccionIPDSLAM&gt;&lt;UsuarioAcceso&gt;AAF2512712338/af1382b211df&lt;/UsuarioAcceso&gt;&lt;Passwordid&gt;2C4Q9IJHV7&lt;/Passwordid&gt;&lt;TechType&gt;FIBRA&lt;/TechType&gt;&lt;OLTCode&gt;OH_TOLALMITF_I_7360&lt;/OLTCode&gt;&lt;OLTRack&gt;0&lt;/OLTRack&gt;&lt;OLTSubRack&gt;0&lt;/OLTSubRack&gt;&lt;OLTBoard&gt;0&lt;/OLTBoard&gt;&lt;OLTPort&gt;0&lt;/OLTPort&gt;&lt;PeSplitterSplitterCode&gt;SS8-80-01&lt;/PeSplitterSplitterCode&gt;&lt;PeTerminalEquipmentDistrCableCode&gt;0&lt;/PeTerminalEquipmentDistrCableCode&gt;&lt;PeTerminalEquipmentType&gt;6&lt;/PeTerminalEquipmentType&gt;&lt;PeTerminalEquipmentCode&gt;MARGA-CT8-80-01&lt;/PeTerminalEquipmentCode&gt;&lt;PeTerminalEquipmentOpticalTerminalCode&gt;MARGA-CT8-80-01&lt;/PeTerminalEquipmentOpticalTerminalCode&gt;&lt;PeTerminalEquipmentClientThreadId&gt;0&lt;/PeTerminalEquipmentClientThreadId&gt;&lt;PeTerminalEquipmentCtoFiberId&gt;6&lt;/PeTerminalEquipmentCtoFiberId&gt;&lt;/XA_BROADBAND_DATA&gt;</t>
  </si>
  <si>
    <t>21874733</t>
  </si>
  <si>
    <t>FS202605111247393517_1493</t>
  </si>
  <si>
    <t>6082612989</t>
  </si>
  <si>
    <t>IPVT:640003803892</t>
  </si>
  <si>
    <t>VALENTINA GOMEZ CAICEDO</t>
  </si>
  <si>
    <t>1104545798</t>
  </si>
  <si>
    <t>3186390007</t>
  </si>
  <si>
    <t>BRR  |36|709 |     |  |MZA  |10|    |     | 01 CAS 1</t>
  </si>
  <si>
    <t>-75.16438556</t>
  </si>
  <si>
    <t>4.41027576</t>
  </si>
  <si>
    <t>OH_TOLHICTRE_I_5800</t>
  </si>
  <si>
    <t>FS202605111247393517</t>
  </si>
  <si>
    <t>1110503546</t>
  </si>
  <si>
    <t>2026-05-13 09:10|La cto q asignaron supera mÃ¡s de 300 metros  viene mal aprovisionada no corresponde al sector donde es la instalaciÃ³n la direcciÃ³n es Manzana 10 casa 1 praderas de Santa Rita etapa 2 y la q dieron viene de la tercera etapa... La cto q sirve es CT 8-53-01...|JOSE ELKIN PAVA#</t>
  </si>
  <si>
    <t>17785218600631133</t>
  </si>
  <si>
    <t>CAI_ONT22000010202605111251005170526987</t>
  </si>
  <si>
    <t>&lt;XA_BROADBAND_DATA&gt;&lt;Velocidad&gt;921600&lt;/Velocidad&gt;&lt;TipoIP&gt;DINAMICA&lt;/TipoIP&gt;&lt;ADSL&gt;-&lt;/ADSL&gt;&lt;DireccionIPDSLAM&gt;10.37.40.34&lt;/DireccionIPDSLAM&gt;&lt;UsuarioAcceso&gt;AAF2512713319/4de8a5b6d199&lt;/UsuarioAcceso&gt;&lt;Passwordid&gt;UIEUJGSR4C&lt;/Passwordid&gt;&lt;TechType&gt;FIBRA&lt;/TechType&gt;&lt;OLTCode&gt;OH_TOLHICTRE_I_5800&lt;/OLTCode&gt;&lt;OLTRack&gt;0&lt;/OLTRack&gt;&lt;OLTSubRack&gt;0&lt;/OLTSubRack&gt;&lt;OLTBoard&gt;0&lt;/OLTBoard&gt;&lt;OLTPort&gt;0&lt;/OLTPort&gt;&lt;PeSplitterSplitterCode&gt;SS6-51-01&lt;/PeSplitterSplitterCode&gt;&lt;PeTerminalEquipmentDistrCableCode&gt;0&lt;/PeTerminalEquipmentDistrCableCode&gt;&lt;PeTerminalEquipmentType&gt;6&lt;/PeTerminalEquipmentType&gt;&lt;PeTerminalEquipmentCode&gt;CAMPE-CT6-51-01&lt;/PeTerminalEquipmentCode&gt;&lt;PeTerminalEquipmentOpticalTerminalCode&gt;CAMPE-CT6-51-01&lt;/PeTerminalEquipmentOpticalTerminalCode&gt;&lt;PeTerminalEquipmentClientThreadId&gt;0&lt;/PeTerminalEquipmentClientThreadId&gt;&lt;PeTerminalEquipmentCtoFiberId&gt;5&lt;/PeTerminalEquipmentCtoFiberId&gt;&lt;/XA_BROADBAND_DATA&gt;</t>
  </si>
  <si>
    <t>21873048</t>
  </si>
  <si>
    <t>FS202605110900423864_1334</t>
  </si>
  <si>
    <t>6082611797</t>
  </si>
  <si>
    <t>IPVT:640003803525</t>
  </si>
  <si>
    <t>ELOY ELOY CASTRO RODRIGUEZ</t>
  </si>
  <si>
    <t>5552953</t>
  </si>
  <si>
    <t>02773338</t>
  </si>
  <si>
    <t>KR   |10|    |     |  |CL   |61|    |     | 19 CAS 60</t>
  </si>
  <si>
    <t>-75.20289037</t>
  </si>
  <si>
    <t>4.44229836</t>
  </si>
  <si>
    <t>Plan Voz Ilimitado Nacional_RV_25188 Descuento Convergente LB+BA+TV 100% x 1 Mes_13217  Preferido Fijo Movil Incluido_20030  Bundled_Bloqueos_20265Convergente_Plan Ancha 900Mbps_Mov Ilim_Trio_25422 Descuento 100% cargo de instalacion Banda Ancha_17733  Cargo de Instalacion Banda Ancha_10319  Descuento Convergente LB+BA+TV 100% x 1 Mes_13217Plan IPTV TRIO_RV_25427 Deco Incluido IPTV_40045  Descuento Convergente LB+BA+TV 100% x 1 Mes_13217  Segundo Deco Incluido IPTV_40098  Bundled_Decos Adicionales IPTV_10933  Bundled_Decos Adicionales IPTV_10933</t>
  </si>
  <si>
    <t>3163899064</t>
  </si>
  <si>
    <t>FS202605110900423864</t>
  </si>
  <si>
    <t>2026-05-12 08:57|Se visita el predio se tiene contacto telefÃ³nico con el seÃ±or Eloy Castro 3163899064|RICARDO BARRETO#2026-05-12 09:00|Se visita el predio se tiene contacto telefÃ³nico con el seÃ±or Eloy Castro 3163899064 y solicita reagendar el servicio para maÃ±ana miÃ©rcoles 13 de mayo en franja am hoy no puede recibir por motivos laborales |RICARDO BARRETO#2026-05-12 09:02|Reagendamiento de cita. se va a realizar la llamada al cliente|App chatbot#2026-05-12 09:05|Reagendamiento de cita. no se logro contacto con el cliente|App chatbot#2026-05-13 09:48|Se visita el predio se tiene contacto telefÃ³nico con el seÃ±or Eloy Castro RodrÃ­guez 3163899064 titular del servicio y manifiesta que no va a recibir el servicio porque se van a mudar del sitio de residencia en ocho dÃ­as entonces que mejor en un mes ellos vuelven a solicitar el servicio |RICARDO BARRETO#2026-05-13 09:52|13-05-2026 09 52Gestion quiebre. Inicio de Flujo.|App chatbot#</t>
  </si>
  <si>
    <t>17785080900520384</t>
  </si>
  <si>
    <t>CAI_ONT42000120202605110901308635981821</t>
  </si>
  <si>
    <t>&lt;XA_EQUIPMENT&gt;&lt;Tipo_Equipo&gt;DECOHDIP&lt;/Tipo_Equipo&gt;&lt;Numero&gt;4&lt;/Numero&gt;&lt;Accion&gt;I&lt;/Accion&gt;&lt;Familia&gt;TV&lt;/Familia&gt;&lt;/XA_EQUIPMENT&gt;&lt;XA_EQUIPMENT&gt;&lt;Tipo_Equipo&gt;MODEMWIFI&lt;/Tipo_Equipo&gt;&lt;Numero&gt;1&lt;/Numero&gt;&lt;Accion&gt;I&lt;/Accion&gt;&lt;Familia&gt;BA&lt;/Familia&gt;&lt;/XA_EQUIPMENT&gt;</t>
  </si>
  <si>
    <t>&lt;XA_BROADBAND_DATA&gt;&lt;Velocidad&gt;921600&lt;/Velocidad&gt;&lt;TipoIP&gt;DINAMICA&lt;/TipoIP&gt;&lt;ADSL&gt;-&lt;/ADSL&gt;&lt;DireccionIPDSLAM&gt;10.37.40.10&lt;/DireccionIPDSLAM&gt;&lt;UsuarioAcceso&gt;AAF2512712019/d2cb2f737260&lt;/UsuarioAcceso&gt;&lt;Passwordid&gt;2HF9O485C9&lt;/Passwordid&gt;&lt;TechType&gt;FIBRA&lt;/TechType&gt;&lt;OLTCode&gt;OH_TOLHIMITB_I_5800&lt;/OLTCode&gt;&lt;OLTRack&gt;0&lt;/OLTRack&gt;&lt;OLTSubRack&gt;0&lt;/OLTSubRack&gt;&lt;OLTBoard&gt;0&lt;/OLTBoard&gt;&lt;OLTPort&gt;0&lt;/OLTPort&gt;&lt;PeSplitterSplitterCode&gt;SS5-72-06&lt;/PeSplitterSplitterCode&gt;&lt;PeTerminalEquipmentDistrCableCode&gt;0&lt;/PeTerminalEquipmentDistrCableCode&gt;&lt;PeTerminalEquipmentType&gt;6&lt;/PeTerminalEquipmentType&gt;&lt;PeTerminalEquipmentCode&gt;MARGA-CT5/6-72-06&lt;/PeTerminalEquipmentCode&gt;&lt;PeTerminalEquipmentOpticalTerminalCode&gt;MARGA-CT5/6-72-06&lt;/PeTerminalEquipmentOpticalTerminalCode&gt;&lt;PeTerminalEquipmentClientThreadId&gt;0&lt;/PeTerminalEquipmentClientThreadId&gt;&lt;PeTerminalEquipmentCtoFiberId&gt;2&lt;/PeTerminalEquipmentCtoFiberId&gt;&lt;/XA_BROADBAND_DATA&gt;</t>
  </si>
  <si>
    <t>SE AGENDA SEGUN SOLICITUD DEL ALIADO; GESTIONA ANA LOPEZ 13/05/2026</t>
  </si>
  <si>
    <t>21880218</t>
  </si>
  <si>
    <t>EC202605121328280354_1445</t>
  </si>
  <si>
    <t>Diego Alonso Perinan Grau</t>
  </si>
  <si>
    <t>1047486760</t>
  </si>
  <si>
    <t>Diego Alonso  Perinan Grau</t>
  </si>
  <si>
    <t>CL   |31|D   |     |  |KR   |52|    |     |  64 APT 101</t>
  </si>
  <si>
    <t>-75.49760212</t>
  </si>
  <si>
    <t>10.4076316</t>
  </si>
  <si>
    <t>3117365567</t>
  </si>
  <si>
    <t>13</t>
  </si>
  <si>
    <t>URB OLAYA SC ESTADIO</t>
  </si>
  <si>
    <t>OH_BOLHICDED_I_5800</t>
  </si>
  <si>
    <t>EC202605121328280354</t>
  </si>
  <si>
    <t>21901822</t>
  </si>
  <si>
    <t>EC202605142245185248_1007</t>
  </si>
  <si>
    <t>6056522573</t>
  </si>
  <si>
    <t>IPVT:640003807746</t>
  </si>
  <si>
    <t>Diva In¿s Zambrano</t>
  </si>
  <si>
    <t>45548317</t>
  </si>
  <si>
    <t>Diva In¿s  Zambrano</t>
  </si>
  <si>
    <t>DG   |38(16824)|    |     |  |TV   |82(16824)|    |     |  50</t>
  </si>
  <si>
    <t>-75.46283003</t>
  </si>
  <si>
    <t>10.39733803</t>
  </si>
  <si>
    <t>3242939394</t>
  </si>
  <si>
    <t>PROVIDENCIA</t>
  </si>
  <si>
    <t>OH_BOLHICDEL_I_5800</t>
  </si>
  <si>
    <t>EC202605142245185248</t>
  </si>
  <si>
    <t>21899811</t>
  </si>
  <si>
    <t>FS202605141629201131_0319</t>
  </si>
  <si>
    <t>6056522597</t>
  </si>
  <si>
    <t>IPVT:640003807946</t>
  </si>
  <si>
    <t>KAREN SUSANA SOTHER CONTRERAS</t>
  </si>
  <si>
    <t>33102474</t>
  </si>
  <si>
    <t>3017897648</t>
  </si>
  <si>
    <t>DG   |48|    |     |  |KR   |48|    |     | 120 CAS 1</t>
  </si>
  <si>
    <t>-75.49137765</t>
  </si>
  <si>
    <t>10.3921198</t>
  </si>
  <si>
    <t>OH_BOLHICDEC_I_5800</t>
  </si>
  <si>
    <t>FS202605141629201131</t>
  </si>
  <si>
    <t>AGENDAMIENTO_se marca al 3182842703 contesta encargado ALEJANDRA CAMACHO PI¿ERES  Se agenda para 2026-05-15 AM observacion sector castillo grande edificio positano sin restriccion direccion cerrada llamar antes de ir  Se valida datos correctos de la orden gestiona JULIANA PEDROZA 14/5/2026 Go Contact</t>
  </si>
  <si>
    <t>21883607</t>
  </si>
  <si>
    <t>FS202605131008000312_7428</t>
  </si>
  <si>
    <t>ACPR CONSULTING S.A.S.</t>
  </si>
  <si>
    <t>901280793-0</t>
  </si>
  <si>
    <t>3125365179</t>
  </si>
  <si>
    <t>ALEJANDRA CAMACHO PI¿ERES</t>
  </si>
  <si>
    <t>KR   |8|    |     |  |CL   |5|A   |     | 56 APT 2101</t>
  </si>
  <si>
    <t>-75.55314446</t>
  </si>
  <si>
    <t>10.3963808</t>
  </si>
  <si>
    <t>3182842703</t>
  </si>
  <si>
    <t>OH_BOLALCTRC_I_7360</t>
  </si>
  <si>
    <t>FS202605131008000312</t>
  </si>
  <si>
    <t>21883837</t>
  </si>
  <si>
    <t>FS202605131039060385_2935</t>
  </si>
  <si>
    <t>SANTIAGO TOUS</t>
  </si>
  <si>
    <t>1043642453</t>
  </si>
  <si>
    <t>CL   |27|    |     |  |KR   |21|    |     | 179 CAS 7</t>
  </si>
  <si>
    <t>-75.53561499</t>
  </si>
  <si>
    <t>10.4128993</t>
  </si>
  <si>
    <t>3146779931</t>
  </si>
  <si>
    <t>FS202605131039060385</t>
  </si>
  <si>
    <t>21886444</t>
  </si>
  <si>
    <t>FS202605131614060492_7196</t>
  </si>
  <si>
    <t>ROBERTO SUAREZ</t>
  </si>
  <si>
    <t>92559419</t>
  </si>
  <si>
    <t>TV   |73|    |     |  |CL   |31|I   |     | 129 TOR 3B APT 1816 APT 1816</t>
  </si>
  <si>
    <t>-75.48056043</t>
  </si>
  <si>
    <t>10.39845592</t>
  </si>
  <si>
    <t>3025460379</t>
  </si>
  <si>
    <t>CJR ALTO LOS ALPES</t>
  </si>
  <si>
    <t>OH_BOLHICDEE_I_5800</t>
  </si>
  <si>
    <t>FS202605131614060492</t>
  </si>
  <si>
    <t>21887700</t>
  </si>
  <si>
    <t>FS202605131941200591_9431</t>
  </si>
  <si>
    <t>JUAN GUILLERMO SANCHEZ</t>
  </si>
  <si>
    <t>1066751709</t>
  </si>
  <si>
    <t>3204187428</t>
  </si>
  <si>
    <t>3125312159</t>
  </si>
  <si>
    <t>TV   |48|A   |     |  |DG   |21|E   |     | 106 APT 201</t>
  </si>
  <si>
    <t>-75.51792102</t>
  </si>
  <si>
    <t>10.39587733</t>
  </si>
  <si>
    <t>3205550985</t>
  </si>
  <si>
    <t>OH_BOLALTCED_I_7360</t>
  </si>
  <si>
    <t>21888227</t>
  </si>
  <si>
    <t>FS202605140901430358_5748</t>
  </si>
  <si>
    <t>6056513854</t>
  </si>
  <si>
    <t>IPVT:640003806872</t>
  </si>
  <si>
    <t>MARTA FOSCHINI ANGULO</t>
  </si>
  <si>
    <t>33136982-2</t>
  </si>
  <si>
    <t>3157352902</t>
  </si>
  <si>
    <t>MARTA FOSCHINI</t>
  </si>
  <si>
    <t>CL   |6|    |     |  |KR   |9|    |     | 96 APT 701</t>
  </si>
  <si>
    <t>-75.5516708</t>
  </si>
  <si>
    <t>10.3953498</t>
  </si>
  <si>
    <t>Plan Voz Fija Negocios 200 Min LDI y Movil para Trio_24077_25402 Descuento LB + BA + TV_10%x6 (meses 2 al 7)_B2B_25331  Descuento LB + BA + TV_100%x1 (mes 1)_B2B_17871  Preferido Fijo Movil Incluido_20030  Bundled_Bloqueos_20265Plan Banda Ancha Fibra 900 Mbps Trio Pymes_25366 Autogestion Cloud_25_23350  Cargo de Instalacion Banda Ancha_10319  Descuento LB + BA + TV_10%x6 (meses 2 al 7)_B2B_25331  Descuento LB + BA + TV_100%x1 (mes 1)_B2B_17871Plan Fibra TV Trio Pymes_25403 Deco Incluido IPTV_40045  Descuento LB + BA + TV_10%x6 (meses 2 al 7)_B2B_25331  Descuento LB + BA + TV_100%x1 (mes 1)_B2B_17871  Bundled_Decos Adicionales IPTV_10933  Bundled_Decos Adicionales IPTV_10933</t>
  </si>
  <si>
    <t>FS202605140901430358</t>
  </si>
  <si>
    <t>21888269</t>
  </si>
  <si>
    <t>FS202605140905590551_8372</t>
  </si>
  <si>
    <t>6056522674</t>
  </si>
  <si>
    <t>IPVT:640003806967</t>
  </si>
  <si>
    <t>MIGUEL ANGEL RAMOS AMAYA</t>
  </si>
  <si>
    <t>1142914220</t>
  </si>
  <si>
    <t>BRR  |116(16807)|807 |     |  |MZA  |0(16807)|C   |     | 23 CAS 23</t>
  </si>
  <si>
    <t>-75.48581422</t>
  </si>
  <si>
    <t>10.3903582</t>
  </si>
  <si>
    <t>3022542951</t>
  </si>
  <si>
    <t>FS202605140905590551</t>
  </si>
  <si>
    <t>21888299</t>
  </si>
  <si>
    <t>FS202605140910020523_0361</t>
  </si>
  <si>
    <t>MARCELA ALEJANDRA RIVERA CABEZA</t>
  </si>
  <si>
    <t>1047478959</t>
  </si>
  <si>
    <t>3173018903</t>
  </si>
  <si>
    <t>BRR  |116(16789)|789 |     |  |MZA  |15(16789)|    |     | 06 CAS 6</t>
  </si>
  <si>
    <t>-75.49426488</t>
  </si>
  <si>
    <t>10.3874891</t>
  </si>
  <si>
    <t>3117074716</t>
  </si>
  <si>
    <t>LOS CARACOLES</t>
  </si>
  <si>
    <t>FS202605140910020523</t>
  </si>
  <si>
    <t>21888914</t>
  </si>
  <si>
    <t>FS202605141046500555_4129</t>
  </si>
  <si>
    <t>BRYAN PAUTT</t>
  </si>
  <si>
    <t>1007256809</t>
  </si>
  <si>
    <t>3012031739</t>
  </si>
  <si>
    <t>CL   |32|B   |     |  |KR   |80|    |     | 589 TOR 2 APT 506 APT 506</t>
  </si>
  <si>
    <t>-75.46755004</t>
  </si>
  <si>
    <t>10.4064177</t>
  </si>
  <si>
    <t>OH_BOLALCDEF_I_7360</t>
  </si>
  <si>
    <t>FS202605141046500555</t>
  </si>
  <si>
    <t>Se marca al número 3164094742 titular JESSICA ESTEFANIA CARVAJAL MATEUS Contesta indica que la dirección correcta es CL 31 KR 68-127 TOR 1 APT 801 BARRIO CONTADORA PARQUE LA CASTELLANA, Antes no puede recibir el servicio por temas de permiso del lugar favor cumplir con la instalación. Horario máximo de ingreso 4pm. indica que es un EDIFICIO, con Mas de 6 pisos, con Contadores Individuales, se valida datos correctos se agenda para el día 2026-05-22 en la franja PM 1200 p.m. - 400 p.m. Gestiona OA 11/5/2026</t>
  </si>
  <si>
    <t>2026-05-03</t>
  </si>
  <si>
    <t>21842790</t>
  </si>
  <si>
    <t>EC202605031528164229_6333</t>
  </si>
  <si>
    <t>JESSICA ESTEFANIA CARVAJAL MATEUS</t>
  </si>
  <si>
    <t>1030605767</t>
  </si>
  <si>
    <t>CL   |31|    |     |  |KR   |68|    |     |  127 TOR 1 APT 801 APT 801</t>
  </si>
  <si>
    <t>-75.4852345</t>
  </si>
  <si>
    <t>10.3959626</t>
  </si>
  <si>
    <t>3164094742</t>
  </si>
  <si>
    <t>OH_BOLALCDEG_I_7360</t>
  </si>
  <si>
    <t>EC202605031528164229</t>
  </si>
  <si>
    <t>5551193431030</t>
  </si>
  <si>
    <t>2026-05-04 09:33|Reagendamiento de cita. se va a realizar la llamada al cliente|App chatbot#2026-05-04 09:35|Reagendamiento de cita. no se logro contacto con el cliente|App chatbot#2026-05-11 07:40|11-05-2026 07 40Gestion quiebre. Inicio de Flujo.|App chatbot#2026-05-11 07:45|11-05-2026 07 45Gestion quiebre. Inicio de Flujo.|App chatbot#2026-05-11 07:46|11-05-2026 07 46Gestion quiebre. Inicio de Flujo.|App chatbot#</t>
  </si>
  <si>
    <t>17778432900280198</t>
  </si>
  <si>
    <t>CAI_ONT32000010202605031621308375661805</t>
  </si>
  <si>
    <t>&lt;XA_BROADBAND_DATA&gt;&lt;Velocidad&gt;921600&lt;/Velocidad&gt;&lt;TipoIP&gt;DINAMICA&lt;/TipoIP&gt;&lt;ADSL&gt;-&lt;/ADSL&gt;&lt;DireccionIPDSLAM&gt;10.37.53.226&lt;/DireccionIPDSLAM&gt;&lt;UsuarioAcceso&gt;AAF2512693595/d93b46ee60f4&lt;/UsuarioAcceso&gt;&lt;Passwordid&gt;DVEUMHVHHT&lt;/Passwordid&gt;&lt;TechType&gt;FIBRA&lt;/TechType&gt;&lt;OLTCode&gt;OH_BOLALCDEG_I_7360&lt;/OLTCode&gt;&lt;OLTRack&gt;0&lt;/OLTRack&gt;&lt;OLTSubRack&gt;0&lt;/OLTSubRack&gt;&lt;OLTBoard&gt;0&lt;/OLTBoard&gt;&lt;OLTPort&gt;0&lt;/OLTPort&gt;&lt;PeSplitterSplitterCode&gt;SS3-43-03&lt;/PeSplitterSplitterCode&gt;&lt;PeTerminalEquipmentDistrCableCode&gt;0&lt;/PeTerminalEquipmentDistrCableCode&gt;&lt;PeTerminalEquipmentType&gt;6&lt;/PeTerminalEquipmentType&gt;&lt;PeTerminalEquipmentCode&gt;BADEL-PC3-43-03&lt;/PeTerminalEquipmentCode&gt;&lt;PeTerminalEquipmentOpticalTerminalCode&gt;BADEL-PC3-43-03&lt;/PeTerminalEquipmentOpticalTerminalCode&gt;&lt;PeTerminalEquipmentClientThreadId&gt;0&lt;/PeTerminalEquipmentClientThreadId&gt;&lt;PeTerminalEquipmentCtoFiberId&gt;7&lt;/PeTerminalEquipmentCtoFiberId&gt;&lt;/XA_BROADBAND_DATA&gt;</t>
  </si>
  <si>
    <t>AGENDAMIENTO se marca al 3146144252 contesta titular ARTHUR ANDERS ALM PAEZ Se agenda para 2026-05-15 AM observacion zona cerrada llamar antes Se valida datos correctos de la orden gestiona VALENTINA RAMIREZ 14/5/2026</t>
  </si>
  <si>
    <t>2026-05-10</t>
  </si>
  <si>
    <t>21872259</t>
  </si>
  <si>
    <t>FS202605101404384225_0788</t>
  </si>
  <si>
    <t>ARTHUR ANDERS ALM PAEZ</t>
  </si>
  <si>
    <t>1235043011</t>
  </si>
  <si>
    <t>KR   |3|    |     |  |CL   |6|    |     | 85 APT 804</t>
  </si>
  <si>
    <t>-75.55654669</t>
  </si>
  <si>
    <t>10.4008636</t>
  </si>
  <si>
    <t>3146144252</t>
  </si>
  <si>
    <t>OH_BOLHICTRB_I_5800</t>
  </si>
  <si>
    <t>FS202605101404384225</t>
  </si>
  <si>
    <t>1238338823</t>
  </si>
  <si>
    <t>2026-05-14 16:36|Reagendamiento de cita. se va a realizar la llamada al cliente|App chatbot#</t>
  </si>
  <si>
    <t>2026-05-13 18:30|AGENDAMIENTO se marca al 3146144252 contesta titular ARTHUR ANDERS ALM PAEZ Se agenda para 2026-05-14 12-4PM observacion zona cerrada llamar antes Se valida datos correctos de la orden gestiona VALENTINA RAMIREZ 13/5/2026|VALENTINA RAMIREZ#</t>
  </si>
  <si>
    <t>17786994950700341</t>
  </si>
  <si>
    <t>CAI_ONT32000010202605131411359074908139</t>
  </si>
  <si>
    <t>&lt;XA_BROADBAND_DATA&gt;&lt;Velocidad&gt;921600&lt;/Velocidad&gt;&lt;TipoIP&gt;DINAMICA&lt;/TipoIP&gt;&lt;ADSL&gt;-&lt;/ADSL&gt;&lt;DireccionIPDSLAM&gt;10.37.40.2&lt;/DireccionIPDSLAM&gt;&lt;UsuarioAcceso&gt;AAF2512711782/1ec04d79b1a4&lt;/UsuarioAcceso&gt;&lt;Passwordid&gt;SF48PL0NDL&lt;/Passwordid&gt;&lt;TechType&gt;FIBRA&lt;/TechType&gt;&lt;OLTCode&gt;OH_BOLHICTRB_I_5800&lt;/OLTCode&gt;&lt;OLTRack&gt;0&lt;/OLTRack&gt;&lt;OLTSubRack&gt;0&lt;/OLTSubRack&gt;&lt;OLTBoard&gt;0&lt;/OLTBoard&gt;&lt;OLTPort&gt;0&lt;/OLTPort&gt;&lt;PeSplitterSplitterCode&gt;SS3-101-06&lt;/PeSplitterSplitterCode&gt;&lt;PeTerminalEquipmentDistrCableCode&gt;0&lt;/PeTerminalEquipmentDistrCableCode&gt;&lt;PeTerminalEquipmentType&gt;6&lt;/PeTerminalEquipmentType&gt;&lt;PeTerminalEquipmentCode&gt;CENTR-PC3-101-06&lt;/PeTerminalEquipmentCode&gt;&lt;PeTerminalEquipmentOpticalTerminalCode&gt;CENTR-PC3-101-06&lt;/PeTerminalEquipmentOpticalTerminalCode&gt;&lt;PeTerminalEquipmentClientThreadId&gt;0&lt;/PeTerminalEquipmentClientThreadId&gt;&lt;PeTerminalEquipmentCtoFiberId&gt;8&lt;/PeTerminalEquipmentCtoFiberId&gt;&lt;/XA_BROADBAND_DATA&gt;</t>
  </si>
  <si>
    <t>AGENDAMIENTO se marca al 3233932471 contesta titular JAIRO CABARCAS Se agenda para 2026-05-15 AM observacion zona abierta llamar antes, adicional 3233932495 antonellla Se valida datos correctos de la orden gestiona VALENTINA RAMIREZ 14/5/2026</t>
  </si>
  <si>
    <t>21882547</t>
  </si>
  <si>
    <t>FS202605122005590191_3819</t>
  </si>
  <si>
    <t>6056275717</t>
  </si>
  <si>
    <t>IPVT:640003805329</t>
  </si>
  <si>
    <t>Jairo Cabarcas</t>
  </si>
  <si>
    <t>9298241</t>
  </si>
  <si>
    <t>KR   |18|    |     |  |CL   |14|    |     | 34 APT 2</t>
  </si>
  <si>
    <t>-75.41468743</t>
  </si>
  <si>
    <t>10.32852441</t>
  </si>
  <si>
    <t>3233932471</t>
  </si>
  <si>
    <t>OH_BOLALTACO_I_7360</t>
  </si>
  <si>
    <t>FS202605122005590191</t>
  </si>
  <si>
    <t>1042243970</t>
  </si>
  <si>
    <t>2026-05-14 16:55|Reagendamiento de cita. se va a realizar la llamada al cliente|App chatbot#2026-05-14 16:58|Reagendamiento de cita. Cliente no respondio la llamada IVR|App chatbot#</t>
  </si>
  <si>
    <t>17786344300570216</t>
  </si>
  <si>
    <t>CAI_ONT22000010202605122007106271994899</t>
  </si>
  <si>
    <t>&lt;XA_BROADBAND_DATA&gt;&lt;Velocidad&gt;921600&lt;/Velocidad&gt;&lt;TipoIP&gt;DINAMICA&lt;/TipoIP&gt;&lt;ADSL&gt;-&lt;/ADSL&gt;&lt;DireccionIPDSLAM&gt;10.37.54.214&lt;/DireccionIPDSLAM&gt;&lt;UsuarioAcceso&gt;AAF2512718639/144ead29c07a&lt;/UsuarioAcceso&gt;&lt;Passwordid&gt;H8HQ9D4F5E&lt;/Passwordid&gt;&lt;TechType&gt;FIBRA&lt;/TechType&gt;&lt;OLTCode&gt;OH_BOLALTACO_I_7360&lt;/OLTCode&gt;&lt;OLTRack&gt;0&lt;/OLTRack&gt;&lt;OLTSubRack&gt;0&lt;/OLTSubRack&gt;&lt;OLTBoard&gt;0&lt;/OLTBoard&gt;&lt;OLTPort&gt;0&lt;/OLTPort&gt;&lt;PeSplitterSplitterCode&gt;SS8-74-01&lt;/PeSplitterSplitterCode&gt;&lt;PeTerminalEquipmentDistrCableCode&gt;0&lt;/PeTerminalEquipmentDistrCableCode&gt;&lt;PeTerminalEquipmentType&gt;6&lt;/PeTerminalEquipmentType&gt;&lt;PeTerminalEquipmentCode&gt;CENTR-CT7/8-74-01&lt;/PeTerminalEquipmentCode&gt;&lt;PeTerminalEquipmentOpticalTerminalCode&gt;CENTR-CT7/8-74-01&lt;/PeTerminalEquipmentOpticalTerminalCode&gt;&lt;PeTerminalEquipmentClientThreadId&gt;0&lt;/PeTerminalEquipmentClientThreadId&gt;&lt;PeTerminalEquipmentCtoFiberId&gt;8&lt;/PeTerminalEquipmentCtoFiberId&gt;&lt;/XA_BROADBAND_DATA&gt;</t>
  </si>
  <si>
    <t>21855642</t>
  </si>
  <si>
    <t>FS202605061327142992_1208</t>
  </si>
  <si>
    <t>DIGITAL_PA LLAMAR ANTES DE IR _3057522765_3006409255_ MUCHAS GRACIAS!</t>
  </si>
  <si>
    <t>JULLIE JIMENEZ CASTRO</t>
  </si>
  <si>
    <t>1050965249</t>
  </si>
  <si>
    <t>6056521491</t>
  </si>
  <si>
    <t>BRR  |116|802 |     |  |MZA  |25|    |     | 01</t>
  </si>
  <si>
    <t>-75.46929765</t>
  </si>
  <si>
    <t>10.40018813</t>
  </si>
  <si>
    <t>3006409255</t>
  </si>
  <si>
    <t>FS202605061327142992</t>
  </si>
  <si>
    <t>SE AGENDA SEGUN SOLICITUD DEL ALIADO; GESTIONA ANGIE G 12/05/2026.</t>
  </si>
  <si>
    <t>21868426</t>
  </si>
  <si>
    <t>FS202605090832254175_3951</t>
  </si>
  <si>
    <t>DIGITAL_PA 12/05/2026_AM</t>
  </si>
  <si>
    <t>ORLANDO JOSE BARRIOS PUERTA</t>
  </si>
  <si>
    <t>73152097</t>
  </si>
  <si>
    <t>3008427232</t>
  </si>
  <si>
    <t>3183535256</t>
  </si>
  <si>
    <t>KR   |9(16904)|    |     |  |CL   |70(16904)|    |     | 55 APT 809</t>
  </si>
  <si>
    <t>-75.51604919</t>
  </si>
  <si>
    <t>10.450639</t>
  </si>
  <si>
    <t>3162710801</t>
  </si>
  <si>
    <t>CRESPO</t>
  </si>
  <si>
    <t>FS202605090832254175</t>
  </si>
  <si>
    <t>CANAL_AGENDAMIENTO_CV_ONNET_Titular JOSE FRANCISCO MORELO ORTIZ Técnico indica agenda confirmada con cliente para 2026-05-13 AM Se realiza actualización del servicio hacia la CTO, PC 4-15-04  Gestiona Y.G. Fecha 12/5/2026</t>
  </si>
  <si>
    <t>21860202</t>
  </si>
  <si>
    <t>FS202605071121592828_5035</t>
  </si>
  <si>
    <t>6056521759</t>
  </si>
  <si>
    <t>IPVT:640003800867</t>
  </si>
  <si>
    <t>JOSE FRANCISCO MORELO ORTIZ</t>
  </si>
  <si>
    <t>9175836</t>
  </si>
  <si>
    <t>3217120348</t>
  </si>
  <si>
    <t>KR   |91|A   |     |  |CL   |39|H   |     | 65 TOR 8 APT 751 APT 751</t>
  </si>
  <si>
    <t>-75.45884075</t>
  </si>
  <si>
    <t>10.3964284</t>
  </si>
  <si>
    <t>CJR TORRE DEL JARDIN</t>
  </si>
  <si>
    <t>OH_BOLALCDEJ_I_7360</t>
  </si>
  <si>
    <t>FS202605071121592828</t>
  </si>
  <si>
    <t>2026-05-09 07:59|Se llega a predio por medio de ubicaciÃ³n usuario no contesta llamada en recepciÃ³n |CRISTIAN ENRIQUE LUNA#2026-05-09 08:02|Incumplimiento de cita. se va a realizar la llamada al cliente|App chatbot#2026-05-09 08:05|Incumplimiento de cita. Cliente reagendara la cita|App chatbot#2026-05-11 10:16|Se solicita cambio de vÃ­as ya que la caja asignada se encuentra en otra torre y no hay comunicaciÃ³n para llevar el drop hasta esa parte de la torre|BRANDON LEE#2026-05-11 10:37|Se realiza proceso para cambio de vÃ­as ya que la pc asignada 1-15-04 se encuentra al otro lado de la torre se recomienda la pc 3-15-04. Y la pc 4-15-04|BRANDON LEE#</t>
  </si>
  <si>
    <t>2026-05-12 08:07|CANAL_AGENDAMIENTO_CV_ONNET_Titular JOSE FRANCISCO MORELO ORTIZTÃ©cnico indica agenda confirmada con cliente para 2026-05-13 AMSe realiza actualizaciÃ³n del servicio hacia la CTO PC 4-15-04 Gestiona Y.G.Fecha 12/5/2026|YEISSY ABIGAIL GUERRERO#2026-05-13 09:37|pc asignada 1-15-04 se encuentra al otro lado de la torre se recomienda  la pc 4-15-04recursos mal aprovisionados.|DONALD VASQUEZ#</t>
  </si>
  <si>
    <t>1778171045042037</t>
  </si>
  <si>
    <t>CAI_ONT22000010202605071124059628221973</t>
  </si>
  <si>
    <t>&lt;XA_BROADBAND_DATA&gt;&lt;Velocidad&gt;921600&lt;/Velocidad&gt;&lt;TipoIP&gt;DINAMICA&lt;/TipoIP&gt;&lt;ADSL&gt;-&lt;/ADSL&gt;&lt;DireccionIPDSLAM&gt;10.37.55.146&lt;/DireccionIPDSLAM&gt;&lt;UsuarioAcceso&gt;AAF2512704140/7d7b3498acf4&lt;/UsuarioAcceso&gt;&lt;Passwordid&gt;1R2OP4HQD0&lt;/Passwordid&gt;&lt;TechType&gt;FIBRA&lt;/TechType&gt;&lt;OLTCode&gt;OH_BOLALCDEJ_I_7360&lt;/OLTCode&gt;&lt;OLTRack&gt;0&lt;/OLTRack&gt;&lt;OLTSubRack&gt;0&lt;/OLTSubRack&gt;&lt;OLTBoard&gt;0&lt;/OLTBoard&gt;&lt;OLTPort&gt;0&lt;/OLTPort&gt;&lt;PeSplitterSplitterCode&gt;SS1-15-04&lt;/PeSplitterSplitterCode&gt;&lt;PeTerminalEquipmentDistrCableCode&gt;0&lt;/PeTerminalEquipmentDistrCableCode&gt;&lt;PeTerminalEquipmentType&gt;6&lt;/PeTerminalEquipmentType&gt;&lt;PeTerminalEquipmentCode&gt;BADEL-PC1-15-04&lt;/PeTerminalEquipmentCode&gt;&lt;PeTerminalEquipmentOpticalTerminalCode&gt;BADEL-PC1-15-04&lt;/PeTerminalEquipmentOpticalTerminalCode&gt;&lt;PeTerminalEquipmentClientThreadId&gt;0&lt;/PeTerminalEquipmentClientThreadId&gt;&lt;PeTerminalEquipmentCtoFiberId&gt;1&lt;/PeTerminalEquipmentCtoFiberId&gt;&lt;/XA_BROADBAND_DATA&gt;</t>
  </si>
  <si>
    <t>21884313</t>
  </si>
  <si>
    <t>FS202605131138590392_7351</t>
  </si>
  <si>
    <t>6056275330</t>
  </si>
  <si>
    <t>IPVT:640003806193</t>
  </si>
  <si>
    <t>WILMER ANDRES ARRIETA SIERRA</t>
  </si>
  <si>
    <t>1143368677</t>
  </si>
  <si>
    <t>3002605000</t>
  </si>
  <si>
    <t>CL   |30|    |     |  |KR   |13|B   |     | 06 APT 1</t>
  </si>
  <si>
    <t>-75.40933297</t>
  </si>
  <si>
    <t>10.33713646</t>
  </si>
  <si>
    <t>FS202605131138590392</t>
  </si>
  <si>
    <t>2026-05-14 08:50|Reagendamiento de cita. se va a realizar la llamada al cliente|App chatbot#2026-05-14 08:55|Reagendamiento de cita. Cliente no respondio la llamada IVR|App chatbot#</t>
  </si>
  <si>
    <t>17786903800600444</t>
  </si>
  <si>
    <t>CAI_ONT22000010202605131139401163000746</t>
  </si>
  <si>
    <t>&lt;XA_BROADBAND_DATA&gt;&lt;Velocidad&gt;921600&lt;/Velocidad&gt;&lt;TipoIP&gt;DINAMICA&lt;/TipoIP&gt;&lt;ADSL&gt;-&lt;/ADSL&gt;&lt;DireccionIPDSLAM&gt;10.37.54.214&lt;/DireccionIPDSLAM&gt;&lt;UsuarioAcceso&gt;AAF2512720085/d77e2b5a3cf8&lt;/UsuarioAcceso&gt;&lt;Passwordid&gt;AOUSCU9UD3&lt;/Passwordid&gt;&lt;TechType&gt;FIBRA&lt;/TechType&gt;&lt;OLTCode&gt;OH_BOLALTACO_I_7360&lt;/OLTCode&gt;&lt;OLTRack&gt;0&lt;/OLTRack&gt;&lt;OLTSubRack&gt;0&lt;/OLTSubRack&gt;&lt;OLTBoard&gt;0&lt;/OLTBoard&gt;&lt;OLTPort&gt;0&lt;/OLTPort&gt;&lt;PeSplitterSplitterCode&gt;SS5-20-01&lt;/PeSplitterSplitterCode&gt;&lt;PeTerminalEquipmentDistrCableCode&gt;0&lt;/PeTerminalEquipmentDistrCableCode&gt;&lt;PeTerminalEquipmentType&gt;6&lt;/PeTerminalEquipmentType&gt;&lt;PeTerminalEquipmentCode&gt;CENTR-CT5-20-01&lt;/PeTerminalEquipmentCode&gt;&lt;PeTerminalEquipmentOpticalTerminalCode&gt;CENTR-CT5-20-01&lt;/PeTerminalEquipmentOpticalTerminalCode&gt;&lt;PeTerminalEquipmentClientThreadId&gt;0&lt;/PeTerminalEquipmentClientThreadId&gt;&lt;PeTerminalEquipmentCtoFiberId&gt;4&lt;/PeTerminalEquipmentCtoFiberId&gt;&lt;/XA_BROADBAND_DATA&gt;</t>
  </si>
  <si>
    <t>21886774</t>
  </si>
  <si>
    <t>FS202605131647080547_5642</t>
  </si>
  <si>
    <t>RODRIGO RODRIGO BENEDETTI LAMBIS</t>
  </si>
  <si>
    <t>7482375</t>
  </si>
  <si>
    <t>6790123</t>
  </si>
  <si>
    <t>CJR  |116|742 |     |  |MZA  |0|E   |     | 19</t>
  </si>
  <si>
    <t>-75.47443742</t>
  </si>
  <si>
    <t>10.38439582</t>
  </si>
  <si>
    <t>3182545228</t>
  </si>
  <si>
    <t>CJR NEOS ALAM VICTOR</t>
  </si>
  <si>
    <t>FS202605131647080547</t>
  </si>
  <si>
    <t>CANAL_AGENDAMIENTO_CV_ONNET_Titular Luisa fernanda Gomez Yepez Técnico indica agenda confirmada con cliente para 2026-05-13 AM Se realiza actualización de CTO al servicio, se realiza cambio de vías sobre la CTO a CT1-50 -01 según lo solicitado.  Gestiona Loren Mondragon Fecha 12/5/2026</t>
  </si>
  <si>
    <t>21827558</t>
  </si>
  <si>
    <t>EC202604290924379933_5325</t>
  </si>
  <si>
    <t>QC - CLIENTE DESISTE DEL SERVICIO / DEMORAS EN LA INSTALACION</t>
  </si>
  <si>
    <t>Luisa fernanda G¿mez Yepez</t>
  </si>
  <si>
    <t>1000574428</t>
  </si>
  <si>
    <t>KR   |14|A   |     |  |CL   |28|    |     |  45</t>
  </si>
  <si>
    <t>-75.4138189</t>
  </si>
  <si>
    <t>10.33622939</t>
  </si>
  <si>
    <t>3004977476</t>
  </si>
  <si>
    <t>EC202604290924379933</t>
  </si>
  <si>
    <t>1007738319</t>
  </si>
  <si>
    <t>2026-05-01 14:16|CENTR-CT7-52-01 no se encuentra en la ubicaciÃ³n del cliente se solicita cambio de CTO -centrCT1-50 -01|BRAYAN ANDRES VILLALBA#2026-05-13 09:08|13-05-2026 09 08Gestion quiebre. Inicio de Flujo.|App chatbot#2026-05-13 09:12|13-05-2026 09 12Gestion quiebre. Inicio de Flujo.|App chatbot#</t>
  </si>
  <si>
    <t>2026-05-01 15:06|CT7-52-01 origen no se encuentra en la zona se recomienda cambio vias CT1-50-01 destino|DONALD VASQUEZ#2026-05-12 13:03|CANAL_AGENDAMIENTO_CV_ONNET_Titular Luisa fernanda Gomez YepezTÃ©cnico indica agenda confirmada con cliente para 2026-05-13 AMSe realiza actualizaciÃ³n de CTO al servicio se realiza cambio de vÃ­as sobre la CTO a CT1-50 -01 segÃºn lo solicitado. Gestiona Loren MondragonFecha 12/5/2026|LOREN ANID MONDRAGON#</t>
  </si>
  <si>
    <t>17774761200410266</t>
  </si>
  <si>
    <t>CAI_ONT32000010202604291022006017790610</t>
  </si>
  <si>
    <t>&lt;XA_BROADBAND_DATA&gt;&lt;Velocidad&gt;921600&lt;/Velocidad&gt;&lt;TipoIP&gt;dinamica&lt;/TipoIP&gt;&lt;Puerto/&gt;&lt;POTS/&gt;&lt;ADSL&gt;-&lt;/ADSL&gt;&lt;DireccionIPDSLAM&gt;10.37.54.214&lt;/DireccionIPDSLAM&gt;&lt;DireccionIPWAN/&gt;&lt;DireccionIPLAN/&gt;&lt;MascaraLAN/&gt;&lt;Frame/&gt;&lt;Slot/&gt;&lt;Rack/&gt;&lt;Subrack/&gt;&lt;VpiVciCliente&gt;/&lt;/VpiVciCliente&gt;&lt;UsuarioAcceso&gt;AAF2512685177/169a66a3fa1b&lt;/UsuarioAcceso&gt;&lt;Passwordid&gt;R25Q8CU6JG&lt;/Passwordid&gt;&lt;TechType&gt;FIBRA&lt;/TechType&gt;&lt;OLTCode&gt;OH_BOLALTACO_I_7360_Turbaco_Centro&lt;/OLTCode&gt;&lt;OLTRack&gt;0&lt;/OLTRack&gt;&lt;OLTSubRack&gt;1&lt;/OLTSubRack&gt;&lt;OLTBoard&gt;1&lt;/OLTBoard&gt;&lt;OLTPort&gt;432&lt;/OLTPort&gt;&lt;PeSplitterSplitterCode/&gt;&lt;PeTerminalEquipmentDistrCableCode&gt;GD-00-00&lt;/PeTerminalEquipmentDistrCableCode&gt;&lt;PeTerminalEquipmentDistrLateralCableCode/&gt;&lt;PeTerminalEquipmentType&gt;6&lt;/PeTerminalEquipmentType&gt;&lt;PeTerminalEquipmentCode&gt;CENTR-CT1-50-01&lt;/PeTerminalEquipmentCode&gt;&lt;PeTerminalEquipmentAddress&gt;1383600013836&lt;/PeTerminalEquipmentAddress&gt;&lt;PeTerminalEquipmentOpticalTerminalCode&gt;CENTR-CT1-50-01&lt;/PeTerminalEquipmentOpticalTerminalCode&gt;&lt;PeTerminalEquipmentClientThreadId&gt;10&lt;/PeTerminalEquipmentClientThreadId&gt;&lt;PeTerminalEquipmentCtoFiberId&gt;1&lt;/PeTerminalEquipmentCtoFiberId&gt;&lt;MediaTypeLastMileOld/&gt;&lt;HSIAccessPortTypeOld/&gt;&lt;RFS_LAST_MILE_Modified_New/&gt;&lt;RFS_ACCESS_PORT_Modified_New&gt;true&lt;/RFS_ACCESS_PORT_Modified_New&gt;&lt;/XA_BROADBAND_DATA&gt;</t>
  </si>
  <si>
    <t>21866621</t>
  </si>
  <si>
    <t>FS202605081529002987_4849</t>
  </si>
  <si>
    <t>ALBERTO LUIS BUELVAS SUSA</t>
  </si>
  <si>
    <t>73191727</t>
  </si>
  <si>
    <t>13441428</t>
  </si>
  <si>
    <t>85627450</t>
  </si>
  <si>
    <t>CL   |26|    |     |  |KR   |18|B   |     | 07</t>
  </si>
  <si>
    <t>-75.53887406</t>
  </si>
  <si>
    <t>10.4157084</t>
  </si>
  <si>
    <t>3135627450</t>
  </si>
  <si>
    <t>FS202605081529002987</t>
  </si>
  <si>
    <t>80054424</t>
  </si>
  <si>
    <t>2026-05-09 14:56|Se procede a hacer el quiebre ya que la cto asociada estÃ¡ a dos cuadras de distancia excede el lÃ­mite de capacidad de La firma por lo tanto se pasa a al quiebre o a razonarla|JHON ALEXIS VELASCO#2026-05-09 15:01|La de toa excede el lÃ­mite de fibra mÃ¡s de500 la mÃ¡s serca es la 4  79 02|JHON ALEXIS VELASCO#</t>
  </si>
  <si>
    <t>2026-05-09 15:52|CT ASIGNADA CENTR-CT3-79-02 SE ENCUENTRA A MÃS DE 600 MTS EXCEDE DISTANCIA SE RECOMIENDA LA CT2-05-2 Y LA CT4-79-2|JOEL MORENO#</t>
  </si>
  <si>
    <t>17783416900560261</t>
  </si>
  <si>
    <t>CAI_ONT32000010202605091048109285225716</t>
  </si>
  <si>
    <t>&lt;XA_BROADBAND_DATA&gt;&lt;Velocidad&gt;921600&lt;/Velocidad&gt;&lt;TipoIP&gt;DINAMICA&lt;/TipoIP&gt;&lt;ADSL&gt;-&lt;/ADSL&gt;&lt;DireccionIPDSLAM&gt;10.37.40.2&lt;/DireccionIPDSLAM&gt;&lt;UsuarioAcceso&gt;AAF2512708641/9cd3c49062ea&lt;/UsuarioAcceso&gt;&lt;Passwordid&gt;MGCSMJKUQN&lt;/Passwordid&gt;&lt;TechType&gt;FIBRA&lt;/TechType&gt;&lt;OLTCode&gt;OH_BOLHICTRB_I_5800&lt;/OLTCode&gt;&lt;OLTRack&gt;0&lt;/OLTRack&gt;&lt;OLTSubRack&gt;0&lt;/OLTSubRack&gt;&lt;OLTBoard&gt;0&lt;/OLTBoard&gt;&lt;OLTPort&gt;0&lt;/OLTPort&gt;&lt;PeSplitterSplitterCode&gt;SS3-79-02&lt;/PeSplitterSplitterCode&gt;&lt;PeTerminalEquipmentDistrCableCode&gt;0&lt;/PeTerminalEquipmentDistrCableCode&gt;&lt;PeTerminalEquipmentType&gt;6&lt;/PeTerminalEquipmentType&gt;&lt;PeTerminalEquipmentCode&gt;CENTR-CT3-79-02&lt;/PeTerminalEquipmentCode&gt;&lt;PeTerminalEquipmentOpticalTerminalCode&gt;CENTR-CT3-79-02&lt;/PeTerminalEquipmentOpticalTerminalCode&gt;&lt;PeTerminalEquipmentClientThreadId&gt;0&lt;/PeTerminalEquipmentClientThreadId&gt;&lt;PeTerminalEquipmentCtoFiberId&gt;8&lt;/PeTerminalEquipmentCtoFiberId&gt;&lt;/XA_BROADBAND_DATA&gt;</t>
  </si>
  <si>
    <t>Cliente con material cargado - Anderson Oviedo</t>
  </si>
  <si>
    <t>2026-04-21</t>
  </si>
  <si>
    <t>21796323</t>
  </si>
  <si>
    <t>FS202604211816198820_6710</t>
  </si>
  <si>
    <t>Pendiente respuesta Asistec</t>
  </si>
  <si>
    <t>Contratista solicita adelantar - Pendiente - Formulario CONTRATISTA - Gestiona Katherin Gutierrez 06/05/2026 null</t>
  </si>
  <si>
    <t>OSCAR LUIS TORRES PEREZ</t>
  </si>
  <si>
    <t>9285244</t>
  </si>
  <si>
    <t>3165371737</t>
  </si>
  <si>
    <t>DG   |36(16824)|B   |     |  |KR   |80(16824)|M   |     | 227 TOR 1 APT 501 APT 501</t>
  </si>
  <si>
    <t>-75.46591246</t>
  </si>
  <si>
    <t>10.39066365</t>
  </si>
  <si>
    <t>FS202604211816198820</t>
  </si>
  <si>
    <t>1143363560</t>
  </si>
  <si>
    <t>serialNumber:90D3CF0C8160 ; WifiSSID:06fbc38fea41 ; WifiPassword:1e5fb0f09a8a</t>
  </si>
  <si>
    <t>17768731700580960</t>
  </si>
  <si>
    <t>CAI_ONT32000010202604221052506734270396</t>
  </si>
  <si>
    <t>&lt;XA_BROADBAND_DATA&gt;&lt;Velocidad&gt;921600&lt;/Velocidad&gt;&lt;TipoIP&gt;DINAMICA&lt;/TipoIP&gt;&lt;ADSL&gt;-&lt;/ADSL&gt;&lt;DireccionIPDSLAM&gt;10.37.40.6&lt;/DireccionIPDSLAM&gt;&lt;UsuarioAcceso&gt;AAF2512666996/08da2bbbbbce&lt;/UsuarioAcceso&gt;&lt;Passwordid&gt;AT5AFAVQOO&lt;/Passwordid&gt;&lt;TechType&gt;FIBRA&lt;/TechType&gt;&lt;OLTCode&gt;OH_BOLHICDEL_I_5800&lt;/OLTCode&gt;&lt;OLTRack&gt;0&lt;/OLTRack&gt;&lt;OLTSubRack&gt;0&lt;/OLTSubRack&gt;&lt;OLTBoard&gt;0&lt;/OLTBoard&gt;&lt;OLTPort&gt;0&lt;/OLTPort&gt;&lt;PeSplitterSplitterCode&gt;SS1-12-01&lt;/PeSplitterSplitterCode&gt;&lt;PeTerminalEquipmentDistrCableCode&gt;0&lt;/PeTerminalEquipmentDistrCableCode&gt;&lt;PeTerminalEquipmentType&gt;6&lt;/PeTerminalEquipmentType&gt;&lt;PeTerminalEquipmentCode&gt;BADEL-PC1-12-01&lt;/PeTerminalEquipmentCode&gt;&lt;PeTerminalEquipmentOpticalTerminalCode&gt;BADEL-PC1-12-01&lt;/PeTerminalEquipmentOpticalTerminalCode&gt;&lt;PeTerminalEquipmentClientThreadId&gt;0&lt;/PeTerminalEquipmentClientThreadId&gt;&lt;PeTerminalEquipmentCtoFiberId&gt;6&lt;/PeTerminalEquipmentCtoFiberId&gt;&lt;/XA_BROADBAND_DATA&gt;</t>
  </si>
  <si>
    <t>21829673</t>
  </si>
  <si>
    <t>FS202604291422551271_4856</t>
  </si>
  <si>
    <t>6056516656</t>
  </si>
  <si>
    <t>IPVT:640003795290</t>
  </si>
  <si>
    <t>AMANDA ISLENA BARBOSA FORERO</t>
  </si>
  <si>
    <t>21178882</t>
  </si>
  <si>
    <t>3202458105</t>
  </si>
  <si>
    <t>KR   |1|    |     |  |CL   |1|A   |     | 103 APT 401</t>
  </si>
  <si>
    <t>-75.56295932</t>
  </si>
  <si>
    <t>10.3980484</t>
  </si>
  <si>
    <t>3203458105</t>
  </si>
  <si>
    <t>EL LAGUITO</t>
  </si>
  <si>
    <t>FS202604291422551271</t>
  </si>
  <si>
    <t>2026-05-05 15:00|Reporte de daÃ±o masivo. Inicio de flujo|App chatbot#2026-05-05 15:01|Reporte de daÃ±o masivo. Inicio de flujo|App chatbot#</t>
  </si>
  <si>
    <t>2026-05-05 15:03|ID del caso 3338907 PUERTO CON ENFRENTADOR DAÃ‘ADO|CINDY PAOLA GOMEZ#</t>
  </si>
  <si>
    <t>17774985450230114</t>
  </si>
  <si>
    <t>CAI_ONT22000010202604291635452294734797</t>
  </si>
  <si>
    <t>&lt;XA_BROADBAND_DATA&gt;&lt;Velocidad&gt;921600&lt;/Velocidad&gt;&lt;TipoIP&gt;DINAMICA&lt;/TipoIP&gt;&lt;ADSL&gt;-&lt;/ADSL&gt;&lt;DireccionIPDSLAM&gt;10.37.40.2&lt;/DireccionIPDSLAM&gt;&lt;UsuarioAcceso&gt;AAF2512687030/f227992fa3eb&lt;/UsuarioAcceso&gt;&lt;Passwordid&gt;51FG59K8S9&lt;/Passwordid&gt;&lt;TechType&gt;FIBRA&lt;/TechType&gt;&lt;OLTCode&gt;OH_BOLHICTRB_I_5800&lt;/OLTCode&gt;&lt;OLTRack&gt;0&lt;/OLTRack&gt;&lt;OLTSubRack&gt;0&lt;/OLTSubRack&gt;&lt;OLTBoard&gt;0&lt;/OLTBoard&gt;&lt;OLTPort&gt;0&lt;/OLTPort&gt;&lt;PeSplitterSplitterCode&gt;SS8-26-06&lt;/PeSplitterSplitterCode&gt;&lt;PeTerminalEquipmentDistrCableCode&gt;0&lt;/PeTerminalEquipmentDistrCableCode&gt;&lt;PeTerminalEquipmentType&gt;6&lt;/PeTerminalEquipmentType&gt;&lt;PeTerminalEquipmentCode&gt;CENTR-PC8-26-06&lt;/PeTerminalEquipmentCode&gt;&lt;PeTerminalEquipmentOpticalTerminalCode&gt;CENTR-PC8-26-06&lt;/PeTerminalEquipmentOpticalTerminalCode&gt;&lt;PeTerminalEquipmentClientThreadId&gt;0&lt;/PeTerminalEquipmentClientThreadId&gt;&lt;PeTerminalEquipmentCtoFiberId&gt;8&lt;/PeTerminalEquipmentCtoFiberId&gt;&lt;/XA_BROADBAND_DATA&gt;</t>
  </si>
  <si>
    <t>21861572</t>
  </si>
  <si>
    <t>FS202605071434453122_8206</t>
  </si>
  <si>
    <t>6056522134</t>
  </si>
  <si>
    <t>IPVT:640003801171</t>
  </si>
  <si>
    <t>CARLOTA ESTHER VERBEL MADRIGAL</t>
  </si>
  <si>
    <t>1143351695</t>
  </si>
  <si>
    <t>KR   |79(16824)|C   |     |  |DG   |36(16824)|    |     | 14 APT 401</t>
  </si>
  <si>
    <t>-75.47257043</t>
  </si>
  <si>
    <t>10.39399396</t>
  </si>
  <si>
    <t>3105060547</t>
  </si>
  <si>
    <t>FS202605071434453122</t>
  </si>
  <si>
    <t>serialNumber:0833ED9BD100 ; WifiSSID:f7549b01b16c ; WifiPassword:f7549b01b16c</t>
  </si>
  <si>
    <t>1778182535055013</t>
  </si>
  <si>
    <t>CAI_ONT22000010202605071435359863930697</t>
  </si>
  <si>
    <t>&lt;XA_BROADBAND_DATA&gt;&lt;Velocidad&gt;921600&lt;/Velocidad&gt;&lt;TipoIP&gt;DINAMICA&lt;/TipoIP&gt;&lt;ADSL&gt;-&lt;/ADSL&gt;&lt;DireccionIPDSLAM&gt;10.37.52.30&lt;/DireccionIPDSLAM&gt;&lt;UsuarioAcceso&gt;AAF2512704922/b9c35d3a3f87&lt;/UsuarioAcceso&gt;&lt;Passwordid&gt;95LFHKS607&lt;/Passwordid&gt;&lt;TechType&gt;FIBRA&lt;/TechType&gt;&lt;OLTCode&gt;OH_BOLHICDEE_I_5800&lt;/OLTCode&gt;&lt;OLTRack&gt;0&lt;/OLTRack&gt;&lt;OLTSubRack&gt;0&lt;/OLTSubRack&gt;&lt;OLTBoard&gt;0&lt;/OLTBoard&gt;&lt;OLTPort&gt;0&lt;/OLTPort&gt;&lt;PeSplitterSplitterCode&gt;SS8-27-11&lt;/PeSplitterSplitterCode&gt;&lt;PeTerminalEquipmentDistrCableCode&gt;0&lt;/PeTerminalEquipmentDistrCableCode&gt;&lt;PeTerminalEquipmentType&gt;6&lt;/PeTerminalEquipmentType&gt;&lt;PeTerminalEquipmentCode&gt;BADEL-CT8-27-11&lt;/PeTerminalEquipmentCode&gt;&lt;PeTerminalEquipmentOpticalTerminalCode&gt;BADEL-CT8-27-11&lt;/PeTerminalEquipmentOpticalTerminalCode&gt;&lt;PeTerminalEquipmentClientThreadId&gt;0&lt;/PeTerminalEquipmentClientThreadId&gt;&lt;PeTerminalEquipmentCtoFiberId&gt;6&lt;/PeTerminalEquipmentCtoFiberId&gt;&lt;/XA_BROADBAND_DATA&gt;</t>
  </si>
  <si>
    <t>21873992</t>
  </si>
  <si>
    <t>FS202605111115403197_7879</t>
  </si>
  <si>
    <t>SANTIAGO PASCUAL PINAUD MORENO</t>
  </si>
  <si>
    <t>1126764357</t>
  </si>
  <si>
    <t>CL   |29|E   |     |  |KR   |20|    |     | 141 TOR 1 APT 201 APT 201</t>
  </si>
  <si>
    <t>-75.5324285</t>
  </si>
  <si>
    <t>10.4190427</t>
  </si>
  <si>
    <t>3116834568</t>
  </si>
  <si>
    <t>PIE DE LA POPA</t>
  </si>
  <si>
    <t>FS202605111115403197</t>
  </si>
  <si>
    <t>5551047505668</t>
  </si>
  <si>
    <t>2026-05-14 13:02|cto asignada corresponde a la zona de badel y todas las vias salen de badel la direccion del usuario CL 29E KR 20 141 TOR 1 APT 201 APT 201 PIE DE LA POPA le corresponden vias OH_BOLALCTRC_I_7360   cto que le sirve PC2-35-01 OH_BOLALCTRC_I_7360    localidad 130011001|ORLANDO MARIA MALO#</t>
  </si>
  <si>
    <t>2026-05-13 09:24|cto asignada corresponde a la zona de badel y todas las vias salen de badel la direccion del usuario CL 29E KR 20 141 TOR 1 APT 201 APT 201 PIE DE LA POPA le corresponden vias  OH_BOLALCTRC_I_7360 |YULIXA ANDREA PAEZ#2026-05-14 12:59|cto asignada corresponde a la zona de badel y todas las vias salen de badel la direccion del usuario CL 29E KR 20 141 TOR 1 APT 201 APT 201 PIE DE LA POPA le corresponden vias OH_BOLALCTRC_I_7360   cto que le sirve PC2-35-01 OH_BOLALCTRC_I_7360    localidad 130011001|YULIXA ANDREA PAEZ#2026-05-14 15:45|DirecciÃ³n correcta CL 29 E  KR  20 141 TOR 1 APT 201 APT 201es en el barrio del pie de la popa|YULIXA ANDREA PAEZ#</t>
  </si>
  <si>
    <t>17785162050581454</t>
  </si>
  <si>
    <t>CAI_ONT32000010202605111116457187892326</t>
  </si>
  <si>
    <t>&lt;XA_BROADBAND_DATA&gt;&lt;Velocidad&gt;921600&lt;/Velocidad&gt;&lt;TipoIP&gt;DINAMICA&lt;/TipoIP&gt;&lt;ADSL&gt;-&lt;/ADSL&gt;&lt;DireccionIPDSLAM&gt;10.37.40.6&lt;/DireccionIPDSLAM&gt;&lt;UsuarioAcceso&gt;AAF2512712776/8be7742b4bd7&lt;/UsuarioAcceso&gt;&lt;Passwordid&gt;OCU3AUHIUN&lt;/Passwordid&gt;&lt;TechType&gt;FIBRA&lt;/TechType&gt;&lt;OLTCode&gt;OH_BOLHICDEL_I_5800&lt;/OLTCode&gt;&lt;OLTRack&gt;0&lt;/OLTRack&gt;&lt;OLTSubRack&gt;0&lt;/OLTSubRack&gt;&lt;OLTBoard&gt;0&lt;/OLTBoard&gt;&lt;OLTPort&gt;0&lt;/OLTPort&gt;&lt;PeSplitterSplitterCode&gt;SS2-35-01&lt;/PeSplitterSplitterCode&gt;&lt;PeTerminalEquipmentDistrCableCode&gt;0&lt;/PeTerminalEquipmentDistrCableCode&gt;&lt;PeTerminalEquipmentType&gt;6&lt;/PeTerminalEquipmentType&gt;&lt;PeTerminalEquipmentCode&gt;BADEL-PC2-35-01&lt;/PeTerminalEquipmentCode&gt;&lt;PeTerminalEquipmentOpticalTerminalCode&gt;BADEL-PC2-35-01&lt;/PeTerminalEquipmentOpticalTerminalCode&gt;&lt;PeTerminalEquipmentClientThreadId&gt;0&lt;/PeTerminalEquipmentClientThreadId&gt;&lt;PeTerminalEquipmentCtoFiberId&gt;1&lt;/PeTerminalEquipmentCtoFiberId&gt;&lt;/XA_BROADBAND_DATA&gt;</t>
  </si>
  <si>
    <t>21882000</t>
  </si>
  <si>
    <t>FS202605121741460204_3572</t>
  </si>
  <si>
    <t>6056513519</t>
  </si>
  <si>
    <t>IPVT:640003805752</t>
  </si>
  <si>
    <t>VIVIAN IVON CORREA PUELLO</t>
  </si>
  <si>
    <t>22460930</t>
  </si>
  <si>
    <t>KR   |71|    |     |  |CL   |30|    |     | 136 TOR C APT 305 APT 305</t>
  </si>
  <si>
    <t>-75.47903825</t>
  </si>
  <si>
    <t>10.3903513</t>
  </si>
  <si>
    <t>Convergente Plan Voz Ilimitado Nacional 200 Min LDI TRIO_23493 Descuento Convergente LB+BA+TV 100% x 1 Mes_13217  Preferido Fijo Movil Incluido_20030Convergente_Plan Ancha 900Mbps_IPTV 2deco_Mov Ilim_Win Play_Trio_25348 Descuento 100% cargo de instalacion Banda Ancha_17733  Cargo de Instalacion Banda Ancha_10319  Descuento Convergente LB+BA+TV 100% x 1 Mes_13217Plan IPTV TRIO_RV_25357 Deco Incluido IPTV_40045  Descuento Convergente LB+BA+TV 100% x 1 Mes_13217  Segundo Deco Incluido IPTV_40098  Bundled_Decos Adicionales IPTV_10933</t>
  </si>
  <si>
    <t>3104445368</t>
  </si>
  <si>
    <t>FS202605121741460204</t>
  </si>
  <si>
    <t>5551102808834</t>
  </si>
  <si>
    <t>2026-05-13 09:47|Se encuentra servicio activo de tigo se deja soporte fotografico|YOSIMAR FERNANDO#</t>
  </si>
  <si>
    <t>2026-05-13 09:48|SE CANCELA EL PEDIDO YA QUE SE ENCONTRO UN SERVICIO DE TIGO ACTIVO|MARICELA GONZALEZ#</t>
  </si>
  <si>
    <t>17786258650550267</t>
  </si>
  <si>
    <t>CAI_ONT22000010202605121744256796659078</t>
  </si>
  <si>
    <t>&lt;XA_BROADBAND_DATA&gt;&lt;Velocidad&gt;921600&lt;/Velocidad&gt;&lt;TipoIP&gt;DINAMICA&lt;/TipoIP&gt;&lt;ADSL&gt;-&lt;/ADSL&gt;&lt;DireccionIPDSLAM&gt;10.37.40.6&lt;/DireccionIPDSLAM&gt;&lt;UsuarioAcceso&gt;AAF2512718237/38c4de5598a6&lt;/UsuarioAcceso&gt;&lt;Passwordid&gt;S7C6EFO3RL&lt;/Passwordid&gt;&lt;TechType&gt;FIBRA&lt;/TechType&gt;&lt;OLTCode&gt;OH_BOLHICDEL_I_5800&lt;/OLTCode&gt;&lt;OLTRack&gt;0&lt;/OLTRack&gt;&lt;OLTSubRack&gt;0&lt;/OLTSubRack&gt;&lt;OLTBoard&gt;0&lt;/OLTBoard&gt;&lt;OLTPort&gt;0&lt;/OLTPort&gt;&lt;PeSplitterSplitterCode&gt;SS6-14-05&lt;/PeSplitterSplitterCode&gt;&lt;PeTerminalEquipmentDistrCableCode&gt;0&lt;/PeTerminalEquipmentDistrCableCode&gt;&lt;PeTerminalEquipmentType&gt;6&lt;/PeTerminalEquipmentType&gt;&lt;PeTerminalEquipmentCode&gt;BADEL-PC6-14-05&lt;/PeTerminalEquipmentCode&gt;&lt;PeTerminalEquipmentOpticalTerminalCode&gt;BADEL-PC6-14-05&lt;/PeTerminalEquipmentOpticalTerminalCode&gt;&lt;PeTerminalEquipmentClientThreadId&gt;0&lt;/PeTerminalEquipmentClientThreadId&gt;&lt;PeTerminalEquipmentCtoFiberId&gt;7&lt;/PeTerminalEquipmentCtoFiberId&gt;&lt;/XA_BROADBAND_DATA&gt;</t>
  </si>
  <si>
    <t>21880053</t>
  </si>
  <si>
    <t>FS202605121307210119_6010</t>
  </si>
  <si>
    <t>MARTHA LILIANA VASQUEZ PEREZ</t>
  </si>
  <si>
    <t>1047464018</t>
  </si>
  <si>
    <t>KR   |89|    |     |  |CL   |37|    |     | 77 TOR 6 APT 802 APT 802</t>
  </si>
  <si>
    <t>-75.46208217</t>
  </si>
  <si>
    <t>10.3869007</t>
  </si>
  <si>
    <t>5551047450144</t>
  </si>
  <si>
    <t>17786093000540116</t>
  </si>
  <si>
    <t>CAI_ONT32000010202605121308205835926530</t>
  </si>
  <si>
    <t>&lt;XA_BROADBAND_DATA&gt;&lt;Velocidad&gt;921600&lt;/Velocidad&gt;&lt;TipoIP&gt;DINAMICA&lt;/TipoIP&gt;&lt;ADSL&gt;-&lt;/ADSL&gt;&lt;DireccionIPDSLAM&gt;10.37.51.18&lt;/DireccionIPDSLAM&gt;&lt;UsuarioAcceso&gt;AAF2512716762/e76d22e56d1d&lt;/UsuarioAcceso&gt;&lt;Passwordid&gt;KQQMNT6L06&lt;/Passwordid&gt;&lt;TechType&gt;FIBRA&lt;/TechType&gt;&lt;OLTCode&gt;OH_BOLHICDED_I_5800&lt;/OLTCode&gt;&lt;OLTRack&gt;0&lt;/OLTRack&gt;&lt;OLTSubRack&gt;0&lt;/OLTSubRack&gt;&lt;OLTBoard&gt;0&lt;/OLTBoard&gt;&lt;OLTPort&gt;0&lt;/OLTPort&gt;&lt;PeSplitterSplitterCode&gt;SS3-87-01&lt;/PeSplitterSplitterCode&gt;&lt;PeTerminalEquipmentDistrCableCode&gt;0&lt;/PeTerminalEquipmentDistrCableCode&gt;&lt;PeTerminalEquipmentType&gt;6&lt;/PeTerminalEquipmentType&gt;&lt;PeTerminalEquipmentCode&gt;BADEL-PC3-87-01&lt;/PeTerminalEquipmentCode&gt;&lt;PeTerminalEquipmentOpticalTerminalCode&gt;BADEL-PC3-87-01&lt;/PeTerminalEquipmentOpticalTerminalCode&gt;&lt;PeTerminalEquipmentClientThreadId&gt;0&lt;/PeTerminalEquipmentClientThreadId&gt;&lt;PeTerminalEquipmentCtoFiberId&gt;6&lt;/PeTerminalEquipmentCtoFiberId&gt;&lt;/XA_BROADBAND_DATA&gt;</t>
  </si>
  <si>
    <t>Orden Con Material Cargado - Jorge Melo</t>
  </si>
  <si>
    <t>21878553</t>
  </si>
  <si>
    <t>FS202605120959220019_3024</t>
  </si>
  <si>
    <t>6056514863</t>
  </si>
  <si>
    <t>IPVT:640003805025</t>
  </si>
  <si>
    <t>TITO DEL CRISTO TORRES MARTINEZ</t>
  </si>
  <si>
    <t>1128050105</t>
  </si>
  <si>
    <t>3028312790</t>
  </si>
  <si>
    <t>KR   |55|    |     |  |CL   |30|G   |     | 06</t>
  </si>
  <si>
    <t>-75.49672603</t>
  </si>
  <si>
    <t>10.40161561</t>
  </si>
  <si>
    <t>3145187551</t>
  </si>
  <si>
    <t>FS202605120959220019</t>
  </si>
  <si>
    <t>1047482920</t>
  </si>
  <si>
    <t>serialNumber:7493DAD65F80 ; WifiSSID:fd5790982784 ; WifiPassword:fd5790982784</t>
  </si>
  <si>
    <t>serialNumber:231639566678 ; WifiSSID: ; WifiPassword:</t>
  </si>
  <si>
    <t>2026-05-12 17:23:29 Certificacion Correcta</t>
  </si>
  <si>
    <t>2026-05-12 17:29|Modificacion de equipo. inicio de flujo|App chatbot#2026-05-12 17:33|ModificaciÃ³n decoIPTV. Cliente modifica cantidad decos IPTV a 1|App chatbot#2026-05-13 18:18|13-05-2026 18 18Gestion quiebre. Inicio de Flujo.|App chatbot#</t>
  </si>
  <si>
    <t>2026-05-12 20:02|orden presenta problemas con la velocidad la cual no muestra la contratada|DONALD VASQUEZ#</t>
  </si>
  <si>
    <t>17785980000790258</t>
  </si>
  <si>
    <t>CAI_ONT22000010202605121000005034391787</t>
  </si>
  <si>
    <t>M1506832</t>
  </si>
  <si>
    <t>&lt;XA_BROADBAND_DATA&gt;&lt;Velocidad&gt;921600&lt;/Velocidad&gt;&lt;TipoIP&gt;DINAMICA&lt;/TipoIP&gt;&lt;ADSL&gt;-&lt;/ADSL&gt;&lt;DireccionIPDSLAM&gt;10.37.51.18&lt;/DireccionIPDSLAM&gt;&lt;UsuarioAcceso&gt;AAF2512715840/01443b79d162&lt;/UsuarioAcceso&gt;&lt;Passwordid&gt;I0RPKVBAMU&lt;/Passwordid&gt;&lt;TechType&gt;FIBRA&lt;/TechType&gt;&lt;OLTCode&gt;OH_BOLHICDED_I_5800&lt;/OLTCode&gt;&lt;OLTRack&gt;0&lt;/OLTRack&gt;&lt;OLTSubRack&gt;0&lt;/OLTSubRack&gt;&lt;OLTBoard&gt;0&lt;/OLTBoard&gt;&lt;OLTPort&gt;0&lt;/OLTPort&gt;&lt;PeSplitterSplitterCode&gt;SS8-89-08&lt;/PeSplitterSplitterCode&gt;&lt;PeTerminalEquipmentDistrCableCode&gt;0&lt;/PeTerminalEquipmentDistrCableCode&gt;&lt;PeTerminalEquipmentType&gt;6&lt;/PeTerminalEquipmentType&gt;&lt;PeTerminalEquipmentCode&gt;BADEL-CT7/8-89-08&lt;/PeTerminalEquipmentCode&gt;&lt;PeTerminalEquipmentOpticalTerminalCode&gt;BADEL-CT7/8-89-08&lt;/PeTerminalEquipmentOpticalTerminalCode&gt;&lt;PeTerminalEquipmentClientThreadId&gt;0&lt;/PeTerminalEquipmentClientThreadId&gt;&lt;PeTerminalEquipmentCtoFiberId&gt;8&lt;/PeTerminalEquipmentCtoFiberId&gt;&lt;/XA_BROADBAND_DATA&gt;</t>
  </si>
  <si>
    <t>AGENDAMIENTO_Torre_se marca al 3216624438 contesta titular ARELYS PEREZ  Se agenda para 2026-05-11 AM observacion conjunto, llamar cuando llegue,  Se valida datos correctos de la orden gestiona Stella Fajardo Afanador 11/5/2026 Go Contact</t>
  </si>
  <si>
    <t>2026-04-28</t>
  </si>
  <si>
    <t>21822252</t>
  </si>
  <si>
    <t>FS202604280929410692_8421</t>
  </si>
  <si>
    <t>ARELYS PEREZ</t>
  </si>
  <si>
    <t>64702802</t>
  </si>
  <si>
    <t>3216624438</t>
  </si>
  <si>
    <t>KR   |83|B   |     |  |CL   |36|B   |     | 145 TOR 8 APT 304 APT 304</t>
  </si>
  <si>
    <t>-75.46332721</t>
  </si>
  <si>
    <t>10.3910107</t>
  </si>
  <si>
    <t>CJR PARQ HERE MANATI</t>
  </si>
  <si>
    <t>FS202604280929410692</t>
  </si>
  <si>
    <t>5551143368754</t>
  </si>
  <si>
    <t>serialNumber:90D3CF08D4D0 ; WifiSSID:96d537a849c9 ; WifiPassword:7ac09c317b55/serialNumber:0833EDEDD270 ; WifiSSID:96d537a849c9 ; WifiPassword:7ac09c317b55</t>
  </si>
  <si>
    <t>2026-05-08 12:54|Se realiza escalamiento de orden por sincronizmo |BRANDON LEE#2026-05-09 16:52|09-05-2026 16 52Gestion quiebre. Inicio de Flujo.|App chatbot#2026-05-09 16:53|09-05-2026 16 53Gestion quiebre. Inicio de Flujo.|App chatbot#2026-05-09 16:56|Reagendamiento de cita. se va a realizar la llamada al cliente|App chatbot#2026-05-09 16:59|Reagendamiento de cita. Cliente no respondio la llamada IVR|App chatbot#2026-05-09 17:00|Reagendamiento de cita. no se logro contacto con el cliente|App chatbot#</t>
  </si>
  <si>
    <t>2026-04-29 12:59|TICKET 136273 FALLA SINCRONISMO|DONALD VASQUEZ#2026-05-08 10:12|AGENDAMIENTO_Torre_se marca al 3216624438 contesta titular ARELYS PEREZ  Se agenda para 2026-05-08 PM observacion llamar antes de ir 3216624438  Se valida datos correctos de la orden gestiona YINET AMAYA 8/5/2026 Go Contact|MARTHA YINET AMAYA#2026-05-08 18:12|Se realiza escalamiento de orden por sincronizmo chat no responde|YULIXA ANDREA PAEZ#</t>
  </si>
  <si>
    <t>17773866550250173</t>
  </si>
  <si>
    <t>CAI_ONT32000010202604280930558598963490</t>
  </si>
  <si>
    <t>&lt;XA_BROADBAND_DATA&gt;&lt;Velocidad&gt;921600&lt;/Velocidad&gt;&lt;TipoIP&gt;DINAMICA&lt;/TipoIP&gt;&lt;ADSL&gt;-&lt;/ADSL&gt;&lt;DireccionIPDSLAM&gt;10.37.50.214&lt;/DireccionIPDSLAM&gt;&lt;UsuarioAcceso&gt;AAF2512682665/ff0c217b3d1f&lt;/UsuarioAcceso&gt;&lt;Passwordid&gt;51Q9JM1VDC&lt;/Passwordid&gt;&lt;TechType&gt;FIBRA&lt;/TechType&gt;&lt;OLTCode&gt;OH_BOLHICDEC_I_5800&lt;/OLTCode&gt;&lt;OLTRack&gt;0&lt;/OLTRack&gt;&lt;OLTSubRack&gt;0&lt;/OLTSubRack&gt;&lt;OLTBoard&gt;0&lt;/OLTBoard&gt;&lt;OLTPort&gt;0&lt;/OLTPort&gt;&lt;PeSplitterSplitterCode&gt;SS6-53-01&lt;/PeSplitterSplitterCode&gt;&lt;PeTerminalEquipmentDistrCableCode&gt;0&lt;/PeTerminalEquipmentDistrCableCode&gt;&lt;PeTerminalEquipmentType&gt;6&lt;/PeTerminalEquipmentType&gt;&lt;PeTerminalEquipmentCode&gt;BADEL-PC6-53-01&lt;/PeTerminalEquipmentCode&gt;&lt;PeTerminalEquipmentOpticalTerminalCode&gt;BADEL-PC6-53-01&lt;/PeTerminalEquipmentOpticalTerminalCode&gt;&lt;PeTerminalEquipmentClientThreadId&gt;0&lt;/PeTerminalEquipmentClientThreadId&gt;&lt;PeTerminalEquipmentCtoFiberId&gt;8&lt;/PeTerminalEquipmentCtoFiberId&gt;&lt;/XA_BROADBAND_DATA&gt;</t>
  </si>
  <si>
    <t>21900976</t>
  </si>
  <si>
    <t>FS202605141751291738_3630</t>
  </si>
  <si>
    <t>MARIA EUGENIA ACOSTA HERNANDEZ</t>
  </si>
  <si>
    <t>25776322</t>
  </si>
  <si>
    <t>KR   |1|    |     |  |CL   |43|    |     | 25</t>
  </si>
  <si>
    <t>-75.88149763</t>
  </si>
  <si>
    <t>8.76960269</t>
  </si>
  <si>
    <t>3011653737</t>
  </si>
  <si>
    <t>23</t>
  </si>
  <si>
    <t>SUCRE INVASION</t>
  </si>
  <si>
    <t>OH_CORALMTRC_I_7360</t>
  </si>
  <si>
    <t>FS202605141751291738</t>
  </si>
  <si>
    <t>BK_CORDOBA</t>
  </si>
  <si>
    <t>AGENDA DISPONIBLE-se marca a los numeros 3242128432 Titular: ABRAHAM SALIM GARCIA ESCOBAR se confirma fecha cita</t>
  </si>
  <si>
    <t>21857021</t>
  </si>
  <si>
    <t>FS202605061621522689_0457</t>
  </si>
  <si>
    <t>ABRAHAM SALIM GARCIA ESCOBAR</t>
  </si>
  <si>
    <t>1137977544</t>
  </si>
  <si>
    <t>3242128432</t>
  </si>
  <si>
    <t>CL   |41|A   |     |  |KR   |15|E   |     | 51</t>
  </si>
  <si>
    <t>-75.86759854</t>
  </si>
  <si>
    <t>8.75514227</t>
  </si>
  <si>
    <t>PORTAL LA CANDELARIA</t>
  </si>
  <si>
    <t>OH_CORALMTRO_I_7360</t>
  </si>
  <si>
    <t>FS202605061621522689</t>
  </si>
  <si>
    <t>55578114352</t>
  </si>
  <si>
    <t>2026-05-08 17:40|Cliente desea reagendar la orden para maÃ±ana sÃ¡bado 9 de mayo en horario pm|GAINER DE JESUS ARRIETA#</t>
  </si>
  <si>
    <t>17781025600410152</t>
  </si>
  <si>
    <t>CAI_ONT32000010202605061622407051390187</t>
  </si>
  <si>
    <t>&lt;XA_BROADBAND_DATA&gt;&lt;Velocidad&gt;921600&lt;/Velocidad&gt;&lt;TipoIP&gt;DINAMICA&lt;/TipoIP&gt;&lt;ADSL&gt;-&lt;/ADSL&gt;&lt;DireccionIPDSLAM&gt;10.37.50.150&lt;/DireccionIPDSLAM&gt;&lt;UsuarioAcceso&gt;AAF2512702671/58e1518e1044&lt;/UsuarioAcceso&gt;&lt;Passwordid&gt;VU4141OD00&lt;/Passwordid&gt;&lt;TechType&gt;FIBRA&lt;/TechType&gt;&lt;OLTCode&gt;OH_CORALMTRO_I_7360&lt;/OLTCode&gt;&lt;OLTRack&gt;0&lt;/OLTRack&gt;&lt;OLTSubRack&gt;0&lt;/OLTSubRack&gt;&lt;OLTBoard&gt;0&lt;/OLTBoard&gt;&lt;OLTPort&gt;0&lt;/OLTPort&gt;&lt;PeSplitterSplitterCode&gt;SS1-16-01&lt;/PeSplitterSplitterCode&gt;&lt;PeTerminalEquipmentDistrCableCode&gt;0&lt;/PeTerminalEquipmentDistrCableCode&gt;&lt;PeTerminalEquipmentType&gt;6&lt;/PeTerminalEquipmentType&gt;&lt;PeTerminalEquipmentCode&gt;CENTR-CT1-16-01&lt;/PeTerminalEquipmentCode&gt;&lt;PeTerminalEquipmentOpticalTerminalCode&gt;CENTR-CT1-16-01&lt;/PeTerminalEquipmentOpticalTerminalCode&gt;&lt;PeTerminalEquipmentClientThreadId&gt;0&lt;/PeTerminalEquipmentClientThreadId&gt;&lt;PeTerminalEquipmentCtoFiberId&gt;8&lt;/PeTerminalEquipmentCtoFiberId&gt;&lt;/XA_BROADBAND_DATA&gt;</t>
  </si>
  <si>
    <t>21836571</t>
  </si>
  <si>
    <t>FS202604301720442504_6334</t>
  </si>
  <si>
    <t>DIGTAL_PA LAMAR ANTES DE IR _3126435460_3042375716_ MUCHAS GRACIAS!</t>
  </si>
  <si>
    <t>BERNARDO MIRANDA MARTINEZ</t>
  </si>
  <si>
    <t>10768438</t>
  </si>
  <si>
    <t>3136943011</t>
  </si>
  <si>
    <t>3126435460</t>
  </si>
  <si>
    <t>KR   |7|    |     |  |CL   |41|    |     | 18 APT 303</t>
  </si>
  <si>
    <t>-75.87677009</t>
  </si>
  <si>
    <t>8.76230979</t>
  </si>
  <si>
    <t>LOS LAURELES ET I</t>
  </si>
  <si>
    <t>OH_CORHICANA_I_5800</t>
  </si>
  <si>
    <t>FS202604301720442504</t>
  </si>
  <si>
    <t>21881336</t>
  </si>
  <si>
    <t>FS202605121607460158_6674</t>
  </si>
  <si>
    <t>CIRA BARBA MARTINEZ</t>
  </si>
  <si>
    <t>34986352</t>
  </si>
  <si>
    <t>0047839460</t>
  </si>
  <si>
    <t>07919205</t>
  </si>
  <si>
    <t>KR   |22|A   |     |  |CL   |22|C   |     | 90</t>
  </si>
  <si>
    <t>-75.87469161</t>
  </si>
  <si>
    <t>8.74204721</t>
  </si>
  <si>
    <t>3218447037</t>
  </si>
  <si>
    <t>FS202605121607460158</t>
  </si>
  <si>
    <t>21872248</t>
  </si>
  <si>
    <t>EC202605101347543958_2936</t>
  </si>
  <si>
    <t>Contratista solicita posponer para : 16/05/2026 AM - Fecha inicial de la orden : 14/05/2026 PM - Formulario DRH - Gestiona Katherin Gutierrez 12/05/2026 null</t>
  </si>
  <si>
    <t>Leiner  Aponte</t>
  </si>
  <si>
    <t>1067722931</t>
  </si>
  <si>
    <t>Leiner Aponte</t>
  </si>
  <si>
    <t>CL   |8|    |     |  |KR   |10|A   |     |  41</t>
  </si>
  <si>
    <t>-72.93069496</t>
  </si>
  <si>
    <t>5.71158812</t>
  </si>
  <si>
    <t>3102418609</t>
  </si>
  <si>
    <t>15759000</t>
  </si>
  <si>
    <t>SOGAMOSO</t>
  </si>
  <si>
    <t>OH_BOYALSOSO_I_7360</t>
  </si>
  <si>
    <t>EC202605101347543958</t>
  </si>
  <si>
    <t>BK_BOY_SOGAMOSO</t>
  </si>
  <si>
    <t>PROYECTO EVA - Se realiza gestión interna. Se deja agenda inicial para el día Viernes, 15 de Mayo del 2026 en la franja PM 1200 p.m. - 700 p.m. Gestionado por Cafa</t>
  </si>
  <si>
    <t>21889994</t>
  </si>
  <si>
    <t>EC202605141303574855_2995</t>
  </si>
  <si>
    <t>Contratista solicita adelantar - Pendiente - Formulario CONTRATISTA - Gestiona Karol Molano 14/05/2026 null</t>
  </si>
  <si>
    <t>JUAN SEBASTIAN HERNANDEZ FERNANDEZ</t>
  </si>
  <si>
    <t>1023370059</t>
  </si>
  <si>
    <t>CL   |78|    |     |  |KR   |0|    |     |  08</t>
  </si>
  <si>
    <t>-73.33403549</t>
  </si>
  <si>
    <t>5.57434347</t>
  </si>
  <si>
    <t>3052995701</t>
  </si>
  <si>
    <t>SAN JOSE TUNJA 1</t>
  </si>
  <si>
    <t>OH_BOYALMCAS_I_7360</t>
  </si>
  <si>
    <t>EC202605141303574855</t>
  </si>
  <si>
    <t>7167780</t>
  </si>
  <si>
    <t>BK_BOY_TUNJA</t>
  </si>
  <si>
    <t>2026-05-14 17:12|Se llegaca predio y usuario nos informa  q no quiere  el servicio q quiere seguir con el q tiene ya q viene sin tv y el q tien es un trio |JUAN DE JESUS ESPINOSA#</t>
  </si>
  <si>
    <t>2026-05-14 13:36|NO SE LOGRA CONTACTARA L TITULAR|JENNIFER BAUTISTA#</t>
  </si>
  <si>
    <t>17787829000660157</t>
  </si>
  <si>
    <t>CAI_ONT32000010202605141321403573331557</t>
  </si>
  <si>
    <t>&lt;XA_BROADBAND_DATA&gt;&lt;Velocidad&gt;921600&lt;/Velocidad&gt;&lt;TipoIP&gt;DINAMICA&lt;/TipoIP&gt;&lt;ADSL&gt;-&lt;/ADSL&gt;&lt;DireccionIPDSLAM&gt;10.37.50.162&lt;/DireccionIPDSLAM&gt;&lt;UsuarioAcceso&gt;AAF2512723167/79aaf118fe06&lt;/UsuarioAcceso&gt;&lt;Passwordid&gt;413KHQRVND&lt;/Passwordid&gt;&lt;TechType&gt;FIBRA&lt;/TechType&gt;&lt;OLTCode&gt;OH_BOYALMCAS_I_7360&lt;/OLTCode&gt;&lt;OLTRack&gt;0&lt;/OLTRack&gt;&lt;OLTSubRack&gt;0&lt;/OLTSubRack&gt;&lt;OLTBoard&gt;0&lt;/OLTBoard&gt;&lt;OLTPort&gt;0&lt;/OLTPort&gt;&lt;PeSplitterSplitterCode&gt;SS6-69-02&lt;/PeSplitterSplitterCode&gt;&lt;PeTerminalEquipmentDistrCableCode&gt;0&lt;/PeTerminalEquipmentDistrCableCode&gt;&lt;PeTerminalEquipmentType&gt;6&lt;/PeTerminalEquipmentType&gt;&lt;PeTerminalEquipmentCode&gt;MUISC-CT6-69-02&lt;/PeTerminalEquipmentCode&gt;&lt;PeTerminalEquipmentOpticalTerminalCode&gt;MUISC-CT6-69-02&lt;/PeTerminalEquipmentOpticalTerminalCode&gt;&lt;PeTerminalEquipmentClientThreadId&gt;0&lt;/PeTerminalEquipmentClientThreadId&gt;&lt;PeTerminalEquipmentCtoFiberId&gt;8&lt;/PeTerminalEquipmentCtoFiberId&gt;&lt;/XA_BROADBAND_DATA&gt;</t>
  </si>
  <si>
    <t>21880937</t>
  </si>
  <si>
    <t>FS202605121513510136_2418</t>
  </si>
  <si>
    <t>QT - CRUCE DE VIA PRINCIPAL</t>
  </si>
  <si>
    <t>6087338275</t>
  </si>
  <si>
    <t>IPVT:640003805348</t>
  </si>
  <si>
    <t>LUIS ALFREDO RAMIREZ Ortiz</t>
  </si>
  <si>
    <t>74189073</t>
  </si>
  <si>
    <t>3124662275</t>
  </si>
  <si>
    <t>KR   |11|    |     |  |CL   |3|    |     | 36</t>
  </si>
  <si>
    <t>-72.933475956</t>
  </si>
  <si>
    <t>5.708276114</t>
  </si>
  <si>
    <t>FS202605121513510136</t>
  </si>
  <si>
    <t>1058351614</t>
  </si>
  <si>
    <t>2026-05-13 10:44|Se visita predio se evidencia que CTO aprovisionada no cuenta con posteria de apoyo para colocar la fibra drop ya que toca hacer un vuelo de 50 metros y casa no cuenta con poste de apoyo ya que es doble vÃ­a adicional toca pasar un cruce de 4 puntas |JULIAN ESTEVEN NARANJO#2026-05-13 10:46|Se valida ruta viable desde la cto 3-02-01 se encuentra a 400 metros |JULIAN ESTEVEN NARANJO#</t>
  </si>
  <si>
    <t>17786168750680733</t>
  </si>
  <si>
    <t>CAI_ONT22000010202605121514351041404276</t>
  </si>
  <si>
    <t>&lt;XA_BROADBAND_DATA&gt;&lt;Velocidad&gt;921600&lt;/Velocidad&gt;&lt;TipoIP&gt;DINAMICA&lt;/TipoIP&gt;&lt;ADSL&gt;-&lt;/ADSL&gt;&lt;DireccionIPDSLAM&gt;10.37.54.222&lt;/DireccionIPDSLAM&gt;&lt;UsuarioAcceso&gt;AAF2512717442/2cd56f01f4bb&lt;/UsuarioAcceso&gt;&lt;Passwordid&gt;GKVH0JSD2O&lt;/Passwordid&gt;&lt;TechType&gt;FIBRA&lt;/TechType&gt;&lt;OLTCode&gt;OH_BOYALSOSO_I_7360&lt;/OLTCode&gt;&lt;OLTRack&gt;0&lt;/OLTRack&gt;&lt;OLTSubRack&gt;0&lt;/OLTSubRack&gt;&lt;OLTBoard&gt;0&lt;/OLTBoard&gt;&lt;OLTPort&gt;0&lt;/OLTPort&gt;&lt;PeSplitterSplitterCode&gt;SS7-71-01&lt;/PeSplitterSplitterCode&gt;&lt;PeTerminalEquipmentDistrCableCode&gt;0&lt;/PeTerminalEquipmentDistrCableCode&gt;&lt;PeTerminalEquipmentType&gt;6&lt;/PeTerminalEquipmentType&gt;&lt;PeTerminalEquipmentCode&gt;SOGAM-CT6/7-71-01&lt;/PeTerminalEquipmentCode&gt;&lt;PeTerminalEquipmentOpticalTerminalCode&gt;SOGAM-CT6/7-71-01&lt;/PeTerminalEquipmentOpticalTerminalCode&gt;&lt;PeTerminalEquipmentClientThreadId&gt;0&lt;/PeTerminalEquipmentClientThreadId&gt;&lt;PeTerminalEquipmentCtoFiberId&gt;1&lt;/PeTerminalEquipmentCtoFiberId&gt;&lt;/XA_BROADBAND_DATA&gt;</t>
  </si>
  <si>
    <t>21887843</t>
  </si>
  <si>
    <t>EC202605132043187019_8319</t>
  </si>
  <si>
    <t>Danny Andres Zarate Rodriguez</t>
  </si>
  <si>
    <t>1045749543</t>
  </si>
  <si>
    <t>KR   |16|    |     |  |CL   |68|    |     |  29</t>
  </si>
  <si>
    <t>-74.81159533</t>
  </si>
  <si>
    <t>10.9654566</t>
  </si>
  <si>
    <t>3013261219</t>
  </si>
  <si>
    <t>08</t>
  </si>
  <si>
    <t>OH_ATLHIDIAC_I_5800</t>
  </si>
  <si>
    <t>EC202605132043187019</t>
  </si>
  <si>
    <t>BK_ATLANTICO_DOMINION_APROV</t>
  </si>
  <si>
    <t>21887914</t>
  </si>
  <si>
    <t>EC202605132219196594_1982</t>
  </si>
  <si>
    <t>6053270355</t>
  </si>
  <si>
    <t>IPVT:640003805874</t>
  </si>
  <si>
    <t>Johan alfonso Orellano salas</t>
  </si>
  <si>
    <t>72357446</t>
  </si>
  <si>
    <t>CL   |85|    |     |  |KR   |73|    |     |  45 APT 102</t>
  </si>
  <si>
    <t>-74.81014806</t>
  </si>
  <si>
    <t>11.018716</t>
  </si>
  <si>
    <t>3136184620</t>
  </si>
  <si>
    <t>OH_ATLHICIBE_I_5800</t>
  </si>
  <si>
    <t>EC202605132219196594</t>
  </si>
  <si>
    <t>SE AGENDA SEGUN SOLICITUD DEL ALIADO; GESTIONA ANGIE G 14/05/2026.</t>
  </si>
  <si>
    <t>21852834</t>
  </si>
  <si>
    <t>FS202605051901392434_0598</t>
  </si>
  <si>
    <t>3151972151/3003323488</t>
  </si>
  <si>
    <t>MARIANELA MERCADO</t>
  </si>
  <si>
    <t>32671991</t>
  </si>
  <si>
    <t>6053262674</t>
  </si>
  <si>
    <t>KR   |73|    |     |  |CL   |75|    |     | 152 TOR 3 APT 703 B APT 703 B</t>
  </si>
  <si>
    <t>-74.79512684</t>
  </si>
  <si>
    <t>11.0128746</t>
  </si>
  <si>
    <t>3151972151</t>
  </si>
  <si>
    <t>BATALLON INFANTERIA</t>
  </si>
  <si>
    <t>OH_ATLHISSCO_I_5800</t>
  </si>
  <si>
    <t>FS202605051901392434</t>
  </si>
  <si>
    <t>AGENDAMIENTO_Torre_se marca al 3024484235 contesta titular GIAN FRANCO NARDEY FUNDACION RESTAURACION SALVACION Y GRACIA Se agenda para 2026-05-15 PM observacion casa de barrio,  Se valida datos correctos de la orden gestiona Stella Fajardo Afanador 14/5/2026 Go Contact</t>
  </si>
  <si>
    <t>21876857</t>
  </si>
  <si>
    <t>FS202605111743353455_5329</t>
  </si>
  <si>
    <t>FUNBDACION RESTAURACION SALVACION Y GRACIA</t>
  </si>
  <si>
    <t>901331883-5</t>
  </si>
  <si>
    <t>3024484235</t>
  </si>
  <si>
    <t>GIAN FRANCO NARDEY</t>
  </si>
  <si>
    <t>3023274420</t>
  </si>
  <si>
    <t>CL   |54|    |     |  |KR   |53|    |     | 76 LCA 2</t>
  </si>
  <si>
    <t>-74.79028521</t>
  </si>
  <si>
    <t>10.992606</t>
  </si>
  <si>
    <t>OH_ATLHICTRB_I_5800</t>
  </si>
  <si>
    <t>FS202605111743353455</t>
  </si>
  <si>
    <t>21878862</t>
  </si>
  <si>
    <t>FS202605121038170040_0784</t>
  </si>
  <si>
    <t>CARLOS ALBERTO CABRERA ANTEQUERA</t>
  </si>
  <si>
    <t>72254228</t>
  </si>
  <si>
    <t>3014142812</t>
  </si>
  <si>
    <t>CL   |86|    |     |  |KR   |42|B1  |     | 65</t>
  </si>
  <si>
    <t>-74.8269069</t>
  </si>
  <si>
    <t>10.9954309</t>
  </si>
  <si>
    <t>OH_ATLHINNTB_I_5800</t>
  </si>
  <si>
    <t>FS202605121038170040</t>
  </si>
  <si>
    <t>21879094</t>
  </si>
  <si>
    <t>FS202605121105330069_7058</t>
  </si>
  <si>
    <t>JOHN JAIRO DE VEGA SANABRIA</t>
  </si>
  <si>
    <t>1140846795</t>
  </si>
  <si>
    <t>3003520970</t>
  </si>
  <si>
    <t>KR   |40|    |     |  |CL   |84|    |     | 20 APT 3</t>
  </si>
  <si>
    <t>-74.83144196</t>
  </si>
  <si>
    <t>10.9854188</t>
  </si>
  <si>
    <t>Convergente_MTotal_Single_Voz Ilim Nal _Ba Ancha 900Mbps_Mov Ilim_Win Play_Nac_25333 Descuento 100% cargo de instalacion Banda Ancha_17733  Cargo de Instalacion Banda Ancha_10319  Descuento Convergente LB+BA+TV 100% x 1 Mes_13217</t>
  </si>
  <si>
    <t>FS202605121105330069</t>
  </si>
  <si>
    <t>AGENDA DISPONIBLE-se marca a los numeros 3017806950 Titular: MICHEL DAYANA CASIANI HERRERA se confirma fecha cita</t>
  </si>
  <si>
    <t>21879591</t>
  </si>
  <si>
    <t>FS202605121202430087_9900</t>
  </si>
  <si>
    <t>MICHEL DAYANA CASIANI HERRERA</t>
  </si>
  <si>
    <t>1002134517</t>
  </si>
  <si>
    <t>KR   |24|    |     |  |CL   |65|B   |     | 59 APT 1</t>
  </si>
  <si>
    <t>-74.80840454</t>
  </si>
  <si>
    <t>10.9720848</t>
  </si>
  <si>
    <t>3017806950</t>
  </si>
  <si>
    <t>OH_ATLHIDIAS_I_5800</t>
  </si>
  <si>
    <t>FS202605121202430087</t>
  </si>
  <si>
    <t>21888976</t>
  </si>
  <si>
    <t>FS202605141052100470_1407</t>
  </si>
  <si>
    <t>PLASTICOS MQ S.A.S.</t>
  </si>
  <si>
    <t>830098143-7</t>
  </si>
  <si>
    <t>3102006645</t>
  </si>
  <si>
    <t>Daniel Calderon</t>
  </si>
  <si>
    <t>CL   |77|    |     |  |KR   |67|    |     | 37 LCA 8</t>
  </si>
  <si>
    <t>-74.79962376</t>
  </si>
  <si>
    <t>11.0110132</t>
  </si>
  <si>
    <t>EMPRESAS</t>
  </si>
  <si>
    <t>Solo Internet Fibra Pyme 900Mbps_25365 Cargo de Instalacion Banda Ancha_10319  Descuento LB + BA + TV_20%x6 (meses 2 al 7)_B2B_25332  Descuento LB + BA + TV_100%x1 (mes 1)_B2B_17871  Autogestion Cloud_19_23344  Ip Fija Publica Mapeo Puertos_Soft Bundle_14235</t>
  </si>
  <si>
    <t>CORPORACIONES</t>
  </si>
  <si>
    <t>3124413455</t>
  </si>
  <si>
    <t>FS202605141052100470</t>
  </si>
  <si>
    <t>21900071</t>
  </si>
  <si>
    <t>FS202605141641111145_8137</t>
  </si>
  <si>
    <t>6053270004</t>
  </si>
  <si>
    <t>IPVT:640003808082</t>
  </si>
  <si>
    <t>LINA CABALLERO</t>
  </si>
  <si>
    <t>1044601537</t>
  </si>
  <si>
    <t>KR   |72|    |     |  |CL   |88|    |     | 61 TOR 5 APT 503 APT 503</t>
  </si>
  <si>
    <t>-74.81389155</t>
  </si>
  <si>
    <t>11.0201</t>
  </si>
  <si>
    <t>3014995775</t>
  </si>
  <si>
    <t>CJR BALCON ANDALUCIA</t>
  </si>
  <si>
    <t>FS202605141641111145</t>
  </si>
  <si>
    <t>21900030</t>
  </si>
  <si>
    <t>FS202605141639052103_8582</t>
  </si>
  <si>
    <t>DAVID DANIEL GOMEZ</t>
  </si>
  <si>
    <t>1006745734</t>
  </si>
  <si>
    <t>3043346793</t>
  </si>
  <si>
    <t>CL   |87|    |     |  |KR   |77|C   |     | 95 TOR 3 APT 311 APT 311</t>
  </si>
  <si>
    <t>-74.80890569</t>
  </si>
  <si>
    <t>11.02408029</t>
  </si>
  <si>
    <t>CJR BALCONES MARINO</t>
  </si>
  <si>
    <t>FS202605141639052103</t>
  </si>
  <si>
    <t>21900471</t>
  </si>
  <si>
    <t>FS202605141708551978_8460</t>
  </si>
  <si>
    <t>ROSA DIAZ DIAZ ROMERO</t>
  </si>
  <si>
    <t>45491722</t>
  </si>
  <si>
    <t>3216549875</t>
  </si>
  <si>
    <t>53288740</t>
  </si>
  <si>
    <t>CL   |112|    |     |  |KR   |43|    |     | 185 TOR 2 APT 104 APT 104</t>
  </si>
  <si>
    <t>-74.8423374</t>
  </si>
  <si>
    <t>10.996414</t>
  </si>
  <si>
    <t>3001683635</t>
  </si>
  <si>
    <t>CJR COLIBRI</t>
  </si>
  <si>
    <t>OH_ATLALTBOB_I_7360</t>
  </si>
  <si>
    <t>FS202605141708551978</t>
  </si>
  <si>
    <t>21900164</t>
  </si>
  <si>
    <t>FS202605141646311710_2250</t>
  </si>
  <si>
    <t>JUAN CAMILO MU¿OZ DURAN</t>
  </si>
  <si>
    <t>1001820450</t>
  </si>
  <si>
    <t>CL   |47|B   |     |  |KR   |24|    |     | 24 APT 1</t>
  </si>
  <si>
    <t>-74.79301315</t>
  </si>
  <si>
    <t>10.967805</t>
  </si>
  <si>
    <t>3003916741</t>
  </si>
  <si>
    <t>OH_ATLALDIAD_I_7360</t>
  </si>
  <si>
    <t>FS202605141646311710</t>
  </si>
  <si>
    <t>21901483</t>
  </si>
  <si>
    <t>FS202605141909571749_1804</t>
  </si>
  <si>
    <t>ANDRES FELIPE GOMEZ BENITEZ</t>
  </si>
  <si>
    <t>1044620968</t>
  </si>
  <si>
    <t>3007097131</t>
  </si>
  <si>
    <t>CL   |41|B   |     |  |KR   |1|F   |     | 10 PIS 2 APT 1 APT 1</t>
  </si>
  <si>
    <t>-74.79499251</t>
  </si>
  <si>
    <t>10.9324789</t>
  </si>
  <si>
    <t>BELLA ARENA</t>
  </si>
  <si>
    <t>OH_ATLHIVRIA_I_5800</t>
  </si>
  <si>
    <t>FS202605141909571749</t>
  </si>
  <si>
    <t>21901498</t>
  </si>
  <si>
    <t>FS202605141915362088_9335</t>
  </si>
  <si>
    <t>6053270577</t>
  </si>
  <si>
    <t>IPVT:640003808150</t>
  </si>
  <si>
    <t>LUZ ELENA ELENA LOPEZ POLANCO</t>
  </si>
  <si>
    <t>22739477</t>
  </si>
  <si>
    <t>3004327053</t>
  </si>
  <si>
    <t>53242098</t>
  </si>
  <si>
    <t>CL   |49|B   |     |  |KR   |53|    |     | 15</t>
  </si>
  <si>
    <t>-74.78770655</t>
  </si>
  <si>
    <t>10.9925844</t>
  </si>
  <si>
    <t>OH_ATLHICTRO_I_5800</t>
  </si>
  <si>
    <t>FS202605141915362088</t>
  </si>
  <si>
    <t>21889551</t>
  </si>
  <si>
    <t>FS202605141159500808_7527</t>
  </si>
  <si>
    <t>Paola Castro</t>
  </si>
  <si>
    <t>1140902867</t>
  </si>
  <si>
    <t>KR   |41|D   |     |  |CL   |91|    |     | 106</t>
  </si>
  <si>
    <t>-74.83488872</t>
  </si>
  <si>
    <t>10.98842312</t>
  </si>
  <si>
    <t>3232250729</t>
  </si>
  <si>
    <t>OH_ATLALNNTD_I_7360</t>
  </si>
  <si>
    <t>FS202605141159500808</t>
  </si>
  <si>
    <t>21900188</t>
  </si>
  <si>
    <t>FS202605141648262113_5079</t>
  </si>
  <si>
    <t>santiago polanco</t>
  </si>
  <si>
    <t>1047047259</t>
  </si>
  <si>
    <t>KR   |3|A   |     |  |CL   |36|B   |     | 66 APT 2</t>
  </si>
  <si>
    <t>-74.79154443</t>
  </si>
  <si>
    <t>10.9373133</t>
  </si>
  <si>
    <t>3226451150</t>
  </si>
  <si>
    <t>OH_ATLHIVRIB_I_5800</t>
  </si>
  <si>
    <t>FS202605141648262113</t>
  </si>
  <si>
    <t>21900706</t>
  </si>
  <si>
    <t>FS202605141728501734_5542</t>
  </si>
  <si>
    <t>YEISNI MARCELA CAICEDO ESLAY</t>
  </si>
  <si>
    <t>1007205077</t>
  </si>
  <si>
    <t>KR   |43|B   |     |  |CL   |65|    |     | 35 APT 3 B</t>
  </si>
  <si>
    <t>-74.80022245</t>
  </si>
  <si>
    <t>10.9884922</t>
  </si>
  <si>
    <t>3006595341</t>
  </si>
  <si>
    <t>FS202605141728501734</t>
  </si>
  <si>
    <t>21884407</t>
  </si>
  <si>
    <t>FS202605131152440269_3734</t>
  </si>
  <si>
    <t>RONALDO JAVIER GOMEZ SAUCEDO</t>
  </si>
  <si>
    <t>1234091891</t>
  </si>
  <si>
    <t>3104080852</t>
  </si>
  <si>
    <t>CL   |116|    |     |  |KR   |42|B   |     | 91 TOR 7 APT 553 APT 553</t>
  </si>
  <si>
    <t>-74.84572971</t>
  </si>
  <si>
    <t>10.9936054</t>
  </si>
  <si>
    <t>3022387452</t>
  </si>
  <si>
    <t>FS202605131152440269</t>
  </si>
  <si>
    <t>21886800</t>
  </si>
  <si>
    <t>FS202605131651190507_1941</t>
  </si>
  <si>
    <t>Gial Manzur</t>
  </si>
  <si>
    <t>1001877727</t>
  </si>
  <si>
    <t>3195053469</t>
  </si>
  <si>
    <t>CL   |58|    |     |  |KR   |37|    |     | 42 APT 504</t>
  </si>
  <si>
    <t>-74.7973303</t>
  </si>
  <si>
    <t>10.982303</t>
  </si>
  <si>
    <t>3008922477</t>
  </si>
  <si>
    <t>FS202605131651190507</t>
  </si>
  <si>
    <t>21886905</t>
  </si>
  <si>
    <t>FS202605131704000317_5383</t>
  </si>
  <si>
    <t>JHON ROBERT SANTIAGO</t>
  </si>
  <si>
    <t>8773303</t>
  </si>
  <si>
    <t>KR   |78|C   |     |  |CL   |79|B   |     | 97</t>
  </si>
  <si>
    <t>-74.80263804</t>
  </si>
  <si>
    <t>11.0203294</t>
  </si>
  <si>
    <t>3012004108</t>
  </si>
  <si>
    <t>FS202605131704000317</t>
  </si>
  <si>
    <t>21888112</t>
  </si>
  <si>
    <t>FS202605140824420358_3399</t>
  </si>
  <si>
    <t>DAILIS ELENA JIMENEZ RIVAS</t>
  </si>
  <si>
    <t>53008694</t>
  </si>
  <si>
    <t>KR   |35|    |     |  |CL   |84|    |     | 41 BQU 6 APT 501 APT 501</t>
  </si>
  <si>
    <t>-74.8300659</t>
  </si>
  <si>
    <t>10.9807062</t>
  </si>
  <si>
    <t>3012618452</t>
  </si>
  <si>
    <t>CJR COLINA CAM ET II</t>
  </si>
  <si>
    <t>OH_ATLALTDAD_I_7360</t>
  </si>
  <si>
    <t>FS202605140824420358</t>
  </si>
  <si>
    <t>21888298</t>
  </si>
  <si>
    <t>FS202605140909320441_5051</t>
  </si>
  <si>
    <t>TERESA SUSANA SMITH</t>
  </si>
  <si>
    <t>55238975</t>
  </si>
  <si>
    <t>3219666325</t>
  </si>
  <si>
    <t>CL   |79|    |     |  |KR   |42|    |     | 108</t>
  </si>
  <si>
    <t>-74.81779089</t>
  </si>
  <si>
    <t>10.990749</t>
  </si>
  <si>
    <t>FS202605140909320441</t>
  </si>
  <si>
    <t>21881852</t>
  </si>
  <si>
    <t>FS202605121719540195_2935</t>
  </si>
  <si>
    <t>Contratista solicita adelantar - Pendiente - Formulario CONTRATISTA - Gestiona Katherin Gutierrez 14/05/2026 null</t>
  </si>
  <si>
    <t>BERTHA MARIA JIMENEZ GUERRERO</t>
  </si>
  <si>
    <t>1043604885</t>
  </si>
  <si>
    <t>3014162927</t>
  </si>
  <si>
    <t>CL   |47|    |     |  |KR   |34|    |     | 79 APT 303</t>
  </si>
  <si>
    <t>-74.78962083</t>
  </si>
  <si>
    <t>10.9770775</t>
  </si>
  <si>
    <t>CJR PUERTO CASTILLA</t>
  </si>
  <si>
    <t>OH_ATLALCTRC_I_7360</t>
  </si>
  <si>
    <t>FS202605121719540195</t>
  </si>
  <si>
    <t>72336731</t>
  </si>
  <si>
    <t>2026-05-14 08:25|Usuario atiende en despuÃ©s de 9 de la maÃ±ana |JESUS ALBERTO FERNANDEZ#2026-05-14 12:40|Cliente indica que nos puede seguir atendiendo el dÃ­a de maÃ±ana a las 8 de la maÃ±ana indica que lo llamen 20 minutos antes de llegar |JESUS ALBERTO FERNANDEZ#</t>
  </si>
  <si>
    <t>2026-05-14 12:41|No se realiza correcta gestion porque esta fuera de franja|DYLAN ELIECER MEJIA#</t>
  </si>
  <si>
    <t>17786246150600387</t>
  </si>
  <si>
    <t>CAI_ONT32000010202605121723351985117410</t>
  </si>
  <si>
    <t>&lt;XA_BROADBAND_DATA&gt;&lt;Velocidad&gt;921600&lt;/Velocidad&gt;&lt;TipoIP&gt;DINAMICA&lt;/TipoIP&gt;&lt;ADSL&gt;-&lt;/ADSL&gt;&lt;DireccionIPDSLAM&gt;10.37.54.14&lt;/DireccionIPDSLAM&gt;&lt;UsuarioAcceso&gt;AAF2512718335/ad772901b4e8&lt;/UsuarioAcceso&gt;&lt;Passwordid&gt;4A88MC07HL&lt;/Passwordid&gt;&lt;TechType&gt;FIBRA&lt;/TechType&gt;&lt;OLTCode&gt;OH_ATLALCTRC_I_7360&lt;/OLTCode&gt;&lt;OLTRack&gt;0&lt;/OLTRack&gt;&lt;OLTSubRack&gt;0&lt;/OLTSubRack&gt;&lt;OLTBoard&gt;0&lt;/OLTBoard&gt;&lt;OLTPort&gt;0&lt;/OLTPort&gt;&lt;PeSplitterSplitterCode&gt;SS1-91-05&lt;/PeSplitterSplitterCode&gt;&lt;PeTerminalEquipmentDistrCableCode&gt;0&lt;/PeTerminalEquipmentDistrCableCode&gt;&lt;PeTerminalEquipmentType&gt;6&lt;/PeTerminalEquipmentType&gt;&lt;PeTerminalEquipmentCode&gt;CENTR-PC1-91-05&lt;/PeTerminalEquipmentCode&gt;&lt;PeTerminalEquipmentOpticalTerminalCode&gt;CENTR-PC1-91-05&lt;/PeTerminalEquipmentOpticalTerminalCode&gt;&lt;PeTerminalEquipmentClientThreadId&gt;0&lt;/PeTerminalEquipmentClientThreadId&gt;&lt;PeTerminalEquipmentCtoFiberId&gt;8&lt;/PeTerminalEquipmentCtoFiberId&gt;&lt;/XA_BROADBAND_DATA&gt;</t>
  </si>
  <si>
    <t>AGENDAMIENTO_Torre_Incumplimieto_Cliente_se marca al 3012706579 contesta titular SARA ESTHER HAYDAR PARDO  Se agenda para 2026-05-16 AM observacion llamar antes de ir 3012706579 Se valida datos correctos de la orden gestiona YINET AMAYA 12/5/2026 Go Contact</t>
  </si>
  <si>
    <t>21858586</t>
  </si>
  <si>
    <t>EC202605070610077708_5975</t>
  </si>
  <si>
    <t>En la mañana porfa, el mismo día mayo 10 pero jornada AM porfa</t>
  </si>
  <si>
    <t>SARA ESTHER HAYDAR PARDO</t>
  </si>
  <si>
    <t>1001889971</t>
  </si>
  <si>
    <t>SARA ESTHER  HAYDAR PARDO</t>
  </si>
  <si>
    <t>CL   |45(14663)|G   |     |  |KR   |3(14663)|    |     |  81</t>
  </si>
  <si>
    <t>-74.80217466</t>
  </si>
  <si>
    <t>10.9367922</t>
  </si>
  <si>
    <t>3012706579</t>
  </si>
  <si>
    <t>OH_ATLALVRID_I_7360</t>
  </si>
  <si>
    <t>EC202605070610077708</t>
  </si>
  <si>
    <t>5551002156084</t>
  </si>
  <si>
    <t>2026-05-10 11:11|Usuaria informa vÃ­a tel q puede atender el dia lunes q no esta en casa hoy|JHON ARIS PASCUAL#2026-05-10 11:12|Reagendamiento de cita. se va a realizar la llamada al cliente|App chatbot#2026-05-10 11:15|Reagendamiento de cita. Cliente no respondio la llamada IVR|App chatbot#</t>
  </si>
  <si>
    <t>17781565100400167</t>
  </si>
  <si>
    <t>CAI_ONT32000010202605070721502159119280</t>
  </si>
  <si>
    <t>&lt;XA_BROADBAND_DATA&gt;&lt;Velocidad&gt;921600&lt;/Velocidad&gt;&lt;TipoIP&gt;DINAMICA&lt;/TipoIP&gt;&lt;ADSL&gt;-&lt;/ADSL&gt;&lt;DireccionIPDSLAM&gt;10.37.53.126&lt;/DireccionIPDSLAM&gt;&lt;UsuarioAcceso&gt;AAF2512703708/80a40d8759f0&lt;/UsuarioAcceso&gt;&lt;Passwordid&gt;U2UV7PPV91&lt;/Passwordid&gt;&lt;TechType&gt;FIBRA&lt;/TechType&gt;&lt;OLTCode&gt;OH_ATLALVRID_I_7360&lt;/OLTCode&gt;&lt;OLTRack&gt;0&lt;/OLTRack&gt;&lt;OLTSubRack&gt;0&lt;/OLTSubRack&gt;&lt;OLTBoard&gt;0&lt;/OLTBoard&gt;&lt;OLTPort&gt;0&lt;/OLTPort&gt;&lt;PeSplitterSplitterCode&gt;SS7-17-01&lt;/PeSplitterSplitterCode&gt;&lt;PeTerminalEquipmentDistrCableCode&gt;0&lt;/PeTerminalEquipmentDistrCableCode&gt;&lt;PeTerminalEquipmentType&gt;6&lt;/PeTerminalEquipmentType&gt;&lt;PeTerminalEquipmentCode&gt;VICTO-PC7-17-01&lt;/PeTerminalEquipmentCode&gt;&lt;PeTerminalEquipmentOpticalTerminalCode&gt;VICTO-PC7-17-01&lt;/PeTerminalEquipmentOpticalTerminalCode&gt;&lt;PeTerminalEquipmentClientThreadId&gt;0&lt;/PeTerminalEquipmentClientThreadId&gt;&lt;PeTerminalEquipmentCtoFiberId&gt;6&lt;/PeTerminalEquipmentCtoFiberId&gt;&lt;/XA_BROADBAND_DATA&gt;</t>
  </si>
  <si>
    <t>21856481</t>
  </si>
  <si>
    <t>FS202605061516112480_2244</t>
  </si>
  <si>
    <t>VANESSA MARIA NATERA DURAN</t>
  </si>
  <si>
    <t>1140843397-5</t>
  </si>
  <si>
    <t>CL   |76|    |     |  |KR   |42|    |     | 18 LCA 7</t>
  </si>
  <si>
    <t>-74.81366503</t>
  </si>
  <si>
    <t>10.992583</t>
  </si>
  <si>
    <t>3246841324</t>
  </si>
  <si>
    <t>FS202605061516112480</t>
  </si>
  <si>
    <t>1001947107</t>
  </si>
  <si>
    <t>2026-05-08 10:11|Se llama al nÃºmero de contacto y no responde la llamada se llega al local y no hay ndiem |LUIS ALFONSO ASCENSIO#2026-05-08 10:14|Incumplimiento de cita. se va a realizar la llamada al cliente|App chatbot#2026-05-08 10:17|Incumplimiento de cita. Cliente reagendara la cita|App chatbot#2026-05-11 14:26|11-05-2026 14 26Incumplimiento cita. No se puede proceder con el proceso de suspensiÃ³n de la orden por incumplimiento de cita dado que la jornada de solicitud es diferente a la jornada de agendamiento de la orden.|App chatbot#2026-05-11 14:31|No se logra contacto con el titular se realizan llamadas telefÃ³nicas y no se logra comunicaciÃ³n|STEVEN AICARDO ESCORCIA#</t>
  </si>
  <si>
    <t>17780986350530357</t>
  </si>
  <si>
    <t>CAI_ONT32000010202605061517156292427073</t>
  </si>
  <si>
    <t>&lt;XA_BROADBAND_DATA&gt;&lt;Velocidad&gt;921600&lt;/Velocidad&gt;&lt;TipoIP&gt;DINAMICA&lt;/TipoIP&gt;&lt;ADSL&gt;-&lt;/ADSL&gt;&lt;DireccionIPDSLAM&gt;10.37.40.110&lt;/DireccionIPDSLAM&gt;&lt;UsuarioAcceso&gt;AAF2512701863/6cb10fab7a78&lt;/UsuarioAcceso&gt;&lt;Passwordid&gt;23JTE0LVK1&lt;/Passwordid&gt;&lt;TechType&gt;FIBRA&lt;/TechType&gt;&lt;OLTCode&gt;OH_ATLHINNTB_I_5800&lt;/OLTCode&gt;&lt;OLTRack&gt;0&lt;/OLTRack&gt;&lt;OLTSubRack&gt;0&lt;/OLTSubRack&gt;&lt;OLTBoard&gt;0&lt;/OLTBoard&gt;&lt;OLTPort&gt;0&lt;/OLTPort&gt;&lt;PeSplitterSplitterCode&gt;SS8-45-03&lt;/PeSplitterSplitterCode&gt;&lt;PeTerminalEquipmentDistrCableCode&gt;0&lt;/PeTerminalEquipmentDistrCableCode&gt;&lt;PeTerminalEquipmentType&gt;6&lt;/PeTerminalEquipmentType&gt;&lt;PeTerminalEquipmentCode&gt;NHORI-CT8-45-03&lt;/PeTerminalEquipmentCode&gt;&lt;PeTerminalEquipmentOpticalTerminalCode&gt;NHORI-CT8-45-03&lt;/PeTerminalEquipmentOpticalTerminalCode&gt;&lt;PeTerminalEquipmentClientThreadId&gt;0&lt;/PeTerminalEquipmentClientThreadId&gt;&lt;PeTerminalEquipmentCtoFiberId&gt;6&lt;/PeTerminalEquipmentCtoFiberId&gt;&lt;/XA_BROADBAND_DATA&gt;</t>
  </si>
  <si>
    <t>AGENDAMIENTO_se marca al 3108692726 contesta titular JESUS DAVID BARRIOS ESCORCIA  Se agenda para 2026-05-16 AM observacion N/A Se valida datos correctos de la orden gestiona Manuel Vargas 12/5/2026 Go Contact</t>
  </si>
  <si>
    <t>21862909</t>
  </si>
  <si>
    <t>FS202605071719493051_8273</t>
  </si>
  <si>
    <t>JESUS DAVID BARRIOS ESCORCIA</t>
  </si>
  <si>
    <t>1007607814</t>
  </si>
  <si>
    <t>3025532538</t>
  </si>
  <si>
    <t>KR   |9|G   |     |  |CL   |124|    |     | 148 TOR 19</t>
  </si>
  <si>
    <t>-74.8470156</t>
  </si>
  <si>
    <t>10.9590985</t>
  </si>
  <si>
    <t>3108692726</t>
  </si>
  <si>
    <t>FS202605071719493051</t>
  </si>
  <si>
    <t>1045731688</t>
  </si>
  <si>
    <t>2026-05-09 10:37|Usuario no puede recibir la visita ya que se le presento una urgencia ...Me informa que puede atender despuÃ©s de 3 de la tarde |LUIS ALFONSO ASCENSIO#2026-05-09 10:37|Reagendamiento de cita. se va a realizar la llamada al cliente|App chatbot#2026-05-09 10:41|Reagendamiento de cita. se va a realizar la llamada al cliente|App chatbot#2026-05-09 10:43|Reagendamiento de cita. Cliente no respondio la llamada IVR|App chatbot#</t>
  </si>
  <si>
    <t>17782553350540329</t>
  </si>
  <si>
    <t>CAI_ONT32000010202605081048554072414386</t>
  </si>
  <si>
    <t>&lt;XA_BROADBAND_DATA&gt;&lt;Velocidad&gt;921600&lt;/Velocidad&gt;&lt;TipoIP&gt;DINAMICA&lt;/TipoIP&gt;&lt;ADSL&gt;-&lt;/ADSL&gt;&lt;DireccionIPDSLAM&gt;10.37.54.246&lt;/DireccionIPDSLAM&gt;&lt;UsuarioAcceso&gt;AAF2512705863/8517839b0591&lt;/UsuarioAcceso&gt;&lt;Passwordid&gt;UCBF10IC3N&lt;/Passwordid&gt;&lt;TechType&gt;FIBRA&lt;/TechType&gt;&lt;OLTCode&gt;OH_ATLALTDAD_I_7360&lt;/OLTCode&gt;&lt;OLTRack&gt;0&lt;/OLTRack&gt;&lt;OLTSubRack&gt;0&lt;/OLTSubRack&gt;&lt;OLTBoard&gt;0&lt;/OLTBoard&gt;&lt;OLTPort&gt;0&lt;/OLTPort&gt;&lt;PeSplitterSplitterCode&gt;SS5-126-03&lt;/PeSplitterSplitterCode&gt;&lt;PeTerminalEquipmentDistrCableCode&gt;0&lt;/PeTerminalEquipmentDistrCableCode&gt;&lt;PeTerminalEquipmentType&gt;6&lt;/PeTerminalEquipmentType&gt;&lt;PeTerminalEquipmentCode&gt;TRINI-PCS5-126-03&lt;/PeTerminalEquipmentCode&gt;&lt;PeTerminalEquipmentOpticalTerminalCode&gt;TRINI-PCS5-126-03&lt;/PeTerminalEquipmentOpticalTerminalCode&gt;&lt;PeTerminalEquipmentClientThreadId&gt;0&lt;/PeTerminalEquipmentClientThreadId&gt;&lt;PeTerminalEquipmentCtoFiberId&gt;2&lt;/PeTerminalEquipmentCtoFiberId&gt;&lt;/XA_BROADBAND_DATA&gt;</t>
  </si>
  <si>
    <t>21878439</t>
  </si>
  <si>
    <t>FS202605120943100026_6581</t>
  </si>
  <si>
    <t>6053266923</t>
  </si>
  <si>
    <t>IPVT:640003805103</t>
  </si>
  <si>
    <t>Mar¿a Obreg¿n de lubo</t>
  </si>
  <si>
    <t>22269727</t>
  </si>
  <si>
    <t>KR   |8|D   |     |  |CL   |49|    |     | 84 APT 1</t>
  </si>
  <si>
    <t>-74.80582219</t>
  </si>
  <si>
    <t>10.9485483</t>
  </si>
  <si>
    <t>3042038840</t>
  </si>
  <si>
    <t>LA SIERRITA</t>
  </si>
  <si>
    <t>OH_ATLALVRIE_I_7360</t>
  </si>
  <si>
    <t>FS202605120943100026</t>
  </si>
  <si>
    <t>5551010100872</t>
  </si>
  <si>
    <t>2026-05-13 08:40|En comunicaciÃ³n con la usuaria se acuerda que la visita se atienda a las 2 p.m|WILINTON MANUEL CORONADO#2026-05-13 13:59|Reagendamiento de cita. inicio de flujo|App chatbot#2026-05-13 14:00|Reagendamiento de cita. inicio de flujo|App chatbot#2026-05-13 14:14|InstalaciÃ³n requiere un drop de 300 y en el momento no se tiene a la mano se retomarÃ¡ el dÃ­a de maÃ±ana para realizar la instalaciÃ³n |WILINTON MANUEL CORONADO#</t>
  </si>
  <si>
    <t>17785970250610234</t>
  </si>
  <si>
    <t>CAI_ONT22000010202605120943459012453711</t>
  </si>
  <si>
    <t>&lt;XA_BROADBAND_DATA&gt;&lt;Velocidad&gt;921600&lt;/Velocidad&gt;&lt;TipoIP&gt;DINAMICA&lt;/TipoIP&gt;&lt;ADSL&gt;-&lt;/ADSL&gt;&lt;DireccionIPDSLAM&gt;10.37.53.222&lt;/DireccionIPDSLAM&gt;&lt;UsuarioAcceso&gt;AAF2512715897/9ff935936efd&lt;/UsuarioAcceso&gt;&lt;Passwordid&gt;K3PVJG6CFG&lt;/Passwordid&gt;&lt;TechType&gt;FIBRA&lt;/TechType&gt;&lt;OLTCode&gt;OH_ATLALVRIE_I_7360&lt;/OLTCode&gt;&lt;OLTRack&gt;0&lt;/OLTRack&gt;&lt;OLTSubRack&gt;0&lt;/OLTSubRack&gt;&lt;OLTBoard&gt;0&lt;/OLTBoard&gt;&lt;OLTPort&gt;0&lt;/OLTPort&gt;&lt;PeSplitterSplitterCode&gt;SS4-146-01&lt;/PeSplitterSplitterCode&gt;&lt;PeTerminalEquipmentDistrCableCode&gt;0&lt;/PeTerminalEquipmentDistrCableCode&gt;&lt;PeTerminalEquipmentType&gt;6&lt;/PeTerminalEquipmentType&gt;&lt;PeTerminalEquipmentCode&gt;VICTO-CT4-146-01&lt;/PeTerminalEquipmentCode&gt;&lt;PeTerminalEquipmentOpticalTerminalCode&gt;VICTO-CT4-146-01&lt;/PeTerminalEquipmentOpticalTerminalCode&gt;&lt;PeTerminalEquipmentClientThreadId&gt;0&lt;/PeTerminalEquipmentClientThreadId&gt;&lt;PeTerminalEquipmentCtoFiberId&gt;7&lt;/PeTerminalEquipmentCtoFiberId&gt;&lt;/XA_BROADBAND_DATA&gt;</t>
  </si>
  <si>
    <t>21886291</t>
  </si>
  <si>
    <t>FS202605131609580305_4024</t>
  </si>
  <si>
    <t>Que cumplan, hoy quedamos esperando, muy mal</t>
  </si>
  <si>
    <t>JENNY JOAHNA PAEZ VENCE</t>
  </si>
  <si>
    <t>1045667688</t>
  </si>
  <si>
    <t>3144550500</t>
  </si>
  <si>
    <t>53659056</t>
  </si>
  <si>
    <t>CL   |3|    |     |  |KR   |22|    |     | 101 TOR A APT 203 APT 203</t>
  </si>
  <si>
    <t>-74.94762751</t>
  </si>
  <si>
    <t>11.00866917</t>
  </si>
  <si>
    <t>3017744758</t>
  </si>
  <si>
    <t>OH_ATLALPBIA_I_7360</t>
  </si>
  <si>
    <t>1143161541</t>
  </si>
  <si>
    <t>2026-05-14 16:52|Incumplimiento de cita. inicio de flujo|App chatbot#2026-05-14 16:52|Incumplimiento de cita. se va a realizar la llamada al cliente|App chatbot#</t>
  </si>
  <si>
    <t>2026-05-14 16:53|Nos acercamo a predio cliente no contesta ni en porteria se logra contacto|DYLAN ELIECER MEJIA#</t>
  </si>
  <si>
    <t>17787066500620391</t>
  </si>
  <si>
    <t>CAI_ONT32000010202605131610506022856991</t>
  </si>
  <si>
    <t>&lt;XA_BROADBAND_DATA&gt;&lt;Velocidad&gt;921600&lt;/Velocidad&gt;&lt;TipoIP&gt;DINAMICA&lt;/TipoIP&gt;&lt;ADSL&gt;-&lt;/ADSL&gt;&lt;DireccionIPDSLAM&gt;10.37.54.230&lt;/DireccionIPDSLAM&gt;&lt;UsuarioAcceso&gt;AAF2512720922/72d0f0047fa1&lt;/UsuarioAcceso&gt;&lt;Passwordid&gt;VVO40GTRQR&lt;/Passwordid&gt;&lt;TechType&gt;FIBRA&lt;/TechType&gt;&lt;OLTCode&gt;OH_ATLALPBIA_I_7360&lt;/OLTCode&gt;&lt;OLTRack&gt;0&lt;/OLTRack&gt;&lt;OLTSubRack&gt;0&lt;/OLTSubRack&gt;&lt;OLTBoard&gt;0&lt;/OLTBoard&gt;&lt;OLTPort&gt;0&lt;/OLTPort&gt;&lt;PeSplitterSplitterCode&gt;SS8-71-01&lt;/PeSplitterSplitterCode&gt;&lt;PeTerminalEquipmentDistrCableCode&gt;0&lt;/PeTerminalEquipmentDistrCableCode&gt;&lt;PeTerminalEquipmentType&gt;6&lt;/PeTerminalEquipmentType&gt;&lt;PeTerminalEquipmentCode&gt;CENTR-PC8-71-01&lt;/PeTerminalEquipmentCode&gt;&lt;PeTerminalEquipmentOpticalTerminalCode&gt;CENTR-PC8-71-01&lt;/PeTerminalEquipmentOpticalTerminalCode&gt;&lt;PeTerminalEquipmentClientThreadId&gt;0&lt;/PeTerminalEquipmentClientThreadId&gt;&lt;PeTerminalEquipmentCtoFiberId&gt;5&lt;/PeTerminalEquipmentCtoFiberId&gt;&lt;/XA_BROADBAND_DATA&gt;</t>
  </si>
  <si>
    <t>21872873</t>
  </si>
  <si>
    <t>EC202605110815187936_7540</t>
  </si>
  <si>
    <t>Sof¿a  Rueda Romero</t>
  </si>
  <si>
    <t>1042243110</t>
  </si>
  <si>
    <t>Sof¿a Rueda Romero</t>
  </si>
  <si>
    <t>CL   |95|    |     |  |KR   |43|    |     |  90 CAS 1</t>
  </si>
  <si>
    <t>-74.82903999</t>
  </si>
  <si>
    <t>11.0032777</t>
  </si>
  <si>
    <t>3012920844</t>
  </si>
  <si>
    <t>EC202605110815187936</t>
  </si>
  <si>
    <t>21883624</t>
  </si>
  <si>
    <t>FS202605131009580211_4627</t>
  </si>
  <si>
    <t>alex barraza</t>
  </si>
  <si>
    <t>1001998151</t>
  </si>
  <si>
    <t>CL   |60|    |     |  |KR   |18|    |     | 48 APT 1</t>
  </si>
  <si>
    <t>-74.80403194</t>
  </si>
  <si>
    <t>10.9648488</t>
  </si>
  <si>
    <t>3154636001</t>
  </si>
  <si>
    <t>LA BUENA ESPERANZA</t>
  </si>
  <si>
    <t>FS202605131009580211</t>
  </si>
  <si>
    <t>21886955</t>
  </si>
  <si>
    <t>FS202605131711100481_4263</t>
  </si>
  <si>
    <t>EDGAR JESUS RODRIGUEZ OTERO</t>
  </si>
  <si>
    <t>1140873783</t>
  </si>
  <si>
    <t>3135460392</t>
  </si>
  <si>
    <t>3135465451</t>
  </si>
  <si>
    <t>KR   |71|    |     |  |CL   |93|    |     | 37 TOR 8 APT 128 APT 128</t>
  </si>
  <si>
    <t>-74.81686613</t>
  </si>
  <si>
    <t>11.02046166</t>
  </si>
  <si>
    <t>VILLA CAROLINA</t>
  </si>
  <si>
    <t>FS202605131711100481</t>
  </si>
  <si>
    <t>21886989</t>
  </si>
  <si>
    <t>FS202605131721370495_1391</t>
  </si>
  <si>
    <t>FABIAN ENRRIQUE BARRAZA CARRETERO</t>
  </si>
  <si>
    <t>1001819293</t>
  </si>
  <si>
    <t>CL   |41(14731)|    |     |  |KR   |14(14731)|    |     | 38 APT INT 2</t>
  </si>
  <si>
    <t>-74.79491813</t>
  </si>
  <si>
    <t>10.954057</t>
  </si>
  <si>
    <t>3042859002</t>
  </si>
  <si>
    <t>FS202605131721370495</t>
  </si>
  <si>
    <t>CANAL_AGENDAMIENTO_CV_ONNET_Titular JAQUELINE AHUMADA VALDELAMAR Técnico indica agenda confirmada con cliente para 2026-05-13 AM Se realiza actualización de CTO al servicio, se realiza cambio de vías sobre la CTO a PC6-62-03 según lo solicitado.  Gestiona Loren Mondragon Fecha 12/5/2026</t>
  </si>
  <si>
    <t>21852059</t>
  </si>
  <si>
    <t>FS202605051645382959_2087</t>
  </si>
  <si>
    <t>Sábado 9 de Mayo solo aceptan trabajos en el conjunto de 7 am a 11 am</t>
  </si>
  <si>
    <t>JAQUELINE AHUMADA VALDELAMAR</t>
  </si>
  <si>
    <t>33334388</t>
  </si>
  <si>
    <t>3004238339</t>
  </si>
  <si>
    <t>56613133</t>
  </si>
  <si>
    <t>KR   |50|    |     |  |CL   |55|    |     | 48 TOR A APT 103 A APT 103 A</t>
  </si>
  <si>
    <t>-74.79172475</t>
  </si>
  <si>
    <t>10.9911531</t>
  </si>
  <si>
    <t>FS202605051645382959</t>
  </si>
  <si>
    <t>1047223765</t>
  </si>
  <si>
    <t>serialNumber:A08A064EA320 ; WifiSSID:ab3776f6887d ; WifiPassword:d40b9714b98a/serialNumber:B014DF18F660 ; WifiSSID:ab3776f6887d ; WifiPassword:d40b9714b98a/serialNumber:B014DF18F5C8 ; WifiSSID:ab3776f6887d ; WifiPassword:d40b9714b98a/serialNumber:B014DF18F718 ; WifiSSID:ab3776f6887d ; WifiPassword:d40b9714b98a</t>
  </si>
  <si>
    <t>2026-05-09 08:13|Cto asignada CENTR-CT5-48-01Cto a la q se le va a hacer el cambio 6-62-03|MANUEL DE JESUS PERTUZ#</t>
  </si>
  <si>
    <t>2026-05-12 10:59|CANAL_AGENDAMIENTO_CV_ONNET_Titular JAQUELINE AHUMADA VALDELAMARTÃ©cnico indica agenda confirmada con cliente para 2026-05-13 AMSe realiza actualizaciÃ³n de CTO al servicio se realiza cambio de vÃ­as sobre la CTO a PC6-62-03 segÃºn lo solicitado. Gestiona Loren MondragonFecha 12/5/2026|LOREN ANID MONDRAGON#</t>
  </si>
  <si>
    <t>17780176650391377</t>
  </si>
  <si>
    <t>CAI_ONT32000010202605051647457956886660</t>
  </si>
  <si>
    <t>&lt;XA_BROADBAND_DATA&gt;&lt;Velocidad&gt;921600&lt;/Velocidad&gt;&lt;TipoIP&gt;dinamica&lt;/TipoIP&gt;&lt;Puerto/&gt;&lt;POTS/&gt;&lt;ADSL&gt;-&lt;/ADSL&gt;&lt;DireccionIPDSLAM&gt;10.37.40.102&lt;/DireccionIPDSLAM&gt;&lt;DireccionIPWAN/&gt;&lt;DireccionIPLAN/&gt;&lt;MascaraLAN/&gt;&lt;Frame/&gt;&lt;Slot/&gt;&lt;Rack/&gt;&lt;Subrack/&gt;&lt;VpiVciCliente&gt;/&lt;/VpiVciCliente&gt;&lt;UsuarioAcceso&gt;AAF2512699459/ce5f478b9d4a&lt;/UsuarioAcceso&gt;&lt;Passwordid&gt;R7QPI5K6L3&lt;/Passwordid&gt;&lt;TechType&gt;FIBRA&lt;/TechType&gt;&lt;OLTCode&gt;OH_ATLHICTRB_I_5800_Barranquilla_Centro_2&lt;/OLTCode&gt;&lt;OLTRack&gt;0&lt;/OLTRack&gt;&lt;OLTSubRack&gt;0&lt;/OLTSubRack&gt;&lt;OLTBoard&gt;7&lt;/OLTBoard&gt;&lt;OLTPort&gt;430&lt;/OLTPort&gt;&lt;PeSplitterSplitterCode/&gt;&lt;PeTerminalEquipmentDistrCableCode&gt;GD-00-00&lt;/PeTerminalEquipmentDistrCableCode&gt;&lt;PeTerminalEquipmentDistrLateralCableCode/&gt;&lt;PeTerminalEquipmentType&gt;6&lt;/PeTerminalEquipmentType&gt;&lt;PeTerminalEquipmentCode&gt;CENTR-PC6-62-03&lt;/PeTerminalEquipmentCode&gt;&lt;PeTerminalEquipmentAddress&gt;0800100008001&lt;/PeTerminalEquipmentAddress&gt;&lt;PeTerminalEquipmentOpticalTerminalCode&gt;CENTR-PC6-62-03&lt;/PeTerminalEquipmentOpticalTerminalCode&gt;&lt;PeTerminalEquipmentClientThreadId&gt;29&lt;/PeTerminalEquipmentClientThreadId&gt;&lt;PeTerminalEquipmentCtoFiberId&gt;5&lt;/PeTerminalEquipmentCtoFiberId&gt;&lt;MediaTypeLastMileOld/&gt;&lt;HSIAccessPortTypeOld/&gt;&lt;RFS_LAST_MILE_Modified_New/&gt;&lt;RFS_ACCESS_PORT_Modified_New&gt;true&lt;/RFS_ACCESS_PORT_Modified_New&gt;&lt;/XA_BROADBAND_DATA&gt;</t>
  </si>
  <si>
    <t>21862841</t>
  </si>
  <si>
    <t>FS202605071711593049_4889</t>
  </si>
  <si>
    <t>KARLA PAOLA Paola RAMIREZ BADILLO</t>
  </si>
  <si>
    <t>1143159602</t>
  </si>
  <si>
    <t>CL   |44|    |     |  |KR   |46|    |     | 107 APT 201</t>
  </si>
  <si>
    <t>-74.78405576</t>
  </si>
  <si>
    <t>10.9881767</t>
  </si>
  <si>
    <t>3207076944</t>
  </si>
  <si>
    <t>CJR PLAZA ROSA ET II</t>
  </si>
  <si>
    <t>FS202605071711593049</t>
  </si>
  <si>
    <t>72007141</t>
  </si>
  <si>
    <t>2026-05-11 08:17|Se llega a predio se hace lÃ­nea y contesta una seÃ±ora el cual manifiesta que no es la seÃ±ora RamÃ­rez que estamos equivocados y a la vez no estÃ¡ esperando ninguna instalaciÃ³n de parte de Movistar|JAVIER DANIEL ESTRADA#2026-05-11 08:20|Incumplimiento de cita. inicio de flujo|App chatbot#2026-05-11 08:20|Incumplimiento de cita. se va a realizar la llamada al cliente|App chatbot#</t>
  </si>
  <si>
    <t>1778191995048017</t>
  </si>
  <si>
    <t>CAI_ONT32000010202605071713153674315829</t>
  </si>
  <si>
    <t>&lt;XA_BROADBAND_DATA&gt;&lt;Velocidad&gt;921600&lt;/Velocidad&gt;&lt;TipoIP&gt;DINAMICA&lt;/TipoIP&gt;&lt;ADSL&gt;-&lt;/ADSL&gt;&lt;DireccionIPDSLAM&gt;10.37.40.18&lt;/DireccionIPDSLAM&gt;&lt;UsuarioAcceso&gt;AAF2512706234/c06b79a3bd58&lt;/UsuarioAcceso&gt;&lt;Passwordid&gt;JS6C7J3UU1&lt;/Passwordid&gt;&lt;TechType&gt;FIBRA&lt;/TechType&gt;&lt;OLTCode&gt;OH_ATLHICTRO_I_5800&lt;/OLTCode&gt;&lt;OLTRack&gt;0&lt;/OLTRack&gt;&lt;OLTSubRack&gt;0&lt;/OLTSubRack&gt;&lt;OLTBoard&gt;0&lt;/OLTBoard&gt;&lt;OLTPort&gt;0&lt;/OLTPort&gt;&lt;PeSplitterSplitterCode&gt;SS6-23-03&lt;/PeSplitterSplitterCode&gt;&lt;PeTerminalEquipmentDistrCableCode&gt;0&lt;/PeTerminalEquipmentDistrCableCode&gt;&lt;PeTerminalEquipmentType&gt;6&lt;/PeTerminalEquipmentType&gt;&lt;PeTerminalEquipmentCode&gt;CENTR-PC6-23-03&lt;/PeTerminalEquipmentCode&gt;&lt;PeTerminalEquipmentOpticalTerminalCode&gt;CENTR-PC6-23-03&lt;/PeTerminalEquipmentOpticalTerminalCode&gt;&lt;PeTerminalEquipmentClientThreadId&gt;0&lt;/PeTerminalEquipmentClientThreadId&gt;&lt;PeTerminalEquipmentCtoFiberId&gt;6&lt;/PeTerminalEquipmentCtoFiberId&gt;&lt;/XA_BROADBAND_DATA&gt;</t>
  </si>
  <si>
    <t>21860770</t>
  </si>
  <si>
    <t>FS202605071231161729_2882</t>
  </si>
  <si>
    <t>6053264358</t>
  </si>
  <si>
    <t>IPVT:640003800677</t>
  </si>
  <si>
    <t>YURLEIDYS TORRES</t>
  </si>
  <si>
    <t>1043114326</t>
  </si>
  <si>
    <t>CL   |74|    |     |  |KR   |38|    |     | 46 TOR 1 APT 304 APT 304</t>
  </si>
  <si>
    <t>-74.81238368</t>
  </si>
  <si>
    <t>10.9859578</t>
  </si>
  <si>
    <t>3046180798</t>
  </si>
  <si>
    <t>72270690</t>
  </si>
  <si>
    <t>2026-05-09 15:59|Se logra contacto con el tt indica que no puede atender ya que la admin no permite el ingreso|HERNAN DARIO ARROYO#2026-05-09 16:09|Reagendamiento de cita. inicio de flujo|App chatbot#2026-05-14 14:42|Se llega a prendido nos encontramos con un mueble empotrado en la cual taparon los registros para poder manipular la red|LUIS FERNANDO LUBO#2026-05-14 14:44|Reagendamiento de cita. se va a realizar la llamada al cliente|App chatbot#2026-05-14 14:46|14-05-2026 14 46Cliente solicita reagendar. No se envÃ­a SMS de reagendamiento dado el link no viene en la orden|App chatbot#2026-05-14 15:05|Incumplimiento de cita. inicio de flujo|App chatbot#</t>
  </si>
  <si>
    <t>17781869250420187</t>
  </si>
  <si>
    <t>CAI_ONT22000010202605071548451375081930</t>
  </si>
  <si>
    <t>&lt;XA_BROADBAND_DATA&gt;&lt;Velocidad&gt;921600&lt;/Velocidad&gt;&lt;TipoIP&gt;DINAMICA&lt;/TipoIP&gt;&lt;ADSL&gt;-&lt;/ADSL&gt;&lt;DireccionIPDSLAM&gt;10.37.40.22&lt;/DireccionIPDSLAM&gt;&lt;UsuarioAcceso&gt;AAF2512704675/42a22175d9e8&lt;/UsuarioAcceso&gt;&lt;Passwordid&gt;KI8A124H08&lt;/Passwordid&gt;&lt;TechType&gt;FIBRA&lt;/TechType&gt;&lt;OLTCode&gt;OH_ATLHIDIAS_I_5800&lt;/OLTCode&gt;&lt;OLTRack&gt;0&lt;/OLTRack&gt;&lt;OLTSubRack&gt;0&lt;/OLTSubRack&gt;&lt;OLTBoard&gt;0&lt;/OLTBoard&gt;&lt;OLTPort&gt;0&lt;/OLTPort&gt;&lt;PeSplitterSplitterCode&gt;SS1-26-02&lt;/PeSplitterSplitterCode&gt;&lt;PeTerminalEquipmentDistrCableCode&gt;0&lt;/PeTerminalEquipmentDistrCableCode&gt;&lt;PeTerminalEquipmentType&gt;6&lt;/PeTerminalEquipmentType&gt;&lt;PeTerminalEquipmentCode&gt;DELIC-PC1-26-02&lt;/PeTerminalEquipmentCode&gt;&lt;PeTerminalEquipmentOpticalTerminalCode&gt;DELIC-PC1-26-02&lt;/PeTerminalEquipmentOpticalTerminalCode&gt;&lt;PeTerminalEquipmentClientThreadId&gt;0&lt;/PeTerminalEquipmentClientThreadId&gt;&lt;PeTerminalEquipmentCtoFiberId&gt;8&lt;/PeTerminalEquipmentCtoFiberId&gt;&lt;/XA_BROADBAND_DATA&gt;</t>
  </si>
  <si>
    <t>21854447</t>
  </si>
  <si>
    <t>FS202605061053382533_5069</t>
  </si>
  <si>
    <t>Por favor sean puntuales</t>
  </si>
  <si>
    <t>ALBERTO MARIO SANDOVAL TORRES</t>
  </si>
  <si>
    <t>72179516</t>
  </si>
  <si>
    <t>054333111</t>
  </si>
  <si>
    <t>KR   |44|    |     |  |CL   |90|    |     | 165 CAS 3</t>
  </si>
  <si>
    <t>-74.82648919</t>
  </si>
  <si>
    <t>11.002491</t>
  </si>
  <si>
    <t>3232262752</t>
  </si>
  <si>
    <t>FS202605061053382533</t>
  </si>
  <si>
    <t>5551143115066</t>
  </si>
  <si>
    <t>2026-05-11 14:43|Reagendamiento de cita. se va a realizar la llamada al cliente|App chatbot#</t>
  </si>
  <si>
    <t>17780882600480778</t>
  </si>
  <si>
    <t>CAI_ONT32000010202605061224204974391839</t>
  </si>
  <si>
    <t>&lt;XA_BROADBAND_DATA&gt;&lt;Velocidad&gt;921600&lt;/Velocidad&gt;&lt;TipoIP&gt;DINAMICA&lt;/TipoIP&gt;&lt;ADSL&gt;-&lt;/ADSL&gt;&lt;DireccionIPDSLAM&gt;10.37.40.110&lt;/DireccionIPDSLAM&gt;&lt;UsuarioAcceso&gt;AAF2512700802/40e12159e08c&lt;/UsuarioAcceso&gt;&lt;Passwordid&gt;8LSQ5IE08V&lt;/Passwordid&gt;&lt;TechType&gt;FIBRA&lt;/TechType&gt;&lt;OLTCode&gt;OH_ATLHINNTB_I_5800&lt;/OLTCode&gt;&lt;OLTRack&gt;0&lt;/OLTRack&gt;&lt;OLTSubRack&gt;0&lt;/OLTSubRack&gt;&lt;OLTBoard&gt;0&lt;/OLTBoard&gt;&lt;OLTPort&gt;0&lt;/OLTPort&gt;&lt;PeSplitterSplitterCode&gt;SS3-53-01&lt;/PeSplitterSplitterCode&gt;&lt;PeTerminalEquipmentDistrCableCode&gt;0&lt;/PeTerminalEquipmentDistrCableCode&gt;&lt;PeTerminalEquipmentType&gt;6&lt;/PeTerminalEquipmentType&gt;&lt;PeTerminalEquipmentCode&gt;NHORI-CT3-53-01&lt;/PeTerminalEquipmentCode&gt;&lt;PeTerminalEquipmentOpticalTerminalCode&gt;NHORI-CT3-53-01&lt;/PeTerminalEquipmentOpticalTerminalCode&gt;&lt;PeTerminalEquipmentClientThreadId&gt;0&lt;/PeTerminalEquipmentClientThreadId&gt;&lt;PeTerminalEquipmentCtoFiberId&gt;4&lt;/PeTerminalEquipmentCtoFiberId&gt;&lt;/XA_BROADBAND_DATA&gt;</t>
  </si>
  <si>
    <t>21873461</t>
  </si>
  <si>
    <t>FS202605111010463160_4704</t>
  </si>
  <si>
    <t>CARLA DANNIELA RECUERO CAMPO</t>
  </si>
  <si>
    <t>1140852780</t>
  </si>
  <si>
    <t>CL   |81|    |     |  |KR   |35|D   |     | 64</t>
  </si>
  <si>
    <t>-74.8217319</t>
  </si>
  <si>
    <t>10.9850542</t>
  </si>
  <si>
    <t>3014561927</t>
  </si>
  <si>
    <t>2026-05-14 14:27|Se llega predio no se logra contacto con el titular se tocan en la puerta y se evidencia que todo estÃ¡ cerrado|STEVEN AICARDO ESCORCIA#2026-05-14 14:37|Incumplimiento de cita. se va a realizar la llamada al cliente|App chatbot#</t>
  </si>
  <si>
    <t>17785123050590315</t>
  </si>
  <si>
    <t>CAI_ONT32000010202605111011456368526702</t>
  </si>
  <si>
    <t>&lt;XA_BROADBAND_DATA&gt;&lt;Velocidad&gt;921600&lt;/Velocidad&gt;&lt;TipoIP&gt;DINAMICA&lt;/TipoIP&gt;&lt;ADSL&gt;-&lt;/ADSL&gt;&lt;DireccionIPDSLAM&gt;10.37.55.174&lt;/DireccionIPDSLAM&gt;&lt;UsuarioAcceso&gt;AAF2512712844/782e2c5756ff&lt;/UsuarioAcceso&gt;&lt;Passwordid&gt;6935DJ0PVO&lt;/Passwordid&gt;&lt;TechType&gt;FIBRA&lt;/TechType&gt;&lt;OLTCode&gt;OH_ATLALNNTD_I_7360&lt;/OLTCode&gt;&lt;OLTRack&gt;0&lt;/OLTRack&gt;&lt;OLTSubRack&gt;0&lt;/OLTSubRack&gt;&lt;OLTBoard&gt;0&lt;/OLTBoard&gt;&lt;OLTPort&gt;0&lt;/OLTPort&gt;&lt;PeSplitterSplitterCode&gt;SS2-139-03&lt;/PeSplitterSplitterCode&gt;&lt;PeTerminalEquipmentDistrCableCode&gt;0&lt;/PeTerminalEquipmentDistrCableCode&gt;&lt;PeTerminalEquipmentType&gt;6&lt;/PeTerminalEquipmentType&gt;&lt;PeTerminalEquipmentCode&gt;NHORI-CT2-139-03&lt;/PeTerminalEquipmentCode&gt;&lt;PeTerminalEquipmentOpticalTerminalCode&gt;NHORI-CT2-139-03&lt;/PeTerminalEquipmentOpticalTerminalCode&gt;&lt;PeTerminalEquipmentClientThreadId&gt;0&lt;/PeTerminalEquipmentClientThreadId&gt;&lt;PeTerminalEquipmentCtoFiberId&gt;6&lt;/PeTerminalEquipmentCtoFiberId&gt;&lt;/XA_BROADBAND_DATA&gt;</t>
  </si>
  <si>
    <t>21875008</t>
  </si>
  <si>
    <t>FS202605111332243414_6686</t>
  </si>
  <si>
    <t>6053259199</t>
  </si>
  <si>
    <t>IPVT:640003803914</t>
  </si>
  <si>
    <t>XIOMARA VILLARREAL RODRIGUEZ</t>
  </si>
  <si>
    <t>32746246</t>
  </si>
  <si>
    <t>03401595</t>
  </si>
  <si>
    <t>KR   |55|    |     |  |CL   |48|    |     | 106 CAS 11</t>
  </si>
  <si>
    <t>-74.78664367</t>
  </si>
  <si>
    <t>10.994238</t>
  </si>
  <si>
    <t>3185648842</t>
  </si>
  <si>
    <t>MONTECRISTO</t>
  </si>
  <si>
    <t>FS202605111332243414</t>
  </si>
  <si>
    <t>2026-05-13 07:59|Se llega a previo se evidencia que la cto asignada no se encuentra en el perÃ­metro del predio se pide ubicaciÃ³n de la cto arrojando direcciÃ³n en otro barrio se procede al quiebre de la orden Ya que el aceite asignada no se encuentra cerca el predio autoriza Jason Funes supervisor|JAVIER DANIEL ESTRADA#</t>
  </si>
  <si>
    <t>17785244000611166</t>
  </si>
  <si>
    <t>CAI_ONT22000010202605111333209542836308</t>
  </si>
  <si>
    <t>&lt;XA_BROADBAND_DATA&gt;&lt;Velocidad&gt;921600&lt;/Velocidad&gt;&lt;TipoIP&gt;DINAMICA&lt;/TipoIP&gt;&lt;ADSL&gt;-&lt;/ADSL&gt;&lt;DireccionIPDSLAM&gt;10.37.40.18&lt;/DireccionIPDSLAM&gt;&lt;UsuarioAcceso&gt;AAF2512713402/bd034ac1ad80&lt;/UsuarioAcceso&gt;&lt;Passwordid&gt;R3LAOOGJJF&lt;/Passwordid&gt;&lt;TechType&gt;FIBRA&lt;/TechType&gt;&lt;OLTCode&gt;OH_ATLHICTRO_I_5800&lt;/OLTCode&gt;&lt;OLTRack&gt;0&lt;/OLTRack&gt;&lt;OLTSubRack&gt;0&lt;/OLTSubRack&gt;&lt;OLTBoard&gt;0&lt;/OLTBoard&gt;&lt;OLTPort&gt;0&lt;/OLTPort&gt;&lt;PeSplitterSplitterCode&gt;SS8-31-03&lt;/PeSplitterSplitterCode&gt;&lt;PeTerminalEquipmentDistrCableCode&gt;0&lt;/PeTerminalEquipmentDistrCableCode&gt;&lt;PeTerminalEquipmentType&gt;6&lt;/PeTerminalEquipmentType&gt;&lt;PeTerminalEquipmentCode&gt;CENTR-CT8-31-03&lt;/PeTerminalEquipmentCode&gt;&lt;PeTerminalEquipmentOpticalTerminalCode&gt;CENTR-CT8-31-03&lt;/PeTerminalEquipmentOpticalTerminalCode&gt;&lt;PeTerminalEquipmentClientThreadId&gt;0&lt;/PeTerminalEquipmentClientThreadId&gt;&lt;PeTerminalEquipmentCtoFiberId&gt;2&lt;/PeTerminalEquipmentCtoFiberId&gt;&lt;/XA_BROADBAND_DATA&gt;</t>
  </si>
  <si>
    <t>21884074</t>
  </si>
  <si>
    <t>FS202605131110230244_1354</t>
  </si>
  <si>
    <t>6053269240</t>
  </si>
  <si>
    <t>IPVT:640003806017</t>
  </si>
  <si>
    <t>GINA DEL CARMEN JIMENEZ CUARTAS</t>
  </si>
  <si>
    <t>1001913030</t>
  </si>
  <si>
    <t>3173101191</t>
  </si>
  <si>
    <t>CL   |78|    |     |  |KR   |53|    |     | 70 LCA S-102</t>
  </si>
  <si>
    <t>-74.80649297</t>
  </si>
  <si>
    <t>11.0042431</t>
  </si>
  <si>
    <t>3015837976</t>
  </si>
  <si>
    <t>VILLA COUNTRY</t>
  </si>
  <si>
    <t>OH_ATLALEDIC_I_7360</t>
  </si>
  <si>
    <t>FS202605131110230244</t>
  </si>
  <si>
    <t>5551045679144</t>
  </si>
  <si>
    <t>2026-05-14 10:18|Nos acercamos a predio el espacio se encuentra en remodelaciÃ³n personal trabajando se reagenda visita para el dÃ­a de maÃ±ana franja pm atiende la seÃ±ora VerÃ³nica Ruiz|JESUS ENRIQUE FERRERA#2026-05-14 10:20|Incumplimiento de cita. se va a realizar la llamada al cliente|App chatbot#2026-05-14 10:27|Incumplimiento de cita. inicio de flujo|App chatbot#</t>
  </si>
  <si>
    <t>17786886650730115</t>
  </si>
  <si>
    <t>CAI_ONT22000010202605131111052497579528</t>
  </si>
  <si>
    <t>&lt;XA_BROADBAND_DATA&gt;&lt;Velocidad&gt;921600&lt;/Velocidad&gt;&lt;TipoIP&gt;DINAMICA&lt;/TipoIP&gt;&lt;ADSL&gt;-&lt;/ADSL&gt;&lt;DireccionIPDSLAM&gt;10.37.55.142&lt;/DireccionIPDSLAM&gt;&lt;UsuarioAcceso&gt;AAF2512719543/394ad93d6845&lt;/UsuarioAcceso&gt;&lt;Passwordid&gt;J8VFCDOT9T&lt;/Passwordid&gt;&lt;TechType&gt;FIBRA&lt;/TechType&gt;&lt;OLTCode&gt;OH_ATLALEDIC_I_7360&lt;/OLTCode&gt;&lt;OLTRack&gt;0&lt;/OLTRack&gt;&lt;OLTSubRack&gt;0&lt;/OLTSubRack&gt;&lt;OLTBoard&gt;0&lt;/OLTBoard&gt;&lt;OLTPort&gt;0&lt;/OLTPort&gt;&lt;PeSplitterSplitterCode&gt;SS7-43-01&lt;/PeSplitterSplitterCode&gt;&lt;PeTerminalEquipmentDistrCableCode&gt;0&lt;/PeTerminalEquipmentDistrCableCode&gt;&lt;PeTerminalEquipmentType&gt;6&lt;/PeTerminalEquipmentType&gt;&lt;PeTerminalEquipmentCode&gt;ESTAD-PC7-43-01&lt;/PeTerminalEquipmentCode&gt;&lt;PeTerminalEquipmentOpticalTerminalCode&gt;ESTAD-PC7-43-01&lt;/PeTerminalEquipmentOpticalTerminalCode&gt;&lt;PeTerminalEquipmentClientThreadId&gt;0&lt;/PeTerminalEquipmentClientThreadId&gt;&lt;PeTerminalEquipmentCtoFiberId&gt;1&lt;/PeTerminalEquipmentCtoFiberId&gt;&lt;/XA_BROADBAND_DATA&gt;</t>
  </si>
  <si>
    <t>AGENDAMIENTO_se marca al 3016150452 contesta titular JORGE ELIECER SARMIENTO SOLANO  Se agenda para 2026-05-13 AM observacion barrio el bosque casa de barrio 1 piso sin restriccion direccion abierta cel 3116343434 Se valida datos correctos de la orden gestiona JULIANNA PEDROZA 12/5/2026 Go Contact</t>
  </si>
  <si>
    <t>21868677</t>
  </si>
  <si>
    <t>FS202605090928243701_8338</t>
  </si>
  <si>
    <t>Falta de materiales.</t>
  </si>
  <si>
    <t>6053260296</t>
  </si>
  <si>
    <t>IPVT:640003802418</t>
  </si>
  <si>
    <t>JORGE ELIECER SARMIENTO SOLANO</t>
  </si>
  <si>
    <t>72133630</t>
  </si>
  <si>
    <t>KR   |6|F   |     |  |CL   |76|    |     | 04</t>
  </si>
  <si>
    <t>-74.82195847</t>
  </si>
  <si>
    <t>10.9485166</t>
  </si>
  <si>
    <t>3016150452</t>
  </si>
  <si>
    <t>FS202605090928243701</t>
  </si>
  <si>
    <t>2026-05-13 07:47|En comunicaciÃ³n con el usuario este nos indica que desea reprogramar la visita para el dÃ­a de maÃ±ana |WILINTON MANUEL CORONADO#2026-05-13 07:48|Reagendamiento de cita. se va a realizar la llamada al cliente|App chatbot#2026-05-13 07:55|Reagendamiento de cita. Cliente no respondio la llamada IVR|App chatbot#2026-05-13 07:57|Reagendamiento de cita. no se logro contacto con el cliente|App chatbot#2026-05-13 15:07|No sÃ© realiza instalaciÃ³n debido a que la direcciÃ³n se encuentra errada direcciÃ³n correcta es cll77/6E-91 usuario no suministra factura de servicios pÃºblicos ya que no se encuentra en el predio|WILINTON MANUEL CORONADO#</t>
  </si>
  <si>
    <t>2026-05-12 09:16|AGENDAMIENTO_se marca al 3016150452 contesta titular JORGE ELIECER SARMIENTO SOLANO  Se agenda para 2026-05-13 AM observacion barrio el bosque casa de barrio 1 piso sin restriccion direccion abierta cel 3116343434 Se valida datos correctos de la orden gestiona JULIANNA PEDROZA 12/5/2026 Go Contact|JULIANA PAOLA PEDROZA#</t>
  </si>
  <si>
    <t>17783369750460252</t>
  </si>
  <si>
    <t>CAI_ONT22000010202605090929351105622241</t>
  </si>
  <si>
    <t>&lt;XA_BROADBAND_DATA&gt;&lt;Velocidad&gt;921600&lt;/Velocidad&gt;&lt;TipoIP&gt;DINAMICA&lt;/TipoIP&gt;&lt;ADSL&gt;-&lt;/ADSL&gt;&lt;DireccionIPDSLAM&gt;10.37.53.222&lt;/DireccionIPDSLAM&gt;&lt;UsuarioAcceso&gt;AAF2512709499/b95a637b1436&lt;/UsuarioAcceso&gt;&lt;Passwordid&gt;N1CPCCFLC9&lt;/Passwordid&gt;&lt;TechType&gt;FIBRA&lt;/TechType&gt;&lt;OLTCode&gt;OH_ATLALVRIE_I_7360&lt;/OLTCode&gt;&lt;OLTRack&gt;0&lt;/OLTRack&gt;&lt;OLTSubRack&gt;0&lt;/OLTSubRack&gt;&lt;OLTBoard&gt;0&lt;/OLTBoard&gt;&lt;OLTPort&gt;0&lt;/OLTPort&gt;&lt;PeSplitterSplitterCode&gt;SS1-96-07&lt;/PeSplitterSplitterCode&gt;&lt;PeTerminalEquipmentDistrCableCode&gt;0&lt;/PeTerminalEquipmentDistrCableCode&gt;&lt;PeTerminalEquipmentType&gt;6&lt;/PeTerminalEquipmentType&gt;&lt;PeTerminalEquipmentCode&gt;VICTO-CT8-95/1-96-07&lt;/PeTerminalEquipmentCode&gt;&lt;PeTerminalEquipmentOpticalTerminalCode&gt;VICTO-CT8-95/1-96-07&lt;/PeTerminalEquipmentOpticalTerminalCode&gt;&lt;PeTerminalEquipmentClientThreadId&gt;0&lt;/PeTerminalEquipmentClientThreadId&gt;&lt;PeTerminalEquipmentCtoFiberId&gt;7&lt;/PeTerminalEquipmentCtoFiberId&gt;&lt;/XA_BROADBAND_DATA&gt;</t>
  </si>
  <si>
    <t>21888909</t>
  </si>
  <si>
    <t>FS202605141045570378_4582</t>
  </si>
  <si>
    <t>MARGARITA ROSA ARIZA CARRILLO</t>
  </si>
  <si>
    <t>36385483</t>
  </si>
  <si>
    <t>KR   |13(14792)|    |     |  |CL   |12(14792)|    |     | 11</t>
  </si>
  <si>
    <t>-74.86518712</t>
  </si>
  <si>
    <t>11.0297606</t>
  </si>
  <si>
    <t>3167335693</t>
  </si>
  <si>
    <t>OH_ATLALVTRB_I_7360</t>
  </si>
  <si>
    <t>FS202605141045570378</t>
  </si>
  <si>
    <t>21888877</t>
  </si>
  <si>
    <t>FS202605141040450763_7765</t>
  </si>
  <si>
    <t>QC-VIA PRINCIPAL ERRADA</t>
  </si>
  <si>
    <t>VANESSA PAOLA HIGIRIO</t>
  </si>
  <si>
    <t>1043439648</t>
  </si>
  <si>
    <t>3127790626</t>
  </si>
  <si>
    <t>CL   |45|    |     |  |KR   |44|    |     | 52 APT 229</t>
  </si>
  <si>
    <t>-74.78539275</t>
  </si>
  <si>
    <t>10.9852719</t>
  </si>
  <si>
    <t>FS202605141040450763</t>
  </si>
  <si>
    <t>AGENDAMIENTO_se marca al 3152973965 contesta titular Yanitza Alexandra Vargas Rodelo  Se agenda para 2026-04-24 PM observacion llamar una hora antes de llegar  Se valida datos correctos de la orden gestiona Manuel Vargas 23/4/2026 Go Contact</t>
  </si>
  <si>
    <t>2026-04-12</t>
  </si>
  <si>
    <t>21754429</t>
  </si>
  <si>
    <t>EC202604120914356295_3149</t>
  </si>
  <si>
    <t>Yanitza Alexandra Vargas Rodelo</t>
  </si>
  <si>
    <t>1044605849</t>
  </si>
  <si>
    <t>KR   |44|    |     |  |CL   |84|    |     |  78 APT 7</t>
  </si>
  <si>
    <t>-74.82041415</t>
  </si>
  <si>
    <t>11.0005254</t>
  </si>
  <si>
    <t>3152973965</t>
  </si>
  <si>
    <t>EC202604120914356295</t>
  </si>
  <si>
    <t>5551129510117</t>
  </si>
  <si>
    <t>serialNumber:F4524649CEB0 ; WifiSSID:6242135b131a ; WifiPassword:d9cf426ca741</t>
  </si>
  <si>
    <t>2026-04-23 08:05|Cliente indica que no puede recibir la visita pide reagendar para franja pm |ELKIN JESID QUIROZ#2026-04-23 08:07|Reagendamiento de cita. se va a realizar la llamada al cliente|App chatbot#2026-04-23 08:10|Reagendamiento de cita. se va a realizar la llamada al cliente|App chatbot#2026-04-23 08:12|Reagendamiento de cita. Cliente no respondio la llamada IVR|App chatbot#2026-04-23 08:20|Reagendamiento de cita. se va a realizar la llamada al cliente|App chatbot#2026-04-23 08:22|Reagendamiento de cita. no se logro contacto con el cliente|App chatbot#2026-05-13 14:07|En comunicaciÃ³n vÃ­a telefÃ³nica con el usuario indica que se encuentra fuera de predio y desea reagendar para el dÃ­a viernes en la franja pm|YOYARWIN JESID BARRIOS#2026-05-13 14:10|Reagendamiento de cita. se va a realizar la llamada al cliente|App chatbot#2026-05-13 14:13|Reagendamiento de cita. Cliente no respondio la llamada IVR|App chatbot#</t>
  </si>
  <si>
    <t>17760037500200137</t>
  </si>
  <si>
    <t>CAI_ONT32000010202604120922307203404481</t>
  </si>
  <si>
    <t>&lt;XA_BROADBAND_DATA&gt;&lt;Velocidad&gt;921600&lt;/Velocidad&gt;&lt;TipoIP&gt;DINAMICA&lt;/TipoIP&gt;&lt;ADSL&gt;-&lt;/ADSL&gt;&lt;DireccionIPDSLAM&gt;10.37.55.174&lt;/DireccionIPDSLAM&gt;&lt;UsuarioAcceso&gt;AAF2512642203/1122d1d7b98f&lt;/UsuarioAcceso&gt;&lt;Passwordid&gt;N1H3I92CLM&lt;/Passwordid&gt;&lt;TechType&gt;FIBRA&lt;/TechType&gt;&lt;OLTCode&gt;OH_ATLALNNTD_I_7360&lt;/OLTCode&gt;&lt;OLTRack&gt;0&lt;/OLTRack&gt;&lt;OLTSubRack&gt;0&lt;/OLTSubRack&gt;&lt;OLTBoard&gt;0&lt;/OLTBoard&gt;&lt;OLTPort&gt;0&lt;/OLTPort&gt;&lt;PeSplitterSplitterCode&gt;SS7-5-01&lt;/PeSplitterSplitterCode&gt;&lt;PeTerminalEquipmentDistrCableCode&gt;0&lt;/PeTerminalEquipmentDistrCableCode&gt;&lt;PeTerminalEquipmentType&gt;6&lt;/PeTerminalEquipmentType&gt;&lt;PeTerminalEquipmentCode&gt;NHORI-CT7-5-01&lt;/PeTerminalEquipmentCode&gt;&lt;PeTerminalEquipmentOpticalTerminalCode&gt;NHORI-CT7-5-01&lt;/PeTerminalEquipmentOpticalTerminalCode&gt;&lt;PeTerminalEquipmentClientThreadId&gt;0&lt;/PeTerminalEquipmentClientThreadId&gt;&lt;PeTerminalEquipmentCtoFiberId&gt;3&lt;/PeTerminalEquipmentCtoFiberId&gt;&lt;/XA_BROADBAND_DATA&gt;</t>
  </si>
  <si>
    <t>CANAL_AGENDAMIENTO_CV_ONNET_Titular EL PUNTO ELECTRICO SAS Técnico indica agenda confirmada con cliente para 2026-05-02 AM Se realiza actualización de CTO al servicio, se realiza actualización del servicio CAI_ONT32000010202604231133158731970523 hacia CT 5-88-03 Gestiona ELKIN CARVAJAL Fecha 1/5/2026</t>
  </si>
  <si>
    <t>2026-04-23</t>
  </si>
  <si>
    <t>21803284</t>
  </si>
  <si>
    <t>FS202604231131530078_0464</t>
  </si>
  <si>
    <t>EL PUNTO ELECTRICO SAS</t>
  </si>
  <si>
    <t>802008130-5</t>
  </si>
  <si>
    <t>3222330408</t>
  </si>
  <si>
    <t>ETHAN YORK SANCHEZ ALONSO</t>
  </si>
  <si>
    <t>CL   |36|    |     |  |KR   |43|    |     | 65</t>
  </si>
  <si>
    <t>-74.7798466</t>
  </si>
  <si>
    <t>10.9823493</t>
  </si>
  <si>
    <t>3505815662</t>
  </si>
  <si>
    <t>FS202604231131530078</t>
  </si>
  <si>
    <t>2026-04-29 08:52|Se realiza cambio de vÃ­as debido a que no hay posterÃ­a de apoyo y realizar cruze americano para realizar tendido de cable drop cto de origen es 2-9-03 cto destino cto 5-88-03|CARLOS MANUEL ROCHA#</t>
  </si>
  <si>
    <t>2026-04-28 09:55|AGENDAMIENTO_Torre_se marca al 3505815662 contesta titular ETHAN YORK SANCHEZ ALONSO EL PUNTO ELECTRICO SAS Se agenda para 2026-04-29 AM observacion local de barrio  Se valida datos correctos de la orden gestiona Stella Fajardo Afanador 28/4/2026 Go Contact|STELLA FAJARDO#2026-05-01 14:37|CANAL_AGENDAMIENTO_CV_ONNET_Titular EL PUNTO ELECTRICO SASTÃ©cnico indica agenda confirmada con cliente para 2026-05-02 AMSe realiza actualizaciÃ³n de CTO al servicio se realiza actualizaciÃ³n del servicio CAI_ONT32000010202604231133158731970523 hacia CT 5-88-03Gestiona ELKIN CARVAJALFecha 1/5/2026|SEGUNDO ELKIN CARVAJAL#2026-05-01 14:38|Se hace refresh BA y toma recursos solicitados|SEGUNDO ELKIN CARVAJAL#2026-05-02 09:54|CTO SIN POTENCIA FO-26-548501|DYLAN ELIECER MEJIA#</t>
  </si>
  <si>
    <t>17769619950450235</t>
  </si>
  <si>
    <t>CAI_ONT32000010202604231133158731970523</t>
  </si>
  <si>
    <t>&lt;XA_BROADBAND_DATA&gt;&lt;Velocidad&gt;921600&lt;/Velocidad&gt;&lt;TipoIP&gt;dinamica&lt;/TipoIP&gt;&lt;Puerto/&gt;&lt;POTS/&gt;&lt;ADSL&gt;-&lt;/ADSL&gt;&lt;DireccionIPDSLAM&gt;10.37.54.14&lt;/DireccionIPDSLAM&gt;&lt;DireccionIPWAN/&gt;&lt;DireccionIPLAN/&gt;&lt;MascaraLAN/&gt;&lt;Frame/&gt;&lt;Slot/&gt;&lt;Rack/&gt;&lt;Subrack/&gt;&lt;VpiVciCliente&gt;/&lt;/VpiVciCliente&gt;&lt;UsuarioAcceso&gt;AAF2512671493/d1eeac979d1f&lt;/UsuarioAcceso&gt;&lt;Passwordid&gt;7OBQGEDLV4&lt;/Passwordid&gt;&lt;TechType&gt;FIBRA&lt;/TechType&gt;&lt;OLTCode&gt;OH_ATLALCTRC_I_7360_Barranquilla_Centro_3&lt;/OLTCode&gt;&lt;OLTRack&gt;0&lt;/OLTRack&gt;&lt;OLTSubRack&gt;1&lt;/OLTSubRack&gt;&lt;OLTBoard&gt;2&lt;/OLTBoard&gt;&lt;OLTPort&gt;14&lt;/OLTPort&gt;&lt;PeSplitterSplitterCode/&gt;&lt;PeTerminalEquipmentDistrCableCode&gt;GD-00-00&lt;/PeTerminalEquipmentDistrCableCode&gt;&lt;PeTerminalEquipmentDistrLateralCableCode/&gt;&lt;PeTerminalEquipmentType&gt;6&lt;/PeTerminalEquipmentType&gt;&lt;PeTerminalEquipmentCode&gt;CENTR-CT5-88-03&lt;/PeTerminalEquipmentCode&gt;&lt;PeTerminalEquipmentAddress&gt;0800100008001&lt;/PeTerminalEquipmentAddress&gt;&lt;PeTerminalEquipmentOpticalTerminalCode&gt;CENTR-CT5-88-03&lt;/PeTerminalEquipmentOpticalTerminalCode&gt;&lt;PeTerminalEquipmentClientThreadId&gt;64&lt;/PeTerminalEquipmentClientThreadId&gt;&lt;PeTerminalEquipmentCtoFiberId&gt;5&lt;/PeTerminalEquipmentCtoFiberId&gt;&lt;MediaTypeLastMileOld/&gt;&lt;HSIAccessPortTypeOld/&gt;&lt;RFS_LAST_MILE_Modified_New/&gt;&lt;RFS_ACCESS_PORT_Modified_New&gt;true&lt;/RFS_ACCESS_PORT_Modified_New&gt;&lt;/XA_BROADBAND_DATA&gt;</t>
  </si>
  <si>
    <t>2026-04-11</t>
  </si>
  <si>
    <t>21754226</t>
  </si>
  <si>
    <t>EC202604112001114449_4051</t>
  </si>
  <si>
    <t>Contratista solicita adelantar - Pendiente - Formulario CONTRATISTA - Gestiona Katherin Gutierrez 05/05/2026 null</t>
  </si>
  <si>
    <t>KEITY  JARAMILLO</t>
  </si>
  <si>
    <t>1143261988</t>
  </si>
  <si>
    <t>KEITY JARAMILLO</t>
  </si>
  <si>
    <t>CL   |66|    |     |  |KR   |46|    |     |  10 APT 307</t>
  </si>
  <si>
    <t>-74.79984247</t>
  </si>
  <si>
    <t>10.991828</t>
  </si>
  <si>
    <t>3218437989</t>
  </si>
  <si>
    <t>EC202604112001114449</t>
  </si>
  <si>
    <t>5551001916158</t>
  </si>
  <si>
    <t>serialNumber:B014DF189B28 ; WifiSSID:e57a58a36cf7 ; WifiPassword:ce80c221547a</t>
  </si>
  <si>
    <t>2026-04-17 15:19|Ct5- 62-01 nosÃ© encuentra nat asignada en toa|EFREN EDUARDO ESCAFFI#2026-04-17 15:22|CENTR-CT8-63-01 origen destino ct5- 62-01 cambio de cto por que excede mÃ¡s de 300 metros |EFREN EDUARDO ESCAFFI#2026-05-04 15:37|Reagendamiento de cita. se va a realizar la llamada al cliente|App chatbot#2026-05-04 15:40|Reagendamiento de cita. Cliente no respondio la llamada IVR|App chatbot#2026-05-04 15:40|Reagendamiento de cita. no se logro contacto con el cliente|App chatbot#2026-05-14 09:33|Usuario desiste del servicio dice que lleva 1 mes espernqdo el servicio y nada que solucionan |JULIAN DAVID DIAZ#</t>
  </si>
  <si>
    <t>2026-04-17 17:28| CANAL_AGENDAMIENTO_CV_ONNET_Titular KEITY  JARAMILLOTÃ©cnico indica agenda confirmada con cliente para 2026-04-18 AMSe realiza actualizaciÃ³n de CTO al servicio se realiza actualizaciÃ³n del servicio CAI_ONT32000010202604112022003694841520 hacia la CENTR-CT5-62-01Gestiona YASMIN BFecha 17/4/2026|JHOAN FERNANDO MORENO#</t>
  </si>
  <si>
    <t>17759569200210136</t>
  </si>
  <si>
    <t>CAI_ONT32000010202604112022003694841520</t>
  </si>
  <si>
    <t>&lt;XA_BROADBAND_DATA&gt;&lt;Velocidad&gt;921600&lt;/Velocidad&gt;&lt;TipoIP&gt;dinamica&lt;/TipoIP&gt;&lt;Puerto/&gt;&lt;POTS/&gt;&lt;ADSL&gt;-&lt;/ADSL&gt;&lt;DireccionIPDSLAM&gt;10.37.40.102&lt;/DireccionIPDSLAM&gt;&lt;DireccionIPWAN/&gt;&lt;DireccionIPLAN/&gt;&lt;MascaraLAN/&gt;&lt;Frame/&gt;&lt;Slot/&gt;&lt;Rack/&gt;&lt;Subrack/&gt;&lt;VpiVciCliente&gt;/&lt;/VpiVciCliente&gt;&lt;UsuarioAcceso&gt;AAF2512643508/ac0d919eb926&lt;/UsuarioAcceso&gt;&lt;Passwordid&gt;N2Q5QCKFGL&lt;/Passwordid&gt;&lt;TechType&gt;FIBRA&lt;/TechType&gt;&lt;OLTCode&gt;OH_ATLHICTRB_I_5800_Barranquilla_Centro_2&lt;/OLTCode&gt;&lt;OLTRack&gt;0&lt;/OLTRack&gt;&lt;OLTSubRack&gt;1&lt;/OLTSubRack&gt;&lt;OLTBoard&gt;7&lt;/OLTBoard&gt;&lt;OLTPort&gt;15&lt;/OLTPort&gt;&lt;PeSplitterSplitterCode/&gt;&lt;PeTerminalEquipmentDistrCableCode&gt;GD-00-00&lt;/PeTerminalEquipmentDistrCableCode&gt;&lt;PeTerminalEquipmentDistrLateralCableCode/&gt;&lt;PeTerminalEquipmentType&gt;6&lt;/PeTerminalEquipmentType&gt;&lt;PeTerminalEquipmentCode&gt;CENTR-CT5-62-01&lt;/PeTerminalEquipmentCode&gt;&lt;PeTerminalEquipmentAddress&gt;0800100008001&lt;/PeTerminalEquipmentAddress&gt;&lt;PeTerminalEquipmentOpticalTerminalCode&gt;CENTR-CT5-62-01&lt;/PeTerminalEquipmentOpticalTerminalCode&gt;&lt;PeTerminalEquipmentClientThreadId&gt;45&lt;/PeTerminalEquipmentClientThreadId&gt;&lt;PeTerminalEquipmentCtoFiberId&gt;2&lt;/PeTerminalEquipmentCtoFiberId&gt;&lt;MediaTypeLastMileOld/&gt;&lt;HSIAccessPortTypeOld/&gt;&lt;RFS_LAST_MILE_Modified_New/&gt;&lt;RFS_ACCESS_PORT_Modified_New&gt;true&lt;/RFS_ACCESS_PORT_Modified_New&gt;&lt;/XA_BROADBAND_DATA&gt;</t>
  </si>
  <si>
    <t>AGENDA_ DISPONIBLE _NAYLA MORENO DRH</t>
  </si>
  <si>
    <t>21794044</t>
  </si>
  <si>
    <t>FS202604211239015930_5726</t>
  </si>
  <si>
    <t>6053237107</t>
  </si>
  <si>
    <t>IPVT:640003787518</t>
  </si>
  <si>
    <t>SANTANDER VIRGILIO CHARRIS HERNANDEz</t>
  </si>
  <si>
    <t>8744734</t>
  </si>
  <si>
    <t>KR   |45|    |     |  |CL   |80|    |     | 159 APT 403</t>
  </si>
  <si>
    <t>-74.81629278</t>
  </si>
  <si>
    <t>10.999062</t>
  </si>
  <si>
    <t>3215690563</t>
  </si>
  <si>
    <t>1048283530</t>
  </si>
  <si>
    <t>2026-04-29 15:21|FO-26-540957CTO SIN POTENCIA|DYLAN ELIECER MEJIA#</t>
  </si>
  <si>
    <t>17767931950400352</t>
  </si>
  <si>
    <t>CAI_ONT22000010202604211239551325400327</t>
  </si>
  <si>
    <t>&lt;XA_BROADBAND_DATA&gt;&lt;Velocidad&gt;921600&lt;/Velocidad&gt;&lt;TipoIP&gt;DINAMICA&lt;/TipoIP&gt;&lt;ADSL&gt;-&lt;/ADSL&gt;&lt;DireccionIPDSLAM&gt;10.37.40.110&lt;/DireccionIPDSLAM&gt;&lt;UsuarioAcceso&gt;AAF2512665511/ba6301dfccae&lt;/UsuarioAcceso&gt;&lt;Passwordid&gt;TJ4GNN40KF&lt;/Passwordid&gt;&lt;TechType&gt;FIBRA&lt;/TechType&gt;&lt;OLTCode&gt;OH_ATLHINNTB_I_5800&lt;/OLTCode&gt;&lt;OLTRack&gt;0&lt;/OLTRack&gt;&lt;OLTSubRack&gt;0&lt;/OLTSubRack&gt;&lt;OLTBoard&gt;0&lt;/OLTBoard&gt;&lt;OLTPort&gt;0&lt;/OLTPort&gt;&lt;PeSplitterSplitterCode&gt;SS1-12-03&lt;/PeSplitterSplitterCode&gt;&lt;PeTerminalEquipmentDistrCableCode&gt;0&lt;/PeTerminalEquipmentDistrCableCode&gt;&lt;PeTerminalEquipmentType&gt;6&lt;/PeTerminalEquipmentType&gt;&lt;PeTerminalEquipmentCode&gt;NHORI-PC1-12-03&lt;/PeTerminalEquipmentCode&gt;&lt;PeTerminalEquipmentOpticalTerminalCode&gt;NHORI-PC1-12-03&lt;/PeTerminalEquipmentOpticalTerminalCode&gt;&lt;PeTerminalEquipmentClientThreadId&gt;0&lt;/PeTerminalEquipmentClientThreadId&gt;&lt;PeTerminalEquipmentCtoFiberId&gt;4&lt;/PeTerminalEquipmentCtoFiberId&gt;&lt;/XA_BROADBAND_DATA&gt;</t>
  </si>
  <si>
    <t>2026-04-09</t>
  </si>
  <si>
    <t>21741749</t>
  </si>
  <si>
    <t>FS202604091034123255_7542</t>
  </si>
  <si>
    <t>6053235931</t>
  </si>
  <si>
    <t>IPVT:640003777463</t>
  </si>
  <si>
    <t>RICARDO YONIS PATI¿O DE LA HOZ</t>
  </si>
  <si>
    <t>8766709</t>
  </si>
  <si>
    <t>0053429860</t>
  </si>
  <si>
    <t>CL   |12(14804)|    |     |  |KR   |21(14804)|    |     | 22</t>
  </si>
  <si>
    <t>-74.771941</t>
  </si>
  <si>
    <t>10.9593238</t>
  </si>
  <si>
    <t>3104811046</t>
  </si>
  <si>
    <t>OH_ATLHIVRIC_I_5800</t>
  </si>
  <si>
    <t>FS202604091034123255</t>
  </si>
  <si>
    <t>2026-04-10 09:27|Pendiente por orden de trabajo de Planta Externa FO-26-465746|YENYS PAOLA TUESCA#2026-04-29 16:29|FO-26-541424cto sin potencia|DYLAN ELIECER MEJIA#</t>
  </si>
  <si>
    <t>17757489250160239</t>
  </si>
  <si>
    <t>CAI_ONT22000010202604091035258882657841</t>
  </si>
  <si>
    <t>&lt;XA_BROADBAND_DATA&gt;&lt;Velocidad&gt;921600&lt;/Velocidad&gt;&lt;TipoIP&gt;DINAMICA&lt;/TipoIP&gt;&lt;ADSL&gt;-&lt;/ADSL&gt;&lt;DireccionIPDSLAM&gt;10.37.52.10&lt;/DireccionIPDSLAM&gt;&lt;UsuarioAcceso&gt;AAF2512636205/14d3c2730c69&lt;/UsuarioAcceso&gt;&lt;Passwordid&gt;L31NHK5SNC&lt;/Passwordid&gt;&lt;TechType&gt;FIBRA&lt;/TechType&gt;&lt;OLTCode&gt;OH_ATLHIVRIC_I_5800&lt;/OLTCode&gt;&lt;OLTRack&gt;0&lt;/OLTRack&gt;&lt;OLTSubRack&gt;0&lt;/OLTSubRack&gt;&lt;OLTBoard&gt;0&lt;/OLTBoard&gt;&lt;OLTPort&gt;0&lt;/OLTPort&gt;&lt;PeSplitterSplitterCode&gt;SS3-99-05&lt;/PeSplitterSplitterCode&gt;&lt;PeTerminalEquipmentDistrCableCode&gt;0&lt;/PeTerminalEquipmentDistrCableCode&gt;&lt;PeTerminalEquipmentType&gt;6&lt;/PeTerminalEquipmentType&gt;&lt;PeTerminalEquipmentCode&gt;VICTO-CT3-99-05&lt;/PeTerminalEquipmentCode&gt;&lt;PeTerminalEquipmentOpticalTerminalCode&gt;VICTO-CT3-99-05&lt;/PeTerminalEquipmentOpticalTerminalCode&gt;&lt;PeTerminalEquipmentClientThreadId&gt;0&lt;/PeTerminalEquipmentClientThreadId&gt;&lt;PeTerminalEquipmentCtoFiberId&gt;4&lt;/PeTerminalEquipmentCtoFiberId&gt;&lt;/XA_BROADBAND_DATA&gt;</t>
  </si>
  <si>
    <t>21865285</t>
  </si>
  <si>
    <t>FS202605081150003854_4187</t>
  </si>
  <si>
    <t>Por motivos de fuerza mayor solicito la cancelación del servicio de instalación.  Dejo constancia por este medio</t>
  </si>
  <si>
    <t>JAIR ALI GONZALEZ</t>
  </si>
  <si>
    <t>72162724</t>
  </si>
  <si>
    <t>0053751530</t>
  </si>
  <si>
    <t>3747247</t>
  </si>
  <si>
    <t>CL   |50|    |     |  |KR   |43|    |     | 134 TOR 1</t>
  </si>
  <si>
    <t>-74.78888423857</t>
  </si>
  <si>
    <t>10.984947719047</t>
  </si>
  <si>
    <t>3169456969</t>
  </si>
  <si>
    <t>FS202605081150003854</t>
  </si>
  <si>
    <t>2026-05-13 14:12|Se llega a predio usuario manifiesta que no va a recibir el servicio dice que ya hace dos dÃ­as desistiÃ³ de la instalaciÃ³n|JAVIER DANIEL ESTRADA#</t>
  </si>
  <si>
    <t>17782591700420159</t>
  </si>
  <si>
    <t>CAI_ONT32000010202605081152509591191823</t>
  </si>
  <si>
    <t>&lt;XA_BROADBAND_DATA&gt;&lt;Velocidad&gt;921600&lt;/Velocidad&gt;&lt;TipoIP&gt;DINAMICA&lt;/TipoIP&gt;&lt;ADSL&gt;-&lt;/ADSL&gt;&lt;DireccionIPDSLAM&gt;10.37.40.18&lt;/DireccionIPDSLAM&gt;&lt;UsuarioAcceso&gt;AAF2512707576/1dabe960fbfa&lt;/UsuarioAcceso&gt;&lt;Passwordid&gt;J6H3SHDE9V&lt;/Passwordid&gt;&lt;TechType&gt;FIBRA&lt;/TechType&gt;&lt;OLTCode&gt;OH_ATLHICTRO_I_5800&lt;/OLTCode&gt;&lt;OLTRack&gt;0&lt;/OLTRack&gt;&lt;OLTSubRack&gt;0&lt;/OLTSubRack&gt;&lt;OLTBoard&gt;0&lt;/OLTBoard&gt;&lt;OLTPort&gt;0&lt;/OLTPort&gt;&lt;PeSplitterSplitterCode&gt;SS2-109-03&lt;/PeSplitterSplitterCode&gt;&lt;PeTerminalEquipmentDistrCableCode&gt;0&lt;/PeTerminalEquipmentDistrCableCode&gt;&lt;PeTerminalEquipmentType&gt;6&lt;/PeTerminalEquipmentType&gt;&lt;PeTerminalEquipmentCode&gt;CENTR-PCS2-109-03&lt;/PeTerminalEquipmentCode&gt;&lt;PeTerminalEquipmentOpticalTerminalCode&gt;CENTR-PCS2-109-03&lt;/PeTerminalEquipmentOpticalTerminalCode&gt;&lt;PeTerminalEquipmentClientThreadId&gt;0&lt;/PeTerminalEquipmentClientThreadId&gt;&lt;PeTerminalEquipmentCtoFiberId&gt;2&lt;/PeTerminalEquipmentCtoFiberId&gt;&lt;/XA_BROADBAND_DATA&gt;</t>
  </si>
  <si>
    <t>21829400</t>
  </si>
  <si>
    <t>FS202604291339121518_0841</t>
  </si>
  <si>
    <t>MARIO ALBERTO URINA CANTILLO</t>
  </si>
  <si>
    <t>72177154</t>
  </si>
  <si>
    <t>0053690606</t>
  </si>
  <si>
    <t>3657844</t>
  </si>
  <si>
    <t>KR   |27|    |     |  |CL   |75|    |     | 78 APT 201</t>
  </si>
  <si>
    <t>-74.81605349</t>
  </si>
  <si>
    <t>10.980969</t>
  </si>
  <si>
    <t>3189487843</t>
  </si>
  <si>
    <t>FS202604291339121518</t>
  </si>
  <si>
    <t>1129567340</t>
  </si>
  <si>
    <t>2026-04-30 08:45|FO-26-542670 cto sin potencia|DYLAN ELIECER MEJIA#</t>
  </si>
  <si>
    <t>17774880400230246</t>
  </si>
  <si>
    <t>CAI_ONT32000010202604291340401390925473</t>
  </si>
  <si>
    <t>&lt;XA_BROADBAND_DATA&gt;&lt;Velocidad&gt;921600&lt;/Velocidad&gt;&lt;TipoIP&gt;DINAMICA&lt;/TipoIP&gt;&lt;ADSL&gt;-&lt;/ADSL&gt;&lt;DireccionIPDSLAM&gt;10.37.40.22&lt;/DireccionIPDSLAM&gt;&lt;UsuarioAcceso&gt;AAF2512687106/70e97b6cd2e2&lt;/UsuarioAcceso&gt;&lt;Passwordid&gt;6NFV9FLF7C&lt;/Passwordid&gt;&lt;TechType&gt;FIBRA&lt;/TechType&gt;&lt;OLTCode&gt;OH_ATLHIDIAS_I_5800&lt;/OLTCode&gt;&lt;OLTRack&gt;0&lt;/OLTRack&gt;&lt;OLTSubRack&gt;0&lt;/OLTSubRack&gt;&lt;OLTBoard&gt;0&lt;/OLTBoard&gt;&lt;OLTPort&gt;0&lt;/OLTPort&gt;&lt;PeSplitterSplitterCode&gt;SS5-119-03&lt;/PeSplitterSplitterCode&gt;&lt;PeTerminalEquipmentDistrCableCode&gt;0&lt;/PeTerminalEquipmentDistrCableCode&gt;&lt;PeTerminalEquipmentType&gt;6&lt;/PeTerminalEquipmentType&gt;&lt;PeTerminalEquipmentCode&gt;DELIC-CT5-119-03&lt;/PeTerminalEquipmentCode&gt;&lt;PeTerminalEquipmentOpticalTerminalCode&gt;DELIC-CT5-119-03&lt;/PeTerminalEquipmentOpticalTerminalCode&gt;&lt;PeTerminalEquipmentClientThreadId&gt;0&lt;/PeTerminalEquipmentClientThreadId&gt;&lt;PeTerminalEquipmentCtoFiberId&gt;2&lt;/PeTerminalEquipmentCtoFiberId&gt;&lt;/XA_BROADBAND_DATA&gt;</t>
  </si>
  <si>
    <t>21860940</t>
  </si>
  <si>
    <t>FS202605071250202735_5118</t>
  </si>
  <si>
    <t>EDUARDO ENRIQUE CASTIBLANCO FERRER</t>
  </si>
  <si>
    <t>1143140089</t>
  </si>
  <si>
    <t>3043586351</t>
  </si>
  <si>
    <t>KR   |44|    |     |  |CL   |64|    |     | 29 APT 202</t>
  </si>
  <si>
    <t>-74.79962834</t>
  </si>
  <si>
    <t>10.988913</t>
  </si>
  <si>
    <t>FS202605071250202735</t>
  </si>
  <si>
    <t>55572291482</t>
  </si>
  <si>
    <t>serialNumber:B014DF183E10 ; WifiSSID:ec900d2ced44 ; WifiPassword:9902ffa9197f</t>
  </si>
  <si>
    <t>17781762800450250</t>
  </si>
  <si>
    <t>CAI_ONT32000010202605071251207983044016</t>
  </si>
  <si>
    <t>&lt;XA_BROADBAND_DATA&gt;&lt;Velocidad&gt;921600&lt;/Velocidad&gt;&lt;TipoIP&gt;DINAMICA&lt;/TipoIP&gt;&lt;ADSL&gt;-&lt;/ADSL&gt;&lt;DireccionIPDSLAM&gt;10.37.40.18&lt;/DireccionIPDSLAM&gt;&lt;UsuarioAcceso&gt;AAF2512704911/6934d084c470&lt;/UsuarioAcceso&gt;&lt;Passwordid&gt;H4JCFIQR7A&lt;/Passwordid&gt;&lt;TechType&gt;FIBRA&lt;/TechType&gt;&lt;OLTCode&gt;OH_ATLHICTRO_I_5800&lt;/OLTCode&gt;&lt;OLTRack&gt;0&lt;/OLTRack&gt;&lt;OLTSubRack&gt;0&lt;/OLTSubRack&gt;&lt;OLTBoard&gt;0&lt;/OLTBoard&gt;&lt;OLTPort&gt;0&lt;/OLTPort&gt;&lt;PeSplitterSplitterCode&gt;SS7-31-01&lt;/PeSplitterSplitterCode&gt;&lt;PeTerminalEquipmentDistrCableCode&gt;0&lt;/PeTerminalEquipmentDistrCableCode&gt;&lt;PeTerminalEquipmentType&gt;6&lt;/PeTerminalEquipmentType&gt;&lt;PeTerminalEquipmentCode&gt;CENTR-CT7-31-01&lt;/PeTerminalEquipmentCode&gt;&lt;PeTerminalEquipmentOpticalTerminalCode&gt;CENTR-CT7-31-01&lt;/PeTerminalEquipmentOpticalTerminalCode&gt;&lt;PeTerminalEquipmentClientThreadId&gt;0&lt;/PeTerminalEquipmentClientThreadId&gt;&lt;PeTerminalEquipmentCtoFiberId&gt;2&lt;/PeTerminalEquipmentCtoFiberId&gt;&lt;/XA_BROADBAND_DATA&gt;</t>
  </si>
  <si>
    <t>AGENDA DISPONIBLE-se marca a los numeros 3015122256 3044645253 Titular: VALENTINA ARTEAGA SANCHEZ se confirma fecha cita</t>
  </si>
  <si>
    <t>21846714</t>
  </si>
  <si>
    <t>FS202605041602392443_6338</t>
  </si>
  <si>
    <t>VALENTINA ARTEAGA SANCHEZ</t>
  </si>
  <si>
    <t>1042254663</t>
  </si>
  <si>
    <t>3044645253</t>
  </si>
  <si>
    <t>KR   |42|G   |     |  |CL   |85|    |     | 24</t>
  </si>
  <si>
    <t>-74.823609</t>
  </si>
  <si>
    <t>10.998124</t>
  </si>
  <si>
    <t>3015122256</t>
  </si>
  <si>
    <t>FS202605041602392443</t>
  </si>
  <si>
    <t>1007332997</t>
  </si>
  <si>
    <t>2026-05-06 11:55|Se llega a sitio y usuario indica que desea reprogramar la visita para el dÃ­a de maÃ±ana ya que tiene dudas y quiere hablar con el asesor primero|WILINTON MANUEL CORONADO#2026-05-06 11:57|Reagendamiento de cita. se va a realizar la llamada al cliente|App chatbot#2026-05-06 12:01|Reagendamiento de cita. Cliente no respondio la llamada IVR|App chatbot#2026-05-06 12:01|Reagendamiento de cita. no se logro contacto con el cliente|App chatbot#2026-05-13 14:00|El usuario dice que cancelÃ³ el servicio y ya no quiere la instalaciÃ³n |RICARDO ESCAFFI#</t>
  </si>
  <si>
    <t>2026-05-06 08:24|cliente recibe despues de 10 y 30 am|ALEXIS MERCADO#</t>
  </si>
  <si>
    <t>17779286000300143</t>
  </si>
  <si>
    <t>CAI_ONT32000010202605041603209263644037</t>
  </si>
  <si>
    <t>&lt;XA_BROADBAND_DATA&gt;&lt;Velocidad&gt;921600&lt;/Velocidad&gt;&lt;TipoIP&gt;DINAMICA&lt;/TipoIP&gt;&lt;ADSL&gt;-&lt;/ADSL&gt;&lt;DireccionIPDSLAM&gt;10.37.40.110&lt;/DireccionIPDSLAM&gt;&lt;UsuarioAcceso&gt;AAF2512696209/3c4f7afbda1a&lt;/UsuarioAcceso&gt;&lt;Passwordid&gt;CINLDFCLP6&lt;/Passwordid&gt;&lt;TechType&gt;FIBRA&lt;/TechType&gt;&lt;OLTCode&gt;OH_ATLHINNTB_I_5800&lt;/OLTCode&gt;&lt;OLTRack&gt;0&lt;/OLTRack&gt;&lt;OLTSubRack&gt;0&lt;/OLTSubRack&gt;&lt;OLTBoard&gt;0&lt;/OLTBoard&gt;&lt;OLTPort&gt;0&lt;/OLTPort&gt;&lt;PeSplitterSplitterCode&gt;SS8-18-01&lt;/PeSplitterSplitterCode&gt;&lt;PeTerminalEquipmentDistrCableCode&gt;0&lt;/PeTerminalEquipmentDistrCableCode&gt;&lt;PeTerminalEquipmentType&gt;6&lt;/PeTerminalEquipmentType&gt;&lt;PeTerminalEquipmentCode&gt;NHORI-CT8-18-01&lt;/PeTerminalEquipmentCode&gt;&lt;PeTerminalEquipmentOpticalTerminalCode&gt;NHORI-CT8-18-01&lt;/PeTerminalEquipmentOpticalTerminalCode&gt;&lt;PeTerminalEquipmentClientThreadId&gt;0&lt;/PeTerminalEquipmentClientThreadId&gt;&lt;PeTerminalEquipmentCtoFiberId&gt;6&lt;/PeTerminalEquipmentCtoFiberId&gt;&lt;/XA_BROADBAND_DATA&gt;</t>
  </si>
  <si>
    <t>21865516</t>
  </si>
  <si>
    <t>FS202605081228003158_6560</t>
  </si>
  <si>
    <t>OAU SAS</t>
  </si>
  <si>
    <t>901368823-3</t>
  </si>
  <si>
    <t>3114156819</t>
  </si>
  <si>
    <t>RODRIGO ROBERTO CHAIN RODRIGUEZ</t>
  </si>
  <si>
    <t>3014892533</t>
  </si>
  <si>
    <t>CL   |47|    |     |  |KR   |44|    |     | 189 LCA 2 B</t>
  </si>
  <si>
    <t>-74.78680997</t>
  </si>
  <si>
    <t>10.9865417</t>
  </si>
  <si>
    <t>FS202605081228003158</t>
  </si>
  <si>
    <t>2026-05-14 11:51|No sÃ© puede realizar la instalaciÃ³n porq la PC asignada no tiene comunicaciÃ³n con el localSe sugiere la PC 7-76-03 que es la si comunica con ese local |YOYARWIN JESID BARRIOS#</t>
  </si>
  <si>
    <t>17782708750490326</t>
  </si>
  <si>
    <t>CAI_ONT32000010202605081507554143047308</t>
  </si>
  <si>
    <t>&lt;XA_BROADBAND_DATA&gt;&lt;Velocidad&gt;921600&lt;/Velocidad&gt;&lt;TipoIP&gt;DINAMICA&lt;/TipoIP&gt;&lt;ADSL&gt;-&lt;/ADSL&gt;&lt;DireccionIPDSLAM&gt;10.37.40.102&lt;/DireccionIPDSLAM&gt;&lt;UsuarioAcceso&gt;AAF2512708086/0c160ee352e9&lt;/UsuarioAcceso&gt;&lt;Passwordid&gt;VQ9DQE89GJ&lt;/Passwordid&gt;&lt;TechType&gt;FIBRA&lt;/TechType&gt;&lt;OLTCode&gt;OH_ATLHICTRB_I_5800&lt;/OLTCode&gt;&lt;OLTRack&gt;0&lt;/OLTRack&gt;&lt;OLTSubRack&gt;0&lt;/OLTSubRack&gt;&lt;OLTBoard&gt;0&lt;/OLTBoard&gt;&lt;OLTPort&gt;0&lt;/OLTPort&gt;&lt;PeSplitterSplitterCode&gt;SS6-76-03&lt;/PeSplitterSplitterCode&gt;&lt;PeTerminalEquipmentDistrCableCode&gt;0&lt;/PeTerminalEquipmentDistrCableCode&gt;&lt;PeTerminalEquipmentType&gt;6&lt;/PeTerminalEquipmentType&gt;&lt;PeTerminalEquipmentCode&gt;CENTR-PC6-76-03&lt;/PeTerminalEquipmentCode&gt;&lt;PeTerminalEquipmentOpticalTerminalCode&gt;CENTR-PC6-76-03&lt;/PeTerminalEquipmentOpticalTerminalCode&gt;&lt;PeTerminalEquipmentClientThreadId&gt;0&lt;/PeTerminalEquipmentClientThreadId&gt;&lt;PeTerminalEquipmentCtoFiberId&gt;1&lt;/PeTerminalEquipmentCtoFiberId&gt;&lt;/XA_BROADBAND_DATA&gt;</t>
  </si>
  <si>
    <t>21885626</t>
  </si>
  <si>
    <t>FS202605131444010466_4038</t>
  </si>
  <si>
    <t>FITT GLOBAL S.A.S</t>
  </si>
  <si>
    <t>900586885-0</t>
  </si>
  <si>
    <t>3104699671</t>
  </si>
  <si>
    <t>¿lvaro RAAD</t>
  </si>
  <si>
    <t>KR   |62|    |     |  |CL   |66|    |     | 21</t>
  </si>
  <si>
    <t>-74.79329394</t>
  </si>
  <si>
    <t>10.9995158</t>
  </si>
  <si>
    <t>3137843226</t>
  </si>
  <si>
    <t>FS202605131444010466</t>
  </si>
  <si>
    <t>2026-05-14 09:32|Reporte de daÃ±o masivo. Inicio de flujo|App chatbot#2026-05-14 09:33|Reporte de daÃ±o masivo. Inicio de flujo|App chatbot#2026-05-14 09:36|Cto potencia lo evidencia fotogrÃ¡fica |JESUS ENRIQUE FERRERA#</t>
  </si>
  <si>
    <t>17787015250590157</t>
  </si>
  <si>
    <t>CAI_ONT32000010202605131445256281614513</t>
  </si>
  <si>
    <t>&lt;XA_BROADBAND_DATA&gt;&lt;Velocidad&gt;921600&lt;/Velocidad&gt;&lt;TipoIP&gt;DINAMICA&lt;/TipoIP&gt;&lt;ADSL&gt;-&lt;/ADSL&gt;&lt;DireccionIPDSLAM&gt;10.37.40.114&lt;/DireccionIPDSLAM&gt;&lt;UsuarioAcceso&gt;AAF2512720519/d238daacad11&lt;/UsuarioAcceso&gt;&lt;Passwordid&gt;490VD2AADF&lt;/Passwordid&gt;&lt;TechType&gt;FIBRA&lt;/TechType&gt;&lt;OLTCode&gt;OH_ATLHISSCO_I_5800&lt;/OLTCode&gt;&lt;OLTRack&gt;0&lt;/OLTRack&gt;&lt;OLTSubRack&gt;0&lt;/OLTSubRack&gt;&lt;OLTBoard&gt;0&lt;/OLTBoard&gt;&lt;OLTPort&gt;0&lt;/OLTPort&gt;&lt;PeSplitterSplitterCode&gt;SS6-69-02&lt;/PeSplitterSplitterCode&gt;&lt;PeTerminalEquipmentDistrCableCode&gt;0&lt;/PeTerminalEquipmentDistrCableCode&gt;&lt;PeTerminalEquipmentType&gt;6&lt;/PeTerminalEquipmentType&gt;&lt;PeTerminalEquipmentCode&gt;SANFR-CT6-69-02&lt;/PeTerminalEquipmentCode&gt;&lt;PeTerminalEquipmentOpticalTerminalCode&gt;SANFR-CT6-69-02&lt;/PeTerminalEquipmentOpticalTerminalCode&gt;&lt;PeTerminalEquipmentClientThreadId&gt;0&lt;/PeTerminalEquipmentClientThreadId&gt;&lt;PeTerminalEquipmentCtoFiberId&gt;5&lt;/PeTerminalEquipmentCtoFiberId&gt;&lt;/XA_BROADBAND_DATA&gt;</t>
  </si>
  <si>
    <t>21885332</t>
  </si>
  <si>
    <t>FS202605131357040381_1777</t>
  </si>
  <si>
    <t>6053270081</t>
  </si>
  <si>
    <t>IPVT:640003806137</t>
  </si>
  <si>
    <t>KETTY MARIA GARCIA MENDEZ</t>
  </si>
  <si>
    <t>1042424348</t>
  </si>
  <si>
    <t>3016429022</t>
  </si>
  <si>
    <t>CL   |41|    |     |  |KR   |27|    |     | 67 CAS 17</t>
  </si>
  <si>
    <t>-74.78778138</t>
  </si>
  <si>
    <t>10.9694789</t>
  </si>
  <si>
    <t>Plan Voz Ilimitado Nacional_RV_25188 Descuento Convergente LB+BA+TV 100% x 1 Mes_13217  Preferido Fijo Movil Incluido_20030  Bundled_Bloqueos_20265Convergente_Plan Ancha 900Mbps_Mov Ilim_Trio_25422 Descuento 100% cargo de instalacion Banda Ancha_17733  Cargo de Instalacion Banda Ancha_10319  Descuento Convergente LB+BA+TV 100% x 1 Mes_13217Plan IPTV TRIO_RV_25427 Deco Incluido IPTV_40045  Descuento Convergente LB+BA+TV 100% x 1 Mes_13217  Segundo Deco Incluido IPTV_40098  Bundled_Decos Adicionales IPTV_10933</t>
  </si>
  <si>
    <t>FS202605131357040381</t>
  </si>
  <si>
    <t>1044390628</t>
  </si>
  <si>
    <t>2026-05-14 14:13|Se llega a predio se puede evidenciar que no hay red de FTTH en el conjunto |CARLOS MANUEL ROCHA#</t>
  </si>
  <si>
    <t>17787670950590225</t>
  </si>
  <si>
    <t>CAI_ONT42000120202605140858153244008097</t>
  </si>
  <si>
    <t>&lt;XA_BROADBAND_DATA&gt;&lt;Velocidad&gt;921600&lt;/Velocidad&gt;&lt;TipoIP&gt;DINAMICA&lt;/TipoIP&gt;&lt;ADSL&gt;-&lt;/ADSL&gt;&lt;DireccionIPDSLAM&gt;10.37.40.18&lt;/DireccionIPDSLAM&gt;&lt;UsuarioAcceso&gt;AAF2512720260/cf3409cdeada&lt;/UsuarioAcceso&gt;&lt;Passwordid&gt;BTO0EAGBI6&lt;/Passwordid&gt;&lt;TechType&gt;FIBRA&lt;/TechType&gt;&lt;OLTCode&gt;OH_ATLHICTRO_I_5800&lt;/OLTCode&gt;&lt;OLTRack&gt;0&lt;/OLTRack&gt;&lt;OLTSubRack&gt;0&lt;/OLTSubRack&gt;&lt;OLTBoard&gt;0&lt;/OLTBoard&gt;&lt;OLTPort&gt;0&lt;/OLTPort&gt;&lt;PeSplitterSplitterCode&gt;SS8-57-05&lt;/PeSplitterSplitterCode&gt;&lt;PeTerminalEquipmentDistrCableCode&gt;0&lt;/PeTerminalEquipmentDistrCableCode&gt;&lt;PeTerminalEquipmentType&gt;6&lt;/PeTerminalEquipmentType&gt;&lt;PeTerminalEquipmentCode&gt;CENTR-CT7/8-57-05&lt;/PeTerminalEquipmentCode&gt;&lt;PeTerminalEquipmentOpticalTerminalCode&gt;CENTR-CT7/8-57-05&lt;/PeTerminalEquipmentOpticalTerminalCode&gt;&lt;PeTerminalEquipmentClientThreadId&gt;0&lt;/PeTerminalEquipmentClientThreadId&gt;&lt;PeTerminalEquipmentCtoFiberId&gt;1&lt;/PeTerminalEquipmentCtoFiberId&gt;&lt;/XA_BROADBAND_DATA&gt;</t>
  </si>
  <si>
    <t>21879803</t>
  </si>
  <si>
    <t>FS202605121226180198_7448</t>
  </si>
  <si>
    <t>CL   |45|    |     |  |KR   |44|    |     | 52 LCA 4</t>
  </si>
  <si>
    <t>FS202605121226180198</t>
  </si>
  <si>
    <t>72283382</t>
  </si>
  <si>
    <t>2026-05-13 16:08|Se quiebra la orden por direcciÃ³n errada la direcciÃ³n del cliente es calle 45 44 66 y la orden viene con calle 45 44 52 local 4 por lo tanto no se puede instalar |JAVIER EDUARDO PUENTES#</t>
  </si>
  <si>
    <t>17786068200590256</t>
  </si>
  <si>
    <t>CAI_ONT32000010202605121227004468218097</t>
  </si>
  <si>
    <t>&lt;XA_BROADBAND_DATA&gt;&lt;Velocidad&gt;921600&lt;/Velocidad&gt;&lt;TipoIP&gt;DINAMICA&lt;/TipoIP&gt;&lt;ADSL&gt;-&lt;/ADSL&gt;&lt;DireccionIPDSLAM&gt;10.37.40.18&lt;/DireccionIPDSLAM&gt;&lt;UsuarioAcceso&gt;AAF2512716756/a1faeed6e716&lt;/UsuarioAcceso&gt;&lt;Passwordid&gt;A6ENCU7S43&lt;/Passwordid&gt;&lt;TechType&gt;FIBRA&lt;/TechType&gt;&lt;OLTCode&gt;OH_ATLHICTRO_I_5800&lt;/OLTCode&gt;&lt;OLTRack&gt;0&lt;/OLTRack&gt;&lt;OLTSubRack&gt;0&lt;/OLTSubRack&gt;&lt;OLTBoard&gt;0&lt;/OLTBoard&gt;&lt;OLTPort&gt;0&lt;/OLTPort&gt;&lt;PeSplitterSplitterCode&gt;SS1-39-03&lt;/PeSplitterSplitterCode&gt;&lt;PeTerminalEquipmentDistrCableCode&gt;0&lt;/PeTerminalEquipmentDistrCableCode&gt;&lt;PeTerminalEquipmentType&gt;6&lt;/PeTerminalEquipmentType&gt;&lt;PeTerminalEquipmentCode&gt;CENTR-CT1-39-03&lt;/PeTerminalEquipmentCode&gt;&lt;PeTerminalEquipmentOpticalTerminalCode&gt;CENTR-CT1-39-03&lt;/PeTerminalEquipmentOpticalTerminalCode&gt;&lt;PeTerminalEquipmentClientThreadId&gt;0&lt;/PeTerminalEquipmentClientThreadId&gt;&lt;PeTerminalEquipmentCtoFiberId&gt;7&lt;/PeTerminalEquipmentCtoFiberId&gt;&lt;/XA_BROADBAND_DATA&gt;</t>
  </si>
  <si>
    <t>PROYECTO EVA - Se realiza gestión interna. Se deja agenda inicial para el día Miércoles, 13 de Mayo del 2026 en la franja PM 1200 p.m. - 400 p.m. Gestionado por LFM</t>
  </si>
  <si>
    <t>21882111</t>
  </si>
  <si>
    <t>FS202605121759220282_8389</t>
  </si>
  <si>
    <t>6053257269</t>
  </si>
  <si>
    <t>IPVT:640003805273</t>
  </si>
  <si>
    <t>SAMUEL ANDRES SOLAR GARCES</t>
  </si>
  <si>
    <t>1192731687</t>
  </si>
  <si>
    <t>CL   |60|    |     |  |KR   |44|    |     | 75 APT 101</t>
  </si>
  <si>
    <t>-74.79664073</t>
  </si>
  <si>
    <t>10.9884526</t>
  </si>
  <si>
    <t>3174628980</t>
  </si>
  <si>
    <t>FS202605121759220282</t>
  </si>
  <si>
    <t>2026-05-13 13:41|Se llega a predio no se realiza instalaciÃ³n ya que el usuario no cuenta con los televisores para probar el servicio de televisiÃ³n despuÃ©s del 15 que tiene los televisores|JAVIER DANIEL ESTRADA#</t>
  </si>
  <si>
    <t>2026-05-12 18:53|PROYECTO EVA - Se realiza gestiÃ³n interna. Se deja agenda inicial para el dÃ­a MiÃ©rcoles 13 de Mayo del 2026 en la franja PM 1200 p.m. - 400 p.m. Gestionado por LFM|LUIS ALEJANDRO FUENTES#</t>
  </si>
  <si>
    <t>17786268550690255</t>
  </si>
  <si>
    <t>CAI_ONT22000010202605121800552977432374</t>
  </si>
  <si>
    <t>&lt;XA_BROADBAND_DATA&gt;&lt;Velocidad&gt;921600&lt;/Velocidad&gt;&lt;TipoIP&gt;DINAMICA&lt;/TipoIP&gt;&lt;ADSL&gt;-&lt;/ADSL&gt;&lt;DireccionIPDSLAM&gt;10.37.40.18&lt;/DireccionIPDSLAM&gt;&lt;UsuarioAcceso&gt;AAF2512718594/65ba093974e0&lt;/UsuarioAcceso&gt;&lt;Passwordid&gt;B58CQAN1VL&lt;/Passwordid&gt;&lt;TechType&gt;FIBRA&lt;/TechType&gt;&lt;OLTCode&gt;OH_ATLHICTRO_I_5800&lt;/OLTCode&gt;&lt;OLTRack&gt;0&lt;/OLTRack&gt;&lt;OLTSubRack&gt;0&lt;/OLTSubRack&gt;&lt;OLTBoard&gt;0&lt;/OLTBoard&gt;&lt;OLTPort&gt;0&lt;/OLTPort&gt;&lt;PeSplitterSplitterCode&gt;SS5-21-01&lt;/PeSplitterSplitterCode&gt;&lt;PeTerminalEquipmentDistrCableCode&gt;0&lt;/PeTerminalEquipmentDistrCableCode&gt;&lt;PeTerminalEquipmentType&gt;6&lt;/PeTerminalEquipmentType&gt;&lt;PeTerminalEquipmentCode&gt;CENTR-CT5-21-01&lt;/PeTerminalEquipmentCode&gt;&lt;PeTerminalEquipmentOpticalTerminalCode&gt;CENTR-CT5-21-01&lt;/PeTerminalEquipmentOpticalTerminalCode&gt;&lt;PeTerminalEquipmentClientThreadId&gt;0&lt;/PeTerminalEquipmentClientThreadId&gt;&lt;PeTerminalEquipmentCtoFiberId&gt;7&lt;/PeTerminalEquipmentCtoFiberId&gt;&lt;/XA_BROADBAND_DATA&gt;</t>
  </si>
  <si>
    <t>21885458</t>
  </si>
  <si>
    <t>FS202605131411440327_1195</t>
  </si>
  <si>
    <t>6053270213</t>
  </si>
  <si>
    <t>IPVT:640003806452</t>
  </si>
  <si>
    <t>ELENA VARGAS CONTRERAS</t>
  </si>
  <si>
    <t>32623397</t>
  </si>
  <si>
    <t>KR   |13(14731)|A   |     |  |CL   |45(14731)|B2  |     | 86</t>
  </si>
  <si>
    <t>-74.79949995</t>
  </si>
  <si>
    <t>10.9540481</t>
  </si>
  <si>
    <t>3003019429</t>
  </si>
  <si>
    <t>FS202605131411440327</t>
  </si>
  <si>
    <t>1045691093</t>
  </si>
  <si>
    <t>2026-05-14 10:41|Se llega asta el previo y se evidencia tendido de 300 mtrs se va validar con supervisor 3002939832Willian Osorio  Llamar antes de ir |LARRY DANIEL MARTINEZ#2026-05-14 11:02|Se recomienda cto 4 -32-07 mÃ¡s cercana ala direcciÃ³n del usuario la cto asignada sobre pasa lo mtrs |LARRY DANIEL MARTINEZ#</t>
  </si>
  <si>
    <t>17786995850550247</t>
  </si>
  <si>
    <t>CAI_ONT22000010202605131413055591494240</t>
  </si>
  <si>
    <t>&lt;XA_BROADBAND_DATA&gt;&lt;Velocidad&gt;921600&lt;/Velocidad&gt;&lt;TipoIP&gt;DINAMICA&lt;/TipoIP&gt;&lt;ADSL&gt;-&lt;/ADSL&gt;&lt;DireccionIPDSLAM&gt;10.37.53.126&lt;/DireccionIPDSLAM&gt;&lt;UsuarioAcceso&gt;AAF2512720420/f47d82b2462c&lt;/UsuarioAcceso&gt;&lt;Passwordid&gt;8JP4HKKCSD&lt;/Passwordid&gt;&lt;TechType&gt;FIBRA&lt;/TechType&gt;&lt;OLTCode&gt;OH_ATLALVRID_I_7360&lt;/OLTCode&gt;&lt;OLTRack&gt;0&lt;/OLTRack&gt;&lt;OLTSubRack&gt;0&lt;/OLTSubRack&gt;&lt;OLTBoard&gt;0&lt;/OLTBoard&gt;&lt;OLTPort&gt;0&lt;/OLTPort&gt;&lt;PeSplitterSplitterCode&gt;SS4-36-07&lt;/PeSplitterSplitterCode&gt;&lt;PeTerminalEquipmentDistrCableCode&gt;0&lt;/PeTerminalEquipmentDistrCableCode&gt;&lt;PeTerminalEquipmentType&gt;6&lt;/PeTerminalEquipmentType&gt;&lt;PeTerminalEquipmentCode&gt;VICTO-CT4-36-07&lt;/PeTerminalEquipmentCode&gt;&lt;PeTerminalEquipmentOpticalTerminalCode&gt;VICTO-CT4-36-07&lt;/PeTerminalEquipmentOpticalTerminalCode&gt;&lt;PeTerminalEquipmentClientThreadId&gt;0&lt;/PeTerminalEquipmentClientThreadId&gt;&lt;PeTerminalEquipmentCtoFiberId&gt;7&lt;/PeTerminalEquipmentCtoFiberId&gt;&lt;/XA_BROADBAND_DATA&gt;</t>
  </si>
  <si>
    <t>21886203</t>
  </si>
  <si>
    <t>FS202605131548300360_1883</t>
  </si>
  <si>
    <t>JOSE GUILLERMO MORALES DONADO</t>
  </si>
  <si>
    <t>72309051</t>
  </si>
  <si>
    <t>CL   |68|    |     |  |KR   |42|    |     | 32 APT 202</t>
  </si>
  <si>
    <t>-74.80233847</t>
  </si>
  <si>
    <t>10.9883265</t>
  </si>
  <si>
    <t>3005358464</t>
  </si>
  <si>
    <t>FS202605131548300360</t>
  </si>
  <si>
    <t>2026-05-14 14:02|Titular no desea servicio ya que manifiesta que ya le instalaron |STEVEN AICARDO ESCORCIA#</t>
  </si>
  <si>
    <t>17787053700530674</t>
  </si>
  <si>
    <t>CAI_ONT32000010202605131549303256596806</t>
  </si>
  <si>
    <t>&lt;XA_BROADBAND_DATA&gt;&lt;Velocidad&gt;921600&lt;/Velocidad&gt;&lt;TipoIP&gt;DINAMICA&lt;/TipoIP&gt;&lt;ADSL&gt;-&lt;/ADSL&gt;&lt;DireccionIPDSLAM&gt;10.37.40.22&lt;/DireccionIPDSLAM&gt;&lt;UsuarioAcceso&gt;AAF2512721226/d6f6959a1e3a&lt;/UsuarioAcceso&gt;&lt;Passwordid&gt;EAK11JUN31&lt;/Passwordid&gt;&lt;TechType&gt;FIBRA&lt;/TechType&gt;&lt;OLTCode&gt;OH_ATLHIDIAS_I_5800&lt;/OLTCode&gt;&lt;OLTRack&gt;0&lt;/OLTRack&gt;&lt;OLTSubRack&gt;0&lt;/OLTSubRack&gt;&lt;OLTBoard&gt;0&lt;/OLTBoard&gt;&lt;OLTPort&gt;0&lt;/OLTPort&gt;&lt;PeSplitterSplitterCode&gt;SS7-93-01&lt;/PeSplitterSplitterCode&gt;&lt;PeTerminalEquipmentDistrCableCode&gt;0&lt;/PeTerminalEquipmentDistrCableCode&gt;&lt;PeTerminalEquipmentType&gt;6&lt;/PeTerminalEquipmentType&gt;&lt;PeTerminalEquipmentCode&gt;DELIC-CT7/8-93-01&lt;/PeTerminalEquipmentCode&gt;&lt;PeTerminalEquipmentOpticalTerminalCode&gt;DELIC-CT7/8-93-01&lt;/PeTerminalEquipmentOpticalTerminalCode&gt;&lt;PeTerminalEquipmentClientThreadId&gt;0&lt;/PeTerminalEquipmentClientThreadId&gt;&lt;PeTerminalEquipmentCtoFiberId&gt;6&lt;/PeTerminalEquipmentCtoFiberId&gt;&lt;/XA_BROADBAND_DATA&gt;</t>
  </si>
  <si>
    <t>21889120</t>
  </si>
  <si>
    <t>EC202605141109092197_9245</t>
  </si>
  <si>
    <t>6053237848</t>
  </si>
  <si>
    <t>IPVT:640003805699</t>
  </si>
  <si>
    <t>EVA MILENA OSORIO CAVADIA</t>
  </si>
  <si>
    <t>50931131</t>
  </si>
  <si>
    <t>CL   |33|C   |     |  |KR   |15|    |     |  04 TOR 11 ETA 2 APT 303 APT 303</t>
  </si>
  <si>
    <t>-74.77303217</t>
  </si>
  <si>
    <t>10.9083145</t>
  </si>
  <si>
    <t>3222559264</t>
  </si>
  <si>
    <t>CJR PRQ BOLIVAR ET I</t>
  </si>
  <si>
    <t>OH_ATLALSVAB_I_7360</t>
  </si>
  <si>
    <t>EC202605141109092197</t>
  </si>
  <si>
    <t>BK_OPTE_ATLANTICO</t>
  </si>
  <si>
    <t>21866833</t>
  </si>
  <si>
    <t>FS202605081552023138_2900</t>
  </si>
  <si>
    <t>3126682259 llmar antes mas cable</t>
  </si>
  <si>
    <t>BENJAMIN CASTRO MORALES</t>
  </si>
  <si>
    <t>72070716</t>
  </si>
  <si>
    <t>0055128213</t>
  </si>
  <si>
    <t>84533908</t>
  </si>
  <si>
    <t>CL   |82|    |     |  |KR   |49|C   |     | 39</t>
  </si>
  <si>
    <t>-74.81619368</t>
  </si>
  <si>
    <t>11.0026038</t>
  </si>
  <si>
    <t>3126682259</t>
  </si>
  <si>
    <t>OH_ATLALSNTC_I_7360</t>
  </si>
  <si>
    <t>FS202605081552023138</t>
  </si>
  <si>
    <t>21873942</t>
  </si>
  <si>
    <t>FS202605111111273229_4603</t>
  </si>
  <si>
    <t>OWEN ESTID VALENCIA ALVALLE</t>
  </si>
  <si>
    <t>1052961578</t>
  </si>
  <si>
    <t>3044988531</t>
  </si>
  <si>
    <t>CL   |46|    |     |  |KR   |14|D   |     | 45</t>
  </si>
  <si>
    <t>-74.78380394</t>
  </si>
  <si>
    <t>10.909926</t>
  </si>
  <si>
    <t>VIILA JERUSALEN</t>
  </si>
  <si>
    <t>OH_ATLALSDAC_I_7360</t>
  </si>
  <si>
    <t>FS202605111111273229</t>
  </si>
  <si>
    <t>21875588</t>
  </si>
  <si>
    <t>FS202605111506493699_4187</t>
  </si>
  <si>
    <t>DEBORAH DEL CARMEN FERREIRA LLORENTE</t>
  </si>
  <si>
    <t>32906942</t>
  </si>
  <si>
    <t>3181929034</t>
  </si>
  <si>
    <t>CL   |57|A   |     |  |KR   |7|    |     | 27</t>
  </si>
  <si>
    <t>-74.7940056</t>
  </si>
  <si>
    <t>10.9008895</t>
  </si>
  <si>
    <t>3169486290</t>
  </si>
  <si>
    <t>CDE METROPOLITANA</t>
  </si>
  <si>
    <t>OH_ATLALSDAD_I_7360</t>
  </si>
  <si>
    <t>FS202605111506493699</t>
  </si>
  <si>
    <t>21876059</t>
  </si>
  <si>
    <t>FS202605111610553307_4797</t>
  </si>
  <si>
    <t>6053253778</t>
  </si>
  <si>
    <t>IPVT:640003804265</t>
  </si>
  <si>
    <t>JOSE ANGEL BUJATO MARIOTA</t>
  </si>
  <si>
    <t>72337210</t>
  </si>
  <si>
    <t>KR   |43|A   |     |  |CL   |42|    |     | 04 CAS 1</t>
  </si>
  <si>
    <t>-74.78539324</t>
  </si>
  <si>
    <t>10.9330667</t>
  </si>
  <si>
    <t>3002316912</t>
  </si>
  <si>
    <t>FS202605111610553307</t>
  </si>
  <si>
    <t>21877021</t>
  </si>
  <si>
    <t>FS202605111808543201_9539</t>
  </si>
  <si>
    <t>Contratista solicita posponer para : 20/05/2026 PM - Fecha inicial de la orden : 14/05/2026 PM - Formulario CONTRATISTA - Gestiona Katherin Gutierrez 14/05/2026 null</t>
  </si>
  <si>
    <t>VALENTINA ISABEL RUIZ MU¿OZ</t>
  </si>
  <si>
    <t>1043636429</t>
  </si>
  <si>
    <t>CL   |48|    |     |  |KR   |17|    |     | 54 TOR 23 APT 401 APT 401</t>
  </si>
  <si>
    <t>-74.78449344</t>
  </si>
  <si>
    <t>10.917577</t>
  </si>
  <si>
    <t>3212231689</t>
  </si>
  <si>
    <t>OH_ATLHISDAB_I_5800</t>
  </si>
  <si>
    <t>FS202605111808543201</t>
  </si>
  <si>
    <t>21880626</t>
  </si>
  <si>
    <t>FS202605121436220190_5764</t>
  </si>
  <si>
    <t>Javier bermudez</t>
  </si>
  <si>
    <t>1048277741</t>
  </si>
  <si>
    <t>KR   |19|    |     |  |CL   |73|A   |     | 02</t>
  </si>
  <si>
    <t>-74.80620061</t>
  </si>
  <si>
    <t>10.9176324</t>
  </si>
  <si>
    <t>3043474081</t>
  </si>
  <si>
    <t>CUCHILLA LOS ANGELES</t>
  </si>
  <si>
    <t>OH_ATLALSDAE_I_7360</t>
  </si>
  <si>
    <t>FS202605121436220190</t>
  </si>
  <si>
    <t>PROYECTO EVA - Se realiza gestión interna. Se deja agenda inicial para mañana viernes 15 de mayo jornada AM. . Gestionado por AVRH</t>
  </si>
  <si>
    <t>21889476</t>
  </si>
  <si>
    <t>FS202605141151060801_4087</t>
  </si>
  <si>
    <t>JUAN DE LA HOZ</t>
  </si>
  <si>
    <t>1001887396</t>
  </si>
  <si>
    <t>3016867938</t>
  </si>
  <si>
    <t>CL   |25|    |     |  |KR   |15|A   |     | 40</t>
  </si>
  <si>
    <t>-74.77107284</t>
  </si>
  <si>
    <t>10.9141233</t>
  </si>
  <si>
    <t>FS202605141151060801</t>
  </si>
  <si>
    <t>21889351</t>
  </si>
  <si>
    <t>FS202605141137190790_1459</t>
  </si>
  <si>
    <t>MELISSA MARIA LOPEZ ROMERO</t>
  </si>
  <si>
    <t>1140874371</t>
  </si>
  <si>
    <t>3153668033</t>
  </si>
  <si>
    <t>CL   |96|    |     |  |KR   |71|    |     | 165 TOR 3A APT 404 APT 404</t>
  </si>
  <si>
    <t>-74.81921593</t>
  </si>
  <si>
    <t>11.0227925</t>
  </si>
  <si>
    <t>CJR ALTARES</t>
  </si>
  <si>
    <t>FS202605141137190790</t>
  </si>
  <si>
    <t>21889636</t>
  </si>
  <si>
    <t>FS202605141210450578_3307</t>
  </si>
  <si>
    <t>DIEGO ARMANDO DE LA OSSA</t>
  </si>
  <si>
    <t>1140877127</t>
  </si>
  <si>
    <t>3168760007</t>
  </si>
  <si>
    <t>KR   |64|    |     |  |CL   |99|    |     | 100 TOR 3 APT 818 APT 818</t>
  </si>
  <si>
    <t>-74.82554924</t>
  </si>
  <si>
    <t>11.0200017</t>
  </si>
  <si>
    <t>3003454171</t>
  </si>
  <si>
    <t>CJR CENTRAL PARK</t>
  </si>
  <si>
    <t>FS202605141210450578</t>
  </si>
  <si>
    <t>21889231</t>
  </si>
  <si>
    <t>FS202605141131050481_8640</t>
  </si>
  <si>
    <t>6053251544</t>
  </si>
  <si>
    <t>IPVT:640003806739</t>
  </si>
  <si>
    <t>EVA MARTINEZ</t>
  </si>
  <si>
    <t>32811612</t>
  </si>
  <si>
    <t>3003099933</t>
  </si>
  <si>
    <t>KR   |15|    |     |  |CL   |19|    |     | 63</t>
  </si>
  <si>
    <t>-74.76876459</t>
  </si>
  <si>
    <t>10.9115227</t>
  </si>
  <si>
    <t>PUMAREJO</t>
  </si>
  <si>
    <t>FS202605141131050481</t>
  </si>
  <si>
    <t>21889576</t>
  </si>
  <si>
    <t>FS202605141203520626_5154</t>
  </si>
  <si>
    <t>6053223375</t>
  </si>
  <si>
    <t>IPVT:640003807324</t>
  </si>
  <si>
    <t>CAMILO ANDRES DONADO GONZALEZ</t>
  </si>
  <si>
    <t>1129572905</t>
  </si>
  <si>
    <t>KR   |58|    |     |  |CL   |79|    |     | 223 TOR 1 APT 401 APT 401</t>
  </si>
  <si>
    <t>-74.80819235</t>
  </si>
  <si>
    <t>11.0081761</t>
  </si>
  <si>
    <t>3103640446</t>
  </si>
  <si>
    <t>FS202605141203520626</t>
  </si>
  <si>
    <t>21900259</t>
  </si>
  <si>
    <t>FS202605141653461717_4192</t>
  </si>
  <si>
    <t>CINDY DIAZ CHACON</t>
  </si>
  <si>
    <t>1045690231</t>
  </si>
  <si>
    <t>3046526835</t>
  </si>
  <si>
    <t>CL   |33|C   |     |  |KR   |15|    |     | 04 TOR 23 ETA 2 APT 403 APT 403</t>
  </si>
  <si>
    <t>FS202605141653461717</t>
  </si>
  <si>
    <t>21889735</t>
  </si>
  <si>
    <t>FS202605141226390633_8900</t>
  </si>
  <si>
    <t>6053255366</t>
  </si>
  <si>
    <t>IPVT:640003807175</t>
  </si>
  <si>
    <t>MATEO JOSE MONROY SIERRA</t>
  </si>
  <si>
    <t>1042461645</t>
  </si>
  <si>
    <t>KR   |12(15091)|C   |     |  |CL   |69(15091)|    |     | 04 APT 201</t>
  </si>
  <si>
    <t>-74.8075398</t>
  </si>
  <si>
    <t>10.9046213</t>
  </si>
  <si>
    <t>3217309101</t>
  </si>
  <si>
    <t>FS202605141226390633</t>
  </si>
  <si>
    <t>21889795</t>
  </si>
  <si>
    <t>FS202605141234280473_7991</t>
  </si>
  <si>
    <t>MICHAEL ARTURO CONFIELD</t>
  </si>
  <si>
    <t>1127249590</t>
  </si>
  <si>
    <t>KR   |47|    |     |  |CL   |102|    |     | 80 APT 1007</t>
  </si>
  <si>
    <t>-74.83670433</t>
  </si>
  <si>
    <t>11.0099394</t>
  </si>
  <si>
    <t>3506137643</t>
  </si>
  <si>
    <t>FS202605141234280473</t>
  </si>
  <si>
    <t>21883252</t>
  </si>
  <si>
    <t>FS202605130914120340_1167</t>
  </si>
  <si>
    <t>YULITZA CAROLINA BAPTISTA MENDEZ</t>
  </si>
  <si>
    <t>1047239432</t>
  </si>
  <si>
    <t>CL   |60|A   |     |  |KR   |22|E   |     | 28 APT 2</t>
  </si>
  <si>
    <t>-74.79730741</t>
  </si>
  <si>
    <t>10.920297</t>
  </si>
  <si>
    <t>3143528651</t>
  </si>
  <si>
    <t>URB LAS MORAS</t>
  </si>
  <si>
    <t>FS202605130914120340</t>
  </si>
  <si>
    <t>21885000</t>
  </si>
  <si>
    <t>FS202605131310150301_0717</t>
  </si>
  <si>
    <t>MARGURY DEL CARMEN SENIOR MARRIAGA</t>
  </si>
  <si>
    <t>32614238</t>
  </si>
  <si>
    <t>3043652961</t>
  </si>
  <si>
    <t>CL   |83|B   |     |  |KR   |14|    |     | 63</t>
  </si>
  <si>
    <t>-74.82120037</t>
  </si>
  <si>
    <t>10.9158183</t>
  </si>
  <si>
    <t>FS202605131310150301</t>
  </si>
  <si>
    <t>PROYECTO EVA - Se realiza gestión interna. Se deja agenda inicial para el día Viernes, 15 de Mayo del 2026 en la franja AM 700 a.m. - 1200 p.m. Gestionado por Cafa</t>
  </si>
  <si>
    <t>21887225</t>
  </si>
  <si>
    <t>FS202605131758370401_2398</t>
  </si>
  <si>
    <t>SANDY VILORIA</t>
  </si>
  <si>
    <t>1047359854</t>
  </si>
  <si>
    <t>KR   |17|C   |     |  |CL   |57|    |     | 24 APT 2</t>
  </si>
  <si>
    <t>-74.79462919285</t>
  </si>
  <si>
    <t>10.916717128571</t>
  </si>
  <si>
    <t>3244352014</t>
  </si>
  <si>
    <t>VILLA KATANGA</t>
  </si>
  <si>
    <t>FS202605131758370401</t>
  </si>
  <si>
    <t>AGENDAMIENTO_se marca al 3022851567 contesta tercero Lesly Romero  Se agenda para 2026-05-15 AM observacion técnico llamar antes de ir Se valida datos correctos de la orden gestiona Libardo Rivera 14/5/2026 Go Contact</t>
  </si>
  <si>
    <t>21878240</t>
  </si>
  <si>
    <t>FS202605120914490015_5582</t>
  </si>
  <si>
    <t>JUAN ROMERO</t>
  </si>
  <si>
    <t>8696630</t>
  </si>
  <si>
    <t>CL   |41(15128)|    |     |  |KR   |12(15128)|A   |     | 02</t>
  </si>
  <si>
    <t>-74.78018354</t>
  </si>
  <si>
    <t>10.9083058</t>
  </si>
  <si>
    <t>3022851567</t>
  </si>
  <si>
    <t>FS202605120914490015</t>
  </si>
  <si>
    <t>1143131065</t>
  </si>
  <si>
    <t>2026-05-14 08:35|3024511702 Buzon de mensaje 3 marcaciones no contesta  3136439897 apagado|JORGE LEONARDO MOLINA#2026-05-14 08:41|Incumplimiento de cita. inicio de flujo|App chatbot#2026-05-14 08:41|Incumplimiento de cita. se va a realizar la llamada al cliente|App chatbot#</t>
  </si>
  <si>
    <t>2026-05-14 08:33|3024511702 Buzon de mensaje 3 marcaciones no contesta  3136439897 apagado |CHEYLA ANDREA HERRERA#</t>
  </si>
  <si>
    <t>17785953800580239</t>
  </si>
  <si>
    <t>CAI_ONT32000010202605120916209675673203</t>
  </si>
  <si>
    <t>&lt;XA_BROADBAND_DATA&gt;&lt;Velocidad&gt;921600&lt;/Velocidad&gt;&lt;TipoIP&gt;DINAMICA&lt;/TipoIP&gt;&lt;ADSL&gt;-&lt;/ADSL&gt;&lt;DireccionIPDSLAM&gt;10.37.53.230&lt;/DireccionIPDSLAM&gt;&lt;UsuarioAcceso&gt;AAF2512715754/e2ba8d9e54a7&lt;/UsuarioAcceso&gt;&lt;Passwordid&gt;NJJIODDVFB&lt;/Passwordid&gt;&lt;TechType&gt;FIBRA&lt;/TechType&gt;&lt;OLTCode&gt;OH_ATLALSDAC_I_7360&lt;/OLTCode&gt;&lt;OLTRack&gt;0&lt;/OLTRack&gt;&lt;OLTSubRack&gt;0&lt;/OLTSubRack&gt;&lt;OLTBoard&gt;0&lt;/OLTBoard&gt;&lt;OLTPort&gt;0&lt;/OLTPort&gt;&lt;PeSplitterSplitterCode&gt;SS5-45-07&lt;/PeSplitterSplitterCode&gt;&lt;PeTerminalEquipmentDistrCableCode&gt;0&lt;/PeTerminalEquipmentDistrCableCode&gt;&lt;PeTerminalEquipmentType&gt;6&lt;/PeTerminalEquipmentType&gt;&lt;PeTerminalEquipmentCode&gt;SOLED-CT5/6-45-07&lt;/PeTerminalEquipmentCode&gt;&lt;PeTerminalEquipmentOpticalTerminalCode&gt;SOLED-CT5/6-45-07&lt;/PeTerminalEquipmentOpticalTerminalCode&gt;&lt;PeTerminalEquipmentClientThreadId&gt;0&lt;/PeTerminalEquipmentClientThreadId&gt;&lt;PeTerminalEquipmentCtoFiberId&gt;4&lt;/PeTerminalEquipmentCtoFiberId&gt;&lt;/XA_BROADBAND_DATA&gt;</t>
  </si>
  <si>
    <t>21884796</t>
  </si>
  <si>
    <t>FS202605131241450248_5164</t>
  </si>
  <si>
    <t>6053255064</t>
  </si>
  <si>
    <t>IPVT:640003806504</t>
  </si>
  <si>
    <t>YUNIS ENRIQUE SURMAY MEJIA</t>
  </si>
  <si>
    <t>1216967254</t>
  </si>
  <si>
    <t>KR   |20|    |     |  |CL   |44|    |     | 30 TOR 17 APT 302 APT 302</t>
  </si>
  <si>
    <t>-74.7833841</t>
  </si>
  <si>
    <t>10.9195354</t>
  </si>
  <si>
    <t>3147228807</t>
  </si>
  <si>
    <t>CJR PUERTO BONGOE</t>
  </si>
  <si>
    <t>FS202605131241450248</t>
  </si>
  <si>
    <t>1143466010</t>
  </si>
  <si>
    <t>2026-05-14 14:05|No fue posible lograr contacto con el cliente. El nÃºmero de contacto no lo contesta.Desde recepciÃ³n tambiÃ©n intentaron comunicarse y tampoco obtuvieron respuesta. Se realizarÃ¡ gestiÃ³n en tecniapp por incumplimiento de cita.|GIOVANNY GUERRERO#2026-05-14 14:12|Incumplimiento de cita. se va a realizar la llamada al cliente|App chatbot#</t>
  </si>
  <si>
    <t>2026-05-14 14:10|3147228807 el cel me sale fuera de servicio|CHEYLA ANDREA HERRERA#</t>
  </si>
  <si>
    <t>17786941550650272</t>
  </si>
  <si>
    <t>CAI_ONT22000010202605131242359867571783</t>
  </si>
  <si>
    <t>&lt;XA_BROADBAND_DATA&gt;&lt;Velocidad&gt;921600&lt;/Velocidad&gt;&lt;TipoIP&gt;DINAMICA&lt;/TipoIP&gt;&lt;ADSL&gt;-&lt;/ADSL&gt;&lt;DireccionIPDSLAM&gt;10.37.53.230&lt;/DireccionIPDSLAM&gt;&lt;UsuarioAcceso&gt;AAF2512720208/555e26cf1cf0&lt;/UsuarioAcceso&gt;&lt;Passwordid&gt;HDG9P228U1&lt;/Passwordid&gt;&lt;TechType&gt;FIBRA&lt;/TechType&gt;&lt;OLTCode&gt;OH_ATLALSDAC_I_7360&lt;/OLTCode&gt;&lt;OLTRack&gt;0&lt;/OLTRack&gt;&lt;OLTSubRack&gt;0&lt;/OLTSubRack&gt;&lt;OLTBoard&gt;0&lt;/OLTBoard&gt;&lt;OLTPort&gt;0&lt;/OLTPort&gt;&lt;PeSplitterSplitterCode&gt;SS7-93-05&lt;/PeSplitterSplitterCode&gt;&lt;PeTerminalEquipmentDistrCableCode&gt;0&lt;/PeTerminalEquipmentDistrCableCode&gt;&lt;PeTerminalEquipmentType&gt;6&lt;/PeTerminalEquipmentType&gt;&lt;PeTerminalEquipmentCode&gt;SOLED-PC7-93-05&lt;/PeTerminalEquipmentCode&gt;&lt;PeTerminalEquipmentOpticalTerminalCode&gt;SOLED-PC7-93-05&lt;/PeTerminalEquipmentOpticalTerminalCode&gt;&lt;PeTerminalEquipmentClientThreadId&gt;0&lt;/PeTerminalEquipmentClientThreadId&gt;&lt;PeTerminalEquipmentCtoFiberId&gt;4&lt;/PeTerminalEquipmentCtoFiberId&gt;&lt;/XA_BROADBAND_DATA&gt;</t>
  </si>
  <si>
    <t>2026-04-18</t>
  </si>
  <si>
    <t>21783107</t>
  </si>
  <si>
    <t>FS202604181120215437_2981</t>
  </si>
  <si>
    <t>Contratista solicita posponer para : 25/04/2026 AM - Fecha inicial de la orden : 24/04/2026 AM - Formulario CONTRATISTA - Gestiona Katherin Gutierrez 24/04/2026 null</t>
  </si>
  <si>
    <t>6053258868</t>
  </si>
  <si>
    <t>IPVT:640003785767</t>
  </si>
  <si>
    <t>ROSA ALICIA SERRANO</t>
  </si>
  <si>
    <t>49771532</t>
  </si>
  <si>
    <t>3106468425</t>
  </si>
  <si>
    <t>KR   |58|    |     |  |CL   |79|    |     | 307 APT 12</t>
  </si>
  <si>
    <t>-74.80906795</t>
  </si>
  <si>
    <t>11.008459</t>
  </si>
  <si>
    <t>FS202604181120215437</t>
  </si>
  <si>
    <t>1002235764</t>
  </si>
  <si>
    <t>serialNumber:2C968281EB68 ; WifiSSID:23bf777c98ab ; WifiPassword:23bf777c98ab</t>
  </si>
  <si>
    <t>serialNumber:231973996477 ; WifiSSID: ; WifiPassword:</t>
  </si>
  <si>
    <t>2026-04-21 12:31|Se llega a predio usuario desea reagendar la visita para dÃ­a posterior ya que dÃ³nde va a quedar el servicio la tuberÃ­a se encuentra tapada ella manifiesta que ya contrato alguien para que haga respectiva adecuaciÃ³n.|WILMER MARTINEZ#2026-04-21 12:33|Ella desea la visita para el dÃ­a viernes 24-04-2026 en horas AM llamarla antes para validar si ya desocuparon la tuberÃ­a.|WILMER MARTINEZ#2026-04-21 12:35|Reagendamiento de cita. inicio de flujo|App chatbot#2026-04-21 12:44|Reagendamiento de cita. inicio de flujo|App chatbot#2026-04-21 12:44|Reagendamiento de cita. inicio de flujo|App chatbot#2026-04-24 17:06|Se suspende servicio que no sincroniza |JHON JAIRO LEAL#2026-05-13 11:30|ticket 142631|JHON JAIRO LEAL#</t>
  </si>
  <si>
    <t>2026-04-21 12:35|Se llega a predio y se evidencias la ducterias obstruidas usuario desea reagendar la visita para dÃ­a posterior ya que dÃ³nde va a quedar el servicio la tuberÃ­a se encuentra tapada ella manifiesta que ya contrato alguien para que haga respectiva adecuaciÃ³n.|KELLY JOHANNA SAYA#2026-04-21 12:47|USUARIO CON PROBLEMAS EN LAS DUTERIAS  NO SE PUEDE REAGNDAR POR LA FRANJA  INDICA QUE SDESEA VISITA PARA EL DIA VIERNES 24 DE ABRIL en am|BALBIS MARCHENA#2026-04-24 11:02|Orden complicada trÃ­o se encuentra en el piso 12 apartamento grande y la PC estÃ¡ en el sÃ³tano|FRANKLIN ANTONIO IBARRA#2026-04-24 17:05|SE REQUERIA CHATEAR PARA VALIDAR SERVICIO PERO SOPORTE NUNCA CONTESTOLE TOCO SALIR  SE REPROGRAMARA PARA MAÃ‘ANA |BALBIS MARCHENA#2026-04-27 11:52|Se presenta falla de sincronismo. Actualmente escalado al Ã¡rea de ONNET.Nombre OLT OH_ATLALSNTC_I_7360_Barranquilla_SanVicente_3CAI_ONT22000010202604181121057014322777CTO SANVI-PC8-31-01VÃ­as 10.37.50.198_2_13_58Password ID 49SPKD0DEQVelocidad 921600Se genera TCO003321697 para respectiva validaciÃ³n.|DIDIER  FERNANDO CARDENAS#2026-04-30 12:46|AGENDAMIENTO_se marca al 3106468425 contesta titular ROSA ALICIA SERRANO  Se agenda para 2026-05-05 AM observacion tÃ©cnico llamar antes de ir Se valida datos correctos de la orden gestiona Libardo Rivera 30/4/2026 Go Contact|LIBARDO ANTONIO RIVERA#2026-05-05 10:47|Se presenta falla de sincronismo. Actualmente escalado al Ã¡rea de ONNET.Nombre OLT OH_ATLALSNTC_I_7360_Barranquilla_SanVicente_3CAI_ONT22000010202604181121057014322777CTO SANVI-PC8-31-01VÃ­as 10.37.50.198_2_13_58Password ID 49SPKD0DEQVelocidad 921600Se genera TCO003547185 para respectiva validaciÃ³n.|DIDIER  FERNANDO CARDENAS#2026-05-12 16:03|AGENDAMIENTO_Incumplimiento_Contratista_se marca al 3106468425 contesta titular ROSA ALICIA SERRANO N/A Se agenda para 2026-05-13 AM observacion 3106468425 llamar antes de llegar  Se valida datos correctos de la orden gestiona Danna Romero  12/5/2026 Go Contact|SNEYDER TRIANA#</t>
  </si>
  <si>
    <t>17765292650440288</t>
  </si>
  <si>
    <t>CAI_ONT22000010202604181121057014322777</t>
  </si>
  <si>
    <t>&lt;XA_BROADBAND_DATA&gt;&lt;Velocidad&gt;921600&lt;/Velocidad&gt;&lt;TipoIP&gt;DINAMICA&lt;/TipoIP&gt;&lt;ADSL&gt;-&lt;/ADSL&gt;&lt;DireccionIPDSLAM&gt;10.37.50.198&lt;/DireccionIPDSLAM&gt;&lt;UsuarioAcceso&gt;AAF2512659606/ce7c0d798004&lt;/UsuarioAcceso&gt;&lt;Passwordid&gt;49SPKD0DEQ&lt;/Passwordid&gt;&lt;TechType&gt;FIBRA&lt;/TechType&gt;&lt;OLTCode&gt;OH_ATLALSNTC_I_7360&lt;/OLTCode&gt;&lt;OLTRack&gt;0&lt;/OLTRack&gt;&lt;OLTSubRack&gt;0&lt;/OLTSubRack&gt;&lt;OLTBoard&gt;0&lt;/OLTBoard&gt;&lt;OLTPort&gt;0&lt;/OLTPort&gt;&lt;PeSplitterSplitterCode&gt;SS8-31-01&lt;/PeSplitterSplitterCode&gt;&lt;PeTerminalEquipmentDistrCableCode&gt;0&lt;/PeTerminalEquipmentDistrCableCode&gt;&lt;PeTerminalEquipmentType&gt;6&lt;/PeTerminalEquipmentType&gt;&lt;PeTerminalEquipmentCode&gt;SANVI-PC8-31-01&lt;/PeTerminalEquipmentCode&gt;&lt;PeTerminalEquipmentOpticalTerminalCode&gt;SANVI-PC8-31-01&lt;/PeTerminalEquipmentOpticalTerminalCode&gt;&lt;PeTerminalEquipmentClientThreadId&gt;0&lt;/PeTerminalEquipmentClientThreadId&gt;&lt;PeTerminalEquipmentCtoFiberId&gt;6&lt;/PeTerminalEquipmentCtoFiberId&gt;&lt;/XA_BROADBAND_DATA&gt;</t>
  </si>
  <si>
    <t>21829645</t>
  </si>
  <si>
    <t>FS202604291419331536_2527</t>
  </si>
  <si>
    <t>DIGITAL_02MAYO_AM  3134319511 / 3507656321 LLAMAR PARA CONFIRMACION DE LA INSTALACION</t>
  </si>
  <si>
    <t>JACQUELINE ALVAREZ</t>
  </si>
  <si>
    <t>32819032</t>
  </si>
  <si>
    <t>CL   |23|    |     |  |KR   |21|    |     | 29 CAS PRINCIPAL</t>
  </si>
  <si>
    <t>-74.76882152</t>
  </si>
  <si>
    <t>10.9188552</t>
  </si>
  <si>
    <t>3134319511</t>
  </si>
  <si>
    <t>21874163</t>
  </si>
  <si>
    <t>FS202605111131143203_1505</t>
  </si>
  <si>
    <t>Inconvenientes de orden publico o manifestacion</t>
  </si>
  <si>
    <t>HANSY LUIS CASTRO VARELA</t>
  </si>
  <si>
    <t>1042419070</t>
  </si>
  <si>
    <t>3044931838</t>
  </si>
  <si>
    <t>CL   |24|    |     |  |KR   |16|    |     | 76</t>
  </si>
  <si>
    <t>-74.77019993</t>
  </si>
  <si>
    <t>10.9151743</t>
  </si>
  <si>
    <t>21881966</t>
  </si>
  <si>
    <t>FS202605121735570202_6663</t>
  </si>
  <si>
    <t>6053255261</t>
  </si>
  <si>
    <t>IPVT:640003805511</t>
  </si>
  <si>
    <t>EDILBERTO JOSE COLON MEZA</t>
  </si>
  <si>
    <t>9137939</t>
  </si>
  <si>
    <t>KR   |14|D   |     |  |CL   |47|    |     | 05 APT 1</t>
  </si>
  <si>
    <t>-74.78467996</t>
  </si>
  <si>
    <t>10.9097693</t>
  </si>
  <si>
    <t>3017541611</t>
  </si>
  <si>
    <t>FS202605121735570202</t>
  </si>
  <si>
    <t>21885869</t>
  </si>
  <si>
    <t>FS202605131517400471_8034</t>
  </si>
  <si>
    <t>6053268586</t>
  </si>
  <si>
    <t>IPVT:640003806682</t>
  </si>
  <si>
    <t>HEIDY ESTHER OSIO TORRES</t>
  </si>
  <si>
    <t>32877116</t>
  </si>
  <si>
    <t>3225136891</t>
  </si>
  <si>
    <t>KR   |64|    |     |  |CL   |81|B   |     | 56 TOR 1 APT 403 APT 403</t>
  </si>
  <si>
    <t>-74.81012533</t>
  </si>
  <si>
    <t>11.0120648</t>
  </si>
  <si>
    <t>FS202605131517400471</t>
  </si>
  <si>
    <t>AGENDAMIENTO_Incumplimiento_Contratista_se marca al 1234093175 contesta titular GISSEL FRANSHESKA GONZALEZ PRIMO  Se agenda para 2026-05-13 PM observacion llamar antes, titular indica que es un casa de barrio, adicional 3508547770 contesta karina  Se valida datos correctos de la orden gestiona Valentina Ramírez 12/5/2026 Go Contact</t>
  </si>
  <si>
    <t>21868906</t>
  </si>
  <si>
    <t>FS202605091013311936_7891</t>
  </si>
  <si>
    <t>6053254966</t>
  </si>
  <si>
    <t>IPVT:640003802594</t>
  </si>
  <si>
    <t>GISSEL FRANSHESKA GONZALEZ PRIMO</t>
  </si>
  <si>
    <t>1234093175</t>
  </si>
  <si>
    <t>CL   |51|    |     |  |KR   |9|B   |     | 06 CAS 1</t>
  </si>
  <si>
    <t>-74.7878725</t>
  </si>
  <si>
    <t>10.9040407</t>
  </si>
  <si>
    <t>3171153896</t>
  </si>
  <si>
    <t>FS202605091013311936</t>
  </si>
  <si>
    <t>1140880395</t>
  </si>
  <si>
    <t>2026-05-10 08:03|Incumplimiento de cita. se va a realizar la llamada al cliente|App chatbot#2026-05-10 08:06|Incumplimiento de cita. Cliente no respondio la llamada IVR|App chatbot#2026-05-10 08:06|Incumplimiento de cita. Cliente reagendara la cita|App chatbot#2026-05-13 13:52|Incumplimiento de cita. inicio de flujo|App chatbot#2026-05-13 13:52|Incumplimiento de cita. se va a realizar la llamada al cliente|App chatbot#</t>
  </si>
  <si>
    <t>2026-05-13 13:49|3171153896 cel apagado|CHEYLA ANDREA HERRERA#</t>
  </si>
  <si>
    <t>17783545050400285</t>
  </si>
  <si>
    <t>CAI_ONT22000010202605091421453920053726</t>
  </si>
  <si>
    <t>&lt;XA_BROADBAND_DATA&gt;&lt;Velocidad&gt;921600&lt;/Velocidad&gt;&lt;TipoIP&gt;DINAMICA&lt;/TipoIP&gt;&lt;ADSL&gt;-&lt;/ADSL&gt;&lt;DireccionIPDSLAM&gt;10.37.54.86&lt;/DireccionIPDSLAM&gt;&lt;UsuarioAcceso&gt;AAF2512710288/c58bb598882a&lt;/UsuarioAcceso&gt;&lt;Passwordid&gt;38K6VLASM2&lt;/Passwordid&gt;&lt;TechType&gt;FIBRA&lt;/TechType&gt;&lt;OLTCode&gt;OH_ATLALSDAD_I_7360&lt;/OLTCode&gt;&lt;OLTRack&gt;0&lt;/OLTRack&gt;&lt;OLTSubRack&gt;0&lt;/OLTSubRack&gt;&lt;OLTBoard&gt;0&lt;/OLTBoard&gt;&lt;OLTPort&gt;0&lt;/OLTPort&gt;&lt;PeSplitterSplitterCode&gt;SS3-33-08&lt;/PeSplitterSplitterCode&gt;&lt;PeTerminalEquipmentDistrCableCode&gt;0&lt;/PeTerminalEquipmentDistrCableCode&gt;&lt;PeTerminalEquipmentType&gt;6&lt;/PeTerminalEquipmentType&gt;&lt;PeTerminalEquipmentCode&gt;SOLED-CT2/3-33-08&lt;/PeTerminalEquipmentCode&gt;&lt;PeTerminalEquipmentOpticalTerminalCode&gt;SOLED-CT2/3-33-08&lt;/PeTerminalEquipmentOpticalTerminalCode&gt;&lt;PeTerminalEquipmentClientThreadId&gt;0&lt;/PeTerminalEquipmentClientThreadId&gt;&lt;PeTerminalEquipmentCtoFiberId&gt;5&lt;/PeTerminalEquipmentCtoFiberId&gt;&lt;/XA_BROADBAND_DATA&gt;</t>
  </si>
  <si>
    <t>21884956</t>
  </si>
  <si>
    <t>FS202605131303200412_0858</t>
  </si>
  <si>
    <t>EDWARD HENRY SOSA QUESADA</t>
  </si>
  <si>
    <t>1129564482</t>
  </si>
  <si>
    <t>3013859186</t>
  </si>
  <si>
    <t>KR   |57|    |     |  |CL   |79|    |     | 360 APT 7</t>
  </si>
  <si>
    <t>-74.80957648</t>
  </si>
  <si>
    <t>11.008242</t>
  </si>
  <si>
    <t>3014465414</t>
  </si>
  <si>
    <t>OH_ATLHISNTD_I_5800</t>
  </si>
  <si>
    <t>FS202605131303200412</t>
  </si>
  <si>
    <t>1140842968</t>
  </si>
  <si>
    <t>2026-05-14 15:07|Se llega a predio se ee ciencia obra civil se le indica al cliente donde queda dispositivos nos indica que quedarÃ¡ en un rack que aÃºn no estÃ¡ armado debe realiza obra civil para poder instalar todos los dispositivos nos indica que desea reprogramar que deben comunicarse con el nÃºmero 3014465414 contesta el seÃ±or EDWARD HENRY SOSA QUESADA no tiene fecha para armar el dispositivo indica que el llama despuÃ©s para acordar citta |RONALD DE JESUS CANEVA#2026-05-14 15:10|Se llega a predio se ee ciencia obra civil se le indica al cliente donde queda dispositivos nos indica que quedarÃ¡ en un rack que aÃºn no estÃ¡ armado debe realiza obra civil para poder instalar todos los dispositivos nos indica que desea reprogramar que deben comunicarse con el nÃºmero 3014465414 contesta el seÃ±or EDWARD HENRY SOSA QUESADA no tiene fecha para armar el dispositivo indica que el llama despuÃ©s para acordar citta cita tentativa para el 25/05/2026 8-12 am|RONALD DE JESUS CANEVA#2026-05-14 15:11|Reagendamiento de cita. se va a realizar la llamada al cliente|App chatbot#</t>
  </si>
  <si>
    <t>2026-05-14 15:11|EDWARD HENRY SOSA QUESADA 3014465414 visita para el 25/05/2026 8-12 am   obra civil se le indica al cliente donde queda dispositivos nos indica que quedarÃ¡ en un rack que aÃºn no estÃ¡ armado debe realiza obra civil para poder instalar todos los dispositivos nos indica que desea reprogramar que deben comunicarse con el nÃºmero 3014465414 contesta el seÃ±or EDWARD HENRY SOSA QUESADA no tiene fecha para armar el dispositivo indica que el llama despuÃ©s para acordar citta|CHEYLA ANDREA HERRERA#</t>
  </si>
  <si>
    <t>17787672500610425</t>
  </si>
  <si>
    <t>CAI_ONT32000010202605140900502528039469</t>
  </si>
  <si>
    <t>&lt;XA_BROADBAND_DATA&gt;&lt;Velocidad&gt;921600&lt;/Velocidad&gt;&lt;TipoIP&gt;DINAMICA&lt;/TipoIP&gt;&lt;ADSL&gt;-&lt;/ADSL&gt;&lt;DireccionIPDSLAM&gt;10.37.60.58&lt;/DireccionIPDSLAM&gt;&lt;UsuarioAcceso&gt;AAF2512720091/aecc86111dd8&lt;/UsuarioAcceso&gt;&lt;Passwordid&gt;DSBUN5C44H&lt;/Passwordid&gt;&lt;TechType&gt;FIBRA&lt;/TechType&gt;&lt;OLTCode&gt;OH_ATLHISNTD_I_5800&lt;/OLTCode&gt;&lt;OLTRack&gt;0&lt;/OLTRack&gt;&lt;OLTSubRack&gt;0&lt;/OLTSubRack&gt;&lt;OLTBoard&gt;0&lt;/OLTBoard&gt;&lt;OLTPort&gt;0&lt;/OLTPort&gt;&lt;PeSplitterSplitterCode&gt;SS6-42-01&lt;/PeSplitterSplitterCode&gt;&lt;PeTerminalEquipmentDistrCableCode&gt;0&lt;/PeTerminalEquipmentDistrCableCode&gt;&lt;PeTerminalEquipmentType&gt;6&lt;/PeTerminalEquipmentType&gt;&lt;PeTerminalEquipmentCode&gt;SANVI-PC6-42-01&lt;/PeTerminalEquipmentCode&gt;&lt;PeTerminalEquipmentOpticalTerminalCode&gt;SANVI-PC6-42-01&lt;/PeTerminalEquipmentOpticalTerminalCode&gt;&lt;PeTerminalEquipmentClientThreadId&gt;0&lt;/PeTerminalEquipmentClientThreadId&gt;&lt;PeTerminalEquipmentCtoFiberId&gt;8&lt;/PeTerminalEquipmentCtoFiberId&gt;&lt;/XA_BROADBAND_DATA&gt;</t>
  </si>
  <si>
    <t>21873807</t>
  </si>
  <si>
    <t>FS202605111052202069_5297</t>
  </si>
  <si>
    <t>6053254107</t>
  </si>
  <si>
    <t>IPVT:640003803786</t>
  </si>
  <si>
    <t>ARQUIMEDES VILLA VILLEGAS</t>
  </si>
  <si>
    <t>7436526</t>
  </si>
  <si>
    <t>3505969478</t>
  </si>
  <si>
    <t>CL   |51|    |     |  |KR   |14|E1  |     | 25</t>
  </si>
  <si>
    <t>-74.78859492</t>
  </si>
  <si>
    <t>10.911827</t>
  </si>
  <si>
    <t>FS202605111052202069</t>
  </si>
  <si>
    <t>21883423</t>
  </si>
  <si>
    <t>FS202605130939450354_7713</t>
  </si>
  <si>
    <t>NORA ESTHER TERAN ROCHA</t>
  </si>
  <si>
    <t>44153613</t>
  </si>
  <si>
    <t>CL   |51|    |     |  |KR   |24|C   |     | 47</t>
  </si>
  <si>
    <t>-74.79061135</t>
  </si>
  <si>
    <t>10.922943</t>
  </si>
  <si>
    <t>3105040908</t>
  </si>
  <si>
    <t>FS202605130939450354</t>
  </si>
  <si>
    <t>21884157</t>
  </si>
  <si>
    <t>FS202605131118480385_8132</t>
  </si>
  <si>
    <t>YURIANGELA GUTIERREZ SUAREZ</t>
  </si>
  <si>
    <t>1118859409</t>
  </si>
  <si>
    <t>3015105376</t>
  </si>
  <si>
    <t>CL   |75|A   |     |  |KR   |18|C   |     | 11</t>
  </si>
  <si>
    <t>-74.80834912</t>
  </si>
  <si>
    <t>10.9172167</t>
  </si>
  <si>
    <t>FS202605131118480385</t>
  </si>
  <si>
    <t>21859725</t>
  </si>
  <si>
    <t>FS202605071023183556_0300</t>
  </si>
  <si>
    <t>Inconvenientes acceso orden publico.</t>
  </si>
  <si>
    <t>6053254639</t>
  </si>
  <si>
    <t>IPVT:640003800572</t>
  </si>
  <si>
    <t>YASLEIDYS YULIETH SARMIENTO HERAZO</t>
  </si>
  <si>
    <t>1043166568</t>
  </si>
  <si>
    <t>CL   |16|    |     |  |KR   |17|    |     | 57 APT 2</t>
  </si>
  <si>
    <t>-74.76523707</t>
  </si>
  <si>
    <t>10.9150132</t>
  </si>
  <si>
    <t>3245966552</t>
  </si>
  <si>
    <t>EL PASITO</t>
  </si>
  <si>
    <t>FS202605071023183556</t>
  </si>
  <si>
    <t>1001939511</t>
  </si>
  <si>
    <t>2026-05-08 10:49|zona peligrosa sector con problemas de Orden Publico extorsion a personal de terreno|MILTON ENRIQUE FIGUEROA#</t>
  </si>
  <si>
    <t>2026-05-08 09:34|zona peligrosa sector con problemas de Orden Publico extorsion a personal de terreno.|ANDRES SANTIAGO ALEAN#</t>
  </si>
  <si>
    <t>17781674450420265</t>
  </si>
  <si>
    <t>CAI_ONT22000010202605071024054717689861</t>
  </si>
  <si>
    <t>&lt;XA_BROADBAND_DATA&gt;&lt;Velocidad&gt;921600&lt;/Velocidad&gt;&lt;TipoIP&gt;DINAMICA&lt;/TipoIP&gt;&lt;ADSL&gt;-&lt;/ADSL&gt;&lt;DireccionIPDSLAM&gt;10.37.52.86&lt;/DireccionIPDSLAM&gt;&lt;UsuarioAcceso&gt;AAF2512704034/380743660e9f&lt;/UsuarioAcceso&gt;&lt;Passwordid&gt;386CF2SCNT&lt;/Passwordid&gt;&lt;TechType&gt;FIBRA&lt;/TechType&gt;&lt;OLTCode&gt;OH_ATLHISDAB_I_5800&lt;/OLTCode&gt;&lt;OLTRack&gt;0&lt;/OLTRack&gt;&lt;OLTSubRack&gt;0&lt;/OLTSubRack&gt;&lt;OLTBoard&gt;0&lt;/OLTBoard&gt;&lt;OLTPort&gt;0&lt;/OLTPort&gt;&lt;PeSplitterSplitterCode&gt;SS8-70-02&lt;/PeSplitterSplitterCode&gt;&lt;PeTerminalEquipmentDistrCableCode&gt;0&lt;/PeTerminalEquipmentDistrCableCode&gt;&lt;PeTerminalEquipmentType&gt;6&lt;/PeTerminalEquipmentType&gt;&lt;PeTerminalEquipmentCode&gt;SOLED-CT8-70-02&lt;/PeTerminalEquipmentCode&gt;&lt;PeTerminalEquipmentOpticalTerminalCode&gt;SOLED-CT8-70-02&lt;/PeTerminalEquipmentOpticalTerminalCode&gt;&lt;PeTerminalEquipmentClientThreadId&gt;0&lt;/PeTerminalEquipmentClientThreadId&gt;&lt;PeTerminalEquipmentCtoFiberId&gt;6&lt;/PeTerminalEquipmentCtoFiberId&gt;&lt;/XA_BROADBAND_DATA&gt;</t>
  </si>
  <si>
    <t>21866083</t>
  </si>
  <si>
    <t>FS202605081405223892_6216</t>
  </si>
  <si>
    <t>CTO sin potencia</t>
  </si>
  <si>
    <t>SAADE MEJIA INGRID  SAADE SAADE MEJIA</t>
  </si>
  <si>
    <t>57294477</t>
  </si>
  <si>
    <t>3103637129</t>
  </si>
  <si>
    <t>KR   |52|B   |     |  |CL   |94|    |     | 114 CAS 19</t>
  </si>
  <si>
    <t>-74.82498863</t>
  </si>
  <si>
    <t>11.0120825</t>
  </si>
  <si>
    <t>ALTOS DEL LIMON</t>
  </si>
  <si>
    <t>FS202605081405223892</t>
  </si>
  <si>
    <t>1048282265</t>
  </si>
  <si>
    <t>2026-05-09 16:19|Reporte de daÃ±o masivo. Inicio de flujo|App chatbot#2026-05-09 16:22|Reporte de daÃ±o masivo. Inicio de flujo|App chatbot#2026-05-09 16:25|Se presenta CTO asignada con potencia atenuada en -27.28 validada por gestor RubÃ©n |JAIME DE JESUS PADILLA#</t>
  </si>
  <si>
    <t>2026-05-09 16:30|Se envia correo para creacion de DM|RUBEN DARIO CABRERA#</t>
  </si>
  <si>
    <t>17782672650400113</t>
  </si>
  <si>
    <t>CAI_ONT32000010202605081407457747218298</t>
  </si>
  <si>
    <t>&lt;XA_BROADBAND_DATA&gt;&lt;Velocidad&gt;921600&lt;/Velocidad&gt;&lt;TipoIP&gt;DINAMICA&lt;/TipoIP&gt;&lt;ADSL&gt;-&lt;/ADSL&gt;&lt;DireccionIPDSLAM&gt;10.37.60.58&lt;/DireccionIPDSLAM&gt;&lt;UsuarioAcceso&gt;AAF2512708524/d49888c85b49&lt;/UsuarioAcceso&gt;&lt;Passwordid&gt;D6145BGOFT&lt;/Passwordid&gt;&lt;TechType&gt;FIBRA&lt;/TechType&gt;&lt;OLTCode&gt;OH_ATLHISNTD_I_5800&lt;/OLTCode&gt;&lt;OLTRack&gt;0&lt;/OLTRack&gt;&lt;OLTSubRack&gt;0&lt;/OLTSubRack&gt;&lt;OLTBoard&gt;0&lt;/OLTBoard&gt;&lt;OLTPort&gt;0&lt;/OLTPort&gt;&lt;PeSplitterSplitterCode&gt;SS8-42-02&lt;/PeSplitterSplitterCode&gt;&lt;PeTerminalEquipmentDistrCableCode&gt;0&lt;/PeTerminalEquipmentDistrCableCode&gt;&lt;PeTerminalEquipmentType&gt;6&lt;/PeTerminalEquipmentType&gt;&lt;PeTerminalEquipmentCode&gt;SANVI-CT8-42-02&lt;/PeTerminalEquipmentCode&gt;&lt;PeTerminalEquipmentOpticalTerminalCode&gt;SANVI-CT8-42-02&lt;/PeTerminalEquipmentOpticalTerminalCode&gt;&lt;PeTerminalEquipmentClientThreadId&gt;0&lt;/PeTerminalEquipmentClientThreadId&gt;&lt;PeTerminalEquipmentCtoFiberId&gt;4&lt;/PeTerminalEquipmentCtoFiberId&gt;&lt;/XA_BROADBAND_DATA&gt;</t>
  </si>
  <si>
    <t>21873915</t>
  </si>
  <si>
    <t>FS202605111106053643_8159</t>
  </si>
  <si>
    <t>ANA ISABEL JIMENEZ RAMOS</t>
  </si>
  <si>
    <t>32776396</t>
  </si>
  <si>
    <t>KR   |35(44646)|B   |     |  |CL   |27(44646)|A   |     | 78</t>
  </si>
  <si>
    <t>-74.77328826</t>
  </si>
  <si>
    <t>10.9313325</t>
  </si>
  <si>
    <t>3058630738</t>
  </si>
  <si>
    <t>OH_ATLHISDAD_I_5800</t>
  </si>
  <si>
    <t>1042459489</t>
  </si>
  <si>
    <t>2026-05-13 08:43|Se llega el predio se llama el contacto ya que no sale nadie en predio contesta el esposo de la titular manifiesta que no le han enviado foto de los carnets ni la orden de trabajo para poder el dejar ingresar le manifiesto que los carnet y la orden de trabajo la tengo en fÃ­sicamente aquÃ­ y yo se la puedo mostrar me manifiesta que no que eso se lo deben enviar a Ã©l ya que Ã©l hizo el proceso fue con los asesores con Movistar no con nosotros le vuelve manifiesto que los carneros tenemos somos nosotros nuestra identificaciÃ³n y la orden de trabajo tambiÃ©n la llevo yo aquÃ­ que se la puedo mostrar me dice que no que eso se lo tienen que enviar entonces le digo que bueno yo paso la informaciÃ³n no permite instalar si no le mandan eso|GUSTAVO JAVIER BARROS#2026-05-13 08:45|13-05-2026 08 45Gestion quiebre. Inicio de Flujo.|App chatbot#</t>
  </si>
  <si>
    <t>2026-05-13 08:43|3058630738 rafael  esposo de la titular no quiere el servicio |CHEYLA ANDREA HERRERA#</t>
  </si>
  <si>
    <t>17785156150580551</t>
  </si>
  <si>
    <t>CAI_ONT32000010202605111106553182827587</t>
  </si>
  <si>
    <t>&lt;XA_BROADBAND_DATA&gt;&lt;Velocidad&gt;921600&lt;/Velocidad&gt;&lt;TipoIP&gt;DINAMICA&lt;/TipoIP&gt;&lt;ADSL&gt;-&lt;/ADSL&gt;&lt;DireccionIPDSLAM&gt;10.37.52.82&lt;/DireccionIPDSLAM&gt;&lt;UsuarioAcceso&gt;AAF2512712734/24205d04b516&lt;/UsuarioAcceso&gt;&lt;Passwordid&gt;4NI4K421OL&lt;/Passwordid&gt;&lt;TechType&gt;FIBRA&lt;/TechType&gt;&lt;OLTCode&gt;OH_ATLHISDAD_I_5800&lt;/OLTCode&gt;&lt;OLTRack&gt;0&lt;/OLTRack&gt;&lt;OLTSubRack&gt;0&lt;/OLTSubRack&gt;&lt;OLTBoard&gt;0&lt;/OLTBoard&gt;&lt;OLTPort&gt;0&lt;/OLTPort&gt;&lt;PeSplitterSplitterCode&gt;SS2-36-03&lt;/PeSplitterSplitterCode&gt;&lt;PeTerminalEquipmentDistrCableCode&gt;0&lt;/PeTerminalEquipmentDistrCableCode&gt;&lt;PeTerminalEquipmentType&gt;6&lt;/PeTerminalEquipmentType&gt;&lt;PeTerminalEquipmentCode&gt;SOLED-CT2-36-03&lt;/PeTerminalEquipmentCode&gt;&lt;PeTerminalEquipmentOpticalTerminalCode&gt;SOLED-CT2-36-03&lt;/PeTerminalEquipmentOpticalTerminalCode&gt;&lt;PeTerminalEquipmentClientThreadId&gt;0&lt;/PeTerminalEquipmentClientThreadId&gt;&lt;PeTerminalEquipmentCtoFiberId&gt;7&lt;/PeTerminalEquipmentCtoFiberId&gt;&lt;/XA_BROADBAND_DATA&gt;</t>
  </si>
  <si>
    <t>SE AGENDA SEGUN LAS OBSERVACIONES DIGILAL_PA; GESTIONA ANGIE G 12/05/2026.</t>
  </si>
  <si>
    <t>21874507</t>
  </si>
  <si>
    <t>FS202605111218243670_5482</t>
  </si>
  <si>
    <t>6053259164</t>
  </si>
  <si>
    <t>IPVT:640003803276</t>
  </si>
  <si>
    <t>EDNA MICHELLE SUAREZ RIVERO</t>
  </si>
  <si>
    <t>KR   |64|    |     |  |CL   |99|    |     | 100 TOR 4 APT 522 APT 522</t>
  </si>
  <si>
    <t>Plan Voz Ilimitado Nacional_RV_25016 Preferido Fijo Movil Incluido_20030  Descuento Cortesia 100% x 1 mes_50502  Bundled_Bloqueos_20265Plan Banda Ancha 900Mbps_IPTV_1_Decos_Trio_25424 Cargo de Instalacion Banda Ancha_10319  Descuento Cortesia 100% x 1 mes_50502Plan IPTV TRIO_RV_25242 Deco Incluido IPTV_40045  Descuento Cortesia 100% x 1 mes_50502  Bundled_Decos Adicionales IPTV_10933  Bundled_Decos Adicionales IPTV_10933  Bundled_Decos Adicionales IPTV_10933</t>
  </si>
  <si>
    <t>3006675224</t>
  </si>
  <si>
    <t>FS202605111218243670</t>
  </si>
  <si>
    <t>1122402351</t>
  </si>
  <si>
    <t>2026-05-14 14:08|Usuaria indica que desiste del servicio ya no desea la instalaciÃ³n que se fue de viaje.|JORGE ALBERTO GIL#2026-05-14 14:09|14-05-2026 14 09Gestion quiebre. Inicio de Flujo.|App chatbot#</t>
  </si>
  <si>
    <t>2026-05-14 14:10|Usuario informa que desiste de la instalaciÃ³n del servicio ya que se encuentra de viaje.|KELLY JOHANNA SAYA#</t>
  </si>
  <si>
    <t>17785199700541094</t>
  </si>
  <si>
    <t>CAI_ONT42000120202605111219303371419970</t>
  </si>
  <si>
    <t>&lt;XA_BROADBAND_DATA&gt;&lt;Velocidad&gt;921600&lt;/Velocidad&gt;&lt;TipoIP&gt;DINAMICA&lt;/TipoIP&gt;&lt;ADSL&gt;-&lt;/ADSL&gt;&lt;DireccionIPDSLAM&gt;10.37.50.198&lt;/DireccionIPDSLAM&gt;&lt;UsuarioAcceso&gt;AAF2512713445/2e0d17a57686&lt;/UsuarioAcceso&gt;&lt;Passwordid&gt;9K84P468VF&lt;/Passwordid&gt;&lt;TechType&gt;FIBRA&lt;/TechType&gt;&lt;OLTCode&gt;OH_ATLALSNTC_I_7360&lt;/OLTCode&gt;&lt;OLTRack&gt;0&lt;/OLTRack&gt;&lt;OLTSubRack&gt;0&lt;/OLTSubRack&gt;&lt;OLTBoard&gt;0&lt;/OLTBoard&gt;&lt;OLTPort&gt;0&lt;/OLTPort&gt;&lt;PeSplitterSplitterCode&gt;SS6-26-03&lt;/PeSplitterSplitterCode&gt;&lt;PeTerminalEquipmentDistrCableCode&gt;0&lt;/PeTerminalEquipmentDistrCableCode&gt;&lt;PeTerminalEquipmentType&gt;6&lt;/PeTerminalEquipmentType&gt;&lt;PeTerminalEquipmentCode&gt;SANVI-PC6-26-03&lt;/PeTerminalEquipmentCode&gt;&lt;PeTerminalEquipmentOpticalTerminalCode&gt;SANVI-PC6-26-03&lt;/PeTerminalEquipmentOpticalTerminalCode&gt;&lt;PeTerminalEquipmentClientThreadId&gt;0&lt;/PeTerminalEquipmentClientThreadId&gt;&lt;PeTerminalEquipmentCtoFiberId&gt;5&lt;/PeTerminalEquipmentCtoFiberId&gt;&lt;/XA_BROADBAND_DATA&gt;</t>
  </si>
  <si>
    <t>AGENDAMIENTO_se marca al 3102015521 contesta titular SANDRA PAOLA CARVAJAL GUZMAN titular  Se agenda para 2026-05-14 PM observacion llamar antes de ir 3102015521 dirección abierta  Se valida datos correctos de la orden gestiona Edwin  Riveros 9/5/2026 Go Contact</t>
  </si>
  <si>
    <t>21850973</t>
  </si>
  <si>
    <t>FS202605051429242833_4054</t>
  </si>
  <si>
    <t>SANDRA PAOLA CARVAJAL GUZMAN</t>
  </si>
  <si>
    <t>40611811</t>
  </si>
  <si>
    <t>KR   |5|C   |     |  |CL   |4|A   |     | 47</t>
  </si>
  <si>
    <t>-75.603209</t>
  </si>
  <si>
    <t>1.61323244</t>
  </si>
  <si>
    <t>3102015521</t>
  </si>
  <si>
    <t>18001000</t>
  </si>
  <si>
    <t>18</t>
  </si>
  <si>
    <t>OH_CAQALCNOS_I_7360</t>
  </si>
  <si>
    <t>FS202605051429242833</t>
  </si>
  <si>
    <t>17654711</t>
  </si>
  <si>
    <t>BK_CAQ_FLORENCIA</t>
  </si>
  <si>
    <t>2026-05-09 14:29|En comunicaciÃ³n con el usuario SANDRA PAOLA CARVAJAL GUZMAN3102015521 indica que no puede atendernos quÃ© Tienden el 24 de este mes|EDILSON MORALES#2026-05-09 14:30|Reagendamiento de cita. se va a realizar la llamada al cliente|App chatbot#2026-05-09 14:33|Reagendamiento de cita. no se logro contacto con el cliente|App chatbot#2026-05-14 11:58|Se visita el inmueble y esta en remodelacio y en comunicaciÃ³n con el usuario indica que atienden de 8 a diez dÃ­as SANDRA PAOLA CARVAJAL TLC 3102015521|EDILSON MORALES#2026-05-14 12:00|14-05-2026 12 00Gestion quiebre. Inicio de Flujo.|App chatbot#</t>
  </si>
  <si>
    <t>2026-05-09 15:51|AGENDAMIENTO_se marca al 3102015521 contesta titular SANDRA PAOLA CARVAJAL GUZMAN titular  Se agenda para 2026-05-14 PM observacion llamar antes de ir 3102015521 direcciÃ³n abierta  Se valida datos correctos de la orden gestiona Edwin  Riveros 9/5/2026 Go Contact|EDWIN  FRANCISCO RIVEROS#</t>
  </si>
  <si>
    <t>1778009430043047</t>
  </si>
  <si>
    <t>CAI_ONT32000010202605051430301855693114</t>
  </si>
  <si>
    <t>&lt;XA_BROADBAND_DATA&gt;&lt;Velocidad&gt;921600&lt;/Velocidad&gt;&lt;TipoIP&gt;DINAMICA&lt;/TipoIP&gt;&lt;ADSL&gt;-&lt;/ADSL&gt;&lt;DireccionIPDSLAM&gt;10.37.52.242&lt;/DireccionIPDSLAM&gt;&lt;UsuarioAcceso&gt;AAF2512699046/7f1f325e2d56&lt;/UsuarioAcceso&gt;&lt;Passwordid&gt;H79031J0MT&lt;/Passwordid&gt;&lt;TechType&gt;FIBRA&lt;/TechType&gt;&lt;OLTCode&gt;OH_CAQALCNOS_I_7360&lt;/OLTCode&gt;&lt;OLTRack&gt;0&lt;/OLTRack&gt;&lt;OLTSubRack&gt;0&lt;/OLTSubRack&gt;&lt;OLTBoard&gt;0&lt;/OLTBoard&gt;&lt;OLTPort&gt;0&lt;/OLTPort&gt;&lt;PeSplitterSplitterCode&gt;SS8-18-01&lt;/PeSplitterSplitterCode&gt;&lt;PeTerminalEquipmentDistrCableCode&gt;0&lt;/PeTerminalEquipmentDistrCableCode&gt;&lt;PeTerminalEquipmentType&gt;6&lt;/PeTerminalEquipmentType&gt;&lt;PeTerminalEquipmentCode&gt;COLON-CT8-18-01&lt;/PeTerminalEquipmentCode&gt;&lt;PeTerminalEquipmentOpticalTerminalCode&gt;COLON-CT8-18-01&lt;/PeTerminalEquipmentOpticalTerminalCode&gt;&lt;PeTerminalEquipmentClientThreadId&gt;0&lt;/PeTerminalEquipmentClientThreadId&gt;&lt;PeTerminalEquipmentCtoFiberId&gt;2&lt;/PeTerminalEquipmentCtoFiberId&gt;&lt;/XA_BROADBAND_DATA&gt;</t>
  </si>
  <si>
    <t>21877636</t>
  </si>
  <si>
    <t>EC202605112043134336_2719</t>
  </si>
  <si>
    <t>6015274455</t>
  </si>
  <si>
    <t>IPVT:640003804169</t>
  </si>
  <si>
    <t>Gustavo  Cardenas</t>
  </si>
  <si>
    <t>1012401227</t>
  </si>
  <si>
    <t>KR   |97|B   |     |  |CL   |58|A   |     |s 27 APT 201</t>
  </si>
  <si>
    <t>-74.19504745</t>
  </si>
  <si>
    <t>4.63587536</t>
  </si>
  <si>
    <t>Plan Voz Ilimitado Nacional_RV_25188 Descuento Convergente LB+BA+TV 100% x 1 Mes_13217  Bundled_Bloqueos_20265  Preferido Fijo Movil Incluido_20030Convergente_Plan Ancha 900Mbps_IPTV_2_Decos_Mov Ilim_Trio_25422 Cargo de Instalacion Banda Ancha_10319  Descuento 100% cargo de instalacion Banda Ancha_17733  Descuento Convergente LB+BA+TV 100% x 1 Mes_13217Plan IPTV TRIO_RV_25427 Descuento Convergente LB+BA+TV 100% x 1 Mes_13217  Segundo Deco Incluido IPTV_40098  Deco Incluido IPTV_40045</t>
  </si>
  <si>
    <t>3505355480</t>
  </si>
  <si>
    <t>BOGOTA DC</t>
  </si>
  <si>
    <t>BOGOTA D.C</t>
  </si>
  <si>
    <t>OH_BOGALGDOC_I_7360</t>
  </si>
  <si>
    <t>EC202605112043134336</t>
  </si>
  <si>
    <t>BK_COBRA_BOGOTA</t>
  </si>
  <si>
    <t>21887723</t>
  </si>
  <si>
    <t>EC202605131951429715_0958</t>
  </si>
  <si>
    <t>Ever Antonio Romero Beltran</t>
  </si>
  <si>
    <t>1022352324</t>
  </si>
  <si>
    <t>Ever Antonio  Romero Beltran</t>
  </si>
  <si>
    <t>CL   |55|    |     |s |KR   |82|B   |     |  91 TOR 5 APT 1303 APT 1303</t>
  </si>
  <si>
    <t>-74.18152494</t>
  </si>
  <si>
    <t>4.62129189</t>
  </si>
  <si>
    <t>3181752327</t>
  </si>
  <si>
    <t>OH_BOGALGDOI_I_7360</t>
  </si>
  <si>
    <t>EC202605131951429715</t>
  </si>
  <si>
    <t>21889024</t>
  </si>
  <si>
    <t>EC202605141059121710_5677</t>
  </si>
  <si>
    <t>0103151145</t>
  </si>
  <si>
    <t>Nelson  Espitia</t>
  </si>
  <si>
    <t>79878670</t>
  </si>
  <si>
    <t>CL   |36|    |     |s |KR   |51|    |     |  17</t>
  </si>
  <si>
    <t>-74.12671249</t>
  </si>
  <si>
    <t>4.5999955</t>
  </si>
  <si>
    <t>3227009622</t>
  </si>
  <si>
    <t>OH_BOGHIASAC_I_5800</t>
  </si>
  <si>
    <t>EC202605141059121710</t>
  </si>
  <si>
    <t>Contratista solicita posponer para : 20/05/2026 AM - Fecha inicial de la orden : 06/05/2026 PM - Formulario DRH - Gestiona Katherin Gutierrez 06/05/2026</t>
  </si>
  <si>
    <t>21839939</t>
  </si>
  <si>
    <t>FS202605021113032084_0544</t>
  </si>
  <si>
    <t>ADRIANA VANEGAS SANCHEZ</t>
  </si>
  <si>
    <t>52587247</t>
  </si>
  <si>
    <t>KR   |123|    |     |  |CL   |14|    |     | 81 TOR 4 APT 604 APT 604</t>
  </si>
  <si>
    <t>-74.16787666</t>
  </si>
  <si>
    <t>4.68130828</t>
  </si>
  <si>
    <t>3123389619</t>
  </si>
  <si>
    <t>EL CHANCO I</t>
  </si>
  <si>
    <t>OH_BOGALCGOC_I_7360</t>
  </si>
  <si>
    <t>FS202605021113032084</t>
  </si>
  <si>
    <t>AGENDAMIENTO_Torre_Incumplimieto_Cliente_se marca al 3176444053 contesta titular MARGARITA RODRIGUEZ  AVELLA  Se agenda para 2026-05-16 PM observacion llamar antes de ir 3176444053, cliente se encuentra en el predio despues de las 15 00  Se valida datos correctos de la orden gestiona YINET AMAYA 9/5/2026 Go Contact</t>
  </si>
  <si>
    <t>21849636</t>
  </si>
  <si>
    <t>FS202605051121552539_7728</t>
  </si>
  <si>
    <t>0909140436</t>
  </si>
  <si>
    <t>MARGARITA ERODRIGUEZ RODRIGUEZ AVELLA</t>
  </si>
  <si>
    <t>1051588014</t>
  </si>
  <si>
    <t>0012625152</t>
  </si>
  <si>
    <t>TV   |53|A   |     |  |CL   |1|    |     | 05 APT 302</t>
  </si>
  <si>
    <t>-74.12202097</t>
  </si>
  <si>
    <t>4.61359347</t>
  </si>
  <si>
    <t>3176444053</t>
  </si>
  <si>
    <t>OH_BOGHIAIAS_I_5800</t>
  </si>
  <si>
    <t>FS202605051121552539</t>
  </si>
  <si>
    <t>21869271</t>
  </si>
  <si>
    <t>FS202605091106223300_2258</t>
  </si>
  <si>
    <t>Contratista solicita posponer para : 15/05/2026 PM - Fecha inicial de la orden : 12/05/2026 PM - Formulario CONTRATISTA - Gestiona Katherin Gutierrez 12/05/2026 null</t>
  </si>
  <si>
    <t>6015250614</t>
  </si>
  <si>
    <t>IPVT:640003802944</t>
  </si>
  <si>
    <t>WILMER ALEXANDER DIAZ FLOREZ</t>
  </si>
  <si>
    <t>80116200</t>
  </si>
  <si>
    <t>3198545254</t>
  </si>
  <si>
    <t>CL   |16|H   |BIS  |  |KR   |98|    |     | 23 APT 301</t>
  </si>
  <si>
    <t>-74.14626902</t>
  </si>
  <si>
    <t>4.6703434</t>
  </si>
  <si>
    <t>3002315984</t>
  </si>
  <si>
    <t>OH_BOGALCGOB_I_7360</t>
  </si>
  <si>
    <t>FS202605091106223300</t>
  </si>
  <si>
    <t>21870084</t>
  </si>
  <si>
    <t>FS202605091300293341_5813</t>
  </si>
  <si>
    <t>Contratista solicita posponer para : 17/05/2026 PM - Fecha inicial de la orden : 12/05/2026 PM - Formulario CONTRATISTA - Gestiona Katherin Gutierrez 12/05/2026 null</t>
  </si>
  <si>
    <t>6015290824</t>
  </si>
  <si>
    <t>IPVT:640003803221</t>
  </si>
  <si>
    <t>DIANA PAOLA GALINDO VALDERRAMA</t>
  </si>
  <si>
    <t>52937767</t>
  </si>
  <si>
    <t>CL   |57|    |     |s |KR   |81|A   |     | 18 APT 201</t>
  </si>
  <si>
    <t>-74.17875462</t>
  </si>
  <si>
    <t>4.61668815</t>
  </si>
  <si>
    <t>3155722035</t>
  </si>
  <si>
    <t>OH_BOGALGDOS_I_7360</t>
  </si>
  <si>
    <t>FS202605091300293341</t>
  </si>
  <si>
    <t>21873089</t>
  </si>
  <si>
    <t>FS202605110911443422_3645</t>
  </si>
  <si>
    <t>Contratista solicita posponer para : 16/05/2026 AM - Fecha inicial de la orden : 11/05/2026 PM - Formulario CONTRATISTA - Gestiona Karol Molano 11/05/2026 null</t>
  </si>
  <si>
    <t>GABRIEL FRANCISCO GARZON GONZALEZ</t>
  </si>
  <si>
    <t>80167467</t>
  </si>
  <si>
    <t>0015326743</t>
  </si>
  <si>
    <t>KR   |88|D   |     |  |CL   |6|D   |     | 12 TOR 11 APT 338 APT 338</t>
  </si>
  <si>
    <t>-74.15468928</t>
  </si>
  <si>
    <t>4.64832621</t>
  </si>
  <si>
    <t>3138707771</t>
  </si>
  <si>
    <t>OH_BOGALGDOD_I_7360</t>
  </si>
  <si>
    <t>FS202605110911443422</t>
  </si>
  <si>
    <t>21873268</t>
  </si>
  <si>
    <t>FS202605110936023620_0008</t>
  </si>
  <si>
    <t>6015170746</t>
  </si>
  <si>
    <t>IPVT:640003803782</t>
  </si>
  <si>
    <t>JUAN DE JESUS DE JESUS GARZON CORTES</t>
  </si>
  <si>
    <t>19423005</t>
  </si>
  <si>
    <t>0014077541</t>
  </si>
  <si>
    <t>3004708394</t>
  </si>
  <si>
    <t>CL   |16|I   |BISA |  |KR   |104|    |     | 49 PIS 4 APT 401 APT 401</t>
  </si>
  <si>
    <t>-74.14898662</t>
  </si>
  <si>
    <t>4.67490537</t>
  </si>
  <si>
    <t>OH_BOGALCGOS_I_7360</t>
  </si>
  <si>
    <t>FS202605110936023620</t>
  </si>
  <si>
    <t>21875005</t>
  </si>
  <si>
    <t>FS202605111331023953_4733</t>
  </si>
  <si>
    <t>Contratista solicita posponer para : 15/05/2026 PM - Fecha inicial de la orden : 13/05/2026 PM - Formulario CONTRATISTA - Gestiona Katherin Gutierrez 13/05/2026 null</t>
  </si>
  <si>
    <t>8802232142</t>
  </si>
  <si>
    <t>JOSE FABIAN PE¿A CORTES</t>
  </si>
  <si>
    <t>1030606798</t>
  </si>
  <si>
    <t>TV   |69|B   |     |  |CL   |9|D   |     | 90 INT 17 APT 204 APT 204</t>
  </si>
  <si>
    <t>-74.12634484</t>
  </si>
  <si>
    <t>4.63629491</t>
  </si>
  <si>
    <t>3182093032</t>
  </si>
  <si>
    <t>OH_BOGHIASAE_I_5800</t>
  </si>
  <si>
    <t>21878535</t>
  </si>
  <si>
    <t>FS202605120953050029_2741</t>
  </si>
  <si>
    <t>6015285799</t>
  </si>
  <si>
    <t>IPVT:640003804983</t>
  </si>
  <si>
    <t>DANIELA SOFIA BENITEZ BLANCO</t>
  </si>
  <si>
    <t>1233507365</t>
  </si>
  <si>
    <t>KR   |87|D   |     |  |CL   |49|C   |     |s 27 APT 2</t>
  </si>
  <si>
    <t>-74.17879899</t>
  </si>
  <si>
    <t>4.629113</t>
  </si>
  <si>
    <t>3126826369</t>
  </si>
  <si>
    <t>FS202605120953050029</t>
  </si>
  <si>
    <t>21878524</t>
  </si>
  <si>
    <t>FS202605120953550100_4586</t>
  </si>
  <si>
    <t>6015287015</t>
  </si>
  <si>
    <t>IPVT:640003804806</t>
  </si>
  <si>
    <t>MIGUEL ANGEL FLOREZ BENAVIDES</t>
  </si>
  <si>
    <t>79799539</t>
  </si>
  <si>
    <t>KR   |82|A   |     |  |CL   |6|    |     | 37 TOR 1 APT 703 APT 703</t>
  </si>
  <si>
    <t>-74.15488694</t>
  </si>
  <si>
    <t>4.63959058</t>
  </si>
  <si>
    <t>3184137983</t>
  </si>
  <si>
    <t>OH_BOGHIASAI_I_5800</t>
  </si>
  <si>
    <t>FS202605120953550100</t>
  </si>
  <si>
    <t>21878677</t>
  </si>
  <si>
    <t>FS202605121017110038_4360</t>
  </si>
  <si>
    <t>6015285008</t>
  </si>
  <si>
    <t>IPVT:640003804963</t>
  </si>
  <si>
    <t>SEBASTIAN COY URREA</t>
  </si>
  <si>
    <t>1114401464</t>
  </si>
  <si>
    <t>CL   |10|B   |     |  |KR   |88|A   |     | 27 TOR 2 APT 302 APT 302</t>
  </si>
  <si>
    <t>-74.15003871</t>
  </si>
  <si>
    <t>4.6530546</t>
  </si>
  <si>
    <t>3008643309</t>
  </si>
  <si>
    <t>OH_BOGALGDOF_I_7360</t>
  </si>
  <si>
    <t>FS202605121017110038</t>
  </si>
  <si>
    <t>21889239</t>
  </si>
  <si>
    <t>FS202605141124020416_2001</t>
  </si>
  <si>
    <t>6015235868</t>
  </si>
  <si>
    <t>IPVT:640003807189</t>
  </si>
  <si>
    <t>JEYSSON DAVID SANCHEZ CORREDOR</t>
  </si>
  <si>
    <t>1030559764</t>
  </si>
  <si>
    <t>KR   |87|    |     |  |CL   |5|    |     | 41 APT 201</t>
  </si>
  <si>
    <t>-74.15847138</t>
  </si>
  <si>
    <t>4.64144666</t>
  </si>
  <si>
    <t>3133899056</t>
  </si>
  <si>
    <t>PATIO BONITO I</t>
  </si>
  <si>
    <t>OH_BOGALGDOE_I_7360</t>
  </si>
  <si>
    <t>FS202605141124020416</t>
  </si>
  <si>
    <t>21889572</t>
  </si>
  <si>
    <t>FS202605141202550625_5633</t>
  </si>
  <si>
    <t>6015229855</t>
  </si>
  <si>
    <t>IPVT:640003806977</t>
  </si>
  <si>
    <t>EDUIN ALBERTO MU¿OZ</t>
  </si>
  <si>
    <t>79470574</t>
  </si>
  <si>
    <t>CL   |4|    |     |  |KR   |53|C   |     | 35 APT 201</t>
  </si>
  <si>
    <t>-74.11699415</t>
  </si>
  <si>
    <t>4.61842724</t>
  </si>
  <si>
    <t>3053554203</t>
  </si>
  <si>
    <t>OH_BOGHIAIAB_I_5800</t>
  </si>
  <si>
    <t>FS202605141202550625</t>
  </si>
  <si>
    <t>21889762</t>
  </si>
  <si>
    <t>FS202605141234450445_2587</t>
  </si>
  <si>
    <t>6015278211</t>
  </si>
  <si>
    <t>IPVT:640003807484</t>
  </si>
  <si>
    <t>LAURA PEREZ</t>
  </si>
  <si>
    <t>1000020289</t>
  </si>
  <si>
    <t>3209981322</t>
  </si>
  <si>
    <t>KR   |68|    |     |  |CL   |1|C   |     |s 40 BQU F APT 702 APT 702</t>
  </si>
  <si>
    <t>-74.12530138</t>
  </si>
  <si>
    <t>4.61892476</t>
  </si>
  <si>
    <t>OH_BOGHIASAJ_I_5800</t>
  </si>
  <si>
    <t>FS202605141234450445</t>
  </si>
  <si>
    <t>21889919</t>
  </si>
  <si>
    <t>FS202605141250040639_0435</t>
  </si>
  <si>
    <t>6015278261</t>
  </si>
  <si>
    <t>IPVT:640003807385</t>
  </si>
  <si>
    <t>LAURA VALENTINA CHACON CALVO</t>
  </si>
  <si>
    <t>1014183114</t>
  </si>
  <si>
    <t>KR   |106|    |     |  |CL   |16|    |     | 86 TOR 8 APT 303 APT 303</t>
  </si>
  <si>
    <t>-74.15210342</t>
  </si>
  <si>
    <t>4.674197</t>
  </si>
  <si>
    <t>3133087678</t>
  </si>
  <si>
    <t>FS202605141250040639</t>
  </si>
  <si>
    <t>21889930</t>
  </si>
  <si>
    <t>FS202605141252170508_3855</t>
  </si>
  <si>
    <t>Gloria Leyton</t>
  </si>
  <si>
    <t>1007695488</t>
  </si>
  <si>
    <t>3134640682</t>
  </si>
  <si>
    <t>DG   |71|C   |BISB |s |KR   |77|G   |     | 88</t>
  </si>
  <si>
    <t>-74.19679996</t>
  </si>
  <si>
    <t>4.60047865</t>
  </si>
  <si>
    <t>FS202605141252170508</t>
  </si>
  <si>
    <t>21890045</t>
  </si>
  <si>
    <t>FS202605141314510634_8412</t>
  </si>
  <si>
    <t>8005040516</t>
  </si>
  <si>
    <t>JUAN RODRIGUEZ</t>
  </si>
  <si>
    <t>1025323729</t>
  </si>
  <si>
    <t>3232247212</t>
  </si>
  <si>
    <t>KR   |73|    |     |  |CL   |5|B   |     | 36</t>
  </si>
  <si>
    <t>-74.14063852</t>
  </si>
  <si>
    <t>4.62944238</t>
  </si>
  <si>
    <t>3173203516</t>
  </si>
  <si>
    <t>MANDALAY II</t>
  </si>
  <si>
    <t>FS202605141314510634</t>
  </si>
  <si>
    <t>21890125</t>
  </si>
  <si>
    <t>FS202605141326400653_0908</t>
  </si>
  <si>
    <t>1710062234</t>
  </si>
  <si>
    <t>DIANA PAOLA GRANADOS CASTA¿O</t>
  </si>
  <si>
    <t>53064689</t>
  </si>
  <si>
    <t>3208453700</t>
  </si>
  <si>
    <t>3164734218</t>
  </si>
  <si>
    <t>CL   |3|    |     |s |KR   |70|    |     | 84 TOR 5 APT 403 APT 403</t>
  </si>
  <si>
    <t>-74.13233017</t>
  </si>
  <si>
    <t>4.620536</t>
  </si>
  <si>
    <t>FS202605141326400653</t>
  </si>
  <si>
    <t>21890178</t>
  </si>
  <si>
    <t>FS202605141332410492_5418</t>
  </si>
  <si>
    <t>ANGI LORENA ORTIZ</t>
  </si>
  <si>
    <t>1024578314</t>
  </si>
  <si>
    <t>4608640</t>
  </si>
  <si>
    <t>CL   |54|D   |BIS  |s |KR   |91|C   |     | 15 APT 201</t>
  </si>
  <si>
    <t>-74.18777486</t>
  </si>
  <si>
    <t>4.6336285</t>
  </si>
  <si>
    <t>3104973933</t>
  </si>
  <si>
    <t>OH_BOGALGDOB_I_7360</t>
  </si>
  <si>
    <t>FS202605141332410492</t>
  </si>
  <si>
    <t>21899971</t>
  </si>
  <si>
    <t>FS202605141636281329_5929</t>
  </si>
  <si>
    <t>6015291376</t>
  </si>
  <si>
    <t>IPVT:640003808083</t>
  </si>
  <si>
    <t>LILIANA MORENO BAQUERO</t>
  </si>
  <si>
    <t>52158799</t>
  </si>
  <si>
    <t>3017117964</t>
  </si>
  <si>
    <t>3175954686</t>
  </si>
  <si>
    <t>KR   |89|A   |     |  |CL   |45|A   |     |s 38 TOR 12 APT 401 APT 401</t>
  </si>
  <si>
    <t>-74.17631937</t>
  </si>
  <si>
    <t>4.63374034</t>
  </si>
  <si>
    <t>3238097336</t>
  </si>
  <si>
    <t>MARGARITAS-KENNEDY</t>
  </si>
  <si>
    <t>FS202605141636281329</t>
  </si>
  <si>
    <t>21900065</t>
  </si>
  <si>
    <t>FS202605141640571234_6085</t>
  </si>
  <si>
    <t>6015293895</t>
  </si>
  <si>
    <t>IPVT:640003807576</t>
  </si>
  <si>
    <t>YIRLY NIYIRETH MOYA RODRIGUEZ</t>
  </si>
  <si>
    <t>1024537047</t>
  </si>
  <si>
    <t>3222513129</t>
  </si>
  <si>
    <t>CL   |57|B   |     |s |KR   |72|C   |     | 20 APT 201</t>
  </si>
  <si>
    <t>-74.16673759</t>
  </si>
  <si>
    <t>4.59964459</t>
  </si>
  <si>
    <t>3044003872</t>
  </si>
  <si>
    <t>OH_BOGALASAP_I_7360</t>
  </si>
  <si>
    <t>FS202605141640571234</t>
  </si>
  <si>
    <t>21899823</t>
  </si>
  <si>
    <t>FS202605141629471684_0396</t>
  </si>
  <si>
    <t>6015290204</t>
  </si>
  <si>
    <t>IPVT:640003807334</t>
  </si>
  <si>
    <t>EDWIN ALEJANDRO RIOS</t>
  </si>
  <si>
    <t>1015999143</t>
  </si>
  <si>
    <t>KR   |68|A   |     |  |CL   |34|B   |     |s 15 APT 101</t>
  </si>
  <si>
    <t>-74.13267849</t>
  </si>
  <si>
    <t>4.6059245</t>
  </si>
  <si>
    <t>3042060698</t>
  </si>
  <si>
    <t>OH_BOGHIASAF_I_5800</t>
  </si>
  <si>
    <t>FS202605141629471684</t>
  </si>
  <si>
    <t>21900034</t>
  </si>
  <si>
    <t>FS202605141639161296_7059</t>
  </si>
  <si>
    <t>Luna Valentina rey puerto</t>
  </si>
  <si>
    <t>1012918221</t>
  </si>
  <si>
    <t>CL   |68|    |BIS  |s |KR   |80|H   |     | 60</t>
  </si>
  <si>
    <t>-74.19025618</t>
  </si>
  <si>
    <t>4.60716367</t>
  </si>
  <si>
    <t>3238978273</t>
  </si>
  <si>
    <t>FS202605141639161296</t>
  </si>
  <si>
    <t>21900332</t>
  </si>
  <si>
    <t>FS202605141657472126_5291</t>
  </si>
  <si>
    <t>DALYS DEL CARMEN MORELO ORTEGA</t>
  </si>
  <si>
    <t>25868513</t>
  </si>
  <si>
    <t>0047561579</t>
  </si>
  <si>
    <t>CL   |17|B   |     |  |KR   |111|A   |     | 35 APT 3</t>
  </si>
  <si>
    <t>-74.1515033</t>
  </si>
  <si>
    <t>4.68068773</t>
  </si>
  <si>
    <t>3186353222</t>
  </si>
  <si>
    <t>VILLA CARMENZA</t>
  </si>
  <si>
    <t>FS202605141657472126</t>
  </si>
  <si>
    <t>21900384</t>
  </si>
  <si>
    <t>FS202605141700231663_6514</t>
  </si>
  <si>
    <t>6015287382</t>
  </si>
  <si>
    <t>IPVT:640003807599</t>
  </si>
  <si>
    <t>MARIA CONCEPCION MERCADO PEREZ</t>
  </si>
  <si>
    <t>32610240</t>
  </si>
  <si>
    <t>CL   |8|A   |     |  |KR   |88|B   |     | 61 CAS 17</t>
  </si>
  <si>
    <t>-74.15269457</t>
  </si>
  <si>
    <t>4.64927999</t>
  </si>
  <si>
    <t>3107167974</t>
  </si>
  <si>
    <t>OH_BOGALGDOH_I_7360</t>
  </si>
  <si>
    <t>FS202605141700231663</t>
  </si>
  <si>
    <t>21900405</t>
  </si>
  <si>
    <t>FS202605141701451053_4988</t>
  </si>
  <si>
    <t>ANDERSON YECID ESPINOSA BETANCUR</t>
  </si>
  <si>
    <t>1000331324</t>
  </si>
  <si>
    <t>KR   |84|    |     |  |CL   |60|    |     |s 31 INT 1 APT 1504 APT 1504</t>
  </si>
  <si>
    <t>-74.18708264</t>
  </si>
  <si>
    <t>4.6178346</t>
  </si>
  <si>
    <t>3112827306</t>
  </si>
  <si>
    <t>CJR VERDERON ET II</t>
  </si>
  <si>
    <t>FS202605141701451053</t>
  </si>
  <si>
    <t>21888860</t>
  </si>
  <si>
    <t>FS202605141038110379_3760</t>
  </si>
  <si>
    <t>JULIAN DAVID GIRALDO MU¿OZ</t>
  </si>
  <si>
    <t>1033739633</t>
  </si>
  <si>
    <t>3194023081</t>
  </si>
  <si>
    <t>KR   |104|    |     |  |CL   |20|C   |     | 81</t>
  </si>
  <si>
    <t>-74.14351939</t>
  </si>
  <si>
    <t>4.6787334</t>
  </si>
  <si>
    <t>FS202605141038110379</t>
  </si>
  <si>
    <t>21901669</t>
  </si>
  <si>
    <t>FS202605142009551751_3289</t>
  </si>
  <si>
    <t>6015294946</t>
  </si>
  <si>
    <t>IPVT:640003807996</t>
  </si>
  <si>
    <t>DECY ADRIANA ENCISO VARGAS</t>
  </si>
  <si>
    <t>52217020</t>
  </si>
  <si>
    <t>3114563183</t>
  </si>
  <si>
    <t>KR   |57|A   |     |  |CL   |5|A   |     | 61 APT 301</t>
  </si>
  <si>
    <t>-74.11626687</t>
  </si>
  <si>
    <t>4.62543851</t>
  </si>
  <si>
    <t>FS202605142009551751</t>
  </si>
  <si>
    <t>21888456</t>
  </si>
  <si>
    <t>FS202605140935160561_3112</t>
  </si>
  <si>
    <t>6015163137</t>
  </si>
  <si>
    <t>IPVT:640003806931</t>
  </si>
  <si>
    <t>IVON LIZETH RODRIGUEZ TORRES</t>
  </si>
  <si>
    <t>1052402441</t>
  </si>
  <si>
    <t>3142488994</t>
  </si>
  <si>
    <t>KR   |100|    |     |  |CL   |23|H   |     | 83 BQU 4 APT 401 APT 401</t>
  </si>
  <si>
    <t>-74.13490619</t>
  </si>
  <si>
    <t>4.68154956</t>
  </si>
  <si>
    <t>VERACRUZ</t>
  </si>
  <si>
    <t>FS202605140935160561</t>
  </si>
  <si>
    <t>21888894</t>
  </si>
  <si>
    <t>FS202605141044070377_1285</t>
  </si>
  <si>
    <t>Día viernes 15 de mayo después de las 10 am</t>
  </si>
  <si>
    <t>6015234175</t>
  </si>
  <si>
    <t>IPVT:640003806934</t>
  </si>
  <si>
    <t>JOSE ORLANDO CACERES ROMERO</t>
  </si>
  <si>
    <t>79303892</t>
  </si>
  <si>
    <t>KR   |94|A   |     |  |CL   |6|A   |     | 44 TOR 3 APT 204 APT 204</t>
  </si>
  <si>
    <t>-74.16220323</t>
  </si>
  <si>
    <t>4.65260935</t>
  </si>
  <si>
    <t>3156600432</t>
  </si>
  <si>
    <t>FS202605141044070377</t>
  </si>
  <si>
    <t>21888991</t>
  </si>
  <si>
    <t>FS202605141054570702_5998</t>
  </si>
  <si>
    <t>6015220178</t>
  </si>
  <si>
    <t>IPVT:640003806954</t>
  </si>
  <si>
    <t>GERMAN UMA¿A</t>
  </si>
  <si>
    <t>79219128</t>
  </si>
  <si>
    <t>3114547529</t>
  </si>
  <si>
    <t>KR   |89|    |BIS  |  |CL   |57|B   |     |s 19 APT 301</t>
  </si>
  <si>
    <t>-74.19024085</t>
  </si>
  <si>
    <t>4.6293795</t>
  </si>
  <si>
    <t>LA LIBERTAD-BOSA</t>
  </si>
  <si>
    <t>FS202605141054570702</t>
  </si>
  <si>
    <t>21889785</t>
  </si>
  <si>
    <t>FS202605141232440591_5177</t>
  </si>
  <si>
    <t>OLGA LOPEZ PE¿ALOZA</t>
  </si>
  <si>
    <t>41662474</t>
  </si>
  <si>
    <t>KR   |88|D   |     |  |CL   |6|D   |     | 27 TOR 1 APT 301 APT 301</t>
  </si>
  <si>
    <t>-74.15556348</t>
  </si>
  <si>
    <t>4.64907645</t>
  </si>
  <si>
    <t>3205102718</t>
  </si>
  <si>
    <t>FS202605141232440591</t>
  </si>
  <si>
    <t>21900720</t>
  </si>
  <si>
    <t>FS202605141729522184_4070</t>
  </si>
  <si>
    <t>JOSE OMAR HERNANDEZ FRAILE</t>
  </si>
  <si>
    <t>19417700</t>
  </si>
  <si>
    <t>3118379851</t>
  </si>
  <si>
    <t>CL   |51|A   |     |s |KR   |82|C   |     | 37</t>
  </si>
  <si>
    <t>-74.17634303</t>
  </si>
  <si>
    <t>4.6234934</t>
  </si>
  <si>
    <t>FS202605141729522184</t>
  </si>
  <si>
    <t>21900933</t>
  </si>
  <si>
    <t>FS202605141747282190_8081</t>
  </si>
  <si>
    <t>Jaime Orlando Jimenez Clavijo</t>
  </si>
  <si>
    <t>19418536</t>
  </si>
  <si>
    <t>3125223059</t>
  </si>
  <si>
    <t>CL   |17|A   |     |  |KR   |102|    |     | 66</t>
  </si>
  <si>
    <t>-74.14636415</t>
  </si>
  <si>
    <t>4.67467214</t>
  </si>
  <si>
    <t>3005416316</t>
  </si>
  <si>
    <t>CENTRO FONTIBON</t>
  </si>
  <si>
    <t>FS202605141747282190</t>
  </si>
  <si>
    <t>21901613</t>
  </si>
  <si>
    <t>FS202605141951582093_4423</t>
  </si>
  <si>
    <t>DERLY ANDREA SUAREZ VARGAS</t>
  </si>
  <si>
    <t>32244664</t>
  </si>
  <si>
    <t>CL   |65|C   |     |s |KR   |78|D   |     | 09 LCA 101</t>
  </si>
  <si>
    <t>-74.1844675</t>
  </si>
  <si>
    <t>4.60214731</t>
  </si>
  <si>
    <t>3167897935</t>
  </si>
  <si>
    <t>GUALOCHE</t>
  </si>
  <si>
    <t>FS202605141951582093</t>
  </si>
  <si>
    <t>21882543</t>
  </si>
  <si>
    <t>FS202605122001150311_7959</t>
  </si>
  <si>
    <t>6015287525</t>
  </si>
  <si>
    <t>IPVT:640003805825</t>
  </si>
  <si>
    <t>JEIMMY ALEJANDRA COY AGUDELO</t>
  </si>
  <si>
    <t>1016014327</t>
  </si>
  <si>
    <t>12595726</t>
  </si>
  <si>
    <t>15402613</t>
  </si>
  <si>
    <t>KR   |103|B   |     |  |CL   |16|B   |     | 65 APT 201</t>
  </si>
  <si>
    <t>-74.15066171</t>
  </si>
  <si>
    <t>4.67190185</t>
  </si>
  <si>
    <t>3213946205</t>
  </si>
  <si>
    <t>LA LAGUNA FONTIBON</t>
  </si>
  <si>
    <t>FS202605122001150311</t>
  </si>
  <si>
    <t>21882724</t>
  </si>
  <si>
    <t>FS202605122117400192_8455</t>
  </si>
  <si>
    <t>EDWIN JULIAN CONTRERAS GUZMAN</t>
  </si>
  <si>
    <t>1012338174</t>
  </si>
  <si>
    <t>3054000424</t>
  </si>
  <si>
    <t>KR   |80|I   |     |  |CL   |71|A   |     |s 01</t>
  </si>
  <si>
    <t>-74.19455413</t>
  </si>
  <si>
    <t>4.60650214</t>
  </si>
  <si>
    <t>21883108</t>
  </si>
  <si>
    <t>FS202605130844560177_8244</t>
  </si>
  <si>
    <t>1606260619</t>
  </si>
  <si>
    <t>MARIA ISABEL SAENZ</t>
  </si>
  <si>
    <t>1014183775</t>
  </si>
  <si>
    <t>KR   |68|B   |BIS  |  |CL   |1|    |     | 59 APT 201</t>
  </si>
  <si>
    <t>-74.1272457</t>
  </si>
  <si>
    <t>4.62215075</t>
  </si>
  <si>
    <t>3330430743</t>
  </si>
  <si>
    <t>FS202605130844560177</t>
  </si>
  <si>
    <t>SE AGENDA SEGUN SOLICITUD EN LA LLAMADA AL CLIENTE; GESTIONA ANA LOPEZ  14/05/2026.  CLIENTE SOLICITA QUE SEA A PRIMERA HORA POR TEMAS LABORALES.</t>
  </si>
  <si>
    <t>21883278</t>
  </si>
  <si>
    <t>FS202605130916210186_1900</t>
  </si>
  <si>
    <t>3118995230----MARIZA VASQUEZ</t>
  </si>
  <si>
    <t>LUIS ALFREDO VASQUEZ VASQUEZ</t>
  </si>
  <si>
    <t>2729101</t>
  </si>
  <si>
    <t>CL   |62|D   |     |s |KR   |65|    |     | 04 APT 101</t>
  </si>
  <si>
    <t>-74.15539449</t>
  </si>
  <si>
    <t>4.59023549</t>
  </si>
  <si>
    <t>3208499816</t>
  </si>
  <si>
    <t>OH_BOGHIASAL_I_5800</t>
  </si>
  <si>
    <t>FS202605130916210186</t>
  </si>
  <si>
    <t>21901226</t>
  </si>
  <si>
    <t>FS202605141817101077_6932</t>
  </si>
  <si>
    <t>6015294768</t>
  </si>
  <si>
    <t>IPVT:640003807931</t>
  </si>
  <si>
    <t>YHENEY BARRETO</t>
  </si>
  <si>
    <t>52305191</t>
  </si>
  <si>
    <t>CL   |58|C   |     |s |KR   |86|B   |     | 30 APT 201</t>
  </si>
  <si>
    <t>-74.18593671</t>
  </si>
  <si>
    <t>4.62125982</t>
  </si>
  <si>
    <t>3204757458</t>
  </si>
  <si>
    <t>FS202605141817101077</t>
  </si>
  <si>
    <t>21883547</t>
  </si>
  <si>
    <t>FS202605130957220370_6257</t>
  </si>
  <si>
    <t>JUAN DAVID GERENA</t>
  </si>
  <si>
    <t>1019990197</t>
  </si>
  <si>
    <t>KR   |104|    |     |  |CL   |22|H   |     | 67</t>
  </si>
  <si>
    <t>-74.14138214</t>
  </si>
  <si>
    <t>4.68046992</t>
  </si>
  <si>
    <t>3123407347</t>
  </si>
  <si>
    <t>FS202605130957220370</t>
  </si>
  <si>
    <t>21883820</t>
  </si>
  <si>
    <t>FS202605131034370232_8311</t>
  </si>
  <si>
    <t>6015292324</t>
  </si>
  <si>
    <t>IPVT:640003806187</t>
  </si>
  <si>
    <t>DIEGO FERNANDO LOZADA FLOREZ</t>
  </si>
  <si>
    <t>1086418916</t>
  </si>
  <si>
    <t>CL   |68|C   |     |s |KR   |80|N   |     | 72</t>
  </si>
  <si>
    <t>-74.19203346</t>
  </si>
  <si>
    <t>4.60952082</t>
  </si>
  <si>
    <t>3053259379</t>
  </si>
  <si>
    <t>FS202605131034370232</t>
  </si>
  <si>
    <t>21884822</t>
  </si>
  <si>
    <t>FS202605131245150304_5248</t>
  </si>
  <si>
    <t>EMILY SOFIA CORTES</t>
  </si>
  <si>
    <t>1025320714</t>
  </si>
  <si>
    <t>CL   |17|D   |     |  |KR   |116|    |     | 90 INT 5 APT 304 APT 304</t>
  </si>
  <si>
    <t>-74.15494301</t>
  </si>
  <si>
    <t>4.68530583</t>
  </si>
  <si>
    <t>3102067020</t>
  </si>
  <si>
    <t>SAN PABLO JERICO</t>
  </si>
  <si>
    <t>FS202605131245150304</t>
  </si>
  <si>
    <t>21884848</t>
  </si>
  <si>
    <t>FS202605131249330447_3088</t>
  </si>
  <si>
    <t>8906072352</t>
  </si>
  <si>
    <t>STEVEN TOLOZA</t>
  </si>
  <si>
    <t>1000006369</t>
  </si>
  <si>
    <t>KR   |72|B   |     |  |CL   |10|B   |     | 32</t>
  </si>
  <si>
    <t>-74.13580174</t>
  </si>
  <si>
    <t>4.64202561</t>
  </si>
  <si>
    <t>3178690150</t>
  </si>
  <si>
    <t>FS202605131249330447</t>
  </si>
  <si>
    <t>21883177</t>
  </si>
  <si>
    <t>FS202605130905020336_7752</t>
  </si>
  <si>
    <t>8504032111</t>
  </si>
  <si>
    <t>JOHAN CAMILO SUAREZ CAMPOS</t>
  </si>
  <si>
    <t>1030638504</t>
  </si>
  <si>
    <t>3144523889</t>
  </si>
  <si>
    <t>KR   |78|    |     |  |CL   |11|C   |     | 21 TOR 3 APT 204 APT 204</t>
  </si>
  <si>
    <t>-74.13547577</t>
  </si>
  <si>
    <t>4.64783202</t>
  </si>
  <si>
    <t>FS202605130905020336</t>
  </si>
  <si>
    <t>21885482</t>
  </si>
  <si>
    <t>FS202605131417220323_5793</t>
  </si>
  <si>
    <t>ANDREA MARCELA MORALES BERMUDEZ</t>
  </si>
  <si>
    <t>52788660</t>
  </si>
  <si>
    <t>3203916264</t>
  </si>
  <si>
    <t>CL   |8|A   |     |  |KR   |92|    |     | 72 CAS 169</t>
  </si>
  <si>
    <t>-74.15619121</t>
  </si>
  <si>
    <t>4.65566034</t>
  </si>
  <si>
    <t>3193429936</t>
  </si>
  <si>
    <t>FS202605131417220323</t>
  </si>
  <si>
    <t>21885743</t>
  </si>
  <si>
    <t>FS202605131459420433_8046</t>
  </si>
  <si>
    <t>JANED VICTORIA ARIAS BEDOYA</t>
  </si>
  <si>
    <t>52072933</t>
  </si>
  <si>
    <t>CL   |53|A   |     |s |KR   |37|A   |     | 14 APT 102</t>
  </si>
  <si>
    <t>-74.14108946</t>
  </si>
  <si>
    <t>4.58699691</t>
  </si>
  <si>
    <t>3105879509</t>
  </si>
  <si>
    <t>OH_BOGHIASAK_I_5800</t>
  </si>
  <si>
    <t>21886045</t>
  </si>
  <si>
    <t>FS202605131530060294_3597</t>
  </si>
  <si>
    <t>6015293841</t>
  </si>
  <si>
    <t>IPVT:640003806671</t>
  </si>
  <si>
    <t>JOHN JAIRO RIVERA LAYTON</t>
  </si>
  <si>
    <t>1030568986</t>
  </si>
  <si>
    <t>18132410</t>
  </si>
  <si>
    <t>KR   |72|N   |     |  |CL   |39|    |     |s 65 TOR 17 APT 266 APT 266</t>
  </si>
  <si>
    <t>-74.14907402</t>
  </si>
  <si>
    <t>4.61289043</t>
  </si>
  <si>
    <t>3178809153</t>
  </si>
  <si>
    <t>FS202605131530060294</t>
  </si>
  <si>
    <t>21886165</t>
  </si>
  <si>
    <t>FS202605131541390490_2591</t>
  </si>
  <si>
    <t>8601172255</t>
  </si>
  <si>
    <t>JEISSON ANDRES GARAY PINTO</t>
  </si>
  <si>
    <t>1032432538</t>
  </si>
  <si>
    <t>3124882987</t>
  </si>
  <si>
    <t>3125498992</t>
  </si>
  <si>
    <t>KR   |54|    |     |  |CL   |3|A   |     | 04 APT 101</t>
  </si>
  <si>
    <t>-74.11841341</t>
  </si>
  <si>
    <t>4.61939714</t>
  </si>
  <si>
    <t>FS202605131541390490</t>
  </si>
  <si>
    <t>21886217</t>
  </si>
  <si>
    <t>FS202605131551030427_6511</t>
  </si>
  <si>
    <t>EDWIN ALEXANDER GUZMAN SANCHEZ</t>
  </si>
  <si>
    <t>1012340649</t>
  </si>
  <si>
    <t>0015775012</t>
  </si>
  <si>
    <t>3204512030</t>
  </si>
  <si>
    <t>CL   |52|    |     |s |KR   |78|J   |     | 48</t>
  </si>
  <si>
    <t>-74.16980799</t>
  </si>
  <si>
    <t>4.6126255</t>
  </si>
  <si>
    <t>3168816559</t>
  </si>
  <si>
    <t>OH_BOGALASAO_I_7360</t>
  </si>
  <si>
    <t>21886483</t>
  </si>
  <si>
    <t>FS202605131618250506_2849</t>
  </si>
  <si>
    <t>1508310056</t>
  </si>
  <si>
    <t>MILDRED LISNEY ANGARITA ZARTA</t>
  </si>
  <si>
    <t>1072963353</t>
  </si>
  <si>
    <t>KR   |79|A   |     |  |CL   |11|B   |     | 40 TOR G APT 606 APT 606</t>
  </si>
  <si>
    <t>-74.13676579</t>
  </si>
  <si>
    <t>4.64790652</t>
  </si>
  <si>
    <t>3114788189</t>
  </si>
  <si>
    <t>FS202605131618250506</t>
  </si>
  <si>
    <t>21886661</t>
  </si>
  <si>
    <t>FS202605131635500437_6808</t>
  </si>
  <si>
    <t>MILENA PATRICIA CUERVO RODRIGUEZ</t>
  </si>
  <si>
    <t>65830739</t>
  </si>
  <si>
    <t>3165321313</t>
  </si>
  <si>
    <t>3023392606</t>
  </si>
  <si>
    <t>CL   |60|    |     |s |KR   |70|    |     | 90 INT 1 APT 901 APT 901</t>
  </si>
  <si>
    <t>-74.15730756</t>
  </si>
  <si>
    <t>4.5865505</t>
  </si>
  <si>
    <t>CJR PRQ RESIDE OASIS</t>
  </si>
  <si>
    <t>FS202605131635500437</t>
  </si>
  <si>
    <t>21887239</t>
  </si>
  <si>
    <t>FS202605131800460402_2227</t>
  </si>
  <si>
    <t>6015294136</t>
  </si>
  <si>
    <t>IPVT:640003806479</t>
  </si>
  <si>
    <t>YENCY CATALINA QUI¿ONES</t>
  </si>
  <si>
    <t>1030603899</t>
  </si>
  <si>
    <t>CL   |6|    |     |s |KR   |73|A   |     | 57</t>
  </si>
  <si>
    <t>-74.143497</t>
  </si>
  <si>
    <t>4.62198114</t>
  </si>
  <si>
    <t>3185249998</t>
  </si>
  <si>
    <t>SUPER MANZANA 1</t>
  </si>
  <si>
    <t>FS202605131800460402</t>
  </si>
  <si>
    <t>EVA-RESCATE BO Se realiza interacción con el titular Kevin Alexander Macias Garcia, confirma datos correctos y recibe el servicio como viene en la orden. tipo de predio - CONJUNTO RESIDENCIAL, pisos - 3, contadores - 1. Se procede a agendar para mañana viernes 15 de mayo jornada AM. GESTIÓN REALIZADA POR CHAT EVA. DSGT</t>
  </si>
  <si>
    <t>21887733</t>
  </si>
  <si>
    <t>FS202605131956180508_4356</t>
  </si>
  <si>
    <t>KEVIN ALEXANDER MACIAS GARCIA</t>
  </si>
  <si>
    <t>1012345300</t>
  </si>
  <si>
    <t>3008834986</t>
  </si>
  <si>
    <t>KR   |93|D   |     |  |CL   |59|B   |     |s 48</t>
  </si>
  <si>
    <t>-74.19438672</t>
  </si>
  <si>
    <t>4.63207111</t>
  </si>
  <si>
    <t>FS202605131956180508</t>
  </si>
  <si>
    <t>21887743</t>
  </si>
  <si>
    <t>FS202605131959150594_7413</t>
  </si>
  <si>
    <t>MARIA URQUIJO</t>
  </si>
  <si>
    <t>1022342874</t>
  </si>
  <si>
    <t>CL   |70|A   |     |s |KR   |102|    |     | 51 BQU 4 CAS 26</t>
  </si>
  <si>
    <t>-74.20404551</t>
  </si>
  <si>
    <t>4.63704186</t>
  </si>
  <si>
    <t>3227922558</t>
  </si>
  <si>
    <t>OH_BOGALGDOG_I_7360</t>
  </si>
  <si>
    <t>21887839</t>
  </si>
  <si>
    <t>FS202605132042410511_9594</t>
  </si>
  <si>
    <t>3044261431 - 3227885907/15-05-2026/07:00:00 - 12:00:00</t>
  </si>
  <si>
    <t>HERNANDO HUERTAS TAMAYO</t>
  </si>
  <si>
    <t>1026284931</t>
  </si>
  <si>
    <t>6015294402</t>
  </si>
  <si>
    <t>CL   |57|B   |     |s |KR   |90|B   |     | 32 APT 2</t>
  </si>
  <si>
    <t>-74.19082113</t>
  </si>
  <si>
    <t>4.63119114</t>
  </si>
  <si>
    <t>3044261431</t>
  </si>
  <si>
    <t>FS202605132042410511</t>
  </si>
  <si>
    <t>21887950</t>
  </si>
  <si>
    <t>FS202605140632200419_6537</t>
  </si>
  <si>
    <t>6015102866</t>
  </si>
  <si>
    <t>IPVT:640003806726</t>
  </si>
  <si>
    <t>ENELIA WHILER SANTOS</t>
  </si>
  <si>
    <t>40177473</t>
  </si>
  <si>
    <t>0016232962</t>
  </si>
  <si>
    <t>3105868518</t>
  </si>
  <si>
    <t>KR   |79|C   |     |  |CL   |40|C   |     |s 10 LCA 101</t>
  </si>
  <si>
    <t>-74.15947991</t>
  </si>
  <si>
    <t>4.62304511</t>
  </si>
  <si>
    <t>3185571421</t>
  </si>
  <si>
    <t>SUPER MANZANA 14</t>
  </si>
  <si>
    <t>FS202605140632200419</t>
  </si>
  <si>
    <t>21888143</t>
  </si>
  <si>
    <t>FS202605140831150517_1397</t>
  </si>
  <si>
    <t>6015175856</t>
  </si>
  <si>
    <t>IPVT:640003807043</t>
  </si>
  <si>
    <t>ADOLEINA ENITH MONTES HOYOS</t>
  </si>
  <si>
    <t>52997865</t>
  </si>
  <si>
    <t>3013392971</t>
  </si>
  <si>
    <t>CL   |7|B   |     |  |KR   |69|F   |     | 08 APT 303</t>
  </si>
  <si>
    <t>-74.13019399</t>
  </si>
  <si>
    <t>4.6327755</t>
  </si>
  <si>
    <t>3134712964</t>
  </si>
  <si>
    <t>MARSELLA</t>
  </si>
  <si>
    <t>FS202605140831150517</t>
  </si>
  <si>
    <t>21888639</t>
  </si>
  <si>
    <t>FS202605141006250538_7016</t>
  </si>
  <si>
    <t>2508290654</t>
  </si>
  <si>
    <t>RAUL HENRY VERA MOLINA</t>
  </si>
  <si>
    <t>19470394</t>
  </si>
  <si>
    <t>DG   |40|F   |BIS  |s |KR   |72|P   |     | 41 INT 10 LB APT 101 APT 101</t>
  </si>
  <si>
    <t>-74.15233624</t>
  </si>
  <si>
    <t>4.61084126</t>
  </si>
  <si>
    <t>3015439072</t>
  </si>
  <si>
    <t>OH_BOGHIASAG_I_5800</t>
  </si>
  <si>
    <t>FS202605141006250538</t>
  </si>
  <si>
    <t>21888650</t>
  </si>
  <si>
    <t>FS202605141007250545_2541</t>
  </si>
  <si>
    <t>6015215634</t>
  </si>
  <si>
    <t>IPVT:640003806856</t>
  </si>
  <si>
    <t>DIANA LIZBETH SANCHEZ ARIZA</t>
  </si>
  <si>
    <t>52360121</t>
  </si>
  <si>
    <t>3102633035</t>
  </si>
  <si>
    <t>3133506185</t>
  </si>
  <si>
    <t>KR   |68|    |     |  |CL   |1|    |     | 63 TOR 1 APT 404 APT 404</t>
  </si>
  <si>
    <t>-74.12538799</t>
  </si>
  <si>
    <t>4.62379084</t>
  </si>
  <si>
    <t>OH_BOGHIASAD_I_5800</t>
  </si>
  <si>
    <t>FS202605141007250545</t>
  </si>
  <si>
    <t>21901760</t>
  </si>
  <si>
    <t>FS202605142102231625_7032</t>
  </si>
  <si>
    <t>6015300071</t>
  </si>
  <si>
    <t>IPVT:640003807937</t>
  </si>
  <si>
    <t>DORIS ALICIA BERNAL rodriguez</t>
  </si>
  <si>
    <t>52017048</t>
  </si>
  <si>
    <t>CL   |6|C   |     |  |KR   |82|A   |     | 38 CAS 29</t>
  </si>
  <si>
    <t>-74.15263379</t>
  </si>
  <si>
    <t>4.64194489</t>
  </si>
  <si>
    <t>3219234039</t>
  </si>
  <si>
    <t>FS202605142102231625</t>
  </si>
  <si>
    <t>AGENDAMIENTO_se marca al 3192481448 contesta titular Daniel Harvey Villarraga Gil  Se agenda para 2026-05-14 PM observacion técnico llamar antes de ir Se valida datos correctos de la orden gestiona Libardo Rivera 13/5/2026 Go Contact</t>
  </si>
  <si>
    <t>21882546</t>
  </si>
  <si>
    <t>EC202605122005072971_6199</t>
  </si>
  <si>
    <t>Daniel Harvey Villarraga Gil</t>
  </si>
  <si>
    <t>1016052044</t>
  </si>
  <si>
    <t>CL   |52|    |     |s |KR   |82|    |     |  15</t>
  </si>
  <si>
    <t>-74.17664749</t>
  </si>
  <si>
    <t>4.6218295</t>
  </si>
  <si>
    <t>3192481448</t>
  </si>
  <si>
    <t>EC202605122005072971</t>
  </si>
  <si>
    <t>2026-05-13 16:34|AGENDAMIENTO_se marca al 3192481448 contesta titular Daniel Harvey Villarraga Gil  Se agenda para 2026-05-14 PM observacion tÃ©cnico llamar antes de ir Se valida datos correctos de la orden gestiona Libardo Rivera 13/5/2026 Go Contact|LIBARDO ANTONIO RIVERA#</t>
  </si>
  <si>
    <t>AGENDAMIENTO_se marca al 3168768386 contesta titular ANGIE PAOLA PEREZ LIZARAZO  Se agenda para 2026-05-11 AM observacion técnico anunciarse en portería, llamar antes de ir Se valida datos correctos de la orden gestiona Libardo Rivera 9/5/2026 Go Contact</t>
  </si>
  <si>
    <t>21823510</t>
  </si>
  <si>
    <t>FS202604281156391695_1370</t>
  </si>
  <si>
    <t>Daño Masivo.</t>
  </si>
  <si>
    <t>Contratista solicita adelantar - Pendiente - Formulario CONTRATISTA - Gestiona Karol Molano 13/05/2026 null</t>
  </si>
  <si>
    <t>6015235428</t>
  </si>
  <si>
    <t>IPVT:640003794264</t>
  </si>
  <si>
    <t>ANGIE PAOLA PEREZ LIZARAZO</t>
  </si>
  <si>
    <t>1032472055</t>
  </si>
  <si>
    <t>CL   |1|    |     |  |KR   |70|A   |     | 65 CAS 84</t>
  </si>
  <si>
    <t>-74.13222653</t>
  </si>
  <si>
    <t>4.62157498</t>
  </si>
  <si>
    <t>3168768386</t>
  </si>
  <si>
    <t>FS202604281156391695</t>
  </si>
  <si>
    <t>1012362015</t>
  </si>
  <si>
    <t>2026-05-06 10:58|Reporte de daÃ±o masivo. Inicio de flujo|App chatbot#2026-05-06 11:13|Se vÃ¡lida la orden la cual viene la ct 4-19-18 el cual el hilo 3 se encuentra sin potencia se vÃ¡lida otro hilo disponible estÃ¡ igual|JOHN EDINSON PERDOMO#2026-05-11 12:16|Reporte de daÃ±o masivo. Inicio de flujo|App chatbot#2026-05-11 12:20|Tikec reporte daÃ±o 3351387 Puerto cto sin potencia |BRANDON MACIAS#2026-05-14 13:09|Reporte de daÃ±o masivo. Inicio de flujo|App chatbot#2026-05-14 13:16|Se valida nuevamente en la cto la cual el hilo asignado se encuentra sin potencia se procede a hacer formulario|DANIEL ESTEBAN NIETO#</t>
  </si>
  <si>
    <t>2026-04-29 15:33|FS202604281156391695_1370ANGIE PAOLA PEREZ LIZARAZO3168768386reagenda para el 6 de mayo antes no puedeorden con fecha 3 de mayo|DEYSY JUDITH CUADRADO#2026-05-02 16:31|Se marca al nÃºmero 3168768386 titular ANGIE PAOLA PEREZ LIZARAZO en contacto con el cliente se validan datos ok plan ok se agenda orden//llamar antes de ir //sin restricciÃ³n//si se presenta error enviar evidencia correcta al toa indica que es un conjunto de casas con 3 pisos con Contadores Compartidos se valida datos correctos se agenda para el dÃ­a 2026-05-06 en la franja AM 700 a.m. - 1200 p.m. Gestiona GSCP 2/5/2026|GHEFERSON STIVEN CRUZ#2026-05-07 13:29|ALTA SIN POTENCIA / SE GENERA INCIDENCIA 9591033 OT 10658659|KAREN YULIETH PASTRANA#2026-05-08 09:05| OT 10658659|MARTHA LILIANA PARRA#2026-05-11 13:04|Se genera caso bajo el INCIDENCIA 9603022 OT 10670273|BRAYAN STIVEN CUPITRA#2026-05-13 15:42|USUARIA INFORMA QUE AGENDA PARA EL 14 MAYO  QUE SI DEFINITIVAMENTE NO LE INSTALAN EN LA MAÃ‘ANA CANCELA EL SERVICIO Nombre interlocutorANGIE PAOLA PEREZ LIZARAZOCelular cliente3168768386|LAURA ALEXANDRA PEDRAZA#</t>
  </si>
  <si>
    <t>17774102750210613</t>
  </si>
  <si>
    <t>CAI_42000120202604281604357230669779</t>
  </si>
  <si>
    <t>&lt;XA_BROADBAND_DATA&gt;&lt;Velocidad&gt;921600&lt;/Velocidad&gt;&lt;TipoIP&gt;DINAMICA&lt;/TipoIP&gt;&lt;ADSL&gt;-&lt;/ADSL&gt;&lt;DireccionIPDSLAM&gt;10.37.80.26&lt;/DireccionIPDSLAM&gt;&lt;UsuarioAcceso&gt;AAF2512683353/627ee16202b7&lt;/UsuarioAcceso&gt;&lt;Passwordid&gt;6PLPXV8IMR&lt;/Passwordid&gt;&lt;TechType&gt;FIBRA&lt;/TechType&gt;&lt;OLTCode&gt;OH_BOGHIASAF_I_5800_52000_Asturias_6&lt;/OLTCode&gt;&lt;OLTRack&gt;6&lt;/OLTRack&gt;&lt;OLTSubRack&gt;34&lt;/OLTSubRack&gt;&lt;OLTBoard&gt;14&lt;/OLTBoard&gt;&lt;OLTPort&gt;0&lt;/OLTPort&gt;&lt;PeSplitterSplitterCode&gt;SS4-19-18&lt;/PeSplitterSplitterCode&gt;&lt;PeTerminalEquipmentDistrCableCode&gt;GT4-19-18&lt;/PeTerminalEquipmentDistrCableCode&gt;&lt;PeTerminalEquipmentType&gt;6&lt;/PeTerminalEquipmentType&gt;&lt;PeTerminalEquipmentCode&gt;CT4-19-18&lt;/PeTerminalEquipmentCode&gt;&lt;PeTerminalEquipmentOpticalTerminalCode&gt;CT4-19-18&lt;/PeTerminalEquipmentOpticalTerminalCode&gt;&lt;PeTerminalEquipmentClientThreadId&gt;3&lt;/PeTerminalEquipmentClientThreadId&gt;&lt;PeTerminalEquipmentCtoFiberId&gt;3&lt;/PeTerminalEquipmentCtoFiberId&gt;&lt;/XA_BROADBAND_DATA&gt;</t>
  </si>
  <si>
    <t>21866564</t>
  </si>
  <si>
    <t>FS202605081521482841_7675</t>
  </si>
  <si>
    <t>La cita me la habían agendado para el día viernes por qué hasta ese día les prestaban una escalera  más grande  entonces que no se les olvide  gracias</t>
  </si>
  <si>
    <t>6015290273</t>
  </si>
  <si>
    <t>IPVT:640003802326</t>
  </si>
  <si>
    <t>JOSE DANIEL SALCEDO MENDEZ</t>
  </si>
  <si>
    <t>79329438</t>
  </si>
  <si>
    <t>012476217</t>
  </si>
  <si>
    <t>014757470</t>
  </si>
  <si>
    <t>CL   |9|    |     |  |KR   |54|    |     | 59 LCA 2</t>
  </si>
  <si>
    <t>-74.11264246</t>
  </si>
  <si>
    <t>4.62728329</t>
  </si>
  <si>
    <t>3133704786</t>
  </si>
  <si>
    <t>SAN RAFAEL IND</t>
  </si>
  <si>
    <t>FS202605081521482841</t>
  </si>
  <si>
    <t>6663507</t>
  </si>
  <si>
    <t>2026-05-09 10:49|Reporte de daÃ±o masivo. Inicio de flujo|App chatbot#2026-05-09 10:52|Cto CT6-59-06 con potencia elevada se requiere validaciÃ³n con plata externa |DIEGO FEWRNANDO GUZMAN#2026-05-12 15:59|Nota se debe realizar el reglamento para el dÃ­a viernes en franja a.m ya que se necesita la escalera de tres cuerpos cliente acepta arrendamiento se procede con el procedimientos|VICTOR ALFONSO RAMIREZ#2026-05-12 16:05|Reagendamiento de cita. se va a realizar la llamada al cliente|App chatbot#</t>
  </si>
  <si>
    <t>2026-05-09 11:02|ALTA SIN POTENCIA / SE GENERA INCIDENCIA 9597053 OT 10664597 |KAREN YULIETH PASTRANA#2026-05-12 08:44|AGENDAMIENTO_se marca al 3133704786 contesta titular JOSE DANIEL SALCEDO MENDEZ  Se agenda para 2026-05-12 PM observacion barrio san rafael bodega local 2 piso direccion abierta sin restriccion requiere servicio urgente / tecnico no lleva material completo escalera  Se valida datos correctos de la orden gestiona JULIANNA PEDROZA 12/5/2026 Go Contact|JULIANA PAOLA PEDROZA#</t>
  </si>
  <si>
    <t>17782717700540368</t>
  </si>
  <si>
    <t>CAI_22000010202605081522505923538895</t>
  </si>
  <si>
    <t>&lt;XA_BROADBAND_DATA&gt;&lt;Velocidad&gt;921600&lt;/Velocidad&gt;&lt;TipoIP&gt;DINAMICA&lt;/TipoIP&gt;&lt;ADSL&gt;-&lt;/ADSL&gt;&lt;DireccionIPDSLAM&gt;10.37.60.238&lt;/DireccionIPDSLAM&gt;&lt;UsuarioAcceso&gt;AAF2512708710/0adc82ef68ae&lt;/UsuarioAcceso&gt;&lt;Passwordid&gt;S0FPLACQD5&lt;/Passwordid&gt;&lt;TechType&gt;FIBRA&lt;/TechType&gt;&lt;OLTCode&gt;OH_BOGHIAIAS_I_5800_52000_Asturias&lt;/OLTCode&gt;&lt;OLTRack&gt;1&lt;/OLTRack&gt;&lt;OLTSubRack&gt;14&lt;/OLTSubRack&gt;&lt;OLTBoard&gt;11&lt;/OLTBoard&gt;&lt;OLTPort&gt;7&lt;/OLTPort&gt;&lt;PeSplitterSplitterCode&gt;SS6-59-06&lt;/PeSplitterSplitterCode&gt;&lt;PeTerminalEquipmentDistrCableCode&gt;GT6-59-06&lt;/PeTerminalEquipmentDistrCableCode&gt;&lt;PeTerminalEquipmentType&gt;6&lt;/PeTerminalEquipmentType&gt;&lt;PeTerminalEquipmentCode&gt;CT6-59-06&lt;/PeTerminalEquipmentCode&gt;&lt;PeTerminalEquipmentOpticalTerminalCode&gt;CT6-59-06&lt;/PeTerminalEquipmentOpticalTerminalCode&gt;&lt;PeTerminalEquipmentClientThreadId&gt;42&lt;/PeTerminalEquipmentClientThreadId&gt;&lt;PeTerminalEquipmentCtoFiberId&gt;2&lt;/PeTerminalEquipmentCtoFiberId&gt;&lt;/XA_BROADBAND_DATA&gt;</t>
  </si>
  <si>
    <t>21831456</t>
  </si>
  <si>
    <t>FS202604291746581368_1063</t>
  </si>
  <si>
    <t>0801271134</t>
  </si>
  <si>
    <t>WILSON TAVERA JIMENEZ</t>
  </si>
  <si>
    <t>79528354</t>
  </si>
  <si>
    <t>KR   |78|N   |     |  |CL   |42|C   |     |s 46 APT 101</t>
  </si>
  <si>
    <t>-74.16261187</t>
  </si>
  <si>
    <t>4.61786496</t>
  </si>
  <si>
    <t>3204697463</t>
  </si>
  <si>
    <t>FS202604291746581368</t>
  </si>
  <si>
    <t>1012387501</t>
  </si>
  <si>
    <t>2026-05-02 12:49|Se realiza formulario ya que la cto se encuentra fuera de los parÃ¡metros de potencia en menos 33 fo-26-548752|ANDRES FELIPE BOHORQUEZ#</t>
  </si>
  <si>
    <t>17775029150240324</t>
  </si>
  <si>
    <t>CAI_32000010202604291748356806593655</t>
  </si>
  <si>
    <t>&lt;XA_BROADBAND_DATA&gt;&lt;Velocidad&gt;921600&lt;/Velocidad&gt;&lt;TipoIP&gt;DINAMICA&lt;/TipoIP&gt;&lt;ADSL&gt;-&lt;/ADSL&gt;&lt;DireccionIPDSLAM&gt;10.37.80.38&lt;/DireccionIPDSLAM&gt;&lt;UsuarioAcceso&gt;AAF2512688049/cf028b8178db&lt;/UsuarioAcceso&gt;&lt;Passwordid&gt;O5P49NAR5L&lt;/Passwordid&gt;&lt;TechType&gt;FIBRA&lt;/TechType&gt;&lt;OLTCode&gt;OH_BOGHIASAI_I_5800_52000_Asturias_9&lt;/OLTCode&gt;&lt;OLTRack&gt;9&lt;/OLTRack&gt;&lt;OLTSubRack&gt;14&lt;/OLTSubRack&gt;&lt;OLTBoard&gt;8&lt;/OLTBoard&gt;&lt;OLTPort&gt;3&lt;/OLTPort&gt;&lt;PeSplitterSplitterCode&gt;SS4-37-16&lt;/PeSplitterSplitterCode&gt;&lt;PeTerminalEquipmentDistrCableCode&gt;GT4-37-16&lt;/PeTerminalEquipmentDistrCableCode&gt;&lt;PeTerminalEquipmentType&gt;6&lt;/PeTerminalEquipmentType&gt;&lt;PeTerminalEquipmentCode&gt;CT4-37-16&lt;/PeTerminalEquipmentCode&gt;&lt;PeTerminalEquipmentOpticalTerminalCode&gt;CT4-37-16&lt;/PeTerminalEquipmentOpticalTerminalCode&gt;&lt;PeTerminalEquipmentClientThreadId&gt;1&lt;/PeTerminalEquipmentClientThreadId&gt;&lt;PeTerminalEquipmentCtoFiberId&gt;3&lt;/PeTerminalEquipmentCtoFiberId&gt;&lt;/XA_BROADBAND_DATA&gt;</t>
  </si>
  <si>
    <t>Contratista solicita posponer para : 15/05/26 AM - Fecha inicial de la orden : 11/05/26 PM  - Formulario CONTRATISTA - Gestiona Stella Fajardo Afanador 10/05/2026</t>
  </si>
  <si>
    <t>21834677</t>
  </si>
  <si>
    <t>FS202604301316011681_0700</t>
  </si>
  <si>
    <t>9002141045</t>
  </si>
  <si>
    <t>AYDEE CHAYA</t>
  </si>
  <si>
    <t>63296649</t>
  </si>
  <si>
    <t>CL   |35|C   |     |s |KR   |79|    |     | 09 APT 201</t>
  </si>
  <si>
    <t>-74.15427998</t>
  </si>
  <si>
    <t>4.62722002</t>
  </si>
  <si>
    <t>3202574280</t>
  </si>
  <si>
    <t>SUPER MANZANA 9B</t>
  </si>
  <si>
    <t>OH_BOGHIASAH_I_5800</t>
  </si>
  <si>
    <t>FS202604301316011681</t>
  </si>
  <si>
    <t>1000117139</t>
  </si>
  <si>
    <t>2026-05-05 16:22|Reagendamiento de cita. se va a realizar la llamada al cliente|App chatbot#2026-05-05 16:23|Se realiza validaciÃ³n con la cliente se procede a reagendar la visita para la otra semana ya que estÃ¡n haciendo un arreglo de fachada y prefiere evitar inconvenientes con el cableado|JOHAN SEBASTIAN MORALES#2026-05-05 16:26|Reagendamiento de cita. inicio de flujo|App chatbot#2026-05-05 16:26|Reagendamiento de cita. se va a realizar la llamada al cliente|App chatbot#2026-05-05 18:16|Incumplimiento de cita. inicio de flujo|App chatbot#2026-05-05 18:18|Incumplimiento de cita. inicio de flujo|App chatbot#</t>
  </si>
  <si>
    <t>2026-05-03 13:56|SE REALIZA LINEA 3202574280 NO SE  LOGRA CONTACTO CON CLIENTE|PABLO VIVIESCAS#2026-05-04 14:12|Se marca al numero 3202574280 pero no se tiene contacto con el titular |PABLO VIVIESCAS#2026-05-05 16:37|LINEA RESCATE Se comunica tÃ©cnico informando que cliente solicita reagendar por remodelaciÃ³n se valida a realizado 3 veces el proceso se encuentra en Re agendamiento de cita. inicio de flujo se el indica esperar respuesta o validar con su gestor Se valida que el tÃ©cnico no ha esperado respuesta del chat bot. Se le recuerdan los parÃ¡metros del aplicativo que debe tener en cuenta antes de comunicarse con la lÃ­nea. Si persiste el error debe reportarlo a Centro Comando. Se brinda ticket.. Gestionado por yadira Ãlvarez agent_61040998.|YADIARA ALVAREZ#</t>
  </si>
  <si>
    <t>17775730900250120</t>
  </si>
  <si>
    <t>CAI_32000010202604301318105400879792</t>
  </si>
  <si>
    <t>&lt;XA_BROADBAND_DATA&gt;&lt;Velocidad&gt;921600&lt;/Velocidad&gt;&lt;TipoIP&gt;DINAMICA&lt;/TipoIP&gt;&lt;ADSL&gt;-&lt;/ADSL&gt;&lt;DireccionIPDSLAM&gt;10.37.80.34&lt;/DireccionIPDSLAM&gt;&lt;UsuarioAcceso&gt;AAF2512689571/b83e31971f6f&lt;/UsuarioAcceso&gt;&lt;Passwordid&gt;OEBCC0DIWI&lt;/Passwordid&gt;&lt;TechType&gt;FIBRA&lt;/TechType&gt;&lt;OLTCode&gt;OH_BOGHIASAH_I_5800_52000_Asturias_8&lt;/OLTCode&gt;&lt;OLTRack&gt;8&lt;/OLTRack&gt;&lt;OLTSubRack&gt;34&lt;/OLTSubRack&gt;&lt;OLTBoard&gt;8&lt;/OLTBoard&gt;&lt;OLTPort&gt;5&lt;/OLTPort&gt;&lt;PeSplitterSplitterCode&gt;SS7-65-14&lt;/PeSplitterSplitterCode&gt;&lt;PeTerminalEquipmentDistrCableCode&gt;GT7-65-14&lt;/PeTerminalEquipmentDistrCableCode&gt;&lt;PeTerminalEquipmentType&gt;6&lt;/PeTerminalEquipmentType&gt;&lt;PeTerminalEquipmentCode&gt;CT7-65-14&lt;/PeTerminalEquipmentCode&gt;&lt;PeTerminalEquipmentOpticalTerminalCode&gt;CT7-65-14&lt;/PeTerminalEquipmentOpticalTerminalCode&gt;&lt;PeTerminalEquipmentClientThreadId&gt;9&lt;/PeTerminalEquipmentClientThreadId&gt;&lt;PeTerminalEquipmentCtoFiberId&gt;2&lt;/PeTerminalEquipmentCtoFiberId&gt;&lt;/XA_BROADBAND_DATA&gt;</t>
  </si>
  <si>
    <t>AGENDAMIENTO_Incumplimiento_Contratista se marca al 3014274257 contesta titular ANGIE PATRICIA RAMIREZ RODRIGUEZ Se agenda para 2026-05-15 AM observacion zona abierta llamar antes Se valida datos correctos de la orden gestiona VALENTINA RAMIREZ 14/5/2026</t>
  </si>
  <si>
    <t>21866200</t>
  </si>
  <si>
    <t>FS202605081441453338_9276</t>
  </si>
  <si>
    <t>1707260141</t>
  </si>
  <si>
    <t>ANGIE PATRICIA RAMIREZ RODRIGUEZ</t>
  </si>
  <si>
    <t>1030542693</t>
  </si>
  <si>
    <t>3014274257</t>
  </si>
  <si>
    <t>16853512</t>
  </si>
  <si>
    <t>CL   |13|    |     |  |KR   |81|A   |     | 04 APT 301</t>
  </si>
  <si>
    <t>-74.13903771</t>
  </si>
  <si>
    <t>4.65175328</t>
  </si>
  <si>
    <t>LA PAMPA</t>
  </si>
  <si>
    <t>FS202605081441453338</t>
  </si>
  <si>
    <t>1048275657</t>
  </si>
  <si>
    <t>2026-05-08 18:06|Reporte de daÃ±o masivo. Inicio de flujo|App chatbot#2026-05-08 18:12|3346551 se genera fo ya que la caja asignada se encuentra en daÃ±os |SANTIAGO DE JESUS ESCOBAR#2026-05-08 18:19|OP/PRPE/080526/FO1/PRPE|SANTIAGO DE JESUS ESCOBAR#2026-05-08 18:27|Fo_3346551|SANTIAGO DE JESUS ESCOBAR#</t>
  </si>
  <si>
    <t>2026-05-08 15:08|EVA-RESCATE BO Se realiza interacciÃ³n con la titular ANGIE PATRICIA RAMIREZ RODRIGUEZ al nÃºmero 30142742 Indica que la direcciÃ³n correcta es CL 13 KR 81 A 04 PISO 3 se le indica que debe contar con el recibo de agua luz o gas con el complemento correcto se solicita realizar instalaciÃ³n. Si no es posible la instalaciÃ³n por favor suspender la orden por el motivo correspondiente y evidenciar porque no es posible la instalaciÃ³n indica que es una casa de barrio sin administraciÃ³n con 3 pisos  Se procede a agendar para el dÃ­a SÃ¡bado 09 de Mayo del 2026 en la franja PM 1200 p.m. - 700 p.m. GESTIÃ“N REALIZADA POR CHAT EVA GESTIONA Cafa|CAMILO ANDRES FUENTES#</t>
  </si>
  <si>
    <t>17782694250410424</t>
  </si>
  <si>
    <t>CAI_32000010202605081443457688631618</t>
  </si>
  <si>
    <t>&lt;XA_BROADBAND_DATA&gt;&lt;Velocidad&gt;921600&lt;/Velocidad&gt;&lt;TipoIP&gt;DINAMICA&lt;/TipoIP&gt;&lt;ADSL&gt;-&lt;/ADSL&gt;&lt;DireccionIPDSLAM&gt;10.37.80.42&lt;/DireccionIPDSLAM&gt;&lt;UsuarioAcceso&gt;AAF2512708664/c1a57054c87b&lt;/UsuarioAcceso&gt;&lt;Passwordid&gt;QQ601KLSJS&lt;/Passwordid&gt;&lt;TechType&gt;FIBRA&lt;/TechType&gt;&lt;OLTCode&gt;OH_BOGHIASAJ_I_5800_52000_Asturias_10&lt;/OLTCode&gt;&lt;OLTRack&gt;10&lt;/OLTRack&gt;&lt;OLTSubRack&gt;34&lt;/OLTSubRack&gt;&lt;OLTBoard&gt;14&lt;/OLTBoard&gt;&lt;OLTPort&gt;2&lt;/OLTPort&gt;&lt;PeSplitterSplitterCode&gt;SS4-12-26&lt;/PeSplitterSplitterCode&gt;&lt;PeTerminalEquipmentDistrCableCode&gt;GT4-12-26&lt;/PeTerminalEquipmentDistrCableCode&gt;&lt;PeTerminalEquipmentType&gt;6&lt;/PeTerminalEquipmentType&gt;&lt;PeTerminalEquipmentCode&gt;CT4-12-26&lt;/PeTerminalEquipmentCode&gt;&lt;PeTerminalEquipmentOpticalTerminalCode&gt;CT4-12-26&lt;/PeTerminalEquipmentOpticalTerminalCode&gt;&lt;PeTerminalEquipmentClientThreadId&gt;26&lt;/PeTerminalEquipmentClientThreadId&gt;&lt;PeTerminalEquipmentCtoFiberId&gt;2&lt;/PeTerminalEquipmentCtoFiberId&gt;&lt;/XA_BROADBAND_DATA&gt;</t>
  </si>
  <si>
    <t>CANAL_AGENDAMIENTO_CV_ONNET_Titular jose ricardo leon avila Técnico indica agenda confirmada con cliente para 2026-05-15 am Sin embargo, no es posible realizar la actualización de la CTO al servicio se realiza validacion de la cto sugerida per ose evidencia que no se encuentra en el sistema, posiblemente pertenezca a otro conversor, se evidencia que la cto mas cercana en nuestro sistema es la colfr-ct5/6-90-03, se solicita validar en terreno   Gestiona yasmin b  Fecha 14/5/2026</t>
  </si>
  <si>
    <t>21868106</t>
  </si>
  <si>
    <t>FS202605082046343182_8607</t>
  </si>
  <si>
    <t>JOSE RICARDO LEON AVILA</t>
  </si>
  <si>
    <t>80160180</t>
  </si>
  <si>
    <t>KR   |98|A   |     |  |CL   |22|H   |     | 91 APT 203</t>
  </si>
  <si>
    <t>-74.13885926</t>
  </si>
  <si>
    <t>4.67746801</t>
  </si>
  <si>
    <t>3105501213</t>
  </si>
  <si>
    <t>FS202605082046343182</t>
  </si>
  <si>
    <t>1121855301</t>
  </si>
  <si>
    <t>2026-05-09 19:37|Reagendamiento de cita. se va a realizar la llamada al cliente|App chatbot#2026-05-09 19:39|Reagendamiento de cita. Cliente no respondio la llamada IVR|App chatbot#2026-05-09 19:40|Reagendamiento de cita. no se logro contacto con el cliente|App chatbot#2026-05-10 13:09|FS202605082046343182_8607Cambio de vÃ­asDistancia excedida 300 metros No hay posterÃ­a de apoyo Cruce via principal CT en toa COLFR-CT5/6-90-03CT mÃ¡s cercana 5/6 -06-19Cliente atiende lunes franja am|ALBERT BRAYAN GODOY#</t>
  </si>
  <si>
    <t>17782915750420144</t>
  </si>
  <si>
    <t>CAI_ONT32000010202605082052557519599928</t>
  </si>
  <si>
    <t>&lt;XA_BROADBAND_DATA&gt;&lt;Velocidad&gt;921600&lt;/Velocidad&gt;&lt;TipoIP&gt;DINAMICA&lt;/TipoIP&gt;&lt;ADSL&gt;-&lt;/ADSL&gt;&lt;DireccionIPDSLAM&gt;10.37.54.118&lt;/DireccionIPDSLAM&gt;&lt;UsuarioAcceso&gt;AAF2512709651/90c6451f935d&lt;/UsuarioAcceso&gt;&lt;Passwordid&gt;LNQ0UJT491&lt;/Passwordid&gt;&lt;TechType&gt;FIBRA&lt;/TechType&gt;&lt;OLTCode&gt;OH_BOGALCGOS_I_7360&lt;/OLTCode&gt;&lt;OLTRack&gt;0&lt;/OLTRack&gt;&lt;OLTSubRack&gt;0&lt;/OLTSubRack&gt;&lt;OLTBoard&gt;0&lt;/OLTBoard&gt;&lt;OLTPort&gt;0&lt;/OLTPort&gt;&lt;PeSplitterSplitterCode&gt;SS6-90-03&lt;/PeSplitterSplitterCode&gt;&lt;PeTerminalEquipmentDistrCableCode&gt;0&lt;/PeTerminalEquipmentDistrCableCode&gt;&lt;PeTerminalEquipmentType&gt;6&lt;/PeTerminalEquipmentType&gt;&lt;PeTerminalEquipmentCode&gt;COLFR-CT5/6-90-03&lt;/PeTerminalEquipmentCode&gt;&lt;PeTerminalEquipmentOpticalTerminalCode&gt;COLFR-CT5/6-90-03&lt;/PeTerminalEquipmentOpticalTerminalCode&gt;&lt;PeTerminalEquipmentClientThreadId&gt;0&lt;/PeTerminalEquipmentClientThreadId&gt;&lt;PeTerminalEquipmentCtoFiberId&gt;4&lt;/PeTerminalEquipmentCtoFiberId&gt;&lt;/XA_BROADBAND_DATA&gt;</t>
  </si>
  <si>
    <t>EVA-RESCATE BO Se realiza interacción con la titular DANIELA ALEJANDRA CASALLAS CALDERON al número 31944756 Indica que la dirección correcta es Carrera 78 L 57d 47 sur apto 202 se le indica que debe contar con el recibo de agua, luz o gas con el complemento correcto se solicita realizar instalación. Si no es posible la instalación por favor suspender la orden por el motivo correspondiente y evidenciar porque no es posible la instalación, indica que es una casa de barrio sin administración, con 4 pisos, con Contadores Individuales, Se procede a agendar para el día Domingo, 10 de Mayo del 2026 en la franja AM 700 a.m. - 1200 p.m. GESTIÓN REALIZADA POR CHAT EVA GESTIONA LFM</t>
  </si>
  <si>
    <t>21870146</t>
  </si>
  <si>
    <t>FS202605091316013039_6628</t>
  </si>
  <si>
    <t>6015290910</t>
  </si>
  <si>
    <t>IPVT:640003803144</t>
  </si>
  <si>
    <t>DANIELA ALEJANDRA CASALLAS CALDERON</t>
  </si>
  <si>
    <t>1014250033</t>
  </si>
  <si>
    <t>3114898569</t>
  </si>
  <si>
    <t>3195574756</t>
  </si>
  <si>
    <t>KR   |78|L   |     |  |CL   |57|D   |     |s 47 APT 201</t>
  </si>
  <si>
    <t>-74.17486441</t>
  </si>
  <si>
    <t>4.60878508</t>
  </si>
  <si>
    <t>3194574756</t>
  </si>
  <si>
    <t>EL RUBI-KENNEDY</t>
  </si>
  <si>
    <t>FS202605091316013039</t>
  </si>
  <si>
    <t>80792780</t>
  </si>
  <si>
    <t>2026-05-10 11:18|Cliente recibe el prÃ³ximo sÃ¡bado en franja am se reagenda por peticion del cliente |HERNAN DARIO JIMENEZ#2026-05-10 11:19|Reagendamiento de cita. inicio de flujo|App chatbot#2026-05-10 11:19|Reagendamiento de cita. se va a realizar la llamada al cliente|App chatbot#2026-05-10 11:22|Reagendamiento de cita. Cliente no respondio la llamada IVR|App chatbot#</t>
  </si>
  <si>
    <t>2026-05-09 13:49|EVA-RESCATE BO Se realiza interacciÃ³n con la titular DANIELA ALEJANDRA CASALLAS CALDERON al nÃºmero 31944756 Indica que la direcciÃ³n correcta es Carrera 78 L 57d 47 sur apto 202 se le indica que debe contar con el recibo de agua luz o gas con el complemento correcto se solicita realizar instalaciÃ³n. Si no es posible la instalaciÃ³n por favor suspender la orden por el motivo correspondiente y evidenciar porque no es posible la instalaciÃ³n indica que es una casa de barrio sin administraciÃ³n con 4 pisos con Contadores Individuales Se procede a agendar para el dÃ­a Domingo 10 de Mayo del 2026 en la franja AM 700 a.m. - 1200 p.m. GESTIÃ“N REALIZADA POR CHAT EVA GESTIONA LFM|LUIS ALEJANDRO FUENTES#</t>
  </si>
  <si>
    <t>17783507350490330</t>
  </si>
  <si>
    <t>CAI_ONT22000010202605091318554198817304</t>
  </si>
  <si>
    <t>&lt;XA_BROADBAND_DATA&gt;&lt;Velocidad&gt;921600&lt;/Velocidad&gt;&lt;TipoIP&gt;DINAMICA&lt;/TipoIP&gt;&lt;ADSL&gt;-&lt;/ADSL&gt;&lt;DireccionIPDSLAM&gt;10.37.53.138&lt;/DireccionIPDSLAM&gt;&lt;UsuarioAcceso&gt;AAF2512710423/2012c773f86c&lt;/UsuarioAcceso&gt;&lt;Passwordid&gt;UD42AK3DP6&lt;/Passwordid&gt;&lt;TechType&gt;FIBRA&lt;/TechType&gt;&lt;OLTCode&gt;OH_BOGALASAO_I_7360&lt;/OLTCode&gt;&lt;OLTRack&gt;0&lt;/OLTRack&gt;&lt;OLTSubRack&gt;0&lt;/OLTSubRack&gt;&lt;OLTBoard&gt;0&lt;/OLTBoard&gt;&lt;OLTPort&gt;0&lt;/OLTPort&gt;&lt;PeSplitterSplitterCode&gt;SS1-67-39&lt;/PeSplitterSplitterCode&gt;&lt;PeTerminalEquipmentDistrCableCode&gt;0&lt;/PeTerminalEquipmentDistrCableCode&gt;&lt;PeTerminalEquipmentType&gt;6&lt;/PeTerminalEquipmentType&gt;&lt;PeTerminalEquipmentCode&gt;ASTUR-CT1/2-67-39&lt;/PeTerminalEquipmentCode&gt;&lt;PeTerminalEquipmentOpticalTerminalCode&gt;ASTUR-CT1/2-67-39&lt;/PeTerminalEquipmentOpticalTerminalCode&gt;&lt;PeTerminalEquipmentClientThreadId&gt;0&lt;/PeTerminalEquipmentClientThreadId&gt;&lt;PeTerminalEquipmentCtoFiberId&gt;8&lt;/PeTerminalEquipmentCtoFiberId&gt;&lt;/XA_BROADBAND_DATA&gt;</t>
  </si>
  <si>
    <t>AGENDAMIENTO_Incumplimiento_Contratista se marca al 3057732029 contesta titular GABRIEL GUSTAVO VARGAS Se agenda para 2026-05-15 12-4PM observacion zona cerrada llamar antes, solicita retirar un deco en total 2, es un conjunto apto 102 int 6 Se valida datos correctos de la orden gestiona VALENTINA RAMIREZ 14/5/2026</t>
  </si>
  <si>
    <t>21884296</t>
  </si>
  <si>
    <t>EC202605131134546164_3615</t>
  </si>
  <si>
    <t>6015292789</t>
  </si>
  <si>
    <t>IPVT:640003805967</t>
  </si>
  <si>
    <t>Gabriel Gustavo Vargas</t>
  </si>
  <si>
    <t>19476711</t>
  </si>
  <si>
    <t>Gabriel Gustavo  Vargas</t>
  </si>
  <si>
    <t>KR   |78|F   |     |  |CL   |0|    |     |  33</t>
  </si>
  <si>
    <t>-74.148073</t>
  </si>
  <si>
    <t>4.62757587</t>
  </si>
  <si>
    <t>3057732029</t>
  </si>
  <si>
    <t>TECHO</t>
  </si>
  <si>
    <t>EC202605131134546164</t>
  </si>
  <si>
    <t>2026-05-14 16:19|Orden es conjunto va para la torre Interior 6 apartamento 102Orden sin complemento |ALBERT BRAYAN GODOY#2026-05-14 16:34|Reagendamiento de cita. se va a realizar la llamada al cliente|App chatbot#2026-05-14 16:35|Se pensÃ³ que era una casa de barrio es conjunto ya a esta hora no dejan ingresar a laborar se reagenda para maÃ±ana franja de am hay que hacerle el complemento torre y apartamento y si es necesario hacerle cambio de dÃ­as|ALBERT BRAYAN GODOY#</t>
  </si>
  <si>
    <t>2026-05-13 16:55|Se habla con el titular Gabriel Gustavo Vargas al celular 3057732029 el cual indica que no solicito 3 decodificadores si no 2 y falta complemento en la direcciÃ³n de TOA ya que el titular indica que la direcciÃ³n completa es KR 78 F CL 0 33 INT 6 APT 102. |ANA MAYERLI GOMEZ#</t>
  </si>
  <si>
    <t>17786929200650176</t>
  </si>
  <si>
    <t>CAI_42000120202605131222001069215056</t>
  </si>
  <si>
    <t>&lt;XA_BROADBAND_DATA&gt;&lt;Velocidad&gt;921600&lt;/Velocidad&gt;&lt;TipoIP&gt;DINAMICA&lt;/TipoIP&gt;&lt;ADSL&gt;-&lt;/ADSL&gt;&lt;DireccionIPDSLAM&gt;10.37.80.42&lt;/DireccionIPDSLAM&gt;&lt;UsuarioAcceso&gt;AAF2512719390/9cc61afb423a&lt;/UsuarioAcceso&gt;&lt;Passwordid&gt;01HQTJB7YC&lt;/Passwordid&gt;&lt;TechType&gt;FIBRA&lt;/TechType&gt;&lt;OLTCode&gt;OH_BOGHIASAJ_I_5800_52000_Asturias_10&lt;/OLTCode&gt;&lt;OLTRack&gt;10&lt;/OLTRack&gt;&lt;OLTSubRack&gt;34&lt;/OLTSubRack&gt;&lt;OLTBoard&gt;8&lt;/OLTBoard&gt;&lt;OLTPort&gt;6&lt;/OLTPort&gt;&lt;PeSplitterSplitterCode&gt;SS1-67-13&lt;/PeSplitterSplitterCode&gt;&lt;PeTerminalEquipmentDistrCableCode&gt;GT1-67-13&lt;/PeTerminalEquipmentDistrCableCode&gt;&lt;PeTerminalEquipmentType&gt;6&lt;/PeTerminalEquipmentType&gt;&lt;PeTerminalEquipmentCode&gt;CT1-67-13&lt;/PeTerminalEquipmentCode&gt;&lt;PeTerminalEquipmentOpticalTerminalCode&gt;CT1-67-13&lt;/PeTerminalEquipmentOpticalTerminalCode&gt;&lt;PeTerminalEquipmentClientThreadId&gt;21&lt;/PeTerminalEquipmentClientThreadId&gt;&lt;PeTerminalEquipmentCtoFiberId&gt;2&lt;/PeTerminalEquipmentCtoFiberId&gt;&lt;/XA_BROADBAND_DATA&gt;</t>
  </si>
  <si>
    <t>21840957</t>
  </si>
  <si>
    <t>FS202605021413252340_7966</t>
  </si>
  <si>
    <t>3203392785 DIGITALPA_03/08/2026 AM CONFIRMADO DOMINGO RECIBE  GRACIAS</t>
  </si>
  <si>
    <t>CLARA ISABEL ESCOBAR COBOS</t>
  </si>
  <si>
    <t>39630342</t>
  </si>
  <si>
    <t>6015280150</t>
  </si>
  <si>
    <t>3203392785</t>
  </si>
  <si>
    <t>KR   |78|D   |BISB |  |CL   |63|A   |     |s 70</t>
  </si>
  <si>
    <t>-74.18263543</t>
  </si>
  <si>
    <t>4.60310275</t>
  </si>
  <si>
    <t>Convergente Plan Voz Ilimitado Nacional 200 Min LDI TRIO_23493 Descuento Convergente LB+BA+TV 100% x 1 Mes_13217  Preferido Fijo Movil Incluido_20030Convergente_Plan Ancha 900Mbps_IPTV 2deco_Mov Ilim_Disney Premium_Trio_25349 Descuento 100% cargo de instalacion Banda Ancha_17733  Cargo de Instalacion Banda Ancha_10319  Descuento Convergente LB+BA+TV 100% x 1 Mes_13217Plan IPTV TRIO_RV_25358 Deco Incluido IPTV_40045  Descuento Convergente LB+BA+TV 100% x 1 Mes_13217  Segundo Deco Incluido IPTV_40098  Bundled_Win+ IPTV E1 y E2_16021</t>
  </si>
  <si>
    <t>FS202605021413252340</t>
  </si>
  <si>
    <t>21857973</t>
  </si>
  <si>
    <t>FS202605061848342546_2296</t>
  </si>
  <si>
    <t>6015288075</t>
  </si>
  <si>
    <t>IPVT:640003800627</t>
  </si>
  <si>
    <t>HENRY HERNANDEZ</t>
  </si>
  <si>
    <t>1030578466</t>
  </si>
  <si>
    <t>3222529719</t>
  </si>
  <si>
    <t>3212092951</t>
  </si>
  <si>
    <t>CL   |26|    |     |s |KR   |89|C   |     | 36 BQU B CAS 5</t>
  </si>
  <si>
    <t>-74.16381928</t>
  </si>
  <si>
    <t>4.64332398</t>
  </si>
  <si>
    <t>FS202605061848342546</t>
  </si>
  <si>
    <t>21865982</t>
  </si>
  <si>
    <t>FS202605081344492808_6080</t>
  </si>
  <si>
    <t>1306181634</t>
  </si>
  <si>
    <t>LUIS ORLANDO CONTRERAS RAMIREZ</t>
  </si>
  <si>
    <t>1030567451</t>
  </si>
  <si>
    <t>KR   |78|B   |     |  |CL   |1|    |     | 10 INT 5 APT 501 APT 501</t>
  </si>
  <si>
    <t>-74.1459028</t>
  </si>
  <si>
    <t>4.62658071</t>
  </si>
  <si>
    <t>3003181960</t>
  </si>
  <si>
    <t>FS202605081344492808</t>
  </si>
  <si>
    <t>2026-05-09 12:15|Cto se encuentra potencia atenuada 25-50 se crea formulario fo-26-575477|ANDRES FELIPE BOHORQUEZ#2026-05-09 12:31|Reporte de daÃ±o masivo. Inicio de flujo|App chatbot#</t>
  </si>
  <si>
    <t>2026-05-08 15:43|Se marca al numero 3003181960 y no se tiene contacto con el titular |PABLO VIVIESCAS#</t>
  </si>
  <si>
    <t>17782659300390234</t>
  </si>
  <si>
    <t>CAI_32000010202605081345304890262973</t>
  </si>
  <si>
    <t>&lt;XA_BROADBAND_DATA&gt;&lt;Velocidad&gt;921600&lt;/Velocidad&gt;&lt;TipoIP&gt;DINAMICA&lt;/TipoIP&gt;&lt;ADSL&gt;-&lt;/ADSL&gt;&lt;DireccionIPDSLAM&gt;10.37.80.42&lt;/DireccionIPDSLAM&gt;&lt;UsuarioAcceso&gt;AAF2512708325/e7fd583b3b0d&lt;/UsuarioAcceso&gt;&lt;Passwordid&gt;AMQB47X8WD&lt;/Passwordid&gt;&lt;TechType&gt;FIBRA&lt;/TechType&gt;&lt;OLTCode&gt;OH_BOGHIASAJ_I_5800_52000_Asturias_10&lt;/OLTCode&gt;&lt;OLTRack&gt;10&lt;/OLTRack&gt;&lt;OLTSubRack&gt;34&lt;/OLTSubRack&gt;&lt;OLTBoard&gt;8&lt;/OLTBoard&gt;&lt;OLTPort&gt;8&lt;/OLTPort&gt;&lt;PeSplitterSplitterCode&gt;SS8-70-13&lt;/PeSplitterSplitterCode&gt;&lt;PeTerminalEquipmentDistrCableCode&gt;GT8-70-13&lt;/PeTerminalEquipmentDistrCableCode&gt;&lt;PeTerminalEquipmentType&gt;6&lt;/PeTerminalEquipmentType&gt;&lt;PeTerminalEquipmentCode&gt;CT8-70/1-71-13&lt;/PeTerminalEquipmentCode&gt;&lt;PeTerminalEquipmentOpticalTerminalCode&gt;CT8-70/1-71-13&lt;/PeTerminalEquipmentOpticalTerminalCode&gt;&lt;PeTerminalEquipmentClientThreadId&gt;47&lt;/PeTerminalEquipmentClientThreadId&gt;&lt;PeTerminalEquipmentCtoFiberId&gt;2&lt;/PeTerminalEquipmentCtoFiberId&gt;&lt;/XA_BROADBAND_DATA&gt;</t>
  </si>
  <si>
    <t>21884267</t>
  </si>
  <si>
    <t>FS202605131131430249_4042</t>
  </si>
  <si>
    <t>1303241943</t>
  </si>
  <si>
    <t>JOSE VARGAS</t>
  </si>
  <si>
    <t>79901823</t>
  </si>
  <si>
    <t>KR   |80|D   |     |  |CL   |11|D   |     | 69</t>
  </si>
  <si>
    <t>-74.13904799</t>
  </si>
  <si>
    <t>4.650335</t>
  </si>
  <si>
    <t>3112061185</t>
  </si>
  <si>
    <t>SNTA CATALINA-KENEDY</t>
  </si>
  <si>
    <t>FS202605131131430249</t>
  </si>
  <si>
    <t>1073714340</t>
  </si>
  <si>
    <t>17786899450590536</t>
  </si>
  <si>
    <t>CAI_32000010202605131132252572511094</t>
  </si>
  <si>
    <t>&lt;XA_BROADBAND_DATA&gt;&lt;Velocidad&gt;921600&lt;/Velocidad&gt;&lt;TipoIP&gt;DINAMICA&lt;/TipoIP&gt;&lt;ADSL&gt;-&lt;/ADSL&gt;&lt;DireccionIPDSLAM&gt;10.37.80.34&lt;/DireccionIPDSLAM&gt;&lt;UsuarioAcceso&gt;AAF2512719829/04f8efb15656&lt;/UsuarioAcceso&gt;&lt;Passwordid&gt;MO9DA4PFM5&lt;/Passwordid&gt;&lt;TechType&gt;FIBRA&lt;/TechType&gt;&lt;OLTCode&gt;OH_BOGHIASAH_I_5800_52000_Asturias_8&lt;/OLTCode&gt;&lt;OLTRack&gt;8&lt;/OLTRack&gt;&lt;OLTSubRack&gt;34&lt;/OLTSubRack&gt;&lt;OLTBoard&gt;1&lt;/OLTBoard&gt;&lt;OLTPort&gt;9&lt;/OLTPort&gt;&lt;PeSplitterSplitterCode&gt;SS7-64-27&lt;/PeSplitterSplitterCode&gt;&lt;PeTerminalEquipmentDistrCableCode&gt;GT7-64-27&lt;/PeTerminalEquipmentDistrCableCode&gt;&lt;PeTerminalEquipmentType&gt;6&lt;/PeTerminalEquipmentType&gt;&lt;PeTerminalEquipmentCode&gt;CT7/8-64-27&lt;/PeTerminalEquipmentCode&gt;&lt;PeTerminalEquipmentOpticalTerminalCode&gt;CT7/8-64-27&lt;/PeTerminalEquipmentOpticalTerminalCode&gt;&lt;PeTerminalEquipmentClientThreadId&gt;29&lt;/PeTerminalEquipmentClientThreadId&gt;&lt;PeTerminalEquipmentCtoFiberId&gt;4&lt;/PeTerminalEquipmentCtoFiberId&gt;&lt;/XA_BROADBAND_DATA&gt;</t>
  </si>
  <si>
    <t>PROYECTO EVA - Se realiza gestión interna. Se deja agenda inicial para el sábado 16 de mayo jornada PM. . Gestionado por DSGT</t>
  </si>
  <si>
    <t>21873873</t>
  </si>
  <si>
    <t>EC202605111103371206_3537</t>
  </si>
  <si>
    <t>1101291359</t>
  </si>
  <si>
    <t>Karen yesennia Vargas perez</t>
  </si>
  <si>
    <t>1022432638</t>
  </si>
  <si>
    <t>CL   |2|A   |     |  |KR   |53|G   |     |  11 APT 201</t>
  </si>
  <si>
    <t>-74.1207277</t>
  </si>
  <si>
    <t>4.61653169</t>
  </si>
  <si>
    <t>3013485646</t>
  </si>
  <si>
    <t>EC202605111103371206</t>
  </si>
  <si>
    <t>21888515</t>
  </si>
  <si>
    <t>EC202605140951107987_0586</t>
  </si>
  <si>
    <t>Jos¿ Mauricio Serrano contreras</t>
  </si>
  <si>
    <t>1093793523</t>
  </si>
  <si>
    <t>Jos¿ Mauricio  Serrano contreras</t>
  </si>
  <si>
    <t>CL   |54|F   |     |s |KR   |93|C   |     |  45</t>
  </si>
  <si>
    <t>-74.189292</t>
  </si>
  <si>
    <t>4.63508138</t>
  </si>
  <si>
    <t>3107374510</t>
  </si>
  <si>
    <t>EC202605140951107987</t>
  </si>
  <si>
    <t>2026-03-03</t>
  </si>
  <si>
    <t>21590739</t>
  </si>
  <si>
    <t>FS202603031111324919_3160</t>
  </si>
  <si>
    <t>2310111340</t>
  </si>
  <si>
    <t>DIANA BOLENA TRIANA MELO</t>
  </si>
  <si>
    <t>1013589760</t>
  </si>
  <si>
    <t>3144273938</t>
  </si>
  <si>
    <t>KR   |71|D   |     |  |CL   |6|    |     |s 94 LCA 3511</t>
  </si>
  <si>
    <t>-74.13534732</t>
  </si>
  <si>
    <t>4.6181502</t>
  </si>
  <si>
    <t>Convergente_MTotal_Naked_Voz Ilim Nal _Ba Ancha 900Mbps_Mov Ilim_Est_1-6__25131 Descuento 100% cargo de instalacion Banda Ancha_17733  Cargo de Instalacion Banda Ancha_10319  Descuento Convergente LB+BA+TV 100% x 1 Mes_13217</t>
  </si>
  <si>
    <t>HIPODROMO DE TECHO 2</t>
  </si>
  <si>
    <t>FS202603031111324919</t>
  </si>
  <si>
    <t>AGENDAMIENTO_se marca al 3042843514 contesta titular Jeison David Orjuela Vivas CARCAMOVIL COLOMBIA  SAS Se agenda para 2026-05-14 AM observacion es un centro comerciao, técnico enviar parafiscales al correo soporteitarrobalacasadelascarcasas.co, 3042843515, técnico llamar antes de ir Se valida datos correctos de la orden gestiona Libardo Rivera 12/5/2026 Go Contact</t>
  </si>
  <si>
    <t>21853670</t>
  </si>
  <si>
    <t>FS202605060848112322_6880</t>
  </si>
  <si>
    <t>1109041742</t>
  </si>
  <si>
    <t>CARCAMOVIL COLOMBIA  SAS</t>
  </si>
  <si>
    <t>901780539-1</t>
  </si>
  <si>
    <t>Jeison David Orjuela Vivas</t>
  </si>
  <si>
    <t>KR   |71|D   |     |  |CL   |6|    |     |s 94 LCA 1631</t>
  </si>
  <si>
    <t>-74.13531003</t>
  </si>
  <si>
    <t>4.61880739</t>
  </si>
  <si>
    <t>Solo Internet Fibra Pyme 900Mbps Cundinamarca_25381 Descuento 100% cargo de instalacion Banda Ancha_17733  Cargo de Instalacion Banda Ancha_10319  Descuento LB + BA + TV_20%x6 (meses 2 al 7)_B2B_25332  Descuento LB + BA + TV_100%x1 (mes 1)_B2B_17871  Autogestion Cloud_19_23344</t>
  </si>
  <si>
    <t>3042843514</t>
  </si>
  <si>
    <t>FS202605060848112322</t>
  </si>
  <si>
    <t>21853890</t>
  </si>
  <si>
    <t>FS202605060945023193_4314</t>
  </si>
  <si>
    <t>RICARDO MAURICIO NARVAEZ PRECIADO</t>
  </si>
  <si>
    <t>1032411487</t>
  </si>
  <si>
    <t>DG   |41|A   |     |s |KR   |28|A   |     | 05 APT 101</t>
  </si>
  <si>
    <t>-74.12580437</t>
  </si>
  <si>
    <t>4.58480768</t>
  </si>
  <si>
    <t>3134840023</t>
  </si>
  <si>
    <t>FS202605060945023193</t>
  </si>
  <si>
    <t>21886242</t>
  </si>
  <si>
    <t>FS202605131554530452_8876</t>
  </si>
  <si>
    <t>6015293819</t>
  </si>
  <si>
    <t>IPVT:640003806510</t>
  </si>
  <si>
    <t>ASTRID JOHANNA BARRERA RAMIREZ</t>
  </si>
  <si>
    <t>52772665</t>
  </si>
  <si>
    <t>CL   |38|    |     |s |KR   |87|F   |     | 24</t>
  </si>
  <si>
    <t>-74.16514935</t>
  </si>
  <si>
    <t>4.63761746</t>
  </si>
  <si>
    <t>3023789335</t>
  </si>
  <si>
    <t>PATIO BONITO III</t>
  </si>
  <si>
    <t>FS202605131554530452</t>
  </si>
  <si>
    <t>AGENDA DISPONIBLE-se marca a los numeros 3104729849 Titular: Daniela Michelly Rodriguez Ospino se confirma fecha cita</t>
  </si>
  <si>
    <t>21847336</t>
  </si>
  <si>
    <t>EC202605041729191555_3592</t>
  </si>
  <si>
    <t>0605232034</t>
  </si>
  <si>
    <t>Daniela Michelly Rodriguez Ospino</t>
  </si>
  <si>
    <t>1000602644</t>
  </si>
  <si>
    <t>CL   |10|B   |     |  |KR   |81|F   |     |  92 TOR 3 B APT 1801 APT 1801</t>
  </si>
  <si>
    <t>-74.14578928</t>
  </si>
  <si>
    <t>4.64884277</t>
  </si>
  <si>
    <t>3104729849</t>
  </si>
  <si>
    <t>EC202605041729191555</t>
  </si>
  <si>
    <t>2026-05-06 16:29|Cliente indica q no sube cuando pueda volver a recibir ya q en el conjunto no dejan ingresar por permisos de admin q ella se comunica para otro dÃ­a |BRANDON MACIAS#2026-05-06 16:29|Reagendamiento de cita. se va a realizar la llamada al cliente|App chatbot#</t>
  </si>
  <si>
    <t>17779369000290161</t>
  </si>
  <si>
    <t>CAI_32000010202605041821406440012857</t>
  </si>
  <si>
    <t>&lt;XA_BROADBAND_DATA&gt;&lt;Velocidad&gt;921600&lt;/Velocidad&gt;&lt;TipoIP&gt;DINAMICA&lt;/TipoIP&gt;&lt;ADSL&gt;-&lt;/ADSL&gt;&lt;DireccionIPDSLAM&gt;10.37.80.38&lt;/DireccionIPDSLAM&gt;&lt;UsuarioAcceso&gt;AAF2512696173/595bc158500b&lt;/UsuarioAcceso&gt;&lt;Passwordid&gt;WCAY5TCL9Y&lt;/Passwordid&gt;&lt;TechType&gt;FIBRA&lt;/TechType&gt;&lt;OLTCode&gt;OH_BOGHIASAI_I_5800_52000_Asturias_9&lt;/OLTCode&gt;&lt;OLTRack&gt;9&lt;/OLTRack&gt;&lt;OLTSubRack&gt;14&lt;/OLTSubRack&gt;&lt;OLTBoard&gt;16&lt;/OLTBoard&gt;&lt;OLTPort&gt;4&lt;/OLTPort&gt;&lt;PeSplitterSplitterCode&gt;SS2-41-27&lt;/PeSplitterSplitterCode&gt;&lt;PeTerminalEquipmentDistrCableCode&gt;GT2-41-27&lt;/PeTerminalEquipmentDistrCableCode&gt;&lt;PeTerminalEquipmentType&gt;15&lt;/PeTerminalEquipmentType&gt;&lt;PeTerminalEquipmentCode&gt;PC2-41-27&lt;/PeTerminalEquipmentCode&gt;&lt;PeTerminalEquipmentOpticalTerminalCode&gt;PC2-41-27&lt;/PeTerminalEquipmentOpticalTerminalCode&gt;&lt;PeTerminalEquipmentClientThreadId&gt;63&lt;/PeTerminalEquipmentClientThreadId&gt;&lt;PeTerminalEquipmentCtoFiberId&gt;5&lt;/PeTerminalEquipmentCtoFiberId&gt;&lt;/XA_BROADBAND_DATA&gt;</t>
  </si>
  <si>
    <t>21863825</t>
  </si>
  <si>
    <t>EC202605080515233847_2921</t>
  </si>
  <si>
    <t>Brandon Alexis S¿nchez Casallas</t>
  </si>
  <si>
    <t>1000117117</t>
  </si>
  <si>
    <t>CL   |60|C   |     |s |KR   |81|D   |     |  06 APT 201</t>
  </si>
  <si>
    <t>-74.18583405</t>
  </si>
  <si>
    <t>4.61294958</t>
  </si>
  <si>
    <t>3170204929</t>
  </si>
  <si>
    <t>BOSA</t>
  </si>
  <si>
    <t>EC202605080515233847</t>
  </si>
  <si>
    <t>2026-05-09 15:45|EC202605080515233847_2921Distancia excedida Cto en toa CGDOS-CT5-109-01Cto mÃ¡s cercana CT 1-112-01|ALBERT BRAYAN GODOY#2026-05-09 15:50|EC202605080515233847_2921Distancia excedida mÃ¡s de 300 metrosCto en toa CGDOS-CT5-109-01Cto mÃ¡s cercana CT 1-112-01|ALBERT BRAYAN GODOY#</t>
  </si>
  <si>
    <t>2026-05-08 12:59|Se llama al titular al numero  3170204929 el cual indica que recibe la instalaciÃ³n el 09 MAYO |PABLO VIVIESCAS#</t>
  </si>
  <si>
    <t>1778235525038019</t>
  </si>
  <si>
    <t>CAI_ONT32000010202605080518459580705124</t>
  </si>
  <si>
    <t>&lt;XA_BROADBAND_DATA&gt;&lt;Velocidad&gt;921600&lt;/Velocidad&gt;&lt;TipoIP&gt;DINAMICA&lt;/TipoIP&gt;&lt;ADSL&gt;-&lt;/ADSL&gt;&lt;DireccionIPDSLAM&gt;10.37.53.242&lt;/DireccionIPDSLAM&gt;&lt;UsuarioAcceso&gt;AAF2512706654/3a7ece47b0d7&lt;/UsuarioAcceso&gt;&lt;Passwordid&gt;363H7KMFOD&lt;/Passwordid&gt;&lt;TechType&gt;FIBRA&lt;/TechType&gt;&lt;OLTCode&gt;OH_BOGALGDOS_I_7360&lt;/OLTCode&gt;&lt;OLTRack&gt;0&lt;/OLTRack&gt;&lt;OLTSubRack&gt;0&lt;/OLTSubRack&gt;&lt;OLTBoard&gt;0&lt;/OLTBoard&gt;&lt;OLTPort&gt;0&lt;/OLTPort&gt;&lt;PeSplitterSplitterCode&gt;SS5-109-01&lt;/PeSplitterSplitterCode&gt;&lt;PeTerminalEquipmentDistrCableCode&gt;0&lt;/PeTerminalEquipmentDistrCableCode&gt;&lt;PeTerminalEquipmentType&gt;6&lt;/PeTerminalEquipmentType&gt;&lt;PeTerminalEquipmentCode&gt;CGDOS-CT5-109-01&lt;/PeTerminalEquipmentCode&gt;&lt;PeTerminalEquipmentOpticalTerminalCode&gt;CGDOS-CT5-109-01&lt;/PeTerminalEquipmentOpticalTerminalCode&gt;&lt;PeTerminalEquipmentClientThreadId&gt;0&lt;/PeTerminalEquipmentClientThreadId&gt;&lt;PeTerminalEquipmentCtoFiberId&gt;2&lt;/PeTerminalEquipmentCtoFiberId&gt;&lt;/XA_BROADBAND_DATA&gt;</t>
  </si>
  <si>
    <t>AGENDA DISPONIBLE-se marca a los numeros 3186910748 6015232599 3144400193 Titular: YULI ANGELICA PIAMBA RODRIGUEZ se confirma fecha cita</t>
  </si>
  <si>
    <t>21846000</t>
  </si>
  <si>
    <t>FS202605041429442033_3818</t>
  </si>
  <si>
    <t>6015232599</t>
  </si>
  <si>
    <t>IPVT:640003797637</t>
  </si>
  <si>
    <t>YULI ANGELICA PIAMBA RODRIGUEZ</t>
  </si>
  <si>
    <t>1018424032</t>
  </si>
  <si>
    <t>3186910748</t>
  </si>
  <si>
    <t>CL   |33|A   |BIS  |s |KR   |78|L   |     | 72</t>
  </si>
  <si>
    <t>-74.1513409</t>
  </si>
  <si>
    <t>4.62780057</t>
  </si>
  <si>
    <t>FS202605041429442033</t>
  </si>
  <si>
    <t>1028663616</t>
  </si>
  <si>
    <t>2026-05-05 16:33|Reporte de daÃ±o masivo. Inicio de flujo|App chatbot#2026-05-05 16:34|Reporte de daÃ±o masivo. Inicio de flujo|App chatbot#2026-05-05 16:38|Reporte de daÃ±o masivo. Inicio de flujo|App chatbot#2026-05-05 16:41|Se valida en predio y nos encontrÃ¡mos la cto CT3/4-56-14 con potencia atenuada |EDWARD STIVEN VARGAS#2026-05-13 11:56|Cliente YULI ANGELICA PIAMBA Rodriguez con nÃºmero de cc 1018424032 nos informa que decÃ­ste del servio y no quiere que instalemos el servicio |EDWARD STIVEN VARGAS#</t>
  </si>
  <si>
    <t>2026-05-06 08:49|Se levanta suspension no tiene caso reportado|JULIAN VICENTE RIVEROS HERRERA#2026-05-07 13:10|Se habla con la titular Yuli al numero 3186910748 la cual indica que  ella desistio del servicio debido a que se demoraron mucho tiempo en realizar la instalacion del plan asi que ya no se encuentra interezada|PABLO VIVIESCAS#</t>
  </si>
  <si>
    <t>17779231250310245</t>
  </si>
  <si>
    <t>CAI_42000120202605041432052141763893</t>
  </si>
  <si>
    <t>&lt;XA_BROADBAND_DATA&gt;&lt;Velocidad&gt;921600&lt;/Velocidad&gt;&lt;TipoIP&gt;DINAMICA&lt;/TipoIP&gt;&lt;ADSL&gt;-&lt;/ADSL&gt;&lt;DireccionIPDSLAM&gt;10.37.80.34&lt;/DireccionIPDSLAM&gt;&lt;UsuarioAcceso&gt;AAF2512695874/9adf9edc739a&lt;/UsuarioAcceso&gt;&lt;Passwordid&gt;OUDI8Q8MVJ&lt;/Passwordid&gt;&lt;TechType&gt;FIBRA&lt;/TechType&gt;&lt;OLTCode&gt;OH_BOGHIASAH_I_5800_52000_Asturias_8&lt;/OLTCode&gt;&lt;OLTRack&gt;8&lt;/OLTRack&gt;&lt;OLTSubRack&gt;34&lt;/OLTSubRack&gt;&lt;OLTBoard&gt;1&lt;/OLTBoard&gt;&lt;OLTPort&gt;2&lt;/OLTPort&gt;&lt;PeSplitterSplitterCode&gt;SS4-56-14&lt;/PeSplitterSplitterCode&gt;&lt;PeTerminalEquipmentDistrCableCode&gt;GT4-56-14&lt;/PeTerminalEquipmentDistrCableCode&gt;&lt;PeTerminalEquipmentType&gt;6&lt;/PeTerminalEquipmentType&gt;&lt;PeTerminalEquipmentCode&gt;CT3/4-56-14&lt;/PeTerminalEquipmentCode&gt;&lt;PeTerminalEquipmentOpticalTerminalCode&gt;CT3/4-56-14&lt;/PeTerminalEquipmentOpticalTerminalCode&gt;&lt;PeTerminalEquipmentClientThreadId&gt;58&lt;/PeTerminalEquipmentClientThreadId&gt;&lt;PeTerminalEquipmentCtoFiberId&gt;9&lt;/PeTerminalEquipmentCtoFiberId&gt;&lt;/XA_BROADBAND_DATA&gt;</t>
  </si>
  <si>
    <t>21858873</t>
  </si>
  <si>
    <t>FS202605070839182773_5012</t>
  </si>
  <si>
    <t>6015104508</t>
  </si>
  <si>
    <t>IPVT:640003800493</t>
  </si>
  <si>
    <t>MARTHA CECILIA ruiz VASQUEZ</t>
  </si>
  <si>
    <t>52072698</t>
  </si>
  <si>
    <t>KR   |68|G   |     |  |CL   |9|C   |     | 97 TOR 5 APT 406 APT 406</t>
  </si>
  <si>
    <t>-74.12518064</t>
  </si>
  <si>
    <t>4.6357481</t>
  </si>
  <si>
    <t>Plan Voz Ilimitado Nacional_RV_25016 Preferido Fijo Movil Incluido_20030  Descuento Cortesia 100% x 1 mes_50502Plan Banda Ancha 900Mbps_IPTV_1_Decos_Trio_25424 Cargo de Instalacion Banda Ancha_10319  Descuento Cortesia 100% x 1 mes_50502Plan IPTV TRIO_RV_25242 Deco Incluido IPTV_40045  Descuento Cortesia 100% x 1 mes_50502</t>
  </si>
  <si>
    <t>3144048885</t>
  </si>
  <si>
    <t>1022413900</t>
  </si>
  <si>
    <t>2026-05-08 10:44|Reporte de daÃ±o masivo. Inicio de flujo|App chatbot#2026-05-08 10:46|Se valida servicio el cual se evidencia que tiene la potencia atenuada en -28 ID de caso nÃºmero 3345678 |SEBASTIAN ALVARADO#</t>
  </si>
  <si>
    <t>17781612500540350</t>
  </si>
  <si>
    <t>CAI_22000010202605070840508193385380</t>
  </si>
  <si>
    <t>&lt;XA_BROADBAND_DATA&gt;&lt;Velocidad&gt;921600&lt;/Velocidad&gt;&lt;TipoIP&gt;DINAMICA&lt;/TipoIP&gt;&lt;ADSL&gt;-&lt;/ADSL&gt;&lt;DireccionIPDSLAM&gt;10.37.80.26&lt;/DireccionIPDSLAM&gt;&lt;UsuarioAcceso&gt;AAF2512703927/1b7145409882&lt;/UsuarioAcceso&gt;&lt;Passwordid&gt;GE65W91F9P&lt;/Passwordid&gt;&lt;TechType&gt;FIBRA&lt;/TechType&gt;&lt;OLTCode&gt;OH_BOGHIASAF_I_5800_52000_Asturias_6&lt;/OLTCode&gt;&lt;OLTRack&gt;6&lt;/OLTRack&gt;&lt;OLTSubRack&gt;34&lt;/OLTSubRack&gt;&lt;OLTBoard&gt;2&lt;/OLTBoard&gt;&lt;OLTPort&gt;9&lt;/OLTPort&gt;&lt;PeSplitterSplitterCode&gt;SS7-76-05&lt;/PeSplitterSplitterCode&gt;&lt;PeTerminalEquipmentDistrCableCode&gt;GT7-76-05&lt;/PeTerminalEquipmentDistrCableCode&gt;&lt;PeTerminalEquipmentType&gt;15&lt;/PeTerminalEquipmentType&gt;&lt;PeTerminalEquipmentCode&gt;PC7-76-05&lt;/PeTerminalEquipmentCode&gt;&lt;PeTerminalEquipmentOpticalTerminalCode&gt;PC7-76-05&lt;/PeTerminalEquipmentOpticalTerminalCode&gt;&lt;PeTerminalEquipmentClientThreadId&gt;5&lt;/PeTerminalEquipmentClientThreadId&gt;&lt;PeTerminalEquipmentCtoFiberId&gt;4&lt;/PeTerminalEquipmentCtoFiberId&gt;&lt;/XA_BROADBAND_DATA&gt;</t>
  </si>
  <si>
    <t>AGENDA DISPONIBLE-se marca a los numeros 3181148156 3104974495 Titular: ANDREA SARAI NAVA MARTELO se confirma fecha cita</t>
  </si>
  <si>
    <t>21856653</t>
  </si>
  <si>
    <t>FS202605061535162484_6489</t>
  </si>
  <si>
    <t>ANDREA SARAI NAVA MARTELO</t>
  </si>
  <si>
    <t>1030708153</t>
  </si>
  <si>
    <t>3104974495</t>
  </si>
  <si>
    <t>KR   |92|    |     |  |CL   |6|C   |     | 39 CAS 102</t>
  </si>
  <si>
    <t>-74.15932041</t>
  </si>
  <si>
    <t>4.65156464</t>
  </si>
  <si>
    <t>3181148156</t>
  </si>
  <si>
    <t>CJR PR CAST ET VII D</t>
  </si>
  <si>
    <t>FS202605061535162484</t>
  </si>
  <si>
    <t>1024554419</t>
  </si>
  <si>
    <t>2026-05-07 10:24|Incumplimiento de cita. se va a realizar la llamada al cliente|App chatbot#</t>
  </si>
  <si>
    <t>17780997700490186</t>
  </si>
  <si>
    <t>CAI_ONT32000010202605061536103433009646</t>
  </si>
  <si>
    <t>&lt;XA_BROADBAND_DATA&gt;&lt;Velocidad&gt;921600&lt;/Velocidad&gt;&lt;TipoIP&gt;DINAMICA&lt;/TipoIP&gt;&lt;ADSL&gt;-&lt;/ADSL&gt;&lt;DireccionIPDSLAM&gt;10.37.53.242&lt;/DireccionIPDSLAM&gt;&lt;UsuarioAcceso&gt;AAF2512701983/bca79680f2f4&lt;/UsuarioAcceso&gt;&lt;Passwordid&gt;P1N4LO96J1&lt;/Passwordid&gt;&lt;TechType&gt;FIBRA&lt;/TechType&gt;&lt;OLTCode&gt;OH_BOGALGDOS_I_7360&lt;/OLTCode&gt;&lt;OLTRack&gt;0&lt;/OLTRack&gt;&lt;OLTSubRack&gt;0&lt;/OLTSubRack&gt;&lt;OLTBoard&gt;0&lt;/OLTBoard&gt;&lt;OLTPort&gt;0&lt;/OLTPort&gt;&lt;PeSplitterSplitterCode&gt;SS2-103-03&lt;/PeSplitterSplitterCode&gt;&lt;PeTerminalEquipmentDistrCableCode&gt;0&lt;/PeTerminalEquipmentDistrCableCode&gt;&lt;PeTerminalEquipmentType&gt;6&lt;/PeTerminalEquipmentType&gt;&lt;PeTerminalEquipmentCode&gt;CGDOS-CT2-103-03&lt;/PeTerminalEquipmentCode&gt;&lt;PeTerminalEquipmentOpticalTerminalCode&gt;CGDOS-CT2-103-03&lt;/PeTerminalEquipmentOpticalTerminalCode&gt;&lt;PeTerminalEquipmentClientThreadId&gt;0&lt;/PeTerminalEquipmentClientThreadId&gt;&lt;PeTerminalEquipmentCtoFiberId&gt;2&lt;/PeTerminalEquipmentCtoFiberId&gt;&lt;/XA_BROADBAND_DATA&gt;</t>
  </si>
  <si>
    <t>Contratista solicita posponer para : 14/05/2026 PM - Fecha inicial de la orden : 14/05/2026 AM - Formulario CONTRATISTA - Gestiona Katherin Gutierrez 14/05/2026</t>
  </si>
  <si>
    <t>21883128</t>
  </si>
  <si>
    <t>FS202605130850100217_3189</t>
  </si>
  <si>
    <t>6015275299</t>
  </si>
  <si>
    <t>IPVT:640003805330</t>
  </si>
  <si>
    <t>PAOLA TATIANA OSPINA QUI¿ONES</t>
  </si>
  <si>
    <t>53083660</t>
  </si>
  <si>
    <t>14119770</t>
  </si>
  <si>
    <t>17842839</t>
  </si>
  <si>
    <t>CL   |6|D   |     |  |KR   |80|B   |     | 89 TOR 7_INT1 APT 204 APT 204</t>
  </si>
  <si>
    <t>-74.15042322</t>
  </si>
  <si>
    <t>4.63824731</t>
  </si>
  <si>
    <t>3017187222</t>
  </si>
  <si>
    <t>FS202605130850100217</t>
  </si>
  <si>
    <t>80807132</t>
  </si>
  <si>
    <t>serialNumber:7493DA2BF6E0 ; WifiSSID:375bb9a2d6eb ; WifiPassword:375bb9a2d6eb</t>
  </si>
  <si>
    <t>2026-05-14 09:55|Cliente tiene que salir atiende mÃ¡s tarde |MARCO EMILIO NOVA#2026-05-14 10:24|3017187222 Paola ospina reagendar horario PM 14 de mayo|MARCO EMILIO NOVA#2026-05-14 17:46|Sin permisos de ingreso por horario|MARCO EMILIO NOVA#2026-05-14 17:47|14-05-2026 17 47Gestion quiebre. Inicio de Flujo.|App chatbot#</t>
  </si>
  <si>
    <t>17786803100690258</t>
  </si>
  <si>
    <t>CAI_22000010202605130851502211756217</t>
  </si>
  <si>
    <t>&lt;XA_BROADBAND_DATA&gt;&lt;Velocidad&gt;921600&lt;/Velocidad&gt;&lt;TipoIP&gt;DINAMICA&lt;/TipoIP&gt;&lt;ADSL&gt;-&lt;/ADSL&gt;&lt;DireccionIPDSLAM&gt;10.37.80.22&lt;/DireccionIPDSLAM&gt;&lt;UsuarioAcceso&gt;AAF2512719345/87ca7bf337a8&lt;/UsuarioAcceso&gt;&lt;Passwordid&gt;SLTRKPP0WR&lt;/Passwordid&gt;&lt;TechType&gt;FIBRA&lt;/TechType&gt;&lt;OLTCode&gt;OH_BOGHIASAE_I_5800_52000_Asturias_5&lt;/OLTCode&gt;&lt;OLTRack&gt;5&lt;/OLTRack&gt;&lt;OLTSubRack&gt;14&lt;/OLTSubRack&gt;&lt;OLTBoard&gt;5&lt;/OLTBoard&gt;&lt;OLTPort&gt;11&lt;/OLTPort&gt;&lt;PeSplitterSplitterCode&gt;SS7-8-29&lt;/PeSplitterSplitterCode&gt;&lt;PeTerminalEquipmentDistrCableCode&gt;GT7-8-29&lt;/PeTerminalEquipmentDistrCableCode&gt;&lt;PeTerminalEquipmentType&gt;15&lt;/PeTerminalEquipmentType&gt;&lt;PeTerminalEquipmentCode&gt;PC7-8-29&lt;/PeTerminalEquipmentCode&gt;&lt;PeTerminalEquipmentOpticalTerminalCode&gt;PC7-8-29&lt;/PeTerminalEquipmentOpticalTerminalCode&gt;&lt;PeTerminalEquipmentClientThreadId&gt;15&lt;/PeTerminalEquipmentClientThreadId&gt;&lt;PeTerminalEquipmentCtoFiberId&gt;1&lt;/PeTerminalEquipmentCtoFiberId&gt;&lt;/XA_BROADBAND_DATA&gt;</t>
  </si>
  <si>
    <t>21882939</t>
  </si>
  <si>
    <t>FS202605130738440175_5770</t>
  </si>
  <si>
    <t>6015256614</t>
  </si>
  <si>
    <t>IPVT:640003806008</t>
  </si>
  <si>
    <t>AURA LETICIA GALVIS CORDOBA</t>
  </si>
  <si>
    <t>53930506</t>
  </si>
  <si>
    <t>3023214057</t>
  </si>
  <si>
    <t>KR   |69|F   |BIS  |  |CL   |1|    |     | 51 APT 201</t>
  </si>
  <si>
    <t>-74.13144349</t>
  </si>
  <si>
    <t>4.622635</t>
  </si>
  <si>
    <t>CENTRO AMERICAS</t>
  </si>
  <si>
    <t>FS202605130738440175</t>
  </si>
  <si>
    <t>1065134721</t>
  </si>
  <si>
    <t>2026-05-13 16:16|13-05-2026 16 16Gestion quiebre. Tecnico no marco motivo de suspension valido.|App chatbot#2026-05-13 16:17|13-05-2026 16 17Gestion quiebre. Inicio de Flujo.|App chatbot#</t>
  </si>
  <si>
    <t>17786759900620185</t>
  </si>
  <si>
    <t>CAI_42000120202605130739504501825440</t>
  </si>
  <si>
    <t>&lt;XA_BROADBAND_DATA&gt;&lt;Velocidad&gt;921600&lt;/Velocidad&gt;&lt;TipoIP&gt;DINAMICA&lt;/TipoIP&gt;&lt;ADSL&gt;-&lt;/ADSL&gt;&lt;DireccionIPDSLAM&gt;10.37.80.18&lt;/DireccionIPDSLAM&gt;&lt;UsuarioAcceso&gt;AAF2512718562/44e034cfdf2a&lt;/UsuarioAcceso&gt;&lt;Passwordid&gt;TXGUN2HL4G&lt;/Passwordid&gt;&lt;TechType&gt;FIBRA&lt;/TechType&gt;&lt;OLTCode&gt;OH_BOGHIASAD_I_5800_52000_Asturias_4&lt;/OLTCode&gt;&lt;OLTRack&gt;4&lt;/OLTRack&gt;&lt;OLTSubRack&gt;34&lt;/OLTSubRack&gt;&lt;OLTBoard&gt;7&lt;/OLTBoard&gt;&lt;OLTPort&gt;8&lt;/OLTPort&gt;&lt;PeSplitterSplitterCode&gt;SS6-26-18&lt;/PeSplitterSplitterCode&gt;&lt;PeTerminalEquipmentDistrCableCode&gt;GT6-26-18&lt;/PeTerminalEquipmentDistrCableCode&gt;&lt;PeTerminalEquipmentType&gt;6&lt;/PeTerminalEquipmentType&gt;&lt;PeTerminalEquipmentCode&gt;CT5/6-26-18&lt;/PeTerminalEquipmentCode&gt;&lt;PeTerminalEquipmentOpticalTerminalCode&gt;CT5/6-26-18&lt;/PeTerminalEquipmentOpticalTerminalCode&gt;&lt;PeTerminalEquipmentClientThreadId&gt;9&lt;/PeTerminalEquipmentClientThreadId&gt;&lt;PeTerminalEquipmentCtoFiberId&gt;12&lt;/PeTerminalEquipmentCtoFiberId&gt;&lt;/XA_BROADBAND_DATA&gt;</t>
  </si>
  <si>
    <t>21887881</t>
  </si>
  <si>
    <t>FS202605132106520418_7788</t>
  </si>
  <si>
    <t>JULIAN DAVID SUAREZ ROBERTO</t>
  </si>
  <si>
    <t>1030669705</t>
  </si>
  <si>
    <t>3182887083</t>
  </si>
  <si>
    <t>KR   |99|    |BIS  |  |CL   |38|C   |     |s 56</t>
  </si>
  <si>
    <t>-74.17532299</t>
  </si>
  <si>
    <t>4.648806</t>
  </si>
  <si>
    <t>FS202605132106520418</t>
  </si>
  <si>
    <t>2026-05-14 14:34|Se llega a predio a validar el servicio el cual identificamos que ya servicio de Tigo se le pregunta al cliente por el servicio el cual indica que el servicio estÃ¡ activo se le explica al cliente que en el momento no se le pued hacer la instalaciÃ³n de Movistar |SANTIAGO DE JESUS ESCOBAR#</t>
  </si>
  <si>
    <t>17787244700550225</t>
  </si>
  <si>
    <t>CAI_ONT32000010202605132107505386877902</t>
  </si>
  <si>
    <t>&lt;XA_BROADBAND_DATA&gt;&lt;Velocidad&gt;921600&lt;/Velocidad&gt;&lt;TipoIP&gt;DINAMICA&lt;/TipoIP&gt;&lt;ADSL&gt;-&lt;/ADSL&gt;&lt;DireccionIPDSLAM&gt;10.37.54.122&lt;/DireccionIPDSLAM&gt;&lt;UsuarioAcceso&gt;AAF2512721853/440b5aad359b&lt;/UsuarioAcceso&gt;&lt;Passwordid&gt;N8U8NLEJHM&lt;/Passwordid&gt;&lt;TechType&gt;FIBRA&lt;/TechType&gt;&lt;OLTCode&gt;OH_BOGALGDOB_I_7360&lt;/OLTCode&gt;&lt;OLTRack&gt;0&lt;/OLTRack&gt;&lt;OLTSubRack&gt;0&lt;/OLTSubRack&gt;&lt;OLTBoard&gt;0&lt;/OLTBoard&gt;&lt;OLTPort&gt;0&lt;/OLTPort&gt;&lt;PeSplitterSplitterCode&gt;SS3-110-12&lt;/PeSplitterSplitterCode&gt;&lt;PeTerminalEquipmentDistrCableCode&gt;0&lt;/PeTerminalEquipmentDistrCableCode&gt;&lt;PeTerminalEquipmentType&gt;6&lt;/PeTerminalEquipmentType&gt;&lt;PeTerminalEquipmentCode&gt;CGDOS-CT3/4-110-12&lt;/PeTerminalEquipmentCode&gt;&lt;PeTerminalEquipmentOpticalTerminalCode&gt;CGDOS-CT3/4-110-12&lt;/PeTerminalEquipmentOpticalTerminalCode&gt;&lt;PeTerminalEquipmentClientThreadId&gt;0&lt;/PeTerminalEquipmentClientThreadId&gt;&lt;PeTerminalEquipmentCtoFiberId&gt;8&lt;/PeTerminalEquipmentCtoFiberId&gt;&lt;/XA_BROADBAND_DATA&gt;</t>
  </si>
  <si>
    <t>21878558</t>
  </si>
  <si>
    <t>FS202605120958340104_4573</t>
  </si>
  <si>
    <t>6015285138</t>
  </si>
  <si>
    <t>IPVT:640003804982</t>
  </si>
  <si>
    <t>JHON JAIRO VASQUEZ IBA¿EZ</t>
  </si>
  <si>
    <t>79822481</t>
  </si>
  <si>
    <t>3202168791</t>
  </si>
  <si>
    <t>JHON VASQUEZ</t>
  </si>
  <si>
    <t>TV   |72|A   |     |  |CL   |44|B   |     |s 13</t>
  </si>
  <si>
    <t>-74.14560975</t>
  </si>
  <si>
    <t>4.59846227</t>
  </si>
  <si>
    <t>3212543966</t>
  </si>
  <si>
    <t>TUNDAMA II</t>
  </si>
  <si>
    <t>FS202605120958340104</t>
  </si>
  <si>
    <t>1000783305</t>
  </si>
  <si>
    <t>2026-05-13 11:58|Buen dÃ­a se valida orden con direcciÃ³n errada direcciÃ³n correcta esTv 72a 44D-13|DANIEL FELIPE ROJAS#</t>
  </si>
  <si>
    <t>17785979900720792</t>
  </si>
  <si>
    <t>CAI_22000010202605120959503372615733</t>
  </si>
  <si>
    <t>&lt;XA_BROADBAND_DATA&gt;&lt;Velocidad&gt;921600&lt;/Velocidad&gt;&lt;TipoIP&gt;DINAMICA&lt;/TipoIP&gt;&lt;ADSL&gt;-&lt;/ADSL&gt;&lt;DireccionIPDSLAM&gt;10.37.80.30&lt;/DireccionIPDSLAM&gt;&lt;UsuarioAcceso&gt;AAF2512716088/f785a8f2387d&lt;/UsuarioAcceso&gt;&lt;Passwordid&gt;YB3U0H8R6W&lt;/Passwordid&gt;&lt;TechType&gt;FIBRA&lt;/TechType&gt;&lt;OLTCode&gt;OH_BOGHIASAG_I_5800_52000_Asturias_7&lt;/OLTCode&gt;&lt;OLTRack&gt;7&lt;/OLTRack&gt;&lt;OLTSubRack&gt;14&lt;/OLTSubRack&gt;&lt;OLTBoard&gt;2&lt;/OLTBoard&gt;&lt;OLTPort&gt;0&lt;/OLTPort&gt;&lt;PeSplitterSplitterCode&gt;SS4-6-25&lt;/PeSplitterSplitterCode&gt;&lt;PeTerminalEquipmentDistrCableCode&gt;GT4-6-25&lt;/PeTerminalEquipmentDistrCableCode&gt;&lt;PeTerminalEquipmentType&gt;6&lt;/PeTerminalEquipmentType&gt;&lt;PeTerminalEquipmentCode&gt;CT4/5-6-25&lt;/PeTerminalEquipmentCode&gt;&lt;PeTerminalEquipmentOpticalTerminalCode&gt;CT4/5-6-25&lt;/PeTerminalEquipmentOpticalTerminalCode&gt;&lt;PeTerminalEquipmentClientThreadId&gt;11&lt;/PeTerminalEquipmentClientThreadId&gt;&lt;PeTerminalEquipmentCtoFiberId&gt;1&lt;/PeTerminalEquipmentCtoFiberId&gt;&lt;/XA_BROADBAND_DATA&gt;</t>
  </si>
  <si>
    <t>AGENDA DISPONIBLE-se marca a los numeros 3024674516 Titular: Fabian Andres Vargas Carrillo se confirma fecha cita</t>
  </si>
  <si>
    <t>21838888</t>
  </si>
  <si>
    <t>EC202605012143049645_0351</t>
  </si>
  <si>
    <t>Fabian Andres Vargas Carrillo</t>
  </si>
  <si>
    <t>1016108564</t>
  </si>
  <si>
    <t>Fabian Andres  Vargas Carrillo</t>
  </si>
  <si>
    <t>TV   |56|A   |     |  |CL   |1|    |     |  14 APT 201</t>
  </si>
  <si>
    <t>-74.12312233</t>
  </si>
  <si>
    <t>4.61645236</t>
  </si>
  <si>
    <t>3024674516</t>
  </si>
  <si>
    <t>OH_BOGHIPRSG_I_5800</t>
  </si>
  <si>
    <t>EC202605012143049645</t>
  </si>
  <si>
    <t>COMFICA</t>
  </si>
  <si>
    <t>BK_BOG_COMF_MARRUE</t>
  </si>
  <si>
    <t>21875644</t>
  </si>
  <si>
    <t>EC202605111514270858_2578</t>
  </si>
  <si>
    <t>Alexander  Pe¿a</t>
  </si>
  <si>
    <t>79757106</t>
  </si>
  <si>
    <t>Alexander Pe¿a</t>
  </si>
  <si>
    <t>TV   |126|    |     |  |CL   |132|B   |     |  25</t>
  </si>
  <si>
    <t>-74.11113733</t>
  </si>
  <si>
    <t>4.74061466</t>
  </si>
  <si>
    <t>Convergente_MTotal_Single_Voz Ilim Nal _Ba Ancha 900Mbps_Mov Ilim_Win Play_Nac_25333 Cargo de Instalacion Banda Ancha_10319  Descuento 100% cargo de instalacion Banda Ancha_17733  Descuento Convergente LB+BA+TV 100% x 1 Mes_13217</t>
  </si>
  <si>
    <t>3183546040</t>
  </si>
  <si>
    <t>OH_BOGHIVRIE_I_5800</t>
  </si>
  <si>
    <t>EC202605111514270858</t>
  </si>
  <si>
    <t>AGENDA DISPONIBLE-se marca a los numeros 3202836850 Titular: David  Florez se confirma fecha cita</t>
  </si>
  <si>
    <t>21877076</t>
  </si>
  <si>
    <t>EC202605111818176931_1519</t>
  </si>
  <si>
    <t>2507191914</t>
  </si>
  <si>
    <t>David  Florez</t>
  </si>
  <si>
    <t>1018513469</t>
  </si>
  <si>
    <t>David Florez</t>
  </si>
  <si>
    <t>CL   |76|    |     |  |KR   |55|    |     |  08 APT 302</t>
  </si>
  <si>
    <t>-74.07397577</t>
  </si>
  <si>
    <t>4.67343656</t>
  </si>
  <si>
    <t>3202836850</t>
  </si>
  <si>
    <t>OH_BOGHIEOLG_I_5800</t>
  </si>
  <si>
    <t>EC202605111818176931</t>
  </si>
  <si>
    <t>21877791</t>
  </si>
  <si>
    <t>EC202605112224597850_4309</t>
  </si>
  <si>
    <t>Contratista solicita posponer para : 16/05/2026 AM - Fecha inicial de la orden : 13/05/2026 PM - Formulario CONTRATISTA - Gestiona Karol Molano 13/05/2026 null</t>
  </si>
  <si>
    <t>2309071055</t>
  </si>
  <si>
    <t>diego andres perez valero</t>
  </si>
  <si>
    <t>80901026</t>
  </si>
  <si>
    <t>DG   |89|A   |     |  |KR   |116|A   |     |  35 TOR 14 APT 203 APT 203</t>
  </si>
  <si>
    <t>-74.11739049</t>
  </si>
  <si>
    <t>4.72948921</t>
  </si>
  <si>
    <t>3188646057</t>
  </si>
  <si>
    <t>OH_BOGHIEOLF_I_5800</t>
  </si>
  <si>
    <t>EC202605112224597850</t>
  </si>
  <si>
    <t>21880345</t>
  </si>
  <si>
    <t>EC202605121357217116_9989</t>
  </si>
  <si>
    <t>6015291218</t>
  </si>
  <si>
    <t>IPVT:640003805421</t>
  </si>
  <si>
    <t>Brandon Mauricio Mateus Otalora</t>
  </si>
  <si>
    <t>1030631578</t>
  </si>
  <si>
    <t>Brandon Mauricio  Mateus Otalora</t>
  </si>
  <si>
    <t>CL   |32|    |     |s |KR   |24|A   |     |  11 APT 502</t>
  </si>
  <si>
    <t>-74.11620829</t>
  </si>
  <si>
    <t>4.58327197</t>
  </si>
  <si>
    <t>3197157549</t>
  </si>
  <si>
    <t>OH_BOGALPRSH_I_7360</t>
  </si>
  <si>
    <t>EC202605121357217116</t>
  </si>
  <si>
    <t>21881050</t>
  </si>
  <si>
    <t>EC202605121528252173_7314</t>
  </si>
  <si>
    <t>0507251258</t>
  </si>
  <si>
    <t>Oscar Andres Cubides Lemus</t>
  </si>
  <si>
    <t>1011322016</t>
  </si>
  <si>
    <t>KR   |26|    |     |  |CL   |45|C   |     |  66 APT 201</t>
  </si>
  <si>
    <t>-74.07583046</t>
  </si>
  <si>
    <t>4.6373986</t>
  </si>
  <si>
    <t>3194895535</t>
  </si>
  <si>
    <t>OH_BOGHICHRC_I_5800</t>
  </si>
  <si>
    <t>EC202605121528252173</t>
  </si>
  <si>
    <t>21882326</t>
  </si>
  <si>
    <t>EC202605121850458780_9501</t>
  </si>
  <si>
    <t>Leidy Tatiana Bonilla motta</t>
  </si>
  <si>
    <t>1030542397</t>
  </si>
  <si>
    <t>Leidy Tatiana  Bonilla motta</t>
  </si>
  <si>
    <t>KR   |141|B   |     |  |CL   |143|B   |     |  26</t>
  </si>
  <si>
    <t>-74.1143897</t>
  </si>
  <si>
    <t>4.75176152</t>
  </si>
  <si>
    <t>3014565309</t>
  </si>
  <si>
    <t>EC202605121850458780</t>
  </si>
  <si>
    <t>21883051</t>
  </si>
  <si>
    <t>EC202605130820502332_5297</t>
  </si>
  <si>
    <t>2003031919</t>
  </si>
  <si>
    <t>Julian David Ramirez Rozo</t>
  </si>
  <si>
    <t>1027280091</t>
  </si>
  <si>
    <t>KR   |68|B   |     |  |CL   |78|    |     |  29 INT 3 APT 401 APT 401</t>
  </si>
  <si>
    <t>-74.08243535</t>
  </si>
  <si>
    <t>4.68310386</t>
  </si>
  <si>
    <t>3222875377</t>
  </si>
  <si>
    <t>METROPOLI-BARRI UNID</t>
  </si>
  <si>
    <t>OH_BOGHIEOLI_I_5800</t>
  </si>
  <si>
    <t>EC202605130820502332</t>
  </si>
  <si>
    <t>21883732</t>
  </si>
  <si>
    <t>EC202605131024564829_0467</t>
  </si>
  <si>
    <t>Hector Ivan Zamora Ocampo</t>
  </si>
  <si>
    <t>80186663</t>
  </si>
  <si>
    <t>KR   |104|    |     |  |CL   |153|A   |     |  69</t>
  </si>
  <si>
    <t>-74.09166252</t>
  </si>
  <si>
    <t>4.75561799</t>
  </si>
  <si>
    <t>Convergente_MTotal_Single_Voz Ilim Nal _Ba Ancha 900Mbps_Mov Ilim_Nac_25421 Cargo de Instalacion Banda Ancha_10319  Descuento 100% cargo de instalacion Banda Ancha_17733  Descuento Convergente LB+BA+TV 100% x 1 Mes_13217</t>
  </si>
  <si>
    <t>3103438243</t>
  </si>
  <si>
    <t>OH_BOGALVRIG_I_7360</t>
  </si>
  <si>
    <t>EC202605131024564829</t>
  </si>
  <si>
    <t>21884962</t>
  </si>
  <si>
    <t>EC202605131304293397_9894</t>
  </si>
  <si>
    <t>1412191955</t>
  </si>
  <si>
    <t>natalai  ortega</t>
  </si>
  <si>
    <t>1032498402</t>
  </si>
  <si>
    <t>natalai ortega</t>
  </si>
  <si>
    <t>CL   |66|    |     |  |KR   |4|A   |     |  59</t>
  </si>
  <si>
    <t>-74.05715414</t>
  </si>
  <si>
    <t>4.64900228</t>
  </si>
  <si>
    <t>3115990156</t>
  </si>
  <si>
    <t>OH_BOGHICERB_I_5800</t>
  </si>
  <si>
    <t>EC202605131304293397</t>
  </si>
  <si>
    <t>21885335</t>
  </si>
  <si>
    <t>EC202605131357203131_6267</t>
  </si>
  <si>
    <t>Martha Patricia Castro torres</t>
  </si>
  <si>
    <t>52375279</t>
  </si>
  <si>
    <t>Martha Patricia  Castro torres</t>
  </si>
  <si>
    <t>CL   |70|C   |     |  |KR   |104|C   |     |  10</t>
  </si>
  <si>
    <t>-74.12076081</t>
  </si>
  <si>
    <t>4.70448058</t>
  </si>
  <si>
    <t>3115329198</t>
  </si>
  <si>
    <t>OH_BOGALEIVB_I_7360</t>
  </si>
  <si>
    <t>EC202605131357203131</t>
  </si>
  <si>
    <t>21886816</t>
  </si>
  <si>
    <t>EC202605131653203489_1336</t>
  </si>
  <si>
    <t>0809031050</t>
  </si>
  <si>
    <t>Nicolas  Ferro</t>
  </si>
  <si>
    <t>1018507249</t>
  </si>
  <si>
    <t>Nicolas Ferro</t>
  </si>
  <si>
    <t>CL   |67|A   |     |  |KR   |68|B   |     |  37 APT 203</t>
  </si>
  <si>
    <t>-74.08996943</t>
  </si>
  <si>
    <t>4.67495429</t>
  </si>
  <si>
    <t>3113375588</t>
  </si>
  <si>
    <t>OH_BOGHIEOLE_I_5800</t>
  </si>
  <si>
    <t>EC202605131653203489</t>
  </si>
  <si>
    <t>21887101</t>
  </si>
  <si>
    <t>EC202605131736398354_5805</t>
  </si>
  <si>
    <t>2403290323</t>
  </si>
  <si>
    <t>Christian  Benitez Bossio</t>
  </si>
  <si>
    <t>1019073753</t>
  </si>
  <si>
    <t>Christian Benitez Bossio</t>
  </si>
  <si>
    <t>CL   |110|    |     |  |KR   |14|B   |     |  15 APT 303</t>
  </si>
  <si>
    <t>-74.0437451</t>
  </si>
  <si>
    <t>4.69321261</t>
  </si>
  <si>
    <t>3125475502</t>
  </si>
  <si>
    <t>OH_BOGALPJON_T_7360</t>
  </si>
  <si>
    <t>EC202605131736398354</t>
  </si>
  <si>
    <t>21887945</t>
  </si>
  <si>
    <t>EC202605140610192416_1985</t>
  </si>
  <si>
    <t>8709070209</t>
  </si>
  <si>
    <t>Cesar augusto Garcia latorre</t>
  </si>
  <si>
    <t>80009657</t>
  </si>
  <si>
    <t>KR   |72|C   |     |  |CL   |23|    |     |  40 TOR 2 APT 205 APT 205</t>
  </si>
  <si>
    <t>-74.12008459</t>
  </si>
  <si>
    <t>4.66136763</t>
  </si>
  <si>
    <t>3203063000</t>
  </si>
  <si>
    <t>OH_BOGHISTRD_I_5800</t>
  </si>
  <si>
    <t>EC202605140610192416</t>
  </si>
  <si>
    <t>21888700</t>
  </si>
  <si>
    <t>EC202605141014231358_1063</t>
  </si>
  <si>
    <t>Leonardo  Valencia perez</t>
  </si>
  <si>
    <t>1061657603</t>
  </si>
  <si>
    <t>Leonardo Valencia perez</t>
  </si>
  <si>
    <t>CL   |70|D   |     |  |KR   |116|B   |     |  39 APT 201</t>
  </si>
  <si>
    <t>-74.13410635</t>
  </si>
  <si>
    <t>4.71532858</t>
  </si>
  <si>
    <t>3212250195</t>
  </si>
  <si>
    <t>EC202605141014231358</t>
  </si>
  <si>
    <t>21889215</t>
  </si>
  <si>
    <t>EC202605141119420277_1130</t>
  </si>
  <si>
    <t>1209111559</t>
  </si>
  <si>
    <t>Rodrigo Alejandro GONZALEZ</t>
  </si>
  <si>
    <t>1012338189</t>
  </si>
  <si>
    <t>KR   |55|    |     |  |CL   |67|A   |     |  88</t>
  </si>
  <si>
    <t>-74.07887351</t>
  </si>
  <si>
    <t>4.66671485</t>
  </si>
  <si>
    <t>3108621028</t>
  </si>
  <si>
    <t>OH_BOGHISTRE_I_5800</t>
  </si>
  <si>
    <t>EC202605141119420277</t>
  </si>
  <si>
    <t>21889226</t>
  </si>
  <si>
    <t>EC202605141126226779_1115</t>
  </si>
  <si>
    <t>Carlos garzon Garzon Mora</t>
  </si>
  <si>
    <t>80543347</t>
  </si>
  <si>
    <t>Carlos garzon  Garzon Mora</t>
  </si>
  <si>
    <t>CL   |70|B   |     |  |KR   |111|    |     |  82</t>
  </si>
  <si>
    <t>-74.12928936</t>
  </si>
  <si>
    <t>4.70835676</t>
  </si>
  <si>
    <t>3504176238</t>
  </si>
  <si>
    <t>EC202605141126226779</t>
  </si>
  <si>
    <t>21889257</t>
  </si>
  <si>
    <t>EC202605141126431869_2554</t>
  </si>
  <si>
    <t>Regularizacion agendamiento - CC</t>
  </si>
  <si>
    <t>Yesid Alexander Lopez Parra</t>
  </si>
  <si>
    <t>1014216604</t>
  </si>
  <si>
    <t>Yesid Alexander  Lopez Parra</t>
  </si>
  <si>
    <t>KR   |110|    |     |  |CL   |64|    |     |  40 APT 1</t>
  </si>
  <si>
    <t>-74.13030048</t>
  </si>
  <si>
    <t>4.70100202</t>
  </si>
  <si>
    <t>3212366510</t>
  </si>
  <si>
    <t>OH_BOGALEIVC_I_7360</t>
  </si>
  <si>
    <t>EC202605141126431869</t>
  </si>
  <si>
    <t>21900511</t>
  </si>
  <si>
    <t>EC202605141712125140_4348</t>
  </si>
  <si>
    <t>Karen Viviana Torres Pelaez</t>
  </si>
  <si>
    <t>1014176073</t>
  </si>
  <si>
    <t>Karen Viviana  Torres Pelaez</t>
  </si>
  <si>
    <t>CL   |84|A   |BIS  |  |KR   |87|    |     |  04 APT 1</t>
  </si>
  <si>
    <t>-74.09926054</t>
  </si>
  <si>
    <t>4.70708093</t>
  </si>
  <si>
    <t>3187023889</t>
  </si>
  <si>
    <t>OH_BOGHIEOLA_I_5800</t>
  </si>
  <si>
    <t>EC202605141712125140</t>
  </si>
  <si>
    <t>21900594</t>
  </si>
  <si>
    <t>EC202605141718536043_0198</t>
  </si>
  <si>
    <t>Maria  Caceres</t>
  </si>
  <si>
    <t>1000695615</t>
  </si>
  <si>
    <t>Maria Caceres</t>
  </si>
  <si>
    <t>KR   |14|L   |     |  |CL   |69|C   |     |s 08 PIS 2</t>
  </si>
  <si>
    <t>-74.12016239</t>
  </si>
  <si>
    <t>4.52385166</t>
  </si>
  <si>
    <t>3227522581</t>
  </si>
  <si>
    <t>OH_BOGALMCOE_I_7360</t>
  </si>
  <si>
    <t>EC202605141718536043</t>
  </si>
  <si>
    <t>21900600</t>
  </si>
  <si>
    <t>EC202605141719429089_6566</t>
  </si>
  <si>
    <t>8404270312</t>
  </si>
  <si>
    <t>Angie Lorena Buitrago Mora</t>
  </si>
  <si>
    <t>1022405164</t>
  </si>
  <si>
    <t>KR   |75|A   |     |  |CL   |20|    |     |  60 TOR 4 APT 1409 APT 1409</t>
  </si>
  <si>
    <t>-74.12421601</t>
  </si>
  <si>
    <t>4.65546493</t>
  </si>
  <si>
    <t>3125644023</t>
  </si>
  <si>
    <t>OH_BOGHISTRF_I_5800</t>
  </si>
  <si>
    <t>EC202605141719429089</t>
  </si>
  <si>
    <t>21900783</t>
  </si>
  <si>
    <t>EC202605141735180919_5792</t>
  </si>
  <si>
    <t>Shailon Nicolle Camargo Alarcon</t>
  </si>
  <si>
    <t>1011322676</t>
  </si>
  <si>
    <t>CL   |34|    |     |s |KR   |13|I   |     |  11</t>
  </si>
  <si>
    <t>-74.11601257</t>
  </si>
  <si>
    <t>4.57504142</t>
  </si>
  <si>
    <t>3007072781</t>
  </si>
  <si>
    <t>EL PESEBRE</t>
  </si>
  <si>
    <t>OH_BOGHIMCOS_I_5800</t>
  </si>
  <si>
    <t>EC202605141735180919</t>
  </si>
  <si>
    <t>21900904</t>
  </si>
  <si>
    <t>EC202605141744579230_7786</t>
  </si>
  <si>
    <t>6015293893</t>
  </si>
  <si>
    <t>IPVT:640003807309</t>
  </si>
  <si>
    <t>Diego Andr¿s Coqueco Campos</t>
  </si>
  <si>
    <t>1004148948</t>
  </si>
  <si>
    <t>Diego Andr¿s  Coqueco Campos</t>
  </si>
  <si>
    <t>CL   |6|A   |     |  |KR   |15|    |     |  68 APT 201</t>
  </si>
  <si>
    <t>-74.08541815</t>
  </si>
  <si>
    <t>4.5985087</t>
  </si>
  <si>
    <t>3123736776</t>
  </si>
  <si>
    <t>OH_BOGHIPRSD_I_5800</t>
  </si>
  <si>
    <t>EC202605141744579230</t>
  </si>
  <si>
    <t>2026-03-10</t>
  </si>
  <si>
    <t>21625005</t>
  </si>
  <si>
    <t>FS202603102232215722_7569</t>
  </si>
  <si>
    <t>DIGITAL_PA  11/03/2026 12M- 4 PM 3175670672</t>
  </si>
  <si>
    <t>Maria Cortes</t>
  </si>
  <si>
    <t>1019098201</t>
  </si>
  <si>
    <t>CL   |109|    |     |  |KR   |11|    |     | 70 TOR 1 APT 201 APT 201</t>
  </si>
  <si>
    <t>-74.03991089</t>
  </si>
  <si>
    <t>4.69069981</t>
  </si>
  <si>
    <t>Plan Banda Ancha 900Mbps Solo Internet_Nacional__25150 Cargo de Instalacion Banda Ancha_10319  Descuento Cortesia 100% x 1 mes_50502</t>
  </si>
  <si>
    <t>3124354332</t>
  </si>
  <si>
    <t>OH_BOGALPJOD_T_7360</t>
  </si>
  <si>
    <t>FS202603102232215722</t>
  </si>
  <si>
    <t>21828462</t>
  </si>
  <si>
    <t>FS202604291124311527_5789</t>
  </si>
  <si>
    <t>LLAMAR ANTES DE IR 3025922145</t>
  </si>
  <si>
    <t>GUSTAVO FORERO CORONADO</t>
  </si>
  <si>
    <t>19444643</t>
  </si>
  <si>
    <t>KR   |12|    |     |  |CL   |16|    |     | 51</t>
  </si>
  <si>
    <t>-74.07610931</t>
  </si>
  <si>
    <t>4.60533128</t>
  </si>
  <si>
    <t>3025922145</t>
  </si>
  <si>
    <t>OH_BOGHICTRB_I_5800</t>
  </si>
  <si>
    <t>FS202604291124311527</t>
  </si>
  <si>
    <t>RESCATEBO_Incumplimiento_Contratista Se marca al número 3144258855 titular CLAUDIA GARCIA Contesta indica que la dirección correcta CJR Quintas de la 80 KR 83 A CL 75-50 CAS 93 Cliente solicita la visita lo mas temprano posible por temas médicos, manifiesta varios incumplimientos solicita el servicio con urgencia e indica que de no realizarse la instalación cancela el servicio, favor cumplir con la instalación, cliente cuenta con el recibo publico con la dirección correcta indica que suspenden la orden y no van al predio ni se comunican con el cliente. , se agrega número adicional 3132779771 indica que es un conjunto de casas, con 2 pisos, con Contadores Individuales, se valida datos correctos se agenda para el día 2026-05-16 en la franja AM 700 a.m. - 1200 p.m. Gestiona OA 10/5/2026</t>
  </si>
  <si>
    <t>21842695</t>
  </si>
  <si>
    <t>FS202605031409561940_0578</t>
  </si>
  <si>
    <t>6015104722</t>
  </si>
  <si>
    <t>IPVT:640003797554</t>
  </si>
  <si>
    <t>CLAUDIA GARCIA</t>
  </si>
  <si>
    <t>52089321</t>
  </si>
  <si>
    <t>0017126886</t>
  </si>
  <si>
    <t>17126886</t>
  </si>
  <si>
    <t>KR   |83|A   |     |  |CL   |75|    |     | 50 CAS 93</t>
  </si>
  <si>
    <t>-74.10120257</t>
  </si>
  <si>
    <t>4.69812403</t>
  </si>
  <si>
    <t>Plan Voz Ilimitado Nacional_RV_25188 Descuento Convergente LB+BA+TV 100% x 1 Mes_13217  Preferido Fijo Movil Incluido_20030Convergente_Plan Ancha 900Mbps_Mov Ilim_Trio_25422 Descuento 100% cargo de instalacion Banda Ancha_17733  Cargo de Instalacion Banda Ancha_10319  Descuento Convergente LB+BA+TV 100% x 1 Mes_13217Plan IPTV TRIO_RV_25427 Deco Incluido IPTV_40045  Descuento Convergente LB+BA+TV 100% x 1 Mes_13217  Segundo Deco Incluido IPTV_40098  Bundled_Decos Adicionales IPTV_10933</t>
  </si>
  <si>
    <t>3144258855</t>
  </si>
  <si>
    <t>OH_BOGHIEOLB_I_5800</t>
  </si>
  <si>
    <t>21848597</t>
  </si>
  <si>
    <t>FS202605050909412135_9457</t>
  </si>
  <si>
    <t>Contratista solicita posponer para : 26/05/2026 AM - Fecha inicial de la orden : 12/05/2026 AM - Formulario CONTRATISTA - Gestiona Katherin Gutierrez 12/05/2026 null</t>
  </si>
  <si>
    <t>6015259751</t>
  </si>
  <si>
    <t>IPVT:640003798450</t>
  </si>
  <si>
    <t>SANDRA ZULIMA MORA LEON</t>
  </si>
  <si>
    <t>52709531</t>
  </si>
  <si>
    <t>0016812500</t>
  </si>
  <si>
    <t>CL   |127|F   |     |  |KR   |93|    |     | 06 APT 201</t>
  </si>
  <si>
    <t>-74.09333086</t>
  </si>
  <si>
    <t>4.72159672</t>
  </si>
  <si>
    <t>Plan Voz Ilimitado Nacional_RV_25188 Descuento Convergente LB+BA+TV 100% x 1 Mes_13217  Preferido Fijo Movil Incluido_20030  Bundled_Bloqueos_20265Convergente_Plan Ancha 900Mbps_Mov Ilim_Trio_25422 Descuento 100% cargo de instalacion Banda Ancha_17733  Descuento Convergente LB+BA+TV 100% x 1 Mes_13217Plan IPTV TRIO_RV_25427 Deco Incluido IPTV_40045  Descuento Convergente LB+BA+TV 100% x 1 Mes_13217  Segundo Deco Incluido IPTV_40098</t>
  </si>
  <si>
    <t>3165295843</t>
  </si>
  <si>
    <t>OH_BOGHIVRID_I_5800</t>
  </si>
  <si>
    <t>FS202605050909412135</t>
  </si>
  <si>
    <t>21849830</t>
  </si>
  <si>
    <t>FS202605051147422773_1518</t>
  </si>
  <si>
    <t>Contratista solicita posponer para : 14/05/2026 AM - Fecha inicial de la orden : 11/05/2026 PM - Formulario CONTRATISTA - Gestiona Katherin Gutierrez 08/05/2026 null</t>
  </si>
  <si>
    <t>MARIA VICTORIA TORRES PERALTA</t>
  </si>
  <si>
    <t>51890032</t>
  </si>
  <si>
    <t>3103460252</t>
  </si>
  <si>
    <t>KR   |47|A   |     |  |CL   |113|    |     | 30 INT 4 APT 104 APT 104</t>
  </si>
  <si>
    <t>-74.05744954</t>
  </si>
  <si>
    <t>4.69792703</t>
  </si>
  <si>
    <t>OH_BOGHIMATE_I_5800</t>
  </si>
  <si>
    <t>FS202605051147422773</t>
  </si>
  <si>
    <t>21850978</t>
  </si>
  <si>
    <t>FS202605051429492290_2797</t>
  </si>
  <si>
    <t>Contratista solicita posponer para : 11/05/2026 PM - Fecha inicial de la orden : 09/05/2026 PM - Formulario CONTRATISTA - Gestiona Katherin Gutierrez 09/05/2026 null  Por favor en lo posible llegar antes de mediodía porque la administración del edificio no permite este tipo de instalaciones después de mediodía</t>
  </si>
  <si>
    <t>6015253947</t>
  </si>
  <si>
    <t>IPVT:640003799095</t>
  </si>
  <si>
    <t>JUAN CAMILO MEJIA VARGAS</t>
  </si>
  <si>
    <t>1019053072</t>
  </si>
  <si>
    <t>12582393</t>
  </si>
  <si>
    <t>KR   |9|A   |     |  |CL   |96|    |     | 22 APT 402</t>
  </si>
  <si>
    <t>-74.04336883</t>
  </si>
  <si>
    <t>4.67867093</t>
  </si>
  <si>
    <t>3164098411</t>
  </si>
  <si>
    <t>FS202605051429492290</t>
  </si>
  <si>
    <t>21853786</t>
  </si>
  <si>
    <t>FS202605060906393185_8566</t>
  </si>
  <si>
    <t>DIGITAL_PA  07/05/2026  12:00:00 - 19:00:00  3184925183 3175631886</t>
  </si>
  <si>
    <t>ANDREA PAOLA CARRANZA CAICEDO</t>
  </si>
  <si>
    <t>1012410712</t>
  </si>
  <si>
    <t>CL   |67|B   |     |  |KR   |105|    |     | 87</t>
  </si>
  <si>
    <t>-74.12423294</t>
  </si>
  <si>
    <t>4.69951543</t>
  </si>
  <si>
    <t>3184925183</t>
  </si>
  <si>
    <t>OH_BOGALEIVA_I_7360</t>
  </si>
  <si>
    <t>FS202605060906393185</t>
  </si>
  <si>
    <t>AGENDAMIENTO_Torre_se marca al 3205348621 contesta titular GHILAINE ANDREA DELGADO DIAZ  Se agenda para 2026-05-16 AM observacion llamar antes de ir 3205348621, permiten ingreso hasta las 11 am  Se valida datos correctos de la orden gestiona YINET AMAYA 12/5/2026 Go Contact</t>
  </si>
  <si>
    <t>21860828</t>
  </si>
  <si>
    <t>FS202605071238583291_9240</t>
  </si>
  <si>
    <t>6015245896</t>
  </si>
  <si>
    <t>IPVT:640003801029</t>
  </si>
  <si>
    <t>GHILAINE ANDREA DELGADO DIAZ</t>
  </si>
  <si>
    <t>1140859112</t>
  </si>
  <si>
    <t>3205348621</t>
  </si>
  <si>
    <t>KR   |14|    |     |  |CL   |49|    |     | 55 APT 418</t>
  </si>
  <si>
    <t>-74.06739119</t>
  </si>
  <si>
    <t>4.63714385</t>
  </si>
  <si>
    <t>OH_BOGHICHRD_I_5800</t>
  </si>
  <si>
    <t>FS202605071238583291</t>
  </si>
  <si>
    <t>21864234</t>
  </si>
  <si>
    <t>FS202605080922463813_6518</t>
  </si>
  <si>
    <t>Contratista solicita posponer para : 16/05/2026 AM - Fecha inicial de la orden : 09/05/2026 PM - Formulario CONTRATISTA - Gestiona Katherin Gutierrez 09/05/2026 null</t>
  </si>
  <si>
    <t>FAVIAN MAURICIO BRICE¿O GARCIA</t>
  </si>
  <si>
    <t>1014197032</t>
  </si>
  <si>
    <t>KR   |77|    |     |  |CL   |77|A   |     | 53 APT 2</t>
  </si>
  <si>
    <t>-74.09514649</t>
  </si>
  <si>
    <t>4.696858</t>
  </si>
  <si>
    <t>3222342987</t>
  </si>
  <si>
    <t>FS202605080922463813</t>
  </si>
  <si>
    <t>21865793</t>
  </si>
  <si>
    <t>FS202605081315192803_2643</t>
  </si>
  <si>
    <t>1201191507</t>
  </si>
  <si>
    <t>ADRIANA RODRIGUEZ CASTIBLANCO</t>
  </si>
  <si>
    <t>52110970</t>
  </si>
  <si>
    <t>0017207635</t>
  </si>
  <si>
    <t>3166866737</t>
  </si>
  <si>
    <t>KR   |40|C   |     |  |CL   |1|H   |     | 68 APT 201</t>
  </si>
  <si>
    <t>-74.11364809</t>
  </si>
  <si>
    <t>4.61018406</t>
  </si>
  <si>
    <t>OH_BOGHIPRSO_I_5800</t>
  </si>
  <si>
    <t>FS202605081315192803</t>
  </si>
  <si>
    <t>PROYECTO EVA - Se realiza gestión interna. Se deja agenda inicial para el día Martes, 12 de Mayo del 2026 en la franja AM 700 a.m. - 1200 p.m. Gestionado por LFM</t>
  </si>
  <si>
    <t>21868538</t>
  </si>
  <si>
    <t>FS202605090854464181_9004</t>
  </si>
  <si>
    <t>6015251829</t>
  </si>
  <si>
    <t>IPVT:640003802921</t>
  </si>
  <si>
    <t>LUIS ALFONSO DIAZ</t>
  </si>
  <si>
    <t>80737933</t>
  </si>
  <si>
    <t>14531597</t>
  </si>
  <si>
    <t>CL   |46|    |     |  |KR   |3|    |     | 22 APT 202</t>
  </si>
  <si>
    <t>-74.06166765</t>
  </si>
  <si>
    <t>4.63216056</t>
  </si>
  <si>
    <t>3178552279</t>
  </si>
  <si>
    <t>FS202605090854464181</t>
  </si>
  <si>
    <t>21869930</t>
  </si>
  <si>
    <t>FS202605091240343752_8853</t>
  </si>
  <si>
    <t>Contratista solicita posponer para : 16/05/2026 AM - Fecha inicial de la orden : 11/05/2026 PM - Formulario CONTRATISTA - Gestiona Katherin Gutierrez 11/05/2026 null</t>
  </si>
  <si>
    <t>9508020857</t>
  </si>
  <si>
    <t>STEVEN JOSE DIAZ POLANCO</t>
  </si>
  <si>
    <t>1001185092</t>
  </si>
  <si>
    <t>3103413646</t>
  </si>
  <si>
    <t>CL   |46|    |     |  |KR   |5|    |     | 21 TOR 7 APT 104 APT 104</t>
  </si>
  <si>
    <t>-74.06255472</t>
  </si>
  <si>
    <t>4.63183134</t>
  </si>
  <si>
    <t>FS202605091240343752</t>
  </si>
  <si>
    <t>AGENDAMIENTO_Incumplimieto_Cliente_se marca al 3142143850 contesta titular KAREN RUIZ BERNAL  Se agenda para 2026-05-19 AM observacion suba urbano conjunto cerros de la lorena con restriccion ingreso apartir de las 8.00am direccion cerradaaaa cliente no tiene disponibilidad antes Se valida datos correctos de la orden gestiona JULIANNA PEDROZA 12/5/2026 Go Contact</t>
  </si>
  <si>
    <t>21869956</t>
  </si>
  <si>
    <t>FS202605091242454263_3073</t>
  </si>
  <si>
    <t>KAREN RUIZ BERNAL</t>
  </si>
  <si>
    <t>1020718738</t>
  </si>
  <si>
    <t>3142143850</t>
  </si>
  <si>
    <t>TV   |88|    |     |  |CL   |145|    |     | 32 TOR 1 APT 504 APT 504</t>
  </si>
  <si>
    <t>-74.08268121</t>
  </si>
  <si>
    <t>4.7385438</t>
  </si>
  <si>
    <t>OH_BOGALVRIH_I_7360</t>
  </si>
  <si>
    <t>FS202605091242454263</t>
  </si>
  <si>
    <t>21869686</t>
  </si>
  <si>
    <t>FS202605091206194247_7077</t>
  </si>
  <si>
    <t>GLORIA ELIZABETH SIERRA CASTILLO</t>
  </si>
  <si>
    <t>53052300</t>
  </si>
  <si>
    <t>0016460600</t>
  </si>
  <si>
    <t>0012527827</t>
  </si>
  <si>
    <t>CL   |70|D   |     |  |KR   |106|A   |     | 11</t>
  </si>
  <si>
    <t>-74.1236345</t>
  </si>
  <si>
    <t>4.70622633</t>
  </si>
  <si>
    <t>3017856811</t>
  </si>
  <si>
    <t>21870323</t>
  </si>
  <si>
    <t>FS202605091356012991_0228</t>
  </si>
  <si>
    <t>Contratista solicita posponer para : 21/05/2026 AM - Fecha inicial de la orden : 13/05/2026 AM - Formulario CONTRATISTA - Gestiona Katherin Gutierrez 13/05/2026 null</t>
  </si>
  <si>
    <t>2202140642</t>
  </si>
  <si>
    <t>LOREN EZPELETA MERCHAN</t>
  </si>
  <si>
    <t>52256546</t>
  </si>
  <si>
    <t>CL   |78|    |     |  |KR   |12|    |     | 29 TOR 4 APT 1201 APT 1201</t>
  </si>
  <si>
    <t>-74.05602847</t>
  </si>
  <si>
    <t>4.66317477</t>
  </si>
  <si>
    <t>3164650597</t>
  </si>
  <si>
    <t>OH_BOGALPJOC_T_7360</t>
  </si>
  <si>
    <t>FS202605091356012991</t>
  </si>
  <si>
    <t>21870368</t>
  </si>
  <si>
    <t>FS202605091402013264_3185</t>
  </si>
  <si>
    <t>6015290980</t>
  </si>
  <si>
    <t>IPVT:640003803185</t>
  </si>
  <si>
    <t>YOIS ALEJANDRA MARTIN PINTO</t>
  </si>
  <si>
    <t>1019120639</t>
  </si>
  <si>
    <t>CL   |156|C   |     |  |KR   |100|A   |     | 18 APT 1</t>
  </si>
  <si>
    <t>-74.08711447</t>
  </si>
  <si>
    <t>4.75656234</t>
  </si>
  <si>
    <t>3143848768</t>
  </si>
  <si>
    <t>OH_BOGALVRIB_I_7360</t>
  </si>
  <si>
    <t>FS202605091402013264</t>
  </si>
  <si>
    <t>21871452</t>
  </si>
  <si>
    <t>FS202605091952143167_6469</t>
  </si>
  <si>
    <t>6015291220</t>
  </si>
  <si>
    <t>IPVT:640003803214</t>
  </si>
  <si>
    <t>NICOLAS DAVID QUINTANA MORENO</t>
  </si>
  <si>
    <t>1010132519</t>
  </si>
  <si>
    <t>DG   |46|    |     |s |KR   |5|H   |     | 50</t>
  </si>
  <si>
    <t>-74.11107283</t>
  </si>
  <si>
    <t>4.56137253</t>
  </si>
  <si>
    <t>3102001182</t>
  </si>
  <si>
    <t>PUERTO RICO</t>
  </si>
  <si>
    <t>FS202605091952143167</t>
  </si>
  <si>
    <t>21871975</t>
  </si>
  <si>
    <t>FS202605101042504222_4018</t>
  </si>
  <si>
    <t>Contratista solicita posponer para : 15/05/2026 AM - Fecha inicial de la orden : 14/05/2026 PM - Formulario CONTRATISTA - Gestiona Karol Molano 11/05/2026 null</t>
  </si>
  <si>
    <t>1307301039</t>
  </si>
  <si>
    <t>ERIKA TATIANA PATI¿O XIMENEZ</t>
  </si>
  <si>
    <t>1001326758</t>
  </si>
  <si>
    <t>3195779062</t>
  </si>
  <si>
    <t>CL   |1|F   |     |  |KR   |28|A   |     | 15 APT 303</t>
  </si>
  <si>
    <t>-74.10196117</t>
  </si>
  <si>
    <t>4.59933364</t>
  </si>
  <si>
    <t>FS202605101042504222</t>
  </si>
  <si>
    <t>21872038</t>
  </si>
  <si>
    <t>FS202605101139453819_1206</t>
  </si>
  <si>
    <t>6015217796</t>
  </si>
  <si>
    <t>IPVT:640003803135</t>
  </si>
  <si>
    <t>MARTA INES GUERRERO</t>
  </si>
  <si>
    <t>52551037</t>
  </si>
  <si>
    <t>3174923688</t>
  </si>
  <si>
    <t>3154809268</t>
  </si>
  <si>
    <t>CL   |151|F   |     |  |KR   |133|    |     | 50 APT 302</t>
  </si>
  <si>
    <t>-74.10547407</t>
  </si>
  <si>
    <t>4.75802429</t>
  </si>
  <si>
    <t>3160439234</t>
  </si>
  <si>
    <t>COMPARTIR SUBA</t>
  </si>
  <si>
    <t>FS202605101139453819</t>
  </si>
  <si>
    <t>21873338</t>
  </si>
  <si>
    <t>FS202605110949513236_7955</t>
  </si>
  <si>
    <t>6015172412</t>
  </si>
  <si>
    <t>IPVT:640003803119</t>
  </si>
  <si>
    <t>ADRIANA MARIA VARELA LOPEZ</t>
  </si>
  <si>
    <t>32103091</t>
  </si>
  <si>
    <t>00000000</t>
  </si>
  <si>
    <t>CL   |67|A   |BIS  |  |KR   |65|A   |     | 42 APT 201</t>
  </si>
  <si>
    <t>-74.0865653</t>
  </si>
  <si>
    <t>4.67244522</t>
  </si>
  <si>
    <t>3132667213</t>
  </si>
  <si>
    <t>FS202605110949513236</t>
  </si>
  <si>
    <t>21873400</t>
  </si>
  <si>
    <t>FS202605111000044244_7607</t>
  </si>
  <si>
    <t>Contratista solicita posponer para : 19/05/2026 AM - Fecha inicial de la orden : 14/05/2026 AM - Formulario CONTRATISTA - Gestiona Katherin Gutierrez 12/05/2026 null</t>
  </si>
  <si>
    <t>9402170508</t>
  </si>
  <si>
    <t>CATALINA LONDO¿O REYES</t>
  </si>
  <si>
    <t>1019025927</t>
  </si>
  <si>
    <t>16177116</t>
  </si>
  <si>
    <t>CL   |55|    |     |  |KR   |10|    |     | 72 OFI 401</t>
  </si>
  <si>
    <t>-74.06432002</t>
  </si>
  <si>
    <t>4.64221979</t>
  </si>
  <si>
    <t>3046379715</t>
  </si>
  <si>
    <t>21873851</t>
  </si>
  <si>
    <t>FS202605111059333188_6279</t>
  </si>
  <si>
    <t>6015203552</t>
  </si>
  <si>
    <t>IPVT:640003803664</t>
  </si>
  <si>
    <t>DIEGO ENRIQUE SARMIENTO BENAVIDES</t>
  </si>
  <si>
    <t>80074727</t>
  </si>
  <si>
    <t>0212212552</t>
  </si>
  <si>
    <t>5606916</t>
  </si>
  <si>
    <t>CL   |23|    |BIS  |  |KR   |28|    |     | 20 INT 1 APT 202 APT 202</t>
  </si>
  <si>
    <t>-74.08285995</t>
  </si>
  <si>
    <t>4.62198849</t>
  </si>
  <si>
    <t>3197917884</t>
  </si>
  <si>
    <t>USATAMA</t>
  </si>
  <si>
    <t>OH_BOGHIPRSF_I_5800</t>
  </si>
  <si>
    <t>FS202605111059333188</t>
  </si>
  <si>
    <t>21874360</t>
  </si>
  <si>
    <t>FS202605111159403225_0441</t>
  </si>
  <si>
    <t>Contratista solicita posponer para : 19/05/2026 AM - Fecha inicial de la orden : 12/05/2026 AM - Formulario CONTRATISTA - Gestiona Katherin Gutierrez 12/05/2026 null</t>
  </si>
  <si>
    <t>8504010130</t>
  </si>
  <si>
    <t>JOSE ORLANDO CORTES MOTTA</t>
  </si>
  <si>
    <t>1026301400</t>
  </si>
  <si>
    <t>16459492</t>
  </si>
  <si>
    <t>KR   |15|    |     |  |CL   |119|    |     | 43 OFI 304</t>
  </si>
  <si>
    <t>-74.04344185</t>
  </si>
  <si>
    <t>4.69951331</t>
  </si>
  <si>
    <t>3155978395</t>
  </si>
  <si>
    <t>OH_BOGALBIZA_T_7360</t>
  </si>
  <si>
    <t>FS202605111159403225</t>
  </si>
  <si>
    <t>EVA-RESCATE BO Se realiza interacción con la titular ALEX ANDRES GONZALEZ GONZALEZ al número 3102828494 Indica que no desea la telefonía dentro del servicio de trio solo desea el servicio de BA y TV se le indica que solo existen 3 tipos de planes y que el servicio al ser con decos viene incluida la telefonía y esta no se puede retirar e indica que acepta el servicio, indica que es un conjunto de torres,  Se procede a agendar para el día Sábado, 16 de Mayo del 2026 en la franja AM 700 a.m. - 1200 p.m. GESTIÓN REALIZADA POR CHAT EVA GESTIONA Cafa</t>
  </si>
  <si>
    <t>21874690</t>
  </si>
  <si>
    <t>FS202605111244424293_1919</t>
  </si>
  <si>
    <t>6015222754</t>
  </si>
  <si>
    <t>IPVT:640003804023</t>
  </si>
  <si>
    <t>ALEX ANDRES GONZALEZ GONZALEZ</t>
  </si>
  <si>
    <t>1014203667</t>
  </si>
  <si>
    <t>KR   |122|D   |     |  |CL   |129|B   |     | 11 TOR 175 APT 203 APT 203</t>
  </si>
  <si>
    <t>-74.10891784</t>
  </si>
  <si>
    <t>4.73451015</t>
  </si>
  <si>
    <t>3102828494</t>
  </si>
  <si>
    <t>OH_BOGHIVRIF_I_5800</t>
  </si>
  <si>
    <t>FS202605111244424293</t>
  </si>
  <si>
    <t>21874958</t>
  </si>
  <si>
    <t>FS202605111324004305_7282</t>
  </si>
  <si>
    <t>2206010421</t>
  </si>
  <si>
    <t>sofia lara galvis</t>
  </si>
  <si>
    <t>1001220361</t>
  </si>
  <si>
    <t>CL   |147|    |     |  |KR   |12|    |     | 52 TOR 2 APT 1409 APT 1409</t>
  </si>
  <si>
    <t>-74.03531035</t>
  </si>
  <si>
    <t>4.72722574</t>
  </si>
  <si>
    <t>3153373456</t>
  </si>
  <si>
    <t>OH_BOGALBIZD_T_7360</t>
  </si>
  <si>
    <t>FS202605111324004305</t>
  </si>
  <si>
    <t>21875037</t>
  </si>
  <si>
    <t>FS202605111339433544_9443</t>
  </si>
  <si>
    <t>Contratista solicita posponer para : 13/05/2026 AM - Fecha inicial de la orden : 12/05/2026 AM - Formulario CONTRATISTA - Gestiona Katherin Gutierrez 12/05/2026 null Buenas Tardes, Por favor de su ayuda con la instalación a primera hora el jueves 13  Llegar después de 13:30 PM</t>
  </si>
  <si>
    <t>DUVAN JOSE BARCELO rojano</t>
  </si>
  <si>
    <t>1085114157</t>
  </si>
  <si>
    <t>3125769149</t>
  </si>
  <si>
    <t>KR   |110|    |     |  |CL   |68|C   |     | 26 APT 2</t>
  </si>
  <si>
    <t>-74.12784237</t>
  </si>
  <si>
    <t>4.70473067</t>
  </si>
  <si>
    <t>FS202605111339433544</t>
  </si>
  <si>
    <t>21875970</t>
  </si>
  <si>
    <t>FS202605111557304005_4219</t>
  </si>
  <si>
    <t>Contratista solicita posponer para : 16/05/2026 AM - Fecha inicial de la orden : 14/05/2026 AM - Formulario CONTRATISTA - Gestiona Katherin Gutierrez 12/05/2026 null</t>
  </si>
  <si>
    <t>9002130048</t>
  </si>
  <si>
    <t>JEOFFREY PARDO DIAZ</t>
  </si>
  <si>
    <t>79565579</t>
  </si>
  <si>
    <t>15471888</t>
  </si>
  <si>
    <t>KR   |89|    |     |  |CL   |19|A   |     | 50 TOR 4 APT 205 APT 205</t>
  </si>
  <si>
    <t>-74.13456297</t>
  </si>
  <si>
    <t>4.66522155</t>
  </si>
  <si>
    <t>3186666686</t>
  </si>
  <si>
    <t>OH_BOGHISTRG_I_5800</t>
  </si>
  <si>
    <t>FS202605111557304005</t>
  </si>
  <si>
    <t>21877378</t>
  </si>
  <si>
    <t>FS202605111927103210_3852</t>
  </si>
  <si>
    <t>6015282040</t>
  </si>
  <si>
    <t>IPVT:640003804661</t>
  </si>
  <si>
    <t>OLGA LUCIA HERRERA RIA¿O</t>
  </si>
  <si>
    <t>52061642</t>
  </si>
  <si>
    <t>3188002302</t>
  </si>
  <si>
    <t>13670869</t>
  </si>
  <si>
    <t>CL   |31|    |     |s |KR   |6|B   |     |e 18 APT 201</t>
  </si>
  <si>
    <t>-74.08720807</t>
  </si>
  <si>
    <t>4.55927741</t>
  </si>
  <si>
    <t>OH_BOGALMCOF_I_7360</t>
  </si>
  <si>
    <t>FS202605111927103210</t>
  </si>
  <si>
    <t>21878387</t>
  </si>
  <si>
    <t>FS202605120937040029_9843</t>
  </si>
  <si>
    <t>6015285943</t>
  </si>
  <si>
    <t>IPVT:640003804788</t>
  </si>
  <si>
    <t>ADRIANA LUCIA RAMIREZ Vera</t>
  </si>
  <si>
    <t>40374403</t>
  </si>
  <si>
    <t>3204741621</t>
  </si>
  <si>
    <t>3102743373</t>
  </si>
  <si>
    <t>KR   |96|A   |     |  |CL   |152|    |     | 31 INT 5 APT 201 APT 201</t>
  </si>
  <si>
    <t>-74.08656479</t>
  </si>
  <si>
    <t>4.7499445</t>
  </si>
  <si>
    <t>CAMPANELLA</t>
  </si>
  <si>
    <t>FS202605120937040029</t>
  </si>
  <si>
    <t>21878402</t>
  </si>
  <si>
    <t>FS202605120939100009_4575</t>
  </si>
  <si>
    <t>0707041923</t>
  </si>
  <si>
    <t>SALOME DAZA</t>
  </si>
  <si>
    <t>1025062462</t>
  </si>
  <si>
    <t>CL   |55|    |     |  |KR   |7|    |     | 19 APT 505</t>
  </si>
  <si>
    <t>-74.06258147</t>
  </si>
  <si>
    <t>4.6413317</t>
  </si>
  <si>
    <t>3229314135</t>
  </si>
  <si>
    <t>21878764</t>
  </si>
  <si>
    <t>FS202605121027440052_3583</t>
  </si>
  <si>
    <t>6015288603</t>
  </si>
  <si>
    <t>IPVT:640003804794</t>
  </si>
  <si>
    <t>OLGA SARMIENTO</t>
  </si>
  <si>
    <t>1065833604</t>
  </si>
  <si>
    <t>KR   |26|    |     |  |CL   |15|    |     | 49</t>
  </si>
  <si>
    <t>-74.09036096</t>
  </si>
  <si>
    <t>4.61012187</t>
  </si>
  <si>
    <t>3206789351</t>
  </si>
  <si>
    <t>OH_BOGHIPRSE_I_5800</t>
  </si>
  <si>
    <t>FS202605121027440052</t>
  </si>
  <si>
    <t>21879463</t>
  </si>
  <si>
    <t>FS202605121149390115_1295</t>
  </si>
  <si>
    <t>YANETH DEL PILAR PE¿A CURTIDOR</t>
  </si>
  <si>
    <t>52073883</t>
  </si>
  <si>
    <t>3145906139</t>
  </si>
  <si>
    <t>CL   |131|A   |     |  |KR   |98|B   |     | 05</t>
  </si>
  <si>
    <t>-74.09427503</t>
  </si>
  <si>
    <t>4.73242373</t>
  </si>
  <si>
    <t>3174393174</t>
  </si>
  <si>
    <t>FS202605121149390115</t>
  </si>
  <si>
    <t>21879704</t>
  </si>
  <si>
    <t>FS202605121212580152_8545</t>
  </si>
  <si>
    <t>9209220849</t>
  </si>
  <si>
    <t>MARIA LUISA FORERO NU¿EZ</t>
  </si>
  <si>
    <t>52416049</t>
  </si>
  <si>
    <t>16709173</t>
  </si>
  <si>
    <t>06709173</t>
  </si>
  <si>
    <t>CL   |82|    |     |  |KR   |102|    |     | 79 BQU 12 APT 408 APT 408</t>
  </si>
  <si>
    <t>-74.11223164</t>
  </si>
  <si>
    <t>4.7146116</t>
  </si>
  <si>
    <t>3153740221</t>
  </si>
  <si>
    <t>OH_BOGHIEOLJ_I_5800</t>
  </si>
  <si>
    <t>FS202605121212580152</t>
  </si>
  <si>
    <t>21879878</t>
  </si>
  <si>
    <t>FS202605121239460095_0731</t>
  </si>
  <si>
    <t>2210190240</t>
  </si>
  <si>
    <t>ANDRES FELIPE RUIDIAZ ACOSTA</t>
  </si>
  <si>
    <t>1085171516</t>
  </si>
  <si>
    <t>3112006642</t>
  </si>
  <si>
    <t>3124258770</t>
  </si>
  <si>
    <t>KR   |69|A   |     |  |CL   |66|    |     | 19</t>
  </si>
  <si>
    <t>-74.09290668</t>
  </si>
  <si>
    <t>4.67612162</t>
  </si>
  <si>
    <t>3116905433</t>
  </si>
  <si>
    <t>FS202605121239460095</t>
  </si>
  <si>
    <t>21879990</t>
  </si>
  <si>
    <t>FS202605121251550081_2451</t>
  </si>
  <si>
    <t>6015289463</t>
  </si>
  <si>
    <t>IPVT:640003804879</t>
  </si>
  <si>
    <t>SANDRA MILENA RUA</t>
  </si>
  <si>
    <t>1004744258</t>
  </si>
  <si>
    <t>3246870169</t>
  </si>
  <si>
    <t>DG   |48|I   |     |s |KR   |5|    |     | 12 APT 2</t>
  </si>
  <si>
    <t>-74.10767099</t>
  </si>
  <si>
    <t>4.557298</t>
  </si>
  <si>
    <t>PRINCESA BOCHICA</t>
  </si>
  <si>
    <t>FS202605121251550081</t>
  </si>
  <si>
    <t>21880321</t>
  </si>
  <si>
    <t>FS202605121350150128_8512</t>
  </si>
  <si>
    <t>Reasignar cita para jornada PM 12:00-4:00 pm</t>
  </si>
  <si>
    <t>9407282140</t>
  </si>
  <si>
    <t>MARIA JOSE RODRIGUEZ PINZON</t>
  </si>
  <si>
    <t>1034576045</t>
  </si>
  <si>
    <t>CL   |86|A   |     |  |KR   |111|A   |     | 49 TOR 6 APT 502 APT 502</t>
  </si>
  <si>
    <t>-74.11283581</t>
  </si>
  <si>
    <t>4.7232759</t>
  </si>
  <si>
    <t>3182789942</t>
  </si>
  <si>
    <t>21880351</t>
  </si>
  <si>
    <t>FS202605121404300112_8564</t>
  </si>
  <si>
    <t>6015291592</t>
  </si>
  <si>
    <t>IPVT:640003805249</t>
  </si>
  <si>
    <t>ROICARDO MANUEL RODRIGUEZ MONTERROSA</t>
  </si>
  <si>
    <t>1000182327</t>
  </si>
  <si>
    <t>KR   |115|    |     |  |CL   |63|B   |     | 20</t>
  </si>
  <si>
    <t>-74.14204867</t>
  </si>
  <si>
    <t>4.70919856</t>
  </si>
  <si>
    <t>3226770877</t>
  </si>
  <si>
    <t>FS202605121404300112</t>
  </si>
  <si>
    <t>21880624</t>
  </si>
  <si>
    <t>FS202605121435590164_9945</t>
  </si>
  <si>
    <t>0902091628</t>
  </si>
  <si>
    <t>DANIEL ABRIL SOLUCI¿NES PARA LA INDUSTRIA DE LA CONFECCI¿N S.A.S</t>
  </si>
  <si>
    <t>901507180-3</t>
  </si>
  <si>
    <t>3118094244</t>
  </si>
  <si>
    <t>Hermann Daniel Abril Luque</t>
  </si>
  <si>
    <t>CL   |53|    |     |  |KR   |18|A   |     | 26</t>
  </si>
  <si>
    <t>-74.07037979</t>
  </si>
  <si>
    <t>4.64132357</t>
  </si>
  <si>
    <t>FS202605121435590164</t>
  </si>
  <si>
    <t>21880879</t>
  </si>
  <si>
    <t>FS202605121505160111_9046</t>
  </si>
  <si>
    <t>Maribel Ayala</t>
  </si>
  <si>
    <t>1019057477</t>
  </si>
  <si>
    <t>KR   |136|    |     |  |CL   |130|A   |     | 31 CAS 9 MZA H</t>
  </si>
  <si>
    <t>-74.11681884</t>
  </si>
  <si>
    <t>4.74204677</t>
  </si>
  <si>
    <t>3219834851</t>
  </si>
  <si>
    <t>21881314</t>
  </si>
  <si>
    <t>FS202605121602440198_8857</t>
  </si>
  <si>
    <t>1706030519</t>
  </si>
  <si>
    <t>LAURA PAOLA BRISE¿O</t>
  </si>
  <si>
    <t>53159971</t>
  </si>
  <si>
    <t>KR   |63|    |     |  |CL   |73|    |     | 17</t>
  </si>
  <si>
    <t>-74.08118249</t>
  </si>
  <si>
    <t>4.675279</t>
  </si>
  <si>
    <t>3152191558</t>
  </si>
  <si>
    <t>OH_BOGHIEOLH_I_5800</t>
  </si>
  <si>
    <t>FS202605121602440198</t>
  </si>
  <si>
    <t>SE AGENDA SEGUN LAS OBSERVACIONES DIGITAL_PA; GESTIONA ANA LOPEZ 12/05/2026</t>
  </si>
  <si>
    <t>21881307</t>
  </si>
  <si>
    <t>FS202605121605240127_4207</t>
  </si>
  <si>
    <t>2209220652</t>
  </si>
  <si>
    <t>ALEJANDRO QUINTANA</t>
  </si>
  <si>
    <t>1072704288</t>
  </si>
  <si>
    <t>3184152562</t>
  </si>
  <si>
    <t>3153055040</t>
  </si>
  <si>
    <t>KR   |7|    |     |  |CL   |70|A   |     | 21 APT 205</t>
  </si>
  <si>
    <t>-74.0561369</t>
  </si>
  <si>
    <t>4.6539387</t>
  </si>
  <si>
    <t>AGENDAMIENTO_Incumplimiento_Contratista se marca al 3144702647 contesta titular IVAN ANDRES REYES POVEDA Se agenda para 2026-05-15 AM observacion zona cerrada torre 6 apto 1201, adicional 3214907572 contesta jimena Se valida datos correctos de la orden gestiona VALENTINA RAMIREZ 14/5/2026</t>
  </si>
  <si>
    <t>21881456</t>
  </si>
  <si>
    <t>FS202605121622590139_1530</t>
  </si>
  <si>
    <t>6015292160</t>
  </si>
  <si>
    <t>IPVT:640003805258</t>
  </si>
  <si>
    <t>IVAN ANDRES REYES POVEDA</t>
  </si>
  <si>
    <t>80191814</t>
  </si>
  <si>
    <t>CL   |66|    |     |  |KR   |59|    |     | 31</t>
  </si>
  <si>
    <t>-74.08456509</t>
  </si>
  <si>
    <t>4.66598676</t>
  </si>
  <si>
    <t>3144702647</t>
  </si>
  <si>
    <t>FS202605121622590139</t>
  </si>
  <si>
    <t>21881328</t>
  </si>
  <si>
    <t>FS202605121606130241_2612</t>
  </si>
  <si>
    <t>9407250537</t>
  </si>
  <si>
    <t>MARIA DEL PILAR AGUIRRE</t>
  </si>
  <si>
    <t>38285936</t>
  </si>
  <si>
    <t>KR   |111|C   |     |  |CL   |86|A   |     | 68 TOR 18 APT 502 APT 502</t>
  </si>
  <si>
    <t>-74.11147902</t>
  </si>
  <si>
    <t>4.7237251</t>
  </si>
  <si>
    <t>3205800250</t>
  </si>
  <si>
    <t>FS202605121606130241</t>
  </si>
  <si>
    <t>21881844</t>
  </si>
  <si>
    <t>FS202605121718480154_9299</t>
  </si>
  <si>
    <t>8912302111</t>
  </si>
  <si>
    <t>JAIME ANDRES RUBIO RUBIO</t>
  </si>
  <si>
    <t>80875100</t>
  </si>
  <si>
    <t>KR   |10|    |     |  |CL   |134|    |     | 07 LCA CNT 311</t>
  </si>
  <si>
    <t>-74.0351584</t>
  </si>
  <si>
    <t>4.71404939</t>
  </si>
  <si>
    <t>3112058522</t>
  </si>
  <si>
    <t>OH_BOGALBIZB_T_7360</t>
  </si>
  <si>
    <t>FS202605121718480154</t>
  </si>
  <si>
    <t>21881877</t>
  </si>
  <si>
    <t>FS202605121720170275_5117</t>
  </si>
  <si>
    <t>1602181307</t>
  </si>
  <si>
    <t>DANNA VALENTINA TAVERA MENDOZA</t>
  </si>
  <si>
    <t>1000706447</t>
  </si>
  <si>
    <t>CL   |76|    |     |  |KR   |60|    |     | 28 LCA 201</t>
  </si>
  <si>
    <t>-74.0776016</t>
  </si>
  <si>
    <t>4.67604654</t>
  </si>
  <si>
    <t>3143618121</t>
  </si>
  <si>
    <t>FS202605121720170275</t>
  </si>
  <si>
    <t>AGENDA DISPONIBLE-se marca a los numeros 3176828416 Titular: ALEJANDRO ENRIQUE SILVA RODRIGUEZ se confirma fecha cita</t>
  </si>
  <si>
    <t>21881861</t>
  </si>
  <si>
    <t>FS202605121724570159_8880</t>
  </si>
  <si>
    <t>0705271000</t>
  </si>
  <si>
    <t>ALEJANDRO ENRIQUE SILVA RODRIGUEZ</t>
  </si>
  <si>
    <t>930144</t>
  </si>
  <si>
    <t>KR   |18|    |     |  |CL   |86|    |     | 19 APT 202</t>
  </si>
  <si>
    <t>-74.0564049</t>
  </si>
  <si>
    <t>4.67221426</t>
  </si>
  <si>
    <t>3176828416</t>
  </si>
  <si>
    <t>FS202605121724570159</t>
  </si>
  <si>
    <t>21889111</t>
  </si>
  <si>
    <t>FS202605141110550600_9729</t>
  </si>
  <si>
    <t>6015251136</t>
  </si>
  <si>
    <t>IPVT:640003807048</t>
  </si>
  <si>
    <t>VICTOR ALFONSO VARON</t>
  </si>
  <si>
    <t>1022381074</t>
  </si>
  <si>
    <t>KR   |100|    |     |  |CL   |138|A   |     | 06 INT 3 APT 309 APT 309</t>
  </si>
  <si>
    <t>-74.09284203</t>
  </si>
  <si>
    <t>4.73947653</t>
  </si>
  <si>
    <t>3176468412</t>
  </si>
  <si>
    <t>FS202605141110550600</t>
  </si>
  <si>
    <t>21889287</t>
  </si>
  <si>
    <t>FS202605141131530622_3888</t>
  </si>
  <si>
    <t>CRISTIAN DANIEL SEPULVEDA AYA</t>
  </si>
  <si>
    <t>1000718528</t>
  </si>
  <si>
    <t>3214589474</t>
  </si>
  <si>
    <t>CL   |86|A   |     |  |KR   |95|F   |     | 48 INT 1 APT 109 APT 109</t>
  </si>
  <si>
    <t>-74.10464825</t>
  </si>
  <si>
    <t>4.7152909</t>
  </si>
  <si>
    <t>3153701792</t>
  </si>
  <si>
    <t>FS202605141131530622</t>
  </si>
  <si>
    <t>21889707</t>
  </si>
  <si>
    <t>FS202605141223290444_9819</t>
  </si>
  <si>
    <t>ANA LORENA NI¿O TELLEZ</t>
  </si>
  <si>
    <t>52767685</t>
  </si>
  <si>
    <t>012727565</t>
  </si>
  <si>
    <t>CL   |8|A   |     |s |KR   |8|A   |     | 89 LCA 1</t>
  </si>
  <si>
    <t>-74.08847292</t>
  </si>
  <si>
    <t>4.5828857</t>
  </si>
  <si>
    <t>3185006975</t>
  </si>
  <si>
    <t>FS202605141223290444</t>
  </si>
  <si>
    <t>21889071</t>
  </si>
  <si>
    <t>FS202605141104160611_1573</t>
  </si>
  <si>
    <t>8710262030</t>
  </si>
  <si>
    <t>NELSON IVAN USUGA</t>
  </si>
  <si>
    <t>1023013419</t>
  </si>
  <si>
    <t>NELSON IVAN USUGA MORENO</t>
  </si>
  <si>
    <t>CL   |33|    |     |  |KR   |13|A   |     | 28 APT 301</t>
  </si>
  <si>
    <t>-74.06906154</t>
  </si>
  <si>
    <t>4.62082219</t>
  </si>
  <si>
    <t>3195647951</t>
  </si>
  <si>
    <t>OH_BOGALCHRH_I_7360</t>
  </si>
  <si>
    <t>FS202605141104160611</t>
  </si>
  <si>
    <t>21889483</t>
  </si>
  <si>
    <t>FS202605141154130601_0380</t>
  </si>
  <si>
    <t>6015266261</t>
  </si>
  <si>
    <t>IPVT:640003807076</t>
  </si>
  <si>
    <t>CARLOS SANTIAGO VARGAS BONILLA</t>
  </si>
  <si>
    <t>1015468678</t>
  </si>
  <si>
    <t>16835183</t>
  </si>
  <si>
    <t>CL   |154|A   |     |  |KR   |94|    |     | 80 TOR 8 APT 502 APT 502</t>
  </si>
  <si>
    <t>-74.08379718</t>
  </si>
  <si>
    <t>4.75267027</t>
  </si>
  <si>
    <t>Convergente Plan Voz Ilimitado Nacional 200 Min LDI TRIO_23493 Descuento Convergente LB+BA+TV 100% x 1 Mes_13217  Preferido Fijo Movil Incluido_20030Convergente_Plan Ancha 900Mbps_IPTV 2deco_Mov Ilim_Netflix_Trio_25350 Descuento 100% cargo de instalacion Banda Ancha_17733  Descuento Convergente LB+BA+TV 100% x 1 Mes_13217Plan IPTV TRIO_RV_25359 Deco Incluido IPTV_40045  Descuento Convergente LB+BA+TV 100% x 1 Mes_13217  Segundo Deco Incluido IPTV_40098</t>
  </si>
  <si>
    <t>3174247295</t>
  </si>
  <si>
    <t>OH_BOGALVRIJ_I_7360</t>
  </si>
  <si>
    <t>FS202605141154130601</t>
  </si>
  <si>
    <t>21889602</t>
  </si>
  <si>
    <t>FS202605141210270608_3547</t>
  </si>
  <si>
    <t>1701210826</t>
  </si>
  <si>
    <t>RUBEN DANIEL CORREDOR</t>
  </si>
  <si>
    <t>79924322</t>
  </si>
  <si>
    <t>3158252084</t>
  </si>
  <si>
    <t>KR   |116|    |     |  |CL   |77|B   |     | 42 CAS 66</t>
  </si>
  <si>
    <t>-74.12566978</t>
  </si>
  <si>
    <t>4.72064508</t>
  </si>
  <si>
    <t>OH_BOGHIEOLD_I_5800</t>
  </si>
  <si>
    <t>FS202605141210270608</t>
  </si>
  <si>
    <t>21889677</t>
  </si>
  <si>
    <t>FS202605141217290442_0594</t>
  </si>
  <si>
    <t>6015273208</t>
  </si>
  <si>
    <t>IPVT:640003807110</t>
  </si>
  <si>
    <t>Daniela Lopez</t>
  </si>
  <si>
    <t>1193102887</t>
  </si>
  <si>
    <t>CL   |6|D   |     |  |KR   |5|    |     | 50 INT 4 APT 302 APT 302</t>
  </si>
  <si>
    <t>-74.07605797</t>
  </si>
  <si>
    <t>4.59359994</t>
  </si>
  <si>
    <t>3016358634</t>
  </si>
  <si>
    <t>NUEVA SANTA FE</t>
  </si>
  <si>
    <t>FS202605141217290442</t>
  </si>
  <si>
    <t>21889705</t>
  </si>
  <si>
    <t>FS202605141222390417_9596</t>
  </si>
  <si>
    <t>9608220355</t>
  </si>
  <si>
    <t>VALENTINA ROMERO GONZALEZ</t>
  </si>
  <si>
    <t>1032499802</t>
  </si>
  <si>
    <t>3213702530</t>
  </si>
  <si>
    <t>CL   |144|    |     |  |KR   |13|    |     | 41 APT 1110</t>
  </si>
  <si>
    <t>-74.04017454</t>
  </si>
  <si>
    <t>4.724441</t>
  </si>
  <si>
    <t>OH_BOGALBIZC_T_7360</t>
  </si>
  <si>
    <t>FS202605141222390417</t>
  </si>
  <si>
    <t>21889887</t>
  </si>
  <si>
    <t>FS202605141245500507_1483</t>
  </si>
  <si>
    <t>0812070104</t>
  </si>
  <si>
    <t>GENETIX SAS</t>
  </si>
  <si>
    <t>900175902-4</t>
  </si>
  <si>
    <t>3187397451</t>
  </si>
  <si>
    <t>HELGA RODRIGUEZ</t>
  </si>
  <si>
    <t>CL   |77|    |     |  |KR   |11|    |     | 19 OFI 605</t>
  </si>
  <si>
    <t>-74.05604009</t>
  </si>
  <si>
    <t>4.66159777</t>
  </si>
  <si>
    <t>Solo Internet Fibra Pyme 900Mbps Cundinamarca_25381 Descuento 100% cargo de instalacion Banda Ancha_17733  Cargo de Instalacion Banda Ancha_10319  Descuento LB + BA + TV_20%x6 (meses 2 al 7)_B2B_25332  Descuento LB + BA + TV_100%x1 (mes 1)_B2B_17871  Autogestion Cloud_19_23344  Ip Fija Publica Mapeo Puertos_Soft Bundle_14235</t>
  </si>
  <si>
    <t>3102028873</t>
  </si>
  <si>
    <t>FS202605141245500507</t>
  </si>
  <si>
    <t>21890001</t>
  </si>
  <si>
    <t>FS202605141304510819_3511</t>
  </si>
  <si>
    <t>YAMILE CARDOZO TIQUE</t>
  </si>
  <si>
    <t>52707662</t>
  </si>
  <si>
    <t>3203660048</t>
  </si>
  <si>
    <t>KR   |107|    |     |  |CL   |69|B   |     | 39</t>
  </si>
  <si>
    <t>-74.12504175</t>
  </si>
  <si>
    <t>4.70444096</t>
  </si>
  <si>
    <t>FS202605141304510819</t>
  </si>
  <si>
    <t>21890018</t>
  </si>
  <si>
    <t>FS202605141308170513_2889</t>
  </si>
  <si>
    <t>6015223857</t>
  </si>
  <si>
    <t>IPVT:640003807404</t>
  </si>
  <si>
    <t>LUCY BARRERO VELASCO</t>
  </si>
  <si>
    <t>51951666</t>
  </si>
  <si>
    <t>CL   |63|    |     |  |KR   |75|    |     | 35 TOR 7 APT 701 APT 701</t>
  </si>
  <si>
    <t>-74.10812997</t>
  </si>
  <si>
    <t>4.67758345</t>
  </si>
  <si>
    <t>3124112689</t>
  </si>
  <si>
    <t>OH_BOGHISTRB_I_5800</t>
  </si>
  <si>
    <t>FS202605141308170513</t>
  </si>
  <si>
    <t>21890096</t>
  </si>
  <si>
    <t>FS202605141321000793_2738</t>
  </si>
  <si>
    <t>Contratista solicita posponer para : 15/05/2026 AM - Fecha inicial de la orden : 14/05/2026 PM - Formulario CONTRATISTA - Gestiona Karol Molano 14/05/2026 null</t>
  </si>
  <si>
    <t>SERGIO NICOLAS AYALA ROA</t>
  </si>
  <si>
    <t>1026298773</t>
  </si>
  <si>
    <t>13423423</t>
  </si>
  <si>
    <t>CL   |49|B   |     |s |KR   |9|A   |     | 56 TOR 14 APT 603 APT 603</t>
  </si>
  <si>
    <t>-74.11798393</t>
  </si>
  <si>
    <t>4.55910595</t>
  </si>
  <si>
    <t>3023166024</t>
  </si>
  <si>
    <t>GUIPARMA</t>
  </si>
  <si>
    <t>OH_BOGHIMCOB_I_5800</t>
  </si>
  <si>
    <t>FS202605141321000793</t>
  </si>
  <si>
    <t>21890216</t>
  </si>
  <si>
    <t>FS202605141337320830_2755</t>
  </si>
  <si>
    <t>8112041811</t>
  </si>
  <si>
    <t>FERNANDO JAVIER CORTES CASTRO</t>
  </si>
  <si>
    <t>80096233</t>
  </si>
  <si>
    <t>3206122999</t>
  </si>
  <si>
    <t>3206182647</t>
  </si>
  <si>
    <t>KR   |9|A   |     |  |CL   |60|    |     | 25</t>
  </si>
  <si>
    <t>-74.06311402</t>
  </si>
  <si>
    <t>4.64676843</t>
  </si>
  <si>
    <t>Plan Banda Ancha 900Mbps Solo Internet_Win Play_Nac_25340 Cargo de Instalacion Banda Ancha_10319  Descuento Cortesia 100% x 1 mes_50502</t>
  </si>
  <si>
    <t>3133913291</t>
  </si>
  <si>
    <t>FS202605141337320830</t>
  </si>
  <si>
    <t>EVA-RESCATE BO Se realiza interacción con la titular DAMIAN EDUARDO LOPEZ GUZMAN al número 3024517622 Se valida servicio a instalar indica que es correcto y que se encuentra a la espera del servicio, indica que es una casa de barrio sin administración, con 2 pisos, con Contadores Compartidos, Se procede a agendar para el día Sábado, 16 de Mayo del 2026 en la franja PM 1200 p.m. - 700 p.m. GESTIÓN REALIZADA POR CHAT EVA GESTIONA Cafa</t>
  </si>
  <si>
    <t>21900003</t>
  </si>
  <si>
    <t>FS202605141637491611_1338</t>
  </si>
  <si>
    <t>DAMIAN EDUARDO LOPEZ GUZMAN</t>
  </si>
  <si>
    <t>1141115535</t>
  </si>
  <si>
    <t>3024517622</t>
  </si>
  <si>
    <t>CL   |82|    |     |  |KR   |95|D   |     | 14 301 null</t>
  </si>
  <si>
    <t>-74.10694894</t>
  </si>
  <si>
    <t>4.71137495</t>
  </si>
  <si>
    <t>BACHUE I</t>
  </si>
  <si>
    <t>FS202605141637491611</t>
  </si>
  <si>
    <t>21900057</t>
  </si>
  <si>
    <t>FS202605141640341232_6994</t>
  </si>
  <si>
    <t>BRAYAN CAMILO HERNANDEZ</t>
  </si>
  <si>
    <t>1026295145</t>
  </si>
  <si>
    <t>CL   |31|    |     |s |KR   |5|A   |     | 27 APT 401</t>
  </si>
  <si>
    <t>-74.09862467</t>
  </si>
  <si>
    <t>4.56546574</t>
  </si>
  <si>
    <t>3168729138</t>
  </si>
  <si>
    <t>SAN ISID-SAN CRISTOB</t>
  </si>
  <si>
    <t>FS202605141640341232</t>
  </si>
  <si>
    <t>21899712</t>
  </si>
  <si>
    <t>FS202605141626361916_6911</t>
  </si>
  <si>
    <t>LLamar antes de ir 3243895472</t>
  </si>
  <si>
    <t>VIVIANA VARGAS</t>
  </si>
  <si>
    <t>53063059</t>
  </si>
  <si>
    <t>CL   |142|    |     |  |KR   |11|    |     | 50 APT 1214</t>
  </si>
  <si>
    <t>-74.03597986</t>
  </si>
  <si>
    <t>4.72186928</t>
  </si>
  <si>
    <t>3243895472</t>
  </si>
  <si>
    <t>FS202605141626361916</t>
  </si>
  <si>
    <t>21899998</t>
  </si>
  <si>
    <t>FS202605141637391107_1983</t>
  </si>
  <si>
    <t>3058236793-+llamar antes d ir</t>
  </si>
  <si>
    <t>ADRIAN EDUARDO USMA RESTREPO</t>
  </si>
  <si>
    <t>79976357</t>
  </si>
  <si>
    <t>6015219695</t>
  </si>
  <si>
    <t>CL   |32|    |     |  |KR   |13|    |     | 52 TOR 2 APT 1306 APT 1306</t>
  </si>
  <si>
    <t>-74.06897702</t>
  </si>
  <si>
    <t>4.61908363</t>
  </si>
  <si>
    <t>3058236793</t>
  </si>
  <si>
    <t>FS202605141637391107</t>
  </si>
  <si>
    <t>21900075</t>
  </si>
  <si>
    <t>FS202605141641211704_2448</t>
  </si>
  <si>
    <t>0903040149</t>
  </si>
  <si>
    <t>YURY VANESSA GRANADOS NIVIA</t>
  </si>
  <si>
    <t>1013606042</t>
  </si>
  <si>
    <t>CL   |10|    |     |  |KR   |20|    |     | 35 PIS 1 LCA 1-203 LCA 1-203</t>
  </si>
  <si>
    <t>-74.08871229</t>
  </si>
  <si>
    <t>4.60513764</t>
  </si>
  <si>
    <t>3054668237</t>
  </si>
  <si>
    <t>FS202605141641211704</t>
  </si>
  <si>
    <t>21900186</t>
  </si>
  <si>
    <t>FS202605141648241711_9444</t>
  </si>
  <si>
    <t>MARIA ELIDA PARRA VACA</t>
  </si>
  <si>
    <t>52589149</t>
  </si>
  <si>
    <t>0015387781</t>
  </si>
  <si>
    <t>15360230</t>
  </si>
  <si>
    <t>CL   |143|    |     |  |KR   |127|F   |     | 06 TOR 7 APT 402 APT 402</t>
  </si>
  <si>
    <t>-74.10929285</t>
  </si>
  <si>
    <t>4.7492145</t>
  </si>
  <si>
    <t>3158556245</t>
  </si>
  <si>
    <t>OH_BOGALVRII_I_7360</t>
  </si>
  <si>
    <t>FS202605141648241711</t>
  </si>
  <si>
    <t>21900330</t>
  </si>
  <si>
    <t>FS202605141657401969_1696</t>
  </si>
  <si>
    <t>6015280067</t>
  </si>
  <si>
    <t>IPVT:640003807968</t>
  </si>
  <si>
    <t>APOLLO FREIGHT SERVICES COLOMBIA SAS</t>
  </si>
  <si>
    <t>901495241-0</t>
  </si>
  <si>
    <t>3245723012</t>
  </si>
  <si>
    <t>ELISA JIMENEZ HERRERA</t>
  </si>
  <si>
    <t>CL   |26|    |     |  |KR   |69|    |     | 63 OFI 804</t>
  </si>
  <si>
    <t>-74.10754499</t>
  </si>
  <si>
    <t>4.6580225</t>
  </si>
  <si>
    <t>Plan Voz Fija Negocios 200 Min LDI y Movil para Trio_24077_25402 Descuento LB + BA + TV_10%x6 (meses 2 al 7)_B2B_25331  Descuento LB + BA + TV_100%x1 (mes 1)_B2B_17871  Preferido Fijo Movil Incluido_20030  Bundled_Bloqueos_20265Plan Banda Ancha Fibra 900 Mbps Trio Pymes_25382 Autogestion Cloud_25_23350  Descuento 100% cargo de instalacion Banda Ancha_17733  Cargo de Instalacion Banda Ancha_10319  Descuento LB + BA + TV_10%x6 (meses 2 al 7)_B2B_25331  Descuento LB + BA + TV_100%x1 (mes 1)_B2B_17871  Ip Fija Publica Mapeo Puertos_Soft Bundle_14235Plan Fibra TV Trio Pymes_25403 Deco Incluido IPTV_40045  Descuento LB + BA + TV_10%x6 (meses 2 al 7)_B2B_25331  Descuento LB + BA + TV_100%x1 (mes 1)_B2B_17871</t>
  </si>
  <si>
    <t>FS202605141657401969</t>
  </si>
  <si>
    <t>21900431</t>
  </si>
  <si>
    <t>FS202605141703151125_5334</t>
  </si>
  <si>
    <t>6015294054</t>
  </si>
  <si>
    <t>IPVT:640003807676</t>
  </si>
  <si>
    <t>MARIA ESPERANZA RUGE BAUTISTA</t>
  </si>
  <si>
    <t>52916336</t>
  </si>
  <si>
    <t>CL   |63|H   |BIS  |  |KR   |118|A   |     | 35 APT 1</t>
  </si>
  <si>
    <t>-74.14173565</t>
  </si>
  <si>
    <t>4.71138852</t>
  </si>
  <si>
    <t>3214014001</t>
  </si>
  <si>
    <t>FS202605141703151125</t>
  </si>
  <si>
    <t>21900444</t>
  </si>
  <si>
    <t>FS202605141704412141_6030</t>
  </si>
  <si>
    <t>0704040644</t>
  </si>
  <si>
    <t>SARA GONZALEZ OTERO</t>
  </si>
  <si>
    <t>1127923707</t>
  </si>
  <si>
    <t>CL   |80|    |     |  |KR   |69|K   |     | 37 APT 101</t>
  </si>
  <si>
    <t>-74.08363647</t>
  </si>
  <si>
    <t>4.68902921</t>
  </si>
  <si>
    <t>3018512695</t>
  </si>
  <si>
    <t>FS202605141704412141</t>
  </si>
  <si>
    <t>21900707</t>
  </si>
  <si>
    <t>FS202605141728522183_5926</t>
  </si>
  <si>
    <t>6015294675</t>
  </si>
  <si>
    <t>IPVT:640003808223</t>
  </si>
  <si>
    <t>ADRIANA LUNA CAICEDO</t>
  </si>
  <si>
    <t>51684889</t>
  </si>
  <si>
    <t>13563510</t>
  </si>
  <si>
    <t>CL   |64|A   |     |  |KR   |52|    |     | 53 INT 7 APT 503 APT 503</t>
  </si>
  <si>
    <t>-74.08170558</t>
  </si>
  <si>
    <t>4.66144933</t>
  </si>
  <si>
    <t>3103438536</t>
  </si>
  <si>
    <t>FS202605141728522183</t>
  </si>
  <si>
    <t>21900956</t>
  </si>
  <si>
    <t>FS202605141749011320_0367</t>
  </si>
  <si>
    <t>6015294802</t>
  </si>
  <si>
    <t>IPVT:640003808144</t>
  </si>
  <si>
    <t>VIVIANA ANDREA ARDILA PI¿EROS</t>
  </si>
  <si>
    <t>1015403067</t>
  </si>
  <si>
    <t>CL   |19|A   |     |  |KR   |68|D   |     | 37 TOR 2 APT 806 APT 806</t>
  </si>
  <si>
    <t>-74.1169379</t>
  </si>
  <si>
    <t>4.64785188</t>
  </si>
  <si>
    <t>3108752547</t>
  </si>
  <si>
    <t>FS202605141749011320</t>
  </si>
  <si>
    <t>21899854</t>
  </si>
  <si>
    <t>FS202605141631092062_0466</t>
  </si>
  <si>
    <t>6015280856</t>
  </si>
  <si>
    <t>IPVT:640003807671</t>
  </si>
  <si>
    <t>JULIAN FELIPE PE¿A</t>
  </si>
  <si>
    <t>1000134036</t>
  </si>
  <si>
    <t>KR   |5|    |     |  |CL   |6|B   |     | 50 APT 515</t>
  </si>
  <si>
    <t>-74.07579841</t>
  </si>
  <si>
    <t>4.59211174</t>
  </si>
  <si>
    <t>3202202479</t>
  </si>
  <si>
    <t>OH_BOGALCTRD_I_7360</t>
  </si>
  <si>
    <t>FS202605141631092062</t>
  </si>
  <si>
    <t>21900108</t>
  </si>
  <si>
    <t>FS202605141643221339_1236</t>
  </si>
  <si>
    <t>CAMILO ANDRES YOSSA MANRIQUE</t>
  </si>
  <si>
    <t>1018460562</t>
  </si>
  <si>
    <t>TV   |74|    |     |  |CL   |81|F   |     | 92 LCA 1</t>
  </si>
  <si>
    <t>-74.09032709</t>
  </si>
  <si>
    <t>4.7010283</t>
  </si>
  <si>
    <t>3025740204</t>
  </si>
  <si>
    <t>FS202605141643221339</t>
  </si>
  <si>
    <t>21900165</t>
  </si>
  <si>
    <t>FS202605141646482111_1426</t>
  </si>
  <si>
    <t>HECTOR ARBOLEDA</t>
  </si>
  <si>
    <t>19293658</t>
  </si>
  <si>
    <t>CL   |70|A   |     |  |KR   |119|A   |     | 21 APT 2</t>
  </si>
  <si>
    <t>-74.13643734</t>
  </si>
  <si>
    <t>4.71603198</t>
  </si>
  <si>
    <t>3118392592</t>
  </si>
  <si>
    <t>FS202605141646482111</t>
  </si>
  <si>
    <t>21901321</t>
  </si>
  <si>
    <t>FS202605141833321162_6495</t>
  </si>
  <si>
    <t>1807180751</t>
  </si>
  <si>
    <t>JUAN CARLOS MARTINEZ PUERTO</t>
  </si>
  <si>
    <t>80088766</t>
  </si>
  <si>
    <t>12158909</t>
  </si>
  <si>
    <t>KR   |60|    |     |  |CL   |67|B   |     | 35 LCA 101</t>
  </si>
  <si>
    <t>-74.08283134</t>
  </si>
  <si>
    <t>4.6705995</t>
  </si>
  <si>
    <t>3132086180</t>
  </si>
  <si>
    <t>FS202605141833321162</t>
  </si>
  <si>
    <t>21901363</t>
  </si>
  <si>
    <t>FS202605141841321168_9088</t>
  </si>
  <si>
    <t>ALEX MARIN</t>
  </si>
  <si>
    <t>1024501558</t>
  </si>
  <si>
    <t>KR   |121|    |     |  |CL   |128|B   |     | 52 BQU 158 APT 502 APT 502</t>
  </si>
  <si>
    <t>-74.1054165</t>
  </si>
  <si>
    <t>4.73242709</t>
  </si>
  <si>
    <t>3027675817</t>
  </si>
  <si>
    <t>FS202605141841321168</t>
  </si>
  <si>
    <t>21901375</t>
  </si>
  <si>
    <t>FS202605141843291745_7845</t>
  </si>
  <si>
    <t>buen dia llamar antes_3246875385_gracias por la gestion</t>
  </si>
  <si>
    <t>MARIA ISABEL TORRALBA  VILLAMIL</t>
  </si>
  <si>
    <t>20224362</t>
  </si>
  <si>
    <t>22093413</t>
  </si>
  <si>
    <t>CL   |32|    |BIS  |s |KR   |13|A   |     | 15</t>
  </si>
  <si>
    <t>-74.11134764</t>
  </si>
  <si>
    <t>4.574272</t>
  </si>
  <si>
    <t>3246875385</t>
  </si>
  <si>
    <t>HOSPITAL SAN CARLOS</t>
  </si>
  <si>
    <t>FS202605141843291745</t>
  </si>
  <si>
    <t>21901376</t>
  </si>
  <si>
    <t>FS202605141843302021_4061</t>
  </si>
  <si>
    <t>IDELFONSO MOLINA ROMERO</t>
  </si>
  <si>
    <t>84007424</t>
  </si>
  <si>
    <t>3163337947</t>
  </si>
  <si>
    <t>0012354343</t>
  </si>
  <si>
    <t>KR   |128|    |     |  |CL   |145|    |     | 70 INT 15 APT 557 APT 557</t>
  </si>
  <si>
    <t>-74.10712351</t>
  </si>
  <si>
    <t>4.75377813</t>
  </si>
  <si>
    <t>FS202605141843302021</t>
  </si>
  <si>
    <t>21901406</t>
  </si>
  <si>
    <t>FS202605141848281747_7234</t>
  </si>
  <si>
    <t>EDUAR YORYETH TERAN RUIZ</t>
  </si>
  <si>
    <t>1007125072</t>
  </si>
  <si>
    <t>3115980547</t>
  </si>
  <si>
    <t>KR   |13|    |     |  |CL   |17|    |     | 81 APT 401</t>
  </si>
  <si>
    <t>-74.07621565</t>
  </si>
  <si>
    <t>4.60709303</t>
  </si>
  <si>
    <t>FS202605141848281747</t>
  </si>
  <si>
    <t>21901582</t>
  </si>
  <si>
    <t>FS202605141939391622_4902</t>
  </si>
  <si>
    <t>6015294932</t>
  </si>
  <si>
    <t>IPVT:640003808401</t>
  </si>
  <si>
    <t>DAYRA MILENA PINEDA MORENO</t>
  </si>
  <si>
    <t>1014290177</t>
  </si>
  <si>
    <t>CL   |75|    |     |  |KR   |80|A   |     | 14 APT 1</t>
  </si>
  <si>
    <t>-74.09959903</t>
  </si>
  <si>
    <t>4.69601211</t>
  </si>
  <si>
    <t>3224620985</t>
  </si>
  <si>
    <t>FS202605141939391622</t>
  </si>
  <si>
    <t>21901796</t>
  </si>
  <si>
    <t>FS202605142155371302_5019</t>
  </si>
  <si>
    <t>6015286406</t>
  </si>
  <si>
    <t>IPVT:640003808230</t>
  </si>
  <si>
    <t>ROBERTO JOSE OCHOA JIMENEZ</t>
  </si>
  <si>
    <t>1007551535</t>
  </si>
  <si>
    <t>3171459167</t>
  </si>
  <si>
    <t>CL   |138|A   |     |  |KR   |102|A   |     | 28 APT 1</t>
  </si>
  <si>
    <t>-74.09576739</t>
  </si>
  <si>
    <t>4.7404206</t>
  </si>
  <si>
    <t>OH_BOGHIVRIA_I_5800</t>
  </si>
  <si>
    <t>FS202605142155371302</t>
  </si>
  <si>
    <t>21888806</t>
  </si>
  <si>
    <t>FS202605141032520688_2713</t>
  </si>
  <si>
    <t>8911122140</t>
  </si>
  <si>
    <t>CAMILA ANDREA ANDREA SUAREZ</t>
  </si>
  <si>
    <t>53118022</t>
  </si>
  <si>
    <t>12315648</t>
  </si>
  <si>
    <t>14590886</t>
  </si>
  <si>
    <t>CL   |6|    |     |s |KR   |19|    |     | 61 APT 401</t>
  </si>
  <si>
    <t>-74.09703949</t>
  </si>
  <si>
    <t>4.5914845</t>
  </si>
  <si>
    <t>3185472416</t>
  </si>
  <si>
    <t>FS202605141032520688</t>
  </si>
  <si>
    <t>21888908</t>
  </si>
  <si>
    <t>FS202605141045560551_2682</t>
  </si>
  <si>
    <t>MARIANA PRIETO RODRIGUEZ</t>
  </si>
  <si>
    <t>1019982153</t>
  </si>
  <si>
    <t>CL   |86|B   |     |  |KR   |95|G   |     | 43 INT 105 APT 201 APT 201</t>
  </si>
  <si>
    <t>-74.10549253</t>
  </si>
  <si>
    <t>4.71577747</t>
  </si>
  <si>
    <t>3196585363</t>
  </si>
  <si>
    <t>FS202605141045560551</t>
  </si>
  <si>
    <t>21888977</t>
  </si>
  <si>
    <t>FS202605141052210599_7601</t>
  </si>
  <si>
    <t>8508311006</t>
  </si>
  <si>
    <t>ELBA LILIANA SALAZAR GOMEZ</t>
  </si>
  <si>
    <t>1033693322</t>
  </si>
  <si>
    <t>3502788956</t>
  </si>
  <si>
    <t>CL   |14|    |     |  |KR   |19|    |     | 55 LCA 64</t>
  </si>
  <si>
    <t>-74.08440664</t>
  </si>
  <si>
    <t>4.6083958</t>
  </si>
  <si>
    <t>FS202605141052210599</t>
  </si>
  <si>
    <t>21889002</t>
  </si>
  <si>
    <t>FS202605141057140609_5766</t>
  </si>
  <si>
    <t>0905072059</t>
  </si>
  <si>
    <t>JEISSON RIA¿O</t>
  </si>
  <si>
    <t>1014257344</t>
  </si>
  <si>
    <t>KR   |71|    |BIS  |  |CL   |67|A   |     | 14 APT 301</t>
  </si>
  <si>
    <t>-74.09726652</t>
  </si>
  <si>
    <t>4.68091242</t>
  </si>
  <si>
    <t>3113894784</t>
  </si>
  <si>
    <t>OH_BOGHIEOLK_I_5800</t>
  </si>
  <si>
    <t>FS202605141057140609</t>
  </si>
  <si>
    <t>21889303</t>
  </si>
  <si>
    <t>FS202605141134220578_0148</t>
  </si>
  <si>
    <t>6015237506</t>
  </si>
  <si>
    <t>IPVT:640003806958</t>
  </si>
  <si>
    <t>BRAYAN ESPINOSA</t>
  </si>
  <si>
    <t>1000001112</t>
  </si>
  <si>
    <t>3228569696</t>
  </si>
  <si>
    <t>CL   |4|F   |     |  |KR   |39|B   |     | 20 TOR 7 APT 2307 APT 2307</t>
  </si>
  <si>
    <t>-74.10639983</t>
  </si>
  <si>
    <t>4.61360525</t>
  </si>
  <si>
    <t>FS202605141134220578</t>
  </si>
  <si>
    <t>21889507</t>
  </si>
  <si>
    <t>FS202605141154300405_0589</t>
  </si>
  <si>
    <t>LUIS FERNANDO RAMIREZ JIMENEZ</t>
  </si>
  <si>
    <t>79047785</t>
  </si>
  <si>
    <t>0014339305</t>
  </si>
  <si>
    <t>KR   |109|A   |     |  |CL   |64|    |     | 61 APT 2</t>
  </si>
  <si>
    <t>-74.13023589</t>
  </si>
  <si>
    <t>4.70086161</t>
  </si>
  <si>
    <t>3143246471</t>
  </si>
  <si>
    <t>FS202605141154300405</t>
  </si>
  <si>
    <t>21889508</t>
  </si>
  <si>
    <t>FS202605141154580602_9077</t>
  </si>
  <si>
    <t>9207131724</t>
  </si>
  <si>
    <t>ANA MARIA MORALES MARTINEZ</t>
  </si>
  <si>
    <t>52010450</t>
  </si>
  <si>
    <t>3153587529</t>
  </si>
  <si>
    <t>05705712</t>
  </si>
  <si>
    <t>KR   |13|A   |     |  |CL   |101|    |     | 43 APT 404</t>
  </si>
  <si>
    <t>-74.04569154</t>
  </si>
  <si>
    <t>4.68536152</t>
  </si>
  <si>
    <t>FS202605141154580602</t>
  </si>
  <si>
    <t>21889650</t>
  </si>
  <si>
    <t>FS202605141213130626_0124</t>
  </si>
  <si>
    <t>6015269688</t>
  </si>
  <si>
    <t>IPVT:640003807462</t>
  </si>
  <si>
    <t>GISELLE CATHERINE CUELLAR</t>
  </si>
  <si>
    <t>1019022167</t>
  </si>
  <si>
    <t>DG   |89|B   |     |  |KR   |116|A   |     | 10 TOR 56 APT 101 APT 101</t>
  </si>
  <si>
    <t>-74.11592403</t>
  </si>
  <si>
    <t>4.731145</t>
  </si>
  <si>
    <t>3017885824</t>
  </si>
  <si>
    <t>FS202605141213130626</t>
  </si>
  <si>
    <t>21889894</t>
  </si>
  <si>
    <t>FS202605141246370776_5412</t>
  </si>
  <si>
    <t>2001290452</t>
  </si>
  <si>
    <t>RAFAEL ALBERTO SANTANA Salvador</t>
  </si>
  <si>
    <t>1014238356</t>
  </si>
  <si>
    <t>3208107250</t>
  </si>
  <si>
    <t>KR   |68|H   |     |  |CL   |67|B   |     | 60 APT 101</t>
  </si>
  <si>
    <t>-74.09070462</t>
  </si>
  <si>
    <t>4.6771126</t>
  </si>
  <si>
    <t>3045498308</t>
  </si>
  <si>
    <t>FS202605141246370776</t>
  </si>
  <si>
    <t>21900364</t>
  </si>
  <si>
    <t>FS202605141659281972_6160</t>
  </si>
  <si>
    <t>JESUS MORENO</t>
  </si>
  <si>
    <t>79237553</t>
  </si>
  <si>
    <t>3115662112</t>
  </si>
  <si>
    <t>CL   |97|    |     |  |KR   |61|    |     | 43</t>
  </si>
  <si>
    <t>-74.06766389</t>
  </si>
  <si>
    <t>4.68581232</t>
  </si>
  <si>
    <t>FS202605141659281972</t>
  </si>
  <si>
    <t>21900397</t>
  </si>
  <si>
    <t>FS202605141701072031_7537</t>
  </si>
  <si>
    <t>1012151356</t>
  </si>
  <si>
    <t>JESUS CASTRO</t>
  </si>
  <si>
    <t>1016945800</t>
  </si>
  <si>
    <t>CL   |73|    |     |  |KR   |105|A   |     | 45 TOR 9 APT 517 APT 517</t>
  </si>
  <si>
    <t>-74.11975732</t>
  </si>
  <si>
    <t>4.70778918</t>
  </si>
  <si>
    <t>3117317389</t>
  </si>
  <si>
    <t>FS202605141701072031</t>
  </si>
  <si>
    <t>21880398</t>
  </si>
  <si>
    <t>FS202605121401290132_6189</t>
  </si>
  <si>
    <t>6015290768</t>
  </si>
  <si>
    <t>IPVT:640003805138</t>
  </si>
  <si>
    <t>ELKIN RODRIGO ANTURI RAMIREZ</t>
  </si>
  <si>
    <t>80027186</t>
  </si>
  <si>
    <t>3320200</t>
  </si>
  <si>
    <t>CL   |80|    |     |  |KR   |102|    |     | 64 TOR 41 APT 101 APT 101</t>
  </si>
  <si>
    <t>-74.11371524</t>
  </si>
  <si>
    <t>4.71305545</t>
  </si>
  <si>
    <t>3044026189</t>
  </si>
  <si>
    <t>FS202605121401290132</t>
  </si>
  <si>
    <t>21881924</t>
  </si>
  <si>
    <t>FS202605121732160178_1046</t>
  </si>
  <si>
    <t>2304100533</t>
  </si>
  <si>
    <t>LIDIA RAMIREZ SARMIENTO</t>
  </si>
  <si>
    <t>63483038</t>
  </si>
  <si>
    <t>CL   |79|    |     |  |KR   |69|K   |     | 10 APT 201</t>
  </si>
  <si>
    <t>-74.08417019</t>
  </si>
  <si>
    <t>4.68830978</t>
  </si>
  <si>
    <t>3219686129</t>
  </si>
  <si>
    <t>FS202605121732160178</t>
  </si>
  <si>
    <t>21882354</t>
  </si>
  <si>
    <t>FS202605121856480160_2032</t>
  </si>
  <si>
    <t>Buenos días, preferible a las 10am. Muchas gracias</t>
  </si>
  <si>
    <t>ADRIANA NATALIA CAGUA</t>
  </si>
  <si>
    <t>1000953388</t>
  </si>
  <si>
    <t>TV   |60|    |     |  |CL   |126|    |     | 50 TOR 3 APT 910 APT 910</t>
  </si>
  <si>
    <t>-74.07216763</t>
  </si>
  <si>
    <t>4.71034969</t>
  </si>
  <si>
    <t>3105624676</t>
  </si>
  <si>
    <t>OH_BOGALMATG_I_7360</t>
  </si>
  <si>
    <t>21882625</t>
  </si>
  <si>
    <t>FS202605122035160192_7328</t>
  </si>
  <si>
    <t>JOSE ROBERTO PORRAS DAVILA</t>
  </si>
  <si>
    <t>13761659</t>
  </si>
  <si>
    <t>3057807001</t>
  </si>
  <si>
    <t>3006252446</t>
  </si>
  <si>
    <t>KR   |7|    |     |  |CL   |1|    |     | 58 TOR 2 APT 302 APT 302</t>
  </si>
  <si>
    <t>-74.08120916</t>
  </si>
  <si>
    <t>4.58703665</t>
  </si>
  <si>
    <t>FS202605122035160192</t>
  </si>
  <si>
    <t>21882670</t>
  </si>
  <si>
    <t>FS202605122052030196_9443</t>
  </si>
  <si>
    <t>DIDIA RACERO DIAZ</t>
  </si>
  <si>
    <t>30670177</t>
  </si>
  <si>
    <t>3153316272</t>
  </si>
  <si>
    <t>CL   |128|    |BIS  |  |KR   |93|D   |     | 18</t>
  </si>
  <si>
    <t>-74.09474848</t>
  </si>
  <si>
    <t>4.72372017</t>
  </si>
  <si>
    <t>FS202605122052030196</t>
  </si>
  <si>
    <t>21883299</t>
  </si>
  <si>
    <t>FS202605130922000222_4736</t>
  </si>
  <si>
    <t>6015290088</t>
  </si>
  <si>
    <t>IPVT:640003806125</t>
  </si>
  <si>
    <t>LUIS ANDRES IBARRA ANGULO</t>
  </si>
  <si>
    <t>1144064824</t>
  </si>
  <si>
    <t>11234567</t>
  </si>
  <si>
    <t>KR   |90|    |     |  |CL   |139|    |     | 50 APT 205</t>
  </si>
  <si>
    <t>-74.08353476</t>
  </si>
  <si>
    <t>4.7366802</t>
  </si>
  <si>
    <t>3134804101</t>
  </si>
  <si>
    <t>ALTOS DE CHOZICA</t>
  </si>
  <si>
    <t>FS202605130922000222</t>
  </si>
  <si>
    <t>21899910</t>
  </si>
  <si>
    <t>FS202605141633452093_3257</t>
  </si>
  <si>
    <t>9311211436</t>
  </si>
  <si>
    <t>JOSE DEL CARMEN PACHECO</t>
  </si>
  <si>
    <t>19101709</t>
  </si>
  <si>
    <t>0012084105</t>
  </si>
  <si>
    <t>014496676</t>
  </si>
  <si>
    <t>KR   |22|    |     |  |CL   |15|    |     | 50</t>
  </si>
  <si>
    <t>-74.08548335</t>
  </si>
  <si>
    <t>4.61098016</t>
  </si>
  <si>
    <t>3107863098</t>
  </si>
  <si>
    <t>FS202605141633452093</t>
  </si>
  <si>
    <t>21899995</t>
  </si>
  <si>
    <t>FS202605141637332099_1445</t>
  </si>
  <si>
    <t>LADYS VEGA</t>
  </si>
  <si>
    <t>1001093077</t>
  </si>
  <si>
    <t>3015258345</t>
  </si>
  <si>
    <t>CL   |136|A   |     |  |KR   |103|F   |     | 54</t>
  </si>
  <si>
    <t>-74.09866589</t>
  </si>
  <si>
    <t>4.73988134</t>
  </si>
  <si>
    <t>COSTA AZUL</t>
  </si>
  <si>
    <t>FS202605141637332099</t>
  </si>
  <si>
    <t>21901468</t>
  </si>
  <si>
    <t>FS202605141905052028_4476</t>
  </si>
  <si>
    <t>JAIRO LOPEZ DIAZ</t>
  </si>
  <si>
    <t>79400141</t>
  </si>
  <si>
    <t>KR   |87|C   |     |  |CL   |128|A   |     | 15 CAS 1</t>
  </si>
  <si>
    <t>-74.08719937</t>
  </si>
  <si>
    <t>4.72023518</t>
  </si>
  <si>
    <t>3123619513</t>
  </si>
  <si>
    <t>CIUDAD HUNZA</t>
  </si>
  <si>
    <t>FS202605141905052028</t>
  </si>
  <si>
    <t>21883864</t>
  </si>
  <si>
    <t>FS202605131041180378_7378</t>
  </si>
  <si>
    <t>3205568939</t>
  </si>
  <si>
    <t>JONNY CAROLINA AVILA ANDRADE</t>
  </si>
  <si>
    <t>38289430</t>
  </si>
  <si>
    <t>6015291830</t>
  </si>
  <si>
    <t>KR   |107|    |     |  |CL   |78|D   |     | 10 APT 201</t>
  </si>
  <si>
    <t>-74.11751843</t>
  </si>
  <si>
    <t>4.71405014</t>
  </si>
  <si>
    <t>FS202605131041180378</t>
  </si>
  <si>
    <t>21883886</t>
  </si>
  <si>
    <t>FS202605131045400234_5807</t>
  </si>
  <si>
    <t>6015292613</t>
  </si>
  <si>
    <t>IPVT:640003806168</t>
  </si>
  <si>
    <t>ISABELLA GALINDO TUNJACIPA</t>
  </si>
  <si>
    <t>1000381237</t>
  </si>
  <si>
    <t>KR   |101|    |     |  |CL   |69|    |     | 26 TOR 2 APT 102 APT 102</t>
  </si>
  <si>
    <t>-74.1204148</t>
  </si>
  <si>
    <t>4.70029449</t>
  </si>
  <si>
    <t>3022228735</t>
  </si>
  <si>
    <t>FS202605131045400234</t>
  </si>
  <si>
    <t>21884510</t>
  </si>
  <si>
    <t>FS202605131202430265_6307</t>
  </si>
  <si>
    <t>0402112209</t>
  </si>
  <si>
    <t>LUZ AMPARO GELVEZ REYES</t>
  </si>
  <si>
    <t>37818220</t>
  </si>
  <si>
    <t>KR   |12|A   |     |  |CL   |135|    |     | 25</t>
  </si>
  <si>
    <t>-74.03879586</t>
  </si>
  <si>
    <t>4.71666403</t>
  </si>
  <si>
    <t>3217513014</t>
  </si>
  <si>
    <t>FS202605131202430265</t>
  </si>
  <si>
    <t>21884541</t>
  </si>
  <si>
    <t>FS202605131204140358_8578</t>
  </si>
  <si>
    <t>EFREN ALEXANDER URREGO GARZON</t>
  </si>
  <si>
    <t>80114980</t>
  </si>
  <si>
    <t>3183683829</t>
  </si>
  <si>
    <t>CL   |36|F   |     |s |KR   |3|B   |     |e 07</t>
  </si>
  <si>
    <t>-74.09201325</t>
  </si>
  <si>
    <t>4.55703669</t>
  </si>
  <si>
    <t>3115829301</t>
  </si>
  <si>
    <t>FS202605131204140358</t>
  </si>
  <si>
    <t>21884758</t>
  </si>
  <si>
    <t>FS202605131234510372_2513</t>
  </si>
  <si>
    <t>6015293086</t>
  </si>
  <si>
    <t>IPVT:640003806370</t>
  </si>
  <si>
    <t>JANE EMILCEN URQUIJO URQUIJO</t>
  </si>
  <si>
    <t>52444365</t>
  </si>
  <si>
    <t>CL   |3|    |     |  |KR   |18|C   |     | 39 LCA 101</t>
  </si>
  <si>
    <t>-74.09118107</t>
  </si>
  <si>
    <t>4.59674939</t>
  </si>
  <si>
    <t>3118720839</t>
  </si>
  <si>
    <t>OH_BOGHIPRSB_I_5800</t>
  </si>
  <si>
    <t>FS202605131234510372</t>
  </si>
  <si>
    <t>21882373</t>
  </si>
  <si>
    <t>FS202605121904390162_9191</t>
  </si>
  <si>
    <t>GINA COLMENARES</t>
  </si>
  <si>
    <t>1003558017</t>
  </si>
  <si>
    <t>CL   |128|B   |BIS  |  |KR   |124|    |     | 33 APT 201</t>
  </si>
  <si>
    <t>-74.11059648</t>
  </si>
  <si>
    <t>4.73396434</t>
  </si>
  <si>
    <t>3204350203</t>
  </si>
  <si>
    <t>FS202605121904390162</t>
  </si>
  <si>
    <t>21884847</t>
  </si>
  <si>
    <t>FS202605131249240250_7175</t>
  </si>
  <si>
    <t>1208300720</t>
  </si>
  <si>
    <t>MARKET INTERNATIONAL SAS</t>
  </si>
  <si>
    <t>900380694-5</t>
  </si>
  <si>
    <t>ISRAEL ESPEJO VERGEL</t>
  </si>
  <si>
    <t>CL   |12|B   |     |  |KR   |27|    |     | 40 BQU AMARILLO OFI INT 4-206 OFI INT 4-206</t>
  </si>
  <si>
    <t>-74.0901418</t>
  </si>
  <si>
    <t>4.61187342</t>
  </si>
  <si>
    <t>3173464574</t>
  </si>
  <si>
    <t>21885052</t>
  </si>
  <si>
    <t>FS202605131319020306_8656</t>
  </si>
  <si>
    <t>2103230909</t>
  </si>
  <si>
    <t>JUAN SEBASTIAN GARCIA MAZO</t>
  </si>
  <si>
    <t>1014857320</t>
  </si>
  <si>
    <t>3242806610</t>
  </si>
  <si>
    <t>KR   |74|A   |     |  |CL   |64|A   |     | 41 APT 201</t>
  </si>
  <si>
    <t>-74.10520388</t>
  </si>
  <si>
    <t>4.67948412</t>
  </si>
  <si>
    <t>FS202605131319020306</t>
  </si>
  <si>
    <t>21885181</t>
  </si>
  <si>
    <t>FS202605131336170372_9387</t>
  </si>
  <si>
    <t>KEVIN ALEXANDER GUALTEROS JIMENEZ</t>
  </si>
  <si>
    <t>1000455641</t>
  </si>
  <si>
    <t>CL   |64|C   |     |  |KR   |97|A   |     | 32 APT 1</t>
  </si>
  <si>
    <t>-74.12166105</t>
  </si>
  <si>
    <t>4.69410893</t>
  </si>
  <si>
    <t>3204792553</t>
  </si>
  <si>
    <t>FS202605131336170372</t>
  </si>
  <si>
    <t>21885206</t>
  </si>
  <si>
    <t>FS202605131339280314_6116</t>
  </si>
  <si>
    <t>9702280753</t>
  </si>
  <si>
    <t>NELCY PATRICIA PINEDA</t>
  </si>
  <si>
    <t>1013577719</t>
  </si>
  <si>
    <t>CL   |147|    |     |  |KR   |11|    |     | 41 TOR B APT 204 APT 204</t>
  </si>
  <si>
    <t>-74.03387289</t>
  </si>
  <si>
    <t>4.7256746</t>
  </si>
  <si>
    <t>3138121243</t>
  </si>
  <si>
    <t>FS202605131339280314</t>
  </si>
  <si>
    <t>21885400</t>
  </si>
  <si>
    <t>FS202605131406450392_3862</t>
  </si>
  <si>
    <t>9101011402</t>
  </si>
  <si>
    <t>MARIA CLAUDIA OSORIO CORREA</t>
  </si>
  <si>
    <t>51717990</t>
  </si>
  <si>
    <t>KR   |8|    |     |  |CL   |96|    |     | 60 APT 501</t>
  </si>
  <si>
    <t>-74.04083045</t>
  </si>
  <si>
    <t>4.6777641</t>
  </si>
  <si>
    <t>3124827310</t>
  </si>
  <si>
    <t>OH_BOGALPJOB_T_7360</t>
  </si>
  <si>
    <t>FS202605131406450392</t>
  </si>
  <si>
    <t>21885503</t>
  </si>
  <si>
    <t>FS202605131422290326_2432</t>
  </si>
  <si>
    <t>JOHN HERNANDO WILCHES ROJAS</t>
  </si>
  <si>
    <t>7163819</t>
  </si>
  <si>
    <t>046242430</t>
  </si>
  <si>
    <t>TV   |60|    |     |  |CL   |114|A   |     | 50 TOR NORTE APT 1102 APT 1102</t>
  </si>
  <si>
    <t>-74.06882066</t>
  </si>
  <si>
    <t>4.6975841</t>
  </si>
  <si>
    <t>3174305476</t>
  </si>
  <si>
    <t>OH_BOGALMATF_I_7360</t>
  </si>
  <si>
    <t>FS202605131422290326</t>
  </si>
  <si>
    <t>21885537</t>
  </si>
  <si>
    <t>FS202605131427520270_7941</t>
  </si>
  <si>
    <t>8603192121</t>
  </si>
  <si>
    <t>CARLOS STEVEN CARMONA</t>
  </si>
  <si>
    <t>1037628613</t>
  </si>
  <si>
    <t>KR   |4|    |     |  |CL   |26|A   |     | 42 APT 323</t>
  </si>
  <si>
    <t>-74.0662038</t>
  </si>
  <si>
    <t>4.61027829</t>
  </si>
  <si>
    <t>3218785344</t>
  </si>
  <si>
    <t>BOSQUE IZQUIERDO</t>
  </si>
  <si>
    <t>FS202605131427520270</t>
  </si>
  <si>
    <t>FS202605131442540491</t>
  </si>
  <si>
    <t>21885623</t>
  </si>
  <si>
    <t>FS202605131442540491_7767</t>
  </si>
  <si>
    <t>Contratista solicita posponer para : 15/05/2026 AM - Fecha inicial de la orden : 14/05/2026 PM - Formulario CONTRATISTA - Gestiona Karol Molano 14/05/2026;; null</t>
  </si>
  <si>
    <t>6015293450</t>
  </si>
  <si>
    <t>IPVT:640003806701</t>
  </si>
  <si>
    <t>MARIA VICTORIA PEDROZO</t>
  </si>
  <si>
    <t>37922181</t>
  </si>
  <si>
    <t>000000000</t>
  </si>
  <si>
    <t>CL   |63|B   |     |  |KR   |79|    |     | 41</t>
  </si>
  <si>
    <t>-74.11061335</t>
  </si>
  <si>
    <t>4.68116247</t>
  </si>
  <si>
    <t>3134864722</t>
  </si>
  <si>
    <t>21885629</t>
  </si>
  <si>
    <t>FS202605131444480405_5842</t>
  </si>
  <si>
    <t>6015293055</t>
  </si>
  <si>
    <t>IPVT:640003806646</t>
  </si>
  <si>
    <t>FLOR MIREYA LEON BEJARANO</t>
  </si>
  <si>
    <t>52219748</t>
  </si>
  <si>
    <t>KR   |69|L   |     |  |CL   |63|A   |     | 74</t>
  </si>
  <si>
    <t>-74.09865452</t>
  </si>
  <si>
    <t>4.6714161</t>
  </si>
  <si>
    <t>3204924406</t>
  </si>
  <si>
    <t>21885735</t>
  </si>
  <si>
    <t>FS202605131458190336_4637</t>
  </si>
  <si>
    <t>6015280942</t>
  </si>
  <si>
    <t>IPVT:640003806589</t>
  </si>
  <si>
    <t>DAVID ELIOT IRIARTE IRIARTE</t>
  </si>
  <si>
    <t>72222772</t>
  </si>
  <si>
    <t>0053554260</t>
  </si>
  <si>
    <t>13160866</t>
  </si>
  <si>
    <t>KR   |51|    |     |  |CL   |102|A   |     | 73</t>
  </si>
  <si>
    <t>-74.0621657</t>
  </si>
  <si>
    <t>4.69110001</t>
  </si>
  <si>
    <t>3013160866</t>
  </si>
  <si>
    <t>FS202605131458190336</t>
  </si>
  <si>
    <t>21885788</t>
  </si>
  <si>
    <t>FS202605131506060410_5160</t>
  </si>
  <si>
    <t>GLORIA PATRICIA CASTA¿EDA AREVALO</t>
  </si>
  <si>
    <t>52236053</t>
  </si>
  <si>
    <t>0012589746</t>
  </si>
  <si>
    <t>7690841</t>
  </si>
  <si>
    <t>CL   |74|    |BIS  |  |KR   |77|B   |     | 30 PIS 2 APT 2 APT 2</t>
  </si>
  <si>
    <t>-74.09861255</t>
  </si>
  <si>
    <t>4.69391954</t>
  </si>
  <si>
    <t>3118680871</t>
  </si>
  <si>
    <t>FS202605131506060410</t>
  </si>
  <si>
    <t>SE AGENDA SEGUN LAS OBSERVACIONES DIGITAL_PA; GESTIONA ANA LOPEZ 13/05/2026</t>
  </si>
  <si>
    <t>21885826</t>
  </si>
  <si>
    <t>FS202605131513580438_8676</t>
  </si>
  <si>
    <t>0609130918</t>
  </si>
  <si>
    <t>DOROSA SIRY</t>
  </si>
  <si>
    <t>KR   |17|    |     |  |CL   |42|    |     | 43 APT 101</t>
  </si>
  <si>
    <t>-74.07096028</t>
  </si>
  <si>
    <t>4.63113546</t>
  </si>
  <si>
    <t>3192583912</t>
  </si>
  <si>
    <t>FS202605131513580438</t>
  </si>
  <si>
    <t>21885831</t>
  </si>
  <si>
    <t>FS202605131516020346_2807</t>
  </si>
  <si>
    <t>6015293420</t>
  </si>
  <si>
    <t>IPVT:640003806156</t>
  </si>
  <si>
    <t>ELIANA MARIA ROJAS GIL</t>
  </si>
  <si>
    <t>41932737</t>
  </si>
  <si>
    <t>KR   |77|    |     |  |CL   |20|    |     | 20 TOR 2 APT 804 APT 804</t>
  </si>
  <si>
    <t>-74.12550414</t>
  </si>
  <si>
    <t>4.65721277</t>
  </si>
  <si>
    <t>3186388762</t>
  </si>
  <si>
    <t>FS202605131516020346</t>
  </si>
  <si>
    <t>21885979</t>
  </si>
  <si>
    <t>FS202605131525080293_0378</t>
  </si>
  <si>
    <t>6015293793</t>
  </si>
  <si>
    <t>IPVT:640003806553</t>
  </si>
  <si>
    <t>MARIO FLORES</t>
  </si>
  <si>
    <t>1008372</t>
  </si>
  <si>
    <t>3227429523</t>
  </si>
  <si>
    <t>CL   |23|    |     |  |KR   |86|    |     | 17 APT 103</t>
  </si>
  <si>
    <t>-74.12842308</t>
  </si>
  <si>
    <t>4.66930852</t>
  </si>
  <si>
    <t>OH_BOGHISTRC_I_5800</t>
  </si>
  <si>
    <t>FS202605131525080293</t>
  </si>
  <si>
    <t>21886147</t>
  </si>
  <si>
    <t>FS202605131540030489_8380</t>
  </si>
  <si>
    <t>6015293762</t>
  </si>
  <si>
    <t>IPVT:640003806629</t>
  </si>
  <si>
    <t>DAVID ENRIQUE VERGARA DE LEON</t>
  </si>
  <si>
    <t>9314365</t>
  </si>
  <si>
    <t>3204268637</t>
  </si>
  <si>
    <t>KR   |7|    |     |  |CL   |60|A   |     | 31 APT 701</t>
  </si>
  <si>
    <t>-74.06105258</t>
  </si>
  <si>
    <t>4.64613313</t>
  </si>
  <si>
    <t>FS202605131540030489</t>
  </si>
  <si>
    <t>21886344</t>
  </si>
  <si>
    <t>FS202605131603450450_5176</t>
  </si>
  <si>
    <t>1904071802</t>
  </si>
  <si>
    <t>GONZALO MU¿OZ ORTEGA</t>
  </si>
  <si>
    <t>19390819</t>
  </si>
  <si>
    <t>3125078516</t>
  </si>
  <si>
    <t>KR   |54|    |     |  |CL   |64|A   |     | 45 TOR 12 APT 303 APT 303</t>
  </si>
  <si>
    <t>-74.08206854</t>
  </si>
  <si>
    <t>4.66273247</t>
  </si>
  <si>
    <t>FS202605131603450450</t>
  </si>
  <si>
    <t>21886782</t>
  </si>
  <si>
    <t>FS202605131648590393_3855</t>
  </si>
  <si>
    <t>9501270209</t>
  </si>
  <si>
    <t>JHONSON VILLAMIL PINZON</t>
  </si>
  <si>
    <t>79311168</t>
  </si>
  <si>
    <t>14080798</t>
  </si>
  <si>
    <t>15601518</t>
  </si>
  <si>
    <t>CL   |4|    |     |s |KR   |19|    |     | 69 APT 402</t>
  </si>
  <si>
    <t>-74.09657485</t>
  </si>
  <si>
    <t>4.59238991</t>
  </si>
  <si>
    <t>3183438622</t>
  </si>
  <si>
    <t>FS202605131648590393</t>
  </si>
  <si>
    <t>21886917</t>
  </si>
  <si>
    <t>FS202605131706390319_8104</t>
  </si>
  <si>
    <t>6015294023</t>
  </si>
  <si>
    <t>IPVT:640003806558</t>
  </si>
  <si>
    <t>GIOVANNY RINCON BERNAL</t>
  </si>
  <si>
    <t>79404091</t>
  </si>
  <si>
    <t>CL   |84|A   |     |  |KR   |7|    |     | 31</t>
  </si>
  <si>
    <t>-74.04945596</t>
  </si>
  <si>
    <t>4.66335926</t>
  </si>
  <si>
    <t>3104803159</t>
  </si>
  <si>
    <t>FS202605131706390319</t>
  </si>
  <si>
    <t>21886928</t>
  </si>
  <si>
    <t>FS202605131709530512_0937</t>
  </si>
  <si>
    <t>0501042314</t>
  </si>
  <si>
    <t>Daryl Ruiz</t>
  </si>
  <si>
    <t>1119893167</t>
  </si>
  <si>
    <t>3228537773</t>
  </si>
  <si>
    <t>CL   |65|B   |     |  |KR   |86|    |     | 86 TOR 17 APT 204 APT 204</t>
  </si>
  <si>
    <t>-74.11013353</t>
  </si>
  <si>
    <t>4.68981982</t>
  </si>
  <si>
    <t>3237370495</t>
  </si>
  <si>
    <t>FS202605131709530512</t>
  </si>
  <si>
    <t>21887040</t>
  </si>
  <si>
    <t>FS202605131727050483_1386</t>
  </si>
  <si>
    <t>2508172146</t>
  </si>
  <si>
    <t>LAURA MORA VARGAS</t>
  </si>
  <si>
    <t>1024589961</t>
  </si>
  <si>
    <t>CL   |64|C   |     |  |KR   |72|A   |     | 09</t>
  </si>
  <si>
    <t>-74.10280099</t>
  </si>
  <si>
    <t>4.6776905</t>
  </si>
  <si>
    <t>3114443328</t>
  </si>
  <si>
    <t>FS202605131727050483</t>
  </si>
  <si>
    <t>21887209</t>
  </si>
  <si>
    <t>FS202605131756360484_9683</t>
  </si>
  <si>
    <t>MARIA ALEJANDRA BELLO CARDONA</t>
  </si>
  <si>
    <t>1030624528</t>
  </si>
  <si>
    <t>CL   |22|A   |     |s |KR   |4|    |     | 44 LCA 1</t>
  </si>
  <si>
    <t>-74.09051889</t>
  </si>
  <si>
    <t>4.57116375</t>
  </si>
  <si>
    <t>3138979106</t>
  </si>
  <si>
    <t>GRANA SUR-SAN CRISTO</t>
  </si>
  <si>
    <t>OH_BOGALPRSI_I_7360</t>
  </si>
  <si>
    <t>FS202605131756360484</t>
  </si>
  <si>
    <t>21887406</t>
  </si>
  <si>
    <t>FS202605131840080409_6912</t>
  </si>
  <si>
    <t>6015294220</t>
  </si>
  <si>
    <t>IPVT:640003806695</t>
  </si>
  <si>
    <t>MARIA BEDOYA</t>
  </si>
  <si>
    <t>51713883</t>
  </si>
  <si>
    <t>KR   |23|    |     |  |CL   |48|    |     |s 66</t>
  </si>
  <si>
    <t>-74.12950977</t>
  </si>
  <si>
    <t>4.57407759</t>
  </si>
  <si>
    <t>3143269256</t>
  </si>
  <si>
    <t>TUNAL ANTIGUO</t>
  </si>
  <si>
    <t>OH_BOGALMCOD_I_7360</t>
  </si>
  <si>
    <t>FS202605131840080409</t>
  </si>
  <si>
    <t>21887638</t>
  </si>
  <si>
    <t>FS202605131920440346_7099</t>
  </si>
  <si>
    <t>6015293824</t>
  </si>
  <si>
    <t>IPVT:640003806889</t>
  </si>
  <si>
    <t>MELANI TATIANA ARGUELLO ORTIZ</t>
  </si>
  <si>
    <t>1023970848</t>
  </si>
  <si>
    <t>KR   |101|    |     |  |CL   |83|    |     | 90 INT 6 APT 314 APT 314</t>
  </si>
  <si>
    <t>-74.10775342</t>
  </si>
  <si>
    <t>4.71501444</t>
  </si>
  <si>
    <t>3146108793</t>
  </si>
  <si>
    <t>21887648</t>
  </si>
  <si>
    <t>FS202605131923340507_6089</t>
  </si>
  <si>
    <t>9305141200</t>
  </si>
  <si>
    <t>JESUS PALACIOS</t>
  </si>
  <si>
    <t>1040496633</t>
  </si>
  <si>
    <t>CL   |7|    |     |  |KR   |31|    |     | 63 INT 7</t>
  </si>
  <si>
    <t>-74.09861531</t>
  </si>
  <si>
    <t>4.6082942</t>
  </si>
  <si>
    <t>3233287403</t>
  </si>
  <si>
    <t>PENSILVAN-PUEN ARAND</t>
  </si>
  <si>
    <t>OH_BOGHIPRSC_I_5800</t>
  </si>
  <si>
    <t>FS202605131923340507</t>
  </si>
  <si>
    <t>21887693</t>
  </si>
  <si>
    <t>FS202605131937300712_1392</t>
  </si>
  <si>
    <t>0106200501</t>
  </si>
  <si>
    <t>LUIS RICARDO GARCIA cifuentes</t>
  </si>
  <si>
    <t>19408491</t>
  </si>
  <si>
    <t>KR   |29|    |     |  |CL   |1|D   |     | 21 APT 301</t>
  </si>
  <si>
    <t>-74.10263599</t>
  </si>
  <si>
    <t>4.599111</t>
  </si>
  <si>
    <t>3053999290</t>
  </si>
  <si>
    <t>FS202605131937300712</t>
  </si>
  <si>
    <t>21887775</t>
  </si>
  <si>
    <t>FS202605132016240714_7399</t>
  </si>
  <si>
    <t>JUAN CARLOS RICO CARO</t>
  </si>
  <si>
    <t>79871755</t>
  </si>
  <si>
    <t>3115086565</t>
  </si>
  <si>
    <t>KR   |92|    |     |  |CL   |150|    |     | 66 TOR 1 APT 406 APT 406</t>
  </si>
  <si>
    <t>-74.08407506</t>
  </si>
  <si>
    <t>4.74582528</t>
  </si>
  <si>
    <t>3229133029</t>
  </si>
  <si>
    <t>OH_BOGALVRIC_I_7360</t>
  </si>
  <si>
    <t>FS202605132016240714</t>
  </si>
  <si>
    <t>AGENDAMIENTO_se marca al 3124135339 contesta titular DIEGO ARMANDO MENDOZA OLAYA  Se agenda para 2026-05-15 PM observacion técnico llamar antes de ir Se valida datos correctos de la orden gestiona Libardo Rivera 14/5/2026 Go Contact</t>
  </si>
  <si>
    <t>21888021</t>
  </si>
  <si>
    <t>FS202605140748420598_0221</t>
  </si>
  <si>
    <t>6015167379</t>
  </si>
  <si>
    <t>IPVT:640003806751</t>
  </si>
  <si>
    <t>DIEGO ARMANDO MENDOZA OLAYA</t>
  </si>
  <si>
    <t>1023948344</t>
  </si>
  <si>
    <t>CL   |28|    |     |s |KR   |8|    |     |e 34</t>
  </si>
  <si>
    <t>-74.08565614</t>
  </si>
  <si>
    <t>4.56264819</t>
  </si>
  <si>
    <t>3124135339</t>
  </si>
  <si>
    <t>FS202605140748420598</t>
  </si>
  <si>
    <t>21888281</t>
  </si>
  <si>
    <t>FS202605140907470440_4500</t>
  </si>
  <si>
    <t>MARIA CARDOZO</t>
  </si>
  <si>
    <t>1000338983</t>
  </si>
  <si>
    <t>3182032604</t>
  </si>
  <si>
    <t>KR   |11|    |     |  |CL   |27|A   |     |s 24 APT 302</t>
  </si>
  <si>
    <t>-74.10072861</t>
  </si>
  <si>
    <t>4.57277439</t>
  </si>
  <si>
    <t>FS202605140907470440</t>
  </si>
  <si>
    <t>21888458</t>
  </si>
  <si>
    <t>FS202605140936470751_7034</t>
  </si>
  <si>
    <t>6015197618</t>
  </si>
  <si>
    <t>IPVT:640003806776</t>
  </si>
  <si>
    <t>JUAN DAVID SALAS RIVERO</t>
  </si>
  <si>
    <t>1003720398</t>
  </si>
  <si>
    <t>KR   |115|    |     |  |CL   |153|    |     | 27 TOR 2 CAS 17</t>
  </si>
  <si>
    <t>-74.09959424</t>
  </si>
  <si>
    <t>4.75947488</t>
  </si>
  <si>
    <t>3022920979</t>
  </si>
  <si>
    <t>AGP BSQ CAMIN VERD 1</t>
  </si>
  <si>
    <t>FS202605140936470751</t>
  </si>
  <si>
    <t>21888475</t>
  </si>
  <si>
    <t>FS202605140943010450_6542</t>
  </si>
  <si>
    <t>9507070416</t>
  </si>
  <si>
    <t>KEVIN ANDRES MEJIA ACERO</t>
  </si>
  <si>
    <t>1014294255</t>
  </si>
  <si>
    <t>3142573614</t>
  </si>
  <si>
    <t>3133232343</t>
  </si>
  <si>
    <t>KR   |107|B   |BIS  |  |CL   |72|    |     | 63 APT 101</t>
  </si>
  <si>
    <t>-74.12332834</t>
  </si>
  <si>
    <t>4.70985203</t>
  </si>
  <si>
    <t>VILLA AMALIA</t>
  </si>
  <si>
    <t>FS202605140943010450</t>
  </si>
  <si>
    <t>21888560</t>
  </si>
  <si>
    <t>FS202605140955420583_8528</t>
  </si>
  <si>
    <t>8804272213</t>
  </si>
  <si>
    <t>FERNANDO ANTONIO CUERVO CASTILLO</t>
  </si>
  <si>
    <t>19258496</t>
  </si>
  <si>
    <t>DG   |45|D   |     |  |KR   |19|    |     | 30</t>
  </si>
  <si>
    <t>-74.07162558</t>
  </si>
  <si>
    <t>4.63484226</t>
  </si>
  <si>
    <t>3132294390</t>
  </si>
  <si>
    <t>FS202605140955420583</t>
  </si>
  <si>
    <t>EVA-RESCATE BO Se realiza interacción con el titular Daniel Alexander Carrillo Giraldo, confirma datos correctos y recibe el servicio como viene en la orden. tipo de predio - CASA DE BARRIO, pisos - 4, contadores - 2. Se procede a agendar para mañana viernes 15 de mayo jornada AM. GESTIÓN REALIZADA POR CHAT EVA. AVRH</t>
  </si>
  <si>
    <t>21888596</t>
  </si>
  <si>
    <t>FS202605141002060369_4465</t>
  </si>
  <si>
    <t>6015170213</t>
  </si>
  <si>
    <t>IPVT:640003807165</t>
  </si>
  <si>
    <t>DANIEL ALEXANDER CARRILLO GIRALDO</t>
  </si>
  <si>
    <t>80770923</t>
  </si>
  <si>
    <t>4417464</t>
  </si>
  <si>
    <t>CL   |130|    |     |  |KR   |87|    |     | 10 APT 2</t>
  </si>
  <si>
    <t>-74.08495067</t>
  </si>
  <si>
    <t>4.7252458</t>
  </si>
  <si>
    <t>3232408178</t>
  </si>
  <si>
    <t>FS202605141002060369</t>
  </si>
  <si>
    <t>21888667</t>
  </si>
  <si>
    <t>FS202605141009490755_9496</t>
  </si>
  <si>
    <t>6015220740</t>
  </si>
  <si>
    <t>IPVT:640003806757</t>
  </si>
  <si>
    <t>DELPHI RAMSES JACOME PAIPILLA</t>
  </si>
  <si>
    <t>1078368075</t>
  </si>
  <si>
    <t>KR   |16|    |     |  |CL   |63|A   |     | 07</t>
  </si>
  <si>
    <t>-74.0666429</t>
  </si>
  <si>
    <t>4.65137733</t>
  </si>
  <si>
    <t>3203261093</t>
  </si>
  <si>
    <t>FS202605141009490755</t>
  </si>
  <si>
    <t>21888817</t>
  </si>
  <si>
    <t>FS202605141032040686_8313</t>
  </si>
  <si>
    <t>9210130428</t>
  </si>
  <si>
    <t>CRISTIAN DAVID DAVID VILLALOBOS</t>
  </si>
  <si>
    <t>1030547267</t>
  </si>
  <si>
    <t>CL   |1|A   |BIS  |  |KR   |35|    |     | 70 APT 201</t>
  </si>
  <si>
    <t>-74.10975314</t>
  </si>
  <si>
    <t>4.60283959</t>
  </si>
  <si>
    <t>3169663931</t>
  </si>
  <si>
    <t>FS202605141032040686</t>
  </si>
  <si>
    <t>21901812</t>
  </si>
  <si>
    <t>FS202605142222401753_4077</t>
  </si>
  <si>
    <t>DIGITAL_PA 16/05/2026 7AM-12M  3043989518</t>
  </si>
  <si>
    <t>MARIA JOSE NAVARRO MONTOYA</t>
  </si>
  <si>
    <t>1127956307</t>
  </si>
  <si>
    <t>CL   |155|    |     |  |KR   |9|    |     | 45 TOR 9 APT 501 APT 501</t>
  </si>
  <si>
    <t>-74.03282184</t>
  </si>
  <si>
    <t>4.73243901</t>
  </si>
  <si>
    <t>3212016913</t>
  </si>
  <si>
    <t>FS202605142222401753</t>
  </si>
  <si>
    <t>AGENDAMIENTO_se marca al 3057722783 contesta titular BRAULIO CANO BURGOS  Se agenda para 2026-05-15 PM observacion técnico llamar antes de ir Se valida datos correctos de la orden gestiona Libardo Rivera 10/5/2026 Go Contact</t>
  </si>
  <si>
    <t>21827318</t>
  </si>
  <si>
    <t>FS202604290841521407_3666</t>
  </si>
  <si>
    <t>BRAULIO CANO BURGOS</t>
  </si>
  <si>
    <t>1053336694</t>
  </si>
  <si>
    <t>3057722783</t>
  </si>
  <si>
    <t>CL   |127|    |     |  |KR   |87|    |     | 51 TOR 1 APT 407 APT 407</t>
  </si>
  <si>
    <t>-74.08896394</t>
  </si>
  <si>
    <t>4.71352347</t>
  </si>
  <si>
    <t>Convergente_MTotal_Single_Voz Ilim Nal _Ba Ancha 900Mbps_Mov Ilim_Win Play_Nac_25333 Descuento 100% cargo de instalacion Banda Ancha_17733  Descuento Convergente LB+BA+TV 100% x 1 Mes_13217</t>
  </si>
  <si>
    <t>OH_BOGHIEOLC_I_5800</t>
  </si>
  <si>
    <t>FS202604290841521407</t>
  </si>
  <si>
    <t>901780594-7</t>
  </si>
  <si>
    <t>1031154707</t>
  </si>
  <si>
    <t>2026-05-05 16:36|Incumplimiento de cita. inicio de flujo|App chatbot#2026-05-05 16:36|Incumplimiento de cita. se va a realizar la llamada al cliente|App chatbot#</t>
  </si>
  <si>
    <t>2026-05-03 09:45|RESCATEBO_Incumplimiento_Contratista Se marca al nÃºmero 3057722783 titular BRAULIO CANO BURGOS Contesta indica que  la direcciÃ³n correcta es  CL 127 KR 87 51 TOR 1 APT 407 //solicita se visite hacia las 4 pm //  si no es posible hacer la instalaciÃ³n dejar notas claras  //   soporte fotogrÃ¡fico en TOA // realizar el quiebre adecuado  3204769938  BRAULIO CANO BURGOS   indica que es un conjunto de torres  se valida datos correctos se agenda para el dÃ­a 2026-05-04 en la franja PM 1200 p.m. - 400 p.m. Gestiona DYOS 3/5/2026|DIANA YULIETTE OLAYA#</t>
  </si>
  <si>
    <t>17774702500210137</t>
  </si>
  <si>
    <t>CAI_ONT32000010202604290844101732581636</t>
  </si>
  <si>
    <t>&lt;XA_BROADBAND_DATA&gt;&lt;Velocidad&gt;921600&lt;/Velocidad&gt;&lt;TipoIP&gt;DINAMICA&lt;/TipoIP&gt;&lt;ADSL&gt;-&lt;/ADSL&gt;&lt;DireccionIPDSLAM&gt;10.37.60.46&lt;/DireccionIPDSLAM&gt;&lt;UsuarioAcceso&gt;AAF2512685301/4f62fd85ee8d&lt;/UsuarioAcceso&gt;&lt;Passwordid&gt;5PM3VBERSF&lt;/Passwordid&gt;&lt;TechType&gt;FIBRA&lt;/TechType&gt;&lt;OLTCode&gt;OH_BOGHIEOLC_I_5800&lt;/OLTCode&gt;&lt;OLTRack&gt;0&lt;/OLTRack&gt;&lt;OLTSubRack&gt;0&lt;/OLTSubRack&gt;&lt;OLTBoard&gt;0&lt;/OLTBoard&gt;&lt;OLTPort&gt;0&lt;/OLTPort&gt;&lt;PeSplitterSplitterCode&gt;SS2-61-04&lt;/PeSplitterSplitterCode&gt;&lt;PeTerminalEquipmentDistrCableCode&gt;0&lt;/PeTerminalEquipmentDistrCableCode&gt;&lt;PeTerminalEquipmentType&gt;6&lt;/PeTerminalEquipmentType&gt;&lt;PeTerminalEquipmentCode&gt;ESPAN-PC2-61-04&lt;/PeTerminalEquipmentCode&gt;&lt;PeTerminalEquipmentOpticalTerminalCode&gt;ESPAN-PC2-61-04&lt;/PeTerminalEquipmentOpticalTerminalCode&gt;&lt;PeTerminalEquipmentClientThreadId&gt;0&lt;/PeTerminalEquipmentClientThreadId&gt;&lt;PeTerminalEquipmentCtoFiberId&gt;5&lt;/PeTerminalEquipmentCtoFiberId&gt;&lt;/XA_BROADBAND_DATA&gt;</t>
  </si>
  <si>
    <t>SE AGENDA SEGUN SOLICITUD EN LA LLAMADA AL CLIENTE; GESTIONA ANA LOPEZ  07/05/2026.</t>
  </si>
  <si>
    <t>21834582</t>
  </si>
  <si>
    <t>FS202604301303051814_6908</t>
  </si>
  <si>
    <t>6015261741</t>
  </si>
  <si>
    <t>IPVT:640003796231</t>
  </si>
  <si>
    <t>CAMILO ANDRES CASTILLEJO</t>
  </si>
  <si>
    <t>1000506637</t>
  </si>
  <si>
    <t>CL   |122|    |     |  |KR   |11|C   |     | 51 INT 5 APT 310 APT 310</t>
  </si>
  <si>
    <t>-74.03776046</t>
  </si>
  <si>
    <t>4.70049533</t>
  </si>
  <si>
    <t>79980312</t>
  </si>
  <si>
    <t>serialNumber:B014DF0B3310 ; WifiSSID:433aa19038b1 ; WifiPassword:433aa19038b1</t>
  </si>
  <si>
    <t>2026-05-06 13:50|Reagendamiento de cita. se va a realizar la llamada al cliente|App chatbot#</t>
  </si>
  <si>
    <t>17775722700320274</t>
  </si>
  <si>
    <t>CAI_22000010202604301304305235130121</t>
  </si>
  <si>
    <t>&lt;XA_BROADBAND_DATA&gt;&lt;Velocidad&gt;921600&lt;/Velocidad&gt;&lt;TipoIP&gt;DINAMICA&lt;/TipoIP&gt;&lt;ADSL&gt;-&lt;/ADSL&gt;&lt;DireccionIPDSLAM&gt;10.37.70.22&lt;/DireccionIPDSLAM&gt;&lt;UsuarioAcceso&gt;AAF2512689438/4326b67532e7&lt;/UsuarioAcceso&gt;&lt;Passwordid&gt;EQDKROW2IN&lt;/Passwordid&gt;&lt;TechType&gt;FIBRA&lt;/TechType&gt;&lt;OLTCode&gt;OH_BOGALBIZD_T_7360_BellaSuiza_4&lt;/OLTCode&gt;&lt;OLTRack&gt;4&lt;/OLTRack&gt;&lt;OLTSubRack&gt;3&lt;/OLTSubRack&gt;&lt;OLTBoard&gt;LT15&lt;/OLTBoard&gt;&lt;OLTPort&gt;5&lt;/OLTPort&gt;&lt;PeSplitterSplitterCode&gt;SS1-28-02&lt;/PeSplitterSplitterCode&gt;&lt;PeTerminalEquipmentDistrCableCode&gt;GT1-28-02&lt;/PeTerminalEquipmentDistrCableCode&gt;&lt;PeTerminalEquipmentType&gt;15&lt;/PeTerminalEquipmentType&gt;&lt;PeTerminalEquipmentCode&gt;PC1-28-02&lt;/PeTerminalEquipmentCode&gt;&lt;PeTerminalEquipmentOpticalTerminalCode&gt;PC1-28-02&lt;/PeTerminalEquipmentOpticalTerminalCode&gt;&lt;PeTerminalEquipmentClientThreadId&gt;40&lt;/PeTerminalEquipmentClientThreadId&gt;&lt;PeTerminalEquipmentCtoFiberId&gt;4&lt;/PeTerminalEquipmentCtoFiberId&gt;&lt;/XA_BROADBAND_DATA&gt;</t>
  </si>
  <si>
    <t>SE AGENDA SEGUN SOLICITUD EN LA LLAMADA AL CLIENTE; GESTIONA ANA LOPEZ  13/05/2026.  CLIOENTE SOLICITA QUE  SEAN OTROS TECNICOS DIFERENTES YA QUE LOS QYE ESTUBIERON EN LA VEZ ANTERIOR NO ESTABAN EN  LA MEJOR DISPOSICION Y  ELLA ESTA MUY MOLESTA POR ESA MALA ATENCION.</t>
  </si>
  <si>
    <t>21854034</t>
  </si>
  <si>
    <t>FS202605060957162962_6823</t>
  </si>
  <si>
    <t>Contratista solicita posponer para : 07/05/2026 PM - Fecha inicial de la orden : 07/05/2026 AM - Formulario CONTRATISTA - Gestiona Karol Molano 07/05/2026 null</t>
  </si>
  <si>
    <t>6015283948</t>
  </si>
  <si>
    <t>IPVT:640003799920</t>
  </si>
  <si>
    <t>MARCELA GARZON</t>
  </si>
  <si>
    <t>52420630</t>
  </si>
  <si>
    <t>15555555</t>
  </si>
  <si>
    <t>CL   |80|    |     |  |KR   |60|    |     | 95 TOR 5 APT 218 APT 218</t>
  </si>
  <si>
    <t>-74.07585599</t>
  </si>
  <si>
    <t>4.6790959</t>
  </si>
  <si>
    <t>3208655657</t>
  </si>
  <si>
    <t>FS202605060957162962</t>
  </si>
  <si>
    <t>1105783927</t>
  </si>
  <si>
    <t>2026-05-07 15:04|Reporte de daÃ±o masivo. Inicio de flujo|App chatbot#2026-05-07 15:16|Reporte de daÃ±o masivo. Inicio de flujo|App chatbot#2026-05-07 15:16|Reporte de daÃ±o masivo. Inicio de flujo|App chatbot#2026-05-07 15:17|Reporte de daÃ±o masivo. Inicio de flujo|App chatbot#2026-05-07 15:21|Caso generado OK JG//20260507//FS001//JL|JABILZON LOZADA#2026-05-07 15:21|Caso generado OK JG//20260507//FS001//JL puerto 11 sin potencia se envÃ­a registro fotogrÃ¡fico |JABILZON LOZADA#</t>
  </si>
  <si>
    <t>2026-05-07 08:44|NUMERO EQUIVOCADO |NICOL ESTEFANIA REYES#2026-05-07 10:53|RECIBE PM |NICOL ESTEFANIA REYES#</t>
  </si>
  <si>
    <t>17780795450470130</t>
  </si>
  <si>
    <t>CAI_22000010202605060959054206875134</t>
  </si>
  <si>
    <t>&lt;XA_BROADBAND_DATA&gt;&lt;Velocidad&gt;921600&lt;/Velocidad&gt;&lt;TipoIP&gt;DINAMICA&lt;/TipoIP&gt;&lt;ADSL&gt;-&lt;/ADSL&gt;&lt;DireccionIPDSLAM&gt;10.37.80.62&lt;/DireccionIPDSLAM&gt;&lt;UsuarioAcceso&gt;AAF2512700846/0434dff3aeb2&lt;/UsuarioAcceso&gt;&lt;Passwordid&gt;2WB1LG8VI9&lt;/Passwordid&gt;&lt;TechType&gt;FIBRA&lt;/TechType&gt;&lt;OLTCode&gt;OH_BOGHIEOLJ_I_5800_23106_LaEspanola_10&lt;/OLTCode&gt;&lt;OLTRack&gt;10&lt;/OLTRack&gt;&lt;OLTSubRack&gt;14&lt;/OLTSubRack&gt;&lt;OLTBoard&gt;5&lt;/OLTBoard&gt;&lt;OLTPort&gt;5&lt;/OLTPort&gt;&lt;PeSplitterSplitterCode&gt;SS2-20-40&lt;/PeSplitterSplitterCode&gt;&lt;PeTerminalEquipmentDistrCableCode&gt;GT2-20-40&lt;/PeTerminalEquipmentDistrCableCode&gt;&lt;PeTerminalEquipmentType&gt;6&lt;/PeTerminalEquipmentType&gt;&lt;PeTerminalEquipmentCode&gt;CT1/2-20-40&lt;/PeTerminalEquipmentCode&gt;&lt;PeTerminalEquipmentOpticalTerminalCode&gt;CT1/2-20-40&lt;/PeTerminalEquipmentOpticalTerminalCode&gt;&lt;PeTerminalEquipmentClientThreadId&gt;15&lt;/PeTerminalEquipmentClientThreadId&gt;&lt;PeTerminalEquipmentCtoFiberId&gt;11&lt;/PeTerminalEquipmentCtoFiberId&gt;&lt;/XA_BROADBAND_DATA&gt;</t>
  </si>
  <si>
    <t>AGENDAMIENTO_Incumplimieto_Cliente_se marca al 3178821670 contesta titular RAMSES URREA CORTES  Se agenda para 2026-05-13 PM observacion belalcazar edificio don sebastian con restriccion usuario recibe apartir de las 2.00 pm / tecnico se acerco y no realizo ningun proceso  Se valida datos correctos de la orden gestiona JULIANNA PEDROZA 9/5/2026 Go Contact</t>
  </si>
  <si>
    <t>21867142</t>
  </si>
  <si>
    <t>FS202605081634011920_3169</t>
  </si>
  <si>
    <t>8101242240</t>
  </si>
  <si>
    <t>RAMSES URREA CORTES</t>
  </si>
  <si>
    <t>1032397403</t>
  </si>
  <si>
    <t>CL   |47|A   |     |  |KR   |27|A   |     | 03 APT 709</t>
  </si>
  <si>
    <t>-74.07764588</t>
  </si>
  <si>
    <t>4.63682794</t>
  </si>
  <si>
    <t>3178821670</t>
  </si>
  <si>
    <t>FS202605081634011920</t>
  </si>
  <si>
    <t>1143249143</t>
  </si>
  <si>
    <t>2026-05-09 14:20|Se valida visita en predio se tiene contacto con el titular del servicio quiÃ©n indica que no puede atender por permiso de administraciÃ³n q desea reagendar para el dÃ­a miÃ©rcoles franja pm se valida por chatbot |BRAYAN ENRIQUE VARGAS#2026-05-09 14:21|Reagendamiento de cita. se va a realizar la llamada al cliente|App chatbot#2026-05-09 14:24|09-05-2026 14 24Cliente solicita reagendar. No se envÃ­a SMS de reagendamiento dado el link no viene en la orden|App chatbot#</t>
  </si>
  <si>
    <t>17782760950450118</t>
  </si>
  <si>
    <t>CAI_32000010202605081634558738656865</t>
  </si>
  <si>
    <t>&lt;XA_BROADBAND_DATA&gt;&lt;Velocidad&gt;921600&lt;/Velocidad&gt;&lt;TipoIP&gt;DINAMICA&lt;/TipoIP&gt;&lt;ADSL&gt;-&lt;/ADSL&gt;&lt;DireccionIPDSLAM&gt;10.37.60.6&lt;/DireccionIPDSLAM&gt;&lt;UsuarioAcceso&gt;AAF2512708882/517426ae5214&lt;/UsuarioAcceso&gt;&lt;Passwordid&gt;1VD4NCRHY6&lt;/Passwordid&gt;&lt;TechType&gt;FIBRA&lt;/TechType&gt;&lt;OLTCode&gt;OH_BOGHICERB_I_5800_31000_Chapinero_2&lt;/OLTCode&gt;&lt;OLTRack&gt;2&lt;/OLTRack&gt;&lt;OLTSubRack&gt;34&lt;/OLTSubRack&gt;&lt;OLTBoard&gt;15&lt;/OLTBoard&gt;&lt;OLTPort&gt;5&lt;/OLTPort&gt;&lt;PeSplitterSplitterCode&gt;SS3-4-12&lt;/PeSplitterSplitterCode&gt;&lt;PeTerminalEquipmentDistrCableCode&gt;GT3-4-12&lt;/PeTerminalEquipmentDistrCableCode&gt;&lt;PeTerminalEquipmentType&gt;15&lt;/PeTerminalEquipmentType&gt;&lt;PeTerminalEquipmentCode&gt;PC3-4-12&lt;/PeTerminalEquipmentCode&gt;&lt;PeTerminalEquipmentOpticalTerminalCode&gt;PC3-4-12&lt;/PeTerminalEquipmentOpticalTerminalCode&gt;&lt;PeTerminalEquipmentClientThreadId&gt;21&lt;/PeTerminalEquipmentClientThreadId&gt;&lt;PeTerminalEquipmentCtoFiberId&gt;4&lt;/PeTerminalEquipmentCtoFiberId&gt;&lt;/XA_BROADBAND_DATA&gt;</t>
  </si>
  <si>
    <t>21875023</t>
  </si>
  <si>
    <t>FS202605111334304308_7230</t>
  </si>
  <si>
    <t>Contratista solicita posponer para : 13/05/2026 AM - Fecha inicial de la orden : 12/05/2026 PM - Formulario CONTRATISTA - Gestiona Karol Molano 12/05/2026 null</t>
  </si>
  <si>
    <t>6015240089</t>
  </si>
  <si>
    <t>IPVT:640003803795</t>
  </si>
  <si>
    <t>KELLY SOFIA BEJARANO LOPEZ</t>
  </si>
  <si>
    <t>1133870211</t>
  </si>
  <si>
    <t>CL   |158|    |     |  |KR   |101|    |     | 12 LCA 1</t>
  </si>
  <si>
    <t>-74.08757559</t>
  </si>
  <si>
    <t>4.75707517</t>
  </si>
  <si>
    <t>Plan Voz Ilimitado Nacional_RV_25188 Descuento Convergente LB+BA+TV 100% x 1 Mes_13217  Preferido Fijo Movil Incluido_20030  Bundled_Bloqueos_20265Convergente_Plan Ancha 900Mbps_Mov Ilim_Trio_25422 Descuento 100% cargo de instalacion Banda Ancha_17733  Cargo de Instalacion Banda Ancha_10319  Descuento Convergente LB+BA+TV 100% x 1 Mes_13217Plan IPTV TRIO_RV_25427 Deco Incluido IPTV_40045  Descuento Convergente LB+BA+TV 100% x 1 Mes_13217</t>
  </si>
  <si>
    <t>3151729111</t>
  </si>
  <si>
    <t>VILLAS HERMOSA</t>
  </si>
  <si>
    <t>FS202605111334304308</t>
  </si>
  <si>
    <t>1020839557</t>
  </si>
  <si>
    <t>2026-05-13 08:28|FS202605111334304308_7230 se valida en predio orden no se logra contactar al TT en predio se timbra nadie sale al nÃºmero de contacto de toa suena apagado|CARLOS ANDRES AGUIRRE#2026-05-13 08:28|Incumplimiento de cita. se va a realizar la llamada al cliente|App chatbot#</t>
  </si>
  <si>
    <t>2026-05-12 16:01|REAGENDA 13 MAYO AM YA QUE NO SE ENCUENTRA EN CASA |NICOL ESTEFANIA REYES#</t>
  </si>
  <si>
    <t>17785245550570684</t>
  </si>
  <si>
    <t>CAI_ONT22000010202605111335551888764358</t>
  </si>
  <si>
    <t>&lt;XA_BROADBAND_DATA&gt;&lt;Velocidad&gt;921600&lt;/Velocidad&gt;&lt;TipoIP&gt;DINAMICA&lt;/TipoIP&gt;&lt;ADSL&gt;-&lt;/ADSL&gt;&lt;DireccionIPDSLAM&gt;10.37.50.178&lt;/DireccionIPDSLAM&gt;&lt;UsuarioAcceso&gt;AAF2512713595/8c892ba50060&lt;/UsuarioAcceso&gt;&lt;Passwordid&gt;4D5EOKL23P&lt;/Passwordid&gt;&lt;TechType&gt;FIBRA&lt;/TechType&gt;&lt;OLTCode&gt;OH_BOGALVRIB_I_7360&lt;/OLTCode&gt;&lt;OLTRack&gt;0&lt;/OLTRack&gt;&lt;OLTSubRack&gt;0&lt;/OLTSubRack&gt;&lt;OLTBoard&gt;0&lt;/OLTBoard&gt;&lt;OLTPort&gt;0&lt;/OLTPort&gt;&lt;PeSplitterSplitterCode&gt;SS6-20-21&lt;/PeSplitterSplitterCode&gt;&lt;PeTerminalEquipmentDistrCableCode&gt;0&lt;/PeTerminalEquipmentDistrCableCode&gt;&lt;PeTerminalEquipmentType&gt;6&lt;/PeTerminalEquipmentType&gt;&lt;PeTerminalEquipmentCode&gt;VIMAR-CT6-20-21&lt;/PeTerminalEquipmentCode&gt;&lt;PeTerminalEquipmentOpticalTerminalCode&gt;VIMAR-CT6-20-21&lt;/PeTerminalEquipmentOpticalTerminalCode&gt;&lt;PeTerminalEquipmentClientThreadId&gt;0&lt;/PeTerminalEquipmentClientThreadId&gt;&lt;PeTerminalEquipmentCtoFiberId&gt;6&lt;/PeTerminalEquipmentCtoFiberId&gt;&lt;/XA_BROADBAND_DATA&gt;</t>
  </si>
  <si>
    <t>21878211</t>
  </si>
  <si>
    <t>FS202605120911560030_8556</t>
  </si>
  <si>
    <t>9912221654</t>
  </si>
  <si>
    <t>EDIFICIO TORRE SAN MIGUEL - PROPIEDAD HORIZONTAL</t>
  </si>
  <si>
    <t>901896334-8</t>
  </si>
  <si>
    <t>3228518275</t>
  </si>
  <si>
    <t>PILAR ANDREA BELTRAN SEGURA</t>
  </si>
  <si>
    <t>KR   |52|    |     |  |CL   |64|A   |     | 34 ADM 1</t>
  </si>
  <si>
    <t>-74.08036931</t>
  </si>
  <si>
    <t>4.66173569</t>
  </si>
  <si>
    <t>FS202605120911560030</t>
  </si>
  <si>
    <t>1193571526</t>
  </si>
  <si>
    <t>2026-05-12 15:19|SE AUTORIZA GESTION CODIGO QC - SIN PERMISO PARA INSTALARFS202605120911560030_8556KR 52/64A  34 ADM 1CTO TOA CT7/8-60-08Encargado Pilar BeltrÃ¡n  3228518275Edificio TORRE DE SAN MIGUELNO ES POSIBLE LLEVAR ACABO LA INSTALACIÃ“N DEL SERVICIO  YA QUE  EDIFICIO NO CUENTA CON RED INTERNA DE MOVISTAR Y TAMPOCO PERMITE REALIZAR INSTALACION POR FACHADA NI POR STRIP  NO PERMITE REALIZAR INSTALACIÃ“N DESDE ZONA ABIERTA SE DEBE INSTALAR RED INTERNA.DAGM-SNPAINT12526-2|JESUS DAVID VARGAS#2026-05-12 15:24|12-05-2026 15 24Gestion quiebre. Inicio de Flujo.|App chatbot#2026-05-12 15:27|12-05-2026 15 27Gestion quiebre. Inicio de Flujo.|App chatbot#2026-05-12 15:32|12-05-2026 15 32Gestion quiebre. Inicio de Flujo.|App chatbot#</t>
  </si>
  <si>
    <t>17785951950600211</t>
  </si>
  <si>
    <t>CAI_32000010202605120913151763331873</t>
  </si>
  <si>
    <t>&lt;XA_BROADBAND_DATA&gt;&lt;Velocidad&gt;921600&lt;/Velocidad&gt;&lt;TipoIP&gt;DINAMICA&lt;/TipoIP&gt;&lt;ADSL&gt;-&lt;/ADSL&gt;&lt;DireccionIPDSLAM&gt;10.37.60.138&lt;/DireccionIPDSLAM&gt;&lt;UsuarioAcceso&gt;AAF2512716009/0e1a2faf84fd&lt;/UsuarioAcceso&gt;&lt;Passwordid&gt;OMN03FENHC&lt;/Passwordid&gt;&lt;TechType&gt;FIBRA&lt;/TechType&gt;&lt;OLTCode&gt;OH_BOGHISTRE_I_5800_41000_Salitre&lt;/OLTCode&gt;&lt;OLTRack&gt;1&lt;/OLTRack&gt;&lt;OLTSubRack&gt;14&lt;/OLTSubRack&gt;&lt;OLTBoard&gt;7&lt;/OLTBoard&gt;&lt;OLTPort&gt;11&lt;/OLTPort&gt;&lt;PeSplitterSplitterCode&gt;SS8-60-08&lt;/PeSplitterSplitterCode&gt;&lt;PeTerminalEquipmentDistrCableCode&gt;GT8-60-08&lt;/PeTerminalEquipmentDistrCableCode&gt;&lt;PeTerminalEquipmentType&gt;6&lt;/PeTerminalEquipmentType&gt;&lt;PeTerminalEquipmentCode&gt;CT7/8-60-08&lt;/PeTerminalEquipmentCode&gt;&lt;PeTerminalEquipmentOpticalTerminalCode&gt;CT7/8-60-08&lt;/PeTerminalEquipmentOpticalTerminalCode&gt;&lt;PeTerminalEquipmentClientThreadId&gt;4&lt;/PeTerminalEquipmentClientThreadId&gt;&lt;PeTerminalEquipmentCtoFiberId&gt;15&lt;/PeTerminalEquipmentCtoFiberId&gt;&lt;/XA_BROADBAND_DATA&gt;</t>
  </si>
  <si>
    <t>21885815</t>
  </si>
  <si>
    <t>FS202605131509100412_2547</t>
  </si>
  <si>
    <t>9410060153</t>
  </si>
  <si>
    <t>JAIME ORLANDO ACU¿A RAMIREZ</t>
  </si>
  <si>
    <t>1014196577</t>
  </si>
  <si>
    <t>0015434356</t>
  </si>
  <si>
    <t>0017743131</t>
  </si>
  <si>
    <t>KR   |21|    |     |  |CL   |53|    |     | 53</t>
  </si>
  <si>
    <t>-74.07204473</t>
  </si>
  <si>
    <t>4.64194611</t>
  </si>
  <si>
    <t>3007634342</t>
  </si>
  <si>
    <t>FS202605131509100412</t>
  </si>
  <si>
    <t>2026-05-14 16:17|Incumplimiento de cita. se va a realizar la llamada al cliente|App chatbot#2026-05-14 16:24|Incumplimiento de cita. Cliente no respondio la llamada IVR|App chatbot#</t>
  </si>
  <si>
    <t>17787030150610119</t>
  </si>
  <si>
    <t>CAI_32000010202605131510156842188942</t>
  </si>
  <si>
    <t>&lt;XA_BROADBAND_DATA&gt;&lt;Velocidad&gt;921600&lt;/Velocidad&gt;&lt;TipoIP&gt;DINAMICA&lt;/TipoIP&gt;&lt;ADSL&gt;-&lt;/ADSL&gt;&lt;DireccionIPDSLAM&gt;10.37.80.46&lt;/DireccionIPDSLAM&gt;&lt;UsuarioAcceso&gt;AAF2512721084/d9d84f723261&lt;/UsuarioAcceso&gt;&lt;Passwordid&gt;9W779IT3QE&lt;/Passwordid&gt;&lt;TechType&gt;FIBRA&lt;/TechType&gt;&lt;OLTCode&gt;OH_BOGHICHRC_I_5800_31000_Chapinero_3&lt;/OLTCode&gt;&lt;OLTRack&gt;3&lt;/OLTRack&gt;&lt;OLTSubRack&gt;34&lt;/OLTSubRack&gt;&lt;OLTBoard&gt;4&lt;/OLTBoard&gt;&lt;OLTPort&gt;12&lt;/OLTPort&gt;&lt;PeSplitterSplitterCode&gt;SS2-67-10&lt;/PeSplitterSplitterCode&gt;&lt;PeTerminalEquipmentDistrCableCode&gt;GT2-67-10&lt;/PeTerminalEquipmentDistrCableCode&gt;&lt;PeTerminalEquipmentType&gt;6&lt;/PeTerminalEquipmentType&gt;&lt;PeTerminalEquipmentCode&gt;CT2/3-67-10&lt;/PeTerminalEquipmentCode&gt;&lt;PeTerminalEquipmentOpticalTerminalCode&gt;CT2/3-67-10&lt;/PeTerminalEquipmentOpticalTerminalCode&gt;&lt;PeTerminalEquipmentClientThreadId&gt;61&lt;/PeTerminalEquipmentClientThreadId&gt;&lt;PeTerminalEquipmentCtoFiberId&gt;5&lt;/PeTerminalEquipmentCtoFiberId&gt;&lt;/XA_BROADBAND_DATA&gt;</t>
  </si>
  <si>
    <t>AGENDA DISPONIBLE-se marca a los numeros 3108480485 Titular: Nicolas  Mena Maya se confirma fecha cita</t>
  </si>
  <si>
    <t>21883427</t>
  </si>
  <si>
    <t>EC202605130940235365_5251</t>
  </si>
  <si>
    <t>8808180750</t>
  </si>
  <si>
    <t>Nicolas  Mena Maya</t>
  </si>
  <si>
    <t>1018514670</t>
  </si>
  <si>
    <t>Nicolas Mena Maya</t>
  </si>
  <si>
    <t>KR   |13|    |     |  |CL   |40|B   |     |  74 APT 615</t>
  </si>
  <si>
    <t>-74.06664832</t>
  </si>
  <si>
    <t>4.62832198</t>
  </si>
  <si>
    <t>3108480485</t>
  </si>
  <si>
    <t>OH_BOGHICHRE_I_5800</t>
  </si>
  <si>
    <t>EC202605130940235365</t>
  </si>
  <si>
    <t>AGENDA DISPONIBLE-se marca a los numeros 3223738559 Titular: Maria Concepcion Garcia huertas se confirma fecha cita</t>
  </si>
  <si>
    <t>21883176</t>
  </si>
  <si>
    <t>EC202605130904529880_2859</t>
  </si>
  <si>
    <t>9710160424</t>
  </si>
  <si>
    <t>Maria Concepcion Garcia huertas</t>
  </si>
  <si>
    <t>39623735</t>
  </si>
  <si>
    <t>Maria Concepcion  Garcia huertas</t>
  </si>
  <si>
    <t>CL   |25|D   |     |  |KR   |81|A   |     |  42</t>
  </si>
  <si>
    <t>-74.11861125</t>
  </si>
  <si>
    <t>4.67137771</t>
  </si>
  <si>
    <t>3223738559</t>
  </si>
  <si>
    <t>EC202605130904529880</t>
  </si>
  <si>
    <t>AGENDAMIENTO_Incumplimiento_Contratista se marca al 3002149296 contesta titular YOLIMA VARGAS MONSALVE Se agenda para 2026-05-16 AM observacion zona cerrada llamar antes o anunciar de portería Se valida datos correctos de la orden gestiona VALENTINA RAMIREZ 14/5/2026</t>
  </si>
  <si>
    <t>21884865</t>
  </si>
  <si>
    <t>EC202605131251482544_3243</t>
  </si>
  <si>
    <t>YOLIMA  Vargas Monsalve</t>
  </si>
  <si>
    <t>52065257</t>
  </si>
  <si>
    <t>CL   |95|    |     |  |KR   |71|    |     |  45 TOR 7 APT 304 APT 304</t>
  </si>
  <si>
    <t>-74.08314915</t>
  </si>
  <si>
    <t>4.69510817</t>
  </si>
  <si>
    <t>3002149296</t>
  </si>
  <si>
    <t>EC202605131251482544</t>
  </si>
  <si>
    <t>1007555804</t>
  </si>
  <si>
    <t>2026-05-14 16:56|Reagendamiento de cita. se va a realizar la llamada al cliente|App chatbot#2026-05-14 16:59|14-05-2026 16 59Cliente solicita reagendar. No se envÃ­a SMS de reagendamiento dado el link no viene en la orden|App chatbot#</t>
  </si>
  <si>
    <t>17786948000550280</t>
  </si>
  <si>
    <t>CAI_ONT32000010202605131253208833391121</t>
  </si>
  <si>
    <t>&lt;XA_BROADBAND_DATA&gt;&lt;Velocidad&gt;921600&lt;/Velocidad&gt;&lt;TipoIP&gt;DINAMICA&lt;/TipoIP&gt;&lt;ADSL&gt;-&lt;/ADSL&gt;&lt;DireccionIPDSLAM&gt;10.37.54.90&lt;/DireccionIPDSLAM&gt;&lt;UsuarioAcceso&gt;AAF2512719396/021a585a4945&lt;/UsuarioAcceso&gt;&lt;Passwordid&gt;TRFFCF0H12&lt;/Passwordid&gt;&lt;TechType&gt;FIBRA&lt;/TechType&gt;&lt;OLTCode&gt;OH_BOGALMATF_I_7360&lt;/OLTCode&gt;&lt;OLTRack&gt;0&lt;/OLTRack&gt;&lt;OLTSubRack&gt;0&lt;/OLTSubRack&gt;&lt;OLTBoard&gt;0&lt;/OLTBoard&gt;&lt;OLTPort&gt;0&lt;/OLTPort&gt;&lt;PeSplitterSplitterCode&gt;SS5-8-03&lt;/PeSplitterSplitterCode&gt;&lt;PeTerminalEquipmentDistrCableCode&gt;0&lt;/PeTerminalEquipmentDistrCableCode&gt;&lt;PeTerminalEquipmentType&gt;6&lt;/PeTerminalEquipmentType&gt;&lt;PeTerminalEquipmentCode&gt;MORAT-PC5-8-03&lt;/PeTerminalEquipmentCode&gt;&lt;PeTerminalEquipmentOpticalTerminalCode&gt;MORAT-PC5-8-03&lt;/PeTerminalEquipmentOpticalTerminalCode&gt;&lt;PeTerminalEquipmentClientThreadId&gt;0&lt;/PeTerminalEquipmentClientThreadId&gt;&lt;PeTerminalEquipmentCtoFiberId&gt;8&lt;/PeTerminalEquipmentCtoFiberId&gt;&lt;/XA_BROADBAND_DATA&gt;</t>
  </si>
  <si>
    <t>AGENDA DISPONIBLE-se marca a los numeros 3238113113 6015210220 3105849393 Titular: HELEN MELISA BARRAGAN NI¿O se confirma fecha cita</t>
  </si>
  <si>
    <t>21823284</t>
  </si>
  <si>
    <t>FS202604281114331202_9060</t>
  </si>
  <si>
    <t>6015210220</t>
  </si>
  <si>
    <t>IPVT:640003794127</t>
  </si>
  <si>
    <t>HELEN MELISA BARRAGAN NI¿O</t>
  </si>
  <si>
    <t>1010058562</t>
  </si>
  <si>
    <t>KR   |62|    |     |  |CL   |79|    |     | 13 APT 101</t>
  </si>
  <si>
    <t>-74.07762931</t>
  </si>
  <si>
    <t>4.67853999</t>
  </si>
  <si>
    <t>Convergente Plan Voz Ilimitado Nacional 200 Min LDI TRIO_23493 Descuento Convergente LB+BA+TV 100% x 1 Mes_13217  Preferido Fijo Movil Incluido_20030Convergente_Plan Ancha 900Mbps_IPTV 2deco_Mov Ilim_Netflix_Trio_25350 Descuento 100% cargo de instalacion Banda Ancha_17733  Cargo de Instalacion Banda Ancha_10319  Descuento Convergente LB+BA+TV 100% x 1 Mes_13217Plan IPTV TRIO_RV_25359 Deco Incluido IPTV_40045  Descuento Convergente LB+BA+TV 100% x 1 Mes_13217  Segundo Deco Incluido IPTV_40098  Bundled_Win+ IPTV E3_16022</t>
  </si>
  <si>
    <t>3238113113</t>
  </si>
  <si>
    <t>2026-05-09 11:14|Incumplimiento de cita. se va a realizar la llamada al cliente|App chatbot#</t>
  </si>
  <si>
    <t>17773929500230597</t>
  </si>
  <si>
    <t>CAI_22000010202604281115503330479997</t>
  </si>
  <si>
    <t>&lt;XA_BROADBAND_DATA&gt;&lt;Velocidad&gt;921600&lt;/Velocidad&gt;&lt;TipoIP&gt;DINAMICA&lt;/TipoIP&gt;&lt;ADSL&gt;-&lt;/ADSL&gt;&lt;DireccionIPDSLAM&gt;10.37.60.210&lt;/DireccionIPDSLAM&gt;&lt;UsuarioAcceso&gt;AAF2512682863/0459cf4c62fb&lt;/UsuarioAcceso&gt;&lt;Passwordid&gt;I1YOPEADNV&lt;/Passwordid&gt;&lt;TechType&gt;FIBRA&lt;/TechType&gt;&lt;OLTCode&gt;OH_BOGHIEOLH_I_5800_23106_LaEspanola_8&lt;/OLTCode&gt;&lt;OLTRack&gt;8&lt;/OLTRack&gt;&lt;OLTSubRack&gt;14&lt;/OLTSubRack&gt;&lt;OLTBoard&gt;2&lt;/OLTBoard&gt;&lt;OLTPort&gt;9&lt;/OLTPort&gt;&lt;PeSplitterSplitterCode&gt;SS7-13-41&lt;/PeSplitterSplitterCode&gt;&lt;PeTerminalEquipmentDistrCableCode&gt;GT7-13-41&lt;/PeTerminalEquipmentDistrCableCode&gt;&lt;PeTerminalEquipmentType&gt;6&lt;/PeTerminalEquipmentType&gt;&lt;PeTerminalEquipmentCode&gt;CT7/8-13-41&lt;/PeTerminalEquipmentCode&gt;&lt;PeTerminalEquipmentOpticalTerminalCode&gt;CT7/8-13-41&lt;/PeTerminalEquipmentOpticalTerminalCode&gt;&lt;PeTerminalEquipmentClientThreadId&gt;8&lt;/PeTerminalEquipmentClientThreadId&gt;&lt;PeTerminalEquipmentCtoFiberId&gt;6&lt;/PeTerminalEquipmentCtoFiberId&gt;&lt;/XA_BROADBAND_DATA&gt;</t>
  </si>
  <si>
    <t>AGENDAMIENTO se marca al 3114454570 contesta tercero (juan sanchez - esposo), cliente LIZETH FORERO Se agenda para 2026-05-15 12-4PM observacion zona cerrada llamar antes o anunciar en portería Se valida datos correctos de la orden gestiona VALENTINA RAMIREZ 14/5/2026</t>
  </si>
  <si>
    <t>21857572</t>
  </si>
  <si>
    <t>FS202605061736083391_1849</t>
  </si>
  <si>
    <t>Contratista solicita posponer para : 15/05/2026 PM - Fecha inicial de la orden : 12/05/2026 PM - Formulario CONTRATISTA - Gestiona Karol Molano 12/05/2026 null</t>
  </si>
  <si>
    <t>LIZETH FORERO</t>
  </si>
  <si>
    <t>1022977037</t>
  </si>
  <si>
    <t>KR   |5|    |     |  |CL   |6|D   |     | 51 BQU 2 INT 9 APT 602 APT 602</t>
  </si>
  <si>
    <t>3114454570</t>
  </si>
  <si>
    <t>FS202605061736083391</t>
  </si>
  <si>
    <t>80774916</t>
  </si>
  <si>
    <t>2026-05-07 14:32|RECURSOS MAL APROVICIONADOS CAMBIO DE VIAS SIRIUSPC TOA PC1-86-03PC CORRECTA PC3-11-03se requiere cambio de vias debido a que la pc asignada PC1-86-03 se encuentra entre la torre 3 y 4 costado occidente la cual no tiene ninguna cominicacion ala torre 9 la cual es donde va la instalacion que es dirrecion oriente la cual le sirve la PC3-11-03 que tiene comunicacion directa y con esta se podria realizar la instalacion cliente nos puede recibir maÃ±ana en la tarde|JHON FREDY PATINO#2026-05-12 17:00|Reagendamiento de cita. inicio de flujo|App chatbot#2026-05-13 16:42|Esposo de la titular programa instalaciÃ³n para el dÃ­a viernes 15 de mayo en horas p.m en lo posible llegar a las 12 p.m ya que es un conjunto hay restricciÃ³n en el horario |JHON FREDY PATINO#2026-05-13 16:47|Reagendamiento de cita. se va a realizar la llamada al cliente|App chatbot#2026-05-13 16:49|13-05-2026 16 49Cliente solicita reagendar. No se envÃ­a SMS de reagendamiento dado el link no viene en la orden|App chatbot#</t>
  </si>
  <si>
    <t>2026-05-09 08:38|CANAL_AGENDAMIENTO_CV_ONNET_Titular LIZETH FOREROTÃ©cnico indica agenda confirmada con cliente para 2026-05-11 AMSe realiza actualizaciÃ³n de CTO al servicio se realiza cambio de vÃ­as sobre la PC3-11-03 segÃºn lo solicitado.Gestiona YASMIN BFecha 9/5/2026|YASMIN BARRETO#2026-05-12 16:35|reagenda 15/05/2026 pm|DIANA YORLETH HERNADEZ#</t>
  </si>
  <si>
    <t>17781069950400249</t>
  </si>
  <si>
    <t>CAI_ONT32000010202605061736352268066003</t>
  </si>
  <si>
    <t>&lt;XA_BROADBAND_DATA&gt;&lt;Velocidad&gt;921600&lt;/Velocidad&gt;&lt;TipoIP&gt;DINAMICA&lt;/TipoIP&gt;&lt;ADSL&gt;-&lt;/ADSL&gt;&lt;DireccionIPDSLAM&gt;10.37.52.94&lt;/DireccionIPDSLAM&gt;&lt;UsuarioAcceso&gt;AAF2512703192/2284f08fb746&lt;/UsuarioAcceso&gt;&lt;Passwordid&gt;6BA34U8Q52&lt;/Passwordid&gt;&lt;TechType&gt;FIBRA&lt;/TechType&gt;&lt;OLTCode&gt;OH_BOGHICTRB_I_5800&lt;/OLTCode&gt;&lt;OLTRack&gt;0&lt;/OLTRack&gt;&lt;OLTSubRack&gt;0&lt;/OLTSubRack&gt;&lt;OLTBoard&gt;0&lt;/OLTBoard&gt;&lt;OLTPort&gt;0&lt;/OLTPort&gt;&lt;PeSplitterSplitterCode&gt;SS1-86-03&lt;/PeSplitterSplitterCode&gt;&lt;PeTerminalEquipmentDistrCableCode&gt;0&lt;/PeTerminalEquipmentDistrCableCode&gt;&lt;PeTerminalEquipmentType&gt;6&lt;/PeTerminalEquipmentType&gt;&lt;PeTerminalEquipmentCode&gt;CENTR-PC1-86-03&lt;/PeTerminalEquipmentCode&gt;&lt;PeTerminalEquipmentOpticalTerminalCode&gt;CENTR-PC1-86-03&lt;/PeTerminalEquipmentOpticalTerminalCode&gt;&lt;PeTerminalEquipmentClientThreadId&gt;0&lt;/PeTerminalEquipmentClientThreadId&gt;&lt;PeTerminalEquipmentCtoFiberId&gt;8&lt;/PeTerminalEquipmentCtoFiberId&gt;&lt;/XA_BROADBAND_DATA&gt;</t>
  </si>
  <si>
    <t>AGENDAMIENTO_Torre_se marca al 3504184933 contesta encargado william INSTITUCION ZORAIDA CADAVID DE SIERRA Se agenda para 2026-05-11 AM observacion edificio, parafiscales,  Se valida datos correctos de la orden gestiona Stella Fajardo Afanador 8/5/2026 Go Contact</t>
  </si>
  <si>
    <t>21824176</t>
  </si>
  <si>
    <t>FS202604281257101255_7535</t>
  </si>
  <si>
    <t>Contratista solicita posponer para : 19/05/2026 AM - Fecha inicial de la orden : 14/05/2026 PM - Formulario CONTRATISTA - Gestiona Katherin Gutierrez 14/05/2026 null</t>
  </si>
  <si>
    <t>0507161813</t>
  </si>
  <si>
    <t>INSTITUCION ZORAIDA CADAVID DE SIERRA</t>
  </si>
  <si>
    <t>860007399-5</t>
  </si>
  <si>
    <t>3504184933</t>
  </si>
  <si>
    <t>SONIA MARCELA DURAN MARTINEZ</t>
  </si>
  <si>
    <t>KR   |9|    |     |  |CL   |74|    |     | 08 OFI 501</t>
  </si>
  <si>
    <t>-74.05527357</t>
  </si>
  <si>
    <t>4.65756336</t>
  </si>
  <si>
    <t>3153432788</t>
  </si>
  <si>
    <t>FS202604281257101255</t>
  </si>
  <si>
    <t>1023925710</t>
  </si>
  <si>
    <t>2026-04-29 16:39|TT desea reagendar ya que no hay ingreso a los sÃ³tanos si  el acompaÃ±amiento del personal de mantenimiento del edificio para realizar el debida validaciÃ³n del metraje y viabilidad de la instalaciÃ³n |SANTIAGO GARCIA SANTAMARIA#2026-04-29 16:40|Reagendamiento de cita. se va a realizar la llamada al cliente|App chatbot#2026-04-29 16:43|29-04-2026 16 43Cliente solicita reagendar. No se envÃ­a SMS de reagendamiento dado el link no viene en la orden|App chatbot#2026-04-29 16:43|Reagendamiento de cita. no se logro contacto con el cliente|App chatbot#2026-05-04 11:33|Reagendamiento de cita. se va a realizar la llamada al cliente|App chatbot#2026-05-04 11:36|Reagendamiento de cita. no se logro contacto con el cliente|App chatbot#2026-05-04 11:36|Se requiere cableado drop de 300 mtrs ya que el edificio no cuenta con ret de Movistar lo cual la CTO asignada se encuentra a 2 cuadra de distancia por tanto ingresa rÃ­a por camaras  para  llegar al sÃ³tano 1 y asÃ­ se llegarÃ­a al 5  piso para realizar servicio se reagenda para el dÃ­a 8 de mayo en hora de la maÃ±ana |DARWIN ALBERTO GOMEZ#2026-05-08 14:33|Incumplimiento de cita. se va a realizar la llamada al cliente|App chatbot#2026-05-08 14:36|Incumplimiento de cita. Cliente reagendara la cita|App chatbot#2026-05-11 09:41|Suspender orden pendiente planta externa ticket DL//20260511//F300//001//PPD|DUBAN ANDRES RODRIGUEZ#</t>
  </si>
  <si>
    <t>2026-04-29 17:19|AGENDAMIENTO_se marca al 3153432788 contesta tercero Monica LÃ³pez INSTITUCION ZORAIDA CADAVID DE SIERRA Se agenda para 2026-05-04 AM observacion nÃºmero adicional 3058172284 con mÃ³nica tÃ©cnico llamar antes de ir Se valida datos correctos de la orden gestiona Libardo Rivera 29/4/2026 Go Contact|LIBARDO ANTONIO RIVERA#2026-05-04 11:32|orden edificio no cuenta con red interna adicional se requiere una fibra de 300 metros tt reagenda para el viernes en franja AM |LESLY VIVIANA ACOSTA#2026-05-08 18:05|AGENDAMIENTO_Torre_se marca al 3504184933 contesta encargado william INSTITUCION ZORAIDA CADAVID DE SIERRA Se agenda para 2026-05-11 AM observacion edificio parafiscales  Se valida datos correctos de la orden gestiona Stella Fajardo Afanador 8/5/2026 Go Contact|STELLA FAJARDO#</t>
  </si>
  <si>
    <t>17774127950210294</t>
  </si>
  <si>
    <t>CAI_32000010202604281646359160963809</t>
  </si>
  <si>
    <t>&lt;XA_BROADBAND_DATA&gt;&lt;Velocidad&gt;921600&lt;/Velocidad&gt;&lt;TipoIP&gt;DINAMICA&lt;/TipoIP&gt;&lt;ADSL&gt;-&lt;/ADSL&gt;&lt;DireccionIPDSLAM&gt;10.37.70.2&lt;/DireccionIPDSLAM&gt;&lt;UsuarioAcceso&gt;AAF2512683806/c07f21ad28ac&lt;/UsuarioAcceso&gt;&lt;Passwordid&gt;RA5RCEEH9T&lt;/Passwordid&gt;&lt;TechType&gt;FIBRA&lt;/TechType&gt;&lt;OLTCode&gt;OH_BOGALPJON_T_7360_ParqueJapon&lt;/OLTCode&gt;&lt;OLTRack&gt;1&lt;/OLTRack&gt;&lt;OLTSubRack&gt;3&lt;/OLTSubRack&gt;&lt;OLTBoard&gt;LT3&lt;/OLTBoard&gt;&lt;OLTPort&gt;3&lt;/OLTPort&gt;&lt;PeSplitterSplitterCode&gt;SS1-58-17&lt;/PeSplitterSplitterCode&gt;&lt;PeTerminalEquipmentDistrCableCode&gt;GT1-58-17&lt;/PeTerminalEquipmentDistrCableCode&gt;&lt;PeTerminalEquipmentType&gt;6&lt;/PeTerminalEquipmentType&gt;&lt;PeTerminalEquipmentCode&gt;CT1-58-17&lt;/PeTerminalEquipmentCode&gt;&lt;PeTerminalEquipmentOpticalTerminalCode&gt;CT1-58-17&lt;/PeTerminalEquipmentOpticalTerminalCode&gt;&lt;PeTerminalEquipmentClientThreadId&gt;19&lt;/PeTerminalEquipmentClientThreadId&gt;&lt;PeTerminalEquipmentCtoFiberId&gt;4&lt;/PeTerminalEquipmentCtoFiberId&gt;&lt;/XA_BROADBAND_DATA&gt;</t>
  </si>
  <si>
    <t>AGENDA DISPONIBLE-se marca a los numeros 3005355296 Titular: PAULA ANDREA CORTES SALAZAR se confirma fecha cita</t>
  </si>
  <si>
    <t>21844150</t>
  </si>
  <si>
    <t>FS202605041020461934_1000</t>
  </si>
  <si>
    <t>PAULA ANDREA CORTES SALAZAR</t>
  </si>
  <si>
    <t>1013637991</t>
  </si>
  <si>
    <t>CL   |28|    |     |s |KR   |24|    |     | 80 TOR 2 APT 213 APT 213</t>
  </si>
  <si>
    <t>-74.110559</t>
  </si>
  <si>
    <t>4.58469759</t>
  </si>
  <si>
    <t>3005355296</t>
  </si>
  <si>
    <t>FS202605041020461934</t>
  </si>
  <si>
    <t>1004280775</t>
  </si>
  <si>
    <t>2026-05-08 15:33|Incumplimiento de cita. se va a realizar la llamada al cliente|App chatbot#2026-05-08 15:35|Se Validar servicio pero no contestan y menos en predio contestan se procede con el incumplimiento por parte del titular |JAVIER DE JESUS VENERA#2026-05-08 15:49|Incumplimiento de cita. Cliente no respondio la llamada IVR|App chatbot#</t>
  </si>
  <si>
    <t>17779081250350123</t>
  </si>
  <si>
    <t>CAI_ONT32000010202605041022057740558803</t>
  </si>
  <si>
    <t>&lt;XA_BROADBAND_DATA&gt;&lt;Velocidad&gt;921600&lt;/Velocidad&gt;&lt;TipoIP&gt;DINAMICA&lt;/TipoIP&gt;&lt;ADSL&gt;-&lt;/ADSL&gt;&lt;DireccionIPDSLAM&gt;10.37.53.206&lt;/DireccionIPDSLAM&gt;&lt;UsuarioAcceso&gt;AAF2512694379/f167d5b6ffbc&lt;/UsuarioAcceso&gt;&lt;Passwordid&gt;709VSDTQ1V&lt;/Passwordid&gt;&lt;TechType&gt;FIBRA&lt;/TechType&gt;&lt;OLTCode&gt;OH_BOGALPRSI_I_7360&lt;/OLTCode&gt;&lt;OLTRack&gt;0&lt;/OLTRack&gt;&lt;OLTSubRack&gt;0&lt;/OLTSubRack&gt;&lt;OLTBoard&gt;0&lt;/OLTBoard&gt;&lt;OLTPort&gt;0&lt;/OLTPort&gt;&lt;PeSplitterSplitterCode&gt;SS8-3-18&lt;/PeSplitterSplitterCode&gt;&lt;PeTerminalEquipmentDistrCableCode&gt;0&lt;/PeTerminalEquipmentDistrCableCode&gt;&lt;PeTerminalEquipmentType&gt;6&lt;/PeTerminalEquipmentType&gt;&lt;PeTerminalEquipmentCode&gt;PROGR-PC8-3-18&lt;/PeTerminalEquipmentCode&gt;&lt;PeTerminalEquipmentOpticalTerminalCode&gt;PROGR-PC8-3-18&lt;/PeTerminalEquipmentOpticalTerminalCode&gt;&lt;PeTerminalEquipmentClientThreadId&gt;0&lt;/PeTerminalEquipmentClientThreadId&gt;&lt;PeTerminalEquipmentCtoFiberId&gt;8&lt;/PeTerminalEquipmentCtoFiberId&gt;&lt;/XA_BROADBAND_DATA&gt;</t>
  </si>
  <si>
    <t>AGENDAMIENTO_Torre_Incumplimieto_Cliente_se marca al 3112645405 contesta encargado LINA VICTORIA CASTRO ORTIZ HELUKABEL COLOMBIA SAS Se agenda para 2026-05-15 PM observacion llamar antes de ir 3112645405  Se valida datos correctos de la orden gestiona YINET AMAYA 14/5/2026 Go Contact</t>
  </si>
  <si>
    <t>21858875</t>
  </si>
  <si>
    <t>FS202605070839261644_0778</t>
  </si>
  <si>
    <t>Contratista solicita posponer para : 12/05/2026 AM - Fecha inicial de la orden : 11/05/2026 AM - Formulario CONTRATISTA - Gestiona Katherin Gutierrez 11/05/2026 null</t>
  </si>
  <si>
    <t>HELUKABEL COLOMBIA SAS</t>
  </si>
  <si>
    <t>901763722-1</t>
  </si>
  <si>
    <t>3112645405</t>
  </si>
  <si>
    <t>LINA VICTORIA CASTRO ORTIZ</t>
  </si>
  <si>
    <t>KR   |45|    |     |  |CL   |108|    |     | 27 OFI 1502</t>
  </si>
  <si>
    <t>-74.05669728</t>
  </si>
  <si>
    <t>4.69604245</t>
  </si>
  <si>
    <t>FS202605070839261644</t>
  </si>
  <si>
    <t>2026-05-12 08:55|Incumplimiento de cita. inicio de flujo|App chatbot#2026-05-12 08:55|Incumplimiento de cita. se va a realizar la llamada al cliente|App chatbot#2026-05-12 08:59|Incumplimiento de cita. Cliente reagendara la cita|App chatbot#2026-05-14 16:33|Reagendamiento de cita. se va a realizar la llamada al cliente|App chatbot#2026-05-14 16:36|Reagendamiento de cita. Cliente no respondio la llamada IVR|App chatbot#</t>
  </si>
  <si>
    <t>2026-05-11 07:24|tt reagenda para maÃ±ana 12 de mayo en am para hoy no era la visita no tiene a nadie alla|RICARDO ANDRES ALVINO#</t>
  </si>
  <si>
    <t>17781612900430181</t>
  </si>
  <si>
    <t>CAI_ONT32000010202605070841304465442689</t>
  </si>
  <si>
    <t>&lt;XA_BROADBAND_DATA&gt;&lt;Velocidad&gt;921600&lt;/Velocidad&gt;&lt;TipoIP&gt;DINAMICA&lt;/TipoIP&gt;&lt;ADSL&gt;-&lt;/ADSL&gt;&lt;DireccionIPDSLAM&gt;10.37.54.90&lt;/DireccionIPDSLAM&gt;&lt;UsuarioAcceso&gt;AAF2512703867/4f7184e9ac13&lt;/UsuarioAcceso&gt;&lt;Passwordid&gt;M0JGTRKJ3R&lt;/Passwordid&gt;&lt;TechType&gt;FIBRA&lt;/TechType&gt;&lt;OLTCode&gt;OH_BOGALMATF_I_7360&lt;/OLTCode&gt;&lt;OLTRack&gt;0&lt;/OLTRack&gt;&lt;OLTSubRack&gt;0&lt;/OLTSubRack&gt;&lt;OLTBoard&gt;0&lt;/OLTBoard&gt;&lt;OLTPort&gt;0&lt;/OLTPort&gt;&lt;PeSplitterSplitterCode&gt;SS2-57-05&lt;/PeSplitterSplitterCode&gt;&lt;PeTerminalEquipmentDistrCableCode&gt;0&lt;/PeTerminalEquipmentDistrCableCode&gt;&lt;PeTerminalEquipmentType&gt;6&lt;/PeTerminalEquipmentType&gt;&lt;PeTerminalEquipmentCode&gt;MORAT-PC2-57-05&lt;/PeTerminalEquipmentCode&gt;&lt;PeTerminalEquipmentOpticalTerminalCode&gt;MORAT-PC2-57-05&lt;/PeTerminalEquipmentOpticalTerminalCode&gt;&lt;PeTerminalEquipmentClientThreadId&gt;0&lt;/PeTerminalEquipmentClientThreadId&gt;&lt;PeTerminalEquipmentCtoFiberId&gt;3&lt;/PeTerminalEquipmentCtoFiberId&gt;&lt;/XA_BROADBAND_DATA&gt;</t>
  </si>
  <si>
    <t>21864801</t>
  </si>
  <si>
    <t>FS202605081049053474_5291</t>
  </si>
  <si>
    <t>9307100149</t>
  </si>
  <si>
    <t>RUBIELA RINCON PABON</t>
  </si>
  <si>
    <t>52860773</t>
  </si>
  <si>
    <t>CL   |8|A   |     |  |KR   |19|A   |     | 36 LCA 125</t>
  </si>
  <si>
    <t>-74.08841708</t>
  </si>
  <si>
    <t>4.60381555</t>
  </si>
  <si>
    <t>3144900528</t>
  </si>
  <si>
    <t>FS202605081049053474</t>
  </si>
  <si>
    <t>1013661550</t>
  </si>
  <si>
    <t>2026-05-11 17:10|Incumplimiento de cita. inicio de flujo|App chatbot#</t>
  </si>
  <si>
    <t>2026-05-11 17:06|contesta y cuelga|DIANA YORLETH HERNADEZ#</t>
  </si>
  <si>
    <t>17782554450540690</t>
  </si>
  <si>
    <t>CAI_32000010202605081050453926641414</t>
  </si>
  <si>
    <t>&lt;XA_BROADBAND_DATA&gt;&lt;Velocidad&gt;921600&lt;/Velocidad&gt;&lt;TipoIP&gt;DINAMICA&lt;/TipoIP&gt;&lt;ADSL&gt;-&lt;/ADSL&gt;&lt;DireccionIPDSLAM&gt;10.37.80.82&lt;/DireccionIPDSLAM&gt;&lt;UsuarioAcceso&gt;AAF2512707311/1bb6d4c2d3eb&lt;/UsuarioAcceso&gt;&lt;Passwordid&gt;YX5FG3CGQW&lt;/Passwordid&gt;&lt;TechType&gt;FIBRA&lt;/TechType&gt;&lt;OLTCode&gt;OH_BOGHIPRSE_I_5800_51000_Progreso_5&lt;/OLTCode&gt;&lt;OLTRack&gt;5&lt;/OLTRack&gt;&lt;OLTSubRack&gt;14&lt;/OLTSubRack&gt;&lt;OLTBoard&gt;11&lt;/OLTBoard&gt;&lt;OLTPort&gt;14&lt;/OLTPort&gt;&lt;PeSplitterSplitterCode&gt;SS7-62-14&lt;/PeSplitterSplitterCode&gt;&lt;PeTerminalEquipmentDistrCableCode&gt;GT7-62-14&lt;/PeTerminalEquipmentDistrCableCode&gt;&lt;PeTerminalEquipmentType&gt;15&lt;/PeTerminalEquipmentType&gt;&lt;PeTerminalEquipmentCode&gt;PC7-62-14&lt;/PeTerminalEquipmentCode&gt;&lt;PeTerminalEquipmentOpticalTerminalCode&gt;PC7-62-14&lt;/PeTerminalEquipmentOpticalTerminalCode&gt;&lt;PeTerminalEquipmentClientThreadId&gt;17&lt;/PeTerminalEquipmentClientThreadId&gt;&lt;PeTerminalEquipmentCtoFiberId&gt;1&lt;/PeTerminalEquipmentCtoFiberId&gt;&lt;/XA_BROADBAND_DATA&gt;</t>
  </si>
  <si>
    <t>RESCATEBO_Incumplimiento_Contratista Se marca al número 3114419590 titular LIZETH LORENA PEÑA sanchez  Contesta indica que la dirección correcta es CL 142 F KR 138 A-61 APT 301 DIVISIO TIBABUYS OCC, Favor realizar la visita lo mas temprano posible Cliente manifiesta varios incumplimientos solicita el servicio con urgencia e indica que de no realizarse la instalación cancela el servicio, favor cumplir con la instalación, cliente cuenta con el recibo publico con la dirección correcta indica que suspenden la orden y no van al predio ni se comunican con el cliente., se agrega número adicional 3157752567 indica que es una casa de barrio sin administración, con 3 pisos, con Contadores Individuales, se valida datos correctos se agenda para el día 2026-05-16 en la franja AM 700 a.m. - 1200 p.m. Gestiona OA 13/5/2026</t>
  </si>
  <si>
    <t>21854451</t>
  </si>
  <si>
    <t>FS202605061053493230_5988</t>
  </si>
  <si>
    <t>sanchezLIZETH LORENA PE¿A</t>
  </si>
  <si>
    <t>1000183157</t>
  </si>
  <si>
    <t>CL   |142|F   |     |  |KR   |138|A   |     | 61 APT 301</t>
  </si>
  <si>
    <t>-74.11318964</t>
  </si>
  <si>
    <t>4.74952664</t>
  </si>
  <si>
    <t>3114419590</t>
  </si>
  <si>
    <t>DIVISIO TIBABUYS OCC</t>
  </si>
  <si>
    <t>FS202605061053493230</t>
  </si>
  <si>
    <t>1005387281</t>
  </si>
  <si>
    <t>2026-05-11 17:04|11-05-2026 17 04Gestion quiebre. Inicio de Flujo.|App chatbot#</t>
  </si>
  <si>
    <t>2026-05-09 08:41|AGENDAMIENTO_Torre_se marca al 3114419590 contesta titular LIZETH LORENA PEÃ‘A  Se agenda para 2026-05-11 PM observacion llamar antes de ir 3114419590  Se valida datos correctos de la orden gestiona YINET AMAYA 9/5/2026 Go Contact|MARTHA YINET AMAYA#</t>
  </si>
  <si>
    <t>17781644150500183</t>
  </si>
  <si>
    <t>CAI_ONT32000010202605070933351977523041</t>
  </si>
  <si>
    <t>&lt;XA_BROADBAND_DATA&gt;&lt;Velocidad&gt;921600&lt;/Velocidad&gt;&lt;TipoIP&gt;DINAMICA&lt;/TipoIP&gt;&lt;ADSL&gt;-&lt;/ADSL&gt;&lt;DireccionIPDSLAM&gt;10.37.52.22&lt;/DireccionIPDSLAM&gt;&lt;UsuarioAcceso&gt;AAF2512700659/465b2171970a&lt;/UsuarioAcceso&gt;&lt;Passwordid&gt;BA8I5EIP17&lt;/Passwordid&gt;&lt;TechType&gt;FIBRA&lt;/TechType&gt;&lt;OLTCode&gt;OH_BOGHIVRIF_I_5800&lt;/OLTCode&gt;&lt;OLTRack&gt;0&lt;/OLTRack&gt;&lt;OLTSubRack&gt;0&lt;/OLTSubRack&gt;&lt;OLTBoard&gt;0&lt;/OLTBoard&gt;&lt;OLTPort&gt;0&lt;/OLTPort&gt;&lt;PeSplitterSplitterCode&gt;SS5-62-13&lt;/PeSplitterSplitterCode&gt;&lt;PeTerminalEquipmentDistrCableCode&gt;0&lt;/PeTerminalEquipmentDistrCableCode&gt;&lt;PeTerminalEquipmentType&gt;6&lt;/PeTerminalEquipmentType&gt;&lt;PeTerminalEquipmentCode&gt;VIMAR-CT5/6-62-13&lt;/PeTerminalEquipmentCode&gt;&lt;PeTerminalEquipmentOpticalTerminalCode&gt;VIMAR-CT5/6-62-13&lt;/PeTerminalEquipmentOpticalTerminalCode&gt;&lt;PeTerminalEquipmentClientThreadId&gt;0&lt;/PeTerminalEquipmentClientThreadId&gt;&lt;PeTerminalEquipmentCtoFiberId&gt;2&lt;/PeTerminalEquipmentCtoFiberId&gt;&lt;/XA_BROADBAND_DATA&gt;</t>
  </si>
  <si>
    <t>21875589</t>
  </si>
  <si>
    <t>FS202605111506553283_1123</t>
  </si>
  <si>
    <t>6015252948</t>
  </si>
  <si>
    <t>IPVT:640003803933</t>
  </si>
  <si>
    <t>ANDRES JOVANNY ALVAREZ TOLEDO</t>
  </si>
  <si>
    <t>79955921</t>
  </si>
  <si>
    <t>CL   |25|    |     |  |KR   |68|A   |     | 49 TOR 3 APT 907 APT 907</t>
  </si>
  <si>
    <t>-74.10722945</t>
  </si>
  <si>
    <t>4.65355697</t>
  </si>
  <si>
    <t>3123058632</t>
  </si>
  <si>
    <t>FS202605111506553283</t>
  </si>
  <si>
    <t>1023868488</t>
  </si>
  <si>
    <t>serialNumber:B014DF17FB80 ; WifiSSID:93b910e53da8 ; WifiPassword:93b910e53da8</t>
  </si>
  <si>
    <t>serialNumber:231347580102 ; WifiSSID: ; WifiPassword:</t>
  </si>
  <si>
    <t>2026-05-12 12:30|Reagendamiento de cita. se va a realizar la llamada al cliente|App chatbot#</t>
  </si>
  <si>
    <t>17785300600610376</t>
  </si>
  <si>
    <t>CAI_22000010202605111507404165496388</t>
  </si>
  <si>
    <t>&lt;XA_BROADBAND_DATA&gt;&lt;Velocidad&gt;921600&lt;/Velocidad&gt;&lt;TipoIP&gt;DINAMICA&lt;/TipoIP&gt;&lt;ADSL&gt;-&lt;/ADSL&gt;&lt;DireccionIPDSLAM&gt;10.37.80.102&lt;/DireccionIPDSLAM&gt;&lt;UsuarioAcceso&gt;AAF2512714250/daa13ec10b52&lt;/UsuarioAcceso&gt;&lt;Passwordid&gt;TIP0SUMHJ8&lt;/Passwordid&gt;&lt;TechType&gt;FIBRA&lt;/TechType&gt;&lt;OLTCode&gt;OH_BOGHISTRF_I_5800_41000_Salitre_5&lt;/OLTCode&gt;&lt;OLTRack&gt;5&lt;/OLTRack&gt;&lt;OLTSubRack&gt;34&lt;/OLTSubRack&gt;&lt;OLTBoard&gt;12&lt;/OLTBoard&gt;&lt;OLTPort&gt;6&lt;/OLTPort&gt;&lt;PeSplitterSplitterCode&gt;SS6-29-16&lt;/PeSplitterSplitterCode&gt;&lt;PeTerminalEquipmentDistrCableCode&gt;GT6-29-16&lt;/PeTerminalEquipmentDistrCableCode&gt;&lt;PeTerminalEquipmentType&gt;15&lt;/PeTerminalEquipmentType&gt;&lt;PeTerminalEquipmentCode&gt;PC6-29-16&lt;/PeTerminalEquipmentCode&gt;&lt;PeTerminalEquipmentOpticalTerminalCode&gt;PC6-29-16&lt;/PeTerminalEquipmentOpticalTerminalCode&gt;&lt;PeTerminalEquipmentClientThreadId&gt;62&lt;/PeTerminalEquipmentClientThreadId&gt;&lt;PeTerminalEquipmentCtoFiberId&gt;2&lt;/PeTerminalEquipmentCtoFiberId&gt;&lt;/XA_BROADBAND_DATA&gt;</t>
  </si>
  <si>
    <t>21867056</t>
  </si>
  <si>
    <t>FS202605081621261917_7708</t>
  </si>
  <si>
    <t>LINA PAOLA ZABALA CORTES</t>
  </si>
  <si>
    <t>1073426717</t>
  </si>
  <si>
    <t>CL   |131|B   |     |  |KR   |96|A   |     | 36 APT 101</t>
  </si>
  <si>
    <t>-74.09334135</t>
  </si>
  <si>
    <t>4.73250105</t>
  </si>
  <si>
    <t>3239279564</t>
  </si>
  <si>
    <t>FS202605081621261917</t>
  </si>
  <si>
    <t>2026-05-11 08:50|FS202605081621261917_7708 buen dÃ­a se valida en predio se timbra piso uno pero nadie sale se marca al contacto de toa pero suena apagado no se logra ubicar al TT se procede a dejar por incumplimiento |CARLOS ANDRES AGUIRRE#2026-05-11 08:50|Incumplimiento de cita. se va a realizar la llamada al cliente|App chatbot#</t>
  </si>
  <si>
    <t>1778275360055048</t>
  </si>
  <si>
    <t>CAI_ONT32000010202605081622405706900251</t>
  </si>
  <si>
    <t>&lt;XA_BROADBAND_DATA&gt;&lt;Velocidad&gt;921600&lt;/Velocidad&gt;&lt;TipoIP&gt;DINAMICA&lt;/TipoIP&gt;&lt;ADSL&gt;-&lt;/ADSL&gt;&lt;DireccionIPDSLAM&gt;10.37.52.14&lt;/DireccionIPDSLAM&gt;&lt;UsuarioAcceso&gt;AAF2512708682/4cb36f7ca7a7&lt;/UsuarioAcceso&gt;&lt;Passwordid&gt;FO3HS840DU&lt;/Passwordid&gt;&lt;TechType&gt;FIBRA&lt;/TechType&gt;&lt;OLTCode&gt;OH_BOGHIVRID_I_5800&lt;/OLTCode&gt;&lt;OLTRack&gt;0&lt;/OLTRack&gt;&lt;OLTSubRack&gt;0&lt;/OLTSubRack&gt;&lt;OLTBoard&gt;0&lt;/OLTBoard&gt;&lt;OLTPort&gt;0&lt;/OLTPort&gt;&lt;PeSplitterSplitterCode&gt;SS8-70-09&lt;/PeSplitterSplitterCode&gt;&lt;PeTerminalEquipmentDistrCableCode&gt;0&lt;/PeTerminalEquipmentDistrCableCode&gt;&lt;PeTerminalEquipmentType&gt;6&lt;/PeTerminalEquipmentType&gt;&lt;PeTerminalEquipmentCode&gt;VIMAR-CT7/8-70-09&lt;/PeTerminalEquipmentCode&gt;&lt;PeTerminalEquipmentOpticalTerminalCode&gt;VIMAR-CT7/8-70-09&lt;/PeTerminalEquipmentOpticalTerminalCode&gt;&lt;PeTerminalEquipmentClientThreadId&gt;0&lt;/PeTerminalEquipmentClientThreadId&gt;&lt;PeTerminalEquipmentCtoFiberId&gt;1&lt;/PeTerminalEquipmentCtoFiberId&gt;&lt;/XA_BROADBAND_DATA&gt;</t>
  </si>
  <si>
    <t>RESCATEBO_Incumplimiento_Contratista Se marca al número 3106242792 titular LUIS ALFREDO ORTIZ DIAZ Contesta indica el titular que el dirección es CL 26         KR 13 B     09 APT 305, cliente confirma que el puede garantizar el recibo, y adicional la información suministrada es errada si les permite por la fachada, así que por favor dejar las notas que son y llegar con la mejor disposición.   indica que es un EDIFICIO,  se valida datos correctos se agenda para el día 2026-05-16 en la franja AM 700 a.m. - 1200 p.m. Gestiona PPP 11/5/2026</t>
  </si>
  <si>
    <t>21862044</t>
  </si>
  <si>
    <t>FS202605071524362940_3499</t>
  </si>
  <si>
    <t>LUIS ALFREDO ORTIZ DIAZ</t>
  </si>
  <si>
    <t>1106897966</t>
  </si>
  <si>
    <t>CL   |26|    |     |  |KR   |13|B   |     | 09 APT 1001</t>
  </si>
  <si>
    <t>-74.07251935</t>
  </si>
  <si>
    <t>4.61439604</t>
  </si>
  <si>
    <t>3106242792</t>
  </si>
  <si>
    <t>LA ALAMEDA-SANTAFE</t>
  </si>
  <si>
    <t>FS202605071524362940</t>
  </si>
  <si>
    <t>1022365887</t>
  </si>
  <si>
    <t>2026-05-09 12:27|FS202605071524362940_3499CCTO TOA CENTR-CT5-06-06NO ES POSIBLE LLEVAR ACABO LA INSTALACIÃ“N DEL SERVICIO YA QUE  EDIFICIO NO CUENTA CON RED INTERNA DE MOVISTAR Y TAMPOCO PERMITE REALIZAR INSTALACION POR FACHADA NI POR STRIP  NO PERMITE REALIZAR INSTALACIoN DESDE ZONA ABIERTA SE DEBE INSTALAR RED INTERNADAGM-SNPAINT90526 1|EDWIN DAVID ORTIZ#2026-05-09 12:30|09-05-2026 12 30Gestion quiebre. Inicio de Flujo.|App chatbot#2026-05-09 12:31|09-05-2026 12 31Gestion quiebre. Inicio de Flujo.|App chatbot#</t>
  </si>
  <si>
    <t>17781857300420371</t>
  </si>
  <si>
    <t>CAI_ONT32000010202605071528508396763833</t>
  </si>
  <si>
    <t>&lt;XA_BROADBAND_DATA&gt;&lt;Velocidad&gt;921600&lt;/Velocidad&gt;&lt;TipoIP&gt;DINAMICA&lt;/TipoIP&gt;&lt;ADSL&gt;-&lt;/ADSL&gt;&lt;DireccionIPDSLAM&gt;10.37.52.94&lt;/DireccionIPDSLAM&gt;&lt;UsuarioAcceso&gt;AAF2512705514/7c94b1542761&lt;/UsuarioAcceso&gt;&lt;Passwordid&gt;MG68JNL1OT&lt;/Passwordid&gt;&lt;TechType&gt;FIBRA&lt;/TechType&gt;&lt;OLTCode&gt;OH_BOGHICTRB_I_5800&lt;/OLTCode&gt;&lt;OLTRack&gt;0&lt;/OLTRack&gt;&lt;OLTSubRack&gt;0&lt;/OLTSubRack&gt;&lt;OLTBoard&gt;0&lt;/OLTBoard&gt;&lt;OLTPort&gt;0&lt;/OLTPort&gt;&lt;PeSplitterSplitterCode&gt;SS5-06-06&lt;/PeSplitterSplitterCode&gt;&lt;PeTerminalEquipmentDistrCableCode&gt;0&lt;/PeTerminalEquipmentDistrCableCode&gt;&lt;PeTerminalEquipmentType&gt;6&lt;/PeTerminalEquipmentType&gt;&lt;PeTerminalEquipmentCode&gt;CENTR-CT5-06-06&lt;/PeTerminalEquipmentCode&gt;&lt;PeTerminalEquipmentOpticalTerminalCode&gt;CENTR-CT5-06-06&lt;/PeTerminalEquipmentOpticalTerminalCode&gt;&lt;PeTerminalEquipmentClientThreadId&gt;0&lt;/PeTerminalEquipmentClientThreadId&gt;&lt;PeTerminalEquipmentCtoFiberId&gt;5&lt;/PeTerminalEquipmentCtoFiberId&gt;&lt;/XA_BROADBAND_DATA&gt;</t>
  </si>
  <si>
    <t>AGENDAMIENTO_se marca al 3102411639. contesta titular DANIEL LUGO SUTA.  Se agenda para 2026-05-15 AM observacion teléfonos de contacto_ 3102411639. favor llegar muy temprano, solicita titular. indica que ya le han incumplido varias citas de instalación. que si no llegan mañana, que entonces cancela el servicio. Se valida datos correctos de la orden gestiona Mario Garcia. 14/5/2026 Go Contact.</t>
  </si>
  <si>
    <t>21871822</t>
  </si>
  <si>
    <t>FS202605100914444319_7934</t>
  </si>
  <si>
    <t>Por favor llegar temprano en la mañana, ojalá sea el primer servicio que hagan ese día, tipo 7 u 8 am esta bn, ya  me voy al trabajo antes del medio día, gracias  Por favor llegar temprano en la mañana, ojalá sea el primer servicio que hagan ese día, tipo 7 u 8 am esta bn, ya  me voy al trabajo antes del medio día, gracias</t>
  </si>
  <si>
    <t>DANIEL LUGO SUTA</t>
  </si>
  <si>
    <t>11318413</t>
  </si>
  <si>
    <t>3102411639</t>
  </si>
  <si>
    <t>3204550150</t>
  </si>
  <si>
    <t>KR   |108|    |     |  |CL   |143|    |     | 44</t>
  </si>
  <si>
    <t>-74.09845694</t>
  </si>
  <si>
    <t>4.74742901</t>
  </si>
  <si>
    <t>77091238</t>
  </si>
  <si>
    <t>2026-05-12 11:39|Incumplimiento de cita. inicio de flujo|App chatbot#2026-05-12 11:39|Incumplimiento de cita. se va a realizar la llamada al cliente|App chatbot#</t>
  </si>
  <si>
    <t>17784225800440176</t>
  </si>
  <si>
    <t>CAI_ONT32000010202605100916204764505414</t>
  </si>
  <si>
    <t>&lt;XA_BROADBAND_DATA&gt;&lt;Velocidad&gt;921600&lt;/Velocidad&gt;&lt;TipoIP&gt;DINAMICA&lt;/TipoIP&gt;&lt;ADSL&gt;-&lt;/ADSL&gt;&lt;DireccionIPDSLAM&gt;10.37.53.130&lt;/DireccionIPDSLAM&gt;&lt;UsuarioAcceso&gt;AAF2512711343/947ab19635e1&lt;/UsuarioAcceso&gt;&lt;Passwordid&gt;EJ0MV2FA2S&lt;/Passwordid&gt;&lt;TechType&gt;FIBRA&lt;/TechType&gt;&lt;OLTCode&gt;OH_BOGALVRIH_I_7360&lt;/OLTCode&gt;&lt;OLTRack&gt;0&lt;/OLTRack&gt;&lt;OLTSubRack&gt;0&lt;/OLTSubRack&gt;&lt;OLTBoard&gt;0&lt;/OLTBoard&gt;&lt;OLTPort&gt;0&lt;/OLTPort&gt;&lt;PeSplitterSplitterCode&gt;SS5-57-17&lt;/PeSplitterSplitterCode&gt;&lt;PeTerminalEquipmentDistrCableCode&gt;0&lt;/PeTerminalEquipmentDistrCableCode&gt;&lt;PeTerminalEquipmentType&gt;6&lt;/PeTerminalEquipmentType&gt;&lt;PeTerminalEquipmentCode&gt;VIMAR-CT5/6-57-17&lt;/PeTerminalEquipmentCode&gt;&lt;PeTerminalEquipmentOpticalTerminalCode&gt;VIMAR-CT5/6-57-17&lt;/PeTerminalEquipmentOpticalTerminalCode&gt;&lt;PeTerminalEquipmentClientThreadId&gt;0&lt;/PeTerminalEquipmentClientThreadId&gt;&lt;PeTerminalEquipmentCtoFiberId&gt;4&lt;/PeTerminalEquipmentCtoFiberId&gt;&lt;/XA_BROADBAND_DATA&gt;</t>
  </si>
  <si>
    <t>21881553</t>
  </si>
  <si>
    <t>FS202605121639170207_3564</t>
  </si>
  <si>
    <t>1508282132</t>
  </si>
  <si>
    <t>ANIUSKA FLOREZ MERCADO</t>
  </si>
  <si>
    <t>1026601205</t>
  </si>
  <si>
    <t>CL   |81|    |     |  |KR   |102|    |     | 60 BQU 8 APT 308 APT 308</t>
  </si>
  <si>
    <t>3213379785</t>
  </si>
  <si>
    <t>1033690439</t>
  </si>
  <si>
    <t>2026-05-13 12:53|FS202605121639170207_3564ANIUSKA FLOREZ MERCADO3213379785INCUMPLIMIENTO DE CITASE LLEGA A PREDIO SE TRATA DE ESTABLECER COMUNICACIÃ“N CON TT VÃA TELEFÃ“NICA NO HAY RESPUESTA SE GOLPEA NO HAY RESPUESTA SE REALIZA GESTIÃ“N CON LINEA DE RESCATE|MIGUEL STEVEN ESCOBAR#2026-05-13 12:56|Incumplimiento de cita. se va a realizar la llamada al cliente|App chatbot#2026-05-13 12:59|Incumplimiento de cita. Cliente no respondio la llamada IVR|App chatbot#</t>
  </si>
  <si>
    <t>17786220100560241</t>
  </si>
  <si>
    <t>CAI_32000010202605121640107062463670</t>
  </si>
  <si>
    <t>&lt;XA_BROADBAND_DATA&gt;&lt;Velocidad&gt;921600&lt;/Velocidad&gt;&lt;TipoIP&gt;DINAMICA&lt;/TipoIP&gt;&lt;ADSL&gt;-&lt;/ADSL&gt;&lt;DireccionIPDSLAM&gt;10.37.60.214&lt;/DireccionIPDSLAM&gt;&lt;UsuarioAcceso&gt;AAF2512717976/642b35b55de2&lt;/UsuarioAcceso&gt;&lt;Passwordid&gt;QNMDONLPOK&lt;/Passwordid&gt;&lt;TechType&gt;FIBRA&lt;/TechType&gt;&lt;OLTCode&gt;OH_BOGHIEOLI_I_5800_23106_LaEspanola_9&lt;/OLTCode&gt;&lt;OLTRack&gt;9&lt;/OLTRack&gt;&lt;OLTSubRack&gt;34&lt;/OLTSubRack&gt;&lt;OLTBoard&gt;14&lt;/OLTBoard&gt;&lt;OLTPort&gt;6&lt;/OLTPort&gt;&lt;PeSplitterSplitterCode&gt;SS5-13-20&lt;/PeSplitterSplitterCode&gt;&lt;PeTerminalEquipmentDistrCableCode&gt;GT5-13-20&lt;/PeTerminalEquipmentDistrCableCode&gt;&lt;PeTerminalEquipmentType&gt;6&lt;/PeTerminalEquipmentType&gt;&lt;PeTerminalEquipmentCode&gt;CT5-13-20&lt;/PeTerminalEquipmentCode&gt;&lt;PeTerminalEquipmentOpticalTerminalCode&gt;CT5-13-20&lt;/PeTerminalEquipmentOpticalTerminalCode&gt;&lt;PeTerminalEquipmentClientThreadId&gt;1&lt;/PeTerminalEquipmentClientThreadId&gt;&lt;PeTerminalEquipmentCtoFiberId&gt;6&lt;/PeTerminalEquipmentCtoFiberId&gt;&lt;/XA_BROADBAND_DATA&gt;</t>
  </si>
  <si>
    <t>EVA-RESCATE BO Se realiza interacción con la titular CARLA MARIA CHAVARRO RAMOS al número 3112405628 Se valida servicio a instalar indica que es correcto y que se encuentra a la espera del servicio, se agrega número adicional Mercedes Ramos 3177009367 mamá indica que es un EDIFICIO, con Mas de 6 pisos, con Contadores Individuales, Se procede a agendar para el día Martes, 12 de Mayo del 2026 en la franja PM 1200 p.m. - 700 p.m. GESTIÓN REALIZADA POR CHAT EVA GESTIONA Cafa</t>
  </si>
  <si>
    <t>21876277</t>
  </si>
  <si>
    <t>FS202605111633233731_0228</t>
  </si>
  <si>
    <t>Preferiblemente entre 2-3 pm</t>
  </si>
  <si>
    <t>CARLA MARIA CHAVARRO RAMOS</t>
  </si>
  <si>
    <t>1075229211</t>
  </si>
  <si>
    <t>088759836</t>
  </si>
  <si>
    <t>83182480</t>
  </si>
  <si>
    <t>TV   |59|    |     |  |CL   |106|A   |     | 21 TOR 1 APT 503 APT 503</t>
  </si>
  <si>
    <t>-74.06721743</t>
  </si>
  <si>
    <t>4.69428202</t>
  </si>
  <si>
    <t>3112405628</t>
  </si>
  <si>
    <t>FS202605111633233731</t>
  </si>
  <si>
    <t>1007732622</t>
  </si>
  <si>
    <t>2026-05-12 16:10|12-05-2026 16 10Gestion quiebre. Tecnico no marco motivo de suspension valido.|App chatbot#2026-05-12 16:11|Reagendamiento de cita. inicio de flujo|App chatbot#2026-05-12 16:11|Reagendamiento de cita. se va a realizar la llamada al cliente|App chatbot#</t>
  </si>
  <si>
    <t>2026-05-11 17:30|EVA-RESCATE BO Se realiza interacciÃ³n con la titular CARLA MARIA CHAVARRO RAMOS al nÃºmero 3112405628 Se valida servicio a instalar indica que es correcto y que se encuentra a la espera del servicio se agrega nÃºmero adicional Mercedes Ramos 3177009367 mamÃ¡ indica que es un EDIFICIO con Mas de 6 pisos con Contadores Individuales Se procede a agendar para el dÃ­a Martes 12 de Mayo del 2026 en la franja PM 1200 p.m. - 700 p.m. GESTIÃ“N REALIZADA POR CHAT EVA GESTIONA Cafa|CAMILO ANDRES FUENTES#</t>
  </si>
  <si>
    <t>17785353100630257</t>
  </si>
  <si>
    <t>CAI_ONT32000010202605111635103333708297</t>
  </si>
  <si>
    <t>&lt;XA_BROADBAND_DATA&gt;&lt;Velocidad&gt;921600&lt;/Velocidad&gt;&lt;TipoIP&gt;DINAMICA&lt;/TipoIP&gt;&lt;ADSL&gt;-&lt;/ADSL&gt;&lt;DireccionIPDSLAM&gt;10.37.54.90&lt;/DireccionIPDSLAM&gt;&lt;UsuarioAcceso&gt;AAF2512714709/35cc72ec2ea1&lt;/UsuarioAcceso&gt;&lt;Passwordid&gt;IM1TQ85RD1&lt;/Passwordid&gt;&lt;TechType&gt;FIBRA&lt;/TechType&gt;&lt;OLTCode&gt;OH_BOGALMATF_I_7360&lt;/OLTCode&gt;&lt;OLTRack&gt;0&lt;/OLTRack&gt;&lt;OLTSubRack&gt;0&lt;/OLTSubRack&gt;&lt;OLTBoard&gt;0&lt;/OLTBoard&gt;&lt;OLTPort&gt;0&lt;/OLTPort&gt;&lt;PeSplitterSplitterCode&gt;SS2-110-06&lt;/PeSplitterSplitterCode&gt;&lt;PeTerminalEquipmentDistrCableCode&gt;0&lt;/PeTerminalEquipmentDistrCableCode&gt;&lt;PeTerminalEquipmentType&gt;6&lt;/PeTerminalEquipmentType&gt;&lt;PeTerminalEquipmentCode&gt;MORAT-PC2-110-06&lt;/PeTerminalEquipmentCode&gt;&lt;PeTerminalEquipmentOpticalTerminalCode&gt;MORAT-PC2-110-06&lt;/PeTerminalEquipmentOpticalTerminalCode&gt;&lt;PeTerminalEquipmentClientThreadId&gt;0&lt;/PeTerminalEquipmentClientThreadId&gt;&lt;PeTerminalEquipmentCtoFiberId&gt;3&lt;/PeTerminalEquipmentCtoFiberId&gt;&lt;/XA_BROADBAND_DATA&gt;</t>
  </si>
  <si>
    <t>RESCATEBO_Incumplimiento_Contratista Se marca al número 3212714278 titular JHON FREDY GALINDO TORRES Contesta indica que solo necesita un deco  / solo tiene un tv//  se actualiza tag  //  la dirección correcta es   KR 98 C CL 135 A 18   / no le han cumplido las citas  // No se evidencia visita en predio //  si no es posible hacer la instalación dejar notas claras  //   soporte fotográfico en TOA // realizar el quiebre adecuado  // cliente está disponible después de 3 pm / por favor llamar   antes de ir / indica que es una casa de barrio sin administración, con 3 pisos, con Contadores Compartidos, se valida datos correctos se agenda para el día 2026-05-13 en la franja PM 1200 p.m. - 700 p.m. Gestiona DYOS 12/5/2026</t>
  </si>
  <si>
    <t>21868283</t>
  </si>
  <si>
    <t>FS202605090706114016_4585</t>
  </si>
  <si>
    <t>Contratista solicita posponer para : 15/05/2026 PM - Fecha inicial de la orden : 13/05/2026 PM - Formulario CONTRATISTA - Gestiona Karol Molano 13/05/2026 null</t>
  </si>
  <si>
    <t>6015228007</t>
  </si>
  <si>
    <t>IPVT:640003802685</t>
  </si>
  <si>
    <t>JHON FREDY GALINDO TORRES</t>
  </si>
  <si>
    <t>80814995</t>
  </si>
  <si>
    <t>KR   |98|C   |     |  |CL   |135|A   |     | 18</t>
  </si>
  <si>
    <t>-74.09308303</t>
  </si>
  <si>
    <t>4.73666355</t>
  </si>
  <si>
    <t>3212714278</t>
  </si>
  <si>
    <t>1067924043</t>
  </si>
  <si>
    <t>2026-05-09 15:50|Cliente reagenda ya que no alcanza esperar el tiempo mientras se busca una fibra de 300 metros |LUIS ALFREDO BUELVAS#2026-05-09 15:51|Reagendamiento de cita. se va a realizar la llamada al cliente|App chatbot#2026-05-09 15:54|Reagendamiento de cita. Cliente no respondio la llamada IVR|App chatbot#</t>
  </si>
  <si>
    <t>2026-05-09 08:20|EVA-RESCATE BO Se realiza interacciÃ³n con el titular Jhon Fredy Galindo Torres confirma datos correctos y recibe el servicio como viene en la orden. tipo de predio - CASA DE BARRIO pisos - 1 contadores - 1. Se procede a agendar para hoy sÃ¡bado 9 de mayo jornada PM. GESTIÃ“N REALIZADA POR CHAT EVA. AVRH|ANGUIE VANESSA RODRIGUEZ#</t>
  </si>
  <si>
    <t>17783284750400115</t>
  </si>
  <si>
    <t>CAI_ONT22000010202605090707557816277053</t>
  </si>
  <si>
    <t>&lt;XA_BROADBAND_DATA&gt;&lt;Velocidad&gt;921600&lt;/Velocidad&gt;&lt;TipoIP&gt;DINAMICA&lt;/TipoIP&gt;&lt;ADSL&gt;-&lt;/ADSL&gt;&lt;DireccionIPDSLAM&gt;10.37.50.46&lt;/DireccionIPDSLAM&gt;&lt;UsuarioAcceso&gt;AAF2512709750/3cffbb20945b&lt;/UsuarioAcceso&gt;&lt;Passwordid&gt;7Q0BI1V8L2&lt;/Passwordid&gt;&lt;TechType&gt;FIBRA&lt;/TechType&gt;&lt;OLTCode&gt;OH_BOGHIVRIA_I_5800&lt;/OLTCode&gt;&lt;OLTRack&gt;0&lt;/OLTRack&gt;&lt;OLTSubRack&gt;0&lt;/OLTSubRack&gt;&lt;OLTBoard&gt;0&lt;/OLTBoard&gt;&lt;OLTPort&gt;0&lt;/OLTPort&gt;&lt;PeSplitterSplitterCode&gt;SS-14-02&lt;/PeSplitterSplitterCode&gt;&lt;PeTerminalEquipmentDistrCableCode&gt;0&lt;/PeTerminalEquipmentDistrCableCode&gt;&lt;PeTerminalEquipmentType&gt;6&lt;/PeTerminalEquipmentType&gt;&lt;PeTerminalEquipmentCode&gt;VIMAR-CT2-14-02&lt;/PeTerminalEquipmentCode&gt;&lt;PeTerminalEquipmentOpticalTerminalCode&gt;VIMAR-CT2-14-02&lt;/PeTerminalEquipmentOpticalTerminalCode&gt;&lt;PeTerminalEquipmentClientThreadId&gt;0&lt;/PeTerminalEquipmentClientThreadId&gt;&lt;PeTerminalEquipmentCtoFiberId&gt;6&lt;/PeTerminalEquipmentCtoFiberId&gt;&lt;/XA_BROADBAND_DATA&gt;</t>
  </si>
  <si>
    <t>21869417</t>
  </si>
  <si>
    <t>FS202605091128283714_6946</t>
  </si>
  <si>
    <t>Contratista solicita posponer para : 13/05/2026 PM - Fecha inicial de la orden : 13/05/2026 AM - Formulario CONTRATISTA - Gestiona Katherin Gutierrez 13/05/2026 null</t>
  </si>
  <si>
    <t>6015276544</t>
  </si>
  <si>
    <t>IPVT:640003802478</t>
  </si>
  <si>
    <t>WILLIAM PARDO</t>
  </si>
  <si>
    <t>79525788</t>
  </si>
  <si>
    <t>KR   |45|A   |     |  |CL   |106|    |     | 16 APT 104</t>
  </si>
  <si>
    <t>-74.05686909</t>
  </si>
  <si>
    <t>4.69427918</t>
  </si>
  <si>
    <t>3108618347</t>
  </si>
  <si>
    <t>FS202605091128283714</t>
  </si>
  <si>
    <t>1233913793</t>
  </si>
  <si>
    <t>2026-05-13 17:41|Incumplimiento de cita. inicio de flujo|App chatbot#</t>
  </si>
  <si>
    <t>2026-05-11 10:08|tt indica que hoy no recibe  esta de celebracion de cumplealos reagenda miercoles 13 de mayo am desde am |RICARDO ANDRES ALVINO#2026-05-13 08:24|CLIENTE INFORMA QUE SOLO PUEDE ATENDER DESPUES DE LA 1 PM DEL DÃA DE HOY |MARTHA LUCIA SALAMANCA#2026-05-13 08:24|CLIENTE INFORMA QUE SOLO PUEDE ATENDER DESPUES DE LA 1 PM DEL DÃA DE HOY |MARTHA LUCIA SALAMANCA#</t>
  </si>
  <si>
    <t>17783442400410582</t>
  </si>
  <si>
    <t>CAI_ONT22000010202605091130404570058372</t>
  </si>
  <si>
    <t>&lt;XA_BROADBAND_DATA&gt;&lt;Velocidad&gt;921600&lt;/Velocidad&gt;&lt;TipoIP&gt;DINAMICA&lt;/TipoIP&gt;&lt;ADSL&gt;-&lt;/ADSL&gt;&lt;DireccionIPDSLAM&gt;10.37.54.90&lt;/DireccionIPDSLAM&gt;&lt;UsuarioAcceso&gt;AAF2512710221/1cd66e5dcb15&lt;/UsuarioAcceso&gt;&lt;Passwordid&gt;G0C5V591NC&lt;/Passwordid&gt;&lt;TechType&gt;FIBRA&lt;/TechType&gt;&lt;OLTCode&gt;OH_BOGALMATF_I_7360&lt;/OLTCode&gt;&lt;OLTRack&gt;0&lt;/OLTRack&gt;&lt;OLTSubRack&gt;0&lt;/OLTSubRack&gt;&lt;OLTBoard&gt;0&lt;/OLTBoard&gt;&lt;OLTPort&gt;0&lt;/OLTPort&gt;&lt;PeSplitterSplitterCode&gt;SS4-88-06&lt;/PeSplitterSplitterCode&gt;&lt;PeTerminalEquipmentDistrCableCode&gt;0&lt;/PeTerminalEquipmentDistrCableCode&gt;&lt;PeTerminalEquipmentType&gt;6&lt;/PeTerminalEquipmentType&gt;&lt;PeTerminalEquipmentCode&gt;MORAT-CT4-88-06&lt;/PeTerminalEquipmentCode&gt;&lt;PeTerminalEquipmentOpticalTerminalCode&gt;MORAT-CT4-88-06&lt;/PeTerminalEquipmentOpticalTerminalCode&gt;&lt;PeTerminalEquipmentClientThreadId&gt;0&lt;/PeTerminalEquipmentClientThreadId&gt;&lt;PeTerminalEquipmentCtoFiberId&gt;8&lt;/PeTerminalEquipmentCtoFiberId&gt;&lt;/XA_BROADBAND_DATA&gt;</t>
  </si>
  <si>
    <t>2026-04-06</t>
  </si>
  <si>
    <t>21726439</t>
  </si>
  <si>
    <t>EC202604061051051641_4288</t>
  </si>
  <si>
    <t>Juan  Ahumada</t>
  </si>
  <si>
    <t>1140865943</t>
  </si>
  <si>
    <t>Juan Ahumada</t>
  </si>
  <si>
    <t>CL   |135|    |     |  |KR   |12|B   |     |  55 APT 301</t>
  </si>
  <si>
    <t>-74.04056329</t>
  </si>
  <si>
    <t>4.71711162</t>
  </si>
  <si>
    <t>3005254378</t>
  </si>
  <si>
    <t>NUEVO CONTRY</t>
  </si>
  <si>
    <t>EC202604061051051641</t>
  </si>
  <si>
    <t>21869684</t>
  </si>
  <si>
    <t>EC202605091206162294_5945</t>
  </si>
  <si>
    <t>1301290630</t>
  </si>
  <si>
    <t>Sara  Torres</t>
  </si>
  <si>
    <t>1026300352</t>
  </si>
  <si>
    <t>Sara Torres</t>
  </si>
  <si>
    <t>CL   |145|    |     |  |KR   |9|    |     |  55 TOR 1 APT 2202 APT 2202</t>
  </si>
  <si>
    <t>-74.03291665</t>
  </si>
  <si>
    <t>4.72249702</t>
  </si>
  <si>
    <t>3017873230</t>
  </si>
  <si>
    <t>EC202605091206162294</t>
  </si>
  <si>
    <t>21879710</t>
  </si>
  <si>
    <t>EC202605121213344653_9070</t>
  </si>
  <si>
    <t>Einny Camyla Poveda Garcia</t>
  </si>
  <si>
    <t>1028484417</t>
  </si>
  <si>
    <t>CL   |142|    |     |  |KR   |11|    |     |  31 TOR 3 APT 105 APT 105</t>
  </si>
  <si>
    <t>-74.03532678</t>
  </si>
  <si>
    <t>4.72078809</t>
  </si>
  <si>
    <t>3143192084</t>
  </si>
  <si>
    <t>EC202605121213344653</t>
  </si>
  <si>
    <t>SE AGENDA SEGUN SOLICITUD DEL ALIADO; GESTIONA ANGIE 15/04/2026 .</t>
  </si>
  <si>
    <t>2026-02-24</t>
  </si>
  <si>
    <t>21562689</t>
  </si>
  <si>
    <t>FS202602241715293617_9461</t>
  </si>
  <si>
    <t>DIGITAL PA - 25/02/26 / 12:00:00 - 16:00:00 / 3014314571 / 3154806910 / LOCAL ULA</t>
  </si>
  <si>
    <t>PAULA MARCELA ORTIZ CASTELLANOS</t>
  </si>
  <si>
    <t>1067955055</t>
  </si>
  <si>
    <t>CL   |84|A   |     |  |KR   |12|A   |     | 04 ADM 1</t>
  </si>
  <si>
    <t>-74.05242865</t>
  </si>
  <si>
    <t>4.66873627</t>
  </si>
  <si>
    <t>3014314571</t>
  </si>
  <si>
    <t>FS202602241715293617</t>
  </si>
  <si>
    <t>SE AGENDA SEGUN SOLICITUD EN LA LLAMADA AL CLIENTE; GESTIONA ANGIE G 09/04/2026.</t>
  </si>
  <si>
    <t>2026-03-30</t>
  </si>
  <si>
    <t>21706188</t>
  </si>
  <si>
    <t>FS202603301529581545_4092</t>
  </si>
  <si>
    <t>llamar antes de ir :  3163681116</t>
  </si>
  <si>
    <t>LAURA XIMENA BONIFAZ SARMIENTO</t>
  </si>
  <si>
    <t>1020744785</t>
  </si>
  <si>
    <t>6015172086</t>
  </si>
  <si>
    <t>3164607069</t>
  </si>
  <si>
    <t>KR   |14|A   |     |  |CL   |116|    |     | 35 APT 201</t>
  </si>
  <si>
    <t>-74.04169099</t>
  </si>
  <si>
    <t>4.6966395</t>
  </si>
  <si>
    <t>FS202603301529581545</t>
  </si>
  <si>
    <t>SE AGENDA SEGUN SOLICITUD EN LA LLAMADA AL CLIENTE; GESTIONA ANA LOPEZ  18/03/2026.</t>
  </si>
  <si>
    <t>2026-03-14</t>
  </si>
  <si>
    <t>21641394</t>
  </si>
  <si>
    <t>FS202603140950047346_1118</t>
  </si>
  <si>
    <t>DIGITALPA_17_MARZO_PM IR A PRIMERA HORA POR FAVOR. PRIORIZAR, LO NECESITA URGENTE. MUCHAS GRACIAS</t>
  </si>
  <si>
    <t>MARIANO JOSE AMARIS HERNANDEZ</t>
  </si>
  <si>
    <t>1065837116</t>
  </si>
  <si>
    <t>3163709044</t>
  </si>
  <si>
    <t>KR   |23|    |     |  |CL   |100|    |     | 83 APT 202</t>
  </si>
  <si>
    <t>-74.05599472</t>
  </si>
  <si>
    <t>4.68815785</t>
  </si>
  <si>
    <t>3002276557</t>
  </si>
  <si>
    <t>FS202603140950047346</t>
  </si>
  <si>
    <t>SE AGENDA SEGUN SOLICITUD EN LA LLAMADA AL CLIENTE; GESTIONA ANA LOPEZ  06/05/2026.</t>
  </si>
  <si>
    <t>21842727</t>
  </si>
  <si>
    <t>FS202605031438452266_5544</t>
  </si>
  <si>
    <t>DIGITAL_PA 05MAYO_AM LLEVAR SONDA AMARILLA LARGA LLAMAR 20 MIN ANTES  3133161329</t>
  </si>
  <si>
    <t>David Jimenez Baldovino</t>
  </si>
  <si>
    <t>1033684984</t>
  </si>
  <si>
    <t>3133161329</t>
  </si>
  <si>
    <t>KR   |18|    |     |  |CL   |53|    |     |s 68 APT 2</t>
  </si>
  <si>
    <t>-74.12976243</t>
  </si>
  <si>
    <t>4.5658446</t>
  </si>
  <si>
    <t>21854985</t>
  </si>
  <si>
    <t>FS202605061157331542_2109</t>
  </si>
  <si>
    <t>DIGITAL_PA_07MAYO_ AM LLAMAR ANTES DE IR 3123656608</t>
  </si>
  <si>
    <t>JUAN CARDENAS</t>
  </si>
  <si>
    <t>1014180436</t>
  </si>
  <si>
    <t>KR   |95|D   |     |  |CL   |86|A   |     | 17 INT 1 APT 409 APT 409</t>
  </si>
  <si>
    <t>-74.10423932</t>
  </si>
  <si>
    <t>4.71452201</t>
  </si>
  <si>
    <t>3123656608</t>
  </si>
  <si>
    <t>21889264</t>
  </si>
  <si>
    <t>FS202605141127440479_0587</t>
  </si>
  <si>
    <t>8310030725</t>
  </si>
  <si>
    <t>CONFIAR SEGURIDAD LTDA</t>
  </si>
  <si>
    <t>800180892-6</t>
  </si>
  <si>
    <t>3105709602</t>
  </si>
  <si>
    <t>Diego Andres Carre¿o Bastidas</t>
  </si>
  <si>
    <t>KR   |22|    |     |  |CL   |63|D   |     | 03 LCA 101</t>
  </si>
  <si>
    <t>-74.07063656</t>
  </si>
  <si>
    <t>4.65441074</t>
  </si>
  <si>
    <t>MUEQUETA</t>
  </si>
  <si>
    <t>FS202605141127440479</t>
  </si>
  <si>
    <t>21888471</t>
  </si>
  <si>
    <t>FS202605140942020625_3038</t>
  </si>
  <si>
    <t>VALENTINA MU¿OZ ASCENCIO</t>
  </si>
  <si>
    <t>1000971539</t>
  </si>
  <si>
    <t>CL   |20|    |     |s |KR   |8|    |     | 51</t>
  </si>
  <si>
    <t>-74.093640015</t>
  </si>
  <si>
    <t>4.5743832375</t>
  </si>
  <si>
    <t>3242680215</t>
  </si>
  <si>
    <t>SOCIEGO SUR</t>
  </si>
  <si>
    <t>FS202605140942020625</t>
  </si>
  <si>
    <t>21870727</t>
  </si>
  <si>
    <t>FS202605091534193029_5777</t>
  </si>
  <si>
    <t>6015290917</t>
  </si>
  <si>
    <t>IPVT:640003803228</t>
  </si>
  <si>
    <t>eduardo escobar</t>
  </si>
  <si>
    <t>1003343148</t>
  </si>
  <si>
    <t>DG   |48|C   |     |s |TV   |5|L   |     | 28</t>
  </si>
  <si>
    <t>-74.11214649</t>
  </si>
  <si>
    <t>4.559182</t>
  </si>
  <si>
    <t>3126728682</t>
  </si>
  <si>
    <t>CHIRCALES DEL SUR</t>
  </si>
  <si>
    <t>FS202605091534193029</t>
  </si>
  <si>
    <t>1022432659</t>
  </si>
  <si>
    <t>2026-05-10 15:52|Incumplimiento de cita. se va a realizar la llamada al cliente|App chatbot#2026-05-10 15:53|Se llega a predio cliente no contesta y en predio indican q no estÃ¡ |JEISON STEVEN AGUIRRE#</t>
  </si>
  <si>
    <t>17783589450440376</t>
  </si>
  <si>
    <t>CAI_ONT22000010202605091535455373868918</t>
  </si>
  <si>
    <t>&lt;XA_BROADBAND_DATA&gt;&lt;Velocidad&gt;921600&lt;/Velocidad&gt;&lt;TipoIP&gt;DINAMICA&lt;/TipoIP&gt;&lt;ADSL&gt;-&lt;/ADSL&gt;&lt;DireccionIPDSLAM&gt;10.37.52.150&lt;/DireccionIPDSLAM&gt;&lt;UsuarioAcceso&gt;AAF2512711577/2ee42fb9b43a&lt;/UsuarioAcceso&gt;&lt;Passwordid&gt;TT16H89LBL&lt;/Passwordid&gt;&lt;TechType&gt;FIBRA&lt;/TechType&gt;&lt;OLTCode&gt;OH_BOGHIMCOS_I_5800&lt;/OLTCode&gt;&lt;OLTRack&gt;0&lt;/OLTRack&gt;&lt;OLTSubRack&gt;0&lt;/OLTSubRack&gt;&lt;OLTBoard&gt;0&lt;/OLTBoard&gt;&lt;OLTPort&gt;0&lt;/OLTPort&gt;&lt;PeSplitterSplitterCode&gt;SS7-106-01&lt;/PeSplitterSplitterCode&gt;&lt;PeTerminalEquipmentDistrCableCode&gt;0&lt;/PeTerminalEquipmentDistrCableCode&gt;&lt;PeTerminalEquipmentType&gt;6&lt;/PeTerminalEquipmentType&gt;&lt;PeTerminalEquipmentCode&gt;MARRU-CT7-106-01&lt;/PeTerminalEquipmentCode&gt;&lt;PeTerminalEquipmentOpticalTerminalCode&gt;MARRU-CT7-106-01&lt;/PeTerminalEquipmentOpticalTerminalCode&gt;&lt;PeTerminalEquipmentClientThreadId&gt;0&lt;/PeTerminalEquipmentClientThreadId&gt;&lt;PeTerminalEquipmentCtoFiberId&gt;7&lt;/PeTerminalEquipmentCtoFiberId&gt;&lt;/XA_BROADBAND_DATA&gt;</t>
  </si>
  <si>
    <t>21886429</t>
  </si>
  <si>
    <t>Sebastian  Valencia Usman</t>
  </si>
  <si>
    <t>1113692370</t>
  </si>
  <si>
    <t>Sebastian Valencia Usman</t>
  </si>
  <si>
    <t>CL   |118|    |     |  |KR   |52|B   |     |  21</t>
  </si>
  <si>
    <t>-74.06219711</t>
  </si>
  <si>
    <t>4.70108257</t>
  </si>
  <si>
    <t>3188938945</t>
  </si>
  <si>
    <t>EC202605131613021069</t>
  </si>
  <si>
    <t>SE AGENDA SEGUN SOLICITUD EN LA LLAMADA AL CLIENTE; GESTIONA ANA LOPEZ  04/04/2026.</t>
  </si>
  <si>
    <t>2026-03-09</t>
  </si>
  <si>
    <t>21615316</t>
  </si>
  <si>
    <t>DANIELA BERNAL</t>
  </si>
  <si>
    <t>1000953496</t>
  </si>
  <si>
    <t>CL   |135|C   |     |  |KR   |10|A   |     | 73 APT 203</t>
  </si>
  <si>
    <t>-74.03511932</t>
  </si>
  <si>
    <t>4.71651919</t>
  </si>
  <si>
    <t>Manual</t>
  </si>
  <si>
    <t>3125880174</t>
  </si>
  <si>
    <t>LISBOA - USAQUEN</t>
  </si>
  <si>
    <t>FS202603091047296381</t>
  </si>
  <si>
    <t>AGENDA DISPONIBLE-se marca a los numeros 3163667011 6015283933 Titular: Sandra Patricia Beltran Sepulveda se confirma fecha cita</t>
  </si>
  <si>
    <t>21862389</t>
  </si>
  <si>
    <t>EC202605071605322279_9107</t>
  </si>
  <si>
    <t>6015283933</t>
  </si>
  <si>
    <t>IPVT:640003800969</t>
  </si>
  <si>
    <t>Sandra Patricia Beltran Sepulveda</t>
  </si>
  <si>
    <t>53052278</t>
  </si>
  <si>
    <t>KR   |69|    |     |  |CL   |70|A   |     |  58 APT 201</t>
  </si>
  <si>
    <t>-74.08930087</t>
  </si>
  <si>
    <t>4.67997406</t>
  </si>
  <si>
    <t>3163667011</t>
  </si>
  <si>
    <t>EC202605071605322279</t>
  </si>
  <si>
    <t>2026-05-11 15:31|EC202605071605322279_9107Sandra Patricia Beltran Sepulveda3163667011INCUMPLIMIENTO DE CITASE LLEGA A PREDIO SE TRATA DE ESTABLECER COMUNICACIÃ“N CON TT VÃA TELEFÃ“NICA NO HAY RESPUESTA SE GOLPEA NO HAY RESPUESTA SE REALIZA GESTIÃ“N CON LINEA DE RESCATE|MIGUEL STEVEN ESCOBAR#2026-05-11 15:33|Incumplimiento de cita. se va a realizar la llamada al cliente|App chatbot#</t>
  </si>
  <si>
    <t>17781924950450197</t>
  </si>
  <si>
    <t>CAI_42000120202605071721357498101037</t>
  </si>
  <si>
    <t>&lt;XA_BROADBAND_DATA&gt;&lt;Velocidad&gt;921600&lt;/Velocidad&gt;&lt;TipoIP&gt;DINAMICA&lt;/TipoIP&gt;&lt;ADSL&gt;-&lt;/ADSL&gt;&lt;DireccionIPDSLAM&gt;10.37.80.66&lt;/DireccionIPDSLAM&gt;&lt;UsuarioAcceso&gt;AAF2512705829/11208616f7f2&lt;/UsuarioAcceso&gt;&lt;Passwordid&gt;3UVELLF1W7&lt;/Passwordid&gt;&lt;TechType&gt;FIBRA&lt;/TechType&gt;&lt;OLTCode&gt;OH_BOGHIEOLK_I_5800_23106_LaEspanola_11&lt;/OLTCode&gt;&lt;OLTRack&gt;11&lt;/OLTRack&gt;&lt;OLTSubRack&gt;34&lt;/OLTSubRack&gt;&lt;OLTBoard&gt;2&lt;/OLTBoard&gt;&lt;OLTPort&gt;3&lt;/OLTPort&gt;&lt;PeSplitterSplitterCode&gt;SS3-27-29&lt;/PeSplitterSplitterCode&gt;&lt;PeTerminalEquipmentDistrCableCode&gt;GT3-27-29&lt;/PeTerminalEquipmentDistrCableCode&gt;&lt;PeTerminalEquipmentType&gt;6&lt;/PeTerminalEquipmentType&gt;&lt;PeTerminalEquipmentCode&gt;CT3/4-27-29&lt;/PeTerminalEquipmentCode&gt;&lt;PeTerminalEquipmentOpticalTerminalCode&gt;CT3/4-27-29&lt;/PeTerminalEquipmentOpticalTerminalCode&gt;&lt;PeTerminalEquipmentClientThreadId&gt;17&lt;/PeTerminalEquipmentClientThreadId&gt;&lt;PeTerminalEquipmentCtoFiberId&gt;7&lt;/PeTerminalEquipmentCtoFiberId&gt;&lt;/XA_BROADBAND_DATA&gt;</t>
  </si>
  <si>
    <t>SE AGENDA SEGUN SOLICITUD EN LA LLAMADA AL CLIENTE; GESTIONA ANA LOPEZ  05/05/2026. CLIENTE ACEPTA  POR ULTIMA VEZ RE-AGENDAR SOLO SI  SE REALIZA A PRIMERA HORA POR TEMAS LABORALES.</t>
  </si>
  <si>
    <t>21833365</t>
  </si>
  <si>
    <t>FS202604301005181742_4001</t>
  </si>
  <si>
    <t>6015262381</t>
  </si>
  <si>
    <t>IPVT:640003796182</t>
  </si>
  <si>
    <t>JACKSON ALBERTO MANRIQUE HERNANDEZ</t>
  </si>
  <si>
    <t>1019072955</t>
  </si>
  <si>
    <t>3014124173</t>
  </si>
  <si>
    <t>CL   |45|    |     |  |KR   |53|    |     | 30</t>
  </si>
  <si>
    <t>-74.08900416</t>
  </si>
  <si>
    <t>4.6468597</t>
  </si>
  <si>
    <t>FS202604301005181742</t>
  </si>
  <si>
    <t>1016713927</t>
  </si>
  <si>
    <t>2026-05-06 11:46|Se realiza validaciÃ³n para la acometida subida a poste y se encuentra abejas se le indica al cliente que realice la validaciÃ³n con los bomberos y realicen desplazamiento de abejas Se encuentra cto sin potencia |KAYNER ALEJANDRO CASTEBLANCO#2026-05-06 12:35|Fo-26-566128FS202604301005181742_4001TKAA06426FO-EXT001KA|KAYNER ALEJANDRO CASTEBLANCO#</t>
  </si>
  <si>
    <t>2026-05-01 14:15| TT REAGENDA PARA EL DIA LUNES 04 DE MAYO  PM|LEIDY MIREYA MONTANEZ#2026-05-04 12:53|TT INFORMA QUE CANCELA SERVICIO ELIGE LA COOMPETENCIA|LEIDY MIREYA MONTANEZ#2026-05-06 12:31|Fo-26-566128FS202604301005181742_4001TKAA06426FO-EXT001KA|CARLOS ANDRES ALVAREZ#</t>
  </si>
  <si>
    <t>17775615650360164</t>
  </si>
  <si>
    <t>CAI_22000010202604301006055790655952</t>
  </si>
  <si>
    <t>&lt;XA_BROADBAND_DATA&gt;&lt;Velocidad&gt;921600&lt;/Velocidad&gt;&lt;TipoIP&gt;DINAMICA&lt;/TipoIP&gt;&lt;ADSL&gt;-&lt;/ADSL&gt;&lt;DireccionIPDSLAM&gt;10.37.80.90&lt;/DireccionIPDSLAM&gt;&lt;UsuarioAcceso&gt;AAF2512689064/5593085a0503&lt;/UsuarioAcceso&gt;&lt;Passwordid&gt;3TDJUYMU5N&lt;/Passwordid&gt;&lt;TechType&gt;FIBRA&lt;/TechType&gt;&lt;OLTCode&gt;OH_BOGHISTRB_I_5800_41000_Salitre_2&lt;/OLTCode&gt;&lt;OLTRack&gt;2&lt;/OLTRack&gt;&lt;OLTSubRack&gt;14&lt;/OLTSubRack&gt;&lt;OLTBoard&gt;6&lt;/OLTBoard&gt;&lt;OLTPort&gt;1&lt;/OLTPort&gt;&lt;PeSplitterSplitterCode&gt;SS1-64-10&lt;/PeSplitterSplitterCode&gt;&lt;PeTerminalEquipmentDistrCableCode&gt;GT1-64-10&lt;/PeTerminalEquipmentDistrCableCode&gt;&lt;PeTerminalEquipmentType&gt;6&lt;/PeTerminalEquipmentType&gt;&lt;PeTerminalEquipmentCode&gt;CT1-64-10&lt;/PeTerminalEquipmentCode&gt;&lt;PeTerminalEquipmentOpticalTerminalCode&gt;CT1-64-10&lt;/PeTerminalEquipmentOpticalTerminalCode&gt;&lt;PeTerminalEquipmentClientThreadId&gt;28&lt;/PeTerminalEquipmentClientThreadId&gt;&lt;PeTerminalEquipmentCtoFiberId&gt;1&lt;/PeTerminalEquipmentCtoFiberId&gt;&lt;/XA_BROADBAND_DATA&gt;</t>
  </si>
  <si>
    <t>AGENDA DISPONIBLE-se marca a los numeros 3203008564 3003815289 Titular: OSCAR STIVEN JAIMES AGUIAR se confirma fecha cita</t>
  </si>
  <si>
    <t>21852550</t>
  </si>
  <si>
    <t>FS202605051754012243_5232</t>
  </si>
  <si>
    <t>OSCAR STIVEN JAIMES AGUIAR</t>
  </si>
  <si>
    <t>1027401630</t>
  </si>
  <si>
    <t>CL   |67|    |     |  |KR   |115|D   |     | 38 LCA 1</t>
  </si>
  <si>
    <t>-74.13687375</t>
  </si>
  <si>
    <t>4.71267917</t>
  </si>
  <si>
    <t>3203008564</t>
  </si>
  <si>
    <t>SNTA TERESI-ENGATIVA</t>
  </si>
  <si>
    <t>FS202605051754012243</t>
  </si>
  <si>
    <t>1006871208</t>
  </si>
  <si>
    <t>2026-05-09 13:29|FS202605051754012243_5232OSCAR STIVEN JAIMES AGUIAR3203008564INCUMPLIMIENTO DE CITASE LLEGA A PREDIO SE TRATA DE ESTABLECER COMUNICACIÃ“N CON TT VÃA TELEFÃ“NICA NO HAY RESPUESTA SE GOLPEA NO HAY RESPUESTA SE REALIZA GESTIÃ“N CON LINEA DE RESCATE|MIGUEL STEVEN ESCOBAR#2026-05-09 13:32|Incumplimiento de cita. inicio de flujo|App chatbot#2026-05-09 13:33|Incumplimiento de cita. se va a realizar la llamada al cliente|App chatbot#2026-05-09 13:35|Incumplimiento de cita. Cliente reagendara la cita|App chatbot#2026-05-14 19:36|Reagendamiento de cita. se va a realizar la llamada al cliente|App chatbot#</t>
  </si>
  <si>
    <t>17780217600770198</t>
  </si>
  <si>
    <t>CAI_ONT32000010202605051756001397644178</t>
  </si>
  <si>
    <t>&lt;XA_BROADBAND_DATA&gt;&lt;Velocidad&gt;921600&lt;/Velocidad&gt;&lt;TipoIP&gt;DINAMICA&lt;/TipoIP&gt;&lt;ADSL&gt;-&lt;/ADSL&gt;&lt;DireccionIPDSLAM&gt;10.37.54.62&lt;/DireccionIPDSLAM&gt;&lt;UsuarioAcceso&gt;AAF2512700012/f801500b204c&lt;/UsuarioAcceso&gt;&lt;Passwordid&gt;5BUITIU1O9&lt;/Passwordid&gt;&lt;TechType&gt;FIBRA&lt;/TechType&gt;&lt;OLTCode&gt;OH_BOGALEIVA_I_7360&lt;/OLTCode&gt;&lt;OLTRack&gt;0&lt;/OLTRack&gt;&lt;OLTSubRack&gt;0&lt;/OLTSubRack&gt;&lt;OLTBoard&gt;0&lt;/OLTBoard&gt;&lt;OLTPort&gt;0&lt;/OLTPort&gt;&lt;PeSplitterSplitterCode&gt;SS6-85-04&lt;/PeSplitterSplitterCode&gt;&lt;PeTerminalEquipmentDistrCableCode&gt;0&lt;/PeTerminalEquipmentDistrCableCode&gt;&lt;PeTerminalEquipmentType&gt;6&lt;/PeTerminalEquipmentType&gt;&lt;PeTerminalEquipmentCode&gt;ENGAT-CT5/6-85-04&lt;/PeTerminalEquipmentCode&gt;&lt;PeTerminalEquipmentOpticalTerminalCode&gt;ENGAT-CT5/6-85-04&lt;/PeTerminalEquipmentOpticalTerminalCode&gt;&lt;PeTerminalEquipmentClientThreadId&gt;0&lt;/PeTerminalEquipmentClientThreadId&gt;&lt;PeTerminalEquipmentCtoFiberId&gt;2&lt;/PeTerminalEquipmentCtoFiberId&gt;&lt;/XA_BROADBAND_DATA&gt;</t>
  </si>
  <si>
    <t>21853805</t>
  </si>
  <si>
    <t>FS202605060912272256_2103</t>
  </si>
  <si>
    <t>CHRISTIAN DANIEL TORRES LOPEZ</t>
  </si>
  <si>
    <t>1013600301</t>
  </si>
  <si>
    <t>0012332377</t>
  </si>
  <si>
    <t>3108970514</t>
  </si>
  <si>
    <t>CL   |24|    |     |s |KR   |12|F   |     | 11 APT 301</t>
  </si>
  <si>
    <t>-74.10202399</t>
  </si>
  <si>
    <t>4.57802801</t>
  </si>
  <si>
    <t>3114522656</t>
  </si>
  <si>
    <t>FS202605060912272256</t>
  </si>
  <si>
    <t>1030570287</t>
  </si>
  <si>
    <t>2026-05-07 16:50|Reporte de daÃ±o masivo. Inicio de flujo|App chatbot#2026-05-07 16:53|Reporte de daÃ±o masivo. Inicio de flujo|App chatbot#2026-05-07 17:11|Reporte de daÃ±o masivo. Inicio de flujo|App chatbot#2026-05-07 17:28|Reporte de daÃ±o masivo. Inicio de flujo|App chatbot#2026-05-07 17:41|Se llega a predio se vÃ¡lida el servicio se encuentra sin potencia el hilo 1|BRAYAN LEANDRO MUNOZ#2026-05-07 18:02|Reporte de daÃ±o masivo. Inicio de flujo|App chatbot#2026-05-07 18:34|Reporte de daÃ±o masivo. Inicio de flujo|App chatbot#2026-05-07 19:08|Reporte de daÃ±o masivo. Inicio de flujo|App chatbot#2026-05-09 10:21|Incumplimiento de cita. se va a realizar la llamada al cliente|App chatbot#2026-05-09 10:25|Incumplimiento de cita. Cliente reagendara la cita|App chatbot#2026-05-11 17:34|No sÃ© logra contacto con el TT no sale nadie en predio |BRAYAN LEONARDO ROJAS#2026-05-11 17:35|No sÃ© logra contacto con el TT no sale nadie en predio |BRAYAN LEONARDO ROJAS#</t>
  </si>
  <si>
    <t>2026-05-07 19:54|Buen dÃ­a.FS202605060912272256_2103Suspender orden pendiente respuesta PE se escala por correo a DaÃ±os masivos.|DIANA YORLETH HERNADEZ#2026-05-08 07:06|TIPO DE FALLAPRIMERA ALTA SIN POTENCIAINCIDENCIA TCO003648162 |EVER  GUSTAVO BENAVIDES#2026-05-08 07:44|TCO003648162 |DIANA YORLETH HERNADEZ#2026-05-09 10:18|SE VALDA EN LOS NUMERO DE CONTACTO DE TOA PERO NO HAY COMUNICACION EN PREDIO NO SALE NADIE |ANGEL RICARDO HORTUA#</t>
  </si>
  <si>
    <t>17780767850490210</t>
  </si>
  <si>
    <t>CAI_ONT32000010202605060913053428869189</t>
  </si>
  <si>
    <t>&lt;XA_BROADBAND_DATA&gt;&lt;Velocidad&gt;921600&lt;/Velocidad&gt;&lt;TipoIP&gt;DINAMICA&lt;/TipoIP&gt;&lt;ADSL&gt;-&lt;/ADSL&gt;&lt;DireccionIPDSLAM&gt;10.37.53.206&lt;/DireccionIPDSLAM&gt;&lt;UsuarioAcceso&gt;AAF2512700321/225789584f15&lt;/UsuarioAcceso&gt;&lt;Passwordid&gt;51ACRGE4H4&lt;/Passwordid&gt;&lt;TechType&gt;FIBRA&lt;/TechType&gt;&lt;OLTCode&gt;OH_BOGALPRSI_I_7360&lt;/OLTCode&gt;&lt;OLTRack&gt;0&lt;/OLTRack&gt;&lt;OLTSubRack&gt;0&lt;/OLTSubRack&gt;&lt;OLTBoard&gt;0&lt;/OLTBoard&gt;&lt;OLTPort&gt;0&lt;/OLTPort&gt;&lt;PeSplitterSplitterCode&gt;SS2-66-20&lt;/PeSplitterSplitterCode&gt;&lt;PeTerminalEquipmentDistrCableCode&gt;0&lt;/PeTerminalEquipmentDistrCableCode&gt;&lt;PeTerminalEquipmentType&gt;6&lt;/PeTerminalEquipmentType&gt;&lt;PeTerminalEquipmentCode&gt;PROGR-CT1/2-66-20&lt;/PeTerminalEquipmentCode&gt;&lt;PeTerminalEquipmentOpticalTerminalCode&gt;PROGR-CT1/2-66-20&lt;/PeTerminalEquipmentOpticalTerminalCode&gt;&lt;PeTerminalEquipmentClientThreadId&gt;0&lt;/PeTerminalEquipmentClientThreadId&gt;&lt;PeTerminalEquipmentCtoFiberId&gt;1&lt;/PeTerminalEquipmentCtoFiberId&gt;&lt;/XA_BROADBAND_DATA&gt;</t>
  </si>
  <si>
    <t>21852723</t>
  </si>
  <si>
    <t>FS202605051823192430_2189</t>
  </si>
  <si>
    <t>6015283117</t>
  </si>
  <si>
    <t>IPVT:640003799624</t>
  </si>
  <si>
    <t>CLAUDIA MARCELA MU¿OZ PALACIO</t>
  </si>
  <si>
    <t>50903753</t>
  </si>
  <si>
    <t>3212978362</t>
  </si>
  <si>
    <t>3213978362</t>
  </si>
  <si>
    <t>CL   |126|B   |     |  |KR   |102|    |     | 40 APT 101</t>
  </si>
  <si>
    <t>-74.1013225</t>
  </si>
  <si>
    <t>4.72688408</t>
  </si>
  <si>
    <t>3204974782</t>
  </si>
  <si>
    <t>FS202605051823192430</t>
  </si>
  <si>
    <t>2026-05-07 10:14|Reporte de daÃ±o masivo. Inicio de flujo|App chatbot#2026-05-07 10:27|Reporte de daÃ±o masivo. Inicio de flujo|App chatbot#2026-05-07 10:46|Reporte de daÃ±o masivo. Inicio de flujo|App chatbot#2026-05-07 11:05|Reporte de daÃ±o masivo. Inicio de flujo|App chatbot#2026-05-07 11:11|Buen dia.FS202605051823192430_2189Suspender orden como pendiente respuesta PE se escala a DaÃ±os Masivos por novedad en creacion de formulario.EL//20260507//FO-01//VCAutorizado dejar notas claras en toa y tiket y fo|VICTOR DAVID CORREA#</t>
  </si>
  <si>
    <t>1778023515047038</t>
  </si>
  <si>
    <t>CAI_ONT22000010202605051825157452255954</t>
  </si>
  <si>
    <t>&lt;XA_BROADBAND_DATA&gt;&lt;Velocidad&gt;921600&lt;/Velocidad&gt;&lt;TipoIP&gt;DINAMICA&lt;/TipoIP&gt;&lt;ADSL&gt;-&lt;/ADSL&gt;&lt;DireccionIPDSLAM&gt;10.37.52.14&lt;/DireccionIPDSLAM&gt;&lt;UsuarioAcceso&gt;AAF2512700051/b38a19dc21b0&lt;/UsuarioAcceso&gt;&lt;Passwordid&gt;LHD6DV3TK7&lt;/Passwordid&gt;&lt;TechType&gt;FIBRA&lt;/TechType&gt;&lt;OLTCode&gt;OH_BOGHIVRID_I_5800&lt;/OLTCode&gt;&lt;OLTRack&gt;0&lt;/OLTRack&gt;&lt;OLTSubRack&gt;0&lt;/OLTSubRack&gt;&lt;OLTBoard&gt;0&lt;/OLTBoard&gt;&lt;OLTPort&gt;0&lt;/OLTPort&gt;&lt;PeSplitterSplitterCode&gt;SS5-15-09&lt;/PeSplitterSplitterCode&gt;&lt;PeTerminalEquipmentDistrCableCode&gt;0&lt;/PeTerminalEquipmentDistrCableCode&gt;&lt;PeTerminalEquipmentType&gt;6&lt;/PeTerminalEquipmentType&gt;&lt;PeTerminalEquipmentCode&gt;VIMAR-CT4/5-15-09&lt;/PeTerminalEquipmentCode&gt;&lt;PeTerminalEquipmentOpticalTerminalCode&gt;VIMAR-CT4/5-15-09&lt;/PeTerminalEquipmentOpticalTerminalCode&gt;&lt;PeTerminalEquipmentClientThreadId&gt;0&lt;/PeTerminalEquipmentClientThreadId&gt;&lt;PeTerminalEquipmentCtoFiberId&gt;2&lt;/PeTerminalEquipmentCtoFiberId&gt;&lt;/XA_BROADBAND_DATA&gt;</t>
  </si>
  <si>
    <t>21869157</t>
  </si>
  <si>
    <t>FS202605091050523762_3017</t>
  </si>
  <si>
    <t>WILKEN RODRIGUEZ ESCOBAR</t>
  </si>
  <si>
    <t>79108864</t>
  </si>
  <si>
    <t>3115214254</t>
  </si>
  <si>
    <t>3215424255</t>
  </si>
  <si>
    <t>KR   |12|F   |     |  |CL   |31|A   |     |s 29 TOR 3 APT 116 APT 116</t>
  </si>
  <si>
    <t>-74.10737905</t>
  </si>
  <si>
    <t>4.57343824</t>
  </si>
  <si>
    <t>3180055570</t>
  </si>
  <si>
    <t>FS202605091050523762</t>
  </si>
  <si>
    <t>1006816455</t>
  </si>
  <si>
    <t>2026-05-12 09:53|Se vÃ¡lida en predio no hay contacto con TT |HAROLD ANDRES ATENCIO#2026-05-12 09:56|Incumplimiento de cita. se va a realizar la llamada al cliente|App chatbot#</t>
  </si>
  <si>
    <t>17783418950530133</t>
  </si>
  <si>
    <t>CAI_ONT32000010202605091051356811674084</t>
  </si>
  <si>
    <t>&lt;XA_BROADBAND_DATA&gt;&lt;Velocidad&gt;921600&lt;/Velocidad&gt;&lt;TipoIP&gt;DINAMICA&lt;/TipoIP&gt;&lt;ADSL&gt;-&lt;/ADSL&gt;&lt;DireccionIPDSLAM&gt;10.37.53.134&lt;/DireccionIPDSLAM&gt;&lt;UsuarioAcceso&gt;AAF2512710605/dd58b199b982&lt;/UsuarioAcceso&gt;&lt;Passwordid&gt;35CUVAACI2&lt;/Passwordid&gt;&lt;TechType&gt;FIBRA&lt;/TechType&gt;&lt;OLTCode&gt;OH_BOGALPRSH_I_7360&lt;/OLTCode&gt;&lt;OLTRack&gt;0&lt;/OLTRack&gt;&lt;OLTSubRack&gt;0&lt;/OLTSubRack&gt;&lt;OLTBoard&gt;0&lt;/OLTBoard&gt;&lt;OLTPort&gt;0&lt;/OLTPort&gt;&lt;PeSplitterSplitterCode&gt;SS6-96-20&lt;/PeSplitterSplitterCode&gt;&lt;PeTerminalEquipmentDistrCableCode&gt;0&lt;/PeTerminalEquipmentDistrCableCode&gt;&lt;PeTerminalEquipmentType&gt;6&lt;/PeTerminalEquipmentType&gt;&lt;PeTerminalEquipmentCode&gt;PROGR-PC6-96-20&lt;/PeTerminalEquipmentCode&gt;&lt;PeTerminalEquipmentOpticalTerminalCode&gt;PROGR-PC6-96-20&lt;/PeTerminalEquipmentOpticalTerminalCode&gt;&lt;PeTerminalEquipmentClientThreadId&gt;0&lt;/PeTerminalEquipmentClientThreadId&gt;&lt;PeTerminalEquipmentCtoFiberId&gt;6&lt;/PeTerminalEquipmentCtoFiberId&gt;&lt;/XA_BROADBAND_DATA&gt;</t>
  </si>
  <si>
    <t>21857588</t>
  </si>
  <si>
    <t>FS202605061738062926_0229</t>
  </si>
  <si>
    <t>6015287188</t>
  </si>
  <si>
    <t>IPVT:640003800660</t>
  </si>
  <si>
    <t>MAURICIO ANDRES GUERRA</t>
  </si>
  <si>
    <t>80178411</t>
  </si>
  <si>
    <t>0016847803</t>
  </si>
  <si>
    <t>KR   |92|    |     |  |CL   |152|A   |     | 50 INT 3 APT 521 APT 521</t>
  </si>
  <si>
    <t>-74.08235704</t>
  </si>
  <si>
    <t>4.74927854</t>
  </si>
  <si>
    <t>3168767020</t>
  </si>
  <si>
    <t>FS202605061738062926</t>
  </si>
  <si>
    <t>1115744879</t>
  </si>
  <si>
    <t>2026-05-08 10:25|Reagendamiento de cita. se va a realizar la llamada al cliente|App chatbot#2026-05-08 10:27|Reagendamiento de cita. Cliente no respondio la llamada IVR|App chatbot#2026-05-08 10:28|Reagendamiento de cita. se va a realizar la llamada al cliente|App chatbot#2026-05-08 10:31|Reagendamiento de cita. Cliente no respondio la llamada IVR|App chatbot#</t>
  </si>
  <si>
    <t>17781688900470498</t>
  </si>
  <si>
    <t>CAI_ONT22000010202605071048103607195250</t>
  </si>
  <si>
    <t>M1517083</t>
  </si>
  <si>
    <t>&lt;XA_BROADBAND_DATA&gt;&lt;Velocidad&gt;921600&lt;/Velocidad&gt;&lt;TipoIP&gt;DINAMICA&lt;/TipoIP&gt;&lt;ADSL&gt;-&lt;/ADSL&gt;&lt;DireccionIPDSLAM&gt;10.37.50.178&lt;/DireccionIPDSLAM&gt;&lt;UsuarioAcceso&gt;AAF2512703174/09f6a0e62cb8&lt;/UsuarioAcceso&gt;&lt;Passwordid&gt;LSNJ65A960&lt;/Passwordid&gt;&lt;TechType&gt;FIBRA&lt;/TechType&gt;&lt;OLTCode&gt;OH_BOGALVRIB_I_7360&lt;/OLTCode&gt;&lt;OLTRack&gt;0&lt;/OLTRack&gt;&lt;OLTSubRack&gt;0&lt;/OLTSubRack&gt;&lt;OLTBoard&gt;0&lt;/OLTBoard&gt;&lt;OLTPort&gt;0&lt;/OLTPort&gt;&lt;PeSplitterSplitterCode&gt;SS3-31-04&lt;/PeSplitterSplitterCode&gt;&lt;PeTerminalEquipmentDistrCableCode&gt;0&lt;/PeTerminalEquipmentDistrCableCode&gt;&lt;PeTerminalEquipmentType&gt;6&lt;/PeTerminalEquipmentType&gt;&lt;PeTerminalEquipmentCode&gt;VIMAR-PC3-31-04&lt;/PeTerminalEquipmentCode&gt;&lt;PeTerminalEquipmentOpticalTerminalCode&gt;VIMAR-PC3-31-04&lt;/PeTerminalEquipmentOpticalTerminalCode&gt;&lt;PeTerminalEquipmentClientThreadId&gt;0&lt;/PeTerminalEquipmentClientThreadId&gt;&lt;PeTerminalEquipmentCtoFiberId&gt;8&lt;/PeTerminalEquipmentCtoFiberId&gt;&lt;/XA_BROADBAND_DATA&gt;</t>
  </si>
  <si>
    <t>21867265</t>
  </si>
  <si>
    <t>FS202605081654283246_0757</t>
  </si>
  <si>
    <t>8910222155</t>
  </si>
  <si>
    <t>ALIX RIA¿O GARCIA</t>
  </si>
  <si>
    <t>41682455</t>
  </si>
  <si>
    <t>3173766019</t>
  </si>
  <si>
    <t>CL   |68|B   |     |  |KR   |80|    |     | 11 LCA 1</t>
  </si>
  <si>
    <t>-74.10476764</t>
  </si>
  <si>
    <t>4.68860346</t>
  </si>
  <si>
    <t>FS202605081654283246</t>
  </si>
  <si>
    <t>2026-05-11 10:54|FS202605081654283246_0757ALIX RIAÃ‘O GARCIA3173766019INCUMPLIMIENTO DE CITASE LLEGA A PREDIO SE TRATA DE ESTABLECER COMUNICACIÃ“N CON TT VÃA TELEFÃ“NICA NO HAY RESPUESTA SE GOLPEA NO HAY RESPUESTA SE REALIZA GESTIÃ“N CON LINEA DE RESCATE|MIGUEL STEVEN ESCOBAR#2026-05-11 10:56|Incumplimiento de cita. inicio de flujo|App chatbot#2026-05-11 10:56|Incumplimiento de cita. se va a realizar la llamada al cliente|App chatbot#2026-05-11 11:00|Incumplimiento de cita. Cliente reagendara la cita|App chatbot#2026-05-13 13:15|FS202605081654283246_0757ALIX RIAÃ‘O GARCIA3173766019INCUMPLIMIENTO DE CITASE LLEGA A PREDIO SE TRATA DE ESTABLECER COMUNICACIÃ“N CON TT VÃA TELEFÃ“NICA NO HAY RESPUESTA SE GOLPEA NO HAY RESPUESTA SE REALIZA GESTIÃ“N CON LINEA DE RESCATE|MIGUEL STEVEN ESCOBAR#2026-05-13 13:17|Incumplimiento de cita. se va a realizar la llamada al cliente|App chatbot#2026-05-13 13:19|Incumplimiento de cita. Cliente no respondio la llamada IVR|App chatbot#</t>
  </si>
  <si>
    <t>17782773950440121</t>
  </si>
  <si>
    <t>CAI_32000010202605081656356088435159</t>
  </si>
  <si>
    <t>&lt;XA_BROADBAND_DATA&gt;&lt;Velocidad&gt;921600&lt;/Velocidad&gt;&lt;TipoIP&gt;DINAMICA&lt;/TipoIP&gt;&lt;ADSL&gt;-&lt;/ADSL&gt;&lt;DireccionIPDSLAM&gt;10.37.60.206&lt;/DireccionIPDSLAM&gt;&lt;UsuarioAcceso&gt;AAF2512708861/313f244bf607&lt;/UsuarioAcceso&gt;&lt;Passwordid&gt;7GZG78SFDJ&lt;/Passwordid&gt;&lt;TechType&gt;FIBRA&lt;/TechType&gt;&lt;OLTCode&gt;OH_BOGHIEOLG_I_5800_23106_LaEspanola_7&lt;/OLTCode&gt;&lt;OLTRack&gt;7&lt;/OLTRack&gt;&lt;OLTSubRack&gt;34&lt;/OLTSubRack&gt;&lt;OLTBoard&gt;5&lt;/OLTBoard&gt;&lt;OLTPort&gt;6&lt;/OLTPort&gt;&lt;PeSplitterSplitterCode&gt;SS5-16-35&lt;/PeSplitterSplitterCode&gt;&lt;PeTerminalEquipmentDistrCableCode&gt;GT5-16-35&lt;/PeTerminalEquipmentDistrCableCode&gt;&lt;PeTerminalEquipmentType&gt;6&lt;/PeTerminalEquipmentType&gt;&lt;PeTerminalEquipmentCode&gt;CT5-16-35&lt;/PeTerminalEquipmentCode&gt;&lt;PeTerminalEquipmentOpticalTerminalCode&gt;CT5-16-35&lt;/PeTerminalEquipmentOpticalTerminalCode&gt;&lt;PeTerminalEquipmentClientThreadId&gt;10&lt;/PeTerminalEquipmentClientThreadId&gt;&lt;PeTerminalEquipmentCtoFiberId&gt;1&lt;/PeTerminalEquipmentCtoFiberId&gt;&lt;/XA_BROADBAND_DATA&gt;</t>
  </si>
  <si>
    <t>21884082</t>
  </si>
  <si>
    <t>FS202605131111470383_7135</t>
  </si>
  <si>
    <t>6015292898</t>
  </si>
  <si>
    <t>IPVT:640003806190</t>
  </si>
  <si>
    <t>DAYAN TATIANA NARANJO BARRERA</t>
  </si>
  <si>
    <t>1032369216</t>
  </si>
  <si>
    <t>TV   |123|    |     |  |CL   |63|F   |     | 26 TOR 10 APT 603 APT 603</t>
  </si>
  <si>
    <t>-74.14340686</t>
  </si>
  <si>
    <t>4.71394002</t>
  </si>
  <si>
    <t>3025914303</t>
  </si>
  <si>
    <t>VILLA CLAVER I</t>
  </si>
  <si>
    <t>FS202605131111470383</t>
  </si>
  <si>
    <t>2026-05-14 12:47|FS202605131111470383_7135DAYAN TATIANA NARANJO BARRERA3025914303SOLICITA REAGENDARSE LLEGA A PREDIO SE ESTABLECE COMUNICACIÃ“N CON TT VÃA TELEFÃ“NICA DONDE TT INFORMA QUE SOLICITA REAGENDAR PARA EL DÃA DE MAÃ‘ANA EN FRANJA AM SE REALIZA GESTIÃ“N CON LINEA DE RESCATE|MIGUEL STEVEN ESCOBAR#2026-05-14 12:48|Incumplimiento de cita. se va a realizar la llamada al cliente|App chatbot#</t>
  </si>
  <si>
    <t>17786889100550317</t>
  </si>
  <si>
    <t>CAI_ONT22000010202605131115109934551118</t>
  </si>
  <si>
    <t>&lt;XA_BROADBAND_DATA&gt;&lt;Velocidad&gt;921600&lt;/Velocidad&gt;&lt;TipoIP&gt;DINAMICA&lt;/TipoIP&gt;&lt;ADSL&gt;-&lt;/ADSL&gt;&lt;DireccionIPDSLAM&gt;10.37.54.238&lt;/DireccionIPDSLAM&gt;&lt;UsuarioAcceso&gt;AAF2512719865/41b76057bff5&lt;/UsuarioAcceso&gt;&lt;Passwordid&gt;UIS5BEUGKN&lt;/Passwordid&gt;&lt;TechType&gt;FIBRA&lt;/TechType&gt;&lt;OLTCode&gt;OH_BOGALEIVB_I_7360&lt;/OLTCode&gt;&lt;OLTRack&gt;0&lt;/OLTRack&gt;&lt;OLTSubRack&gt;0&lt;/OLTSubRack&gt;&lt;OLTBoard&gt;0&lt;/OLTBoard&gt;&lt;OLTPort&gt;0&lt;/OLTPort&gt;&lt;PeSplitterSplitterCode&gt;SS1-1-04&lt;/PeSplitterSplitterCode&gt;&lt;PeTerminalEquipmentDistrCableCode&gt;0&lt;/PeTerminalEquipmentDistrCableCode&gt;&lt;PeTerminalEquipmentType&gt;6&lt;/PeTerminalEquipmentType&gt;&lt;PeTerminalEquipmentCode&gt;ENGAT-CT1/2-1-04&lt;/PeTerminalEquipmentCode&gt;&lt;PeTerminalEquipmentOpticalTerminalCode&gt;ENGAT-CT1/2-1-04&lt;/PeTerminalEquipmentOpticalTerminalCode&gt;&lt;PeTerminalEquipmentClientThreadId&gt;0&lt;/PeTerminalEquipmentClientThreadId&gt;&lt;PeTerminalEquipmentCtoFiberId&gt;6&lt;/PeTerminalEquipmentCtoFiberId&gt;&lt;/XA_BROADBAND_DATA&gt;</t>
  </si>
  <si>
    <t>21884813</t>
  </si>
  <si>
    <t>FS202605131244180303_3294</t>
  </si>
  <si>
    <t>GERMAN ACOSTA</t>
  </si>
  <si>
    <t>79502633</t>
  </si>
  <si>
    <t>014334073</t>
  </si>
  <si>
    <t>4334073</t>
  </si>
  <si>
    <t>KR   |24|    |     |  |CL   |82|    |     | 33</t>
  </si>
  <si>
    <t>-74.06348833</t>
  </si>
  <si>
    <t>4.67070112</t>
  </si>
  <si>
    <t>3244868880</t>
  </si>
  <si>
    <t>FS202605131244180303</t>
  </si>
  <si>
    <t>1193410021</t>
  </si>
  <si>
    <t>2026-05-14 11:25|Cliente tuvieron que salir de emergencia necesitan reagendar |FRANK CARO#2026-05-14 11:29|Cliente tubo que salir de emergencia desea reagendar para maÃ±ana en franja am|FRANK CARO#2026-05-14 11:30|Reagendamiento de cita. se va a realizar la llamada al cliente|App chatbot#2026-05-14 11:33|Reagendamiento de cita. Cliente no respondio la llamada IVR|App chatbot#2026-05-14 11:36|14-05-2026 11 36Gestion quiebre. Tecnico no marco motivo de suspension valido.|App chatbot#2026-05-14 11:36|14-05-2026 11 36Gestion quiebre. Tecnico no marco motivo de suspension valido.|App chatbot#2026-05-14 11:36|Reagendamiento de cita. se va a realizar la llamada al cliente|App chatbot#</t>
  </si>
  <si>
    <t>17786943000590176</t>
  </si>
  <si>
    <t>CAI_ONT32000010202605131245004134375740</t>
  </si>
  <si>
    <t>&lt;XA_BROADBAND_DATA&gt;&lt;Velocidad&gt;921600&lt;/Velocidad&gt;&lt;TipoIP&gt;DINAMICA&lt;/TipoIP&gt;&lt;ADSL&gt;-&lt;/ADSL&gt;&lt;DireccionIPDSLAM&gt;10.37.54.90&lt;/DireccionIPDSLAM&gt;&lt;UsuarioAcceso&gt;AAF2512719954/859f0ae0a4d6&lt;/UsuarioAcceso&gt;&lt;Passwordid&gt;D5AV1DRJF1&lt;/Passwordid&gt;&lt;TechType&gt;FIBRA&lt;/TechType&gt;&lt;OLTCode&gt;OH_BOGALMATF_I_7360&lt;/OLTCode&gt;&lt;OLTRack&gt;0&lt;/OLTRack&gt;&lt;OLTSubRack&gt;0&lt;/OLTSubRack&gt;&lt;OLTBoard&gt;0&lt;/OLTBoard&gt;&lt;OLTPort&gt;0&lt;/OLTPort&gt;&lt;PeSplitterSplitterCode&gt;SS4-4-04&lt;/PeSplitterSplitterCode&gt;&lt;PeTerminalEquipmentDistrCableCode&gt;0&lt;/PeTerminalEquipmentDistrCableCode&gt;&lt;PeTerminalEquipmentType&gt;6&lt;/PeTerminalEquipmentType&gt;&lt;PeTerminalEquipmentCode&gt;MORAT-CT4-4-04&lt;/PeTerminalEquipmentCode&gt;&lt;PeTerminalEquipmentOpticalTerminalCode&gt;MORAT-CT4-4-04&lt;/PeTerminalEquipmentOpticalTerminalCode&gt;&lt;PeTerminalEquipmentClientThreadId&gt;0&lt;/PeTerminalEquipmentClientThreadId&gt;&lt;PeTerminalEquipmentCtoFiberId&gt;4&lt;/PeTerminalEquipmentCtoFiberId&gt;&lt;/XA_BROADBAND_DATA&gt;</t>
  </si>
  <si>
    <t>PROYECTO EVA - Se realiza gestión interna. Se deja agenda inicial para el día Jueves, 14 de Mayo del 2026 en la franja PM 1200 p.m. - 400 p.m. Gestionado por Cafa</t>
  </si>
  <si>
    <t>21886762</t>
  </si>
  <si>
    <t>FS202605131646030384_0426</t>
  </si>
  <si>
    <t>6015293997</t>
  </si>
  <si>
    <t>IPVT:640003806439</t>
  </si>
  <si>
    <t>BLANCA YANET BOLA¿OS</t>
  </si>
  <si>
    <t>52051820</t>
  </si>
  <si>
    <t>DG   |5|A   |     |  |KR   |37|B   |     | 60 TOR 11 APT 201 APT 201</t>
  </si>
  <si>
    <t>-74.1063899</t>
  </si>
  <si>
    <t>4.61165975</t>
  </si>
  <si>
    <t>3114622680</t>
  </si>
  <si>
    <t>FS202605131646030384</t>
  </si>
  <si>
    <t>2026-05-14 16:12|Incumplimiento de cita. se va a realizar la llamada al cliente|App chatbot#</t>
  </si>
  <si>
    <t>17787087950630619</t>
  </si>
  <si>
    <t>CAI_22000010202605131646357666771967</t>
  </si>
  <si>
    <t>&lt;XA_BROADBAND_DATA&gt;&lt;Velocidad&gt;921600&lt;/Velocidad&gt;&lt;TipoIP&gt;DINAMICA&lt;/TipoIP&gt;&lt;ADSL&gt;-&lt;/ADSL&gt;&lt;DireccionIPDSLAM&gt;10.37.80.74&lt;/DireccionIPDSLAM&gt;&lt;UsuarioAcceso&gt;AAF2512721565/a6f7492aa3bf&lt;/UsuarioAcceso&gt;&lt;Passwordid&gt;K1HW7VJ5TB&lt;/Passwordid&gt;&lt;TechType&gt;FIBRA&lt;/TechType&gt;&lt;OLTCode&gt;OH_BOGHIPRSC_I_5800_51000_Progreso_3&lt;/OLTCode&gt;&lt;OLTRack&gt;3&lt;/OLTRack&gt;&lt;OLTSubRack&gt;14&lt;/OLTSubRack&gt;&lt;OLTBoard&gt;7&lt;/OLTBoard&gt;&lt;OLTPort&gt;7&lt;/OLTPort&gt;&lt;PeSplitterSplitterCode&gt;SS6-50-07&lt;/PeSplitterSplitterCode&gt;&lt;PeTerminalEquipmentDistrCableCode&gt;GT6-50-07&lt;/PeTerminalEquipmentDistrCableCode&gt;&lt;PeTerminalEquipmentType&gt;6&lt;/PeTerminalEquipmentType&gt;&lt;PeTerminalEquipmentCode&gt;CT6-50-07&lt;/PeTerminalEquipmentCode&gt;&lt;PeTerminalEquipmentOpticalTerminalCode&gt;CT6-50-07&lt;/PeTerminalEquipmentOpticalTerminalCode&gt;&lt;PeTerminalEquipmentClientThreadId&gt;11&lt;/PeTerminalEquipmentClientThreadId&gt;&lt;PeTerminalEquipmentCtoFiberId&gt;1&lt;/PeTerminalEquipmentCtoFiberId&gt;&lt;/XA_BROADBAND_DATA&gt;</t>
  </si>
  <si>
    <t>EVA-RESCATE BO Se realiza interacción con la titular Diana  Ramirez al número 3153994472 Se valida servicio a instalar indica que es correcto y que se encuentra a la espera del servicio, indica que es un conjunto de torres,  Se procede a agendar para el día Miércoles, 13 de Mayo del 2026 en la franja AM 700 a.m. - 1200 p.m. GESTIÓN REALIZADA POR CHAT EVA GESTIONA LFM</t>
  </si>
  <si>
    <t>21879308</t>
  </si>
  <si>
    <t>EC202605121130421150_4611</t>
  </si>
  <si>
    <t>Diana  Ramirez</t>
  </si>
  <si>
    <t>52961151</t>
  </si>
  <si>
    <t>Diana Ramirez</t>
  </si>
  <si>
    <t>DG   |83|    |     |  |KR   |73|    |     |  15 INT 16 APT 603 APT 603</t>
  </si>
  <si>
    <t>-74.08953229</t>
  </si>
  <si>
    <t>4.70488934</t>
  </si>
  <si>
    <t>3153994472</t>
  </si>
  <si>
    <t>EC202605121130421150</t>
  </si>
  <si>
    <t>2026-05-13 11:54|EC202605121130421150_4611Diana Ramirez3153994472SOLICITA REAGENDARSE LLEGA A PREDIO SE ESTABLECE COMUNICACIÃ“N CON TT VÃA TELEFÃ“NICA DONDE TT INFORMA QUE SOLICITA REAGENDAR PARA EL DÃA VIERNES EN FRANJA AM SE REALIZA GESTIÃ“N CON LINEA DE RESCATE|MIGUEL STEVEN ESCOBAR#2026-05-13 11:56|Reagendamiento de cita. se va a realizar la llamada al cliente|App chatbot#</t>
  </si>
  <si>
    <t>2026-05-12 17:42|EVA-RESCATE BO Se realiza interacciÃ³n con la titular Diana  Ramirez al nÃºmero 3153994472 Se valida servicio a instalar indica que es correcto y que se encuentra a la espera del servicio indica que es un conjunto de torres  Se procede a agendar para el dÃ­a MiÃ©rcoles 13 de Mayo del 2026 en la franja AM 700 a.m. - 1200 p.m. GESTIÃ“N REALIZADA POR CHAT EVA GESTIONA LFM|LUIS ALEJANDRO FUENTES#2026-05-13 11:00|RECIBE VIERNES AM|JULIETH NATALY ACERO#</t>
  </si>
  <si>
    <t>17786193300550227</t>
  </si>
  <si>
    <t>CAI_ONT32000010202605121555309807987670</t>
  </si>
  <si>
    <t>&lt;XA_BROADBAND_DATA&gt;&lt;Velocidad&gt;921600&lt;/Velocidad&gt;&lt;TipoIP&gt;DINAMICA&lt;/TipoIP&gt;&lt;ADSL&gt;-&lt;/ADSL&gt;&lt;DireccionIPDSLAM&gt;10.37.60.18&lt;/DireccionIPDSLAM&gt;&lt;UsuarioAcceso&gt;AAF2512716822/f35ba727cf1f&lt;/UsuarioAcceso&gt;&lt;Passwordid&gt;77I95G3HC9&lt;/Passwordid&gt;&lt;TechType&gt;FIBRA&lt;/TechType&gt;&lt;OLTCode&gt;OH_BOGHIEOLA_I_5800&lt;/OLTCode&gt;&lt;OLTRack&gt;0&lt;/OLTRack&gt;&lt;OLTSubRack&gt;0&lt;/OLTSubRack&gt;&lt;OLTBoard&gt;0&lt;/OLTBoard&gt;&lt;OLTPort&gt;0&lt;/OLTPort&gt;&lt;PeSplitterSplitterCode&gt;SS8-13-01&lt;/PeSplitterSplitterCode&gt;&lt;PeTerminalEquipmentDistrCableCode&gt;0&lt;/PeTerminalEquipmentDistrCableCode&gt;&lt;PeTerminalEquipmentType&gt;6&lt;/PeTerminalEquipmentType&gt;&lt;PeTerminalEquipmentCode&gt;ESPAN-CT8-13-01&lt;/PeTerminalEquipmentCode&gt;&lt;PeTerminalEquipmentOpticalTerminalCode&gt;ESPAN-CT8-13-01&lt;/PeTerminalEquipmentOpticalTerminalCode&gt;&lt;PeTerminalEquipmentClientThreadId&gt;0&lt;/PeTerminalEquipmentClientThreadId&gt;&lt;PeTerminalEquipmentCtoFiberId&gt;3&lt;/PeTerminalEquipmentCtoFiberId&gt;&lt;/XA_BROADBAND_DATA&gt;</t>
  </si>
  <si>
    <t>21873151</t>
  </si>
  <si>
    <t>FS202605110919583426_9533</t>
  </si>
  <si>
    <t>6015108544</t>
  </si>
  <si>
    <t>IPVT:640003803137</t>
  </si>
  <si>
    <t>JORGE ALBERTO ORTEGA</t>
  </si>
  <si>
    <t>11443238</t>
  </si>
  <si>
    <t>3228722994</t>
  </si>
  <si>
    <t>3223036848</t>
  </si>
  <si>
    <t>KR   |149|B   |     |  |CL   |138|    |     | 20 APT 301</t>
  </si>
  <si>
    <t>-74.12047085</t>
  </si>
  <si>
    <t>4.74682281</t>
  </si>
  <si>
    <t>3212290846</t>
  </si>
  <si>
    <t>FS202605110919583426</t>
  </si>
  <si>
    <t>2026-05-13 09:25|Incumplimiento de cita. se va a realizar la llamada al cliente|App chatbot#</t>
  </si>
  <si>
    <t>17785092400610363</t>
  </si>
  <si>
    <t>CAI_ONT22000010202605110920402321605955</t>
  </si>
  <si>
    <t>&lt;XA_BROADBAND_DATA&gt;&lt;Velocidad&gt;921600&lt;/Velocidad&gt;&lt;TipoIP&gt;DINAMICA&lt;/TipoIP&gt;&lt;ADSL&gt;-&lt;/ADSL&gt;&lt;DireccionIPDSLAM&gt;10.37.52.18&lt;/DireccionIPDSLAM&gt;&lt;UsuarioAcceso&gt;AAF2512711841/e42b851e1f49&lt;/UsuarioAcceso&gt;&lt;Passwordid&gt;KTOMC0FEE0&lt;/Passwordid&gt;&lt;TechType&gt;FIBRA&lt;/TechType&gt;&lt;OLTCode&gt;OH_BOGHIVRIE_I_5800&lt;/OLTCode&gt;&lt;OLTRack&gt;0&lt;/OLTRack&gt;&lt;OLTSubRack&gt;0&lt;/OLTSubRack&gt;&lt;OLTBoard&gt;0&lt;/OLTBoard&gt;&lt;OLTPort&gt;0&lt;/OLTPort&gt;&lt;PeSplitterSplitterCode&gt;SS2-70-11&lt;/PeSplitterSplitterCode&gt;&lt;PeTerminalEquipmentDistrCableCode&gt;0&lt;/PeTerminalEquipmentDistrCableCode&gt;&lt;PeTerminalEquipmentType&gt;6&lt;/PeTerminalEquipmentType&gt;&lt;PeTerminalEquipmentCode&gt;VIMAR-CT1/2-70-11&lt;/PeTerminalEquipmentCode&gt;&lt;PeTerminalEquipmentOpticalTerminalCode&gt;VIMAR-CT1/2-70-11&lt;/PeTerminalEquipmentOpticalTerminalCode&gt;&lt;PeTerminalEquipmentClientThreadId&gt;0&lt;/PeTerminalEquipmentClientThreadId&gt;&lt;PeTerminalEquipmentCtoFiberId&gt;5&lt;/PeTerminalEquipmentCtoFiberId&gt;&lt;/XA_BROADBAND_DATA&gt;</t>
  </si>
  <si>
    <t>21878873</t>
  </si>
  <si>
    <t>EC202605121041549194_3209</t>
  </si>
  <si>
    <t>Juan Pablo Diaz Buitrago</t>
  </si>
  <si>
    <t>1026290694</t>
  </si>
  <si>
    <t>KR   |3|    |     |  |CL   |6|    |     |s 75</t>
  </si>
  <si>
    <t>-74.08151251</t>
  </si>
  <si>
    <t>4.58003212</t>
  </si>
  <si>
    <t>3215681292</t>
  </si>
  <si>
    <t>EC202605121041549194</t>
  </si>
  <si>
    <t>21901723</t>
  </si>
  <si>
    <t>EC202605142037077202_4854</t>
  </si>
  <si>
    <t>1102161750</t>
  </si>
  <si>
    <t>Luis Ernesto Viana Castillo</t>
  </si>
  <si>
    <t>1014303020</t>
  </si>
  <si>
    <t>KR   |19|    |     |  |CL   |63|B   |     |  33 APT 201</t>
  </si>
  <si>
    <t>-74.06871613</t>
  </si>
  <si>
    <t>4.65265495</t>
  </si>
  <si>
    <t>3015966685</t>
  </si>
  <si>
    <t>EC202605142037077202</t>
  </si>
  <si>
    <t>21858346</t>
  </si>
  <si>
    <t>FS202605062044362762_0029</t>
  </si>
  <si>
    <t>JUAN ERNESTO HERNANDEZ</t>
  </si>
  <si>
    <t>1003141644</t>
  </si>
  <si>
    <t>3223726292</t>
  </si>
  <si>
    <t>CL   |145|    |     |  |KR   |128|    |     | 41 INT 17 APT 668 APT 668</t>
  </si>
  <si>
    <t>-74.10925611</t>
  </si>
  <si>
    <t>4.75252149</t>
  </si>
  <si>
    <t>FS202605062044362762</t>
  </si>
  <si>
    <t>21874689</t>
  </si>
  <si>
    <t>FS202605111244324292_7095</t>
  </si>
  <si>
    <t>MARIANA DIAZ LAGOS</t>
  </si>
  <si>
    <t>1030678993</t>
  </si>
  <si>
    <t>CL   |121|    |     |  |KR   |48|    |     | 60</t>
  </si>
  <si>
    <t>-74.05829568</t>
  </si>
  <si>
    <t>4.70310288</t>
  </si>
  <si>
    <t>3144029603</t>
  </si>
  <si>
    <t>FS202605111244324292</t>
  </si>
  <si>
    <t>21881702</t>
  </si>
  <si>
    <t>FS202605121656450145_7779</t>
  </si>
  <si>
    <t>0006180948</t>
  </si>
  <si>
    <t>MARIA FERNANDA FERNADA ESCALANTE PATINO</t>
  </si>
  <si>
    <t>1007167112</t>
  </si>
  <si>
    <t>33184231337</t>
  </si>
  <si>
    <t>KR   |88|A   |     |  |CL   |21|    |     | 75 CAS 124</t>
  </si>
  <si>
    <t>-74.1326884</t>
  </si>
  <si>
    <t>4.66743739</t>
  </si>
  <si>
    <t>3184231337</t>
  </si>
  <si>
    <t>CJR TUKUMEN HAYUELOS</t>
  </si>
  <si>
    <t>FS202605121656450145</t>
  </si>
  <si>
    <t>21890207</t>
  </si>
  <si>
    <t>FS202605141335580828_8421</t>
  </si>
  <si>
    <t>6015273543</t>
  </si>
  <si>
    <t>IPVT:640003807250</t>
  </si>
  <si>
    <t>JUAN DAVID RAMIREZ VILLALOBOS</t>
  </si>
  <si>
    <t>1007101078</t>
  </si>
  <si>
    <t>KR   |8|    |     |  |CL   |13|    |     |s 34 TOR 2 APT 201 APT 201</t>
  </si>
  <si>
    <t>-74.08911345</t>
  </si>
  <si>
    <t>4.57926527</t>
  </si>
  <si>
    <t>3133699057</t>
  </si>
  <si>
    <t>QUINTA RAMOS</t>
  </si>
  <si>
    <t>FS202605141335580828</t>
  </si>
  <si>
    <t>21900868</t>
  </si>
  <si>
    <t>FS202605141742071159_8532</t>
  </si>
  <si>
    <t>0904081226</t>
  </si>
  <si>
    <t>FELIPE ALEJANDRO MARI¿O CIFUENTES</t>
  </si>
  <si>
    <t>1020720624</t>
  </si>
  <si>
    <t>CL   |61|    |     |  |KR   |5|    |     | 61 APT 200</t>
  </si>
  <si>
    <t>-74.06041097</t>
  </si>
  <si>
    <t>4.64593248</t>
  </si>
  <si>
    <t>3045467074</t>
  </si>
  <si>
    <t>FS202605141742071159</t>
  </si>
  <si>
    <t>21883887</t>
  </si>
  <si>
    <t>FS202605131045540301_6276</t>
  </si>
  <si>
    <t>9010281406</t>
  </si>
  <si>
    <t>ALVARO OMAR SANCHEZ LOPEZ</t>
  </si>
  <si>
    <t>79622275</t>
  </si>
  <si>
    <t>14584582</t>
  </si>
  <si>
    <t>CL   |18|    |     |  |KR   |28|A   |     | 39</t>
  </si>
  <si>
    <t>-74.08908125</t>
  </si>
  <si>
    <t>4.61590112</t>
  </si>
  <si>
    <t>3132448330</t>
  </si>
  <si>
    <t>FS202605131045540301</t>
  </si>
  <si>
    <t>21884538</t>
  </si>
  <si>
    <t>FS202605131203570261_3759</t>
  </si>
  <si>
    <t>6015293263</t>
  </si>
  <si>
    <t>IPVT:640003806482</t>
  </si>
  <si>
    <t>YUDY ALEXANDRA MORENO SANABRIA</t>
  </si>
  <si>
    <t>1000776530</t>
  </si>
  <si>
    <t>3243432004</t>
  </si>
  <si>
    <t>CL   |31|B   |     |s |KR   |26|A   |     | 44</t>
  </si>
  <si>
    <t>-74.11530842</t>
  </si>
  <si>
    <t>4.5855724</t>
  </si>
  <si>
    <t>FS202605131203570261</t>
  </si>
  <si>
    <t>21882931</t>
  </si>
  <si>
    <t>FS202605130727500228_4388</t>
  </si>
  <si>
    <t>karen juliana romero bohorquez</t>
  </si>
  <si>
    <t>1019140611</t>
  </si>
  <si>
    <t>3134759817</t>
  </si>
  <si>
    <t>KR   |130|    |     |  |CL   |132|B   |     | 54</t>
  </si>
  <si>
    <t>-74.11316557</t>
  </si>
  <si>
    <t>4.74254577</t>
  </si>
  <si>
    <t>21884977</t>
  </si>
  <si>
    <t>FS202605131306110389_6898</t>
  </si>
  <si>
    <t>JOHN FREDI ROZO ARIAS</t>
  </si>
  <si>
    <t>1032472119</t>
  </si>
  <si>
    <t>3202371705</t>
  </si>
  <si>
    <t>14030016</t>
  </si>
  <si>
    <t>KR   |12|    |     |  |CL   |13|    |     | 55 LCA 101</t>
  </si>
  <si>
    <t>-74.07788889</t>
  </si>
  <si>
    <t>4.6031215</t>
  </si>
  <si>
    <t>3192116133</t>
  </si>
  <si>
    <t>FS202605131306110389</t>
  </si>
  <si>
    <t>21794125</t>
  </si>
  <si>
    <t>FS202604211250095566_6299</t>
  </si>
  <si>
    <t>2001140147</t>
  </si>
  <si>
    <t>EDGAR ALBERTO SANCHEZ GONZALEZ</t>
  </si>
  <si>
    <t>80903960-2</t>
  </si>
  <si>
    <t>3173035880</t>
  </si>
  <si>
    <t>EDGAR LABERTO SANCHEZ GONZALEZ</t>
  </si>
  <si>
    <t>3212260809</t>
  </si>
  <si>
    <t>KR   |38|    |     |  |CL   |10|    |     | 24 PIS 3 OFI 307 OFI 307</t>
  </si>
  <si>
    <t>-74.10180845</t>
  </si>
  <si>
    <t>4.61649606</t>
  </si>
  <si>
    <t>FS202604211250095566</t>
  </si>
  <si>
    <t>2026-04-22 15:29|FS202604211250095566_6299  orden cc las americas administracion ya no permite otra instalacion mÃ¡s hasta quÃ© Movistar no solucione el tema de las cajas de Movistar ya que estÃ¡n totalmente desarmadas las quejas que hay es que cada vez que biene  desconectan un servico o conectan otro como se ve en la imagen totalmente un desorden que no es posible cerrar las cajas donde se encuenta el strip de Movistar la peticiÃ³n de administrador es que le brinde soluciÃ³n ya que estÃ¡n demasiado molestos con el tema |HAROLD ANDRES ATENCIO#2026-04-22 15:31|FS202604211250095566_6299  orden cc las americas administracion ya no permite otra instalacion mÃ¡s hasta quÃ© Movistar no solucione el tema de las cajas de Movistar ya que estÃ¡n totalmente desarmadas las quejas que hay es que cada vez que biene  desconectan un servico o conectan otro como se ve en la imagen totalmente un desorden que no es posible cerrar las cajas donde se encuenta el strip de Movistar la peticiÃ³n de administrador es que le brinde soluciÃ³n ya que estÃ¡n demasiado molestos con el tema|HAROLD ANDRES ATENCIO#2026-04-22 15:32|Suspender como pendiente respuesta planta externa Con restricciÃ³n de ingreso por administraciÃ³n caso escalado a telefÃ³nica ing Jhon Amaya TK JB200426PRPE001HA|HAROLD ANDRES ATENCIO#</t>
  </si>
  <si>
    <t>17767938950420125</t>
  </si>
  <si>
    <t>CAI_32000010202604211251357184074333</t>
  </si>
  <si>
    <t>&lt;XA_BROADBAND_DATA&gt;&lt;Velocidad&gt;921600&lt;/Velocidad&gt;&lt;TipoIP&gt;DINAMICA&lt;/TipoIP&gt;&lt;ADSL&gt;-&lt;/ADSL&gt;&lt;DireccionIPDSLAM&gt;10.37.80.86&lt;/DireccionIPDSLAM&gt;&lt;UsuarioAcceso&gt;AAF2512665221/bc54aec18064&lt;/UsuarioAcceso&gt;&lt;Passwordid&gt;RHIXXA0CLB&lt;/Passwordid&gt;&lt;TechType&gt;FIBRA&lt;/TechType&gt;&lt;OLTCode&gt;OH_BOGHIPRSF_I_5800_51000_Progreso_6&lt;/OLTCode&gt;&lt;OLTRack&gt;6&lt;/OLTRack&gt;&lt;OLTSubRack&gt;34&lt;/OLTSubRack&gt;&lt;OLTBoard&gt;5&lt;/OLTBoard&gt;&lt;OLTPort&gt;2&lt;/OLTPort&gt;&lt;PeSplitterSplitterCode&gt;SS7-65-10&lt;/PeSplitterSplitterCode&gt;&lt;PeTerminalEquipmentDistrCableCode&gt;GT7-65-10&lt;/PeTerminalEquipmentDistrCableCode&gt;&lt;PeTerminalEquipmentType&gt;15&lt;/PeTerminalEquipmentType&gt;&lt;PeTerminalEquipmentCode&gt;PC7-65-10&lt;/PeTerminalEquipmentCode&gt;&lt;PeTerminalEquipmentOpticalTerminalCode&gt;PC7-65-10&lt;/PeTerminalEquipmentOpticalTerminalCode&gt;&lt;PeTerminalEquipmentClientThreadId&gt;6&lt;/PeTerminalEquipmentClientThreadId&gt;&lt;PeTerminalEquipmentCtoFiberId&gt;2&lt;/PeTerminalEquipmentCtoFiberId&gt;&lt;/XA_BROADBAND_DATA&gt;</t>
  </si>
  <si>
    <t>21870285</t>
  </si>
  <si>
    <t>FS202605091345383048_7082</t>
  </si>
  <si>
    <t>9406212100</t>
  </si>
  <si>
    <t>DANIEL FERNANDO VARGAS ROJAS</t>
  </si>
  <si>
    <t>1000125984</t>
  </si>
  <si>
    <t>CL   |67|    |     |  |KR   |11|    |     | 63 APT 1108</t>
  </si>
  <si>
    <t>-74.06217054</t>
  </si>
  <si>
    <t>4.65292183</t>
  </si>
  <si>
    <t>3503415431</t>
  </si>
  <si>
    <t>FS202605091345383048</t>
  </si>
  <si>
    <t>2026-05-13 15:53|Se valida visita en predio se tiene contacto con el titular del servicio quien indica que no solicitÃ³ servicio |BRAYAN ENRIQUE VARGAS#2026-05-13 15:53|13-05-2026 15 53Gestion quiebre. Inicio de Flujo.|App chatbot#</t>
  </si>
  <si>
    <t>17783523700500118</t>
  </si>
  <si>
    <t>CAI_32000010202605091346103222133927</t>
  </si>
  <si>
    <t>&lt;XA_BROADBAND_DATA&gt;&lt;Velocidad&gt;921600&lt;/Velocidad&gt;&lt;TipoIP&gt;DINAMICA&lt;/TipoIP&gt;&lt;ADSL&gt;-&lt;/ADSL&gt;&lt;DireccionIPDSLAM&gt;10.37.60.6&lt;/DireccionIPDSLAM&gt;&lt;UsuarioAcceso&gt;AAF2512710820/a6489834e795&lt;/UsuarioAcceso&gt;&lt;Passwordid&gt;HXJVU8OJLA&lt;/Passwordid&gt;&lt;TechType&gt;FIBRA&lt;/TechType&gt;&lt;OLTCode&gt;OH_BOGHICERB_I_5800_31000_Chapinero_2&lt;/OLTCode&gt;&lt;OLTRack&gt;2&lt;/OLTRack&gt;&lt;OLTSubRack&gt;34&lt;/OLTSubRack&gt;&lt;OLTBoard&gt;6&lt;/OLTBoard&gt;&lt;OLTPort&gt;6&lt;/OLTPort&gt;&lt;PeSplitterSplitterCode&gt;SS8-49-03&lt;/PeSplitterSplitterCode&gt;&lt;PeTerminalEquipmentDistrCableCode&gt;GT8-49-03&lt;/PeTerminalEquipmentDistrCableCode&gt;&lt;PeTerminalEquipmentType&gt;6&lt;/PeTerminalEquipmentType&gt;&lt;PeTerminalEquipmentCode&gt;CT8-49-03&lt;/PeTerminalEquipmentCode&gt;&lt;PeTerminalEquipmentOpticalTerminalCode&gt;CT8-49-03&lt;/PeTerminalEquipmentOpticalTerminalCode&gt;&lt;PeTerminalEquipmentClientThreadId&gt;35&lt;/PeTerminalEquipmentClientThreadId&gt;&lt;PeTerminalEquipmentCtoFiberId&gt;5&lt;/PeTerminalEquipmentCtoFiberId&gt;&lt;/XA_BROADBAND_DATA&gt;</t>
  </si>
  <si>
    <t>21875768</t>
  </si>
  <si>
    <t>FS202605111526464477_4773</t>
  </si>
  <si>
    <t>0212012327</t>
  </si>
  <si>
    <t>CENTRO RECONOMIENTO CONDUCTORES S10 SAS</t>
  </si>
  <si>
    <t>901757741-7</t>
  </si>
  <si>
    <t>CL   |13|    |     |  |KR   |37|    |     | 10</t>
  </si>
  <si>
    <t>-74.09744048</t>
  </si>
  <si>
    <t>4.61981205</t>
  </si>
  <si>
    <t>3134730481</t>
  </si>
  <si>
    <t>FS202605111526464477</t>
  </si>
  <si>
    <t>1020781574</t>
  </si>
  <si>
    <t>2026-05-12 13:55|TKJLR12 05 26SUSPPEXTERNADROP300 001BM SUSPENDER ORDEN COMO PENDIENTE RESPUESTA PLANTA EXTERNA   gestionar drop de 300 metros para cumplimiento de esta orden.|BRAYAN LEANDRO MUNOZ#</t>
  </si>
  <si>
    <t>17785312650620149</t>
  </si>
  <si>
    <t>CAI_32000010202605111527453695744201</t>
  </si>
  <si>
    <t>&lt;XA_BROADBAND_DATA&gt;&lt;Velocidad&gt;921600&lt;/Velocidad&gt;&lt;TipoIP&gt;DINAMICA&lt;/TipoIP&gt;&lt;ADSL&gt;-&lt;/ADSL&gt;&lt;DireccionIPDSLAM&gt;10.37.80.74&lt;/DireccionIPDSLAM&gt;&lt;UsuarioAcceso&gt;AAF2512714230/ad8cb6a0c9b6&lt;/UsuarioAcceso&gt;&lt;Passwordid&gt;XCB51PY53T&lt;/Passwordid&gt;&lt;TechType&gt;FIBRA&lt;/TechType&gt;&lt;OLTCode&gt;OH_BOGHIPRSC_I_5800_51000_Progreso_3&lt;/OLTCode&gt;&lt;OLTRack&gt;3&lt;/OLTRack&gt;&lt;OLTSubRack&gt;14&lt;/OLTSubRack&gt;&lt;OLTBoard&gt;13&lt;/OLTBoard&gt;&lt;OLTPort&gt;2&lt;/OLTPort&gt;&lt;PeSplitterSplitterCode&gt;SS7-10-10&lt;/PeSplitterSplitterCode&gt;&lt;PeTerminalEquipmentDistrCableCode&gt;GT7-10-10&lt;/PeTerminalEquipmentDistrCableCode&gt;&lt;PeTerminalEquipmentType&gt;6&lt;/PeTerminalEquipmentType&gt;&lt;PeTerminalEquipmentCode&gt;CT7-10-10&lt;/PeTerminalEquipmentCode&gt;&lt;PeTerminalEquipmentOpticalTerminalCode&gt;CT7-10-10&lt;/PeTerminalEquipmentOpticalTerminalCode&gt;&lt;PeTerminalEquipmentClientThreadId&gt;43&lt;/PeTerminalEquipmentClientThreadId&gt;&lt;PeTerminalEquipmentCtoFiberId&gt;7&lt;/PeTerminalEquipmentCtoFiberId&gt;&lt;/XA_BROADBAND_DATA&gt;</t>
  </si>
  <si>
    <t>21876527</t>
  </si>
  <si>
    <t>FS202605111659153177_8491</t>
  </si>
  <si>
    <t>0911051319</t>
  </si>
  <si>
    <t>MONICA DE LEON</t>
  </si>
  <si>
    <t>51718097</t>
  </si>
  <si>
    <t>CL   |145|A   |     |  |KR   |13|A   |     | 77 APT 408</t>
  </si>
  <si>
    <t>-74.04009352</t>
  </si>
  <si>
    <t>4.72641601</t>
  </si>
  <si>
    <t>3209633611</t>
  </si>
  <si>
    <t>FS202605111659153177</t>
  </si>
  <si>
    <t>80759307</t>
  </si>
  <si>
    <t>2026-05-13 12:43|13-05-2026 12 43Incumplimiento cita. No se puede proceder con el proceso de suspensiÃ³n de la orden por incumplimiento de cita dado que la jornada de solicitud es diferente a la jornada de agendamiento de la orden.|App chatbot#2026-05-13 12:44|Reagendamiento de cita. inicio de flujo|App chatbot#2026-05-13 12:44|13-05-2026 12 44Gestion quiebre. Tecnico no marco motivo de suspension valido.|App chatbot#2026-05-13 12:45|13-05-2026 12 45Gestion quiebre. Inicio de Flujo.|App chatbot#</t>
  </si>
  <si>
    <t>2026-05-13 12:39|RECIBE  MAÃ‘ANA EN FRANJA AM|JULIETH NATALY ACERO#</t>
  </si>
  <si>
    <t>1778536800086056</t>
  </si>
  <si>
    <t>CAI_32000010202605111700003177481684</t>
  </si>
  <si>
    <t>&lt;XA_BROADBAND_DATA&gt;&lt;Velocidad&gt;921600&lt;/Velocidad&gt;&lt;TipoIP&gt;DINAMICA&lt;/TipoIP&gt;&lt;ADSL&gt;-&lt;/ADSL&gt;&lt;DireccionIPDSLAM&gt;10.37.70.18&lt;/DireccionIPDSLAM&gt;&lt;UsuarioAcceso&gt;AAF2512714736/463e9760a119&lt;/UsuarioAcceso&gt;&lt;Passwordid&gt;QKBJ7EM731&lt;/Passwordid&gt;&lt;TechType&gt;FIBRA&lt;/TechType&gt;&lt;OLTCode&gt;OH_BOGALBIZC_T_7360_BellaSuiza_3&lt;/OLTCode&gt;&lt;OLTRack&gt;3&lt;/OLTRack&gt;&lt;OLTSubRack&gt;3&lt;/OLTSubRack&gt;&lt;OLTBoard&gt;LT4&lt;/OLTBoard&gt;&lt;OLTPort&gt;15&lt;/OLTPort&gt;&lt;PeSplitterSplitterCode&gt;SS7-77-09&lt;/PeSplitterSplitterCode&gt;&lt;PeTerminalEquipmentDistrCableCode&gt;GT7-77-09&lt;/PeTerminalEquipmentDistrCableCode&gt;&lt;PeTerminalEquipmentType&gt;15&lt;/PeTerminalEquipmentType&gt;&lt;PeTerminalEquipmentCode&gt;PC7-77-09&lt;/PeTerminalEquipmentCode&gt;&lt;PeTerminalEquipmentOpticalTerminalCode&gt;PC7-77-09&lt;/PeTerminalEquipmentOpticalTerminalCode&gt;&lt;PeTerminalEquipmentClientThreadId&gt;42&lt;/PeTerminalEquipmentClientThreadId&gt;&lt;PeTerminalEquipmentCtoFiberId&gt;4&lt;/PeTerminalEquipmentCtoFiberId&gt;&lt;/XA_BROADBAND_DATA&gt;</t>
  </si>
  <si>
    <t>21880108</t>
  </si>
  <si>
    <t>FS202605121311560166_9803</t>
  </si>
  <si>
    <t>Karen avila</t>
  </si>
  <si>
    <t>1000619982</t>
  </si>
  <si>
    <t>KR   |13|H   |     |  |CL   |30|    |     |s 10 INT 8 APT 202 APT 202</t>
  </si>
  <si>
    <t>-74.10979001</t>
  </si>
  <si>
    <t>4.5769389</t>
  </si>
  <si>
    <t>3112594520</t>
  </si>
  <si>
    <t>FS202605121311560166</t>
  </si>
  <si>
    <t>1031146249</t>
  </si>
  <si>
    <t>2026-05-13 13:15|Se valida servicio no autorizan a subir a los techos y es la Ãºnica forma de hacer tendido de fibra Administradora Leidy LÃ³pez |ARLEY SEBASTIAN ROMERO#2026-05-13 13:20|SE AUTORIZA GESTION CODIGO QC - SIN PERMISO PARA INSTALARFS202605121311560166_9803KR 13 H CL 30s 10 INT 8 APT 202 APT 202CT4/5-111-20Encargado Leidy LÃ³pezEdificio BelvivirNO ES POSIBLE LLEVAR ACABO LA INSTALACIÃ“N DEL SERVICIO  YA QUE NO SE CUENTA CON RED INTERNA SE VALIDAD VIABILIDAD POR ZONA ABIERTA PEROADMINISTRACIÃ“N NO PERMITE REALIZAR INSTALACIÃ“N NI POR FACHADA NI POR CANALIZADO.KSR130526-EC050|ARLEY SEBASTIAN ROMERO#2026-05-13 13:21|13-05-2026 13 21Gestion quiebre. Inicio de Flujo.|App chatbot#2026-05-13 13:22|13-05-2026 13 22Gestion quiebre. Inicio de Flujo.|App chatbot#</t>
  </si>
  <si>
    <t>17786097500610244</t>
  </si>
  <si>
    <t>CAI_ONT32000010202605121315503830772089</t>
  </si>
  <si>
    <t>&lt;XA_BROADBAND_DATA&gt;&lt;Velocidad&gt;921600&lt;/Velocidad&gt;&lt;TipoIP&gt;DINAMICA&lt;/TipoIP&gt;&lt;ADSL&gt;-&lt;/ADSL&gt;&lt;DireccionIPDSLAM&gt;10.37.53.206&lt;/DireccionIPDSLAM&gt;&lt;UsuarioAcceso&gt;AAF2512717226/9e354ce6bb37&lt;/UsuarioAcceso&gt;&lt;Passwordid&gt;NSRQGQS6SU&lt;/Passwordid&gt;&lt;TechType&gt;FIBRA&lt;/TechType&gt;&lt;OLTCode&gt;OH_BOGALPRSI_I_7360&lt;/OLTCode&gt;&lt;OLTRack&gt;0&lt;/OLTRack&gt;&lt;OLTSubRack&gt;0&lt;/OLTSubRack&gt;&lt;OLTBoard&gt;0&lt;/OLTBoard&gt;&lt;OLTPort&gt;0&lt;/OLTPort&gt;&lt;PeSplitterSplitterCode&gt;SS4-111-20&lt;/PeSplitterSplitterCode&gt;&lt;PeTerminalEquipmentDistrCableCode&gt;0&lt;/PeTerminalEquipmentDistrCableCode&gt;&lt;PeTerminalEquipmentType&gt;6&lt;/PeTerminalEquipmentType&gt;&lt;PeTerminalEquipmentCode&gt;PROGR-CT4/5-111-20&lt;/PeTerminalEquipmentCode&gt;&lt;PeTerminalEquipmentOpticalTerminalCode&gt;PROGR-CT4/5-111-20&lt;/PeTerminalEquipmentOpticalTerminalCode&gt;&lt;PeTerminalEquipmentClientThreadId&gt;0&lt;/PeTerminalEquipmentClientThreadId&gt;&lt;PeTerminalEquipmentCtoFiberId&gt;5&lt;/PeTerminalEquipmentCtoFiberId&gt;&lt;/XA_BROADBAND_DATA&gt;</t>
  </si>
  <si>
    <t>21884738</t>
  </si>
  <si>
    <t>FS202605131231150369_3729</t>
  </si>
  <si>
    <t>0607242311</t>
  </si>
  <si>
    <t>JOHN ORTEGA</t>
  </si>
  <si>
    <t>2969022</t>
  </si>
  <si>
    <t>3123342062</t>
  </si>
  <si>
    <t>KR   |11|C   |     |  |CL   |126|    |     | 05</t>
  </si>
  <si>
    <t>-74.03669177</t>
  </si>
  <si>
    <t>4.70366137</t>
  </si>
  <si>
    <t>2026-05-14 12:56|Se autoriza gestiÃ³n por ORDEN DE TRABAJO PLANTA EXTERNA  SUSPENSIONPETICION FS202605131231150369_3729DIRECCION  KR 11C CL 126 05Se requiere ducteria desde cÃ¡mara de paso que se encuentra cerca del predio por el lado donde suben las enredaderas hasta fachada para poder ingresar la fibra ya que no se cuenta con ruta como se visualiza en el vÃ­deoKS140526 ODTPE060|WILLIAM PENA RAMIREZ#</t>
  </si>
  <si>
    <t>17786935400710336</t>
  </si>
  <si>
    <t>CAI_32000010202605131232209642553495</t>
  </si>
  <si>
    <t>&lt;XA_BROADBAND_DATA&gt;&lt;Velocidad&gt;921600&lt;/Velocidad&gt;&lt;TipoIP&gt;DINAMICA&lt;/TipoIP&gt;&lt;ADSL&gt;-&lt;/ADSL&gt;&lt;DireccionIPDSLAM&gt;10.37.70.10&lt;/DireccionIPDSLAM&gt;&lt;UsuarioAcceso&gt;AAF2512719997/c1f97c8a1eb3&lt;/UsuarioAcceso&gt;&lt;Passwordid&gt;Y4F4BH9QXL&lt;/Passwordid&gt;&lt;TechType&gt;FIBRA&lt;/TechType&gt;&lt;OLTCode&gt;OH_BOGALBIZA_T_7360_BellaSuiza&lt;/OLTCode&gt;&lt;OLTRack&gt;1&lt;/OLTRack&gt;&lt;OLTSubRack&gt;3&lt;/OLTSubRack&gt;&lt;OLTBoard&gt;LT2&lt;/OLTBoard&gt;&lt;OLTPort&gt;8&lt;/OLTPort&gt;&lt;PeSplitterSplitterCode&gt;SS3-65-02&lt;/PeSplitterSplitterCode&gt;&lt;PeTerminalEquipmentDistrCableCode&gt;GT3-65-02&lt;/PeTerminalEquipmentDistrCableCode&gt;&lt;PeTerminalEquipmentType&gt;6&lt;/PeTerminalEquipmentType&gt;&lt;PeTerminalEquipmentCode&gt;CT3-65-02&lt;/PeTerminalEquipmentCode&gt;&lt;PeTerminalEquipmentOpticalTerminalCode&gt;CT3-65-02&lt;/PeTerminalEquipmentOpticalTerminalCode&gt;&lt;PeTerminalEquipmentClientThreadId&gt;43&lt;/PeTerminalEquipmentClientThreadId&gt;&lt;PeTerminalEquipmentCtoFiberId&gt;2&lt;/PeTerminalEquipmentCtoFiberId&gt;&lt;/XA_BROADBAND_DATA&gt;</t>
  </si>
  <si>
    <t>21884951</t>
  </si>
  <si>
    <t>FS202605131302510411_3496</t>
  </si>
  <si>
    <t>2112031026</t>
  </si>
  <si>
    <t>FABIO ANDRES ZABALA RIOS</t>
  </si>
  <si>
    <t>80827004</t>
  </si>
  <si>
    <t>12802055</t>
  </si>
  <si>
    <t>KR   |13|    |     |  |CL   |48|    |     | 50 APT 709</t>
  </si>
  <si>
    <t>-74.06545549</t>
  </si>
  <si>
    <t>4.63563482</t>
  </si>
  <si>
    <t>3144437871</t>
  </si>
  <si>
    <t>FS202605131302510411</t>
  </si>
  <si>
    <t>1023924165</t>
  </si>
  <si>
    <t>2026-05-14 09:20|Se valida visita en predio se tiene contacto con el titular del servicio quien indica que el nÃºmero de complemento es errado complemento correcto es apartamento 710 se valida con recibo pÃºblico |BRAYAN ENRIQUE VARGAS#2026-05-14 09:22|No se tiene aseso a los contadores por permiso |BRAYAN ENRIQUE VARGAS#</t>
  </si>
  <si>
    <t>2026-05-14 09:33|LINEA RESCATE Se comunica tÃ©cnico informando que solicita correcciÃ³n en el complemento de la direcciÃ³n se valida FOTO DE FACHADA CONTADOR Y RECIBO PUBLICO OK se cambia complemento en recibo publico esta KR 13 NO 48 50 AP 710 y en sistema estÃ¡ KR 13 CL 48 50 APT 709 SI se da aceptaciÃ³n al recibo publico tambiÃ©n a la foto de la placa del predio con georreferencia y foto de contador. Gestionado por yadira Ãlvarez agent_61040998.|YADIARA ALVAREZ#</t>
  </si>
  <si>
    <t>17786954350550173</t>
  </si>
  <si>
    <t>CAI_32000010202605131303559582252142</t>
  </si>
  <si>
    <t>&lt;XA_BROADBAND_DATA&gt;&lt;Velocidad&gt;921600&lt;/Velocidad&gt;&lt;TipoIP&gt;DINAMICA&lt;/TipoIP&gt;&lt;ADSL&gt;-&lt;/ADSL&gt;&lt;DireccionIPDSLAM&gt;10.37.80.50&lt;/DireccionIPDSLAM&gt;&lt;UsuarioAcceso&gt;AAF2512719961/2251246a4fcb&lt;/UsuarioAcceso&gt;&lt;Passwordid&gt;OQREN3GJGY&lt;/Passwordid&gt;&lt;TechType&gt;FIBRA&lt;/TechType&gt;&lt;OLTCode&gt;OH_BOGHICHRD_I_5800_31000_Chapinero_4&lt;/OLTCode&gt;&lt;OLTRack&gt;4&lt;/OLTRack&gt;&lt;OLTSubRack&gt;14&lt;/OLTSubRack&gt;&lt;OLTBoard&gt;12&lt;/OLTBoard&gt;&lt;OLTPort&gt;12&lt;/OLTPort&gt;&lt;PeSplitterSplitterCode&gt;SS4-24-11&lt;/PeSplitterSplitterCode&gt;&lt;PeTerminalEquipmentDistrCableCode&gt;GT4-24-11&lt;/PeTerminalEquipmentDistrCableCode&gt;&lt;PeTerminalEquipmentType&gt;15&lt;/PeTerminalEquipmentType&gt;&lt;PeTerminalEquipmentCode&gt;PC4-24-11&lt;/PeTerminalEquipmentCode&gt;&lt;PeTerminalEquipmentOpticalTerminalCode&gt;PC4-24-11&lt;/PeTerminalEquipmentOpticalTerminalCode&gt;&lt;PeTerminalEquipmentClientThreadId&gt;2&lt;/PeTerminalEquipmentClientThreadId&gt;&lt;PeTerminalEquipmentCtoFiberId&gt;3&lt;/PeTerminalEquipmentCtoFiberId&gt;&lt;/XA_BROADBAND_DATA&gt;</t>
  </si>
  <si>
    <t>21887412</t>
  </si>
  <si>
    <t>FS202605131851120502_2473</t>
  </si>
  <si>
    <t>HENRY RAMIREZ</t>
  </si>
  <si>
    <t>11413175</t>
  </si>
  <si>
    <t>KR   |18|C   |     |  |CL   |56|A   |     |s 51</t>
  </si>
  <si>
    <t>-74.13406549</t>
  </si>
  <si>
    <t>4.5657035</t>
  </si>
  <si>
    <t>3007440336</t>
  </si>
  <si>
    <t>FS202605131851120502</t>
  </si>
  <si>
    <t>1012338779</t>
  </si>
  <si>
    <t>2026-05-14 14:38|Orden no se puede realizar ya que se requiere una fibra de 220 metros se le comunica al TT que hay que solicitar una fibra me indica que si hoy  no es posible la instalaciÃ³n ya que ella trabaja desde casa entonces elige la competencia Se por ese a realizar la gestiÃ³n |JENNY CAROLINA PEREZ#2026-05-14 14:42|14-05-2026 14 42Gestion quiebre. Inicio de Flujo.|App chatbot#</t>
  </si>
  <si>
    <t>17787163150670817</t>
  </si>
  <si>
    <t>CAI_ONT32000010202605131851553606364081</t>
  </si>
  <si>
    <t>&lt;XA_BROADBAND_DATA&gt;&lt;Velocidad&gt;921600&lt;/Velocidad&gt;&lt;TipoIP&gt;DINAMICA&lt;/TipoIP&gt;&lt;ADSL&gt;-&lt;/ADSL&gt;&lt;DireccionIPDSLAM&gt;10.37.52.154&lt;/DireccionIPDSLAM&gt;&lt;UsuarioAcceso&gt;AAF2512721731/8fcb72b1404a&lt;/UsuarioAcceso&gt;&lt;Passwordid&gt;6NRSDKTKF6&lt;/Passwordid&gt;&lt;TechType&gt;FIBRA&lt;/TechType&gt;&lt;OLTCode&gt;OH_BOGHIMCOB_I_5800&lt;/OLTCode&gt;&lt;OLTRack&gt;0&lt;/OLTRack&gt;&lt;OLTSubRack&gt;0&lt;/OLTSubRack&gt;&lt;OLTBoard&gt;0&lt;/OLTBoard&gt;&lt;OLTPort&gt;0&lt;/OLTPort&gt;&lt;PeSplitterSplitterCode&gt;SS2-101-03&lt;/PeSplitterSplitterCode&gt;&lt;PeTerminalEquipmentDistrCableCode&gt;0&lt;/PeTerminalEquipmentDistrCableCode&gt;&lt;PeTerminalEquipmentType&gt;6&lt;/PeTerminalEquipmentType&gt;&lt;PeTerminalEquipmentCode&gt;MARRU-CT1/2-101-03&lt;/PeTerminalEquipmentCode&gt;&lt;PeTerminalEquipmentOpticalTerminalCode&gt;MARRU-CT1/2-101-03&lt;/PeTerminalEquipmentOpticalTerminalCode&gt;&lt;PeTerminalEquipmentClientThreadId&gt;0&lt;/PeTerminalEquipmentClientThreadId&gt;&lt;PeTerminalEquipmentCtoFiberId&gt;1&lt;/PeTerminalEquipmentCtoFiberId&gt;&lt;/XA_BROADBAND_DATA&gt;</t>
  </si>
  <si>
    <t>AGENDAMIENTO_se marca al 3105572428 contesta titular OMAR LORENZO RODRIGUEZ MORENO  Se agenda para 2026-05-13 AM observacion técnico llegar a las 8 pm, técnico anunciarse en portería Se valida datos correctos de la orden gestiona Libardo Rivera 12/5/2026 Go Contact</t>
  </si>
  <si>
    <t>2026-04-27</t>
  </si>
  <si>
    <t>21818400</t>
  </si>
  <si>
    <t>FS202604271241200516_5114</t>
  </si>
  <si>
    <t>6015174351</t>
  </si>
  <si>
    <t>IPVT:640003792974</t>
  </si>
  <si>
    <t>OMAR LORENZO RODRIGUEZ MORENO</t>
  </si>
  <si>
    <t>79393106</t>
  </si>
  <si>
    <t>KR   |83|    |     |  |CL   |22|A   |     | 17 INT 70</t>
  </si>
  <si>
    <t>-74.12875047</t>
  </si>
  <si>
    <t>4.6657339</t>
  </si>
  <si>
    <t>3105572428</t>
  </si>
  <si>
    <t>FS202604271241200516</t>
  </si>
  <si>
    <t>1015415131</t>
  </si>
  <si>
    <t>2026-04-30 09:13|Se jenera formumario por cto atenauda fo-26-542706|WILMER MARROQUIN OCHOA#2026-04-30 09:14|Autorizado FS202604271241200516_5114Pendiente Respuesta de planta externa CTO con potencia Atenuada TICKETJC30042026PRPE01WM |WILMER MARROQUIN OCHOA#2026-05-04 14:23|FS202604271241200516_5114 se genera fo-26552728 por potencia atenuada en sus 8 puertos me colaboran colocando  la validaciÃ³n|CARLOS ANDRES MARTINEZ#2026-05-07 09:27|Reporte de daÃ±o masivo. Inicio de flujo|App chatbot#2026-05-07 09:32|Reporte de daÃ±o masivo. Inicio de flujo|App chatbot#2026-05-07 09:45|Reporte de daÃ±o masivo. Inicio de flujo|App chatbot#2026-05-07 10:04|Reporte de daÃ±o masivo. Inicio de flujo|App chatbot#2026-05-07 10:08|Reporte de daÃ±o masivo. Inicio de flujo|App chatbot#2026-05-07 10:13|Reporte de daÃ±o masivo. Inicio de flujo|App chatbot#2026-05-07 10:18|FS202604271241200516_5114TKAA070526FO-EX004LRNota tk reporte daÃ±o masivos escalado telefonica en toa|LUIS ALONSO ROMERO#2026-05-13 08:14|Reporte de daÃ±o masivo. Inicio de flujo|App chatbot#2026-05-13 08:18|Pc 8 hilos atenuados 3355843|JOSE LUIS CARO#2026-05-13 08:26|JG//20260513//FS001//JLDEJAR NOTAS EN TOA POR FVAOR|JOSE LUIS CARO#</t>
  </si>
  <si>
    <t>2026-04-29 13:40|RESCATEBO_Incumplimiento_Contratista Se marca al nÃºmero 3105572428 titular OMAR LORENZO RODRIGUEZ MORENO Contesta indica que la direcciÃ³n correcta es KR 83 CL 22 A-17 INT 70 CJR MALLORCA BARRIO MODELIA Cliente manifiesta varios incumplimientos solicita el servicio con urgencia e indica que de no realizarse la instalaciÃ³n cancela el servicio favor cumplir con la instalaciÃ³n cliente cuenta con el recibo publico con la direcciÃ³n correcta indica que suspenden la orden y no van al predio ni se comunican con el cliente  se agrega nÃºmero adicional 3125631198 indica que es un conjunto de casas con 3 pisos con Contadores Individuales se valida datos correctos se agenda para el dÃ­a 2026-04-30 en la franja AM 700 a.m. - 1200 p.m. Gestiona OA 29/4/2026|OSCAR MAURICIO ARDILA#2026-05-07 10:16|FS202604271241200516_5114TKAA070526FO-EX004LR|CARLOS ANDRES ALVAREZ#</t>
  </si>
  <si>
    <t>17773119250210254</t>
  </si>
  <si>
    <t>CAI_22000010202604271245254897462657</t>
  </si>
  <si>
    <t>&lt;XA_BROADBAND_DATA&gt;&lt;Velocidad&gt;921600&lt;/Velocidad&gt;&lt;TipoIP&gt;DINAMICA&lt;/TipoIP&gt;&lt;ADSL&gt;-&lt;/ADSL&gt;&lt;DireccionIPDSLAM&gt;10.37.80.94&lt;/DireccionIPDSLAM&gt;&lt;UsuarioAcceso&gt;AAF2512680468/cc130c833d13&lt;/UsuarioAcceso&gt;&lt;Passwordid&gt;6PHNDV8838&lt;/Passwordid&gt;&lt;TechType&gt;FIBRA&lt;/TechType&gt;&lt;OLTCode&gt;OH_BOGHISTRC_I_5800_41000_Salitre_3&lt;/OLTCode&gt;&lt;OLTRack&gt;3&lt;/OLTRack&gt;&lt;OLTSubRack&gt;34&lt;/OLTSubRack&gt;&lt;OLTBoard&gt;1&lt;/OLTBoard&gt;&lt;OLTPort&gt;7&lt;/OLTPort&gt;&lt;PeSplitterSplitterCode&gt;SS2-55-11&lt;/PeSplitterSplitterCode&gt;&lt;PeTerminalEquipmentDistrCableCode&gt;GT2-55-11&lt;/PeTerminalEquipmentDistrCableCode&gt;&lt;PeTerminalEquipmentType&gt;15&lt;/PeTerminalEquipmentType&gt;&lt;PeTerminalEquipmentCode&gt;PC2-55-11&lt;/PeTerminalEquipmentCode&gt;&lt;PeTerminalEquipmentOpticalTerminalCode&gt;PC2-55-11&lt;/PeTerminalEquipmentOpticalTerminalCode&gt;&lt;PeTerminalEquipmentClientThreadId&gt;20&lt;/PeTerminalEquipmentClientThreadId&gt;&lt;PeTerminalEquipmentCtoFiberId&gt;3&lt;/PeTerminalEquipmentCtoFiberId&gt;&lt;/XA_BROADBAND_DATA&gt;</t>
  </si>
  <si>
    <t>AGENDAMIENTO_se marca al 3208138762 contesta titular MANUEL GERARDO RUNZA URREA  Se agenda para 2026-05-13 PM observacion ir a cerrar orden Se valida datos correctos de la orden gestiona Manuel Vargas 12/5/2026 Go Contact</t>
  </si>
  <si>
    <t>2026-04-22</t>
  </si>
  <si>
    <t>21798821</t>
  </si>
  <si>
    <t>FS202604221228186173_6976</t>
  </si>
  <si>
    <t>Contratista solicita posponer para : 11/05/2026 AM - Fecha inicial de la orden : 09/05/2026 AM - Formulario CONTRATISTA - Gestiona Katherin Gutierrez 09/05/2026 null</t>
  </si>
  <si>
    <t>MANUEL GERARDO RUNZA URREA</t>
  </si>
  <si>
    <t>80365213</t>
  </si>
  <si>
    <t>DG   |48|L   |BIS  |s |TV   |5|R   |     | 42 APT 201</t>
  </si>
  <si>
    <t>-74.11532072</t>
  </si>
  <si>
    <t>4.55745826</t>
  </si>
  <si>
    <t>3208138762</t>
  </si>
  <si>
    <t>CJON SANTA BARBARA</t>
  </si>
  <si>
    <t>FS202604221228186173</t>
  </si>
  <si>
    <t>1030627296</t>
  </si>
  <si>
    <t>serialNumber:7493DA485B20 ; WifiSSID:5f0952c4ac7d ; WifiPassword:79db26758f33</t>
  </si>
  <si>
    <t>2026-04-24 13:26|FS202604221228186173_6976Orden no se puede realizar por recursos mal aprovicionados CTO asignada 1 87 01 CTO correcta 4/5 97 01 No tengo como poder pasar el drop ya que no hay paso asÃ­ la otra cuadra validando el metraje se van mÃ¡s de 400 metrosDirecciÃ³n de la orden DG 48 l bis s 5 R 42DirrecciÃ³n dÃ³nde se encuentra la CTO asignada es la DG 48 l 5 Q 45|JENNY CAROLINA PEREZ#2026-04-28 09:58|Se realiza validaciÃ³n de la orden se evidencia que la CTo asignada queda muy retirada mÃ¡s de 400 m se tengo que le sirve al servicio CT 1 97 01|YERSON HERNANDO TELLEZ#2026-04-28 10:10|Se realiza validaciÃ³n de la orden se evidencia que la CTo asignada ct 1 87 01 queda muy retirada mÃ¡s de 400 m se tengo que le sirve al servicio CT 1 97 01|YERSON HERNANDO TELLEZ#2026-05-04 09:32|CTO CORRECTA CT8-96-01Se valida en terreno que la CT1-87-01  se encuentra a mÃ¡s de 300 mtrs de donde va la instalaciÃ³n.  Se tiene la CT8-96-01  la cual sirve para la instalaciÃ³n cliente indica q nos puede recibir maÃ±ana en cualquier horario por  lo cual se empieza gestiÃ³n por cambio de vÃ­as surius|FELIPE ROMERO FORERO#2026-05-04 09:33|CTO CORRECTA CT8-96-01Se valida en terreno que la CT1-87-01  se encuentra a mÃ¡s de 300 mtrs de donde va la instalaciÃ³n.  Se tiene la CT8-96-01  la cual sirve para la instalaciÃ³n cliente indica q nos puede recibir maÃ±ana en cualquier horario por  lo cual se empieza gestiÃ³n por cambio de vÃ­as surius|FELIPE ROMERO FORERO#</t>
  </si>
  <si>
    <t>2026-04-27 08:25|CANAL_AGENDAMIENTO_CV_ONNET_Titular manuel gerardo runza urreaTÃ©cnico indica agenda confirmada con cliente para 2026-04-28 amSin embargo no es posible realizar la actualizaciÃ³n de la CTO al servicioen validaciÃ³n se evidencia que la cto destino sugerida se encuentran sin puertos disponibles por lo cual se solicita validar la la ct relacionada se encuentra saturada por favor validar la ct1-97-01 por favor realizar la validaciÃ³n cumpliendo los parÃ¡metros.  Gestiona loren mondragon Fecha 27/4/2026|LOREN ANID MONDRAGON#2026-04-28 10:10|CT1-87-01 esta amas de 400 metros del predio la que nos sirve para la instalacion es la CT 1 97 01|BRYAN STIVEN HINCAPIE#2026-04-28 10:10|CT1-87-01 esta amas de 400 metros del predio la que nos sirve para la instalacion es la CT 1 97 01|BRYAN STIVEN HINCAPIE#2026-04-30 17:29|CANAL_AGENDAMIENTO_CV_ONNET_Titular manuel gerardo runza urreaTÃ©cnico indica agenda confirmada con cliente para 2026-05-04 amSin embargo no es posible realizar la actualizaciÃ³n de la CTO al servicio la ct 1 97 01 relacionada se encuentra saturada por favor validar la marru-ct7-89-01 que cuenta con puertos libres. se solicita validar en terreno Gestiona yasmin b Fecha 30/4/2026|YASMIN BARRETO#2026-05-06 15:28| CANAL_AGENDAMIENTO_CV_ONNET_Titular MANUEL GERARDO RUNZA URREATÃ©cnico indica agenda confirmada con cliente para 2026-05-07 PMSe realiza actualizaciÃ³n de CTO al servicio se realiza la actualizaciÃ³n hacia la MARRU-CT8-96-01Gestiona YASMIN BFecha 6/5/2026|YASMIN BARRETO#2026-05-07 13:19|usuario   reagenda   para  el dia  sabado  en   horas  de la maÃ±ana |HUVER MORALES#2026-05-09 10:14|USUARIO REAGENDA  EL DIA LUNES   11  DE MAYO |HUVER MORALES#2026-05-12 07:56|ORDEN QUEDA ESCALA 2 NIVEL CON TICKET 141499 // SINCRONISMO |ANGEL YESID SACRISTAN#</t>
  </si>
  <si>
    <t>17768790650560351</t>
  </si>
  <si>
    <t>CAI_ONT32000010202604221231057725979166</t>
  </si>
  <si>
    <t>M1880099</t>
  </si>
  <si>
    <t>&lt;XA_BROADBAND_DATA&gt;&lt;Velocidad&gt;921600&lt;/Velocidad&gt;&lt;TipoIP&gt;dinamica&lt;/TipoIP&gt;&lt;Puerto/&gt;&lt;POTS/&gt;&lt;ADSL&gt;-&lt;/ADSL&gt;&lt;DireccionIPDSLAM&gt;10.37.52.150&lt;/DireccionIPDSLAM&gt;&lt;DireccionIPWAN/&gt;&lt;DireccionIPLAN/&gt;&lt;MascaraLAN/&gt;&lt;Frame/&gt;&lt;Slot/&gt;&lt;Rack/&gt;&lt;Subrack/&gt;&lt;VpiVciCliente&gt;/&lt;/VpiVciCliente&gt;&lt;UsuarioAcceso&gt;AAF2512668534/dbbd2b265784&lt;/UsuarioAcceso&gt;&lt;Passwordid&gt;A4QN67QS1C&lt;/Passwordid&gt;&lt;TechType&gt;FIBRA&lt;/TechType&gt;&lt;OLTCode&gt;OH_BOGHIMCOS_I_5800_53000_Marruecos_1&lt;/OLTCode&gt;&lt;OLTRack&gt;0&lt;/OLTRack&gt;&lt;OLTSubRack&gt;0&lt;/OLTSubRack&gt;&lt;OLTBoard&gt;3&lt;/OLTBoard&gt;&lt;OLTPort&gt;432&lt;/OLTPort&gt;&lt;PeSplitterSplitterCode/&gt;&lt;PeTerminalEquipmentDistrCableCode&gt;GD-00-00&lt;/PeTerminalEquipmentDistrCableCode&gt;&lt;PeTerminalEquipmentDistrLateralCableCode/&gt;&lt;PeTerminalEquipmentType&gt;6&lt;/PeTerminalEquipmentType&gt;&lt;PeTerminalEquipmentCode&gt;MARRU-CT8-96-01&lt;/PeTerminalEquipmentCode&gt;&lt;PeTerminalEquipmentAddress&gt;1100100011001&lt;/PeTerminalEquipmentAddress&gt;&lt;PeTerminalEquipmentOpticalTerminalCode&gt;MARRU-CT8-96-01&lt;/PeTerminalEquipmentOpticalTerminalCode&gt;&lt;PeTerminalEquipmentClientThreadId&gt;64&lt;/PeTerminalEquipmentClientThreadId&gt;&lt;PeTerminalEquipmentCtoFiberId&gt;5&lt;/PeTerminalEquipmentCtoFiberId&gt;&lt;MediaTypeLastMileOld/&gt;&lt;HSIAccessPortTypeOld/&gt;&lt;RFS_LAST_MILE_Modified_New/&gt;&lt;RFS_ACCESS_PORT_Modified_New&gt;true&lt;/RFS_ACCESS_PORT_Modified_New&gt;&lt;/XA_BROADBAND_DATA&gt;</t>
  </si>
  <si>
    <t>21887327</t>
  </si>
  <si>
    <t>EC202605131817154413_6242</t>
  </si>
  <si>
    <t>Alvaro Andr¿s Ramirez pineda</t>
  </si>
  <si>
    <t>1014205199</t>
  </si>
  <si>
    <t>Alvaro Andr¿s  Ramirez pineda</t>
  </si>
  <si>
    <t>CL   |90|    |     |  |KR   |90|    |     |  45</t>
  </si>
  <si>
    <t>-74.09737304</t>
  </si>
  <si>
    <t>4.71243251</t>
  </si>
  <si>
    <t>3508820744</t>
  </si>
  <si>
    <t>EC202605131817154413</t>
  </si>
  <si>
    <t>78751031</t>
  </si>
  <si>
    <t>2026-05-14 14:57|Se valida servicio en predio se encuentra con direcciÃ³n errada en toa la direcciÃ³n es calle  90  90-45 y la direcciÃ³n a instalar es cra. 90   90-45 interior 11|ALBEIRO LUIS ENAMORADO#</t>
  </si>
  <si>
    <t>17787180750580144</t>
  </si>
  <si>
    <t>CAI_ONT32000010202605131921153334651223</t>
  </si>
  <si>
    <t>&lt;XA_BROADBAND_DATA&gt;&lt;Velocidad&gt;921600&lt;/Velocidad&gt;&lt;TipoIP&gt;DINAMICA&lt;/TipoIP&gt;&lt;ADSL&gt;-&lt;/ADSL&gt;&lt;DireccionIPDSLAM&gt;10.37.60.18&lt;/DireccionIPDSLAM&gt;&lt;UsuarioAcceso&gt;AAF2512720720/764aaa454157&lt;/UsuarioAcceso&gt;&lt;Passwordid&gt;LKHSGH9Q11&lt;/Passwordid&gt;&lt;TechType&gt;FIBRA&lt;/TechType&gt;&lt;OLTCode&gt;OH_BOGHIEOLA_I_5800&lt;/OLTCode&gt;&lt;OLTRack&gt;0&lt;/OLTRack&gt;&lt;OLTSubRack&gt;0&lt;/OLTSubRack&gt;&lt;OLTBoard&gt;0&lt;/OLTBoard&gt;&lt;OLTPort&gt;0&lt;/OLTPort&gt;&lt;PeSplitterSplitterCode&gt;SS2-56-03&lt;/PeSplitterSplitterCode&gt;&lt;PeTerminalEquipmentDistrCableCode&gt;0&lt;/PeTerminalEquipmentDistrCableCode&gt;&lt;PeTerminalEquipmentType&gt;6&lt;/PeTerminalEquipmentType&gt;&lt;PeTerminalEquipmentCode&gt;ESPAN-CT1-56-03&lt;/PeTerminalEquipmentCode&gt;&lt;PeTerminalEquipmentOpticalTerminalCode&gt;ESPAN-CT1-56-03&lt;/PeTerminalEquipmentOpticalTerminalCode&gt;&lt;PeTerminalEquipmentClientThreadId&gt;0&lt;/PeTerminalEquipmentClientThreadId&gt;&lt;PeTerminalEquipmentCtoFiberId&gt;2&lt;/PeTerminalEquipmentCtoFiberId&gt;&lt;/XA_BROADBAND_DATA&gt;</t>
  </si>
  <si>
    <t>AGENDAMIENTO_Incumplimieto_Cliente_se marca al 3102125524 contesta titular RAUL RODRIGO PASCO  Se agenda para 2026-05-13 PM observacion barrio chapinero alto edificio casa trujillo con restriccion ingreso antes de las 4.00 pm / tecnico reagendo  Se valida datos correctos de la orden gestiona JULIANA PEDROZA 8/5/2026 Go Contact</t>
  </si>
  <si>
    <t>21848332</t>
  </si>
  <si>
    <t>FS202605050804242121_0946</t>
  </si>
  <si>
    <t>8504101638</t>
  </si>
  <si>
    <t>RAUL RODRIGO PASCO</t>
  </si>
  <si>
    <t>7625730</t>
  </si>
  <si>
    <t>3102125524</t>
  </si>
  <si>
    <t>CL   |58|    |     |  |KR   |3|D   |     | 44 APT 201</t>
  </si>
  <si>
    <t>-74.05987599</t>
  </si>
  <si>
    <t>4.64253762</t>
  </si>
  <si>
    <t>FS202605050804242121</t>
  </si>
  <si>
    <t>80155468</t>
  </si>
  <si>
    <t>2026-05-07 10:12|Buenos dÃ­as FS202605050804242121_0946Se llega a predio y se valida el ingreso y es un edificio que cuenta con administraciÃ³n. Se valida los cables de claro pero no se mueven y el titular no tiene conocimiento por cuÃ¡l de los dos puntos se puede ingresar la fibra. Se debe esperar el aval el administrador. AsÃ­ que el usuario desea reagendar para el sÃ¡bado o domingo en franja am ya cuando tenga las informaciÃ³n y autorizaciÃ³n del administrador. Atiende el seÃ±or RaÃºl Pasco celular 3102125524. Indica que es el titular. |CARLOS EDUARDO ANGARITA#2026-05-07 10:14|Reagendamiento de cita. se va a realizar la llamada al cliente|App chatbot#2026-05-07 10:17|Reagendamiento de cita. Cliente no respondio la llamada IVR|App chatbot#2026-05-07 10:17|Reagendamiento de cita. no se logro contacto con el cliente|App chatbot#2026-05-14 17:14|Se autoriza gestiÃ³n por ORDEN DE TRABAJO PLANTA EXTERNA USPENSIONPETICION FS202605050804242121_0946 CL  58 KR 3 D   44 APT 201Se requiere guÃ­a desde cÃ¡mara donde se encuentra la cto hasta caja de paso siguiente por donde pasa la fibra y de esa caja a tubo galvanizado al lado ya que al momento de sondear no pasa como se visualiza en el vÃ­deo.KS140526-ODTPE062DEJAR NOTAS CLARAS Y COMPLETA|NESTOR ALFONSO RODRIGUEZ#</t>
  </si>
  <si>
    <t>2026-05-08 07:55|AGENDAMIENTO_Incumplimieto_Cliente_se marca al 3102125524 contesta titular RAUL RODRIGO PASCO  Se agenda para 2026-05-13 PM observacion barrio chapinero alto edificio casa trujillo con restriccion ingreso antes de las 4.00 pm / tecnico reagendo  Se valida datos correctos de la orden gestiona JULIANA PEDROZA 8/5/2026 Go Contact|JULIANA PAOLA PEDROZA#</t>
  </si>
  <si>
    <t>17779863000510995</t>
  </si>
  <si>
    <t>CAI_32000010202605050805002716912016</t>
  </si>
  <si>
    <t>&lt;XA_BROADBAND_DATA&gt;&lt;Velocidad&gt;921600&lt;/Velocidad&gt;&lt;TipoIP&gt;DINAMICA&lt;/TipoIP&gt;&lt;ADSL&gt;-&lt;/ADSL&gt;&lt;DireccionIPDSLAM&gt;10.37.80.46&lt;/DireccionIPDSLAM&gt;&lt;UsuarioAcceso&gt;AAF2512696900/82df05ff6263&lt;/UsuarioAcceso&gt;&lt;Passwordid&gt;MP3C86OI9U&lt;/Passwordid&gt;&lt;TechType&gt;FIBRA&lt;/TechType&gt;&lt;OLTCode&gt;OH_BOGHICHRC_I_5800_31000_Chapinero_3&lt;/OLTCode&gt;&lt;OLTRack&gt;3&lt;/OLTRack&gt;&lt;OLTSubRack&gt;34&lt;/OLTSubRack&gt;&lt;OLTBoard&gt;5&lt;/OLTBoard&gt;&lt;OLTPort&gt;3&lt;/OLTPort&gt;&lt;PeSplitterSplitterCode&gt;SS1-13-06&lt;/PeSplitterSplitterCode&gt;&lt;PeTerminalEquipmentDistrCableCode&gt;GT1-13-06&lt;/PeTerminalEquipmentDistrCableCode&gt;&lt;PeTerminalEquipmentType&gt;6&lt;/PeTerminalEquipmentType&gt;&lt;PeTerminalEquipmentCode&gt;CT1-13-06&lt;/PeTerminalEquipmentCode&gt;&lt;PeTerminalEquipmentOpticalTerminalCode&gt;CT1-13-06&lt;/PeTerminalEquipmentOpticalTerminalCode&gt;&lt;PeTerminalEquipmentClientThreadId&gt;61&lt;/PeTerminalEquipmentClientThreadId&gt;&lt;PeTerminalEquipmentCtoFiberId&gt;4&lt;/PeTerminalEquipmentCtoFiberId&gt;&lt;/XA_BROADBAND_DATA&gt;</t>
  </si>
  <si>
    <t>21808043</t>
  </si>
  <si>
    <t>FS202604241114460494_9564</t>
  </si>
  <si>
    <t>Lluvias</t>
  </si>
  <si>
    <t>LADY SOLANGEL RUBIANO</t>
  </si>
  <si>
    <t>1010179373</t>
  </si>
  <si>
    <t>02436674</t>
  </si>
  <si>
    <t>KR   |7|    |     |  |CL   |6|    |     |s 73 LCA 4</t>
  </si>
  <si>
    <t>-74.08471573</t>
  </si>
  <si>
    <t>4.58209415</t>
  </si>
  <si>
    <t>3222837688</t>
  </si>
  <si>
    <t>FS202604241114460494</t>
  </si>
  <si>
    <t>serialNumber:B014DF183550 ; WifiSSID:0c74f78c5bac ; WifiPassword:e6996d0112ae</t>
  </si>
  <si>
    <t>2026-04-27 09:55|TT nos recibe el dÃ­a miÃ©rcoles franja am|HAROLD ANDRES ATENCIO#2026-04-27 10:04|recursos mal aprovicionadosFS202604241114460494_9564CTO TOA CENTR-PC1-49-01CTO CORRECTA CENTR-CT1/2-45-01Se valida en terreno que la CENTR-PC1-49-01 se encuentra dentro de el conjunto y por politica la administradora solo permite que las pc sean utilizadas para la agrupacion y el servicio va para la local que se encuentra cerca de el conjunto y permite el cableado por la fachada  por lo cual para la instalaciÃ³n. Se tiene la CENTR-CT1/2-45-01 la cual se encuentra frente al local de el cliente indica que nos puede recibir maÃ±ana en la maÃ±ana 28-04-26 por lo cual se empieza gestiÃ³n por cambio de vÃ­as surius|HAROLD ANDRES ATENCIO#2026-04-29 16:40|Se llama s titular el cuÃ¡l recibe maÃ±ana por la hora es un local ya estÃ¡n que cierran recibe en la maÃ±ana por el horario que manejan |JAVIER DE JESUS VENERA#2026-04-29 16:41|Reagendamiento de cita. se va a realizar la llamada al cliente|App chatbot#2026-04-29 16:46|Reagendamiento de cita. Cliente no respondio la llamada IVR|App chatbot#2026-04-29 16:54|Reagendamiento de cita. se va a realizar la llamada al cliente|App chatbot#2026-04-29 17:01|Reagendamiento de cita. Cliente no respondio la llamada IVR|App chatbot#2026-04-29 17:02|Reagendamiento de cita. no se logro contacto con el cliente|App chatbot#2026-05-04 11:32|Se escala a 2 Nivel por favor no desconecte los equipos. Le confirmo nÃºmero de ticket 137976|JHOAN SEBASTIAN GARCIA#2026-05-06 18:38|Se escala a 2 Nivel por favor no desconecte los equipos. Le confirmo nÃºmero de ticket 137976|JHOAN SEBASTIAN GARCIA#2026-05-07 17:23|TT desiste del servicio por demoras en la instalaciÃ³nse procede a realizar el proceso |JHOAN SEBASTIAN GARCIA#2026-05-07 17:24|07-05-2026 17 24Gestion quiebre. Inicio de Flujo.|App chatbot#2026-05-07 17:33|07-05-2026 17 33Gestion quiebre. Inicio de Flujo.|App chatbot#2026-05-13 18:19|Reagendamiento de cita. se va a realizar la llamada al cliente|App chatbot#2026-05-13 18:22|Reagendamiento de cita. se va a realizar la llamada al cliente|App chatbot#</t>
  </si>
  <si>
    <t>2026-04-28 17:52|CANAL_AGENDAMIENTO_CV_ONNET_Titular LADY SOLANGEL RUBIANOTÃ©cnico indica agenda confirmada con cliente para 2026-04-29 PMSe realiza actualizaciÃ³n de CTO al servicio se realiza cambio de vÃ­as sobre la CT1/2-45-01 segÃºn lo solicitado. Gestiona Loren MondragonFecha 28/4/2026|LOREN ANID MONDRAGON#2026-05-03 12:13|AGENDAMIENTO_Incumplimieto_Cliente_se marca al 3222837688 contesta titular LADY SOLANGEL RUBIANO  Se agenda para 2026-05-04 AM observacion barrio calvo sur edificio torre de avila local 4 con restriccion usuario recibe apartir de las 7.00am  Se valida datos correctos de la orden gestiona JULIANA PEDROZA 3/5/2026 Go Contact|JULIANA PAOLA PEDROZA#2026-05-05 12:06|AGENDAMIENTO_se marca al 3222837688 contesta titular LADY SOLANGEL RUBIANO  Se agenda para 2026-05-06 AM observacion barrio calvo sur edificio torrelocal 4 sin retriccion llamar ante de ir se envia ordena terminar y completar  Se valida datos correctos de la orden gestiona JULIANA PEDROZA 5/5/2026 Go Contact|JULIANA PAOLA PEDROZA#2026-05-06 07:47|ORDEN CONTINUA CON CASO ABIERTO DE ASISTEC POR NO SINCRONISMO |ANGEL RICARDO HORTUA#2026-05-07 17:52|Se escala a 2 Nivel por favor no desconecte los equipos. Le confirmo nÃºmero de ticket 137976titular ya no desea el servicio por los horarios no permite realizar quiebre adecuado gestiÃ³n quiebre elige la competencia |ANA KARINA ORTIZ#2026-05-13 18:26|PC asignada esta dentro de conjunto recidencial por horario no dejan ingresar y no se puede gestionar por tecniapp|DIANA YORLETH HERNADEZ#</t>
  </si>
  <si>
    <t>17770474000530930</t>
  </si>
  <si>
    <t>CAI_ONT32000010202604241116405625417957</t>
  </si>
  <si>
    <t>&lt;XA_BROADBAND_DATA&gt;&lt;Velocidad&gt;921600&lt;/Velocidad&gt;&lt;TipoIP&gt;DINAMICA&lt;/TipoIP&gt;&lt;ADSL&gt;-&lt;/ADSL&gt;&lt;DireccionIPDSLAM&gt;10.37.52.94&lt;/DireccionIPDSLAM&gt;&lt;UsuarioAcceso&gt;AAF2512674318/ce366db354f0&lt;/UsuarioAcceso&gt;&lt;Passwordid&gt;S3UJUN4OCF&lt;/Passwordid&gt;&lt;TechType&gt;FIBRA&lt;/TechType&gt;&lt;OLTCode&gt;OH_BOGHICTRB_I_5800&lt;/OLTCode&gt;&lt;OLTRack&gt;0&lt;/OLTRack&gt;&lt;OLTSubRack&gt;0&lt;/OLTSubRack&gt;&lt;OLTBoard&gt;0&lt;/OLTBoard&gt;&lt;OLTPort&gt;0&lt;/OLTPort&gt;&lt;PeSplitterSplitterCode&gt;SS1-49-01&lt;/PeSplitterSplitterCode&gt;&lt;PeTerminalEquipmentDistrCableCode&gt;0&lt;/PeTerminalEquipmentDistrCableCode&gt;&lt;PeTerminalEquipmentType&gt;6&lt;/PeTerminalEquipmentType&gt;&lt;PeTerminalEquipmentCode&gt;CENTR-PC1-49-01&lt;/PeTerminalEquipmentCode&gt;&lt;PeTerminalEquipmentOpticalTerminalCode&gt;CENTR-PC1-49-01&lt;/PeTerminalEquipmentOpticalTerminalCode&gt;&lt;PeTerminalEquipmentClientThreadId&gt;0&lt;/PeTerminalEquipmentClientThreadId&gt;&lt;PeTerminalEquipmentCtoFiberId&gt;5&lt;/PeTerminalEquipmentCtoFiberId&gt;&lt;/XA_BROADBAND_DATA&gt;</t>
  </si>
  <si>
    <t>AGENDA DISPONIBLE-se marca a los numeros 3108551600 6017033824 Titular: LUIS ALEXANDER TOCA VARGAS se confirma fecha cita</t>
  </si>
  <si>
    <t>21845880</t>
  </si>
  <si>
    <t>FS202605041413042260_4891</t>
  </si>
  <si>
    <t>Contratista solicita adelantar - Futuro - 05/05/2026 AM - Formulario CONTRATISTA - Gestiona Katherin Gutierrez 04/05/2026 null</t>
  </si>
  <si>
    <t>0510051602</t>
  </si>
  <si>
    <t>LUIS ALEXANDER TOCA VARGAS</t>
  </si>
  <si>
    <t>1033728926</t>
  </si>
  <si>
    <t>17033824</t>
  </si>
  <si>
    <t>CL   |71|A   |     |  |KR   |50|    |     | 02 LCA 1</t>
  </si>
  <si>
    <t>-74.0749774</t>
  </si>
  <si>
    <t>4.66707732</t>
  </si>
  <si>
    <t>3108551600</t>
  </si>
  <si>
    <t>DOCE DE OCTUBRE</t>
  </si>
  <si>
    <t>FS202605041413042260</t>
  </si>
  <si>
    <t>2026-05-04 17:40|Reporte de daÃ±o masivo. Inicio de flujo|App chatbot#2026-05-04 17:45|Reporte de daÃ±o masivo. Inicio de flujo|App chatbot#2026-05-04 17:47|Reporte de daÃ±o masivo. Inicio de flujo|App chatbot#2026-05-04 17:47|Reporte de daÃ±o masivo. Inicio de flujo|App chatbot#2026-05-04 17:48|Reporte de daÃ±o masivo. Inicio de flujo|App chatbot#2026-05-04 17:52|Reporte de daÃ±o masivo. Inicio de flujo|App chatbot#2026-05-04 17:59|Reporte de daÃ±o masivo. Inicio de flujo|App chatbot#2026-05-04 18:08|FO-26-554123 ctoCT1-50-40 hilo 2 en potencia de -26|NESTOR ALFONSO RODRIGUEZ#2026-05-04 18:10|Autorizado FS202605041413042260_4891Pendiente Respuesta de planta externa CTO con potencia Atenuada TicketJC04052026PRPE04NNotas claras y FO en Toa|NESTOR ALFONSO RODRIGUEZ#</t>
  </si>
  <si>
    <t>1777922035029014</t>
  </si>
  <si>
    <t>CAI_32000010202605041413554034997587</t>
  </si>
  <si>
    <t>&lt;XA_BROADBAND_DATA&gt;&lt;Velocidad&gt;921600&lt;/Velocidad&gt;&lt;TipoIP&gt;DINAMICA&lt;/TipoIP&gt;&lt;ADSL&gt;-&lt;/ADSL&gt;&lt;DireccionIPDSLAM&gt;10.37.60.210&lt;/DireccionIPDSLAM&gt;&lt;UsuarioAcceso&gt;AAF2512695676/9177fa161304&lt;/UsuarioAcceso&gt;&lt;Passwordid&gt;92MWFFOG9I&lt;/Passwordid&gt;&lt;TechType&gt;FIBRA&lt;/TechType&gt;&lt;OLTCode&gt;OH_BOGHIEOLH_I_5800_23106_LaEspanola_8&lt;/OLTCode&gt;&lt;OLTRack&gt;8&lt;/OLTRack&gt;&lt;OLTSubRack&gt;14&lt;/OLTSubRack&gt;&lt;OLTBoard&gt;11&lt;/OLTBoard&gt;&lt;OLTPort&gt;9&lt;/OLTPort&gt;&lt;PeSplitterSplitterCode&gt;SS1-50-40&lt;/PeSplitterSplitterCode&gt;&lt;PeTerminalEquipmentDistrCableCode&gt;GT1-50-40&lt;/PeTerminalEquipmentDistrCableCode&gt;&lt;PeTerminalEquipmentType&gt;6&lt;/PeTerminalEquipmentType&gt;&lt;PeTerminalEquipmentCode&gt;CT1-50-40&lt;/PeTerminalEquipmentCode&gt;&lt;PeTerminalEquipmentOpticalTerminalCode&gt;CT1-50-40&lt;/PeTerminalEquipmentOpticalTerminalCode&gt;&lt;PeTerminalEquipmentClientThreadId&gt;12&lt;/PeTerminalEquipmentClientThreadId&gt;&lt;PeTerminalEquipmentCtoFiberId&gt;2&lt;/PeTerminalEquipmentCtoFiberId&gt;&lt;/XA_BROADBAND_DATA&gt;</t>
  </si>
  <si>
    <t>AGENDA DISPONIBLE-se marca a los numeros 3136764030 Titular: ANGIE PAOLA JIMENEZ MARTIN se confirma fecha cita</t>
  </si>
  <si>
    <t>21862723</t>
  </si>
  <si>
    <t>FS202605071651572974_4584</t>
  </si>
  <si>
    <t>0707201503</t>
  </si>
  <si>
    <t>ANGIE PAOLA JIMENEZ MARTIN</t>
  </si>
  <si>
    <t>1003774657</t>
  </si>
  <si>
    <t>KR   |70|G   |     |  |CL   |78|    |     | 88</t>
  </si>
  <si>
    <t>-74.08855527</t>
  </si>
  <si>
    <t>4.69198039</t>
  </si>
  <si>
    <t>3136764030</t>
  </si>
  <si>
    <t>FS202605071651572974</t>
  </si>
  <si>
    <t>2026-05-08 13:40|Incumplimiento de cita. se va a realizar la llamada al cliente|App chatbot#2026-05-08 13:43|Incumplimiento de cita. Cliente reagendara la cita|App chatbot#2026-05-14 15:28|FS202605071651572974_4584ANGIE PAOLA JIMENEZ MARTIN3136764030QC-CLIENTE DESISTE DEL SERVICIO/ELIGE LA COMPETENCIASE LLEGA A PREDIO SE ESTABLECE COMUNICACIÃ“N CON TT VÃA TELEFÃ“NICA DONDE TT INFORMA QUE SOLICITA CANCELAR EL SERVICIO SE GESTIONA CON LÃNEA DE RESCATE|MIGUEL STEVEN ESCOBAR#2026-05-14 15:33|14-05-2026 15 33Gestion quiebre. Inicio de Flujo.|App chatbot#</t>
  </si>
  <si>
    <t>2026-05-11 11:49|En comunicaciÃ³n con la Titular ANGIE PAOLA JIMENEZ MARTIN a la linea 3136764030 Indica que desiste del servicio  y continua con el actual que tiene |ERIKA PAOLA MENDOZA#</t>
  </si>
  <si>
    <t>17781908250410116</t>
  </si>
  <si>
    <t>CAI_32000010202605071653456277646494</t>
  </si>
  <si>
    <t>&lt;XA_BROADBAND_DATA&gt;&lt;Velocidad&gt;921600&lt;/Velocidad&gt;&lt;TipoIP&gt;DINAMICA&lt;/TipoIP&gt;&lt;ADSL&gt;-&lt;/ADSL&gt;&lt;DireccionIPDSLAM&gt;10.37.60.206&lt;/DireccionIPDSLAM&gt;&lt;UsuarioAcceso&gt;AAF2512706070/7460a005eb5d&lt;/UsuarioAcceso&gt;&lt;Passwordid&gt;7EZL79F0OA&lt;/Passwordid&gt;&lt;TechType&gt;FIBRA&lt;/TechType&gt;&lt;OLTCode&gt;OH_BOGHIEOLG_I_5800_23106_LaEspanola_7&lt;/OLTCode&gt;&lt;OLTRack&gt;7&lt;/OLTRack&gt;&lt;OLTSubRack&gt;34&lt;/OLTSubRack&gt;&lt;OLTBoard&gt;7&lt;/OLTBoard&gt;&lt;OLTPort&gt;7&lt;/OLTPort&gt;&lt;PeSplitterSplitterCode&gt;SS1-32-43&lt;/PeSplitterSplitterCode&gt;&lt;PeTerminalEquipmentDistrCableCode&gt;GT1-32-43&lt;/PeTerminalEquipmentDistrCableCode&gt;&lt;PeTerminalEquipmentType&gt;6&lt;/PeTerminalEquipmentType&gt;&lt;PeTerminalEquipmentCode&gt;CT1-32-43&lt;/PeTerminalEquipmentCode&gt;&lt;PeTerminalEquipmentOpticalTerminalCode&gt;CT1-32-43&lt;/PeTerminalEquipmentOpticalTerminalCode&gt;&lt;PeTerminalEquipmentClientThreadId&gt;59&lt;/PeTerminalEquipmentClientThreadId&gt;&lt;PeTerminalEquipmentCtoFiberId&gt;2&lt;/PeTerminalEquipmentCtoFiberId&gt;&lt;/XA_BROADBAND_DATA&gt;</t>
  </si>
  <si>
    <t>AGENDAMIENTO_se marca al 3115048221. contesta titular YORDAN SNEYDER DIAZ.  Se agenda para 2026-05-12 AM observacion teléfonos de contacto_ 3115048221, 3103191552. favor llegar muy temprano, solicita titular. Se valida datos correctos de la orden gestiona Mario Garcia. 10/5/2026 Go Contact.</t>
  </si>
  <si>
    <t>21833328</t>
  </si>
  <si>
    <t>FS202604300958521404_1672</t>
  </si>
  <si>
    <t>YORDAN SNEYDER DIAZ</t>
  </si>
  <si>
    <t>1013664757</t>
  </si>
  <si>
    <t>3224708815</t>
  </si>
  <si>
    <t>CL   |19|    |     |s |KR   |24|H   |     | 37 APT 602</t>
  </si>
  <si>
    <t>-74.10669955</t>
  </si>
  <si>
    <t>4.58862623</t>
  </si>
  <si>
    <t>3115048221</t>
  </si>
  <si>
    <t>FS202604300958521404</t>
  </si>
  <si>
    <t>2026-05-06 15:51|Cambio de hilo. Inicio de flujo|App chatbot#</t>
  </si>
  <si>
    <t>2026-05-06 09:57|AGENDAMIENTO_se marca al 3115048221 contesta titular YORDAN SNEYDER DIAZ  Se agenda para 2026-05-06 PM observacion barrio restrepo occidental edificio alpin sin restriccion requiere servicio urgente  Se valida datos correctos de la orden gestiona JULIANA PEDROZA 6/5/2026 Go Contact|JULIANA PAOLA PEDROZA#2026-05-06 16:31|el servicio esta pendiente  no se puede hacer ya que no tiene vÃ­as se escala con telefÃ³nica  |ANA KARINA ORTIZ#2026-05-10 10:13|AGENDAMIENTO_se marca al 3115048221. contesta titular YORDAN SNEYDER DIAZ.  Se agenda para 2026-05-12 AM observacion telÃ©fonos de contacto_ 3115048221 3103191552. barrio la valvanera. favor llegar muy temprano solicita titular. Se valida datos correctos de la orden gestiona Mario Garcia. 10/5/2026 Go Contact.|MARIO GUSTAVO GARCIA#</t>
  </si>
  <si>
    <t>17775613700280114</t>
  </si>
  <si>
    <t>CAI_ONT32000010202604301002509538685291</t>
  </si>
  <si>
    <t>&lt;XA_BROADBAND_DATA&gt;&lt;Velocidad&gt;921600&lt;/Velocidad&gt;&lt;TipoIP&gt;DINAMICA&lt;/TipoIP&gt;&lt;ADSL&gt;-&lt;/ADSL&gt;&lt;UsuarioAcceso&gt;AAF2512689005/b871cececd77&lt;/UsuarioAcceso&gt;&lt;TechType&gt;FIBRA&lt;/TechType&gt;&lt;OLTRack&gt;0&lt;/OLTRack&gt;&lt;OLTSubRack&gt;0&lt;/OLTSubRack&gt;&lt;OLTBoard&gt;0&lt;/OLTBoard&gt;&lt;OLTPort&gt;0&lt;/OLTPort&gt;&lt;PeTerminalEquipmentDistrCableCode&gt;0&lt;/PeTerminalEquipmentDistrCableCode&gt;&lt;PeTerminalEquipmentType&gt;6&lt;/PeTerminalEquipmentType&gt;&lt;PeTerminalEquipmentClientThreadId&gt;0&lt;/PeTerminalEquipmentClientThreadId&gt;&lt;/XA_BROADBAND_DATA&gt;</t>
  </si>
  <si>
    <t>Se marca al número 3502683560 titular JUAN SEBASTIAN SEBASTIAN ESCOBAR BEDOYA Contesta indica el titular que el dirección es CL 145         KR 128       41 INT 10 APT 339, informa que por favor se comuniquen antes de llegar al predio cliente estará en el predio. por favor cumplir visita cliente esta en el predio.  por favor cumplir visita. llegar al predio desde las 8 AM. indica que es un conjunto de torres,  se valida datos correctos se agenda para el día 2026-05-09 en la franja AM 700 a.m. - 1200 p.m. Gestiona PPP 7/5/2026</t>
  </si>
  <si>
    <t>21838781</t>
  </si>
  <si>
    <t>FS202605011953521994_6919</t>
  </si>
  <si>
    <t>Contratista solicita posponer para : 13/05/2026 PM - Fecha inicial de la orden : 09/05/2026 AM - Formulario CONTRATISTA - Gestiona Katherin Gutierrez 09/05/2026 null</t>
  </si>
  <si>
    <t>JUAN SEBASTIAN SEBASTIAN ESCOBAR BEDOYA</t>
  </si>
  <si>
    <t>1032503252</t>
  </si>
  <si>
    <t>3502683560</t>
  </si>
  <si>
    <t>CL   |145|    |     |  |KR   |128|    |     | 41 INT 10 APT 339 APT 339</t>
  </si>
  <si>
    <t>FS202605011953521994</t>
  </si>
  <si>
    <t>6298911</t>
  </si>
  <si>
    <t>2026-05-05 08:02|Buen dÃ­a  conjunto yerbamora 2  por Ã³rdenes de administraciÃ³n no dejan ingresar a realizar instalaciones |ANDRES ABRAHAM ACOSTA#</t>
  </si>
  <si>
    <t>17776835800300182</t>
  </si>
  <si>
    <t>CAI_ONT32000010202605011959407242931227</t>
  </si>
  <si>
    <t>&lt;XA_BROADBAND_DATA&gt;&lt;Velocidad&gt;921600&lt;/Velocidad&gt;&lt;TipoIP&gt;DINAMICA&lt;/TipoIP&gt;&lt;ADSL&gt;-&lt;/ADSL&gt;&lt;DireccionIPDSLAM&gt;10.37.52.22&lt;/DireccionIPDSLAM&gt;&lt;UsuarioAcceso&gt;AAF2512691379/cdded612745b&lt;/UsuarioAcceso&gt;&lt;Passwordid&gt;1V8D0355R6&lt;/Passwordid&gt;&lt;TechType&gt;FIBRA&lt;/TechType&gt;&lt;OLTCode&gt;OH_BOGHIVRIF_I_5800&lt;/OLTCode&gt;&lt;OLTRack&gt;0&lt;/OLTRack&gt;&lt;OLTSubRack&gt;0&lt;/OLTSubRack&gt;&lt;OLTBoard&gt;0&lt;/OLTBoard&gt;&lt;OLTPort&gt;0&lt;/OLTPort&gt;&lt;PeSplitterSplitterCode&gt;SS4-101-13&lt;/PeSplitterSplitterCode&gt;&lt;PeTerminalEquipmentDistrCableCode&gt;0&lt;/PeTerminalEquipmentDistrCableCode&gt;&lt;PeTerminalEquipmentType&gt;6&lt;/PeTerminalEquipmentType&gt;&lt;PeTerminalEquipmentCode&gt;VIMAR-PC4-101-13&lt;/PeTerminalEquipmentCode&gt;&lt;PeTerminalEquipmentOpticalTerminalCode&gt;VIMAR-PC4-101-13&lt;/PeTerminalEquipmentOpticalTerminalCode&gt;&lt;PeTerminalEquipmentClientThreadId&gt;0&lt;/PeTerminalEquipmentClientThreadId&gt;&lt;PeTerminalEquipmentCtoFiberId&gt;1&lt;/PeTerminalEquipmentCtoFiberId&gt;&lt;/XA_BROADBAND_DATA&gt;</t>
  </si>
  <si>
    <t>21860474</t>
  </si>
  <si>
    <t>FS202605071152422557_3278</t>
  </si>
  <si>
    <t>9305140314</t>
  </si>
  <si>
    <t>YAMAL ESTEBAN NASIF CONTRERAS</t>
  </si>
  <si>
    <t>94495124</t>
  </si>
  <si>
    <t>0017226960</t>
  </si>
  <si>
    <t>CL   |46|    |     |  |KR   |14|    |     | 69 INT 3 APT 201 APT 201</t>
  </si>
  <si>
    <t>-74.06808983</t>
  </si>
  <si>
    <t>4.63334825</t>
  </si>
  <si>
    <t>3157482776</t>
  </si>
  <si>
    <t>FS202605071152422557</t>
  </si>
  <si>
    <t>1015485237</t>
  </si>
  <si>
    <t>SENDING</t>
  </si>
  <si>
    <t>serialNumber:B014DF17F518 ; WifiSSID:8df13315fcbd ; WifiPassword:0e170e2a6fb2</t>
  </si>
  <si>
    <t>2026-05-13 15:46|SE AUTORIZA GESTION CODIGO QC SIN PERMISO PARA INSTALARFS202605071152422557 3278CL 46 KR 14  69  int 3 APT 201 APT 201CTO TOA  PC2 59 13Encargado Luis hernandez contacto Edificiotorrelargaphhotmail comEdificio TORRE LARGANO ES POSIBLE LLEVAR ACABO LA INSTALACION DEL SERVICIO YA QUE  EDIFICIO NO CUENTA CON RED INTERNA DE MOVISTAR Y TAMPOCO PERMITE REALIZAR INSTALACION POR FACHADA NI POR STRIP  NO PERMITE REALIZAR INSTALACION DESDE ZONA ABIERTA SE DEBE INSTALAR RED INTERNADAGMSNPAINT13526 5|GEOBERTI ANTONIO BELENO#2026-05-13 17:01|13-05-2026 17 01Gestion quiebre. Inicio de Flujo.|App chatbot#</t>
  </si>
  <si>
    <t>17781728500440132</t>
  </si>
  <si>
    <t>CAI_32000010202605071154109809524749</t>
  </si>
  <si>
    <t>&lt;XA_BROADBAND_DATA&gt;&lt;Velocidad&gt;921600&lt;/Velocidad&gt;&lt;TipoIP&gt;DINAMICA&lt;/TipoIP&gt;&lt;ADSL&gt;-&lt;/ADSL&gt;&lt;DireccionIPDSLAM&gt;10.37.80.54&lt;/DireccionIPDSLAM&gt;&lt;UsuarioAcceso&gt;AAF2512704494/1d5981ac4d00&lt;/UsuarioAcceso&gt;&lt;Passwordid&gt;PUHC6EPUZT&lt;/Passwordid&gt;&lt;TechType&gt;FIBRA&lt;/TechType&gt;&lt;OLTCode&gt;OH_BOGHICHRE_I_5800_31000_Chapinero_5&lt;/OLTCode&gt;&lt;OLTRack&gt;5&lt;/OLTRack&gt;&lt;OLTSubRack&gt;34&lt;/OLTSubRack&gt;&lt;OLTBoard&gt;13&lt;/OLTBoard&gt;&lt;OLTPort&gt;3&lt;/OLTPort&gt;&lt;PeSplitterSplitterCode&gt;SS2-59-13&lt;/PeSplitterSplitterCode&gt;&lt;PeTerminalEquipmentDistrCableCode&gt;GT2-59-13&lt;/PeTerminalEquipmentDistrCableCode&gt;&lt;PeTerminalEquipmentType&gt;15&lt;/PeTerminalEquipmentType&gt;&lt;PeTerminalEquipmentCode&gt;PC2-59-13&lt;/PeTerminalEquipmentCode&gt;&lt;PeTerminalEquipmentOpticalTerminalCode&gt;PC2-59-13&lt;/PeTerminalEquipmentOpticalTerminalCode&gt;&lt;PeTerminalEquipmentClientThreadId&gt;62&lt;/PeTerminalEquipmentClientThreadId&gt;&lt;PeTerminalEquipmentCtoFiberId&gt;4&lt;/PeTerminalEquipmentCtoFiberId&gt;&lt;/XA_BROADBAND_DATA&gt;</t>
  </si>
  <si>
    <t>21880212</t>
  </si>
  <si>
    <t>FS202605121335000116_8631</t>
  </si>
  <si>
    <t>MARIA KETTY PANESO RIOS</t>
  </si>
  <si>
    <t>51698043</t>
  </si>
  <si>
    <t>014684564</t>
  </si>
  <si>
    <t>16055968</t>
  </si>
  <si>
    <t>CL   |94|    |     |  |KR   |72|A   |     | 92 CAS 103</t>
  </si>
  <si>
    <t>-74.08639198</t>
  </si>
  <si>
    <t>4.69946573</t>
  </si>
  <si>
    <t>3135874884</t>
  </si>
  <si>
    <t>FS202605121335000116</t>
  </si>
  <si>
    <t>1000218701</t>
  </si>
  <si>
    <t>2026-05-13 17:01|Cliente desiste del servicio indica que en el momento no desea el servicio que en otro momento llama|CARLOS ANDRES MARTINEZ#2026-05-13 17:05|13-05-2026 17 05Gestion quiebre. Inicio de Flujo.|App chatbot#</t>
  </si>
  <si>
    <t>2026-05-13 16:50| TT REAGENDA PARA EL DIA JUEVES 14 DE MAYO AM|LEIDY MIREYA MONTANEZ#</t>
  </si>
  <si>
    <t>1778610950054032</t>
  </si>
  <si>
    <t>CAI_ONT32000010202605121335506872902396</t>
  </si>
  <si>
    <t>&lt;XA_BROADBAND_DATA&gt;&lt;Velocidad&gt;921600&lt;/Velocidad&gt;&lt;TipoIP&gt;DINAMICA&lt;/TipoIP&gt;&lt;ADSL&gt;-&lt;/ADSL&gt;&lt;DireccionIPDSLAM&gt;10.37.60.46&lt;/DireccionIPDSLAM&gt;&lt;UsuarioAcceso&gt;AAF2512717348/92928862bb33&lt;/UsuarioAcceso&gt;&lt;Passwordid&gt;IKLO7PJA9E&lt;/Passwordid&gt;&lt;TechType&gt;FIBRA&lt;/TechType&gt;&lt;OLTCode&gt;OH_BOGHIEOLC_I_5800&lt;/OLTCode&gt;&lt;OLTRack&gt;0&lt;/OLTRack&gt;&lt;OLTSubRack&gt;0&lt;/OLTSubRack&gt;&lt;OLTBoard&gt;0&lt;/OLTBoard&gt;&lt;OLTPort&gt;0&lt;/OLTPort&gt;&lt;PeSplitterSplitterCode&gt;SS7-56-01&lt;/PeSplitterSplitterCode&gt;&lt;PeTerminalEquipmentDistrCableCode&gt;0&lt;/PeTerminalEquipmentDistrCableCode&gt;&lt;PeTerminalEquipmentType&gt;6&lt;/PeTerminalEquipmentType&gt;&lt;PeTerminalEquipmentCode&gt;ESPAN-PC7-56-01&lt;/PeTerminalEquipmentCode&gt;&lt;PeTerminalEquipmentOpticalTerminalCode&gt;ESPAN-PC7-56-01&lt;/PeTerminalEquipmentOpticalTerminalCode&gt;&lt;PeTerminalEquipmentClientThreadId&gt;0&lt;/PeTerminalEquipmentClientThreadId&gt;&lt;PeTerminalEquipmentCtoFiberId&gt;7&lt;/PeTerminalEquipmentCtoFiberId&gt;&lt;/XA_BROADBAND_DATA&gt;</t>
  </si>
  <si>
    <t>21873206</t>
  </si>
  <si>
    <t>FS202605110924274357_1136</t>
  </si>
  <si>
    <t>LILIANA HUERTAS</t>
  </si>
  <si>
    <t>40219577</t>
  </si>
  <si>
    <t>3213457938</t>
  </si>
  <si>
    <t>3113815059</t>
  </si>
  <si>
    <t>CL   |99|    |     |  |KR   |48|    |     | 06</t>
  </si>
  <si>
    <t>-74.06041071</t>
  </si>
  <si>
    <t>4.68705265</t>
  </si>
  <si>
    <t>FS202605110924274357</t>
  </si>
  <si>
    <t>1000783780</t>
  </si>
  <si>
    <t>2026-05-13 12:34|NO ES POSIBLE LLEVAR ACABO LA INSTALACIÃ“N DEL SERVICIO  YA QUE  EDIFICIO NO CUENTA CON RED INTERNA DE MOVISTAR Y TAMPOCO PERMITE REALIZAR INSTALACION POR FACHADA NI POR STRIP  NO PERMITE REALIZAR INSTALACIÃ“N DESDE ZONA ABIERTA SE DEBE INSTALAR RED INTERNA.DAGM-SNPAINT13526-4|NELSON ANDRES VALENCIA#2026-05-13 12:37|13-05-2026 12 37Gestion quiebre. Inicio de Flujo.|App chatbot#</t>
  </si>
  <si>
    <t>17785336550682193</t>
  </si>
  <si>
    <t>CAI_ONT32000010202605111607353155102487</t>
  </si>
  <si>
    <t>&lt;XA_BROADBAND_DATA&gt;&lt;Velocidad&gt;921600&lt;/Velocidad&gt;&lt;TipoIP&gt;DINAMICA&lt;/TipoIP&gt;&lt;ADSL&gt;-&lt;/ADSL&gt;&lt;DireccionIPDSLAM&gt;10.37.54.94&lt;/DireccionIPDSLAM&gt;&lt;UsuarioAcceso&gt;AAF2512712337/5062be99324b&lt;/UsuarioAcceso&gt;&lt;Passwordid&gt;IKD318UM76&lt;/Passwordid&gt;&lt;TechType&gt;FIBRA&lt;/TechType&gt;&lt;OLTCode&gt;OH_BOGALMATG_I_7360&lt;/OLTCode&gt;&lt;OLTRack&gt;0&lt;/OLTRack&gt;&lt;OLTSubRack&gt;0&lt;/OLTSubRack&gt;&lt;OLTBoard&gt;0&lt;/OLTBoard&gt;&lt;OLTPort&gt;0&lt;/OLTPort&gt;&lt;PeSplitterSplitterCode&gt;SS2-38-07&lt;/PeSplitterSplitterCode&gt;&lt;PeTerminalEquipmentDistrCableCode&gt;0&lt;/PeTerminalEquipmentDistrCableCode&gt;&lt;PeTerminalEquipmentType&gt;6&lt;/PeTerminalEquipmentType&gt;&lt;PeTerminalEquipmentCode&gt;MORAT-CT2-38-07&lt;/PeTerminalEquipmentCode&gt;&lt;PeTerminalEquipmentOpticalTerminalCode&gt;MORAT-CT2-38-07&lt;/PeTerminalEquipmentOpticalTerminalCode&gt;&lt;PeTerminalEquipmentClientThreadId&gt;0&lt;/PeTerminalEquipmentClientThreadId&gt;&lt;PeTerminalEquipmentCtoFiberId&gt;5&lt;/PeTerminalEquipmentCtoFiberId&gt;&lt;/XA_BROADBAND_DATA&gt;</t>
  </si>
  <si>
    <t>21877414</t>
  </si>
  <si>
    <t>FS202605111931504542_2220</t>
  </si>
  <si>
    <t>6015281492</t>
  </si>
  <si>
    <t>IPVT:640003804219</t>
  </si>
  <si>
    <t>MONICA MARIA HERRERA VEGA</t>
  </si>
  <si>
    <t>63368129</t>
  </si>
  <si>
    <t>3017048288</t>
  </si>
  <si>
    <t>CL   |124|    |     |  |KR   |19|A   |     | 57 APT 202</t>
  </si>
  <si>
    <t>-74.05053361</t>
  </si>
  <si>
    <t>4.70360016</t>
  </si>
  <si>
    <t>3003237703</t>
  </si>
  <si>
    <t>FS202605111931504542</t>
  </si>
  <si>
    <t>1003193399</t>
  </si>
  <si>
    <t>2026-05-12 15:19|Se autoriza gestiÃ³n por ORDEN DE TRABAJO PLANTA EXTERNA  SUSPENSIONPETICIONFS202605111931504542_2220 DIRECCIONCL 124 19 A 57 APT 202AGRUPACION PARQUE 124TORRE 1se requiere guÃ­a   desde la caja de paso ubicada en el sotano de la torre 1 hasta la caja de paso ubicada en el piso 2 debido a que se encuentra muy saturado y la sonda no pasa como se evidencia en el video DAGM 120526-ODTPE001|LUIS ANGEL VERGARA#2026-05-12 15:20|Se autoriza gestiÃ³n por ORDEN DE TRABAJO PLANTA EXTERNA  SUSPENSIONPETICIONFS202605111931504542_2220 DIRECCIONCL124 19 A 57 APT 202AGRUPACION PARQUE 124TORRE 1se requiere guÃ­a   desde la caja de paso ubicada en el sotano de la torre 1 hasta la caja de paso ubicada en el piso 2 debido a que se encuentra muy saturado y la sonda no pasa como se evidencia en el video DAGM 120526-ODTPE001|LUIS ANGEL VERGARA#</t>
  </si>
  <si>
    <t>17785459550530450</t>
  </si>
  <si>
    <t>CAI_22000010202605111932357180443221</t>
  </si>
  <si>
    <t>&lt;XA_BROADBAND_DATA&gt;&lt;Velocidad&gt;921600&lt;/Velocidad&gt;&lt;TipoIP&gt;DINAMICA&lt;/TipoIP&gt;&lt;ADSL&gt;-&lt;/ADSL&gt;&lt;DireccionIPDSLAM&gt;10.37.70.10&lt;/DireccionIPDSLAM&gt;&lt;UsuarioAcceso&gt;AAF2512715094/3c4d3f6941c1&lt;/UsuarioAcceso&gt;&lt;Passwordid&gt;OLEYL7B919&lt;/Passwordid&gt;&lt;TechType&gt;FIBRA&lt;/TechType&gt;&lt;OLTCode&gt;OH_BOGALBIZA_T_7360_BellaSuiza&lt;/OLTCode&gt;&lt;OLTRack&gt;1&lt;/OLTRack&gt;&lt;OLTSubRack&gt;3&lt;/OLTSubRack&gt;&lt;OLTBoard&gt;LT7&lt;/OLTBoard&gt;&lt;OLTPort&gt;11&lt;/OLTPort&gt;&lt;PeSplitterSplitterCode&gt;SS4-32-06&lt;/PeSplitterSplitterCode&gt;&lt;PeTerminalEquipmentDistrCableCode&gt;GT4-32-06&lt;/PeTerminalEquipmentDistrCableCode&gt;&lt;PeTerminalEquipmentType&gt;15&lt;/PeTerminalEquipmentType&gt;&lt;PeTerminalEquipmentCode&gt;PC4-32-06&lt;/PeTerminalEquipmentCode&gt;&lt;PeTerminalEquipmentOpticalTerminalCode&gt;PC4-32-06&lt;/PeTerminalEquipmentOpticalTerminalCode&gt;&lt;PeTerminalEquipmentClientThreadId&gt;32&lt;/PeTerminalEquipmentClientThreadId&gt;&lt;PeTerminalEquipmentCtoFiberId&gt;4&lt;/PeTerminalEquipmentCtoFiberId&gt;&lt;/XA_BROADBAND_DATA&gt;</t>
  </si>
  <si>
    <t>Se marca al número 3015364707 titular contesta esposa de tt Andris Conrado contesta esposa de tt Andris Conrado//direccion con recibo public es esta KR 87 CL 129C 19 INT 18 direccion fisica  CLL 129F No, 87B-02 direccion fisica no llega recibo a esta direccion llega con  KR 87 como dice la orden//es una casa de 4 pisos 1 solo contador es unifamiliar//tt dice ya cuenta con recibo publico debe tenerlo impreso//aplica para agendar//Con respecto a la cita anterior, hubo algún inconveniente durante el proceso de instalacióntt dice que el tecnico no instalo servicio porque dice que no coincide direccion//valida con recibo publico direccion correcta//barrio VILLA ALCAZAR//agendador muestra como si ya se hubiera corregido el tema de la direccion SUSPENSION DESDE TOA QC-DIRECCION ERRADA//valida datos ok se agenda APC para mañana en AM    indica que es una casa de barrio sin administración, con 4 pisos, con Contadores Compartidos, se valida datos correctos se agenda para el día 2026-05-14 en la franja AM 700 a.m. - 1200 p.m. Gestiona JLCR 13/5/2026</t>
  </si>
  <si>
    <t>21872797</t>
  </si>
  <si>
    <t>FS202605110656493852_8413</t>
  </si>
  <si>
    <t>CARLOS DAVID CAMPUZANO JIMENEZ</t>
  </si>
  <si>
    <t>1065660756</t>
  </si>
  <si>
    <t>KR   |87|    |     |  |CL   |129|C   |     | 19 INT 18 APT 1 APT 1</t>
  </si>
  <si>
    <t>-74.08535556</t>
  </si>
  <si>
    <t>4.72420335</t>
  </si>
  <si>
    <t>3015364707</t>
  </si>
  <si>
    <t>1068671287</t>
  </si>
  <si>
    <t>2026-05-14 08:22|Buen dÃ­a Orden FS202605110656493852_8413Se hace presencia en el predio y se confirma que los datos de la direcciÃ³n no coinciden.Ya que la TT reside en la siguiente cuadra .Y la casa que nos indica queda al costado derecho con complementos imparesY el complemento que refleja en el Toa es par .En lo cual no se evidencia casa construida sino un lote vacÃ­o.Por otra parte la TT no cuenta con recibo pÃºblico. Tiene una foto de un recibo que le envÃ­o el asesor comercial y la casa no cuenta placa de direcciÃ³n legibleSino hecha a mano en un pedazo de cartÃ³n |CARLOS EDUARDO LOPEZ#2026-05-14 08:32|14-05-2026 08 32Gestion quiebre. Inicio de Flujo.|App chatbot#2026-05-14 08:34|14-05-2026 08 34Gestion quiebre. Inicio de Flujo.|App chatbot#</t>
  </si>
  <si>
    <t>2026-05-11 14:46|TT indica que la direccion es esta KR 87 CL 129C 19 INT 18 pero no existe se pide recibo y no tiene predio sin placa no se localiza|RICARDO ANDRES ALVINO#2026-05-13 08:24|Se marca al nÃºmero 3015364707 titular contesta esposa de tt Andris Conrado contesta esposa de tt Andris Conrado//direccion con recibo public es esta KR 87 CL 129C 19 INT 18 direccion fisica  CLL 129F No 87B-02 direccion fisica no llega recibo a esta direccion llega con  KR 87 como dice la orden//es una casa de 4 pisos 1 solo contador es unifamiliar//tt dice ya cuenta con recibo publico debe tenerlo impreso//aplica para agendar//Con respecto a la cita anterior hubo algÃºn inconveniente durante el proceso de instalaciÃ³ntt dice que el tecnico no instalo servicio porque dice que no coincide direccion//valida con recibo publico direccion correcta//barrio VILLA ALCAZAR//agendador muestra como si ya se hubiera corregido el tema de la direccion SUSPENSION DESDE TOA QC-DIRECCION ERRADA//valida datos ok se agenda APC para maÃ±ana en AM    indica que es una casa de barrio sin administraciÃ³n con 4 pisos con Contadores Compartidos se valida datos correctos se agenda para el dÃ­a 2026-05-14 en la franja AM 700 a.m. - 1200 p.m. Gestiona JLCR 13/5/2026|JORGE LUIS CANTILLO#</t>
  </si>
  <si>
    <t>17785006650530178</t>
  </si>
  <si>
    <t>CAI_ONT32000010202605110657459185585918</t>
  </si>
  <si>
    <t>&lt;XA_BROADBAND_DATA&gt;&lt;Velocidad&gt;921600&lt;/Velocidad&gt;&lt;TipoIP&gt;DINAMICA&lt;/TipoIP&gt;&lt;ADSL&gt;-&lt;/ADSL&gt;&lt;DireccionIPDSLAM&gt;10.37.65.250&lt;/DireccionIPDSLAM&gt;&lt;UsuarioAcceso&gt;AAF2512712014/584b808588d2&lt;/UsuarioAcceso&gt;&lt;Passwordid&gt;VA14QFVBL9&lt;/Passwordid&gt;&lt;TechType&gt;FIBRA&lt;/TechType&gt;&lt;OLTCode&gt;OH_BOGALVRIJ_I_7360&lt;/OLTCode&gt;&lt;OLTRack&gt;0&lt;/OLTRack&gt;&lt;OLTSubRack&gt;0&lt;/OLTSubRack&gt;&lt;OLTBoard&gt;0&lt;/OLTBoard&gt;&lt;OLTPort&gt;0&lt;/OLTPort&gt;&lt;PeSplitterSplitterCode&gt;SS8-51-22&lt;/PeSplitterSplitterCode&gt;&lt;PeTerminalEquipmentDistrCableCode&gt;0&lt;/PeTerminalEquipmentDistrCableCode&gt;&lt;PeTerminalEquipmentType&gt;6&lt;/PeTerminalEquipmentType&gt;&lt;PeTerminalEquipmentCode&gt;VIMAR-CT7/8-51-22&lt;/PeTerminalEquipmentCode&gt;&lt;PeTerminalEquipmentOpticalTerminalCode&gt;VIMAR-CT7/8-51-22&lt;/PeTerminalEquipmentOpticalTerminalCode&gt;&lt;PeTerminalEquipmentClientThreadId&gt;0&lt;/PeTerminalEquipmentClientThreadId&gt;&lt;PeTerminalEquipmentCtoFiberId&gt;3&lt;/PeTerminalEquipmentCtoFiberId&gt;&lt;/XA_BROADBAND_DATA&gt;</t>
  </si>
  <si>
    <t>21870690</t>
  </si>
  <si>
    <t>FS202605091521583846_4919</t>
  </si>
  <si>
    <t>JOHN EDGAR CASTELLANOS PARRA</t>
  </si>
  <si>
    <t>1005293881</t>
  </si>
  <si>
    <t>3138031590</t>
  </si>
  <si>
    <t>KR   |12|    |     |  |CL   |13|    |     | 17</t>
  </si>
  <si>
    <t>-74.07816394666</t>
  </si>
  <si>
    <t>4.6027173533333</t>
  </si>
  <si>
    <t>3144677150</t>
  </si>
  <si>
    <t>FS202605091521583846</t>
  </si>
  <si>
    <t>1081907434</t>
  </si>
  <si>
    <t>2026-05-11 18:05|Se llega a predio se vÃ¡lida el servicio TT desea agendar para el dÃ­a de maÃ±ana ya que el centro comercial lo cierran alas 630 y nadie se queda en el local |BRAYAN LEANDRO MUNOZ#2026-05-11 18:07|Reagendamiento de cita. inicio de flujo|App chatbot#2026-05-11 18:07|Reagendamiento de cita. se va a realizar la llamada al cliente|App chatbot#2026-05-14 16:22|Se Valida El Servicio Ya Que Va Para El Centro Comercial Kimberly Pero Viene Sin Complemento.  Ya Que Va Para El Local 66 Pero Le Indicamos Al Titular Que Necesitamos AlgÃºn Recibo PÃºblico Y Nos Indica Que No Cuenta Con Ningun Recibo PÃºblico. No SÃ© Puede Realizar La InstalaciÃ³n Por Error En Complemento |SILFRIDO JOSE MARTINEZ#</t>
  </si>
  <si>
    <t>2026-05-11 19:50|se suspende por horario no permite gestion|DIANA YORLETH HERNADEZ#</t>
  </si>
  <si>
    <t>17783581550550222</t>
  </si>
  <si>
    <t>CAI_ONT32000010202605091522353170962139</t>
  </si>
  <si>
    <t>&lt;XA_BROADBAND_DATA&gt;&lt;Velocidad&gt;921600&lt;/Velocidad&gt;&lt;TipoIP&gt;DINAMICA&lt;/TipoIP&gt;&lt;ADSL&gt;-&lt;/ADSL&gt;&lt;DireccionIPDSLAM&gt;10.37.53.198&lt;/DireccionIPDSLAM&gt;&lt;UsuarioAcceso&gt;AAF2512711590/29bdf8d5df78&lt;/UsuarioAcceso&gt;&lt;Passwordid&gt;T68UMU7GLO&lt;/Passwordid&gt;&lt;TechType&gt;FIBRA&lt;/TechType&gt;&lt;OLTCode&gt;OH_BOGALCTRD_I_7360&lt;/OLTCode&gt;&lt;OLTRack&gt;0&lt;/OLTRack&gt;&lt;OLTSubRack&gt;0&lt;/OLTSubRack&gt;&lt;OLTBoard&gt;0&lt;/OLTBoard&gt;&lt;OLTPort&gt;0&lt;/OLTPort&gt;&lt;PeSplitterSplitterCode&gt;SS1-87-06&lt;/PeSplitterSplitterCode&gt;&lt;PeTerminalEquipmentDistrCableCode&gt;0&lt;/PeTerminalEquipmentDistrCableCode&gt;&lt;PeTerminalEquipmentType&gt;6&lt;/PeTerminalEquipmentType&gt;&lt;PeTerminalEquipmentCode&gt;CENTR-PC1-87-06&lt;/PeTerminalEquipmentCode&gt;&lt;PeTerminalEquipmentOpticalTerminalCode&gt;CENTR-PC1-87-06&lt;/PeTerminalEquipmentOpticalTerminalCode&gt;&lt;PeTerminalEquipmentClientThreadId&gt;0&lt;/PeTerminalEquipmentClientThreadId&gt;&lt;PeTerminalEquipmentCtoFiberId&gt;8&lt;/PeTerminalEquipmentCtoFiberId&gt;&lt;/XA_BROADBAND_DATA&gt;</t>
  </si>
  <si>
    <t>21872868</t>
  </si>
  <si>
    <t>FS202605110812074335_9867</t>
  </si>
  <si>
    <t>CRISTIN DAVID CORREA GIRALDO</t>
  </si>
  <si>
    <t>1094925361</t>
  </si>
  <si>
    <t>KR   |8|A   |     |e |CL   |28|    |     |s 40</t>
  </si>
  <si>
    <t>-74.08550945</t>
  </si>
  <si>
    <t>4.56221954</t>
  </si>
  <si>
    <t>3112308547</t>
  </si>
  <si>
    <t>FS202605110812074335</t>
  </si>
  <si>
    <t>1019106335</t>
  </si>
  <si>
    <t>2026-05-11 16:35|Reporte de daÃ±o masivo. Inicio de flujo|App chatbot#2026-05-11 16:41|Reporte de daÃ±o masivo. Inicio de flujo|App chatbot#2026-05-11 16:45|Reporte de daÃ±o masivo. Inicio de flujo|App chatbot#2026-05-11 16:56|Reporte de daÃ±o masivo. Inicio de flujo|App chatbot#2026-05-11 17:13|Potencia atenuada en -25 |BRAYAN STIVEN VALBUENA#</t>
  </si>
  <si>
    <t>2026-05-11 17:01|FS202605110812074335_9867TKAA110526FO-EX016BV|CARLOS ANDRES ALVAREZ#</t>
  </si>
  <si>
    <t>17785051750620319</t>
  </si>
  <si>
    <t>CAI_ONT32000010202605110812555152386306</t>
  </si>
  <si>
    <t>&lt;XA_BROADBAND_DATA&gt;&lt;Velocidad&gt;921600&lt;/Velocidad&gt;&lt;TipoIP&gt;DINAMICA&lt;/TipoIP&gt;&lt;ADSL&gt;-&lt;/ADSL&gt;&lt;DireccionIPDSLAM&gt;10.37.52.150&lt;/DireccionIPDSLAM&gt;&lt;UsuarioAcceso&gt;AAF2512712112/fd92cca7fe86&lt;/UsuarioAcceso&gt;&lt;Passwordid&gt;HJGLOSBO8U&lt;/Passwordid&gt;&lt;TechType&gt;FIBRA&lt;/TechType&gt;&lt;OLTCode&gt;OH_BOGHIMCOS_I_5800&lt;/OLTCode&gt;&lt;OLTRack&gt;0&lt;/OLTRack&gt;&lt;OLTSubRack&gt;0&lt;/OLTSubRack&gt;&lt;OLTBoard&gt;0&lt;/OLTBoard&gt;&lt;OLTPort&gt;0&lt;/OLTPort&gt;&lt;PeSplitterSplitterCode&gt;SS6-91-11&lt;/PeSplitterSplitterCode&gt;&lt;PeTerminalEquipmentDistrCableCode&gt;0&lt;/PeTerminalEquipmentDistrCableCode&gt;&lt;PeTerminalEquipmentType&gt;6&lt;/PeTerminalEquipmentType&gt;&lt;PeTerminalEquipmentCode&gt;MARRU-CTA6-91-11&lt;/PeTerminalEquipmentCode&gt;&lt;PeTerminalEquipmentOpticalTerminalCode&gt;MARRU-CTA6-91-11&lt;/PeTerminalEquipmentOpticalTerminalCode&gt;&lt;PeTerminalEquipmentClientThreadId&gt;0&lt;/PeTerminalEquipmentClientThreadId&gt;&lt;PeTerminalEquipmentCtoFiberId&gt;1&lt;/PeTerminalEquipmentCtoFiberId&gt;&lt;/XA_BROADBAND_DATA&gt;</t>
  </si>
  <si>
    <t>SE AGENDA SEGUN SOLICITUD EN LA LLAMADA AL CLIENTE; GESTIONA ANA LOPEZ  12/05/2026.</t>
  </si>
  <si>
    <t>21873775</t>
  </si>
  <si>
    <t>FS202605111047264255_5791</t>
  </si>
  <si>
    <t>9506180126</t>
  </si>
  <si>
    <t>MALA GROUP SAS</t>
  </si>
  <si>
    <t>901713378-7</t>
  </si>
  <si>
    <t>3227994139</t>
  </si>
  <si>
    <t>MAURICIO RINCON FIGUEROA</t>
  </si>
  <si>
    <t>KR   |19|    |     |  |CL   |122|    |     | 53 LCA 73</t>
  </si>
  <si>
    <t>-74.04954951</t>
  </si>
  <si>
    <t>4.70273964</t>
  </si>
  <si>
    <t>FS202605111047264255</t>
  </si>
  <si>
    <t>85272158</t>
  </si>
  <si>
    <t>2026-05-14 12:59|SE AUTORIZA GESTION CODEdificio SANTA BÃRBARANO ES POSIBLE LLEVAR ACABO LA INSTALACIÃ“N DEL SERVICIO  YA QUE  EDIFICIO NO CUENTA CON RED INTERNA DE MOVISTAR Y TAMPOCO PERMITE REALIZAR INSTALACION POR FACHADA NI POR STRIP  NO PERMITE REALIZAR INSTALACIÃ“N DESDE ZONA ABIERTA SE DEBE INSTALAR RED INTERNA DAGM SNPAINT60526 3|WILFRIDO VELAIDES ROBLES#2026-05-14 13:05|Se autoriza gestiÃ³n cÃ³digo qc sin permiso para instalar encargado no permiten dar datos del administrador edificio Santa BÃ¡rbara no es posible llevar a cabo la instalaciÃ³n del servicio ya quÃ© edificio no cuenta con red interna de Movistar tampoco permite realizar instalaciÃ³n por fachada y por no permite realizar instalaciÃ³n desde zona abierta se debe instalar Rd internaDAGM -SNPAINT60526 -3|WILFRIDO VELAIDES ROBLES#2026-05-14 14:06|14-05-2026 14 06Gestion quiebre. Inicio de Flujo.|App chatbot#</t>
  </si>
  <si>
    <t>2026-05-13 15:42|EN COMUNICACION CON TT RECIBE MAÃ‘ANA AM|JULIETH NATALY ACERO#</t>
  </si>
  <si>
    <t>17785310150681857</t>
  </si>
  <si>
    <t>CAI_32000010202605111523355353715991</t>
  </si>
  <si>
    <t>&lt;XA_BROADBAND_DATA&gt;&lt;Velocidad&gt;921600&lt;/Velocidad&gt;&lt;TipoIP&gt;DINAMICA&lt;/TipoIP&gt;&lt;ADSL&gt;-&lt;/ADSL&gt;&lt;DireccionIPDSLAM&gt;10.37.70.10&lt;/DireccionIPDSLAM&gt;&lt;UsuarioAcceso&gt;AAF2512712616/9f1fbf636e54&lt;/UsuarioAcceso&gt;&lt;Passwordid&gt;UFOBC9SOYI&lt;/Passwordid&gt;&lt;TechType&gt;FIBRA&lt;/TechType&gt;&lt;OLTCode&gt;OH_BOGALBIZA_T_7360_BellaSuiza&lt;/OLTCode&gt;&lt;OLTRack&gt;1&lt;/OLTRack&gt;&lt;OLTSubRack&gt;3&lt;/OLTSubRack&gt;&lt;OLTBoard&gt;LT5&lt;/OLTBoard&gt;&lt;OLTPort&gt;13&lt;/OLTPort&gt;&lt;PeSplitterSplitterCode&gt;SS1-34-05&lt;/PeSplitterSplitterCode&gt;&lt;PeTerminalEquipmentDistrCableCode&gt;GT1-34-05&lt;/PeTerminalEquipmentDistrCableCode&gt;&lt;PeTerminalEquipmentType&gt;6&lt;/PeTerminalEquipmentType&gt;&lt;PeTerminalEquipmentCode&gt;CT1-34-05&lt;/PeTerminalEquipmentCode&gt;&lt;PeTerminalEquipmentOpticalTerminalCode&gt;CT1-34-05&lt;/PeTerminalEquipmentOpticalTerminalCode&gt;&lt;PeTerminalEquipmentClientThreadId&gt;2&lt;/PeTerminalEquipmentClientThreadId&gt;&lt;PeTerminalEquipmentCtoFiberId&gt;1&lt;/PeTerminalEquipmentCtoFiberId&gt;&lt;/XA_BROADBAND_DATA&gt;</t>
  </si>
  <si>
    <t>21882976</t>
  </si>
  <si>
    <t>FS202605130747040230_3695</t>
  </si>
  <si>
    <t>Contratista solicita adelantar - Futuro - 14/05/2026 AM - Formulario CONTRATISTA - Gestiona Katherin Gutierrez 13/05/2026 null</t>
  </si>
  <si>
    <t>8409170648</t>
  </si>
  <si>
    <t>PASTOR ELIAS GARCIA cardenas</t>
  </si>
  <si>
    <t>79443565</t>
  </si>
  <si>
    <t>3209903263</t>
  </si>
  <si>
    <t>3127740530</t>
  </si>
  <si>
    <t>CL   |51|    |     |  |KR   |6|    |     | 19</t>
  </si>
  <si>
    <t>-74.06302793</t>
  </si>
  <si>
    <t>4.63698881</t>
  </si>
  <si>
    <t>3107873545</t>
  </si>
  <si>
    <t>2026-05-13 16:24|Se autoriza gestiÃ³n por ORDEN DE TRABAJO PLANTA EXTERNA / SUSPENSIONPETICION FS202605130747040230_3695DIRECCION CL 51 / 6 19Se requiere instalaciÃ³n de tuberÃ­a desde la camara 2F1 hasta las rejas de color negro que se encuentra al lado de la iglesea para poder pasar el drop e ingresar a este la fibra ya que no se tiene ruta canalizada y la seÃ±ora Sandra espitia TEL  317 7433669 autoriza dejar el drop expuesro.DAGM130526-ODTPE04|JESUS DAVID VARGAS#</t>
  </si>
  <si>
    <t>17786764900540194</t>
  </si>
  <si>
    <t>CAI_32000010202605130748104919362833</t>
  </si>
  <si>
    <t>&lt;XA_BROADBAND_DATA&gt;&lt;Velocidad&gt;921600&lt;/Velocidad&gt;&lt;TipoIP&gt;DINAMICA&lt;/TipoIP&gt;&lt;ADSL&gt;-&lt;/ADSL&gt;&lt;DireccionIPDSLAM&gt;10.37.80.54&lt;/DireccionIPDSLAM&gt;&lt;UsuarioAcceso&gt;AAF2512719224/43d80cbe8d39&lt;/UsuarioAcceso&gt;&lt;Passwordid&gt;4PYPSNOEX1&lt;/Passwordid&gt;&lt;TechType&gt;FIBRA&lt;/TechType&gt;&lt;OLTCode&gt;OH_BOGHICHRE_I_5800_31000_Chapinero_5&lt;/OLTCode&gt;&lt;OLTRack&gt;5&lt;/OLTRack&gt;&lt;OLTSubRack&gt;34&lt;/OLTSubRack&gt;&lt;OLTBoard&gt;2&lt;/OLTBoard&gt;&lt;OLTPort&gt;4&lt;/OLTPort&gt;&lt;PeSplitterSplitterCode&gt;SS6-49-11&lt;/PeSplitterSplitterCode&gt;&lt;PeTerminalEquipmentDistrCableCode&gt;GT6-49-11&lt;/PeTerminalEquipmentDistrCableCode&gt;&lt;PeTerminalEquipmentType&gt;6&lt;/PeTerminalEquipmentType&gt;&lt;PeTerminalEquipmentCode&gt;CT6-49-11&lt;/PeTerminalEquipmentCode&gt;&lt;PeTerminalEquipmentOpticalTerminalCode&gt;CT6-49-11&lt;/PeTerminalEquipmentOpticalTerminalCode&gt;&lt;PeTerminalEquipmentClientThreadId&gt;37&lt;/PeTerminalEquipmentClientThreadId&gt;&lt;PeTerminalEquipmentCtoFiberId&gt;3&lt;/PeTerminalEquipmentCtoFiberId&gt;&lt;/XA_BROADBAND_DATA&gt;</t>
  </si>
  <si>
    <t>21884745</t>
  </si>
  <si>
    <t>FS202605131232550371_7120</t>
  </si>
  <si>
    <t>Por favor llamarme por whatssap o escribirme cuando estén a fuera 322-605-5383 yo autorizo porque la señal es mala y puede ser q no entre la llamada normal por eso autorizo q se comuniquen por medio de whatssap  Por favor escribirme a mi número 322-605-5383 por whatssap o llamar por whatssap teniendo en cuenta q mi señal no esta buena en mi celular autorizo q se comuniquen por whatssap</t>
  </si>
  <si>
    <t>0203120205</t>
  </si>
  <si>
    <t>TANIA CAMILA LOZANO</t>
  </si>
  <si>
    <t>1030644541</t>
  </si>
  <si>
    <t>CL   |82|    |     |  |KR   |107|    |     | 27</t>
  </si>
  <si>
    <t>-74.11371284</t>
  </si>
  <si>
    <t>4.71777748</t>
  </si>
  <si>
    <t>3226055383</t>
  </si>
  <si>
    <t>FS202605131232550371</t>
  </si>
  <si>
    <t>1071987172</t>
  </si>
  <si>
    <t>2026-05-14 10:57|14-05-2026 10 57Gestion quiebre. Inicio de Flujo.|App chatbot#</t>
  </si>
  <si>
    <t>17786936200770273</t>
  </si>
  <si>
    <t>CAI_32000010202605131233408986686035</t>
  </si>
  <si>
    <t>&lt;XA_BROADBAND_DATA&gt;&lt;Velocidad&gt;921600&lt;/Velocidad&gt;&lt;TipoIP&gt;DINAMICA&lt;/TipoIP&gt;&lt;ADSL&gt;-&lt;/ADSL&gt;&lt;DireccionIPDSLAM&gt;10.37.60.130&lt;/DireccionIPDSLAM&gt;&lt;UsuarioAcceso&gt;AAF2512720285/d8699a0bc19e&lt;/UsuarioAcceso&gt;&lt;Passwordid&gt;VVIGGJ5AQZ&lt;/Passwordid&gt;&lt;TechType&gt;FIBRA&lt;/TechType&gt;&lt;OLTCode&gt;OH_BOGHIEOLD_I_5800_23106_LaEspanola_4&lt;/OLTCode&gt;&lt;OLTRack&gt;4&lt;/OLTRack&gt;&lt;OLTSubRack&gt;14&lt;/OLTSubRack&gt;&lt;OLTBoard&gt;7&lt;/OLTBoard&gt;&lt;OLTPort&gt;13&lt;/OLTPort&gt;&lt;PeSplitterSplitterCode&gt;SS7-30-20&lt;/PeSplitterSplitterCode&gt;&lt;PeTerminalEquipmentDistrCableCode&gt;GT7-30-20&lt;/PeTerminalEquipmentDistrCableCode&gt;&lt;PeTerminalEquipmentType&gt;6&lt;/PeTerminalEquipmentType&gt;&lt;PeTerminalEquipmentCode&gt;CT7-30-20&lt;/PeTerminalEquipmentCode&gt;&lt;PeTerminalEquipmentOpticalTerminalCode&gt;CT7-30-20&lt;/PeTerminalEquipmentOpticalTerminalCode&gt;&lt;PeTerminalEquipmentClientThreadId&gt;44&lt;/PeTerminalEquipmentClientThreadId&gt;&lt;PeTerminalEquipmentCtoFiberId&gt;5&lt;/PeTerminalEquipmentCtoFiberId&gt;&lt;/XA_BROADBAND_DATA&gt;</t>
  </si>
  <si>
    <t>21881568</t>
  </si>
  <si>
    <t>FS202605121642030257_9338</t>
  </si>
  <si>
    <t>EVAN ANDRES CASTRO LUNA</t>
  </si>
  <si>
    <t>1071429071</t>
  </si>
  <si>
    <t>3024203457</t>
  </si>
  <si>
    <t>KR   |65|    |     |  |CL   |94|A   |     | 63 INT 2</t>
  </si>
  <si>
    <t>-74.07093762</t>
  </si>
  <si>
    <t>4.68609832</t>
  </si>
  <si>
    <t>FS202605121642030257</t>
  </si>
  <si>
    <t>2026-05-14 18:28|Reagendamiento de cita. se va a realizar la llamada al cliente|App chatbot#2026-05-14 18:30|Orden se reagenda para el dÃ­a de maÃ±ana a peticiÃ³n del usuario|WILFRIDO VELAIDES ROBLES#2026-05-14 18:34|Reagendamiento de cita. Cliente no respondio la llamada IVR|App chatbot#2026-05-14 18:35|Reagendamiento de cita. se va a realizar la llamada al cliente|App chatbot#2026-05-14 19:51|14-05-2026 19 51Gestion quiebre. Inicio de Flujo.|App chatbot#</t>
  </si>
  <si>
    <t>17786845600570261</t>
  </si>
  <si>
    <t>CAI_ONT32000010202605131002402738931679</t>
  </si>
  <si>
    <t>&lt;XA_BROADBAND_DATA&gt;&lt;Velocidad&gt;921600&lt;/Velocidad&gt;&lt;TipoIP&gt;DINAMICA&lt;/TipoIP&gt;&lt;ADSL&gt;-&lt;/ADSL&gt;&lt;DireccionIPDSLAM&gt;10.37.60.42&lt;/DireccionIPDSLAM&gt;&lt;UsuarioAcceso&gt;AAF2512717800/09131258346b&lt;/UsuarioAcceso&gt;&lt;Passwordid&gt;S21KJE2T2Q&lt;/Passwordid&gt;&lt;TechType&gt;FIBRA&lt;/TechType&gt;&lt;OLTCode&gt;OH_BOGHIMATE_I_5800&lt;/OLTCode&gt;&lt;OLTRack&gt;0&lt;/OLTRack&gt;&lt;OLTSubRack&gt;0&lt;/OLTSubRack&gt;&lt;OLTBoard&gt;0&lt;/OLTBoard&gt;&lt;OLTPort&gt;0&lt;/OLTPort&gt;&lt;PeSplitterSplitterCode&gt;SS2-46-11&lt;/PeSplitterSplitterCode&gt;&lt;PeTerminalEquipmentDistrCableCode&gt;0&lt;/PeTerminalEquipmentDistrCableCode&gt;&lt;PeTerminalEquipmentType&gt;6&lt;/PeTerminalEquipmentType&gt;&lt;PeTerminalEquipmentCode&gt;MORAT-CT2-46-11&lt;/PeTerminalEquipmentCode&gt;&lt;PeTerminalEquipmentOpticalTerminalCode&gt;MORAT-CT2-46-11&lt;/PeTerminalEquipmentOpticalTerminalCode&gt;&lt;PeTerminalEquipmentClientThreadId&gt;0&lt;/PeTerminalEquipmentClientThreadId&gt;&lt;PeTerminalEquipmentCtoFiberId&gt;8&lt;/PeTerminalEquipmentCtoFiberId&gt;&lt;/XA_BROADBAND_DATA&gt;</t>
  </si>
  <si>
    <t>21884348</t>
  </si>
  <si>
    <t>FS202605131142420234_3153</t>
  </si>
  <si>
    <t>6015292178</t>
  </si>
  <si>
    <t>IPVT:640003806420</t>
  </si>
  <si>
    <t>JUAN MANUEL APONTE CASTELLANOS</t>
  </si>
  <si>
    <t>19410735</t>
  </si>
  <si>
    <t>0012334648</t>
  </si>
  <si>
    <t>CL   |1|D   |     |  |KR   |5|    |     | 45 BQU 1 APT 101 APT 101</t>
  </si>
  <si>
    <t>-74.07912874</t>
  </si>
  <si>
    <t>4.58682079</t>
  </si>
  <si>
    <t>3054569193</t>
  </si>
  <si>
    <t>OH_BOGHICTRO_I_5800</t>
  </si>
  <si>
    <t>FS202605131142420234</t>
  </si>
  <si>
    <t>1013595813</t>
  </si>
  <si>
    <t>2026-05-14 17:22|Se autoriza gestiÃ³n por QT - RECURSOS MAL APROVISIONADOS / SUSPENSIONFS202605131142420234_3153CL 1D KR 54 5 BQU 1 APT 101 APT 101CTO TOA CT7/8-58-03No se puede realizar la instalaciÃ³n ya que LA CTO DE TOA CT7/8-58-03 se encuentra en otro costado y  no se cuenta con viabilidad para pasar la fibra se valida y se tiene la CTO CT2/3 46-03  la cual sirve para la instalaciÃ³n ya que se cuenta con la viabilidad.KS140526-RM45DEJAR NOTAS CLARAS Y COMPLETAS EN TOA POR FAVOR|ALEXANDER BAQUERO ROBAYO#</t>
  </si>
  <si>
    <t>17786907850540392</t>
  </si>
  <si>
    <t>CAI_ONT22000010202605131146253295662696</t>
  </si>
  <si>
    <t>&lt;XA_BROADBAND_DATA&gt;&lt;Velocidad&gt;921600&lt;/Velocidad&gt;&lt;TipoIP&gt;DINAMICA&lt;/TipoIP&gt;&lt;ADSL&gt;-&lt;/ADSL&gt;&lt;DireccionIPDSLAM&gt;10.37.52.90&lt;/DireccionIPDSLAM&gt;&lt;UsuarioAcceso&gt;AAF2512719755/deb55fe7128e&lt;/UsuarioAcceso&gt;&lt;Passwordid&gt;R2NLBCH73B&lt;/Passwordid&gt;&lt;TechType&gt;FIBRA&lt;/TechType&gt;&lt;OLTCode&gt;OH_BOGHICTRO_I_5800&lt;/OLTCode&gt;&lt;OLTRack&gt;0&lt;/OLTRack&gt;&lt;OLTSubRack&gt;0&lt;/OLTSubRack&gt;&lt;OLTBoard&gt;0&lt;/OLTBoard&gt;&lt;OLTPort&gt;0&lt;/OLTPort&gt;&lt;PeSplitterSplitterCode&gt;SS7-58-03&lt;/PeSplitterSplitterCode&gt;&lt;PeTerminalEquipmentDistrCableCode&gt;0&lt;/PeTerminalEquipmentDistrCableCode&gt;&lt;PeTerminalEquipmentType&gt;6&lt;/PeTerminalEquipmentType&gt;&lt;PeTerminalEquipmentCode&gt;CENTR-CT7/8-58-03&lt;/PeTerminalEquipmentCode&gt;&lt;PeTerminalEquipmentOpticalTerminalCode&gt;CENTR-CT7/8-58-03&lt;/PeTerminalEquipmentOpticalTerminalCode&gt;&lt;PeTerminalEquipmentClientThreadId&gt;0&lt;/PeTerminalEquipmentClientThreadId&gt;&lt;PeTerminalEquipmentCtoFiberId&gt;5&lt;/PeTerminalEquipmentCtoFiberId&gt;&lt;/XA_BROADBAND_DATA&gt;</t>
  </si>
  <si>
    <t>21884733</t>
  </si>
  <si>
    <t>FS202605131230530280_7915</t>
  </si>
  <si>
    <t>GERSON RICARDO BALLESTEROS GARCIA</t>
  </si>
  <si>
    <t>88030987</t>
  </si>
  <si>
    <t>KR   |57|    |     |  |CL   |117|D   |     | 49 APT 302</t>
  </si>
  <si>
    <t>-74.06815241</t>
  </si>
  <si>
    <t>4.70466435</t>
  </si>
  <si>
    <t>3213088241</t>
  </si>
  <si>
    <t>FS202605131230530280</t>
  </si>
  <si>
    <t>1023880323</t>
  </si>
  <si>
    <t>2026-05-14 17:12|FS202605131230530280_7915 se llega a la orden datos correctosMORAT-PC1-59-09 se encuentra en e  SÃ³tano  1  al lado derecho al fondo  se nesista de una guÃ­a desde donde se encuentra la pc hasta la caja de reparticiÃ³n hacia las torres y de ahy de la caja   de reparticiÃ³n hasta el 1 piso de torre izquierda para poder Entrega el. Servicio  se le informa al titular  3213088241 Gerson no se puede entregar el servicio hasta que dejen guÃ­a  por partÃ© de planta externa ya que por la tuberÃ­a pasan las conexiones la cito fonia y demÃ¡s  ductos ostruidos|JHON ALEXANDER SALAMANCA#2026-05-14 17:41|Se autoriza gestiÃ³n por ORDEN DE TRABAJO PLANTA EXTERNA SUSPENSIONPETICION FS202605131230530280_7915 KR  d57e7ad6b4e2  CL  117 D 49 APT 302Se requiere guÃ­a desde donde se encuentra la pc hasta la caja de reparticiÃ³n hacia las torres y de ahÃ­ de la caja de reparticiÃ³n hasta el 1 piso de torre izquierda ya que al momento de sondear no pasa como se visualiza en el vÃ­deo KS140526-ODTPE064|JHON ALEXANDER SALAMANCA#</t>
  </si>
  <si>
    <t>2026-05-14 17:41|PETICION FS202605131230530280_7915 KR 57 CL 117 D 49 APT 302Se requiere guÃ­a desde donde se encuentra la pc hasta la caja de reparticiÃ³n hacia las torres y de ahÃ­ de la caja de reparticiÃ³n hasta el 1 piso de torre izquierda ya que al momento de sondear no pasa como se visualiza en el vÃ­deo.KS140526-ODTPE064|LEIDY MIREYA MONTANEZ#</t>
  </si>
  <si>
    <t>17786935050720385</t>
  </si>
  <si>
    <t>CAI_ONT32000010202605131231456806810857</t>
  </si>
  <si>
    <t>&lt;XA_BROADBAND_DATA&gt;&lt;Velocidad&gt;921600&lt;/Velocidad&gt;&lt;TipoIP&gt;DINAMICA&lt;/TipoIP&gt;&lt;ADSL&gt;-&lt;/ADSL&gt;&lt;DireccionIPDSLAM&gt;10.37.54.94&lt;/DireccionIPDSLAM&gt;&lt;UsuarioAcceso&gt;AAF2512719918/dbd1baa2eefc&lt;/UsuarioAcceso&gt;&lt;Passwordid&gt;8PV86A8OTR&lt;/Passwordid&gt;&lt;TechType&gt;FIBRA&lt;/TechType&gt;&lt;OLTCode&gt;OH_BOGALMATG_I_7360&lt;/OLTCode&gt;&lt;OLTRack&gt;0&lt;/OLTRack&gt;&lt;OLTSubRack&gt;0&lt;/OLTSubRack&gt;&lt;OLTBoard&gt;0&lt;/OLTBoard&gt;&lt;OLTPort&gt;0&lt;/OLTPort&gt;&lt;PeSplitterSplitterCode&gt;SS1-15-09&lt;/PeSplitterSplitterCode&gt;&lt;PeTerminalEquipmentDistrCableCode&gt;0&lt;/PeTerminalEquipmentDistrCableCode&gt;&lt;PeTerminalEquipmentType&gt;6&lt;/PeTerminalEquipmentType&gt;&lt;PeTerminalEquipmentCode&gt;MORAT-PC1-15-09&lt;/PeTerminalEquipmentCode&gt;&lt;PeTerminalEquipmentOpticalTerminalCode&gt;MORAT-PC1-15-09&lt;/PeTerminalEquipmentOpticalTerminalCode&gt;&lt;PeTerminalEquipmentClientThreadId&gt;0&lt;/PeTerminalEquipmentClientThreadId&gt;&lt;PeTerminalEquipmentCtoFiberId&gt;2&lt;/PeTerminalEquipmentCtoFiberId&gt;&lt;/XA_BROADBAND_DATA&gt;</t>
  </si>
  <si>
    <t>21884969</t>
  </si>
  <si>
    <t>FS202605131305160387_0206</t>
  </si>
  <si>
    <t>0502240844</t>
  </si>
  <si>
    <t>ANDRES MIRANDA</t>
  </si>
  <si>
    <t>1031640569</t>
  </si>
  <si>
    <t>3017543964</t>
  </si>
  <si>
    <t>KR   |72|    |     |  |CL   |68|B   |     | 21</t>
  </si>
  <si>
    <t>-74.09792003</t>
  </si>
  <si>
    <t>4.68369113</t>
  </si>
  <si>
    <t>79446429</t>
  </si>
  <si>
    <t>serialNumber:FC12630F44C0 ; WifiSSID:d5c6c6c6126d ; WifiPassword:97e1f61ad659</t>
  </si>
  <si>
    <t>2026-05-14 16:57|FS202605131305160387_0206Se requiere gia de tubo que llega a fachada y cÃ¡mara de Codensa que llega alpie de la cto asignada|EDUARDO GARCIA#2026-05-14 17:00|FS202605131305160387_0206Se requiere gia de tubo que llega a fachada y cÃ¡mara de Codensa que llega alpie de la cto asignadaFS202605131305160387 AndrÃ©s Miranda celular 3246649979|EDUARDO GARCIA#2026-05-14 17:25|Se autoriza gestiÃ³n por ORDEN DE TRABAJO PLANTA EXTERNA / SUSPENSIONPETISe requiere guÃ­a desde cÃ¡mara de codensa que se encuentra frente al predio del cleinte hasta tubo galvanizado que se encuentra en la fachada ya que al momento de sondear no pasa como se visualiza en el vÃ­deo.KS140526-ODTPE063DEJAR NOTAS CLARAS Y COMPLETAS EN TOA POR FAVOR|EDUARDO GARCIA#</t>
  </si>
  <si>
    <t>17786955900740363</t>
  </si>
  <si>
    <t>CAI_32000010202605131306307237995051</t>
  </si>
  <si>
    <t>&lt;XA_BROADBAND_DATA&gt;&lt;Velocidad&gt;921600&lt;/Velocidad&gt;&lt;TipoIP&gt;DINAMICA&lt;/TipoIP&gt;&lt;ADSL&gt;-&lt;/ADSL&gt;&lt;DireccionIPDSLAM&gt;10.37.60.202&lt;/DireccionIPDSLAM&gt;&lt;UsuarioAcceso&gt;AAF2512720407/f753661e01ae&lt;/UsuarioAcceso&gt;&lt;Passwordid&gt;6MSMMC41NP&lt;/Passwordid&gt;&lt;TechType&gt;FIBRA&lt;/TechType&gt;&lt;OLTCode&gt;OH_BOGHIEOLF_I_5800_23106_LaEspanola_6&lt;/OLTCode&gt;&lt;OLTRack&gt;6&lt;/OLTRack&gt;&lt;OLTSubRack&gt;14&lt;/OLTSubRack&gt;&lt;OLTBoard&gt;13&lt;/OLTBoard&gt;&lt;OLTPort&gt;3&lt;/OLTPort&gt;&lt;PeSplitterSplitterCode&gt;SS6-12-36&lt;/PeSplitterSplitterCode&gt;&lt;PeTerminalEquipmentDistrCableCode&gt;GT6-12-36&lt;/PeTerminalEquipmentDistrCableCode&gt;&lt;PeTerminalEquipmentType&gt;6&lt;/PeTerminalEquipmentType&gt;&lt;PeTerminalEquipmentCode&gt;CT6-12-36&lt;/PeTerminalEquipmentCode&gt;&lt;PeTerminalEquipmentOpticalTerminalCode&gt;CT6-12-36&lt;/PeTerminalEquipmentOpticalTerminalCode&gt;&lt;PeTerminalEquipmentClientThreadId&gt;61&lt;/PeTerminalEquipmentClientThreadId&gt;&lt;PeTerminalEquipmentCtoFiberId&gt;1&lt;/PeTerminalEquipmentCtoFiberId&gt;&lt;/XA_BROADBAND_DATA&gt;</t>
  </si>
  <si>
    <t>21886706</t>
  </si>
  <si>
    <t>FS202605131641440439_5740</t>
  </si>
  <si>
    <t>Contratista solicita adelantar - Futuro - 14/05/2026 AM - Formulario CONTRATISTA - Gestiona Karol Molano 13/05/2026 null</t>
  </si>
  <si>
    <t>9106031511</t>
  </si>
  <si>
    <t>ADRIANA LORENA RODRIGUEZ CARRILLO</t>
  </si>
  <si>
    <t>1001330752</t>
  </si>
  <si>
    <t>3188506360</t>
  </si>
  <si>
    <t>DG   |77|B   |     |  |KR   |116|    |     | 51 LCA 101</t>
  </si>
  <si>
    <t>-74.12675915</t>
  </si>
  <si>
    <t>4.72088829</t>
  </si>
  <si>
    <t>FS202605131641440439</t>
  </si>
  <si>
    <t>1143374386</t>
  </si>
  <si>
    <t>2026-05-13 18:53|Se autoriza gestion por ORDEN DE TRABAJO PLANTA EXTERNA  SUSPENSIONPETICION FS202605131641440439 5740DIRECCION  DG 77B KR 116 51 LCA 101Se requiere ducteria desde cÃ¡mara de paso que se encuentra  al lado del Int 6 cerca del local 101 para donde va la instalaciÃ³n hasta fachada del local para poder ingresar la fibra ya que no se cuenta con ruta como se visualiza en el vÃ­deoKS130426 ODTPE059DEJAR NOTAS CLARAS EN TOA|LUIS ALONSO ROMERO#</t>
  </si>
  <si>
    <t>1778708600056025</t>
  </si>
  <si>
    <t>CAI_32000010202605131643206840768611</t>
  </si>
  <si>
    <t>&lt;XA_BROADBAND_DATA&gt;&lt;Velocidad&gt;921600&lt;/Velocidad&gt;&lt;TipoIP&gt;DINAMICA&lt;/TipoIP&gt;&lt;ADSL&gt;-&lt;/ADSL&gt;&lt;DireccionIPDSLAM&gt;10.37.60.130&lt;/DireccionIPDSLAM&gt;&lt;UsuarioAcceso&gt;AAF2512721236/92df3e10eaa5&lt;/UsuarioAcceso&gt;&lt;Passwordid&gt;XBZOXT8GBR&lt;/Passwordid&gt;&lt;TechType&gt;FIBRA&lt;/TechType&gt;&lt;OLTCode&gt;OH_BOGHIEOLD_I_5800_23106_LaEspanola_4&lt;/OLTCode&gt;&lt;OLTRack&gt;4&lt;/OLTRack&gt;&lt;OLTSubRack&gt;14&lt;/OLTSubRack&gt;&lt;OLTBoard&gt;13&lt;/OLTBoard&gt;&lt;OLTPort&gt;10&lt;/OLTPort&gt;&lt;PeSplitterSplitterCode&gt;SS6-1-16&lt;/PeSplitterSplitterCode&gt;&lt;PeTerminalEquipmentDistrCableCode&gt;GT6-1-16&lt;/PeTerminalEquipmentDistrCableCode&gt;&lt;PeTerminalEquipmentType&gt;6&lt;/PeTerminalEquipmentType&gt;&lt;PeTerminalEquipmentCode&gt;CT6-1-16&lt;/PeTerminalEquipmentCode&gt;&lt;PeTerminalEquipmentOpticalTerminalCode&gt;CT6-1-16&lt;/PeTerminalEquipmentOpticalTerminalCode&gt;&lt;PeTerminalEquipmentClientThreadId&gt;37&lt;/PeTerminalEquipmentClientThreadId&gt;&lt;PeTerminalEquipmentCtoFiberId&gt;3&lt;/PeTerminalEquipmentCtoFiberId&gt;&lt;/XA_BROADBAND_DATA&gt;</t>
  </si>
  <si>
    <t>21888577</t>
  </si>
  <si>
    <t>FS202605140958590433_3414</t>
  </si>
  <si>
    <t>6015168690</t>
  </si>
  <si>
    <t>IPVT:640003807046</t>
  </si>
  <si>
    <t>HECTOR ALFONSO GUERRERO</t>
  </si>
  <si>
    <t>1023883001</t>
  </si>
  <si>
    <t>CL   |22|C   |     |  |KR   |28|    |     | 20 INT 5 APT 412 APT 412</t>
  </si>
  <si>
    <t>-74.08305797</t>
  </si>
  <si>
    <t>4.62179757</t>
  </si>
  <si>
    <t>3118629805</t>
  </si>
  <si>
    <t>FS202605140958590433</t>
  </si>
  <si>
    <t>2026-05-14 16:30|Se autoriza gestiÃ³n por ORDEN DE TRABAJO PLANTA EXTERNA / SUSPENSIONPETICION FS202605140958590433_3414CL 22C KR 28 20 INT 5 APT 412 APT 412Se requiere guÃ­a desde caja pequeÃ±a que se encuentra al lado de la cÃ¡mara de codensa hasta caja de paso siguiente por donde pasa la fibra ya que al momento de sondear no pasa como se visualiza en el vÃ­deo.KS140526-ODTPE062DEJAR NOTAS CLARAS Y COMPLETAS EN TOA POR FAVOR|ARLEY SEBASTIAN ROMERO#</t>
  </si>
  <si>
    <t>2026-05-14 13:16|3057504587|DIANA YORLETH HERNADEZ#</t>
  </si>
  <si>
    <t>1778770870067054</t>
  </si>
  <si>
    <t>CAI_22000010202605141001101174931615</t>
  </si>
  <si>
    <t>&lt;XA_BROADBAND_DATA&gt;&lt;Velocidad&gt;921600&lt;/Velocidad&gt;&lt;TipoIP&gt;DINAMICA&lt;/TipoIP&gt;&lt;ADSL&gt;-&lt;/ADSL&gt;&lt;DireccionIPDSLAM&gt;10.37.80.78&lt;/DireccionIPDSLAM&gt;&lt;UsuarioAcceso&gt;AAF2512722119/f52d5424de94&lt;/UsuarioAcceso&gt;&lt;Passwordid&gt;ZYZD9OLEBX&lt;/Passwordid&gt;&lt;TechType&gt;FIBRA&lt;/TechType&gt;&lt;OLTCode&gt;OH_BOGHIPRSD_I_5800_51000_Progreso_4&lt;/OLTCode&gt;&lt;OLTRack&gt;4&lt;/OLTRack&gt;&lt;OLTSubRack&gt;34&lt;/OLTSubRack&gt;&lt;OLTBoard&gt;14&lt;/OLTBoard&gt;&lt;OLTPort&gt;3&lt;/OLTPort&gt;&lt;PeSplitterSplitterCode&gt;SS4-53-11&lt;/PeSplitterSplitterCode&gt;&lt;PeTerminalEquipmentDistrCableCode&gt;GT4-53-11&lt;/PeTerminalEquipmentDistrCableCode&gt;&lt;PeTerminalEquipmentType&gt;15&lt;/PeTerminalEquipmentType&gt;&lt;PeTerminalEquipmentCode&gt;PC4-53-11&lt;/PeTerminalEquipmentCode&gt;&lt;PeTerminalEquipmentOpticalTerminalCode&gt;PC4-53-11&lt;/PeTerminalEquipmentOpticalTerminalCode&gt;&lt;PeTerminalEquipmentClientThreadId&gt;40&lt;/PeTerminalEquipmentClientThreadId&gt;&lt;PeTerminalEquipmentCtoFiberId&gt;3&lt;/PeTerminalEquipmentCtoFiberId&gt;&lt;/XA_BROADBAND_DATA&gt;</t>
  </si>
  <si>
    <t>21886201</t>
  </si>
  <si>
    <t>FS202605131548210359_7711</t>
  </si>
  <si>
    <t>QC - CLIENTE DESEA TRASLADO EN UNA FECHA POSTERIOR</t>
  </si>
  <si>
    <t>0207032339</t>
  </si>
  <si>
    <t>ANDRES FELIPE PINZON MARQUEZ</t>
  </si>
  <si>
    <t>1032936354</t>
  </si>
  <si>
    <t>3052983677</t>
  </si>
  <si>
    <t>DG   |89|A   |     |  |KR   |116|A   |     | 35 TOR 26 APT 104 APT 104</t>
  </si>
  <si>
    <t>FS202605131548210359</t>
  </si>
  <si>
    <t>17787053400580257</t>
  </si>
  <si>
    <t>CAI_32000010202605131549004502125660</t>
  </si>
  <si>
    <t>&lt;XA_BROADBAND_DATA&gt;&lt;Velocidad&gt;921600&lt;/Velocidad&gt;&lt;TipoIP&gt;DINAMICA&lt;/TipoIP&gt;&lt;ADSL&gt;-&lt;/ADSL&gt;&lt;DireccionIPDSLAM&gt;10.37.60.202&lt;/DireccionIPDSLAM&gt;&lt;UsuarioAcceso&gt;AAF2512721087/eeffb1cced0c&lt;/UsuarioAcceso&gt;&lt;Passwordid&gt;5G9JOAWBN8&lt;/Passwordid&gt;&lt;TechType&gt;FIBRA&lt;/TechType&gt;&lt;OLTCode&gt;OH_BOGHIEOLF_I_5800_23106_LaEspanola_6&lt;/OLTCode&gt;&lt;OLTRack&gt;6&lt;/OLTRack&gt;&lt;OLTSubRack&gt;14&lt;/OLTSubRack&gt;&lt;OLTBoard&gt;2&lt;/OLTBoard&gt;&lt;OLTPort&gt;13&lt;/OLTPort&gt;&lt;PeSplitterSplitterCode&gt;SS7-37-24&lt;/PeSplitterSplitterCode&gt;&lt;PeTerminalEquipmentDistrCableCode&gt;GT7-37-24&lt;/PeTerminalEquipmentDistrCableCode&gt;&lt;PeTerminalEquipmentType&gt;6&lt;/PeTerminalEquipmentType&gt;&lt;PeTerminalEquipmentCode&gt;CT7-37-24&lt;/PeTerminalEquipmentCode&gt;&lt;PeTerminalEquipmentOpticalTerminalCode&gt;CT7-37-24&lt;/PeTerminalEquipmentOpticalTerminalCode&gt;&lt;PeTerminalEquipmentClientThreadId&gt;46&lt;/PeTerminalEquipmentClientThreadId&gt;&lt;PeTerminalEquipmentCtoFiberId&gt;3&lt;/PeTerminalEquipmentCtoFiberId&gt;&lt;/XA_BROADBAND_DATA&gt;</t>
  </si>
  <si>
    <t>21799157</t>
  </si>
  <si>
    <t>FS202604221316307330_1949</t>
  </si>
  <si>
    <t>1105232209</t>
  </si>
  <si>
    <t>ISABELLA GRIMALDI HOYOS</t>
  </si>
  <si>
    <t>1144071064</t>
  </si>
  <si>
    <t>3183386777</t>
  </si>
  <si>
    <t>CL   |106|    |     |  |KR   |13|    |     | 64 APT 402</t>
  </si>
  <si>
    <t>-74.04302442</t>
  </si>
  <si>
    <t>4.6893836</t>
  </si>
  <si>
    <t>FS202604221316307330</t>
  </si>
  <si>
    <t>1022396574</t>
  </si>
  <si>
    <t>2026-04-24 11:32|Reagendamiento de cita. se va a realizar la llamada al cliente|App chatbot#2026-04-24 11:35|Reagendamiento de cita. Cliente no respondio la llamada IVR|App chatbot#2026-04-24 11:36|Reagendamiento de cita. no se logro contacto con el cliente|App chatbot#</t>
  </si>
  <si>
    <t>2026-04-25 08:37|predio y administraciÃ³n me indica que han solicitado el movimiento de la caja del sÃ³tano ya que esta dentro de un almacen privado de un residente han tenido problemas por esto porque el dueÃ±o del almacen no permanece en predio. //AdministraciÃ³n indica que no permite mas instalaciones a menos de que haga el cambio de lugar de la caja. porque un ingeniero Miguel vino y llevan desde el aÃ±o pasado diciÃ©ndole que si le van a cambiarMarÃ­a alejandra Rodriguez 522576953503358971|RICARDO ANDRES ALVINO#</t>
  </si>
  <si>
    <t>1776881890055010</t>
  </si>
  <si>
    <t>CAI_32000010202604221318101171084854</t>
  </si>
  <si>
    <t>&lt;XA_BROADBAND_DATA&gt;&lt;Velocidad&gt;921600&lt;/Velocidad&gt;&lt;TipoIP&gt;DINAMICA&lt;/TipoIP&gt;&lt;ADSL&gt;-&lt;/ADSL&gt;&lt;DireccionIPDSLAM&gt;10.37.70.30&lt;/DireccionIPDSLAM&gt;&lt;UsuarioAcceso&gt;AAF2512668721/722f4fce1ec6&lt;/UsuarioAcceso&gt;&lt;Passwordid&gt;DJKWYXNNQW&lt;/Passwordid&gt;&lt;TechType&gt;FIBRA&lt;/TechType&gt;&lt;OLTCode&gt;OH_BOGALPJOD_T_7360_ParqueJapon_4&lt;/OLTCode&gt;&lt;OLTRack&gt;4&lt;/OLTRack&gt;&lt;OLTSubRack&gt;3&lt;/OLTSubRack&gt;&lt;OLTBoard&gt;LT5&lt;/OLTBoard&gt;&lt;OLTPort&gt;13&lt;/OLTPort&gt;&lt;PeSplitterSplitterCode&gt;SS1-9-06&lt;/PeSplitterSplitterCode&gt;&lt;PeTerminalEquipmentDistrCableCode&gt;GT1-9-06&lt;/PeTerminalEquipmentDistrCableCode&gt;&lt;PeTerminalEquipmentType&gt;15&lt;/PeTerminalEquipmentType&gt;&lt;PeTerminalEquipmentCode&gt;PC1-9-06&lt;/PeTerminalEquipmentCode&gt;&lt;PeTerminalEquipmentOpticalTerminalCode&gt;PC1-9-06&lt;/PeTerminalEquipmentOpticalTerminalCode&gt;&lt;PeTerminalEquipmentClientThreadId&gt;19&lt;/PeTerminalEquipmentClientThreadId&gt;&lt;PeTerminalEquipmentCtoFiberId&gt;1&lt;/PeTerminalEquipmentCtoFiberId&gt;&lt;/XA_BROADBAND_DATA&gt;</t>
  </si>
  <si>
    <t>AGENDAMIENTO_Torre_se marca al 3234596644 contesta titular SANDRA ISABEL DE DI CONTRERAS ARRIETA  Se agenda para 2026-05-04 AM observacion conjunto,  Se valida datos correctos de la orden gestiona Stella Fajardo Afanador 2/5/2026 Go Contact</t>
  </si>
  <si>
    <t>2026-04-26</t>
  </si>
  <si>
    <t>21815020</t>
  </si>
  <si>
    <t>FS202604260839000782_7726</t>
  </si>
  <si>
    <t>Contratista solicita posponer para : 30/04/2026 AM - Fecha inicial de la orden : 27/04/2026 PM - Formulario CONTRATISTA - Gestiona Katherin Gutierrez 27/04/2026 null</t>
  </si>
  <si>
    <t>6015161568</t>
  </si>
  <si>
    <t>IPVT:640003792508</t>
  </si>
  <si>
    <t>SANDRA ISABEL DE DI CONTRERAS ARRIETA</t>
  </si>
  <si>
    <t>1143359057</t>
  </si>
  <si>
    <t>3234596644</t>
  </si>
  <si>
    <t>CL   |64|    |     |  |KR   |1|    |     | 15 TOR 3 APT 203 APT 203</t>
  </si>
  <si>
    <t>-74.05452452</t>
  </si>
  <si>
    <t>4.64502459</t>
  </si>
  <si>
    <t>MARIA CRISTINA</t>
  </si>
  <si>
    <t>FS202604260839000782</t>
  </si>
  <si>
    <t>serialNumber:B014DF184338 ; WifiSSID:f7befe4f92bb ; WifiPassword:f7befe4f92bb/serialNumber:7493DACA35B0 ; WifiSSID:f7befe4f92bb ; WifiPassword:f7befe4f92bb</t>
  </si>
  <si>
    <t>serialNumber:231968549919 ; WifiSSID: ; WifiPassword:</t>
  </si>
  <si>
    <t>2026-04-27 15:10|TT REAGENDA  PARA EL DIA JUEVES 30  FDE ABRIL AM|LEIDY MIREYA MONTANEZ#2026-04-30 19:05|SE DEJA PUERTO  CREADO  PDTE REALIZAR RESET DE FABRICA SIN FIBRA Y QUEMAR PASSWORD ID  1CMJFNMVOR |martha liliana salamanca#2026-05-02 10:19|AGENDAMIENTO_Torre_se marca al 3234596644 contesta titular SANDRA ISABEL DE DI CONTRERAS ARRIETA  Se agenda para 2026-05-04 AM observacion conjunto  Se valida datos correctos de la orden gestiona Stella Fajardo Afanador 2/5/2026 Go Contact|STELLA FAJARDO#</t>
  </si>
  <si>
    <t>17772107850130277</t>
  </si>
  <si>
    <t>CAI_22000010202604260839457618232865</t>
  </si>
  <si>
    <t>M1519066</t>
  </si>
  <si>
    <t>&lt;XA_BROADBAND_DATA&gt;&lt;Velocidad&gt;921600&lt;/Velocidad&gt;&lt;TipoIP&gt;DINAMICA&lt;/TipoIP&gt;&lt;ADSL&gt;-&lt;/ADSL&gt;&lt;DireccionIPDSLAM&gt;10.37.80.54&lt;/DireccionIPDSLAM&gt;&lt;UsuarioAcceso&gt;AAF2512678495/f867d9f84186&lt;/UsuarioAcceso&gt;&lt;Passwordid&gt;1CMJFNMVOR&lt;/Passwordid&gt;&lt;TechType&gt;FIBRA&lt;/TechType&gt;&lt;OLTCode&gt;OH_BOGHICHRE_I_5800_31000_Chapinero_5&lt;/OLTCode&gt;&lt;OLTRack&gt;5&lt;/OLTRack&gt;&lt;OLTSubRack&gt;34&lt;/OLTSubRack&gt;&lt;OLTBoard&gt;7&lt;/OLTBoard&gt;&lt;OLTPort&gt;7&lt;/OLTPort&gt;&lt;PeSplitterSplitterCode&gt;SS5-87-06&lt;/PeSplitterSplitterCode&gt;&lt;PeTerminalEquipmentDistrCableCode&gt;GT5-87-06&lt;/PeTerminalEquipmentDistrCableCode&gt;&lt;PeTerminalEquipmentType&gt;15&lt;/PeTerminalEquipmentType&gt;&lt;PeTerminalEquipmentCode&gt;PC5-87-06&lt;/PeTerminalEquipmentCode&gt;&lt;PeTerminalEquipmentOpticalTerminalCode&gt;PC5-87-06&lt;/PeTerminalEquipmentOpticalTerminalCode&gt;&lt;PeTerminalEquipmentClientThreadId&gt;32&lt;/PeTerminalEquipmentClientThreadId&gt;&lt;PeTerminalEquipmentCtoFiberId&gt;1&lt;/PeTerminalEquipmentCtoFiberId&gt;&lt;/XA_BROADBAND_DATA&gt;</t>
  </si>
  <si>
    <t>AGENDA DISPONIBLE-se marca a los numeros 3163230510 Titular: OSCAR DANIEL FERNANDEZ PINEDA se confirma fecha cita</t>
  </si>
  <si>
    <t>21839061</t>
  </si>
  <si>
    <t>FS202605020820352069_7800</t>
  </si>
  <si>
    <t>9105051208</t>
  </si>
  <si>
    <t>OSCAR DANIEL FERNANDEZ PINEDA</t>
  </si>
  <si>
    <t>1000853373</t>
  </si>
  <si>
    <t>CL   |70|    |     |  |KR   |91|A   |     | 96 APT 403</t>
  </si>
  <si>
    <t>-74.11286979</t>
  </si>
  <si>
    <t>4.69671077</t>
  </si>
  <si>
    <t>3163230510</t>
  </si>
  <si>
    <t>FS202605020820352069</t>
  </si>
  <si>
    <t>2026-05-04 11:43|Incumplimiento de cita. se va a realizar la llamada al cliente|App chatbot#</t>
  </si>
  <si>
    <t>17777281150300153</t>
  </si>
  <si>
    <t>CAI_32000010202605020821556356883837</t>
  </si>
  <si>
    <t>&lt;XA_BROADBAND_DATA&gt;&lt;Velocidad&gt;921600&lt;/Velocidad&gt;&lt;TipoIP&gt;DINAMICA&lt;/TipoIP&gt;&lt;ADSL&gt;-&lt;/ADSL&gt;&lt;DireccionIPDSLAM&gt;10.37.60.210&lt;/DireccionIPDSLAM&gt;&lt;UsuarioAcceso&gt;AAF2512691314/3f480e18e0a7&lt;/UsuarioAcceso&gt;&lt;Passwordid&gt;7ZEUXB4H9T&lt;/Passwordid&gt;&lt;TechType&gt;FIBRA&lt;/TechType&gt;&lt;OLTCode&gt;OH_BOGHIEOLH_I_5800_23106_LaEspanola_8&lt;/OLTCode&gt;&lt;OLTRack&gt;8&lt;/OLTRack&gt;&lt;OLTSubRack&gt;14&lt;/OLTSubRack&gt;&lt;OLTBoard&gt;13&lt;/OLTBoard&gt;&lt;OLTPort&gt;7&lt;/OLTPort&gt;&lt;PeSplitterSplitterCode&gt;SS7-67-39&lt;/PeSplitterSplitterCode&gt;&lt;PeTerminalEquipmentDistrCableCode&gt;GT7-67-39&lt;/PeTerminalEquipmentDistrCableCode&gt;&lt;PeTerminalEquipmentType&gt;6&lt;/PeTerminalEquipmentType&gt;&lt;PeTerminalEquipmentCode&gt;CT7-67-39&lt;/PeTerminalEquipmentCode&gt;&lt;PeTerminalEquipmentOpticalTerminalCode&gt;CT7-67-39&lt;/PeTerminalEquipmentOpticalTerminalCode&gt;&lt;PeTerminalEquipmentClientThreadId&gt;60&lt;/PeTerminalEquipmentClientThreadId&gt;&lt;PeTerminalEquipmentCtoFiberId&gt;5&lt;/PeTerminalEquipmentCtoFiberId&gt;&lt;/XA_BROADBAND_DATA&gt;</t>
  </si>
  <si>
    <t>Incumplimiento Contratista_Se marca al número 3017865338 titular FEISAR SANTIAGO CASTRO ABRIL en contacto con el cliente se valida plan ok datos el cliente indica que la dirección completa es KR 49B CL 105 21 apt 305  cliente esta inconforme ya que a echo en varias ocasiones el re agendamiento pero los técnicos nunca se han acercado al previo o lo han llamado e indica que el siempre le a dado si al mensaje de confirmación de la visita se procede a agendar la orden y se le solicita al cliente tener la factura a la mano  indica que es un EDIFICIO, con 5 pisos, con Contadores Individuales, se valida datos correctos se agenda para el día 2026-05-14 en la franja PM 1200 p.m. - 400 p.m. Gestiona GSCP 12/5/2026</t>
  </si>
  <si>
    <t>21852827</t>
  </si>
  <si>
    <t>FS202605051857362854_3986</t>
  </si>
  <si>
    <t>FEISAR SANTIAGO CASTRO ABRIL</t>
  </si>
  <si>
    <t>1136889747</t>
  </si>
  <si>
    <t>KR   |49|B   |     |  |CL   |105|    |     | 21</t>
  </si>
  <si>
    <t>-74.06026114</t>
  </si>
  <si>
    <t>4.69414952</t>
  </si>
  <si>
    <t>3017865338</t>
  </si>
  <si>
    <t>FS202605051857362854</t>
  </si>
  <si>
    <t>2026-05-14 16:26|Reporte de daÃ±o masivo. Inicio de flujo|App chatbot#2026-05-14 16:34|Reporte de daÃ±o masivo. Inicio de flujo|App chatbot#2026-05-14 16:36|Reporte de daÃ±o masivo. Inicio de flujo|App chatbot#2026-05-14 16:39|Reporte de daÃ±o masivo. Inicio de flujo|App chatbot#2026-05-14 16:47|Reporte de daÃ±o masivo. Inicio de flujo|App chatbot#2026-05-14 17:02|Reporte de daÃ±o masivo. Inicio de flujo|App chatbot#2026-05-14 17:11|Reporte de daÃ±o masivo. Inicio de flujo|App chatbot#2026-05-14 17:11|Reporte de daÃ±o masivo. Inicio de flujo|App chatbot#2026-05-14 17:12|Reporte de daÃ±o masivo. Inicio de flujo|App chatbot#2026-05-14 18:09|Ok TK DLZ//260514//SYTEX002//PAUrdes escala por correspondencia por falla en formulario|WILFRIDO VELAIDES ROBLES#</t>
  </si>
  <si>
    <t>2026-05-06 08:02|SIN COMPLEMENTO Es un edificio de apartamento linea fuera de servicio no se logra contacto KR 49B  CL 105 21 |RICARDO ANDRES ALVINO#2026-05-08 12:33|RESCATEBO_Incumplimiento_Cliente Se marca al nÃºmero 3017865338 titular FEISAR SANTIAGO CASTRO ABRIL se confirman datos correctos indica que nos atenderÃ¡ 09 de mayo en la franja AM referencia de la direcciÃ³n es   Edificio con restricciÃ³n cliente a la espera de la instalaciÃ³n la direcciÃ³n correcta esKR 49 B CL 105 21 APTO 305 BARRIO PASADENA EDIFICIO BETHEL es un Edificio de 4 pisos la instalaciÃ³n va para el 3er piso validado con recibo pÃºblico de gas cliente indica que cuenta con servicios independientes NO cargo soporte fotogrÃ¡fico el tÃ©cnico en toa se le recomienda al tÃ©cnico cuando hay error en direcciÃ³n subir soporte fotogrÃ¡fico de recibo pÃºblico en toa el cliente valida que en la Ãºltima cita se le incumplio la visita por lo que solicita se le cumpla esta vezrecuerde Sr. tÃ©cnico mientras el cliente valide con recibo pÃºblico en mano y nomenclatura se puede garantizar la instalaciÃ³n se le recomienda a la titular tener recibo pÃºblico para que el tÃ©cnico valide que la direcciÃ³n esta ok Sr. TÃ©cnico recuerde que el complemento no es una limitante para que se le garantice la instalaciÃ³n al cliente el complemento correcto es APTO 305Sr. tÃ©cnico en caso de haber algÃºn inconveniente para garantizar la instalaciÃ³n se agradece dejar las notas claras del motivo por el cual no se le puede garantizar la instalaciÃ³n al cliente cliente solicita se comuniquen antes al contacto 3017865338 Atiende FEISAR SANTIAGO CASTRO ABRIL  el titular indica que es un EDIFICIO con Contadores Individuales se valida datos correctos se agenda para el dÃ­a 2026-05-09 en la franja AM 700 a.m. - 1200 p.m. Gestiona CAAS 8/5/2026|CARLOS ALBERTO AZUAJE#2026-05-09 07:52|SIN COMPLEMENTO Es un edificio de apartamento EN TOA viene asi KR 49B CL 105 21 falta ap 305|RICARDO ANDRES ALVINO#2026-05-11 09:25|RESCATEBO_Incumplimiento_Contratista Se marca al nÃºmero 3017865338 titular FEISAR SANTIAGO CASTRO ABRIL Contesta indica el titular que el direcciÃ³n es KR    49 B             CL    105             21 APT 305 Cliente garantizara el recibo Publico informa que por favor se comuniquen antes de llegar al predio cliente estarÃ¡ en el predio. por favor cumplir visita cliente esta en el predio. POR FAVOR CUMPLIR LA VISITA.  indica que es un conjunto de torres  se valida datos correctos se agenda para el dÃ­a 2026-05-12 en la franja AM 700 a.m. - 1200 p.m. Gestiona PPP 11/5/2026|CINDY PAOLA PENA#2026-05-12 15:46|Incumplimiento Contratista_Se marca al nÃºmero 3017865338 titular FEISAR SANTIAGO CASTRO ABRIL en contacto con el cliente se valida plan ok datos el cliente indica que la direcciÃ³n completa es KR 49B CL 105 21 apt 305  cliente esta inconforme ya que a echo en varias ocasiones el re agendamiento pero los tÃ©cnicos nunca se han acercado al previo o lo han llamado e indica que el siempre le a dado si al mensaje de confirmaciÃ³n de la visita se procede a agendar la orden y se le solicita al cliente tener la factura a la mano  indica que es un EDIFICIO con 5 pisos con Contadores Individuales se valida datos correctos se agenda para el dÃ­a 2026-05-14 en la franja PM 1200 p.m. - 400 p.m. Gestiona GSCP 12/5/2026|GHEFERSON STIVEN CRUZ#2026-05-14 18:11|Suspender por orden de trabajo planta externa se escala  por correo a daÃ±o masivos falla creaciÃ³n reporte masivo tecniapp.|JULIETH NATALY ACERO#2026-05-14 18:12|Ok TK DLZ//260514//SYTEX002//PA|JULIETH NATALY ACERO#</t>
  </si>
  <si>
    <t>1778025530041081</t>
  </si>
  <si>
    <t>CAI_ONT32000010202605051858507217067165</t>
  </si>
  <si>
    <t>&lt;XA_BROADBAND_DATA&gt;&lt;Velocidad&gt;921600&lt;/Velocidad&gt;&lt;TipoIP&gt;dinamica&lt;/TipoIP&gt;&lt;Puerto/&gt;&lt;POTS/&gt;&lt;ADSL&gt;-&lt;/ADSL&gt;&lt;DireccionIPDSLAM&gt;10.37.54.90&lt;/DireccionIPDSLAM&gt;&lt;DireccionIPWAN/&gt;&lt;DireccionIPLAN/&gt;&lt;MascaraLAN/&gt;&lt;Frame/&gt;&lt;Slot/&gt;&lt;Rack/&gt;&lt;Subrack/&gt;&lt;VpiVciCliente&gt;/&lt;/VpiVciCliente&gt;&lt;UsuarioAcceso&gt;AAF2512699763/f0d154f4fc2e&lt;/UsuarioAcceso&gt;&lt;Passwordid&gt;TO9L2VNE9E&lt;/Passwordid&gt;&lt;TechType&gt;FIBRA&lt;/TechType&gt;&lt;OLTCode&gt;OH_BOGALMATF_I_7360_21000_Morato_6&lt;/OLTCode&gt;&lt;OLTRack&gt;0&lt;/OLTRack&gt;&lt;OLTSubRack&gt;1&lt;/OLTSubRack&gt;&lt;OLTBoard&gt;16&lt;/OLTBoard&gt;&lt;OLTPort&gt;13&lt;/OLTPort&gt;&lt;PeSplitterSplitterCode/&gt;&lt;PeTerminalEquipmentDistrCableCode&gt;GD-00-00&lt;/PeTerminalEquipmentDistrCableCode&gt;&lt;PeTerminalEquipmentDistrLateralCableCode/&gt;&lt;PeTerminalEquipmentType&gt;6&lt;/PeTerminalEquipmentType&gt;&lt;PeTerminalEquipmentCode&gt;MORAT-CT1-103-06&lt;/PeTerminalEquipmentCode&gt;&lt;PeTerminalEquipmentAddress&gt;1100100011001&lt;/PeTerminalEquipmentAddress&gt;&lt;PeTerminalEquipmentOpticalTerminalCode&gt;MORAT-CT1-103-06&lt;/PeTerminalEquipmentOpticalTerminalCode&gt;&lt;PeTerminalEquipmentClientThreadId&gt;35&lt;/PeTerminalEquipmentClientThreadId&gt;&lt;PeTerminalEquipmentCtoFiberId&gt;5&lt;/PeTerminalEquipmentCtoFiberId&gt;&lt;MediaTypeLastMileOld/&gt;&lt;HSIAccessPortTypeOld/&gt;&lt;RFS_LAST_MILE_Modified_New/&gt;&lt;RFS_ACCESS_PORT_Modified_New&gt;true&lt;/RFS_ACCESS_PORT_Modified_New&gt;&lt;/XA_BROADBAND_DATA&gt;</t>
  </si>
  <si>
    <t>RESCATEBO_Incumplimiento_Contratista Se marca al número 3118223525 titular GLORIA CECILIA GARCIA HENAO Contesta indica que es casa de barrio sin restriccion para ingreso al predio   telefono adicional   3174182569   preguntar por la señora  GLORIA CECILIA GARCIA HENAO  el predio tiene 1 solo contador de luz  tecnico debe llegar al predio entre 100 PM a 400 PM   y  se debe comunicar antes de ir al predio   se validan datos del  TT  es URGENTE  TT  informa que el tecnico no a ido al predio   indica que es una casa de barrio sin administración, con 3 pisos,  se valida datos correctos se agenda para el día 2026-05-13 en la franja PM 1200 p.m. - 700 p.m. Gestiona RSGH 13/5/2026</t>
  </si>
  <si>
    <t>21875927</t>
  </si>
  <si>
    <t>FS202605111550354004_9598</t>
  </si>
  <si>
    <t>6015263704</t>
  </si>
  <si>
    <t>IPVT:640003803973</t>
  </si>
  <si>
    <t>GLORIA CECILIA GARCIA HENAO</t>
  </si>
  <si>
    <t>39437692</t>
  </si>
  <si>
    <t>CL   |35|    |BIS  |s |KR   |23|D   |     | 27</t>
  </si>
  <si>
    <t>-74.11819362</t>
  </si>
  <si>
    <t>4.58126797</t>
  </si>
  <si>
    <t>3118223525</t>
  </si>
  <si>
    <t>FS202605111550354004</t>
  </si>
  <si>
    <t>2026-05-13 15:53|Se llega a predio se vÃ¡lida el servicio se encuentra servicio de Tigo ya cancelado pero por parte de telefÃ³nica no permiten realizar la instalaciÃ³n |BRAYAN LEANDRO MUNOZ#</t>
  </si>
  <si>
    <t>2026-05-13 09:44|RESCATEBO_Incumplimiento_Contratista Se marca al nÃºmero 3118223525 titular GLORIA CECILIA GARCIA HENAO Contesta indica que es casa de barrio sin restriccion para ingreso al predio   telefono adicional   3174182569   preguntar por la seÃ±ora  GLORIA CECILIA GARCIA HENAO  el predio tiene 1 solo contador de luz  tecnico debe llegar al predio entre 100 PM a 400 PM   y  se debe comunicar antes de ir al predio   se validan datos del  TT  es URGENTE  TT  informa que el tecnico no a ido al predio   indica que es una casa de barrio sin administraciÃ³n con 3 pisos  se valida datos correctos se agenda para el dÃ­a 2026-05-13 en la franja PM 1200 p.m. - 700 p.m. Gestiona RSGH 13/5/2026|RICARDO SEMA GARCIA#</t>
  </si>
  <si>
    <t>17785326850661165</t>
  </si>
  <si>
    <t>CAI_ONT22000010202605111551252360761243</t>
  </si>
  <si>
    <t>&lt;XA_BROADBAND_DATA&gt;&lt;Velocidad&gt;921600&lt;/Velocidad&gt;&lt;TipoIP&gt;DINAMICA&lt;/TipoIP&gt;&lt;ADSL&gt;-&lt;/ADSL&gt;&lt;DireccionIPDSLAM&gt;10.37.53.134&lt;/DireccionIPDSLAM&gt;&lt;UsuarioAcceso&gt;AAF2512714507/48fe14145aa9&lt;/UsuarioAcceso&gt;&lt;Passwordid&gt;DMU2SFUASH&lt;/Passwordid&gt;&lt;TechType&gt;FIBRA&lt;/TechType&gt;&lt;OLTCode&gt;OH_BOGALPRSH_I_7360&lt;/OLTCode&gt;&lt;OLTRack&gt;0&lt;/OLTRack&gt;&lt;OLTSubRack&gt;0&lt;/OLTSubRack&gt;&lt;OLTBoard&gt;0&lt;/OLTBoard&gt;&lt;OLTPort&gt;0&lt;/OLTPort&gt;&lt;PeSplitterSplitterCode&gt;SS3-15-19&lt;/PeSplitterSplitterCode&gt;&lt;PeTerminalEquipmentDistrCableCode&gt;0&lt;/PeTerminalEquipmentDistrCableCode&gt;&lt;PeTerminalEquipmentType&gt;6&lt;/PeTerminalEquipmentType&gt;&lt;PeTerminalEquipmentCode&gt;PROGR-CT3-15-19&lt;/PeTerminalEquipmentCode&gt;&lt;PeTerminalEquipmentOpticalTerminalCode&gt;PROGR-CT3-15-19&lt;/PeTerminalEquipmentOpticalTerminalCode&gt;&lt;PeTerminalEquipmentClientThreadId&gt;0&lt;/PeTerminalEquipmentClientThreadId&gt;&lt;PeTerminalEquipmentCtoFiberId&gt;5&lt;/PeTerminalEquipmentCtoFiberId&gt;&lt;/XA_BROADBAND_DATA&gt;</t>
  </si>
  <si>
    <t>21879110</t>
  </si>
  <si>
    <t>FS202605121106140072_6920</t>
  </si>
  <si>
    <t>0707050214</t>
  </si>
  <si>
    <t>MARIA VARELA</t>
  </si>
  <si>
    <t>1018483106</t>
  </si>
  <si>
    <t>KR   |67|    |     |  |CL   |67|C   |     | 15 APT 201</t>
  </si>
  <si>
    <t>-74.08721877</t>
  </si>
  <si>
    <t>4.67427382</t>
  </si>
  <si>
    <t>3043359018</t>
  </si>
  <si>
    <t>FS202605121106140072</t>
  </si>
  <si>
    <t>2026-05-13 10:18|Incumplimiento de cita. se va a realizar la llamada al cliente|App chatbot#2026-05-13 10:18|Se valida visita en predio no se logra contacto con el titular del servicio ni vÃ­a telefÃ³nica ni en predio se valida incumplimiento por chatbot |BRAYAN ENRIQUE VARGAS#2026-05-13 10:20|Incumplimiento de cita. Cliente reagendara la cita|App chatbot#2026-05-13 13:44|Se valida visita en predio se tiene contacto con la titular del servicio quien indica que la direcciÃ³n es incorrecta direcciÃ³n correcta es kr 67 Cll 67 C - 14 q no tiene recibos pÃºblicos para verificar |BRAYAN ENRIQUE VARGAS#</t>
  </si>
  <si>
    <t>17786022050720383</t>
  </si>
  <si>
    <t>CAI_32000010202605121110054280845973</t>
  </si>
  <si>
    <t>&lt;XA_BROADBAND_DATA&gt;&lt;Velocidad&gt;921600&lt;/Velocidad&gt;&lt;TipoIP&gt;DINAMICA&lt;/TipoIP&gt;&lt;ADSL&gt;-&lt;/ADSL&gt;&lt;DireccionIPDSLAM&gt;10.37.60.138&lt;/DireccionIPDSLAM&gt;&lt;UsuarioAcceso&gt;AAF2512716468/d17ef7925403&lt;/UsuarioAcceso&gt;&lt;Passwordid&gt;8FNBHH73RP&lt;/Passwordid&gt;&lt;TechType&gt;FIBRA&lt;/TechType&gt;&lt;OLTCode&gt;OH_BOGHISTRE_I_5800_41000_Salitre&lt;/OLTCode&gt;&lt;OLTRack&gt;1&lt;/OLTRack&gt;&lt;OLTSubRack&gt;14&lt;/OLTSubRack&gt;&lt;OLTBoard&gt;8&lt;/OLTBoard&gt;&lt;OLTPort&gt;4&lt;/OLTPort&gt;&lt;PeSplitterSplitterCode&gt;SS1-2-09&lt;/PeSplitterSplitterCode&gt;&lt;PeTerminalEquipmentDistrCableCode&gt;GT1-2-09&lt;/PeTerminalEquipmentDistrCableCode&gt;&lt;PeTerminalEquipmentType&gt;6&lt;/PeTerminalEquipmentType&gt;&lt;PeTerminalEquipmentCode&gt;CT1-2-09&lt;/PeTerminalEquipmentCode&gt;&lt;PeTerminalEquipmentOpticalTerminalCode&gt;CT1-2-09&lt;/PeTerminalEquipmentOpticalTerminalCode&gt;&lt;PeTerminalEquipmentClientThreadId&gt;38&lt;/PeTerminalEquipmentClientThreadId&gt;&lt;PeTerminalEquipmentCtoFiberId&gt;1&lt;/PeTerminalEquipmentCtoFiberId&gt;&lt;/XA_BROADBAND_DATA&gt;</t>
  </si>
  <si>
    <t>21881031</t>
  </si>
  <si>
    <t>FS202605121534100240_2190</t>
  </si>
  <si>
    <t>2104280711</t>
  </si>
  <si>
    <t>JUDY ALEXANDRA RAMIREZ CORDERO</t>
  </si>
  <si>
    <t>1098152013</t>
  </si>
  <si>
    <t>3213490542</t>
  </si>
  <si>
    <t>CL   |3|    |     |  |KR   |36|    |     | 80 TOR 3 APT 2708 APT 2708</t>
  </si>
  <si>
    <t>-74.10789729</t>
  </si>
  <si>
    <t>4.60929836</t>
  </si>
  <si>
    <t>FS202605121534100240</t>
  </si>
  <si>
    <t>80792874</t>
  </si>
  <si>
    <t>2026-05-13 13:18|JUDY ALEXANDRA RAMIREZ CORDEROCelular cliente3213490542titular no solicito el servicio |ANA KARINA ORTIZ#</t>
  </si>
  <si>
    <t>17786181600770596</t>
  </si>
  <si>
    <t>CAI_32000010202605121536009222759468</t>
  </si>
  <si>
    <t>&lt;XA_BROADBAND_DATA&gt;&lt;Velocidad&gt;921600&lt;/Velocidad&gt;&lt;TipoIP&gt;DINAMICA&lt;/TipoIP&gt;&lt;ADSL&gt;-&lt;/ADSL&gt;&lt;DireccionIPDSLAM&gt;10.37.80.86&lt;/DireccionIPDSLAM&gt;&lt;UsuarioAcceso&gt;AAF2512717651/32b2a95a8ee4&lt;/UsuarioAcceso&gt;&lt;Passwordid&gt;5MN0CUGGWS&lt;/Passwordid&gt;&lt;TechType&gt;FIBRA&lt;/TechType&gt;&lt;OLTCode&gt;OH_BOGHIPRSF_I_5800_51000_Progreso_6&lt;/OLTCode&gt;&lt;OLTRack&gt;6&lt;/OLTRack&gt;&lt;OLTSubRack&gt;34&lt;/OLTSubRack&gt;&lt;OLTBoard&gt;4&lt;/OLTBoard&gt;&lt;OLTPort&gt;14&lt;/OLTPort&gt;&lt;PeSplitterSplitterCode&gt;SS2-90-07&lt;/PeSplitterSplitterCode&gt;&lt;PeTerminalEquipmentDistrCableCode&gt;GT2-90-07&lt;/PeTerminalEquipmentDistrCableCode&gt;&lt;PeTerminalEquipmentType&gt;15&lt;/PeTerminalEquipmentType&gt;&lt;PeTerminalEquipmentCode&gt;PC2-90-07&lt;/PeTerminalEquipmentCode&gt;&lt;PeTerminalEquipmentOpticalTerminalCode&gt;PC2-90-07&lt;/PeTerminalEquipmentOpticalTerminalCode&gt;&lt;PeTerminalEquipmentClientThreadId&gt;34&lt;/PeTerminalEquipmentClientThreadId&gt;&lt;PeTerminalEquipmentCtoFiberId&gt;1&lt;/PeTerminalEquipmentCtoFiberId&gt;&lt;/XA_BROADBAND_DATA&gt;</t>
  </si>
  <si>
    <t>21881341</t>
  </si>
  <si>
    <t>FS202605121609010132_5129</t>
  </si>
  <si>
    <t>1812230924</t>
  </si>
  <si>
    <t>WILLIAM SALAZAR PERDOMO</t>
  </si>
  <si>
    <t>79370722</t>
  </si>
  <si>
    <t>0086715562</t>
  </si>
  <si>
    <t>016715562</t>
  </si>
  <si>
    <t>KR   |39|C   |     |  |CL   |29|B   |     |s 19 APT 101</t>
  </si>
  <si>
    <t>-74.12083062</t>
  </si>
  <si>
    <t>4.5987546</t>
  </si>
  <si>
    <t>3015087243</t>
  </si>
  <si>
    <t>FS202605121609010132</t>
  </si>
  <si>
    <t>2026-05-14 08:32|En el lugar se evidencia que el titular contaba con una suscripciÃ³n de Tigo. Indica que ya realizÃ³ la cancelaciÃ³n. |JHON FREDY PATINO#</t>
  </si>
  <si>
    <t>17786872450590258</t>
  </si>
  <si>
    <t>CAI_32000010202605131047252660026861</t>
  </si>
  <si>
    <t>&lt;XA_BROADBAND_DATA&gt;&lt;Velocidad&gt;921600&lt;/Velocidad&gt;&lt;TipoIP&gt;DINAMICA&lt;/TipoIP&gt;&lt;ADSL&gt;-&lt;/ADSL&gt;&lt;DireccionIPDSLAM&gt;10.37.80.74&lt;/DireccionIPDSLAM&gt;&lt;UsuarioAcceso&gt;AAF2512717973/db6f8b8a5a04&lt;/UsuarioAcceso&gt;&lt;Passwordid&gt;1UR55V4EZ9&lt;/Passwordid&gt;&lt;TechType&gt;FIBRA&lt;/TechType&gt;&lt;OLTCode&gt;OH_BOGHIPRSC_I_5800_51000_Progreso_3&lt;/OLTCode&gt;&lt;OLTRack&gt;3&lt;/OLTRack&gt;&lt;OLTSubRack&gt;14&lt;/OLTSubRack&gt;&lt;OLTBoard&gt;11&lt;/OLTBoard&gt;&lt;OLTPort&gt;3&lt;/OLTPort&gt;&lt;PeSplitterSplitterCode&gt;SS1-38-08&lt;/PeSplitterSplitterCode&gt;&lt;PeTerminalEquipmentDistrCableCode&gt;GT1-38-08&lt;/PeTerminalEquipmentDistrCableCode&gt;&lt;PeTerminalEquipmentType&gt;6&lt;/PeTerminalEquipmentType&gt;&lt;PeTerminalEquipmentCode&gt;CT8-37/1-38-08&lt;/PeTerminalEquipmentCode&gt;&lt;PeTerminalEquipmentOpticalTerminalCode&gt;CT8-37/1-38-08&lt;/PeTerminalEquipmentOpticalTerminalCode&gt;&lt;PeTerminalEquipmentClientThreadId&gt;27&lt;/PeTerminalEquipmentClientThreadId&gt;&lt;PeTerminalEquipmentCtoFiberId&gt;9&lt;/PeTerminalEquipmentCtoFiberId&gt;&lt;/XA_BROADBAND_DATA&gt;</t>
  </si>
  <si>
    <t>21881446</t>
  </si>
  <si>
    <t>FS202605121626420142_1053</t>
  </si>
  <si>
    <t>MARTHA LUCIA CAICEDO BARAHONA</t>
  </si>
  <si>
    <t>52098112</t>
  </si>
  <si>
    <t>KR   |62|    |     |  |CL   |80|    |     | 10 LCA 1</t>
  </si>
  <si>
    <t>-74.07536772</t>
  </si>
  <si>
    <t>4.68033232</t>
  </si>
  <si>
    <t>3142481266</t>
  </si>
  <si>
    <t>ENTRERIOS</t>
  </si>
  <si>
    <t>FS202605121626420142</t>
  </si>
  <si>
    <t>2026-05-14 12:10|Reagendamiento de cita. inicio de flujo|App chatbot#2026-05-14 12:17|Reagendamiento de cita. inicio de flujo|App chatbot#2026-05-14 12:20|14-05-2026 12 20Gestion quiebre. Inicio de Flujo.|App chatbot#</t>
  </si>
  <si>
    <t>17786905300550150</t>
  </si>
  <si>
    <t>CAI_ONT32000010202605131142109561364512</t>
  </si>
  <si>
    <t>&lt;XA_BROADBAND_DATA&gt;&lt;Velocidad&gt;921600&lt;/Velocidad&gt;&lt;TipoIP&gt;DINAMICA&lt;/TipoIP&gt;&lt;ADSL&gt;-&lt;/ADSL&gt;&lt;DireccionIPDSLAM&gt;10.37.54.90&lt;/DireccionIPDSLAM&gt;&lt;UsuarioAcceso&gt;AAF2512718192/557a9a31f4f7&lt;/UsuarioAcceso&gt;&lt;Passwordid&gt;9AG1JQ0Q1N&lt;/Passwordid&gt;&lt;TechType&gt;FIBRA&lt;/TechType&gt;&lt;OLTCode&gt;OH_BOGALMATF_I_7360&lt;/OLTCode&gt;&lt;OLTRack&gt;0&lt;/OLTRack&gt;&lt;OLTSubRack&gt;0&lt;/OLTSubRack&gt;&lt;OLTBoard&gt;0&lt;/OLTBoard&gt;&lt;OLTPort&gt;0&lt;/OLTPort&gt;&lt;PeSplitterSplitterCode&gt;SS1-65-04&lt;/PeSplitterSplitterCode&gt;&lt;PeTerminalEquipmentDistrCableCode&gt;0&lt;/PeTerminalEquipmentDistrCableCode&gt;&lt;PeTerminalEquipmentType&gt;6&lt;/PeTerminalEquipmentType&gt;&lt;PeTerminalEquipmentCode&gt;MORAT-CT1-65-04&lt;/PeTerminalEquipmentCode&gt;&lt;PeTerminalEquipmentOpticalTerminalCode&gt;MORAT-CT1-65-04&lt;/PeTerminalEquipmentOpticalTerminalCode&gt;&lt;PeTerminalEquipmentClientThreadId&gt;0&lt;/PeTerminalEquipmentClientThreadId&gt;&lt;PeTerminalEquipmentCtoFiberId&gt;8&lt;/PeTerminalEquipmentCtoFiberId&gt;&lt;/XA_BROADBAND_DATA&gt;</t>
  </si>
  <si>
    <t>21884783</t>
  </si>
  <si>
    <t>FS202605131238560445_5761</t>
  </si>
  <si>
    <t>9309120952</t>
  </si>
  <si>
    <t>DELIA ROSA RODRIGUEZ PEDROZO</t>
  </si>
  <si>
    <t>1007643010</t>
  </si>
  <si>
    <t>KR   |55|A   |     |  |CL   |78|    |     | 07 APT 201</t>
  </si>
  <si>
    <t>-74.07384726</t>
  </si>
  <si>
    <t>4.67461923</t>
  </si>
  <si>
    <t>3025481427</t>
  </si>
  <si>
    <t>FS202605131238560445</t>
  </si>
  <si>
    <t>1233903939</t>
  </si>
  <si>
    <t>2026-05-14 18:14|Orden FS202605131238560445Se llega a predio se evidencia Direccion erradaCarrera55a cll78-07DirecciÃ³n correctaCarrera55b calle76-06Delia Rosa RodrÃ­guez Contacto 3025481427|CRISTIAN CAMILO GALEANO#2026-05-14 18:16|Orden FS202605131238560445Se llega a predio se evidencia Direccion erradaCarrera55a cll78-07DirecciÃ³n correctaCarrera55b calle76-06Delia Rosa RodrÃ­guez Contacto 3025481427|CRISTIAN CAMILO GALEANO#</t>
  </si>
  <si>
    <t>17786939650760116</t>
  </si>
  <si>
    <t>CAI_32000010202605131239259058086421</t>
  </si>
  <si>
    <t>&lt;XA_BROADBAND_DATA&gt;&lt;Velocidad&gt;921600&lt;/Velocidad&gt;&lt;TipoIP&gt;DINAMICA&lt;/TipoIP&gt;&lt;ADSL&gt;-&lt;/ADSL&gt;&lt;DireccionIPDSLAM&gt;10.37.60.206&lt;/DireccionIPDSLAM&gt;&lt;UsuarioAcceso&gt;AAF2512720286/20373257dc66&lt;/UsuarioAcceso&gt;&lt;Passwordid&gt;MJ1ZWHXQCU&lt;/Passwordid&gt;&lt;TechType&gt;FIBRA&lt;/TechType&gt;&lt;OLTCode&gt;OH_BOGHIEOLG_I_5800_23106_LaEspanola_7&lt;/OLTCode&gt;&lt;OLTRack&gt;7&lt;/OLTRack&gt;&lt;OLTSubRack&gt;34&lt;/OLTSubRack&gt;&lt;OLTBoard&gt;12&lt;/OLTBoard&gt;&lt;OLTPort&gt;11&lt;/OLTPort&gt;&lt;PeSplitterSplitterCode&gt;SS8-7-40&lt;/PeSplitterSplitterCode&gt;&lt;PeTerminalEquipmentDistrCableCode&gt;GT8-7-40&lt;/PeTerminalEquipmentDistrCableCode&gt;&lt;PeTerminalEquipmentType&gt;6&lt;/PeTerminalEquipmentType&gt;&lt;PeTerminalEquipmentCode&gt;CT8-7-40&lt;/PeTerminalEquipmentCode&gt;&lt;PeTerminalEquipmentOpticalTerminalCode&gt;CT8-7-40&lt;/PeTerminalEquipmentOpticalTerminalCode&gt;&lt;PeTerminalEquipmentClientThreadId&gt;46&lt;/PeTerminalEquipmentClientThreadId&gt;&lt;PeTerminalEquipmentCtoFiberId&gt;6&lt;/PeTerminalEquipmentCtoFiberId&gt;&lt;/XA_BROADBAND_DATA&gt;</t>
  </si>
  <si>
    <t>21884825</t>
  </si>
  <si>
    <t>FS202605131245370249_8040</t>
  </si>
  <si>
    <t>6015292894</t>
  </si>
  <si>
    <t>IPVT:640003806487</t>
  </si>
  <si>
    <t>CARLOS ERNESTO MORA</t>
  </si>
  <si>
    <t>80190863</t>
  </si>
  <si>
    <t>CL   |129|C   |BIS  |  |KR   |91|    |     | 50 PIS 3</t>
  </si>
  <si>
    <t>-74.08967266</t>
  </si>
  <si>
    <t>4.7255888</t>
  </si>
  <si>
    <t>3107216952</t>
  </si>
  <si>
    <t>FS202605131245370249</t>
  </si>
  <si>
    <t>2026-05-14 18:00|SE REALIZA GESTION POR QT DISTANCIA EXCEDIDA SUSPENSIONPETICION FS2026051312453702498040DIRECCION CL 129C BIS KR 91 50 PIS 3CTO CT6/7-40-08La CTO CT6/7-40-08 asignada se encuentra  a mÃ¡s de 300 m donde se encuentra la vivienda del cliente Se tiene la CTO CT3 4-39-08 cerca que pueda servir para la instalaciÃ³n se valida con la OT-00195150KS140526-DISTANCIAEXCEDIDA021|CAMILO ARMANDO LIZARAZO#2026-05-14 18:01|FS202605131245370249_8040Buenas tardes se ase la validaciÃ³n de la cto que trae asignada la orden es la 6/7/40/08 el cual estÃ¡ mÃ¡s de 300 metros como se muestra en el recorrido del video el cual tengo dos cto al frente de la casa que son la 3/4/39/08 y la 5/6/39/08 se suspende por recursos mal aprovicionados|CAMILO ARMANDO LIZARAZO#</t>
  </si>
  <si>
    <t>17786944050570310</t>
  </si>
  <si>
    <t>CAI_ONT22000010202605131246452024631376</t>
  </si>
  <si>
    <t>&lt;XA_BROADBAND_DATA&gt;&lt;Velocidad&gt;921600&lt;/Velocidad&gt;&lt;TipoIP&gt;DINAMICA&lt;/TipoIP&gt;&lt;ADSL&gt;-&lt;/ADSL&gt;&lt;DireccionIPDSLAM&gt;10.37.50.182&lt;/DireccionIPDSLAM&gt;&lt;UsuarioAcceso&gt;AAF2512719921/b9f36130ade7&lt;/UsuarioAcceso&gt;&lt;Passwordid&gt;RT69C2RFF1&lt;/Passwordid&gt;&lt;TechType&gt;FIBRA&lt;/TechType&gt;&lt;OLTCode&gt;OH_BOGALVRIC_I_7360&lt;/OLTCode&gt;&lt;OLTRack&gt;0&lt;/OLTRack&gt;&lt;OLTSubRack&gt;0&lt;/OLTSubRack&gt;&lt;OLTBoard&gt;0&lt;/OLTBoard&gt;&lt;OLTPort&gt;0&lt;/OLTPort&gt;&lt;PeSplitterSplitterCode&gt;SS6-40-08&lt;/PeSplitterSplitterCode&gt;&lt;PeTerminalEquipmentDistrCableCode&gt;0&lt;/PeTerminalEquipmentDistrCableCode&gt;&lt;PeTerminalEquipmentType&gt;6&lt;/PeTerminalEquipmentType&gt;&lt;PeTerminalEquipmentCode&gt;VIMAR-CT6/7-40-08&lt;/PeTerminalEquipmentCode&gt;&lt;PeTerminalEquipmentOpticalTerminalCode&gt;VIMAR-CT6/7-40-08&lt;/PeTerminalEquipmentOpticalTerminalCode&gt;&lt;PeTerminalEquipmentClientThreadId&gt;0&lt;/PeTerminalEquipmentClientThreadId&gt;&lt;PeTerminalEquipmentCtoFiberId&gt;7&lt;/PeTerminalEquipmentCtoFiberId&gt;&lt;/XA_BROADBAND_DATA&gt;</t>
  </si>
  <si>
    <t>21881986</t>
  </si>
  <si>
    <t>EC202605121740371023_7789</t>
  </si>
  <si>
    <t>Maria Susana Castellanos fernande</t>
  </si>
  <si>
    <t>1027402828</t>
  </si>
  <si>
    <t>CL   |142|    |     |  |KR   |16|A   |     |  25</t>
  </si>
  <si>
    <t>-74.04331953</t>
  </si>
  <si>
    <t>4.72364426</t>
  </si>
  <si>
    <t>3165421684</t>
  </si>
  <si>
    <t>OH_BOGALASTC_I_7360</t>
  </si>
  <si>
    <t>EC202605121740371023</t>
  </si>
  <si>
    <t>BK_OPEGIN_BOGOTA_NORTE</t>
  </si>
  <si>
    <t>21887901</t>
  </si>
  <si>
    <t>EC202605132200139063_0093</t>
  </si>
  <si>
    <t>0912120352</t>
  </si>
  <si>
    <t>Cristian David Cruz Oviedo</t>
  </si>
  <si>
    <t>1019121662</t>
  </si>
  <si>
    <t>Cristian David  Cruz Oviedo</t>
  </si>
  <si>
    <t>CL   |175|    |     |  |KR   |63|    |     |  05</t>
  </si>
  <si>
    <t>-74.05680767</t>
  </si>
  <si>
    <t>4.75953423</t>
  </si>
  <si>
    <t>3054289737</t>
  </si>
  <si>
    <t>OH_BOGHITBIB_I_5800</t>
  </si>
  <si>
    <t>EC202605132200139063</t>
  </si>
  <si>
    <t>21887929</t>
  </si>
  <si>
    <t>EC202605132319111011_2662</t>
  </si>
  <si>
    <t>8704180110</t>
  </si>
  <si>
    <t>Lina  Chamorro</t>
  </si>
  <si>
    <t>1001217378</t>
  </si>
  <si>
    <t>Lina Chamorro</t>
  </si>
  <si>
    <t>KR   |14|B   |     |  |CL   |161|    |     |  54 TOR 1 APT 402 APT 402</t>
  </si>
  <si>
    <t>-74.03525955</t>
  </si>
  <si>
    <t>4.73987871</t>
  </si>
  <si>
    <t>3004613909</t>
  </si>
  <si>
    <t>OH_BOGHITBIE_I_5800</t>
  </si>
  <si>
    <t>EC202605132319111011</t>
  </si>
  <si>
    <t>21870038</t>
  </si>
  <si>
    <t>FS202605091252503339_6627</t>
  </si>
  <si>
    <t>6015275040</t>
  </si>
  <si>
    <t>IPVT:640003803121</t>
  </si>
  <si>
    <t>ANA JUDITH MELO MU¿OZ</t>
  </si>
  <si>
    <t>39704081</t>
  </si>
  <si>
    <t>CL   |137|A   |     |  |KR   |58|    |     | 70 TOR 4 APT 701 APT 701</t>
  </si>
  <si>
    <t>-74.0659543</t>
  </si>
  <si>
    <t>4.72793351</t>
  </si>
  <si>
    <t>3002039682</t>
  </si>
  <si>
    <t>OH_BOGALASTI_I_7360</t>
  </si>
  <si>
    <t>FS202605091252503339</t>
  </si>
  <si>
    <t>21872537</t>
  </si>
  <si>
    <t>FS202605101816303045_4842</t>
  </si>
  <si>
    <t>2301020916</t>
  </si>
  <si>
    <t>JUAN FELIPE SALCEDO QUINTERO</t>
  </si>
  <si>
    <t>1032498390</t>
  </si>
  <si>
    <t>6076422261</t>
  </si>
  <si>
    <t>CL   |167|B   |     |  |KR   |16|C   |     | 25</t>
  </si>
  <si>
    <t>-74.03919466</t>
  </si>
  <si>
    <t>4.74693435</t>
  </si>
  <si>
    <t>3174801359</t>
  </si>
  <si>
    <t>21874619</t>
  </si>
  <si>
    <t>FS202605111229293672_4490</t>
  </si>
  <si>
    <t>SARA NIETO VALENCIA</t>
  </si>
  <si>
    <t>1070622600</t>
  </si>
  <si>
    <t>KR   |50|    |     |  |CL   |152|    |     | 57 TOR 3 APT 1104 APT 1104</t>
  </si>
  <si>
    <t>-74.05319059</t>
  </si>
  <si>
    <t>4.73644139</t>
  </si>
  <si>
    <t>3014249732</t>
  </si>
  <si>
    <t>OH_BOGALASTG_I_7360</t>
  </si>
  <si>
    <t>FS202605111229293672</t>
  </si>
  <si>
    <t>21875880</t>
  </si>
  <si>
    <t>FS202605111543004483_3598</t>
  </si>
  <si>
    <t>6015248485</t>
  </si>
  <si>
    <t>IPVT:640003804243</t>
  </si>
  <si>
    <t>YOHANA ANDREA BELLO CABRA</t>
  </si>
  <si>
    <t>52250613</t>
  </si>
  <si>
    <t>0016267816</t>
  </si>
  <si>
    <t>0016725794</t>
  </si>
  <si>
    <t>KR   |12|    |     |  |CL   |169|    |     | 50 CAS 194</t>
  </si>
  <si>
    <t>-74.0326272</t>
  </si>
  <si>
    <t>4.74735434</t>
  </si>
  <si>
    <t>3144107528</t>
  </si>
  <si>
    <t>OH_BOGHITBIG_I_5800</t>
  </si>
  <si>
    <t>FS202605111543004483</t>
  </si>
  <si>
    <t>21878754</t>
  </si>
  <si>
    <t>FS202605121026190052_2430</t>
  </si>
  <si>
    <t>9411220437</t>
  </si>
  <si>
    <t>YEILYana ARAmendiz ORSINI</t>
  </si>
  <si>
    <t>1065636556</t>
  </si>
  <si>
    <t>KR   |48|A   |     |  |CL   |181|    |     | 34 APT 201</t>
  </si>
  <si>
    <t>-74.04697881</t>
  </si>
  <si>
    <t>4.75875648</t>
  </si>
  <si>
    <t>3042889614</t>
  </si>
  <si>
    <t>FS202605121026190052</t>
  </si>
  <si>
    <t>21878775</t>
  </si>
  <si>
    <t>FS202605121028580054_4194</t>
  </si>
  <si>
    <t>6015280501</t>
  </si>
  <si>
    <t>IPVT:640003804831</t>
  </si>
  <si>
    <t>LAURA MARCELA HERNANDEZ GUTIERREZ</t>
  </si>
  <si>
    <t>65782381</t>
  </si>
  <si>
    <t>82654388</t>
  </si>
  <si>
    <t>KR   |54|D   |     |  |CL   |169|    |     | 60 INT 2 APT 202 APT 202</t>
  </si>
  <si>
    <t>-74.05416237</t>
  </si>
  <si>
    <t>4.75232113</t>
  </si>
  <si>
    <t>3132620411</t>
  </si>
  <si>
    <t>21879153</t>
  </si>
  <si>
    <t>FS202605121110290050_7416</t>
  </si>
  <si>
    <t>2208261317</t>
  </si>
  <si>
    <t>LAURA CAMILA OSPINA</t>
  </si>
  <si>
    <t>1077727318</t>
  </si>
  <si>
    <t>KR   |55|    |     |  |CL   |153|    |     | 15 TOR 5 APT 1204 APT 1204</t>
  </si>
  <si>
    <t>-74.05782511</t>
  </si>
  <si>
    <t>4.74075495</t>
  </si>
  <si>
    <t>3053673903</t>
  </si>
  <si>
    <t>OH_BOGHITBIF_I_5800</t>
  </si>
  <si>
    <t>FS202605121110290050</t>
  </si>
  <si>
    <t>21880530</t>
  </si>
  <si>
    <t>FS202605121424420144_3953</t>
  </si>
  <si>
    <t>0005210600</t>
  </si>
  <si>
    <t>AUGUSTO JOSE ECHEVERRIA JIMENEZ</t>
  </si>
  <si>
    <t>1019137214</t>
  </si>
  <si>
    <t>CL   |168|    |     |  |KR   |48|A   |     | 45 TOR 1 APT 310 APT 310</t>
  </si>
  <si>
    <t>-74.0495569</t>
  </si>
  <si>
    <t>4.74967927</t>
  </si>
  <si>
    <t>3165234800</t>
  </si>
  <si>
    <t>FS202605121424420144</t>
  </si>
  <si>
    <t>21881587</t>
  </si>
  <si>
    <t>FS202605121645500260_3250</t>
  </si>
  <si>
    <t>SANDRA JESMITH RAMOS PAEZ</t>
  </si>
  <si>
    <t>1013631557</t>
  </si>
  <si>
    <t>CL   |146|    |     |  |KR   |7|A   |     | 58 APT 404</t>
  </si>
  <si>
    <t>-74.02769534</t>
  </si>
  <si>
    <t>4.72208236</t>
  </si>
  <si>
    <t>3003494325</t>
  </si>
  <si>
    <t>OH_BOGALASTF_I_7360</t>
  </si>
  <si>
    <t>FS202605121645500260</t>
  </si>
  <si>
    <t>21888875</t>
  </si>
  <si>
    <t>FS202605141040050590_7500</t>
  </si>
  <si>
    <t>6015225037</t>
  </si>
  <si>
    <t>IPVT:640003807183</t>
  </si>
  <si>
    <t>DANIELA BARRERO</t>
  </si>
  <si>
    <t>1019134817</t>
  </si>
  <si>
    <t>3228785678</t>
  </si>
  <si>
    <t>CL   |165|    |     |  |KR   |50|    |     | 28 TOR 2 APT 106 APT 106</t>
  </si>
  <si>
    <t>-74.05133398</t>
  </si>
  <si>
    <t>4.74699236</t>
  </si>
  <si>
    <t>FS202605141040050590</t>
  </si>
  <si>
    <t>21888974</t>
  </si>
  <si>
    <t>FS202605141051490598_5231</t>
  </si>
  <si>
    <t>MIGUEL ANGEL CUESTA PALACIOS</t>
  </si>
  <si>
    <t>1014255971</t>
  </si>
  <si>
    <t>KR   |48|    |     |  |CL   |127|    |     | 51 INT 2 APT 107 APT 107</t>
  </si>
  <si>
    <t>-74.05736396</t>
  </si>
  <si>
    <t>4.70808367</t>
  </si>
  <si>
    <t>3058858860</t>
  </si>
  <si>
    <t>FS202605141051490598</t>
  </si>
  <si>
    <t>21889067</t>
  </si>
  <si>
    <t>FS202605141103530772_6031</t>
  </si>
  <si>
    <t>8912140219</t>
  </si>
  <si>
    <t>EDUIN GERMAN BASTIDAS PEREZ</t>
  </si>
  <si>
    <t>4896411</t>
  </si>
  <si>
    <t>3214928271</t>
  </si>
  <si>
    <t>KR   |8|    |     |  |CL   |192|    |     | 60 TOR 1 APT 207 APT 207</t>
  </si>
  <si>
    <t>-74.02848477</t>
  </si>
  <si>
    <t>4.76972415</t>
  </si>
  <si>
    <t>OH_BOGHITBIC_I_5800</t>
  </si>
  <si>
    <t>FS202605141103530772</t>
  </si>
  <si>
    <t>21889074</t>
  </si>
  <si>
    <t>FS202605141104390386_7823</t>
  </si>
  <si>
    <t>MARIA ALEJANDRA MARTINEZ LOSADA</t>
  </si>
  <si>
    <t>1020812948</t>
  </si>
  <si>
    <t>3147692894</t>
  </si>
  <si>
    <t>CL   |130|A   |     |  |KR   |7|B   |     | 20 APT 303</t>
  </si>
  <si>
    <t>-74.0302706</t>
  </si>
  <si>
    <t>4.70910337</t>
  </si>
  <si>
    <t>FS202605141104390386</t>
  </si>
  <si>
    <t>21889243</t>
  </si>
  <si>
    <t>FS202605141125100606_7134</t>
  </si>
  <si>
    <t>LEAFAR ANDRES ALVAREZ ABREU</t>
  </si>
  <si>
    <t>5209096</t>
  </si>
  <si>
    <t>KR   |59|B   |     |  |CL   |130|    |     | 28 APT 302</t>
  </si>
  <si>
    <t>-74.07123183</t>
  </si>
  <si>
    <t>4.72129683</t>
  </si>
  <si>
    <t>3162831652</t>
  </si>
  <si>
    <t>OH_BOGALASTH_I_7360</t>
  </si>
  <si>
    <t>FS202605141125100606</t>
  </si>
  <si>
    <t>21889739</t>
  </si>
  <si>
    <t>FS202605141228170635_5003</t>
  </si>
  <si>
    <t>BRYAN CAMILO CASTA¿EDA ARTEAGA</t>
  </si>
  <si>
    <t>1016071666</t>
  </si>
  <si>
    <t>3115399734</t>
  </si>
  <si>
    <t>CL   |152|B   |     |  |KR   |73|    |     | 26 TOR 3 APT 1007 APT 1007</t>
  </si>
  <si>
    <t>-74.06945913</t>
  </si>
  <si>
    <t>4.74154751</t>
  </si>
  <si>
    <t>FS202605141228170635</t>
  </si>
  <si>
    <t>21899992</t>
  </si>
  <si>
    <t>FS202605141637182076_6851</t>
  </si>
  <si>
    <t>6015292703</t>
  </si>
  <si>
    <t>IPVT:640003808003</t>
  </si>
  <si>
    <t>SANDRA KATERIN GARAVITO REY</t>
  </si>
  <si>
    <t>52834605</t>
  </si>
  <si>
    <t>16293158</t>
  </si>
  <si>
    <t>3108834072</t>
  </si>
  <si>
    <t>CL   |175|    |     |  |KR   |15|    |     | 20 TOR 1 APT 202 APT 202</t>
  </si>
  <si>
    <t>-74.03766669</t>
  </si>
  <si>
    <t>4.75562635</t>
  </si>
  <si>
    <t>3058244820</t>
  </si>
  <si>
    <t>FS202605141637182076</t>
  </si>
  <si>
    <t>21900578</t>
  </si>
  <si>
    <t>FS202605141717091729_2488</t>
  </si>
  <si>
    <t>CESAR AUGUSTO GRANADOS BERMEO</t>
  </si>
  <si>
    <t>79975732</t>
  </si>
  <si>
    <t>3208667022</t>
  </si>
  <si>
    <t>CL   |152|A   |     |  |KR   |7|H   |     | 54 CAS 201</t>
  </si>
  <si>
    <t>-74.0294976</t>
  </si>
  <si>
    <t>4.72930622</t>
  </si>
  <si>
    <t>3142287883</t>
  </si>
  <si>
    <t>OH_BOGALASTE_I_7360</t>
  </si>
  <si>
    <t>FS202605141717091729</t>
  </si>
  <si>
    <t>21900588</t>
  </si>
  <si>
    <t>FS202605141718181730_0306</t>
  </si>
  <si>
    <t>0705051948</t>
  </si>
  <si>
    <t>JESUS VELASQUEZ</t>
  </si>
  <si>
    <t>7697384</t>
  </si>
  <si>
    <t>CL   |166|A   |     |  |KR   |66|    |     | 04 APT 1</t>
  </si>
  <si>
    <t>-74.06405679</t>
  </si>
  <si>
    <t>4.75002828</t>
  </si>
  <si>
    <t>3107721756</t>
  </si>
  <si>
    <t>FS202605141718181730</t>
  </si>
  <si>
    <t>21900606</t>
  </si>
  <si>
    <t>FS202605141720071062_2098</t>
  </si>
  <si>
    <t>6015294627</t>
  </si>
  <si>
    <t>IPVT:640003807736</t>
  </si>
  <si>
    <t>GUSTAVO ANDRES PINEDA GALLEGO</t>
  </si>
  <si>
    <t>79237375</t>
  </si>
  <si>
    <t>CL   |137|A   |     |  |KR   |58|    |     | 35 TOR 11 APT 502 APT 502</t>
  </si>
  <si>
    <t>-74.06595259</t>
  </si>
  <si>
    <t>4.72676427</t>
  </si>
  <si>
    <t>3183912110</t>
  </si>
  <si>
    <t>FS202605141720071062</t>
  </si>
  <si>
    <t>21900835</t>
  </si>
  <si>
    <t>FS202605141739141272_3359</t>
  </si>
  <si>
    <t>9601051406</t>
  </si>
  <si>
    <t>LEIDY TATIANA BAUTISTA NARANJO</t>
  </si>
  <si>
    <t>1016083431-6</t>
  </si>
  <si>
    <t>3502929695</t>
  </si>
  <si>
    <t>KR   |8|C   |     |  |CL   |188|    |     | 95 TOR 1 APT 1202 APT 1202</t>
  </si>
  <si>
    <t>-74.03051132</t>
  </si>
  <si>
    <t>4.76556104</t>
  </si>
  <si>
    <t>FS202605141739141272</t>
  </si>
  <si>
    <t>21889780</t>
  </si>
  <si>
    <t>FS202605141231560814_7734</t>
  </si>
  <si>
    <t>0412191854</t>
  </si>
  <si>
    <t>CARLOS PATI¿O</t>
  </si>
  <si>
    <t>1057609620</t>
  </si>
  <si>
    <t>CL   |169|    |     |  |KR   |16|C   |     | 10 TOR 3 APT 604 APT 604</t>
  </si>
  <si>
    <t>-74.03813146</t>
  </si>
  <si>
    <t>4.74793222</t>
  </si>
  <si>
    <t>3134940396</t>
  </si>
  <si>
    <t>FS202605141231560814</t>
  </si>
  <si>
    <t>21901463</t>
  </si>
  <si>
    <t>FS202605141903421296_9129</t>
  </si>
  <si>
    <t>2001061245</t>
  </si>
  <si>
    <t>DAFNE MONCADA SANTAMARIA</t>
  </si>
  <si>
    <t>40049471</t>
  </si>
  <si>
    <t>018946512</t>
  </si>
  <si>
    <t>12876904</t>
  </si>
  <si>
    <t>CL   |160|    |     |  |KR   |58|    |     | 75 TOR 21 APT 601 APT 601</t>
  </si>
  <si>
    <t>-74.0615521</t>
  </si>
  <si>
    <t>4.74216068</t>
  </si>
  <si>
    <t>3195610242</t>
  </si>
  <si>
    <t>FS202605141903421296</t>
  </si>
  <si>
    <t>21900710</t>
  </si>
  <si>
    <t>FS202605141728571987_1228</t>
  </si>
  <si>
    <t>ANGIE TORRES TORRES BORJA</t>
  </si>
  <si>
    <t>1001118641</t>
  </si>
  <si>
    <t>3213792891</t>
  </si>
  <si>
    <t>KR   |58|B   |     |  |CL   |131|A   |     | 15 APT 1</t>
  </si>
  <si>
    <t>-74.06819166</t>
  </si>
  <si>
    <t>4.72255966</t>
  </si>
  <si>
    <t>3052065751</t>
  </si>
  <si>
    <t>FS202605141728571987</t>
  </si>
  <si>
    <t>21882671</t>
  </si>
  <si>
    <t>FS202605122053170224_6934</t>
  </si>
  <si>
    <t>KILIER ALEXANDER CHALA</t>
  </si>
  <si>
    <t>1012436549</t>
  </si>
  <si>
    <t>3134302660</t>
  </si>
  <si>
    <t>3112042323</t>
  </si>
  <si>
    <t>CL   |152|B   |     |  |KR   |73|    |     | 26 TOR 1 APT 1706 APT 1706</t>
  </si>
  <si>
    <t>FS202605122053170224</t>
  </si>
  <si>
    <t>21883368</t>
  </si>
  <si>
    <t>FS202605130931550364_9668</t>
  </si>
  <si>
    <t>6015292423</t>
  </si>
  <si>
    <t>IPVT:640003806031</t>
  </si>
  <si>
    <t>GLORIA ELENA JARAMILLO GUTIERREZ</t>
  </si>
  <si>
    <t>41522728</t>
  </si>
  <si>
    <t>CL   |159|    |     |  |KR   |54|    |     | 35 TOR 1 APT 1001 APT 1001</t>
  </si>
  <si>
    <t>-74.05531549</t>
  </si>
  <si>
    <t>4.740147</t>
  </si>
  <si>
    <t>3212367264</t>
  </si>
  <si>
    <t>FS202605130931550364</t>
  </si>
  <si>
    <t>21899877</t>
  </si>
  <si>
    <t>FS202605141632071318_7135</t>
  </si>
  <si>
    <t>2006150100</t>
  </si>
  <si>
    <t>Omar Andres Sosa Diaz</t>
  </si>
  <si>
    <t>1033687865</t>
  </si>
  <si>
    <t>KR   |16|    |     |  |CL   |181|    |     | 42 APT 201</t>
  </si>
  <si>
    <t>-74.03728599</t>
  </si>
  <si>
    <t>4.758186</t>
  </si>
  <si>
    <t>3205142432</t>
  </si>
  <si>
    <t>OH_BOGHITBID_I_5800</t>
  </si>
  <si>
    <t>FS202605141632071318</t>
  </si>
  <si>
    <t>21900459</t>
  </si>
  <si>
    <t>FS202605141707161055_8976</t>
  </si>
  <si>
    <t>2412200802</t>
  </si>
  <si>
    <t>CAMILO ANDRES CORTES PLAZAS</t>
  </si>
  <si>
    <t>1075303195</t>
  </si>
  <si>
    <t>3107684419</t>
  </si>
  <si>
    <t>KR   |7|B   |BIS  |  |CL   |158|    |     | 10 APT 502</t>
  </si>
  <si>
    <t>-74.02482968</t>
  </si>
  <si>
    <t>4.73328201</t>
  </si>
  <si>
    <t>3176202547</t>
  </si>
  <si>
    <t>MILLAN-USAQUEN</t>
  </si>
  <si>
    <t>OH_BOGHITBIN_I_5800</t>
  </si>
  <si>
    <t>FS202605141707161055</t>
  </si>
  <si>
    <t>21900463</t>
  </si>
  <si>
    <t>FS202605141707511127_3480</t>
  </si>
  <si>
    <t>6015294328</t>
  </si>
  <si>
    <t>IPVT:640003808125</t>
  </si>
  <si>
    <t>LUZ DARI NAVAS</t>
  </si>
  <si>
    <t>52738155</t>
  </si>
  <si>
    <t>0013720042</t>
  </si>
  <si>
    <t>02336919</t>
  </si>
  <si>
    <t>CL   |187|    |     |  |KR   |55|B   |     | 90 TOR 7 APT 102 APT 102</t>
  </si>
  <si>
    <t>-74.05073003</t>
  </si>
  <si>
    <t>4.7676983</t>
  </si>
  <si>
    <t>3168970386</t>
  </si>
  <si>
    <t>FS202605141707511127</t>
  </si>
  <si>
    <t>21884329</t>
  </si>
  <si>
    <t>FS202605131144020256_9755</t>
  </si>
  <si>
    <t>1012301104</t>
  </si>
  <si>
    <t>MARIA DEL PILAR ANGULO URQUIJO</t>
  </si>
  <si>
    <t>1088257813</t>
  </si>
  <si>
    <t>3133915046</t>
  </si>
  <si>
    <t>KR   |8|B   |     |  |CL   |160|    |     | 39 TOR 2 APT 203 APT 203</t>
  </si>
  <si>
    <t>-74.02884433</t>
  </si>
  <si>
    <t>4.73660371</t>
  </si>
  <si>
    <t>FS202605131144020256</t>
  </si>
  <si>
    <t>21885279</t>
  </si>
  <si>
    <t>FS202605131350160374_0964</t>
  </si>
  <si>
    <t>6015292962</t>
  </si>
  <si>
    <t>IPVT:640003806605</t>
  </si>
  <si>
    <t>LEIDY MARCELA ESPEJO POLANIA</t>
  </si>
  <si>
    <t>53032707</t>
  </si>
  <si>
    <t>0013436600</t>
  </si>
  <si>
    <t>KR   |21|A   |     |  |CL   |159|A   |     | 04 TOR 1 APT 202 APT 202</t>
  </si>
  <si>
    <t>-74.04636047</t>
  </si>
  <si>
    <t>4.73999112</t>
  </si>
  <si>
    <t>3108616534</t>
  </si>
  <si>
    <t>21885832</t>
  </si>
  <si>
    <t>FS202605131516220414_7584</t>
  </si>
  <si>
    <t>GUSTAVO ADOLFO VARON QUINTERO</t>
  </si>
  <si>
    <t>1110576924</t>
  </si>
  <si>
    <t>3017021446</t>
  </si>
  <si>
    <t>CL   |152|B   |     |  |KR   |73|    |     | 26 TOR 1 APT 402 APT 402</t>
  </si>
  <si>
    <t>FS202605131516220414</t>
  </si>
  <si>
    <t>21886013</t>
  </si>
  <si>
    <t>FS202605131527210420_7798</t>
  </si>
  <si>
    <t>Porfavor que sea tipo 4 pm. Q es la hora posible para mi estar</t>
  </si>
  <si>
    <t>DANIEL ALBERTO MURILLO</t>
  </si>
  <si>
    <t>80119634</t>
  </si>
  <si>
    <t>CL   |128|    |     |  |KR   |7|B   |     | 08</t>
  </si>
  <si>
    <t>-74.02973499</t>
  </si>
  <si>
    <t>4.707504</t>
  </si>
  <si>
    <t>3203484035</t>
  </si>
  <si>
    <t>21884343</t>
  </si>
  <si>
    <t>FS202605131140200340_7156</t>
  </si>
  <si>
    <t>DIGITAL_PA_15_05_2026_AM KR 8 B CL 156-28 PIS 3 APT 301 BARRANCAS NORTE//3133695932-3152798515</t>
  </si>
  <si>
    <t>JORDY FELIPE DE LA HOZ MARQUEZ</t>
  </si>
  <si>
    <t>1019013060</t>
  </si>
  <si>
    <t>6015292866</t>
  </si>
  <si>
    <t>KR   |8|B   |     |  |CL   |156|    |     | 28 PIS 3 APT 301 APT 301</t>
  </si>
  <si>
    <t>-74.02980335</t>
  </si>
  <si>
    <t>4.73385032</t>
  </si>
  <si>
    <t>3133695932</t>
  </si>
  <si>
    <t>21886689</t>
  </si>
  <si>
    <t>FS202605131639200502_3729</t>
  </si>
  <si>
    <t>ANDREY ALEJANDRO AYALA  MARTINEZ</t>
  </si>
  <si>
    <t>1069756676</t>
  </si>
  <si>
    <t>CL   |146|F   |     |  |KR   |76|    |     | 54 APT 2</t>
  </si>
  <si>
    <t>-74.07447958</t>
  </si>
  <si>
    <t>4.739313</t>
  </si>
  <si>
    <t>3138409601</t>
  </si>
  <si>
    <t>FS202605131639200502</t>
  </si>
  <si>
    <t>21887097</t>
  </si>
  <si>
    <t>FS202605131736250570_5427</t>
  </si>
  <si>
    <t>0004230845</t>
  </si>
  <si>
    <t>ROCIO EURIDICIS CUELLAR CAMACHO</t>
  </si>
  <si>
    <t>52019531</t>
  </si>
  <si>
    <t>CL   |167|    |     |  |KR   |54|D   |     | 48 TOR 4 APT 601 APT 601</t>
  </si>
  <si>
    <t>-74.05584956</t>
  </si>
  <si>
    <t>4.7496835</t>
  </si>
  <si>
    <t>3196697393</t>
  </si>
  <si>
    <t>EVA-RESCATE BO Se realiza interacción con la titular Ana Maria Lopez Gomez, confirma datos correctos y recibe el servicio como viene en la orden. 3226727662 tipo de predio - CONJUNTO RESIDENCIAL, pisos - 3, contadores - 1. Se procede a agendar para el sábado 9 de mayo jornada AM. GESTIÓN REALIZADA POR CHAT EVA. AVRH</t>
  </si>
  <si>
    <t>21844514</t>
  </si>
  <si>
    <t>FS202605041103271815_8545</t>
  </si>
  <si>
    <t>6015197111</t>
  </si>
  <si>
    <t>IPVT:640003797596</t>
  </si>
  <si>
    <t>ANA MARIA LOPEZ GOMEZ</t>
  </si>
  <si>
    <t>1031154733</t>
  </si>
  <si>
    <t>CL   |167|    |     |  |KR   |62|    |     | 94 CAS 37</t>
  </si>
  <si>
    <t>-74.06266132</t>
  </si>
  <si>
    <t>4.75081995</t>
  </si>
  <si>
    <t>3226727662</t>
  </si>
  <si>
    <t>FS202605041103271815</t>
  </si>
  <si>
    <t>7366457</t>
  </si>
  <si>
    <t>2026-05-09 12:14|Incumplimiento de cita. se va a realizar la llamada al cliente|App chatbot#</t>
  </si>
  <si>
    <t>2026-05-04 11:37|EVA-RESCATE BO Se realiza interacciÃ³n con la titular Ana Maria Lopez Gomez confirma datos correctos y recibe el servicio como viene en la orden. 3226727662 tipo de predio - CONJUNTO RESIDENCIAL pisos - 3 contadores - 1. Se procede a agendar para el sÃ¡bado 9 de mayo jornada AM. GESTIÃ“N REALIZADA POR CHAT EVA. AVRH|ANGUIE VANESSA RODRIGUEZ#</t>
  </si>
  <si>
    <t>1777910735030028</t>
  </si>
  <si>
    <t>CAI_22000010202605041105359692471210</t>
  </si>
  <si>
    <t>&lt;XA_BROADBAND_DATA&gt;&lt;Velocidad&gt;921600&lt;/Velocidad&gt;&lt;TipoIP&gt;DINAMICA&lt;/TipoIP&gt;&lt;ADSL&gt;-&lt;/ADSL&gt;&lt;DireccionIPDSLAM&gt;10.37.80.118&lt;/DireccionIPDSLAM&gt;&lt;UsuarioAcceso&gt;AAF2512694831/7154e537c63c&lt;/UsuarioAcceso&gt;&lt;Passwordid&gt;MVTI8HULRG&lt;/Passwordid&gt;&lt;TechType&gt;FIBRA&lt;/TechType&gt;&lt;OLTCode&gt;OH_BOGHITBIF_I_5800_12000_Toberin_6&lt;/OLTCode&gt;&lt;OLTRack&gt;6&lt;/OLTRack&gt;&lt;OLTSubRack&gt;34&lt;/OLTSubRack&gt;&lt;OLTBoard&gt;14&lt;/OLTBoard&gt;&lt;OLTPort&gt;13&lt;/OLTPort&gt;&lt;PeSplitterSplitterCode&gt;SS8-32-24&lt;/PeSplitterSplitterCode&gt;&lt;PeTerminalEquipmentDistrCableCode&gt;GT8-32-24&lt;/PeTerminalEquipmentDistrCableCode&gt;&lt;PeTerminalEquipmentType&gt;15&lt;/PeTerminalEquipmentType&gt;&lt;PeTerminalEquipmentCode&gt;PC8-32-24&lt;/PeTerminalEquipmentCode&gt;&lt;PeTerminalEquipmentOpticalTerminalCode&gt;PC8-32-24&lt;/PeTerminalEquipmentOpticalTerminalCode&gt;&lt;PeTerminalEquipmentClientThreadId&gt;35&lt;/PeTerminalEquipmentClientThreadId&gt;&lt;PeTerminalEquipmentCtoFiberId&gt;5&lt;/PeTerminalEquipmentCtoFiberId&gt;&lt;/XA_BROADBAND_DATA&gt;</t>
  </si>
  <si>
    <t>AGENDAMIENTO_Torre_Incumplimieto_Cliente_se marca al 3002231465 contesta titular MARIA SOLEDAD MOLINA MARQUEZ  Se agenda para 2026-05-19 AM observacion llamar antes de ir 3002231465, permiten ingreso desde las 7 am, cliente solicita cumplimiento y prioridad en la instalación lo más temprano posible  Se valida datos correctos de la orden gestiona YINET AMAYA 12/5/2026 Go Contact</t>
  </si>
  <si>
    <t>21863249</t>
  </si>
  <si>
    <t>FS202605071827553172_8788</t>
  </si>
  <si>
    <t>8412080913</t>
  </si>
  <si>
    <t>MARIA SOLEDAD MOLINA MARQUEZ</t>
  </si>
  <si>
    <t>52266835</t>
  </si>
  <si>
    <t>14693840</t>
  </si>
  <si>
    <t>CL   |167|    |     |  |KR   |73|    |     | 45 TOR 7 APT 401 APT 401</t>
  </si>
  <si>
    <t>-74.06621391</t>
  </si>
  <si>
    <t>4.75036169</t>
  </si>
  <si>
    <t>3002231465</t>
  </si>
  <si>
    <t>FS202605071827553172</t>
  </si>
  <si>
    <t>1047392434</t>
  </si>
  <si>
    <t>2026-05-11 08:37|Incumplimiento de cita. inicio de flujo|App chatbot#2026-05-11 08:37|Incumplimiento de cita. se va a realizar la llamada al cliente|App chatbot#</t>
  </si>
  <si>
    <t>17781965200390367</t>
  </si>
  <si>
    <t>CAI_32000010202605071828409920610226</t>
  </si>
  <si>
    <t>&lt;XA_BROADBAND_DATA&gt;&lt;Velocidad&gt;921600&lt;/Velocidad&gt;&lt;TipoIP&gt;DINAMICA&lt;/TipoIP&gt;&lt;ADSL&gt;-&lt;/ADSL&gt;&lt;DireccionIPDSLAM&gt;10.37.80.118&lt;/DireccionIPDSLAM&gt;&lt;UsuarioAcceso&gt;AAF2512706141/4cfb5067b325&lt;/UsuarioAcceso&gt;&lt;Passwordid&gt;M3BGFKKCQX&lt;/Passwordid&gt;&lt;TechType&gt;FIBRA&lt;/TechType&gt;&lt;OLTCode&gt;OH_BOGHITBIF_I_5800_12000_Toberin_6&lt;/OLTCode&gt;&lt;OLTRack&gt;6&lt;/OLTRack&gt;&lt;OLTSubRack&gt;34&lt;/OLTSubRack&gt;&lt;OLTBoard&gt;16&lt;/OLTBoard&gt;&lt;OLTPort&gt;8&lt;/OLTPort&gt;&lt;PeSplitterSplitterCode&gt;SS2-14-26&lt;/PeSplitterSplitterCode&gt;&lt;PeTerminalEquipmentDistrCableCode&gt;GT2-14-26&lt;/PeTerminalEquipmentDistrCableCode&gt;&lt;PeTerminalEquipmentType&gt;15&lt;/PeTerminalEquipmentType&gt;&lt;PeTerminalEquipmentCode&gt;PC2-14-26&lt;/PeTerminalEquipmentCode&gt;&lt;PeTerminalEquipmentOpticalTerminalCode&gt;PC2-14-26&lt;/PeTerminalEquipmentOpticalTerminalCode&gt;&lt;PeTerminalEquipmentClientThreadId&gt;23&lt;/PeTerminalEquipmentClientThreadId&gt;&lt;PeTerminalEquipmentCtoFiberId&gt;1&lt;/PeTerminalEquipmentCtoFiberId&gt;&lt;/XA_BROADBAND_DATA&gt;</t>
  </si>
  <si>
    <t>AGENDAMIENTO_se marca al 3002134884. contesta titular carolina pineda.  Se agenda para 2026-05-15 AM observacion teléfonos de contacto_ 3002134884, 3005495356. favor llegar muy temprano, solicita titular. que la vez pasada que fueron, no terminaron de hacer toda la instalación. que ya no puede seguir pidiendo más permisos en el trabajo. Se valida datos correctos de la orden gestiona Mario Garcia. 13/5/2026 Go Contact.</t>
  </si>
  <si>
    <t>21869183</t>
  </si>
  <si>
    <t>FS202605091053593217_7377</t>
  </si>
  <si>
    <t>Contratista solicita adelantar - Futuro - 12/05/2026 PM - Formulario CONTRATISTA - Gestiona Katherin Gutierrez 11/05/2026 null</t>
  </si>
  <si>
    <t>6015242136</t>
  </si>
  <si>
    <t>IPVT:640003803021</t>
  </si>
  <si>
    <t>carolina pineda</t>
  </si>
  <si>
    <t>52717762</t>
  </si>
  <si>
    <t>KR   |67|    |     |  |CL   |169|A   |     | 82 TOR 1 APT 1605 APT 1605</t>
  </si>
  <si>
    <t>-74.0628205</t>
  </si>
  <si>
    <t>4.75387317</t>
  </si>
  <si>
    <t>3002134884</t>
  </si>
  <si>
    <t>FS202605091053593217</t>
  </si>
  <si>
    <t>1068659291</t>
  </si>
  <si>
    <t>2026-05-11 12:01|Reagendamiento de cita. inicio de flujo|App chatbot#2026-05-11 12:01|Reagendamiento de cita. se va a realizar la llamada al cliente|App chatbot#</t>
  </si>
  <si>
    <t>17783421850680367</t>
  </si>
  <si>
    <t>CAI_ONT22000010202605091056259193764047</t>
  </si>
  <si>
    <t>&lt;XA_BROADBAND_DATA&gt;&lt;Velocidad&gt;921600&lt;/Velocidad&gt;&lt;TipoIP&gt;DINAMICA&lt;/TipoIP&gt;&lt;ADSL&gt;-&lt;/ADSL&gt;&lt;DireccionIPDSLAM&gt;10.37.50.190&lt;/DireccionIPDSLAM&gt;&lt;UsuarioAcceso&gt;AAF2512710296/345270fb02e5&lt;/UsuarioAcceso&gt;&lt;Passwordid&gt;7IUCSSCTGC&lt;/Passwordid&gt;&lt;TechType&gt;FIBRA&lt;/TechType&gt;&lt;OLTCode&gt;OH_BOGALASTC_I_7360&lt;/OLTCode&gt;&lt;OLTRack&gt;0&lt;/OLTRack&gt;&lt;OLTSubRack&gt;0&lt;/OLTSubRack&gt;&lt;OLTBoard&gt;0&lt;/OLTBoard&gt;&lt;OLTPort&gt;0&lt;/OLTPort&gt;&lt;PeSplitterSplitterCode&gt;SS6-26-10&lt;/PeSplitterSplitterCode&gt;&lt;PeTerminalEquipmentDistrCableCode&gt;0&lt;/PeTerminalEquipmentDistrCableCode&gt;&lt;PeTerminalEquipmentType&gt;6&lt;/PeTerminalEquipmentType&gt;&lt;PeTerminalEquipmentCode&gt;AUTOP-PC6-26-10&lt;/PeTerminalEquipmentCode&gt;&lt;PeTerminalEquipmentOpticalTerminalCode&gt;AUTOP-PC6-26-10&lt;/PeTerminalEquipmentOpticalTerminalCode&gt;&lt;PeTerminalEquipmentClientThreadId&gt;0&lt;/PeTerminalEquipmentClientThreadId&gt;&lt;PeTerminalEquipmentCtoFiberId&gt;5&lt;/PeTerminalEquipmentCtoFiberId&gt;&lt;/XA_BROADBAND_DATA&gt;</t>
  </si>
  <si>
    <t>21838437</t>
  </si>
  <si>
    <t>FS202605011620331801_3979</t>
  </si>
  <si>
    <t>AGENDA DISPONIBLE-se marca a los numeros 3102509088 6012661574 Titular: PEDRO HERNAN GUTIERREZ BELTRAN se confirma fecha cita Solicita jhon Fredy DRH null</t>
  </si>
  <si>
    <t>0608240657</t>
  </si>
  <si>
    <t>PEDRO HERNAN GUTIERREZ BELTRAN</t>
  </si>
  <si>
    <t>79937662</t>
  </si>
  <si>
    <t>0012661574</t>
  </si>
  <si>
    <t>7384729</t>
  </si>
  <si>
    <t>KR   |54|D   |     |  |CL   |183|    |     | 50 CAS 2</t>
  </si>
  <si>
    <t>-74.04893558</t>
  </si>
  <si>
    <t>4.76328497</t>
  </si>
  <si>
    <t>3102509088</t>
  </si>
  <si>
    <t>1000215400</t>
  </si>
  <si>
    <t>serialNumber:B014DF17E660 ; WifiSSID:72cf64a83b23 ; WifiPassword:57473273d96d</t>
  </si>
  <si>
    <t>NO_OK</t>
  </si>
  <si>
    <t>2026-05-09 15:08:31 CFO-certificacion incorrecta Vecindades -</t>
  </si>
  <si>
    <t>2026-05-09 15:39|Reagendamiento de cita. se va a realizar la llamada al cliente|App chatbot#2026-05-09 15:42|09-05-2026 15 42Cliente solicita reagendar. No se envÃ­a SMS de reagendamiento dado el link no viene en la orden|App chatbot#2026-05-09 15:42|Reagendamiento de cita. no se logro contacto con el cliente|App chatbot#</t>
  </si>
  <si>
    <t>17776704850270156</t>
  </si>
  <si>
    <t>CAI_32000010202605011621251821960424</t>
  </si>
  <si>
    <t>M1387827</t>
  </si>
  <si>
    <t>&lt;XA_BROADBAND_DATA&gt;&lt;Velocidad&gt;921600&lt;/Velocidad&gt;&lt;TipoIP&gt;DINAMICA&lt;/TipoIP&gt;&lt;ADSL&gt;-&lt;/ADSL&gt;&lt;DireccionIPDSLAM&gt;10.37.80.118&lt;/DireccionIPDSLAM&gt;&lt;UsuarioAcceso&gt;AAF2512691193/2a0c215a652f&lt;/UsuarioAcceso&gt;&lt;Passwordid&gt;TROSYNYX4O&lt;/Passwordid&gt;&lt;TechType&gt;FIBRA&lt;/TechType&gt;&lt;OLTCode&gt;OH_BOGHITBIF_I_5800_12000_Toberin_6&lt;/OLTCode&gt;&lt;OLTRack&gt;6&lt;/OLTRack&gt;&lt;OLTSubRack&gt;34&lt;/OLTSubRack&gt;&lt;OLTBoard&gt;12&lt;/OLTBoard&gt;&lt;OLTPort&gt;7&lt;/OLTPort&gt;&lt;PeSplitterSplitterCode&gt;SS6-59-12&lt;/PeSplitterSplitterCode&gt;&lt;PeTerminalEquipmentDistrCableCode&gt;GT6-59-12&lt;/PeTerminalEquipmentDistrCableCode&gt;&lt;PeTerminalEquipmentType&gt;6&lt;/PeTerminalEquipmentType&gt;&lt;PeTerminalEquipmentCode&gt;CT5/6-59-12&lt;/PeTerminalEquipmentCode&gt;&lt;PeTerminalEquipmentOpticalTerminalCode&gt;CT5/6-59-12&lt;/PeTerminalEquipmentOpticalTerminalCode&gt;&lt;PeTerminalEquipmentClientThreadId&gt;33&lt;/PeTerminalEquipmentClientThreadId&gt;&lt;PeTerminalEquipmentCtoFiberId&gt;15&lt;/PeTerminalEquipmentCtoFiberId&gt;&lt;/XA_BROADBAND_DATA&gt;</t>
  </si>
  <si>
    <t>AGENDAMIENTO_se marca al 3053696524. contesta titular LAURA ALEJANDRA DUARTE MUÑOZ.  Se agenda para 2026-05-16 AM observacion teléfonos de contacto_ 3053696524, 3188184103. favor llegar muy temprano, solicita titular.  Se valida datos correctos de la orden gestiona Mario Garcia. 11/5/2026 Go Contact.</t>
  </si>
  <si>
    <t>21860502</t>
  </si>
  <si>
    <t>FS202605071156423276_3134</t>
  </si>
  <si>
    <t>6015226032</t>
  </si>
  <si>
    <t>IPVT:640003800792</t>
  </si>
  <si>
    <t>LAURA ALEJANDRA DUARTE MU¿OZ</t>
  </si>
  <si>
    <t>1026296760</t>
  </si>
  <si>
    <t>CL   |168|A   |     |  |KR   |54|D   |     | 61 TOR 6 APT 601 APT 601</t>
  </si>
  <si>
    <t>-74.05543269</t>
  </si>
  <si>
    <t>4.75099981</t>
  </si>
  <si>
    <t>3053696524</t>
  </si>
  <si>
    <t>7173888</t>
  </si>
  <si>
    <t>2026-05-09 07:38|Reagendamiento de cita. se va a realizar la llamada al cliente|App chatbot#2026-05-09 07:40|09-05-2026 07 40Cliente solicita reagendar. No se envÃ­a SMS de reagendamiento dado el link no viene en la orden|App chatbot#</t>
  </si>
  <si>
    <t>17781730550510256</t>
  </si>
  <si>
    <t>CAI_22000010202605071157358972112564</t>
  </si>
  <si>
    <t>&lt;XA_BROADBAND_DATA&gt;&lt;Velocidad&gt;921600&lt;/Velocidad&gt;&lt;TipoIP&gt;DINAMICA&lt;/TipoIP&gt;&lt;ADSL&gt;-&lt;/ADSL&gt;&lt;DireccionIPDSLAM&gt;10.37.80.114&lt;/DireccionIPDSLAM&gt;&lt;UsuarioAcceso&gt;AAF2512704182/89b9c019848d&lt;/UsuarioAcceso&gt;&lt;Passwordid&gt;XEHEI03OZP&lt;/Passwordid&gt;&lt;TechType&gt;FIBRA&lt;/TechType&gt;&lt;OLTCode&gt;OH_BOGHITBIE_I_5800_12000_Toberin_5&lt;/OLTCode&gt;&lt;OLTRack&gt;5&lt;/OLTRack&gt;&lt;OLTSubRack&gt;14&lt;/OLTSubRack&gt;&lt;OLTBoard&gt;11&lt;/OLTBoard&gt;&lt;OLTPort&gt;7&lt;/OLTPort&gt;&lt;PeSplitterSplitterCode&gt;SS2-52-21&lt;/PeSplitterSplitterCode&gt;&lt;PeTerminalEquipmentDistrCableCode&gt;GT2-52-21&lt;/PeTerminalEquipmentDistrCableCode&gt;&lt;PeTerminalEquipmentType&gt;15&lt;/PeTerminalEquipmentType&gt;&lt;PeTerminalEquipmentCode&gt;PC2-52-21&lt;/PeTerminalEquipmentCode&gt;&lt;PeTerminalEquipmentOpticalTerminalCode&gt;PC2-52-21&lt;/PeTerminalEquipmentOpticalTerminalCode&gt;&lt;PeTerminalEquipmentClientThreadId&gt;33&lt;/PeTerminalEquipmentClientThreadId&gt;&lt;PeTerminalEquipmentCtoFiberId&gt;3&lt;/PeTerminalEquipmentCtoFiberId&gt;&lt;/XA_BROADBAND_DATA&gt;</t>
  </si>
  <si>
    <t>AGENDA DISPONIBLE-se marca a los numeros 3144205947 6014812499 Titular: CRISTIAN TORRES AVILA se confirma fecha cita</t>
  </si>
  <si>
    <t>21849461</t>
  </si>
  <si>
    <t>FS202605051059362437_9090</t>
  </si>
  <si>
    <t>Llamar antes de venir</t>
  </si>
  <si>
    <t>1008160306</t>
  </si>
  <si>
    <t>CRISTIAN TORRES AVILA</t>
  </si>
  <si>
    <t>80351419</t>
  </si>
  <si>
    <t>0014812499</t>
  </si>
  <si>
    <t>04812499</t>
  </si>
  <si>
    <t>KR   |7|H   |BIS  |  |CL   |156|    |     | 57 APT 201</t>
  </si>
  <si>
    <t>-74.02804099</t>
  </si>
  <si>
    <t>4.733548</t>
  </si>
  <si>
    <t>3144205947</t>
  </si>
  <si>
    <t>FS202605051059362437</t>
  </si>
  <si>
    <t>7950107</t>
  </si>
  <si>
    <t>2026-05-06 13:23|Tt informa que no pueede recibir reagenda para maÃ±ana franja pm|NESTOR DAVID CHOQUECAHUA#2026-05-06 13:25|Reagendamiento de cita. se va a realizar la llamada al cliente|App chatbot#</t>
  </si>
  <si>
    <t>17779968600380459</t>
  </si>
  <si>
    <t>CAI_32000010202605051101004860977179</t>
  </si>
  <si>
    <t>&lt;XA_BROADBAND_DATA&gt;&lt;Velocidad&gt;921600&lt;/Velocidad&gt;&lt;TipoIP&gt;DINAMICA&lt;/TipoIP&gt;&lt;ADSL&gt;-&lt;/ADSL&gt;&lt;DireccionIPDSLAM&gt;10.37.60.170&lt;/DireccionIPDSLAM&gt;&lt;UsuarioAcceso&gt;AAF2512698067/745324eec8a8&lt;/UsuarioAcceso&gt;&lt;Passwordid&gt;S8VSV6BAND&lt;/Passwordid&gt;&lt;TechType&gt;FIBRA&lt;/TechType&gt;&lt;OLTCode&gt;OH_BOGHITBIN_I_5800_12000_Toberin&lt;/OLTCode&gt;&lt;OLTRack&gt;1&lt;/OLTRack&gt;&lt;OLTSubRack&gt;14&lt;/OLTSubRack&gt;&lt;OLTBoard&gt;3&lt;/OLTBoard&gt;&lt;OLTPort&gt;8&lt;/OLTPort&gt;&lt;PeSplitterSplitterCode&gt;SS5-19-02&lt;/PeSplitterSplitterCode&gt;&lt;PeTerminalEquipmentDistrCableCode&gt;GT5-19-02&lt;/PeTerminalEquipmentDistrCableCode&gt;&lt;PeTerminalEquipmentType&gt;6&lt;/PeTerminalEquipmentType&gt;&lt;PeTerminalEquipmentCode&gt;CT5/6-19-02&lt;/PeTerminalEquipmentCode&gt;&lt;PeTerminalEquipmentOpticalTerminalCode&gt;CT5/6-19-02&lt;/PeTerminalEquipmentOpticalTerminalCode&gt;&lt;PeTerminalEquipmentClientThreadId&gt;49&lt;/PeTerminalEquipmentClientThreadId&gt;&lt;PeTerminalEquipmentCtoFiberId&gt;8&lt;/PeTerminalEquipmentCtoFiberId&gt;&lt;/XA_BROADBAND_DATA&gt;</t>
  </si>
  <si>
    <t>21865893</t>
  </si>
  <si>
    <t>FS202605081330204016_1031</t>
  </si>
  <si>
    <t>Contratista solicita adelantar - Futuro - 12/05/2026 AM - Formulario CONTRATISTA - Gestiona Katherin Gutierrez 09/05/2026 null</t>
  </si>
  <si>
    <t>ANGELA PATRICIA TAMAYO valero</t>
  </si>
  <si>
    <t>1032438706</t>
  </si>
  <si>
    <t>3145402568</t>
  </si>
  <si>
    <t>CL   |127|B   |BIS  |  |KR   |51|A   |     | 68 BQU 1 APT 408 APT 408</t>
  </si>
  <si>
    <t>-74.06079722</t>
  </si>
  <si>
    <t>4.71161807</t>
  </si>
  <si>
    <t>3125047620</t>
  </si>
  <si>
    <t>FS202605081330204016</t>
  </si>
  <si>
    <t>2026-05-09 13:15|Reagendamiento de cita. se va a realizar la llamada al cliente|App chatbot#2026-05-09 13:18|Reagendamiento de cita. no se logro contacto con el cliente|App chatbot#2026-05-12 15:20|Reagendamiento de cita. se va a realizar la llamada al cliente|App chatbot#2026-05-12 15:22|Reagendamiento de cita. no se logro contacto con el cliente|App chatbot#2026-05-13 13:06|Reagendamiento de cita. se va a realizar la llamada al cliente|App chatbot#2026-05-13 13:12|Reagendamiento de cita. Cliente no respondio la llamada IVR|App chatbot#</t>
  </si>
  <si>
    <t>2026-05-13 08:58|AGENDAMIENTO_Torre_Incumplimieto_Cliente_se marca al 3125047620 contesta titular ANGELA PATRICIA TAMAYO VALERO   Se agenda para 2026-05-13 PM observacion llamar antes de ir 3125047620 Se valida datos correctos de la orden gestiona YINET AMAYA 13/5/2026 Go Contact|MARTHA YINET AMAYA#</t>
  </si>
  <si>
    <t>17782651150400167</t>
  </si>
  <si>
    <t>CAI_ONT32000010202605081331556339455292</t>
  </si>
  <si>
    <t>&lt;XA_BROADBAND_DATA&gt;&lt;Velocidad&gt;921600&lt;/Velocidad&gt;&lt;TipoIP&gt;DINAMICA&lt;/TipoIP&gt;&lt;ADSL&gt;-&lt;/ADSL&gt;&lt;DireccionIPDSLAM&gt;10.37.52.130&lt;/DireccionIPDSLAM&gt;&lt;UsuarioAcceso&gt;AAF2512708073/ab8eeb6c04d4&lt;/UsuarioAcceso&gt;&lt;Passwordid&gt;26IC2L1HL8&lt;/Passwordid&gt;&lt;TechType&gt;FIBRA&lt;/TechType&gt;&lt;OLTCode&gt;OH_BOGALASTG_I_7360&lt;/OLTCode&gt;&lt;OLTRack&gt;0&lt;/OLTRack&gt;&lt;OLTSubRack&gt;0&lt;/OLTSubRack&gt;&lt;OLTBoard&gt;0&lt;/OLTBoard&gt;&lt;OLTPort&gt;0&lt;/OLTPort&gt;&lt;PeSplitterSplitterCode&gt;SS2-58-14&lt;/PeSplitterSplitterCode&gt;&lt;PeTerminalEquipmentDistrCableCode&gt;0&lt;/PeTerminalEquipmentDistrCableCode&gt;&lt;PeTerminalEquipmentType&gt;6&lt;/PeTerminalEquipmentType&gt;&lt;PeTerminalEquipmentCode&gt;AUTOP-CT1-49/2-58-14&lt;/PeTerminalEquipmentCode&gt;&lt;PeTerminalEquipmentOpticalTerminalCode&gt;AUTOP-CT1-49/2-58-14&lt;/PeTerminalEquipmentOpticalTerminalCode&gt;&lt;PeTerminalEquipmentClientThreadId&gt;0&lt;/PeTerminalEquipmentClientThreadId&gt;&lt;PeTerminalEquipmentCtoFiberId&gt;6&lt;/PeTerminalEquipmentCtoFiberId&gt;&lt;/XA_BROADBAND_DATA&gt;</t>
  </si>
  <si>
    <t>AGENDAMIENTO_se marca al 3004889323 contesta tercero Berenice Castellanos Novia Se agenda para 2026-05-15 AM observacion número adicional 3505389836 con daniel cuervo, técnico anunciarse en portería Se valida datos correctos de la orden gestiona Libardo Rivera 13/5/2026 Go Contact</t>
  </si>
  <si>
    <t>21865254</t>
  </si>
  <si>
    <t>FS202605081146143853_0542</t>
  </si>
  <si>
    <t>Daniel Fernando Cuervo Torres</t>
  </si>
  <si>
    <t>1032488244</t>
  </si>
  <si>
    <t>3505389836</t>
  </si>
  <si>
    <t>CL   |152|    |     |  |KR   |55|A   |     | 10 TOR 6 APT 1104 APT 1104</t>
  </si>
  <si>
    <t>-74.05878027</t>
  </si>
  <si>
    <t>4.73704642</t>
  </si>
  <si>
    <t>OH_BOGALASTB_I_7360</t>
  </si>
  <si>
    <t>FS202605081146143853</t>
  </si>
  <si>
    <t>2026-05-11 16:38|Reagendamiento de cita. se va a realizar la llamada al cliente|App chatbot#</t>
  </si>
  <si>
    <t>17782588750510295</t>
  </si>
  <si>
    <t>CAI_ONT32000010202605081147555610662256</t>
  </si>
  <si>
    <t>&lt;XA_BROADBAND_DATA&gt;&lt;Velocidad&gt;921600&lt;/Velocidad&gt;&lt;TipoIP&gt;DINAMICA&lt;/TipoIP&gt;&lt;ADSL&gt;-&lt;/ADSL&gt;&lt;DireccionIPDSLAM&gt;10.37.50.186&lt;/DireccionIPDSLAM&gt;&lt;UsuarioAcceso&gt;AAF2512707650/175f04157706&lt;/UsuarioAcceso&gt;&lt;Passwordid&gt;33DT17ID8P&lt;/Passwordid&gt;&lt;TechType&gt;FIBRA&lt;/TechType&gt;&lt;OLTCode&gt;OH_BOGALASTB_I_7360&lt;/OLTCode&gt;&lt;OLTRack&gt;0&lt;/OLTRack&gt;&lt;OLTSubRack&gt;0&lt;/OLTSubRack&gt;&lt;OLTBoard&gt;0&lt;/OLTBoard&gt;&lt;OLTPort&gt;0&lt;/OLTPort&gt;&lt;PeSplitterSplitterCode&gt;SS4-29-06&lt;/PeSplitterSplitterCode&gt;&lt;PeTerminalEquipmentDistrCableCode&gt;0&lt;/PeTerminalEquipmentDistrCableCode&gt;&lt;PeTerminalEquipmentType&gt;6&lt;/PeTerminalEquipmentType&gt;&lt;PeTerminalEquipmentCode&gt;AUTOP-PC4-29-06&lt;/PeTerminalEquipmentCode&gt;&lt;PeTerminalEquipmentOpticalTerminalCode&gt;AUTOP-PC4-29-06&lt;/PeTerminalEquipmentOpticalTerminalCode&gt;&lt;PeTerminalEquipmentClientThreadId&gt;0&lt;/PeTerminalEquipmentClientThreadId&gt;&lt;PeTerminalEquipmentCtoFiberId&gt;7&lt;/PeTerminalEquipmentCtoFiberId&gt;&lt;/XA_BROADBAND_DATA&gt;</t>
  </si>
  <si>
    <t>AGENDAMIENTO_Incumplimiento_Contratista se marca al 3044857454 contesta titular JENNY ANDREA GUERRA GUZMAN Se agenda para 2026-05-16 AM observacion zona abierta llamar antes al número 3044857454 Se valida datos correctos de la orden gestiona VALENTINA RAMIREZ 14/5/2026</t>
  </si>
  <si>
    <t>21872547</t>
  </si>
  <si>
    <t>FS202605101832353846_6182</t>
  </si>
  <si>
    <t>JENNY ANDREA GUERRA GUZMAN</t>
  </si>
  <si>
    <t>1020773486</t>
  </si>
  <si>
    <t>3044857454</t>
  </si>
  <si>
    <t>MARIELA GUZMAN</t>
  </si>
  <si>
    <t>KR   |3|A   |     |  |CL   |127|A   |     | 76 APT 201</t>
  </si>
  <si>
    <t>-74.02453128</t>
  </si>
  <si>
    <t>4.70392816</t>
  </si>
  <si>
    <t>3209825290</t>
  </si>
  <si>
    <t>FS202605101832353846</t>
  </si>
  <si>
    <t>1007193114</t>
  </si>
  <si>
    <t>2026-05-14 16:21|Incumplimiento de cita. inicio de flujo|App chatbot#2026-05-14 16:30|Incumplimiento de cita. se va a realizar la llamada al cliente|App chatbot#</t>
  </si>
  <si>
    <t>17784560050400117</t>
  </si>
  <si>
    <t>CAI_ONT32000010202605101833256575067239</t>
  </si>
  <si>
    <t>&lt;XA_BROADBAND_DATA&gt;&lt;Velocidad&gt;921600&lt;/Velocidad&gt;&lt;TipoIP&gt;DINAMICA&lt;/TipoIP&gt;&lt;ADSL&gt;-&lt;/ADSL&gt;&lt;DireccionIPDSLAM&gt;10.37.60.34&lt;/DireccionIPDSLAM&gt;&lt;UsuarioAcceso&gt;AAF2512711762/931f5b81c2d1&lt;/UsuarioAcceso&gt;&lt;Passwordid&gt;5O005DE5CL&lt;/Passwordid&gt;&lt;TechType&gt;FIBRA&lt;/TechType&gt;&lt;OLTCode&gt;OH_BOGALASTF_I_7360&lt;/OLTCode&gt;&lt;OLTRack&gt;0&lt;/OLTRack&gt;&lt;OLTSubRack&gt;0&lt;/OLTSubRack&gt;&lt;OLTBoard&gt;0&lt;/OLTBoard&gt;&lt;OLTPort&gt;0&lt;/OLTPort&gt;&lt;PeSplitterSplitterCode&gt;SS8-25-22&lt;/PeSplitterSplitterCode&gt;&lt;PeTerminalEquipmentDistrCableCode&gt;0&lt;/PeTerminalEquipmentDistrCableCode&gt;&lt;PeTerminalEquipmentType&gt;6&lt;/PeTerminalEquipmentType&gt;&lt;PeTerminalEquipmentCode&gt;AUTOP-CT8-25/1-26-22&lt;/PeTerminalEquipmentCode&gt;&lt;PeTerminalEquipmentOpticalTerminalCode&gt;AUTOP-CT8-25/1-26-22&lt;/PeTerminalEquipmentOpticalTerminalCode&gt;&lt;PeTerminalEquipmentClientThreadId&gt;0&lt;/PeTerminalEquipmentClientThreadId&gt;&lt;PeTerminalEquipmentCtoFiberId&gt;2&lt;/PeTerminalEquipmentCtoFiberId&gt;&lt;/XA_BROADBAND_DATA&gt;</t>
  </si>
  <si>
    <t>21883564</t>
  </si>
  <si>
    <t>FS202605131003240209_2946</t>
  </si>
  <si>
    <t>Contratista solicita adelantar - Futuro - 15/05/2026 AM - Formulario CONTRATISTA - Gestiona Karol Molano 13/05/2026 null</t>
  </si>
  <si>
    <t>MARIA DEL PILAR SANTOS CLEVES</t>
  </si>
  <si>
    <t>55150623</t>
  </si>
  <si>
    <t>3006879600</t>
  </si>
  <si>
    <t>KR   |9|    |     |  |CL   |127|B   |     | 44</t>
  </si>
  <si>
    <t>-74.03246599</t>
  </si>
  <si>
    <t>4.706131</t>
  </si>
  <si>
    <t>BELLA SUIZA</t>
  </si>
  <si>
    <t>FS202605131003240209</t>
  </si>
  <si>
    <t>5297351</t>
  </si>
  <si>
    <t>2026-05-13 17:19|Orden se suspende por lluvias ya que nos imposibilita de momento para realizar la instalaciÃ³n ya que porque seguridad no es permitido realizar procesos en alturas. Se habla con usuario el cual nos indica que recibe el dÃ­a viernes para continuar con la instalaciÃ³n. Se realizarÃ¡ reagendamiento para dicho dÃ­a.|EDGAR EDUARDO AVILA#</t>
  </si>
  <si>
    <t>17786846950730277</t>
  </si>
  <si>
    <t>CAI_ONT32000010202605131004557958065662</t>
  </si>
  <si>
    <t>&lt;XA_BROADBAND_DATA&gt;&lt;Velocidad&gt;921600&lt;/Velocidad&gt;&lt;TipoIP&gt;DINAMICA&lt;/TipoIP&gt;&lt;ADSL&gt;-&lt;/ADSL&gt;&lt;DireccionIPDSLAM&gt;10.37.52.130&lt;/DireccionIPDSLAM&gt;&lt;UsuarioAcceso&gt;AAF2512719453/014811b58c99&lt;/UsuarioAcceso&gt;&lt;Passwordid&gt;5LAU8HM4RL&lt;/Passwordid&gt;&lt;TechType&gt;FIBRA&lt;/TechType&gt;&lt;OLTCode&gt;OH_BOGALASTG_I_7360&lt;/OLTCode&gt;&lt;OLTRack&gt;0&lt;/OLTRack&gt;&lt;OLTSubRack&gt;0&lt;/OLTSubRack&gt;&lt;OLTBoard&gt;0&lt;/OLTBoard&gt;&lt;OLTPort&gt;0&lt;/OLTPort&gt;&lt;PeSplitterSplitterCode&gt;SS1-89-21&lt;/PeSplitterSplitterCode&gt;&lt;PeTerminalEquipmentDistrCableCode&gt;0&lt;/PeTerminalEquipmentDistrCableCode&gt;&lt;PeTerminalEquipmentType&gt;6&lt;/PeTerminalEquipmentType&gt;&lt;PeTerminalEquipmentCode&gt;AUTOP-CT1-89-21&lt;/PeTerminalEquipmentCode&gt;&lt;PeTerminalEquipmentOpticalTerminalCode&gt;AUTOP-CT1-89-21&lt;/PeTerminalEquipmentOpticalTerminalCode&gt;&lt;PeTerminalEquipmentClientThreadId&gt;0&lt;/PeTerminalEquipmentClientThreadId&gt;&lt;PeTerminalEquipmentCtoFiberId&gt;4&lt;/PeTerminalEquipmentCtoFiberId&gt;&lt;/XA_BROADBAND_DATA&gt;</t>
  </si>
  <si>
    <t>21876961</t>
  </si>
  <si>
    <t>FS202605111759173632_8697</t>
  </si>
  <si>
    <t>2307091104</t>
  </si>
  <si>
    <t>MARIA FERNANDA VELASQUEZ RODRIGUEZ</t>
  </si>
  <si>
    <t>1020829271</t>
  </si>
  <si>
    <t>CL   |161|A   |     |  |KR   |19|A   |     | 97 APT 302</t>
  </si>
  <si>
    <t>-74.04426956</t>
  </si>
  <si>
    <t>4.74165878</t>
  </si>
  <si>
    <t>3042776064</t>
  </si>
  <si>
    <t>FS202605111759173632</t>
  </si>
  <si>
    <t>1069079069</t>
  </si>
  <si>
    <t>2026-05-13 12:55|Reagendamiento de cita. se va a realizar la llamada al cliente|App chatbot#2026-05-13 12:58|Reagendamiento de cita. no se logro contacto con el cliente|App chatbot#2026-05-13 16:35|Reagendamiento de cita. inicio de flujo|App chatbot#2026-05-13 16:35|Reagendamiento de cita. se va a realizar la llamada al cliente|App chatbot#2026-05-13 16:37|Reagendamiento de cita. Cliente no respondio la llamada IVR|App chatbot#</t>
  </si>
  <si>
    <t>1778607705055036</t>
  </si>
  <si>
    <t>CAI_32000010202605121241456683064473</t>
  </si>
  <si>
    <t>&lt;XA_BROADBAND_DATA&gt;&lt;Velocidad&gt;921600&lt;/Velocidad&gt;&lt;TipoIP&gt;DINAMICA&lt;/TipoIP&gt;&lt;ADSL&gt;-&lt;/ADSL&gt;&lt;DireccionIPDSLAM&gt;10.37.60.198&lt;/DireccionIPDSLAM&gt;&lt;UsuarioAcceso&gt;AAF2512715225/4b37dacdd2d9&lt;/UsuarioAcceso&gt;&lt;Passwordid&gt;JLM3CZX8CY&lt;/Passwordid&gt;&lt;TechType&gt;FIBRA&lt;/TechType&gt;&lt;OLTCode&gt;OH_BOGHITBIB_I_5800_12000_Toberin_2&lt;/OLTCode&gt;&lt;OLTRack&gt;2&lt;/OLTRack&gt;&lt;OLTSubRack&gt;34&lt;/OLTSubRack&gt;&lt;OLTBoard&gt;1&lt;/OLTBoard&gt;&lt;OLTPort&gt;15&lt;/OLTPort&gt;&lt;PeSplitterSplitterCode&gt;SS4-15-08&lt;/PeSplitterSplitterCode&gt;&lt;PeTerminalEquipmentDistrCableCode&gt;GT4-15-08&lt;/PeTerminalEquipmentDistrCableCode&gt;&lt;PeTerminalEquipmentType&gt;6&lt;/PeTerminalEquipmentType&gt;&lt;PeTerminalEquipmentCode&gt;CT4-15-08&lt;/PeTerminalEquipmentCode&gt;&lt;PeTerminalEquipmentOpticalTerminalCode&gt;CT4-15-08&lt;/PeTerminalEquipmentOpticalTerminalCode&gt;&lt;PeTerminalEquipmentClientThreadId&gt;64&lt;/PeTerminalEquipmentClientThreadId&gt;&lt;PeTerminalEquipmentCtoFiberId&gt;4&lt;/PeTerminalEquipmentCtoFiberId&gt;&lt;/XA_BROADBAND_DATA&gt;</t>
  </si>
  <si>
    <t>AGENDA DISPONIBLE-se marca a los numeros 3150530459 Titular: THERMODYNAMICS &amp; ENGINEERING SAS se confirma fecha cita Solicita jhon Fredy DRH</t>
  </si>
  <si>
    <t>21879331</t>
  </si>
  <si>
    <t>FS202605121129110061_4997</t>
  </si>
  <si>
    <t>THERMODYNAMICS &amp; ENGINEERING SAS</t>
  </si>
  <si>
    <t>900237382-1</t>
  </si>
  <si>
    <t>3150530459</t>
  </si>
  <si>
    <t>IVON ROZO</t>
  </si>
  <si>
    <t>CL   |129|    |     |  |KR   |59|B   |     | 45 APT 1</t>
  </si>
  <si>
    <t>-74.07279074</t>
  </si>
  <si>
    <t>4.71940232</t>
  </si>
  <si>
    <t>FS202605121129110061</t>
  </si>
  <si>
    <t>2026-05-14 17:01|Reagendamiento de cita. inicio de flujo|App chatbot#</t>
  </si>
  <si>
    <t>17786835800560142</t>
  </si>
  <si>
    <t>CAI_ONT32000010202605130946231438084459</t>
  </si>
  <si>
    <t>&lt;XA_BROADBAND_DATA&gt;&lt;Velocidad&gt;921600&lt;/Velocidad&gt;&lt;TipoIP&gt;DINAMICA&lt;/TipoIP&gt;&lt;ADSL&gt;-&lt;/ADSL&gt;&lt;DireccionIPDSLAM&gt;10.37.55.118&lt;/DireccionIPDSLAM&gt;&lt;UsuarioAcceso&gt;AAF2512716768/6fb2a1a9a648&lt;/UsuarioAcceso&gt;&lt;Passwordid&gt;URR9H2OR8N&lt;/Passwordid&gt;&lt;TechType&gt;FIBRA&lt;/TechType&gt;&lt;OLTCode&gt;OH_BOGALASTH_I_7360&lt;/OLTCode&gt;&lt;OLTRack&gt;0&lt;/OLTRack&gt;&lt;OLTSubRack&gt;0&lt;/OLTSubRack&gt;&lt;OLTBoard&gt;0&lt;/OLTBoard&gt;&lt;OLTPort&gt;0&lt;/OLTPort&gt;&lt;PeSplitterSplitterCode&gt;SS2-14-04&lt;/PeSplitterSplitterCode&gt;&lt;PeTerminalEquipmentDistrCableCode&gt;0&lt;/PeTerminalEquipmentDistrCableCode&gt;&lt;PeTerminalEquipmentType&gt;6&lt;/PeTerminalEquipmentType&gt;&lt;PeTerminalEquipmentCode&gt;AUTOP-CT2-14-04&lt;/PeTerminalEquipmentCode&gt;&lt;PeTerminalEquipmentOpticalTerminalCode&gt;AUTOP-CT2-14-04&lt;/PeTerminalEquipmentOpticalTerminalCode&gt;&lt;PeTerminalEquipmentClientThreadId&gt;0&lt;/PeTerminalEquipmentClientThreadId&gt;&lt;PeTerminalEquipmentCtoFiberId&gt;8&lt;/PeTerminalEquipmentCtoFiberId&gt;&lt;/XA_BROADBAND_DATA&gt;</t>
  </si>
  <si>
    <t>AGENDAMIENTO_se marca al 3145402568 contesta titular NELSON DAVID NAVARRO titular Se agenda para 2026-05-12 PM observacion llamar antes de ir nelson david navarro dirección cerrada Se valida datos correctos de la orden gestiona Edwin Riveros 12/5/2026 Go Contact</t>
  </si>
  <si>
    <t>21865782</t>
  </si>
  <si>
    <t>FS202605081313004013_0836</t>
  </si>
  <si>
    <t>Contratista solicita posponer para : 09/05/2026 PM - Fecha inicial de la orden : 08/05/2026 PM - Formulario CONTRATISTA - Gestiona Katherin Gutierrez 09/05/2026 null</t>
  </si>
  <si>
    <t>NELSON DAVID NAVARRO</t>
  </si>
  <si>
    <t>1068390173</t>
  </si>
  <si>
    <t>CL   |127|B   |BIS  |  |KR   |51|A   |     | 68 BQU 1 APT 508 APT 508</t>
  </si>
  <si>
    <t>FS202605081313004013</t>
  </si>
  <si>
    <t>serialNumber:B014DF17E938 ; WifiSSID:cc465dbdc5e3 ; WifiPassword:19bd7d7fecfa</t>
  </si>
  <si>
    <t>2026-05-08 18:03|Reagendamiento de cita. se va a realizar la llamada al cliente|App chatbot#2026-05-08 18:04|Incumplimiento de cita. inicio de flujo|App chatbot#2026-05-08 18:21|Se realiza validaciÃ³n de ct la cual es correcta a la orden con potencial menos 18 en caja y -18 en roseta se quema varias veces el password ID se verifica que sea el correcto se inicia el chat para que asiste nos colabore pero no hay respuesta del chat del conjunto me sacaron a las 515 de la tarde porque ya no podÃ­a estar mÃ¡s ahÃ­ la orden|LUIS ALEJANDRO CUESTAS#</t>
  </si>
  <si>
    <t>2026-05-12 07:29|AGENDAMIENTO_se marca al 3145402568 contesta titular NELSON DAVID NAVARRO titular Se agenda para 2026-05-12 PM observacion llamar antes de ir nelson david navarro direcciÃ³n cerrada  Se valida datos correctos de la orden gestiona Edwin  Riveros 12/5/2026 Go Contact|EDWIN  FRANCISCO RIVEROS#</t>
  </si>
  <si>
    <t>17782640250410158</t>
  </si>
  <si>
    <t>CAI_ONT32000010202605081313451564280373</t>
  </si>
  <si>
    <t>&lt;XA_BROADBAND_DATA&gt;&lt;Velocidad&gt;921600&lt;/Velocidad&gt;&lt;TipoIP&gt;DINAMICA&lt;/TipoIP&gt;&lt;ADSL&gt;-&lt;/ADSL&gt;&lt;DireccionIPDSLAM&gt;10.37.52.130&lt;/DireccionIPDSLAM&gt;&lt;UsuarioAcceso&gt;AAF2512708093/0b05a2900936&lt;/UsuarioAcceso&gt;&lt;Passwordid&gt;ISO1IT3LUF&lt;/Passwordid&gt;&lt;TechType&gt;FIBRA&lt;/TechType&gt;&lt;OLTCode&gt;OH_BOGALASTG_I_7360&lt;/OLTCode&gt;&lt;OLTRack&gt;0&lt;/OLTRack&gt;&lt;OLTSubRack&gt;0&lt;/OLTSubRack&gt;&lt;OLTBoard&gt;0&lt;/OLTBoard&gt;&lt;OLTPort&gt;0&lt;/OLTPort&gt;&lt;PeSplitterSplitterCode&gt;SS2-58-14&lt;/PeSplitterSplitterCode&gt;&lt;PeTerminalEquipmentDistrCableCode&gt;0&lt;/PeTerminalEquipmentDistrCableCode&gt;&lt;PeTerminalEquipmentType&gt;6&lt;/PeTerminalEquipmentType&gt;&lt;PeTerminalEquipmentCode&gt;AUTOP-CT1-49/2-58-14&lt;/PeTerminalEquipmentCode&gt;&lt;PeTerminalEquipmentOpticalTerminalCode&gt;AUTOP-CT1-49/2-58-14&lt;/PeTerminalEquipmentOpticalTerminalCode&gt;&lt;PeTerminalEquipmentClientThreadId&gt;0&lt;/PeTerminalEquipmentClientThreadId&gt;&lt;PeTerminalEquipmentCtoFiberId&gt;8&lt;/PeTerminalEquipmentCtoFiberId&gt;&lt;/XA_BROADBAND_DATA&gt;</t>
  </si>
  <si>
    <t>21856944</t>
  </si>
  <si>
    <t>FS202605061611013358_0000</t>
  </si>
  <si>
    <t>AGENDA DISPONIBLE-se marca a los numeros 3165335078 6015287142 6012286552 Titular: JIMMY ANDRES CORTES ARCE se confirma fecha cita Solicita jhon Fredy DRH null</t>
  </si>
  <si>
    <t>6015287142</t>
  </si>
  <si>
    <t>IPVT:640003800018</t>
  </si>
  <si>
    <t>JIMMY ANDRES CORTES ARCE</t>
  </si>
  <si>
    <t>1053773252</t>
  </si>
  <si>
    <t>0012286552</t>
  </si>
  <si>
    <t>KR   |72|    |     |  |CL   |152|B   |     | 90 TOR 3 APT 1204 APT 1204</t>
  </si>
  <si>
    <t>-74.06452906</t>
  </si>
  <si>
    <t>4.74170611</t>
  </si>
  <si>
    <t>3165335078</t>
  </si>
  <si>
    <t>FS202605061611013358</t>
  </si>
  <si>
    <t>SE AGENDA SEGUN SOLICITUD EN LA LLAMADA AL CLIENTE; GESTIONA ANA LOPEZ  07/04/2026.</t>
  </si>
  <si>
    <t>2026-03-29</t>
  </si>
  <si>
    <t>21702704</t>
  </si>
  <si>
    <t>FS202603292009261584_0166</t>
  </si>
  <si>
    <t>NINFER YANNETH BETANCOURT OCHOA</t>
  </si>
  <si>
    <t>51995394</t>
  </si>
  <si>
    <t>016545646</t>
  </si>
  <si>
    <t>KR   |72|    |     |  |CL   |152|B   |     | 90 TOR 3 APT 1202 APT 1202</t>
  </si>
  <si>
    <t>Plan Banda Ancha 900Mbps Solo Internet_Nacional__25150 Descuento Cortesia 100% x 1 mes_50502</t>
  </si>
  <si>
    <t>3176431963</t>
  </si>
  <si>
    <t>FS202603292009261584</t>
  </si>
  <si>
    <t>80771407</t>
  </si>
  <si>
    <t>2026-03-31 10:15|Se requiere quia por parte de plata. Externa ya que sonda no cabe desde el 1 piso hasta el sÃ³tano de donde se encuentra la pc.|JOHN HERNANDO BARON#</t>
  </si>
  <si>
    <t>17748330050440110</t>
  </si>
  <si>
    <t>CAI_ONT32000010202603292010051058754162</t>
  </si>
  <si>
    <t>&lt;XA_BROADBAND_DATA&gt;&lt;Velocidad&gt;921600&lt;/Velocidad&gt;&lt;TipoIP&gt;DINAMICA&lt;/TipoIP&gt;&lt;ADSL&gt;-&lt;/ADSL&gt;&lt;DireccionIPDSLAM&gt;10.37.50.190&lt;/DireccionIPDSLAM&gt;&lt;UsuarioAcceso&gt;AAF2512613069/f72e87737bed&lt;/UsuarioAcceso&gt;&lt;Passwordid&gt;8QANRFP0AF&lt;/Passwordid&gt;&lt;TechType&gt;FIBRA&lt;/TechType&gt;&lt;OLTCode&gt;OH_BOGALASTC_I_7360&lt;/OLTCode&gt;&lt;OLTRack&gt;0&lt;/OLTRack&gt;&lt;OLTSubRack&gt;0&lt;/OLTSubRack&gt;&lt;OLTBoard&gt;0&lt;/OLTBoard&gt;&lt;OLTPort&gt;0&lt;/OLTPort&gt;&lt;PeSplitterSplitterCode&gt;SS3-16-10&lt;/PeSplitterSplitterCode&gt;&lt;PeTerminalEquipmentDistrCableCode&gt;0&lt;/PeTerminalEquipmentDistrCableCode&gt;&lt;PeTerminalEquipmentType&gt;6&lt;/PeTerminalEquipmentType&gt;&lt;PeTerminalEquipmentCode&gt;AUTOP-PC3-16-10&lt;/PeTerminalEquipmentCode&gt;&lt;PeTerminalEquipmentOpticalTerminalCode&gt;AUTOP-PC3-16-10&lt;/PeTerminalEquipmentOpticalTerminalCode&gt;&lt;PeTerminalEquipmentClientThreadId&gt;0&lt;/PeTerminalEquipmentClientThreadId&gt;&lt;PeTerminalEquipmentCtoFiberId&gt;4&lt;/PeTerminalEquipmentCtoFiberId&gt;&lt;/XA_BROADBAND_DATA&gt;</t>
  </si>
  <si>
    <t>2026-04-07</t>
  </si>
  <si>
    <t>21734981</t>
  </si>
  <si>
    <t>FS202604071815064798_1387</t>
  </si>
  <si>
    <t>Manuel Alejandro Cruz Garcia</t>
  </si>
  <si>
    <t>1015407715</t>
  </si>
  <si>
    <t>CL   |152|    |     |  |KR   |48|    |     | 04 TOR 3 APT 312 APT 312</t>
  </si>
  <si>
    <t>-74.05121901</t>
  </si>
  <si>
    <t>4.73617755</t>
  </si>
  <si>
    <t>3133998374</t>
  </si>
  <si>
    <t>FS202604071815064798</t>
  </si>
  <si>
    <t>11203921</t>
  </si>
  <si>
    <t>2026-04-09 13:22|Se valida en predio y no se puede realizar la orden ya que no tenemos comunicaciÃ³n desde la caja de codensa que comunica al costado  de dÃ³nde queda el apto...se envÃ­an videos y se suben fotos  y se suspende por pendiente trabajo planta externa|LUIS ALEJANDRO CUESTAS#</t>
  </si>
  <si>
    <t>17756039750150130</t>
  </si>
  <si>
    <t>CAI_ONT32000010202604071819358519013582</t>
  </si>
  <si>
    <t>&lt;XA_BROADBAND_DATA&gt;&lt;Velocidad&gt;921600&lt;/Velocidad&gt;&lt;TipoIP&gt;DINAMICA&lt;/TipoIP&gt;&lt;ADSL&gt;-&lt;/ADSL&gt;&lt;DireccionIPDSLAM&gt;10.37.50.186&lt;/DireccionIPDSLAM&gt;&lt;UsuarioAcceso&gt;AAF2512631868/3e0d9943f7b3&lt;/UsuarioAcceso&gt;&lt;Passwordid&gt;AMLJUG4I5F&lt;/Passwordid&gt;&lt;TechType&gt;FIBRA&lt;/TechType&gt;&lt;OLTCode&gt;OH_BOGALASTB_I_7360&lt;/OLTCode&gt;&lt;OLTRack&gt;0&lt;/OLTRack&gt;&lt;OLTSubRack&gt;0&lt;/OLTSubRack&gt;&lt;OLTBoard&gt;0&lt;/OLTBoard&gt;&lt;OLTPort&gt;0&lt;/OLTPort&gt;&lt;PeSplitterSplitterCode&gt;SS5-6-05&lt;/PeSplitterSplitterCode&gt;&lt;PeTerminalEquipmentDistrCableCode&gt;0&lt;/PeTerminalEquipmentDistrCableCode&gt;&lt;PeTerminalEquipmentType&gt;6&lt;/PeTerminalEquipmentType&gt;&lt;PeTerminalEquipmentCode&gt;AUTOP-CT5-6-05&lt;/PeTerminalEquipmentCode&gt;&lt;PeTerminalEquipmentOpticalTerminalCode&gt;AUTOP-CT5-6-05&lt;/PeTerminalEquipmentOpticalTerminalCode&gt;&lt;PeTerminalEquipmentClientThreadId&gt;0&lt;/PeTerminalEquipmentClientThreadId&gt;&lt;PeTerminalEquipmentCtoFiberId&gt;8&lt;/PeTerminalEquipmentCtoFiberId&gt;&lt;/XA_BROADBAND_DATA&gt;</t>
  </si>
  <si>
    <t>21878986</t>
  </si>
  <si>
    <t>FS202605121054030082_2314</t>
  </si>
  <si>
    <t>AGENDA DISPONIBLE-se marca a los numeros 3173456466 6018662540 Titular: DUBAN VASQUEZ se confirma fecha cita Solicita jhon Fredy DRH null</t>
  </si>
  <si>
    <t>1809010017</t>
  </si>
  <si>
    <t>DUBAN VASQUEZ</t>
  </si>
  <si>
    <t>79783271</t>
  </si>
  <si>
    <t>18662540</t>
  </si>
  <si>
    <t>KR   |18|A   |     |  |CL   |161|    |     | 39 PIS 1 LCA 1 LCA 1</t>
  </si>
  <si>
    <t>-74.04226487</t>
  </si>
  <si>
    <t>4.74105752</t>
  </si>
  <si>
    <t>3173456466</t>
  </si>
  <si>
    <t>FS202605121054030082</t>
  </si>
  <si>
    <t>1022926653</t>
  </si>
  <si>
    <t>2026-05-13 07:44|Reagendamiento de cita. inicio de flujo|App chatbot#2026-05-13 07:44|Reagendamiento de cita. se va a realizar la llamada al cliente|App chatbot#2026-05-13 07:47|Reagendamiento de cita. Cliente no respondio la llamada IVR|App chatbot#</t>
  </si>
  <si>
    <t>17786013750660145</t>
  </si>
  <si>
    <t>CAI_32000010202605121056156581091154</t>
  </si>
  <si>
    <t>&lt;XA_BROADBAND_DATA&gt;&lt;Velocidad&gt;921600&lt;/Velocidad&gt;&lt;TipoIP&gt;DINAMICA&lt;/TipoIP&gt;&lt;ADSL&gt;-&lt;/ADSL&gt;&lt;DireccionIPDSLAM&gt;10.37.60.198&lt;/DireccionIPDSLAM&gt;&lt;UsuarioAcceso&gt;AAF2512716003/65523e8f7688&lt;/UsuarioAcceso&gt;&lt;Passwordid&gt;UIK0AD7YXY&lt;/Passwordid&gt;&lt;TechType&gt;FIBRA&lt;/TechType&gt;&lt;OLTCode&gt;OH_BOGHITBIB_I_5800_12000_Toberin_2&lt;/OLTCode&gt;&lt;OLTRack&gt;2&lt;/OLTRack&gt;&lt;OLTSubRack&gt;34&lt;/OLTSubRack&gt;&lt;OLTBoard&gt;1&lt;/OLTBoard&gt;&lt;OLTPort&gt;13&lt;/OLTPort&gt;&lt;PeSplitterSplitterCode&gt;SS2-13-08&lt;/PeSplitterSplitterCode&gt;&lt;PeTerminalEquipmentDistrCableCode&gt;GT2-13-08&lt;/PeTerminalEquipmentDistrCableCode&gt;&lt;PeTerminalEquipmentType&gt;6&lt;/PeTerminalEquipmentType&gt;&lt;PeTerminalEquipmentCode&gt;CT1/2-13-08&lt;/PeTerminalEquipmentCode&gt;&lt;PeTerminalEquipmentOpticalTerminalCode&gt;CT1/2-13-08&lt;/PeTerminalEquipmentOpticalTerminalCode&gt;&lt;PeTerminalEquipmentClientThreadId&gt;1&lt;/PeTerminalEquipmentClientThreadId&gt;&lt;PeTerminalEquipmentCtoFiberId&gt;10&lt;/PeTerminalEquipmentCtoFiberId&gt;&lt;/XA_BROADBAND_DATA&gt;</t>
  </si>
  <si>
    <t>21886950</t>
  </si>
  <si>
    <t>FS202605131720470605_5933</t>
  </si>
  <si>
    <t>RAMEZ HUSSEIN ZEDAN HASAN</t>
  </si>
  <si>
    <t>1006984492</t>
  </si>
  <si>
    <t>3007207399</t>
  </si>
  <si>
    <t>CL   |112|    |     |  |KR   |2|    |     | 66</t>
  </si>
  <si>
    <t>-74.02962294</t>
  </si>
  <si>
    <t>4.68940423</t>
  </si>
  <si>
    <t>SANTA BARBARA ALTA</t>
  </si>
  <si>
    <t>FS202605131720470605</t>
  </si>
  <si>
    <t>17355211</t>
  </si>
  <si>
    <t>2026-05-14 16:56|Se valida en predio la cual la cto asignada 8-100-22 se encuentra a mÃ¡s de 400 metros del predio se valida caja mÃ¡s cercana la cual es la cto 1- 101- 22 que tiene puertos libres y estÃ¡ aproximadamente a 100 metros del predio  se le indica al usuario el motivo de no realiza la instalaciÃ³n  cliente indica que puede recibir el sÃ¡bado en la maÃ±ana|DANIEL LATORRE#</t>
  </si>
  <si>
    <t>17787109050640218</t>
  </si>
  <si>
    <t>CAI_ONT32000010202605131721452082588806</t>
  </si>
  <si>
    <t>&lt;XA_BROADBAND_DATA&gt;&lt;Velocidad&gt;921600&lt;/Velocidad&gt;&lt;TipoIP&gt;DINAMICA&lt;/TipoIP&gt;&lt;ADSL&gt;-&lt;/ADSL&gt;&lt;DireccionIPDSLAM&gt;10.37.60.34&lt;/DireccionIPDSLAM&gt;&lt;UsuarioAcceso&gt;AAF2512721353/862c63d8bce7&lt;/UsuarioAcceso&gt;&lt;Passwordid&gt;9QHFNTC78J&lt;/Passwordid&gt;&lt;TechType&gt;FIBRA&lt;/TechType&gt;&lt;OLTCode&gt;OH_BOGALASTF_I_7360&lt;/OLTCode&gt;&lt;OLTRack&gt;0&lt;/OLTRack&gt;&lt;OLTSubRack&gt;0&lt;/OLTSubRack&gt;&lt;OLTBoard&gt;0&lt;/OLTBoard&gt;&lt;OLTPort&gt;0&lt;/OLTPort&gt;&lt;PeSplitterSplitterCode&gt;SS8-100-22&lt;/PeSplitterSplitterCode&gt;&lt;PeTerminalEquipmentDistrCableCode&gt;0&lt;/PeTerminalEquipmentDistrCableCode&gt;&lt;PeTerminalEquipmentType&gt;6&lt;/PeTerminalEquipmentType&gt;&lt;PeTerminalEquipmentCode&gt;AUTOP-CT8-100-22&lt;/PeTerminalEquipmentCode&gt;&lt;PeTerminalEquipmentOpticalTerminalCode&gt;AUTOP-CT8-100-22&lt;/PeTerminalEquipmentOpticalTerminalCode&gt;&lt;PeTerminalEquipmentClientThreadId&gt;0&lt;/PeTerminalEquipmentClientThreadId&gt;&lt;PeTerminalEquipmentCtoFiberId&gt;6&lt;/PeTerminalEquipmentCtoFiberId&gt;&lt;/XA_BROADBAND_DATA&gt;</t>
  </si>
  <si>
    <t>AGENDA DISPONIBLE-se marca a los numeros 3112127459 Titular: Alejandro  Velasquez se confirma fecha cita</t>
  </si>
  <si>
    <t>21861127</t>
  </si>
  <si>
    <t>EC202605071318127490_9343</t>
  </si>
  <si>
    <t>Alejandro  Velasquez</t>
  </si>
  <si>
    <t>1020839374</t>
  </si>
  <si>
    <t>Alejandro Velasquez</t>
  </si>
  <si>
    <t>CL   |128|    |     |  |KR   |7|A   |     |  31</t>
  </si>
  <si>
    <t>-74.0296349</t>
  </si>
  <si>
    <t>4.70711653</t>
  </si>
  <si>
    <t>3112127459</t>
  </si>
  <si>
    <t>EC202605071318127490</t>
  </si>
  <si>
    <t>1052950922</t>
  </si>
  <si>
    <t>2026-05-08 14:42|Incumplimiento de cita. se va a realizar la llamada al cliente|App chatbot#2026-05-08 14:46|Incumplimiento de cita. se va a realizar la llamada al cliente|App chatbot#2026-05-08 14:49|Incumplimiento de cita. Cliente reagendara la cita|App chatbot#2026-05-14 16:53|En esta orden a llegar al predio para anunciarnos el guarda de seguridad nos indica que en este edificio no hay red de Movistar el cual se valida con tt e indica que va a seguir con la competencia procedo hacerle gestiÃ³n de quiebre.|ANDRES MAURICIO GUEVARA#2026-05-14 16:55|14-05-2026 16 55Gestion quiebre. Inicio de Flujo.|App chatbot#</t>
  </si>
  <si>
    <t>17781817150440333</t>
  </si>
  <si>
    <t>CAI_ONT32000010202605071421556678478126</t>
  </si>
  <si>
    <t>&lt;XA_BROADBAND_DATA&gt;&lt;Velocidad&gt;921600&lt;/Velocidad&gt;&lt;TipoIP&gt;DINAMICA&lt;/TipoIP&gt;&lt;ADSL&gt;-&lt;/ADSL&gt;&lt;DireccionIPDSLAM&gt;10.37.60.34&lt;/DireccionIPDSLAM&gt;&lt;UsuarioAcceso&gt;AAF2512705207/10f36044a401&lt;/UsuarioAcceso&gt;&lt;Passwordid&gt;E7RG891KSB&lt;/Passwordid&gt;&lt;TechType&gt;FIBRA&lt;/TechType&gt;&lt;OLTCode&gt;OH_BOGALASTF_I_7360&lt;/OLTCode&gt;&lt;OLTRack&gt;0&lt;/OLTRack&gt;&lt;OLTSubRack&gt;0&lt;/OLTSubRack&gt;&lt;OLTBoard&gt;0&lt;/OLTBoard&gt;&lt;OLTPort&gt;0&lt;/OLTPort&gt;&lt;PeSplitterSplitterCode&gt;SS3-104-21&lt;/PeSplitterSplitterCode&gt;&lt;PeTerminalEquipmentDistrCableCode&gt;0&lt;/PeTerminalEquipmentDistrCableCode&gt;&lt;PeTerminalEquipmentType&gt;6&lt;/PeTerminalEquipmentType&gt;&lt;PeTerminalEquipmentCode&gt;AUTOP-CT3-104-21&lt;/PeTerminalEquipmentCode&gt;&lt;PeTerminalEquipmentOpticalTerminalCode&gt;AUTOP-CT3-104-21&lt;/PeTerminalEquipmentOpticalTerminalCode&gt;&lt;PeTerminalEquipmentClientThreadId&gt;0&lt;/PeTerminalEquipmentClientThreadId&gt;&lt;PeTerminalEquipmentCtoFiberId&gt;2&lt;/PeTerminalEquipmentCtoFiberId&gt;&lt;/XA_BROADBAND_DATA&gt;</t>
  </si>
  <si>
    <t>21730613</t>
  </si>
  <si>
    <t>FS202604062222232964_4875</t>
  </si>
  <si>
    <t>Contratista solicita posponer para : 09/04/2026 AM - Fecha inicial de la orden : 08/04/2026 PM - Formulario CONTRATISTA - Gestiona Katherin Gutierrez 08/04/2026 null</t>
  </si>
  <si>
    <t>6015202212</t>
  </si>
  <si>
    <t>IPVT:640003774909</t>
  </si>
  <si>
    <t>YEIMY MILENA MORENO RODRIGUEZ</t>
  </si>
  <si>
    <t>1030570915</t>
  </si>
  <si>
    <t>17852284</t>
  </si>
  <si>
    <t>KR   |13|B   |     |  |CL   |161|    |     | 50 TOR 7 APT 701 APT 701</t>
  </si>
  <si>
    <t>-74.03388415</t>
  </si>
  <si>
    <t>4.73933951</t>
  </si>
  <si>
    <t>3223094613</t>
  </si>
  <si>
    <t>2026-04-09 11:02|Se valida orden en predio se requiere cuadrilla de descolgamiento para enviar el cable por la canaleta adicional siempre venir con coordinador de alturas la canaleta estÃ¡ muy retirada de la ventana y no es posible alcanzar desde la ventana se requiere equipo especializado para dejar el cable por la canaleta|JOHAN STIVEN MURILLO#2026-04-09 11:20|09-04-2026 11 20Gestion quiebre. Inicio de Flujo.|App chatbot#</t>
  </si>
  <si>
    <t>2026-04-08 16:44|NOMBRE DEL CLIENTE.YEIMY MILENA MORENO RODRIGUEZCONTACTO.3223094613PETICION.FS202604062222232964QUIEBRE.REAGENDAMOTIVO A GESTIONAR.CLIENTE INFORMA QUE NO SE ENCUENTRA EN EL APARTAMENTO SOLICITA REAGENDAR PARA MAÃ‘ANA 09/04 AM|JHON ALEXANDER SALVADOR#</t>
  </si>
  <si>
    <t>17755322000570148</t>
  </si>
  <si>
    <t>CAI_22000010202604062223202874914371</t>
  </si>
  <si>
    <t>&lt;XA_BROADBAND_DATA&gt;&lt;Velocidad&gt;921600&lt;/Velocidad&gt;&lt;TipoIP&gt;DINAMICA&lt;/TipoIP&gt;&lt;ADSL&gt;-&lt;/ADSL&gt;&lt;DireccionIPDSLAM&gt;10.37.60.250&lt;/DireccionIPDSLAM&gt;&lt;UsuarioAcceso&gt;AAF2512628419/3a5f4dce2a3a&lt;/UsuarioAcceso&gt;&lt;Passwordid&gt;YZKHCR9UCR&lt;/Passwordid&gt;&lt;TechType&gt;FIBRA&lt;/TechType&gt;&lt;OLTCode&gt;OH_BOGHITBID_I_5800_12000_Toberin_4&lt;/OLTCode&gt;&lt;OLTRack&gt;4&lt;/OLTRack&gt;&lt;OLTSubRack&gt;34&lt;/OLTSubRack&gt;&lt;OLTBoard&gt;13&lt;/OLTBoard&gt;&lt;OLTPort&gt;4&lt;/OLTPort&gt;&lt;PeSplitterSplitterCode&gt;SS4-4-06&lt;/PeSplitterSplitterCode&gt;&lt;PeTerminalEquipmentDistrCableCode&gt;GT4-4-06&lt;/PeTerminalEquipmentDistrCableCode&gt;&lt;PeTerminalEquipmentType&gt;15&lt;/PeTerminalEquipmentType&gt;&lt;PeTerminalEquipmentCode&gt;PC4-4-06&lt;/PeTerminalEquipmentCode&gt;&lt;PeTerminalEquipmentOpticalTerminalCode&gt;PC4-4-06&lt;/PeTerminalEquipmentOpticalTerminalCode&gt;&lt;PeTerminalEquipmentClientThreadId&gt;12&lt;/PeTerminalEquipmentClientThreadId&gt;&lt;PeTerminalEquipmentCtoFiberId&gt;2&lt;/PeTerminalEquipmentCtoFiberId&gt;&lt;/XA_BROADBAND_DATA&gt;</t>
  </si>
  <si>
    <t>AGENDA DISPONIBLE-se marca a los numeros 3203534135 6015279814 Titular: SANCHEZ SANCHEZ se confirma fecha cita</t>
  </si>
  <si>
    <t>21840782</t>
  </si>
  <si>
    <t>FS202605021334592326_5829</t>
  </si>
  <si>
    <t>6015279814</t>
  </si>
  <si>
    <t>IPVT:640003796878</t>
  </si>
  <si>
    <t>SANCHEZ SANCHEZ</t>
  </si>
  <si>
    <t>41796921</t>
  </si>
  <si>
    <t>3203534135</t>
  </si>
  <si>
    <t>NANCY CONSUELO SANCHEZ NEIRA</t>
  </si>
  <si>
    <t>CL   |163|A   |     |  |KR   |14|D   |     | 21 TOR 5 APT 202 APT 202</t>
  </si>
  <si>
    <t>-74.03605592</t>
  </si>
  <si>
    <t>4.74138837</t>
  </si>
  <si>
    <t>1095950676</t>
  </si>
  <si>
    <t>2026-05-04 16:43|FS202605021334592326_5829 se valida orden en predio cliente reagenda para una fecha posterior ya que no ha podido cancelar el servicio de etbEl cliente me informa que el asesor le prometiÃ³ cancelar el servicio hasta que no tenga el servicio cancelado de la etb no recibe el servicio de Movistar|JOHAN STIVEN MURILLO#2026-05-04 16:46|Reagendamiento de cita. se va a realizar la llamada al cliente|App chatbot#2026-05-04 16:50|Reagendamiento de cita. Cliente no respondio la llamada IVR|App chatbot#2026-05-04 17:02|Reagendamiento de cita. no se logro contacto con el cliente|App chatbot#2026-05-13 11:03|13-05-2026 11 03Gestion quiebre. Inicio de Flujo.|App chatbot#</t>
  </si>
  <si>
    <t>17777469600380346</t>
  </si>
  <si>
    <t>CAI_22000010202605021336002891364739</t>
  </si>
  <si>
    <t>&lt;XA_BROADBAND_DATA&gt;&lt;Velocidad&gt;921600&lt;/Velocidad&gt;&lt;TipoIP&gt;DINAMICA&lt;/TipoIP&gt;&lt;ADSL&gt;-&lt;/ADSL&gt;&lt;DireccionIPDSLAM&gt;10.37.80.114&lt;/DireccionIPDSLAM&gt;&lt;UsuarioAcceso&gt;AAF2512692756/1a03f0cea8e5&lt;/UsuarioAcceso&gt;&lt;Passwordid&gt;CF5A488OP6&lt;/Passwordid&gt;&lt;TechType&gt;FIBRA&lt;/TechType&gt;&lt;OLTCode&gt;OH_BOGHITBIE_I_5800_12000_Toberin_5&lt;/OLTCode&gt;&lt;OLTRack&gt;5&lt;/OLTRack&gt;&lt;OLTSubRack&gt;14&lt;/OLTSubRack&gt;&lt;OLTBoard&gt;5&lt;/OLTBoard&gt;&lt;OLTPort&gt;9&lt;/OLTPort&gt;&lt;PeSplitterSplitterCode&gt;SS3-49-07&lt;/PeSplitterSplitterCode&gt;&lt;PeTerminalEquipmentDistrCableCode&gt;GT3-49-07&lt;/PeTerminalEquipmentDistrCableCode&gt;&lt;PeTerminalEquipmentType&gt;15&lt;/PeTerminalEquipmentType&gt;&lt;PeTerminalEquipmentCode&gt;PC3-49-07&lt;/PeTerminalEquipmentCode&gt;&lt;PeTerminalEquipmentOpticalTerminalCode&gt;PC3-49-07&lt;/PeTerminalEquipmentOpticalTerminalCode&gt;&lt;PeTerminalEquipmentClientThreadId&gt;18&lt;/PeTerminalEquipmentClientThreadId&gt;&lt;PeTerminalEquipmentCtoFiberId&gt;2&lt;/PeTerminalEquipmentCtoFiberId&gt;&lt;/XA_BROADBAND_DATA&gt;</t>
  </si>
  <si>
    <t>21821905</t>
  </si>
  <si>
    <t>FS202604280816540678_4267</t>
  </si>
  <si>
    <t>0708201114</t>
  </si>
  <si>
    <t>CAMILO RAMOS QUEVEDO</t>
  </si>
  <si>
    <t>1072674153</t>
  </si>
  <si>
    <t>3134450969</t>
  </si>
  <si>
    <t>DG   |182|    |     |  |KR   |20|    |     | 17 TOR 4 APT 613 APT 613</t>
  </si>
  <si>
    <t>-74.04179535</t>
  </si>
  <si>
    <t>4.75873305</t>
  </si>
  <si>
    <t>FS202604280816540678</t>
  </si>
  <si>
    <t>1018421353</t>
  </si>
  <si>
    <t>2026-04-29 16:01|Ducteria q sube de el piso 1 donde esta la pc hasta el 6to piso del apartamento obstruida no pasa sonda ni cables nada esta muy obstruida la tuberÃ­a |HECTOR GUILLERMO ARBELAEZ#</t>
  </si>
  <si>
    <t>17773822850430184</t>
  </si>
  <si>
    <t>CAI_32000010202604280818056482428333</t>
  </si>
  <si>
    <t>&lt;XA_BROADBAND_DATA&gt;&lt;Velocidad&gt;921600&lt;/Velocidad&gt;&lt;TipoIP&gt;DINAMICA&lt;/TipoIP&gt;&lt;ADSL&gt;-&lt;/ADSL&gt;&lt;DireccionIPDSLAM&gt;10.37.80.114&lt;/DireccionIPDSLAM&gt;&lt;UsuarioAcceso&gt;AAF2512682115/83e1e2d140f1&lt;/UsuarioAcceso&gt;&lt;Passwordid&gt;U7CA3JUXA5&lt;/Passwordid&gt;&lt;TechType&gt;FIBRA&lt;/TechType&gt;&lt;OLTCode&gt;OH_BOGHITBIE_I_5800_12000_Toberin_5&lt;/OLTCode&gt;&lt;OLTRack&gt;5&lt;/OLTRack&gt;&lt;OLTSubRack&gt;14&lt;/OLTSubRack&gt;&lt;OLTBoard&gt;7&lt;/OLTBoard&gt;&lt;OLTPort&gt;8&lt;/OLTPort&gt;&lt;PeSplitterSplitterCode&gt;SS6-75-13&lt;/PeSplitterSplitterCode&gt;&lt;PeTerminalEquipmentDistrCableCode&gt;GT6-75-13&lt;/PeTerminalEquipmentDistrCableCode&gt;&lt;PeTerminalEquipmentType&gt;15&lt;/PeTerminalEquipmentType&gt;&lt;PeTerminalEquipmentCode&gt;PC6-75-13&lt;/PeTerminalEquipmentCode&gt;&lt;PeTerminalEquipmentOpticalTerminalCode&gt;PC6-75-13&lt;/PeTerminalEquipmentOpticalTerminalCode&gt;&lt;PeTerminalEquipmentClientThreadId&gt;2&lt;/PeTerminalEquipmentClientThreadId&gt;&lt;PeTerminalEquipmentCtoFiberId&gt;1&lt;/PeTerminalEquipmentCtoFiberId&gt;&lt;/XA_BROADBAND_DATA&gt;</t>
  </si>
  <si>
    <t>AGENDA DISPONIBLE-se marca a los numeros 3187569845 Titular: JUAN FELIPE LONDO¿O LONDO¿O se confirma fecha cita</t>
  </si>
  <si>
    <t>21829384</t>
  </si>
  <si>
    <t>FS202604291336001296_9928</t>
  </si>
  <si>
    <t>AGENDA DISPONIBLE-se marca a los numeros 3187569845 Titular: JUAN FELIPE LONDO¿O LONDO¿O se confirma fecha cita Solicita jhon Fredy DRH null</t>
  </si>
  <si>
    <t>JUAN FELIPE LONDO¿O LONDO¿O</t>
  </si>
  <si>
    <t>1094962745</t>
  </si>
  <si>
    <t>CL   |152|    |     |  |KR   |54|    |     | 50 TOR 1 APT 403 APT 403</t>
  </si>
  <si>
    <t>-74.05611407</t>
  </si>
  <si>
    <t>4.73633122</t>
  </si>
  <si>
    <t>3187569845</t>
  </si>
  <si>
    <t>FS202604291336001296</t>
  </si>
  <si>
    <t>1011087932</t>
  </si>
  <si>
    <t>2026-05-14 16:54|Cliente no solicito servicio |JUBER ALEXANDER CAMPOS#2026-05-14 16:55|14-05-2026 16 55Gestion quiebre. Inicio de Flujo.|App chatbot#2026-05-14 17:00|14-05-2026 17 00Gestion quiebre. Inicio de Flujo.|App chatbot#</t>
  </si>
  <si>
    <t>17775614550300420</t>
  </si>
  <si>
    <t>CAI_ONT32000010202604301004151839560300</t>
  </si>
  <si>
    <t>&lt;XA_BROADBAND_DATA&gt;&lt;Velocidad&gt;921600&lt;/Velocidad&gt;&lt;TipoIP&gt;DINAMICA&lt;/TipoIP&gt;&lt;ADSL&gt;-&lt;/ADSL&gt;&lt;UsuarioAcceso&gt;AAF2512686403/cb70012e35fb&lt;/UsuarioAcceso&gt;&lt;TechType&gt;FIBRA&lt;/TechType&gt;&lt;OLTRack&gt;0&lt;/OLTRack&gt;&lt;OLTSubRack&gt;0&lt;/OLTSubRack&gt;&lt;OLTBoard&gt;0&lt;/OLTBoard&gt;&lt;OLTPort&gt;0&lt;/OLTPort&gt;&lt;PeTerminalEquipmentDistrCableCode&gt;0&lt;/PeTerminalEquipmentDistrCableCode&gt;&lt;PeTerminalEquipmentType&gt;6&lt;/PeTerminalEquipmentType&gt;&lt;PeTerminalEquipmentClientThreadId&gt;0&lt;/PeTerminalEquipmentClientThreadId&gt;&lt;/XA_BROADBAND_DATA&gt;</t>
  </si>
  <si>
    <t>Agenda tentativa asistec</t>
  </si>
  <si>
    <t>21854519</t>
  </si>
  <si>
    <t>FS202605061103393233_8144</t>
  </si>
  <si>
    <t>Contratista solicita adelantar - Futuro - 13/05/2026 AM - Formulario CONTRATISTA - Gestiona Katherin Gutierrez 12/05/2026 null</t>
  </si>
  <si>
    <t>EDIFICIO MONTANA PH</t>
  </si>
  <si>
    <t>900002599-3</t>
  </si>
  <si>
    <t>OLGA ESPERANZA HERNANDEZ MENDOZA</t>
  </si>
  <si>
    <t>CL   |146|    |     |  |KR   |13|    |     | 53 ADM 1</t>
  </si>
  <si>
    <t>-74.03905049</t>
  </si>
  <si>
    <t>4.726945</t>
  </si>
  <si>
    <t>1096074181</t>
  </si>
  <si>
    <t>serialNumber:2C9682138388 ; WifiSSID:7d5adbcb3279 ; WifiPassword:4428a07c0a67</t>
  </si>
  <si>
    <t>2026-05-08 12:25|David 3204992442Se realiza instalaciÃ³n de internet se valÃ­a servicios todo funcionando correctamente una peticiÃ³n de cliente|DAVID ALEXANDER PRIETO#2026-05-13 15:28|En predio se valida serbios pero hgu no sincroniza se escala mÃ¡s de 2 veces a 2 nivel pero no se optÃ³ en respuesta cliente desiste del Servio|DAVID ALEXANDER PRIETO#2026-05-13 15:29|13-05-2026 15 29Gestion quiebre. Inicio de Flujo.|App chatbot#</t>
  </si>
  <si>
    <t>2026-05-12 13:25|AGENDAMIENTO_se marca al 3204992442 contesta titular OLGA ESPERANZA HERNANDEZ MENDOZA  Se agenda para 2026-05-13 AM observacion sector usaquen edificio montana ph sin restriccion requiere servicio urgente direccion cerrada  Se valida datos correctos de la orden gestiona JULIANNA PEDROZA 12/5/2026 Go Contact|JULIANA PAOLA PEDROZA#</t>
  </si>
  <si>
    <t>1778083675046015</t>
  </si>
  <si>
    <t>CAI_ONT32000010202605061107552021136796</t>
  </si>
  <si>
    <t>&lt;XA_BROADBAND_DATA&gt;&lt;Velocidad&gt;921600&lt;/Velocidad&gt;&lt;TipoIP&gt;dinamica&lt;/TipoIP&gt;&lt;Puerto/&gt;&lt;POTS/&gt;&lt;ADSL&gt;-&lt;/ADSL&gt;&lt;DireccionIPDSLAM&gt;10.37.50.190&lt;/DireccionIPDSLAM&gt;&lt;DireccionIPWAN/&gt;&lt;DireccionIPLAN/&gt;&lt;MascaraLAN/&gt;&lt;Frame/&gt;&lt;Slot/&gt;&lt;Rack/&gt;&lt;Subrack/&gt;&lt;VpiVciCliente&gt;/&lt;/VpiVciCliente&gt;&lt;UsuarioAcceso&gt;AAF2512700974/15f06c66c660&lt;/UsuarioAcceso&gt;&lt;Passwordid&gt;DQLGGLG3BT&lt;/Passwordid&gt;&lt;TechType&gt;FIBRA&lt;/TechType&gt;&lt;OLTCode&gt;OH_BOGALASTC_I_7360_11000_Autopista_3&lt;/OLTCode&gt;&lt;OLTRack&gt;0&lt;/OLTRack&gt;&lt;OLTSubRack&gt;1&lt;/OLTSubRack&gt;&lt;OLTBoard&gt;6&lt;/OLTBoard&gt;&lt;OLTPort&gt;431&lt;/OLTPort&gt;&lt;PeSplitterSplitterCode/&gt;&lt;PeTerminalEquipmentDistrCableCode&gt;GD-00-00&lt;/PeTerminalEquipmentDistrCableCode&gt;&lt;PeTerminalEquipmentDistrLateralCableCode/&gt;&lt;PeTerminalEquipmentType&gt;6&lt;/PeTerminalEquipmentType&gt;&lt;PeTerminalEquipmentCode&gt;PC1-80-08&lt;/PeTerminalEquipmentCode&gt;&lt;PeTerminalEquipmentAddress&gt;1100100011001&lt;/PeTerminalEquipmentAddress&gt;&lt;PeTerminalEquipmentOpticalTerminalCode&gt;PC1-80-08&lt;/PeTerminalEquipmentOpticalTerminalCode&gt;&lt;PeTerminalEquipmentClientThreadId&gt;13&lt;/PeTerminalEquipmentClientThreadId&gt;&lt;PeTerminalEquipmentCtoFiberId&gt;1&lt;/PeTerminalEquipmentCtoFiberId&gt;&lt;MediaTypeLastMileOld/&gt;&lt;HSIAccessPortTypeOld/&gt;&lt;RFS_LAST_MILE_Modified_New/&gt;&lt;RFS_ACCESS_PORT_Modified_New&gt;true&lt;/RFS_ACCESS_PORT_Modified_New&gt;&lt;/XA_BROADBAND_DATA&gt;</t>
  </si>
  <si>
    <t>21854244</t>
  </si>
  <si>
    <t>FS202605061026102496_4573</t>
  </si>
  <si>
    <t>AGENDA DISPONIBLE-se marca a los numeros 3194099274 6015283755 6015111111 Titular: GYNNA VANESSA RODRIGUEZ BARBOSA se confirma fecha cita Solicita jhon Fredy DRH null</t>
  </si>
  <si>
    <t>6015283755</t>
  </si>
  <si>
    <t>IPVT:640003799729</t>
  </si>
  <si>
    <t>GYNNA VANESSA RODRIGUEZ BARBOSA</t>
  </si>
  <si>
    <t>1020742906</t>
  </si>
  <si>
    <t>15111111</t>
  </si>
  <si>
    <t>KR   |55|A   |     |  |CL   |168|A   |     | 11 TOR 7 APT 301 APT 301</t>
  </si>
  <si>
    <t>-74.05630992</t>
  </si>
  <si>
    <t>4.75181603</t>
  </si>
  <si>
    <t>3194099274</t>
  </si>
  <si>
    <t>FS202605061026102496</t>
  </si>
  <si>
    <t>2026-05-14 16:42|Usuario deja dicho en la porterÃ­a que cancelaba servicio intentamos comunicarnos con la titular pero no fue imposible no respondiÃ³ celular no respondiÃ³ citofonÃ­a se deja foto del chat de la porterÃ­a |JOHN HERNANDO BARON#2026-05-14 16:44|14-05-2026 16 44Gestion quiebre. Inicio de Flujo.|App chatbot#</t>
  </si>
  <si>
    <t>17780812000420273</t>
  </si>
  <si>
    <t>CAI_22000010202605061026406756747698</t>
  </si>
  <si>
    <t>&lt;XA_BROADBAND_DATA&gt;&lt;Velocidad&gt;921600&lt;/Velocidad&gt;&lt;TipoIP&gt;DINAMICA&lt;/TipoIP&gt;&lt;ADSL&gt;-&lt;/ADSL&gt;&lt;DireccionIPDSLAM&gt;10.37.80.118&lt;/DireccionIPDSLAM&gt;&lt;UsuarioAcceso&gt;AAF2512700736/112c52dd71a0&lt;/UsuarioAcceso&gt;&lt;Passwordid&gt;3WGXAEVXJC&lt;/Passwordid&gt;&lt;TechType&gt;FIBRA&lt;/TechType&gt;&lt;OLTCode&gt;OH_BOGHITBIF_I_5800_12000_Toberin_6&lt;/OLTCode&gt;&lt;OLTRack&gt;6&lt;/OLTRack&gt;&lt;OLTSubRack&gt;34&lt;/OLTSubRack&gt;&lt;OLTBoard&gt;12&lt;/OLTBoard&gt;&lt;OLTPort&gt;1&lt;/OLTPort&gt;&lt;PeSplitterSplitterCode&gt;SS7-53-21&lt;/PeSplitterSplitterCode&gt;&lt;PeTerminalEquipmentDistrCableCode&gt;GT7-53-21&lt;/PeTerminalEquipmentDistrCableCode&gt;&lt;PeTerminalEquipmentType&gt;6&lt;/PeTerminalEquipmentType&gt;&lt;PeTerminalEquipmentCode&gt;CT7-53-21&lt;/PeTerminalEquipmentCode&gt;&lt;PeTerminalEquipmentOpticalTerminalCode&gt;CT7-53-21&lt;/PeTerminalEquipmentOpticalTerminalCode&gt;&lt;PeTerminalEquipmentClientThreadId&gt;16&lt;/PeTerminalEquipmentClientThreadId&gt;&lt;PeTerminalEquipmentCtoFiberId&gt;3&lt;/PeTerminalEquipmentCtoFiberId&gt;&lt;/XA_BROADBAND_DATA&gt;</t>
  </si>
  <si>
    <t>21873673</t>
  </si>
  <si>
    <t>FS202605111035223896_4804</t>
  </si>
  <si>
    <t>1104241702</t>
  </si>
  <si>
    <t>ANA CATALINA BOLA¿OS FERNANDEZ</t>
  </si>
  <si>
    <t>1002961683</t>
  </si>
  <si>
    <t>3156854598</t>
  </si>
  <si>
    <t>KR   |8|    |     |  |CL   |170|    |     | 52 TOR 1 APT 1005 APT 1005</t>
  </si>
  <si>
    <t>-74.0283308</t>
  </si>
  <si>
    <t>4.75203132</t>
  </si>
  <si>
    <t>3158819635</t>
  </si>
  <si>
    <t>2026-05-14 14:03|Se valida servicio la PC que viene para el servicio se encuentra en otra vertical totalmente diferente a la del apartamento  lo cual no se puede realizar instalaciÃ³n titular Indica que cancela servicio ya que necesita el servicio con urgencia contrata con otro operador |DIEGO FERNEY RODRIGUEZ#2026-05-14 14:06|14-05-2026 14 06Gestion quiebre. Inicio de Flujo.|App chatbot#</t>
  </si>
  <si>
    <t>17785138050550512</t>
  </si>
  <si>
    <t>CAI_32000010202605111036452043840842</t>
  </si>
  <si>
    <t>&lt;XA_BROADBAND_DATA&gt;&lt;Velocidad&gt;921600&lt;/Velocidad&gt;&lt;TipoIP&gt;DINAMICA&lt;/TipoIP&gt;&lt;ADSL&gt;-&lt;/ADSL&gt;&lt;DireccionIPDSLAM&gt;10.37.80.122&lt;/DireccionIPDSLAM&gt;&lt;UsuarioAcceso&gt;AAF2512712612/bd9a018dbcb2&lt;/UsuarioAcceso&gt;&lt;Passwordid&gt;88D3QIYU09&lt;/Passwordid&gt;&lt;TechType&gt;FIBRA&lt;/TechType&gt;&lt;OLTCode&gt;OH_BOGHITBIG_I_5800_12000_Toberin_7&lt;/OLTCode&gt;&lt;OLTRack&gt;7&lt;/OLTRack&gt;&lt;OLTSubRack&gt;14&lt;/OLTSubRack&gt;&lt;OLTBoard&gt;4&lt;/OLTBoard&gt;&lt;OLTPort&gt;12&lt;/OLTPort&gt;&lt;PeSplitterSplitterCode&gt;SS2-66-19&lt;/PeSplitterSplitterCode&gt;&lt;PeTerminalEquipmentDistrCableCode&gt;GT2-66-19&lt;/PeTerminalEquipmentDistrCableCode&gt;&lt;PeTerminalEquipmentType&gt;15&lt;/PeTerminalEquipmentType&gt;&lt;PeTerminalEquipmentCode&gt;PC2-66-19&lt;/PeTerminalEquipmentCode&gt;&lt;PeTerminalEquipmentOpticalTerminalCode&gt;PC2-66-19&lt;/PeTerminalEquipmentOpticalTerminalCode&gt;&lt;PeTerminalEquipmentClientThreadId&gt;35&lt;/PeTerminalEquipmentClientThreadId&gt;&lt;PeTerminalEquipmentCtoFiberId&gt;1&lt;/PeTerminalEquipmentCtoFiberId&gt;&lt;/XA_BROADBAND_DATA&gt;</t>
  </si>
  <si>
    <t>21874196</t>
  </si>
  <si>
    <t>FS202605111136113918_7543</t>
  </si>
  <si>
    <t>HERSSON ERNESTO VILLAMIZAR GONZALEZ</t>
  </si>
  <si>
    <t>74358928</t>
  </si>
  <si>
    <t>3208552599</t>
  </si>
  <si>
    <t>CL   |145|    |     |  |KR   |19|    |     | 81 TOR 2 APT 201 APT 201</t>
  </si>
  <si>
    <t>-74.04763923</t>
  </si>
  <si>
    <t>4.72671635</t>
  </si>
  <si>
    <t>FS202605111136113918</t>
  </si>
  <si>
    <t>13278741</t>
  </si>
  <si>
    <t>2026-05-12 11:55|Reagendamiento de cita. se va a realizar la llamada al cliente|App chatbot#2026-05-12 11:58|Reagendamiento de cita. Cliente no respondio la llamada IVR|App chatbot#2026-05-12 11:59|Reagendamiento de cita. no se logro contacto con el cliente|App chatbot#2026-05-14 11:14|Sin permiso para realizar la instalaciÃ³n administraciÃ³n me indica que tenemos vetado el ingreso al conjunto por unos daÃ±os que causÃ³ un personal al sistema de citofonÃ­a se dialoga conmigo y me permite ingresar a realizar la validaciÃ³n y se evidencia que Ã©l molesta el apartamento es por la ducterÃ­a de la citofonÃ­a y no permiten hacer la instalaciÃ³n se procede a gestionar por permisos|OSCAR ADRIAN BASTOS#2026-05-14 11:24|14-05-2026 11 24Gestion quiebre. Inicio de Flujo.|App chatbot#2026-05-14 11:27|14-05-2026 11 27Gestion quiebre. Inicio de Flujo.|App chatbot#</t>
  </si>
  <si>
    <t>17785174600571973</t>
  </si>
  <si>
    <t>CAI_ONT32000010202605111137407083347875</t>
  </si>
  <si>
    <t>&lt;XA_BROADBAND_DATA&gt;&lt;Velocidad&gt;921600&lt;/Velocidad&gt;&lt;TipoIP&gt;DINAMICA&lt;/TipoIP&gt;&lt;ADSL&gt;-&lt;/ADSL&gt;&lt;DireccionIPDSLAM&gt;10.37.55.182&lt;/DireccionIPDSLAM&gt;&lt;UsuarioAcceso&gt;AAF2512712701/4c7ad85fb15f&lt;/UsuarioAcceso&gt;&lt;Passwordid&gt;A82010VVVM&lt;/Passwordid&gt;&lt;TechType&gt;FIBRA&lt;/TechType&gt;&lt;OLTCode&gt;OH_BOGALASTI_I_7360&lt;/OLTCode&gt;&lt;OLTRack&gt;0&lt;/OLTRack&gt;&lt;OLTSubRack&gt;0&lt;/OLTSubRack&gt;&lt;OLTBoard&gt;0&lt;/OLTBoard&gt;&lt;OLTPort&gt;0&lt;/OLTPort&gt;&lt;PeSplitterSplitterCode&gt;SS2-38-01&lt;/PeSplitterSplitterCode&gt;&lt;PeTerminalEquipmentDistrCableCode&gt;0&lt;/PeTerminalEquipmentDistrCableCode&gt;&lt;PeTerminalEquipmentType&gt;6&lt;/PeTerminalEquipmentType&gt;&lt;PeTerminalEquipmentCode&gt;AUTOP-PC2-38-01&lt;/PeTerminalEquipmentCode&gt;&lt;PeTerminalEquipmentOpticalTerminalCode&gt;AUTOP-PC2-38-01&lt;/PeTerminalEquipmentOpticalTerminalCode&gt;&lt;PeTerminalEquipmentClientThreadId&gt;0&lt;/PeTerminalEquipmentClientThreadId&gt;&lt;PeTerminalEquipmentCtoFiberId&gt;7&lt;/PeTerminalEquipmentCtoFiberId&gt;&lt;/XA_BROADBAND_DATA&gt;</t>
  </si>
  <si>
    <t>21875812</t>
  </si>
  <si>
    <t>FS202605111535043711_9928</t>
  </si>
  <si>
    <t>0711091645</t>
  </si>
  <si>
    <t>DIANA CAROLINA ROMERO CARDOSI</t>
  </si>
  <si>
    <t>1127591203</t>
  </si>
  <si>
    <t>KR   |15|    |     |  |CL   |161|A   |     | 48 TOR 5 APT 304 APT 304</t>
  </si>
  <si>
    <t>-74.0366402</t>
  </si>
  <si>
    <t>4.74025971</t>
  </si>
  <si>
    <t>3146776053</t>
  </si>
  <si>
    <t>FS202605111535043711</t>
  </si>
  <si>
    <t>2026-05-14 12:40|FS202605111535043711_9928 se realiza validaciÃ³n se ingresa por canaleta al apartamento se necesita hacer perforaciÃ³n tt informa que no estÃ¡ autorizada para proceso|NESTOR DAVID CHOQUECAHUA#2026-05-14 12:47|14-05-2026 12 47Gestion quiebre. Inicio de Flujo.|App chatbot#</t>
  </si>
  <si>
    <t>17785317550722147</t>
  </si>
  <si>
    <t>CAI_32000010202605111535552584410495</t>
  </si>
  <si>
    <t>&lt;XA_BROADBAND_DATA&gt;&lt;Velocidad&gt;921600&lt;/Velocidad&gt;&lt;TipoIP&gt;DINAMICA&lt;/TipoIP&gt;&lt;ADSL&gt;-&lt;/ADSL&gt;&lt;DireccionIPDSLAM&gt;10.37.80.114&lt;/DireccionIPDSLAM&gt;&lt;UsuarioAcceso&gt;AAF2512714308/144856e05ae0&lt;/UsuarioAcceso&gt;&lt;Passwordid&gt;G50ZRHN19F&lt;/Passwordid&gt;&lt;TechType&gt;FIBRA&lt;/TechType&gt;&lt;OLTCode&gt;OH_BOGHITBIE_I_5800_12000_Toberin_5&lt;/OLTCode&gt;&lt;OLTRack&gt;5&lt;/OLTRack&gt;&lt;OLTSubRack&gt;14&lt;/OLTSubRack&gt;&lt;OLTBoard&gt;6&lt;/OLTBoard&gt;&lt;OLTPort&gt;5&lt;/OLTPort&gt;&lt;PeSplitterSplitterCode&gt;SS2-63-07&lt;/PeSplitterSplitterCode&gt;&lt;PeTerminalEquipmentDistrCableCode&gt;GT2-63-07&lt;/PeTerminalEquipmentDistrCableCode&gt;&lt;PeTerminalEquipmentType&gt;15&lt;/PeTerminalEquipmentType&gt;&lt;PeTerminalEquipmentCode&gt;PC2-63-07&lt;/PeTerminalEquipmentCode&gt;&lt;PeTerminalEquipmentOpticalTerminalCode&gt;PC2-63-07&lt;/PeTerminalEquipmentOpticalTerminalCode&gt;&lt;PeTerminalEquipmentClientThreadId&gt;30&lt;/PeTerminalEquipmentClientThreadId&gt;&lt;PeTerminalEquipmentCtoFiberId&gt;1&lt;/PeTerminalEquipmentCtoFiberId&gt;&lt;/XA_BROADBAND_DATA&gt;</t>
  </si>
  <si>
    <t>21878415</t>
  </si>
  <si>
    <t>FS202605120939550044_0059</t>
  </si>
  <si>
    <t>6015266723</t>
  </si>
  <si>
    <t>IPVT:640003804763</t>
  </si>
  <si>
    <t>LINNA PAOLA CARDENAS CARDENAS</t>
  </si>
  <si>
    <t>46375358</t>
  </si>
  <si>
    <t>3118542316</t>
  </si>
  <si>
    <t>KR   |55|A   |     |  |CL   |163|    |     | 35 TOR 7 APT 414 APT 414</t>
  </si>
  <si>
    <t>-74.0572846</t>
  </si>
  <si>
    <t>4.74676655</t>
  </si>
  <si>
    <t>FS202605120939550044</t>
  </si>
  <si>
    <t>2026-05-13 16:45|En un inicio el personal de seguridad indica que no se puede taladrar por la hora ..  se valida en el apartamento y en remodelaciÃ³n tapo las cajas de paso el cable por esta razÃ³n debe ir expuesto no lo quiere visible pero es imposible que no se vea se trata de validar por la Ã¡rea mas viable se debe perforar 3 paredes en concreto  como no permiten trasladar el usuario se molesta con la administracion y la cuadrilla  se intenta dar soluciÃ³n pero la molestia de la seÃ±ora por tener que perforar y ver cables expuestos no le gusta por esta razÃ³n desiste del servicio  ya no lo desea... |DANIEL LATORRE#2026-05-13 16:47|13-05-2026 16 47Gestion quiebre. Inicio de Flujo.|App chatbot#</t>
  </si>
  <si>
    <t>17785968550580448</t>
  </si>
  <si>
    <t>CAI_22000010202605120940551123628154</t>
  </si>
  <si>
    <t>&lt;XA_BROADBAND_DATA&gt;&lt;Velocidad&gt;921600&lt;/Velocidad&gt;&lt;TipoIP&gt;DINAMICA&lt;/TipoIP&gt;&lt;ADSL&gt;-&lt;/ADSL&gt;&lt;DireccionIPDSLAM&gt;10.37.80.114&lt;/DireccionIPDSLAM&gt;&lt;UsuarioAcceso&gt;AAF2512716014/4d01e10284df&lt;/UsuarioAcceso&gt;&lt;Passwordid&gt;SZTMYW0P6R&lt;/Passwordid&gt;&lt;TechType&gt;FIBRA&lt;/TechType&gt;&lt;OLTCode&gt;OH_BOGHITBIE_I_5800_12000_Toberin_5&lt;/OLTCode&gt;&lt;OLTRack&gt;5&lt;/OLTRack&gt;&lt;OLTSubRack&gt;14&lt;/OLTSubRack&gt;&lt;OLTBoard&gt;14&lt;/OLTBoard&gt;&lt;OLTPort&gt;12&lt;/OLTPort&gt;&lt;PeSplitterSplitterCode&gt;SS4-28-22&lt;/PeSplitterSplitterCode&gt;&lt;PeTerminalEquipmentDistrCableCode&gt;GT4-28-22&lt;/PeTerminalEquipmentDistrCableCode&gt;&lt;PeTerminalEquipmentType&gt;15&lt;/PeTerminalEquipmentType&gt;&lt;PeTerminalEquipmentCode&gt;PC4-28-22&lt;/PeTerminalEquipmentCode&gt;&lt;PeTerminalEquipmentOpticalTerminalCode&gt;PC4-28-22&lt;/PeTerminalEquipmentOpticalTerminalCode&gt;&lt;PeTerminalEquipmentClientThreadId&gt;4&lt;/PeTerminalEquipmentClientThreadId&gt;&lt;PeTerminalEquipmentCtoFiberId&gt;5&lt;/PeTerminalEquipmentCtoFiberId&gt;&lt;/XA_BROADBAND_DATA&gt;</t>
  </si>
  <si>
    <t>21880666</t>
  </si>
  <si>
    <t>FS202605121439510196_1483</t>
  </si>
  <si>
    <t>Por favor agendar en la mañana si es posible</t>
  </si>
  <si>
    <t>6015291690</t>
  </si>
  <si>
    <t>IPVT:640003805581</t>
  </si>
  <si>
    <t>ANDRES FELIPE PRETEL BARBERAN</t>
  </si>
  <si>
    <t>1144055836</t>
  </si>
  <si>
    <t>25191426</t>
  </si>
  <si>
    <t>KR   |67|    |     |  |CL   |169|A   |     | 82 TOR 3 APT 1604 APT 1604</t>
  </si>
  <si>
    <t>3172398237</t>
  </si>
  <si>
    <t>FS202605121439510196</t>
  </si>
  <si>
    <t>1090482353</t>
  </si>
  <si>
    <t>2026-05-13 15:08|Reagendamiento de cita. se va a realizar la llamada al cliente|App chatbot#2026-05-13 15:09|Reagendamiento de cita. se va a realizar la llamada al cliente|App chatbot#2026-05-13 15:11|Reagendamiento de cita. se va a realizar la llamada al cliente|App chatbot#2026-05-13 15:13|Reagendamiento de cita. Cliente no respondio la llamada IVR|App chatbot#2026-05-13 15:14|Reagendamiento de cita. inicio de flujo|App chatbot#2026-05-13 15:14|Reagendamiento de cita. se va a realizar la llamada al cliente|App chatbot#2026-05-13 15:17|Reagendamiento de cita. Cliente no respondio la llamada IVR|App chatbot#2026-05-13 15:20|Reagendamiento de cita. se va a realizar la llamada al cliente|App chatbot#2026-05-13 15:23|13-05-2026 15 23Cliente solicita reagendar. No se envÃ­a SMS de reagendamiento dado el link no viene en la orden|App chatbot#2026-05-13 15:24|Reagendamiento de cita. no se logro contacto con el cliente|App chatbot#2026-05-14 16:35|Se solicita guÃ­a de paso del sÃ³tano al primer piso |JUAN CARLOS BARRERA#2026-05-14 16:56|14-05-2026 16 56Gestion quiebre. Inicio de Flujo.|App chatbot#</t>
  </si>
  <si>
    <t>17786148450650257</t>
  </si>
  <si>
    <t>CAI_ONT22000010202605121440452184998482</t>
  </si>
  <si>
    <t>&lt;XA_BROADBAND_DATA&gt;&lt;Velocidad&gt;921600&lt;/Velocidad&gt;&lt;TipoIP&gt;DINAMICA&lt;/TipoIP&gt;&lt;ADSL&gt;-&lt;/ADSL&gt;&lt;DireccionIPDSLAM&gt;10.37.50.190&lt;/DireccionIPDSLAM&gt;&lt;UsuarioAcceso&gt;AAF2512717668/e2e51bf98648&lt;/UsuarioAcceso&gt;&lt;Passwordid&gt;QV7VGA667I&lt;/Passwordid&gt;&lt;TechType&gt;FIBRA&lt;/TechType&gt;&lt;OLTCode&gt;OH_BOGALASTC_I_7360&lt;/OLTCode&gt;&lt;OLTRack&gt;0&lt;/OLTRack&gt;&lt;OLTSubRack&gt;0&lt;/OLTSubRack&gt;&lt;OLTBoard&gt;0&lt;/OLTBoard&gt;&lt;OLTPort&gt;0&lt;/OLTPort&gt;&lt;PeSplitterSplitterCode&gt;SS6-27-10&lt;/PeSplitterSplitterCode&gt;&lt;PeTerminalEquipmentDistrCableCode&gt;0&lt;/PeTerminalEquipmentDistrCableCode&gt;&lt;PeTerminalEquipmentType&gt;6&lt;/PeTerminalEquipmentType&gt;&lt;PeTerminalEquipmentCode&gt;AUTOP-PC6-27-10&lt;/PeTerminalEquipmentCode&gt;&lt;PeTerminalEquipmentOpticalTerminalCode&gt;AUTOP-PC6-27-10&lt;/PeTerminalEquipmentOpticalTerminalCode&gt;&lt;PeTerminalEquipmentClientThreadId&gt;0&lt;/PeTerminalEquipmentClientThreadId&gt;&lt;PeTerminalEquipmentCtoFiberId&gt;8&lt;/PeTerminalEquipmentCtoFiberId&gt;&lt;/XA_BROADBAND_DATA&gt;</t>
  </si>
  <si>
    <t>21881256</t>
  </si>
  <si>
    <t>FS202605121551570173_0090</t>
  </si>
  <si>
    <t>QC - CLIENTE DESISTE DEL SERVICIO / SITUACION ECONOMICA</t>
  </si>
  <si>
    <t>6015292004</t>
  </si>
  <si>
    <t>IPVT:640003805312</t>
  </si>
  <si>
    <t>CLAUDIA PATRICIA MARTINEZ LUGO</t>
  </si>
  <si>
    <t>52587883</t>
  </si>
  <si>
    <t>18961449</t>
  </si>
  <si>
    <t>CL   |128|    |BIS  |  |KR   |53|C   |     | 37</t>
  </si>
  <si>
    <t>-74.06182124</t>
  </si>
  <si>
    <t>4.71345329</t>
  </si>
  <si>
    <t>3008961449</t>
  </si>
  <si>
    <t>FS202605121551570173</t>
  </si>
  <si>
    <t>2026-05-13 13:47|13-05-2026 13 47Gestion quiebre. Inicio de Flujo.|App chatbot#2026-05-13 13:53|13-05-2026 13 53Gestion quiebre. Inicio de Flujo.|App chatbot#</t>
  </si>
  <si>
    <t>17786191850530169</t>
  </si>
  <si>
    <t>CAI_ONT22000010202605121553058868324323</t>
  </si>
  <si>
    <t>&lt;XA_BROADBAND_DATA&gt;&lt;Velocidad&gt;921600&lt;/Velocidad&gt;&lt;TipoIP&gt;DINAMICA&lt;/TipoIP&gt;&lt;ADSL&gt;-&lt;/ADSL&gt;&lt;DireccionIPDSLAM&gt;10.37.55.118&lt;/DireccionIPDSLAM&gt;&lt;UsuarioAcceso&gt;AAF2512718125/24709419cd98&lt;/UsuarioAcceso&gt;&lt;Passwordid&gt;SA5SPM6KHN&lt;/Passwordid&gt;&lt;TechType&gt;FIBRA&lt;/TechType&gt;&lt;OLTCode&gt;OH_BOGALASTH_I_7360&lt;/OLTCode&gt;&lt;OLTRack&gt;0&lt;/OLTRack&gt;&lt;OLTSubRack&gt;0&lt;/OLTSubRack&gt;&lt;OLTBoard&gt;0&lt;/OLTBoard&gt;&lt;OLTPort&gt;0&lt;/OLTPort&gt;&lt;PeSplitterSplitterCode&gt;SS2-35-14&lt;/PeSplitterSplitterCode&gt;&lt;PeTerminalEquipmentDistrCableCode&gt;0&lt;/PeTerminalEquipmentDistrCableCode&gt;&lt;PeTerminalEquipmentType&gt;6&lt;/PeTerminalEquipmentType&gt;&lt;PeTerminalEquipmentCode&gt;AUTOP-CT2-35-14&lt;/PeTerminalEquipmentCode&gt;&lt;PeTerminalEquipmentOpticalTerminalCode&gt;AUTOP-CT2-35-14&lt;/PeTerminalEquipmentOpticalTerminalCode&gt;&lt;PeTerminalEquipmentClientThreadId&gt;0&lt;/PeTerminalEquipmentClientThreadId&gt;&lt;PeTerminalEquipmentCtoFiberId&gt;7&lt;/PeTerminalEquipmentCtoFiberId&gt;&lt;/XA_BROADBAND_DATA&gt;</t>
  </si>
  <si>
    <t>21876934</t>
  </si>
  <si>
    <t>FS202605111755113630_3704</t>
  </si>
  <si>
    <t>Solicitar permiso en la administración del edificio carta de compromiso firmada</t>
  </si>
  <si>
    <t>SANDRA PATRICIA ALBORNOZ LOPEZ</t>
  </si>
  <si>
    <t>59820802</t>
  </si>
  <si>
    <t>3157807966</t>
  </si>
  <si>
    <t>KR   |34|    |     |  |CL   |12|A   |     | 11 APT 401</t>
  </si>
  <si>
    <t>-77.28741847</t>
  </si>
  <si>
    <t>1.2173328</t>
  </si>
  <si>
    <t>NARINO</t>
  </si>
  <si>
    <t>SAN IGNACIO</t>
  </si>
  <si>
    <t>OH_NARHIVLES_I_5800</t>
  </si>
  <si>
    <t>FS202605111755113630</t>
  </si>
  <si>
    <t>BK_NAR_PASTO</t>
  </si>
  <si>
    <t>21889982</t>
  </si>
  <si>
    <t>FS202605141301530597_8988</t>
  </si>
  <si>
    <t>DIEGO ARGOTE</t>
  </si>
  <si>
    <t>1085332350</t>
  </si>
  <si>
    <t>KR   |15|A   |     |  |CL   |10|    |     | 105 PIS 3 APT 3 APT 3</t>
  </si>
  <si>
    <t>-77.28063614</t>
  </si>
  <si>
    <t>1.20359169</t>
  </si>
  <si>
    <t>3014071811</t>
  </si>
  <si>
    <t>OH_NARALCTRO_I_7360</t>
  </si>
  <si>
    <t>FS202605141301530597</t>
  </si>
  <si>
    <t>21885217</t>
  </si>
  <si>
    <t>FS202605131341330316_3414</t>
  </si>
  <si>
    <t>6027210814</t>
  </si>
  <si>
    <t>IPVT:640003806351</t>
  </si>
  <si>
    <t>JUAN DAVID ZAMORA CONTRERAS</t>
  </si>
  <si>
    <t>1085265450</t>
  </si>
  <si>
    <t>0027307771</t>
  </si>
  <si>
    <t>BRR  |120(20684)|684 |     |  |MZA  |0(20684)|C   |     | 79A CAS 79 A APT 2 APT 2</t>
  </si>
  <si>
    <t>-77.25716058</t>
  </si>
  <si>
    <t>1.20364071</t>
  </si>
  <si>
    <t>3184617768</t>
  </si>
  <si>
    <t>OH_NARALCTRC_I_7360</t>
  </si>
  <si>
    <t>FS202605131341330316</t>
  </si>
  <si>
    <t>21847593</t>
  </si>
  <si>
    <t>FS202605041817112115_0676</t>
  </si>
  <si>
    <t>6027246943</t>
  </si>
  <si>
    <t>IPVT:640003798568</t>
  </si>
  <si>
    <t>ANA JANETH DIAZ ERAZO</t>
  </si>
  <si>
    <t>1085687091</t>
  </si>
  <si>
    <t>0027254930</t>
  </si>
  <si>
    <t>27730827</t>
  </si>
  <si>
    <t>KR   |2|    |     |  |CL   |4|    |     | 57</t>
  </si>
  <si>
    <t>-77.63076968</t>
  </si>
  <si>
    <t>0.82789112</t>
  </si>
  <si>
    <t>3152000663</t>
  </si>
  <si>
    <t>52356000</t>
  </si>
  <si>
    <t>IPIALES</t>
  </si>
  <si>
    <t>LA LAGUNA</t>
  </si>
  <si>
    <t>OH_NARHIILES_I_5800</t>
  </si>
  <si>
    <t>FS202605041817112115</t>
  </si>
  <si>
    <t>87101165</t>
  </si>
  <si>
    <t>2026-05-06 09:16|Reagendamiento de cita. se va a realizar la llamada al cliente|App chatbot#2026-05-06 09:18|Reagendamiento de cita. Cliente no respondio la llamada IVR|App chatbot#</t>
  </si>
  <si>
    <t>2026-05-05 17:47|USUARIO NO RESPONDE CELULAR |WALTER DARIO SARALDE#2026-05-06 09:10|USUARIO SOLICITA REAGENDAR EL SERVICIO |WALTER DARIO SARALDE#</t>
  </si>
  <si>
    <t>17779366850320193</t>
  </si>
  <si>
    <t>CAI_ONT22000010202605041818052676175316</t>
  </si>
  <si>
    <t>&lt;XA_BROADBAND_DATA&gt;&lt;Velocidad&gt;921600&lt;/Velocidad&gt;&lt;TipoIP&gt;DINAMICA&lt;/TipoIP&gt;&lt;ADSL&gt;-&lt;/ADSL&gt;&lt;DireccionIPDSLAM&gt;10.37.50.238&lt;/DireccionIPDSLAM&gt;&lt;UsuarioAcceso&gt;AAF2512696622/568e0ba67f68&lt;/UsuarioAcceso&gt;&lt;Passwordid&gt;GM64IBV38K&lt;/Passwordid&gt;&lt;TechType&gt;FIBRA&lt;/TechType&gt;&lt;OLTCode&gt;OH_NARHIILES_I_5800&lt;/OLTCode&gt;&lt;OLTRack&gt;0&lt;/OLTRack&gt;&lt;OLTSubRack&gt;0&lt;/OLTSubRack&gt;&lt;OLTBoard&gt;0&lt;/OLTBoard&gt;&lt;OLTPort&gt;0&lt;/OLTPort&gt;&lt;PeSplitterSplitterCode&gt;SS1-28-01&lt;/PeSplitterSplitterCode&gt;&lt;PeTerminalEquipmentDistrCableCode&gt;0&lt;/PeTerminalEquipmentDistrCableCode&gt;&lt;PeTerminalEquipmentType&gt;6&lt;/PeTerminalEquipmentType&gt;&lt;PeTerminalEquipmentCode&gt;IPCEN-CT1-28-01&lt;/PeTerminalEquipmentCode&gt;&lt;PeTerminalEquipmentOpticalTerminalCode&gt;IPCEN-CT1-28-01&lt;/PeTerminalEquipmentOpticalTerminalCode&gt;&lt;PeTerminalEquipmentClientThreadId&gt;0&lt;/PeTerminalEquipmentClientThreadId&gt;&lt;PeTerminalEquipmentCtoFiberId&gt;3&lt;/PeTerminalEquipmentCtoFiberId&gt;&lt;/XA_BROADBAND_DATA&gt;</t>
  </si>
  <si>
    <t>21886260</t>
  </si>
  <si>
    <t>FS202605131558050305_3014</t>
  </si>
  <si>
    <t>6027210994</t>
  </si>
  <si>
    <t>IPVT:640003806652</t>
  </si>
  <si>
    <t>FRANCISCO EMILIO ARGOTE VEGA</t>
  </si>
  <si>
    <t>12998619</t>
  </si>
  <si>
    <t>CL   |16|B   |     |  |KR   |35|    |     | 20 APT 205</t>
  </si>
  <si>
    <t>-77.28557104</t>
  </si>
  <si>
    <t>1.22263115</t>
  </si>
  <si>
    <t>3177001290</t>
  </si>
  <si>
    <t>URB PARANA</t>
  </si>
  <si>
    <t>OH_NARHIVLEB_I_5800</t>
  </si>
  <si>
    <t>FS202605131558050305</t>
  </si>
  <si>
    <t>21885119</t>
  </si>
  <si>
    <t>FS202605131326470417_5474</t>
  </si>
  <si>
    <t>6027210448</t>
  </si>
  <si>
    <t>IPVT:640003806506</t>
  </si>
  <si>
    <t>JORGE EDMUNDO RODRIGUEZ RODRIGUEZ</t>
  </si>
  <si>
    <t>98382357</t>
  </si>
  <si>
    <t>28251062</t>
  </si>
  <si>
    <t>22382451</t>
  </si>
  <si>
    <t>CL   |16|    |     |  |KR   |17|    |BIS  | 68 LCA 1</t>
  </si>
  <si>
    <t>-77.27708643</t>
  </si>
  <si>
    <t>1.20684054</t>
  </si>
  <si>
    <t>3180904444</t>
  </si>
  <si>
    <t>AIRE LIBRE</t>
  </si>
  <si>
    <t>FS202605131326470417</t>
  </si>
  <si>
    <t>1085328795</t>
  </si>
  <si>
    <t>2026-05-14 08:23|Jorge el mundo RodrÃ­guez con nÃºmero de celular 3180904444El cual se realiza llamada telefÃ³nica se visita en direcciÃ³n se evidencia con servicio y equipos del operador Tigo Se deja registro fotogrÃ¡fico el cual titular informa tener servicio activo FotografÃ­a de mÃ³dem fotografÃ­a de Deco de televisiÃ³n fachada de la visita en direcciÃ³n Se suspende la orden se informa centro de gestiÃ³n a supervisor de campo |OSCAR ANDRES MATABANCHOY#</t>
  </si>
  <si>
    <t>2026-05-13 17:00|confirma dirreccion y plan OK|JUAN ANDRES CUCHALA#</t>
  </si>
  <si>
    <t>17786968900540285</t>
  </si>
  <si>
    <t>CAI_ONT22000010202605131328103247447270</t>
  </si>
  <si>
    <t>&lt;XA_BROADBAND_DATA&gt;&lt;Velocidad&gt;921600&lt;/Velocidad&gt;&lt;TipoIP&gt;DINAMICA&lt;/TipoIP&gt;&lt;ADSL&gt;-&lt;/ADSL&gt;&lt;DireccionIPDSLAM&gt;10.37.50.158&lt;/DireccionIPDSLAM&gt;&lt;UsuarioAcceso&gt;AAF2512720257/e9d8de224915&lt;/UsuarioAcceso&gt;&lt;Passwordid&gt;5EN1V02US1&lt;/Passwordid&gt;&lt;TechType&gt;FIBRA&lt;/TechType&gt;&lt;OLTCode&gt;OH_NARALCTRO_I_7360&lt;/OLTCode&gt;&lt;OLTRack&gt;0&lt;/OLTRack&gt;&lt;OLTSubRack&gt;0&lt;/OLTSubRack&gt;&lt;OLTBoard&gt;0&lt;/OLTBoard&gt;&lt;OLTPort&gt;0&lt;/OLTPort&gt;&lt;PeSplitterSplitterCode&gt;SS3-96-05&lt;/PeSplitterSplitterCode&gt;&lt;PeTerminalEquipmentDistrCableCode&gt;0&lt;/PeTerminalEquipmentDistrCableCode&gt;&lt;PeTerminalEquipmentType&gt;6&lt;/PeTerminalEquipmentType&gt;&lt;PeTerminalEquipmentCode&gt;CENTR-CT3/4-96-05&lt;/PeTerminalEquipmentCode&gt;&lt;PeTerminalEquipmentOpticalTerminalCode&gt;CENTR-CT3/4-96-05&lt;/PeTerminalEquipmentOpticalTerminalCode&gt;&lt;PeTerminalEquipmentClientThreadId&gt;0&lt;/PeTerminalEquipmentClientThreadId&gt;&lt;PeTerminalEquipmentCtoFiberId&gt;7&lt;/PeTerminalEquipmentCtoFiberId&gt;&lt;/XA_BROADBAND_DATA&gt;</t>
  </si>
  <si>
    <t>21900493</t>
  </si>
  <si>
    <t>EC202605141710396608_6679</t>
  </si>
  <si>
    <t>2007291951</t>
  </si>
  <si>
    <t>Melida  L¿pez Marin</t>
  </si>
  <si>
    <t>43722317</t>
  </si>
  <si>
    <t>CL   |42|    |     |  |KR   |15|    |     |  34 APT 1</t>
  </si>
  <si>
    <t>-76.50498212</t>
  </si>
  <si>
    <t>3.44419367</t>
  </si>
  <si>
    <t>3188720924</t>
  </si>
  <si>
    <t>76</t>
  </si>
  <si>
    <t>CHAPINERO</t>
  </si>
  <si>
    <t>OH_VALHITCAL_I_5800</t>
  </si>
  <si>
    <t>EC202605141710396608</t>
  </si>
  <si>
    <t>BK_OPTE_CALI_SUR_APROV</t>
  </si>
  <si>
    <t>21901839</t>
  </si>
  <si>
    <t>EC202605150024552088_1781</t>
  </si>
  <si>
    <t>6023934388</t>
  </si>
  <si>
    <t>IPVT:640003808323</t>
  </si>
  <si>
    <t>Elvia  Arias de</t>
  </si>
  <si>
    <t>51680114</t>
  </si>
  <si>
    <t>Elvia  Arias de Gomez</t>
  </si>
  <si>
    <t>CL   |10|A   |     |  |KR   |28|A   |     |  41</t>
  </si>
  <si>
    <t>-76.53151212</t>
  </si>
  <si>
    <t>3.43076347</t>
  </si>
  <si>
    <t>Plan Voz Ilimitado Nacional 200 Min LDI Trio RV_14854 Descuento Cortesia 100% x 1 mes_50502  Bundled_Bloqueos_20265  Preferido Fijo Movil Incluido_20030Plan Banda Ancha 900Mbps_IPTV_1 Decos_Netflix_Trio_25356 Cargo de Instalacion Banda Ancha_10319  Descuento Cortesia 100% x 1 mes_50502Plan IPTV TRIO_RV_25362 Descuento Cortesia 100% x 1 mes_50502  Deco Incluido IPTV_40045</t>
  </si>
  <si>
    <t>3183116787</t>
  </si>
  <si>
    <t>URB COLSEGUROS</t>
  </si>
  <si>
    <t>OH_VALALCLOH_I_7360</t>
  </si>
  <si>
    <t>EC202605150024552088</t>
  </si>
  <si>
    <t>AGENDAMIENTO_Incumplimiento_Contratista se marca al 3173734696 contesta titular SARA MARCELA RIVERA Se agenda para 2026-05-15 AM observacion zona abierta llamar antes, adicional 3165347804 adicional contesta nancy Se valida datos correctos de la orden gestiona VALENTINA RAMIREZ 14/5/2026</t>
  </si>
  <si>
    <t>21856339</t>
  </si>
  <si>
    <t>FS202605061500283333_1221</t>
  </si>
  <si>
    <t>SARA MARCELA RIVERA</t>
  </si>
  <si>
    <t>1143855710</t>
  </si>
  <si>
    <t>23154786</t>
  </si>
  <si>
    <t>KR   |83|C   |     |  |CL   |48|A   |     | 112</t>
  </si>
  <si>
    <t>-76.51430308</t>
  </si>
  <si>
    <t>3.38356175</t>
  </si>
  <si>
    <t>3173734696</t>
  </si>
  <si>
    <t>OH_VALALMNEF_I_7360</t>
  </si>
  <si>
    <t>FS202605061500283333</t>
  </si>
  <si>
    <t>21876497</t>
  </si>
  <si>
    <t>FS202605111654033431_7248</t>
  </si>
  <si>
    <t>6023924827</t>
  </si>
  <si>
    <t>IPVT:640003804312</t>
  </si>
  <si>
    <t>PAULA ANDREA CIFUENTES RODRIGUEZ</t>
  </si>
  <si>
    <t>29109578</t>
  </si>
  <si>
    <t>0023243948</t>
  </si>
  <si>
    <t>325522909</t>
  </si>
  <si>
    <t>CL   |3|B   |     |  |KR   |65|    |     | 75</t>
  </si>
  <si>
    <t>-76.54868972666</t>
  </si>
  <si>
    <t>3.39870579</t>
  </si>
  <si>
    <t>3155383843</t>
  </si>
  <si>
    <t>OH_VALALRGIE_I_7360</t>
  </si>
  <si>
    <t>FS202605111654033431</t>
  </si>
  <si>
    <t>Se marca al número 3136030108 titular DIANA MELISSA VICUA ROJAS Contesta indica que la dirección correcta es KR 79 CL 10 A-36 APT 302 BARRIO CIUDAD CAPRI Se agenda en esta fecha debido a que aun tiene servicio activo de otro operador, Favor llamar antes de llegar al predio Cliente solicita el servicio con urgencia e indica que de no realizarse la instalación cancela el servicio, favor cumplir con la instalación. , se agrega número adicional 3148705057 indica que es una casa de barrio sin administración, con 3 pisos, con Contadores Individuales, se valida datos correctos se agenda para el día 2026-05-21 en la franja AM 700 a.m. - 1200 p.m. Gestiona OA 14/5/2026</t>
  </si>
  <si>
    <t>21879600</t>
  </si>
  <si>
    <t>FS202605121203450070_5481</t>
  </si>
  <si>
    <t>DIANA MELISSA VICU¿A ROJAS</t>
  </si>
  <si>
    <t>1007098034</t>
  </si>
  <si>
    <t>3136030108</t>
  </si>
  <si>
    <t>3052607749</t>
  </si>
  <si>
    <t>KR   |79|    |     |  |CL   |10|A   |     | 36 APT 302</t>
  </si>
  <si>
    <t>-76.5411911</t>
  </si>
  <si>
    <t>3.3877865</t>
  </si>
  <si>
    <t>OH_VALALVILE_I_7360</t>
  </si>
  <si>
    <t>FS202605121203450070</t>
  </si>
  <si>
    <t>21880989</t>
  </si>
  <si>
    <t>FS202605121522070140_8531</t>
  </si>
  <si>
    <t>Contratista solicita adelantar - Futuro - 14/05/2026 PM - Formulario CONTRATISTA - Gestiona Karol Molano 14/05/2026 null</t>
  </si>
  <si>
    <t>GERONIMO STIVEN BONILLA CORREA</t>
  </si>
  <si>
    <t>1006052731</t>
  </si>
  <si>
    <t>KR   |2|A   |     |  |CL   |5|A   |     |o 15 APT 203</t>
  </si>
  <si>
    <t>-76.54724158</t>
  </si>
  <si>
    <t>3.44967422</t>
  </si>
  <si>
    <t>3112663391</t>
  </si>
  <si>
    <t>ARBOLEDAS</t>
  </si>
  <si>
    <t>OH_VALALSICI_I_7360</t>
  </si>
  <si>
    <t>FS202605121522070140</t>
  </si>
  <si>
    <t>21888923</t>
  </si>
  <si>
    <t>FS202605141049130766_8815</t>
  </si>
  <si>
    <t>6023931331</t>
  </si>
  <si>
    <t>IPVT:640003807260</t>
  </si>
  <si>
    <t>DANIEL STIVEN CRIOLLO ROJAS</t>
  </si>
  <si>
    <t>1006178605</t>
  </si>
  <si>
    <t>3217559146</t>
  </si>
  <si>
    <t>CL   |60|B   |     |  |KR   |119|    |     | 62 TOR 1 APT 1002 APT 1002</t>
  </si>
  <si>
    <t>-76.50272168</t>
  </si>
  <si>
    <t>3.35440911</t>
  </si>
  <si>
    <t>OH_VALALVILD_I_7360</t>
  </si>
  <si>
    <t>FS202605141049130766</t>
  </si>
  <si>
    <t>21889025</t>
  </si>
  <si>
    <t>FS202605141059440770_3504</t>
  </si>
  <si>
    <t>0105081203</t>
  </si>
  <si>
    <t>DIANA MARCELA VARGAS ALVAREZ</t>
  </si>
  <si>
    <t>1144044079</t>
  </si>
  <si>
    <t>23160527</t>
  </si>
  <si>
    <t>CL   |49|    |     |  |KR   |120|    |     | 52 TOR T APT 204 APT 204</t>
  </si>
  <si>
    <t>-76.51469713</t>
  </si>
  <si>
    <t>3.3472033</t>
  </si>
  <si>
    <t>3043845271</t>
  </si>
  <si>
    <t>OH_VALALTTAN_I_7360</t>
  </si>
  <si>
    <t>FS202605141059440770</t>
  </si>
  <si>
    <t>21889298</t>
  </si>
  <si>
    <t>FS202605141132350449_2474</t>
  </si>
  <si>
    <t>EVERT MANUEL OLIVEROS HERNANDEZ</t>
  </si>
  <si>
    <t>16484924</t>
  </si>
  <si>
    <t>012422207</t>
  </si>
  <si>
    <t>CL   |1|    |     |  |KR   |5|    |     | 96</t>
  </si>
  <si>
    <t>-77.0774692</t>
  </si>
  <si>
    <t>3.88709741</t>
  </si>
  <si>
    <t>3173733075</t>
  </si>
  <si>
    <t>76109000</t>
  </si>
  <si>
    <t>BUENAVENTURA</t>
  </si>
  <si>
    <t>OH_VALALBURB_I_7360</t>
  </si>
  <si>
    <t>FS202605141132350449</t>
  </si>
  <si>
    <t>21889671</t>
  </si>
  <si>
    <t>FS202605141216310813_4291</t>
  </si>
  <si>
    <t>MAIKO INGENIERIA SAS</t>
  </si>
  <si>
    <t>900598203-1</t>
  </si>
  <si>
    <t>3147860121</t>
  </si>
  <si>
    <t>DIEGO LEON LOPEZ GARCIA</t>
  </si>
  <si>
    <t>3004985804</t>
  </si>
  <si>
    <t>CL   |51|    |     |n |AV   |3|A   |     | 116</t>
  </si>
  <si>
    <t>-76.515729</t>
  </si>
  <si>
    <t>3.48447247</t>
  </si>
  <si>
    <t>OH_VALALAOPD_I_7360</t>
  </si>
  <si>
    <t>FS202605141216310813</t>
  </si>
  <si>
    <t>21889005</t>
  </si>
  <si>
    <t>FS202605141057280598_7995</t>
  </si>
  <si>
    <t>CRISTHIAN ANDRES PE¿A SANDOVAL</t>
  </si>
  <si>
    <t>1130669072</t>
  </si>
  <si>
    <t>3162757372</t>
  </si>
  <si>
    <t>CL   |67|    |     |n |AV   |2|A   |     | 50 TOR A APT 403 APT 403</t>
  </si>
  <si>
    <t>-76.50452749</t>
  </si>
  <si>
    <t>3.48839523</t>
  </si>
  <si>
    <t>CIUDAD LOS ALAMOS</t>
  </si>
  <si>
    <t>FS202605141057280598</t>
  </si>
  <si>
    <t>21889332</t>
  </si>
  <si>
    <t>FS202605141135240789_5211</t>
  </si>
  <si>
    <t>1201100552</t>
  </si>
  <si>
    <t>ANDRES GIOVANNY VILLA VILLADA</t>
  </si>
  <si>
    <t>1130672995</t>
  </si>
  <si>
    <t>3107465913</t>
  </si>
  <si>
    <t>CL   |69|    |     |  |KR   |1|    |     | 132 TOR 7 APT 503 APT 503</t>
  </si>
  <si>
    <t>-76.49475861</t>
  </si>
  <si>
    <t>3.48454199</t>
  </si>
  <si>
    <t>METROPOLITA DEL NORT</t>
  </si>
  <si>
    <t>OH_VALHICGOS_I_5800</t>
  </si>
  <si>
    <t>FS202605141135240789</t>
  </si>
  <si>
    <t>21890158</t>
  </si>
  <si>
    <t>FS202605141329100520_3581</t>
  </si>
  <si>
    <t>6023934252</t>
  </si>
  <si>
    <t>IPVT:640003807487</t>
  </si>
  <si>
    <t>GILMAN RAMIREZ</t>
  </si>
  <si>
    <t>5884837</t>
  </si>
  <si>
    <t>3105239943</t>
  </si>
  <si>
    <t>KR   |36|    |     |  |CL   |38|    |     | 51</t>
  </si>
  <si>
    <t>-76.50610207</t>
  </si>
  <si>
    <t>3.41902976</t>
  </si>
  <si>
    <t>OH_VALALCLOG_I_7360</t>
  </si>
  <si>
    <t>FS202605141329100520</t>
  </si>
  <si>
    <t>21890197</t>
  </si>
  <si>
    <t>FS202605141334170802_7244</t>
  </si>
  <si>
    <t>IVAN MAURICIO MARMOLEJO TENORIO</t>
  </si>
  <si>
    <t>94450896</t>
  </si>
  <si>
    <t>015541279</t>
  </si>
  <si>
    <t>CL   |6|    |     |  |KR   |114|    |     | 170 TOR I APT 101 APT 101</t>
  </si>
  <si>
    <t>-76.54868185</t>
  </si>
  <si>
    <t>3.35056027</t>
  </si>
  <si>
    <t>3167276340</t>
  </si>
  <si>
    <t>OH_VALALCDIC_I_7360</t>
  </si>
  <si>
    <t>FS202605141334170802</t>
  </si>
  <si>
    <t>21889417</t>
  </si>
  <si>
    <t>FS202605141146530401_2554</t>
  </si>
  <si>
    <t>6023930741</t>
  </si>
  <si>
    <t>IPVT:640003807191</t>
  </si>
  <si>
    <t>ALBERTO RIVERA VALENCIA</t>
  </si>
  <si>
    <t>16602726</t>
  </si>
  <si>
    <t>3172555099</t>
  </si>
  <si>
    <t>CL   |69|    |     |  |KR   |1|    |     | 132 TOR 8 APT 101 APT 101</t>
  </si>
  <si>
    <t>FS202605141146530401</t>
  </si>
  <si>
    <t>21899954</t>
  </si>
  <si>
    <t>FS202605141635531697_4163</t>
  </si>
  <si>
    <t>ROMULO HUMBERTO LARA</t>
  </si>
  <si>
    <t>16707286</t>
  </si>
  <si>
    <t>3117975867</t>
  </si>
  <si>
    <t>3105253911</t>
  </si>
  <si>
    <t>KR   |93|    |     |  |CL   |34|    |     | 11</t>
  </si>
  <si>
    <t>-76.5219705</t>
  </si>
  <si>
    <t>3.37625182</t>
  </si>
  <si>
    <t>OH_VALALVILG_I_7360</t>
  </si>
  <si>
    <t>FS202605141635531697</t>
  </si>
  <si>
    <t>21900026</t>
  </si>
  <si>
    <t>FS202605141638452102_4212</t>
  </si>
  <si>
    <t>RODRIGO CESPEDES FIGUEROA</t>
  </si>
  <si>
    <t>16663894</t>
  </si>
  <si>
    <t>3182810829</t>
  </si>
  <si>
    <t>KR   |82|A   |     |  |CL   |48|A   |     | 100 APT 101</t>
  </si>
  <si>
    <t>-76.5144175</t>
  </si>
  <si>
    <t>3.38586344</t>
  </si>
  <si>
    <t>FS202605141638452102</t>
  </si>
  <si>
    <t>21900398</t>
  </si>
  <si>
    <t>FS202605141701151666_9940</t>
  </si>
  <si>
    <t>ARLEX FERNANDO OSORIO RIVERA</t>
  </si>
  <si>
    <t>1112466597</t>
  </si>
  <si>
    <t>3017405178</t>
  </si>
  <si>
    <t>28900088</t>
  </si>
  <si>
    <t>KR   |7|    |     |  |CL   |17|A   |     | 16 APT 303</t>
  </si>
  <si>
    <t>-76.53456725</t>
  </si>
  <si>
    <t>3.2667076</t>
  </si>
  <si>
    <t>3153609498</t>
  </si>
  <si>
    <t>OH_VALALJNDC_I_7360</t>
  </si>
  <si>
    <t>FS202605141701151666</t>
  </si>
  <si>
    <t>21900130</t>
  </si>
  <si>
    <t>FS202605141644591147_9072</t>
  </si>
  <si>
    <t>9211280652</t>
  </si>
  <si>
    <t>LUIS EDUARDO ESPITIA GOMEZ</t>
  </si>
  <si>
    <t>16823630</t>
  </si>
  <si>
    <t>CL   |36|    |     |  |KR   |11|C   |     | 38 APT 201</t>
  </si>
  <si>
    <t>-76.50913756</t>
  </si>
  <si>
    <t>3.44880292</t>
  </si>
  <si>
    <t>3215782296</t>
  </si>
  <si>
    <t>OH_VALHITCAC_I_5800</t>
  </si>
  <si>
    <t>FS202605141644591147</t>
  </si>
  <si>
    <t>21901417</t>
  </si>
  <si>
    <t>FS202605141850471169_6950</t>
  </si>
  <si>
    <t>6023935370</t>
  </si>
  <si>
    <t>IPVT:640003808057</t>
  </si>
  <si>
    <t>MARIA LIGIA GALEANO CASTA¿O</t>
  </si>
  <si>
    <t>31448612</t>
  </si>
  <si>
    <t>CL   |14|A   |     |  |KR   |69|    |     | 141 TOR 7 APT 503 APT 503</t>
  </si>
  <si>
    <t>-76.53134325</t>
  </si>
  <si>
    <t>3.3934518</t>
  </si>
  <si>
    <t>3162413310</t>
  </si>
  <si>
    <t>OH_VALALCEAF_I_7360</t>
  </si>
  <si>
    <t>FS202605141850471169</t>
  </si>
  <si>
    <t>21889633</t>
  </si>
  <si>
    <t>FS202605141210300609_8221</t>
  </si>
  <si>
    <t>SOLANGIE GUZMAN ALMEIDA</t>
  </si>
  <si>
    <t>1006179901</t>
  </si>
  <si>
    <t>KR   |83|F   |     |  |CL   |54|    |     | 58 TOR A APT 101 APT 101</t>
  </si>
  <si>
    <t>-76.50934961</t>
  </si>
  <si>
    <t>3.38221272</t>
  </si>
  <si>
    <t>3147317534</t>
  </si>
  <si>
    <t>FS202605141210300609</t>
  </si>
  <si>
    <t>21889876</t>
  </si>
  <si>
    <t>FS202605141243590594_3266</t>
  </si>
  <si>
    <t>MARIA CAMILA HERRERA VELASCO</t>
  </si>
  <si>
    <t>1193215689</t>
  </si>
  <si>
    <t>3172847257</t>
  </si>
  <si>
    <t>KR   |33|    |     |  |CL   |15|    |     | 07</t>
  </si>
  <si>
    <t>-76.52583061</t>
  </si>
  <si>
    <t>3.42422989</t>
  </si>
  <si>
    <t>FS202605141243590594</t>
  </si>
  <si>
    <t>21900671</t>
  </si>
  <si>
    <t>FS202605141725261313_1217</t>
  </si>
  <si>
    <t>Brendi dayana gomez rios</t>
  </si>
  <si>
    <t>1193046032</t>
  </si>
  <si>
    <t>TV   |5|C   |     |  |DG   |11|A   |     | 10 CAS 2</t>
  </si>
  <si>
    <t>-76.53398501</t>
  </si>
  <si>
    <t>3.25796512</t>
  </si>
  <si>
    <t>3180145214</t>
  </si>
  <si>
    <t>ADRIANITA</t>
  </si>
  <si>
    <t>FS202605141725261313</t>
  </si>
  <si>
    <t>21901262</t>
  </si>
  <si>
    <t>FS202605141824101078_8693</t>
  </si>
  <si>
    <t>1207110746</t>
  </si>
  <si>
    <t>MARIA ALEJANDRA ESTACIO RAMIREZ</t>
  </si>
  <si>
    <t>1144098778</t>
  </si>
  <si>
    <t>KR   |24|B   |     |  |TV   |29|    |     | 21 APT 2</t>
  </si>
  <si>
    <t>-76.51203106</t>
  </si>
  <si>
    <t>3.43571321</t>
  </si>
  <si>
    <t>3147481184</t>
  </si>
  <si>
    <t>OH_VALHITCAB_I_5800</t>
  </si>
  <si>
    <t>FS202605141824101078</t>
  </si>
  <si>
    <t>21901655</t>
  </si>
  <si>
    <t>FS202605142005161178_1752</t>
  </si>
  <si>
    <t>3178788822</t>
  </si>
  <si>
    <t>MARIA VICTORIA LONDO¿O GOMEZ</t>
  </si>
  <si>
    <t>38568758</t>
  </si>
  <si>
    <t>CL   |44|B   |     |n |AV   |6|C   |     | 55 APT 2</t>
  </si>
  <si>
    <t>-76.52690302</t>
  </si>
  <si>
    <t>3.48307048</t>
  </si>
  <si>
    <t>FS202605142005161178</t>
  </si>
  <si>
    <t>21899699</t>
  </si>
  <si>
    <t>FS202605141626181221_1724</t>
  </si>
  <si>
    <t>JENNIFER ANDREA CASTRO GIRON</t>
  </si>
  <si>
    <t>1114060516</t>
  </si>
  <si>
    <t>24837103</t>
  </si>
  <si>
    <t>CL   |69|F   |     |  |KR   |25|A   |     | 79</t>
  </si>
  <si>
    <t>-76.28857468</t>
  </si>
  <si>
    <t>3.55620225</t>
  </si>
  <si>
    <t>3160565624</t>
  </si>
  <si>
    <t>ALAMEDA</t>
  </si>
  <si>
    <t>OH_VALALPIRF_I_7360</t>
  </si>
  <si>
    <t>FS202605141626181221</t>
  </si>
  <si>
    <t>21900331</t>
  </si>
  <si>
    <t>FS202605141657411719_9778</t>
  </si>
  <si>
    <t>8402290401</t>
  </si>
  <si>
    <t>ANDREI JOHAN PE¿A SANDOVAL</t>
  </si>
  <si>
    <t>1144148275</t>
  </si>
  <si>
    <t>CL   |3|A   |     |  |KR   |66|    |     | 78</t>
  </si>
  <si>
    <t>-76.54956309</t>
  </si>
  <si>
    <t>3.39724454</t>
  </si>
  <si>
    <t>3175600656</t>
  </si>
  <si>
    <t>OH_VALHIRGIF_I_5800</t>
  </si>
  <si>
    <t>FS202605141657411719</t>
  </si>
  <si>
    <t>21900446</t>
  </si>
  <si>
    <t>FS202605141705071385_1579</t>
  </si>
  <si>
    <t>1302120121</t>
  </si>
  <si>
    <t>Luis Gabriel Tristancho</t>
  </si>
  <si>
    <t>1006110987</t>
  </si>
  <si>
    <t>3173401702</t>
  </si>
  <si>
    <t>CL   |7|    |     |  |KR   |59|A   |     | 54 APT 2</t>
  </si>
  <si>
    <t>-76.54516114</t>
  </si>
  <si>
    <t>3.40577603</t>
  </si>
  <si>
    <t>CAMINOREAL</t>
  </si>
  <si>
    <t>OH_VALHICEAE_I_5800</t>
  </si>
  <si>
    <t>FS202605141705071385</t>
  </si>
  <si>
    <t>21900732</t>
  </si>
  <si>
    <t>FS202605141730371688_3051</t>
  </si>
  <si>
    <t>6022066266</t>
  </si>
  <si>
    <t>IPVT:640003807717</t>
  </si>
  <si>
    <t>FABIAN QUINTERO DIAZ</t>
  </si>
  <si>
    <t>1118299547</t>
  </si>
  <si>
    <t>CL   |9|    |     |n |KR   |3|    |     |n 23</t>
  </si>
  <si>
    <t>-76.4917411</t>
  </si>
  <si>
    <t>3.58812273</t>
  </si>
  <si>
    <t>3026800750</t>
  </si>
  <si>
    <t>76892000</t>
  </si>
  <si>
    <t>YUMBO</t>
  </si>
  <si>
    <t>OH_VALALAOPF_I_7360</t>
  </si>
  <si>
    <t>FS202605141730371688</t>
  </si>
  <si>
    <t>21901110</t>
  </si>
  <si>
    <t>FS202605141802271156_3068</t>
  </si>
  <si>
    <t>INGRI VALENTINA ARCE</t>
  </si>
  <si>
    <t>1143970937</t>
  </si>
  <si>
    <t>KR   |67|    |     |  |CL   |46|    |     | 59</t>
  </si>
  <si>
    <t>-76.51513357</t>
  </si>
  <si>
    <t>3.39290579</t>
  </si>
  <si>
    <t>3186074575</t>
  </si>
  <si>
    <t>ZN DE RESER AGRICOLA</t>
  </si>
  <si>
    <t>OH_VALALVILF_I_7360</t>
  </si>
  <si>
    <t>FS202605141802271156</t>
  </si>
  <si>
    <t>21901232</t>
  </si>
  <si>
    <t>FS202605141818051287_4608</t>
  </si>
  <si>
    <t>6023930229</t>
  </si>
  <si>
    <t>IPVT:640003807698</t>
  </si>
  <si>
    <t>ANA LUCIA RENGIFO GALLEGO</t>
  </si>
  <si>
    <t>1107050224</t>
  </si>
  <si>
    <t>3053538092</t>
  </si>
  <si>
    <t>3184530141</t>
  </si>
  <si>
    <t>KR   |98|C   |     |  |CL   |60|    |     | 96 TOR 2 C APT 301 APT 301</t>
  </si>
  <si>
    <t>-76.50553897</t>
  </si>
  <si>
    <t>3.3678543</t>
  </si>
  <si>
    <t>FS202605141818051287</t>
  </si>
  <si>
    <t>21883537</t>
  </si>
  <si>
    <t>FS202605130955200358_6829</t>
  </si>
  <si>
    <t>ANDRES DAVID OYOLA PASTRANA</t>
  </si>
  <si>
    <t>1094963344</t>
  </si>
  <si>
    <t>CL   |20|    |     |  |KR   |101|A   |     | 37 TOR 7 APT 1126 APT 1126</t>
  </si>
  <si>
    <t>-76.52611857</t>
  </si>
  <si>
    <t>3.36348966</t>
  </si>
  <si>
    <t>3116109789</t>
  </si>
  <si>
    <t>CJR TERRA CAQAS GORS</t>
  </si>
  <si>
    <t>OH_VALALCDID_I_7360</t>
  </si>
  <si>
    <t>FS202605130955200358</t>
  </si>
  <si>
    <t>21883740</t>
  </si>
  <si>
    <t>FS202605131025370229_1491</t>
  </si>
  <si>
    <t>ANGELICA MARIA CASTA¿O</t>
  </si>
  <si>
    <t>1112491003</t>
  </si>
  <si>
    <t>CL   |71|    |     |  |KR   |1|    |     | 36</t>
  </si>
  <si>
    <t>-76.491539</t>
  </si>
  <si>
    <t>3.48985327</t>
  </si>
  <si>
    <t>3146668812</t>
  </si>
  <si>
    <t>OH_VALALCGOD_I_7360</t>
  </si>
  <si>
    <t>FS202605131025370229</t>
  </si>
  <si>
    <t>21884548</t>
  </si>
  <si>
    <t>FS202605131205000266_3749</t>
  </si>
  <si>
    <t>JHONEIBER CHAVARRO CEDIEL</t>
  </si>
  <si>
    <t>1107515582</t>
  </si>
  <si>
    <t>25214523</t>
  </si>
  <si>
    <t>KR   |43|A   |     |  |CL   |13|C   |     | 11 APT 302</t>
  </si>
  <si>
    <t>-76.52957315</t>
  </si>
  <si>
    <t>3.41404852</t>
  </si>
  <si>
    <t>3058187188</t>
  </si>
  <si>
    <t>FS202605131205000266</t>
  </si>
  <si>
    <t>21884842</t>
  </si>
  <si>
    <t>FS202605131248390378_5080</t>
  </si>
  <si>
    <t>6023933974</t>
  </si>
  <si>
    <t>IPVT:640003806602</t>
  </si>
  <si>
    <t>LIZETH DAHIAN LEON GUTIERREZ</t>
  </si>
  <si>
    <t>1110465756</t>
  </si>
  <si>
    <t>3214384376</t>
  </si>
  <si>
    <t>AV   |2|A   |     |  |CL   |75|H   |     |n 35 TOR K APT 301 APT 301</t>
  </si>
  <si>
    <t>-76.49925056</t>
  </si>
  <si>
    <t>3.49630263</t>
  </si>
  <si>
    <t>FS202605131248390378</t>
  </si>
  <si>
    <t>21884995</t>
  </si>
  <si>
    <t>FS202605131309540300_1036</t>
  </si>
  <si>
    <t>EDWIN GAVIRIA</t>
  </si>
  <si>
    <t>1143864178</t>
  </si>
  <si>
    <t>3137074274</t>
  </si>
  <si>
    <t>KR   |97|    |     |  |CL   |48|    |     | 33 TOR 2 APT 103 APT 103</t>
  </si>
  <si>
    <t>-76.51613205</t>
  </si>
  <si>
    <t>3.3722586</t>
  </si>
  <si>
    <t>FS202605131309540300</t>
  </si>
  <si>
    <t>21885733</t>
  </si>
  <si>
    <t>FS202605131458100499_6270</t>
  </si>
  <si>
    <t>DIEGO FERNANDO ERAZO ESCOBAR</t>
  </si>
  <si>
    <t>1122783120</t>
  </si>
  <si>
    <t>3107983356</t>
  </si>
  <si>
    <t>CL   |15|    |     |  |KR   |53|    |     | 125 TOR B APT 301 APT 301</t>
  </si>
  <si>
    <t>-76.52841666</t>
  </si>
  <si>
    <t>3.40358543</t>
  </si>
  <si>
    <t>OH_VALALCEAG_I_7360</t>
  </si>
  <si>
    <t>FS202605131458100499</t>
  </si>
  <si>
    <t>21885947</t>
  </si>
  <si>
    <t>FS202605131532390480_8905</t>
  </si>
  <si>
    <t>LLAMAR ANTES DE IR 3155695184  _3217848995 MUCHAS GRACIAS</t>
  </si>
  <si>
    <t>JEAN CARLOS LOPEZ</t>
  </si>
  <si>
    <t>1144108257</t>
  </si>
  <si>
    <t>CL   |83|A   |     |  |KR   |3|    |     |n 50 PIS 2 APT 2 APT 2</t>
  </si>
  <si>
    <t>-76.49002555</t>
  </si>
  <si>
    <t>3.49726267</t>
  </si>
  <si>
    <t>3155695184</t>
  </si>
  <si>
    <t>OH_VALHICGOC_I_5800</t>
  </si>
  <si>
    <t>FS202605131532390480</t>
  </si>
  <si>
    <t>21886366</t>
  </si>
  <si>
    <t>FS202605131607360451_0772</t>
  </si>
  <si>
    <t>Contratista solicita posponer para : 16/05/2026 AM - Fecha inicial de la orden : 14/05/2026 PM - Formulario CONTRATISTA - Gestiona Karol Molano 14/05/2026;; null</t>
  </si>
  <si>
    <t>DIANA MARCELA GIRALDO ARBOLEDA</t>
  </si>
  <si>
    <t>1143833966</t>
  </si>
  <si>
    <t>3183834132</t>
  </si>
  <si>
    <t>KR   |53|    |     |  |CL   |13|    |     | 65 BQU 2 APT 401 APT 401</t>
  </si>
  <si>
    <t>-76.534296</t>
  </si>
  <si>
    <t>3.40716762</t>
  </si>
  <si>
    <t>FS202605131607360451</t>
  </si>
  <si>
    <t>21886416</t>
  </si>
  <si>
    <t>FS202605131611330308_3935</t>
  </si>
  <si>
    <t>Contratista solicita posponer para : 20/05/2026 AM - Fecha inicial de la orden : 14/05/2026 PM - Formulario CONTRATISTA - Gestiona Karol Molano 14/05/2026;; null</t>
  </si>
  <si>
    <t>YIMMY ADRIAN JIMENEZ MORALES</t>
  </si>
  <si>
    <t>1006228275</t>
  </si>
  <si>
    <t>CL   |40|    |     |n |AV   |4|    |     | 36 APT 404</t>
  </si>
  <si>
    <t>-76.52331601</t>
  </si>
  <si>
    <t>3.47856867</t>
  </si>
  <si>
    <t>3183779329</t>
  </si>
  <si>
    <t>FS202605131611330308</t>
  </si>
  <si>
    <t>21887267</t>
  </si>
  <si>
    <t>FS202605131805230581_1798</t>
  </si>
  <si>
    <t>JULIO CESAR VIDAL</t>
  </si>
  <si>
    <t>1006337226</t>
  </si>
  <si>
    <t>CL   |15|    |     |  |KR   |7|    |     | 81 APT 2</t>
  </si>
  <si>
    <t>-76.29289906</t>
  </si>
  <si>
    <t>3.90469418</t>
  </si>
  <si>
    <t>3184309193</t>
  </si>
  <si>
    <t>OH_VALALBUGA_I_7360</t>
  </si>
  <si>
    <t>21887268</t>
  </si>
  <si>
    <t>FS202605131805380402_9830</t>
  </si>
  <si>
    <t>6023922713</t>
  </si>
  <si>
    <t>IPVT:640003806538</t>
  </si>
  <si>
    <t>JORGE ESCALANTE ALVAREZ</t>
  </si>
  <si>
    <t>16699406</t>
  </si>
  <si>
    <t>AV   |6|    |     |o |CL   |5|    |     |o 200 TOR 2 APT 304 APT 304</t>
  </si>
  <si>
    <t>-76.54447569</t>
  </si>
  <si>
    <t>3.45542906</t>
  </si>
  <si>
    <t>21887283</t>
  </si>
  <si>
    <t>FS202605131807490340_3328</t>
  </si>
  <si>
    <t>GREICY VALLADARES</t>
  </si>
  <si>
    <t>41058222</t>
  </si>
  <si>
    <t>3508338050</t>
  </si>
  <si>
    <t>KR   |85|    |     |  |CL   |13|B   |     | 59</t>
  </si>
  <si>
    <t>-76.53454263</t>
  </si>
  <si>
    <t>3.38289676</t>
  </si>
  <si>
    <t>OH_VALHIMNEC_I_5800</t>
  </si>
  <si>
    <t>FS202605131807490340</t>
  </si>
  <si>
    <t>21887349</t>
  </si>
  <si>
    <t>FS202605131822570409_1962</t>
  </si>
  <si>
    <t>6022484741</t>
  </si>
  <si>
    <t>IPVT:640003807024</t>
  </si>
  <si>
    <t>JHON JAIRO NAVARRETE SAAVEDRA</t>
  </si>
  <si>
    <t>1055550245</t>
  </si>
  <si>
    <t>3114290275</t>
  </si>
  <si>
    <t>KR   |7|    |     |s |CL   |3|    |     | 15 MZA G CAS 5 APT 2 APT 2</t>
  </si>
  <si>
    <t>-76.54444211</t>
  </si>
  <si>
    <t>3.24644395</t>
  </si>
  <si>
    <t>URB PARAISO D SARDI</t>
  </si>
  <si>
    <t>OH_VALHIJNDB_I_5800</t>
  </si>
  <si>
    <t>FS202605131822570409</t>
  </si>
  <si>
    <t>21887636</t>
  </si>
  <si>
    <t>FS202605131920240411_3929</t>
  </si>
  <si>
    <t>KAREN GERALDIN GERALDINNE PORTILLA MENDOZA</t>
  </si>
  <si>
    <t>1014300877</t>
  </si>
  <si>
    <t>KR   |119|A   |     |  |CL   |60|B   |     | 75 TOR 2 APT 205 APT 205</t>
  </si>
  <si>
    <t>-76.50162046</t>
  </si>
  <si>
    <t>3.35521916</t>
  </si>
  <si>
    <t>3134351514</t>
  </si>
  <si>
    <t>FS202605131920240411</t>
  </si>
  <si>
    <t>Contratista solicita posponer para : 19/05/2026 AM - Fecha inicial de la orden : 14/05/2026 PM - Formulario CONTRATISTA - Gestiona Katherin Gutierrez 14/05/2026</t>
  </si>
  <si>
    <t>21888494</t>
  </si>
  <si>
    <t>FS202605140943010572_2856</t>
  </si>
  <si>
    <t>MARIA VERONICA SERNA CHICANGANA</t>
  </si>
  <si>
    <t>1062307059</t>
  </si>
  <si>
    <t>KR   |100|    |     |  |CL   |11|    |     | 60 TOR PANCE PIS 2 LCA 3 LCA 3</t>
  </si>
  <si>
    <t>-76.53952468</t>
  </si>
  <si>
    <t>3.37163166</t>
  </si>
  <si>
    <t>3233454506</t>
  </si>
  <si>
    <t>FS202605140943010572</t>
  </si>
  <si>
    <t>21888740</t>
  </si>
  <si>
    <t>FS202605141017290574_8377</t>
  </si>
  <si>
    <t>ELVIN ALEXIS RENGIFO</t>
  </si>
  <si>
    <t>16925543</t>
  </si>
  <si>
    <t>3108202242</t>
  </si>
  <si>
    <t>KR   |91|    |     |  |CL   |42|    |     | 111 APT 502</t>
  </si>
  <si>
    <t>-76.5190356</t>
  </si>
  <si>
    <t>3.37718792</t>
  </si>
  <si>
    <t>3135052185</t>
  </si>
  <si>
    <t>OH_VALALMNEE_I_7360</t>
  </si>
  <si>
    <t>FS202605141017290574</t>
  </si>
  <si>
    <t>21888715</t>
  </si>
  <si>
    <t>FS202605141022060589_9825</t>
  </si>
  <si>
    <t>1412250830</t>
  </si>
  <si>
    <t>OSSER SANCHEZ MORALES</t>
  </si>
  <si>
    <t>1117813396</t>
  </si>
  <si>
    <t>0022700901</t>
  </si>
  <si>
    <t>CL   |4|D   |     |  |KR   |26|    |     | 23 APT 201</t>
  </si>
  <si>
    <t>-76.29784315</t>
  </si>
  <si>
    <t>3.50199901</t>
  </si>
  <si>
    <t>3028493079</t>
  </si>
  <si>
    <t>URB TULIPAN ITALI IV</t>
  </si>
  <si>
    <t>OH_VALHIPIRB_I_5800</t>
  </si>
  <si>
    <t>FS202605141022060589</t>
  </si>
  <si>
    <t>21880316</t>
  </si>
  <si>
    <t>FS202605121349090100_3447</t>
  </si>
  <si>
    <t>DIANA PATRICIA GOMEZ PAEZ</t>
  </si>
  <si>
    <t>31574899</t>
  </si>
  <si>
    <t>3015989941</t>
  </si>
  <si>
    <t>AV   |2|B   |     |  |CL   |72|A   |     |n 02 APT 1</t>
  </si>
  <si>
    <t>-76.50453264</t>
  </si>
  <si>
    <t>3.49174789</t>
  </si>
  <si>
    <t>OH_VALALAOPC_I_7360</t>
  </si>
  <si>
    <t>FS202605121349090100</t>
  </si>
  <si>
    <t>1193415169</t>
  </si>
  <si>
    <t>2026-05-14 13:45|Usuario indica que puede permitir la instalaciÃ³n el dÃ­a sÃ¡bado 16 mayo  a la 1 PM |ALVARO JOSE NARANJO#2026-05-14 13:51|Reagendamiento de cita. se va a realizar la llamada al cliente|App chatbot#2026-05-14 13:53|Reagendamiento de cita. se va a realizar la llamada al cliente|App chatbot#2026-05-14 13:56|Incumplimiento de cita. inicio de flujo|App chatbot#2026-05-14 13:56|Incumplimiento de cita. se va a realizar la llamada al cliente|App chatbot#</t>
  </si>
  <si>
    <t>17786898250650344</t>
  </si>
  <si>
    <t>CAI_ONT32000010202605131130254155881391</t>
  </si>
  <si>
    <t>&lt;XA_BROADBAND_DATA&gt;&lt;Velocidad&gt;921600&lt;/Velocidad&gt;&lt;TipoIP&gt;DINAMICA&lt;/TipoIP&gt;&lt;ADSL&gt;-&lt;/ADSL&gt;&lt;DireccionIPDSLAM&gt;10.37.53.50&lt;/DireccionIPDSLAM&gt;&lt;UsuarioAcceso&gt;AAF2512717213/0fc482deac69&lt;/UsuarioAcceso&gt;&lt;Passwordid&gt;QQIT9EFJF5&lt;/Passwordid&gt;&lt;TechType&gt;FIBRA&lt;/TechType&gt;&lt;OLTCode&gt;OH_VALALAOPC_I_7360&lt;/OLTCode&gt;&lt;OLTRack&gt;0&lt;/OLTRack&gt;&lt;OLTSubRack&gt;0&lt;/OLTSubRack&gt;&lt;OLTBoard&gt;0&lt;/OLTBoard&gt;&lt;OLTPort&gt;0&lt;/OLTPort&gt;&lt;PeSplitterSplitterCode&gt;SS1-54-03&lt;/PeSplitterSplitterCode&gt;&lt;PeTerminalEquipmentDistrCableCode&gt;0&lt;/PeTerminalEquipmentDistrCableCode&gt;&lt;PeTerminalEquipmentType&gt;6&lt;/PeTerminalEquipmentType&gt;&lt;PeTerminalEquipmentCode&gt;ACOPI-CT1-54-03&lt;/PeTerminalEquipmentCode&gt;&lt;PeTerminalEquipmentOpticalTerminalCode&gt;ACOPI-CT1-54-03&lt;/PeTerminalEquipmentOpticalTerminalCode&gt;&lt;PeTerminalEquipmentClientThreadId&gt;0&lt;/PeTerminalEquipmentClientThreadId&gt;&lt;PeTerminalEquipmentCtoFiberId&gt;3&lt;/PeTerminalEquipmentCtoFiberId&gt;&lt;/XA_BROADBAND_DATA&gt;</t>
  </si>
  <si>
    <t>AGENDAMIENTO_se marca al 3138400970 contesta tercero Karol Pareja Se agenda para 2026-05-15 AM observacion técnico anunciarse en portería, llamar antes de ir Se valida datos correctos de la orden gestiona Libardo Rivera 14/5/2026 Go Contact</t>
  </si>
  <si>
    <t>21880575</t>
  </si>
  <si>
    <t>FS202605121429400103_4085</t>
  </si>
  <si>
    <t>NORMAN ANDRES MONTERO MU¿OZ</t>
  </si>
  <si>
    <t>1143933057</t>
  </si>
  <si>
    <t>25510079</t>
  </si>
  <si>
    <t>KR   |32|    |     |  |CL   |13|    |     | 50 TOR A APT 303 APT 303</t>
  </si>
  <si>
    <t>-76.52817276</t>
  </si>
  <si>
    <t>3.42517239</t>
  </si>
  <si>
    <t>3138400970</t>
  </si>
  <si>
    <t>FS202605121429400103</t>
  </si>
  <si>
    <t>94458045</t>
  </si>
  <si>
    <t>2026-05-14 08:47|USUARIO SOLICITA REAGENDAR LA VISITA PARÃ MAÃ‘ANA AM POR QUE VA FE SALIDA Y NO PUEDE ATENDER |LUIS GILBERTO VALENCIA#2026-05-14 08:51|Reagendamiento de cita. se va a realizar la llamada al cliente|App chatbot#</t>
  </si>
  <si>
    <t>2026-05-13 17:45|AGENDAMIENTO_Torre_Incumplimiento_Contratista_se marca al 3138400970 contesta tercero Karoll sandoval esposa Se agenda para 2026-05-14 AM observacion conjunto  Se valida datos correctos de la orden gestiona Stella Fajardo Afanador 13/5/2026 Go Contact|STELLA FAJARDO#2026-05-14 08:51|en comunicaciÃ³n con la esposa Karol Sandoval manifiesta que no nos pudo atender hoy por lo tanto requiere la instalaciÃ³n para el dia de MAÃ‘ANA VIERNES 15/MAYO/2026 franja AM|ISABELA MAZUERA#</t>
  </si>
  <si>
    <t>17786844200620333</t>
  </si>
  <si>
    <t>CAI_ONT32000010202605131000205899571191</t>
  </si>
  <si>
    <t>&lt;XA_BROADBAND_DATA&gt;&lt;Velocidad&gt;921600&lt;/Velocidad&gt;&lt;TipoIP&gt;DINAMICA&lt;/TipoIP&gt;&lt;ADSL&gt;-&lt;/ADSL&gt;&lt;DireccionIPDSLAM&gt;10.37.54.162&lt;/DireccionIPDSLAM&gt;&lt;UsuarioAcceso&gt;AAF2512717115/8d40d616234e&lt;/UsuarioAcceso&gt;&lt;Passwordid&gt;B7ERL6PC82&lt;/Passwordid&gt;&lt;TechType&gt;FIBRA&lt;/TechType&gt;&lt;OLTCode&gt;OH_VALALCLOG_I_7360&lt;/OLTCode&gt;&lt;OLTRack&gt;0&lt;/OLTRack&gt;&lt;OLTSubRack&gt;0&lt;/OLTSubRack&gt;&lt;OLTBoard&gt;0&lt;/OLTBoard&gt;&lt;OLTPort&gt;0&lt;/OLTPort&gt;&lt;PeSplitterSplitterCode&gt;SS1-94-04&lt;/PeSplitterSplitterCode&gt;&lt;PeTerminalEquipmentDistrCableCode&gt;0&lt;/PeTerminalEquipmentDistrCableCode&gt;&lt;PeTerminalEquipmentType&gt;6&lt;/PeTerminalEquipmentType&gt;&lt;PeTerminalEquipmentCode&gt;COLON-CT1-94-04&lt;/PeTerminalEquipmentCode&gt;&lt;PeTerminalEquipmentOpticalTerminalCode&gt;COLON-CT1-94-04&lt;/PeTerminalEquipmentOpticalTerminalCode&gt;&lt;PeTerminalEquipmentClientThreadId&gt;0&lt;/PeTerminalEquipmentClientThreadId&gt;&lt;PeTerminalEquipmentCtoFiberId&gt;3&lt;/PeTerminalEquipmentCtoFiberId&gt;&lt;/XA_BROADBAND_DATA&gt;</t>
  </si>
  <si>
    <t>21883625</t>
  </si>
  <si>
    <t>EC202605131010030984_1873</t>
  </si>
  <si>
    <t>Carlos Humberto Sanchez Fossi</t>
  </si>
  <si>
    <t>1130585079</t>
  </si>
  <si>
    <t>KR   |98|C   |     |  |CL   |54|    |     |  86 TOR 3 APT 1004 APT 1004</t>
  </si>
  <si>
    <t>-76.51029914</t>
  </si>
  <si>
    <t>3.36912647</t>
  </si>
  <si>
    <t>3166176211</t>
  </si>
  <si>
    <t>EC202605131010030984</t>
  </si>
  <si>
    <t>1112622988</t>
  </si>
  <si>
    <t>2026-05-14 17:01|se reagenda servicio para maÃ±ana a ls 8am indica administraciÃ³n no se puede realizar  labores despues de las 5 pm |HECTOR LEONARDO TABARES#</t>
  </si>
  <si>
    <t>2026-05-14 10:43|No contacto con tt no se validan datos ni direccion |YAICELEE GONZALEZ#</t>
  </si>
  <si>
    <t>17786853150750135</t>
  </si>
  <si>
    <t>CAI_ONT32000010202605131015153155241413</t>
  </si>
  <si>
    <t>&lt;XA_BROADBAND_DATA&gt;&lt;Velocidad&gt;921600&lt;/Velocidad&gt;&lt;TipoIP&gt;DINAMICA&lt;/TipoIP&gt;&lt;ADSL&gt;-&lt;/ADSL&gt;&lt;DireccionIPDSLAM&gt;10.37.55.66&lt;/DireccionIPDSLAM&gt;&lt;UsuarioAcceso&gt;AAF2512719133/fda86f411dca&lt;/UsuarioAcceso&gt;&lt;Passwordid&gt;STJHPI3KT9&lt;/Passwordid&gt;&lt;TechType&gt;FIBRA&lt;/TechType&gt;&lt;OLTCode&gt;OH_VALALVILE_I_7360&lt;/OLTCode&gt;&lt;OLTRack&gt;0&lt;/OLTRack&gt;&lt;OLTSubRack&gt;0&lt;/OLTSubRack&gt;&lt;OLTBoard&gt;0&lt;/OLTBoard&gt;&lt;OLTPort&gt;0&lt;/OLTPort&gt;&lt;PeSplitterSplitterCode&gt;SS2-40-05&lt;/PeSplitterSplitterCode&gt;&lt;PeTerminalEquipmentDistrCableCode&gt;0&lt;/PeTerminalEquipmentDistrCableCode&gt;&lt;PeTerminalEquipmentType&gt;6&lt;/PeTerminalEquipmentType&gt;&lt;PeTerminalEquipmentCode&gt;VLILI-PC2-40-05&lt;/PeTerminalEquipmentCode&gt;&lt;PeTerminalEquipmentOpticalTerminalCode&gt;VLILI-PC2-40-05&lt;/PeTerminalEquipmentOpticalTerminalCode&gt;&lt;PeTerminalEquipmentClientThreadId&gt;0&lt;/PeTerminalEquipmentClientThreadId&gt;&lt;PeTerminalEquipmentCtoFiberId&gt;7&lt;/PeTerminalEquipmentCtoFiberId&gt;&lt;/XA_BROADBAND_DATA&gt;</t>
  </si>
  <si>
    <t>Contratista solicita posponer para : 16/05/2026 AM - Fecha inicial de la orden : 14/05/2026 PM - Formulario CONTRATISTA - Gestiona Katherin Gutierrez 14/05/2026</t>
  </si>
  <si>
    <t>21875560</t>
  </si>
  <si>
    <t>FS202605111501252120_0560</t>
  </si>
  <si>
    <t>Contratista solicita posponer para : 16/05/2026 AM - Fecha inicial de la orden : 13/05/2026 AM - Formulario CONTRATISTA - Gestiona Katherin Gutierrez 13/05/2026 null</t>
  </si>
  <si>
    <t>Oscar Gomez</t>
  </si>
  <si>
    <t>5137613</t>
  </si>
  <si>
    <t>CL   |51|    |     |  |KR   |7|    |     |n 70 APT 101</t>
  </si>
  <si>
    <t>-76.50854557</t>
  </si>
  <si>
    <t>3.47861269</t>
  </si>
  <si>
    <t>3238062050</t>
  </si>
  <si>
    <t>EVARISTO GARCIA</t>
  </si>
  <si>
    <t>OH_VALALCGOE_I_7360</t>
  </si>
  <si>
    <t>FS202605111501252120</t>
  </si>
  <si>
    <t>1130646102</t>
  </si>
  <si>
    <t>2026-05-12 11:55|Se llega predio y no sale nadie intento comunicarme vÃ­a telefÃ³nica de los nÃºmeros que estÃ¡n en la agenda y no tengo respuesta me comunico con Ã¡rea de gestiÃ³n y me dicen que proceda a hacerle gestiÃ³n de suspendido |DADIER IVAN PAZ#2026-05-12 11:56|Incumplimiento de cita. se va a realizar la llamada al cliente|App chatbot#</t>
  </si>
  <si>
    <t>2026-05-12 11:42|Se llama tt no responde no se confirma datos|PATRICIA ANDREA RAMIREZ#2026-05-12 11:56|se marca en repetidas ocasiones al numero 3238062050 pero no fue posible contactar al titular en jornada AM|LUIS ALEJANDRO BEDOYA#</t>
  </si>
  <si>
    <t>17785297400560525</t>
  </si>
  <si>
    <t>CAI_ONT32000010202605111502201995321307</t>
  </si>
  <si>
    <t>&lt;XA_BROADBAND_DATA&gt;&lt;Velocidad&gt;921600&lt;/Velocidad&gt;&lt;TipoIP&gt;DINAMICA&lt;/TipoIP&gt;&lt;ADSL&gt;-&lt;/ADSL&gt;&lt;DireccionIPDSLAM&gt;10.37.54.106&lt;/DireccionIPDSLAM&gt;&lt;UsuarioAcceso&gt;AAF2512713815/d07347de1eb5&lt;/UsuarioAcceso&gt;&lt;Passwordid&gt;KT0VV2EEIS&lt;/Passwordid&gt;&lt;TechType&gt;FIBRA&lt;/TechType&gt;&lt;OLTCode&gt;OH_VALALCGOE_I_7360&lt;/OLTCode&gt;&lt;OLTRack&gt;0&lt;/OLTRack&gt;&lt;OLTSubRack&gt;0&lt;/OLTSubRack&gt;&lt;OLTBoard&gt;0&lt;/OLTBoard&gt;&lt;OLTPort&gt;0&lt;/OLTPort&gt;&lt;PeSplitterSplitterCode&gt;SS2-45-14&lt;/PeSplitterSplitterCode&gt;&lt;PeTerminalEquipmentDistrCableCode&gt;0&lt;/PeTerminalEquipmentDistrCableCode&gt;&lt;PeTerminalEquipmentType&gt;6&lt;/PeTerminalEquipmentType&gt;&lt;PeTerminalEquipmentCode&gt;CHIMI-CT1/2-45-14&lt;/PeTerminalEquipmentCode&gt;&lt;PeTerminalEquipmentOpticalTerminalCode&gt;CHIMI-CT1/2-45-14&lt;/PeTerminalEquipmentOpticalTerminalCode&gt;&lt;PeTerminalEquipmentClientThreadId&gt;0&lt;/PeTerminalEquipmentClientThreadId&gt;&lt;PeTerminalEquipmentCtoFiberId&gt;5&lt;/PeTerminalEquipmentCtoFiberId&gt;&lt;/XA_BROADBAND_DATA&gt;</t>
  </si>
  <si>
    <t>AGENDAMIENTO_Torre_Incumplimieto_Cliente_se marca al 3185453061 contesta titular JUAN DIEGO SARMIENTO VASQUEZ  Se agenda para 2026-05-16 PM observacion llamar antes de ir 3185453061 3105405139 preguntar karen  Se valida datos correctos de la orden gestiona YINET AMAYA 14/5/2026 Go Contact</t>
  </si>
  <si>
    <t>21882455</t>
  </si>
  <si>
    <t>FS202605121926110172_8667</t>
  </si>
  <si>
    <t>JUAN DIEGO SARMIENTO VASQUEZ</t>
  </si>
  <si>
    <t>1006465248</t>
  </si>
  <si>
    <t>KR   |10|    |     |  |CL   |17|    |     | 59 APT 2</t>
  </si>
  <si>
    <t>-76.29488701</t>
  </si>
  <si>
    <t>3.90807287</t>
  </si>
  <si>
    <t>3185453061</t>
  </si>
  <si>
    <t>FUENMAYOR</t>
  </si>
  <si>
    <t>OH_VALALBUGB_I_7360</t>
  </si>
  <si>
    <t>FS202605121926110172</t>
  </si>
  <si>
    <t>6538205</t>
  </si>
  <si>
    <t>2026-05-14 10:32|No hay comunicaciÃ³n con el titular ni por vÃ­a telefÃ³nica ni en el predio|ANDRES JULIAN MOSQUERA#2026-05-14 10:35|Incumplimiento de cita. inicio de flujo|App chatbot#2026-05-14 10:35|Incumplimiento de cita. se va a realizar la llamada al cliente|App chatbot#</t>
  </si>
  <si>
    <t>17786881450710541</t>
  </si>
  <si>
    <t>CAI_ONT32000010202605131102254873716372</t>
  </si>
  <si>
    <t>&lt;XA_BROADBAND_DATA&gt;&lt;Velocidad&gt;921600&lt;/Velocidad&gt;&lt;TipoIP&gt;DINAMICA&lt;/TipoIP&gt;&lt;ADSL&gt;-&lt;/ADSL&gt;&lt;DireccionIPDSLAM&gt;10.37.55.86&lt;/DireccionIPDSLAM&gt;&lt;UsuarioAcceso&gt;AAF2512718849/c8e865d9f58f&lt;/UsuarioAcceso&gt;&lt;Passwordid&gt;LSQ35AP6FO&lt;/Passwordid&gt;&lt;TechType&gt;FIBRA&lt;/TechType&gt;&lt;OLTCode&gt;OH_VALALBUGB_I_7360&lt;/OLTCode&gt;&lt;OLTRack&gt;0&lt;/OLTRack&gt;&lt;OLTSubRack&gt;0&lt;/OLTSubRack&gt;&lt;OLTBoard&gt;0&lt;/OLTBoard&gt;&lt;OLTPort&gt;0&lt;/OLTPort&gt;&lt;PeSplitterSplitterCode&gt;SS5-48-03&lt;/PeSplitterSplitterCode&gt;&lt;PeTerminalEquipmentDistrCableCode&gt;0&lt;/PeTerminalEquipmentDistrCableCode&gt;&lt;PeTerminalEquipmentType&gt;6&lt;/PeTerminalEquipmentType&gt;&lt;PeTerminalEquipmentCode&gt;CENTR-CT5/6-48-03&lt;/PeTerminalEquipmentCode&gt;&lt;PeTerminalEquipmentOpticalTerminalCode&gt;CENTR-CT5/6-48-03&lt;/PeTerminalEquipmentOpticalTerminalCode&gt;&lt;PeTerminalEquipmentClientThreadId&gt;0&lt;/PeTerminalEquipmentClientThreadId&gt;&lt;PeTerminalEquipmentCtoFiberId&gt;1&lt;/PeTerminalEquipmentCtoFiberId&gt;&lt;/XA_BROADBAND_DATA&gt;</t>
  </si>
  <si>
    <t>Contratista solicita adelantar - Pendiente - Formulario CONTRATISTA - Gestiona Karol Molano 14/05/2026</t>
  </si>
  <si>
    <t>21885281</t>
  </si>
  <si>
    <t>FS202605131350470410_5552</t>
  </si>
  <si>
    <t>MARIA BERNAL</t>
  </si>
  <si>
    <t>29501779</t>
  </si>
  <si>
    <t>3245986733</t>
  </si>
  <si>
    <t>CL   |10|    |     |  |KR   |17|    |     | 09</t>
  </si>
  <si>
    <t>-76.30324904</t>
  </si>
  <si>
    <t>3.90371651</t>
  </si>
  <si>
    <t>1116268060</t>
  </si>
  <si>
    <t>serialNumber:B014DF1020B0 ; WifiSSID:574bb3c43049 ; WifiPassword:e2b9c5b0dee0</t>
  </si>
  <si>
    <t>2026-05-14 13:20|No hay comunicaciÃ³n con el titular ni por telÃ©fono y en predio |ANDRES JULIAN MOSQUERA#2026-05-14 13:22|Incumplimiento de cita. se va a realizar la llamada al cliente|App chatbot#2026-05-14 13:25|Incumplimiento de cita. Cliente reagendara la cita|App chatbot#</t>
  </si>
  <si>
    <t>2026-05-14 08:25|No contacto con tt no se validan datos ni direccion |YAICELEE GONZALEZ#2026-05-14 15:17|piso 2|JUAN CAMILO LUNA#2026-05-14 18:26|se realizo validaciÃ³n para certificar pero no se logro usuaria solicita para seguir entrega de servicio el dÃ­a de maÃ±ana en jornada am |JUAN CAMILO LUNA#</t>
  </si>
  <si>
    <t>17786982850610167</t>
  </si>
  <si>
    <t>CAI_ONT32000010202605131351251753874587</t>
  </si>
  <si>
    <t>&lt;XA_BROADBAND_DATA&gt;&lt;Velocidad&gt;921600&lt;/Velocidad&gt;&lt;TipoIP&gt;DINAMICA&lt;/TipoIP&gt;&lt;ADSL&gt;-&lt;/ADSL&gt;&lt;DireccionIPDSLAM&gt;10.37.55.86&lt;/DireccionIPDSLAM&gt;&lt;UsuarioAcceso&gt;AAF2512720416/d5157f88a013&lt;/UsuarioAcceso&gt;&lt;Passwordid&gt;ASOPJUNLG4&lt;/Passwordid&gt;&lt;TechType&gt;FIBRA&lt;/TechType&gt;&lt;OLTCode&gt;OH_VALALBUGB_I_7360&lt;/OLTCode&gt;&lt;OLTRack&gt;0&lt;/OLTRack&gt;&lt;OLTSubRack&gt;0&lt;/OLTSubRack&gt;&lt;OLTBoard&gt;0&lt;/OLTBoard&gt;&lt;OLTPort&gt;0&lt;/OLTPort&gt;&lt;PeSplitterSplitterCode&gt;SS4-76-04&lt;/PeSplitterSplitterCode&gt;&lt;PeTerminalEquipmentDistrCableCode&gt;0&lt;/PeTerminalEquipmentDistrCableCode&gt;&lt;PeTerminalEquipmentType&gt;6&lt;/PeTerminalEquipmentType&gt;&lt;PeTerminalEquipmentCode&gt;CENTR-CT4-76-04&lt;/PeTerminalEquipmentCode&gt;&lt;PeTerminalEquipmentOpticalTerminalCode&gt;CENTR-CT4-76-04&lt;/PeTerminalEquipmentOpticalTerminalCode&gt;&lt;PeTerminalEquipmentClientThreadId&gt;0&lt;/PeTerminalEquipmentClientThreadId&gt;&lt;PeTerminalEquipmentCtoFiberId&gt;1&lt;/PeTerminalEquipmentCtoFiberId&gt;&lt;/XA_BROADBAND_DATA&gt;</t>
  </si>
  <si>
    <t>21868037</t>
  </si>
  <si>
    <t>FS202605082010493039_6846</t>
  </si>
  <si>
    <t>Contratista solicita posponer para : 15/05/2026 AM - Fecha inicial de la orden : 14/05/2026 AM - Formulario CONTRATISTA - Gestiona Katherin Gutierrez 14/05/2026 null</t>
  </si>
  <si>
    <t>XIOMARA LIZETT SAENZ PATI¿O</t>
  </si>
  <si>
    <t>42123320</t>
  </si>
  <si>
    <t>3128137372</t>
  </si>
  <si>
    <t>CL   |25|    |     |  |KR   |35|    |     | 33</t>
  </si>
  <si>
    <t>-76.18949222</t>
  </si>
  <si>
    <t>4.0847576</t>
  </si>
  <si>
    <t>3137827721</t>
  </si>
  <si>
    <t>OH_VALALTLUE_I_7360</t>
  </si>
  <si>
    <t>FS202605082010493039</t>
  </si>
  <si>
    <t>1112099848</t>
  </si>
  <si>
    <t>2026-05-12 15:53|se visita predio y estÃ¡ remodelaciÃ³n se le pregunta al maestro por la ttlar dice q no la conoce y q el predio hace tiempo estÃ¡ desocupado|GUSTAVO ADOLFO GONZALEZ#2026-05-12 15:54|Incumplimiento de cita. inicio de flujo|App chatbot#2026-05-12 15:54|Incumplimiento de cita. se va a realizar la llamada al cliente|App chatbot#2026-05-12 15:57|Incumplimiento de cita. Cliente reagendara la cita|App chatbot#2026-05-13 07:58|local cerrado se llama a la ttlar indicando q ella solicitÃ³ el servicio para el dÃ­a viernes 15 en franja am porq estÃ¡n adecuando el localse reagenda el servicio por solicitud del cliente |GUSTAVO ADOLFO GONZALEZ#2026-05-13 07:59|Reagendamiento de cita. se va a realizar la llamada al cliente|App chatbot#2026-05-13 08:02|Reagendamiento de cita. Cliente no respondio la llamada IVR|App chatbot#</t>
  </si>
  <si>
    <t>17783464750450257</t>
  </si>
  <si>
    <t>CAI_ONT32000010202605091207554671093985</t>
  </si>
  <si>
    <t>&lt;XA_BROADBAND_DATA&gt;&lt;Velocidad&gt;921600&lt;/Velocidad&gt;&lt;TipoIP&gt;DINAMICA&lt;/TipoIP&gt;&lt;ADSL&gt;-&lt;/ADSL&gt;&lt;DireccionIPDSLAM&gt;10.37.55.254&lt;/DireccionIPDSLAM&gt;&lt;UsuarioAcceso&gt;AAF2512709382/690449fc7207&lt;/UsuarioAcceso&gt;&lt;Passwordid&gt;3VA5NN5SRT&lt;/Passwordid&gt;&lt;TechType&gt;FIBRA&lt;/TechType&gt;&lt;OLTCode&gt;OH_VALALTLUE_I_7360&lt;/OLTCode&gt;&lt;OLTRack&gt;0&lt;/OLTRack&gt;&lt;OLTSubRack&gt;0&lt;/OLTSubRack&gt;&lt;OLTBoard&gt;0&lt;/OLTBoard&gt;&lt;OLTPort&gt;0&lt;/OLTPort&gt;&lt;PeSplitterSplitterCode&gt;SS4-21-01&lt;/PeSplitterSplitterCode&gt;&lt;PeTerminalEquipmentDistrCableCode&gt;0&lt;/PeTerminalEquipmentDistrCableCode&gt;&lt;PeTerminalEquipmentType&gt;6&lt;/PeTerminalEquipmentType&gt;&lt;PeTerminalEquipmentCode&gt;TULUA-CT4-21-01&lt;/PeTerminalEquipmentCode&gt;&lt;PeTerminalEquipmentOpticalTerminalCode&gt;TULUA-CT4-21-01&lt;/PeTerminalEquipmentOpticalTerminalCode&gt;&lt;PeTerminalEquipmentClientThreadId&gt;0&lt;/PeTerminalEquipmentClientThreadId&gt;&lt;PeTerminalEquipmentCtoFiberId&gt;2&lt;/PeTerminalEquipmentCtoFiberId&gt;&lt;/XA_BROADBAND_DATA&gt;</t>
  </si>
  <si>
    <t>AGENDAMIENTO_Torre_Incumplimieto_Cliente_se marca al 3003606261 contesta titular KIMBERLY DAYANA GALVIS PERDOMO  Se agenda para 2026-05-14 AM observacion llamar antes de ir 3003606261 Se valida datos correctos de la orden gestiona YINET AMAYA 12/5/2026 Go Contact</t>
  </si>
  <si>
    <t>21874350</t>
  </si>
  <si>
    <t>FS202605111158494412_0709</t>
  </si>
  <si>
    <t>Contratista solicita posponer para : 16/05/2026 AM - Fecha inicial de la orden : 14/05/2026 AM - Formulario CONTRATISTA - Gestiona Katherin Gutierrez 14/05/2026 null</t>
  </si>
  <si>
    <t>0509020733</t>
  </si>
  <si>
    <t>KIMBERLY DAYANA GALVIS PERDOMO</t>
  </si>
  <si>
    <t>1112968248</t>
  </si>
  <si>
    <t>CL   |10|    |     |  |DG   |25|    |     | 173</t>
  </si>
  <si>
    <t>-76.30009744</t>
  </si>
  <si>
    <t>3.508654</t>
  </si>
  <si>
    <t>3003606261</t>
  </si>
  <si>
    <t>OH_VALHIPIRC_I_5800</t>
  </si>
  <si>
    <t>FS202605111158494412</t>
  </si>
  <si>
    <t>1113648392</t>
  </si>
  <si>
    <t>2026-05-12 14:57|Reagendamiento de cita. se va a realizar la llamada al cliente|App chatbot#2026-05-12 14:59|Reagendamiento de cita. Cliente no respondio la llamada IVR|App chatbot#2026-05-12 15:00|Reagendamiento de cita. no se logro contacto con el cliente|App chatbot#2026-05-14 08:03|Reagendamiento de cita. se va a realizar la llamada al cliente|App chatbot#2026-05-14 08:07|Reagendamiento de cita. Cliente no respondio la llamada IVR|App chatbot#2026-05-14 08:08|Se llega al predio me comunico con la titular y me informa que desea reprogramar la visita para el sÃ¡bado 16 de mayo en horas de la maÃ±ana |MAURICIO MORALES#</t>
  </si>
  <si>
    <t>2026-05-11 12:21|EVA-RESCATE BO Se realiza interacciÃ³n con la titular KIMBERLY DAYANA GALVIS PERDOMO al nÃºmero 3003606261 Se valida direcciÃ³n y servicio todo esta correcto indica que se encuentra a la espera del servicio indica que es una casa de barrio sin administraciÃ³n con 2 pisos con Contadores Compartidos Se procede a agendar para el dÃ­a Jueves 14 de Mayo del 2026 en la franja AM 700 a.m. - 1200 p.m. GESTIÃ“N REALIZADA POR CHAT EVA GESTIONA Cafa|CAMILO ANDRES FUENTES#2026-05-12 17:32|AGENDAMIENTO_Torre_Incumplimieto_Cliente_se marca al 3003606261 contesta titular KIMBERLY DAYANA GALVIS PERDOMO  Se agenda para 2026-05-14 AM observacion llamar antes de ir 3003606261 Se valida datos correctos de la orden gestiona YINET AMAYA 12/5/2026 Go Contact|MARTHA YINET AMAYA#2026-05-14 08:03|en comunicaciÃ³n con el usuario requiere la visita para el dia SABADO 16/MAYO/2026 en franja Am|ISABELA MAZUERA#</t>
  </si>
  <si>
    <t>17785189201860844</t>
  </si>
  <si>
    <t>CAI_32000010202605111202003634986250</t>
  </si>
  <si>
    <t>&lt;XA_BROADBAND_DATA&gt;&lt;Velocidad&gt;921600&lt;/Velocidad&gt;&lt;TipoIP&gt;DINAMICA&lt;/TipoIP&gt;&lt;ADSL&gt;-&lt;/ADSL&gt;&lt;DireccionIPDSLAM&gt;10.37.80.166&lt;/DireccionIPDSLAM&gt;&lt;UsuarioAcceso&gt;AAF2512713287/2287bab36cbe&lt;/UsuarioAcceso&gt;&lt;Passwordid&gt;Y0YWG7EYZJ&lt;/Passwordid&gt;&lt;TechType&gt;FIBRA&lt;/TechType&gt;&lt;OLTCode&gt;OH_VALHIPIRC_I_5800_Palmira_Centro_3&lt;/OLTCode&gt;&lt;OLTRack&gt;3&lt;/OLTRack&gt;&lt;OLTSubRack&gt;34&lt;/OLTSubRack&gt;&lt;OLTBoard&gt;11&lt;/OLTBoard&gt;&lt;OLTPort&gt;3&lt;/OLTPort&gt;&lt;PeSplitterSplitterCode&gt;SS1-18-07&lt;/PeSplitterSplitterCode&gt;&lt;PeTerminalEquipmentDistrCableCode&gt;GT1-18-07&lt;/PeTerminalEquipmentDistrCableCode&gt;&lt;PeTerminalEquipmentType&gt;6&lt;/PeTerminalEquipmentType&gt;&lt;PeTerminalEquipmentCode&gt;CT1-18-07&lt;/PeTerminalEquipmentCode&gt;&lt;PeTerminalEquipmentOpticalTerminalCode&gt;CT1-18-07&lt;/PeTerminalEquipmentOpticalTerminalCode&gt;&lt;PeTerminalEquipmentClientThreadId&gt;15&lt;/PeTerminalEquipmentClientThreadId&gt;&lt;PeTerminalEquipmentCtoFiberId&gt;1&lt;/PeTerminalEquipmentCtoFiberId&gt;&lt;/XA_BROADBAND_DATA&gt;</t>
  </si>
  <si>
    <t>21887164</t>
  </si>
  <si>
    <t>EC202605131817033813_1412</t>
  </si>
  <si>
    <t>Luz Marina Andrade Rodriguez</t>
  </si>
  <si>
    <t>59674631</t>
  </si>
  <si>
    <t>Luz Marina  Andrade Rodriguez</t>
  </si>
  <si>
    <t>CL   |68|    |     |  |KR   |5|    |     |  139</t>
  </si>
  <si>
    <t>-76.48714108</t>
  </si>
  <si>
    <t>3.46538038</t>
  </si>
  <si>
    <t>3135328826</t>
  </si>
  <si>
    <t>EC202605131817033813</t>
  </si>
  <si>
    <t>2026-03-02</t>
  </si>
  <si>
    <t>21583779</t>
  </si>
  <si>
    <t>FS202603020756544510_2042</t>
  </si>
  <si>
    <t>AGENDA_DISPONIBLE_JOSE JULIAN Gestiona Karol Molano 21/04/2026 null</t>
  </si>
  <si>
    <t>JULIETH FERNANDA RUIZ LOPEZ</t>
  </si>
  <si>
    <t>1143932543</t>
  </si>
  <si>
    <t>6023935645</t>
  </si>
  <si>
    <t>3008525493</t>
  </si>
  <si>
    <t>KR   |37|    |     |  |CL   |1|    |     |o 45 TOR B APT 702 APT 702</t>
  </si>
  <si>
    <t>-76.55113407</t>
  </si>
  <si>
    <t>3.42996637</t>
  </si>
  <si>
    <t>Plan Voz Ilimitado Nacional_RV_25220 Descuento Convergente LB+BA+TV 100% x 1 Mes_13217  Preferido Fijo Movil Incluido_20030  Bundled_Bloqueos_20265Convergente_Plan Banda Ancha IPTV_2 Decos_Trio_25313 Descuento 100% cargo de instalacion Banda Ancha_17733  Cargo de Instalacion Banda Ancha_10319  Descuento Convergente LB+BA+TV 100% x 1 Mes_13217Plan IPTV TRIO_RV_25237 Deco Incluido IPTV_40045  Descuento Convergente LB+BA+TV 100% x 1 Mes_13217  Segundo Deco Incluido IPTV_40098</t>
  </si>
  <si>
    <t>OH_VALALTAMC_I_7360</t>
  </si>
  <si>
    <t>FS202603020756544510</t>
  </si>
  <si>
    <t>21879638</t>
  </si>
  <si>
    <t>EC202605121206176939_4162</t>
  </si>
  <si>
    <t>Contratista solicita posponer para : 14/05/2026 PM - Fecha inicial de la orden : 14/05/2026 AM - Formulario CONTRATISTA - Gestiona Katherin Gutierrez 14/05/2026 null</t>
  </si>
  <si>
    <t>Jackeline  Ussa</t>
  </si>
  <si>
    <t>1130944730</t>
  </si>
  <si>
    <t>Jackeline Ussa</t>
  </si>
  <si>
    <t>KR   |6|    |     |  |CL   |5|    |     |  35</t>
  </si>
  <si>
    <t>-76.54323596</t>
  </si>
  <si>
    <t>3.25813346</t>
  </si>
  <si>
    <t>3128521602</t>
  </si>
  <si>
    <t>EC202605121206176939</t>
  </si>
  <si>
    <t>1113527282</t>
  </si>
  <si>
    <t>2026-05-13 15:35|Usuario no contesta para valida bien la direcciÃ³n no la encuentro se suspende la orden por incumplimiento ya que usuario no da respuesta ni en llamada y wasap |YERSON ANDRES GUTIERREZ#2026-05-13 15:36|Incumplimiento de cita. se va a realizar la llamada al cliente|App chatbot#2026-05-13 15:40|Incumplimiento de cita. Cliente reagendara la cita|App chatbot#2026-05-14 13:35|Usuario no contesta se marca varias veces |YERSON ANDRES GUTIERREZ#2026-05-14 13:54|Incumplimiento de cita. se va a realizar la llamada al cliente|App chatbot#2026-05-14 13:56|Incumplimiento de cita. Cliente no respondio la llamada IVR|App chatbot#</t>
  </si>
  <si>
    <t>17786101150680434</t>
  </si>
  <si>
    <t>CAI_ONT32000010202605121321556356019084</t>
  </si>
  <si>
    <t>&lt;XA_BROADBAND_DATA&gt;&lt;Velocidad&gt;921600&lt;/Velocidad&gt;&lt;TipoIP&gt;DINAMICA&lt;/TipoIP&gt;&lt;ADSL&gt;-&lt;/ADSL&gt;&lt;DireccionIPDSLAM&gt;10.37.53.246&lt;/DireccionIPDSLAM&gt;&lt;UsuarioAcceso&gt;AAF2512716952/3509bbccac25&lt;/UsuarioAcceso&gt;&lt;Passwordid&gt;MA6AL154RU&lt;/Passwordid&gt;&lt;TechType&gt;FIBRA&lt;/TechType&gt;&lt;OLTCode&gt;OH_VALALJNDC_I_7360&lt;/OLTCode&gt;&lt;OLTRack&gt;0&lt;/OLTRack&gt;&lt;OLTSubRack&gt;0&lt;/OLTSubRack&gt;&lt;OLTBoard&gt;0&lt;/OLTBoard&gt;&lt;OLTPort&gt;0&lt;/OLTPort&gt;&lt;PeSplitterSplitterCode&gt;SS4-18-02&lt;/PeSplitterSplitterCode&gt;&lt;PeTerminalEquipmentDistrCableCode&gt;0&lt;/PeTerminalEquipmentDistrCableCode&gt;&lt;PeTerminalEquipmentType&gt;6&lt;/PeTerminalEquipmentType&gt;&lt;PeTerminalEquipmentCode&gt;JAMUN-CT3/4-18-02&lt;/PeTerminalEquipmentCode&gt;&lt;PeTerminalEquipmentOpticalTerminalCode&gt;JAMUN-CT3/4-18-02&lt;/PeTerminalEquipmentOpticalTerminalCode&gt;&lt;PeTerminalEquipmentClientThreadId&gt;0&lt;/PeTerminalEquipmentClientThreadId&gt;&lt;PeTerminalEquipmentCtoFiberId&gt;4&lt;/PeTerminalEquipmentCtoFiberId&gt;&lt;/XA_BROADBAND_DATA&gt;</t>
  </si>
  <si>
    <t>21866345</t>
  </si>
  <si>
    <t>EC202605081452035386_1196</t>
  </si>
  <si>
    <t>AGENDA_DISPONIBLE_Jose julian DRH null</t>
  </si>
  <si>
    <t>Karla victoria Zapata Saavedra</t>
  </si>
  <si>
    <t>1143989873</t>
  </si>
  <si>
    <t>Karla victoria  Zapata Saavedra</t>
  </si>
  <si>
    <t>KR   |32|A   |     |  |CL   |17|    |     |  60 APT 102</t>
  </si>
  <si>
    <t>-76.52361705</t>
  </si>
  <si>
    <t>3.42485161</t>
  </si>
  <si>
    <t>3237616358</t>
  </si>
  <si>
    <t>EC202605081452035386</t>
  </si>
  <si>
    <t>1144135169</t>
  </si>
  <si>
    <t>2026-05-09 15:45|Se visita predio se marca en repetidas ocasiones al nÃºmero de contacto y no contestan se toca en predio y no abren |ANDRES FELIPE ARRECHEA#2026-05-09 15:47|Incumplimiento de cita. se va a realizar la llamada al cliente|App chatbot#2026-05-09 15:50|Incumplimiento de cita. Cliente reagendara la cita|App chatbot#2026-05-12 14:22|se realiza visita pero no sale nadie se llama varias veces pero no contestan el celular|JUAN GUILLERMO BELTRAN#2026-05-12 14:22|Incumplimiento de cita. se va a realizar la llamada al cliente|App chatbot#2026-05-12 14:25|Incumplimiento de cita. Cliente reagendara la cita|App chatbot#2026-05-14 12:18|Noce localiza al usuario no contesta la llamda|ANDERSON ELIU SEPULVEDA#2026-05-14 12:20|Incumplimiento de cita. inicio de flujo|App chatbot#2026-05-14 12:20|Reagendamiento de cita. inicio de flujo|App chatbot#</t>
  </si>
  <si>
    <t>2026-05-11 15:56|Se llama tt no responde no se confirma datos|PATRICIA ANDREA RAMIREZ#</t>
  </si>
  <si>
    <t>17782701000440297</t>
  </si>
  <si>
    <t>CAI_ONT32000010202605081455009069088141</t>
  </si>
  <si>
    <t>&lt;XA_BROADBAND_DATA&gt;&lt;Velocidad&gt;921600&lt;/Velocidad&gt;&lt;TipoIP&gt;DINAMICA&lt;/TipoIP&gt;&lt;ADSL&gt;-&lt;/ADSL&gt;&lt;DireccionIPDSLAM&gt;10.37.55.106&lt;/DireccionIPDSLAM&gt;&lt;UsuarioAcceso&gt;AAF2512708785/3a1100b5e025&lt;/UsuarioAcceso&gt;&lt;Passwordid&gt;V11ETIJ0UT&lt;/Passwordid&gt;&lt;TechType&gt;FIBRA&lt;/TechType&gt;&lt;OLTCode&gt;OH_VALALCLOH_I_7360&lt;/OLTCode&gt;&lt;OLTRack&gt;0&lt;/OLTRack&gt;&lt;OLTSubRack&gt;0&lt;/OLTSubRack&gt;&lt;OLTBoard&gt;0&lt;/OLTBoard&gt;&lt;OLTPort&gt;0&lt;/OLTPort&gt;&lt;PeSplitterSplitterCode&gt;SS8-17-03&lt;/PeSplitterSplitterCode&gt;&lt;PeTerminalEquipmentDistrCableCode&gt;0&lt;/PeTerminalEquipmentDistrCableCode&gt;&lt;PeTerminalEquipmentType&gt;6&lt;/PeTerminalEquipmentType&gt;&lt;PeTerminalEquipmentCode&gt;COLON-CT7/8-17-03&lt;/PeTerminalEquipmentCode&gt;&lt;PeTerminalEquipmentOpticalTerminalCode&gt;COLON-CT7/8-17-03&lt;/PeTerminalEquipmentOpticalTerminalCode&gt;&lt;PeTerminalEquipmentClientThreadId&gt;0&lt;/PeTerminalEquipmentClientThreadId&gt;&lt;PeTerminalEquipmentCtoFiberId&gt;2&lt;/PeTerminalEquipmentCtoFiberId&gt;&lt;/XA_BROADBAND_DATA&gt;</t>
  </si>
  <si>
    <t>21882886</t>
  </si>
  <si>
    <t>EC202605130716291987_9441</t>
  </si>
  <si>
    <t>9306102122</t>
  </si>
  <si>
    <t>Mar¿a del Escobar Romero</t>
  </si>
  <si>
    <t>31171891</t>
  </si>
  <si>
    <t>Mar¿a del Pilar  Escobar Romero</t>
  </si>
  <si>
    <t>KR   |20|B   |     |  |CL   |44|    |     |  82</t>
  </si>
  <si>
    <t>-76.29215482</t>
  </si>
  <si>
    <t>3.54033109</t>
  </si>
  <si>
    <t>3217575824</t>
  </si>
  <si>
    <t>VILLAS CASA MIEL</t>
  </si>
  <si>
    <t>EC202605130716291987</t>
  </si>
  <si>
    <t>2026-05-14 10:36|Se llega al predio donde me comunico con la titular y me informa que no tiene agendada una instalaciÃ³n para el dÃ­a de hoy |MAURICIO MORALES#2026-05-14 10:40|Reagendamiento de cita. se va a realizar la llamada al cliente|App chatbot#2026-05-14 10:45|Reagendamiento de cita. se va a realizar la llamada al cliente|App chatbot#2026-05-14 10:48|Reagendamiento de cita. Cliente no respondio la llamada IVR|App chatbot#</t>
  </si>
  <si>
    <t>17786785050730449</t>
  </si>
  <si>
    <t>CAI_32000010202605130821453690972616</t>
  </si>
  <si>
    <t>&lt;XA_BROADBAND_DATA&gt;&lt;Velocidad&gt;921600&lt;/Velocidad&gt;&lt;TipoIP&gt;DINAMICA&lt;/TipoIP&gt;&lt;ADSL&gt;-&lt;/ADSL&gt;&lt;DireccionIPDSLAM&gt;10.37.80.166&lt;/DireccionIPDSLAM&gt;&lt;UsuarioAcceso&gt;AAF2512718102/4d2c81bbd6ac&lt;/UsuarioAcceso&gt;&lt;Passwordid&gt;ODGTVHRJNL&lt;/Passwordid&gt;&lt;TechType&gt;FIBRA&lt;/TechType&gt;&lt;OLTCode&gt;OH_VALHIPIRC_I_5800_Palmira_Centro_3&lt;/OLTCode&gt;&lt;OLTRack&gt;3&lt;/OLTRack&gt;&lt;OLTSubRack&gt;34&lt;/OLTSubRack&gt;&lt;OLTBoard&gt;5&lt;/OLTBoard&gt;&lt;OLTPort&gt;10&lt;/OLTPort&gt;&lt;PeSplitterSplitterCode&gt;SS5-16-04&lt;/PeSplitterSplitterCode&gt;&lt;PeTerminalEquipmentDistrCableCode&gt;GT5-16-04&lt;/PeTerminalEquipmentDistrCableCode&gt;&lt;PeTerminalEquipmentType&gt;6&lt;/PeTerminalEquipmentType&gt;&lt;PeTerminalEquipmentCode&gt;CT5-16-04&lt;/PeTerminalEquipmentCode&gt;&lt;PeTerminalEquipmentOpticalTerminalCode&gt;CT5-16-04&lt;/PeTerminalEquipmentOpticalTerminalCode&gt;&lt;PeTerminalEquipmentClientThreadId&gt;9&lt;/PeTerminalEquipmentClientThreadId&gt;&lt;PeTerminalEquipmentCtoFiberId&gt;2&lt;/PeTerminalEquipmentCtoFiberId&gt;&lt;/XA_BROADBAND_DATA&gt;</t>
  </si>
  <si>
    <t>21880957</t>
  </si>
  <si>
    <t>EC202605121516244192_8873</t>
  </si>
  <si>
    <t>6022661162</t>
  </si>
  <si>
    <t>IPVT:640003805664</t>
  </si>
  <si>
    <t>Martha Cecilia Guti¿rrez Ramos</t>
  </si>
  <si>
    <t>66770510</t>
  </si>
  <si>
    <t>KR   |27|A   |     |  |CL   |59|    |     |  09 APT 201</t>
  </si>
  <si>
    <t>-76.29309817</t>
  </si>
  <si>
    <t>3.54951309</t>
  </si>
  <si>
    <t>3183909202</t>
  </si>
  <si>
    <t>EC202605121516244192</t>
  </si>
  <si>
    <t>1006324553</t>
  </si>
  <si>
    <t>2026-05-14 08:21|Se valida en el parido no se logra contacto con el titular se hace la validaciÃ³n por los nÃºmeros que estÃ¡n en el todo tampoco se logra contacto se hace digestiÃ³n con la gestora y no logra contacto tampoco pero se procede hacer el incumplimiento.|KEVIN MANUEL CAICEDO#2026-05-14 08:22|Incumplimiento de cita. se va a realizar la llamada al cliente|App chatbot#2026-05-14 08:24|Incumplimiento de cita. Cliente no respondio la llamada IVR|App chatbot#</t>
  </si>
  <si>
    <t>2026-05-14 08:21|se llama al tt Martha Cecilia Gutierrez Ramos 3183909202 pero no se logra comunicaciÃ³n.|ISABELA MAZUERA#</t>
  </si>
  <si>
    <t>17786171300581026</t>
  </si>
  <si>
    <t>CAI_22000010202605121518506202744687</t>
  </si>
  <si>
    <t>&lt;XA_BROADBAND_DATA&gt;&lt;Velocidad&gt;921600&lt;/Velocidad&gt;&lt;TipoIP&gt;DINAMICA&lt;/TipoIP&gt;&lt;ADSL&gt;-&lt;/ADSL&gt;&lt;DireccionIPDSLAM&gt;10.37.80.166&lt;/DireccionIPDSLAM&gt;&lt;UsuarioAcceso&gt;AAF2512717629/7a8eae75f3f5&lt;/UsuarioAcceso&gt;&lt;Passwordid&gt;TXHWGWCJA7&lt;/Passwordid&gt;&lt;TechType&gt;FIBRA&lt;/TechType&gt;&lt;OLTCode&gt;OH_VALHIPIRC_I_5800_Palmira_Centro_3&lt;/OLTCode&gt;&lt;OLTRack&gt;3&lt;/OLTRack&gt;&lt;OLTSubRack&gt;34&lt;/OLTSubRack&gt;&lt;OLTBoard&gt;7&lt;/OLTBoard&gt;&lt;OLTPort&gt;5&lt;/OLTPort&gt;&lt;PeSplitterSplitterCode&gt;SS3-45-04&lt;/PeSplitterSplitterCode&gt;&lt;PeTerminalEquipmentDistrCableCode&gt;GT3-45-04&lt;/PeTerminalEquipmentDistrCableCode&gt;&lt;PeTerminalEquipmentType&gt;6&lt;/PeTerminalEquipmentType&gt;&lt;PeTerminalEquipmentCode&gt;CT3-45-04&lt;/PeTerminalEquipmentCode&gt;&lt;PeTerminalEquipmentOpticalTerminalCode&gt;CT3-45-04&lt;/PeTerminalEquipmentOpticalTerminalCode&gt;&lt;PeTerminalEquipmentClientThreadId&gt;52&lt;/PeTerminalEquipmentClientThreadId&gt;&lt;PeTerminalEquipmentCtoFiberId&gt;2&lt;/PeTerminalEquipmentCtoFiberId&gt;&lt;/XA_BROADBAND_DATA&gt;</t>
  </si>
  <si>
    <t>21822773</t>
  </si>
  <si>
    <t>FS202604281029560817_6319</t>
  </si>
  <si>
    <t>Contratista solicita posponer para : 13/05/2026 PM - Fecha inicial de la orden : 11/05/2026 PM - Formulario CONTRATISTA - Gestiona Katherin Gutierrez 11/05/2026 null</t>
  </si>
  <si>
    <t>6022246372</t>
  </si>
  <si>
    <t>IPVT:640003794142</t>
  </si>
  <si>
    <t>AMPARO CUERVO</t>
  </si>
  <si>
    <t>31187460</t>
  </si>
  <si>
    <t>3174419243</t>
  </si>
  <si>
    <t>CL   |30|    |     |  |KR   |30|    |     | 70</t>
  </si>
  <si>
    <t>-76.19394851</t>
  </si>
  <si>
    <t>4.0805983</t>
  </si>
  <si>
    <t>3006154133</t>
  </si>
  <si>
    <t>VICTORIA</t>
  </si>
  <si>
    <t>FS202604281029560817</t>
  </si>
  <si>
    <t>94392139</t>
  </si>
  <si>
    <t>2026-05-02 08:05|Usuario manifiesta que no puede atender la instalaciÃ³n el dÃ­a de hoy ya que aÃºn no le han entregado el predio donde se va a instalar manifiesta te agendar el servicio para el dÃ­a miÃ©rcoles 6 de mayo jornada am|JUAN CRISTOBAL VELEZ#2026-05-02 08:08|Reagendamiento de cita. se va a realizar la llamada al cliente|App chatbot#2026-05-02 08:11|02-05-2026 08 11Cliente solicita reagendar. No se envÃ­a SMS de reagendamiento dado el link no viene en la orden|App chatbot#2026-05-02 08:11|Reagendamiento de cita. no se logro contacto con el cliente|App chatbot#2026-05-06 07:46|Usuario manifiesta que no puede atender la instalaciÃ³n el dÃ­a de hoy ya que aÃºn no le han entregado el predio donde se va a instalar se procede hacer proceso de suspender |JUAN SEBASTIAN CAICEDO#2026-05-06 07:48|Reagendamiento de cita. se va a realizar la llamada al cliente|App chatbot#2026-05-06 07:51|Reagendamiento de cita. no se logro contacto con el cliente|App chatbot#2026-05-13 14:13|Se llama a cliente quien informa que solo puede atender maÃ±ana en la maÃ±ana se procede hacer reagendamiento por tecni A |CARLOS ANDRES VALDES#2026-05-13 14:15|Reagendamiento de cita. se va a realizar la llamada al cliente|App chatbot#2026-05-13 14:18|Reagendamiento de cita. no se logro contacto con el cliente|App chatbot#2026-05-14 14:31|Incumplimiento de cita. se va a realizar la llamada al cliente|App chatbot#</t>
  </si>
  <si>
    <t>2026-04-28 10:54|piso 1atienden el sÃ¡bado en jornada AM3174419243  alexander|JUAN CAMILO LUNA#2026-04-28 10:56|los titulares aun no se han mudado al nuevo predio por ende piden para ser visitados el dÃ­a sÃ¡bado|JUAN CAMILO LUNA#2026-05-02 08:02|titular indica que no le pudieron entregar el predio hoy pide se le agende el dÃ­a miÃ©rcoles en jornada am|JUAN CAMILO LUNA#2026-05-06 07:53|titular contaba con que ya le entregaban la casa pero el arquitecto aun no le entrego pide se le agende para el dÃ­a viernes 15 pues indica que para esa fecha posiblemente ya tenga la respuesta de la entrega |JUAN CAMILO LUNA#2026-05-11 11:09|titular indica que aun no se muda al predio no tiene los tv ni nada aunpide se le visite el dÃ­a miÃ©rcoles posiblemente ya se ha mudado |JUAN CAMILO LUNA#2026-05-13 15:54|AGENDAMIENTO_Torre_se marca al 3006154133 contesta titular AMPARO CUERVO  Se agenda para 2026-05-15 AM observacion casa de barrio  Se valida datos correctos de la orden gestiona Stella Fajardo Afanador 13/5/2026 Go Contact|STELLA FAJARDO#</t>
  </si>
  <si>
    <t>17773902550280247</t>
  </si>
  <si>
    <t>CAI_ONT22000010202604281030559624927859</t>
  </si>
  <si>
    <t>&lt;XA_BROADBAND_DATA&gt;&lt;Velocidad&gt;921600&lt;/Velocidad&gt;&lt;TipoIP&gt;DINAMICA&lt;/TipoIP&gt;&lt;ADSL&gt;-&lt;/ADSL&gt;&lt;DireccionIPDSLAM&gt;10.37.55.254&lt;/DireccionIPDSLAM&gt;&lt;UsuarioAcceso&gt;AAF2512682791/7dac13b6f9ca&lt;/UsuarioAcceso&gt;&lt;Passwordid&gt;FVFU74B8T4&lt;/Passwordid&gt;&lt;TechType&gt;FIBRA&lt;/TechType&gt;&lt;OLTCode&gt;OH_VALALTLUE_I_7360&lt;/OLTCode&gt;&lt;OLTRack&gt;0&lt;/OLTRack&gt;&lt;OLTSubRack&gt;0&lt;/OLTSubRack&gt;&lt;OLTBoard&gt;0&lt;/OLTBoard&gt;&lt;OLTPort&gt;0&lt;/OLTPort&gt;&lt;PeSplitterSplitterCode&gt;SS4-95-01&lt;/PeSplitterSplitterCode&gt;&lt;PeTerminalEquipmentDistrCableCode&gt;0&lt;/PeTerminalEquipmentDistrCableCode&gt;&lt;PeTerminalEquipmentType&gt;6&lt;/PeTerminalEquipmentType&gt;&lt;PeTerminalEquipmentCode&gt;TULUA-CT4-95-01&lt;/PeTerminalEquipmentCode&gt;&lt;PeTerminalEquipmentOpticalTerminalCode&gt;TULUA-CT4-95-01&lt;/PeTerminalEquipmentOpticalTerminalCode&gt;&lt;PeTerminalEquipmentClientThreadId&gt;0&lt;/PeTerminalEquipmentClientThreadId&gt;&lt;PeTerminalEquipmentCtoFiberId&gt;5&lt;/PeTerminalEquipmentCtoFiberId&gt;&lt;/XA_BROADBAND_DATA&gt;</t>
  </si>
  <si>
    <t>21871813</t>
  </si>
  <si>
    <t>FS202605101003173034_7147</t>
  </si>
  <si>
    <t>LUZ ANGELICA BOLA¿OS LENIS</t>
  </si>
  <si>
    <t>1193509680</t>
  </si>
  <si>
    <t>CL   |61|    |     |  |KR   |93|    |     | 180 TOR 1A APT 104 APT 104</t>
  </si>
  <si>
    <t>-76.5055975</t>
  </si>
  <si>
    <t>3.37352618</t>
  </si>
  <si>
    <t>3168727706</t>
  </si>
  <si>
    <t>FS202605101003173034</t>
  </si>
  <si>
    <t>1143988712</t>
  </si>
  <si>
    <t>2026-05-12 11:45|Se se llama el nÃºmero de contacto repetidas ocasiones se lo habrÃ¡ comunicaciÃ³n con el titular el titular expone y desea reagendar el servicio para el dÃ­a sÃ¡bado en horario a.m se toma evidencia de predio georreferenciado se procede con gestiÃ³n correspondiente|HECTOR FABIO GONZALES#2026-05-12 11:45|Reagendamiento de cita. inicio de flujo|App chatbot#2026-05-12 11:46|Reagendamiento de cita. se va a realizar la llamada al cliente|App chatbot#2026-05-12 11:48|Reagendamiento de cita. no se logro contacto con el cliente|App chatbot#2026-05-14 15:55|Cliente indica que la orden estaba para el sÃ¡bado y ahora no consiguiÃ³ quien lo pueda atender la visita |GIOVANNI BRYON#2026-05-14 15:56|Incumplimiento de cita. se va a realizar la llamada al cliente|App chatbot#</t>
  </si>
  <si>
    <t>2026-05-12 17:36|AGENDAMIENTO_se marca al 3168727706 contesta titular LUZ ANGELICA BOLAÃ‘OS LENIS  Se agenda para 2026-05-16 AM observacion llamar antes adicional 3162754006 contesta david  Se valida datos correctos de la orden gestiona Valentina RamÃ­rez 12/5/2026 Go Contact|VALENTINA RAMIREZ#2026-05-13 08:58|user confirma atencion el sabado 16 en jornada de la maÃ±ana ya que hoy no se encuentyra en cali|CAROLINA ACEVEDO#2026-05-13 12:35|Se llama tt datos ok direcciÃ³n ok AM SABADO |PATRICIA ANDREA RAMIREZ#</t>
  </si>
  <si>
    <t>17784331300490160</t>
  </si>
  <si>
    <t>CAI_ONT32000010202605101212105456508864</t>
  </si>
  <si>
    <t>&lt;XA_BROADBAND_DATA&gt;&lt;Velocidad&gt;921600&lt;/Velocidad&gt;&lt;TipoIP&gt;DINAMICA&lt;/TipoIP&gt;&lt;ADSL&gt;-&lt;/ADSL&gt;&lt;DireccionIPDSLAM&gt;10.37.51.62&lt;/DireccionIPDSLAM&gt;&lt;UsuarioAcceso&gt;AAF2512711946/b4ac21c24563&lt;/UsuarioAcceso&gt;&lt;Passwordid&gt;D4MK7HFUTO&lt;/Passwordid&gt;&lt;TechType&gt;FIBRA&lt;/TechType&gt;&lt;OLTCode&gt;OH_VALHIMNEC_I_5800&lt;/OLTCode&gt;&lt;OLTRack&gt;0&lt;/OLTRack&gt;&lt;OLTSubRack&gt;0&lt;/OLTSubRack&gt;&lt;OLTBoard&gt;0&lt;/OLTBoard&gt;&lt;OLTPort&gt;0&lt;/OLTPort&gt;&lt;PeSplitterSplitterCode&gt;SS8-28-06&lt;/PeSplitterSplitterCode&gt;&lt;PeTerminalEquipmentDistrCableCode&gt;0&lt;/PeTerminalEquipmentDistrCableCode&gt;&lt;PeTerminalEquipmentType&gt;6&lt;/PeTerminalEquipmentType&gt;&lt;PeTerminalEquipmentCode&gt;MAKRO-CT7/8-28-06&lt;/PeTerminalEquipmentCode&gt;&lt;PeTerminalEquipmentOpticalTerminalCode&gt;MAKRO-CT7/8-28-06&lt;/PeTerminalEquipmentOpticalTerminalCode&gt;&lt;PeTerminalEquipmentClientThreadId&gt;0&lt;/PeTerminalEquipmentClientThreadId&gt;&lt;PeTerminalEquipmentCtoFiberId&gt;4&lt;/PeTerminalEquipmentCtoFiberId&gt;&lt;/XA_BROADBAND_DATA&gt;</t>
  </si>
  <si>
    <t>AGENDAMIENTO_Torre_Incumplimiento_Contratista_se marca al 3105776299 contesta tercero santiago hijo Se agenda para 2026-05-14 PM observacion casa de conjunto, 3173792895 martha,  Se valida datos correctos de la orden gestiona Stella Fajardo Afanador 13/5/2026 Go Contact</t>
  </si>
  <si>
    <t>21879924</t>
  </si>
  <si>
    <t>FS202605121245580112_2547</t>
  </si>
  <si>
    <t>MARTHA CECILIA VELEZ RODRIGUEZ</t>
  </si>
  <si>
    <t>38462889</t>
  </si>
  <si>
    <t>28853859</t>
  </si>
  <si>
    <t>CL   |20|    |     |  |KR   |113|    |     | 91 CAS 41</t>
  </si>
  <si>
    <t>-76.52857117</t>
  </si>
  <si>
    <t>3.35640899</t>
  </si>
  <si>
    <t>3187944676</t>
  </si>
  <si>
    <t>CJR CASASALFEREZ 4</t>
  </si>
  <si>
    <t>FS202605121245580112</t>
  </si>
  <si>
    <t>1054920286</t>
  </si>
  <si>
    <t>2026-05-14 15:56|Se llega a predio se logra contacto con titular informa que se lee una espera de 10 a 15 minutos ya que no se encuentra en predio|GIOVANNI RICARDO GIRALDO#2026-05-14 16:30|Titular devuelve llamada informando que atiende maÃ±ana en horas de la maÃ±ana|GIOVANNI RICARDO GIRALDO#2026-05-14 16:33|Reagendamiento de cita. se va a realizar la llamada al cliente|App chatbot#2026-05-14 16:39|Reagendamiento de cita. Cliente no respondio la llamada IVR|App chatbot#</t>
  </si>
  <si>
    <t>2026-05-13 17:34|AGENDAMIENTO_Torre_Incumplimiento_Contratista_se marca al 3105776299 contesta tercero santiago hijo Se agenda para 2026-05-14 PM observacion casa de conjunto 3173792895 martha  Se valida datos correctos de la orden gestiona Stella Fajardo Afanador 13/5/2026 Go Contact|STELLA FAJARDO#2026-05-14 10:34|No contacto con tt no se validan datos ni direccion |YAICELEE GONZALEZ#</t>
  </si>
  <si>
    <t>1778608045070071</t>
  </si>
  <si>
    <t>CAI_ONT32000010202605121247257346127775</t>
  </si>
  <si>
    <t>&lt;XA_BROADBAND_DATA&gt;&lt;Velocidad&gt;921600&lt;/Velocidad&gt;&lt;TipoIP&gt;DINAMICA&lt;/TipoIP&gt;&lt;ADSL&gt;-&lt;/ADSL&gt;&lt;DireccionIPDSLAM&gt;10.37.53.86&lt;/DireccionIPDSLAM&gt;&lt;UsuarioAcceso&gt;AAF2512716740/83a2f67a3e64&lt;/UsuarioAcceso&gt;&lt;Passwordid&gt;F774SLJTN3&lt;/Passwordid&gt;&lt;TechType&gt;FIBRA&lt;/TechType&gt;&lt;OLTCode&gt;OH_VALALCDIC_I_7360&lt;/OLTCode&gt;&lt;OLTRack&gt;0&lt;/OLTRack&gt;&lt;OLTSubRack&gt;0&lt;/OLTSubRack&gt;&lt;OLTBoard&gt;0&lt;/OLTBoard&gt;&lt;OLTPort&gt;0&lt;/OLTPort&gt;&lt;PeSplitterSplitterCode&gt;SS1-60-03&lt;/PeSplitterSplitterCode&gt;&lt;PeTerminalEquipmentDistrCableCode&gt;0&lt;/PeTerminalEquipmentDistrCableCode&gt;&lt;PeTerminalEquipmentType&gt;6&lt;/PeTerminalEquipmentType&gt;&lt;PeTerminalEquipmentCode&gt;CJARD-CT1-60-03&lt;/PeTerminalEquipmentCode&gt;&lt;PeTerminalEquipmentOpticalTerminalCode&gt;CJARD-CT1-60-03&lt;/PeTerminalEquipmentOpticalTerminalCode&gt;&lt;PeTerminalEquipmentClientThreadId&gt;0&lt;/PeTerminalEquipmentClientThreadId&gt;&lt;PeTerminalEquipmentCtoFiberId&gt;5&lt;/PeTerminalEquipmentCtoFiberId&gt;&lt;/XA_BROADBAND_DATA&gt;</t>
  </si>
  <si>
    <t>21880344</t>
  </si>
  <si>
    <t>FS202605121356590109_6144</t>
  </si>
  <si>
    <t>6023927254</t>
  </si>
  <si>
    <t>IPVT:640003805361</t>
  </si>
  <si>
    <t>EVERTO TORRES AGUI¿O</t>
  </si>
  <si>
    <t>1086047016</t>
  </si>
  <si>
    <t>3155053294</t>
  </si>
  <si>
    <t>EVERTO TORRES AGUINO</t>
  </si>
  <si>
    <t>KR   |28|E1  |     |  |CL   |28|D3  |     | 68 TOR 4 APT 303 APT 303</t>
  </si>
  <si>
    <t>-76.49430064</t>
  </si>
  <si>
    <t>3.42313293</t>
  </si>
  <si>
    <t>1103116125</t>
  </si>
  <si>
    <t>2026-05-13 08:31|Se llega al predio se llama a tt en varias ocasiones pero no se logra conectar se suspende orden por incumplimiento. |HERMES DE JESUS BENITEZ#2026-05-13 08:33|Incumplimiento de cita. inicio de flujo|App chatbot#2026-05-13 08:33|Incumplimiento de cita. se va a realizar la llamada al cliente|App chatbot#2026-05-13 08:36|Incumplimiento de cita. Cliente reagendara la cita|App chatbot#2026-05-14 13:29|Se llama a tt en varias ocasiones pero no se logra contacto no se encuentra dirrecciÃ³n de Toa se toma foto de donde nos envÃ­a el GPS dado que es la Ãºnica unidad que hay por la zona y la direcciÃ³n no concuerda. |HERMES DE JESUS BENITEZ#2026-05-14 13:37|Incumplimiento de cita. inicio de flujo|App chatbot#2026-05-14 13:37|Incumplimiento de cita. se va a realizar la llamada al cliente|App chatbot#</t>
  </si>
  <si>
    <t>2026-05-13 08:11|Se llama tt no responde no se confirma datos|PATRICIA ANDREA RAMIREZ#</t>
  </si>
  <si>
    <t>17786122550620271</t>
  </si>
  <si>
    <t>CAI_ONT22000010202605121357357577879918</t>
  </si>
  <si>
    <t>&lt;XA_BROADBAND_DATA&gt;&lt;Velocidad&gt;921600&lt;/Velocidad&gt;&lt;TipoIP&gt;DINAMICA&lt;/TipoIP&gt;&lt;ADSL&gt;-&lt;/ADSL&gt;&lt;DireccionIPDSLAM&gt;10.37.54.162&lt;/DireccionIPDSLAM&gt;&lt;UsuarioAcceso&gt;AAF2512717407/5906e8bb0f2d&lt;/UsuarioAcceso&gt;&lt;Passwordid&gt;M2FDN2D33N&lt;/Passwordid&gt;&lt;TechType&gt;FIBRA&lt;/TechType&gt;&lt;OLTCode&gt;OH_VALALCLOG_I_7360&lt;/OLTCode&gt;&lt;OLTRack&gt;0&lt;/OLTRack&gt;&lt;OLTSubRack&gt;0&lt;/OLTSubRack&gt;&lt;OLTBoard&gt;0&lt;/OLTBoard&gt;&lt;OLTPort&gt;0&lt;/OLTPort&gt;&lt;PeSplitterSplitterCode&gt;SS6-40-14&lt;/PeSplitterSplitterCode&gt;&lt;PeTerminalEquipmentDistrCableCode&gt;0&lt;/PeTerminalEquipmentDistrCableCode&gt;&lt;PeTerminalEquipmentType&gt;6&lt;/PeTerminalEquipmentType&gt;&lt;PeTerminalEquipmentCode&gt;COLON-CT5/6-40-14&lt;/PeTerminalEquipmentCode&gt;&lt;PeTerminalEquipmentOpticalTerminalCode&gt;COLON-CT5/6-40-14&lt;/PeTerminalEquipmentOpticalTerminalCode&gt;&lt;PeTerminalEquipmentClientThreadId&gt;0&lt;/PeTerminalEquipmentClientThreadId&gt;&lt;PeTerminalEquipmentCtoFiberId&gt;6&lt;/PeTerminalEquipmentCtoFiberId&gt;&lt;/XA_BROADBAND_DATA&gt;</t>
  </si>
  <si>
    <t>21880431</t>
  </si>
  <si>
    <t>FS202605121410580091_3758</t>
  </si>
  <si>
    <t>MARIA JOSE LOPEZ DUQUE</t>
  </si>
  <si>
    <t>1117013175</t>
  </si>
  <si>
    <t>3189630223</t>
  </si>
  <si>
    <t>KR   |32|A   |     |  |CL   |31|    |     | 32</t>
  </si>
  <si>
    <t>-76.19374623</t>
  </si>
  <si>
    <t>4.07927367</t>
  </si>
  <si>
    <t>3108171252</t>
  </si>
  <si>
    <t>FS202605121410580091</t>
  </si>
  <si>
    <t>2026-05-14 08:09|T.t. desea reagendar orden para las 2 pm|VICTOR FABIAM BEJARANO#2026-05-14 08:10|Reagendamiento de cita. se va a realizar la llamada al cliente|App chatbot#</t>
  </si>
  <si>
    <t>2026-05-13 11:42|Se llama tt datos ok direcciÃ³n ok AM MAÃ‘ANA|PATRICIA ANDREA RAMIREZ#</t>
  </si>
  <si>
    <t>17786131550610145</t>
  </si>
  <si>
    <t>CAI_ONT32000010202605121412355192856353</t>
  </si>
  <si>
    <t>&lt;XA_BROADBAND_DATA&gt;&lt;Velocidad&gt;921600&lt;/Velocidad&gt;&lt;TipoIP&gt;DINAMICA&lt;/TipoIP&gt;&lt;ADSL&gt;-&lt;/ADSL&gt;&lt;DireccionIPDSLAM&gt;10.37.55.254&lt;/DireccionIPDSLAM&gt;&lt;UsuarioAcceso&gt;AAF2512717371/e7decfa41176&lt;/UsuarioAcceso&gt;&lt;Passwordid&gt;KT9U4MGAML&lt;/Passwordid&gt;&lt;TechType&gt;FIBRA&lt;/TechType&gt;&lt;OLTCode&gt;OH_VALALTLUE_I_7360&lt;/OLTCode&gt;&lt;OLTRack&gt;0&lt;/OLTRack&gt;&lt;OLTSubRack&gt;0&lt;/OLTSubRack&gt;&lt;OLTBoard&gt;0&lt;/OLTBoard&gt;&lt;OLTPort&gt;0&lt;/OLTPort&gt;&lt;PeSplitterSplitterCode&gt;SS7-96-01&lt;/PeSplitterSplitterCode&gt;&lt;PeTerminalEquipmentDistrCableCode&gt;0&lt;/PeTerminalEquipmentDistrCableCode&gt;&lt;PeTerminalEquipmentType&gt;6&lt;/PeTerminalEquipmentType&gt;&lt;PeTerminalEquipmentCode&gt;TULUA-CT7-96-01&lt;/PeTerminalEquipmentCode&gt;&lt;PeTerminalEquipmentOpticalTerminalCode&gt;TULUA-CT7-96-01&lt;/PeTerminalEquipmentOpticalTerminalCode&gt;&lt;PeTerminalEquipmentClientThreadId&gt;0&lt;/PeTerminalEquipmentClientThreadId&gt;&lt;PeTerminalEquipmentCtoFiberId&gt;4&lt;/PeTerminalEquipmentCtoFiberId&gt;&lt;/XA_BROADBAND_DATA&gt;</t>
  </si>
  <si>
    <t>21882456</t>
  </si>
  <si>
    <t>EC202605121926329504_2645</t>
  </si>
  <si>
    <t>Alexa  Alvarado Acosta</t>
  </si>
  <si>
    <t>34317881</t>
  </si>
  <si>
    <t>KR   |98|A   |     |  |CL   |45|    |     |  51 TOR 4 APT 404 APT 404</t>
  </si>
  <si>
    <t>-76.51823442</t>
  </si>
  <si>
    <t>3.37042448</t>
  </si>
  <si>
    <t>3025955444</t>
  </si>
  <si>
    <t>EC202605121926329504</t>
  </si>
  <si>
    <t>EVA-RESCATE BO Se realiza interacción con la titular Gina Paola Garcña Melendez, confirma datos correctos y recibe el servicio como viene en la orden. tipo de predio - CASA DE BARRIO, pisos - 3, contadores - 3. Se procede a agendar para hoy jueves 14 de mayo jornada PM. Señor técnico, favor proceder con la gestión de inconsistencia en complementos validando recibo público ya que el complemento correcto es PISO 2. GESTIÓN REALIZADA POR CHAT EVA. DSGT</t>
  </si>
  <si>
    <t>21887885</t>
  </si>
  <si>
    <t>EC202605132321213293_2548</t>
  </si>
  <si>
    <t>Gina Paola Garc¿a Melendez</t>
  </si>
  <si>
    <t>1144210291</t>
  </si>
  <si>
    <t>CL   |72|E   |     |  |KR   |4|    |     |n 63 PIS 1 APT 1 APT 1</t>
  </si>
  <si>
    <t>-76.4958545</t>
  </si>
  <si>
    <t>3.49400798</t>
  </si>
  <si>
    <t>3147132482</t>
  </si>
  <si>
    <t>EC202605132321213293</t>
  </si>
  <si>
    <t>1143926192</t>
  </si>
  <si>
    <t>serialNumber:345760EE5DE0 ; WifiSSID:d89b646bd6a8 ; WifiPassword:f71852ae3b7e</t>
  </si>
  <si>
    <t>2026-05-14 16:38|1. Falla no AutenticacionParpadea led azul rapidoMARCA HGU. MitrastarMODELO HGU.GPT-2742GX4X5v6MAC HGU. 345760EE5DE0PLANTILLANUMERO DE ORDEN. EC202605132321213293NOMBRE TECNICO.JOHN LEDER PALACIOSNUMERO CONTACTO.3159176586CAI_ONT32000010202605140021154328814645PASSWORD ID. MU5MKJ2VVLSS3-67-09. Hilo 6RESUMEN DE FALLA. HGU no esta autenticando con luz rapida se hizo pruebas con otro modem y este no autentica . no autentica esta en la cto correspondiente en el hilo 6ya se reinicio y se quemo el pasword id asi como se probo con otromomdem y no autentica. |JOHN LEDER PALACIOS#</t>
  </si>
  <si>
    <t>2026-05-14 07:24|EVA-RESCATE BO Se realiza interacciÃ³n con la titular Gina Paola GarcÃ±a Melendez confirma datos correctos y recibe el servicio como viene en la orden. tipo de predio - CASA DE BARRIO pisos - 3 contadores - 3. Se procede a agendar para hoy jueves 14 de mayo jornada PM. SeÃ±or tÃ©cnico favor proceder con la gestiÃ³n de inconsistencia en complementos validando recibo pÃºblico ya que el complemento correcto es PISO 2. GESTIÃ“N REALIZADA POR CHAT EVA. DSGT|DAYANA STEFANIA GIL#2026-05-14 10:32|No contacto con tt no se validan datos ni direccion |YAICELEE GONZALEZ#</t>
  </si>
  <si>
    <t>17787360750580170</t>
  </si>
  <si>
    <t>CAI_ONT32000010202605140021154328814645</t>
  </si>
  <si>
    <t>&lt;XA_BROADBAND_DATA&gt;&lt;Velocidad&gt;921600&lt;/Velocidad&gt;&lt;TipoIP&gt;DINAMICA&lt;/TipoIP&gt;&lt;ADSL&gt;-&lt;/ADSL&gt;&lt;DireccionIPDSLAM&gt;10.37.53.250&lt;/DireccionIPDSLAM&gt;&lt;UsuarioAcceso&gt;AAF2512722204/ffa3167451ae&lt;/UsuarioAcceso&gt;&lt;Passwordid&gt;MU5MKJ2VVL&lt;/Passwordid&gt;&lt;TechType&gt;FIBRA&lt;/TechType&gt;&lt;OLTCode&gt;OH_VALALCGOD_I_7360&lt;/OLTCode&gt;&lt;OLTRack&gt;0&lt;/OLTRack&gt;&lt;OLTSubRack&gt;0&lt;/OLTSubRack&gt;&lt;OLTBoard&gt;0&lt;/OLTBoard&gt;&lt;OLTPort&gt;0&lt;/OLTPort&gt;&lt;PeSplitterSplitterCode&gt;SS3-67-09&lt;/PeSplitterSplitterCode&gt;&lt;PeTerminalEquipmentDistrCableCode&gt;0&lt;/PeTerminalEquipmentDistrCableCode&gt;&lt;PeTerminalEquipmentType&gt;6&lt;/PeTerminalEquipmentType&gt;&lt;PeTerminalEquipmentCode&gt;CHIMI-CT3/4-67-09&lt;/PeTerminalEquipmentCode&gt;&lt;PeTerminalEquipmentOpticalTerminalCode&gt;CHIMI-CT3/4-67-09&lt;/PeTerminalEquipmentOpticalTerminalCode&gt;&lt;PeTerminalEquipmentClientThreadId&gt;0&lt;/PeTerminalEquipmentClientThreadId&gt;&lt;PeTerminalEquipmentCtoFiberId&gt;6&lt;/PeTerminalEquipmentCtoFiberId&gt;&lt;/XA_BROADBAND_DATA&gt;</t>
  </si>
  <si>
    <t>21847734</t>
  </si>
  <si>
    <t>EC202605041851097804_9030</t>
  </si>
  <si>
    <t>valeria  reyes</t>
  </si>
  <si>
    <t>1084330572</t>
  </si>
  <si>
    <t>KR   |83|    |     |  |CL   |18|    |     |  12 APT 201</t>
  </si>
  <si>
    <t>-76.52647553</t>
  </si>
  <si>
    <t>3.3855094</t>
  </si>
  <si>
    <t>3182338230</t>
  </si>
  <si>
    <t>EC202605041851097804</t>
  </si>
  <si>
    <t>1144075162</t>
  </si>
  <si>
    <t>serialNumber:B014DF189FE0 ; WifiSSID:547ded0a759e ; WifiPassword:1ede343bed4e/serialNumber:2C968281AA30 ; WifiSSID:547ded0a759e ; WifiPassword:1ede343bed4e</t>
  </si>
  <si>
    <t>2026-05-05 12:41|Se realiza llamada a TT para confirmaciÃ³n d cita para instalaciÃ³n indicando que es para otro dÃ­a en horario AM hoy no puede atender.|DIEGO ALEJANDRO RIVERA#2026-05-05 12:42|Reagendamiento de cita. se va a realizar la llamada al cliente|App chatbot#2026-05-05 12:45|Reagendamiento de cita. no se logro contacto con el cliente|App chatbot#2026-05-07 11:31|ticket 139685|DIEGO ALEJANDRO RIVERA#2026-05-09 16:17|Ticket - 140982|DIEGO ALEJANDRO RIVERA#2026-05-12 11:43|Reagendamiento de cita. se va a realizar la llamada al cliente|App chatbot#2026-05-12 11:44|Reagendamiento de cita. se va a realizar la llamada al cliente|App chatbot#2026-05-12 11:47|Se visita predio se logra contacto con titular la cual indica que recibe en las horas de la tarde ya que de momento no hay energÃ­a en el sector|ANDRES FELIPE ARRECHEA#2026-05-12 11:47|Reagendamiento de cita. no se logro contacto con el cliente|App chatbot#</t>
  </si>
  <si>
    <t>2026-05-05 12:37|valeria reyes INDICA  QIE ATIENDE EL 06 MAYO |ALEJANDRA MARIA RAMOS#2026-05-08 10:20|Caso cerrado en SpeedySeguimiento Ticket - 139685|ESTEFANY SALAZAR#2026-05-11 14:12|AGENDAMIENTO_Torre_Incumplimiento_Contratista_se marca al 3182338230 contesta titular valeria  reyes  Se agenda para 2026-05-12 AM observacion llamar antes de ir 3182338230 permiten ingrespo a partir de las 8 am  Se valida datos correctos de la orden gestiona YINET AMAYA 11/5/2026 Go Contact|MARTHA YINET AMAYA#2026-05-11 15:42|Orden cuenta con material de DIEGO ALEJANDRO RIVERA.|ESTEFANY SALAZAR#2026-05-12 18:50|Se valida orden con supervisor y sigue presentando problemas de sincronismo  se solicita analista programar visita en conjunto para validar servicio|SAMUEL HENAO#</t>
  </si>
  <si>
    <t>17779388350290117</t>
  </si>
  <si>
    <t>CAI_ONT32000010202605041853555281486684</t>
  </si>
  <si>
    <t>&lt;XA_BROADBAND_DATA&gt;&lt;Velocidad&gt;921600&lt;/Velocidad&gt;&lt;TipoIP&gt;DINAMICA&lt;/TipoIP&gt;&lt;ADSL&gt;-&lt;/ADSL&gt;&lt;DireccionIPDSLAM&gt;10.37.55.98&lt;/DireccionIPDSLAM&gt;&lt;UsuarioAcceso&gt;AAF2512696177/eab4dfb60422&lt;/UsuarioAcceso&gt;&lt;Passwordid&gt;6R94VKKI2I&lt;/Passwordid&gt;&lt;TechType&gt;FIBRA&lt;/TechType&gt;&lt;OLTCode&gt;OH_VALALMNEE_I_7360&lt;/OLTCode&gt;&lt;OLTRack&gt;0&lt;/OLTRack&gt;&lt;OLTSubRack&gt;0&lt;/OLTSubRack&gt;&lt;OLTBoard&gt;0&lt;/OLTBoard&gt;&lt;OLTPort&gt;0&lt;/OLTPort&gt;&lt;PeSplitterSplitterCode&gt;SS8-42-02&lt;/PeSplitterSplitterCode&gt;&lt;PeTerminalEquipmentDistrCableCode&gt;0&lt;/PeTerminalEquipmentDistrCableCode&gt;&lt;PeTerminalEquipmentType&gt;6&lt;/PeTerminalEquipmentType&gt;&lt;PeTerminalEquipmentCode&gt;MAKRO-CT7/8-43/42-02&lt;/PeTerminalEquipmentCode&gt;&lt;PeTerminalEquipmentOpticalTerminalCode&gt;MAKRO-CT7/8-43/42-02&lt;/PeTerminalEquipmentOpticalTerminalCode&gt;&lt;PeTerminalEquipmentClientThreadId&gt;0&lt;/PeTerminalEquipmentClientThreadId&gt;&lt;PeTerminalEquipmentCtoFiberId&gt;5&lt;/PeTerminalEquipmentCtoFiberId&gt;&lt;/XA_BROADBAND_DATA&gt;</t>
  </si>
  <si>
    <t>21861093</t>
  </si>
  <si>
    <t>FS202605071313303301_1699</t>
  </si>
  <si>
    <t>MAYRA ALEJANDRA GARCIA PE¿A</t>
  </si>
  <si>
    <t>1007147229</t>
  </si>
  <si>
    <t>CL   |2|    |     |  |DG   |37|    |     | 21 APT 608</t>
  </si>
  <si>
    <t>-76.5487305</t>
  </si>
  <si>
    <t>3.42945237</t>
  </si>
  <si>
    <t>3185360528</t>
  </si>
  <si>
    <t>OH_VALALTAMB_I_7360</t>
  </si>
  <si>
    <t>FS202605071313303301</t>
  </si>
  <si>
    <t>83222414</t>
  </si>
  <si>
    <t>2026-05-08 09:07|Se  3ncuentra PC saturada se realiza inventario con parte de gestiÃ³n y hay un Hilo conectado 3l Hilo dos que es el puerto donde se va ah realizar la istalacion.ese Hilo tiene marquilla como administraciÃ³n ese queda conectado sobre el Hilo 3 nos indica la parte de inventario y queda libre l dos que es el puerto dond3 se va ah realizar la istalacion hacia el apartamento 608 .activo 7 hilos cundo se realiza el inventario nos indica gestiÃ³n ok|DEIBY SILVA#2026-05-08 09:30|Se realiza inventario ala PC 1-98-01 con parte de gestiÃ³n le aparece 7 activo pero sobre y sobre el puerto 2 aparece un Hilo conectado que dice apartamento 605 y no hay nadie en apartamentos de gestiÃ³n se comunica con el analista dilan loboa indicando que noce puede dejar desconectado ese Hilo ya que no aparece los datos del usuario del apartamento 605 en sistema|DEIBY SILVA#2026-05-08 09:49|AnÃ¡lista dilan lovoa autoriza suspender orden por PC saturada |DEIBY SILVA#</t>
  </si>
  <si>
    <t>17781776650450157</t>
  </si>
  <si>
    <t>CAI_ONT32000010202605071314255995956258</t>
  </si>
  <si>
    <t>&lt;XA_BROADBAND_DATA&gt;&lt;Velocidad&gt;921600&lt;/Velocidad&gt;&lt;TipoIP&gt;DINAMICA&lt;/TipoIP&gt;&lt;ADSL&gt;-&lt;/ADSL&gt;&lt;DireccionIPDSLAM&gt;10.37.53.82&lt;/DireccionIPDSLAM&gt;&lt;UsuarioAcceso&gt;AAF2512704897/3d3057078771&lt;/UsuarioAcceso&gt;&lt;Passwordid&gt;IM22IUUE44&lt;/Passwordid&gt;&lt;TechType&gt;FIBRA&lt;/TechType&gt;&lt;OLTCode&gt;OH_VALALTAMB_I_7360&lt;/OLTCode&gt;&lt;OLTRack&gt;0&lt;/OLTRack&gt;&lt;OLTSubRack&gt;0&lt;/OLTSubRack&gt;&lt;OLTBoard&gt;0&lt;/OLTBoard&gt;&lt;OLTPort&gt;0&lt;/OLTPort&gt;&lt;PeSplitterSplitterCode&gt;SS1-98-01&lt;/PeSplitterSplitterCode&gt;&lt;PeTerminalEquipmentDistrCableCode&gt;0&lt;/PeTerminalEquipmentDistrCableCode&gt;&lt;PeTerminalEquipmentType&gt;6&lt;/PeTerminalEquipmentType&gt;&lt;PeTerminalEquipmentCode&gt;TEQUE-PC1-98-01&lt;/PeTerminalEquipmentCode&gt;&lt;PeTerminalEquipmentOpticalTerminalCode&gt;TEQUE-PC1-98-01&lt;/PeTerminalEquipmentOpticalTerminalCode&gt;&lt;PeTerminalEquipmentClientThreadId&gt;0&lt;/PeTerminalEquipmentClientThreadId&gt;&lt;PeTerminalEquipmentCtoFiberId&gt;2&lt;/PeTerminalEquipmentCtoFiberId&gt;&lt;/XA_BROADBAND_DATA&gt;</t>
  </si>
  <si>
    <t>21833353</t>
  </si>
  <si>
    <t>FS202604301002231376_5386</t>
  </si>
  <si>
    <t>Pendiente vias BA o LB.</t>
  </si>
  <si>
    <t>Contratista solicita posponer para : 06/05/2026 PM - Fecha inicial de la orden : 06/05/2026 AM - Formulario CONTRATISTA - Gestiona Karol Molano 06/05/2026 null</t>
  </si>
  <si>
    <t>PAULA ANDREA NU¿EZ FIGUEROA</t>
  </si>
  <si>
    <t>1143877048</t>
  </si>
  <si>
    <t>3137979181</t>
  </si>
  <si>
    <t>KR   |92|    |     |  |CL   |45|    |     | 160 TOR A APT 303 APT 303</t>
  </si>
  <si>
    <t>-76.51713673</t>
  </si>
  <si>
    <t>3.3759663</t>
  </si>
  <si>
    <t>FS202604301002231376</t>
  </si>
  <si>
    <t>1234188446</t>
  </si>
  <si>
    <t>2026-05-04 08:20|Se evidencia orden sin viasUsuario reagenda orden para el martes en pm|RONALD ANDRES CUERO#2026-05-04 08:20|Reagendamiento de cita. inicio de flujo|App chatbot#2026-05-04 08:22|Reagendamiento de cita. se va a realizar la llamada al cliente|App chatbot#2026-05-04 08:24|04-05-2026 08 24Cliente solicita reagendar. No se envÃ­a SMS de reagendamiento dado el link no viene en la orden|App chatbot#2026-05-04 08:25|Reagendamiento de cita. no se logro contacto con el cliente|App chatbot#</t>
  </si>
  <si>
    <t>2026-05-04 07:52|PAULA ANDREA NUÃ±EZ FIGUEROA 3137979181 usuaria confirma visita para el dia de hoy en am |CLARITZA ALIED NOGUERA#2026-05-04 08:56|Se llama tt no responde no se confirma datos|PATRICIA ANDREA RAMIREZ#</t>
  </si>
  <si>
    <t>17775614500260135</t>
  </si>
  <si>
    <t>CAI_ONT32000010202604301004106811382769</t>
  </si>
  <si>
    <t>&lt;XA_BROADBAND_DATA&gt;&lt;Velocidad&gt;921600&lt;/Velocidad&gt;&lt;TipoIP&gt;dinamica&lt;/TipoIP&gt;&lt;Puerto/&gt;&lt;POTS/&gt;&lt;ADSL&gt;-&lt;/ADSL&gt;&lt;DireccionIPWAN/&gt;&lt;DireccionIPLAN/&gt;&lt;MascaraLAN/&gt;&lt;Frame/&gt;&lt;Slot/&gt;&lt;Rack/&gt;&lt;Subrack/&gt;&lt;VpiVciCliente&gt;/&lt;/VpiVciCliente&gt;&lt;UsuarioAcceso&gt;AAF2512688396/5532d575b67e&lt;/UsuarioAcceso&gt;&lt;Passwordid/&gt;&lt;TechType&gt;FIBRA&lt;/TechType&gt;&lt;OLTCode/&gt;&lt;OLTRack/&gt;&lt;OLTSubRack/&gt;&lt;OLTBoard/&gt;&lt;OLTPort/&gt;&lt;PeSplitterSplitterCode/&gt;&lt;PeTerminalEquipmentDistrCableCode&gt;0&lt;/PeTerminalEquipmentDistrCableCode&gt;&lt;PeTerminalEquipmentDistrLateralCableCode/&gt;&lt;PeTerminalEquipmentType&gt;6&lt;/PeTerminalEquipmentType&gt;&lt;PeTerminalEquipmentCode/&gt;&lt;PeTerminalEquipmentAddress/&gt;&lt;PeTerminalEquipmentOpticalTerminalCode/&gt;&lt;PeTerminalEquipmentClientThreadId&gt;0&lt;/PeTerminalEquipmentClientThreadId&gt;&lt;PeTerminalEquipmentCtoFiberId/&gt;&lt;MediaTypeLastMileOld/&gt;&lt;HSIAccessPortTypeOld/&gt;&lt;RFS_LAST_MILE_Modified_New/&gt;&lt;RFS_ACCESS_PORT_Modified_New&gt;true&lt;/RFS_ACCESS_PORT_Modified_New&gt;&lt;/XA_BROADBAND_DATA&gt;</t>
  </si>
  <si>
    <t>AGENDAMIENTO_se marca al 3137058770 contesta titular JINNY LEITON PANTOJA  Se agenda para 2026-05-13 AM observacion cliente con intención de cancelar el servicio, técnico llamar antes de ir Se valida datos correctos de la orden gestiona Libardo Rivera 12/5/2026 Go Contact</t>
  </si>
  <si>
    <t>21837649</t>
  </si>
  <si>
    <t>FS202605010916551607_6341</t>
  </si>
  <si>
    <t>Contratista solicita posponer para : 11/05/2026 PM - Fecha inicial de la orden : 09/05/2026 PM - Formulario CONTRATISTA - Gestiona Katherin Gutierrez 11/05/2026 null</t>
  </si>
  <si>
    <t>JINNY LEITON PANTOJA</t>
  </si>
  <si>
    <t>1004635491</t>
  </si>
  <si>
    <t>KR   |91|    |     |  |CL   |28|    |     | 35</t>
  </si>
  <si>
    <t>-76.5229202</t>
  </si>
  <si>
    <t>3.37719143</t>
  </si>
  <si>
    <t>3137058770</t>
  </si>
  <si>
    <t>FS202605010916551607</t>
  </si>
  <si>
    <t>87943816</t>
  </si>
  <si>
    <t>serialNumber:4448B9705690 ; WifiSSID:2c37a65f1eee ; WifiPassword:811092c2ecd3</t>
  </si>
  <si>
    <t>2026-05-04 16:55|Se instala solo internet servicio ok resive  titular sedejatodo apeticion del. CLiente sin novedad|JUAN JOSE CASTILLO#2026-05-04 18:23|Sesuspende orden con problema de autenticaciÃ³n canales alterno no contestan 40 minutos enlinea y nodan respuesta se suspende yseretoma el dÃ­a de maÃ±ana|JUAN JOSE CASTILLO#2026-05-13 11:20|Se cancela orden usuario no desea el servicio se llega aprendiÃ³ moden no sincroniza se escala 4 veces y nodan respuesta positiva cliente aburrida orden se cancela no dieron solucion|JUAN JOSE CASTILLO#2026-05-13 11:26|13-05-2026 11 26Gestion quiebre. Inicio de Flujo.|App chatbot#</t>
  </si>
  <si>
    <t>2026-05-05 15:58|Caso abierto en SpeedySeguimiento Ticket - 138410|ESTEFANY SALAZAR#2026-05-06 10:06|Caso cerrado en Speedy Seguimiento Ticket - 138410|ESTEFANY SALAZAR#2026-05-08 10:00|Caso cerrado en SpeedySeguimiento Ticket - 139434|ESTEFANY SALAZAR#2026-05-11 15:38|Caso abierto en SpeedySeguimiento Ticket - 141651|ESTEFANY SALAZAR#2026-05-12 15:53|AGENDAMIENTO_se marca al 3137058770 contesta titular JINNY LEITON PANTOJA  Se agenda para 2026-05-13 AM observacion cliente con intenciÃ³n de cancelar el servicio tÃ©cnico llamar antes de ir Se valida datos correctos de la orden gestiona Libardo Rivera 12/5/2026 Go Contact|LIBARDO ANTONIO RIVERA#2026-05-12 16:31|Caso cerrado en SpeedySeguimiento Ticket - 141651|ESTEFANY SALAZAR#2026-05-12 16:36|Orden con material de JUAN JOSE CASTILLO.|ESTEFANY SALAZAR#</t>
  </si>
  <si>
    <t>17776452050320110</t>
  </si>
  <si>
    <t>CAI_ONT32000010202605010920057523171694</t>
  </si>
  <si>
    <t>&lt;XA_BROADBAND_DATA&gt;&lt;Velocidad&gt;921600&lt;/Velocidad&gt;&lt;TipoIP&gt;DINAMICA&lt;/TipoIP&gt;&lt;ADSL&gt;-&lt;/ADSL&gt;&lt;DireccionIPDSLAM&gt;10.37.55.74&lt;/DireccionIPDSLAM&gt;&lt;UsuarioAcceso&gt;AAF2512690898/f1b2365d57a5&lt;/UsuarioAcceso&gt;&lt;Passwordid&gt;ATCT48KL7D&lt;/Passwordid&gt;&lt;TechType&gt;FIBRA&lt;/TechType&gt;&lt;OLTCode&gt;OH_VALALVILG_I_7360&lt;/OLTCode&gt;&lt;OLTRack&gt;0&lt;/OLTRack&gt;&lt;OLTSubRack&gt;0&lt;/OLTSubRack&gt;&lt;OLTBoard&gt;0&lt;/OLTBoard&gt;&lt;OLTPort&gt;0&lt;/OLTPort&gt;&lt;PeSplitterSplitterCode&gt;SS5-60-03&lt;/PeSplitterSplitterCode&gt;&lt;PeTerminalEquipmentDistrCableCode&gt;0&lt;/PeTerminalEquipmentDistrCableCode&gt;&lt;PeTerminalEquipmentType&gt;6&lt;/PeTerminalEquipmentType&gt;&lt;PeTerminalEquipmentCode&gt;VLILI-CT3-51/5-60-03&lt;/PeTerminalEquipmentCode&gt;&lt;PeTerminalEquipmentOpticalTerminalCode&gt;VLILI-CT3-51/5-60-03&lt;/PeTerminalEquipmentOpticalTerminalCode&gt;&lt;PeTerminalEquipmentClientThreadId&gt;0&lt;/PeTerminalEquipmentClientThreadId&gt;&lt;PeTerminalEquipmentCtoFiberId&gt;3&lt;/PeTerminalEquipmentCtoFiberId&gt;&lt;/XA_BROADBAND_DATA&gt;</t>
  </si>
  <si>
    <t>21843463</t>
  </si>
  <si>
    <t>FS202605040840511909_0998</t>
  </si>
  <si>
    <t>6023914629</t>
  </si>
  <si>
    <t>IPVT:640003797316</t>
  </si>
  <si>
    <t>MARIA TERESA SABIN GARCES CRUZ</t>
  </si>
  <si>
    <t>29096263</t>
  </si>
  <si>
    <t>8930892</t>
  </si>
  <si>
    <t>23700237</t>
  </si>
  <si>
    <t>KR   |2|    |     |  |CL   |11|    |     |o 30</t>
  </si>
  <si>
    <t>-76.55214156</t>
  </si>
  <si>
    <t>3.45070957</t>
  </si>
  <si>
    <t>3154764947</t>
  </si>
  <si>
    <t>FS202605040840511909</t>
  </si>
  <si>
    <t>1007907846</t>
  </si>
  <si>
    <t>serialNumber:A08A06AD4880 ; WifiSSID:84f0ccbc90bf ; WifiPassword:84f0ccbc90bf/serialNumber:CCEDDC21A358 ; WifiSSID:84f0ccbc90bf ; WifiPassword:84f0ccbc90bf</t>
  </si>
  <si>
    <t>serialNumber:231830316383 ; WifiSSID: ; WifiPassword:/serialNumber:231956017685 ; WifiSSID: ; WifiPassword:</t>
  </si>
  <si>
    <t>2026-05-05 13:33|Se habla con tt y solicita reagendar para maÃ±ana 6 mayo en horario AM |STEVEN VARELA#2026-05-05 13:37|Reagendamiento de cita. se va a realizar la llamada al cliente|App chatbot#2026-05-05 13:42|Reagendamiento de cita. no se logro contacto con el cliente|App chatbot#2026-05-06 15:10|Cliente informa que ya no puede atender y que lp desea para maÃ±ana 2pm ser puntual |OSCAR MINA#2026-05-06 15:25|Reagendamiento de cita. se va a realizar la llamada al cliente|App chatbot#2026-05-06 15:28|06-05-2026 15 28Cliente solicita reagendar. No se envÃ­a SMS de reagendamiento dado el link no viene en la orden|App chatbot#2026-05-06 15:29|Reagendamiento de cita. no se logro contacto con el cliente|App chatbot#2026-05-11 09:45|Reporte de daÃ±o masivo. Inicio de flujo|App chatbot#2026-05-11 09:47|Reporte de daÃ±o masivo. Inicio de flujo|App chatbot#2026-05-11 10:33|Se suspende orden requiere precalificaciÃ³n se escala con el supervisor Jhon calero |MARIO ANGEL MORENO#2026-05-13 13:48|Se llega previo Se confirma con la titular y la hija para atenciÃ³n de la orden se procede a hacer instalaciÃ³n con autorizaciÃ³n de la hija de la titular seÃ±ora adulta mayor sale hacer una diligencia personal se le explica a la hija Por dÃ³nde va a quedar todo el cableado ya que el mÃ³dem dijo que lo pusiÃ©ramos en el segundo piso y uno de los decos iba para el primer piso la comunicaciÃ³n del segundo piso al primero va por encima del techo llega titular adulta mayor E indica que no quiere cables por encima del techo indica que que le recojamos todo el trabajo que se hizo se procede a suspender la orden Ya que usuaria no desea cable|MARIO ANGEL MORENO#2026-05-13 14:14|13-05-2026 14 14Gestion quiebre. Inicio de Flujo.|App chatbot#2026-05-13 14:14|13-05-2026 14 14Gestion quiebre. Inicio de Flujo.|App chatbot#2026-05-13 14:16|13-05-2026 14 16Gestion quiebre. Inicio de Flujo.|App chatbot#2026-05-13 14:24|13-05-2026 14 24Gestion quiebre. Inicio de Flujo.|App chatbot#2026-05-14 08:58|Se da a la espera a supervisor calero que va hacer validaciÃ³n de la instalaciÃ³n |MARIO ANGEL MORENO#2026-05-14 09:44|14-05-2026 09 44Gestion quiebre. Inicio de Flujo.|App chatbot#2026-05-14 10:06|Incumplimiento de cita. inicio de flujo|App chatbot#2026-05-14 10:08|Incumplimiento de cita. inicio de flujo|App chatbot#</t>
  </si>
  <si>
    <t>2026-05-07 10:03|3154764947 se habla con el titular indica que nos puede atender el dÃ­a de hoy jornada pm se validan datos y direcciÃ³n ok|ANGELICA JULIETH TORRES#2026-05-12 16:03|Volver a escalar la orden para crear el formulario.|ESTEFANY SALAZAR#2026-05-13 10:22|Se llama tt no responde no se confirma datos|PATRICIA ANDREA RAMIREZ#2026-05-14 09:07|Se llama tt no responde no se confirma datos|PATRICIA ANDREA RAMIREZ#</t>
  </si>
  <si>
    <t>17779021000290587</t>
  </si>
  <si>
    <t>CAI_ONT22000010202605040841402540500853</t>
  </si>
  <si>
    <t>&lt;XA_BROADBAND_DATA&gt;&lt;Velocidad&gt;921600&lt;/Velocidad&gt;&lt;TipoIP&gt;DINAMICA&lt;/TipoIP&gt;&lt;ADSL&gt;-&lt;/ADSL&gt;&lt;DireccionIPDSLAM&gt;10.37.55.246&lt;/DireccionIPDSLAM&gt;&lt;UsuarioAcceso&gt;AAF2512694088/9bd04ba762b3&lt;/UsuarioAcceso&gt;&lt;Passwordid&gt;VIAFO3VU5F&lt;/Passwordid&gt;&lt;TechType&gt;FIBRA&lt;/TechType&gt;&lt;OLTCode&gt;OH_VALALSICI_I_7360&lt;/OLTCode&gt;&lt;OLTRack&gt;0&lt;/OLTRack&gt;&lt;OLTSubRack&gt;0&lt;/OLTSubRack&gt;&lt;OLTBoard&gt;0&lt;/OLTBoard&gt;&lt;OLTPort&gt;0&lt;/OLTPort&gt;&lt;PeSplitterSplitterCode&gt;SS5-11-01&lt;/PeSplitterSplitterCode&gt;&lt;PeTerminalEquipmentDistrCableCode&gt;0&lt;/PeTerminalEquipmentDistrCableCode&gt;&lt;PeTerminalEquipmentType&gt;6&lt;/PeTerminalEquipmentType&gt;&lt;PeTerminalEquipmentCode&gt;STMON-CT5-11/5-13-01&lt;/PeTerminalEquipmentCode&gt;&lt;PeTerminalEquipmentOpticalTerminalCode&gt;STMON-CT5-11/5-13-01&lt;/PeTerminalEquipmentOpticalTerminalCode&gt;&lt;PeTerminalEquipmentClientThreadId&gt;0&lt;/PeTerminalEquipmentClientThreadId&gt;&lt;PeTerminalEquipmentCtoFiberId&gt;4&lt;/PeTerminalEquipmentCtoFiberId&gt;&lt;/XA_BROADBAND_DATA&gt;</t>
  </si>
  <si>
    <t>SE AGENDA SEGUN SOLICITUD EN LA LLAMADA AL CLIENTE; GESTIONA ANA LOPEZ  13/05/2026. CLIENTE INDICA QUE SOLO ES POSIBLE A LAS 4PM. POR TEMAS LABORALES ANTES NO HAY NADIE EN EL PREDIO.</t>
  </si>
  <si>
    <t>21861459</t>
  </si>
  <si>
    <t>FS202605071414233320_3035</t>
  </si>
  <si>
    <t>LUIS EDUARDO VELEZ CADENA</t>
  </si>
  <si>
    <t>1113039192</t>
  </si>
  <si>
    <t>022265619</t>
  </si>
  <si>
    <t>22265619</t>
  </si>
  <si>
    <t>KR   |96|A   |     |  |CL   |42|    |     | 56</t>
  </si>
  <si>
    <t>-76.519943</t>
  </si>
  <si>
    <t>3.37242181</t>
  </si>
  <si>
    <t>3153695851</t>
  </si>
  <si>
    <t>FS202605071414233320</t>
  </si>
  <si>
    <t>1113530350</t>
  </si>
  <si>
    <t>2026-05-08 14:53|casa en renodelcion no hay tuberi apara ingresar al predio en proceso de colocar tuberia de 1/2 pulgada. |HECTOR LEONARDO TABARES#2026-05-08 14:54|Reagendamiento de cita. se va a realizar la llamada al cliente|App chatbot#2026-05-08 14:58|Reagendamiento de cita. Cliente no respondio la llamada IVR|App chatbot#2026-05-08 14:58|Reagendamiento de cita. no se logro contacto con el cliente|App chatbot#2026-05-09 14:33|Se llama al cliente indica que no puede atender el dÃ­a de hoy pide reprogramar vista para el dÃ­a lunes alas 3 pm |HECTOR FABIO GONZALES#2026-05-09 14:51|Reagendamiento de cita. se va a realizar la llamada al cliente|App chatbot#2026-05-09 14:53|Reagendamiento de cita. no se logro contacto con el cliente|App chatbot#2026-05-14 16:17|Se llega al predio se realiza validaciÃ³n tÃ©cnica se evidencia que el predio aÃºn se encuentra en remodelaciÃ³n que la dudterÃ­a que comunica desde afuera hacia adentro se encuentra tapada con la remodelaciÃ³n se evidencia que el titular ya estÃ¡ mandando hacer el dudto que ingresa al predio el cual estÃ¡ a mitad de camino en terminal se le pregunta al titular para cuÃ¡ndo ya tiene todo terminado el cual informa que aproximadamente dentro de dos semanas|DANIEL ESTIVEN CUELLAR#2026-05-14 16:35|14-05-2026 16 35Gestion quiebre. Inicio de Flujo.|App chatbot#</t>
  </si>
  <si>
    <t>2026-05-08 10:11|3153695851 SE MARCA EN REPETIDAS OCASIONES NO SE LOGRA CONTACTO CON EL TITULAR |ANGELICA JULIETH TORRES#2026-05-08 10:41|SE HACE CAMBIO DE FRANJA PM|ANGELICA JULIETH TORRES#2026-05-08 15:39|AGENDAMIENTO_Torre_se marca al 3153695851 contesta titular LUIS EDUARDO VELEZ CADENA  Se agenda para 2026-05-11 PM observacion casa de barrio a las 4 30pm llamar antes de ir  Se valida datos correctos de la orden gestiona Stella Fajardo Afanador 8/5/2026 Go Contact|STELLA FAJARDO#2026-05-10 08:22|AGENDAMIENTO_se marca al 3153695851 contesta titular LUIS EDUARDO VELEZ CADENA.  Se agenda para 2026-05-11 PM observacion telÃ©fonos de contacto_ 3153695851. titular solicita el favor de llegar a las 4.00 pm si es posible. Se valida datos correctos de la orden gestiona Mario Garcia. 10/5/2026 Go Contact.|MARIO GUSTAVO GARCIA#2026-05-14 10:35|Se llama tt sus datos y direccion estan ok y recibe el dia de hoy en PM |YAICELEE GONZALEZ#2026-05-14 16:20|Se valida con el usuario y nos informa que debe hacer obra de ducteria para conectar la casa al poste por lo cual decide reagendar la orden para dentro de unas semanas |JOHAN ESTEBAN MUNOZ#</t>
  </si>
  <si>
    <t>17781813000510162</t>
  </si>
  <si>
    <t>CAI_ONT32000010202605071415003418670749</t>
  </si>
  <si>
    <t>&lt;XA_BROADBAND_DATA&gt;&lt;Velocidad&gt;921600&lt;/Velocidad&gt;&lt;TipoIP&gt;DINAMICA&lt;/TipoIP&gt;&lt;ADSL&gt;-&lt;/ADSL&gt;&lt;DireccionIPDSLAM&gt;10.37.55.74&lt;/DireccionIPDSLAM&gt;&lt;UsuarioAcceso&gt;AAF2512705178/e8b1510e8a72&lt;/UsuarioAcceso&gt;&lt;Passwordid&gt;JTKVGA8OQM&lt;/Passwordid&gt;&lt;TechType&gt;FIBRA&lt;/TechType&gt;&lt;OLTCode&gt;OH_VALALVILG_I_7360&lt;/OLTCode&gt;&lt;OLTRack&gt;0&lt;/OLTRack&gt;&lt;OLTSubRack&gt;0&lt;/OLTSubRack&gt;&lt;OLTBoard&gt;0&lt;/OLTBoard&gt;&lt;OLTPort&gt;0&lt;/OLTPort&gt;&lt;PeSplitterSplitterCode&gt;SS1-91-03&lt;/PeSplitterSplitterCode&gt;&lt;PeTerminalEquipmentDistrCableCode&gt;0&lt;/PeTerminalEquipmentDistrCableCode&gt;&lt;PeTerminalEquipmentType&gt;6&lt;/PeTerminalEquipmentType&gt;&lt;PeTerminalEquipmentCode&gt;VLILI-CT1-91-03&lt;/PeTerminalEquipmentCode&gt;&lt;PeTerminalEquipmentOpticalTerminalCode&gt;VLILI-CT1-91-03&lt;/PeTerminalEquipmentOpticalTerminalCode&gt;&lt;PeTerminalEquipmentClientThreadId&gt;0&lt;/PeTerminalEquipmentClientThreadId&gt;&lt;PeTerminalEquipmentCtoFiberId&gt;7&lt;/PeTerminalEquipmentCtoFiberId&gt;&lt;/XA_BROADBAND_DATA&gt;</t>
  </si>
  <si>
    <t>21850286</t>
  </si>
  <si>
    <t>FS202605051241311410_3140</t>
  </si>
  <si>
    <t>Contratista solicita adelantar - Pendiente - Formulario CONTRATISTA - Gestiona Karol Molano 11/05/2026 null</t>
  </si>
  <si>
    <t>9402270030</t>
  </si>
  <si>
    <t>NATALIE VARELA</t>
  </si>
  <si>
    <t>29685295</t>
  </si>
  <si>
    <t>KR   |27|    |     |  |CL   |57|    |     | 16 APT 202</t>
  </si>
  <si>
    <t>-76.29203854</t>
  </si>
  <si>
    <t>3.54844389</t>
  </si>
  <si>
    <t>94322990</t>
  </si>
  <si>
    <t>2026-05-06 16:30|DaÃ±o en cto Puerto asignado en -31 se reporta por soporte tÃ©cnico para escalar por reporte masivo no responde la aplicaciÃ³n se valida con supervisiÃ³n Luis ospina que no funciona la aplicaciÃ³n para escalar el cual manifiesta que el ingeniero encargado de reporte masivo autoriza suspensiÃ³n del servicio se cargan imÃ¡genes de la CTO y pantallazo de la aplicaciÃ³n donde se muestra que tienes falla|JHON JAIRO HERRERA#2026-05-12 08:45|DaÃ±o en cto Puerto asignado en -31 se reporta por soporte tÃ©cnico para escalar por reporte masivo no responde la aplicaciÃ³n se valida con supervisiÃ³n Luis ospina que no funciona la aplicaciÃ³n para escalar el cual manifiesta que el ingeniero encargado de reporte masivo autoriza suspensiÃ³n del servicio se cargan imÃ¡genes de la CTO y pantallazo de la aplicaciÃ³n donde se muestra que tiene fallas|JHON JAIRO HERRERA#2026-05-12 08:47|Reporte de daÃ±o masivo. Inicio de flujo|App chatbot#2026-05-12 08:50|Reporte de daÃ±o masivo. Inicio de flujo|App chatbot#2026-05-12 08:55|Reporte de daÃ±o masivo. Inicio de flujo|App chatbot#2026-05-12 08:56|Reporte de daÃ±o masivo. Inicio de flujo|App chatbot#2026-05-12 08:57|Reporte de daÃ±o masivo. Inicio de flujo|App chatbot#2026-05-12 08:57|Reporte de daÃ±o masivo. Inicio de flujo|App chatbot#2026-05-12 09:00|Reporte de daÃ±o masivo. Inicio de flujo|App chatbot#</t>
  </si>
  <si>
    <t>2026-05-06 11:27|usuario atiende despuÃ©s de las 3 PM |ISABELA MAZUERA#2026-05-06 11:45|Se le escribe a tt por via de whatsapp sus datos y direccion estan ok y recibe el dia de hoy depuse de 3 |YAICELEE GONZALEZ#2026-05-11 15:17|Se rechaza No se cuenta con el registro fotogrÃ¡fico con fecha actual 11/05/2026 en la que se generÃ³ el reporte por parte de la EECC YESID GARCÃA|LEIDY JAZMIN RINCON#2026-05-11 16:31|Validar potencia en la cto si no se puede hacer la orden escalar por TecniApp y realizar el formulario si sale error informar al despachador para enviar correo al Cope.|ESTEFANY SALAZAR#</t>
  </si>
  <si>
    <t>17780029600440415</t>
  </si>
  <si>
    <t>CAI_32000010202605051242408017055162</t>
  </si>
  <si>
    <t>&lt;XA_BROADBAND_DATA&gt;&lt;Velocidad&gt;921600&lt;/Velocidad&gt;&lt;TipoIP&gt;DINAMICA&lt;/TipoIP&gt;&lt;ADSL&gt;-&lt;/ADSL&gt;&lt;DireccionIPDSLAM&gt;10.37.80.166&lt;/DireccionIPDSLAM&gt;&lt;UsuarioAcceso&gt;AAF2512698138/1239f6d7cbd6&lt;/UsuarioAcceso&gt;&lt;Passwordid&gt;IGO2ENAF3F&lt;/Passwordid&gt;&lt;TechType&gt;FIBRA&lt;/TechType&gt;&lt;OLTCode&gt;OH_VALHIPIRC_I_5800_Palmira_Centro_3&lt;/OLTCode&gt;&lt;OLTRack&gt;3&lt;/OLTRack&gt;&lt;OLTSubRack&gt;34&lt;/OLTSubRack&gt;&lt;OLTBoard&gt;7&lt;/OLTBoard&gt;&lt;OLTPort&gt;3&lt;/OLTPort&gt;&lt;PeSplitterSplitterCode&gt;SS5-43-04&lt;/PeSplitterSplitterCode&gt;&lt;PeTerminalEquipmentDistrCableCode&gt;GT5-43-04&lt;/PeTerminalEquipmentDistrCableCode&gt;&lt;PeTerminalEquipmentType&gt;6&lt;/PeTerminalEquipmentType&gt;&lt;PeTerminalEquipmentCode&gt;CT5-43-04&lt;/PeTerminalEquipmentCode&gt;&lt;PeTerminalEquipmentOpticalTerminalCode&gt;CT5-43-04&lt;/PeTerminalEquipmentOpticalTerminalCode&gt;&lt;PeTerminalEquipmentClientThreadId&gt;34&lt;/PeTerminalEquipmentClientThreadId&gt;&lt;PeTerminalEquipmentCtoFiberId&gt;5&lt;/PeTerminalEquipmentCtoFiberId&gt;&lt;/XA_BROADBAND_DATA&gt;</t>
  </si>
  <si>
    <t>21879605</t>
  </si>
  <si>
    <t>FS202605121204150098_0793</t>
  </si>
  <si>
    <t>ANDERSON GARCIA VELANDIA</t>
  </si>
  <si>
    <t>1005706613</t>
  </si>
  <si>
    <t>3186175018</t>
  </si>
  <si>
    <t>KR   |67|    |     |  |CL   |42|    |     | 47</t>
  </si>
  <si>
    <t>-76.51725847</t>
  </si>
  <si>
    <t>3.39521044</t>
  </si>
  <si>
    <t>3165383511</t>
  </si>
  <si>
    <t>FS202605121204150098</t>
  </si>
  <si>
    <t>2026-05-13 09:42|Se consigue CTO asignada 1-11-4 en la otra cuadra se busca viabilidad pero no se encuentra viabilidad se valÃ­a CTO viable para la instalaciÃ³n 6-25-04/5-114-04|IVAN FERNANDO PAZ#</t>
  </si>
  <si>
    <t>17786055050750648</t>
  </si>
  <si>
    <t>CAI_ONT32000010202605121205051356031356</t>
  </si>
  <si>
    <t>&lt;XA_BROADBAND_DATA&gt;&lt;Velocidad&gt;921600&lt;/Velocidad&gt;&lt;TipoIP&gt;DINAMICA&lt;/TipoIP&gt;&lt;ADSL&gt;-&lt;/ADSL&gt;&lt;DireccionIPDSLAM&gt;10.37.55.70&lt;/DireccionIPDSLAM&gt;&lt;UsuarioAcceso&gt;AAF2512716442/ba27f6964eda&lt;/UsuarioAcceso&gt;&lt;Passwordid&gt;JECTS60LHE&lt;/Passwordid&gt;&lt;TechType&gt;FIBRA&lt;/TechType&gt;&lt;OLTCode&gt;OH_VALALVILF_I_7360&lt;/OLTCode&gt;&lt;OLTRack&gt;0&lt;/OLTRack&gt;&lt;OLTSubRack&gt;0&lt;/OLTSubRack&gt;&lt;OLTBoard&gt;0&lt;/OLTBoard&gt;&lt;OLTPort&gt;0&lt;/OLTPort&gt;&lt;PeSplitterSplitterCode&gt;SS1-11-04&lt;/PeSplitterSplitterCode&gt;&lt;PeTerminalEquipmentDistrCableCode&gt;0&lt;/PeTerminalEquipmentDistrCableCode&gt;&lt;PeTerminalEquipmentType&gt;6&lt;/PeTerminalEquipmentType&gt;&lt;PeTerminalEquipmentCode&gt;VLILI-VLI-CTO1-11-04&lt;/PeTerminalEquipmentCode&gt;&lt;PeTerminalEquipmentOpticalTerminalCode&gt;VLILI-VLI-CTO1-11-04&lt;/PeTerminalEquipmentOpticalTerminalCode&gt;&lt;PeTerminalEquipmentClientThreadId&gt;0&lt;/PeTerminalEquipmentClientThreadId&gt;&lt;PeTerminalEquipmentCtoFiberId&gt;3&lt;/PeTerminalEquipmentCtoFiberId&gt;&lt;/XA_BROADBAND_DATA&gt;</t>
  </si>
  <si>
    <t>21880555</t>
  </si>
  <si>
    <t>FS202605121425090123_4150</t>
  </si>
  <si>
    <t>6023927502</t>
  </si>
  <si>
    <t>IPVT:640003804739</t>
  </si>
  <si>
    <t>ALBA ESTHER ROJAS PARRA</t>
  </si>
  <si>
    <t>31996248</t>
  </si>
  <si>
    <t>CL   |23|    |     |  |KR   |46|B   |     | 30 APT 2</t>
  </si>
  <si>
    <t>-76.5233179225</t>
  </si>
  <si>
    <t>3.40932248</t>
  </si>
  <si>
    <t>3166144706</t>
  </si>
  <si>
    <t>OH_VALHICLOC_I_5800</t>
  </si>
  <si>
    <t>FS202605121425090123</t>
  </si>
  <si>
    <t>2026-05-14 09:50| se llega al predio se valida con tt el servicio que tiene actualmente indica que tiene o tuvo Tigo indica que ya lo cancelo y no permite ingresar para tomarle fotos a los equipos si no se le va hacer la instalaciÃ³n se envÃ­a plantilla para validaciÃ³n. |HERMES DE JESUS BENITEZ#</t>
  </si>
  <si>
    <t>2026-05-13 10:58|Se llama tt datos ok direcciÃ³n ok AM MAÃ‘ANA|PATRICIA ANDREA RAMIREZ#2026-05-14 08:33|Se llama tt datos ok direcciÃ³n ok AM HOY|PATRICIA ANDREA RAMIREZ#</t>
  </si>
  <si>
    <t>17786139750530143</t>
  </si>
  <si>
    <t>CAI_22000010202605121426151608709499</t>
  </si>
  <si>
    <t>&lt;XA_BROADBAND_DATA&gt;&lt;Velocidad&gt;921600&lt;/Velocidad&gt;&lt;TipoIP&gt;DINAMICA&lt;/TipoIP&gt;&lt;ADSL&gt;-&lt;/ADSL&gt;&lt;DireccionIPDSLAM&gt;10.37.60.234&lt;/DireccionIPDSLAM&gt;&lt;UsuarioAcceso&gt;AAF2512717294/5e3e02bed59b&lt;/UsuarioAcceso&gt;&lt;Passwordid&gt;V7M7CZFQC0&lt;/Passwordid&gt;&lt;TechType&gt;FIBRA&lt;/TechType&gt;&lt;OLTCode&gt;OH_VALHICLOC_I_5800_Cali_SWColon_3&lt;/OLTCode&gt;&lt;OLTRack&gt;3&lt;/OLTRack&gt;&lt;OLTSubRack&gt;14&lt;/OLTSubRack&gt;&lt;OLTBoard&gt;4&lt;/OLTBoard&gt;&lt;OLTPort&gt;12&lt;/OLTPort&gt;&lt;PeSplitterSplitterCode&gt;SS2-31-12&lt;/PeSplitterSplitterCode&gt;&lt;PeTerminalEquipmentDistrCableCode&gt;GT2-31-12&lt;/PeTerminalEquipmentDistrCableCode&gt;&lt;PeTerminalEquipmentType&gt;6&lt;/PeTerminalEquipmentType&gt;&lt;PeTerminalEquipmentCode&gt;CT2/3-31-12&lt;/PeTerminalEquipmentCode&gt;&lt;PeTerminalEquipmentOpticalTerminalCode&gt;CT2/3-31-12&lt;/PeTerminalEquipmentOpticalTerminalCode&gt;&lt;PeTerminalEquipmentClientThreadId&gt;24&lt;/PeTerminalEquipmentClientThreadId&gt;&lt;PeTerminalEquipmentCtoFiberId&gt;7&lt;/PeTerminalEquipmentCtoFiberId&gt;&lt;/XA_BROADBAND_DATA&gt;</t>
  </si>
  <si>
    <t>21880260</t>
  </si>
  <si>
    <t>FS202605121336300227_8380</t>
  </si>
  <si>
    <t>ANA MILENA JARAMILLO LOZANO</t>
  </si>
  <si>
    <t>66875451</t>
  </si>
  <si>
    <t>KR   |83|C   |     |  |CL   |45|    |     | 23</t>
  </si>
  <si>
    <t>-76.517997</t>
  </si>
  <si>
    <t>3.3840558</t>
  </si>
  <si>
    <t>3011265437</t>
  </si>
  <si>
    <t>FS202605121336300227</t>
  </si>
  <si>
    <t>1245957</t>
  </si>
  <si>
    <t>2026-05-13 08:25|Se llega a predio no se logra contacto con el titular y nadie sale. |ANGELO TOMAS#2026-05-13 09:32|Se ubica la cto se evidencia que la potencia estÃ¡ en menos 26 en todos los puertos la cto estÃ¡ con atenuaciÃ³n de potencia se procede a realizar reporte masivo|ANGELO TOMAS#2026-05-13 09:33|Reporte de daÃ±o masivo. Inicio de flujo|App chatbot#2026-05-13 09:33|Reporte de daÃ±o masivo. Inicio de flujo|App chatbot#2026-05-13 09:35|Reporte de daÃ±o masivo. Inicio de flujo|App chatbot#2026-05-13 09:38|Reporte de daÃ±o masivo. Inicio de flujo|App chatbot#2026-05-13 09:39|Reporte de daÃ±o masivo. Inicio de flujo|App chatbot#2026-05-13 09:45|Reporte de daÃ±o masivo. Inicio de flujo|App chatbot#2026-05-13 09:56|Fibra de 150 recomendado.|ANGELO TOMAS#2026-05-13 10:03|Se envÃ­a correo de reporte de falla masiva ya que el aplicativo no permite generar el reporte|ANGELO TOMAS#</t>
  </si>
  <si>
    <t>17786110300510182</t>
  </si>
  <si>
    <t>CAI_ONT32000010202605121337105336944955</t>
  </si>
  <si>
    <t>&lt;XA_BROADBAND_DATA&gt;&lt;Velocidad&gt;921600&lt;/Velocidad&gt;&lt;TipoIP&gt;dinamica&lt;/TipoIP&gt;&lt;Puerto/&gt;&lt;POTS/&gt;&lt;ADSL&gt;-&lt;/ADSL&gt;&lt;DireccionIPDSLAM&gt;10.37.55.102&lt;/DireccionIPDSLAM&gt;&lt;DireccionIPWAN/&gt;&lt;DireccionIPLAN/&gt;&lt;MascaraLAN/&gt;&lt;Frame/&gt;&lt;Slot/&gt;&lt;Rack/&gt;&lt;Subrack/&gt;&lt;VpiVciCliente&gt;/&lt;/VpiVciCliente&gt;&lt;UsuarioAcceso&gt;AAF2512717131/5f735bb748df&lt;/UsuarioAcceso&gt;&lt;Passwordid&gt;KCL2JVSF68&lt;/Passwordid&gt;&lt;TechType&gt;FIBRA&lt;/TechType&gt;&lt;OLTCode&gt;OH_VALALMNEF_I_7360_Cali_MakroCaney_6&lt;/OLTCode&gt;&lt;OLTRack&gt;0&lt;/OLTRack&gt;&lt;OLTSubRack&gt;1&lt;/OLTSubRack&gt;&lt;OLTBoard&gt;4&lt;/OLTBoard&gt;&lt;OLTPort&gt;16&lt;/OLTPort&gt;&lt;PeSplitterSplitterCode/&gt;&lt;PeTerminalEquipmentDistrCableCode&gt;GD-00-00&lt;/PeTerminalEquipmentDistrCableCode&gt;&lt;PeTerminalEquipmentDistrLateralCableCode/&gt;&lt;PeTerminalEquipmentType&gt;6&lt;/PeTerminalEquipmentType&gt;&lt;PeTerminalEquipmentCode&gt;MAKRO-CT7-71-02&lt;/PeTerminalEquipmentCode&gt;&lt;PeTerminalEquipmentAddress&gt;7600100076001&lt;/PeTerminalEquipmentAddress&gt;&lt;PeTerminalEquipmentOpticalTerminalCode&gt;MAKRO-CT7-71-02&lt;/PeTerminalEquipmentOpticalTerminalCode&gt;&lt;PeTerminalEquipmentClientThreadId&gt;33&lt;/PeTerminalEquipmentClientThreadId&gt;&lt;PeTerminalEquipmentCtoFiberId&gt;8&lt;/PeTerminalEquipmentCtoFiberId&gt;&lt;MediaTypeLastMileOld/&gt;&lt;HSIAccessPortTypeOld/&gt;&lt;RFS_LAST_MILE_Modified_New/&gt;&lt;RFS_ACCESS_PORT_Modified_New&gt;true&lt;/RFS_ACCESS_PORT_Modified_New&gt;&lt;/XA_BROADBAND_DATA&gt;</t>
  </si>
  <si>
    <t>21884802</t>
  </si>
  <si>
    <t>FS202605131242260407_0389</t>
  </si>
  <si>
    <t>6022484472</t>
  </si>
  <si>
    <t>IPVT:640003806346</t>
  </si>
  <si>
    <t>DANIELA GONZALEZ MONTOYA</t>
  </si>
  <si>
    <t>1107104066</t>
  </si>
  <si>
    <t>3117765042</t>
  </si>
  <si>
    <t>CL   |8|A   |     |  |KR   |4|A   |     |s 13</t>
  </si>
  <si>
    <t>-76.53777576</t>
  </si>
  <si>
    <t>3.25017877</t>
  </si>
  <si>
    <t>3044083837</t>
  </si>
  <si>
    <t>URB EL SOCORRO</t>
  </si>
  <si>
    <t>FS202605131242260407</t>
  </si>
  <si>
    <t>serialNumber:CCD4A1CBD870 ; WifiSSID:ed2b170eedb3 ; WifiPassword:ed2b170eedb3</t>
  </si>
  <si>
    <t>serialNumber:231894724364 ; WifiSSID: ; WifiPassword:/serialNumber:231733622233 ; WifiSSID: ; WifiPassword:</t>
  </si>
  <si>
    <t>2026-05-14 10:55:11 Certificacion Correcta</t>
  </si>
  <si>
    <t>2026-05-14 10:33|Todo queda operativo sin novedad |YERSON ANDRES GUTIERREZ#2026-05-14 11:33|Se estÃ¡ haciendo canales alternos no sube la voip|YERSON ANDRES GUTIERREZ#</t>
  </si>
  <si>
    <t>17786942000560123</t>
  </si>
  <si>
    <t>CAI_ONT22000010202605131243206491311554</t>
  </si>
  <si>
    <t>M1234567</t>
  </si>
  <si>
    <t>&lt;XA_BROADBAND_DATA&gt;&lt;Velocidad&gt;921600&lt;/Velocidad&gt;&lt;TipoIP&gt;DINAMICA&lt;/TipoIP&gt;&lt;ADSL&gt;-&lt;/ADSL&gt;&lt;DireccionIPDSLAM&gt;10.37.53.246&lt;/DireccionIPDSLAM&gt;&lt;UsuarioAcceso&gt;AAF2512720076/cff82344720e&lt;/UsuarioAcceso&gt;&lt;Passwordid&gt;EH0QNP8D5K&lt;/Passwordid&gt;&lt;TechType&gt;FIBRA&lt;/TechType&gt;&lt;OLTCode&gt;OH_VALALJNDC_I_7360&lt;/OLTCode&gt;&lt;OLTRack&gt;0&lt;/OLTRack&gt;&lt;OLTSubRack&gt;0&lt;/OLTSubRack&gt;&lt;OLTBoard&gt;0&lt;/OLTBoard&gt;&lt;OLTPort&gt;0&lt;/OLTPort&gt;&lt;PeSplitterSplitterCode&gt;SS1-40-05&lt;/PeSplitterSplitterCode&gt;&lt;PeTerminalEquipmentDistrCableCode&gt;0&lt;/PeTerminalEquipmentDistrCableCode&gt;&lt;PeTerminalEquipmentType&gt;6&lt;/PeTerminalEquipmentType&gt;&lt;PeTerminalEquipmentCode&gt;JAMUN-CT1/2-40-05&lt;/PeTerminalEquipmentCode&gt;&lt;PeTerminalEquipmentOpticalTerminalCode&gt;JAMUN-CT1/2-40-05&lt;/PeTerminalEquipmentOpticalTerminalCode&gt;&lt;PeTerminalEquipmentClientThreadId&gt;0&lt;/PeTerminalEquipmentClientThreadId&gt;&lt;PeTerminalEquipmentCtoFiberId&gt;3&lt;/PeTerminalEquipmentCtoFiberId&gt;&lt;/XA_BROADBAND_DATA&gt;</t>
  </si>
  <si>
    <t>21886664</t>
  </si>
  <si>
    <t>FS202605131636280465_9244</t>
  </si>
  <si>
    <t>6023934939</t>
  </si>
  <si>
    <t>IPVT:640003806677</t>
  </si>
  <si>
    <t>MARTHA IRINA COY PAEZ</t>
  </si>
  <si>
    <t>52785686</t>
  </si>
  <si>
    <t>0019999999</t>
  </si>
  <si>
    <t>12258794</t>
  </si>
  <si>
    <t>KR   |61|    |     |  |CL   |18|    |     | 16 TOR N APT 556 APT 556</t>
  </si>
  <si>
    <t>-76.52501468</t>
  </si>
  <si>
    <t>3.39927105</t>
  </si>
  <si>
    <t>3147215582</t>
  </si>
  <si>
    <t>CAQAVERALES L SAMANE</t>
  </si>
  <si>
    <t>FS202605131636280465</t>
  </si>
  <si>
    <t>1114901317</t>
  </si>
  <si>
    <t>2026-05-14 10:32|MARTHA IRINA COY PAEZINDICA QUE TIENE ERROR EN LOS DATOS Y NO RECIBE EL  SERVICIO |ALEJANDRA MARIA RAMOS#</t>
  </si>
  <si>
    <t>17787082600860576</t>
  </si>
  <si>
    <t>CAI_ONT22000010202605131637406711484028</t>
  </si>
  <si>
    <t>&lt;XA_BROADBAND_DATA&gt;&lt;Velocidad&gt;921600&lt;/Velocidad&gt;&lt;TipoIP&gt;DINAMICA&lt;/TipoIP&gt;&lt;ADSL&gt;-&lt;/ADSL&gt;&lt;DireccionIPDSLAM&gt;10.37.55.234&lt;/DireccionIPDSLAM&gt;&lt;UsuarioAcceso&gt;AAF2512721348/c771197615fb&lt;/UsuarioAcceso&gt;&lt;Passwordid&gt;HGB1OL4STV&lt;/Passwordid&gt;&lt;TechType&gt;FIBRA&lt;/TechType&gt;&lt;OLTCode&gt;OH_VALALCEAG_I_7360&lt;/OLTCode&gt;&lt;OLTRack&gt;0&lt;/OLTRack&gt;&lt;OLTSubRack&gt;0&lt;/OLTSubRack&gt;&lt;OLTBoard&gt;0&lt;/OLTBoard&gt;&lt;OLTPort&gt;0&lt;/OLTPort&gt;&lt;PeSplitterSplitterCode&gt;SS8-12-03&lt;/PeSplitterSplitterCode&gt;&lt;PeTerminalEquipmentDistrCableCode&gt;0&lt;/PeTerminalEquipmentDistrCableCode&gt;&lt;PeTerminalEquipmentType&gt;6&lt;/PeTerminalEquipmentType&gt;&lt;PeTerminalEquipmentCode&gt;CREAL-CT8-12-03&lt;/PeTerminalEquipmentCode&gt;&lt;PeTerminalEquipmentOpticalTerminalCode&gt;CREAL-CT8-12-03&lt;/PeTerminalEquipmentOpticalTerminalCode&gt;&lt;PeTerminalEquipmentClientThreadId&gt;0&lt;/PeTerminalEquipmentClientThreadId&gt;&lt;PeTerminalEquipmentCtoFiberId&gt;3&lt;/PeTerminalEquipmentCtoFiberId&gt;&lt;/XA_BROADBAND_DATA&gt;</t>
  </si>
  <si>
    <t>21881784</t>
  </si>
  <si>
    <t>FS202605121710510193_8864</t>
  </si>
  <si>
    <t>6023929305</t>
  </si>
  <si>
    <t>IPVT:640003805790</t>
  </si>
  <si>
    <t>BRIAN ALFONSO ESCOBAR GUTIERREZ</t>
  </si>
  <si>
    <t>1130637840</t>
  </si>
  <si>
    <t>03813174</t>
  </si>
  <si>
    <t>KR   |2|B   |     |  |CL   |70|B   |     | 11</t>
  </si>
  <si>
    <t>-76.48555361</t>
  </si>
  <si>
    <t>3.47256083</t>
  </si>
  <si>
    <t>3153933469</t>
  </si>
  <si>
    <t>FS202605121710510193</t>
  </si>
  <si>
    <t>1144063780</t>
  </si>
  <si>
    <t>2026-05-13 10:55|Se llama tt sus datos y direccion estan ok y no permite adelantar |YAICELEE GONZALEZ#</t>
  </si>
  <si>
    <t>17786240800550131</t>
  </si>
  <si>
    <t>CAI_ONT22000010202605121714401001832644</t>
  </si>
  <si>
    <t>&lt;XA_BROADBAND_DATA&gt;&lt;Velocidad&gt;921600&lt;/Velocidad&gt;&lt;TipoIP&gt;DINAMICA&lt;/TipoIP&gt;&lt;ADSL&gt;-&lt;/ADSL&gt;&lt;DireccionIPDSLAM&gt;10.37.54.106&lt;/DireccionIPDSLAM&gt;&lt;UsuarioAcceso&gt;AAF2512718426/88bbc618af43&lt;/UsuarioAcceso&gt;&lt;Passwordid&gt;ACFBPHDTU1&lt;/Passwordid&gt;&lt;TechType&gt;FIBRA&lt;/TechType&gt;&lt;OLTCode&gt;OH_VALALCGOE_I_7360&lt;/OLTCode&gt;&lt;OLTRack&gt;0&lt;/OLTRack&gt;&lt;OLTSubRack&gt;0&lt;/OLTSubRack&gt;&lt;OLTBoard&gt;0&lt;/OLTBoard&gt;&lt;OLTPort&gt;0&lt;/OLTPort&gt;&lt;PeSplitterSplitterCode&gt;SS6-3-11&lt;/PeSplitterSplitterCode&gt;&lt;PeTerminalEquipmentDistrCableCode&gt;0&lt;/PeTerminalEquipmentDistrCableCode&gt;&lt;PeTerminalEquipmentType&gt;6&lt;/PeTerminalEquipmentType&gt;&lt;PeTerminalEquipmentCode&gt;CHIMI-CT6-3-11&lt;/PeTerminalEquipmentCode&gt;&lt;PeTerminalEquipmentOpticalTerminalCode&gt;CHIMI-CT6-3-11&lt;/PeTerminalEquipmentOpticalTerminalCode&gt;&lt;PeTerminalEquipmentClientThreadId&gt;0&lt;/PeTerminalEquipmentClientThreadId&gt;&lt;PeTerminalEquipmentCtoFiberId&gt;8&lt;/PeTerminalEquipmentCtoFiberId&gt;&lt;/XA_BROADBAND_DATA&gt;</t>
  </si>
  <si>
    <t>21884153</t>
  </si>
  <si>
    <t>FS202605131118120400_6457</t>
  </si>
  <si>
    <t>MIGUEL ANGEL RAIGOZA MU¿OZ</t>
  </si>
  <si>
    <t>1234196773</t>
  </si>
  <si>
    <t>CL   |45|    |     |  |KR   |94|    |     | 45 CAS 22</t>
  </si>
  <si>
    <t>-76.51838711</t>
  </si>
  <si>
    <t>3.37487931</t>
  </si>
  <si>
    <t>3156528443</t>
  </si>
  <si>
    <t>FS202605131118120400</t>
  </si>
  <si>
    <t>2026-05-14 09:46|CTO asignada estÃ¡ en calle y donde se va a instalar es un conjunto cerrado de casas por lo cual no se puede instalar|GIOVANNI BRYON#2026-05-14 10:47|CTO asignada estÃ¡ en calle y donde se va a instalar es un conjunto cerrado de casas por lo cual no se puede instalar la cto es la 5-53-04 tiene puertos |GIOVANNI BRYON#</t>
  </si>
  <si>
    <t>2026-05-14 08:55|Se llama tt no responde no se confirma datos|PATRICIA ANDREA RAMIREZ#</t>
  </si>
  <si>
    <t>17786891400550141</t>
  </si>
  <si>
    <t>CAI_ONT32000010202605131119001374633406</t>
  </si>
  <si>
    <t>&lt;XA_BROADBAND_DATA&gt;&lt;Velocidad&gt;921600&lt;/Velocidad&gt;&lt;TipoIP&gt;DINAMICA&lt;/TipoIP&gt;&lt;ADSL&gt;-&lt;/ADSL&gt;&lt;DireccionIPDSLAM&gt;10.37.55.74&lt;/DireccionIPDSLAM&gt;&lt;UsuarioAcceso&gt;AAF2512719477/c535b6522141&lt;/UsuarioAcceso&gt;&lt;Passwordid&gt;U6274KBIQP&lt;/Passwordid&gt;&lt;TechType&gt;FIBRA&lt;/TechType&gt;&lt;OLTCode&gt;OH_VALALVILG_I_7360&lt;/OLTCode&gt;&lt;OLTRack&gt;0&lt;/OLTRack&gt;&lt;OLTSubRack&gt;0&lt;/OLTSubRack&gt;&lt;OLTBoard&gt;0&lt;/OLTBoard&gt;&lt;OLTPort&gt;0&lt;/OLTPort&gt;&lt;PeSplitterSplitterCode&gt;SS1-100-04&lt;/PeSplitterSplitterCode&gt;&lt;PeTerminalEquipmentDistrCableCode&gt;0&lt;/PeTerminalEquipmentDistrCableCode&gt;&lt;PeTerminalEquipmentType&gt;6&lt;/PeTerminalEquipmentType&gt;&lt;PeTerminalEquipmentCode&gt;VLILI-CT1-100-04&lt;/PeTerminalEquipmentCode&gt;&lt;PeTerminalEquipmentOpticalTerminalCode&gt;VLILI-CT1-100-04&lt;/PeTerminalEquipmentOpticalTerminalCode&gt;&lt;PeTerminalEquipmentClientThreadId&gt;0&lt;/PeTerminalEquipmentClientThreadId&gt;&lt;PeTerminalEquipmentCtoFiberId&gt;7&lt;/PeTerminalEquipmentCtoFiberId&gt;&lt;/XA_BROADBAND_DATA&gt;</t>
  </si>
  <si>
    <t>21885017</t>
  </si>
  <si>
    <t>FS202605131313380303_2540</t>
  </si>
  <si>
    <t>WILSON WBEIMAR VILLOTA CEBALLOS</t>
  </si>
  <si>
    <t>1130620347</t>
  </si>
  <si>
    <t>23720165</t>
  </si>
  <si>
    <t>CL   |1|A   |     |  |KR   |70|    |     | 30</t>
  </si>
  <si>
    <t>-76.55610191</t>
  </si>
  <si>
    <t>3.39265976</t>
  </si>
  <si>
    <t>3215973175</t>
  </si>
  <si>
    <t>LOURDES</t>
  </si>
  <si>
    <t>FS202605131313380303</t>
  </si>
  <si>
    <t>1144142301</t>
  </si>
  <si>
    <t>2026-05-14 13:27|Esta orden tiene direccion de la unidad residencial pero falta el nÃºmero de la torre y el apto. Ya se valido con user la informaciÃ³n y se tiene el complemento y registro fotogrÃ¡fico. Suspender por direcciÃ³n errada|OMAR ESTEINER CARABALI#2026-05-14 13:28|14-05-2026 13 28Gestion quiebre. Inicio de Flujo.|App chatbot#2026-05-14 13:28|14-05-2026 13 28Gestion quiebre. Inicio de Flujo.|App chatbot#2026-05-14 13:29|14-05-2026 13 29Gestion quiebre. Inicio de Flujo.|App chatbot#2026-05-14 13:29|14-05-2026 13 29Gestion quiebre. Inicio de Flujo.|App chatbot#2026-05-14 13:30|14-05-2026 13 30Gestion quiebre. Inicio de Flujo.|App chatbot#2026-05-14 13:33|El anÃ¡lista Dilan loboa autoriza quiebre por direcciÃ³n erradaUnidad residencial san Miguel.|OMAR ESTEINER CARABALI#</t>
  </si>
  <si>
    <t>2026-05-14 10:11|SE  HABLA CON EL TTLAR AL CONTACTO  3215973175 CONFIRMA QUE  LA DIRECCION CORRECTA  ES   CL  1 A KR  70  30 TORRE  B PISO 5 - APT 501     -- PENDIENTE  A QUE  EL TECNICO   VALIDE  EL SERVICIO  |VERONICA VITONAS#2026-05-14 12:36|Se llama tt no responde no se confirma datos|PATRICIA ANDREA RAMIREZ#</t>
  </si>
  <si>
    <t>17786960650570278</t>
  </si>
  <si>
    <t>CAI_ONT32000010202605131314253952892049</t>
  </si>
  <si>
    <t>&lt;XA_BROADBAND_DATA&gt;&lt;Velocidad&gt;921600&lt;/Velocidad&gt;&lt;TipoIP&gt;DINAMICA&lt;/TipoIP&gt;&lt;ADSL&gt;-&lt;/ADSL&gt;&lt;DireccionIPDSLAM&gt;10.37.55.62&lt;/DireccionIPDSLAM&gt;&lt;UsuarioAcceso&gt;AAF2512720484/ad8d83a93a59&lt;/UsuarioAcceso&gt;&lt;Passwordid&gt;3DTVPK5AH1&lt;/Passwordid&gt;&lt;TechType&gt;FIBRA&lt;/TechType&gt;&lt;OLTCode&gt;OH_VALALRGIE_I_7360&lt;/OLTCode&gt;&lt;OLTRack&gt;0&lt;/OLTRack&gt;&lt;OLTSubRack&gt;0&lt;/OLTSubRack&gt;&lt;OLTBoard&gt;0&lt;/OLTBoard&gt;&lt;OLTPort&gt;0&lt;/OLTPort&gt;&lt;PeSplitterSplitterCode&gt;SS3-77-02&lt;/PeSplitterSplitterCode&gt;&lt;PeTerminalEquipmentDistrCableCode&gt;0&lt;/PeTerminalEquipmentDistrCableCode&gt;&lt;PeTerminalEquipmentType&gt;6&lt;/PeTerminalEquipmentType&gt;&lt;PeTerminalEquipmentCode&gt;REFUG-CT3-77-02&lt;/PeTerminalEquipmentCode&gt;&lt;PeTerminalEquipmentOpticalTerminalCode&gt;REFUG-CT3-77-02&lt;/PeTerminalEquipmentOpticalTerminalCode&gt;&lt;PeTerminalEquipmentClientThreadId&gt;0&lt;/PeTerminalEquipmentClientThreadId&gt;&lt;PeTerminalEquipmentCtoFiberId&gt;6&lt;/PeTerminalEquipmentCtoFiberId&gt;&lt;/XA_BROADBAND_DATA&gt;</t>
  </si>
  <si>
    <t>21836022</t>
  </si>
  <si>
    <t>FS202604301603551999_5305</t>
  </si>
  <si>
    <t>Contratista solicita posponer para : 16/05/2026 AM - Fecha inicial de la orden : 12/05/2026 AM - Formulario CONTRATISTA - Gestiona Katherin Gutierrez 12/05/2026 null</t>
  </si>
  <si>
    <t>ANDERSON IDROBO GIRONZA</t>
  </si>
  <si>
    <t>1061786892</t>
  </si>
  <si>
    <t>3216506116</t>
  </si>
  <si>
    <t>3117597627</t>
  </si>
  <si>
    <t>CL   |53|    |     |  |KR   |83|E   |     | 31 TOR F APT 401 APT 401</t>
  </si>
  <si>
    <t>-76.51150209</t>
  </si>
  <si>
    <t>3.38256025</t>
  </si>
  <si>
    <t>FS202604301603551999</t>
  </si>
  <si>
    <t>2026-05-11 10:06|Se llega predio titular indica que solamente puede atender los sÃ¡bados jornada am|ANGELO TOMAS#2026-05-11 10:10|Reagendamiento de cita. se va a realizar la llamada al cliente|App chatbot#</t>
  </si>
  <si>
    <t>2026-05-06 09:44|3216506116 se habla con el titular indica que nos puede atender el dÃ­a sÃ¡bado 9 mayo en jornada am ya que el no se encuentra en predio porque trabaja en JamundÃ­ indico en reiteradas ocasiones que solo atiende el sabado |ANGELICA JULIETH TORRES#2026-05-08 09:16|Se llama tt datos ok direcciÃ³n ok AM MAÃ‘ANA|PATRICIA ANDREA RAMIREZ#</t>
  </si>
  <si>
    <t>17775832200290153</t>
  </si>
  <si>
    <t>CAI_ONT32000010202604301607002188282281</t>
  </si>
  <si>
    <t>&lt;XA_BROADBAND_DATA&gt;&lt;Velocidad&gt;921600&lt;/Velocidad&gt;&lt;TipoIP&gt;DINAMICA&lt;/TipoIP&gt;&lt;ADSL&gt;-&lt;/ADSL&gt;&lt;DireccionIPDSLAM&gt;10.37.55.102&lt;/DireccionIPDSLAM&gt;&lt;UsuarioAcceso&gt;AAF2512690055/6bf1f4d8f5f7&lt;/UsuarioAcceso&gt;&lt;TechType&gt;FIBRA&lt;/TechType&gt;&lt;OLTCode&gt;OH_VALALMNEF_I_7360&lt;/OLTCode&gt;&lt;OLTRack&gt;0&lt;/OLTRack&gt;&lt;OLTSubRack&gt;0&lt;/OLTSubRack&gt;&lt;OLTBoard&gt;0&lt;/OLTBoard&gt;&lt;OLTPort&gt;0&lt;/OLTPort&gt;&lt;PeSplitterSplitterCode&gt;SS6-14-04&lt;/PeSplitterSplitterCode&gt;&lt;PeTerminalEquipmentDistrCableCode&gt;0&lt;/PeTerminalEquipmentDistrCableCode&gt;&lt;PeTerminalEquipmentType&gt;6&lt;/PeTerminalEquipmentType&gt;&lt;PeTerminalEquipmentCode&gt;MAKRO-PC6-14-04&lt;/PeTerminalEquipmentCode&gt;&lt;PeTerminalEquipmentOpticalTerminalCode&gt;MAKRO-PC6-14-04&lt;/PeTerminalEquipmentOpticalTerminalCode&gt;&lt;PeTerminalEquipmentClientThreadId&gt;0&lt;/PeTerminalEquipmentClientThreadId&gt;&lt;PeTerminalEquipmentCtoFiberId&gt;3&lt;/PeTerminalEquipmentCtoFiberId&gt;&lt;/XA_BROADBAND_DATA&gt;</t>
  </si>
  <si>
    <t>21875356</t>
  </si>
  <si>
    <t>FS202605111431463266_4287</t>
  </si>
  <si>
    <t>MARIA OFIR JIMENEZ</t>
  </si>
  <si>
    <t>38850075</t>
  </si>
  <si>
    <t>22360015</t>
  </si>
  <si>
    <t>2382146</t>
  </si>
  <si>
    <t>CL   |43|    |     |n |AV   |4|    |     | 32 APT 6</t>
  </si>
  <si>
    <t>-76.52270507</t>
  </si>
  <si>
    <t>3.48030676</t>
  </si>
  <si>
    <t>3128365432</t>
  </si>
  <si>
    <t>FS202605111431463266</t>
  </si>
  <si>
    <t>1107039275</t>
  </si>
  <si>
    <t>2026-05-14 15:29|Al momento de realizar la validaciÃ³n se valida que la cto 5-62-04 asignada a en toa se encuentra en la interacciÃ³n CL 44N con Av 4N la cual hay que pasar la fibra por dos avenidas principales para llegar al predio mientras la cto viable se encuentra en frente del predio el cual es la 1-46-04 y 2-46-04.|CARLOS ALBERTO SOLANO#2026-05-14 15:43|14-05-2026 15 43Gestion quiebre. Inicio de Flujo.|App chatbot#</t>
  </si>
  <si>
    <t>2026-05-13 15:13|RESCATEBO_Incumplimiento_Contratista Se marca al nÃºmero 3128365432 titular Leandro cÃ¡rdenas  hijo de la TT en contacto con el cliente se valida plan ok datos se valida direcciÃ³n correcta con el cliente se valida toa no hay notas ni evidencias por parte de los tÃ©cnicos pero comenta que los tÃ©cnicos no fueron al previo y tampoco lo llamaron cliente permite re agendar la orden //llamar antes de ir //sin restricciÃ³n//si se presenta error enviar evidencia correcta al toa indica que es un EDIFICIO con Mas de 6 pisos con Contadores Individuales se valida datos correctos se agenda para el dÃ­a 2026-05-16 en la franja AM 700 a.m. - 1200 p.m. Gestiona GSCP 13/5/2026|GHEFERSON STIVEN CRUZ#</t>
  </si>
  <si>
    <t>17785402350610233</t>
  </si>
  <si>
    <t>CAI_ONT32000010202605111757158889992225</t>
  </si>
  <si>
    <t>&lt;XA_BROADBAND_DATA&gt;&lt;Velocidad&gt;921600&lt;/Velocidad&gt;&lt;TipoIP&gt;DINAMICA&lt;/TipoIP&gt;&lt;ADSL&gt;-&lt;/ADSL&gt;&lt;DireccionIPDSLAM&gt;10.37.55.126&lt;/DireccionIPDSLAM&gt;&lt;UsuarioAcceso&gt;AAF2512713776/b223685a454a&lt;/UsuarioAcceso&gt;&lt;Passwordid&gt;GAIFLG0UOS&lt;/Passwordid&gt;&lt;TechType&gt;FIBRA&lt;/TechType&gt;&lt;OLTCode&gt;OH_VALALAOPD_I_7360&lt;/OLTCode&gt;&lt;OLTRack&gt;0&lt;/OLTRack&gt;&lt;OLTSubRack&gt;0&lt;/OLTSubRack&gt;&lt;OLTBoard&gt;0&lt;/OLTBoard&gt;&lt;OLTPort&gt;0&lt;/OLTPort&gt;&lt;PeSplitterSplitterCode&gt;SS5-62-04&lt;/PeSplitterSplitterCode&gt;&lt;PeTerminalEquipmentDistrCableCode&gt;0&lt;/PeTerminalEquipmentDistrCableCode&gt;&lt;PeTerminalEquipmentType&gt;6&lt;/PeTerminalEquipmentType&gt;&lt;PeTerminalEquipmentCode&gt;ACOPI-CT5-62-04&lt;/PeTerminalEquipmentCode&gt;&lt;PeTerminalEquipmentOpticalTerminalCode&gt;ACOPI-CT5-62-04&lt;/PeTerminalEquipmentOpticalTerminalCode&gt;&lt;PeTerminalEquipmentClientThreadId&gt;0&lt;/PeTerminalEquipmentClientThreadId&gt;&lt;PeTerminalEquipmentCtoFiberId&gt;8&lt;/PeTerminalEquipmentCtoFiberId&gt;&lt;/XA_BROADBAND_DATA&gt;</t>
  </si>
  <si>
    <t>AGENDAMIENTO_se marca al 3147058450 contesta titular CARLOS GIRALDO  Se agenda para 2026-05-14 PM observacion técnico llamar antes de ir Se valida datos correctos de la orden gestiona Libardo Rivera 13/5/2026 Go Contact</t>
  </si>
  <si>
    <t>21875432</t>
  </si>
  <si>
    <t>FS202605111502323281_2440</t>
  </si>
  <si>
    <t>CARLOS GIRALDO</t>
  </si>
  <si>
    <t>16211596</t>
  </si>
  <si>
    <t>CL   |17|    |     |  |KR   |5|    |     |n 49 TOR 4 APT 202 APT 202</t>
  </si>
  <si>
    <t>-75.91945111</t>
  </si>
  <si>
    <t>4.75763483</t>
  </si>
  <si>
    <t>3147058450</t>
  </si>
  <si>
    <t>CND MARBELLA</t>
  </si>
  <si>
    <t>OH_VALALCAGO_I_7360</t>
  </si>
  <si>
    <t>FS202605111502323281</t>
  </si>
  <si>
    <t>1112625632</t>
  </si>
  <si>
    <t>2026-05-12 07:25|Reagendamiento de cita. se va a realizar la llamada al cliente|App chatbot#2026-05-12 07:28|Reagendamiento de cita. no se logro contacto con el cliente|App chatbot#2026-05-12 14:56|Se vÃ¡lida de nuevo con el cliente confirma solo puede y quedÃ³ con el asesor atender el prÃ³ximo jueves 14 de mayo franja PM ya que ni hoy no maÃ±ana miÃ©rcoles 13 le es posible atender se re a genda a solicitud por tÃ©cni app |ALEJANDRO AGUIRRE#2026-05-12 14:57|Reagendamiento de cita. se va a realizar la llamada al cliente|App chatbot#2026-05-12 15:00|Reagendamiento de cita. no se logro contacto con el cliente|App chatbot#2026-05-13 15:01|No contesta telÃ©fonos de contacto  en porterÃ­a llaman al usuario e informa que la instalaciÃ³n estÃ¡ programada para maÃ±ana en la tarde no aceptan la instalaciÃ³n el dÃ­a de hoy informa el portero pero no contesta el nÃºmero de contacto|OSCAR ANDRES CASTILLO#2026-05-13 15:03|Reagendamiento de cita. se va a realizar la llamada al cliente|App chatbot#2026-05-13 15:05|Reagendamiento de cita. Cliente no respondio la llamada IVR|App chatbot#2026-05-13 15:06|Reagendamiento de cita. no se logro contacto con el cliente|App chatbot#2026-05-14 14:40|Se hace tendido de fibra y usuario informa que tiene servicio de tigo en una pieza se toma foto del mÃ³dem para respectiva validaciÃ³n y poder realizar la instalaciÃ³n usuario pendiente de la instalaciÃ³n |OSCAR ANDRES CASTILLO#2026-05-14 14:43|Se le informa a supervisor Oscar Campo autoriza suspender por cliente tiene servicio de tigo instalado Usuario solo puede recibir en horas de la tarde |OSCAR ANDRES CASTILLO#</t>
  </si>
  <si>
    <t>2026-05-13 16:53|AGENDAMIENTO_se marca al 3147058450 contesta titular CARLOS GIRALDO  Se agenda para 2026-05-14 PM observacion tÃ©cnico llamar antes de ir Se valida datos correctos de la orden gestiona Libardo Rivera 13/5/2026 Go Contact|LIBARDO ANTONIO RIVERA#</t>
  </si>
  <si>
    <t>17785297950590130</t>
  </si>
  <si>
    <t>CAI_ONT32000010202605111503153816382223</t>
  </si>
  <si>
    <t>&lt;XA_BROADBAND_DATA&gt;&lt;Velocidad&gt;921600&lt;/Velocidad&gt;&lt;TipoIP&gt;DINAMICA&lt;/TipoIP&gt;&lt;ADSL&gt;-&lt;/ADSL&gt;&lt;DireccionIPDSLAM&gt;10.37.54.102&lt;/DireccionIPDSLAM&gt;&lt;UsuarioAcceso&gt;AAF2512714036/33cfa0338b1a&lt;/UsuarioAcceso&gt;&lt;Passwordid&gt;5U8M3BRBFE&lt;/Passwordid&gt;&lt;TechType&gt;FIBRA&lt;/TechType&gt;&lt;OLTCode&gt;OH_VALALCAGO_I_7360&lt;/OLTCode&gt;&lt;OLTRack&gt;0&lt;/OLTRack&gt;&lt;OLTSubRack&gt;0&lt;/OLTSubRack&gt;&lt;OLTBoard&gt;0&lt;/OLTBoard&gt;&lt;OLTPort&gt;0&lt;/OLTPort&gt;&lt;PeSplitterSplitterCode&gt;SS4-69-01&lt;/PeSplitterSplitterCode&gt;&lt;PeTerminalEquipmentDistrCableCode&gt;0&lt;/PeTerminalEquipmentDistrCableCode&gt;&lt;PeTerminalEquipmentType&gt;6&lt;/PeTerminalEquipmentType&gt;&lt;PeTerminalEquipmentCode&gt;CENTR-PC4-69-01&lt;/PeTerminalEquipmentCode&gt;&lt;PeTerminalEquipmentOpticalTerminalCode&gt;CENTR-PC4-69-01&lt;/PeTerminalEquipmentOpticalTerminalCode&gt;&lt;PeTerminalEquipmentClientThreadId&gt;0&lt;/PeTerminalEquipmentClientThreadId&gt;&lt;PeTerminalEquipmentCtoFiberId&gt;5&lt;/PeTerminalEquipmentCtoFiberId&gt;&lt;/XA_BROADBAND_DATA&gt;</t>
  </si>
  <si>
    <t>21878642</t>
  </si>
  <si>
    <t>FS202605121007580020_7323</t>
  </si>
  <si>
    <t>6023928340</t>
  </si>
  <si>
    <t>IPVT:640003804926</t>
  </si>
  <si>
    <t>SEBASTIAN CABRERA ROJAS</t>
  </si>
  <si>
    <t>1234191030</t>
  </si>
  <si>
    <t>3104905028</t>
  </si>
  <si>
    <t>KR   |101|    |     |  |CL   |15|    |     | 180 PIS 4 APT 401 APT 401</t>
  </si>
  <si>
    <t>-76.532023</t>
  </si>
  <si>
    <t>3.36707134</t>
  </si>
  <si>
    <t>3153625188</t>
  </si>
  <si>
    <t>FS202605121007580020</t>
  </si>
  <si>
    <t>1130634284</t>
  </si>
  <si>
    <t>2026-05-14 09:59|No se puede hacer la instalaciÃ³n por que la cto estÃ¡ saturada y para esta zona no estÃ¡n haciendo inventario |HECTOR FABIO JARAMILLO#</t>
  </si>
  <si>
    <t>2026-05-14 08:54|Se llama tt no responde no se confirma datos|PATRICIA ANDREA RAMIREZ#</t>
  </si>
  <si>
    <t>1778598545074030</t>
  </si>
  <si>
    <t>CAI_ONT22000010202605121009051913545543</t>
  </si>
  <si>
    <t>&lt;XA_BROADBAND_DATA&gt;&lt;Velocidad&gt;921600&lt;/Velocidad&gt;&lt;TipoIP&gt;DINAMICA&lt;/TipoIP&gt;&lt;ADSL&gt;-&lt;/ADSL&gt;&lt;DireccionIPDSLAM&gt;10.37.55.226&lt;/DireccionIPDSLAM&gt;&lt;UsuarioAcceso&gt;AAF2512716036/cc9a65d1b841&lt;/UsuarioAcceso&gt;&lt;Passwordid&gt;JVV8FBBO1B&lt;/Passwordid&gt;&lt;TechType&gt;FIBRA&lt;/TechType&gt;&lt;OLTCode&gt;OH_VALALCDID_I_7360&lt;/OLTCode&gt;&lt;OLTRack&gt;0&lt;/OLTRack&gt;&lt;OLTSubRack&gt;0&lt;/OLTSubRack&gt;&lt;OLTBoard&gt;0&lt;/OLTBoard&gt;&lt;OLTPort&gt;0&lt;/OLTPort&gt;&lt;PeSplitterSplitterCode&gt;SS2-28-02&lt;/PeSplitterSplitterCode&gt;&lt;PeTerminalEquipmentDistrCableCode&gt;0&lt;/PeTerminalEquipmentDistrCableCode&gt;&lt;PeTerminalEquipmentType&gt;6&lt;/PeTerminalEquipmentType&gt;&lt;PeTerminalEquipmentCode&gt;CJARD-PC2-28-02&lt;/PeTerminalEquipmentCode&gt;&lt;PeTerminalEquipmentOpticalTerminalCode&gt;CJARD-PC2-28-02&lt;/PeTerminalEquipmentOpticalTerminalCode&gt;&lt;PeTerminalEquipmentClientThreadId&gt;0&lt;/PeTerminalEquipmentClientThreadId&gt;&lt;PeTerminalEquipmentCtoFiberId&gt;8&lt;/PeTerminalEquipmentCtoFiberId&gt;&lt;/XA_BROADBAND_DATA&gt;</t>
  </si>
  <si>
    <t>21885910</t>
  </si>
  <si>
    <t>EC202605131519442489_4815</t>
  </si>
  <si>
    <t>6018275116</t>
  </si>
  <si>
    <t>IPVT:640003805431</t>
  </si>
  <si>
    <t>Erwin Yesid Ca¿on Chavarro</t>
  </si>
  <si>
    <t>1073231130</t>
  </si>
  <si>
    <t>Erwin Yesid  Ca¿on Chavarro</t>
  </si>
  <si>
    <t>KR   |5|    |     |e |CL   |18|    |     |  50 CAS 4L 1</t>
  </si>
  <si>
    <t>-74.21586731</t>
  </si>
  <si>
    <t>4.70560055</t>
  </si>
  <si>
    <t>3185164255</t>
  </si>
  <si>
    <t>CORTIJO DE SERREZUEL</t>
  </si>
  <si>
    <t>OH_CUNHIMQRB_I_5800</t>
  </si>
  <si>
    <t>EC202605131519442489</t>
  </si>
  <si>
    <t>BK_CUND_FUNZA</t>
  </si>
  <si>
    <t>21888065</t>
  </si>
  <si>
    <t>EC202605140807576219_4565</t>
  </si>
  <si>
    <t>6018249791</t>
  </si>
  <si>
    <t>IPVT:640003805776</t>
  </si>
  <si>
    <t>Angela Paola Pelayo Bustos</t>
  </si>
  <si>
    <t>1033678409</t>
  </si>
  <si>
    <t>Angela Paola  Pelayo Bustos</t>
  </si>
  <si>
    <t>CL   |12|    |     |  |KR   |5|    |     |  35 TOR 8 APT 502 APT 502</t>
  </si>
  <si>
    <t>-74.21000737</t>
  </si>
  <si>
    <t>4.7068755</t>
  </si>
  <si>
    <t>3214285192</t>
  </si>
  <si>
    <t>CJR HACENDA EL ROSAL</t>
  </si>
  <si>
    <t>OH_CUNHIFNZA_I_5800</t>
  </si>
  <si>
    <t>EC202605140807576219</t>
  </si>
  <si>
    <t>21888886</t>
  </si>
  <si>
    <t>EC202605141045199530_4687</t>
  </si>
  <si>
    <t>Francelina  Llanes</t>
  </si>
  <si>
    <t>60379056</t>
  </si>
  <si>
    <t>KR   |14|A   |     |  |CL   |4|    |     |  24 APT 201</t>
  </si>
  <si>
    <t>-74.34760573</t>
  </si>
  <si>
    <t>4.81843733</t>
  </si>
  <si>
    <t>3125475128</t>
  </si>
  <si>
    <t>OH_CUNALVTRC_I_7360</t>
  </si>
  <si>
    <t>EC202605141045199530</t>
  </si>
  <si>
    <t>21901426</t>
  </si>
  <si>
    <t>EC202605141853577187_0467</t>
  </si>
  <si>
    <t>6018257332</t>
  </si>
  <si>
    <t>IPVT:640003807528</t>
  </si>
  <si>
    <t>Maria alejandra Figueroa romeo</t>
  </si>
  <si>
    <t>1073512448</t>
  </si>
  <si>
    <t>CL   |14|    |     |  |KR   |26|    |     |  56</t>
  </si>
  <si>
    <t>-74.219619015</t>
  </si>
  <si>
    <t>4.728944225</t>
  </si>
  <si>
    <t>3123861630</t>
  </si>
  <si>
    <t>OH_CUNHIFNZB_I_5800</t>
  </si>
  <si>
    <t>EC202605141853577187</t>
  </si>
  <si>
    <t>21868884</t>
  </si>
  <si>
    <t>FS202605091013394205_8831</t>
  </si>
  <si>
    <t>JHON CRUZ</t>
  </si>
  <si>
    <t>1007389333</t>
  </si>
  <si>
    <t>CL   |37|    |     |  |KR   |36|    |     | 61 TOR 11 APT 403 APT 403</t>
  </si>
  <si>
    <t>-74.21721659</t>
  </si>
  <si>
    <t>4.60974493</t>
  </si>
  <si>
    <t>3202193016</t>
  </si>
  <si>
    <t>CJR GARDENIAS ET I</t>
  </si>
  <si>
    <t>OH_CUNALSTRD_I_7360</t>
  </si>
  <si>
    <t>FS202605091013394205</t>
  </si>
  <si>
    <t>21872497</t>
  </si>
  <si>
    <t>FS202605101751583202_8848</t>
  </si>
  <si>
    <t>Contratista solicita posponer para : 16/05/2026 AM - Fecha inicial de la orden : 13/05/2026 PM - Formulario CONTRATISTA - Gestiona Katherin Gutierrez 13/05/2026 null</t>
  </si>
  <si>
    <t>0812231110</t>
  </si>
  <si>
    <t>LAURA JESENIA PADILLA ESPINEL</t>
  </si>
  <si>
    <t>1000494498</t>
  </si>
  <si>
    <t>KR   |1|    |     |  |CL   |5|    |     | 98 TOR 9 APT 603 APT 603</t>
  </si>
  <si>
    <t>-74.25975675</t>
  </si>
  <si>
    <t>4.7269657</t>
  </si>
  <si>
    <t>3160234317</t>
  </si>
  <si>
    <t>OH_CUNHIMTRO_I_5800</t>
  </si>
  <si>
    <t>FS202605101751583202</t>
  </si>
  <si>
    <t>SE AGENDA SEGUN LAS OBSERVACIONES DIGITAL_PA; GESTIONA ANA LOPEZ 11/05/2026</t>
  </si>
  <si>
    <t>21875783</t>
  </si>
  <si>
    <t>FS202605111528513293_8391</t>
  </si>
  <si>
    <t>Después de las 8am y antes de las 12 por políticas del conjunto</t>
  </si>
  <si>
    <t>8005162302</t>
  </si>
  <si>
    <t>ANA MARIA ARIAS</t>
  </si>
  <si>
    <t>1233501963</t>
  </si>
  <si>
    <t>KR   |12|    |     |  |CL   |23|A   |     | 50 TOR 16 APT 101 APT 101</t>
  </si>
  <si>
    <t>-74.26485981</t>
  </si>
  <si>
    <t>4.74430039</t>
  </si>
  <si>
    <t>3144410367</t>
  </si>
  <si>
    <t>CJR LA ALAMBRA</t>
  </si>
  <si>
    <t>OH_CUNHIMTRD_I_5800</t>
  </si>
  <si>
    <t>FS202605111528513293</t>
  </si>
  <si>
    <t>21879779</t>
  </si>
  <si>
    <t>FS202605121222240065_3713</t>
  </si>
  <si>
    <t>6018243173</t>
  </si>
  <si>
    <t>IPVT:640003805058</t>
  </si>
  <si>
    <t>MAURICIO RUBIO</t>
  </si>
  <si>
    <t>80350649</t>
  </si>
  <si>
    <t>KR   |5|    |     |  |CL   |16|    |     | 24</t>
  </si>
  <si>
    <t>-74.09822629</t>
  </si>
  <si>
    <t>4.81318466</t>
  </si>
  <si>
    <t>3015406543</t>
  </si>
  <si>
    <t>OH_CUNALCOTA_I_7360</t>
  </si>
  <si>
    <t>21881335</t>
  </si>
  <si>
    <t>FS202605121607400252_4311</t>
  </si>
  <si>
    <t>6018258223</t>
  </si>
  <si>
    <t>IPVT:640003805095</t>
  </si>
  <si>
    <t>ASMETH ARCE CALDER¿N</t>
  </si>
  <si>
    <t>79894237</t>
  </si>
  <si>
    <t>3045553957</t>
  </si>
  <si>
    <t>3122514534</t>
  </si>
  <si>
    <t>KR   |10|B   |     |  |CL   |7|    |     | 01 CAS 101</t>
  </si>
  <si>
    <t>-74.21680123</t>
  </si>
  <si>
    <t>4.71214034</t>
  </si>
  <si>
    <t>3103472911</t>
  </si>
  <si>
    <t>CJR QTAS CELTA ET II</t>
  </si>
  <si>
    <t>FS202605121607400252</t>
  </si>
  <si>
    <t>21881752</t>
  </si>
  <si>
    <t>FS202605121703500172_0624</t>
  </si>
  <si>
    <t>6018251426</t>
  </si>
  <si>
    <t>IPVT:640003805589</t>
  </si>
  <si>
    <t>DAYERLI TATIANA DIAZ SANCHEZ</t>
  </si>
  <si>
    <t>1073169276</t>
  </si>
  <si>
    <t>3123327762</t>
  </si>
  <si>
    <t>KR   |1|    |     |  |CL   |3|    |     | 30 TOR 8 APT 503 APT 503</t>
  </si>
  <si>
    <t>-74.26053946</t>
  </si>
  <si>
    <t>4.72582716</t>
  </si>
  <si>
    <t>CJR EL HUERTO</t>
  </si>
  <si>
    <t>OH_CUNHIMTRB_I_5800</t>
  </si>
  <si>
    <t>FS202605121703500172</t>
  </si>
  <si>
    <t>21890104</t>
  </si>
  <si>
    <t>FS202605141321510601_9287</t>
  </si>
  <si>
    <t>Ingrid Ramirez</t>
  </si>
  <si>
    <t>1000250537</t>
  </si>
  <si>
    <t>3027499922</t>
  </si>
  <si>
    <t>KR   |12|    |     |  |CL   |6|C   |     | 99 TOR 17 APT 502 APT 502</t>
  </si>
  <si>
    <t>-74.2252157</t>
  </si>
  <si>
    <t>4.58657321</t>
  </si>
  <si>
    <t>3024221902</t>
  </si>
  <si>
    <t>LA ILUSION I</t>
  </si>
  <si>
    <t>OH_CUNALSTRE_I_7360</t>
  </si>
  <si>
    <t>FS202605141321510601</t>
  </si>
  <si>
    <t>21900127</t>
  </si>
  <si>
    <t>FS202605141644421709_5038</t>
  </si>
  <si>
    <t>FREDY RAMOS MICAN</t>
  </si>
  <si>
    <t>3171473</t>
  </si>
  <si>
    <t>KR   |4|    |     |  |CL   |20|    |     | 30 LCA 101</t>
  </si>
  <si>
    <t>-74.20151381</t>
  </si>
  <si>
    <t>4.7101144</t>
  </si>
  <si>
    <t>3209532450</t>
  </si>
  <si>
    <t>SAMARKANDA</t>
  </si>
  <si>
    <t>FS202605141644421709</t>
  </si>
  <si>
    <t>21890048</t>
  </si>
  <si>
    <t>FS202605141315490486_3002</t>
  </si>
  <si>
    <t>DEIYAM RAFAEL ALMEIDA PAYARES</t>
  </si>
  <si>
    <t>1030520887</t>
  </si>
  <si>
    <t>31555665585</t>
  </si>
  <si>
    <t>CL   |10|A   |     |  |KR   |19|B   |     | 194 TOR 24 APT 103 APT 103</t>
  </si>
  <si>
    <t>-74.22267266</t>
  </si>
  <si>
    <t>4.5945271</t>
  </si>
  <si>
    <t>3024304860</t>
  </si>
  <si>
    <t>OH_CUNALGUNO_I_7360</t>
  </si>
  <si>
    <t>FS202605141315490486</t>
  </si>
  <si>
    <t>21890206</t>
  </si>
  <si>
    <t>FS202605141335350469_0295</t>
  </si>
  <si>
    <t>LILIANA arrigui</t>
  </si>
  <si>
    <t>1117510356</t>
  </si>
  <si>
    <t>KR   |19|A   |     |  |CL   |11|A   |     | 67 TOR 4 APT 603 APT 603</t>
  </si>
  <si>
    <t>-74.22212967</t>
  </si>
  <si>
    <t>4.59304969</t>
  </si>
  <si>
    <t>3155215485</t>
  </si>
  <si>
    <t>CJR EL TRIUNFO III</t>
  </si>
  <si>
    <t>FS202605141335350469</t>
  </si>
  <si>
    <t>21901151</t>
  </si>
  <si>
    <t>FS202605141806321706_7284</t>
  </si>
  <si>
    <t>OLGA LUCIA URREGO BERNAL</t>
  </si>
  <si>
    <t>52367229</t>
  </si>
  <si>
    <t>KR   |32|    |     |  |CL   |13|    |     | 81 TOR 15 APT 104 APT 104</t>
  </si>
  <si>
    <t>-74.2224918</t>
  </si>
  <si>
    <t>4.60288637</t>
  </si>
  <si>
    <t>3165262611</t>
  </si>
  <si>
    <t>FS202605141806321706</t>
  </si>
  <si>
    <t>21901448</t>
  </si>
  <si>
    <t>FS202605141859382214_7658</t>
  </si>
  <si>
    <t>ANDRES CAMILO BUITRAGO TOVAR</t>
  </si>
  <si>
    <t>1022922544</t>
  </si>
  <si>
    <t>3244242968</t>
  </si>
  <si>
    <t>KR   |36|    |     |  |CL   |37|    |     | 167 TOR 7 APT 203 APT 203</t>
  </si>
  <si>
    <t>-74.2153866</t>
  </si>
  <si>
    <t>4.61111258</t>
  </si>
  <si>
    <t>FS202605141859382214</t>
  </si>
  <si>
    <t>21901643</t>
  </si>
  <si>
    <t>FS202605142002232216_3181</t>
  </si>
  <si>
    <t>LUIS CASTELLANOS</t>
  </si>
  <si>
    <t>1070970949</t>
  </si>
  <si>
    <t>CL   |8|    |     |  |KR   |15|    |     | 66</t>
  </si>
  <si>
    <t>-74.34876508</t>
  </si>
  <si>
    <t>4.82122647</t>
  </si>
  <si>
    <t>3247617024</t>
  </si>
  <si>
    <t>FS202605142002232216</t>
  </si>
  <si>
    <t>21889541</t>
  </si>
  <si>
    <t>FS202605141157480630_2412</t>
  </si>
  <si>
    <t>ANGIE MABEL CORTES</t>
  </si>
  <si>
    <t>52833904</t>
  </si>
  <si>
    <t>3212760483</t>
  </si>
  <si>
    <t>ANGIE MABEL CORTES HERRERA</t>
  </si>
  <si>
    <t>CL   |33(18839)|    |     |  |KR   |7(18839)|    |     |e 36 BQU 14 CAS 24</t>
  </si>
  <si>
    <t>-74.1962716</t>
  </si>
  <si>
    <t>4.58092305</t>
  </si>
  <si>
    <t>OH_CUNALSTRC_I_7360</t>
  </si>
  <si>
    <t>FS202605141157480630</t>
  </si>
  <si>
    <t>21882168</t>
  </si>
  <si>
    <t>FS202605121808340286_2455</t>
  </si>
  <si>
    <t>1303211023</t>
  </si>
  <si>
    <t>PAULA ANDREA DIAZ SEPULVEDA</t>
  </si>
  <si>
    <t>1007901056</t>
  </si>
  <si>
    <t>3204215979</t>
  </si>
  <si>
    <t>3105659041</t>
  </si>
  <si>
    <t>KR   |5|    |     |  |CL   |8|    |     | 26 TOR 5 APT 404 APT 404</t>
  </si>
  <si>
    <t>-74.22750886</t>
  </si>
  <si>
    <t>4.71097377</t>
  </si>
  <si>
    <t>FS202605121808340286</t>
  </si>
  <si>
    <t>21882222</t>
  </si>
  <si>
    <t>FS202605121820390209_6580</t>
  </si>
  <si>
    <t>0610240943</t>
  </si>
  <si>
    <t>YUDY MARCELA REINOSO LOZANO</t>
  </si>
  <si>
    <t>1070949590</t>
  </si>
  <si>
    <t>KR   |10|A   |     |  |TV   |15|A   |     | 05</t>
  </si>
  <si>
    <t>-74.22446039</t>
  </si>
  <si>
    <t>4.71643759</t>
  </si>
  <si>
    <t>3188593194</t>
  </si>
  <si>
    <t>URB SAN TELMO</t>
  </si>
  <si>
    <t>OH_CUNHIMQRA_I_5800</t>
  </si>
  <si>
    <t>FS202605121820390209</t>
  </si>
  <si>
    <t>21882394</t>
  </si>
  <si>
    <t>FS202605121904510302_4805</t>
  </si>
  <si>
    <t>Solicitó que la visita sea en la tarde de ser posible, tipo 1-3</t>
  </si>
  <si>
    <t>Jessica lancheros</t>
  </si>
  <si>
    <t>1003824501</t>
  </si>
  <si>
    <t>CL   |26|B   |     |  |KR   |5|A   |     | 83 TOR 1 APT 402 APT 402</t>
  </si>
  <si>
    <t>-74.36819185</t>
  </si>
  <si>
    <t>4.3236817</t>
  </si>
  <si>
    <t>3212978531</t>
  </si>
  <si>
    <t>25290000</t>
  </si>
  <si>
    <t>FUSAGASUGA</t>
  </si>
  <si>
    <t>VILLA ADRIANA</t>
  </si>
  <si>
    <t>OH_CUNALFTRB_I_7360</t>
  </si>
  <si>
    <t>FS202605121904510302</t>
  </si>
  <si>
    <t>PROYECTO EVA - Se realiza gestión interna. Se deja agenda inicial para el día Sábado, 16 de Mayo del 2026 en la franja AM 700 a.m. - 1200 p.m. Gestionado por Cafa</t>
  </si>
  <si>
    <t>21899876</t>
  </si>
  <si>
    <t>FS202605141632012065_7643</t>
  </si>
  <si>
    <t>JUAN PABLO GRANJA SALINAS</t>
  </si>
  <si>
    <t>1076716207</t>
  </si>
  <si>
    <t>3123621949</t>
  </si>
  <si>
    <t>KR   |19|A   |     |  |CL   |11|A   |     | 67 TOR 17 APT 104 APT 104</t>
  </si>
  <si>
    <t>FS202605141632012065</t>
  </si>
  <si>
    <t>21884204</t>
  </si>
  <si>
    <t>FS202605131123250412_9166</t>
  </si>
  <si>
    <t>FARID ABDELMAYID PEREZ CASTELLANOS</t>
  </si>
  <si>
    <t>1069642741</t>
  </si>
  <si>
    <t>TV   |10|    |     |  |CL   |6|    |     |e 16</t>
  </si>
  <si>
    <t>-74.33963406</t>
  </si>
  <si>
    <t>4.81072386</t>
  </si>
  <si>
    <t>3124844104</t>
  </si>
  <si>
    <t>CDE PORTAL MARIA</t>
  </si>
  <si>
    <t>FS202605131123250412</t>
  </si>
  <si>
    <t>21884377</t>
  </si>
  <si>
    <t>FS202605131145300414_6393</t>
  </si>
  <si>
    <t>8510052105</t>
  </si>
  <si>
    <t>VIVIANA LIZETH ANGARITA</t>
  </si>
  <si>
    <t>1095796493</t>
  </si>
  <si>
    <t>CL   |5|    |     |  |KR   |5|    |     | 95 LCA 7</t>
  </si>
  <si>
    <t>-74.23150135</t>
  </si>
  <si>
    <t>4.70844462</t>
  </si>
  <si>
    <t>3156882290</t>
  </si>
  <si>
    <t>ATTALEA CLUB RESI</t>
  </si>
  <si>
    <t>FS202605131145300414</t>
  </si>
  <si>
    <t>21884752</t>
  </si>
  <si>
    <t>FS202605131233410405_3904</t>
  </si>
  <si>
    <t>8304162114</t>
  </si>
  <si>
    <t>JESUS ALFONSO MORA</t>
  </si>
  <si>
    <t>1067730157</t>
  </si>
  <si>
    <t>KR   |24|    |     |  |CL   |5|    |     | 55 TOR 13 APT 1349 APT 1349</t>
  </si>
  <si>
    <t>-74.28033592</t>
  </si>
  <si>
    <t>4.73793065</t>
  </si>
  <si>
    <t>3166635356</t>
  </si>
  <si>
    <t>FS202605131233410405</t>
  </si>
  <si>
    <t>21884910</t>
  </si>
  <si>
    <t>FS202605131258090287_7614</t>
  </si>
  <si>
    <t>libardo moreno tapia</t>
  </si>
  <si>
    <t>1111262193</t>
  </si>
  <si>
    <t>3232362662</t>
  </si>
  <si>
    <t>CL   |4|    |     |s |KR   |18|    |     | 178 TOR 26 APT 503 APT 503</t>
  </si>
  <si>
    <t>-74.22704618</t>
  </si>
  <si>
    <t>4.58626073</t>
  </si>
  <si>
    <t>3134628892</t>
  </si>
  <si>
    <t>CJR LA FORTUNA I</t>
  </si>
  <si>
    <t>OH_CUNALGUNB_I_7360</t>
  </si>
  <si>
    <t>FS202605131258090287</t>
  </si>
  <si>
    <t>21886196</t>
  </si>
  <si>
    <t>FS202605131547120425_3193</t>
  </si>
  <si>
    <t>6018240716</t>
  </si>
  <si>
    <t>IPVT:640003806509</t>
  </si>
  <si>
    <t>DORA BELINDA MU¿OZ TOVAR</t>
  </si>
  <si>
    <t>39553076</t>
  </si>
  <si>
    <t>TV   |22|A   |     |  |DG   |8|A   |     | 33</t>
  </si>
  <si>
    <t>-74.81774439</t>
  </si>
  <si>
    <t>4.29842704</t>
  </si>
  <si>
    <t>3114605528</t>
  </si>
  <si>
    <t>25307000</t>
  </si>
  <si>
    <t>LA COLINA</t>
  </si>
  <si>
    <t>OH_CUNALGDOC_I_7360</t>
  </si>
  <si>
    <t>FS202605131547120425</t>
  </si>
  <si>
    <t>21886804</t>
  </si>
  <si>
    <t>FS202605131652110472_6100</t>
  </si>
  <si>
    <t>9309050859</t>
  </si>
  <si>
    <t>LUZ MIRIAN GUARIN</t>
  </si>
  <si>
    <t>52661206</t>
  </si>
  <si>
    <t>3228520816</t>
  </si>
  <si>
    <t>CL   |21|    |     |  |KR   |13|    |     |e 87 TOR 5 APT 202 APT 202</t>
  </si>
  <si>
    <t>-74.21209683</t>
  </si>
  <si>
    <t>4.70357792</t>
  </si>
  <si>
    <t>CJR LABRANTI ET II</t>
  </si>
  <si>
    <t>FS202605131652110472</t>
  </si>
  <si>
    <t>21887568</t>
  </si>
  <si>
    <t>FS202605132013480596_4115</t>
  </si>
  <si>
    <t>EDNA MILENA GAMBOA GONZALEZ</t>
  </si>
  <si>
    <t>1023881993</t>
  </si>
  <si>
    <t>3214740220</t>
  </si>
  <si>
    <t>KR   |21|    |     |  |CL   |3|    |     | 64 LCA 101</t>
  </si>
  <si>
    <t>-74.27668442</t>
  </si>
  <si>
    <t>4.73382745</t>
  </si>
  <si>
    <t>OH_CUNHIMTRC_I_5800</t>
  </si>
  <si>
    <t>FS202605132013480596</t>
  </si>
  <si>
    <t>21887793</t>
  </si>
  <si>
    <t>FS202605132022470510_0919</t>
  </si>
  <si>
    <t>SIXTA ROSA ROSA ABRIL</t>
  </si>
  <si>
    <t>46675560</t>
  </si>
  <si>
    <t>KR   |6|A   |     |e |CL   |38|    |     | 66 CAS 47</t>
  </si>
  <si>
    <t>-74.19265962</t>
  </si>
  <si>
    <t>4.58407303</t>
  </si>
  <si>
    <t>3106809819</t>
  </si>
  <si>
    <t>CJR TERAGRAN 4 ET II</t>
  </si>
  <si>
    <t>FS202605132022470510</t>
  </si>
  <si>
    <t>21888308</t>
  </si>
  <si>
    <t>FS202605140912150553_2676</t>
  </si>
  <si>
    <t>8804100246</t>
  </si>
  <si>
    <t>GELBERT YOBANY BOHORQUEZ VACA</t>
  </si>
  <si>
    <t>80512766</t>
  </si>
  <si>
    <t>KR   |24|    |     |  |CL   |1|    |     |s 60 TOR 4 APT 508 APT 508</t>
  </si>
  <si>
    <t>-74.28033333</t>
  </si>
  <si>
    <t>4.73301729</t>
  </si>
  <si>
    <t>3118459848</t>
  </si>
  <si>
    <t>FS202605140912150553</t>
  </si>
  <si>
    <t>21875998</t>
  </si>
  <si>
    <t>FS202605111601383598_5243</t>
  </si>
  <si>
    <t>6015900757</t>
  </si>
  <si>
    <t>IPVT:640003804207</t>
  </si>
  <si>
    <t>MIGUEL ANGEL TORRES SAENZ</t>
  </si>
  <si>
    <t>1026296038</t>
  </si>
  <si>
    <t>3173576419</t>
  </si>
  <si>
    <t>CL   |33|    |     |  |KR   |39|    |     | 39 TOR 7 APT 604 APT 604</t>
  </si>
  <si>
    <t>-74.22144199</t>
  </si>
  <si>
    <t>4.61290388</t>
  </si>
  <si>
    <t>CJR PERLA</t>
  </si>
  <si>
    <t>FS202605111601383598</t>
  </si>
  <si>
    <t>1018414161</t>
  </si>
  <si>
    <t>2026-05-13 16:47|FS202605111601383598_5243Se llega a predio y no se tiene contacto conmigo n el TT adicional en el conjunto no permite el ingreso por la hora para validar su el cliente nos atiende |OSCAR IVAN BOHORQUEZ#2026-05-13 16:48|Incumplimiento de cita. inicio de flujo|App chatbot#2026-05-13 16:48|Incumplimiento de cita. se va a realizar la llamada al cliente|App chatbot#</t>
  </si>
  <si>
    <t>2026-05-13 07:12|FS202605111601383598_5243MIGUEL ANGEL TORRES SAENZ3173576419tt indica que recibe a la1;00 pm el dia de hoy ya que la persona que le va ayudar llega a esa hora |ERIKA CHAVEZ#</t>
  </si>
  <si>
    <t>17785333750670226</t>
  </si>
  <si>
    <t>CAI_ONT22000010202605111602559462329277</t>
  </si>
  <si>
    <t>&lt;XA_BROADBAND_DATA&gt;&lt;Velocidad&gt;921600&lt;/Velocidad&gt;&lt;TipoIP&gt;DINAMICA&lt;/TipoIP&gt;&lt;ADSL&gt;-&lt;/ADSL&gt;&lt;DireccionIPDSLAM&gt;10.37.55.26&lt;/DireccionIPDSLAM&gt;&lt;UsuarioAcceso&gt;AAF2512714567/470a0cad609a&lt;/UsuarioAcceso&gt;&lt;Passwordid&gt;41B2NLMD1H&lt;/Passwordid&gt;&lt;TechType&gt;FIBRA&lt;/TechType&gt;&lt;OLTCode&gt;OH_CUNALSTRE_I_7360&lt;/OLTCode&gt;&lt;OLTRack&gt;0&lt;/OLTRack&gt;&lt;OLTSubRack&gt;0&lt;/OLTSubRack&gt;&lt;OLTBoard&gt;0&lt;/OLTBoard&gt;&lt;OLTPort&gt;0&lt;/OLTPort&gt;&lt;PeSplitterSplitterCode&gt;SS8-109-05&lt;/PeSplitterSplitterCode&gt;&lt;PeTerminalEquipmentDistrCableCode&gt;0&lt;/PeTerminalEquipmentDistrCableCode&gt;&lt;PeTerminalEquipmentType&gt;6&lt;/PeTerminalEquipmentType&gt;&lt;PeTerminalEquipmentCode&gt;SOACH-CT7/8-109-05&lt;/PeTerminalEquipmentCode&gt;&lt;PeTerminalEquipmentOpticalTerminalCode&gt;SOACH-CT7/8-109-05&lt;/PeTerminalEquipmentOpticalTerminalCode&gt;&lt;PeTerminalEquipmentClientThreadId&gt;0&lt;/PeTerminalEquipmentClientThreadId&gt;&lt;PeTerminalEquipmentCtoFiberId&gt;3&lt;/PeTerminalEquipmentCtoFiberId&gt;&lt;/XA_BROADBAND_DATA&gt;</t>
  </si>
  <si>
    <t>AGENDA DISPONIBLE-se marca a los numeros 3159378685 Titular: KEVIN SANTIAGO ZAPATA SUAREZ se confirma fecha cita</t>
  </si>
  <si>
    <t>21856697</t>
  </si>
  <si>
    <t>FS202605061539541597_3902</t>
  </si>
  <si>
    <t>KEVIN SANTIAGO ZAPATA SUAREZ</t>
  </si>
  <si>
    <t>1024483442</t>
  </si>
  <si>
    <t>KR   |30|    |     |  |CL   |36|    |     | 309 TOR 5 APT 101 APT 101</t>
  </si>
  <si>
    <t>-74.21004954</t>
  </si>
  <si>
    <t>4.60460632</t>
  </si>
  <si>
    <t>3159378685</t>
  </si>
  <si>
    <t>CJR MANZANILLA</t>
  </si>
  <si>
    <t>OH_CUNHISTRO_I_5800</t>
  </si>
  <si>
    <t>FS202605061539541597</t>
  </si>
  <si>
    <t>79611418</t>
  </si>
  <si>
    <t>2026-05-07 15:56||PEDRO YESID RODRIGUEZ#2026-05-07 15:57|Se llega al predio y no hay contacto con el sus el guarda GuzmÃ¡n mando al recorredor a golpear y q no sale nadie |PEDRO YESID RODRIGUEZ#2026-05-07 15:59|Incumplimiento de cita. se va a realizar la llamada al cliente|App chatbot#</t>
  </si>
  <si>
    <t>2026-05-06 16:25|PROYECTO EVA - Se realiza gestiÃ³n interna. Se deja agenda inicial para el dÃ­a Jueves 07 de Mayo del 2026 en la franja PM 1200 p.m. - 700 p.m. Gestionado por LFM|LUIS ALEJANDRO FUENTES#</t>
  </si>
  <si>
    <t>17781000250400195</t>
  </si>
  <si>
    <t>CAI_ONT32000010202605061540254361951045</t>
  </si>
  <si>
    <t>&lt;XA_BROADBAND_DATA&gt;&lt;Velocidad&gt;921600&lt;/Velocidad&gt;&lt;TipoIP&gt;DINAMICA&lt;/TipoIP&gt;&lt;ADSL&gt;-&lt;/ADSL&gt;&lt;DireccionIPDSLAM&gt;10.37.30.242&lt;/DireccionIPDSLAM&gt;&lt;UsuarioAcceso&gt;AAF2512702256/f4f733653ad6&lt;/UsuarioAcceso&gt;&lt;Passwordid&gt;63F6P6QVJB&lt;/Passwordid&gt;&lt;TechType&gt;FIBRA&lt;/TechType&gt;&lt;OLTCode&gt;OH_CUNHISTRO_I_5800&lt;/OLTCode&gt;&lt;OLTRack&gt;0&lt;/OLTRack&gt;&lt;OLTSubRack&gt;0&lt;/OLTSubRack&gt;&lt;OLTBoard&gt;0&lt;/OLTBoard&gt;&lt;OLTPort&gt;0&lt;/OLTPort&gt;&lt;PeSplitterSplitterCode&gt;SS2-112-07&lt;/PeSplitterSplitterCode&gt;&lt;PeTerminalEquipmentDistrCableCode&gt;0&lt;/PeTerminalEquipmentDistrCableCode&gt;&lt;PeTerminalEquipmentType&gt;6&lt;/PeTerminalEquipmentType&gt;&lt;PeTerminalEquipmentCode&gt;SOACH-PC2-112-07&lt;/PeTerminalEquipmentCode&gt;&lt;PeTerminalEquipmentOpticalTerminalCode&gt;SOACH-PC2-112-07&lt;/PeTerminalEquipmentOpticalTerminalCode&gt;&lt;PeTerminalEquipmentClientThreadId&gt;0&lt;/PeTerminalEquipmentClientThreadId&gt;&lt;PeTerminalEquipmentCtoFiberId&gt;7&lt;/PeTerminalEquipmentCtoFiberId&gt;&lt;/XA_BROADBAND_DATA&gt;</t>
  </si>
  <si>
    <t>21875011</t>
  </si>
  <si>
    <t>FS202605111332464307_4674</t>
  </si>
  <si>
    <t>8112251413</t>
  </si>
  <si>
    <t>ANGEL ALBERTO GODOY PAREDES</t>
  </si>
  <si>
    <t>1127354165</t>
  </si>
  <si>
    <t>CL   |11|    |     |  |KR   |6|    |     | 78 LCA 101</t>
  </si>
  <si>
    <t>-74.35543118</t>
  </si>
  <si>
    <t>4.81708526</t>
  </si>
  <si>
    <t>3045903316</t>
  </si>
  <si>
    <t>OH_CUNHIVTRO_I_5800</t>
  </si>
  <si>
    <t>1070969989</t>
  </si>
  <si>
    <t>2026-05-12 14:22|Reporte de daÃ±o masivo. Inicio de flujo|App chatbot#</t>
  </si>
  <si>
    <t>2026-05-12 14:27|cto sin potencia tiket 3354495|YOHAN ESTEBAN MOLINA#</t>
  </si>
  <si>
    <t>17785990650510117</t>
  </si>
  <si>
    <t>CAI_32000010202605121017459537737234</t>
  </si>
  <si>
    <t>&lt;XA_BROADBAND_DATA&gt;&lt;Velocidad&gt;921600&lt;/Velocidad&gt;&lt;TipoIP&gt;DINAMICA&lt;/TipoIP&gt;&lt;ADSL&gt;-&lt;/ADSL&gt;&lt;DireccionIPDSLAM&gt;10.37.60.186&lt;/DireccionIPDSLAM&gt;&lt;UsuarioAcceso&gt;AAF2512713824/8ec8b413fbb4&lt;/UsuarioAcceso&gt;&lt;Passwordid&gt;J8LJDOL1XB&lt;/Passwordid&gt;&lt;TechType&gt;FIBRA&lt;/TechType&gt;&lt;OLTCode&gt;OH_CUNHIVTRO_I_5800_Facatativa_centro&lt;/OLTCode&gt;&lt;OLTRack&gt;1&lt;/OLTRack&gt;&lt;OLTSubRack&gt;14&lt;/OLTSubRack&gt;&lt;OLTBoard&gt;1&lt;/OLTBoard&gt;&lt;OLTPort&gt;4&lt;/OLTPort&gt;&lt;PeSplitterSplitterCode&gt;SS2-29-01&lt;/PeSplitterSplitterCode&gt;&lt;PeTerminalEquipmentDistrCableCode&gt;GT2-29-01&lt;/PeTerminalEquipmentDistrCableCode&gt;&lt;PeTerminalEquipmentType&gt;6&lt;/PeTerminalEquipmentType&gt;&lt;PeTerminalEquipmentCode&gt;CT2-29-01&lt;/PeTerminalEquipmentCode&gt;&lt;PeTerminalEquipmentOpticalTerminalCode&gt;CT2-29-01&lt;/PeTerminalEquipmentOpticalTerminalCode&gt;&lt;PeTerminalEquipmentClientThreadId&gt;35&lt;/PeTerminalEquipmentClientThreadId&gt;&lt;PeTerminalEquipmentCtoFiberId&gt;4&lt;/PeTerminalEquipmentCtoFiberId&gt;&lt;/XA_BROADBAND_DATA&gt;</t>
  </si>
  <si>
    <t>21861358</t>
  </si>
  <si>
    <t>FS202605071357143109_3777</t>
  </si>
  <si>
    <t>agendar en horario am, por la mañana.  Han venido 2 veces y cancelan la instalacion porque no vienen listos con todo lo que deben hacer y con todo lo que deben traer. Por favor venir preparados con todo lo que requieran. Hoy vinieron y cancelaron porque no tenian levanta tapas y personal de HSQ</t>
  </si>
  <si>
    <t>6018276711</t>
  </si>
  <si>
    <t>IPVT:640003801168</t>
  </si>
  <si>
    <t>LUZ MAR CARRE¿O</t>
  </si>
  <si>
    <t>52009503</t>
  </si>
  <si>
    <t>KR   |5|    |     |e |CL   |18|    |     | 50 CAS 2K 5</t>
  </si>
  <si>
    <t>3112704576</t>
  </si>
  <si>
    <t>FS202605071357143109</t>
  </si>
  <si>
    <t>11257017</t>
  </si>
  <si>
    <t>2026-05-09 11:54|Reagendamiento de cita. inicio de flujo|App chatbot#2026-05-09 11:54|Reagendamiento de cita. se va a realizar la llamada al cliente|App chatbot#2026-05-09 11:57|Reagendamiento de cita. no se logro contacto con el cliente|App chatbot#2026-05-12 09:52|Reagendamiento de cita. se va a realizar la llamada al cliente|App chatbot#2026-05-12 09:55|Reagendamiento de cita. Cliente no respondio la llamada IVR|App chatbot#2026-05-12 09:56|Reagendamiento de cita. se va a realizar la llamada al cliente|App chatbot#2026-05-12 09:59|Reagendamiento de cita. Cliente no respondio la llamada IVR|App chatbot#2026-05-12 10:00|Reagendamiento de cita. se va a realizar la llamada al cliente|App chatbot#2026-05-12 10:03|Reagendamiento de cita. no se logro contacto con el cliente|App chatbot#</t>
  </si>
  <si>
    <t>2026-05-14 14:29|TECNICO VALIDA EN LUGAR DE INSTALACION INFORMA RECURSOS MAL APROVISIONADOSya que la  CTO con la que viene la orden no tiene comunicacion hacia el predio se debe asdignar a la cto 1-80-06 que si tiene comunicacion con el predio  no se puede realziar el cambio a dicha cto ya que correspomnde  a red ATP  por lo cual  cancelar e ingresar con las vias indicadas |YESSIKA DANITZA PACHON#2026-05-14 14:30|TECNICO VALIDA EN LUGAR DE INSTALACION INFORMA RECURSOS MAL APROVISIONADOS ya que la  CTO con la que viene la orden no tiene comunicaciÃ³n hacia el predio se debe asignar a la cto 1-80-06 que si tiene comunicaciÃ³n con el predio  no se puede realizar el cambio a dicha cto ya que corresponde  a red ATP  por lo cual  cancelar e ingresar con las vÃ­as indicadas |YESSIKA DANITZA PACHON#</t>
  </si>
  <si>
    <t>17781803000410296</t>
  </si>
  <si>
    <t>CAI_22000010202605071358208860550223</t>
  </si>
  <si>
    <t>M173841</t>
  </si>
  <si>
    <t>&lt;XA_BROADBAND_DATA&gt;&lt;Velocidad&gt;921600&lt;/Velocidad&gt;&lt;TipoIP&gt;DINAMICA&lt;/TipoIP&gt;&lt;ADSL&gt;-&lt;/ADSL&gt;&lt;DireccionIPDSLAM&gt;10.37.80.162&lt;/DireccionIPDSLAM&gt;&lt;UsuarioAcceso&gt;AAF2512704940/75d68cc3c208&lt;/UsuarioAcceso&gt;&lt;Passwordid&gt;KRA76GDS0Z&lt;/Passwordid&gt;&lt;TechType&gt;FIBRA&lt;/TechType&gt;&lt;OLTCode&gt;OH_CUNHIMQRB_I_5800_Mosquera_Centro_2&lt;/OLTCode&gt;&lt;OLTRack&gt;2&lt;/OLTRack&gt;&lt;OLTSubRack&gt;34&lt;/OLTSubRack&gt;&lt;OLTBoard&gt;2&lt;/OLTBoard&gt;&lt;OLTPort&gt;8&lt;/OLTPort&gt;&lt;PeSplitterSplitterCode&gt;SS8-79-05&lt;/PeSplitterSplitterCode&gt;&lt;PeTerminalEquipmentDistrCableCode&gt;GT8-79-05&lt;/PeTerminalEquipmentDistrCableCode&gt;&lt;PeTerminalEquipmentType&gt;6&lt;/PeTerminalEquipmentType&gt;&lt;PeTerminalEquipmentCode&gt;CT8-79-05&lt;/PeTerminalEquipmentCode&gt;&lt;PeTerminalEquipmentOpticalTerminalCode&gt;CT8-79-05&lt;/PeTerminalEquipmentOpticalTerminalCode&gt;&lt;PeTerminalEquipmentClientThreadId&gt;25&lt;/PeTerminalEquipmentClientThreadId&gt;&lt;PeTerminalEquipmentCtoFiberId&gt;2&lt;/PeTerminalEquipmentCtoFiberId&gt;&lt;/XA_BROADBAND_DATA&gt;</t>
  </si>
  <si>
    <t>AGENDA DISPONIBLE-se marca a los numeros 3206332796 6019012678 Titular: JHON ALEXANDER INFANTE CASTA¿EDA se confirma fecha cita</t>
  </si>
  <si>
    <t>21844971</t>
  </si>
  <si>
    <t>FS202605041204512383_2806</t>
  </si>
  <si>
    <t>JHON ALEXANDER INFANTE CASTA¿EDA</t>
  </si>
  <si>
    <t>1073712932</t>
  </si>
  <si>
    <t>3206332796</t>
  </si>
  <si>
    <t>6019012678</t>
  </si>
  <si>
    <t>CL   |33|    |     |  |KR   |7|    |     |e 99 BQU 16 CAS 11</t>
  </si>
  <si>
    <t>-74.1976053</t>
  </si>
  <si>
    <t>4.57999369</t>
  </si>
  <si>
    <t>CJR OASIS SAN MATEO</t>
  </si>
  <si>
    <t>FS202605041204512383</t>
  </si>
  <si>
    <t>1053006759</t>
  </si>
  <si>
    <t>2026-05-05 16:20|No se puede realizar la visita ya que la ducteria que ingresa a predio se encuentra obstruida se trato de meter la sonda pero no pasa el usuario indica que va a hablar con administraciÃ³n para realizar la obra civil|JHON ALEJANDRO SANTAMARIA#2026-05-05 17:09|DR050526_QT-PenTraPE13|JHON ALEJANDRO SANTAMARIA#2026-05-13 16:24|13-05-2026 16 24Gestion quiebre. Inicio de Flujo.|App chatbot#</t>
  </si>
  <si>
    <t>17779143700310176</t>
  </si>
  <si>
    <t>CAI_ONT32000010202605041206104401431486</t>
  </si>
  <si>
    <t>&lt;XA_BROADBAND_DATA&gt;&lt;Velocidad&gt;921600&lt;/Velocidad&gt;&lt;TipoIP&gt;DINAMICA&lt;/TipoIP&gt;&lt;ADSL&gt;-&lt;/ADSL&gt;&lt;DireccionIPDSLAM&gt;10.37.54.46&lt;/DireccionIPDSLAM&gt;&lt;UsuarioAcceso&gt;AAF2512694934/00601015d410&lt;/UsuarioAcceso&gt;&lt;Passwordid&gt;BE8U8NEMEM&lt;/Passwordid&gt;&lt;TechType&gt;FIBRA&lt;/TechType&gt;&lt;OLTCode&gt;OH_CUNALSTRC_I_7360&lt;/OLTCode&gt;&lt;OLTRack&gt;0&lt;/OLTRack&gt;&lt;OLTSubRack&gt;0&lt;/OLTSubRack&gt;&lt;OLTBoard&gt;0&lt;/OLTBoard&gt;&lt;OLTPort&gt;0&lt;/OLTPort&gt;&lt;PeSplitterSplitterCode&gt;SS8-93-11&lt;/PeSplitterSplitterCode&gt;&lt;PeTerminalEquipmentDistrCableCode&gt;0&lt;/PeTerminalEquipmentDistrCableCode&gt;&lt;PeTerminalEquipmentType&gt;6&lt;/PeTerminalEquipmentType&gt;&lt;PeTerminalEquipmentCode&gt;SOACH-CT8-93-11&lt;/PeTerminalEquipmentCode&gt;&lt;PeTerminalEquipmentOpticalTerminalCode&gt;SOACH-CT8-93-11&lt;/PeTerminalEquipmentOpticalTerminalCode&gt;&lt;PeTerminalEquipmentClientThreadId&gt;0&lt;/PeTerminalEquipmentClientThreadId&gt;&lt;PeTerminalEquipmentCtoFiberId&gt;8&lt;/PeTerminalEquipmentCtoFiberId&gt;&lt;/XA_BROADBAND_DATA&gt;</t>
  </si>
  <si>
    <t>21881646</t>
  </si>
  <si>
    <t>FS202605121702580136_5378</t>
  </si>
  <si>
    <t>6015902763</t>
  </si>
  <si>
    <t>IPVT:640003805510</t>
  </si>
  <si>
    <t>MARIANA VARGAS</t>
  </si>
  <si>
    <t>1000784712</t>
  </si>
  <si>
    <t>3197668761</t>
  </si>
  <si>
    <t>KR   |1(19037)|    |BIS  |  |CL   |10(19037)|    |     | 05</t>
  </si>
  <si>
    <t>-74.21822846</t>
  </si>
  <si>
    <t>4.57447045</t>
  </si>
  <si>
    <t>3227958721</t>
  </si>
  <si>
    <t>1000180929</t>
  </si>
  <si>
    <t>2026-05-14 18:13|Reporte de daÃ±o masivo. Inicio de flujo|App chatbot#</t>
  </si>
  <si>
    <t>2026-05-14 18:52|Se crea masivo por potencia atenuada en cto |DIEGO ARMANDO ROJAS#</t>
  </si>
  <si>
    <t>17786234700610560</t>
  </si>
  <si>
    <t>CAI_ONT22000010202605121704309779209117</t>
  </si>
  <si>
    <t>&lt;XA_BROADBAND_DATA&gt;&lt;Velocidad&gt;921600&lt;/Velocidad&gt;&lt;TipoIP&gt;DINAMICA&lt;/TipoIP&gt;&lt;ADSL&gt;-&lt;/ADSL&gt;&lt;DireccionIPDSLAM&gt;10.37.55.26&lt;/DireccionIPDSLAM&gt;&lt;UsuarioAcceso&gt;AAF2512718233/93b94e6eaee3&lt;/UsuarioAcceso&gt;&lt;Passwordid&gt;3CNO7HERJ5&lt;/Passwordid&gt;&lt;TechType&gt;FIBRA&lt;/TechType&gt;&lt;OLTCode&gt;OH_CUNALSTRE_I_7360&lt;/OLTCode&gt;&lt;OLTRack&gt;0&lt;/OLTRack&gt;&lt;OLTSubRack&gt;0&lt;/OLTSubRack&gt;&lt;OLTBoard&gt;0&lt;/OLTBoard&gt;&lt;OLTPort&gt;0&lt;/OLTPort&gt;&lt;PeSplitterSplitterCode&gt;SS1-107-12&lt;/PeSplitterSplitterCode&gt;&lt;PeTerminalEquipmentDistrCableCode&gt;0&lt;/PeTerminalEquipmentDistrCableCode&gt;&lt;PeTerminalEquipmentType&gt;6&lt;/PeTerminalEquipmentType&gt;&lt;PeTerminalEquipmentCode&gt;SOACH-CTA1-107-12&lt;/PeTerminalEquipmentCode&gt;&lt;PeTerminalEquipmentOpticalTerminalCode&gt;SOACH-CTA1-107-12&lt;/PeTerminalEquipmentOpticalTerminalCode&gt;&lt;PeTerminalEquipmentClientThreadId&gt;0&lt;/PeTerminalEquipmentClientThreadId&gt;&lt;PeTerminalEquipmentCtoFiberId&gt;6&lt;/PeTerminalEquipmentCtoFiberId&gt;&lt;/XA_BROADBAND_DATA&gt;</t>
  </si>
  <si>
    <t>21884873</t>
  </si>
  <si>
    <t>FS202605131253040284_0252</t>
  </si>
  <si>
    <t>6015902749</t>
  </si>
  <si>
    <t>IPVT:640003806152</t>
  </si>
  <si>
    <t>SANDRA JEANNETTE LIBERATO SANABRIA</t>
  </si>
  <si>
    <t>65738242</t>
  </si>
  <si>
    <t>3245495569</t>
  </si>
  <si>
    <t>KR   |22(19080)|A   |     |  |CL   |41(19080)|B   |     | 22</t>
  </si>
  <si>
    <t>-74.2022730975</t>
  </si>
  <si>
    <t>4.59852267</t>
  </si>
  <si>
    <t>FS202605131253040284</t>
  </si>
  <si>
    <t>1052403490</t>
  </si>
  <si>
    <t>2026-05-14 17:37|Tt devuelve la llamada indica que llega despuÃ©s de las 8pm indica que no sabe cuando resibir si esta semana o la otra que se comunica cuando tenga tiempo |OSCAR SEBASTIAN SANDOVAL#2026-05-14 17:38|14-05-2026 17 38Gestion quiebre. Inicio de Flujo.|App chatbot#</t>
  </si>
  <si>
    <t>17786948500560124</t>
  </si>
  <si>
    <t>CAI_ONT22000010202605131254104415965517</t>
  </si>
  <si>
    <t>&lt;XA_BROADBAND_DATA&gt;&lt;Velocidad&gt;921600&lt;/Velocidad&gt;&lt;TipoIP&gt;DINAMICA&lt;/TipoIP&gt;&lt;ADSL&gt;-&lt;/ADSL&gt;&lt;DireccionIPDSLAM&gt;10.37.54.154&lt;/DireccionIPDSLAM&gt;&lt;UsuarioAcceso&gt;AAF2512720022/a95358e78e1d&lt;/UsuarioAcceso&gt;&lt;Passwordid&gt;38QBK0GO86&lt;/Passwordid&gt;&lt;TechType&gt;FIBRA&lt;/TechType&gt;&lt;OLTCode&gt;OH_CUNALSTRD_I_7360&lt;/OLTCode&gt;&lt;OLTRack&gt;0&lt;/OLTRack&gt;&lt;OLTSubRack&gt;0&lt;/OLTSubRack&gt;&lt;OLTBoard&gt;0&lt;/OLTBoard&gt;&lt;OLTPort&gt;0&lt;/OLTPort&gt;&lt;PeSplitterSplitterCode&gt;SS3-109-04&lt;/PeSplitterSplitterCode&gt;&lt;PeTerminalEquipmentDistrCableCode&gt;0&lt;/PeTerminalEquipmentDistrCableCode&gt;&lt;PeTerminalEquipmentType&gt;6&lt;/PeTerminalEquipmentType&gt;&lt;PeTerminalEquipmentCode&gt;SOACH-CT3/4-109-04&lt;/PeTerminalEquipmentCode&gt;&lt;PeTerminalEquipmentOpticalTerminalCode&gt;SOACH-CT3/4-109-04&lt;/PeTerminalEquipmentOpticalTerminalCode&gt;&lt;PeTerminalEquipmentClientThreadId&gt;0&lt;/PeTerminalEquipmentClientThreadId&gt;&lt;PeTerminalEquipmentCtoFiberId&gt;5&lt;/PeTerminalEquipmentCtoFiberId&gt;&lt;/XA_BROADBAND_DATA&gt;</t>
  </si>
  <si>
    <t>21888440</t>
  </si>
  <si>
    <t>EC202605140933356544_2402</t>
  </si>
  <si>
    <t>Yohanna  Villarraga</t>
  </si>
  <si>
    <t>52769356</t>
  </si>
  <si>
    <t>Yohanna Villarraga</t>
  </si>
  <si>
    <t>CL   |16|A   |     |  |KR   |0|    |     |  15 TOR 35 APT 404 APT 404</t>
  </si>
  <si>
    <t>-74.04791405</t>
  </si>
  <si>
    <t>4.86022115</t>
  </si>
  <si>
    <t>3156342825</t>
  </si>
  <si>
    <t>OH_CUNHICENB_I_5800</t>
  </si>
  <si>
    <t>EC202605140933356544</t>
  </si>
  <si>
    <t>BK_CUND_BRA_NORTE</t>
  </si>
  <si>
    <t>21900690</t>
  </si>
  <si>
    <t>EC202605141727024921_2509</t>
  </si>
  <si>
    <t>Carlos Andres Carrillo Quintero</t>
  </si>
  <si>
    <t>13745338</t>
  </si>
  <si>
    <t>CL   |15|    |     |  |KR   |1|C   |     |e 14 CAS 7</t>
  </si>
  <si>
    <t>-74.01846443</t>
  </si>
  <si>
    <t>4.92820828</t>
  </si>
  <si>
    <t>3168776709</t>
  </si>
  <si>
    <t>CJR RIOGRANDE</t>
  </si>
  <si>
    <t>OH_CUNALCICB_I_7360</t>
  </si>
  <si>
    <t>EC202605141727024921</t>
  </si>
  <si>
    <t>21864449</t>
  </si>
  <si>
    <t>FS202605081002463558_1786</t>
  </si>
  <si>
    <t>OSCAR DAVID ROMERO ARDILA</t>
  </si>
  <si>
    <t>1020805403</t>
  </si>
  <si>
    <t>CL   |16|    |     |  |KR   |1|    |     | 67 TOR 12 APT 301 APT 301</t>
  </si>
  <si>
    <t>-74.04845927</t>
  </si>
  <si>
    <t>4.85951502</t>
  </si>
  <si>
    <t>3118668814</t>
  </si>
  <si>
    <t>OH_CUNALCENC_I_7360</t>
  </si>
  <si>
    <t>FS202605081002463558</t>
  </si>
  <si>
    <t>21872048</t>
  </si>
  <si>
    <t>FS202605101157184327_8289</t>
  </si>
  <si>
    <t>Contratista solicita posponer para : 15/05/2026 AM - Fecha inicial de la orden : 14/05/2026 PM - Formulario CONTRATISTA - Gestiona Katherin Gutierrez 13/05/2026 null</t>
  </si>
  <si>
    <t>PEDRO ALEJANDRO CABRERA URREGO</t>
  </si>
  <si>
    <t>80872513</t>
  </si>
  <si>
    <t>CL   |29|    |     |  |KR   |6|    |     | 44 TOR 2 APT 204 APT 204</t>
  </si>
  <si>
    <t>-74.04766472</t>
  </si>
  <si>
    <t>4.87782283</t>
  </si>
  <si>
    <t>3227319437</t>
  </si>
  <si>
    <t>URB SAN VALENTIN</t>
  </si>
  <si>
    <t>FS202605101157184327</t>
  </si>
  <si>
    <t>21875978</t>
  </si>
  <si>
    <t>FS202605111600263305_0434</t>
  </si>
  <si>
    <t>Contratista solicita posponer para : 15/05/2026 AM - Fecha inicial de la orden : 12/05/2026 PM - Formulario CONTRATISTA - Gestiona Katherin Gutierrez 12/05/2026 null</t>
  </si>
  <si>
    <t>MAGDA MUNAR</t>
  </si>
  <si>
    <t>39742977</t>
  </si>
  <si>
    <t>CL   |8|    |     |  |KR   |9|    |     | 78 APT 3</t>
  </si>
  <si>
    <t>-73.81669347</t>
  </si>
  <si>
    <t>5.31036922</t>
  </si>
  <si>
    <t>3112273040</t>
  </si>
  <si>
    <t>25843000</t>
  </si>
  <si>
    <t>VILLA DE SAN DIEGO DE UBATE</t>
  </si>
  <si>
    <t>OH_CUNALUATB_I_7360</t>
  </si>
  <si>
    <t>FS202605111600263305</t>
  </si>
  <si>
    <t>21876656</t>
  </si>
  <si>
    <t>FS202605111716223740_2622</t>
  </si>
  <si>
    <t>HENRY ANDRES HURTADO BELTRAN</t>
  </si>
  <si>
    <t>1032472414</t>
  </si>
  <si>
    <t>KR   |3|    |     |  |CL   |18|    |     | 87 CAS 12</t>
  </si>
  <si>
    <t>-74.05130864</t>
  </si>
  <si>
    <t>4.8641895</t>
  </si>
  <si>
    <t>3243591168</t>
  </si>
  <si>
    <t>21879373</t>
  </si>
  <si>
    <t>FS202605121136580062_1523</t>
  </si>
  <si>
    <t>VESTRATEX INDUSTRIES SAS</t>
  </si>
  <si>
    <t>1018490964-2</t>
  </si>
  <si>
    <t>3163993999</t>
  </si>
  <si>
    <t>SARA CATALINA MARTINEZ RODRIGUEZ</t>
  </si>
  <si>
    <t>CL   |29|    |     |  |KR   |6|    |     | 14 CAS 14</t>
  </si>
  <si>
    <t>-74.04770139</t>
  </si>
  <si>
    <t>4.87783798</t>
  </si>
  <si>
    <t>FS202605121136580062</t>
  </si>
  <si>
    <t>AGENDA DISPONIBLE-se marca a los numeros 3028534576 6018513530 Titular: WILKEY HERNANDO MORALES BALLEN se confirma fecha cita</t>
  </si>
  <si>
    <t>21880886</t>
  </si>
  <si>
    <t>FS202605121506160233_9596</t>
  </si>
  <si>
    <t>6018513530</t>
  </si>
  <si>
    <t>IPVT:640003805643</t>
  </si>
  <si>
    <t>WILKEY HERNANDO MORALES BALLEN</t>
  </si>
  <si>
    <t>1034298107</t>
  </si>
  <si>
    <t>KR   |10|    |     |  |CL   |5|    |     | 33 APT 301</t>
  </si>
  <si>
    <t>-74.00211806</t>
  </si>
  <si>
    <t>5.02314514</t>
  </si>
  <si>
    <t>3028534576</t>
  </si>
  <si>
    <t>OH_CUNHIZIRB_I_5800</t>
  </si>
  <si>
    <t>FS202605121506160233</t>
  </si>
  <si>
    <t>21890008</t>
  </si>
  <si>
    <t>FS202605141306240425_8564</t>
  </si>
  <si>
    <t>Contratista solicita adelantar - Futuro - 16/05/2026 AM - Formulario CONTRATISTA - Gestiona Karol Molano 14/05/2026;; null</t>
  </si>
  <si>
    <t>MONROY MONROY</t>
  </si>
  <si>
    <t>19368996</t>
  </si>
  <si>
    <t>3002157528</t>
  </si>
  <si>
    <t>CARLOS HERNANDO MONROY</t>
  </si>
  <si>
    <t>KR   |2|    |     |e |CL   |21|A   |     | 56 TOR 1 APT 306 APT 306</t>
  </si>
  <si>
    <t>-74.04316525</t>
  </si>
  <si>
    <t>4.86591379</t>
  </si>
  <si>
    <t>CJR TORRES XIAGUA</t>
  </si>
  <si>
    <t>FS202605141306240425</t>
  </si>
  <si>
    <t>21899979</t>
  </si>
  <si>
    <t>FS202605141636472098_0808</t>
  </si>
  <si>
    <t>MANUEL LEONARDO SANCHEZ ARDILA</t>
  </si>
  <si>
    <t>1003674912</t>
  </si>
  <si>
    <t>3204761381</t>
  </si>
  <si>
    <t>KR   |5|    |     |e |CL   |11|    |     | 83 TOR 26 APT 104 APT 104</t>
  </si>
  <si>
    <t>-74.04501776</t>
  </si>
  <si>
    <t>4.85445309</t>
  </si>
  <si>
    <t>3204074043</t>
  </si>
  <si>
    <t>OH_CUNALCEND_I_7360</t>
  </si>
  <si>
    <t>FS202605141636472098</t>
  </si>
  <si>
    <t>21900445</t>
  </si>
  <si>
    <t>FS202605141705001726_9978</t>
  </si>
  <si>
    <t>6018513972</t>
  </si>
  <si>
    <t>IPVT:640003807689</t>
  </si>
  <si>
    <t>KEVIN SEPULVEDA</t>
  </si>
  <si>
    <t>1075650534</t>
  </si>
  <si>
    <t>KR   |19|    |     |  |CL   |3|B   |     | 22</t>
  </si>
  <si>
    <t>-73.99893492</t>
  </si>
  <si>
    <t>5.01723335</t>
  </si>
  <si>
    <t>3104428363</t>
  </si>
  <si>
    <t>SAN PABLO</t>
  </si>
  <si>
    <t>FS202605141705001726</t>
  </si>
  <si>
    <t>21900547</t>
  </si>
  <si>
    <t>FS202605141714341061_0370</t>
  </si>
  <si>
    <t>6018662224</t>
  </si>
  <si>
    <t>IPVT:640003808142</t>
  </si>
  <si>
    <t>MARIA ERLINDA ROA</t>
  </si>
  <si>
    <t>41634411</t>
  </si>
  <si>
    <t>CL   |3|    |     |  |KR   |19|    |     | 307 TOR 2 APT 503 APT 503</t>
  </si>
  <si>
    <t>-74.04546192</t>
  </si>
  <si>
    <t>4.92379891</t>
  </si>
  <si>
    <t>3177005189</t>
  </si>
  <si>
    <t>CJR PARK PLACE</t>
  </si>
  <si>
    <t>FS202605141714341061</t>
  </si>
  <si>
    <t>21901793</t>
  </si>
  <si>
    <t>FS202605142151282035_7116</t>
  </si>
  <si>
    <t>6018661840</t>
  </si>
  <si>
    <t>IPVT:640003808009</t>
  </si>
  <si>
    <t>NANCY ADRIANA PINZON</t>
  </si>
  <si>
    <t>39804995</t>
  </si>
  <si>
    <t>KR   |2|    |     |e |CL   |1|    |     | 27 TOR 17 APT 404 APT 404</t>
  </si>
  <si>
    <t>-74.02294784</t>
  </si>
  <si>
    <t>4.91451677</t>
  </si>
  <si>
    <t>3162429481</t>
  </si>
  <si>
    <t>FS202605142151282035</t>
  </si>
  <si>
    <t>21886359</t>
  </si>
  <si>
    <t>FS202605131605450431_1749</t>
  </si>
  <si>
    <t>ANA MARIA LOZANO GOMEZ</t>
  </si>
  <si>
    <t>52168839</t>
  </si>
  <si>
    <t>2727372</t>
  </si>
  <si>
    <t>CL   |23|    |     |  |KR   |6|    |     | 184 TOR 4 APT 209 APT 209</t>
  </si>
  <si>
    <t>-74.01976932</t>
  </si>
  <si>
    <t>4.93790381</t>
  </si>
  <si>
    <t>3134058817</t>
  </si>
  <si>
    <t>CJR SENDRO GIRASOLES</t>
  </si>
  <si>
    <t>FS202605131605450431</t>
  </si>
  <si>
    <t>21886436</t>
  </si>
  <si>
    <t>FS202605131613380455_3619</t>
  </si>
  <si>
    <t>MAICOL ESTIVEN CARO ALFEREZ</t>
  </si>
  <si>
    <t>1010057445</t>
  </si>
  <si>
    <t>CL   |30|    |     |  |KR   |17|    |     | 140 TOR 7 APT 405 APT 405</t>
  </si>
  <si>
    <t>-73.98851995</t>
  </si>
  <si>
    <t>5.03739099</t>
  </si>
  <si>
    <t>3166506538</t>
  </si>
  <si>
    <t>CJR CDE CAMPESTRE</t>
  </si>
  <si>
    <t>OH_CUNALZIRC_I_7360</t>
  </si>
  <si>
    <t>FS202605131613380455</t>
  </si>
  <si>
    <t>21887874</t>
  </si>
  <si>
    <t>FS202605132100230417_2786</t>
  </si>
  <si>
    <t>JOSE FERNANDO LOPEZ OSORIO</t>
  </si>
  <si>
    <t>80424555</t>
  </si>
  <si>
    <t>CL   |3|    |     |s |KR   |5|A   |     | 30 CAS 1</t>
  </si>
  <si>
    <t>-74.06241374</t>
  </si>
  <si>
    <t>4.84547341</t>
  </si>
  <si>
    <t>3214682372</t>
  </si>
  <si>
    <t>OH_CUNALCENE_I_7360</t>
  </si>
  <si>
    <t>21888274</t>
  </si>
  <si>
    <t>FS202605140903250364_8922</t>
  </si>
  <si>
    <t>JOHN ALEXANDER CALVETE SUESCUN</t>
  </si>
  <si>
    <t>13715799</t>
  </si>
  <si>
    <t>16321526</t>
  </si>
  <si>
    <t>3176256792</t>
  </si>
  <si>
    <t>CL   |10|A   |     |s |KR   |2|A   |     | 128 CAS 83</t>
  </si>
  <si>
    <t>-74.0297927</t>
  </si>
  <si>
    <t>4.897426</t>
  </si>
  <si>
    <t>3128345742</t>
  </si>
  <si>
    <t>CND CLUB BOSQ MADERO</t>
  </si>
  <si>
    <t>OH_CUNALCICD_I_7360</t>
  </si>
  <si>
    <t>FS202605140903250364</t>
  </si>
  <si>
    <t>AGENDA DISPONIBLE-se marca a los numeros 3123410280 6018511302 Titular: Diego Andres Torres Bueno se confirma fecha cita</t>
  </si>
  <si>
    <t>21860685</t>
  </si>
  <si>
    <t>EC202605071217114176_2427</t>
  </si>
  <si>
    <t>6018511302</t>
  </si>
  <si>
    <t>IPVT:640003800348</t>
  </si>
  <si>
    <t>Diego Andres Torres Bueno</t>
  </si>
  <si>
    <t>1000377964</t>
  </si>
  <si>
    <t>CL   |4|    |     |  |KR   |5|    |     |  15</t>
  </si>
  <si>
    <t>-74.005593454</t>
  </si>
  <si>
    <t>5.02400789</t>
  </si>
  <si>
    <t>Plan Voz Ilimitado Nacional 200 Min LDI Trio RV_14854 Descuento Cortesia 100% x 1 mes_50502  Bundled_Bloqueos_20265  Preferido Fijo Movil Incluido_20030Plan Banda Ancha 900Mbps_IPTV_1 Decos_Win Play_Trio_25354 Cargo de Instalacion Banda Ancha_10319  Descuento Cortesia 100% x 1 mes_50502Plan IPTV TRIO_RV_25360 Descuento Cortesia 100% x 1 mes_50502  Deco Incluido IPTV_40045</t>
  </si>
  <si>
    <t>3123410280</t>
  </si>
  <si>
    <t>EC202605071217114176</t>
  </si>
  <si>
    <t>1005157353</t>
  </si>
  <si>
    <t>2026-05-08 17:49|Se vÃ¡lida en predio de habla con nel titular del servicio nos indica que nos recibe el dÃ­a de maÃ±ana en jornada AM se logra contacto en el siguiente nÃºmero 3123410288 |DIEGO ANDRES MENDOZA#2026-05-08 17:51|Reagendamiento de cita. inicio de flujo|App chatbot#2026-05-08 17:51|Reagendamiento de cita. TÃ©cnico confirma continuar con suspensiÃ³n de orden con motivo Contratista solicita reagendar|App chatbot#2026-05-14 14:34|Incumplimiento de cita. se va a realizar la llamada al cliente|App chatbot#2026-05-14 14:37|Incumplimiento de cita. Cliente no respondio la llamada IVR|App chatbot#</t>
  </si>
  <si>
    <t>17781895950500148</t>
  </si>
  <si>
    <t>CAI_ONT42000120202605071633158585763482</t>
  </si>
  <si>
    <t>&lt;XA_BROADBAND_DATA&gt;&lt;Velocidad&gt;921600&lt;/Velocidad&gt;&lt;TipoIP&gt;DINAMICA&lt;/TipoIP&gt;&lt;ADSL&gt;-&lt;/ADSL&gt;&lt;DireccionIPDSLAM&gt;10.37.52.170&lt;/DireccionIPDSLAM&gt;&lt;UsuarioAcceso&gt;AAF2512704218/11c91e383e44&lt;/UsuarioAcceso&gt;&lt;Passwordid&gt;EFIV4I40R8&lt;/Passwordid&gt;&lt;TechType&gt;FIBRA&lt;/TechType&gt;&lt;OLTCode&gt;OH_CUNHIZIRB_I_5800&lt;/OLTCode&gt;&lt;OLTRack&gt;0&lt;/OLTRack&gt;&lt;OLTSubRack&gt;0&lt;/OLTSubRack&gt;&lt;OLTBoard&gt;0&lt;/OLTBoard&gt;&lt;OLTPort&gt;0&lt;/OLTPort&gt;&lt;PeSplitterSplitterCode&gt;SS1-36-04&lt;/PeSplitterSplitterCode&gt;&lt;PeTerminalEquipmentDistrCableCode&gt;0&lt;/PeTerminalEquipmentDistrCableCode&gt;&lt;PeTerminalEquipmentType&gt;6&lt;/PeTerminalEquipmentType&gt;&lt;PeTerminalEquipmentCode&gt;CENTR-CT1-36-04&lt;/PeTerminalEquipmentCode&gt;&lt;PeTerminalEquipmentOpticalTerminalCode&gt;CENTR-CT1-36-04&lt;/PeTerminalEquipmentOpticalTerminalCode&gt;&lt;PeTerminalEquipmentClientThreadId&gt;0&lt;/PeTerminalEquipmentClientThreadId&gt;&lt;PeTerminalEquipmentCtoFiberId&gt;4&lt;/PeTerminalEquipmentCtoFiberId&gt;&lt;/XA_BROADBAND_DATA&gt;</t>
  </si>
  <si>
    <t>21876167</t>
  </si>
  <si>
    <t>FS202605111619483727_4498</t>
  </si>
  <si>
    <t>CRISTIAN ALBERTO ABAD VELEZ</t>
  </si>
  <si>
    <t>1075674903</t>
  </si>
  <si>
    <t>CL   |17|    |     |  |KR   |7|    |     | 38</t>
  </si>
  <si>
    <t>-73.99995303</t>
  </si>
  <si>
    <t>5.03191308</t>
  </si>
  <si>
    <t>3176618073</t>
  </si>
  <si>
    <t>FS202605111619483727</t>
  </si>
  <si>
    <t>8786248</t>
  </si>
  <si>
    <t>2026-05-13 08:05|Reagendamiento de cita. se va a realizar la llamada al cliente|App chatbot#2026-05-13 08:08|13-05-2026 08 08Cliente solicita reagendar. No se envÃ­a SMS de reagendamiento dado el link no viene en la orden|App chatbot#</t>
  </si>
  <si>
    <t>17786066700570157</t>
  </si>
  <si>
    <t>CAI_ONT32000010202605121224305110198060</t>
  </si>
  <si>
    <t>&lt;XA_BROADBAND_DATA&gt;&lt;Velocidad&gt;921600&lt;/Velocidad&gt;&lt;TipoIP&gt;DINAMICA&lt;/TipoIP&gt;&lt;ADSL&gt;-&lt;/ADSL&gt;&lt;DireccionIPDSLAM&gt;10.37.52.170&lt;/DireccionIPDSLAM&gt;&lt;UsuarioAcceso&gt;AAF2512714411/9c7e90d06fe7&lt;/UsuarioAcceso&gt;&lt;Passwordid&gt;1IDDCH6ESU&lt;/Passwordid&gt;&lt;TechType&gt;FIBRA&lt;/TechType&gt;&lt;OLTCode&gt;OH_CUNHIZIRB_I_5800&lt;/OLTCode&gt;&lt;OLTRack&gt;0&lt;/OLTRack&gt;&lt;OLTSubRack&gt;0&lt;/OLTSubRack&gt;&lt;OLTBoard&gt;0&lt;/OLTBoard&gt;&lt;OLTPort&gt;0&lt;/OLTPort&gt;&lt;PeSplitterSplitterCode&gt;SS4-83-04&lt;/PeSplitterSplitterCode&gt;&lt;PeTerminalEquipmentDistrCableCode&gt;0&lt;/PeTerminalEquipmentDistrCableCode&gt;&lt;PeTerminalEquipmentType&gt;6&lt;/PeTerminalEquipmentType&gt;&lt;PeTerminalEquipmentCode&gt;CENTR-CT3/4-83-04&lt;/PeTerminalEquipmentCode&gt;&lt;PeTerminalEquipmentOpticalTerminalCode&gt;CENTR-CT3/4-83-04&lt;/PeTerminalEquipmentOpticalTerminalCode&gt;&lt;PeTerminalEquipmentClientThreadId&gt;0&lt;/PeTerminalEquipmentClientThreadId&gt;&lt;PeTerminalEquipmentCtoFiberId&gt;6&lt;/PeTerminalEquipmentCtoFiberId&gt;&lt;/XA_BROADBAND_DATA&gt;</t>
  </si>
  <si>
    <t>21864761</t>
  </si>
  <si>
    <t>FS202605081043392878_3947</t>
  </si>
  <si>
    <t>6018661806</t>
  </si>
  <si>
    <t>IPVT:640003801618</t>
  </si>
  <si>
    <t>ANA MAGNOLIA SALAMANCA ESCOBAR</t>
  </si>
  <si>
    <t>1014180236</t>
  </si>
  <si>
    <t>013452691</t>
  </si>
  <si>
    <t>16464330</t>
  </si>
  <si>
    <t>CL   |3|    |     |  |KR   |3|A   |     |e 61 TOR 4 APT 302 APT 302</t>
  </si>
  <si>
    <t>-74.01990508</t>
  </si>
  <si>
    <t>4.91529403</t>
  </si>
  <si>
    <t>3173674441</t>
  </si>
  <si>
    <t>CJR HUE CAJ CLUB RSI</t>
  </si>
  <si>
    <t>FS202605081043392878</t>
  </si>
  <si>
    <t>AGENDAMIENTO_se marca al 3227539187. contesta titular SAULO MAURICIO SILVA GOMEZ.  Se agenda para 2026-05-14 AM observacion teléfonos de contacto_ 3227539187. favor llegar muy temprano, solicita titular.  Se valida datos correctos de la orden gestiona Mario Garcia. 13/5/2026 Go Contact.</t>
  </si>
  <si>
    <t>21866744</t>
  </si>
  <si>
    <t>FS202605081540213361_1314</t>
  </si>
  <si>
    <t>6018622464</t>
  </si>
  <si>
    <t>IPVT:640003802173</t>
  </si>
  <si>
    <t>SAULO MAURICIO SILVA GOMEZ</t>
  </si>
  <si>
    <t>1032371912</t>
  </si>
  <si>
    <t>KR   |10|    |     |  |CL   |8|    |     | 65</t>
  </si>
  <si>
    <t>-74.06099835</t>
  </si>
  <si>
    <t>4.85894895</t>
  </si>
  <si>
    <t>3227539187</t>
  </si>
  <si>
    <t>EL ROSARIO</t>
  </si>
  <si>
    <t>FS202605081540213361</t>
  </si>
  <si>
    <t>1003661689</t>
  </si>
  <si>
    <t>2026-05-11 14:19|Incumplimiento de cita. se va a realizar la llamada al cliente|App chatbot#2026-05-11 14:22|Incumplimiento de cita. Cliente no respondio la llamada IVR|App chatbot#2026-05-11 14:22|Incumplimiento de cita. Cliente reagendara la cita|App chatbot#2026-05-13 14:40|13-05-2026 14 40Gestion quiebre. Inicio de Flujo.|App chatbot#2026-05-13 14:42|13-05-2026 14 42Gestion quiebre. Inicio de Flujo.|App chatbot#2026-05-13 14:42|Reagendamiento de cita. se va a realizar la llamada al cliente|App chatbot#2026-05-13 15:01|Reagendamiento de cita. no se logro contacto con el cliente|App chatbot#2026-05-14 10:08|Incumplimiento de cita. se va a realizar la llamada al cliente|App chatbot#2026-05-14 10:11|Incumplimiento de cita. Cliente no respondio la llamada IVR|App chatbot#</t>
  </si>
  <si>
    <t>2026-05-13 17:31|AGENDAMIENTO_se marca al 3227539187. contesta titular SAULO MAURICIO SILVA GOMEZ.  Se agenda para 2026-05-14 AM observacion telÃ©fonos de contacto_ 3227539187. barrio centro. favor llegar muy temprano solicita titular. Se valida datos correctos de la orden gestiona Mario Garcia. 13/5/2026 Go Contact.|MARIO GUSTAVO GARCIA#</t>
  </si>
  <si>
    <t>17782729100410456</t>
  </si>
  <si>
    <t>CAI_ONT22000010202605081541505083556443</t>
  </si>
  <si>
    <t>&lt;XA_BROADBAND_DATA&gt;&lt;Velocidad&gt;921600&lt;/Velocidad&gt;&lt;TipoIP&gt;DINAMICA&lt;/TipoIP&gt;&lt;ADSL&gt;-&lt;/ADSL&gt;&lt;DireccionIPDSLAM&gt;10.37.53.114&lt;/DireccionIPDSLAM&gt;&lt;UsuarioAcceso&gt;AAF2512709004/814658a01202&lt;/UsuarioAcceso&gt;&lt;Passwordid&gt;U7QH7A6GK3&lt;/Passwordid&gt;&lt;TechType&gt;FIBRA&lt;/TechType&gt;&lt;OLTCode&gt;OH_CUNALCENC_I_7360&lt;/OLTCode&gt;&lt;OLTRack&gt;0&lt;/OLTRack&gt;&lt;OLTSubRack&gt;0&lt;/OLTSubRack&gt;&lt;OLTBoard&gt;0&lt;/OLTBoard&gt;&lt;OLTPort&gt;0&lt;/OLTPort&gt;&lt;PeSplitterSplitterCode&gt;SS3-4-04&lt;/PeSplitterSplitterCode&gt;&lt;PeTerminalEquipmentDistrCableCode&gt;0&lt;/PeTerminalEquipmentDistrCableCode&gt;&lt;PeTerminalEquipmentType&gt;6&lt;/PeTerminalEquipmentType&gt;&lt;PeTerminalEquipmentCode&gt;MATRI-CT3-4-04&lt;/PeTerminalEquipmentCode&gt;&lt;PeTerminalEquipmentOpticalTerminalCode&gt;MATRI-CT3-4-04&lt;/PeTerminalEquipmentOpticalTerminalCode&gt;&lt;PeTerminalEquipmentClientThreadId&gt;0&lt;/PeTerminalEquipmentClientThreadId&gt;&lt;PeTerminalEquipmentCtoFiberId&gt;2&lt;/PeTerminalEquipmentCtoFiberId&gt;&lt;/XA_BROADBAND_DATA&gt;</t>
  </si>
  <si>
    <t>AGENDAMIENTO_se marca al 3124457480 contesta titular OSCAR JULIAN ALONSO SANABRIA  Se agenda para 2026-05-13 PM observacion llamar antes, tt indica que es un conjunto  Se valida datos correctos de la orden gestiona Valentina Ramírez 12/5/2026 Go Contact</t>
  </si>
  <si>
    <t>21836140</t>
  </si>
  <si>
    <t>FS202604301623382452_0253</t>
  </si>
  <si>
    <t>OSCAR JULIAN ALONSO SANABRIA</t>
  </si>
  <si>
    <t>1234790999</t>
  </si>
  <si>
    <t>CL   |5|    |     |  |KR   |1|B   |     | 72 CAS 64</t>
  </si>
  <si>
    <t>-74.05289705</t>
  </si>
  <si>
    <t>4.85107358</t>
  </si>
  <si>
    <t>3124457480</t>
  </si>
  <si>
    <t>1090513693</t>
  </si>
  <si>
    <t>2026-05-07 09:28|Se suspende la visita por pendiente de vÃ­as |YEISSON ANDRES SOLANO#2026-05-11 14:52|Orden no tiene vÃ­as se escala con chat se recomienda la CT 3-63-02 que es la mÃ¡s cercana a predio y con puertos libres |JACKSON JOSE SALCEDO#</t>
  </si>
  <si>
    <t>17775842800310472</t>
  </si>
  <si>
    <t>CAI_ONT32000010202604301624404283589768</t>
  </si>
  <si>
    <t>&lt;XA_BROADBAND_DATA&gt;&lt;Velocidad&gt;921600&lt;/Velocidad&gt;&lt;TipoIP&gt;dinamica&lt;/TipoIP&gt;&lt;Puerto/&gt;&lt;POTS/&gt;&lt;ADSL&gt;-&lt;/ADSL&gt;&lt;DireccionIPWAN/&gt;&lt;DireccionIPLAN/&gt;&lt;MascaraLAN/&gt;&lt;Frame/&gt;&lt;Slot/&gt;&lt;Rack/&gt;&lt;Subrack/&gt;&lt;VpiVciCliente&gt;/&lt;/VpiVciCliente&gt;&lt;UsuarioAcceso&gt;AAF2512690604/86ad49bb2156&lt;/UsuarioAcceso&gt;&lt;Passwordid/&gt;&lt;TechType&gt;FIBRA&lt;/TechType&gt;&lt;OLTCode/&gt;&lt;OLTRack/&gt;&lt;OLTSubRack/&gt;&lt;OLTBoard/&gt;&lt;OLTPort/&gt;&lt;PeSplitterSplitterCode/&gt;&lt;PeTerminalEquipmentDistrCableCode&gt;0&lt;/PeTerminalEquipmentDistrCableCode&gt;&lt;PeTerminalEquipmentDistrLateralCableCode/&gt;&lt;PeTerminalEquipmentType&gt;6&lt;/PeTerminalEquipmentType&gt;&lt;PeTerminalEquipmentCode/&gt;&lt;PeTerminalEquipmentAddress/&gt;&lt;PeTerminalEquipmentOpticalTerminalCode/&gt;&lt;PeTerminalEquipmentClientThreadId&gt;0&lt;/PeTerminalEquipmentClientThreadId&gt;&lt;PeTerminalEquipmentCtoFiberId/&gt;&lt;MediaTypeLastMileOld/&gt;&lt;HSIAccessPortTypeOld/&gt;&lt;RFS_LAST_MILE_Modified_New/&gt;&lt;RFS_ACCESS_PORT_Modified_New&gt;true&lt;/RFS_ACCESS_PORT_Modified_New&gt;&lt;/XA_BROADBAND_DATA&gt;</t>
  </si>
  <si>
    <t>SE AGENDA SEGUN SOLICITUD EN LA LLAMADA AL CLIENTE; GESTIONA ANA LOPEZ  13/05/2026 . POR FAVOR LLAMAR A ESTE NUMERO DE CONTACTO QUE ES DE LA PERSONA QUE ESTARA PENDIENTE DE RECIBIR LA INSTALACION  3508876791  EL SR. BRAYAN</t>
  </si>
  <si>
    <t>21846896</t>
  </si>
  <si>
    <t>FS202605041624041978_4011</t>
  </si>
  <si>
    <t>RICARDO RODRIGUEZ PRADA</t>
  </si>
  <si>
    <t>208425</t>
  </si>
  <si>
    <t>3123792260</t>
  </si>
  <si>
    <t>CL   |3|    |     |  |KR   |8|    |     | 65 APT 101</t>
  </si>
  <si>
    <t>-74.00375498</t>
  </si>
  <si>
    <t>5.02190058</t>
  </si>
  <si>
    <t>FS202605041624041978</t>
  </si>
  <si>
    <t>2026-05-09 14:24|Reporte de daÃ±o masivo. Inicio de flujo|App chatbot#2026-05-09 14:29|Reporte de daÃ±o masivo. Inicio de flujo|App chatbot#2026-05-09 14:30|Reporte de daÃ±o masivo. Inicio de flujo|App chatbot#2026-05-09 14:31|Reporte de daÃ±o masivo. Inicio de flujo|App chatbot#2026-05-09 14:36|evidenciamos en cto Puerto sin potencia se realiza formato para un daÃ±o masivo|ELKIN FABIAN ACOSTA#2026-05-09 14:38|Reporte de daÃ±o masivo. Inicio de flujo|App chatbot#2026-05-09 14:39|Reporte de daÃ±o masivo. Inicio de flujo|App chatbot#2026-05-09 14:40|Reporte de daÃ±o masivo. Inicio de flujo|App chatbot#2026-05-09 15:05|Reporte de daÃ±o masivo. Inicio de flujo|App chatbot#2026-05-14 10:57|Reporte de daÃ±o masivo. Inicio de flujo|App chatbot#2026-05-14 10:59|Reporte de daÃ±o masivo. Inicio de flujo|App chatbot#2026-05-14 11:01|Reporte de daÃ±o masivo. Inicio de flujo|App chatbot#2026-05-14 11:02|Reporte de daÃ±o masivo. Inicio de flujo|App chatbot#2026-05-14 11:02|Reporte de daÃ±o masivo. Inicio de flujo|App chatbot#2026-05-14 11:05|Se evidencia puerto 6 sin potencia de la CENTR-CT7-7-04 no es posible crear masivo se envÃ­a correo para creaciÃ³n de masivo.|MARCO ANTONIO GUEVARA#2026-05-14 11:07|Reporte de daÃ±o masivo. Inicio de flujo|App chatbot#2026-05-14 11:08|Reporte de daÃ±o masivo. Inicio de flujo|App chatbot#</t>
  </si>
  <si>
    <t>2026-05-11 07:28|Se levanta suspension no tiene caso generado.|JULIAN VICENTE RIVEROS HERRERA#</t>
  </si>
  <si>
    <t>17779299350350423</t>
  </si>
  <si>
    <t>CAI_ONT32000010202605041625351989317080</t>
  </si>
  <si>
    <t>&lt;XA_BROADBAND_DATA&gt;&lt;Velocidad&gt;921600&lt;/Velocidad&gt;&lt;TipoIP&gt;dinamica&lt;/TipoIP&gt;&lt;Puerto/&gt;&lt;POTS/&gt;&lt;ADSL&gt;-&lt;/ADSL&gt;&lt;DireccionIPDSLAM&gt;10.37.52.170&lt;/DireccionIPDSLAM&gt;&lt;DireccionIPWAN/&gt;&lt;DireccionIPLAN/&gt;&lt;MascaraLAN/&gt;&lt;Frame/&gt;&lt;Slot/&gt;&lt;Rack/&gt;&lt;Subrack/&gt;&lt;VpiVciCliente&gt;/&lt;/VpiVciCliente&gt;&lt;UsuarioAcceso&gt;AAF2512696312/82807d6a0107&lt;/UsuarioAcceso&gt;&lt;Passwordid&gt;7526B61298&lt;/Passwordid&gt;&lt;TechType&gt;FIBRA&lt;/TechType&gt;&lt;OLTCode&gt;OH_CUNHIZIRB_I_5800_Zipaquira_Centro_2&lt;/OLTCode&gt;&lt;OLTRack&gt;0&lt;/OLTRack&gt;&lt;OLTSubRack&gt;1&lt;/OLTSubRack&gt;&lt;OLTBoard&gt;4&lt;/OLTBoard&gt;&lt;OLTPort&gt;438&lt;/OLTPort&gt;&lt;PeSplitterSplitterCode/&gt;&lt;PeTerminalEquipmentDistrCableCode&gt;GD-00-00&lt;/PeTerminalEquipmentDistrCableCode&gt;&lt;PeTerminalEquipmentDistrLateralCableCode/&gt;&lt;PeTerminalEquipmentType&gt;6&lt;/PeTerminalEquipmentType&gt;&lt;PeTerminalEquipmentCode&gt;CENTR-CT7-7-04&lt;/PeTerminalEquipmentCode&gt;&lt;PeTerminalEquipmentAddress&gt;2589900025899&lt;/PeTerminalEquipmentAddress&gt;&lt;PeTerminalEquipmentOpticalTerminalCode&gt;CENTR-CT7-7-04&lt;/PeTerminalEquipmentOpticalTerminalCode&gt;&lt;PeTerminalEquipmentClientThreadId&gt;5&lt;/PeTerminalEquipmentClientThreadId&gt;&lt;PeTerminalEquipmentCtoFiberId&gt;6&lt;/PeTerminalEquipmentCtoFiberId&gt;&lt;MediaTypeLastMileOld/&gt;&lt;HSIAccessPortTypeOld/&gt;&lt;RFS_LAST_MILE_Modified_New/&gt;&lt;RFS_ACCESS_PORT_Modified_New&gt;true&lt;/RFS_ACCESS_PORT_Modified_New&gt;&lt;/XA_BROADBAND_DATA&gt;</t>
  </si>
  <si>
    <t>SE AGENDA SEGUN LAS OBSERVACIONES DIGITAL_PA; GESTIONA ANA LOPEZ 08/05/2026</t>
  </si>
  <si>
    <t>21864140</t>
  </si>
  <si>
    <t>FS202605080907081811_3055</t>
  </si>
  <si>
    <t>6018574576</t>
  </si>
  <si>
    <t>IPVT:640003801499</t>
  </si>
  <si>
    <t>JOHAN GUTIERREZ</t>
  </si>
  <si>
    <t>11226741</t>
  </si>
  <si>
    <t>3104375119</t>
  </si>
  <si>
    <t>CL   |11|    |     |  |KR   |6|    |     | 42 LCA 2</t>
  </si>
  <si>
    <t>-73.9133306</t>
  </si>
  <si>
    <t>4.96639852</t>
  </si>
  <si>
    <t>OH_CUNALTIPA_I_7360</t>
  </si>
  <si>
    <t>FS202605080907081811</t>
  </si>
  <si>
    <t>1000227970</t>
  </si>
  <si>
    <t>2026-05-11 10:01|La cto orÃ­gen es la ct 6-05-01 y la cto destinÃ³ es la 7-03-01 |ANDRES FELIPE GARZON#2026-05-11 10:04|La cto orÃ­gen se encuentra en una zona donde no se permite perfilar la fibra para poder dejarla en el lugar a instalar |ANDRES FELIPE GARZON#</t>
  </si>
  <si>
    <t>17782492800620570</t>
  </si>
  <si>
    <t>CAI_ONT22000010202605080908006317209907</t>
  </si>
  <si>
    <t>&lt;XA_BROADBAND_DATA&gt;&lt;Velocidad&gt;921600&lt;/Velocidad&gt;&lt;TipoIP&gt;DINAMICA&lt;/TipoIP&gt;&lt;ADSL&gt;-&lt;/ADSL&gt;&lt;DireccionIPDSLAM&gt;10.37.54.198&lt;/DireccionIPDSLAM&gt;&lt;UsuarioAcceso&gt;AAF2512707108/9b1efe1fb915&lt;/UsuarioAcceso&gt;&lt;Passwordid&gt;2F2BNLDDS3&lt;/Passwordid&gt;&lt;TechType&gt;FIBRA&lt;/TechType&gt;&lt;OLTCode&gt;OH_CUNALTIPA_I_7360&lt;/OLTCode&gt;&lt;OLTRack&gt;0&lt;/OLTRack&gt;&lt;OLTSubRack&gt;0&lt;/OLTSubRack&gt;&lt;OLTBoard&gt;0&lt;/OLTBoard&gt;&lt;OLTPort&gt;0&lt;/OLTPort&gt;&lt;PeSplitterSplitterCode&gt;SS6-5-01&lt;/PeSplitterSplitterCode&gt;&lt;PeTerminalEquipmentDistrCableCode&gt;0&lt;/PeTerminalEquipmentDistrCableCode&gt;&lt;PeTerminalEquipmentType&gt;6&lt;/PeTerminalEquipmentType&gt;&lt;PeTerminalEquipmentCode&gt;TOCAN-CT6-5-01&lt;/PeTerminalEquipmentCode&gt;&lt;PeTerminalEquipmentOpticalTerminalCode&gt;TOCAN-CT6-5-01&lt;/PeTerminalEquipmentOpticalTerminalCode&gt;&lt;PeTerminalEquipmentClientThreadId&gt;0&lt;/PeTerminalEquipmentClientThreadId&gt;&lt;PeTerminalEquipmentCtoFiberId&gt;5&lt;/PeTerminalEquipmentCtoFiberId&gt;&lt;/XA_BROADBAND_DATA&gt;</t>
  </si>
  <si>
    <t>AGENDADAS</t>
  </si>
  <si>
    <t>PENDIENTES</t>
  </si>
  <si>
    <t>SUSPENDIDAS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</si>
</sst>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mm"/>
  </numFmts>
  <fonts count="3" x14ac:knownFonts="1">
    <font>
      <sz val="11"/>
      <color theme="1"/>
      <name val="Aptos Narrow"/>
      <family val="2"/>
      <scheme val="minor"/>
    </font>
    <font>
      <sz val="11"/>
      <color theme="1"/>
      <name val="Aptos Narrow"/>
      <family val="2"/>
      <scheme val="minor"/>
    </font>
    <font>
      <b/>
      <sz val="11"/>
      <color theme="0"/>
      <name val="Aptos Narrow"/>
      <family val="2"/>
      <scheme val="minor"/>
    </font>
  </fonts>
  <fills count="6">
    <fill>
      <patternFill patternType="none"/>
    </fill>
    <fill>
      <patternFill patternType="gray125"/>
    </fill>
    <fill>
      <patternFill patternType="solid">
        <fgColor theme="5" tint="-0.49998474074526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6" tint="0.59999389629810485"/>
        <bgColor indexed="64"/>
      </patternFill>
    </fill>
  </fills>
  <borders count="19">
    <border>
      <left/>
      <right/>
      <top/>
      <bottom/>
      <diagonal/>
    </border>
    <border>
      <left/>
      <right style="thin">
        <color theme="0"/>
      </right>
      <top/>
      <bottom style="thick">
        <color theme="0"/>
      </bottom>
      <diagonal/>
    </border>
    <border>
      <left style="thin">
        <color theme="0"/>
      </left>
      <right style="thin">
        <color theme="0"/>
      </right>
      <top/>
      <bottom style="thick">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bottom style="thick">
        <color theme="0"/>
      </bottom>
      <diagonal/>
    </border>
    <border>
      <left style="thin">
        <color theme="0"/>
      </left>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diagonal/>
    </border>
    <border>
      <left/>
      <right style="thin">
        <color theme="0"/>
      </right>
      <top style="thin">
        <color theme="0"/>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0"/>
      </left>
      <right style="thin">
        <color theme="0"/>
      </right>
      <top/>
      <bottom/>
      <diagonal/>
    </border>
    <border>
      <left style="thin">
        <color theme="0"/>
      </left>
      <right/>
      <top/>
      <bottom/>
      <diagonal/>
    </border>
    <border>
      <left/>
      <right style="thin">
        <color theme="0"/>
      </right>
      <top/>
      <bottom/>
      <diagonal/>
    </border>
    <border>
      <left/>
      <right/>
      <top/>
      <bottom style="thin">
        <color theme="4" tint="0.39997558519241921"/>
      </bottom>
      <diagonal/>
    </border>
    <border>
      <left/>
      <right/>
      <top style="thin">
        <color theme="4" tint="0.39997558519241921"/>
      </top>
      <bottom/>
      <diagonal/>
    </border>
    <border>
      <left/>
      <right style="thin">
        <color theme="4" tint="0.39997558519241921"/>
      </right>
      <top/>
      <bottom style="thin">
        <color theme="4" tint="0.39997558519241921"/>
      </bottom>
      <diagonal/>
    </border>
    <border>
      <left/>
      <right style="thin">
        <color theme="4" tint="0.39997558519241921"/>
      </right>
      <top style="thin">
        <color theme="4" tint="0.39997558519241921"/>
      </top>
      <bottom/>
      <diagonal/>
    </border>
  </borders>
  <cellStyleXfs count="2">
    <xf numFmtId="0" fontId="0" fillId="0" borderId="0"/>
    <xf numFmtId="9" fontId="1" fillId="0" borderId="0" applyFont="0" applyFill="0" applyBorder="0" applyAlignment="0" applyProtection="0"/>
  </cellStyleXfs>
  <cellXfs count="37">
    <xf numFmtId="0" fontId="0" fillId="0" borderId="0" xfId="0"/>
    <xf numFmtId="22" fontId="0" fillId="0" borderId="0" xfId="0" applyNumberFormat="1"/>
    <xf numFmtId="14" fontId="0" fillId="0" borderId="0" xfId="0" applyNumberFormat="1"/>
    <xf numFmtId="0" fontId="2" fillId="0" borderId="2" xfId="0" applyFont="1" applyBorder="1"/>
    <xf numFmtId="0" fontId="2" fillId="0" borderId="1" xfId="0" applyFont="1" applyBorder="1"/>
    <xf numFmtId="0" fontId="2" fillId="0" borderId="5" xfId="0" applyFont="1" applyBorder="1"/>
    <xf numFmtId="0" fontId="0" fillId="0" borderId="3" xfId="0" applyBorder="1"/>
    <xf numFmtId="0" fontId="0" fillId="0" borderId="4" xfId="0" applyBorder="1"/>
    <xf numFmtId="14" fontId="0" fillId="0" borderId="4" xfId="0" applyNumberFormat="1" applyBorder="1"/>
    <xf numFmtId="0" fontId="0" fillId="0" borderId="6" xfId="0" applyBorder="1"/>
    <xf numFmtId="0" fontId="0" fillId="0" borderId="9" xfId="0" applyBorder="1"/>
    <xf numFmtId="0" fontId="0" fillId="0" borderId="7" xfId="0" applyBorder="1"/>
    <xf numFmtId="164" fontId="0" fillId="0" borderId="7" xfId="0" applyNumberFormat="1" applyBorder="1"/>
    <xf numFmtId="0" fontId="0" fillId="0" borderId="8" xfId="0" applyBorder="1"/>
    <xf numFmtId="1" fontId="0" fillId="0" borderId="0" xfId="0" applyNumberFormat="1"/>
    <xf numFmtId="14" fontId="0" fillId="0" borderId="7" xfId="0" applyNumberFormat="1" applyBorder="1"/>
    <xf numFmtId="1" fontId="0" fillId="0" borderId="4" xfId="0" applyNumberFormat="1" applyBorder="1"/>
    <xf numFmtId="1" fontId="0" fillId="0" borderId="7" xfId="0" applyNumberFormat="1" applyBorder="1"/>
    <xf numFmtId="0" fontId="2" fillId="2" borderId="15" xfId="0" applyFont="1" applyFill="1" applyBorder="1" applyAlignment="1">
      <alignment horizontal="center"/>
    </xf>
    <xf numFmtId="0" fontId="0" fillId="3" borderId="10" xfId="0" applyFill="1" applyBorder="1" applyAlignment="1">
      <alignment horizontal="center"/>
    </xf>
    <xf numFmtId="0" fontId="0" fillId="3" borderId="16" xfId="0" applyFill="1" applyBorder="1" applyAlignment="1">
      <alignment horizontal="center"/>
    </xf>
    <xf numFmtId="1" fontId="0" fillId="0" borderId="9" xfId="0" applyNumberFormat="1" applyBorder="1"/>
    <xf numFmtId="0" fontId="0" fillId="0" borderId="12" xfId="0" applyBorder="1"/>
    <xf numFmtId="1" fontId="0" fillId="0" borderId="14" xfId="0" applyNumberFormat="1" applyBorder="1"/>
    <xf numFmtId="0" fontId="0" fillId="0" borderId="13" xfId="0" applyBorder="1"/>
    <xf numFmtId="0" fontId="2" fillId="2" borderId="11" xfId="0" applyFont="1" applyFill="1" applyBorder="1" applyAlignment="1">
      <alignment horizontal="center"/>
    </xf>
    <xf numFmtId="0" fontId="0" fillId="3" borderId="11" xfId="0" applyFill="1" applyBorder="1" applyAlignment="1">
      <alignment horizontal="center"/>
    </xf>
    <xf numFmtId="0" fontId="0" fillId="4" borderId="11" xfId="0" applyFill="1" applyBorder="1" applyAlignment="1">
      <alignment horizontal="center"/>
    </xf>
    <xf numFmtId="0" fontId="0" fillId="5" borderId="11" xfId="0" applyFill="1" applyBorder="1" applyAlignment="1">
      <alignment horizontal="center"/>
    </xf>
    <xf numFmtId="0" fontId="0" fillId="5" borderId="10" xfId="0" applyFill="1" applyBorder="1" applyAlignment="1">
      <alignment horizontal="center"/>
    </xf>
    <xf numFmtId="0" fontId="0" fillId="4" borderId="10" xfId="0" applyFill="1" applyBorder="1" applyAlignment="1">
      <alignment horizontal="center"/>
    </xf>
    <xf numFmtId="0" fontId="2" fillId="2" borderId="17" xfId="0" applyFont="1" applyFill="1" applyBorder="1" applyAlignment="1">
      <alignment horizontal="center"/>
    </xf>
    <xf numFmtId="0" fontId="0" fillId="5" borderId="18" xfId="0" applyFill="1" applyBorder="1" applyAlignment="1">
      <alignment horizontal="center"/>
    </xf>
    <xf numFmtId="0" fontId="0" fillId="5" borderId="16" xfId="0" applyFill="1" applyBorder="1" applyAlignment="1">
      <alignment horizontal="center"/>
    </xf>
    <xf numFmtId="0" fontId="0" fillId="0" borderId="0" xfId="0" applyAlignment="1">
      <alignment horizontal="center"/>
    </xf>
    <xf numFmtId="9" fontId="0" fillId="0" borderId="0" xfId="1" applyFont="1"/>
    <xf numFmtId="2" fontId="0" fillId="0" borderId="0" xfId="0" applyNumberFormat="1"/>
  </cellXfs>
  <cellStyles count="2">
    <cellStyle name="Normal" xfId="0" builtinId="0"/>
    <cellStyle name="Porcentaje" xfId="1" builtinId="5"/>
  </cellStyles>
  <dxfs count="144">
    <dxf>
      <numFmt numFmtId="2" formatCode="0.0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solid">
          <fgColor indexed="64"/>
          <bgColor theme="5" tint="0.79998168889431442"/>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fill>
        <patternFill patternType="solid">
          <fgColor indexed="64"/>
          <bgColor theme="5" tint="0.79998168889431442"/>
        </patternFill>
      </fill>
      <alignment horizontal="center" vertical="bottom" textRotation="0" wrapText="0" indent="0" justifyLastLine="0" shrinkToFit="0" readingOrder="0"/>
      <border diagonalUp="0" diagonalDown="0" outline="0">
        <left/>
        <right style="thin">
          <color theme="4" tint="0.39997558519241921"/>
        </right>
        <top style="thin">
          <color theme="4" tint="0.39997558519241921"/>
        </top>
        <bottom style="thin">
          <color theme="4" tint="0.39997558519241921"/>
        </bottom>
      </border>
    </dxf>
    <dxf>
      <border outline="0">
        <top style="thin">
          <color theme="4" tint="0.39997558519241921"/>
        </top>
      </border>
    </dxf>
    <dxf>
      <border outline="0">
        <right style="thin">
          <color theme="4" tint="0.39997558519241921"/>
        </right>
        <top style="thin">
          <color theme="4" tint="0.39997558519241921"/>
        </top>
        <bottom style="thin">
          <color theme="4" tint="0.39997558519241921"/>
        </bottom>
      </border>
    </dxf>
    <dxf>
      <alignment horizontal="center"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0"/>
        <name val="Aptos Narrow"/>
        <family val="2"/>
        <scheme val="minor"/>
      </font>
      <fill>
        <patternFill patternType="solid">
          <fgColor indexed="64"/>
          <bgColor theme="5" tint="-0.499984740745262"/>
        </patternFill>
      </fill>
      <alignment horizontal="center" vertical="bottom" textRotation="0" wrapText="0" indent="0" justifyLastLine="0" shrinkToFit="0" readingOrder="0"/>
      <border diagonalUp="0" diagonalDown="0" outline="0">
        <left style="thin">
          <color theme="4" tint="0.39997558519241921"/>
        </left>
        <right style="thin">
          <color theme="4" tint="0.39997558519241921"/>
        </right>
        <top/>
        <bottom/>
      </border>
    </dxf>
    <dxf>
      <font>
        <b val="0"/>
        <i val="0"/>
        <strike val="0"/>
        <condense val="0"/>
        <extend val="0"/>
        <outline val="0"/>
        <shadow val="0"/>
        <u val="none"/>
        <vertAlign val="baseline"/>
        <sz val="11"/>
        <color theme="1"/>
        <name val="Aptos Narrow"/>
        <family val="2"/>
        <scheme val="minor"/>
      </font>
      <fill>
        <patternFill patternType="solid">
          <fgColor indexed="64"/>
          <bgColor theme="5" tint="0.79998168889431442"/>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fill>
        <patternFill patternType="solid">
          <fgColor indexed="64"/>
          <bgColor theme="5" tint="0.79998168889431442"/>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fill>
        <patternFill patternType="solid">
          <fgColor indexed="64"/>
          <bgColor theme="5" tint="0.79998168889431442"/>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fill>
        <patternFill patternType="solid">
          <fgColor indexed="64"/>
          <bgColor theme="5" tint="0.79998168889431442"/>
        </patternFill>
      </fill>
      <alignment horizontal="center"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0"/>
        <name val="Aptos Narrow"/>
        <family val="2"/>
        <scheme val="minor"/>
      </font>
      <fill>
        <patternFill patternType="solid">
          <fgColor indexed="64"/>
          <bgColor theme="5" tint="-0.499984740745262"/>
        </patternFill>
      </fill>
      <alignment horizontal="center" vertical="bottom" textRotation="0" wrapText="0" indent="0" justifyLastLine="0" shrinkToFit="0" readingOrder="0"/>
    </dxf>
    <dxf>
      <fill>
        <patternFill patternType="none">
          <fgColor indexed="64"/>
          <bgColor auto="1"/>
        </patternFill>
      </fill>
      <border diagonalUp="0" diagonalDown="0" outline="0">
        <left style="thin">
          <color theme="0"/>
        </left>
        <right style="thin">
          <color theme="0"/>
        </right>
        <top style="thin">
          <color theme="0"/>
        </top>
        <bottom/>
      </border>
    </dxf>
    <dxf>
      <fill>
        <patternFill patternType="none">
          <fgColor indexed="64"/>
          <bgColor auto="1"/>
        </patternFill>
      </fill>
      <border diagonalUp="0" diagonalDown="0" outline="0">
        <left style="thin">
          <color theme="0"/>
        </left>
        <right/>
        <top style="thin">
          <color theme="0"/>
        </top>
        <bottom/>
      </border>
    </dxf>
    <dxf>
      <fill>
        <patternFill patternType="none">
          <fgColor indexed="64"/>
          <bgColor auto="1"/>
        </patternFill>
      </fill>
      <border diagonalUp="0" diagonalDown="0" outline="0">
        <left style="thin">
          <color theme="0"/>
        </left>
        <right style="thin">
          <color theme="0"/>
        </right>
        <top style="thin">
          <color theme="0"/>
        </top>
        <bottom/>
      </border>
    </dxf>
    <dxf>
      <fill>
        <patternFill patternType="none">
          <fgColor indexed="64"/>
          <bgColor auto="1"/>
        </patternFill>
      </fill>
      <border diagonalUp="0" diagonalDown="0" outline="0">
        <left style="thin">
          <color theme="0"/>
        </left>
        <right style="thin">
          <color theme="0"/>
        </right>
        <top style="thin">
          <color theme="0"/>
        </top>
        <bottom/>
      </border>
    </dxf>
    <dxf>
      <fill>
        <patternFill patternType="none">
          <fgColor indexed="64"/>
          <bgColor auto="1"/>
        </patternFill>
      </fill>
      <border diagonalUp="0" diagonalDown="0" outline="0">
        <left style="thin">
          <color theme="0"/>
        </left>
        <right style="thin">
          <color theme="0"/>
        </right>
        <top style="thin">
          <color theme="0"/>
        </top>
        <bottom/>
      </border>
    </dxf>
    <dxf>
      <fill>
        <patternFill patternType="none">
          <fgColor indexed="64"/>
          <bgColor auto="1"/>
        </patternFill>
      </fill>
      <border diagonalUp="0" diagonalDown="0" outline="0">
        <left style="thin">
          <color theme="0"/>
        </left>
        <right style="thin">
          <color theme="0"/>
        </right>
        <top style="thin">
          <color theme="0"/>
        </top>
        <bottom/>
      </border>
    </dxf>
    <dxf>
      <numFmt numFmtId="1" formatCode="0"/>
      <fill>
        <patternFill patternType="none">
          <fgColor indexed="64"/>
          <bgColor auto="1"/>
        </patternFill>
      </fill>
      <border diagonalUp="0" diagonalDown="0" outline="0">
        <left/>
        <right style="thin">
          <color theme="0"/>
        </right>
        <top style="thin">
          <color theme="0"/>
        </top>
        <bottom/>
      </border>
    </dxf>
    <dxf>
      <border outline="0">
        <top style="thin">
          <color theme="0"/>
        </top>
      </border>
    </dxf>
    <dxf>
      <border outline="0">
        <bottom style="thin">
          <color theme="0"/>
        </bottom>
      </border>
    </dxf>
    <dxf>
      <fill>
        <patternFill patternType="none">
          <fgColor indexed="64"/>
          <bgColor auto="1"/>
        </patternFill>
      </fill>
    </dxf>
    <dxf>
      <border outline="0">
        <bottom style="thick">
          <color theme="0"/>
        </bottom>
      </border>
    </dxf>
    <dxf>
      <font>
        <b/>
        <i val="0"/>
        <strike val="0"/>
        <condense val="0"/>
        <extend val="0"/>
        <outline val="0"/>
        <shadow val="0"/>
        <u val="none"/>
        <vertAlign val="baseline"/>
        <sz val="11"/>
        <color theme="0"/>
        <name val="Aptos Narrow"/>
        <family val="2"/>
        <scheme val="minor"/>
      </font>
      <fill>
        <patternFill patternType="none">
          <fgColor indexed="64"/>
          <bgColor auto="1"/>
        </patternFill>
      </fill>
      <border diagonalUp="0" diagonalDown="0" outline="0">
        <left style="thin">
          <color theme="0"/>
        </left>
        <right style="thin">
          <color theme="0"/>
        </right>
        <top/>
        <bottom/>
      </border>
    </dxf>
    <dxf>
      <numFmt numFmtId="27" formatCode="d/mm/yyyy\ h:mm"/>
    </dxf>
    <dxf>
      <numFmt numFmtId="27" formatCode="d/mm/yyyy\ h:mm"/>
    </dxf>
    <dxf>
      <numFmt numFmtId="19" formatCode="d/mm/yyyy"/>
    </dxf>
    <dxf>
      <numFmt numFmtId="27" formatCode="d/mm/yyyy\ h:mm"/>
    </dxf>
    <dxf>
      <numFmt numFmtId="27" formatCode="d/mm/yyyy\ h:mm"/>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19" formatCode="d/mm/yyyy"/>
      <fill>
        <patternFill patternType="none">
          <fgColor indexed="64"/>
          <bgColor auto="1"/>
        </patternFill>
      </fill>
    </dxf>
    <dxf>
      <numFmt numFmtId="19" formatCode="d/mm/yyyy"/>
      <fill>
        <patternFill patternType="none">
          <fgColor indexed="64"/>
          <bgColor auto="1"/>
        </patternFill>
      </fill>
    </dxf>
    <dxf>
      <fill>
        <patternFill patternType="none">
          <fgColor indexed="64"/>
          <bgColor auto="1"/>
        </patternFill>
      </fill>
    </dxf>
    <dxf>
      <numFmt numFmtId="1" formatCode="0"/>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border outline="0">
        <top style="thin">
          <color theme="0"/>
        </top>
      </border>
    </dxf>
    <dxf>
      <border outline="0">
        <left style="thin">
          <color theme="0"/>
        </left>
        <bottom style="thin">
          <color theme="0"/>
        </bottom>
      </border>
    </dxf>
    <dxf>
      <fill>
        <patternFill patternType="none">
          <fgColor indexed="64"/>
          <bgColor auto="1"/>
        </patternFill>
      </fill>
    </dxf>
    <dxf>
      <border outline="0">
        <bottom style="thick">
          <color theme="0"/>
        </bottom>
      </border>
    </dxf>
    <dxf>
      <font>
        <b/>
        <i val="0"/>
        <strike val="0"/>
        <condense val="0"/>
        <extend val="0"/>
        <outline val="0"/>
        <shadow val="0"/>
        <u val="none"/>
        <vertAlign val="baseline"/>
        <sz val="11"/>
        <color theme="0"/>
        <name val="Aptos Narrow"/>
        <family val="2"/>
        <scheme val="minor"/>
      </font>
      <fill>
        <patternFill patternType="none">
          <fgColor indexed="64"/>
          <bgColor auto="1"/>
        </patternFill>
      </fill>
      <border diagonalUp="0" diagonalDown="0" outline="0">
        <left style="thin">
          <color theme="0"/>
        </left>
        <right style="thin">
          <color theme="0"/>
        </right>
        <top/>
        <bottom/>
      </border>
    </dxf>
    <dxf>
      <numFmt numFmtId="19" formatCode="d/mm/yyyy"/>
    </dxf>
    <dxf>
      <numFmt numFmtId="19" formatCode="d/mm/yyyy"/>
    </dxf>
    <dxf>
      <numFmt numFmtId="19" formatCode="d/mm/yyyy"/>
    </dxf>
    <dxf>
      <numFmt numFmtId="19" formatCode="d/mm/yyyy"/>
    </dxf>
    <dxf>
      <numFmt numFmtId="19" formatCode="d/mm/yyyy"/>
    </dxf>
    <dxf>
      <numFmt numFmtId="27" formatCode="d/mm/yyyy\ h:mm"/>
    </dxf>
    <dxf>
      <numFmt numFmtId="27" formatCode="d/mm/yyyy\ h:mm"/>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9" formatCode="d/mm/yyyy"/>
    </dxf>
    <dxf>
      <numFmt numFmtId="0" formatCode="General"/>
    </dxf>
    <dxf>
      <numFmt numFmtId="0" formatCode="General"/>
    </dxf>
    <dxf>
      <numFmt numFmtId="1" formatCode="0"/>
    </dxf>
    <dxf>
      <numFmt numFmtId="1" formatCode="0"/>
    </dxf>
    <dxf>
      <numFmt numFmtId="19" formatCode="d/mm/yyyy"/>
    </dxf>
    <dxf>
      <numFmt numFmtId="19" formatCode="d/mm/yyyy"/>
    </dxf>
    <dxf>
      <numFmt numFmtId="0" formatCode="General"/>
    </dxf>
    <dxf>
      <numFmt numFmtId="1" formatCode="0"/>
    </dxf>
    <dxf>
      <numFmt numFmtId="1" formatCode="0"/>
    </dxf>
    <dxf>
      <numFmt numFmtId="0" formatCode="General"/>
    </dxf>
    <dxf>
      <numFmt numFmtId="19" formatCode="d/mm/yyyy"/>
    </dxf>
    <dxf>
      <numFmt numFmtId="0" formatCode="General"/>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28CAEAB-A881-4B74-BE9F-17DA5362383D}" name="AVANZA" displayName="AVANZA" ref="A1:IY737" totalsRowShown="0">
  <autoFilter ref="A1:IY737" xr:uid="{B28CAEAB-A881-4B74-BE9F-17DA5362383D}"/>
  <tableColumns count="259">
    <tableColumn id="252" xr3:uid="{CB00BE12-A585-439A-86F8-D9382FF4FD29}" name="DIA SEG" dataDxfId="143">
      <calculatedColumnFormula>DAY(AVANZA[[#This Row],[FechaSeguimiento]])</calculatedColumnFormula>
    </tableColumn>
    <tableColumn id="251" xr3:uid="{5DD0C985-FAEB-49FB-A9F8-2C8582BA92FC}" name="MES SEG" dataDxfId="142">
      <calculatedColumnFormula>MONTH(AVANZA[[#This Row],[FechaSeguimiento]])</calculatedColumnFormula>
    </tableColumn>
    <tableColumn id="250" xr3:uid="{791086D0-E2F5-4145-A5E3-15C8E2944C8F}" name="SEMANA" dataDxfId="141">
      <calculatedColumnFormula>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calculatedColumnFormula>
    </tableColumn>
    <tableColumn id="249" xr3:uid="{61FAE4D2-E949-40CD-830E-28725911CAE9}" name="QUIEBRE" dataDxfId="140">
      <calculatedColumnFormula>LOWER(IFERROR(VLOOKUP(AVANZA[[#This Row],[ID_Peticion]],CANCELADAS[#All],2,0),""))</calculatedColumnFormula>
    </tableColumn>
    <tableColumn id="248" xr3:uid="{463CB87C-9029-4A9A-B535-BC4737DE88E8}" name="ATRIBUIBLE" dataDxfId="139">
      <calculatedColumnFormula>LOWER(IFERROR(VLOOKUP(AVANZA[[#This Row],[ID_Peticion]],CANCELADAS[#All],3,0),""))</calculatedColumnFormula>
    </tableColumn>
    <tableColumn id="247" xr3:uid="{98CB11C2-E53A-4D59-B6FE-603856B55AF3}" name="REINGRESO" dataDxfId="138">
      <calculatedColumnFormula>LOWER(IF(AVANZA[[#This Row],[CEDULA CLIENTE]]&lt;&gt;""," CC: " &amp; COUNTIFS(AVANZA[CEDULA CLIENTE],AVANZA[[#This Row],[CEDULA CLIENTE]]),"")&amp; IF(AVANZA[[#This Row],[Direccion]]&lt;&gt;""," DIR: " &amp; COUNTIFS(AVANZA[Direccion],AVANZA[[#This Row],[Direccion]]),""))</calculatedColumnFormula>
    </tableColumn>
    <tableColumn id="246" xr3:uid="{9F2D3078-2921-40A2-AFC4-0D1103E90BCB}" name="SUPERVISOR" dataDxfId="137">
      <calculatedColumnFormula>IFERROR(VLOOKUP(AVANZA[[#This Row],[Cedula_Vendedor_Atis]],PLANTA[[#All],[CEDULA]:[LINEA]],3,0),"No Cruza")</calculatedColumnFormula>
    </tableColumn>
    <tableColumn id="245" xr3:uid="{E631D549-5BE9-4D82-8D7C-684D9DE50A68}" name="LINEA" dataDxfId="136">
      <calculatedColumnFormula>IFERROR(VLOOKUP(AVANZA[[#This Row],[Cedula_Vendedor_Atis]],PLANTA[[#All],[CEDULA]:[LINEA]],4,0),"No Cruza")</calculatedColumnFormula>
    </tableColumn>
    <tableColumn id="244" xr3:uid="{540FCDDF-E36E-4607-B58F-EC6A32FEF2F2}" name="ESTADO" dataDxfId="135">
      <calculatedColumnFormula>LOWER(IF(AVANZA[[#This Row],[ATRIBUIBLE]]="",AVANZA[[#This Row],[Variable]],AVANZA[[#This Row],[ATRIBUIBLE]]))</calculatedColumnFormula>
    </tableColumn>
    <tableColumn id="243" xr3:uid="{91F8CA52-8D64-45F8-893E-7BCC5B9F559D}" name="TERMINADA" dataDxfId="134">
      <calculatedColumnFormula>IF(AVANZA[[#This Row],[Variable]]=AVANZA[[#Headers],[TERMINADA]],1,0)</calculatedColumnFormula>
    </tableColumn>
    <tableColumn id="242" xr3:uid="{29632719-8378-4F27-8821-170A02382FEC}" name="ANULADA" dataDxfId="133">
      <calculatedColumnFormula>IF(AVANZA[[#This Row],[Variable]]=AVANZA[[#Headers],[ANULADA]],1,0)</calculatedColumnFormula>
    </tableColumn>
    <tableColumn id="241" xr3:uid="{872B567C-B6C3-4F73-9241-0613161EE8AC}" name="PENDIENTE" dataDxfId="132">
      <calculatedColumnFormula>IF(AVANZA[[#This Row],[Variable]]=AVANZA[[#Headers],[PENDIENTE]],1,0)</calculatedColumnFormula>
    </tableColumn>
    <tableColumn id="230" xr3:uid="{6F408A3E-CE1A-433D-8EAA-42C8346C8D42}" name="AGENDADAS" dataDxfId="131">
      <calculatedColumnFormula>IF(AVANZA[[#This Row],[ESTADO AGENDA]]="AGENDADA",1,0)</calculatedColumnFormula>
    </tableColumn>
    <tableColumn id="229" xr3:uid="{9CF924CB-4C91-4627-A6D5-8EC12B094322}" name="PENDIENTES" dataDxfId="130">
      <calculatedColumnFormula>IF(AVANZA[[#This Row],[ESTADO AGENDA]]="PENDIENTE DE AGENDAR",1,0)</calculatedColumnFormula>
    </tableColumn>
    <tableColumn id="231" xr3:uid="{C62EF6F3-7335-43A4-81F2-EC7BD99DD0B2}" name="SUSPENDIDAS" dataDxfId="129">
      <calculatedColumnFormula>IF(AVANZA[[#This Row],[ESTADO AGENDA]]="SUSPENDIDA",1,0)</calculatedColumnFormula>
    </tableColumn>
    <tableColumn id="256" xr3:uid="{429B6FF7-433B-4FBE-A4C9-A15F7B4AF704}" name="ESTADO AGENDA" dataDxfId="128">
      <calculatedColumnFormula array="1">_xlfn.XLOOKUP(AVANZA[[#This Row],[Num_Agrupacion_Pet_Atis]],Tabla1[[#All],[Numero_de_actuacion]],Tabla1[[#All],[Estado_de_la_orden]],"",0)</calculatedColumnFormula>
    </tableColumn>
    <tableColumn id="255" xr3:uid="{82C70BA1-19FC-4EEC-AD25-FD831858C3B7}" name="FECHA AGENDA" dataDxfId="127">
      <calculatedColumnFormula array="1">_xlfn.XLOOKUP(AVANZA[[#This Row],[Num_Agrupacion_Pet_Atis]],Tabla1[[#All],[Numero_de_actuacion]],Tabla1[[#All],[Fecha_de_la_cita]],"",0)</calculatedColumnFormula>
    </tableColumn>
    <tableColumn id="254" xr3:uid="{E2B1B1C9-C7A2-4E49-B388-132D0E5AEE68}" name="FRANJA AGENDA" dataDxfId="126">
      <calculatedColumnFormula array="1">_xlfn.XLOOKUP(AVANZA[[#This Row],[Num_Agrupacion_Pet_Atis]],Tabla1[[#All],[Numero_de_actuacion]],Tabla1[[#All],[Franja_horaria_de_la_cita]],"",0)</calculatedColumnFormula>
    </tableColumn>
    <tableColumn id="261" xr3:uid="{E07FFB26-C46A-40BA-A62F-E819539AA6BA}" name="DIA AGENDA" dataDxfId="125">
      <calculatedColumnFormula>IFERROR(DAY(AVANZA[[#This Row],[FECHA AGENDA]]),"")</calculatedColumnFormula>
    </tableColumn>
    <tableColumn id="260" xr3:uid="{1B26EF84-32EE-4962-ACAA-D28835FAEAD1}" name="MES AGENDA" dataDxfId="124">
      <calculatedColumnFormula>IFERROR(MONTH(AVANZA[[#This Row],[FECHA AGENDA]]),"")</calculatedColumnFormula>
    </tableColumn>
    <tableColumn id="257" xr3:uid="{1EEE4840-DAE2-4BE5-80A5-487BDCD03B25}" name="MOTIVO DE SUSPENSION" dataDxfId="123">
      <calculatedColumnFormula array="1">_xlfn.XLOOKUP(AVANZA[[#This Row],[Num_Agrupacion_Pet_Atis]],Tabla1[[#All],[Numero_de_actuacion]],Tabla1[[#All],[Motivo_de_suspension]],"",0)</calculatedColumnFormula>
    </tableColumn>
    <tableColumn id="268" xr3:uid="{F1AA03C9-343D-43F3-B339-E83E2DF50BFE}" name="CEDULA CLIENTE" dataDxfId="122">
      <calculatedColumnFormula array="1">_xlfn.XLOOKUP(AVANZA[[#This Row],[Num_Agrupacion_Pet_Atis]],Tabla1[[#All],[Numero_de_actuacion]],Tabla1[[#All],[No_identificacion_cliente]],"",0)</calculatedColumnFormula>
    </tableColumn>
    <tableColumn id="269" xr3:uid="{E1DD3210-E001-410D-9AF2-285A9E6C3552}" name="TELEFONO CLIENTE" dataDxfId="121">
      <calculatedColumnFormula array="1">_xlfn.XLOOKUP(AVANZA[[#This Row],[Num_Agrupacion_Pet_Atis]],Tabla1[[#All],[Numero_de_actuacion]],Tabla1[[#All],[Movil_de_contacto]],"",0)</calculatedColumnFormula>
    </tableColumn>
    <tableColumn id="226" xr3:uid="{E3D58EF2-4E67-4866-9F54-3426E825453E}" name="LEGALIZADA" dataDxfId="120">
      <calculatedColumnFormula>IF(OR(AVANZA[[#This Row],[ESTADO LEG]]="Legalizada grabacion",AVANZA[[#This Row],[ESTADO LEG]]="Legalizada aut"),1,0)</calculatedColumnFormula>
    </tableColumn>
    <tableColumn id="225" xr3:uid="{38E838B2-3BEE-401D-8B17-E391D87C1AD3}" name="PEND LEGALIZAR" dataDxfId="119">
      <calculatedColumnFormula>IF(OR(AVANZA[[#This Row],[ESTADO LEG]]="pdte legalizar",AVANZA[[#This Row],[ESTADO LEG]]="No cruza"),1,0)</calculatedColumnFormula>
    </tableColumn>
    <tableColumn id="263" xr3:uid="{4805A399-1B0D-4621-8B51-BF2F1EBBC0D5}" name="ESTADO LEG" dataDxfId="118">
      <calculatedColumnFormula array="1">IF(AVANZA[[#This Row],[Variable]]="Terminada",LOWER(_xlfn.XLOOKUP(AVANZA[[#This Row],[ID_Peticion]],Tabla6[[#All],[NUM_PETICION]],Tabla6[[#All],[ESTADO_LEG]],"NO CRUZA",0)),AVANZA[[#This Row],[Variable]])</calculatedColumnFormula>
    </tableColumn>
    <tableColumn id="267" xr3:uid="{83E0C11B-691F-4E5F-9370-34FEC82B6F00}" name="DIF DIAS" dataDxfId="117">
      <calculatedColumnFormula array="1">_xlfn.XLOOKUP(AVANZA[[#This Row],[ID_Peticion]],Tabla6[[#All],[NUM_PETICION]],Tabla6[[#All],[DIF_DIAS]],"",0)</calculatedColumnFormula>
    </tableColumn>
    <tableColumn id="262" xr3:uid="{0329D831-E06D-4243-B71D-70A89E1888D2}" name="FECHA LEG" dataDxfId="116">
      <calculatedColumnFormula array="1">IFERROR(_xlfn.XLOOKUP(AVANZA[[#This Row],[ID_Peticion]],Tabla6[[#All],[NUM_PETICION]],Tabla6[[#All],[FEC_LEGAL]],"",0),"")</calculatedColumnFormula>
    </tableColumn>
    <tableColumn id="266" xr3:uid="{F7EE9DC9-FC72-4AB3-8DC5-BC38FCC09464}" name="FINAL Vs LG" dataDxfId="115">
      <calculatedColumnFormula>IF(AVANZA[[#This Row],[FECHA LEG]]&lt;&gt;0,IFERROR(AVANZA[[#This Row],[FECHA LEG]]-AVANZA[[#This Row],[FechaIniEstadoSubPetAtis]],0),TODAY()-AVANZA[[#This Row],[FechaIniEstadoSubPetAtis]])</calculatedColumnFormula>
    </tableColumn>
    <tableColumn id="264" xr3:uid="{861695E7-61FE-4E1C-823B-E5F7A2FBC47E}" name="% PAGO" dataCellStyle="Porcentaje">
      <calculatedColumnFormula>IF(AVANZA[[#This Row],[FINAL Vs LG]]&lt;&gt;0,IF(AVANZA[[#This Row],[FINAL Vs LG]]&lt;7.1,"100%",IF(AND(AVANZA[[#This Row],[FINAL Vs LG]]&gt;7.1,AVANZA[[#This Row],[FINAL Vs LG]]&lt;11.1),"50%","0%")),0)</calculatedColumnFormula>
    </tableColumn>
    <tableColumn id="273" xr3:uid="{3DE77FF5-AD56-48A9-817A-5F346EBAFEA8}" name="DIA PDC" dataDxfId="114">
      <calculatedColumnFormula>VLOOKUP(DAY(TODAY()),BACK!F:G,2,0)</calculatedColumnFormula>
    </tableColumn>
    <tableColumn id="272" xr3:uid="{831221E5-52A7-4283-B4F0-18347864626A}" name="DIAS MES PDC" dataDxfId="113">
      <calculatedColumnFormula>BACK!$I$2</calculatedColumnFormula>
    </tableColumn>
    <tableColumn id="275" xr3:uid="{60191857-EE27-4354-9654-037D0C7BDAFE}" name="EMPAQUETADAS" dataDxfId="112">
      <calculatedColumnFormula>IF(AVANZA[[#This Row],[Oferta_empaquetada_comisiones]]="SI",1,0)</calculatedColumnFormula>
    </tableColumn>
    <tableColumn id="223" xr3:uid="{7A9B7F10-5323-4ACE-A767-25B9D162EE34}" name="META" dataDxfId="0">
      <calculatedColumnFormula>IF(AVANZA[[#This Row],[Variable]]="TERMINADA",IFERROR(VLOOKUP(AVANZA[[#This Row],[SUPERVISOR]],Tabla2[#All],4,0),0),)</calculatedColumnFormula>
    </tableColumn>
    <tableColumn id="224" xr3:uid="{DFBF643F-E730-4F93-B898-BC2A29868860}" name="BA" dataDxfId="111">
      <calculatedColumnFormula>IF(AVANZA[[#This Row],[Producto]]="BA",1,0)</calculatedColumnFormula>
    </tableColumn>
    <tableColumn id="227" xr3:uid="{AECD9E3E-6A08-4918-875A-9D9C965042AF}" name="DUO" dataDxfId="110">
      <calculatedColumnFormula>IF(AVANZA[[#This Row],[Producto]]="DUO",1,0)</calculatedColumnFormula>
    </tableColumn>
    <tableColumn id="228" xr3:uid="{208055A5-16B8-4DD3-8991-4AA99CB5A10F}" name="TRIO" dataDxfId="109">
      <calculatedColumnFormula>IF(AVANZA[[#This Row],[Producto]]="TRIO",1,0)</calculatedColumnFormula>
    </tableColumn>
    <tableColumn id="1" xr3:uid="{D51FA0B2-48DE-4CB6-A205-BCEC8D50DF99}" name="SubPeticionTramitadorCD"/>
    <tableColumn id="2" xr3:uid="{923C715D-5315-4839-AC69-A0C4AA7A4C41}" name="CanalRegistroPeticionID"/>
    <tableColumn id="3" xr3:uid="{6745304A-564E-425A-A794-050B99A3A6A4}" name="SubPeticionID"/>
    <tableColumn id="4" xr3:uid="{BC8443E4-B5BA-4E5F-AEB9-E94D03341276}" name="Num_Subpeticion_Atis"/>
    <tableColumn id="5" xr3:uid="{939D9E70-18F9-415E-A5C6-4561C0BD4255}" name="FechaRegistroPeticion" dataDxfId="108"/>
    <tableColumn id="6" xr3:uid="{604824B3-4E3E-4A5D-B967-73B03209068A}" name="FuerzaVentaID"/>
    <tableColumn id="7" xr3:uid="{6F5D3540-312D-471C-B0D4-E4DC223F2218}" name="Telefono"/>
    <tableColumn id="8" xr3:uid="{6DBC312B-5EDF-4533-B724-900CE76E8DC2}" name="ProductoID"/>
    <tableColumn id="9" xr3:uid="{CFBAB0F6-B6D4-4A73-A974-1334DAA056D8}" name="PlanContratadoID"/>
    <tableColumn id="10" xr3:uid="{C72BE386-D9CF-4EA8-9C88-B6262E2B540F}" name="PlanID"/>
    <tableColumn id="11" xr3:uid="{C1FABD85-9C61-4D30-89EF-DCD342102892}" name="DireccionID"/>
    <tableColumn id="12" xr3:uid="{EBB68B9B-688B-41F0-A1F5-7D5E28A87ADD}" name="OperacionComercialProductoID"/>
    <tableColumn id="13" xr3:uid="{305BAD27-D4E4-4475-9EAF-1C74CA2C125D}" name="Nom_OC"/>
    <tableColumn id="14" xr3:uid="{E129D0A7-A93B-4F84-87C9-FF4F00478167}" name="ClienteID"/>
    <tableColumn id="15" xr3:uid="{D5B5E73F-093C-4393-B190-D46D1A6DB0AD}" name="Anio_Seg"/>
    <tableColumn id="16" xr3:uid="{16DB1F5D-6E95-4769-AF18-2C57720F082A}" name="Mes_Seg"/>
    <tableColumn id="17" xr3:uid="{77C7D5D0-3199-44A9-A018-208634B56966}" name="Dia_Seg"/>
    <tableColumn id="18" xr3:uid="{A2F0E162-3504-4599-8F32-AFB8B7AB6F27}" name="TipoOperacionPeticionID"/>
    <tableColumn id="19" xr3:uid="{2F46D43C-DA6F-4FC5-A25C-7BD62609B9B1}" name="Tipo_Operacion_Peticion"/>
    <tableColumn id="20" xr3:uid="{4E48CCAC-2387-44D0-A6BD-134E9B353FDC}" name="PeticionID"/>
    <tableColumn id="21" xr3:uid="{372CCF10-83C2-445C-BBC4-733035112013}" name="ID_Peticion"/>
    <tableColumn id="22" xr3:uid="{CB26E772-BB98-4744-B442-11BF89D6CF2D}" name="Nom_PS"/>
    <tableColumn id="23" xr3:uid="{63BB616B-5B9C-4D6D-881B-79D680E2C20E}" name="ProductoPlanCD"/>
    <tableColumn id="24" xr3:uid="{63106DF2-3FED-45CC-8A74-C97B9B2861F1}" name="Num_Agrupacion_Pet_Atis"/>
    <tableColumn id="25" xr3:uid="{B9DA1DFB-2436-4640-9A37-9F089D82FB47}" name="AgrupacionPeticionID"/>
    <tableColumn id="26" xr3:uid="{36D54E20-C1AD-4282-B843-3133BE5DB567}" name="CuentaFacturacionID"/>
    <tableColumn id="27" xr3:uid="{3E8913F8-0627-4C86-8EEE-AA1765664AC6}" name="SuscripcionID"/>
    <tableColumn id="28" xr3:uid="{A6214398-511A-4A0D-BDFE-B4D9D50EC911}" name="Variable"/>
    <tableColumn id="29" xr3:uid="{C322D3ED-F159-48E6-B728-0D9793FA4041}" name="Nom_Segmento_Cuenta"/>
    <tableColumn id="30" xr3:uid="{F579542D-AEE3-497F-96D9-FDAAE722F295}" name="ID_Cuenta"/>
    <tableColumn id="31" xr3:uid="{6BBBC623-B5A8-4C4F-9D31-754634234F09}" name="SubSegmentoCuentaDesc"/>
    <tableColumn id="32" xr3:uid="{DE7145A9-1FA5-4F12-B54F-84F80D1F0E41}" name="Anio_Reg"/>
    <tableColumn id="33" xr3:uid="{A67AA92B-CDBC-4895-951E-C0BAEB6004B7}" name="Mes_Reg"/>
    <tableColumn id="34" xr3:uid="{0F4353EA-8753-40DE-83AE-ECA06106B3BA}" name="Dia_Reg"/>
    <tableColumn id="35" xr3:uid="{B94EE21A-73BC-41A1-92D6-A5F2074BBB9A}" name="FechaIniEstPetAtis" dataDxfId="107"/>
    <tableColumn id="36" xr3:uid="{2AAA0DDB-96CB-4DF4-A3B5-3E86315B4ECC}" name="EstadoPetAtis"/>
    <tableColumn id="37" xr3:uid="{F4AE8C19-7D63-4E04-9F72-8EA06617A261}" name="FechaIniEstadoSubPetAtis" dataDxfId="106"/>
    <tableColumn id="38" xr3:uid="{2F0EBB62-9E9B-41B1-9A18-4101B96A0CA8}" name="EstadoSubPetAtis"/>
    <tableColumn id="39" xr3:uid="{3AAD84C0-A3B8-4A9D-AC0C-04EDCB0FB521}" name="FechaIngresoAtiempo" dataDxfId="105"/>
    <tableColumn id="40" xr3:uid="{36342AF9-C7F9-44A6-B9E5-B9A2B3BF9B27}" name="FechaIniEstadoAtiempo" dataDxfId="104"/>
    <tableColumn id="41" xr3:uid="{D50D7ADC-7190-45E3-BC24-F3C48528F686}" name="EstadoAtiempo"/>
    <tableColumn id="42" xr3:uid="{F90A5BA8-DF11-496E-A0BC-792E25E9CEDD}" name="Localidad"/>
    <tableColumn id="43" xr3:uid="{27334900-852E-4FC3-AD2F-77B82182A775}" name="Depto"/>
    <tableColumn id="44" xr3:uid="{ADD389BD-9704-49CA-B85F-C20F3D0129AB}" name="Direccion"/>
    <tableColumn id="45" xr3:uid="{F08BA989-07AC-46E8-9AB7-91821CEA206C}" name="Nom_Barrio_PC"/>
    <tableColumn id="46" xr3:uid="{8C8FBD03-72FB-480D-83D3-861EB8A9495C}" name="BarrioID"/>
    <tableColumn id="47" xr3:uid="{CE2FBA3F-FFB7-4F3C-9CCD-DBD0D840F148}" name="Cod_Dane"/>
    <tableColumn id="48" xr3:uid="{5CCDF533-304A-4576-AC4B-3A96D38C1FFC}" name="Distrito"/>
    <tableColumn id="49" xr3:uid="{9518F2C0-FCD8-413D-A4A9-67F9A2DC6DD8}" name="Cluster1"/>
    <tableColumn id="50" xr3:uid="{19206219-D8F7-4D96-80C2-15D3BFBA837B}" name="Cedula_Vendedor_Atis"/>
    <tableColumn id="51" xr3:uid="{691BD477-2507-4CF2-8AD1-1D304245DBA7}" name="Nom_Fuerza_Venta"/>
    <tableColumn id="52" xr3:uid="{52DA6E30-8EA7-47F1-A3E9-C020C6A9C0D9}" name="Canal"/>
    <tableColumn id="53" xr3:uid="{6831A404-2D59-420F-83DB-C1603B7ED946}" name="SubCanal"/>
    <tableColumn id="54" xr3:uid="{96F0BEED-C1A3-4965-BD22-6BCA1C8B86DB}" name="Unidad_Fuerza_de_Ventas"/>
    <tableColumn id="55" xr3:uid="{EBEBDF17-4FE0-4223-A415-6D38F6DF17D3}" name="Nom_Punto_Venta"/>
    <tableColumn id="56" xr3:uid="{8135CFDB-FE40-40BE-9ABC-770FACD77C9C}" name="Nom_Canal_Venta"/>
    <tableColumn id="57" xr3:uid="{A49E7618-2ED4-4BF9-922D-A4B2370CE3D5}" name="ID_Canal_Venta"/>
    <tableColumn id="58" xr3:uid="{B5B90803-D677-4F3C-99D2-12742559F339}" name="TipoFuerzaVentaCD"/>
    <tableColumn id="59" xr3:uid="{080BB4A7-62A9-4210-A9E5-243B4B23D24F}" name="TipoFuerzaVentaDesc"/>
    <tableColumn id="60" xr3:uid="{20D2A5E4-96EF-45BD-B8A5-7FBF15C9086C}" name="Nom_Tipo_Uso"/>
    <tableColumn id="61" xr3:uid="{59415845-6E50-4C9E-8989-67F26B67363D}" name="Estrato"/>
    <tableColumn id="62" xr3:uid="{EC842D3B-1C2A-473C-9949-7D69506FC9B9}" name="MX_Hom"/>
    <tableColumn id="63" xr3:uid="{9D4E0655-813A-4D27-BB7D-51677CCEAD57}" name="ProductoDesc"/>
    <tableColumn id="64" xr3:uid="{36F296D4-31A4-4AE8-937D-98EDD6C615B1}" name="Nom_Plan_Tarifario"/>
    <tableColumn id="65" xr3:uid="{EA96E5B3-C92A-48EB-98A3-F1C91C726E88}" name="Nom_PS_Equipo"/>
    <tableColumn id="66" xr3:uid="{518896D9-159F-4058-8E31-2DDDF41D710C}" name="Nom_Ult_Quiebre_Atmp"/>
    <tableColumn id="67" xr3:uid="{EF020332-D1FA-4626-AA8E-F71A77633ED0}" name="TipoQuiebreDesc"/>
    <tableColumn id="68" xr3:uid="{8B9B53C2-A2A6-4160-B98E-37F6A1BF7204}" name="Nom_Usuario_Ult_Actividad"/>
    <tableColumn id="69" xr3:uid="{F4B3CABD-0063-4775-94A5-4FF97C4D2EAF}" name="ActividadPeticionID"/>
    <tableColumn id="70" xr3:uid="{80DA005F-0C5E-4410-868E-2844DBCB0A60}" name="Fec_Ini_Ult_Actividad"/>
    <tableColumn id="71" xr3:uid="{1A131A62-C466-4F19-B143-F49B70185DCC}" name="Fec_Est_Ult_Actividad"/>
    <tableColumn id="72" xr3:uid="{568ED153-44CA-47FF-8668-862D6213C75D}" name="Desc_Est_Ult_Actividad"/>
    <tableColumn id="73" xr3:uid="{39842AD5-B997-43AF-B406-7D4920AB4255}" name="Variable_Hom"/>
    <tableColumn id="74" xr3:uid="{DFEEAB48-79CF-46DD-8212-176EB24434BE}" name="DireccionElectronica"/>
    <tableColumn id="75" xr3:uid="{85D3A6CE-77C6-4DE2-AEB6-DF09A4A8DF4E}" name="Correo_Valido"/>
    <tableColumn id="76" xr3:uid="{0664E929-D9D0-46B1-AB22-1BE2AA35A577}" name="DSLAM"/>
    <tableColumn id="77" xr3:uid="{BB40B69C-A221-4972-9710-C1FE6BBD368D}" name="Velocidad"/>
    <tableColumn id="78" xr3:uid="{DC7E3E21-3F39-421C-83E3-A66F77AD9BA5}" name="TenenciaCliente"/>
    <tableColumn id="79" xr3:uid="{AB7B3A47-522E-478F-8D93-43B0D7621C87}" name="Tipo_Cliente"/>
    <tableColumn id="80" xr3:uid="{8B853C7F-97EF-4EEF-BA0B-13C6E669BF3E}" name="Paquete"/>
    <tableColumn id="81" xr3:uid="{28250CCC-0599-4D78-98D6-5F6266500FEF}" name="Producto"/>
    <tableColumn id="82" xr3:uid="{509BA718-B332-4160-BF34-0116DF1FF4F0}" name="MX_Configurado"/>
    <tableColumn id="83" xr3:uid="{32B41B26-2D8D-4F92-983A-7CAE24545FA3}" name="distribuidor"/>
    <tableColumn id="84" xr3:uid="{8ADC9707-5046-402E-ADED-9EFB3A29047A}" name="proy_soc"/>
    <tableColumn id="85" xr3:uid="{BBCFA5DE-4D27-4EAE-8B7D-D9700851FCCA}" name="Tramitador_UsuAtis"/>
    <tableColumn id="86" xr3:uid="{80D62E86-2746-4AF7-95A9-4FE0FC0652BB}" name="Tramitador_Nom"/>
    <tableColumn id="87" xr3:uid="{074A6957-4F4D-44A2-913F-50B885FEFAF1}" name="Cedula_Tramitador"/>
    <tableColumn id="88" xr3:uid="{C8EEE803-0750-49C5-93EF-9773D06C6152}" name="Flag_Recibido_ATiempo"/>
    <tableColumn id="89" xr3:uid="{F001038F-1457-48F9-B6D0-D73E39C0974C}" name="Total_Homol"/>
    <tableColumn id="90" xr3:uid="{6298BA7C-C16D-4945-80A8-62F3A271C3C3}" name="Regional"/>
    <tableColumn id="91" xr3:uid="{DCB08C47-5DCF-47D6-897C-7BF11F2C5AF9}" name="CuentaPadre"/>
    <tableColumn id="92" xr3:uid="{CF0B4848-873A-44C3-888B-3C8C96527191}" name="TipoEnvio"/>
    <tableColumn id="93" xr3:uid="{34F6DF3A-C4F9-4F2D-9E7F-F79B4ADD876F}" name="CaracteristicaEquipo"/>
    <tableColumn id="94" xr3:uid="{C3F6F483-8E3A-469E-BA78-4DB50FDA63CF}" name="TVHD"/>
    <tableColumn id="95" xr3:uid="{38BBEA20-014E-494A-905F-DC86BE0DEE96}" name="Reingreso2"/>
    <tableColumn id="96" xr3:uid="{2479E659-6A8E-43DD-8F76-B276FC15D664}" name="Bianual3"/>
    <tableColumn id="97" xr3:uid="{E4A473EF-2193-4ABC-81B7-FAC54DA889C0}" name="FechaSeguimiento" dataDxfId="103"/>
    <tableColumn id="98" xr3:uid="{65D6C078-AF0F-4FE9-BFFE-DCE92273EE8A}" name="Zona"/>
    <tableColumn id="99" xr3:uid="{8BF19131-BF48-4769-82BA-C7A141A72C0C}" name="CicloFacturacion"/>
    <tableColumn id="100" xr3:uid="{FBA7A7E7-C406-4844-8A4B-61EE73F1C284}" name="DocInterlocutor"/>
    <tableColumn id="101" xr3:uid="{716CAFC1-7EAD-4240-B968-4F79BFE3A0EA}" name="NombreInterlocutor"/>
    <tableColumn id="102" xr3:uid="{6A9CA1A6-321C-4934-AB07-B338DB7252BA}" name="FechaAltaFactElect"/>
    <tableColumn id="103" xr3:uid="{E736581F-9A48-4D34-AF55-A2437306ED30}" name="CorreoFactElect"/>
    <tableColumn id="104" xr3:uid="{B734AC93-A266-472A-80BB-702C0808E957}" name="DocumentoFventaFactElect"/>
    <tableColumn id="105" xr3:uid="{368F4502-6BA2-4951-A086-85ECF34B25AB}" name="UsuarioCdFactElect"/>
    <tableColumn id="106" xr3:uid="{1074C512-0984-44DC-BAAF-0476A20E1EA8}" name="NombreVendFactElect"/>
    <tableColumn id="107" xr3:uid="{500F4A4C-5933-4A40-B442-DF00B79BE064}" name="UnidadFactElect"/>
    <tableColumn id="108" xr3:uid="{92EA8195-41B5-42EA-839B-32955C4D79EC}" name="ActivacionFactElect"/>
    <tableColumn id="109" xr3:uid="{29958CF2-6829-42F3-B699-2E34BA25DDE3}" name="NitUnidadFuerzaventa"/>
    <tableColumn id="110" xr3:uid="{5CD6A555-EA13-4C6A-8E9B-455E32F8DD06}" name="NombreProfesional"/>
    <tableColumn id="111" xr3:uid="{634DDF5D-376E-4573-8AA4-12D0378FD530}" name="CedulaProfesional"/>
    <tableColumn id="112" xr3:uid="{D9C9936B-E998-498B-8785-C82D3942E41A}" name="PlanExpansion"/>
    <tableColumn id="113" xr3:uid="{71553FA6-4BDF-4ED5-AC70-AFC7146D95A8}" name="BAEstratoSup"/>
    <tableColumn id="114" xr3:uid="{0A80039D-7A64-4C39-B1FD-766B907AEC5A}" name="CodPlanDcto"/>
    <tableColumn id="115" xr3:uid="{6C8167B6-C879-41A4-868F-E504A6FA6DA3}" name="NomPlanDcto"/>
    <tableColumn id="116" xr3:uid="{6DC012B4-6B31-418E-9347-1600D8305440}" name="SegmentoCliente"/>
    <tableColumn id="117" xr3:uid="{ADFD7D1A-C2F5-4B0E-9A9C-9678893F921B}" name="SubsegmentoCliente"/>
    <tableColumn id="118" xr3:uid="{464A903A-33E6-43D8-8C1A-2041324072F6}" name="FlagTvAzteca"/>
    <tableColumn id="119" xr3:uid="{67A0914D-185F-4A4E-A7E9-550CB899DBF6}" name="ZonaBA"/>
    <tableColumn id="120" xr3:uid="{ED3B8BF4-2F23-4B58-803E-0C8E82DD0192}" name="Canal_Hom"/>
    <tableColumn id="121" xr3:uid="{42569AA4-3B70-49F7-8720-87C142BB143B}" name="Dpto_Hom"/>
    <tableColumn id="122" xr3:uid="{31699FB2-8983-4F32-A472-48ED27932EC9}" name="Estado_Hom"/>
    <tableColumn id="123" xr3:uid="{3B7FBFEC-85E3-4022-9415-BA102A57AA85}" name="Dpto_Nom"/>
    <tableColumn id="124" xr3:uid="{C81509DC-A34F-4357-917D-66306BC46BBF}" name="Mun_Nom"/>
    <tableColumn id="125" xr3:uid="{842BE0F2-A022-4BF2-A7B2-DD4FAE9E051A}" name="Loc_Nom"/>
    <tableColumn id="126" xr3:uid="{4E4A86A8-61E5-45C3-A718-524E62C97B77}" name="Producto_Hom"/>
    <tableColumn id="127" xr3:uid="{493EA688-D5E3-4592-B88D-317D70443908}" name="Plan_Hom"/>
    <tableColumn id="128" xr3:uid="{10BCEFA4-175B-412A-89A0-44BAC1BE7B38}" name="Portafolio"/>
    <tableColumn id="129" xr3:uid="{CDB683F5-1B39-45FC-93B0-ED7BE200BCC3}" name="SubCanal_Hom"/>
    <tableColumn id="130" xr3:uid="{ACEDB2D8-C44B-4C65-9176-28D87C0DAE76}" name="Unidad_Fuerza_de_Ventas_Hom"/>
    <tableColumn id="131" xr3:uid="{1DC1A6D7-9525-4414-9F4C-A59F9FFD4D6F}" name="DistArmCaja"/>
    <tableColumn id="132" xr3:uid="{7BA318DC-BECF-426E-BF1D-CBDC4137A54E}" name="FlagCyC"/>
    <tableColumn id="133" xr3:uid="{84878588-8080-46BA-A875-C43C523A468F}" name="NombrePunto"/>
    <tableColumn id="134" xr3:uid="{3FB022CC-E357-4A5A-A35B-EC6C5B6D8CC2}" name="CodigoPunto"/>
    <tableColumn id="135" xr3:uid="{A9ECEFAE-D2CB-43C7-9468-3F2C7B74DD42}" name="Tarifa_full"/>
    <tableColumn id="136" xr3:uid="{ECF6CA91-352B-4C47-8863-D59DB64F1DBD}" name="Tarifa_sin_SubsContr"/>
    <tableColumn id="137" xr3:uid="{EFFA31DB-29DE-4477-99FA-3C7AE85754CB}" name="TarifaMXFinal"/>
    <tableColumn id="138" xr3:uid="{7A81C61B-4067-470F-807A-F5A672CB6E46}" name="CodDaneEmpresas"/>
    <tableColumn id="139" xr3:uid="{3FAE6714-0038-4DFC-9489-25FE2EBEFD46}" name="LocalidadEmpresas"/>
    <tableColumn id="140" xr3:uid="{291A567E-D39A-4658-8761-B59AB2E4E6A5}" name="DepartamentoEmpresas"/>
    <tableColumn id="141" xr3:uid="{614EDFC0-4C7A-4BC1-B7B0-05A02CBA4072}" name="RegionalEmpresas"/>
    <tableColumn id="142" xr3:uid="{49DD1586-081F-4309-AC2C-0E586081454D}" name="MarcaTrioMV"/>
    <tableColumn id="143" xr3:uid="{255DD80C-963B-4553-B9B8-3CE5406A86E4}" name="CodigoCliente"/>
    <tableColumn id="144" xr3:uid="{9D9A628B-F247-426D-B181-9D77E6E7192E}" name="AplicacionRespetoiVentas"/>
    <tableColumn id="145" xr3:uid="{D42DF635-C320-4B0A-9E55-41522DAE4EC2}" name="FlagOfertaPRO"/>
    <tableColumn id="146" xr3:uid="{12E172B2-927E-49A4-9FF9-3565783B05E4}" name="MarcaTrioHD"/>
    <tableColumn id="147" xr3:uid="{0A8497CA-6F8A-47CF-940A-28BF08D8D55F}" name="FTTH"/>
    <tableColumn id="148" xr3:uid="{29784A88-E5E8-4B23-B9FB-4D8C0F762263}" name="TenenciaPlanta"/>
    <tableColumn id="149" xr3:uid="{81048B57-B7F0-45AE-8171-DC1C3E164EBC}" name="PlanLB"/>
    <tableColumn id="150" xr3:uid="{D07B0812-277B-4C4A-94D8-3FFCDCE93221}" name="TarifaFullLB"/>
    <tableColumn id="151" xr3:uid="{67A809C5-491E-4534-8D05-8A8A09972282}" name="TarifaMXLB"/>
    <tableColumn id="152" xr3:uid="{D3F409CB-417E-4D40-9399-768A536C11B1}" name="PlanBA"/>
    <tableColumn id="153" xr3:uid="{AE1D3E76-A5E9-4663-AD3A-E4755D825056}" name="TarifaFullBA"/>
    <tableColumn id="154" xr3:uid="{B8FFB63A-D6D5-476E-A71E-50EC8CA858E2}" name="TarifaMXBA"/>
    <tableColumn id="155" xr3:uid="{0C191244-BB06-40ED-8FAB-8D6169BC4A7D}" name="PlanTV"/>
    <tableColumn id="156" xr3:uid="{CE210357-51AD-4CC7-9F47-50AE32A5ABE2}" name="TarifaFullTV"/>
    <tableColumn id="157" xr3:uid="{78676B16-A5FA-4F73-8CDC-659CEC452245}" name="TarifaMXTV"/>
    <tableColumn id="158" xr3:uid="{81C9ECC5-FFC2-4EF4-AF65-5E48E20B1636}" name="Tarifa_MXFinal"/>
    <tableColumn id="159" xr3:uid="{EA07BFDF-132E-47B5-9377-CEABD8AA04B3}" name="Tarifa_MXInicial"/>
    <tableColumn id="160" xr3:uid="{D7CA5936-8652-4343-A61E-25F31BE50EA9}" name="DeltaMX"/>
    <tableColumn id="161" xr3:uid="{BC87FA85-6065-45B9-85AC-36ECA3826612}" name="FlagEnvioCampana"/>
    <tableColumn id="162" xr3:uid="{68B4DA19-DAD1-4256-96E8-543227B8FA40}" name="SVATV2833"/>
    <tableColumn id="163" xr3:uid="{12CAD6FE-E9EB-468F-AAFB-CEBEC0D59FC6}" name="SVABA2864"/>
    <tableColumn id="164" xr3:uid="{A6442177-56BE-405B-B7C3-7B76C8D3E228}" name="Empresa"/>
    <tableColumn id="165" xr3:uid="{1D11A38E-E440-4C86-9BB5-7FEB35BDDF92}" name="fec_comercializacion_cto" dataDxfId="102"/>
    <tableColumn id="166" xr3:uid="{E77AFEE4-4C77-472F-8129-86BD47AC5604}" name="Canal_Acceso"/>
    <tableColumn id="167" xr3:uid="{FB71D543-6A9D-4F01-AAED-052028B6929F}" name="Autenticacion_Correo"/>
    <tableColumn id="168" xr3:uid="{58422F77-7BFE-4DE2-A31C-1DFC971109F5}" name="Convergente"/>
    <tableColumn id="169" xr3:uid="{69C7406C-4250-4177-9C9B-5BEA9ADC4D5D}" name="MacroTenenciaIni"/>
    <tableColumn id="170" xr3:uid="{9D793982-C21D-41A2-B335-ADCE0E5E4AB2}" name="MacroTenenciaFin"/>
    <tableColumn id="171" xr3:uid="{B5D300E2-C950-4CF2-B83C-34E4E4EF3F77}" name="Tipo_Convergente"/>
    <tableColumn id="172" xr3:uid="{265BF30B-64CB-41C5-A73B-8657D2980931}" name="Coinversion"/>
    <tableColumn id="173" xr3:uid="{B23B4A86-E954-4EE7-8B8E-E80008ECD003}" name="poligono_kkr"/>
    <tableColumn id="174" xr3:uid="{B3E97EFD-5F29-438F-9794-E493878B9E86}" name="comuna_kkr"/>
    <tableColumn id="175" xr3:uid="{D6669722-FEDA-4691-90C3-A0EA44612270}" name="region_kkr"/>
    <tableColumn id="176" xr3:uid="{AB635431-4046-4401-A623-BEE866DF0071}" name="Segmento_Homologado"/>
    <tableColumn id="177" xr3:uid="{59737BF4-4BDB-4707-8D55-B030C83EC9A9}" name="Id_Tiles"/>
    <tableColumn id="178" xr3:uid="{32D9915B-D772-42FF-8227-7E54B9651A64}" name="Alta_mismo_mes_MTotal"/>
    <tableColumn id="179" xr3:uid="{C2EB8DDD-B8EC-44A2-A686-C53924332118}" name="CC_Pospago_MTotal"/>
    <tableColumn id="180" xr3:uid="{908B58AB-46CA-4144-939C-047059DA7D1C}" name="Fuente_Pospago_MTotal"/>
    <tableColumn id="181" xr3:uid="{43CC62F0-EC7C-4B65-A210-0B28438251FD}" name="fecha_registro_movil_MTotal"/>
    <tableColumn id="182" xr3:uid="{05686F07-FC94-42F3-BF50-4E40EEBC5A97}" name="Nom_Agente_Movil_MTotal"/>
    <tableColumn id="183" xr3:uid="{D09CEDD7-33CC-47B7-9CD1-85403CB5DF0C}" name="Canal_Movil_MTotal"/>
    <tableColumn id="184" xr3:uid="{F893967B-9B2D-4762-A559-BAF30E002107}" name="id_punto_Mov_MTotal"/>
    <tableColumn id="185" xr3:uid="{71F8ECDD-E988-49FC-AB0F-CA5050BD0A48}" name="nom_punto_Mov_MTotal"/>
    <tableColumn id="186" xr3:uid="{E7E77929-46EB-4904-98E4-1D61CF93C6CB}" name="nom_vendedor_Mov_MTotal"/>
    <tableColumn id="187" xr3:uid="{175ABE68-3EE4-4750-8869-C1921FB667AF}" name="NumIdentVendedor_Mov_MTotal"/>
    <tableColumn id="188" xr3:uid="{8588CB77-DB44-4E76-8EA7-6D21B01E0AFA}" name="NBA"/>
    <tableColumn id="189" xr3:uid="{B711DB2E-249B-463B-B838-9E705F52F6CC}" name="Tipo_Venta"/>
    <tableColumn id="190" xr3:uid="{44C8906C-BA39-47B2-A9D0-AE1422127D3B}" name="Flag_TAT"/>
    <tableColumn id="191" xr3:uid="{C2ADEC08-69CB-4CEF-B272-98B31985A653}" name="cod_tienda"/>
    <tableColumn id="192" xr3:uid="{41AF6D0B-FEB4-4D09-97D3-7AB8026760BE}" name="canal_fibra"/>
    <tableColumn id="193" xr3:uid="{B5A41DD7-D63A-4A33-9157-C030451DE52D}" name="Valor_Vision_Cliente"/>
    <tableColumn id="194" xr3:uid="{6F0FE821-DB03-44EE-AA95-1B49BD690702}" name="Oferta_Empaquetada"/>
    <tableColumn id="195" xr3:uid="{3FA9FAC3-132D-4D60-B40D-C76682DCC3E6}" name="OF_Empaquetada_Movil"/>
    <tableColumn id="196" xr3:uid="{73C63001-55DE-4ADC-A9CB-A2739181DA8F}" name="TarifaMXFinalEMPAQ"/>
    <tableColumn id="197" xr3:uid="{56C77F6B-3C10-402A-BEE0-6DB1188CB9B0}" name="TarifaMXFinalMovilEMP"/>
    <tableColumn id="198" xr3:uid="{C83A8E4A-473E-492A-8715-E0F506E09F61}" name="Pot_Conv"/>
    <tableColumn id="199" xr3:uid="{E1A0AF59-9562-4214-91D8-E181C163D444}" name="Oferta_Descuento"/>
    <tableColumn id="200" xr3:uid="{8DF94DAC-7124-4D2A-A9C6-67934FCB7B15}" name="REMARK"/>
    <tableColumn id="201" xr3:uid="{EC2154DB-3535-46DC-8E8F-83856EA78752}" name="Ant_Pos_Empaq"/>
    <tableColumn id="202" xr3:uid="{A0FF1670-36B8-47F0-8FE4-49C048F1CED9}" name="Region_Venta"/>
    <tableColumn id="203" xr3:uid="{0A6C7C8C-3985-4DD3-9B74-DC2BC771640F}" name="Departamento_Venta"/>
    <tableColumn id="204" xr3:uid="{E5378AD7-69C8-4031-BB15-0F20101AA999}" name="Municipio_Venta"/>
    <tableColumn id="205" xr3:uid="{C86C9044-46FB-44C7-84C2-5BD45147AC98}" name="CANAL_HOMO_DIG"/>
    <tableColumn id="206" xr3:uid="{5561F8F4-54DF-4978-A427-2D5038AC583F}" name="PRODUCTO_HOMO_DIG"/>
    <tableColumn id="207" xr3:uid="{751E6ACE-7C88-47D6-9B52-C73BA7602480}" name="MACROSEG_DIG"/>
    <tableColumn id="208" xr3:uid="{B9B3B6D1-669B-4A29-B71E-19DCD1E4187B}" name="TIPO_VENTA_DIG"/>
    <tableColumn id="209" xr3:uid="{71E01228-8A26-461D-96F3-BADB125421EB}" name="UNIDAD_VENTA_DIG"/>
    <tableColumn id="210" xr3:uid="{16D08FF2-2737-4AD5-BF54-C23A0A35C953}" name="ALIADO_VENTA_DIG"/>
    <tableColumn id="211" xr3:uid="{3EE4E143-539F-481C-BBCC-EB3B0AC5263C}" name="ESTADO_VARIABLE_DIG"/>
    <tableColumn id="212" xr3:uid="{8E9C1827-3EFC-4185-A5F0-94F0B4657C0D}" name="TIPO_MEDIO_DIG"/>
    <tableColumn id="213" xr3:uid="{4B8383F0-5781-49DF-A8FB-09496D74E283}" name="MOTIVO_QUIEBRE_DIG"/>
    <tableColumn id="214" xr3:uid="{EAFA1C70-75BE-4140-A21A-51513B714420}" name="CANAL_DIR_DIG"/>
    <tableColumn id="215" xr3:uid="{C3C367C4-BD58-445F-9CC8-8A6C5B3D6BBA}" name="Altas_Con_Reingreso"/>
    <tableColumn id="216" xr3:uid="{DD492964-0650-4CAA-954C-972CE8D52E9E}" name="TipoFactura"/>
    <tableColumn id="217" xr3:uid="{E6E6F1CC-5EF9-4BAC-AE8F-D2F6368B9300}" name="ATR_VENTA_SOURCE"/>
    <tableColumn id="218" xr3:uid="{CA8AE8D6-81E4-4E77-A92A-AD4153AF27C2}" name="ATR_VENTA_CAMPANA"/>
    <tableColumn id="219" xr3:uid="{EFE7E285-1FA9-440B-B967-1A350C4B4D30}" name="ATR_VENTA_MEDIUM"/>
    <tableColumn id="220" xr3:uid="{880C7D6C-846B-4197-A3BC-1C5384E6612C}" name="ATR_VENTA_LANDING"/>
    <tableColumn id="221" xr3:uid="{0EF9C26D-07E6-4EA6-A70B-6746393E1CFA}" name="PLACE_ID"/>
    <tableColumn id="222" xr3:uid="{EB460AF6-F5E9-48AF-B6BC-9D256C2CBC98}" name="Oferta_empaquetada_comisiones"/>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9DC27FE-2AD7-4C17-A98E-E67C1720A84A}" name="Tabla6" displayName="Tabla6" ref="A1:BF3371" totalsRowShown="0" headerRowDxfId="101" dataDxfId="99" headerRowBorderDxfId="100" tableBorderDxfId="98" totalsRowBorderDxfId="97">
  <autoFilter ref="A1:BF3371" xr:uid="{49DC27FE-2AD7-4C17-A98E-E67C1720A84A}"/>
  <tableColumns count="58">
    <tableColumn id="1" xr3:uid="{9EF7B385-4C84-41AE-8A30-F6756BDC713E}" name="ANHO" dataDxfId="96"/>
    <tableColumn id="2" xr3:uid="{96B1A661-523E-4052-BD5B-6235E2E0AA32}" name="PERIODO_ALTA" dataDxfId="95"/>
    <tableColumn id="3" xr3:uid="{01089377-E95C-4B61-9899-00166CAEF8C3}" name="MES_ALTA" dataDxfId="94"/>
    <tableColumn id="4" xr3:uid="{AEA10893-89EB-46B6-B3C8-E8CB563E88E2}" name="NUM_PETICION" dataDxfId="93"/>
    <tableColumn id="5" xr3:uid="{2C68F7EF-E00E-4518-9E68-02B5DF43938D}" name="FTTH" dataDxfId="92"/>
    <tableColumn id="6" xr3:uid="{E26253CB-F151-41BB-9D55-F2862BB20455}" name="FEC_REGISTRO" dataDxfId="91"/>
    <tableColumn id="7" xr3:uid="{3AE17612-4185-48E9-942A-32FBFCA4CB8C}" name="FEC_ALTA" dataDxfId="90"/>
    <tableColumn id="8" xr3:uid="{3D356538-5E55-4CC4-B2F6-C5E6764742D8}" name="OPERACION" dataDxfId="89"/>
    <tableColumn id="9" xr3:uid="{CF40795B-79C7-46BF-92FB-A9DADA498BE5}" name="CLASE_OPERACION" dataDxfId="88"/>
    <tableColumn id="10" xr3:uid="{DBAD8B27-95DD-4624-A08B-0BABA8CDF6A9}" name="SEGMENTO_CUENTA" dataDxfId="87"/>
    <tableColumn id="11" xr3:uid="{5B8961AE-2199-42C4-8457-5C52C1E45EAB}" name="DIRECCION" dataDxfId="86"/>
    <tableColumn id="12" xr3:uid="{B9B1B781-D69B-4218-93A9-A1FE4A327C8F}" name="BARRIO" dataDxfId="85"/>
    <tableColumn id="13" xr3:uid="{7CE45EDE-666D-46F1-BEB2-4A46BFE712B7}" name="MUNICIPIO" dataDxfId="84"/>
    <tableColumn id="14" xr3:uid="{55E4B305-EE12-4A1C-83E3-6EE0329FB914}" name="DEPARTAMENTO" dataDxfId="83"/>
    <tableColumn id="15" xr3:uid="{4B1701DE-8BBD-4C2D-8278-39A23FDD9E50}" name="REGIONAL" dataDxfId="82"/>
    <tableColumn id="16" xr3:uid="{19F3392C-2DED-4451-9035-71D0947F9B96}" name="NOMBRE_CLIENTE" dataDxfId="81"/>
    <tableColumn id="17" xr3:uid="{3752BC18-B876-480F-A2A0-0E2D03C9F7DC}" name="NUM_IDENT_CLIENTE" dataDxfId="80"/>
    <tableColumn id="18" xr3:uid="{3CD5CD05-562B-4987-84D5-5EE14EDBC59A}" name="TIPO_IDENT_CLIENTE" dataDxfId="79"/>
    <tableColumn id="19" xr3:uid="{F6687C98-700E-4537-9AA7-8F1CB2CA9321}" name="NUM_IDENT_VENDEDOR" dataDxfId="78"/>
    <tableColumn id="20" xr3:uid="{304E937E-AA84-4412-A849-E5A9D7D046BB}" name="NOM_VENDEDOR" dataDxfId="77"/>
    <tableColumn id="21" xr3:uid="{CF19F711-CC5A-4FC3-A4D0-4CB551864EA4}" name="NIT_COMERCIALIZADOR" dataDxfId="76"/>
    <tableColumn id="22" xr3:uid="{15A86B96-3699-413D-994E-7FFB61ABA1CA}" name="COMERCIALIZADOR" dataDxfId="75"/>
    <tableColumn id="23" xr3:uid="{608CF035-95FD-45FC-8D09-148C12AD2462}" name="NOMBRE_GRUPO" dataDxfId="74"/>
    <tableColumn id="24" xr3:uid="{509ECDA4-28BF-465D-A8A3-DD116A83701C}" name="MULTIPRODUCTO" dataDxfId="73"/>
    <tableColumn id="25" xr3:uid="{6D836FA6-E16C-4DE7-9D7B-E4D45631EACD}" name="CAUSALES_NOVEDAD" dataDxfId="72"/>
    <tableColumn id="26" xr3:uid="{1EFDF21F-961D-4990-A170-1779E2E87B81}" name="DIF_DIAS" dataDxfId="71"/>
    <tableColumn id="27" xr3:uid="{4CF69B3E-1A3E-497A-9C2E-AA01EE7C602A}" name="RANGO" dataDxfId="70"/>
    <tableColumn id="28" xr3:uid="{A2F40412-2549-413F-A1F6-27898463EDBE}" name="NOTAS" dataDxfId="69"/>
    <tableColumn id="29" xr3:uid="{226B5ADC-D98F-41A2-AEA9-00A7C2EAEC9D}" name="FEC_INGRESO" dataDxfId="68"/>
    <tableColumn id="30" xr3:uid="{C57D17CB-9425-4878-88AE-A079BC73BAC9}" name="FEC_LEGAL" dataDxfId="67"/>
    <tableColumn id="31" xr3:uid="{DCCC8003-BCFE-4EE1-A420-8842CDAA4582}" name="ESTADO_LEG" dataDxfId="66"/>
    <tableColumn id="32" xr3:uid="{DFB16EC0-0EEE-4470-A031-656B062B86D0}" name="NUM_GUIA" dataDxfId="65"/>
    <tableColumn id="33" xr3:uid="{C2710EFB-436F-45D7-BD5D-4A399122063B}" name="PUNTO_VENTA" dataDxfId="64"/>
    <tableColumn id="34" xr3:uid="{6906F3F2-5A19-4C27-B9C5-DB46D8EF750D}" name="NUM_CUENTA" dataDxfId="63"/>
    <tableColumn id="35" xr3:uid="{41C1D60F-7263-486D-97C7-7EADB2C3BC8F}" name="CONFRONTACION" dataDxfId="62"/>
    <tableColumn id="36" xr3:uid="{EE55957C-A15B-4CAB-AD2F-A0F00858FAC1}" name="FEC_NOVEDAD" dataDxfId="61"/>
    <tableColumn id="37" xr3:uid="{5FB8C929-4ABF-486D-BFD3-3481FF5F64CD}" name="ESTADO_NOVEDAD" dataDxfId="60"/>
    <tableColumn id="38" xr3:uid="{7AF5C534-0C7B-4C1B-9886-7C206A0E0A6B}" name="DIF_DIAS_SOLUCION" dataDxfId="59"/>
    <tableColumn id="39" xr3:uid="{8A12D03D-C5A1-4E5B-8C29-D0C5D3961AFB}" name="ESTADO_VENDEDOR" dataDxfId="58"/>
    <tableColumn id="40" xr3:uid="{03FFE055-FAD6-4801-B5F8-2204BECC11BF}" name="ESTADO_LINEA" dataDxfId="57"/>
    <tableColumn id="41" xr3:uid="{D67326C4-A9F8-45E3-9FEF-F53E88CBE717}" name="CANAL_ACCESO" dataDxfId="56"/>
    <tableColumn id="42" xr3:uid="{48A17BBD-29D7-4507-8B2E-8CF8D32DE332}" name="ESTRATO" dataDxfId="55"/>
    <tableColumn id="43" xr3:uid="{84EBE9B8-75C4-45D8-B1A6-05C3649684C0}" name="USER_INGRESO" dataDxfId="54"/>
    <tableColumn id="44" xr3:uid="{9A78B7B2-D2C1-49BE-8ADB-4CC78E7D5D01}" name="tramitador_usuatis" dataDxfId="53"/>
    <tableColumn id="45" xr3:uid="{C22E8E3C-71C1-4EBB-83BD-5166762FFE21}" name="tramitador_nom" dataDxfId="52"/>
    <tableColumn id="46" xr3:uid="{A9C001B8-A1EB-4736-ABB6-F140328297C0}" name="cedula_tramitador" dataDxfId="51"/>
    <tableColumn id="47" xr3:uid="{3D559F17-F38C-4FA0-9D08-8D7463CF872D}" name="ST" dataDxfId="50"/>
    <tableColumn id="48" xr3:uid="{3754E234-618D-4DF1-B1C7-AEEEF2BEE172}" name="SITUACION_ORDEN" dataDxfId="49"/>
    <tableColumn id="49" xr3:uid="{19D2FD40-5498-4E2F-968C-6C3D302A6A35}" name="Nom_PS_Equipo" dataDxfId="48"/>
    <tableColumn id="50" xr3:uid="{052DB726-7A1C-4409-8E1D-51DBC8FC9FC8}" name="Nom_Plan_Tarifario" dataDxfId="47"/>
    <tableColumn id="51" xr3:uid="{B9DE3219-7269-4199-A815-93FA0EE5F978}" name="Tipo_Cliente" dataDxfId="46"/>
    <tableColumn id="52" xr3:uid="{7CDD5786-A243-472D-93F3-F425F1369E93}" name="Cliente_Soho" dataDxfId="45"/>
    <tableColumn id="53" xr3:uid="{36DF9E78-761C-45E2-A3D5-9BA658395301}" name="Tipo_Convergente" dataDxfId="44"/>
    <tableColumn id="54" xr3:uid="{ACCE60AC-F3CF-437E-9670-C64477F5F030}" name="SubSegmentoCuentaDesc" dataDxfId="43"/>
    <tableColumn id="55" xr3:uid="{C40FBB7A-291D-4063-9219-BE585F8F0DB0}" name="Alta_mismo_mes_MTotal" dataDxfId="42"/>
    <tableColumn id="56" xr3:uid="{A7F1B7A7-BF24-4D20-8729-D3E4F3AA563C}" name="Tipo_convergencia" dataDxfId="41"/>
    <tableColumn id="57" xr3:uid="{34AD0C90-BD41-4A03-932D-F81F72583991}" name="Oferta_Integrada" dataDxfId="40"/>
    <tableColumn id="58" xr3:uid="{D594E2FE-F809-493A-8FDF-E837334F8B15}" name="CicloFacturacion" dataDxfId="3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B76D625-DA24-4D54-ABFC-BD0927E5B640}" name="Tabla1" displayName="Tabla1" ref="A1:FM974" totalsRowShown="0">
  <autoFilter ref="A1:FM974" xr:uid="{8B76D625-DA24-4D54-ABFC-BD0927E5B640}"/>
  <tableColumns count="169">
    <tableColumn id="1" xr3:uid="{E5CE3A96-EFC2-46A0-9782-FD56C1B3D9E5}" name="Contador_de_intentos_de_contacto"/>
    <tableColumn id="2" xr3:uid="{BB9132FD-0723-437A-ACC5-1D2715A2E2A4}" name="Autorizacion_envio_de_SMS"/>
    <tableColumn id="3" xr3:uid="{F78B1591-9A52-4994-AFE3-2450A8A6FBC3}" name="Incumplimiento_movistar"/>
    <tableColumn id="4" xr3:uid="{EDCAEE48-5E27-43F4-B164-80E54EE33B52}" name="Observarciones_del_agendamiento"/>
    <tableColumn id="5" xr3:uid="{56EE5E6F-9290-43F2-9D93-011F1493B3F0}" name="Estado_de_la_orden"/>
    <tableColumn id="6" xr3:uid="{75BAF465-F34D-43EC-9163-BBDB79443CC6}" name="Fecha_de_la_cita"/>
    <tableColumn id="7" xr3:uid="{F07AFF7C-DDEC-4EF2-8E54-84E5A375794D}" name="Fecha_de_la_cita_año"/>
    <tableColumn id="8" xr3:uid="{2F889849-E2DF-4354-A284-6CB53E96C6DE}" name="Fecha_de_la_cita_mes"/>
    <tableColumn id="9" xr3:uid="{7BEE87F0-28CC-464F-95D8-1CAD4CFA06F9}" name="Fecha_de_la_cita_dia"/>
    <tableColumn id="10" xr3:uid="{C1EF8634-2CB8-4C60-B614-8398D0A7FAE4}" name="Franja_horaria_de_la_cita"/>
    <tableColumn id="11" xr3:uid="{F73B9613-FF2E-4793-90C5-FEC8E63D1634}" name="Fecha_y_hora_de_compromiso_de_llamado"/>
    <tableColumn id="12" xr3:uid="{EEA73A2E-D9CE-452F-8EC7-4A4DAFD9A3C4}" name="Fecha_y_hora_de_compromiso_de_llamado_año"/>
    <tableColumn id="13" xr3:uid="{E9C0E890-9320-4492-BA96-F63B6CF2E624}" name="Fecha_y_hora_de_compromiso_de_llamado_mes"/>
    <tableColumn id="14" xr3:uid="{4B90F205-E4C3-4F0D-9FD9-DC5321B0441B}" name="Fecha_y_hora_de_compromiso_de_llamado_dia"/>
    <tableColumn id="15" xr3:uid="{10FAD8F4-3E4D-4A87-A774-744E73927B68}" name="Fecha_de_creacion"/>
    <tableColumn id="16" xr3:uid="{72DE35CE-069E-42AA-99FC-BB28D4D26515}" name="Fecha_de_creacion_año"/>
    <tableColumn id="17" xr3:uid="{36A09AC4-A8D3-4A86-94D2-86FC16C3EDF3}" name="Fecha_de_creacion_mes"/>
    <tableColumn id="18" xr3:uid="{5B481B2A-65D3-4726-AB14-96D2A5687991}" name="Fecha_de_creacion_dia"/>
    <tableColumn id="19" xr3:uid="{06C41029-9144-4CBD-B6C5-08F5FE591E7C}" name="Numero_de_orden_del_agendador"/>
    <tableColumn id="20" xr3:uid="{D0240653-9172-4CB5-8F62-149E0191FB04}" name="Numero_de_orden_de_TOA"/>
    <tableColumn id="21" xr3:uid="{52088E80-F6CA-4AD5-935E-A25D11134649}" name="Motivo_de_cancelacion"/>
    <tableColumn id="22" xr3:uid="{D9AEC1CB-2692-41B5-8DD4-2009F52D8D87}" name="Motivo_de_Reagendamiento"/>
    <tableColumn id="23" xr3:uid="{56FD28B5-CB32-42C1-9A24-D852FD9CF00A}" name="Motivo_de_suspension"/>
    <tableColumn id="24" xr3:uid="{11B4B101-0AB9-4A82-A6DB-7142FC422475}" name="Contador_de_reinyeccion_de_PGC_desde_atiempo"/>
    <tableColumn id="25" xr3:uid="{FD0129E7-02D9-4039-9C16-84803311B13C}" name="Flag_cliente_VIP"/>
    <tableColumn id="26" xr3:uid="{89CE4F14-5639-43AB-AB0E-F9421EC3806A}" name="Flag_averia_reiterada"/>
    <tableColumn id="27" xr3:uid="{BC50D9D4-8ACA-4C59-9EE7-E7A53F5F72A8}" name="Flag_averia_Infancia"/>
    <tableColumn id="28" xr3:uid="{8F5CA54F-426C-4085-9874-CC723187FC96}" name="Tipo_de_orden"/>
    <tableColumn id="29" xr3:uid="{C54B29B7-F327-4162-803C-995E2E110EAD}" name="Subtipo_de_orden"/>
    <tableColumn id="30" xr3:uid="{BA192F42-84BD-4D97-B108-CC70A00142FE}" name="Pet_atis"/>
    <tableColumn id="31" xr3:uid="{6FC2AD87-5E25-44D3-AE38-6900EE1777C9}" name="Pet_atiempo"/>
    <tableColumn id="32" xr3:uid="{6A9BF3DA-0932-4328-83D6-CEFDAB38635F}" name="Observaciones"/>
    <tableColumn id="33" xr3:uid="{CCDB3A54-CC77-4E92-9FAD-7DF025BE7A77}" name="Identificador_PC_Linea"/>
    <tableColumn id="34" xr3:uid="{E0CF46C9-1CDF-48CB-B6B5-BF07004AD705}" name="Identificador_PC_TV"/>
    <tableColumn id="35" xr3:uid="{C2459F98-CD2F-4574-9E42-16C6CD4ED79B}" name="Nombre_de_Cliente"/>
    <tableColumn id="36" xr3:uid="{D233F77B-CF4B-4176-95DB-27F33FF861AB}" name="No_identificacion_cliente"/>
    <tableColumn id="37" xr3:uid="{5A294C92-F29E-4E69-BA1C-9ADBBBCC4CE0}" name="Tipo_Documento_Cliente"/>
    <tableColumn id="38" xr3:uid="{03374C39-F7CC-42FA-8193-FA29AA8ED58D}" name="Telefono_Cliente"/>
    <tableColumn id="39" xr3:uid="{DA066A13-2F6C-4A92-B769-DCBDCBE32F46}" name="Segundo_telefono_contacto"/>
    <tableColumn id="40" xr3:uid="{18C830BC-70E6-4B23-BA08-86A6E4641919}" name="Nombre_Solicitante"/>
    <tableColumn id="41" xr3:uid="{E8F67DC7-8969-44AD-B785-7C991554B40A}" name="Tipo_Documento_Solicitante"/>
    <tableColumn id="42" xr3:uid="{BBBF426E-1B1D-4D06-A4C6-9E9B379218A6}" name="Tercer_telefono_contacto"/>
    <tableColumn id="43" xr3:uid="{D96A9AA6-4F1E-4D72-9E5F-2A54B8432C7F}" name="Cuarto_telefono_contacto"/>
    <tableColumn id="44" xr3:uid="{DAEE4239-0744-4592-800F-9CABC29CCB52}" name="Datos_para_el_agendamiento_1"/>
    <tableColumn id="45" xr3:uid="{AE8030ED-24F5-48E6-A4A5-41934A3DD2A8}" name="Datos_para_el_agendamiento_2"/>
    <tableColumn id="46" xr3:uid="{226BDB33-FCB6-41BB-845F-8A4B1B3E83B6}" name="Direccion_de_instalacion_origen"/>
    <tableColumn id="47" xr3:uid="{AA4C197A-9454-4ED8-A9F9-E2B83F5B91B2}" name="Coordenada_X_direccion_de_instalacion"/>
    <tableColumn id="48" xr3:uid="{5DA456BF-7F03-4046-8205-7D2D7E7A1346}" name="Coordenada_Y_direccion_de_instalacion"/>
    <tableColumn id="49" xr3:uid="{1277E75E-D578-4739-9D1E-D682685F0B49}" name="Segmento"/>
    <tableColumn id="50" xr3:uid="{C4FD9A19-0FAC-4697-AECA-B2AD69FD7167}" name="Descripcion_de_Segmento"/>
    <tableColumn id="51" xr3:uid="{E93DC521-1163-4226-9C35-F287A9E45205}" name="Subsegmento"/>
    <tableColumn id="52" xr3:uid="{D6BE2E78-AEC2-45DD-9CB2-0B3028FD828D}" name="Descripcion_de_Subsegmento"/>
    <tableColumn id="53" xr3:uid="{5F36BD5A-D16E-478D-8487-EE1116747D68}" name="Familia"/>
    <tableColumn id="54" xr3:uid="{2AC351ED-D309-4160-8B75-E07983496518}" name="Fecha_Registro_en_Front" dataDxfId="38"/>
    <tableColumn id="55" xr3:uid="{D056F749-15B4-4F7F-8070-B828A888D4E3}" name="Fecha_Registro_en_Front_año"/>
    <tableColumn id="56" xr3:uid="{9173E57F-73B6-4514-B2E7-4D6AC082CA37}" name="Fecha_Registro_en_Front_mes"/>
    <tableColumn id="57" xr3:uid="{FF4EA776-CA33-478B-A93B-FB13B31DC223}" name="Fecha_Registro_en_Front_dia"/>
    <tableColumn id="58" xr3:uid="{E359AC4C-727B-4A1B-B507-F9351DA3E76C}" name="resumen_de_PCs_y_PSs_de_la_solicitud"/>
    <tableColumn id="59" xr3:uid="{2C137A94-2D7F-47F5-A82A-EADDAF359EAD}" name="Segmento_homologado"/>
    <tableColumn id="60" xr3:uid="{33F72495-A010-4C6A-9E45-52E1828E9614}" name="Modo_de_agendamiento"/>
    <tableColumn id="61" xr3:uid="{1FF3904A-7829-4273-A200-C2A9B9575C91}" name="Motivo_de_no_contacto"/>
    <tableColumn id="62" xr3:uid="{D03A4951-E482-4BDB-9315-B0C7E1ED74AA}" name="Movil_de_contacto"/>
    <tableColumn id="63" xr3:uid="{0AC190E0-8E77-4293-98B9-35277D9073D9}" name="Quinto_telefono_contacto"/>
    <tableColumn id="64" xr3:uid="{7379EB18-8768-4585-B5D4-094CB7615CA1}" name="Codigo_localidad"/>
    <tableColumn id="65" xr3:uid="{370511ED-E37A-4399-A35C-9EFA4BD3D0E3}" name="Ciudad"/>
    <tableColumn id="66" xr3:uid="{28B974F8-6C9F-4559-ADC7-248975E277D0}" name="Codigo_departamento"/>
    <tableColumn id="67" xr3:uid="{F30DE729-76E7-467F-A7B8-4854243A085E}" name="Departamento"/>
    <tableColumn id="68" xr3:uid="{66C0F853-7708-484E-ACD8-CCC0C07F24C0}" name="Barrio"/>
    <tableColumn id="69" xr3:uid="{30884215-D8A5-4005-9B34-3C79AF1C10C3}" name="Clave_zona_de_trabajo_TOA"/>
    <tableColumn id="70" xr3:uid="{7A1264DA-3E05-412C-83AC-AF51373D872A}" name="Numero_de_actuacion"/>
    <tableColumn id="71" xr3:uid="{AC9171D6-B49B-454F-BEEB-56CBFCB4BF8A}" name="Fecha_de_registro"/>
    <tableColumn id="72" xr3:uid="{9462F9FE-A8AB-44AE-9896-9B5D5EB8D468}" name="Fecha_de_registro_año"/>
    <tableColumn id="73" xr3:uid="{E9A4BEB1-86A3-4413-844E-D20368DB01F3}" name="Fecha_de_registro_mes"/>
    <tableColumn id="74" xr3:uid="{7206FFD8-30D6-4216-A4AE-4CA4B63A4A14}" name="Fecha_de_registro_dia"/>
    <tableColumn id="75" xr3:uid="{69EC06BA-D8BB-406A-A912-50296E2C1DFE}" name="Central"/>
    <tableColumn id="76" xr3:uid="{2ADCE9E7-3258-434D-8EBA-C77869200C66}" name="Tipo_caja"/>
    <tableColumn id="77" xr3:uid="{0BEDD0E9-1FFC-4181-9640-A4948B4761F5}" name="Cantidad_decos"/>
    <tableColumn id="78" xr3:uid="{EEFA6944-B562-4C3A-B119-5F5BAD504CC0}" name="Reglas"/>
    <tableColumn id="79" xr3:uid="{3543826F-B0A8-4437-B12B-4B2E7D7F9DB2}" name="Primera_Fecha_Consulta" dataDxfId="37"/>
    <tableColumn id="80" xr3:uid="{7326424B-A129-4037-AF86-94B9AA19D7BF}" name="Fecha_consulta_Primera_disponibilidad" dataDxfId="36"/>
    <tableColumn id="81" xr3:uid="{D020EA0B-F7AC-4B6B-9A33-063D997E6FC3}" name="provider_id"/>
    <tableColumn id="82" xr3:uid="{22CF048C-1B2A-4723-9451-66F3575D6058}" name="first_manual_operation"/>
    <tableColumn id="83" xr3:uid="{1626A836-0367-4076-B882-D40686AB7FDF}" name="medio_de_acceso"/>
    <tableColumn id="84" xr3:uid="{A19C24AF-A176-4BB3-A672-866057616653}" name="XR_COMPANY_NAME"/>
    <tableColumn id="85" xr3:uid="{069243EE-6590-4852-B1E9-9E7A018C3F8D}" name="XA_REINJECTED"/>
    <tableColumn id="86" xr3:uid="{63CA44E8-9B0D-40DE-960E-2076F1310828}" name="A_M_NOTDONE_NOTE_INS_VOI"/>
    <tableColumn id="87" xr3:uid="{F30C6414-DF4C-41CA-B066-FFEA5A62D979}" name="A_M_NOTDONE_NOTE_INS_TV"/>
    <tableColumn id="88" xr3:uid="{4E38C9D3-38EA-4F4D-82CA-6A4F5E697BDC}" name="A_M_NOTDONE_NOTE_INS_LB"/>
    <tableColumn id="89" xr3:uid="{460914D7-A731-4D1F-8B30-E67F4C0BD7A1}" name="A_M_NOTDONE_NOTE_INS_IP"/>
    <tableColumn id="90" xr3:uid="{E3C90EFA-F0AE-4FB4-B557-55A599394D47}" name="A_M_NOTDONE_NOTE_INS_IM"/>
    <tableColumn id="91" xr3:uid="{D4F2F32D-34E1-4A26-8B0D-48F3C1F8296B}" name="A_M_NOTDONE_NOTE_INS_GP"/>
    <tableColumn id="92" xr3:uid="{10233F2F-4C27-4689-9CA4-AC12F3B8F3FA}" name="A_M_COMPLETE_CODE_INS_DE"/>
    <tableColumn id="93" xr3:uid="{AD9527F5-6E75-4124-A99B-E93231081C83}" name="A_M_NOTDONE_CODE_INS_DE"/>
    <tableColumn id="94" xr3:uid="{46A8CF1D-D87B-41E6-8F13-7F20F3A46B26}" name="A_M_NOTDONE_NOTE_INS_DE"/>
    <tableColumn id="95" xr3:uid="{F69AA96A-8B57-4871-895F-493955456A2D}" name="A_M_NOTDONE_NOTE_INS_EQ"/>
    <tableColumn id="96" xr3:uid="{F6599EB0-C6F4-4355-BA4C-DA39F7201ACB}" name="A_M_NOTDONE_NOTE_INS_BA"/>
    <tableColumn id="97" xr3:uid="{816963BA-8B88-409A-9F34-D8F76E16556B}" name="A_M_COMPLETE_CODE_REP"/>
    <tableColumn id="98" xr3:uid="{1C25F67E-C995-41AA-B155-C81967B5E75C}" name="A_M_NOT_DONE_CODE_INS_ALL"/>
    <tableColumn id="99" xr3:uid="{EB3DB39B-A53B-4C24-8345-5E9DF8B6254E}" name="A_M_NOT_DONE_NOTE_INS_ALL"/>
    <tableColumn id="100" xr3:uid="{2E1F373E-4829-4D49-9A56-A115C55B0E22}" name="A_M_COMPLETE_LOC_REP"/>
    <tableColumn id="101" xr3:uid="{0E331D79-EFF8-4087-82EF-B9C10B42E87A}" name="qid"/>
    <tableColumn id="102" xr3:uid="{39EF4A1E-03A9-4CE9-A403-3C389F671802}" name="aid"/>
    <tableColumn id="103" xr3:uid="{27AC7914-A0A3-4064-925B-D2954DFB0C27}" name="eta" dataDxfId="35"/>
    <tableColumn id="104" xr3:uid="{DC4BF72F-AAC6-421E-BEDD-9AE0E5383003}" name="eta_year"/>
    <tableColumn id="105" xr3:uid="{5DD21650-9D8D-4F84-AAEA-1E1324BB5749}" name="eta_MONTH"/>
    <tableColumn id="106" xr3:uid="{81231821-60B8-4338-A8AA-B5C3C77338A3}" name="eta_DAY"/>
    <tableColumn id="107" xr3:uid="{BF99620F-3F08-456C-9C83-BB3DE7CA9AA4}" name="length"/>
    <tableColumn id="108" xr3:uid="{ABA6FEED-659D-474B-8727-3030A8E8F7F1}" name="travel"/>
    <tableColumn id="109" xr3:uid="{B0236742-2C12-46C4-A573-52579A0A6221}" name="aworkzone"/>
    <tableColumn id="110" xr3:uid="{569AF5EB-342B-47DE-B3E2-47028ACA1C8F}" name="phone"/>
    <tableColumn id="111" xr3:uid="{1E7D854E-EF91-4635-A0A2-6F26B49E9F41}" name="external_id"/>
    <tableColumn id="112" xr3:uid="{0375A811-4E4A-46A4-A1F1-E13F4DA25C38}" name="A_ACS_RESULT_CODE"/>
    <tableColumn id="113" xr3:uid="{E544A197-431E-48B1-BBBA-BC67D4D7161E}" name="A_ACS_RESULT_DESCRIPTION"/>
    <tableColumn id="114" xr3:uid="{E9399F8D-2CD0-45C9-95FF-A2A74DAFAF54}" name="A_HC_RESULT_CODE"/>
    <tableColumn id="115" xr3:uid="{F6C92537-A273-433D-B22A-B15B12F6FB34}" name="A_HC_RESULT_DESCRIPTION"/>
    <tableColumn id="116" xr3:uid="{0A442C4F-B7AF-48D4-A7FE-95AA05D190A4}" name="A_ASISTEC_RESULT_CREATION_CODE"/>
    <tableColumn id="117" xr3:uid="{B97304F0-DFC9-4AD5-B248-55A79AD1376D}" name="A_ASISTEC_RESULT_CODE"/>
    <tableColumn id="118" xr3:uid="{8D145327-6483-4852-815A-A7BEB06FF8EB}" name="A_ASISTEC_RESULT_CREATION_DESCRIPTION"/>
    <tableColumn id="119" xr3:uid="{C4764662-C99D-4642-84A9-B7BBB220F471}" name="A_ASISTEC_RESULT_DESCRIPTION"/>
    <tableColumn id="120" xr3:uid="{F81690DB-D691-4B9C-A42A-795C957541C4}" name="TipoDecos"/>
    <tableColumn id="121" xr3:uid="{0F64C7B6-CE80-41B1-BF22-C7908C3D9CD0}" name="ESTADO_FINAL"/>
    <tableColumn id="122" xr3:uid="{0C533E31-4CEA-4FD7-B70C-6B5FD53F7EAC}" name="LB"/>
    <tableColumn id="123" xr3:uid="{9DEF8244-4F4C-4637-8494-D28385305021}" name="BA"/>
    <tableColumn id="124" xr3:uid="{F97A0594-19C8-4690-83DD-89DF1C27412F}" name="TV"/>
    <tableColumn id="125" xr3:uid="{BCBD1F1C-49F7-476F-BD93-A5286E28CE0F}" name="EQ"/>
    <tableColumn id="126" xr3:uid="{0D4E8AD2-7EF0-4903-8254-6C1E638F3BFE}" name="IQT"/>
    <tableColumn id="127" xr3:uid="{004464A3-1772-4564-8200-521CC6CBECB4}" name="UM"/>
    <tableColumn id="128" xr3:uid="{19C2B6FA-77F8-4267-B38D-D5FEB465D9DC}" name="GP"/>
    <tableColumn id="129" xr3:uid="{CBF25A43-86C5-48A5-B310-15DCF8CA2CBF}" name="IP"/>
    <tableColumn id="130" xr3:uid="{823A57EE-DE01-40C2-81C9-EAD23BAF4D5F}" name="IM"/>
    <tableColumn id="131" xr3:uid="{07A9D681-D2DA-43B2-8266-4744995C13B9}" name="VOI"/>
    <tableColumn id="132" xr3:uid="{41DCCB68-65C4-4B32-84E6-7AAA8B3EFDD1}" name="IP_TV"/>
    <tableColumn id="133" xr3:uid="{BF8E9DC6-D370-4C46-A09C-ABAA37EB117F}" name="APERTURA_AV"/>
    <tableColumn id="134" xr3:uid="{44715015-C7B1-4842-B288-D2A338356EA4}" name="CIERRE_AV"/>
    <tableColumn id="135" xr3:uid="{91F2C3F3-071A-46BB-B800-9330F079B41C}" name="MOT_NOREALI_AV"/>
    <tableColumn id="136" xr3:uid="{CF7683D6-8735-4FBE-8475-16540D4249D3}" name="MOT_QUIEBRELB"/>
    <tableColumn id="137" xr3:uid="{9EBD9711-39A1-470A-80AB-92E12B87224E}" name="MOT_QUIEBREBA"/>
    <tableColumn id="138" xr3:uid="{9CA185E2-A20F-451A-8537-F6A4323EED6E}" name="MOT_QUIEBRETV"/>
    <tableColumn id="139" xr3:uid="{075D27B0-15BB-4576-B314-6B3E239919AD}" name="MOT_QUIEBREEQ"/>
    <tableColumn id="140" xr3:uid="{F2D66C40-9945-4298-8B0C-03147BC9D021}" name="MOT_QUIEBREIQT"/>
    <tableColumn id="141" xr3:uid="{01155BB0-C16A-4D31-99C2-1386D4CB5F29}" name="MOT_QUIEBREUM"/>
    <tableColumn id="142" xr3:uid="{CD33070B-5AFA-4E77-AC6C-1E357227472F}" name="MOT_QUIEBREGP"/>
    <tableColumn id="143" xr3:uid="{46761C39-A204-4E93-909A-8C6FBFC69D49}" name="MOT_QUIEBREIP"/>
    <tableColumn id="144" xr3:uid="{741DFA27-6C5A-4F11-A5B3-B638791A79EB}" name="MOT_QUIEBREIM"/>
    <tableColumn id="145" xr3:uid="{AB1FCD29-AC78-46C2-BD75-70C51F7BF643}" name="MOT_QUIEBREVOI"/>
    <tableColumn id="146" xr3:uid="{E4295686-A544-4090-A3C5-B6F23BC21287}" name="contratista"/>
    <tableColumn id="147" xr3:uid="{DA43CBB6-B8A0-4F0C-AD57-B794231054E9}" name="PRODUCTO"/>
    <tableColumn id="148" xr3:uid="{4EC09BC4-246C-4490-9949-8C2A8376B526}" name="SKILL"/>
    <tableColumn id="149" xr3:uid="{19243EBD-B12B-4BDF-AEE8-42611412FC69}" name="VOIP"/>
    <tableColumn id="150" xr3:uid="{8CEA1AAD-8479-4526-92C4-EC0CA5037FB4}" name="Bucket"/>
    <tableColumn id="151" xr3:uid="{3DB85E0A-46E5-46DF-8995-531D8A1598AA}" name="AutoAgendado"/>
    <tableColumn id="152" xr3:uid="{6B97C3FF-A30F-403B-8DC0-0605966BA50E}" name="order_comments"/>
    <tableColumn id="153" xr3:uid="{2288FF76-1AE3-41C0-AD65-BDBD6EEBD75B}" name="DISPATCHER_COMMENTS"/>
    <tableColumn id="154" xr3:uid="{81F946F5-A14A-4771-9A78-D29F50994E5B}" name="XA_ORDER_SOM"/>
    <tableColumn id="155" xr3:uid="{A633F40E-A1E9-42D0-A3EF-96AB828E9DB6}" name="XA_ACCESS_ID"/>
    <tableColumn id="156" xr3:uid="{0E6ABE7F-D925-45D8-B3DE-553257452D68}" name="commit"/>
    <tableColumn id="157" xr3:uid="{FBC97518-55F6-49FE-BAF2-5703D3610233}" name="COINVERSION"/>
    <tableColumn id="158" xr3:uid="{0934679B-9945-45F0-8048-137E30696E32}" name="Exclusion_Informes"/>
    <tableColumn id="159" xr3:uid="{DF2439E0-0E42-47C6-995D-41B36741EB7E}" name="MOTIVO_EXCLUSION"/>
    <tableColumn id="160" xr3:uid="{3AB05D72-94D1-4838-8E49-4423827E5462}" name="Materiales_a_instalar_desinstalar"/>
    <tableColumn id="161" xr3:uid="{9AC07CDC-478E-490A-886E-ABBDE4B2F2B3}" name="MIGRACION"/>
    <tableColumn id="162" xr3:uid="{B4D60F40-57A1-4505-A3BB-89246D7D35AA}" name="FECHA_COMMIT" dataDxfId="34"/>
    <tableColumn id="163" xr3:uid="{2F9277DB-0F9E-432F-AA8A-931EA3D6B519}" name="TiempoHorasCommit"/>
    <tableColumn id="164" xr3:uid="{46C0F2E7-5B3F-42E7-BA13-BBB9D8D7A89A}" name="TiempoDiasCommit"/>
    <tableColumn id="165" xr3:uid="{BC00EE92-9211-47BF-879C-B86ED1679304}" name="CantidadesRA"/>
    <tableColumn id="166" xr3:uid="{89B44536-381C-44DA-BD2F-9F04E1E17940}" name="XA_Cintillo"/>
    <tableColumn id="167" xr3:uid="{D9880484-D4A9-42C8-A2D4-B19039608034}" name="Zona_de_trabajo_TOA"/>
    <tableColumn id="168" xr3:uid="{AE7D4207-C082-4F68-B3EC-3C352C589D18}" name="XA_BROADBAND_DATA"/>
    <tableColumn id="169" xr3:uid="{98899A31-3283-42E5-92A2-0C74AB80E717}" name="SISTEMA_ORIGE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73F4A68-4BCE-42A6-920C-7F075BB532FC}" name="CANCELADAS" displayName="CANCELADAS" ref="A1:G392" totalsRowShown="0" headerRowDxfId="33" dataDxfId="31" headerRowBorderDxfId="32" tableBorderDxfId="30" totalsRowBorderDxfId="29">
  <autoFilter ref="A1:G392" xr:uid="{373F4A68-4BCE-42A6-920C-7F075BB532FC}"/>
  <sortState xmlns:xlrd2="http://schemas.microsoft.com/office/spreadsheetml/2017/richdata2" ref="A303:G378">
    <sortCondition ref="G1:G392"/>
  </sortState>
  <tableColumns count="7">
    <tableColumn id="1" xr3:uid="{FEC00E52-6462-49B3-9FCC-4BA170274A37}" name="ID" dataDxfId="28"/>
    <tableColumn id="2" xr3:uid="{2BE7DA15-C8FB-4ACB-8C0D-180EBA377EC1}" name="QUIEBRE" dataDxfId="27"/>
    <tableColumn id="3" xr3:uid="{CC44F8C5-AF83-4C08-9D2F-6D50DE38A505}" name="ATRIBUIBLE" dataDxfId="26"/>
    <tableColumn id="4" xr3:uid="{605A3014-AAE2-4E6B-90EE-FB4BE364B026}" name="Num_Agrupacion_Pet_Atis" dataDxfId="25"/>
    <tableColumn id="5" xr3:uid="{841F0D17-D86F-4741-BCF2-6C0576C0FCE8}" name="Nom_Ult_Quiebre_Atmp" dataDxfId="24"/>
    <tableColumn id="6" xr3:uid="{D5F54575-D922-46DE-8668-47C8CFF3C3E0}" name="TipoQuiebreDesc" dataDxfId="23"/>
    <tableColumn id="7" xr3:uid="{5A9E56C0-EFF6-4ACB-ABC0-7F609C2619B9}" name="Remark" dataDxfId="2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F8CC23B-AB92-4CEF-BB23-3EA8BCA6EC97}" name="PLANTA" displayName="PLANTA" ref="A1:E101" totalsRowShown="0">
  <autoFilter ref="A1:E101" xr:uid="{BF8CC23B-AB92-4CEF-BB23-3EA8BCA6EC97}"/>
  <tableColumns count="5">
    <tableColumn id="1" xr3:uid="{61349629-1AE4-4A12-B7F2-FEC0BAECF3DC}" name="FECHA"/>
    <tableColumn id="2" xr3:uid="{1BCA3D07-6FE0-453D-94F4-E18C309C13A6}" name="CEDULA"/>
    <tableColumn id="3" xr3:uid="{BFFC0C0E-5BD9-438C-9060-0B859E914C47}" name="NOMBRE"/>
    <tableColumn id="4" xr3:uid="{1A76478B-782A-4BD6-8FBD-92F23BDF8AA1}" name="SUPERVISOR"/>
    <tableColumn id="5" xr3:uid="{5AA978F9-75F5-46E1-8C14-4561AF17791B}" name="LINEA"/>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1C8C743-3C0E-488B-A078-034BEAA81EBF}" name="Tabla59" displayName="Tabla59" ref="A1:C35" totalsRowShown="0" headerRowDxfId="21" dataDxfId="19" headerRowBorderDxfId="20" tableBorderDxfId="18" totalsRowBorderDxfId="17">
  <autoFilter ref="A1:C35" xr:uid="{C1C8C743-3C0E-488B-A078-034BEAA81EBF}"/>
  <sortState xmlns:xlrd2="http://schemas.microsoft.com/office/spreadsheetml/2017/richdata2" ref="A2:C35">
    <sortCondition ref="A1:A35"/>
  </sortState>
  <tableColumns count="3">
    <tableColumn id="1" xr3:uid="{356AFFDF-9620-4776-9886-8FE7F7237AF4}" name="QUIEBRE" dataDxfId="16"/>
    <tableColumn id="2" xr3:uid="{D25139A9-AB9F-4836-A4EC-F5A7A1A7C10D}" name="ATRIBUIBLE" dataDxfId="15"/>
    <tableColumn id="3" xr3:uid="{812CEEDA-C3D0-4755-B17E-A15A18CEDA47}" name="PROCESO" dataDxfId="14"/>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27137C4-F5A6-49FC-B6F3-14BF503D3493}" name="Tabla9" displayName="Tabla9" ref="F1:G32" totalsRowShown="0" headerRowDxfId="13" dataDxfId="11" headerRowBorderDxfId="12" tableBorderDxfId="10" totalsRowBorderDxfId="9">
  <autoFilter ref="F1:G32" xr:uid="{327137C4-F5A6-49FC-B6F3-14BF503D3493}"/>
  <tableColumns count="2">
    <tableColumn id="1" xr3:uid="{FA5E8D8E-2EAD-439B-95FA-332BBDC430E1}" name="DIA" dataDxfId="8"/>
    <tableColumn id="2" xr3:uid="{C2FDD616-1EE5-44FA-BE5E-14F2BE4B844D}" name="DIAS PDC" dataDxfId="7"/>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272C65-5D06-48B7-ABC3-9EA16CFF79EA}" name="Tabla2" displayName="Tabla2" ref="W2:Z3" totalsRowShown="0" headerRowDxfId="6" dataDxfId="5">
  <autoFilter ref="W2:Z3" xr:uid="{FC272C65-5D06-48B7-ABC3-9EA16CFF79EA}"/>
  <tableColumns count="4">
    <tableColumn id="1" xr3:uid="{7532717E-D097-48B0-B919-E83EFFA64398}" name="SUPERVISOR" dataDxfId="4"/>
    <tableColumn id="2" xr3:uid="{A0CED9C2-3771-4979-8F19-FADB3D21CE6A}" name="META" dataDxfId="3"/>
    <tableColumn id="3" xr3:uid="{77834BA0-42FF-4B1A-9E3F-D06285E1F4B8}" name="CONTADOR" dataDxfId="2">
      <calculatedColumnFormula>COUNTIFS(AVANZA[[#All],[Variable]],"terminada",AVANZA[[#All],[SUPERVISOR]],W3)</calculatedColumnFormula>
    </tableColumn>
    <tableColumn id="4" xr3:uid="{A659E1E0-F625-48AF-AC4A-3C503BC2F747}" name="MET" dataDxfId="1">
      <calculatedColumnFormula>Tabla2[[#This Row],[META]]/Tabla2[[#This Row],[CONTADOR]]</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BBA7E-53C2-4AD9-90FA-5A7B6546F3CB}">
  <dimension ref="A1:IY737"/>
  <sheetViews>
    <sheetView tabSelected="1" workbookViewId="0"/>
  </sheetViews>
  <sheetFormatPr baseColWidth="10" defaultRowHeight="14.4" x14ac:dyDescent="0.3"/>
  <cols>
    <col min="6" max="6" width="12.88671875" bestFit="1" customWidth="1"/>
    <col min="19" max="19" width="26.109375" customWidth="1"/>
    <col min="22" max="22" width="29.44140625" customWidth="1"/>
    <col min="23" max="23" width="25.44140625" customWidth="1"/>
  </cols>
  <sheetData>
    <row r="1" spans="1:259" x14ac:dyDescent="0.3">
      <c r="A1" t="s">
        <v>2635</v>
      </c>
      <c r="B1" t="s">
        <v>2636</v>
      </c>
      <c r="C1" t="s">
        <v>2637</v>
      </c>
      <c r="D1" t="s">
        <v>2632</v>
      </c>
      <c r="E1" t="s">
        <v>2633</v>
      </c>
      <c r="F1" t="s">
        <v>2638</v>
      </c>
      <c r="G1" t="s">
        <v>2629</v>
      </c>
      <c r="H1" t="s">
        <v>2630</v>
      </c>
      <c r="I1" t="s">
        <v>2639</v>
      </c>
      <c r="J1" t="s">
        <v>229</v>
      </c>
      <c r="K1" t="s">
        <v>573</v>
      </c>
      <c r="L1" t="s">
        <v>2213</v>
      </c>
      <c r="M1" t="s">
        <v>30683</v>
      </c>
      <c r="N1" t="s">
        <v>30684</v>
      </c>
      <c r="O1" t="s">
        <v>30685</v>
      </c>
      <c r="P1" t="s">
        <v>3859</v>
      </c>
      <c r="Q1" t="s">
        <v>3860</v>
      </c>
      <c r="R1" t="s">
        <v>3861</v>
      </c>
      <c r="S1" t="s">
        <v>3863</v>
      </c>
      <c r="T1" t="s">
        <v>3864</v>
      </c>
      <c r="U1" t="s">
        <v>3862</v>
      </c>
      <c r="V1" t="s">
        <v>14095</v>
      </c>
      <c r="W1" t="s">
        <v>14096</v>
      </c>
      <c r="X1" t="s">
        <v>17913</v>
      </c>
      <c r="Y1" t="s">
        <v>17914</v>
      </c>
      <c r="Z1" t="s">
        <v>3865</v>
      </c>
      <c r="AA1" t="s">
        <v>13602</v>
      </c>
      <c r="AB1" t="s">
        <v>3866</v>
      </c>
      <c r="AC1" t="s">
        <v>3931</v>
      </c>
      <c r="AD1" t="s">
        <v>3932</v>
      </c>
      <c r="AE1" t="s">
        <v>14097</v>
      </c>
      <c r="AF1" t="s">
        <v>14098</v>
      </c>
      <c r="AG1" t="s">
        <v>14102</v>
      </c>
      <c r="AH1" t="s">
        <v>1359</v>
      </c>
      <c r="AI1" t="s">
        <v>255</v>
      </c>
      <c r="AJ1" t="s">
        <v>17915</v>
      </c>
      <c r="AK1" t="s">
        <v>390</v>
      </c>
      <c r="AL1" t="s">
        <v>0</v>
      </c>
      <c r="AM1" t="s">
        <v>1</v>
      </c>
      <c r="AN1" t="s">
        <v>2</v>
      </c>
      <c r="AO1" t="s">
        <v>3</v>
      </c>
      <c r="AP1" t="s">
        <v>4</v>
      </c>
      <c r="AQ1" t="s">
        <v>5</v>
      </c>
      <c r="AR1" t="s">
        <v>6</v>
      </c>
      <c r="AS1" t="s">
        <v>7</v>
      </c>
      <c r="AT1" t="s">
        <v>8</v>
      </c>
      <c r="AU1" t="s">
        <v>9</v>
      </c>
      <c r="AV1" t="s">
        <v>10</v>
      </c>
      <c r="AW1" t="s">
        <v>11</v>
      </c>
      <c r="AX1" t="s">
        <v>12</v>
      </c>
      <c r="AY1" t="s">
        <v>13</v>
      </c>
      <c r="AZ1" t="s">
        <v>14</v>
      </c>
      <c r="BA1" t="s">
        <v>15</v>
      </c>
      <c r="BB1" t="s">
        <v>16</v>
      </c>
      <c r="BC1" t="s">
        <v>17</v>
      </c>
      <c r="BD1" t="s">
        <v>18</v>
      </c>
      <c r="BE1" t="s">
        <v>19</v>
      </c>
      <c r="BF1" t="s">
        <v>20</v>
      </c>
      <c r="BG1" t="s">
        <v>21</v>
      </c>
      <c r="BH1" t="s">
        <v>22</v>
      </c>
      <c r="BI1" t="s">
        <v>23</v>
      </c>
      <c r="BJ1" t="s">
        <v>24</v>
      </c>
      <c r="BK1" t="s">
        <v>25</v>
      </c>
      <c r="BL1" t="s">
        <v>26</v>
      </c>
      <c r="BM1" t="s">
        <v>27</v>
      </c>
      <c r="BN1" t="s">
        <v>28</v>
      </c>
      <c r="BO1" t="s">
        <v>29</v>
      </c>
      <c r="BP1" t="s">
        <v>30</v>
      </c>
      <c r="BQ1" t="s">
        <v>31</v>
      </c>
      <c r="BR1" t="s">
        <v>32</v>
      </c>
      <c r="BS1" t="s">
        <v>33</v>
      </c>
      <c r="BT1" t="s">
        <v>34</v>
      </c>
      <c r="BU1" t="s">
        <v>35</v>
      </c>
      <c r="BV1" t="s">
        <v>36</v>
      </c>
      <c r="BW1" t="s">
        <v>37</v>
      </c>
      <c r="BX1" t="s">
        <v>38</v>
      </c>
      <c r="BY1" t="s">
        <v>39</v>
      </c>
      <c r="BZ1" t="s">
        <v>40</v>
      </c>
      <c r="CA1" t="s">
        <v>41</v>
      </c>
      <c r="CB1" t="s">
        <v>42</v>
      </c>
      <c r="CC1" t="s">
        <v>43</v>
      </c>
      <c r="CD1" t="s">
        <v>44</v>
      </c>
      <c r="CE1" t="s">
        <v>45</v>
      </c>
      <c r="CF1" t="s">
        <v>46</v>
      </c>
      <c r="CG1" t="s">
        <v>47</v>
      </c>
      <c r="CH1" t="s">
        <v>48</v>
      </c>
      <c r="CI1" t="s">
        <v>49</v>
      </c>
      <c r="CJ1" t="s">
        <v>50</v>
      </c>
      <c r="CK1" t="s">
        <v>51</v>
      </c>
      <c r="CL1" t="s">
        <v>52</v>
      </c>
      <c r="CM1" t="s">
        <v>53</v>
      </c>
      <c r="CN1" t="s">
        <v>54</v>
      </c>
      <c r="CO1" t="s">
        <v>55</v>
      </c>
      <c r="CP1" t="s">
        <v>56</v>
      </c>
      <c r="CQ1" t="s">
        <v>57</v>
      </c>
      <c r="CR1" t="s">
        <v>58</v>
      </c>
      <c r="CS1" t="s">
        <v>59</v>
      </c>
      <c r="CT1" t="s">
        <v>60</v>
      </c>
      <c r="CU1" t="s">
        <v>61</v>
      </c>
      <c r="CV1" t="s">
        <v>62</v>
      </c>
      <c r="CW1" t="s">
        <v>63</v>
      </c>
      <c r="CX1" t="s">
        <v>64</v>
      </c>
      <c r="CY1" t="s">
        <v>65</v>
      </c>
      <c r="CZ1" t="s">
        <v>66</v>
      </c>
      <c r="DA1" t="s">
        <v>67</v>
      </c>
      <c r="DB1" t="s">
        <v>68</v>
      </c>
      <c r="DC1" t="s">
        <v>69</v>
      </c>
      <c r="DD1" t="s">
        <v>70</v>
      </c>
      <c r="DE1" t="s">
        <v>71</v>
      </c>
      <c r="DF1" t="s">
        <v>72</v>
      </c>
      <c r="DG1" t="s">
        <v>73</v>
      </c>
      <c r="DH1" t="s">
        <v>74</v>
      </c>
      <c r="DI1" t="s">
        <v>75</v>
      </c>
      <c r="DJ1" t="s">
        <v>76</v>
      </c>
      <c r="DK1" t="s">
        <v>77</v>
      </c>
      <c r="DL1" t="s">
        <v>78</v>
      </c>
      <c r="DM1" t="s">
        <v>79</v>
      </c>
      <c r="DN1" t="s">
        <v>80</v>
      </c>
      <c r="DO1" t="s">
        <v>81</v>
      </c>
      <c r="DP1" t="s">
        <v>82</v>
      </c>
      <c r="DQ1" t="s">
        <v>83</v>
      </c>
      <c r="DR1" t="s">
        <v>84</v>
      </c>
      <c r="DS1" t="s">
        <v>85</v>
      </c>
      <c r="DT1" t="s">
        <v>86</v>
      </c>
      <c r="DU1" t="s">
        <v>87</v>
      </c>
      <c r="DV1" t="s">
        <v>88</v>
      </c>
      <c r="DW1" t="s">
        <v>89</v>
      </c>
      <c r="DX1" t="s">
        <v>90</v>
      </c>
      <c r="DY1" t="s">
        <v>91</v>
      </c>
      <c r="DZ1" t="s">
        <v>92</v>
      </c>
      <c r="EA1" t="s">
        <v>93</v>
      </c>
      <c r="EB1" t="s">
        <v>2640</v>
      </c>
      <c r="EC1" t="s">
        <v>94</v>
      </c>
      <c r="ED1" t="s">
        <v>95</v>
      </c>
      <c r="EE1" t="s">
        <v>96</v>
      </c>
      <c r="EF1" t="s">
        <v>97</v>
      </c>
      <c r="EG1" t="s">
        <v>98</v>
      </c>
      <c r="EH1" t="s">
        <v>99</v>
      </c>
      <c r="EI1" t="s">
        <v>100</v>
      </c>
      <c r="EJ1" t="s">
        <v>101</v>
      </c>
      <c r="EK1" t="s">
        <v>102</v>
      </c>
      <c r="EL1" t="s">
        <v>103</v>
      </c>
      <c r="EM1" t="s">
        <v>104</v>
      </c>
      <c r="EN1" t="s">
        <v>105</v>
      </c>
      <c r="EO1" t="s">
        <v>106</v>
      </c>
      <c r="EP1" t="s">
        <v>107</v>
      </c>
      <c r="EQ1" t="s">
        <v>108</v>
      </c>
      <c r="ER1" t="s">
        <v>109</v>
      </c>
      <c r="ES1" t="s">
        <v>110</v>
      </c>
      <c r="ET1" t="s">
        <v>111</v>
      </c>
      <c r="EU1" t="s">
        <v>112</v>
      </c>
      <c r="EV1" t="s">
        <v>113</v>
      </c>
      <c r="EW1" t="s">
        <v>114</v>
      </c>
      <c r="EX1" t="s">
        <v>115</v>
      </c>
      <c r="EY1" t="s">
        <v>116</v>
      </c>
      <c r="EZ1" t="s">
        <v>117</v>
      </c>
      <c r="FA1" t="s">
        <v>118</v>
      </c>
      <c r="FB1" t="s">
        <v>119</v>
      </c>
      <c r="FC1" t="s">
        <v>120</v>
      </c>
      <c r="FD1" t="s">
        <v>121</v>
      </c>
      <c r="FE1" t="s">
        <v>122</v>
      </c>
      <c r="FF1" t="s">
        <v>123</v>
      </c>
      <c r="FG1" t="s">
        <v>124</v>
      </c>
      <c r="FH1" t="s">
        <v>125</v>
      </c>
      <c r="FI1" t="s">
        <v>126</v>
      </c>
      <c r="FJ1" t="s">
        <v>127</v>
      </c>
      <c r="FK1" t="s">
        <v>128</v>
      </c>
      <c r="FL1" t="s">
        <v>129</v>
      </c>
      <c r="FM1" t="s">
        <v>130</v>
      </c>
      <c r="FN1" t="s">
        <v>131</v>
      </c>
      <c r="FO1" t="s">
        <v>132</v>
      </c>
      <c r="FP1" t="s">
        <v>133</v>
      </c>
      <c r="FQ1" t="s">
        <v>134</v>
      </c>
      <c r="FR1" t="s">
        <v>135</v>
      </c>
      <c r="FS1" t="s">
        <v>136</v>
      </c>
      <c r="FT1" t="s">
        <v>137</v>
      </c>
      <c r="FU1" t="s">
        <v>138</v>
      </c>
      <c r="FV1" t="s">
        <v>139</v>
      </c>
      <c r="FW1" t="s">
        <v>140</v>
      </c>
      <c r="FX1" t="s">
        <v>141</v>
      </c>
      <c r="FY1" t="s">
        <v>142</v>
      </c>
      <c r="FZ1" t="s">
        <v>143</v>
      </c>
      <c r="GA1" t="s">
        <v>144</v>
      </c>
      <c r="GB1" t="s">
        <v>145</v>
      </c>
      <c r="GC1" t="s">
        <v>146</v>
      </c>
      <c r="GD1" t="s">
        <v>147</v>
      </c>
      <c r="GE1" t="s">
        <v>148</v>
      </c>
      <c r="GF1" t="s">
        <v>149</v>
      </c>
      <c r="GG1" t="s">
        <v>150</v>
      </c>
      <c r="GH1" t="s">
        <v>151</v>
      </c>
      <c r="GI1" t="s">
        <v>152</v>
      </c>
      <c r="GJ1" t="s">
        <v>153</v>
      </c>
      <c r="GK1" t="s">
        <v>154</v>
      </c>
      <c r="GL1" t="s">
        <v>155</v>
      </c>
      <c r="GM1" t="s">
        <v>156</v>
      </c>
      <c r="GN1" t="s">
        <v>157</v>
      </c>
      <c r="GO1" t="s">
        <v>158</v>
      </c>
      <c r="GP1" t="s">
        <v>159</v>
      </c>
      <c r="GQ1" t="s">
        <v>160</v>
      </c>
      <c r="GR1" t="s">
        <v>161</v>
      </c>
      <c r="GS1" t="s">
        <v>162</v>
      </c>
      <c r="GT1" t="s">
        <v>163</v>
      </c>
      <c r="GU1" t="s">
        <v>164</v>
      </c>
      <c r="GV1" t="s">
        <v>165</v>
      </c>
      <c r="GW1" t="s">
        <v>166</v>
      </c>
      <c r="GX1" t="s">
        <v>167</v>
      </c>
      <c r="GY1" t="s">
        <v>168</v>
      </c>
      <c r="GZ1" t="s">
        <v>169</v>
      </c>
      <c r="HA1" t="s">
        <v>170</v>
      </c>
      <c r="HB1" t="s">
        <v>171</v>
      </c>
      <c r="HC1" t="s">
        <v>172</v>
      </c>
      <c r="HD1" t="s">
        <v>173</v>
      </c>
      <c r="HE1" t="s">
        <v>174</v>
      </c>
      <c r="HF1" t="s">
        <v>175</v>
      </c>
      <c r="HG1" t="s">
        <v>176</v>
      </c>
      <c r="HH1" t="s">
        <v>177</v>
      </c>
      <c r="HI1" t="s">
        <v>178</v>
      </c>
      <c r="HJ1" t="s">
        <v>179</v>
      </c>
      <c r="HK1" t="s">
        <v>180</v>
      </c>
      <c r="HL1" t="s">
        <v>181</v>
      </c>
      <c r="HM1" t="s">
        <v>182</v>
      </c>
      <c r="HN1" t="s">
        <v>183</v>
      </c>
      <c r="HO1" t="s">
        <v>184</v>
      </c>
      <c r="HP1" t="s">
        <v>185</v>
      </c>
      <c r="HQ1" t="s">
        <v>186</v>
      </c>
      <c r="HR1" t="s">
        <v>187</v>
      </c>
      <c r="HS1" t="s">
        <v>188</v>
      </c>
      <c r="HT1" t="s">
        <v>189</v>
      </c>
      <c r="HU1" t="s">
        <v>190</v>
      </c>
      <c r="HV1" t="s">
        <v>191</v>
      </c>
      <c r="HW1" t="s">
        <v>192</v>
      </c>
      <c r="HX1" t="s">
        <v>193</v>
      </c>
      <c r="HY1" t="s">
        <v>194</v>
      </c>
      <c r="HZ1" t="s">
        <v>195</v>
      </c>
      <c r="IA1" t="s">
        <v>196</v>
      </c>
      <c r="IB1" t="s">
        <v>197</v>
      </c>
      <c r="IC1" t="s">
        <v>198</v>
      </c>
      <c r="ID1" t="s">
        <v>199</v>
      </c>
      <c r="IE1" t="s">
        <v>200</v>
      </c>
      <c r="IF1" t="s">
        <v>201</v>
      </c>
      <c r="IG1" t="s">
        <v>202</v>
      </c>
      <c r="IH1" t="s">
        <v>203</v>
      </c>
      <c r="II1" t="s">
        <v>204</v>
      </c>
      <c r="IJ1" t="s">
        <v>205</v>
      </c>
      <c r="IK1" t="s">
        <v>206</v>
      </c>
      <c r="IL1" t="s">
        <v>207</v>
      </c>
      <c r="IM1" t="s">
        <v>208</v>
      </c>
      <c r="IN1" t="s">
        <v>209</v>
      </c>
      <c r="IO1" t="s">
        <v>210</v>
      </c>
      <c r="IP1" t="s">
        <v>211</v>
      </c>
      <c r="IQ1" t="s">
        <v>212</v>
      </c>
      <c r="IR1" t="s">
        <v>213</v>
      </c>
      <c r="IS1" t="s">
        <v>214</v>
      </c>
      <c r="IT1" t="s">
        <v>215</v>
      </c>
      <c r="IU1" t="s">
        <v>216</v>
      </c>
      <c r="IV1" t="s">
        <v>217</v>
      </c>
      <c r="IW1" t="s">
        <v>218</v>
      </c>
      <c r="IX1" t="s">
        <v>219</v>
      </c>
      <c r="IY1" t="s">
        <v>220</v>
      </c>
    </row>
    <row r="2" spans="1:259" x14ac:dyDescent="0.3">
      <c r="A2" s="14">
        <f>DAY(AVANZA[[#This Row],[FechaSeguimiento]])</f>
        <v>1</v>
      </c>
      <c r="B2" s="14">
        <f>MONTH(AVANZA[[#This Row],[FechaSeguimiento]])</f>
        <v>5</v>
      </c>
      <c r="C2"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 t="str">
        <f>LOWER(IFERROR(VLOOKUP(AVANZA[[#This Row],[ID_Peticion]],CANCELADAS[#All],2,0),""))</f>
        <v/>
      </c>
      <c r="E2" t="str">
        <f>LOWER(IFERROR(VLOOKUP(AVANZA[[#This Row],[ID_Peticion]],CANCELADAS[#All],3,0),""))</f>
        <v/>
      </c>
      <c r="F2" t="str">
        <f>LOWER(IF(AVANZA[[#This Row],[CEDULA CLIENTE]]&lt;&gt;""," CC: " &amp; COUNTIFS(AVANZA[CEDULA CLIENTE],AVANZA[[#This Row],[CEDULA CLIENTE]]),"")&amp; IF(AVANZA[[#This Row],[Direccion]]&lt;&gt;""," DIR: " &amp; COUNTIFS(AVANZA[Direccion],AVANZA[[#This Row],[Direccion]]),""))</f>
        <v xml:space="preserve"> dir: 1</v>
      </c>
      <c r="G2" t="str">
        <f>IFERROR(VLOOKUP(AVANZA[[#This Row],[Cedula_Vendedor_Atis]],PLANTA[[#All],[CEDULA]:[LINEA]],3,0),"No Cruza")</f>
        <v>Marisol Avella</v>
      </c>
      <c r="H2" t="str">
        <f>IFERROR(VLOOKUP(AVANZA[[#This Row],[Cedula_Vendedor_Atis]],PLANTA[[#All],[CEDULA]:[LINEA]],4,0),"No Cruza")</f>
        <v>Fija</v>
      </c>
      <c r="I2" t="str">
        <f>LOWER(IF(AVANZA[[#This Row],[ATRIBUIBLE]]="",AVANZA[[#This Row],[Variable]],AVANZA[[#This Row],[ATRIBUIBLE]]))</f>
        <v>terminada</v>
      </c>
      <c r="J2" s="14">
        <f>IF(AVANZA[[#This Row],[Variable]]=AVANZA[[#Headers],[TERMINADA]],1,0)</f>
        <v>1</v>
      </c>
      <c r="K2" s="14">
        <f>IF(AVANZA[[#This Row],[Variable]]=AVANZA[[#Headers],[ANULADA]],1,0)</f>
        <v>0</v>
      </c>
      <c r="L2" s="14">
        <f>IF(AVANZA[[#This Row],[Variable]]=AVANZA[[#Headers],[PENDIENTE]],1,0)</f>
        <v>0</v>
      </c>
      <c r="M2" s="14">
        <f>IF(AVANZA[[#This Row],[ESTADO AGENDA]]="AGENDADA",1,0)</f>
        <v>0</v>
      </c>
      <c r="N2" s="14">
        <f>IF(AVANZA[[#This Row],[ESTADO AGENDA]]="PENDIENTE DE AGENDAR",1,0)</f>
        <v>0</v>
      </c>
      <c r="O2" s="14">
        <f>IF(AVANZA[[#This Row],[ESTADO AGENDA]]="SUSPENDIDA",1,0)</f>
        <v>0</v>
      </c>
      <c r="P2" t="str" cm="1">
        <f t="array" ref="P2">_xlfn.XLOOKUP(AVANZA[[#This Row],[Num_Agrupacion_Pet_Atis]],Tabla1[[#All],[Numero_de_actuacion]],Tabla1[[#All],[Estado_de_la_orden]],"",0)</f>
        <v/>
      </c>
      <c r="Q2" s="2" t="str" cm="1">
        <f t="array" ref="Q2">_xlfn.XLOOKUP(AVANZA[[#This Row],[Num_Agrupacion_Pet_Atis]],Tabla1[[#All],[Numero_de_actuacion]],Tabla1[[#All],[Fecha_de_la_cita]],"",0)</f>
        <v/>
      </c>
      <c r="R2" t="str" cm="1">
        <f t="array" ref="R2">_xlfn.XLOOKUP(AVANZA[[#This Row],[Num_Agrupacion_Pet_Atis]],Tabla1[[#All],[Numero_de_actuacion]],Tabla1[[#All],[Franja_horaria_de_la_cita]],"",0)</f>
        <v/>
      </c>
      <c r="S2" s="14" t="str">
        <f>IFERROR(DAY(AVANZA[[#This Row],[FECHA AGENDA]]),"")</f>
        <v/>
      </c>
      <c r="T2" s="14" t="str">
        <f>IFERROR(MONTH(AVANZA[[#This Row],[FECHA AGENDA]]),"")</f>
        <v/>
      </c>
      <c r="U2" t="str" cm="1">
        <f t="array" ref="U2">_xlfn.XLOOKUP(AVANZA[[#This Row],[Num_Agrupacion_Pet_Atis]],Tabla1[[#All],[Numero_de_actuacion]],Tabla1[[#All],[Motivo_de_suspension]],"",0)</f>
        <v/>
      </c>
      <c r="V2" s="2" t="str" cm="1">
        <f t="array" ref="V2">_xlfn.XLOOKUP(AVANZA[[#This Row],[Num_Agrupacion_Pet_Atis]],Tabla1[[#All],[Numero_de_actuacion]],Tabla1[[#All],[No_identificacion_cliente]],"",0)</f>
        <v/>
      </c>
      <c r="W2" s="2" t="str" cm="1">
        <f t="array" ref="W2">_xlfn.XLOOKUP(AVANZA[[#This Row],[Num_Agrupacion_Pet_Atis]],Tabla1[[#All],[Numero_de_actuacion]],Tabla1[[#All],[Movil_de_contacto]],"",0)</f>
        <v/>
      </c>
      <c r="X2" s="14">
        <f>IF(OR(AVANZA[[#This Row],[ESTADO LEG]]="Legalizada grabacion",AVANZA[[#This Row],[ESTADO LEG]]="Legalizada aut"),1,0)</f>
        <v>1</v>
      </c>
      <c r="Y2" s="14">
        <f>IF(OR(AVANZA[[#This Row],[ESTADO LEG]]="pdte legalizar",AVANZA[[#This Row],[ESTADO LEG]]="No cruza"),1,0)</f>
        <v>0</v>
      </c>
      <c r="Z2" t="str" cm="1">
        <f t="array" ref="Z2">IF(AVANZA[[#This Row],[Variable]]="Terminada",LOWER(_xlfn.XLOOKUP(AVANZA[[#This Row],[ID_Peticion]],Tabla6[[#All],[NUM_PETICION]],Tabla6[[#All],[ESTADO_LEG]],"NO CRUZA",0)),AVANZA[[#This Row],[Variable]])</f>
        <v>legalizada grabacion</v>
      </c>
      <c r="AA2" cm="1">
        <f t="array" ref="AA2">_xlfn.XLOOKUP(AVANZA[[#This Row],[ID_Peticion]],Tabla6[[#All],[NUM_PETICION]],Tabla6[[#All],[DIF_DIAS]],"",0)</f>
        <v>4</v>
      </c>
      <c r="AB2" s="2" cm="1">
        <f t="array" ref="AB2">IFERROR(_xlfn.XLOOKUP(AVANZA[[#This Row],[ID_Peticion]],Tabla6[[#All],[NUM_PETICION]],Tabla6[[#All],[FEC_LEGAL]],"",0),"")</f>
        <v>46147</v>
      </c>
      <c r="AC2" s="14">
        <f ca="1">IF(AVANZA[[#This Row],[FECHA LEG]]&lt;&gt;0,IFERROR(AVANZA[[#This Row],[FECHA LEG]]-AVANZA[[#This Row],[FechaIniEstadoSubPetAtis]],0),TODAY()-AVANZA[[#This Row],[FechaIniEstadoSubPetAtis]])</f>
        <v>4</v>
      </c>
      <c r="AD2" s="35" t="str">
        <f ca="1">IF(AVANZA[[#This Row],[FINAL Vs LG]]&lt;&gt;0,IF(AVANZA[[#This Row],[FINAL Vs LG]]&lt;7.1,"100%",IF(AND(AVANZA[[#This Row],[FINAL Vs LG]]&gt;7.1,AVANZA[[#This Row],[FINAL Vs LG]]&lt;11.1),"50%","0%")),0)</f>
        <v>100%</v>
      </c>
      <c r="AE2" s="14">
        <f ca="1">VLOOKUP(DAY(TODAY()),BACK!F:G,2,0)</f>
        <v>14</v>
      </c>
      <c r="AF2" s="14">
        <f>BACK!$I$2</f>
        <v>24</v>
      </c>
      <c r="AG2" s="14">
        <f>IF(AVANZA[[#This Row],[Oferta_empaquetada_comisiones]]="SI",1,0)</f>
        <v>1</v>
      </c>
      <c r="AH2" s="36">
        <f>IF(AVANZA[[#This Row],[Variable]]="TERMINADA",IFERROR(VLOOKUP(AVANZA[[#This Row],[SUPERVISOR]],Tabla2[#All],4,0),0),)</f>
        <v>3.5</v>
      </c>
      <c r="AI2" s="14">
        <f>IF(AVANZA[[#This Row],[Producto]]="BA",1,0)</f>
        <v>1</v>
      </c>
      <c r="AJ2" s="14">
        <f>IF(AVANZA[[#This Row],[Producto]]="DUO",1,0)</f>
        <v>0</v>
      </c>
      <c r="AK2" s="14">
        <f>IF(AVANZA[[#This Row],[Producto]]="TRIO",1,0)</f>
        <v>0</v>
      </c>
      <c r="AL2" t="s">
        <v>456</v>
      </c>
      <c r="AM2">
        <v>-1</v>
      </c>
      <c r="AN2">
        <v>-1</v>
      </c>
      <c r="AO2" t="s">
        <v>14392</v>
      </c>
      <c r="AP2" s="1">
        <v>46143.484490740739</v>
      </c>
      <c r="AQ2">
        <v>-1</v>
      </c>
      <c r="AR2" t="s">
        <v>14393</v>
      </c>
      <c r="AS2">
        <v>-1</v>
      </c>
      <c r="AT2">
        <v>-1</v>
      </c>
      <c r="AU2">
        <v>-1</v>
      </c>
      <c r="AV2">
        <v>-1</v>
      </c>
      <c r="AW2">
        <v>-1</v>
      </c>
      <c r="AX2" t="s">
        <v>224</v>
      </c>
      <c r="AY2">
        <v>-1</v>
      </c>
      <c r="AZ2">
        <v>2026</v>
      </c>
      <c r="BA2">
        <v>5</v>
      </c>
      <c r="BB2">
        <v>1</v>
      </c>
      <c r="BC2">
        <v>-1</v>
      </c>
      <c r="BD2" t="s">
        <v>225</v>
      </c>
      <c r="BE2">
        <v>-1</v>
      </c>
      <c r="BF2">
        <v>20001621103978</v>
      </c>
      <c r="BG2" t="s">
        <v>226</v>
      </c>
      <c r="BH2" t="s">
        <v>227</v>
      </c>
      <c r="BI2" t="s">
        <v>14394</v>
      </c>
      <c r="BJ2">
        <v>-1</v>
      </c>
      <c r="BK2">
        <v>-1</v>
      </c>
      <c r="BL2">
        <v>-1</v>
      </c>
      <c r="BM2" t="s">
        <v>229</v>
      </c>
      <c r="BN2" t="s">
        <v>230</v>
      </c>
      <c r="BO2" t="s">
        <v>14395</v>
      </c>
      <c r="BP2" t="s">
        <v>232</v>
      </c>
      <c r="BQ2">
        <v>2026</v>
      </c>
      <c r="BR2">
        <v>5</v>
      </c>
      <c r="BS2">
        <v>1</v>
      </c>
      <c r="BT2" s="1">
        <v>46143.617847222224</v>
      </c>
      <c r="BU2" t="s">
        <v>233</v>
      </c>
      <c r="BV2" s="2">
        <v>46143</v>
      </c>
      <c r="BW2" t="s">
        <v>234</v>
      </c>
      <c r="BX2" s="2">
        <v>46143</v>
      </c>
      <c r="BY2" s="2">
        <v>46143</v>
      </c>
      <c r="BZ2" t="s">
        <v>235</v>
      </c>
      <c r="CA2" t="s">
        <v>297</v>
      </c>
      <c r="CB2" t="s">
        <v>297</v>
      </c>
      <c r="CC2" t="s">
        <v>14396</v>
      </c>
      <c r="CD2" t="s">
        <v>7010</v>
      </c>
      <c r="CE2">
        <v>-1</v>
      </c>
      <c r="CF2" t="s">
        <v>300</v>
      </c>
      <c r="CG2" t="s">
        <v>301</v>
      </c>
      <c r="CH2" t="s">
        <v>242</v>
      </c>
      <c r="CI2">
        <v>1018514067</v>
      </c>
      <c r="CJ2" t="s">
        <v>464</v>
      </c>
      <c r="CK2" t="s">
        <v>245</v>
      </c>
      <c r="CL2" t="s">
        <v>409</v>
      </c>
      <c r="CM2" t="s">
        <v>247</v>
      </c>
      <c r="CN2" t="s">
        <v>410</v>
      </c>
      <c r="CT2" t="s">
        <v>304</v>
      </c>
      <c r="CU2" t="s">
        <v>225</v>
      </c>
      <c r="CW2" t="s">
        <v>226</v>
      </c>
      <c r="CX2" t="s">
        <v>227</v>
      </c>
      <c r="DA2" t="s">
        <v>250</v>
      </c>
      <c r="DB2">
        <v>-1</v>
      </c>
      <c r="DF2" t="s">
        <v>251</v>
      </c>
      <c r="DJ2" t="s">
        <v>252</v>
      </c>
      <c r="DK2" t="s">
        <v>253</v>
      </c>
      <c r="DL2" t="s">
        <v>254</v>
      </c>
      <c r="DN2" t="s">
        <v>255</v>
      </c>
      <c r="DR2" t="s">
        <v>465</v>
      </c>
      <c r="DS2" t="s">
        <v>464</v>
      </c>
      <c r="DT2" t="s">
        <v>463</v>
      </c>
      <c r="DV2">
        <v>1</v>
      </c>
      <c r="DW2" t="s">
        <v>283</v>
      </c>
      <c r="ED2" s="2">
        <v>46143</v>
      </c>
      <c r="EE2" t="s">
        <v>361</v>
      </c>
      <c r="EF2">
        <v>9</v>
      </c>
      <c r="EP2" t="s">
        <v>258</v>
      </c>
      <c r="ES2" t="s">
        <v>677</v>
      </c>
      <c r="FA2" t="s">
        <v>245</v>
      </c>
      <c r="FB2" t="s">
        <v>308</v>
      </c>
      <c r="FD2" t="s">
        <v>308</v>
      </c>
      <c r="FE2" t="s">
        <v>309</v>
      </c>
      <c r="FF2" t="s">
        <v>309</v>
      </c>
      <c r="FK2" t="s">
        <v>263</v>
      </c>
      <c r="FL2" t="s">
        <v>14397</v>
      </c>
      <c r="FN2" t="s">
        <v>410</v>
      </c>
      <c r="FO2" t="s">
        <v>414</v>
      </c>
      <c r="FR2">
        <v>85900</v>
      </c>
      <c r="GB2" t="s">
        <v>266</v>
      </c>
      <c r="GC2" t="s">
        <v>225</v>
      </c>
      <c r="GD2">
        <v>0</v>
      </c>
      <c r="GF2">
        <v>0</v>
      </c>
      <c r="GG2">
        <v>25421</v>
      </c>
      <c r="GI2">
        <v>85900</v>
      </c>
      <c r="GJ2">
        <v>0</v>
      </c>
      <c r="GL2">
        <v>0</v>
      </c>
      <c r="GM2">
        <v>102221</v>
      </c>
      <c r="GS2" t="s">
        <v>267</v>
      </c>
      <c r="GT2" s="2">
        <v>45107</v>
      </c>
      <c r="GU2" t="s">
        <v>268</v>
      </c>
      <c r="GV2" t="s">
        <v>335</v>
      </c>
      <c r="GW2" t="s">
        <v>270</v>
      </c>
      <c r="GX2" t="s">
        <v>250</v>
      </c>
      <c r="GY2" t="s">
        <v>272</v>
      </c>
      <c r="GZ2" t="s">
        <v>273</v>
      </c>
      <c r="HA2" t="s">
        <v>274</v>
      </c>
      <c r="HB2" t="s">
        <v>312</v>
      </c>
      <c r="HC2" t="s">
        <v>312</v>
      </c>
      <c r="HD2" t="s">
        <v>313</v>
      </c>
      <c r="HE2" t="s">
        <v>230</v>
      </c>
      <c r="HF2" t="s">
        <v>14398</v>
      </c>
      <c r="HG2" t="s">
        <v>834</v>
      </c>
      <c r="HH2" t="s">
        <v>9279</v>
      </c>
      <c r="HI2" t="s">
        <v>632</v>
      </c>
      <c r="HJ2">
        <v>46150</v>
      </c>
      <c r="HK2" t="s">
        <v>247</v>
      </c>
      <c r="HL2" t="s">
        <v>245</v>
      </c>
      <c r="HM2" t="s">
        <v>414</v>
      </c>
      <c r="HN2" t="s">
        <v>410</v>
      </c>
      <c r="HO2" t="s">
        <v>464</v>
      </c>
      <c r="HP2" t="s">
        <v>463</v>
      </c>
      <c r="HR2" t="s">
        <v>278</v>
      </c>
      <c r="HV2">
        <v>85900</v>
      </c>
      <c r="HW2" t="s">
        <v>279</v>
      </c>
      <c r="HX2" t="s">
        <v>915</v>
      </c>
      <c r="HY2">
        <v>103568</v>
      </c>
      <c r="HZ2">
        <v>17668</v>
      </c>
      <c r="IA2" t="s">
        <v>279</v>
      </c>
      <c r="IB2" t="s">
        <v>281</v>
      </c>
      <c r="IE2" t="s">
        <v>283</v>
      </c>
      <c r="IF2" t="s">
        <v>283</v>
      </c>
      <c r="IG2" t="s">
        <v>283</v>
      </c>
      <c r="IH2" t="s">
        <v>284</v>
      </c>
      <c r="II2" t="s">
        <v>285</v>
      </c>
      <c r="IJ2" t="s">
        <v>286</v>
      </c>
      <c r="IK2" t="s">
        <v>278</v>
      </c>
      <c r="IL2" t="s">
        <v>346</v>
      </c>
      <c r="IM2" t="s">
        <v>288</v>
      </c>
      <c r="IN2" t="s">
        <v>289</v>
      </c>
      <c r="IP2" t="s">
        <v>290</v>
      </c>
      <c r="IQ2" t="s">
        <v>284</v>
      </c>
      <c r="IS2" t="s">
        <v>291</v>
      </c>
      <c r="IT2" t="s">
        <v>561</v>
      </c>
      <c r="IY2" t="s">
        <v>279</v>
      </c>
    </row>
    <row r="3" spans="1:259" x14ac:dyDescent="0.3">
      <c r="A3" s="14">
        <f>DAY(AVANZA[[#This Row],[FechaSeguimiento]])</f>
        <v>1</v>
      </c>
      <c r="B3" s="14">
        <f>MONTH(AVANZA[[#This Row],[FechaSeguimiento]])</f>
        <v>5</v>
      </c>
      <c r="C3"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3" t="str">
        <f>LOWER(IFERROR(VLOOKUP(AVANZA[[#This Row],[ID_Peticion]],CANCELADAS[#All],2,0),""))</f>
        <v/>
      </c>
      <c r="E3" t="str">
        <f>LOWER(IFERROR(VLOOKUP(AVANZA[[#This Row],[ID_Peticion]],CANCELADAS[#All],3,0),""))</f>
        <v/>
      </c>
      <c r="F3" t="str">
        <f>LOWER(IF(AVANZA[[#This Row],[CEDULA CLIENTE]]&lt;&gt;""," CC: " &amp; COUNTIFS(AVANZA[CEDULA CLIENTE],AVANZA[[#This Row],[CEDULA CLIENTE]]),"")&amp; IF(AVANZA[[#This Row],[Direccion]]&lt;&gt;""," DIR: " &amp; COUNTIFS(AVANZA[Direccion],AVANZA[[#This Row],[Direccion]]),""))</f>
        <v xml:space="preserve"> dir: 1</v>
      </c>
      <c r="G3" t="str">
        <f>IFERROR(VLOOKUP(AVANZA[[#This Row],[Cedula_Vendedor_Atis]],PLANTA[[#All],[CEDULA]:[LINEA]],3,0),"No Cruza")</f>
        <v>Marisol Avella</v>
      </c>
      <c r="H3" t="str">
        <f>IFERROR(VLOOKUP(AVANZA[[#This Row],[Cedula_Vendedor_Atis]],PLANTA[[#All],[CEDULA]:[LINEA]],4,0),"No Cruza")</f>
        <v>Fija</v>
      </c>
      <c r="I3" t="str">
        <f>LOWER(IF(AVANZA[[#This Row],[ATRIBUIBLE]]="",AVANZA[[#This Row],[Variable]],AVANZA[[#This Row],[ATRIBUIBLE]]))</f>
        <v>terminada</v>
      </c>
      <c r="J3" s="14">
        <f>IF(AVANZA[[#This Row],[Variable]]=AVANZA[[#Headers],[TERMINADA]],1,0)</f>
        <v>1</v>
      </c>
      <c r="K3" s="14">
        <f>IF(AVANZA[[#This Row],[Variable]]=AVANZA[[#Headers],[ANULADA]],1,0)</f>
        <v>0</v>
      </c>
      <c r="L3" s="14">
        <f>IF(AVANZA[[#This Row],[Variable]]=AVANZA[[#Headers],[PENDIENTE]],1,0)</f>
        <v>0</v>
      </c>
      <c r="M3" s="14">
        <f>IF(AVANZA[[#This Row],[ESTADO AGENDA]]="AGENDADA",1,0)</f>
        <v>0</v>
      </c>
      <c r="N3" s="14">
        <f>IF(AVANZA[[#This Row],[ESTADO AGENDA]]="PENDIENTE DE AGENDAR",1,0)</f>
        <v>0</v>
      </c>
      <c r="O3" s="14">
        <f>IF(AVANZA[[#This Row],[ESTADO AGENDA]]="SUSPENDIDA",1,0)</f>
        <v>0</v>
      </c>
      <c r="P3" t="str" cm="1">
        <f t="array" ref="P3">_xlfn.XLOOKUP(AVANZA[[#This Row],[Num_Agrupacion_Pet_Atis]],Tabla1[[#All],[Numero_de_actuacion]],Tabla1[[#All],[Estado_de_la_orden]],"",0)</f>
        <v/>
      </c>
      <c r="Q3" s="2" t="str" cm="1">
        <f t="array" ref="Q3">_xlfn.XLOOKUP(AVANZA[[#This Row],[Num_Agrupacion_Pet_Atis]],Tabla1[[#All],[Numero_de_actuacion]],Tabla1[[#All],[Fecha_de_la_cita]],"",0)</f>
        <v/>
      </c>
      <c r="R3" t="str" cm="1">
        <f t="array" ref="R3">_xlfn.XLOOKUP(AVANZA[[#This Row],[Num_Agrupacion_Pet_Atis]],Tabla1[[#All],[Numero_de_actuacion]],Tabla1[[#All],[Franja_horaria_de_la_cita]],"",0)</f>
        <v/>
      </c>
      <c r="S3" s="14" t="str">
        <f>IFERROR(DAY(AVANZA[[#This Row],[FECHA AGENDA]]),"")</f>
        <v/>
      </c>
      <c r="T3" s="14" t="str">
        <f>IFERROR(MONTH(AVANZA[[#This Row],[FECHA AGENDA]]),"")</f>
        <v/>
      </c>
      <c r="U3" t="str" cm="1">
        <f t="array" ref="U3">_xlfn.XLOOKUP(AVANZA[[#This Row],[Num_Agrupacion_Pet_Atis]],Tabla1[[#All],[Numero_de_actuacion]],Tabla1[[#All],[Motivo_de_suspension]],"",0)</f>
        <v/>
      </c>
      <c r="V3" s="2" t="str" cm="1">
        <f t="array" ref="V3">_xlfn.XLOOKUP(AVANZA[[#This Row],[Num_Agrupacion_Pet_Atis]],Tabla1[[#All],[Numero_de_actuacion]],Tabla1[[#All],[No_identificacion_cliente]],"",0)</f>
        <v/>
      </c>
      <c r="W3" s="2" t="str" cm="1">
        <f t="array" ref="W3">_xlfn.XLOOKUP(AVANZA[[#This Row],[Num_Agrupacion_Pet_Atis]],Tabla1[[#All],[Numero_de_actuacion]],Tabla1[[#All],[Movil_de_contacto]],"",0)</f>
        <v/>
      </c>
      <c r="X3" s="14">
        <f>IF(OR(AVANZA[[#This Row],[ESTADO LEG]]="Legalizada grabacion",AVANZA[[#This Row],[ESTADO LEG]]="Legalizada aut"),1,0)</f>
        <v>1</v>
      </c>
      <c r="Y3" s="14">
        <f>IF(OR(AVANZA[[#This Row],[ESTADO LEG]]="pdte legalizar",AVANZA[[#This Row],[ESTADO LEG]]="No cruza"),1,0)</f>
        <v>0</v>
      </c>
      <c r="Z3" t="str" cm="1">
        <f t="array" ref="Z3">IF(AVANZA[[#This Row],[Variable]]="Terminada",LOWER(_xlfn.XLOOKUP(AVANZA[[#This Row],[ID_Peticion]],Tabla6[[#All],[NUM_PETICION]],Tabla6[[#All],[ESTADO_LEG]],"NO CRUZA",0)),AVANZA[[#This Row],[Variable]])</f>
        <v>legalizada grabacion</v>
      </c>
      <c r="AA3" cm="1">
        <f t="array" ref="AA3">_xlfn.XLOOKUP(AVANZA[[#This Row],[ID_Peticion]],Tabla6[[#All],[NUM_PETICION]],Tabla6[[#All],[DIF_DIAS]],"",0)</f>
        <v>4</v>
      </c>
      <c r="AB3" s="2" cm="1">
        <f t="array" ref="AB3">IFERROR(_xlfn.XLOOKUP(AVANZA[[#This Row],[ID_Peticion]],Tabla6[[#All],[NUM_PETICION]],Tabla6[[#All],[FEC_LEGAL]],"",0),"")</f>
        <v>46147</v>
      </c>
      <c r="AC3" s="14">
        <f ca="1">IF(AVANZA[[#This Row],[FECHA LEG]]&lt;&gt;0,IFERROR(AVANZA[[#This Row],[FECHA LEG]]-AVANZA[[#This Row],[FechaIniEstadoSubPetAtis]],0),TODAY()-AVANZA[[#This Row],[FechaIniEstadoSubPetAtis]])</f>
        <v>4</v>
      </c>
      <c r="AD3" s="35" t="str">
        <f ca="1">IF(AVANZA[[#This Row],[FINAL Vs LG]]&lt;&gt;0,IF(AVANZA[[#This Row],[FINAL Vs LG]]&lt;7.1,"100%",IF(AND(AVANZA[[#This Row],[FINAL Vs LG]]&gt;7.1,AVANZA[[#This Row],[FINAL Vs LG]]&lt;11.1),"50%","0%")),0)</f>
        <v>100%</v>
      </c>
      <c r="AE3" s="14">
        <f ca="1">VLOOKUP(DAY(TODAY()),BACK!F:G,2,0)</f>
        <v>14</v>
      </c>
      <c r="AF3" s="14">
        <f>BACK!$I$2</f>
        <v>24</v>
      </c>
      <c r="AG3" s="14">
        <f>IF(AVANZA[[#This Row],[Oferta_empaquetada_comisiones]]="SI",1,0)</f>
        <v>0</v>
      </c>
      <c r="AH3" s="36">
        <f>IF(AVANZA[[#This Row],[Variable]]="TERMINADA",IFERROR(VLOOKUP(AVANZA[[#This Row],[SUPERVISOR]],Tabla2[#All],4,0),0),)</f>
        <v>3.5</v>
      </c>
      <c r="AI3" s="14">
        <f>IF(AVANZA[[#This Row],[Producto]]="BA",1,0)</f>
        <v>1</v>
      </c>
      <c r="AJ3" s="14">
        <f>IF(AVANZA[[#This Row],[Producto]]="DUO",1,0)</f>
        <v>0</v>
      </c>
      <c r="AK3" s="14">
        <f>IF(AVANZA[[#This Row],[Producto]]="TRIO",1,0)</f>
        <v>0</v>
      </c>
      <c r="AL3" t="s">
        <v>540</v>
      </c>
      <c r="AM3">
        <v>-1</v>
      </c>
      <c r="AN3">
        <v>-1</v>
      </c>
      <c r="AO3" t="s">
        <v>14399</v>
      </c>
      <c r="AP3" s="1">
        <v>46142.386006944442</v>
      </c>
      <c r="AQ3">
        <v>-1</v>
      </c>
      <c r="AR3" t="s">
        <v>14400</v>
      </c>
      <c r="AS3">
        <v>-1</v>
      </c>
      <c r="AT3">
        <v>-1</v>
      </c>
      <c r="AU3">
        <v>-1</v>
      </c>
      <c r="AV3">
        <v>-1</v>
      </c>
      <c r="AW3">
        <v>-1</v>
      </c>
      <c r="AX3" t="s">
        <v>224</v>
      </c>
      <c r="AY3">
        <v>-1</v>
      </c>
      <c r="AZ3">
        <v>2026</v>
      </c>
      <c r="BA3">
        <v>5</v>
      </c>
      <c r="BB3">
        <v>1</v>
      </c>
      <c r="BC3">
        <v>-1</v>
      </c>
      <c r="BD3" t="s">
        <v>225</v>
      </c>
      <c r="BE3">
        <v>-1</v>
      </c>
      <c r="BF3">
        <v>20001620503190</v>
      </c>
      <c r="BG3" t="s">
        <v>319</v>
      </c>
      <c r="BH3" t="s">
        <v>320</v>
      </c>
      <c r="BI3" t="s">
        <v>14401</v>
      </c>
      <c r="BJ3">
        <v>-1</v>
      </c>
      <c r="BK3">
        <v>-1</v>
      </c>
      <c r="BL3">
        <v>-1</v>
      </c>
      <c r="BM3" t="s">
        <v>229</v>
      </c>
      <c r="BN3" t="s">
        <v>230</v>
      </c>
      <c r="BO3" t="s">
        <v>14402</v>
      </c>
      <c r="BP3" t="s">
        <v>232</v>
      </c>
      <c r="BQ3">
        <v>2026</v>
      </c>
      <c r="BR3">
        <v>4</v>
      </c>
      <c r="BS3">
        <v>30</v>
      </c>
      <c r="BT3" s="1">
        <v>46143.430462962962</v>
      </c>
      <c r="BU3" t="s">
        <v>233</v>
      </c>
      <c r="BV3" s="2">
        <v>46143</v>
      </c>
      <c r="BW3" t="s">
        <v>234</v>
      </c>
      <c r="BX3" s="2">
        <v>46142</v>
      </c>
      <c r="BY3" s="2">
        <v>46143</v>
      </c>
      <c r="BZ3" t="s">
        <v>235</v>
      </c>
      <c r="CA3" t="s">
        <v>321</v>
      </c>
      <c r="CB3" t="s">
        <v>322</v>
      </c>
      <c r="CC3" t="s">
        <v>14403</v>
      </c>
      <c r="CD3" t="s">
        <v>2883</v>
      </c>
      <c r="CE3">
        <v>-1</v>
      </c>
      <c r="CF3" t="s">
        <v>324</v>
      </c>
      <c r="CG3" t="s">
        <v>325</v>
      </c>
      <c r="CH3" t="s">
        <v>326</v>
      </c>
      <c r="CI3">
        <v>1073250775</v>
      </c>
      <c r="CJ3" t="s">
        <v>552</v>
      </c>
      <c r="CK3" t="s">
        <v>245</v>
      </c>
      <c r="CL3" t="s">
        <v>246</v>
      </c>
      <c r="CM3" t="s">
        <v>247</v>
      </c>
      <c r="CN3" t="s">
        <v>359</v>
      </c>
      <c r="CT3" t="s">
        <v>304</v>
      </c>
      <c r="CU3" t="s">
        <v>225</v>
      </c>
      <c r="CW3" t="s">
        <v>319</v>
      </c>
      <c r="CX3" t="s">
        <v>320</v>
      </c>
      <c r="DA3" t="s">
        <v>250</v>
      </c>
      <c r="DB3">
        <v>-1</v>
      </c>
      <c r="DF3" t="s">
        <v>251</v>
      </c>
      <c r="DJ3" t="s">
        <v>252</v>
      </c>
      <c r="DK3" t="s">
        <v>253</v>
      </c>
      <c r="DL3" t="s">
        <v>254</v>
      </c>
      <c r="DN3" t="s">
        <v>255</v>
      </c>
      <c r="DR3" t="s">
        <v>553</v>
      </c>
      <c r="DS3" t="s">
        <v>552</v>
      </c>
      <c r="DT3" t="s">
        <v>551</v>
      </c>
      <c r="DV3">
        <v>1</v>
      </c>
      <c r="DW3" t="s">
        <v>331</v>
      </c>
      <c r="ED3" s="2">
        <v>46143</v>
      </c>
      <c r="EF3">
        <v>9</v>
      </c>
      <c r="EP3" t="s">
        <v>258</v>
      </c>
      <c r="ES3" t="s">
        <v>412</v>
      </c>
      <c r="FA3" t="s">
        <v>245</v>
      </c>
      <c r="FB3" t="s">
        <v>333</v>
      </c>
      <c r="FD3" t="s">
        <v>333</v>
      </c>
      <c r="FE3" t="s">
        <v>334</v>
      </c>
      <c r="FF3" t="s">
        <v>334</v>
      </c>
      <c r="FK3" t="s">
        <v>263</v>
      </c>
      <c r="FL3" t="s">
        <v>14404</v>
      </c>
      <c r="FN3" t="s">
        <v>359</v>
      </c>
      <c r="FO3" t="s">
        <v>366</v>
      </c>
      <c r="FR3">
        <v>94990</v>
      </c>
      <c r="GB3" t="s">
        <v>266</v>
      </c>
      <c r="GC3" t="s">
        <v>225</v>
      </c>
      <c r="GD3">
        <v>0</v>
      </c>
      <c r="GF3">
        <v>0</v>
      </c>
      <c r="GG3">
        <v>25423</v>
      </c>
      <c r="GI3">
        <v>94990</v>
      </c>
      <c r="GJ3">
        <v>0</v>
      </c>
      <c r="GL3">
        <v>0</v>
      </c>
      <c r="GM3">
        <v>113038</v>
      </c>
      <c r="GS3" t="s">
        <v>267</v>
      </c>
      <c r="GT3" s="2">
        <v>45473</v>
      </c>
      <c r="GU3" t="s">
        <v>268</v>
      </c>
      <c r="GV3" t="s">
        <v>269</v>
      </c>
      <c r="GW3" t="s">
        <v>270</v>
      </c>
      <c r="GX3" t="s">
        <v>250</v>
      </c>
      <c r="GY3" t="s">
        <v>272</v>
      </c>
      <c r="GZ3" t="s">
        <v>273</v>
      </c>
      <c r="HA3" t="s">
        <v>274</v>
      </c>
      <c r="HB3" t="s">
        <v>321</v>
      </c>
      <c r="HC3" t="s">
        <v>321</v>
      </c>
      <c r="HD3" t="s">
        <v>415</v>
      </c>
      <c r="HE3" t="s">
        <v>230</v>
      </c>
      <c r="HF3" t="s">
        <v>14168</v>
      </c>
      <c r="HG3" t="s">
        <v>645</v>
      </c>
      <c r="HH3" t="s">
        <v>10238</v>
      </c>
      <c r="HI3" t="s">
        <v>632</v>
      </c>
      <c r="HJ3">
        <v>46151</v>
      </c>
      <c r="HK3" t="s">
        <v>647</v>
      </c>
      <c r="HL3" t="s">
        <v>409</v>
      </c>
      <c r="HM3" t="s">
        <v>648</v>
      </c>
      <c r="HN3" t="s">
        <v>649</v>
      </c>
      <c r="HO3" t="s">
        <v>14170</v>
      </c>
      <c r="HP3" t="s">
        <v>14171</v>
      </c>
      <c r="HR3" t="s">
        <v>278</v>
      </c>
      <c r="HV3">
        <v>94990</v>
      </c>
      <c r="HW3" t="s">
        <v>281</v>
      </c>
      <c r="HY3">
        <v>0</v>
      </c>
      <c r="HZ3">
        <v>0</v>
      </c>
      <c r="IA3" t="s">
        <v>279</v>
      </c>
      <c r="IB3" t="s">
        <v>281</v>
      </c>
      <c r="IE3" t="s">
        <v>283</v>
      </c>
      <c r="IF3" t="s">
        <v>283</v>
      </c>
      <c r="IG3" t="s">
        <v>283</v>
      </c>
      <c r="IH3" t="s">
        <v>284</v>
      </c>
      <c r="II3" t="s">
        <v>285</v>
      </c>
      <c r="IJ3" t="s">
        <v>286</v>
      </c>
      <c r="IK3" t="s">
        <v>278</v>
      </c>
      <c r="IL3" t="s">
        <v>371</v>
      </c>
      <c r="IM3" t="s">
        <v>288</v>
      </c>
      <c r="IN3" t="s">
        <v>289</v>
      </c>
      <c r="IP3" t="s">
        <v>290</v>
      </c>
      <c r="IQ3" t="s">
        <v>284</v>
      </c>
      <c r="IS3" t="s">
        <v>291</v>
      </c>
      <c r="IT3" t="s">
        <v>561</v>
      </c>
      <c r="IY3" t="s">
        <v>281</v>
      </c>
    </row>
    <row r="4" spans="1:259" x14ac:dyDescent="0.3">
      <c r="A4" s="14">
        <f>DAY(AVANZA[[#This Row],[FechaSeguimiento]])</f>
        <v>1</v>
      </c>
      <c r="B4" s="14">
        <f>MONTH(AVANZA[[#This Row],[FechaSeguimiento]])</f>
        <v>5</v>
      </c>
      <c r="C4"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4" t="str">
        <f>LOWER(IFERROR(VLOOKUP(AVANZA[[#This Row],[ID_Peticion]],CANCELADAS[#All],2,0),""))</f>
        <v/>
      </c>
      <c r="E4" t="str">
        <f>LOWER(IFERROR(VLOOKUP(AVANZA[[#This Row],[ID_Peticion]],CANCELADAS[#All],3,0),""))</f>
        <v/>
      </c>
      <c r="F4" t="str">
        <f>LOWER(IF(AVANZA[[#This Row],[CEDULA CLIENTE]]&lt;&gt;""," CC: " &amp; COUNTIFS(AVANZA[CEDULA CLIENTE],AVANZA[[#This Row],[CEDULA CLIENTE]]),"")&amp; IF(AVANZA[[#This Row],[Direccion]]&lt;&gt;""," DIR: " &amp; COUNTIFS(AVANZA[Direccion],AVANZA[[#This Row],[Direccion]]),""))</f>
        <v xml:space="preserve"> dir: 1</v>
      </c>
      <c r="G4" t="str">
        <f>IFERROR(VLOOKUP(AVANZA[[#This Row],[Cedula_Vendedor_Atis]],PLANTA[[#All],[CEDULA]:[LINEA]],3,0),"No Cruza")</f>
        <v>Marisol Avella</v>
      </c>
      <c r="H4" t="str">
        <f>IFERROR(VLOOKUP(AVANZA[[#This Row],[Cedula_Vendedor_Atis]],PLANTA[[#All],[CEDULA]:[LINEA]],4,0),"No Cruza")</f>
        <v>Fija</v>
      </c>
      <c r="I4" t="str">
        <f>LOWER(IF(AVANZA[[#This Row],[ATRIBUIBLE]]="",AVANZA[[#This Row],[Variable]],AVANZA[[#This Row],[ATRIBUIBLE]]))</f>
        <v>terminada</v>
      </c>
      <c r="J4" s="14">
        <f>IF(AVANZA[[#This Row],[Variable]]=AVANZA[[#Headers],[TERMINADA]],1,0)</f>
        <v>1</v>
      </c>
      <c r="K4" s="14">
        <f>IF(AVANZA[[#This Row],[Variable]]=AVANZA[[#Headers],[ANULADA]],1,0)</f>
        <v>0</v>
      </c>
      <c r="L4" s="14">
        <f>IF(AVANZA[[#This Row],[Variable]]=AVANZA[[#Headers],[PENDIENTE]],1,0)</f>
        <v>0</v>
      </c>
      <c r="M4" s="14">
        <f>IF(AVANZA[[#This Row],[ESTADO AGENDA]]="AGENDADA",1,0)</f>
        <v>0</v>
      </c>
      <c r="N4" s="14">
        <f>IF(AVANZA[[#This Row],[ESTADO AGENDA]]="PENDIENTE DE AGENDAR",1,0)</f>
        <v>0</v>
      </c>
      <c r="O4" s="14">
        <f>IF(AVANZA[[#This Row],[ESTADO AGENDA]]="SUSPENDIDA",1,0)</f>
        <v>0</v>
      </c>
      <c r="P4" t="str" cm="1">
        <f t="array" ref="P4">_xlfn.XLOOKUP(AVANZA[[#This Row],[Num_Agrupacion_Pet_Atis]],Tabla1[[#All],[Numero_de_actuacion]],Tabla1[[#All],[Estado_de_la_orden]],"",0)</f>
        <v/>
      </c>
      <c r="Q4" s="2" t="str" cm="1">
        <f t="array" ref="Q4">_xlfn.XLOOKUP(AVANZA[[#This Row],[Num_Agrupacion_Pet_Atis]],Tabla1[[#All],[Numero_de_actuacion]],Tabla1[[#All],[Fecha_de_la_cita]],"",0)</f>
        <v/>
      </c>
      <c r="R4" t="str" cm="1">
        <f t="array" ref="R4">_xlfn.XLOOKUP(AVANZA[[#This Row],[Num_Agrupacion_Pet_Atis]],Tabla1[[#All],[Numero_de_actuacion]],Tabla1[[#All],[Franja_horaria_de_la_cita]],"",0)</f>
        <v/>
      </c>
      <c r="S4" s="14" t="str">
        <f>IFERROR(DAY(AVANZA[[#This Row],[FECHA AGENDA]]),"")</f>
        <v/>
      </c>
      <c r="T4" s="14" t="str">
        <f>IFERROR(MONTH(AVANZA[[#This Row],[FECHA AGENDA]]),"")</f>
        <v/>
      </c>
      <c r="U4" t="str" cm="1">
        <f t="array" ref="U4">_xlfn.XLOOKUP(AVANZA[[#This Row],[Num_Agrupacion_Pet_Atis]],Tabla1[[#All],[Numero_de_actuacion]],Tabla1[[#All],[Motivo_de_suspension]],"",0)</f>
        <v/>
      </c>
      <c r="V4" s="2" t="str" cm="1">
        <f t="array" ref="V4">_xlfn.XLOOKUP(AVANZA[[#This Row],[Num_Agrupacion_Pet_Atis]],Tabla1[[#All],[Numero_de_actuacion]],Tabla1[[#All],[No_identificacion_cliente]],"",0)</f>
        <v/>
      </c>
      <c r="W4" s="2" t="str" cm="1">
        <f t="array" ref="W4">_xlfn.XLOOKUP(AVANZA[[#This Row],[Num_Agrupacion_Pet_Atis]],Tabla1[[#All],[Numero_de_actuacion]],Tabla1[[#All],[Movil_de_contacto]],"",0)</f>
        <v/>
      </c>
      <c r="X4" s="14">
        <f>IF(OR(AVANZA[[#This Row],[ESTADO LEG]]="Legalizada grabacion",AVANZA[[#This Row],[ESTADO LEG]]="Legalizada aut"),1,0)</f>
        <v>1</v>
      </c>
      <c r="Y4" s="14">
        <f>IF(OR(AVANZA[[#This Row],[ESTADO LEG]]="pdte legalizar",AVANZA[[#This Row],[ESTADO LEG]]="No cruza"),1,0)</f>
        <v>0</v>
      </c>
      <c r="Z4" t="str" cm="1">
        <f t="array" ref="Z4">IF(AVANZA[[#This Row],[Variable]]="Terminada",LOWER(_xlfn.XLOOKUP(AVANZA[[#This Row],[ID_Peticion]],Tabla6[[#All],[NUM_PETICION]],Tabla6[[#All],[ESTADO_LEG]],"NO CRUZA",0)),AVANZA[[#This Row],[Variable]])</f>
        <v>legalizada grabacion</v>
      </c>
      <c r="AA4" cm="1">
        <f t="array" ref="AA4">_xlfn.XLOOKUP(AVANZA[[#This Row],[ID_Peticion]],Tabla6[[#All],[NUM_PETICION]],Tabla6[[#All],[DIF_DIAS]],"",0)</f>
        <v>4</v>
      </c>
      <c r="AB4" s="2" cm="1">
        <f t="array" ref="AB4">IFERROR(_xlfn.XLOOKUP(AVANZA[[#This Row],[ID_Peticion]],Tabla6[[#All],[NUM_PETICION]],Tabla6[[#All],[FEC_LEGAL]],"",0),"")</f>
        <v>46147</v>
      </c>
      <c r="AC4" s="14">
        <f ca="1">IF(AVANZA[[#This Row],[FECHA LEG]]&lt;&gt;0,IFERROR(AVANZA[[#This Row],[FECHA LEG]]-AVANZA[[#This Row],[FechaIniEstadoSubPetAtis]],0),TODAY()-AVANZA[[#This Row],[FechaIniEstadoSubPetAtis]])</f>
        <v>4</v>
      </c>
      <c r="AD4" s="35" t="str">
        <f ca="1">IF(AVANZA[[#This Row],[FINAL Vs LG]]&lt;&gt;0,IF(AVANZA[[#This Row],[FINAL Vs LG]]&lt;7.1,"100%",IF(AND(AVANZA[[#This Row],[FINAL Vs LG]]&gt;7.1,AVANZA[[#This Row],[FINAL Vs LG]]&lt;11.1),"50%","0%")),0)</f>
        <v>100%</v>
      </c>
      <c r="AE4" s="14">
        <f ca="1">VLOOKUP(DAY(TODAY()),BACK!F:G,2,0)</f>
        <v>14</v>
      </c>
      <c r="AF4" s="14">
        <f>BACK!$I$2</f>
        <v>24</v>
      </c>
      <c r="AG4" s="14">
        <f>IF(AVANZA[[#This Row],[Oferta_empaquetada_comisiones]]="SI",1,0)</f>
        <v>0</v>
      </c>
      <c r="AH4" s="36">
        <f>IF(AVANZA[[#This Row],[Variable]]="TERMINADA",IFERROR(VLOOKUP(AVANZA[[#This Row],[SUPERVISOR]],Tabla2[#All],4,0),0),)</f>
        <v>3.5</v>
      </c>
      <c r="AI4" s="14">
        <f>IF(AVANZA[[#This Row],[Producto]]="BA",1,0)</f>
        <v>1</v>
      </c>
      <c r="AJ4" s="14">
        <f>IF(AVANZA[[#This Row],[Producto]]="DUO",1,0)</f>
        <v>0</v>
      </c>
      <c r="AK4" s="14">
        <f>IF(AVANZA[[#This Row],[Producto]]="TRIO",1,0)</f>
        <v>0</v>
      </c>
      <c r="AL4" t="s">
        <v>456</v>
      </c>
      <c r="AM4">
        <v>-1</v>
      </c>
      <c r="AN4">
        <v>-1</v>
      </c>
      <c r="AO4" t="s">
        <v>14405</v>
      </c>
      <c r="AP4" s="1">
        <v>46141.696759259263</v>
      </c>
      <c r="AQ4">
        <v>-1</v>
      </c>
      <c r="AR4" t="s">
        <v>14406</v>
      </c>
      <c r="AS4">
        <v>-1</v>
      </c>
      <c r="AT4">
        <v>-1</v>
      </c>
      <c r="AU4">
        <v>-1</v>
      </c>
      <c r="AV4">
        <v>-1</v>
      </c>
      <c r="AW4">
        <v>-1</v>
      </c>
      <c r="AX4" t="s">
        <v>224</v>
      </c>
      <c r="AY4">
        <v>-1</v>
      </c>
      <c r="AZ4">
        <v>2026</v>
      </c>
      <c r="BA4">
        <v>5</v>
      </c>
      <c r="BB4">
        <v>1</v>
      </c>
      <c r="BC4">
        <v>-1</v>
      </c>
      <c r="BD4" t="s">
        <v>225</v>
      </c>
      <c r="BE4">
        <v>-1</v>
      </c>
      <c r="BF4">
        <v>20001620107451</v>
      </c>
      <c r="BG4" t="s">
        <v>319</v>
      </c>
      <c r="BH4" t="s">
        <v>320</v>
      </c>
      <c r="BI4" t="s">
        <v>14407</v>
      </c>
      <c r="BJ4">
        <v>-1</v>
      </c>
      <c r="BK4">
        <v>-1</v>
      </c>
      <c r="BL4">
        <v>-1</v>
      </c>
      <c r="BM4" t="s">
        <v>229</v>
      </c>
      <c r="BN4" t="s">
        <v>230</v>
      </c>
      <c r="BO4" t="s">
        <v>14408</v>
      </c>
      <c r="BP4" t="s">
        <v>380</v>
      </c>
      <c r="BQ4">
        <v>2026</v>
      </c>
      <c r="BR4">
        <v>4</v>
      </c>
      <c r="BS4">
        <v>29</v>
      </c>
      <c r="BT4" s="1">
        <v>46143.448634259257</v>
      </c>
      <c r="BU4" t="s">
        <v>233</v>
      </c>
      <c r="BV4" s="2">
        <v>46143</v>
      </c>
      <c r="BW4" t="s">
        <v>234</v>
      </c>
      <c r="BX4" s="2">
        <v>46141</v>
      </c>
      <c r="BY4" s="2">
        <v>46143</v>
      </c>
      <c r="BZ4" t="s">
        <v>235</v>
      </c>
      <c r="CA4" t="s">
        <v>321</v>
      </c>
      <c r="CB4" t="s">
        <v>322</v>
      </c>
      <c r="CC4" t="s">
        <v>14409</v>
      </c>
      <c r="CD4" t="s">
        <v>537</v>
      </c>
      <c r="CE4">
        <v>-1</v>
      </c>
      <c r="CF4" t="s">
        <v>324</v>
      </c>
      <c r="CG4" t="s">
        <v>325</v>
      </c>
      <c r="CH4" t="s">
        <v>326</v>
      </c>
      <c r="CI4">
        <v>1018514067</v>
      </c>
      <c r="CJ4" t="s">
        <v>464</v>
      </c>
      <c r="CK4" t="s">
        <v>245</v>
      </c>
      <c r="CL4" t="s">
        <v>409</v>
      </c>
      <c r="CM4" t="s">
        <v>247</v>
      </c>
      <c r="CN4" t="s">
        <v>410</v>
      </c>
      <c r="CT4" t="s">
        <v>304</v>
      </c>
      <c r="CU4" t="s">
        <v>225</v>
      </c>
      <c r="CW4" t="s">
        <v>319</v>
      </c>
      <c r="CX4" t="s">
        <v>320</v>
      </c>
      <c r="DA4" t="s">
        <v>250</v>
      </c>
      <c r="DB4">
        <v>-1</v>
      </c>
      <c r="DF4" t="s">
        <v>251</v>
      </c>
      <c r="DJ4" t="s">
        <v>252</v>
      </c>
      <c r="DK4" t="s">
        <v>253</v>
      </c>
      <c r="DL4" t="s">
        <v>254</v>
      </c>
      <c r="DN4" t="s">
        <v>255</v>
      </c>
      <c r="DR4" t="s">
        <v>465</v>
      </c>
      <c r="DS4" t="s">
        <v>464</v>
      </c>
      <c r="DT4" t="s">
        <v>463</v>
      </c>
      <c r="DV4">
        <v>1</v>
      </c>
      <c r="DW4" t="s">
        <v>331</v>
      </c>
      <c r="ED4" s="2">
        <v>46143</v>
      </c>
      <c r="EF4">
        <v>5</v>
      </c>
      <c r="EP4" t="s">
        <v>258</v>
      </c>
      <c r="ES4" t="s">
        <v>412</v>
      </c>
      <c r="FA4" t="s">
        <v>245</v>
      </c>
      <c r="FB4" t="s">
        <v>333</v>
      </c>
      <c r="FD4" t="s">
        <v>333</v>
      </c>
      <c r="FE4" t="s">
        <v>334</v>
      </c>
      <c r="FF4" t="s">
        <v>334</v>
      </c>
      <c r="FK4" t="s">
        <v>263</v>
      </c>
      <c r="FL4" t="s">
        <v>14410</v>
      </c>
      <c r="FN4" t="s">
        <v>410</v>
      </c>
      <c r="FO4" t="s">
        <v>414</v>
      </c>
      <c r="FR4">
        <v>94990</v>
      </c>
      <c r="GB4" t="s">
        <v>266</v>
      </c>
      <c r="GC4" t="s">
        <v>225</v>
      </c>
      <c r="GD4">
        <v>0</v>
      </c>
      <c r="GF4">
        <v>0</v>
      </c>
      <c r="GG4">
        <v>25423</v>
      </c>
      <c r="GI4">
        <v>94990</v>
      </c>
      <c r="GJ4">
        <v>0</v>
      </c>
      <c r="GL4">
        <v>0</v>
      </c>
      <c r="GM4">
        <v>113038</v>
      </c>
      <c r="GS4" t="s">
        <v>267</v>
      </c>
      <c r="GT4" s="2">
        <v>45322</v>
      </c>
      <c r="GU4" t="s">
        <v>268</v>
      </c>
      <c r="GV4" t="s">
        <v>335</v>
      </c>
      <c r="GW4" t="s">
        <v>394</v>
      </c>
      <c r="GZ4" t="s">
        <v>395</v>
      </c>
      <c r="HA4" t="s">
        <v>274</v>
      </c>
      <c r="HB4" t="s">
        <v>321</v>
      </c>
      <c r="HC4" t="s">
        <v>321</v>
      </c>
      <c r="HD4" t="s">
        <v>415</v>
      </c>
      <c r="HE4" t="s">
        <v>230</v>
      </c>
      <c r="HF4" t="s">
        <v>14411</v>
      </c>
      <c r="HR4" t="s">
        <v>278</v>
      </c>
      <c r="HV4">
        <v>94990</v>
      </c>
      <c r="HW4" t="s">
        <v>281</v>
      </c>
      <c r="HY4">
        <v>0</v>
      </c>
      <c r="HZ4">
        <v>0</v>
      </c>
      <c r="IA4" t="s">
        <v>281</v>
      </c>
      <c r="IB4" t="s">
        <v>281</v>
      </c>
      <c r="IE4" t="s">
        <v>283</v>
      </c>
      <c r="IF4" t="s">
        <v>283</v>
      </c>
      <c r="IG4" t="s">
        <v>283</v>
      </c>
      <c r="IH4" t="s">
        <v>284</v>
      </c>
      <c r="II4" t="s">
        <v>285</v>
      </c>
      <c r="IJ4" t="s">
        <v>286</v>
      </c>
      <c r="IK4" t="s">
        <v>278</v>
      </c>
      <c r="IL4" t="s">
        <v>287</v>
      </c>
      <c r="IM4" t="s">
        <v>288</v>
      </c>
      <c r="IN4" t="s">
        <v>289</v>
      </c>
      <c r="IP4" t="s">
        <v>290</v>
      </c>
      <c r="IQ4" t="s">
        <v>284</v>
      </c>
      <c r="IS4" t="s">
        <v>291</v>
      </c>
      <c r="IT4" t="s">
        <v>287</v>
      </c>
      <c r="IY4" t="s">
        <v>281</v>
      </c>
    </row>
    <row r="5" spans="1:259" x14ac:dyDescent="0.3">
      <c r="A5" s="14">
        <f>DAY(AVANZA[[#This Row],[FechaSeguimiento]])</f>
        <v>1</v>
      </c>
      <c r="B5" s="14">
        <f>MONTH(AVANZA[[#This Row],[FechaSeguimiento]])</f>
        <v>5</v>
      </c>
      <c r="C5"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5" t="str">
        <f>LOWER(IFERROR(VLOOKUP(AVANZA[[#This Row],[ID_Peticion]],CANCELADAS[#All],2,0),""))</f>
        <v>carrusel</v>
      </c>
      <c r="E5" t="str">
        <f>LOWER(IFERROR(VLOOKUP(AVANZA[[#This Row],[ID_Peticion]],CANCELADAS[#All],3,0),""))</f>
        <v>carrusel</v>
      </c>
      <c r="F5" t="str">
        <f>LOWER(IF(AVANZA[[#This Row],[CEDULA CLIENTE]]&lt;&gt;""," CC: " &amp; COUNTIFS(AVANZA[CEDULA CLIENTE],AVANZA[[#This Row],[CEDULA CLIENTE]]),"")&amp; IF(AVANZA[[#This Row],[Direccion]]&lt;&gt;""," DIR: " &amp; COUNTIFS(AVANZA[Direccion],AVANZA[[#This Row],[Direccion]]),""))</f>
        <v xml:space="preserve"> dir: 1</v>
      </c>
      <c r="G5" t="str">
        <f>IFERROR(VLOOKUP(AVANZA[[#This Row],[Cedula_Vendedor_Atis]],PLANTA[[#All],[CEDULA]:[LINEA]],3,0),"No Cruza")</f>
        <v>Marisol Avella</v>
      </c>
      <c r="H5" t="str">
        <f>IFERROR(VLOOKUP(AVANZA[[#This Row],[Cedula_Vendedor_Atis]],PLANTA[[#All],[CEDULA]:[LINEA]],4,0),"No Cruza")</f>
        <v>Fija</v>
      </c>
      <c r="I5" t="str">
        <f>LOWER(IF(AVANZA[[#This Row],[ATRIBUIBLE]]="",AVANZA[[#This Row],[Variable]],AVANZA[[#This Row],[ATRIBUIBLE]]))</f>
        <v>carrusel</v>
      </c>
      <c r="J5" s="14">
        <f>IF(AVANZA[[#This Row],[Variable]]=AVANZA[[#Headers],[TERMINADA]],1,0)</f>
        <v>0</v>
      </c>
      <c r="K5" s="14">
        <f>IF(AVANZA[[#This Row],[Variable]]=AVANZA[[#Headers],[ANULADA]],1,0)</f>
        <v>1</v>
      </c>
      <c r="L5" s="14">
        <f>IF(AVANZA[[#This Row],[Variable]]=AVANZA[[#Headers],[PENDIENTE]],1,0)</f>
        <v>0</v>
      </c>
      <c r="M5" s="14">
        <f>IF(AVANZA[[#This Row],[ESTADO AGENDA]]="AGENDADA",1,0)</f>
        <v>0</v>
      </c>
      <c r="N5" s="14">
        <f>IF(AVANZA[[#This Row],[ESTADO AGENDA]]="PENDIENTE DE AGENDAR",1,0)</f>
        <v>0</v>
      </c>
      <c r="O5" s="14">
        <f>IF(AVANZA[[#This Row],[ESTADO AGENDA]]="SUSPENDIDA",1,0)</f>
        <v>0</v>
      </c>
      <c r="P5" t="str" cm="1">
        <f t="array" ref="P5">_xlfn.XLOOKUP(AVANZA[[#This Row],[Num_Agrupacion_Pet_Atis]],Tabla1[[#All],[Numero_de_actuacion]],Tabla1[[#All],[Estado_de_la_orden]],"",0)</f>
        <v/>
      </c>
      <c r="Q5" s="2" t="str" cm="1">
        <f t="array" ref="Q5">_xlfn.XLOOKUP(AVANZA[[#This Row],[Num_Agrupacion_Pet_Atis]],Tabla1[[#All],[Numero_de_actuacion]],Tabla1[[#All],[Fecha_de_la_cita]],"",0)</f>
        <v/>
      </c>
      <c r="R5" t="str" cm="1">
        <f t="array" ref="R5">_xlfn.XLOOKUP(AVANZA[[#This Row],[Num_Agrupacion_Pet_Atis]],Tabla1[[#All],[Numero_de_actuacion]],Tabla1[[#All],[Franja_horaria_de_la_cita]],"",0)</f>
        <v/>
      </c>
      <c r="S5" s="14" t="str">
        <f>IFERROR(DAY(AVANZA[[#This Row],[FECHA AGENDA]]),"")</f>
        <v/>
      </c>
      <c r="T5" s="14" t="str">
        <f>IFERROR(MONTH(AVANZA[[#This Row],[FECHA AGENDA]]),"")</f>
        <v/>
      </c>
      <c r="U5" t="str" cm="1">
        <f t="array" ref="U5">_xlfn.XLOOKUP(AVANZA[[#This Row],[Num_Agrupacion_Pet_Atis]],Tabla1[[#All],[Numero_de_actuacion]],Tabla1[[#All],[Motivo_de_suspension]],"",0)</f>
        <v/>
      </c>
      <c r="V5" s="2" t="str" cm="1">
        <f t="array" ref="V5">_xlfn.XLOOKUP(AVANZA[[#This Row],[Num_Agrupacion_Pet_Atis]],Tabla1[[#All],[Numero_de_actuacion]],Tabla1[[#All],[No_identificacion_cliente]],"",0)</f>
        <v/>
      </c>
      <c r="W5" s="2" t="str" cm="1">
        <f t="array" ref="W5">_xlfn.XLOOKUP(AVANZA[[#This Row],[Num_Agrupacion_Pet_Atis]],Tabla1[[#All],[Numero_de_actuacion]],Tabla1[[#All],[Movil_de_contacto]],"",0)</f>
        <v/>
      </c>
      <c r="X5" s="14">
        <f>IF(OR(AVANZA[[#This Row],[ESTADO LEG]]="Legalizada grabacion",AVANZA[[#This Row],[ESTADO LEG]]="Legalizada aut"),1,0)</f>
        <v>0</v>
      </c>
      <c r="Y5" s="14">
        <f>IF(OR(AVANZA[[#This Row],[ESTADO LEG]]="pdte legalizar",AVANZA[[#This Row],[ESTADO LEG]]="No cruza"),1,0)</f>
        <v>0</v>
      </c>
      <c r="Z5" t="str" cm="1">
        <f t="array" ref="Z5">IF(AVANZA[[#This Row],[Variable]]="Terminada",LOWER(_xlfn.XLOOKUP(AVANZA[[#This Row],[ID_Peticion]],Tabla6[[#All],[NUM_PETICION]],Tabla6[[#All],[ESTADO_LEG]],"NO CRUZA",0)),AVANZA[[#This Row],[Variable]])</f>
        <v>ANULADA</v>
      </c>
      <c r="AA5" t="str" cm="1">
        <f t="array" ref="AA5">_xlfn.XLOOKUP(AVANZA[[#This Row],[ID_Peticion]],Tabla6[[#All],[NUM_PETICION]],Tabla6[[#All],[DIF_DIAS]],"",0)</f>
        <v/>
      </c>
      <c r="AB5" s="2" t="str" cm="1">
        <f t="array" ref="AB5">IFERROR(_xlfn.XLOOKUP(AVANZA[[#This Row],[ID_Peticion]],Tabla6[[#All],[NUM_PETICION]],Tabla6[[#All],[FEC_LEGAL]],"",0),"")</f>
        <v/>
      </c>
      <c r="AC5" s="14">
        <f ca="1">IF(AVANZA[[#This Row],[FECHA LEG]]&lt;&gt;0,IFERROR(AVANZA[[#This Row],[FECHA LEG]]-AVANZA[[#This Row],[FechaIniEstadoSubPetAtis]],0),TODAY()-AVANZA[[#This Row],[FechaIniEstadoSubPetAtis]])</f>
        <v>0</v>
      </c>
      <c r="AD5" s="35">
        <f ca="1">IF(AVANZA[[#This Row],[FINAL Vs LG]]&lt;&gt;0,IF(AVANZA[[#This Row],[FINAL Vs LG]]&lt;7.1,"100%",IF(AND(AVANZA[[#This Row],[FINAL Vs LG]]&gt;7.1,AVANZA[[#This Row],[FINAL Vs LG]]&lt;11.1),"50%","0%")),0)</f>
        <v>0</v>
      </c>
      <c r="AE5" s="14">
        <f ca="1">VLOOKUP(DAY(TODAY()),BACK!F:G,2,0)</f>
        <v>14</v>
      </c>
      <c r="AF5" s="14">
        <f>BACK!$I$2</f>
        <v>24</v>
      </c>
      <c r="AG5" s="14">
        <f>IF(AVANZA[[#This Row],[Oferta_empaquetada_comisiones]]="SI",1,0)</f>
        <v>0</v>
      </c>
      <c r="AH5" s="36">
        <f>IF(AVANZA[[#This Row],[Variable]]="TERMINADA",IFERROR(VLOOKUP(AVANZA[[#This Row],[SUPERVISOR]],Tabla2[#All],4,0),0),)</f>
        <v>0</v>
      </c>
      <c r="AI5" s="14">
        <f>IF(AVANZA[[#This Row],[Producto]]="BA",1,0)</f>
        <v>1</v>
      </c>
      <c r="AJ5" s="14">
        <f>IF(AVANZA[[#This Row],[Producto]]="DUO",1,0)</f>
        <v>0</v>
      </c>
      <c r="AK5" s="14">
        <f>IF(AVANZA[[#This Row],[Producto]]="TRIO",1,0)</f>
        <v>0</v>
      </c>
      <c r="AL5" t="s">
        <v>1154</v>
      </c>
      <c r="AM5">
        <v>-1</v>
      </c>
      <c r="AN5">
        <v>-1</v>
      </c>
      <c r="AO5" t="s">
        <v>14412</v>
      </c>
      <c r="AP5" s="1">
        <v>46140.472997685189</v>
      </c>
      <c r="AQ5">
        <v>-1</v>
      </c>
      <c r="AR5" t="s">
        <v>14413</v>
      </c>
      <c r="AS5">
        <v>-1</v>
      </c>
      <c r="AT5">
        <v>-1</v>
      </c>
      <c r="AU5">
        <v>-1</v>
      </c>
      <c r="AV5">
        <v>-1</v>
      </c>
      <c r="AW5">
        <v>-1</v>
      </c>
      <c r="AX5" t="s">
        <v>224</v>
      </c>
      <c r="AY5">
        <v>-1</v>
      </c>
      <c r="AZ5">
        <v>2026</v>
      </c>
      <c r="BA5">
        <v>5</v>
      </c>
      <c r="BB5">
        <v>1</v>
      </c>
      <c r="BC5">
        <v>-1</v>
      </c>
      <c r="BD5" t="s">
        <v>225</v>
      </c>
      <c r="BE5">
        <v>-1</v>
      </c>
      <c r="BF5">
        <v>20001619384694</v>
      </c>
      <c r="BG5" t="s">
        <v>319</v>
      </c>
      <c r="BH5" t="s">
        <v>320</v>
      </c>
      <c r="BJ5">
        <v>-1</v>
      </c>
      <c r="BK5">
        <v>-1</v>
      </c>
      <c r="BL5">
        <v>-1</v>
      </c>
      <c r="BM5" t="s">
        <v>573</v>
      </c>
      <c r="BN5" t="s">
        <v>230</v>
      </c>
      <c r="BO5" t="s">
        <v>14414</v>
      </c>
      <c r="BP5" t="s">
        <v>380</v>
      </c>
      <c r="BQ5">
        <v>2026</v>
      </c>
      <c r="BR5">
        <v>4</v>
      </c>
      <c r="BS5">
        <v>28</v>
      </c>
      <c r="BT5" s="1">
        <v>46143.514444444445</v>
      </c>
      <c r="BU5" t="s">
        <v>575</v>
      </c>
      <c r="BV5" s="2">
        <v>46143</v>
      </c>
      <c r="BW5" t="s">
        <v>576</v>
      </c>
      <c r="BX5" s="2"/>
      <c r="BY5" s="2"/>
      <c r="CA5" t="s">
        <v>297</v>
      </c>
      <c r="CB5" t="s">
        <v>297</v>
      </c>
      <c r="CC5" t="s">
        <v>14337</v>
      </c>
      <c r="CD5" t="s">
        <v>919</v>
      </c>
      <c r="CE5">
        <v>-1</v>
      </c>
      <c r="CF5" t="s">
        <v>300</v>
      </c>
      <c r="CG5" t="s">
        <v>301</v>
      </c>
      <c r="CH5" t="s">
        <v>242</v>
      </c>
      <c r="CI5">
        <v>1063565638</v>
      </c>
      <c r="CJ5" t="s">
        <v>1162</v>
      </c>
      <c r="CK5" t="s">
        <v>245</v>
      </c>
      <c r="CL5" t="s">
        <v>409</v>
      </c>
      <c r="CM5" t="s">
        <v>247</v>
      </c>
      <c r="CN5" t="s">
        <v>410</v>
      </c>
      <c r="CT5" t="s">
        <v>386</v>
      </c>
      <c r="CU5" t="s">
        <v>225</v>
      </c>
      <c r="CW5" t="s">
        <v>319</v>
      </c>
      <c r="CX5" t="s">
        <v>320</v>
      </c>
      <c r="CY5" t="s">
        <v>579</v>
      </c>
      <c r="DA5" t="s">
        <v>250</v>
      </c>
      <c r="DB5">
        <v>-1</v>
      </c>
      <c r="DF5" t="s">
        <v>580</v>
      </c>
      <c r="DJ5" t="s">
        <v>252</v>
      </c>
      <c r="DK5" t="s">
        <v>253</v>
      </c>
      <c r="DL5" t="s">
        <v>253</v>
      </c>
      <c r="DN5" t="s">
        <v>255</v>
      </c>
      <c r="DR5" t="s">
        <v>1163</v>
      </c>
      <c r="DS5" t="s">
        <v>1162</v>
      </c>
      <c r="DT5" t="s">
        <v>1161</v>
      </c>
      <c r="DV5">
        <v>1</v>
      </c>
      <c r="DW5" t="s">
        <v>283</v>
      </c>
      <c r="EB5" t="s">
        <v>693</v>
      </c>
      <c r="ED5" s="2">
        <v>46143</v>
      </c>
      <c r="EF5">
        <v>5</v>
      </c>
      <c r="EP5" t="s">
        <v>258</v>
      </c>
      <c r="FA5" t="s">
        <v>245</v>
      </c>
      <c r="FB5" t="s">
        <v>308</v>
      </c>
      <c r="FD5" t="s">
        <v>308</v>
      </c>
      <c r="FE5" t="s">
        <v>309</v>
      </c>
      <c r="FF5" t="s">
        <v>309</v>
      </c>
      <c r="FK5" t="s">
        <v>263</v>
      </c>
      <c r="FN5" t="s">
        <v>410</v>
      </c>
      <c r="FO5" t="s">
        <v>414</v>
      </c>
      <c r="FR5">
        <v>0</v>
      </c>
      <c r="GB5" t="s">
        <v>266</v>
      </c>
      <c r="GM5">
        <v>0</v>
      </c>
      <c r="GS5" t="s">
        <v>267</v>
      </c>
      <c r="GT5" s="2"/>
      <c r="GU5" t="s">
        <v>268</v>
      </c>
      <c r="GW5" t="s">
        <v>394</v>
      </c>
      <c r="GZ5" t="s">
        <v>395</v>
      </c>
      <c r="HE5" t="s">
        <v>230</v>
      </c>
      <c r="HF5" t="s">
        <v>924</v>
      </c>
      <c r="HR5" t="s">
        <v>278</v>
      </c>
      <c r="HV5">
        <v>94990</v>
      </c>
      <c r="HW5" t="s">
        <v>281</v>
      </c>
      <c r="HY5">
        <v>0</v>
      </c>
      <c r="HZ5">
        <v>0</v>
      </c>
      <c r="IA5" t="s">
        <v>279</v>
      </c>
      <c r="IB5" t="s">
        <v>281</v>
      </c>
      <c r="IC5" t="s">
        <v>582</v>
      </c>
      <c r="IE5" t="s">
        <v>283</v>
      </c>
      <c r="IF5" t="s">
        <v>283</v>
      </c>
      <c r="IG5" t="s">
        <v>283</v>
      </c>
      <c r="IH5" t="s">
        <v>284</v>
      </c>
      <c r="II5" t="s">
        <v>285</v>
      </c>
      <c r="IJ5" t="s">
        <v>286</v>
      </c>
      <c r="IK5" t="s">
        <v>278</v>
      </c>
      <c r="IL5" t="s">
        <v>346</v>
      </c>
      <c r="IM5" t="s">
        <v>288</v>
      </c>
      <c r="IN5" t="s">
        <v>290</v>
      </c>
      <c r="IP5" t="s">
        <v>290</v>
      </c>
      <c r="IQ5" t="s">
        <v>284</v>
      </c>
      <c r="IR5" t="s">
        <v>696</v>
      </c>
      <c r="IS5" t="s">
        <v>291</v>
      </c>
      <c r="IY5" t="s">
        <v>281</v>
      </c>
    </row>
    <row r="6" spans="1:259" x14ac:dyDescent="0.3">
      <c r="A6" s="14">
        <f>DAY(AVANZA[[#This Row],[FechaSeguimiento]])</f>
        <v>1</v>
      </c>
      <c r="B6" s="14">
        <f>MONTH(AVANZA[[#This Row],[FechaSeguimiento]])</f>
        <v>5</v>
      </c>
      <c r="C6"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6" t="str">
        <f>LOWER(IFERROR(VLOOKUP(AVANZA[[#This Row],[ID_Peticion]],CANCELADAS[#All],2,0),""))</f>
        <v/>
      </c>
      <c r="E6" t="str">
        <f>LOWER(IFERROR(VLOOKUP(AVANZA[[#This Row],[ID_Peticion]],CANCELADAS[#All],3,0),""))</f>
        <v/>
      </c>
      <c r="F6" t="str">
        <f>LOWER(IF(AVANZA[[#This Row],[CEDULA CLIENTE]]&lt;&gt;""," CC: " &amp; COUNTIFS(AVANZA[CEDULA CLIENTE],AVANZA[[#This Row],[CEDULA CLIENTE]]),"")&amp; IF(AVANZA[[#This Row],[Direccion]]&lt;&gt;""," DIR: " &amp; COUNTIFS(AVANZA[Direccion],AVANZA[[#This Row],[Direccion]]),""))</f>
        <v xml:space="preserve"> dir: 1</v>
      </c>
      <c r="G6" t="str">
        <f>IFERROR(VLOOKUP(AVANZA[[#This Row],[Cedula_Vendedor_Atis]],PLANTA[[#All],[CEDULA]:[LINEA]],3,0),"No Cruza")</f>
        <v>Marisol Avella</v>
      </c>
      <c r="H6" t="str">
        <f>IFERROR(VLOOKUP(AVANZA[[#This Row],[Cedula_Vendedor_Atis]],PLANTA[[#All],[CEDULA]:[LINEA]],4,0),"No Cruza")</f>
        <v>Fija</v>
      </c>
      <c r="I6" t="str">
        <f>LOWER(IF(AVANZA[[#This Row],[ATRIBUIBLE]]="",AVANZA[[#This Row],[Variable]],AVANZA[[#This Row],[ATRIBUIBLE]]))</f>
        <v>terminada</v>
      </c>
      <c r="J6" s="14">
        <f>IF(AVANZA[[#This Row],[Variable]]=AVANZA[[#Headers],[TERMINADA]],1,0)</f>
        <v>1</v>
      </c>
      <c r="K6" s="14">
        <f>IF(AVANZA[[#This Row],[Variable]]=AVANZA[[#Headers],[ANULADA]],1,0)</f>
        <v>0</v>
      </c>
      <c r="L6" s="14">
        <f>IF(AVANZA[[#This Row],[Variable]]=AVANZA[[#Headers],[PENDIENTE]],1,0)</f>
        <v>0</v>
      </c>
      <c r="M6" s="14">
        <f>IF(AVANZA[[#This Row],[ESTADO AGENDA]]="AGENDADA",1,0)</f>
        <v>0</v>
      </c>
      <c r="N6" s="14">
        <f>IF(AVANZA[[#This Row],[ESTADO AGENDA]]="PENDIENTE DE AGENDAR",1,0)</f>
        <v>0</v>
      </c>
      <c r="O6" s="14">
        <f>IF(AVANZA[[#This Row],[ESTADO AGENDA]]="SUSPENDIDA",1,0)</f>
        <v>0</v>
      </c>
      <c r="P6" t="str" cm="1">
        <f t="array" ref="P6">_xlfn.XLOOKUP(AVANZA[[#This Row],[Num_Agrupacion_Pet_Atis]],Tabla1[[#All],[Numero_de_actuacion]],Tabla1[[#All],[Estado_de_la_orden]],"",0)</f>
        <v/>
      </c>
      <c r="Q6" s="2" t="str" cm="1">
        <f t="array" ref="Q6">_xlfn.XLOOKUP(AVANZA[[#This Row],[Num_Agrupacion_Pet_Atis]],Tabla1[[#All],[Numero_de_actuacion]],Tabla1[[#All],[Fecha_de_la_cita]],"",0)</f>
        <v/>
      </c>
      <c r="R6" t="str" cm="1">
        <f t="array" ref="R6">_xlfn.XLOOKUP(AVANZA[[#This Row],[Num_Agrupacion_Pet_Atis]],Tabla1[[#All],[Numero_de_actuacion]],Tabla1[[#All],[Franja_horaria_de_la_cita]],"",0)</f>
        <v/>
      </c>
      <c r="S6" s="14" t="str">
        <f>IFERROR(DAY(AVANZA[[#This Row],[FECHA AGENDA]]),"")</f>
        <v/>
      </c>
      <c r="T6" s="14" t="str">
        <f>IFERROR(MONTH(AVANZA[[#This Row],[FECHA AGENDA]]),"")</f>
        <v/>
      </c>
      <c r="U6" t="str" cm="1">
        <f t="array" ref="U6">_xlfn.XLOOKUP(AVANZA[[#This Row],[Num_Agrupacion_Pet_Atis]],Tabla1[[#All],[Numero_de_actuacion]],Tabla1[[#All],[Motivo_de_suspension]],"",0)</f>
        <v/>
      </c>
      <c r="V6" s="2" t="str" cm="1">
        <f t="array" ref="V6">_xlfn.XLOOKUP(AVANZA[[#This Row],[Num_Agrupacion_Pet_Atis]],Tabla1[[#All],[Numero_de_actuacion]],Tabla1[[#All],[No_identificacion_cliente]],"",0)</f>
        <v/>
      </c>
      <c r="W6" s="2" t="str" cm="1">
        <f t="array" ref="W6">_xlfn.XLOOKUP(AVANZA[[#This Row],[Num_Agrupacion_Pet_Atis]],Tabla1[[#All],[Numero_de_actuacion]],Tabla1[[#All],[Movil_de_contacto]],"",0)</f>
        <v/>
      </c>
      <c r="X6" s="14">
        <f>IF(OR(AVANZA[[#This Row],[ESTADO LEG]]="Legalizada grabacion",AVANZA[[#This Row],[ESTADO LEG]]="Legalizada aut"),1,0)</f>
        <v>1</v>
      </c>
      <c r="Y6" s="14">
        <f>IF(OR(AVANZA[[#This Row],[ESTADO LEG]]="pdte legalizar",AVANZA[[#This Row],[ESTADO LEG]]="No cruza"),1,0)</f>
        <v>0</v>
      </c>
      <c r="Z6" t="str" cm="1">
        <f t="array" ref="Z6">IF(AVANZA[[#This Row],[Variable]]="Terminada",LOWER(_xlfn.XLOOKUP(AVANZA[[#This Row],[ID_Peticion]],Tabla6[[#All],[NUM_PETICION]],Tabla6[[#All],[ESTADO_LEG]],"NO CRUZA",0)),AVANZA[[#This Row],[Variable]])</f>
        <v>legalizada grabacion</v>
      </c>
      <c r="AA6" cm="1">
        <f t="array" ref="AA6">_xlfn.XLOOKUP(AVANZA[[#This Row],[ID_Peticion]],Tabla6[[#All],[NUM_PETICION]],Tabla6[[#All],[DIF_DIAS]],"",0)</f>
        <v>4</v>
      </c>
      <c r="AB6" s="2" cm="1">
        <f t="array" ref="AB6">IFERROR(_xlfn.XLOOKUP(AVANZA[[#This Row],[ID_Peticion]],Tabla6[[#All],[NUM_PETICION]],Tabla6[[#All],[FEC_LEGAL]],"",0),"")</f>
        <v>46147</v>
      </c>
      <c r="AC6" s="14">
        <f ca="1">IF(AVANZA[[#This Row],[FECHA LEG]]&lt;&gt;0,IFERROR(AVANZA[[#This Row],[FECHA LEG]]-AVANZA[[#This Row],[FechaIniEstadoSubPetAtis]],0),TODAY()-AVANZA[[#This Row],[FechaIniEstadoSubPetAtis]])</f>
        <v>4</v>
      </c>
      <c r="AD6" s="35" t="str">
        <f ca="1">IF(AVANZA[[#This Row],[FINAL Vs LG]]&lt;&gt;0,IF(AVANZA[[#This Row],[FINAL Vs LG]]&lt;7.1,"100%",IF(AND(AVANZA[[#This Row],[FINAL Vs LG]]&gt;7.1,AVANZA[[#This Row],[FINAL Vs LG]]&lt;11.1),"50%","0%")),0)</f>
        <v>100%</v>
      </c>
      <c r="AE6" s="14">
        <f ca="1">VLOOKUP(DAY(TODAY()),BACK!F:G,2,0)</f>
        <v>14</v>
      </c>
      <c r="AF6" s="14">
        <f>BACK!$I$2</f>
        <v>24</v>
      </c>
      <c r="AG6" s="14">
        <f>IF(AVANZA[[#This Row],[Oferta_empaquetada_comisiones]]="SI",1,0)</f>
        <v>0</v>
      </c>
      <c r="AH6" s="36">
        <f>IF(AVANZA[[#This Row],[Variable]]="TERMINADA",IFERROR(VLOOKUP(AVANZA[[#This Row],[SUPERVISOR]],Tabla2[#All],4,0),0),)</f>
        <v>3.5</v>
      </c>
      <c r="AI6" s="14">
        <f>IF(AVANZA[[#This Row],[Producto]]="BA",1,0)</f>
        <v>0</v>
      </c>
      <c r="AJ6" s="14">
        <f>IF(AVANZA[[#This Row],[Producto]]="DUO",1,0)</f>
        <v>0</v>
      </c>
      <c r="AK6" s="14">
        <f>IF(AVANZA[[#This Row],[Producto]]="TRIO",1,0)</f>
        <v>1</v>
      </c>
      <c r="AL6" t="s">
        <v>347</v>
      </c>
      <c r="AM6">
        <v>-1</v>
      </c>
      <c r="AN6">
        <v>-1</v>
      </c>
      <c r="AO6" t="s">
        <v>14415</v>
      </c>
      <c r="AP6" s="1">
        <v>46141.484722222223</v>
      </c>
      <c r="AQ6">
        <v>-1</v>
      </c>
      <c r="AR6" t="s">
        <v>14416</v>
      </c>
      <c r="AS6">
        <v>-1</v>
      </c>
      <c r="AT6">
        <v>-1</v>
      </c>
      <c r="AU6">
        <v>-1</v>
      </c>
      <c r="AV6">
        <v>-1</v>
      </c>
      <c r="AW6">
        <v>-1</v>
      </c>
      <c r="AX6" t="s">
        <v>224</v>
      </c>
      <c r="AY6">
        <v>-1</v>
      </c>
      <c r="AZ6">
        <v>2026</v>
      </c>
      <c r="BA6">
        <v>5</v>
      </c>
      <c r="BB6">
        <v>1</v>
      </c>
      <c r="BC6">
        <v>-1</v>
      </c>
      <c r="BD6" t="s">
        <v>225</v>
      </c>
      <c r="BE6">
        <v>-1</v>
      </c>
      <c r="BF6">
        <v>20001619901767</v>
      </c>
      <c r="BG6" t="s">
        <v>438</v>
      </c>
      <c r="BH6" t="s">
        <v>439</v>
      </c>
      <c r="BI6" t="s">
        <v>14417</v>
      </c>
      <c r="BJ6">
        <v>-1</v>
      </c>
      <c r="BK6">
        <v>-1</v>
      </c>
      <c r="BL6">
        <v>-1</v>
      </c>
      <c r="BM6" t="s">
        <v>229</v>
      </c>
      <c r="BN6" t="s">
        <v>230</v>
      </c>
      <c r="BO6" t="s">
        <v>14418</v>
      </c>
      <c r="BP6" t="s">
        <v>232</v>
      </c>
      <c r="BQ6">
        <v>2026</v>
      </c>
      <c r="BR6">
        <v>4</v>
      </c>
      <c r="BS6">
        <v>29</v>
      </c>
      <c r="BT6" s="1">
        <v>46143.554629629631</v>
      </c>
      <c r="BU6" t="s">
        <v>233</v>
      </c>
      <c r="BV6" s="2">
        <v>46143</v>
      </c>
      <c r="BW6" t="s">
        <v>234</v>
      </c>
      <c r="BX6" s="2">
        <v>46141</v>
      </c>
      <c r="BY6" s="2">
        <v>46143</v>
      </c>
      <c r="BZ6" t="s">
        <v>235</v>
      </c>
      <c r="CA6" t="s">
        <v>3173</v>
      </c>
      <c r="CB6" t="s">
        <v>486</v>
      </c>
      <c r="CC6" t="s">
        <v>14419</v>
      </c>
      <c r="CD6" t="s">
        <v>1150</v>
      </c>
      <c r="CE6">
        <v>-1</v>
      </c>
      <c r="CF6" t="s">
        <v>3172</v>
      </c>
      <c r="CG6" t="s">
        <v>490</v>
      </c>
      <c r="CH6" t="s">
        <v>242</v>
      </c>
      <c r="CI6">
        <v>53061857</v>
      </c>
      <c r="CJ6" t="s">
        <v>358</v>
      </c>
      <c r="CK6" t="s">
        <v>245</v>
      </c>
      <c r="CL6" t="s">
        <v>246</v>
      </c>
      <c r="CM6" t="s">
        <v>247</v>
      </c>
      <c r="CN6" t="s">
        <v>359</v>
      </c>
      <c r="CT6" t="s">
        <v>386</v>
      </c>
      <c r="CU6" t="s">
        <v>387</v>
      </c>
      <c r="CW6" t="s">
        <v>446</v>
      </c>
      <c r="CX6" t="s">
        <v>447</v>
      </c>
      <c r="DA6" t="s">
        <v>250</v>
      </c>
      <c r="DB6">
        <v>-1</v>
      </c>
      <c r="DF6" t="s">
        <v>251</v>
      </c>
      <c r="DJ6" t="s">
        <v>252</v>
      </c>
      <c r="DK6" t="s">
        <v>253</v>
      </c>
      <c r="DL6" t="s">
        <v>253</v>
      </c>
      <c r="DN6" t="s">
        <v>390</v>
      </c>
      <c r="DR6" t="s">
        <v>360</v>
      </c>
      <c r="DS6" t="s">
        <v>358</v>
      </c>
      <c r="DT6" t="s">
        <v>347</v>
      </c>
      <c r="DV6">
        <v>1</v>
      </c>
      <c r="DW6" t="s">
        <v>257</v>
      </c>
      <c r="ED6" s="2">
        <v>46143</v>
      </c>
      <c r="EF6">
        <v>20</v>
      </c>
      <c r="EP6" t="s">
        <v>258</v>
      </c>
      <c r="ES6" t="s">
        <v>14335</v>
      </c>
      <c r="FA6" t="s">
        <v>245</v>
      </c>
      <c r="FB6" t="s">
        <v>493</v>
      </c>
      <c r="FD6" t="s">
        <v>493</v>
      </c>
      <c r="FE6" t="s">
        <v>4061</v>
      </c>
      <c r="FF6" t="s">
        <v>4061</v>
      </c>
      <c r="FK6" t="s">
        <v>263</v>
      </c>
      <c r="FL6" t="s">
        <v>14420</v>
      </c>
      <c r="FN6" t="s">
        <v>359</v>
      </c>
      <c r="FO6" t="s">
        <v>366</v>
      </c>
      <c r="FR6">
        <v>113904</v>
      </c>
      <c r="GB6" t="s">
        <v>266</v>
      </c>
      <c r="GC6" t="s">
        <v>387</v>
      </c>
      <c r="GD6">
        <v>25188</v>
      </c>
      <c r="GF6">
        <v>2353</v>
      </c>
      <c r="GG6">
        <v>25422</v>
      </c>
      <c r="GI6">
        <v>87224</v>
      </c>
      <c r="GJ6">
        <v>25427</v>
      </c>
      <c r="GL6">
        <v>24327</v>
      </c>
      <c r="GM6">
        <v>135545</v>
      </c>
      <c r="GS6" t="s">
        <v>267</v>
      </c>
      <c r="GT6" s="2">
        <v>45382</v>
      </c>
      <c r="GU6" t="s">
        <v>268</v>
      </c>
      <c r="GV6" t="s">
        <v>335</v>
      </c>
      <c r="GW6" t="s">
        <v>270</v>
      </c>
      <c r="GX6" t="s">
        <v>272</v>
      </c>
      <c r="GY6" t="s">
        <v>272</v>
      </c>
      <c r="GZ6" t="s">
        <v>344</v>
      </c>
      <c r="HA6" t="s">
        <v>274</v>
      </c>
      <c r="HB6" t="s">
        <v>498</v>
      </c>
      <c r="HC6" t="s">
        <v>3173</v>
      </c>
      <c r="HD6" t="s">
        <v>257</v>
      </c>
      <c r="HE6" t="s">
        <v>230</v>
      </c>
      <c r="HF6" t="s">
        <v>14336</v>
      </c>
      <c r="HG6" t="s">
        <v>345</v>
      </c>
      <c r="HR6" t="s">
        <v>278</v>
      </c>
      <c r="HV6">
        <v>118900</v>
      </c>
      <c r="HW6" t="s">
        <v>279</v>
      </c>
      <c r="HX6" t="s">
        <v>280</v>
      </c>
      <c r="HY6">
        <v>131572</v>
      </c>
      <c r="HZ6">
        <v>17668</v>
      </c>
      <c r="IA6" t="s">
        <v>279</v>
      </c>
      <c r="IB6" t="s">
        <v>281</v>
      </c>
      <c r="ID6" t="s">
        <v>282</v>
      </c>
      <c r="IE6" t="s">
        <v>283</v>
      </c>
      <c r="IF6" t="s">
        <v>283</v>
      </c>
      <c r="IG6" t="s">
        <v>283</v>
      </c>
      <c r="IH6" t="s">
        <v>284</v>
      </c>
      <c r="II6" t="s">
        <v>285</v>
      </c>
      <c r="IJ6" t="s">
        <v>286</v>
      </c>
      <c r="IK6" t="s">
        <v>278</v>
      </c>
      <c r="IL6" t="s">
        <v>371</v>
      </c>
      <c r="IM6" t="s">
        <v>288</v>
      </c>
      <c r="IN6" t="s">
        <v>289</v>
      </c>
      <c r="IP6" t="s">
        <v>290</v>
      </c>
      <c r="IQ6" t="s">
        <v>284</v>
      </c>
      <c r="IS6" t="s">
        <v>291</v>
      </c>
      <c r="IY6" t="s">
        <v>281</v>
      </c>
    </row>
    <row r="7" spans="1:259" x14ac:dyDescent="0.3">
      <c r="A7" s="14">
        <f>DAY(AVANZA[[#This Row],[FechaSeguimiento]])</f>
        <v>1</v>
      </c>
      <c r="B7" s="14">
        <f>MONTH(AVANZA[[#This Row],[FechaSeguimiento]])</f>
        <v>5</v>
      </c>
      <c r="C7"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7" t="str">
        <f>LOWER(IFERROR(VLOOKUP(AVANZA[[#This Row],[ID_Peticion]],CANCELADAS[#All],2,0),""))</f>
        <v/>
      </c>
      <c r="E7" t="str">
        <f>LOWER(IFERROR(VLOOKUP(AVANZA[[#This Row],[ID_Peticion]],CANCELADAS[#All],3,0),""))</f>
        <v/>
      </c>
      <c r="F7" t="str">
        <f>LOWER(IF(AVANZA[[#This Row],[CEDULA CLIENTE]]&lt;&gt;""," CC: " &amp; COUNTIFS(AVANZA[CEDULA CLIENTE],AVANZA[[#This Row],[CEDULA CLIENTE]]),"")&amp; IF(AVANZA[[#This Row],[Direccion]]&lt;&gt;""," DIR: " &amp; COUNTIFS(AVANZA[Direccion],AVANZA[[#This Row],[Direccion]]),""))</f>
        <v xml:space="preserve"> dir: 1</v>
      </c>
      <c r="G7" t="str">
        <f>IFERROR(VLOOKUP(AVANZA[[#This Row],[Cedula_Vendedor_Atis]],PLANTA[[#All],[CEDULA]:[LINEA]],3,0),"No Cruza")</f>
        <v>Marisol Avella</v>
      </c>
      <c r="H7" t="str">
        <f>IFERROR(VLOOKUP(AVANZA[[#This Row],[Cedula_Vendedor_Atis]],PLANTA[[#All],[CEDULA]:[LINEA]],4,0),"No Cruza")</f>
        <v>Fija</v>
      </c>
      <c r="I7" t="str">
        <f>LOWER(IF(AVANZA[[#This Row],[ATRIBUIBLE]]="",AVANZA[[#This Row],[Variable]],AVANZA[[#This Row],[ATRIBUIBLE]]))</f>
        <v>terminada</v>
      </c>
      <c r="J7" s="14">
        <f>IF(AVANZA[[#This Row],[Variable]]=AVANZA[[#Headers],[TERMINADA]],1,0)</f>
        <v>1</v>
      </c>
      <c r="K7" s="14">
        <f>IF(AVANZA[[#This Row],[Variable]]=AVANZA[[#Headers],[ANULADA]],1,0)</f>
        <v>0</v>
      </c>
      <c r="L7" s="14">
        <f>IF(AVANZA[[#This Row],[Variable]]=AVANZA[[#Headers],[PENDIENTE]],1,0)</f>
        <v>0</v>
      </c>
      <c r="M7" s="14">
        <f>IF(AVANZA[[#This Row],[ESTADO AGENDA]]="AGENDADA",1,0)</f>
        <v>0</v>
      </c>
      <c r="N7" s="14">
        <f>IF(AVANZA[[#This Row],[ESTADO AGENDA]]="PENDIENTE DE AGENDAR",1,0)</f>
        <v>0</v>
      </c>
      <c r="O7" s="14">
        <f>IF(AVANZA[[#This Row],[ESTADO AGENDA]]="SUSPENDIDA",1,0)</f>
        <v>0</v>
      </c>
      <c r="P7" t="str" cm="1">
        <f t="array" ref="P7">_xlfn.XLOOKUP(AVANZA[[#This Row],[Num_Agrupacion_Pet_Atis]],Tabla1[[#All],[Numero_de_actuacion]],Tabla1[[#All],[Estado_de_la_orden]],"",0)</f>
        <v/>
      </c>
      <c r="Q7" s="2" t="str" cm="1">
        <f t="array" ref="Q7">_xlfn.XLOOKUP(AVANZA[[#This Row],[Num_Agrupacion_Pet_Atis]],Tabla1[[#All],[Numero_de_actuacion]],Tabla1[[#All],[Fecha_de_la_cita]],"",0)</f>
        <v/>
      </c>
      <c r="R7" t="str" cm="1">
        <f t="array" ref="R7">_xlfn.XLOOKUP(AVANZA[[#This Row],[Num_Agrupacion_Pet_Atis]],Tabla1[[#All],[Numero_de_actuacion]],Tabla1[[#All],[Franja_horaria_de_la_cita]],"",0)</f>
        <v/>
      </c>
      <c r="S7" s="14" t="str">
        <f>IFERROR(DAY(AVANZA[[#This Row],[FECHA AGENDA]]),"")</f>
        <v/>
      </c>
      <c r="T7" s="14" t="str">
        <f>IFERROR(MONTH(AVANZA[[#This Row],[FECHA AGENDA]]),"")</f>
        <v/>
      </c>
      <c r="U7" t="str" cm="1">
        <f t="array" ref="U7">_xlfn.XLOOKUP(AVANZA[[#This Row],[Num_Agrupacion_Pet_Atis]],Tabla1[[#All],[Numero_de_actuacion]],Tabla1[[#All],[Motivo_de_suspension]],"",0)</f>
        <v/>
      </c>
      <c r="V7" s="2" t="str" cm="1">
        <f t="array" ref="V7">_xlfn.XLOOKUP(AVANZA[[#This Row],[Num_Agrupacion_Pet_Atis]],Tabla1[[#All],[Numero_de_actuacion]],Tabla1[[#All],[No_identificacion_cliente]],"",0)</f>
        <v/>
      </c>
      <c r="W7" s="2" t="str" cm="1">
        <f t="array" ref="W7">_xlfn.XLOOKUP(AVANZA[[#This Row],[Num_Agrupacion_Pet_Atis]],Tabla1[[#All],[Numero_de_actuacion]],Tabla1[[#All],[Movil_de_contacto]],"",0)</f>
        <v/>
      </c>
      <c r="X7" s="14">
        <f>IF(OR(AVANZA[[#This Row],[ESTADO LEG]]="Legalizada grabacion",AVANZA[[#This Row],[ESTADO LEG]]="Legalizada aut"),1,0)</f>
        <v>1</v>
      </c>
      <c r="Y7" s="14">
        <f>IF(OR(AVANZA[[#This Row],[ESTADO LEG]]="pdte legalizar",AVANZA[[#This Row],[ESTADO LEG]]="No cruza"),1,0)</f>
        <v>0</v>
      </c>
      <c r="Z7" t="str" cm="1">
        <f t="array" ref="Z7">IF(AVANZA[[#This Row],[Variable]]="Terminada",LOWER(_xlfn.XLOOKUP(AVANZA[[#This Row],[ID_Peticion]],Tabla6[[#All],[NUM_PETICION]],Tabla6[[#All],[ESTADO_LEG]],"NO CRUZA",0)),AVANZA[[#This Row],[Variable]])</f>
        <v>legalizada grabacion</v>
      </c>
      <c r="AA7" cm="1">
        <f t="array" ref="AA7">_xlfn.XLOOKUP(AVANZA[[#This Row],[ID_Peticion]],Tabla6[[#All],[NUM_PETICION]],Tabla6[[#All],[DIF_DIAS]],"",0)</f>
        <v>4</v>
      </c>
      <c r="AB7" s="2" cm="1">
        <f t="array" ref="AB7">IFERROR(_xlfn.XLOOKUP(AVANZA[[#This Row],[ID_Peticion]],Tabla6[[#All],[NUM_PETICION]],Tabla6[[#All],[FEC_LEGAL]],"",0),"")</f>
        <v>46147</v>
      </c>
      <c r="AC7" s="14">
        <f ca="1">IF(AVANZA[[#This Row],[FECHA LEG]]&lt;&gt;0,IFERROR(AVANZA[[#This Row],[FECHA LEG]]-AVANZA[[#This Row],[FechaIniEstadoSubPetAtis]],0),TODAY()-AVANZA[[#This Row],[FechaIniEstadoSubPetAtis]])</f>
        <v>4</v>
      </c>
      <c r="AD7" s="35" t="str">
        <f ca="1">IF(AVANZA[[#This Row],[FINAL Vs LG]]&lt;&gt;0,IF(AVANZA[[#This Row],[FINAL Vs LG]]&lt;7.1,"100%",IF(AND(AVANZA[[#This Row],[FINAL Vs LG]]&gt;7.1,AVANZA[[#This Row],[FINAL Vs LG]]&lt;11.1),"50%","0%")),0)</f>
        <v>100%</v>
      </c>
      <c r="AE7" s="14">
        <f ca="1">VLOOKUP(DAY(TODAY()),BACK!F:G,2,0)</f>
        <v>14</v>
      </c>
      <c r="AF7" s="14">
        <f>BACK!$I$2</f>
        <v>24</v>
      </c>
      <c r="AG7" s="14">
        <f>IF(AVANZA[[#This Row],[Oferta_empaquetada_comisiones]]="SI",1,0)</f>
        <v>1</v>
      </c>
      <c r="AH7" s="36">
        <f>IF(AVANZA[[#This Row],[Variable]]="TERMINADA",IFERROR(VLOOKUP(AVANZA[[#This Row],[SUPERVISOR]],Tabla2[#All],4,0),0),)</f>
        <v>3.5</v>
      </c>
      <c r="AI7" s="14">
        <f>IF(AVANZA[[#This Row],[Producto]]="BA",1,0)</f>
        <v>0</v>
      </c>
      <c r="AJ7" s="14">
        <f>IF(AVANZA[[#This Row],[Producto]]="DUO",1,0)</f>
        <v>0</v>
      </c>
      <c r="AK7" s="14">
        <f>IF(AVANZA[[#This Row],[Producto]]="TRIO",1,0)</f>
        <v>1</v>
      </c>
      <c r="AL7" t="s">
        <v>870</v>
      </c>
      <c r="AM7">
        <v>-1</v>
      </c>
      <c r="AN7">
        <v>-1</v>
      </c>
      <c r="AO7" t="s">
        <v>14421</v>
      </c>
      <c r="AP7" s="1">
        <v>46140.793553240743</v>
      </c>
      <c r="AQ7">
        <v>-1</v>
      </c>
      <c r="AR7" t="s">
        <v>14422</v>
      </c>
      <c r="AS7">
        <v>-1</v>
      </c>
      <c r="AT7">
        <v>-1</v>
      </c>
      <c r="AU7">
        <v>-1</v>
      </c>
      <c r="AV7">
        <v>-1</v>
      </c>
      <c r="AW7">
        <v>-1</v>
      </c>
      <c r="AX7" t="s">
        <v>224</v>
      </c>
      <c r="AY7">
        <v>-1</v>
      </c>
      <c r="AZ7">
        <v>2026</v>
      </c>
      <c r="BA7">
        <v>5</v>
      </c>
      <c r="BB7">
        <v>1</v>
      </c>
      <c r="BC7">
        <v>-1</v>
      </c>
      <c r="BD7" t="s">
        <v>225</v>
      </c>
      <c r="BE7">
        <v>-1</v>
      </c>
      <c r="BF7">
        <v>20001619646227</v>
      </c>
      <c r="BG7" t="s">
        <v>438</v>
      </c>
      <c r="BH7" t="s">
        <v>439</v>
      </c>
      <c r="BI7" t="s">
        <v>14423</v>
      </c>
      <c r="BJ7">
        <v>-1</v>
      </c>
      <c r="BK7">
        <v>-1</v>
      </c>
      <c r="BL7">
        <v>-1</v>
      </c>
      <c r="BM7" t="s">
        <v>229</v>
      </c>
      <c r="BN7" t="s">
        <v>230</v>
      </c>
      <c r="BO7" t="s">
        <v>14424</v>
      </c>
      <c r="BP7" t="s">
        <v>232</v>
      </c>
      <c r="BQ7">
        <v>2026</v>
      </c>
      <c r="BR7">
        <v>4</v>
      </c>
      <c r="BS7">
        <v>28</v>
      </c>
      <c r="BT7" s="1">
        <v>46143.559479166666</v>
      </c>
      <c r="BU7" t="s">
        <v>233</v>
      </c>
      <c r="BV7" s="2">
        <v>46143</v>
      </c>
      <c r="BW7" t="s">
        <v>234</v>
      </c>
      <c r="BX7" s="2">
        <v>46140</v>
      </c>
      <c r="BY7" s="2">
        <v>46143</v>
      </c>
      <c r="BZ7" t="s">
        <v>235</v>
      </c>
      <c r="CA7" t="s">
        <v>297</v>
      </c>
      <c r="CB7" t="s">
        <v>297</v>
      </c>
      <c r="CC7" t="s">
        <v>14425</v>
      </c>
      <c r="CD7" t="s">
        <v>3318</v>
      </c>
      <c r="CE7">
        <v>-1</v>
      </c>
      <c r="CF7" t="s">
        <v>300</v>
      </c>
      <c r="CG7" t="s">
        <v>301</v>
      </c>
      <c r="CH7" t="s">
        <v>242</v>
      </c>
      <c r="CI7">
        <v>1015443152</v>
      </c>
      <c r="CJ7" t="s">
        <v>877</v>
      </c>
      <c r="CK7" t="s">
        <v>245</v>
      </c>
      <c r="CL7" t="s">
        <v>409</v>
      </c>
      <c r="CM7" t="s">
        <v>247</v>
      </c>
      <c r="CN7" t="s">
        <v>410</v>
      </c>
      <c r="CT7" t="s">
        <v>386</v>
      </c>
      <c r="CU7" t="s">
        <v>387</v>
      </c>
      <c r="CW7" t="s">
        <v>446</v>
      </c>
      <c r="CX7" t="s">
        <v>447</v>
      </c>
      <c r="DA7" t="s">
        <v>250</v>
      </c>
      <c r="DB7">
        <v>-1</v>
      </c>
      <c r="DF7" t="s">
        <v>251</v>
      </c>
      <c r="DJ7" t="s">
        <v>252</v>
      </c>
      <c r="DK7" t="s">
        <v>253</v>
      </c>
      <c r="DL7" t="s">
        <v>253</v>
      </c>
      <c r="DN7" t="s">
        <v>390</v>
      </c>
      <c r="DR7" t="s">
        <v>878</v>
      </c>
      <c r="DS7" t="s">
        <v>877</v>
      </c>
      <c r="DT7" t="s">
        <v>870</v>
      </c>
      <c r="DV7">
        <v>1</v>
      </c>
      <c r="DW7" t="s">
        <v>283</v>
      </c>
      <c r="ED7" s="2">
        <v>46143</v>
      </c>
      <c r="EE7" t="s">
        <v>343</v>
      </c>
      <c r="EF7">
        <v>5</v>
      </c>
      <c r="EP7" t="s">
        <v>258</v>
      </c>
      <c r="ES7" t="s">
        <v>3081</v>
      </c>
      <c r="EZ7" t="s">
        <v>14120</v>
      </c>
      <c r="FA7" t="s">
        <v>245</v>
      </c>
      <c r="FB7" t="s">
        <v>308</v>
      </c>
      <c r="FD7" t="s">
        <v>308</v>
      </c>
      <c r="FE7" t="s">
        <v>309</v>
      </c>
      <c r="FF7" t="s">
        <v>309</v>
      </c>
      <c r="FK7" t="s">
        <v>263</v>
      </c>
      <c r="FL7" t="s">
        <v>14426</v>
      </c>
      <c r="FN7" t="s">
        <v>410</v>
      </c>
      <c r="FO7" t="s">
        <v>414</v>
      </c>
      <c r="FR7">
        <v>113904</v>
      </c>
      <c r="GB7" t="s">
        <v>266</v>
      </c>
      <c r="GC7" t="s">
        <v>387</v>
      </c>
      <c r="GD7">
        <v>25188</v>
      </c>
      <c r="GF7">
        <v>2353</v>
      </c>
      <c r="GG7">
        <v>25422</v>
      </c>
      <c r="GI7">
        <v>87224</v>
      </c>
      <c r="GJ7">
        <v>25427</v>
      </c>
      <c r="GL7">
        <v>24327</v>
      </c>
      <c r="GM7">
        <v>135545</v>
      </c>
      <c r="GS7" t="s">
        <v>267</v>
      </c>
      <c r="GT7" s="2">
        <v>45716</v>
      </c>
      <c r="GU7" t="s">
        <v>268</v>
      </c>
      <c r="GW7" t="s">
        <v>270</v>
      </c>
      <c r="GX7" t="s">
        <v>250</v>
      </c>
      <c r="GY7" t="s">
        <v>272</v>
      </c>
      <c r="GZ7" t="s">
        <v>273</v>
      </c>
      <c r="HA7" t="s">
        <v>336</v>
      </c>
      <c r="HC7" t="s">
        <v>283</v>
      </c>
      <c r="HE7" t="s">
        <v>230</v>
      </c>
      <c r="HF7" t="s">
        <v>14331</v>
      </c>
      <c r="HG7" t="s">
        <v>645</v>
      </c>
      <c r="HH7" t="s">
        <v>10694</v>
      </c>
      <c r="HI7" t="s">
        <v>632</v>
      </c>
      <c r="HJ7">
        <v>46145</v>
      </c>
      <c r="HK7" t="s">
        <v>1847</v>
      </c>
      <c r="HL7" t="s">
        <v>1847</v>
      </c>
      <c r="HM7" t="s">
        <v>14427</v>
      </c>
      <c r="HN7" t="s">
        <v>14428</v>
      </c>
      <c r="HO7" t="s">
        <v>14429</v>
      </c>
      <c r="HP7" t="s">
        <v>14430</v>
      </c>
      <c r="HR7" t="s">
        <v>278</v>
      </c>
      <c r="HV7">
        <v>118900</v>
      </c>
      <c r="HW7" t="s">
        <v>279</v>
      </c>
      <c r="HX7" t="s">
        <v>915</v>
      </c>
      <c r="HY7">
        <v>131572</v>
      </c>
      <c r="HZ7">
        <v>17668</v>
      </c>
      <c r="IA7" t="s">
        <v>279</v>
      </c>
      <c r="IB7" t="s">
        <v>281</v>
      </c>
      <c r="IE7" t="s">
        <v>283</v>
      </c>
      <c r="IF7" t="s">
        <v>283</v>
      </c>
      <c r="IG7" t="s">
        <v>283</v>
      </c>
      <c r="IH7" t="s">
        <v>284</v>
      </c>
      <c r="II7" t="s">
        <v>285</v>
      </c>
      <c r="IJ7" t="s">
        <v>286</v>
      </c>
      <c r="IK7" t="s">
        <v>278</v>
      </c>
      <c r="IL7" t="s">
        <v>346</v>
      </c>
      <c r="IM7" t="s">
        <v>288</v>
      </c>
      <c r="IN7" t="s">
        <v>289</v>
      </c>
      <c r="IP7" t="s">
        <v>290</v>
      </c>
      <c r="IQ7" t="s">
        <v>284</v>
      </c>
      <c r="IS7" t="s">
        <v>291</v>
      </c>
      <c r="IT7" t="s">
        <v>287</v>
      </c>
      <c r="IY7" t="s">
        <v>279</v>
      </c>
    </row>
    <row r="8" spans="1:259" x14ac:dyDescent="0.3">
      <c r="A8" s="14">
        <f>DAY(AVANZA[[#This Row],[FechaSeguimiento]])</f>
        <v>1</v>
      </c>
      <c r="B8" s="14">
        <f>MONTH(AVANZA[[#This Row],[FechaSeguimiento]])</f>
        <v>5</v>
      </c>
      <c r="C8"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8" t="str">
        <f>LOWER(IFERROR(VLOOKUP(AVANZA[[#This Row],[ID_Peticion]],CANCELADAS[#All],2,0),""))</f>
        <v>carrusel</v>
      </c>
      <c r="E8" t="str">
        <f>LOWER(IFERROR(VLOOKUP(AVANZA[[#This Row],[ID_Peticion]],CANCELADAS[#All],3,0),""))</f>
        <v>carrusel</v>
      </c>
      <c r="F8" t="str">
        <f>LOWER(IF(AVANZA[[#This Row],[CEDULA CLIENTE]]&lt;&gt;""," CC: " &amp; COUNTIFS(AVANZA[CEDULA CLIENTE],AVANZA[[#This Row],[CEDULA CLIENTE]]),"")&amp; IF(AVANZA[[#This Row],[Direccion]]&lt;&gt;""," DIR: " &amp; COUNTIFS(AVANZA[Direccion],AVANZA[[#This Row],[Direccion]]),""))</f>
        <v xml:space="preserve"> dir: 1</v>
      </c>
      <c r="G8" t="str">
        <f>IFERROR(VLOOKUP(AVANZA[[#This Row],[Cedula_Vendedor_Atis]],PLANTA[[#All],[CEDULA]:[LINEA]],3,0),"No Cruza")</f>
        <v>Marisol Avella</v>
      </c>
      <c r="H8" t="str">
        <f>IFERROR(VLOOKUP(AVANZA[[#This Row],[Cedula_Vendedor_Atis]],PLANTA[[#All],[CEDULA]:[LINEA]],4,0),"No Cruza")</f>
        <v>Fija</v>
      </c>
      <c r="I8" t="str">
        <f>LOWER(IF(AVANZA[[#This Row],[ATRIBUIBLE]]="",AVANZA[[#This Row],[Variable]],AVANZA[[#This Row],[ATRIBUIBLE]]))</f>
        <v>carrusel</v>
      </c>
      <c r="J8" s="14">
        <f>IF(AVANZA[[#This Row],[Variable]]=AVANZA[[#Headers],[TERMINADA]],1,0)</f>
        <v>0</v>
      </c>
      <c r="K8" s="14">
        <f>IF(AVANZA[[#This Row],[Variable]]=AVANZA[[#Headers],[ANULADA]],1,0)</f>
        <v>1</v>
      </c>
      <c r="L8" s="14">
        <f>IF(AVANZA[[#This Row],[Variable]]=AVANZA[[#Headers],[PENDIENTE]],1,0)</f>
        <v>0</v>
      </c>
      <c r="M8" s="14">
        <f>IF(AVANZA[[#This Row],[ESTADO AGENDA]]="AGENDADA",1,0)</f>
        <v>0</v>
      </c>
      <c r="N8" s="14">
        <f>IF(AVANZA[[#This Row],[ESTADO AGENDA]]="PENDIENTE DE AGENDAR",1,0)</f>
        <v>0</v>
      </c>
      <c r="O8" s="14">
        <f>IF(AVANZA[[#This Row],[ESTADO AGENDA]]="SUSPENDIDA",1,0)</f>
        <v>0</v>
      </c>
      <c r="P8" t="str" cm="1">
        <f t="array" ref="P8">_xlfn.XLOOKUP(AVANZA[[#This Row],[Num_Agrupacion_Pet_Atis]],Tabla1[[#All],[Numero_de_actuacion]],Tabla1[[#All],[Estado_de_la_orden]],"",0)</f>
        <v/>
      </c>
      <c r="Q8" s="2" t="str" cm="1">
        <f t="array" ref="Q8">_xlfn.XLOOKUP(AVANZA[[#This Row],[Num_Agrupacion_Pet_Atis]],Tabla1[[#All],[Numero_de_actuacion]],Tabla1[[#All],[Fecha_de_la_cita]],"",0)</f>
        <v/>
      </c>
      <c r="R8" t="str" cm="1">
        <f t="array" ref="R8">_xlfn.XLOOKUP(AVANZA[[#This Row],[Num_Agrupacion_Pet_Atis]],Tabla1[[#All],[Numero_de_actuacion]],Tabla1[[#All],[Franja_horaria_de_la_cita]],"",0)</f>
        <v/>
      </c>
      <c r="S8" s="14" t="str">
        <f>IFERROR(DAY(AVANZA[[#This Row],[FECHA AGENDA]]),"")</f>
        <v/>
      </c>
      <c r="T8" s="14" t="str">
        <f>IFERROR(MONTH(AVANZA[[#This Row],[FECHA AGENDA]]),"")</f>
        <v/>
      </c>
      <c r="U8" t="str" cm="1">
        <f t="array" ref="U8">_xlfn.XLOOKUP(AVANZA[[#This Row],[Num_Agrupacion_Pet_Atis]],Tabla1[[#All],[Numero_de_actuacion]],Tabla1[[#All],[Motivo_de_suspension]],"",0)</f>
        <v/>
      </c>
      <c r="V8" s="2" t="str" cm="1">
        <f t="array" ref="V8">_xlfn.XLOOKUP(AVANZA[[#This Row],[Num_Agrupacion_Pet_Atis]],Tabla1[[#All],[Numero_de_actuacion]],Tabla1[[#All],[No_identificacion_cliente]],"",0)</f>
        <v/>
      </c>
      <c r="W8" s="2" t="str" cm="1">
        <f t="array" ref="W8">_xlfn.XLOOKUP(AVANZA[[#This Row],[Num_Agrupacion_Pet_Atis]],Tabla1[[#All],[Numero_de_actuacion]],Tabla1[[#All],[Movil_de_contacto]],"",0)</f>
        <v/>
      </c>
      <c r="X8" s="14">
        <f>IF(OR(AVANZA[[#This Row],[ESTADO LEG]]="Legalizada grabacion",AVANZA[[#This Row],[ESTADO LEG]]="Legalizada aut"),1,0)</f>
        <v>0</v>
      </c>
      <c r="Y8" s="14">
        <f>IF(OR(AVANZA[[#This Row],[ESTADO LEG]]="pdte legalizar",AVANZA[[#This Row],[ESTADO LEG]]="No cruza"),1,0)</f>
        <v>0</v>
      </c>
      <c r="Z8" t="str" cm="1">
        <f t="array" ref="Z8">IF(AVANZA[[#This Row],[Variable]]="Terminada",LOWER(_xlfn.XLOOKUP(AVANZA[[#This Row],[ID_Peticion]],Tabla6[[#All],[NUM_PETICION]],Tabla6[[#All],[ESTADO_LEG]],"NO CRUZA",0)),AVANZA[[#This Row],[Variable]])</f>
        <v>ANULADA</v>
      </c>
      <c r="AA8" t="str" cm="1">
        <f t="array" ref="AA8">_xlfn.XLOOKUP(AVANZA[[#This Row],[ID_Peticion]],Tabla6[[#All],[NUM_PETICION]],Tabla6[[#All],[DIF_DIAS]],"",0)</f>
        <v/>
      </c>
      <c r="AB8" s="2" t="str" cm="1">
        <f t="array" ref="AB8">IFERROR(_xlfn.XLOOKUP(AVANZA[[#This Row],[ID_Peticion]],Tabla6[[#All],[NUM_PETICION]],Tabla6[[#All],[FEC_LEGAL]],"",0),"")</f>
        <v/>
      </c>
      <c r="AC8" s="14">
        <f ca="1">IF(AVANZA[[#This Row],[FECHA LEG]]&lt;&gt;0,IFERROR(AVANZA[[#This Row],[FECHA LEG]]-AVANZA[[#This Row],[FechaIniEstadoSubPetAtis]],0),TODAY()-AVANZA[[#This Row],[FechaIniEstadoSubPetAtis]])</f>
        <v>0</v>
      </c>
      <c r="AD8" s="35">
        <f ca="1">IF(AVANZA[[#This Row],[FINAL Vs LG]]&lt;&gt;0,IF(AVANZA[[#This Row],[FINAL Vs LG]]&lt;7.1,"100%",IF(AND(AVANZA[[#This Row],[FINAL Vs LG]]&gt;7.1,AVANZA[[#This Row],[FINAL Vs LG]]&lt;11.1),"50%","0%")),0)</f>
        <v>0</v>
      </c>
      <c r="AE8" s="14">
        <f ca="1">VLOOKUP(DAY(TODAY()),BACK!F:G,2,0)</f>
        <v>14</v>
      </c>
      <c r="AF8" s="14">
        <f>BACK!$I$2</f>
        <v>24</v>
      </c>
      <c r="AG8" s="14">
        <f>IF(AVANZA[[#This Row],[Oferta_empaquetada_comisiones]]="SI",1,0)</f>
        <v>0</v>
      </c>
      <c r="AH8" s="36">
        <f>IF(AVANZA[[#This Row],[Variable]]="TERMINADA",IFERROR(VLOOKUP(AVANZA[[#This Row],[SUPERVISOR]],Tabla2[#All],4,0),0),)</f>
        <v>0</v>
      </c>
      <c r="AI8" s="14">
        <f>IF(AVANZA[[#This Row],[Producto]]="BA",1,0)</f>
        <v>0</v>
      </c>
      <c r="AJ8" s="14">
        <f>IF(AVANZA[[#This Row],[Producto]]="DUO",1,0)</f>
        <v>0</v>
      </c>
      <c r="AK8" s="14">
        <f>IF(AVANZA[[#This Row],[Producto]]="TRIO",1,0)</f>
        <v>1</v>
      </c>
      <c r="AL8" t="s">
        <v>347</v>
      </c>
      <c r="AM8">
        <v>-1</v>
      </c>
      <c r="AN8">
        <v>-1</v>
      </c>
      <c r="AO8" t="s">
        <v>14431</v>
      </c>
      <c r="AP8" s="1">
        <v>46142.677581018521</v>
      </c>
      <c r="AQ8">
        <v>-1</v>
      </c>
      <c r="AR8" t="s">
        <v>14432</v>
      </c>
      <c r="AS8">
        <v>-1</v>
      </c>
      <c r="AT8">
        <v>-1</v>
      </c>
      <c r="AU8">
        <v>-1</v>
      </c>
      <c r="AV8">
        <v>-1</v>
      </c>
      <c r="AW8">
        <v>-1</v>
      </c>
      <c r="AX8" t="s">
        <v>224</v>
      </c>
      <c r="AY8">
        <v>-1</v>
      </c>
      <c r="AZ8">
        <v>2026</v>
      </c>
      <c r="BA8">
        <v>5</v>
      </c>
      <c r="BB8">
        <v>1</v>
      </c>
      <c r="BC8">
        <v>-1</v>
      </c>
      <c r="BD8" t="s">
        <v>225</v>
      </c>
      <c r="BE8">
        <v>-1</v>
      </c>
      <c r="BF8">
        <v>20001620825343</v>
      </c>
      <c r="BG8" t="s">
        <v>438</v>
      </c>
      <c r="BH8" t="s">
        <v>439</v>
      </c>
      <c r="BJ8">
        <v>-1</v>
      </c>
      <c r="BK8">
        <v>-1</v>
      </c>
      <c r="BL8">
        <v>-1</v>
      </c>
      <c r="BM8" t="s">
        <v>573</v>
      </c>
      <c r="BN8" t="s">
        <v>230</v>
      </c>
      <c r="BO8" t="s">
        <v>14433</v>
      </c>
      <c r="BP8" t="s">
        <v>380</v>
      </c>
      <c r="BQ8">
        <v>2026</v>
      </c>
      <c r="BR8">
        <v>4</v>
      </c>
      <c r="BS8">
        <v>30</v>
      </c>
      <c r="BT8" s="1">
        <v>46143.414317129631</v>
      </c>
      <c r="BU8" t="s">
        <v>575</v>
      </c>
      <c r="BV8" s="2">
        <v>46143</v>
      </c>
      <c r="BW8" t="s">
        <v>576</v>
      </c>
      <c r="BX8" s="2"/>
      <c r="BY8" s="2"/>
      <c r="CA8" t="s">
        <v>236</v>
      </c>
      <c r="CB8" t="s">
        <v>237</v>
      </c>
      <c r="CC8" t="s">
        <v>14434</v>
      </c>
      <c r="CD8" t="s">
        <v>3263</v>
      </c>
      <c r="CE8">
        <v>-1</v>
      </c>
      <c r="CF8" t="s">
        <v>240</v>
      </c>
      <c r="CG8" t="s">
        <v>241</v>
      </c>
      <c r="CH8" t="s">
        <v>242</v>
      </c>
      <c r="CI8">
        <v>53061857</v>
      </c>
      <c r="CJ8" t="s">
        <v>358</v>
      </c>
      <c r="CK8" t="s">
        <v>245</v>
      </c>
      <c r="CL8" t="s">
        <v>246</v>
      </c>
      <c r="CM8" t="s">
        <v>247</v>
      </c>
      <c r="CN8" t="s">
        <v>359</v>
      </c>
      <c r="CT8" t="s">
        <v>693</v>
      </c>
      <c r="CU8" t="s">
        <v>387</v>
      </c>
      <c r="CW8" t="s">
        <v>446</v>
      </c>
      <c r="CX8" t="s">
        <v>447</v>
      </c>
      <c r="CY8" t="s">
        <v>579</v>
      </c>
      <c r="DA8" t="s">
        <v>250</v>
      </c>
      <c r="DB8">
        <v>-1</v>
      </c>
      <c r="DF8" t="s">
        <v>580</v>
      </c>
      <c r="DJ8" t="s">
        <v>252</v>
      </c>
      <c r="DK8" t="s">
        <v>253</v>
      </c>
      <c r="DL8" t="s">
        <v>253</v>
      </c>
      <c r="DN8" t="s">
        <v>390</v>
      </c>
      <c r="DR8" t="s">
        <v>360</v>
      </c>
      <c r="DS8" t="s">
        <v>358</v>
      </c>
      <c r="DT8" t="s">
        <v>347</v>
      </c>
      <c r="DV8">
        <v>1</v>
      </c>
      <c r="DW8" t="s">
        <v>257</v>
      </c>
      <c r="ED8" s="2">
        <v>46143</v>
      </c>
      <c r="EF8">
        <v>9</v>
      </c>
      <c r="EP8" t="s">
        <v>258</v>
      </c>
      <c r="FA8" t="s">
        <v>245</v>
      </c>
      <c r="FB8" t="s">
        <v>260</v>
      </c>
      <c r="FD8" t="s">
        <v>260</v>
      </c>
      <c r="FE8" t="s">
        <v>261</v>
      </c>
      <c r="FF8" t="s">
        <v>262</v>
      </c>
      <c r="FK8" t="s">
        <v>263</v>
      </c>
      <c r="FN8" t="s">
        <v>359</v>
      </c>
      <c r="FO8" t="s">
        <v>366</v>
      </c>
      <c r="FR8">
        <v>0</v>
      </c>
      <c r="GB8" t="s">
        <v>266</v>
      </c>
      <c r="GM8">
        <v>0</v>
      </c>
      <c r="GS8" t="s">
        <v>267</v>
      </c>
      <c r="GT8" s="2"/>
      <c r="GU8" t="s">
        <v>268</v>
      </c>
      <c r="GV8" t="s">
        <v>269</v>
      </c>
      <c r="GW8" t="s">
        <v>394</v>
      </c>
      <c r="GZ8" t="s">
        <v>395</v>
      </c>
      <c r="HE8" t="s">
        <v>230</v>
      </c>
      <c r="HF8" t="s">
        <v>14273</v>
      </c>
      <c r="HR8" t="s">
        <v>278</v>
      </c>
      <c r="HV8">
        <v>118900</v>
      </c>
      <c r="HW8" t="s">
        <v>279</v>
      </c>
      <c r="HY8">
        <v>0</v>
      </c>
      <c r="HZ8">
        <v>0</v>
      </c>
      <c r="IA8" t="s">
        <v>279</v>
      </c>
      <c r="IB8" t="s">
        <v>281</v>
      </c>
      <c r="IC8" t="s">
        <v>582</v>
      </c>
      <c r="IE8" t="s">
        <v>283</v>
      </c>
      <c r="IF8" t="s">
        <v>283</v>
      </c>
      <c r="IG8" t="s">
        <v>283</v>
      </c>
      <c r="IH8" t="s">
        <v>284</v>
      </c>
      <c r="II8" t="s">
        <v>285</v>
      </c>
      <c r="IJ8" t="s">
        <v>286</v>
      </c>
      <c r="IK8" t="s">
        <v>278</v>
      </c>
      <c r="IL8" t="s">
        <v>371</v>
      </c>
      <c r="IM8" t="s">
        <v>288</v>
      </c>
      <c r="IN8" t="s">
        <v>290</v>
      </c>
      <c r="IP8" t="s">
        <v>290</v>
      </c>
      <c r="IQ8" t="s">
        <v>284</v>
      </c>
      <c r="IS8" t="s">
        <v>291</v>
      </c>
      <c r="IT8" t="s">
        <v>398</v>
      </c>
      <c r="IW8" t="s">
        <v>399</v>
      </c>
      <c r="IY8" t="s">
        <v>281</v>
      </c>
    </row>
    <row r="9" spans="1:259" x14ac:dyDescent="0.3">
      <c r="A9" s="14">
        <f>DAY(AVANZA[[#This Row],[FechaSeguimiento]])</f>
        <v>1</v>
      </c>
      <c r="B9" s="14">
        <f>MONTH(AVANZA[[#This Row],[FechaSeguimiento]])</f>
        <v>5</v>
      </c>
      <c r="C9"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9" t="str">
        <f>LOWER(IFERROR(VLOOKUP(AVANZA[[#This Row],[ID_Peticion]],CANCELADAS[#All],2,0),""))</f>
        <v/>
      </c>
      <c r="E9" t="str">
        <f>LOWER(IFERROR(VLOOKUP(AVANZA[[#This Row],[ID_Peticion]],CANCELADAS[#All],3,0),""))</f>
        <v/>
      </c>
      <c r="F9" t="str">
        <f>LOWER(IF(AVANZA[[#This Row],[CEDULA CLIENTE]]&lt;&gt;""," CC: " &amp; COUNTIFS(AVANZA[CEDULA CLIENTE],AVANZA[[#This Row],[CEDULA CLIENTE]]),"")&amp; IF(AVANZA[[#This Row],[Direccion]]&lt;&gt;""," DIR: " &amp; COUNTIFS(AVANZA[Direccion],AVANZA[[#This Row],[Direccion]]),""))</f>
        <v xml:space="preserve"> dir: 1</v>
      </c>
      <c r="G9" t="str">
        <f>IFERROR(VLOOKUP(AVANZA[[#This Row],[Cedula_Vendedor_Atis]],PLANTA[[#All],[CEDULA]:[LINEA]],3,0),"No Cruza")</f>
        <v>Marisol Avella</v>
      </c>
      <c r="H9" t="str">
        <f>IFERROR(VLOOKUP(AVANZA[[#This Row],[Cedula_Vendedor_Atis]],PLANTA[[#All],[CEDULA]:[LINEA]],4,0),"No Cruza")</f>
        <v>Fija</v>
      </c>
      <c r="I9" t="str">
        <f>LOWER(IF(AVANZA[[#This Row],[ATRIBUIBLE]]="",AVANZA[[#This Row],[Variable]],AVANZA[[#This Row],[ATRIBUIBLE]]))</f>
        <v>terminada</v>
      </c>
      <c r="J9" s="14">
        <f>IF(AVANZA[[#This Row],[Variable]]=AVANZA[[#Headers],[TERMINADA]],1,0)</f>
        <v>1</v>
      </c>
      <c r="K9" s="14">
        <f>IF(AVANZA[[#This Row],[Variable]]=AVANZA[[#Headers],[ANULADA]],1,0)</f>
        <v>0</v>
      </c>
      <c r="L9" s="14">
        <f>IF(AVANZA[[#This Row],[Variable]]=AVANZA[[#Headers],[PENDIENTE]],1,0)</f>
        <v>0</v>
      </c>
      <c r="M9" s="14">
        <f>IF(AVANZA[[#This Row],[ESTADO AGENDA]]="AGENDADA",1,0)</f>
        <v>0</v>
      </c>
      <c r="N9" s="14">
        <f>IF(AVANZA[[#This Row],[ESTADO AGENDA]]="PENDIENTE DE AGENDAR",1,0)</f>
        <v>0</v>
      </c>
      <c r="O9" s="14">
        <f>IF(AVANZA[[#This Row],[ESTADO AGENDA]]="SUSPENDIDA",1,0)</f>
        <v>0</v>
      </c>
      <c r="P9" t="str" cm="1">
        <f t="array" ref="P9">_xlfn.XLOOKUP(AVANZA[[#This Row],[Num_Agrupacion_Pet_Atis]],Tabla1[[#All],[Numero_de_actuacion]],Tabla1[[#All],[Estado_de_la_orden]],"",0)</f>
        <v/>
      </c>
      <c r="Q9" s="2" t="str" cm="1">
        <f t="array" ref="Q9">_xlfn.XLOOKUP(AVANZA[[#This Row],[Num_Agrupacion_Pet_Atis]],Tabla1[[#All],[Numero_de_actuacion]],Tabla1[[#All],[Fecha_de_la_cita]],"",0)</f>
        <v/>
      </c>
      <c r="R9" t="str" cm="1">
        <f t="array" ref="R9">_xlfn.XLOOKUP(AVANZA[[#This Row],[Num_Agrupacion_Pet_Atis]],Tabla1[[#All],[Numero_de_actuacion]],Tabla1[[#All],[Franja_horaria_de_la_cita]],"",0)</f>
        <v/>
      </c>
      <c r="S9" s="14" t="str">
        <f>IFERROR(DAY(AVANZA[[#This Row],[FECHA AGENDA]]),"")</f>
        <v/>
      </c>
      <c r="T9" s="14" t="str">
        <f>IFERROR(MONTH(AVANZA[[#This Row],[FECHA AGENDA]]),"")</f>
        <v/>
      </c>
      <c r="U9" t="str" cm="1">
        <f t="array" ref="U9">_xlfn.XLOOKUP(AVANZA[[#This Row],[Num_Agrupacion_Pet_Atis]],Tabla1[[#All],[Numero_de_actuacion]],Tabla1[[#All],[Motivo_de_suspension]],"",0)</f>
        <v/>
      </c>
      <c r="V9" s="2" t="str" cm="1">
        <f t="array" ref="V9">_xlfn.XLOOKUP(AVANZA[[#This Row],[Num_Agrupacion_Pet_Atis]],Tabla1[[#All],[Numero_de_actuacion]],Tabla1[[#All],[No_identificacion_cliente]],"",0)</f>
        <v/>
      </c>
      <c r="W9" s="2" t="str" cm="1">
        <f t="array" ref="W9">_xlfn.XLOOKUP(AVANZA[[#This Row],[Num_Agrupacion_Pet_Atis]],Tabla1[[#All],[Numero_de_actuacion]],Tabla1[[#All],[Movil_de_contacto]],"",0)</f>
        <v/>
      </c>
      <c r="X9" s="14">
        <f>IF(OR(AVANZA[[#This Row],[ESTADO LEG]]="Legalizada grabacion",AVANZA[[#This Row],[ESTADO LEG]]="Legalizada aut"),1,0)</f>
        <v>1</v>
      </c>
      <c r="Y9" s="14">
        <f>IF(OR(AVANZA[[#This Row],[ESTADO LEG]]="pdte legalizar",AVANZA[[#This Row],[ESTADO LEG]]="No cruza"),1,0)</f>
        <v>0</v>
      </c>
      <c r="Z9" t="str" cm="1">
        <f t="array" ref="Z9">IF(AVANZA[[#This Row],[Variable]]="Terminada",LOWER(_xlfn.XLOOKUP(AVANZA[[#This Row],[ID_Peticion]],Tabla6[[#All],[NUM_PETICION]],Tabla6[[#All],[ESTADO_LEG]],"NO CRUZA",0)),AVANZA[[#This Row],[Variable]])</f>
        <v>legalizada grabacion</v>
      </c>
      <c r="AA9" cm="1">
        <f t="array" ref="AA9">_xlfn.XLOOKUP(AVANZA[[#This Row],[ID_Peticion]],Tabla6[[#All],[NUM_PETICION]],Tabla6[[#All],[DIF_DIAS]],"",0)</f>
        <v>4</v>
      </c>
      <c r="AB9" s="2" cm="1">
        <f t="array" ref="AB9">IFERROR(_xlfn.XLOOKUP(AVANZA[[#This Row],[ID_Peticion]],Tabla6[[#All],[NUM_PETICION]],Tabla6[[#All],[FEC_LEGAL]],"",0),"")</f>
        <v>46147</v>
      </c>
      <c r="AC9" s="14">
        <f ca="1">IF(AVANZA[[#This Row],[FECHA LEG]]&lt;&gt;0,IFERROR(AVANZA[[#This Row],[FECHA LEG]]-AVANZA[[#This Row],[FechaIniEstadoSubPetAtis]],0),TODAY()-AVANZA[[#This Row],[FechaIniEstadoSubPetAtis]])</f>
        <v>4</v>
      </c>
      <c r="AD9" s="35" t="str">
        <f ca="1">IF(AVANZA[[#This Row],[FINAL Vs LG]]&lt;&gt;0,IF(AVANZA[[#This Row],[FINAL Vs LG]]&lt;7.1,"100%",IF(AND(AVANZA[[#This Row],[FINAL Vs LG]]&gt;7.1,AVANZA[[#This Row],[FINAL Vs LG]]&lt;11.1),"50%","0%")),0)</f>
        <v>100%</v>
      </c>
      <c r="AE9" s="14">
        <f ca="1">VLOOKUP(DAY(TODAY()),BACK!F:G,2,0)</f>
        <v>14</v>
      </c>
      <c r="AF9" s="14">
        <f>BACK!$I$2</f>
        <v>24</v>
      </c>
      <c r="AG9" s="14">
        <f>IF(AVANZA[[#This Row],[Oferta_empaquetada_comisiones]]="SI",1,0)</f>
        <v>0</v>
      </c>
      <c r="AH9" s="36">
        <f>IF(AVANZA[[#This Row],[Variable]]="TERMINADA",IFERROR(VLOOKUP(AVANZA[[#This Row],[SUPERVISOR]],Tabla2[#All],4,0),0),)</f>
        <v>3.5</v>
      </c>
      <c r="AI9" s="14">
        <f>IF(AVANZA[[#This Row],[Producto]]="BA",1,0)</f>
        <v>1</v>
      </c>
      <c r="AJ9" s="14">
        <f>IF(AVANZA[[#This Row],[Producto]]="DUO",1,0)</f>
        <v>0</v>
      </c>
      <c r="AK9" s="14">
        <f>IF(AVANZA[[#This Row],[Producto]]="TRIO",1,0)</f>
        <v>0</v>
      </c>
      <c r="AL9" t="s">
        <v>418</v>
      </c>
      <c r="AM9">
        <v>-1</v>
      </c>
      <c r="AN9">
        <v>-1</v>
      </c>
      <c r="AO9" t="s">
        <v>14435</v>
      </c>
      <c r="AP9" s="1">
        <v>46141.786122685182</v>
      </c>
      <c r="AQ9">
        <v>-1</v>
      </c>
      <c r="AR9" t="s">
        <v>14436</v>
      </c>
      <c r="AS9">
        <v>-1</v>
      </c>
      <c r="AT9">
        <v>-1</v>
      </c>
      <c r="AU9">
        <v>-1</v>
      </c>
      <c r="AV9">
        <v>-1</v>
      </c>
      <c r="AW9">
        <v>-1</v>
      </c>
      <c r="AX9" t="s">
        <v>224</v>
      </c>
      <c r="AY9">
        <v>-1</v>
      </c>
      <c r="AZ9">
        <v>2026</v>
      </c>
      <c r="BA9">
        <v>5</v>
      </c>
      <c r="BB9">
        <v>1</v>
      </c>
      <c r="BC9">
        <v>-1</v>
      </c>
      <c r="BD9" t="s">
        <v>225</v>
      </c>
      <c r="BE9">
        <v>-1</v>
      </c>
      <c r="BF9">
        <v>20001620138602</v>
      </c>
      <c r="BG9" t="s">
        <v>319</v>
      </c>
      <c r="BH9" t="s">
        <v>320</v>
      </c>
      <c r="BI9" t="s">
        <v>14437</v>
      </c>
      <c r="BJ9">
        <v>-1</v>
      </c>
      <c r="BK9">
        <v>-1</v>
      </c>
      <c r="BL9">
        <v>-1</v>
      </c>
      <c r="BM9" t="s">
        <v>229</v>
      </c>
      <c r="BN9" t="s">
        <v>230</v>
      </c>
      <c r="BO9" t="s">
        <v>14438</v>
      </c>
      <c r="BP9" t="s">
        <v>380</v>
      </c>
      <c r="BQ9">
        <v>2026</v>
      </c>
      <c r="BR9">
        <v>4</v>
      </c>
      <c r="BS9">
        <v>29</v>
      </c>
      <c r="BT9" s="1">
        <v>46143.537291666667</v>
      </c>
      <c r="BU9" t="s">
        <v>233</v>
      </c>
      <c r="BV9" s="2">
        <v>46143</v>
      </c>
      <c r="BW9" t="s">
        <v>234</v>
      </c>
      <c r="BX9" s="2">
        <v>46141</v>
      </c>
      <c r="BY9" s="2">
        <v>46143</v>
      </c>
      <c r="BZ9" t="s">
        <v>235</v>
      </c>
      <c r="CA9" t="s">
        <v>297</v>
      </c>
      <c r="CB9" t="s">
        <v>297</v>
      </c>
      <c r="CC9" t="s">
        <v>14439</v>
      </c>
      <c r="CD9" t="s">
        <v>3433</v>
      </c>
      <c r="CE9">
        <v>-1</v>
      </c>
      <c r="CF9" t="s">
        <v>300</v>
      </c>
      <c r="CG9" t="s">
        <v>301</v>
      </c>
      <c r="CH9" t="s">
        <v>242</v>
      </c>
      <c r="CI9">
        <v>1022940376</v>
      </c>
      <c r="CJ9" t="s">
        <v>426</v>
      </c>
      <c r="CK9" t="s">
        <v>245</v>
      </c>
      <c r="CL9" t="s">
        <v>409</v>
      </c>
      <c r="CM9" t="s">
        <v>247</v>
      </c>
      <c r="CN9" t="s">
        <v>410</v>
      </c>
      <c r="CT9" t="s">
        <v>853</v>
      </c>
      <c r="CU9" t="s">
        <v>225</v>
      </c>
      <c r="CW9" t="s">
        <v>319</v>
      </c>
      <c r="CX9" t="s">
        <v>320</v>
      </c>
      <c r="DA9" t="s">
        <v>250</v>
      </c>
      <c r="DB9">
        <v>-1</v>
      </c>
      <c r="DF9" t="s">
        <v>251</v>
      </c>
      <c r="DJ9" t="s">
        <v>252</v>
      </c>
      <c r="DK9" t="s">
        <v>253</v>
      </c>
      <c r="DL9" t="s">
        <v>254</v>
      </c>
      <c r="DN9" t="s">
        <v>255</v>
      </c>
      <c r="DR9" t="s">
        <v>427</v>
      </c>
      <c r="DS9" t="s">
        <v>426</v>
      </c>
      <c r="DT9" t="s">
        <v>425</v>
      </c>
      <c r="DV9">
        <v>1</v>
      </c>
      <c r="DW9" t="s">
        <v>283</v>
      </c>
      <c r="ED9" s="2">
        <v>46143</v>
      </c>
      <c r="EE9" t="s">
        <v>306</v>
      </c>
      <c r="EF9">
        <v>5</v>
      </c>
      <c r="EP9" t="s">
        <v>258</v>
      </c>
      <c r="ES9" t="s">
        <v>2897</v>
      </c>
      <c r="EZ9" t="s">
        <v>14205</v>
      </c>
      <c r="FA9" t="s">
        <v>245</v>
      </c>
      <c r="FB9" t="s">
        <v>308</v>
      </c>
      <c r="FD9" t="s">
        <v>308</v>
      </c>
      <c r="FE9" t="s">
        <v>309</v>
      </c>
      <c r="FF9" t="s">
        <v>309</v>
      </c>
      <c r="FK9" t="s">
        <v>263</v>
      </c>
      <c r="FL9" t="s">
        <v>14440</v>
      </c>
      <c r="FN9" t="s">
        <v>410</v>
      </c>
      <c r="FO9" t="s">
        <v>414</v>
      </c>
      <c r="FR9">
        <v>79824</v>
      </c>
      <c r="GB9" t="s">
        <v>266</v>
      </c>
      <c r="GC9" t="s">
        <v>225</v>
      </c>
      <c r="GD9">
        <v>0</v>
      </c>
      <c r="GF9">
        <v>0</v>
      </c>
      <c r="GG9">
        <v>25423</v>
      </c>
      <c r="GI9">
        <v>79824</v>
      </c>
      <c r="GJ9">
        <v>0</v>
      </c>
      <c r="GL9">
        <v>0</v>
      </c>
      <c r="GM9">
        <v>94990</v>
      </c>
      <c r="GS9" t="s">
        <v>267</v>
      </c>
      <c r="GT9" s="2">
        <v>44012</v>
      </c>
      <c r="GU9" t="s">
        <v>268</v>
      </c>
      <c r="GV9" t="s">
        <v>269</v>
      </c>
      <c r="GW9" t="s">
        <v>394</v>
      </c>
      <c r="GZ9" t="s">
        <v>395</v>
      </c>
      <c r="HA9" t="s">
        <v>1688</v>
      </c>
      <c r="HC9" t="s">
        <v>1689</v>
      </c>
      <c r="HE9" t="s">
        <v>230</v>
      </c>
      <c r="HF9" t="s">
        <v>14122</v>
      </c>
      <c r="HR9" t="s">
        <v>278</v>
      </c>
      <c r="HV9">
        <v>94990</v>
      </c>
      <c r="HW9" t="s">
        <v>281</v>
      </c>
      <c r="HY9">
        <v>0</v>
      </c>
      <c r="HZ9">
        <v>0</v>
      </c>
      <c r="IA9" t="s">
        <v>281</v>
      </c>
      <c r="IB9" t="s">
        <v>281</v>
      </c>
      <c r="IE9" t="s">
        <v>283</v>
      </c>
      <c r="IF9" t="s">
        <v>283</v>
      </c>
      <c r="IG9" t="s">
        <v>283</v>
      </c>
      <c r="IH9" t="s">
        <v>284</v>
      </c>
      <c r="II9" t="s">
        <v>285</v>
      </c>
      <c r="IJ9" t="s">
        <v>286</v>
      </c>
      <c r="IK9" t="s">
        <v>278</v>
      </c>
      <c r="IL9" t="s">
        <v>346</v>
      </c>
      <c r="IM9" t="s">
        <v>288</v>
      </c>
      <c r="IN9" t="s">
        <v>289</v>
      </c>
      <c r="IP9" t="s">
        <v>290</v>
      </c>
      <c r="IQ9" t="s">
        <v>284</v>
      </c>
      <c r="IS9" t="s">
        <v>291</v>
      </c>
      <c r="IT9" t="s">
        <v>453</v>
      </c>
      <c r="IU9" t="s">
        <v>514</v>
      </c>
      <c r="IV9" t="s">
        <v>434</v>
      </c>
      <c r="IW9" t="s">
        <v>318</v>
      </c>
      <c r="IY9" t="s">
        <v>281</v>
      </c>
    </row>
    <row r="10" spans="1:259" x14ac:dyDescent="0.3">
      <c r="A10" s="14">
        <f>DAY(AVANZA[[#This Row],[FechaSeguimiento]])</f>
        <v>1</v>
      </c>
      <c r="B10" s="14">
        <f>MONTH(AVANZA[[#This Row],[FechaSeguimiento]])</f>
        <v>5</v>
      </c>
      <c r="C10"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10" t="str">
        <f>LOWER(IFERROR(VLOOKUP(AVANZA[[#This Row],[ID_Peticion]],CANCELADAS[#All],2,0),""))</f>
        <v/>
      </c>
      <c r="E10" t="str">
        <f>LOWER(IFERROR(VLOOKUP(AVANZA[[#This Row],[ID_Peticion]],CANCELADAS[#All],3,0),""))</f>
        <v/>
      </c>
      <c r="F10" t="str">
        <f>LOWER(IF(AVANZA[[#This Row],[CEDULA CLIENTE]]&lt;&gt;""," CC: " &amp; COUNTIFS(AVANZA[CEDULA CLIENTE],AVANZA[[#This Row],[CEDULA CLIENTE]]),"")&amp; IF(AVANZA[[#This Row],[Direccion]]&lt;&gt;""," DIR: " &amp; COUNTIFS(AVANZA[Direccion],AVANZA[[#This Row],[Direccion]]),""))</f>
        <v xml:space="preserve"> dir: 1</v>
      </c>
      <c r="G10" t="str">
        <f>IFERROR(VLOOKUP(AVANZA[[#This Row],[Cedula_Vendedor_Atis]],PLANTA[[#All],[CEDULA]:[LINEA]],3,0),"No Cruza")</f>
        <v>Marisol Avella</v>
      </c>
      <c r="H10" t="str">
        <f>IFERROR(VLOOKUP(AVANZA[[#This Row],[Cedula_Vendedor_Atis]],PLANTA[[#All],[CEDULA]:[LINEA]],4,0),"No Cruza")</f>
        <v>Fija</v>
      </c>
      <c r="I10" t="str">
        <f>LOWER(IF(AVANZA[[#This Row],[ATRIBUIBLE]]="",AVANZA[[#This Row],[Variable]],AVANZA[[#This Row],[ATRIBUIBLE]]))</f>
        <v>terminada</v>
      </c>
      <c r="J10" s="14">
        <f>IF(AVANZA[[#This Row],[Variable]]=AVANZA[[#Headers],[TERMINADA]],1,0)</f>
        <v>1</v>
      </c>
      <c r="K10" s="14">
        <f>IF(AVANZA[[#This Row],[Variable]]=AVANZA[[#Headers],[ANULADA]],1,0)</f>
        <v>0</v>
      </c>
      <c r="L10" s="14">
        <f>IF(AVANZA[[#This Row],[Variable]]=AVANZA[[#Headers],[PENDIENTE]],1,0)</f>
        <v>0</v>
      </c>
      <c r="M10" s="14">
        <f>IF(AVANZA[[#This Row],[ESTADO AGENDA]]="AGENDADA",1,0)</f>
        <v>0</v>
      </c>
      <c r="N10" s="14">
        <f>IF(AVANZA[[#This Row],[ESTADO AGENDA]]="PENDIENTE DE AGENDAR",1,0)</f>
        <v>0</v>
      </c>
      <c r="O10" s="14">
        <f>IF(AVANZA[[#This Row],[ESTADO AGENDA]]="SUSPENDIDA",1,0)</f>
        <v>0</v>
      </c>
      <c r="P10" t="str" cm="1">
        <f t="array" ref="P10">_xlfn.XLOOKUP(AVANZA[[#This Row],[Num_Agrupacion_Pet_Atis]],Tabla1[[#All],[Numero_de_actuacion]],Tabla1[[#All],[Estado_de_la_orden]],"",0)</f>
        <v/>
      </c>
      <c r="Q10" s="2" t="str" cm="1">
        <f t="array" ref="Q10">_xlfn.XLOOKUP(AVANZA[[#This Row],[Num_Agrupacion_Pet_Atis]],Tabla1[[#All],[Numero_de_actuacion]],Tabla1[[#All],[Fecha_de_la_cita]],"",0)</f>
        <v/>
      </c>
      <c r="R10" t="str" cm="1">
        <f t="array" ref="R10">_xlfn.XLOOKUP(AVANZA[[#This Row],[Num_Agrupacion_Pet_Atis]],Tabla1[[#All],[Numero_de_actuacion]],Tabla1[[#All],[Franja_horaria_de_la_cita]],"",0)</f>
        <v/>
      </c>
      <c r="S10" s="14" t="str">
        <f>IFERROR(DAY(AVANZA[[#This Row],[FECHA AGENDA]]),"")</f>
        <v/>
      </c>
      <c r="T10" s="14" t="str">
        <f>IFERROR(MONTH(AVANZA[[#This Row],[FECHA AGENDA]]),"")</f>
        <v/>
      </c>
      <c r="U10" t="str" cm="1">
        <f t="array" ref="U10">_xlfn.XLOOKUP(AVANZA[[#This Row],[Num_Agrupacion_Pet_Atis]],Tabla1[[#All],[Numero_de_actuacion]],Tabla1[[#All],[Motivo_de_suspension]],"",0)</f>
        <v/>
      </c>
      <c r="V10" s="2" t="str" cm="1">
        <f t="array" ref="V10">_xlfn.XLOOKUP(AVANZA[[#This Row],[Num_Agrupacion_Pet_Atis]],Tabla1[[#All],[Numero_de_actuacion]],Tabla1[[#All],[No_identificacion_cliente]],"",0)</f>
        <v/>
      </c>
      <c r="W10" s="2" t="str" cm="1">
        <f t="array" ref="W10">_xlfn.XLOOKUP(AVANZA[[#This Row],[Num_Agrupacion_Pet_Atis]],Tabla1[[#All],[Numero_de_actuacion]],Tabla1[[#All],[Movil_de_contacto]],"",0)</f>
        <v/>
      </c>
      <c r="X10" s="14">
        <f>IF(OR(AVANZA[[#This Row],[ESTADO LEG]]="Legalizada grabacion",AVANZA[[#This Row],[ESTADO LEG]]="Legalizada aut"),1,0)</f>
        <v>1</v>
      </c>
      <c r="Y10" s="14">
        <f>IF(OR(AVANZA[[#This Row],[ESTADO LEG]]="pdte legalizar",AVANZA[[#This Row],[ESTADO LEG]]="No cruza"),1,0)</f>
        <v>0</v>
      </c>
      <c r="Z10" t="str" cm="1">
        <f t="array" ref="Z10">IF(AVANZA[[#This Row],[Variable]]="Terminada",LOWER(_xlfn.XLOOKUP(AVANZA[[#This Row],[ID_Peticion]],Tabla6[[#All],[NUM_PETICION]],Tabla6[[#All],[ESTADO_LEG]],"NO CRUZA",0)),AVANZA[[#This Row],[Variable]])</f>
        <v>legalizada grabacion</v>
      </c>
      <c r="AA10" cm="1">
        <f t="array" ref="AA10">_xlfn.XLOOKUP(AVANZA[[#This Row],[ID_Peticion]],Tabla6[[#All],[NUM_PETICION]],Tabla6[[#All],[DIF_DIAS]],"",0)</f>
        <v>4</v>
      </c>
      <c r="AB10" s="2" cm="1">
        <f t="array" ref="AB10">IFERROR(_xlfn.XLOOKUP(AVANZA[[#This Row],[ID_Peticion]],Tabla6[[#All],[NUM_PETICION]],Tabla6[[#All],[FEC_LEGAL]],"",0),"")</f>
        <v>46147</v>
      </c>
      <c r="AC10" s="14">
        <f ca="1">IF(AVANZA[[#This Row],[FECHA LEG]]&lt;&gt;0,IFERROR(AVANZA[[#This Row],[FECHA LEG]]-AVANZA[[#This Row],[FechaIniEstadoSubPetAtis]],0),TODAY()-AVANZA[[#This Row],[FechaIniEstadoSubPetAtis]])</f>
        <v>4</v>
      </c>
      <c r="AD10" s="35" t="str">
        <f ca="1">IF(AVANZA[[#This Row],[FINAL Vs LG]]&lt;&gt;0,IF(AVANZA[[#This Row],[FINAL Vs LG]]&lt;7.1,"100%",IF(AND(AVANZA[[#This Row],[FINAL Vs LG]]&gt;7.1,AVANZA[[#This Row],[FINAL Vs LG]]&lt;11.1),"50%","0%")),0)</f>
        <v>100%</v>
      </c>
      <c r="AE10" s="14">
        <f ca="1">VLOOKUP(DAY(TODAY()),BACK!F:G,2,0)</f>
        <v>14</v>
      </c>
      <c r="AF10" s="14">
        <f>BACK!$I$2</f>
        <v>24</v>
      </c>
      <c r="AG10" s="14">
        <f>IF(AVANZA[[#This Row],[Oferta_empaquetada_comisiones]]="SI",1,0)</f>
        <v>0</v>
      </c>
      <c r="AH10" s="36">
        <f>IF(AVANZA[[#This Row],[Variable]]="TERMINADA",IFERROR(VLOOKUP(AVANZA[[#This Row],[SUPERVISOR]],Tabla2[#All],4,0),0),)</f>
        <v>3.5</v>
      </c>
      <c r="AI10" s="14">
        <f>IF(AVANZA[[#This Row],[Producto]]="BA",1,0)</f>
        <v>0</v>
      </c>
      <c r="AJ10" s="14">
        <f>IF(AVANZA[[#This Row],[Producto]]="DUO",1,0)</f>
        <v>0</v>
      </c>
      <c r="AK10" s="14">
        <f>IF(AVANZA[[#This Row],[Producto]]="TRIO",1,0)</f>
        <v>1</v>
      </c>
      <c r="AL10" t="s">
        <v>347</v>
      </c>
      <c r="AM10">
        <v>-1</v>
      </c>
      <c r="AN10">
        <v>-1</v>
      </c>
      <c r="AO10" t="s">
        <v>14441</v>
      </c>
      <c r="AP10" s="1">
        <v>46141.68277777778</v>
      </c>
      <c r="AQ10">
        <v>-1</v>
      </c>
      <c r="AR10" t="s">
        <v>14442</v>
      </c>
      <c r="AS10">
        <v>-1</v>
      </c>
      <c r="AT10">
        <v>-1</v>
      </c>
      <c r="AU10">
        <v>-1</v>
      </c>
      <c r="AV10">
        <v>-1</v>
      </c>
      <c r="AW10">
        <v>-1</v>
      </c>
      <c r="AX10" t="s">
        <v>224</v>
      </c>
      <c r="AY10">
        <v>-1</v>
      </c>
      <c r="AZ10">
        <v>2026</v>
      </c>
      <c r="BA10">
        <v>5</v>
      </c>
      <c r="BB10">
        <v>1</v>
      </c>
      <c r="BC10">
        <v>-1</v>
      </c>
      <c r="BD10" t="s">
        <v>225</v>
      </c>
      <c r="BE10">
        <v>-1</v>
      </c>
      <c r="BF10">
        <v>20001620119110</v>
      </c>
      <c r="BG10" t="s">
        <v>376</v>
      </c>
      <c r="BH10" t="s">
        <v>377</v>
      </c>
      <c r="BI10" t="s">
        <v>14443</v>
      </c>
      <c r="BJ10">
        <v>-1</v>
      </c>
      <c r="BK10">
        <v>-1</v>
      </c>
      <c r="BL10">
        <v>-1</v>
      </c>
      <c r="BM10" t="s">
        <v>229</v>
      </c>
      <c r="BN10" t="s">
        <v>230</v>
      </c>
      <c r="BO10" t="s">
        <v>14444</v>
      </c>
      <c r="BP10" t="s">
        <v>380</v>
      </c>
      <c r="BQ10">
        <v>2026</v>
      </c>
      <c r="BR10">
        <v>4</v>
      </c>
      <c r="BS10">
        <v>29</v>
      </c>
      <c r="BT10" s="1">
        <v>46143.529641203706</v>
      </c>
      <c r="BU10" t="s">
        <v>233</v>
      </c>
      <c r="BV10" s="2">
        <v>46143</v>
      </c>
      <c r="BW10" t="s">
        <v>234</v>
      </c>
      <c r="BX10" s="2">
        <v>46142</v>
      </c>
      <c r="BY10" s="2">
        <v>46143</v>
      </c>
      <c r="BZ10" t="s">
        <v>235</v>
      </c>
      <c r="CA10" t="s">
        <v>297</v>
      </c>
      <c r="CB10" t="s">
        <v>297</v>
      </c>
      <c r="CC10" t="s">
        <v>14445</v>
      </c>
      <c r="CD10" t="s">
        <v>2429</v>
      </c>
      <c r="CE10">
        <v>-1</v>
      </c>
      <c r="CF10" t="s">
        <v>300</v>
      </c>
      <c r="CG10" t="s">
        <v>301</v>
      </c>
      <c r="CH10" t="s">
        <v>242</v>
      </c>
      <c r="CI10">
        <v>53061857</v>
      </c>
      <c r="CJ10" t="s">
        <v>358</v>
      </c>
      <c r="CK10" t="s">
        <v>245</v>
      </c>
      <c r="CL10" t="s">
        <v>246</v>
      </c>
      <c r="CM10" t="s">
        <v>247</v>
      </c>
      <c r="CN10" t="s">
        <v>359</v>
      </c>
      <c r="CT10" t="s">
        <v>853</v>
      </c>
      <c r="CU10" t="s">
        <v>387</v>
      </c>
      <c r="CW10" t="s">
        <v>388</v>
      </c>
      <c r="CX10" t="s">
        <v>389</v>
      </c>
      <c r="DA10" t="s">
        <v>250</v>
      </c>
      <c r="DB10">
        <v>-1</v>
      </c>
      <c r="DF10" t="s">
        <v>251</v>
      </c>
      <c r="DJ10" t="s">
        <v>252</v>
      </c>
      <c r="DK10" t="s">
        <v>253</v>
      </c>
      <c r="DL10" t="s">
        <v>253</v>
      </c>
      <c r="DN10" t="s">
        <v>390</v>
      </c>
      <c r="DR10" t="s">
        <v>360</v>
      </c>
      <c r="DS10" t="s">
        <v>358</v>
      </c>
      <c r="DT10" t="s">
        <v>347</v>
      </c>
      <c r="DV10">
        <v>1</v>
      </c>
      <c r="DW10" t="s">
        <v>283</v>
      </c>
      <c r="ED10" s="2">
        <v>46143</v>
      </c>
      <c r="EE10" t="s">
        <v>306</v>
      </c>
      <c r="EF10">
        <v>5</v>
      </c>
      <c r="EP10" t="s">
        <v>258</v>
      </c>
      <c r="ES10" t="s">
        <v>249</v>
      </c>
      <c r="EZ10" t="s">
        <v>14219</v>
      </c>
      <c r="FA10" t="s">
        <v>245</v>
      </c>
      <c r="FB10" t="s">
        <v>308</v>
      </c>
      <c r="FD10" t="s">
        <v>308</v>
      </c>
      <c r="FE10" t="s">
        <v>309</v>
      </c>
      <c r="FF10" t="s">
        <v>309</v>
      </c>
      <c r="FK10" t="s">
        <v>263</v>
      </c>
      <c r="FL10" t="s">
        <v>14446</v>
      </c>
      <c r="FN10" t="s">
        <v>359</v>
      </c>
      <c r="FO10" t="s">
        <v>366</v>
      </c>
      <c r="FR10">
        <v>110915</v>
      </c>
      <c r="GB10" t="s">
        <v>266</v>
      </c>
      <c r="GC10" t="s">
        <v>387</v>
      </c>
      <c r="GD10">
        <v>25016</v>
      </c>
      <c r="GF10">
        <v>2353</v>
      </c>
      <c r="GG10">
        <v>25424</v>
      </c>
      <c r="GI10">
        <v>84235</v>
      </c>
      <c r="GJ10">
        <v>25242</v>
      </c>
      <c r="GL10">
        <v>24327</v>
      </c>
      <c r="GM10">
        <v>131988</v>
      </c>
      <c r="GS10" t="s">
        <v>267</v>
      </c>
      <c r="GT10" s="2">
        <v>43982</v>
      </c>
      <c r="GU10" t="s">
        <v>268</v>
      </c>
      <c r="GV10" t="s">
        <v>269</v>
      </c>
      <c r="GW10" t="s">
        <v>394</v>
      </c>
      <c r="GZ10" t="s">
        <v>395</v>
      </c>
      <c r="HA10" t="s">
        <v>1688</v>
      </c>
      <c r="HC10" t="s">
        <v>1689</v>
      </c>
      <c r="HE10" t="s">
        <v>230</v>
      </c>
      <c r="HF10" t="s">
        <v>14447</v>
      </c>
      <c r="HR10" t="s">
        <v>278</v>
      </c>
      <c r="HV10">
        <v>131990</v>
      </c>
      <c r="HW10" t="s">
        <v>281</v>
      </c>
      <c r="HY10">
        <v>0</v>
      </c>
      <c r="HZ10">
        <v>0</v>
      </c>
      <c r="IA10" t="s">
        <v>279</v>
      </c>
      <c r="IB10" t="s">
        <v>281</v>
      </c>
      <c r="IE10" t="s">
        <v>283</v>
      </c>
      <c r="IF10" t="s">
        <v>283</v>
      </c>
      <c r="IG10" t="s">
        <v>283</v>
      </c>
      <c r="IH10" t="s">
        <v>284</v>
      </c>
      <c r="II10" t="s">
        <v>285</v>
      </c>
      <c r="IJ10" t="s">
        <v>286</v>
      </c>
      <c r="IK10" t="s">
        <v>278</v>
      </c>
      <c r="IL10" t="s">
        <v>371</v>
      </c>
      <c r="IM10" t="s">
        <v>288</v>
      </c>
      <c r="IN10" t="s">
        <v>289</v>
      </c>
      <c r="IP10" t="s">
        <v>290</v>
      </c>
      <c r="IQ10" t="s">
        <v>284</v>
      </c>
      <c r="IS10" t="s">
        <v>291</v>
      </c>
      <c r="IT10" t="s">
        <v>453</v>
      </c>
      <c r="IU10" t="s">
        <v>454</v>
      </c>
      <c r="IV10" t="s">
        <v>434</v>
      </c>
      <c r="IW10" t="s">
        <v>318</v>
      </c>
      <c r="IY10" t="s">
        <v>281</v>
      </c>
    </row>
    <row r="11" spans="1:259" x14ac:dyDescent="0.3">
      <c r="A11" s="14">
        <f>DAY(AVANZA[[#This Row],[FechaSeguimiento]])</f>
        <v>1</v>
      </c>
      <c r="B11" s="14">
        <f>MONTH(AVANZA[[#This Row],[FechaSeguimiento]])</f>
        <v>5</v>
      </c>
      <c r="C11"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11" t="str">
        <f>LOWER(IFERROR(VLOOKUP(AVANZA[[#This Row],[ID_Peticion]],CANCELADAS[#All],2,0),""))</f>
        <v/>
      </c>
      <c r="E11" t="str">
        <f>LOWER(IFERROR(VLOOKUP(AVANZA[[#This Row],[ID_Peticion]],CANCELADAS[#All],3,0),""))</f>
        <v/>
      </c>
      <c r="F11" t="str">
        <f>LOWER(IF(AVANZA[[#This Row],[CEDULA CLIENTE]]&lt;&gt;""," CC: " &amp; COUNTIFS(AVANZA[CEDULA CLIENTE],AVANZA[[#This Row],[CEDULA CLIENTE]]),"")&amp; IF(AVANZA[[#This Row],[Direccion]]&lt;&gt;""," DIR: " &amp; COUNTIFS(AVANZA[Direccion],AVANZA[[#This Row],[Direccion]]),""))</f>
        <v xml:space="preserve"> dir: 1</v>
      </c>
      <c r="G11" t="str">
        <f>IFERROR(VLOOKUP(AVANZA[[#This Row],[Cedula_Vendedor_Atis]],PLANTA[[#All],[CEDULA]:[LINEA]],3,0),"No Cruza")</f>
        <v>Marisol Avella</v>
      </c>
      <c r="H11" t="str">
        <f>IFERROR(VLOOKUP(AVANZA[[#This Row],[Cedula_Vendedor_Atis]],PLANTA[[#All],[CEDULA]:[LINEA]],4,0),"No Cruza")</f>
        <v>Fija</v>
      </c>
      <c r="I11" t="str">
        <f>LOWER(IF(AVANZA[[#This Row],[ATRIBUIBLE]]="",AVANZA[[#This Row],[Variable]],AVANZA[[#This Row],[ATRIBUIBLE]]))</f>
        <v>terminada</v>
      </c>
      <c r="J11" s="14">
        <f>IF(AVANZA[[#This Row],[Variable]]=AVANZA[[#Headers],[TERMINADA]],1,0)</f>
        <v>1</v>
      </c>
      <c r="K11" s="14">
        <f>IF(AVANZA[[#This Row],[Variable]]=AVANZA[[#Headers],[ANULADA]],1,0)</f>
        <v>0</v>
      </c>
      <c r="L11" s="14">
        <f>IF(AVANZA[[#This Row],[Variable]]=AVANZA[[#Headers],[PENDIENTE]],1,0)</f>
        <v>0</v>
      </c>
      <c r="M11" s="14">
        <f>IF(AVANZA[[#This Row],[ESTADO AGENDA]]="AGENDADA",1,0)</f>
        <v>0</v>
      </c>
      <c r="N11" s="14">
        <f>IF(AVANZA[[#This Row],[ESTADO AGENDA]]="PENDIENTE DE AGENDAR",1,0)</f>
        <v>0</v>
      </c>
      <c r="O11" s="14">
        <f>IF(AVANZA[[#This Row],[ESTADO AGENDA]]="SUSPENDIDA",1,0)</f>
        <v>0</v>
      </c>
      <c r="P11" t="str" cm="1">
        <f t="array" ref="P11">_xlfn.XLOOKUP(AVANZA[[#This Row],[Num_Agrupacion_Pet_Atis]],Tabla1[[#All],[Numero_de_actuacion]],Tabla1[[#All],[Estado_de_la_orden]],"",0)</f>
        <v/>
      </c>
      <c r="Q11" s="2" t="str" cm="1">
        <f t="array" ref="Q11">_xlfn.XLOOKUP(AVANZA[[#This Row],[Num_Agrupacion_Pet_Atis]],Tabla1[[#All],[Numero_de_actuacion]],Tabla1[[#All],[Fecha_de_la_cita]],"",0)</f>
        <v/>
      </c>
      <c r="R11" t="str" cm="1">
        <f t="array" ref="R11">_xlfn.XLOOKUP(AVANZA[[#This Row],[Num_Agrupacion_Pet_Atis]],Tabla1[[#All],[Numero_de_actuacion]],Tabla1[[#All],[Franja_horaria_de_la_cita]],"",0)</f>
        <v/>
      </c>
      <c r="S11" s="14" t="str">
        <f>IFERROR(DAY(AVANZA[[#This Row],[FECHA AGENDA]]),"")</f>
        <v/>
      </c>
      <c r="T11" s="14" t="str">
        <f>IFERROR(MONTH(AVANZA[[#This Row],[FECHA AGENDA]]),"")</f>
        <v/>
      </c>
      <c r="U11" t="str" cm="1">
        <f t="array" ref="U11">_xlfn.XLOOKUP(AVANZA[[#This Row],[Num_Agrupacion_Pet_Atis]],Tabla1[[#All],[Numero_de_actuacion]],Tabla1[[#All],[Motivo_de_suspension]],"",0)</f>
        <v/>
      </c>
      <c r="V11" s="2" t="str" cm="1">
        <f t="array" ref="V11">_xlfn.XLOOKUP(AVANZA[[#This Row],[Num_Agrupacion_Pet_Atis]],Tabla1[[#All],[Numero_de_actuacion]],Tabla1[[#All],[No_identificacion_cliente]],"",0)</f>
        <v/>
      </c>
      <c r="W11" s="2" t="str" cm="1">
        <f t="array" ref="W11">_xlfn.XLOOKUP(AVANZA[[#This Row],[Num_Agrupacion_Pet_Atis]],Tabla1[[#All],[Numero_de_actuacion]],Tabla1[[#All],[Movil_de_contacto]],"",0)</f>
        <v/>
      </c>
      <c r="X11" s="14">
        <f>IF(OR(AVANZA[[#This Row],[ESTADO LEG]]="Legalizada grabacion",AVANZA[[#This Row],[ESTADO LEG]]="Legalizada aut"),1,0)</f>
        <v>1</v>
      </c>
      <c r="Y11" s="14">
        <f>IF(OR(AVANZA[[#This Row],[ESTADO LEG]]="pdte legalizar",AVANZA[[#This Row],[ESTADO LEG]]="No cruza"),1,0)</f>
        <v>0</v>
      </c>
      <c r="Z11" t="str" cm="1">
        <f t="array" ref="Z11">IF(AVANZA[[#This Row],[Variable]]="Terminada",LOWER(_xlfn.XLOOKUP(AVANZA[[#This Row],[ID_Peticion]],Tabla6[[#All],[NUM_PETICION]],Tabla6[[#All],[ESTADO_LEG]],"NO CRUZA",0)),AVANZA[[#This Row],[Variable]])</f>
        <v>legalizada grabacion</v>
      </c>
      <c r="AA11" cm="1">
        <f t="array" ref="AA11">_xlfn.XLOOKUP(AVANZA[[#This Row],[ID_Peticion]],Tabla6[[#All],[NUM_PETICION]],Tabla6[[#All],[DIF_DIAS]],"",0)</f>
        <v>4</v>
      </c>
      <c r="AB11" s="2" cm="1">
        <f t="array" ref="AB11">IFERROR(_xlfn.XLOOKUP(AVANZA[[#This Row],[ID_Peticion]],Tabla6[[#All],[NUM_PETICION]],Tabla6[[#All],[FEC_LEGAL]],"",0),"")</f>
        <v>46147</v>
      </c>
      <c r="AC11" s="14">
        <f ca="1">IF(AVANZA[[#This Row],[FECHA LEG]]&lt;&gt;0,IFERROR(AVANZA[[#This Row],[FECHA LEG]]-AVANZA[[#This Row],[FechaIniEstadoSubPetAtis]],0),TODAY()-AVANZA[[#This Row],[FechaIniEstadoSubPetAtis]])</f>
        <v>4</v>
      </c>
      <c r="AD11" s="35" t="str">
        <f ca="1">IF(AVANZA[[#This Row],[FINAL Vs LG]]&lt;&gt;0,IF(AVANZA[[#This Row],[FINAL Vs LG]]&lt;7.1,"100%",IF(AND(AVANZA[[#This Row],[FINAL Vs LG]]&gt;7.1,AVANZA[[#This Row],[FINAL Vs LG]]&lt;11.1),"50%","0%")),0)</f>
        <v>100%</v>
      </c>
      <c r="AE11" s="14">
        <f ca="1">VLOOKUP(DAY(TODAY()),BACK!F:G,2,0)</f>
        <v>14</v>
      </c>
      <c r="AF11" s="14">
        <f>BACK!$I$2</f>
        <v>24</v>
      </c>
      <c r="AG11" s="14">
        <f>IF(AVANZA[[#This Row],[Oferta_empaquetada_comisiones]]="SI",1,0)</f>
        <v>0</v>
      </c>
      <c r="AH11" s="36">
        <f>IF(AVANZA[[#This Row],[Variable]]="TERMINADA",IFERROR(VLOOKUP(AVANZA[[#This Row],[SUPERVISOR]],Tabla2[#All],4,0),0),)</f>
        <v>3.5</v>
      </c>
      <c r="AI11" s="14">
        <f>IF(AVANZA[[#This Row],[Producto]]="BA",1,0)</f>
        <v>1</v>
      </c>
      <c r="AJ11" s="14">
        <f>IF(AVANZA[[#This Row],[Producto]]="DUO",1,0)</f>
        <v>0</v>
      </c>
      <c r="AK11" s="14">
        <f>IF(AVANZA[[#This Row],[Producto]]="TRIO",1,0)</f>
        <v>0</v>
      </c>
      <c r="AL11" t="s">
        <v>221</v>
      </c>
      <c r="AM11">
        <v>-1</v>
      </c>
      <c r="AN11">
        <v>-1</v>
      </c>
      <c r="AO11" t="s">
        <v>222</v>
      </c>
      <c r="AP11" s="1">
        <v>46126.445300925923</v>
      </c>
      <c r="AQ11">
        <v>-1</v>
      </c>
      <c r="AR11" t="s">
        <v>223</v>
      </c>
      <c r="AS11">
        <v>-1</v>
      </c>
      <c r="AT11">
        <v>-1</v>
      </c>
      <c r="AU11">
        <v>-1</v>
      </c>
      <c r="AV11">
        <v>-1</v>
      </c>
      <c r="AW11">
        <v>-1</v>
      </c>
      <c r="AX11" t="s">
        <v>224</v>
      </c>
      <c r="AY11">
        <v>-1</v>
      </c>
      <c r="AZ11">
        <v>2026</v>
      </c>
      <c r="BA11">
        <v>5</v>
      </c>
      <c r="BB11">
        <v>1</v>
      </c>
      <c r="BC11">
        <v>-1</v>
      </c>
      <c r="BD11" t="s">
        <v>225</v>
      </c>
      <c r="BE11">
        <v>-1</v>
      </c>
      <c r="BF11">
        <v>20001611107095</v>
      </c>
      <c r="BG11" t="s">
        <v>226</v>
      </c>
      <c r="BH11" t="s">
        <v>227</v>
      </c>
      <c r="BI11" t="s">
        <v>228</v>
      </c>
      <c r="BJ11">
        <v>-1</v>
      </c>
      <c r="BK11">
        <v>-1</v>
      </c>
      <c r="BL11">
        <v>-1</v>
      </c>
      <c r="BM11" t="s">
        <v>229</v>
      </c>
      <c r="BN11" t="s">
        <v>230</v>
      </c>
      <c r="BO11" t="s">
        <v>231</v>
      </c>
      <c r="BP11" t="s">
        <v>232</v>
      </c>
      <c r="BQ11">
        <v>2026</v>
      </c>
      <c r="BR11">
        <v>4</v>
      </c>
      <c r="BS11">
        <v>14</v>
      </c>
      <c r="BT11" s="1">
        <v>46143.619571759256</v>
      </c>
      <c r="BU11" t="s">
        <v>233</v>
      </c>
      <c r="BV11" s="2">
        <v>46143</v>
      </c>
      <c r="BW11" t="s">
        <v>234</v>
      </c>
      <c r="BX11" s="2">
        <v>46126</v>
      </c>
      <c r="BY11" s="2">
        <v>46143</v>
      </c>
      <c r="BZ11" t="s">
        <v>235</v>
      </c>
      <c r="CA11" t="s">
        <v>236</v>
      </c>
      <c r="CB11" t="s">
        <v>237</v>
      </c>
      <c r="CC11" t="s">
        <v>238</v>
      </c>
      <c r="CD11" t="s">
        <v>239</v>
      </c>
      <c r="CE11">
        <v>-1</v>
      </c>
      <c r="CF11" t="s">
        <v>240</v>
      </c>
      <c r="CG11" t="s">
        <v>241</v>
      </c>
      <c r="CH11" t="s">
        <v>242</v>
      </c>
      <c r="CI11">
        <v>73211780</v>
      </c>
      <c r="CJ11" t="s">
        <v>244</v>
      </c>
      <c r="CK11" t="s">
        <v>245</v>
      </c>
      <c r="CL11" t="s">
        <v>246</v>
      </c>
      <c r="CM11" t="s">
        <v>247</v>
      </c>
      <c r="CN11" t="s">
        <v>248</v>
      </c>
      <c r="CT11" t="s">
        <v>249</v>
      </c>
      <c r="CU11" t="s">
        <v>225</v>
      </c>
      <c r="CW11" t="s">
        <v>226</v>
      </c>
      <c r="CX11" t="s">
        <v>227</v>
      </c>
      <c r="DA11" t="s">
        <v>250</v>
      </c>
      <c r="DB11">
        <v>-1</v>
      </c>
      <c r="DF11" t="s">
        <v>251</v>
      </c>
      <c r="DJ11" t="s">
        <v>252</v>
      </c>
      <c r="DK11" t="s">
        <v>253</v>
      </c>
      <c r="DL11" t="s">
        <v>254</v>
      </c>
      <c r="DN11" t="s">
        <v>255</v>
      </c>
      <c r="DR11" t="s">
        <v>256</v>
      </c>
      <c r="DS11" t="s">
        <v>244</v>
      </c>
      <c r="DT11" t="s">
        <v>243</v>
      </c>
      <c r="DV11">
        <v>1</v>
      </c>
      <c r="DW11" t="s">
        <v>257</v>
      </c>
      <c r="ED11" s="2">
        <v>46143</v>
      </c>
      <c r="EF11">
        <v>23</v>
      </c>
      <c r="EP11" t="s">
        <v>258</v>
      </c>
      <c r="ES11" t="s">
        <v>259</v>
      </c>
      <c r="FA11" t="s">
        <v>245</v>
      </c>
      <c r="FB11" t="s">
        <v>260</v>
      </c>
      <c r="FD11" t="s">
        <v>260</v>
      </c>
      <c r="FE11" t="s">
        <v>261</v>
      </c>
      <c r="FF11" t="s">
        <v>262</v>
      </c>
      <c r="FK11" t="s">
        <v>263</v>
      </c>
      <c r="FL11" t="s">
        <v>264</v>
      </c>
      <c r="FN11" t="s">
        <v>248</v>
      </c>
      <c r="FO11" t="s">
        <v>265</v>
      </c>
      <c r="FR11">
        <v>72185</v>
      </c>
      <c r="GB11" t="s">
        <v>266</v>
      </c>
      <c r="GC11" t="s">
        <v>225</v>
      </c>
      <c r="GD11">
        <v>0</v>
      </c>
      <c r="GF11">
        <v>0</v>
      </c>
      <c r="GG11">
        <v>25421</v>
      </c>
      <c r="GI11">
        <v>72185</v>
      </c>
      <c r="GJ11">
        <v>0</v>
      </c>
      <c r="GL11">
        <v>0</v>
      </c>
      <c r="GM11">
        <v>85900</v>
      </c>
      <c r="GS11" t="s">
        <v>267</v>
      </c>
      <c r="GT11" s="2">
        <v>44895</v>
      </c>
      <c r="GU11" t="s">
        <v>268</v>
      </c>
      <c r="GV11" t="s">
        <v>269</v>
      </c>
      <c r="GW11" t="s">
        <v>270</v>
      </c>
      <c r="GX11" t="s">
        <v>271</v>
      </c>
      <c r="GY11" t="s">
        <v>272</v>
      </c>
      <c r="GZ11" t="s">
        <v>273</v>
      </c>
      <c r="HA11" t="s">
        <v>274</v>
      </c>
      <c r="HB11" t="s">
        <v>275</v>
      </c>
      <c r="HC11" t="s">
        <v>275</v>
      </c>
      <c r="HD11" t="s">
        <v>257</v>
      </c>
      <c r="HE11" t="s">
        <v>230</v>
      </c>
      <c r="HF11" t="s">
        <v>276</v>
      </c>
      <c r="HG11" t="s">
        <v>277</v>
      </c>
      <c r="HR11" t="s">
        <v>278</v>
      </c>
      <c r="HV11">
        <v>85900</v>
      </c>
      <c r="HW11" t="s">
        <v>279</v>
      </c>
      <c r="HX11" t="s">
        <v>280</v>
      </c>
      <c r="HY11">
        <v>89853</v>
      </c>
      <c r="HZ11">
        <v>17668</v>
      </c>
      <c r="IA11" t="s">
        <v>279</v>
      </c>
      <c r="IB11" t="s">
        <v>281</v>
      </c>
      <c r="ID11" t="s">
        <v>282</v>
      </c>
      <c r="IE11" t="s">
        <v>283</v>
      </c>
      <c r="IF11" t="s">
        <v>283</v>
      </c>
      <c r="IG11" t="s">
        <v>283</v>
      </c>
      <c r="IH11" t="s">
        <v>284</v>
      </c>
      <c r="II11" t="s">
        <v>285</v>
      </c>
      <c r="IJ11" t="s">
        <v>286</v>
      </c>
      <c r="IK11" t="s">
        <v>278</v>
      </c>
      <c r="IL11" t="s">
        <v>287</v>
      </c>
      <c r="IM11" t="s">
        <v>288</v>
      </c>
      <c r="IN11" t="s">
        <v>289</v>
      </c>
      <c r="IP11" t="s">
        <v>290</v>
      </c>
      <c r="IQ11" t="s">
        <v>284</v>
      </c>
      <c r="IS11" t="s">
        <v>291</v>
      </c>
      <c r="IY11" t="s">
        <v>281</v>
      </c>
    </row>
    <row r="12" spans="1:259" x14ac:dyDescent="0.3">
      <c r="A12" s="14">
        <f>DAY(AVANZA[[#This Row],[FechaSeguimiento]])</f>
        <v>1</v>
      </c>
      <c r="B12" s="14">
        <f>MONTH(AVANZA[[#This Row],[FechaSeguimiento]])</f>
        <v>5</v>
      </c>
      <c r="C12"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12" t="str">
        <f>LOWER(IFERROR(VLOOKUP(AVANZA[[#This Row],[ID_Peticion]],CANCELADAS[#All],2,0),""))</f>
        <v/>
      </c>
      <c r="E12" t="str">
        <f>LOWER(IFERROR(VLOOKUP(AVANZA[[#This Row],[ID_Peticion]],CANCELADAS[#All],3,0),""))</f>
        <v/>
      </c>
      <c r="F12" t="str">
        <f>LOWER(IF(AVANZA[[#This Row],[CEDULA CLIENTE]]&lt;&gt;""," CC: " &amp; COUNTIFS(AVANZA[CEDULA CLIENTE],AVANZA[[#This Row],[CEDULA CLIENTE]]),"")&amp; IF(AVANZA[[#This Row],[Direccion]]&lt;&gt;""," DIR: " &amp; COUNTIFS(AVANZA[Direccion],AVANZA[[#This Row],[Direccion]]),""))</f>
        <v xml:space="preserve"> dir: 1</v>
      </c>
      <c r="G12" t="str">
        <f>IFERROR(VLOOKUP(AVANZA[[#This Row],[Cedula_Vendedor_Atis]],PLANTA[[#All],[CEDULA]:[LINEA]],3,0),"No Cruza")</f>
        <v>Marisol Avella</v>
      </c>
      <c r="H12" t="str">
        <f>IFERROR(VLOOKUP(AVANZA[[#This Row],[Cedula_Vendedor_Atis]],PLANTA[[#All],[CEDULA]:[LINEA]],4,0),"No Cruza")</f>
        <v>Fija</v>
      </c>
      <c r="I12" t="str">
        <f>LOWER(IF(AVANZA[[#This Row],[ATRIBUIBLE]]="",AVANZA[[#This Row],[Variable]],AVANZA[[#This Row],[ATRIBUIBLE]]))</f>
        <v>terminada</v>
      </c>
      <c r="J12" s="14">
        <f>IF(AVANZA[[#This Row],[Variable]]=AVANZA[[#Headers],[TERMINADA]],1,0)</f>
        <v>1</v>
      </c>
      <c r="K12" s="14">
        <f>IF(AVANZA[[#This Row],[Variable]]=AVANZA[[#Headers],[ANULADA]],1,0)</f>
        <v>0</v>
      </c>
      <c r="L12" s="14">
        <f>IF(AVANZA[[#This Row],[Variable]]=AVANZA[[#Headers],[PENDIENTE]],1,0)</f>
        <v>0</v>
      </c>
      <c r="M12" s="14">
        <f>IF(AVANZA[[#This Row],[ESTADO AGENDA]]="AGENDADA",1,0)</f>
        <v>0</v>
      </c>
      <c r="N12" s="14">
        <f>IF(AVANZA[[#This Row],[ESTADO AGENDA]]="PENDIENTE DE AGENDAR",1,0)</f>
        <v>0</v>
      </c>
      <c r="O12" s="14">
        <f>IF(AVANZA[[#This Row],[ESTADO AGENDA]]="SUSPENDIDA",1,0)</f>
        <v>0</v>
      </c>
      <c r="P12" t="str" cm="1">
        <f t="array" ref="P12">_xlfn.XLOOKUP(AVANZA[[#This Row],[Num_Agrupacion_Pet_Atis]],Tabla1[[#All],[Numero_de_actuacion]],Tabla1[[#All],[Estado_de_la_orden]],"",0)</f>
        <v/>
      </c>
      <c r="Q12" s="2" t="str" cm="1">
        <f t="array" ref="Q12">_xlfn.XLOOKUP(AVANZA[[#This Row],[Num_Agrupacion_Pet_Atis]],Tabla1[[#All],[Numero_de_actuacion]],Tabla1[[#All],[Fecha_de_la_cita]],"",0)</f>
        <v/>
      </c>
      <c r="R12" t="str" cm="1">
        <f t="array" ref="R12">_xlfn.XLOOKUP(AVANZA[[#This Row],[Num_Agrupacion_Pet_Atis]],Tabla1[[#All],[Numero_de_actuacion]],Tabla1[[#All],[Franja_horaria_de_la_cita]],"",0)</f>
        <v/>
      </c>
      <c r="S12" s="14" t="str">
        <f>IFERROR(DAY(AVANZA[[#This Row],[FECHA AGENDA]]),"")</f>
        <v/>
      </c>
      <c r="T12" s="14" t="str">
        <f>IFERROR(MONTH(AVANZA[[#This Row],[FECHA AGENDA]]),"")</f>
        <v/>
      </c>
      <c r="U12" t="str" cm="1">
        <f t="array" ref="U12">_xlfn.XLOOKUP(AVANZA[[#This Row],[Num_Agrupacion_Pet_Atis]],Tabla1[[#All],[Numero_de_actuacion]],Tabla1[[#All],[Motivo_de_suspension]],"",0)</f>
        <v/>
      </c>
      <c r="V12" s="2" t="str" cm="1">
        <f t="array" ref="V12">_xlfn.XLOOKUP(AVANZA[[#This Row],[Num_Agrupacion_Pet_Atis]],Tabla1[[#All],[Numero_de_actuacion]],Tabla1[[#All],[No_identificacion_cliente]],"",0)</f>
        <v/>
      </c>
      <c r="W12" s="2" t="str" cm="1">
        <f t="array" ref="W12">_xlfn.XLOOKUP(AVANZA[[#This Row],[Num_Agrupacion_Pet_Atis]],Tabla1[[#All],[Numero_de_actuacion]],Tabla1[[#All],[Movil_de_contacto]],"",0)</f>
        <v/>
      </c>
      <c r="X12" s="14">
        <f>IF(OR(AVANZA[[#This Row],[ESTADO LEG]]="Legalizada grabacion",AVANZA[[#This Row],[ESTADO LEG]]="Legalizada aut"),1,0)</f>
        <v>1</v>
      </c>
      <c r="Y12" s="14">
        <f>IF(OR(AVANZA[[#This Row],[ESTADO LEG]]="pdte legalizar",AVANZA[[#This Row],[ESTADO LEG]]="No cruza"),1,0)</f>
        <v>0</v>
      </c>
      <c r="Z12" t="str" cm="1">
        <f t="array" ref="Z12">IF(AVANZA[[#This Row],[Variable]]="Terminada",LOWER(_xlfn.XLOOKUP(AVANZA[[#This Row],[ID_Peticion]],Tabla6[[#All],[NUM_PETICION]],Tabla6[[#All],[ESTADO_LEG]],"NO CRUZA",0)),AVANZA[[#This Row],[Variable]])</f>
        <v>legalizada grabacion</v>
      </c>
      <c r="AA12" cm="1">
        <f t="array" ref="AA12">_xlfn.XLOOKUP(AVANZA[[#This Row],[ID_Peticion]],Tabla6[[#All],[NUM_PETICION]],Tabla6[[#All],[DIF_DIAS]],"",0)</f>
        <v>4</v>
      </c>
      <c r="AB12" s="2" cm="1">
        <f t="array" ref="AB12">IFERROR(_xlfn.XLOOKUP(AVANZA[[#This Row],[ID_Peticion]],Tabla6[[#All],[NUM_PETICION]],Tabla6[[#All],[FEC_LEGAL]],"",0),"")</f>
        <v>46147</v>
      </c>
      <c r="AC12" s="14">
        <f ca="1">IF(AVANZA[[#This Row],[FECHA LEG]]&lt;&gt;0,IFERROR(AVANZA[[#This Row],[FECHA LEG]]-AVANZA[[#This Row],[FechaIniEstadoSubPetAtis]],0),TODAY()-AVANZA[[#This Row],[FechaIniEstadoSubPetAtis]])</f>
        <v>4</v>
      </c>
      <c r="AD12" s="35" t="str">
        <f ca="1">IF(AVANZA[[#This Row],[FINAL Vs LG]]&lt;&gt;0,IF(AVANZA[[#This Row],[FINAL Vs LG]]&lt;7.1,"100%",IF(AND(AVANZA[[#This Row],[FINAL Vs LG]]&gt;7.1,AVANZA[[#This Row],[FINAL Vs LG]]&lt;11.1),"50%","0%")),0)</f>
        <v>100%</v>
      </c>
      <c r="AE12" s="14">
        <f ca="1">VLOOKUP(DAY(TODAY()),BACK!F:G,2,0)</f>
        <v>14</v>
      </c>
      <c r="AF12" s="14">
        <f>BACK!$I$2</f>
        <v>24</v>
      </c>
      <c r="AG12" s="14">
        <f>IF(AVANZA[[#This Row],[Oferta_empaquetada_comisiones]]="SI",1,0)</f>
        <v>1</v>
      </c>
      <c r="AH12" s="36">
        <f>IF(AVANZA[[#This Row],[Variable]]="TERMINADA",IFERROR(VLOOKUP(AVANZA[[#This Row],[SUPERVISOR]],Tabla2[#All],4,0),0),)</f>
        <v>3.5</v>
      </c>
      <c r="AI12" s="14">
        <f>IF(AVANZA[[#This Row],[Producto]]="BA",1,0)</f>
        <v>0</v>
      </c>
      <c r="AJ12" s="14">
        <f>IF(AVANZA[[#This Row],[Producto]]="DUO",1,0)</f>
        <v>0</v>
      </c>
      <c r="AK12" s="14">
        <f>IF(AVANZA[[#This Row],[Producto]]="TRIO",1,0)</f>
        <v>1</v>
      </c>
      <c r="AL12" t="s">
        <v>418</v>
      </c>
      <c r="AM12">
        <v>-1</v>
      </c>
      <c r="AN12">
        <v>-1</v>
      </c>
      <c r="AO12" t="s">
        <v>14448</v>
      </c>
      <c r="AP12" s="1">
        <v>46142.749224537038</v>
      </c>
      <c r="AQ12">
        <v>-1</v>
      </c>
      <c r="AR12" t="s">
        <v>14449</v>
      </c>
      <c r="AS12">
        <v>-1</v>
      </c>
      <c r="AT12">
        <v>-1</v>
      </c>
      <c r="AU12">
        <v>-1</v>
      </c>
      <c r="AV12">
        <v>-1</v>
      </c>
      <c r="AW12">
        <v>-1</v>
      </c>
      <c r="AX12" t="s">
        <v>224</v>
      </c>
      <c r="AY12">
        <v>-1</v>
      </c>
      <c r="AZ12">
        <v>2026</v>
      </c>
      <c r="BA12">
        <v>5</v>
      </c>
      <c r="BB12">
        <v>1</v>
      </c>
      <c r="BC12">
        <v>-1</v>
      </c>
      <c r="BD12" t="s">
        <v>225</v>
      </c>
      <c r="BE12">
        <v>-1</v>
      </c>
      <c r="BF12">
        <v>20001620890929</v>
      </c>
      <c r="BG12" t="s">
        <v>438</v>
      </c>
      <c r="BH12" t="s">
        <v>439</v>
      </c>
      <c r="BI12" t="s">
        <v>14450</v>
      </c>
      <c r="BJ12">
        <v>-1</v>
      </c>
      <c r="BK12">
        <v>-1</v>
      </c>
      <c r="BL12">
        <v>-1</v>
      </c>
      <c r="BM12" t="s">
        <v>229</v>
      </c>
      <c r="BN12" t="s">
        <v>230</v>
      </c>
      <c r="BO12" t="s">
        <v>14451</v>
      </c>
      <c r="BP12" t="s">
        <v>232</v>
      </c>
      <c r="BQ12">
        <v>2026</v>
      </c>
      <c r="BR12">
        <v>4</v>
      </c>
      <c r="BS12">
        <v>30</v>
      </c>
      <c r="BT12" s="1">
        <v>46143.626956018517</v>
      </c>
      <c r="BU12" t="s">
        <v>233</v>
      </c>
      <c r="BV12" s="2">
        <v>46143</v>
      </c>
      <c r="BW12" t="s">
        <v>234</v>
      </c>
      <c r="BX12" s="2">
        <v>46142</v>
      </c>
      <c r="BY12" s="2">
        <v>46143</v>
      </c>
      <c r="BZ12" t="s">
        <v>235</v>
      </c>
      <c r="CA12" t="s">
        <v>236</v>
      </c>
      <c r="CB12" t="s">
        <v>237</v>
      </c>
      <c r="CC12" t="s">
        <v>14452</v>
      </c>
      <c r="CD12" t="s">
        <v>1150</v>
      </c>
      <c r="CE12">
        <v>-1</v>
      </c>
      <c r="CF12" t="s">
        <v>240</v>
      </c>
      <c r="CG12" t="s">
        <v>241</v>
      </c>
      <c r="CH12" t="s">
        <v>242</v>
      </c>
      <c r="CI12">
        <v>1022940376</v>
      </c>
      <c r="CJ12" t="s">
        <v>426</v>
      </c>
      <c r="CK12" t="s">
        <v>245</v>
      </c>
      <c r="CL12" t="s">
        <v>409</v>
      </c>
      <c r="CM12" t="s">
        <v>247</v>
      </c>
      <c r="CN12" t="s">
        <v>410</v>
      </c>
      <c r="CT12" t="s">
        <v>304</v>
      </c>
      <c r="CU12" t="s">
        <v>387</v>
      </c>
      <c r="CW12" t="s">
        <v>446</v>
      </c>
      <c r="CX12" t="s">
        <v>447</v>
      </c>
      <c r="DA12" t="s">
        <v>250</v>
      </c>
      <c r="DB12">
        <v>-1</v>
      </c>
      <c r="DF12" t="s">
        <v>251</v>
      </c>
      <c r="DJ12" t="s">
        <v>252</v>
      </c>
      <c r="DK12" t="s">
        <v>253</v>
      </c>
      <c r="DL12" t="s">
        <v>253</v>
      </c>
      <c r="DN12" t="s">
        <v>390</v>
      </c>
      <c r="DR12" t="s">
        <v>427</v>
      </c>
      <c r="DS12" t="s">
        <v>426</v>
      </c>
      <c r="DT12" t="s">
        <v>425</v>
      </c>
      <c r="DV12">
        <v>1</v>
      </c>
      <c r="DW12" t="s">
        <v>257</v>
      </c>
      <c r="ED12" s="2">
        <v>46143</v>
      </c>
      <c r="EF12">
        <v>9</v>
      </c>
      <c r="EP12" t="s">
        <v>258</v>
      </c>
      <c r="ES12" t="s">
        <v>1151</v>
      </c>
      <c r="FA12" t="s">
        <v>245</v>
      </c>
      <c r="FB12" t="s">
        <v>260</v>
      </c>
      <c r="FD12" t="s">
        <v>260</v>
      </c>
      <c r="FE12" t="s">
        <v>261</v>
      </c>
      <c r="FF12" t="s">
        <v>262</v>
      </c>
      <c r="FK12" t="s">
        <v>263</v>
      </c>
      <c r="FL12" t="s">
        <v>14453</v>
      </c>
      <c r="FN12" t="s">
        <v>410</v>
      </c>
      <c r="FO12" t="s">
        <v>414</v>
      </c>
      <c r="FR12">
        <v>113904</v>
      </c>
      <c r="GB12" t="s">
        <v>266</v>
      </c>
      <c r="GC12" t="s">
        <v>387</v>
      </c>
      <c r="GD12">
        <v>25188</v>
      </c>
      <c r="GF12">
        <v>2353</v>
      </c>
      <c r="GG12">
        <v>25422</v>
      </c>
      <c r="GI12">
        <v>87224</v>
      </c>
      <c r="GJ12">
        <v>25427</v>
      </c>
      <c r="GL12">
        <v>24327</v>
      </c>
      <c r="GM12">
        <v>135545</v>
      </c>
      <c r="GS12" t="s">
        <v>267</v>
      </c>
      <c r="GT12" s="2">
        <v>44804</v>
      </c>
      <c r="GU12" t="s">
        <v>268</v>
      </c>
      <c r="GV12" t="s">
        <v>269</v>
      </c>
      <c r="GW12" t="s">
        <v>270</v>
      </c>
      <c r="GX12" t="s">
        <v>250</v>
      </c>
      <c r="GY12" t="s">
        <v>272</v>
      </c>
      <c r="GZ12" t="s">
        <v>273</v>
      </c>
      <c r="HA12" t="s">
        <v>274</v>
      </c>
      <c r="HB12" t="s">
        <v>275</v>
      </c>
      <c r="HC12" t="s">
        <v>275</v>
      </c>
      <c r="HD12" t="s">
        <v>257</v>
      </c>
      <c r="HE12" t="s">
        <v>230</v>
      </c>
      <c r="HF12" t="s">
        <v>1153</v>
      </c>
      <c r="HG12" t="s">
        <v>834</v>
      </c>
      <c r="HH12" t="s">
        <v>9688</v>
      </c>
      <c r="HI12" t="s">
        <v>632</v>
      </c>
      <c r="HJ12">
        <v>46149</v>
      </c>
      <c r="HK12" t="s">
        <v>247</v>
      </c>
      <c r="HL12" t="s">
        <v>245</v>
      </c>
      <c r="HM12" t="s">
        <v>414</v>
      </c>
      <c r="HN12" t="s">
        <v>410</v>
      </c>
      <c r="HO12" t="s">
        <v>426</v>
      </c>
      <c r="HP12" t="s">
        <v>425</v>
      </c>
      <c r="HR12" t="s">
        <v>278</v>
      </c>
      <c r="HV12">
        <v>118900</v>
      </c>
      <c r="HW12" t="s">
        <v>279</v>
      </c>
      <c r="HX12" t="s">
        <v>915</v>
      </c>
      <c r="HY12">
        <v>131572</v>
      </c>
      <c r="HZ12">
        <v>17668</v>
      </c>
      <c r="IA12" t="s">
        <v>279</v>
      </c>
      <c r="IB12" t="s">
        <v>281</v>
      </c>
      <c r="IE12" t="s">
        <v>283</v>
      </c>
      <c r="IF12" t="s">
        <v>283</v>
      </c>
      <c r="IG12" t="s">
        <v>283</v>
      </c>
      <c r="IH12" t="s">
        <v>284</v>
      </c>
      <c r="II12" t="s">
        <v>285</v>
      </c>
      <c r="IJ12" t="s">
        <v>286</v>
      </c>
      <c r="IK12" t="s">
        <v>278</v>
      </c>
      <c r="IL12" t="s">
        <v>346</v>
      </c>
      <c r="IM12" t="s">
        <v>288</v>
      </c>
      <c r="IN12" t="s">
        <v>289</v>
      </c>
      <c r="IP12" t="s">
        <v>290</v>
      </c>
      <c r="IQ12" t="s">
        <v>284</v>
      </c>
      <c r="IS12" t="s">
        <v>291</v>
      </c>
      <c r="IT12" t="s">
        <v>453</v>
      </c>
      <c r="IU12" t="s">
        <v>713</v>
      </c>
      <c r="IV12" t="s">
        <v>434</v>
      </c>
      <c r="IW12" t="s">
        <v>318</v>
      </c>
      <c r="IY12" t="s">
        <v>279</v>
      </c>
    </row>
    <row r="13" spans="1:259" x14ac:dyDescent="0.3">
      <c r="A13" s="14">
        <f>DAY(AVANZA[[#This Row],[FechaSeguimiento]])</f>
        <v>1</v>
      </c>
      <c r="B13" s="14">
        <f>MONTH(AVANZA[[#This Row],[FechaSeguimiento]])</f>
        <v>5</v>
      </c>
      <c r="C13"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13" t="str">
        <f>LOWER(IFERROR(VLOOKUP(AVANZA[[#This Row],[ID_Peticion]],CANCELADAS[#All],2,0),""))</f>
        <v/>
      </c>
      <c r="E13" t="str">
        <f>LOWER(IFERROR(VLOOKUP(AVANZA[[#This Row],[ID_Peticion]],CANCELADAS[#All],3,0),""))</f>
        <v/>
      </c>
      <c r="F13" t="str">
        <f>LOWER(IF(AVANZA[[#This Row],[CEDULA CLIENTE]]&lt;&gt;""," CC: " &amp; COUNTIFS(AVANZA[CEDULA CLIENTE],AVANZA[[#This Row],[CEDULA CLIENTE]]),"")&amp; IF(AVANZA[[#This Row],[Direccion]]&lt;&gt;""," DIR: " &amp; COUNTIFS(AVANZA[Direccion],AVANZA[[#This Row],[Direccion]]),""))</f>
        <v xml:space="preserve"> dir: 1</v>
      </c>
      <c r="G13" t="str">
        <f>IFERROR(VLOOKUP(AVANZA[[#This Row],[Cedula_Vendedor_Atis]],PLANTA[[#All],[CEDULA]:[LINEA]],3,0),"No Cruza")</f>
        <v>Marisol Avella</v>
      </c>
      <c r="H13" t="str">
        <f>IFERROR(VLOOKUP(AVANZA[[#This Row],[Cedula_Vendedor_Atis]],PLANTA[[#All],[CEDULA]:[LINEA]],4,0),"No Cruza")</f>
        <v>Fija</v>
      </c>
      <c r="I13" t="str">
        <f>LOWER(IF(AVANZA[[#This Row],[ATRIBUIBLE]]="",AVANZA[[#This Row],[Variable]],AVANZA[[#This Row],[ATRIBUIBLE]]))</f>
        <v>terminada</v>
      </c>
      <c r="J13" s="14">
        <f>IF(AVANZA[[#This Row],[Variable]]=AVANZA[[#Headers],[TERMINADA]],1,0)</f>
        <v>1</v>
      </c>
      <c r="K13" s="14">
        <f>IF(AVANZA[[#This Row],[Variable]]=AVANZA[[#Headers],[ANULADA]],1,0)</f>
        <v>0</v>
      </c>
      <c r="L13" s="14">
        <f>IF(AVANZA[[#This Row],[Variable]]=AVANZA[[#Headers],[PENDIENTE]],1,0)</f>
        <v>0</v>
      </c>
      <c r="M13" s="14">
        <f>IF(AVANZA[[#This Row],[ESTADO AGENDA]]="AGENDADA",1,0)</f>
        <v>0</v>
      </c>
      <c r="N13" s="14">
        <f>IF(AVANZA[[#This Row],[ESTADO AGENDA]]="PENDIENTE DE AGENDAR",1,0)</f>
        <v>0</v>
      </c>
      <c r="O13" s="14">
        <f>IF(AVANZA[[#This Row],[ESTADO AGENDA]]="SUSPENDIDA",1,0)</f>
        <v>0</v>
      </c>
      <c r="P13" t="str" cm="1">
        <f t="array" ref="P13">_xlfn.XLOOKUP(AVANZA[[#This Row],[Num_Agrupacion_Pet_Atis]],Tabla1[[#All],[Numero_de_actuacion]],Tabla1[[#All],[Estado_de_la_orden]],"",0)</f>
        <v/>
      </c>
      <c r="Q13" s="2" t="str" cm="1">
        <f t="array" ref="Q13">_xlfn.XLOOKUP(AVANZA[[#This Row],[Num_Agrupacion_Pet_Atis]],Tabla1[[#All],[Numero_de_actuacion]],Tabla1[[#All],[Fecha_de_la_cita]],"",0)</f>
        <v/>
      </c>
      <c r="R13" t="str" cm="1">
        <f t="array" ref="R13">_xlfn.XLOOKUP(AVANZA[[#This Row],[Num_Agrupacion_Pet_Atis]],Tabla1[[#All],[Numero_de_actuacion]],Tabla1[[#All],[Franja_horaria_de_la_cita]],"",0)</f>
        <v/>
      </c>
      <c r="S13" s="14" t="str">
        <f>IFERROR(DAY(AVANZA[[#This Row],[FECHA AGENDA]]),"")</f>
        <v/>
      </c>
      <c r="T13" s="14" t="str">
        <f>IFERROR(MONTH(AVANZA[[#This Row],[FECHA AGENDA]]),"")</f>
        <v/>
      </c>
      <c r="U13" t="str" cm="1">
        <f t="array" ref="U13">_xlfn.XLOOKUP(AVANZA[[#This Row],[Num_Agrupacion_Pet_Atis]],Tabla1[[#All],[Numero_de_actuacion]],Tabla1[[#All],[Motivo_de_suspension]],"",0)</f>
        <v/>
      </c>
      <c r="V13" s="2" t="str" cm="1">
        <f t="array" ref="V13">_xlfn.XLOOKUP(AVANZA[[#This Row],[Num_Agrupacion_Pet_Atis]],Tabla1[[#All],[Numero_de_actuacion]],Tabla1[[#All],[No_identificacion_cliente]],"",0)</f>
        <v/>
      </c>
      <c r="W13" s="2" t="str" cm="1">
        <f t="array" ref="W13">_xlfn.XLOOKUP(AVANZA[[#This Row],[Num_Agrupacion_Pet_Atis]],Tabla1[[#All],[Numero_de_actuacion]],Tabla1[[#All],[Movil_de_contacto]],"",0)</f>
        <v/>
      </c>
      <c r="X13" s="14">
        <f>IF(OR(AVANZA[[#This Row],[ESTADO LEG]]="Legalizada grabacion",AVANZA[[#This Row],[ESTADO LEG]]="Legalizada aut"),1,0)</f>
        <v>1</v>
      </c>
      <c r="Y13" s="14">
        <f>IF(OR(AVANZA[[#This Row],[ESTADO LEG]]="pdte legalizar",AVANZA[[#This Row],[ESTADO LEG]]="No cruza"),1,0)</f>
        <v>0</v>
      </c>
      <c r="Z13" t="str" cm="1">
        <f t="array" ref="Z13">IF(AVANZA[[#This Row],[Variable]]="Terminada",LOWER(_xlfn.XLOOKUP(AVANZA[[#This Row],[ID_Peticion]],Tabla6[[#All],[NUM_PETICION]],Tabla6[[#All],[ESTADO_LEG]],"NO CRUZA",0)),AVANZA[[#This Row],[Variable]])</f>
        <v>legalizada grabacion</v>
      </c>
      <c r="AA13" cm="1">
        <f t="array" ref="AA13">_xlfn.XLOOKUP(AVANZA[[#This Row],[ID_Peticion]],Tabla6[[#All],[NUM_PETICION]],Tabla6[[#All],[DIF_DIAS]],"",0)</f>
        <v>4</v>
      </c>
      <c r="AB13" s="2" cm="1">
        <f t="array" ref="AB13">IFERROR(_xlfn.XLOOKUP(AVANZA[[#This Row],[ID_Peticion]],Tabla6[[#All],[NUM_PETICION]],Tabla6[[#All],[FEC_LEGAL]],"",0),"")</f>
        <v>46147</v>
      </c>
      <c r="AC13" s="14">
        <f ca="1">IF(AVANZA[[#This Row],[FECHA LEG]]&lt;&gt;0,IFERROR(AVANZA[[#This Row],[FECHA LEG]]-AVANZA[[#This Row],[FechaIniEstadoSubPetAtis]],0),TODAY()-AVANZA[[#This Row],[FechaIniEstadoSubPetAtis]])</f>
        <v>4</v>
      </c>
      <c r="AD13" s="35" t="str">
        <f ca="1">IF(AVANZA[[#This Row],[FINAL Vs LG]]&lt;&gt;0,IF(AVANZA[[#This Row],[FINAL Vs LG]]&lt;7.1,"100%",IF(AND(AVANZA[[#This Row],[FINAL Vs LG]]&gt;7.1,AVANZA[[#This Row],[FINAL Vs LG]]&lt;11.1),"50%","0%")),0)</f>
        <v>100%</v>
      </c>
      <c r="AE13" s="14">
        <f ca="1">VLOOKUP(DAY(TODAY()),BACK!F:G,2,0)</f>
        <v>14</v>
      </c>
      <c r="AF13" s="14">
        <f>BACK!$I$2</f>
        <v>24</v>
      </c>
      <c r="AG13" s="14">
        <f>IF(AVANZA[[#This Row],[Oferta_empaquetada_comisiones]]="SI",1,0)</f>
        <v>0</v>
      </c>
      <c r="AH13" s="36">
        <f>IF(AVANZA[[#This Row],[Variable]]="TERMINADA",IFERROR(VLOOKUP(AVANZA[[#This Row],[SUPERVISOR]],Tabla2[#All],4,0),0),)</f>
        <v>3.5</v>
      </c>
      <c r="AI13" s="14">
        <f>IF(AVANZA[[#This Row],[Producto]]="BA",1,0)</f>
        <v>1</v>
      </c>
      <c r="AJ13" s="14">
        <f>IF(AVANZA[[#This Row],[Producto]]="DUO",1,0)</f>
        <v>0</v>
      </c>
      <c r="AK13" s="14">
        <f>IF(AVANZA[[#This Row],[Producto]]="TRIO",1,0)</f>
        <v>0</v>
      </c>
      <c r="AL13" t="s">
        <v>667</v>
      </c>
      <c r="AM13">
        <v>-1</v>
      </c>
      <c r="AN13">
        <v>-1</v>
      </c>
      <c r="AO13" t="s">
        <v>14454</v>
      </c>
      <c r="AP13" s="1">
        <v>46142.582453703704</v>
      </c>
      <c r="AQ13">
        <v>-1</v>
      </c>
      <c r="AR13" t="s">
        <v>14455</v>
      </c>
      <c r="AS13">
        <v>-1</v>
      </c>
      <c r="AT13">
        <v>-1</v>
      </c>
      <c r="AU13">
        <v>-1</v>
      </c>
      <c r="AV13">
        <v>-1</v>
      </c>
      <c r="AW13">
        <v>-1</v>
      </c>
      <c r="AX13" t="s">
        <v>224</v>
      </c>
      <c r="AY13">
        <v>-1</v>
      </c>
      <c r="AZ13">
        <v>2026</v>
      </c>
      <c r="BA13">
        <v>5</v>
      </c>
      <c r="BB13">
        <v>1</v>
      </c>
      <c r="BC13">
        <v>-1</v>
      </c>
      <c r="BD13" t="s">
        <v>225</v>
      </c>
      <c r="BE13">
        <v>-1</v>
      </c>
      <c r="BF13">
        <v>20001620720105</v>
      </c>
      <c r="BG13" t="s">
        <v>319</v>
      </c>
      <c r="BH13" t="s">
        <v>320</v>
      </c>
      <c r="BI13" t="s">
        <v>14456</v>
      </c>
      <c r="BJ13">
        <v>-1</v>
      </c>
      <c r="BK13">
        <v>-1</v>
      </c>
      <c r="BL13">
        <v>-1</v>
      </c>
      <c r="BM13" t="s">
        <v>229</v>
      </c>
      <c r="BN13" t="s">
        <v>230</v>
      </c>
      <c r="BO13" t="s">
        <v>14457</v>
      </c>
      <c r="BP13" t="s">
        <v>2234</v>
      </c>
      <c r="BQ13">
        <v>2026</v>
      </c>
      <c r="BR13">
        <v>4</v>
      </c>
      <c r="BS13">
        <v>30</v>
      </c>
      <c r="BT13" s="1">
        <v>46143.539259259262</v>
      </c>
      <c r="BU13" t="s">
        <v>233</v>
      </c>
      <c r="BV13" s="2">
        <v>46143</v>
      </c>
      <c r="BW13" t="s">
        <v>234</v>
      </c>
      <c r="BX13" s="2">
        <v>46142</v>
      </c>
      <c r="BY13" s="2">
        <v>46143</v>
      </c>
      <c r="BZ13" t="s">
        <v>235</v>
      </c>
      <c r="CA13" t="s">
        <v>1039</v>
      </c>
      <c r="CB13" t="s">
        <v>1040</v>
      </c>
      <c r="CC13" t="s">
        <v>14458</v>
      </c>
      <c r="CD13" t="s">
        <v>3038</v>
      </c>
      <c r="CE13">
        <v>-1</v>
      </c>
      <c r="CF13" t="s">
        <v>1042</v>
      </c>
      <c r="CG13" t="s">
        <v>1006</v>
      </c>
      <c r="CH13" t="s">
        <v>357</v>
      </c>
      <c r="CI13">
        <v>1098100287</v>
      </c>
      <c r="CJ13" t="s">
        <v>675</v>
      </c>
      <c r="CK13" t="s">
        <v>245</v>
      </c>
      <c r="CL13" t="s">
        <v>246</v>
      </c>
      <c r="CM13" t="s">
        <v>247</v>
      </c>
      <c r="CN13" t="s">
        <v>359</v>
      </c>
      <c r="CT13" t="s">
        <v>386</v>
      </c>
      <c r="CU13" t="s">
        <v>225</v>
      </c>
      <c r="CW13" t="s">
        <v>319</v>
      </c>
      <c r="CX13" t="s">
        <v>320</v>
      </c>
      <c r="DA13" t="s">
        <v>250</v>
      </c>
      <c r="DB13">
        <v>-1</v>
      </c>
      <c r="DF13" t="s">
        <v>251</v>
      </c>
      <c r="DJ13" t="s">
        <v>252</v>
      </c>
      <c r="DK13" t="s">
        <v>253</v>
      </c>
      <c r="DL13" t="s">
        <v>254</v>
      </c>
      <c r="DN13" t="s">
        <v>255</v>
      </c>
      <c r="DR13" t="s">
        <v>676</v>
      </c>
      <c r="DS13" t="s">
        <v>675</v>
      </c>
      <c r="DT13" t="s">
        <v>674</v>
      </c>
      <c r="DV13">
        <v>1</v>
      </c>
      <c r="DW13" t="s">
        <v>257</v>
      </c>
      <c r="ED13" s="2">
        <v>46143</v>
      </c>
      <c r="EF13">
        <v>9</v>
      </c>
      <c r="EP13" t="s">
        <v>258</v>
      </c>
      <c r="ES13" t="s">
        <v>14233</v>
      </c>
      <c r="FA13" t="s">
        <v>245</v>
      </c>
      <c r="FB13" t="s">
        <v>1044</v>
      </c>
      <c r="FD13" t="s">
        <v>1044</v>
      </c>
      <c r="FE13" t="s">
        <v>1045</v>
      </c>
      <c r="FF13" t="s">
        <v>1046</v>
      </c>
      <c r="FK13" t="s">
        <v>263</v>
      </c>
      <c r="FL13" t="s">
        <v>14459</v>
      </c>
      <c r="FN13" t="s">
        <v>359</v>
      </c>
      <c r="FO13" t="s">
        <v>366</v>
      </c>
      <c r="FR13">
        <v>94990</v>
      </c>
      <c r="GB13" t="s">
        <v>266</v>
      </c>
      <c r="GC13" t="s">
        <v>225</v>
      </c>
      <c r="GD13">
        <v>0</v>
      </c>
      <c r="GF13">
        <v>0</v>
      </c>
      <c r="GG13">
        <v>25423</v>
      </c>
      <c r="GI13">
        <v>94990</v>
      </c>
      <c r="GJ13">
        <v>0</v>
      </c>
      <c r="GL13">
        <v>0</v>
      </c>
      <c r="GM13">
        <v>113038</v>
      </c>
      <c r="GS13" t="s">
        <v>267</v>
      </c>
      <c r="GT13" s="2">
        <v>43434</v>
      </c>
      <c r="GU13" t="s">
        <v>268</v>
      </c>
      <c r="GV13" t="s">
        <v>335</v>
      </c>
      <c r="GW13" t="s">
        <v>394</v>
      </c>
      <c r="GZ13" t="s">
        <v>395</v>
      </c>
      <c r="HA13" t="s">
        <v>497</v>
      </c>
      <c r="HB13" t="s">
        <v>1047</v>
      </c>
      <c r="HC13" t="s">
        <v>1048</v>
      </c>
      <c r="HD13" t="s">
        <v>257</v>
      </c>
      <c r="HE13" t="s">
        <v>230</v>
      </c>
      <c r="HF13" t="s">
        <v>14460</v>
      </c>
      <c r="HR13" t="s">
        <v>278</v>
      </c>
      <c r="HV13">
        <v>94990</v>
      </c>
      <c r="HW13" t="s">
        <v>281</v>
      </c>
      <c r="HY13">
        <v>0</v>
      </c>
      <c r="HZ13">
        <v>0</v>
      </c>
      <c r="IA13" t="s">
        <v>281</v>
      </c>
      <c r="IB13" t="s">
        <v>281</v>
      </c>
      <c r="IE13" t="s">
        <v>283</v>
      </c>
      <c r="IF13" t="s">
        <v>283</v>
      </c>
      <c r="IG13" t="s">
        <v>283</v>
      </c>
      <c r="IH13" t="s">
        <v>284</v>
      </c>
      <c r="II13" t="s">
        <v>285</v>
      </c>
      <c r="IJ13" t="s">
        <v>286</v>
      </c>
      <c r="IK13" t="s">
        <v>278</v>
      </c>
      <c r="IL13" t="s">
        <v>371</v>
      </c>
      <c r="IM13" t="s">
        <v>288</v>
      </c>
      <c r="IN13" t="s">
        <v>289</v>
      </c>
      <c r="IP13" t="s">
        <v>290</v>
      </c>
      <c r="IQ13" t="s">
        <v>284</v>
      </c>
      <c r="IS13" t="s">
        <v>736</v>
      </c>
      <c r="IT13" t="s">
        <v>398</v>
      </c>
      <c r="IW13" t="s">
        <v>417</v>
      </c>
      <c r="IY13" t="s">
        <v>281</v>
      </c>
    </row>
    <row r="14" spans="1:259" x14ac:dyDescent="0.3">
      <c r="A14" s="14">
        <f>DAY(AVANZA[[#This Row],[FechaSeguimiento]])</f>
        <v>1</v>
      </c>
      <c r="B14" s="14">
        <f>MONTH(AVANZA[[#This Row],[FechaSeguimiento]])</f>
        <v>5</v>
      </c>
      <c r="C14"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14" t="str">
        <f>LOWER(IFERROR(VLOOKUP(AVANZA[[#This Row],[ID_Peticion]],CANCELADAS[#All],2,0),""))</f>
        <v/>
      </c>
      <c r="E14" t="str">
        <f>LOWER(IFERROR(VLOOKUP(AVANZA[[#This Row],[ID_Peticion]],CANCELADAS[#All],3,0),""))</f>
        <v/>
      </c>
      <c r="F14" t="str">
        <f>LOWER(IF(AVANZA[[#This Row],[CEDULA CLIENTE]]&lt;&gt;""," CC: " &amp; COUNTIFS(AVANZA[CEDULA CLIENTE],AVANZA[[#This Row],[CEDULA CLIENTE]]),"")&amp; IF(AVANZA[[#This Row],[Direccion]]&lt;&gt;""," DIR: " &amp; COUNTIFS(AVANZA[Direccion],AVANZA[[#This Row],[Direccion]]),""))</f>
        <v xml:space="preserve"> dir: 1</v>
      </c>
      <c r="G14" t="str">
        <f>IFERROR(VLOOKUP(AVANZA[[#This Row],[Cedula_Vendedor_Atis]],PLANTA[[#All],[CEDULA]:[LINEA]],3,0),"No Cruza")</f>
        <v>Marisol Avella</v>
      </c>
      <c r="H14" t="str">
        <f>IFERROR(VLOOKUP(AVANZA[[#This Row],[Cedula_Vendedor_Atis]],PLANTA[[#All],[CEDULA]:[LINEA]],4,0),"No Cruza")</f>
        <v>Fija</v>
      </c>
      <c r="I14" t="str">
        <f>LOWER(IF(AVANZA[[#This Row],[ATRIBUIBLE]]="",AVANZA[[#This Row],[Variable]],AVANZA[[#This Row],[ATRIBUIBLE]]))</f>
        <v>terminada</v>
      </c>
      <c r="J14" s="14">
        <f>IF(AVANZA[[#This Row],[Variable]]=AVANZA[[#Headers],[TERMINADA]],1,0)</f>
        <v>1</v>
      </c>
      <c r="K14" s="14">
        <f>IF(AVANZA[[#This Row],[Variable]]=AVANZA[[#Headers],[ANULADA]],1,0)</f>
        <v>0</v>
      </c>
      <c r="L14" s="14">
        <f>IF(AVANZA[[#This Row],[Variable]]=AVANZA[[#Headers],[PENDIENTE]],1,0)</f>
        <v>0</v>
      </c>
      <c r="M14" s="14">
        <f>IF(AVANZA[[#This Row],[ESTADO AGENDA]]="AGENDADA",1,0)</f>
        <v>0</v>
      </c>
      <c r="N14" s="14">
        <f>IF(AVANZA[[#This Row],[ESTADO AGENDA]]="PENDIENTE DE AGENDAR",1,0)</f>
        <v>0</v>
      </c>
      <c r="O14" s="14">
        <f>IF(AVANZA[[#This Row],[ESTADO AGENDA]]="SUSPENDIDA",1,0)</f>
        <v>0</v>
      </c>
      <c r="P14" t="str" cm="1">
        <f t="array" ref="P14">_xlfn.XLOOKUP(AVANZA[[#This Row],[Num_Agrupacion_Pet_Atis]],Tabla1[[#All],[Numero_de_actuacion]],Tabla1[[#All],[Estado_de_la_orden]],"",0)</f>
        <v/>
      </c>
      <c r="Q14" s="2" t="str" cm="1">
        <f t="array" ref="Q14">_xlfn.XLOOKUP(AVANZA[[#This Row],[Num_Agrupacion_Pet_Atis]],Tabla1[[#All],[Numero_de_actuacion]],Tabla1[[#All],[Fecha_de_la_cita]],"",0)</f>
        <v/>
      </c>
      <c r="R14" t="str" cm="1">
        <f t="array" ref="R14">_xlfn.XLOOKUP(AVANZA[[#This Row],[Num_Agrupacion_Pet_Atis]],Tabla1[[#All],[Numero_de_actuacion]],Tabla1[[#All],[Franja_horaria_de_la_cita]],"",0)</f>
        <v/>
      </c>
      <c r="S14" s="14" t="str">
        <f>IFERROR(DAY(AVANZA[[#This Row],[FECHA AGENDA]]),"")</f>
        <v/>
      </c>
      <c r="T14" s="14" t="str">
        <f>IFERROR(MONTH(AVANZA[[#This Row],[FECHA AGENDA]]),"")</f>
        <v/>
      </c>
      <c r="U14" t="str" cm="1">
        <f t="array" ref="U14">_xlfn.XLOOKUP(AVANZA[[#This Row],[Num_Agrupacion_Pet_Atis]],Tabla1[[#All],[Numero_de_actuacion]],Tabla1[[#All],[Motivo_de_suspension]],"",0)</f>
        <v/>
      </c>
      <c r="V14" s="2" t="str" cm="1">
        <f t="array" ref="V14">_xlfn.XLOOKUP(AVANZA[[#This Row],[Num_Agrupacion_Pet_Atis]],Tabla1[[#All],[Numero_de_actuacion]],Tabla1[[#All],[No_identificacion_cliente]],"",0)</f>
        <v/>
      </c>
      <c r="W14" s="2" t="str" cm="1">
        <f t="array" ref="W14">_xlfn.XLOOKUP(AVANZA[[#This Row],[Num_Agrupacion_Pet_Atis]],Tabla1[[#All],[Numero_de_actuacion]],Tabla1[[#All],[Movil_de_contacto]],"",0)</f>
        <v/>
      </c>
      <c r="X14" s="14">
        <f>IF(OR(AVANZA[[#This Row],[ESTADO LEG]]="Legalizada grabacion",AVANZA[[#This Row],[ESTADO LEG]]="Legalizada aut"),1,0)</f>
        <v>1</v>
      </c>
      <c r="Y14" s="14">
        <f>IF(OR(AVANZA[[#This Row],[ESTADO LEG]]="pdte legalizar",AVANZA[[#This Row],[ESTADO LEG]]="No cruza"),1,0)</f>
        <v>0</v>
      </c>
      <c r="Z14" t="str" cm="1">
        <f t="array" ref="Z14">IF(AVANZA[[#This Row],[Variable]]="Terminada",LOWER(_xlfn.XLOOKUP(AVANZA[[#This Row],[ID_Peticion]],Tabla6[[#All],[NUM_PETICION]],Tabla6[[#All],[ESTADO_LEG]],"NO CRUZA",0)),AVANZA[[#This Row],[Variable]])</f>
        <v>legalizada grabacion</v>
      </c>
      <c r="AA14" cm="1">
        <f t="array" ref="AA14">_xlfn.XLOOKUP(AVANZA[[#This Row],[ID_Peticion]],Tabla6[[#All],[NUM_PETICION]],Tabla6[[#All],[DIF_DIAS]],"",0)</f>
        <v>4</v>
      </c>
      <c r="AB14" s="2" cm="1">
        <f t="array" ref="AB14">IFERROR(_xlfn.XLOOKUP(AVANZA[[#This Row],[ID_Peticion]],Tabla6[[#All],[NUM_PETICION]],Tabla6[[#All],[FEC_LEGAL]],"",0),"")</f>
        <v>46147</v>
      </c>
      <c r="AC14" s="14">
        <f ca="1">IF(AVANZA[[#This Row],[FECHA LEG]]&lt;&gt;0,IFERROR(AVANZA[[#This Row],[FECHA LEG]]-AVANZA[[#This Row],[FechaIniEstadoSubPetAtis]],0),TODAY()-AVANZA[[#This Row],[FechaIniEstadoSubPetAtis]])</f>
        <v>4</v>
      </c>
      <c r="AD14" s="35" t="str">
        <f ca="1">IF(AVANZA[[#This Row],[FINAL Vs LG]]&lt;&gt;0,IF(AVANZA[[#This Row],[FINAL Vs LG]]&lt;7.1,"100%",IF(AND(AVANZA[[#This Row],[FINAL Vs LG]]&gt;7.1,AVANZA[[#This Row],[FINAL Vs LG]]&lt;11.1),"50%","0%")),0)</f>
        <v>100%</v>
      </c>
      <c r="AE14" s="14">
        <f ca="1">VLOOKUP(DAY(TODAY()),BACK!F:G,2,0)</f>
        <v>14</v>
      </c>
      <c r="AF14" s="14">
        <f>BACK!$I$2</f>
        <v>24</v>
      </c>
      <c r="AG14" s="14">
        <f>IF(AVANZA[[#This Row],[Oferta_empaquetada_comisiones]]="SI",1,0)</f>
        <v>0</v>
      </c>
      <c r="AH14" s="36">
        <f>IF(AVANZA[[#This Row],[Variable]]="TERMINADA",IFERROR(VLOOKUP(AVANZA[[#This Row],[SUPERVISOR]],Tabla2[#All],4,0),0),)</f>
        <v>3.5</v>
      </c>
      <c r="AI14" s="14">
        <f>IF(AVANZA[[#This Row],[Producto]]="BA",1,0)</f>
        <v>1</v>
      </c>
      <c r="AJ14" s="14">
        <f>IF(AVANZA[[#This Row],[Producto]]="DUO",1,0)</f>
        <v>0</v>
      </c>
      <c r="AK14" s="14">
        <f>IF(AVANZA[[#This Row],[Producto]]="TRIO",1,0)</f>
        <v>0</v>
      </c>
      <c r="AL14" t="s">
        <v>292</v>
      </c>
      <c r="AM14">
        <v>-1</v>
      </c>
      <c r="AN14">
        <v>-1</v>
      </c>
      <c r="AO14" t="s">
        <v>293</v>
      </c>
      <c r="AP14" s="1">
        <v>46143.43</v>
      </c>
      <c r="AQ14">
        <v>-1</v>
      </c>
      <c r="AR14" t="s">
        <v>294</v>
      </c>
      <c r="AS14">
        <v>-1</v>
      </c>
      <c r="AT14">
        <v>-1</v>
      </c>
      <c r="AU14">
        <v>-1</v>
      </c>
      <c r="AV14">
        <v>-1</v>
      </c>
      <c r="AW14">
        <v>-1</v>
      </c>
      <c r="AX14" t="s">
        <v>224</v>
      </c>
      <c r="AY14">
        <v>-1</v>
      </c>
      <c r="AZ14">
        <v>2026</v>
      </c>
      <c r="BA14">
        <v>5</v>
      </c>
      <c r="BB14">
        <v>1</v>
      </c>
      <c r="BC14">
        <v>-1</v>
      </c>
      <c r="BD14" t="s">
        <v>225</v>
      </c>
      <c r="BE14">
        <v>-1</v>
      </c>
      <c r="BF14">
        <v>20001621064993</v>
      </c>
      <c r="BG14" t="s">
        <v>226</v>
      </c>
      <c r="BH14" t="s">
        <v>227</v>
      </c>
      <c r="BI14" t="s">
        <v>295</v>
      </c>
      <c r="BJ14">
        <v>-1</v>
      </c>
      <c r="BK14">
        <v>-1</v>
      </c>
      <c r="BL14">
        <v>-1</v>
      </c>
      <c r="BM14" t="s">
        <v>229</v>
      </c>
      <c r="BN14" t="s">
        <v>230</v>
      </c>
      <c r="BO14" t="s">
        <v>296</v>
      </c>
      <c r="BP14" t="s">
        <v>232</v>
      </c>
      <c r="BQ14">
        <v>2026</v>
      </c>
      <c r="BR14">
        <v>5</v>
      </c>
      <c r="BS14">
        <v>1</v>
      </c>
      <c r="BT14" s="1">
        <v>46143.703263888892</v>
      </c>
      <c r="BU14" t="s">
        <v>233</v>
      </c>
      <c r="BV14" s="2">
        <v>46143</v>
      </c>
      <c r="BW14" t="s">
        <v>234</v>
      </c>
      <c r="BX14" s="2">
        <v>46143</v>
      </c>
      <c r="BY14" s="2">
        <v>46143</v>
      </c>
      <c r="BZ14" t="s">
        <v>235</v>
      </c>
      <c r="CA14" t="s">
        <v>297</v>
      </c>
      <c r="CB14" t="s">
        <v>297</v>
      </c>
      <c r="CC14" t="s">
        <v>298</v>
      </c>
      <c r="CD14" t="s">
        <v>299</v>
      </c>
      <c r="CE14">
        <v>-1</v>
      </c>
      <c r="CF14" t="s">
        <v>300</v>
      </c>
      <c r="CG14" t="s">
        <v>301</v>
      </c>
      <c r="CH14" t="s">
        <v>242</v>
      </c>
      <c r="CI14">
        <v>22999736</v>
      </c>
      <c r="CJ14" t="s">
        <v>303</v>
      </c>
      <c r="CK14" t="s">
        <v>245</v>
      </c>
      <c r="CL14" t="s">
        <v>246</v>
      </c>
      <c r="CM14" t="s">
        <v>247</v>
      </c>
      <c r="CN14" t="s">
        <v>248</v>
      </c>
      <c r="CT14" t="s">
        <v>304</v>
      </c>
      <c r="CU14" t="s">
        <v>225</v>
      </c>
      <c r="CW14" t="s">
        <v>226</v>
      </c>
      <c r="CX14" t="s">
        <v>227</v>
      </c>
      <c r="DA14" t="s">
        <v>250</v>
      </c>
      <c r="DB14">
        <v>-1</v>
      </c>
      <c r="DF14" t="s">
        <v>251</v>
      </c>
      <c r="DJ14" t="s">
        <v>252</v>
      </c>
      <c r="DK14" t="s">
        <v>253</v>
      </c>
      <c r="DL14" t="s">
        <v>254</v>
      </c>
      <c r="DN14" t="s">
        <v>255</v>
      </c>
      <c r="DR14" t="s">
        <v>305</v>
      </c>
      <c r="DS14" t="s">
        <v>303</v>
      </c>
      <c r="DT14" t="s">
        <v>302</v>
      </c>
      <c r="DV14">
        <v>1</v>
      </c>
      <c r="DW14" t="s">
        <v>283</v>
      </c>
      <c r="ED14" s="2">
        <v>46143</v>
      </c>
      <c r="EE14" t="s">
        <v>306</v>
      </c>
      <c r="EF14">
        <v>20</v>
      </c>
      <c r="EP14" t="s">
        <v>258</v>
      </c>
      <c r="ES14" t="s">
        <v>307</v>
      </c>
      <c r="FA14" t="s">
        <v>245</v>
      </c>
      <c r="FB14" t="s">
        <v>308</v>
      </c>
      <c r="FD14" t="s">
        <v>308</v>
      </c>
      <c r="FE14" t="s">
        <v>309</v>
      </c>
      <c r="FF14" t="s">
        <v>309</v>
      </c>
      <c r="FK14" t="s">
        <v>263</v>
      </c>
      <c r="FL14" t="s">
        <v>310</v>
      </c>
      <c r="FN14" t="s">
        <v>248</v>
      </c>
      <c r="FO14" t="s">
        <v>265</v>
      </c>
      <c r="FR14">
        <v>85900</v>
      </c>
      <c r="GB14" t="s">
        <v>266</v>
      </c>
      <c r="GC14" t="s">
        <v>225</v>
      </c>
      <c r="GD14">
        <v>0</v>
      </c>
      <c r="GF14">
        <v>0</v>
      </c>
      <c r="GG14">
        <v>25421</v>
      </c>
      <c r="GI14">
        <v>85900</v>
      </c>
      <c r="GJ14">
        <v>0</v>
      </c>
      <c r="GL14">
        <v>0</v>
      </c>
      <c r="GM14">
        <v>102221</v>
      </c>
      <c r="GS14" t="s">
        <v>267</v>
      </c>
      <c r="GT14" s="2">
        <v>44587</v>
      </c>
      <c r="GU14" t="s">
        <v>268</v>
      </c>
      <c r="GV14" t="s">
        <v>311</v>
      </c>
      <c r="GW14" t="s">
        <v>270</v>
      </c>
      <c r="GX14" t="s">
        <v>271</v>
      </c>
      <c r="GY14" t="s">
        <v>272</v>
      </c>
      <c r="GZ14" t="s">
        <v>273</v>
      </c>
      <c r="HA14" t="s">
        <v>274</v>
      </c>
      <c r="HB14" t="s">
        <v>312</v>
      </c>
      <c r="HC14" t="s">
        <v>312</v>
      </c>
      <c r="HD14" t="s">
        <v>313</v>
      </c>
      <c r="HE14" t="s">
        <v>230</v>
      </c>
      <c r="HF14" t="s">
        <v>314</v>
      </c>
      <c r="HG14" t="s">
        <v>277</v>
      </c>
      <c r="HR14" t="s">
        <v>278</v>
      </c>
      <c r="HV14">
        <v>85900</v>
      </c>
      <c r="HW14" t="s">
        <v>279</v>
      </c>
      <c r="HX14" t="s">
        <v>280</v>
      </c>
      <c r="HY14">
        <v>103568</v>
      </c>
      <c r="HZ14">
        <v>17668</v>
      </c>
      <c r="IA14" t="s">
        <v>279</v>
      </c>
      <c r="IB14" t="s">
        <v>281</v>
      </c>
      <c r="ID14" t="s">
        <v>282</v>
      </c>
      <c r="IE14" t="s">
        <v>283</v>
      </c>
      <c r="IF14" t="s">
        <v>283</v>
      </c>
      <c r="IG14" t="s">
        <v>283</v>
      </c>
      <c r="IH14" t="s">
        <v>284</v>
      </c>
      <c r="II14" t="s">
        <v>285</v>
      </c>
      <c r="IJ14" t="s">
        <v>286</v>
      </c>
      <c r="IK14" t="s">
        <v>278</v>
      </c>
      <c r="IL14" t="s">
        <v>287</v>
      </c>
      <c r="IM14" t="s">
        <v>288</v>
      </c>
      <c r="IN14" t="s">
        <v>289</v>
      </c>
      <c r="IP14" t="s">
        <v>290</v>
      </c>
      <c r="IQ14" t="s">
        <v>284</v>
      </c>
      <c r="IS14" t="s">
        <v>291</v>
      </c>
      <c r="IT14" t="s">
        <v>315</v>
      </c>
      <c r="IU14" t="s">
        <v>316</v>
      </c>
      <c r="IV14" t="s">
        <v>317</v>
      </c>
      <c r="IW14" t="s">
        <v>318</v>
      </c>
      <c r="IY14" t="s">
        <v>281</v>
      </c>
    </row>
    <row r="15" spans="1:259" x14ac:dyDescent="0.3">
      <c r="A15" s="14">
        <f>DAY(AVANZA[[#This Row],[FechaSeguimiento]])</f>
        <v>2</v>
      </c>
      <c r="B15" s="14">
        <f>MONTH(AVANZA[[#This Row],[FechaSeguimiento]])</f>
        <v>5</v>
      </c>
      <c r="C15"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15" t="str">
        <f>LOWER(IFERROR(VLOOKUP(AVANZA[[#This Row],[ID_Peticion]],CANCELADAS[#All],2,0),""))</f>
        <v>carrusel</v>
      </c>
      <c r="E15" t="str">
        <f>LOWER(IFERROR(VLOOKUP(AVANZA[[#This Row],[ID_Peticion]],CANCELADAS[#All],3,0),""))</f>
        <v>carrusel</v>
      </c>
      <c r="F15" t="str">
        <f>LOWER(IF(AVANZA[[#This Row],[CEDULA CLIENTE]]&lt;&gt;""," CC: " &amp; COUNTIFS(AVANZA[CEDULA CLIENTE],AVANZA[[#This Row],[CEDULA CLIENTE]]),"")&amp; IF(AVANZA[[#This Row],[Direccion]]&lt;&gt;""," DIR: " &amp; COUNTIFS(AVANZA[Direccion],AVANZA[[#This Row],[Direccion]]),""))</f>
        <v xml:space="preserve"> dir: 1</v>
      </c>
      <c r="G15" t="str">
        <f>IFERROR(VLOOKUP(AVANZA[[#This Row],[Cedula_Vendedor_Atis]],PLANTA[[#All],[CEDULA]:[LINEA]],3,0),"No Cruza")</f>
        <v>Marisol Avella</v>
      </c>
      <c r="H15" t="str">
        <f>IFERROR(VLOOKUP(AVANZA[[#This Row],[Cedula_Vendedor_Atis]],PLANTA[[#All],[CEDULA]:[LINEA]],4,0),"No Cruza")</f>
        <v>Fija</v>
      </c>
      <c r="I15" t="str">
        <f>LOWER(IF(AVANZA[[#This Row],[ATRIBUIBLE]]="",AVANZA[[#This Row],[Variable]],AVANZA[[#This Row],[ATRIBUIBLE]]))</f>
        <v>carrusel</v>
      </c>
      <c r="J15" s="14">
        <f>IF(AVANZA[[#This Row],[Variable]]=AVANZA[[#Headers],[TERMINADA]],1,0)</f>
        <v>0</v>
      </c>
      <c r="K15" s="14">
        <f>IF(AVANZA[[#This Row],[Variable]]=AVANZA[[#Headers],[ANULADA]],1,0)</f>
        <v>1</v>
      </c>
      <c r="L15" s="14">
        <f>IF(AVANZA[[#This Row],[Variable]]=AVANZA[[#Headers],[PENDIENTE]],1,0)</f>
        <v>0</v>
      </c>
      <c r="M15" s="14">
        <f>IF(AVANZA[[#This Row],[ESTADO AGENDA]]="AGENDADA",1,0)</f>
        <v>0</v>
      </c>
      <c r="N15" s="14">
        <f>IF(AVANZA[[#This Row],[ESTADO AGENDA]]="PENDIENTE DE AGENDAR",1,0)</f>
        <v>0</v>
      </c>
      <c r="O15" s="14">
        <f>IF(AVANZA[[#This Row],[ESTADO AGENDA]]="SUSPENDIDA",1,0)</f>
        <v>0</v>
      </c>
      <c r="P15" t="str" cm="1">
        <f t="array" ref="P15">_xlfn.XLOOKUP(AVANZA[[#This Row],[Num_Agrupacion_Pet_Atis]],Tabla1[[#All],[Numero_de_actuacion]],Tabla1[[#All],[Estado_de_la_orden]],"",0)</f>
        <v/>
      </c>
      <c r="Q15" s="2" t="str" cm="1">
        <f t="array" ref="Q15">_xlfn.XLOOKUP(AVANZA[[#This Row],[Num_Agrupacion_Pet_Atis]],Tabla1[[#All],[Numero_de_actuacion]],Tabla1[[#All],[Fecha_de_la_cita]],"",0)</f>
        <v/>
      </c>
      <c r="R15" t="str" cm="1">
        <f t="array" ref="R15">_xlfn.XLOOKUP(AVANZA[[#This Row],[Num_Agrupacion_Pet_Atis]],Tabla1[[#All],[Numero_de_actuacion]],Tabla1[[#All],[Franja_horaria_de_la_cita]],"",0)</f>
        <v/>
      </c>
      <c r="S15" s="14" t="str">
        <f>IFERROR(DAY(AVANZA[[#This Row],[FECHA AGENDA]]),"")</f>
        <v/>
      </c>
      <c r="T15" s="14" t="str">
        <f>IFERROR(MONTH(AVANZA[[#This Row],[FECHA AGENDA]]),"")</f>
        <v/>
      </c>
      <c r="U15" t="str" cm="1">
        <f t="array" ref="U15">_xlfn.XLOOKUP(AVANZA[[#This Row],[Num_Agrupacion_Pet_Atis]],Tabla1[[#All],[Numero_de_actuacion]],Tabla1[[#All],[Motivo_de_suspension]],"",0)</f>
        <v/>
      </c>
      <c r="V15" s="2" t="str" cm="1">
        <f t="array" ref="V15">_xlfn.XLOOKUP(AVANZA[[#This Row],[Num_Agrupacion_Pet_Atis]],Tabla1[[#All],[Numero_de_actuacion]],Tabla1[[#All],[No_identificacion_cliente]],"",0)</f>
        <v/>
      </c>
      <c r="W15" s="2" t="str" cm="1">
        <f t="array" ref="W15">_xlfn.XLOOKUP(AVANZA[[#This Row],[Num_Agrupacion_Pet_Atis]],Tabla1[[#All],[Numero_de_actuacion]],Tabla1[[#All],[Movil_de_contacto]],"",0)</f>
        <v/>
      </c>
      <c r="X15" s="14">
        <f>IF(OR(AVANZA[[#This Row],[ESTADO LEG]]="Legalizada grabacion",AVANZA[[#This Row],[ESTADO LEG]]="Legalizada aut"),1,0)</f>
        <v>0</v>
      </c>
      <c r="Y15" s="14">
        <f>IF(OR(AVANZA[[#This Row],[ESTADO LEG]]="pdte legalizar",AVANZA[[#This Row],[ESTADO LEG]]="No cruza"),1,0)</f>
        <v>0</v>
      </c>
      <c r="Z15" t="str" cm="1">
        <f t="array" ref="Z15">IF(AVANZA[[#This Row],[Variable]]="Terminada",LOWER(_xlfn.XLOOKUP(AVANZA[[#This Row],[ID_Peticion]],Tabla6[[#All],[NUM_PETICION]],Tabla6[[#All],[ESTADO_LEG]],"NO CRUZA",0)),AVANZA[[#This Row],[Variable]])</f>
        <v>ANULADA</v>
      </c>
      <c r="AA15" t="str" cm="1">
        <f t="array" ref="AA15">_xlfn.XLOOKUP(AVANZA[[#This Row],[ID_Peticion]],Tabla6[[#All],[NUM_PETICION]],Tabla6[[#All],[DIF_DIAS]],"",0)</f>
        <v/>
      </c>
      <c r="AB15" s="2" t="str" cm="1">
        <f t="array" ref="AB15">IFERROR(_xlfn.XLOOKUP(AVANZA[[#This Row],[ID_Peticion]],Tabla6[[#All],[NUM_PETICION]],Tabla6[[#All],[FEC_LEGAL]],"",0),"")</f>
        <v/>
      </c>
      <c r="AC15" s="14">
        <f ca="1">IF(AVANZA[[#This Row],[FECHA LEG]]&lt;&gt;0,IFERROR(AVANZA[[#This Row],[FECHA LEG]]-AVANZA[[#This Row],[FechaIniEstadoSubPetAtis]],0),TODAY()-AVANZA[[#This Row],[FechaIniEstadoSubPetAtis]])</f>
        <v>0</v>
      </c>
      <c r="AD15" s="35">
        <f ca="1">IF(AVANZA[[#This Row],[FINAL Vs LG]]&lt;&gt;0,IF(AVANZA[[#This Row],[FINAL Vs LG]]&lt;7.1,"100%",IF(AND(AVANZA[[#This Row],[FINAL Vs LG]]&gt;7.1,AVANZA[[#This Row],[FINAL Vs LG]]&lt;11.1),"50%","0%")),0)</f>
        <v>0</v>
      </c>
      <c r="AE15" s="14">
        <f ca="1">VLOOKUP(DAY(TODAY()),BACK!F:G,2,0)</f>
        <v>14</v>
      </c>
      <c r="AF15" s="14">
        <f>BACK!$I$2</f>
        <v>24</v>
      </c>
      <c r="AG15" s="14">
        <f>IF(AVANZA[[#This Row],[Oferta_empaquetada_comisiones]]="SI",1,0)</f>
        <v>0</v>
      </c>
      <c r="AH15" s="36">
        <f>IF(AVANZA[[#This Row],[Variable]]="TERMINADA",IFERROR(VLOOKUP(AVANZA[[#This Row],[SUPERVISOR]],Tabla2[#All],4,0),0),)</f>
        <v>0</v>
      </c>
      <c r="AI15" s="14">
        <f>IF(AVANZA[[#This Row],[Producto]]="BA",1,0)</f>
        <v>1</v>
      </c>
      <c r="AJ15" s="14">
        <f>IF(AVANZA[[#This Row],[Producto]]="DUO",1,0)</f>
        <v>0</v>
      </c>
      <c r="AK15" s="14">
        <f>IF(AVANZA[[#This Row],[Producto]]="TRIO",1,0)</f>
        <v>0</v>
      </c>
      <c r="AL15" t="s">
        <v>746</v>
      </c>
      <c r="AM15">
        <v>-1</v>
      </c>
      <c r="AN15">
        <v>-1</v>
      </c>
      <c r="AO15" t="s">
        <v>14461</v>
      </c>
      <c r="AP15" s="1">
        <v>46143.519895833335</v>
      </c>
      <c r="AQ15">
        <v>-1</v>
      </c>
      <c r="AR15" t="s">
        <v>14462</v>
      </c>
      <c r="AS15">
        <v>-1</v>
      </c>
      <c r="AT15">
        <v>-1</v>
      </c>
      <c r="AU15">
        <v>-1</v>
      </c>
      <c r="AV15">
        <v>-1</v>
      </c>
      <c r="AW15">
        <v>-1</v>
      </c>
      <c r="AX15" t="s">
        <v>224</v>
      </c>
      <c r="AY15">
        <v>-1</v>
      </c>
      <c r="AZ15">
        <v>2026</v>
      </c>
      <c r="BA15">
        <v>5</v>
      </c>
      <c r="BB15">
        <v>2</v>
      </c>
      <c r="BC15">
        <v>-1</v>
      </c>
      <c r="BD15" t="s">
        <v>225</v>
      </c>
      <c r="BE15">
        <v>-1</v>
      </c>
      <c r="BF15">
        <v>20001621104074</v>
      </c>
      <c r="BG15" t="s">
        <v>226</v>
      </c>
      <c r="BH15" t="s">
        <v>227</v>
      </c>
      <c r="BJ15">
        <v>-1</v>
      </c>
      <c r="BK15">
        <v>-1</v>
      </c>
      <c r="BL15">
        <v>-1</v>
      </c>
      <c r="BM15" t="s">
        <v>573</v>
      </c>
      <c r="BN15" t="s">
        <v>230</v>
      </c>
      <c r="BO15" t="s">
        <v>14463</v>
      </c>
      <c r="BP15" t="s">
        <v>232</v>
      </c>
      <c r="BQ15">
        <v>2026</v>
      </c>
      <c r="BR15">
        <v>5</v>
      </c>
      <c r="BS15">
        <v>1</v>
      </c>
      <c r="BT15" s="1">
        <v>46144.405150462961</v>
      </c>
      <c r="BU15" t="s">
        <v>575</v>
      </c>
      <c r="BV15" s="2">
        <v>46144</v>
      </c>
      <c r="BW15" t="s">
        <v>576</v>
      </c>
      <c r="BX15" s="2"/>
      <c r="BY15" s="2"/>
      <c r="CA15" t="s">
        <v>297</v>
      </c>
      <c r="CB15" t="s">
        <v>297</v>
      </c>
      <c r="CC15" t="s">
        <v>14464</v>
      </c>
      <c r="CD15" t="s">
        <v>3585</v>
      </c>
      <c r="CE15">
        <v>-1</v>
      </c>
      <c r="CF15" t="s">
        <v>300</v>
      </c>
      <c r="CG15" t="s">
        <v>301</v>
      </c>
      <c r="CH15" t="s">
        <v>242</v>
      </c>
      <c r="CI15">
        <v>1000857923</v>
      </c>
      <c r="CJ15" t="s">
        <v>759</v>
      </c>
      <c r="CK15" t="s">
        <v>245</v>
      </c>
      <c r="CL15" t="s">
        <v>246</v>
      </c>
      <c r="CM15" t="s">
        <v>247</v>
      </c>
      <c r="CN15" t="s">
        <v>359</v>
      </c>
      <c r="CT15" t="s">
        <v>386</v>
      </c>
      <c r="CU15" t="s">
        <v>225</v>
      </c>
      <c r="CW15" t="s">
        <v>226</v>
      </c>
      <c r="CX15" t="s">
        <v>227</v>
      </c>
      <c r="CY15" t="s">
        <v>579</v>
      </c>
      <c r="DA15" t="s">
        <v>250</v>
      </c>
      <c r="DB15">
        <v>-1</v>
      </c>
      <c r="DF15" t="s">
        <v>580</v>
      </c>
      <c r="DJ15" t="s">
        <v>252</v>
      </c>
      <c r="DK15" t="s">
        <v>253</v>
      </c>
      <c r="DL15" t="s">
        <v>253</v>
      </c>
      <c r="DN15" t="s">
        <v>255</v>
      </c>
      <c r="DR15" t="s">
        <v>760</v>
      </c>
      <c r="DS15" t="s">
        <v>759</v>
      </c>
      <c r="DT15" t="s">
        <v>758</v>
      </c>
      <c r="DV15">
        <v>1</v>
      </c>
      <c r="DW15" t="s">
        <v>283</v>
      </c>
      <c r="ED15" s="2">
        <v>46144</v>
      </c>
      <c r="EF15">
        <v>9</v>
      </c>
      <c r="EP15" t="s">
        <v>258</v>
      </c>
      <c r="FA15" t="s">
        <v>245</v>
      </c>
      <c r="FB15" t="s">
        <v>308</v>
      </c>
      <c r="FD15" t="s">
        <v>308</v>
      </c>
      <c r="FE15" t="s">
        <v>309</v>
      </c>
      <c r="FF15" t="s">
        <v>309</v>
      </c>
      <c r="FK15" t="s">
        <v>263</v>
      </c>
      <c r="FN15" t="s">
        <v>359</v>
      </c>
      <c r="FO15" t="s">
        <v>366</v>
      </c>
      <c r="FR15">
        <v>0</v>
      </c>
      <c r="GB15" t="s">
        <v>266</v>
      </c>
      <c r="GM15">
        <v>0</v>
      </c>
      <c r="GS15" t="s">
        <v>267</v>
      </c>
      <c r="GT15" s="2"/>
      <c r="GU15" t="s">
        <v>268</v>
      </c>
      <c r="GV15" t="s">
        <v>335</v>
      </c>
      <c r="GW15" t="s">
        <v>270</v>
      </c>
      <c r="GX15" t="s">
        <v>271</v>
      </c>
      <c r="GY15" t="s">
        <v>272</v>
      </c>
      <c r="GZ15" t="s">
        <v>273</v>
      </c>
      <c r="HE15" t="s">
        <v>230</v>
      </c>
      <c r="HF15" t="s">
        <v>14465</v>
      </c>
      <c r="HR15" t="s">
        <v>278</v>
      </c>
      <c r="HV15">
        <v>85900</v>
      </c>
      <c r="HW15" t="s">
        <v>279</v>
      </c>
      <c r="HY15">
        <v>0</v>
      </c>
      <c r="HZ15">
        <v>0</v>
      </c>
      <c r="IA15" t="s">
        <v>279</v>
      </c>
      <c r="IB15" t="s">
        <v>281</v>
      </c>
      <c r="IC15" t="s">
        <v>582</v>
      </c>
      <c r="IE15" t="s">
        <v>283</v>
      </c>
      <c r="IF15" t="s">
        <v>283</v>
      </c>
      <c r="IG15" t="s">
        <v>283</v>
      </c>
      <c r="IH15" t="s">
        <v>284</v>
      </c>
      <c r="II15" t="s">
        <v>285</v>
      </c>
      <c r="IJ15" t="s">
        <v>286</v>
      </c>
      <c r="IK15" t="s">
        <v>278</v>
      </c>
      <c r="IL15" t="s">
        <v>287</v>
      </c>
      <c r="IM15" t="s">
        <v>288</v>
      </c>
      <c r="IN15" t="s">
        <v>290</v>
      </c>
      <c r="IP15" t="s">
        <v>290</v>
      </c>
      <c r="IQ15" t="s">
        <v>284</v>
      </c>
      <c r="IS15" t="s">
        <v>291</v>
      </c>
      <c r="IT15" t="s">
        <v>287</v>
      </c>
      <c r="IY15" t="s">
        <v>281</v>
      </c>
    </row>
    <row r="16" spans="1:259" x14ac:dyDescent="0.3">
      <c r="A16" s="14">
        <f>DAY(AVANZA[[#This Row],[FechaSeguimiento]])</f>
        <v>2</v>
      </c>
      <c r="B16" s="14">
        <f>MONTH(AVANZA[[#This Row],[FechaSeguimiento]])</f>
        <v>5</v>
      </c>
      <c r="C16"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16" t="str">
        <f>LOWER(IFERROR(VLOOKUP(AVANZA[[#This Row],[ID_Peticion]],CANCELADAS[#All],2,0),""))</f>
        <v/>
      </c>
      <c r="E16" t="str">
        <f>LOWER(IFERROR(VLOOKUP(AVANZA[[#This Row],[ID_Peticion]],CANCELADAS[#All],3,0),""))</f>
        <v/>
      </c>
      <c r="F16" t="str">
        <f>LOWER(IF(AVANZA[[#This Row],[CEDULA CLIENTE]]&lt;&gt;""," CC: " &amp; COUNTIFS(AVANZA[CEDULA CLIENTE],AVANZA[[#This Row],[CEDULA CLIENTE]]),"")&amp; IF(AVANZA[[#This Row],[Direccion]]&lt;&gt;""," DIR: " &amp; COUNTIFS(AVANZA[Direccion],AVANZA[[#This Row],[Direccion]]),""))</f>
        <v xml:space="preserve"> dir: 1</v>
      </c>
      <c r="G16" t="str">
        <f>IFERROR(VLOOKUP(AVANZA[[#This Row],[Cedula_Vendedor_Atis]],PLANTA[[#All],[CEDULA]:[LINEA]],3,0),"No Cruza")</f>
        <v>Marisol Avella</v>
      </c>
      <c r="H16" t="str">
        <f>IFERROR(VLOOKUP(AVANZA[[#This Row],[Cedula_Vendedor_Atis]],PLANTA[[#All],[CEDULA]:[LINEA]],4,0),"No Cruza")</f>
        <v>Fija</v>
      </c>
      <c r="I16" t="str">
        <f>LOWER(IF(AVANZA[[#This Row],[ATRIBUIBLE]]="",AVANZA[[#This Row],[Variable]],AVANZA[[#This Row],[ATRIBUIBLE]]))</f>
        <v>terminada</v>
      </c>
      <c r="J16" s="14">
        <f>IF(AVANZA[[#This Row],[Variable]]=AVANZA[[#Headers],[TERMINADA]],1,0)</f>
        <v>1</v>
      </c>
      <c r="K16" s="14">
        <f>IF(AVANZA[[#This Row],[Variable]]=AVANZA[[#Headers],[ANULADA]],1,0)</f>
        <v>0</v>
      </c>
      <c r="L16" s="14">
        <f>IF(AVANZA[[#This Row],[Variable]]=AVANZA[[#Headers],[PENDIENTE]],1,0)</f>
        <v>0</v>
      </c>
      <c r="M16" s="14">
        <f>IF(AVANZA[[#This Row],[ESTADO AGENDA]]="AGENDADA",1,0)</f>
        <v>0</v>
      </c>
      <c r="N16" s="14">
        <f>IF(AVANZA[[#This Row],[ESTADO AGENDA]]="PENDIENTE DE AGENDAR",1,0)</f>
        <v>0</v>
      </c>
      <c r="O16" s="14">
        <f>IF(AVANZA[[#This Row],[ESTADO AGENDA]]="SUSPENDIDA",1,0)</f>
        <v>0</v>
      </c>
      <c r="P16" t="str" cm="1">
        <f t="array" ref="P16">_xlfn.XLOOKUP(AVANZA[[#This Row],[Num_Agrupacion_Pet_Atis]],Tabla1[[#All],[Numero_de_actuacion]],Tabla1[[#All],[Estado_de_la_orden]],"",0)</f>
        <v/>
      </c>
      <c r="Q16" s="2" t="str" cm="1">
        <f t="array" ref="Q16">_xlfn.XLOOKUP(AVANZA[[#This Row],[Num_Agrupacion_Pet_Atis]],Tabla1[[#All],[Numero_de_actuacion]],Tabla1[[#All],[Fecha_de_la_cita]],"",0)</f>
        <v/>
      </c>
      <c r="R16" t="str" cm="1">
        <f t="array" ref="R16">_xlfn.XLOOKUP(AVANZA[[#This Row],[Num_Agrupacion_Pet_Atis]],Tabla1[[#All],[Numero_de_actuacion]],Tabla1[[#All],[Franja_horaria_de_la_cita]],"",0)</f>
        <v/>
      </c>
      <c r="S16" s="14" t="str">
        <f>IFERROR(DAY(AVANZA[[#This Row],[FECHA AGENDA]]),"")</f>
        <v/>
      </c>
      <c r="T16" s="14" t="str">
        <f>IFERROR(MONTH(AVANZA[[#This Row],[FECHA AGENDA]]),"")</f>
        <v/>
      </c>
      <c r="U16" t="str" cm="1">
        <f t="array" ref="U16">_xlfn.XLOOKUP(AVANZA[[#This Row],[Num_Agrupacion_Pet_Atis]],Tabla1[[#All],[Numero_de_actuacion]],Tabla1[[#All],[Motivo_de_suspension]],"",0)</f>
        <v/>
      </c>
      <c r="V16" s="2" t="str" cm="1">
        <f t="array" ref="V16">_xlfn.XLOOKUP(AVANZA[[#This Row],[Num_Agrupacion_Pet_Atis]],Tabla1[[#All],[Numero_de_actuacion]],Tabla1[[#All],[No_identificacion_cliente]],"",0)</f>
        <v/>
      </c>
      <c r="W16" s="2" t="str" cm="1">
        <f t="array" ref="W16">_xlfn.XLOOKUP(AVANZA[[#This Row],[Num_Agrupacion_Pet_Atis]],Tabla1[[#All],[Numero_de_actuacion]],Tabla1[[#All],[Movil_de_contacto]],"",0)</f>
        <v/>
      </c>
      <c r="X16" s="14">
        <f>IF(OR(AVANZA[[#This Row],[ESTADO LEG]]="Legalizada grabacion",AVANZA[[#This Row],[ESTADO LEG]]="Legalizada aut"),1,0)</f>
        <v>1</v>
      </c>
      <c r="Y16" s="14">
        <f>IF(OR(AVANZA[[#This Row],[ESTADO LEG]]="pdte legalizar",AVANZA[[#This Row],[ESTADO LEG]]="No cruza"),1,0)</f>
        <v>0</v>
      </c>
      <c r="Z16" t="str" cm="1">
        <f t="array" ref="Z16">IF(AVANZA[[#This Row],[Variable]]="Terminada",LOWER(_xlfn.XLOOKUP(AVANZA[[#This Row],[ID_Peticion]],Tabla6[[#All],[NUM_PETICION]],Tabla6[[#All],[ESTADO_LEG]],"NO CRUZA",0)),AVANZA[[#This Row],[Variable]])</f>
        <v>legalizada grabacion</v>
      </c>
      <c r="AA16" cm="1">
        <f t="array" ref="AA16">_xlfn.XLOOKUP(AVANZA[[#This Row],[ID_Peticion]],Tabla6[[#All],[NUM_PETICION]],Tabla6[[#All],[DIF_DIAS]],"",0)</f>
        <v>4</v>
      </c>
      <c r="AB16" s="2" cm="1">
        <f t="array" ref="AB16">IFERROR(_xlfn.XLOOKUP(AVANZA[[#This Row],[ID_Peticion]],Tabla6[[#All],[NUM_PETICION]],Tabla6[[#All],[FEC_LEGAL]],"",0),"")</f>
        <v>46148</v>
      </c>
      <c r="AC16" s="14">
        <f ca="1">IF(AVANZA[[#This Row],[FECHA LEG]]&lt;&gt;0,IFERROR(AVANZA[[#This Row],[FECHA LEG]]-AVANZA[[#This Row],[FechaIniEstadoSubPetAtis]],0),TODAY()-AVANZA[[#This Row],[FechaIniEstadoSubPetAtis]])</f>
        <v>4</v>
      </c>
      <c r="AD16" s="35" t="str">
        <f ca="1">IF(AVANZA[[#This Row],[FINAL Vs LG]]&lt;&gt;0,IF(AVANZA[[#This Row],[FINAL Vs LG]]&lt;7.1,"100%",IF(AND(AVANZA[[#This Row],[FINAL Vs LG]]&gt;7.1,AVANZA[[#This Row],[FINAL Vs LG]]&lt;11.1),"50%","0%")),0)</f>
        <v>100%</v>
      </c>
      <c r="AE16" s="14">
        <f ca="1">VLOOKUP(DAY(TODAY()),BACK!F:G,2,0)</f>
        <v>14</v>
      </c>
      <c r="AF16" s="14">
        <f>BACK!$I$2</f>
        <v>24</v>
      </c>
      <c r="AG16" s="14">
        <f>IF(AVANZA[[#This Row],[Oferta_empaquetada_comisiones]]="SI",1,0)</f>
        <v>0</v>
      </c>
      <c r="AH16" s="36">
        <f>IF(AVANZA[[#This Row],[Variable]]="TERMINADA",IFERROR(VLOOKUP(AVANZA[[#This Row],[SUPERVISOR]],Tabla2[#All],4,0),0),)</f>
        <v>3.5</v>
      </c>
      <c r="AI16" s="14">
        <f>IF(AVANZA[[#This Row],[Producto]]="BA",1,0)</f>
        <v>0</v>
      </c>
      <c r="AJ16" s="14">
        <f>IF(AVANZA[[#This Row],[Producto]]="DUO",1,0)</f>
        <v>0</v>
      </c>
      <c r="AK16" s="14">
        <f>IF(AVANZA[[#This Row],[Producto]]="TRIO",1,0)</f>
        <v>1</v>
      </c>
      <c r="AL16" t="s">
        <v>400</v>
      </c>
      <c r="AM16">
        <v>-1</v>
      </c>
      <c r="AN16">
        <v>-1</v>
      </c>
      <c r="AO16" t="s">
        <v>14466</v>
      </c>
      <c r="AP16" s="1">
        <v>46141.591157407405</v>
      </c>
      <c r="AQ16">
        <v>-1</v>
      </c>
      <c r="AR16" t="s">
        <v>14467</v>
      </c>
      <c r="AS16">
        <v>-1</v>
      </c>
      <c r="AT16">
        <v>-1</v>
      </c>
      <c r="AU16">
        <v>-1</v>
      </c>
      <c r="AV16">
        <v>-1</v>
      </c>
      <c r="AW16">
        <v>-1</v>
      </c>
      <c r="AX16" t="s">
        <v>224</v>
      </c>
      <c r="AY16">
        <v>-1</v>
      </c>
      <c r="AZ16">
        <v>2026</v>
      </c>
      <c r="BA16">
        <v>5</v>
      </c>
      <c r="BB16">
        <v>2</v>
      </c>
      <c r="BC16">
        <v>-1</v>
      </c>
      <c r="BD16" t="s">
        <v>225</v>
      </c>
      <c r="BE16">
        <v>-1</v>
      </c>
      <c r="BF16">
        <v>20001620025919</v>
      </c>
      <c r="BG16" t="s">
        <v>438</v>
      </c>
      <c r="BH16" t="s">
        <v>439</v>
      </c>
      <c r="BI16" t="s">
        <v>14468</v>
      </c>
      <c r="BJ16">
        <v>-1</v>
      </c>
      <c r="BK16">
        <v>-1</v>
      </c>
      <c r="BL16">
        <v>-1</v>
      </c>
      <c r="BM16" t="s">
        <v>229</v>
      </c>
      <c r="BN16" t="s">
        <v>230</v>
      </c>
      <c r="BO16" t="s">
        <v>14469</v>
      </c>
      <c r="BP16" t="s">
        <v>232</v>
      </c>
      <c r="BQ16">
        <v>2026</v>
      </c>
      <c r="BR16">
        <v>4</v>
      </c>
      <c r="BS16">
        <v>29</v>
      </c>
      <c r="BT16" s="1">
        <v>46144.627187500002</v>
      </c>
      <c r="BU16" t="s">
        <v>233</v>
      </c>
      <c r="BV16" s="2">
        <v>46144</v>
      </c>
      <c r="BW16" t="s">
        <v>234</v>
      </c>
      <c r="BX16" s="2">
        <v>46141</v>
      </c>
      <c r="BY16" s="2">
        <v>46144</v>
      </c>
      <c r="BZ16" t="s">
        <v>235</v>
      </c>
      <c r="CA16" t="s">
        <v>1344</v>
      </c>
      <c r="CB16" t="s">
        <v>322</v>
      </c>
      <c r="CC16" t="s">
        <v>14470</v>
      </c>
      <c r="CD16" t="s">
        <v>10522</v>
      </c>
      <c r="CE16">
        <v>-1</v>
      </c>
      <c r="CF16" t="s">
        <v>1347</v>
      </c>
      <c r="CG16" t="s">
        <v>325</v>
      </c>
      <c r="CH16" t="s">
        <v>326</v>
      </c>
      <c r="CI16">
        <v>1053346599</v>
      </c>
      <c r="CJ16" t="s">
        <v>408</v>
      </c>
      <c r="CK16" t="s">
        <v>245</v>
      </c>
      <c r="CL16" t="s">
        <v>409</v>
      </c>
      <c r="CM16" t="s">
        <v>247</v>
      </c>
      <c r="CN16" t="s">
        <v>410</v>
      </c>
      <c r="CT16" t="s">
        <v>304</v>
      </c>
      <c r="CU16" t="s">
        <v>387</v>
      </c>
      <c r="CW16" t="s">
        <v>446</v>
      </c>
      <c r="CX16" t="s">
        <v>447</v>
      </c>
      <c r="DA16" t="s">
        <v>250</v>
      </c>
      <c r="DB16">
        <v>-1</v>
      </c>
      <c r="DF16" t="s">
        <v>251</v>
      </c>
      <c r="DJ16" t="s">
        <v>252</v>
      </c>
      <c r="DK16" t="s">
        <v>253</v>
      </c>
      <c r="DL16" t="s">
        <v>253</v>
      </c>
      <c r="DN16" t="s">
        <v>390</v>
      </c>
      <c r="DR16" t="s">
        <v>411</v>
      </c>
      <c r="DS16" t="s">
        <v>408</v>
      </c>
      <c r="DT16" t="s">
        <v>407</v>
      </c>
      <c r="DV16">
        <v>1</v>
      </c>
      <c r="DW16" t="s">
        <v>331</v>
      </c>
      <c r="ED16" s="2">
        <v>46144</v>
      </c>
      <c r="EE16" t="s">
        <v>343</v>
      </c>
      <c r="EF16">
        <v>5</v>
      </c>
      <c r="EP16" t="s">
        <v>258</v>
      </c>
      <c r="ES16" t="s">
        <v>1348</v>
      </c>
      <c r="EZ16" t="s">
        <v>1349</v>
      </c>
      <c r="FA16" t="s">
        <v>245</v>
      </c>
      <c r="FB16" t="s">
        <v>333</v>
      </c>
      <c r="FD16" t="s">
        <v>333</v>
      </c>
      <c r="FE16" t="s">
        <v>1350</v>
      </c>
      <c r="FF16" t="s">
        <v>1350</v>
      </c>
      <c r="FK16" t="s">
        <v>263</v>
      </c>
      <c r="FL16" t="s">
        <v>14471</v>
      </c>
      <c r="FN16" t="s">
        <v>410</v>
      </c>
      <c r="FO16" t="s">
        <v>414</v>
      </c>
      <c r="FR16">
        <v>113904</v>
      </c>
      <c r="GB16" t="s">
        <v>266</v>
      </c>
      <c r="GC16" t="s">
        <v>387</v>
      </c>
      <c r="GD16">
        <v>25188</v>
      </c>
      <c r="GF16">
        <v>2353</v>
      </c>
      <c r="GG16">
        <v>25422</v>
      </c>
      <c r="GI16">
        <v>87224</v>
      </c>
      <c r="GJ16">
        <v>25427</v>
      </c>
      <c r="GL16">
        <v>24327</v>
      </c>
      <c r="GM16">
        <v>135545</v>
      </c>
      <c r="GS16" t="s">
        <v>267</v>
      </c>
      <c r="GT16" s="2">
        <v>45077</v>
      </c>
      <c r="GU16" t="s">
        <v>268</v>
      </c>
      <c r="GV16" t="s">
        <v>335</v>
      </c>
      <c r="GW16" t="s">
        <v>270</v>
      </c>
      <c r="GX16" t="s">
        <v>271</v>
      </c>
      <c r="GY16" t="s">
        <v>272</v>
      </c>
      <c r="GZ16" t="s">
        <v>273</v>
      </c>
      <c r="HA16" t="s">
        <v>336</v>
      </c>
      <c r="HC16" t="s">
        <v>337</v>
      </c>
      <c r="HE16" t="s">
        <v>230</v>
      </c>
      <c r="HF16" t="s">
        <v>14472</v>
      </c>
      <c r="HG16" t="s">
        <v>277</v>
      </c>
      <c r="HR16" t="s">
        <v>278</v>
      </c>
      <c r="HV16">
        <v>118900</v>
      </c>
      <c r="HW16" t="s">
        <v>279</v>
      </c>
      <c r="HX16" t="s">
        <v>570</v>
      </c>
      <c r="HY16">
        <v>113921.66800000001</v>
      </c>
      <c r="HZ16">
        <v>17.667999999999999</v>
      </c>
      <c r="IA16" t="s">
        <v>279</v>
      </c>
      <c r="IB16" t="s">
        <v>281</v>
      </c>
      <c r="IE16" t="s">
        <v>283</v>
      </c>
      <c r="IF16" t="s">
        <v>283</v>
      </c>
      <c r="IG16" t="s">
        <v>283</v>
      </c>
      <c r="IH16" t="s">
        <v>284</v>
      </c>
      <c r="II16" t="s">
        <v>285</v>
      </c>
      <c r="IJ16" t="s">
        <v>286</v>
      </c>
      <c r="IK16" t="s">
        <v>278</v>
      </c>
      <c r="IL16" t="s">
        <v>346</v>
      </c>
      <c r="IM16" t="s">
        <v>288</v>
      </c>
      <c r="IN16" t="s">
        <v>289</v>
      </c>
      <c r="IP16" t="s">
        <v>290</v>
      </c>
      <c r="IQ16" t="s">
        <v>284</v>
      </c>
      <c r="IS16" t="s">
        <v>291</v>
      </c>
      <c r="IT16" t="s">
        <v>398</v>
      </c>
      <c r="IW16" t="s">
        <v>1230</v>
      </c>
      <c r="IY16" t="s">
        <v>281</v>
      </c>
    </row>
    <row r="17" spans="1:259" x14ac:dyDescent="0.3">
      <c r="A17" s="14">
        <f>DAY(AVANZA[[#This Row],[FechaSeguimiento]])</f>
        <v>2</v>
      </c>
      <c r="B17" s="14">
        <f>MONTH(AVANZA[[#This Row],[FechaSeguimiento]])</f>
        <v>5</v>
      </c>
      <c r="C17"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17" t="str">
        <f>LOWER(IFERROR(VLOOKUP(AVANZA[[#This Row],[ID_Peticion]],CANCELADAS[#All],2,0),""))</f>
        <v/>
      </c>
      <c r="E17" t="str">
        <f>LOWER(IFERROR(VLOOKUP(AVANZA[[#This Row],[ID_Peticion]],CANCELADAS[#All],3,0),""))</f>
        <v/>
      </c>
      <c r="F17" t="str">
        <f>LOWER(IF(AVANZA[[#This Row],[CEDULA CLIENTE]]&lt;&gt;""," CC: " &amp; COUNTIFS(AVANZA[CEDULA CLIENTE],AVANZA[[#This Row],[CEDULA CLIENTE]]),"")&amp; IF(AVANZA[[#This Row],[Direccion]]&lt;&gt;""," DIR: " &amp; COUNTIFS(AVANZA[Direccion],AVANZA[[#This Row],[Direccion]]),""))</f>
        <v xml:space="preserve"> dir: 1</v>
      </c>
      <c r="G17" t="str">
        <f>IFERROR(VLOOKUP(AVANZA[[#This Row],[Cedula_Vendedor_Atis]],PLANTA[[#All],[CEDULA]:[LINEA]],3,0),"No Cruza")</f>
        <v>Marisol Avella</v>
      </c>
      <c r="H17" t="str">
        <f>IFERROR(VLOOKUP(AVANZA[[#This Row],[Cedula_Vendedor_Atis]],PLANTA[[#All],[CEDULA]:[LINEA]],4,0),"No Cruza")</f>
        <v>Fija</v>
      </c>
      <c r="I17" t="str">
        <f>LOWER(IF(AVANZA[[#This Row],[ATRIBUIBLE]]="",AVANZA[[#This Row],[Variable]],AVANZA[[#This Row],[ATRIBUIBLE]]))</f>
        <v>terminada</v>
      </c>
      <c r="J17" s="14">
        <f>IF(AVANZA[[#This Row],[Variable]]=AVANZA[[#Headers],[TERMINADA]],1,0)</f>
        <v>1</v>
      </c>
      <c r="K17" s="14">
        <f>IF(AVANZA[[#This Row],[Variable]]=AVANZA[[#Headers],[ANULADA]],1,0)</f>
        <v>0</v>
      </c>
      <c r="L17" s="14">
        <f>IF(AVANZA[[#This Row],[Variable]]=AVANZA[[#Headers],[PENDIENTE]],1,0)</f>
        <v>0</v>
      </c>
      <c r="M17" s="14">
        <f>IF(AVANZA[[#This Row],[ESTADO AGENDA]]="AGENDADA",1,0)</f>
        <v>0</v>
      </c>
      <c r="N17" s="14">
        <f>IF(AVANZA[[#This Row],[ESTADO AGENDA]]="PENDIENTE DE AGENDAR",1,0)</f>
        <v>0</v>
      </c>
      <c r="O17" s="14">
        <f>IF(AVANZA[[#This Row],[ESTADO AGENDA]]="SUSPENDIDA",1,0)</f>
        <v>0</v>
      </c>
      <c r="P17" t="str" cm="1">
        <f t="array" ref="P17">_xlfn.XLOOKUP(AVANZA[[#This Row],[Num_Agrupacion_Pet_Atis]],Tabla1[[#All],[Numero_de_actuacion]],Tabla1[[#All],[Estado_de_la_orden]],"",0)</f>
        <v/>
      </c>
      <c r="Q17" s="2" t="str" cm="1">
        <f t="array" ref="Q17">_xlfn.XLOOKUP(AVANZA[[#This Row],[Num_Agrupacion_Pet_Atis]],Tabla1[[#All],[Numero_de_actuacion]],Tabla1[[#All],[Fecha_de_la_cita]],"",0)</f>
        <v/>
      </c>
      <c r="R17" t="str" cm="1">
        <f t="array" ref="R17">_xlfn.XLOOKUP(AVANZA[[#This Row],[Num_Agrupacion_Pet_Atis]],Tabla1[[#All],[Numero_de_actuacion]],Tabla1[[#All],[Franja_horaria_de_la_cita]],"",0)</f>
        <v/>
      </c>
      <c r="S17" s="14" t="str">
        <f>IFERROR(DAY(AVANZA[[#This Row],[FECHA AGENDA]]),"")</f>
        <v/>
      </c>
      <c r="T17" s="14" t="str">
        <f>IFERROR(MONTH(AVANZA[[#This Row],[FECHA AGENDA]]),"")</f>
        <v/>
      </c>
      <c r="U17" t="str" cm="1">
        <f t="array" ref="U17">_xlfn.XLOOKUP(AVANZA[[#This Row],[Num_Agrupacion_Pet_Atis]],Tabla1[[#All],[Numero_de_actuacion]],Tabla1[[#All],[Motivo_de_suspension]],"",0)</f>
        <v/>
      </c>
      <c r="V17" s="2" t="str" cm="1">
        <f t="array" ref="V17">_xlfn.XLOOKUP(AVANZA[[#This Row],[Num_Agrupacion_Pet_Atis]],Tabla1[[#All],[Numero_de_actuacion]],Tabla1[[#All],[No_identificacion_cliente]],"",0)</f>
        <v/>
      </c>
      <c r="W17" s="2" t="str" cm="1">
        <f t="array" ref="W17">_xlfn.XLOOKUP(AVANZA[[#This Row],[Num_Agrupacion_Pet_Atis]],Tabla1[[#All],[Numero_de_actuacion]],Tabla1[[#All],[Movil_de_contacto]],"",0)</f>
        <v/>
      </c>
      <c r="X17" s="14">
        <f>IF(OR(AVANZA[[#This Row],[ESTADO LEG]]="Legalizada grabacion",AVANZA[[#This Row],[ESTADO LEG]]="Legalizada aut"),1,0)</f>
        <v>1</v>
      </c>
      <c r="Y17" s="14">
        <f>IF(OR(AVANZA[[#This Row],[ESTADO LEG]]="pdte legalizar",AVANZA[[#This Row],[ESTADO LEG]]="No cruza"),1,0)</f>
        <v>0</v>
      </c>
      <c r="Z17" t="str" cm="1">
        <f t="array" ref="Z17">IF(AVANZA[[#This Row],[Variable]]="Terminada",LOWER(_xlfn.XLOOKUP(AVANZA[[#This Row],[ID_Peticion]],Tabla6[[#All],[NUM_PETICION]],Tabla6[[#All],[ESTADO_LEG]],"NO CRUZA",0)),AVANZA[[#This Row],[Variable]])</f>
        <v>legalizada grabacion</v>
      </c>
      <c r="AA17" cm="1">
        <f t="array" ref="AA17">_xlfn.XLOOKUP(AVANZA[[#This Row],[ID_Peticion]],Tabla6[[#All],[NUM_PETICION]],Tabla6[[#All],[DIF_DIAS]],"",0)</f>
        <v>4</v>
      </c>
      <c r="AB17" s="2" cm="1">
        <f t="array" ref="AB17">IFERROR(_xlfn.XLOOKUP(AVANZA[[#This Row],[ID_Peticion]],Tabla6[[#All],[NUM_PETICION]],Tabla6[[#All],[FEC_LEGAL]],"",0),"")</f>
        <v>46148</v>
      </c>
      <c r="AC17" s="14">
        <f ca="1">IF(AVANZA[[#This Row],[FECHA LEG]]&lt;&gt;0,IFERROR(AVANZA[[#This Row],[FECHA LEG]]-AVANZA[[#This Row],[FechaIniEstadoSubPetAtis]],0),TODAY()-AVANZA[[#This Row],[FechaIniEstadoSubPetAtis]])</f>
        <v>4</v>
      </c>
      <c r="AD17" s="35" t="str">
        <f ca="1">IF(AVANZA[[#This Row],[FINAL Vs LG]]&lt;&gt;0,IF(AVANZA[[#This Row],[FINAL Vs LG]]&lt;7.1,"100%",IF(AND(AVANZA[[#This Row],[FINAL Vs LG]]&gt;7.1,AVANZA[[#This Row],[FINAL Vs LG]]&lt;11.1),"50%","0%")),0)</f>
        <v>100%</v>
      </c>
      <c r="AE17" s="14">
        <f ca="1">VLOOKUP(DAY(TODAY()),BACK!F:G,2,0)</f>
        <v>14</v>
      </c>
      <c r="AF17" s="14">
        <f>BACK!$I$2</f>
        <v>24</v>
      </c>
      <c r="AG17" s="14">
        <f>IF(AVANZA[[#This Row],[Oferta_empaquetada_comisiones]]="SI",1,0)</f>
        <v>0</v>
      </c>
      <c r="AH17" s="36">
        <f>IF(AVANZA[[#This Row],[Variable]]="TERMINADA",IFERROR(VLOOKUP(AVANZA[[#This Row],[SUPERVISOR]],Tabla2[#All],4,0),0),)</f>
        <v>3.5</v>
      </c>
      <c r="AI17" s="14">
        <f>IF(AVANZA[[#This Row],[Producto]]="BA",1,0)</f>
        <v>1</v>
      </c>
      <c r="AJ17" s="14">
        <f>IF(AVANZA[[#This Row],[Producto]]="DUO",1,0)</f>
        <v>0</v>
      </c>
      <c r="AK17" s="14">
        <f>IF(AVANZA[[#This Row],[Producto]]="TRIO",1,0)</f>
        <v>0</v>
      </c>
      <c r="AL17" t="s">
        <v>221</v>
      </c>
      <c r="AM17">
        <v>-1</v>
      </c>
      <c r="AN17">
        <v>-1</v>
      </c>
      <c r="AO17" t="s">
        <v>14473</v>
      </c>
      <c r="AP17" s="1">
        <v>46143.60260416667</v>
      </c>
      <c r="AQ17">
        <v>-1</v>
      </c>
      <c r="AR17" t="s">
        <v>14474</v>
      </c>
      <c r="AS17">
        <v>-1</v>
      </c>
      <c r="AT17">
        <v>-1</v>
      </c>
      <c r="AU17">
        <v>-1</v>
      </c>
      <c r="AV17">
        <v>-1</v>
      </c>
      <c r="AW17">
        <v>-1</v>
      </c>
      <c r="AX17" t="s">
        <v>224</v>
      </c>
      <c r="AY17">
        <v>-1</v>
      </c>
      <c r="AZ17">
        <v>2026</v>
      </c>
      <c r="BA17">
        <v>5</v>
      </c>
      <c r="BB17">
        <v>2</v>
      </c>
      <c r="BC17">
        <v>-1</v>
      </c>
      <c r="BD17" t="s">
        <v>225</v>
      </c>
      <c r="BE17">
        <v>-1</v>
      </c>
      <c r="BF17">
        <v>20001621098286</v>
      </c>
      <c r="BG17" t="s">
        <v>319</v>
      </c>
      <c r="BH17" t="s">
        <v>320</v>
      </c>
      <c r="BI17" t="s">
        <v>14475</v>
      </c>
      <c r="BJ17">
        <v>-1</v>
      </c>
      <c r="BK17">
        <v>-1</v>
      </c>
      <c r="BL17">
        <v>-1</v>
      </c>
      <c r="BM17" t="s">
        <v>229</v>
      </c>
      <c r="BN17" t="s">
        <v>230</v>
      </c>
      <c r="BO17" t="s">
        <v>14476</v>
      </c>
      <c r="BP17" t="s">
        <v>380</v>
      </c>
      <c r="BQ17">
        <v>2026</v>
      </c>
      <c r="BR17">
        <v>5</v>
      </c>
      <c r="BS17">
        <v>1</v>
      </c>
      <c r="BT17" s="1">
        <v>46144.699444444443</v>
      </c>
      <c r="BU17" t="s">
        <v>233</v>
      </c>
      <c r="BV17" s="2">
        <v>46144</v>
      </c>
      <c r="BW17" t="s">
        <v>234</v>
      </c>
      <c r="BX17" s="2">
        <v>46143</v>
      </c>
      <c r="BY17" s="2">
        <v>46144</v>
      </c>
      <c r="BZ17" t="s">
        <v>235</v>
      </c>
      <c r="CA17" t="s">
        <v>297</v>
      </c>
      <c r="CB17" t="s">
        <v>297</v>
      </c>
      <c r="CC17" t="s">
        <v>14477</v>
      </c>
      <c r="CD17" t="s">
        <v>3383</v>
      </c>
      <c r="CE17">
        <v>-1</v>
      </c>
      <c r="CF17" t="s">
        <v>300</v>
      </c>
      <c r="CG17" t="s">
        <v>301</v>
      </c>
      <c r="CH17" t="s">
        <v>242</v>
      </c>
      <c r="CI17">
        <v>73211780</v>
      </c>
      <c r="CJ17" t="s">
        <v>244</v>
      </c>
      <c r="CK17" t="s">
        <v>245</v>
      </c>
      <c r="CL17" t="s">
        <v>246</v>
      </c>
      <c r="CM17" t="s">
        <v>247</v>
      </c>
      <c r="CN17" t="s">
        <v>248</v>
      </c>
      <c r="CT17" t="s">
        <v>386</v>
      </c>
      <c r="CU17" t="s">
        <v>225</v>
      </c>
      <c r="CW17" t="s">
        <v>319</v>
      </c>
      <c r="CX17" t="s">
        <v>320</v>
      </c>
      <c r="DA17" t="s">
        <v>250</v>
      </c>
      <c r="DB17">
        <v>-1</v>
      </c>
      <c r="DF17" t="s">
        <v>251</v>
      </c>
      <c r="DJ17" t="s">
        <v>252</v>
      </c>
      <c r="DK17" t="s">
        <v>253</v>
      </c>
      <c r="DL17" t="s">
        <v>254</v>
      </c>
      <c r="DN17" t="s">
        <v>255</v>
      </c>
      <c r="DR17" t="s">
        <v>256</v>
      </c>
      <c r="DS17" t="s">
        <v>244</v>
      </c>
      <c r="DT17" t="s">
        <v>243</v>
      </c>
      <c r="DV17">
        <v>1</v>
      </c>
      <c r="DW17" t="s">
        <v>283</v>
      </c>
      <c r="ED17" s="2">
        <v>46144</v>
      </c>
      <c r="EE17" t="s">
        <v>361</v>
      </c>
      <c r="EF17">
        <v>9</v>
      </c>
      <c r="EP17" t="s">
        <v>258</v>
      </c>
      <c r="ES17" t="s">
        <v>703</v>
      </c>
      <c r="FA17" t="s">
        <v>245</v>
      </c>
      <c r="FB17" t="s">
        <v>308</v>
      </c>
      <c r="FD17" t="s">
        <v>308</v>
      </c>
      <c r="FE17" t="s">
        <v>309</v>
      </c>
      <c r="FF17" t="s">
        <v>309</v>
      </c>
      <c r="FK17" t="s">
        <v>263</v>
      </c>
      <c r="FL17" t="s">
        <v>14478</v>
      </c>
      <c r="FN17" t="s">
        <v>248</v>
      </c>
      <c r="FO17" t="s">
        <v>265</v>
      </c>
      <c r="FR17">
        <v>94990</v>
      </c>
      <c r="GB17" t="s">
        <v>266</v>
      </c>
      <c r="GC17" t="s">
        <v>225</v>
      </c>
      <c r="GD17">
        <v>0</v>
      </c>
      <c r="GF17">
        <v>0</v>
      </c>
      <c r="GG17">
        <v>25423</v>
      </c>
      <c r="GI17">
        <v>94990</v>
      </c>
      <c r="GJ17">
        <v>0</v>
      </c>
      <c r="GL17">
        <v>0</v>
      </c>
      <c r="GM17">
        <v>113038</v>
      </c>
      <c r="GS17" t="s">
        <v>267</v>
      </c>
      <c r="GT17" s="2">
        <v>45199</v>
      </c>
      <c r="GU17" t="s">
        <v>268</v>
      </c>
      <c r="GV17" t="s">
        <v>335</v>
      </c>
      <c r="GW17" t="s">
        <v>394</v>
      </c>
      <c r="GZ17" t="s">
        <v>395</v>
      </c>
      <c r="HA17" t="s">
        <v>274</v>
      </c>
      <c r="HB17" t="s">
        <v>312</v>
      </c>
      <c r="HC17" t="s">
        <v>312</v>
      </c>
      <c r="HD17" t="s">
        <v>313</v>
      </c>
      <c r="HE17" t="s">
        <v>230</v>
      </c>
      <c r="HF17" t="s">
        <v>14479</v>
      </c>
      <c r="HR17" t="s">
        <v>278</v>
      </c>
      <c r="HV17">
        <v>94990</v>
      </c>
      <c r="HW17" t="s">
        <v>281</v>
      </c>
      <c r="HY17">
        <v>0</v>
      </c>
      <c r="HZ17">
        <v>0</v>
      </c>
      <c r="IA17" t="s">
        <v>281</v>
      </c>
      <c r="IB17" t="s">
        <v>281</v>
      </c>
      <c r="IE17" t="s">
        <v>283</v>
      </c>
      <c r="IF17" t="s">
        <v>283</v>
      </c>
      <c r="IG17" t="s">
        <v>283</v>
      </c>
      <c r="IH17" t="s">
        <v>284</v>
      </c>
      <c r="II17" t="s">
        <v>285</v>
      </c>
      <c r="IJ17" t="s">
        <v>286</v>
      </c>
      <c r="IK17" t="s">
        <v>278</v>
      </c>
      <c r="IL17" t="s">
        <v>287</v>
      </c>
      <c r="IM17" t="s">
        <v>288</v>
      </c>
      <c r="IN17" t="s">
        <v>289</v>
      </c>
      <c r="IP17" t="s">
        <v>290</v>
      </c>
      <c r="IQ17" t="s">
        <v>284</v>
      </c>
      <c r="IS17" t="s">
        <v>291</v>
      </c>
      <c r="IT17" t="s">
        <v>453</v>
      </c>
      <c r="IU17" t="s">
        <v>514</v>
      </c>
      <c r="IV17" t="s">
        <v>434</v>
      </c>
      <c r="IW17" t="s">
        <v>318</v>
      </c>
      <c r="IY17" t="s">
        <v>281</v>
      </c>
    </row>
    <row r="18" spans="1:259" x14ac:dyDescent="0.3">
      <c r="A18" s="14">
        <f>DAY(AVANZA[[#This Row],[FechaSeguimiento]])</f>
        <v>2</v>
      </c>
      <c r="B18" s="14">
        <f>MONTH(AVANZA[[#This Row],[FechaSeguimiento]])</f>
        <v>5</v>
      </c>
      <c r="C18"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18" t="str">
        <f>LOWER(IFERROR(VLOOKUP(AVANZA[[#This Row],[ID_Peticion]],CANCELADAS[#All],2,0),""))</f>
        <v/>
      </c>
      <c r="E18" t="str">
        <f>LOWER(IFERROR(VLOOKUP(AVANZA[[#This Row],[ID_Peticion]],CANCELADAS[#All],3,0),""))</f>
        <v/>
      </c>
      <c r="F18" t="str">
        <f>LOWER(IF(AVANZA[[#This Row],[CEDULA CLIENTE]]&lt;&gt;""," CC: " &amp; COUNTIFS(AVANZA[CEDULA CLIENTE],AVANZA[[#This Row],[CEDULA CLIENTE]]),"")&amp; IF(AVANZA[[#This Row],[Direccion]]&lt;&gt;""," DIR: " &amp; COUNTIFS(AVANZA[Direccion],AVANZA[[#This Row],[Direccion]]),""))</f>
        <v xml:space="preserve"> dir: 1</v>
      </c>
      <c r="G18" t="str">
        <f>IFERROR(VLOOKUP(AVANZA[[#This Row],[Cedula_Vendedor_Atis]],PLANTA[[#All],[CEDULA]:[LINEA]],3,0),"No Cruza")</f>
        <v>Marisol Avella</v>
      </c>
      <c r="H18" t="str">
        <f>IFERROR(VLOOKUP(AVANZA[[#This Row],[Cedula_Vendedor_Atis]],PLANTA[[#All],[CEDULA]:[LINEA]],4,0),"No Cruza")</f>
        <v>Fija</v>
      </c>
      <c r="I18" t="str">
        <f>LOWER(IF(AVANZA[[#This Row],[ATRIBUIBLE]]="",AVANZA[[#This Row],[Variable]],AVANZA[[#This Row],[ATRIBUIBLE]]))</f>
        <v>terminada</v>
      </c>
      <c r="J18" s="14">
        <f>IF(AVANZA[[#This Row],[Variable]]=AVANZA[[#Headers],[TERMINADA]],1,0)</f>
        <v>1</v>
      </c>
      <c r="K18" s="14">
        <f>IF(AVANZA[[#This Row],[Variable]]=AVANZA[[#Headers],[ANULADA]],1,0)</f>
        <v>0</v>
      </c>
      <c r="L18" s="14">
        <f>IF(AVANZA[[#This Row],[Variable]]=AVANZA[[#Headers],[PENDIENTE]],1,0)</f>
        <v>0</v>
      </c>
      <c r="M18" s="14">
        <f>IF(AVANZA[[#This Row],[ESTADO AGENDA]]="AGENDADA",1,0)</f>
        <v>0</v>
      </c>
      <c r="N18" s="14">
        <f>IF(AVANZA[[#This Row],[ESTADO AGENDA]]="PENDIENTE DE AGENDAR",1,0)</f>
        <v>0</v>
      </c>
      <c r="O18" s="14">
        <f>IF(AVANZA[[#This Row],[ESTADO AGENDA]]="SUSPENDIDA",1,0)</f>
        <v>0</v>
      </c>
      <c r="P18" t="str" cm="1">
        <f t="array" ref="P18">_xlfn.XLOOKUP(AVANZA[[#This Row],[Num_Agrupacion_Pet_Atis]],Tabla1[[#All],[Numero_de_actuacion]],Tabla1[[#All],[Estado_de_la_orden]],"",0)</f>
        <v/>
      </c>
      <c r="Q18" s="2" t="str" cm="1">
        <f t="array" ref="Q18">_xlfn.XLOOKUP(AVANZA[[#This Row],[Num_Agrupacion_Pet_Atis]],Tabla1[[#All],[Numero_de_actuacion]],Tabla1[[#All],[Fecha_de_la_cita]],"",0)</f>
        <v/>
      </c>
      <c r="R18" t="str" cm="1">
        <f t="array" ref="R18">_xlfn.XLOOKUP(AVANZA[[#This Row],[Num_Agrupacion_Pet_Atis]],Tabla1[[#All],[Numero_de_actuacion]],Tabla1[[#All],[Franja_horaria_de_la_cita]],"",0)</f>
        <v/>
      </c>
      <c r="S18" s="14" t="str">
        <f>IFERROR(DAY(AVANZA[[#This Row],[FECHA AGENDA]]),"")</f>
        <v/>
      </c>
      <c r="T18" s="14" t="str">
        <f>IFERROR(MONTH(AVANZA[[#This Row],[FECHA AGENDA]]),"")</f>
        <v/>
      </c>
      <c r="U18" t="str" cm="1">
        <f t="array" ref="U18">_xlfn.XLOOKUP(AVANZA[[#This Row],[Num_Agrupacion_Pet_Atis]],Tabla1[[#All],[Numero_de_actuacion]],Tabla1[[#All],[Motivo_de_suspension]],"",0)</f>
        <v/>
      </c>
      <c r="V18" s="2" t="str" cm="1">
        <f t="array" ref="V18">_xlfn.XLOOKUP(AVANZA[[#This Row],[Num_Agrupacion_Pet_Atis]],Tabla1[[#All],[Numero_de_actuacion]],Tabla1[[#All],[No_identificacion_cliente]],"",0)</f>
        <v/>
      </c>
      <c r="W18" s="2" t="str" cm="1">
        <f t="array" ref="W18">_xlfn.XLOOKUP(AVANZA[[#This Row],[Num_Agrupacion_Pet_Atis]],Tabla1[[#All],[Numero_de_actuacion]],Tabla1[[#All],[Movil_de_contacto]],"",0)</f>
        <v/>
      </c>
      <c r="X18" s="14">
        <f>IF(OR(AVANZA[[#This Row],[ESTADO LEG]]="Legalizada grabacion",AVANZA[[#This Row],[ESTADO LEG]]="Legalizada aut"),1,0)</f>
        <v>1</v>
      </c>
      <c r="Y18" s="14">
        <f>IF(OR(AVANZA[[#This Row],[ESTADO LEG]]="pdte legalizar",AVANZA[[#This Row],[ESTADO LEG]]="No cruza"),1,0)</f>
        <v>0</v>
      </c>
      <c r="Z18" t="str" cm="1">
        <f t="array" ref="Z18">IF(AVANZA[[#This Row],[Variable]]="Terminada",LOWER(_xlfn.XLOOKUP(AVANZA[[#This Row],[ID_Peticion]],Tabla6[[#All],[NUM_PETICION]],Tabla6[[#All],[ESTADO_LEG]],"NO CRUZA",0)),AVANZA[[#This Row],[Variable]])</f>
        <v>legalizada grabacion</v>
      </c>
      <c r="AA18" cm="1">
        <f t="array" ref="AA18">_xlfn.XLOOKUP(AVANZA[[#This Row],[ID_Peticion]],Tabla6[[#All],[NUM_PETICION]],Tabla6[[#All],[DIF_DIAS]],"",0)</f>
        <v>4</v>
      </c>
      <c r="AB18" s="2" cm="1">
        <f t="array" ref="AB18">IFERROR(_xlfn.XLOOKUP(AVANZA[[#This Row],[ID_Peticion]],Tabla6[[#All],[NUM_PETICION]],Tabla6[[#All],[FEC_LEGAL]],"",0),"")</f>
        <v>46148</v>
      </c>
      <c r="AC18" s="14">
        <f ca="1">IF(AVANZA[[#This Row],[FECHA LEG]]&lt;&gt;0,IFERROR(AVANZA[[#This Row],[FECHA LEG]]-AVANZA[[#This Row],[FechaIniEstadoSubPetAtis]],0),TODAY()-AVANZA[[#This Row],[FechaIniEstadoSubPetAtis]])</f>
        <v>4</v>
      </c>
      <c r="AD18" s="35" t="str">
        <f ca="1">IF(AVANZA[[#This Row],[FINAL Vs LG]]&lt;&gt;0,IF(AVANZA[[#This Row],[FINAL Vs LG]]&lt;7.1,"100%",IF(AND(AVANZA[[#This Row],[FINAL Vs LG]]&gt;7.1,AVANZA[[#This Row],[FINAL Vs LG]]&lt;11.1),"50%","0%")),0)</f>
        <v>100%</v>
      </c>
      <c r="AE18" s="14">
        <f ca="1">VLOOKUP(DAY(TODAY()),BACK!F:G,2,0)</f>
        <v>14</v>
      </c>
      <c r="AF18" s="14">
        <f>BACK!$I$2</f>
        <v>24</v>
      </c>
      <c r="AG18" s="14">
        <f>IF(AVANZA[[#This Row],[Oferta_empaquetada_comisiones]]="SI",1,0)</f>
        <v>0</v>
      </c>
      <c r="AH18" s="36">
        <f>IF(AVANZA[[#This Row],[Variable]]="TERMINADA",IFERROR(VLOOKUP(AVANZA[[#This Row],[SUPERVISOR]],Tabla2[#All],4,0),0),)</f>
        <v>3.5</v>
      </c>
      <c r="AI18" s="14">
        <f>IF(AVANZA[[#This Row],[Producto]]="BA",1,0)</f>
        <v>1</v>
      </c>
      <c r="AJ18" s="14">
        <f>IF(AVANZA[[#This Row],[Producto]]="DUO",1,0)</f>
        <v>0</v>
      </c>
      <c r="AK18" s="14">
        <f>IF(AVANZA[[#This Row],[Producto]]="TRIO",1,0)</f>
        <v>0</v>
      </c>
      <c r="AL18" t="s">
        <v>870</v>
      </c>
      <c r="AM18">
        <v>-1</v>
      </c>
      <c r="AN18">
        <v>-1</v>
      </c>
      <c r="AO18" t="s">
        <v>14480</v>
      </c>
      <c r="AP18" s="1">
        <v>46141.811747685184</v>
      </c>
      <c r="AQ18">
        <v>-1</v>
      </c>
      <c r="AR18" t="s">
        <v>14481</v>
      </c>
      <c r="AS18">
        <v>-1</v>
      </c>
      <c r="AT18">
        <v>-1</v>
      </c>
      <c r="AU18">
        <v>-1</v>
      </c>
      <c r="AV18">
        <v>-1</v>
      </c>
      <c r="AW18">
        <v>-1</v>
      </c>
      <c r="AX18" t="s">
        <v>224</v>
      </c>
      <c r="AY18">
        <v>-1</v>
      </c>
      <c r="AZ18">
        <v>2026</v>
      </c>
      <c r="BA18">
        <v>5</v>
      </c>
      <c r="BB18">
        <v>2</v>
      </c>
      <c r="BC18">
        <v>-1</v>
      </c>
      <c r="BD18" t="s">
        <v>225</v>
      </c>
      <c r="BE18">
        <v>-1</v>
      </c>
      <c r="BF18">
        <v>20001620142695</v>
      </c>
      <c r="BG18" t="s">
        <v>319</v>
      </c>
      <c r="BH18" t="s">
        <v>320</v>
      </c>
      <c r="BI18" t="s">
        <v>14482</v>
      </c>
      <c r="BJ18">
        <v>-1</v>
      </c>
      <c r="BK18">
        <v>-1</v>
      </c>
      <c r="BL18">
        <v>-1</v>
      </c>
      <c r="BM18" t="s">
        <v>229</v>
      </c>
      <c r="BN18" t="s">
        <v>230</v>
      </c>
      <c r="BO18" t="s">
        <v>14483</v>
      </c>
      <c r="BP18" t="s">
        <v>380</v>
      </c>
      <c r="BQ18">
        <v>2026</v>
      </c>
      <c r="BR18">
        <v>4</v>
      </c>
      <c r="BS18">
        <v>29</v>
      </c>
      <c r="BT18" s="1">
        <v>46144.438564814816</v>
      </c>
      <c r="BU18" t="s">
        <v>233</v>
      </c>
      <c r="BV18" s="2">
        <v>46144</v>
      </c>
      <c r="BW18" t="s">
        <v>234</v>
      </c>
      <c r="BX18" s="2">
        <v>46141</v>
      </c>
      <c r="BY18" s="2">
        <v>46144</v>
      </c>
      <c r="BZ18" t="s">
        <v>235</v>
      </c>
      <c r="CA18" t="s">
        <v>297</v>
      </c>
      <c r="CB18" t="s">
        <v>297</v>
      </c>
      <c r="CC18" t="s">
        <v>14484</v>
      </c>
      <c r="CD18" t="s">
        <v>7415</v>
      </c>
      <c r="CE18">
        <v>-1</v>
      </c>
      <c r="CF18" t="s">
        <v>300</v>
      </c>
      <c r="CG18" t="s">
        <v>301</v>
      </c>
      <c r="CH18" t="s">
        <v>242</v>
      </c>
      <c r="CI18">
        <v>1015443152</v>
      </c>
      <c r="CJ18" t="s">
        <v>877</v>
      </c>
      <c r="CK18" t="s">
        <v>245</v>
      </c>
      <c r="CL18" t="s">
        <v>409</v>
      </c>
      <c r="CM18" t="s">
        <v>247</v>
      </c>
      <c r="CN18" t="s">
        <v>410</v>
      </c>
      <c r="CT18" t="s">
        <v>386</v>
      </c>
      <c r="CU18" t="s">
        <v>225</v>
      </c>
      <c r="CW18" t="s">
        <v>319</v>
      </c>
      <c r="CX18" t="s">
        <v>320</v>
      </c>
      <c r="DA18" t="s">
        <v>250</v>
      </c>
      <c r="DB18">
        <v>-1</v>
      </c>
      <c r="DF18" t="s">
        <v>251</v>
      </c>
      <c r="DJ18" t="s">
        <v>252</v>
      </c>
      <c r="DK18" t="s">
        <v>253</v>
      </c>
      <c r="DL18" t="s">
        <v>254</v>
      </c>
      <c r="DN18" t="s">
        <v>255</v>
      </c>
      <c r="DR18" t="s">
        <v>878</v>
      </c>
      <c r="DS18" t="s">
        <v>877</v>
      </c>
      <c r="DT18" t="s">
        <v>870</v>
      </c>
      <c r="DV18">
        <v>1</v>
      </c>
      <c r="DW18" t="s">
        <v>283</v>
      </c>
      <c r="ED18" s="2">
        <v>46144</v>
      </c>
      <c r="EE18" t="s">
        <v>361</v>
      </c>
      <c r="EF18">
        <v>5</v>
      </c>
      <c r="EP18" t="s">
        <v>258</v>
      </c>
      <c r="ES18" t="s">
        <v>14215</v>
      </c>
      <c r="EZ18" t="s">
        <v>14257</v>
      </c>
      <c r="FA18" t="s">
        <v>245</v>
      </c>
      <c r="FB18" t="s">
        <v>308</v>
      </c>
      <c r="FD18" t="s">
        <v>308</v>
      </c>
      <c r="FE18" t="s">
        <v>309</v>
      </c>
      <c r="FF18" t="s">
        <v>309</v>
      </c>
      <c r="FK18" t="s">
        <v>263</v>
      </c>
      <c r="FL18" t="s">
        <v>14485</v>
      </c>
      <c r="FN18" t="s">
        <v>410</v>
      </c>
      <c r="FO18" t="s">
        <v>414</v>
      </c>
      <c r="FR18">
        <v>94990</v>
      </c>
      <c r="GB18" t="s">
        <v>266</v>
      </c>
      <c r="GC18" t="s">
        <v>225</v>
      </c>
      <c r="GD18">
        <v>0</v>
      </c>
      <c r="GF18">
        <v>0</v>
      </c>
      <c r="GG18">
        <v>25423</v>
      </c>
      <c r="GI18">
        <v>94990</v>
      </c>
      <c r="GJ18">
        <v>0</v>
      </c>
      <c r="GL18">
        <v>0</v>
      </c>
      <c r="GM18">
        <v>113038</v>
      </c>
      <c r="GS18" t="s">
        <v>267</v>
      </c>
      <c r="GT18" s="2">
        <v>44469</v>
      </c>
      <c r="GU18" t="s">
        <v>268</v>
      </c>
      <c r="GV18" t="s">
        <v>335</v>
      </c>
      <c r="GW18" t="s">
        <v>394</v>
      </c>
      <c r="GZ18" t="s">
        <v>395</v>
      </c>
      <c r="HA18" t="s">
        <v>336</v>
      </c>
      <c r="HC18" t="s">
        <v>337</v>
      </c>
      <c r="HE18" t="s">
        <v>230</v>
      </c>
      <c r="HF18" t="s">
        <v>14486</v>
      </c>
      <c r="HR18" t="s">
        <v>278</v>
      </c>
      <c r="HV18">
        <v>94990</v>
      </c>
      <c r="HW18" t="s">
        <v>281</v>
      </c>
      <c r="HY18">
        <v>0</v>
      </c>
      <c r="HZ18">
        <v>0</v>
      </c>
      <c r="IA18" t="s">
        <v>279</v>
      </c>
      <c r="IB18" t="s">
        <v>281</v>
      </c>
      <c r="IE18" t="s">
        <v>283</v>
      </c>
      <c r="IF18" t="s">
        <v>283</v>
      </c>
      <c r="IG18" t="s">
        <v>283</v>
      </c>
      <c r="IH18" t="s">
        <v>284</v>
      </c>
      <c r="II18" t="s">
        <v>285</v>
      </c>
      <c r="IJ18" t="s">
        <v>286</v>
      </c>
      <c r="IK18" t="s">
        <v>278</v>
      </c>
      <c r="IL18" t="s">
        <v>287</v>
      </c>
      <c r="IM18" t="s">
        <v>288</v>
      </c>
      <c r="IN18" t="s">
        <v>289</v>
      </c>
      <c r="IP18" t="s">
        <v>290</v>
      </c>
      <c r="IQ18" t="s">
        <v>284</v>
      </c>
      <c r="IS18" t="s">
        <v>291</v>
      </c>
      <c r="IT18" t="s">
        <v>287</v>
      </c>
      <c r="IY18" t="s">
        <v>281</v>
      </c>
    </row>
    <row r="19" spans="1:259" x14ac:dyDescent="0.3">
      <c r="A19" s="14">
        <f>DAY(AVANZA[[#This Row],[FechaSeguimiento]])</f>
        <v>2</v>
      </c>
      <c r="B19" s="14">
        <f>MONTH(AVANZA[[#This Row],[FechaSeguimiento]])</f>
        <v>5</v>
      </c>
      <c r="C19"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19" t="str">
        <f>LOWER(IFERROR(VLOOKUP(AVANZA[[#This Row],[ID_Peticion]],CANCELADAS[#All],2,0),""))</f>
        <v/>
      </c>
      <c r="E19" t="str">
        <f>LOWER(IFERROR(VLOOKUP(AVANZA[[#This Row],[ID_Peticion]],CANCELADAS[#All],3,0),""))</f>
        <v/>
      </c>
      <c r="F19" t="str">
        <f>LOWER(IF(AVANZA[[#This Row],[CEDULA CLIENTE]]&lt;&gt;""," CC: " &amp; COUNTIFS(AVANZA[CEDULA CLIENTE],AVANZA[[#This Row],[CEDULA CLIENTE]]),"")&amp; IF(AVANZA[[#This Row],[Direccion]]&lt;&gt;""," DIR: " &amp; COUNTIFS(AVANZA[Direccion],AVANZA[[#This Row],[Direccion]]),""))</f>
        <v xml:space="preserve"> dir: 1</v>
      </c>
      <c r="G19" t="str">
        <f>IFERROR(VLOOKUP(AVANZA[[#This Row],[Cedula_Vendedor_Atis]],PLANTA[[#All],[CEDULA]:[LINEA]],3,0),"No Cruza")</f>
        <v>Marisol Avella</v>
      </c>
      <c r="H19" t="str">
        <f>IFERROR(VLOOKUP(AVANZA[[#This Row],[Cedula_Vendedor_Atis]],PLANTA[[#All],[CEDULA]:[LINEA]],4,0),"No Cruza")</f>
        <v>Fija</v>
      </c>
      <c r="I19" t="str">
        <f>LOWER(IF(AVANZA[[#This Row],[ATRIBUIBLE]]="",AVANZA[[#This Row],[Variable]],AVANZA[[#This Row],[ATRIBUIBLE]]))</f>
        <v>terminada</v>
      </c>
      <c r="J19" s="14">
        <f>IF(AVANZA[[#This Row],[Variable]]=AVANZA[[#Headers],[TERMINADA]],1,0)</f>
        <v>1</v>
      </c>
      <c r="K19" s="14">
        <f>IF(AVANZA[[#This Row],[Variable]]=AVANZA[[#Headers],[ANULADA]],1,0)</f>
        <v>0</v>
      </c>
      <c r="L19" s="14">
        <f>IF(AVANZA[[#This Row],[Variable]]=AVANZA[[#Headers],[PENDIENTE]],1,0)</f>
        <v>0</v>
      </c>
      <c r="M19" s="14">
        <f>IF(AVANZA[[#This Row],[ESTADO AGENDA]]="AGENDADA",1,0)</f>
        <v>0</v>
      </c>
      <c r="N19" s="14">
        <f>IF(AVANZA[[#This Row],[ESTADO AGENDA]]="PENDIENTE DE AGENDAR",1,0)</f>
        <v>0</v>
      </c>
      <c r="O19" s="14">
        <f>IF(AVANZA[[#This Row],[ESTADO AGENDA]]="SUSPENDIDA",1,0)</f>
        <v>0</v>
      </c>
      <c r="P19" t="str" cm="1">
        <f t="array" ref="P19">_xlfn.XLOOKUP(AVANZA[[#This Row],[Num_Agrupacion_Pet_Atis]],Tabla1[[#All],[Numero_de_actuacion]],Tabla1[[#All],[Estado_de_la_orden]],"",0)</f>
        <v/>
      </c>
      <c r="Q19" s="2" t="str" cm="1">
        <f t="array" ref="Q19">_xlfn.XLOOKUP(AVANZA[[#This Row],[Num_Agrupacion_Pet_Atis]],Tabla1[[#All],[Numero_de_actuacion]],Tabla1[[#All],[Fecha_de_la_cita]],"",0)</f>
        <v/>
      </c>
      <c r="R19" t="str" cm="1">
        <f t="array" ref="R19">_xlfn.XLOOKUP(AVANZA[[#This Row],[Num_Agrupacion_Pet_Atis]],Tabla1[[#All],[Numero_de_actuacion]],Tabla1[[#All],[Franja_horaria_de_la_cita]],"",0)</f>
        <v/>
      </c>
      <c r="S19" s="14" t="str">
        <f>IFERROR(DAY(AVANZA[[#This Row],[FECHA AGENDA]]),"")</f>
        <v/>
      </c>
      <c r="T19" s="14" t="str">
        <f>IFERROR(MONTH(AVANZA[[#This Row],[FECHA AGENDA]]),"")</f>
        <v/>
      </c>
      <c r="U19" t="str" cm="1">
        <f t="array" ref="U19">_xlfn.XLOOKUP(AVANZA[[#This Row],[Num_Agrupacion_Pet_Atis]],Tabla1[[#All],[Numero_de_actuacion]],Tabla1[[#All],[Motivo_de_suspension]],"",0)</f>
        <v/>
      </c>
      <c r="V19" s="2" t="str" cm="1">
        <f t="array" ref="V19">_xlfn.XLOOKUP(AVANZA[[#This Row],[Num_Agrupacion_Pet_Atis]],Tabla1[[#All],[Numero_de_actuacion]],Tabla1[[#All],[No_identificacion_cliente]],"",0)</f>
        <v/>
      </c>
      <c r="W19" s="2" t="str" cm="1">
        <f t="array" ref="W19">_xlfn.XLOOKUP(AVANZA[[#This Row],[Num_Agrupacion_Pet_Atis]],Tabla1[[#All],[Numero_de_actuacion]],Tabla1[[#All],[Movil_de_contacto]],"",0)</f>
        <v/>
      </c>
      <c r="X19" s="14">
        <f>IF(OR(AVANZA[[#This Row],[ESTADO LEG]]="Legalizada grabacion",AVANZA[[#This Row],[ESTADO LEG]]="Legalizada aut"),1,0)</f>
        <v>1</v>
      </c>
      <c r="Y19" s="14">
        <f>IF(OR(AVANZA[[#This Row],[ESTADO LEG]]="pdte legalizar",AVANZA[[#This Row],[ESTADO LEG]]="No cruza"),1,0)</f>
        <v>0</v>
      </c>
      <c r="Z19" t="str" cm="1">
        <f t="array" ref="Z19">IF(AVANZA[[#This Row],[Variable]]="Terminada",LOWER(_xlfn.XLOOKUP(AVANZA[[#This Row],[ID_Peticion]],Tabla6[[#All],[NUM_PETICION]],Tabla6[[#All],[ESTADO_LEG]],"NO CRUZA",0)),AVANZA[[#This Row],[Variable]])</f>
        <v>legalizada grabacion</v>
      </c>
      <c r="AA19" cm="1">
        <f t="array" ref="AA19">_xlfn.XLOOKUP(AVANZA[[#This Row],[ID_Peticion]],Tabla6[[#All],[NUM_PETICION]],Tabla6[[#All],[DIF_DIAS]],"",0)</f>
        <v>4</v>
      </c>
      <c r="AB19" s="2" cm="1">
        <f t="array" ref="AB19">IFERROR(_xlfn.XLOOKUP(AVANZA[[#This Row],[ID_Peticion]],Tabla6[[#All],[NUM_PETICION]],Tabla6[[#All],[FEC_LEGAL]],"",0),"")</f>
        <v>46148</v>
      </c>
      <c r="AC19" s="14">
        <f ca="1">IF(AVANZA[[#This Row],[FECHA LEG]]&lt;&gt;0,IFERROR(AVANZA[[#This Row],[FECHA LEG]]-AVANZA[[#This Row],[FechaIniEstadoSubPetAtis]],0),TODAY()-AVANZA[[#This Row],[FechaIniEstadoSubPetAtis]])</f>
        <v>4</v>
      </c>
      <c r="AD19" s="35" t="str">
        <f ca="1">IF(AVANZA[[#This Row],[FINAL Vs LG]]&lt;&gt;0,IF(AVANZA[[#This Row],[FINAL Vs LG]]&lt;7.1,"100%",IF(AND(AVANZA[[#This Row],[FINAL Vs LG]]&gt;7.1,AVANZA[[#This Row],[FINAL Vs LG]]&lt;11.1),"50%","0%")),0)</f>
        <v>100%</v>
      </c>
      <c r="AE19" s="14">
        <f ca="1">VLOOKUP(DAY(TODAY()),BACK!F:G,2,0)</f>
        <v>14</v>
      </c>
      <c r="AF19" s="14">
        <f>BACK!$I$2</f>
        <v>24</v>
      </c>
      <c r="AG19" s="14">
        <f>IF(AVANZA[[#This Row],[Oferta_empaquetada_comisiones]]="SI",1,0)</f>
        <v>0</v>
      </c>
      <c r="AH19" s="36">
        <f>IF(AVANZA[[#This Row],[Variable]]="TERMINADA",IFERROR(VLOOKUP(AVANZA[[#This Row],[SUPERVISOR]],Tabla2[#All],4,0),0),)</f>
        <v>3.5</v>
      </c>
      <c r="AI19" s="14">
        <f>IF(AVANZA[[#This Row],[Producto]]="BA",1,0)</f>
        <v>1</v>
      </c>
      <c r="AJ19" s="14">
        <f>IF(AVANZA[[#This Row],[Producto]]="DUO",1,0)</f>
        <v>0</v>
      </c>
      <c r="AK19" s="14">
        <f>IF(AVANZA[[#This Row],[Producto]]="TRIO",1,0)</f>
        <v>0</v>
      </c>
      <c r="AL19" t="s">
        <v>347</v>
      </c>
      <c r="AM19">
        <v>-1</v>
      </c>
      <c r="AN19">
        <v>-1</v>
      </c>
      <c r="AO19" t="s">
        <v>14487</v>
      </c>
      <c r="AP19" s="1">
        <v>46143.491446759261</v>
      </c>
      <c r="AQ19">
        <v>-1</v>
      </c>
      <c r="AR19" t="s">
        <v>14488</v>
      </c>
      <c r="AS19">
        <v>-1</v>
      </c>
      <c r="AT19">
        <v>-1</v>
      </c>
      <c r="AU19">
        <v>-1</v>
      </c>
      <c r="AV19">
        <v>-1</v>
      </c>
      <c r="AW19">
        <v>-1</v>
      </c>
      <c r="AX19" t="s">
        <v>224</v>
      </c>
      <c r="AY19">
        <v>-1</v>
      </c>
      <c r="AZ19">
        <v>2026</v>
      </c>
      <c r="BA19">
        <v>5</v>
      </c>
      <c r="BB19">
        <v>2</v>
      </c>
      <c r="BC19">
        <v>-1</v>
      </c>
      <c r="BD19" t="s">
        <v>225</v>
      </c>
      <c r="BE19">
        <v>-1</v>
      </c>
      <c r="BF19">
        <v>20001621113968</v>
      </c>
      <c r="BG19" t="s">
        <v>319</v>
      </c>
      <c r="BH19" t="s">
        <v>320</v>
      </c>
      <c r="BI19" t="s">
        <v>14489</v>
      </c>
      <c r="BJ19">
        <v>-1</v>
      </c>
      <c r="BK19">
        <v>-1</v>
      </c>
      <c r="BL19">
        <v>-1</v>
      </c>
      <c r="BM19" t="s">
        <v>229</v>
      </c>
      <c r="BN19" t="s">
        <v>230</v>
      </c>
      <c r="BO19" t="s">
        <v>14490</v>
      </c>
      <c r="BP19" t="s">
        <v>380</v>
      </c>
      <c r="BQ19">
        <v>2026</v>
      </c>
      <c r="BR19">
        <v>5</v>
      </c>
      <c r="BS19">
        <v>1</v>
      </c>
      <c r="BT19" s="1">
        <v>46144.45579861111</v>
      </c>
      <c r="BU19" t="s">
        <v>233</v>
      </c>
      <c r="BV19" s="2">
        <v>46144</v>
      </c>
      <c r="BW19" t="s">
        <v>234</v>
      </c>
      <c r="BX19" s="2">
        <v>46143</v>
      </c>
      <c r="BY19" s="2">
        <v>46144</v>
      </c>
      <c r="BZ19" t="s">
        <v>235</v>
      </c>
      <c r="CA19" t="s">
        <v>3106</v>
      </c>
      <c r="CB19" t="s">
        <v>546</v>
      </c>
      <c r="CC19" t="s">
        <v>14491</v>
      </c>
      <c r="CD19" t="s">
        <v>2220</v>
      </c>
      <c r="CE19">
        <v>-1</v>
      </c>
      <c r="CF19" t="s">
        <v>3105</v>
      </c>
      <c r="CG19" t="s">
        <v>550</v>
      </c>
      <c r="CH19" t="s">
        <v>491</v>
      </c>
      <c r="CI19">
        <v>53061857</v>
      </c>
      <c r="CJ19" t="s">
        <v>358</v>
      </c>
      <c r="CK19" t="s">
        <v>245</v>
      </c>
      <c r="CL19" t="s">
        <v>246</v>
      </c>
      <c r="CM19" t="s">
        <v>247</v>
      </c>
      <c r="CN19" t="s">
        <v>359</v>
      </c>
      <c r="CT19" t="s">
        <v>304</v>
      </c>
      <c r="CU19" t="s">
        <v>225</v>
      </c>
      <c r="CW19" t="s">
        <v>319</v>
      </c>
      <c r="CX19" t="s">
        <v>320</v>
      </c>
      <c r="DA19" t="s">
        <v>250</v>
      </c>
      <c r="DB19">
        <v>-1</v>
      </c>
      <c r="DF19" t="s">
        <v>251</v>
      </c>
      <c r="DJ19" t="s">
        <v>252</v>
      </c>
      <c r="DK19" t="s">
        <v>253</v>
      </c>
      <c r="DL19" t="s">
        <v>254</v>
      </c>
      <c r="DN19" t="s">
        <v>255</v>
      </c>
      <c r="DR19" t="s">
        <v>360</v>
      </c>
      <c r="DS19" t="s">
        <v>358</v>
      </c>
      <c r="DT19" t="s">
        <v>347</v>
      </c>
      <c r="DV19">
        <v>1</v>
      </c>
      <c r="DW19" t="s">
        <v>554</v>
      </c>
      <c r="ED19" s="2">
        <v>46144</v>
      </c>
      <c r="EF19">
        <v>9</v>
      </c>
      <c r="EP19" t="s">
        <v>258</v>
      </c>
      <c r="ES19" t="s">
        <v>14492</v>
      </c>
      <c r="FA19" t="s">
        <v>245</v>
      </c>
      <c r="FB19" t="s">
        <v>556</v>
      </c>
      <c r="FD19" t="s">
        <v>556</v>
      </c>
      <c r="FE19" t="s">
        <v>4091</v>
      </c>
      <c r="FF19" t="s">
        <v>4091</v>
      </c>
      <c r="FK19" t="s">
        <v>263</v>
      </c>
      <c r="FL19" t="s">
        <v>14493</v>
      </c>
      <c r="FN19" t="s">
        <v>359</v>
      </c>
      <c r="FO19" t="s">
        <v>366</v>
      </c>
      <c r="FR19">
        <v>94990</v>
      </c>
      <c r="GB19" t="s">
        <v>266</v>
      </c>
      <c r="GC19" t="s">
        <v>225</v>
      </c>
      <c r="GD19">
        <v>0</v>
      </c>
      <c r="GF19">
        <v>0</v>
      </c>
      <c r="GG19">
        <v>25423</v>
      </c>
      <c r="GI19">
        <v>94990</v>
      </c>
      <c r="GJ19">
        <v>0</v>
      </c>
      <c r="GL19">
        <v>0</v>
      </c>
      <c r="GM19">
        <v>113038</v>
      </c>
      <c r="GS19" t="s">
        <v>267</v>
      </c>
      <c r="GT19" s="2">
        <v>45077</v>
      </c>
      <c r="GU19" t="s">
        <v>268</v>
      </c>
      <c r="GV19" t="s">
        <v>269</v>
      </c>
      <c r="GW19" t="s">
        <v>394</v>
      </c>
      <c r="GZ19" t="s">
        <v>395</v>
      </c>
      <c r="HA19" t="s">
        <v>274</v>
      </c>
      <c r="HB19" t="s">
        <v>559</v>
      </c>
      <c r="HC19" t="s">
        <v>3106</v>
      </c>
      <c r="HD19" t="s">
        <v>554</v>
      </c>
      <c r="HE19" t="s">
        <v>230</v>
      </c>
      <c r="HF19" t="s">
        <v>14315</v>
      </c>
      <c r="HR19" t="s">
        <v>278</v>
      </c>
      <c r="HV19">
        <v>94990</v>
      </c>
      <c r="HW19" t="s">
        <v>281</v>
      </c>
      <c r="HY19">
        <v>0</v>
      </c>
      <c r="HZ19">
        <v>0</v>
      </c>
      <c r="IA19" t="s">
        <v>281</v>
      </c>
      <c r="IB19" t="s">
        <v>281</v>
      </c>
      <c r="IE19" t="s">
        <v>283</v>
      </c>
      <c r="IF19" t="s">
        <v>283</v>
      </c>
      <c r="IG19" t="s">
        <v>283</v>
      </c>
      <c r="IH19" t="s">
        <v>284</v>
      </c>
      <c r="II19" t="s">
        <v>285</v>
      </c>
      <c r="IJ19" t="s">
        <v>286</v>
      </c>
      <c r="IK19" t="s">
        <v>278</v>
      </c>
      <c r="IL19" t="s">
        <v>371</v>
      </c>
      <c r="IM19" t="s">
        <v>288</v>
      </c>
      <c r="IN19" t="s">
        <v>289</v>
      </c>
      <c r="IP19" t="s">
        <v>290</v>
      </c>
      <c r="IQ19" t="s">
        <v>284</v>
      </c>
      <c r="IS19" t="s">
        <v>291</v>
      </c>
      <c r="IT19" t="s">
        <v>561</v>
      </c>
      <c r="IY19" t="s">
        <v>281</v>
      </c>
    </row>
    <row r="20" spans="1:259" x14ac:dyDescent="0.3">
      <c r="A20" s="14">
        <f>DAY(AVANZA[[#This Row],[FechaSeguimiento]])</f>
        <v>2</v>
      </c>
      <c r="B20" s="14">
        <f>MONTH(AVANZA[[#This Row],[FechaSeguimiento]])</f>
        <v>5</v>
      </c>
      <c r="C20"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0" t="str">
        <f>LOWER(IFERROR(VLOOKUP(AVANZA[[#This Row],[ID_Peticion]],CANCELADAS[#All],2,0),""))</f>
        <v/>
      </c>
      <c r="E20" t="str">
        <f>LOWER(IFERROR(VLOOKUP(AVANZA[[#This Row],[ID_Peticion]],CANCELADAS[#All],3,0),""))</f>
        <v/>
      </c>
      <c r="F20" t="str">
        <f>LOWER(IF(AVANZA[[#This Row],[CEDULA CLIENTE]]&lt;&gt;""," CC: " &amp; COUNTIFS(AVANZA[CEDULA CLIENTE],AVANZA[[#This Row],[CEDULA CLIENTE]]),"")&amp; IF(AVANZA[[#This Row],[Direccion]]&lt;&gt;""," DIR: " &amp; COUNTIFS(AVANZA[Direccion],AVANZA[[#This Row],[Direccion]]),""))</f>
        <v xml:space="preserve"> dir: 1</v>
      </c>
      <c r="G20" t="str">
        <f>IFERROR(VLOOKUP(AVANZA[[#This Row],[Cedula_Vendedor_Atis]],PLANTA[[#All],[CEDULA]:[LINEA]],3,0),"No Cruza")</f>
        <v>Marisol Avella</v>
      </c>
      <c r="H20" t="str">
        <f>IFERROR(VLOOKUP(AVANZA[[#This Row],[Cedula_Vendedor_Atis]],PLANTA[[#All],[CEDULA]:[LINEA]],4,0),"No Cruza")</f>
        <v>Fija</v>
      </c>
      <c r="I20" t="str">
        <f>LOWER(IF(AVANZA[[#This Row],[ATRIBUIBLE]]="",AVANZA[[#This Row],[Variable]],AVANZA[[#This Row],[ATRIBUIBLE]]))</f>
        <v>terminada</v>
      </c>
      <c r="J20" s="14">
        <f>IF(AVANZA[[#This Row],[Variable]]=AVANZA[[#Headers],[TERMINADA]],1,0)</f>
        <v>1</v>
      </c>
      <c r="K20" s="14">
        <f>IF(AVANZA[[#This Row],[Variable]]=AVANZA[[#Headers],[ANULADA]],1,0)</f>
        <v>0</v>
      </c>
      <c r="L20" s="14">
        <f>IF(AVANZA[[#This Row],[Variable]]=AVANZA[[#Headers],[PENDIENTE]],1,0)</f>
        <v>0</v>
      </c>
      <c r="M20" s="14">
        <f>IF(AVANZA[[#This Row],[ESTADO AGENDA]]="AGENDADA",1,0)</f>
        <v>0</v>
      </c>
      <c r="N20" s="14">
        <f>IF(AVANZA[[#This Row],[ESTADO AGENDA]]="PENDIENTE DE AGENDAR",1,0)</f>
        <v>0</v>
      </c>
      <c r="O20" s="14">
        <f>IF(AVANZA[[#This Row],[ESTADO AGENDA]]="SUSPENDIDA",1,0)</f>
        <v>0</v>
      </c>
      <c r="P20" t="str" cm="1">
        <f t="array" ref="P20">_xlfn.XLOOKUP(AVANZA[[#This Row],[Num_Agrupacion_Pet_Atis]],Tabla1[[#All],[Numero_de_actuacion]],Tabla1[[#All],[Estado_de_la_orden]],"",0)</f>
        <v/>
      </c>
      <c r="Q20" s="2" t="str" cm="1">
        <f t="array" ref="Q20">_xlfn.XLOOKUP(AVANZA[[#This Row],[Num_Agrupacion_Pet_Atis]],Tabla1[[#All],[Numero_de_actuacion]],Tabla1[[#All],[Fecha_de_la_cita]],"",0)</f>
        <v/>
      </c>
      <c r="R20" t="str" cm="1">
        <f t="array" ref="R20">_xlfn.XLOOKUP(AVANZA[[#This Row],[Num_Agrupacion_Pet_Atis]],Tabla1[[#All],[Numero_de_actuacion]],Tabla1[[#All],[Franja_horaria_de_la_cita]],"",0)</f>
        <v/>
      </c>
      <c r="S20" s="14" t="str">
        <f>IFERROR(DAY(AVANZA[[#This Row],[FECHA AGENDA]]),"")</f>
        <v/>
      </c>
      <c r="T20" s="14" t="str">
        <f>IFERROR(MONTH(AVANZA[[#This Row],[FECHA AGENDA]]),"")</f>
        <v/>
      </c>
      <c r="U20" t="str" cm="1">
        <f t="array" ref="U20">_xlfn.XLOOKUP(AVANZA[[#This Row],[Num_Agrupacion_Pet_Atis]],Tabla1[[#All],[Numero_de_actuacion]],Tabla1[[#All],[Motivo_de_suspension]],"",0)</f>
        <v/>
      </c>
      <c r="V20" s="2" t="str" cm="1">
        <f t="array" ref="V20">_xlfn.XLOOKUP(AVANZA[[#This Row],[Num_Agrupacion_Pet_Atis]],Tabla1[[#All],[Numero_de_actuacion]],Tabla1[[#All],[No_identificacion_cliente]],"",0)</f>
        <v/>
      </c>
      <c r="W20" s="2" t="str" cm="1">
        <f t="array" ref="W20">_xlfn.XLOOKUP(AVANZA[[#This Row],[Num_Agrupacion_Pet_Atis]],Tabla1[[#All],[Numero_de_actuacion]],Tabla1[[#All],[Movil_de_contacto]],"",0)</f>
        <v/>
      </c>
      <c r="X20" s="14">
        <f>IF(OR(AVANZA[[#This Row],[ESTADO LEG]]="Legalizada grabacion",AVANZA[[#This Row],[ESTADO LEG]]="Legalizada aut"),1,0)</f>
        <v>1</v>
      </c>
      <c r="Y20" s="14">
        <f>IF(OR(AVANZA[[#This Row],[ESTADO LEG]]="pdte legalizar",AVANZA[[#This Row],[ESTADO LEG]]="No cruza"),1,0)</f>
        <v>0</v>
      </c>
      <c r="Z20" t="str" cm="1">
        <f t="array" ref="Z20">IF(AVANZA[[#This Row],[Variable]]="Terminada",LOWER(_xlfn.XLOOKUP(AVANZA[[#This Row],[ID_Peticion]],Tabla6[[#All],[NUM_PETICION]],Tabla6[[#All],[ESTADO_LEG]],"NO CRUZA",0)),AVANZA[[#This Row],[Variable]])</f>
        <v>legalizada grabacion</v>
      </c>
      <c r="AA20" cm="1">
        <f t="array" ref="AA20">_xlfn.XLOOKUP(AVANZA[[#This Row],[ID_Peticion]],Tabla6[[#All],[NUM_PETICION]],Tabla6[[#All],[DIF_DIAS]],"",0)</f>
        <v>4</v>
      </c>
      <c r="AB20" s="2" cm="1">
        <f t="array" ref="AB20">IFERROR(_xlfn.XLOOKUP(AVANZA[[#This Row],[ID_Peticion]],Tabla6[[#All],[NUM_PETICION]],Tabla6[[#All],[FEC_LEGAL]],"",0),"")</f>
        <v>46148</v>
      </c>
      <c r="AC20" s="14">
        <f ca="1">IF(AVANZA[[#This Row],[FECHA LEG]]&lt;&gt;0,IFERROR(AVANZA[[#This Row],[FECHA LEG]]-AVANZA[[#This Row],[FechaIniEstadoSubPetAtis]],0),TODAY()-AVANZA[[#This Row],[FechaIniEstadoSubPetAtis]])</f>
        <v>4</v>
      </c>
      <c r="AD20" s="35" t="str">
        <f ca="1">IF(AVANZA[[#This Row],[FINAL Vs LG]]&lt;&gt;0,IF(AVANZA[[#This Row],[FINAL Vs LG]]&lt;7.1,"100%",IF(AND(AVANZA[[#This Row],[FINAL Vs LG]]&gt;7.1,AVANZA[[#This Row],[FINAL Vs LG]]&lt;11.1),"50%","0%")),0)</f>
        <v>100%</v>
      </c>
      <c r="AE20" s="14">
        <f ca="1">VLOOKUP(DAY(TODAY()),BACK!F:G,2,0)</f>
        <v>14</v>
      </c>
      <c r="AF20" s="14">
        <f>BACK!$I$2</f>
        <v>24</v>
      </c>
      <c r="AG20" s="14">
        <f>IF(AVANZA[[#This Row],[Oferta_empaquetada_comisiones]]="SI",1,0)</f>
        <v>0</v>
      </c>
      <c r="AH20" s="36">
        <f>IF(AVANZA[[#This Row],[Variable]]="TERMINADA",IFERROR(VLOOKUP(AVANZA[[#This Row],[SUPERVISOR]],Tabla2[#All],4,0),0),)</f>
        <v>3.5</v>
      </c>
      <c r="AI20" s="14">
        <f>IF(AVANZA[[#This Row],[Producto]]="BA",1,0)</f>
        <v>0</v>
      </c>
      <c r="AJ20" s="14">
        <f>IF(AVANZA[[#This Row],[Producto]]="DUO",1,0)</f>
        <v>0</v>
      </c>
      <c r="AK20" s="14">
        <f>IF(AVANZA[[#This Row],[Producto]]="TRIO",1,0)</f>
        <v>1</v>
      </c>
      <c r="AL20" t="s">
        <v>540</v>
      </c>
      <c r="AM20">
        <v>-1</v>
      </c>
      <c r="AN20">
        <v>-1</v>
      </c>
      <c r="AO20" t="s">
        <v>14494</v>
      </c>
      <c r="AP20" s="1">
        <v>46143.346574074072</v>
      </c>
      <c r="AQ20">
        <v>-1</v>
      </c>
      <c r="AR20" t="s">
        <v>14495</v>
      </c>
      <c r="AS20">
        <v>-1</v>
      </c>
      <c r="AT20">
        <v>-1</v>
      </c>
      <c r="AU20">
        <v>-1</v>
      </c>
      <c r="AV20">
        <v>-1</v>
      </c>
      <c r="AW20">
        <v>-1</v>
      </c>
      <c r="AX20" t="s">
        <v>224</v>
      </c>
      <c r="AY20">
        <v>-1</v>
      </c>
      <c r="AZ20">
        <v>2026</v>
      </c>
      <c r="BA20">
        <v>5</v>
      </c>
      <c r="BB20">
        <v>2</v>
      </c>
      <c r="BC20">
        <v>-1</v>
      </c>
      <c r="BD20" t="s">
        <v>225</v>
      </c>
      <c r="BE20">
        <v>-1</v>
      </c>
      <c r="BF20">
        <v>20001620890788</v>
      </c>
      <c r="BG20" t="s">
        <v>438</v>
      </c>
      <c r="BH20" t="s">
        <v>439</v>
      </c>
      <c r="BI20" t="s">
        <v>14496</v>
      </c>
      <c r="BJ20">
        <v>-1</v>
      </c>
      <c r="BK20">
        <v>-1</v>
      </c>
      <c r="BL20">
        <v>-1</v>
      </c>
      <c r="BM20" t="s">
        <v>229</v>
      </c>
      <c r="BN20" t="s">
        <v>230</v>
      </c>
      <c r="BO20" t="s">
        <v>14497</v>
      </c>
      <c r="BP20" t="s">
        <v>232</v>
      </c>
      <c r="BQ20">
        <v>2026</v>
      </c>
      <c r="BR20">
        <v>5</v>
      </c>
      <c r="BS20">
        <v>1</v>
      </c>
      <c r="BT20" s="1">
        <v>46144.448819444442</v>
      </c>
      <c r="BU20" t="s">
        <v>233</v>
      </c>
      <c r="BV20" s="2">
        <v>46144</v>
      </c>
      <c r="BW20" t="s">
        <v>234</v>
      </c>
      <c r="BX20" s="2">
        <v>46143</v>
      </c>
      <c r="BY20" s="2">
        <v>46144</v>
      </c>
      <c r="BZ20" t="s">
        <v>235</v>
      </c>
      <c r="CA20" t="s">
        <v>297</v>
      </c>
      <c r="CB20" t="s">
        <v>297</v>
      </c>
      <c r="CC20" t="s">
        <v>14498</v>
      </c>
      <c r="CD20" t="s">
        <v>3594</v>
      </c>
      <c r="CE20">
        <v>-1</v>
      </c>
      <c r="CF20" t="s">
        <v>300</v>
      </c>
      <c r="CG20" t="s">
        <v>301</v>
      </c>
      <c r="CH20" t="s">
        <v>242</v>
      </c>
      <c r="CI20">
        <v>1073250775</v>
      </c>
      <c r="CJ20" t="s">
        <v>552</v>
      </c>
      <c r="CK20" t="s">
        <v>245</v>
      </c>
      <c r="CL20" t="s">
        <v>246</v>
      </c>
      <c r="CM20" t="s">
        <v>247</v>
      </c>
      <c r="CN20" t="s">
        <v>359</v>
      </c>
      <c r="CT20" t="s">
        <v>330</v>
      </c>
      <c r="CU20" t="s">
        <v>387</v>
      </c>
      <c r="CW20" t="s">
        <v>446</v>
      </c>
      <c r="CX20" t="s">
        <v>447</v>
      </c>
      <c r="DA20" t="s">
        <v>250</v>
      </c>
      <c r="DB20">
        <v>-1</v>
      </c>
      <c r="DF20" t="s">
        <v>251</v>
      </c>
      <c r="DJ20" t="s">
        <v>252</v>
      </c>
      <c r="DK20" t="s">
        <v>253</v>
      </c>
      <c r="DL20" t="s">
        <v>253</v>
      </c>
      <c r="DN20" t="s">
        <v>390</v>
      </c>
      <c r="DR20" t="s">
        <v>553</v>
      </c>
      <c r="DS20" t="s">
        <v>552</v>
      </c>
      <c r="DT20" t="s">
        <v>551</v>
      </c>
      <c r="DV20">
        <v>1</v>
      </c>
      <c r="DW20" t="s">
        <v>283</v>
      </c>
      <c r="ED20" s="2">
        <v>46144</v>
      </c>
      <c r="EE20" t="s">
        <v>306</v>
      </c>
      <c r="EF20">
        <v>20</v>
      </c>
      <c r="EP20" t="s">
        <v>258</v>
      </c>
      <c r="ES20" t="s">
        <v>2966</v>
      </c>
      <c r="FA20" t="s">
        <v>245</v>
      </c>
      <c r="FB20" t="s">
        <v>308</v>
      </c>
      <c r="FD20" t="s">
        <v>308</v>
      </c>
      <c r="FE20" t="s">
        <v>309</v>
      </c>
      <c r="FF20" t="s">
        <v>309</v>
      </c>
      <c r="FK20" t="s">
        <v>263</v>
      </c>
      <c r="FL20" t="s">
        <v>14499</v>
      </c>
      <c r="FN20" t="s">
        <v>359</v>
      </c>
      <c r="FO20" t="s">
        <v>366</v>
      </c>
      <c r="FR20">
        <v>99915</v>
      </c>
      <c r="GB20" t="s">
        <v>266</v>
      </c>
      <c r="GC20" t="s">
        <v>387</v>
      </c>
      <c r="GD20">
        <v>25188</v>
      </c>
      <c r="GF20">
        <v>2353</v>
      </c>
      <c r="GG20">
        <v>25422</v>
      </c>
      <c r="GI20">
        <v>73235</v>
      </c>
      <c r="GJ20">
        <v>25427</v>
      </c>
      <c r="GL20">
        <v>24327</v>
      </c>
      <c r="GM20">
        <v>118898</v>
      </c>
      <c r="GS20" t="s">
        <v>267</v>
      </c>
      <c r="GT20" s="2">
        <v>43829</v>
      </c>
      <c r="GU20" t="s">
        <v>268</v>
      </c>
      <c r="GV20" t="s">
        <v>311</v>
      </c>
      <c r="GW20" t="s">
        <v>270</v>
      </c>
      <c r="GX20" t="s">
        <v>271</v>
      </c>
      <c r="GY20" t="s">
        <v>272</v>
      </c>
      <c r="GZ20" t="s">
        <v>273</v>
      </c>
      <c r="HA20" t="s">
        <v>497</v>
      </c>
      <c r="HB20" t="s">
        <v>312</v>
      </c>
      <c r="HC20" t="s">
        <v>312</v>
      </c>
      <c r="HD20" t="s">
        <v>313</v>
      </c>
      <c r="HE20" t="s">
        <v>230</v>
      </c>
      <c r="HF20" t="s">
        <v>14169</v>
      </c>
      <c r="HG20" t="s">
        <v>277</v>
      </c>
      <c r="HR20" t="s">
        <v>278</v>
      </c>
      <c r="HV20">
        <v>118900</v>
      </c>
      <c r="HW20" t="s">
        <v>279</v>
      </c>
      <c r="HX20" t="s">
        <v>280</v>
      </c>
      <c r="HY20">
        <v>117583</v>
      </c>
      <c r="HZ20">
        <v>17668</v>
      </c>
      <c r="IA20" t="s">
        <v>279</v>
      </c>
      <c r="IB20" t="s">
        <v>281</v>
      </c>
      <c r="ID20" t="s">
        <v>282</v>
      </c>
      <c r="IE20" t="s">
        <v>283</v>
      </c>
      <c r="IF20" t="s">
        <v>283</v>
      </c>
      <c r="IG20" t="s">
        <v>283</v>
      </c>
      <c r="IH20" t="s">
        <v>284</v>
      </c>
      <c r="II20" t="s">
        <v>285</v>
      </c>
      <c r="IJ20" t="s">
        <v>286</v>
      </c>
      <c r="IK20" t="s">
        <v>278</v>
      </c>
      <c r="IL20" t="s">
        <v>371</v>
      </c>
      <c r="IM20" t="s">
        <v>288</v>
      </c>
      <c r="IN20" t="s">
        <v>289</v>
      </c>
      <c r="IO20" t="s">
        <v>14500</v>
      </c>
      <c r="IP20" t="s">
        <v>290</v>
      </c>
      <c r="IQ20" t="s">
        <v>284</v>
      </c>
      <c r="IS20" t="s">
        <v>291</v>
      </c>
      <c r="IT20" t="s">
        <v>453</v>
      </c>
      <c r="IU20" t="s">
        <v>583</v>
      </c>
      <c r="IV20" t="s">
        <v>434</v>
      </c>
      <c r="IW20" t="s">
        <v>318</v>
      </c>
      <c r="IY20" t="s">
        <v>281</v>
      </c>
    </row>
    <row r="21" spans="1:259" x14ac:dyDescent="0.3">
      <c r="A21" s="14">
        <f>DAY(AVANZA[[#This Row],[FechaSeguimiento]])</f>
        <v>2</v>
      </c>
      <c r="B21" s="14">
        <f>MONTH(AVANZA[[#This Row],[FechaSeguimiento]])</f>
        <v>5</v>
      </c>
      <c r="C21"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1" t="str">
        <f>LOWER(IFERROR(VLOOKUP(AVANZA[[#This Row],[ID_Peticion]],CANCELADAS[#All],2,0),""))</f>
        <v/>
      </c>
      <c r="E21" t="str">
        <f>LOWER(IFERROR(VLOOKUP(AVANZA[[#This Row],[ID_Peticion]],CANCELADAS[#All],3,0),""))</f>
        <v/>
      </c>
      <c r="F21" t="str">
        <f>LOWER(IF(AVANZA[[#This Row],[CEDULA CLIENTE]]&lt;&gt;""," CC: " &amp; COUNTIFS(AVANZA[CEDULA CLIENTE],AVANZA[[#This Row],[CEDULA CLIENTE]]),"")&amp; IF(AVANZA[[#This Row],[Direccion]]&lt;&gt;""," DIR: " &amp; COUNTIFS(AVANZA[Direccion],AVANZA[[#This Row],[Direccion]]),""))</f>
        <v xml:space="preserve"> dir: 1</v>
      </c>
      <c r="G21" t="str">
        <f>IFERROR(VLOOKUP(AVANZA[[#This Row],[Cedula_Vendedor_Atis]],PLANTA[[#All],[CEDULA]:[LINEA]],3,0),"No Cruza")</f>
        <v>Marisol Avella</v>
      </c>
      <c r="H21" t="str">
        <f>IFERROR(VLOOKUP(AVANZA[[#This Row],[Cedula_Vendedor_Atis]],PLANTA[[#All],[CEDULA]:[LINEA]],4,0),"No Cruza")</f>
        <v>Fija</v>
      </c>
      <c r="I21" t="str">
        <f>LOWER(IF(AVANZA[[#This Row],[ATRIBUIBLE]]="",AVANZA[[#This Row],[Variable]],AVANZA[[#This Row],[ATRIBUIBLE]]))</f>
        <v>terminada</v>
      </c>
      <c r="J21" s="14">
        <f>IF(AVANZA[[#This Row],[Variable]]=AVANZA[[#Headers],[TERMINADA]],1,0)</f>
        <v>1</v>
      </c>
      <c r="K21" s="14">
        <f>IF(AVANZA[[#This Row],[Variable]]=AVANZA[[#Headers],[ANULADA]],1,0)</f>
        <v>0</v>
      </c>
      <c r="L21" s="14">
        <f>IF(AVANZA[[#This Row],[Variable]]=AVANZA[[#Headers],[PENDIENTE]],1,0)</f>
        <v>0</v>
      </c>
      <c r="M21" s="14">
        <f>IF(AVANZA[[#This Row],[ESTADO AGENDA]]="AGENDADA",1,0)</f>
        <v>0</v>
      </c>
      <c r="N21" s="14">
        <f>IF(AVANZA[[#This Row],[ESTADO AGENDA]]="PENDIENTE DE AGENDAR",1,0)</f>
        <v>0</v>
      </c>
      <c r="O21" s="14">
        <f>IF(AVANZA[[#This Row],[ESTADO AGENDA]]="SUSPENDIDA",1,0)</f>
        <v>0</v>
      </c>
      <c r="P21" t="str" cm="1">
        <f t="array" ref="P21">_xlfn.XLOOKUP(AVANZA[[#This Row],[Num_Agrupacion_Pet_Atis]],Tabla1[[#All],[Numero_de_actuacion]],Tabla1[[#All],[Estado_de_la_orden]],"",0)</f>
        <v/>
      </c>
      <c r="Q21" s="2" t="str" cm="1">
        <f t="array" ref="Q21">_xlfn.XLOOKUP(AVANZA[[#This Row],[Num_Agrupacion_Pet_Atis]],Tabla1[[#All],[Numero_de_actuacion]],Tabla1[[#All],[Fecha_de_la_cita]],"",0)</f>
        <v/>
      </c>
      <c r="R21" t="str" cm="1">
        <f t="array" ref="R21">_xlfn.XLOOKUP(AVANZA[[#This Row],[Num_Agrupacion_Pet_Atis]],Tabla1[[#All],[Numero_de_actuacion]],Tabla1[[#All],[Franja_horaria_de_la_cita]],"",0)</f>
        <v/>
      </c>
      <c r="S21" s="14" t="str">
        <f>IFERROR(DAY(AVANZA[[#This Row],[FECHA AGENDA]]),"")</f>
        <v/>
      </c>
      <c r="T21" s="14" t="str">
        <f>IFERROR(MONTH(AVANZA[[#This Row],[FECHA AGENDA]]),"")</f>
        <v/>
      </c>
      <c r="U21" t="str" cm="1">
        <f t="array" ref="U21">_xlfn.XLOOKUP(AVANZA[[#This Row],[Num_Agrupacion_Pet_Atis]],Tabla1[[#All],[Numero_de_actuacion]],Tabla1[[#All],[Motivo_de_suspension]],"",0)</f>
        <v/>
      </c>
      <c r="V21" s="2" t="str" cm="1">
        <f t="array" ref="V21">_xlfn.XLOOKUP(AVANZA[[#This Row],[Num_Agrupacion_Pet_Atis]],Tabla1[[#All],[Numero_de_actuacion]],Tabla1[[#All],[No_identificacion_cliente]],"",0)</f>
        <v/>
      </c>
      <c r="W21" s="2" t="str" cm="1">
        <f t="array" ref="W21">_xlfn.XLOOKUP(AVANZA[[#This Row],[Num_Agrupacion_Pet_Atis]],Tabla1[[#All],[Numero_de_actuacion]],Tabla1[[#All],[Movil_de_contacto]],"",0)</f>
        <v/>
      </c>
      <c r="X21" s="14">
        <f>IF(OR(AVANZA[[#This Row],[ESTADO LEG]]="Legalizada grabacion",AVANZA[[#This Row],[ESTADO LEG]]="Legalizada aut"),1,0)</f>
        <v>1</v>
      </c>
      <c r="Y21" s="14">
        <f>IF(OR(AVANZA[[#This Row],[ESTADO LEG]]="pdte legalizar",AVANZA[[#This Row],[ESTADO LEG]]="No cruza"),1,0)</f>
        <v>0</v>
      </c>
      <c r="Z21" t="str" cm="1">
        <f t="array" ref="Z21">IF(AVANZA[[#This Row],[Variable]]="Terminada",LOWER(_xlfn.XLOOKUP(AVANZA[[#This Row],[ID_Peticion]],Tabla6[[#All],[NUM_PETICION]],Tabla6[[#All],[ESTADO_LEG]],"NO CRUZA",0)),AVANZA[[#This Row],[Variable]])</f>
        <v>legalizada grabacion</v>
      </c>
      <c r="AA21" cm="1">
        <f t="array" ref="AA21">_xlfn.XLOOKUP(AVANZA[[#This Row],[ID_Peticion]],Tabla6[[#All],[NUM_PETICION]],Tabla6[[#All],[DIF_DIAS]],"",0)</f>
        <v>4</v>
      </c>
      <c r="AB21" s="2" cm="1">
        <f t="array" ref="AB21">IFERROR(_xlfn.XLOOKUP(AVANZA[[#This Row],[ID_Peticion]],Tabla6[[#All],[NUM_PETICION]],Tabla6[[#All],[FEC_LEGAL]],"",0),"")</f>
        <v>46148</v>
      </c>
      <c r="AC21" s="14">
        <f ca="1">IF(AVANZA[[#This Row],[FECHA LEG]]&lt;&gt;0,IFERROR(AVANZA[[#This Row],[FECHA LEG]]-AVANZA[[#This Row],[FechaIniEstadoSubPetAtis]],0),TODAY()-AVANZA[[#This Row],[FechaIniEstadoSubPetAtis]])</f>
        <v>4</v>
      </c>
      <c r="AD21" s="35" t="str">
        <f ca="1">IF(AVANZA[[#This Row],[FINAL Vs LG]]&lt;&gt;0,IF(AVANZA[[#This Row],[FINAL Vs LG]]&lt;7.1,"100%",IF(AND(AVANZA[[#This Row],[FINAL Vs LG]]&gt;7.1,AVANZA[[#This Row],[FINAL Vs LG]]&lt;11.1),"50%","0%")),0)</f>
        <v>100%</v>
      </c>
      <c r="AE21" s="14">
        <f ca="1">VLOOKUP(DAY(TODAY()),BACK!F:G,2,0)</f>
        <v>14</v>
      </c>
      <c r="AF21" s="14">
        <f>BACK!$I$2</f>
        <v>24</v>
      </c>
      <c r="AG21" s="14">
        <f>IF(AVANZA[[#This Row],[Oferta_empaquetada_comisiones]]="SI",1,0)</f>
        <v>0</v>
      </c>
      <c r="AH21" s="36">
        <f>IF(AVANZA[[#This Row],[Variable]]="TERMINADA",IFERROR(VLOOKUP(AVANZA[[#This Row],[SUPERVISOR]],Tabla2[#All],4,0),0),)</f>
        <v>3.5</v>
      </c>
      <c r="AI21" s="14">
        <f>IF(AVANZA[[#This Row],[Producto]]="BA",1,0)</f>
        <v>1</v>
      </c>
      <c r="AJ21" s="14">
        <f>IF(AVANZA[[#This Row],[Producto]]="DUO",1,0)</f>
        <v>0</v>
      </c>
      <c r="AK21" s="14">
        <f>IF(AVANZA[[#This Row],[Producto]]="TRIO",1,0)</f>
        <v>0</v>
      </c>
      <c r="AL21" t="s">
        <v>540</v>
      </c>
      <c r="AM21">
        <v>-1</v>
      </c>
      <c r="AN21">
        <v>-1</v>
      </c>
      <c r="AO21" t="s">
        <v>14501</v>
      </c>
      <c r="AP21" s="1">
        <v>46143.304722222223</v>
      </c>
      <c r="AQ21">
        <v>-1</v>
      </c>
      <c r="AR21" t="s">
        <v>14502</v>
      </c>
      <c r="AS21">
        <v>-1</v>
      </c>
      <c r="AT21">
        <v>-1</v>
      </c>
      <c r="AU21">
        <v>-1</v>
      </c>
      <c r="AV21">
        <v>-1</v>
      </c>
      <c r="AW21">
        <v>-1</v>
      </c>
      <c r="AX21" t="s">
        <v>224</v>
      </c>
      <c r="AY21">
        <v>-1</v>
      </c>
      <c r="AZ21">
        <v>2026</v>
      </c>
      <c r="BA21">
        <v>5</v>
      </c>
      <c r="BB21">
        <v>2</v>
      </c>
      <c r="BC21">
        <v>-1</v>
      </c>
      <c r="BD21" t="s">
        <v>225</v>
      </c>
      <c r="BE21">
        <v>-1</v>
      </c>
      <c r="BF21">
        <v>20001620893751</v>
      </c>
      <c r="BG21" t="s">
        <v>319</v>
      </c>
      <c r="BH21" t="s">
        <v>320</v>
      </c>
      <c r="BI21" t="s">
        <v>14503</v>
      </c>
      <c r="BJ21">
        <v>-1</v>
      </c>
      <c r="BK21">
        <v>-1</v>
      </c>
      <c r="BL21">
        <v>-1</v>
      </c>
      <c r="BM21" t="s">
        <v>229</v>
      </c>
      <c r="BN21" t="s">
        <v>230</v>
      </c>
      <c r="BO21" t="s">
        <v>14504</v>
      </c>
      <c r="BP21" t="s">
        <v>380</v>
      </c>
      <c r="BQ21">
        <v>2026</v>
      </c>
      <c r="BR21">
        <v>5</v>
      </c>
      <c r="BS21">
        <v>1</v>
      </c>
      <c r="BT21" s="1">
        <v>46144.639143518521</v>
      </c>
      <c r="BU21" t="s">
        <v>233</v>
      </c>
      <c r="BV21" s="2">
        <v>46144</v>
      </c>
      <c r="BW21" t="s">
        <v>234</v>
      </c>
      <c r="BX21" s="2">
        <v>46143</v>
      </c>
      <c r="BY21" s="2">
        <v>46144</v>
      </c>
      <c r="BZ21" t="s">
        <v>235</v>
      </c>
      <c r="CA21" t="s">
        <v>321</v>
      </c>
      <c r="CB21" t="s">
        <v>322</v>
      </c>
      <c r="CC21" t="s">
        <v>14505</v>
      </c>
      <c r="CD21" t="s">
        <v>2927</v>
      </c>
      <c r="CE21">
        <v>-1</v>
      </c>
      <c r="CF21" t="s">
        <v>324</v>
      </c>
      <c r="CG21" t="s">
        <v>325</v>
      </c>
      <c r="CH21" t="s">
        <v>326</v>
      </c>
      <c r="CI21">
        <v>1073250775</v>
      </c>
      <c r="CJ21" t="s">
        <v>552</v>
      </c>
      <c r="CK21" t="s">
        <v>245</v>
      </c>
      <c r="CL21" t="s">
        <v>246</v>
      </c>
      <c r="CM21" t="s">
        <v>247</v>
      </c>
      <c r="CN21" t="s">
        <v>359</v>
      </c>
      <c r="CT21" t="s">
        <v>330</v>
      </c>
      <c r="CU21" t="s">
        <v>225</v>
      </c>
      <c r="CW21" t="s">
        <v>319</v>
      </c>
      <c r="CX21" t="s">
        <v>320</v>
      </c>
      <c r="DA21" t="s">
        <v>250</v>
      </c>
      <c r="DB21">
        <v>-1</v>
      </c>
      <c r="DF21" t="s">
        <v>251</v>
      </c>
      <c r="DJ21" t="s">
        <v>252</v>
      </c>
      <c r="DK21" t="s">
        <v>253</v>
      </c>
      <c r="DL21" t="s">
        <v>254</v>
      </c>
      <c r="DN21" t="s">
        <v>255</v>
      </c>
      <c r="DR21" t="s">
        <v>553</v>
      </c>
      <c r="DS21" t="s">
        <v>552</v>
      </c>
      <c r="DT21" t="s">
        <v>551</v>
      </c>
      <c r="DV21">
        <v>1</v>
      </c>
      <c r="DW21" t="s">
        <v>331</v>
      </c>
      <c r="ED21" s="2">
        <v>46144</v>
      </c>
      <c r="EF21">
        <v>9</v>
      </c>
      <c r="EP21" t="s">
        <v>258</v>
      </c>
      <c r="ES21" t="s">
        <v>14506</v>
      </c>
      <c r="EZ21" t="s">
        <v>14324</v>
      </c>
      <c r="FA21" t="s">
        <v>245</v>
      </c>
      <c r="FB21" t="s">
        <v>333</v>
      </c>
      <c r="FD21" t="s">
        <v>333</v>
      </c>
      <c r="FE21" t="s">
        <v>334</v>
      </c>
      <c r="FF21" t="s">
        <v>334</v>
      </c>
      <c r="FK21" t="s">
        <v>263</v>
      </c>
      <c r="FL21" t="s">
        <v>14507</v>
      </c>
      <c r="FN21" t="s">
        <v>359</v>
      </c>
      <c r="FO21" t="s">
        <v>366</v>
      </c>
      <c r="FR21">
        <v>79824</v>
      </c>
      <c r="GB21" t="s">
        <v>266</v>
      </c>
      <c r="GC21" t="s">
        <v>225</v>
      </c>
      <c r="GD21">
        <v>0</v>
      </c>
      <c r="GF21">
        <v>0</v>
      </c>
      <c r="GG21">
        <v>25423</v>
      </c>
      <c r="GI21">
        <v>79824</v>
      </c>
      <c r="GJ21">
        <v>0</v>
      </c>
      <c r="GL21">
        <v>0</v>
      </c>
      <c r="GM21">
        <v>94990</v>
      </c>
      <c r="GS21" t="s">
        <v>267</v>
      </c>
      <c r="GT21" s="2">
        <v>45565</v>
      </c>
      <c r="GU21" t="s">
        <v>268</v>
      </c>
      <c r="GV21" t="s">
        <v>269</v>
      </c>
      <c r="GW21" t="s">
        <v>394</v>
      </c>
      <c r="GZ21" t="s">
        <v>395</v>
      </c>
      <c r="HA21" t="s">
        <v>336</v>
      </c>
      <c r="HB21" t="s">
        <v>321</v>
      </c>
      <c r="HC21" t="s">
        <v>321</v>
      </c>
      <c r="HD21" t="s">
        <v>415</v>
      </c>
      <c r="HE21" t="s">
        <v>230</v>
      </c>
      <c r="HF21" t="s">
        <v>14508</v>
      </c>
      <c r="HR21" t="s">
        <v>278</v>
      </c>
      <c r="HV21">
        <v>94990</v>
      </c>
      <c r="HW21" t="s">
        <v>281</v>
      </c>
      <c r="HY21">
        <v>0</v>
      </c>
      <c r="HZ21">
        <v>0</v>
      </c>
      <c r="IA21" t="s">
        <v>281</v>
      </c>
      <c r="IB21" t="s">
        <v>281</v>
      </c>
      <c r="IE21" t="s">
        <v>283</v>
      </c>
      <c r="IF21" t="s">
        <v>283</v>
      </c>
      <c r="IG21" t="s">
        <v>283</v>
      </c>
      <c r="IH21" t="s">
        <v>284</v>
      </c>
      <c r="II21" t="s">
        <v>285</v>
      </c>
      <c r="IJ21" t="s">
        <v>286</v>
      </c>
      <c r="IK21" t="s">
        <v>278</v>
      </c>
      <c r="IL21" t="s">
        <v>371</v>
      </c>
      <c r="IM21" t="s">
        <v>288</v>
      </c>
      <c r="IN21" t="s">
        <v>289</v>
      </c>
      <c r="IP21" t="s">
        <v>290</v>
      </c>
      <c r="IQ21" t="s">
        <v>284</v>
      </c>
      <c r="IS21" t="s">
        <v>291</v>
      </c>
      <c r="IT21" t="s">
        <v>398</v>
      </c>
      <c r="IW21" t="s">
        <v>417</v>
      </c>
      <c r="IY21" t="s">
        <v>281</v>
      </c>
    </row>
    <row r="22" spans="1:259" x14ac:dyDescent="0.3">
      <c r="A22" s="14">
        <f>DAY(AVANZA[[#This Row],[FechaSeguimiento]])</f>
        <v>2</v>
      </c>
      <c r="B22" s="14">
        <f>MONTH(AVANZA[[#This Row],[FechaSeguimiento]])</f>
        <v>5</v>
      </c>
      <c r="C22"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22" t="str">
        <f>LOWER(IFERROR(VLOOKUP(AVANZA[[#This Row],[ID_Peticion]],CANCELADAS[#All],2,0),""))</f>
        <v/>
      </c>
      <c r="E22" t="str">
        <f>LOWER(IFERROR(VLOOKUP(AVANZA[[#This Row],[ID_Peticion]],CANCELADAS[#All],3,0),""))</f>
        <v/>
      </c>
      <c r="F22" t="str">
        <f>LOWER(IF(AVANZA[[#This Row],[CEDULA CLIENTE]]&lt;&gt;""," CC: " &amp; COUNTIFS(AVANZA[CEDULA CLIENTE],AVANZA[[#This Row],[CEDULA CLIENTE]]),"")&amp; IF(AVANZA[[#This Row],[Direccion]]&lt;&gt;""," DIR: " &amp; COUNTIFS(AVANZA[Direccion],AVANZA[[#This Row],[Direccion]]),""))</f>
        <v xml:space="preserve"> dir: 1</v>
      </c>
      <c r="G22" t="str">
        <f>IFERROR(VLOOKUP(AVANZA[[#This Row],[Cedula_Vendedor_Atis]],PLANTA[[#All],[CEDULA]:[LINEA]],3,0),"No Cruza")</f>
        <v>Marisol Avella</v>
      </c>
      <c r="H22" t="str">
        <f>IFERROR(VLOOKUP(AVANZA[[#This Row],[Cedula_Vendedor_Atis]],PLANTA[[#All],[CEDULA]:[LINEA]],4,0),"No Cruza")</f>
        <v>Fija</v>
      </c>
      <c r="I22" t="str">
        <f>LOWER(IF(AVANZA[[#This Row],[ATRIBUIBLE]]="",AVANZA[[#This Row],[Variable]],AVANZA[[#This Row],[ATRIBUIBLE]]))</f>
        <v>terminada</v>
      </c>
      <c r="J22" s="14">
        <f>IF(AVANZA[[#This Row],[Variable]]=AVANZA[[#Headers],[TERMINADA]],1,0)</f>
        <v>1</v>
      </c>
      <c r="K22" s="14">
        <f>IF(AVANZA[[#This Row],[Variable]]=AVANZA[[#Headers],[ANULADA]],1,0)</f>
        <v>0</v>
      </c>
      <c r="L22" s="14">
        <f>IF(AVANZA[[#This Row],[Variable]]=AVANZA[[#Headers],[PENDIENTE]],1,0)</f>
        <v>0</v>
      </c>
      <c r="M22" s="14">
        <f>IF(AVANZA[[#This Row],[ESTADO AGENDA]]="AGENDADA",1,0)</f>
        <v>0</v>
      </c>
      <c r="N22" s="14">
        <f>IF(AVANZA[[#This Row],[ESTADO AGENDA]]="PENDIENTE DE AGENDAR",1,0)</f>
        <v>0</v>
      </c>
      <c r="O22" s="14">
        <f>IF(AVANZA[[#This Row],[ESTADO AGENDA]]="SUSPENDIDA",1,0)</f>
        <v>0</v>
      </c>
      <c r="P22" t="str" cm="1">
        <f t="array" ref="P22">_xlfn.XLOOKUP(AVANZA[[#This Row],[Num_Agrupacion_Pet_Atis]],Tabla1[[#All],[Numero_de_actuacion]],Tabla1[[#All],[Estado_de_la_orden]],"",0)</f>
        <v/>
      </c>
      <c r="Q22" s="2" t="str" cm="1">
        <f t="array" ref="Q22">_xlfn.XLOOKUP(AVANZA[[#This Row],[Num_Agrupacion_Pet_Atis]],Tabla1[[#All],[Numero_de_actuacion]],Tabla1[[#All],[Fecha_de_la_cita]],"",0)</f>
        <v/>
      </c>
      <c r="R22" t="str" cm="1">
        <f t="array" ref="R22">_xlfn.XLOOKUP(AVANZA[[#This Row],[Num_Agrupacion_Pet_Atis]],Tabla1[[#All],[Numero_de_actuacion]],Tabla1[[#All],[Franja_horaria_de_la_cita]],"",0)</f>
        <v/>
      </c>
      <c r="S22" s="14" t="str">
        <f>IFERROR(DAY(AVANZA[[#This Row],[FECHA AGENDA]]),"")</f>
        <v/>
      </c>
      <c r="T22" s="14" t="str">
        <f>IFERROR(MONTH(AVANZA[[#This Row],[FECHA AGENDA]]),"")</f>
        <v/>
      </c>
      <c r="U22" t="str" cm="1">
        <f t="array" ref="U22">_xlfn.XLOOKUP(AVANZA[[#This Row],[Num_Agrupacion_Pet_Atis]],Tabla1[[#All],[Numero_de_actuacion]],Tabla1[[#All],[Motivo_de_suspension]],"",0)</f>
        <v/>
      </c>
      <c r="V22" s="2" t="str" cm="1">
        <f t="array" ref="V22">_xlfn.XLOOKUP(AVANZA[[#This Row],[Num_Agrupacion_Pet_Atis]],Tabla1[[#All],[Numero_de_actuacion]],Tabla1[[#All],[No_identificacion_cliente]],"",0)</f>
        <v/>
      </c>
      <c r="W22" s="2" t="str" cm="1">
        <f t="array" ref="W22">_xlfn.XLOOKUP(AVANZA[[#This Row],[Num_Agrupacion_Pet_Atis]],Tabla1[[#All],[Numero_de_actuacion]],Tabla1[[#All],[Movil_de_contacto]],"",0)</f>
        <v/>
      </c>
      <c r="X22" s="14">
        <f>IF(OR(AVANZA[[#This Row],[ESTADO LEG]]="Legalizada grabacion",AVANZA[[#This Row],[ESTADO LEG]]="Legalizada aut"),1,0)</f>
        <v>1</v>
      </c>
      <c r="Y22" s="14">
        <f>IF(OR(AVANZA[[#This Row],[ESTADO LEG]]="pdte legalizar",AVANZA[[#This Row],[ESTADO LEG]]="No cruza"),1,0)</f>
        <v>0</v>
      </c>
      <c r="Z22" t="str" cm="1">
        <f t="array" ref="Z22">IF(AVANZA[[#This Row],[Variable]]="Terminada",LOWER(_xlfn.XLOOKUP(AVANZA[[#This Row],[ID_Peticion]],Tabla6[[#All],[NUM_PETICION]],Tabla6[[#All],[ESTADO_LEG]],"NO CRUZA",0)),AVANZA[[#This Row],[Variable]])</f>
        <v>legalizada grabacion</v>
      </c>
      <c r="AA22" cm="1">
        <f t="array" ref="AA22">_xlfn.XLOOKUP(AVANZA[[#This Row],[ID_Peticion]],Tabla6[[#All],[NUM_PETICION]],Tabla6[[#All],[DIF_DIAS]],"",0)</f>
        <v>4</v>
      </c>
      <c r="AB22" s="2" cm="1">
        <f t="array" ref="AB22">IFERROR(_xlfn.XLOOKUP(AVANZA[[#This Row],[ID_Peticion]],Tabla6[[#All],[NUM_PETICION]],Tabla6[[#All],[FEC_LEGAL]],"",0),"")</f>
        <v>46148</v>
      </c>
      <c r="AC22" s="14">
        <f ca="1">IF(AVANZA[[#This Row],[FECHA LEG]]&lt;&gt;0,IFERROR(AVANZA[[#This Row],[FECHA LEG]]-AVANZA[[#This Row],[FechaIniEstadoSubPetAtis]],0),TODAY()-AVANZA[[#This Row],[FechaIniEstadoSubPetAtis]])</f>
        <v>4</v>
      </c>
      <c r="AD22" s="35" t="str">
        <f ca="1">IF(AVANZA[[#This Row],[FINAL Vs LG]]&lt;&gt;0,IF(AVANZA[[#This Row],[FINAL Vs LG]]&lt;7.1,"100%",IF(AND(AVANZA[[#This Row],[FINAL Vs LG]]&gt;7.1,AVANZA[[#This Row],[FINAL Vs LG]]&lt;11.1),"50%","0%")),0)</f>
        <v>100%</v>
      </c>
      <c r="AE22" s="14">
        <f ca="1">VLOOKUP(DAY(TODAY()),BACK!F:G,2,0)</f>
        <v>14</v>
      </c>
      <c r="AF22" s="14">
        <f>BACK!$I$2</f>
        <v>24</v>
      </c>
      <c r="AG22" s="14">
        <f>IF(AVANZA[[#This Row],[Oferta_empaquetada_comisiones]]="SI",1,0)</f>
        <v>0</v>
      </c>
      <c r="AH22" s="36">
        <f>IF(AVANZA[[#This Row],[Variable]]="TERMINADA",IFERROR(VLOOKUP(AVANZA[[#This Row],[SUPERVISOR]],Tabla2[#All],4,0),0),)</f>
        <v>3.5</v>
      </c>
      <c r="AI22" s="14">
        <f>IF(AVANZA[[#This Row],[Producto]]="BA",1,0)</f>
        <v>0</v>
      </c>
      <c r="AJ22" s="14">
        <f>IF(AVANZA[[#This Row],[Producto]]="DUO",1,0)</f>
        <v>0</v>
      </c>
      <c r="AK22" s="14">
        <f>IF(AVANZA[[#This Row],[Producto]]="TRIO",1,0)</f>
        <v>1</v>
      </c>
      <c r="AL22" t="s">
        <v>1154</v>
      </c>
      <c r="AM22">
        <v>-1</v>
      </c>
      <c r="AN22">
        <v>-1</v>
      </c>
      <c r="AO22" t="s">
        <v>14509</v>
      </c>
      <c r="AP22" s="1">
        <v>46140.616400462961</v>
      </c>
      <c r="AQ22">
        <v>-1</v>
      </c>
      <c r="AR22" t="s">
        <v>14510</v>
      </c>
      <c r="AS22">
        <v>-1</v>
      </c>
      <c r="AT22">
        <v>-1</v>
      </c>
      <c r="AU22">
        <v>-1</v>
      </c>
      <c r="AV22">
        <v>-1</v>
      </c>
      <c r="AW22">
        <v>-1</v>
      </c>
      <c r="AX22" t="s">
        <v>224</v>
      </c>
      <c r="AY22">
        <v>-1</v>
      </c>
      <c r="AZ22">
        <v>2026</v>
      </c>
      <c r="BA22">
        <v>5</v>
      </c>
      <c r="BB22">
        <v>2</v>
      </c>
      <c r="BC22">
        <v>-1</v>
      </c>
      <c r="BD22" t="s">
        <v>225</v>
      </c>
      <c r="BE22">
        <v>-1</v>
      </c>
      <c r="BF22">
        <v>20001619516720</v>
      </c>
      <c r="BG22" t="s">
        <v>1220</v>
      </c>
      <c r="BH22" t="s">
        <v>1221</v>
      </c>
      <c r="BI22" t="s">
        <v>14511</v>
      </c>
      <c r="BJ22">
        <v>-1</v>
      </c>
      <c r="BK22">
        <v>-1</v>
      </c>
      <c r="BL22">
        <v>-1</v>
      </c>
      <c r="BM22" t="s">
        <v>229</v>
      </c>
      <c r="BN22" t="s">
        <v>230</v>
      </c>
      <c r="BO22" t="s">
        <v>14512</v>
      </c>
      <c r="BP22" t="s">
        <v>380</v>
      </c>
      <c r="BQ22">
        <v>2026</v>
      </c>
      <c r="BR22">
        <v>4</v>
      </c>
      <c r="BS22">
        <v>28</v>
      </c>
      <c r="BT22" s="1">
        <v>46144.399884259263</v>
      </c>
      <c r="BU22" t="s">
        <v>233</v>
      </c>
      <c r="BV22" s="2">
        <v>46144</v>
      </c>
      <c r="BW22" t="s">
        <v>234</v>
      </c>
      <c r="BX22" s="2">
        <v>46140</v>
      </c>
      <c r="BY22" s="2">
        <v>46144</v>
      </c>
      <c r="BZ22" t="s">
        <v>235</v>
      </c>
      <c r="CA22" t="s">
        <v>297</v>
      </c>
      <c r="CB22" t="s">
        <v>297</v>
      </c>
      <c r="CC22" t="s">
        <v>14513</v>
      </c>
      <c r="CD22" t="s">
        <v>2247</v>
      </c>
      <c r="CE22">
        <v>-1</v>
      </c>
      <c r="CF22" t="s">
        <v>300</v>
      </c>
      <c r="CG22" t="s">
        <v>301</v>
      </c>
      <c r="CH22" t="s">
        <v>242</v>
      </c>
      <c r="CI22">
        <v>1063565638</v>
      </c>
      <c r="CJ22" t="s">
        <v>1162</v>
      </c>
      <c r="CK22" t="s">
        <v>245</v>
      </c>
      <c r="CL22" t="s">
        <v>409</v>
      </c>
      <c r="CM22" t="s">
        <v>247</v>
      </c>
      <c r="CN22" t="s">
        <v>410</v>
      </c>
      <c r="CT22" t="s">
        <v>249</v>
      </c>
      <c r="CU22" t="s">
        <v>387</v>
      </c>
      <c r="CW22" t="s">
        <v>1226</v>
      </c>
      <c r="CX22" t="s">
        <v>1227</v>
      </c>
      <c r="DA22" t="s">
        <v>250</v>
      </c>
      <c r="DB22">
        <v>-1</v>
      </c>
      <c r="DF22" t="s">
        <v>251</v>
      </c>
      <c r="DJ22" t="s">
        <v>252</v>
      </c>
      <c r="DK22" t="s">
        <v>253</v>
      </c>
      <c r="DL22" t="s">
        <v>253</v>
      </c>
      <c r="DN22" t="s">
        <v>390</v>
      </c>
      <c r="DR22" t="s">
        <v>1163</v>
      </c>
      <c r="DS22" t="s">
        <v>1162</v>
      </c>
      <c r="DT22" t="s">
        <v>1161</v>
      </c>
      <c r="DV22">
        <v>1</v>
      </c>
      <c r="DW22" t="s">
        <v>283</v>
      </c>
      <c r="ED22" s="2">
        <v>46144</v>
      </c>
      <c r="EE22" t="s">
        <v>361</v>
      </c>
      <c r="EF22">
        <v>5</v>
      </c>
      <c r="EP22" t="s">
        <v>258</v>
      </c>
      <c r="ES22" t="s">
        <v>1448</v>
      </c>
      <c r="EZ22" t="s">
        <v>14134</v>
      </c>
      <c r="FA22" t="s">
        <v>245</v>
      </c>
      <c r="FB22" t="s">
        <v>308</v>
      </c>
      <c r="FD22" t="s">
        <v>308</v>
      </c>
      <c r="FE22" t="s">
        <v>309</v>
      </c>
      <c r="FF22" t="s">
        <v>309</v>
      </c>
      <c r="FK22" t="s">
        <v>263</v>
      </c>
      <c r="FL22" t="s">
        <v>14514</v>
      </c>
      <c r="FN22" t="s">
        <v>410</v>
      </c>
      <c r="FO22" t="s">
        <v>414</v>
      </c>
      <c r="FR22">
        <v>126039</v>
      </c>
      <c r="GB22" t="s">
        <v>266</v>
      </c>
      <c r="GC22" t="s">
        <v>387</v>
      </c>
      <c r="GD22">
        <v>14854</v>
      </c>
      <c r="GF22">
        <v>2351</v>
      </c>
      <c r="GG22">
        <v>25356</v>
      </c>
      <c r="GI22">
        <v>83479</v>
      </c>
      <c r="GJ22">
        <v>25362</v>
      </c>
      <c r="GL22">
        <v>40209</v>
      </c>
      <c r="GM22">
        <v>149986</v>
      </c>
      <c r="GS22" t="s">
        <v>267</v>
      </c>
      <c r="GT22" s="2">
        <v>44742</v>
      </c>
      <c r="GU22" t="s">
        <v>268</v>
      </c>
      <c r="GV22" t="s">
        <v>335</v>
      </c>
      <c r="GW22" t="s">
        <v>394</v>
      </c>
      <c r="GZ22" t="s">
        <v>395</v>
      </c>
      <c r="HA22" t="s">
        <v>336</v>
      </c>
      <c r="HC22" t="s">
        <v>337</v>
      </c>
      <c r="HE22" t="s">
        <v>230</v>
      </c>
      <c r="HF22" t="s">
        <v>14515</v>
      </c>
      <c r="HR22" t="s">
        <v>278</v>
      </c>
      <c r="HV22">
        <v>149990</v>
      </c>
      <c r="HW22" t="s">
        <v>281</v>
      </c>
      <c r="HY22">
        <v>0</v>
      </c>
      <c r="HZ22">
        <v>0</v>
      </c>
      <c r="IA22" t="s">
        <v>281</v>
      </c>
      <c r="IB22" t="s">
        <v>281</v>
      </c>
      <c r="IE22" t="s">
        <v>283</v>
      </c>
      <c r="IF22" t="s">
        <v>283</v>
      </c>
      <c r="IG22" t="s">
        <v>283</v>
      </c>
      <c r="IH22" t="s">
        <v>284</v>
      </c>
      <c r="II22" t="s">
        <v>285</v>
      </c>
      <c r="IJ22" t="s">
        <v>286</v>
      </c>
      <c r="IK22" t="s">
        <v>278</v>
      </c>
      <c r="IL22" t="s">
        <v>346</v>
      </c>
      <c r="IM22" t="s">
        <v>288</v>
      </c>
      <c r="IN22" t="s">
        <v>289</v>
      </c>
      <c r="IP22" t="s">
        <v>290</v>
      </c>
      <c r="IQ22" t="s">
        <v>284</v>
      </c>
      <c r="IS22" t="s">
        <v>291</v>
      </c>
      <c r="IT22" t="s">
        <v>398</v>
      </c>
      <c r="IW22" t="s">
        <v>1230</v>
      </c>
      <c r="IY22" t="s">
        <v>281</v>
      </c>
    </row>
    <row r="23" spans="1:259" x14ac:dyDescent="0.3">
      <c r="A23" s="14">
        <f>DAY(AVANZA[[#This Row],[FechaSeguimiento]])</f>
        <v>2</v>
      </c>
      <c r="B23" s="14">
        <f>MONTH(AVANZA[[#This Row],[FechaSeguimiento]])</f>
        <v>5</v>
      </c>
      <c r="C23"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23" t="str">
        <f>LOWER(IFERROR(VLOOKUP(AVANZA[[#This Row],[ID_Peticion]],CANCELADAS[#All],2,0),""))</f>
        <v/>
      </c>
      <c r="E23" t="str">
        <f>LOWER(IFERROR(VLOOKUP(AVANZA[[#This Row],[ID_Peticion]],CANCELADAS[#All],3,0),""))</f>
        <v/>
      </c>
      <c r="F23" t="str">
        <f>LOWER(IF(AVANZA[[#This Row],[CEDULA CLIENTE]]&lt;&gt;""," CC: " &amp; COUNTIFS(AVANZA[CEDULA CLIENTE],AVANZA[[#This Row],[CEDULA CLIENTE]]),"")&amp; IF(AVANZA[[#This Row],[Direccion]]&lt;&gt;""," DIR: " &amp; COUNTIFS(AVANZA[Direccion],AVANZA[[#This Row],[Direccion]]),""))</f>
        <v xml:space="preserve"> dir: 1</v>
      </c>
      <c r="G23" t="str">
        <f>IFERROR(VLOOKUP(AVANZA[[#This Row],[Cedula_Vendedor_Atis]],PLANTA[[#All],[CEDULA]:[LINEA]],3,0),"No Cruza")</f>
        <v>Marisol Avella</v>
      </c>
      <c r="H23" t="str">
        <f>IFERROR(VLOOKUP(AVANZA[[#This Row],[Cedula_Vendedor_Atis]],PLANTA[[#All],[CEDULA]:[LINEA]],4,0),"No Cruza")</f>
        <v>Fija</v>
      </c>
      <c r="I23" t="str">
        <f>LOWER(IF(AVANZA[[#This Row],[ATRIBUIBLE]]="",AVANZA[[#This Row],[Variable]],AVANZA[[#This Row],[ATRIBUIBLE]]))</f>
        <v>terminada</v>
      </c>
      <c r="J23" s="14">
        <f>IF(AVANZA[[#This Row],[Variable]]=AVANZA[[#Headers],[TERMINADA]],1,0)</f>
        <v>1</v>
      </c>
      <c r="K23" s="14">
        <f>IF(AVANZA[[#This Row],[Variable]]=AVANZA[[#Headers],[ANULADA]],1,0)</f>
        <v>0</v>
      </c>
      <c r="L23" s="14">
        <f>IF(AVANZA[[#This Row],[Variable]]=AVANZA[[#Headers],[PENDIENTE]],1,0)</f>
        <v>0</v>
      </c>
      <c r="M23" s="14">
        <f>IF(AVANZA[[#This Row],[ESTADO AGENDA]]="AGENDADA",1,0)</f>
        <v>0</v>
      </c>
      <c r="N23" s="14">
        <f>IF(AVANZA[[#This Row],[ESTADO AGENDA]]="PENDIENTE DE AGENDAR",1,0)</f>
        <v>0</v>
      </c>
      <c r="O23" s="14">
        <f>IF(AVANZA[[#This Row],[ESTADO AGENDA]]="SUSPENDIDA",1,0)</f>
        <v>0</v>
      </c>
      <c r="P23" t="str" cm="1">
        <f t="array" ref="P23">_xlfn.XLOOKUP(AVANZA[[#This Row],[Num_Agrupacion_Pet_Atis]],Tabla1[[#All],[Numero_de_actuacion]],Tabla1[[#All],[Estado_de_la_orden]],"",0)</f>
        <v/>
      </c>
      <c r="Q23" s="2" t="str" cm="1">
        <f t="array" ref="Q23">_xlfn.XLOOKUP(AVANZA[[#This Row],[Num_Agrupacion_Pet_Atis]],Tabla1[[#All],[Numero_de_actuacion]],Tabla1[[#All],[Fecha_de_la_cita]],"",0)</f>
        <v/>
      </c>
      <c r="R23" t="str" cm="1">
        <f t="array" ref="R23">_xlfn.XLOOKUP(AVANZA[[#This Row],[Num_Agrupacion_Pet_Atis]],Tabla1[[#All],[Numero_de_actuacion]],Tabla1[[#All],[Franja_horaria_de_la_cita]],"",0)</f>
        <v/>
      </c>
      <c r="S23" s="14" t="str">
        <f>IFERROR(DAY(AVANZA[[#This Row],[FECHA AGENDA]]),"")</f>
        <v/>
      </c>
      <c r="T23" s="14" t="str">
        <f>IFERROR(MONTH(AVANZA[[#This Row],[FECHA AGENDA]]),"")</f>
        <v/>
      </c>
      <c r="U23" t="str" cm="1">
        <f t="array" ref="U23">_xlfn.XLOOKUP(AVANZA[[#This Row],[Num_Agrupacion_Pet_Atis]],Tabla1[[#All],[Numero_de_actuacion]],Tabla1[[#All],[Motivo_de_suspension]],"",0)</f>
        <v/>
      </c>
      <c r="V23" s="2" t="str" cm="1">
        <f t="array" ref="V23">_xlfn.XLOOKUP(AVANZA[[#This Row],[Num_Agrupacion_Pet_Atis]],Tabla1[[#All],[Numero_de_actuacion]],Tabla1[[#All],[No_identificacion_cliente]],"",0)</f>
        <v/>
      </c>
      <c r="W23" s="2" t="str" cm="1">
        <f t="array" ref="W23">_xlfn.XLOOKUP(AVANZA[[#This Row],[Num_Agrupacion_Pet_Atis]],Tabla1[[#All],[Numero_de_actuacion]],Tabla1[[#All],[Movil_de_contacto]],"",0)</f>
        <v/>
      </c>
      <c r="X23" s="14">
        <f>IF(OR(AVANZA[[#This Row],[ESTADO LEG]]="Legalizada grabacion",AVANZA[[#This Row],[ESTADO LEG]]="Legalizada aut"),1,0)</f>
        <v>1</v>
      </c>
      <c r="Y23" s="14">
        <f>IF(OR(AVANZA[[#This Row],[ESTADO LEG]]="pdte legalizar",AVANZA[[#This Row],[ESTADO LEG]]="No cruza"),1,0)</f>
        <v>0</v>
      </c>
      <c r="Z23" t="str" cm="1">
        <f t="array" ref="Z23">IF(AVANZA[[#This Row],[Variable]]="Terminada",LOWER(_xlfn.XLOOKUP(AVANZA[[#This Row],[ID_Peticion]],Tabla6[[#All],[NUM_PETICION]],Tabla6[[#All],[ESTADO_LEG]],"NO CRUZA",0)),AVANZA[[#This Row],[Variable]])</f>
        <v>legalizada grabacion</v>
      </c>
      <c r="AA23" cm="1">
        <f t="array" ref="AA23">_xlfn.XLOOKUP(AVANZA[[#This Row],[ID_Peticion]],Tabla6[[#All],[NUM_PETICION]],Tabla6[[#All],[DIF_DIAS]],"",0)</f>
        <v>4</v>
      </c>
      <c r="AB23" s="2" cm="1">
        <f t="array" ref="AB23">IFERROR(_xlfn.XLOOKUP(AVANZA[[#This Row],[ID_Peticion]],Tabla6[[#All],[NUM_PETICION]],Tabla6[[#All],[FEC_LEGAL]],"",0),"")</f>
        <v>46148</v>
      </c>
      <c r="AC23" s="14">
        <f ca="1">IF(AVANZA[[#This Row],[FECHA LEG]]&lt;&gt;0,IFERROR(AVANZA[[#This Row],[FECHA LEG]]-AVANZA[[#This Row],[FechaIniEstadoSubPetAtis]],0),TODAY()-AVANZA[[#This Row],[FechaIniEstadoSubPetAtis]])</f>
        <v>4</v>
      </c>
      <c r="AD23" s="35" t="str">
        <f ca="1">IF(AVANZA[[#This Row],[FINAL Vs LG]]&lt;&gt;0,IF(AVANZA[[#This Row],[FINAL Vs LG]]&lt;7.1,"100%",IF(AND(AVANZA[[#This Row],[FINAL Vs LG]]&gt;7.1,AVANZA[[#This Row],[FINAL Vs LG]]&lt;11.1),"50%","0%")),0)</f>
        <v>100%</v>
      </c>
      <c r="AE23" s="14">
        <f ca="1">VLOOKUP(DAY(TODAY()),BACK!F:G,2,0)</f>
        <v>14</v>
      </c>
      <c r="AF23" s="14">
        <f>BACK!$I$2</f>
        <v>24</v>
      </c>
      <c r="AG23" s="14">
        <f>IF(AVANZA[[#This Row],[Oferta_empaquetada_comisiones]]="SI",1,0)</f>
        <v>0</v>
      </c>
      <c r="AH23" s="36">
        <f>IF(AVANZA[[#This Row],[Variable]]="TERMINADA",IFERROR(VLOOKUP(AVANZA[[#This Row],[SUPERVISOR]],Tabla2[#All],4,0),0),)</f>
        <v>3.5</v>
      </c>
      <c r="AI23" s="14">
        <f>IF(AVANZA[[#This Row],[Producto]]="BA",1,0)</f>
        <v>1</v>
      </c>
      <c r="AJ23" s="14">
        <f>IF(AVANZA[[#This Row],[Producto]]="DUO",1,0)</f>
        <v>0</v>
      </c>
      <c r="AK23" s="14">
        <f>IF(AVANZA[[#This Row],[Producto]]="TRIO",1,0)</f>
        <v>0</v>
      </c>
      <c r="AL23" t="s">
        <v>1060</v>
      </c>
      <c r="AM23">
        <v>-1</v>
      </c>
      <c r="AN23">
        <v>-1</v>
      </c>
      <c r="AO23" t="s">
        <v>14516</v>
      </c>
      <c r="AP23" s="1">
        <v>46142.30196759259</v>
      </c>
      <c r="AQ23">
        <v>-1</v>
      </c>
      <c r="AR23" t="s">
        <v>14517</v>
      </c>
      <c r="AS23">
        <v>-1</v>
      </c>
      <c r="AT23">
        <v>-1</v>
      </c>
      <c r="AU23">
        <v>-1</v>
      </c>
      <c r="AV23">
        <v>-1</v>
      </c>
      <c r="AW23">
        <v>-1</v>
      </c>
      <c r="AX23" t="s">
        <v>224</v>
      </c>
      <c r="AY23">
        <v>-1</v>
      </c>
      <c r="AZ23">
        <v>2026</v>
      </c>
      <c r="BA23">
        <v>5</v>
      </c>
      <c r="BB23">
        <v>2</v>
      </c>
      <c r="BC23">
        <v>-1</v>
      </c>
      <c r="BD23" t="s">
        <v>225</v>
      </c>
      <c r="BE23">
        <v>-1</v>
      </c>
      <c r="BF23">
        <v>20001620217276</v>
      </c>
      <c r="BG23" t="s">
        <v>1190</v>
      </c>
      <c r="BH23" t="s">
        <v>1191</v>
      </c>
      <c r="BI23" t="s">
        <v>14518</v>
      </c>
      <c r="BJ23">
        <v>-1</v>
      </c>
      <c r="BK23">
        <v>-1</v>
      </c>
      <c r="BL23">
        <v>-1</v>
      </c>
      <c r="BM23" t="s">
        <v>229</v>
      </c>
      <c r="BN23" t="s">
        <v>230</v>
      </c>
      <c r="BO23" t="s">
        <v>14519</v>
      </c>
      <c r="BP23" t="s">
        <v>232</v>
      </c>
      <c r="BQ23">
        <v>2026</v>
      </c>
      <c r="BR23">
        <v>4</v>
      </c>
      <c r="BS23">
        <v>30</v>
      </c>
      <c r="BT23" s="1">
        <v>46144.482662037037</v>
      </c>
      <c r="BU23" t="s">
        <v>233</v>
      </c>
      <c r="BV23" s="2">
        <v>46144</v>
      </c>
      <c r="BW23" t="s">
        <v>234</v>
      </c>
      <c r="BX23" s="2">
        <v>46142</v>
      </c>
      <c r="BY23" s="2">
        <v>46144</v>
      </c>
      <c r="BZ23" t="s">
        <v>235</v>
      </c>
      <c r="CA23" t="s">
        <v>321</v>
      </c>
      <c r="CB23" t="s">
        <v>322</v>
      </c>
      <c r="CC23" t="s">
        <v>14520</v>
      </c>
      <c r="CD23" t="s">
        <v>2856</v>
      </c>
      <c r="CE23">
        <v>-1</v>
      </c>
      <c r="CF23" t="s">
        <v>324</v>
      </c>
      <c r="CG23" t="s">
        <v>325</v>
      </c>
      <c r="CH23" t="s">
        <v>326</v>
      </c>
      <c r="CI23">
        <v>1031182302</v>
      </c>
      <c r="CJ23" t="s">
        <v>1068</v>
      </c>
      <c r="CK23" t="s">
        <v>245</v>
      </c>
      <c r="CL23" t="s">
        <v>409</v>
      </c>
      <c r="CM23" t="s">
        <v>247</v>
      </c>
      <c r="CN23" t="s">
        <v>410</v>
      </c>
      <c r="CT23" t="s">
        <v>853</v>
      </c>
      <c r="CU23" t="s">
        <v>225</v>
      </c>
      <c r="CW23" t="s">
        <v>1190</v>
      </c>
      <c r="CX23" t="s">
        <v>1191</v>
      </c>
      <c r="DA23" t="s">
        <v>250</v>
      </c>
      <c r="DB23">
        <v>-1</v>
      </c>
      <c r="DF23" t="s">
        <v>251</v>
      </c>
      <c r="DJ23" t="s">
        <v>252</v>
      </c>
      <c r="DK23" t="s">
        <v>253</v>
      </c>
      <c r="DL23" t="s">
        <v>254</v>
      </c>
      <c r="DN23" t="s">
        <v>255</v>
      </c>
      <c r="DR23" t="s">
        <v>1069</v>
      </c>
      <c r="DS23" t="s">
        <v>1068</v>
      </c>
      <c r="DT23" t="s">
        <v>1067</v>
      </c>
      <c r="DV23">
        <v>1</v>
      </c>
      <c r="DW23" t="s">
        <v>331</v>
      </c>
      <c r="ED23" s="2">
        <v>46144</v>
      </c>
      <c r="EF23">
        <v>1</v>
      </c>
      <c r="EP23" t="s">
        <v>258</v>
      </c>
      <c r="ES23" t="s">
        <v>14506</v>
      </c>
      <c r="EZ23" t="s">
        <v>14324</v>
      </c>
      <c r="FA23" t="s">
        <v>245</v>
      </c>
      <c r="FB23" t="s">
        <v>333</v>
      </c>
      <c r="FD23" t="s">
        <v>333</v>
      </c>
      <c r="FE23" t="s">
        <v>334</v>
      </c>
      <c r="FF23" t="s">
        <v>334</v>
      </c>
      <c r="FK23" t="s">
        <v>263</v>
      </c>
      <c r="FL23" t="s">
        <v>14521</v>
      </c>
      <c r="FN23" t="s">
        <v>410</v>
      </c>
      <c r="FO23" t="s">
        <v>414</v>
      </c>
      <c r="FR23">
        <v>87311</v>
      </c>
      <c r="GB23" t="s">
        <v>266</v>
      </c>
      <c r="GC23" t="s">
        <v>225</v>
      </c>
      <c r="GD23">
        <v>0</v>
      </c>
      <c r="GF23">
        <v>0</v>
      </c>
      <c r="GG23">
        <v>25335</v>
      </c>
      <c r="GI23">
        <v>87311</v>
      </c>
      <c r="GJ23">
        <v>0</v>
      </c>
      <c r="GL23">
        <v>0</v>
      </c>
      <c r="GM23">
        <v>103900</v>
      </c>
      <c r="GS23" t="s">
        <v>267</v>
      </c>
      <c r="GT23" s="2">
        <v>45291</v>
      </c>
      <c r="GU23" t="s">
        <v>268</v>
      </c>
      <c r="GV23" t="s">
        <v>311</v>
      </c>
      <c r="GW23" t="s">
        <v>270</v>
      </c>
      <c r="GX23" t="s">
        <v>271</v>
      </c>
      <c r="GY23" t="s">
        <v>272</v>
      </c>
      <c r="GZ23" t="s">
        <v>273</v>
      </c>
      <c r="HA23" t="s">
        <v>336</v>
      </c>
      <c r="HC23" t="s">
        <v>337</v>
      </c>
      <c r="HE23" t="s">
        <v>230</v>
      </c>
      <c r="HF23" t="s">
        <v>14522</v>
      </c>
      <c r="HG23" t="s">
        <v>277</v>
      </c>
      <c r="HR23" t="s">
        <v>278</v>
      </c>
      <c r="HV23">
        <v>103900</v>
      </c>
      <c r="HW23" t="s">
        <v>279</v>
      </c>
      <c r="HX23" t="s">
        <v>280</v>
      </c>
      <c r="HY23">
        <v>104979</v>
      </c>
      <c r="HZ23">
        <v>17668</v>
      </c>
      <c r="IA23" t="s">
        <v>279</v>
      </c>
      <c r="IB23" t="s">
        <v>281</v>
      </c>
      <c r="ID23" t="s">
        <v>282</v>
      </c>
      <c r="IE23" t="s">
        <v>283</v>
      </c>
      <c r="IF23" t="s">
        <v>283</v>
      </c>
      <c r="IG23" t="s">
        <v>283</v>
      </c>
      <c r="IH23" t="s">
        <v>284</v>
      </c>
      <c r="II23" t="s">
        <v>285</v>
      </c>
      <c r="IJ23" t="s">
        <v>286</v>
      </c>
      <c r="IK23" t="s">
        <v>278</v>
      </c>
      <c r="IL23" t="s">
        <v>346</v>
      </c>
      <c r="IM23" t="s">
        <v>288</v>
      </c>
      <c r="IN23" t="s">
        <v>289</v>
      </c>
      <c r="IP23" t="s">
        <v>290</v>
      </c>
      <c r="IQ23" t="s">
        <v>284</v>
      </c>
      <c r="IS23" t="s">
        <v>291</v>
      </c>
      <c r="IT23" t="s">
        <v>315</v>
      </c>
      <c r="IU23" t="s">
        <v>316</v>
      </c>
      <c r="IV23" t="s">
        <v>317</v>
      </c>
      <c r="IW23" t="s">
        <v>318</v>
      </c>
      <c r="IY23" t="s">
        <v>281</v>
      </c>
    </row>
    <row r="24" spans="1:259" x14ac:dyDescent="0.3">
      <c r="A24" s="14">
        <f>DAY(AVANZA[[#This Row],[FechaSeguimiento]])</f>
        <v>2</v>
      </c>
      <c r="B24" s="14">
        <f>MONTH(AVANZA[[#This Row],[FechaSeguimiento]])</f>
        <v>5</v>
      </c>
      <c r="C24"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4" t="str">
        <f>LOWER(IFERROR(VLOOKUP(AVANZA[[#This Row],[ID_Peticion]],CANCELADAS[#All],2,0),""))</f>
        <v/>
      </c>
      <c r="E24" t="str">
        <f>LOWER(IFERROR(VLOOKUP(AVANZA[[#This Row],[ID_Peticion]],CANCELADAS[#All],3,0),""))</f>
        <v/>
      </c>
      <c r="F24" t="str">
        <f>LOWER(IF(AVANZA[[#This Row],[CEDULA CLIENTE]]&lt;&gt;""," CC: " &amp; COUNTIFS(AVANZA[CEDULA CLIENTE],AVANZA[[#This Row],[CEDULA CLIENTE]]),"")&amp; IF(AVANZA[[#This Row],[Direccion]]&lt;&gt;""," DIR: " &amp; COUNTIFS(AVANZA[Direccion],AVANZA[[#This Row],[Direccion]]),""))</f>
        <v xml:space="preserve"> dir: 1</v>
      </c>
      <c r="G24" t="str">
        <f>IFERROR(VLOOKUP(AVANZA[[#This Row],[Cedula_Vendedor_Atis]],PLANTA[[#All],[CEDULA]:[LINEA]],3,0),"No Cruza")</f>
        <v>Marisol Avella</v>
      </c>
      <c r="H24" t="str">
        <f>IFERROR(VLOOKUP(AVANZA[[#This Row],[Cedula_Vendedor_Atis]],PLANTA[[#All],[CEDULA]:[LINEA]],4,0),"No Cruza")</f>
        <v>Fija</v>
      </c>
      <c r="I24" t="str">
        <f>LOWER(IF(AVANZA[[#This Row],[ATRIBUIBLE]]="",AVANZA[[#This Row],[Variable]],AVANZA[[#This Row],[ATRIBUIBLE]]))</f>
        <v>terminada</v>
      </c>
      <c r="J24" s="14">
        <f>IF(AVANZA[[#This Row],[Variable]]=AVANZA[[#Headers],[TERMINADA]],1,0)</f>
        <v>1</v>
      </c>
      <c r="K24" s="14">
        <f>IF(AVANZA[[#This Row],[Variable]]=AVANZA[[#Headers],[ANULADA]],1,0)</f>
        <v>0</v>
      </c>
      <c r="L24" s="14">
        <f>IF(AVANZA[[#This Row],[Variable]]=AVANZA[[#Headers],[PENDIENTE]],1,0)</f>
        <v>0</v>
      </c>
      <c r="M24" s="14">
        <f>IF(AVANZA[[#This Row],[ESTADO AGENDA]]="AGENDADA",1,0)</f>
        <v>0</v>
      </c>
      <c r="N24" s="14">
        <f>IF(AVANZA[[#This Row],[ESTADO AGENDA]]="PENDIENTE DE AGENDAR",1,0)</f>
        <v>0</v>
      </c>
      <c r="O24" s="14">
        <f>IF(AVANZA[[#This Row],[ESTADO AGENDA]]="SUSPENDIDA",1,0)</f>
        <v>0</v>
      </c>
      <c r="P24" t="str" cm="1">
        <f t="array" ref="P24">_xlfn.XLOOKUP(AVANZA[[#This Row],[Num_Agrupacion_Pet_Atis]],Tabla1[[#All],[Numero_de_actuacion]],Tabla1[[#All],[Estado_de_la_orden]],"",0)</f>
        <v/>
      </c>
      <c r="Q24" s="2" t="str" cm="1">
        <f t="array" ref="Q24">_xlfn.XLOOKUP(AVANZA[[#This Row],[Num_Agrupacion_Pet_Atis]],Tabla1[[#All],[Numero_de_actuacion]],Tabla1[[#All],[Fecha_de_la_cita]],"",0)</f>
        <v/>
      </c>
      <c r="R24" t="str" cm="1">
        <f t="array" ref="R24">_xlfn.XLOOKUP(AVANZA[[#This Row],[Num_Agrupacion_Pet_Atis]],Tabla1[[#All],[Numero_de_actuacion]],Tabla1[[#All],[Franja_horaria_de_la_cita]],"",0)</f>
        <v/>
      </c>
      <c r="S24" s="14" t="str">
        <f>IFERROR(DAY(AVANZA[[#This Row],[FECHA AGENDA]]),"")</f>
        <v/>
      </c>
      <c r="T24" s="14" t="str">
        <f>IFERROR(MONTH(AVANZA[[#This Row],[FECHA AGENDA]]),"")</f>
        <v/>
      </c>
      <c r="U24" t="str" cm="1">
        <f t="array" ref="U24">_xlfn.XLOOKUP(AVANZA[[#This Row],[Num_Agrupacion_Pet_Atis]],Tabla1[[#All],[Numero_de_actuacion]],Tabla1[[#All],[Motivo_de_suspension]],"",0)</f>
        <v/>
      </c>
      <c r="V24" s="2" t="str" cm="1">
        <f t="array" ref="V24">_xlfn.XLOOKUP(AVANZA[[#This Row],[Num_Agrupacion_Pet_Atis]],Tabla1[[#All],[Numero_de_actuacion]],Tabla1[[#All],[No_identificacion_cliente]],"",0)</f>
        <v/>
      </c>
      <c r="W24" s="2" t="str" cm="1">
        <f t="array" ref="W24">_xlfn.XLOOKUP(AVANZA[[#This Row],[Num_Agrupacion_Pet_Atis]],Tabla1[[#All],[Numero_de_actuacion]],Tabla1[[#All],[Movil_de_contacto]],"",0)</f>
        <v/>
      </c>
      <c r="X24" s="14">
        <f>IF(OR(AVANZA[[#This Row],[ESTADO LEG]]="Legalizada grabacion",AVANZA[[#This Row],[ESTADO LEG]]="Legalizada aut"),1,0)</f>
        <v>1</v>
      </c>
      <c r="Y24" s="14">
        <f>IF(OR(AVANZA[[#This Row],[ESTADO LEG]]="pdte legalizar",AVANZA[[#This Row],[ESTADO LEG]]="No cruza"),1,0)</f>
        <v>0</v>
      </c>
      <c r="Z24" t="str" cm="1">
        <f t="array" ref="Z24">IF(AVANZA[[#This Row],[Variable]]="Terminada",LOWER(_xlfn.XLOOKUP(AVANZA[[#This Row],[ID_Peticion]],Tabla6[[#All],[NUM_PETICION]],Tabla6[[#All],[ESTADO_LEG]],"NO CRUZA",0)),AVANZA[[#This Row],[Variable]])</f>
        <v>legalizada grabacion</v>
      </c>
      <c r="AA24" cm="1">
        <f t="array" ref="AA24">_xlfn.XLOOKUP(AVANZA[[#This Row],[ID_Peticion]],Tabla6[[#All],[NUM_PETICION]],Tabla6[[#All],[DIF_DIAS]],"",0)</f>
        <v>4</v>
      </c>
      <c r="AB24" s="2" cm="1">
        <f t="array" ref="AB24">IFERROR(_xlfn.XLOOKUP(AVANZA[[#This Row],[ID_Peticion]],Tabla6[[#All],[NUM_PETICION]],Tabla6[[#All],[FEC_LEGAL]],"",0),"")</f>
        <v>46148</v>
      </c>
      <c r="AC24" s="14">
        <f ca="1">IF(AVANZA[[#This Row],[FECHA LEG]]&lt;&gt;0,IFERROR(AVANZA[[#This Row],[FECHA LEG]]-AVANZA[[#This Row],[FechaIniEstadoSubPetAtis]],0),TODAY()-AVANZA[[#This Row],[FechaIniEstadoSubPetAtis]])</f>
        <v>4</v>
      </c>
      <c r="AD24" s="35" t="str">
        <f ca="1">IF(AVANZA[[#This Row],[FINAL Vs LG]]&lt;&gt;0,IF(AVANZA[[#This Row],[FINAL Vs LG]]&lt;7.1,"100%",IF(AND(AVANZA[[#This Row],[FINAL Vs LG]]&gt;7.1,AVANZA[[#This Row],[FINAL Vs LG]]&lt;11.1),"50%","0%")),0)</f>
        <v>100%</v>
      </c>
      <c r="AE24" s="14">
        <f ca="1">VLOOKUP(DAY(TODAY()),BACK!F:G,2,0)</f>
        <v>14</v>
      </c>
      <c r="AF24" s="14">
        <f>BACK!$I$2</f>
        <v>24</v>
      </c>
      <c r="AG24" s="14">
        <f>IF(AVANZA[[#This Row],[Oferta_empaquetada_comisiones]]="SI",1,0)</f>
        <v>0</v>
      </c>
      <c r="AH24" s="36">
        <f>IF(AVANZA[[#This Row],[Variable]]="TERMINADA",IFERROR(VLOOKUP(AVANZA[[#This Row],[SUPERVISOR]],Tabla2[#All],4,0),0),)</f>
        <v>3.5</v>
      </c>
      <c r="AI24" s="14">
        <f>IF(AVANZA[[#This Row],[Producto]]="BA",1,0)</f>
        <v>1</v>
      </c>
      <c r="AJ24" s="14">
        <f>IF(AVANZA[[#This Row],[Producto]]="DUO",1,0)</f>
        <v>0</v>
      </c>
      <c r="AK24" s="14">
        <f>IF(AVANZA[[#This Row],[Producto]]="TRIO",1,0)</f>
        <v>0</v>
      </c>
      <c r="AL24" t="s">
        <v>221</v>
      </c>
      <c r="AM24">
        <v>-1</v>
      </c>
      <c r="AN24">
        <v>-1</v>
      </c>
      <c r="AO24" t="s">
        <v>14523</v>
      </c>
      <c r="AP24" s="1">
        <v>46144.372719907406</v>
      </c>
      <c r="AQ24">
        <v>-1</v>
      </c>
      <c r="AR24" t="s">
        <v>14524</v>
      </c>
      <c r="AS24">
        <v>-1</v>
      </c>
      <c r="AT24">
        <v>-1</v>
      </c>
      <c r="AU24">
        <v>-1</v>
      </c>
      <c r="AV24">
        <v>-1</v>
      </c>
      <c r="AW24">
        <v>-1</v>
      </c>
      <c r="AX24" t="s">
        <v>224</v>
      </c>
      <c r="AY24">
        <v>-1</v>
      </c>
      <c r="AZ24">
        <v>2026</v>
      </c>
      <c r="BA24">
        <v>5</v>
      </c>
      <c r="BB24">
        <v>2</v>
      </c>
      <c r="BC24">
        <v>-1</v>
      </c>
      <c r="BD24" t="s">
        <v>225</v>
      </c>
      <c r="BE24">
        <v>-1</v>
      </c>
      <c r="BF24">
        <v>20001621332006</v>
      </c>
      <c r="BG24" t="s">
        <v>319</v>
      </c>
      <c r="BH24" t="s">
        <v>320</v>
      </c>
      <c r="BI24" t="s">
        <v>14525</v>
      </c>
      <c r="BJ24">
        <v>-1</v>
      </c>
      <c r="BK24">
        <v>-1</v>
      </c>
      <c r="BL24">
        <v>-1</v>
      </c>
      <c r="BM24" t="s">
        <v>229</v>
      </c>
      <c r="BN24" t="s">
        <v>230</v>
      </c>
      <c r="BO24" t="s">
        <v>14526</v>
      </c>
      <c r="BP24" t="s">
        <v>380</v>
      </c>
      <c r="BQ24">
        <v>2026</v>
      </c>
      <c r="BR24">
        <v>5</v>
      </c>
      <c r="BS24">
        <v>2</v>
      </c>
      <c r="BT24" s="1">
        <v>46144.742199074077</v>
      </c>
      <c r="BU24" t="s">
        <v>233</v>
      </c>
      <c r="BV24" s="2">
        <v>46144</v>
      </c>
      <c r="BW24" t="s">
        <v>234</v>
      </c>
      <c r="BX24" s="2">
        <v>46144</v>
      </c>
      <c r="BY24" s="2">
        <v>46144</v>
      </c>
      <c r="BZ24" t="s">
        <v>235</v>
      </c>
      <c r="CA24" t="s">
        <v>297</v>
      </c>
      <c r="CB24" t="s">
        <v>297</v>
      </c>
      <c r="CC24" t="s">
        <v>14527</v>
      </c>
      <c r="CD24" t="s">
        <v>3506</v>
      </c>
      <c r="CE24">
        <v>-1</v>
      </c>
      <c r="CF24" t="s">
        <v>300</v>
      </c>
      <c r="CG24" t="s">
        <v>301</v>
      </c>
      <c r="CH24" t="s">
        <v>242</v>
      </c>
      <c r="CI24">
        <v>73211780</v>
      </c>
      <c r="CJ24" t="s">
        <v>244</v>
      </c>
      <c r="CK24" t="s">
        <v>245</v>
      </c>
      <c r="CL24" t="s">
        <v>246</v>
      </c>
      <c r="CM24" t="s">
        <v>247</v>
      </c>
      <c r="CN24" t="s">
        <v>248</v>
      </c>
      <c r="CT24" t="s">
        <v>304</v>
      </c>
      <c r="CU24" t="s">
        <v>225</v>
      </c>
      <c r="CW24" t="s">
        <v>319</v>
      </c>
      <c r="CX24" t="s">
        <v>320</v>
      </c>
      <c r="DA24" t="s">
        <v>250</v>
      </c>
      <c r="DB24">
        <v>-1</v>
      </c>
      <c r="DF24" t="s">
        <v>251</v>
      </c>
      <c r="DJ24" t="s">
        <v>252</v>
      </c>
      <c r="DK24" t="s">
        <v>253</v>
      </c>
      <c r="DL24" t="s">
        <v>254</v>
      </c>
      <c r="DN24" t="s">
        <v>255</v>
      </c>
      <c r="DR24" t="s">
        <v>256</v>
      </c>
      <c r="DS24" t="s">
        <v>244</v>
      </c>
      <c r="DT24" t="s">
        <v>243</v>
      </c>
      <c r="DV24">
        <v>1</v>
      </c>
      <c r="DW24" t="s">
        <v>283</v>
      </c>
      <c r="ED24" s="2">
        <v>46144</v>
      </c>
      <c r="EE24" t="s">
        <v>306</v>
      </c>
      <c r="EF24">
        <v>9</v>
      </c>
      <c r="EP24" t="s">
        <v>258</v>
      </c>
      <c r="ES24" t="s">
        <v>2173</v>
      </c>
      <c r="FA24" t="s">
        <v>245</v>
      </c>
      <c r="FB24" t="s">
        <v>308</v>
      </c>
      <c r="FD24" t="s">
        <v>308</v>
      </c>
      <c r="FE24" t="s">
        <v>309</v>
      </c>
      <c r="FF24" t="s">
        <v>309</v>
      </c>
      <c r="FK24" t="s">
        <v>263</v>
      </c>
      <c r="FL24" t="s">
        <v>14528</v>
      </c>
      <c r="FN24" t="s">
        <v>248</v>
      </c>
      <c r="FO24" t="s">
        <v>265</v>
      </c>
      <c r="FR24">
        <v>94990</v>
      </c>
      <c r="GB24" t="s">
        <v>266</v>
      </c>
      <c r="GC24" t="s">
        <v>225</v>
      </c>
      <c r="GD24">
        <v>0</v>
      </c>
      <c r="GF24">
        <v>0</v>
      </c>
      <c r="GG24">
        <v>25423</v>
      </c>
      <c r="GI24">
        <v>94990</v>
      </c>
      <c r="GJ24">
        <v>0</v>
      </c>
      <c r="GL24">
        <v>0</v>
      </c>
      <c r="GM24">
        <v>113038</v>
      </c>
      <c r="GS24" t="s">
        <v>267</v>
      </c>
      <c r="GT24" s="2">
        <v>44620</v>
      </c>
      <c r="GU24" t="s">
        <v>268</v>
      </c>
      <c r="GV24" t="s">
        <v>335</v>
      </c>
      <c r="GW24" t="s">
        <v>394</v>
      </c>
      <c r="GZ24" t="s">
        <v>395</v>
      </c>
      <c r="HA24" t="s">
        <v>274</v>
      </c>
      <c r="HB24" t="s">
        <v>312</v>
      </c>
      <c r="HC24" t="s">
        <v>312</v>
      </c>
      <c r="HD24" t="s">
        <v>313</v>
      </c>
      <c r="HE24" t="s">
        <v>230</v>
      </c>
      <c r="HF24" t="s">
        <v>14304</v>
      </c>
      <c r="HR24" t="s">
        <v>278</v>
      </c>
      <c r="HV24">
        <v>94990</v>
      </c>
      <c r="HW24" t="s">
        <v>281</v>
      </c>
      <c r="HY24">
        <v>0</v>
      </c>
      <c r="HZ24">
        <v>0</v>
      </c>
      <c r="IA24" t="s">
        <v>281</v>
      </c>
      <c r="IB24" t="s">
        <v>281</v>
      </c>
      <c r="IE24" t="s">
        <v>283</v>
      </c>
      <c r="IF24" t="s">
        <v>283</v>
      </c>
      <c r="IG24" t="s">
        <v>283</v>
      </c>
      <c r="IH24" t="s">
        <v>284</v>
      </c>
      <c r="II24" t="s">
        <v>285</v>
      </c>
      <c r="IJ24" t="s">
        <v>286</v>
      </c>
      <c r="IK24" t="s">
        <v>278</v>
      </c>
      <c r="IL24" t="s">
        <v>287</v>
      </c>
      <c r="IM24" t="s">
        <v>288</v>
      </c>
      <c r="IN24" t="s">
        <v>289</v>
      </c>
      <c r="IP24" t="s">
        <v>290</v>
      </c>
      <c r="IQ24" t="s">
        <v>284</v>
      </c>
      <c r="IS24" t="s">
        <v>291</v>
      </c>
      <c r="IT24" t="s">
        <v>453</v>
      </c>
      <c r="IU24" t="s">
        <v>514</v>
      </c>
      <c r="IV24" t="s">
        <v>434</v>
      </c>
      <c r="IW24" t="s">
        <v>318</v>
      </c>
      <c r="IY24" t="s">
        <v>281</v>
      </c>
    </row>
    <row r="25" spans="1:259" x14ac:dyDescent="0.3">
      <c r="A25" s="14">
        <f>DAY(AVANZA[[#This Row],[FechaSeguimiento]])</f>
        <v>2</v>
      </c>
      <c r="B25" s="14">
        <f>MONTH(AVANZA[[#This Row],[FechaSeguimiento]])</f>
        <v>5</v>
      </c>
      <c r="C25"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25" t="str">
        <f>LOWER(IFERROR(VLOOKUP(AVANZA[[#This Row],[ID_Peticion]],CANCELADAS[#All],2,0),""))</f>
        <v/>
      </c>
      <c r="E25" t="str">
        <f>LOWER(IFERROR(VLOOKUP(AVANZA[[#This Row],[ID_Peticion]],CANCELADAS[#All],3,0),""))</f>
        <v/>
      </c>
      <c r="F25" t="str">
        <f>LOWER(IF(AVANZA[[#This Row],[CEDULA CLIENTE]]&lt;&gt;""," CC: " &amp; COUNTIFS(AVANZA[CEDULA CLIENTE],AVANZA[[#This Row],[CEDULA CLIENTE]]),"")&amp; IF(AVANZA[[#This Row],[Direccion]]&lt;&gt;""," DIR: " &amp; COUNTIFS(AVANZA[Direccion],AVANZA[[#This Row],[Direccion]]),""))</f>
        <v xml:space="preserve"> dir: 1</v>
      </c>
      <c r="G25" t="str">
        <f>IFERROR(VLOOKUP(AVANZA[[#This Row],[Cedula_Vendedor_Atis]],PLANTA[[#All],[CEDULA]:[LINEA]],3,0),"No Cruza")</f>
        <v>Marisol Avella</v>
      </c>
      <c r="H25" t="str">
        <f>IFERROR(VLOOKUP(AVANZA[[#This Row],[Cedula_Vendedor_Atis]],PLANTA[[#All],[CEDULA]:[LINEA]],4,0),"No Cruza")</f>
        <v>Fija</v>
      </c>
      <c r="I25" t="str">
        <f>LOWER(IF(AVANZA[[#This Row],[ATRIBUIBLE]]="",AVANZA[[#This Row],[Variable]],AVANZA[[#This Row],[ATRIBUIBLE]]))</f>
        <v>terminada</v>
      </c>
      <c r="J25" s="14">
        <f>IF(AVANZA[[#This Row],[Variable]]=AVANZA[[#Headers],[TERMINADA]],1,0)</f>
        <v>1</v>
      </c>
      <c r="K25" s="14">
        <f>IF(AVANZA[[#This Row],[Variable]]=AVANZA[[#Headers],[ANULADA]],1,0)</f>
        <v>0</v>
      </c>
      <c r="L25" s="14">
        <f>IF(AVANZA[[#This Row],[Variable]]=AVANZA[[#Headers],[PENDIENTE]],1,0)</f>
        <v>0</v>
      </c>
      <c r="M25" s="14">
        <f>IF(AVANZA[[#This Row],[ESTADO AGENDA]]="AGENDADA",1,0)</f>
        <v>0</v>
      </c>
      <c r="N25" s="14">
        <f>IF(AVANZA[[#This Row],[ESTADO AGENDA]]="PENDIENTE DE AGENDAR",1,0)</f>
        <v>0</v>
      </c>
      <c r="O25" s="14">
        <f>IF(AVANZA[[#This Row],[ESTADO AGENDA]]="SUSPENDIDA",1,0)</f>
        <v>0</v>
      </c>
      <c r="P25" t="str" cm="1">
        <f t="array" ref="P25">_xlfn.XLOOKUP(AVANZA[[#This Row],[Num_Agrupacion_Pet_Atis]],Tabla1[[#All],[Numero_de_actuacion]],Tabla1[[#All],[Estado_de_la_orden]],"",0)</f>
        <v/>
      </c>
      <c r="Q25" s="2" t="str" cm="1">
        <f t="array" ref="Q25">_xlfn.XLOOKUP(AVANZA[[#This Row],[Num_Agrupacion_Pet_Atis]],Tabla1[[#All],[Numero_de_actuacion]],Tabla1[[#All],[Fecha_de_la_cita]],"",0)</f>
        <v/>
      </c>
      <c r="R25" t="str" cm="1">
        <f t="array" ref="R25">_xlfn.XLOOKUP(AVANZA[[#This Row],[Num_Agrupacion_Pet_Atis]],Tabla1[[#All],[Numero_de_actuacion]],Tabla1[[#All],[Franja_horaria_de_la_cita]],"",0)</f>
        <v/>
      </c>
      <c r="S25" s="14" t="str">
        <f>IFERROR(DAY(AVANZA[[#This Row],[FECHA AGENDA]]),"")</f>
        <v/>
      </c>
      <c r="T25" s="14" t="str">
        <f>IFERROR(MONTH(AVANZA[[#This Row],[FECHA AGENDA]]),"")</f>
        <v/>
      </c>
      <c r="U25" t="str" cm="1">
        <f t="array" ref="U25">_xlfn.XLOOKUP(AVANZA[[#This Row],[Num_Agrupacion_Pet_Atis]],Tabla1[[#All],[Numero_de_actuacion]],Tabla1[[#All],[Motivo_de_suspension]],"",0)</f>
        <v/>
      </c>
      <c r="V25" s="2" t="str" cm="1">
        <f t="array" ref="V25">_xlfn.XLOOKUP(AVANZA[[#This Row],[Num_Agrupacion_Pet_Atis]],Tabla1[[#All],[Numero_de_actuacion]],Tabla1[[#All],[No_identificacion_cliente]],"",0)</f>
        <v/>
      </c>
      <c r="W25" s="2" t="str" cm="1">
        <f t="array" ref="W25">_xlfn.XLOOKUP(AVANZA[[#This Row],[Num_Agrupacion_Pet_Atis]],Tabla1[[#All],[Numero_de_actuacion]],Tabla1[[#All],[Movil_de_contacto]],"",0)</f>
        <v/>
      </c>
      <c r="X25" s="14">
        <f>IF(OR(AVANZA[[#This Row],[ESTADO LEG]]="Legalizada grabacion",AVANZA[[#This Row],[ESTADO LEG]]="Legalizada aut"),1,0)</f>
        <v>1</v>
      </c>
      <c r="Y25" s="14">
        <f>IF(OR(AVANZA[[#This Row],[ESTADO LEG]]="pdte legalizar",AVANZA[[#This Row],[ESTADO LEG]]="No cruza"),1,0)</f>
        <v>0</v>
      </c>
      <c r="Z25" t="str" cm="1">
        <f t="array" ref="Z25">IF(AVANZA[[#This Row],[Variable]]="Terminada",LOWER(_xlfn.XLOOKUP(AVANZA[[#This Row],[ID_Peticion]],Tabla6[[#All],[NUM_PETICION]],Tabla6[[#All],[ESTADO_LEG]],"NO CRUZA",0)),AVANZA[[#This Row],[Variable]])</f>
        <v>legalizada grabacion</v>
      </c>
      <c r="AA25" cm="1">
        <f t="array" ref="AA25">_xlfn.XLOOKUP(AVANZA[[#This Row],[ID_Peticion]],Tabla6[[#All],[NUM_PETICION]],Tabla6[[#All],[DIF_DIAS]],"",0)</f>
        <v>4</v>
      </c>
      <c r="AB25" s="2" cm="1">
        <f t="array" ref="AB25">IFERROR(_xlfn.XLOOKUP(AVANZA[[#This Row],[ID_Peticion]],Tabla6[[#All],[NUM_PETICION]],Tabla6[[#All],[FEC_LEGAL]],"",0),"")</f>
        <v>46148</v>
      </c>
      <c r="AC25" s="14">
        <f ca="1">IF(AVANZA[[#This Row],[FECHA LEG]]&lt;&gt;0,IFERROR(AVANZA[[#This Row],[FECHA LEG]]-AVANZA[[#This Row],[FechaIniEstadoSubPetAtis]],0),TODAY()-AVANZA[[#This Row],[FechaIniEstadoSubPetAtis]])</f>
        <v>4</v>
      </c>
      <c r="AD25" s="35" t="str">
        <f ca="1">IF(AVANZA[[#This Row],[FINAL Vs LG]]&lt;&gt;0,IF(AVANZA[[#This Row],[FINAL Vs LG]]&lt;7.1,"100%",IF(AND(AVANZA[[#This Row],[FINAL Vs LG]]&gt;7.1,AVANZA[[#This Row],[FINAL Vs LG]]&lt;11.1),"50%","0%")),0)</f>
        <v>100%</v>
      </c>
      <c r="AE25" s="14">
        <f ca="1">VLOOKUP(DAY(TODAY()),BACK!F:G,2,0)</f>
        <v>14</v>
      </c>
      <c r="AF25" s="14">
        <f>BACK!$I$2</f>
        <v>24</v>
      </c>
      <c r="AG25" s="14">
        <f>IF(AVANZA[[#This Row],[Oferta_empaquetada_comisiones]]="SI",1,0)</f>
        <v>0</v>
      </c>
      <c r="AH25" s="36">
        <f>IF(AVANZA[[#This Row],[Variable]]="TERMINADA",IFERROR(VLOOKUP(AVANZA[[#This Row],[SUPERVISOR]],Tabla2[#All],4,0),0),)</f>
        <v>3.5</v>
      </c>
      <c r="AI25" s="14">
        <f>IF(AVANZA[[#This Row],[Producto]]="BA",1,0)</f>
        <v>1</v>
      </c>
      <c r="AJ25" s="14">
        <f>IF(AVANZA[[#This Row],[Producto]]="DUO",1,0)</f>
        <v>0</v>
      </c>
      <c r="AK25" s="14">
        <f>IF(AVANZA[[#This Row],[Producto]]="TRIO",1,0)</f>
        <v>0</v>
      </c>
      <c r="AL25" t="s">
        <v>435</v>
      </c>
      <c r="AM25">
        <v>-1</v>
      </c>
      <c r="AN25">
        <v>-1</v>
      </c>
      <c r="AO25" t="s">
        <v>14529</v>
      </c>
      <c r="AP25" s="1">
        <v>46140.79923611111</v>
      </c>
      <c r="AQ25">
        <v>-1</v>
      </c>
      <c r="AR25" t="s">
        <v>14530</v>
      </c>
      <c r="AS25">
        <v>-1</v>
      </c>
      <c r="AT25">
        <v>-1</v>
      </c>
      <c r="AU25">
        <v>-1</v>
      </c>
      <c r="AV25">
        <v>-1</v>
      </c>
      <c r="AW25">
        <v>-1</v>
      </c>
      <c r="AX25" t="s">
        <v>224</v>
      </c>
      <c r="AY25">
        <v>-1</v>
      </c>
      <c r="AZ25">
        <v>2026</v>
      </c>
      <c r="BA25">
        <v>5</v>
      </c>
      <c r="BB25">
        <v>2</v>
      </c>
      <c r="BC25">
        <v>-1</v>
      </c>
      <c r="BD25" t="s">
        <v>225</v>
      </c>
      <c r="BE25">
        <v>-1</v>
      </c>
      <c r="BF25">
        <v>20001619632332</v>
      </c>
      <c r="BG25" t="s">
        <v>1875</v>
      </c>
      <c r="BH25" t="s">
        <v>1876</v>
      </c>
      <c r="BI25" t="s">
        <v>14531</v>
      </c>
      <c r="BJ25">
        <v>-1</v>
      </c>
      <c r="BK25">
        <v>-1</v>
      </c>
      <c r="BL25">
        <v>-1</v>
      </c>
      <c r="BM25" t="s">
        <v>229</v>
      </c>
      <c r="BN25" t="s">
        <v>230</v>
      </c>
      <c r="BO25" t="s">
        <v>14532</v>
      </c>
      <c r="BP25" t="s">
        <v>380</v>
      </c>
      <c r="BQ25">
        <v>2026</v>
      </c>
      <c r="BR25">
        <v>4</v>
      </c>
      <c r="BS25">
        <v>28</v>
      </c>
      <c r="BT25" s="1">
        <v>46144.403379629628</v>
      </c>
      <c r="BU25" t="s">
        <v>233</v>
      </c>
      <c r="BV25" s="2">
        <v>46144</v>
      </c>
      <c r="BW25" t="s">
        <v>234</v>
      </c>
      <c r="BX25" s="2">
        <v>46140</v>
      </c>
      <c r="BY25" s="2">
        <v>46144</v>
      </c>
      <c r="BZ25" t="s">
        <v>235</v>
      </c>
      <c r="CA25" t="s">
        <v>297</v>
      </c>
      <c r="CB25" t="s">
        <v>297</v>
      </c>
      <c r="CC25" t="s">
        <v>14533</v>
      </c>
      <c r="CD25" t="s">
        <v>3342</v>
      </c>
      <c r="CE25">
        <v>-1</v>
      </c>
      <c r="CF25" t="s">
        <v>300</v>
      </c>
      <c r="CG25" t="s">
        <v>301</v>
      </c>
      <c r="CH25" t="s">
        <v>242</v>
      </c>
      <c r="CI25">
        <v>1193125457</v>
      </c>
      <c r="CJ25" t="s">
        <v>445</v>
      </c>
      <c r="CK25" t="s">
        <v>245</v>
      </c>
      <c r="CL25" t="s">
        <v>246</v>
      </c>
      <c r="CM25" t="s">
        <v>247</v>
      </c>
      <c r="CN25" t="s">
        <v>359</v>
      </c>
      <c r="CT25" t="s">
        <v>386</v>
      </c>
      <c r="CU25" t="s">
        <v>225</v>
      </c>
      <c r="CW25" t="s">
        <v>1875</v>
      </c>
      <c r="CX25" t="s">
        <v>1876</v>
      </c>
      <c r="DA25" t="s">
        <v>250</v>
      </c>
      <c r="DB25">
        <v>-1</v>
      </c>
      <c r="DF25" t="s">
        <v>251</v>
      </c>
      <c r="DJ25" t="s">
        <v>252</v>
      </c>
      <c r="DK25" t="s">
        <v>253</v>
      </c>
      <c r="DL25" t="s">
        <v>254</v>
      </c>
      <c r="DN25" t="s">
        <v>255</v>
      </c>
      <c r="DR25" t="s">
        <v>449</v>
      </c>
      <c r="DS25" t="s">
        <v>445</v>
      </c>
      <c r="DT25" t="s">
        <v>444</v>
      </c>
      <c r="DV25">
        <v>1</v>
      </c>
      <c r="DW25" t="s">
        <v>283</v>
      </c>
      <c r="ED25" s="2">
        <v>46144</v>
      </c>
      <c r="EE25" t="s">
        <v>361</v>
      </c>
      <c r="EF25">
        <v>5</v>
      </c>
      <c r="EP25" t="s">
        <v>258</v>
      </c>
      <c r="ES25" t="s">
        <v>14189</v>
      </c>
      <c r="FA25" t="s">
        <v>245</v>
      </c>
      <c r="FB25" t="s">
        <v>308</v>
      </c>
      <c r="FD25" t="s">
        <v>308</v>
      </c>
      <c r="FE25" t="s">
        <v>309</v>
      </c>
      <c r="FF25" t="s">
        <v>309</v>
      </c>
      <c r="FK25" t="s">
        <v>263</v>
      </c>
      <c r="FL25" t="s">
        <v>14534</v>
      </c>
      <c r="FN25" t="s">
        <v>359</v>
      </c>
      <c r="FO25" t="s">
        <v>366</v>
      </c>
      <c r="FR25">
        <v>109972</v>
      </c>
      <c r="GB25" t="s">
        <v>266</v>
      </c>
      <c r="GC25" t="s">
        <v>225</v>
      </c>
      <c r="GD25">
        <v>0</v>
      </c>
      <c r="GF25">
        <v>0</v>
      </c>
      <c r="GG25">
        <v>25341</v>
      </c>
      <c r="GI25">
        <v>109972</v>
      </c>
      <c r="GJ25">
        <v>0</v>
      </c>
      <c r="GL25">
        <v>0</v>
      </c>
      <c r="GM25">
        <v>130866</v>
      </c>
      <c r="GS25" t="s">
        <v>267</v>
      </c>
      <c r="GT25" s="2">
        <v>45442</v>
      </c>
      <c r="GU25" t="s">
        <v>268</v>
      </c>
      <c r="GV25" t="s">
        <v>269</v>
      </c>
      <c r="GW25" t="s">
        <v>394</v>
      </c>
      <c r="GZ25" t="s">
        <v>395</v>
      </c>
      <c r="HA25" t="s">
        <v>274</v>
      </c>
      <c r="HB25" t="s">
        <v>535</v>
      </c>
      <c r="HC25" t="s">
        <v>535</v>
      </c>
      <c r="HD25" t="s">
        <v>368</v>
      </c>
      <c r="HE25" t="s">
        <v>230</v>
      </c>
      <c r="HF25" t="s">
        <v>14343</v>
      </c>
      <c r="HR25" t="s">
        <v>278</v>
      </c>
      <c r="HV25">
        <v>112990</v>
      </c>
      <c r="HW25" t="s">
        <v>281</v>
      </c>
      <c r="HY25">
        <v>0</v>
      </c>
      <c r="HZ25">
        <v>0</v>
      </c>
      <c r="IA25" t="s">
        <v>279</v>
      </c>
      <c r="IB25" t="s">
        <v>281</v>
      </c>
      <c r="IE25" t="s">
        <v>283</v>
      </c>
      <c r="IF25" t="s">
        <v>283</v>
      </c>
      <c r="IG25" t="s">
        <v>283</v>
      </c>
      <c r="IH25" t="s">
        <v>284</v>
      </c>
      <c r="II25" t="s">
        <v>285</v>
      </c>
      <c r="IJ25" t="s">
        <v>286</v>
      </c>
      <c r="IK25" t="s">
        <v>278</v>
      </c>
      <c r="IL25" t="s">
        <v>371</v>
      </c>
      <c r="IM25" t="s">
        <v>288</v>
      </c>
      <c r="IN25" t="s">
        <v>289</v>
      </c>
      <c r="IP25" t="s">
        <v>290</v>
      </c>
      <c r="IQ25" t="s">
        <v>284</v>
      </c>
      <c r="IS25" t="s">
        <v>736</v>
      </c>
      <c r="IT25" t="s">
        <v>561</v>
      </c>
      <c r="IY25" t="s">
        <v>281</v>
      </c>
    </row>
    <row r="26" spans="1:259" x14ac:dyDescent="0.3">
      <c r="A26" s="14">
        <f>DAY(AVANZA[[#This Row],[FechaSeguimiento]])</f>
        <v>2</v>
      </c>
      <c r="B26" s="14">
        <f>MONTH(AVANZA[[#This Row],[FechaSeguimiento]])</f>
        <v>5</v>
      </c>
      <c r="C26"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26" t="str">
        <f>LOWER(IFERROR(VLOOKUP(AVANZA[[#This Row],[ID_Peticion]],CANCELADAS[#All],2,0),""))</f>
        <v>qc - cliente desea el producto pero en una fecha posterior</v>
      </c>
      <c r="E26" t="str">
        <f>LOWER(IFERROR(VLOOKUP(AVANZA[[#This Row],[ID_Peticion]],CANCELADAS[#All],3,0),""))</f>
        <v>asesor</v>
      </c>
      <c r="F26" t="str">
        <f>LOWER(IF(AVANZA[[#This Row],[CEDULA CLIENTE]]&lt;&gt;""," CC: " &amp; COUNTIFS(AVANZA[CEDULA CLIENTE],AVANZA[[#This Row],[CEDULA CLIENTE]]),"")&amp; IF(AVANZA[[#This Row],[Direccion]]&lt;&gt;""," DIR: " &amp; COUNTIFS(AVANZA[Direccion],AVANZA[[#This Row],[Direccion]]),""))</f>
        <v xml:space="preserve"> dir: 1</v>
      </c>
      <c r="G26" t="str">
        <f>IFERROR(VLOOKUP(AVANZA[[#This Row],[Cedula_Vendedor_Atis]],PLANTA[[#All],[CEDULA]:[LINEA]],3,0),"No Cruza")</f>
        <v>Marisol Avella</v>
      </c>
      <c r="H26" t="str">
        <f>IFERROR(VLOOKUP(AVANZA[[#This Row],[Cedula_Vendedor_Atis]],PLANTA[[#All],[CEDULA]:[LINEA]],4,0),"No Cruza")</f>
        <v>Fija</v>
      </c>
      <c r="I26" t="str">
        <f>LOWER(IF(AVANZA[[#This Row],[ATRIBUIBLE]]="",AVANZA[[#This Row],[Variable]],AVANZA[[#This Row],[ATRIBUIBLE]]))</f>
        <v>asesor</v>
      </c>
      <c r="J26" s="14">
        <f>IF(AVANZA[[#This Row],[Variable]]=AVANZA[[#Headers],[TERMINADA]],1,0)</f>
        <v>0</v>
      </c>
      <c r="K26" s="14">
        <f>IF(AVANZA[[#This Row],[Variable]]=AVANZA[[#Headers],[ANULADA]],1,0)</f>
        <v>1</v>
      </c>
      <c r="L26" s="14">
        <f>IF(AVANZA[[#This Row],[Variable]]=AVANZA[[#Headers],[PENDIENTE]],1,0)</f>
        <v>0</v>
      </c>
      <c r="M26" s="14">
        <f>IF(AVANZA[[#This Row],[ESTADO AGENDA]]="AGENDADA",1,0)</f>
        <v>0</v>
      </c>
      <c r="N26" s="14">
        <f>IF(AVANZA[[#This Row],[ESTADO AGENDA]]="PENDIENTE DE AGENDAR",1,0)</f>
        <v>0</v>
      </c>
      <c r="O26" s="14">
        <f>IF(AVANZA[[#This Row],[ESTADO AGENDA]]="SUSPENDIDA",1,0)</f>
        <v>0</v>
      </c>
      <c r="P26" t="str" cm="1">
        <f t="array" ref="P26">_xlfn.XLOOKUP(AVANZA[[#This Row],[Num_Agrupacion_Pet_Atis]],Tabla1[[#All],[Numero_de_actuacion]],Tabla1[[#All],[Estado_de_la_orden]],"",0)</f>
        <v/>
      </c>
      <c r="Q26" s="2" t="str" cm="1">
        <f t="array" ref="Q26">_xlfn.XLOOKUP(AVANZA[[#This Row],[Num_Agrupacion_Pet_Atis]],Tabla1[[#All],[Numero_de_actuacion]],Tabla1[[#All],[Fecha_de_la_cita]],"",0)</f>
        <v/>
      </c>
      <c r="R26" t="str" cm="1">
        <f t="array" ref="R26">_xlfn.XLOOKUP(AVANZA[[#This Row],[Num_Agrupacion_Pet_Atis]],Tabla1[[#All],[Numero_de_actuacion]],Tabla1[[#All],[Franja_horaria_de_la_cita]],"",0)</f>
        <v/>
      </c>
      <c r="S26" s="14" t="str">
        <f>IFERROR(DAY(AVANZA[[#This Row],[FECHA AGENDA]]),"")</f>
        <v/>
      </c>
      <c r="T26" s="14" t="str">
        <f>IFERROR(MONTH(AVANZA[[#This Row],[FECHA AGENDA]]),"")</f>
        <v/>
      </c>
      <c r="U26" t="str" cm="1">
        <f t="array" ref="U26">_xlfn.XLOOKUP(AVANZA[[#This Row],[Num_Agrupacion_Pet_Atis]],Tabla1[[#All],[Numero_de_actuacion]],Tabla1[[#All],[Motivo_de_suspension]],"",0)</f>
        <v/>
      </c>
      <c r="V26" s="2" t="str" cm="1">
        <f t="array" ref="V26">_xlfn.XLOOKUP(AVANZA[[#This Row],[Num_Agrupacion_Pet_Atis]],Tabla1[[#All],[Numero_de_actuacion]],Tabla1[[#All],[No_identificacion_cliente]],"",0)</f>
        <v/>
      </c>
      <c r="W26" s="2" t="str" cm="1">
        <f t="array" ref="W26">_xlfn.XLOOKUP(AVANZA[[#This Row],[Num_Agrupacion_Pet_Atis]],Tabla1[[#All],[Numero_de_actuacion]],Tabla1[[#All],[Movil_de_contacto]],"",0)</f>
        <v/>
      </c>
      <c r="X26" s="14">
        <f>IF(OR(AVANZA[[#This Row],[ESTADO LEG]]="Legalizada grabacion",AVANZA[[#This Row],[ESTADO LEG]]="Legalizada aut"),1,0)</f>
        <v>0</v>
      </c>
      <c r="Y26" s="14">
        <f>IF(OR(AVANZA[[#This Row],[ESTADO LEG]]="pdte legalizar",AVANZA[[#This Row],[ESTADO LEG]]="No cruza"),1,0)</f>
        <v>0</v>
      </c>
      <c r="Z26" t="str" cm="1">
        <f t="array" ref="Z26">IF(AVANZA[[#This Row],[Variable]]="Terminada",LOWER(_xlfn.XLOOKUP(AVANZA[[#This Row],[ID_Peticion]],Tabla6[[#All],[NUM_PETICION]],Tabla6[[#All],[ESTADO_LEG]],"NO CRUZA",0)),AVANZA[[#This Row],[Variable]])</f>
        <v>ANULADA</v>
      </c>
      <c r="AA26" t="str" cm="1">
        <f t="array" ref="AA26">_xlfn.XLOOKUP(AVANZA[[#This Row],[ID_Peticion]],Tabla6[[#All],[NUM_PETICION]],Tabla6[[#All],[DIF_DIAS]],"",0)</f>
        <v/>
      </c>
      <c r="AB26" s="2" t="str" cm="1">
        <f t="array" ref="AB26">IFERROR(_xlfn.XLOOKUP(AVANZA[[#This Row],[ID_Peticion]],Tabla6[[#All],[NUM_PETICION]],Tabla6[[#All],[FEC_LEGAL]],"",0),"")</f>
        <v/>
      </c>
      <c r="AC26" s="14">
        <f ca="1">IF(AVANZA[[#This Row],[FECHA LEG]]&lt;&gt;0,IFERROR(AVANZA[[#This Row],[FECHA LEG]]-AVANZA[[#This Row],[FechaIniEstadoSubPetAtis]],0),TODAY()-AVANZA[[#This Row],[FechaIniEstadoSubPetAtis]])</f>
        <v>0</v>
      </c>
      <c r="AD26" s="35">
        <f ca="1">IF(AVANZA[[#This Row],[FINAL Vs LG]]&lt;&gt;0,IF(AVANZA[[#This Row],[FINAL Vs LG]]&lt;7.1,"100%",IF(AND(AVANZA[[#This Row],[FINAL Vs LG]]&gt;7.1,AVANZA[[#This Row],[FINAL Vs LG]]&lt;11.1),"50%","0%")),0)</f>
        <v>0</v>
      </c>
      <c r="AE26" s="14">
        <f ca="1">VLOOKUP(DAY(TODAY()),BACK!F:G,2,0)</f>
        <v>14</v>
      </c>
      <c r="AF26" s="14">
        <f>BACK!$I$2</f>
        <v>24</v>
      </c>
      <c r="AG26" s="14">
        <f>IF(AVANZA[[#This Row],[Oferta_empaquetada_comisiones]]="SI",1,0)</f>
        <v>0</v>
      </c>
      <c r="AH26" s="36">
        <f>IF(AVANZA[[#This Row],[Variable]]="TERMINADA",IFERROR(VLOOKUP(AVANZA[[#This Row],[SUPERVISOR]],Tabla2[#All],4,0),0),)</f>
        <v>0</v>
      </c>
      <c r="AI26" s="14">
        <f>IF(AVANZA[[#This Row],[Producto]]="BA",1,0)</f>
        <v>1</v>
      </c>
      <c r="AJ26" s="14">
        <f>IF(AVANZA[[#This Row],[Producto]]="DUO",1,0)</f>
        <v>0</v>
      </c>
      <c r="AK26" s="14">
        <f>IF(AVANZA[[#This Row],[Producto]]="TRIO",1,0)</f>
        <v>0</v>
      </c>
      <c r="AL26" t="s">
        <v>746</v>
      </c>
      <c r="AM26">
        <v>-1</v>
      </c>
      <c r="AN26">
        <v>-1</v>
      </c>
      <c r="AO26" t="s">
        <v>14535</v>
      </c>
      <c r="AP26" s="1">
        <v>46120.532349537039</v>
      </c>
      <c r="AQ26">
        <v>-1</v>
      </c>
      <c r="AR26" t="s">
        <v>14536</v>
      </c>
      <c r="AS26">
        <v>-1</v>
      </c>
      <c r="AT26">
        <v>-1</v>
      </c>
      <c r="AU26">
        <v>-1</v>
      </c>
      <c r="AV26">
        <v>-1</v>
      </c>
      <c r="AW26">
        <v>-1</v>
      </c>
      <c r="AX26" t="s">
        <v>224</v>
      </c>
      <c r="AY26">
        <v>-1</v>
      </c>
      <c r="AZ26">
        <v>2026</v>
      </c>
      <c r="BA26">
        <v>5</v>
      </c>
      <c r="BB26">
        <v>2</v>
      </c>
      <c r="BC26">
        <v>-1</v>
      </c>
      <c r="BD26" t="s">
        <v>225</v>
      </c>
      <c r="BE26">
        <v>-1</v>
      </c>
      <c r="BF26">
        <v>20001607780541</v>
      </c>
      <c r="BG26" t="s">
        <v>226</v>
      </c>
      <c r="BH26" t="s">
        <v>227</v>
      </c>
      <c r="BI26" t="s">
        <v>14537</v>
      </c>
      <c r="BJ26">
        <v>-1</v>
      </c>
      <c r="BK26">
        <v>-1</v>
      </c>
      <c r="BL26">
        <v>-1</v>
      </c>
      <c r="BM26" t="s">
        <v>573</v>
      </c>
      <c r="BN26" t="s">
        <v>230</v>
      </c>
      <c r="BO26" t="s">
        <v>14538</v>
      </c>
      <c r="BP26" t="s">
        <v>380</v>
      </c>
      <c r="BQ26">
        <v>2026</v>
      </c>
      <c r="BR26">
        <v>4</v>
      </c>
      <c r="BS26">
        <v>8</v>
      </c>
      <c r="BT26" s="1">
        <v>46144.662245370368</v>
      </c>
      <c r="BU26" t="s">
        <v>575</v>
      </c>
      <c r="BV26" s="2">
        <v>46144</v>
      </c>
      <c r="BW26" t="s">
        <v>576</v>
      </c>
      <c r="BX26" s="2">
        <v>46120</v>
      </c>
      <c r="BY26" s="2">
        <v>46144</v>
      </c>
      <c r="BZ26" t="s">
        <v>235</v>
      </c>
      <c r="CA26" t="s">
        <v>297</v>
      </c>
      <c r="CB26" t="s">
        <v>297</v>
      </c>
      <c r="CC26" t="s">
        <v>14539</v>
      </c>
      <c r="CD26" t="s">
        <v>3421</v>
      </c>
      <c r="CE26">
        <v>-1</v>
      </c>
      <c r="CF26" t="s">
        <v>300</v>
      </c>
      <c r="CG26" t="s">
        <v>301</v>
      </c>
      <c r="CH26" t="s">
        <v>242</v>
      </c>
      <c r="CI26">
        <v>1000857923</v>
      </c>
      <c r="CJ26" t="s">
        <v>759</v>
      </c>
      <c r="CK26" t="s">
        <v>245</v>
      </c>
      <c r="CL26" t="s">
        <v>246</v>
      </c>
      <c r="CM26" t="s">
        <v>247</v>
      </c>
      <c r="CN26" t="s">
        <v>359</v>
      </c>
      <c r="CT26" t="s">
        <v>249</v>
      </c>
      <c r="CU26" t="s">
        <v>225</v>
      </c>
      <c r="CW26" t="s">
        <v>226</v>
      </c>
      <c r="CX26" t="s">
        <v>227</v>
      </c>
      <c r="CY26" t="s">
        <v>1295</v>
      </c>
      <c r="DA26" t="s">
        <v>250</v>
      </c>
      <c r="DB26">
        <v>-1</v>
      </c>
      <c r="DF26" t="s">
        <v>731</v>
      </c>
      <c r="DJ26" t="s">
        <v>252</v>
      </c>
      <c r="DK26" t="s">
        <v>253</v>
      </c>
      <c r="DL26" t="s">
        <v>253</v>
      </c>
      <c r="DN26" t="s">
        <v>255</v>
      </c>
      <c r="DR26" t="s">
        <v>760</v>
      </c>
      <c r="DS26" t="s">
        <v>759</v>
      </c>
      <c r="DT26" t="s">
        <v>758</v>
      </c>
      <c r="DV26">
        <v>1</v>
      </c>
      <c r="DW26" t="s">
        <v>283</v>
      </c>
      <c r="ED26" s="2">
        <v>46144</v>
      </c>
      <c r="EF26">
        <v>1</v>
      </c>
      <c r="EP26" t="s">
        <v>258</v>
      </c>
      <c r="FA26" t="s">
        <v>245</v>
      </c>
      <c r="FB26" t="s">
        <v>308</v>
      </c>
      <c r="FD26" t="s">
        <v>308</v>
      </c>
      <c r="FE26" t="s">
        <v>309</v>
      </c>
      <c r="FF26" t="s">
        <v>309</v>
      </c>
      <c r="FK26" t="s">
        <v>263</v>
      </c>
      <c r="FN26" t="s">
        <v>359</v>
      </c>
      <c r="FO26" t="s">
        <v>366</v>
      </c>
      <c r="FR26">
        <v>0</v>
      </c>
      <c r="GB26" t="s">
        <v>266</v>
      </c>
      <c r="GM26">
        <v>0</v>
      </c>
      <c r="GS26" t="s">
        <v>267</v>
      </c>
      <c r="GT26" s="2"/>
      <c r="GU26" t="s">
        <v>268</v>
      </c>
      <c r="GV26" t="s">
        <v>335</v>
      </c>
      <c r="GW26" t="s">
        <v>270</v>
      </c>
      <c r="GX26" t="s">
        <v>271</v>
      </c>
      <c r="GY26" t="s">
        <v>271</v>
      </c>
      <c r="GZ26" t="s">
        <v>273</v>
      </c>
      <c r="HE26" t="s">
        <v>230</v>
      </c>
      <c r="HF26" t="s">
        <v>2444</v>
      </c>
      <c r="HR26" t="s">
        <v>278</v>
      </c>
      <c r="HV26">
        <v>85900</v>
      </c>
      <c r="HW26" t="s">
        <v>279</v>
      </c>
      <c r="HY26">
        <v>0</v>
      </c>
      <c r="HZ26">
        <v>0</v>
      </c>
      <c r="IA26" t="s">
        <v>279</v>
      </c>
      <c r="IB26" t="s">
        <v>281</v>
      </c>
      <c r="IC26" t="s">
        <v>14540</v>
      </c>
      <c r="IE26" t="s">
        <v>283</v>
      </c>
      <c r="IF26" t="s">
        <v>283</v>
      </c>
      <c r="IG26" t="s">
        <v>283</v>
      </c>
      <c r="IH26" t="s">
        <v>284</v>
      </c>
      <c r="II26" t="s">
        <v>285</v>
      </c>
      <c r="IJ26" t="s">
        <v>286</v>
      </c>
      <c r="IK26" t="s">
        <v>278</v>
      </c>
      <c r="IL26" t="s">
        <v>371</v>
      </c>
      <c r="IM26" t="s">
        <v>288</v>
      </c>
      <c r="IN26" t="s">
        <v>290</v>
      </c>
      <c r="IP26" t="s">
        <v>1299</v>
      </c>
      <c r="IQ26" t="s">
        <v>284</v>
      </c>
      <c r="IS26" t="s">
        <v>291</v>
      </c>
      <c r="IT26" t="s">
        <v>453</v>
      </c>
      <c r="IU26" t="s">
        <v>583</v>
      </c>
      <c r="IV26" t="s">
        <v>434</v>
      </c>
      <c r="IW26" t="s">
        <v>318</v>
      </c>
      <c r="IY26" t="s">
        <v>281</v>
      </c>
    </row>
    <row r="27" spans="1:259" x14ac:dyDescent="0.3">
      <c r="A27" s="14">
        <f>DAY(AVANZA[[#This Row],[FechaSeguimiento]])</f>
        <v>2</v>
      </c>
      <c r="B27" s="14">
        <f>MONTH(AVANZA[[#This Row],[FechaSeguimiento]])</f>
        <v>5</v>
      </c>
      <c r="C27"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7" t="str">
        <f>LOWER(IFERROR(VLOOKUP(AVANZA[[#This Row],[ID_Peticion]],CANCELADAS[#All],2,0),""))</f>
        <v/>
      </c>
      <c r="E27" t="str">
        <f>LOWER(IFERROR(VLOOKUP(AVANZA[[#This Row],[ID_Peticion]],CANCELADAS[#All],3,0),""))</f>
        <v/>
      </c>
      <c r="F27" t="str">
        <f>LOWER(IF(AVANZA[[#This Row],[CEDULA CLIENTE]]&lt;&gt;""," CC: " &amp; COUNTIFS(AVANZA[CEDULA CLIENTE],AVANZA[[#This Row],[CEDULA CLIENTE]]),"")&amp; IF(AVANZA[[#This Row],[Direccion]]&lt;&gt;""," DIR: " &amp; COUNTIFS(AVANZA[Direccion],AVANZA[[#This Row],[Direccion]]),""))</f>
        <v xml:space="preserve"> dir: 1</v>
      </c>
      <c r="G27" t="str">
        <f>IFERROR(VLOOKUP(AVANZA[[#This Row],[Cedula_Vendedor_Atis]],PLANTA[[#All],[CEDULA]:[LINEA]],3,0),"No Cruza")</f>
        <v>Marisol Avella</v>
      </c>
      <c r="H27" t="str">
        <f>IFERROR(VLOOKUP(AVANZA[[#This Row],[Cedula_Vendedor_Atis]],PLANTA[[#All],[CEDULA]:[LINEA]],4,0),"No Cruza")</f>
        <v>Fija</v>
      </c>
      <c r="I27" t="str">
        <f>LOWER(IF(AVANZA[[#This Row],[ATRIBUIBLE]]="",AVANZA[[#This Row],[Variable]],AVANZA[[#This Row],[ATRIBUIBLE]]))</f>
        <v>terminada</v>
      </c>
      <c r="J27" s="14">
        <f>IF(AVANZA[[#This Row],[Variable]]=AVANZA[[#Headers],[TERMINADA]],1,0)</f>
        <v>1</v>
      </c>
      <c r="K27" s="14">
        <f>IF(AVANZA[[#This Row],[Variable]]=AVANZA[[#Headers],[ANULADA]],1,0)</f>
        <v>0</v>
      </c>
      <c r="L27" s="14">
        <f>IF(AVANZA[[#This Row],[Variable]]=AVANZA[[#Headers],[PENDIENTE]],1,0)</f>
        <v>0</v>
      </c>
      <c r="M27" s="14">
        <f>IF(AVANZA[[#This Row],[ESTADO AGENDA]]="AGENDADA",1,0)</f>
        <v>0</v>
      </c>
      <c r="N27" s="14">
        <f>IF(AVANZA[[#This Row],[ESTADO AGENDA]]="PENDIENTE DE AGENDAR",1,0)</f>
        <v>0</v>
      </c>
      <c r="O27" s="14">
        <f>IF(AVANZA[[#This Row],[ESTADO AGENDA]]="SUSPENDIDA",1,0)</f>
        <v>0</v>
      </c>
      <c r="P27" t="str" cm="1">
        <f t="array" ref="P27">_xlfn.XLOOKUP(AVANZA[[#This Row],[Num_Agrupacion_Pet_Atis]],Tabla1[[#All],[Numero_de_actuacion]],Tabla1[[#All],[Estado_de_la_orden]],"",0)</f>
        <v/>
      </c>
      <c r="Q27" s="2" t="str" cm="1">
        <f t="array" ref="Q27">_xlfn.XLOOKUP(AVANZA[[#This Row],[Num_Agrupacion_Pet_Atis]],Tabla1[[#All],[Numero_de_actuacion]],Tabla1[[#All],[Fecha_de_la_cita]],"",0)</f>
        <v/>
      </c>
      <c r="R27" t="str" cm="1">
        <f t="array" ref="R27">_xlfn.XLOOKUP(AVANZA[[#This Row],[Num_Agrupacion_Pet_Atis]],Tabla1[[#All],[Numero_de_actuacion]],Tabla1[[#All],[Franja_horaria_de_la_cita]],"",0)</f>
        <v/>
      </c>
      <c r="S27" s="14" t="str">
        <f>IFERROR(DAY(AVANZA[[#This Row],[FECHA AGENDA]]),"")</f>
        <v/>
      </c>
      <c r="T27" s="14" t="str">
        <f>IFERROR(MONTH(AVANZA[[#This Row],[FECHA AGENDA]]),"")</f>
        <v/>
      </c>
      <c r="U27" t="str" cm="1">
        <f t="array" ref="U27">_xlfn.XLOOKUP(AVANZA[[#This Row],[Num_Agrupacion_Pet_Atis]],Tabla1[[#All],[Numero_de_actuacion]],Tabla1[[#All],[Motivo_de_suspension]],"",0)</f>
        <v/>
      </c>
      <c r="V27" s="2" t="str" cm="1">
        <f t="array" ref="V27">_xlfn.XLOOKUP(AVANZA[[#This Row],[Num_Agrupacion_Pet_Atis]],Tabla1[[#All],[Numero_de_actuacion]],Tabla1[[#All],[No_identificacion_cliente]],"",0)</f>
        <v/>
      </c>
      <c r="W27" s="2" t="str" cm="1">
        <f t="array" ref="W27">_xlfn.XLOOKUP(AVANZA[[#This Row],[Num_Agrupacion_Pet_Atis]],Tabla1[[#All],[Numero_de_actuacion]],Tabla1[[#All],[Movil_de_contacto]],"",0)</f>
        <v/>
      </c>
      <c r="X27" s="14">
        <f>IF(OR(AVANZA[[#This Row],[ESTADO LEG]]="Legalizada grabacion",AVANZA[[#This Row],[ESTADO LEG]]="Legalizada aut"),1,0)</f>
        <v>1</v>
      </c>
      <c r="Y27" s="14">
        <f>IF(OR(AVANZA[[#This Row],[ESTADO LEG]]="pdte legalizar",AVANZA[[#This Row],[ESTADO LEG]]="No cruza"),1,0)</f>
        <v>0</v>
      </c>
      <c r="Z27" t="str" cm="1">
        <f t="array" ref="Z27">IF(AVANZA[[#This Row],[Variable]]="Terminada",LOWER(_xlfn.XLOOKUP(AVANZA[[#This Row],[ID_Peticion]],Tabla6[[#All],[NUM_PETICION]],Tabla6[[#All],[ESTADO_LEG]],"NO CRUZA",0)),AVANZA[[#This Row],[Variable]])</f>
        <v>legalizada grabacion</v>
      </c>
      <c r="AA27" cm="1">
        <f t="array" ref="AA27">_xlfn.XLOOKUP(AVANZA[[#This Row],[ID_Peticion]],Tabla6[[#All],[NUM_PETICION]],Tabla6[[#All],[DIF_DIAS]],"",0)</f>
        <v>4</v>
      </c>
      <c r="AB27" s="2" cm="1">
        <f t="array" ref="AB27">IFERROR(_xlfn.XLOOKUP(AVANZA[[#This Row],[ID_Peticion]],Tabla6[[#All],[NUM_PETICION]],Tabla6[[#All],[FEC_LEGAL]],"",0),"")</f>
        <v>46148</v>
      </c>
      <c r="AC27" s="14">
        <f ca="1">IF(AVANZA[[#This Row],[FECHA LEG]]&lt;&gt;0,IFERROR(AVANZA[[#This Row],[FECHA LEG]]-AVANZA[[#This Row],[FechaIniEstadoSubPetAtis]],0),TODAY()-AVANZA[[#This Row],[FechaIniEstadoSubPetAtis]])</f>
        <v>4</v>
      </c>
      <c r="AD27" s="35" t="str">
        <f ca="1">IF(AVANZA[[#This Row],[FINAL Vs LG]]&lt;&gt;0,IF(AVANZA[[#This Row],[FINAL Vs LG]]&lt;7.1,"100%",IF(AND(AVANZA[[#This Row],[FINAL Vs LG]]&gt;7.1,AVANZA[[#This Row],[FINAL Vs LG]]&lt;11.1),"50%","0%")),0)</f>
        <v>100%</v>
      </c>
      <c r="AE27" s="14">
        <f ca="1">VLOOKUP(DAY(TODAY()),BACK!F:G,2,0)</f>
        <v>14</v>
      </c>
      <c r="AF27" s="14">
        <f>BACK!$I$2</f>
        <v>24</v>
      </c>
      <c r="AG27" s="14">
        <f>IF(AVANZA[[#This Row],[Oferta_empaquetada_comisiones]]="SI",1,0)</f>
        <v>0</v>
      </c>
      <c r="AH27" s="36">
        <f>IF(AVANZA[[#This Row],[Variable]]="TERMINADA",IFERROR(VLOOKUP(AVANZA[[#This Row],[SUPERVISOR]],Tabla2[#All],4,0),0),)</f>
        <v>3.5</v>
      </c>
      <c r="AI27" s="14">
        <f>IF(AVANZA[[#This Row],[Producto]]="BA",1,0)</f>
        <v>0</v>
      </c>
      <c r="AJ27" s="14">
        <f>IF(AVANZA[[#This Row],[Producto]]="DUO",1,0)</f>
        <v>0</v>
      </c>
      <c r="AK27" s="14">
        <f>IF(AVANZA[[#This Row],[Producto]]="TRIO",1,0)</f>
        <v>1</v>
      </c>
      <c r="AL27" t="s">
        <v>347</v>
      </c>
      <c r="AM27">
        <v>-1</v>
      </c>
      <c r="AN27">
        <v>-1</v>
      </c>
      <c r="AO27" t="s">
        <v>14541</v>
      </c>
      <c r="AP27" s="1">
        <v>46143.562303240738</v>
      </c>
      <c r="AQ27">
        <v>-1</v>
      </c>
      <c r="AR27" t="s">
        <v>14542</v>
      </c>
      <c r="AS27">
        <v>-1</v>
      </c>
      <c r="AT27">
        <v>-1</v>
      </c>
      <c r="AU27">
        <v>-1</v>
      </c>
      <c r="AV27">
        <v>-1</v>
      </c>
      <c r="AW27">
        <v>-1</v>
      </c>
      <c r="AX27" t="s">
        <v>224</v>
      </c>
      <c r="AY27">
        <v>-1</v>
      </c>
      <c r="AZ27">
        <v>2026</v>
      </c>
      <c r="BA27">
        <v>5</v>
      </c>
      <c r="BB27">
        <v>2</v>
      </c>
      <c r="BC27">
        <v>-1</v>
      </c>
      <c r="BD27" t="s">
        <v>225</v>
      </c>
      <c r="BE27">
        <v>-1</v>
      </c>
      <c r="BF27">
        <v>20001621091238</v>
      </c>
      <c r="BG27" t="s">
        <v>438</v>
      </c>
      <c r="BH27" t="s">
        <v>439</v>
      </c>
      <c r="BI27" t="s">
        <v>14543</v>
      </c>
      <c r="BJ27">
        <v>-1</v>
      </c>
      <c r="BK27">
        <v>-1</v>
      </c>
      <c r="BL27">
        <v>-1</v>
      </c>
      <c r="BM27" t="s">
        <v>229</v>
      </c>
      <c r="BN27" t="s">
        <v>230</v>
      </c>
      <c r="BO27" t="s">
        <v>14544</v>
      </c>
      <c r="BP27" t="s">
        <v>232</v>
      </c>
      <c r="BQ27">
        <v>2026</v>
      </c>
      <c r="BR27">
        <v>5</v>
      </c>
      <c r="BS27">
        <v>1</v>
      </c>
      <c r="BT27" s="1">
        <v>46144.743958333333</v>
      </c>
      <c r="BU27" t="s">
        <v>233</v>
      </c>
      <c r="BV27" s="2">
        <v>46144</v>
      </c>
      <c r="BW27" t="s">
        <v>234</v>
      </c>
      <c r="BX27" s="2">
        <v>46143</v>
      </c>
      <c r="BY27" s="2">
        <v>46144</v>
      </c>
      <c r="BZ27" t="s">
        <v>235</v>
      </c>
      <c r="CA27" t="s">
        <v>3792</v>
      </c>
      <c r="CB27" t="s">
        <v>353</v>
      </c>
      <c r="CC27" t="s">
        <v>14545</v>
      </c>
      <c r="CD27" t="s">
        <v>9366</v>
      </c>
      <c r="CE27">
        <v>-1</v>
      </c>
      <c r="CF27" t="s">
        <v>3791</v>
      </c>
      <c r="CG27" t="s">
        <v>301</v>
      </c>
      <c r="CH27" t="s">
        <v>491</v>
      </c>
      <c r="CI27">
        <v>53061857</v>
      </c>
      <c r="CJ27" t="s">
        <v>358</v>
      </c>
      <c r="CK27" t="s">
        <v>245</v>
      </c>
      <c r="CL27" t="s">
        <v>246</v>
      </c>
      <c r="CM27" t="s">
        <v>247</v>
      </c>
      <c r="CN27" t="s">
        <v>359</v>
      </c>
      <c r="CT27" t="s">
        <v>304</v>
      </c>
      <c r="CU27" t="s">
        <v>387</v>
      </c>
      <c r="CW27" t="s">
        <v>446</v>
      </c>
      <c r="CX27" t="s">
        <v>447</v>
      </c>
      <c r="DA27" t="s">
        <v>250</v>
      </c>
      <c r="DB27">
        <v>-1</v>
      </c>
      <c r="DF27" t="s">
        <v>251</v>
      </c>
      <c r="DJ27" t="s">
        <v>252</v>
      </c>
      <c r="DK27" t="s">
        <v>253</v>
      </c>
      <c r="DL27" t="s">
        <v>253</v>
      </c>
      <c r="DN27" t="s">
        <v>390</v>
      </c>
      <c r="DR27" t="s">
        <v>360</v>
      </c>
      <c r="DS27" t="s">
        <v>358</v>
      </c>
      <c r="DT27" t="s">
        <v>347</v>
      </c>
      <c r="DV27">
        <v>1</v>
      </c>
      <c r="DW27" t="s">
        <v>283</v>
      </c>
      <c r="ED27" s="2">
        <v>46144</v>
      </c>
      <c r="EE27" t="s">
        <v>361</v>
      </c>
      <c r="EF27">
        <v>26</v>
      </c>
      <c r="EP27" t="s">
        <v>258</v>
      </c>
      <c r="ES27" t="s">
        <v>14546</v>
      </c>
      <c r="FA27" t="s">
        <v>245</v>
      </c>
      <c r="FB27" t="s">
        <v>363</v>
      </c>
      <c r="FD27" t="s">
        <v>363</v>
      </c>
      <c r="FE27" t="s">
        <v>3958</v>
      </c>
      <c r="FF27" t="s">
        <v>3958</v>
      </c>
      <c r="FK27" t="s">
        <v>263</v>
      </c>
      <c r="FL27" t="s">
        <v>14547</v>
      </c>
      <c r="FN27" t="s">
        <v>359</v>
      </c>
      <c r="FO27" t="s">
        <v>366</v>
      </c>
      <c r="FR27">
        <v>113904</v>
      </c>
      <c r="GB27" t="s">
        <v>266</v>
      </c>
      <c r="GC27" t="s">
        <v>387</v>
      </c>
      <c r="GD27">
        <v>25188</v>
      </c>
      <c r="GF27">
        <v>2353</v>
      </c>
      <c r="GG27">
        <v>25422</v>
      </c>
      <c r="GI27">
        <v>87224</v>
      </c>
      <c r="GJ27">
        <v>25427</v>
      </c>
      <c r="GL27">
        <v>24327</v>
      </c>
      <c r="GM27">
        <v>135545</v>
      </c>
      <c r="GS27" t="s">
        <v>267</v>
      </c>
      <c r="GT27" s="2">
        <v>44865</v>
      </c>
      <c r="GU27" t="s">
        <v>268</v>
      </c>
      <c r="GV27" t="s">
        <v>335</v>
      </c>
      <c r="GW27" t="s">
        <v>270</v>
      </c>
      <c r="GX27" t="s">
        <v>272</v>
      </c>
      <c r="GY27" t="s">
        <v>272</v>
      </c>
      <c r="GZ27" t="s">
        <v>344</v>
      </c>
      <c r="HA27" t="s">
        <v>274</v>
      </c>
      <c r="HB27" t="s">
        <v>367</v>
      </c>
      <c r="HC27" t="s">
        <v>3792</v>
      </c>
      <c r="HD27" t="s">
        <v>368</v>
      </c>
      <c r="HE27" t="s">
        <v>230</v>
      </c>
      <c r="HF27" t="s">
        <v>14548</v>
      </c>
      <c r="HG27" t="s">
        <v>345</v>
      </c>
      <c r="HR27" t="s">
        <v>278</v>
      </c>
      <c r="HV27">
        <v>118900</v>
      </c>
      <c r="HW27" t="s">
        <v>279</v>
      </c>
      <c r="HX27" t="s">
        <v>280</v>
      </c>
      <c r="HY27">
        <v>131572</v>
      </c>
      <c r="HZ27">
        <v>17668</v>
      </c>
      <c r="IA27" t="s">
        <v>279</v>
      </c>
      <c r="IB27" t="s">
        <v>281</v>
      </c>
      <c r="ID27" t="s">
        <v>282</v>
      </c>
      <c r="IE27" t="s">
        <v>283</v>
      </c>
      <c r="IF27" t="s">
        <v>283</v>
      </c>
      <c r="IG27" t="s">
        <v>283</v>
      </c>
      <c r="IH27" t="s">
        <v>284</v>
      </c>
      <c r="II27" t="s">
        <v>285</v>
      </c>
      <c r="IJ27" t="s">
        <v>286</v>
      </c>
      <c r="IK27" t="s">
        <v>278</v>
      </c>
      <c r="IL27" t="s">
        <v>371</v>
      </c>
      <c r="IM27" t="s">
        <v>288</v>
      </c>
      <c r="IN27" t="s">
        <v>289</v>
      </c>
      <c r="IP27" t="s">
        <v>290</v>
      </c>
      <c r="IQ27" t="s">
        <v>284</v>
      </c>
      <c r="IS27" t="s">
        <v>291</v>
      </c>
      <c r="IY27" t="s">
        <v>281</v>
      </c>
    </row>
    <row r="28" spans="1:259" x14ac:dyDescent="0.3">
      <c r="A28" s="14">
        <f>DAY(AVANZA[[#This Row],[FechaSeguimiento]])</f>
        <v>2</v>
      </c>
      <c r="B28" s="14">
        <f>MONTH(AVANZA[[#This Row],[FechaSeguimiento]])</f>
        <v>5</v>
      </c>
      <c r="C28"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8" t="str">
        <f>LOWER(IFERROR(VLOOKUP(AVANZA[[#This Row],[ID_Peticion]],CANCELADAS[#All],2,0),""))</f>
        <v/>
      </c>
      <c r="E28" t="str">
        <f>LOWER(IFERROR(VLOOKUP(AVANZA[[#This Row],[ID_Peticion]],CANCELADAS[#All],3,0),""))</f>
        <v/>
      </c>
      <c r="F28" t="str">
        <f>LOWER(IF(AVANZA[[#This Row],[CEDULA CLIENTE]]&lt;&gt;""," CC: " &amp; COUNTIFS(AVANZA[CEDULA CLIENTE],AVANZA[[#This Row],[CEDULA CLIENTE]]),"")&amp; IF(AVANZA[[#This Row],[Direccion]]&lt;&gt;""," DIR: " &amp; COUNTIFS(AVANZA[Direccion],AVANZA[[#This Row],[Direccion]]),""))</f>
        <v xml:space="preserve"> dir: 1</v>
      </c>
      <c r="G28" t="str">
        <f>IFERROR(VLOOKUP(AVANZA[[#This Row],[Cedula_Vendedor_Atis]],PLANTA[[#All],[CEDULA]:[LINEA]],3,0),"No Cruza")</f>
        <v>Marisol Avella</v>
      </c>
      <c r="H28" t="str">
        <f>IFERROR(VLOOKUP(AVANZA[[#This Row],[Cedula_Vendedor_Atis]],PLANTA[[#All],[CEDULA]:[LINEA]],4,0),"No Cruza")</f>
        <v>Fija</v>
      </c>
      <c r="I28" t="str">
        <f>LOWER(IF(AVANZA[[#This Row],[ATRIBUIBLE]]="",AVANZA[[#This Row],[Variable]],AVANZA[[#This Row],[ATRIBUIBLE]]))</f>
        <v>terminada</v>
      </c>
      <c r="J28" s="14">
        <f>IF(AVANZA[[#This Row],[Variable]]=AVANZA[[#Headers],[TERMINADA]],1,0)</f>
        <v>1</v>
      </c>
      <c r="K28" s="14">
        <f>IF(AVANZA[[#This Row],[Variable]]=AVANZA[[#Headers],[ANULADA]],1,0)</f>
        <v>0</v>
      </c>
      <c r="L28" s="14">
        <f>IF(AVANZA[[#This Row],[Variable]]=AVANZA[[#Headers],[PENDIENTE]],1,0)</f>
        <v>0</v>
      </c>
      <c r="M28" s="14">
        <f>IF(AVANZA[[#This Row],[ESTADO AGENDA]]="AGENDADA",1,0)</f>
        <v>0</v>
      </c>
      <c r="N28" s="14">
        <f>IF(AVANZA[[#This Row],[ESTADO AGENDA]]="PENDIENTE DE AGENDAR",1,0)</f>
        <v>0</v>
      </c>
      <c r="O28" s="14">
        <f>IF(AVANZA[[#This Row],[ESTADO AGENDA]]="SUSPENDIDA",1,0)</f>
        <v>0</v>
      </c>
      <c r="P28" t="str" cm="1">
        <f t="array" ref="P28">_xlfn.XLOOKUP(AVANZA[[#This Row],[Num_Agrupacion_Pet_Atis]],Tabla1[[#All],[Numero_de_actuacion]],Tabla1[[#All],[Estado_de_la_orden]],"",0)</f>
        <v/>
      </c>
      <c r="Q28" s="2" t="str" cm="1">
        <f t="array" ref="Q28">_xlfn.XLOOKUP(AVANZA[[#This Row],[Num_Agrupacion_Pet_Atis]],Tabla1[[#All],[Numero_de_actuacion]],Tabla1[[#All],[Fecha_de_la_cita]],"",0)</f>
        <v/>
      </c>
      <c r="R28" t="str" cm="1">
        <f t="array" ref="R28">_xlfn.XLOOKUP(AVANZA[[#This Row],[Num_Agrupacion_Pet_Atis]],Tabla1[[#All],[Numero_de_actuacion]],Tabla1[[#All],[Franja_horaria_de_la_cita]],"",0)</f>
        <v/>
      </c>
      <c r="S28" s="14" t="str">
        <f>IFERROR(DAY(AVANZA[[#This Row],[FECHA AGENDA]]),"")</f>
        <v/>
      </c>
      <c r="T28" s="14" t="str">
        <f>IFERROR(MONTH(AVANZA[[#This Row],[FECHA AGENDA]]),"")</f>
        <v/>
      </c>
      <c r="U28" t="str" cm="1">
        <f t="array" ref="U28">_xlfn.XLOOKUP(AVANZA[[#This Row],[Num_Agrupacion_Pet_Atis]],Tabla1[[#All],[Numero_de_actuacion]],Tabla1[[#All],[Motivo_de_suspension]],"",0)</f>
        <v/>
      </c>
      <c r="V28" s="2" t="str" cm="1">
        <f t="array" ref="V28">_xlfn.XLOOKUP(AVANZA[[#This Row],[Num_Agrupacion_Pet_Atis]],Tabla1[[#All],[Numero_de_actuacion]],Tabla1[[#All],[No_identificacion_cliente]],"",0)</f>
        <v/>
      </c>
      <c r="W28" s="2" t="str" cm="1">
        <f t="array" ref="W28">_xlfn.XLOOKUP(AVANZA[[#This Row],[Num_Agrupacion_Pet_Atis]],Tabla1[[#All],[Numero_de_actuacion]],Tabla1[[#All],[Movil_de_contacto]],"",0)</f>
        <v/>
      </c>
      <c r="X28" s="14">
        <f>IF(OR(AVANZA[[#This Row],[ESTADO LEG]]="Legalizada grabacion",AVANZA[[#This Row],[ESTADO LEG]]="Legalizada aut"),1,0)</f>
        <v>1</v>
      </c>
      <c r="Y28" s="14">
        <f>IF(OR(AVANZA[[#This Row],[ESTADO LEG]]="pdte legalizar",AVANZA[[#This Row],[ESTADO LEG]]="No cruza"),1,0)</f>
        <v>0</v>
      </c>
      <c r="Z28" t="str" cm="1">
        <f t="array" ref="Z28">IF(AVANZA[[#This Row],[Variable]]="Terminada",LOWER(_xlfn.XLOOKUP(AVANZA[[#This Row],[ID_Peticion]],Tabla6[[#All],[NUM_PETICION]],Tabla6[[#All],[ESTADO_LEG]],"NO CRUZA",0)),AVANZA[[#This Row],[Variable]])</f>
        <v>legalizada grabacion</v>
      </c>
      <c r="AA28" cm="1">
        <f t="array" ref="AA28">_xlfn.XLOOKUP(AVANZA[[#This Row],[ID_Peticion]],Tabla6[[#All],[NUM_PETICION]],Tabla6[[#All],[DIF_DIAS]],"",0)</f>
        <v>4</v>
      </c>
      <c r="AB28" s="2" cm="1">
        <f t="array" ref="AB28">IFERROR(_xlfn.XLOOKUP(AVANZA[[#This Row],[ID_Peticion]],Tabla6[[#All],[NUM_PETICION]],Tabla6[[#All],[FEC_LEGAL]],"",0),"")</f>
        <v>46148</v>
      </c>
      <c r="AC28" s="14">
        <f ca="1">IF(AVANZA[[#This Row],[FECHA LEG]]&lt;&gt;0,IFERROR(AVANZA[[#This Row],[FECHA LEG]]-AVANZA[[#This Row],[FechaIniEstadoSubPetAtis]],0),TODAY()-AVANZA[[#This Row],[FechaIniEstadoSubPetAtis]])</f>
        <v>4</v>
      </c>
      <c r="AD28" s="35" t="str">
        <f ca="1">IF(AVANZA[[#This Row],[FINAL Vs LG]]&lt;&gt;0,IF(AVANZA[[#This Row],[FINAL Vs LG]]&lt;7.1,"100%",IF(AND(AVANZA[[#This Row],[FINAL Vs LG]]&gt;7.1,AVANZA[[#This Row],[FINAL Vs LG]]&lt;11.1),"50%","0%")),0)</f>
        <v>100%</v>
      </c>
      <c r="AE28" s="14">
        <f ca="1">VLOOKUP(DAY(TODAY()),BACK!F:G,2,0)</f>
        <v>14</v>
      </c>
      <c r="AF28" s="14">
        <f>BACK!$I$2</f>
        <v>24</v>
      </c>
      <c r="AG28" s="14">
        <f>IF(AVANZA[[#This Row],[Oferta_empaquetada_comisiones]]="SI",1,0)</f>
        <v>0</v>
      </c>
      <c r="AH28" s="36">
        <f>IF(AVANZA[[#This Row],[Variable]]="TERMINADA",IFERROR(VLOOKUP(AVANZA[[#This Row],[SUPERVISOR]],Tabla2[#All],4,0),0),)</f>
        <v>3.5</v>
      </c>
      <c r="AI28" s="14">
        <f>IF(AVANZA[[#This Row],[Producto]]="BA",1,0)</f>
        <v>0</v>
      </c>
      <c r="AJ28" s="14">
        <f>IF(AVANZA[[#This Row],[Producto]]="DUO",1,0)</f>
        <v>0</v>
      </c>
      <c r="AK28" s="14">
        <f>IF(AVANZA[[#This Row],[Producto]]="TRIO",1,0)</f>
        <v>1</v>
      </c>
      <c r="AL28" t="s">
        <v>292</v>
      </c>
      <c r="AM28">
        <v>-1</v>
      </c>
      <c r="AN28">
        <v>-1</v>
      </c>
      <c r="AO28" t="s">
        <v>14549</v>
      </c>
      <c r="AP28" s="1">
        <v>46143.413275462961</v>
      </c>
      <c r="AQ28">
        <v>-1</v>
      </c>
      <c r="AR28" t="s">
        <v>14550</v>
      </c>
      <c r="AS28">
        <v>-1</v>
      </c>
      <c r="AT28">
        <v>-1</v>
      </c>
      <c r="AU28">
        <v>-1</v>
      </c>
      <c r="AV28">
        <v>-1</v>
      </c>
      <c r="AW28">
        <v>-1</v>
      </c>
      <c r="AX28" t="s">
        <v>224</v>
      </c>
      <c r="AY28">
        <v>-1</v>
      </c>
      <c r="AZ28">
        <v>2026</v>
      </c>
      <c r="BA28">
        <v>5</v>
      </c>
      <c r="BB28">
        <v>2</v>
      </c>
      <c r="BC28">
        <v>-1</v>
      </c>
      <c r="BD28" t="s">
        <v>225</v>
      </c>
      <c r="BE28">
        <v>-1</v>
      </c>
      <c r="BF28">
        <v>20001620895857</v>
      </c>
      <c r="BG28" t="s">
        <v>438</v>
      </c>
      <c r="BH28" t="s">
        <v>439</v>
      </c>
      <c r="BI28" t="s">
        <v>14551</v>
      </c>
      <c r="BJ28">
        <v>-1</v>
      </c>
      <c r="BK28">
        <v>-1</v>
      </c>
      <c r="BL28">
        <v>-1</v>
      </c>
      <c r="BM28" t="s">
        <v>229</v>
      </c>
      <c r="BN28" t="s">
        <v>230</v>
      </c>
      <c r="BO28" t="s">
        <v>14552</v>
      </c>
      <c r="BP28" t="s">
        <v>232</v>
      </c>
      <c r="BQ28">
        <v>2026</v>
      </c>
      <c r="BR28">
        <v>5</v>
      </c>
      <c r="BS28">
        <v>1</v>
      </c>
      <c r="BT28" s="1">
        <v>46144.523865740739</v>
      </c>
      <c r="BU28" t="s">
        <v>233</v>
      </c>
      <c r="BV28" s="2">
        <v>46144</v>
      </c>
      <c r="BW28" t="s">
        <v>234</v>
      </c>
      <c r="BX28" s="2">
        <v>46143</v>
      </c>
      <c r="BY28" s="2">
        <v>46144</v>
      </c>
      <c r="BZ28" t="s">
        <v>235</v>
      </c>
      <c r="CA28" t="s">
        <v>297</v>
      </c>
      <c r="CB28" t="s">
        <v>297</v>
      </c>
      <c r="CC28" t="s">
        <v>14553</v>
      </c>
      <c r="CD28" t="s">
        <v>3344</v>
      </c>
      <c r="CE28">
        <v>-1</v>
      </c>
      <c r="CF28" t="s">
        <v>300</v>
      </c>
      <c r="CG28" t="s">
        <v>301</v>
      </c>
      <c r="CH28" t="s">
        <v>242</v>
      </c>
      <c r="CI28">
        <v>22999736</v>
      </c>
      <c r="CJ28" t="s">
        <v>303</v>
      </c>
      <c r="CK28" t="s">
        <v>245</v>
      </c>
      <c r="CL28" t="s">
        <v>246</v>
      </c>
      <c r="CM28" t="s">
        <v>247</v>
      </c>
      <c r="CN28" t="s">
        <v>248</v>
      </c>
      <c r="CT28" t="s">
        <v>386</v>
      </c>
      <c r="CU28" t="s">
        <v>387</v>
      </c>
      <c r="CW28" t="s">
        <v>446</v>
      </c>
      <c r="CX28" t="s">
        <v>447</v>
      </c>
      <c r="DA28" t="s">
        <v>250</v>
      </c>
      <c r="DB28">
        <v>-1</v>
      </c>
      <c r="DF28" t="s">
        <v>251</v>
      </c>
      <c r="DJ28" t="s">
        <v>252</v>
      </c>
      <c r="DK28" t="s">
        <v>253</v>
      </c>
      <c r="DL28" t="s">
        <v>253</v>
      </c>
      <c r="DN28" t="s">
        <v>390</v>
      </c>
      <c r="DR28" t="s">
        <v>305</v>
      </c>
      <c r="DS28" t="s">
        <v>303</v>
      </c>
      <c r="DT28" t="s">
        <v>302</v>
      </c>
      <c r="DV28">
        <v>1</v>
      </c>
      <c r="DW28" t="s">
        <v>283</v>
      </c>
      <c r="ED28" s="2">
        <v>46144</v>
      </c>
      <c r="EE28" t="s">
        <v>361</v>
      </c>
      <c r="EF28">
        <v>16</v>
      </c>
      <c r="EP28" t="s">
        <v>258</v>
      </c>
      <c r="ES28" t="s">
        <v>14189</v>
      </c>
      <c r="FA28" t="s">
        <v>245</v>
      </c>
      <c r="FB28" t="s">
        <v>308</v>
      </c>
      <c r="FD28" t="s">
        <v>308</v>
      </c>
      <c r="FE28" t="s">
        <v>309</v>
      </c>
      <c r="FF28" t="s">
        <v>309</v>
      </c>
      <c r="FK28" t="s">
        <v>263</v>
      </c>
      <c r="FL28" t="s">
        <v>14554</v>
      </c>
      <c r="FN28" t="s">
        <v>248</v>
      </c>
      <c r="FO28" t="s">
        <v>265</v>
      </c>
      <c r="FR28">
        <v>113904</v>
      </c>
      <c r="GB28" t="s">
        <v>266</v>
      </c>
      <c r="GC28" t="s">
        <v>387</v>
      </c>
      <c r="GD28">
        <v>25188</v>
      </c>
      <c r="GF28">
        <v>2353</v>
      </c>
      <c r="GG28">
        <v>25422</v>
      </c>
      <c r="GI28">
        <v>87224</v>
      </c>
      <c r="GJ28">
        <v>25427</v>
      </c>
      <c r="GL28">
        <v>24327</v>
      </c>
      <c r="GM28">
        <v>135545</v>
      </c>
      <c r="GS28" t="s">
        <v>267</v>
      </c>
      <c r="GT28" s="2">
        <v>45321</v>
      </c>
      <c r="GU28" t="s">
        <v>268</v>
      </c>
      <c r="GV28" t="s">
        <v>311</v>
      </c>
      <c r="GW28" t="s">
        <v>270</v>
      </c>
      <c r="GX28" t="s">
        <v>271</v>
      </c>
      <c r="GY28" t="s">
        <v>272</v>
      </c>
      <c r="GZ28" t="s">
        <v>273</v>
      </c>
      <c r="HA28" t="s">
        <v>274</v>
      </c>
      <c r="HB28" t="s">
        <v>535</v>
      </c>
      <c r="HC28" t="s">
        <v>535</v>
      </c>
      <c r="HD28" t="s">
        <v>368</v>
      </c>
      <c r="HE28" t="s">
        <v>230</v>
      </c>
      <c r="HF28" t="s">
        <v>14555</v>
      </c>
      <c r="HG28" t="s">
        <v>277</v>
      </c>
      <c r="HR28" t="s">
        <v>278</v>
      </c>
      <c r="HV28">
        <v>118900</v>
      </c>
      <c r="HW28" t="s">
        <v>279</v>
      </c>
      <c r="HX28" t="s">
        <v>280</v>
      </c>
      <c r="HY28">
        <v>131572</v>
      </c>
      <c r="HZ28">
        <v>17668</v>
      </c>
      <c r="IA28" t="s">
        <v>279</v>
      </c>
      <c r="IB28" t="s">
        <v>281</v>
      </c>
      <c r="ID28" t="s">
        <v>282</v>
      </c>
      <c r="IE28" t="s">
        <v>283</v>
      </c>
      <c r="IF28" t="s">
        <v>283</v>
      </c>
      <c r="IG28" t="s">
        <v>283</v>
      </c>
      <c r="IH28" t="s">
        <v>284</v>
      </c>
      <c r="II28" t="s">
        <v>285</v>
      </c>
      <c r="IJ28" t="s">
        <v>286</v>
      </c>
      <c r="IK28" t="s">
        <v>278</v>
      </c>
      <c r="IL28" t="s">
        <v>287</v>
      </c>
      <c r="IM28" t="s">
        <v>288</v>
      </c>
      <c r="IN28" t="s">
        <v>289</v>
      </c>
      <c r="IP28" t="s">
        <v>290</v>
      </c>
      <c r="IQ28" t="s">
        <v>284</v>
      </c>
      <c r="IS28" t="s">
        <v>291</v>
      </c>
      <c r="IY28" t="s">
        <v>281</v>
      </c>
    </row>
    <row r="29" spans="1:259" x14ac:dyDescent="0.3">
      <c r="A29" s="14">
        <f>DAY(AVANZA[[#This Row],[FechaSeguimiento]])</f>
        <v>2</v>
      </c>
      <c r="B29" s="14">
        <f>MONTH(AVANZA[[#This Row],[FechaSeguimiento]])</f>
        <v>5</v>
      </c>
      <c r="C29"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29" t="str">
        <f>LOWER(IFERROR(VLOOKUP(AVANZA[[#This Row],[ID_Peticion]],CANCELADAS[#All],2,0),""))</f>
        <v/>
      </c>
      <c r="E29" t="str">
        <f>LOWER(IFERROR(VLOOKUP(AVANZA[[#This Row],[ID_Peticion]],CANCELADAS[#All],3,0),""))</f>
        <v/>
      </c>
      <c r="F29" t="str">
        <f>LOWER(IF(AVANZA[[#This Row],[CEDULA CLIENTE]]&lt;&gt;""," CC: " &amp; COUNTIFS(AVANZA[CEDULA CLIENTE],AVANZA[[#This Row],[CEDULA CLIENTE]]),"")&amp; IF(AVANZA[[#This Row],[Direccion]]&lt;&gt;""," DIR: " &amp; COUNTIFS(AVANZA[Direccion],AVANZA[[#This Row],[Direccion]]),""))</f>
        <v xml:space="preserve"> dir: 1</v>
      </c>
      <c r="G29" t="str">
        <f>IFERROR(VLOOKUP(AVANZA[[#This Row],[Cedula_Vendedor_Atis]],PLANTA[[#All],[CEDULA]:[LINEA]],3,0),"No Cruza")</f>
        <v>Marisol Avella</v>
      </c>
      <c r="H29" t="str">
        <f>IFERROR(VLOOKUP(AVANZA[[#This Row],[Cedula_Vendedor_Atis]],PLANTA[[#All],[CEDULA]:[LINEA]],4,0),"No Cruza")</f>
        <v>Fija</v>
      </c>
      <c r="I29" t="str">
        <f>LOWER(IF(AVANZA[[#This Row],[ATRIBUIBLE]]="",AVANZA[[#This Row],[Variable]],AVANZA[[#This Row],[ATRIBUIBLE]]))</f>
        <v>terminada</v>
      </c>
      <c r="J29" s="14">
        <f>IF(AVANZA[[#This Row],[Variable]]=AVANZA[[#Headers],[TERMINADA]],1,0)</f>
        <v>1</v>
      </c>
      <c r="K29" s="14">
        <f>IF(AVANZA[[#This Row],[Variable]]=AVANZA[[#Headers],[ANULADA]],1,0)</f>
        <v>0</v>
      </c>
      <c r="L29" s="14">
        <f>IF(AVANZA[[#This Row],[Variable]]=AVANZA[[#Headers],[PENDIENTE]],1,0)</f>
        <v>0</v>
      </c>
      <c r="M29" s="14">
        <f>IF(AVANZA[[#This Row],[ESTADO AGENDA]]="AGENDADA",1,0)</f>
        <v>0</v>
      </c>
      <c r="N29" s="14">
        <f>IF(AVANZA[[#This Row],[ESTADO AGENDA]]="PENDIENTE DE AGENDAR",1,0)</f>
        <v>0</v>
      </c>
      <c r="O29" s="14">
        <f>IF(AVANZA[[#This Row],[ESTADO AGENDA]]="SUSPENDIDA",1,0)</f>
        <v>0</v>
      </c>
      <c r="P29" t="str" cm="1">
        <f t="array" ref="P29">_xlfn.XLOOKUP(AVANZA[[#This Row],[Num_Agrupacion_Pet_Atis]],Tabla1[[#All],[Numero_de_actuacion]],Tabla1[[#All],[Estado_de_la_orden]],"",0)</f>
        <v/>
      </c>
      <c r="Q29" s="2" t="str" cm="1">
        <f t="array" ref="Q29">_xlfn.XLOOKUP(AVANZA[[#This Row],[Num_Agrupacion_Pet_Atis]],Tabla1[[#All],[Numero_de_actuacion]],Tabla1[[#All],[Fecha_de_la_cita]],"",0)</f>
        <v/>
      </c>
      <c r="R29" t="str" cm="1">
        <f t="array" ref="R29">_xlfn.XLOOKUP(AVANZA[[#This Row],[Num_Agrupacion_Pet_Atis]],Tabla1[[#All],[Numero_de_actuacion]],Tabla1[[#All],[Franja_horaria_de_la_cita]],"",0)</f>
        <v/>
      </c>
      <c r="S29" s="14" t="str">
        <f>IFERROR(DAY(AVANZA[[#This Row],[FECHA AGENDA]]),"")</f>
        <v/>
      </c>
      <c r="T29" s="14" t="str">
        <f>IFERROR(MONTH(AVANZA[[#This Row],[FECHA AGENDA]]),"")</f>
        <v/>
      </c>
      <c r="U29" t="str" cm="1">
        <f t="array" ref="U29">_xlfn.XLOOKUP(AVANZA[[#This Row],[Num_Agrupacion_Pet_Atis]],Tabla1[[#All],[Numero_de_actuacion]],Tabla1[[#All],[Motivo_de_suspension]],"",0)</f>
        <v/>
      </c>
      <c r="V29" s="2" t="str" cm="1">
        <f t="array" ref="V29">_xlfn.XLOOKUP(AVANZA[[#This Row],[Num_Agrupacion_Pet_Atis]],Tabla1[[#All],[Numero_de_actuacion]],Tabla1[[#All],[No_identificacion_cliente]],"",0)</f>
        <v/>
      </c>
      <c r="W29" s="2" t="str" cm="1">
        <f t="array" ref="W29">_xlfn.XLOOKUP(AVANZA[[#This Row],[Num_Agrupacion_Pet_Atis]],Tabla1[[#All],[Numero_de_actuacion]],Tabla1[[#All],[Movil_de_contacto]],"",0)</f>
        <v/>
      </c>
      <c r="X29" s="14">
        <f>IF(OR(AVANZA[[#This Row],[ESTADO LEG]]="Legalizada grabacion",AVANZA[[#This Row],[ESTADO LEG]]="Legalizada aut"),1,0)</f>
        <v>1</v>
      </c>
      <c r="Y29" s="14">
        <f>IF(OR(AVANZA[[#This Row],[ESTADO LEG]]="pdte legalizar",AVANZA[[#This Row],[ESTADO LEG]]="No cruza"),1,0)</f>
        <v>0</v>
      </c>
      <c r="Z29" t="str" cm="1">
        <f t="array" ref="Z29">IF(AVANZA[[#This Row],[Variable]]="Terminada",LOWER(_xlfn.XLOOKUP(AVANZA[[#This Row],[ID_Peticion]],Tabla6[[#All],[NUM_PETICION]],Tabla6[[#All],[ESTADO_LEG]],"NO CRUZA",0)),AVANZA[[#This Row],[Variable]])</f>
        <v>legalizada grabacion</v>
      </c>
      <c r="AA29" cm="1">
        <f t="array" ref="AA29">_xlfn.XLOOKUP(AVANZA[[#This Row],[ID_Peticion]],Tabla6[[#All],[NUM_PETICION]],Tabla6[[#All],[DIF_DIAS]],"",0)</f>
        <v>4</v>
      </c>
      <c r="AB29" s="2" cm="1">
        <f t="array" ref="AB29">IFERROR(_xlfn.XLOOKUP(AVANZA[[#This Row],[ID_Peticion]],Tabla6[[#All],[NUM_PETICION]],Tabla6[[#All],[FEC_LEGAL]],"",0),"")</f>
        <v>46148</v>
      </c>
      <c r="AC29" s="14">
        <f ca="1">IF(AVANZA[[#This Row],[FECHA LEG]]&lt;&gt;0,IFERROR(AVANZA[[#This Row],[FECHA LEG]]-AVANZA[[#This Row],[FechaIniEstadoSubPetAtis]],0),TODAY()-AVANZA[[#This Row],[FechaIniEstadoSubPetAtis]])</f>
        <v>4</v>
      </c>
      <c r="AD29" s="35" t="str">
        <f ca="1">IF(AVANZA[[#This Row],[FINAL Vs LG]]&lt;&gt;0,IF(AVANZA[[#This Row],[FINAL Vs LG]]&lt;7.1,"100%",IF(AND(AVANZA[[#This Row],[FINAL Vs LG]]&gt;7.1,AVANZA[[#This Row],[FINAL Vs LG]]&lt;11.1),"50%","0%")),0)</f>
        <v>100%</v>
      </c>
      <c r="AE29" s="14">
        <f ca="1">VLOOKUP(DAY(TODAY()),BACK!F:G,2,0)</f>
        <v>14</v>
      </c>
      <c r="AF29" s="14">
        <f>BACK!$I$2</f>
        <v>24</v>
      </c>
      <c r="AG29" s="14">
        <f>IF(AVANZA[[#This Row],[Oferta_empaquetada_comisiones]]="SI",1,0)</f>
        <v>0</v>
      </c>
      <c r="AH29" s="36">
        <f>IF(AVANZA[[#This Row],[Variable]]="TERMINADA",IFERROR(VLOOKUP(AVANZA[[#This Row],[SUPERVISOR]],Tabla2[#All],4,0),0),)</f>
        <v>3.5</v>
      </c>
      <c r="AI29" s="14">
        <f>IF(AVANZA[[#This Row],[Producto]]="BA",1,0)</f>
        <v>1</v>
      </c>
      <c r="AJ29" s="14">
        <f>IF(AVANZA[[#This Row],[Producto]]="DUO",1,0)</f>
        <v>0</v>
      </c>
      <c r="AK29" s="14">
        <f>IF(AVANZA[[#This Row],[Producto]]="TRIO",1,0)</f>
        <v>0</v>
      </c>
      <c r="AL29" t="s">
        <v>667</v>
      </c>
      <c r="AM29">
        <v>-1</v>
      </c>
      <c r="AN29">
        <v>-1</v>
      </c>
      <c r="AO29" t="s">
        <v>14556</v>
      </c>
      <c r="AP29" s="1">
        <v>46142.408495370371</v>
      </c>
      <c r="AQ29">
        <v>-1</v>
      </c>
      <c r="AR29" t="s">
        <v>14557</v>
      </c>
      <c r="AS29">
        <v>-1</v>
      </c>
      <c r="AT29">
        <v>-1</v>
      </c>
      <c r="AU29">
        <v>-1</v>
      </c>
      <c r="AV29">
        <v>-1</v>
      </c>
      <c r="AW29">
        <v>-1</v>
      </c>
      <c r="AX29" t="s">
        <v>224</v>
      </c>
      <c r="AY29">
        <v>-1</v>
      </c>
      <c r="AZ29">
        <v>2026</v>
      </c>
      <c r="BA29">
        <v>5</v>
      </c>
      <c r="BB29">
        <v>2</v>
      </c>
      <c r="BC29">
        <v>-1</v>
      </c>
      <c r="BD29" t="s">
        <v>225</v>
      </c>
      <c r="BE29">
        <v>-1</v>
      </c>
      <c r="BF29">
        <v>20001620506740</v>
      </c>
      <c r="BG29" t="s">
        <v>319</v>
      </c>
      <c r="BH29" t="s">
        <v>320</v>
      </c>
      <c r="BI29" t="s">
        <v>14558</v>
      </c>
      <c r="BJ29">
        <v>-1</v>
      </c>
      <c r="BK29">
        <v>-1</v>
      </c>
      <c r="BL29">
        <v>-1</v>
      </c>
      <c r="BM29" t="s">
        <v>229</v>
      </c>
      <c r="BN29" t="s">
        <v>230</v>
      </c>
      <c r="BO29" t="s">
        <v>14559</v>
      </c>
      <c r="BP29" t="s">
        <v>380</v>
      </c>
      <c r="BQ29">
        <v>2026</v>
      </c>
      <c r="BR29">
        <v>4</v>
      </c>
      <c r="BS29">
        <v>30</v>
      </c>
      <c r="BT29" s="1">
        <v>46144.712060185186</v>
      </c>
      <c r="BU29" t="s">
        <v>233</v>
      </c>
      <c r="BV29" s="2">
        <v>46144</v>
      </c>
      <c r="BW29" t="s">
        <v>234</v>
      </c>
      <c r="BX29" s="2">
        <v>46142</v>
      </c>
      <c r="BY29" s="2">
        <v>46144</v>
      </c>
      <c r="BZ29" t="s">
        <v>235</v>
      </c>
      <c r="CA29" t="s">
        <v>297</v>
      </c>
      <c r="CB29" t="s">
        <v>297</v>
      </c>
      <c r="CC29" t="s">
        <v>14560</v>
      </c>
      <c r="CD29" t="s">
        <v>3439</v>
      </c>
      <c r="CE29">
        <v>-1</v>
      </c>
      <c r="CF29" t="s">
        <v>300</v>
      </c>
      <c r="CG29" t="s">
        <v>301</v>
      </c>
      <c r="CH29" t="s">
        <v>242</v>
      </c>
      <c r="CI29">
        <v>1098100287</v>
      </c>
      <c r="CJ29" t="s">
        <v>675</v>
      </c>
      <c r="CK29" t="s">
        <v>245</v>
      </c>
      <c r="CL29" t="s">
        <v>246</v>
      </c>
      <c r="CM29" t="s">
        <v>247</v>
      </c>
      <c r="CN29" t="s">
        <v>359</v>
      </c>
      <c r="CT29" t="s">
        <v>386</v>
      </c>
      <c r="CU29" t="s">
        <v>225</v>
      </c>
      <c r="CW29" t="s">
        <v>319</v>
      </c>
      <c r="CX29" t="s">
        <v>320</v>
      </c>
      <c r="DA29" t="s">
        <v>250</v>
      </c>
      <c r="DB29">
        <v>-1</v>
      </c>
      <c r="DF29" t="s">
        <v>251</v>
      </c>
      <c r="DJ29" t="s">
        <v>252</v>
      </c>
      <c r="DK29" t="s">
        <v>253</v>
      </c>
      <c r="DL29" t="s">
        <v>254</v>
      </c>
      <c r="DN29" t="s">
        <v>255</v>
      </c>
      <c r="DR29" t="s">
        <v>676</v>
      </c>
      <c r="DS29" t="s">
        <v>675</v>
      </c>
      <c r="DT29" t="s">
        <v>674</v>
      </c>
      <c r="DV29">
        <v>1</v>
      </c>
      <c r="DW29" t="s">
        <v>283</v>
      </c>
      <c r="ED29" s="2">
        <v>46144</v>
      </c>
      <c r="EE29" t="s">
        <v>306</v>
      </c>
      <c r="EF29">
        <v>9</v>
      </c>
      <c r="EP29" t="s">
        <v>258</v>
      </c>
      <c r="ES29" t="s">
        <v>14224</v>
      </c>
      <c r="EZ29" t="s">
        <v>1650</v>
      </c>
      <c r="FA29" t="s">
        <v>245</v>
      </c>
      <c r="FB29" t="s">
        <v>308</v>
      </c>
      <c r="FD29" t="s">
        <v>308</v>
      </c>
      <c r="FE29" t="s">
        <v>309</v>
      </c>
      <c r="FF29" t="s">
        <v>309</v>
      </c>
      <c r="FK29" t="s">
        <v>263</v>
      </c>
      <c r="FL29" t="s">
        <v>14561</v>
      </c>
      <c r="FN29" t="s">
        <v>359</v>
      </c>
      <c r="FO29" t="s">
        <v>366</v>
      </c>
      <c r="FR29">
        <v>94990</v>
      </c>
      <c r="GB29" t="s">
        <v>266</v>
      </c>
      <c r="GC29" t="s">
        <v>225</v>
      </c>
      <c r="GD29">
        <v>0</v>
      </c>
      <c r="GF29">
        <v>0</v>
      </c>
      <c r="GG29">
        <v>25423</v>
      </c>
      <c r="GI29">
        <v>94990</v>
      </c>
      <c r="GJ29">
        <v>0</v>
      </c>
      <c r="GL29">
        <v>0</v>
      </c>
      <c r="GM29">
        <v>113038</v>
      </c>
      <c r="GS29" t="s">
        <v>267</v>
      </c>
      <c r="GT29" s="2">
        <v>44196</v>
      </c>
      <c r="GU29" t="s">
        <v>268</v>
      </c>
      <c r="GV29" t="s">
        <v>335</v>
      </c>
      <c r="GW29" t="s">
        <v>394</v>
      </c>
      <c r="GZ29" t="s">
        <v>395</v>
      </c>
      <c r="HA29" t="s">
        <v>336</v>
      </c>
      <c r="HC29" t="s">
        <v>337</v>
      </c>
      <c r="HE29" t="s">
        <v>230</v>
      </c>
      <c r="HF29" t="s">
        <v>14227</v>
      </c>
      <c r="HR29" t="s">
        <v>278</v>
      </c>
      <c r="HV29">
        <v>94990</v>
      </c>
      <c r="HW29" t="s">
        <v>281</v>
      </c>
      <c r="HY29">
        <v>0</v>
      </c>
      <c r="HZ29">
        <v>0</v>
      </c>
      <c r="IA29" t="s">
        <v>281</v>
      </c>
      <c r="IB29" t="s">
        <v>281</v>
      </c>
      <c r="IE29" t="s">
        <v>283</v>
      </c>
      <c r="IF29" t="s">
        <v>283</v>
      </c>
      <c r="IG29" t="s">
        <v>283</v>
      </c>
      <c r="IH29" t="s">
        <v>284</v>
      </c>
      <c r="II29" t="s">
        <v>285</v>
      </c>
      <c r="IJ29" t="s">
        <v>286</v>
      </c>
      <c r="IK29" t="s">
        <v>278</v>
      </c>
      <c r="IL29" t="s">
        <v>371</v>
      </c>
      <c r="IM29" t="s">
        <v>288</v>
      </c>
      <c r="IN29" t="s">
        <v>289</v>
      </c>
      <c r="IP29" t="s">
        <v>290</v>
      </c>
      <c r="IQ29" t="s">
        <v>284</v>
      </c>
      <c r="IS29" t="s">
        <v>291</v>
      </c>
      <c r="IT29" t="s">
        <v>561</v>
      </c>
      <c r="IY29" t="s">
        <v>281</v>
      </c>
    </row>
    <row r="30" spans="1:259" x14ac:dyDescent="0.3">
      <c r="A30" s="14">
        <f>DAY(AVANZA[[#This Row],[FechaSeguimiento]])</f>
        <v>2</v>
      </c>
      <c r="B30" s="14">
        <f>MONTH(AVANZA[[#This Row],[FechaSeguimiento]])</f>
        <v>5</v>
      </c>
      <c r="C30"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30" t="str">
        <f>LOWER(IFERROR(VLOOKUP(AVANZA[[#This Row],[ID_Peticion]],CANCELADAS[#All],2,0),""))</f>
        <v/>
      </c>
      <c r="E30" t="str">
        <f>LOWER(IFERROR(VLOOKUP(AVANZA[[#This Row],[ID_Peticion]],CANCELADAS[#All],3,0),""))</f>
        <v/>
      </c>
      <c r="F30" t="str">
        <f>LOWER(IF(AVANZA[[#This Row],[CEDULA CLIENTE]]&lt;&gt;""," CC: " &amp; COUNTIFS(AVANZA[CEDULA CLIENTE],AVANZA[[#This Row],[CEDULA CLIENTE]]),"")&amp; IF(AVANZA[[#This Row],[Direccion]]&lt;&gt;""," DIR: " &amp; COUNTIFS(AVANZA[Direccion],AVANZA[[#This Row],[Direccion]]),""))</f>
        <v xml:space="preserve"> dir: 1</v>
      </c>
      <c r="G30" t="str">
        <f>IFERROR(VLOOKUP(AVANZA[[#This Row],[Cedula_Vendedor_Atis]],PLANTA[[#All],[CEDULA]:[LINEA]],3,0),"No Cruza")</f>
        <v>Marisol Avella</v>
      </c>
      <c r="H30" t="str">
        <f>IFERROR(VLOOKUP(AVANZA[[#This Row],[Cedula_Vendedor_Atis]],PLANTA[[#All],[CEDULA]:[LINEA]],4,0),"No Cruza")</f>
        <v>Fija</v>
      </c>
      <c r="I30" t="str">
        <f>LOWER(IF(AVANZA[[#This Row],[ATRIBUIBLE]]="",AVANZA[[#This Row],[Variable]],AVANZA[[#This Row],[ATRIBUIBLE]]))</f>
        <v>terminada</v>
      </c>
      <c r="J30" s="14">
        <f>IF(AVANZA[[#This Row],[Variable]]=AVANZA[[#Headers],[TERMINADA]],1,0)</f>
        <v>1</v>
      </c>
      <c r="K30" s="14">
        <f>IF(AVANZA[[#This Row],[Variable]]=AVANZA[[#Headers],[ANULADA]],1,0)</f>
        <v>0</v>
      </c>
      <c r="L30" s="14">
        <f>IF(AVANZA[[#This Row],[Variable]]=AVANZA[[#Headers],[PENDIENTE]],1,0)</f>
        <v>0</v>
      </c>
      <c r="M30" s="14">
        <f>IF(AVANZA[[#This Row],[ESTADO AGENDA]]="AGENDADA",1,0)</f>
        <v>0</v>
      </c>
      <c r="N30" s="14">
        <f>IF(AVANZA[[#This Row],[ESTADO AGENDA]]="PENDIENTE DE AGENDAR",1,0)</f>
        <v>0</v>
      </c>
      <c r="O30" s="14">
        <f>IF(AVANZA[[#This Row],[ESTADO AGENDA]]="SUSPENDIDA",1,0)</f>
        <v>0</v>
      </c>
      <c r="P30" t="str" cm="1">
        <f t="array" ref="P30">_xlfn.XLOOKUP(AVANZA[[#This Row],[Num_Agrupacion_Pet_Atis]],Tabla1[[#All],[Numero_de_actuacion]],Tabla1[[#All],[Estado_de_la_orden]],"",0)</f>
        <v/>
      </c>
      <c r="Q30" s="2" t="str" cm="1">
        <f t="array" ref="Q30">_xlfn.XLOOKUP(AVANZA[[#This Row],[Num_Agrupacion_Pet_Atis]],Tabla1[[#All],[Numero_de_actuacion]],Tabla1[[#All],[Fecha_de_la_cita]],"",0)</f>
        <v/>
      </c>
      <c r="R30" t="str" cm="1">
        <f t="array" ref="R30">_xlfn.XLOOKUP(AVANZA[[#This Row],[Num_Agrupacion_Pet_Atis]],Tabla1[[#All],[Numero_de_actuacion]],Tabla1[[#All],[Franja_horaria_de_la_cita]],"",0)</f>
        <v/>
      </c>
      <c r="S30" s="14" t="str">
        <f>IFERROR(DAY(AVANZA[[#This Row],[FECHA AGENDA]]),"")</f>
        <v/>
      </c>
      <c r="T30" s="14" t="str">
        <f>IFERROR(MONTH(AVANZA[[#This Row],[FECHA AGENDA]]),"")</f>
        <v/>
      </c>
      <c r="U30" t="str" cm="1">
        <f t="array" ref="U30">_xlfn.XLOOKUP(AVANZA[[#This Row],[Num_Agrupacion_Pet_Atis]],Tabla1[[#All],[Numero_de_actuacion]],Tabla1[[#All],[Motivo_de_suspension]],"",0)</f>
        <v/>
      </c>
      <c r="V30" s="2" t="str" cm="1">
        <f t="array" ref="V30">_xlfn.XLOOKUP(AVANZA[[#This Row],[Num_Agrupacion_Pet_Atis]],Tabla1[[#All],[Numero_de_actuacion]],Tabla1[[#All],[No_identificacion_cliente]],"",0)</f>
        <v/>
      </c>
      <c r="W30" s="2" t="str" cm="1">
        <f t="array" ref="W30">_xlfn.XLOOKUP(AVANZA[[#This Row],[Num_Agrupacion_Pet_Atis]],Tabla1[[#All],[Numero_de_actuacion]],Tabla1[[#All],[Movil_de_contacto]],"",0)</f>
        <v/>
      </c>
      <c r="X30" s="14">
        <f>IF(OR(AVANZA[[#This Row],[ESTADO LEG]]="Legalizada grabacion",AVANZA[[#This Row],[ESTADO LEG]]="Legalizada aut"),1,0)</f>
        <v>1</v>
      </c>
      <c r="Y30" s="14">
        <f>IF(OR(AVANZA[[#This Row],[ESTADO LEG]]="pdte legalizar",AVANZA[[#This Row],[ESTADO LEG]]="No cruza"),1,0)</f>
        <v>0</v>
      </c>
      <c r="Z30" t="str" cm="1">
        <f t="array" ref="Z30">IF(AVANZA[[#This Row],[Variable]]="Terminada",LOWER(_xlfn.XLOOKUP(AVANZA[[#This Row],[ID_Peticion]],Tabla6[[#All],[NUM_PETICION]],Tabla6[[#All],[ESTADO_LEG]],"NO CRUZA",0)),AVANZA[[#This Row],[Variable]])</f>
        <v>legalizada grabacion</v>
      </c>
      <c r="AA30" cm="1">
        <f t="array" ref="AA30">_xlfn.XLOOKUP(AVANZA[[#This Row],[ID_Peticion]],Tabla6[[#All],[NUM_PETICION]],Tabla6[[#All],[DIF_DIAS]],"",0)</f>
        <v>4</v>
      </c>
      <c r="AB30" s="2" cm="1">
        <f t="array" ref="AB30">IFERROR(_xlfn.XLOOKUP(AVANZA[[#This Row],[ID_Peticion]],Tabla6[[#All],[NUM_PETICION]],Tabla6[[#All],[FEC_LEGAL]],"",0),"")</f>
        <v>46148</v>
      </c>
      <c r="AC30" s="14">
        <f ca="1">IF(AVANZA[[#This Row],[FECHA LEG]]&lt;&gt;0,IFERROR(AVANZA[[#This Row],[FECHA LEG]]-AVANZA[[#This Row],[FechaIniEstadoSubPetAtis]],0),TODAY()-AVANZA[[#This Row],[FechaIniEstadoSubPetAtis]])</f>
        <v>4</v>
      </c>
      <c r="AD30" s="35" t="str">
        <f ca="1">IF(AVANZA[[#This Row],[FINAL Vs LG]]&lt;&gt;0,IF(AVANZA[[#This Row],[FINAL Vs LG]]&lt;7.1,"100%",IF(AND(AVANZA[[#This Row],[FINAL Vs LG]]&gt;7.1,AVANZA[[#This Row],[FINAL Vs LG]]&lt;11.1),"50%","0%")),0)</f>
        <v>100%</v>
      </c>
      <c r="AE30" s="14">
        <f ca="1">VLOOKUP(DAY(TODAY()),BACK!F:G,2,0)</f>
        <v>14</v>
      </c>
      <c r="AF30" s="14">
        <f>BACK!$I$2</f>
        <v>24</v>
      </c>
      <c r="AG30" s="14">
        <f>IF(AVANZA[[#This Row],[Oferta_empaquetada_comisiones]]="SI",1,0)</f>
        <v>0</v>
      </c>
      <c r="AH30" s="36">
        <f>IF(AVANZA[[#This Row],[Variable]]="TERMINADA",IFERROR(VLOOKUP(AVANZA[[#This Row],[SUPERVISOR]],Tabla2[#All],4,0),0),)</f>
        <v>3.5</v>
      </c>
      <c r="AI30" s="14">
        <f>IF(AVANZA[[#This Row],[Producto]]="BA",1,0)</f>
        <v>0</v>
      </c>
      <c r="AJ30" s="14">
        <f>IF(AVANZA[[#This Row],[Producto]]="DUO",1,0)</f>
        <v>0</v>
      </c>
      <c r="AK30" s="14">
        <f>IF(AVANZA[[#This Row],[Producto]]="TRIO",1,0)</f>
        <v>1</v>
      </c>
      <c r="AL30" t="s">
        <v>456</v>
      </c>
      <c r="AM30">
        <v>-1</v>
      </c>
      <c r="AN30">
        <v>-1</v>
      </c>
      <c r="AO30" t="s">
        <v>14562</v>
      </c>
      <c r="AP30" s="1">
        <v>46142.484398148146</v>
      </c>
      <c r="AQ30">
        <v>-1</v>
      </c>
      <c r="AR30" t="s">
        <v>14563</v>
      </c>
      <c r="AS30">
        <v>-1</v>
      </c>
      <c r="AT30">
        <v>-1</v>
      </c>
      <c r="AU30">
        <v>-1</v>
      </c>
      <c r="AV30">
        <v>-1</v>
      </c>
      <c r="AW30">
        <v>-1</v>
      </c>
      <c r="AX30" t="s">
        <v>224</v>
      </c>
      <c r="AY30">
        <v>-1</v>
      </c>
      <c r="AZ30">
        <v>2026</v>
      </c>
      <c r="BA30">
        <v>5</v>
      </c>
      <c r="BB30">
        <v>2</v>
      </c>
      <c r="BC30">
        <v>-1</v>
      </c>
      <c r="BD30" t="s">
        <v>225</v>
      </c>
      <c r="BE30">
        <v>-1</v>
      </c>
      <c r="BF30">
        <v>20001620597806</v>
      </c>
      <c r="BG30" t="s">
        <v>438</v>
      </c>
      <c r="BH30" t="s">
        <v>439</v>
      </c>
      <c r="BI30" t="s">
        <v>14564</v>
      </c>
      <c r="BJ30">
        <v>-1</v>
      </c>
      <c r="BK30">
        <v>-1</v>
      </c>
      <c r="BL30">
        <v>-1</v>
      </c>
      <c r="BM30" t="s">
        <v>229</v>
      </c>
      <c r="BN30" t="s">
        <v>230</v>
      </c>
      <c r="BO30" t="s">
        <v>14565</v>
      </c>
      <c r="BP30" t="s">
        <v>380</v>
      </c>
      <c r="BQ30">
        <v>2026</v>
      </c>
      <c r="BR30">
        <v>4</v>
      </c>
      <c r="BS30">
        <v>30</v>
      </c>
      <c r="BT30" s="1">
        <v>46144.709826388891</v>
      </c>
      <c r="BU30" t="s">
        <v>233</v>
      </c>
      <c r="BV30" s="2">
        <v>46144</v>
      </c>
      <c r="BW30" t="s">
        <v>234</v>
      </c>
      <c r="BX30" s="2">
        <v>46142</v>
      </c>
      <c r="BY30" s="2">
        <v>46144</v>
      </c>
      <c r="BZ30" t="s">
        <v>235</v>
      </c>
      <c r="CA30" t="s">
        <v>3678</v>
      </c>
      <c r="CB30" t="s">
        <v>5301</v>
      </c>
      <c r="CC30" t="s">
        <v>14566</v>
      </c>
      <c r="CD30" t="s">
        <v>2975</v>
      </c>
      <c r="CE30">
        <v>-1</v>
      </c>
      <c r="CF30" t="s">
        <v>3675</v>
      </c>
      <c r="CG30" t="s">
        <v>718</v>
      </c>
      <c r="CH30" t="s">
        <v>491</v>
      </c>
      <c r="CI30">
        <v>1018514067</v>
      </c>
      <c r="CJ30" t="s">
        <v>464</v>
      </c>
      <c r="CK30" t="s">
        <v>245</v>
      </c>
      <c r="CL30" t="s">
        <v>409</v>
      </c>
      <c r="CM30" t="s">
        <v>247</v>
      </c>
      <c r="CN30" t="s">
        <v>410</v>
      </c>
      <c r="CT30" t="s">
        <v>386</v>
      </c>
      <c r="CU30" t="s">
        <v>387</v>
      </c>
      <c r="CW30" t="s">
        <v>446</v>
      </c>
      <c r="CX30" t="s">
        <v>447</v>
      </c>
      <c r="DA30" t="s">
        <v>250</v>
      </c>
      <c r="DB30">
        <v>-1</v>
      </c>
      <c r="DF30" t="s">
        <v>251</v>
      </c>
      <c r="DJ30" t="s">
        <v>252</v>
      </c>
      <c r="DK30" t="s">
        <v>253</v>
      </c>
      <c r="DL30" t="s">
        <v>253</v>
      </c>
      <c r="DN30" t="s">
        <v>390</v>
      </c>
      <c r="DR30" t="s">
        <v>465</v>
      </c>
      <c r="DS30" t="s">
        <v>464</v>
      </c>
      <c r="DT30" t="s">
        <v>463</v>
      </c>
      <c r="DV30">
        <v>1</v>
      </c>
      <c r="DW30" t="s">
        <v>623</v>
      </c>
      <c r="ED30" s="2">
        <v>46144</v>
      </c>
      <c r="EF30">
        <v>9</v>
      </c>
      <c r="EP30" t="s">
        <v>258</v>
      </c>
      <c r="ES30" t="s">
        <v>2975</v>
      </c>
      <c r="FA30" t="s">
        <v>245</v>
      </c>
      <c r="FB30" t="s">
        <v>14144</v>
      </c>
      <c r="FD30" t="s">
        <v>14144</v>
      </c>
      <c r="FE30" t="s">
        <v>5300</v>
      </c>
      <c r="FF30" t="s">
        <v>14145</v>
      </c>
      <c r="FK30" t="s">
        <v>263</v>
      </c>
      <c r="FL30" t="s">
        <v>14567</v>
      </c>
      <c r="FN30" t="s">
        <v>410</v>
      </c>
      <c r="FO30" t="s">
        <v>414</v>
      </c>
      <c r="FR30">
        <v>113904</v>
      </c>
      <c r="GB30" t="s">
        <v>266</v>
      </c>
      <c r="GC30" t="s">
        <v>387</v>
      </c>
      <c r="GD30">
        <v>25188</v>
      </c>
      <c r="GF30">
        <v>2353</v>
      </c>
      <c r="GG30">
        <v>25422</v>
      </c>
      <c r="GI30">
        <v>87224</v>
      </c>
      <c r="GJ30">
        <v>25427</v>
      </c>
      <c r="GL30">
        <v>24327</v>
      </c>
      <c r="GM30">
        <v>135545</v>
      </c>
      <c r="GS30" t="s">
        <v>267</v>
      </c>
      <c r="GT30" s="2">
        <v>45350</v>
      </c>
      <c r="GU30" t="s">
        <v>268</v>
      </c>
      <c r="GV30" t="s">
        <v>269</v>
      </c>
      <c r="GW30" t="s">
        <v>394</v>
      </c>
      <c r="GZ30" t="s">
        <v>395</v>
      </c>
      <c r="HA30" t="s">
        <v>274</v>
      </c>
      <c r="HB30" t="s">
        <v>14146</v>
      </c>
      <c r="HC30" t="s">
        <v>3676</v>
      </c>
      <c r="HD30" t="s">
        <v>623</v>
      </c>
      <c r="HE30" t="s">
        <v>230</v>
      </c>
      <c r="HF30" t="s">
        <v>14568</v>
      </c>
      <c r="HR30" t="s">
        <v>278</v>
      </c>
      <c r="HV30">
        <v>118900</v>
      </c>
      <c r="HW30" t="s">
        <v>279</v>
      </c>
      <c r="HX30" t="s">
        <v>570</v>
      </c>
      <c r="HY30">
        <v>113921.66800000001</v>
      </c>
      <c r="HZ30">
        <v>17.667999999999999</v>
      </c>
      <c r="IA30" t="s">
        <v>281</v>
      </c>
      <c r="IB30" t="s">
        <v>281</v>
      </c>
      <c r="IE30" t="s">
        <v>283</v>
      </c>
      <c r="IF30" t="s">
        <v>283</v>
      </c>
      <c r="IG30" t="s">
        <v>283</v>
      </c>
      <c r="IH30" t="s">
        <v>284</v>
      </c>
      <c r="II30" t="s">
        <v>285</v>
      </c>
      <c r="IJ30" t="s">
        <v>286</v>
      </c>
      <c r="IK30" t="s">
        <v>278</v>
      </c>
      <c r="IL30" t="s">
        <v>287</v>
      </c>
      <c r="IM30" t="s">
        <v>288</v>
      </c>
      <c r="IN30" t="s">
        <v>289</v>
      </c>
      <c r="IP30" t="s">
        <v>290</v>
      </c>
      <c r="IQ30" t="s">
        <v>284</v>
      </c>
      <c r="IS30" t="s">
        <v>291</v>
      </c>
      <c r="IT30" t="s">
        <v>287</v>
      </c>
      <c r="IY30" t="s">
        <v>281</v>
      </c>
    </row>
    <row r="31" spans="1:259" x14ac:dyDescent="0.3">
      <c r="A31" s="14">
        <f>DAY(AVANZA[[#This Row],[FechaSeguimiento]])</f>
        <v>2</v>
      </c>
      <c r="B31" s="14">
        <f>MONTH(AVANZA[[#This Row],[FechaSeguimiento]])</f>
        <v>5</v>
      </c>
      <c r="C31"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1" t="str">
        <f>LOWER(IFERROR(VLOOKUP(AVANZA[[#This Row],[ID_Peticion]],CANCELADAS[#All],2,0),""))</f>
        <v/>
      </c>
      <c r="E31" t="str">
        <f>LOWER(IFERROR(VLOOKUP(AVANZA[[#This Row],[ID_Peticion]],CANCELADAS[#All],3,0),""))</f>
        <v/>
      </c>
      <c r="F31" t="str">
        <f>LOWER(IF(AVANZA[[#This Row],[CEDULA CLIENTE]]&lt;&gt;""," CC: " &amp; COUNTIFS(AVANZA[CEDULA CLIENTE],AVANZA[[#This Row],[CEDULA CLIENTE]]),"")&amp; IF(AVANZA[[#This Row],[Direccion]]&lt;&gt;""," DIR: " &amp; COUNTIFS(AVANZA[Direccion],AVANZA[[#This Row],[Direccion]]),""))</f>
        <v xml:space="preserve"> dir: 1</v>
      </c>
      <c r="G31" t="str">
        <f>IFERROR(VLOOKUP(AVANZA[[#This Row],[Cedula_Vendedor_Atis]],PLANTA[[#All],[CEDULA]:[LINEA]],3,0),"No Cruza")</f>
        <v>Marisol Avella</v>
      </c>
      <c r="H31" t="str">
        <f>IFERROR(VLOOKUP(AVANZA[[#This Row],[Cedula_Vendedor_Atis]],PLANTA[[#All],[CEDULA]:[LINEA]],4,0),"No Cruza")</f>
        <v>Fija</v>
      </c>
      <c r="I31" t="str">
        <f>LOWER(IF(AVANZA[[#This Row],[ATRIBUIBLE]]="",AVANZA[[#This Row],[Variable]],AVANZA[[#This Row],[ATRIBUIBLE]]))</f>
        <v>terminada</v>
      </c>
      <c r="J31" s="14">
        <f>IF(AVANZA[[#This Row],[Variable]]=AVANZA[[#Headers],[TERMINADA]],1,0)</f>
        <v>1</v>
      </c>
      <c r="K31" s="14">
        <f>IF(AVANZA[[#This Row],[Variable]]=AVANZA[[#Headers],[ANULADA]],1,0)</f>
        <v>0</v>
      </c>
      <c r="L31" s="14">
        <f>IF(AVANZA[[#This Row],[Variable]]=AVANZA[[#Headers],[PENDIENTE]],1,0)</f>
        <v>0</v>
      </c>
      <c r="M31" s="14">
        <f>IF(AVANZA[[#This Row],[ESTADO AGENDA]]="AGENDADA",1,0)</f>
        <v>0</v>
      </c>
      <c r="N31" s="14">
        <f>IF(AVANZA[[#This Row],[ESTADO AGENDA]]="PENDIENTE DE AGENDAR",1,0)</f>
        <v>0</v>
      </c>
      <c r="O31" s="14">
        <f>IF(AVANZA[[#This Row],[ESTADO AGENDA]]="SUSPENDIDA",1,0)</f>
        <v>0</v>
      </c>
      <c r="P31" t="str" cm="1">
        <f t="array" ref="P31">_xlfn.XLOOKUP(AVANZA[[#This Row],[Num_Agrupacion_Pet_Atis]],Tabla1[[#All],[Numero_de_actuacion]],Tabla1[[#All],[Estado_de_la_orden]],"",0)</f>
        <v/>
      </c>
      <c r="Q31" s="2" t="str" cm="1">
        <f t="array" ref="Q31">_xlfn.XLOOKUP(AVANZA[[#This Row],[Num_Agrupacion_Pet_Atis]],Tabla1[[#All],[Numero_de_actuacion]],Tabla1[[#All],[Fecha_de_la_cita]],"",0)</f>
        <v/>
      </c>
      <c r="R31" t="str" cm="1">
        <f t="array" ref="R31">_xlfn.XLOOKUP(AVANZA[[#This Row],[Num_Agrupacion_Pet_Atis]],Tabla1[[#All],[Numero_de_actuacion]],Tabla1[[#All],[Franja_horaria_de_la_cita]],"",0)</f>
        <v/>
      </c>
      <c r="S31" s="14" t="str">
        <f>IFERROR(DAY(AVANZA[[#This Row],[FECHA AGENDA]]),"")</f>
        <v/>
      </c>
      <c r="T31" s="14" t="str">
        <f>IFERROR(MONTH(AVANZA[[#This Row],[FECHA AGENDA]]),"")</f>
        <v/>
      </c>
      <c r="U31" t="str" cm="1">
        <f t="array" ref="U31">_xlfn.XLOOKUP(AVANZA[[#This Row],[Num_Agrupacion_Pet_Atis]],Tabla1[[#All],[Numero_de_actuacion]],Tabla1[[#All],[Motivo_de_suspension]],"",0)</f>
        <v/>
      </c>
      <c r="V31" s="2" t="str" cm="1">
        <f t="array" ref="V31">_xlfn.XLOOKUP(AVANZA[[#This Row],[Num_Agrupacion_Pet_Atis]],Tabla1[[#All],[Numero_de_actuacion]],Tabla1[[#All],[No_identificacion_cliente]],"",0)</f>
        <v/>
      </c>
      <c r="W31" s="2" t="str" cm="1">
        <f t="array" ref="W31">_xlfn.XLOOKUP(AVANZA[[#This Row],[Num_Agrupacion_Pet_Atis]],Tabla1[[#All],[Numero_de_actuacion]],Tabla1[[#All],[Movil_de_contacto]],"",0)</f>
        <v/>
      </c>
      <c r="X31" s="14">
        <f>IF(OR(AVANZA[[#This Row],[ESTADO LEG]]="Legalizada grabacion",AVANZA[[#This Row],[ESTADO LEG]]="Legalizada aut"),1,0)</f>
        <v>1</v>
      </c>
      <c r="Y31" s="14">
        <f>IF(OR(AVANZA[[#This Row],[ESTADO LEG]]="pdte legalizar",AVANZA[[#This Row],[ESTADO LEG]]="No cruza"),1,0)</f>
        <v>0</v>
      </c>
      <c r="Z31" t="str" cm="1">
        <f t="array" ref="Z31">IF(AVANZA[[#This Row],[Variable]]="Terminada",LOWER(_xlfn.XLOOKUP(AVANZA[[#This Row],[ID_Peticion]],Tabla6[[#All],[NUM_PETICION]],Tabla6[[#All],[ESTADO_LEG]],"NO CRUZA",0)),AVANZA[[#This Row],[Variable]])</f>
        <v>legalizada grabacion</v>
      </c>
      <c r="AA31" cm="1">
        <f t="array" ref="AA31">_xlfn.XLOOKUP(AVANZA[[#This Row],[ID_Peticion]],Tabla6[[#All],[NUM_PETICION]],Tabla6[[#All],[DIF_DIAS]],"",0)</f>
        <v>4</v>
      </c>
      <c r="AB31" s="2" cm="1">
        <f t="array" ref="AB31">IFERROR(_xlfn.XLOOKUP(AVANZA[[#This Row],[ID_Peticion]],Tabla6[[#All],[NUM_PETICION]],Tabla6[[#All],[FEC_LEGAL]],"",0),"")</f>
        <v>46148</v>
      </c>
      <c r="AC31" s="14">
        <f ca="1">IF(AVANZA[[#This Row],[FECHA LEG]]&lt;&gt;0,IFERROR(AVANZA[[#This Row],[FECHA LEG]]-AVANZA[[#This Row],[FechaIniEstadoSubPetAtis]],0),TODAY()-AVANZA[[#This Row],[FechaIniEstadoSubPetAtis]])</f>
        <v>4</v>
      </c>
      <c r="AD31" s="35" t="str">
        <f ca="1">IF(AVANZA[[#This Row],[FINAL Vs LG]]&lt;&gt;0,IF(AVANZA[[#This Row],[FINAL Vs LG]]&lt;7.1,"100%",IF(AND(AVANZA[[#This Row],[FINAL Vs LG]]&gt;7.1,AVANZA[[#This Row],[FINAL Vs LG]]&lt;11.1),"50%","0%")),0)</f>
        <v>100%</v>
      </c>
      <c r="AE31" s="14">
        <f ca="1">VLOOKUP(DAY(TODAY()),BACK!F:G,2,0)</f>
        <v>14</v>
      </c>
      <c r="AF31" s="14">
        <f>BACK!$I$2</f>
        <v>24</v>
      </c>
      <c r="AG31" s="14">
        <f>IF(AVANZA[[#This Row],[Oferta_empaquetada_comisiones]]="SI",1,0)</f>
        <v>0</v>
      </c>
      <c r="AH31" s="36">
        <f>IF(AVANZA[[#This Row],[Variable]]="TERMINADA",IFERROR(VLOOKUP(AVANZA[[#This Row],[SUPERVISOR]],Tabla2[#All],4,0),0),)</f>
        <v>3.5</v>
      </c>
      <c r="AI31" s="14">
        <f>IF(AVANZA[[#This Row],[Producto]]="BA",1,0)</f>
        <v>0</v>
      </c>
      <c r="AJ31" s="14">
        <f>IF(AVANZA[[#This Row],[Producto]]="DUO",1,0)</f>
        <v>0</v>
      </c>
      <c r="AK31" s="14">
        <f>IF(AVANZA[[#This Row],[Producto]]="TRIO",1,0)</f>
        <v>1</v>
      </c>
      <c r="AL31" t="s">
        <v>347</v>
      </c>
      <c r="AM31">
        <v>-1</v>
      </c>
      <c r="AN31">
        <v>-1</v>
      </c>
      <c r="AO31" t="s">
        <v>14569</v>
      </c>
      <c r="AP31" s="1">
        <v>46143.576064814813</v>
      </c>
      <c r="AQ31">
        <v>-1</v>
      </c>
      <c r="AR31" t="s">
        <v>14570</v>
      </c>
      <c r="AS31">
        <v>-1</v>
      </c>
      <c r="AT31">
        <v>-1</v>
      </c>
      <c r="AU31">
        <v>-1</v>
      </c>
      <c r="AV31">
        <v>-1</v>
      </c>
      <c r="AW31">
        <v>-1</v>
      </c>
      <c r="AX31" t="s">
        <v>224</v>
      </c>
      <c r="AY31">
        <v>-1</v>
      </c>
      <c r="AZ31">
        <v>2026</v>
      </c>
      <c r="BA31">
        <v>5</v>
      </c>
      <c r="BB31">
        <v>2</v>
      </c>
      <c r="BC31">
        <v>-1</v>
      </c>
      <c r="BD31" t="s">
        <v>225</v>
      </c>
      <c r="BE31">
        <v>-1</v>
      </c>
      <c r="BF31">
        <v>20001621080314</v>
      </c>
      <c r="BG31" t="s">
        <v>438</v>
      </c>
      <c r="BH31" t="s">
        <v>439</v>
      </c>
      <c r="BI31" t="s">
        <v>14571</v>
      </c>
      <c r="BJ31">
        <v>-1</v>
      </c>
      <c r="BK31">
        <v>-1</v>
      </c>
      <c r="BL31">
        <v>-1</v>
      </c>
      <c r="BM31" t="s">
        <v>229</v>
      </c>
      <c r="BN31" t="s">
        <v>230</v>
      </c>
      <c r="BO31" t="s">
        <v>14572</v>
      </c>
      <c r="BP31" t="s">
        <v>232</v>
      </c>
      <c r="BQ31">
        <v>2026</v>
      </c>
      <c r="BR31">
        <v>5</v>
      </c>
      <c r="BS31">
        <v>1</v>
      </c>
      <c r="BT31" s="1">
        <v>46144.798101851855</v>
      </c>
      <c r="BU31" t="s">
        <v>233</v>
      </c>
      <c r="BV31" s="2">
        <v>46144</v>
      </c>
      <c r="BW31" t="s">
        <v>234</v>
      </c>
      <c r="BX31" s="2">
        <v>46143</v>
      </c>
      <c r="BY31" s="2">
        <v>46144</v>
      </c>
      <c r="BZ31" t="s">
        <v>235</v>
      </c>
      <c r="CA31" t="s">
        <v>1280</v>
      </c>
      <c r="CB31" t="s">
        <v>1281</v>
      </c>
      <c r="CC31" t="s">
        <v>14573</v>
      </c>
      <c r="CD31" t="s">
        <v>9020</v>
      </c>
      <c r="CE31">
        <v>-1</v>
      </c>
      <c r="CF31" t="s">
        <v>1283</v>
      </c>
      <c r="CG31" t="s">
        <v>1284</v>
      </c>
      <c r="CH31" t="s">
        <v>357</v>
      </c>
      <c r="CI31">
        <v>53061857</v>
      </c>
      <c r="CJ31" t="s">
        <v>358</v>
      </c>
      <c r="CK31" t="s">
        <v>245</v>
      </c>
      <c r="CL31" t="s">
        <v>246</v>
      </c>
      <c r="CM31" t="s">
        <v>247</v>
      </c>
      <c r="CN31" t="s">
        <v>359</v>
      </c>
      <c r="CT31" t="s">
        <v>249</v>
      </c>
      <c r="CU31" t="s">
        <v>387</v>
      </c>
      <c r="CW31" t="s">
        <v>446</v>
      </c>
      <c r="CX31" t="s">
        <v>447</v>
      </c>
      <c r="DA31" t="s">
        <v>250</v>
      </c>
      <c r="DB31">
        <v>-1</v>
      </c>
      <c r="DF31" t="s">
        <v>251</v>
      </c>
      <c r="DJ31" t="s">
        <v>252</v>
      </c>
      <c r="DK31" t="s">
        <v>253</v>
      </c>
      <c r="DL31" t="s">
        <v>253</v>
      </c>
      <c r="DN31" t="s">
        <v>390</v>
      </c>
      <c r="DR31" t="s">
        <v>360</v>
      </c>
      <c r="DS31" t="s">
        <v>358</v>
      </c>
      <c r="DT31" t="s">
        <v>347</v>
      </c>
      <c r="DV31">
        <v>1</v>
      </c>
      <c r="DW31" t="s">
        <v>331</v>
      </c>
      <c r="ED31" s="2">
        <v>46144</v>
      </c>
      <c r="EF31">
        <v>1</v>
      </c>
      <c r="EP31" t="s">
        <v>258</v>
      </c>
      <c r="ES31" t="s">
        <v>14194</v>
      </c>
      <c r="FA31" t="s">
        <v>245</v>
      </c>
      <c r="FB31" t="s">
        <v>1284</v>
      </c>
      <c r="FD31" t="s">
        <v>1284</v>
      </c>
      <c r="FE31" t="s">
        <v>1286</v>
      </c>
      <c r="FF31" t="s">
        <v>1286</v>
      </c>
      <c r="FK31" t="s">
        <v>263</v>
      </c>
      <c r="FL31" t="s">
        <v>14574</v>
      </c>
      <c r="FN31" t="s">
        <v>359</v>
      </c>
      <c r="FO31" t="s">
        <v>366</v>
      </c>
      <c r="FR31">
        <v>99915</v>
      </c>
      <c r="GB31" t="s">
        <v>266</v>
      </c>
      <c r="GC31" t="s">
        <v>387</v>
      </c>
      <c r="GD31">
        <v>25188</v>
      </c>
      <c r="GF31">
        <v>2353</v>
      </c>
      <c r="GG31">
        <v>25422</v>
      </c>
      <c r="GI31">
        <v>73235</v>
      </c>
      <c r="GJ31">
        <v>25427</v>
      </c>
      <c r="GL31">
        <v>24327</v>
      </c>
      <c r="GM31">
        <v>118898</v>
      </c>
      <c r="GS31" t="s">
        <v>267</v>
      </c>
      <c r="GT31" s="2">
        <v>43691</v>
      </c>
      <c r="GU31" t="s">
        <v>268</v>
      </c>
      <c r="GV31" t="s">
        <v>311</v>
      </c>
      <c r="GW31" t="s">
        <v>270</v>
      </c>
      <c r="GX31" t="s">
        <v>271</v>
      </c>
      <c r="GY31" t="s">
        <v>272</v>
      </c>
      <c r="GZ31" t="s">
        <v>273</v>
      </c>
      <c r="HA31" t="s">
        <v>497</v>
      </c>
      <c r="HB31" t="s">
        <v>1287</v>
      </c>
      <c r="HC31" t="s">
        <v>1280</v>
      </c>
      <c r="HD31" t="s">
        <v>947</v>
      </c>
      <c r="HE31" t="s">
        <v>230</v>
      </c>
      <c r="HF31" t="s">
        <v>14575</v>
      </c>
      <c r="HG31" t="s">
        <v>277</v>
      </c>
      <c r="HR31" t="s">
        <v>278</v>
      </c>
      <c r="HV31">
        <v>118900</v>
      </c>
      <c r="HW31" t="s">
        <v>279</v>
      </c>
      <c r="HX31" t="s">
        <v>2029</v>
      </c>
      <c r="HY31">
        <v>99932.668000000005</v>
      </c>
      <c r="HZ31">
        <v>17.667999999999999</v>
      </c>
      <c r="IA31" t="s">
        <v>279</v>
      </c>
      <c r="IB31" t="s">
        <v>281</v>
      </c>
      <c r="IE31" t="s">
        <v>283</v>
      </c>
      <c r="IF31" t="s">
        <v>283</v>
      </c>
      <c r="IG31" t="s">
        <v>283</v>
      </c>
      <c r="IH31" t="s">
        <v>284</v>
      </c>
      <c r="II31" t="s">
        <v>285</v>
      </c>
      <c r="IJ31" t="s">
        <v>286</v>
      </c>
      <c r="IK31" t="s">
        <v>278</v>
      </c>
      <c r="IL31" t="s">
        <v>371</v>
      </c>
      <c r="IM31" t="s">
        <v>288</v>
      </c>
      <c r="IN31" t="s">
        <v>289</v>
      </c>
      <c r="IO31" t="s">
        <v>14576</v>
      </c>
      <c r="IP31" t="s">
        <v>290</v>
      </c>
      <c r="IQ31" t="s">
        <v>284</v>
      </c>
      <c r="IS31" t="s">
        <v>291</v>
      </c>
      <c r="IY31" t="s">
        <v>281</v>
      </c>
    </row>
    <row r="32" spans="1:259" x14ac:dyDescent="0.3">
      <c r="A32" s="14">
        <f>DAY(AVANZA[[#This Row],[FechaSeguimiento]])</f>
        <v>2</v>
      </c>
      <c r="B32" s="14">
        <f>MONTH(AVANZA[[#This Row],[FechaSeguimiento]])</f>
        <v>5</v>
      </c>
      <c r="C32"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32" t="str">
        <f>LOWER(IFERROR(VLOOKUP(AVANZA[[#This Row],[ID_Peticion]],CANCELADAS[#All],2,0),""))</f>
        <v/>
      </c>
      <c r="E32" t="str">
        <f>LOWER(IFERROR(VLOOKUP(AVANZA[[#This Row],[ID_Peticion]],CANCELADAS[#All],3,0),""))</f>
        <v/>
      </c>
      <c r="F32" t="str">
        <f>LOWER(IF(AVANZA[[#This Row],[CEDULA CLIENTE]]&lt;&gt;""," CC: " &amp; COUNTIFS(AVANZA[CEDULA CLIENTE],AVANZA[[#This Row],[CEDULA CLIENTE]]),"")&amp; IF(AVANZA[[#This Row],[Direccion]]&lt;&gt;""," DIR: " &amp; COUNTIFS(AVANZA[Direccion],AVANZA[[#This Row],[Direccion]]),""))</f>
        <v xml:space="preserve"> dir: 1</v>
      </c>
      <c r="G32" t="str">
        <f>IFERROR(VLOOKUP(AVANZA[[#This Row],[Cedula_Vendedor_Atis]],PLANTA[[#All],[CEDULA]:[LINEA]],3,0),"No Cruza")</f>
        <v>Marisol Avella</v>
      </c>
      <c r="H32" t="str">
        <f>IFERROR(VLOOKUP(AVANZA[[#This Row],[Cedula_Vendedor_Atis]],PLANTA[[#All],[CEDULA]:[LINEA]],4,0),"No Cruza")</f>
        <v>Fija</v>
      </c>
      <c r="I32" t="str">
        <f>LOWER(IF(AVANZA[[#This Row],[ATRIBUIBLE]]="",AVANZA[[#This Row],[Variable]],AVANZA[[#This Row],[ATRIBUIBLE]]))</f>
        <v>terminada</v>
      </c>
      <c r="J32" s="14">
        <f>IF(AVANZA[[#This Row],[Variable]]=AVANZA[[#Headers],[TERMINADA]],1,0)</f>
        <v>1</v>
      </c>
      <c r="K32" s="14">
        <f>IF(AVANZA[[#This Row],[Variable]]=AVANZA[[#Headers],[ANULADA]],1,0)</f>
        <v>0</v>
      </c>
      <c r="L32" s="14">
        <f>IF(AVANZA[[#This Row],[Variable]]=AVANZA[[#Headers],[PENDIENTE]],1,0)</f>
        <v>0</v>
      </c>
      <c r="M32" s="14">
        <f>IF(AVANZA[[#This Row],[ESTADO AGENDA]]="AGENDADA",1,0)</f>
        <v>0</v>
      </c>
      <c r="N32" s="14">
        <f>IF(AVANZA[[#This Row],[ESTADO AGENDA]]="PENDIENTE DE AGENDAR",1,0)</f>
        <v>0</v>
      </c>
      <c r="O32" s="14">
        <f>IF(AVANZA[[#This Row],[ESTADO AGENDA]]="SUSPENDIDA",1,0)</f>
        <v>0</v>
      </c>
      <c r="P32" t="str" cm="1">
        <f t="array" ref="P32">_xlfn.XLOOKUP(AVANZA[[#This Row],[Num_Agrupacion_Pet_Atis]],Tabla1[[#All],[Numero_de_actuacion]],Tabla1[[#All],[Estado_de_la_orden]],"",0)</f>
        <v/>
      </c>
      <c r="Q32" s="2" t="str" cm="1">
        <f t="array" ref="Q32">_xlfn.XLOOKUP(AVANZA[[#This Row],[Num_Agrupacion_Pet_Atis]],Tabla1[[#All],[Numero_de_actuacion]],Tabla1[[#All],[Fecha_de_la_cita]],"",0)</f>
        <v/>
      </c>
      <c r="R32" t="str" cm="1">
        <f t="array" ref="R32">_xlfn.XLOOKUP(AVANZA[[#This Row],[Num_Agrupacion_Pet_Atis]],Tabla1[[#All],[Numero_de_actuacion]],Tabla1[[#All],[Franja_horaria_de_la_cita]],"",0)</f>
        <v/>
      </c>
      <c r="S32" s="14" t="str">
        <f>IFERROR(DAY(AVANZA[[#This Row],[FECHA AGENDA]]),"")</f>
        <v/>
      </c>
      <c r="T32" s="14" t="str">
        <f>IFERROR(MONTH(AVANZA[[#This Row],[FECHA AGENDA]]),"")</f>
        <v/>
      </c>
      <c r="U32" t="str" cm="1">
        <f t="array" ref="U32">_xlfn.XLOOKUP(AVANZA[[#This Row],[Num_Agrupacion_Pet_Atis]],Tabla1[[#All],[Numero_de_actuacion]],Tabla1[[#All],[Motivo_de_suspension]],"",0)</f>
        <v/>
      </c>
      <c r="V32" s="2" t="str" cm="1">
        <f t="array" ref="V32">_xlfn.XLOOKUP(AVANZA[[#This Row],[Num_Agrupacion_Pet_Atis]],Tabla1[[#All],[Numero_de_actuacion]],Tabla1[[#All],[No_identificacion_cliente]],"",0)</f>
        <v/>
      </c>
      <c r="W32" s="2" t="str" cm="1">
        <f t="array" ref="W32">_xlfn.XLOOKUP(AVANZA[[#This Row],[Num_Agrupacion_Pet_Atis]],Tabla1[[#All],[Numero_de_actuacion]],Tabla1[[#All],[Movil_de_contacto]],"",0)</f>
        <v/>
      </c>
      <c r="X32" s="14">
        <f>IF(OR(AVANZA[[#This Row],[ESTADO LEG]]="Legalizada grabacion",AVANZA[[#This Row],[ESTADO LEG]]="Legalizada aut"),1,0)</f>
        <v>1</v>
      </c>
      <c r="Y32" s="14">
        <f>IF(OR(AVANZA[[#This Row],[ESTADO LEG]]="pdte legalizar",AVANZA[[#This Row],[ESTADO LEG]]="No cruza"),1,0)</f>
        <v>0</v>
      </c>
      <c r="Z32" t="str" cm="1">
        <f t="array" ref="Z32">IF(AVANZA[[#This Row],[Variable]]="Terminada",LOWER(_xlfn.XLOOKUP(AVANZA[[#This Row],[ID_Peticion]],Tabla6[[#All],[NUM_PETICION]],Tabla6[[#All],[ESTADO_LEG]],"NO CRUZA",0)),AVANZA[[#This Row],[Variable]])</f>
        <v>legalizada grabacion</v>
      </c>
      <c r="AA32" cm="1">
        <f t="array" ref="AA32">_xlfn.XLOOKUP(AVANZA[[#This Row],[ID_Peticion]],Tabla6[[#All],[NUM_PETICION]],Tabla6[[#All],[DIF_DIAS]],"",0)</f>
        <v>4</v>
      </c>
      <c r="AB32" s="2" cm="1">
        <f t="array" ref="AB32">IFERROR(_xlfn.XLOOKUP(AVANZA[[#This Row],[ID_Peticion]],Tabla6[[#All],[NUM_PETICION]],Tabla6[[#All],[FEC_LEGAL]],"",0),"")</f>
        <v>46148</v>
      </c>
      <c r="AC32" s="14">
        <f ca="1">IF(AVANZA[[#This Row],[FECHA LEG]]&lt;&gt;0,IFERROR(AVANZA[[#This Row],[FECHA LEG]]-AVANZA[[#This Row],[FechaIniEstadoSubPetAtis]],0),TODAY()-AVANZA[[#This Row],[FechaIniEstadoSubPetAtis]])</f>
        <v>4</v>
      </c>
      <c r="AD32" s="35" t="str">
        <f ca="1">IF(AVANZA[[#This Row],[FINAL Vs LG]]&lt;&gt;0,IF(AVANZA[[#This Row],[FINAL Vs LG]]&lt;7.1,"100%",IF(AND(AVANZA[[#This Row],[FINAL Vs LG]]&gt;7.1,AVANZA[[#This Row],[FINAL Vs LG]]&lt;11.1),"50%","0%")),0)</f>
        <v>100%</v>
      </c>
      <c r="AE32" s="14">
        <f ca="1">VLOOKUP(DAY(TODAY()),BACK!F:G,2,0)</f>
        <v>14</v>
      </c>
      <c r="AF32" s="14">
        <f>BACK!$I$2</f>
        <v>24</v>
      </c>
      <c r="AG32" s="14">
        <f>IF(AVANZA[[#This Row],[Oferta_empaquetada_comisiones]]="SI",1,0)</f>
        <v>0</v>
      </c>
      <c r="AH32" s="36">
        <f>IF(AVANZA[[#This Row],[Variable]]="TERMINADA",IFERROR(VLOOKUP(AVANZA[[#This Row],[SUPERVISOR]],Tabla2[#All],4,0),0),)</f>
        <v>3.5</v>
      </c>
      <c r="AI32" s="14">
        <f>IF(AVANZA[[#This Row],[Producto]]="BA",1,0)</f>
        <v>0</v>
      </c>
      <c r="AJ32" s="14">
        <f>IF(AVANZA[[#This Row],[Producto]]="DUO",1,0)</f>
        <v>0</v>
      </c>
      <c r="AK32" s="14">
        <f>IF(AVANZA[[#This Row],[Producto]]="TRIO",1,0)</f>
        <v>1</v>
      </c>
      <c r="AL32" t="s">
        <v>540</v>
      </c>
      <c r="AM32">
        <v>-1</v>
      </c>
      <c r="AN32">
        <v>-1</v>
      </c>
      <c r="AO32" t="s">
        <v>14577</v>
      </c>
      <c r="AP32" s="1">
        <v>46134.616412037038</v>
      </c>
      <c r="AQ32">
        <v>-1</v>
      </c>
      <c r="AR32" t="s">
        <v>14578</v>
      </c>
      <c r="AS32">
        <v>-1</v>
      </c>
      <c r="AT32">
        <v>-1</v>
      </c>
      <c r="AU32">
        <v>-1</v>
      </c>
      <c r="AV32">
        <v>-1</v>
      </c>
      <c r="AW32">
        <v>-1</v>
      </c>
      <c r="AX32" t="s">
        <v>224</v>
      </c>
      <c r="AY32">
        <v>-1</v>
      </c>
      <c r="AZ32">
        <v>2026</v>
      </c>
      <c r="BA32">
        <v>5</v>
      </c>
      <c r="BB32">
        <v>2</v>
      </c>
      <c r="BC32">
        <v>-1</v>
      </c>
      <c r="BD32" t="s">
        <v>225</v>
      </c>
      <c r="BE32">
        <v>-1</v>
      </c>
      <c r="BF32">
        <v>20001615418390</v>
      </c>
      <c r="BG32" t="s">
        <v>438</v>
      </c>
      <c r="BH32" t="s">
        <v>439</v>
      </c>
      <c r="BI32" t="s">
        <v>14579</v>
      </c>
      <c r="BJ32">
        <v>-1</v>
      </c>
      <c r="BK32">
        <v>-1</v>
      </c>
      <c r="BL32">
        <v>-1</v>
      </c>
      <c r="BM32" t="s">
        <v>229</v>
      </c>
      <c r="BN32" t="s">
        <v>230</v>
      </c>
      <c r="BO32" t="s">
        <v>14580</v>
      </c>
      <c r="BP32" t="s">
        <v>232</v>
      </c>
      <c r="BQ32">
        <v>2026</v>
      </c>
      <c r="BR32">
        <v>4</v>
      </c>
      <c r="BS32">
        <v>22</v>
      </c>
      <c r="BT32" s="1">
        <v>46144.518657407411</v>
      </c>
      <c r="BU32" t="s">
        <v>233</v>
      </c>
      <c r="BV32" s="2">
        <v>46144</v>
      </c>
      <c r="BW32" t="s">
        <v>234</v>
      </c>
      <c r="BX32" s="2">
        <v>46134</v>
      </c>
      <c r="BY32" s="2">
        <v>46144</v>
      </c>
      <c r="BZ32" t="s">
        <v>235</v>
      </c>
      <c r="CA32" t="s">
        <v>3108</v>
      </c>
      <c r="CB32" t="s">
        <v>546</v>
      </c>
      <c r="CC32" t="s">
        <v>14581</v>
      </c>
      <c r="CD32" t="s">
        <v>1111</v>
      </c>
      <c r="CE32">
        <v>-1</v>
      </c>
      <c r="CF32" t="s">
        <v>3107</v>
      </c>
      <c r="CG32" t="s">
        <v>550</v>
      </c>
      <c r="CH32" t="s">
        <v>242</v>
      </c>
      <c r="CI32">
        <v>1073250775</v>
      </c>
      <c r="CJ32" t="s">
        <v>552</v>
      </c>
      <c r="CK32" t="s">
        <v>245</v>
      </c>
      <c r="CL32" t="s">
        <v>246</v>
      </c>
      <c r="CM32" t="s">
        <v>247</v>
      </c>
      <c r="CN32" t="s">
        <v>359</v>
      </c>
      <c r="CT32" t="s">
        <v>386</v>
      </c>
      <c r="CU32" t="s">
        <v>387</v>
      </c>
      <c r="CW32" t="s">
        <v>446</v>
      </c>
      <c r="CX32" t="s">
        <v>447</v>
      </c>
      <c r="DA32" t="s">
        <v>250</v>
      </c>
      <c r="DB32">
        <v>-1</v>
      </c>
      <c r="DF32" t="s">
        <v>251</v>
      </c>
      <c r="DJ32" t="s">
        <v>252</v>
      </c>
      <c r="DK32" t="s">
        <v>253</v>
      </c>
      <c r="DL32" t="s">
        <v>253</v>
      </c>
      <c r="DN32" t="s">
        <v>390</v>
      </c>
      <c r="DR32" t="s">
        <v>553</v>
      </c>
      <c r="DS32" t="s">
        <v>552</v>
      </c>
      <c r="DT32" t="s">
        <v>551</v>
      </c>
      <c r="DV32">
        <v>1</v>
      </c>
      <c r="DW32" t="s">
        <v>554</v>
      </c>
      <c r="ED32" s="2">
        <v>46144</v>
      </c>
      <c r="EF32">
        <v>16</v>
      </c>
      <c r="EP32" t="s">
        <v>258</v>
      </c>
      <c r="ES32" t="s">
        <v>14582</v>
      </c>
      <c r="FA32" t="s">
        <v>245</v>
      </c>
      <c r="FB32" t="s">
        <v>556</v>
      </c>
      <c r="FD32" t="s">
        <v>556</v>
      </c>
      <c r="FE32" t="s">
        <v>4847</v>
      </c>
      <c r="FF32" t="s">
        <v>4847</v>
      </c>
      <c r="FK32" t="s">
        <v>263</v>
      </c>
      <c r="FL32" t="s">
        <v>14583</v>
      </c>
      <c r="FN32" t="s">
        <v>359</v>
      </c>
      <c r="FO32" t="s">
        <v>366</v>
      </c>
      <c r="FR32">
        <v>113904</v>
      </c>
      <c r="GB32" t="s">
        <v>266</v>
      </c>
      <c r="GC32" t="s">
        <v>387</v>
      </c>
      <c r="GD32">
        <v>25188</v>
      </c>
      <c r="GF32">
        <v>2353</v>
      </c>
      <c r="GG32">
        <v>25422</v>
      </c>
      <c r="GI32">
        <v>87224</v>
      </c>
      <c r="GJ32">
        <v>25427</v>
      </c>
      <c r="GL32">
        <v>24327</v>
      </c>
      <c r="GM32">
        <v>135545</v>
      </c>
      <c r="GS32" t="s">
        <v>267</v>
      </c>
      <c r="GT32" s="2">
        <v>44895</v>
      </c>
      <c r="GU32" t="s">
        <v>268</v>
      </c>
      <c r="GV32" t="s">
        <v>311</v>
      </c>
      <c r="GW32" t="s">
        <v>270</v>
      </c>
      <c r="GX32" t="s">
        <v>271</v>
      </c>
      <c r="GY32" t="s">
        <v>272</v>
      </c>
      <c r="GZ32" t="s">
        <v>273</v>
      </c>
      <c r="HA32" t="s">
        <v>274</v>
      </c>
      <c r="HB32" t="s">
        <v>14296</v>
      </c>
      <c r="HC32" t="s">
        <v>3108</v>
      </c>
      <c r="HD32" t="s">
        <v>554</v>
      </c>
      <c r="HE32" t="s">
        <v>230</v>
      </c>
      <c r="HF32" t="s">
        <v>14320</v>
      </c>
      <c r="HG32" t="s">
        <v>277</v>
      </c>
      <c r="HR32" t="s">
        <v>278</v>
      </c>
      <c r="HV32">
        <v>118900</v>
      </c>
      <c r="HW32" t="s">
        <v>279</v>
      </c>
      <c r="HX32" t="s">
        <v>280</v>
      </c>
      <c r="HY32">
        <v>131572</v>
      </c>
      <c r="HZ32">
        <v>17668</v>
      </c>
      <c r="IA32" t="s">
        <v>279</v>
      </c>
      <c r="IB32" t="s">
        <v>281</v>
      </c>
      <c r="ID32" t="s">
        <v>282</v>
      </c>
      <c r="IE32" t="s">
        <v>283</v>
      </c>
      <c r="IF32" t="s">
        <v>283</v>
      </c>
      <c r="IG32" t="s">
        <v>283</v>
      </c>
      <c r="IH32" t="s">
        <v>284</v>
      </c>
      <c r="II32" t="s">
        <v>285</v>
      </c>
      <c r="IJ32" t="s">
        <v>286</v>
      </c>
      <c r="IK32" t="s">
        <v>278</v>
      </c>
      <c r="IL32" t="s">
        <v>371</v>
      </c>
      <c r="IM32" t="s">
        <v>288</v>
      </c>
      <c r="IN32" t="s">
        <v>289</v>
      </c>
      <c r="IP32" t="s">
        <v>290</v>
      </c>
      <c r="IQ32" t="s">
        <v>284</v>
      </c>
      <c r="IS32" t="s">
        <v>291</v>
      </c>
      <c r="IY32" t="s">
        <v>281</v>
      </c>
    </row>
    <row r="33" spans="1:259" x14ac:dyDescent="0.3">
      <c r="A33" s="14">
        <f>DAY(AVANZA[[#This Row],[FechaSeguimiento]])</f>
        <v>2</v>
      </c>
      <c r="B33" s="14">
        <f>MONTH(AVANZA[[#This Row],[FechaSeguimiento]])</f>
        <v>5</v>
      </c>
      <c r="C33"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3" t="str">
        <f>LOWER(IFERROR(VLOOKUP(AVANZA[[#This Row],[ID_Peticion]],CANCELADAS[#All],2,0),""))</f>
        <v/>
      </c>
      <c r="E33" t="str">
        <f>LOWER(IFERROR(VLOOKUP(AVANZA[[#This Row],[ID_Peticion]],CANCELADAS[#All],3,0),""))</f>
        <v/>
      </c>
      <c r="F33" t="str">
        <f>LOWER(IF(AVANZA[[#This Row],[CEDULA CLIENTE]]&lt;&gt;""," CC: " &amp; COUNTIFS(AVANZA[CEDULA CLIENTE],AVANZA[[#This Row],[CEDULA CLIENTE]]),"")&amp; IF(AVANZA[[#This Row],[Direccion]]&lt;&gt;""," DIR: " &amp; COUNTIFS(AVANZA[Direccion],AVANZA[[#This Row],[Direccion]]),""))</f>
        <v xml:space="preserve"> dir: 1</v>
      </c>
      <c r="G33" t="str">
        <f>IFERROR(VLOOKUP(AVANZA[[#This Row],[Cedula_Vendedor_Atis]],PLANTA[[#All],[CEDULA]:[LINEA]],3,0),"No Cruza")</f>
        <v>Marisol Avella</v>
      </c>
      <c r="H33" t="str">
        <f>IFERROR(VLOOKUP(AVANZA[[#This Row],[Cedula_Vendedor_Atis]],PLANTA[[#All],[CEDULA]:[LINEA]],4,0),"No Cruza")</f>
        <v>Fija</v>
      </c>
      <c r="I33" t="str">
        <f>LOWER(IF(AVANZA[[#This Row],[ATRIBUIBLE]]="",AVANZA[[#This Row],[Variable]],AVANZA[[#This Row],[ATRIBUIBLE]]))</f>
        <v>terminada</v>
      </c>
      <c r="J33" s="14">
        <f>IF(AVANZA[[#This Row],[Variable]]=AVANZA[[#Headers],[TERMINADA]],1,0)</f>
        <v>1</v>
      </c>
      <c r="K33" s="14">
        <f>IF(AVANZA[[#This Row],[Variable]]=AVANZA[[#Headers],[ANULADA]],1,0)</f>
        <v>0</v>
      </c>
      <c r="L33" s="14">
        <f>IF(AVANZA[[#This Row],[Variable]]=AVANZA[[#Headers],[PENDIENTE]],1,0)</f>
        <v>0</v>
      </c>
      <c r="M33" s="14">
        <f>IF(AVANZA[[#This Row],[ESTADO AGENDA]]="AGENDADA",1,0)</f>
        <v>0</v>
      </c>
      <c r="N33" s="14">
        <f>IF(AVANZA[[#This Row],[ESTADO AGENDA]]="PENDIENTE DE AGENDAR",1,0)</f>
        <v>0</v>
      </c>
      <c r="O33" s="14">
        <f>IF(AVANZA[[#This Row],[ESTADO AGENDA]]="SUSPENDIDA",1,0)</f>
        <v>0</v>
      </c>
      <c r="P33" t="str" cm="1">
        <f t="array" ref="P33">_xlfn.XLOOKUP(AVANZA[[#This Row],[Num_Agrupacion_Pet_Atis]],Tabla1[[#All],[Numero_de_actuacion]],Tabla1[[#All],[Estado_de_la_orden]],"",0)</f>
        <v/>
      </c>
      <c r="Q33" s="2" t="str" cm="1">
        <f t="array" ref="Q33">_xlfn.XLOOKUP(AVANZA[[#This Row],[Num_Agrupacion_Pet_Atis]],Tabla1[[#All],[Numero_de_actuacion]],Tabla1[[#All],[Fecha_de_la_cita]],"",0)</f>
        <v/>
      </c>
      <c r="R33" t="str" cm="1">
        <f t="array" ref="R33">_xlfn.XLOOKUP(AVANZA[[#This Row],[Num_Agrupacion_Pet_Atis]],Tabla1[[#All],[Numero_de_actuacion]],Tabla1[[#All],[Franja_horaria_de_la_cita]],"",0)</f>
        <v/>
      </c>
      <c r="S33" s="14" t="str">
        <f>IFERROR(DAY(AVANZA[[#This Row],[FECHA AGENDA]]),"")</f>
        <v/>
      </c>
      <c r="T33" s="14" t="str">
        <f>IFERROR(MONTH(AVANZA[[#This Row],[FECHA AGENDA]]),"")</f>
        <v/>
      </c>
      <c r="U33" t="str" cm="1">
        <f t="array" ref="U33">_xlfn.XLOOKUP(AVANZA[[#This Row],[Num_Agrupacion_Pet_Atis]],Tabla1[[#All],[Numero_de_actuacion]],Tabla1[[#All],[Motivo_de_suspension]],"",0)</f>
        <v/>
      </c>
      <c r="V33" s="2" t="str" cm="1">
        <f t="array" ref="V33">_xlfn.XLOOKUP(AVANZA[[#This Row],[Num_Agrupacion_Pet_Atis]],Tabla1[[#All],[Numero_de_actuacion]],Tabla1[[#All],[No_identificacion_cliente]],"",0)</f>
        <v/>
      </c>
      <c r="W33" s="2" t="str" cm="1">
        <f t="array" ref="W33">_xlfn.XLOOKUP(AVANZA[[#This Row],[Num_Agrupacion_Pet_Atis]],Tabla1[[#All],[Numero_de_actuacion]],Tabla1[[#All],[Movil_de_contacto]],"",0)</f>
        <v/>
      </c>
      <c r="X33" s="14">
        <f>IF(OR(AVANZA[[#This Row],[ESTADO LEG]]="Legalizada grabacion",AVANZA[[#This Row],[ESTADO LEG]]="Legalizada aut"),1,0)</f>
        <v>1</v>
      </c>
      <c r="Y33" s="14">
        <f>IF(OR(AVANZA[[#This Row],[ESTADO LEG]]="pdte legalizar",AVANZA[[#This Row],[ESTADO LEG]]="No cruza"),1,0)</f>
        <v>0</v>
      </c>
      <c r="Z33" t="str" cm="1">
        <f t="array" ref="Z33">IF(AVANZA[[#This Row],[Variable]]="Terminada",LOWER(_xlfn.XLOOKUP(AVANZA[[#This Row],[ID_Peticion]],Tabla6[[#All],[NUM_PETICION]],Tabla6[[#All],[ESTADO_LEG]],"NO CRUZA",0)),AVANZA[[#This Row],[Variable]])</f>
        <v>legalizada grabacion</v>
      </c>
      <c r="AA33" cm="1">
        <f t="array" ref="AA33">_xlfn.XLOOKUP(AVANZA[[#This Row],[ID_Peticion]],Tabla6[[#All],[NUM_PETICION]],Tabla6[[#All],[DIF_DIAS]],"",0)</f>
        <v>4</v>
      </c>
      <c r="AB33" s="2" cm="1">
        <f t="array" ref="AB33">IFERROR(_xlfn.XLOOKUP(AVANZA[[#This Row],[ID_Peticion]],Tabla6[[#All],[NUM_PETICION]],Tabla6[[#All],[FEC_LEGAL]],"",0),"")</f>
        <v>46148</v>
      </c>
      <c r="AC33" s="14">
        <f ca="1">IF(AVANZA[[#This Row],[FECHA LEG]]&lt;&gt;0,IFERROR(AVANZA[[#This Row],[FECHA LEG]]-AVANZA[[#This Row],[FechaIniEstadoSubPetAtis]],0),TODAY()-AVANZA[[#This Row],[FechaIniEstadoSubPetAtis]])</f>
        <v>4</v>
      </c>
      <c r="AD33" s="35" t="str">
        <f ca="1">IF(AVANZA[[#This Row],[FINAL Vs LG]]&lt;&gt;0,IF(AVANZA[[#This Row],[FINAL Vs LG]]&lt;7.1,"100%",IF(AND(AVANZA[[#This Row],[FINAL Vs LG]]&gt;7.1,AVANZA[[#This Row],[FINAL Vs LG]]&lt;11.1),"50%","0%")),0)</f>
        <v>100%</v>
      </c>
      <c r="AE33" s="14">
        <f ca="1">VLOOKUP(DAY(TODAY()),BACK!F:G,2,0)</f>
        <v>14</v>
      </c>
      <c r="AF33" s="14">
        <f>BACK!$I$2</f>
        <v>24</v>
      </c>
      <c r="AG33" s="14">
        <f>IF(AVANZA[[#This Row],[Oferta_empaquetada_comisiones]]="SI",1,0)</f>
        <v>0</v>
      </c>
      <c r="AH33" s="36">
        <f>IF(AVANZA[[#This Row],[Variable]]="TERMINADA",IFERROR(VLOOKUP(AVANZA[[#This Row],[SUPERVISOR]],Tabla2[#All],4,0),0),)</f>
        <v>3.5</v>
      </c>
      <c r="AI33" s="14">
        <f>IF(AVANZA[[#This Row],[Producto]]="BA",1,0)</f>
        <v>1</v>
      </c>
      <c r="AJ33" s="14">
        <f>IF(AVANZA[[#This Row],[Producto]]="DUO",1,0)</f>
        <v>0</v>
      </c>
      <c r="AK33" s="14">
        <f>IF(AVANZA[[#This Row],[Producto]]="TRIO",1,0)</f>
        <v>0</v>
      </c>
      <c r="AL33" t="s">
        <v>746</v>
      </c>
      <c r="AM33">
        <v>-1</v>
      </c>
      <c r="AN33">
        <v>-1</v>
      </c>
      <c r="AO33" t="s">
        <v>14584</v>
      </c>
      <c r="AP33" s="1">
        <v>46143.663993055554</v>
      </c>
      <c r="AQ33">
        <v>-1</v>
      </c>
      <c r="AR33" t="s">
        <v>14585</v>
      </c>
      <c r="AS33">
        <v>-1</v>
      </c>
      <c r="AT33">
        <v>-1</v>
      </c>
      <c r="AU33">
        <v>-1</v>
      </c>
      <c r="AV33">
        <v>-1</v>
      </c>
      <c r="AW33">
        <v>-1</v>
      </c>
      <c r="AX33" t="s">
        <v>224</v>
      </c>
      <c r="AY33">
        <v>-1</v>
      </c>
      <c r="AZ33">
        <v>2026</v>
      </c>
      <c r="BA33">
        <v>5</v>
      </c>
      <c r="BB33">
        <v>2</v>
      </c>
      <c r="BC33">
        <v>-1</v>
      </c>
      <c r="BD33" t="s">
        <v>225</v>
      </c>
      <c r="BE33">
        <v>-1</v>
      </c>
      <c r="BF33">
        <v>20001621088483</v>
      </c>
      <c r="BG33" t="s">
        <v>319</v>
      </c>
      <c r="BH33" t="s">
        <v>320</v>
      </c>
      <c r="BI33" t="s">
        <v>14586</v>
      </c>
      <c r="BJ33">
        <v>-1</v>
      </c>
      <c r="BK33">
        <v>-1</v>
      </c>
      <c r="BL33">
        <v>-1</v>
      </c>
      <c r="BM33" t="s">
        <v>229</v>
      </c>
      <c r="BN33" t="s">
        <v>230</v>
      </c>
      <c r="BO33" t="s">
        <v>14587</v>
      </c>
      <c r="BP33" t="s">
        <v>380</v>
      </c>
      <c r="BQ33">
        <v>2026</v>
      </c>
      <c r="BR33">
        <v>5</v>
      </c>
      <c r="BS33">
        <v>1</v>
      </c>
      <c r="BT33" s="1">
        <v>46144.458229166667</v>
      </c>
      <c r="BU33" t="s">
        <v>233</v>
      </c>
      <c r="BV33" s="2">
        <v>46144</v>
      </c>
      <c r="BW33" t="s">
        <v>234</v>
      </c>
      <c r="BX33" s="2">
        <v>46143</v>
      </c>
      <c r="BY33" s="2">
        <v>46144</v>
      </c>
      <c r="BZ33" t="s">
        <v>235</v>
      </c>
      <c r="CA33" t="s">
        <v>1358</v>
      </c>
      <c r="CB33" t="s">
        <v>1359</v>
      </c>
      <c r="CC33" t="s">
        <v>14588</v>
      </c>
      <c r="CD33" t="s">
        <v>9382</v>
      </c>
      <c r="CE33">
        <v>-1</v>
      </c>
      <c r="CF33" t="s">
        <v>1362</v>
      </c>
      <c r="CG33" t="s">
        <v>1363</v>
      </c>
      <c r="CH33" t="s">
        <v>242</v>
      </c>
      <c r="CI33">
        <v>1000857923</v>
      </c>
      <c r="CJ33" t="s">
        <v>759</v>
      </c>
      <c r="CK33" t="s">
        <v>245</v>
      </c>
      <c r="CL33" t="s">
        <v>246</v>
      </c>
      <c r="CM33" t="s">
        <v>247</v>
      </c>
      <c r="CN33" t="s">
        <v>359</v>
      </c>
      <c r="CT33" t="s">
        <v>386</v>
      </c>
      <c r="CU33" t="s">
        <v>225</v>
      </c>
      <c r="CW33" t="s">
        <v>319</v>
      </c>
      <c r="CX33" t="s">
        <v>320</v>
      </c>
      <c r="DA33" t="s">
        <v>250</v>
      </c>
      <c r="DB33">
        <v>-1</v>
      </c>
      <c r="DF33" t="s">
        <v>251</v>
      </c>
      <c r="DJ33" t="s">
        <v>252</v>
      </c>
      <c r="DK33" t="s">
        <v>253</v>
      </c>
      <c r="DL33" t="s">
        <v>254</v>
      </c>
      <c r="DN33" t="s">
        <v>255</v>
      </c>
      <c r="DR33" t="s">
        <v>760</v>
      </c>
      <c r="DS33" t="s">
        <v>759</v>
      </c>
      <c r="DT33" t="s">
        <v>758</v>
      </c>
      <c r="DV33">
        <v>1</v>
      </c>
      <c r="DW33" t="s">
        <v>554</v>
      </c>
      <c r="ED33" s="2">
        <v>46144</v>
      </c>
      <c r="EF33">
        <v>9</v>
      </c>
      <c r="EP33" t="s">
        <v>258</v>
      </c>
      <c r="ES33" t="s">
        <v>14589</v>
      </c>
      <c r="FA33" t="s">
        <v>245</v>
      </c>
      <c r="FB33" t="s">
        <v>1365</v>
      </c>
      <c r="FD33" t="s">
        <v>1365</v>
      </c>
      <c r="FE33" t="s">
        <v>1366</v>
      </c>
      <c r="FF33" t="s">
        <v>1366</v>
      </c>
      <c r="FK33" t="s">
        <v>263</v>
      </c>
      <c r="FL33" t="s">
        <v>14590</v>
      </c>
      <c r="FN33" t="s">
        <v>359</v>
      </c>
      <c r="FO33" t="s">
        <v>366</v>
      </c>
      <c r="FR33">
        <v>94990</v>
      </c>
      <c r="GB33" t="s">
        <v>266</v>
      </c>
      <c r="GC33" t="s">
        <v>225</v>
      </c>
      <c r="GD33">
        <v>0</v>
      </c>
      <c r="GF33">
        <v>0</v>
      </c>
      <c r="GG33">
        <v>25423</v>
      </c>
      <c r="GI33">
        <v>94990</v>
      </c>
      <c r="GJ33">
        <v>0</v>
      </c>
      <c r="GL33">
        <v>0</v>
      </c>
      <c r="GM33">
        <v>113038</v>
      </c>
      <c r="GS33" t="s">
        <v>267</v>
      </c>
      <c r="GT33" s="2">
        <v>45504</v>
      </c>
      <c r="GU33" t="s">
        <v>268</v>
      </c>
      <c r="GV33" t="s">
        <v>335</v>
      </c>
      <c r="GW33" t="s">
        <v>394</v>
      </c>
      <c r="GZ33" t="s">
        <v>395</v>
      </c>
      <c r="HA33" t="s">
        <v>274</v>
      </c>
      <c r="HB33" t="s">
        <v>1368</v>
      </c>
      <c r="HC33" t="s">
        <v>1358</v>
      </c>
      <c r="HD33" t="s">
        <v>554</v>
      </c>
      <c r="HE33" t="s">
        <v>230</v>
      </c>
      <c r="HF33" t="s">
        <v>14591</v>
      </c>
      <c r="HR33" t="s">
        <v>278</v>
      </c>
      <c r="HV33">
        <v>94990</v>
      </c>
      <c r="HW33" t="s">
        <v>281</v>
      </c>
      <c r="HY33">
        <v>0</v>
      </c>
      <c r="HZ33">
        <v>0</v>
      </c>
      <c r="IA33" t="s">
        <v>281</v>
      </c>
      <c r="IB33" t="s">
        <v>281</v>
      </c>
      <c r="IE33" t="s">
        <v>283</v>
      </c>
      <c r="IF33" t="s">
        <v>283</v>
      </c>
      <c r="IG33" t="s">
        <v>283</v>
      </c>
      <c r="IH33" t="s">
        <v>284</v>
      </c>
      <c r="II33" t="s">
        <v>285</v>
      </c>
      <c r="IJ33" t="s">
        <v>286</v>
      </c>
      <c r="IK33" t="s">
        <v>278</v>
      </c>
      <c r="IL33" t="s">
        <v>371</v>
      </c>
      <c r="IM33" t="s">
        <v>288</v>
      </c>
      <c r="IN33" t="s">
        <v>289</v>
      </c>
      <c r="IO33" t="s">
        <v>14592</v>
      </c>
      <c r="IP33" t="s">
        <v>290</v>
      </c>
      <c r="IQ33" t="s">
        <v>284</v>
      </c>
      <c r="IS33" t="s">
        <v>291</v>
      </c>
      <c r="IT33" t="s">
        <v>398</v>
      </c>
      <c r="IW33" t="s">
        <v>417</v>
      </c>
      <c r="IY33" t="s">
        <v>281</v>
      </c>
    </row>
    <row r="34" spans="1:259" x14ac:dyDescent="0.3">
      <c r="A34" s="14">
        <f>DAY(AVANZA[[#This Row],[FechaSeguimiento]])</f>
        <v>2</v>
      </c>
      <c r="B34" s="14">
        <f>MONTH(AVANZA[[#This Row],[FechaSeguimiento]])</f>
        <v>5</v>
      </c>
      <c r="C34"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4" t="str">
        <f>LOWER(IFERROR(VLOOKUP(AVANZA[[#This Row],[ID_Peticion]],CANCELADAS[#All],2,0),""))</f>
        <v/>
      </c>
      <c r="E34" t="str">
        <f>LOWER(IFERROR(VLOOKUP(AVANZA[[#This Row],[ID_Peticion]],CANCELADAS[#All],3,0),""))</f>
        <v/>
      </c>
      <c r="F34" t="str">
        <f>LOWER(IF(AVANZA[[#This Row],[CEDULA CLIENTE]]&lt;&gt;""," CC: " &amp; COUNTIFS(AVANZA[CEDULA CLIENTE],AVANZA[[#This Row],[CEDULA CLIENTE]]),"")&amp; IF(AVANZA[[#This Row],[Direccion]]&lt;&gt;""," DIR: " &amp; COUNTIFS(AVANZA[Direccion],AVANZA[[#This Row],[Direccion]]),""))</f>
        <v xml:space="preserve"> dir: 1</v>
      </c>
      <c r="G34" t="str">
        <f>IFERROR(VLOOKUP(AVANZA[[#This Row],[Cedula_Vendedor_Atis]],PLANTA[[#All],[CEDULA]:[LINEA]],3,0),"No Cruza")</f>
        <v>Marisol Avella</v>
      </c>
      <c r="H34" t="str">
        <f>IFERROR(VLOOKUP(AVANZA[[#This Row],[Cedula_Vendedor_Atis]],PLANTA[[#All],[CEDULA]:[LINEA]],4,0),"No Cruza")</f>
        <v>Fija</v>
      </c>
      <c r="I34" t="str">
        <f>LOWER(IF(AVANZA[[#This Row],[ATRIBUIBLE]]="",AVANZA[[#This Row],[Variable]],AVANZA[[#This Row],[ATRIBUIBLE]]))</f>
        <v>terminada</v>
      </c>
      <c r="J34" s="14">
        <f>IF(AVANZA[[#This Row],[Variable]]=AVANZA[[#Headers],[TERMINADA]],1,0)</f>
        <v>1</v>
      </c>
      <c r="K34" s="14">
        <f>IF(AVANZA[[#This Row],[Variable]]=AVANZA[[#Headers],[ANULADA]],1,0)</f>
        <v>0</v>
      </c>
      <c r="L34" s="14">
        <f>IF(AVANZA[[#This Row],[Variable]]=AVANZA[[#Headers],[PENDIENTE]],1,0)</f>
        <v>0</v>
      </c>
      <c r="M34" s="14">
        <f>IF(AVANZA[[#This Row],[ESTADO AGENDA]]="AGENDADA",1,0)</f>
        <v>0</v>
      </c>
      <c r="N34" s="14">
        <f>IF(AVANZA[[#This Row],[ESTADO AGENDA]]="PENDIENTE DE AGENDAR",1,0)</f>
        <v>0</v>
      </c>
      <c r="O34" s="14">
        <f>IF(AVANZA[[#This Row],[ESTADO AGENDA]]="SUSPENDIDA",1,0)</f>
        <v>0</v>
      </c>
      <c r="P34" t="str" cm="1">
        <f t="array" ref="P34">_xlfn.XLOOKUP(AVANZA[[#This Row],[Num_Agrupacion_Pet_Atis]],Tabla1[[#All],[Numero_de_actuacion]],Tabla1[[#All],[Estado_de_la_orden]],"",0)</f>
        <v/>
      </c>
      <c r="Q34" s="2" t="str" cm="1">
        <f t="array" ref="Q34">_xlfn.XLOOKUP(AVANZA[[#This Row],[Num_Agrupacion_Pet_Atis]],Tabla1[[#All],[Numero_de_actuacion]],Tabla1[[#All],[Fecha_de_la_cita]],"",0)</f>
        <v/>
      </c>
      <c r="R34" t="str" cm="1">
        <f t="array" ref="R34">_xlfn.XLOOKUP(AVANZA[[#This Row],[Num_Agrupacion_Pet_Atis]],Tabla1[[#All],[Numero_de_actuacion]],Tabla1[[#All],[Franja_horaria_de_la_cita]],"",0)</f>
        <v/>
      </c>
      <c r="S34" s="14" t="str">
        <f>IFERROR(DAY(AVANZA[[#This Row],[FECHA AGENDA]]),"")</f>
        <v/>
      </c>
      <c r="T34" s="14" t="str">
        <f>IFERROR(MONTH(AVANZA[[#This Row],[FECHA AGENDA]]),"")</f>
        <v/>
      </c>
      <c r="U34" t="str" cm="1">
        <f t="array" ref="U34">_xlfn.XLOOKUP(AVANZA[[#This Row],[Num_Agrupacion_Pet_Atis]],Tabla1[[#All],[Numero_de_actuacion]],Tabla1[[#All],[Motivo_de_suspension]],"",0)</f>
        <v/>
      </c>
      <c r="V34" s="2" t="str" cm="1">
        <f t="array" ref="V34">_xlfn.XLOOKUP(AVANZA[[#This Row],[Num_Agrupacion_Pet_Atis]],Tabla1[[#All],[Numero_de_actuacion]],Tabla1[[#All],[No_identificacion_cliente]],"",0)</f>
        <v/>
      </c>
      <c r="W34" s="2" t="str" cm="1">
        <f t="array" ref="W34">_xlfn.XLOOKUP(AVANZA[[#This Row],[Num_Agrupacion_Pet_Atis]],Tabla1[[#All],[Numero_de_actuacion]],Tabla1[[#All],[Movil_de_contacto]],"",0)</f>
        <v/>
      </c>
      <c r="X34" s="14">
        <f>IF(OR(AVANZA[[#This Row],[ESTADO LEG]]="Legalizada grabacion",AVANZA[[#This Row],[ESTADO LEG]]="Legalizada aut"),1,0)</f>
        <v>1</v>
      </c>
      <c r="Y34" s="14">
        <f>IF(OR(AVANZA[[#This Row],[ESTADO LEG]]="pdte legalizar",AVANZA[[#This Row],[ESTADO LEG]]="No cruza"),1,0)</f>
        <v>0</v>
      </c>
      <c r="Z34" t="str" cm="1">
        <f t="array" ref="Z34">IF(AVANZA[[#This Row],[Variable]]="Terminada",LOWER(_xlfn.XLOOKUP(AVANZA[[#This Row],[ID_Peticion]],Tabla6[[#All],[NUM_PETICION]],Tabla6[[#All],[ESTADO_LEG]],"NO CRUZA",0)),AVANZA[[#This Row],[Variable]])</f>
        <v>legalizada grabacion</v>
      </c>
      <c r="AA34" cm="1">
        <f t="array" ref="AA34">_xlfn.XLOOKUP(AVANZA[[#This Row],[ID_Peticion]],Tabla6[[#All],[NUM_PETICION]],Tabla6[[#All],[DIF_DIAS]],"",0)</f>
        <v>4</v>
      </c>
      <c r="AB34" s="2" cm="1">
        <f t="array" ref="AB34">IFERROR(_xlfn.XLOOKUP(AVANZA[[#This Row],[ID_Peticion]],Tabla6[[#All],[NUM_PETICION]],Tabla6[[#All],[FEC_LEGAL]],"",0),"")</f>
        <v>46148</v>
      </c>
      <c r="AC34" s="14">
        <f ca="1">IF(AVANZA[[#This Row],[FECHA LEG]]&lt;&gt;0,IFERROR(AVANZA[[#This Row],[FECHA LEG]]-AVANZA[[#This Row],[FechaIniEstadoSubPetAtis]],0),TODAY()-AVANZA[[#This Row],[FechaIniEstadoSubPetAtis]])</f>
        <v>4</v>
      </c>
      <c r="AD34" s="35" t="str">
        <f ca="1">IF(AVANZA[[#This Row],[FINAL Vs LG]]&lt;&gt;0,IF(AVANZA[[#This Row],[FINAL Vs LG]]&lt;7.1,"100%",IF(AND(AVANZA[[#This Row],[FINAL Vs LG]]&gt;7.1,AVANZA[[#This Row],[FINAL Vs LG]]&lt;11.1),"50%","0%")),0)</f>
        <v>100%</v>
      </c>
      <c r="AE34" s="14">
        <f ca="1">VLOOKUP(DAY(TODAY()),BACK!F:G,2,0)</f>
        <v>14</v>
      </c>
      <c r="AF34" s="14">
        <f>BACK!$I$2</f>
        <v>24</v>
      </c>
      <c r="AG34" s="14">
        <f>IF(AVANZA[[#This Row],[Oferta_empaquetada_comisiones]]="SI",1,0)</f>
        <v>0</v>
      </c>
      <c r="AH34" s="36">
        <f>IF(AVANZA[[#This Row],[Variable]]="TERMINADA",IFERROR(VLOOKUP(AVANZA[[#This Row],[SUPERVISOR]],Tabla2[#All],4,0),0),)</f>
        <v>3.5</v>
      </c>
      <c r="AI34" s="14">
        <f>IF(AVANZA[[#This Row],[Producto]]="BA",1,0)</f>
        <v>1</v>
      </c>
      <c r="AJ34" s="14">
        <f>IF(AVANZA[[#This Row],[Producto]]="DUO",1,0)</f>
        <v>0</v>
      </c>
      <c r="AK34" s="14">
        <f>IF(AVANZA[[#This Row],[Producto]]="TRIO",1,0)</f>
        <v>0</v>
      </c>
      <c r="AL34" t="s">
        <v>292</v>
      </c>
      <c r="AM34">
        <v>-1</v>
      </c>
      <c r="AN34">
        <v>-1</v>
      </c>
      <c r="AO34" t="s">
        <v>14593</v>
      </c>
      <c r="AP34" s="1">
        <v>46143.444282407407</v>
      </c>
      <c r="AQ34">
        <v>-1</v>
      </c>
      <c r="AR34" t="s">
        <v>14594</v>
      </c>
      <c r="AS34">
        <v>-1</v>
      </c>
      <c r="AT34">
        <v>-1</v>
      </c>
      <c r="AU34">
        <v>-1</v>
      </c>
      <c r="AV34">
        <v>-1</v>
      </c>
      <c r="AW34">
        <v>-1</v>
      </c>
      <c r="AX34" t="s">
        <v>224</v>
      </c>
      <c r="AY34">
        <v>-1</v>
      </c>
      <c r="AZ34">
        <v>2026</v>
      </c>
      <c r="BA34">
        <v>5</v>
      </c>
      <c r="BB34">
        <v>2</v>
      </c>
      <c r="BC34">
        <v>-1</v>
      </c>
      <c r="BD34" t="s">
        <v>225</v>
      </c>
      <c r="BE34">
        <v>-1</v>
      </c>
      <c r="BF34">
        <v>20001621090920</v>
      </c>
      <c r="BG34" t="s">
        <v>319</v>
      </c>
      <c r="BH34" t="s">
        <v>320</v>
      </c>
      <c r="BI34" t="s">
        <v>14595</v>
      </c>
      <c r="BJ34">
        <v>-1</v>
      </c>
      <c r="BK34">
        <v>-1</v>
      </c>
      <c r="BL34">
        <v>-1</v>
      </c>
      <c r="BM34" t="s">
        <v>229</v>
      </c>
      <c r="BN34" t="s">
        <v>230</v>
      </c>
      <c r="BO34" t="s">
        <v>14596</v>
      </c>
      <c r="BP34" t="s">
        <v>232</v>
      </c>
      <c r="BQ34">
        <v>2026</v>
      </c>
      <c r="BR34">
        <v>5</v>
      </c>
      <c r="BS34">
        <v>1</v>
      </c>
      <c r="BT34" s="1">
        <v>46144.686018518521</v>
      </c>
      <c r="BU34" t="s">
        <v>233</v>
      </c>
      <c r="BV34" s="2">
        <v>46144</v>
      </c>
      <c r="BW34" t="s">
        <v>234</v>
      </c>
      <c r="BX34" s="2">
        <v>46144</v>
      </c>
      <c r="BY34" s="2">
        <v>46144</v>
      </c>
      <c r="BZ34" t="s">
        <v>235</v>
      </c>
      <c r="CA34" t="s">
        <v>297</v>
      </c>
      <c r="CB34" t="s">
        <v>297</v>
      </c>
      <c r="CC34" t="s">
        <v>14597</v>
      </c>
      <c r="CD34" t="s">
        <v>3031</v>
      </c>
      <c r="CE34">
        <v>-1</v>
      </c>
      <c r="CF34" t="s">
        <v>300</v>
      </c>
      <c r="CG34" t="s">
        <v>301</v>
      </c>
      <c r="CH34" t="s">
        <v>242</v>
      </c>
      <c r="CI34">
        <v>22999736</v>
      </c>
      <c r="CJ34" t="s">
        <v>303</v>
      </c>
      <c r="CK34" t="s">
        <v>245</v>
      </c>
      <c r="CL34" t="s">
        <v>246</v>
      </c>
      <c r="CM34" t="s">
        <v>247</v>
      </c>
      <c r="CN34" t="s">
        <v>248</v>
      </c>
      <c r="CT34" t="s">
        <v>386</v>
      </c>
      <c r="CU34" t="s">
        <v>225</v>
      </c>
      <c r="CW34" t="s">
        <v>319</v>
      </c>
      <c r="CX34" t="s">
        <v>320</v>
      </c>
      <c r="DA34" t="s">
        <v>250</v>
      </c>
      <c r="DB34">
        <v>-1</v>
      </c>
      <c r="DF34" t="s">
        <v>251</v>
      </c>
      <c r="DJ34" t="s">
        <v>252</v>
      </c>
      <c r="DK34" t="s">
        <v>253</v>
      </c>
      <c r="DL34" t="s">
        <v>254</v>
      </c>
      <c r="DN34" t="s">
        <v>255</v>
      </c>
      <c r="DR34" t="s">
        <v>305</v>
      </c>
      <c r="DS34" t="s">
        <v>303</v>
      </c>
      <c r="DT34" t="s">
        <v>302</v>
      </c>
      <c r="DV34">
        <v>1</v>
      </c>
      <c r="DW34" t="s">
        <v>283</v>
      </c>
      <c r="ED34" s="2">
        <v>46144</v>
      </c>
      <c r="EE34" t="s">
        <v>343</v>
      </c>
      <c r="EF34">
        <v>9</v>
      </c>
      <c r="EP34" t="s">
        <v>258</v>
      </c>
      <c r="ES34" t="s">
        <v>1975</v>
      </c>
      <c r="EZ34" t="s">
        <v>659</v>
      </c>
      <c r="FA34" t="s">
        <v>245</v>
      </c>
      <c r="FB34" t="s">
        <v>308</v>
      </c>
      <c r="FD34" t="s">
        <v>308</v>
      </c>
      <c r="FE34" t="s">
        <v>309</v>
      </c>
      <c r="FF34" t="s">
        <v>309</v>
      </c>
      <c r="FK34" t="s">
        <v>263</v>
      </c>
      <c r="FL34" t="s">
        <v>14598</v>
      </c>
      <c r="FN34" t="s">
        <v>248</v>
      </c>
      <c r="FO34" t="s">
        <v>265</v>
      </c>
      <c r="FR34">
        <v>94990</v>
      </c>
      <c r="GB34" t="s">
        <v>266</v>
      </c>
      <c r="GC34" t="s">
        <v>225</v>
      </c>
      <c r="GD34">
        <v>0</v>
      </c>
      <c r="GF34">
        <v>0</v>
      </c>
      <c r="GG34">
        <v>25423</v>
      </c>
      <c r="GI34">
        <v>94990</v>
      </c>
      <c r="GJ34">
        <v>0</v>
      </c>
      <c r="GL34">
        <v>0</v>
      </c>
      <c r="GM34">
        <v>113038</v>
      </c>
      <c r="GS34" t="s">
        <v>267</v>
      </c>
      <c r="GT34" s="2">
        <v>44500</v>
      </c>
      <c r="GU34" t="s">
        <v>268</v>
      </c>
      <c r="GV34" t="s">
        <v>335</v>
      </c>
      <c r="GW34" t="s">
        <v>270</v>
      </c>
      <c r="GX34" t="s">
        <v>272</v>
      </c>
      <c r="GY34" t="s">
        <v>272</v>
      </c>
      <c r="GZ34" t="s">
        <v>344</v>
      </c>
      <c r="HA34" t="s">
        <v>336</v>
      </c>
      <c r="HC34" t="s">
        <v>337</v>
      </c>
      <c r="HE34" t="s">
        <v>230</v>
      </c>
      <c r="HF34" t="s">
        <v>14599</v>
      </c>
      <c r="HG34" t="s">
        <v>345</v>
      </c>
      <c r="HR34" t="s">
        <v>278</v>
      </c>
      <c r="HV34">
        <v>94990</v>
      </c>
      <c r="HW34" t="s">
        <v>281</v>
      </c>
      <c r="HY34">
        <v>0</v>
      </c>
      <c r="HZ34">
        <v>0</v>
      </c>
      <c r="IA34" t="s">
        <v>279</v>
      </c>
      <c r="IB34" t="s">
        <v>281</v>
      </c>
      <c r="IE34" t="s">
        <v>283</v>
      </c>
      <c r="IF34" t="s">
        <v>283</v>
      </c>
      <c r="IG34" t="s">
        <v>283</v>
      </c>
      <c r="IH34" t="s">
        <v>284</v>
      </c>
      <c r="II34" t="s">
        <v>285</v>
      </c>
      <c r="IJ34" t="s">
        <v>286</v>
      </c>
      <c r="IK34" t="s">
        <v>278</v>
      </c>
      <c r="IL34" t="s">
        <v>287</v>
      </c>
      <c r="IM34" t="s">
        <v>288</v>
      </c>
      <c r="IN34" t="s">
        <v>289</v>
      </c>
      <c r="IP34" t="s">
        <v>290</v>
      </c>
      <c r="IQ34" t="s">
        <v>284</v>
      </c>
      <c r="IS34" t="s">
        <v>291</v>
      </c>
      <c r="IT34" t="s">
        <v>453</v>
      </c>
      <c r="IU34" t="s">
        <v>514</v>
      </c>
      <c r="IV34" t="s">
        <v>434</v>
      </c>
      <c r="IW34" t="s">
        <v>318</v>
      </c>
      <c r="IY34" t="s">
        <v>281</v>
      </c>
    </row>
    <row r="35" spans="1:259" x14ac:dyDescent="0.3">
      <c r="A35" s="14">
        <f>DAY(AVANZA[[#This Row],[FechaSeguimiento]])</f>
        <v>2</v>
      </c>
      <c r="B35" s="14">
        <f>MONTH(AVANZA[[#This Row],[FechaSeguimiento]])</f>
        <v>5</v>
      </c>
      <c r="C35"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5" t="str">
        <f>LOWER(IFERROR(VLOOKUP(AVANZA[[#This Row],[ID_Peticion]],CANCELADAS[#All],2,0),""))</f>
        <v>qc - direccion errada</v>
      </c>
      <c r="E35" t="str">
        <f>LOWER(IFERROR(VLOOKUP(AVANZA[[#This Row],[ID_Peticion]],CANCELADAS[#All],3,0),""))</f>
        <v>asesor</v>
      </c>
      <c r="F35" t="str">
        <f>LOWER(IF(AVANZA[[#This Row],[CEDULA CLIENTE]]&lt;&gt;""," CC: " &amp; COUNTIFS(AVANZA[CEDULA CLIENTE],AVANZA[[#This Row],[CEDULA CLIENTE]]),"")&amp; IF(AVANZA[[#This Row],[Direccion]]&lt;&gt;""," DIR: " &amp; COUNTIFS(AVANZA[Direccion],AVANZA[[#This Row],[Direccion]]),""))</f>
        <v xml:space="preserve"> dir: 1</v>
      </c>
      <c r="G35" t="str">
        <f>IFERROR(VLOOKUP(AVANZA[[#This Row],[Cedula_Vendedor_Atis]],PLANTA[[#All],[CEDULA]:[LINEA]],3,0),"No Cruza")</f>
        <v>Marisol Avella</v>
      </c>
      <c r="H35" t="str">
        <f>IFERROR(VLOOKUP(AVANZA[[#This Row],[Cedula_Vendedor_Atis]],PLANTA[[#All],[CEDULA]:[LINEA]],4,0),"No Cruza")</f>
        <v>Fija</v>
      </c>
      <c r="I35" t="str">
        <f>LOWER(IF(AVANZA[[#This Row],[ATRIBUIBLE]]="",AVANZA[[#This Row],[Variable]],AVANZA[[#This Row],[ATRIBUIBLE]]))</f>
        <v>asesor</v>
      </c>
      <c r="J35" s="14">
        <f>IF(AVANZA[[#This Row],[Variable]]=AVANZA[[#Headers],[TERMINADA]],1,0)</f>
        <v>0</v>
      </c>
      <c r="K35" s="14">
        <f>IF(AVANZA[[#This Row],[Variable]]=AVANZA[[#Headers],[ANULADA]],1,0)</f>
        <v>1</v>
      </c>
      <c r="L35" s="14">
        <f>IF(AVANZA[[#This Row],[Variable]]=AVANZA[[#Headers],[PENDIENTE]],1,0)</f>
        <v>0</v>
      </c>
      <c r="M35" s="14">
        <f>IF(AVANZA[[#This Row],[ESTADO AGENDA]]="AGENDADA",1,0)</f>
        <v>0</v>
      </c>
      <c r="N35" s="14">
        <f>IF(AVANZA[[#This Row],[ESTADO AGENDA]]="PENDIENTE DE AGENDAR",1,0)</f>
        <v>0</v>
      </c>
      <c r="O35" s="14">
        <f>IF(AVANZA[[#This Row],[ESTADO AGENDA]]="SUSPENDIDA",1,0)</f>
        <v>0</v>
      </c>
      <c r="P35" t="str" cm="1">
        <f t="array" ref="P35">_xlfn.XLOOKUP(AVANZA[[#This Row],[Num_Agrupacion_Pet_Atis]],Tabla1[[#All],[Numero_de_actuacion]],Tabla1[[#All],[Estado_de_la_orden]],"",0)</f>
        <v/>
      </c>
      <c r="Q35" s="2" t="str" cm="1">
        <f t="array" ref="Q35">_xlfn.XLOOKUP(AVANZA[[#This Row],[Num_Agrupacion_Pet_Atis]],Tabla1[[#All],[Numero_de_actuacion]],Tabla1[[#All],[Fecha_de_la_cita]],"",0)</f>
        <v/>
      </c>
      <c r="R35" t="str" cm="1">
        <f t="array" ref="R35">_xlfn.XLOOKUP(AVANZA[[#This Row],[Num_Agrupacion_Pet_Atis]],Tabla1[[#All],[Numero_de_actuacion]],Tabla1[[#All],[Franja_horaria_de_la_cita]],"",0)</f>
        <v/>
      </c>
      <c r="S35" s="14" t="str">
        <f>IFERROR(DAY(AVANZA[[#This Row],[FECHA AGENDA]]),"")</f>
        <v/>
      </c>
      <c r="T35" s="14" t="str">
        <f>IFERROR(MONTH(AVANZA[[#This Row],[FECHA AGENDA]]),"")</f>
        <v/>
      </c>
      <c r="U35" t="str" cm="1">
        <f t="array" ref="U35">_xlfn.XLOOKUP(AVANZA[[#This Row],[Num_Agrupacion_Pet_Atis]],Tabla1[[#All],[Numero_de_actuacion]],Tabla1[[#All],[Motivo_de_suspension]],"",0)</f>
        <v/>
      </c>
      <c r="V35" s="2" t="str" cm="1">
        <f t="array" ref="V35">_xlfn.XLOOKUP(AVANZA[[#This Row],[Num_Agrupacion_Pet_Atis]],Tabla1[[#All],[Numero_de_actuacion]],Tabla1[[#All],[No_identificacion_cliente]],"",0)</f>
        <v/>
      </c>
      <c r="W35" s="2" t="str" cm="1">
        <f t="array" ref="W35">_xlfn.XLOOKUP(AVANZA[[#This Row],[Num_Agrupacion_Pet_Atis]],Tabla1[[#All],[Numero_de_actuacion]],Tabla1[[#All],[Movil_de_contacto]],"",0)</f>
        <v/>
      </c>
      <c r="X35" s="14">
        <f>IF(OR(AVANZA[[#This Row],[ESTADO LEG]]="Legalizada grabacion",AVANZA[[#This Row],[ESTADO LEG]]="Legalizada aut"),1,0)</f>
        <v>0</v>
      </c>
      <c r="Y35" s="14">
        <f>IF(OR(AVANZA[[#This Row],[ESTADO LEG]]="pdte legalizar",AVANZA[[#This Row],[ESTADO LEG]]="No cruza"),1,0)</f>
        <v>0</v>
      </c>
      <c r="Z35" t="str" cm="1">
        <f t="array" ref="Z35">IF(AVANZA[[#This Row],[Variable]]="Terminada",LOWER(_xlfn.XLOOKUP(AVANZA[[#This Row],[ID_Peticion]],Tabla6[[#All],[NUM_PETICION]],Tabla6[[#All],[ESTADO_LEG]],"NO CRUZA",0)),AVANZA[[#This Row],[Variable]])</f>
        <v>ANULADA</v>
      </c>
      <c r="AA35" t="str" cm="1">
        <f t="array" ref="AA35">_xlfn.XLOOKUP(AVANZA[[#This Row],[ID_Peticion]],Tabla6[[#All],[NUM_PETICION]],Tabla6[[#All],[DIF_DIAS]],"",0)</f>
        <v/>
      </c>
      <c r="AB35" s="2" t="str" cm="1">
        <f t="array" ref="AB35">IFERROR(_xlfn.XLOOKUP(AVANZA[[#This Row],[ID_Peticion]],Tabla6[[#All],[NUM_PETICION]],Tabla6[[#All],[FEC_LEGAL]],"",0),"")</f>
        <v/>
      </c>
      <c r="AC35" s="14">
        <f ca="1">IF(AVANZA[[#This Row],[FECHA LEG]]&lt;&gt;0,IFERROR(AVANZA[[#This Row],[FECHA LEG]]-AVANZA[[#This Row],[FechaIniEstadoSubPetAtis]],0),TODAY()-AVANZA[[#This Row],[FechaIniEstadoSubPetAtis]])</f>
        <v>0</v>
      </c>
      <c r="AD35" s="35">
        <f ca="1">IF(AVANZA[[#This Row],[FINAL Vs LG]]&lt;&gt;0,IF(AVANZA[[#This Row],[FINAL Vs LG]]&lt;7.1,"100%",IF(AND(AVANZA[[#This Row],[FINAL Vs LG]]&gt;7.1,AVANZA[[#This Row],[FINAL Vs LG]]&lt;11.1),"50%","0%")),0)</f>
        <v>0</v>
      </c>
      <c r="AE35" s="14">
        <f ca="1">VLOOKUP(DAY(TODAY()),BACK!F:G,2,0)</f>
        <v>14</v>
      </c>
      <c r="AF35" s="14">
        <f>BACK!$I$2</f>
        <v>24</v>
      </c>
      <c r="AG35" s="14">
        <f>IF(AVANZA[[#This Row],[Oferta_empaquetada_comisiones]]="SI",1,0)</f>
        <v>0</v>
      </c>
      <c r="AH35" s="36">
        <f>IF(AVANZA[[#This Row],[Variable]]="TERMINADA",IFERROR(VLOOKUP(AVANZA[[#This Row],[SUPERVISOR]],Tabla2[#All],4,0),0),)</f>
        <v>0</v>
      </c>
      <c r="AI35" s="14">
        <f>IF(AVANZA[[#This Row],[Producto]]="BA",1,0)</f>
        <v>0</v>
      </c>
      <c r="AJ35" s="14">
        <f>IF(AVANZA[[#This Row],[Producto]]="DUO",1,0)</f>
        <v>0</v>
      </c>
      <c r="AK35" s="14">
        <f>IF(AVANZA[[#This Row],[Producto]]="TRIO",1,0)</f>
        <v>1</v>
      </c>
      <c r="AL35" t="s">
        <v>540</v>
      </c>
      <c r="AM35">
        <v>-1</v>
      </c>
      <c r="AN35">
        <v>-1</v>
      </c>
      <c r="AO35" t="s">
        <v>14600</v>
      </c>
      <c r="AP35" s="1">
        <v>46143.381481481483</v>
      </c>
      <c r="AQ35">
        <v>-1</v>
      </c>
      <c r="AR35" t="s">
        <v>14601</v>
      </c>
      <c r="AS35">
        <v>-1</v>
      </c>
      <c r="AT35">
        <v>-1</v>
      </c>
      <c r="AU35">
        <v>-1</v>
      </c>
      <c r="AV35">
        <v>-1</v>
      </c>
      <c r="AW35">
        <v>-1</v>
      </c>
      <c r="AX35" t="s">
        <v>224</v>
      </c>
      <c r="AY35">
        <v>-1</v>
      </c>
      <c r="AZ35">
        <v>2026</v>
      </c>
      <c r="BA35">
        <v>5</v>
      </c>
      <c r="BB35">
        <v>2</v>
      </c>
      <c r="BC35">
        <v>-1</v>
      </c>
      <c r="BD35" t="s">
        <v>225</v>
      </c>
      <c r="BE35">
        <v>-1</v>
      </c>
      <c r="BF35">
        <v>20001620910704</v>
      </c>
      <c r="BG35" t="s">
        <v>376</v>
      </c>
      <c r="BH35" t="s">
        <v>377</v>
      </c>
      <c r="BI35" t="s">
        <v>14602</v>
      </c>
      <c r="BJ35">
        <v>-1</v>
      </c>
      <c r="BK35">
        <v>-1</v>
      </c>
      <c r="BL35">
        <v>-1</v>
      </c>
      <c r="BM35" t="s">
        <v>573</v>
      </c>
      <c r="BN35" t="s">
        <v>230</v>
      </c>
      <c r="BO35" t="s">
        <v>14603</v>
      </c>
      <c r="BP35" t="s">
        <v>380</v>
      </c>
      <c r="BQ35">
        <v>2026</v>
      </c>
      <c r="BR35">
        <v>5</v>
      </c>
      <c r="BS35">
        <v>1</v>
      </c>
      <c r="BT35" s="1">
        <v>46144.709664351853</v>
      </c>
      <c r="BU35" t="s">
        <v>575</v>
      </c>
      <c r="BV35" s="2">
        <v>46144</v>
      </c>
      <c r="BW35" t="s">
        <v>576</v>
      </c>
      <c r="BX35" s="2">
        <v>46143</v>
      </c>
      <c r="BY35" s="2">
        <v>46144</v>
      </c>
      <c r="BZ35" t="s">
        <v>235</v>
      </c>
      <c r="CA35" t="s">
        <v>297</v>
      </c>
      <c r="CB35" t="s">
        <v>297</v>
      </c>
      <c r="CC35" t="s">
        <v>14604</v>
      </c>
      <c r="CD35" t="s">
        <v>3534</v>
      </c>
      <c r="CE35">
        <v>-1</v>
      </c>
      <c r="CF35" t="s">
        <v>300</v>
      </c>
      <c r="CG35" t="s">
        <v>301</v>
      </c>
      <c r="CH35" t="s">
        <v>242</v>
      </c>
      <c r="CI35">
        <v>1073250775</v>
      </c>
      <c r="CJ35" t="s">
        <v>552</v>
      </c>
      <c r="CK35" t="s">
        <v>245</v>
      </c>
      <c r="CL35" t="s">
        <v>246</v>
      </c>
      <c r="CM35" t="s">
        <v>247</v>
      </c>
      <c r="CN35" t="s">
        <v>359</v>
      </c>
      <c r="CT35" t="s">
        <v>386</v>
      </c>
      <c r="CU35" t="s">
        <v>387</v>
      </c>
      <c r="CW35" t="s">
        <v>388</v>
      </c>
      <c r="CX35" t="s">
        <v>389</v>
      </c>
      <c r="CY35" t="s">
        <v>1919</v>
      </c>
      <c r="DA35" t="s">
        <v>250</v>
      </c>
      <c r="DB35">
        <v>-1</v>
      </c>
      <c r="DF35" t="s">
        <v>731</v>
      </c>
      <c r="DJ35" t="s">
        <v>252</v>
      </c>
      <c r="DK35" t="s">
        <v>253</v>
      </c>
      <c r="DL35" t="s">
        <v>253</v>
      </c>
      <c r="DN35" t="s">
        <v>390</v>
      </c>
      <c r="DR35" t="s">
        <v>553</v>
      </c>
      <c r="DS35" t="s">
        <v>552</v>
      </c>
      <c r="DT35" t="s">
        <v>551</v>
      </c>
      <c r="DV35">
        <v>1</v>
      </c>
      <c r="DW35" t="s">
        <v>283</v>
      </c>
      <c r="ED35" s="2">
        <v>46144</v>
      </c>
      <c r="EF35">
        <v>9</v>
      </c>
      <c r="EP35" t="s">
        <v>258</v>
      </c>
      <c r="FA35" t="s">
        <v>245</v>
      </c>
      <c r="FB35" t="s">
        <v>308</v>
      </c>
      <c r="FD35" t="s">
        <v>308</v>
      </c>
      <c r="FE35" t="s">
        <v>309</v>
      </c>
      <c r="FF35" t="s">
        <v>309</v>
      </c>
      <c r="FK35" t="s">
        <v>263</v>
      </c>
      <c r="FN35" t="s">
        <v>359</v>
      </c>
      <c r="FO35" t="s">
        <v>366</v>
      </c>
      <c r="FR35">
        <v>0</v>
      </c>
      <c r="GB35" t="s">
        <v>266</v>
      </c>
      <c r="GM35">
        <v>0</v>
      </c>
      <c r="GS35" t="s">
        <v>267</v>
      </c>
      <c r="GT35" s="2"/>
      <c r="GU35" t="s">
        <v>268</v>
      </c>
      <c r="GV35" t="s">
        <v>269</v>
      </c>
      <c r="GW35" t="s">
        <v>394</v>
      </c>
      <c r="GZ35" t="s">
        <v>395</v>
      </c>
      <c r="HE35" t="s">
        <v>230</v>
      </c>
      <c r="HF35" t="s">
        <v>14210</v>
      </c>
      <c r="HR35" t="s">
        <v>278</v>
      </c>
      <c r="HV35">
        <v>131990</v>
      </c>
      <c r="HW35" t="s">
        <v>281</v>
      </c>
      <c r="HY35">
        <v>0</v>
      </c>
      <c r="HZ35">
        <v>0</v>
      </c>
      <c r="IA35" t="s">
        <v>281</v>
      </c>
      <c r="IB35" t="s">
        <v>281</v>
      </c>
      <c r="IC35" t="s">
        <v>14605</v>
      </c>
      <c r="IE35" t="s">
        <v>283</v>
      </c>
      <c r="IF35" t="s">
        <v>283</v>
      </c>
      <c r="IG35" t="s">
        <v>283</v>
      </c>
      <c r="IH35" t="s">
        <v>284</v>
      </c>
      <c r="II35" t="s">
        <v>285</v>
      </c>
      <c r="IJ35" t="s">
        <v>286</v>
      </c>
      <c r="IK35" t="s">
        <v>278</v>
      </c>
      <c r="IL35" t="s">
        <v>371</v>
      </c>
      <c r="IM35" t="s">
        <v>288</v>
      </c>
      <c r="IN35" t="s">
        <v>290</v>
      </c>
      <c r="IP35" t="s">
        <v>1921</v>
      </c>
      <c r="IQ35" t="s">
        <v>284</v>
      </c>
      <c r="IS35" t="s">
        <v>291</v>
      </c>
      <c r="IT35" t="s">
        <v>453</v>
      </c>
      <c r="IU35" t="s">
        <v>1898</v>
      </c>
      <c r="IV35" t="s">
        <v>434</v>
      </c>
      <c r="IW35" t="s">
        <v>1899</v>
      </c>
      <c r="IY35" t="s">
        <v>281</v>
      </c>
    </row>
    <row r="36" spans="1:259" x14ac:dyDescent="0.3">
      <c r="A36" s="14">
        <f>DAY(AVANZA[[#This Row],[FechaSeguimiento]])</f>
        <v>2</v>
      </c>
      <c r="B36" s="14">
        <f>MONTH(AVANZA[[#This Row],[FechaSeguimiento]])</f>
        <v>5</v>
      </c>
      <c r="C36"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36" t="str">
        <f>LOWER(IFERROR(VLOOKUP(AVANZA[[#This Row],[ID_Peticion]],CANCELADAS[#All],2,0),""))</f>
        <v/>
      </c>
      <c r="E36" t="str">
        <f>LOWER(IFERROR(VLOOKUP(AVANZA[[#This Row],[ID_Peticion]],CANCELADAS[#All],3,0),""))</f>
        <v/>
      </c>
      <c r="F36" t="str">
        <f>LOWER(IF(AVANZA[[#This Row],[CEDULA CLIENTE]]&lt;&gt;""," CC: " &amp; COUNTIFS(AVANZA[CEDULA CLIENTE],AVANZA[[#This Row],[CEDULA CLIENTE]]),"")&amp; IF(AVANZA[[#This Row],[Direccion]]&lt;&gt;""," DIR: " &amp; COUNTIFS(AVANZA[Direccion],AVANZA[[#This Row],[Direccion]]),""))</f>
        <v xml:space="preserve"> dir: 1</v>
      </c>
      <c r="G36" t="str">
        <f>IFERROR(VLOOKUP(AVANZA[[#This Row],[Cedula_Vendedor_Atis]],PLANTA[[#All],[CEDULA]:[LINEA]],3,0),"No Cruza")</f>
        <v>Marisol Avella</v>
      </c>
      <c r="H36" t="str">
        <f>IFERROR(VLOOKUP(AVANZA[[#This Row],[Cedula_Vendedor_Atis]],PLANTA[[#All],[CEDULA]:[LINEA]],4,0),"No Cruza")</f>
        <v>Fija</v>
      </c>
      <c r="I36" t="str">
        <f>LOWER(IF(AVANZA[[#This Row],[ATRIBUIBLE]]="",AVANZA[[#This Row],[Variable]],AVANZA[[#This Row],[ATRIBUIBLE]]))</f>
        <v>terminada</v>
      </c>
      <c r="J36" s="14">
        <f>IF(AVANZA[[#This Row],[Variable]]=AVANZA[[#Headers],[TERMINADA]],1,0)</f>
        <v>1</v>
      </c>
      <c r="K36" s="14">
        <f>IF(AVANZA[[#This Row],[Variable]]=AVANZA[[#Headers],[ANULADA]],1,0)</f>
        <v>0</v>
      </c>
      <c r="L36" s="14">
        <f>IF(AVANZA[[#This Row],[Variable]]=AVANZA[[#Headers],[PENDIENTE]],1,0)</f>
        <v>0</v>
      </c>
      <c r="M36" s="14">
        <f>IF(AVANZA[[#This Row],[ESTADO AGENDA]]="AGENDADA",1,0)</f>
        <v>0</v>
      </c>
      <c r="N36" s="14">
        <f>IF(AVANZA[[#This Row],[ESTADO AGENDA]]="PENDIENTE DE AGENDAR",1,0)</f>
        <v>0</v>
      </c>
      <c r="O36" s="14">
        <f>IF(AVANZA[[#This Row],[ESTADO AGENDA]]="SUSPENDIDA",1,0)</f>
        <v>0</v>
      </c>
      <c r="P36" t="str" cm="1">
        <f t="array" ref="P36">_xlfn.XLOOKUP(AVANZA[[#This Row],[Num_Agrupacion_Pet_Atis]],Tabla1[[#All],[Numero_de_actuacion]],Tabla1[[#All],[Estado_de_la_orden]],"",0)</f>
        <v/>
      </c>
      <c r="Q36" s="2" t="str" cm="1">
        <f t="array" ref="Q36">_xlfn.XLOOKUP(AVANZA[[#This Row],[Num_Agrupacion_Pet_Atis]],Tabla1[[#All],[Numero_de_actuacion]],Tabla1[[#All],[Fecha_de_la_cita]],"",0)</f>
        <v/>
      </c>
      <c r="R36" t="str" cm="1">
        <f t="array" ref="R36">_xlfn.XLOOKUP(AVANZA[[#This Row],[Num_Agrupacion_Pet_Atis]],Tabla1[[#All],[Numero_de_actuacion]],Tabla1[[#All],[Franja_horaria_de_la_cita]],"",0)</f>
        <v/>
      </c>
      <c r="S36" s="14" t="str">
        <f>IFERROR(DAY(AVANZA[[#This Row],[FECHA AGENDA]]),"")</f>
        <v/>
      </c>
      <c r="T36" s="14" t="str">
        <f>IFERROR(MONTH(AVANZA[[#This Row],[FECHA AGENDA]]),"")</f>
        <v/>
      </c>
      <c r="U36" t="str" cm="1">
        <f t="array" ref="U36">_xlfn.XLOOKUP(AVANZA[[#This Row],[Num_Agrupacion_Pet_Atis]],Tabla1[[#All],[Numero_de_actuacion]],Tabla1[[#All],[Motivo_de_suspension]],"",0)</f>
        <v/>
      </c>
      <c r="V36" s="2" t="str" cm="1">
        <f t="array" ref="V36">_xlfn.XLOOKUP(AVANZA[[#This Row],[Num_Agrupacion_Pet_Atis]],Tabla1[[#All],[Numero_de_actuacion]],Tabla1[[#All],[No_identificacion_cliente]],"",0)</f>
        <v/>
      </c>
      <c r="W36" s="2" t="str" cm="1">
        <f t="array" ref="W36">_xlfn.XLOOKUP(AVANZA[[#This Row],[Num_Agrupacion_Pet_Atis]],Tabla1[[#All],[Numero_de_actuacion]],Tabla1[[#All],[Movil_de_contacto]],"",0)</f>
        <v/>
      </c>
      <c r="X36" s="14">
        <f>IF(OR(AVANZA[[#This Row],[ESTADO LEG]]="Legalizada grabacion",AVANZA[[#This Row],[ESTADO LEG]]="Legalizada aut"),1,0)</f>
        <v>1</v>
      </c>
      <c r="Y36" s="14">
        <f>IF(OR(AVANZA[[#This Row],[ESTADO LEG]]="pdte legalizar",AVANZA[[#This Row],[ESTADO LEG]]="No cruza"),1,0)</f>
        <v>0</v>
      </c>
      <c r="Z36" t="str" cm="1">
        <f t="array" ref="Z36">IF(AVANZA[[#This Row],[Variable]]="Terminada",LOWER(_xlfn.XLOOKUP(AVANZA[[#This Row],[ID_Peticion]],Tabla6[[#All],[NUM_PETICION]],Tabla6[[#All],[ESTADO_LEG]],"NO CRUZA",0)),AVANZA[[#This Row],[Variable]])</f>
        <v>legalizada grabacion</v>
      </c>
      <c r="AA36" cm="1">
        <f t="array" ref="AA36">_xlfn.XLOOKUP(AVANZA[[#This Row],[ID_Peticion]],Tabla6[[#All],[NUM_PETICION]],Tabla6[[#All],[DIF_DIAS]],"",0)</f>
        <v>4</v>
      </c>
      <c r="AB36" s="2" cm="1">
        <f t="array" ref="AB36">IFERROR(_xlfn.XLOOKUP(AVANZA[[#This Row],[ID_Peticion]],Tabla6[[#All],[NUM_PETICION]],Tabla6[[#All],[FEC_LEGAL]],"",0),"")</f>
        <v>46148</v>
      </c>
      <c r="AC36" s="14">
        <f ca="1">IF(AVANZA[[#This Row],[FECHA LEG]]&lt;&gt;0,IFERROR(AVANZA[[#This Row],[FECHA LEG]]-AVANZA[[#This Row],[FechaIniEstadoSubPetAtis]],0),TODAY()-AVANZA[[#This Row],[FechaIniEstadoSubPetAtis]])</f>
        <v>4</v>
      </c>
      <c r="AD36" s="35" t="str">
        <f ca="1">IF(AVANZA[[#This Row],[FINAL Vs LG]]&lt;&gt;0,IF(AVANZA[[#This Row],[FINAL Vs LG]]&lt;7.1,"100%",IF(AND(AVANZA[[#This Row],[FINAL Vs LG]]&gt;7.1,AVANZA[[#This Row],[FINAL Vs LG]]&lt;11.1),"50%","0%")),0)</f>
        <v>100%</v>
      </c>
      <c r="AE36" s="14">
        <f ca="1">VLOOKUP(DAY(TODAY()),BACK!F:G,2,0)</f>
        <v>14</v>
      </c>
      <c r="AF36" s="14">
        <f>BACK!$I$2</f>
        <v>24</v>
      </c>
      <c r="AG36" s="14">
        <f>IF(AVANZA[[#This Row],[Oferta_empaquetada_comisiones]]="SI",1,0)</f>
        <v>0</v>
      </c>
      <c r="AH36" s="36">
        <f>IF(AVANZA[[#This Row],[Variable]]="TERMINADA",IFERROR(VLOOKUP(AVANZA[[#This Row],[SUPERVISOR]],Tabla2[#All],4,0),0),)</f>
        <v>3.5</v>
      </c>
      <c r="AI36" s="14">
        <f>IF(AVANZA[[#This Row],[Producto]]="BA",1,0)</f>
        <v>1</v>
      </c>
      <c r="AJ36" s="14">
        <f>IF(AVANZA[[#This Row],[Producto]]="DUO",1,0)</f>
        <v>0</v>
      </c>
      <c r="AK36" s="14">
        <f>IF(AVANZA[[#This Row],[Producto]]="TRIO",1,0)</f>
        <v>0</v>
      </c>
      <c r="AL36" t="s">
        <v>400</v>
      </c>
      <c r="AM36">
        <v>-1</v>
      </c>
      <c r="AN36">
        <v>-1</v>
      </c>
      <c r="AO36" t="s">
        <v>401</v>
      </c>
      <c r="AP36" s="1">
        <v>46142.537222222221</v>
      </c>
      <c r="AQ36">
        <v>-1</v>
      </c>
      <c r="AR36" t="s">
        <v>402</v>
      </c>
      <c r="AS36">
        <v>-1</v>
      </c>
      <c r="AT36">
        <v>-1</v>
      </c>
      <c r="AU36">
        <v>-1</v>
      </c>
      <c r="AV36">
        <v>-1</v>
      </c>
      <c r="AW36">
        <v>-1</v>
      </c>
      <c r="AX36" t="s">
        <v>224</v>
      </c>
      <c r="AY36">
        <v>-1</v>
      </c>
      <c r="AZ36">
        <v>2026</v>
      </c>
      <c r="BA36">
        <v>5</v>
      </c>
      <c r="BB36">
        <v>2</v>
      </c>
      <c r="BC36">
        <v>-1</v>
      </c>
      <c r="BD36" t="s">
        <v>225</v>
      </c>
      <c r="BE36">
        <v>-1</v>
      </c>
      <c r="BF36">
        <v>20001620692106</v>
      </c>
      <c r="BG36" t="s">
        <v>319</v>
      </c>
      <c r="BH36" t="s">
        <v>320</v>
      </c>
      <c r="BI36" t="s">
        <v>403</v>
      </c>
      <c r="BJ36">
        <v>-1</v>
      </c>
      <c r="BK36">
        <v>-1</v>
      </c>
      <c r="BL36">
        <v>-1</v>
      </c>
      <c r="BM36" t="s">
        <v>229</v>
      </c>
      <c r="BN36" t="s">
        <v>230</v>
      </c>
      <c r="BO36" t="s">
        <v>404</v>
      </c>
      <c r="BP36" t="s">
        <v>380</v>
      </c>
      <c r="BQ36">
        <v>2026</v>
      </c>
      <c r="BR36">
        <v>4</v>
      </c>
      <c r="BS36">
        <v>30</v>
      </c>
      <c r="BT36" s="1">
        <v>46144.458587962959</v>
      </c>
      <c r="BU36" t="s">
        <v>233</v>
      </c>
      <c r="BV36" s="2">
        <v>46144</v>
      </c>
      <c r="BW36" t="s">
        <v>234</v>
      </c>
      <c r="BX36" s="2">
        <v>46142</v>
      </c>
      <c r="BY36" s="2">
        <v>46144</v>
      </c>
      <c r="BZ36" t="s">
        <v>235</v>
      </c>
      <c r="CA36" t="s">
        <v>321</v>
      </c>
      <c r="CB36" t="s">
        <v>322</v>
      </c>
      <c r="CC36" t="s">
        <v>405</v>
      </c>
      <c r="CD36" t="s">
        <v>406</v>
      </c>
      <c r="CE36">
        <v>-1</v>
      </c>
      <c r="CF36" t="s">
        <v>324</v>
      </c>
      <c r="CG36" t="s">
        <v>325</v>
      </c>
      <c r="CH36" t="s">
        <v>326</v>
      </c>
      <c r="CI36">
        <v>1053346599</v>
      </c>
      <c r="CJ36" t="s">
        <v>408</v>
      </c>
      <c r="CK36" t="s">
        <v>245</v>
      </c>
      <c r="CL36" t="s">
        <v>409</v>
      </c>
      <c r="CM36" t="s">
        <v>247</v>
      </c>
      <c r="CN36" t="s">
        <v>410</v>
      </c>
      <c r="CT36" t="s">
        <v>386</v>
      </c>
      <c r="CU36" t="s">
        <v>225</v>
      </c>
      <c r="CW36" t="s">
        <v>319</v>
      </c>
      <c r="CX36" t="s">
        <v>320</v>
      </c>
      <c r="DA36" t="s">
        <v>250</v>
      </c>
      <c r="DB36">
        <v>-1</v>
      </c>
      <c r="DF36" t="s">
        <v>251</v>
      </c>
      <c r="DJ36" t="s">
        <v>252</v>
      </c>
      <c r="DK36" t="s">
        <v>253</v>
      </c>
      <c r="DL36" t="s">
        <v>254</v>
      </c>
      <c r="DN36" t="s">
        <v>255</v>
      </c>
      <c r="DR36" t="s">
        <v>411</v>
      </c>
      <c r="DS36" t="s">
        <v>408</v>
      </c>
      <c r="DT36" t="s">
        <v>407</v>
      </c>
      <c r="DV36">
        <v>1</v>
      </c>
      <c r="DW36" t="s">
        <v>331</v>
      </c>
      <c r="ED36" s="2">
        <v>46144</v>
      </c>
      <c r="EF36">
        <v>9</v>
      </c>
      <c r="EP36" t="s">
        <v>258</v>
      </c>
      <c r="ES36" t="s">
        <v>412</v>
      </c>
      <c r="FA36" t="s">
        <v>245</v>
      </c>
      <c r="FB36" t="s">
        <v>333</v>
      </c>
      <c r="FD36" t="s">
        <v>333</v>
      </c>
      <c r="FE36" t="s">
        <v>334</v>
      </c>
      <c r="FF36" t="s">
        <v>334</v>
      </c>
      <c r="FK36" t="s">
        <v>263</v>
      </c>
      <c r="FL36" t="s">
        <v>413</v>
      </c>
      <c r="FN36" t="s">
        <v>410</v>
      </c>
      <c r="FO36" t="s">
        <v>414</v>
      </c>
      <c r="FR36">
        <v>94990</v>
      </c>
      <c r="GB36" t="s">
        <v>266</v>
      </c>
      <c r="GC36" t="s">
        <v>225</v>
      </c>
      <c r="GD36">
        <v>0</v>
      </c>
      <c r="GF36">
        <v>0</v>
      </c>
      <c r="GG36">
        <v>25423</v>
      </c>
      <c r="GI36">
        <v>94990</v>
      </c>
      <c r="GJ36">
        <v>0</v>
      </c>
      <c r="GL36">
        <v>0</v>
      </c>
      <c r="GM36">
        <v>113038</v>
      </c>
      <c r="GS36" t="s">
        <v>267</v>
      </c>
      <c r="GT36" s="2">
        <v>45382</v>
      </c>
      <c r="GU36" t="s">
        <v>268</v>
      </c>
      <c r="GV36" t="s">
        <v>335</v>
      </c>
      <c r="GW36" t="s">
        <v>394</v>
      </c>
      <c r="GZ36" t="s">
        <v>395</v>
      </c>
      <c r="HA36" t="s">
        <v>274</v>
      </c>
      <c r="HB36" t="s">
        <v>321</v>
      </c>
      <c r="HC36" t="s">
        <v>321</v>
      </c>
      <c r="HD36" t="s">
        <v>415</v>
      </c>
      <c r="HE36" t="s">
        <v>230</v>
      </c>
      <c r="HF36" t="s">
        <v>416</v>
      </c>
      <c r="HR36" t="s">
        <v>278</v>
      </c>
      <c r="HV36">
        <v>94990</v>
      </c>
      <c r="HW36" t="s">
        <v>281</v>
      </c>
      <c r="HY36">
        <v>0</v>
      </c>
      <c r="HZ36">
        <v>0</v>
      </c>
      <c r="IA36" t="s">
        <v>281</v>
      </c>
      <c r="IB36" t="s">
        <v>281</v>
      </c>
      <c r="IE36" t="s">
        <v>283</v>
      </c>
      <c r="IF36" t="s">
        <v>283</v>
      </c>
      <c r="IG36" t="s">
        <v>283</v>
      </c>
      <c r="IH36" t="s">
        <v>284</v>
      </c>
      <c r="II36" t="s">
        <v>285</v>
      </c>
      <c r="IJ36" t="s">
        <v>286</v>
      </c>
      <c r="IK36" t="s">
        <v>278</v>
      </c>
      <c r="IL36" t="s">
        <v>346</v>
      </c>
      <c r="IM36" t="s">
        <v>288</v>
      </c>
      <c r="IN36" t="s">
        <v>289</v>
      </c>
      <c r="IP36" t="s">
        <v>290</v>
      </c>
      <c r="IQ36" t="s">
        <v>284</v>
      </c>
      <c r="IS36" t="s">
        <v>291</v>
      </c>
      <c r="IT36" t="s">
        <v>398</v>
      </c>
      <c r="IW36" t="s">
        <v>417</v>
      </c>
      <c r="IY36" t="s">
        <v>281</v>
      </c>
    </row>
    <row r="37" spans="1:259" x14ac:dyDescent="0.3">
      <c r="A37" s="14">
        <f>DAY(AVANZA[[#This Row],[FechaSeguimiento]])</f>
        <v>2</v>
      </c>
      <c r="B37" s="14">
        <f>MONTH(AVANZA[[#This Row],[FechaSeguimiento]])</f>
        <v>5</v>
      </c>
      <c r="C37"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37" t="str">
        <f>LOWER(IFERROR(VLOOKUP(AVANZA[[#This Row],[ID_Peticion]],CANCELADAS[#All],2,0),""))</f>
        <v/>
      </c>
      <c r="E37" t="str">
        <f>LOWER(IFERROR(VLOOKUP(AVANZA[[#This Row],[ID_Peticion]],CANCELADAS[#All],3,0),""))</f>
        <v/>
      </c>
      <c r="F37" t="str">
        <f>LOWER(IF(AVANZA[[#This Row],[CEDULA CLIENTE]]&lt;&gt;""," CC: " &amp; COUNTIFS(AVANZA[CEDULA CLIENTE],AVANZA[[#This Row],[CEDULA CLIENTE]]),"")&amp; IF(AVANZA[[#This Row],[Direccion]]&lt;&gt;""," DIR: " &amp; COUNTIFS(AVANZA[Direccion],AVANZA[[#This Row],[Direccion]]),""))</f>
        <v xml:space="preserve"> dir: 1</v>
      </c>
      <c r="G37" t="str">
        <f>IFERROR(VLOOKUP(AVANZA[[#This Row],[Cedula_Vendedor_Atis]],PLANTA[[#All],[CEDULA]:[LINEA]],3,0),"No Cruza")</f>
        <v>Marisol Avella</v>
      </c>
      <c r="H37" t="str">
        <f>IFERROR(VLOOKUP(AVANZA[[#This Row],[Cedula_Vendedor_Atis]],PLANTA[[#All],[CEDULA]:[LINEA]],4,0),"No Cruza")</f>
        <v>Fija</v>
      </c>
      <c r="I37" t="str">
        <f>LOWER(IF(AVANZA[[#This Row],[ATRIBUIBLE]]="",AVANZA[[#This Row],[Variable]],AVANZA[[#This Row],[ATRIBUIBLE]]))</f>
        <v>terminada</v>
      </c>
      <c r="J37" s="14">
        <f>IF(AVANZA[[#This Row],[Variable]]=AVANZA[[#Headers],[TERMINADA]],1,0)</f>
        <v>1</v>
      </c>
      <c r="K37" s="14">
        <f>IF(AVANZA[[#This Row],[Variable]]=AVANZA[[#Headers],[ANULADA]],1,0)</f>
        <v>0</v>
      </c>
      <c r="L37" s="14">
        <f>IF(AVANZA[[#This Row],[Variable]]=AVANZA[[#Headers],[PENDIENTE]],1,0)</f>
        <v>0</v>
      </c>
      <c r="M37" s="14">
        <f>IF(AVANZA[[#This Row],[ESTADO AGENDA]]="AGENDADA",1,0)</f>
        <v>0</v>
      </c>
      <c r="N37" s="14">
        <f>IF(AVANZA[[#This Row],[ESTADO AGENDA]]="PENDIENTE DE AGENDAR",1,0)</f>
        <v>0</v>
      </c>
      <c r="O37" s="14">
        <f>IF(AVANZA[[#This Row],[ESTADO AGENDA]]="SUSPENDIDA",1,0)</f>
        <v>0</v>
      </c>
      <c r="P37" t="str" cm="1">
        <f t="array" ref="P37">_xlfn.XLOOKUP(AVANZA[[#This Row],[Num_Agrupacion_Pet_Atis]],Tabla1[[#All],[Numero_de_actuacion]],Tabla1[[#All],[Estado_de_la_orden]],"",0)</f>
        <v/>
      </c>
      <c r="Q37" s="2" t="str" cm="1">
        <f t="array" ref="Q37">_xlfn.XLOOKUP(AVANZA[[#This Row],[Num_Agrupacion_Pet_Atis]],Tabla1[[#All],[Numero_de_actuacion]],Tabla1[[#All],[Fecha_de_la_cita]],"",0)</f>
        <v/>
      </c>
      <c r="R37" t="str" cm="1">
        <f t="array" ref="R37">_xlfn.XLOOKUP(AVANZA[[#This Row],[Num_Agrupacion_Pet_Atis]],Tabla1[[#All],[Numero_de_actuacion]],Tabla1[[#All],[Franja_horaria_de_la_cita]],"",0)</f>
        <v/>
      </c>
      <c r="S37" s="14" t="str">
        <f>IFERROR(DAY(AVANZA[[#This Row],[FECHA AGENDA]]),"")</f>
        <v/>
      </c>
      <c r="T37" s="14" t="str">
        <f>IFERROR(MONTH(AVANZA[[#This Row],[FECHA AGENDA]]),"")</f>
        <v/>
      </c>
      <c r="U37" t="str" cm="1">
        <f t="array" ref="U37">_xlfn.XLOOKUP(AVANZA[[#This Row],[Num_Agrupacion_Pet_Atis]],Tabla1[[#All],[Numero_de_actuacion]],Tabla1[[#All],[Motivo_de_suspension]],"",0)</f>
        <v/>
      </c>
      <c r="V37" s="2" t="str" cm="1">
        <f t="array" ref="V37">_xlfn.XLOOKUP(AVANZA[[#This Row],[Num_Agrupacion_Pet_Atis]],Tabla1[[#All],[Numero_de_actuacion]],Tabla1[[#All],[No_identificacion_cliente]],"",0)</f>
        <v/>
      </c>
      <c r="W37" s="2" t="str" cm="1">
        <f t="array" ref="W37">_xlfn.XLOOKUP(AVANZA[[#This Row],[Num_Agrupacion_Pet_Atis]],Tabla1[[#All],[Numero_de_actuacion]],Tabla1[[#All],[Movil_de_contacto]],"",0)</f>
        <v/>
      </c>
      <c r="X37" s="14">
        <f>IF(OR(AVANZA[[#This Row],[ESTADO LEG]]="Legalizada grabacion",AVANZA[[#This Row],[ESTADO LEG]]="Legalizada aut"),1,0)</f>
        <v>1</v>
      </c>
      <c r="Y37" s="14">
        <f>IF(OR(AVANZA[[#This Row],[ESTADO LEG]]="pdte legalizar",AVANZA[[#This Row],[ESTADO LEG]]="No cruza"),1,0)</f>
        <v>0</v>
      </c>
      <c r="Z37" t="str" cm="1">
        <f t="array" ref="Z37">IF(AVANZA[[#This Row],[Variable]]="Terminada",LOWER(_xlfn.XLOOKUP(AVANZA[[#This Row],[ID_Peticion]],Tabla6[[#All],[NUM_PETICION]],Tabla6[[#All],[ESTADO_LEG]],"NO CRUZA",0)),AVANZA[[#This Row],[Variable]])</f>
        <v>legalizada grabacion</v>
      </c>
      <c r="AA37" cm="1">
        <f t="array" ref="AA37">_xlfn.XLOOKUP(AVANZA[[#This Row],[ID_Peticion]],Tabla6[[#All],[NUM_PETICION]],Tabla6[[#All],[DIF_DIAS]],"",0)</f>
        <v>4</v>
      </c>
      <c r="AB37" s="2" cm="1">
        <f t="array" ref="AB37">IFERROR(_xlfn.XLOOKUP(AVANZA[[#This Row],[ID_Peticion]],Tabla6[[#All],[NUM_PETICION]],Tabla6[[#All],[FEC_LEGAL]],"",0),"")</f>
        <v>46148</v>
      </c>
      <c r="AC37" s="14">
        <f ca="1">IF(AVANZA[[#This Row],[FECHA LEG]]&lt;&gt;0,IFERROR(AVANZA[[#This Row],[FECHA LEG]]-AVANZA[[#This Row],[FechaIniEstadoSubPetAtis]],0),TODAY()-AVANZA[[#This Row],[FechaIniEstadoSubPetAtis]])</f>
        <v>4</v>
      </c>
      <c r="AD37" s="35" t="str">
        <f ca="1">IF(AVANZA[[#This Row],[FINAL Vs LG]]&lt;&gt;0,IF(AVANZA[[#This Row],[FINAL Vs LG]]&lt;7.1,"100%",IF(AND(AVANZA[[#This Row],[FINAL Vs LG]]&gt;7.1,AVANZA[[#This Row],[FINAL Vs LG]]&lt;11.1),"50%","0%")),0)</f>
        <v>100%</v>
      </c>
      <c r="AE37" s="14">
        <f ca="1">VLOOKUP(DAY(TODAY()),BACK!F:G,2,0)</f>
        <v>14</v>
      </c>
      <c r="AF37" s="14">
        <f>BACK!$I$2</f>
        <v>24</v>
      </c>
      <c r="AG37" s="14">
        <f>IF(AVANZA[[#This Row],[Oferta_empaquetada_comisiones]]="SI",1,0)</f>
        <v>0</v>
      </c>
      <c r="AH37" s="36">
        <f>IF(AVANZA[[#This Row],[Variable]]="TERMINADA",IFERROR(VLOOKUP(AVANZA[[#This Row],[SUPERVISOR]],Tabla2[#All],4,0),0),)</f>
        <v>3.5</v>
      </c>
      <c r="AI37" s="14">
        <f>IF(AVANZA[[#This Row],[Producto]]="BA",1,0)</f>
        <v>1</v>
      </c>
      <c r="AJ37" s="14">
        <f>IF(AVANZA[[#This Row],[Producto]]="DUO",1,0)</f>
        <v>0</v>
      </c>
      <c r="AK37" s="14">
        <f>IF(AVANZA[[#This Row],[Producto]]="TRIO",1,0)</f>
        <v>0</v>
      </c>
      <c r="AL37" t="s">
        <v>797</v>
      </c>
      <c r="AM37">
        <v>-1</v>
      </c>
      <c r="AN37">
        <v>-1</v>
      </c>
      <c r="AO37" t="s">
        <v>14606</v>
      </c>
      <c r="AP37" s="1">
        <v>46141.517627314817</v>
      </c>
      <c r="AQ37">
        <v>-1</v>
      </c>
      <c r="AR37" t="s">
        <v>14607</v>
      </c>
      <c r="AS37">
        <v>-1</v>
      </c>
      <c r="AT37">
        <v>-1</v>
      </c>
      <c r="AU37">
        <v>-1</v>
      </c>
      <c r="AV37">
        <v>-1</v>
      </c>
      <c r="AW37">
        <v>-1</v>
      </c>
      <c r="AX37" t="s">
        <v>224</v>
      </c>
      <c r="AY37">
        <v>-1</v>
      </c>
      <c r="AZ37">
        <v>2026</v>
      </c>
      <c r="BA37">
        <v>5</v>
      </c>
      <c r="BB37">
        <v>2</v>
      </c>
      <c r="BC37">
        <v>-1</v>
      </c>
      <c r="BD37" t="s">
        <v>225</v>
      </c>
      <c r="BE37">
        <v>-1</v>
      </c>
      <c r="BF37">
        <v>20001619951551</v>
      </c>
      <c r="BG37" t="s">
        <v>319</v>
      </c>
      <c r="BH37" t="s">
        <v>320</v>
      </c>
      <c r="BI37" t="s">
        <v>14608</v>
      </c>
      <c r="BJ37">
        <v>-1</v>
      </c>
      <c r="BK37">
        <v>-1</v>
      </c>
      <c r="BL37">
        <v>-1</v>
      </c>
      <c r="BM37" t="s">
        <v>229</v>
      </c>
      <c r="BN37" t="s">
        <v>230</v>
      </c>
      <c r="BO37" t="s">
        <v>14609</v>
      </c>
      <c r="BP37" t="s">
        <v>232</v>
      </c>
      <c r="BQ37">
        <v>2026</v>
      </c>
      <c r="BR37">
        <v>4</v>
      </c>
      <c r="BS37">
        <v>29</v>
      </c>
      <c r="BT37" s="1">
        <v>46144.431041666663</v>
      </c>
      <c r="BU37" t="s">
        <v>233</v>
      </c>
      <c r="BV37" s="2">
        <v>46144</v>
      </c>
      <c r="BW37" t="s">
        <v>234</v>
      </c>
      <c r="BX37" s="2">
        <v>46141</v>
      </c>
      <c r="BY37" s="2">
        <v>46144</v>
      </c>
      <c r="BZ37" t="s">
        <v>235</v>
      </c>
      <c r="CA37" t="s">
        <v>1098</v>
      </c>
      <c r="CB37" t="s">
        <v>322</v>
      </c>
      <c r="CC37" t="s">
        <v>14610</v>
      </c>
      <c r="CD37" t="s">
        <v>729</v>
      </c>
      <c r="CE37">
        <v>-1</v>
      </c>
      <c r="CF37" t="s">
        <v>1101</v>
      </c>
      <c r="CG37" t="s">
        <v>325</v>
      </c>
      <c r="CH37" t="s">
        <v>326</v>
      </c>
      <c r="CI37">
        <v>80767494</v>
      </c>
      <c r="CJ37" t="s">
        <v>806</v>
      </c>
      <c r="CK37" t="s">
        <v>245</v>
      </c>
      <c r="CL37" t="s">
        <v>246</v>
      </c>
      <c r="CM37" t="s">
        <v>247</v>
      </c>
      <c r="CN37" t="s">
        <v>248</v>
      </c>
      <c r="CT37" t="s">
        <v>304</v>
      </c>
      <c r="CU37" t="s">
        <v>225</v>
      </c>
      <c r="CW37" t="s">
        <v>319</v>
      </c>
      <c r="CX37" t="s">
        <v>320</v>
      </c>
      <c r="DA37" t="s">
        <v>250</v>
      </c>
      <c r="DB37">
        <v>-1</v>
      </c>
      <c r="DF37" t="s">
        <v>251</v>
      </c>
      <c r="DJ37" t="s">
        <v>252</v>
      </c>
      <c r="DK37" t="s">
        <v>253</v>
      </c>
      <c r="DL37" t="s">
        <v>254</v>
      </c>
      <c r="DN37" t="s">
        <v>255</v>
      </c>
      <c r="DR37" t="s">
        <v>807</v>
      </c>
      <c r="DS37" t="s">
        <v>806</v>
      </c>
      <c r="DT37" t="s">
        <v>797</v>
      </c>
      <c r="DV37">
        <v>1</v>
      </c>
      <c r="DW37" t="s">
        <v>331</v>
      </c>
      <c r="ED37" s="2">
        <v>46144</v>
      </c>
      <c r="EF37">
        <v>5</v>
      </c>
      <c r="EP37" t="s">
        <v>258</v>
      </c>
      <c r="ES37" t="s">
        <v>14201</v>
      </c>
      <c r="FA37" t="s">
        <v>245</v>
      </c>
      <c r="FB37" t="s">
        <v>333</v>
      </c>
      <c r="FD37" t="s">
        <v>333</v>
      </c>
      <c r="FE37" t="s">
        <v>1104</v>
      </c>
      <c r="FF37" t="s">
        <v>1104</v>
      </c>
      <c r="FK37" t="s">
        <v>263</v>
      </c>
      <c r="FL37" t="s">
        <v>14611</v>
      </c>
      <c r="FN37" t="s">
        <v>248</v>
      </c>
      <c r="FO37" t="s">
        <v>265</v>
      </c>
      <c r="FR37">
        <v>94990</v>
      </c>
      <c r="GB37" t="s">
        <v>266</v>
      </c>
      <c r="GC37" t="s">
        <v>225</v>
      </c>
      <c r="GD37">
        <v>0</v>
      </c>
      <c r="GF37">
        <v>0</v>
      </c>
      <c r="GG37">
        <v>25423</v>
      </c>
      <c r="GI37">
        <v>94990</v>
      </c>
      <c r="GJ37">
        <v>0</v>
      </c>
      <c r="GL37">
        <v>0</v>
      </c>
      <c r="GM37">
        <v>113038</v>
      </c>
      <c r="GS37" t="s">
        <v>267</v>
      </c>
      <c r="GT37" s="2">
        <v>45260</v>
      </c>
      <c r="GU37" t="s">
        <v>268</v>
      </c>
      <c r="GV37" t="s">
        <v>335</v>
      </c>
      <c r="GW37" t="s">
        <v>270</v>
      </c>
      <c r="GX37" t="s">
        <v>272</v>
      </c>
      <c r="GY37" t="s">
        <v>272</v>
      </c>
      <c r="GZ37" t="s">
        <v>344</v>
      </c>
      <c r="HA37" t="s">
        <v>274</v>
      </c>
      <c r="HB37" t="s">
        <v>868</v>
      </c>
      <c r="HC37" t="s">
        <v>1098</v>
      </c>
      <c r="HD37" t="s">
        <v>415</v>
      </c>
      <c r="HE37" t="s">
        <v>230</v>
      </c>
      <c r="HF37" t="s">
        <v>14213</v>
      </c>
      <c r="HG37" t="s">
        <v>345</v>
      </c>
      <c r="HR37" t="s">
        <v>278</v>
      </c>
      <c r="HV37">
        <v>94990</v>
      </c>
      <c r="HW37" t="s">
        <v>281</v>
      </c>
      <c r="HY37">
        <v>0</v>
      </c>
      <c r="HZ37">
        <v>0</v>
      </c>
      <c r="IA37" t="s">
        <v>279</v>
      </c>
      <c r="IB37" t="s">
        <v>281</v>
      </c>
      <c r="IE37" t="s">
        <v>283</v>
      </c>
      <c r="IF37" t="s">
        <v>283</v>
      </c>
      <c r="IG37" t="s">
        <v>283</v>
      </c>
      <c r="IH37" t="s">
        <v>284</v>
      </c>
      <c r="II37" t="s">
        <v>285</v>
      </c>
      <c r="IJ37" t="s">
        <v>286</v>
      </c>
      <c r="IK37" t="s">
        <v>278</v>
      </c>
      <c r="IL37" t="s">
        <v>287</v>
      </c>
      <c r="IM37" t="s">
        <v>288</v>
      </c>
      <c r="IN37" t="s">
        <v>289</v>
      </c>
      <c r="IP37" t="s">
        <v>290</v>
      </c>
      <c r="IQ37" t="s">
        <v>284</v>
      </c>
      <c r="IS37" t="s">
        <v>291</v>
      </c>
      <c r="IT37" t="s">
        <v>287</v>
      </c>
      <c r="IY37" t="s">
        <v>281</v>
      </c>
    </row>
    <row r="38" spans="1:259" x14ac:dyDescent="0.3">
      <c r="A38" s="14">
        <f>DAY(AVANZA[[#This Row],[FechaSeguimiento]])</f>
        <v>2</v>
      </c>
      <c r="B38" s="14">
        <f>MONTH(AVANZA[[#This Row],[FechaSeguimiento]])</f>
        <v>5</v>
      </c>
      <c r="C38"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38" t="str">
        <f>LOWER(IFERROR(VLOOKUP(AVANZA[[#This Row],[ID_Peticion]],CANCELADAS[#All],2,0),""))</f>
        <v/>
      </c>
      <c r="E38" t="str">
        <f>LOWER(IFERROR(VLOOKUP(AVANZA[[#This Row],[ID_Peticion]],CANCELADAS[#All],3,0),""))</f>
        <v/>
      </c>
      <c r="F38" t="str">
        <f>LOWER(IF(AVANZA[[#This Row],[CEDULA CLIENTE]]&lt;&gt;""," CC: " &amp; COUNTIFS(AVANZA[CEDULA CLIENTE],AVANZA[[#This Row],[CEDULA CLIENTE]]),"")&amp; IF(AVANZA[[#This Row],[Direccion]]&lt;&gt;""," DIR: " &amp; COUNTIFS(AVANZA[Direccion],AVANZA[[#This Row],[Direccion]]),""))</f>
        <v xml:space="preserve"> dir: 1</v>
      </c>
      <c r="G38" t="str">
        <f>IFERROR(VLOOKUP(AVANZA[[#This Row],[Cedula_Vendedor_Atis]],PLANTA[[#All],[CEDULA]:[LINEA]],3,0),"No Cruza")</f>
        <v>Marisol Avella</v>
      </c>
      <c r="H38" t="str">
        <f>IFERROR(VLOOKUP(AVANZA[[#This Row],[Cedula_Vendedor_Atis]],PLANTA[[#All],[CEDULA]:[LINEA]],4,0),"No Cruza")</f>
        <v>Fija</v>
      </c>
      <c r="I38" t="str">
        <f>LOWER(IF(AVANZA[[#This Row],[ATRIBUIBLE]]="",AVANZA[[#This Row],[Variable]],AVANZA[[#This Row],[ATRIBUIBLE]]))</f>
        <v>terminada</v>
      </c>
      <c r="J38" s="14">
        <f>IF(AVANZA[[#This Row],[Variable]]=AVANZA[[#Headers],[TERMINADA]],1,0)</f>
        <v>1</v>
      </c>
      <c r="K38" s="14">
        <f>IF(AVANZA[[#This Row],[Variable]]=AVANZA[[#Headers],[ANULADA]],1,0)</f>
        <v>0</v>
      </c>
      <c r="L38" s="14">
        <f>IF(AVANZA[[#This Row],[Variable]]=AVANZA[[#Headers],[PENDIENTE]],1,0)</f>
        <v>0</v>
      </c>
      <c r="M38" s="14">
        <f>IF(AVANZA[[#This Row],[ESTADO AGENDA]]="AGENDADA",1,0)</f>
        <v>0</v>
      </c>
      <c r="N38" s="14">
        <f>IF(AVANZA[[#This Row],[ESTADO AGENDA]]="PENDIENTE DE AGENDAR",1,0)</f>
        <v>0</v>
      </c>
      <c r="O38" s="14">
        <f>IF(AVANZA[[#This Row],[ESTADO AGENDA]]="SUSPENDIDA",1,0)</f>
        <v>0</v>
      </c>
      <c r="P38" t="str" cm="1">
        <f t="array" ref="P38">_xlfn.XLOOKUP(AVANZA[[#This Row],[Num_Agrupacion_Pet_Atis]],Tabla1[[#All],[Numero_de_actuacion]],Tabla1[[#All],[Estado_de_la_orden]],"",0)</f>
        <v/>
      </c>
      <c r="Q38" s="2" t="str" cm="1">
        <f t="array" ref="Q38">_xlfn.XLOOKUP(AVANZA[[#This Row],[Num_Agrupacion_Pet_Atis]],Tabla1[[#All],[Numero_de_actuacion]],Tabla1[[#All],[Fecha_de_la_cita]],"",0)</f>
        <v/>
      </c>
      <c r="R38" t="str" cm="1">
        <f t="array" ref="R38">_xlfn.XLOOKUP(AVANZA[[#This Row],[Num_Agrupacion_Pet_Atis]],Tabla1[[#All],[Numero_de_actuacion]],Tabla1[[#All],[Franja_horaria_de_la_cita]],"",0)</f>
        <v/>
      </c>
      <c r="S38" s="14" t="str">
        <f>IFERROR(DAY(AVANZA[[#This Row],[FECHA AGENDA]]),"")</f>
        <v/>
      </c>
      <c r="T38" s="14" t="str">
        <f>IFERROR(MONTH(AVANZA[[#This Row],[FECHA AGENDA]]),"")</f>
        <v/>
      </c>
      <c r="U38" t="str" cm="1">
        <f t="array" ref="U38">_xlfn.XLOOKUP(AVANZA[[#This Row],[Num_Agrupacion_Pet_Atis]],Tabla1[[#All],[Numero_de_actuacion]],Tabla1[[#All],[Motivo_de_suspension]],"",0)</f>
        <v/>
      </c>
      <c r="V38" s="2" t="str" cm="1">
        <f t="array" ref="V38">_xlfn.XLOOKUP(AVANZA[[#This Row],[Num_Agrupacion_Pet_Atis]],Tabla1[[#All],[Numero_de_actuacion]],Tabla1[[#All],[No_identificacion_cliente]],"",0)</f>
        <v/>
      </c>
      <c r="W38" s="2" t="str" cm="1">
        <f t="array" ref="W38">_xlfn.XLOOKUP(AVANZA[[#This Row],[Num_Agrupacion_Pet_Atis]],Tabla1[[#All],[Numero_de_actuacion]],Tabla1[[#All],[Movil_de_contacto]],"",0)</f>
        <v/>
      </c>
      <c r="X38" s="14">
        <f>IF(OR(AVANZA[[#This Row],[ESTADO LEG]]="Legalizada grabacion",AVANZA[[#This Row],[ESTADO LEG]]="Legalizada aut"),1,0)</f>
        <v>1</v>
      </c>
      <c r="Y38" s="14">
        <f>IF(OR(AVANZA[[#This Row],[ESTADO LEG]]="pdte legalizar",AVANZA[[#This Row],[ESTADO LEG]]="No cruza"),1,0)</f>
        <v>0</v>
      </c>
      <c r="Z38" t="str" cm="1">
        <f t="array" ref="Z38">IF(AVANZA[[#This Row],[Variable]]="Terminada",LOWER(_xlfn.XLOOKUP(AVANZA[[#This Row],[ID_Peticion]],Tabla6[[#All],[NUM_PETICION]],Tabla6[[#All],[ESTADO_LEG]],"NO CRUZA",0)),AVANZA[[#This Row],[Variable]])</f>
        <v>legalizada grabacion</v>
      </c>
      <c r="AA38" cm="1">
        <f t="array" ref="AA38">_xlfn.XLOOKUP(AVANZA[[#This Row],[ID_Peticion]],Tabla6[[#All],[NUM_PETICION]],Tabla6[[#All],[DIF_DIAS]],"",0)</f>
        <v>4</v>
      </c>
      <c r="AB38" s="2" cm="1">
        <f t="array" ref="AB38">IFERROR(_xlfn.XLOOKUP(AVANZA[[#This Row],[ID_Peticion]],Tabla6[[#All],[NUM_PETICION]],Tabla6[[#All],[FEC_LEGAL]],"",0),"")</f>
        <v>46148</v>
      </c>
      <c r="AC38" s="14">
        <f ca="1">IF(AVANZA[[#This Row],[FECHA LEG]]&lt;&gt;0,IFERROR(AVANZA[[#This Row],[FECHA LEG]]-AVANZA[[#This Row],[FechaIniEstadoSubPetAtis]],0),TODAY()-AVANZA[[#This Row],[FechaIniEstadoSubPetAtis]])</f>
        <v>4</v>
      </c>
      <c r="AD38" s="35" t="str">
        <f ca="1">IF(AVANZA[[#This Row],[FINAL Vs LG]]&lt;&gt;0,IF(AVANZA[[#This Row],[FINAL Vs LG]]&lt;7.1,"100%",IF(AND(AVANZA[[#This Row],[FINAL Vs LG]]&gt;7.1,AVANZA[[#This Row],[FINAL Vs LG]]&lt;11.1),"50%","0%")),0)</f>
        <v>100%</v>
      </c>
      <c r="AE38" s="14">
        <f ca="1">VLOOKUP(DAY(TODAY()),BACK!F:G,2,0)</f>
        <v>14</v>
      </c>
      <c r="AF38" s="14">
        <f>BACK!$I$2</f>
        <v>24</v>
      </c>
      <c r="AG38" s="14">
        <f>IF(AVANZA[[#This Row],[Oferta_empaquetada_comisiones]]="SI",1,0)</f>
        <v>0</v>
      </c>
      <c r="AH38" s="36">
        <f>IF(AVANZA[[#This Row],[Variable]]="TERMINADA",IFERROR(VLOOKUP(AVANZA[[#This Row],[SUPERVISOR]],Tabla2[#All],4,0),0),)</f>
        <v>3.5</v>
      </c>
      <c r="AI38" s="14">
        <f>IF(AVANZA[[#This Row],[Producto]]="BA",1,0)</f>
        <v>0</v>
      </c>
      <c r="AJ38" s="14">
        <f>IF(AVANZA[[#This Row],[Producto]]="DUO",1,0)</f>
        <v>0</v>
      </c>
      <c r="AK38" s="14">
        <f>IF(AVANZA[[#This Row],[Producto]]="TRIO",1,0)</f>
        <v>1</v>
      </c>
      <c r="AL38" t="s">
        <v>292</v>
      </c>
      <c r="AM38">
        <v>-1</v>
      </c>
      <c r="AN38">
        <v>-1</v>
      </c>
      <c r="AO38" t="s">
        <v>14612</v>
      </c>
      <c r="AP38" s="1">
        <v>46139.782754629632</v>
      </c>
      <c r="AQ38">
        <v>-1</v>
      </c>
      <c r="AR38" t="s">
        <v>14613</v>
      </c>
      <c r="AS38">
        <v>-1</v>
      </c>
      <c r="AT38">
        <v>-1</v>
      </c>
      <c r="AU38">
        <v>-1</v>
      </c>
      <c r="AV38">
        <v>-1</v>
      </c>
      <c r="AW38">
        <v>-1</v>
      </c>
      <c r="AX38" t="s">
        <v>224</v>
      </c>
      <c r="AY38">
        <v>-1</v>
      </c>
      <c r="AZ38">
        <v>2026</v>
      </c>
      <c r="BA38">
        <v>5</v>
      </c>
      <c r="BB38">
        <v>2</v>
      </c>
      <c r="BC38">
        <v>-1</v>
      </c>
      <c r="BD38" t="s">
        <v>225</v>
      </c>
      <c r="BE38">
        <v>-1</v>
      </c>
      <c r="BF38">
        <v>20001619108331</v>
      </c>
      <c r="BG38" t="s">
        <v>438</v>
      </c>
      <c r="BH38" t="s">
        <v>439</v>
      </c>
      <c r="BI38" t="s">
        <v>14614</v>
      </c>
      <c r="BJ38">
        <v>-1</v>
      </c>
      <c r="BK38">
        <v>-1</v>
      </c>
      <c r="BL38">
        <v>-1</v>
      </c>
      <c r="BM38" t="s">
        <v>229</v>
      </c>
      <c r="BN38" t="s">
        <v>230</v>
      </c>
      <c r="BO38" t="s">
        <v>14615</v>
      </c>
      <c r="BP38" t="s">
        <v>232</v>
      </c>
      <c r="BQ38">
        <v>2026</v>
      </c>
      <c r="BR38">
        <v>4</v>
      </c>
      <c r="BS38">
        <v>27</v>
      </c>
      <c r="BT38" s="1">
        <v>46144.671064814815</v>
      </c>
      <c r="BU38" t="s">
        <v>233</v>
      </c>
      <c r="BV38" s="2">
        <v>46144</v>
      </c>
      <c r="BW38" t="s">
        <v>234</v>
      </c>
      <c r="BX38" s="2">
        <v>46139</v>
      </c>
      <c r="BY38" s="2">
        <v>46144</v>
      </c>
      <c r="BZ38" t="s">
        <v>235</v>
      </c>
      <c r="CA38" t="s">
        <v>297</v>
      </c>
      <c r="CB38" t="s">
        <v>297</v>
      </c>
      <c r="CC38" t="s">
        <v>14616</v>
      </c>
      <c r="CD38" t="s">
        <v>3001</v>
      </c>
      <c r="CE38">
        <v>-1</v>
      </c>
      <c r="CF38" t="s">
        <v>300</v>
      </c>
      <c r="CG38" t="s">
        <v>301</v>
      </c>
      <c r="CH38" t="s">
        <v>242</v>
      </c>
      <c r="CI38">
        <v>22999736</v>
      </c>
      <c r="CJ38" t="s">
        <v>303</v>
      </c>
      <c r="CK38" t="s">
        <v>245</v>
      </c>
      <c r="CL38" t="s">
        <v>246</v>
      </c>
      <c r="CM38" t="s">
        <v>247</v>
      </c>
      <c r="CN38" t="s">
        <v>248</v>
      </c>
      <c r="CT38" t="s">
        <v>386</v>
      </c>
      <c r="CU38" t="s">
        <v>387</v>
      </c>
      <c r="CW38" t="s">
        <v>446</v>
      </c>
      <c r="CX38" t="s">
        <v>447</v>
      </c>
      <c r="DA38" t="s">
        <v>250</v>
      </c>
      <c r="DB38">
        <v>-1</v>
      </c>
      <c r="DF38" t="s">
        <v>251</v>
      </c>
      <c r="DJ38" t="s">
        <v>252</v>
      </c>
      <c r="DK38" t="s">
        <v>253</v>
      </c>
      <c r="DL38" t="s">
        <v>253</v>
      </c>
      <c r="DN38" t="s">
        <v>390</v>
      </c>
      <c r="DR38" t="s">
        <v>305</v>
      </c>
      <c r="DS38" t="s">
        <v>303</v>
      </c>
      <c r="DT38" t="s">
        <v>302</v>
      </c>
      <c r="DV38">
        <v>1</v>
      </c>
      <c r="DW38" t="s">
        <v>283</v>
      </c>
      <c r="ED38" s="2">
        <v>46144</v>
      </c>
      <c r="EE38" t="s">
        <v>361</v>
      </c>
      <c r="EF38">
        <v>1</v>
      </c>
      <c r="EP38" t="s">
        <v>258</v>
      </c>
      <c r="ES38" t="s">
        <v>2421</v>
      </c>
      <c r="FA38" t="s">
        <v>245</v>
      </c>
      <c r="FB38" t="s">
        <v>308</v>
      </c>
      <c r="FD38" t="s">
        <v>308</v>
      </c>
      <c r="FE38" t="s">
        <v>309</v>
      </c>
      <c r="FF38" t="s">
        <v>309</v>
      </c>
      <c r="FK38" t="s">
        <v>263</v>
      </c>
      <c r="FL38" t="s">
        <v>14617</v>
      </c>
      <c r="FN38" t="s">
        <v>248</v>
      </c>
      <c r="FO38" t="s">
        <v>265</v>
      </c>
      <c r="FR38">
        <v>113904</v>
      </c>
      <c r="GB38" t="s">
        <v>266</v>
      </c>
      <c r="GC38" t="s">
        <v>387</v>
      </c>
      <c r="GD38">
        <v>25188</v>
      </c>
      <c r="GF38">
        <v>2353</v>
      </c>
      <c r="GG38">
        <v>25422</v>
      </c>
      <c r="GI38">
        <v>87224</v>
      </c>
      <c r="GJ38">
        <v>25427</v>
      </c>
      <c r="GL38">
        <v>24327</v>
      </c>
      <c r="GM38">
        <v>135545</v>
      </c>
      <c r="GS38" t="s">
        <v>267</v>
      </c>
      <c r="GT38" s="2">
        <v>44286</v>
      </c>
      <c r="GU38" t="s">
        <v>268</v>
      </c>
      <c r="GV38" t="s">
        <v>335</v>
      </c>
      <c r="GW38" t="s">
        <v>270</v>
      </c>
      <c r="GX38" t="s">
        <v>271</v>
      </c>
      <c r="GY38" t="s">
        <v>272</v>
      </c>
      <c r="GZ38" t="s">
        <v>273</v>
      </c>
      <c r="HA38" t="s">
        <v>497</v>
      </c>
      <c r="HB38" t="s">
        <v>312</v>
      </c>
      <c r="HC38" t="s">
        <v>312</v>
      </c>
      <c r="HD38" t="s">
        <v>313</v>
      </c>
      <c r="HE38" t="s">
        <v>230</v>
      </c>
      <c r="HF38" t="s">
        <v>14113</v>
      </c>
      <c r="HG38" t="s">
        <v>277</v>
      </c>
      <c r="HR38" t="s">
        <v>278</v>
      </c>
      <c r="HV38">
        <v>118900</v>
      </c>
      <c r="HW38" t="s">
        <v>279</v>
      </c>
      <c r="HX38" t="s">
        <v>280</v>
      </c>
      <c r="HY38">
        <v>131572</v>
      </c>
      <c r="HZ38">
        <v>17668</v>
      </c>
      <c r="IA38" t="s">
        <v>279</v>
      </c>
      <c r="IB38" t="s">
        <v>281</v>
      </c>
      <c r="ID38" t="s">
        <v>282</v>
      </c>
      <c r="IE38" t="s">
        <v>283</v>
      </c>
      <c r="IF38" t="s">
        <v>283</v>
      </c>
      <c r="IG38" t="s">
        <v>283</v>
      </c>
      <c r="IH38" t="s">
        <v>284</v>
      </c>
      <c r="II38" t="s">
        <v>285</v>
      </c>
      <c r="IJ38" t="s">
        <v>286</v>
      </c>
      <c r="IK38" t="s">
        <v>278</v>
      </c>
      <c r="IL38" t="s">
        <v>287</v>
      </c>
      <c r="IM38" t="s">
        <v>288</v>
      </c>
      <c r="IN38" t="s">
        <v>289</v>
      </c>
      <c r="IP38" t="s">
        <v>290</v>
      </c>
      <c r="IQ38" t="s">
        <v>284</v>
      </c>
      <c r="IS38" t="s">
        <v>291</v>
      </c>
      <c r="IY38" t="s">
        <v>281</v>
      </c>
    </row>
    <row r="39" spans="1:259" x14ac:dyDescent="0.3">
      <c r="A39" s="14">
        <f>DAY(AVANZA[[#This Row],[FechaSeguimiento]])</f>
        <v>2</v>
      </c>
      <c r="B39" s="14">
        <f>MONTH(AVANZA[[#This Row],[FechaSeguimiento]])</f>
        <v>5</v>
      </c>
      <c r="C39"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39" t="str">
        <f>LOWER(IFERROR(VLOOKUP(AVANZA[[#This Row],[ID_Peticion]],CANCELADAS[#All],2,0),""))</f>
        <v/>
      </c>
      <c r="E39" t="str">
        <f>LOWER(IFERROR(VLOOKUP(AVANZA[[#This Row],[ID_Peticion]],CANCELADAS[#All],3,0),""))</f>
        <v/>
      </c>
      <c r="F39" t="str">
        <f>LOWER(IF(AVANZA[[#This Row],[CEDULA CLIENTE]]&lt;&gt;""," CC: " &amp; COUNTIFS(AVANZA[CEDULA CLIENTE],AVANZA[[#This Row],[CEDULA CLIENTE]]),"")&amp; IF(AVANZA[[#This Row],[Direccion]]&lt;&gt;""," DIR: " &amp; COUNTIFS(AVANZA[Direccion],AVANZA[[#This Row],[Direccion]]),""))</f>
        <v xml:space="preserve"> dir: 1</v>
      </c>
      <c r="G39" t="str">
        <f>IFERROR(VLOOKUP(AVANZA[[#This Row],[Cedula_Vendedor_Atis]],PLANTA[[#All],[CEDULA]:[LINEA]],3,0),"No Cruza")</f>
        <v>Marisol Avella</v>
      </c>
      <c r="H39" t="str">
        <f>IFERROR(VLOOKUP(AVANZA[[#This Row],[Cedula_Vendedor_Atis]],PLANTA[[#All],[CEDULA]:[LINEA]],4,0),"No Cruza")</f>
        <v>Fija</v>
      </c>
      <c r="I39" t="str">
        <f>LOWER(IF(AVANZA[[#This Row],[ATRIBUIBLE]]="",AVANZA[[#This Row],[Variable]],AVANZA[[#This Row],[ATRIBUIBLE]]))</f>
        <v>terminada</v>
      </c>
      <c r="J39" s="14">
        <f>IF(AVANZA[[#This Row],[Variable]]=AVANZA[[#Headers],[TERMINADA]],1,0)</f>
        <v>1</v>
      </c>
      <c r="K39" s="14">
        <f>IF(AVANZA[[#This Row],[Variable]]=AVANZA[[#Headers],[ANULADA]],1,0)</f>
        <v>0</v>
      </c>
      <c r="L39" s="14">
        <f>IF(AVANZA[[#This Row],[Variable]]=AVANZA[[#Headers],[PENDIENTE]],1,0)</f>
        <v>0</v>
      </c>
      <c r="M39" s="14">
        <f>IF(AVANZA[[#This Row],[ESTADO AGENDA]]="AGENDADA",1,0)</f>
        <v>0</v>
      </c>
      <c r="N39" s="14">
        <f>IF(AVANZA[[#This Row],[ESTADO AGENDA]]="PENDIENTE DE AGENDAR",1,0)</f>
        <v>0</v>
      </c>
      <c r="O39" s="14">
        <f>IF(AVANZA[[#This Row],[ESTADO AGENDA]]="SUSPENDIDA",1,0)</f>
        <v>0</v>
      </c>
      <c r="P39" t="str" cm="1">
        <f t="array" ref="P39">_xlfn.XLOOKUP(AVANZA[[#This Row],[Num_Agrupacion_Pet_Atis]],Tabla1[[#All],[Numero_de_actuacion]],Tabla1[[#All],[Estado_de_la_orden]],"",0)</f>
        <v/>
      </c>
      <c r="Q39" s="2" t="str" cm="1">
        <f t="array" ref="Q39">_xlfn.XLOOKUP(AVANZA[[#This Row],[Num_Agrupacion_Pet_Atis]],Tabla1[[#All],[Numero_de_actuacion]],Tabla1[[#All],[Fecha_de_la_cita]],"",0)</f>
        <v/>
      </c>
      <c r="R39" t="str" cm="1">
        <f t="array" ref="R39">_xlfn.XLOOKUP(AVANZA[[#This Row],[Num_Agrupacion_Pet_Atis]],Tabla1[[#All],[Numero_de_actuacion]],Tabla1[[#All],[Franja_horaria_de_la_cita]],"",0)</f>
        <v/>
      </c>
      <c r="S39" s="14" t="str">
        <f>IFERROR(DAY(AVANZA[[#This Row],[FECHA AGENDA]]),"")</f>
        <v/>
      </c>
      <c r="T39" s="14" t="str">
        <f>IFERROR(MONTH(AVANZA[[#This Row],[FECHA AGENDA]]),"")</f>
        <v/>
      </c>
      <c r="U39" t="str" cm="1">
        <f t="array" ref="U39">_xlfn.XLOOKUP(AVANZA[[#This Row],[Num_Agrupacion_Pet_Atis]],Tabla1[[#All],[Numero_de_actuacion]],Tabla1[[#All],[Motivo_de_suspension]],"",0)</f>
        <v/>
      </c>
      <c r="V39" s="2" t="str" cm="1">
        <f t="array" ref="V39">_xlfn.XLOOKUP(AVANZA[[#This Row],[Num_Agrupacion_Pet_Atis]],Tabla1[[#All],[Numero_de_actuacion]],Tabla1[[#All],[No_identificacion_cliente]],"",0)</f>
        <v/>
      </c>
      <c r="W39" s="2" t="str" cm="1">
        <f t="array" ref="W39">_xlfn.XLOOKUP(AVANZA[[#This Row],[Num_Agrupacion_Pet_Atis]],Tabla1[[#All],[Numero_de_actuacion]],Tabla1[[#All],[Movil_de_contacto]],"",0)</f>
        <v/>
      </c>
      <c r="X39" s="14">
        <f>IF(OR(AVANZA[[#This Row],[ESTADO LEG]]="Legalizada grabacion",AVANZA[[#This Row],[ESTADO LEG]]="Legalizada aut"),1,0)</f>
        <v>1</v>
      </c>
      <c r="Y39" s="14">
        <f>IF(OR(AVANZA[[#This Row],[ESTADO LEG]]="pdte legalizar",AVANZA[[#This Row],[ESTADO LEG]]="No cruza"),1,0)</f>
        <v>0</v>
      </c>
      <c r="Z39" t="str" cm="1">
        <f t="array" ref="Z39">IF(AVANZA[[#This Row],[Variable]]="Terminada",LOWER(_xlfn.XLOOKUP(AVANZA[[#This Row],[ID_Peticion]],Tabla6[[#All],[NUM_PETICION]],Tabla6[[#All],[ESTADO_LEG]],"NO CRUZA",0)),AVANZA[[#This Row],[Variable]])</f>
        <v>legalizada grabacion</v>
      </c>
      <c r="AA39" cm="1">
        <f t="array" ref="AA39">_xlfn.XLOOKUP(AVANZA[[#This Row],[ID_Peticion]],Tabla6[[#All],[NUM_PETICION]],Tabla6[[#All],[DIF_DIAS]],"",0)</f>
        <v>4</v>
      </c>
      <c r="AB39" s="2" cm="1">
        <f t="array" ref="AB39">IFERROR(_xlfn.XLOOKUP(AVANZA[[#This Row],[ID_Peticion]],Tabla6[[#All],[NUM_PETICION]],Tabla6[[#All],[FEC_LEGAL]],"",0),"")</f>
        <v>46148</v>
      </c>
      <c r="AC39" s="14">
        <f ca="1">IF(AVANZA[[#This Row],[FECHA LEG]]&lt;&gt;0,IFERROR(AVANZA[[#This Row],[FECHA LEG]]-AVANZA[[#This Row],[FechaIniEstadoSubPetAtis]],0),TODAY()-AVANZA[[#This Row],[FechaIniEstadoSubPetAtis]])</f>
        <v>4</v>
      </c>
      <c r="AD39" s="35" t="str">
        <f ca="1">IF(AVANZA[[#This Row],[FINAL Vs LG]]&lt;&gt;0,IF(AVANZA[[#This Row],[FINAL Vs LG]]&lt;7.1,"100%",IF(AND(AVANZA[[#This Row],[FINAL Vs LG]]&gt;7.1,AVANZA[[#This Row],[FINAL Vs LG]]&lt;11.1),"50%","0%")),0)</f>
        <v>100%</v>
      </c>
      <c r="AE39" s="14">
        <f ca="1">VLOOKUP(DAY(TODAY()),BACK!F:G,2,0)</f>
        <v>14</v>
      </c>
      <c r="AF39" s="14">
        <f>BACK!$I$2</f>
        <v>24</v>
      </c>
      <c r="AG39" s="14">
        <f>IF(AVANZA[[#This Row],[Oferta_empaquetada_comisiones]]="SI",1,0)</f>
        <v>0</v>
      </c>
      <c r="AH39" s="36">
        <f>IF(AVANZA[[#This Row],[Variable]]="TERMINADA",IFERROR(VLOOKUP(AVANZA[[#This Row],[SUPERVISOR]],Tabla2[#All],4,0),0),)</f>
        <v>3.5</v>
      </c>
      <c r="AI39" s="14">
        <f>IF(AVANZA[[#This Row],[Producto]]="BA",1,0)</f>
        <v>1</v>
      </c>
      <c r="AJ39" s="14">
        <f>IF(AVANZA[[#This Row],[Producto]]="DUO",1,0)</f>
        <v>0</v>
      </c>
      <c r="AK39" s="14">
        <f>IF(AVANZA[[#This Row],[Producto]]="TRIO",1,0)</f>
        <v>0</v>
      </c>
      <c r="AL39" t="s">
        <v>400</v>
      </c>
      <c r="AM39">
        <v>-1</v>
      </c>
      <c r="AN39">
        <v>-1</v>
      </c>
      <c r="AO39" t="s">
        <v>14618</v>
      </c>
      <c r="AP39" s="1">
        <v>46142.747581018521</v>
      </c>
      <c r="AQ39">
        <v>-1</v>
      </c>
      <c r="AR39" t="s">
        <v>14619</v>
      </c>
      <c r="AS39">
        <v>-1</v>
      </c>
      <c r="AT39">
        <v>-1</v>
      </c>
      <c r="AU39">
        <v>-1</v>
      </c>
      <c r="AV39">
        <v>-1</v>
      </c>
      <c r="AW39">
        <v>-1</v>
      </c>
      <c r="AX39" t="s">
        <v>224</v>
      </c>
      <c r="AY39">
        <v>-1</v>
      </c>
      <c r="AZ39">
        <v>2026</v>
      </c>
      <c r="BA39">
        <v>5</v>
      </c>
      <c r="BB39">
        <v>2</v>
      </c>
      <c r="BC39">
        <v>-1</v>
      </c>
      <c r="BD39" t="s">
        <v>225</v>
      </c>
      <c r="BE39">
        <v>-1</v>
      </c>
      <c r="BF39">
        <v>20001620883957</v>
      </c>
      <c r="BG39" t="s">
        <v>319</v>
      </c>
      <c r="BH39" t="s">
        <v>320</v>
      </c>
      <c r="BI39" t="s">
        <v>14620</v>
      </c>
      <c r="BJ39">
        <v>-1</v>
      </c>
      <c r="BK39">
        <v>-1</v>
      </c>
      <c r="BL39">
        <v>-1</v>
      </c>
      <c r="BM39" t="s">
        <v>229</v>
      </c>
      <c r="BN39" t="s">
        <v>230</v>
      </c>
      <c r="BO39" t="s">
        <v>14621</v>
      </c>
      <c r="BP39" t="s">
        <v>380</v>
      </c>
      <c r="BQ39">
        <v>2026</v>
      </c>
      <c r="BR39">
        <v>4</v>
      </c>
      <c r="BS39">
        <v>30</v>
      </c>
      <c r="BT39" s="1">
        <v>46144.58625</v>
      </c>
      <c r="BU39" t="s">
        <v>233</v>
      </c>
      <c r="BV39" s="2">
        <v>46144</v>
      </c>
      <c r="BW39" t="s">
        <v>234</v>
      </c>
      <c r="BX39" s="2">
        <v>46142</v>
      </c>
      <c r="BY39" s="2">
        <v>46144</v>
      </c>
      <c r="BZ39" t="s">
        <v>235</v>
      </c>
      <c r="CA39" t="s">
        <v>937</v>
      </c>
      <c r="CB39" t="s">
        <v>938</v>
      </c>
      <c r="CC39" t="s">
        <v>14622</v>
      </c>
      <c r="CD39" t="s">
        <v>1834</v>
      </c>
      <c r="CE39">
        <v>-1</v>
      </c>
      <c r="CF39" t="s">
        <v>940</v>
      </c>
      <c r="CG39" t="s">
        <v>941</v>
      </c>
      <c r="CH39" t="s">
        <v>242</v>
      </c>
      <c r="CI39">
        <v>1053346599</v>
      </c>
      <c r="CJ39" t="s">
        <v>408</v>
      </c>
      <c r="CK39" t="s">
        <v>245</v>
      </c>
      <c r="CL39" t="s">
        <v>409</v>
      </c>
      <c r="CM39" t="s">
        <v>247</v>
      </c>
      <c r="CN39" t="s">
        <v>410</v>
      </c>
      <c r="CT39" t="s">
        <v>304</v>
      </c>
      <c r="CU39" t="s">
        <v>225</v>
      </c>
      <c r="CW39" t="s">
        <v>319</v>
      </c>
      <c r="CX39" t="s">
        <v>320</v>
      </c>
      <c r="DA39" t="s">
        <v>250</v>
      </c>
      <c r="DB39">
        <v>-1</v>
      </c>
      <c r="DF39" t="s">
        <v>251</v>
      </c>
      <c r="DJ39" t="s">
        <v>252</v>
      </c>
      <c r="DK39" t="s">
        <v>253</v>
      </c>
      <c r="DL39" t="s">
        <v>254</v>
      </c>
      <c r="DN39" t="s">
        <v>255</v>
      </c>
      <c r="DR39" t="s">
        <v>411</v>
      </c>
      <c r="DS39" t="s">
        <v>408</v>
      </c>
      <c r="DT39" t="s">
        <v>407</v>
      </c>
      <c r="DV39">
        <v>1</v>
      </c>
      <c r="DW39" t="s">
        <v>331</v>
      </c>
      <c r="ED39" s="2">
        <v>46144</v>
      </c>
      <c r="EF39">
        <v>9</v>
      </c>
      <c r="EP39" t="s">
        <v>258</v>
      </c>
      <c r="ES39" t="s">
        <v>944</v>
      </c>
      <c r="FA39" t="s">
        <v>245</v>
      </c>
      <c r="FB39" t="s">
        <v>945</v>
      </c>
      <c r="FD39" t="s">
        <v>945</v>
      </c>
      <c r="FE39" t="s">
        <v>946</v>
      </c>
      <c r="FF39" t="s">
        <v>946</v>
      </c>
      <c r="FK39" t="s">
        <v>263</v>
      </c>
      <c r="FL39" t="s">
        <v>14623</v>
      </c>
      <c r="FN39" t="s">
        <v>410</v>
      </c>
      <c r="FO39" t="s">
        <v>414</v>
      </c>
      <c r="FR39">
        <v>94990</v>
      </c>
      <c r="GB39" t="s">
        <v>266</v>
      </c>
      <c r="GC39" t="s">
        <v>225</v>
      </c>
      <c r="GD39">
        <v>0</v>
      </c>
      <c r="GF39">
        <v>0</v>
      </c>
      <c r="GG39">
        <v>25423</v>
      </c>
      <c r="GI39">
        <v>94990</v>
      </c>
      <c r="GJ39">
        <v>0</v>
      </c>
      <c r="GL39">
        <v>0</v>
      </c>
      <c r="GM39">
        <v>113038</v>
      </c>
      <c r="GS39" t="s">
        <v>267</v>
      </c>
      <c r="GT39" s="2">
        <v>45230</v>
      </c>
      <c r="GU39" t="s">
        <v>268</v>
      </c>
      <c r="GW39" t="s">
        <v>394</v>
      </c>
      <c r="GZ39" t="s">
        <v>395</v>
      </c>
      <c r="HA39" t="s">
        <v>274</v>
      </c>
      <c r="HB39" t="s">
        <v>938</v>
      </c>
      <c r="HC39" t="s">
        <v>937</v>
      </c>
      <c r="HD39" t="s">
        <v>947</v>
      </c>
      <c r="HE39" t="s">
        <v>230</v>
      </c>
      <c r="HF39" t="s">
        <v>14624</v>
      </c>
      <c r="HR39" t="s">
        <v>278</v>
      </c>
      <c r="HV39">
        <v>94990</v>
      </c>
      <c r="HW39" t="s">
        <v>281</v>
      </c>
      <c r="HY39">
        <v>0</v>
      </c>
      <c r="HZ39">
        <v>0</v>
      </c>
      <c r="IA39" t="s">
        <v>281</v>
      </c>
      <c r="IB39" t="s">
        <v>281</v>
      </c>
      <c r="IE39" t="s">
        <v>283</v>
      </c>
      <c r="IF39" t="s">
        <v>283</v>
      </c>
      <c r="IG39" t="s">
        <v>283</v>
      </c>
      <c r="IH39" t="s">
        <v>284</v>
      </c>
      <c r="II39" t="s">
        <v>285</v>
      </c>
      <c r="IJ39" t="s">
        <v>286</v>
      </c>
      <c r="IK39" t="s">
        <v>278</v>
      </c>
      <c r="IL39" t="s">
        <v>346</v>
      </c>
      <c r="IM39" t="s">
        <v>288</v>
      </c>
      <c r="IN39" t="s">
        <v>289</v>
      </c>
      <c r="IP39" t="s">
        <v>290</v>
      </c>
      <c r="IQ39" t="s">
        <v>284</v>
      </c>
      <c r="IS39" t="s">
        <v>291</v>
      </c>
      <c r="IT39" t="s">
        <v>372</v>
      </c>
      <c r="IU39" t="s">
        <v>373</v>
      </c>
      <c r="IV39" t="s">
        <v>373</v>
      </c>
      <c r="IW39" t="s">
        <v>373</v>
      </c>
      <c r="IY39" t="s">
        <v>281</v>
      </c>
    </row>
    <row r="40" spans="1:259" x14ac:dyDescent="0.3">
      <c r="A40" s="14">
        <f>DAY(AVANZA[[#This Row],[FechaSeguimiento]])</f>
        <v>2</v>
      </c>
      <c r="B40" s="14">
        <f>MONTH(AVANZA[[#This Row],[FechaSeguimiento]])</f>
        <v>5</v>
      </c>
      <c r="C40"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40" t="str">
        <f>LOWER(IFERROR(VLOOKUP(AVANZA[[#This Row],[ID_Peticion]],CANCELADAS[#All],2,0),""))</f>
        <v/>
      </c>
      <c r="E40" t="str">
        <f>LOWER(IFERROR(VLOOKUP(AVANZA[[#This Row],[ID_Peticion]],CANCELADAS[#All],3,0),""))</f>
        <v/>
      </c>
      <c r="F40" t="str">
        <f>LOWER(IF(AVANZA[[#This Row],[CEDULA CLIENTE]]&lt;&gt;""," CC: " &amp; COUNTIFS(AVANZA[CEDULA CLIENTE],AVANZA[[#This Row],[CEDULA CLIENTE]]),"")&amp; IF(AVANZA[[#This Row],[Direccion]]&lt;&gt;""," DIR: " &amp; COUNTIFS(AVANZA[Direccion],AVANZA[[#This Row],[Direccion]]),""))</f>
        <v xml:space="preserve"> dir: 1</v>
      </c>
      <c r="G40" t="str">
        <f>IFERROR(VLOOKUP(AVANZA[[#This Row],[Cedula_Vendedor_Atis]],PLANTA[[#All],[CEDULA]:[LINEA]],3,0),"No Cruza")</f>
        <v>Marisol Avella</v>
      </c>
      <c r="H40" t="str">
        <f>IFERROR(VLOOKUP(AVANZA[[#This Row],[Cedula_Vendedor_Atis]],PLANTA[[#All],[CEDULA]:[LINEA]],4,0),"No Cruza")</f>
        <v>Fija</v>
      </c>
      <c r="I40" t="str">
        <f>LOWER(IF(AVANZA[[#This Row],[ATRIBUIBLE]]="",AVANZA[[#This Row],[Variable]],AVANZA[[#This Row],[ATRIBUIBLE]]))</f>
        <v>terminada</v>
      </c>
      <c r="J40" s="14">
        <f>IF(AVANZA[[#This Row],[Variable]]=AVANZA[[#Headers],[TERMINADA]],1,0)</f>
        <v>1</v>
      </c>
      <c r="K40" s="14">
        <f>IF(AVANZA[[#This Row],[Variable]]=AVANZA[[#Headers],[ANULADA]],1,0)</f>
        <v>0</v>
      </c>
      <c r="L40" s="14">
        <f>IF(AVANZA[[#This Row],[Variable]]=AVANZA[[#Headers],[PENDIENTE]],1,0)</f>
        <v>0</v>
      </c>
      <c r="M40" s="14">
        <f>IF(AVANZA[[#This Row],[ESTADO AGENDA]]="AGENDADA",1,0)</f>
        <v>0</v>
      </c>
      <c r="N40" s="14">
        <f>IF(AVANZA[[#This Row],[ESTADO AGENDA]]="PENDIENTE DE AGENDAR",1,0)</f>
        <v>0</v>
      </c>
      <c r="O40" s="14">
        <f>IF(AVANZA[[#This Row],[ESTADO AGENDA]]="SUSPENDIDA",1,0)</f>
        <v>0</v>
      </c>
      <c r="P40" t="str" cm="1">
        <f t="array" ref="P40">_xlfn.XLOOKUP(AVANZA[[#This Row],[Num_Agrupacion_Pet_Atis]],Tabla1[[#All],[Numero_de_actuacion]],Tabla1[[#All],[Estado_de_la_orden]],"",0)</f>
        <v/>
      </c>
      <c r="Q40" s="2" t="str" cm="1">
        <f t="array" ref="Q40">_xlfn.XLOOKUP(AVANZA[[#This Row],[Num_Agrupacion_Pet_Atis]],Tabla1[[#All],[Numero_de_actuacion]],Tabla1[[#All],[Fecha_de_la_cita]],"",0)</f>
        <v/>
      </c>
      <c r="R40" t="str" cm="1">
        <f t="array" ref="R40">_xlfn.XLOOKUP(AVANZA[[#This Row],[Num_Agrupacion_Pet_Atis]],Tabla1[[#All],[Numero_de_actuacion]],Tabla1[[#All],[Franja_horaria_de_la_cita]],"",0)</f>
        <v/>
      </c>
      <c r="S40" s="14" t="str">
        <f>IFERROR(DAY(AVANZA[[#This Row],[FECHA AGENDA]]),"")</f>
        <v/>
      </c>
      <c r="T40" s="14" t="str">
        <f>IFERROR(MONTH(AVANZA[[#This Row],[FECHA AGENDA]]),"")</f>
        <v/>
      </c>
      <c r="U40" t="str" cm="1">
        <f t="array" ref="U40">_xlfn.XLOOKUP(AVANZA[[#This Row],[Num_Agrupacion_Pet_Atis]],Tabla1[[#All],[Numero_de_actuacion]],Tabla1[[#All],[Motivo_de_suspension]],"",0)</f>
        <v/>
      </c>
      <c r="V40" s="2" t="str" cm="1">
        <f t="array" ref="V40">_xlfn.XLOOKUP(AVANZA[[#This Row],[Num_Agrupacion_Pet_Atis]],Tabla1[[#All],[Numero_de_actuacion]],Tabla1[[#All],[No_identificacion_cliente]],"",0)</f>
        <v/>
      </c>
      <c r="W40" s="2" t="str" cm="1">
        <f t="array" ref="W40">_xlfn.XLOOKUP(AVANZA[[#This Row],[Num_Agrupacion_Pet_Atis]],Tabla1[[#All],[Numero_de_actuacion]],Tabla1[[#All],[Movil_de_contacto]],"",0)</f>
        <v/>
      </c>
      <c r="X40" s="14">
        <f>IF(OR(AVANZA[[#This Row],[ESTADO LEG]]="Legalizada grabacion",AVANZA[[#This Row],[ESTADO LEG]]="Legalizada aut"),1,0)</f>
        <v>1</v>
      </c>
      <c r="Y40" s="14">
        <f>IF(OR(AVANZA[[#This Row],[ESTADO LEG]]="pdte legalizar",AVANZA[[#This Row],[ESTADO LEG]]="No cruza"),1,0)</f>
        <v>0</v>
      </c>
      <c r="Z40" t="str" cm="1">
        <f t="array" ref="Z40">IF(AVANZA[[#This Row],[Variable]]="Terminada",LOWER(_xlfn.XLOOKUP(AVANZA[[#This Row],[ID_Peticion]],Tabla6[[#All],[NUM_PETICION]],Tabla6[[#All],[ESTADO_LEG]],"NO CRUZA",0)),AVANZA[[#This Row],[Variable]])</f>
        <v>legalizada grabacion</v>
      </c>
      <c r="AA40" cm="1">
        <f t="array" ref="AA40">_xlfn.XLOOKUP(AVANZA[[#This Row],[ID_Peticion]],Tabla6[[#All],[NUM_PETICION]],Tabla6[[#All],[DIF_DIAS]],"",0)</f>
        <v>4</v>
      </c>
      <c r="AB40" s="2" cm="1">
        <f t="array" ref="AB40">IFERROR(_xlfn.XLOOKUP(AVANZA[[#This Row],[ID_Peticion]],Tabla6[[#All],[NUM_PETICION]],Tabla6[[#All],[FEC_LEGAL]],"",0),"")</f>
        <v>46148</v>
      </c>
      <c r="AC40" s="14">
        <f ca="1">IF(AVANZA[[#This Row],[FECHA LEG]]&lt;&gt;0,IFERROR(AVANZA[[#This Row],[FECHA LEG]]-AVANZA[[#This Row],[FechaIniEstadoSubPetAtis]],0),TODAY()-AVANZA[[#This Row],[FechaIniEstadoSubPetAtis]])</f>
        <v>4</v>
      </c>
      <c r="AD40" s="35" t="str">
        <f ca="1">IF(AVANZA[[#This Row],[FINAL Vs LG]]&lt;&gt;0,IF(AVANZA[[#This Row],[FINAL Vs LG]]&lt;7.1,"100%",IF(AND(AVANZA[[#This Row],[FINAL Vs LG]]&gt;7.1,AVANZA[[#This Row],[FINAL Vs LG]]&lt;11.1),"50%","0%")),0)</f>
        <v>100%</v>
      </c>
      <c r="AE40" s="14">
        <f ca="1">VLOOKUP(DAY(TODAY()),BACK!F:G,2,0)</f>
        <v>14</v>
      </c>
      <c r="AF40" s="14">
        <f>BACK!$I$2</f>
        <v>24</v>
      </c>
      <c r="AG40" s="14">
        <f>IF(AVANZA[[#This Row],[Oferta_empaquetada_comisiones]]="SI",1,0)</f>
        <v>0</v>
      </c>
      <c r="AH40" s="36">
        <f>IF(AVANZA[[#This Row],[Variable]]="TERMINADA",IFERROR(VLOOKUP(AVANZA[[#This Row],[SUPERVISOR]],Tabla2[#All],4,0),0),)</f>
        <v>3.5</v>
      </c>
      <c r="AI40" s="14">
        <f>IF(AVANZA[[#This Row],[Producto]]="BA",1,0)</f>
        <v>0</v>
      </c>
      <c r="AJ40" s="14">
        <f>IF(AVANZA[[#This Row],[Producto]]="DUO",1,0)</f>
        <v>0</v>
      </c>
      <c r="AK40" s="14">
        <f>IF(AVANZA[[#This Row],[Producto]]="TRIO",1,0)</f>
        <v>1</v>
      </c>
      <c r="AL40" t="s">
        <v>221</v>
      </c>
      <c r="AM40">
        <v>-1</v>
      </c>
      <c r="AN40">
        <v>-1</v>
      </c>
      <c r="AO40" t="s">
        <v>14625</v>
      </c>
      <c r="AP40" s="1">
        <v>46136.506388888891</v>
      </c>
      <c r="AQ40">
        <v>-1</v>
      </c>
      <c r="AR40" t="s">
        <v>14626</v>
      </c>
      <c r="AS40">
        <v>-1</v>
      </c>
      <c r="AT40">
        <v>-1</v>
      </c>
      <c r="AU40">
        <v>-1</v>
      </c>
      <c r="AV40">
        <v>-1</v>
      </c>
      <c r="AW40">
        <v>-1</v>
      </c>
      <c r="AX40" t="s">
        <v>224</v>
      </c>
      <c r="AY40">
        <v>-1</v>
      </c>
      <c r="AZ40">
        <v>2026</v>
      </c>
      <c r="BA40">
        <v>5</v>
      </c>
      <c r="BB40">
        <v>2</v>
      </c>
      <c r="BC40">
        <v>-1</v>
      </c>
      <c r="BD40" t="s">
        <v>225</v>
      </c>
      <c r="BE40">
        <v>-1</v>
      </c>
      <c r="BF40">
        <v>20001616838195</v>
      </c>
      <c r="BG40" t="s">
        <v>438</v>
      </c>
      <c r="BH40" t="s">
        <v>439</v>
      </c>
      <c r="BI40" t="s">
        <v>14627</v>
      </c>
      <c r="BJ40">
        <v>-1</v>
      </c>
      <c r="BK40">
        <v>-1</v>
      </c>
      <c r="BL40">
        <v>-1</v>
      </c>
      <c r="BM40" t="s">
        <v>229</v>
      </c>
      <c r="BN40" t="s">
        <v>230</v>
      </c>
      <c r="BO40" t="s">
        <v>14628</v>
      </c>
      <c r="BP40" t="s">
        <v>232</v>
      </c>
      <c r="BQ40">
        <v>2026</v>
      </c>
      <c r="BR40">
        <v>4</v>
      </c>
      <c r="BS40">
        <v>24</v>
      </c>
      <c r="BT40" s="1">
        <v>46144.798564814817</v>
      </c>
      <c r="BU40" t="s">
        <v>233</v>
      </c>
      <c r="BV40" s="2">
        <v>46144</v>
      </c>
      <c r="BW40" t="s">
        <v>234</v>
      </c>
      <c r="BX40" s="2">
        <v>46136</v>
      </c>
      <c r="BY40" s="2">
        <v>46144</v>
      </c>
      <c r="BZ40" t="s">
        <v>235</v>
      </c>
      <c r="CA40" t="s">
        <v>1926</v>
      </c>
      <c r="CB40" t="s">
        <v>1927</v>
      </c>
      <c r="CC40" t="s">
        <v>14629</v>
      </c>
      <c r="CD40" t="s">
        <v>11143</v>
      </c>
      <c r="CE40">
        <v>-1</v>
      </c>
      <c r="CF40" t="s">
        <v>1930</v>
      </c>
      <c r="CG40" t="s">
        <v>1931</v>
      </c>
      <c r="CH40" t="s">
        <v>357</v>
      </c>
      <c r="CI40">
        <v>73211780</v>
      </c>
      <c r="CJ40" t="s">
        <v>244</v>
      </c>
      <c r="CK40" t="s">
        <v>245</v>
      </c>
      <c r="CL40" t="s">
        <v>246</v>
      </c>
      <c r="CM40" t="s">
        <v>247</v>
      </c>
      <c r="CN40" t="s">
        <v>248</v>
      </c>
      <c r="CT40" t="s">
        <v>304</v>
      </c>
      <c r="CU40" t="s">
        <v>387</v>
      </c>
      <c r="CW40" t="s">
        <v>446</v>
      </c>
      <c r="CX40" t="s">
        <v>447</v>
      </c>
      <c r="DA40" t="s">
        <v>250</v>
      </c>
      <c r="DB40">
        <v>-1</v>
      </c>
      <c r="DF40" t="s">
        <v>251</v>
      </c>
      <c r="DJ40" t="s">
        <v>252</v>
      </c>
      <c r="DK40" t="s">
        <v>253</v>
      </c>
      <c r="DL40" t="s">
        <v>253</v>
      </c>
      <c r="DN40" t="s">
        <v>390</v>
      </c>
      <c r="DR40" t="s">
        <v>256</v>
      </c>
      <c r="DS40" t="s">
        <v>244</v>
      </c>
      <c r="DT40" t="s">
        <v>243</v>
      </c>
      <c r="DV40">
        <v>1</v>
      </c>
      <c r="DW40" t="s">
        <v>257</v>
      </c>
      <c r="ED40" s="2">
        <v>46144</v>
      </c>
      <c r="EF40">
        <v>26</v>
      </c>
      <c r="EP40" t="s">
        <v>258</v>
      </c>
      <c r="ES40" t="s">
        <v>14630</v>
      </c>
      <c r="FA40" t="s">
        <v>245</v>
      </c>
      <c r="FB40" t="s">
        <v>1932</v>
      </c>
      <c r="FD40" t="s">
        <v>1932</v>
      </c>
      <c r="FE40" t="s">
        <v>1933</v>
      </c>
      <c r="FF40" t="s">
        <v>1933</v>
      </c>
      <c r="FK40" t="s">
        <v>263</v>
      </c>
      <c r="FL40" t="s">
        <v>14631</v>
      </c>
      <c r="FN40" t="s">
        <v>248</v>
      </c>
      <c r="FO40" t="s">
        <v>265</v>
      </c>
      <c r="FR40">
        <v>113904</v>
      </c>
      <c r="GB40" t="s">
        <v>266</v>
      </c>
      <c r="GC40" t="s">
        <v>387</v>
      </c>
      <c r="GD40">
        <v>25188</v>
      </c>
      <c r="GF40">
        <v>2353</v>
      </c>
      <c r="GG40">
        <v>25422</v>
      </c>
      <c r="GI40">
        <v>87224</v>
      </c>
      <c r="GJ40">
        <v>25427</v>
      </c>
      <c r="GL40">
        <v>24327</v>
      </c>
      <c r="GM40">
        <v>135545</v>
      </c>
      <c r="GS40" t="s">
        <v>267</v>
      </c>
      <c r="GT40" s="2">
        <v>45199</v>
      </c>
      <c r="GU40" t="s">
        <v>268</v>
      </c>
      <c r="GV40" t="s">
        <v>311</v>
      </c>
      <c r="GW40" t="s">
        <v>270</v>
      </c>
      <c r="GX40" t="s">
        <v>271</v>
      </c>
      <c r="GY40" t="s">
        <v>272</v>
      </c>
      <c r="GZ40" t="s">
        <v>273</v>
      </c>
      <c r="HA40" t="s">
        <v>274</v>
      </c>
      <c r="HB40" t="s">
        <v>14121</v>
      </c>
      <c r="HC40" t="s">
        <v>1926</v>
      </c>
      <c r="HD40" t="s">
        <v>415</v>
      </c>
      <c r="HE40" t="s">
        <v>230</v>
      </c>
      <c r="HF40" t="s">
        <v>14632</v>
      </c>
      <c r="HG40" t="s">
        <v>277</v>
      </c>
      <c r="HR40" t="s">
        <v>278</v>
      </c>
      <c r="HV40">
        <v>118900</v>
      </c>
      <c r="HW40" t="s">
        <v>279</v>
      </c>
      <c r="HX40" t="s">
        <v>280</v>
      </c>
      <c r="HY40">
        <v>131572</v>
      </c>
      <c r="HZ40">
        <v>17668</v>
      </c>
      <c r="IA40" t="s">
        <v>279</v>
      </c>
      <c r="IB40" t="s">
        <v>281</v>
      </c>
      <c r="ID40" t="s">
        <v>282</v>
      </c>
      <c r="IE40" t="s">
        <v>283</v>
      </c>
      <c r="IF40" t="s">
        <v>283</v>
      </c>
      <c r="IG40" t="s">
        <v>283</v>
      </c>
      <c r="IH40" t="s">
        <v>284</v>
      </c>
      <c r="II40" t="s">
        <v>285</v>
      </c>
      <c r="IJ40" t="s">
        <v>286</v>
      </c>
      <c r="IK40" t="s">
        <v>278</v>
      </c>
      <c r="IL40" t="s">
        <v>287</v>
      </c>
      <c r="IM40" t="s">
        <v>288</v>
      </c>
      <c r="IN40" t="s">
        <v>289</v>
      </c>
      <c r="IO40" t="s">
        <v>14633</v>
      </c>
      <c r="IP40" t="s">
        <v>290</v>
      </c>
      <c r="IQ40" t="s">
        <v>284</v>
      </c>
      <c r="IS40" t="s">
        <v>291</v>
      </c>
      <c r="IT40" t="s">
        <v>398</v>
      </c>
      <c r="IW40" t="s">
        <v>14147</v>
      </c>
      <c r="IY40" t="s">
        <v>281</v>
      </c>
    </row>
    <row r="41" spans="1:259" x14ac:dyDescent="0.3">
      <c r="A41" s="14">
        <f>DAY(AVANZA[[#This Row],[FechaSeguimiento]])</f>
        <v>2</v>
      </c>
      <c r="B41" s="14">
        <f>MONTH(AVANZA[[#This Row],[FechaSeguimiento]])</f>
        <v>5</v>
      </c>
      <c r="C41"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41" t="str">
        <f>LOWER(IFERROR(VLOOKUP(AVANZA[[#This Row],[ID_Peticion]],CANCELADAS[#All],2,0),""))</f>
        <v/>
      </c>
      <c r="E41" t="str">
        <f>LOWER(IFERROR(VLOOKUP(AVANZA[[#This Row],[ID_Peticion]],CANCELADAS[#All],3,0),""))</f>
        <v/>
      </c>
      <c r="F41" t="str">
        <f>LOWER(IF(AVANZA[[#This Row],[CEDULA CLIENTE]]&lt;&gt;""," CC: " &amp; COUNTIFS(AVANZA[CEDULA CLIENTE],AVANZA[[#This Row],[CEDULA CLIENTE]]),"")&amp; IF(AVANZA[[#This Row],[Direccion]]&lt;&gt;""," DIR: " &amp; COUNTIFS(AVANZA[Direccion],AVANZA[[#This Row],[Direccion]]),""))</f>
        <v xml:space="preserve"> dir: 1</v>
      </c>
      <c r="G41" t="str">
        <f>IFERROR(VLOOKUP(AVANZA[[#This Row],[Cedula_Vendedor_Atis]],PLANTA[[#All],[CEDULA]:[LINEA]],3,0),"No Cruza")</f>
        <v>Marisol Avella</v>
      </c>
      <c r="H41" t="str">
        <f>IFERROR(VLOOKUP(AVANZA[[#This Row],[Cedula_Vendedor_Atis]],PLANTA[[#All],[CEDULA]:[LINEA]],4,0),"No Cruza")</f>
        <v>Fija</v>
      </c>
      <c r="I41" t="str">
        <f>LOWER(IF(AVANZA[[#This Row],[ATRIBUIBLE]]="",AVANZA[[#This Row],[Variable]],AVANZA[[#This Row],[ATRIBUIBLE]]))</f>
        <v>terminada</v>
      </c>
      <c r="J41" s="14">
        <f>IF(AVANZA[[#This Row],[Variable]]=AVANZA[[#Headers],[TERMINADA]],1,0)</f>
        <v>1</v>
      </c>
      <c r="K41" s="14">
        <f>IF(AVANZA[[#This Row],[Variable]]=AVANZA[[#Headers],[ANULADA]],1,0)</f>
        <v>0</v>
      </c>
      <c r="L41" s="14">
        <f>IF(AVANZA[[#This Row],[Variable]]=AVANZA[[#Headers],[PENDIENTE]],1,0)</f>
        <v>0</v>
      </c>
      <c r="M41" s="14">
        <f>IF(AVANZA[[#This Row],[ESTADO AGENDA]]="AGENDADA",1,0)</f>
        <v>0</v>
      </c>
      <c r="N41" s="14">
        <f>IF(AVANZA[[#This Row],[ESTADO AGENDA]]="PENDIENTE DE AGENDAR",1,0)</f>
        <v>0</v>
      </c>
      <c r="O41" s="14">
        <f>IF(AVANZA[[#This Row],[ESTADO AGENDA]]="SUSPENDIDA",1,0)</f>
        <v>0</v>
      </c>
      <c r="P41" t="str" cm="1">
        <f t="array" ref="P41">_xlfn.XLOOKUP(AVANZA[[#This Row],[Num_Agrupacion_Pet_Atis]],Tabla1[[#All],[Numero_de_actuacion]],Tabla1[[#All],[Estado_de_la_orden]],"",0)</f>
        <v/>
      </c>
      <c r="Q41" s="2" t="str" cm="1">
        <f t="array" ref="Q41">_xlfn.XLOOKUP(AVANZA[[#This Row],[Num_Agrupacion_Pet_Atis]],Tabla1[[#All],[Numero_de_actuacion]],Tabla1[[#All],[Fecha_de_la_cita]],"",0)</f>
        <v/>
      </c>
      <c r="R41" t="str" cm="1">
        <f t="array" ref="R41">_xlfn.XLOOKUP(AVANZA[[#This Row],[Num_Agrupacion_Pet_Atis]],Tabla1[[#All],[Numero_de_actuacion]],Tabla1[[#All],[Franja_horaria_de_la_cita]],"",0)</f>
        <v/>
      </c>
      <c r="S41" s="14" t="str">
        <f>IFERROR(DAY(AVANZA[[#This Row],[FECHA AGENDA]]),"")</f>
        <v/>
      </c>
      <c r="T41" s="14" t="str">
        <f>IFERROR(MONTH(AVANZA[[#This Row],[FECHA AGENDA]]),"")</f>
        <v/>
      </c>
      <c r="U41" t="str" cm="1">
        <f t="array" ref="U41">_xlfn.XLOOKUP(AVANZA[[#This Row],[Num_Agrupacion_Pet_Atis]],Tabla1[[#All],[Numero_de_actuacion]],Tabla1[[#All],[Motivo_de_suspension]],"",0)</f>
        <v/>
      </c>
      <c r="V41" s="2" t="str" cm="1">
        <f t="array" ref="V41">_xlfn.XLOOKUP(AVANZA[[#This Row],[Num_Agrupacion_Pet_Atis]],Tabla1[[#All],[Numero_de_actuacion]],Tabla1[[#All],[No_identificacion_cliente]],"",0)</f>
        <v/>
      </c>
      <c r="W41" s="2" t="str" cm="1">
        <f t="array" ref="W41">_xlfn.XLOOKUP(AVANZA[[#This Row],[Num_Agrupacion_Pet_Atis]],Tabla1[[#All],[Numero_de_actuacion]],Tabla1[[#All],[Movil_de_contacto]],"",0)</f>
        <v/>
      </c>
      <c r="X41" s="14">
        <f>IF(OR(AVANZA[[#This Row],[ESTADO LEG]]="Legalizada grabacion",AVANZA[[#This Row],[ESTADO LEG]]="Legalizada aut"),1,0)</f>
        <v>1</v>
      </c>
      <c r="Y41" s="14">
        <f>IF(OR(AVANZA[[#This Row],[ESTADO LEG]]="pdte legalizar",AVANZA[[#This Row],[ESTADO LEG]]="No cruza"),1,0)</f>
        <v>0</v>
      </c>
      <c r="Z41" t="str" cm="1">
        <f t="array" ref="Z41">IF(AVANZA[[#This Row],[Variable]]="Terminada",LOWER(_xlfn.XLOOKUP(AVANZA[[#This Row],[ID_Peticion]],Tabla6[[#All],[NUM_PETICION]],Tabla6[[#All],[ESTADO_LEG]],"NO CRUZA",0)),AVANZA[[#This Row],[Variable]])</f>
        <v>legalizada grabacion</v>
      </c>
      <c r="AA41" cm="1">
        <f t="array" ref="AA41">_xlfn.XLOOKUP(AVANZA[[#This Row],[ID_Peticion]],Tabla6[[#All],[NUM_PETICION]],Tabla6[[#All],[DIF_DIAS]],"",0)</f>
        <v>4</v>
      </c>
      <c r="AB41" s="2" cm="1">
        <f t="array" ref="AB41">IFERROR(_xlfn.XLOOKUP(AVANZA[[#This Row],[ID_Peticion]],Tabla6[[#All],[NUM_PETICION]],Tabla6[[#All],[FEC_LEGAL]],"",0),"")</f>
        <v>46148</v>
      </c>
      <c r="AC41" s="14">
        <f ca="1">IF(AVANZA[[#This Row],[FECHA LEG]]&lt;&gt;0,IFERROR(AVANZA[[#This Row],[FECHA LEG]]-AVANZA[[#This Row],[FechaIniEstadoSubPetAtis]],0),TODAY()-AVANZA[[#This Row],[FechaIniEstadoSubPetAtis]])</f>
        <v>4</v>
      </c>
      <c r="AD41" s="35" t="str">
        <f ca="1">IF(AVANZA[[#This Row],[FINAL Vs LG]]&lt;&gt;0,IF(AVANZA[[#This Row],[FINAL Vs LG]]&lt;7.1,"100%",IF(AND(AVANZA[[#This Row],[FINAL Vs LG]]&gt;7.1,AVANZA[[#This Row],[FINAL Vs LG]]&lt;11.1),"50%","0%")),0)</f>
        <v>100%</v>
      </c>
      <c r="AE41" s="14">
        <f ca="1">VLOOKUP(DAY(TODAY()),BACK!F:G,2,0)</f>
        <v>14</v>
      </c>
      <c r="AF41" s="14">
        <f>BACK!$I$2</f>
        <v>24</v>
      </c>
      <c r="AG41" s="14">
        <f>IF(AVANZA[[#This Row],[Oferta_empaquetada_comisiones]]="SI",1,0)</f>
        <v>0</v>
      </c>
      <c r="AH41" s="36">
        <f>IF(AVANZA[[#This Row],[Variable]]="TERMINADA",IFERROR(VLOOKUP(AVANZA[[#This Row],[SUPERVISOR]],Tabla2[#All],4,0),0),)</f>
        <v>3.5</v>
      </c>
      <c r="AI41" s="14">
        <f>IF(AVANZA[[#This Row],[Producto]]="BA",1,0)</f>
        <v>1</v>
      </c>
      <c r="AJ41" s="14">
        <f>IF(AVANZA[[#This Row],[Producto]]="DUO",1,0)</f>
        <v>0</v>
      </c>
      <c r="AK41" s="14">
        <f>IF(AVANZA[[#This Row],[Producto]]="TRIO",1,0)</f>
        <v>0</v>
      </c>
      <c r="AL41" t="s">
        <v>456</v>
      </c>
      <c r="AM41">
        <v>-1</v>
      </c>
      <c r="AN41">
        <v>-1</v>
      </c>
      <c r="AO41" t="s">
        <v>14634</v>
      </c>
      <c r="AP41" s="1">
        <v>46141.676180555558</v>
      </c>
      <c r="AQ41">
        <v>-1</v>
      </c>
      <c r="AR41" t="s">
        <v>14635</v>
      </c>
      <c r="AS41">
        <v>-1</v>
      </c>
      <c r="AT41">
        <v>-1</v>
      </c>
      <c r="AU41">
        <v>-1</v>
      </c>
      <c r="AV41">
        <v>-1</v>
      </c>
      <c r="AW41">
        <v>-1</v>
      </c>
      <c r="AX41" t="s">
        <v>224</v>
      </c>
      <c r="AY41">
        <v>-1</v>
      </c>
      <c r="AZ41">
        <v>2026</v>
      </c>
      <c r="BA41">
        <v>5</v>
      </c>
      <c r="BB41">
        <v>2</v>
      </c>
      <c r="BC41">
        <v>-1</v>
      </c>
      <c r="BD41" t="s">
        <v>225</v>
      </c>
      <c r="BE41">
        <v>-1</v>
      </c>
      <c r="BF41">
        <v>20001620104997</v>
      </c>
      <c r="BG41" t="s">
        <v>319</v>
      </c>
      <c r="BH41" t="s">
        <v>320</v>
      </c>
      <c r="BI41" t="s">
        <v>14636</v>
      </c>
      <c r="BJ41">
        <v>-1</v>
      </c>
      <c r="BK41">
        <v>-1</v>
      </c>
      <c r="BL41">
        <v>-1</v>
      </c>
      <c r="BM41" t="s">
        <v>229</v>
      </c>
      <c r="BN41" t="s">
        <v>230</v>
      </c>
      <c r="BO41" t="s">
        <v>14637</v>
      </c>
      <c r="BP41" t="s">
        <v>380</v>
      </c>
      <c r="BQ41">
        <v>2026</v>
      </c>
      <c r="BR41">
        <v>4</v>
      </c>
      <c r="BS41">
        <v>29</v>
      </c>
      <c r="BT41" s="1">
        <v>46144.433703703704</v>
      </c>
      <c r="BU41" t="s">
        <v>233</v>
      </c>
      <c r="BV41" s="2">
        <v>46144</v>
      </c>
      <c r="BW41" t="s">
        <v>234</v>
      </c>
      <c r="BX41" s="2">
        <v>46141</v>
      </c>
      <c r="BY41" s="2">
        <v>46144</v>
      </c>
      <c r="BZ41" t="s">
        <v>235</v>
      </c>
      <c r="CA41" t="s">
        <v>297</v>
      </c>
      <c r="CB41" t="s">
        <v>297</v>
      </c>
      <c r="CC41" t="s">
        <v>14638</v>
      </c>
      <c r="CD41" t="s">
        <v>792</v>
      </c>
      <c r="CE41">
        <v>-1</v>
      </c>
      <c r="CF41" t="s">
        <v>300</v>
      </c>
      <c r="CG41" t="s">
        <v>301</v>
      </c>
      <c r="CH41" t="s">
        <v>242</v>
      </c>
      <c r="CI41">
        <v>1018514067</v>
      </c>
      <c r="CJ41" t="s">
        <v>464</v>
      </c>
      <c r="CK41" t="s">
        <v>245</v>
      </c>
      <c r="CL41" t="s">
        <v>409</v>
      </c>
      <c r="CM41" t="s">
        <v>247</v>
      </c>
      <c r="CN41" t="s">
        <v>410</v>
      </c>
      <c r="CT41" t="s">
        <v>386</v>
      </c>
      <c r="CU41" t="s">
        <v>225</v>
      </c>
      <c r="CW41" t="s">
        <v>319</v>
      </c>
      <c r="CX41" t="s">
        <v>320</v>
      </c>
      <c r="DA41" t="s">
        <v>250</v>
      </c>
      <c r="DB41">
        <v>-1</v>
      </c>
      <c r="DF41" t="s">
        <v>251</v>
      </c>
      <c r="DJ41" t="s">
        <v>252</v>
      </c>
      <c r="DK41" t="s">
        <v>253</v>
      </c>
      <c r="DL41" t="s">
        <v>254</v>
      </c>
      <c r="DN41" t="s">
        <v>255</v>
      </c>
      <c r="DR41" t="s">
        <v>465</v>
      </c>
      <c r="DS41" t="s">
        <v>464</v>
      </c>
      <c r="DT41" t="s">
        <v>463</v>
      </c>
      <c r="DV41">
        <v>1</v>
      </c>
      <c r="DW41" t="s">
        <v>283</v>
      </c>
      <c r="ED41" s="2">
        <v>46144</v>
      </c>
      <c r="EE41" t="s">
        <v>306</v>
      </c>
      <c r="EF41">
        <v>5</v>
      </c>
      <c r="EP41" t="s">
        <v>258</v>
      </c>
      <c r="ES41" t="s">
        <v>304</v>
      </c>
      <c r="EZ41" t="s">
        <v>1315</v>
      </c>
      <c r="FA41" t="s">
        <v>245</v>
      </c>
      <c r="FB41" t="s">
        <v>308</v>
      </c>
      <c r="FD41" t="s">
        <v>308</v>
      </c>
      <c r="FE41" t="s">
        <v>309</v>
      </c>
      <c r="FF41" t="s">
        <v>309</v>
      </c>
      <c r="FK41" t="s">
        <v>263</v>
      </c>
      <c r="FL41" t="s">
        <v>14240</v>
      </c>
      <c r="FN41" t="s">
        <v>410</v>
      </c>
      <c r="FO41" t="s">
        <v>414</v>
      </c>
      <c r="FR41">
        <v>94990</v>
      </c>
      <c r="GB41" t="s">
        <v>266</v>
      </c>
      <c r="GC41" t="s">
        <v>225</v>
      </c>
      <c r="GD41">
        <v>0</v>
      </c>
      <c r="GF41">
        <v>0</v>
      </c>
      <c r="GG41">
        <v>25423</v>
      </c>
      <c r="GI41">
        <v>94990</v>
      </c>
      <c r="GJ41">
        <v>0</v>
      </c>
      <c r="GL41">
        <v>0</v>
      </c>
      <c r="GM41">
        <v>113038</v>
      </c>
      <c r="GS41" t="s">
        <v>267</v>
      </c>
      <c r="GT41" s="2">
        <v>44469</v>
      </c>
      <c r="GU41" t="s">
        <v>268</v>
      </c>
      <c r="GV41" t="s">
        <v>335</v>
      </c>
      <c r="GW41" t="s">
        <v>394</v>
      </c>
      <c r="GZ41" t="s">
        <v>395</v>
      </c>
      <c r="HA41" t="s">
        <v>336</v>
      </c>
      <c r="HC41" t="s">
        <v>337</v>
      </c>
      <c r="HE41" t="s">
        <v>230</v>
      </c>
      <c r="HF41" t="s">
        <v>794</v>
      </c>
      <c r="HR41" t="s">
        <v>278</v>
      </c>
      <c r="HV41">
        <v>94990</v>
      </c>
      <c r="HW41" t="s">
        <v>281</v>
      </c>
      <c r="HY41">
        <v>0</v>
      </c>
      <c r="HZ41">
        <v>0</v>
      </c>
      <c r="IA41" t="s">
        <v>281</v>
      </c>
      <c r="IB41" t="s">
        <v>281</v>
      </c>
      <c r="IE41" t="s">
        <v>283</v>
      </c>
      <c r="IF41" t="s">
        <v>283</v>
      </c>
      <c r="IG41" t="s">
        <v>283</v>
      </c>
      <c r="IH41" t="s">
        <v>284</v>
      </c>
      <c r="II41" t="s">
        <v>285</v>
      </c>
      <c r="IJ41" t="s">
        <v>286</v>
      </c>
      <c r="IK41" t="s">
        <v>278</v>
      </c>
      <c r="IL41" t="s">
        <v>287</v>
      </c>
      <c r="IM41" t="s">
        <v>288</v>
      </c>
      <c r="IN41" t="s">
        <v>289</v>
      </c>
      <c r="IP41" t="s">
        <v>290</v>
      </c>
      <c r="IQ41" t="s">
        <v>284</v>
      </c>
      <c r="IS41" t="s">
        <v>291</v>
      </c>
      <c r="IT41" t="s">
        <v>287</v>
      </c>
      <c r="IY41" t="s">
        <v>281</v>
      </c>
    </row>
    <row r="42" spans="1:259" x14ac:dyDescent="0.3">
      <c r="A42" s="14">
        <f>DAY(AVANZA[[#This Row],[FechaSeguimiento]])</f>
        <v>2</v>
      </c>
      <c r="B42" s="14">
        <f>MONTH(AVANZA[[#This Row],[FechaSeguimiento]])</f>
        <v>5</v>
      </c>
      <c r="C42"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42" t="str">
        <f>LOWER(IFERROR(VLOOKUP(AVANZA[[#This Row],[ID_Peticion]],CANCELADAS[#All],2,0),""))</f>
        <v>qc - direccion errada</v>
      </c>
      <c r="E42" t="str">
        <f>LOWER(IFERROR(VLOOKUP(AVANZA[[#This Row],[ID_Peticion]],CANCELADAS[#All],3,0),""))</f>
        <v>asesor</v>
      </c>
      <c r="F42" t="str">
        <f>LOWER(IF(AVANZA[[#This Row],[CEDULA CLIENTE]]&lt;&gt;""," CC: " &amp; COUNTIFS(AVANZA[CEDULA CLIENTE],AVANZA[[#This Row],[CEDULA CLIENTE]]),"")&amp; IF(AVANZA[[#This Row],[Direccion]]&lt;&gt;""," DIR: " &amp; COUNTIFS(AVANZA[Direccion],AVANZA[[#This Row],[Direccion]]),""))</f>
        <v xml:space="preserve"> dir: 1</v>
      </c>
      <c r="G42" t="str">
        <f>IFERROR(VLOOKUP(AVANZA[[#This Row],[Cedula_Vendedor_Atis]],PLANTA[[#All],[CEDULA]:[LINEA]],3,0),"No Cruza")</f>
        <v>Marisol Avella</v>
      </c>
      <c r="H42" t="str">
        <f>IFERROR(VLOOKUP(AVANZA[[#This Row],[Cedula_Vendedor_Atis]],PLANTA[[#All],[CEDULA]:[LINEA]],4,0),"No Cruza")</f>
        <v>Fija</v>
      </c>
      <c r="I42" t="str">
        <f>LOWER(IF(AVANZA[[#This Row],[ATRIBUIBLE]]="",AVANZA[[#This Row],[Variable]],AVANZA[[#This Row],[ATRIBUIBLE]]))</f>
        <v>asesor</v>
      </c>
      <c r="J42" s="14">
        <f>IF(AVANZA[[#This Row],[Variable]]=AVANZA[[#Headers],[TERMINADA]],1,0)</f>
        <v>0</v>
      </c>
      <c r="K42" s="14">
        <f>IF(AVANZA[[#This Row],[Variable]]=AVANZA[[#Headers],[ANULADA]],1,0)</f>
        <v>1</v>
      </c>
      <c r="L42" s="14">
        <f>IF(AVANZA[[#This Row],[Variable]]=AVANZA[[#Headers],[PENDIENTE]],1,0)</f>
        <v>0</v>
      </c>
      <c r="M42" s="14">
        <f>IF(AVANZA[[#This Row],[ESTADO AGENDA]]="AGENDADA",1,0)</f>
        <v>0</v>
      </c>
      <c r="N42" s="14">
        <f>IF(AVANZA[[#This Row],[ESTADO AGENDA]]="PENDIENTE DE AGENDAR",1,0)</f>
        <v>0</v>
      </c>
      <c r="O42" s="14">
        <f>IF(AVANZA[[#This Row],[ESTADO AGENDA]]="SUSPENDIDA",1,0)</f>
        <v>0</v>
      </c>
      <c r="P42" t="str" cm="1">
        <f t="array" ref="P42">_xlfn.XLOOKUP(AVANZA[[#This Row],[Num_Agrupacion_Pet_Atis]],Tabla1[[#All],[Numero_de_actuacion]],Tabla1[[#All],[Estado_de_la_orden]],"",0)</f>
        <v/>
      </c>
      <c r="Q42" s="2" t="str" cm="1">
        <f t="array" ref="Q42">_xlfn.XLOOKUP(AVANZA[[#This Row],[Num_Agrupacion_Pet_Atis]],Tabla1[[#All],[Numero_de_actuacion]],Tabla1[[#All],[Fecha_de_la_cita]],"",0)</f>
        <v/>
      </c>
      <c r="R42" t="str" cm="1">
        <f t="array" ref="R42">_xlfn.XLOOKUP(AVANZA[[#This Row],[Num_Agrupacion_Pet_Atis]],Tabla1[[#All],[Numero_de_actuacion]],Tabla1[[#All],[Franja_horaria_de_la_cita]],"",0)</f>
        <v/>
      </c>
      <c r="S42" s="14" t="str">
        <f>IFERROR(DAY(AVANZA[[#This Row],[FECHA AGENDA]]),"")</f>
        <v/>
      </c>
      <c r="T42" s="14" t="str">
        <f>IFERROR(MONTH(AVANZA[[#This Row],[FECHA AGENDA]]),"")</f>
        <v/>
      </c>
      <c r="U42" t="str" cm="1">
        <f t="array" ref="U42">_xlfn.XLOOKUP(AVANZA[[#This Row],[Num_Agrupacion_Pet_Atis]],Tabla1[[#All],[Numero_de_actuacion]],Tabla1[[#All],[Motivo_de_suspension]],"",0)</f>
        <v/>
      </c>
      <c r="V42" s="2" t="str" cm="1">
        <f t="array" ref="V42">_xlfn.XLOOKUP(AVANZA[[#This Row],[Num_Agrupacion_Pet_Atis]],Tabla1[[#All],[Numero_de_actuacion]],Tabla1[[#All],[No_identificacion_cliente]],"",0)</f>
        <v/>
      </c>
      <c r="W42" s="2" t="str" cm="1">
        <f t="array" ref="W42">_xlfn.XLOOKUP(AVANZA[[#This Row],[Num_Agrupacion_Pet_Atis]],Tabla1[[#All],[Numero_de_actuacion]],Tabla1[[#All],[Movil_de_contacto]],"",0)</f>
        <v/>
      </c>
      <c r="X42" s="14">
        <f>IF(OR(AVANZA[[#This Row],[ESTADO LEG]]="Legalizada grabacion",AVANZA[[#This Row],[ESTADO LEG]]="Legalizada aut"),1,0)</f>
        <v>0</v>
      </c>
      <c r="Y42" s="14">
        <f>IF(OR(AVANZA[[#This Row],[ESTADO LEG]]="pdte legalizar",AVANZA[[#This Row],[ESTADO LEG]]="No cruza"),1,0)</f>
        <v>0</v>
      </c>
      <c r="Z42" t="str" cm="1">
        <f t="array" ref="Z42">IF(AVANZA[[#This Row],[Variable]]="Terminada",LOWER(_xlfn.XLOOKUP(AVANZA[[#This Row],[ID_Peticion]],Tabla6[[#All],[NUM_PETICION]],Tabla6[[#All],[ESTADO_LEG]],"NO CRUZA",0)),AVANZA[[#This Row],[Variable]])</f>
        <v>ANULADA</v>
      </c>
      <c r="AA42" t="str" cm="1">
        <f t="array" ref="AA42">_xlfn.XLOOKUP(AVANZA[[#This Row],[ID_Peticion]],Tabla6[[#All],[NUM_PETICION]],Tabla6[[#All],[DIF_DIAS]],"",0)</f>
        <v/>
      </c>
      <c r="AB42" s="2" t="str" cm="1">
        <f t="array" ref="AB42">IFERROR(_xlfn.XLOOKUP(AVANZA[[#This Row],[ID_Peticion]],Tabla6[[#All],[NUM_PETICION]],Tabla6[[#All],[FEC_LEGAL]],"",0),"")</f>
        <v/>
      </c>
      <c r="AC42" s="14">
        <f ca="1">IF(AVANZA[[#This Row],[FECHA LEG]]&lt;&gt;0,IFERROR(AVANZA[[#This Row],[FECHA LEG]]-AVANZA[[#This Row],[FechaIniEstadoSubPetAtis]],0),TODAY()-AVANZA[[#This Row],[FechaIniEstadoSubPetAtis]])</f>
        <v>0</v>
      </c>
      <c r="AD42" s="35">
        <f ca="1">IF(AVANZA[[#This Row],[FINAL Vs LG]]&lt;&gt;0,IF(AVANZA[[#This Row],[FINAL Vs LG]]&lt;7.1,"100%",IF(AND(AVANZA[[#This Row],[FINAL Vs LG]]&gt;7.1,AVANZA[[#This Row],[FINAL Vs LG]]&lt;11.1),"50%","0%")),0)</f>
        <v>0</v>
      </c>
      <c r="AE42" s="14">
        <f ca="1">VLOOKUP(DAY(TODAY()),BACK!F:G,2,0)</f>
        <v>14</v>
      </c>
      <c r="AF42" s="14">
        <f>BACK!$I$2</f>
        <v>24</v>
      </c>
      <c r="AG42" s="14">
        <f>IF(AVANZA[[#This Row],[Oferta_empaquetada_comisiones]]="SI",1,0)</f>
        <v>0</v>
      </c>
      <c r="AH42" s="36">
        <f>IF(AVANZA[[#This Row],[Variable]]="TERMINADA",IFERROR(VLOOKUP(AVANZA[[#This Row],[SUPERVISOR]],Tabla2[#All],4,0),0),)</f>
        <v>0</v>
      </c>
      <c r="AI42" s="14">
        <f>IF(AVANZA[[#This Row],[Producto]]="BA",1,0)</f>
        <v>0</v>
      </c>
      <c r="AJ42" s="14">
        <f>IF(AVANZA[[#This Row],[Producto]]="DUO",1,0)</f>
        <v>0</v>
      </c>
      <c r="AK42" s="14">
        <f>IF(AVANZA[[#This Row],[Producto]]="TRIO",1,0)</f>
        <v>1</v>
      </c>
      <c r="AL42" t="s">
        <v>870</v>
      </c>
      <c r="AM42">
        <v>-1</v>
      </c>
      <c r="AN42">
        <v>-1</v>
      </c>
      <c r="AO42" t="s">
        <v>14639</v>
      </c>
      <c r="AP42" s="1">
        <v>46144.732314814813</v>
      </c>
      <c r="AQ42">
        <v>-1</v>
      </c>
      <c r="AR42" t="s">
        <v>14640</v>
      </c>
      <c r="AS42">
        <v>-1</v>
      </c>
      <c r="AT42">
        <v>-1</v>
      </c>
      <c r="AU42">
        <v>-1</v>
      </c>
      <c r="AV42">
        <v>-1</v>
      </c>
      <c r="AW42">
        <v>-1</v>
      </c>
      <c r="AX42" t="s">
        <v>224</v>
      </c>
      <c r="AY42">
        <v>-1</v>
      </c>
      <c r="AZ42">
        <v>2026</v>
      </c>
      <c r="BA42">
        <v>5</v>
      </c>
      <c r="BB42">
        <v>2</v>
      </c>
      <c r="BC42">
        <v>-1</v>
      </c>
      <c r="BD42" t="s">
        <v>225</v>
      </c>
      <c r="BE42">
        <v>-1</v>
      </c>
      <c r="BF42">
        <v>20001621522923</v>
      </c>
      <c r="BG42" t="s">
        <v>438</v>
      </c>
      <c r="BH42" t="s">
        <v>439</v>
      </c>
      <c r="BI42" t="s">
        <v>14641</v>
      </c>
      <c r="BJ42">
        <v>-1</v>
      </c>
      <c r="BK42">
        <v>-1</v>
      </c>
      <c r="BL42">
        <v>-1</v>
      </c>
      <c r="BM42" t="s">
        <v>573</v>
      </c>
      <c r="BN42" t="s">
        <v>230</v>
      </c>
      <c r="BO42" t="s">
        <v>874</v>
      </c>
      <c r="BP42" t="s">
        <v>232</v>
      </c>
      <c r="BQ42">
        <v>2026</v>
      </c>
      <c r="BR42">
        <v>5</v>
      </c>
      <c r="BS42">
        <v>2</v>
      </c>
      <c r="BT42" s="1">
        <v>46144.795891203707</v>
      </c>
      <c r="BU42" t="s">
        <v>575</v>
      </c>
      <c r="BV42" s="2">
        <v>46144</v>
      </c>
      <c r="BW42" t="s">
        <v>576</v>
      </c>
      <c r="BX42" s="2">
        <v>46144</v>
      </c>
      <c r="BY42" s="2">
        <v>46144</v>
      </c>
      <c r="BZ42" t="s">
        <v>235</v>
      </c>
      <c r="CA42" t="s">
        <v>297</v>
      </c>
      <c r="CB42" t="s">
        <v>297</v>
      </c>
      <c r="CC42" t="s">
        <v>14642</v>
      </c>
      <c r="CD42" t="s">
        <v>876</v>
      </c>
      <c r="CE42">
        <v>-1</v>
      </c>
      <c r="CF42" t="s">
        <v>300</v>
      </c>
      <c r="CG42" t="s">
        <v>301</v>
      </c>
      <c r="CH42" t="s">
        <v>242</v>
      </c>
      <c r="CI42">
        <v>1015443152</v>
      </c>
      <c r="CJ42" t="s">
        <v>877</v>
      </c>
      <c r="CK42" t="s">
        <v>245</v>
      </c>
      <c r="CL42" t="s">
        <v>409</v>
      </c>
      <c r="CM42" t="s">
        <v>247</v>
      </c>
      <c r="CN42" t="s">
        <v>410</v>
      </c>
      <c r="CT42" t="s">
        <v>249</v>
      </c>
      <c r="CU42" t="s">
        <v>387</v>
      </c>
      <c r="CW42" t="s">
        <v>446</v>
      </c>
      <c r="CX42" t="s">
        <v>447</v>
      </c>
      <c r="CY42" t="s">
        <v>1919</v>
      </c>
      <c r="DA42" t="s">
        <v>250</v>
      </c>
      <c r="DB42">
        <v>-1</v>
      </c>
      <c r="DF42" t="s">
        <v>731</v>
      </c>
      <c r="DJ42" t="s">
        <v>252</v>
      </c>
      <c r="DK42" t="s">
        <v>253</v>
      </c>
      <c r="DL42" t="s">
        <v>254</v>
      </c>
      <c r="DN42" t="s">
        <v>390</v>
      </c>
      <c r="DR42" t="s">
        <v>878</v>
      </c>
      <c r="DS42" t="s">
        <v>877</v>
      </c>
      <c r="DT42" t="s">
        <v>870</v>
      </c>
      <c r="DV42">
        <v>1</v>
      </c>
      <c r="DW42" t="s">
        <v>283</v>
      </c>
      <c r="ED42" s="2">
        <v>46144</v>
      </c>
      <c r="EE42" t="s">
        <v>306</v>
      </c>
      <c r="EF42">
        <v>1</v>
      </c>
      <c r="EP42" t="s">
        <v>258</v>
      </c>
      <c r="ES42" t="s">
        <v>879</v>
      </c>
      <c r="FA42" t="s">
        <v>245</v>
      </c>
      <c r="FB42" t="s">
        <v>308</v>
      </c>
      <c r="FD42" t="s">
        <v>308</v>
      </c>
      <c r="FE42" t="s">
        <v>309</v>
      </c>
      <c r="FF42" t="s">
        <v>309</v>
      </c>
      <c r="FK42" t="s">
        <v>263</v>
      </c>
      <c r="FL42" t="s">
        <v>880</v>
      </c>
      <c r="FN42" t="s">
        <v>410</v>
      </c>
      <c r="FO42" t="s">
        <v>414</v>
      </c>
      <c r="FR42">
        <v>0</v>
      </c>
      <c r="GB42" t="s">
        <v>266</v>
      </c>
      <c r="GM42">
        <v>0</v>
      </c>
      <c r="GS42" t="s">
        <v>267</v>
      </c>
      <c r="GT42" s="2">
        <v>44651</v>
      </c>
      <c r="GU42" t="s">
        <v>268</v>
      </c>
      <c r="GV42" t="s">
        <v>335</v>
      </c>
      <c r="GW42" t="s">
        <v>270</v>
      </c>
      <c r="GX42" t="s">
        <v>271</v>
      </c>
      <c r="GY42" t="s">
        <v>272</v>
      </c>
      <c r="GZ42" t="s">
        <v>273</v>
      </c>
      <c r="HA42" t="s">
        <v>336</v>
      </c>
      <c r="HC42" t="s">
        <v>337</v>
      </c>
      <c r="HE42" t="s">
        <v>230</v>
      </c>
      <c r="HF42" t="s">
        <v>881</v>
      </c>
      <c r="HG42" t="s">
        <v>277</v>
      </c>
      <c r="HR42" t="s">
        <v>278</v>
      </c>
      <c r="HV42">
        <v>118900</v>
      </c>
      <c r="HW42" t="s">
        <v>279</v>
      </c>
      <c r="HY42">
        <v>0</v>
      </c>
      <c r="HZ42">
        <v>0</v>
      </c>
      <c r="IA42" t="s">
        <v>279</v>
      </c>
      <c r="IB42" t="s">
        <v>281</v>
      </c>
      <c r="IC42" t="s">
        <v>14643</v>
      </c>
      <c r="IE42" t="s">
        <v>283</v>
      </c>
      <c r="IF42" t="s">
        <v>283</v>
      </c>
      <c r="IG42" t="s">
        <v>283</v>
      </c>
      <c r="IH42" t="s">
        <v>284</v>
      </c>
      <c r="II42" t="s">
        <v>285</v>
      </c>
      <c r="IJ42" t="s">
        <v>286</v>
      </c>
      <c r="IK42" t="s">
        <v>278</v>
      </c>
      <c r="IL42" t="s">
        <v>346</v>
      </c>
      <c r="IM42" t="s">
        <v>288</v>
      </c>
      <c r="IN42" t="s">
        <v>290</v>
      </c>
      <c r="IP42" t="s">
        <v>1921</v>
      </c>
      <c r="IQ42" t="s">
        <v>284</v>
      </c>
      <c r="IS42" t="s">
        <v>291</v>
      </c>
      <c r="IT42" t="s">
        <v>561</v>
      </c>
      <c r="IY42" t="s">
        <v>281</v>
      </c>
    </row>
    <row r="43" spans="1:259" x14ac:dyDescent="0.3">
      <c r="A43" s="14">
        <f>DAY(AVANZA[[#This Row],[FechaSeguimiento]])</f>
        <v>2</v>
      </c>
      <c r="B43" s="14">
        <f>MONTH(AVANZA[[#This Row],[FechaSeguimiento]])</f>
        <v>5</v>
      </c>
      <c r="C43"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43" t="str">
        <f>LOWER(IFERROR(VLOOKUP(AVANZA[[#This Row],[ID_Peticion]],CANCELADAS[#All],2,0),""))</f>
        <v/>
      </c>
      <c r="E43" t="str">
        <f>LOWER(IFERROR(VLOOKUP(AVANZA[[#This Row],[ID_Peticion]],CANCELADAS[#All],3,0),""))</f>
        <v/>
      </c>
      <c r="F43" t="str">
        <f>LOWER(IF(AVANZA[[#This Row],[CEDULA CLIENTE]]&lt;&gt;""," CC: " &amp; COUNTIFS(AVANZA[CEDULA CLIENTE],AVANZA[[#This Row],[CEDULA CLIENTE]]),"")&amp; IF(AVANZA[[#This Row],[Direccion]]&lt;&gt;""," DIR: " &amp; COUNTIFS(AVANZA[Direccion],AVANZA[[#This Row],[Direccion]]),""))</f>
        <v xml:space="preserve"> dir: 1</v>
      </c>
      <c r="G43" t="str">
        <f>IFERROR(VLOOKUP(AVANZA[[#This Row],[Cedula_Vendedor_Atis]],PLANTA[[#All],[CEDULA]:[LINEA]],3,0),"No Cruza")</f>
        <v>Marisol Avella</v>
      </c>
      <c r="H43" t="str">
        <f>IFERROR(VLOOKUP(AVANZA[[#This Row],[Cedula_Vendedor_Atis]],PLANTA[[#All],[CEDULA]:[LINEA]],4,0),"No Cruza")</f>
        <v>Fija</v>
      </c>
      <c r="I43" t="str">
        <f>LOWER(IF(AVANZA[[#This Row],[ATRIBUIBLE]]="",AVANZA[[#This Row],[Variable]],AVANZA[[#This Row],[ATRIBUIBLE]]))</f>
        <v>terminada</v>
      </c>
      <c r="J43" s="14">
        <f>IF(AVANZA[[#This Row],[Variable]]=AVANZA[[#Headers],[TERMINADA]],1,0)</f>
        <v>1</v>
      </c>
      <c r="K43" s="14">
        <f>IF(AVANZA[[#This Row],[Variable]]=AVANZA[[#Headers],[ANULADA]],1,0)</f>
        <v>0</v>
      </c>
      <c r="L43" s="14">
        <f>IF(AVANZA[[#This Row],[Variable]]=AVANZA[[#Headers],[PENDIENTE]],1,0)</f>
        <v>0</v>
      </c>
      <c r="M43" s="14">
        <f>IF(AVANZA[[#This Row],[ESTADO AGENDA]]="AGENDADA",1,0)</f>
        <v>0</v>
      </c>
      <c r="N43" s="14">
        <f>IF(AVANZA[[#This Row],[ESTADO AGENDA]]="PENDIENTE DE AGENDAR",1,0)</f>
        <v>0</v>
      </c>
      <c r="O43" s="14">
        <f>IF(AVANZA[[#This Row],[ESTADO AGENDA]]="SUSPENDIDA",1,0)</f>
        <v>0</v>
      </c>
      <c r="P43" t="str" cm="1">
        <f t="array" ref="P43">_xlfn.XLOOKUP(AVANZA[[#This Row],[Num_Agrupacion_Pet_Atis]],Tabla1[[#All],[Numero_de_actuacion]],Tabla1[[#All],[Estado_de_la_orden]],"",0)</f>
        <v/>
      </c>
      <c r="Q43" s="2" t="str" cm="1">
        <f t="array" ref="Q43">_xlfn.XLOOKUP(AVANZA[[#This Row],[Num_Agrupacion_Pet_Atis]],Tabla1[[#All],[Numero_de_actuacion]],Tabla1[[#All],[Fecha_de_la_cita]],"",0)</f>
        <v/>
      </c>
      <c r="R43" t="str" cm="1">
        <f t="array" ref="R43">_xlfn.XLOOKUP(AVANZA[[#This Row],[Num_Agrupacion_Pet_Atis]],Tabla1[[#All],[Numero_de_actuacion]],Tabla1[[#All],[Franja_horaria_de_la_cita]],"",0)</f>
        <v/>
      </c>
      <c r="S43" s="14" t="str">
        <f>IFERROR(DAY(AVANZA[[#This Row],[FECHA AGENDA]]),"")</f>
        <v/>
      </c>
      <c r="T43" s="14" t="str">
        <f>IFERROR(MONTH(AVANZA[[#This Row],[FECHA AGENDA]]),"")</f>
        <v/>
      </c>
      <c r="U43" t="str" cm="1">
        <f t="array" ref="U43">_xlfn.XLOOKUP(AVANZA[[#This Row],[Num_Agrupacion_Pet_Atis]],Tabla1[[#All],[Numero_de_actuacion]],Tabla1[[#All],[Motivo_de_suspension]],"",0)</f>
        <v/>
      </c>
      <c r="V43" s="2" t="str" cm="1">
        <f t="array" ref="V43">_xlfn.XLOOKUP(AVANZA[[#This Row],[Num_Agrupacion_Pet_Atis]],Tabla1[[#All],[Numero_de_actuacion]],Tabla1[[#All],[No_identificacion_cliente]],"",0)</f>
        <v/>
      </c>
      <c r="W43" s="2" t="str" cm="1">
        <f t="array" ref="W43">_xlfn.XLOOKUP(AVANZA[[#This Row],[Num_Agrupacion_Pet_Atis]],Tabla1[[#All],[Numero_de_actuacion]],Tabla1[[#All],[Movil_de_contacto]],"",0)</f>
        <v/>
      </c>
      <c r="X43" s="14">
        <f>IF(OR(AVANZA[[#This Row],[ESTADO LEG]]="Legalizada grabacion",AVANZA[[#This Row],[ESTADO LEG]]="Legalizada aut"),1,0)</f>
        <v>1</v>
      </c>
      <c r="Y43" s="14">
        <f>IF(OR(AVANZA[[#This Row],[ESTADO LEG]]="pdte legalizar",AVANZA[[#This Row],[ESTADO LEG]]="No cruza"),1,0)</f>
        <v>0</v>
      </c>
      <c r="Z43" t="str" cm="1">
        <f t="array" ref="Z43">IF(AVANZA[[#This Row],[Variable]]="Terminada",LOWER(_xlfn.XLOOKUP(AVANZA[[#This Row],[ID_Peticion]],Tabla6[[#All],[NUM_PETICION]],Tabla6[[#All],[ESTADO_LEG]],"NO CRUZA",0)),AVANZA[[#This Row],[Variable]])</f>
        <v>legalizada grabacion</v>
      </c>
      <c r="AA43" cm="1">
        <f t="array" ref="AA43">_xlfn.XLOOKUP(AVANZA[[#This Row],[ID_Peticion]],Tabla6[[#All],[NUM_PETICION]],Tabla6[[#All],[DIF_DIAS]],"",0)</f>
        <v>4</v>
      </c>
      <c r="AB43" s="2" cm="1">
        <f t="array" ref="AB43">IFERROR(_xlfn.XLOOKUP(AVANZA[[#This Row],[ID_Peticion]],Tabla6[[#All],[NUM_PETICION]],Tabla6[[#All],[FEC_LEGAL]],"",0),"")</f>
        <v>46148</v>
      </c>
      <c r="AC43" s="14">
        <f ca="1">IF(AVANZA[[#This Row],[FECHA LEG]]&lt;&gt;0,IFERROR(AVANZA[[#This Row],[FECHA LEG]]-AVANZA[[#This Row],[FechaIniEstadoSubPetAtis]],0),TODAY()-AVANZA[[#This Row],[FechaIniEstadoSubPetAtis]])</f>
        <v>4</v>
      </c>
      <c r="AD43" s="35" t="str">
        <f ca="1">IF(AVANZA[[#This Row],[FINAL Vs LG]]&lt;&gt;0,IF(AVANZA[[#This Row],[FINAL Vs LG]]&lt;7.1,"100%",IF(AND(AVANZA[[#This Row],[FINAL Vs LG]]&gt;7.1,AVANZA[[#This Row],[FINAL Vs LG]]&lt;11.1),"50%","0%")),0)</f>
        <v>100%</v>
      </c>
      <c r="AE43" s="14">
        <f ca="1">VLOOKUP(DAY(TODAY()),BACK!F:G,2,0)</f>
        <v>14</v>
      </c>
      <c r="AF43" s="14">
        <f>BACK!$I$2</f>
        <v>24</v>
      </c>
      <c r="AG43" s="14">
        <f>IF(AVANZA[[#This Row],[Oferta_empaquetada_comisiones]]="SI",1,0)</f>
        <v>0</v>
      </c>
      <c r="AH43" s="36">
        <f>IF(AVANZA[[#This Row],[Variable]]="TERMINADA",IFERROR(VLOOKUP(AVANZA[[#This Row],[SUPERVISOR]],Tabla2[#All],4,0),0),)</f>
        <v>3.5</v>
      </c>
      <c r="AI43" s="14">
        <f>IF(AVANZA[[#This Row],[Producto]]="BA",1,0)</f>
        <v>1</v>
      </c>
      <c r="AJ43" s="14">
        <f>IF(AVANZA[[#This Row],[Producto]]="DUO",1,0)</f>
        <v>0</v>
      </c>
      <c r="AK43" s="14">
        <f>IF(AVANZA[[#This Row],[Producto]]="TRIO",1,0)</f>
        <v>0</v>
      </c>
      <c r="AL43" t="s">
        <v>515</v>
      </c>
      <c r="AM43">
        <v>-1</v>
      </c>
      <c r="AN43">
        <v>-1</v>
      </c>
      <c r="AO43" t="s">
        <v>14644</v>
      </c>
      <c r="AP43" s="1">
        <v>46142.39607638889</v>
      </c>
      <c r="AQ43">
        <v>-1</v>
      </c>
      <c r="AR43" t="s">
        <v>14645</v>
      </c>
      <c r="AS43">
        <v>-1</v>
      </c>
      <c r="AT43">
        <v>-1</v>
      </c>
      <c r="AU43">
        <v>-1</v>
      </c>
      <c r="AV43">
        <v>-1</v>
      </c>
      <c r="AW43">
        <v>-1</v>
      </c>
      <c r="AX43" t="s">
        <v>224</v>
      </c>
      <c r="AY43">
        <v>-1</v>
      </c>
      <c r="AZ43">
        <v>2026</v>
      </c>
      <c r="BA43">
        <v>5</v>
      </c>
      <c r="BB43">
        <v>2</v>
      </c>
      <c r="BC43">
        <v>-1</v>
      </c>
      <c r="BD43" t="s">
        <v>225</v>
      </c>
      <c r="BE43">
        <v>-1</v>
      </c>
      <c r="BF43">
        <v>20001620519395</v>
      </c>
      <c r="BG43" t="s">
        <v>319</v>
      </c>
      <c r="BH43" t="s">
        <v>320</v>
      </c>
      <c r="BI43" t="s">
        <v>14646</v>
      </c>
      <c r="BJ43">
        <v>-1</v>
      </c>
      <c r="BK43">
        <v>-1</v>
      </c>
      <c r="BL43">
        <v>-1</v>
      </c>
      <c r="BM43" t="s">
        <v>229</v>
      </c>
      <c r="BN43" t="s">
        <v>230</v>
      </c>
      <c r="BO43" t="s">
        <v>14647</v>
      </c>
      <c r="BP43" t="s">
        <v>232</v>
      </c>
      <c r="BQ43">
        <v>2026</v>
      </c>
      <c r="BR43">
        <v>4</v>
      </c>
      <c r="BS43">
        <v>30</v>
      </c>
      <c r="BT43" s="1">
        <v>46144.537523148145</v>
      </c>
      <c r="BU43" t="s">
        <v>233</v>
      </c>
      <c r="BV43" s="2">
        <v>46144</v>
      </c>
      <c r="BW43" t="s">
        <v>234</v>
      </c>
      <c r="BX43" s="2">
        <v>46142</v>
      </c>
      <c r="BY43" s="2">
        <v>46144</v>
      </c>
      <c r="BZ43" t="s">
        <v>235</v>
      </c>
      <c r="CA43" t="s">
        <v>1280</v>
      </c>
      <c r="CB43" t="s">
        <v>1281</v>
      </c>
      <c r="CC43" t="s">
        <v>14648</v>
      </c>
      <c r="CD43" t="s">
        <v>3098</v>
      </c>
      <c r="CE43">
        <v>-1</v>
      </c>
      <c r="CF43" t="s">
        <v>1283</v>
      </c>
      <c r="CG43" t="s">
        <v>1284</v>
      </c>
      <c r="CH43" t="s">
        <v>357</v>
      </c>
      <c r="CI43">
        <v>46680282</v>
      </c>
      <c r="CJ43" t="s">
        <v>522</v>
      </c>
      <c r="CK43" t="s">
        <v>245</v>
      </c>
      <c r="CL43" t="s">
        <v>409</v>
      </c>
      <c r="CM43" t="s">
        <v>247</v>
      </c>
      <c r="CN43" t="s">
        <v>410</v>
      </c>
      <c r="CT43" t="s">
        <v>386</v>
      </c>
      <c r="CU43" t="s">
        <v>225</v>
      </c>
      <c r="CW43" t="s">
        <v>319</v>
      </c>
      <c r="CX43" t="s">
        <v>320</v>
      </c>
      <c r="DA43" t="s">
        <v>250</v>
      </c>
      <c r="DB43">
        <v>-1</v>
      </c>
      <c r="DF43" t="s">
        <v>251</v>
      </c>
      <c r="DJ43" t="s">
        <v>252</v>
      </c>
      <c r="DK43" t="s">
        <v>253</v>
      </c>
      <c r="DL43" t="s">
        <v>254</v>
      </c>
      <c r="DN43" t="s">
        <v>255</v>
      </c>
      <c r="DR43" t="s">
        <v>523</v>
      </c>
      <c r="DS43" t="s">
        <v>522</v>
      </c>
      <c r="DT43" t="s">
        <v>515</v>
      </c>
      <c r="DV43">
        <v>1</v>
      </c>
      <c r="DW43" t="s">
        <v>331</v>
      </c>
      <c r="ED43" s="2">
        <v>46144</v>
      </c>
      <c r="EF43">
        <v>9</v>
      </c>
      <c r="EP43" t="s">
        <v>258</v>
      </c>
      <c r="ES43" t="s">
        <v>1772</v>
      </c>
      <c r="FA43" t="s">
        <v>245</v>
      </c>
      <c r="FB43" t="s">
        <v>1284</v>
      </c>
      <c r="FD43" t="s">
        <v>1284</v>
      </c>
      <c r="FE43" t="s">
        <v>1286</v>
      </c>
      <c r="FF43" t="s">
        <v>1286</v>
      </c>
      <c r="FK43" t="s">
        <v>263</v>
      </c>
      <c r="FL43" t="s">
        <v>14649</v>
      </c>
      <c r="FN43" t="s">
        <v>410</v>
      </c>
      <c r="FO43" t="s">
        <v>414</v>
      </c>
      <c r="FR43">
        <v>94990</v>
      </c>
      <c r="GB43" t="s">
        <v>266</v>
      </c>
      <c r="GC43" t="s">
        <v>225</v>
      </c>
      <c r="GD43">
        <v>0</v>
      </c>
      <c r="GF43">
        <v>0</v>
      </c>
      <c r="GG43">
        <v>25423</v>
      </c>
      <c r="GI43">
        <v>94990</v>
      </c>
      <c r="GJ43">
        <v>0</v>
      </c>
      <c r="GL43">
        <v>0</v>
      </c>
      <c r="GM43">
        <v>113038</v>
      </c>
      <c r="GS43" t="s">
        <v>267</v>
      </c>
      <c r="GT43" s="2">
        <v>42885</v>
      </c>
      <c r="GU43" t="s">
        <v>268</v>
      </c>
      <c r="GV43" t="s">
        <v>269</v>
      </c>
      <c r="GW43" t="s">
        <v>270</v>
      </c>
      <c r="GX43" t="s">
        <v>250</v>
      </c>
      <c r="GY43" t="s">
        <v>272</v>
      </c>
      <c r="GZ43" t="s">
        <v>273</v>
      </c>
      <c r="HA43" t="s">
        <v>497</v>
      </c>
      <c r="HB43" t="s">
        <v>1287</v>
      </c>
      <c r="HC43" t="s">
        <v>1280</v>
      </c>
      <c r="HD43" t="s">
        <v>947</v>
      </c>
      <c r="HE43" t="s">
        <v>230</v>
      </c>
      <c r="HF43" t="s">
        <v>1661</v>
      </c>
      <c r="HG43" t="s">
        <v>645</v>
      </c>
      <c r="HH43" t="s">
        <v>10212</v>
      </c>
      <c r="HI43" t="s">
        <v>632</v>
      </c>
      <c r="HJ43">
        <v>46151</v>
      </c>
      <c r="HK43" t="s">
        <v>647</v>
      </c>
      <c r="HL43" t="s">
        <v>409</v>
      </c>
      <c r="HM43" t="s">
        <v>648</v>
      </c>
      <c r="HN43" t="s">
        <v>649</v>
      </c>
      <c r="HO43" t="s">
        <v>14650</v>
      </c>
      <c r="HP43" t="s">
        <v>14651</v>
      </c>
      <c r="HR43" t="s">
        <v>278</v>
      </c>
      <c r="HV43">
        <v>94990</v>
      </c>
      <c r="HW43" t="s">
        <v>281</v>
      </c>
      <c r="HY43">
        <v>0</v>
      </c>
      <c r="HZ43">
        <v>0</v>
      </c>
      <c r="IA43" t="s">
        <v>279</v>
      </c>
      <c r="IB43" t="s">
        <v>281</v>
      </c>
      <c r="IE43" t="s">
        <v>283</v>
      </c>
      <c r="IF43" t="s">
        <v>283</v>
      </c>
      <c r="IG43" t="s">
        <v>283</v>
      </c>
      <c r="IH43" t="s">
        <v>284</v>
      </c>
      <c r="II43" t="s">
        <v>285</v>
      </c>
      <c r="IJ43" t="s">
        <v>286</v>
      </c>
      <c r="IK43" t="s">
        <v>278</v>
      </c>
      <c r="IL43" t="s">
        <v>346</v>
      </c>
      <c r="IM43" t="s">
        <v>288</v>
      </c>
      <c r="IN43" t="s">
        <v>289</v>
      </c>
      <c r="IP43" t="s">
        <v>290</v>
      </c>
      <c r="IQ43" t="s">
        <v>284</v>
      </c>
      <c r="IS43" t="s">
        <v>291</v>
      </c>
      <c r="IT43" t="s">
        <v>287</v>
      </c>
      <c r="IY43" t="s">
        <v>281</v>
      </c>
    </row>
    <row r="44" spans="1:259" x14ac:dyDescent="0.3">
      <c r="A44" s="14">
        <f>DAY(AVANZA[[#This Row],[FechaSeguimiento]])</f>
        <v>2</v>
      </c>
      <c r="B44" s="14">
        <f>MONTH(AVANZA[[#This Row],[FechaSeguimiento]])</f>
        <v>5</v>
      </c>
      <c r="C44"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44" t="str">
        <f>LOWER(IFERROR(VLOOKUP(AVANZA[[#This Row],[ID_Peticion]],CANCELADAS[#All],2,0),""))</f>
        <v>qc - sin permiso para instalar</v>
      </c>
      <c r="E44" t="str">
        <f>LOWER(IFERROR(VLOOKUP(AVANZA[[#This Row],[ID_Peticion]],CANCELADAS[#All],3,0),""))</f>
        <v>cliente</v>
      </c>
      <c r="F44" t="str">
        <f>LOWER(IF(AVANZA[[#This Row],[CEDULA CLIENTE]]&lt;&gt;""," CC: " &amp; COUNTIFS(AVANZA[CEDULA CLIENTE],AVANZA[[#This Row],[CEDULA CLIENTE]]),"")&amp; IF(AVANZA[[#This Row],[Direccion]]&lt;&gt;""," DIR: " &amp; COUNTIFS(AVANZA[Direccion],AVANZA[[#This Row],[Direccion]]),""))</f>
        <v xml:space="preserve"> dir: 1</v>
      </c>
      <c r="G44" t="str">
        <f>IFERROR(VLOOKUP(AVANZA[[#This Row],[Cedula_Vendedor_Atis]],PLANTA[[#All],[CEDULA]:[LINEA]],3,0),"No Cruza")</f>
        <v>Marisol Avella</v>
      </c>
      <c r="H44" t="str">
        <f>IFERROR(VLOOKUP(AVANZA[[#This Row],[Cedula_Vendedor_Atis]],PLANTA[[#All],[CEDULA]:[LINEA]],4,0),"No Cruza")</f>
        <v>Fija</v>
      </c>
      <c r="I44" t="str">
        <f>LOWER(IF(AVANZA[[#This Row],[ATRIBUIBLE]]="",AVANZA[[#This Row],[Variable]],AVANZA[[#This Row],[ATRIBUIBLE]]))</f>
        <v>cliente</v>
      </c>
      <c r="J44" s="14">
        <f>IF(AVANZA[[#This Row],[Variable]]=AVANZA[[#Headers],[TERMINADA]],1,0)</f>
        <v>0</v>
      </c>
      <c r="K44" s="14">
        <f>IF(AVANZA[[#This Row],[Variable]]=AVANZA[[#Headers],[ANULADA]],1,0)</f>
        <v>1</v>
      </c>
      <c r="L44" s="14">
        <f>IF(AVANZA[[#This Row],[Variable]]=AVANZA[[#Headers],[PENDIENTE]],1,0)</f>
        <v>0</v>
      </c>
      <c r="M44" s="14">
        <f>IF(AVANZA[[#This Row],[ESTADO AGENDA]]="AGENDADA",1,0)</f>
        <v>0</v>
      </c>
      <c r="N44" s="14">
        <f>IF(AVANZA[[#This Row],[ESTADO AGENDA]]="PENDIENTE DE AGENDAR",1,0)</f>
        <v>0</v>
      </c>
      <c r="O44" s="14">
        <f>IF(AVANZA[[#This Row],[ESTADO AGENDA]]="SUSPENDIDA",1,0)</f>
        <v>0</v>
      </c>
      <c r="P44" t="str" cm="1">
        <f t="array" ref="P44">_xlfn.XLOOKUP(AVANZA[[#This Row],[Num_Agrupacion_Pet_Atis]],Tabla1[[#All],[Numero_de_actuacion]],Tabla1[[#All],[Estado_de_la_orden]],"",0)</f>
        <v/>
      </c>
      <c r="Q44" s="2" t="str" cm="1">
        <f t="array" ref="Q44">_xlfn.XLOOKUP(AVANZA[[#This Row],[Num_Agrupacion_Pet_Atis]],Tabla1[[#All],[Numero_de_actuacion]],Tabla1[[#All],[Fecha_de_la_cita]],"",0)</f>
        <v/>
      </c>
      <c r="R44" t="str" cm="1">
        <f t="array" ref="R44">_xlfn.XLOOKUP(AVANZA[[#This Row],[Num_Agrupacion_Pet_Atis]],Tabla1[[#All],[Numero_de_actuacion]],Tabla1[[#All],[Franja_horaria_de_la_cita]],"",0)</f>
        <v/>
      </c>
      <c r="S44" s="14" t="str">
        <f>IFERROR(DAY(AVANZA[[#This Row],[FECHA AGENDA]]),"")</f>
        <v/>
      </c>
      <c r="T44" s="14" t="str">
        <f>IFERROR(MONTH(AVANZA[[#This Row],[FECHA AGENDA]]),"")</f>
        <v/>
      </c>
      <c r="U44" t="str" cm="1">
        <f t="array" ref="U44">_xlfn.XLOOKUP(AVANZA[[#This Row],[Num_Agrupacion_Pet_Atis]],Tabla1[[#All],[Numero_de_actuacion]],Tabla1[[#All],[Motivo_de_suspension]],"",0)</f>
        <v/>
      </c>
      <c r="V44" s="2" t="str" cm="1">
        <f t="array" ref="V44">_xlfn.XLOOKUP(AVANZA[[#This Row],[Num_Agrupacion_Pet_Atis]],Tabla1[[#All],[Numero_de_actuacion]],Tabla1[[#All],[No_identificacion_cliente]],"",0)</f>
        <v/>
      </c>
      <c r="W44" s="2" t="str" cm="1">
        <f t="array" ref="W44">_xlfn.XLOOKUP(AVANZA[[#This Row],[Num_Agrupacion_Pet_Atis]],Tabla1[[#All],[Numero_de_actuacion]],Tabla1[[#All],[Movil_de_contacto]],"",0)</f>
        <v/>
      </c>
      <c r="X44" s="14">
        <f>IF(OR(AVANZA[[#This Row],[ESTADO LEG]]="Legalizada grabacion",AVANZA[[#This Row],[ESTADO LEG]]="Legalizada aut"),1,0)</f>
        <v>0</v>
      </c>
      <c r="Y44" s="14">
        <f>IF(OR(AVANZA[[#This Row],[ESTADO LEG]]="pdte legalizar",AVANZA[[#This Row],[ESTADO LEG]]="No cruza"),1,0)</f>
        <v>0</v>
      </c>
      <c r="Z44" t="str" cm="1">
        <f t="array" ref="Z44">IF(AVANZA[[#This Row],[Variable]]="Terminada",LOWER(_xlfn.XLOOKUP(AVANZA[[#This Row],[ID_Peticion]],Tabla6[[#All],[NUM_PETICION]],Tabla6[[#All],[ESTADO_LEG]],"NO CRUZA",0)),AVANZA[[#This Row],[Variable]])</f>
        <v>ANULADA</v>
      </c>
      <c r="AA44" t="str" cm="1">
        <f t="array" ref="AA44">_xlfn.XLOOKUP(AVANZA[[#This Row],[ID_Peticion]],Tabla6[[#All],[NUM_PETICION]],Tabla6[[#All],[DIF_DIAS]],"",0)</f>
        <v/>
      </c>
      <c r="AB44" s="2" t="str" cm="1">
        <f t="array" ref="AB44">IFERROR(_xlfn.XLOOKUP(AVANZA[[#This Row],[ID_Peticion]],Tabla6[[#All],[NUM_PETICION]],Tabla6[[#All],[FEC_LEGAL]],"",0),"")</f>
        <v/>
      </c>
      <c r="AC44" s="14">
        <f ca="1">IF(AVANZA[[#This Row],[FECHA LEG]]&lt;&gt;0,IFERROR(AVANZA[[#This Row],[FECHA LEG]]-AVANZA[[#This Row],[FechaIniEstadoSubPetAtis]],0),TODAY()-AVANZA[[#This Row],[FechaIniEstadoSubPetAtis]])</f>
        <v>0</v>
      </c>
      <c r="AD44" s="35">
        <f ca="1">IF(AVANZA[[#This Row],[FINAL Vs LG]]&lt;&gt;0,IF(AVANZA[[#This Row],[FINAL Vs LG]]&lt;7.1,"100%",IF(AND(AVANZA[[#This Row],[FINAL Vs LG]]&gt;7.1,AVANZA[[#This Row],[FINAL Vs LG]]&lt;11.1),"50%","0%")),0)</f>
        <v>0</v>
      </c>
      <c r="AE44" s="14">
        <f ca="1">VLOOKUP(DAY(TODAY()),BACK!F:G,2,0)</f>
        <v>14</v>
      </c>
      <c r="AF44" s="14">
        <f>BACK!$I$2</f>
        <v>24</v>
      </c>
      <c r="AG44" s="14">
        <f>IF(AVANZA[[#This Row],[Oferta_empaquetada_comisiones]]="SI",1,0)</f>
        <v>0</v>
      </c>
      <c r="AH44" s="36">
        <f>IF(AVANZA[[#This Row],[Variable]]="TERMINADA",IFERROR(VLOOKUP(AVANZA[[#This Row],[SUPERVISOR]],Tabla2[#All],4,0),0),)</f>
        <v>0</v>
      </c>
      <c r="AI44" s="14">
        <f>IF(AVANZA[[#This Row],[Producto]]="BA",1,0)</f>
        <v>1</v>
      </c>
      <c r="AJ44" s="14">
        <f>IF(AVANZA[[#This Row],[Producto]]="DUO",1,0)</f>
        <v>0</v>
      </c>
      <c r="AK44" s="14">
        <f>IF(AVANZA[[#This Row],[Producto]]="TRIO",1,0)</f>
        <v>0</v>
      </c>
      <c r="AL44" t="s">
        <v>797</v>
      </c>
      <c r="AM44">
        <v>-1</v>
      </c>
      <c r="AN44">
        <v>-1</v>
      </c>
      <c r="AO44" t="s">
        <v>14652</v>
      </c>
      <c r="AP44" s="1">
        <v>46132.545636574076</v>
      </c>
      <c r="AQ44">
        <v>-1</v>
      </c>
      <c r="AR44" t="s">
        <v>14653</v>
      </c>
      <c r="AS44">
        <v>-1</v>
      </c>
      <c r="AT44">
        <v>-1</v>
      </c>
      <c r="AU44">
        <v>-1</v>
      </c>
      <c r="AV44">
        <v>-1</v>
      </c>
      <c r="AW44">
        <v>-1</v>
      </c>
      <c r="AX44" t="s">
        <v>224</v>
      </c>
      <c r="AY44">
        <v>-1</v>
      </c>
      <c r="AZ44">
        <v>2026</v>
      </c>
      <c r="BA44">
        <v>5</v>
      </c>
      <c r="BB44">
        <v>2</v>
      </c>
      <c r="BC44">
        <v>-1</v>
      </c>
      <c r="BD44" t="s">
        <v>225</v>
      </c>
      <c r="BE44">
        <v>-1</v>
      </c>
      <c r="BF44">
        <v>20001614117118</v>
      </c>
      <c r="BG44" t="s">
        <v>319</v>
      </c>
      <c r="BH44" t="s">
        <v>320</v>
      </c>
      <c r="BI44" t="s">
        <v>14654</v>
      </c>
      <c r="BJ44">
        <v>-1</v>
      </c>
      <c r="BK44">
        <v>-1</v>
      </c>
      <c r="BL44">
        <v>-1</v>
      </c>
      <c r="BM44" t="s">
        <v>573</v>
      </c>
      <c r="BN44" t="s">
        <v>230</v>
      </c>
      <c r="BO44" t="s">
        <v>14655</v>
      </c>
      <c r="BP44" t="s">
        <v>380</v>
      </c>
      <c r="BQ44">
        <v>2026</v>
      </c>
      <c r="BR44">
        <v>4</v>
      </c>
      <c r="BS44">
        <v>20</v>
      </c>
      <c r="BT44" s="1">
        <v>46144.771168981482</v>
      </c>
      <c r="BU44" t="s">
        <v>575</v>
      </c>
      <c r="BV44" s="2">
        <v>46144</v>
      </c>
      <c r="BW44" t="s">
        <v>576</v>
      </c>
      <c r="BX44" s="2">
        <v>46132</v>
      </c>
      <c r="BY44" s="2">
        <v>46144</v>
      </c>
      <c r="BZ44" t="s">
        <v>235</v>
      </c>
      <c r="CA44" t="s">
        <v>236</v>
      </c>
      <c r="CB44" t="s">
        <v>237</v>
      </c>
      <c r="CC44" t="s">
        <v>14656</v>
      </c>
      <c r="CD44" t="s">
        <v>3229</v>
      </c>
      <c r="CE44">
        <v>-1</v>
      </c>
      <c r="CF44" t="s">
        <v>240</v>
      </c>
      <c r="CG44" t="s">
        <v>241</v>
      </c>
      <c r="CH44" t="s">
        <v>242</v>
      </c>
      <c r="CI44">
        <v>80767494</v>
      </c>
      <c r="CJ44" t="s">
        <v>806</v>
      </c>
      <c r="CK44" t="s">
        <v>245</v>
      </c>
      <c r="CL44" t="s">
        <v>246</v>
      </c>
      <c r="CM44" t="s">
        <v>247</v>
      </c>
      <c r="CN44" t="s">
        <v>248</v>
      </c>
      <c r="CT44" t="s">
        <v>304</v>
      </c>
      <c r="CU44" t="s">
        <v>225</v>
      </c>
      <c r="CW44" t="s">
        <v>319</v>
      </c>
      <c r="CX44" t="s">
        <v>320</v>
      </c>
      <c r="CY44" t="s">
        <v>2939</v>
      </c>
      <c r="DA44" t="s">
        <v>250</v>
      </c>
      <c r="DB44">
        <v>-1</v>
      </c>
      <c r="DF44" t="s">
        <v>731</v>
      </c>
      <c r="DJ44" t="s">
        <v>252</v>
      </c>
      <c r="DK44" t="s">
        <v>253</v>
      </c>
      <c r="DL44" t="s">
        <v>253</v>
      </c>
      <c r="DN44" t="s">
        <v>255</v>
      </c>
      <c r="DR44" t="s">
        <v>807</v>
      </c>
      <c r="DS44" t="s">
        <v>806</v>
      </c>
      <c r="DT44" t="s">
        <v>797</v>
      </c>
      <c r="DV44">
        <v>1</v>
      </c>
      <c r="DW44" t="s">
        <v>257</v>
      </c>
      <c r="ED44" s="2">
        <v>46144</v>
      </c>
      <c r="EF44">
        <v>26</v>
      </c>
      <c r="EP44" t="s">
        <v>258</v>
      </c>
      <c r="FA44" t="s">
        <v>245</v>
      </c>
      <c r="FB44" t="s">
        <v>260</v>
      </c>
      <c r="FD44" t="s">
        <v>260</v>
      </c>
      <c r="FE44" t="s">
        <v>261</v>
      </c>
      <c r="FF44" t="s">
        <v>262</v>
      </c>
      <c r="FK44" t="s">
        <v>263</v>
      </c>
      <c r="FN44" t="s">
        <v>248</v>
      </c>
      <c r="FO44" t="s">
        <v>265</v>
      </c>
      <c r="FR44">
        <v>0</v>
      </c>
      <c r="GB44" t="s">
        <v>266</v>
      </c>
      <c r="GM44">
        <v>0</v>
      </c>
      <c r="GS44" t="s">
        <v>267</v>
      </c>
      <c r="GT44" s="2"/>
      <c r="GU44" t="s">
        <v>268</v>
      </c>
      <c r="GW44" t="s">
        <v>270</v>
      </c>
      <c r="GX44" t="s">
        <v>271</v>
      </c>
      <c r="GY44" t="s">
        <v>271</v>
      </c>
      <c r="GZ44" t="s">
        <v>273</v>
      </c>
      <c r="HE44" t="s">
        <v>230</v>
      </c>
      <c r="HF44" t="s">
        <v>14277</v>
      </c>
      <c r="HR44" t="s">
        <v>278</v>
      </c>
      <c r="HV44">
        <v>94990</v>
      </c>
      <c r="HW44" t="s">
        <v>281</v>
      </c>
      <c r="HY44">
        <v>0</v>
      </c>
      <c r="HZ44">
        <v>0</v>
      </c>
      <c r="IA44" t="s">
        <v>279</v>
      </c>
      <c r="IB44" t="s">
        <v>281</v>
      </c>
      <c r="IC44" t="s">
        <v>14657</v>
      </c>
      <c r="IE44" t="s">
        <v>283</v>
      </c>
      <c r="IF44" t="s">
        <v>283</v>
      </c>
      <c r="IG44" t="s">
        <v>283</v>
      </c>
      <c r="IH44" t="s">
        <v>284</v>
      </c>
      <c r="II44" t="s">
        <v>285</v>
      </c>
      <c r="IJ44" t="s">
        <v>286</v>
      </c>
      <c r="IK44" t="s">
        <v>278</v>
      </c>
      <c r="IL44" t="s">
        <v>287</v>
      </c>
      <c r="IM44" t="s">
        <v>288</v>
      </c>
      <c r="IN44" t="s">
        <v>290</v>
      </c>
      <c r="IP44" t="s">
        <v>14232</v>
      </c>
      <c r="IQ44" t="s">
        <v>284</v>
      </c>
      <c r="IS44" t="s">
        <v>291</v>
      </c>
      <c r="IY44" t="s">
        <v>281</v>
      </c>
    </row>
    <row r="45" spans="1:259" x14ac:dyDescent="0.3">
      <c r="A45" s="14">
        <f>DAY(AVANZA[[#This Row],[FechaSeguimiento]])</f>
        <v>2</v>
      </c>
      <c r="B45" s="14">
        <f>MONTH(AVANZA[[#This Row],[FechaSeguimiento]])</f>
        <v>5</v>
      </c>
      <c r="C45"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45" t="str">
        <f>LOWER(IFERROR(VLOOKUP(AVANZA[[#This Row],[ID_Peticion]],CANCELADAS[#All],2,0),""))</f>
        <v/>
      </c>
      <c r="E45" t="str">
        <f>LOWER(IFERROR(VLOOKUP(AVANZA[[#This Row],[ID_Peticion]],CANCELADAS[#All],3,0),""))</f>
        <v/>
      </c>
      <c r="F45" t="str">
        <f>LOWER(IF(AVANZA[[#This Row],[CEDULA CLIENTE]]&lt;&gt;""," CC: " &amp; COUNTIFS(AVANZA[CEDULA CLIENTE],AVANZA[[#This Row],[CEDULA CLIENTE]]),"")&amp; IF(AVANZA[[#This Row],[Direccion]]&lt;&gt;""," DIR: " &amp; COUNTIFS(AVANZA[Direccion],AVANZA[[#This Row],[Direccion]]),""))</f>
        <v xml:space="preserve"> dir: 1</v>
      </c>
      <c r="G45" t="str">
        <f>IFERROR(VLOOKUP(AVANZA[[#This Row],[Cedula_Vendedor_Atis]],PLANTA[[#All],[CEDULA]:[LINEA]],3,0),"No Cruza")</f>
        <v>Marisol Avella</v>
      </c>
      <c r="H45" t="str">
        <f>IFERROR(VLOOKUP(AVANZA[[#This Row],[Cedula_Vendedor_Atis]],PLANTA[[#All],[CEDULA]:[LINEA]],4,0),"No Cruza")</f>
        <v>Fija</v>
      </c>
      <c r="I45" t="str">
        <f>LOWER(IF(AVANZA[[#This Row],[ATRIBUIBLE]]="",AVANZA[[#This Row],[Variable]],AVANZA[[#This Row],[ATRIBUIBLE]]))</f>
        <v>terminada</v>
      </c>
      <c r="J45" s="14">
        <f>IF(AVANZA[[#This Row],[Variable]]=AVANZA[[#Headers],[TERMINADA]],1,0)</f>
        <v>1</v>
      </c>
      <c r="K45" s="14">
        <f>IF(AVANZA[[#This Row],[Variable]]=AVANZA[[#Headers],[ANULADA]],1,0)</f>
        <v>0</v>
      </c>
      <c r="L45" s="14">
        <f>IF(AVANZA[[#This Row],[Variable]]=AVANZA[[#Headers],[PENDIENTE]],1,0)</f>
        <v>0</v>
      </c>
      <c r="M45" s="14">
        <f>IF(AVANZA[[#This Row],[ESTADO AGENDA]]="AGENDADA",1,0)</f>
        <v>0</v>
      </c>
      <c r="N45" s="14">
        <f>IF(AVANZA[[#This Row],[ESTADO AGENDA]]="PENDIENTE DE AGENDAR",1,0)</f>
        <v>0</v>
      </c>
      <c r="O45" s="14">
        <f>IF(AVANZA[[#This Row],[ESTADO AGENDA]]="SUSPENDIDA",1,0)</f>
        <v>0</v>
      </c>
      <c r="P45" t="str" cm="1">
        <f t="array" ref="P45">_xlfn.XLOOKUP(AVANZA[[#This Row],[Num_Agrupacion_Pet_Atis]],Tabla1[[#All],[Numero_de_actuacion]],Tabla1[[#All],[Estado_de_la_orden]],"",0)</f>
        <v/>
      </c>
      <c r="Q45" s="2" t="str" cm="1">
        <f t="array" ref="Q45">_xlfn.XLOOKUP(AVANZA[[#This Row],[Num_Agrupacion_Pet_Atis]],Tabla1[[#All],[Numero_de_actuacion]],Tabla1[[#All],[Fecha_de_la_cita]],"",0)</f>
        <v/>
      </c>
      <c r="R45" t="str" cm="1">
        <f t="array" ref="R45">_xlfn.XLOOKUP(AVANZA[[#This Row],[Num_Agrupacion_Pet_Atis]],Tabla1[[#All],[Numero_de_actuacion]],Tabla1[[#All],[Franja_horaria_de_la_cita]],"",0)</f>
        <v/>
      </c>
      <c r="S45" s="14" t="str">
        <f>IFERROR(DAY(AVANZA[[#This Row],[FECHA AGENDA]]),"")</f>
        <v/>
      </c>
      <c r="T45" s="14" t="str">
        <f>IFERROR(MONTH(AVANZA[[#This Row],[FECHA AGENDA]]),"")</f>
        <v/>
      </c>
      <c r="U45" t="str" cm="1">
        <f t="array" ref="U45">_xlfn.XLOOKUP(AVANZA[[#This Row],[Num_Agrupacion_Pet_Atis]],Tabla1[[#All],[Numero_de_actuacion]],Tabla1[[#All],[Motivo_de_suspension]],"",0)</f>
        <v/>
      </c>
      <c r="V45" s="2" t="str" cm="1">
        <f t="array" ref="V45">_xlfn.XLOOKUP(AVANZA[[#This Row],[Num_Agrupacion_Pet_Atis]],Tabla1[[#All],[Numero_de_actuacion]],Tabla1[[#All],[No_identificacion_cliente]],"",0)</f>
        <v/>
      </c>
      <c r="W45" s="2" t="str" cm="1">
        <f t="array" ref="W45">_xlfn.XLOOKUP(AVANZA[[#This Row],[Num_Agrupacion_Pet_Atis]],Tabla1[[#All],[Numero_de_actuacion]],Tabla1[[#All],[Movil_de_contacto]],"",0)</f>
        <v/>
      </c>
      <c r="X45" s="14">
        <f>IF(OR(AVANZA[[#This Row],[ESTADO LEG]]="Legalizada grabacion",AVANZA[[#This Row],[ESTADO LEG]]="Legalizada aut"),1,0)</f>
        <v>1</v>
      </c>
      <c r="Y45" s="14">
        <f>IF(OR(AVANZA[[#This Row],[ESTADO LEG]]="pdte legalizar",AVANZA[[#This Row],[ESTADO LEG]]="No cruza"),1,0)</f>
        <v>0</v>
      </c>
      <c r="Z45" t="str" cm="1">
        <f t="array" ref="Z45">IF(AVANZA[[#This Row],[Variable]]="Terminada",LOWER(_xlfn.XLOOKUP(AVANZA[[#This Row],[ID_Peticion]],Tabla6[[#All],[NUM_PETICION]],Tabla6[[#All],[ESTADO_LEG]],"NO CRUZA",0)),AVANZA[[#This Row],[Variable]])</f>
        <v>legalizada grabacion</v>
      </c>
      <c r="AA45" cm="1">
        <f t="array" ref="AA45">_xlfn.XLOOKUP(AVANZA[[#This Row],[ID_Peticion]],Tabla6[[#All],[NUM_PETICION]],Tabla6[[#All],[DIF_DIAS]],"",0)</f>
        <v>4</v>
      </c>
      <c r="AB45" s="2" cm="1">
        <f t="array" ref="AB45">IFERROR(_xlfn.XLOOKUP(AVANZA[[#This Row],[ID_Peticion]],Tabla6[[#All],[NUM_PETICION]],Tabla6[[#All],[FEC_LEGAL]],"",0),"")</f>
        <v>46148</v>
      </c>
      <c r="AC45" s="14">
        <f ca="1">IF(AVANZA[[#This Row],[FECHA LEG]]&lt;&gt;0,IFERROR(AVANZA[[#This Row],[FECHA LEG]]-AVANZA[[#This Row],[FechaIniEstadoSubPetAtis]],0),TODAY()-AVANZA[[#This Row],[FechaIniEstadoSubPetAtis]])</f>
        <v>4</v>
      </c>
      <c r="AD45" s="35" t="str">
        <f ca="1">IF(AVANZA[[#This Row],[FINAL Vs LG]]&lt;&gt;0,IF(AVANZA[[#This Row],[FINAL Vs LG]]&lt;7.1,"100%",IF(AND(AVANZA[[#This Row],[FINAL Vs LG]]&gt;7.1,AVANZA[[#This Row],[FINAL Vs LG]]&lt;11.1),"50%","0%")),0)</f>
        <v>100%</v>
      </c>
      <c r="AE45" s="14">
        <f ca="1">VLOOKUP(DAY(TODAY()),BACK!F:G,2,0)</f>
        <v>14</v>
      </c>
      <c r="AF45" s="14">
        <f>BACK!$I$2</f>
        <v>24</v>
      </c>
      <c r="AG45" s="14">
        <f>IF(AVANZA[[#This Row],[Oferta_empaquetada_comisiones]]="SI",1,0)</f>
        <v>0</v>
      </c>
      <c r="AH45" s="36">
        <f>IF(AVANZA[[#This Row],[Variable]]="TERMINADA",IFERROR(VLOOKUP(AVANZA[[#This Row],[SUPERVISOR]],Tabla2[#All],4,0),0),)</f>
        <v>3.5</v>
      </c>
      <c r="AI45" s="14">
        <f>IF(AVANZA[[#This Row],[Producto]]="BA",1,0)</f>
        <v>1</v>
      </c>
      <c r="AJ45" s="14">
        <f>IF(AVANZA[[#This Row],[Producto]]="DUO",1,0)</f>
        <v>0</v>
      </c>
      <c r="AK45" s="14">
        <f>IF(AVANZA[[#This Row],[Producto]]="TRIO",1,0)</f>
        <v>0</v>
      </c>
      <c r="AL45" t="s">
        <v>746</v>
      </c>
      <c r="AM45">
        <v>-1</v>
      </c>
      <c r="AN45">
        <v>-1</v>
      </c>
      <c r="AO45" t="s">
        <v>14658</v>
      </c>
      <c r="AP45" s="1">
        <v>46143.565671296295</v>
      </c>
      <c r="AQ45">
        <v>-1</v>
      </c>
      <c r="AR45" t="s">
        <v>14659</v>
      </c>
      <c r="AS45">
        <v>-1</v>
      </c>
      <c r="AT45">
        <v>-1</v>
      </c>
      <c r="AU45">
        <v>-1</v>
      </c>
      <c r="AV45">
        <v>-1</v>
      </c>
      <c r="AW45">
        <v>-1</v>
      </c>
      <c r="AX45" t="s">
        <v>224</v>
      </c>
      <c r="AY45">
        <v>-1</v>
      </c>
      <c r="AZ45">
        <v>2026</v>
      </c>
      <c r="BA45">
        <v>5</v>
      </c>
      <c r="BB45">
        <v>2</v>
      </c>
      <c r="BC45">
        <v>-1</v>
      </c>
      <c r="BD45" t="s">
        <v>225</v>
      </c>
      <c r="BE45">
        <v>-1</v>
      </c>
      <c r="BF45">
        <v>20001621097222</v>
      </c>
      <c r="BG45" t="s">
        <v>226</v>
      </c>
      <c r="BH45" t="s">
        <v>227</v>
      </c>
      <c r="BI45" t="s">
        <v>14660</v>
      </c>
      <c r="BJ45">
        <v>-1</v>
      </c>
      <c r="BK45">
        <v>-1</v>
      </c>
      <c r="BL45">
        <v>-1</v>
      </c>
      <c r="BM45" t="s">
        <v>229</v>
      </c>
      <c r="BN45" t="s">
        <v>230</v>
      </c>
      <c r="BO45" t="s">
        <v>14661</v>
      </c>
      <c r="BP45" t="s">
        <v>232</v>
      </c>
      <c r="BQ45">
        <v>2026</v>
      </c>
      <c r="BR45">
        <v>5</v>
      </c>
      <c r="BS45">
        <v>1</v>
      </c>
      <c r="BT45" s="1">
        <v>46144.534166666665</v>
      </c>
      <c r="BU45" t="s">
        <v>233</v>
      </c>
      <c r="BV45" s="2">
        <v>46144</v>
      </c>
      <c r="BW45" t="s">
        <v>234</v>
      </c>
      <c r="BX45" s="2">
        <v>46143</v>
      </c>
      <c r="BY45" s="2">
        <v>46144</v>
      </c>
      <c r="BZ45" t="s">
        <v>235</v>
      </c>
      <c r="CA45" t="s">
        <v>297</v>
      </c>
      <c r="CB45" t="s">
        <v>297</v>
      </c>
      <c r="CC45" t="s">
        <v>14662</v>
      </c>
      <c r="CD45" t="s">
        <v>3334</v>
      </c>
      <c r="CE45">
        <v>-1</v>
      </c>
      <c r="CF45" t="s">
        <v>300</v>
      </c>
      <c r="CG45" t="s">
        <v>301</v>
      </c>
      <c r="CH45" t="s">
        <v>242</v>
      </c>
      <c r="CI45">
        <v>1000857923</v>
      </c>
      <c r="CJ45" t="s">
        <v>759</v>
      </c>
      <c r="CK45" t="s">
        <v>245</v>
      </c>
      <c r="CL45" t="s">
        <v>246</v>
      </c>
      <c r="CM45" t="s">
        <v>247</v>
      </c>
      <c r="CN45" t="s">
        <v>359</v>
      </c>
      <c r="CT45" t="s">
        <v>386</v>
      </c>
      <c r="CU45" t="s">
        <v>225</v>
      </c>
      <c r="CW45" t="s">
        <v>226</v>
      </c>
      <c r="CX45" t="s">
        <v>227</v>
      </c>
      <c r="DA45" t="s">
        <v>250</v>
      </c>
      <c r="DB45">
        <v>-1</v>
      </c>
      <c r="DF45" t="s">
        <v>251</v>
      </c>
      <c r="DJ45" t="s">
        <v>252</v>
      </c>
      <c r="DK45" t="s">
        <v>253</v>
      </c>
      <c r="DL45" t="s">
        <v>254</v>
      </c>
      <c r="DN45" t="s">
        <v>255</v>
      </c>
      <c r="DR45" t="s">
        <v>760</v>
      </c>
      <c r="DS45" t="s">
        <v>759</v>
      </c>
      <c r="DT45" t="s">
        <v>758</v>
      </c>
      <c r="DV45">
        <v>1</v>
      </c>
      <c r="DW45" t="s">
        <v>283</v>
      </c>
      <c r="ED45" s="2">
        <v>46144</v>
      </c>
      <c r="EE45" t="s">
        <v>361</v>
      </c>
      <c r="EF45">
        <v>1</v>
      </c>
      <c r="EP45" t="s">
        <v>258</v>
      </c>
      <c r="ES45" t="s">
        <v>428</v>
      </c>
      <c r="EZ45" t="s">
        <v>14149</v>
      </c>
      <c r="FA45" t="s">
        <v>245</v>
      </c>
      <c r="FB45" t="s">
        <v>308</v>
      </c>
      <c r="FD45" t="s">
        <v>308</v>
      </c>
      <c r="FE45" t="s">
        <v>309</v>
      </c>
      <c r="FF45" t="s">
        <v>309</v>
      </c>
      <c r="FK45" t="s">
        <v>263</v>
      </c>
      <c r="FL45" t="s">
        <v>14663</v>
      </c>
      <c r="FN45" t="s">
        <v>359</v>
      </c>
      <c r="FO45" t="s">
        <v>366</v>
      </c>
      <c r="FR45">
        <v>85900</v>
      </c>
      <c r="GB45" t="s">
        <v>266</v>
      </c>
      <c r="GC45" t="s">
        <v>225</v>
      </c>
      <c r="GD45">
        <v>0</v>
      </c>
      <c r="GF45">
        <v>0</v>
      </c>
      <c r="GG45">
        <v>25421</v>
      </c>
      <c r="GI45">
        <v>85900</v>
      </c>
      <c r="GJ45">
        <v>0</v>
      </c>
      <c r="GL45">
        <v>0</v>
      </c>
      <c r="GM45">
        <v>102221</v>
      </c>
      <c r="GS45" t="s">
        <v>267</v>
      </c>
      <c r="GT45" s="2">
        <v>45138</v>
      </c>
      <c r="GU45" t="s">
        <v>268</v>
      </c>
      <c r="GV45" t="s">
        <v>311</v>
      </c>
      <c r="GW45" t="s">
        <v>270</v>
      </c>
      <c r="GX45" t="s">
        <v>271</v>
      </c>
      <c r="GY45" t="s">
        <v>272</v>
      </c>
      <c r="GZ45" t="s">
        <v>273</v>
      </c>
      <c r="HA45" t="s">
        <v>336</v>
      </c>
      <c r="HC45" t="s">
        <v>337</v>
      </c>
      <c r="HE45" t="s">
        <v>230</v>
      </c>
      <c r="HF45" t="s">
        <v>712</v>
      </c>
      <c r="HG45" t="s">
        <v>277</v>
      </c>
      <c r="HR45" t="s">
        <v>278</v>
      </c>
      <c r="HV45">
        <v>85900</v>
      </c>
      <c r="HW45" t="s">
        <v>279</v>
      </c>
      <c r="HX45" t="s">
        <v>280</v>
      </c>
      <c r="HY45">
        <v>103568</v>
      </c>
      <c r="HZ45">
        <v>17668</v>
      </c>
      <c r="IA45" t="s">
        <v>279</v>
      </c>
      <c r="IB45" t="s">
        <v>281</v>
      </c>
      <c r="ID45" t="s">
        <v>282</v>
      </c>
      <c r="IE45" t="s">
        <v>283</v>
      </c>
      <c r="IF45" t="s">
        <v>283</v>
      </c>
      <c r="IG45" t="s">
        <v>283</v>
      </c>
      <c r="IH45" t="s">
        <v>284</v>
      </c>
      <c r="II45" t="s">
        <v>285</v>
      </c>
      <c r="IJ45" t="s">
        <v>286</v>
      </c>
      <c r="IK45" t="s">
        <v>278</v>
      </c>
      <c r="IL45" t="s">
        <v>371</v>
      </c>
      <c r="IM45" t="s">
        <v>288</v>
      </c>
      <c r="IN45" t="s">
        <v>289</v>
      </c>
      <c r="IP45" t="s">
        <v>290</v>
      </c>
      <c r="IQ45" t="s">
        <v>284</v>
      </c>
      <c r="IS45" t="s">
        <v>291</v>
      </c>
      <c r="IY45" t="s">
        <v>281</v>
      </c>
    </row>
    <row r="46" spans="1:259" x14ac:dyDescent="0.3">
      <c r="A46" s="14">
        <f>DAY(AVANZA[[#This Row],[FechaSeguimiento]])</f>
        <v>2</v>
      </c>
      <c r="B46" s="14">
        <f>MONTH(AVANZA[[#This Row],[FechaSeguimiento]])</f>
        <v>5</v>
      </c>
      <c r="C46"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46" t="str">
        <f>LOWER(IFERROR(VLOOKUP(AVANZA[[#This Row],[ID_Peticion]],CANCELADAS[#All],2,0),""))</f>
        <v/>
      </c>
      <c r="E46" t="str">
        <f>LOWER(IFERROR(VLOOKUP(AVANZA[[#This Row],[ID_Peticion]],CANCELADAS[#All],3,0),""))</f>
        <v/>
      </c>
      <c r="F46" t="str">
        <f>LOWER(IF(AVANZA[[#This Row],[CEDULA CLIENTE]]&lt;&gt;""," CC: " &amp; COUNTIFS(AVANZA[CEDULA CLIENTE],AVANZA[[#This Row],[CEDULA CLIENTE]]),"")&amp; IF(AVANZA[[#This Row],[Direccion]]&lt;&gt;""," DIR: " &amp; COUNTIFS(AVANZA[Direccion],AVANZA[[#This Row],[Direccion]]),""))</f>
        <v xml:space="preserve"> dir: 1</v>
      </c>
      <c r="G46" t="str">
        <f>IFERROR(VLOOKUP(AVANZA[[#This Row],[Cedula_Vendedor_Atis]],PLANTA[[#All],[CEDULA]:[LINEA]],3,0),"No Cruza")</f>
        <v>Marisol Avella</v>
      </c>
      <c r="H46" t="str">
        <f>IFERROR(VLOOKUP(AVANZA[[#This Row],[Cedula_Vendedor_Atis]],PLANTA[[#All],[CEDULA]:[LINEA]],4,0),"No Cruza")</f>
        <v>Fija</v>
      </c>
      <c r="I46" t="str">
        <f>LOWER(IF(AVANZA[[#This Row],[ATRIBUIBLE]]="",AVANZA[[#This Row],[Variable]],AVANZA[[#This Row],[ATRIBUIBLE]]))</f>
        <v>terminada</v>
      </c>
      <c r="J46" s="14">
        <f>IF(AVANZA[[#This Row],[Variable]]=AVANZA[[#Headers],[TERMINADA]],1,0)</f>
        <v>1</v>
      </c>
      <c r="K46" s="14">
        <f>IF(AVANZA[[#This Row],[Variable]]=AVANZA[[#Headers],[ANULADA]],1,0)</f>
        <v>0</v>
      </c>
      <c r="L46" s="14">
        <f>IF(AVANZA[[#This Row],[Variable]]=AVANZA[[#Headers],[PENDIENTE]],1,0)</f>
        <v>0</v>
      </c>
      <c r="M46" s="14">
        <f>IF(AVANZA[[#This Row],[ESTADO AGENDA]]="AGENDADA",1,0)</f>
        <v>0</v>
      </c>
      <c r="N46" s="14">
        <f>IF(AVANZA[[#This Row],[ESTADO AGENDA]]="PENDIENTE DE AGENDAR",1,0)</f>
        <v>0</v>
      </c>
      <c r="O46" s="14">
        <f>IF(AVANZA[[#This Row],[ESTADO AGENDA]]="SUSPENDIDA",1,0)</f>
        <v>0</v>
      </c>
      <c r="P46" t="str" cm="1">
        <f t="array" ref="P46">_xlfn.XLOOKUP(AVANZA[[#This Row],[Num_Agrupacion_Pet_Atis]],Tabla1[[#All],[Numero_de_actuacion]],Tabla1[[#All],[Estado_de_la_orden]],"",0)</f>
        <v/>
      </c>
      <c r="Q46" s="2" t="str" cm="1">
        <f t="array" ref="Q46">_xlfn.XLOOKUP(AVANZA[[#This Row],[Num_Agrupacion_Pet_Atis]],Tabla1[[#All],[Numero_de_actuacion]],Tabla1[[#All],[Fecha_de_la_cita]],"",0)</f>
        <v/>
      </c>
      <c r="R46" t="str" cm="1">
        <f t="array" ref="R46">_xlfn.XLOOKUP(AVANZA[[#This Row],[Num_Agrupacion_Pet_Atis]],Tabla1[[#All],[Numero_de_actuacion]],Tabla1[[#All],[Franja_horaria_de_la_cita]],"",0)</f>
        <v/>
      </c>
      <c r="S46" s="14" t="str">
        <f>IFERROR(DAY(AVANZA[[#This Row],[FECHA AGENDA]]),"")</f>
        <v/>
      </c>
      <c r="T46" s="14" t="str">
        <f>IFERROR(MONTH(AVANZA[[#This Row],[FECHA AGENDA]]),"")</f>
        <v/>
      </c>
      <c r="U46" t="str" cm="1">
        <f t="array" ref="U46">_xlfn.XLOOKUP(AVANZA[[#This Row],[Num_Agrupacion_Pet_Atis]],Tabla1[[#All],[Numero_de_actuacion]],Tabla1[[#All],[Motivo_de_suspension]],"",0)</f>
        <v/>
      </c>
      <c r="V46" s="2" t="str" cm="1">
        <f t="array" ref="V46">_xlfn.XLOOKUP(AVANZA[[#This Row],[Num_Agrupacion_Pet_Atis]],Tabla1[[#All],[Numero_de_actuacion]],Tabla1[[#All],[No_identificacion_cliente]],"",0)</f>
        <v/>
      </c>
      <c r="W46" s="2" t="str" cm="1">
        <f t="array" ref="W46">_xlfn.XLOOKUP(AVANZA[[#This Row],[Num_Agrupacion_Pet_Atis]],Tabla1[[#All],[Numero_de_actuacion]],Tabla1[[#All],[Movil_de_contacto]],"",0)</f>
        <v/>
      </c>
      <c r="X46" s="14">
        <f>IF(OR(AVANZA[[#This Row],[ESTADO LEG]]="Legalizada grabacion",AVANZA[[#This Row],[ESTADO LEG]]="Legalizada aut"),1,0)</f>
        <v>1</v>
      </c>
      <c r="Y46" s="14">
        <f>IF(OR(AVANZA[[#This Row],[ESTADO LEG]]="pdte legalizar",AVANZA[[#This Row],[ESTADO LEG]]="No cruza"),1,0)</f>
        <v>0</v>
      </c>
      <c r="Z46" t="str" cm="1">
        <f t="array" ref="Z46">IF(AVANZA[[#This Row],[Variable]]="Terminada",LOWER(_xlfn.XLOOKUP(AVANZA[[#This Row],[ID_Peticion]],Tabla6[[#All],[NUM_PETICION]],Tabla6[[#All],[ESTADO_LEG]],"NO CRUZA",0)),AVANZA[[#This Row],[Variable]])</f>
        <v>legalizada grabacion</v>
      </c>
      <c r="AA46" cm="1">
        <f t="array" ref="AA46">_xlfn.XLOOKUP(AVANZA[[#This Row],[ID_Peticion]],Tabla6[[#All],[NUM_PETICION]],Tabla6[[#All],[DIF_DIAS]],"",0)</f>
        <v>4</v>
      </c>
      <c r="AB46" s="2" cm="1">
        <f t="array" ref="AB46">IFERROR(_xlfn.XLOOKUP(AVANZA[[#This Row],[ID_Peticion]],Tabla6[[#All],[NUM_PETICION]],Tabla6[[#All],[FEC_LEGAL]],"",0),"")</f>
        <v>46148</v>
      </c>
      <c r="AC46" s="14">
        <f ca="1">IF(AVANZA[[#This Row],[FECHA LEG]]&lt;&gt;0,IFERROR(AVANZA[[#This Row],[FECHA LEG]]-AVANZA[[#This Row],[FechaIniEstadoSubPetAtis]],0),TODAY()-AVANZA[[#This Row],[FechaIniEstadoSubPetAtis]])</f>
        <v>4</v>
      </c>
      <c r="AD46" s="35" t="str">
        <f ca="1">IF(AVANZA[[#This Row],[FINAL Vs LG]]&lt;&gt;0,IF(AVANZA[[#This Row],[FINAL Vs LG]]&lt;7.1,"100%",IF(AND(AVANZA[[#This Row],[FINAL Vs LG]]&gt;7.1,AVANZA[[#This Row],[FINAL Vs LG]]&lt;11.1),"50%","0%")),0)</f>
        <v>100%</v>
      </c>
      <c r="AE46" s="14">
        <f ca="1">VLOOKUP(DAY(TODAY()),BACK!F:G,2,0)</f>
        <v>14</v>
      </c>
      <c r="AF46" s="14">
        <f>BACK!$I$2</f>
        <v>24</v>
      </c>
      <c r="AG46" s="14">
        <f>IF(AVANZA[[#This Row],[Oferta_empaquetada_comisiones]]="SI",1,0)</f>
        <v>0</v>
      </c>
      <c r="AH46" s="36">
        <f>IF(AVANZA[[#This Row],[Variable]]="TERMINADA",IFERROR(VLOOKUP(AVANZA[[#This Row],[SUPERVISOR]],Tabla2[#All],4,0),0),)</f>
        <v>3.5</v>
      </c>
      <c r="AI46" s="14">
        <f>IF(AVANZA[[#This Row],[Producto]]="BA",1,0)</f>
        <v>1</v>
      </c>
      <c r="AJ46" s="14">
        <f>IF(AVANZA[[#This Row],[Producto]]="DUO",1,0)</f>
        <v>0</v>
      </c>
      <c r="AK46" s="14">
        <f>IF(AVANZA[[#This Row],[Producto]]="TRIO",1,0)</f>
        <v>0</v>
      </c>
      <c r="AL46" t="s">
        <v>292</v>
      </c>
      <c r="AM46">
        <v>-1</v>
      </c>
      <c r="AN46">
        <v>-1</v>
      </c>
      <c r="AO46" t="s">
        <v>14664</v>
      </c>
      <c r="AP46" s="1">
        <v>46142.788831018515</v>
      </c>
      <c r="AQ46">
        <v>-1</v>
      </c>
      <c r="AR46" t="s">
        <v>14665</v>
      </c>
      <c r="AS46">
        <v>-1</v>
      </c>
      <c r="AT46">
        <v>-1</v>
      </c>
      <c r="AU46">
        <v>-1</v>
      </c>
      <c r="AV46">
        <v>-1</v>
      </c>
      <c r="AW46">
        <v>-1</v>
      </c>
      <c r="AX46" t="s">
        <v>224</v>
      </c>
      <c r="AY46">
        <v>-1</v>
      </c>
      <c r="AZ46">
        <v>2026</v>
      </c>
      <c r="BA46">
        <v>5</v>
      </c>
      <c r="BB46">
        <v>2</v>
      </c>
      <c r="BC46">
        <v>-1</v>
      </c>
      <c r="BD46" t="s">
        <v>225</v>
      </c>
      <c r="BE46">
        <v>-1</v>
      </c>
      <c r="BF46">
        <v>20001620895252</v>
      </c>
      <c r="BG46" t="s">
        <v>226</v>
      </c>
      <c r="BH46" t="s">
        <v>227</v>
      </c>
      <c r="BI46" t="s">
        <v>14666</v>
      </c>
      <c r="BJ46">
        <v>-1</v>
      </c>
      <c r="BK46">
        <v>-1</v>
      </c>
      <c r="BL46">
        <v>-1</v>
      </c>
      <c r="BM46" t="s">
        <v>229</v>
      </c>
      <c r="BN46" t="s">
        <v>230</v>
      </c>
      <c r="BO46" t="s">
        <v>14667</v>
      </c>
      <c r="BP46" t="s">
        <v>232</v>
      </c>
      <c r="BQ46">
        <v>2026</v>
      </c>
      <c r="BR46">
        <v>4</v>
      </c>
      <c r="BS46">
        <v>30</v>
      </c>
      <c r="BT46" s="1">
        <v>46144.672013888892</v>
      </c>
      <c r="BU46" t="s">
        <v>233</v>
      </c>
      <c r="BV46" s="2">
        <v>46144</v>
      </c>
      <c r="BW46" t="s">
        <v>234</v>
      </c>
      <c r="BX46" s="2">
        <v>46142</v>
      </c>
      <c r="BY46" s="2">
        <v>46144</v>
      </c>
      <c r="BZ46" t="s">
        <v>235</v>
      </c>
      <c r="CA46" t="s">
        <v>1358</v>
      </c>
      <c r="CB46" t="s">
        <v>1359</v>
      </c>
      <c r="CC46" t="s">
        <v>14668</v>
      </c>
      <c r="CD46" t="s">
        <v>3061</v>
      </c>
      <c r="CE46">
        <v>-1</v>
      </c>
      <c r="CF46" t="s">
        <v>1362</v>
      </c>
      <c r="CG46" t="s">
        <v>1363</v>
      </c>
      <c r="CH46" t="s">
        <v>242</v>
      </c>
      <c r="CI46">
        <v>22999736</v>
      </c>
      <c r="CJ46" t="s">
        <v>303</v>
      </c>
      <c r="CK46" t="s">
        <v>245</v>
      </c>
      <c r="CL46" t="s">
        <v>246</v>
      </c>
      <c r="CM46" t="s">
        <v>247</v>
      </c>
      <c r="CN46" t="s">
        <v>248</v>
      </c>
      <c r="CT46" t="s">
        <v>386</v>
      </c>
      <c r="CU46" t="s">
        <v>225</v>
      </c>
      <c r="CW46" t="s">
        <v>226</v>
      </c>
      <c r="CX46" t="s">
        <v>227</v>
      </c>
      <c r="DA46" t="s">
        <v>250</v>
      </c>
      <c r="DB46">
        <v>-1</v>
      </c>
      <c r="DF46" t="s">
        <v>251</v>
      </c>
      <c r="DJ46" t="s">
        <v>252</v>
      </c>
      <c r="DK46" t="s">
        <v>253</v>
      </c>
      <c r="DL46" t="s">
        <v>254</v>
      </c>
      <c r="DN46" t="s">
        <v>255</v>
      </c>
      <c r="DR46" t="s">
        <v>305</v>
      </c>
      <c r="DS46" t="s">
        <v>303</v>
      </c>
      <c r="DT46" t="s">
        <v>302</v>
      </c>
      <c r="DV46">
        <v>1</v>
      </c>
      <c r="DW46" t="s">
        <v>554</v>
      </c>
      <c r="ED46" s="2">
        <v>46144</v>
      </c>
      <c r="EF46">
        <v>23</v>
      </c>
      <c r="EP46" t="s">
        <v>258</v>
      </c>
      <c r="ES46" t="s">
        <v>14669</v>
      </c>
      <c r="FA46" t="s">
        <v>245</v>
      </c>
      <c r="FB46" t="s">
        <v>1365</v>
      </c>
      <c r="FD46" t="s">
        <v>1365</v>
      </c>
      <c r="FE46" t="s">
        <v>1366</v>
      </c>
      <c r="FF46" t="s">
        <v>1366</v>
      </c>
      <c r="FK46" t="s">
        <v>263</v>
      </c>
      <c r="FL46" t="s">
        <v>14670</v>
      </c>
      <c r="FN46" t="s">
        <v>248</v>
      </c>
      <c r="FO46" t="s">
        <v>265</v>
      </c>
      <c r="FR46">
        <v>85900</v>
      </c>
      <c r="GB46" t="s">
        <v>266</v>
      </c>
      <c r="GC46" t="s">
        <v>225</v>
      </c>
      <c r="GD46">
        <v>0</v>
      </c>
      <c r="GF46">
        <v>0</v>
      </c>
      <c r="GG46">
        <v>25421</v>
      </c>
      <c r="GI46">
        <v>85900</v>
      </c>
      <c r="GJ46">
        <v>0</v>
      </c>
      <c r="GL46">
        <v>0</v>
      </c>
      <c r="GM46">
        <v>102221</v>
      </c>
      <c r="GS46" t="s">
        <v>267</v>
      </c>
      <c r="GT46" s="2">
        <v>44773</v>
      </c>
      <c r="GU46" t="s">
        <v>268</v>
      </c>
      <c r="GV46" t="s">
        <v>335</v>
      </c>
      <c r="GW46" t="s">
        <v>270</v>
      </c>
      <c r="GX46" t="s">
        <v>271</v>
      </c>
      <c r="GY46" t="s">
        <v>272</v>
      </c>
      <c r="GZ46" t="s">
        <v>273</v>
      </c>
      <c r="HA46" t="s">
        <v>274</v>
      </c>
      <c r="HB46" t="s">
        <v>1368</v>
      </c>
      <c r="HC46" t="s">
        <v>1358</v>
      </c>
      <c r="HD46" t="s">
        <v>554</v>
      </c>
      <c r="HE46" t="s">
        <v>230</v>
      </c>
      <c r="HF46" t="s">
        <v>14671</v>
      </c>
      <c r="HG46" t="s">
        <v>277</v>
      </c>
      <c r="HR46" t="s">
        <v>278</v>
      </c>
      <c r="HV46">
        <v>85900</v>
      </c>
      <c r="HW46" t="s">
        <v>279</v>
      </c>
      <c r="HX46" t="s">
        <v>280</v>
      </c>
      <c r="HY46">
        <v>85900</v>
      </c>
      <c r="HZ46">
        <v>17668</v>
      </c>
      <c r="IA46" t="s">
        <v>279</v>
      </c>
      <c r="IB46" t="s">
        <v>281</v>
      </c>
      <c r="ID46" t="s">
        <v>370</v>
      </c>
      <c r="IE46" t="s">
        <v>283</v>
      </c>
      <c r="IF46" t="s">
        <v>283</v>
      </c>
      <c r="IG46" t="s">
        <v>283</v>
      </c>
      <c r="IH46" t="s">
        <v>284</v>
      </c>
      <c r="II46" t="s">
        <v>285</v>
      </c>
      <c r="IJ46" t="s">
        <v>286</v>
      </c>
      <c r="IK46" t="s">
        <v>278</v>
      </c>
      <c r="IL46" t="s">
        <v>287</v>
      </c>
      <c r="IM46" t="s">
        <v>288</v>
      </c>
      <c r="IN46" t="s">
        <v>289</v>
      </c>
      <c r="IP46" t="s">
        <v>290</v>
      </c>
      <c r="IQ46" t="s">
        <v>284</v>
      </c>
      <c r="IS46" t="s">
        <v>291</v>
      </c>
      <c r="IT46" t="s">
        <v>398</v>
      </c>
      <c r="IW46" t="s">
        <v>417</v>
      </c>
      <c r="IY46" t="s">
        <v>281</v>
      </c>
    </row>
    <row r="47" spans="1:259" x14ac:dyDescent="0.3">
      <c r="A47" s="14">
        <f>DAY(AVANZA[[#This Row],[FechaSeguimiento]])</f>
        <v>2</v>
      </c>
      <c r="B47" s="14">
        <f>MONTH(AVANZA[[#This Row],[FechaSeguimiento]])</f>
        <v>5</v>
      </c>
      <c r="C47"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47" t="str">
        <f>LOWER(IFERROR(VLOOKUP(AVANZA[[#This Row],[ID_Peticion]],CANCELADAS[#All],2,0),""))</f>
        <v/>
      </c>
      <c r="E47" t="str">
        <f>LOWER(IFERROR(VLOOKUP(AVANZA[[#This Row],[ID_Peticion]],CANCELADAS[#All],3,0),""))</f>
        <v/>
      </c>
      <c r="F47" t="str">
        <f>LOWER(IF(AVANZA[[#This Row],[CEDULA CLIENTE]]&lt;&gt;""," CC: " &amp; COUNTIFS(AVANZA[CEDULA CLIENTE],AVANZA[[#This Row],[CEDULA CLIENTE]]),"")&amp; IF(AVANZA[[#This Row],[Direccion]]&lt;&gt;""," DIR: " &amp; COUNTIFS(AVANZA[Direccion],AVANZA[[#This Row],[Direccion]]),""))</f>
        <v xml:space="preserve"> dir: 1</v>
      </c>
      <c r="G47" t="str">
        <f>IFERROR(VLOOKUP(AVANZA[[#This Row],[Cedula_Vendedor_Atis]],PLANTA[[#All],[CEDULA]:[LINEA]],3,0),"No Cruza")</f>
        <v>Marisol Avella</v>
      </c>
      <c r="H47" t="str">
        <f>IFERROR(VLOOKUP(AVANZA[[#This Row],[Cedula_Vendedor_Atis]],PLANTA[[#All],[CEDULA]:[LINEA]],4,0),"No Cruza")</f>
        <v>Fija</v>
      </c>
      <c r="I47" t="str">
        <f>LOWER(IF(AVANZA[[#This Row],[ATRIBUIBLE]]="",AVANZA[[#This Row],[Variable]],AVANZA[[#This Row],[ATRIBUIBLE]]))</f>
        <v>terminada</v>
      </c>
      <c r="J47" s="14">
        <f>IF(AVANZA[[#This Row],[Variable]]=AVANZA[[#Headers],[TERMINADA]],1,0)</f>
        <v>1</v>
      </c>
      <c r="K47" s="14">
        <f>IF(AVANZA[[#This Row],[Variable]]=AVANZA[[#Headers],[ANULADA]],1,0)</f>
        <v>0</v>
      </c>
      <c r="L47" s="14">
        <f>IF(AVANZA[[#This Row],[Variable]]=AVANZA[[#Headers],[PENDIENTE]],1,0)</f>
        <v>0</v>
      </c>
      <c r="M47" s="14">
        <f>IF(AVANZA[[#This Row],[ESTADO AGENDA]]="AGENDADA",1,0)</f>
        <v>0</v>
      </c>
      <c r="N47" s="14">
        <f>IF(AVANZA[[#This Row],[ESTADO AGENDA]]="PENDIENTE DE AGENDAR",1,0)</f>
        <v>0</v>
      </c>
      <c r="O47" s="14">
        <f>IF(AVANZA[[#This Row],[ESTADO AGENDA]]="SUSPENDIDA",1,0)</f>
        <v>0</v>
      </c>
      <c r="P47" t="str" cm="1">
        <f t="array" ref="P47">_xlfn.XLOOKUP(AVANZA[[#This Row],[Num_Agrupacion_Pet_Atis]],Tabla1[[#All],[Numero_de_actuacion]],Tabla1[[#All],[Estado_de_la_orden]],"",0)</f>
        <v/>
      </c>
      <c r="Q47" s="2" t="str" cm="1">
        <f t="array" ref="Q47">_xlfn.XLOOKUP(AVANZA[[#This Row],[Num_Agrupacion_Pet_Atis]],Tabla1[[#All],[Numero_de_actuacion]],Tabla1[[#All],[Fecha_de_la_cita]],"",0)</f>
        <v/>
      </c>
      <c r="R47" t="str" cm="1">
        <f t="array" ref="R47">_xlfn.XLOOKUP(AVANZA[[#This Row],[Num_Agrupacion_Pet_Atis]],Tabla1[[#All],[Numero_de_actuacion]],Tabla1[[#All],[Franja_horaria_de_la_cita]],"",0)</f>
        <v/>
      </c>
      <c r="S47" s="14" t="str">
        <f>IFERROR(DAY(AVANZA[[#This Row],[FECHA AGENDA]]),"")</f>
        <v/>
      </c>
      <c r="T47" s="14" t="str">
        <f>IFERROR(MONTH(AVANZA[[#This Row],[FECHA AGENDA]]),"")</f>
        <v/>
      </c>
      <c r="U47" t="str" cm="1">
        <f t="array" ref="U47">_xlfn.XLOOKUP(AVANZA[[#This Row],[Num_Agrupacion_Pet_Atis]],Tabla1[[#All],[Numero_de_actuacion]],Tabla1[[#All],[Motivo_de_suspension]],"",0)</f>
        <v/>
      </c>
      <c r="V47" s="2" t="str" cm="1">
        <f t="array" ref="V47">_xlfn.XLOOKUP(AVANZA[[#This Row],[Num_Agrupacion_Pet_Atis]],Tabla1[[#All],[Numero_de_actuacion]],Tabla1[[#All],[No_identificacion_cliente]],"",0)</f>
        <v/>
      </c>
      <c r="W47" s="2" t="str" cm="1">
        <f t="array" ref="W47">_xlfn.XLOOKUP(AVANZA[[#This Row],[Num_Agrupacion_Pet_Atis]],Tabla1[[#All],[Numero_de_actuacion]],Tabla1[[#All],[Movil_de_contacto]],"",0)</f>
        <v/>
      </c>
      <c r="X47" s="14">
        <f>IF(OR(AVANZA[[#This Row],[ESTADO LEG]]="Legalizada grabacion",AVANZA[[#This Row],[ESTADO LEG]]="Legalizada aut"),1,0)</f>
        <v>1</v>
      </c>
      <c r="Y47" s="14">
        <f>IF(OR(AVANZA[[#This Row],[ESTADO LEG]]="pdte legalizar",AVANZA[[#This Row],[ESTADO LEG]]="No cruza"),1,0)</f>
        <v>0</v>
      </c>
      <c r="Z47" t="str" cm="1">
        <f t="array" ref="Z47">IF(AVANZA[[#This Row],[Variable]]="Terminada",LOWER(_xlfn.XLOOKUP(AVANZA[[#This Row],[ID_Peticion]],Tabla6[[#All],[NUM_PETICION]],Tabla6[[#All],[ESTADO_LEG]],"NO CRUZA",0)),AVANZA[[#This Row],[Variable]])</f>
        <v>legalizada grabacion</v>
      </c>
      <c r="AA47" cm="1">
        <f t="array" ref="AA47">_xlfn.XLOOKUP(AVANZA[[#This Row],[ID_Peticion]],Tabla6[[#All],[NUM_PETICION]],Tabla6[[#All],[DIF_DIAS]],"",0)</f>
        <v>4</v>
      </c>
      <c r="AB47" s="2" cm="1">
        <f t="array" ref="AB47">IFERROR(_xlfn.XLOOKUP(AVANZA[[#This Row],[ID_Peticion]],Tabla6[[#All],[NUM_PETICION]],Tabla6[[#All],[FEC_LEGAL]],"",0),"")</f>
        <v>46148</v>
      </c>
      <c r="AC47" s="14">
        <f ca="1">IF(AVANZA[[#This Row],[FECHA LEG]]&lt;&gt;0,IFERROR(AVANZA[[#This Row],[FECHA LEG]]-AVANZA[[#This Row],[FechaIniEstadoSubPetAtis]],0),TODAY()-AVANZA[[#This Row],[FechaIniEstadoSubPetAtis]])</f>
        <v>4</v>
      </c>
      <c r="AD47" s="35" t="str">
        <f ca="1">IF(AVANZA[[#This Row],[FINAL Vs LG]]&lt;&gt;0,IF(AVANZA[[#This Row],[FINAL Vs LG]]&lt;7.1,"100%",IF(AND(AVANZA[[#This Row],[FINAL Vs LG]]&gt;7.1,AVANZA[[#This Row],[FINAL Vs LG]]&lt;11.1),"50%","0%")),0)</f>
        <v>100%</v>
      </c>
      <c r="AE47" s="14">
        <f ca="1">VLOOKUP(DAY(TODAY()),BACK!F:G,2,0)</f>
        <v>14</v>
      </c>
      <c r="AF47" s="14">
        <f>BACK!$I$2</f>
        <v>24</v>
      </c>
      <c r="AG47" s="14">
        <f>IF(AVANZA[[#This Row],[Oferta_empaquetada_comisiones]]="SI",1,0)</f>
        <v>0</v>
      </c>
      <c r="AH47" s="36">
        <f>IF(AVANZA[[#This Row],[Variable]]="TERMINADA",IFERROR(VLOOKUP(AVANZA[[#This Row],[SUPERVISOR]],Tabla2[#All],4,0),0),)</f>
        <v>3.5</v>
      </c>
      <c r="AI47" s="14">
        <f>IF(AVANZA[[#This Row],[Producto]]="BA",1,0)</f>
        <v>1</v>
      </c>
      <c r="AJ47" s="14">
        <f>IF(AVANZA[[#This Row],[Producto]]="DUO",1,0)</f>
        <v>0</v>
      </c>
      <c r="AK47" s="14">
        <f>IF(AVANZA[[#This Row],[Producto]]="TRIO",1,0)</f>
        <v>0</v>
      </c>
      <c r="AL47" t="s">
        <v>1060</v>
      </c>
      <c r="AM47">
        <v>-1</v>
      </c>
      <c r="AN47">
        <v>-1</v>
      </c>
      <c r="AO47" t="s">
        <v>14672</v>
      </c>
      <c r="AP47" s="1">
        <v>46139.484861111108</v>
      </c>
      <c r="AQ47">
        <v>-1</v>
      </c>
      <c r="AR47" t="s">
        <v>14673</v>
      </c>
      <c r="AS47">
        <v>-1</v>
      </c>
      <c r="AT47">
        <v>-1</v>
      </c>
      <c r="AU47">
        <v>-1</v>
      </c>
      <c r="AV47">
        <v>-1</v>
      </c>
      <c r="AW47">
        <v>-1</v>
      </c>
      <c r="AX47" t="s">
        <v>224</v>
      </c>
      <c r="AY47">
        <v>-1</v>
      </c>
      <c r="AZ47">
        <v>2026</v>
      </c>
      <c r="BA47">
        <v>5</v>
      </c>
      <c r="BB47">
        <v>2</v>
      </c>
      <c r="BC47">
        <v>-1</v>
      </c>
      <c r="BD47" t="s">
        <v>225</v>
      </c>
      <c r="BE47">
        <v>-1</v>
      </c>
      <c r="BF47">
        <v>20001618740780</v>
      </c>
      <c r="BG47" t="s">
        <v>1524</v>
      </c>
      <c r="BH47" t="s">
        <v>1525</v>
      </c>
      <c r="BI47" t="s">
        <v>14674</v>
      </c>
      <c r="BJ47">
        <v>-1</v>
      </c>
      <c r="BK47">
        <v>-1</v>
      </c>
      <c r="BL47">
        <v>-1</v>
      </c>
      <c r="BM47" t="s">
        <v>229</v>
      </c>
      <c r="BN47" t="s">
        <v>230</v>
      </c>
      <c r="BO47" t="s">
        <v>14675</v>
      </c>
      <c r="BP47" t="s">
        <v>380</v>
      </c>
      <c r="BQ47">
        <v>2026</v>
      </c>
      <c r="BR47">
        <v>4</v>
      </c>
      <c r="BS47">
        <v>27</v>
      </c>
      <c r="BT47" s="1">
        <v>46144.486145833333</v>
      </c>
      <c r="BU47" t="s">
        <v>233</v>
      </c>
      <c r="BV47" s="2">
        <v>46144</v>
      </c>
      <c r="BW47" t="s">
        <v>234</v>
      </c>
      <c r="BX47" s="2">
        <v>46139</v>
      </c>
      <c r="BY47" s="2">
        <v>46144</v>
      </c>
      <c r="BZ47" t="s">
        <v>235</v>
      </c>
      <c r="CA47" t="s">
        <v>297</v>
      </c>
      <c r="CB47" t="s">
        <v>297</v>
      </c>
      <c r="CC47" t="s">
        <v>14676</v>
      </c>
      <c r="CD47" t="s">
        <v>3326</v>
      </c>
      <c r="CE47">
        <v>-1</v>
      </c>
      <c r="CF47" t="s">
        <v>300</v>
      </c>
      <c r="CG47" t="s">
        <v>301</v>
      </c>
      <c r="CH47" t="s">
        <v>242</v>
      </c>
      <c r="CI47">
        <v>1031182302</v>
      </c>
      <c r="CJ47" t="s">
        <v>1068</v>
      </c>
      <c r="CK47" t="s">
        <v>245</v>
      </c>
      <c r="CL47" t="s">
        <v>409</v>
      </c>
      <c r="CM47" t="s">
        <v>247</v>
      </c>
      <c r="CN47" t="s">
        <v>410</v>
      </c>
      <c r="CT47" t="s">
        <v>853</v>
      </c>
      <c r="CU47" t="s">
        <v>225</v>
      </c>
      <c r="CW47" t="s">
        <v>1524</v>
      </c>
      <c r="CX47" t="s">
        <v>1525</v>
      </c>
      <c r="DA47" t="s">
        <v>250</v>
      </c>
      <c r="DB47">
        <v>-1</v>
      </c>
      <c r="DF47" t="s">
        <v>251</v>
      </c>
      <c r="DJ47" t="s">
        <v>252</v>
      </c>
      <c r="DK47" t="s">
        <v>253</v>
      </c>
      <c r="DL47" t="s">
        <v>254</v>
      </c>
      <c r="DN47" t="s">
        <v>255</v>
      </c>
      <c r="DR47" t="s">
        <v>1069</v>
      </c>
      <c r="DS47" t="s">
        <v>1068</v>
      </c>
      <c r="DT47" t="s">
        <v>1067</v>
      </c>
      <c r="DV47">
        <v>1</v>
      </c>
      <c r="DW47" t="s">
        <v>283</v>
      </c>
      <c r="ED47" s="2">
        <v>46144</v>
      </c>
      <c r="EE47" t="s">
        <v>306</v>
      </c>
      <c r="EF47">
        <v>5</v>
      </c>
      <c r="EP47" t="s">
        <v>258</v>
      </c>
      <c r="ES47" t="s">
        <v>330</v>
      </c>
      <c r="EZ47" t="s">
        <v>14123</v>
      </c>
      <c r="FA47" t="s">
        <v>245</v>
      </c>
      <c r="FB47" t="s">
        <v>308</v>
      </c>
      <c r="FD47" t="s">
        <v>308</v>
      </c>
      <c r="FE47" t="s">
        <v>309</v>
      </c>
      <c r="FF47" t="s">
        <v>309</v>
      </c>
      <c r="FK47" t="s">
        <v>263</v>
      </c>
      <c r="FL47" t="s">
        <v>14677</v>
      </c>
      <c r="FN47" t="s">
        <v>410</v>
      </c>
      <c r="FO47" t="s">
        <v>414</v>
      </c>
      <c r="FR47">
        <v>94950</v>
      </c>
      <c r="GB47" t="s">
        <v>266</v>
      </c>
      <c r="GC47" t="s">
        <v>225</v>
      </c>
      <c r="GD47">
        <v>0</v>
      </c>
      <c r="GF47">
        <v>0</v>
      </c>
      <c r="GG47">
        <v>25339</v>
      </c>
      <c r="GI47">
        <v>94950</v>
      </c>
      <c r="GJ47">
        <v>0</v>
      </c>
      <c r="GL47">
        <v>0</v>
      </c>
      <c r="GM47">
        <v>112990</v>
      </c>
      <c r="GS47" t="s">
        <v>267</v>
      </c>
      <c r="GT47" s="2">
        <v>44165</v>
      </c>
      <c r="GU47" t="s">
        <v>268</v>
      </c>
      <c r="GV47" t="s">
        <v>335</v>
      </c>
      <c r="GW47" t="s">
        <v>394</v>
      </c>
      <c r="GZ47" t="s">
        <v>395</v>
      </c>
      <c r="HA47" t="s">
        <v>1688</v>
      </c>
      <c r="HC47" t="s">
        <v>1689</v>
      </c>
      <c r="HE47" t="s">
        <v>230</v>
      </c>
      <c r="HF47" t="s">
        <v>14678</v>
      </c>
      <c r="HR47" t="s">
        <v>278</v>
      </c>
      <c r="HV47">
        <v>112990</v>
      </c>
      <c r="HW47" t="s">
        <v>281</v>
      </c>
      <c r="HY47">
        <v>0</v>
      </c>
      <c r="HZ47">
        <v>0</v>
      </c>
      <c r="IA47" t="s">
        <v>281</v>
      </c>
      <c r="IB47" t="s">
        <v>281</v>
      </c>
      <c r="IE47" t="s">
        <v>283</v>
      </c>
      <c r="IF47" t="s">
        <v>283</v>
      </c>
      <c r="IG47" t="s">
        <v>283</v>
      </c>
      <c r="IH47" t="s">
        <v>284</v>
      </c>
      <c r="II47" t="s">
        <v>285</v>
      </c>
      <c r="IJ47" t="s">
        <v>286</v>
      </c>
      <c r="IK47" t="s">
        <v>278</v>
      </c>
      <c r="IL47" t="s">
        <v>346</v>
      </c>
      <c r="IM47" t="s">
        <v>288</v>
      </c>
      <c r="IN47" t="s">
        <v>289</v>
      </c>
      <c r="IP47" t="s">
        <v>290</v>
      </c>
      <c r="IQ47" t="s">
        <v>284</v>
      </c>
      <c r="IS47" t="s">
        <v>291</v>
      </c>
      <c r="IT47" t="s">
        <v>398</v>
      </c>
      <c r="IW47" t="s">
        <v>417</v>
      </c>
      <c r="IY47" t="s">
        <v>281</v>
      </c>
    </row>
    <row r="48" spans="1:259" x14ac:dyDescent="0.3">
      <c r="A48" s="14">
        <f>DAY(AVANZA[[#This Row],[FechaSeguimiento]])</f>
        <v>2</v>
      </c>
      <c r="B48" s="14">
        <f>MONTH(AVANZA[[#This Row],[FechaSeguimiento]])</f>
        <v>5</v>
      </c>
      <c r="C48"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48" t="str">
        <f>LOWER(IFERROR(VLOOKUP(AVANZA[[#This Row],[ID_Peticion]],CANCELADAS[#All],2,0),""))</f>
        <v/>
      </c>
      <c r="E48" t="str">
        <f>LOWER(IFERROR(VLOOKUP(AVANZA[[#This Row],[ID_Peticion]],CANCELADAS[#All],3,0),""))</f>
        <v/>
      </c>
      <c r="F48" t="str">
        <f>LOWER(IF(AVANZA[[#This Row],[CEDULA CLIENTE]]&lt;&gt;""," CC: " &amp; COUNTIFS(AVANZA[CEDULA CLIENTE],AVANZA[[#This Row],[CEDULA CLIENTE]]),"")&amp; IF(AVANZA[[#This Row],[Direccion]]&lt;&gt;""," DIR: " &amp; COUNTIFS(AVANZA[Direccion],AVANZA[[#This Row],[Direccion]]),""))</f>
        <v xml:space="preserve"> dir: 1</v>
      </c>
      <c r="G48" t="str">
        <f>IFERROR(VLOOKUP(AVANZA[[#This Row],[Cedula_Vendedor_Atis]],PLANTA[[#All],[CEDULA]:[LINEA]],3,0),"No Cruza")</f>
        <v>Marisol Avella</v>
      </c>
      <c r="H48" t="str">
        <f>IFERROR(VLOOKUP(AVANZA[[#This Row],[Cedula_Vendedor_Atis]],PLANTA[[#All],[CEDULA]:[LINEA]],4,0),"No Cruza")</f>
        <v>Fija</v>
      </c>
      <c r="I48" t="str">
        <f>LOWER(IF(AVANZA[[#This Row],[ATRIBUIBLE]]="",AVANZA[[#This Row],[Variable]],AVANZA[[#This Row],[ATRIBUIBLE]]))</f>
        <v>terminada</v>
      </c>
      <c r="J48" s="14">
        <f>IF(AVANZA[[#This Row],[Variable]]=AVANZA[[#Headers],[TERMINADA]],1,0)</f>
        <v>1</v>
      </c>
      <c r="K48" s="14">
        <f>IF(AVANZA[[#This Row],[Variable]]=AVANZA[[#Headers],[ANULADA]],1,0)</f>
        <v>0</v>
      </c>
      <c r="L48" s="14">
        <f>IF(AVANZA[[#This Row],[Variable]]=AVANZA[[#Headers],[PENDIENTE]],1,0)</f>
        <v>0</v>
      </c>
      <c r="M48" s="14">
        <f>IF(AVANZA[[#This Row],[ESTADO AGENDA]]="AGENDADA",1,0)</f>
        <v>0</v>
      </c>
      <c r="N48" s="14">
        <f>IF(AVANZA[[#This Row],[ESTADO AGENDA]]="PENDIENTE DE AGENDAR",1,0)</f>
        <v>0</v>
      </c>
      <c r="O48" s="14">
        <f>IF(AVANZA[[#This Row],[ESTADO AGENDA]]="SUSPENDIDA",1,0)</f>
        <v>0</v>
      </c>
      <c r="P48" t="str" cm="1">
        <f t="array" ref="P48">_xlfn.XLOOKUP(AVANZA[[#This Row],[Num_Agrupacion_Pet_Atis]],Tabla1[[#All],[Numero_de_actuacion]],Tabla1[[#All],[Estado_de_la_orden]],"",0)</f>
        <v/>
      </c>
      <c r="Q48" s="2" t="str" cm="1">
        <f t="array" ref="Q48">_xlfn.XLOOKUP(AVANZA[[#This Row],[Num_Agrupacion_Pet_Atis]],Tabla1[[#All],[Numero_de_actuacion]],Tabla1[[#All],[Fecha_de_la_cita]],"",0)</f>
        <v/>
      </c>
      <c r="R48" t="str" cm="1">
        <f t="array" ref="R48">_xlfn.XLOOKUP(AVANZA[[#This Row],[Num_Agrupacion_Pet_Atis]],Tabla1[[#All],[Numero_de_actuacion]],Tabla1[[#All],[Franja_horaria_de_la_cita]],"",0)</f>
        <v/>
      </c>
      <c r="S48" s="14" t="str">
        <f>IFERROR(DAY(AVANZA[[#This Row],[FECHA AGENDA]]),"")</f>
        <v/>
      </c>
      <c r="T48" s="14" t="str">
        <f>IFERROR(MONTH(AVANZA[[#This Row],[FECHA AGENDA]]),"")</f>
        <v/>
      </c>
      <c r="U48" t="str" cm="1">
        <f t="array" ref="U48">_xlfn.XLOOKUP(AVANZA[[#This Row],[Num_Agrupacion_Pet_Atis]],Tabla1[[#All],[Numero_de_actuacion]],Tabla1[[#All],[Motivo_de_suspension]],"",0)</f>
        <v/>
      </c>
      <c r="V48" s="2" t="str" cm="1">
        <f t="array" ref="V48">_xlfn.XLOOKUP(AVANZA[[#This Row],[Num_Agrupacion_Pet_Atis]],Tabla1[[#All],[Numero_de_actuacion]],Tabla1[[#All],[No_identificacion_cliente]],"",0)</f>
        <v/>
      </c>
      <c r="W48" s="2" t="str" cm="1">
        <f t="array" ref="W48">_xlfn.XLOOKUP(AVANZA[[#This Row],[Num_Agrupacion_Pet_Atis]],Tabla1[[#All],[Numero_de_actuacion]],Tabla1[[#All],[Movil_de_contacto]],"",0)</f>
        <v/>
      </c>
      <c r="X48" s="14">
        <f>IF(OR(AVANZA[[#This Row],[ESTADO LEG]]="Legalizada grabacion",AVANZA[[#This Row],[ESTADO LEG]]="Legalizada aut"),1,0)</f>
        <v>1</v>
      </c>
      <c r="Y48" s="14">
        <f>IF(OR(AVANZA[[#This Row],[ESTADO LEG]]="pdte legalizar",AVANZA[[#This Row],[ESTADO LEG]]="No cruza"),1,0)</f>
        <v>0</v>
      </c>
      <c r="Z48" t="str" cm="1">
        <f t="array" ref="Z48">IF(AVANZA[[#This Row],[Variable]]="Terminada",LOWER(_xlfn.XLOOKUP(AVANZA[[#This Row],[ID_Peticion]],Tabla6[[#All],[NUM_PETICION]],Tabla6[[#All],[ESTADO_LEG]],"NO CRUZA",0)),AVANZA[[#This Row],[Variable]])</f>
        <v>legalizada grabacion</v>
      </c>
      <c r="AA48" cm="1">
        <f t="array" ref="AA48">_xlfn.XLOOKUP(AVANZA[[#This Row],[ID_Peticion]],Tabla6[[#All],[NUM_PETICION]],Tabla6[[#All],[DIF_DIAS]],"",0)</f>
        <v>4</v>
      </c>
      <c r="AB48" s="2" cm="1">
        <f t="array" ref="AB48">IFERROR(_xlfn.XLOOKUP(AVANZA[[#This Row],[ID_Peticion]],Tabla6[[#All],[NUM_PETICION]],Tabla6[[#All],[FEC_LEGAL]],"",0),"")</f>
        <v>46148</v>
      </c>
      <c r="AC48" s="14">
        <f ca="1">IF(AVANZA[[#This Row],[FECHA LEG]]&lt;&gt;0,IFERROR(AVANZA[[#This Row],[FECHA LEG]]-AVANZA[[#This Row],[FechaIniEstadoSubPetAtis]],0),TODAY()-AVANZA[[#This Row],[FechaIniEstadoSubPetAtis]])</f>
        <v>4</v>
      </c>
      <c r="AD48" s="35" t="str">
        <f ca="1">IF(AVANZA[[#This Row],[FINAL Vs LG]]&lt;&gt;0,IF(AVANZA[[#This Row],[FINAL Vs LG]]&lt;7.1,"100%",IF(AND(AVANZA[[#This Row],[FINAL Vs LG]]&gt;7.1,AVANZA[[#This Row],[FINAL Vs LG]]&lt;11.1),"50%","0%")),0)</f>
        <v>100%</v>
      </c>
      <c r="AE48" s="14">
        <f ca="1">VLOOKUP(DAY(TODAY()),BACK!F:G,2,0)</f>
        <v>14</v>
      </c>
      <c r="AF48" s="14">
        <f>BACK!$I$2</f>
        <v>24</v>
      </c>
      <c r="AG48" s="14">
        <f>IF(AVANZA[[#This Row],[Oferta_empaquetada_comisiones]]="SI",1,0)</f>
        <v>0</v>
      </c>
      <c r="AH48" s="36">
        <f>IF(AVANZA[[#This Row],[Variable]]="TERMINADA",IFERROR(VLOOKUP(AVANZA[[#This Row],[SUPERVISOR]],Tabla2[#All],4,0),0),)</f>
        <v>3.5</v>
      </c>
      <c r="AI48" s="14">
        <f>IF(AVANZA[[#This Row],[Producto]]="BA",1,0)</f>
        <v>1</v>
      </c>
      <c r="AJ48" s="14">
        <f>IF(AVANZA[[#This Row],[Producto]]="DUO",1,0)</f>
        <v>0</v>
      </c>
      <c r="AK48" s="14">
        <f>IF(AVANZA[[#This Row],[Producto]]="TRIO",1,0)</f>
        <v>0</v>
      </c>
      <c r="AL48" t="s">
        <v>347</v>
      </c>
      <c r="AM48">
        <v>-1</v>
      </c>
      <c r="AN48">
        <v>-1</v>
      </c>
      <c r="AO48" t="s">
        <v>14679</v>
      </c>
      <c r="AP48" s="1">
        <v>46143.738425925927</v>
      </c>
      <c r="AQ48">
        <v>-1</v>
      </c>
      <c r="AR48" t="s">
        <v>14680</v>
      </c>
      <c r="AS48">
        <v>-1</v>
      </c>
      <c r="AT48">
        <v>-1</v>
      </c>
      <c r="AU48">
        <v>-1</v>
      </c>
      <c r="AV48">
        <v>-1</v>
      </c>
      <c r="AW48">
        <v>-1</v>
      </c>
      <c r="AX48" t="s">
        <v>224</v>
      </c>
      <c r="AY48">
        <v>-1</v>
      </c>
      <c r="AZ48">
        <v>2026</v>
      </c>
      <c r="BA48">
        <v>5</v>
      </c>
      <c r="BB48">
        <v>2</v>
      </c>
      <c r="BC48">
        <v>-1</v>
      </c>
      <c r="BD48" t="s">
        <v>225</v>
      </c>
      <c r="BE48">
        <v>-1</v>
      </c>
      <c r="BF48">
        <v>20001621094622</v>
      </c>
      <c r="BG48" t="s">
        <v>319</v>
      </c>
      <c r="BH48" t="s">
        <v>320</v>
      </c>
      <c r="BI48" t="s">
        <v>14681</v>
      </c>
      <c r="BJ48">
        <v>-1</v>
      </c>
      <c r="BK48">
        <v>-1</v>
      </c>
      <c r="BL48">
        <v>-1</v>
      </c>
      <c r="BM48" t="s">
        <v>229</v>
      </c>
      <c r="BN48" t="s">
        <v>230</v>
      </c>
      <c r="BO48" t="s">
        <v>14682</v>
      </c>
      <c r="BP48" t="s">
        <v>380</v>
      </c>
      <c r="BQ48">
        <v>2026</v>
      </c>
      <c r="BR48">
        <v>5</v>
      </c>
      <c r="BS48">
        <v>1</v>
      </c>
      <c r="BT48" s="1">
        <v>46144.537291666667</v>
      </c>
      <c r="BU48" t="s">
        <v>233</v>
      </c>
      <c r="BV48" s="2">
        <v>46144</v>
      </c>
      <c r="BW48" t="s">
        <v>234</v>
      </c>
      <c r="BX48" s="2">
        <v>46143</v>
      </c>
      <c r="BY48" s="2">
        <v>46144</v>
      </c>
      <c r="BZ48" t="s">
        <v>235</v>
      </c>
      <c r="CA48" t="s">
        <v>297</v>
      </c>
      <c r="CB48" t="s">
        <v>297</v>
      </c>
      <c r="CC48" t="s">
        <v>14683</v>
      </c>
      <c r="CD48" t="s">
        <v>3349</v>
      </c>
      <c r="CE48">
        <v>-1</v>
      </c>
      <c r="CF48" t="s">
        <v>300</v>
      </c>
      <c r="CG48" t="s">
        <v>301</v>
      </c>
      <c r="CH48" t="s">
        <v>242</v>
      </c>
      <c r="CI48">
        <v>53061857</v>
      </c>
      <c r="CJ48" t="s">
        <v>358</v>
      </c>
      <c r="CK48" t="s">
        <v>245</v>
      </c>
      <c r="CL48" t="s">
        <v>246</v>
      </c>
      <c r="CM48" t="s">
        <v>247</v>
      </c>
      <c r="CN48" t="s">
        <v>359</v>
      </c>
      <c r="CT48" t="s">
        <v>386</v>
      </c>
      <c r="CU48" t="s">
        <v>225</v>
      </c>
      <c r="CW48" t="s">
        <v>319</v>
      </c>
      <c r="CX48" t="s">
        <v>320</v>
      </c>
      <c r="DA48" t="s">
        <v>250</v>
      </c>
      <c r="DB48">
        <v>-1</v>
      </c>
      <c r="DF48" t="s">
        <v>251</v>
      </c>
      <c r="DJ48" t="s">
        <v>252</v>
      </c>
      <c r="DK48" t="s">
        <v>253</v>
      </c>
      <c r="DL48" t="s">
        <v>254</v>
      </c>
      <c r="DN48" t="s">
        <v>255</v>
      </c>
      <c r="DR48" t="s">
        <v>360</v>
      </c>
      <c r="DS48" t="s">
        <v>358</v>
      </c>
      <c r="DT48" t="s">
        <v>347</v>
      </c>
      <c r="DV48">
        <v>1</v>
      </c>
      <c r="DW48" t="s">
        <v>283</v>
      </c>
      <c r="ED48" s="2">
        <v>46144</v>
      </c>
      <c r="EE48" t="s">
        <v>343</v>
      </c>
      <c r="EF48">
        <v>9</v>
      </c>
      <c r="EP48" t="s">
        <v>258</v>
      </c>
      <c r="ES48" t="s">
        <v>14142</v>
      </c>
      <c r="EZ48" t="s">
        <v>14149</v>
      </c>
      <c r="FA48" t="s">
        <v>245</v>
      </c>
      <c r="FB48" t="s">
        <v>308</v>
      </c>
      <c r="FD48" t="s">
        <v>308</v>
      </c>
      <c r="FE48" t="s">
        <v>309</v>
      </c>
      <c r="FF48" t="s">
        <v>309</v>
      </c>
      <c r="FK48" t="s">
        <v>263</v>
      </c>
      <c r="FL48" t="s">
        <v>14684</v>
      </c>
      <c r="FN48" t="s">
        <v>359</v>
      </c>
      <c r="FO48" t="s">
        <v>366</v>
      </c>
      <c r="FR48">
        <v>94990</v>
      </c>
      <c r="GB48" t="s">
        <v>266</v>
      </c>
      <c r="GC48" t="s">
        <v>225</v>
      </c>
      <c r="GD48">
        <v>0</v>
      </c>
      <c r="GF48">
        <v>0</v>
      </c>
      <c r="GG48">
        <v>25423</v>
      </c>
      <c r="GI48">
        <v>94990</v>
      </c>
      <c r="GJ48">
        <v>0</v>
      </c>
      <c r="GL48">
        <v>0</v>
      </c>
      <c r="GM48">
        <v>113038</v>
      </c>
      <c r="GS48" t="s">
        <v>267</v>
      </c>
      <c r="GT48" s="2">
        <v>45107</v>
      </c>
      <c r="GU48" t="s">
        <v>268</v>
      </c>
      <c r="GV48" t="s">
        <v>269</v>
      </c>
      <c r="GW48" t="s">
        <v>394</v>
      </c>
      <c r="GZ48" t="s">
        <v>395</v>
      </c>
      <c r="HA48" t="s">
        <v>336</v>
      </c>
      <c r="HC48" t="s">
        <v>337</v>
      </c>
      <c r="HE48" t="s">
        <v>230</v>
      </c>
      <c r="HF48" t="s">
        <v>14306</v>
      </c>
      <c r="HR48" t="s">
        <v>278</v>
      </c>
      <c r="HV48">
        <v>94990</v>
      </c>
      <c r="HW48" t="s">
        <v>281</v>
      </c>
      <c r="HY48">
        <v>0</v>
      </c>
      <c r="HZ48">
        <v>0</v>
      </c>
      <c r="IA48" t="s">
        <v>281</v>
      </c>
      <c r="IB48" t="s">
        <v>281</v>
      </c>
      <c r="IE48" t="s">
        <v>283</v>
      </c>
      <c r="IF48" t="s">
        <v>283</v>
      </c>
      <c r="IG48" t="s">
        <v>283</v>
      </c>
      <c r="IH48" t="s">
        <v>284</v>
      </c>
      <c r="II48" t="s">
        <v>285</v>
      </c>
      <c r="IJ48" t="s">
        <v>286</v>
      </c>
      <c r="IK48" t="s">
        <v>278</v>
      </c>
      <c r="IL48" t="s">
        <v>371</v>
      </c>
      <c r="IM48" t="s">
        <v>288</v>
      </c>
      <c r="IN48" t="s">
        <v>289</v>
      </c>
      <c r="IP48" t="s">
        <v>290</v>
      </c>
      <c r="IQ48" t="s">
        <v>284</v>
      </c>
      <c r="IS48" t="s">
        <v>291</v>
      </c>
      <c r="IT48" t="s">
        <v>561</v>
      </c>
      <c r="IY48" t="s">
        <v>281</v>
      </c>
    </row>
    <row r="49" spans="1:259" x14ac:dyDescent="0.3">
      <c r="A49" s="14">
        <f>DAY(AVANZA[[#This Row],[FechaSeguimiento]])</f>
        <v>2</v>
      </c>
      <c r="B49" s="14">
        <f>MONTH(AVANZA[[#This Row],[FechaSeguimiento]])</f>
        <v>5</v>
      </c>
      <c r="C49"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49" t="str">
        <f>LOWER(IFERROR(VLOOKUP(AVANZA[[#This Row],[ID_Peticion]],CANCELADAS[#All],2,0),""))</f>
        <v>qc - cliente desiste / elige la competencia</v>
      </c>
      <c r="E49" t="str">
        <f>LOWER(IFERROR(VLOOKUP(AVANZA[[#This Row],[ID_Peticion]],CANCELADAS[#All],3,0),""))</f>
        <v>cliente</v>
      </c>
      <c r="F49" t="str">
        <f>LOWER(IF(AVANZA[[#This Row],[CEDULA CLIENTE]]&lt;&gt;""," CC: " &amp; COUNTIFS(AVANZA[CEDULA CLIENTE],AVANZA[[#This Row],[CEDULA CLIENTE]]),"")&amp; IF(AVANZA[[#This Row],[Direccion]]&lt;&gt;""," DIR: " &amp; COUNTIFS(AVANZA[Direccion],AVANZA[[#This Row],[Direccion]]),""))</f>
        <v xml:space="preserve"> dir: 1</v>
      </c>
      <c r="G49" t="str">
        <f>IFERROR(VLOOKUP(AVANZA[[#This Row],[Cedula_Vendedor_Atis]],PLANTA[[#All],[CEDULA]:[LINEA]],3,0),"No Cruza")</f>
        <v>Marisol Avella</v>
      </c>
      <c r="H49" t="str">
        <f>IFERROR(VLOOKUP(AVANZA[[#This Row],[Cedula_Vendedor_Atis]],PLANTA[[#All],[CEDULA]:[LINEA]],4,0),"No Cruza")</f>
        <v>Fija</v>
      </c>
      <c r="I49" t="str">
        <f>LOWER(IF(AVANZA[[#This Row],[ATRIBUIBLE]]="",AVANZA[[#This Row],[Variable]],AVANZA[[#This Row],[ATRIBUIBLE]]))</f>
        <v>cliente</v>
      </c>
      <c r="J49" s="14">
        <f>IF(AVANZA[[#This Row],[Variable]]=AVANZA[[#Headers],[TERMINADA]],1,0)</f>
        <v>0</v>
      </c>
      <c r="K49" s="14">
        <f>IF(AVANZA[[#This Row],[Variable]]=AVANZA[[#Headers],[ANULADA]],1,0)</f>
        <v>1</v>
      </c>
      <c r="L49" s="14">
        <f>IF(AVANZA[[#This Row],[Variable]]=AVANZA[[#Headers],[PENDIENTE]],1,0)</f>
        <v>0</v>
      </c>
      <c r="M49" s="14">
        <f>IF(AVANZA[[#This Row],[ESTADO AGENDA]]="AGENDADA",1,0)</f>
        <v>0</v>
      </c>
      <c r="N49" s="14">
        <f>IF(AVANZA[[#This Row],[ESTADO AGENDA]]="PENDIENTE DE AGENDAR",1,0)</f>
        <v>0</v>
      </c>
      <c r="O49" s="14">
        <f>IF(AVANZA[[#This Row],[ESTADO AGENDA]]="SUSPENDIDA",1,0)</f>
        <v>0</v>
      </c>
      <c r="P49" t="str" cm="1">
        <f t="array" ref="P49">_xlfn.XLOOKUP(AVANZA[[#This Row],[Num_Agrupacion_Pet_Atis]],Tabla1[[#All],[Numero_de_actuacion]],Tabla1[[#All],[Estado_de_la_orden]],"",0)</f>
        <v/>
      </c>
      <c r="Q49" s="2" t="str" cm="1">
        <f t="array" ref="Q49">_xlfn.XLOOKUP(AVANZA[[#This Row],[Num_Agrupacion_Pet_Atis]],Tabla1[[#All],[Numero_de_actuacion]],Tabla1[[#All],[Fecha_de_la_cita]],"",0)</f>
        <v/>
      </c>
      <c r="R49" t="str" cm="1">
        <f t="array" ref="R49">_xlfn.XLOOKUP(AVANZA[[#This Row],[Num_Agrupacion_Pet_Atis]],Tabla1[[#All],[Numero_de_actuacion]],Tabla1[[#All],[Franja_horaria_de_la_cita]],"",0)</f>
        <v/>
      </c>
      <c r="S49" s="14" t="str">
        <f>IFERROR(DAY(AVANZA[[#This Row],[FECHA AGENDA]]),"")</f>
        <v/>
      </c>
      <c r="T49" s="14" t="str">
        <f>IFERROR(MONTH(AVANZA[[#This Row],[FECHA AGENDA]]),"")</f>
        <v/>
      </c>
      <c r="U49" t="str" cm="1">
        <f t="array" ref="U49">_xlfn.XLOOKUP(AVANZA[[#This Row],[Num_Agrupacion_Pet_Atis]],Tabla1[[#All],[Numero_de_actuacion]],Tabla1[[#All],[Motivo_de_suspension]],"",0)</f>
        <v/>
      </c>
      <c r="V49" s="2" t="str" cm="1">
        <f t="array" ref="V49">_xlfn.XLOOKUP(AVANZA[[#This Row],[Num_Agrupacion_Pet_Atis]],Tabla1[[#All],[Numero_de_actuacion]],Tabla1[[#All],[No_identificacion_cliente]],"",0)</f>
        <v/>
      </c>
      <c r="W49" s="2" t="str" cm="1">
        <f t="array" ref="W49">_xlfn.XLOOKUP(AVANZA[[#This Row],[Num_Agrupacion_Pet_Atis]],Tabla1[[#All],[Numero_de_actuacion]],Tabla1[[#All],[Movil_de_contacto]],"",0)</f>
        <v/>
      </c>
      <c r="X49" s="14">
        <f>IF(OR(AVANZA[[#This Row],[ESTADO LEG]]="Legalizada grabacion",AVANZA[[#This Row],[ESTADO LEG]]="Legalizada aut"),1,0)</f>
        <v>0</v>
      </c>
      <c r="Y49" s="14">
        <f>IF(OR(AVANZA[[#This Row],[ESTADO LEG]]="pdte legalizar",AVANZA[[#This Row],[ESTADO LEG]]="No cruza"),1,0)</f>
        <v>0</v>
      </c>
      <c r="Z49" t="str" cm="1">
        <f t="array" ref="Z49">IF(AVANZA[[#This Row],[Variable]]="Terminada",LOWER(_xlfn.XLOOKUP(AVANZA[[#This Row],[ID_Peticion]],Tabla6[[#All],[NUM_PETICION]],Tabla6[[#All],[ESTADO_LEG]],"NO CRUZA",0)),AVANZA[[#This Row],[Variable]])</f>
        <v>ANULADA</v>
      </c>
      <c r="AA49" t="str" cm="1">
        <f t="array" ref="AA49">_xlfn.XLOOKUP(AVANZA[[#This Row],[ID_Peticion]],Tabla6[[#All],[NUM_PETICION]],Tabla6[[#All],[DIF_DIAS]],"",0)</f>
        <v/>
      </c>
      <c r="AB49" s="2" t="str" cm="1">
        <f t="array" ref="AB49">IFERROR(_xlfn.XLOOKUP(AVANZA[[#This Row],[ID_Peticion]],Tabla6[[#All],[NUM_PETICION]],Tabla6[[#All],[FEC_LEGAL]],"",0),"")</f>
        <v/>
      </c>
      <c r="AC49" s="14">
        <f ca="1">IF(AVANZA[[#This Row],[FECHA LEG]]&lt;&gt;0,IFERROR(AVANZA[[#This Row],[FECHA LEG]]-AVANZA[[#This Row],[FechaIniEstadoSubPetAtis]],0),TODAY()-AVANZA[[#This Row],[FechaIniEstadoSubPetAtis]])</f>
        <v>0</v>
      </c>
      <c r="AD49" s="35">
        <f ca="1">IF(AVANZA[[#This Row],[FINAL Vs LG]]&lt;&gt;0,IF(AVANZA[[#This Row],[FINAL Vs LG]]&lt;7.1,"100%",IF(AND(AVANZA[[#This Row],[FINAL Vs LG]]&gt;7.1,AVANZA[[#This Row],[FINAL Vs LG]]&lt;11.1),"50%","0%")),0)</f>
        <v>0</v>
      </c>
      <c r="AE49" s="14">
        <f ca="1">VLOOKUP(DAY(TODAY()),BACK!F:G,2,0)</f>
        <v>14</v>
      </c>
      <c r="AF49" s="14">
        <f>BACK!$I$2</f>
        <v>24</v>
      </c>
      <c r="AG49" s="14">
        <f>IF(AVANZA[[#This Row],[Oferta_empaquetada_comisiones]]="SI",1,0)</f>
        <v>0</v>
      </c>
      <c r="AH49" s="36">
        <f>IF(AVANZA[[#This Row],[Variable]]="TERMINADA",IFERROR(VLOOKUP(AVANZA[[#This Row],[SUPERVISOR]],Tabla2[#All],4,0),0),)</f>
        <v>0</v>
      </c>
      <c r="AI49" s="14">
        <f>IF(AVANZA[[#This Row],[Producto]]="BA",1,0)</f>
        <v>1</v>
      </c>
      <c r="AJ49" s="14">
        <f>IF(AVANZA[[#This Row],[Producto]]="DUO",1,0)</f>
        <v>0</v>
      </c>
      <c r="AK49" s="14">
        <f>IF(AVANZA[[#This Row],[Producto]]="TRIO",1,0)</f>
        <v>0</v>
      </c>
      <c r="AL49" t="s">
        <v>418</v>
      </c>
      <c r="AM49">
        <v>-1</v>
      </c>
      <c r="AN49">
        <v>-1</v>
      </c>
      <c r="AO49" t="s">
        <v>14685</v>
      </c>
      <c r="AP49" s="1">
        <v>46142.889270833337</v>
      </c>
      <c r="AQ49">
        <v>-1</v>
      </c>
      <c r="AR49" t="s">
        <v>14686</v>
      </c>
      <c r="AS49">
        <v>-1</v>
      </c>
      <c r="AT49">
        <v>-1</v>
      </c>
      <c r="AU49">
        <v>-1</v>
      </c>
      <c r="AV49">
        <v>-1</v>
      </c>
      <c r="AW49">
        <v>-1</v>
      </c>
      <c r="AX49" t="s">
        <v>224</v>
      </c>
      <c r="AY49">
        <v>-1</v>
      </c>
      <c r="AZ49">
        <v>2026</v>
      </c>
      <c r="BA49">
        <v>5</v>
      </c>
      <c r="BB49">
        <v>2</v>
      </c>
      <c r="BC49">
        <v>-1</v>
      </c>
      <c r="BD49" t="s">
        <v>225</v>
      </c>
      <c r="BE49">
        <v>-1</v>
      </c>
      <c r="BF49">
        <v>20001620910508</v>
      </c>
      <c r="BG49" t="s">
        <v>319</v>
      </c>
      <c r="BH49" t="s">
        <v>320</v>
      </c>
      <c r="BI49" t="s">
        <v>14687</v>
      </c>
      <c r="BJ49">
        <v>-1</v>
      </c>
      <c r="BK49">
        <v>-1</v>
      </c>
      <c r="BL49">
        <v>-1</v>
      </c>
      <c r="BM49" t="s">
        <v>573</v>
      </c>
      <c r="BN49" t="s">
        <v>230</v>
      </c>
      <c r="BO49" t="s">
        <v>14688</v>
      </c>
      <c r="BP49" t="s">
        <v>380</v>
      </c>
      <c r="BQ49">
        <v>2026</v>
      </c>
      <c r="BR49">
        <v>4</v>
      </c>
      <c r="BS49">
        <v>30</v>
      </c>
      <c r="BT49" s="1">
        <v>46144.702175925922</v>
      </c>
      <c r="BU49" t="s">
        <v>575</v>
      </c>
      <c r="BV49" s="2">
        <v>46144</v>
      </c>
      <c r="BW49" t="s">
        <v>576</v>
      </c>
      <c r="BX49" s="2">
        <v>46142</v>
      </c>
      <c r="BY49" s="2">
        <v>46144</v>
      </c>
      <c r="BZ49" t="s">
        <v>235</v>
      </c>
      <c r="CA49" t="s">
        <v>352</v>
      </c>
      <c r="CB49" t="s">
        <v>353</v>
      </c>
      <c r="CC49" t="s">
        <v>14390</v>
      </c>
      <c r="CD49" t="s">
        <v>3825</v>
      </c>
      <c r="CE49">
        <v>-1</v>
      </c>
      <c r="CF49" t="s">
        <v>356</v>
      </c>
      <c r="CG49" t="s">
        <v>301</v>
      </c>
      <c r="CH49" t="s">
        <v>357</v>
      </c>
      <c r="CI49">
        <v>1022940376</v>
      </c>
      <c r="CJ49" t="s">
        <v>426</v>
      </c>
      <c r="CK49" t="s">
        <v>245</v>
      </c>
      <c r="CL49" t="s">
        <v>409</v>
      </c>
      <c r="CM49" t="s">
        <v>247</v>
      </c>
      <c r="CN49" t="s">
        <v>410</v>
      </c>
      <c r="CT49" t="s">
        <v>386</v>
      </c>
      <c r="CU49" t="s">
        <v>225</v>
      </c>
      <c r="CW49" t="s">
        <v>319</v>
      </c>
      <c r="CX49" t="s">
        <v>320</v>
      </c>
      <c r="CY49" t="s">
        <v>1471</v>
      </c>
      <c r="DA49" t="s">
        <v>250</v>
      </c>
      <c r="DB49">
        <v>-1</v>
      </c>
      <c r="DF49" t="s">
        <v>731</v>
      </c>
      <c r="DJ49" t="s">
        <v>252</v>
      </c>
      <c r="DK49" t="s">
        <v>253</v>
      </c>
      <c r="DL49" t="s">
        <v>253</v>
      </c>
      <c r="DN49" t="s">
        <v>255</v>
      </c>
      <c r="DR49" t="s">
        <v>427</v>
      </c>
      <c r="DS49" t="s">
        <v>426</v>
      </c>
      <c r="DT49" t="s">
        <v>425</v>
      </c>
      <c r="DV49">
        <v>1</v>
      </c>
      <c r="DW49" t="s">
        <v>283</v>
      </c>
      <c r="EB49" t="s">
        <v>693</v>
      </c>
      <c r="ED49" s="2">
        <v>46144</v>
      </c>
      <c r="EE49" t="s">
        <v>361</v>
      </c>
      <c r="EF49">
        <v>9</v>
      </c>
      <c r="EP49" t="s">
        <v>258</v>
      </c>
      <c r="FA49" t="s">
        <v>245</v>
      </c>
      <c r="FB49" t="s">
        <v>363</v>
      </c>
      <c r="FD49" t="s">
        <v>363</v>
      </c>
      <c r="FE49" t="s">
        <v>364</v>
      </c>
      <c r="FF49" t="s">
        <v>364</v>
      </c>
      <c r="FK49" t="s">
        <v>263</v>
      </c>
      <c r="FN49" t="s">
        <v>410</v>
      </c>
      <c r="FO49" t="s">
        <v>414</v>
      </c>
      <c r="FR49">
        <v>0</v>
      </c>
      <c r="GB49" t="s">
        <v>266</v>
      </c>
      <c r="GM49">
        <v>0</v>
      </c>
      <c r="GS49" t="s">
        <v>267</v>
      </c>
      <c r="GT49" s="2"/>
      <c r="GU49" t="s">
        <v>268</v>
      </c>
      <c r="GV49" t="s">
        <v>335</v>
      </c>
      <c r="GW49" t="s">
        <v>394</v>
      </c>
      <c r="GZ49" t="s">
        <v>395</v>
      </c>
      <c r="HE49" t="s">
        <v>230</v>
      </c>
      <c r="HF49" t="s">
        <v>14294</v>
      </c>
      <c r="HR49" t="s">
        <v>278</v>
      </c>
      <c r="HV49">
        <v>94990</v>
      </c>
      <c r="HW49" t="s">
        <v>281</v>
      </c>
      <c r="HY49">
        <v>0</v>
      </c>
      <c r="HZ49">
        <v>0</v>
      </c>
      <c r="IA49" t="s">
        <v>281</v>
      </c>
      <c r="IB49" t="s">
        <v>281</v>
      </c>
      <c r="IC49" t="s">
        <v>14689</v>
      </c>
      <c r="IE49" t="s">
        <v>283</v>
      </c>
      <c r="IF49" t="s">
        <v>283</v>
      </c>
      <c r="IG49" t="s">
        <v>283</v>
      </c>
      <c r="IH49" t="s">
        <v>284</v>
      </c>
      <c r="II49" t="s">
        <v>285</v>
      </c>
      <c r="IJ49" t="s">
        <v>286</v>
      </c>
      <c r="IK49" t="s">
        <v>278</v>
      </c>
      <c r="IL49" t="s">
        <v>346</v>
      </c>
      <c r="IM49" t="s">
        <v>288</v>
      </c>
      <c r="IN49" t="s">
        <v>290</v>
      </c>
      <c r="IP49" t="s">
        <v>1474</v>
      </c>
      <c r="IQ49" t="s">
        <v>284</v>
      </c>
      <c r="IR49" t="s">
        <v>696</v>
      </c>
      <c r="IS49" t="s">
        <v>291</v>
      </c>
      <c r="IT49" t="s">
        <v>453</v>
      </c>
      <c r="IU49" t="s">
        <v>514</v>
      </c>
      <c r="IV49" t="s">
        <v>434</v>
      </c>
      <c r="IW49" t="s">
        <v>318</v>
      </c>
      <c r="IY49" t="s">
        <v>281</v>
      </c>
    </row>
    <row r="50" spans="1:259" x14ac:dyDescent="0.3">
      <c r="A50" s="14">
        <f>DAY(AVANZA[[#This Row],[FechaSeguimiento]])</f>
        <v>2</v>
      </c>
      <c r="B50" s="14">
        <f>MONTH(AVANZA[[#This Row],[FechaSeguimiento]])</f>
        <v>5</v>
      </c>
      <c r="C50"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50" t="str">
        <f>LOWER(IFERROR(VLOOKUP(AVANZA[[#This Row],[ID_Peticion]],CANCELADAS[#All],2,0),""))</f>
        <v/>
      </c>
      <c r="E50" t="str">
        <f>LOWER(IFERROR(VLOOKUP(AVANZA[[#This Row],[ID_Peticion]],CANCELADAS[#All],3,0),""))</f>
        <v/>
      </c>
      <c r="F50" t="str">
        <f>LOWER(IF(AVANZA[[#This Row],[CEDULA CLIENTE]]&lt;&gt;""," CC: " &amp; COUNTIFS(AVANZA[CEDULA CLIENTE],AVANZA[[#This Row],[CEDULA CLIENTE]]),"")&amp; IF(AVANZA[[#This Row],[Direccion]]&lt;&gt;""," DIR: " &amp; COUNTIFS(AVANZA[Direccion],AVANZA[[#This Row],[Direccion]]),""))</f>
        <v xml:space="preserve"> dir: 1</v>
      </c>
      <c r="G50" t="str">
        <f>IFERROR(VLOOKUP(AVANZA[[#This Row],[Cedula_Vendedor_Atis]],PLANTA[[#All],[CEDULA]:[LINEA]],3,0),"No Cruza")</f>
        <v>Marisol Avella</v>
      </c>
      <c r="H50" t="str">
        <f>IFERROR(VLOOKUP(AVANZA[[#This Row],[Cedula_Vendedor_Atis]],PLANTA[[#All],[CEDULA]:[LINEA]],4,0),"No Cruza")</f>
        <v>Fija</v>
      </c>
      <c r="I50" t="str">
        <f>LOWER(IF(AVANZA[[#This Row],[ATRIBUIBLE]]="",AVANZA[[#This Row],[Variable]],AVANZA[[#This Row],[ATRIBUIBLE]]))</f>
        <v>terminada</v>
      </c>
      <c r="J50" s="14">
        <f>IF(AVANZA[[#This Row],[Variable]]=AVANZA[[#Headers],[TERMINADA]],1,0)</f>
        <v>1</v>
      </c>
      <c r="K50" s="14">
        <f>IF(AVANZA[[#This Row],[Variable]]=AVANZA[[#Headers],[ANULADA]],1,0)</f>
        <v>0</v>
      </c>
      <c r="L50" s="14">
        <f>IF(AVANZA[[#This Row],[Variable]]=AVANZA[[#Headers],[PENDIENTE]],1,0)</f>
        <v>0</v>
      </c>
      <c r="M50" s="14">
        <f>IF(AVANZA[[#This Row],[ESTADO AGENDA]]="AGENDADA",1,0)</f>
        <v>0</v>
      </c>
      <c r="N50" s="14">
        <f>IF(AVANZA[[#This Row],[ESTADO AGENDA]]="PENDIENTE DE AGENDAR",1,0)</f>
        <v>0</v>
      </c>
      <c r="O50" s="14">
        <f>IF(AVANZA[[#This Row],[ESTADO AGENDA]]="SUSPENDIDA",1,0)</f>
        <v>0</v>
      </c>
      <c r="P50" t="str" cm="1">
        <f t="array" ref="P50">_xlfn.XLOOKUP(AVANZA[[#This Row],[Num_Agrupacion_Pet_Atis]],Tabla1[[#All],[Numero_de_actuacion]],Tabla1[[#All],[Estado_de_la_orden]],"",0)</f>
        <v/>
      </c>
      <c r="Q50" s="2" t="str" cm="1">
        <f t="array" ref="Q50">_xlfn.XLOOKUP(AVANZA[[#This Row],[Num_Agrupacion_Pet_Atis]],Tabla1[[#All],[Numero_de_actuacion]],Tabla1[[#All],[Fecha_de_la_cita]],"",0)</f>
        <v/>
      </c>
      <c r="R50" t="str" cm="1">
        <f t="array" ref="R50">_xlfn.XLOOKUP(AVANZA[[#This Row],[Num_Agrupacion_Pet_Atis]],Tabla1[[#All],[Numero_de_actuacion]],Tabla1[[#All],[Franja_horaria_de_la_cita]],"",0)</f>
        <v/>
      </c>
      <c r="S50" s="14" t="str">
        <f>IFERROR(DAY(AVANZA[[#This Row],[FECHA AGENDA]]),"")</f>
        <v/>
      </c>
      <c r="T50" s="14" t="str">
        <f>IFERROR(MONTH(AVANZA[[#This Row],[FECHA AGENDA]]),"")</f>
        <v/>
      </c>
      <c r="U50" t="str" cm="1">
        <f t="array" ref="U50">_xlfn.XLOOKUP(AVANZA[[#This Row],[Num_Agrupacion_Pet_Atis]],Tabla1[[#All],[Numero_de_actuacion]],Tabla1[[#All],[Motivo_de_suspension]],"",0)</f>
        <v/>
      </c>
      <c r="V50" s="2" t="str" cm="1">
        <f t="array" ref="V50">_xlfn.XLOOKUP(AVANZA[[#This Row],[Num_Agrupacion_Pet_Atis]],Tabla1[[#All],[Numero_de_actuacion]],Tabla1[[#All],[No_identificacion_cliente]],"",0)</f>
        <v/>
      </c>
      <c r="W50" s="2" t="str" cm="1">
        <f t="array" ref="W50">_xlfn.XLOOKUP(AVANZA[[#This Row],[Num_Agrupacion_Pet_Atis]],Tabla1[[#All],[Numero_de_actuacion]],Tabla1[[#All],[Movil_de_contacto]],"",0)</f>
        <v/>
      </c>
      <c r="X50" s="14">
        <f>IF(OR(AVANZA[[#This Row],[ESTADO LEG]]="Legalizada grabacion",AVANZA[[#This Row],[ESTADO LEG]]="Legalizada aut"),1,0)</f>
        <v>1</v>
      </c>
      <c r="Y50" s="14">
        <f>IF(OR(AVANZA[[#This Row],[ESTADO LEG]]="pdte legalizar",AVANZA[[#This Row],[ESTADO LEG]]="No cruza"),1,0)</f>
        <v>0</v>
      </c>
      <c r="Z50" t="str" cm="1">
        <f t="array" ref="Z50">IF(AVANZA[[#This Row],[Variable]]="Terminada",LOWER(_xlfn.XLOOKUP(AVANZA[[#This Row],[ID_Peticion]],Tabla6[[#All],[NUM_PETICION]],Tabla6[[#All],[ESTADO_LEG]],"NO CRUZA",0)),AVANZA[[#This Row],[Variable]])</f>
        <v>legalizada grabacion</v>
      </c>
      <c r="AA50" cm="1">
        <f t="array" ref="AA50">_xlfn.XLOOKUP(AVANZA[[#This Row],[ID_Peticion]],Tabla6[[#All],[NUM_PETICION]],Tabla6[[#All],[DIF_DIAS]],"",0)</f>
        <v>4</v>
      </c>
      <c r="AB50" s="2" cm="1">
        <f t="array" ref="AB50">IFERROR(_xlfn.XLOOKUP(AVANZA[[#This Row],[ID_Peticion]],Tabla6[[#All],[NUM_PETICION]],Tabla6[[#All],[FEC_LEGAL]],"",0),"")</f>
        <v>46148</v>
      </c>
      <c r="AC50" s="14">
        <f ca="1">IF(AVANZA[[#This Row],[FECHA LEG]]&lt;&gt;0,IFERROR(AVANZA[[#This Row],[FECHA LEG]]-AVANZA[[#This Row],[FechaIniEstadoSubPetAtis]],0),TODAY()-AVANZA[[#This Row],[FechaIniEstadoSubPetAtis]])</f>
        <v>4</v>
      </c>
      <c r="AD50" s="35" t="str">
        <f ca="1">IF(AVANZA[[#This Row],[FINAL Vs LG]]&lt;&gt;0,IF(AVANZA[[#This Row],[FINAL Vs LG]]&lt;7.1,"100%",IF(AND(AVANZA[[#This Row],[FINAL Vs LG]]&gt;7.1,AVANZA[[#This Row],[FINAL Vs LG]]&lt;11.1),"50%","0%")),0)</f>
        <v>100%</v>
      </c>
      <c r="AE50" s="14">
        <f ca="1">VLOOKUP(DAY(TODAY()),BACK!F:G,2,0)</f>
        <v>14</v>
      </c>
      <c r="AF50" s="14">
        <f>BACK!$I$2</f>
        <v>24</v>
      </c>
      <c r="AG50" s="14">
        <f>IF(AVANZA[[#This Row],[Oferta_empaquetada_comisiones]]="SI",1,0)</f>
        <v>0</v>
      </c>
      <c r="AH50" s="36">
        <f>IF(AVANZA[[#This Row],[Variable]]="TERMINADA",IFERROR(VLOOKUP(AVANZA[[#This Row],[SUPERVISOR]],Tabla2[#All],4,0),0),)</f>
        <v>3.5</v>
      </c>
      <c r="AI50" s="14">
        <f>IF(AVANZA[[#This Row],[Producto]]="BA",1,0)</f>
        <v>1</v>
      </c>
      <c r="AJ50" s="14">
        <f>IF(AVANZA[[#This Row],[Producto]]="DUO",1,0)</f>
        <v>0</v>
      </c>
      <c r="AK50" s="14">
        <f>IF(AVANZA[[#This Row],[Producto]]="TRIO",1,0)</f>
        <v>0</v>
      </c>
      <c r="AL50" t="s">
        <v>746</v>
      </c>
      <c r="AM50">
        <v>-1</v>
      </c>
      <c r="AN50">
        <v>-1</v>
      </c>
      <c r="AO50" t="s">
        <v>14690</v>
      </c>
      <c r="AP50" s="1">
        <v>46139.701365740744</v>
      </c>
      <c r="AQ50">
        <v>-1</v>
      </c>
      <c r="AR50" t="s">
        <v>14691</v>
      </c>
      <c r="AS50">
        <v>-1</v>
      </c>
      <c r="AT50">
        <v>-1</v>
      </c>
      <c r="AU50">
        <v>-1</v>
      </c>
      <c r="AV50">
        <v>-1</v>
      </c>
      <c r="AW50">
        <v>-1</v>
      </c>
      <c r="AX50" t="s">
        <v>224</v>
      </c>
      <c r="AY50">
        <v>-1</v>
      </c>
      <c r="AZ50">
        <v>2026</v>
      </c>
      <c r="BA50">
        <v>5</v>
      </c>
      <c r="BB50">
        <v>2</v>
      </c>
      <c r="BC50">
        <v>-1</v>
      </c>
      <c r="BD50" t="s">
        <v>225</v>
      </c>
      <c r="BE50">
        <v>-1</v>
      </c>
      <c r="BF50">
        <v>20001619068221</v>
      </c>
      <c r="BG50" t="s">
        <v>319</v>
      </c>
      <c r="BH50" t="s">
        <v>320</v>
      </c>
      <c r="BI50" t="s">
        <v>14692</v>
      </c>
      <c r="BJ50">
        <v>-1</v>
      </c>
      <c r="BK50">
        <v>-1</v>
      </c>
      <c r="BL50">
        <v>-1</v>
      </c>
      <c r="BM50" t="s">
        <v>229</v>
      </c>
      <c r="BN50" t="s">
        <v>230</v>
      </c>
      <c r="BO50" t="s">
        <v>14693</v>
      </c>
      <c r="BP50" t="s">
        <v>380</v>
      </c>
      <c r="BQ50">
        <v>2026</v>
      </c>
      <c r="BR50">
        <v>4</v>
      </c>
      <c r="BS50">
        <v>27</v>
      </c>
      <c r="BT50" s="1">
        <v>46144.530578703707</v>
      </c>
      <c r="BU50" t="s">
        <v>233</v>
      </c>
      <c r="BV50" s="2">
        <v>46144</v>
      </c>
      <c r="BW50" t="s">
        <v>234</v>
      </c>
      <c r="BX50" s="2">
        <v>46139</v>
      </c>
      <c r="BY50" s="2">
        <v>46144</v>
      </c>
      <c r="BZ50" t="s">
        <v>235</v>
      </c>
      <c r="CA50" t="s">
        <v>1827</v>
      </c>
      <c r="CB50" t="s">
        <v>353</v>
      </c>
      <c r="CC50" t="s">
        <v>14694</v>
      </c>
      <c r="CD50" t="s">
        <v>1827</v>
      </c>
      <c r="CE50">
        <v>-1</v>
      </c>
      <c r="CF50" t="s">
        <v>1828</v>
      </c>
      <c r="CG50" t="s">
        <v>301</v>
      </c>
      <c r="CH50" t="s">
        <v>242</v>
      </c>
      <c r="CI50">
        <v>1000857923</v>
      </c>
      <c r="CJ50" t="s">
        <v>759</v>
      </c>
      <c r="CK50" t="s">
        <v>245</v>
      </c>
      <c r="CL50" t="s">
        <v>246</v>
      </c>
      <c r="CM50" t="s">
        <v>247</v>
      </c>
      <c r="CN50" t="s">
        <v>359</v>
      </c>
      <c r="CT50" t="s">
        <v>386</v>
      </c>
      <c r="CU50" t="s">
        <v>225</v>
      </c>
      <c r="CW50" t="s">
        <v>319</v>
      </c>
      <c r="CX50" t="s">
        <v>320</v>
      </c>
      <c r="DA50" t="s">
        <v>250</v>
      </c>
      <c r="DB50">
        <v>-1</v>
      </c>
      <c r="DF50" t="s">
        <v>251</v>
      </c>
      <c r="DJ50" t="s">
        <v>252</v>
      </c>
      <c r="DK50" t="s">
        <v>253</v>
      </c>
      <c r="DL50" t="s">
        <v>254</v>
      </c>
      <c r="DN50" t="s">
        <v>255</v>
      </c>
      <c r="DR50" t="s">
        <v>760</v>
      </c>
      <c r="DS50" t="s">
        <v>759</v>
      </c>
      <c r="DT50" t="s">
        <v>758</v>
      </c>
      <c r="DV50">
        <v>1</v>
      </c>
      <c r="DW50" t="s">
        <v>283</v>
      </c>
      <c r="ED50" s="2">
        <v>46144</v>
      </c>
      <c r="EE50" t="s">
        <v>361</v>
      </c>
      <c r="EF50">
        <v>5</v>
      </c>
      <c r="EP50" t="s">
        <v>258</v>
      </c>
      <c r="ES50" t="s">
        <v>1829</v>
      </c>
      <c r="EZ50" t="s">
        <v>1830</v>
      </c>
      <c r="FA50" t="s">
        <v>245</v>
      </c>
      <c r="FB50" t="s">
        <v>363</v>
      </c>
      <c r="FD50" t="s">
        <v>363</v>
      </c>
      <c r="FE50" t="s">
        <v>1831</v>
      </c>
      <c r="FF50" t="s">
        <v>1831</v>
      </c>
      <c r="FK50" t="s">
        <v>263</v>
      </c>
      <c r="FL50" t="s">
        <v>14695</v>
      </c>
      <c r="FN50" t="s">
        <v>359</v>
      </c>
      <c r="FO50" t="s">
        <v>366</v>
      </c>
      <c r="FR50">
        <v>94990</v>
      </c>
      <c r="GB50" t="s">
        <v>266</v>
      </c>
      <c r="GC50" t="s">
        <v>225</v>
      </c>
      <c r="GD50">
        <v>0</v>
      </c>
      <c r="GF50">
        <v>0</v>
      </c>
      <c r="GG50">
        <v>25423</v>
      </c>
      <c r="GI50">
        <v>94990</v>
      </c>
      <c r="GJ50">
        <v>0</v>
      </c>
      <c r="GL50">
        <v>0</v>
      </c>
      <c r="GM50">
        <v>113038</v>
      </c>
      <c r="GS50" t="s">
        <v>267</v>
      </c>
      <c r="GT50" s="2">
        <v>44651</v>
      </c>
      <c r="GU50" t="s">
        <v>268</v>
      </c>
      <c r="GV50" t="s">
        <v>269</v>
      </c>
      <c r="GW50" t="s">
        <v>394</v>
      </c>
      <c r="GZ50" t="s">
        <v>395</v>
      </c>
      <c r="HA50" t="s">
        <v>336</v>
      </c>
      <c r="HC50" t="s">
        <v>337</v>
      </c>
      <c r="HE50" t="s">
        <v>230</v>
      </c>
      <c r="HF50" t="s">
        <v>1832</v>
      </c>
      <c r="HR50" t="s">
        <v>278</v>
      </c>
      <c r="HV50">
        <v>94990</v>
      </c>
      <c r="HW50" t="s">
        <v>281</v>
      </c>
      <c r="HY50">
        <v>0</v>
      </c>
      <c r="HZ50">
        <v>0</v>
      </c>
      <c r="IA50" t="s">
        <v>281</v>
      </c>
      <c r="IB50" t="s">
        <v>281</v>
      </c>
      <c r="IE50" t="s">
        <v>283</v>
      </c>
      <c r="IF50" t="s">
        <v>283</v>
      </c>
      <c r="IG50" t="s">
        <v>283</v>
      </c>
      <c r="IH50" t="s">
        <v>284</v>
      </c>
      <c r="II50" t="s">
        <v>285</v>
      </c>
      <c r="IJ50" t="s">
        <v>286</v>
      </c>
      <c r="IK50" t="s">
        <v>278</v>
      </c>
      <c r="IL50" t="s">
        <v>371</v>
      </c>
      <c r="IM50" t="s">
        <v>288</v>
      </c>
      <c r="IN50" t="s">
        <v>289</v>
      </c>
      <c r="IP50" t="s">
        <v>290</v>
      </c>
      <c r="IQ50" t="s">
        <v>284</v>
      </c>
      <c r="IS50" t="s">
        <v>291</v>
      </c>
      <c r="IT50" t="s">
        <v>453</v>
      </c>
      <c r="IU50" t="s">
        <v>514</v>
      </c>
      <c r="IV50" t="s">
        <v>434</v>
      </c>
      <c r="IW50" t="s">
        <v>318</v>
      </c>
      <c r="IY50" t="s">
        <v>281</v>
      </c>
    </row>
    <row r="51" spans="1:259" x14ac:dyDescent="0.3">
      <c r="A51" s="14">
        <f>DAY(AVANZA[[#This Row],[FechaSeguimiento]])</f>
        <v>2</v>
      </c>
      <c r="B51" s="14">
        <f>MONTH(AVANZA[[#This Row],[FechaSeguimiento]])</f>
        <v>5</v>
      </c>
      <c r="C51"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51" t="str">
        <f>LOWER(IFERROR(VLOOKUP(AVANZA[[#This Row],[ID_Peticion]],CANCELADAS[#All],2,0),""))</f>
        <v/>
      </c>
      <c r="E51" t="str">
        <f>LOWER(IFERROR(VLOOKUP(AVANZA[[#This Row],[ID_Peticion]],CANCELADAS[#All],3,0),""))</f>
        <v/>
      </c>
      <c r="F51" t="str">
        <f>LOWER(IF(AVANZA[[#This Row],[CEDULA CLIENTE]]&lt;&gt;""," CC: " &amp; COUNTIFS(AVANZA[CEDULA CLIENTE],AVANZA[[#This Row],[CEDULA CLIENTE]]),"")&amp; IF(AVANZA[[#This Row],[Direccion]]&lt;&gt;""," DIR: " &amp; COUNTIFS(AVANZA[Direccion],AVANZA[[#This Row],[Direccion]]),""))</f>
        <v xml:space="preserve"> dir: 1</v>
      </c>
      <c r="G51" t="str">
        <f>IFERROR(VLOOKUP(AVANZA[[#This Row],[Cedula_Vendedor_Atis]],PLANTA[[#All],[CEDULA]:[LINEA]],3,0),"No Cruza")</f>
        <v>Marisol Avella</v>
      </c>
      <c r="H51" t="str">
        <f>IFERROR(VLOOKUP(AVANZA[[#This Row],[Cedula_Vendedor_Atis]],PLANTA[[#All],[CEDULA]:[LINEA]],4,0),"No Cruza")</f>
        <v>Fija</v>
      </c>
      <c r="I51" t="str">
        <f>LOWER(IF(AVANZA[[#This Row],[ATRIBUIBLE]]="",AVANZA[[#This Row],[Variable]],AVANZA[[#This Row],[ATRIBUIBLE]]))</f>
        <v>terminada</v>
      </c>
      <c r="J51" s="14">
        <f>IF(AVANZA[[#This Row],[Variable]]=AVANZA[[#Headers],[TERMINADA]],1,0)</f>
        <v>1</v>
      </c>
      <c r="K51" s="14">
        <f>IF(AVANZA[[#This Row],[Variable]]=AVANZA[[#Headers],[ANULADA]],1,0)</f>
        <v>0</v>
      </c>
      <c r="L51" s="14">
        <f>IF(AVANZA[[#This Row],[Variable]]=AVANZA[[#Headers],[PENDIENTE]],1,0)</f>
        <v>0</v>
      </c>
      <c r="M51" s="14">
        <f>IF(AVANZA[[#This Row],[ESTADO AGENDA]]="AGENDADA",1,0)</f>
        <v>0</v>
      </c>
      <c r="N51" s="14">
        <f>IF(AVANZA[[#This Row],[ESTADO AGENDA]]="PENDIENTE DE AGENDAR",1,0)</f>
        <v>0</v>
      </c>
      <c r="O51" s="14">
        <f>IF(AVANZA[[#This Row],[ESTADO AGENDA]]="SUSPENDIDA",1,0)</f>
        <v>0</v>
      </c>
      <c r="P51" t="str" cm="1">
        <f t="array" ref="P51">_xlfn.XLOOKUP(AVANZA[[#This Row],[Num_Agrupacion_Pet_Atis]],Tabla1[[#All],[Numero_de_actuacion]],Tabla1[[#All],[Estado_de_la_orden]],"",0)</f>
        <v/>
      </c>
      <c r="Q51" s="2" t="str" cm="1">
        <f t="array" ref="Q51">_xlfn.XLOOKUP(AVANZA[[#This Row],[Num_Agrupacion_Pet_Atis]],Tabla1[[#All],[Numero_de_actuacion]],Tabla1[[#All],[Fecha_de_la_cita]],"",0)</f>
        <v/>
      </c>
      <c r="R51" t="str" cm="1">
        <f t="array" ref="R51">_xlfn.XLOOKUP(AVANZA[[#This Row],[Num_Agrupacion_Pet_Atis]],Tabla1[[#All],[Numero_de_actuacion]],Tabla1[[#All],[Franja_horaria_de_la_cita]],"",0)</f>
        <v/>
      </c>
      <c r="S51" s="14" t="str">
        <f>IFERROR(DAY(AVANZA[[#This Row],[FECHA AGENDA]]),"")</f>
        <v/>
      </c>
      <c r="T51" s="14" t="str">
        <f>IFERROR(MONTH(AVANZA[[#This Row],[FECHA AGENDA]]),"")</f>
        <v/>
      </c>
      <c r="U51" t="str" cm="1">
        <f t="array" ref="U51">_xlfn.XLOOKUP(AVANZA[[#This Row],[Num_Agrupacion_Pet_Atis]],Tabla1[[#All],[Numero_de_actuacion]],Tabla1[[#All],[Motivo_de_suspension]],"",0)</f>
        <v/>
      </c>
      <c r="V51" s="2" t="str" cm="1">
        <f t="array" ref="V51">_xlfn.XLOOKUP(AVANZA[[#This Row],[Num_Agrupacion_Pet_Atis]],Tabla1[[#All],[Numero_de_actuacion]],Tabla1[[#All],[No_identificacion_cliente]],"",0)</f>
        <v/>
      </c>
      <c r="W51" s="2" t="str" cm="1">
        <f t="array" ref="W51">_xlfn.XLOOKUP(AVANZA[[#This Row],[Num_Agrupacion_Pet_Atis]],Tabla1[[#All],[Numero_de_actuacion]],Tabla1[[#All],[Movil_de_contacto]],"",0)</f>
        <v/>
      </c>
      <c r="X51" s="14">
        <f>IF(OR(AVANZA[[#This Row],[ESTADO LEG]]="Legalizada grabacion",AVANZA[[#This Row],[ESTADO LEG]]="Legalizada aut"),1,0)</f>
        <v>1</v>
      </c>
      <c r="Y51" s="14">
        <f>IF(OR(AVANZA[[#This Row],[ESTADO LEG]]="pdte legalizar",AVANZA[[#This Row],[ESTADO LEG]]="No cruza"),1,0)</f>
        <v>0</v>
      </c>
      <c r="Z51" t="str" cm="1">
        <f t="array" ref="Z51">IF(AVANZA[[#This Row],[Variable]]="Terminada",LOWER(_xlfn.XLOOKUP(AVANZA[[#This Row],[ID_Peticion]],Tabla6[[#All],[NUM_PETICION]],Tabla6[[#All],[ESTADO_LEG]],"NO CRUZA",0)),AVANZA[[#This Row],[Variable]])</f>
        <v>legalizada grabacion</v>
      </c>
      <c r="AA51" cm="1">
        <f t="array" ref="AA51">_xlfn.XLOOKUP(AVANZA[[#This Row],[ID_Peticion]],Tabla6[[#All],[NUM_PETICION]],Tabla6[[#All],[DIF_DIAS]],"",0)</f>
        <v>4</v>
      </c>
      <c r="AB51" s="2" cm="1">
        <f t="array" ref="AB51">IFERROR(_xlfn.XLOOKUP(AVANZA[[#This Row],[ID_Peticion]],Tabla6[[#All],[NUM_PETICION]],Tabla6[[#All],[FEC_LEGAL]],"",0),"")</f>
        <v>46148</v>
      </c>
      <c r="AC51" s="14">
        <f ca="1">IF(AVANZA[[#This Row],[FECHA LEG]]&lt;&gt;0,IFERROR(AVANZA[[#This Row],[FECHA LEG]]-AVANZA[[#This Row],[FechaIniEstadoSubPetAtis]],0),TODAY()-AVANZA[[#This Row],[FechaIniEstadoSubPetAtis]])</f>
        <v>4</v>
      </c>
      <c r="AD51" s="35" t="str">
        <f ca="1">IF(AVANZA[[#This Row],[FINAL Vs LG]]&lt;&gt;0,IF(AVANZA[[#This Row],[FINAL Vs LG]]&lt;7.1,"100%",IF(AND(AVANZA[[#This Row],[FINAL Vs LG]]&gt;7.1,AVANZA[[#This Row],[FINAL Vs LG]]&lt;11.1),"50%","0%")),0)</f>
        <v>100%</v>
      </c>
      <c r="AE51" s="14">
        <f ca="1">VLOOKUP(DAY(TODAY()),BACK!F:G,2,0)</f>
        <v>14</v>
      </c>
      <c r="AF51" s="14">
        <f>BACK!$I$2</f>
        <v>24</v>
      </c>
      <c r="AG51" s="14">
        <f>IF(AVANZA[[#This Row],[Oferta_empaquetada_comisiones]]="SI",1,0)</f>
        <v>0</v>
      </c>
      <c r="AH51" s="36">
        <f>IF(AVANZA[[#This Row],[Variable]]="TERMINADA",IFERROR(VLOOKUP(AVANZA[[#This Row],[SUPERVISOR]],Tabla2[#All],4,0),0),)</f>
        <v>3.5</v>
      </c>
      <c r="AI51" s="14">
        <f>IF(AVANZA[[#This Row],[Producto]]="BA",1,0)</f>
        <v>1</v>
      </c>
      <c r="AJ51" s="14">
        <f>IF(AVANZA[[#This Row],[Producto]]="DUO",1,0)</f>
        <v>0</v>
      </c>
      <c r="AK51" s="14">
        <f>IF(AVANZA[[#This Row],[Producto]]="TRIO",1,0)</f>
        <v>0</v>
      </c>
      <c r="AL51" t="s">
        <v>515</v>
      </c>
      <c r="AM51">
        <v>-1</v>
      </c>
      <c r="AN51">
        <v>-1</v>
      </c>
      <c r="AO51" t="s">
        <v>14696</v>
      </c>
      <c r="AP51" s="1">
        <v>46142.314016203702</v>
      </c>
      <c r="AQ51">
        <v>-1</v>
      </c>
      <c r="AR51" t="s">
        <v>14697</v>
      </c>
      <c r="AS51">
        <v>-1</v>
      </c>
      <c r="AT51">
        <v>-1</v>
      </c>
      <c r="AU51">
        <v>-1</v>
      </c>
      <c r="AV51">
        <v>-1</v>
      </c>
      <c r="AW51">
        <v>-1</v>
      </c>
      <c r="AX51" t="s">
        <v>224</v>
      </c>
      <c r="AY51">
        <v>-1</v>
      </c>
      <c r="AZ51">
        <v>2026</v>
      </c>
      <c r="BA51">
        <v>5</v>
      </c>
      <c r="BB51">
        <v>2</v>
      </c>
      <c r="BC51">
        <v>-1</v>
      </c>
      <c r="BD51" t="s">
        <v>225</v>
      </c>
      <c r="BE51">
        <v>-1</v>
      </c>
      <c r="BF51">
        <v>20001620227290</v>
      </c>
      <c r="BG51" t="s">
        <v>319</v>
      </c>
      <c r="BH51" t="s">
        <v>320</v>
      </c>
      <c r="BI51" t="s">
        <v>14698</v>
      </c>
      <c r="BJ51">
        <v>-1</v>
      </c>
      <c r="BK51">
        <v>-1</v>
      </c>
      <c r="BL51">
        <v>-1</v>
      </c>
      <c r="BM51" t="s">
        <v>229</v>
      </c>
      <c r="BN51" t="s">
        <v>230</v>
      </c>
      <c r="BO51" t="s">
        <v>14699</v>
      </c>
      <c r="BP51" t="s">
        <v>380</v>
      </c>
      <c r="BQ51">
        <v>2026</v>
      </c>
      <c r="BR51">
        <v>4</v>
      </c>
      <c r="BS51">
        <v>30</v>
      </c>
      <c r="BT51" s="1">
        <v>46144.608090277776</v>
      </c>
      <c r="BU51" t="s">
        <v>233</v>
      </c>
      <c r="BV51" s="2">
        <v>46144</v>
      </c>
      <c r="BW51" t="s">
        <v>234</v>
      </c>
      <c r="BX51" s="2">
        <v>46142</v>
      </c>
      <c r="BY51" s="2">
        <v>46144</v>
      </c>
      <c r="BZ51" t="s">
        <v>235</v>
      </c>
      <c r="CA51" t="s">
        <v>297</v>
      </c>
      <c r="CB51" t="s">
        <v>297</v>
      </c>
      <c r="CC51" t="s">
        <v>14700</v>
      </c>
      <c r="CD51" t="s">
        <v>3491</v>
      </c>
      <c r="CE51">
        <v>-1</v>
      </c>
      <c r="CF51" t="s">
        <v>300</v>
      </c>
      <c r="CG51" t="s">
        <v>301</v>
      </c>
      <c r="CH51" t="s">
        <v>242</v>
      </c>
      <c r="CI51">
        <v>46680282</v>
      </c>
      <c r="CJ51" t="s">
        <v>522</v>
      </c>
      <c r="CK51" t="s">
        <v>245</v>
      </c>
      <c r="CL51" t="s">
        <v>409</v>
      </c>
      <c r="CM51" t="s">
        <v>247</v>
      </c>
      <c r="CN51" t="s">
        <v>410</v>
      </c>
      <c r="CT51" t="s">
        <v>386</v>
      </c>
      <c r="CU51" t="s">
        <v>225</v>
      </c>
      <c r="CW51" t="s">
        <v>319</v>
      </c>
      <c r="CX51" t="s">
        <v>320</v>
      </c>
      <c r="DA51" t="s">
        <v>250</v>
      </c>
      <c r="DB51">
        <v>-1</v>
      </c>
      <c r="DF51" t="s">
        <v>251</v>
      </c>
      <c r="DJ51" t="s">
        <v>252</v>
      </c>
      <c r="DK51" t="s">
        <v>253</v>
      </c>
      <c r="DL51" t="s">
        <v>254</v>
      </c>
      <c r="DN51" t="s">
        <v>255</v>
      </c>
      <c r="DR51" t="s">
        <v>523</v>
      </c>
      <c r="DS51" t="s">
        <v>522</v>
      </c>
      <c r="DT51" t="s">
        <v>515</v>
      </c>
      <c r="DV51">
        <v>1</v>
      </c>
      <c r="DW51" t="s">
        <v>283</v>
      </c>
      <c r="ED51" s="2">
        <v>46144</v>
      </c>
      <c r="EE51" t="s">
        <v>306</v>
      </c>
      <c r="EF51">
        <v>9</v>
      </c>
      <c r="EP51" t="s">
        <v>258</v>
      </c>
      <c r="ES51" t="s">
        <v>2474</v>
      </c>
      <c r="FA51" t="s">
        <v>245</v>
      </c>
      <c r="FB51" t="s">
        <v>308</v>
      </c>
      <c r="FD51" t="s">
        <v>308</v>
      </c>
      <c r="FE51" t="s">
        <v>309</v>
      </c>
      <c r="FF51" t="s">
        <v>309</v>
      </c>
      <c r="FK51" t="s">
        <v>263</v>
      </c>
      <c r="FL51" t="s">
        <v>14701</v>
      </c>
      <c r="FN51" t="s">
        <v>410</v>
      </c>
      <c r="FO51" t="s">
        <v>414</v>
      </c>
      <c r="FR51">
        <v>94990</v>
      </c>
      <c r="GB51" t="s">
        <v>266</v>
      </c>
      <c r="GC51" t="s">
        <v>225</v>
      </c>
      <c r="GD51">
        <v>0</v>
      </c>
      <c r="GF51">
        <v>0</v>
      </c>
      <c r="GG51">
        <v>25423</v>
      </c>
      <c r="GI51">
        <v>94990</v>
      </c>
      <c r="GJ51">
        <v>0</v>
      </c>
      <c r="GL51">
        <v>0</v>
      </c>
      <c r="GM51">
        <v>113038</v>
      </c>
      <c r="GS51" t="s">
        <v>267</v>
      </c>
      <c r="GT51" s="2">
        <v>43496</v>
      </c>
      <c r="GU51" t="s">
        <v>268</v>
      </c>
      <c r="GV51" t="s">
        <v>269</v>
      </c>
      <c r="GW51" t="s">
        <v>394</v>
      </c>
      <c r="GZ51" t="s">
        <v>395</v>
      </c>
      <c r="HA51" t="s">
        <v>497</v>
      </c>
      <c r="HB51" t="s">
        <v>312</v>
      </c>
      <c r="HC51" t="s">
        <v>312</v>
      </c>
      <c r="HD51" t="s">
        <v>313</v>
      </c>
      <c r="HE51" t="s">
        <v>230</v>
      </c>
      <c r="HF51" t="s">
        <v>14246</v>
      </c>
      <c r="HR51" t="s">
        <v>278</v>
      </c>
      <c r="HV51">
        <v>94990</v>
      </c>
      <c r="HW51" t="s">
        <v>281</v>
      </c>
      <c r="HY51">
        <v>0</v>
      </c>
      <c r="HZ51">
        <v>0</v>
      </c>
      <c r="IA51" t="s">
        <v>281</v>
      </c>
      <c r="IB51" t="s">
        <v>281</v>
      </c>
      <c r="IE51" t="s">
        <v>283</v>
      </c>
      <c r="IF51" t="s">
        <v>283</v>
      </c>
      <c r="IG51" t="s">
        <v>283</v>
      </c>
      <c r="IH51" t="s">
        <v>284</v>
      </c>
      <c r="II51" t="s">
        <v>285</v>
      </c>
      <c r="IJ51" t="s">
        <v>286</v>
      </c>
      <c r="IK51" t="s">
        <v>278</v>
      </c>
      <c r="IL51" t="s">
        <v>346</v>
      </c>
      <c r="IM51" t="s">
        <v>288</v>
      </c>
      <c r="IN51" t="s">
        <v>289</v>
      </c>
      <c r="IP51" t="s">
        <v>290</v>
      </c>
      <c r="IQ51" t="s">
        <v>284</v>
      </c>
      <c r="IS51" t="s">
        <v>291</v>
      </c>
      <c r="IT51" t="s">
        <v>287</v>
      </c>
      <c r="IY51" t="s">
        <v>281</v>
      </c>
    </row>
    <row r="52" spans="1:259" x14ac:dyDescent="0.3">
      <c r="A52" s="14">
        <f>DAY(AVANZA[[#This Row],[FechaSeguimiento]])</f>
        <v>2</v>
      </c>
      <c r="B52" s="14">
        <f>MONTH(AVANZA[[#This Row],[FechaSeguimiento]])</f>
        <v>5</v>
      </c>
      <c r="C52"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52" t="str">
        <f>LOWER(IFERROR(VLOOKUP(AVANZA[[#This Row],[ID_Peticion]],CANCELADAS[#All],2,0),""))</f>
        <v/>
      </c>
      <c r="E52" t="str">
        <f>LOWER(IFERROR(VLOOKUP(AVANZA[[#This Row],[ID_Peticion]],CANCELADAS[#All],3,0),""))</f>
        <v/>
      </c>
      <c r="F52" t="str">
        <f>LOWER(IF(AVANZA[[#This Row],[CEDULA CLIENTE]]&lt;&gt;""," CC: " &amp; COUNTIFS(AVANZA[CEDULA CLIENTE],AVANZA[[#This Row],[CEDULA CLIENTE]]),"")&amp; IF(AVANZA[[#This Row],[Direccion]]&lt;&gt;""," DIR: " &amp; COUNTIFS(AVANZA[Direccion],AVANZA[[#This Row],[Direccion]]),""))</f>
        <v xml:space="preserve"> dir: 1</v>
      </c>
      <c r="G52" t="str">
        <f>IFERROR(VLOOKUP(AVANZA[[#This Row],[Cedula_Vendedor_Atis]],PLANTA[[#All],[CEDULA]:[LINEA]],3,0),"No Cruza")</f>
        <v>Marisol Avella</v>
      </c>
      <c r="H52" t="str">
        <f>IFERROR(VLOOKUP(AVANZA[[#This Row],[Cedula_Vendedor_Atis]],PLANTA[[#All],[CEDULA]:[LINEA]],4,0),"No Cruza")</f>
        <v>Fija</v>
      </c>
      <c r="I52" t="str">
        <f>LOWER(IF(AVANZA[[#This Row],[ATRIBUIBLE]]="",AVANZA[[#This Row],[Variable]],AVANZA[[#This Row],[ATRIBUIBLE]]))</f>
        <v>terminada</v>
      </c>
      <c r="J52" s="14">
        <f>IF(AVANZA[[#This Row],[Variable]]=AVANZA[[#Headers],[TERMINADA]],1,0)</f>
        <v>1</v>
      </c>
      <c r="K52" s="14">
        <f>IF(AVANZA[[#This Row],[Variable]]=AVANZA[[#Headers],[ANULADA]],1,0)</f>
        <v>0</v>
      </c>
      <c r="L52" s="14">
        <f>IF(AVANZA[[#This Row],[Variable]]=AVANZA[[#Headers],[PENDIENTE]],1,0)</f>
        <v>0</v>
      </c>
      <c r="M52" s="14">
        <f>IF(AVANZA[[#This Row],[ESTADO AGENDA]]="AGENDADA",1,0)</f>
        <v>0</v>
      </c>
      <c r="N52" s="14">
        <f>IF(AVANZA[[#This Row],[ESTADO AGENDA]]="PENDIENTE DE AGENDAR",1,0)</f>
        <v>0</v>
      </c>
      <c r="O52" s="14">
        <f>IF(AVANZA[[#This Row],[ESTADO AGENDA]]="SUSPENDIDA",1,0)</f>
        <v>0</v>
      </c>
      <c r="P52" t="str" cm="1">
        <f t="array" ref="P52">_xlfn.XLOOKUP(AVANZA[[#This Row],[Num_Agrupacion_Pet_Atis]],Tabla1[[#All],[Numero_de_actuacion]],Tabla1[[#All],[Estado_de_la_orden]],"",0)</f>
        <v/>
      </c>
      <c r="Q52" s="2" t="str" cm="1">
        <f t="array" ref="Q52">_xlfn.XLOOKUP(AVANZA[[#This Row],[Num_Agrupacion_Pet_Atis]],Tabla1[[#All],[Numero_de_actuacion]],Tabla1[[#All],[Fecha_de_la_cita]],"",0)</f>
        <v/>
      </c>
      <c r="R52" t="str" cm="1">
        <f t="array" ref="R52">_xlfn.XLOOKUP(AVANZA[[#This Row],[Num_Agrupacion_Pet_Atis]],Tabla1[[#All],[Numero_de_actuacion]],Tabla1[[#All],[Franja_horaria_de_la_cita]],"",0)</f>
        <v/>
      </c>
      <c r="S52" s="14" t="str">
        <f>IFERROR(DAY(AVANZA[[#This Row],[FECHA AGENDA]]),"")</f>
        <v/>
      </c>
      <c r="T52" s="14" t="str">
        <f>IFERROR(MONTH(AVANZA[[#This Row],[FECHA AGENDA]]),"")</f>
        <v/>
      </c>
      <c r="U52" t="str" cm="1">
        <f t="array" ref="U52">_xlfn.XLOOKUP(AVANZA[[#This Row],[Num_Agrupacion_Pet_Atis]],Tabla1[[#All],[Numero_de_actuacion]],Tabla1[[#All],[Motivo_de_suspension]],"",0)</f>
        <v/>
      </c>
      <c r="V52" s="2" t="str" cm="1">
        <f t="array" ref="V52">_xlfn.XLOOKUP(AVANZA[[#This Row],[Num_Agrupacion_Pet_Atis]],Tabla1[[#All],[Numero_de_actuacion]],Tabla1[[#All],[No_identificacion_cliente]],"",0)</f>
        <v/>
      </c>
      <c r="W52" s="2" t="str" cm="1">
        <f t="array" ref="W52">_xlfn.XLOOKUP(AVANZA[[#This Row],[Num_Agrupacion_Pet_Atis]],Tabla1[[#All],[Numero_de_actuacion]],Tabla1[[#All],[Movil_de_contacto]],"",0)</f>
        <v/>
      </c>
      <c r="X52" s="14">
        <f>IF(OR(AVANZA[[#This Row],[ESTADO LEG]]="Legalizada grabacion",AVANZA[[#This Row],[ESTADO LEG]]="Legalizada aut"),1,0)</f>
        <v>1</v>
      </c>
      <c r="Y52" s="14">
        <f>IF(OR(AVANZA[[#This Row],[ESTADO LEG]]="pdte legalizar",AVANZA[[#This Row],[ESTADO LEG]]="No cruza"),1,0)</f>
        <v>0</v>
      </c>
      <c r="Z52" t="str" cm="1">
        <f t="array" ref="Z52">IF(AVANZA[[#This Row],[Variable]]="Terminada",LOWER(_xlfn.XLOOKUP(AVANZA[[#This Row],[ID_Peticion]],Tabla6[[#All],[NUM_PETICION]],Tabla6[[#All],[ESTADO_LEG]],"NO CRUZA",0)),AVANZA[[#This Row],[Variable]])</f>
        <v>legalizada grabacion</v>
      </c>
      <c r="AA52" cm="1">
        <f t="array" ref="AA52">_xlfn.XLOOKUP(AVANZA[[#This Row],[ID_Peticion]],Tabla6[[#All],[NUM_PETICION]],Tabla6[[#All],[DIF_DIAS]],"",0)</f>
        <v>4</v>
      </c>
      <c r="AB52" s="2" cm="1">
        <f t="array" ref="AB52">IFERROR(_xlfn.XLOOKUP(AVANZA[[#This Row],[ID_Peticion]],Tabla6[[#All],[NUM_PETICION]],Tabla6[[#All],[FEC_LEGAL]],"",0),"")</f>
        <v>46148</v>
      </c>
      <c r="AC52" s="14">
        <f ca="1">IF(AVANZA[[#This Row],[FECHA LEG]]&lt;&gt;0,IFERROR(AVANZA[[#This Row],[FECHA LEG]]-AVANZA[[#This Row],[FechaIniEstadoSubPetAtis]],0),TODAY()-AVANZA[[#This Row],[FechaIniEstadoSubPetAtis]])</f>
        <v>4</v>
      </c>
      <c r="AD52" s="35" t="str">
        <f ca="1">IF(AVANZA[[#This Row],[FINAL Vs LG]]&lt;&gt;0,IF(AVANZA[[#This Row],[FINAL Vs LG]]&lt;7.1,"100%",IF(AND(AVANZA[[#This Row],[FINAL Vs LG]]&gt;7.1,AVANZA[[#This Row],[FINAL Vs LG]]&lt;11.1),"50%","0%")),0)</f>
        <v>100%</v>
      </c>
      <c r="AE52" s="14">
        <f ca="1">VLOOKUP(DAY(TODAY()),BACK!F:G,2,0)</f>
        <v>14</v>
      </c>
      <c r="AF52" s="14">
        <f>BACK!$I$2</f>
        <v>24</v>
      </c>
      <c r="AG52" s="14">
        <f>IF(AVANZA[[#This Row],[Oferta_empaquetada_comisiones]]="SI",1,0)</f>
        <v>0</v>
      </c>
      <c r="AH52" s="36">
        <f>IF(AVANZA[[#This Row],[Variable]]="TERMINADA",IFERROR(VLOOKUP(AVANZA[[#This Row],[SUPERVISOR]],Tabla2[#All],4,0),0),)</f>
        <v>3.5</v>
      </c>
      <c r="AI52" s="14">
        <f>IF(AVANZA[[#This Row],[Producto]]="BA",1,0)</f>
        <v>1</v>
      </c>
      <c r="AJ52" s="14">
        <f>IF(AVANZA[[#This Row],[Producto]]="DUO",1,0)</f>
        <v>0</v>
      </c>
      <c r="AK52" s="14">
        <f>IF(AVANZA[[#This Row],[Producto]]="TRIO",1,0)</f>
        <v>0</v>
      </c>
      <c r="AL52" t="s">
        <v>347</v>
      </c>
      <c r="AM52">
        <v>-1</v>
      </c>
      <c r="AN52">
        <v>-1</v>
      </c>
      <c r="AO52" t="s">
        <v>348</v>
      </c>
      <c r="AP52" s="1">
        <v>46143.454594907409</v>
      </c>
      <c r="AQ52">
        <v>-1</v>
      </c>
      <c r="AR52" t="s">
        <v>349</v>
      </c>
      <c r="AS52">
        <v>-1</v>
      </c>
      <c r="AT52">
        <v>-1</v>
      </c>
      <c r="AU52">
        <v>-1</v>
      </c>
      <c r="AV52">
        <v>-1</v>
      </c>
      <c r="AW52">
        <v>-1</v>
      </c>
      <c r="AX52" t="s">
        <v>224</v>
      </c>
      <c r="AY52">
        <v>-1</v>
      </c>
      <c r="AZ52">
        <v>2026</v>
      </c>
      <c r="BA52">
        <v>5</v>
      </c>
      <c r="BB52">
        <v>2</v>
      </c>
      <c r="BC52">
        <v>-1</v>
      </c>
      <c r="BD52" t="s">
        <v>225</v>
      </c>
      <c r="BE52">
        <v>-1</v>
      </c>
      <c r="BF52">
        <v>20001621085958</v>
      </c>
      <c r="BG52" t="s">
        <v>226</v>
      </c>
      <c r="BH52" t="s">
        <v>227</v>
      </c>
      <c r="BI52" t="s">
        <v>350</v>
      </c>
      <c r="BJ52">
        <v>-1</v>
      </c>
      <c r="BK52">
        <v>-1</v>
      </c>
      <c r="BL52">
        <v>-1</v>
      </c>
      <c r="BM52" t="s">
        <v>229</v>
      </c>
      <c r="BN52" t="s">
        <v>230</v>
      </c>
      <c r="BO52" t="s">
        <v>351</v>
      </c>
      <c r="BP52" t="s">
        <v>232</v>
      </c>
      <c r="BQ52">
        <v>2026</v>
      </c>
      <c r="BR52">
        <v>5</v>
      </c>
      <c r="BS52">
        <v>1</v>
      </c>
      <c r="BT52" s="1">
        <v>46144.420393518521</v>
      </c>
      <c r="BU52" t="s">
        <v>233</v>
      </c>
      <c r="BV52" s="2">
        <v>46144</v>
      </c>
      <c r="BW52" t="s">
        <v>234</v>
      </c>
      <c r="BX52" s="2">
        <v>46143</v>
      </c>
      <c r="BY52" s="2">
        <v>46144</v>
      </c>
      <c r="BZ52" t="s">
        <v>235</v>
      </c>
      <c r="CA52" t="s">
        <v>352</v>
      </c>
      <c r="CB52" t="s">
        <v>353</v>
      </c>
      <c r="CC52" t="s">
        <v>354</v>
      </c>
      <c r="CD52" t="s">
        <v>355</v>
      </c>
      <c r="CE52">
        <v>-1</v>
      </c>
      <c r="CF52" t="s">
        <v>356</v>
      </c>
      <c r="CG52" t="s">
        <v>301</v>
      </c>
      <c r="CH52" t="s">
        <v>357</v>
      </c>
      <c r="CI52">
        <v>53061857</v>
      </c>
      <c r="CJ52" t="s">
        <v>358</v>
      </c>
      <c r="CK52" t="s">
        <v>245</v>
      </c>
      <c r="CL52" t="s">
        <v>246</v>
      </c>
      <c r="CM52" t="s">
        <v>247</v>
      </c>
      <c r="CN52" t="s">
        <v>359</v>
      </c>
      <c r="CT52" t="s">
        <v>304</v>
      </c>
      <c r="CU52" t="s">
        <v>225</v>
      </c>
      <c r="CW52" t="s">
        <v>226</v>
      </c>
      <c r="CX52" t="s">
        <v>227</v>
      </c>
      <c r="DA52" t="s">
        <v>250</v>
      </c>
      <c r="DB52">
        <v>-1</v>
      </c>
      <c r="DF52" t="s">
        <v>251</v>
      </c>
      <c r="DJ52" t="s">
        <v>252</v>
      </c>
      <c r="DK52" t="s">
        <v>253</v>
      </c>
      <c r="DL52" t="s">
        <v>254</v>
      </c>
      <c r="DN52" t="s">
        <v>255</v>
      </c>
      <c r="DR52" t="s">
        <v>360</v>
      </c>
      <c r="DS52" t="s">
        <v>358</v>
      </c>
      <c r="DT52" t="s">
        <v>347</v>
      </c>
      <c r="DV52">
        <v>1</v>
      </c>
      <c r="DW52" t="s">
        <v>283</v>
      </c>
      <c r="ED52" s="2">
        <v>46144</v>
      </c>
      <c r="EE52" t="s">
        <v>361</v>
      </c>
      <c r="EF52">
        <v>1</v>
      </c>
      <c r="EP52" t="s">
        <v>258</v>
      </c>
      <c r="ES52" t="s">
        <v>362</v>
      </c>
      <c r="FA52" t="s">
        <v>245</v>
      </c>
      <c r="FB52" t="s">
        <v>363</v>
      </c>
      <c r="FD52" t="s">
        <v>363</v>
      </c>
      <c r="FE52" t="s">
        <v>364</v>
      </c>
      <c r="FF52" t="s">
        <v>364</v>
      </c>
      <c r="FK52" t="s">
        <v>263</v>
      </c>
      <c r="FL52" t="s">
        <v>365</v>
      </c>
      <c r="FN52" t="s">
        <v>359</v>
      </c>
      <c r="FO52" t="s">
        <v>366</v>
      </c>
      <c r="FR52">
        <v>85900</v>
      </c>
      <c r="GB52" t="s">
        <v>266</v>
      </c>
      <c r="GC52" t="s">
        <v>225</v>
      </c>
      <c r="GD52">
        <v>0</v>
      </c>
      <c r="GF52">
        <v>0</v>
      </c>
      <c r="GG52">
        <v>25421</v>
      </c>
      <c r="GI52">
        <v>85900</v>
      </c>
      <c r="GJ52">
        <v>0</v>
      </c>
      <c r="GL52">
        <v>0</v>
      </c>
      <c r="GM52">
        <v>102221</v>
      </c>
      <c r="GS52" t="s">
        <v>267</v>
      </c>
      <c r="GT52" s="2">
        <v>44957</v>
      </c>
      <c r="GU52" t="s">
        <v>268</v>
      </c>
      <c r="GW52" t="s">
        <v>270</v>
      </c>
      <c r="GX52" t="s">
        <v>271</v>
      </c>
      <c r="GY52" t="s">
        <v>272</v>
      </c>
      <c r="GZ52" t="s">
        <v>273</v>
      </c>
      <c r="HA52" t="s">
        <v>274</v>
      </c>
      <c r="HB52" t="s">
        <v>367</v>
      </c>
      <c r="HC52" t="s">
        <v>352</v>
      </c>
      <c r="HD52" t="s">
        <v>368</v>
      </c>
      <c r="HE52" t="s">
        <v>230</v>
      </c>
      <c r="HF52" t="s">
        <v>369</v>
      </c>
      <c r="HG52" t="s">
        <v>277</v>
      </c>
      <c r="HR52" t="s">
        <v>278</v>
      </c>
      <c r="HV52">
        <v>85900</v>
      </c>
      <c r="HW52" t="s">
        <v>279</v>
      </c>
      <c r="HX52" t="s">
        <v>280</v>
      </c>
      <c r="HY52">
        <v>77567</v>
      </c>
      <c r="HZ52">
        <v>17668</v>
      </c>
      <c r="IA52" t="s">
        <v>279</v>
      </c>
      <c r="IB52" t="s">
        <v>281</v>
      </c>
      <c r="ID52" t="s">
        <v>370</v>
      </c>
      <c r="IE52" t="s">
        <v>283</v>
      </c>
      <c r="IF52" t="s">
        <v>283</v>
      </c>
      <c r="IG52" t="s">
        <v>283</v>
      </c>
      <c r="IH52" t="s">
        <v>284</v>
      </c>
      <c r="II52" t="s">
        <v>285</v>
      </c>
      <c r="IJ52" t="s">
        <v>286</v>
      </c>
      <c r="IK52" t="s">
        <v>278</v>
      </c>
      <c r="IL52" t="s">
        <v>371</v>
      </c>
      <c r="IM52" t="s">
        <v>288</v>
      </c>
      <c r="IN52" t="s">
        <v>289</v>
      </c>
      <c r="IP52" t="s">
        <v>290</v>
      </c>
      <c r="IQ52" t="s">
        <v>284</v>
      </c>
      <c r="IS52" t="s">
        <v>291</v>
      </c>
      <c r="IT52" t="s">
        <v>372</v>
      </c>
      <c r="IU52" t="s">
        <v>373</v>
      </c>
      <c r="IV52" t="s">
        <v>373</v>
      </c>
      <c r="IW52" t="s">
        <v>373</v>
      </c>
      <c r="IY52" t="s">
        <v>281</v>
      </c>
    </row>
    <row r="53" spans="1:259" x14ac:dyDescent="0.3">
      <c r="A53" s="14">
        <f>DAY(AVANZA[[#This Row],[FechaSeguimiento]])</f>
        <v>2</v>
      </c>
      <c r="B53" s="14">
        <f>MONTH(AVANZA[[#This Row],[FechaSeguimiento]])</f>
        <v>5</v>
      </c>
      <c r="C53"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53" t="str">
        <f>LOWER(IFERROR(VLOOKUP(AVANZA[[#This Row],[ID_Peticion]],CANCELADAS[#All],2,0),""))</f>
        <v/>
      </c>
      <c r="E53" t="str">
        <f>LOWER(IFERROR(VLOOKUP(AVANZA[[#This Row],[ID_Peticion]],CANCELADAS[#All],3,0),""))</f>
        <v/>
      </c>
      <c r="F53" t="str">
        <f>LOWER(IF(AVANZA[[#This Row],[CEDULA CLIENTE]]&lt;&gt;""," CC: " &amp; COUNTIFS(AVANZA[CEDULA CLIENTE],AVANZA[[#This Row],[CEDULA CLIENTE]]),"")&amp; IF(AVANZA[[#This Row],[Direccion]]&lt;&gt;""," DIR: " &amp; COUNTIFS(AVANZA[Direccion],AVANZA[[#This Row],[Direccion]]),""))</f>
        <v xml:space="preserve"> dir: 1</v>
      </c>
      <c r="G53" t="str">
        <f>IFERROR(VLOOKUP(AVANZA[[#This Row],[Cedula_Vendedor_Atis]],PLANTA[[#All],[CEDULA]:[LINEA]],3,0),"No Cruza")</f>
        <v>Marisol Avella</v>
      </c>
      <c r="H53" t="str">
        <f>IFERROR(VLOOKUP(AVANZA[[#This Row],[Cedula_Vendedor_Atis]],PLANTA[[#All],[CEDULA]:[LINEA]],4,0),"No Cruza")</f>
        <v>Fija</v>
      </c>
      <c r="I53" t="str">
        <f>LOWER(IF(AVANZA[[#This Row],[ATRIBUIBLE]]="",AVANZA[[#This Row],[Variable]],AVANZA[[#This Row],[ATRIBUIBLE]]))</f>
        <v>terminada</v>
      </c>
      <c r="J53" s="14">
        <f>IF(AVANZA[[#This Row],[Variable]]=AVANZA[[#Headers],[TERMINADA]],1,0)</f>
        <v>1</v>
      </c>
      <c r="K53" s="14">
        <f>IF(AVANZA[[#This Row],[Variable]]=AVANZA[[#Headers],[ANULADA]],1,0)</f>
        <v>0</v>
      </c>
      <c r="L53" s="14">
        <f>IF(AVANZA[[#This Row],[Variable]]=AVANZA[[#Headers],[PENDIENTE]],1,0)</f>
        <v>0</v>
      </c>
      <c r="M53" s="14">
        <f>IF(AVANZA[[#This Row],[ESTADO AGENDA]]="AGENDADA",1,0)</f>
        <v>0</v>
      </c>
      <c r="N53" s="14">
        <f>IF(AVANZA[[#This Row],[ESTADO AGENDA]]="PENDIENTE DE AGENDAR",1,0)</f>
        <v>0</v>
      </c>
      <c r="O53" s="14">
        <f>IF(AVANZA[[#This Row],[ESTADO AGENDA]]="SUSPENDIDA",1,0)</f>
        <v>0</v>
      </c>
      <c r="P53" t="str" cm="1">
        <f t="array" ref="P53">_xlfn.XLOOKUP(AVANZA[[#This Row],[Num_Agrupacion_Pet_Atis]],Tabla1[[#All],[Numero_de_actuacion]],Tabla1[[#All],[Estado_de_la_orden]],"",0)</f>
        <v/>
      </c>
      <c r="Q53" s="2" t="str" cm="1">
        <f t="array" ref="Q53">_xlfn.XLOOKUP(AVANZA[[#This Row],[Num_Agrupacion_Pet_Atis]],Tabla1[[#All],[Numero_de_actuacion]],Tabla1[[#All],[Fecha_de_la_cita]],"",0)</f>
        <v/>
      </c>
      <c r="R53" t="str" cm="1">
        <f t="array" ref="R53">_xlfn.XLOOKUP(AVANZA[[#This Row],[Num_Agrupacion_Pet_Atis]],Tabla1[[#All],[Numero_de_actuacion]],Tabla1[[#All],[Franja_horaria_de_la_cita]],"",0)</f>
        <v/>
      </c>
      <c r="S53" s="14" t="str">
        <f>IFERROR(DAY(AVANZA[[#This Row],[FECHA AGENDA]]),"")</f>
        <v/>
      </c>
      <c r="T53" s="14" t="str">
        <f>IFERROR(MONTH(AVANZA[[#This Row],[FECHA AGENDA]]),"")</f>
        <v/>
      </c>
      <c r="U53" t="str" cm="1">
        <f t="array" ref="U53">_xlfn.XLOOKUP(AVANZA[[#This Row],[Num_Agrupacion_Pet_Atis]],Tabla1[[#All],[Numero_de_actuacion]],Tabla1[[#All],[Motivo_de_suspension]],"",0)</f>
        <v/>
      </c>
      <c r="V53" s="2" t="str" cm="1">
        <f t="array" ref="V53">_xlfn.XLOOKUP(AVANZA[[#This Row],[Num_Agrupacion_Pet_Atis]],Tabla1[[#All],[Numero_de_actuacion]],Tabla1[[#All],[No_identificacion_cliente]],"",0)</f>
        <v/>
      </c>
      <c r="W53" s="2" t="str" cm="1">
        <f t="array" ref="W53">_xlfn.XLOOKUP(AVANZA[[#This Row],[Num_Agrupacion_Pet_Atis]],Tabla1[[#All],[Numero_de_actuacion]],Tabla1[[#All],[Movil_de_contacto]],"",0)</f>
        <v/>
      </c>
      <c r="X53" s="14">
        <f>IF(OR(AVANZA[[#This Row],[ESTADO LEG]]="Legalizada grabacion",AVANZA[[#This Row],[ESTADO LEG]]="Legalizada aut"),1,0)</f>
        <v>1</v>
      </c>
      <c r="Y53" s="14">
        <f>IF(OR(AVANZA[[#This Row],[ESTADO LEG]]="pdte legalizar",AVANZA[[#This Row],[ESTADO LEG]]="No cruza"),1,0)</f>
        <v>0</v>
      </c>
      <c r="Z53" t="str" cm="1">
        <f t="array" ref="Z53">IF(AVANZA[[#This Row],[Variable]]="Terminada",LOWER(_xlfn.XLOOKUP(AVANZA[[#This Row],[ID_Peticion]],Tabla6[[#All],[NUM_PETICION]],Tabla6[[#All],[ESTADO_LEG]],"NO CRUZA",0)),AVANZA[[#This Row],[Variable]])</f>
        <v>legalizada grabacion</v>
      </c>
      <c r="AA53" cm="1">
        <f t="array" ref="AA53">_xlfn.XLOOKUP(AVANZA[[#This Row],[ID_Peticion]],Tabla6[[#All],[NUM_PETICION]],Tabla6[[#All],[DIF_DIAS]],"",0)</f>
        <v>4</v>
      </c>
      <c r="AB53" s="2" cm="1">
        <f t="array" ref="AB53">IFERROR(_xlfn.XLOOKUP(AVANZA[[#This Row],[ID_Peticion]],Tabla6[[#All],[NUM_PETICION]],Tabla6[[#All],[FEC_LEGAL]],"",0),"")</f>
        <v>46148</v>
      </c>
      <c r="AC53" s="14">
        <f ca="1">IF(AVANZA[[#This Row],[FECHA LEG]]&lt;&gt;0,IFERROR(AVANZA[[#This Row],[FECHA LEG]]-AVANZA[[#This Row],[FechaIniEstadoSubPetAtis]],0),TODAY()-AVANZA[[#This Row],[FechaIniEstadoSubPetAtis]])</f>
        <v>4</v>
      </c>
      <c r="AD53" s="35" t="str">
        <f ca="1">IF(AVANZA[[#This Row],[FINAL Vs LG]]&lt;&gt;0,IF(AVANZA[[#This Row],[FINAL Vs LG]]&lt;7.1,"100%",IF(AND(AVANZA[[#This Row],[FINAL Vs LG]]&gt;7.1,AVANZA[[#This Row],[FINAL Vs LG]]&lt;11.1),"50%","0%")),0)</f>
        <v>100%</v>
      </c>
      <c r="AE53" s="14">
        <f ca="1">VLOOKUP(DAY(TODAY()),BACK!F:G,2,0)</f>
        <v>14</v>
      </c>
      <c r="AF53" s="14">
        <f>BACK!$I$2</f>
        <v>24</v>
      </c>
      <c r="AG53" s="14">
        <f>IF(AVANZA[[#This Row],[Oferta_empaquetada_comisiones]]="SI",1,0)</f>
        <v>0</v>
      </c>
      <c r="AH53" s="36">
        <f>IF(AVANZA[[#This Row],[Variable]]="TERMINADA",IFERROR(VLOOKUP(AVANZA[[#This Row],[SUPERVISOR]],Tabla2[#All],4,0),0),)</f>
        <v>3.5</v>
      </c>
      <c r="AI53" s="14">
        <f>IF(AVANZA[[#This Row],[Producto]]="BA",1,0)</f>
        <v>0</v>
      </c>
      <c r="AJ53" s="14">
        <f>IF(AVANZA[[#This Row],[Producto]]="DUO",1,0)</f>
        <v>0</v>
      </c>
      <c r="AK53" s="14">
        <f>IF(AVANZA[[#This Row],[Producto]]="TRIO",1,0)</f>
        <v>1</v>
      </c>
      <c r="AL53" t="s">
        <v>221</v>
      </c>
      <c r="AM53">
        <v>-1</v>
      </c>
      <c r="AN53">
        <v>-1</v>
      </c>
      <c r="AO53" t="s">
        <v>374</v>
      </c>
      <c r="AP53" s="1">
        <v>46140.55810185185</v>
      </c>
      <c r="AQ53">
        <v>-1</v>
      </c>
      <c r="AR53" t="s">
        <v>375</v>
      </c>
      <c r="AS53">
        <v>-1</v>
      </c>
      <c r="AT53">
        <v>-1</v>
      </c>
      <c r="AU53">
        <v>-1</v>
      </c>
      <c r="AV53">
        <v>-1</v>
      </c>
      <c r="AW53">
        <v>-1</v>
      </c>
      <c r="AX53" t="s">
        <v>224</v>
      </c>
      <c r="AY53">
        <v>-1</v>
      </c>
      <c r="AZ53">
        <v>2026</v>
      </c>
      <c r="BA53">
        <v>5</v>
      </c>
      <c r="BB53">
        <v>2</v>
      </c>
      <c r="BC53">
        <v>-1</v>
      </c>
      <c r="BD53" t="s">
        <v>225</v>
      </c>
      <c r="BE53">
        <v>-1</v>
      </c>
      <c r="BF53">
        <v>20001619457764</v>
      </c>
      <c r="BG53" t="s">
        <v>376</v>
      </c>
      <c r="BH53" t="s">
        <v>377</v>
      </c>
      <c r="BI53" t="s">
        <v>378</v>
      </c>
      <c r="BJ53">
        <v>-1</v>
      </c>
      <c r="BK53">
        <v>-1</v>
      </c>
      <c r="BL53">
        <v>-1</v>
      </c>
      <c r="BM53" t="s">
        <v>229</v>
      </c>
      <c r="BN53" t="s">
        <v>230</v>
      </c>
      <c r="BO53" t="s">
        <v>379</v>
      </c>
      <c r="BP53" t="s">
        <v>380</v>
      </c>
      <c r="BQ53">
        <v>2026</v>
      </c>
      <c r="BR53">
        <v>4</v>
      </c>
      <c r="BS53">
        <v>28</v>
      </c>
      <c r="BT53" s="1">
        <v>46144.51494212963</v>
      </c>
      <c r="BU53" t="s">
        <v>233</v>
      </c>
      <c r="BV53" s="2">
        <v>46144</v>
      </c>
      <c r="BW53" t="s">
        <v>234</v>
      </c>
      <c r="BX53" s="2">
        <v>46140</v>
      </c>
      <c r="BY53" s="2">
        <v>46144</v>
      </c>
      <c r="BZ53" t="s">
        <v>235</v>
      </c>
      <c r="CA53" t="s">
        <v>381</v>
      </c>
      <c r="CB53" t="s">
        <v>353</v>
      </c>
      <c r="CC53" t="s">
        <v>382</v>
      </c>
      <c r="CD53" t="s">
        <v>383</v>
      </c>
      <c r="CE53">
        <v>-1</v>
      </c>
      <c r="CF53" t="s">
        <v>384</v>
      </c>
      <c r="CG53" t="s">
        <v>385</v>
      </c>
      <c r="CH53" t="s">
        <v>242</v>
      </c>
      <c r="CI53">
        <v>73211780</v>
      </c>
      <c r="CJ53" t="s">
        <v>244</v>
      </c>
      <c r="CK53" t="s">
        <v>245</v>
      </c>
      <c r="CL53" t="s">
        <v>246</v>
      </c>
      <c r="CM53" t="s">
        <v>247</v>
      </c>
      <c r="CN53" t="s">
        <v>248</v>
      </c>
      <c r="CT53" t="s">
        <v>386</v>
      </c>
      <c r="CU53" t="s">
        <v>387</v>
      </c>
      <c r="CW53" t="s">
        <v>388</v>
      </c>
      <c r="CX53" t="s">
        <v>389</v>
      </c>
      <c r="DA53" t="s">
        <v>250</v>
      </c>
      <c r="DB53">
        <v>-1</v>
      </c>
      <c r="DF53" t="s">
        <v>251</v>
      </c>
      <c r="DJ53" t="s">
        <v>252</v>
      </c>
      <c r="DK53" t="s">
        <v>253</v>
      </c>
      <c r="DL53" t="s">
        <v>253</v>
      </c>
      <c r="DN53" t="s">
        <v>390</v>
      </c>
      <c r="DR53" t="s">
        <v>256</v>
      </c>
      <c r="DS53" t="s">
        <v>244</v>
      </c>
      <c r="DT53" t="s">
        <v>243</v>
      </c>
      <c r="DV53">
        <v>1</v>
      </c>
      <c r="DW53" t="s">
        <v>283</v>
      </c>
      <c r="ED53" s="2">
        <v>46144</v>
      </c>
      <c r="EE53" t="s">
        <v>343</v>
      </c>
      <c r="EF53">
        <v>5</v>
      </c>
      <c r="EP53" t="s">
        <v>258</v>
      </c>
      <c r="ES53" t="s">
        <v>391</v>
      </c>
      <c r="FA53" t="s">
        <v>245</v>
      </c>
      <c r="FB53" t="s">
        <v>363</v>
      </c>
      <c r="FD53" t="s">
        <v>308</v>
      </c>
      <c r="FE53" t="s">
        <v>392</v>
      </c>
      <c r="FF53" t="s">
        <v>392</v>
      </c>
      <c r="FK53" t="s">
        <v>263</v>
      </c>
      <c r="FL53" t="s">
        <v>393</v>
      </c>
      <c r="FN53" t="s">
        <v>248</v>
      </c>
      <c r="FO53" t="s">
        <v>265</v>
      </c>
      <c r="FR53">
        <v>126994</v>
      </c>
      <c r="GB53" t="s">
        <v>266</v>
      </c>
      <c r="GC53" t="s">
        <v>387</v>
      </c>
      <c r="GD53">
        <v>25016</v>
      </c>
      <c r="GF53">
        <v>2353</v>
      </c>
      <c r="GG53">
        <v>25424</v>
      </c>
      <c r="GI53">
        <v>100314</v>
      </c>
      <c r="GJ53">
        <v>25242</v>
      </c>
      <c r="GL53">
        <v>24327</v>
      </c>
      <c r="GM53">
        <v>151122</v>
      </c>
      <c r="GS53" t="s">
        <v>267</v>
      </c>
      <c r="GT53" s="2">
        <v>45076</v>
      </c>
      <c r="GU53" t="s">
        <v>268</v>
      </c>
      <c r="GV53" t="s">
        <v>335</v>
      </c>
      <c r="GW53" t="s">
        <v>394</v>
      </c>
      <c r="GZ53" t="s">
        <v>395</v>
      </c>
      <c r="HA53" t="s">
        <v>274</v>
      </c>
      <c r="HB53" t="s">
        <v>396</v>
      </c>
      <c r="HC53" t="s">
        <v>381</v>
      </c>
      <c r="HD53" t="s">
        <v>385</v>
      </c>
      <c r="HE53" t="s">
        <v>230</v>
      </c>
      <c r="HF53" t="s">
        <v>397</v>
      </c>
      <c r="HR53" t="s">
        <v>278</v>
      </c>
      <c r="HV53">
        <v>131990</v>
      </c>
      <c r="HW53" t="s">
        <v>281</v>
      </c>
      <c r="HY53">
        <v>0</v>
      </c>
      <c r="HZ53">
        <v>0</v>
      </c>
      <c r="IA53" t="s">
        <v>279</v>
      </c>
      <c r="IB53" t="s">
        <v>281</v>
      </c>
      <c r="IE53" t="s">
        <v>283</v>
      </c>
      <c r="IF53" t="s">
        <v>283</v>
      </c>
      <c r="IG53" t="s">
        <v>283</v>
      </c>
      <c r="IH53" t="s">
        <v>284</v>
      </c>
      <c r="II53" t="s">
        <v>285</v>
      </c>
      <c r="IJ53" t="s">
        <v>286</v>
      </c>
      <c r="IK53" t="s">
        <v>278</v>
      </c>
      <c r="IL53" t="s">
        <v>287</v>
      </c>
      <c r="IM53" t="s">
        <v>288</v>
      </c>
      <c r="IN53" t="s">
        <v>289</v>
      </c>
      <c r="IP53" t="s">
        <v>290</v>
      </c>
      <c r="IQ53" t="s">
        <v>284</v>
      </c>
      <c r="IS53" t="s">
        <v>291</v>
      </c>
      <c r="IT53" t="s">
        <v>398</v>
      </c>
      <c r="IW53" t="s">
        <v>399</v>
      </c>
      <c r="IY53" t="s">
        <v>281</v>
      </c>
    </row>
    <row r="54" spans="1:259" x14ac:dyDescent="0.3">
      <c r="A54" s="14">
        <f>DAY(AVANZA[[#This Row],[FechaSeguimiento]])</f>
        <v>2</v>
      </c>
      <c r="B54" s="14">
        <f>MONTH(AVANZA[[#This Row],[FechaSeguimiento]])</f>
        <v>5</v>
      </c>
      <c r="C54"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54" t="str">
        <f>LOWER(IFERROR(VLOOKUP(AVANZA[[#This Row],[ID_Peticion]],CANCELADAS[#All],2,0),""))</f>
        <v/>
      </c>
      <c r="E54" t="str">
        <f>LOWER(IFERROR(VLOOKUP(AVANZA[[#This Row],[ID_Peticion]],CANCELADAS[#All],3,0),""))</f>
        <v/>
      </c>
      <c r="F54" t="str">
        <f>LOWER(IF(AVANZA[[#This Row],[CEDULA CLIENTE]]&lt;&gt;""," CC: " &amp; COUNTIFS(AVANZA[CEDULA CLIENTE],AVANZA[[#This Row],[CEDULA CLIENTE]]),"")&amp; IF(AVANZA[[#This Row],[Direccion]]&lt;&gt;""," DIR: " &amp; COUNTIFS(AVANZA[Direccion],AVANZA[[#This Row],[Direccion]]),""))</f>
        <v xml:space="preserve"> dir: 1</v>
      </c>
      <c r="G54" t="str">
        <f>IFERROR(VLOOKUP(AVANZA[[#This Row],[Cedula_Vendedor_Atis]],PLANTA[[#All],[CEDULA]:[LINEA]],3,0),"No Cruza")</f>
        <v>Marisol Avella</v>
      </c>
      <c r="H54" t="str">
        <f>IFERROR(VLOOKUP(AVANZA[[#This Row],[Cedula_Vendedor_Atis]],PLANTA[[#All],[CEDULA]:[LINEA]],4,0),"No Cruza")</f>
        <v>Fija</v>
      </c>
      <c r="I54" t="str">
        <f>LOWER(IF(AVANZA[[#This Row],[ATRIBUIBLE]]="",AVANZA[[#This Row],[Variable]],AVANZA[[#This Row],[ATRIBUIBLE]]))</f>
        <v>terminada</v>
      </c>
      <c r="J54" s="14">
        <f>IF(AVANZA[[#This Row],[Variable]]=AVANZA[[#Headers],[TERMINADA]],1,0)</f>
        <v>1</v>
      </c>
      <c r="K54" s="14">
        <f>IF(AVANZA[[#This Row],[Variable]]=AVANZA[[#Headers],[ANULADA]],1,0)</f>
        <v>0</v>
      </c>
      <c r="L54" s="14">
        <f>IF(AVANZA[[#This Row],[Variable]]=AVANZA[[#Headers],[PENDIENTE]],1,0)</f>
        <v>0</v>
      </c>
      <c r="M54" s="14">
        <f>IF(AVANZA[[#This Row],[ESTADO AGENDA]]="AGENDADA",1,0)</f>
        <v>0</v>
      </c>
      <c r="N54" s="14">
        <f>IF(AVANZA[[#This Row],[ESTADO AGENDA]]="PENDIENTE DE AGENDAR",1,0)</f>
        <v>0</v>
      </c>
      <c r="O54" s="14">
        <f>IF(AVANZA[[#This Row],[ESTADO AGENDA]]="SUSPENDIDA",1,0)</f>
        <v>0</v>
      </c>
      <c r="P54" t="str" cm="1">
        <f t="array" ref="P54">_xlfn.XLOOKUP(AVANZA[[#This Row],[Num_Agrupacion_Pet_Atis]],Tabla1[[#All],[Numero_de_actuacion]],Tabla1[[#All],[Estado_de_la_orden]],"",0)</f>
        <v/>
      </c>
      <c r="Q54" s="2" t="str" cm="1">
        <f t="array" ref="Q54">_xlfn.XLOOKUP(AVANZA[[#This Row],[Num_Agrupacion_Pet_Atis]],Tabla1[[#All],[Numero_de_actuacion]],Tabla1[[#All],[Fecha_de_la_cita]],"",0)</f>
        <v/>
      </c>
      <c r="R54" t="str" cm="1">
        <f t="array" ref="R54">_xlfn.XLOOKUP(AVANZA[[#This Row],[Num_Agrupacion_Pet_Atis]],Tabla1[[#All],[Numero_de_actuacion]],Tabla1[[#All],[Franja_horaria_de_la_cita]],"",0)</f>
        <v/>
      </c>
      <c r="S54" s="14" t="str">
        <f>IFERROR(DAY(AVANZA[[#This Row],[FECHA AGENDA]]),"")</f>
        <v/>
      </c>
      <c r="T54" s="14" t="str">
        <f>IFERROR(MONTH(AVANZA[[#This Row],[FECHA AGENDA]]),"")</f>
        <v/>
      </c>
      <c r="U54" t="str" cm="1">
        <f t="array" ref="U54">_xlfn.XLOOKUP(AVANZA[[#This Row],[Num_Agrupacion_Pet_Atis]],Tabla1[[#All],[Numero_de_actuacion]],Tabla1[[#All],[Motivo_de_suspension]],"",0)</f>
        <v/>
      </c>
      <c r="V54" s="2" t="str" cm="1">
        <f t="array" ref="V54">_xlfn.XLOOKUP(AVANZA[[#This Row],[Num_Agrupacion_Pet_Atis]],Tabla1[[#All],[Numero_de_actuacion]],Tabla1[[#All],[No_identificacion_cliente]],"",0)</f>
        <v/>
      </c>
      <c r="W54" s="2" t="str" cm="1">
        <f t="array" ref="W54">_xlfn.XLOOKUP(AVANZA[[#This Row],[Num_Agrupacion_Pet_Atis]],Tabla1[[#All],[Numero_de_actuacion]],Tabla1[[#All],[Movil_de_contacto]],"",0)</f>
        <v/>
      </c>
      <c r="X54" s="14">
        <f>IF(OR(AVANZA[[#This Row],[ESTADO LEG]]="Legalizada grabacion",AVANZA[[#This Row],[ESTADO LEG]]="Legalizada aut"),1,0)</f>
        <v>1</v>
      </c>
      <c r="Y54" s="14">
        <f>IF(OR(AVANZA[[#This Row],[ESTADO LEG]]="pdte legalizar",AVANZA[[#This Row],[ESTADO LEG]]="No cruza"),1,0)</f>
        <v>0</v>
      </c>
      <c r="Z54" t="str" cm="1">
        <f t="array" ref="Z54">IF(AVANZA[[#This Row],[Variable]]="Terminada",LOWER(_xlfn.XLOOKUP(AVANZA[[#This Row],[ID_Peticion]],Tabla6[[#All],[NUM_PETICION]],Tabla6[[#All],[ESTADO_LEG]],"NO CRUZA",0)),AVANZA[[#This Row],[Variable]])</f>
        <v>legalizada grabacion</v>
      </c>
      <c r="AA54" cm="1">
        <f t="array" ref="AA54">_xlfn.XLOOKUP(AVANZA[[#This Row],[ID_Peticion]],Tabla6[[#All],[NUM_PETICION]],Tabla6[[#All],[DIF_DIAS]],"",0)</f>
        <v>4</v>
      </c>
      <c r="AB54" s="2" cm="1">
        <f t="array" ref="AB54">IFERROR(_xlfn.XLOOKUP(AVANZA[[#This Row],[ID_Peticion]],Tabla6[[#All],[NUM_PETICION]],Tabla6[[#All],[FEC_LEGAL]],"",0),"")</f>
        <v>46148</v>
      </c>
      <c r="AC54" s="14">
        <f ca="1">IF(AVANZA[[#This Row],[FECHA LEG]]&lt;&gt;0,IFERROR(AVANZA[[#This Row],[FECHA LEG]]-AVANZA[[#This Row],[FechaIniEstadoSubPetAtis]],0),TODAY()-AVANZA[[#This Row],[FechaIniEstadoSubPetAtis]])</f>
        <v>4</v>
      </c>
      <c r="AD54" s="35" t="str">
        <f ca="1">IF(AVANZA[[#This Row],[FINAL Vs LG]]&lt;&gt;0,IF(AVANZA[[#This Row],[FINAL Vs LG]]&lt;7.1,"100%",IF(AND(AVANZA[[#This Row],[FINAL Vs LG]]&gt;7.1,AVANZA[[#This Row],[FINAL Vs LG]]&lt;11.1),"50%","0%")),0)</f>
        <v>100%</v>
      </c>
      <c r="AE54" s="14">
        <f ca="1">VLOOKUP(DAY(TODAY()),BACK!F:G,2,0)</f>
        <v>14</v>
      </c>
      <c r="AF54" s="14">
        <f>BACK!$I$2</f>
        <v>24</v>
      </c>
      <c r="AG54" s="14">
        <f>IF(AVANZA[[#This Row],[Oferta_empaquetada_comisiones]]="SI",1,0)</f>
        <v>0</v>
      </c>
      <c r="AH54" s="36">
        <f>IF(AVANZA[[#This Row],[Variable]]="TERMINADA",IFERROR(VLOOKUP(AVANZA[[#This Row],[SUPERVISOR]],Tabla2[#All],4,0),0),)</f>
        <v>3.5</v>
      </c>
      <c r="AI54" s="14">
        <f>IF(AVANZA[[#This Row],[Producto]]="BA",1,0)</f>
        <v>0</v>
      </c>
      <c r="AJ54" s="14">
        <f>IF(AVANZA[[#This Row],[Producto]]="DUO",1,0)</f>
        <v>0</v>
      </c>
      <c r="AK54" s="14">
        <f>IF(AVANZA[[#This Row],[Producto]]="TRIO",1,0)</f>
        <v>1</v>
      </c>
      <c r="AL54" t="s">
        <v>418</v>
      </c>
      <c r="AM54">
        <v>-1</v>
      </c>
      <c r="AN54">
        <v>-1</v>
      </c>
      <c r="AO54" t="s">
        <v>419</v>
      </c>
      <c r="AP54" s="1">
        <v>46142.726863425924</v>
      </c>
      <c r="AQ54">
        <v>-1</v>
      </c>
      <c r="AR54" t="s">
        <v>420</v>
      </c>
      <c r="AS54">
        <v>-1</v>
      </c>
      <c r="AT54">
        <v>-1</v>
      </c>
      <c r="AU54">
        <v>-1</v>
      </c>
      <c r="AV54">
        <v>-1</v>
      </c>
      <c r="AW54">
        <v>-1</v>
      </c>
      <c r="AX54" t="s">
        <v>224</v>
      </c>
      <c r="AY54">
        <v>-1</v>
      </c>
      <c r="AZ54">
        <v>2026</v>
      </c>
      <c r="BA54">
        <v>5</v>
      </c>
      <c r="BB54">
        <v>2</v>
      </c>
      <c r="BC54">
        <v>-1</v>
      </c>
      <c r="BD54" t="s">
        <v>225</v>
      </c>
      <c r="BE54">
        <v>-1</v>
      </c>
      <c r="BF54">
        <v>20001620848609</v>
      </c>
      <c r="BG54" t="s">
        <v>376</v>
      </c>
      <c r="BH54" t="s">
        <v>377</v>
      </c>
      <c r="BI54" t="s">
        <v>421</v>
      </c>
      <c r="BJ54">
        <v>-1</v>
      </c>
      <c r="BK54">
        <v>-1</v>
      </c>
      <c r="BL54">
        <v>-1</v>
      </c>
      <c r="BM54" t="s">
        <v>229</v>
      </c>
      <c r="BN54" t="s">
        <v>230</v>
      </c>
      <c r="BO54" t="s">
        <v>422</v>
      </c>
      <c r="BP54" t="s">
        <v>380</v>
      </c>
      <c r="BQ54">
        <v>2026</v>
      </c>
      <c r="BR54">
        <v>4</v>
      </c>
      <c r="BS54">
        <v>30</v>
      </c>
      <c r="BT54" s="1">
        <v>46144.669664351852</v>
      </c>
      <c r="BU54" t="s">
        <v>233</v>
      </c>
      <c r="BV54" s="2">
        <v>46144</v>
      </c>
      <c r="BW54" t="s">
        <v>234</v>
      </c>
      <c r="BX54" s="2">
        <v>46142</v>
      </c>
      <c r="BY54" s="2">
        <v>46144</v>
      </c>
      <c r="BZ54" t="s">
        <v>235</v>
      </c>
      <c r="CA54" t="s">
        <v>297</v>
      </c>
      <c r="CB54" t="s">
        <v>297</v>
      </c>
      <c r="CC54" t="s">
        <v>423</v>
      </c>
      <c r="CD54" t="s">
        <v>424</v>
      </c>
      <c r="CE54">
        <v>-1</v>
      </c>
      <c r="CF54" t="s">
        <v>300</v>
      </c>
      <c r="CG54" t="s">
        <v>301</v>
      </c>
      <c r="CH54" t="s">
        <v>242</v>
      </c>
      <c r="CI54">
        <v>1022940376</v>
      </c>
      <c r="CJ54" t="s">
        <v>426</v>
      </c>
      <c r="CK54" t="s">
        <v>245</v>
      </c>
      <c r="CL54" t="s">
        <v>409</v>
      </c>
      <c r="CM54" t="s">
        <v>247</v>
      </c>
      <c r="CN54" t="s">
        <v>410</v>
      </c>
      <c r="CT54" t="s">
        <v>304</v>
      </c>
      <c r="CU54" t="s">
        <v>387</v>
      </c>
      <c r="CW54" t="s">
        <v>388</v>
      </c>
      <c r="CX54" t="s">
        <v>389</v>
      </c>
      <c r="DA54" t="s">
        <v>250</v>
      </c>
      <c r="DB54">
        <v>-1</v>
      </c>
      <c r="DF54" t="s">
        <v>251</v>
      </c>
      <c r="DJ54" t="s">
        <v>252</v>
      </c>
      <c r="DK54" t="s">
        <v>253</v>
      </c>
      <c r="DL54" t="s">
        <v>253</v>
      </c>
      <c r="DN54" t="s">
        <v>390</v>
      </c>
      <c r="DR54" t="s">
        <v>427</v>
      </c>
      <c r="DS54" t="s">
        <v>426</v>
      </c>
      <c r="DT54" t="s">
        <v>425</v>
      </c>
      <c r="DV54">
        <v>1</v>
      </c>
      <c r="DW54" t="s">
        <v>283</v>
      </c>
      <c r="ED54" s="2">
        <v>46144</v>
      </c>
      <c r="EE54" t="s">
        <v>361</v>
      </c>
      <c r="EF54">
        <v>9</v>
      </c>
      <c r="EP54" t="s">
        <v>258</v>
      </c>
      <c r="ES54" t="s">
        <v>428</v>
      </c>
      <c r="EZ54" t="s">
        <v>429</v>
      </c>
      <c r="FA54" t="s">
        <v>245</v>
      </c>
      <c r="FB54" t="s">
        <v>308</v>
      </c>
      <c r="FD54" t="s">
        <v>308</v>
      </c>
      <c r="FE54" t="s">
        <v>309</v>
      </c>
      <c r="FF54" t="s">
        <v>309</v>
      </c>
      <c r="FK54" t="s">
        <v>263</v>
      </c>
      <c r="FL54" t="s">
        <v>430</v>
      </c>
      <c r="FN54" t="s">
        <v>410</v>
      </c>
      <c r="FO54" t="s">
        <v>414</v>
      </c>
      <c r="FR54">
        <v>126994</v>
      </c>
      <c r="GB54" t="s">
        <v>266</v>
      </c>
      <c r="GC54" t="s">
        <v>387</v>
      </c>
      <c r="GD54">
        <v>25016</v>
      </c>
      <c r="GF54">
        <v>2353</v>
      </c>
      <c r="GG54">
        <v>25424</v>
      </c>
      <c r="GI54">
        <v>100314</v>
      </c>
      <c r="GJ54">
        <v>25242</v>
      </c>
      <c r="GL54">
        <v>24327</v>
      </c>
      <c r="GM54">
        <v>151122</v>
      </c>
      <c r="GS54" t="s">
        <v>267</v>
      </c>
      <c r="GT54" s="2">
        <v>45291</v>
      </c>
      <c r="GU54" t="s">
        <v>268</v>
      </c>
      <c r="GV54" t="s">
        <v>269</v>
      </c>
      <c r="GW54" t="s">
        <v>394</v>
      </c>
      <c r="GZ54" t="s">
        <v>395</v>
      </c>
      <c r="HA54" t="s">
        <v>336</v>
      </c>
      <c r="HC54" t="s">
        <v>283</v>
      </c>
      <c r="HE54" t="s">
        <v>230</v>
      </c>
      <c r="HF54" t="s">
        <v>431</v>
      </c>
      <c r="HR54" t="s">
        <v>278</v>
      </c>
      <c r="HV54">
        <v>131990</v>
      </c>
      <c r="HW54" t="s">
        <v>281</v>
      </c>
      <c r="HY54">
        <v>0</v>
      </c>
      <c r="HZ54">
        <v>0</v>
      </c>
      <c r="IA54" t="s">
        <v>281</v>
      </c>
      <c r="IB54" t="s">
        <v>281</v>
      </c>
      <c r="IE54" t="s">
        <v>283</v>
      </c>
      <c r="IF54" t="s">
        <v>283</v>
      </c>
      <c r="IG54" t="s">
        <v>283</v>
      </c>
      <c r="IH54" t="s">
        <v>284</v>
      </c>
      <c r="II54" t="s">
        <v>285</v>
      </c>
      <c r="IJ54" t="s">
        <v>286</v>
      </c>
      <c r="IK54" t="s">
        <v>278</v>
      </c>
      <c r="IL54" t="s">
        <v>346</v>
      </c>
      <c r="IM54" t="s">
        <v>288</v>
      </c>
      <c r="IN54" t="s">
        <v>289</v>
      </c>
      <c r="IP54" t="s">
        <v>290</v>
      </c>
      <c r="IQ54" t="s">
        <v>284</v>
      </c>
      <c r="IS54" t="s">
        <v>291</v>
      </c>
      <c r="IT54" t="s">
        <v>432</v>
      </c>
      <c r="IU54" t="s">
        <v>433</v>
      </c>
      <c r="IV54" t="s">
        <v>434</v>
      </c>
      <c r="IW54" t="s">
        <v>318</v>
      </c>
      <c r="IY54" t="s">
        <v>281</v>
      </c>
    </row>
    <row r="55" spans="1:259" x14ac:dyDescent="0.3">
      <c r="A55" s="14">
        <f>DAY(AVANZA[[#This Row],[FechaSeguimiento]])</f>
        <v>2</v>
      </c>
      <c r="B55" s="14">
        <f>MONTH(AVANZA[[#This Row],[FechaSeguimiento]])</f>
        <v>5</v>
      </c>
      <c r="C55"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55" t="str">
        <f>LOWER(IFERROR(VLOOKUP(AVANZA[[#This Row],[ID_Peticion]],CANCELADAS[#All],2,0),""))</f>
        <v/>
      </c>
      <c r="E55" t="str">
        <f>LOWER(IFERROR(VLOOKUP(AVANZA[[#This Row],[ID_Peticion]],CANCELADAS[#All],3,0),""))</f>
        <v/>
      </c>
      <c r="F55" t="str">
        <f>LOWER(IF(AVANZA[[#This Row],[CEDULA CLIENTE]]&lt;&gt;""," CC: " &amp; COUNTIFS(AVANZA[CEDULA CLIENTE],AVANZA[[#This Row],[CEDULA CLIENTE]]),"")&amp; IF(AVANZA[[#This Row],[Direccion]]&lt;&gt;""," DIR: " &amp; COUNTIFS(AVANZA[Direccion],AVANZA[[#This Row],[Direccion]]),""))</f>
        <v xml:space="preserve"> dir: 1</v>
      </c>
      <c r="G55" t="str">
        <f>IFERROR(VLOOKUP(AVANZA[[#This Row],[Cedula_Vendedor_Atis]],PLANTA[[#All],[CEDULA]:[LINEA]],3,0),"No Cruza")</f>
        <v>Marisol Avella</v>
      </c>
      <c r="H55" t="str">
        <f>IFERROR(VLOOKUP(AVANZA[[#This Row],[Cedula_Vendedor_Atis]],PLANTA[[#All],[CEDULA]:[LINEA]],4,0),"No Cruza")</f>
        <v>Fija</v>
      </c>
      <c r="I55" t="str">
        <f>LOWER(IF(AVANZA[[#This Row],[ATRIBUIBLE]]="",AVANZA[[#This Row],[Variable]],AVANZA[[#This Row],[ATRIBUIBLE]]))</f>
        <v>terminada</v>
      </c>
      <c r="J55" s="14">
        <f>IF(AVANZA[[#This Row],[Variable]]=AVANZA[[#Headers],[TERMINADA]],1,0)</f>
        <v>1</v>
      </c>
      <c r="K55" s="14">
        <f>IF(AVANZA[[#This Row],[Variable]]=AVANZA[[#Headers],[ANULADA]],1,0)</f>
        <v>0</v>
      </c>
      <c r="L55" s="14">
        <f>IF(AVANZA[[#This Row],[Variable]]=AVANZA[[#Headers],[PENDIENTE]],1,0)</f>
        <v>0</v>
      </c>
      <c r="M55" s="14">
        <f>IF(AVANZA[[#This Row],[ESTADO AGENDA]]="AGENDADA",1,0)</f>
        <v>0</v>
      </c>
      <c r="N55" s="14">
        <f>IF(AVANZA[[#This Row],[ESTADO AGENDA]]="PENDIENTE DE AGENDAR",1,0)</f>
        <v>0</v>
      </c>
      <c r="O55" s="14">
        <f>IF(AVANZA[[#This Row],[ESTADO AGENDA]]="SUSPENDIDA",1,0)</f>
        <v>0</v>
      </c>
      <c r="P55" t="str" cm="1">
        <f t="array" ref="P55">_xlfn.XLOOKUP(AVANZA[[#This Row],[Num_Agrupacion_Pet_Atis]],Tabla1[[#All],[Numero_de_actuacion]],Tabla1[[#All],[Estado_de_la_orden]],"",0)</f>
        <v/>
      </c>
      <c r="Q55" s="2" t="str" cm="1">
        <f t="array" ref="Q55">_xlfn.XLOOKUP(AVANZA[[#This Row],[Num_Agrupacion_Pet_Atis]],Tabla1[[#All],[Numero_de_actuacion]],Tabla1[[#All],[Fecha_de_la_cita]],"",0)</f>
        <v/>
      </c>
      <c r="R55" t="str" cm="1">
        <f t="array" ref="R55">_xlfn.XLOOKUP(AVANZA[[#This Row],[Num_Agrupacion_Pet_Atis]],Tabla1[[#All],[Numero_de_actuacion]],Tabla1[[#All],[Franja_horaria_de_la_cita]],"",0)</f>
        <v/>
      </c>
      <c r="S55" s="14" t="str">
        <f>IFERROR(DAY(AVANZA[[#This Row],[FECHA AGENDA]]),"")</f>
        <v/>
      </c>
      <c r="T55" s="14" t="str">
        <f>IFERROR(MONTH(AVANZA[[#This Row],[FECHA AGENDA]]),"")</f>
        <v/>
      </c>
      <c r="U55" t="str" cm="1">
        <f t="array" ref="U55">_xlfn.XLOOKUP(AVANZA[[#This Row],[Num_Agrupacion_Pet_Atis]],Tabla1[[#All],[Numero_de_actuacion]],Tabla1[[#All],[Motivo_de_suspension]],"",0)</f>
        <v/>
      </c>
      <c r="V55" s="2" t="str" cm="1">
        <f t="array" ref="V55">_xlfn.XLOOKUP(AVANZA[[#This Row],[Num_Agrupacion_Pet_Atis]],Tabla1[[#All],[Numero_de_actuacion]],Tabla1[[#All],[No_identificacion_cliente]],"",0)</f>
        <v/>
      </c>
      <c r="W55" s="2" t="str" cm="1">
        <f t="array" ref="W55">_xlfn.XLOOKUP(AVANZA[[#This Row],[Num_Agrupacion_Pet_Atis]],Tabla1[[#All],[Numero_de_actuacion]],Tabla1[[#All],[Movil_de_contacto]],"",0)</f>
        <v/>
      </c>
      <c r="X55" s="14">
        <f>IF(OR(AVANZA[[#This Row],[ESTADO LEG]]="Legalizada grabacion",AVANZA[[#This Row],[ESTADO LEG]]="Legalizada aut"),1,0)</f>
        <v>0</v>
      </c>
      <c r="Y55" s="14">
        <f>IF(OR(AVANZA[[#This Row],[ESTADO LEG]]="pdte legalizar",AVANZA[[#This Row],[ESTADO LEG]]="No cruza"),1,0)</f>
        <v>1</v>
      </c>
      <c r="Z55" t="str" cm="1">
        <f t="array" ref="Z55">IF(AVANZA[[#This Row],[Variable]]="Terminada",LOWER(_xlfn.XLOOKUP(AVANZA[[#This Row],[ID_Peticion]],Tabla6[[#All],[NUM_PETICION]],Tabla6[[#All],[ESTADO_LEG]],"NO CRUZA",0)),AVANZA[[#This Row],[Variable]])</f>
        <v>no cruza</v>
      </c>
      <c r="AA55" t="str" cm="1">
        <f t="array" ref="AA55">_xlfn.XLOOKUP(AVANZA[[#This Row],[ID_Peticion]],Tabla6[[#All],[NUM_PETICION]],Tabla6[[#All],[DIF_DIAS]],"",0)</f>
        <v/>
      </c>
      <c r="AB55" s="2" t="str" cm="1">
        <f t="array" ref="AB55">IFERROR(_xlfn.XLOOKUP(AVANZA[[#This Row],[ID_Peticion]],Tabla6[[#All],[NUM_PETICION]],Tabla6[[#All],[FEC_LEGAL]],"",0),"")</f>
        <v/>
      </c>
      <c r="AC55" s="14">
        <f ca="1">IF(AVANZA[[#This Row],[FECHA LEG]]&lt;&gt;0,IFERROR(AVANZA[[#This Row],[FECHA LEG]]-AVANZA[[#This Row],[FechaIniEstadoSubPetAtis]],0),TODAY()-AVANZA[[#This Row],[FechaIniEstadoSubPetAtis]])</f>
        <v>0</v>
      </c>
      <c r="AD55" s="35">
        <f ca="1">IF(AVANZA[[#This Row],[FINAL Vs LG]]&lt;&gt;0,IF(AVANZA[[#This Row],[FINAL Vs LG]]&lt;7.1,"100%",IF(AND(AVANZA[[#This Row],[FINAL Vs LG]]&gt;7.1,AVANZA[[#This Row],[FINAL Vs LG]]&lt;11.1),"50%","0%")),0)</f>
        <v>0</v>
      </c>
      <c r="AE55" s="14">
        <f ca="1">VLOOKUP(DAY(TODAY()),BACK!F:G,2,0)</f>
        <v>14</v>
      </c>
      <c r="AF55" s="14">
        <f>BACK!$I$2</f>
        <v>24</v>
      </c>
      <c r="AG55" s="14">
        <f>IF(AVANZA[[#This Row],[Oferta_empaquetada_comisiones]]="SI",1,0)</f>
        <v>0</v>
      </c>
      <c r="AH55" s="36">
        <f>IF(AVANZA[[#This Row],[Variable]]="TERMINADA",IFERROR(VLOOKUP(AVANZA[[#This Row],[SUPERVISOR]],Tabla2[#All],4,0),0),)</f>
        <v>3.5</v>
      </c>
      <c r="AI55" s="14">
        <f>IF(AVANZA[[#This Row],[Producto]]="BA",1,0)</f>
        <v>0</v>
      </c>
      <c r="AJ55" s="14">
        <f>IF(AVANZA[[#This Row],[Producto]]="DUO",1,0)</f>
        <v>0</v>
      </c>
      <c r="AK55" s="14">
        <f>IF(AVANZA[[#This Row],[Producto]]="TRIO",1,0)</f>
        <v>1</v>
      </c>
      <c r="AL55" t="s">
        <v>435</v>
      </c>
      <c r="AM55">
        <v>-1</v>
      </c>
      <c r="AN55">
        <v>-1</v>
      </c>
      <c r="AO55" t="s">
        <v>436</v>
      </c>
      <c r="AP55" s="1">
        <v>46144.282256944447</v>
      </c>
      <c r="AQ55">
        <v>-1</v>
      </c>
      <c r="AR55" t="s">
        <v>437</v>
      </c>
      <c r="AS55">
        <v>-1</v>
      </c>
      <c r="AT55">
        <v>-1</v>
      </c>
      <c r="AU55">
        <v>-1</v>
      </c>
      <c r="AV55">
        <v>-1</v>
      </c>
      <c r="AW55">
        <v>-1</v>
      </c>
      <c r="AX55" t="s">
        <v>224</v>
      </c>
      <c r="AY55">
        <v>-1</v>
      </c>
      <c r="AZ55">
        <v>2026</v>
      </c>
      <c r="BA55">
        <v>5</v>
      </c>
      <c r="BB55">
        <v>2</v>
      </c>
      <c r="BC55">
        <v>-1</v>
      </c>
      <c r="BD55" t="s">
        <v>225</v>
      </c>
      <c r="BE55">
        <v>-1</v>
      </c>
      <c r="BF55">
        <v>20001621087745</v>
      </c>
      <c r="BG55" t="s">
        <v>438</v>
      </c>
      <c r="BH55" t="s">
        <v>439</v>
      </c>
      <c r="BI55" t="s">
        <v>440</v>
      </c>
      <c r="BJ55">
        <v>-1</v>
      </c>
      <c r="BK55">
        <v>-1</v>
      </c>
      <c r="BL55">
        <v>-1</v>
      </c>
      <c r="BM55" t="s">
        <v>229</v>
      </c>
      <c r="BN55" t="s">
        <v>230</v>
      </c>
      <c r="BO55" t="s">
        <v>441</v>
      </c>
      <c r="BP55" t="s">
        <v>232</v>
      </c>
      <c r="BQ55">
        <v>2026</v>
      </c>
      <c r="BR55">
        <v>5</v>
      </c>
      <c r="BS55">
        <v>2</v>
      </c>
      <c r="BT55" s="1">
        <v>46144.70820601852</v>
      </c>
      <c r="BU55" t="s">
        <v>233</v>
      </c>
      <c r="BV55" s="2">
        <v>46144</v>
      </c>
      <c r="BW55" t="s">
        <v>234</v>
      </c>
      <c r="BX55" s="2">
        <v>46144</v>
      </c>
      <c r="BY55" s="2">
        <v>46144</v>
      </c>
      <c r="BZ55" t="s">
        <v>235</v>
      </c>
      <c r="CA55" t="s">
        <v>297</v>
      </c>
      <c r="CB55" t="s">
        <v>297</v>
      </c>
      <c r="CC55" t="s">
        <v>442</v>
      </c>
      <c r="CD55" t="s">
        <v>443</v>
      </c>
      <c r="CE55">
        <v>-1</v>
      </c>
      <c r="CF55" t="s">
        <v>300</v>
      </c>
      <c r="CG55" t="s">
        <v>301</v>
      </c>
      <c r="CH55" t="s">
        <v>242</v>
      </c>
      <c r="CI55">
        <v>1193125457</v>
      </c>
      <c r="CJ55" t="s">
        <v>445</v>
      </c>
      <c r="CK55" t="s">
        <v>245</v>
      </c>
      <c r="CL55" t="s">
        <v>246</v>
      </c>
      <c r="CM55" t="s">
        <v>247</v>
      </c>
      <c r="CN55" t="s">
        <v>359</v>
      </c>
      <c r="CT55" t="s">
        <v>386</v>
      </c>
      <c r="CU55" t="s">
        <v>387</v>
      </c>
      <c r="CW55" t="s">
        <v>446</v>
      </c>
      <c r="CX55" t="s">
        <v>447</v>
      </c>
      <c r="DA55" t="s">
        <v>250</v>
      </c>
      <c r="DB55">
        <v>-1</v>
      </c>
      <c r="DF55" t="s">
        <v>448</v>
      </c>
      <c r="DJ55" t="s">
        <v>252</v>
      </c>
      <c r="DK55" t="s">
        <v>253</v>
      </c>
      <c r="DL55" t="s">
        <v>253</v>
      </c>
      <c r="DN55" t="s">
        <v>390</v>
      </c>
      <c r="DR55" t="s">
        <v>449</v>
      </c>
      <c r="DS55" t="s">
        <v>445</v>
      </c>
      <c r="DT55" t="s">
        <v>444</v>
      </c>
      <c r="DV55">
        <v>1</v>
      </c>
      <c r="DW55" t="s">
        <v>283</v>
      </c>
      <c r="ED55" s="2">
        <v>46144</v>
      </c>
      <c r="EE55" t="s">
        <v>306</v>
      </c>
      <c r="EF55">
        <v>16</v>
      </c>
      <c r="EP55" t="s">
        <v>258</v>
      </c>
      <c r="ES55" t="s">
        <v>304</v>
      </c>
      <c r="EZ55" t="s">
        <v>450</v>
      </c>
      <c r="FA55" t="s">
        <v>245</v>
      </c>
      <c r="FB55" t="s">
        <v>308</v>
      </c>
      <c r="FD55" t="s">
        <v>308</v>
      </c>
      <c r="FE55" t="s">
        <v>309</v>
      </c>
      <c r="FF55" t="s">
        <v>309</v>
      </c>
      <c r="FK55" t="s">
        <v>263</v>
      </c>
      <c r="FL55" t="s">
        <v>451</v>
      </c>
      <c r="FN55" t="s">
        <v>359</v>
      </c>
      <c r="FO55" t="s">
        <v>366</v>
      </c>
      <c r="FR55">
        <v>113904</v>
      </c>
      <c r="GB55" t="s">
        <v>266</v>
      </c>
      <c r="GC55" t="s">
        <v>387</v>
      </c>
      <c r="GD55">
        <v>25188</v>
      </c>
      <c r="GF55">
        <v>2353</v>
      </c>
      <c r="GG55">
        <v>25422</v>
      </c>
      <c r="GI55">
        <v>87224</v>
      </c>
      <c r="GJ55">
        <v>25427</v>
      </c>
      <c r="GL55">
        <v>24327</v>
      </c>
      <c r="GM55">
        <v>135545</v>
      </c>
      <c r="GS55" t="s">
        <v>267</v>
      </c>
      <c r="GT55" s="2">
        <v>44500</v>
      </c>
      <c r="GU55" t="s">
        <v>268</v>
      </c>
      <c r="GV55" t="s">
        <v>311</v>
      </c>
      <c r="GW55" t="s">
        <v>270</v>
      </c>
      <c r="GX55" t="s">
        <v>272</v>
      </c>
      <c r="GY55" t="s">
        <v>272</v>
      </c>
      <c r="GZ55" t="s">
        <v>344</v>
      </c>
      <c r="HA55" t="s">
        <v>336</v>
      </c>
      <c r="HC55" t="s">
        <v>337</v>
      </c>
      <c r="HE55" t="s">
        <v>230</v>
      </c>
      <c r="HF55" t="s">
        <v>452</v>
      </c>
      <c r="HR55" t="s">
        <v>278</v>
      </c>
      <c r="HV55">
        <v>118900</v>
      </c>
      <c r="HW55" t="s">
        <v>279</v>
      </c>
      <c r="HX55" t="s">
        <v>280</v>
      </c>
      <c r="HY55">
        <v>131572</v>
      </c>
      <c r="HZ55">
        <v>17668</v>
      </c>
      <c r="IA55" t="s">
        <v>279</v>
      </c>
      <c r="IB55" t="s">
        <v>281</v>
      </c>
      <c r="ID55" t="s">
        <v>282</v>
      </c>
      <c r="IE55" t="s">
        <v>283</v>
      </c>
      <c r="IF55" t="s">
        <v>283</v>
      </c>
      <c r="IG55" t="s">
        <v>283</v>
      </c>
      <c r="IH55" t="s">
        <v>284</v>
      </c>
      <c r="II55" t="s">
        <v>285</v>
      </c>
      <c r="IJ55" t="s">
        <v>286</v>
      </c>
      <c r="IK55" t="s">
        <v>278</v>
      </c>
      <c r="IL55" t="s">
        <v>371</v>
      </c>
      <c r="IM55" t="s">
        <v>288</v>
      </c>
      <c r="IN55" t="s">
        <v>290</v>
      </c>
      <c r="IP55" t="s">
        <v>290</v>
      </c>
      <c r="IQ55" t="s">
        <v>284</v>
      </c>
      <c r="IS55" t="s">
        <v>291</v>
      </c>
      <c r="IT55" t="s">
        <v>453</v>
      </c>
      <c r="IU55" t="s">
        <v>454</v>
      </c>
      <c r="IV55" t="s">
        <v>434</v>
      </c>
      <c r="IW55" t="s">
        <v>455</v>
      </c>
      <c r="IY55" t="s">
        <v>281</v>
      </c>
    </row>
    <row r="56" spans="1:259" x14ac:dyDescent="0.3">
      <c r="A56" s="14">
        <f>DAY(AVANZA[[#This Row],[FechaSeguimiento]])</f>
        <v>2</v>
      </c>
      <c r="B56" s="14">
        <f>MONTH(AVANZA[[#This Row],[FechaSeguimiento]])</f>
        <v>5</v>
      </c>
      <c r="C56"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56" t="str">
        <f>LOWER(IFERROR(VLOOKUP(AVANZA[[#This Row],[ID_Peticion]],CANCELADAS[#All],2,0),""))</f>
        <v/>
      </c>
      <c r="E56" t="str">
        <f>LOWER(IFERROR(VLOOKUP(AVANZA[[#This Row],[ID_Peticion]],CANCELADAS[#All],3,0),""))</f>
        <v/>
      </c>
      <c r="F56" t="str">
        <f>LOWER(IF(AVANZA[[#This Row],[CEDULA CLIENTE]]&lt;&gt;""," CC: " &amp; COUNTIFS(AVANZA[CEDULA CLIENTE],AVANZA[[#This Row],[CEDULA CLIENTE]]),"")&amp; IF(AVANZA[[#This Row],[Direccion]]&lt;&gt;""," DIR: " &amp; COUNTIFS(AVANZA[Direccion],AVANZA[[#This Row],[Direccion]]),""))</f>
        <v xml:space="preserve"> dir: 1</v>
      </c>
      <c r="G56" t="str">
        <f>IFERROR(VLOOKUP(AVANZA[[#This Row],[Cedula_Vendedor_Atis]],PLANTA[[#All],[CEDULA]:[LINEA]],3,0),"No Cruza")</f>
        <v>Marisol Avella</v>
      </c>
      <c r="H56" t="str">
        <f>IFERROR(VLOOKUP(AVANZA[[#This Row],[Cedula_Vendedor_Atis]],PLANTA[[#All],[CEDULA]:[LINEA]],4,0),"No Cruza")</f>
        <v>Fija</v>
      </c>
      <c r="I56" t="str">
        <f>LOWER(IF(AVANZA[[#This Row],[ATRIBUIBLE]]="",AVANZA[[#This Row],[Variable]],AVANZA[[#This Row],[ATRIBUIBLE]]))</f>
        <v>terminada</v>
      </c>
      <c r="J56" s="14">
        <f>IF(AVANZA[[#This Row],[Variable]]=AVANZA[[#Headers],[TERMINADA]],1,0)</f>
        <v>1</v>
      </c>
      <c r="K56" s="14">
        <f>IF(AVANZA[[#This Row],[Variable]]=AVANZA[[#Headers],[ANULADA]],1,0)</f>
        <v>0</v>
      </c>
      <c r="L56" s="14">
        <f>IF(AVANZA[[#This Row],[Variable]]=AVANZA[[#Headers],[PENDIENTE]],1,0)</f>
        <v>0</v>
      </c>
      <c r="M56" s="14">
        <f>IF(AVANZA[[#This Row],[ESTADO AGENDA]]="AGENDADA",1,0)</f>
        <v>0</v>
      </c>
      <c r="N56" s="14">
        <f>IF(AVANZA[[#This Row],[ESTADO AGENDA]]="PENDIENTE DE AGENDAR",1,0)</f>
        <v>0</v>
      </c>
      <c r="O56" s="14">
        <f>IF(AVANZA[[#This Row],[ESTADO AGENDA]]="SUSPENDIDA",1,0)</f>
        <v>0</v>
      </c>
      <c r="P56" t="str" cm="1">
        <f t="array" ref="P56">_xlfn.XLOOKUP(AVANZA[[#This Row],[Num_Agrupacion_Pet_Atis]],Tabla1[[#All],[Numero_de_actuacion]],Tabla1[[#All],[Estado_de_la_orden]],"",0)</f>
        <v/>
      </c>
      <c r="Q56" s="2" t="str" cm="1">
        <f t="array" ref="Q56">_xlfn.XLOOKUP(AVANZA[[#This Row],[Num_Agrupacion_Pet_Atis]],Tabla1[[#All],[Numero_de_actuacion]],Tabla1[[#All],[Fecha_de_la_cita]],"",0)</f>
        <v/>
      </c>
      <c r="R56" t="str" cm="1">
        <f t="array" ref="R56">_xlfn.XLOOKUP(AVANZA[[#This Row],[Num_Agrupacion_Pet_Atis]],Tabla1[[#All],[Numero_de_actuacion]],Tabla1[[#All],[Franja_horaria_de_la_cita]],"",0)</f>
        <v/>
      </c>
      <c r="S56" s="14" t="str">
        <f>IFERROR(DAY(AVANZA[[#This Row],[FECHA AGENDA]]),"")</f>
        <v/>
      </c>
      <c r="T56" s="14" t="str">
        <f>IFERROR(MONTH(AVANZA[[#This Row],[FECHA AGENDA]]),"")</f>
        <v/>
      </c>
      <c r="U56" t="str" cm="1">
        <f t="array" ref="U56">_xlfn.XLOOKUP(AVANZA[[#This Row],[Num_Agrupacion_Pet_Atis]],Tabla1[[#All],[Numero_de_actuacion]],Tabla1[[#All],[Motivo_de_suspension]],"",0)</f>
        <v/>
      </c>
      <c r="V56" s="2" t="str" cm="1">
        <f t="array" ref="V56">_xlfn.XLOOKUP(AVANZA[[#This Row],[Num_Agrupacion_Pet_Atis]],Tabla1[[#All],[Numero_de_actuacion]],Tabla1[[#All],[No_identificacion_cliente]],"",0)</f>
        <v/>
      </c>
      <c r="W56" s="2" t="str" cm="1">
        <f t="array" ref="W56">_xlfn.XLOOKUP(AVANZA[[#This Row],[Num_Agrupacion_Pet_Atis]],Tabla1[[#All],[Numero_de_actuacion]],Tabla1[[#All],[Movil_de_contacto]],"",0)</f>
        <v/>
      </c>
      <c r="X56" s="14">
        <f>IF(OR(AVANZA[[#This Row],[ESTADO LEG]]="Legalizada grabacion",AVANZA[[#This Row],[ESTADO LEG]]="Legalizada aut"),1,0)</f>
        <v>1</v>
      </c>
      <c r="Y56" s="14">
        <f>IF(OR(AVANZA[[#This Row],[ESTADO LEG]]="pdte legalizar",AVANZA[[#This Row],[ESTADO LEG]]="No cruza"),1,0)</f>
        <v>0</v>
      </c>
      <c r="Z56" t="str" cm="1">
        <f t="array" ref="Z56">IF(AVANZA[[#This Row],[Variable]]="Terminada",LOWER(_xlfn.XLOOKUP(AVANZA[[#This Row],[ID_Peticion]],Tabla6[[#All],[NUM_PETICION]],Tabla6[[#All],[ESTADO_LEG]],"NO CRUZA",0)),AVANZA[[#This Row],[Variable]])</f>
        <v>legalizada grabacion</v>
      </c>
      <c r="AA56" cm="1">
        <f t="array" ref="AA56">_xlfn.XLOOKUP(AVANZA[[#This Row],[ID_Peticion]],Tabla6[[#All],[NUM_PETICION]],Tabla6[[#All],[DIF_DIAS]],"",0)</f>
        <v>4</v>
      </c>
      <c r="AB56" s="2" cm="1">
        <f t="array" ref="AB56">IFERROR(_xlfn.XLOOKUP(AVANZA[[#This Row],[ID_Peticion]],Tabla6[[#All],[NUM_PETICION]],Tabla6[[#All],[FEC_LEGAL]],"",0),"")</f>
        <v>46148</v>
      </c>
      <c r="AC56" s="14">
        <f ca="1">IF(AVANZA[[#This Row],[FECHA LEG]]&lt;&gt;0,IFERROR(AVANZA[[#This Row],[FECHA LEG]]-AVANZA[[#This Row],[FechaIniEstadoSubPetAtis]],0),TODAY()-AVANZA[[#This Row],[FechaIniEstadoSubPetAtis]])</f>
        <v>4</v>
      </c>
      <c r="AD56" s="35" t="str">
        <f ca="1">IF(AVANZA[[#This Row],[FINAL Vs LG]]&lt;&gt;0,IF(AVANZA[[#This Row],[FINAL Vs LG]]&lt;7.1,"100%",IF(AND(AVANZA[[#This Row],[FINAL Vs LG]]&gt;7.1,AVANZA[[#This Row],[FINAL Vs LG]]&lt;11.1),"50%","0%")),0)</f>
        <v>100%</v>
      </c>
      <c r="AE56" s="14">
        <f ca="1">VLOOKUP(DAY(TODAY()),BACK!F:G,2,0)</f>
        <v>14</v>
      </c>
      <c r="AF56" s="14">
        <f>BACK!$I$2</f>
        <v>24</v>
      </c>
      <c r="AG56" s="14">
        <f>IF(AVANZA[[#This Row],[Oferta_empaquetada_comisiones]]="SI",1,0)</f>
        <v>0</v>
      </c>
      <c r="AH56" s="36">
        <f>IF(AVANZA[[#This Row],[Variable]]="TERMINADA",IFERROR(VLOOKUP(AVANZA[[#This Row],[SUPERVISOR]],Tabla2[#All],4,0),0),)</f>
        <v>3.5</v>
      </c>
      <c r="AI56" s="14">
        <f>IF(AVANZA[[#This Row],[Producto]]="BA",1,0)</f>
        <v>1</v>
      </c>
      <c r="AJ56" s="14">
        <f>IF(AVANZA[[#This Row],[Producto]]="DUO",1,0)</f>
        <v>0</v>
      </c>
      <c r="AK56" s="14">
        <f>IF(AVANZA[[#This Row],[Producto]]="TRIO",1,0)</f>
        <v>0</v>
      </c>
      <c r="AL56" t="s">
        <v>456</v>
      </c>
      <c r="AM56">
        <v>-1</v>
      </c>
      <c r="AN56">
        <v>-1</v>
      </c>
      <c r="AO56" t="s">
        <v>457</v>
      </c>
      <c r="AP56" s="1">
        <v>46142.510115740741</v>
      </c>
      <c r="AQ56">
        <v>-1</v>
      </c>
      <c r="AR56" t="s">
        <v>458</v>
      </c>
      <c r="AS56">
        <v>-1</v>
      </c>
      <c r="AT56">
        <v>-1</v>
      </c>
      <c r="AU56">
        <v>-1</v>
      </c>
      <c r="AV56">
        <v>-1</v>
      </c>
      <c r="AW56">
        <v>-1</v>
      </c>
      <c r="AX56" t="s">
        <v>224</v>
      </c>
      <c r="AY56">
        <v>-1</v>
      </c>
      <c r="AZ56">
        <v>2026</v>
      </c>
      <c r="BA56">
        <v>5</v>
      </c>
      <c r="BB56">
        <v>2</v>
      </c>
      <c r="BC56">
        <v>-1</v>
      </c>
      <c r="BD56" t="s">
        <v>225</v>
      </c>
      <c r="BE56">
        <v>-1</v>
      </c>
      <c r="BF56">
        <v>20001620642502</v>
      </c>
      <c r="BG56" t="s">
        <v>319</v>
      </c>
      <c r="BH56" t="s">
        <v>320</v>
      </c>
      <c r="BI56" t="s">
        <v>459</v>
      </c>
      <c r="BJ56">
        <v>-1</v>
      </c>
      <c r="BK56">
        <v>-1</v>
      </c>
      <c r="BL56">
        <v>-1</v>
      </c>
      <c r="BM56" t="s">
        <v>229</v>
      </c>
      <c r="BN56" t="s">
        <v>230</v>
      </c>
      <c r="BO56" t="s">
        <v>460</v>
      </c>
      <c r="BP56" t="s">
        <v>232</v>
      </c>
      <c r="BQ56">
        <v>2026</v>
      </c>
      <c r="BR56">
        <v>4</v>
      </c>
      <c r="BS56">
        <v>30</v>
      </c>
      <c r="BT56" s="1">
        <v>46144.536712962959</v>
      </c>
      <c r="BU56" t="s">
        <v>233</v>
      </c>
      <c r="BV56" s="2">
        <v>46144</v>
      </c>
      <c r="BW56" t="s">
        <v>234</v>
      </c>
      <c r="BX56" s="2">
        <v>46142</v>
      </c>
      <c r="BY56" s="2">
        <v>46144</v>
      </c>
      <c r="BZ56" t="s">
        <v>235</v>
      </c>
      <c r="CA56" t="s">
        <v>321</v>
      </c>
      <c r="CB56" t="s">
        <v>322</v>
      </c>
      <c r="CC56" t="s">
        <v>461</v>
      </c>
      <c r="CD56" t="s">
        <v>462</v>
      </c>
      <c r="CE56">
        <v>-1</v>
      </c>
      <c r="CF56" t="s">
        <v>324</v>
      </c>
      <c r="CG56" t="s">
        <v>325</v>
      </c>
      <c r="CH56" t="s">
        <v>326</v>
      </c>
      <c r="CI56">
        <v>1018514067</v>
      </c>
      <c r="CJ56" t="s">
        <v>464</v>
      </c>
      <c r="CK56" t="s">
        <v>245</v>
      </c>
      <c r="CL56" t="s">
        <v>409</v>
      </c>
      <c r="CM56" t="s">
        <v>247</v>
      </c>
      <c r="CN56" t="s">
        <v>410</v>
      </c>
      <c r="CT56" t="s">
        <v>249</v>
      </c>
      <c r="CU56" t="s">
        <v>225</v>
      </c>
      <c r="CW56" t="s">
        <v>319</v>
      </c>
      <c r="CX56" t="s">
        <v>320</v>
      </c>
      <c r="DA56" t="s">
        <v>250</v>
      </c>
      <c r="DB56">
        <v>-1</v>
      </c>
      <c r="DF56" t="s">
        <v>251</v>
      </c>
      <c r="DJ56" t="s">
        <v>252</v>
      </c>
      <c r="DK56" t="s">
        <v>253</v>
      </c>
      <c r="DL56" t="s">
        <v>254</v>
      </c>
      <c r="DN56" t="s">
        <v>255</v>
      </c>
      <c r="DR56" t="s">
        <v>465</v>
      </c>
      <c r="DS56" t="s">
        <v>464</v>
      </c>
      <c r="DT56" t="s">
        <v>463</v>
      </c>
      <c r="DV56">
        <v>1</v>
      </c>
      <c r="DW56" t="s">
        <v>331</v>
      </c>
      <c r="ED56" s="2">
        <v>46144</v>
      </c>
      <c r="EF56">
        <v>9</v>
      </c>
      <c r="EP56" t="s">
        <v>258</v>
      </c>
      <c r="ES56" t="s">
        <v>466</v>
      </c>
      <c r="FA56" t="s">
        <v>245</v>
      </c>
      <c r="FB56" t="s">
        <v>333</v>
      </c>
      <c r="FD56" t="s">
        <v>333</v>
      </c>
      <c r="FE56" t="s">
        <v>334</v>
      </c>
      <c r="FF56" t="s">
        <v>334</v>
      </c>
      <c r="FK56" t="s">
        <v>263</v>
      </c>
      <c r="FL56" t="s">
        <v>467</v>
      </c>
      <c r="FN56" t="s">
        <v>410</v>
      </c>
      <c r="FO56" t="s">
        <v>414</v>
      </c>
      <c r="FR56">
        <v>79824</v>
      </c>
      <c r="GB56" t="s">
        <v>266</v>
      </c>
      <c r="GC56" t="s">
        <v>225</v>
      </c>
      <c r="GD56">
        <v>0</v>
      </c>
      <c r="GF56">
        <v>0</v>
      </c>
      <c r="GG56">
        <v>25423</v>
      </c>
      <c r="GI56">
        <v>79824</v>
      </c>
      <c r="GJ56">
        <v>0</v>
      </c>
      <c r="GL56">
        <v>0</v>
      </c>
      <c r="GM56">
        <v>94990</v>
      </c>
      <c r="GS56" t="s">
        <v>267</v>
      </c>
      <c r="GT56" s="2">
        <v>45137</v>
      </c>
      <c r="GU56" t="s">
        <v>268</v>
      </c>
      <c r="GV56" t="s">
        <v>335</v>
      </c>
      <c r="GW56" t="s">
        <v>270</v>
      </c>
      <c r="GX56" t="s">
        <v>271</v>
      </c>
      <c r="GY56" t="s">
        <v>272</v>
      </c>
      <c r="GZ56" t="s">
        <v>273</v>
      </c>
      <c r="HA56" t="s">
        <v>274</v>
      </c>
      <c r="HB56" t="s">
        <v>321</v>
      </c>
      <c r="HC56" t="s">
        <v>321</v>
      </c>
      <c r="HD56" t="s">
        <v>415</v>
      </c>
      <c r="HE56" t="s">
        <v>230</v>
      </c>
      <c r="HF56" t="s">
        <v>468</v>
      </c>
      <c r="HG56" t="s">
        <v>277</v>
      </c>
      <c r="HR56" t="s">
        <v>278</v>
      </c>
      <c r="HV56">
        <v>94990</v>
      </c>
      <c r="HW56" t="s">
        <v>281</v>
      </c>
      <c r="HY56">
        <v>0</v>
      </c>
      <c r="HZ56">
        <v>0</v>
      </c>
      <c r="IA56" t="s">
        <v>279</v>
      </c>
      <c r="IB56" t="s">
        <v>281</v>
      </c>
      <c r="IE56" t="s">
        <v>283</v>
      </c>
      <c r="IF56" t="s">
        <v>283</v>
      </c>
      <c r="IG56" t="s">
        <v>283</v>
      </c>
      <c r="IH56" t="s">
        <v>284</v>
      </c>
      <c r="II56" t="s">
        <v>285</v>
      </c>
      <c r="IJ56" t="s">
        <v>286</v>
      </c>
      <c r="IK56" t="s">
        <v>278</v>
      </c>
      <c r="IL56" t="s">
        <v>346</v>
      </c>
      <c r="IM56" t="s">
        <v>288</v>
      </c>
      <c r="IN56" t="s">
        <v>289</v>
      </c>
      <c r="IP56" t="s">
        <v>290</v>
      </c>
      <c r="IQ56" t="s">
        <v>284</v>
      </c>
      <c r="IS56" t="s">
        <v>291</v>
      </c>
      <c r="IT56" t="s">
        <v>315</v>
      </c>
      <c r="IU56" t="s">
        <v>316</v>
      </c>
      <c r="IV56" t="s">
        <v>317</v>
      </c>
      <c r="IW56" t="s">
        <v>318</v>
      </c>
      <c r="IY56" t="s">
        <v>281</v>
      </c>
    </row>
    <row r="57" spans="1:259" x14ac:dyDescent="0.3">
      <c r="A57" s="14">
        <f>DAY(AVANZA[[#This Row],[FechaSeguimiento]])</f>
        <v>2</v>
      </c>
      <c r="B57" s="14">
        <f>MONTH(AVANZA[[#This Row],[FechaSeguimiento]])</f>
        <v>5</v>
      </c>
      <c r="C57"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57" t="str">
        <f>LOWER(IFERROR(VLOOKUP(AVANZA[[#This Row],[ID_Peticion]],CANCELADAS[#All],2,0),""))</f>
        <v/>
      </c>
      <c r="E57" t="str">
        <f>LOWER(IFERROR(VLOOKUP(AVANZA[[#This Row],[ID_Peticion]],CANCELADAS[#All],3,0),""))</f>
        <v/>
      </c>
      <c r="F57" t="str">
        <f>LOWER(IF(AVANZA[[#This Row],[CEDULA CLIENTE]]&lt;&gt;""," CC: " &amp; COUNTIFS(AVANZA[CEDULA CLIENTE],AVANZA[[#This Row],[CEDULA CLIENTE]]),"")&amp; IF(AVANZA[[#This Row],[Direccion]]&lt;&gt;""," DIR: " &amp; COUNTIFS(AVANZA[Direccion],AVANZA[[#This Row],[Direccion]]),""))</f>
        <v xml:space="preserve"> dir: 1</v>
      </c>
      <c r="G57" t="str">
        <f>IFERROR(VLOOKUP(AVANZA[[#This Row],[Cedula_Vendedor_Atis]],PLANTA[[#All],[CEDULA]:[LINEA]],3,0),"No Cruza")</f>
        <v>Marisol Avella</v>
      </c>
      <c r="H57" t="str">
        <f>IFERROR(VLOOKUP(AVANZA[[#This Row],[Cedula_Vendedor_Atis]],PLANTA[[#All],[CEDULA]:[LINEA]],4,0),"No Cruza")</f>
        <v>Fija</v>
      </c>
      <c r="I57" t="str">
        <f>LOWER(IF(AVANZA[[#This Row],[ATRIBUIBLE]]="",AVANZA[[#This Row],[Variable]],AVANZA[[#This Row],[ATRIBUIBLE]]))</f>
        <v>terminada</v>
      </c>
      <c r="J57" s="14">
        <f>IF(AVANZA[[#This Row],[Variable]]=AVANZA[[#Headers],[TERMINADA]],1,0)</f>
        <v>1</v>
      </c>
      <c r="K57" s="14">
        <f>IF(AVANZA[[#This Row],[Variable]]=AVANZA[[#Headers],[ANULADA]],1,0)</f>
        <v>0</v>
      </c>
      <c r="L57" s="14">
        <f>IF(AVANZA[[#This Row],[Variable]]=AVANZA[[#Headers],[PENDIENTE]],1,0)</f>
        <v>0</v>
      </c>
      <c r="M57" s="14">
        <f>IF(AVANZA[[#This Row],[ESTADO AGENDA]]="AGENDADA",1,0)</f>
        <v>0</v>
      </c>
      <c r="N57" s="14">
        <f>IF(AVANZA[[#This Row],[ESTADO AGENDA]]="PENDIENTE DE AGENDAR",1,0)</f>
        <v>0</v>
      </c>
      <c r="O57" s="14">
        <f>IF(AVANZA[[#This Row],[ESTADO AGENDA]]="SUSPENDIDA",1,0)</f>
        <v>0</v>
      </c>
      <c r="P57" t="str" cm="1">
        <f t="array" ref="P57">_xlfn.XLOOKUP(AVANZA[[#This Row],[Num_Agrupacion_Pet_Atis]],Tabla1[[#All],[Numero_de_actuacion]],Tabla1[[#All],[Estado_de_la_orden]],"",0)</f>
        <v/>
      </c>
      <c r="Q57" s="2" t="str" cm="1">
        <f t="array" ref="Q57">_xlfn.XLOOKUP(AVANZA[[#This Row],[Num_Agrupacion_Pet_Atis]],Tabla1[[#All],[Numero_de_actuacion]],Tabla1[[#All],[Fecha_de_la_cita]],"",0)</f>
        <v/>
      </c>
      <c r="R57" t="str" cm="1">
        <f t="array" ref="R57">_xlfn.XLOOKUP(AVANZA[[#This Row],[Num_Agrupacion_Pet_Atis]],Tabla1[[#All],[Numero_de_actuacion]],Tabla1[[#All],[Franja_horaria_de_la_cita]],"",0)</f>
        <v/>
      </c>
      <c r="S57" s="14" t="str">
        <f>IFERROR(DAY(AVANZA[[#This Row],[FECHA AGENDA]]),"")</f>
        <v/>
      </c>
      <c r="T57" s="14" t="str">
        <f>IFERROR(MONTH(AVANZA[[#This Row],[FECHA AGENDA]]),"")</f>
        <v/>
      </c>
      <c r="U57" t="str" cm="1">
        <f t="array" ref="U57">_xlfn.XLOOKUP(AVANZA[[#This Row],[Num_Agrupacion_Pet_Atis]],Tabla1[[#All],[Numero_de_actuacion]],Tabla1[[#All],[Motivo_de_suspension]],"",0)</f>
        <v/>
      </c>
      <c r="V57" s="2" t="str" cm="1">
        <f t="array" ref="V57">_xlfn.XLOOKUP(AVANZA[[#This Row],[Num_Agrupacion_Pet_Atis]],Tabla1[[#All],[Numero_de_actuacion]],Tabla1[[#All],[No_identificacion_cliente]],"",0)</f>
        <v/>
      </c>
      <c r="W57" s="2" t="str" cm="1">
        <f t="array" ref="W57">_xlfn.XLOOKUP(AVANZA[[#This Row],[Num_Agrupacion_Pet_Atis]],Tabla1[[#All],[Numero_de_actuacion]],Tabla1[[#All],[Movil_de_contacto]],"",0)</f>
        <v/>
      </c>
      <c r="X57" s="14">
        <f>IF(OR(AVANZA[[#This Row],[ESTADO LEG]]="Legalizada grabacion",AVANZA[[#This Row],[ESTADO LEG]]="Legalizada aut"),1,0)</f>
        <v>1</v>
      </c>
      <c r="Y57" s="14">
        <f>IF(OR(AVANZA[[#This Row],[ESTADO LEG]]="pdte legalizar",AVANZA[[#This Row],[ESTADO LEG]]="No cruza"),1,0)</f>
        <v>0</v>
      </c>
      <c r="Z57" t="str" cm="1">
        <f t="array" ref="Z57">IF(AVANZA[[#This Row],[Variable]]="Terminada",LOWER(_xlfn.XLOOKUP(AVANZA[[#This Row],[ID_Peticion]],Tabla6[[#All],[NUM_PETICION]],Tabla6[[#All],[ESTADO_LEG]],"NO CRUZA",0)),AVANZA[[#This Row],[Variable]])</f>
        <v>legalizada grabacion</v>
      </c>
      <c r="AA57" cm="1">
        <f t="array" ref="AA57">_xlfn.XLOOKUP(AVANZA[[#This Row],[ID_Peticion]],Tabla6[[#All],[NUM_PETICION]],Tabla6[[#All],[DIF_DIAS]],"",0)</f>
        <v>4</v>
      </c>
      <c r="AB57" s="2" cm="1">
        <f t="array" ref="AB57">IFERROR(_xlfn.XLOOKUP(AVANZA[[#This Row],[ID_Peticion]],Tabla6[[#All],[NUM_PETICION]],Tabla6[[#All],[FEC_LEGAL]],"",0),"")</f>
        <v>46148</v>
      </c>
      <c r="AC57" s="14">
        <f ca="1">IF(AVANZA[[#This Row],[FECHA LEG]]&lt;&gt;0,IFERROR(AVANZA[[#This Row],[FECHA LEG]]-AVANZA[[#This Row],[FechaIniEstadoSubPetAtis]],0),TODAY()-AVANZA[[#This Row],[FechaIniEstadoSubPetAtis]])</f>
        <v>4</v>
      </c>
      <c r="AD57" s="35" t="str">
        <f ca="1">IF(AVANZA[[#This Row],[FINAL Vs LG]]&lt;&gt;0,IF(AVANZA[[#This Row],[FINAL Vs LG]]&lt;7.1,"100%",IF(AND(AVANZA[[#This Row],[FINAL Vs LG]]&gt;7.1,AVANZA[[#This Row],[FINAL Vs LG]]&lt;11.1),"50%","0%")),0)</f>
        <v>100%</v>
      </c>
      <c r="AE57" s="14">
        <f ca="1">VLOOKUP(DAY(TODAY()),BACK!F:G,2,0)</f>
        <v>14</v>
      </c>
      <c r="AF57" s="14">
        <f>BACK!$I$2</f>
        <v>24</v>
      </c>
      <c r="AG57" s="14">
        <f>IF(AVANZA[[#This Row],[Oferta_empaquetada_comisiones]]="SI",1,0)</f>
        <v>0</v>
      </c>
      <c r="AH57" s="36">
        <f>IF(AVANZA[[#This Row],[Variable]]="TERMINADA",IFERROR(VLOOKUP(AVANZA[[#This Row],[SUPERVISOR]],Tabla2[#All],4,0),0),)</f>
        <v>3.5</v>
      </c>
      <c r="AI57" s="14">
        <f>IF(AVANZA[[#This Row],[Producto]]="BA",1,0)</f>
        <v>1</v>
      </c>
      <c r="AJ57" s="14">
        <f>IF(AVANZA[[#This Row],[Producto]]="DUO",1,0)</f>
        <v>0</v>
      </c>
      <c r="AK57" s="14">
        <f>IF(AVANZA[[#This Row],[Producto]]="TRIO",1,0)</f>
        <v>0</v>
      </c>
      <c r="AL57" t="s">
        <v>418</v>
      </c>
      <c r="AM57">
        <v>-1</v>
      </c>
      <c r="AN57">
        <v>-1</v>
      </c>
      <c r="AO57" t="s">
        <v>469</v>
      </c>
      <c r="AP57" s="1">
        <v>46143.552199074074</v>
      </c>
      <c r="AQ57">
        <v>-1</v>
      </c>
      <c r="AR57" t="s">
        <v>470</v>
      </c>
      <c r="AS57">
        <v>-1</v>
      </c>
      <c r="AT57">
        <v>-1</v>
      </c>
      <c r="AU57">
        <v>-1</v>
      </c>
      <c r="AV57">
        <v>-1</v>
      </c>
      <c r="AW57">
        <v>-1</v>
      </c>
      <c r="AX57" t="s">
        <v>224</v>
      </c>
      <c r="AY57">
        <v>-1</v>
      </c>
      <c r="AZ57">
        <v>2026</v>
      </c>
      <c r="BA57">
        <v>5</v>
      </c>
      <c r="BB57">
        <v>2</v>
      </c>
      <c r="BC57">
        <v>-1</v>
      </c>
      <c r="BD57" t="s">
        <v>225</v>
      </c>
      <c r="BE57">
        <v>-1</v>
      </c>
      <c r="BF57">
        <v>20001621065325</v>
      </c>
      <c r="BG57" t="s">
        <v>226</v>
      </c>
      <c r="BH57" t="s">
        <v>227</v>
      </c>
      <c r="BI57" t="s">
        <v>471</v>
      </c>
      <c r="BJ57">
        <v>-1</v>
      </c>
      <c r="BK57">
        <v>-1</v>
      </c>
      <c r="BL57">
        <v>-1</v>
      </c>
      <c r="BM57" t="s">
        <v>229</v>
      </c>
      <c r="BN57" t="s">
        <v>230</v>
      </c>
      <c r="BO57" t="s">
        <v>472</v>
      </c>
      <c r="BP57" t="s">
        <v>232</v>
      </c>
      <c r="BQ57">
        <v>2026</v>
      </c>
      <c r="BR57">
        <v>5</v>
      </c>
      <c r="BS57">
        <v>1</v>
      </c>
      <c r="BT57" s="1">
        <v>46144.385324074072</v>
      </c>
      <c r="BU57" t="s">
        <v>233</v>
      </c>
      <c r="BV57" s="2">
        <v>46144</v>
      </c>
      <c r="BW57" t="s">
        <v>234</v>
      </c>
      <c r="BX57" s="2">
        <v>46143</v>
      </c>
      <c r="BY57" s="2">
        <v>46144</v>
      </c>
      <c r="BZ57" t="s">
        <v>235</v>
      </c>
      <c r="CA57" t="s">
        <v>297</v>
      </c>
      <c r="CB57" t="s">
        <v>297</v>
      </c>
      <c r="CC57" t="s">
        <v>473</v>
      </c>
      <c r="CD57" t="s">
        <v>474</v>
      </c>
      <c r="CE57">
        <v>-1</v>
      </c>
      <c r="CF57" t="s">
        <v>300</v>
      </c>
      <c r="CG57" t="s">
        <v>301</v>
      </c>
      <c r="CH57" t="s">
        <v>242</v>
      </c>
      <c r="CI57">
        <v>1022940376</v>
      </c>
      <c r="CJ57" t="s">
        <v>426</v>
      </c>
      <c r="CK57" t="s">
        <v>245</v>
      </c>
      <c r="CL57" t="s">
        <v>409</v>
      </c>
      <c r="CM57" t="s">
        <v>247</v>
      </c>
      <c r="CN57" t="s">
        <v>410</v>
      </c>
      <c r="CT57" t="s">
        <v>386</v>
      </c>
      <c r="CU57" t="s">
        <v>225</v>
      </c>
      <c r="CW57" t="s">
        <v>226</v>
      </c>
      <c r="CX57" t="s">
        <v>227</v>
      </c>
      <c r="DA57" t="s">
        <v>250</v>
      </c>
      <c r="DB57">
        <v>-1</v>
      </c>
      <c r="DF57" t="s">
        <v>251</v>
      </c>
      <c r="DJ57" t="s">
        <v>252</v>
      </c>
      <c r="DK57" t="s">
        <v>253</v>
      </c>
      <c r="DL57" t="s">
        <v>254</v>
      </c>
      <c r="DN57" t="s">
        <v>255</v>
      </c>
      <c r="DR57" t="s">
        <v>427</v>
      </c>
      <c r="DS57" t="s">
        <v>426</v>
      </c>
      <c r="DT57" t="s">
        <v>425</v>
      </c>
      <c r="DV57">
        <v>1</v>
      </c>
      <c r="DW57" t="s">
        <v>283</v>
      </c>
      <c r="ED57" s="2">
        <v>46144</v>
      </c>
      <c r="EE57" t="s">
        <v>306</v>
      </c>
      <c r="EF57">
        <v>1</v>
      </c>
      <c r="EP57" t="s">
        <v>258</v>
      </c>
      <c r="ES57" t="s">
        <v>475</v>
      </c>
      <c r="EZ57" t="s">
        <v>476</v>
      </c>
      <c r="FA57" t="s">
        <v>245</v>
      </c>
      <c r="FB57" t="s">
        <v>308</v>
      </c>
      <c r="FD57" t="s">
        <v>308</v>
      </c>
      <c r="FE57" t="s">
        <v>309</v>
      </c>
      <c r="FF57" t="s">
        <v>309</v>
      </c>
      <c r="FK57" t="s">
        <v>263</v>
      </c>
      <c r="FL57" t="s">
        <v>477</v>
      </c>
      <c r="FN57" t="s">
        <v>410</v>
      </c>
      <c r="FO57" t="s">
        <v>414</v>
      </c>
      <c r="FR57">
        <v>85900</v>
      </c>
      <c r="GB57" t="s">
        <v>266</v>
      </c>
      <c r="GC57" t="s">
        <v>225</v>
      </c>
      <c r="GD57">
        <v>0</v>
      </c>
      <c r="GF57">
        <v>0</v>
      </c>
      <c r="GG57">
        <v>25421</v>
      </c>
      <c r="GI57">
        <v>85900</v>
      </c>
      <c r="GJ57">
        <v>0</v>
      </c>
      <c r="GL57">
        <v>0</v>
      </c>
      <c r="GM57">
        <v>102221</v>
      </c>
      <c r="GS57" t="s">
        <v>267</v>
      </c>
      <c r="GT57" s="2">
        <v>44712</v>
      </c>
      <c r="GU57" t="s">
        <v>268</v>
      </c>
      <c r="GV57" t="s">
        <v>311</v>
      </c>
      <c r="GW57" t="s">
        <v>270</v>
      </c>
      <c r="GX57" t="s">
        <v>271</v>
      </c>
      <c r="GY57" t="s">
        <v>272</v>
      </c>
      <c r="GZ57" t="s">
        <v>273</v>
      </c>
      <c r="HA57" t="s">
        <v>336</v>
      </c>
      <c r="HC57" t="s">
        <v>337</v>
      </c>
      <c r="HE57" t="s">
        <v>230</v>
      </c>
      <c r="HF57" t="s">
        <v>478</v>
      </c>
      <c r="HG57" t="s">
        <v>277</v>
      </c>
      <c r="HR57" t="s">
        <v>278</v>
      </c>
      <c r="HV57">
        <v>85900</v>
      </c>
      <c r="HW57" t="s">
        <v>279</v>
      </c>
      <c r="HX57" t="s">
        <v>280</v>
      </c>
      <c r="HY57">
        <v>103568</v>
      </c>
      <c r="HZ57">
        <v>17668</v>
      </c>
      <c r="IA57" t="s">
        <v>279</v>
      </c>
      <c r="IB57" t="s">
        <v>281</v>
      </c>
      <c r="ID57" t="s">
        <v>282</v>
      </c>
      <c r="IE57" t="s">
        <v>283</v>
      </c>
      <c r="IF57" t="s">
        <v>283</v>
      </c>
      <c r="IG57" t="s">
        <v>283</v>
      </c>
      <c r="IH57" t="s">
        <v>284</v>
      </c>
      <c r="II57" t="s">
        <v>285</v>
      </c>
      <c r="IJ57" t="s">
        <v>286</v>
      </c>
      <c r="IK57" t="s">
        <v>278</v>
      </c>
      <c r="IL57" t="s">
        <v>346</v>
      </c>
      <c r="IM57" t="s">
        <v>288</v>
      </c>
      <c r="IN57" t="s">
        <v>289</v>
      </c>
      <c r="IP57" t="s">
        <v>290</v>
      </c>
      <c r="IQ57" t="s">
        <v>284</v>
      </c>
      <c r="IS57" t="s">
        <v>291</v>
      </c>
      <c r="IT57" t="s">
        <v>315</v>
      </c>
      <c r="IU57" t="s">
        <v>479</v>
      </c>
      <c r="IV57" t="s">
        <v>480</v>
      </c>
      <c r="IW57" t="s">
        <v>318</v>
      </c>
      <c r="IY57" t="s">
        <v>281</v>
      </c>
    </row>
    <row r="58" spans="1:259" x14ac:dyDescent="0.3">
      <c r="A58" s="14">
        <f>DAY(AVANZA[[#This Row],[FechaSeguimiento]])</f>
        <v>2</v>
      </c>
      <c r="B58" s="14">
        <f>MONTH(AVANZA[[#This Row],[FechaSeguimiento]])</f>
        <v>5</v>
      </c>
      <c r="C58"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58" t="str">
        <f>LOWER(IFERROR(VLOOKUP(AVANZA[[#This Row],[ID_Peticion]],CANCELADAS[#All],2,0),""))</f>
        <v/>
      </c>
      <c r="E58" t="str">
        <f>LOWER(IFERROR(VLOOKUP(AVANZA[[#This Row],[ID_Peticion]],CANCELADAS[#All],3,0),""))</f>
        <v/>
      </c>
      <c r="F58" t="str">
        <f>LOWER(IF(AVANZA[[#This Row],[CEDULA CLIENTE]]&lt;&gt;""," CC: " &amp; COUNTIFS(AVANZA[CEDULA CLIENTE],AVANZA[[#This Row],[CEDULA CLIENTE]]),"")&amp; IF(AVANZA[[#This Row],[Direccion]]&lt;&gt;""," DIR: " &amp; COUNTIFS(AVANZA[Direccion],AVANZA[[#This Row],[Direccion]]),""))</f>
        <v xml:space="preserve"> dir: 1</v>
      </c>
      <c r="G58" t="str">
        <f>IFERROR(VLOOKUP(AVANZA[[#This Row],[Cedula_Vendedor_Atis]],PLANTA[[#All],[CEDULA]:[LINEA]],3,0),"No Cruza")</f>
        <v>Marisol Avella</v>
      </c>
      <c r="H58" t="str">
        <f>IFERROR(VLOOKUP(AVANZA[[#This Row],[Cedula_Vendedor_Atis]],PLANTA[[#All],[CEDULA]:[LINEA]],4,0),"No Cruza")</f>
        <v>Fija</v>
      </c>
      <c r="I58" t="str">
        <f>LOWER(IF(AVANZA[[#This Row],[ATRIBUIBLE]]="",AVANZA[[#This Row],[Variable]],AVANZA[[#This Row],[ATRIBUIBLE]]))</f>
        <v>terminada</v>
      </c>
      <c r="J58" s="14">
        <f>IF(AVANZA[[#This Row],[Variable]]=AVANZA[[#Headers],[TERMINADA]],1,0)</f>
        <v>1</v>
      </c>
      <c r="K58" s="14">
        <f>IF(AVANZA[[#This Row],[Variable]]=AVANZA[[#Headers],[ANULADA]],1,0)</f>
        <v>0</v>
      </c>
      <c r="L58" s="14">
        <f>IF(AVANZA[[#This Row],[Variable]]=AVANZA[[#Headers],[PENDIENTE]],1,0)</f>
        <v>0</v>
      </c>
      <c r="M58" s="14">
        <f>IF(AVANZA[[#This Row],[ESTADO AGENDA]]="AGENDADA",1,0)</f>
        <v>0</v>
      </c>
      <c r="N58" s="14">
        <f>IF(AVANZA[[#This Row],[ESTADO AGENDA]]="PENDIENTE DE AGENDAR",1,0)</f>
        <v>0</v>
      </c>
      <c r="O58" s="14">
        <f>IF(AVANZA[[#This Row],[ESTADO AGENDA]]="SUSPENDIDA",1,0)</f>
        <v>0</v>
      </c>
      <c r="P58" t="str" cm="1">
        <f t="array" ref="P58">_xlfn.XLOOKUP(AVANZA[[#This Row],[Num_Agrupacion_Pet_Atis]],Tabla1[[#All],[Numero_de_actuacion]],Tabla1[[#All],[Estado_de_la_orden]],"",0)</f>
        <v/>
      </c>
      <c r="Q58" s="2" t="str" cm="1">
        <f t="array" ref="Q58">_xlfn.XLOOKUP(AVANZA[[#This Row],[Num_Agrupacion_Pet_Atis]],Tabla1[[#All],[Numero_de_actuacion]],Tabla1[[#All],[Fecha_de_la_cita]],"",0)</f>
        <v/>
      </c>
      <c r="R58" t="str" cm="1">
        <f t="array" ref="R58">_xlfn.XLOOKUP(AVANZA[[#This Row],[Num_Agrupacion_Pet_Atis]],Tabla1[[#All],[Numero_de_actuacion]],Tabla1[[#All],[Franja_horaria_de_la_cita]],"",0)</f>
        <v/>
      </c>
      <c r="S58" s="14" t="str">
        <f>IFERROR(DAY(AVANZA[[#This Row],[FECHA AGENDA]]),"")</f>
        <v/>
      </c>
      <c r="T58" s="14" t="str">
        <f>IFERROR(MONTH(AVANZA[[#This Row],[FECHA AGENDA]]),"")</f>
        <v/>
      </c>
      <c r="U58" t="str" cm="1">
        <f t="array" ref="U58">_xlfn.XLOOKUP(AVANZA[[#This Row],[Num_Agrupacion_Pet_Atis]],Tabla1[[#All],[Numero_de_actuacion]],Tabla1[[#All],[Motivo_de_suspension]],"",0)</f>
        <v/>
      </c>
      <c r="V58" s="2" t="str" cm="1">
        <f t="array" ref="V58">_xlfn.XLOOKUP(AVANZA[[#This Row],[Num_Agrupacion_Pet_Atis]],Tabla1[[#All],[Numero_de_actuacion]],Tabla1[[#All],[No_identificacion_cliente]],"",0)</f>
        <v/>
      </c>
      <c r="W58" s="2" t="str" cm="1">
        <f t="array" ref="W58">_xlfn.XLOOKUP(AVANZA[[#This Row],[Num_Agrupacion_Pet_Atis]],Tabla1[[#All],[Numero_de_actuacion]],Tabla1[[#All],[Movil_de_contacto]],"",0)</f>
        <v/>
      </c>
      <c r="X58" s="14">
        <f>IF(OR(AVANZA[[#This Row],[ESTADO LEG]]="Legalizada grabacion",AVANZA[[#This Row],[ESTADO LEG]]="Legalizada aut"),1,0)</f>
        <v>1</v>
      </c>
      <c r="Y58" s="14">
        <f>IF(OR(AVANZA[[#This Row],[ESTADO LEG]]="pdte legalizar",AVANZA[[#This Row],[ESTADO LEG]]="No cruza"),1,0)</f>
        <v>0</v>
      </c>
      <c r="Z58" t="str" cm="1">
        <f t="array" ref="Z58">IF(AVANZA[[#This Row],[Variable]]="Terminada",LOWER(_xlfn.XLOOKUP(AVANZA[[#This Row],[ID_Peticion]],Tabla6[[#All],[NUM_PETICION]],Tabla6[[#All],[ESTADO_LEG]],"NO CRUZA",0)),AVANZA[[#This Row],[Variable]])</f>
        <v>legalizada grabacion</v>
      </c>
      <c r="AA58" cm="1">
        <f t="array" ref="AA58">_xlfn.XLOOKUP(AVANZA[[#This Row],[ID_Peticion]],Tabla6[[#All],[NUM_PETICION]],Tabla6[[#All],[DIF_DIAS]],"",0)</f>
        <v>4</v>
      </c>
      <c r="AB58" s="2" cm="1">
        <f t="array" ref="AB58">IFERROR(_xlfn.XLOOKUP(AVANZA[[#This Row],[ID_Peticion]],Tabla6[[#All],[NUM_PETICION]],Tabla6[[#All],[FEC_LEGAL]],"",0),"")</f>
        <v>46148</v>
      </c>
      <c r="AC58" s="14">
        <f ca="1">IF(AVANZA[[#This Row],[FECHA LEG]]&lt;&gt;0,IFERROR(AVANZA[[#This Row],[FECHA LEG]]-AVANZA[[#This Row],[FechaIniEstadoSubPetAtis]],0),TODAY()-AVANZA[[#This Row],[FechaIniEstadoSubPetAtis]])</f>
        <v>4</v>
      </c>
      <c r="AD58" s="35" t="str">
        <f ca="1">IF(AVANZA[[#This Row],[FINAL Vs LG]]&lt;&gt;0,IF(AVANZA[[#This Row],[FINAL Vs LG]]&lt;7.1,"100%",IF(AND(AVANZA[[#This Row],[FINAL Vs LG]]&gt;7.1,AVANZA[[#This Row],[FINAL Vs LG]]&lt;11.1),"50%","0%")),0)</f>
        <v>100%</v>
      </c>
      <c r="AE58" s="14">
        <f ca="1">VLOOKUP(DAY(TODAY()),BACK!F:G,2,0)</f>
        <v>14</v>
      </c>
      <c r="AF58" s="14">
        <f>BACK!$I$2</f>
        <v>24</v>
      </c>
      <c r="AG58" s="14">
        <f>IF(AVANZA[[#This Row],[Oferta_empaquetada_comisiones]]="SI",1,0)</f>
        <v>0</v>
      </c>
      <c r="AH58" s="36">
        <f>IF(AVANZA[[#This Row],[Variable]]="TERMINADA",IFERROR(VLOOKUP(AVANZA[[#This Row],[SUPERVISOR]],Tabla2[#All],4,0),0),)</f>
        <v>3.5</v>
      </c>
      <c r="AI58" s="14">
        <f>IF(AVANZA[[#This Row],[Producto]]="BA",1,0)</f>
        <v>1</v>
      </c>
      <c r="AJ58" s="14">
        <f>IF(AVANZA[[#This Row],[Producto]]="DUO",1,0)</f>
        <v>0</v>
      </c>
      <c r="AK58" s="14">
        <f>IF(AVANZA[[#This Row],[Producto]]="TRIO",1,0)</f>
        <v>0</v>
      </c>
      <c r="AL58" t="s">
        <v>400</v>
      </c>
      <c r="AM58">
        <v>-1</v>
      </c>
      <c r="AN58">
        <v>-1</v>
      </c>
      <c r="AO58" t="s">
        <v>481</v>
      </c>
      <c r="AP58" s="1">
        <v>46120.596076388887</v>
      </c>
      <c r="AQ58">
        <v>-1</v>
      </c>
      <c r="AR58" t="s">
        <v>482</v>
      </c>
      <c r="AS58">
        <v>-1</v>
      </c>
      <c r="AT58">
        <v>-1</v>
      </c>
      <c r="AU58">
        <v>-1</v>
      </c>
      <c r="AV58">
        <v>-1</v>
      </c>
      <c r="AW58">
        <v>-1</v>
      </c>
      <c r="AX58" t="s">
        <v>224</v>
      </c>
      <c r="AY58">
        <v>-1</v>
      </c>
      <c r="AZ58">
        <v>2026</v>
      </c>
      <c r="BA58">
        <v>5</v>
      </c>
      <c r="BB58">
        <v>2</v>
      </c>
      <c r="BC58">
        <v>-1</v>
      </c>
      <c r="BD58" t="s">
        <v>225</v>
      </c>
      <c r="BE58">
        <v>-1</v>
      </c>
      <c r="BF58">
        <v>20001607822889</v>
      </c>
      <c r="BG58" t="s">
        <v>319</v>
      </c>
      <c r="BH58" t="s">
        <v>320</v>
      </c>
      <c r="BI58" t="s">
        <v>483</v>
      </c>
      <c r="BJ58">
        <v>-1</v>
      </c>
      <c r="BK58">
        <v>-1</v>
      </c>
      <c r="BL58">
        <v>-1</v>
      </c>
      <c r="BM58" t="s">
        <v>229</v>
      </c>
      <c r="BN58" t="s">
        <v>230</v>
      </c>
      <c r="BO58" t="s">
        <v>484</v>
      </c>
      <c r="BP58" t="s">
        <v>380</v>
      </c>
      <c r="BQ58">
        <v>2026</v>
      </c>
      <c r="BR58">
        <v>4</v>
      </c>
      <c r="BS58">
        <v>8</v>
      </c>
      <c r="BT58" s="1">
        <v>46144.567037037035</v>
      </c>
      <c r="BU58" t="s">
        <v>233</v>
      </c>
      <c r="BV58" s="2">
        <v>46144</v>
      </c>
      <c r="BW58" t="s">
        <v>234</v>
      </c>
      <c r="BX58" s="2">
        <v>46120</v>
      </c>
      <c r="BY58" s="2">
        <v>46144</v>
      </c>
      <c r="BZ58" t="s">
        <v>235</v>
      </c>
      <c r="CA58" t="s">
        <v>485</v>
      </c>
      <c r="CB58" t="s">
        <v>486</v>
      </c>
      <c r="CC58" t="s">
        <v>487</v>
      </c>
      <c r="CD58" t="s">
        <v>488</v>
      </c>
      <c r="CE58">
        <v>-1</v>
      </c>
      <c r="CF58" t="s">
        <v>489</v>
      </c>
      <c r="CG58" t="s">
        <v>490</v>
      </c>
      <c r="CH58" t="s">
        <v>491</v>
      </c>
      <c r="CI58">
        <v>1053346599</v>
      </c>
      <c r="CJ58" t="s">
        <v>408</v>
      </c>
      <c r="CK58" t="s">
        <v>245</v>
      </c>
      <c r="CL58" t="s">
        <v>409</v>
      </c>
      <c r="CM58" t="s">
        <v>247</v>
      </c>
      <c r="CN58" t="s">
        <v>410</v>
      </c>
      <c r="CT58" t="s">
        <v>386</v>
      </c>
      <c r="CU58" t="s">
        <v>225</v>
      </c>
      <c r="CW58" t="s">
        <v>319</v>
      </c>
      <c r="CX58" t="s">
        <v>320</v>
      </c>
      <c r="DA58" t="s">
        <v>250</v>
      </c>
      <c r="DB58">
        <v>-1</v>
      </c>
      <c r="DF58" t="s">
        <v>251</v>
      </c>
      <c r="DJ58" t="s">
        <v>252</v>
      </c>
      <c r="DK58" t="s">
        <v>253</v>
      </c>
      <c r="DL58" t="s">
        <v>254</v>
      </c>
      <c r="DN58" t="s">
        <v>255</v>
      </c>
      <c r="DR58" t="s">
        <v>411</v>
      </c>
      <c r="DS58" t="s">
        <v>408</v>
      </c>
      <c r="DT58" t="s">
        <v>407</v>
      </c>
      <c r="DV58">
        <v>1</v>
      </c>
      <c r="DW58" t="s">
        <v>257</v>
      </c>
      <c r="ED58" s="2">
        <v>46144</v>
      </c>
      <c r="EF58">
        <v>16</v>
      </c>
      <c r="EP58" t="s">
        <v>258</v>
      </c>
      <c r="ES58" t="s">
        <v>492</v>
      </c>
      <c r="FA58" t="s">
        <v>245</v>
      </c>
      <c r="FB58" t="s">
        <v>493</v>
      </c>
      <c r="FD58" t="s">
        <v>493</v>
      </c>
      <c r="FE58" t="s">
        <v>494</v>
      </c>
      <c r="FF58" t="s">
        <v>495</v>
      </c>
      <c r="FK58" t="s">
        <v>263</v>
      </c>
      <c r="FL58" t="s">
        <v>496</v>
      </c>
      <c r="FN58" t="s">
        <v>410</v>
      </c>
      <c r="FO58" t="s">
        <v>414</v>
      </c>
      <c r="FR58">
        <v>94990</v>
      </c>
      <c r="GB58" t="s">
        <v>266</v>
      </c>
      <c r="GC58" t="s">
        <v>225</v>
      </c>
      <c r="GD58">
        <v>0</v>
      </c>
      <c r="GF58">
        <v>0</v>
      </c>
      <c r="GG58">
        <v>25423</v>
      </c>
      <c r="GI58">
        <v>94990</v>
      </c>
      <c r="GJ58">
        <v>0</v>
      </c>
      <c r="GL58">
        <v>0</v>
      </c>
      <c r="GM58">
        <v>113038</v>
      </c>
      <c r="GS58" t="s">
        <v>267</v>
      </c>
      <c r="GT58" s="2">
        <v>43189</v>
      </c>
      <c r="GU58" t="s">
        <v>268</v>
      </c>
      <c r="GV58" t="s">
        <v>335</v>
      </c>
      <c r="GW58" t="s">
        <v>394</v>
      </c>
      <c r="GZ58" t="s">
        <v>395</v>
      </c>
      <c r="HA58" t="s">
        <v>497</v>
      </c>
      <c r="HB58" t="s">
        <v>498</v>
      </c>
      <c r="HC58" t="s">
        <v>499</v>
      </c>
      <c r="HD58" t="s">
        <v>257</v>
      </c>
      <c r="HE58" t="s">
        <v>230</v>
      </c>
      <c r="HF58" t="s">
        <v>500</v>
      </c>
      <c r="HR58" t="s">
        <v>278</v>
      </c>
      <c r="HV58">
        <v>94990</v>
      </c>
      <c r="HW58" t="s">
        <v>281</v>
      </c>
      <c r="HY58">
        <v>0</v>
      </c>
      <c r="HZ58">
        <v>0</v>
      </c>
      <c r="IA58" t="s">
        <v>279</v>
      </c>
      <c r="IB58" t="s">
        <v>281</v>
      </c>
      <c r="IE58" t="s">
        <v>283</v>
      </c>
      <c r="IF58" t="s">
        <v>283</v>
      </c>
      <c r="IG58" t="s">
        <v>283</v>
      </c>
      <c r="IH58" t="s">
        <v>284</v>
      </c>
      <c r="II58" t="s">
        <v>285</v>
      </c>
      <c r="IJ58" t="s">
        <v>286</v>
      </c>
      <c r="IK58" t="s">
        <v>278</v>
      </c>
      <c r="IL58" t="s">
        <v>346</v>
      </c>
      <c r="IM58" t="s">
        <v>288</v>
      </c>
      <c r="IN58" t="s">
        <v>289</v>
      </c>
      <c r="IP58" t="s">
        <v>290</v>
      </c>
      <c r="IQ58" t="s">
        <v>284</v>
      </c>
      <c r="IS58" t="s">
        <v>291</v>
      </c>
      <c r="IT58" t="s">
        <v>453</v>
      </c>
      <c r="IU58" t="s">
        <v>454</v>
      </c>
      <c r="IV58" t="s">
        <v>434</v>
      </c>
      <c r="IW58" t="s">
        <v>318</v>
      </c>
      <c r="IY58" t="s">
        <v>281</v>
      </c>
    </row>
    <row r="59" spans="1:259" x14ac:dyDescent="0.3">
      <c r="A59" s="14">
        <f>DAY(AVANZA[[#This Row],[FechaSeguimiento]])</f>
        <v>2</v>
      </c>
      <c r="B59" s="14">
        <f>MONTH(AVANZA[[#This Row],[FechaSeguimiento]])</f>
        <v>5</v>
      </c>
      <c r="C59"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59" t="str">
        <f>LOWER(IFERROR(VLOOKUP(AVANZA[[#This Row],[ID_Peticion]],CANCELADAS[#All],2,0),""))</f>
        <v/>
      </c>
      <c r="E59" t="str">
        <f>LOWER(IFERROR(VLOOKUP(AVANZA[[#This Row],[ID_Peticion]],CANCELADAS[#All],3,0),""))</f>
        <v/>
      </c>
      <c r="F59" t="str">
        <f>LOWER(IF(AVANZA[[#This Row],[CEDULA CLIENTE]]&lt;&gt;""," CC: " &amp; COUNTIFS(AVANZA[CEDULA CLIENTE],AVANZA[[#This Row],[CEDULA CLIENTE]]),"")&amp; IF(AVANZA[[#This Row],[Direccion]]&lt;&gt;""," DIR: " &amp; COUNTIFS(AVANZA[Direccion],AVANZA[[#This Row],[Direccion]]),""))</f>
        <v xml:space="preserve"> dir: 1</v>
      </c>
      <c r="G59" t="str">
        <f>IFERROR(VLOOKUP(AVANZA[[#This Row],[Cedula_Vendedor_Atis]],PLANTA[[#All],[CEDULA]:[LINEA]],3,0),"No Cruza")</f>
        <v>Marisol Avella</v>
      </c>
      <c r="H59" t="str">
        <f>IFERROR(VLOOKUP(AVANZA[[#This Row],[Cedula_Vendedor_Atis]],PLANTA[[#All],[CEDULA]:[LINEA]],4,0),"No Cruza")</f>
        <v>Fija</v>
      </c>
      <c r="I59" t="str">
        <f>LOWER(IF(AVANZA[[#This Row],[ATRIBUIBLE]]="",AVANZA[[#This Row],[Variable]],AVANZA[[#This Row],[ATRIBUIBLE]]))</f>
        <v>terminada</v>
      </c>
      <c r="J59" s="14">
        <f>IF(AVANZA[[#This Row],[Variable]]=AVANZA[[#Headers],[TERMINADA]],1,0)</f>
        <v>1</v>
      </c>
      <c r="K59" s="14">
        <f>IF(AVANZA[[#This Row],[Variable]]=AVANZA[[#Headers],[ANULADA]],1,0)</f>
        <v>0</v>
      </c>
      <c r="L59" s="14">
        <f>IF(AVANZA[[#This Row],[Variable]]=AVANZA[[#Headers],[PENDIENTE]],1,0)</f>
        <v>0</v>
      </c>
      <c r="M59" s="14">
        <f>IF(AVANZA[[#This Row],[ESTADO AGENDA]]="AGENDADA",1,0)</f>
        <v>0</v>
      </c>
      <c r="N59" s="14">
        <f>IF(AVANZA[[#This Row],[ESTADO AGENDA]]="PENDIENTE DE AGENDAR",1,0)</f>
        <v>0</v>
      </c>
      <c r="O59" s="14">
        <f>IF(AVANZA[[#This Row],[ESTADO AGENDA]]="SUSPENDIDA",1,0)</f>
        <v>0</v>
      </c>
      <c r="P59" t="str" cm="1">
        <f t="array" ref="P59">_xlfn.XLOOKUP(AVANZA[[#This Row],[Num_Agrupacion_Pet_Atis]],Tabla1[[#All],[Numero_de_actuacion]],Tabla1[[#All],[Estado_de_la_orden]],"",0)</f>
        <v/>
      </c>
      <c r="Q59" s="2" t="str" cm="1">
        <f t="array" ref="Q59">_xlfn.XLOOKUP(AVANZA[[#This Row],[Num_Agrupacion_Pet_Atis]],Tabla1[[#All],[Numero_de_actuacion]],Tabla1[[#All],[Fecha_de_la_cita]],"",0)</f>
        <v/>
      </c>
      <c r="R59" t="str" cm="1">
        <f t="array" ref="R59">_xlfn.XLOOKUP(AVANZA[[#This Row],[Num_Agrupacion_Pet_Atis]],Tabla1[[#All],[Numero_de_actuacion]],Tabla1[[#All],[Franja_horaria_de_la_cita]],"",0)</f>
        <v/>
      </c>
      <c r="S59" s="14" t="str">
        <f>IFERROR(DAY(AVANZA[[#This Row],[FECHA AGENDA]]),"")</f>
        <v/>
      </c>
      <c r="T59" s="14" t="str">
        <f>IFERROR(MONTH(AVANZA[[#This Row],[FECHA AGENDA]]),"")</f>
        <v/>
      </c>
      <c r="U59" t="str" cm="1">
        <f t="array" ref="U59">_xlfn.XLOOKUP(AVANZA[[#This Row],[Num_Agrupacion_Pet_Atis]],Tabla1[[#All],[Numero_de_actuacion]],Tabla1[[#All],[Motivo_de_suspension]],"",0)</f>
        <v/>
      </c>
      <c r="V59" s="2" t="str" cm="1">
        <f t="array" ref="V59">_xlfn.XLOOKUP(AVANZA[[#This Row],[Num_Agrupacion_Pet_Atis]],Tabla1[[#All],[Numero_de_actuacion]],Tabla1[[#All],[No_identificacion_cliente]],"",0)</f>
        <v/>
      </c>
      <c r="W59" s="2" t="str" cm="1">
        <f t="array" ref="W59">_xlfn.XLOOKUP(AVANZA[[#This Row],[Num_Agrupacion_Pet_Atis]],Tabla1[[#All],[Numero_de_actuacion]],Tabla1[[#All],[Movil_de_contacto]],"",0)</f>
        <v/>
      </c>
      <c r="X59" s="14">
        <f>IF(OR(AVANZA[[#This Row],[ESTADO LEG]]="Legalizada grabacion",AVANZA[[#This Row],[ESTADO LEG]]="Legalizada aut"),1,0)</f>
        <v>1</v>
      </c>
      <c r="Y59" s="14">
        <f>IF(OR(AVANZA[[#This Row],[ESTADO LEG]]="pdte legalizar",AVANZA[[#This Row],[ESTADO LEG]]="No cruza"),1,0)</f>
        <v>0</v>
      </c>
      <c r="Z59" t="str" cm="1">
        <f t="array" ref="Z59">IF(AVANZA[[#This Row],[Variable]]="Terminada",LOWER(_xlfn.XLOOKUP(AVANZA[[#This Row],[ID_Peticion]],Tabla6[[#All],[NUM_PETICION]],Tabla6[[#All],[ESTADO_LEG]],"NO CRUZA",0)),AVANZA[[#This Row],[Variable]])</f>
        <v>legalizada grabacion</v>
      </c>
      <c r="AA59" cm="1">
        <f t="array" ref="AA59">_xlfn.XLOOKUP(AVANZA[[#This Row],[ID_Peticion]],Tabla6[[#All],[NUM_PETICION]],Tabla6[[#All],[DIF_DIAS]],"",0)</f>
        <v>4</v>
      </c>
      <c r="AB59" s="2" cm="1">
        <f t="array" ref="AB59">IFERROR(_xlfn.XLOOKUP(AVANZA[[#This Row],[ID_Peticion]],Tabla6[[#All],[NUM_PETICION]],Tabla6[[#All],[FEC_LEGAL]],"",0),"")</f>
        <v>46148</v>
      </c>
      <c r="AC59" s="14">
        <f ca="1">IF(AVANZA[[#This Row],[FECHA LEG]]&lt;&gt;0,IFERROR(AVANZA[[#This Row],[FECHA LEG]]-AVANZA[[#This Row],[FechaIniEstadoSubPetAtis]],0),TODAY()-AVANZA[[#This Row],[FechaIniEstadoSubPetAtis]])</f>
        <v>4</v>
      </c>
      <c r="AD59" s="35" t="str">
        <f ca="1">IF(AVANZA[[#This Row],[FINAL Vs LG]]&lt;&gt;0,IF(AVANZA[[#This Row],[FINAL Vs LG]]&lt;7.1,"100%",IF(AND(AVANZA[[#This Row],[FINAL Vs LG]]&gt;7.1,AVANZA[[#This Row],[FINAL Vs LG]]&lt;11.1),"50%","0%")),0)</f>
        <v>100%</v>
      </c>
      <c r="AE59" s="14">
        <f ca="1">VLOOKUP(DAY(TODAY()),BACK!F:G,2,0)</f>
        <v>14</v>
      </c>
      <c r="AF59" s="14">
        <f>BACK!$I$2</f>
        <v>24</v>
      </c>
      <c r="AG59" s="14">
        <f>IF(AVANZA[[#This Row],[Oferta_empaquetada_comisiones]]="SI",1,0)</f>
        <v>0</v>
      </c>
      <c r="AH59" s="36">
        <f>IF(AVANZA[[#This Row],[Variable]]="TERMINADA",IFERROR(VLOOKUP(AVANZA[[#This Row],[SUPERVISOR]],Tabla2[#All],4,0),0),)</f>
        <v>3.5</v>
      </c>
      <c r="AI59" s="14">
        <f>IF(AVANZA[[#This Row],[Producto]]="BA",1,0)</f>
        <v>1</v>
      </c>
      <c r="AJ59" s="14">
        <f>IF(AVANZA[[#This Row],[Producto]]="DUO",1,0)</f>
        <v>0</v>
      </c>
      <c r="AK59" s="14">
        <f>IF(AVANZA[[#This Row],[Producto]]="TRIO",1,0)</f>
        <v>0</v>
      </c>
      <c r="AL59" t="s">
        <v>292</v>
      </c>
      <c r="AM59">
        <v>-1</v>
      </c>
      <c r="AN59">
        <v>-1</v>
      </c>
      <c r="AO59" t="s">
        <v>504</v>
      </c>
      <c r="AP59" s="1">
        <v>46143.374224537038</v>
      </c>
      <c r="AQ59">
        <v>-1</v>
      </c>
      <c r="AR59" t="s">
        <v>505</v>
      </c>
      <c r="AS59">
        <v>-1</v>
      </c>
      <c r="AT59">
        <v>-1</v>
      </c>
      <c r="AU59">
        <v>-1</v>
      </c>
      <c r="AV59">
        <v>-1</v>
      </c>
      <c r="AW59">
        <v>-1</v>
      </c>
      <c r="AX59" t="s">
        <v>224</v>
      </c>
      <c r="AY59">
        <v>-1</v>
      </c>
      <c r="AZ59">
        <v>2026</v>
      </c>
      <c r="BA59">
        <v>5</v>
      </c>
      <c r="BB59">
        <v>2</v>
      </c>
      <c r="BC59">
        <v>-1</v>
      </c>
      <c r="BD59" t="s">
        <v>225</v>
      </c>
      <c r="BE59">
        <v>-1</v>
      </c>
      <c r="BF59">
        <v>20001620897780</v>
      </c>
      <c r="BG59" t="s">
        <v>226</v>
      </c>
      <c r="BH59" t="s">
        <v>227</v>
      </c>
      <c r="BI59" t="s">
        <v>506</v>
      </c>
      <c r="BJ59">
        <v>-1</v>
      </c>
      <c r="BK59">
        <v>-1</v>
      </c>
      <c r="BL59">
        <v>-1</v>
      </c>
      <c r="BM59" t="s">
        <v>229</v>
      </c>
      <c r="BN59" t="s">
        <v>230</v>
      </c>
      <c r="BO59" t="s">
        <v>507</v>
      </c>
      <c r="BP59" t="s">
        <v>232</v>
      </c>
      <c r="BQ59">
        <v>2026</v>
      </c>
      <c r="BR59">
        <v>5</v>
      </c>
      <c r="BS59">
        <v>1</v>
      </c>
      <c r="BT59" s="1">
        <v>46144.565416666665</v>
      </c>
      <c r="BU59" t="s">
        <v>233</v>
      </c>
      <c r="BV59" s="2">
        <v>46144</v>
      </c>
      <c r="BW59" t="s">
        <v>234</v>
      </c>
      <c r="BX59" s="2">
        <v>46143</v>
      </c>
      <c r="BY59" s="2">
        <v>46144</v>
      </c>
      <c r="BZ59" t="s">
        <v>235</v>
      </c>
      <c r="CA59" t="s">
        <v>321</v>
      </c>
      <c r="CB59" t="s">
        <v>322</v>
      </c>
      <c r="CC59" t="s">
        <v>508</v>
      </c>
      <c r="CD59" t="s">
        <v>509</v>
      </c>
      <c r="CE59">
        <v>-1</v>
      </c>
      <c r="CF59" t="s">
        <v>324</v>
      </c>
      <c r="CG59" t="s">
        <v>325</v>
      </c>
      <c r="CH59" t="s">
        <v>326</v>
      </c>
      <c r="CI59">
        <v>22999736</v>
      </c>
      <c r="CJ59" t="s">
        <v>303</v>
      </c>
      <c r="CK59" t="s">
        <v>245</v>
      </c>
      <c r="CL59" t="s">
        <v>246</v>
      </c>
      <c r="CM59" t="s">
        <v>247</v>
      </c>
      <c r="CN59" t="s">
        <v>248</v>
      </c>
      <c r="CT59" t="s">
        <v>330</v>
      </c>
      <c r="CU59" t="s">
        <v>225</v>
      </c>
      <c r="CW59" t="s">
        <v>226</v>
      </c>
      <c r="CX59" t="s">
        <v>227</v>
      </c>
      <c r="DA59" t="s">
        <v>250</v>
      </c>
      <c r="DB59">
        <v>-1</v>
      </c>
      <c r="DF59" t="s">
        <v>251</v>
      </c>
      <c r="DJ59" t="s">
        <v>252</v>
      </c>
      <c r="DK59" t="s">
        <v>253</v>
      </c>
      <c r="DL59" t="s">
        <v>254</v>
      </c>
      <c r="DN59" t="s">
        <v>255</v>
      </c>
      <c r="DR59" t="s">
        <v>305</v>
      </c>
      <c r="DS59" t="s">
        <v>303</v>
      </c>
      <c r="DT59" t="s">
        <v>302</v>
      </c>
      <c r="DV59">
        <v>1</v>
      </c>
      <c r="DW59" t="s">
        <v>331</v>
      </c>
      <c r="ED59" s="2">
        <v>46144</v>
      </c>
      <c r="EE59" t="s">
        <v>306</v>
      </c>
      <c r="EF59">
        <v>1</v>
      </c>
      <c r="EP59" t="s">
        <v>258</v>
      </c>
      <c r="ES59" t="s">
        <v>510</v>
      </c>
      <c r="EZ59" t="s">
        <v>511</v>
      </c>
      <c r="FA59" t="s">
        <v>245</v>
      </c>
      <c r="FB59" t="s">
        <v>333</v>
      </c>
      <c r="FD59" t="s">
        <v>333</v>
      </c>
      <c r="FE59" t="s">
        <v>334</v>
      </c>
      <c r="FF59" t="s">
        <v>334</v>
      </c>
      <c r="FK59" t="s">
        <v>263</v>
      </c>
      <c r="FL59" t="s">
        <v>512</v>
      </c>
      <c r="FN59" t="s">
        <v>248</v>
      </c>
      <c r="FO59" t="s">
        <v>265</v>
      </c>
      <c r="FR59">
        <v>72185</v>
      </c>
      <c r="GB59" t="s">
        <v>266</v>
      </c>
      <c r="GC59" t="s">
        <v>225</v>
      </c>
      <c r="GD59">
        <v>0</v>
      </c>
      <c r="GF59">
        <v>0</v>
      </c>
      <c r="GG59">
        <v>25421</v>
      </c>
      <c r="GI59">
        <v>72185</v>
      </c>
      <c r="GJ59">
        <v>0</v>
      </c>
      <c r="GL59">
        <v>0</v>
      </c>
      <c r="GM59">
        <v>85900</v>
      </c>
      <c r="GS59" t="s">
        <v>267</v>
      </c>
      <c r="GT59" s="2">
        <v>44316</v>
      </c>
      <c r="GU59" t="s">
        <v>268</v>
      </c>
      <c r="GW59" t="s">
        <v>270</v>
      </c>
      <c r="GX59" t="s">
        <v>271</v>
      </c>
      <c r="GY59" t="s">
        <v>272</v>
      </c>
      <c r="GZ59" t="s">
        <v>273</v>
      </c>
      <c r="HA59" t="s">
        <v>336</v>
      </c>
      <c r="HC59" t="s">
        <v>337</v>
      </c>
      <c r="HE59" t="s">
        <v>230</v>
      </c>
      <c r="HF59" t="s">
        <v>513</v>
      </c>
      <c r="HG59" t="s">
        <v>277</v>
      </c>
      <c r="HR59" t="s">
        <v>278</v>
      </c>
      <c r="HV59">
        <v>85900</v>
      </c>
      <c r="HW59" t="s">
        <v>279</v>
      </c>
      <c r="HX59" t="s">
        <v>280</v>
      </c>
      <c r="HY59">
        <v>63852</v>
      </c>
      <c r="HZ59">
        <v>17668</v>
      </c>
      <c r="IA59" t="s">
        <v>279</v>
      </c>
      <c r="IB59" t="s">
        <v>281</v>
      </c>
      <c r="ID59" t="s">
        <v>370</v>
      </c>
      <c r="IE59" t="s">
        <v>283</v>
      </c>
      <c r="IF59" t="s">
        <v>283</v>
      </c>
      <c r="IG59" t="s">
        <v>283</v>
      </c>
      <c r="IH59" t="s">
        <v>284</v>
      </c>
      <c r="II59" t="s">
        <v>285</v>
      </c>
      <c r="IJ59" t="s">
        <v>286</v>
      </c>
      <c r="IK59" t="s">
        <v>278</v>
      </c>
      <c r="IL59" t="s">
        <v>287</v>
      </c>
      <c r="IM59" t="s">
        <v>288</v>
      </c>
      <c r="IN59" t="s">
        <v>289</v>
      </c>
      <c r="IP59" t="s">
        <v>290</v>
      </c>
      <c r="IQ59" t="s">
        <v>284</v>
      </c>
      <c r="IS59" t="s">
        <v>291</v>
      </c>
      <c r="IT59" t="s">
        <v>453</v>
      </c>
      <c r="IU59" t="s">
        <v>514</v>
      </c>
      <c r="IV59" t="s">
        <v>434</v>
      </c>
      <c r="IW59" t="s">
        <v>318</v>
      </c>
      <c r="IY59" t="s">
        <v>281</v>
      </c>
    </row>
    <row r="60" spans="1:259" x14ac:dyDescent="0.3">
      <c r="A60" s="14">
        <f>DAY(AVANZA[[#This Row],[FechaSeguimiento]])</f>
        <v>2</v>
      </c>
      <c r="B60" s="14">
        <f>MONTH(AVANZA[[#This Row],[FechaSeguimiento]])</f>
        <v>5</v>
      </c>
      <c r="C60"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60" t="str">
        <f>LOWER(IFERROR(VLOOKUP(AVANZA[[#This Row],[ID_Peticion]],CANCELADAS[#All],2,0),""))</f>
        <v/>
      </c>
      <c r="E60" t="str">
        <f>LOWER(IFERROR(VLOOKUP(AVANZA[[#This Row],[ID_Peticion]],CANCELADAS[#All],3,0),""))</f>
        <v/>
      </c>
      <c r="F60" t="str">
        <f>LOWER(IF(AVANZA[[#This Row],[CEDULA CLIENTE]]&lt;&gt;""," CC: " &amp; COUNTIFS(AVANZA[CEDULA CLIENTE],AVANZA[[#This Row],[CEDULA CLIENTE]]),"")&amp; IF(AVANZA[[#This Row],[Direccion]]&lt;&gt;""," DIR: " &amp; COUNTIFS(AVANZA[Direccion],AVANZA[[#This Row],[Direccion]]),""))</f>
        <v xml:space="preserve"> dir: 1</v>
      </c>
      <c r="G60" t="str">
        <f>IFERROR(VLOOKUP(AVANZA[[#This Row],[Cedula_Vendedor_Atis]],PLANTA[[#All],[CEDULA]:[LINEA]],3,0),"No Cruza")</f>
        <v>Marisol Avella</v>
      </c>
      <c r="H60" t="str">
        <f>IFERROR(VLOOKUP(AVANZA[[#This Row],[Cedula_Vendedor_Atis]],PLANTA[[#All],[CEDULA]:[LINEA]],4,0),"No Cruza")</f>
        <v>Fija</v>
      </c>
      <c r="I60" t="str">
        <f>LOWER(IF(AVANZA[[#This Row],[ATRIBUIBLE]]="",AVANZA[[#This Row],[Variable]],AVANZA[[#This Row],[ATRIBUIBLE]]))</f>
        <v>terminada</v>
      </c>
      <c r="J60" s="14">
        <f>IF(AVANZA[[#This Row],[Variable]]=AVANZA[[#Headers],[TERMINADA]],1,0)</f>
        <v>1</v>
      </c>
      <c r="K60" s="14">
        <f>IF(AVANZA[[#This Row],[Variable]]=AVANZA[[#Headers],[ANULADA]],1,0)</f>
        <v>0</v>
      </c>
      <c r="L60" s="14">
        <f>IF(AVANZA[[#This Row],[Variable]]=AVANZA[[#Headers],[PENDIENTE]],1,0)</f>
        <v>0</v>
      </c>
      <c r="M60" s="14">
        <f>IF(AVANZA[[#This Row],[ESTADO AGENDA]]="AGENDADA",1,0)</f>
        <v>0</v>
      </c>
      <c r="N60" s="14">
        <f>IF(AVANZA[[#This Row],[ESTADO AGENDA]]="PENDIENTE DE AGENDAR",1,0)</f>
        <v>0</v>
      </c>
      <c r="O60" s="14">
        <f>IF(AVANZA[[#This Row],[ESTADO AGENDA]]="SUSPENDIDA",1,0)</f>
        <v>0</v>
      </c>
      <c r="P60" t="str" cm="1">
        <f t="array" ref="P60">_xlfn.XLOOKUP(AVANZA[[#This Row],[Num_Agrupacion_Pet_Atis]],Tabla1[[#All],[Numero_de_actuacion]],Tabla1[[#All],[Estado_de_la_orden]],"",0)</f>
        <v/>
      </c>
      <c r="Q60" s="2" t="str" cm="1">
        <f t="array" ref="Q60">_xlfn.XLOOKUP(AVANZA[[#This Row],[Num_Agrupacion_Pet_Atis]],Tabla1[[#All],[Numero_de_actuacion]],Tabla1[[#All],[Fecha_de_la_cita]],"",0)</f>
        <v/>
      </c>
      <c r="R60" t="str" cm="1">
        <f t="array" ref="R60">_xlfn.XLOOKUP(AVANZA[[#This Row],[Num_Agrupacion_Pet_Atis]],Tabla1[[#All],[Numero_de_actuacion]],Tabla1[[#All],[Franja_horaria_de_la_cita]],"",0)</f>
        <v/>
      </c>
      <c r="S60" s="14" t="str">
        <f>IFERROR(DAY(AVANZA[[#This Row],[FECHA AGENDA]]),"")</f>
        <v/>
      </c>
      <c r="T60" s="14" t="str">
        <f>IFERROR(MONTH(AVANZA[[#This Row],[FECHA AGENDA]]),"")</f>
        <v/>
      </c>
      <c r="U60" t="str" cm="1">
        <f t="array" ref="U60">_xlfn.XLOOKUP(AVANZA[[#This Row],[Num_Agrupacion_Pet_Atis]],Tabla1[[#All],[Numero_de_actuacion]],Tabla1[[#All],[Motivo_de_suspension]],"",0)</f>
        <v/>
      </c>
      <c r="V60" s="2" t="str" cm="1">
        <f t="array" ref="V60">_xlfn.XLOOKUP(AVANZA[[#This Row],[Num_Agrupacion_Pet_Atis]],Tabla1[[#All],[Numero_de_actuacion]],Tabla1[[#All],[No_identificacion_cliente]],"",0)</f>
        <v/>
      </c>
      <c r="W60" s="2" t="str" cm="1">
        <f t="array" ref="W60">_xlfn.XLOOKUP(AVANZA[[#This Row],[Num_Agrupacion_Pet_Atis]],Tabla1[[#All],[Numero_de_actuacion]],Tabla1[[#All],[Movil_de_contacto]],"",0)</f>
        <v/>
      </c>
      <c r="X60" s="14">
        <f>IF(OR(AVANZA[[#This Row],[ESTADO LEG]]="Legalizada grabacion",AVANZA[[#This Row],[ESTADO LEG]]="Legalizada aut"),1,0)</f>
        <v>1</v>
      </c>
      <c r="Y60" s="14">
        <f>IF(OR(AVANZA[[#This Row],[ESTADO LEG]]="pdte legalizar",AVANZA[[#This Row],[ESTADO LEG]]="No cruza"),1,0)</f>
        <v>0</v>
      </c>
      <c r="Z60" t="str" cm="1">
        <f t="array" ref="Z60">IF(AVANZA[[#This Row],[Variable]]="Terminada",LOWER(_xlfn.XLOOKUP(AVANZA[[#This Row],[ID_Peticion]],Tabla6[[#All],[NUM_PETICION]],Tabla6[[#All],[ESTADO_LEG]],"NO CRUZA",0)),AVANZA[[#This Row],[Variable]])</f>
        <v>legalizada grabacion</v>
      </c>
      <c r="AA60" cm="1">
        <f t="array" ref="AA60">_xlfn.XLOOKUP(AVANZA[[#This Row],[ID_Peticion]],Tabla6[[#All],[NUM_PETICION]],Tabla6[[#All],[DIF_DIAS]],"",0)</f>
        <v>4</v>
      </c>
      <c r="AB60" s="2" cm="1">
        <f t="array" ref="AB60">IFERROR(_xlfn.XLOOKUP(AVANZA[[#This Row],[ID_Peticion]],Tabla6[[#All],[NUM_PETICION]],Tabla6[[#All],[FEC_LEGAL]],"",0),"")</f>
        <v>46148</v>
      </c>
      <c r="AC60" s="14">
        <f ca="1">IF(AVANZA[[#This Row],[FECHA LEG]]&lt;&gt;0,IFERROR(AVANZA[[#This Row],[FECHA LEG]]-AVANZA[[#This Row],[FechaIniEstadoSubPetAtis]],0),TODAY()-AVANZA[[#This Row],[FechaIniEstadoSubPetAtis]])</f>
        <v>4</v>
      </c>
      <c r="AD60" s="35" t="str">
        <f ca="1">IF(AVANZA[[#This Row],[FINAL Vs LG]]&lt;&gt;0,IF(AVANZA[[#This Row],[FINAL Vs LG]]&lt;7.1,"100%",IF(AND(AVANZA[[#This Row],[FINAL Vs LG]]&gt;7.1,AVANZA[[#This Row],[FINAL Vs LG]]&lt;11.1),"50%","0%")),0)</f>
        <v>100%</v>
      </c>
      <c r="AE60" s="14">
        <f ca="1">VLOOKUP(DAY(TODAY()),BACK!F:G,2,0)</f>
        <v>14</v>
      </c>
      <c r="AF60" s="14">
        <f>BACK!$I$2</f>
        <v>24</v>
      </c>
      <c r="AG60" s="14">
        <f>IF(AVANZA[[#This Row],[Oferta_empaquetada_comisiones]]="SI",1,0)</f>
        <v>0</v>
      </c>
      <c r="AH60" s="36">
        <f>IF(AVANZA[[#This Row],[Variable]]="TERMINADA",IFERROR(VLOOKUP(AVANZA[[#This Row],[SUPERVISOR]],Tabla2[#All],4,0),0),)</f>
        <v>3.5</v>
      </c>
      <c r="AI60" s="14">
        <f>IF(AVANZA[[#This Row],[Producto]]="BA",1,0)</f>
        <v>0</v>
      </c>
      <c r="AJ60" s="14">
        <f>IF(AVANZA[[#This Row],[Producto]]="DUO",1,0)</f>
        <v>0</v>
      </c>
      <c r="AK60" s="14">
        <f>IF(AVANZA[[#This Row],[Producto]]="TRIO",1,0)</f>
        <v>1</v>
      </c>
      <c r="AL60" t="s">
        <v>515</v>
      </c>
      <c r="AM60">
        <v>-1</v>
      </c>
      <c r="AN60">
        <v>-1</v>
      </c>
      <c r="AO60" t="s">
        <v>516</v>
      </c>
      <c r="AP60" s="1">
        <v>46142.361539351848</v>
      </c>
      <c r="AQ60">
        <v>-1</v>
      </c>
      <c r="AR60" t="s">
        <v>517</v>
      </c>
      <c r="AS60">
        <v>-1</v>
      </c>
      <c r="AT60">
        <v>-1</v>
      </c>
      <c r="AU60">
        <v>-1</v>
      </c>
      <c r="AV60">
        <v>-1</v>
      </c>
      <c r="AW60">
        <v>-1</v>
      </c>
      <c r="AX60" t="s">
        <v>224</v>
      </c>
      <c r="AY60">
        <v>-1</v>
      </c>
      <c r="AZ60">
        <v>2026</v>
      </c>
      <c r="BA60">
        <v>5</v>
      </c>
      <c r="BB60">
        <v>2</v>
      </c>
      <c r="BC60">
        <v>-1</v>
      </c>
      <c r="BD60" t="s">
        <v>225</v>
      </c>
      <c r="BE60">
        <v>-1</v>
      </c>
      <c r="BF60">
        <v>20001620218643</v>
      </c>
      <c r="BG60" t="s">
        <v>376</v>
      </c>
      <c r="BH60" t="s">
        <v>377</v>
      </c>
      <c r="BI60" t="s">
        <v>518</v>
      </c>
      <c r="BJ60">
        <v>-1</v>
      </c>
      <c r="BK60">
        <v>-1</v>
      </c>
      <c r="BL60">
        <v>-1</v>
      </c>
      <c r="BM60" t="s">
        <v>229</v>
      </c>
      <c r="BN60" t="s">
        <v>230</v>
      </c>
      <c r="BO60" t="s">
        <v>519</v>
      </c>
      <c r="BP60" t="s">
        <v>380</v>
      </c>
      <c r="BQ60">
        <v>2026</v>
      </c>
      <c r="BR60">
        <v>4</v>
      </c>
      <c r="BS60">
        <v>30</v>
      </c>
      <c r="BT60" s="1">
        <v>46144.400590277779</v>
      </c>
      <c r="BU60" t="s">
        <v>233</v>
      </c>
      <c r="BV60" s="2">
        <v>46144</v>
      </c>
      <c r="BW60" t="s">
        <v>234</v>
      </c>
      <c r="BX60" s="2">
        <v>46142</v>
      </c>
      <c r="BY60" s="2">
        <v>46144</v>
      </c>
      <c r="BZ60" t="s">
        <v>235</v>
      </c>
      <c r="CA60" t="s">
        <v>297</v>
      </c>
      <c r="CB60" t="s">
        <v>297</v>
      </c>
      <c r="CC60" t="s">
        <v>520</v>
      </c>
      <c r="CD60" t="s">
        <v>521</v>
      </c>
      <c r="CE60">
        <v>-1</v>
      </c>
      <c r="CF60" t="s">
        <v>300</v>
      </c>
      <c r="CG60" t="s">
        <v>301</v>
      </c>
      <c r="CH60" t="s">
        <v>242</v>
      </c>
      <c r="CI60">
        <v>46680282</v>
      </c>
      <c r="CJ60" t="s">
        <v>522</v>
      </c>
      <c r="CK60" t="s">
        <v>245</v>
      </c>
      <c r="CL60" t="s">
        <v>409</v>
      </c>
      <c r="CM60" t="s">
        <v>247</v>
      </c>
      <c r="CN60" t="s">
        <v>410</v>
      </c>
      <c r="CT60" t="s">
        <v>304</v>
      </c>
      <c r="CU60" t="s">
        <v>387</v>
      </c>
      <c r="CW60" t="s">
        <v>388</v>
      </c>
      <c r="CX60" t="s">
        <v>389</v>
      </c>
      <c r="DA60" t="s">
        <v>250</v>
      </c>
      <c r="DB60">
        <v>-1</v>
      </c>
      <c r="DF60" t="s">
        <v>251</v>
      </c>
      <c r="DJ60" t="s">
        <v>252</v>
      </c>
      <c r="DK60" t="s">
        <v>253</v>
      </c>
      <c r="DL60" t="s">
        <v>253</v>
      </c>
      <c r="DN60" t="s">
        <v>390</v>
      </c>
      <c r="DR60" t="s">
        <v>523</v>
      </c>
      <c r="DS60" t="s">
        <v>522</v>
      </c>
      <c r="DT60" t="s">
        <v>515</v>
      </c>
      <c r="DV60">
        <v>1</v>
      </c>
      <c r="DW60" t="s">
        <v>283</v>
      </c>
      <c r="ED60" s="2">
        <v>46144</v>
      </c>
      <c r="EE60" t="s">
        <v>306</v>
      </c>
      <c r="EF60">
        <v>9</v>
      </c>
      <c r="EP60" t="s">
        <v>258</v>
      </c>
      <c r="ES60" t="s">
        <v>524</v>
      </c>
      <c r="FA60" t="s">
        <v>245</v>
      </c>
      <c r="FB60" t="s">
        <v>308</v>
      </c>
      <c r="FD60" t="s">
        <v>308</v>
      </c>
      <c r="FE60" t="s">
        <v>309</v>
      </c>
      <c r="FF60" t="s">
        <v>309</v>
      </c>
      <c r="FK60" t="s">
        <v>263</v>
      </c>
      <c r="FL60" t="s">
        <v>525</v>
      </c>
      <c r="FN60" t="s">
        <v>410</v>
      </c>
      <c r="FO60" t="s">
        <v>414</v>
      </c>
      <c r="FR60">
        <v>126994</v>
      </c>
      <c r="GB60" t="s">
        <v>266</v>
      </c>
      <c r="GC60" t="s">
        <v>387</v>
      </c>
      <c r="GD60">
        <v>25016</v>
      </c>
      <c r="GF60">
        <v>2353</v>
      </c>
      <c r="GG60">
        <v>25424</v>
      </c>
      <c r="GI60">
        <v>100314</v>
      </c>
      <c r="GJ60">
        <v>25242</v>
      </c>
      <c r="GL60">
        <v>24327</v>
      </c>
      <c r="GM60">
        <v>151122</v>
      </c>
      <c r="GS60" t="s">
        <v>267</v>
      </c>
      <c r="GT60" s="2">
        <v>44895</v>
      </c>
      <c r="GU60" t="s">
        <v>268</v>
      </c>
      <c r="GV60" t="s">
        <v>269</v>
      </c>
      <c r="GW60" t="s">
        <v>394</v>
      </c>
      <c r="GZ60" t="s">
        <v>395</v>
      </c>
      <c r="HA60" t="s">
        <v>274</v>
      </c>
      <c r="HB60" t="s">
        <v>312</v>
      </c>
      <c r="HC60" t="s">
        <v>312</v>
      </c>
      <c r="HD60" t="s">
        <v>313</v>
      </c>
      <c r="HE60" t="s">
        <v>230</v>
      </c>
      <c r="HF60" t="s">
        <v>526</v>
      </c>
      <c r="HR60" t="s">
        <v>278</v>
      </c>
      <c r="HV60">
        <v>131990</v>
      </c>
      <c r="HW60" t="s">
        <v>281</v>
      </c>
      <c r="HY60">
        <v>0</v>
      </c>
      <c r="HZ60">
        <v>0</v>
      </c>
      <c r="IA60" t="s">
        <v>281</v>
      </c>
      <c r="IB60" t="s">
        <v>281</v>
      </c>
      <c r="IE60" t="s">
        <v>283</v>
      </c>
      <c r="IF60" t="s">
        <v>283</v>
      </c>
      <c r="IG60" t="s">
        <v>283</v>
      </c>
      <c r="IH60" t="s">
        <v>284</v>
      </c>
      <c r="II60" t="s">
        <v>285</v>
      </c>
      <c r="IJ60" t="s">
        <v>286</v>
      </c>
      <c r="IK60" t="s">
        <v>278</v>
      </c>
      <c r="IL60" t="s">
        <v>346</v>
      </c>
      <c r="IM60" t="s">
        <v>288</v>
      </c>
      <c r="IN60" t="s">
        <v>289</v>
      </c>
      <c r="IP60" t="s">
        <v>290</v>
      </c>
      <c r="IQ60" t="s">
        <v>284</v>
      </c>
      <c r="IS60" t="s">
        <v>291</v>
      </c>
      <c r="IY60" t="s">
        <v>281</v>
      </c>
    </row>
    <row r="61" spans="1:259" x14ac:dyDescent="0.3">
      <c r="A61" s="14">
        <f>DAY(AVANZA[[#This Row],[FechaSeguimiento]])</f>
        <v>2</v>
      </c>
      <c r="B61" s="14">
        <f>MONTH(AVANZA[[#This Row],[FechaSeguimiento]])</f>
        <v>5</v>
      </c>
      <c r="C61"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61" t="str">
        <f>LOWER(IFERROR(VLOOKUP(AVANZA[[#This Row],[ID_Peticion]],CANCELADAS[#All],2,0),""))</f>
        <v/>
      </c>
      <c r="E61" t="str">
        <f>LOWER(IFERROR(VLOOKUP(AVANZA[[#This Row],[ID_Peticion]],CANCELADAS[#All],3,0),""))</f>
        <v/>
      </c>
      <c r="F61" t="str">
        <f>LOWER(IF(AVANZA[[#This Row],[CEDULA CLIENTE]]&lt;&gt;""," CC: " &amp; COUNTIFS(AVANZA[CEDULA CLIENTE],AVANZA[[#This Row],[CEDULA CLIENTE]]),"")&amp; IF(AVANZA[[#This Row],[Direccion]]&lt;&gt;""," DIR: " &amp; COUNTIFS(AVANZA[Direccion],AVANZA[[#This Row],[Direccion]]),""))</f>
        <v xml:space="preserve"> dir: 1</v>
      </c>
      <c r="G61" t="str">
        <f>IFERROR(VLOOKUP(AVANZA[[#This Row],[Cedula_Vendedor_Atis]],PLANTA[[#All],[CEDULA]:[LINEA]],3,0),"No Cruza")</f>
        <v>Marisol Avella</v>
      </c>
      <c r="H61" t="str">
        <f>IFERROR(VLOOKUP(AVANZA[[#This Row],[Cedula_Vendedor_Atis]],PLANTA[[#All],[CEDULA]:[LINEA]],4,0),"No Cruza")</f>
        <v>Fija</v>
      </c>
      <c r="I61" t="str">
        <f>LOWER(IF(AVANZA[[#This Row],[ATRIBUIBLE]]="",AVANZA[[#This Row],[Variable]],AVANZA[[#This Row],[ATRIBUIBLE]]))</f>
        <v>terminada</v>
      </c>
      <c r="J61" s="14">
        <f>IF(AVANZA[[#This Row],[Variable]]=AVANZA[[#Headers],[TERMINADA]],1,0)</f>
        <v>1</v>
      </c>
      <c r="K61" s="14">
        <f>IF(AVANZA[[#This Row],[Variable]]=AVANZA[[#Headers],[ANULADA]],1,0)</f>
        <v>0</v>
      </c>
      <c r="L61" s="14">
        <f>IF(AVANZA[[#This Row],[Variable]]=AVANZA[[#Headers],[PENDIENTE]],1,0)</f>
        <v>0</v>
      </c>
      <c r="M61" s="14">
        <f>IF(AVANZA[[#This Row],[ESTADO AGENDA]]="AGENDADA",1,0)</f>
        <v>0</v>
      </c>
      <c r="N61" s="14">
        <f>IF(AVANZA[[#This Row],[ESTADO AGENDA]]="PENDIENTE DE AGENDAR",1,0)</f>
        <v>0</v>
      </c>
      <c r="O61" s="14">
        <f>IF(AVANZA[[#This Row],[ESTADO AGENDA]]="SUSPENDIDA",1,0)</f>
        <v>0</v>
      </c>
      <c r="P61" t="str" cm="1">
        <f t="array" ref="P61">_xlfn.XLOOKUP(AVANZA[[#This Row],[Num_Agrupacion_Pet_Atis]],Tabla1[[#All],[Numero_de_actuacion]],Tabla1[[#All],[Estado_de_la_orden]],"",0)</f>
        <v/>
      </c>
      <c r="Q61" s="2" t="str" cm="1">
        <f t="array" ref="Q61">_xlfn.XLOOKUP(AVANZA[[#This Row],[Num_Agrupacion_Pet_Atis]],Tabla1[[#All],[Numero_de_actuacion]],Tabla1[[#All],[Fecha_de_la_cita]],"",0)</f>
        <v/>
      </c>
      <c r="R61" t="str" cm="1">
        <f t="array" ref="R61">_xlfn.XLOOKUP(AVANZA[[#This Row],[Num_Agrupacion_Pet_Atis]],Tabla1[[#All],[Numero_de_actuacion]],Tabla1[[#All],[Franja_horaria_de_la_cita]],"",0)</f>
        <v/>
      </c>
      <c r="S61" s="14" t="str">
        <f>IFERROR(DAY(AVANZA[[#This Row],[FECHA AGENDA]]),"")</f>
        <v/>
      </c>
      <c r="T61" s="14" t="str">
        <f>IFERROR(MONTH(AVANZA[[#This Row],[FECHA AGENDA]]),"")</f>
        <v/>
      </c>
      <c r="U61" t="str" cm="1">
        <f t="array" ref="U61">_xlfn.XLOOKUP(AVANZA[[#This Row],[Num_Agrupacion_Pet_Atis]],Tabla1[[#All],[Numero_de_actuacion]],Tabla1[[#All],[Motivo_de_suspension]],"",0)</f>
        <v/>
      </c>
      <c r="V61" s="2" t="str" cm="1">
        <f t="array" ref="V61">_xlfn.XLOOKUP(AVANZA[[#This Row],[Num_Agrupacion_Pet_Atis]],Tabla1[[#All],[Numero_de_actuacion]],Tabla1[[#All],[No_identificacion_cliente]],"",0)</f>
        <v/>
      </c>
      <c r="W61" s="2" t="str" cm="1">
        <f t="array" ref="W61">_xlfn.XLOOKUP(AVANZA[[#This Row],[Num_Agrupacion_Pet_Atis]],Tabla1[[#All],[Numero_de_actuacion]],Tabla1[[#All],[Movil_de_contacto]],"",0)</f>
        <v/>
      </c>
      <c r="X61" s="14">
        <f>IF(OR(AVANZA[[#This Row],[ESTADO LEG]]="Legalizada grabacion",AVANZA[[#This Row],[ESTADO LEG]]="Legalizada aut"),1,0)</f>
        <v>1</v>
      </c>
      <c r="Y61" s="14">
        <f>IF(OR(AVANZA[[#This Row],[ESTADO LEG]]="pdte legalizar",AVANZA[[#This Row],[ESTADO LEG]]="No cruza"),1,0)</f>
        <v>0</v>
      </c>
      <c r="Z61" t="str" cm="1">
        <f t="array" ref="Z61">IF(AVANZA[[#This Row],[Variable]]="Terminada",LOWER(_xlfn.XLOOKUP(AVANZA[[#This Row],[ID_Peticion]],Tabla6[[#All],[NUM_PETICION]],Tabla6[[#All],[ESTADO_LEG]],"NO CRUZA",0)),AVANZA[[#This Row],[Variable]])</f>
        <v>legalizada grabacion</v>
      </c>
      <c r="AA61" cm="1">
        <f t="array" ref="AA61">_xlfn.XLOOKUP(AVANZA[[#This Row],[ID_Peticion]],Tabla6[[#All],[NUM_PETICION]],Tabla6[[#All],[DIF_DIAS]],"",0)</f>
        <v>4</v>
      </c>
      <c r="AB61" s="2" cm="1">
        <f t="array" ref="AB61">IFERROR(_xlfn.XLOOKUP(AVANZA[[#This Row],[ID_Peticion]],Tabla6[[#All],[NUM_PETICION]],Tabla6[[#All],[FEC_LEGAL]],"",0),"")</f>
        <v>46148</v>
      </c>
      <c r="AC61" s="14">
        <f ca="1">IF(AVANZA[[#This Row],[FECHA LEG]]&lt;&gt;0,IFERROR(AVANZA[[#This Row],[FECHA LEG]]-AVANZA[[#This Row],[FechaIniEstadoSubPetAtis]],0),TODAY()-AVANZA[[#This Row],[FechaIniEstadoSubPetAtis]])</f>
        <v>4</v>
      </c>
      <c r="AD61" s="35" t="str">
        <f ca="1">IF(AVANZA[[#This Row],[FINAL Vs LG]]&lt;&gt;0,IF(AVANZA[[#This Row],[FINAL Vs LG]]&lt;7.1,"100%",IF(AND(AVANZA[[#This Row],[FINAL Vs LG]]&gt;7.1,AVANZA[[#This Row],[FINAL Vs LG]]&lt;11.1),"50%","0%")),0)</f>
        <v>100%</v>
      </c>
      <c r="AE61" s="14">
        <f ca="1">VLOOKUP(DAY(TODAY()),BACK!F:G,2,0)</f>
        <v>14</v>
      </c>
      <c r="AF61" s="14">
        <f>BACK!$I$2</f>
        <v>24</v>
      </c>
      <c r="AG61" s="14">
        <f>IF(AVANZA[[#This Row],[Oferta_empaquetada_comisiones]]="SI",1,0)</f>
        <v>0</v>
      </c>
      <c r="AH61" s="36">
        <f>IF(AVANZA[[#This Row],[Variable]]="TERMINADA",IFERROR(VLOOKUP(AVANZA[[#This Row],[SUPERVISOR]],Tabla2[#All],4,0),0),)</f>
        <v>3.5</v>
      </c>
      <c r="AI61" s="14">
        <f>IF(AVANZA[[#This Row],[Producto]]="BA",1,0)</f>
        <v>1</v>
      </c>
      <c r="AJ61" s="14">
        <f>IF(AVANZA[[#This Row],[Producto]]="DUO",1,0)</f>
        <v>0</v>
      </c>
      <c r="AK61" s="14">
        <f>IF(AVANZA[[#This Row],[Producto]]="TRIO",1,0)</f>
        <v>0</v>
      </c>
      <c r="AL61" t="s">
        <v>400</v>
      </c>
      <c r="AM61">
        <v>-1</v>
      </c>
      <c r="AN61">
        <v>-1</v>
      </c>
      <c r="AO61" t="s">
        <v>527</v>
      </c>
      <c r="AP61" s="1">
        <v>46142.498368055552</v>
      </c>
      <c r="AQ61">
        <v>-1</v>
      </c>
      <c r="AR61" t="s">
        <v>528</v>
      </c>
      <c r="AS61">
        <v>-1</v>
      </c>
      <c r="AT61">
        <v>-1</v>
      </c>
      <c r="AU61">
        <v>-1</v>
      </c>
      <c r="AV61">
        <v>-1</v>
      </c>
      <c r="AW61">
        <v>-1</v>
      </c>
      <c r="AX61" t="s">
        <v>224</v>
      </c>
      <c r="AY61">
        <v>-1</v>
      </c>
      <c r="AZ61">
        <v>2026</v>
      </c>
      <c r="BA61">
        <v>5</v>
      </c>
      <c r="BB61">
        <v>2</v>
      </c>
      <c r="BC61">
        <v>-1</v>
      </c>
      <c r="BD61" t="s">
        <v>225</v>
      </c>
      <c r="BE61">
        <v>-1</v>
      </c>
      <c r="BF61">
        <v>20001620631219</v>
      </c>
      <c r="BG61" t="s">
        <v>226</v>
      </c>
      <c r="BH61" t="s">
        <v>227</v>
      </c>
      <c r="BI61" t="s">
        <v>529</v>
      </c>
      <c r="BJ61">
        <v>-1</v>
      </c>
      <c r="BK61">
        <v>-1</v>
      </c>
      <c r="BL61">
        <v>-1</v>
      </c>
      <c r="BM61" t="s">
        <v>229</v>
      </c>
      <c r="BN61" t="s">
        <v>230</v>
      </c>
      <c r="BO61" t="s">
        <v>530</v>
      </c>
      <c r="BP61" t="s">
        <v>232</v>
      </c>
      <c r="BQ61">
        <v>2026</v>
      </c>
      <c r="BR61">
        <v>4</v>
      </c>
      <c r="BS61">
        <v>30</v>
      </c>
      <c r="BT61" s="1">
        <v>46144.559398148151</v>
      </c>
      <c r="BU61" t="s">
        <v>233</v>
      </c>
      <c r="BV61" s="2">
        <v>46144</v>
      </c>
      <c r="BW61" t="s">
        <v>234</v>
      </c>
      <c r="BX61" s="2">
        <v>46142</v>
      </c>
      <c r="BY61" s="2">
        <v>46144</v>
      </c>
      <c r="BZ61" t="s">
        <v>235</v>
      </c>
      <c r="CA61" t="s">
        <v>297</v>
      </c>
      <c r="CB61" t="s">
        <v>297</v>
      </c>
      <c r="CC61" t="s">
        <v>531</v>
      </c>
      <c r="CD61" t="s">
        <v>532</v>
      </c>
      <c r="CE61">
        <v>-1</v>
      </c>
      <c r="CF61" t="s">
        <v>300</v>
      </c>
      <c r="CG61" t="s">
        <v>301</v>
      </c>
      <c r="CH61" t="s">
        <v>242</v>
      </c>
      <c r="CI61">
        <v>1053346599</v>
      </c>
      <c r="CJ61" t="s">
        <v>408</v>
      </c>
      <c r="CK61" t="s">
        <v>245</v>
      </c>
      <c r="CL61" t="s">
        <v>409</v>
      </c>
      <c r="CM61" t="s">
        <v>247</v>
      </c>
      <c r="CN61" t="s">
        <v>410</v>
      </c>
      <c r="CT61" t="s">
        <v>304</v>
      </c>
      <c r="CU61" t="s">
        <v>225</v>
      </c>
      <c r="CW61" t="s">
        <v>226</v>
      </c>
      <c r="CX61" t="s">
        <v>227</v>
      </c>
      <c r="DA61" t="s">
        <v>250</v>
      </c>
      <c r="DB61">
        <v>-1</v>
      </c>
      <c r="DF61" t="s">
        <v>251</v>
      </c>
      <c r="DJ61" t="s">
        <v>252</v>
      </c>
      <c r="DK61" t="s">
        <v>253</v>
      </c>
      <c r="DL61" t="s">
        <v>254</v>
      </c>
      <c r="DN61" t="s">
        <v>255</v>
      </c>
      <c r="DR61" t="s">
        <v>411</v>
      </c>
      <c r="DS61" t="s">
        <v>408</v>
      </c>
      <c r="DT61" t="s">
        <v>407</v>
      </c>
      <c r="DV61">
        <v>1</v>
      </c>
      <c r="DW61" t="s">
        <v>283</v>
      </c>
      <c r="ED61" s="2">
        <v>46144</v>
      </c>
      <c r="EE61" t="s">
        <v>343</v>
      </c>
      <c r="EF61">
        <v>12</v>
      </c>
      <c r="EP61" t="s">
        <v>258</v>
      </c>
      <c r="ES61" t="s">
        <v>533</v>
      </c>
      <c r="FA61" t="s">
        <v>245</v>
      </c>
      <c r="FB61" t="s">
        <v>308</v>
      </c>
      <c r="FD61" t="s">
        <v>308</v>
      </c>
      <c r="FE61" t="s">
        <v>309</v>
      </c>
      <c r="FF61" t="s">
        <v>309</v>
      </c>
      <c r="FK61" t="s">
        <v>263</v>
      </c>
      <c r="FL61" t="s">
        <v>534</v>
      </c>
      <c r="FN61" t="s">
        <v>410</v>
      </c>
      <c r="FO61" t="s">
        <v>414</v>
      </c>
      <c r="FR61">
        <v>85900</v>
      </c>
      <c r="GB61" t="s">
        <v>266</v>
      </c>
      <c r="GC61" t="s">
        <v>225</v>
      </c>
      <c r="GD61">
        <v>0</v>
      </c>
      <c r="GF61">
        <v>0</v>
      </c>
      <c r="GG61">
        <v>25421</v>
      </c>
      <c r="GI61">
        <v>85900</v>
      </c>
      <c r="GJ61">
        <v>0</v>
      </c>
      <c r="GL61">
        <v>0</v>
      </c>
      <c r="GM61">
        <v>102221</v>
      </c>
      <c r="GS61" t="s">
        <v>267</v>
      </c>
      <c r="GT61" s="2">
        <v>45596</v>
      </c>
      <c r="GU61" t="s">
        <v>268</v>
      </c>
      <c r="GV61" t="s">
        <v>311</v>
      </c>
      <c r="GW61" t="s">
        <v>270</v>
      </c>
      <c r="GX61" t="s">
        <v>271</v>
      </c>
      <c r="GY61" t="s">
        <v>272</v>
      </c>
      <c r="GZ61" t="s">
        <v>273</v>
      </c>
      <c r="HA61" t="s">
        <v>274</v>
      </c>
      <c r="HB61" t="s">
        <v>535</v>
      </c>
      <c r="HC61" t="s">
        <v>535</v>
      </c>
      <c r="HD61" t="s">
        <v>368</v>
      </c>
      <c r="HE61" t="s">
        <v>230</v>
      </c>
      <c r="HF61" t="s">
        <v>536</v>
      </c>
      <c r="HG61" t="s">
        <v>277</v>
      </c>
      <c r="HR61" t="s">
        <v>278</v>
      </c>
      <c r="HV61">
        <v>85900</v>
      </c>
      <c r="HW61" t="s">
        <v>279</v>
      </c>
      <c r="HX61" t="s">
        <v>280</v>
      </c>
      <c r="HY61">
        <v>103568</v>
      </c>
      <c r="HZ61">
        <v>17668</v>
      </c>
      <c r="IA61" t="s">
        <v>279</v>
      </c>
      <c r="IB61" t="s">
        <v>281</v>
      </c>
      <c r="ID61" t="s">
        <v>282</v>
      </c>
      <c r="IE61" t="s">
        <v>283</v>
      </c>
      <c r="IF61" t="s">
        <v>283</v>
      </c>
      <c r="IG61" t="s">
        <v>283</v>
      </c>
      <c r="IH61" t="s">
        <v>284</v>
      </c>
      <c r="II61" t="s">
        <v>285</v>
      </c>
      <c r="IJ61" t="s">
        <v>286</v>
      </c>
      <c r="IK61" t="s">
        <v>278</v>
      </c>
      <c r="IL61" t="s">
        <v>346</v>
      </c>
      <c r="IM61" t="s">
        <v>288</v>
      </c>
      <c r="IN61" t="s">
        <v>289</v>
      </c>
      <c r="IP61" t="s">
        <v>290</v>
      </c>
      <c r="IQ61" t="s">
        <v>284</v>
      </c>
      <c r="IS61" t="s">
        <v>291</v>
      </c>
      <c r="IY61" t="s">
        <v>281</v>
      </c>
    </row>
    <row r="62" spans="1:259" x14ac:dyDescent="0.3">
      <c r="A62" s="14">
        <f>DAY(AVANZA[[#This Row],[FechaSeguimiento]])</f>
        <v>2</v>
      </c>
      <c r="B62" s="14">
        <f>MONTH(AVANZA[[#This Row],[FechaSeguimiento]])</f>
        <v>5</v>
      </c>
      <c r="C62"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62" t="str">
        <f>LOWER(IFERROR(VLOOKUP(AVANZA[[#This Row],[ID_Peticion]],CANCELADAS[#All],2,0),""))</f>
        <v/>
      </c>
      <c r="E62" t="str">
        <f>LOWER(IFERROR(VLOOKUP(AVANZA[[#This Row],[ID_Peticion]],CANCELADAS[#All],3,0),""))</f>
        <v/>
      </c>
      <c r="F62" t="str">
        <f>LOWER(IF(AVANZA[[#This Row],[CEDULA CLIENTE]]&lt;&gt;""," CC: " &amp; COUNTIFS(AVANZA[CEDULA CLIENTE],AVANZA[[#This Row],[CEDULA CLIENTE]]),"")&amp; IF(AVANZA[[#This Row],[Direccion]]&lt;&gt;""," DIR: " &amp; COUNTIFS(AVANZA[Direccion],AVANZA[[#This Row],[Direccion]]),""))</f>
        <v xml:space="preserve"> dir: 1</v>
      </c>
      <c r="G62" t="str">
        <f>IFERROR(VLOOKUP(AVANZA[[#This Row],[Cedula_Vendedor_Atis]],PLANTA[[#All],[CEDULA]:[LINEA]],3,0),"No Cruza")</f>
        <v>Marisol Avella</v>
      </c>
      <c r="H62" t="str">
        <f>IFERROR(VLOOKUP(AVANZA[[#This Row],[Cedula_Vendedor_Atis]],PLANTA[[#All],[CEDULA]:[LINEA]],4,0),"No Cruza")</f>
        <v>Fija</v>
      </c>
      <c r="I62" t="str">
        <f>LOWER(IF(AVANZA[[#This Row],[ATRIBUIBLE]]="",AVANZA[[#This Row],[Variable]],AVANZA[[#This Row],[ATRIBUIBLE]]))</f>
        <v>terminada</v>
      </c>
      <c r="J62" s="14">
        <f>IF(AVANZA[[#This Row],[Variable]]=AVANZA[[#Headers],[TERMINADA]],1,0)</f>
        <v>1</v>
      </c>
      <c r="K62" s="14">
        <f>IF(AVANZA[[#This Row],[Variable]]=AVANZA[[#Headers],[ANULADA]],1,0)</f>
        <v>0</v>
      </c>
      <c r="L62" s="14">
        <f>IF(AVANZA[[#This Row],[Variable]]=AVANZA[[#Headers],[PENDIENTE]],1,0)</f>
        <v>0</v>
      </c>
      <c r="M62" s="14">
        <f>IF(AVANZA[[#This Row],[ESTADO AGENDA]]="AGENDADA",1,0)</f>
        <v>0</v>
      </c>
      <c r="N62" s="14">
        <f>IF(AVANZA[[#This Row],[ESTADO AGENDA]]="PENDIENTE DE AGENDAR",1,0)</f>
        <v>0</v>
      </c>
      <c r="O62" s="14">
        <f>IF(AVANZA[[#This Row],[ESTADO AGENDA]]="SUSPENDIDA",1,0)</f>
        <v>0</v>
      </c>
      <c r="P62" t="str" cm="1">
        <f t="array" ref="P62">_xlfn.XLOOKUP(AVANZA[[#This Row],[Num_Agrupacion_Pet_Atis]],Tabla1[[#All],[Numero_de_actuacion]],Tabla1[[#All],[Estado_de_la_orden]],"",0)</f>
        <v/>
      </c>
      <c r="Q62" s="2" t="str" cm="1">
        <f t="array" ref="Q62">_xlfn.XLOOKUP(AVANZA[[#This Row],[Num_Agrupacion_Pet_Atis]],Tabla1[[#All],[Numero_de_actuacion]],Tabla1[[#All],[Fecha_de_la_cita]],"",0)</f>
        <v/>
      </c>
      <c r="R62" t="str" cm="1">
        <f t="array" ref="R62">_xlfn.XLOOKUP(AVANZA[[#This Row],[Num_Agrupacion_Pet_Atis]],Tabla1[[#All],[Numero_de_actuacion]],Tabla1[[#All],[Franja_horaria_de_la_cita]],"",0)</f>
        <v/>
      </c>
      <c r="S62" s="14" t="str">
        <f>IFERROR(DAY(AVANZA[[#This Row],[FECHA AGENDA]]),"")</f>
        <v/>
      </c>
      <c r="T62" s="14" t="str">
        <f>IFERROR(MONTH(AVANZA[[#This Row],[FECHA AGENDA]]),"")</f>
        <v/>
      </c>
      <c r="U62" t="str" cm="1">
        <f t="array" ref="U62">_xlfn.XLOOKUP(AVANZA[[#This Row],[Num_Agrupacion_Pet_Atis]],Tabla1[[#All],[Numero_de_actuacion]],Tabla1[[#All],[Motivo_de_suspension]],"",0)</f>
        <v/>
      </c>
      <c r="V62" s="2" t="str" cm="1">
        <f t="array" ref="V62">_xlfn.XLOOKUP(AVANZA[[#This Row],[Num_Agrupacion_Pet_Atis]],Tabla1[[#All],[Numero_de_actuacion]],Tabla1[[#All],[No_identificacion_cliente]],"",0)</f>
        <v/>
      </c>
      <c r="W62" s="2" t="str" cm="1">
        <f t="array" ref="W62">_xlfn.XLOOKUP(AVANZA[[#This Row],[Num_Agrupacion_Pet_Atis]],Tabla1[[#All],[Numero_de_actuacion]],Tabla1[[#All],[Movil_de_contacto]],"",0)</f>
        <v/>
      </c>
      <c r="X62" s="14">
        <f>IF(OR(AVANZA[[#This Row],[ESTADO LEG]]="Legalizada grabacion",AVANZA[[#This Row],[ESTADO LEG]]="Legalizada aut"),1,0)</f>
        <v>1</v>
      </c>
      <c r="Y62" s="14">
        <f>IF(OR(AVANZA[[#This Row],[ESTADO LEG]]="pdte legalizar",AVANZA[[#This Row],[ESTADO LEG]]="No cruza"),1,0)</f>
        <v>0</v>
      </c>
      <c r="Z62" t="str" cm="1">
        <f t="array" ref="Z62">IF(AVANZA[[#This Row],[Variable]]="Terminada",LOWER(_xlfn.XLOOKUP(AVANZA[[#This Row],[ID_Peticion]],Tabla6[[#All],[NUM_PETICION]],Tabla6[[#All],[ESTADO_LEG]],"NO CRUZA",0)),AVANZA[[#This Row],[Variable]])</f>
        <v>legalizada grabacion</v>
      </c>
      <c r="AA62" cm="1">
        <f t="array" ref="AA62">_xlfn.XLOOKUP(AVANZA[[#This Row],[ID_Peticion]],Tabla6[[#All],[NUM_PETICION]],Tabla6[[#All],[DIF_DIAS]],"",0)</f>
        <v>4</v>
      </c>
      <c r="AB62" s="2" cm="1">
        <f t="array" ref="AB62">IFERROR(_xlfn.XLOOKUP(AVANZA[[#This Row],[ID_Peticion]],Tabla6[[#All],[NUM_PETICION]],Tabla6[[#All],[FEC_LEGAL]],"",0),"")</f>
        <v>46148</v>
      </c>
      <c r="AC62" s="14">
        <f ca="1">IF(AVANZA[[#This Row],[FECHA LEG]]&lt;&gt;0,IFERROR(AVANZA[[#This Row],[FECHA LEG]]-AVANZA[[#This Row],[FechaIniEstadoSubPetAtis]],0),TODAY()-AVANZA[[#This Row],[FechaIniEstadoSubPetAtis]])</f>
        <v>4</v>
      </c>
      <c r="AD62" s="35" t="str">
        <f ca="1">IF(AVANZA[[#This Row],[FINAL Vs LG]]&lt;&gt;0,IF(AVANZA[[#This Row],[FINAL Vs LG]]&lt;7.1,"100%",IF(AND(AVANZA[[#This Row],[FINAL Vs LG]]&gt;7.1,AVANZA[[#This Row],[FINAL Vs LG]]&lt;11.1),"50%","0%")),0)</f>
        <v>100%</v>
      </c>
      <c r="AE62" s="14">
        <f ca="1">VLOOKUP(DAY(TODAY()),BACK!F:G,2,0)</f>
        <v>14</v>
      </c>
      <c r="AF62" s="14">
        <f>BACK!$I$2</f>
        <v>24</v>
      </c>
      <c r="AG62" s="14">
        <f>IF(AVANZA[[#This Row],[Oferta_empaquetada_comisiones]]="SI",1,0)</f>
        <v>0</v>
      </c>
      <c r="AH62" s="36">
        <f>IF(AVANZA[[#This Row],[Variable]]="TERMINADA",IFERROR(VLOOKUP(AVANZA[[#This Row],[SUPERVISOR]],Tabla2[#All],4,0),0),)</f>
        <v>3.5</v>
      </c>
      <c r="AI62" s="14">
        <f>IF(AVANZA[[#This Row],[Producto]]="BA",1,0)</f>
        <v>1</v>
      </c>
      <c r="AJ62" s="14">
        <f>IF(AVANZA[[#This Row],[Producto]]="DUO",1,0)</f>
        <v>0</v>
      </c>
      <c r="AK62" s="14">
        <f>IF(AVANZA[[#This Row],[Producto]]="TRIO",1,0)</f>
        <v>0</v>
      </c>
      <c r="AL62" t="s">
        <v>540</v>
      </c>
      <c r="AM62">
        <v>-1</v>
      </c>
      <c r="AN62">
        <v>-1</v>
      </c>
      <c r="AO62" t="s">
        <v>541</v>
      </c>
      <c r="AP62" s="1">
        <v>46142.512696759259</v>
      </c>
      <c r="AQ62">
        <v>-1</v>
      </c>
      <c r="AR62" t="s">
        <v>542</v>
      </c>
      <c r="AS62">
        <v>-1</v>
      </c>
      <c r="AT62">
        <v>-1</v>
      </c>
      <c r="AU62">
        <v>-1</v>
      </c>
      <c r="AV62">
        <v>-1</v>
      </c>
      <c r="AW62">
        <v>-1</v>
      </c>
      <c r="AX62" t="s">
        <v>224</v>
      </c>
      <c r="AY62">
        <v>-1</v>
      </c>
      <c r="AZ62">
        <v>2026</v>
      </c>
      <c r="BA62">
        <v>5</v>
      </c>
      <c r="BB62">
        <v>2</v>
      </c>
      <c r="BC62">
        <v>-1</v>
      </c>
      <c r="BD62" t="s">
        <v>225</v>
      </c>
      <c r="BE62">
        <v>-1</v>
      </c>
      <c r="BF62">
        <v>20001620627629</v>
      </c>
      <c r="BG62" t="s">
        <v>319</v>
      </c>
      <c r="BH62" t="s">
        <v>320</v>
      </c>
      <c r="BI62" t="s">
        <v>543</v>
      </c>
      <c r="BJ62">
        <v>-1</v>
      </c>
      <c r="BK62">
        <v>-1</v>
      </c>
      <c r="BL62">
        <v>-1</v>
      </c>
      <c r="BM62" t="s">
        <v>229</v>
      </c>
      <c r="BN62" t="s">
        <v>230</v>
      </c>
      <c r="BO62" t="s">
        <v>544</v>
      </c>
      <c r="BP62" t="s">
        <v>380</v>
      </c>
      <c r="BQ62">
        <v>2026</v>
      </c>
      <c r="BR62">
        <v>4</v>
      </c>
      <c r="BS62">
        <v>30</v>
      </c>
      <c r="BT62" s="1">
        <v>46144.497939814813</v>
      </c>
      <c r="BU62" t="s">
        <v>233</v>
      </c>
      <c r="BV62" s="2">
        <v>46144</v>
      </c>
      <c r="BW62" t="s">
        <v>234</v>
      </c>
      <c r="BX62" s="2">
        <v>46142</v>
      </c>
      <c r="BY62" s="2">
        <v>46144</v>
      </c>
      <c r="BZ62" t="s">
        <v>235</v>
      </c>
      <c r="CA62" t="s">
        <v>545</v>
      </c>
      <c r="CB62" t="s">
        <v>546</v>
      </c>
      <c r="CC62" t="s">
        <v>547</v>
      </c>
      <c r="CD62" t="s">
        <v>548</v>
      </c>
      <c r="CE62">
        <v>-1</v>
      </c>
      <c r="CF62" t="s">
        <v>549</v>
      </c>
      <c r="CG62" t="s">
        <v>550</v>
      </c>
      <c r="CH62" t="s">
        <v>242</v>
      </c>
      <c r="CI62">
        <v>1073250775</v>
      </c>
      <c r="CJ62" t="s">
        <v>552</v>
      </c>
      <c r="CK62" t="s">
        <v>245</v>
      </c>
      <c r="CL62" t="s">
        <v>246</v>
      </c>
      <c r="CM62" t="s">
        <v>247</v>
      </c>
      <c r="CN62" t="s">
        <v>359</v>
      </c>
      <c r="CT62" t="s">
        <v>304</v>
      </c>
      <c r="CU62" t="s">
        <v>225</v>
      </c>
      <c r="CW62" t="s">
        <v>319</v>
      </c>
      <c r="CX62" t="s">
        <v>320</v>
      </c>
      <c r="DA62" t="s">
        <v>250</v>
      </c>
      <c r="DB62">
        <v>-1</v>
      </c>
      <c r="DF62" t="s">
        <v>251</v>
      </c>
      <c r="DJ62" t="s">
        <v>252</v>
      </c>
      <c r="DK62" t="s">
        <v>253</v>
      </c>
      <c r="DL62" t="s">
        <v>254</v>
      </c>
      <c r="DN62" t="s">
        <v>255</v>
      </c>
      <c r="DR62" t="s">
        <v>553</v>
      </c>
      <c r="DS62" t="s">
        <v>552</v>
      </c>
      <c r="DT62" t="s">
        <v>551</v>
      </c>
      <c r="DV62">
        <v>1</v>
      </c>
      <c r="DW62" t="s">
        <v>554</v>
      </c>
      <c r="ED62" s="2">
        <v>46144</v>
      </c>
      <c r="EF62">
        <v>9</v>
      </c>
      <c r="EP62" t="s">
        <v>258</v>
      </c>
      <c r="ES62" t="s">
        <v>555</v>
      </c>
      <c r="FA62" t="s">
        <v>245</v>
      </c>
      <c r="FB62" t="s">
        <v>556</v>
      </c>
      <c r="FD62" t="s">
        <v>556</v>
      </c>
      <c r="FE62" t="s">
        <v>557</v>
      </c>
      <c r="FF62" t="s">
        <v>557</v>
      </c>
      <c r="FK62" t="s">
        <v>263</v>
      </c>
      <c r="FL62" t="s">
        <v>558</v>
      </c>
      <c r="FN62" t="s">
        <v>359</v>
      </c>
      <c r="FO62" t="s">
        <v>366</v>
      </c>
      <c r="FR62">
        <v>94990</v>
      </c>
      <c r="GB62" t="s">
        <v>266</v>
      </c>
      <c r="GC62" t="s">
        <v>225</v>
      </c>
      <c r="GD62">
        <v>0</v>
      </c>
      <c r="GF62">
        <v>0</v>
      </c>
      <c r="GG62">
        <v>25423</v>
      </c>
      <c r="GI62">
        <v>94990</v>
      </c>
      <c r="GJ62">
        <v>0</v>
      </c>
      <c r="GL62">
        <v>0</v>
      </c>
      <c r="GM62">
        <v>113038</v>
      </c>
      <c r="GS62" t="s">
        <v>267</v>
      </c>
      <c r="GT62" s="2">
        <v>44742</v>
      </c>
      <c r="GU62" t="s">
        <v>268</v>
      </c>
      <c r="GW62" t="s">
        <v>394</v>
      </c>
      <c r="GZ62" t="s">
        <v>395</v>
      </c>
      <c r="HA62" t="s">
        <v>274</v>
      </c>
      <c r="HB62" t="s">
        <v>559</v>
      </c>
      <c r="HC62" t="s">
        <v>545</v>
      </c>
      <c r="HD62" t="s">
        <v>554</v>
      </c>
      <c r="HE62" t="s">
        <v>230</v>
      </c>
      <c r="HF62" t="s">
        <v>560</v>
      </c>
      <c r="HR62" t="s">
        <v>278</v>
      </c>
      <c r="HV62">
        <v>94990</v>
      </c>
      <c r="HW62" t="s">
        <v>281</v>
      </c>
      <c r="HY62">
        <v>0</v>
      </c>
      <c r="HZ62">
        <v>0</v>
      </c>
      <c r="IA62" t="s">
        <v>281</v>
      </c>
      <c r="IB62" t="s">
        <v>281</v>
      </c>
      <c r="IE62" t="s">
        <v>283</v>
      </c>
      <c r="IF62" t="s">
        <v>283</v>
      </c>
      <c r="IG62" t="s">
        <v>283</v>
      </c>
      <c r="IH62" t="s">
        <v>284</v>
      </c>
      <c r="II62" t="s">
        <v>285</v>
      </c>
      <c r="IJ62" t="s">
        <v>286</v>
      </c>
      <c r="IK62" t="s">
        <v>278</v>
      </c>
      <c r="IL62" t="s">
        <v>371</v>
      </c>
      <c r="IM62" t="s">
        <v>288</v>
      </c>
      <c r="IN62" t="s">
        <v>289</v>
      </c>
      <c r="IP62" t="s">
        <v>290</v>
      </c>
      <c r="IQ62" t="s">
        <v>284</v>
      </c>
      <c r="IS62" t="s">
        <v>291</v>
      </c>
      <c r="IT62" t="s">
        <v>561</v>
      </c>
      <c r="IY62" t="s">
        <v>281</v>
      </c>
    </row>
    <row r="63" spans="1:259" x14ac:dyDescent="0.3">
      <c r="A63" s="14">
        <f>DAY(AVANZA[[#This Row],[FechaSeguimiento]])</f>
        <v>2</v>
      </c>
      <c r="B63" s="14">
        <f>MONTH(AVANZA[[#This Row],[FechaSeguimiento]])</f>
        <v>5</v>
      </c>
      <c r="C63"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63" t="str">
        <f>LOWER(IFERROR(VLOOKUP(AVANZA[[#This Row],[ID_Peticion]],CANCELADAS[#All],2,0),""))</f>
        <v/>
      </c>
      <c r="E63" t="str">
        <f>LOWER(IFERROR(VLOOKUP(AVANZA[[#This Row],[ID_Peticion]],CANCELADAS[#All],3,0),""))</f>
        <v/>
      </c>
      <c r="F63" t="str">
        <f>LOWER(IF(AVANZA[[#This Row],[CEDULA CLIENTE]]&lt;&gt;""," CC: " &amp; COUNTIFS(AVANZA[CEDULA CLIENTE],AVANZA[[#This Row],[CEDULA CLIENTE]]),"")&amp; IF(AVANZA[[#This Row],[Direccion]]&lt;&gt;""," DIR: " &amp; COUNTIFS(AVANZA[Direccion],AVANZA[[#This Row],[Direccion]]),""))</f>
        <v xml:space="preserve"> dir: 1</v>
      </c>
      <c r="G63" t="str">
        <f>IFERROR(VLOOKUP(AVANZA[[#This Row],[Cedula_Vendedor_Atis]],PLANTA[[#All],[CEDULA]:[LINEA]],3,0),"No Cruza")</f>
        <v>Marisol Avella</v>
      </c>
      <c r="H63" t="str">
        <f>IFERROR(VLOOKUP(AVANZA[[#This Row],[Cedula_Vendedor_Atis]],PLANTA[[#All],[CEDULA]:[LINEA]],4,0),"No Cruza")</f>
        <v>Fija</v>
      </c>
      <c r="I63" t="str">
        <f>LOWER(IF(AVANZA[[#This Row],[ATRIBUIBLE]]="",AVANZA[[#This Row],[Variable]],AVANZA[[#This Row],[ATRIBUIBLE]]))</f>
        <v>terminada</v>
      </c>
      <c r="J63" s="14">
        <f>IF(AVANZA[[#This Row],[Variable]]=AVANZA[[#Headers],[TERMINADA]],1,0)</f>
        <v>1</v>
      </c>
      <c r="K63" s="14">
        <f>IF(AVANZA[[#This Row],[Variable]]=AVANZA[[#Headers],[ANULADA]],1,0)</f>
        <v>0</v>
      </c>
      <c r="L63" s="14">
        <f>IF(AVANZA[[#This Row],[Variable]]=AVANZA[[#Headers],[PENDIENTE]],1,0)</f>
        <v>0</v>
      </c>
      <c r="M63" s="14">
        <f>IF(AVANZA[[#This Row],[ESTADO AGENDA]]="AGENDADA",1,0)</f>
        <v>0</v>
      </c>
      <c r="N63" s="14">
        <f>IF(AVANZA[[#This Row],[ESTADO AGENDA]]="PENDIENTE DE AGENDAR",1,0)</f>
        <v>0</v>
      </c>
      <c r="O63" s="14">
        <f>IF(AVANZA[[#This Row],[ESTADO AGENDA]]="SUSPENDIDA",1,0)</f>
        <v>0</v>
      </c>
      <c r="P63" t="str" cm="1">
        <f t="array" ref="P63">_xlfn.XLOOKUP(AVANZA[[#This Row],[Num_Agrupacion_Pet_Atis]],Tabla1[[#All],[Numero_de_actuacion]],Tabla1[[#All],[Estado_de_la_orden]],"",0)</f>
        <v/>
      </c>
      <c r="Q63" s="2" t="str" cm="1">
        <f t="array" ref="Q63">_xlfn.XLOOKUP(AVANZA[[#This Row],[Num_Agrupacion_Pet_Atis]],Tabla1[[#All],[Numero_de_actuacion]],Tabla1[[#All],[Fecha_de_la_cita]],"",0)</f>
        <v/>
      </c>
      <c r="R63" t="str" cm="1">
        <f t="array" ref="R63">_xlfn.XLOOKUP(AVANZA[[#This Row],[Num_Agrupacion_Pet_Atis]],Tabla1[[#All],[Numero_de_actuacion]],Tabla1[[#All],[Franja_horaria_de_la_cita]],"",0)</f>
        <v/>
      </c>
      <c r="S63" s="14" t="str">
        <f>IFERROR(DAY(AVANZA[[#This Row],[FECHA AGENDA]]),"")</f>
        <v/>
      </c>
      <c r="T63" s="14" t="str">
        <f>IFERROR(MONTH(AVANZA[[#This Row],[FECHA AGENDA]]),"")</f>
        <v/>
      </c>
      <c r="U63" t="str" cm="1">
        <f t="array" ref="U63">_xlfn.XLOOKUP(AVANZA[[#This Row],[Num_Agrupacion_Pet_Atis]],Tabla1[[#All],[Numero_de_actuacion]],Tabla1[[#All],[Motivo_de_suspension]],"",0)</f>
        <v/>
      </c>
      <c r="V63" s="2" t="str" cm="1">
        <f t="array" ref="V63">_xlfn.XLOOKUP(AVANZA[[#This Row],[Num_Agrupacion_Pet_Atis]],Tabla1[[#All],[Numero_de_actuacion]],Tabla1[[#All],[No_identificacion_cliente]],"",0)</f>
        <v/>
      </c>
      <c r="W63" s="2" t="str" cm="1">
        <f t="array" ref="W63">_xlfn.XLOOKUP(AVANZA[[#This Row],[Num_Agrupacion_Pet_Atis]],Tabla1[[#All],[Numero_de_actuacion]],Tabla1[[#All],[Movil_de_contacto]],"",0)</f>
        <v/>
      </c>
      <c r="X63" s="14">
        <f>IF(OR(AVANZA[[#This Row],[ESTADO LEG]]="Legalizada grabacion",AVANZA[[#This Row],[ESTADO LEG]]="Legalizada aut"),1,0)</f>
        <v>1</v>
      </c>
      <c r="Y63" s="14">
        <f>IF(OR(AVANZA[[#This Row],[ESTADO LEG]]="pdte legalizar",AVANZA[[#This Row],[ESTADO LEG]]="No cruza"),1,0)</f>
        <v>0</v>
      </c>
      <c r="Z63" t="str" cm="1">
        <f t="array" ref="Z63">IF(AVANZA[[#This Row],[Variable]]="Terminada",LOWER(_xlfn.XLOOKUP(AVANZA[[#This Row],[ID_Peticion]],Tabla6[[#All],[NUM_PETICION]],Tabla6[[#All],[ESTADO_LEG]],"NO CRUZA",0)),AVANZA[[#This Row],[Variable]])</f>
        <v>legalizada grabacion</v>
      </c>
      <c r="AA63" cm="1">
        <f t="array" ref="AA63">_xlfn.XLOOKUP(AVANZA[[#This Row],[ID_Peticion]],Tabla6[[#All],[NUM_PETICION]],Tabla6[[#All],[DIF_DIAS]],"",0)</f>
        <v>4</v>
      </c>
      <c r="AB63" s="2" cm="1">
        <f t="array" ref="AB63">IFERROR(_xlfn.XLOOKUP(AVANZA[[#This Row],[ID_Peticion]],Tabla6[[#All],[NUM_PETICION]],Tabla6[[#All],[FEC_LEGAL]],"",0),"")</f>
        <v>46148</v>
      </c>
      <c r="AC63" s="14">
        <f ca="1">IF(AVANZA[[#This Row],[FECHA LEG]]&lt;&gt;0,IFERROR(AVANZA[[#This Row],[FECHA LEG]]-AVANZA[[#This Row],[FechaIniEstadoSubPetAtis]],0),TODAY()-AVANZA[[#This Row],[FechaIniEstadoSubPetAtis]])</f>
        <v>4</v>
      </c>
      <c r="AD63" s="35" t="str">
        <f ca="1">IF(AVANZA[[#This Row],[FINAL Vs LG]]&lt;&gt;0,IF(AVANZA[[#This Row],[FINAL Vs LG]]&lt;7.1,"100%",IF(AND(AVANZA[[#This Row],[FINAL Vs LG]]&gt;7.1,AVANZA[[#This Row],[FINAL Vs LG]]&lt;11.1),"50%","0%")),0)</f>
        <v>100%</v>
      </c>
      <c r="AE63" s="14">
        <f ca="1">VLOOKUP(DAY(TODAY()),BACK!F:G,2,0)</f>
        <v>14</v>
      </c>
      <c r="AF63" s="14">
        <f>BACK!$I$2</f>
        <v>24</v>
      </c>
      <c r="AG63" s="14">
        <f>IF(AVANZA[[#This Row],[Oferta_empaquetada_comisiones]]="SI",1,0)</f>
        <v>0</v>
      </c>
      <c r="AH63" s="36">
        <f>IF(AVANZA[[#This Row],[Variable]]="TERMINADA",IFERROR(VLOOKUP(AVANZA[[#This Row],[SUPERVISOR]],Tabla2[#All],4,0),0),)</f>
        <v>3.5</v>
      </c>
      <c r="AI63" s="14">
        <f>IF(AVANZA[[#This Row],[Producto]]="BA",1,0)</f>
        <v>0</v>
      </c>
      <c r="AJ63" s="14">
        <f>IF(AVANZA[[#This Row],[Producto]]="DUO",1,0)</f>
        <v>0</v>
      </c>
      <c r="AK63" s="14">
        <f>IF(AVANZA[[#This Row],[Producto]]="TRIO",1,0)</f>
        <v>1</v>
      </c>
      <c r="AL63" t="s">
        <v>418</v>
      </c>
      <c r="AM63">
        <v>-1</v>
      </c>
      <c r="AN63">
        <v>-1</v>
      </c>
      <c r="AO63" t="s">
        <v>562</v>
      </c>
      <c r="AP63" s="1">
        <v>46136.664317129631</v>
      </c>
      <c r="AQ63">
        <v>-1</v>
      </c>
      <c r="AR63" t="s">
        <v>563</v>
      </c>
      <c r="AS63">
        <v>-1</v>
      </c>
      <c r="AT63">
        <v>-1</v>
      </c>
      <c r="AU63">
        <v>-1</v>
      </c>
      <c r="AV63">
        <v>-1</v>
      </c>
      <c r="AW63">
        <v>-1</v>
      </c>
      <c r="AX63" t="s">
        <v>224</v>
      </c>
      <c r="AY63">
        <v>-1</v>
      </c>
      <c r="AZ63">
        <v>2026</v>
      </c>
      <c r="BA63">
        <v>5</v>
      </c>
      <c r="BB63">
        <v>2</v>
      </c>
      <c r="BC63">
        <v>-1</v>
      </c>
      <c r="BD63" t="s">
        <v>225</v>
      </c>
      <c r="BE63">
        <v>-1</v>
      </c>
      <c r="BF63">
        <v>20001617024664</v>
      </c>
      <c r="BG63" t="s">
        <v>438</v>
      </c>
      <c r="BH63" t="s">
        <v>439</v>
      </c>
      <c r="BI63" t="s">
        <v>564</v>
      </c>
      <c r="BJ63">
        <v>-1</v>
      </c>
      <c r="BK63">
        <v>-1</v>
      </c>
      <c r="BL63">
        <v>-1</v>
      </c>
      <c r="BM63" t="s">
        <v>229</v>
      </c>
      <c r="BN63" t="s">
        <v>230</v>
      </c>
      <c r="BO63" t="s">
        <v>565</v>
      </c>
      <c r="BP63" t="s">
        <v>380</v>
      </c>
      <c r="BQ63">
        <v>2026</v>
      </c>
      <c r="BR63">
        <v>4</v>
      </c>
      <c r="BS63">
        <v>24</v>
      </c>
      <c r="BT63" s="1">
        <v>46144.504594907405</v>
      </c>
      <c r="BU63" t="s">
        <v>233</v>
      </c>
      <c r="BV63" s="2">
        <v>46144</v>
      </c>
      <c r="BW63" t="s">
        <v>234</v>
      </c>
      <c r="BX63" s="2">
        <v>46136</v>
      </c>
      <c r="BY63" s="2">
        <v>46144</v>
      </c>
      <c r="BZ63" t="s">
        <v>235</v>
      </c>
      <c r="CA63" t="s">
        <v>381</v>
      </c>
      <c r="CB63" t="s">
        <v>353</v>
      </c>
      <c r="CC63" t="s">
        <v>566</v>
      </c>
      <c r="CD63" t="s">
        <v>567</v>
      </c>
      <c r="CE63">
        <v>-1</v>
      </c>
      <c r="CF63" t="s">
        <v>384</v>
      </c>
      <c r="CG63" t="s">
        <v>385</v>
      </c>
      <c r="CH63" t="s">
        <v>242</v>
      </c>
      <c r="CI63">
        <v>1022940376</v>
      </c>
      <c r="CJ63" t="s">
        <v>426</v>
      </c>
      <c r="CK63" t="s">
        <v>245</v>
      </c>
      <c r="CL63" t="s">
        <v>409</v>
      </c>
      <c r="CM63" t="s">
        <v>247</v>
      </c>
      <c r="CN63" t="s">
        <v>410</v>
      </c>
      <c r="CT63" t="s">
        <v>386</v>
      </c>
      <c r="CU63" t="s">
        <v>387</v>
      </c>
      <c r="CW63" t="s">
        <v>446</v>
      </c>
      <c r="CX63" t="s">
        <v>447</v>
      </c>
      <c r="DA63" t="s">
        <v>250</v>
      </c>
      <c r="DB63">
        <v>-1</v>
      </c>
      <c r="DF63" t="s">
        <v>251</v>
      </c>
      <c r="DJ63" t="s">
        <v>252</v>
      </c>
      <c r="DK63" t="s">
        <v>253</v>
      </c>
      <c r="DL63" t="s">
        <v>253</v>
      </c>
      <c r="DN63" t="s">
        <v>390</v>
      </c>
      <c r="DR63" t="s">
        <v>427</v>
      </c>
      <c r="DS63" t="s">
        <v>426</v>
      </c>
      <c r="DT63" t="s">
        <v>425</v>
      </c>
      <c r="DV63">
        <v>1</v>
      </c>
      <c r="DW63" t="s">
        <v>283</v>
      </c>
      <c r="ED63" s="2">
        <v>46144</v>
      </c>
      <c r="EE63" t="s">
        <v>343</v>
      </c>
      <c r="EF63">
        <v>1</v>
      </c>
      <c r="EP63" t="s">
        <v>258</v>
      </c>
      <c r="ES63" t="s">
        <v>391</v>
      </c>
      <c r="FA63" t="s">
        <v>245</v>
      </c>
      <c r="FB63" t="s">
        <v>363</v>
      </c>
      <c r="FD63" t="s">
        <v>308</v>
      </c>
      <c r="FE63" t="s">
        <v>392</v>
      </c>
      <c r="FF63" t="s">
        <v>392</v>
      </c>
      <c r="FK63" t="s">
        <v>263</v>
      </c>
      <c r="FL63" t="s">
        <v>568</v>
      </c>
      <c r="FN63" t="s">
        <v>410</v>
      </c>
      <c r="FO63" t="s">
        <v>414</v>
      </c>
      <c r="FR63">
        <v>113904</v>
      </c>
      <c r="GB63" t="s">
        <v>266</v>
      </c>
      <c r="GC63" t="s">
        <v>387</v>
      </c>
      <c r="GD63">
        <v>25188</v>
      </c>
      <c r="GF63">
        <v>2353</v>
      </c>
      <c r="GG63">
        <v>25422</v>
      </c>
      <c r="GI63">
        <v>87224</v>
      </c>
      <c r="GJ63">
        <v>25427</v>
      </c>
      <c r="GL63">
        <v>24327</v>
      </c>
      <c r="GM63">
        <v>135545</v>
      </c>
      <c r="GS63" t="s">
        <v>267</v>
      </c>
      <c r="GT63" s="2">
        <v>44925</v>
      </c>
      <c r="GU63" t="s">
        <v>268</v>
      </c>
      <c r="GW63" t="s">
        <v>394</v>
      </c>
      <c r="GZ63" t="s">
        <v>395</v>
      </c>
      <c r="HA63" t="s">
        <v>274</v>
      </c>
      <c r="HB63" t="s">
        <v>396</v>
      </c>
      <c r="HC63" t="s">
        <v>381</v>
      </c>
      <c r="HD63" t="s">
        <v>385</v>
      </c>
      <c r="HE63" t="s">
        <v>230</v>
      </c>
      <c r="HF63" t="s">
        <v>569</v>
      </c>
      <c r="HR63" t="s">
        <v>278</v>
      </c>
      <c r="HV63">
        <v>118900</v>
      </c>
      <c r="HW63" t="s">
        <v>279</v>
      </c>
      <c r="HX63" t="s">
        <v>570</v>
      </c>
      <c r="HY63">
        <v>113921.66800000001</v>
      </c>
      <c r="HZ63">
        <v>17.667999999999999</v>
      </c>
      <c r="IA63" t="s">
        <v>281</v>
      </c>
      <c r="IB63" t="s">
        <v>281</v>
      </c>
      <c r="IE63" t="s">
        <v>283</v>
      </c>
      <c r="IF63" t="s">
        <v>283</v>
      </c>
      <c r="IG63" t="s">
        <v>283</v>
      </c>
      <c r="IH63" t="s">
        <v>284</v>
      </c>
      <c r="II63" t="s">
        <v>285</v>
      </c>
      <c r="IJ63" t="s">
        <v>286</v>
      </c>
      <c r="IK63" t="s">
        <v>278</v>
      </c>
      <c r="IL63" t="s">
        <v>346</v>
      </c>
      <c r="IM63" t="s">
        <v>288</v>
      </c>
      <c r="IN63" t="s">
        <v>289</v>
      </c>
      <c r="IP63" t="s">
        <v>290</v>
      </c>
      <c r="IQ63" t="s">
        <v>284</v>
      </c>
      <c r="IS63" t="s">
        <v>291</v>
      </c>
      <c r="IY63" t="s">
        <v>281</v>
      </c>
    </row>
    <row r="64" spans="1:259" x14ac:dyDescent="0.3">
      <c r="A64" s="14">
        <f>DAY(AVANZA[[#This Row],[FechaSeguimiento]])</f>
        <v>2</v>
      </c>
      <c r="B64" s="14">
        <f>MONTH(AVANZA[[#This Row],[FechaSeguimiento]])</f>
        <v>5</v>
      </c>
      <c r="C64"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64" t="str">
        <f>LOWER(IFERROR(VLOOKUP(AVANZA[[#This Row],[ID_Peticion]],CANCELADAS[#All],2,0),""))</f>
        <v>carrusel</v>
      </c>
      <c r="E64" t="str">
        <f>LOWER(IFERROR(VLOOKUP(AVANZA[[#This Row],[ID_Peticion]],CANCELADAS[#All],3,0),""))</f>
        <v>carrusel</v>
      </c>
      <c r="F64" t="str">
        <f>LOWER(IF(AVANZA[[#This Row],[CEDULA CLIENTE]]&lt;&gt;""," CC: " &amp; COUNTIFS(AVANZA[CEDULA CLIENTE],AVANZA[[#This Row],[CEDULA CLIENTE]]),"")&amp; IF(AVANZA[[#This Row],[Direccion]]&lt;&gt;""," DIR: " &amp; COUNTIFS(AVANZA[Direccion],AVANZA[[#This Row],[Direccion]]),""))</f>
        <v xml:space="preserve"> dir: 1</v>
      </c>
      <c r="G64" t="str">
        <f>IFERROR(VLOOKUP(AVANZA[[#This Row],[Cedula_Vendedor_Atis]],PLANTA[[#All],[CEDULA]:[LINEA]],3,0),"No Cruza")</f>
        <v>Marisol Avella</v>
      </c>
      <c r="H64" t="str">
        <f>IFERROR(VLOOKUP(AVANZA[[#This Row],[Cedula_Vendedor_Atis]],PLANTA[[#All],[CEDULA]:[LINEA]],4,0),"No Cruza")</f>
        <v>Fija</v>
      </c>
      <c r="I64" t="str">
        <f>LOWER(IF(AVANZA[[#This Row],[ATRIBUIBLE]]="",AVANZA[[#This Row],[Variable]],AVANZA[[#This Row],[ATRIBUIBLE]]))</f>
        <v>carrusel</v>
      </c>
      <c r="J64" s="14">
        <f>IF(AVANZA[[#This Row],[Variable]]=AVANZA[[#Headers],[TERMINADA]],1,0)</f>
        <v>0</v>
      </c>
      <c r="K64" s="14">
        <f>IF(AVANZA[[#This Row],[Variable]]=AVANZA[[#Headers],[ANULADA]],1,0)</f>
        <v>1</v>
      </c>
      <c r="L64" s="14">
        <f>IF(AVANZA[[#This Row],[Variable]]=AVANZA[[#Headers],[PENDIENTE]],1,0)</f>
        <v>0</v>
      </c>
      <c r="M64" s="14">
        <f>IF(AVANZA[[#This Row],[ESTADO AGENDA]]="AGENDADA",1,0)</f>
        <v>0</v>
      </c>
      <c r="N64" s="14">
        <f>IF(AVANZA[[#This Row],[ESTADO AGENDA]]="PENDIENTE DE AGENDAR",1,0)</f>
        <v>0</v>
      </c>
      <c r="O64" s="14">
        <f>IF(AVANZA[[#This Row],[ESTADO AGENDA]]="SUSPENDIDA",1,0)</f>
        <v>0</v>
      </c>
      <c r="P64" t="str" cm="1">
        <f t="array" ref="P64">_xlfn.XLOOKUP(AVANZA[[#This Row],[Num_Agrupacion_Pet_Atis]],Tabla1[[#All],[Numero_de_actuacion]],Tabla1[[#All],[Estado_de_la_orden]],"",0)</f>
        <v/>
      </c>
      <c r="Q64" s="2" t="str" cm="1">
        <f t="array" ref="Q64">_xlfn.XLOOKUP(AVANZA[[#This Row],[Num_Agrupacion_Pet_Atis]],Tabla1[[#All],[Numero_de_actuacion]],Tabla1[[#All],[Fecha_de_la_cita]],"",0)</f>
        <v/>
      </c>
      <c r="R64" t="str" cm="1">
        <f t="array" ref="R64">_xlfn.XLOOKUP(AVANZA[[#This Row],[Num_Agrupacion_Pet_Atis]],Tabla1[[#All],[Numero_de_actuacion]],Tabla1[[#All],[Franja_horaria_de_la_cita]],"",0)</f>
        <v/>
      </c>
      <c r="S64" s="14" t="str">
        <f>IFERROR(DAY(AVANZA[[#This Row],[FECHA AGENDA]]),"")</f>
        <v/>
      </c>
      <c r="T64" s="14" t="str">
        <f>IFERROR(MONTH(AVANZA[[#This Row],[FECHA AGENDA]]),"")</f>
        <v/>
      </c>
      <c r="U64" t="str" cm="1">
        <f t="array" ref="U64">_xlfn.XLOOKUP(AVANZA[[#This Row],[Num_Agrupacion_Pet_Atis]],Tabla1[[#All],[Numero_de_actuacion]],Tabla1[[#All],[Motivo_de_suspension]],"",0)</f>
        <v/>
      </c>
      <c r="V64" s="2" t="str" cm="1">
        <f t="array" ref="V64">_xlfn.XLOOKUP(AVANZA[[#This Row],[Num_Agrupacion_Pet_Atis]],Tabla1[[#All],[Numero_de_actuacion]],Tabla1[[#All],[No_identificacion_cliente]],"",0)</f>
        <v/>
      </c>
      <c r="W64" s="2" t="str" cm="1">
        <f t="array" ref="W64">_xlfn.XLOOKUP(AVANZA[[#This Row],[Num_Agrupacion_Pet_Atis]],Tabla1[[#All],[Numero_de_actuacion]],Tabla1[[#All],[Movil_de_contacto]],"",0)</f>
        <v/>
      </c>
      <c r="X64" s="14">
        <f>IF(OR(AVANZA[[#This Row],[ESTADO LEG]]="Legalizada grabacion",AVANZA[[#This Row],[ESTADO LEG]]="Legalizada aut"),1,0)</f>
        <v>0</v>
      </c>
      <c r="Y64" s="14">
        <f>IF(OR(AVANZA[[#This Row],[ESTADO LEG]]="pdte legalizar",AVANZA[[#This Row],[ESTADO LEG]]="No cruza"),1,0)</f>
        <v>0</v>
      </c>
      <c r="Z64" t="str" cm="1">
        <f t="array" ref="Z64">IF(AVANZA[[#This Row],[Variable]]="Terminada",LOWER(_xlfn.XLOOKUP(AVANZA[[#This Row],[ID_Peticion]],Tabla6[[#All],[NUM_PETICION]],Tabla6[[#All],[ESTADO_LEG]],"NO CRUZA",0)),AVANZA[[#This Row],[Variable]])</f>
        <v>ANULADA</v>
      </c>
      <c r="AA64" t="str" cm="1">
        <f t="array" ref="AA64">_xlfn.XLOOKUP(AVANZA[[#This Row],[ID_Peticion]],Tabla6[[#All],[NUM_PETICION]],Tabla6[[#All],[DIF_DIAS]],"",0)</f>
        <v/>
      </c>
      <c r="AB64" s="2" t="str" cm="1">
        <f t="array" ref="AB64">IFERROR(_xlfn.XLOOKUP(AVANZA[[#This Row],[ID_Peticion]],Tabla6[[#All],[NUM_PETICION]],Tabla6[[#All],[FEC_LEGAL]],"",0),"")</f>
        <v/>
      </c>
      <c r="AC64" s="14">
        <f ca="1">IF(AVANZA[[#This Row],[FECHA LEG]]&lt;&gt;0,IFERROR(AVANZA[[#This Row],[FECHA LEG]]-AVANZA[[#This Row],[FechaIniEstadoSubPetAtis]],0),TODAY()-AVANZA[[#This Row],[FechaIniEstadoSubPetAtis]])</f>
        <v>0</v>
      </c>
      <c r="AD64" s="35">
        <f ca="1">IF(AVANZA[[#This Row],[FINAL Vs LG]]&lt;&gt;0,IF(AVANZA[[#This Row],[FINAL Vs LG]]&lt;7.1,"100%",IF(AND(AVANZA[[#This Row],[FINAL Vs LG]]&gt;7.1,AVANZA[[#This Row],[FINAL Vs LG]]&lt;11.1),"50%","0%")),0)</f>
        <v>0</v>
      </c>
      <c r="AE64" s="14">
        <f ca="1">VLOOKUP(DAY(TODAY()),BACK!F:G,2,0)</f>
        <v>14</v>
      </c>
      <c r="AF64" s="14">
        <f>BACK!$I$2</f>
        <v>24</v>
      </c>
      <c r="AG64" s="14">
        <f>IF(AVANZA[[#This Row],[Oferta_empaquetada_comisiones]]="SI",1,0)</f>
        <v>0</v>
      </c>
      <c r="AH64" s="36">
        <f>IF(AVANZA[[#This Row],[Variable]]="TERMINADA",IFERROR(VLOOKUP(AVANZA[[#This Row],[SUPERVISOR]],Tabla2[#All],4,0),0),)</f>
        <v>0</v>
      </c>
      <c r="AI64" s="14">
        <f>IF(AVANZA[[#This Row],[Producto]]="BA",1,0)</f>
        <v>1</v>
      </c>
      <c r="AJ64" s="14">
        <f>IF(AVANZA[[#This Row],[Producto]]="DUO",1,0)</f>
        <v>0</v>
      </c>
      <c r="AK64" s="14">
        <f>IF(AVANZA[[#This Row],[Producto]]="TRIO",1,0)</f>
        <v>0</v>
      </c>
      <c r="AL64" t="s">
        <v>347</v>
      </c>
      <c r="AM64">
        <v>-1</v>
      </c>
      <c r="AN64">
        <v>-1</v>
      </c>
      <c r="AO64" t="s">
        <v>571</v>
      </c>
      <c r="AP64" s="1">
        <v>46143.718113425923</v>
      </c>
      <c r="AQ64">
        <v>-1</v>
      </c>
      <c r="AR64" t="s">
        <v>572</v>
      </c>
      <c r="AS64">
        <v>-1</v>
      </c>
      <c r="AT64">
        <v>-1</v>
      </c>
      <c r="AU64">
        <v>-1</v>
      </c>
      <c r="AV64">
        <v>-1</v>
      </c>
      <c r="AW64">
        <v>-1</v>
      </c>
      <c r="AX64" t="s">
        <v>224</v>
      </c>
      <c r="AY64">
        <v>-1</v>
      </c>
      <c r="AZ64">
        <v>2026</v>
      </c>
      <c r="BA64">
        <v>5</v>
      </c>
      <c r="BB64">
        <v>2</v>
      </c>
      <c r="BC64">
        <v>-1</v>
      </c>
      <c r="BD64" t="s">
        <v>225</v>
      </c>
      <c r="BE64">
        <v>-1</v>
      </c>
      <c r="BF64">
        <v>20001621072673</v>
      </c>
      <c r="BG64" t="s">
        <v>319</v>
      </c>
      <c r="BH64" t="s">
        <v>320</v>
      </c>
      <c r="BJ64">
        <v>-1</v>
      </c>
      <c r="BK64">
        <v>-1</v>
      </c>
      <c r="BL64">
        <v>-1</v>
      </c>
      <c r="BM64" t="s">
        <v>573</v>
      </c>
      <c r="BN64" t="s">
        <v>230</v>
      </c>
      <c r="BO64" t="s">
        <v>574</v>
      </c>
      <c r="BP64" t="s">
        <v>232</v>
      </c>
      <c r="BQ64">
        <v>2026</v>
      </c>
      <c r="BR64">
        <v>5</v>
      </c>
      <c r="BS64">
        <v>1</v>
      </c>
      <c r="BT64" s="1">
        <v>46144.419212962966</v>
      </c>
      <c r="BU64" t="s">
        <v>575</v>
      </c>
      <c r="BV64" s="2">
        <v>46144</v>
      </c>
      <c r="BW64" t="s">
        <v>576</v>
      </c>
      <c r="BX64" s="2"/>
      <c r="BY64" s="2"/>
      <c r="CA64" t="s">
        <v>297</v>
      </c>
      <c r="CB64" t="s">
        <v>297</v>
      </c>
      <c r="CC64" t="s">
        <v>577</v>
      </c>
      <c r="CD64" t="s">
        <v>578</v>
      </c>
      <c r="CE64">
        <v>-1</v>
      </c>
      <c r="CF64" t="s">
        <v>300</v>
      </c>
      <c r="CG64" t="s">
        <v>301</v>
      </c>
      <c r="CH64" t="s">
        <v>242</v>
      </c>
      <c r="CI64">
        <v>53061857</v>
      </c>
      <c r="CJ64" t="s">
        <v>358</v>
      </c>
      <c r="CK64" t="s">
        <v>245</v>
      </c>
      <c r="CL64" t="s">
        <v>246</v>
      </c>
      <c r="CM64" t="s">
        <v>247</v>
      </c>
      <c r="CN64" t="s">
        <v>359</v>
      </c>
      <c r="CT64" t="s">
        <v>249</v>
      </c>
      <c r="CU64" t="s">
        <v>225</v>
      </c>
      <c r="CW64" t="s">
        <v>319</v>
      </c>
      <c r="CX64" t="s">
        <v>320</v>
      </c>
      <c r="CY64" t="s">
        <v>579</v>
      </c>
      <c r="DA64" t="s">
        <v>250</v>
      </c>
      <c r="DB64">
        <v>-1</v>
      </c>
      <c r="DF64" t="s">
        <v>580</v>
      </c>
      <c r="DJ64" t="s">
        <v>252</v>
      </c>
      <c r="DK64" t="s">
        <v>253</v>
      </c>
      <c r="DL64" t="s">
        <v>253</v>
      </c>
      <c r="DN64" t="s">
        <v>255</v>
      </c>
      <c r="DR64" t="s">
        <v>360</v>
      </c>
      <c r="DS64" t="s">
        <v>358</v>
      </c>
      <c r="DT64" t="s">
        <v>347</v>
      </c>
      <c r="DV64">
        <v>1</v>
      </c>
      <c r="DW64" t="s">
        <v>283</v>
      </c>
      <c r="ED64" s="2">
        <v>46144</v>
      </c>
      <c r="EF64">
        <v>9</v>
      </c>
      <c r="EP64" t="s">
        <v>258</v>
      </c>
      <c r="FA64" t="s">
        <v>245</v>
      </c>
      <c r="FB64" t="s">
        <v>308</v>
      </c>
      <c r="FD64" t="s">
        <v>308</v>
      </c>
      <c r="FE64" t="s">
        <v>309</v>
      </c>
      <c r="FF64" t="s">
        <v>309</v>
      </c>
      <c r="FK64" t="s">
        <v>263</v>
      </c>
      <c r="FN64" t="s">
        <v>359</v>
      </c>
      <c r="FO64" t="s">
        <v>366</v>
      </c>
      <c r="FR64">
        <v>0</v>
      </c>
      <c r="GB64" t="s">
        <v>266</v>
      </c>
      <c r="GM64">
        <v>0</v>
      </c>
      <c r="GS64" t="s">
        <v>267</v>
      </c>
      <c r="GT64" s="2"/>
      <c r="GU64" t="s">
        <v>268</v>
      </c>
      <c r="GV64" t="s">
        <v>269</v>
      </c>
      <c r="GW64" t="s">
        <v>270</v>
      </c>
      <c r="GX64" t="s">
        <v>272</v>
      </c>
      <c r="GY64" t="s">
        <v>272</v>
      </c>
      <c r="GZ64" t="s">
        <v>344</v>
      </c>
      <c r="HE64" t="s">
        <v>230</v>
      </c>
      <c r="HF64" t="s">
        <v>581</v>
      </c>
      <c r="HR64" t="s">
        <v>278</v>
      </c>
      <c r="HV64">
        <v>94990</v>
      </c>
      <c r="HW64" t="s">
        <v>281</v>
      </c>
      <c r="HY64">
        <v>0</v>
      </c>
      <c r="HZ64">
        <v>0</v>
      </c>
      <c r="IA64" t="s">
        <v>279</v>
      </c>
      <c r="IB64" t="s">
        <v>281</v>
      </c>
      <c r="IC64" t="s">
        <v>582</v>
      </c>
      <c r="IE64" t="s">
        <v>283</v>
      </c>
      <c r="IF64" t="s">
        <v>283</v>
      </c>
      <c r="IG64" t="s">
        <v>283</v>
      </c>
      <c r="IH64" t="s">
        <v>284</v>
      </c>
      <c r="II64" t="s">
        <v>285</v>
      </c>
      <c r="IJ64" t="s">
        <v>286</v>
      </c>
      <c r="IK64" t="s">
        <v>278</v>
      </c>
      <c r="IL64" t="s">
        <v>371</v>
      </c>
      <c r="IM64" t="s">
        <v>288</v>
      </c>
      <c r="IN64" t="s">
        <v>290</v>
      </c>
      <c r="IP64" t="s">
        <v>290</v>
      </c>
      <c r="IQ64" t="s">
        <v>284</v>
      </c>
      <c r="IS64" t="s">
        <v>291</v>
      </c>
      <c r="IT64" t="s">
        <v>453</v>
      </c>
      <c r="IU64" t="s">
        <v>583</v>
      </c>
      <c r="IV64" t="s">
        <v>434</v>
      </c>
      <c r="IW64" t="s">
        <v>318</v>
      </c>
      <c r="IY64" t="s">
        <v>281</v>
      </c>
    </row>
    <row r="65" spans="1:259" x14ac:dyDescent="0.3">
      <c r="A65" s="14">
        <f>DAY(AVANZA[[#This Row],[FechaSeguimiento]])</f>
        <v>2</v>
      </c>
      <c r="B65" s="14">
        <f>MONTH(AVANZA[[#This Row],[FechaSeguimiento]])</f>
        <v>5</v>
      </c>
      <c r="C65"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65" t="str">
        <f>LOWER(IFERROR(VLOOKUP(AVANZA[[#This Row],[ID_Peticion]],CANCELADAS[#All],2,0),""))</f>
        <v/>
      </c>
      <c r="E65" t="str">
        <f>LOWER(IFERROR(VLOOKUP(AVANZA[[#This Row],[ID_Peticion]],CANCELADAS[#All],3,0),""))</f>
        <v/>
      </c>
      <c r="F65" t="str">
        <f>LOWER(IF(AVANZA[[#This Row],[CEDULA CLIENTE]]&lt;&gt;""," CC: " &amp; COUNTIFS(AVANZA[CEDULA CLIENTE],AVANZA[[#This Row],[CEDULA CLIENTE]]),"")&amp; IF(AVANZA[[#This Row],[Direccion]]&lt;&gt;""," DIR: " &amp; COUNTIFS(AVANZA[Direccion],AVANZA[[#This Row],[Direccion]]),""))</f>
        <v xml:space="preserve"> dir: 1</v>
      </c>
      <c r="G65" t="str">
        <f>IFERROR(VLOOKUP(AVANZA[[#This Row],[Cedula_Vendedor_Atis]],PLANTA[[#All],[CEDULA]:[LINEA]],3,0),"No Cruza")</f>
        <v>Marisol Avella</v>
      </c>
      <c r="H65" t="str">
        <f>IFERROR(VLOOKUP(AVANZA[[#This Row],[Cedula_Vendedor_Atis]],PLANTA[[#All],[CEDULA]:[LINEA]],4,0),"No Cruza")</f>
        <v>Fija</v>
      </c>
      <c r="I65" t="str">
        <f>LOWER(IF(AVANZA[[#This Row],[ATRIBUIBLE]]="",AVANZA[[#This Row],[Variable]],AVANZA[[#This Row],[ATRIBUIBLE]]))</f>
        <v>terminada</v>
      </c>
      <c r="J65" s="14">
        <f>IF(AVANZA[[#This Row],[Variable]]=AVANZA[[#Headers],[TERMINADA]],1,0)</f>
        <v>1</v>
      </c>
      <c r="K65" s="14">
        <f>IF(AVANZA[[#This Row],[Variable]]=AVANZA[[#Headers],[ANULADA]],1,0)</f>
        <v>0</v>
      </c>
      <c r="L65" s="14">
        <f>IF(AVANZA[[#This Row],[Variable]]=AVANZA[[#Headers],[PENDIENTE]],1,0)</f>
        <v>0</v>
      </c>
      <c r="M65" s="14">
        <f>IF(AVANZA[[#This Row],[ESTADO AGENDA]]="AGENDADA",1,0)</f>
        <v>0</v>
      </c>
      <c r="N65" s="14">
        <f>IF(AVANZA[[#This Row],[ESTADO AGENDA]]="PENDIENTE DE AGENDAR",1,0)</f>
        <v>0</v>
      </c>
      <c r="O65" s="14">
        <f>IF(AVANZA[[#This Row],[ESTADO AGENDA]]="SUSPENDIDA",1,0)</f>
        <v>0</v>
      </c>
      <c r="P65" t="str" cm="1">
        <f t="array" ref="P65">_xlfn.XLOOKUP(AVANZA[[#This Row],[Num_Agrupacion_Pet_Atis]],Tabla1[[#All],[Numero_de_actuacion]],Tabla1[[#All],[Estado_de_la_orden]],"",0)</f>
        <v/>
      </c>
      <c r="Q65" s="2" t="str" cm="1">
        <f t="array" ref="Q65">_xlfn.XLOOKUP(AVANZA[[#This Row],[Num_Agrupacion_Pet_Atis]],Tabla1[[#All],[Numero_de_actuacion]],Tabla1[[#All],[Fecha_de_la_cita]],"",0)</f>
        <v/>
      </c>
      <c r="R65" t="str" cm="1">
        <f t="array" ref="R65">_xlfn.XLOOKUP(AVANZA[[#This Row],[Num_Agrupacion_Pet_Atis]],Tabla1[[#All],[Numero_de_actuacion]],Tabla1[[#All],[Franja_horaria_de_la_cita]],"",0)</f>
        <v/>
      </c>
      <c r="S65" s="14" t="str">
        <f>IFERROR(DAY(AVANZA[[#This Row],[FECHA AGENDA]]),"")</f>
        <v/>
      </c>
      <c r="T65" s="14" t="str">
        <f>IFERROR(MONTH(AVANZA[[#This Row],[FECHA AGENDA]]),"")</f>
        <v/>
      </c>
      <c r="U65" t="str" cm="1">
        <f t="array" ref="U65">_xlfn.XLOOKUP(AVANZA[[#This Row],[Num_Agrupacion_Pet_Atis]],Tabla1[[#All],[Numero_de_actuacion]],Tabla1[[#All],[Motivo_de_suspension]],"",0)</f>
        <v/>
      </c>
      <c r="V65" s="2" t="str" cm="1">
        <f t="array" ref="V65">_xlfn.XLOOKUP(AVANZA[[#This Row],[Num_Agrupacion_Pet_Atis]],Tabla1[[#All],[Numero_de_actuacion]],Tabla1[[#All],[No_identificacion_cliente]],"",0)</f>
        <v/>
      </c>
      <c r="W65" s="2" t="str" cm="1">
        <f t="array" ref="W65">_xlfn.XLOOKUP(AVANZA[[#This Row],[Num_Agrupacion_Pet_Atis]],Tabla1[[#All],[Numero_de_actuacion]],Tabla1[[#All],[Movil_de_contacto]],"",0)</f>
        <v/>
      </c>
      <c r="X65" s="14">
        <f>IF(OR(AVANZA[[#This Row],[ESTADO LEG]]="Legalizada grabacion",AVANZA[[#This Row],[ESTADO LEG]]="Legalizada aut"),1,0)</f>
        <v>1</v>
      </c>
      <c r="Y65" s="14">
        <f>IF(OR(AVANZA[[#This Row],[ESTADO LEG]]="pdte legalizar",AVANZA[[#This Row],[ESTADO LEG]]="No cruza"),1,0)</f>
        <v>0</v>
      </c>
      <c r="Z65" t="str" cm="1">
        <f t="array" ref="Z65">IF(AVANZA[[#This Row],[Variable]]="Terminada",LOWER(_xlfn.XLOOKUP(AVANZA[[#This Row],[ID_Peticion]],Tabla6[[#All],[NUM_PETICION]],Tabla6[[#All],[ESTADO_LEG]],"NO CRUZA",0)),AVANZA[[#This Row],[Variable]])</f>
        <v>legalizada grabacion</v>
      </c>
      <c r="AA65" cm="1">
        <f t="array" ref="AA65">_xlfn.XLOOKUP(AVANZA[[#This Row],[ID_Peticion]],Tabla6[[#All],[NUM_PETICION]],Tabla6[[#All],[DIF_DIAS]],"",0)</f>
        <v>4</v>
      </c>
      <c r="AB65" s="2" cm="1">
        <f t="array" ref="AB65">IFERROR(_xlfn.XLOOKUP(AVANZA[[#This Row],[ID_Peticion]],Tabla6[[#All],[NUM_PETICION]],Tabla6[[#All],[FEC_LEGAL]],"",0),"")</f>
        <v>46148</v>
      </c>
      <c r="AC65" s="14">
        <f ca="1">IF(AVANZA[[#This Row],[FECHA LEG]]&lt;&gt;0,IFERROR(AVANZA[[#This Row],[FECHA LEG]]-AVANZA[[#This Row],[FechaIniEstadoSubPetAtis]],0),TODAY()-AVANZA[[#This Row],[FechaIniEstadoSubPetAtis]])</f>
        <v>4</v>
      </c>
      <c r="AD65" s="35" t="str">
        <f ca="1">IF(AVANZA[[#This Row],[FINAL Vs LG]]&lt;&gt;0,IF(AVANZA[[#This Row],[FINAL Vs LG]]&lt;7.1,"100%",IF(AND(AVANZA[[#This Row],[FINAL Vs LG]]&gt;7.1,AVANZA[[#This Row],[FINAL Vs LG]]&lt;11.1),"50%","0%")),0)</f>
        <v>100%</v>
      </c>
      <c r="AE65" s="14">
        <f ca="1">VLOOKUP(DAY(TODAY()),BACK!F:G,2,0)</f>
        <v>14</v>
      </c>
      <c r="AF65" s="14">
        <f>BACK!$I$2</f>
        <v>24</v>
      </c>
      <c r="AG65" s="14">
        <f>IF(AVANZA[[#This Row],[Oferta_empaquetada_comisiones]]="SI",1,0)</f>
        <v>0</v>
      </c>
      <c r="AH65" s="36">
        <f>IF(AVANZA[[#This Row],[Variable]]="TERMINADA",IFERROR(VLOOKUP(AVANZA[[#This Row],[SUPERVISOR]],Tabla2[#All],4,0),0),)</f>
        <v>3.5</v>
      </c>
      <c r="AI65" s="14">
        <f>IF(AVANZA[[#This Row],[Producto]]="BA",1,0)</f>
        <v>0</v>
      </c>
      <c r="AJ65" s="14">
        <f>IF(AVANZA[[#This Row],[Producto]]="DUO",1,0)</f>
        <v>0</v>
      </c>
      <c r="AK65" s="14">
        <f>IF(AVANZA[[#This Row],[Producto]]="TRIO",1,0)</f>
        <v>1</v>
      </c>
      <c r="AL65" t="s">
        <v>418</v>
      </c>
      <c r="AM65">
        <v>-1</v>
      </c>
      <c r="AN65">
        <v>-1</v>
      </c>
      <c r="AO65" t="s">
        <v>584</v>
      </c>
      <c r="AP65" s="1">
        <v>46140.633530092593</v>
      </c>
      <c r="AQ65">
        <v>-1</v>
      </c>
      <c r="AR65" t="s">
        <v>585</v>
      </c>
      <c r="AS65">
        <v>-1</v>
      </c>
      <c r="AT65">
        <v>-1</v>
      </c>
      <c r="AU65">
        <v>-1</v>
      </c>
      <c r="AV65">
        <v>-1</v>
      </c>
      <c r="AW65">
        <v>-1</v>
      </c>
      <c r="AX65" t="s">
        <v>224</v>
      </c>
      <c r="AY65">
        <v>-1</v>
      </c>
      <c r="AZ65">
        <v>2026</v>
      </c>
      <c r="BA65">
        <v>5</v>
      </c>
      <c r="BB65">
        <v>2</v>
      </c>
      <c r="BC65">
        <v>-1</v>
      </c>
      <c r="BD65" t="s">
        <v>225</v>
      </c>
      <c r="BE65">
        <v>-1</v>
      </c>
      <c r="BF65">
        <v>20001619559057</v>
      </c>
      <c r="BG65" t="s">
        <v>438</v>
      </c>
      <c r="BH65" t="s">
        <v>439</v>
      </c>
      <c r="BI65" t="s">
        <v>586</v>
      </c>
      <c r="BJ65">
        <v>-1</v>
      </c>
      <c r="BK65">
        <v>-1</v>
      </c>
      <c r="BL65">
        <v>-1</v>
      </c>
      <c r="BM65" t="s">
        <v>229</v>
      </c>
      <c r="BN65" t="s">
        <v>230</v>
      </c>
      <c r="BO65" t="s">
        <v>587</v>
      </c>
      <c r="BP65" t="s">
        <v>232</v>
      </c>
      <c r="BQ65">
        <v>2026</v>
      </c>
      <c r="BR65">
        <v>4</v>
      </c>
      <c r="BS65">
        <v>28</v>
      </c>
      <c r="BT65" s="1">
        <v>46144.467199074075</v>
      </c>
      <c r="BU65" t="s">
        <v>233</v>
      </c>
      <c r="BV65" s="2">
        <v>46144</v>
      </c>
      <c r="BW65" t="s">
        <v>234</v>
      </c>
      <c r="BX65" s="2">
        <v>46141</v>
      </c>
      <c r="BY65" s="2">
        <v>46144</v>
      </c>
      <c r="BZ65" t="s">
        <v>235</v>
      </c>
      <c r="CA65" t="s">
        <v>297</v>
      </c>
      <c r="CB65" t="s">
        <v>297</v>
      </c>
      <c r="CC65" t="s">
        <v>588</v>
      </c>
      <c r="CD65" t="s">
        <v>589</v>
      </c>
      <c r="CE65">
        <v>-1</v>
      </c>
      <c r="CF65" t="s">
        <v>300</v>
      </c>
      <c r="CG65" t="s">
        <v>301</v>
      </c>
      <c r="CH65" t="s">
        <v>242</v>
      </c>
      <c r="CI65">
        <v>1022940376</v>
      </c>
      <c r="CJ65" t="s">
        <v>426</v>
      </c>
      <c r="CK65" t="s">
        <v>245</v>
      </c>
      <c r="CL65" t="s">
        <v>409</v>
      </c>
      <c r="CM65" t="s">
        <v>247</v>
      </c>
      <c r="CN65" t="s">
        <v>410</v>
      </c>
      <c r="CT65" t="s">
        <v>386</v>
      </c>
      <c r="CU65" t="s">
        <v>387</v>
      </c>
      <c r="CW65" t="s">
        <v>446</v>
      </c>
      <c r="CX65" t="s">
        <v>447</v>
      </c>
      <c r="DA65" t="s">
        <v>250</v>
      </c>
      <c r="DB65">
        <v>-1</v>
      </c>
      <c r="DF65" t="s">
        <v>251</v>
      </c>
      <c r="DJ65" t="s">
        <v>252</v>
      </c>
      <c r="DK65" t="s">
        <v>253</v>
      </c>
      <c r="DL65" t="s">
        <v>253</v>
      </c>
      <c r="DN65" t="s">
        <v>390</v>
      </c>
      <c r="DR65" t="s">
        <v>427</v>
      </c>
      <c r="DS65" t="s">
        <v>426</v>
      </c>
      <c r="DT65" t="s">
        <v>425</v>
      </c>
      <c r="DV65">
        <v>1</v>
      </c>
      <c r="DW65" t="s">
        <v>283</v>
      </c>
      <c r="ED65" s="2">
        <v>46144</v>
      </c>
      <c r="EE65" t="s">
        <v>343</v>
      </c>
      <c r="EF65">
        <v>12</v>
      </c>
      <c r="EP65" t="s">
        <v>258</v>
      </c>
      <c r="ES65" t="s">
        <v>590</v>
      </c>
      <c r="FA65" t="s">
        <v>245</v>
      </c>
      <c r="FB65" t="s">
        <v>308</v>
      </c>
      <c r="FD65" t="s">
        <v>308</v>
      </c>
      <c r="FE65" t="s">
        <v>309</v>
      </c>
      <c r="FF65" t="s">
        <v>309</v>
      </c>
      <c r="FK65" t="s">
        <v>263</v>
      </c>
      <c r="FL65" t="s">
        <v>591</v>
      </c>
      <c r="FN65" t="s">
        <v>410</v>
      </c>
      <c r="FO65" t="s">
        <v>414</v>
      </c>
      <c r="FR65">
        <v>113904</v>
      </c>
      <c r="GB65" t="s">
        <v>266</v>
      </c>
      <c r="GC65" t="s">
        <v>387</v>
      </c>
      <c r="GD65">
        <v>25188</v>
      </c>
      <c r="GF65">
        <v>2353</v>
      </c>
      <c r="GG65">
        <v>25422</v>
      </c>
      <c r="GI65">
        <v>87224</v>
      </c>
      <c r="GJ65">
        <v>25427</v>
      </c>
      <c r="GL65">
        <v>24327</v>
      </c>
      <c r="GM65">
        <v>135545</v>
      </c>
      <c r="GS65" t="s">
        <v>267</v>
      </c>
      <c r="GT65" s="2">
        <v>44925</v>
      </c>
      <c r="GU65" t="s">
        <v>268</v>
      </c>
      <c r="GV65" t="s">
        <v>335</v>
      </c>
      <c r="GW65" t="s">
        <v>270</v>
      </c>
      <c r="GX65" t="s">
        <v>271</v>
      </c>
      <c r="GY65" t="s">
        <v>272</v>
      </c>
      <c r="GZ65" t="s">
        <v>273</v>
      </c>
      <c r="HA65" t="s">
        <v>274</v>
      </c>
      <c r="HB65" t="s">
        <v>592</v>
      </c>
      <c r="HC65" t="s">
        <v>592</v>
      </c>
      <c r="HD65" t="s">
        <v>385</v>
      </c>
      <c r="HE65" t="s">
        <v>230</v>
      </c>
      <c r="HF65" t="s">
        <v>593</v>
      </c>
      <c r="HG65" t="s">
        <v>277</v>
      </c>
      <c r="HR65" t="s">
        <v>278</v>
      </c>
      <c r="HV65">
        <v>118900</v>
      </c>
      <c r="HW65" t="s">
        <v>279</v>
      </c>
      <c r="HX65" t="s">
        <v>280</v>
      </c>
      <c r="HY65">
        <v>131572</v>
      </c>
      <c r="HZ65">
        <v>17668</v>
      </c>
      <c r="IA65" t="s">
        <v>279</v>
      </c>
      <c r="IB65" t="s">
        <v>281</v>
      </c>
      <c r="ID65" t="s">
        <v>282</v>
      </c>
      <c r="IE65" t="s">
        <v>283</v>
      </c>
      <c r="IF65" t="s">
        <v>283</v>
      </c>
      <c r="IG65" t="s">
        <v>283</v>
      </c>
      <c r="IH65" t="s">
        <v>284</v>
      </c>
      <c r="II65" t="s">
        <v>285</v>
      </c>
      <c r="IJ65" t="s">
        <v>286</v>
      </c>
      <c r="IK65" t="s">
        <v>278</v>
      </c>
      <c r="IL65" t="s">
        <v>346</v>
      </c>
      <c r="IM65" t="s">
        <v>288</v>
      </c>
      <c r="IN65" t="s">
        <v>289</v>
      </c>
      <c r="IP65" t="s">
        <v>290</v>
      </c>
      <c r="IQ65" t="s">
        <v>284</v>
      </c>
      <c r="IS65" t="s">
        <v>291</v>
      </c>
      <c r="IY65" t="s">
        <v>281</v>
      </c>
    </row>
    <row r="66" spans="1:259" x14ac:dyDescent="0.3">
      <c r="A66" s="14">
        <f>DAY(AVANZA[[#This Row],[FechaSeguimiento]])</f>
        <v>2</v>
      </c>
      <c r="B66" s="14">
        <f>MONTH(AVANZA[[#This Row],[FechaSeguimiento]])</f>
        <v>5</v>
      </c>
      <c r="C66"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66" t="str">
        <f>LOWER(IFERROR(VLOOKUP(AVANZA[[#This Row],[ID_Peticion]],CANCELADAS[#All],2,0),""))</f>
        <v/>
      </c>
      <c r="E66" t="str">
        <f>LOWER(IFERROR(VLOOKUP(AVANZA[[#This Row],[ID_Peticion]],CANCELADAS[#All],3,0),""))</f>
        <v/>
      </c>
      <c r="F66" t="str">
        <f>LOWER(IF(AVANZA[[#This Row],[CEDULA CLIENTE]]&lt;&gt;""," CC: " &amp; COUNTIFS(AVANZA[CEDULA CLIENTE],AVANZA[[#This Row],[CEDULA CLIENTE]]),"")&amp; IF(AVANZA[[#This Row],[Direccion]]&lt;&gt;""," DIR: " &amp; COUNTIFS(AVANZA[Direccion],AVANZA[[#This Row],[Direccion]]),""))</f>
        <v xml:space="preserve"> dir: 1</v>
      </c>
      <c r="G66" t="str">
        <f>IFERROR(VLOOKUP(AVANZA[[#This Row],[Cedula_Vendedor_Atis]],PLANTA[[#All],[CEDULA]:[LINEA]],3,0),"No Cruza")</f>
        <v>Marisol Avella</v>
      </c>
      <c r="H66" t="str">
        <f>IFERROR(VLOOKUP(AVANZA[[#This Row],[Cedula_Vendedor_Atis]],PLANTA[[#All],[CEDULA]:[LINEA]],4,0),"No Cruza")</f>
        <v>Fija</v>
      </c>
      <c r="I66" t="str">
        <f>LOWER(IF(AVANZA[[#This Row],[ATRIBUIBLE]]="",AVANZA[[#This Row],[Variable]],AVANZA[[#This Row],[ATRIBUIBLE]]))</f>
        <v>terminada</v>
      </c>
      <c r="J66" s="14">
        <f>IF(AVANZA[[#This Row],[Variable]]=AVANZA[[#Headers],[TERMINADA]],1,0)</f>
        <v>1</v>
      </c>
      <c r="K66" s="14">
        <f>IF(AVANZA[[#This Row],[Variable]]=AVANZA[[#Headers],[ANULADA]],1,0)</f>
        <v>0</v>
      </c>
      <c r="L66" s="14">
        <f>IF(AVANZA[[#This Row],[Variable]]=AVANZA[[#Headers],[PENDIENTE]],1,0)</f>
        <v>0</v>
      </c>
      <c r="M66" s="14">
        <f>IF(AVANZA[[#This Row],[ESTADO AGENDA]]="AGENDADA",1,0)</f>
        <v>0</v>
      </c>
      <c r="N66" s="14">
        <f>IF(AVANZA[[#This Row],[ESTADO AGENDA]]="PENDIENTE DE AGENDAR",1,0)</f>
        <v>0</v>
      </c>
      <c r="O66" s="14">
        <f>IF(AVANZA[[#This Row],[ESTADO AGENDA]]="SUSPENDIDA",1,0)</f>
        <v>0</v>
      </c>
      <c r="P66" t="str" cm="1">
        <f t="array" ref="P66">_xlfn.XLOOKUP(AVANZA[[#This Row],[Num_Agrupacion_Pet_Atis]],Tabla1[[#All],[Numero_de_actuacion]],Tabla1[[#All],[Estado_de_la_orden]],"",0)</f>
        <v/>
      </c>
      <c r="Q66" s="2" t="str" cm="1">
        <f t="array" ref="Q66">_xlfn.XLOOKUP(AVANZA[[#This Row],[Num_Agrupacion_Pet_Atis]],Tabla1[[#All],[Numero_de_actuacion]],Tabla1[[#All],[Fecha_de_la_cita]],"",0)</f>
        <v/>
      </c>
      <c r="R66" t="str" cm="1">
        <f t="array" ref="R66">_xlfn.XLOOKUP(AVANZA[[#This Row],[Num_Agrupacion_Pet_Atis]],Tabla1[[#All],[Numero_de_actuacion]],Tabla1[[#All],[Franja_horaria_de_la_cita]],"",0)</f>
        <v/>
      </c>
      <c r="S66" s="14" t="str">
        <f>IFERROR(DAY(AVANZA[[#This Row],[FECHA AGENDA]]),"")</f>
        <v/>
      </c>
      <c r="T66" s="14" t="str">
        <f>IFERROR(MONTH(AVANZA[[#This Row],[FECHA AGENDA]]),"")</f>
        <v/>
      </c>
      <c r="U66" t="str" cm="1">
        <f t="array" ref="U66">_xlfn.XLOOKUP(AVANZA[[#This Row],[Num_Agrupacion_Pet_Atis]],Tabla1[[#All],[Numero_de_actuacion]],Tabla1[[#All],[Motivo_de_suspension]],"",0)</f>
        <v/>
      </c>
      <c r="V66" s="2" t="str" cm="1">
        <f t="array" ref="V66">_xlfn.XLOOKUP(AVANZA[[#This Row],[Num_Agrupacion_Pet_Atis]],Tabla1[[#All],[Numero_de_actuacion]],Tabla1[[#All],[No_identificacion_cliente]],"",0)</f>
        <v/>
      </c>
      <c r="W66" s="2" t="str" cm="1">
        <f t="array" ref="W66">_xlfn.XLOOKUP(AVANZA[[#This Row],[Num_Agrupacion_Pet_Atis]],Tabla1[[#All],[Numero_de_actuacion]],Tabla1[[#All],[Movil_de_contacto]],"",0)</f>
        <v/>
      </c>
      <c r="X66" s="14">
        <f>IF(OR(AVANZA[[#This Row],[ESTADO LEG]]="Legalizada grabacion",AVANZA[[#This Row],[ESTADO LEG]]="Legalizada aut"),1,0)</f>
        <v>1</v>
      </c>
      <c r="Y66" s="14">
        <f>IF(OR(AVANZA[[#This Row],[ESTADO LEG]]="pdte legalizar",AVANZA[[#This Row],[ESTADO LEG]]="No cruza"),1,0)</f>
        <v>0</v>
      </c>
      <c r="Z66" t="str" cm="1">
        <f t="array" ref="Z66">IF(AVANZA[[#This Row],[Variable]]="Terminada",LOWER(_xlfn.XLOOKUP(AVANZA[[#This Row],[ID_Peticion]],Tabla6[[#All],[NUM_PETICION]],Tabla6[[#All],[ESTADO_LEG]],"NO CRUZA",0)),AVANZA[[#This Row],[Variable]])</f>
        <v>legalizada grabacion</v>
      </c>
      <c r="AA66" cm="1">
        <f t="array" ref="AA66">_xlfn.XLOOKUP(AVANZA[[#This Row],[ID_Peticion]],Tabla6[[#All],[NUM_PETICION]],Tabla6[[#All],[DIF_DIAS]],"",0)</f>
        <v>4</v>
      </c>
      <c r="AB66" s="2" cm="1">
        <f t="array" ref="AB66">IFERROR(_xlfn.XLOOKUP(AVANZA[[#This Row],[ID_Peticion]],Tabla6[[#All],[NUM_PETICION]],Tabla6[[#All],[FEC_LEGAL]],"",0),"")</f>
        <v>46148</v>
      </c>
      <c r="AC66" s="14">
        <f ca="1">IF(AVANZA[[#This Row],[FECHA LEG]]&lt;&gt;0,IFERROR(AVANZA[[#This Row],[FECHA LEG]]-AVANZA[[#This Row],[FechaIniEstadoSubPetAtis]],0),TODAY()-AVANZA[[#This Row],[FechaIniEstadoSubPetAtis]])</f>
        <v>4</v>
      </c>
      <c r="AD66" s="35" t="str">
        <f ca="1">IF(AVANZA[[#This Row],[FINAL Vs LG]]&lt;&gt;0,IF(AVANZA[[#This Row],[FINAL Vs LG]]&lt;7.1,"100%",IF(AND(AVANZA[[#This Row],[FINAL Vs LG]]&gt;7.1,AVANZA[[#This Row],[FINAL Vs LG]]&lt;11.1),"50%","0%")),0)</f>
        <v>100%</v>
      </c>
      <c r="AE66" s="14">
        <f ca="1">VLOOKUP(DAY(TODAY()),BACK!F:G,2,0)</f>
        <v>14</v>
      </c>
      <c r="AF66" s="14">
        <f>BACK!$I$2</f>
        <v>24</v>
      </c>
      <c r="AG66" s="14">
        <f>IF(AVANZA[[#This Row],[Oferta_empaquetada_comisiones]]="SI",1,0)</f>
        <v>0</v>
      </c>
      <c r="AH66" s="36">
        <f>IF(AVANZA[[#This Row],[Variable]]="TERMINADA",IFERROR(VLOOKUP(AVANZA[[#This Row],[SUPERVISOR]],Tabla2[#All],4,0),0),)</f>
        <v>3.5</v>
      </c>
      <c r="AI66" s="14">
        <f>IF(AVANZA[[#This Row],[Producto]]="BA",1,0)</f>
        <v>0</v>
      </c>
      <c r="AJ66" s="14">
        <f>IF(AVANZA[[#This Row],[Producto]]="DUO",1,0)</f>
        <v>0</v>
      </c>
      <c r="AK66" s="14">
        <f>IF(AVANZA[[#This Row],[Producto]]="TRIO",1,0)</f>
        <v>1</v>
      </c>
      <c r="AL66" t="s">
        <v>221</v>
      </c>
      <c r="AM66">
        <v>-1</v>
      </c>
      <c r="AN66">
        <v>-1</v>
      </c>
      <c r="AO66" t="s">
        <v>594</v>
      </c>
      <c r="AP66" s="1">
        <v>46144.318067129629</v>
      </c>
      <c r="AQ66">
        <v>-1</v>
      </c>
      <c r="AR66" t="s">
        <v>595</v>
      </c>
      <c r="AS66">
        <v>-1</v>
      </c>
      <c r="AT66">
        <v>-1</v>
      </c>
      <c r="AU66">
        <v>-1</v>
      </c>
      <c r="AV66">
        <v>-1</v>
      </c>
      <c r="AW66">
        <v>-1</v>
      </c>
      <c r="AX66" t="s">
        <v>224</v>
      </c>
      <c r="AY66">
        <v>-1</v>
      </c>
      <c r="AZ66">
        <v>2026</v>
      </c>
      <c r="BA66">
        <v>5</v>
      </c>
      <c r="BB66">
        <v>2</v>
      </c>
      <c r="BC66">
        <v>-1</v>
      </c>
      <c r="BD66" t="s">
        <v>225</v>
      </c>
      <c r="BE66">
        <v>-1</v>
      </c>
      <c r="BF66">
        <v>20001621084779</v>
      </c>
      <c r="BG66" t="s">
        <v>596</v>
      </c>
      <c r="BH66" t="s">
        <v>597</v>
      </c>
      <c r="BI66" t="s">
        <v>598</v>
      </c>
      <c r="BJ66">
        <v>-1</v>
      </c>
      <c r="BK66">
        <v>-1</v>
      </c>
      <c r="BL66">
        <v>-1</v>
      </c>
      <c r="BM66" t="s">
        <v>229</v>
      </c>
      <c r="BN66" t="s">
        <v>230</v>
      </c>
      <c r="BO66" t="s">
        <v>599</v>
      </c>
      <c r="BP66" t="s">
        <v>380</v>
      </c>
      <c r="BQ66">
        <v>2026</v>
      </c>
      <c r="BR66">
        <v>5</v>
      </c>
      <c r="BS66">
        <v>2</v>
      </c>
      <c r="BT66" s="1">
        <v>46144.654733796298</v>
      </c>
      <c r="BU66" t="s">
        <v>233</v>
      </c>
      <c r="BV66" s="2">
        <v>46144</v>
      </c>
      <c r="BW66" t="s">
        <v>234</v>
      </c>
      <c r="BX66" s="2">
        <v>46144</v>
      </c>
      <c r="BY66" s="2">
        <v>46144</v>
      </c>
      <c r="BZ66" t="s">
        <v>235</v>
      </c>
      <c r="CA66" t="s">
        <v>297</v>
      </c>
      <c r="CB66" t="s">
        <v>297</v>
      </c>
      <c r="CC66" t="s">
        <v>600</v>
      </c>
      <c r="CD66" t="s">
        <v>601</v>
      </c>
      <c r="CE66">
        <v>-1</v>
      </c>
      <c r="CF66" t="s">
        <v>300</v>
      </c>
      <c r="CG66" t="s">
        <v>301</v>
      </c>
      <c r="CH66" t="s">
        <v>242</v>
      </c>
      <c r="CI66">
        <v>73211780</v>
      </c>
      <c r="CJ66" t="s">
        <v>244</v>
      </c>
      <c r="CK66" t="s">
        <v>245</v>
      </c>
      <c r="CL66" t="s">
        <v>246</v>
      </c>
      <c r="CM66" t="s">
        <v>247</v>
      </c>
      <c r="CN66" t="s">
        <v>248</v>
      </c>
      <c r="CT66" t="s">
        <v>386</v>
      </c>
      <c r="CU66" t="s">
        <v>387</v>
      </c>
      <c r="CW66" t="s">
        <v>602</v>
      </c>
      <c r="CX66" t="s">
        <v>603</v>
      </c>
      <c r="DA66" t="s">
        <v>250</v>
      </c>
      <c r="DB66">
        <v>-1</v>
      </c>
      <c r="DF66" t="s">
        <v>251</v>
      </c>
      <c r="DJ66" t="s">
        <v>252</v>
      </c>
      <c r="DK66" t="s">
        <v>253</v>
      </c>
      <c r="DL66" t="s">
        <v>253</v>
      </c>
      <c r="DN66" t="s">
        <v>390</v>
      </c>
      <c r="DR66" t="s">
        <v>256</v>
      </c>
      <c r="DS66" t="s">
        <v>244</v>
      </c>
      <c r="DT66" t="s">
        <v>243</v>
      </c>
      <c r="DV66">
        <v>1</v>
      </c>
      <c r="DW66" t="s">
        <v>283</v>
      </c>
      <c r="ED66" s="2">
        <v>46144</v>
      </c>
      <c r="EE66" t="s">
        <v>306</v>
      </c>
      <c r="EF66">
        <v>9</v>
      </c>
      <c r="EP66" t="s">
        <v>258</v>
      </c>
      <c r="ES66" t="s">
        <v>604</v>
      </c>
      <c r="EZ66" t="s">
        <v>605</v>
      </c>
      <c r="FA66" t="s">
        <v>245</v>
      </c>
      <c r="FB66" t="s">
        <v>308</v>
      </c>
      <c r="FD66" t="s">
        <v>308</v>
      </c>
      <c r="FE66" t="s">
        <v>309</v>
      </c>
      <c r="FF66" t="s">
        <v>309</v>
      </c>
      <c r="FK66" t="s">
        <v>263</v>
      </c>
      <c r="FL66" t="s">
        <v>606</v>
      </c>
      <c r="FN66" t="s">
        <v>248</v>
      </c>
      <c r="FO66" t="s">
        <v>265</v>
      </c>
      <c r="FR66">
        <v>142118</v>
      </c>
      <c r="GB66" t="s">
        <v>266</v>
      </c>
      <c r="GC66" t="s">
        <v>387</v>
      </c>
      <c r="GD66">
        <v>14854</v>
      </c>
      <c r="GF66">
        <v>2351</v>
      </c>
      <c r="GG66">
        <v>25354</v>
      </c>
      <c r="GI66">
        <v>100314</v>
      </c>
      <c r="GJ66">
        <v>25360</v>
      </c>
      <c r="GL66">
        <v>39453</v>
      </c>
      <c r="GM66">
        <v>169120</v>
      </c>
      <c r="GS66" t="s">
        <v>267</v>
      </c>
      <c r="GT66" s="2">
        <v>44316</v>
      </c>
      <c r="GU66" t="s">
        <v>268</v>
      </c>
      <c r="GV66" t="s">
        <v>335</v>
      </c>
      <c r="GW66" t="s">
        <v>394</v>
      </c>
      <c r="GZ66" t="s">
        <v>395</v>
      </c>
      <c r="HA66" t="s">
        <v>336</v>
      </c>
      <c r="HC66" t="s">
        <v>337</v>
      </c>
      <c r="HE66" t="s">
        <v>230</v>
      </c>
      <c r="HF66" t="s">
        <v>607</v>
      </c>
      <c r="HR66" t="s">
        <v>278</v>
      </c>
      <c r="HV66">
        <v>149990</v>
      </c>
      <c r="HW66" t="s">
        <v>281</v>
      </c>
      <c r="HY66">
        <v>0</v>
      </c>
      <c r="HZ66">
        <v>0</v>
      </c>
      <c r="IA66" t="s">
        <v>281</v>
      </c>
      <c r="IB66" t="s">
        <v>281</v>
      </c>
      <c r="IE66" t="s">
        <v>283</v>
      </c>
      <c r="IF66" t="s">
        <v>283</v>
      </c>
      <c r="IG66" t="s">
        <v>283</v>
      </c>
      <c r="IH66" t="s">
        <v>284</v>
      </c>
      <c r="II66" t="s">
        <v>285</v>
      </c>
      <c r="IJ66" t="s">
        <v>286</v>
      </c>
      <c r="IK66" t="s">
        <v>278</v>
      </c>
      <c r="IL66" t="s">
        <v>287</v>
      </c>
      <c r="IM66" t="s">
        <v>288</v>
      </c>
      <c r="IN66" t="s">
        <v>289</v>
      </c>
      <c r="IP66" t="s">
        <v>290</v>
      </c>
      <c r="IQ66" t="s">
        <v>284</v>
      </c>
      <c r="IS66" t="s">
        <v>291</v>
      </c>
      <c r="IT66" t="s">
        <v>398</v>
      </c>
      <c r="IW66" t="s">
        <v>608</v>
      </c>
      <c r="IY66" t="s">
        <v>281</v>
      </c>
    </row>
    <row r="67" spans="1:259" x14ac:dyDescent="0.3">
      <c r="A67" s="14">
        <f>DAY(AVANZA[[#This Row],[FechaSeguimiento]])</f>
        <v>2</v>
      </c>
      <c r="B67" s="14">
        <f>MONTH(AVANZA[[#This Row],[FechaSeguimiento]])</f>
        <v>5</v>
      </c>
      <c r="C67"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67" t="str">
        <f>LOWER(IFERROR(VLOOKUP(AVANZA[[#This Row],[ID_Peticion]],CANCELADAS[#All],2,0),""))</f>
        <v/>
      </c>
      <c r="E67" t="str">
        <f>LOWER(IFERROR(VLOOKUP(AVANZA[[#This Row],[ID_Peticion]],CANCELADAS[#All],3,0),""))</f>
        <v/>
      </c>
      <c r="F67" t="str">
        <f>LOWER(IF(AVANZA[[#This Row],[CEDULA CLIENTE]]&lt;&gt;""," CC: " &amp; COUNTIFS(AVANZA[CEDULA CLIENTE],AVANZA[[#This Row],[CEDULA CLIENTE]]),"")&amp; IF(AVANZA[[#This Row],[Direccion]]&lt;&gt;""," DIR: " &amp; COUNTIFS(AVANZA[Direccion],AVANZA[[#This Row],[Direccion]]),""))</f>
        <v xml:space="preserve"> dir: 1</v>
      </c>
      <c r="G67" t="str">
        <f>IFERROR(VLOOKUP(AVANZA[[#This Row],[Cedula_Vendedor_Atis]],PLANTA[[#All],[CEDULA]:[LINEA]],3,0),"No Cruza")</f>
        <v>Marisol Avella</v>
      </c>
      <c r="H67" t="str">
        <f>IFERROR(VLOOKUP(AVANZA[[#This Row],[Cedula_Vendedor_Atis]],PLANTA[[#All],[CEDULA]:[LINEA]],4,0),"No Cruza")</f>
        <v>Fija</v>
      </c>
      <c r="I67" t="str">
        <f>LOWER(IF(AVANZA[[#This Row],[ATRIBUIBLE]]="",AVANZA[[#This Row],[Variable]],AVANZA[[#This Row],[ATRIBUIBLE]]))</f>
        <v>terminada</v>
      </c>
      <c r="J67" s="14">
        <f>IF(AVANZA[[#This Row],[Variable]]=AVANZA[[#Headers],[TERMINADA]],1,0)</f>
        <v>1</v>
      </c>
      <c r="K67" s="14">
        <f>IF(AVANZA[[#This Row],[Variable]]=AVANZA[[#Headers],[ANULADA]],1,0)</f>
        <v>0</v>
      </c>
      <c r="L67" s="14">
        <f>IF(AVANZA[[#This Row],[Variable]]=AVANZA[[#Headers],[PENDIENTE]],1,0)</f>
        <v>0</v>
      </c>
      <c r="M67" s="14">
        <f>IF(AVANZA[[#This Row],[ESTADO AGENDA]]="AGENDADA",1,0)</f>
        <v>0</v>
      </c>
      <c r="N67" s="14">
        <f>IF(AVANZA[[#This Row],[ESTADO AGENDA]]="PENDIENTE DE AGENDAR",1,0)</f>
        <v>0</v>
      </c>
      <c r="O67" s="14">
        <f>IF(AVANZA[[#This Row],[ESTADO AGENDA]]="SUSPENDIDA",1,0)</f>
        <v>0</v>
      </c>
      <c r="P67" t="str" cm="1">
        <f t="array" ref="P67">_xlfn.XLOOKUP(AVANZA[[#This Row],[Num_Agrupacion_Pet_Atis]],Tabla1[[#All],[Numero_de_actuacion]],Tabla1[[#All],[Estado_de_la_orden]],"",0)</f>
        <v/>
      </c>
      <c r="Q67" s="2" t="str" cm="1">
        <f t="array" ref="Q67">_xlfn.XLOOKUP(AVANZA[[#This Row],[Num_Agrupacion_Pet_Atis]],Tabla1[[#All],[Numero_de_actuacion]],Tabla1[[#All],[Fecha_de_la_cita]],"",0)</f>
        <v/>
      </c>
      <c r="R67" t="str" cm="1">
        <f t="array" ref="R67">_xlfn.XLOOKUP(AVANZA[[#This Row],[Num_Agrupacion_Pet_Atis]],Tabla1[[#All],[Numero_de_actuacion]],Tabla1[[#All],[Franja_horaria_de_la_cita]],"",0)</f>
        <v/>
      </c>
      <c r="S67" s="14" t="str">
        <f>IFERROR(DAY(AVANZA[[#This Row],[FECHA AGENDA]]),"")</f>
        <v/>
      </c>
      <c r="T67" s="14" t="str">
        <f>IFERROR(MONTH(AVANZA[[#This Row],[FECHA AGENDA]]),"")</f>
        <v/>
      </c>
      <c r="U67" t="str" cm="1">
        <f t="array" ref="U67">_xlfn.XLOOKUP(AVANZA[[#This Row],[Num_Agrupacion_Pet_Atis]],Tabla1[[#All],[Numero_de_actuacion]],Tabla1[[#All],[Motivo_de_suspension]],"",0)</f>
        <v/>
      </c>
      <c r="V67" s="2" t="str" cm="1">
        <f t="array" ref="V67">_xlfn.XLOOKUP(AVANZA[[#This Row],[Num_Agrupacion_Pet_Atis]],Tabla1[[#All],[Numero_de_actuacion]],Tabla1[[#All],[No_identificacion_cliente]],"",0)</f>
        <v/>
      </c>
      <c r="W67" s="2" t="str" cm="1">
        <f t="array" ref="W67">_xlfn.XLOOKUP(AVANZA[[#This Row],[Num_Agrupacion_Pet_Atis]],Tabla1[[#All],[Numero_de_actuacion]],Tabla1[[#All],[Movil_de_contacto]],"",0)</f>
        <v/>
      </c>
      <c r="X67" s="14">
        <f>IF(OR(AVANZA[[#This Row],[ESTADO LEG]]="Legalizada grabacion",AVANZA[[#This Row],[ESTADO LEG]]="Legalizada aut"),1,0)</f>
        <v>1</v>
      </c>
      <c r="Y67" s="14">
        <f>IF(OR(AVANZA[[#This Row],[ESTADO LEG]]="pdte legalizar",AVANZA[[#This Row],[ESTADO LEG]]="No cruza"),1,0)</f>
        <v>0</v>
      </c>
      <c r="Z67" t="str" cm="1">
        <f t="array" ref="Z67">IF(AVANZA[[#This Row],[Variable]]="Terminada",LOWER(_xlfn.XLOOKUP(AVANZA[[#This Row],[ID_Peticion]],Tabla6[[#All],[NUM_PETICION]],Tabla6[[#All],[ESTADO_LEG]],"NO CRUZA",0)),AVANZA[[#This Row],[Variable]])</f>
        <v>legalizada grabacion</v>
      </c>
      <c r="AA67" cm="1">
        <f t="array" ref="AA67">_xlfn.XLOOKUP(AVANZA[[#This Row],[ID_Peticion]],Tabla6[[#All],[NUM_PETICION]],Tabla6[[#All],[DIF_DIAS]],"",0)</f>
        <v>4</v>
      </c>
      <c r="AB67" s="2" cm="1">
        <f t="array" ref="AB67">IFERROR(_xlfn.XLOOKUP(AVANZA[[#This Row],[ID_Peticion]],Tabla6[[#All],[NUM_PETICION]],Tabla6[[#All],[FEC_LEGAL]],"",0),"")</f>
        <v>46148</v>
      </c>
      <c r="AC67" s="14">
        <f ca="1">IF(AVANZA[[#This Row],[FECHA LEG]]&lt;&gt;0,IFERROR(AVANZA[[#This Row],[FECHA LEG]]-AVANZA[[#This Row],[FechaIniEstadoSubPetAtis]],0),TODAY()-AVANZA[[#This Row],[FechaIniEstadoSubPetAtis]])</f>
        <v>4</v>
      </c>
      <c r="AD67" s="35" t="str">
        <f ca="1">IF(AVANZA[[#This Row],[FINAL Vs LG]]&lt;&gt;0,IF(AVANZA[[#This Row],[FINAL Vs LG]]&lt;7.1,"100%",IF(AND(AVANZA[[#This Row],[FINAL Vs LG]]&gt;7.1,AVANZA[[#This Row],[FINAL Vs LG]]&lt;11.1),"50%","0%")),0)</f>
        <v>100%</v>
      </c>
      <c r="AE67" s="14">
        <f ca="1">VLOOKUP(DAY(TODAY()),BACK!F:G,2,0)</f>
        <v>14</v>
      </c>
      <c r="AF67" s="14">
        <f>BACK!$I$2</f>
        <v>24</v>
      </c>
      <c r="AG67" s="14">
        <f>IF(AVANZA[[#This Row],[Oferta_empaquetada_comisiones]]="SI",1,0)</f>
        <v>1</v>
      </c>
      <c r="AH67" s="36">
        <f>IF(AVANZA[[#This Row],[Variable]]="TERMINADA",IFERROR(VLOOKUP(AVANZA[[#This Row],[SUPERVISOR]],Tabla2[#All],4,0),0),)</f>
        <v>3.5</v>
      </c>
      <c r="AI67" s="14">
        <f>IF(AVANZA[[#This Row],[Producto]]="BA",1,0)</f>
        <v>0</v>
      </c>
      <c r="AJ67" s="14">
        <f>IF(AVANZA[[#This Row],[Producto]]="DUO",1,0)</f>
        <v>0</v>
      </c>
      <c r="AK67" s="14">
        <f>IF(AVANZA[[#This Row],[Producto]]="TRIO",1,0)</f>
        <v>1</v>
      </c>
      <c r="AL67" t="s">
        <v>347</v>
      </c>
      <c r="AM67">
        <v>-1</v>
      </c>
      <c r="AN67">
        <v>-1</v>
      </c>
      <c r="AO67" t="s">
        <v>609</v>
      </c>
      <c r="AP67" s="1">
        <v>46139.61550925926</v>
      </c>
      <c r="AQ67">
        <v>-1</v>
      </c>
      <c r="AR67" t="s">
        <v>610</v>
      </c>
      <c r="AS67">
        <v>-1</v>
      </c>
      <c r="AT67">
        <v>-1</v>
      </c>
      <c r="AU67">
        <v>-1</v>
      </c>
      <c r="AV67">
        <v>-1</v>
      </c>
      <c r="AW67">
        <v>-1</v>
      </c>
      <c r="AX67" t="s">
        <v>224</v>
      </c>
      <c r="AY67">
        <v>-1</v>
      </c>
      <c r="AZ67">
        <v>2026</v>
      </c>
      <c r="BA67">
        <v>5</v>
      </c>
      <c r="BB67">
        <v>2</v>
      </c>
      <c r="BC67">
        <v>-1</v>
      </c>
      <c r="BD67" t="s">
        <v>225</v>
      </c>
      <c r="BE67">
        <v>-1</v>
      </c>
      <c r="BF67">
        <v>20001618899906</v>
      </c>
      <c r="BG67" t="s">
        <v>611</v>
      </c>
      <c r="BH67" t="s">
        <v>612</v>
      </c>
      <c r="BI67" t="s">
        <v>613</v>
      </c>
      <c r="BJ67">
        <v>-1</v>
      </c>
      <c r="BK67">
        <v>-1</v>
      </c>
      <c r="BL67">
        <v>-1</v>
      </c>
      <c r="BM67" t="s">
        <v>229</v>
      </c>
      <c r="BN67" t="s">
        <v>230</v>
      </c>
      <c r="BO67" t="s">
        <v>614</v>
      </c>
      <c r="BP67" t="s">
        <v>232</v>
      </c>
      <c r="BQ67">
        <v>2026</v>
      </c>
      <c r="BR67">
        <v>4</v>
      </c>
      <c r="BS67">
        <v>27</v>
      </c>
      <c r="BT67" s="1">
        <v>46144.752152777779</v>
      </c>
      <c r="BU67" t="s">
        <v>233</v>
      </c>
      <c r="BV67" s="2">
        <v>46144</v>
      </c>
      <c r="BW67" t="s">
        <v>234</v>
      </c>
      <c r="BX67" s="2">
        <v>46139</v>
      </c>
      <c r="BY67" s="2">
        <v>46144</v>
      </c>
      <c r="BZ67" t="s">
        <v>235</v>
      </c>
      <c r="CA67" t="s">
        <v>615</v>
      </c>
      <c r="CB67" t="s">
        <v>616</v>
      </c>
      <c r="CC67" t="s">
        <v>617</v>
      </c>
      <c r="CD67" t="s">
        <v>618</v>
      </c>
      <c r="CE67">
        <v>-1</v>
      </c>
      <c r="CF67" t="s">
        <v>619</v>
      </c>
      <c r="CG67" t="s">
        <v>620</v>
      </c>
      <c r="CH67" t="s">
        <v>491</v>
      </c>
      <c r="CI67">
        <v>53061857</v>
      </c>
      <c r="CJ67" t="s">
        <v>358</v>
      </c>
      <c r="CK67" t="s">
        <v>245</v>
      </c>
      <c r="CL67" t="s">
        <v>246</v>
      </c>
      <c r="CM67" t="s">
        <v>247</v>
      </c>
      <c r="CN67" t="s">
        <v>359</v>
      </c>
      <c r="CT67" t="s">
        <v>304</v>
      </c>
      <c r="CU67" t="s">
        <v>387</v>
      </c>
      <c r="CW67" t="s">
        <v>621</v>
      </c>
      <c r="CX67" t="s">
        <v>622</v>
      </c>
      <c r="DA67" t="s">
        <v>250</v>
      </c>
      <c r="DB67">
        <v>-1</v>
      </c>
      <c r="DF67" t="s">
        <v>251</v>
      </c>
      <c r="DJ67" t="s">
        <v>252</v>
      </c>
      <c r="DK67" t="s">
        <v>253</v>
      </c>
      <c r="DL67" t="s">
        <v>253</v>
      </c>
      <c r="DN67" t="s">
        <v>390</v>
      </c>
      <c r="DR67" t="s">
        <v>360</v>
      </c>
      <c r="DS67" t="s">
        <v>358</v>
      </c>
      <c r="DT67" t="s">
        <v>347</v>
      </c>
      <c r="DV67">
        <v>1</v>
      </c>
      <c r="DW67" t="s">
        <v>623</v>
      </c>
      <c r="ED67" s="2">
        <v>46144</v>
      </c>
      <c r="EF67">
        <v>5</v>
      </c>
      <c r="EP67" t="s">
        <v>258</v>
      </c>
      <c r="ES67" t="s">
        <v>624</v>
      </c>
      <c r="FA67" t="s">
        <v>245</v>
      </c>
      <c r="FB67" t="s">
        <v>625</v>
      </c>
      <c r="FD67" t="s">
        <v>625</v>
      </c>
      <c r="FE67" t="s">
        <v>626</v>
      </c>
      <c r="FF67" t="s">
        <v>626</v>
      </c>
      <c r="FK67" t="s">
        <v>263</v>
      </c>
      <c r="FL67" t="s">
        <v>627</v>
      </c>
      <c r="FN67" t="s">
        <v>359</v>
      </c>
      <c r="FO67" t="s">
        <v>366</v>
      </c>
      <c r="FR67">
        <v>129030</v>
      </c>
      <c r="GB67" t="s">
        <v>266</v>
      </c>
      <c r="GC67" t="s">
        <v>387</v>
      </c>
      <c r="GD67">
        <v>23493</v>
      </c>
      <c r="GF67">
        <v>2353</v>
      </c>
      <c r="GG67">
        <v>25348</v>
      </c>
      <c r="GI67">
        <v>87224</v>
      </c>
      <c r="GJ67">
        <v>25357</v>
      </c>
      <c r="GL67">
        <v>39453</v>
      </c>
      <c r="GM67">
        <v>153545</v>
      </c>
      <c r="GS67" t="s">
        <v>267</v>
      </c>
      <c r="GT67" s="2">
        <v>44834</v>
      </c>
      <c r="GU67" t="s">
        <v>268</v>
      </c>
      <c r="GV67" t="s">
        <v>269</v>
      </c>
      <c r="GW67" t="s">
        <v>270</v>
      </c>
      <c r="GX67" t="s">
        <v>271</v>
      </c>
      <c r="GY67" t="s">
        <v>272</v>
      </c>
      <c r="GZ67" t="s">
        <v>273</v>
      </c>
      <c r="HA67" t="s">
        <v>274</v>
      </c>
      <c r="HB67" t="s">
        <v>628</v>
      </c>
      <c r="HC67" t="s">
        <v>615</v>
      </c>
      <c r="HD67" t="s">
        <v>623</v>
      </c>
      <c r="HE67" t="s">
        <v>230</v>
      </c>
      <c r="HF67" t="s">
        <v>629</v>
      </c>
      <c r="HG67" t="s">
        <v>630</v>
      </c>
      <c r="HH67" t="s">
        <v>631</v>
      </c>
      <c r="HI67" t="s">
        <v>632</v>
      </c>
      <c r="HJ67">
        <v>46139</v>
      </c>
      <c r="HK67" t="s">
        <v>247</v>
      </c>
      <c r="HL67" t="s">
        <v>245</v>
      </c>
      <c r="HM67" t="s">
        <v>366</v>
      </c>
      <c r="HN67" t="s">
        <v>359</v>
      </c>
      <c r="HO67" t="s">
        <v>358</v>
      </c>
      <c r="HP67" t="s">
        <v>347</v>
      </c>
      <c r="HR67" t="s">
        <v>278</v>
      </c>
      <c r="HV67">
        <v>136900</v>
      </c>
      <c r="HW67" t="s">
        <v>279</v>
      </c>
      <c r="HX67" t="s">
        <v>633</v>
      </c>
      <c r="HY67">
        <v>146698</v>
      </c>
      <c r="HZ67">
        <v>17668</v>
      </c>
      <c r="IA67" t="s">
        <v>279</v>
      </c>
      <c r="IB67" t="s">
        <v>281</v>
      </c>
      <c r="IE67" t="s">
        <v>283</v>
      </c>
      <c r="IF67" t="s">
        <v>283</v>
      </c>
      <c r="IG67" t="s">
        <v>283</v>
      </c>
      <c r="IH67" t="s">
        <v>284</v>
      </c>
      <c r="II67" t="s">
        <v>285</v>
      </c>
      <c r="IJ67" t="s">
        <v>286</v>
      </c>
      <c r="IK67" t="s">
        <v>278</v>
      </c>
      <c r="IL67" t="s">
        <v>371</v>
      </c>
      <c r="IM67" t="s">
        <v>288</v>
      </c>
      <c r="IN67" t="s">
        <v>289</v>
      </c>
      <c r="IO67" t="s">
        <v>634</v>
      </c>
      <c r="IP67" t="s">
        <v>290</v>
      </c>
      <c r="IQ67" t="s">
        <v>284</v>
      </c>
      <c r="IS67" t="s">
        <v>291</v>
      </c>
      <c r="IT67" t="s">
        <v>315</v>
      </c>
      <c r="IU67" t="s">
        <v>316</v>
      </c>
      <c r="IV67" t="s">
        <v>317</v>
      </c>
      <c r="IW67" t="s">
        <v>318</v>
      </c>
      <c r="IY67" t="s">
        <v>279</v>
      </c>
    </row>
    <row r="68" spans="1:259" x14ac:dyDescent="0.3">
      <c r="A68" s="14">
        <f>DAY(AVANZA[[#This Row],[FechaSeguimiento]])</f>
        <v>3</v>
      </c>
      <c r="B68" s="14">
        <f>MONTH(AVANZA[[#This Row],[FechaSeguimiento]])</f>
        <v>5</v>
      </c>
      <c r="C68"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68" t="str">
        <f>LOWER(IFERROR(VLOOKUP(AVANZA[[#This Row],[ID_Peticion]],CANCELADAS[#All],2,0),""))</f>
        <v/>
      </c>
      <c r="E68" t="str">
        <f>LOWER(IFERROR(VLOOKUP(AVANZA[[#This Row],[ID_Peticion]],CANCELADAS[#All],3,0),""))</f>
        <v/>
      </c>
      <c r="F68" t="str">
        <f>LOWER(IF(AVANZA[[#This Row],[CEDULA CLIENTE]]&lt;&gt;""," CC: " &amp; COUNTIFS(AVANZA[CEDULA CLIENTE],AVANZA[[#This Row],[CEDULA CLIENTE]]),"")&amp; IF(AVANZA[[#This Row],[Direccion]]&lt;&gt;""," DIR: " &amp; COUNTIFS(AVANZA[Direccion],AVANZA[[#This Row],[Direccion]]),""))</f>
        <v xml:space="preserve"> dir: 1</v>
      </c>
      <c r="G68" t="str">
        <f>IFERROR(VLOOKUP(AVANZA[[#This Row],[Cedula_Vendedor_Atis]],PLANTA[[#All],[CEDULA]:[LINEA]],3,0),"No Cruza")</f>
        <v>Marisol Avella</v>
      </c>
      <c r="H68" t="str">
        <f>IFERROR(VLOOKUP(AVANZA[[#This Row],[Cedula_Vendedor_Atis]],PLANTA[[#All],[CEDULA]:[LINEA]],4,0),"No Cruza")</f>
        <v>Fija</v>
      </c>
      <c r="I68" t="str">
        <f>LOWER(IF(AVANZA[[#This Row],[ATRIBUIBLE]]="",AVANZA[[#This Row],[Variable]],AVANZA[[#This Row],[ATRIBUIBLE]]))</f>
        <v>terminada</v>
      </c>
      <c r="J68" s="14">
        <f>IF(AVANZA[[#This Row],[Variable]]=AVANZA[[#Headers],[TERMINADA]],1,0)</f>
        <v>1</v>
      </c>
      <c r="K68" s="14">
        <f>IF(AVANZA[[#This Row],[Variable]]=AVANZA[[#Headers],[ANULADA]],1,0)</f>
        <v>0</v>
      </c>
      <c r="L68" s="14">
        <f>IF(AVANZA[[#This Row],[Variable]]=AVANZA[[#Headers],[PENDIENTE]],1,0)</f>
        <v>0</v>
      </c>
      <c r="M68" s="14">
        <f>IF(AVANZA[[#This Row],[ESTADO AGENDA]]="AGENDADA",1,0)</f>
        <v>0</v>
      </c>
      <c r="N68" s="14">
        <f>IF(AVANZA[[#This Row],[ESTADO AGENDA]]="PENDIENTE DE AGENDAR",1,0)</f>
        <v>0</v>
      </c>
      <c r="O68" s="14">
        <f>IF(AVANZA[[#This Row],[ESTADO AGENDA]]="SUSPENDIDA",1,0)</f>
        <v>0</v>
      </c>
      <c r="P68" t="str" cm="1">
        <f t="array" ref="P68">_xlfn.XLOOKUP(AVANZA[[#This Row],[Num_Agrupacion_Pet_Atis]],Tabla1[[#All],[Numero_de_actuacion]],Tabla1[[#All],[Estado_de_la_orden]],"",0)</f>
        <v/>
      </c>
      <c r="Q68" s="2" t="str" cm="1">
        <f t="array" ref="Q68">_xlfn.XLOOKUP(AVANZA[[#This Row],[Num_Agrupacion_Pet_Atis]],Tabla1[[#All],[Numero_de_actuacion]],Tabla1[[#All],[Fecha_de_la_cita]],"",0)</f>
        <v/>
      </c>
      <c r="R68" t="str" cm="1">
        <f t="array" ref="R68">_xlfn.XLOOKUP(AVANZA[[#This Row],[Num_Agrupacion_Pet_Atis]],Tabla1[[#All],[Numero_de_actuacion]],Tabla1[[#All],[Franja_horaria_de_la_cita]],"",0)</f>
        <v/>
      </c>
      <c r="S68" s="14" t="str">
        <f>IFERROR(DAY(AVANZA[[#This Row],[FECHA AGENDA]]),"")</f>
        <v/>
      </c>
      <c r="T68" s="14" t="str">
        <f>IFERROR(MONTH(AVANZA[[#This Row],[FECHA AGENDA]]),"")</f>
        <v/>
      </c>
      <c r="U68" t="str" cm="1">
        <f t="array" ref="U68">_xlfn.XLOOKUP(AVANZA[[#This Row],[Num_Agrupacion_Pet_Atis]],Tabla1[[#All],[Numero_de_actuacion]],Tabla1[[#All],[Motivo_de_suspension]],"",0)</f>
        <v/>
      </c>
      <c r="V68" s="2" t="str" cm="1">
        <f t="array" ref="V68">_xlfn.XLOOKUP(AVANZA[[#This Row],[Num_Agrupacion_Pet_Atis]],Tabla1[[#All],[Numero_de_actuacion]],Tabla1[[#All],[No_identificacion_cliente]],"",0)</f>
        <v/>
      </c>
      <c r="W68" s="2" t="str" cm="1">
        <f t="array" ref="W68">_xlfn.XLOOKUP(AVANZA[[#This Row],[Num_Agrupacion_Pet_Atis]],Tabla1[[#All],[Numero_de_actuacion]],Tabla1[[#All],[Movil_de_contacto]],"",0)</f>
        <v/>
      </c>
      <c r="X68" s="14">
        <f>IF(OR(AVANZA[[#This Row],[ESTADO LEG]]="Legalizada grabacion",AVANZA[[#This Row],[ESTADO LEG]]="Legalizada aut"),1,0)</f>
        <v>1</v>
      </c>
      <c r="Y68" s="14">
        <f>IF(OR(AVANZA[[#This Row],[ESTADO LEG]]="pdte legalizar",AVANZA[[#This Row],[ESTADO LEG]]="No cruza"),1,0)</f>
        <v>0</v>
      </c>
      <c r="Z68" t="str" cm="1">
        <f t="array" ref="Z68">IF(AVANZA[[#This Row],[Variable]]="Terminada",LOWER(_xlfn.XLOOKUP(AVANZA[[#This Row],[ID_Peticion]],Tabla6[[#All],[NUM_PETICION]],Tabla6[[#All],[ESTADO_LEG]],"NO CRUZA",0)),AVANZA[[#This Row],[Variable]])</f>
        <v>legalizada grabacion</v>
      </c>
      <c r="AA68" cm="1">
        <f t="array" ref="AA68">_xlfn.XLOOKUP(AVANZA[[#This Row],[ID_Peticion]],Tabla6[[#All],[NUM_PETICION]],Tabla6[[#All],[DIF_DIAS]],"",0)</f>
        <v>3</v>
      </c>
      <c r="AB68" s="2" cm="1">
        <f t="array" ref="AB68">IFERROR(_xlfn.XLOOKUP(AVANZA[[#This Row],[ID_Peticion]],Tabla6[[#All],[NUM_PETICION]],Tabla6[[#All],[FEC_LEGAL]],"",0),"")</f>
        <v>46148</v>
      </c>
      <c r="AC68" s="14">
        <f ca="1">IF(AVANZA[[#This Row],[FECHA LEG]]&lt;&gt;0,IFERROR(AVANZA[[#This Row],[FECHA LEG]]-AVANZA[[#This Row],[FechaIniEstadoSubPetAtis]],0),TODAY()-AVANZA[[#This Row],[FechaIniEstadoSubPetAtis]])</f>
        <v>3</v>
      </c>
      <c r="AD68" s="35" t="str">
        <f ca="1">IF(AVANZA[[#This Row],[FINAL Vs LG]]&lt;&gt;0,IF(AVANZA[[#This Row],[FINAL Vs LG]]&lt;7.1,"100%",IF(AND(AVANZA[[#This Row],[FINAL Vs LG]]&gt;7.1,AVANZA[[#This Row],[FINAL Vs LG]]&lt;11.1),"50%","0%")),0)</f>
        <v>100%</v>
      </c>
      <c r="AE68" s="14">
        <f ca="1">VLOOKUP(DAY(TODAY()),BACK!F:G,2,0)</f>
        <v>14</v>
      </c>
      <c r="AF68" s="14">
        <f>BACK!$I$2</f>
        <v>24</v>
      </c>
      <c r="AG68" s="14">
        <f>IF(AVANZA[[#This Row],[Oferta_empaquetada_comisiones]]="SI",1,0)</f>
        <v>0</v>
      </c>
      <c r="AH68" s="36">
        <f>IF(AVANZA[[#This Row],[Variable]]="TERMINADA",IFERROR(VLOOKUP(AVANZA[[#This Row],[SUPERVISOR]],Tabla2[#All],4,0),0),)</f>
        <v>3.5</v>
      </c>
      <c r="AI68" s="14">
        <f>IF(AVANZA[[#This Row],[Producto]]="BA",1,0)</f>
        <v>0</v>
      </c>
      <c r="AJ68" s="14">
        <f>IF(AVANZA[[#This Row],[Producto]]="DUO",1,0)</f>
        <v>0</v>
      </c>
      <c r="AK68" s="14">
        <f>IF(AVANZA[[#This Row],[Producto]]="TRIO",1,0)</f>
        <v>1</v>
      </c>
      <c r="AL68" t="s">
        <v>1154</v>
      </c>
      <c r="AM68">
        <v>-1</v>
      </c>
      <c r="AN68">
        <v>-1</v>
      </c>
      <c r="AO68" t="s">
        <v>14702</v>
      </c>
      <c r="AP68" s="1">
        <v>46139.677175925928</v>
      </c>
      <c r="AQ68">
        <v>-1</v>
      </c>
      <c r="AR68" t="s">
        <v>14703</v>
      </c>
      <c r="AS68">
        <v>-1</v>
      </c>
      <c r="AT68">
        <v>-1</v>
      </c>
      <c r="AU68">
        <v>-1</v>
      </c>
      <c r="AV68">
        <v>-1</v>
      </c>
      <c r="AW68">
        <v>-1</v>
      </c>
      <c r="AX68" t="s">
        <v>224</v>
      </c>
      <c r="AY68">
        <v>-1</v>
      </c>
      <c r="AZ68">
        <v>2026</v>
      </c>
      <c r="BA68">
        <v>5</v>
      </c>
      <c r="BB68">
        <v>3</v>
      </c>
      <c r="BC68">
        <v>-1</v>
      </c>
      <c r="BD68" t="s">
        <v>225</v>
      </c>
      <c r="BE68">
        <v>-1</v>
      </c>
      <c r="BF68">
        <v>20001619015586</v>
      </c>
      <c r="BG68" t="s">
        <v>438</v>
      </c>
      <c r="BH68" t="s">
        <v>439</v>
      </c>
      <c r="BI68" t="s">
        <v>14704</v>
      </c>
      <c r="BJ68">
        <v>-1</v>
      </c>
      <c r="BK68">
        <v>-1</v>
      </c>
      <c r="BL68">
        <v>-1</v>
      </c>
      <c r="BM68" t="s">
        <v>229</v>
      </c>
      <c r="BN68" t="s">
        <v>230</v>
      </c>
      <c r="BO68" t="s">
        <v>14705</v>
      </c>
      <c r="BP68" t="s">
        <v>232</v>
      </c>
      <c r="BQ68">
        <v>2026</v>
      </c>
      <c r="BR68">
        <v>4</v>
      </c>
      <c r="BS68">
        <v>27</v>
      </c>
      <c r="BT68" s="1">
        <v>46145.516192129631</v>
      </c>
      <c r="BU68" t="s">
        <v>233</v>
      </c>
      <c r="BV68" s="2">
        <v>46145</v>
      </c>
      <c r="BW68" t="s">
        <v>234</v>
      </c>
      <c r="BX68" s="2">
        <v>46140</v>
      </c>
      <c r="BY68" s="2">
        <v>46145</v>
      </c>
      <c r="BZ68" t="s">
        <v>235</v>
      </c>
      <c r="CA68" t="s">
        <v>1280</v>
      </c>
      <c r="CB68" t="s">
        <v>1281</v>
      </c>
      <c r="CC68" t="s">
        <v>14706</v>
      </c>
      <c r="CD68" t="s">
        <v>3767</v>
      </c>
      <c r="CE68">
        <v>-1</v>
      </c>
      <c r="CF68" t="s">
        <v>1283</v>
      </c>
      <c r="CG68" t="s">
        <v>1284</v>
      </c>
      <c r="CH68" t="s">
        <v>357</v>
      </c>
      <c r="CI68">
        <v>1063565638</v>
      </c>
      <c r="CJ68" t="s">
        <v>1162</v>
      </c>
      <c r="CK68" t="s">
        <v>245</v>
      </c>
      <c r="CL68" t="s">
        <v>409</v>
      </c>
      <c r="CM68" t="s">
        <v>247</v>
      </c>
      <c r="CN68" t="s">
        <v>410</v>
      </c>
      <c r="CT68" t="s">
        <v>386</v>
      </c>
      <c r="CU68" t="s">
        <v>387</v>
      </c>
      <c r="CW68" t="s">
        <v>446</v>
      </c>
      <c r="CX68" t="s">
        <v>447</v>
      </c>
      <c r="DA68" t="s">
        <v>250</v>
      </c>
      <c r="DB68">
        <v>-1</v>
      </c>
      <c r="DF68" t="s">
        <v>251</v>
      </c>
      <c r="DJ68" t="s">
        <v>252</v>
      </c>
      <c r="DK68" t="s">
        <v>253</v>
      </c>
      <c r="DL68" t="s">
        <v>253</v>
      </c>
      <c r="DN68" t="s">
        <v>390</v>
      </c>
      <c r="DR68" t="s">
        <v>1163</v>
      </c>
      <c r="DS68" t="s">
        <v>1162</v>
      </c>
      <c r="DT68" t="s">
        <v>1161</v>
      </c>
      <c r="DV68">
        <v>1</v>
      </c>
      <c r="DW68" t="s">
        <v>331</v>
      </c>
      <c r="ED68" s="2">
        <v>46145</v>
      </c>
      <c r="EF68">
        <v>12</v>
      </c>
      <c r="EP68" t="s">
        <v>258</v>
      </c>
      <c r="ES68" t="s">
        <v>14707</v>
      </c>
      <c r="FA68" t="s">
        <v>245</v>
      </c>
      <c r="FB68" t="s">
        <v>1284</v>
      </c>
      <c r="FD68" t="s">
        <v>1284</v>
      </c>
      <c r="FE68" t="s">
        <v>1286</v>
      </c>
      <c r="FF68" t="s">
        <v>1286</v>
      </c>
      <c r="FK68" t="s">
        <v>263</v>
      </c>
      <c r="FL68" t="s">
        <v>14708</v>
      </c>
      <c r="FN68" t="s">
        <v>410</v>
      </c>
      <c r="FO68" t="s">
        <v>414</v>
      </c>
      <c r="FR68">
        <v>113904</v>
      </c>
      <c r="GB68" t="s">
        <v>266</v>
      </c>
      <c r="GC68" t="s">
        <v>387</v>
      </c>
      <c r="GD68">
        <v>25188</v>
      </c>
      <c r="GF68">
        <v>2353</v>
      </c>
      <c r="GG68">
        <v>25422</v>
      </c>
      <c r="GI68">
        <v>87224</v>
      </c>
      <c r="GJ68">
        <v>25427</v>
      </c>
      <c r="GL68">
        <v>24327</v>
      </c>
      <c r="GM68">
        <v>135545</v>
      </c>
      <c r="GS68" t="s">
        <v>267</v>
      </c>
      <c r="GT68" s="2">
        <v>44651</v>
      </c>
      <c r="GU68" t="s">
        <v>268</v>
      </c>
      <c r="GV68" t="s">
        <v>311</v>
      </c>
      <c r="GW68" t="s">
        <v>270</v>
      </c>
      <c r="GX68" t="s">
        <v>271</v>
      </c>
      <c r="GY68" t="s">
        <v>272</v>
      </c>
      <c r="GZ68" t="s">
        <v>273</v>
      </c>
      <c r="HA68" t="s">
        <v>274</v>
      </c>
      <c r="HB68" t="s">
        <v>1287</v>
      </c>
      <c r="HC68" t="s">
        <v>1280</v>
      </c>
      <c r="HD68" t="s">
        <v>947</v>
      </c>
      <c r="HE68" t="s">
        <v>230</v>
      </c>
      <c r="HF68" t="s">
        <v>14709</v>
      </c>
      <c r="HG68" t="s">
        <v>277</v>
      </c>
      <c r="HR68" t="s">
        <v>278</v>
      </c>
      <c r="HV68">
        <v>118900</v>
      </c>
      <c r="HW68" t="s">
        <v>279</v>
      </c>
      <c r="HX68" t="s">
        <v>280</v>
      </c>
      <c r="HY68">
        <v>131572</v>
      </c>
      <c r="HZ68">
        <v>17668</v>
      </c>
      <c r="IA68" t="s">
        <v>279</v>
      </c>
      <c r="IB68" t="s">
        <v>281</v>
      </c>
      <c r="ID68" t="s">
        <v>282</v>
      </c>
      <c r="IE68" t="s">
        <v>283</v>
      </c>
      <c r="IF68" t="s">
        <v>283</v>
      </c>
      <c r="IG68" t="s">
        <v>283</v>
      </c>
      <c r="IH68" t="s">
        <v>284</v>
      </c>
      <c r="II68" t="s">
        <v>285</v>
      </c>
      <c r="IJ68" t="s">
        <v>286</v>
      </c>
      <c r="IK68" t="s">
        <v>278</v>
      </c>
      <c r="IL68" t="s">
        <v>346</v>
      </c>
      <c r="IM68" t="s">
        <v>288</v>
      </c>
      <c r="IN68" t="s">
        <v>289</v>
      </c>
      <c r="IP68" t="s">
        <v>290</v>
      </c>
      <c r="IQ68" t="s">
        <v>284</v>
      </c>
      <c r="IS68" t="s">
        <v>291</v>
      </c>
      <c r="IY68" t="s">
        <v>281</v>
      </c>
    </row>
    <row r="69" spans="1:259" x14ac:dyDescent="0.3">
      <c r="A69" s="14">
        <f>DAY(AVANZA[[#This Row],[FechaSeguimiento]])</f>
        <v>3</v>
      </c>
      <c r="B69" s="14">
        <f>MONTH(AVANZA[[#This Row],[FechaSeguimiento]])</f>
        <v>5</v>
      </c>
      <c r="C69"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69" t="str">
        <f>LOWER(IFERROR(VLOOKUP(AVANZA[[#This Row],[ID_Peticion]],CANCELADAS[#All],2,0),""))</f>
        <v/>
      </c>
      <c r="E69" t="str">
        <f>LOWER(IFERROR(VLOOKUP(AVANZA[[#This Row],[ID_Peticion]],CANCELADAS[#All],3,0),""))</f>
        <v/>
      </c>
      <c r="F69" t="str">
        <f>LOWER(IF(AVANZA[[#This Row],[CEDULA CLIENTE]]&lt;&gt;""," CC: " &amp; COUNTIFS(AVANZA[CEDULA CLIENTE],AVANZA[[#This Row],[CEDULA CLIENTE]]),"")&amp; IF(AVANZA[[#This Row],[Direccion]]&lt;&gt;""," DIR: " &amp; COUNTIFS(AVANZA[Direccion],AVANZA[[#This Row],[Direccion]]),""))</f>
        <v xml:space="preserve"> dir: 1</v>
      </c>
      <c r="G69" t="str">
        <f>IFERROR(VLOOKUP(AVANZA[[#This Row],[Cedula_Vendedor_Atis]],PLANTA[[#All],[CEDULA]:[LINEA]],3,0),"No Cruza")</f>
        <v>Marisol Avella</v>
      </c>
      <c r="H69" t="str">
        <f>IFERROR(VLOOKUP(AVANZA[[#This Row],[Cedula_Vendedor_Atis]],PLANTA[[#All],[CEDULA]:[LINEA]],4,0),"No Cruza")</f>
        <v>Fija</v>
      </c>
      <c r="I69" t="str">
        <f>LOWER(IF(AVANZA[[#This Row],[ATRIBUIBLE]]="",AVANZA[[#This Row],[Variable]],AVANZA[[#This Row],[ATRIBUIBLE]]))</f>
        <v>terminada</v>
      </c>
      <c r="J69" s="14">
        <f>IF(AVANZA[[#This Row],[Variable]]=AVANZA[[#Headers],[TERMINADA]],1,0)</f>
        <v>1</v>
      </c>
      <c r="K69" s="14">
        <f>IF(AVANZA[[#This Row],[Variable]]=AVANZA[[#Headers],[ANULADA]],1,0)</f>
        <v>0</v>
      </c>
      <c r="L69" s="14">
        <f>IF(AVANZA[[#This Row],[Variable]]=AVANZA[[#Headers],[PENDIENTE]],1,0)</f>
        <v>0</v>
      </c>
      <c r="M69" s="14">
        <f>IF(AVANZA[[#This Row],[ESTADO AGENDA]]="AGENDADA",1,0)</f>
        <v>0</v>
      </c>
      <c r="N69" s="14">
        <f>IF(AVANZA[[#This Row],[ESTADO AGENDA]]="PENDIENTE DE AGENDAR",1,0)</f>
        <v>0</v>
      </c>
      <c r="O69" s="14">
        <f>IF(AVANZA[[#This Row],[ESTADO AGENDA]]="SUSPENDIDA",1,0)</f>
        <v>0</v>
      </c>
      <c r="P69" t="str" cm="1">
        <f t="array" ref="P69">_xlfn.XLOOKUP(AVANZA[[#This Row],[Num_Agrupacion_Pet_Atis]],Tabla1[[#All],[Numero_de_actuacion]],Tabla1[[#All],[Estado_de_la_orden]],"",0)</f>
        <v/>
      </c>
      <c r="Q69" s="2" t="str" cm="1">
        <f t="array" ref="Q69">_xlfn.XLOOKUP(AVANZA[[#This Row],[Num_Agrupacion_Pet_Atis]],Tabla1[[#All],[Numero_de_actuacion]],Tabla1[[#All],[Fecha_de_la_cita]],"",0)</f>
        <v/>
      </c>
      <c r="R69" t="str" cm="1">
        <f t="array" ref="R69">_xlfn.XLOOKUP(AVANZA[[#This Row],[Num_Agrupacion_Pet_Atis]],Tabla1[[#All],[Numero_de_actuacion]],Tabla1[[#All],[Franja_horaria_de_la_cita]],"",0)</f>
        <v/>
      </c>
      <c r="S69" s="14" t="str">
        <f>IFERROR(DAY(AVANZA[[#This Row],[FECHA AGENDA]]),"")</f>
        <v/>
      </c>
      <c r="T69" s="14" t="str">
        <f>IFERROR(MONTH(AVANZA[[#This Row],[FECHA AGENDA]]),"")</f>
        <v/>
      </c>
      <c r="U69" t="str" cm="1">
        <f t="array" ref="U69">_xlfn.XLOOKUP(AVANZA[[#This Row],[Num_Agrupacion_Pet_Atis]],Tabla1[[#All],[Numero_de_actuacion]],Tabla1[[#All],[Motivo_de_suspension]],"",0)</f>
        <v/>
      </c>
      <c r="V69" s="2" t="str" cm="1">
        <f t="array" ref="V69">_xlfn.XLOOKUP(AVANZA[[#This Row],[Num_Agrupacion_Pet_Atis]],Tabla1[[#All],[Numero_de_actuacion]],Tabla1[[#All],[No_identificacion_cliente]],"",0)</f>
        <v/>
      </c>
      <c r="W69" s="2" t="str" cm="1">
        <f t="array" ref="W69">_xlfn.XLOOKUP(AVANZA[[#This Row],[Num_Agrupacion_Pet_Atis]],Tabla1[[#All],[Numero_de_actuacion]],Tabla1[[#All],[Movil_de_contacto]],"",0)</f>
        <v/>
      </c>
      <c r="X69" s="14">
        <f>IF(OR(AVANZA[[#This Row],[ESTADO LEG]]="Legalizada grabacion",AVANZA[[#This Row],[ESTADO LEG]]="Legalizada aut"),1,0)</f>
        <v>1</v>
      </c>
      <c r="Y69" s="14">
        <f>IF(OR(AVANZA[[#This Row],[ESTADO LEG]]="pdte legalizar",AVANZA[[#This Row],[ESTADO LEG]]="No cruza"),1,0)</f>
        <v>0</v>
      </c>
      <c r="Z69" t="str" cm="1">
        <f t="array" ref="Z69">IF(AVANZA[[#This Row],[Variable]]="Terminada",LOWER(_xlfn.XLOOKUP(AVANZA[[#This Row],[ID_Peticion]],Tabla6[[#All],[NUM_PETICION]],Tabla6[[#All],[ESTADO_LEG]],"NO CRUZA",0)),AVANZA[[#This Row],[Variable]])</f>
        <v>legalizada grabacion</v>
      </c>
      <c r="AA69" cm="1">
        <f t="array" ref="AA69">_xlfn.XLOOKUP(AVANZA[[#This Row],[ID_Peticion]],Tabla6[[#All],[NUM_PETICION]],Tabla6[[#All],[DIF_DIAS]],"",0)</f>
        <v>3</v>
      </c>
      <c r="AB69" s="2" cm="1">
        <f t="array" ref="AB69">IFERROR(_xlfn.XLOOKUP(AVANZA[[#This Row],[ID_Peticion]],Tabla6[[#All],[NUM_PETICION]],Tabla6[[#All],[FEC_LEGAL]],"",0),"")</f>
        <v>46148</v>
      </c>
      <c r="AC69" s="14">
        <f ca="1">IF(AVANZA[[#This Row],[FECHA LEG]]&lt;&gt;0,IFERROR(AVANZA[[#This Row],[FECHA LEG]]-AVANZA[[#This Row],[FechaIniEstadoSubPetAtis]],0),TODAY()-AVANZA[[#This Row],[FechaIniEstadoSubPetAtis]])</f>
        <v>3</v>
      </c>
      <c r="AD69" s="35" t="str">
        <f ca="1">IF(AVANZA[[#This Row],[FINAL Vs LG]]&lt;&gt;0,IF(AVANZA[[#This Row],[FINAL Vs LG]]&lt;7.1,"100%",IF(AND(AVANZA[[#This Row],[FINAL Vs LG]]&gt;7.1,AVANZA[[#This Row],[FINAL Vs LG]]&lt;11.1),"50%","0%")),0)</f>
        <v>100%</v>
      </c>
      <c r="AE69" s="14">
        <f ca="1">VLOOKUP(DAY(TODAY()),BACK!F:G,2,0)</f>
        <v>14</v>
      </c>
      <c r="AF69" s="14">
        <f>BACK!$I$2</f>
        <v>24</v>
      </c>
      <c r="AG69" s="14">
        <f>IF(AVANZA[[#This Row],[Oferta_empaquetada_comisiones]]="SI",1,0)</f>
        <v>0</v>
      </c>
      <c r="AH69" s="36">
        <f>IF(AVANZA[[#This Row],[Variable]]="TERMINADA",IFERROR(VLOOKUP(AVANZA[[#This Row],[SUPERVISOR]],Tabla2[#All],4,0),0),)</f>
        <v>3.5</v>
      </c>
      <c r="AI69" s="14">
        <f>IF(AVANZA[[#This Row],[Producto]]="BA",1,0)</f>
        <v>1</v>
      </c>
      <c r="AJ69" s="14">
        <f>IF(AVANZA[[#This Row],[Producto]]="DUO",1,0)</f>
        <v>0</v>
      </c>
      <c r="AK69" s="14">
        <f>IF(AVANZA[[#This Row],[Producto]]="TRIO",1,0)</f>
        <v>0</v>
      </c>
      <c r="AL69" t="s">
        <v>456</v>
      </c>
      <c r="AM69">
        <v>-1</v>
      </c>
      <c r="AN69">
        <v>-1</v>
      </c>
      <c r="AO69" t="s">
        <v>14710</v>
      </c>
      <c r="AP69" s="1">
        <v>46144.60533564815</v>
      </c>
      <c r="AQ69">
        <v>-1</v>
      </c>
      <c r="AR69" t="s">
        <v>14711</v>
      </c>
      <c r="AS69">
        <v>-1</v>
      </c>
      <c r="AT69">
        <v>-1</v>
      </c>
      <c r="AU69">
        <v>-1</v>
      </c>
      <c r="AV69">
        <v>-1</v>
      </c>
      <c r="AW69">
        <v>-1</v>
      </c>
      <c r="AX69" t="s">
        <v>224</v>
      </c>
      <c r="AY69">
        <v>-1</v>
      </c>
      <c r="AZ69">
        <v>2026</v>
      </c>
      <c r="BA69">
        <v>5</v>
      </c>
      <c r="BB69">
        <v>3</v>
      </c>
      <c r="BC69">
        <v>-1</v>
      </c>
      <c r="BD69" t="s">
        <v>225</v>
      </c>
      <c r="BE69">
        <v>-1</v>
      </c>
      <c r="BF69">
        <v>20001621485155</v>
      </c>
      <c r="BG69" t="s">
        <v>319</v>
      </c>
      <c r="BH69" t="s">
        <v>320</v>
      </c>
      <c r="BI69" t="s">
        <v>14712</v>
      </c>
      <c r="BJ69">
        <v>-1</v>
      </c>
      <c r="BK69">
        <v>-1</v>
      </c>
      <c r="BL69">
        <v>-1</v>
      </c>
      <c r="BM69" t="s">
        <v>229</v>
      </c>
      <c r="BN69" t="s">
        <v>230</v>
      </c>
      <c r="BO69" t="s">
        <v>14713</v>
      </c>
      <c r="BP69" t="s">
        <v>232</v>
      </c>
      <c r="BQ69">
        <v>2026</v>
      </c>
      <c r="BR69">
        <v>5</v>
      </c>
      <c r="BS69">
        <v>2</v>
      </c>
      <c r="BT69" s="1">
        <v>46145.431041666663</v>
      </c>
      <c r="BU69" t="s">
        <v>233</v>
      </c>
      <c r="BV69" s="2">
        <v>46145</v>
      </c>
      <c r="BW69" t="s">
        <v>234</v>
      </c>
      <c r="BX69" s="2">
        <v>46144</v>
      </c>
      <c r="BY69" s="2">
        <v>46145</v>
      </c>
      <c r="BZ69" t="s">
        <v>235</v>
      </c>
      <c r="CA69" t="s">
        <v>297</v>
      </c>
      <c r="CB69" t="s">
        <v>297</v>
      </c>
      <c r="CC69" t="s">
        <v>14714</v>
      </c>
      <c r="CD69" t="s">
        <v>3474</v>
      </c>
      <c r="CE69">
        <v>-1</v>
      </c>
      <c r="CF69" t="s">
        <v>300</v>
      </c>
      <c r="CG69" t="s">
        <v>301</v>
      </c>
      <c r="CH69" t="s">
        <v>242</v>
      </c>
      <c r="CI69">
        <v>1018514067</v>
      </c>
      <c r="CJ69" t="s">
        <v>464</v>
      </c>
      <c r="CK69" t="s">
        <v>245</v>
      </c>
      <c r="CL69" t="s">
        <v>409</v>
      </c>
      <c r="CM69" t="s">
        <v>247</v>
      </c>
      <c r="CN69" t="s">
        <v>410</v>
      </c>
      <c r="CT69" t="s">
        <v>386</v>
      </c>
      <c r="CU69" t="s">
        <v>225</v>
      </c>
      <c r="CW69" t="s">
        <v>319</v>
      </c>
      <c r="CX69" t="s">
        <v>320</v>
      </c>
      <c r="DA69" t="s">
        <v>250</v>
      </c>
      <c r="DB69">
        <v>-1</v>
      </c>
      <c r="DF69" t="s">
        <v>251</v>
      </c>
      <c r="DJ69" t="s">
        <v>252</v>
      </c>
      <c r="DK69" t="s">
        <v>253</v>
      </c>
      <c r="DL69" t="s">
        <v>254</v>
      </c>
      <c r="DN69" t="s">
        <v>255</v>
      </c>
      <c r="DR69" t="s">
        <v>465</v>
      </c>
      <c r="DS69" t="s">
        <v>464</v>
      </c>
      <c r="DT69" t="s">
        <v>463</v>
      </c>
      <c r="DV69">
        <v>1</v>
      </c>
      <c r="DW69" t="s">
        <v>283</v>
      </c>
      <c r="ED69" s="2">
        <v>46145</v>
      </c>
      <c r="EE69" t="s">
        <v>306</v>
      </c>
      <c r="EF69">
        <v>9</v>
      </c>
      <c r="EP69" t="s">
        <v>258</v>
      </c>
      <c r="ES69" t="s">
        <v>2511</v>
      </c>
      <c r="FA69" t="s">
        <v>245</v>
      </c>
      <c r="FB69" t="s">
        <v>308</v>
      </c>
      <c r="FD69" t="s">
        <v>308</v>
      </c>
      <c r="FE69" t="s">
        <v>309</v>
      </c>
      <c r="FF69" t="s">
        <v>309</v>
      </c>
      <c r="FK69" t="s">
        <v>263</v>
      </c>
      <c r="FL69" t="s">
        <v>14715</v>
      </c>
      <c r="FN69" t="s">
        <v>410</v>
      </c>
      <c r="FO69" t="s">
        <v>414</v>
      </c>
      <c r="FR69">
        <v>94990</v>
      </c>
      <c r="GB69" t="s">
        <v>266</v>
      </c>
      <c r="GC69" t="s">
        <v>225</v>
      </c>
      <c r="GD69">
        <v>0</v>
      </c>
      <c r="GF69">
        <v>0</v>
      </c>
      <c r="GG69">
        <v>25423</v>
      </c>
      <c r="GI69">
        <v>94990</v>
      </c>
      <c r="GJ69">
        <v>0</v>
      </c>
      <c r="GL69">
        <v>0</v>
      </c>
      <c r="GM69">
        <v>113038</v>
      </c>
      <c r="GS69" t="s">
        <v>267</v>
      </c>
      <c r="GT69" s="2">
        <v>43799</v>
      </c>
      <c r="GU69" t="s">
        <v>268</v>
      </c>
      <c r="GV69" t="s">
        <v>335</v>
      </c>
      <c r="GW69" t="s">
        <v>270</v>
      </c>
      <c r="GX69" t="s">
        <v>14302</v>
      </c>
      <c r="GY69" t="s">
        <v>272</v>
      </c>
      <c r="GZ69" t="s">
        <v>273</v>
      </c>
      <c r="HA69" t="s">
        <v>497</v>
      </c>
      <c r="HB69" t="s">
        <v>312</v>
      </c>
      <c r="HC69" t="s">
        <v>312</v>
      </c>
      <c r="HD69" t="s">
        <v>313</v>
      </c>
      <c r="HE69" t="s">
        <v>230</v>
      </c>
      <c r="HF69" t="s">
        <v>14226</v>
      </c>
      <c r="HG69" t="s">
        <v>645</v>
      </c>
      <c r="HH69" t="s">
        <v>8803</v>
      </c>
      <c r="HI69" t="s">
        <v>632</v>
      </c>
      <c r="HJ69">
        <v>46148</v>
      </c>
      <c r="HK69" t="s">
        <v>647</v>
      </c>
      <c r="HL69" t="s">
        <v>409</v>
      </c>
      <c r="HM69" t="s">
        <v>648</v>
      </c>
      <c r="HN69" t="s">
        <v>649</v>
      </c>
      <c r="HO69" t="s">
        <v>14128</v>
      </c>
      <c r="HP69" t="s">
        <v>14129</v>
      </c>
      <c r="HR69" t="s">
        <v>278</v>
      </c>
      <c r="HV69">
        <v>94990</v>
      </c>
      <c r="HW69" t="s">
        <v>281</v>
      </c>
      <c r="HY69">
        <v>0</v>
      </c>
      <c r="HZ69">
        <v>0</v>
      </c>
      <c r="IA69" t="s">
        <v>279</v>
      </c>
      <c r="IB69" t="s">
        <v>281</v>
      </c>
      <c r="IE69" t="s">
        <v>283</v>
      </c>
      <c r="IF69" t="s">
        <v>283</v>
      </c>
      <c r="IG69" t="s">
        <v>283</v>
      </c>
      <c r="IH69" t="s">
        <v>284</v>
      </c>
      <c r="II69" t="s">
        <v>285</v>
      </c>
      <c r="IJ69" t="s">
        <v>286</v>
      </c>
      <c r="IK69" t="s">
        <v>278</v>
      </c>
      <c r="IL69" t="s">
        <v>346</v>
      </c>
      <c r="IM69" t="s">
        <v>288</v>
      </c>
      <c r="IN69" t="s">
        <v>289</v>
      </c>
      <c r="IP69" t="s">
        <v>290</v>
      </c>
      <c r="IQ69" t="s">
        <v>284</v>
      </c>
      <c r="IS69" t="s">
        <v>291</v>
      </c>
      <c r="IT69" t="s">
        <v>453</v>
      </c>
      <c r="IU69" t="s">
        <v>514</v>
      </c>
      <c r="IV69" t="s">
        <v>434</v>
      </c>
      <c r="IW69" t="s">
        <v>318</v>
      </c>
      <c r="IY69" t="s">
        <v>281</v>
      </c>
    </row>
    <row r="70" spans="1:259" x14ac:dyDescent="0.3">
      <c r="A70" s="14">
        <f>DAY(AVANZA[[#This Row],[FechaSeguimiento]])</f>
        <v>3</v>
      </c>
      <c r="B70" s="14">
        <f>MONTH(AVANZA[[#This Row],[FechaSeguimiento]])</f>
        <v>5</v>
      </c>
      <c r="C70"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70" t="str">
        <f>LOWER(IFERROR(VLOOKUP(AVANZA[[#This Row],[ID_Peticion]],CANCELADAS[#All],2,0),""))</f>
        <v/>
      </c>
      <c r="E70" t="str">
        <f>LOWER(IFERROR(VLOOKUP(AVANZA[[#This Row],[ID_Peticion]],CANCELADAS[#All],3,0),""))</f>
        <v/>
      </c>
      <c r="F70" t="str">
        <f>LOWER(IF(AVANZA[[#This Row],[CEDULA CLIENTE]]&lt;&gt;""," CC: " &amp; COUNTIFS(AVANZA[CEDULA CLIENTE],AVANZA[[#This Row],[CEDULA CLIENTE]]),"")&amp; IF(AVANZA[[#This Row],[Direccion]]&lt;&gt;""," DIR: " &amp; COUNTIFS(AVANZA[Direccion],AVANZA[[#This Row],[Direccion]]),""))</f>
        <v xml:space="preserve"> dir: 1</v>
      </c>
      <c r="G70" t="str">
        <f>IFERROR(VLOOKUP(AVANZA[[#This Row],[Cedula_Vendedor_Atis]],PLANTA[[#All],[CEDULA]:[LINEA]],3,0),"No Cruza")</f>
        <v>Marisol Avella</v>
      </c>
      <c r="H70" t="str">
        <f>IFERROR(VLOOKUP(AVANZA[[#This Row],[Cedula_Vendedor_Atis]],PLANTA[[#All],[CEDULA]:[LINEA]],4,0),"No Cruza")</f>
        <v>Fija</v>
      </c>
      <c r="I70" t="str">
        <f>LOWER(IF(AVANZA[[#This Row],[ATRIBUIBLE]]="",AVANZA[[#This Row],[Variable]],AVANZA[[#This Row],[ATRIBUIBLE]]))</f>
        <v>terminada</v>
      </c>
      <c r="J70" s="14">
        <f>IF(AVANZA[[#This Row],[Variable]]=AVANZA[[#Headers],[TERMINADA]],1,0)</f>
        <v>1</v>
      </c>
      <c r="K70" s="14">
        <f>IF(AVANZA[[#This Row],[Variable]]=AVANZA[[#Headers],[ANULADA]],1,0)</f>
        <v>0</v>
      </c>
      <c r="L70" s="14">
        <f>IF(AVANZA[[#This Row],[Variable]]=AVANZA[[#Headers],[PENDIENTE]],1,0)</f>
        <v>0</v>
      </c>
      <c r="M70" s="14">
        <f>IF(AVANZA[[#This Row],[ESTADO AGENDA]]="AGENDADA",1,0)</f>
        <v>0</v>
      </c>
      <c r="N70" s="14">
        <f>IF(AVANZA[[#This Row],[ESTADO AGENDA]]="PENDIENTE DE AGENDAR",1,0)</f>
        <v>0</v>
      </c>
      <c r="O70" s="14">
        <f>IF(AVANZA[[#This Row],[ESTADO AGENDA]]="SUSPENDIDA",1,0)</f>
        <v>0</v>
      </c>
      <c r="P70" t="str" cm="1">
        <f t="array" ref="P70">_xlfn.XLOOKUP(AVANZA[[#This Row],[Num_Agrupacion_Pet_Atis]],Tabla1[[#All],[Numero_de_actuacion]],Tabla1[[#All],[Estado_de_la_orden]],"",0)</f>
        <v/>
      </c>
      <c r="Q70" s="2" t="str" cm="1">
        <f t="array" ref="Q70">_xlfn.XLOOKUP(AVANZA[[#This Row],[Num_Agrupacion_Pet_Atis]],Tabla1[[#All],[Numero_de_actuacion]],Tabla1[[#All],[Fecha_de_la_cita]],"",0)</f>
        <v/>
      </c>
      <c r="R70" t="str" cm="1">
        <f t="array" ref="R70">_xlfn.XLOOKUP(AVANZA[[#This Row],[Num_Agrupacion_Pet_Atis]],Tabla1[[#All],[Numero_de_actuacion]],Tabla1[[#All],[Franja_horaria_de_la_cita]],"",0)</f>
        <v/>
      </c>
      <c r="S70" s="14" t="str">
        <f>IFERROR(DAY(AVANZA[[#This Row],[FECHA AGENDA]]),"")</f>
        <v/>
      </c>
      <c r="T70" s="14" t="str">
        <f>IFERROR(MONTH(AVANZA[[#This Row],[FECHA AGENDA]]),"")</f>
        <v/>
      </c>
      <c r="U70" t="str" cm="1">
        <f t="array" ref="U70">_xlfn.XLOOKUP(AVANZA[[#This Row],[Num_Agrupacion_Pet_Atis]],Tabla1[[#All],[Numero_de_actuacion]],Tabla1[[#All],[Motivo_de_suspension]],"",0)</f>
        <v/>
      </c>
      <c r="V70" s="2" t="str" cm="1">
        <f t="array" ref="V70">_xlfn.XLOOKUP(AVANZA[[#This Row],[Num_Agrupacion_Pet_Atis]],Tabla1[[#All],[Numero_de_actuacion]],Tabla1[[#All],[No_identificacion_cliente]],"",0)</f>
        <v/>
      </c>
      <c r="W70" s="2" t="str" cm="1">
        <f t="array" ref="W70">_xlfn.XLOOKUP(AVANZA[[#This Row],[Num_Agrupacion_Pet_Atis]],Tabla1[[#All],[Numero_de_actuacion]],Tabla1[[#All],[Movil_de_contacto]],"",0)</f>
        <v/>
      </c>
      <c r="X70" s="14">
        <f>IF(OR(AVANZA[[#This Row],[ESTADO LEG]]="Legalizada grabacion",AVANZA[[#This Row],[ESTADO LEG]]="Legalizada aut"),1,0)</f>
        <v>1</v>
      </c>
      <c r="Y70" s="14">
        <f>IF(OR(AVANZA[[#This Row],[ESTADO LEG]]="pdte legalizar",AVANZA[[#This Row],[ESTADO LEG]]="No cruza"),1,0)</f>
        <v>0</v>
      </c>
      <c r="Z70" t="str" cm="1">
        <f t="array" ref="Z70">IF(AVANZA[[#This Row],[Variable]]="Terminada",LOWER(_xlfn.XLOOKUP(AVANZA[[#This Row],[ID_Peticion]],Tabla6[[#All],[NUM_PETICION]],Tabla6[[#All],[ESTADO_LEG]],"NO CRUZA",0)),AVANZA[[#This Row],[Variable]])</f>
        <v>legalizada grabacion</v>
      </c>
      <c r="AA70" cm="1">
        <f t="array" ref="AA70">_xlfn.XLOOKUP(AVANZA[[#This Row],[ID_Peticion]],Tabla6[[#All],[NUM_PETICION]],Tabla6[[#All],[DIF_DIAS]],"",0)</f>
        <v>3</v>
      </c>
      <c r="AB70" s="2" cm="1">
        <f t="array" ref="AB70">IFERROR(_xlfn.XLOOKUP(AVANZA[[#This Row],[ID_Peticion]],Tabla6[[#All],[NUM_PETICION]],Tabla6[[#All],[FEC_LEGAL]],"",0),"")</f>
        <v>46148</v>
      </c>
      <c r="AC70" s="14">
        <f ca="1">IF(AVANZA[[#This Row],[FECHA LEG]]&lt;&gt;0,IFERROR(AVANZA[[#This Row],[FECHA LEG]]-AVANZA[[#This Row],[FechaIniEstadoSubPetAtis]],0),TODAY()-AVANZA[[#This Row],[FechaIniEstadoSubPetAtis]])</f>
        <v>3</v>
      </c>
      <c r="AD70" s="35" t="str">
        <f ca="1">IF(AVANZA[[#This Row],[FINAL Vs LG]]&lt;&gt;0,IF(AVANZA[[#This Row],[FINAL Vs LG]]&lt;7.1,"100%",IF(AND(AVANZA[[#This Row],[FINAL Vs LG]]&gt;7.1,AVANZA[[#This Row],[FINAL Vs LG]]&lt;11.1),"50%","0%")),0)</f>
        <v>100%</v>
      </c>
      <c r="AE70" s="14">
        <f ca="1">VLOOKUP(DAY(TODAY()),BACK!F:G,2,0)</f>
        <v>14</v>
      </c>
      <c r="AF70" s="14">
        <f>BACK!$I$2</f>
        <v>24</v>
      </c>
      <c r="AG70" s="14">
        <f>IF(AVANZA[[#This Row],[Oferta_empaquetada_comisiones]]="SI",1,0)</f>
        <v>0</v>
      </c>
      <c r="AH70" s="36">
        <f>IF(AVANZA[[#This Row],[Variable]]="TERMINADA",IFERROR(VLOOKUP(AVANZA[[#This Row],[SUPERVISOR]],Tabla2[#All],4,0),0),)</f>
        <v>3.5</v>
      </c>
      <c r="AI70" s="14">
        <f>IF(AVANZA[[#This Row],[Producto]]="BA",1,0)</f>
        <v>1</v>
      </c>
      <c r="AJ70" s="14">
        <f>IF(AVANZA[[#This Row],[Producto]]="DUO",1,0)</f>
        <v>0</v>
      </c>
      <c r="AK70" s="14">
        <f>IF(AVANZA[[#This Row],[Producto]]="TRIO",1,0)</f>
        <v>0</v>
      </c>
      <c r="AL70" t="s">
        <v>221</v>
      </c>
      <c r="AM70">
        <v>-1</v>
      </c>
      <c r="AN70">
        <v>-1</v>
      </c>
      <c r="AO70" t="s">
        <v>14716</v>
      </c>
      <c r="AP70" s="1">
        <v>46140.790162037039</v>
      </c>
      <c r="AQ70">
        <v>-1</v>
      </c>
      <c r="AR70" t="s">
        <v>14717</v>
      </c>
      <c r="AS70">
        <v>-1</v>
      </c>
      <c r="AT70">
        <v>-1</v>
      </c>
      <c r="AU70">
        <v>-1</v>
      </c>
      <c r="AV70">
        <v>-1</v>
      </c>
      <c r="AW70">
        <v>-1</v>
      </c>
      <c r="AX70" t="s">
        <v>224</v>
      </c>
      <c r="AY70">
        <v>-1</v>
      </c>
      <c r="AZ70">
        <v>2026</v>
      </c>
      <c r="BA70">
        <v>5</v>
      </c>
      <c r="BB70">
        <v>3</v>
      </c>
      <c r="BC70">
        <v>-1</v>
      </c>
      <c r="BD70" t="s">
        <v>225</v>
      </c>
      <c r="BE70">
        <v>-1</v>
      </c>
      <c r="BF70">
        <v>20001619629301</v>
      </c>
      <c r="BG70" t="s">
        <v>319</v>
      </c>
      <c r="BH70" t="s">
        <v>320</v>
      </c>
      <c r="BI70" t="s">
        <v>14718</v>
      </c>
      <c r="BJ70">
        <v>-1</v>
      </c>
      <c r="BK70">
        <v>-1</v>
      </c>
      <c r="BL70">
        <v>-1</v>
      </c>
      <c r="BM70" t="s">
        <v>229</v>
      </c>
      <c r="BN70" t="s">
        <v>230</v>
      </c>
      <c r="BO70" t="s">
        <v>14719</v>
      </c>
      <c r="BP70" t="s">
        <v>232</v>
      </c>
      <c r="BQ70">
        <v>2026</v>
      </c>
      <c r="BR70">
        <v>4</v>
      </c>
      <c r="BS70">
        <v>28</v>
      </c>
      <c r="BT70" s="1">
        <v>46145.531041666669</v>
      </c>
      <c r="BU70" t="s">
        <v>233</v>
      </c>
      <c r="BV70" s="2">
        <v>46145</v>
      </c>
      <c r="BW70" t="s">
        <v>234</v>
      </c>
      <c r="BX70" s="2">
        <v>46140</v>
      </c>
      <c r="BY70" s="2">
        <v>46145</v>
      </c>
      <c r="BZ70" t="s">
        <v>235</v>
      </c>
      <c r="CA70" t="s">
        <v>297</v>
      </c>
      <c r="CB70" t="s">
        <v>297</v>
      </c>
      <c r="CC70" t="s">
        <v>14720</v>
      </c>
      <c r="CD70" t="s">
        <v>1549</v>
      </c>
      <c r="CE70">
        <v>-1</v>
      </c>
      <c r="CF70" t="s">
        <v>300</v>
      </c>
      <c r="CG70" t="s">
        <v>301</v>
      </c>
      <c r="CH70" t="s">
        <v>242</v>
      </c>
      <c r="CI70">
        <v>73211780</v>
      </c>
      <c r="CJ70" t="s">
        <v>244</v>
      </c>
      <c r="CK70" t="s">
        <v>245</v>
      </c>
      <c r="CL70" t="s">
        <v>246</v>
      </c>
      <c r="CM70" t="s">
        <v>247</v>
      </c>
      <c r="CN70" t="s">
        <v>248</v>
      </c>
      <c r="CT70" t="s">
        <v>386</v>
      </c>
      <c r="CU70" t="s">
        <v>225</v>
      </c>
      <c r="CW70" t="s">
        <v>319</v>
      </c>
      <c r="CX70" t="s">
        <v>320</v>
      </c>
      <c r="DA70" t="s">
        <v>250</v>
      </c>
      <c r="DB70">
        <v>-1</v>
      </c>
      <c r="DF70" t="s">
        <v>251</v>
      </c>
      <c r="DJ70" t="s">
        <v>252</v>
      </c>
      <c r="DK70" t="s">
        <v>253</v>
      </c>
      <c r="DL70" t="s">
        <v>254</v>
      </c>
      <c r="DN70" t="s">
        <v>255</v>
      </c>
      <c r="DR70" t="s">
        <v>256</v>
      </c>
      <c r="DS70" t="s">
        <v>244</v>
      </c>
      <c r="DT70" t="s">
        <v>243</v>
      </c>
      <c r="DV70">
        <v>1</v>
      </c>
      <c r="DW70" t="s">
        <v>283</v>
      </c>
      <c r="ED70" s="2">
        <v>46145</v>
      </c>
      <c r="EE70" t="s">
        <v>306</v>
      </c>
      <c r="EF70">
        <v>5</v>
      </c>
      <c r="EP70" t="s">
        <v>258</v>
      </c>
      <c r="ES70" t="s">
        <v>1382</v>
      </c>
      <c r="FA70" t="s">
        <v>245</v>
      </c>
      <c r="FB70" t="s">
        <v>308</v>
      </c>
      <c r="FD70" t="s">
        <v>308</v>
      </c>
      <c r="FE70" t="s">
        <v>309</v>
      </c>
      <c r="FF70" t="s">
        <v>309</v>
      </c>
      <c r="FK70" t="s">
        <v>263</v>
      </c>
      <c r="FL70" t="s">
        <v>14721</v>
      </c>
      <c r="FN70" t="s">
        <v>248</v>
      </c>
      <c r="FO70" t="s">
        <v>265</v>
      </c>
      <c r="FR70">
        <v>94990</v>
      </c>
      <c r="GB70" t="s">
        <v>266</v>
      </c>
      <c r="GC70" t="s">
        <v>225</v>
      </c>
      <c r="GD70">
        <v>0</v>
      </c>
      <c r="GF70">
        <v>0</v>
      </c>
      <c r="GG70">
        <v>25423</v>
      </c>
      <c r="GI70">
        <v>94990</v>
      </c>
      <c r="GJ70">
        <v>0</v>
      </c>
      <c r="GL70">
        <v>0</v>
      </c>
      <c r="GM70">
        <v>113038</v>
      </c>
      <c r="GS70" t="s">
        <v>267</v>
      </c>
      <c r="GT70" s="2">
        <v>43646</v>
      </c>
      <c r="GU70" t="s">
        <v>268</v>
      </c>
      <c r="GV70" t="s">
        <v>335</v>
      </c>
      <c r="GW70" t="s">
        <v>270</v>
      </c>
      <c r="GX70" t="s">
        <v>250</v>
      </c>
      <c r="GY70" t="s">
        <v>272</v>
      </c>
      <c r="GZ70" t="s">
        <v>273</v>
      </c>
      <c r="HA70" t="s">
        <v>497</v>
      </c>
      <c r="HB70" t="s">
        <v>312</v>
      </c>
      <c r="HC70" t="s">
        <v>312</v>
      </c>
      <c r="HD70" t="s">
        <v>313</v>
      </c>
      <c r="HE70" t="s">
        <v>230</v>
      </c>
      <c r="HF70" t="s">
        <v>1550</v>
      </c>
      <c r="HG70" t="s">
        <v>645</v>
      </c>
      <c r="HH70" t="s">
        <v>10732</v>
      </c>
      <c r="HI70" t="s">
        <v>632</v>
      </c>
      <c r="HJ70">
        <v>46144</v>
      </c>
      <c r="HK70" t="s">
        <v>980</v>
      </c>
      <c r="HL70" t="s">
        <v>409</v>
      </c>
      <c r="HM70" t="s">
        <v>981</v>
      </c>
      <c r="HN70" t="s">
        <v>982</v>
      </c>
      <c r="HO70" t="s">
        <v>14722</v>
      </c>
      <c r="HP70" t="s">
        <v>14723</v>
      </c>
      <c r="HR70" t="s">
        <v>278</v>
      </c>
      <c r="HV70">
        <v>94990</v>
      </c>
      <c r="HW70" t="s">
        <v>281</v>
      </c>
      <c r="HY70">
        <v>0</v>
      </c>
      <c r="HZ70">
        <v>0</v>
      </c>
      <c r="IA70" t="s">
        <v>279</v>
      </c>
      <c r="IB70" t="s">
        <v>281</v>
      </c>
      <c r="IE70" t="s">
        <v>283</v>
      </c>
      <c r="IF70" t="s">
        <v>283</v>
      </c>
      <c r="IG70" t="s">
        <v>283</v>
      </c>
      <c r="IH70" t="s">
        <v>284</v>
      </c>
      <c r="II70" t="s">
        <v>285</v>
      </c>
      <c r="IJ70" t="s">
        <v>286</v>
      </c>
      <c r="IK70" t="s">
        <v>278</v>
      </c>
      <c r="IL70" t="s">
        <v>287</v>
      </c>
      <c r="IM70" t="s">
        <v>288</v>
      </c>
      <c r="IN70" t="s">
        <v>289</v>
      </c>
      <c r="IP70" t="s">
        <v>290</v>
      </c>
      <c r="IQ70" t="s">
        <v>284</v>
      </c>
      <c r="IS70" t="s">
        <v>291</v>
      </c>
      <c r="IT70" t="s">
        <v>561</v>
      </c>
      <c r="IY70" t="s">
        <v>281</v>
      </c>
    </row>
    <row r="71" spans="1:259" x14ac:dyDescent="0.3">
      <c r="A71" s="14">
        <f>DAY(AVANZA[[#This Row],[FechaSeguimiento]])</f>
        <v>3</v>
      </c>
      <c r="B71" s="14">
        <f>MONTH(AVANZA[[#This Row],[FechaSeguimiento]])</f>
        <v>5</v>
      </c>
      <c r="C71"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71" t="str">
        <f>LOWER(IFERROR(VLOOKUP(AVANZA[[#This Row],[ID_Peticion]],CANCELADAS[#All],2,0),""))</f>
        <v/>
      </c>
      <c r="E71" t="str">
        <f>LOWER(IFERROR(VLOOKUP(AVANZA[[#This Row],[ID_Peticion]],CANCELADAS[#All],3,0),""))</f>
        <v/>
      </c>
      <c r="F71" t="str">
        <f>LOWER(IF(AVANZA[[#This Row],[CEDULA CLIENTE]]&lt;&gt;""," CC: " &amp; COUNTIFS(AVANZA[CEDULA CLIENTE],AVANZA[[#This Row],[CEDULA CLIENTE]]),"")&amp; IF(AVANZA[[#This Row],[Direccion]]&lt;&gt;""," DIR: " &amp; COUNTIFS(AVANZA[Direccion],AVANZA[[#This Row],[Direccion]]),""))</f>
        <v xml:space="preserve"> dir: 1</v>
      </c>
      <c r="G71" t="str">
        <f>IFERROR(VLOOKUP(AVANZA[[#This Row],[Cedula_Vendedor_Atis]],PLANTA[[#All],[CEDULA]:[LINEA]],3,0),"No Cruza")</f>
        <v>Marisol Avella</v>
      </c>
      <c r="H71" t="str">
        <f>IFERROR(VLOOKUP(AVANZA[[#This Row],[Cedula_Vendedor_Atis]],PLANTA[[#All],[CEDULA]:[LINEA]],4,0),"No Cruza")</f>
        <v>Fija</v>
      </c>
      <c r="I71" t="str">
        <f>LOWER(IF(AVANZA[[#This Row],[ATRIBUIBLE]]="",AVANZA[[#This Row],[Variable]],AVANZA[[#This Row],[ATRIBUIBLE]]))</f>
        <v>terminada</v>
      </c>
      <c r="J71" s="14">
        <f>IF(AVANZA[[#This Row],[Variable]]=AVANZA[[#Headers],[TERMINADA]],1,0)</f>
        <v>1</v>
      </c>
      <c r="K71" s="14">
        <f>IF(AVANZA[[#This Row],[Variable]]=AVANZA[[#Headers],[ANULADA]],1,0)</f>
        <v>0</v>
      </c>
      <c r="L71" s="14">
        <f>IF(AVANZA[[#This Row],[Variable]]=AVANZA[[#Headers],[PENDIENTE]],1,0)</f>
        <v>0</v>
      </c>
      <c r="M71" s="14">
        <f>IF(AVANZA[[#This Row],[ESTADO AGENDA]]="AGENDADA",1,0)</f>
        <v>0</v>
      </c>
      <c r="N71" s="14">
        <f>IF(AVANZA[[#This Row],[ESTADO AGENDA]]="PENDIENTE DE AGENDAR",1,0)</f>
        <v>0</v>
      </c>
      <c r="O71" s="14">
        <f>IF(AVANZA[[#This Row],[ESTADO AGENDA]]="SUSPENDIDA",1,0)</f>
        <v>0</v>
      </c>
      <c r="P71" t="str" cm="1">
        <f t="array" ref="P71">_xlfn.XLOOKUP(AVANZA[[#This Row],[Num_Agrupacion_Pet_Atis]],Tabla1[[#All],[Numero_de_actuacion]],Tabla1[[#All],[Estado_de_la_orden]],"",0)</f>
        <v/>
      </c>
      <c r="Q71" s="2" t="str" cm="1">
        <f t="array" ref="Q71">_xlfn.XLOOKUP(AVANZA[[#This Row],[Num_Agrupacion_Pet_Atis]],Tabla1[[#All],[Numero_de_actuacion]],Tabla1[[#All],[Fecha_de_la_cita]],"",0)</f>
        <v/>
      </c>
      <c r="R71" t="str" cm="1">
        <f t="array" ref="R71">_xlfn.XLOOKUP(AVANZA[[#This Row],[Num_Agrupacion_Pet_Atis]],Tabla1[[#All],[Numero_de_actuacion]],Tabla1[[#All],[Franja_horaria_de_la_cita]],"",0)</f>
        <v/>
      </c>
      <c r="S71" s="14" t="str">
        <f>IFERROR(DAY(AVANZA[[#This Row],[FECHA AGENDA]]),"")</f>
        <v/>
      </c>
      <c r="T71" s="14" t="str">
        <f>IFERROR(MONTH(AVANZA[[#This Row],[FECHA AGENDA]]),"")</f>
        <v/>
      </c>
      <c r="U71" t="str" cm="1">
        <f t="array" ref="U71">_xlfn.XLOOKUP(AVANZA[[#This Row],[Num_Agrupacion_Pet_Atis]],Tabla1[[#All],[Numero_de_actuacion]],Tabla1[[#All],[Motivo_de_suspension]],"",0)</f>
        <v/>
      </c>
      <c r="V71" s="2" t="str" cm="1">
        <f t="array" ref="V71">_xlfn.XLOOKUP(AVANZA[[#This Row],[Num_Agrupacion_Pet_Atis]],Tabla1[[#All],[Numero_de_actuacion]],Tabla1[[#All],[No_identificacion_cliente]],"",0)</f>
        <v/>
      </c>
      <c r="W71" s="2" t="str" cm="1">
        <f t="array" ref="W71">_xlfn.XLOOKUP(AVANZA[[#This Row],[Num_Agrupacion_Pet_Atis]],Tabla1[[#All],[Numero_de_actuacion]],Tabla1[[#All],[Movil_de_contacto]],"",0)</f>
        <v/>
      </c>
      <c r="X71" s="14">
        <f>IF(OR(AVANZA[[#This Row],[ESTADO LEG]]="Legalizada grabacion",AVANZA[[#This Row],[ESTADO LEG]]="Legalizada aut"),1,0)</f>
        <v>1</v>
      </c>
      <c r="Y71" s="14">
        <f>IF(OR(AVANZA[[#This Row],[ESTADO LEG]]="pdte legalizar",AVANZA[[#This Row],[ESTADO LEG]]="No cruza"),1,0)</f>
        <v>0</v>
      </c>
      <c r="Z71" t="str" cm="1">
        <f t="array" ref="Z71">IF(AVANZA[[#This Row],[Variable]]="Terminada",LOWER(_xlfn.XLOOKUP(AVANZA[[#This Row],[ID_Peticion]],Tabla6[[#All],[NUM_PETICION]],Tabla6[[#All],[ESTADO_LEG]],"NO CRUZA",0)),AVANZA[[#This Row],[Variable]])</f>
        <v>legalizada grabacion</v>
      </c>
      <c r="AA71" cm="1">
        <f t="array" ref="AA71">_xlfn.XLOOKUP(AVANZA[[#This Row],[ID_Peticion]],Tabla6[[#All],[NUM_PETICION]],Tabla6[[#All],[DIF_DIAS]],"",0)</f>
        <v>3</v>
      </c>
      <c r="AB71" s="2" cm="1">
        <f t="array" ref="AB71">IFERROR(_xlfn.XLOOKUP(AVANZA[[#This Row],[ID_Peticion]],Tabla6[[#All],[NUM_PETICION]],Tabla6[[#All],[FEC_LEGAL]],"",0),"")</f>
        <v>46148</v>
      </c>
      <c r="AC71" s="14">
        <f ca="1">IF(AVANZA[[#This Row],[FECHA LEG]]&lt;&gt;0,IFERROR(AVANZA[[#This Row],[FECHA LEG]]-AVANZA[[#This Row],[FechaIniEstadoSubPetAtis]],0),TODAY()-AVANZA[[#This Row],[FechaIniEstadoSubPetAtis]])</f>
        <v>3</v>
      </c>
      <c r="AD71" s="35" t="str">
        <f ca="1">IF(AVANZA[[#This Row],[FINAL Vs LG]]&lt;&gt;0,IF(AVANZA[[#This Row],[FINAL Vs LG]]&lt;7.1,"100%",IF(AND(AVANZA[[#This Row],[FINAL Vs LG]]&gt;7.1,AVANZA[[#This Row],[FINAL Vs LG]]&lt;11.1),"50%","0%")),0)</f>
        <v>100%</v>
      </c>
      <c r="AE71" s="14">
        <f ca="1">VLOOKUP(DAY(TODAY()),BACK!F:G,2,0)</f>
        <v>14</v>
      </c>
      <c r="AF71" s="14">
        <f>BACK!$I$2</f>
        <v>24</v>
      </c>
      <c r="AG71" s="14">
        <f>IF(AVANZA[[#This Row],[Oferta_empaquetada_comisiones]]="SI",1,0)</f>
        <v>0</v>
      </c>
      <c r="AH71" s="36">
        <f>IF(AVANZA[[#This Row],[Variable]]="TERMINADA",IFERROR(VLOOKUP(AVANZA[[#This Row],[SUPERVISOR]],Tabla2[#All],4,0),0),)</f>
        <v>3.5</v>
      </c>
      <c r="AI71" s="14">
        <f>IF(AVANZA[[#This Row],[Producto]]="BA",1,0)</f>
        <v>0</v>
      </c>
      <c r="AJ71" s="14">
        <f>IF(AVANZA[[#This Row],[Producto]]="DUO",1,0)</f>
        <v>0</v>
      </c>
      <c r="AK71" s="14">
        <f>IF(AVANZA[[#This Row],[Producto]]="TRIO",1,0)</f>
        <v>1</v>
      </c>
      <c r="AL71" t="s">
        <v>418</v>
      </c>
      <c r="AM71">
        <v>-1</v>
      </c>
      <c r="AN71">
        <v>-1</v>
      </c>
      <c r="AO71" t="s">
        <v>14724</v>
      </c>
      <c r="AP71" s="1">
        <v>46144.837372685186</v>
      </c>
      <c r="AQ71">
        <v>-1</v>
      </c>
      <c r="AR71" t="s">
        <v>14725</v>
      </c>
      <c r="AS71">
        <v>-1</v>
      </c>
      <c r="AT71">
        <v>-1</v>
      </c>
      <c r="AU71">
        <v>-1</v>
      </c>
      <c r="AV71">
        <v>-1</v>
      </c>
      <c r="AW71">
        <v>-1</v>
      </c>
      <c r="AX71" t="s">
        <v>224</v>
      </c>
      <c r="AY71">
        <v>-1</v>
      </c>
      <c r="AZ71">
        <v>2026</v>
      </c>
      <c r="BA71">
        <v>5</v>
      </c>
      <c r="BB71">
        <v>3</v>
      </c>
      <c r="BC71">
        <v>-1</v>
      </c>
      <c r="BD71" t="s">
        <v>225</v>
      </c>
      <c r="BE71">
        <v>-1</v>
      </c>
      <c r="BF71">
        <v>20001621524119</v>
      </c>
      <c r="BG71" t="s">
        <v>438</v>
      </c>
      <c r="BH71" t="s">
        <v>439</v>
      </c>
      <c r="BI71" t="s">
        <v>14726</v>
      </c>
      <c r="BJ71">
        <v>-1</v>
      </c>
      <c r="BK71">
        <v>-1</v>
      </c>
      <c r="BL71">
        <v>-1</v>
      </c>
      <c r="BM71" t="s">
        <v>229</v>
      </c>
      <c r="BN71" t="s">
        <v>230</v>
      </c>
      <c r="BO71" t="s">
        <v>14727</v>
      </c>
      <c r="BP71" t="s">
        <v>380</v>
      </c>
      <c r="BQ71">
        <v>2026</v>
      </c>
      <c r="BR71">
        <v>5</v>
      </c>
      <c r="BS71">
        <v>2</v>
      </c>
      <c r="BT71" s="1">
        <v>46145.751377314817</v>
      </c>
      <c r="BU71" t="s">
        <v>233</v>
      </c>
      <c r="BV71" s="2">
        <v>46145</v>
      </c>
      <c r="BW71" t="s">
        <v>234</v>
      </c>
      <c r="BX71" s="2">
        <v>46144</v>
      </c>
      <c r="BY71" s="2">
        <v>46145</v>
      </c>
      <c r="BZ71" t="s">
        <v>235</v>
      </c>
      <c r="CA71" t="s">
        <v>297</v>
      </c>
      <c r="CB71" t="s">
        <v>297</v>
      </c>
      <c r="CC71" t="s">
        <v>14728</v>
      </c>
      <c r="CD71" t="s">
        <v>3333</v>
      </c>
      <c r="CE71">
        <v>-1</v>
      </c>
      <c r="CF71" t="s">
        <v>300</v>
      </c>
      <c r="CG71" t="s">
        <v>301</v>
      </c>
      <c r="CH71" t="s">
        <v>242</v>
      </c>
      <c r="CI71">
        <v>1022940376</v>
      </c>
      <c r="CJ71" t="s">
        <v>426</v>
      </c>
      <c r="CK71" t="s">
        <v>245</v>
      </c>
      <c r="CL71" t="s">
        <v>409</v>
      </c>
      <c r="CM71" t="s">
        <v>247</v>
      </c>
      <c r="CN71" t="s">
        <v>410</v>
      </c>
      <c r="CT71" t="s">
        <v>304</v>
      </c>
      <c r="CU71" t="s">
        <v>387</v>
      </c>
      <c r="CW71" t="s">
        <v>446</v>
      </c>
      <c r="CX71" t="s">
        <v>447</v>
      </c>
      <c r="DA71" t="s">
        <v>250</v>
      </c>
      <c r="DB71">
        <v>-1</v>
      </c>
      <c r="DF71" t="s">
        <v>251</v>
      </c>
      <c r="DJ71" t="s">
        <v>252</v>
      </c>
      <c r="DK71" t="s">
        <v>253</v>
      </c>
      <c r="DL71" t="s">
        <v>253</v>
      </c>
      <c r="DN71" t="s">
        <v>390</v>
      </c>
      <c r="DR71" t="s">
        <v>427</v>
      </c>
      <c r="DS71" t="s">
        <v>426</v>
      </c>
      <c r="DT71" t="s">
        <v>425</v>
      </c>
      <c r="DV71">
        <v>1</v>
      </c>
      <c r="DW71" t="s">
        <v>283</v>
      </c>
      <c r="ED71" s="2">
        <v>46145</v>
      </c>
      <c r="EE71" t="s">
        <v>361</v>
      </c>
      <c r="EF71">
        <v>12</v>
      </c>
      <c r="EP71" t="s">
        <v>258</v>
      </c>
      <c r="ES71" t="s">
        <v>428</v>
      </c>
      <c r="EZ71" t="s">
        <v>429</v>
      </c>
      <c r="FA71" t="s">
        <v>245</v>
      </c>
      <c r="FB71" t="s">
        <v>308</v>
      </c>
      <c r="FD71" t="s">
        <v>308</v>
      </c>
      <c r="FE71" t="s">
        <v>309</v>
      </c>
      <c r="FF71" t="s">
        <v>309</v>
      </c>
      <c r="FK71" t="s">
        <v>263</v>
      </c>
      <c r="FL71" t="s">
        <v>14729</v>
      </c>
      <c r="FN71" t="s">
        <v>410</v>
      </c>
      <c r="FO71" t="s">
        <v>414</v>
      </c>
      <c r="FR71">
        <v>113904</v>
      </c>
      <c r="GB71" t="s">
        <v>266</v>
      </c>
      <c r="GC71" t="s">
        <v>387</v>
      </c>
      <c r="GD71">
        <v>25188</v>
      </c>
      <c r="GF71">
        <v>2353</v>
      </c>
      <c r="GG71">
        <v>25422</v>
      </c>
      <c r="GI71">
        <v>87224</v>
      </c>
      <c r="GJ71">
        <v>25427</v>
      </c>
      <c r="GL71">
        <v>24327</v>
      </c>
      <c r="GM71">
        <v>135545</v>
      </c>
      <c r="GS71" t="s">
        <v>267</v>
      </c>
      <c r="GT71" s="2">
        <v>45869</v>
      </c>
      <c r="GU71" t="s">
        <v>268</v>
      </c>
      <c r="GV71" t="s">
        <v>269</v>
      </c>
      <c r="GW71" t="s">
        <v>394</v>
      </c>
      <c r="GZ71" t="s">
        <v>395</v>
      </c>
      <c r="HA71" t="s">
        <v>336</v>
      </c>
      <c r="HC71" t="s">
        <v>283</v>
      </c>
      <c r="HE71" t="s">
        <v>230</v>
      </c>
      <c r="HF71" t="s">
        <v>14365</v>
      </c>
      <c r="HR71" t="s">
        <v>278</v>
      </c>
      <c r="HV71">
        <v>118900</v>
      </c>
      <c r="HW71" t="s">
        <v>279</v>
      </c>
      <c r="HX71" t="s">
        <v>570</v>
      </c>
      <c r="HY71">
        <v>113921.66800000001</v>
      </c>
      <c r="HZ71">
        <v>17.667999999999999</v>
      </c>
      <c r="IA71" t="s">
        <v>281</v>
      </c>
      <c r="IB71" t="s">
        <v>281</v>
      </c>
      <c r="IE71" t="s">
        <v>283</v>
      </c>
      <c r="IF71" t="s">
        <v>283</v>
      </c>
      <c r="IG71" t="s">
        <v>283</v>
      </c>
      <c r="IH71" t="s">
        <v>284</v>
      </c>
      <c r="II71" t="s">
        <v>285</v>
      </c>
      <c r="IJ71" t="s">
        <v>286</v>
      </c>
      <c r="IK71" t="s">
        <v>278</v>
      </c>
      <c r="IL71" t="s">
        <v>346</v>
      </c>
      <c r="IM71" t="s">
        <v>288</v>
      </c>
      <c r="IN71" t="s">
        <v>289</v>
      </c>
      <c r="IP71" t="s">
        <v>290</v>
      </c>
      <c r="IQ71" t="s">
        <v>284</v>
      </c>
      <c r="IS71" t="s">
        <v>291</v>
      </c>
      <c r="IT71" t="s">
        <v>561</v>
      </c>
      <c r="IY71" t="s">
        <v>281</v>
      </c>
    </row>
    <row r="72" spans="1:259" x14ac:dyDescent="0.3">
      <c r="A72" s="14">
        <f>DAY(AVANZA[[#This Row],[FechaSeguimiento]])</f>
        <v>3</v>
      </c>
      <c r="B72" s="14">
        <f>MONTH(AVANZA[[#This Row],[FechaSeguimiento]])</f>
        <v>5</v>
      </c>
      <c r="C72"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72" t="str">
        <f>LOWER(IFERROR(VLOOKUP(AVANZA[[#This Row],[ID_Peticion]],CANCELADAS[#All],2,0),""))</f>
        <v>qc - cliente desiste / elige la competencia</v>
      </c>
      <c r="E72" t="str">
        <f>LOWER(IFERROR(VLOOKUP(AVANZA[[#This Row],[ID_Peticion]],CANCELADAS[#All],3,0),""))</f>
        <v>cliente</v>
      </c>
      <c r="F72" t="str">
        <f>LOWER(IF(AVANZA[[#This Row],[CEDULA CLIENTE]]&lt;&gt;""," CC: " &amp; COUNTIFS(AVANZA[CEDULA CLIENTE],AVANZA[[#This Row],[CEDULA CLIENTE]]),"")&amp; IF(AVANZA[[#This Row],[Direccion]]&lt;&gt;""," DIR: " &amp; COUNTIFS(AVANZA[Direccion],AVANZA[[#This Row],[Direccion]]),""))</f>
        <v xml:space="preserve"> dir: 1</v>
      </c>
      <c r="G72" t="str">
        <f>IFERROR(VLOOKUP(AVANZA[[#This Row],[Cedula_Vendedor_Atis]],PLANTA[[#All],[CEDULA]:[LINEA]],3,0),"No Cruza")</f>
        <v>Marisol Avella</v>
      </c>
      <c r="H72" t="str">
        <f>IFERROR(VLOOKUP(AVANZA[[#This Row],[Cedula_Vendedor_Atis]],PLANTA[[#All],[CEDULA]:[LINEA]],4,0),"No Cruza")</f>
        <v>Fija</v>
      </c>
      <c r="I72" t="str">
        <f>LOWER(IF(AVANZA[[#This Row],[ATRIBUIBLE]]="",AVANZA[[#This Row],[Variable]],AVANZA[[#This Row],[ATRIBUIBLE]]))</f>
        <v>cliente</v>
      </c>
      <c r="J72" s="14">
        <f>IF(AVANZA[[#This Row],[Variable]]=AVANZA[[#Headers],[TERMINADA]],1,0)</f>
        <v>0</v>
      </c>
      <c r="K72" s="14">
        <f>IF(AVANZA[[#This Row],[Variable]]=AVANZA[[#Headers],[ANULADA]],1,0)</f>
        <v>1</v>
      </c>
      <c r="L72" s="14">
        <f>IF(AVANZA[[#This Row],[Variable]]=AVANZA[[#Headers],[PENDIENTE]],1,0)</f>
        <v>0</v>
      </c>
      <c r="M72" s="14">
        <f>IF(AVANZA[[#This Row],[ESTADO AGENDA]]="AGENDADA",1,0)</f>
        <v>0</v>
      </c>
      <c r="N72" s="14">
        <f>IF(AVANZA[[#This Row],[ESTADO AGENDA]]="PENDIENTE DE AGENDAR",1,0)</f>
        <v>0</v>
      </c>
      <c r="O72" s="14">
        <f>IF(AVANZA[[#This Row],[ESTADO AGENDA]]="SUSPENDIDA",1,0)</f>
        <v>0</v>
      </c>
      <c r="P72" t="str" cm="1">
        <f t="array" ref="P72">_xlfn.XLOOKUP(AVANZA[[#This Row],[Num_Agrupacion_Pet_Atis]],Tabla1[[#All],[Numero_de_actuacion]],Tabla1[[#All],[Estado_de_la_orden]],"",0)</f>
        <v/>
      </c>
      <c r="Q72" s="2" t="str" cm="1">
        <f t="array" ref="Q72">_xlfn.XLOOKUP(AVANZA[[#This Row],[Num_Agrupacion_Pet_Atis]],Tabla1[[#All],[Numero_de_actuacion]],Tabla1[[#All],[Fecha_de_la_cita]],"",0)</f>
        <v/>
      </c>
      <c r="R72" t="str" cm="1">
        <f t="array" ref="R72">_xlfn.XLOOKUP(AVANZA[[#This Row],[Num_Agrupacion_Pet_Atis]],Tabla1[[#All],[Numero_de_actuacion]],Tabla1[[#All],[Franja_horaria_de_la_cita]],"",0)</f>
        <v/>
      </c>
      <c r="S72" s="14" t="str">
        <f>IFERROR(DAY(AVANZA[[#This Row],[FECHA AGENDA]]),"")</f>
        <v/>
      </c>
      <c r="T72" s="14" t="str">
        <f>IFERROR(MONTH(AVANZA[[#This Row],[FECHA AGENDA]]),"")</f>
        <v/>
      </c>
      <c r="U72" t="str" cm="1">
        <f t="array" ref="U72">_xlfn.XLOOKUP(AVANZA[[#This Row],[Num_Agrupacion_Pet_Atis]],Tabla1[[#All],[Numero_de_actuacion]],Tabla1[[#All],[Motivo_de_suspension]],"",0)</f>
        <v/>
      </c>
      <c r="V72" s="2" t="str" cm="1">
        <f t="array" ref="V72">_xlfn.XLOOKUP(AVANZA[[#This Row],[Num_Agrupacion_Pet_Atis]],Tabla1[[#All],[Numero_de_actuacion]],Tabla1[[#All],[No_identificacion_cliente]],"",0)</f>
        <v/>
      </c>
      <c r="W72" s="2" t="str" cm="1">
        <f t="array" ref="W72">_xlfn.XLOOKUP(AVANZA[[#This Row],[Num_Agrupacion_Pet_Atis]],Tabla1[[#All],[Numero_de_actuacion]],Tabla1[[#All],[Movil_de_contacto]],"",0)</f>
        <v/>
      </c>
      <c r="X72" s="14">
        <f>IF(OR(AVANZA[[#This Row],[ESTADO LEG]]="Legalizada grabacion",AVANZA[[#This Row],[ESTADO LEG]]="Legalizada aut"),1,0)</f>
        <v>0</v>
      </c>
      <c r="Y72" s="14">
        <f>IF(OR(AVANZA[[#This Row],[ESTADO LEG]]="pdte legalizar",AVANZA[[#This Row],[ESTADO LEG]]="No cruza"),1,0)</f>
        <v>0</v>
      </c>
      <c r="Z72" t="str" cm="1">
        <f t="array" ref="Z72">IF(AVANZA[[#This Row],[Variable]]="Terminada",LOWER(_xlfn.XLOOKUP(AVANZA[[#This Row],[ID_Peticion]],Tabla6[[#All],[NUM_PETICION]],Tabla6[[#All],[ESTADO_LEG]],"NO CRUZA",0)),AVANZA[[#This Row],[Variable]])</f>
        <v>ANULADA</v>
      </c>
      <c r="AA72" t="str" cm="1">
        <f t="array" ref="AA72">_xlfn.XLOOKUP(AVANZA[[#This Row],[ID_Peticion]],Tabla6[[#All],[NUM_PETICION]],Tabla6[[#All],[DIF_DIAS]],"",0)</f>
        <v/>
      </c>
      <c r="AB72" s="2" t="str" cm="1">
        <f t="array" ref="AB72">IFERROR(_xlfn.XLOOKUP(AVANZA[[#This Row],[ID_Peticion]],Tabla6[[#All],[NUM_PETICION]],Tabla6[[#All],[FEC_LEGAL]],"",0),"")</f>
        <v/>
      </c>
      <c r="AC72" s="14">
        <f ca="1">IF(AVANZA[[#This Row],[FECHA LEG]]&lt;&gt;0,IFERROR(AVANZA[[#This Row],[FECHA LEG]]-AVANZA[[#This Row],[FechaIniEstadoSubPetAtis]],0),TODAY()-AVANZA[[#This Row],[FechaIniEstadoSubPetAtis]])</f>
        <v>0</v>
      </c>
      <c r="AD72" s="35">
        <f ca="1">IF(AVANZA[[#This Row],[FINAL Vs LG]]&lt;&gt;0,IF(AVANZA[[#This Row],[FINAL Vs LG]]&lt;7.1,"100%",IF(AND(AVANZA[[#This Row],[FINAL Vs LG]]&gt;7.1,AVANZA[[#This Row],[FINAL Vs LG]]&lt;11.1),"50%","0%")),0)</f>
        <v>0</v>
      </c>
      <c r="AE72" s="14">
        <f ca="1">VLOOKUP(DAY(TODAY()),BACK!F:G,2,0)</f>
        <v>14</v>
      </c>
      <c r="AF72" s="14">
        <f>BACK!$I$2</f>
        <v>24</v>
      </c>
      <c r="AG72" s="14">
        <f>IF(AVANZA[[#This Row],[Oferta_empaquetada_comisiones]]="SI",1,0)</f>
        <v>0</v>
      </c>
      <c r="AH72" s="36">
        <f>IF(AVANZA[[#This Row],[Variable]]="TERMINADA",IFERROR(VLOOKUP(AVANZA[[#This Row],[SUPERVISOR]],Tabla2[#All],4,0),0),)</f>
        <v>0</v>
      </c>
      <c r="AI72" s="14">
        <f>IF(AVANZA[[#This Row],[Producto]]="BA",1,0)</f>
        <v>0</v>
      </c>
      <c r="AJ72" s="14">
        <f>IF(AVANZA[[#This Row],[Producto]]="DUO",1,0)</f>
        <v>0</v>
      </c>
      <c r="AK72" s="14">
        <f>IF(AVANZA[[#This Row],[Producto]]="TRIO",1,0)</f>
        <v>1</v>
      </c>
      <c r="AL72" t="s">
        <v>435</v>
      </c>
      <c r="AM72">
        <v>-1</v>
      </c>
      <c r="AN72">
        <v>-1</v>
      </c>
      <c r="AO72" t="s">
        <v>14730</v>
      </c>
      <c r="AP72" s="1">
        <v>46140.753067129626</v>
      </c>
      <c r="AQ72">
        <v>-1</v>
      </c>
      <c r="AR72" t="s">
        <v>14731</v>
      </c>
      <c r="AS72">
        <v>-1</v>
      </c>
      <c r="AT72">
        <v>-1</v>
      </c>
      <c r="AU72">
        <v>-1</v>
      </c>
      <c r="AV72">
        <v>-1</v>
      </c>
      <c r="AW72">
        <v>-1</v>
      </c>
      <c r="AX72" t="s">
        <v>224</v>
      </c>
      <c r="AY72">
        <v>-1</v>
      </c>
      <c r="AZ72">
        <v>2026</v>
      </c>
      <c r="BA72">
        <v>5</v>
      </c>
      <c r="BB72">
        <v>3</v>
      </c>
      <c r="BC72">
        <v>-1</v>
      </c>
      <c r="BD72" t="s">
        <v>225</v>
      </c>
      <c r="BE72">
        <v>-1</v>
      </c>
      <c r="BF72">
        <v>20001619633027</v>
      </c>
      <c r="BG72" t="s">
        <v>596</v>
      </c>
      <c r="BH72" t="s">
        <v>597</v>
      </c>
      <c r="BI72" t="s">
        <v>14732</v>
      </c>
      <c r="BJ72">
        <v>-1</v>
      </c>
      <c r="BK72">
        <v>-1</v>
      </c>
      <c r="BL72">
        <v>-1</v>
      </c>
      <c r="BM72" t="s">
        <v>573</v>
      </c>
      <c r="BN72" t="s">
        <v>230</v>
      </c>
      <c r="BO72" t="s">
        <v>14733</v>
      </c>
      <c r="BP72" t="s">
        <v>380</v>
      </c>
      <c r="BQ72">
        <v>2026</v>
      </c>
      <c r="BR72">
        <v>4</v>
      </c>
      <c r="BS72">
        <v>28</v>
      </c>
      <c r="BT72" s="1">
        <v>46145.607002314813</v>
      </c>
      <c r="BU72" t="s">
        <v>575</v>
      </c>
      <c r="BV72" s="2">
        <v>46145</v>
      </c>
      <c r="BW72" t="s">
        <v>576</v>
      </c>
      <c r="BX72" s="2">
        <v>46140</v>
      </c>
      <c r="BY72" s="2">
        <v>46145</v>
      </c>
      <c r="BZ72" t="s">
        <v>235</v>
      </c>
      <c r="CA72" t="s">
        <v>690</v>
      </c>
      <c r="CB72" t="s">
        <v>322</v>
      </c>
      <c r="CC72" t="s">
        <v>14734</v>
      </c>
      <c r="CD72" t="s">
        <v>14735</v>
      </c>
      <c r="CE72">
        <v>-1</v>
      </c>
      <c r="CF72" t="s">
        <v>692</v>
      </c>
      <c r="CG72" t="s">
        <v>325</v>
      </c>
      <c r="CH72" t="s">
        <v>326</v>
      </c>
      <c r="CI72">
        <v>1193125457</v>
      </c>
      <c r="CJ72" t="s">
        <v>445</v>
      </c>
      <c r="CK72" t="s">
        <v>245</v>
      </c>
      <c r="CL72" t="s">
        <v>246</v>
      </c>
      <c r="CM72" t="s">
        <v>247</v>
      </c>
      <c r="CN72" t="s">
        <v>359</v>
      </c>
      <c r="CT72" t="s">
        <v>386</v>
      </c>
      <c r="CU72" t="s">
        <v>387</v>
      </c>
      <c r="CW72" t="s">
        <v>602</v>
      </c>
      <c r="CX72" t="s">
        <v>603</v>
      </c>
      <c r="CY72" t="s">
        <v>1471</v>
      </c>
      <c r="DA72" t="s">
        <v>250</v>
      </c>
      <c r="DB72">
        <v>-1</v>
      </c>
      <c r="DF72" t="s">
        <v>731</v>
      </c>
      <c r="DJ72" t="s">
        <v>252</v>
      </c>
      <c r="DK72" t="s">
        <v>253</v>
      </c>
      <c r="DL72" t="s">
        <v>253</v>
      </c>
      <c r="DN72" t="s">
        <v>390</v>
      </c>
      <c r="DR72" t="s">
        <v>449</v>
      </c>
      <c r="DS72" t="s">
        <v>445</v>
      </c>
      <c r="DT72" t="s">
        <v>444</v>
      </c>
      <c r="DV72">
        <v>1</v>
      </c>
      <c r="DW72" t="s">
        <v>331</v>
      </c>
      <c r="ED72" s="2">
        <v>46145</v>
      </c>
      <c r="EE72" t="s">
        <v>343</v>
      </c>
      <c r="EF72">
        <v>5</v>
      </c>
      <c r="EP72" t="s">
        <v>258</v>
      </c>
      <c r="ES72" t="s">
        <v>14250</v>
      </c>
      <c r="FA72" t="s">
        <v>245</v>
      </c>
      <c r="FB72" t="s">
        <v>333</v>
      </c>
      <c r="FD72" t="s">
        <v>333</v>
      </c>
      <c r="FE72" t="s">
        <v>694</v>
      </c>
      <c r="FF72" t="s">
        <v>694</v>
      </c>
      <c r="FK72" t="s">
        <v>263</v>
      </c>
      <c r="FL72" t="s">
        <v>14736</v>
      </c>
      <c r="FN72" t="s">
        <v>359</v>
      </c>
      <c r="FO72" t="s">
        <v>366</v>
      </c>
      <c r="FR72">
        <v>0</v>
      </c>
      <c r="GB72" t="s">
        <v>266</v>
      </c>
      <c r="GM72">
        <v>0</v>
      </c>
      <c r="GS72" t="s">
        <v>267</v>
      </c>
      <c r="GT72" s="2">
        <v>44408</v>
      </c>
      <c r="GU72" t="s">
        <v>268</v>
      </c>
      <c r="GV72" t="s">
        <v>269</v>
      </c>
      <c r="GW72" t="s">
        <v>394</v>
      </c>
      <c r="GZ72" t="s">
        <v>395</v>
      </c>
      <c r="HA72" t="s">
        <v>336</v>
      </c>
      <c r="HC72" t="s">
        <v>337</v>
      </c>
      <c r="HE72" t="s">
        <v>230</v>
      </c>
      <c r="HF72" t="s">
        <v>14737</v>
      </c>
      <c r="HR72" t="s">
        <v>278</v>
      </c>
      <c r="HV72">
        <v>149990</v>
      </c>
      <c r="HW72" t="s">
        <v>281</v>
      </c>
      <c r="HY72">
        <v>0</v>
      </c>
      <c r="HZ72">
        <v>0</v>
      </c>
      <c r="IA72" t="s">
        <v>281</v>
      </c>
      <c r="IB72" t="s">
        <v>281</v>
      </c>
      <c r="IC72" t="s">
        <v>14738</v>
      </c>
      <c r="IE72" t="s">
        <v>283</v>
      </c>
      <c r="IF72" t="s">
        <v>283</v>
      </c>
      <c r="IG72" t="s">
        <v>283</v>
      </c>
      <c r="IH72" t="s">
        <v>284</v>
      </c>
      <c r="II72" t="s">
        <v>285</v>
      </c>
      <c r="IJ72" t="s">
        <v>286</v>
      </c>
      <c r="IK72" t="s">
        <v>278</v>
      </c>
      <c r="IL72" t="s">
        <v>371</v>
      </c>
      <c r="IM72" t="s">
        <v>288</v>
      </c>
      <c r="IN72" t="s">
        <v>290</v>
      </c>
      <c r="IP72" t="s">
        <v>1474</v>
      </c>
      <c r="IQ72" t="s">
        <v>284</v>
      </c>
      <c r="IS72" t="s">
        <v>736</v>
      </c>
      <c r="IT72" t="s">
        <v>398</v>
      </c>
      <c r="IW72" t="s">
        <v>14256</v>
      </c>
      <c r="IY72" t="s">
        <v>281</v>
      </c>
    </row>
    <row r="73" spans="1:259" x14ac:dyDescent="0.3">
      <c r="A73" s="14">
        <f>DAY(AVANZA[[#This Row],[FechaSeguimiento]])</f>
        <v>3</v>
      </c>
      <c r="B73" s="14">
        <f>MONTH(AVANZA[[#This Row],[FechaSeguimiento]])</f>
        <v>5</v>
      </c>
      <c r="C73"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73" t="str">
        <f>LOWER(IFERROR(VLOOKUP(AVANZA[[#This Row],[ID_Peticion]],CANCELADAS[#All],2,0),""))</f>
        <v/>
      </c>
      <c r="E73" t="str">
        <f>LOWER(IFERROR(VLOOKUP(AVANZA[[#This Row],[ID_Peticion]],CANCELADAS[#All],3,0),""))</f>
        <v/>
      </c>
      <c r="F73" t="str">
        <f>LOWER(IF(AVANZA[[#This Row],[CEDULA CLIENTE]]&lt;&gt;""," CC: " &amp; COUNTIFS(AVANZA[CEDULA CLIENTE],AVANZA[[#This Row],[CEDULA CLIENTE]]),"")&amp; IF(AVANZA[[#This Row],[Direccion]]&lt;&gt;""," DIR: " &amp; COUNTIFS(AVANZA[Direccion],AVANZA[[#This Row],[Direccion]]),""))</f>
        <v xml:space="preserve"> dir: 1</v>
      </c>
      <c r="G73" t="str">
        <f>IFERROR(VLOOKUP(AVANZA[[#This Row],[Cedula_Vendedor_Atis]],PLANTA[[#All],[CEDULA]:[LINEA]],3,0),"No Cruza")</f>
        <v>Marisol Avella</v>
      </c>
      <c r="H73" t="str">
        <f>IFERROR(VLOOKUP(AVANZA[[#This Row],[Cedula_Vendedor_Atis]],PLANTA[[#All],[CEDULA]:[LINEA]],4,0),"No Cruza")</f>
        <v>Fija</v>
      </c>
      <c r="I73" t="str">
        <f>LOWER(IF(AVANZA[[#This Row],[ATRIBUIBLE]]="",AVANZA[[#This Row],[Variable]],AVANZA[[#This Row],[ATRIBUIBLE]]))</f>
        <v>terminada</v>
      </c>
      <c r="J73" s="14">
        <f>IF(AVANZA[[#This Row],[Variable]]=AVANZA[[#Headers],[TERMINADA]],1,0)</f>
        <v>1</v>
      </c>
      <c r="K73" s="14">
        <f>IF(AVANZA[[#This Row],[Variable]]=AVANZA[[#Headers],[ANULADA]],1,0)</f>
        <v>0</v>
      </c>
      <c r="L73" s="14">
        <f>IF(AVANZA[[#This Row],[Variable]]=AVANZA[[#Headers],[PENDIENTE]],1,0)</f>
        <v>0</v>
      </c>
      <c r="M73" s="14">
        <f>IF(AVANZA[[#This Row],[ESTADO AGENDA]]="AGENDADA",1,0)</f>
        <v>0</v>
      </c>
      <c r="N73" s="14">
        <f>IF(AVANZA[[#This Row],[ESTADO AGENDA]]="PENDIENTE DE AGENDAR",1,0)</f>
        <v>0</v>
      </c>
      <c r="O73" s="14">
        <f>IF(AVANZA[[#This Row],[ESTADO AGENDA]]="SUSPENDIDA",1,0)</f>
        <v>0</v>
      </c>
      <c r="P73" t="str" cm="1">
        <f t="array" ref="P73">_xlfn.XLOOKUP(AVANZA[[#This Row],[Num_Agrupacion_Pet_Atis]],Tabla1[[#All],[Numero_de_actuacion]],Tabla1[[#All],[Estado_de_la_orden]],"",0)</f>
        <v/>
      </c>
      <c r="Q73" s="2" t="str" cm="1">
        <f t="array" ref="Q73">_xlfn.XLOOKUP(AVANZA[[#This Row],[Num_Agrupacion_Pet_Atis]],Tabla1[[#All],[Numero_de_actuacion]],Tabla1[[#All],[Fecha_de_la_cita]],"",0)</f>
        <v/>
      </c>
      <c r="R73" t="str" cm="1">
        <f t="array" ref="R73">_xlfn.XLOOKUP(AVANZA[[#This Row],[Num_Agrupacion_Pet_Atis]],Tabla1[[#All],[Numero_de_actuacion]],Tabla1[[#All],[Franja_horaria_de_la_cita]],"",0)</f>
        <v/>
      </c>
      <c r="S73" s="14" t="str">
        <f>IFERROR(DAY(AVANZA[[#This Row],[FECHA AGENDA]]),"")</f>
        <v/>
      </c>
      <c r="T73" s="14" t="str">
        <f>IFERROR(MONTH(AVANZA[[#This Row],[FECHA AGENDA]]),"")</f>
        <v/>
      </c>
      <c r="U73" t="str" cm="1">
        <f t="array" ref="U73">_xlfn.XLOOKUP(AVANZA[[#This Row],[Num_Agrupacion_Pet_Atis]],Tabla1[[#All],[Numero_de_actuacion]],Tabla1[[#All],[Motivo_de_suspension]],"",0)</f>
        <v/>
      </c>
      <c r="V73" s="2" t="str" cm="1">
        <f t="array" ref="V73">_xlfn.XLOOKUP(AVANZA[[#This Row],[Num_Agrupacion_Pet_Atis]],Tabla1[[#All],[Numero_de_actuacion]],Tabla1[[#All],[No_identificacion_cliente]],"",0)</f>
        <v/>
      </c>
      <c r="W73" s="2" t="str" cm="1">
        <f t="array" ref="W73">_xlfn.XLOOKUP(AVANZA[[#This Row],[Num_Agrupacion_Pet_Atis]],Tabla1[[#All],[Numero_de_actuacion]],Tabla1[[#All],[Movil_de_contacto]],"",0)</f>
        <v/>
      </c>
      <c r="X73" s="14">
        <f>IF(OR(AVANZA[[#This Row],[ESTADO LEG]]="Legalizada grabacion",AVANZA[[#This Row],[ESTADO LEG]]="Legalizada aut"),1,0)</f>
        <v>1</v>
      </c>
      <c r="Y73" s="14">
        <f>IF(OR(AVANZA[[#This Row],[ESTADO LEG]]="pdte legalizar",AVANZA[[#This Row],[ESTADO LEG]]="No cruza"),1,0)</f>
        <v>0</v>
      </c>
      <c r="Z73" t="str" cm="1">
        <f t="array" ref="Z73">IF(AVANZA[[#This Row],[Variable]]="Terminada",LOWER(_xlfn.XLOOKUP(AVANZA[[#This Row],[ID_Peticion]],Tabla6[[#All],[NUM_PETICION]],Tabla6[[#All],[ESTADO_LEG]],"NO CRUZA",0)),AVANZA[[#This Row],[Variable]])</f>
        <v>legalizada grabacion</v>
      </c>
      <c r="AA73" cm="1">
        <f t="array" ref="AA73">_xlfn.XLOOKUP(AVANZA[[#This Row],[ID_Peticion]],Tabla6[[#All],[NUM_PETICION]],Tabla6[[#All],[DIF_DIAS]],"",0)</f>
        <v>3</v>
      </c>
      <c r="AB73" s="2" cm="1">
        <f t="array" ref="AB73">IFERROR(_xlfn.XLOOKUP(AVANZA[[#This Row],[ID_Peticion]],Tabla6[[#All],[NUM_PETICION]],Tabla6[[#All],[FEC_LEGAL]],"",0),"")</f>
        <v>46148</v>
      </c>
      <c r="AC73" s="14">
        <f ca="1">IF(AVANZA[[#This Row],[FECHA LEG]]&lt;&gt;0,IFERROR(AVANZA[[#This Row],[FECHA LEG]]-AVANZA[[#This Row],[FechaIniEstadoSubPetAtis]],0),TODAY()-AVANZA[[#This Row],[FechaIniEstadoSubPetAtis]])</f>
        <v>3</v>
      </c>
      <c r="AD73" s="35" t="str">
        <f ca="1">IF(AVANZA[[#This Row],[FINAL Vs LG]]&lt;&gt;0,IF(AVANZA[[#This Row],[FINAL Vs LG]]&lt;7.1,"100%",IF(AND(AVANZA[[#This Row],[FINAL Vs LG]]&gt;7.1,AVANZA[[#This Row],[FINAL Vs LG]]&lt;11.1),"50%","0%")),0)</f>
        <v>100%</v>
      </c>
      <c r="AE73" s="14">
        <f ca="1">VLOOKUP(DAY(TODAY()),BACK!F:G,2,0)</f>
        <v>14</v>
      </c>
      <c r="AF73" s="14">
        <f>BACK!$I$2</f>
        <v>24</v>
      </c>
      <c r="AG73" s="14">
        <f>IF(AVANZA[[#This Row],[Oferta_empaquetada_comisiones]]="SI",1,0)</f>
        <v>0</v>
      </c>
      <c r="AH73" s="36">
        <f>IF(AVANZA[[#This Row],[Variable]]="TERMINADA",IFERROR(VLOOKUP(AVANZA[[#This Row],[SUPERVISOR]],Tabla2[#All],4,0),0),)</f>
        <v>3.5</v>
      </c>
      <c r="AI73" s="14">
        <f>IF(AVANZA[[#This Row],[Producto]]="BA",1,0)</f>
        <v>1</v>
      </c>
      <c r="AJ73" s="14">
        <f>IF(AVANZA[[#This Row],[Producto]]="DUO",1,0)</f>
        <v>0</v>
      </c>
      <c r="AK73" s="14">
        <f>IF(AVANZA[[#This Row],[Producto]]="TRIO",1,0)</f>
        <v>0</v>
      </c>
      <c r="AL73" t="s">
        <v>435</v>
      </c>
      <c r="AM73">
        <v>-1</v>
      </c>
      <c r="AN73">
        <v>-1</v>
      </c>
      <c r="AO73" t="s">
        <v>14739</v>
      </c>
      <c r="AP73" s="1">
        <v>46144.533483796295</v>
      </c>
      <c r="AQ73">
        <v>-1</v>
      </c>
      <c r="AR73" t="s">
        <v>14740</v>
      </c>
      <c r="AS73">
        <v>-1</v>
      </c>
      <c r="AT73">
        <v>-1</v>
      </c>
      <c r="AU73">
        <v>-1</v>
      </c>
      <c r="AV73">
        <v>-1</v>
      </c>
      <c r="AW73">
        <v>-1</v>
      </c>
      <c r="AX73" t="s">
        <v>224</v>
      </c>
      <c r="AY73">
        <v>-1</v>
      </c>
      <c r="AZ73">
        <v>2026</v>
      </c>
      <c r="BA73">
        <v>5</v>
      </c>
      <c r="BB73">
        <v>3</v>
      </c>
      <c r="BC73">
        <v>-1</v>
      </c>
      <c r="BD73" t="s">
        <v>225</v>
      </c>
      <c r="BE73">
        <v>-1</v>
      </c>
      <c r="BF73">
        <v>20001621437174</v>
      </c>
      <c r="BG73" t="s">
        <v>319</v>
      </c>
      <c r="BH73" t="s">
        <v>320</v>
      </c>
      <c r="BI73" t="s">
        <v>14741</v>
      </c>
      <c r="BJ73">
        <v>-1</v>
      </c>
      <c r="BK73">
        <v>-1</v>
      </c>
      <c r="BL73">
        <v>-1</v>
      </c>
      <c r="BM73" t="s">
        <v>229</v>
      </c>
      <c r="BN73" t="s">
        <v>230</v>
      </c>
      <c r="BO73" t="s">
        <v>14742</v>
      </c>
      <c r="BP73" t="s">
        <v>380</v>
      </c>
      <c r="BQ73">
        <v>2026</v>
      </c>
      <c r="BR73">
        <v>5</v>
      </c>
      <c r="BS73">
        <v>2</v>
      </c>
      <c r="BT73" s="1">
        <v>46145.392256944448</v>
      </c>
      <c r="BU73" t="s">
        <v>233</v>
      </c>
      <c r="BV73" s="2">
        <v>46145</v>
      </c>
      <c r="BW73" t="s">
        <v>234</v>
      </c>
      <c r="BX73" s="2">
        <v>46144</v>
      </c>
      <c r="BY73" s="2">
        <v>46145</v>
      </c>
      <c r="BZ73" t="s">
        <v>235</v>
      </c>
      <c r="CA73" t="s">
        <v>297</v>
      </c>
      <c r="CB73" t="s">
        <v>297</v>
      </c>
      <c r="CC73" t="s">
        <v>14743</v>
      </c>
      <c r="CD73" t="s">
        <v>8928</v>
      </c>
      <c r="CE73">
        <v>-1</v>
      </c>
      <c r="CF73" t="s">
        <v>300</v>
      </c>
      <c r="CG73" t="s">
        <v>301</v>
      </c>
      <c r="CH73" t="s">
        <v>242</v>
      </c>
      <c r="CI73">
        <v>1193125457</v>
      </c>
      <c r="CJ73" t="s">
        <v>445</v>
      </c>
      <c r="CK73" t="s">
        <v>245</v>
      </c>
      <c r="CL73" t="s">
        <v>246</v>
      </c>
      <c r="CM73" t="s">
        <v>247</v>
      </c>
      <c r="CN73" t="s">
        <v>359</v>
      </c>
      <c r="CT73" t="s">
        <v>386</v>
      </c>
      <c r="CU73" t="s">
        <v>225</v>
      </c>
      <c r="CW73" t="s">
        <v>319</v>
      </c>
      <c r="CX73" t="s">
        <v>320</v>
      </c>
      <c r="DA73" t="s">
        <v>250</v>
      </c>
      <c r="DB73">
        <v>-1</v>
      </c>
      <c r="DF73" t="s">
        <v>251</v>
      </c>
      <c r="DJ73" t="s">
        <v>252</v>
      </c>
      <c r="DK73" t="s">
        <v>253</v>
      </c>
      <c r="DL73" t="s">
        <v>254</v>
      </c>
      <c r="DN73" t="s">
        <v>255</v>
      </c>
      <c r="DR73" t="s">
        <v>449</v>
      </c>
      <c r="DS73" t="s">
        <v>445</v>
      </c>
      <c r="DT73" t="s">
        <v>444</v>
      </c>
      <c r="DV73">
        <v>1</v>
      </c>
      <c r="DW73" t="s">
        <v>283</v>
      </c>
      <c r="ED73" s="2">
        <v>46145</v>
      </c>
      <c r="EE73" t="s">
        <v>343</v>
      </c>
      <c r="EF73">
        <v>9</v>
      </c>
      <c r="EP73" t="s">
        <v>258</v>
      </c>
      <c r="ES73" t="s">
        <v>931</v>
      </c>
      <c r="FA73" t="s">
        <v>245</v>
      </c>
      <c r="FB73" t="s">
        <v>308</v>
      </c>
      <c r="FD73" t="s">
        <v>308</v>
      </c>
      <c r="FE73" t="s">
        <v>309</v>
      </c>
      <c r="FF73" t="s">
        <v>309</v>
      </c>
      <c r="FK73" t="s">
        <v>263</v>
      </c>
      <c r="FL73" t="s">
        <v>14744</v>
      </c>
      <c r="FN73" t="s">
        <v>359</v>
      </c>
      <c r="FO73" t="s">
        <v>366</v>
      </c>
      <c r="FR73">
        <v>94990</v>
      </c>
      <c r="GB73" t="s">
        <v>266</v>
      </c>
      <c r="GC73" t="s">
        <v>225</v>
      </c>
      <c r="GD73">
        <v>0</v>
      </c>
      <c r="GF73">
        <v>0</v>
      </c>
      <c r="GG73">
        <v>25423</v>
      </c>
      <c r="GI73">
        <v>94990</v>
      </c>
      <c r="GJ73">
        <v>0</v>
      </c>
      <c r="GL73">
        <v>0</v>
      </c>
      <c r="GM73">
        <v>113038</v>
      </c>
      <c r="GS73" t="s">
        <v>267</v>
      </c>
      <c r="GT73" s="2">
        <v>44865</v>
      </c>
      <c r="GU73" t="s">
        <v>268</v>
      </c>
      <c r="GV73" t="s">
        <v>269</v>
      </c>
      <c r="GW73" t="s">
        <v>394</v>
      </c>
      <c r="GZ73" t="s">
        <v>395</v>
      </c>
      <c r="HA73" t="s">
        <v>274</v>
      </c>
      <c r="HB73" t="s">
        <v>592</v>
      </c>
      <c r="HC73" t="s">
        <v>592</v>
      </c>
      <c r="HD73" t="s">
        <v>385</v>
      </c>
      <c r="HE73" t="s">
        <v>230</v>
      </c>
      <c r="HF73" t="s">
        <v>14745</v>
      </c>
      <c r="HR73" t="s">
        <v>278</v>
      </c>
      <c r="HV73">
        <v>94990</v>
      </c>
      <c r="HW73" t="s">
        <v>281</v>
      </c>
      <c r="HY73">
        <v>0</v>
      </c>
      <c r="HZ73">
        <v>0</v>
      </c>
      <c r="IA73" t="s">
        <v>281</v>
      </c>
      <c r="IB73" t="s">
        <v>281</v>
      </c>
      <c r="IE73" t="s">
        <v>283</v>
      </c>
      <c r="IF73" t="s">
        <v>283</v>
      </c>
      <c r="IG73" t="s">
        <v>283</v>
      </c>
      <c r="IH73" t="s">
        <v>284</v>
      </c>
      <c r="II73" t="s">
        <v>285</v>
      </c>
      <c r="IJ73" t="s">
        <v>286</v>
      </c>
      <c r="IK73" t="s">
        <v>278</v>
      </c>
      <c r="IL73" t="s">
        <v>371</v>
      </c>
      <c r="IM73" t="s">
        <v>288</v>
      </c>
      <c r="IN73" t="s">
        <v>289</v>
      </c>
      <c r="IP73" t="s">
        <v>290</v>
      </c>
      <c r="IQ73" t="s">
        <v>284</v>
      </c>
      <c r="IS73" t="s">
        <v>291</v>
      </c>
      <c r="IT73" t="s">
        <v>561</v>
      </c>
      <c r="IY73" t="s">
        <v>281</v>
      </c>
    </row>
    <row r="74" spans="1:259" x14ac:dyDescent="0.3">
      <c r="A74" s="14">
        <f>DAY(AVANZA[[#This Row],[FechaSeguimiento]])</f>
        <v>3</v>
      </c>
      <c r="B74" s="14">
        <f>MONTH(AVANZA[[#This Row],[FechaSeguimiento]])</f>
        <v>5</v>
      </c>
      <c r="C74"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74" t="str">
        <f>LOWER(IFERROR(VLOOKUP(AVANZA[[#This Row],[ID_Peticion]],CANCELADAS[#All],2,0),""))</f>
        <v>carrusel</v>
      </c>
      <c r="E74" t="str">
        <f>LOWER(IFERROR(VLOOKUP(AVANZA[[#This Row],[ID_Peticion]],CANCELADAS[#All],3,0),""))</f>
        <v>carrusel</v>
      </c>
      <c r="F74" t="str">
        <f>LOWER(IF(AVANZA[[#This Row],[CEDULA CLIENTE]]&lt;&gt;""," CC: " &amp; COUNTIFS(AVANZA[CEDULA CLIENTE],AVANZA[[#This Row],[CEDULA CLIENTE]]),"")&amp; IF(AVANZA[[#This Row],[Direccion]]&lt;&gt;""," DIR: " &amp; COUNTIFS(AVANZA[Direccion],AVANZA[[#This Row],[Direccion]]),""))</f>
        <v xml:space="preserve"> dir: 1</v>
      </c>
      <c r="G74" t="str">
        <f>IFERROR(VLOOKUP(AVANZA[[#This Row],[Cedula_Vendedor_Atis]],PLANTA[[#All],[CEDULA]:[LINEA]],3,0),"No Cruza")</f>
        <v>Marisol Avella</v>
      </c>
      <c r="H74" t="str">
        <f>IFERROR(VLOOKUP(AVANZA[[#This Row],[Cedula_Vendedor_Atis]],PLANTA[[#All],[CEDULA]:[LINEA]],4,0),"No Cruza")</f>
        <v>Fija</v>
      </c>
      <c r="I74" t="str">
        <f>LOWER(IF(AVANZA[[#This Row],[ATRIBUIBLE]]="",AVANZA[[#This Row],[Variable]],AVANZA[[#This Row],[ATRIBUIBLE]]))</f>
        <v>carrusel</v>
      </c>
      <c r="J74" s="14">
        <f>IF(AVANZA[[#This Row],[Variable]]=AVANZA[[#Headers],[TERMINADA]],1,0)</f>
        <v>0</v>
      </c>
      <c r="K74" s="14">
        <f>IF(AVANZA[[#This Row],[Variable]]=AVANZA[[#Headers],[ANULADA]],1,0)</f>
        <v>1</v>
      </c>
      <c r="L74" s="14">
        <f>IF(AVANZA[[#This Row],[Variable]]=AVANZA[[#Headers],[PENDIENTE]],1,0)</f>
        <v>0</v>
      </c>
      <c r="M74" s="14">
        <f>IF(AVANZA[[#This Row],[ESTADO AGENDA]]="AGENDADA",1,0)</f>
        <v>0</v>
      </c>
      <c r="N74" s="14">
        <f>IF(AVANZA[[#This Row],[ESTADO AGENDA]]="PENDIENTE DE AGENDAR",1,0)</f>
        <v>0</v>
      </c>
      <c r="O74" s="14">
        <f>IF(AVANZA[[#This Row],[ESTADO AGENDA]]="SUSPENDIDA",1,0)</f>
        <v>0</v>
      </c>
      <c r="P74" t="str" cm="1">
        <f t="array" ref="P74">_xlfn.XLOOKUP(AVANZA[[#This Row],[Num_Agrupacion_Pet_Atis]],Tabla1[[#All],[Numero_de_actuacion]],Tabla1[[#All],[Estado_de_la_orden]],"",0)</f>
        <v/>
      </c>
      <c r="Q74" s="2" t="str" cm="1">
        <f t="array" ref="Q74">_xlfn.XLOOKUP(AVANZA[[#This Row],[Num_Agrupacion_Pet_Atis]],Tabla1[[#All],[Numero_de_actuacion]],Tabla1[[#All],[Fecha_de_la_cita]],"",0)</f>
        <v/>
      </c>
      <c r="R74" t="str" cm="1">
        <f t="array" ref="R74">_xlfn.XLOOKUP(AVANZA[[#This Row],[Num_Agrupacion_Pet_Atis]],Tabla1[[#All],[Numero_de_actuacion]],Tabla1[[#All],[Franja_horaria_de_la_cita]],"",0)</f>
        <v/>
      </c>
      <c r="S74" s="14" t="str">
        <f>IFERROR(DAY(AVANZA[[#This Row],[FECHA AGENDA]]),"")</f>
        <v/>
      </c>
      <c r="T74" s="14" t="str">
        <f>IFERROR(MONTH(AVANZA[[#This Row],[FECHA AGENDA]]),"")</f>
        <v/>
      </c>
      <c r="U74" t="str" cm="1">
        <f t="array" ref="U74">_xlfn.XLOOKUP(AVANZA[[#This Row],[Num_Agrupacion_Pet_Atis]],Tabla1[[#All],[Numero_de_actuacion]],Tabla1[[#All],[Motivo_de_suspension]],"",0)</f>
        <v/>
      </c>
      <c r="V74" s="2" t="str" cm="1">
        <f t="array" ref="V74">_xlfn.XLOOKUP(AVANZA[[#This Row],[Num_Agrupacion_Pet_Atis]],Tabla1[[#All],[Numero_de_actuacion]],Tabla1[[#All],[No_identificacion_cliente]],"",0)</f>
        <v/>
      </c>
      <c r="W74" s="2" t="str" cm="1">
        <f t="array" ref="W74">_xlfn.XLOOKUP(AVANZA[[#This Row],[Num_Agrupacion_Pet_Atis]],Tabla1[[#All],[Numero_de_actuacion]],Tabla1[[#All],[Movil_de_contacto]],"",0)</f>
        <v/>
      </c>
      <c r="X74" s="14">
        <f>IF(OR(AVANZA[[#This Row],[ESTADO LEG]]="Legalizada grabacion",AVANZA[[#This Row],[ESTADO LEG]]="Legalizada aut"),1,0)</f>
        <v>0</v>
      </c>
      <c r="Y74" s="14">
        <f>IF(OR(AVANZA[[#This Row],[ESTADO LEG]]="pdte legalizar",AVANZA[[#This Row],[ESTADO LEG]]="No cruza"),1,0)</f>
        <v>0</v>
      </c>
      <c r="Z74" t="str" cm="1">
        <f t="array" ref="Z74">IF(AVANZA[[#This Row],[Variable]]="Terminada",LOWER(_xlfn.XLOOKUP(AVANZA[[#This Row],[ID_Peticion]],Tabla6[[#All],[NUM_PETICION]],Tabla6[[#All],[ESTADO_LEG]],"NO CRUZA",0)),AVANZA[[#This Row],[Variable]])</f>
        <v>ANULADA</v>
      </c>
      <c r="AA74" t="str" cm="1">
        <f t="array" ref="AA74">_xlfn.XLOOKUP(AVANZA[[#This Row],[ID_Peticion]],Tabla6[[#All],[NUM_PETICION]],Tabla6[[#All],[DIF_DIAS]],"",0)</f>
        <v/>
      </c>
      <c r="AB74" s="2" t="str" cm="1">
        <f t="array" ref="AB74">IFERROR(_xlfn.XLOOKUP(AVANZA[[#This Row],[ID_Peticion]],Tabla6[[#All],[NUM_PETICION]],Tabla6[[#All],[FEC_LEGAL]],"",0),"")</f>
        <v/>
      </c>
      <c r="AC74" s="14">
        <f ca="1">IF(AVANZA[[#This Row],[FECHA LEG]]&lt;&gt;0,IFERROR(AVANZA[[#This Row],[FECHA LEG]]-AVANZA[[#This Row],[FechaIniEstadoSubPetAtis]],0),TODAY()-AVANZA[[#This Row],[FechaIniEstadoSubPetAtis]])</f>
        <v>0</v>
      </c>
      <c r="AD74" s="35">
        <f ca="1">IF(AVANZA[[#This Row],[FINAL Vs LG]]&lt;&gt;0,IF(AVANZA[[#This Row],[FINAL Vs LG]]&lt;7.1,"100%",IF(AND(AVANZA[[#This Row],[FINAL Vs LG]]&gt;7.1,AVANZA[[#This Row],[FINAL Vs LG]]&lt;11.1),"50%","0%")),0)</f>
        <v>0</v>
      </c>
      <c r="AE74" s="14">
        <f ca="1">VLOOKUP(DAY(TODAY()),BACK!F:G,2,0)</f>
        <v>14</v>
      </c>
      <c r="AF74" s="14">
        <f>BACK!$I$2</f>
        <v>24</v>
      </c>
      <c r="AG74" s="14">
        <f>IF(AVANZA[[#This Row],[Oferta_empaquetada_comisiones]]="SI",1,0)</f>
        <v>0</v>
      </c>
      <c r="AH74" s="36">
        <f>IF(AVANZA[[#This Row],[Variable]]="TERMINADA",IFERROR(VLOOKUP(AVANZA[[#This Row],[SUPERVISOR]],Tabla2[#All],4,0),0),)</f>
        <v>0</v>
      </c>
      <c r="AI74" s="14">
        <f>IF(AVANZA[[#This Row],[Producto]]="BA",1,0)</f>
        <v>1</v>
      </c>
      <c r="AJ74" s="14">
        <f>IF(AVANZA[[#This Row],[Producto]]="DUO",1,0)</f>
        <v>0</v>
      </c>
      <c r="AK74" s="14">
        <f>IF(AVANZA[[#This Row],[Producto]]="TRIO",1,0)</f>
        <v>0</v>
      </c>
      <c r="AL74" t="s">
        <v>667</v>
      </c>
      <c r="AM74">
        <v>-1</v>
      </c>
      <c r="AN74">
        <v>-1</v>
      </c>
      <c r="AO74" t="s">
        <v>14746</v>
      </c>
      <c r="AP74" s="1">
        <v>46144.689398148148</v>
      </c>
      <c r="AQ74">
        <v>-1</v>
      </c>
      <c r="AR74" t="s">
        <v>14747</v>
      </c>
      <c r="AS74">
        <v>-1</v>
      </c>
      <c r="AT74">
        <v>-1</v>
      </c>
      <c r="AU74">
        <v>-1</v>
      </c>
      <c r="AV74">
        <v>-1</v>
      </c>
      <c r="AW74">
        <v>-1</v>
      </c>
      <c r="AX74" t="s">
        <v>224</v>
      </c>
      <c r="AY74">
        <v>-1</v>
      </c>
      <c r="AZ74">
        <v>2026</v>
      </c>
      <c r="BA74">
        <v>5</v>
      </c>
      <c r="BB74">
        <v>3</v>
      </c>
      <c r="BC74">
        <v>-1</v>
      </c>
      <c r="BD74" t="s">
        <v>225</v>
      </c>
      <c r="BE74">
        <v>-1</v>
      </c>
      <c r="BF74">
        <v>20001621475754</v>
      </c>
      <c r="BG74" t="s">
        <v>226</v>
      </c>
      <c r="BH74" t="s">
        <v>227</v>
      </c>
      <c r="BJ74">
        <v>-1</v>
      </c>
      <c r="BK74">
        <v>-1</v>
      </c>
      <c r="BL74">
        <v>-1</v>
      </c>
      <c r="BM74" t="s">
        <v>573</v>
      </c>
      <c r="BN74" t="s">
        <v>230</v>
      </c>
      <c r="BO74" t="s">
        <v>14748</v>
      </c>
      <c r="BP74" t="s">
        <v>380</v>
      </c>
      <c r="BQ74">
        <v>2026</v>
      </c>
      <c r="BR74">
        <v>5</v>
      </c>
      <c r="BS74">
        <v>2</v>
      </c>
      <c r="BT74" s="1">
        <v>46145.905995370369</v>
      </c>
      <c r="BU74" t="s">
        <v>575</v>
      </c>
      <c r="BV74" s="2">
        <v>46145</v>
      </c>
      <c r="BW74" t="s">
        <v>576</v>
      </c>
      <c r="BX74" s="2"/>
      <c r="BY74" s="2"/>
      <c r="CA74" t="s">
        <v>297</v>
      </c>
      <c r="CB74" t="s">
        <v>297</v>
      </c>
      <c r="CC74" t="s">
        <v>14749</v>
      </c>
      <c r="CD74" t="s">
        <v>3418</v>
      </c>
      <c r="CE74">
        <v>-1</v>
      </c>
      <c r="CF74" t="s">
        <v>300</v>
      </c>
      <c r="CG74" t="s">
        <v>301</v>
      </c>
      <c r="CH74" t="s">
        <v>242</v>
      </c>
      <c r="CI74">
        <v>1098100287</v>
      </c>
      <c r="CJ74" t="s">
        <v>675</v>
      </c>
      <c r="CK74" t="s">
        <v>245</v>
      </c>
      <c r="CL74" t="s">
        <v>246</v>
      </c>
      <c r="CM74" t="s">
        <v>247</v>
      </c>
      <c r="CN74" t="s">
        <v>359</v>
      </c>
      <c r="CT74" t="s">
        <v>386</v>
      </c>
      <c r="CU74" t="s">
        <v>225</v>
      </c>
      <c r="CW74" t="s">
        <v>226</v>
      </c>
      <c r="CX74" t="s">
        <v>227</v>
      </c>
      <c r="CY74" t="s">
        <v>579</v>
      </c>
      <c r="DA74" t="s">
        <v>250</v>
      </c>
      <c r="DB74">
        <v>-1</v>
      </c>
      <c r="DF74" t="s">
        <v>580</v>
      </c>
      <c r="DJ74" t="s">
        <v>252</v>
      </c>
      <c r="DK74" t="s">
        <v>253</v>
      </c>
      <c r="DL74" t="s">
        <v>253</v>
      </c>
      <c r="DN74" t="s">
        <v>255</v>
      </c>
      <c r="DR74" t="s">
        <v>676</v>
      </c>
      <c r="DS74" t="s">
        <v>675</v>
      </c>
      <c r="DT74" t="s">
        <v>674</v>
      </c>
      <c r="DV74">
        <v>1</v>
      </c>
      <c r="DW74" t="s">
        <v>283</v>
      </c>
      <c r="ED74" s="2">
        <v>46145</v>
      </c>
      <c r="EF74">
        <v>1</v>
      </c>
      <c r="EP74" t="s">
        <v>258</v>
      </c>
      <c r="FA74" t="s">
        <v>245</v>
      </c>
      <c r="FB74" t="s">
        <v>308</v>
      </c>
      <c r="FD74" t="s">
        <v>308</v>
      </c>
      <c r="FE74" t="s">
        <v>309</v>
      </c>
      <c r="FF74" t="s">
        <v>309</v>
      </c>
      <c r="FK74" t="s">
        <v>263</v>
      </c>
      <c r="FN74" t="s">
        <v>359</v>
      </c>
      <c r="FO74" t="s">
        <v>366</v>
      </c>
      <c r="FR74">
        <v>0</v>
      </c>
      <c r="GB74" t="s">
        <v>266</v>
      </c>
      <c r="GM74">
        <v>0</v>
      </c>
      <c r="GS74" t="s">
        <v>267</v>
      </c>
      <c r="GT74" s="2"/>
      <c r="GU74" t="s">
        <v>268</v>
      </c>
      <c r="GV74" t="s">
        <v>269</v>
      </c>
      <c r="GW74" t="s">
        <v>270</v>
      </c>
      <c r="GX74" t="s">
        <v>272</v>
      </c>
      <c r="GY74" t="s">
        <v>14302</v>
      </c>
      <c r="GZ74" t="s">
        <v>344</v>
      </c>
      <c r="HE74" t="s">
        <v>230</v>
      </c>
      <c r="HF74" t="s">
        <v>14750</v>
      </c>
      <c r="HR74" t="s">
        <v>278</v>
      </c>
      <c r="HV74">
        <v>85900</v>
      </c>
      <c r="HW74" t="s">
        <v>279</v>
      </c>
      <c r="HY74">
        <v>0</v>
      </c>
      <c r="HZ74">
        <v>0</v>
      </c>
      <c r="IA74" t="s">
        <v>281</v>
      </c>
      <c r="IB74" t="s">
        <v>281</v>
      </c>
      <c r="IC74" t="s">
        <v>582</v>
      </c>
      <c r="IE74" t="s">
        <v>283</v>
      </c>
      <c r="IF74" t="s">
        <v>283</v>
      </c>
      <c r="IG74" t="s">
        <v>283</v>
      </c>
      <c r="IH74" t="s">
        <v>284</v>
      </c>
      <c r="II74" t="s">
        <v>285</v>
      </c>
      <c r="IJ74" t="s">
        <v>286</v>
      </c>
      <c r="IK74" t="s">
        <v>278</v>
      </c>
      <c r="IL74" t="s">
        <v>371</v>
      </c>
      <c r="IM74" t="s">
        <v>288</v>
      </c>
      <c r="IN74" t="s">
        <v>290</v>
      </c>
      <c r="IO74" t="s">
        <v>14751</v>
      </c>
      <c r="IP74" t="s">
        <v>290</v>
      </c>
      <c r="IQ74" t="s">
        <v>284</v>
      </c>
      <c r="IS74" t="s">
        <v>291</v>
      </c>
      <c r="IT74" t="s">
        <v>453</v>
      </c>
      <c r="IU74" t="s">
        <v>14752</v>
      </c>
      <c r="IV74" t="s">
        <v>434</v>
      </c>
      <c r="IW74" t="s">
        <v>318</v>
      </c>
      <c r="IY74" t="s">
        <v>281</v>
      </c>
    </row>
    <row r="75" spans="1:259" x14ac:dyDescent="0.3">
      <c r="A75" s="14">
        <f>DAY(AVANZA[[#This Row],[FechaSeguimiento]])</f>
        <v>3</v>
      </c>
      <c r="B75" s="14">
        <f>MONTH(AVANZA[[#This Row],[FechaSeguimiento]])</f>
        <v>5</v>
      </c>
      <c r="C75"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75" t="str">
        <f>LOWER(IFERROR(VLOOKUP(AVANZA[[#This Row],[ID_Peticion]],CANCELADAS[#All],2,0),""))</f>
        <v/>
      </c>
      <c r="E75" t="str">
        <f>LOWER(IFERROR(VLOOKUP(AVANZA[[#This Row],[ID_Peticion]],CANCELADAS[#All],3,0),""))</f>
        <v/>
      </c>
      <c r="F75" t="str">
        <f>LOWER(IF(AVANZA[[#This Row],[CEDULA CLIENTE]]&lt;&gt;""," CC: " &amp; COUNTIFS(AVANZA[CEDULA CLIENTE],AVANZA[[#This Row],[CEDULA CLIENTE]]),"")&amp; IF(AVANZA[[#This Row],[Direccion]]&lt;&gt;""," DIR: " &amp; COUNTIFS(AVANZA[Direccion],AVANZA[[#This Row],[Direccion]]),""))</f>
        <v xml:space="preserve"> dir: 1</v>
      </c>
      <c r="G75" t="str">
        <f>IFERROR(VLOOKUP(AVANZA[[#This Row],[Cedula_Vendedor_Atis]],PLANTA[[#All],[CEDULA]:[LINEA]],3,0),"No Cruza")</f>
        <v>Marisol Avella</v>
      </c>
      <c r="H75" t="str">
        <f>IFERROR(VLOOKUP(AVANZA[[#This Row],[Cedula_Vendedor_Atis]],PLANTA[[#All],[CEDULA]:[LINEA]],4,0),"No Cruza")</f>
        <v>Fija</v>
      </c>
      <c r="I75" t="str">
        <f>LOWER(IF(AVANZA[[#This Row],[ATRIBUIBLE]]="",AVANZA[[#This Row],[Variable]],AVANZA[[#This Row],[ATRIBUIBLE]]))</f>
        <v>terminada</v>
      </c>
      <c r="J75" s="14">
        <f>IF(AVANZA[[#This Row],[Variable]]=AVANZA[[#Headers],[TERMINADA]],1,0)</f>
        <v>1</v>
      </c>
      <c r="K75" s="14">
        <f>IF(AVANZA[[#This Row],[Variable]]=AVANZA[[#Headers],[ANULADA]],1,0)</f>
        <v>0</v>
      </c>
      <c r="L75" s="14">
        <f>IF(AVANZA[[#This Row],[Variable]]=AVANZA[[#Headers],[PENDIENTE]],1,0)</f>
        <v>0</v>
      </c>
      <c r="M75" s="14">
        <f>IF(AVANZA[[#This Row],[ESTADO AGENDA]]="AGENDADA",1,0)</f>
        <v>0</v>
      </c>
      <c r="N75" s="14">
        <f>IF(AVANZA[[#This Row],[ESTADO AGENDA]]="PENDIENTE DE AGENDAR",1,0)</f>
        <v>0</v>
      </c>
      <c r="O75" s="14">
        <f>IF(AVANZA[[#This Row],[ESTADO AGENDA]]="SUSPENDIDA",1,0)</f>
        <v>0</v>
      </c>
      <c r="P75" t="str" cm="1">
        <f t="array" ref="P75">_xlfn.XLOOKUP(AVANZA[[#This Row],[Num_Agrupacion_Pet_Atis]],Tabla1[[#All],[Numero_de_actuacion]],Tabla1[[#All],[Estado_de_la_orden]],"",0)</f>
        <v/>
      </c>
      <c r="Q75" s="2" t="str" cm="1">
        <f t="array" ref="Q75">_xlfn.XLOOKUP(AVANZA[[#This Row],[Num_Agrupacion_Pet_Atis]],Tabla1[[#All],[Numero_de_actuacion]],Tabla1[[#All],[Fecha_de_la_cita]],"",0)</f>
        <v/>
      </c>
      <c r="R75" t="str" cm="1">
        <f t="array" ref="R75">_xlfn.XLOOKUP(AVANZA[[#This Row],[Num_Agrupacion_Pet_Atis]],Tabla1[[#All],[Numero_de_actuacion]],Tabla1[[#All],[Franja_horaria_de_la_cita]],"",0)</f>
        <v/>
      </c>
      <c r="S75" s="14" t="str">
        <f>IFERROR(DAY(AVANZA[[#This Row],[FECHA AGENDA]]),"")</f>
        <v/>
      </c>
      <c r="T75" s="14" t="str">
        <f>IFERROR(MONTH(AVANZA[[#This Row],[FECHA AGENDA]]),"")</f>
        <v/>
      </c>
      <c r="U75" t="str" cm="1">
        <f t="array" ref="U75">_xlfn.XLOOKUP(AVANZA[[#This Row],[Num_Agrupacion_Pet_Atis]],Tabla1[[#All],[Numero_de_actuacion]],Tabla1[[#All],[Motivo_de_suspension]],"",0)</f>
        <v/>
      </c>
      <c r="V75" s="2" t="str" cm="1">
        <f t="array" ref="V75">_xlfn.XLOOKUP(AVANZA[[#This Row],[Num_Agrupacion_Pet_Atis]],Tabla1[[#All],[Numero_de_actuacion]],Tabla1[[#All],[No_identificacion_cliente]],"",0)</f>
        <v/>
      </c>
      <c r="W75" s="2" t="str" cm="1">
        <f t="array" ref="W75">_xlfn.XLOOKUP(AVANZA[[#This Row],[Num_Agrupacion_Pet_Atis]],Tabla1[[#All],[Numero_de_actuacion]],Tabla1[[#All],[Movil_de_contacto]],"",0)</f>
        <v/>
      </c>
      <c r="X75" s="14">
        <f>IF(OR(AVANZA[[#This Row],[ESTADO LEG]]="Legalizada grabacion",AVANZA[[#This Row],[ESTADO LEG]]="Legalizada aut"),1,0)</f>
        <v>1</v>
      </c>
      <c r="Y75" s="14">
        <f>IF(OR(AVANZA[[#This Row],[ESTADO LEG]]="pdte legalizar",AVANZA[[#This Row],[ESTADO LEG]]="No cruza"),1,0)</f>
        <v>0</v>
      </c>
      <c r="Z75" t="str" cm="1">
        <f t="array" ref="Z75">IF(AVANZA[[#This Row],[Variable]]="Terminada",LOWER(_xlfn.XLOOKUP(AVANZA[[#This Row],[ID_Peticion]],Tabla6[[#All],[NUM_PETICION]],Tabla6[[#All],[ESTADO_LEG]],"NO CRUZA",0)),AVANZA[[#This Row],[Variable]])</f>
        <v>legalizada grabacion</v>
      </c>
      <c r="AA75" cm="1">
        <f t="array" ref="AA75">_xlfn.XLOOKUP(AVANZA[[#This Row],[ID_Peticion]],Tabla6[[#All],[NUM_PETICION]],Tabla6[[#All],[DIF_DIAS]],"",0)</f>
        <v>3</v>
      </c>
      <c r="AB75" s="2" cm="1">
        <f t="array" ref="AB75">IFERROR(_xlfn.XLOOKUP(AVANZA[[#This Row],[ID_Peticion]],Tabla6[[#All],[NUM_PETICION]],Tabla6[[#All],[FEC_LEGAL]],"",0),"")</f>
        <v>46148</v>
      </c>
      <c r="AC75" s="14">
        <f ca="1">IF(AVANZA[[#This Row],[FECHA LEG]]&lt;&gt;0,IFERROR(AVANZA[[#This Row],[FECHA LEG]]-AVANZA[[#This Row],[FechaIniEstadoSubPetAtis]],0),TODAY()-AVANZA[[#This Row],[FechaIniEstadoSubPetAtis]])</f>
        <v>3</v>
      </c>
      <c r="AD75" s="35" t="str">
        <f ca="1">IF(AVANZA[[#This Row],[FINAL Vs LG]]&lt;&gt;0,IF(AVANZA[[#This Row],[FINAL Vs LG]]&lt;7.1,"100%",IF(AND(AVANZA[[#This Row],[FINAL Vs LG]]&gt;7.1,AVANZA[[#This Row],[FINAL Vs LG]]&lt;11.1),"50%","0%")),0)</f>
        <v>100%</v>
      </c>
      <c r="AE75" s="14">
        <f ca="1">VLOOKUP(DAY(TODAY()),BACK!F:G,2,0)</f>
        <v>14</v>
      </c>
      <c r="AF75" s="14">
        <f>BACK!$I$2</f>
        <v>24</v>
      </c>
      <c r="AG75" s="14">
        <f>IF(AVANZA[[#This Row],[Oferta_empaquetada_comisiones]]="SI",1,0)</f>
        <v>1</v>
      </c>
      <c r="AH75" s="36">
        <f>IF(AVANZA[[#This Row],[Variable]]="TERMINADA",IFERROR(VLOOKUP(AVANZA[[#This Row],[SUPERVISOR]],Tabla2[#All],4,0),0),)</f>
        <v>3.5</v>
      </c>
      <c r="AI75" s="14">
        <f>IF(AVANZA[[#This Row],[Producto]]="BA",1,0)</f>
        <v>1</v>
      </c>
      <c r="AJ75" s="14">
        <f>IF(AVANZA[[#This Row],[Producto]]="DUO",1,0)</f>
        <v>0</v>
      </c>
      <c r="AK75" s="14">
        <f>IF(AVANZA[[#This Row],[Producto]]="TRIO",1,0)</f>
        <v>0</v>
      </c>
      <c r="AL75" t="s">
        <v>667</v>
      </c>
      <c r="AM75">
        <v>-1</v>
      </c>
      <c r="AN75">
        <v>-1</v>
      </c>
      <c r="AO75" t="s">
        <v>14753</v>
      </c>
      <c r="AP75" s="1">
        <v>46144.819537037038</v>
      </c>
      <c r="AQ75">
        <v>-1</v>
      </c>
      <c r="AR75" t="s">
        <v>14754</v>
      </c>
      <c r="AS75">
        <v>-1</v>
      </c>
      <c r="AT75">
        <v>-1</v>
      </c>
      <c r="AU75">
        <v>-1</v>
      </c>
      <c r="AV75">
        <v>-1</v>
      </c>
      <c r="AW75">
        <v>-1</v>
      </c>
      <c r="AX75" t="s">
        <v>224</v>
      </c>
      <c r="AY75">
        <v>-1</v>
      </c>
      <c r="AZ75">
        <v>2026</v>
      </c>
      <c r="BA75">
        <v>5</v>
      </c>
      <c r="BB75">
        <v>3</v>
      </c>
      <c r="BC75">
        <v>-1</v>
      </c>
      <c r="BD75" t="s">
        <v>225</v>
      </c>
      <c r="BE75">
        <v>-1</v>
      </c>
      <c r="BF75">
        <v>20001621524103</v>
      </c>
      <c r="BG75" t="s">
        <v>1190</v>
      </c>
      <c r="BH75" t="s">
        <v>1191</v>
      </c>
      <c r="BI75" t="s">
        <v>14755</v>
      </c>
      <c r="BJ75">
        <v>-1</v>
      </c>
      <c r="BK75">
        <v>-1</v>
      </c>
      <c r="BL75">
        <v>-1</v>
      </c>
      <c r="BM75" t="s">
        <v>229</v>
      </c>
      <c r="BN75" t="s">
        <v>230</v>
      </c>
      <c r="BO75" t="s">
        <v>14756</v>
      </c>
      <c r="BP75" t="s">
        <v>232</v>
      </c>
      <c r="BQ75">
        <v>2026</v>
      </c>
      <c r="BR75">
        <v>5</v>
      </c>
      <c r="BS75">
        <v>2</v>
      </c>
      <c r="BT75" s="1">
        <v>46145.536249999997</v>
      </c>
      <c r="BU75" t="s">
        <v>233</v>
      </c>
      <c r="BV75" s="2">
        <v>46145</v>
      </c>
      <c r="BW75" t="s">
        <v>234</v>
      </c>
      <c r="BX75" s="2">
        <v>46144</v>
      </c>
      <c r="BY75" s="2">
        <v>46145</v>
      </c>
      <c r="BZ75" t="s">
        <v>235</v>
      </c>
      <c r="CA75" t="s">
        <v>297</v>
      </c>
      <c r="CB75" t="s">
        <v>297</v>
      </c>
      <c r="CC75" t="s">
        <v>14757</v>
      </c>
      <c r="CD75" t="s">
        <v>2836</v>
      </c>
      <c r="CE75">
        <v>-1</v>
      </c>
      <c r="CF75" t="s">
        <v>300</v>
      </c>
      <c r="CG75" t="s">
        <v>301</v>
      </c>
      <c r="CH75" t="s">
        <v>242</v>
      </c>
      <c r="CI75">
        <v>1098100287</v>
      </c>
      <c r="CJ75" t="s">
        <v>675</v>
      </c>
      <c r="CK75" t="s">
        <v>245</v>
      </c>
      <c r="CL75" t="s">
        <v>246</v>
      </c>
      <c r="CM75" t="s">
        <v>247</v>
      </c>
      <c r="CN75" t="s">
        <v>359</v>
      </c>
      <c r="CT75" t="s">
        <v>386</v>
      </c>
      <c r="CU75" t="s">
        <v>225</v>
      </c>
      <c r="CW75" t="s">
        <v>1190</v>
      </c>
      <c r="CX75" t="s">
        <v>1191</v>
      </c>
      <c r="DA75" t="s">
        <v>250</v>
      </c>
      <c r="DB75">
        <v>-1</v>
      </c>
      <c r="DF75" t="s">
        <v>251</v>
      </c>
      <c r="DJ75" t="s">
        <v>252</v>
      </c>
      <c r="DK75" t="s">
        <v>253</v>
      </c>
      <c r="DL75" t="s">
        <v>254</v>
      </c>
      <c r="DN75" t="s">
        <v>255</v>
      </c>
      <c r="DR75" t="s">
        <v>676</v>
      </c>
      <c r="DS75" t="s">
        <v>675</v>
      </c>
      <c r="DT75" t="s">
        <v>674</v>
      </c>
      <c r="DV75">
        <v>1</v>
      </c>
      <c r="DW75" t="s">
        <v>283</v>
      </c>
      <c r="ED75" s="2">
        <v>46145</v>
      </c>
      <c r="EE75" t="s">
        <v>306</v>
      </c>
      <c r="EF75">
        <v>9</v>
      </c>
      <c r="EP75" t="s">
        <v>258</v>
      </c>
      <c r="ES75" t="s">
        <v>2989</v>
      </c>
      <c r="FA75" t="s">
        <v>245</v>
      </c>
      <c r="FB75" t="s">
        <v>308</v>
      </c>
      <c r="FD75" t="s">
        <v>308</v>
      </c>
      <c r="FE75" t="s">
        <v>309</v>
      </c>
      <c r="FF75" t="s">
        <v>309</v>
      </c>
      <c r="FK75" t="s">
        <v>263</v>
      </c>
      <c r="FL75" t="s">
        <v>14758</v>
      </c>
      <c r="FN75" t="s">
        <v>359</v>
      </c>
      <c r="FO75" t="s">
        <v>366</v>
      </c>
      <c r="FR75">
        <v>100882</v>
      </c>
      <c r="GB75" t="s">
        <v>266</v>
      </c>
      <c r="GC75" t="s">
        <v>225</v>
      </c>
      <c r="GD75">
        <v>0</v>
      </c>
      <c r="GF75">
        <v>0</v>
      </c>
      <c r="GG75">
        <v>25335</v>
      </c>
      <c r="GI75">
        <v>100882</v>
      </c>
      <c r="GJ75">
        <v>0</v>
      </c>
      <c r="GL75">
        <v>0</v>
      </c>
      <c r="GM75">
        <v>120049</v>
      </c>
      <c r="GS75" t="s">
        <v>267</v>
      </c>
      <c r="GT75" s="2">
        <v>43769</v>
      </c>
      <c r="GU75" t="s">
        <v>268</v>
      </c>
      <c r="GV75" t="s">
        <v>335</v>
      </c>
      <c r="GW75" t="s">
        <v>270</v>
      </c>
      <c r="GX75" t="s">
        <v>250</v>
      </c>
      <c r="GY75" t="s">
        <v>272</v>
      </c>
      <c r="GZ75" t="s">
        <v>273</v>
      </c>
      <c r="HA75" t="s">
        <v>497</v>
      </c>
      <c r="HB75" t="s">
        <v>312</v>
      </c>
      <c r="HC75" t="s">
        <v>312</v>
      </c>
      <c r="HD75" t="s">
        <v>313</v>
      </c>
      <c r="HE75" t="s">
        <v>230</v>
      </c>
      <c r="HF75" t="s">
        <v>14311</v>
      </c>
      <c r="HG75" t="s">
        <v>834</v>
      </c>
      <c r="HH75" t="s">
        <v>8645</v>
      </c>
      <c r="HI75" t="s">
        <v>632</v>
      </c>
      <c r="HJ75">
        <v>46153</v>
      </c>
      <c r="HK75" t="s">
        <v>247</v>
      </c>
      <c r="HL75" t="s">
        <v>245</v>
      </c>
      <c r="HM75" t="s">
        <v>366</v>
      </c>
      <c r="HN75" t="s">
        <v>359</v>
      </c>
      <c r="HO75" t="s">
        <v>675</v>
      </c>
      <c r="HP75" t="s">
        <v>674</v>
      </c>
      <c r="HR75" t="s">
        <v>278</v>
      </c>
      <c r="HV75">
        <v>103900</v>
      </c>
      <c r="HW75" t="s">
        <v>279</v>
      </c>
      <c r="HX75" t="s">
        <v>836</v>
      </c>
      <c r="HY75">
        <v>118550</v>
      </c>
      <c r="HZ75">
        <v>17668</v>
      </c>
      <c r="IA75" t="s">
        <v>279</v>
      </c>
      <c r="IB75" t="s">
        <v>281</v>
      </c>
      <c r="IE75" t="s">
        <v>283</v>
      </c>
      <c r="IF75" t="s">
        <v>283</v>
      </c>
      <c r="IG75" t="s">
        <v>283</v>
      </c>
      <c r="IH75" t="s">
        <v>284</v>
      </c>
      <c r="II75" t="s">
        <v>285</v>
      </c>
      <c r="IJ75" t="s">
        <v>286</v>
      </c>
      <c r="IK75" t="s">
        <v>278</v>
      </c>
      <c r="IL75" t="s">
        <v>371</v>
      </c>
      <c r="IM75" t="s">
        <v>288</v>
      </c>
      <c r="IN75" t="s">
        <v>289</v>
      </c>
      <c r="IP75" t="s">
        <v>290</v>
      </c>
      <c r="IQ75" t="s">
        <v>284</v>
      </c>
      <c r="IS75" t="s">
        <v>291</v>
      </c>
      <c r="IT75" t="s">
        <v>432</v>
      </c>
      <c r="IU75" t="s">
        <v>1800</v>
      </c>
      <c r="IV75" t="s">
        <v>1801</v>
      </c>
      <c r="IW75" t="s">
        <v>1802</v>
      </c>
      <c r="IY75" t="s">
        <v>279</v>
      </c>
    </row>
    <row r="76" spans="1:259" x14ac:dyDescent="0.3">
      <c r="A76" s="14">
        <f>DAY(AVANZA[[#This Row],[FechaSeguimiento]])</f>
        <v>3</v>
      </c>
      <c r="B76" s="14">
        <f>MONTH(AVANZA[[#This Row],[FechaSeguimiento]])</f>
        <v>5</v>
      </c>
      <c r="C76"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76" t="str">
        <f>LOWER(IFERROR(VLOOKUP(AVANZA[[#This Row],[ID_Peticion]],CANCELADAS[#All],2,0),""))</f>
        <v/>
      </c>
      <c r="E76" t="str">
        <f>LOWER(IFERROR(VLOOKUP(AVANZA[[#This Row],[ID_Peticion]],CANCELADAS[#All],3,0),""))</f>
        <v/>
      </c>
      <c r="F76" t="str">
        <f>LOWER(IF(AVANZA[[#This Row],[CEDULA CLIENTE]]&lt;&gt;""," CC: " &amp; COUNTIFS(AVANZA[CEDULA CLIENTE],AVANZA[[#This Row],[CEDULA CLIENTE]]),"")&amp; IF(AVANZA[[#This Row],[Direccion]]&lt;&gt;""," DIR: " &amp; COUNTIFS(AVANZA[Direccion],AVANZA[[#This Row],[Direccion]]),""))</f>
        <v xml:space="preserve"> dir: 1</v>
      </c>
      <c r="G76" t="str">
        <f>IFERROR(VLOOKUP(AVANZA[[#This Row],[Cedula_Vendedor_Atis]],PLANTA[[#All],[CEDULA]:[LINEA]],3,0),"No Cruza")</f>
        <v>Marisol Avella</v>
      </c>
      <c r="H76" t="str">
        <f>IFERROR(VLOOKUP(AVANZA[[#This Row],[Cedula_Vendedor_Atis]],PLANTA[[#All],[CEDULA]:[LINEA]],4,0),"No Cruza")</f>
        <v>Fija</v>
      </c>
      <c r="I76" t="str">
        <f>LOWER(IF(AVANZA[[#This Row],[ATRIBUIBLE]]="",AVANZA[[#This Row],[Variable]],AVANZA[[#This Row],[ATRIBUIBLE]]))</f>
        <v>terminada</v>
      </c>
      <c r="J76" s="14">
        <f>IF(AVANZA[[#This Row],[Variable]]=AVANZA[[#Headers],[TERMINADA]],1,0)</f>
        <v>1</v>
      </c>
      <c r="K76" s="14">
        <f>IF(AVANZA[[#This Row],[Variable]]=AVANZA[[#Headers],[ANULADA]],1,0)</f>
        <v>0</v>
      </c>
      <c r="L76" s="14">
        <f>IF(AVANZA[[#This Row],[Variable]]=AVANZA[[#Headers],[PENDIENTE]],1,0)</f>
        <v>0</v>
      </c>
      <c r="M76" s="14">
        <f>IF(AVANZA[[#This Row],[ESTADO AGENDA]]="AGENDADA",1,0)</f>
        <v>0</v>
      </c>
      <c r="N76" s="14">
        <f>IF(AVANZA[[#This Row],[ESTADO AGENDA]]="PENDIENTE DE AGENDAR",1,0)</f>
        <v>0</v>
      </c>
      <c r="O76" s="14">
        <f>IF(AVANZA[[#This Row],[ESTADO AGENDA]]="SUSPENDIDA",1,0)</f>
        <v>0</v>
      </c>
      <c r="P76" t="str" cm="1">
        <f t="array" ref="P76">_xlfn.XLOOKUP(AVANZA[[#This Row],[Num_Agrupacion_Pet_Atis]],Tabla1[[#All],[Numero_de_actuacion]],Tabla1[[#All],[Estado_de_la_orden]],"",0)</f>
        <v/>
      </c>
      <c r="Q76" s="2" t="str" cm="1">
        <f t="array" ref="Q76">_xlfn.XLOOKUP(AVANZA[[#This Row],[Num_Agrupacion_Pet_Atis]],Tabla1[[#All],[Numero_de_actuacion]],Tabla1[[#All],[Fecha_de_la_cita]],"",0)</f>
        <v/>
      </c>
      <c r="R76" t="str" cm="1">
        <f t="array" ref="R76">_xlfn.XLOOKUP(AVANZA[[#This Row],[Num_Agrupacion_Pet_Atis]],Tabla1[[#All],[Numero_de_actuacion]],Tabla1[[#All],[Franja_horaria_de_la_cita]],"",0)</f>
        <v/>
      </c>
      <c r="S76" s="14" t="str">
        <f>IFERROR(DAY(AVANZA[[#This Row],[FECHA AGENDA]]),"")</f>
        <v/>
      </c>
      <c r="T76" s="14" t="str">
        <f>IFERROR(MONTH(AVANZA[[#This Row],[FECHA AGENDA]]),"")</f>
        <v/>
      </c>
      <c r="U76" t="str" cm="1">
        <f t="array" ref="U76">_xlfn.XLOOKUP(AVANZA[[#This Row],[Num_Agrupacion_Pet_Atis]],Tabla1[[#All],[Numero_de_actuacion]],Tabla1[[#All],[Motivo_de_suspension]],"",0)</f>
        <v/>
      </c>
      <c r="V76" s="2" t="str" cm="1">
        <f t="array" ref="V76">_xlfn.XLOOKUP(AVANZA[[#This Row],[Num_Agrupacion_Pet_Atis]],Tabla1[[#All],[Numero_de_actuacion]],Tabla1[[#All],[No_identificacion_cliente]],"",0)</f>
        <v/>
      </c>
      <c r="W76" s="2" t="str" cm="1">
        <f t="array" ref="W76">_xlfn.XLOOKUP(AVANZA[[#This Row],[Num_Agrupacion_Pet_Atis]],Tabla1[[#All],[Numero_de_actuacion]],Tabla1[[#All],[Movil_de_contacto]],"",0)</f>
        <v/>
      </c>
      <c r="X76" s="14">
        <f>IF(OR(AVANZA[[#This Row],[ESTADO LEG]]="Legalizada grabacion",AVANZA[[#This Row],[ESTADO LEG]]="Legalizada aut"),1,0)</f>
        <v>1</v>
      </c>
      <c r="Y76" s="14">
        <f>IF(OR(AVANZA[[#This Row],[ESTADO LEG]]="pdte legalizar",AVANZA[[#This Row],[ESTADO LEG]]="No cruza"),1,0)</f>
        <v>0</v>
      </c>
      <c r="Z76" t="str" cm="1">
        <f t="array" ref="Z76">IF(AVANZA[[#This Row],[Variable]]="Terminada",LOWER(_xlfn.XLOOKUP(AVANZA[[#This Row],[ID_Peticion]],Tabla6[[#All],[NUM_PETICION]],Tabla6[[#All],[ESTADO_LEG]],"NO CRUZA",0)),AVANZA[[#This Row],[Variable]])</f>
        <v>legalizada grabacion</v>
      </c>
      <c r="AA76" cm="1">
        <f t="array" ref="AA76">_xlfn.XLOOKUP(AVANZA[[#This Row],[ID_Peticion]],Tabla6[[#All],[NUM_PETICION]],Tabla6[[#All],[DIF_DIAS]],"",0)</f>
        <v>3</v>
      </c>
      <c r="AB76" s="2" cm="1">
        <f t="array" ref="AB76">IFERROR(_xlfn.XLOOKUP(AVANZA[[#This Row],[ID_Peticion]],Tabla6[[#All],[NUM_PETICION]],Tabla6[[#All],[FEC_LEGAL]],"",0),"")</f>
        <v>46148</v>
      </c>
      <c r="AC76" s="14">
        <f ca="1">IF(AVANZA[[#This Row],[FECHA LEG]]&lt;&gt;0,IFERROR(AVANZA[[#This Row],[FECHA LEG]]-AVANZA[[#This Row],[FechaIniEstadoSubPetAtis]],0),TODAY()-AVANZA[[#This Row],[FechaIniEstadoSubPetAtis]])</f>
        <v>3</v>
      </c>
      <c r="AD76" s="35" t="str">
        <f ca="1">IF(AVANZA[[#This Row],[FINAL Vs LG]]&lt;&gt;0,IF(AVANZA[[#This Row],[FINAL Vs LG]]&lt;7.1,"100%",IF(AND(AVANZA[[#This Row],[FINAL Vs LG]]&gt;7.1,AVANZA[[#This Row],[FINAL Vs LG]]&lt;11.1),"50%","0%")),0)</f>
        <v>100%</v>
      </c>
      <c r="AE76" s="14">
        <f ca="1">VLOOKUP(DAY(TODAY()),BACK!F:G,2,0)</f>
        <v>14</v>
      </c>
      <c r="AF76" s="14">
        <f>BACK!$I$2</f>
        <v>24</v>
      </c>
      <c r="AG76" s="14">
        <f>IF(AVANZA[[#This Row],[Oferta_empaquetada_comisiones]]="SI",1,0)</f>
        <v>0</v>
      </c>
      <c r="AH76" s="36">
        <f>IF(AVANZA[[#This Row],[Variable]]="TERMINADA",IFERROR(VLOOKUP(AVANZA[[#This Row],[SUPERVISOR]],Tabla2[#All],4,0),0),)</f>
        <v>3.5</v>
      </c>
      <c r="AI76" s="14">
        <f>IF(AVANZA[[#This Row],[Producto]]="BA",1,0)</f>
        <v>1</v>
      </c>
      <c r="AJ76" s="14">
        <f>IF(AVANZA[[#This Row],[Producto]]="DUO",1,0)</f>
        <v>0</v>
      </c>
      <c r="AK76" s="14">
        <f>IF(AVANZA[[#This Row],[Producto]]="TRIO",1,0)</f>
        <v>0</v>
      </c>
      <c r="AL76" t="s">
        <v>292</v>
      </c>
      <c r="AM76">
        <v>-1</v>
      </c>
      <c r="AN76">
        <v>-1</v>
      </c>
      <c r="AO76" t="s">
        <v>14759</v>
      </c>
      <c r="AP76" s="1">
        <v>46143.465162037035</v>
      </c>
      <c r="AQ76">
        <v>-1</v>
      </c>
      <c r="AR76" t="s">
        <v>14760</v>
      </c>
      <c r="AS76">
        <v>-1</v>
      </c>
      <c r="AT76">
        <v>-1</v>
      </c>
      <c r="AU76">
        <v>-1</v>
      </c>
      <c r="AV76">
        <v>-1</v>
      </c>
      <c r="AW76">
        <v>-1</v>
      </c>
      <c r="AX76" t="s">
        <v>224</v>
      </c>
      <c r="AY76">
        <v>-1</v>
      </c>
      <c r="AZ76">
        <v>2026</v>
      </c>
      <c r="BA76">
        <v>5</v>
      </c>
      <c r="BB76">
        <v>3</v>
      </c>
      <c r="BC76">
        <v>-1</v>
      </c>
      <c r="BD76" t="s">
        <v>225</v>
      </c>
      <c r="BE76">
        <v>-1</v>
      </c>
      <c r="BF76">
        <v>20001621079018</v>
      </c>
      <c r="BG76" t="s">
        <v>319</v>
      </c>
      <c r="BH76" t="s">
        <v>320</v>
      </c>
      <c r="BI76" t="s">
        <v>14761</v>
      </c>
      <c r="BJ76">
        <v>-1</v>
      </c>
      <c r="BK76">
        <v>-1</v>
      </c>
      <c r="BL76">
        <v>-1</v>
      </c>
      <c r="BM76" t="s">
        <v>229</v>
      </c>
      <c r="BN76" t="s">
        <v>230</v>
      </c>
      <c r="BO76" t="s">
        <v>14762</v>
      </c>
      <c r="BP76" t="s">
        <v>380</v>
      </c>
      <c r="BQ76">
        <v>2026</v>
      </c>
      <c r="BR76">
        <v>5</v>
      </c>
      <c r="BS76">
        <v>1</v>
      </c>
      <c r="BT76" s="1">
        <v>46145.496365740742</v>
      </c>
      <c r="BU76" t="s">
        <v>233</v>
      </c>
      <c r="BV76" s="2">
        <v>46145</v>
      </c>
      <c r="BW76" t="s">
        <v>234</v>
      </c>
      <c r="BX76" s="2">
        <v>46143</v>
      </c>
      <c r="BY76" s="2">
        <v>46145</v>
      </c>
      <c r="BZ76" t="s">
        <v>235</v>
      </c>
      <c r="CA76" t="s">
        <v>297</v>
      </c>
      <c r="CB76" t="s">
        <v>297</v>
      </c>
      <c r="CC76" t="s">
        <v>14763</v>
      </c>
      <c r="CD76" t="s">
        <v>3331</v>
      </c>
      <c r="CE76">
        <v>-1</v>
      </c>
      <c r="CF76" t="s">
        <v>300</v>
      </c>
      <c r="CG76" t="s">
        <v>301</v>
      </c>
      <c r="CH76" t="s">
        <v>242</v>
      </c>
      <c r="CI76">
        <v>22999736</v>
      </c>
      <c r="CJ76" t="s">
        <v>303</v>
      </c>
      <c r="CK76" t="s">
        <v>245</v>
      </c>
      <c r="CL76" t="s">
        <v>246</v>
      </c>
      <c r="CM76" t="s">
        <v>247</v>
      </c>
      <c r="CN76" t="s">
        <v>248</v>
      </c>
      <c r="CT76" t="s">
        <v>304</v>
      </c>
      <c r="CU76" t="s">
        <v>225</v>
      </c>
      <c r="CW76" t="s">
        <v>319</v>
      </c>
      <c r="CX76" t="s">
        <v>320</v>
      </c>
      <c r="DA76" t="s">
        <v>250</v>
      </c>
      <c r="DB76">
        <v>-1</v>
      </c>
      <c r="DF76" t="s">
        <v>251</v>
      </c>
      <c r="DJ76" t="s">
        <v>252</v>
      </c>
      <c r="DK76" t="s">
        <v>253</v>
      </c>
      <c r="DL76" t="s">
        <v>254</v>
      </c>
      <c r="DN76" t="s">
        <v>255</v>
      </c>
      <c r="DR76" t="s">
        <v>305</v>
      </c>
      <c r="DS76" t="s">
        <v>303</v>
      </c>
      <c r="DT76" t="s">
        <v>302</v>
      </c>
      <c r="DV76">
        <v>1</v>
      </c>
      <c r="DW76" t="s">
        <v>283</v>
      </c>
      <c r="ED76" s="2">
        <v>46145</v>
      </c>
      <c r="EE76" t="s">
        <v>343</v>
      </c>
      <c r="EF76">
        <v>9</v>
      </c>
      <c r="EP76" t="s">
        <v>258</v>
      </c>
      <c r="ES76" t="s">
        <v>14332</v>
      </c>
      <c r="FA76" t="s">
        <v>245</v>
      </c>
      <c r="FB76" t="s">
        <v>308</v>
      </c>
      <c r="FD76" t="s">
        <v>308</v>
      </c>
      <c r="FE76" t="s">
        <v>309</v>
      </c>
      <c r="FF76" t="s">
        <v>309</v>
      </c>
      <c r="FK76" t="s">
        <v>263</v>
      </c>
      <c r="FL76" t="s">
        <v>14764</v>
      </c>
      <c r="FN76" t="s">
        <v>248</v>
      </c>
      <c r="FO76" t="s">
        <v>265</v>
      </c>
      <c r="FR76">
        <v>94990</v>
      </c>
      <c r="GB76" t="s">
        <v>266</v>
      </c>
      <c r="GC76" t="s">
        <v>225</v>
      </c>
      <c r="GD76">
        <v>0</v>
      </c>
      <c r="GF76">
        <v>0</v>
      </c>
      <c r="GG76">
        <v>25423</v>
      </c>
      <c r="GI76">
        <v>94990</v>
      </c>
      <c r="GJ76">
        <v>0</v>
      </c>
      <c r="GL76">
        <v>0</v>
      </c>
      <c r="GM76">
        <v>113038</v>
      </c>
      <c r="GS76" t="s">
        <v>267</v>
      </c>
      <c r="GT76" s="2">
        <v>45565</v>
      </c>
      <c r="GU76" t="s">
        <v>268</v>
      </c>
      <c r="GW76" t="s">
        <v>394</v>
      </c>
      <c r="GZ76" t="s">
        <v>395</v>
      </c>
      <c r="HA76" t="s">
        <v>274</v>
      </c>
      <c r="HB76" t="s">
        <v>592</v>
      </c>
      <c r="HC76" t="s">
        <v>592</v>
      </c>
      <c r="HD76" t="s">
        <v>385</v>
      </c>
      <c r="HE76" t="s">
        <v>230</v>
      </c>
      <c r="HF76" t="s">
        <v>14765</v>
      </c>
      <c r="HR76" t="s">
        <v>278</v>
      </c>
      <c r="HV76">
        <v>94990</v>
      </c>
      <c r="HW76" t="s">
        <v>281</v>
      </c>
      <c r="HY76">
        <v>0</v>
      </c>
      <c r="HZ76">
        <v>0</v>
      </c>
      <c r="IA76" t="s">
        <v>281</v>
      </c>
      <c r="IB76" t="s">
        <v>281</v>
      </c>
      <c r="IE76" t="s">
        <v>283</v>
      </c>
      <c r="IF76" t="s">
        <v>283</v>
      </c>
      <c r="IG76" t="s">
        <v>283</v>
      </c>
      <c r="IH76" t="s">
        <v>284</v>
      </c>
      <c r="II76" t="s">
        <v>285</v>
      </c>
      <c r="IJ76" t="s">
        <v>286</v>
      </c>
      <c r="IK76" t="s">
        <v>278</v>
      </c>
      <c r="IL76" t="s">
        <v>287</v>
      </c>
      <c r="IM76" t="s">
        <v>288</v>
      </c>
      <c r="IN76" t="s">
        <v>289</v>
      </c>
      <c r="IP76" t="s">
        <v>290</v>
      </c>
      <c r="IQ76" t="s">
        <v>284</v>
      </c>
      <c r="IS76" t="s">
        <v>291</v>
      </c>
      <c r="IY76" t="s">
        <v>281</v>
      </c>
    </row>
    <row r="77" spans="1:259" x14ac:dyDescent="0.3">
      <c r="A77" s="14">
        <f>DAY(AVANZA[[#This Row],[FechaSeguimiento]])</f>
        <v>3</v>
      </c>
      <c r="B77" s="14">
        <f>MONTH(AVANZA[[#This Row],[FechaSeguimiento]])</f>
        <v>5</v>
      </c>
      <c r="C77"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77" t="str">
        <f>LOWER(IFERROR(VLOOKUP(AVANZA[[#This Row],[ID_Peticion]],CANCELADAS[#All],2,0),""))</f>
        <v/>
      </c>
      <c r="E77" t="str">
        <f>LOWER(IFERROR(VLOOKUP(AVANZA[[#This Row],[ID_Peticion]],CANCELADAS[#All],3,0),""))</f>
        <v/>
      </c>
      <c r="F77" t="str">
        <f>LOWER(IF(AVANZA[[#This Row],[CEDULA CLIENTE]]&lt;&gt;""," CC: " &amp; COUNTIFS(AVANZA[CEDULA CLIENTE],AVANZA[[#This Row],[CEDULA CLIENTE]]),"")&amp; IF(AVANZA[[#This Row],[Direccion]]&lt;&gt;""," DIR: " &amp; COUNTIFS(AVANZA[Direccion],AVANZA[[#This Row],[Direccion]]),""))</f>
        <v xml:space="preserve"> dir: 1</v>
      </c>
      <c r="G77" t="str">
        <f>IFERROR(VLOOKUP(AVANZA[[#This Row],[Cedula_Vendedor_Atis]],PLANTA[[#All],[CEDULA]:[LINEA]],3,0),"No Cruza")</f>
        <v>Marisol Avella</v>
      </c>
      <c r="H77" t="str">
        <f>IFERROR(VLOOKUP(AVANZA[[#This Row],[Cedula_Vendedor_Atis]],PLANTA[[#All],[CEDULA]:[LINEA]],4,0),"No Cruza")</f>
        <v>Fija</v>
      </c>
      <c r="I77" t="str">
        <f>LOWER(IF(AVANZA[[#This Row],[ATRIBUIBLE]]="",AVANZA[[#This Row],[Variable]],AVANZA[[#This Row],[ATRIBUIBLE]]))</f>
        <v>terminada</v>
      </c>
      <c r="J77" s="14">
        <f>IF(AVANZA[[#This Row],[Variable]]=AVANZA[[#Headers],[TERMINADA]],1,0)</f>
        <v>1</v>
      </c>
      <c r="K77" s="14">
        <f>IF(AVANZA[[#This Row],[Variable]]=AVANZA[[#Headers],[ANULADA]],1,0)</f>
        <v>0</v>
      </c>
      <c r="L77" s="14">
        <f>IF(AVANZA[[#This Row],[Variable]]=AVANZA[[#Headers],[PENDIENTE]],1,0)</f>
        <v>0</v>
      </c>
      <c r="M77" s="14">
        <f>IF(AVANZA[[#This Row],[ESTADO AGENDA]]="AGENDADA",1,0)</f>
        <v>0</v>
      </c>
      <c r="N77" s="14">
        <f>IF(AVANZA[[#This Row],[ESTADO AGENDA]]="PENDIENTE DE AGENDAR",1,0)</f>
        <v>0</v>
      </c>
      <c r="O77" s="14">
        <f>IF(AVANZA[[#This Row],[ESTADO AGENDA]]="SUSPENDIDA",1,0)</f>
        <v>0</v>
      </c>
      <c r="P77" t="str" cm="1">
        <f t="array" ref="P77">_xlfn.XLOOKUP(AVANZA[[#This Row],[Num_Agrupacion_Pet_Atis]],Tabla1[[#All],[Numero_de_actuacion]],Tabla1[[#All],[Estado_de_la_orden]],"",0)</f>
        <v/>
      </c>
      <c r="Q77" s="2" t="str" cm="1">
        <f t="array" ref="Q77">_xlfn.XLOOKUP(AVANZA[[#This Row],[Num_Agrupacion_Pet_Atis]],Tabla1[[#All],[Numero_de_actuacion]],Tabla1[[#All],[Fecha_de_la_cita]],"",0)</f>
        <v/>
      </c>
      <c r="R77" t="str" cm="1">
        <f t="array" ref="R77">_xlfn.XLOOKUP(AVANZA[[#This Row],[Num_Agrupacion_Pet_Atis]],Tabla1[[#All],[Numero_de_actuacion]],Tabla1[[#All],[Franja_horaria_de_la_cita]],"",0)</f>
        <v/>
      </c>
      <c r="S77" s="14" t="str">
        <f>IFERROR(DAY(AVANZA[[#This Row],[FECHA AGENDA]]),"")</f>
        <v/>
      </c>
      <c r="T77" s="14" t="str">
        <f>IFERROR(MONTH(AVANZA[[#This Row],[FECHA AGENDA]]),"")</f>
        <v/>
      </c>
      <c r="U77" t="str" cm="1">
        <f t="array" ref="U77">_xlfn.XLOOKUP(AVANZA[[#This Row],[Num_Agrupacion_Pet_Atis]],Tabla1[[#All],[Numero_de_actuacion]],Tabla1[[#All],[Motivo_de_suspension]],"",0)</f>
        <v/>
      </c>
      <c r="V77" s="2" t="str" cm="1">
        <f t="array" ref="V77">_xlfn.XLOOKUP(AVANZA[[#This Row],[Num_Agrupacion_Pet_Atis]],Tabla1[[#All],[Numero_de_actuacion]],Tabla1[[#All],[No_identificacion_cliente]],"",0)</f>
        <v/>
      </c>
      <c r="W77" s="2" t="str" cm="1">
        <f t="array" ref="W77">_xlfn.XLOOKUP(AVANZA[[#This Row],[Num_Agrupacion_Pet_Atis]],Tabla1[[#All],[Numero_de_actuacion]],Tabla1[[#All],[Movil_de_contacto]],"",0)</f>
        <v/>
      </c>
      <c r="X77" s="14">
        <f>IF(OR(AVANZA[[#This Row],[ESTADO LEG]]="Legalizada grabacion",AVANZA[[#This Row],[ESTADO LEG]]="Legalizada aut"),1,0)</f>
        <v>1</v>
      </c>
      <c r="Y77" s="14">
        <f>IF(OR(AVANZA[[#This Row],[ESTADO LEG]]="pdte legalizar",AVANZA[[#This Row],[ESTADO LEG]]="No cruza"),1,0)</f>
        <v>0</v>
      </c>
      <c r="Z77" t="str" cm="1">
        <f t="array" ref="Z77">IF(AVANZA[[#This Row],[Variable]]="Terminada",LOWER(_xlfn.XLOOKUP(AVANZA[[#This Row],[ID_Peticion]],Tabla6[[#All],[NUM_PETICION]],Tabla6[[#All],[ESTADO_LEG]],"NO CRUZA",0)),AVANZA[[#This Row],[Variable]])</f>
        <v>legalizada grabacion</v>
      </c>
      <c r="AA77" cm="1">
        <f t="array" ref="AA77">_xlfn.XLOOKUP(AVANZA[[#This Row],[ID_Peticion]],Tabla6[[#All],[NUM_PETICION]],Tabla6[[#All],[DIF_DIAS]],"",0)</f>
        <v>3</v>
      </c>
      <c r="AB77" s="2" cm="1">
        <f t="array" ref="AB77">IFERROR(_xlfn.XLOOKUP(AVANZA[[#This Row],[ID_Peticion]],Tabla6[[#All],[NUM_PETICION]],Tabla6[[#All],[FEC_LEGAL]],"",0),"")</f>
        <v>46148</v>
      </c>
      <c r="AC77" s="14">
        <f ca="1">IF(AVANZA[[#This Row],[FECHA LEG]]&lt;&gt;0,IFERROR(AVANZA[[#This Row],[FECHA LEG]]-AVANZA[[#This Row],[FechaIniEstadoSubPetAtis]],0),TODAY()-AVANZA[[#This Row],[FechaIniEstadoSubPetAtis]])</f>
        <v>3</v>
      </c>
      <c r="AD77" s="35" t="str">
        <f ca="1">IF(AVANZA[[#This Row],[FINAL Vs LG]]&lt;&gt;0,IF(AVANZA[[#This Row],[FINAL Vs LG]]&lt;7.1,"100%",IF(AND(AVANZA[[#This Row],[FINAL Vs LG]]&gt;7.1,AVANZA[[#This Row],[FINAL Vs LG]]&lt;11.1),"50%","0%")),0)</f>
        <v>100%</v>
      </c>
      <c r="AE77" s="14">
        <f ca="1">VLOOKUP(DAY(TODAY()),BACK!F:G,2,0)</f>
        <v>14</v>
      </c>
      <c r="AF77" s="14">
        <f>BACK!$I$2</f>
        <v>24</v>
      </c>
      <c r="AG77" s="14">
        <f>IF(AVANZA[[#This Row],[Oferta_empaquetada_comisiones]]="SI",1,0)</f>
        <v>0</v>
      </c>
      <c r="AH77" s="36">
        <f>IF(AVANZA[[#This Row],[Variable]]="TERMINADA",IFERROR(VLOOKUP(AVANZA[[#This Row],[SUPERVISOR]],Tabla2[#All],4,0),0),)</f>
        <v>3.5</v>
      </c>
      <c r="AI77" s="14">
        <f>IF(AVANZA[[#This Row],[Producto]]="BA",1,0)</f>
        <v>1</v>
      </c>
      <c r="AJ77" s="14">
        <f>IF(AVANZA[[#This Row],[Producto]]="DUO",1,0)</f>
        <v>0</v>
      </c>
      <c r="AK77" s="14">
        <f>IF(AVANZA[[#This Row],[Producto]]="TRIO",1,0)</f>
        <v>0</v>
      </c>
      <c r="AL77" t="s">
        <v>870</v>
      </c>
      <c r="AM77">
        <v>-1</v>
      </c>
      <c r="AN77">
        <v>-1</v>
      </c>
      <c r="AO77" t="s">
        <v>14766</v>
      </c>
      <c r="AP77" s="1">
        <v>46144.767511574071</v>
      </c>
      <c r="AQ77">
        <v>-1</v>
      </c>
      <c r="AR77" t="s">
        <v>14767</v>
      </c>
      <c r="AS77">
        <v>-1</v>
      </c>
      <c r="AT77">
        <v>-1</v>
      </c>
      <c r="AU77">
        <v>-1</v>
      </c>
      <c r="AV77">
        <v>-1</v>
      </c>
      <c r="AW77">
        <v>-1</v>
      </c>
      <c r="AX77" t="s">
        <v>224</v>
      </c>
      <c r="AY77">
        <v>-1</v>
      </c>
      <c r="AZ77">
        <v>2026</v>
      </c>
      <c r="BA77">
        <v>5</v>
      </c>
      <c r="BB77">
        <v>3</v>
      </c>
      <c r="BC77">
        <v>-1</v>
      </c>
      <c r="BD77" t="s">
        <v>225</v>
      </c>
      <c r="BE77">
        <v>-1</v>
      </c>
      <c r="BF77">
        <v>20001621531009</v>
      </c>
      <c r="BG77" t="s">
        <v>319</v>
      </c>
      <c r="BH77" t="s">
        <v>320</v>
      </c>
      <c r="BI77" t="s">
        <v>14768</v>
      </c>
      <c r="BJ77">
        <v>-1</v>
      </c>
      <c r="BK77">
        <v>-1</v>
      </c>
      <c r="BL77">
        <v>-1</v>
      </c>
      <c r="BM77" t="s">
        <v>229</v>
      </c>
      <c r="BN77" t="s">
        <v>230</v>
      </c>
      <c r="BO77" t="s">
        <v>14769</v>
      </c>
      <c r="BP77" t="s">
        <v>1322</v>
      </c>
      <c r="BQ77">
        <v>2026</v>
      </c>
      <c r="BR77">
        <v>5</v>
      </c>
      <c r="BS77">
        <v>2</v>
      </c>
      <c r="BT77" s="1">
        <v>46145.703379629631</v>
      </c>
      <c r="BU77" t="s">
        <v>233</v>
      </c>
      <c r="BV77" s="2">
        <v>46145</v>
      </c>
      <c r="BW77" t="s">
        <v>234</v>
      </c>
      <c r="BX77" s="2">
        <v>46144</v>
      </c>
      <c r="BY77" s="2">
        <v>46145</v>
      </c>
      <c r="BZ77" t="s">
        <v>235</v>
      </c>
      <c r="CA77" t="s">
        <v>297</v>
      </c>
      <c r="CB77" t="s">
        <v>297</v>
      </c>
      <c r="CC77" t="s">
        <v>14770</v>
      </c>
      <c r="CD77" t="s">
        <v>3541</v>
      </c>
      <c r="CE77">
        <v>-1</v>
      </c>
      <c r="CF77" t="s">
        <v>300</v>
      </c>
      <c r="CG77" t="s">
        <v>301</v>
      </c>
      <c r="CH77" t="s">
        <v>242</v>
      </c>
      <c r="CI77">
        <v>1015443152</v>
      </c>
      <c r="CJ77" t="s">
        <v>877</v>
      </c>
      <c r="CK77" t="s">
        <v>245</v>
      </c>
      <c r="CL77" t="s">
        <v>409</v>
      </c>
      <c r="CM77" t="s">
        <v>247</v>
      </c>
      <c r="CN77" t="s">
        <v>410</v>
      </c>
      <c r="CT77" t="s">
        <v>304</v>
      </c>
      <c r="CU77" t="s">
        <v>225</v>
      </c>
      <c r="CW77" t="s">
        <v>319</v>
      </c>
      <c r="CX77" t="s">
        <v>320</v>
      </c>
      <c r="DA77" t="s">
        <v>250</v>
      </c>
      <c r="DB77">
        <v>-1</v>
      </c>
      <c r="DF77" t="s">
        <v>251</v>
      </c>
      <c r="DJ77" t="s">
        <v>252</v>
      </c>
      <c r="DK77" t="s">
        <v>253</v>
      </c>
      <c r="DL77" t="s">
        <v>254</v>
      </c>
      <c r="DN77" t="s">
        <v>255</v>
      </c>
      <c r="DR77" t="s">
        <v>878</v>
      </c>
      <c r="DS77" t="s">
        <v>877</v>
      </c>
      <c r="DT77" t="s">
        <v>870</v>
      </c>
      <c r="DV77">
        <v>1</v>
      </c>
      <c r="DW77" t="s">
        <v>283</v>
      </c>
      <c r="ED77" s="2">
        <v>46145</v>
      </c>
      <c r="EE77" t="s">
        <v>306</v>
      </c>
      <c r="EF77">
        <v>9</v>
      </c>
      <c r="EP77" t="s">
        <v>258</v>
      </c>
      <c r="ES77" t="s">
        <v>307</v>
      </c>
      <c r="FA77" t="s">
        <v>245</v>
      </c>
      <c r="FB77" t="s">
        <v>308</v>
      </c>
      <c r="FD77" t="s">
        <v>308</v>
      </c>
      <c r="FE77" t="s">
        <v>309</v>
      </c>
      <c r="FF77" t="s">
        <v>309</v>
      </c>
      <c r="FK77" t="s">
        <v>263</v>
      </c>
      <c r="FL77" t="s">
        <v>14771</v>
      </c>
      <c r="FN77" t="s">
        <v>410</v>
      </c>
      <c r="FO77" t="s">
        <v>414</v>
      </c>
      <c r="FR77">
        <v>94990</v>
      </c>
      <c r="GB77" t="s">
        <v>266</v>
      </c>
      <c r="GC77" t="s">
        <v>225</v>
      </c>
      <c r="GD77">
        <v>0</v>
      </c>
      <c r="GF77">
        <v>0</v>
      </c>
      <c r="GG77">
        <v>25423</v>
      </c>
      <c r="GI77">
        <v>94990</v>
      </c>
      <c r="GJ77">
        <v>0</v>
      </c>
      <c r="GL77">
        <v>0</v>
      </c>
      <c r="GM77">
        <v>113038</v>
      </c>
      <c r="GS77" t="s">
        <v>267</v>
      </c>
      <c r="GT77" s="2">
        <v>44592</v>
      </c>
      <c r="GU77" t="s">
        <v>268</v>
      </c>
      <c r="GW77" t="s">
        <v>394</v>
      </c>
      <c r="GZ77" t="s">
        <v>395</v>
      </c>
      <c r="HA77" t="s">
        <v>274</v>
      </c>
      <c r="HB77" t="s">
        <v>312</v>
      </c>
      <c r="HC77" t="s">
        <v>312</v>
      </c>
      <c r="HD77" t="s">
        <v>313</v>
      </c>
      <c r="HE77" t="s">
        <v>230</v>
      </c>
      <c r="HF77" t="s">
        <v>2540</v>
      </c>
      <c r="HR77" t="s">
        <v>278</v>
      </c>
      <c r="HV77">
        <v>94990</v>
      </c>
      <c r="HW77" t="s">
        <v>281</v>
      </c>
      <c r="HY77">
        <v>0</v>
      </c>
      <c r="HZ77">
        <v>0</v>
      </c>
      <c r="IA77" t="s">
        <v>279</v>
      </c>
      <c r="IB77" t="s">
        <v>281</v>
      </c>
      <c r="IE77" t="s">
        <v>283</v>
      </c>
      <c r="IF77" t="s">
        <v>283</v>
      </c>
      <c r="IG77" t="s">
        <v>283</v>
      </c>
      <c r="IH77" t="s">
        <v>284</v>
      </c>
      <c r="II77" t="s">
        <v>285</v>
      </c>
      <c r="IJ77" t="s">
        <v>286</v>
      </c>
      <c r="IK77" t="s">
        <v>278</v>
      </c>
      <c r="IL77" t="s">
        <v>287</v>
      </c>
      <c r="IM77" t="s">
        <v>288</v>
      </c>
      <c r="IN77" t="s">
        <v>289</v>
      </c>
      <c r="IP77" t="s">
        <v>290</v>
      </c>
      <c r="IQ77" t="s">
        <v>284</v>
      </c>
      <c r="IS77" t="s">
        <v>291</v>
      </c>
      <c r="IT77" t="s">
        <v>287</v>
      </c>
      <c r="IY77" t="s">
        <v>281</v>
      </c>
    </row>
    <row r="78" spans="1:259" x14ac:dyDescent="0.3">
      <c r="A78" s="14">
        <f>DAY(AVANZA[[#This Row],[FechaSeguimiento]])</f>
        <v>3</v>
      </c>
      <c r="B78" s="14">
        <f>MONTH(AVANZA[[#This Row],[FechaSeguimiento]])</f>
        <v>5</v>
      </c>
      <c r="C78"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78" t="str">
        <f>LOWER(IFERROR(VLOOKUP(AVANZA[[#This Row],[ID_Peticion]],CANCELADAS[#All],2,0),""))</f>
        <v/>
      </c>
      <c r="E78" t="str">
        <f>LOWER(IFERROR(VLOOKUP(AVANZA[[#This Row],[ID_Peticion]],CANCELADAS[#All],3,0),""))</f>
        <v/>
      </c>
      <c r="F78" t="str">
        <f>LOWER(IF(AVANZA[[#This Row],[CEDULA CLIENTE]]&lt;&gt;""," CC: " &amp; COUNTIFS(AVANZA[CEDULA CLIENTE],AVANZA[[#This Row],[CEDULA CLIENTE]]),"")&amp; IF(AVANZA[[#This Row],[Direccion]]&lt;&gt;""," DIR: " &amp; COUNTIFS(AVANZA[Direccion],AVANZA[[#This Row],[Direccion]]),""))</f>
        <v xml:space="preserve"> dir: 1</v>
      </c>
      <c r="G78" t="str">
        <f>IFERROR(VLOOKUP(AVANZA[[#This Row],[Cedula_Vendedor_Atis]],PLANTA[[#All],[CEDULA]:[LINEA]],3,0),"No Cruza")</f>
        <v>Marisol Avella</v>
      </c>
      <c r="H78" t="str">
        <f>IFERROR(VLOOKUP(AVANZA[[#This Row],[Cedula_Vendedor_Atis]],PLANTA[[#All],[CEDULA]:[LINEA]],4,0),"No Cruza")</f>
        <v>Fija</v>
      </c>
      <c r="I78" t="str">
        <f>LOWER(IF(AVANZA[[#This Row],[ATRIBUIBLE]]="",AVANZA[[#This Row],[Variable]],AVANZA[[#This Row],[ATRIBUIBLE]]))</f>
        <v>terminada</v>
      </c>
      <c r="J78" s="14">
        <f>IF(AVANZA[[#This Row],[Variable]]=AVANZA[[#Headers],[TERMINADA]],1,0)</f>
        <v>1</v>
      </c>
      <c r="K78" s="14">
        <f>IF(AVANZA[[#This Row],[Variable]]=AVANZA[[#Headers],[ANULADA]],1,0)</f>
        <v>0</v>
      </c>
      <c r="L78" s="14">
        <f>IF(AVANZA[[#This Row],[Variable]]=AVANZA[[#Headers],[PENDIENTE]],1,0)</f>
        <v>0</v>
      </c>
      <c r="M78" s="14">
        <f>IF(AVANZA[[#This Row],[ESTADO AGENDA]]="AGENDADA",1,0)</f>
        <v>0</v>
      </c>
      <c r="N78" s="14">
        <f>IF(AVANZA[[#This Row],[ESTADO AGENDA]]="PENDIENTE DE AGENDAR",1,0)</f>
        <v>0</v>
      </c>
      <c r="O78" s="14">
        <f>IF(AVANZA[[#This Row],[ESTADO AGENDA]]="SUSPENDIDA",1,0)</f>
        <v>0</v>
      </c>
      <c r="P78" t="str" cm="1">
        <f t="array" ref="P78">_xlfn.XLOOKUP(AVANZA[[#This Row],[Num_Agrupacion_Pet_Atis]],Tabla1[[#All],[Numero_de_actuacion]],Tabla1[[#All],[Estado_de_la_orden]],"",0)</f>
        <v/>
      </c>
      <c r="Q78" s="2" t="str" cm="1">
        <f t="array" ref="Q78">_xlfn.XLOOKUP(AVANZA[[#This Row],[Num_Agrupacion_Pet_Atis]],Tabla1[[#All],[Numero_de_actuacion]],Tabla1[[#All],[Fecha_de_la_cita]],"",0)</f>
        <v/>
      </c>
      <c r="R78" t="str" cm="1">
        <f t="array" ref="R78">_xlfn.XLOOKUP(AVANZA[[#This Row],[Num_Agrupacion_Pet_Atis]],Tabla1[[#All],[Numero_de_actuacion]],Tabla1[[#All],[Franja_horaria_de_la_cita]],"",0)</f>
        <v/>
      </c>
      <c r="S78" s="14" t="str">
        <f>IFERROR(DAY(AVANZA[[#This Row],[FECHA AGENDA]]),"")</f>
        <v/>
      </c>
      <c r="T78" s="14" t="str">
        <f>IFERROR(MONTH(AVANZA[[#This Row],[FECHA AGENDA]]),"")</f>
        <v/>
      </c>
      <c r="U78" t="str" cm="1">
        <f t="array" ref="U78">_xlfn.XLOOKUP(AVANZA[[#This Row],[Num_Agrupacion_Pet_Atis]],Tabla1[[#All],[Numero_de_actuacion]],Tabla1[[#All],[Motivo_de_suspension]],"",0)</f>
        <v/>
      </c>
      <c r="V78" s="2" t="str" cm="1">
        <f t="array" ref="V78">_xlfn.XLOOKUP(AVANZA[[#This Row],[Num_Agrupacion_Pet_Atis]],Tabla1[[#All],[Numero_de_actuacion]],Tabla1[[#All],[No_identificacion_cliente]],"",0)</f>
        <v/>
      </c>
      <c r="W78" s="2" t="str" cm="1">
        <f t="array" ref="W78">_xlfn.XLOOKUP(AVANZA[[#This Row],[Num_Agrupacion_Pet_Atis]],Tabla1[[#All],[Numero_de_actuacion]],Tabla1[[#All],[Movil_de_contacto]],"",0)</f>
        <v/>
      </c>
      <c r="X78" s="14">
        <f>IF(OR(AVANZA[[#This Row],[ESTADO LEG]]="Legalizada grabacion",AVANZA[[#This Row],[ESTADO LEG]]="Legalizada aut"),1,0)</f>
        <v>1</v>
      </c>
      <c r="Y78" s="14">
        <f>IF(OR(AVANZA[[#This Row],[ESTADO LEG]]="pdte legalizar",AVANZA[[#This Row],[ESTADO LEG]]="No cruza"),1,0)</f>
        <v>0</v>
      </c>
      <c r="Z78" t="str" cm="1">
        <f t="array" ref="Z78">IF(AVANZA[[#This Row],[Variable]]="Terminada",LOWER(_xlfn.XLOOKUP(AVANZA[[#This Row],[ID_Peticion]],Tabla6[[#All],[NUM_PETICION]],Tabla6[[#All],[ESTADO_LEG]],"NO CRUZA",0)),AVANZA[[#This Row],[Variable]])</f>
        <v>legalizada grabacion</v>
      </c>
      <c r="AA78" cm="1">
        <f t="array" ref="AA78">_xlfn.XLOOKUP(AVANZA[[#This Row],[ID_Peticion]],Tabla6[[#All],[NUM_PETICION]],Tabla6[[#All],[DIF_DIAS]],"",0)</f>
        <v>3</v>
      </c>
      <c r="AB78" s="2" cm="1">
        <f t="array" ref="AB78">IFERROR(_xlfn.XLOOKUP(AVANZA[[#This Row],[ID_Peticion]],Tabla6[[#All],[NUM_PETICION]],Tabla6[[#All],[FEC_LEGAL]],"",0),"")</f>
        <v>46148</v>
      </c>
      <c r="AC78" s="14">
        <f ca="1">IF(AVANZA[[#This Row],[FECHA LEG]]&lt;&gt;0,IFERROR(AVANZA[[#This Row],[FECHA LEG]]-AVANZA[[#This Row],[FechaIniEstadoSubPetAtis]],0),TODAY()-AVANZA[[#This Row],[FechaIniEstadoSubPetAtis]])</f>
        <v>3</v>
      </c>
      <c r="AD78" s="35" t="str">
        <f ca="1">IF(AVANZA[[#This Row],[FINAL Vs LG]]&lt;&gt;0,IF(AVANZA[[#This Row],[FINAL Vs LG]]&lt;7.1,"100%",IF(AND(AVANZA[[#This Row],[FINAL Vs LG]]&gt;7.1,AVANZA[[#This Row],[FINAL Vs LG]]&lt;11.1),"50%","0%")),0)</f>
        <v>100%</v>
      </c>
      <c r="AE78" s="14">
        <f ca="1">VLOOKUP(DAY(TODAY()),BACK!F:G,2,0)</f>
        <v>14</v>
      </c>
      <c r="AF78" s="14">
        <f>BACK!$I$2</f>
        <v>24</v>
      </c>
      <c r="AG78" s="14">
        <f>IF(AVANZA[[#This Row],[Oferta_empaquetada_comisiones]]="SI",1,0)</f>
        <v>0</v>
      </c>
      <c r="AH78" s="36">
        <f>IF(AVANZA[[#This Row],[Variable]]="TERMINADA",IFERROR(VLOOKUP(AVANZA[[#This Row],[SUPERVISOR]],Tabla2[#All],4,0),0),)</f>
        <v>3.5</v>
      </c>
      <c r="AI78" s="14">
        <f>IF(AVANZA[[#This Row],[Producto]]="BA",1,0)</f>
        <v>1</v>
      </c>
      <c r="AJ78" s="14">
        <f>IF(AVANZA[[#This Row],[Producto]]="DUO",1,0)</f>
        <v>0</v>
      </c>
      <c r="AK78" s="14">
        <f>IF(AVANZA[[#This Row],[Producto]]="TRIO",1,0)</f>
        <v>0</v>
      </c>
      <c r="AL78" t="s">
        <v>435</v>
      </c>
      <c r="AM78">
        <v>-1</v>
      </c>
      <c r="AN78">
        <v>-1</v>
      </c>
      <c r="AO78" t="s">
        <v>14772</v>
      </c>
      <c r="AP78" s="1">
        <v>46144.318506944444</v>
      </c>
      <c r="AQ78">
        <v>-1</v>
      </c>
      <c r="AR78" t="s">
        <v>14773</v>
      </c>
      <c r="AS78">
        <v>-1</v>
      </c>
      <c r="AT78">
        <v>-1</v>
      </c>
      <c r="AU78">
        <v>-1</v>
      </c>
      <c r="AV78">
        <v>-1</v>
      </c>
      <c r="AW78">
        <v>-1</v>
      </c>
      <c r="AX78" t="s">
        <v>224</v>
      </c>
      <c r="AY78">
        <v>-1</v>
      </c>
      <c r="AZ78">
        <v>2026</v>
      </c>
      <c r="BA78">
        <v>5</v>
      </c>
      <c r="BB78">
        <v>3</v>
      </c>
      <c r="BC78">
        <v>-1</v>
      </c>
      <c r="BD78" t="s">
        <v>225</v>
      </c>
      <c r="BE78">
        <v>-1</v>
      </c>
      <c r="BF78">
        <v>20001621077823</v>
      </c>
      <c r="BG78" t="s">
        <v>226</v>
      </c>
      <c r="BH78" t="s">
        <v>227</v>
      </c>
      <c r="BI78" t="s">
        <v>14774</v>
      </c>
      <c r="BJ78">
        <v>-1</v>
      </c>
      <c r="BK78">
        <v>-1</v>
      </c>
      <c r="BL78">
        <v>-1</v>
      </c>
      <c r="BM78" t="s">
        <v>229</v>
      </c>
      <c r="BN78" t="s">
        <v>230</v>
      </c>
      <c r="BO78" t="s">
        <v>14775</v>
      </c>
      <c r="BP78" t="s">
        <v>232</v>
      </c>
      <c r="BQ78">
        <v>2026</v>
      </c>
      <c r="BR78">
        <v>5</v>
      </c>
      <c r="BS78">
        <v>2</v>
      </c>
      <c r="BT78" s="1">
        <v>46145.565879629627</v>
      </c>
      <c r="BU78" t="s">
        <v>233</v>
      </c>
      <c r="BV78" s="2">
        <v>46145</v>
      </c>
      <c r="BW78" t="s">
        <v>234</v>
      </c>
      <c r="BX78" s="2">
        <v>46144</v>
      </c>
      <c r="BY78" s="2">
        <v>46145</v>
      </c>
      <c r="BZ78" t="s">
        <v>235</v>
      </c>
      <c r="CA78" t="s">
        <v>3217</v>
      </c>
      <c r="CB78" t="s">
        <v>2294</v>
      </c>
      <c r="CC78" t="s">
        <v>14776</v>
      </c>
      <c r="CD78" t="s">
        <v>3219</v>
      </c>
      <c r="CE78">
        <v>-1</v>
      </c>
      <c r="CF78" t="s">
        <v>3216</v>
      </c>
      <c r="CG78" t="s">
        <v>14176</v>
      </c>
      <c r="CH78" t="s">
        <v>491</v>
      </c>
      <c r="CI78">
        <v>1193125457</v>
      </c>
      <c r="CJ78" t="s">
        <v>445</v>
      </c>
      <c r="CK78" t="s">
        <v>245</v>
      </c>
      <c r="CL78" t="s">
        <v>246</v>
      </c>
      <c r="CM78" t="s">
        <v>247</v>
      </c>
      <c r="CN78" t="s">
        <v>359</v>
      </c>
      <c r="CT78" t="s">
        <v>386</v>
      </c>
      <c r="CU78" t="s">
        <v>225</v>
      </c>
      <c r="CW78" t="s">
        <v>226</v>
      </c>
      <c r="CX78" t="s">
        <v>227</v>
      </c>
      <c r="DA78" t="s">
        <v>250</v>
      </c>
      <c r="DB78">
        <v>-1</v>
      </c>
      <c r="DF78" t="s">
        <v>251</v>
      </c>
      <c r="DJ78" t="s">
        <v>252</v>
      </c>
      <c r="DK78" t="s">
        <v>253</v>
      </c>
      <c r="DL78" t="s">
        <v>254</v>
      </c>
      <c r="DN78" t="s">
        <v>255</v>
      </c>
      <c r="DR78" t="s">
        <v>449</v>
      </c>
      <c r="DS78" t="s">
        <v>445</v>
      </c>
      <c r="DT78" t="s">
        <v>444</v>
      </c>
      <c r="DV78">
        <v>1</v>
      </c>
      <c r="DW78" t="s">
        <v>554</v>
      </c>
      <c r="ED78" s="2">
        <v>46145</v>
      </c>
      <c r="EF78">
        <v>16</v>
      </c>
      <c r="EP78" t="s">
        <v>258</v>
      </c>
      <c r="ES78" t="s">
        <v>14777</v>
      </c>
      <c r="FA78" t="s">
        <v>245</v>
      </c>
      <c r="FB78" t="s">
        <v>14177</v>
      </c>
      <c r="FD78" t="s">
        <v>14177</v>
      </c>
      <c r="FE78" t="s">
        <v>5855</v>
      </c>
      <c r="FF78" t="s">
        <v>5855</v>
      </c>
      <c r="FK78" t="s">
        <v>263</v>
      </c>
      <c r="FL78" t="s">
        <v>14778</v>
      </c>
      <c r="FN78" t="s">
        <v>359</v>
      </c>
      <c r="FO78" t="s">
        <v>366</v>
      </c>
      <c r="FR78">
        <v>85900</v>
      </c>
      <c r="GB78" t="s">
        <v>266</v>
      </c>
      <c r="GC78" t="s">
        <v>225</v>
      </c>
      <c r="GD78">
        <v>0</v>
      </c>
      <c r="GF78">
        <v>0</v>
      </c>
      <c r="GG78">
        <v>25421</v>
      </c>
      <c r="GI78">
        <v>85900</v>
      </c>
      <c r="GJ78">
        <v>0</v>
      </c>
      <c r="GL78">
        <v>0</v>
      </c>
      <c r="GM78">
        <v>102221</v>
      </c>
      <c r="GS78" t="s">
        <v>267</v>
      </c>
      <c r="GT78" s="2">
        <v>45443</v>
      </c>
      <c r="GU78" t="s">
        <v>268</v>
      </c>
      <c r="GW78" t="s">
        <v>270</v>
      </c>
      <c r="GX78" t="s">
        <v>271</v>
      </c>
      <c r="GY78" t="s">
        <v>272</v>
      </c>
      <c r="GZ78" t="s">
        <v>273</v>
      </c>
      <c r="HA78" t="s">
        <v>274</v>
      </c>
      <c r="HB78" t="s">
        <v>14344</v>
      </c>
      <c r="HC78" t="s">
        <v>3217</v>
      </c>
      <c r="HD78" t="s">
        <v>554</v>
      </c>
      <c r="HE78" t="s">
        <v>230</v>
      </c>
      <c r="HF78" t="s">
        <v>14779</v>
      </c>
      <c r="HG78" t="s">
        <v>277</v>
      </c>
      <c r="HR78" t="s">
        <v>278</v>
      </c>
      <c r="HV78">
        <v>85900</v>
      </c>
      <c r="HW78" t="s">
        <v>279</v>
      </c>
      <c r="HX78" t="s">
        <v>280</v>
      </c>
      <c r="HY78">
        <v>64963</v>
      </c>
      <c r="HZ78">
        <v>17668</v>
      </c>
      <c r="IA78" t="s">
        <v>279</v>
      </c>
      <c r="IB78" t="s">
        <v>281</v>
      </c>
      <c r="ID78" t="s">
        <v>370</v>
      </c>
      <c r="IE78" t="s">
        <v>283</v>
      </c>
      <c r="IF78" t="s">
        <v>283</v>
      </c>
      <c r="IG78" t="s">
        <v>283</v>
      </c>
      <c r="IH78" t="s">
        <v>284</v>
      </c>
      <c r="II78" t="s">
        <v>285</v>
      </c>
      <c r="IJ78" t="s">
        <v>286</v>
      </c>
      <c r="IK78" t="s">
        <v>278</v>
      </c>
      <c r="IL78" t="s">
        <v>371</v>
      </c>
      <c r="IM78" t="s">
        <v>288</v>
      </c>
      <c r="IN78" t="s">
        <v>289</v>
      </c>
      <c r="IP78" t="s">
        <v>290</v>
      </c>
      <c r="IQ78" t="s">
        <v>284</v>
      </c>
      <c r="IS78" t="s">
        <v>291</v>
      </c>
      <c r="IT78" t="s">
        <v>315</v>
      </c>
      <c r="IU78" t="s">
        <v>479</v>
      </c>
      <c r="IV78" t="s">
        <v>480</v>
      </c>
      <c r="IW78" t="s">
        <v>318</v>
      </c>
      <c r="IY78" t="s">
        <v>281</v>
      </c>
    </row>
    <row r="79" spans="1:259" x14ac:dyDescent="0.3">
      <c r="A79" s="14">
        <f>DAY(AVANZA[[#This Row],[FechaSeguimiento]])</f>
        <v>3</v>
      </c>
      <c r="B79" s="14">
        <f>MONTH(AVANZA[[#This Row],[FechaSeguimiento]])</f>
        <v>5</v>
      </c>
      <c r="C79"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79" t="str">
        <f>LOWER(IFERROR(VLOOKUP(AVANZA[[#This Row],[ID_Peticion]],CANCELADAS[#All],2,0),""))</f>
        <v/>
      </c>
      <c r="E79" t="str">
        <f>LOWER(IFERROR(VLOOKUP(AVANZA[[#This Row],[ID_Peticion]],CANCELADAS[#All],3,0),""))</f>
        <v/>
      </c>
      <c r="F79" t="str">
        <f>LOWER(IF(AVANZA[[#This Row],[CEDULA CLIENTE]]&lt;&gt;""," CC: " &amp; COUNTIFS(AVANZA[CEDULA CLIENTE],AVANZA[[#This Row],[CEDULA CLIENTE]]),"")&amp; IF(AVANZA[[#This Row],[Direccion]]&lt;&gt;""," DIR: " &amp; COUNTIFS(AVANZA[Direccion],AVANZA[[#This Row],[Direccion]]),""))</f>
        <v xml:space="preserve"> dir: 1</v>
      </c>
      <c r="G79" t="str">
        <f>IFERROR(VLOOKUP(AVANZA[[#This Row],[Cedula_Vendedor_Atis]],PLANTA[[#All],[CEDULA]:[LINEA]],3,0),"No Cruza")</f>
        <v>Marisol Avella</v>
      </c>
      <c r="H79" t="str">
        <f>IFERROR(VLOOKUP(AVANZA[[#This Row],[Cedula_Vendedor_Atis]],PLANTA[[#All],[CEDULA]:[LINEA]],4,0),"No Cruza")</f>
        <v>Fija</v>
      </c>
      <c r="I79" t="str">
        <f>LOWER(IF(AVANZA[[#This Row],[ATRIBUIBLE]]="",AVANZA[[#This Row],[Variable]],AVANZA[[#This Row],[ATRIBUIBLE]]))</f>
        <v>terminada</v>
      </c>
      <c r="J79" s="14">
        <f>IF(AVANZA[[#This Row],[Variable]]=AVANZA[[#Headers],[TERMINADA]],1,0)</f>
        <v>1</v>
      </c>
      <c r="K79" s="14">
        <f>IF(AVANZA[[#This Row],[Variable]]=AVANZA[[#Headers],[ANULADA]],1,0)</f>
        <v>0</v>
      </c>
      <c r="L79" s="14">
        <f>IF(AVANZA[[#This Row],[Variable]]=AVANZA[[#Headers],[PENDIENTE]],1,0)</f>
        <v>0</v>
      </c>
      <c r="M79" s="14">
        <f>IF(AVANZA[[#This Row],[ESTADO AGENDA]]="AGENDADA",1,0)</f>
        <v>0</v>
      </c>
      <c r="N79" s="14">
        <f>IF(AVANZA[[#This Row],[ESTADO AGENDA]]="PENDIENTE DE AGENDAR",1,0)</f>
        <v>0</v>
      </c>
      <c r="O79" s="14">
        <f>IF(AVANZA[[#This Row],[ESTADO AGENDA]]="SUSPENDIDA",1,0)</f>
        <v>0</v>
      </c>
      <c r="P79" t="str" cm="1">
        <f t="array" ref="P79">_xlfn.XLOOKUP(AVANZA[[#This Row],[Num_Agrupacion_Pet_Atis]],Tabla1[[#All],[Numero_de_actuacion]],Tabla1[[#All],[Estado_de_la_orden]],"",0)</f>
        <v/>
      </c>
      <c r="Q79" s="2" t="str" cm="1">
        <f t="array" ref="Q79">_xlfn.XLOOKUP(AVANZA[[#This Row],[Num_Agrupacion_Pet_Atis]],Tabla1[[#All],[Numero_de_actuacion]],Tabla1[[#All],[Fecha_de_la_cita]],"",0)</f>
        <v/>
      </c>
      <c r="R79" t="str" cm="1">
        <f t="array" ref="R79">_xlfn.XLOOKUP(AVANZA[[#This Row],[Num_Agrupacion_Pet_Atis]],Tabla1[[#All],[Numero_de_actuacion]],Tabla1[[#All],[Franja_horaria_de_la_cita]],"",0)</f>
        <v/>
      </c>
      <c r="S79" s="14" t="str">
        <f>IFERROR(DAY(AVANZA[[#This Row],[FECHA AGENDA]]),"")</f>
        <v/>
      </c>
      <c r="T79" s="14" t="str">
        <f>IFERROR(MONTH(AVANZA[[#This Row],[FECHA AGENDA]]),"")</f>
        <v/>
      </c>
      <c r="U79" t="str" cm="1">
        <f t="array" ref="U79">_xlfn.XLOOKUP(AVANZA[[#This Row],[Num_Agrupacion_Pet_Atis]],Tabla1[[#All],[Numero_de_actuacion]],Tabla1[[#All],[Motivo_de_suspension]],"",0)</f>
        <v/>
      </c>
      <c r="V79" s="2" t="str" cm="1">
        <f t="array" ref="V79">_xlfn.XLOOKUP(AVANZA[[#This Row],[Num_Agrupacion_Pet_Atis]],Tabla1[[#All],[Numero_de_actuacion]],Tabla1[[#All],[No_identificacion_cliente]],"",0)</f>
        <v/>
      </c>
      <c r="W79" s="2" t="str" cm="1">
        <f t="array" ref="W79">_xlfn.XLOOKUP(AVANZA[[#This Row],[Num_Agrupacion_Pet_Atis]],Tabla1[[#All],[Numero_de_actuacion]],Tabla1[[#All],[Movil_de_contacto]],"",0)</f>
        <v/>
      </c>
      <c r="X79" s="14">
        <f>IF(OR(AVANZA[[#This Row],[ESTADO LEG]]="Legalizada grabacion",AVANZA[[#This Row],[ESTADO LEG]]="Legalizada aut"),1,0)</f>
        <v>1</v>
      </c>
      <c r="Y79" s="14">
        <f>IF(OR(AVANZA[[#This Row],[ESTADO LEG]]="pdte legalizar",AVANZA[[#This Row],[ESTADO LEG]]="No cruza"),1,0)</f>
        <v>0</v>
      </c>
      <c r="Z79" t="str" cm="1">
        <f t="array" ref="Z79">IF(AVANZA[[#This Row],[Variable]]="Terminada",LOWER(_xlfn.XLOOKUP(AVANZA[[#This Row],[ID_Peticion]],Tabla6[[#All],[NUM_PETICION]],Tabla6[[#All],[ESTADO_LEG]],"NO CRUZA",0)),AVANZA[[#This Row],[Variable]])</f>
        <v>legalizada grabacion</v>
      </c>
      <c r="AA79" cm="1">
        <f t="array" ref="AA79">_xlfn.XLOOKUP(AVANZA[[#This Row],[ID_Peticion]],Tabla6[[#All],[NUM_PETICION]],Tabla6[[#All],[DIF_DIAS]],"",0)</f>
        <v>3</v>
      </c>
      <c r="AB79" s="2" cm="1">
        <f t="array" ref="AB79">IFERROR(_xlfn.XLOOKUP(AVANZA[[#This Row],[ID_Peticion]],Tabla6[[#All],[NUM_PETICION]],Tabla6[[#All],[FEC_LEGAL]],"",0),"")</f>
        <v>46148</v>
      </c>
      <c r="AC79" s="14">
        <f ca="1">IF(AVANZA[[#This Row],[FECHA LEG]]&lt;&gt;0,IFERROR(AVANZA[[#This Row],[FECHA LEG]]-AVANZA[[#This Row],[FechaIniEstadoSubPetAtis]],0),TODAY()-AVANZA[[#This Row],[FechaIniEstadoSubPetAtis]])</f>
        <v>3</v>
      </c>
      <c r="AD79" s="35" t="str">
        <f ca="1">IF(AVANZA[[#This Row],[FINAL Vs LG]]&lt;&gt;0,IF(AVANZA[[#This Row],[FINAL Vs LG]]&lt;7.1,"100%",IF(AND(AVANZA[[#This Row],[FINAL Vs LG]]&gt;7.1,AVANZA[[#This Row],[FINAL Vs LG]]&lt;11.1),"50%","0%")),0)</f>
        <v>100%</v>
      </c>
      <c r="AE79" s="14">
        <f ca="1">VLOOKUP(DAY(TODAY()),BACK!F:G,2,0)</f>
        <v>14</v>
      </c>
      <c r="AF79" s="14">
        <f>BACK!$I$2</f>
        <v>24</v>
      </c>
      <c r="AG79" s="14">
        <f>IF(AVANZA[[#This Row],[Oferta_empaquetada_comisiones]]="SI",1,0)</f>
        <v>0</v>
      </c>
      <c r="AH79" s="36">
        <f>IF(AVANZA[[#This Row],[Variable]]="TERMINADA",IFERROR(VLOOKUP(AVANZA[[#This Row],[SUPERVISOR]],Tabla2[#All],4,0),0),)</f>
        <v>3.5</v>
      </c>
      <c r="AI79" s="14">
        <f>IF(AVANZA[[#This Row],[Producto]]="BA",1,0)</f>
        <v>1</v>
      </c>
      <c r="AJ79" s="14">
        <f>IF(AVANZA[[#This Row],[Producto]]="DUO",1,0)</f>
        <v>0</v>
      </c>
      <c r="AK79" s="14">
        <f>IF(AVANZA[[#This Row],[Producto]]="TRIO",1,0)</f>
        <v>0</v>
      </c>
      <c r="AL79" t="s">
        <v>456</v>
      </c>
      <c r="AM79">
        <v>-1</v>
      </c>
      <c r="AN79">
        <v>-1</v>
      </c>
      <c r="AO79" t="s">
        <v>14780</v>
      </c>
      <c r="AP79" s="1">
        <v>46142.40283564815</v>
      </c>
      <c r="AQ79">
        <v>-1</v>
      </c>
      <c r="AR79" t="s">
        <v>14781</v>
      </c>
      <c r="AS79">
        <v>-1</v>
      </c>
      <c r="AT79">
        <v>-1</v>
      </c>
      <c r="AU79">
        <v>-1</v>
      </c>
      <c r="AV79">
        <v>-1</v>
      </c>
      <c r="AW79">
        <v>-1</v>
      </c>
      <c r="AX79" t="s">
        <v>224</v>
      </c>
      <c r="AY79">
        <v>-1</v>
      </c>
      <c r="AZ79">
        <v>2026</v>
      </c>
      <c r="BA79">
        <v>5</v>
      </c>
      <c r="BB79">
        <v>3</v>
      </c>
      <c r="BC79">
        <v>-1</v>
      </c>
      <c r="BD79" t="s">
        <v>225</v>
      </c>
      <c r="BE79">
        <v>-1</v>
      </c>
      <c r="BF79">
        <v>20001620521551</v>
      </c>
      <c r="BG79" t="s">
        <v>319</v>
      </c>
      <c r="BH79" t="s">
        <v>320</v>
      </c>
      <c r="BI79" t="s">
        <v>14782</v>
      </c>
      <c r="BJ79">
        <v>-1</v>
      </c>
      <c r="BK79">
        <v>-1</v>
      </c>
      <c r="BL79">
        <v>-1</v>
      </c>
      <c r="BM79" t="s">
        <v>229</v>
      </c>
      <c r="BN79" t="s">
        <v>230</v>
      </c>
      <c r="BO79" t="s">
        <v>14783</v>
      </c>
      <c r="BP79" t="s">
        <v>232</v>
      </c>
      <c r="BQ79">
        <v>2026</v>
      </c>
      <c r="BR79">
        <v>4</v>
      </c>
      <c r="BS79">
        <v>30</v>
      </c>
      <c r="BT79" s="1">
        <v>46145.52134259259</v>
      </c>
      <c r="BU79" t="s">
        <v>233</v>
      </c>
      <c r="BV79" s="2">
        <v>46145</v>
      </c>
      <c r="BW79" t="s">
        <v>234</v>
      </c>
      <c r="BX79" s="2">
        <v>46142</v>
      </c>
      <c r="BY79" s="2">
        <v>46145</v>
      </c>
      <c r="BZ79" t="s">
        <v>235</v>
      </c>
      <c r="CA79" t="s">
        <v>545</v>
      </c>
      <c r="CB79" t="s">
        <v>546</v>
      </c>
      <c r="CC79" t="s">
        <v>14784</v>
      </c>
      <c r="CD79" t="s">
        <v>3115</v>
      </c>
      <c r="CE79">
        <v>-1</v>
      </c>
      <c r="CF79" t="s">
        <v>549</v>
      </c>
      <c r="CG79" t="s">
        <v>550</v>
      </c>
      <c r="CH79" t="s">
        <v>242</v>
      </c>
      <c r="CI79">
        <v>1018514067</v>
      </c>
      <c r="CJ79" t="s">
        <v>464</v>
      </c>
      <c r="CK79" t="s">
        <v>245</v>
      </c>
      <c r="CL79" t="s">
        <v>409</v>
      </c>
      <c r="CM79" t="s">
        <v>247</v>
      </c>
      <c r="CN79" t="s">
        <v>410</v>
      </c>
      <c r="CT79" t="s">
        <v>304</v>
      </c>
      <c r="CU79" t="s">
        <v>225</v>
      </c>
      <c r="CW79" t="s">
        <v>319</v>
      </c>
      <c r="CX79" t="s">
        <v>320</v>
      </c>
      <c r="DA79" t="s">
        <v>250</v>
      </c>
      <c r="DB79">
        <v>-1</v>
      </c>
      <c r="DF79" t="s">
        <v>251</v>
      </c>
      <c r="DJ79" t="s">
        <v>252</v>
      </c>
      <c r="DK79" t="s">
        <v>253</v>
      </c>
      <c r="DL79" t="s">
        <v>254</v>
      </c>
      <c r="DN79" t="s">
        <v>255</v>
      </c>
      <c r="DR79" t="s">
        <v>465</v>
      </c>
      <c r="DS79" t="s">
        <v>464</v>
      </c>
      <c r="DT79" t="s">
        <v>463</v>
      </c>
      <c r="DV79">
        <v>1</v>
      </c>
      <c r="DW79" t="s">
        <v>554</v>
      </c>
      <c r="ED79" s="2">
        <v>46145</v>
      </c>
      <c r="EF79">
        <v>9</v>
      </c>
      <c r="EP79" t="s">
        <v>258</v>
      </c>
      <c r="ES79" t="s">
        <v>555</v>
      </c>
      <c r="FA79" t="s">
        <v>245</v>
      </c>
      <c r="FB79" t="s">
        <v>556</v>
      </c>
      <c r="FD79" t="s">
        <v>556</v>
      </c>
      <c r="FE79" t="s">
        <v>557</v>
      </c>
      <c r="FF79" t="s">
        <v>557</v>
      </c>
      <c r="FK79" t="s">
        <v>263</v>
      </c>
      <c r="FL79" t="s">
        <v>14785</v>
      </c>
      <c r="FN79" t="s">
        <v>410</v>
      </c>
      <c r="FO79" t="s">
        <v>414</v>
      </c>
      <c r="FR79">
        <v>94990</v>
      </c>
      <c r="GB79" t="s">
        <v>266</v>
      </c>
      <c r="GC79" t="s">
        <v>225</v>
      </c>
      <c r="GD79">
        <v>0</v>
      </c>
      <c r="GF79">
        <v>0</v>
      </c>
      <c r="GG79">
        <v>25423</v>
      </c>
      <c r="GI79">
        <v>94990</v>
      </c>
      <c r="GJ79">
        <v>0</v>
      </c>
      <c r="GL79">
        <v>0</v>
      </c>
      <c r="GM79">
        <v>113038</v>
      </c>
      <c r="GS79" t="s">
        <v>267</v>
      </c>
      <c r="GT79" s="2">
        <v>44742</v>
      </c>
      <c r="GU79" t="s">
        <v>268</v>
      </c>
      <c r="GV79" t="s">
        <v>335</v>
      </c>
      <c r="GW79" t="s">
        <v>270</v>
      </c>
      <c r="GX79" t="s">
        <v>271</v>
      </c>
      <c r="GY79" t="s">
        <v>272</v>
      </c>
      <c r="GZ79" t="s">
        <v>273</v>
      </c>
      <c r="HA79" t="s">
        <v>274</v>
      </c>
      <c r="HB79" t="s">
        <v>559</v>
      </c>
      <c r="HC79" t="s">
        <v>545</v>
      </c>
      <c r="HD79" t="s">
        <v>554</v>
      </c>
      <c r="HE79" t="s">
        <v>230</v>
      </c>
      <c r="HF79" t="s">
        <v>560</v>
      </c>
      <c r="HG79" t="s">
        <v>277</v>
      </c>
      <c r="HR79" t="s">
        <v>278</v>
      </c>
      <c r="HV79">
        <v>94990</v>
      </c>
      <c r="HW79" t="s">
        <v>281</v>
      </c>
      <c r="HY79">
        <v>0</v>
      </c>
      <c r="HZ79">
        <v>0</v>
      </c>
      <c r="IA79" t="s">
        <v>279</v>
      </c>
      <c r="IB79" t="s">
        <v>281</v>
      </c>
      <c r="IE79" t="s">
        <v>283</v>
      </c>
      <c r="IF79" t="s">
        <v>283</v>
      </c>
      <c r="IG79" t="s">
        <v>283</v>
      </c>
      <c r="IH79" t="s">
        <v>284</v>
      </c>
      <c r="II79" t="s">
        <v>285</v>
      </c>
      <c r="IJ79" t="s">
        <v>286</v>
      </c>
      <c r="IK79" t="s">
        <v>278</v>
      </c>
      <c r="IL79" t="s">
        <v>346</v>
      </c>
      <c r="IM79" t="s">
        <v>288</v>
      </c>
      <c r="IN79" t="s">
        <v>289</v>
      </c>
      <c r="IP79" t="s">
        <v>290</v>
      </c>
      <c r="IQ79" t="s">
        <v>284</v>
      </c>
      <c r="IS79" t="s">
        <v>291</v>
      </c>
      <c r="IT79" t="s">
        <v>453</v>
      </c>
      <c r="IU79" t="s">
        <v>1898</v>
      </c>
      <c r="IV79" t="s">
        <v>434</v>
      </c>
      <c r="IW79" t="s">
        <v>1899</v>
      </c>
      <c r="IY79" t="s">
        <v>281</v>
      </c>
    </row>
    <row r="80" spans="1:259" x14ac:dyDescent="0.3">
      <c r="A80" s="14">
        <f>DAY(AVANZA[[#This Row],[FechaSeguimiento]])</f>
        <v>3</v>
      </c>
      <c r="B80" s="14">
        <f>MONTH(AVANZA[[#This Row],[FechaSeguimiento]])</f>
        <v>5</v>
      </c>
      <c r="C80"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80" t="str">
        <f>LOWER(IFERROR(VLOOKUP(AVANZA[[#This Row],[ID_Peticion]],CANCELADAS[#All],2,0),""))</f>
        <v/>
      </c>
      <c r="E80" t="str">
        <f>LOWER(IFERROR(VLOOKUP(AVANZA[[#This Row],[ID_Peticion]],CANCELADAS[#All],3,0),""))</f>
        <v/>
      </c>
      <c r="F80" t="str">
        <f>LOWER(IF(AVANZA[[#This Row],[CEDULA CLIENTE]]&lt;&gt;""," CC: " &amp; COUNTIFS(AVANZA[CEDULA CLIENTE],AVANZA[[#This Row],[CEDULA CLIENTE]]),"")&amp; IF(AVANZA[[#This Row],[Direccion]]&lt;&gt;""," DIR: " &amp; COUNTIFS(AVANZA[Direccion],AVANZA[[#This Row],[Direccion]]),""))</f>
        <v xml:space="preserve"> dir: 1</v>
      </c>
      <c r="G80" t="str">
        <f>IFERROR(VLOOKUP(AVANZA[[#This Row],[Cedula_Vendedor_Atis]],PLANTA[[#All],[CEDULA]:[LINEA]],3,0),"No Cruza")</f>
        <v>Marisol Avella</v>
      </c>
      <c r="H80" t="str">
        <f>IFERROR(VLOOKUP(AVANZA[[#This Row],[Cedula_Vendedor_Atis]],PLANTA[[#All],[CEDULA]:[LINEA]],4,0),"No Cruza")</f>
        <v>Fija</v>
      </c>
      <c r="I80" t="str">
        <f>LOWER(IF(AVANZA[[#This Row],[ATRIBUIBLE]]="",AVANZA[[#This Row],[Variable]],AVANZA[[#This Row],[ATRIBUIBLE]]))</f>
        <v>terminada</v>
      </c>
      <c r="J80" s="14">
        <f>IF(AVANZA[[#This Row],[Variable]]=AVANZA[[#Headers],[TERMINADA]],1,0)</f>
        <v>1</v>
      </c>
      <c r="K80" s="14">
        <f>IF(AVANZA[[#This Row],[Variable]]=AVANZA[[#Headers],[ANULADA]],1,0)</f>
        <v>0</v>
      </c>
      <c r="L80" s="14">
        <f>IF(AVANZA[[#This Row],[Variable]]=AVANZA[[#Headers],[PENDIENTE]],1,0)</f>
        <v>0</v>
      </c>
      <c r="M80" s="14">
        <f>IF(AVANZA[[#This Row],[ESTADO AGENDA]]="AGENDADA",1,0)</f>
        <v>0</v>
      </c>
      <c r="N80" s="14">
        <f>IF(AVANZA[[#This Row],[ESTADO AGENDA]]="PENDIENTE DE AGENDAR",1,0)</f>
        <v>0</v>
      </c>
      <c r="O80" s="14">
        <f>IF(AVANZA[[#This Row],[ESTADO AGENDA]]="SUSPENDIDA",1,0)</f>
        <v>0</v>
      </c>
      <c r="P80" t="str" cm="1">
        <f t="array" ref="P80">_xlfn.XLOOKUP(AVANZA[[#This Row],[Num_Agrupacion_Pet_Atis]],Tabla1[[#All],[Numero_de_actuacion]],Tabla1[[#All],[Estado_de_la_orden]],"",0)</f>
        <v/>
      </c>
      <c r="Q80" s="2" t="str" cm="1">
        <f t="array" ref="Q80">_xlfn.XLOOKUP(AVANZA[[#This Row],[Num_Agrupacion_Pet_Atis]],Tabla1[[#All],[Numero_de_actuacion]],Tabla1[[#All],[Fecha_de_la_cita]],"",0)</f>
        <v/>
      </c>
      <c r="R80" t="str" cm="1">
        <f t="array" ref="R80">_xlfn.XLOOKUP(AVANZA[[#This Row],[Num_Agrupacion_Pet_Atis]],Tabla1[[#All],[Numero_de_actuacion]],Tabla1[[#All],[Franja_horaria_de_la_cita]],"",0)</f>
        <v/>
      </c>
      <c r="S80" s="14" t="str">
        <f>IFERROR(DAY(AVANZA[[#This Row],[FECHA AGENDA]]),"")</f>
        <v/>
      </c>
      <c r="T80" s="14" t="str">
        <f>IFERROR(MONTH(AVANZA[[#This Row],[FECHA AGENDA]]),"")</f>
        <v/>
      </c>
      <c r="U80" t="str" cm="1">
        <f t="array" ref="U80">_xlfn.XLOOKUP(AVANZA[[#This Row],[Num_Agrupacion_Pet_Atis]],Tabla1[[#All],[Numero_de_actuacion]],Tabla1[[#All],[Motivo_de_suspension]],"",0)</f>
        <v/>
      </c>
      <c r="V80" s="2" t="str" cm="1">
        <f t="array" ref="V80">_xlfn.XLOOKUP(AVANZA[[#This Row],[Num_Agrupacion_Pet_Atis]],Tabla1[[#All],[Numero_de_actuacion]],Tabla1[[#All],[No_identificacion_cliente]],"",0)</f>
        <v/>
      </c>
      <c r="W80" s="2" t="str" cm="1">
        <f t="array" ref="W80">_xlfn.XLOOKUP(AVANZA[[#This Row],[Num_Agrupacion_Pet_Atis]],Tabla1[[#All],[Numero_de_actuacion]],Tabla1[[#All],[Movil_de_contacto]],"",0)</f>
        <v/>
      </c>
      <c r="X80" s="14">
        <f>IF(OR(AVANZA[[#This Row],[ESTADO LEG]]="Legalizada grabacion",AVANZA[[#This Row],[ESTADO LEG]]="Legalizada aut"),1,0)</f>
        <v>1</v>
      </c>
      <c r="Y80" s="14">
        <f>IF(OR(AVANZA[[#This Row],[ESTADO LEG]]="pdte legalizar",AVANZA[[#This Row],[ESTADO LEG]]="No cruza"),1,0)</f>
        <v>0</v>
      </c>
      <c r="Z80" t="str" cm="1">
        <f t="array" ref="Z80">IF(AVANZA[[#This Row],[Variable]]="Terminada",LOWER(_xlfn.XLOOKUP(AVANZA[[#This Row],[ID_Peticion]],Tabla6[[#All],[NUM_PETICION]],Tabla6[[#All],[ESTADO_LEG]],"NO CRUZA",0)),AVANZA[[#This Row],[Variable]])</f>
        <v>legalizada grabacion</v>
      </c>
      <c r="AA80" cm="1">
        <f t="array" ref="AA80">_xlfn.XLOOKUP(AVANZA[[#This Row],[ID_Peticion]],Tabla6[[#All],[NUM_PETICION]],Tabla6[[#All],[DIF_DIAS]],"",0)</f>
        <v>3</v>
      </c>
      <c r="AB80" s="2" cm="1">
        <f t="array" ref="AB80">IFERROR(_xlfn.XLOOKUP(AVANZA[[#This Row],[ID_Peticion]],Tabla6[[#All],[NUM_PETICION]],Tabla6[[#All],[FEC_LEGAL]],"",0),"")</f>
        <v>46148</v>
      </c>
      <c r="AC80" s="14">
        <f ca="1">IF(AVANZA[[#This Row],[FECHA LEG]]&lt;&gt;0,IFERROR(AVANZA[[#This Row],[FECHA LEG]]-AVANZA[[#This Row],[FechaIniEstadoSubPetAtis]],0),TODAY()-AVANZA[[#This Row],[FechaIniEstadoSubPetAtis]])</f>
        <v>3</v>
      </c>
      <c r="AD80" s="35" t="str">
        <f ca="1">IF(AVANZA[[#This Row],[FINAL Vs LG]]&lt;&gt;0,IF(AVANZA[[#This Row],[FINAL Vs LG]]&lt;7.1,"100%",IF(AND(AVANZA[[#This Row],[FINAL Vs LG]]&gt;7.1,AVANZA[[#This Row],[FINAL Vs LG]]&lt;11.1),"50%","0%")),0)</f>
        <v>100%</v>
      </c>
      <c r="AE80" s="14">
        <f ca="1">VLOOKUP(DAY(TODAY()),BACK!F:G,2,0)</f>
        <v>14</v>
      </c>
      <c r="AF80" s="14">
        <f>BACK!$I$2</f>
        <v>24</v>
      </c>
      <c r="AG80" s="14">
        <f>IF(AVANZA[[#This Row],[Oferta_empaquetada_comisiones]]="SI",1,0)</f>
        <v>0</v>
      </c>
      <c r="AH80" s="36">
        <f>IF(AVANZA[[#This Row],[Variable]]="TERMINADA",IFERROR(VLOOKUP(AVANZA[[#This Row],[SUPERVISOR]],Tabla2[#All],4,0),0),)</f>
        <v>3.5</v>
      </c>
      <c r="AI80" s="14">
        <f>IF(AVANZA[[#This Row],[Producto]]="BA",1,0)</f>
        <v>1</v>
      </c>
      <c r="AJ80" s="14">
        <f>IF(AVANZA[[#This Row],[Producto]]="DUO",1,0)</f>
        <v>0</v>
      </c>
      <c r="AK80" s="14">
        <f>IF(AVANZA[[#This Row],[Producto]]="TRIO",1,0)</f>
        <v>0</v>
      </c>
      <c r="AL80" t="s">
        <v>292</v>
      </c>
      <c r="AM80">
        <v>-1</v>
      </c>
      <c r="AN80">
        <v>-1</v>
      </c>
      <c r="AO80" t="s">
        <v>14786</v>
      </c>
      <c r="AP80" s="1">
        <v>46144.774074074077</v>
      </c>
      <c r="AQ80">
        <v>-1</v>
      </c>
      <c r="AR80" t="s">
        <v>14787</v>
      </c>
      <c r="AS80">
        <v>-1</v>
      </c>
      <c r="AT80">
        <v>-1</v>
      </c>
      <c r="AU80">
        <v>-1</v>
      </c>
      <c r="AV80">
        <v>-1</v>
      </c>
      <c r="AW80">
        <v>-1</v>
      </c>
      <c r="AX80" t="s">
        <v>224</v>
      </c>
      <c r="AY80">
        <v>-1</v>
      </c>
      <c r="AZ80">
        <v>2026</v>
      </c>
      <c r="BA80">
        <v>5</v>
      </c>
      <c r="BB80">
        <v>3</v>
      </c>
      <c r="BC80">
        <v>-1</v>
      </c>
      <c r="BD80" t="s">
        <v>225</v>
      </c>
      <c r="BE80">
        <v>-1</v>
      </c>
      <c r="BF80">
        <v>20001621531021</v>
      </c>
      <c r="BG80" t="s">
        <v>319</v>
      </c>
      <c r="BH80" t="s">
        <v>320</v>
      </c>
      <c r="BI80" t="s">
        <v>14788</v>
      </c>
      <c r="BJ80">
        <v>-1</v>
      </c>
      <c r="BK80">
        <v>-1</v>
      </c>
      <c r="BL80">
        <v>-1</v>
      </c>
      <c r="BM80" t="s">
        <v>229</v>
      </c>
      <c r="BN80" t="s">
        <v>230</v>
      </c>
      <c r="BO80" t="s">
        <v>14789</v>
      </c>
      <c r="BP80" t="s">
        <v>380</v>
      </c>
      <c r="BQ80">
        <v>2026</v>
      </c>
      <c r="BR80">
        <v>5</v>
      </c>
      <c r="BS80">
        <v>2</v>
      </c>
      <c r="BT80" s="1">
        <v>46145.532546296294</v>
      </c>
      <c r="BU80" t="s">
        <v>233</v>
      </c>
      <c r="BV80" s="2">
        <v>46145</v>
      </c>
      <c r="BW80" t="s">
        <v>234</v>
      </c>
      <c r="BX80" s="2">
        <v>46144</v>
      </c>
      <c r="BY80" s="2">
        <v>46145</v>
      </c>
      <c r="BZ80" t="s">
        <v>235</v>
      </c>
      <c r="CA80" t="s">
        <v>297</v>
      </c>
      <c r="CB80" t="s">
        <v>297</v>
      </c>
      <c r="CC80" t="s">
        <v>14790</v>
      </c>
      <c r="CD80" t="s">
        <v>601</v>
      </c>
      <c r="CE80">
        <v>-1</v>
      </c>
      <c r="CF80" t="s">
        <v>300</v>
      </c>
      <c r="CG80" t="s">
        <v>301</v>
      </c>
      <c r="CH80" t="s">
        <v>242</v>
      </c>
      <c r="CI80">
        <v>22999736</v>
      </c>
      <c r="CJ80" t="s">
        <v>303</v>
      </c>
      <c r="CK80" t="s">
        <v>245</v>
      </c>
      <c r="CL80" t="s">
        <v>246</v>
      </c>
      <c r="CM80" t="s">
        <v>247</v>
      </c>
      <c r="CN80" t="s">
        <v>248</v>
      </c>
      <c r="CT80" t="s">
        <v>386</v>
      </c>
      <c r="CU80" t="s">
        <v>225</v>
      </c>
      <c r="CW80" t="s">
        <v>319</v>
      </c>
      <c r="CX80" t="s">
        <v>320</v>
      </c>
      <c r="DA80" t="s">
        <v>250</v>
      </c>
      <c r="DB80">
        <v>-1</v>
      </c>
      <c r="DF80" t="s">
        <v>251</v>
      </c>
      <c r="DJ80" t="s">
        <v>252</v>
      </c>
      <c r="DK80" t="s">
        <v>253</v>
      </c>
      <c r="DL80" t="s">
        <v>254</v>
      </c>
      <c r="DN80" t="s">
        <v>255</v>
      </c>
      <c r="DR80" t="s">
        <v>305</v>
      </c>
      <c r="DS80" t="s">
        <v>303</v>
      </c>
      <c r="DT80" t="s">
        <v>302</v>
      </c>
      <c r="DV80">
        <v>1</v>
      </c>
      <c r="DW80" t="s">
        <v>283</v>
      </c>
      <c r="ED80" s="2">
        <v>46145</v>
      </c>
      <c r="EE80" t="s">
        <v>306</v>
      </c>
      <c r="EF80">
        <v>9</v>
      </c>
      <c r="EP80" t="s">
        <v>258</v>
      </c>
      <c r="ES80" t="s">
        <v>604</v>
      </c>
      <c r="EZ80" t="s">
        <v>1244</v>
      </c>
      <c r="FA80" t="s">
        <v>245</v>
      </c>
      <c r="FB80" t="s">
        <v>308</v>
      </c>
      <c r="FD80" t="s">
        <v>308</v>
      </c>
      <c r="FE80" t="s">
        <v>309</v>
      </c>
      <c r="FF80" t="s">
        <v>309</v>
      </c>
      <c r="FK80" t="s">
        <v>263</v>
      </c>
      <c r="FL80" t="s">
        <v>14791</v>
      </c>
      <c r="FN80" t="s">
        <v>248</v>
      </c>
      <c r="FO80" t="s">
        <v>265</v>
      </c>
      <c r="FR80">
        <v>94990</v>
      </c>
      <c r="GB80" t="s">
        <v>266</v>
      </c>
      <c r="GC80" t="s">
        <v>225</v>
      </c>
      <c r="GD80">
        <v>0</v>
      </c>
      <c r="GF80">
        <v>0</v>
      </c>
      <c r="GG80">
        <v>25423</v>
      </c>
      <c r="GI80">
        <v>94990</v>
      </c>
      <c r="GJ80">
        <v>0</v>
      </c>
      <c r="GL80">
        <v>0</v>
      </c>
      <c r="GM80">
        <v>113038</v>
      </c>
      <c r="GS80" t="s">
        <v>267</v>
      </c>
      <c r="GT80" s="2">
        <v>44316</v>
      </c>
      <c r="GU80" t="s">
        <v>268</v>
      </c>
      <c r="GV80" t="s">
        <v>335</v>
      </c>
      <c r="GW80" t="s">
        <v>394</v>
      </c>
      <c r="GZ80" t="s">
        <v>395</v>
      </c>
      <c r="HA80" t="s">
        <v>336</v>
      </c>
      <c r="HC80" t="s">
        <v>337</v>
      </c>
      <c r="HE80" t="s">
        <v>230</v>
      </c>
      <c r="HF80" t="s">
        <v>1824</v>
      </c>
      <c r="HR80" t="s">
        <v>278</v>
      </c>
      <c r="HV80">
        <v>94990</v>
      </c>
      <c r="HW80" t="s">
        <v>281</v>
      </c>
      <c r="HY80">
        <v>0</v>
      </c>
      <c r="HZ80">
        <v>0</v>
      </c>
      <c r="IA80" t="s">
        <v>281</v>
      </c>
      <c r="IB80" t="s">
        <v>281</v>
      </c>
      <c r="IE80" t="s">
        <v>283</v>
      </c>
      <c r="IF80" t="s">
        <v>283</v>
      </c>
      <c r="IG80" t="s">
        <v>283</v>
      </c>
      <c r="IH80" t="s">
        <v>284</v>
      </c>
      <c r="II80" t="s">
        <v>285</v>
      </c>
      <c r="IJ80" t="s">
        <v>286</v>
      </c>
      <c r="IK80" t="s">
        <v>278</v>
      </c>
      <c r="IL80" t="s">
        <v>287</v>
      </c>
      <c r="IM80" t="s">
        <v>288</v>
      </c>
      <c r="IN80" t="s">
        <v>289</v>
      </c>
      <c r="IP80" t="s">
        <v>290</v>
      </c>
      <c r="IQ80" t="s">
        <v>284</v>
      </c>
      <c r="IS80" t="s">
        <v>291</v>
      </c>
      <c r="IT80" t="s">
        <v>453</v>
      </c>
      <c r="IU80" t="s">
        <v>713</v>
      </c>
      <c r="IV80" t="s">
        <v>434</v>
      </c>
      <c r="IW80" t="s">
        <v>318</v>
      </c>
      <c r="IY80" t="s">
        <v>281</v>
      </c>
    </row>
    <row r="81" spans="1:259" x14ac:dyDescent="0.3">
      <c r="A81" s="14">
        <f>DAY(AVANZA[[#This Row],[FechaSeguimiento]])</f>
        <v>3</v>
      </c>
      <c r="B81" s="14">
        <f>MONTH(AVANZA[[#This Row],[FechaSeguimiento]])</f>
        <v>5</v>
      </c>
      <c r="C81"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81" t="str">
        <f>LOWER(IFERROR(VLOOKUP(AVANZA[[#This Row],[ID_Peticion]],CANCELADAS[#All],2,0),""))</f>
        <v>qc - pedido duplicado</v>
      </c>
      <c r="E81" t="str">
        <f>LOWER(IFERROR(VLOOKUP(AVANZA[[#This Row],[ID_Peticion]],CANCELADAS[#All],3,0),""))</f>
        <v>asesor</v>
      </c>
      <c r="F81" t="str">
        <f>LOWER(IF(AVANZA[[#This Row],[CEDULA CLIENTE]]&lt;&gt;""," CC: " &amp; COUNTIFS(AVANZA[CEDULA CLIENTE],AVANZA[[#This Row],[CEDULA CLIENTE]]),"")&amp; IF(AVANZA[[#This Row],[Direccion]]&lt;&gt;""," DIR: " &amp; COUNTIFS(AVANZA[Direccion],AVANZA[[#This Row],[Direccion]]),""))</f>
        <v xml:space="preserve"> dir: 1</v>
      </c>
      <c r="G81" t="str">
        <f>IFERROR(VLOOKUP(AVANZA[[#This Row],[Cedula_Vendedor_Atis]],PLANTA[[#All],[CEDULA]:[LINEA]],3,0),"No Cruza")</f>
        <v>Marisol Avella</v>
      </c>
      <c r="H81" t="str">
        <f>IFERROR(VLOOKUP(AVANZA[[#This Row],[Cedula_Vendedor_Atis]],PLANTA[[#All],[CEDULA]:[LINEA]],4,0),"No Cruza")</f>
        <v>Fija</v>
      </c>
      <c r="I81" t="str">
        <f>LOWER(IF(AVANZA[[#This Row],[ATRIBUIBLE]]="",AVANZA[[#This Row],[Variable]],AVANZA[[#This Row],[ATRIBUIBLE]]))</f>
        <v>asesor</v>
      </c>
      <c r="J81" s="14">
        <f>IF(AVANZA[[#This Row],[Variable]]=AVANZA[[#Headers],[TERMINADA]],1,0)</f>
        <v>0</v>
      </c>
      <c r="K81" s="14">
        <f>IF(AVANZA[[#This Row],[Variable]]=AVANZA[[#Headers],[ANULADA]],1,0)</f>
        <v>1</v>
      </c>
      <c r="L81" s="14">
        <f>IF(AVANZA[[#This Row],[Variable]]=AVANZA[[#Headers],[PENDIENTE]],1,0)</f>
        <v>0</v>
      </c>
      <c r="M81" s="14">
        <f>IF(AVANZA[[#This Row],[ESTADO AGENDA]]="AGENDADA",1,0)</f>
        <v>0</v>
      </c>
      <c r="N81" s="14">
        <f>IF(AVANZA[[#This Row],[ESTADO AGENDA]]="PENDIENTE DE AGENDAR",1,0)</f>
        <v>0</v>
      </c>
      <c r="O81" s="14">
        <f>IF(AVANZA[[#This Row],[ESTADO AGENDA]]="SUSPENDIDA",1,0)</f>
        <v>0</v>
      </c>
      <c r="P81" t="str" cm="1">
        <f t="array" ref="P81">_xlfn.XLOOKUP(AVANZA[[#This Row],[Num_Agrupacion_Pet_Atis]],Tabla1[[#All],[Numero_de_actuacion]],Tabla1[[#All],[Estado_de_la_orden]],"",0)</f>
        <v/>
      </c>
      <c r="Q81" s="2" t="str" cm="1">
        <f t="array" ref="Q81">_xlfn.XLOOKUP(AVANZA[[#This Row],[Num_Agrupacion_Pet_Atis]],Tabla1[[#All],[Numero_de_actuacion]],Tabla1[[#All],[Fecha_de_la_cita]],"",0)</f>
        <v/>
      </c>
      <c r="R81" t="str" cm="1">
        <f t="array" ref="R81">_xlfn.XLOOKUP(AVANZA[[#This Row],[Num_Agrupacion_Pet_Atis]],Tabla1[[#All],[Numero_de_actuacion]],Tabla1[[#All],[Franja_horaria_de_la_cita]],"",0)</f>
        <v/>
      </c>
      <c r="S81" s="14" t="str">
        <f>IFERROR(DAY(AVANZA[[#This Row],[FECHA AGENDA]]),"")</f>
        <v/>
      </c>
      <c r="T81" s="14" t="str">
        <f>IFERROR(MONTH(AVANZA[[#This Row],[FECHA AGENDA]]),"")</f>
        <v/>
      </c>
      <c r="U81" t="str" cm="1">
        <f t="array" ref="U81">_xlfn.XLOOKUP(AVANZA[[#This Row],[Num_Agrupacion_Pet_Atis]],Tabla1[[#All],[Numero_de_actuacion]],Tabla1[[#All],[Motivo_de_suspension]],"",0)</f>
        <v/>
      </c>
      <c r="V81" s="2" t="str" cm="1">
        <f t="array" ref="V81">_xlfn.XLOOKUP(AVANZA[[#This Row],[Num_Agrupacion_Pet_Atis]],Tabla1[[#All],[Numero_de_actuacion]],Tabla1[[#All],[No_identificacion_cliente]],"",0)</f>
        <v/>
      </c>
      <c r="W81" s="2" t="str" cm="1">
        <f t="array" ref="W81">_xlfn.XLOOKUP(AVANZA[[#This Row],[Num_Agrupacion_Pet_Atis]],Tabla1[[#All],[Numero_de_actuacion]],Tabla1[[#All],[Movil_de_contacto]],"",0)</f>
        <v/>
      </c>
      <c r="X81" s="14">
        <f>IF(OR(AVANZA[[#This Row],[ESTADO LEG]]="Legalizada grabacion",AVANZA[[#This Row],[ESTADO LEG]]="Legalizada aut"),1,0)</f>
        <v>0</v>
      </c>
      <c r="Y81" s="14">
        <f>IF(OR(AVANZA[[#This Row],[ESTADO LEG]]="pdte legalizar",AVANZA[[#This Row],[ESTADO LEG]]="No cruza"),1,0)</f>
        <v>0</v>
      </c>
      <c r="Z81" t="str" cm="1">
        <f t="array" ref="Z81">IF(AVANZA[[#This Row],[Variable]]="Terminada",LOWER(_xlfn.XLOOKUP(AVANZA[[#This Row],[ID_Peticion]],Tabla6[[#All],[NUM_PETICION]],Tabla6[[#All],[ESTADO_LEG]],"NO CRUZA",0)),AVANZA[[#This Row],[Variable]])</f>
        <v>ANULADA</v>
      </c>
      <c r="AA81" t="str" cm="1">
        <f t="array" ref="AA81">_xlfn.XLOOKUP(AVANZA[[#This Row],[ID_Peticion]],Tabla6[[#All],[NUM_PETICION]],Tabla6[[#All],[DIF_DIAS]],"",0)</f>
        <v/>
      </c>
      <c r="AB81" s="2" t="str" cm="1">
        <f t="array" ref="AB81">IFERROR(_xlfn.XLOOKUP(AVANZA[[#This Row],[ID_Peticion]],Tabla6[[#All],[NUM_PETICION]],Tabla6[[#All],[FEC_LEGAL]],"",0),"")</f>
        <v/>
      </c>
      <c r="AC81" s="14">
        <f ca="1">IF(AVANZA[[#This Row],[FECHA LEG]]&lt;&gt;0,IFERROR(AVANZA[[#This Row],[FECHA LEG]]-AVANZA[[#This Row],[FechaIniEstadoSubPetAtis]],0),TODAY()-AVANZA[[#This Row],[FechaIniEstadoSubPetAtis]])</f>
        <v>0</v>
      </c>
      <c r="AD81" s="35">
        <f ca="1">IF(AVANZA[[#This Row],[FINAL Vs LG]]&lt;&gt;0,IF(AVANZA[[#This Row],[FINAL Vs LG]]&lt;7.1,"100%",IF(AND(AVANZA[[#This Row],[FINAL Vs LG]]&gt;7.1,AVANZA[[#This Row],[FINAL Vs LG]]&lt;11.1),"50%","0%")),0)</f>
        <v>0</v>
      </c>
      <c r="AE81" s="14">
        <f ca="1">VLOOKUP(DAY(TODAY()),BACK!F:G,2,0)</f>
        <v>14</v>
      </c>
      <c r="AF81" s="14">
        <f>BACK!$I$2</f>
        <v>24</v>
      </c>
      <c r="AG81" s="14">
        <f>IF(AVANZA[[#This Row],[Oferta_empaquetada_comisiones]]="SI",1,0)</f>
        <v>0</v>
      </c>
      <c r="AH81" s="36">
        <f>IF(AVANZA[[#This Row],[Variable]]="TERMINADA",IFERROR(VLOOKUP(AVANZA[[#This Row],[SUPERVISOR]],Tabla2[#All],4,0),0),)</f>
        <v>0</v>
      </c>
      <c r="AI81" s="14">
        <f>IF(AVANZA[[#This Row],[Producto]]="BA",1,0)</f>
        <v>1</v>
      </c>
      <c r="AJ81" s="14">
        <f>IF(AVANZA[[#This Row],[Producto]]="DUO",1,0)</f>
        <v>0</v>
      </c>
      <c r="AK81" s="14">
        <f>IF(AVANZA[[#This Row],[Producto]]="TRIO",1,0)</f>
        <v>0</v>
      </c>
      <c r="AL81" t="s">
        <v>797</v>
      </c>
      <c r="AM81">
        <v>-1</v>
      </c>
      <c r="AN81">
        <v>-1</v>
      </c>
      <c r="AO81" t="s">
        <v>14792</v>
      </c>
      <c r="AP81" s="1">
        <v>46145.697256944448</v>
      </c>
      <c r="AQ81">
        <v>-1</v>
      </c>
      <c r="AR81" t="s">
        <v>14793</v>
      </c>
      <c r="AS81">
        <v>-1</v>
      </c>
      <c r="AT81">
        <v>-1</v>
      </c>
      <c r="AU81">
        <v>-1</v>
      </c>
      <c r="AV81">
        <v>-1</v>
      </c>
      <c r="AW81">
        <v>-1</v>
      </c>
      <c r="AX81" t="s">
        <v>224</v>
      </c>
      <c r="AY81">
        <v>-1</v>
      </c>
      <c r="AZ81">
        <v>2026</v>
      </c>
      <c r="BA81">
        <v>5</v>
      </c>
      <c r="BB81">
        <v>3</v>
      </c>
      <c r="BC81">
        <v>-1</v>
      </c>
      <c r="BD81" t="s">
        <v>225</v>
      </c>
      <c r="BE81">
        <v>-1</v>
      </c>
      <c r="BF81">
        <v>20001621677943</v>
      </c>
      <c r="BG81" t="s">
        <v>319</v>
      </c>
      <c r="BH81" t="s">
        <v>320</v>
      </c>
      <c r="BI81" t="s">
        <v>14794</v>
      </c>
      <c r="BJ81">
        <v>-1</v>
      </c>
      <c r="BK81">
        <v>-1</v>
      </c>
      <c r="BL81">
        <v>-1</v>
      </c>
      <c r="BM81" t="s">
        <v>573</v>
      </c>
      <c r="BN81" t="s">
        <v>230</v>
      </c>
      <c r="BO81" t="s">
        <v>14795</v>
      </c>
      <c r="BP81" t="s">
        <v>380</v>
      </c>
      <c r="BQ81">
        <v>2026</v>
      </c>
      <c r="BR81">
        <v>5</v>
      </c>
      <c r="BS81">
        <v>3</v>
      </c>
      <c r="BT81" s="1">
        <v>46145.709351851852</v>
      </c>
      <c r="BU81" t="s">
        <v>575</v>
      </c>
      <c r="BV81" s="2">
        <v>46145</v>
      </c>
      <c r="BW81" t="s">
        <v>576</v>
      </c>
      <c r="BX81" s="2">
        <v>46145</v>
      </c>
      <c r="BY81" s="2">
        <v>46145</v>
      </c>
      <c r="BZ81" t="s">
        <v>235</v>
      </c>
      <c r="CA81" t="s">
        <v>297</v>
      </c>
      <c r="CB81" t="s">
        <v>297</v>
      </c>
      <c r="CC81" t="s">
        <v>14796</v>
      </c>
      <c r="CD81" t="s">
        <v>3561</v>
      </c>
      <c r="CE81">
        <v>-1</v>
      </c>
      <c r="CF81" t="s">
        <v>300</v>
      </c>
      <c r="CG81" t="s">
        <v>301</v>
      </c>
      <c r="CH81" t="s">
        <v>242</v>
      </c>
      <c r="CI81">
        <v>80767494</v>
      </c>
      <c r="CJ81" t="s">
        <v>806</v>
      </c>
      <c r="CK81" t="s">
        <v>245</v>
      </c>
      <c r="CL81" t="s">
        <v>246</v>
      </c>
      <c r="CM81" t="s">
        <v>247</v>
      </c>
      <c r="CN81" t="s">
        <v>248</v>
      </c>
      <c r="CT81" t="s">
        <v>249</v>
      </c>
      <c r="CU81" t="s">
        <v>225</v>
      </c>
      <c r="CW81" t="s">
        <v>319</v>
      </c>
      <c r="CX81" t="s">
        <v>320</v>
      </c>
      <c r="CY81" t="s">
        <v>1870</v>
      </c>
      <c r="DA81" t="s">
        <v>250</v>
      </c>
      <c r="DB81">
        <v>-1</v>
      </c>
      <c r="DF81" t="s">
        <v>731</v>
      </c>
      <c r="DJ81" t="s">
        <v>252</v>
      </c>
      <c r="DK81" t="s">
        <v>253</v>
      </c>
      <c r="DL81" t="s">
        <v>253</v>
      </c>
      <c r="DN81" t="s">
        <v>255</v>
      </c>
      <c r="DR81" t="s">
        <v>807</v>
      </c>
      <c r="DS81" t="s">
        <v>806</v>
      </c>
      <c r="DT81" t="s">
        <v>797</v>
      </c>
      <c r="DV81">
        <v>1</v>
      </c>
      <c r="DW81" t="s">
        <v>283</v>
      </c>
      <c r="ED81" s="2">
        <v>46145</v>
      </c>
      <c r="EF81">
        <v>9</v>
      </c>
      <c r="EP81" t="s">
        <v>258</v>
      </c>
      <c r="FA81" t="s">
        <v>245</v>
      </c>
      <c r="FB81" t="s">
        <v>308</v>
      </c>
      <c r="FD81" t="s">
        <v>308</v>
      </c>
      <c r="FE81" t="s">
        <v>309</v>
      </c>
      <c r="FF81" t="s">
        <v>309</v>
      </c>
      <c r="FK81" t="s">
        <v>263</v>
      </c>
      <c r="FN81" t="s">
        <v>248</v>
      </c>
      <c r="FO81" t="s">
        <v>265</v>
      </c>
      <c r="FR81">
        <v>0</v>
      </c>
      <c r="GB81" t="s">
        <v>266</v>
      </c>
      <c r="GM81">
        <v>0</v>
      </c>
      <c r="GS81" t="s">
        <v>267</v>
      </c>
      <c r="GT81" s="2"/>
      <c r="GU81" t="s">
        <v>268</v>
      </c>
      <c r="GV81" t="s">
        <v>335</v>
      </c>
      <c r="GW81" t="s">
        <v>394</v>
      </c>
      <c r="GZ81" t="s">
        <v>395</v>
      </c>
      <c r="HE81" t="s">
        <v>230</v>
      </c>
      <c r="HF81" t="s">
        <v>14135</v>
      </c>
      <c r="HR81" t="s">
        <v>278</v>
      </c>
      <c r="HV81">
        <v>94990</v>
      </c>
      <c r="HW81" t="s">
        <v>281</v>
      </c>
      <c r="HY81">
        <v>0</v>
      </c>
      <c r="HZ81">
        <v>0</v>
      </c>
      <c r="IA81" t="s">
        <v>281</v>
      </c>
      <c r="IB81" t="s">
        <v>281</v>
      </c>
      <c r="IC81" t="s">
        <v>14797</v>
      </c>
      <c r="IE81" t="s">
        <v>283</v>
      </c>
      <c r="IF81" t="s">
        <v>283</v>
      </c>
      <c r="IG81" t="s">
        <v>283</v>
      </c>
      <c r="IH81" t="s">
        <v>284</v>
      </c>
      <c r="II81" t="s">
        <v>285</v>
      </c>
      <c r="IJ81" t="s">
        <v>286</v>
      </c>
      <c r="IK81" t="s">
        <v>278</v>
      </c>
      <c r="IL81" t="s">
        <v>287</v>
      </c>
      <c r="IM81" t="s">
        <v>288</v>
      </c>
      <c r="IN81" t="s">
        <v>290</v>
      </c>
      <c r="IP81" t="s">
        <v>1874</v>
      </c>
      <c r="IQ81" t="s">
        <v>284</v>
      </c>
      <c r="IS81" t="s">
        <v>291</v>
      </c>
      <c r="IT81" t="s">
        <v>372</v>
      </c>
      <c r="IU81" t="s">
        <v>373</v>
      </c>
      <c r="IV81" t="s">
        <v>373</v>
      </c>
      <c r="IW81" t="s">
        <v>373</v>
      </c>
      <c r="IY81" t="s">
        <v>281</v>
      </c>
    </row>
    <row r="82" spans="1:259" x14ac:dyDescent="0.3">
      <c r="A82" s="14">
        <f>DAY(AVANZA[[#This Row],[FechaSeguimiento]])</f>
        <v>3</v>
      </c>
      <c r="B82" s="14">
        <f>MONTH(AVANZA[[#This Row],[FechaSeguimiento]])</f>
        <v>5</v>
      </c>
      <c r="C82"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82" t="str">
        <f>LOWER(IFERROR(VLOOKUP(AVANZA[[#This Row],[ID_Peticion]],CANCELADAS[#All],2,0),""))</f>
        <v/>
      </c>
      <c r="E82" t="str">
        <f>LOWER(IFERROR(VLOOKUP(AVANZA[[#This Row],[ID_Peticion]],CANCELADAS[#All],3,0),""))</f>
        <v/>
      </c>
      <c r="F82" t="str">
        <f>LOWER(IF(AVANZA[[#This Row],[CEDULA CLIENTE]]&lt;&gt;""," CC: " &amp; COUNTIFS(AVANZA[CEDULA CLIENTE],AVANZA[[#This Row],[CEDULA CLIENTE]]),"")&amp; IF(AVANZA[[#This Row],[Direccion]]&lt;&gt;""," DIR: " &amp; COUNTIFS(AVANZA[Direccion],AVANZA[[#This Row],[Direccion]]),""))</f>
        <v xml:space="preserve"> dir: 1</v>
      </c>
      <c r="G82" t="str">
        <f>IFERROR(VLOOKUP(AVANZA[[#This Row],[Cedula_Vendedor_Atis]],PLANTA[[#All],[CEDULA]:[LINEA]],3,0),"No Cruza")</f>
        <v>Marisol Avella</v>
      </c>
      <c r="H82" t="str">
        <f>IFERROR(VLOOKUP(AVANZA[[#This Row],[Cedula_Vendedor_Atis]],PLANTA[[#All],[CEDULA]:[LINEA]],4,0),"No Cruza")</f>
        <v>Fija</v>
      </c>
      <c r="I82" t="str">
        <f>LOWER(IF(AVANZA[[#This Row],[ATRIBUIBLE]]="",AVANZA[[#This Row],[Variable]],AVANZA[[#This Row],[ATRIBUIBLE]]))</f>
        <v>terminada</v>
      </c>
      <c r="J82" s="14">
        <f>IF(AVANZA[[#This Row],[Variable]]=AVANZA[[#Headers],[TERMINADA]],1,0)</f>
        <v>1</v>
      </c>
      <c r="K82" s="14">
        <f>IF(AVANZA[[#This Row],[Variable]]=AVANZA[[#Headers],[ANULADA]],1,0)</f>
        <v>0</v>
      </c>
      <c r="L82" s="14">
        <f>IF(AVANZA[[#This Row],[Variable]]=AVANZA[[#Headers],[PENDIENTE]],1,0)</f>
        <v>0</v>
      </c>
      <c r="M82" s="14">
        <f>IF(AVANZA[[#This Row],[ESTADO AGENDA]]="AGENDADA",1,0)</f>
        <v>0</v>
      </c>
      <c r="N82" s="14">
        <f>IF(AVANZA[[#This Row],[ESTADO AGENDA]]="PENDIENTE DE AGENDAR",1,0)</f>
        <v>0</v>
      </c>
      <c r="O82" s="14">
        <f>IF(AVANZA[[#This Row],[ESTADO AGENDA]]="SUSPENDIDA",1,0)</f>
        <v>0</v>
      </c>
      <c r="P82" t="str" cm="1">
        <f t="array" ref="P82">_xlfn.XLOOKUP(AVANZA[[#This Row],[Num_Agrupacion_Pet_Atis]],Tabla1[[#All],[Numero_de_actuacion]],Tabla1[[#All],[Estado_de_la_orden]],"",0)</f>
        <v/>
      </c>
      <c r="Q82" s="2" t="str" cm="1">
        <f t="array" ref="Q82">_xlfn.XLOOKUP(AVANZA[[#This Row],[Num_Agrupacion_Pet_Atis]],Tabla1[[#All],[Numero_de_actuacion]],Tabla1[[#All],[Fecha_de_la_cita]],"",0)</f>
        <v/>
      </c>
      <c r="R82" t="str" cm="1">
        <f t="array" ref="R82">_xlfn.XLOOKUP(AVANZA[[#This Row],[Num_Agrupacion_Pet_Atis]],Tabla1[[#All],[Numero_de_actuacion]],Tabla1[[#All],[Franja_horaria_de_la_cita]],"",0)</f>
        <v/>
      </c>
      <c r="S82" s="14" t="str">
        <f>IFERROR(DAY(AVANZA[[#This Row],[FECHA AGENDA]]),"")</f>
        <v/>
      </c>
      <c r="T82" s="14" t="str">
        <f>IFERROR(MONTH(AVANZA[[#This Row],[FECHA AGENDA]]),"")</f>
        <v/>
      </c>
      <c r="U82" t="str" cm="1">
        <f t="array" ref="U82">_xlfn.XLOOKUP(AVANZA[[#This Row],[Num_Agrupacion_Pet_Atis]],Tabla1[[#All],[Numero_de_actuacion]],Tabla1[[#All],[Motivo_de_suspension]],"",0)</f>
        <v/>
      </c>
      <c r="V82" s="2" t="str" cm="1">
        <f t="array" ref="V82">_xlfn.XLOOKUP(AVANZA[[#This Row],[Num_Agrupacion_Pet_Atis]],Tabla1[[#All],[Numero_de_actuacion]],Tabla1[[#All],[No_identificacion_cliente]],"",0)</f>
        <v/>
      </c>
      <c r="W82" s="2" t="str" cm="1">
        <f t="array" ref="W82">_xlfn.XLOOKUP(AVANZA[[#This Row],[Num_Agrupacion_Pet_Atis]],Tabla1[[#All],[Numero_de_actuacion]],Tabla1[[#All],[Movil_de_contacto]],"",0)</f>
        <v/>
      </c>
      <c r="X82" s="14">
        <f>IF(OR(AVANZA[[#This Row],[ESTADO LEG]]="Legalizada grabacion",AVANZA[[#This Row],[ESTADO LEG]]="Legalizada aut"),1,0)</f>
        <v>1</v>
      </c>
      <c r="Y82" s="14">
        <f>IF(OR(AVANZA[[#This Row],[ESTADO LEG]]="pdte legalizar",AVANZA[[#This Row],[ESTADO LEG]]="No cruza"),1,0)</f>
        <v>0</v>
      </c>
      <c r="Z82" t="str" cm="1">
        <f t="array" ref="Z82">IF(AVANZA[[#This Row],[Variable]]="Terminada",LOWER(_xlfn.XLOOKUP(AVANZA[[#This Row],[ID_Peticion]],Tabla6[[#All],[NUM_PETICION]],Tabla6[[#All],[ESTADO_LEG]],"NO CRUZA",0)),AVANZA[[#This Row],[Variable]])</f>
        <v>legalizada grabacion</v>
      </c>
      <c r="AA82" cm="1">
        <f t="array" ref="AA82">_xlfn.XLOOKUP(AVANZA[[#This Row],[ID_Peticion]],Tabla6[[#All],[NUM_PETICION]],Tabla6[[#All],[DIF_DIAS]],"",0)</f>
        <v>3</v>
      </c>
      <c r="AB82" s="2" cm="1">
        <f t="array" ref="AB82">IFERROR(_xlfn.XLOOKUP(AVANZA[[#This Row],[ID_Peticion]],Tabla6[[#All],[NUM_PETICION]],Tabla6[[#All],[FEC_LEGAL]],"",0),"")</f>
        <v>46148</v>
      </c>
      <c r="AC82" s="14">
        <f ca="1">IF(AVANZA[[#This Row],[FECHA LEG]]&lt;&gt;0,IFERROR(AVANZA[[#This Row],[FECHA LEG]]-AVANZA[[#This Row],[FechaIniEstadoSubPetAtis]],0),TODAY()-AVANZA[[#This Row],[FechaIniEstadoSubPetAtis]])</f>
        <v>3</v>
      </c>
      <c r="AD82" s="35" t="str">
        <f ca="1">IF(AVANZA[[#This Row],[FINAL Vs LG]]&lt;&gt;0,IF(AVANZA[[#This Row],[FINAL Vs LG]]&lt;7.1,"100%",IF(AND(AVANZA[[#This Row],[FINAL Vs LG]]&gt;7.1,AVANZA[[#This Row],[FINAL Vs LG]]&lt;11.1),"50%","0%")),0)</f>
        <v>100%</v>
      </c>
      <c r="AE82" s="14">
        <f ca="1">VLOOKUP(DAY(TODAY()),BACK!F:G,2,0)</f>
        <v>14</v>
      </c>
      <c r="AF82" s="14">
        <f>BACK!$I$2</f>
        <v>24</v>
      </c>
      <c r="AG82" s="14">
        <f>IF(AVANZA[[#This Row],[Oferta_empaquetada_comisiones]]="SI",1,0)</f>
        <v>0</v>
      </c>
      <c r="AH82" s="36">
        <f>IF(AVANZA[[#This Row],[Variable]]="TERMINADA",IFERROR(VLOOKUP(AVANZA[[#This Row],[SUPERVISOR]],Tabla2[#All],4,0),0),)</f>
        <v>3.5</v>
      </c>
      <c r="AI82" s="14">
        <f>IF(AVANZA[[#This Row],[Producto]]="BA",1,0)</f>
        <v>0</v>
      </c>
      <c r="AJ82" s="14">
        <f>IF(AVANZA[[#This Row],[Producto]]="DUO",1,0)</f>
        <v>0</v>
      </c>
      <c r="AK82" s="14">
        <f>IF(AVANZA[[#This Row],[Producto]]="TRIO",1,0)</f>
        <v>1</v>
      </c>
      <c r="AL82" t="s">
        <v>418</v>
      </c>
      <c r="AM82">
        <v>-1</v>
      </c>
      <c r="AN82">
        <v>-1</v>
      </c>
      <c r="AO82" t="s">
        <v>14799</v>
      </c>
      <c r="AP82" s="1">
        <v>46144.77684027778</v>
      </c>
      <c r="AQ82">
        <v>-1</v>
      </c>
      <c r="AR82" t="s">
        <v>14800</v>
      </c>
      <c r="AS82">
        <v>-1</v>
      </c>
      <c r="AT82">
        <v>-1</v>
      </c>
      <c r="AU82">
        <v>-1</v>
      </c>
      <c r="AV82">
        <v>-1</v>
      </c>
      <c r="AW82">
        <v>-1</v>
      </c>
      <c r="AX82" t="s">
        <v>224</v>
      </c>
      <c r="AY82">
        <v>-1</v>
      </c>
      <c r="AZ82">
        <v>2026</v>
      </c>
      <c r="BA82">
        <v>5</v>
      </c>
      <c r="BB82">
        <v>3</v>
      </c>
      <c r="BC82">
        <v>-1</v>
      </c>
      <c r="BD82" t="s">
        <v>225</v>
      </c>
      <c r="BE82">
        <v>-1</v>
      </c>
      <c r="BF82">
        <v>20001621542956</v>
      </c>
      <c r="BG82" t="s">
        <v>14118</v>
      </c>
      <c r="BH82" t="s">
        <v>14119</v>
      </c>
      <c r="BI82" t="s">
        <v>14801</v>
      </c>
      <c r="BJ82">
        <v>-1</v>
      </c>
      <c r="BK82">
        <v>-1</v>
      </c>
      <c r="BL82">
        <v>-1</v>
      </c>
      <c r="BM82" t="s">
        <v>229</v>
      </c>
      <c r="BN82" t="s">
        <v>230</v>
      </c>
      <c r="BO82" t="s">
        <v>14802</v>
      </c>
      <c r="BP82" t="s">
        <v>380</v>
      </c>
      <c r="BQ82">
        <v>2026</v>
      </c>
      <c r="BR82">
        <v>5</v>
      </c>
      <c r="BS82">
        <v>2</v>
      </c>
      <c r="BT82" s="1">
        <v>46145.476238425923</v>
      </c>
      <c r="BU82" t="s">
        <v>233</v>
      </c>
      <c r="BV82" s="2">
        <v>46145</v>
      </c>
      <c r="BW82" t="s">
        <v>234</v>
      </c>
      <c r="BX82" s="2">
        <v>46144</v>
      </c>
      <c r="BY82" s="2">
        <v>46145</v>
      </c>
      <c r="BZ82" t="s">
        <v>235</v>
      </c>
      <c r="CA82" t="s">
        <v>3108</v>
      </c>
      <c r="CB82" t="s">
        <v>546</v>
      </c>
      <c r="CC82" t="s">
        <v>14803</v>
      </c>
      <c r="CD82" t="s">
        <v>1111</v>
      </c>
      <c r="CE82">
        <v>-1</v>
      </c>
      <c r="CF82" t="s">
        <v>3107</v>
      </c>
      <c r="CG82" t="s">
        <v>550</v>
      </c>
      <c r="CH82" t="s">
        <v>242</v>
      </c>
      <c r="CI82">
        <v>1022940376</v>
      </c>
      <c r="CJ82" t="s">
        <v>426</v>
      </c>
      <c r="CK82" t="s">
        <v>245</v>
      </c>
      <c r="CL82" t="s">
        <v>409</v>
      </c>
      <c r="CM82" t="s">
        <v>247</v>
      </c>
      <c r="CN82" t="s">
        <v>410</v>
      </c>
      <c r="CT82" t="s">
        <v>386</v>
      </c>
      <c r="CU82" t="s">
        <v>387</v>
      </c>
      <c r="CW82" t="s">
        <v>3967</v>
      </c>
      <c r="CX82" t="s">
        <v>3966</v>
      </c>
      <c r="DA82" t="s">
        <v>250</v>
      </c>
      <c r="DB82">
        <v>-1</v>
      </c>
      <c r="DF82" t="s">
        <v>251</v>
      </c>
      <c r="DJ82" t="s">
        <v>252</v>
      </c>
      <c r="DK82" t="s">
        <v>253</v>
      </c>
      <c r="DL82" t="s">
        <v>253</v>
      </c>
      <c r="DN82" t="s">
        <v>390</v>
      </c>
      <c r="DR82" t="s">
        <v>427</v>
      </c>
      <c r="DS82" t="s">
        <v>426</v>
      </c>
      <c r="DT82" t="s">
        <v>425</v>
      </c>
      <c r="DV82">
        <v>1</v>
      </c>
      <c r="DW82" t="s">
        <v>554</v>
      </c>
      <c r="ED82" s="2">
        <v>46145</v>
      </c>
      <c r="EF82">
        <v>9</v>
      </c>
      <c r="EP82" t="s">
        <v>258</v>
      </c>
      <c r="ES82" t="s">
        <v>14804</v>
      </c>
      <c r="FA82" t="s">
        <v>245</v>
      </c>
      <c r="FB82" t="s">
        <v>556</v>
      </c>
      <c r="FD82" t="s">
        <v>556</v>
      </c>
      <c r="FE82" t="s">
        <v>4847</v>
      </c>
      <c r="FF82" t="s">
        <v>4847</v>
      </c>
      <c r="FK82" t="s">
        <v>263</v>
      </c>
      <c r="FL82" t="s">
        <v>14805</v>
      </c>
      <c r="FN82" t="s">
        <v>410</v>
      </c>
      <c r="FO82" t="s">
        <v>414</v>
      </c>
      <c r="FR82">
        <v>129030</v>
      </c>
      <c r="GB82" t="s">
        <v>266</v>
      </c>
      <c r="GC82" t="s">
        <v>387</v>
      </c>
      <c r="GD82">
        <v>23493</v>
      </c>
      <c r="GF82">
        <v>2353</v>
      </c>
      <c r="GG82">
        <v>25349</v>
      </c>
      <c r="GI82">
        <v>87224</v>
      </c>
      <c r="GJ82">
        <v>25358</v>
      </c>
      <c r="GL82">
        <v>39453</v>
      </c>
      <c r="GM82">
        <v>153545</v>
      </c>
      <c r="GS82" t="s">
        <v>267</v>
      </c>
      <c r="GT82" s="2">
        <v>44985</v>
      </c>
      <c r="GU82" t="s">
        <v>268</v>
      </c>
      <c r="GV82" t="s">
        <v>269</v>
      </c>
      <c r="GW82" t="s">
        <v>394</v>
      </c>
      <c r="GZ82" t="s">
        <v>395</v>
      </c>
      <c r="HA82" t="s">
        <v>274</v>
      </c>
      <c r="HB82" t="s">
        <v>14296</v>
      </c>
      <c r="HC82" t="s">
        <v>3108</v>
      </c>
      <c r="HD82" t="s">
        <v>554</v>
      </c>
      <c r="HE82" t="s">
        <v>230</v>
      </c>
      <c r="HF82" t="s">
        <v>14806</v>
      </c>
      <c r="HR82" t="s">
        <v>278</v>
      </c>
      <c r="HV82">
        <v>136900</v>
      </c>
      <c r="HW82" t="s">
        <v>279</v>
      </c>
      <c r="HX82" t="s">
        <v>570</v>
      </c>
      <c r="HY82">
        <v>129047.66800000001</v>
      </c>
      <c r="HZ82">
        <v>17.667999999999999</v>
      </c>
      <c r="IA82" t="s">
        <v>281</v>
      </c>
      <c r="IB82" t="s">
        <v>281</v>
      </c>
      <c r="IE82" t="s">
        <v>283</v>
      </c>
      <c r="IF82" t="s">
        <v>283</v>
      </c>
      <c r="IG82" t="s">
        <v>283</v>
      </c>
      <c r="IH82" t="s">
        <v>284</v>
      </c>
      <c r="II82" t="s">
        <v>285</v>
      </c>
      <c r="IJ82" t="s">
        <v>286</v>
      </c>
      <c r="IK82" t="s">
        <v>278</v>
      </c>
      <c r="IL82" t="s">
        <v>346</v>
      </c>
      <c r="IM82" t="s">
        <v>288</v>
      </c>
      <c r="IN82" t="s">
        <v>289</v>
      </c>
      <c r="IP82" t="s">
        <v>290</v>
      </c>
      <c r="IQ82" t="s">
        <v>284</v>
      </c>
      <c r="IS82" t="s">
        <v>291</v>
      </c>
      <c r="IT82" t="s">
        <v>432</v>
      </c>
      <c r="IU82" t="s">
        <v>433</v>
      </c>
      <c r="IV82" t="s">
        <v>434</v>
      </c>
      <c r="IW82" t="s">
        <v>318</v>
      </c>
      <c r="IY82" t="s">
        <v>281</v>
      </c>
    </row>
    <row r="83" spans="1:259" x14ac:dyDescent="0.3">
      <c r="A83" s="14">
        <f>DAY(AVANZA[[#This Row],[FechaSeguimiento]])</f>
        <v>3</v>
      </c>
      <c r="B83" s="14">
        <f>MONTH(AVANZA[[#This Row],[FechaSeguimiento]])</f>
        <v>5</v>
      </c>
      <c r="C83"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83" t="str">
        <f>LOWER(IFERROR(VLOOKUP(AVANZA[[#This Row],[ID_Peticion]],CANCELADAS[#All],2,0),""))</f>
        <v/>
      </c>
      <c r="E83" t="str">
        <f>LOWER(IFERROR(VLOOKUP(AVANZA[[#This Row],[ID_Peticion]],CANCELADAS[#All],3,0),""))</f>
        <v/>
      </c>
      <c r="F83" t="str">
        <f>LOWER(IF(AVANZA[[#This Row],[CEDULA CLIENTE]]&lt;&gt;""," CC: " &amp; COUNTIFS(AVANZA[CEDULA CLIENTE],AVANZA[[#This Row],[CEDULA CLIENTE]]),"")&amp; IF(AVANZA[[#This Row],[Direccion]]&lt;&gt;""," DIR: " &amp; COUNTIFS(AVANZA[Direccion],AVANZA[[#This Row],[Direccion]]),""))</f>
        <v xml:space="preserve"> dir: 1</v>
      </c>
      <c r="G83" t="str">
        <f>IFERROR(VLOOKUP(AVANZA[[#This Row],[Cedula_Vendedor_Atis]],PLANTA[[#All],[CEDULA]:[LINEA]],3,0),"No Cruza")</f>
        <v>Marisol Avella</v>
      </c>
      <c r="H83" t="str">
        <f>IFERROR(VLOOKUP(AVANZA[[#This Row],[Cedula_Vendedor_Atis]],PLANTA[[#All],[CEDULA]:[LINEA]],4,0),"No Cruza")</f>
        <v>Fija</v>
      </c>
      <c r="I83" t="str">
        <f>LOWER(IF(AVANZA[[#This Row],[ATRIBUIBLE]]="",AVANZA[[#This Row],[Variable]],AVANZA[[#This Row],[ATRIBUIBLE]]))</f>
        <v>terminada</v>
      </c>
      <c r="J83" s="14">
        <f>IF(AVANZA[[#This Row],[Variable]]=AVANZA[[#Headers],[TERMINADA]],1,0)</f>
        <v>1</v>
      </c>
      <c r="K83" s="14">
        <f>IF(AVANZA[[#This Row],[Variable]]=AVANZA[[#Headers],[ANULADA]],1,0)</f>
        <v>0</v>
      </c>
      <c r="L83" s="14">
        <f>IF(AVANZA[[#This Row],[Variable]]=AVANZA[[#Headers],[PENDIENTE]],1,0)</f>
        <v>0</v>
      </c>
      <c r="M83" s="14">
        <f>IF(AVANZA[[#This Row],[ESTADO AGENDA]]="AGENDADA",1,0)</f>
        <v>0</v>
      </c>
      <c r="N83" s="14">
        <f>IF(AVANZA[[#This Row],[ESTADO AGENDA]]="PENDIENTE DE AGENDAR",1,0)</f>
        <v>0</v>
      </c>
      <c r="O83" s="14">
        <f>IF(AVANZA[[#This Row],[ESTADO AGENDA]]="SUSPENDIDA",1,0)</f>
        <v>0</v>
      </c>
      <c r="P83" t="str" cm="1">
        <f t="array" ref="P83">_xlfn.XLOOKUP(AVANZA[[#This Row],[Num_Agrupacion_Pet_Atis]],Tabla1[[#All],[Numero_de_actuacion]],Tabla1[[#All],[Estado_de_la_orden]],"",0)</f>
        <v/>
      </c>
      <c r="Q83" s="2" t="str" cm="1">
        <f t="array" ref="Q83">_xlfn.XLOOKUP(AVANZA[[#This Row],[Num_Agrupacion_Pet_Atis]],Tabla1[[#All],[Numero_de_actuacion]],Tabla1[[#All],[Fecha_de_la_cita]],"",0)</f>
        <v/>
      </c>
      <c r="R83" t="str" cm="1">
        <f t="array" ref="R83">_xlfn.XLOOKUP(AVANZA[[#This Row],[Num_Agrupacion_Pet_Atis]],Tabla1[[#All],[Numero_de_actuacion]],Tabla1[[#All],[Franja_horaria_de_la_cita]],"",0)</f>
        <v/>
      </c>
      <c r="S83" s="14" t="str">
        <f>IFERROR(DAY(AVANZA[[#This Row],[FECHA AGENDA]]),"")</f>
        <v/>
      </c>
      <c r="T83" s="14" t="str">
        <f>IFERROR(MONTH(AVANZA[[#This Row],[FECHA AGENDA]]),"")</f>
        <v/>
      </c>
      <c r="U83" t="str" cm="1">
        <f t="array" ref="U83">_xlfn.XLOOKUP(AVANZA[[#This Row],[Num_Agrupacion_Pet_Atis]],Tabla1[[#All],[Numero_de_actuacion]],Tabla1[[#All],[Motivo_de_suspension]],"",0)</f>
        <v/>
      </c>
      <c r="V83" s="2" t="str" cm="1">
        <f t="array" ref="V83">_xlfn.XLOOKUP(AVANZA[[#This Row],[Num_Agrupacion_Pet_Atis]],Tabla1[[#All],[Numero_de_actuacion]],Tabla1[[#All],[No_identificacion_cliente]],"",0)</f>
        <v/>
      </c>
      <c r="W83" s="2" t="str" cm="1">
        <f t="array" ref="W83">_xlfn.XLOOKUP(AVANZA[[#This Row],[Num_Agrupacion_Pet_Atis]],Tabla1[[#All],[Numero_de_actuacion]],Tabla1[[#All],[Movil_de_contacto]],"",0)</f>
        <v/>
      </c>
      <c r="X83" s="14">
        <f>IF(OR(AVANZA[[#This Row],[ESTADO LEG]]="Legalizada grabacion",AVANZA[[#This Row],[ESTADO LEG]]="Legalizada aut"),1,0)</f>
        <v>1</v>
      </c>
      <c r="Y83" s="14">
        <f>IF(OR(AVANZA[[#This Row],[ESTADO LEG]]="pdte legalizar",AVANZA[[#This Row],[ESTADO LEG]]="No cruza"),1,0)</f>
        <v>0</v>
      </c>
      <c r="Z83" t="str" cm="1">
        <f t="array" ref="Z83">IF(AVANZA[[#This Row],[Variable]]="Terminada",LOWER(_xlfn.XLOOKUP(AVANZA[[#This Row],[ID_Peticion]],Tabla6[[#All],[NUM_PETICION]],Tabla6[[#All],[ESTADO_LEG]],"NO CRUZA",0)),AVANZA[[#This Row],[Variable]])</f>
        <v>legalizada grabacion</v>
      </c>
      <c r="AA83" cm="1">
        <f t="array" ref="AA83">_xlfn.XLOOKUP(AVANZA[[#This Row],[ID_Peticion]],Tabla6[[#All],[NUM_PETICION]],Tabla6[[#All],[DIF_DIAS]],"",0)</f>
        <v>3</v>
      </c>
      <c r="AB83" s="2" cm="1">
        <f t="array" ref="AB83">IFERROR(_xlfn.XLOOKUP(AVANZA[[#This Row],[ID_Peticion]],Tabla6[[#All],[NUM_PETICION]],Tabla6[[#All],[FEC_LEGAL]],"",0),"")</f>
        <v>46148</v>
      </c>
      <c r="AC83" s="14">
        <f ca="1">IF(AVANZA[[#This Row],[FECHA LEG]]&lt;&gt;0,IFERROR(AVANZA[[#This Row],[FECHA LEG]]-AVANZA[[#This Row],[FechaIniEstadoSubPetAtis]],0),TODAY()-AVANZA[[#This Row],[FechaIniEstadoSubPetAtis]])</f>
        <v>3</v>
      </c>
      <c r="AD83" s="35" t="str">
        <f ca="1">IF(AVANZA[[#This Row],[FINAL Vs LG]]&lt;&gt;0,IF(AVANZA[[#This Row],[FINAL Vs LG]]&lt;7.1,"100%",IF(AND(AVANZA[[#This Row],[FINAL Vs LG]]&gt;7.1,AVANZA[[#This Row],[FINAL Vs LG]]&lt;11.1),"50%","0%")),0)</f>
        <v>100%</v>
      </c>
      <c r="AE83" s="14">
        <f ca="1">VLOOKUP(DAY(TODAY()),BACK!F:G,2,0)</f>
        <v>14</v>
      </c>
      <c r="AF83" s="14">
        <f>BACK!$I$2</f>
        <v>24</v>
      </c>
      <c r="AG83" s="14">
        <f>IF(AVANZA[[#This Row],[Oferta_empaquetada_comisiones]]="SI",1,0)</f>
        <v>0</v>
      </c>
      <c r="AH83" s="36">
        <f>IF(AVANZA[[#This Row],[Variable]]="TERMINADA",IFERROR(VLOOKUP(AVANZA[[#This Row],[SUPERVISOR]],Tabla2[#All],4,0),0),)</f>
        <v>3.5</v>
      </c>
      <c r="AI83" s="14">
        <f>IF(AVANZA[[#This Row],[Producto]]="BA",1,0)</f>
        <v>1</v>
      </c>
      <c r="AJ83" s="14">
        <f>IF(AVANZA[[#This Row],[Producto]]="DUO",1,0)</f>
        <v>0</v>
      </c>
      <c r="AK83" s="14">
        <f>IF(AVANZA[[#This Row],[Producto]]="TRIO",1,0)</f>
        <v>0</v>
      </c>
      <c r="AL83" t="s">
        <v>435</v>
      </c>
      <c r="AM83">
        <v>-1</v>
      </c>
      <c r="AN83">
        <v>-1</v>
      </c>
      <c r="AO83" t="s">
        <v>14807</v>
      </c>
      <c r="AP83" s="1">
        <v>46144.293495370373</v>
      </c>
      <c r="AQ83">
        <v>-1</v>
      </c>
      <c r="AR83" t="s">
        <v>14808</v>
      </c>
      <c r="AS83">
        <v>-1</v>
      </c>
      <c r="AT83">
        <v>-1</v>
      </c>
      <c r="AU83">
        <v>-1</v>
      </c>
      <c r="AV83">
        <v>-1</v>
      </c>
      <c r="AW83">
        <v>-1</v>
      </c>
      <c r="AX83" t="s">
        <v>224</v>
      </c>
      <c r="AY83">
        <v>-1</v>
      </c>
      <c r="AZ83">
        <v>2026</v>
      </c>
      <c r="BA83">
        <v>5</v>
      </c>
      <c r="BB83">
        <v>3</v>
      </c>
      <c r="BC83">
        <v>-1</v>
      </c>
      <c r="BD83" t="s">
        <v>225</v>
      </c>
      <c r="BE83">
        <v>-1</v>
      </c>
      <c r="BF83">
        <v>20001621079804</v>
      </c>
      <c r="BG83" t="s">
        <v>319</v>
      </c>
      <c r="BH83" t="s">
        <v>320</v>
      </c>
      <c r="BI83" t="s">
        <v>14809</v>
      </c>
      <c r="BJ83">
        <v>-1</v>
      </c>
      <c r="BK83">
        <v>-1</v>
      </c>
      <c r="BL83">
        <v>-1</v>
      </c>
      <c r="BM83" t="s">
        <v>229</v>
      </c>
      <c r="BN83" t="s">
        <v>230</v>
      </c>
      <c r="BO83" t="s">
        <v>14810</v>
      </c>
      <c r="BP83" t="s">
        <v>380</v>
      </c>
      <c r="BQ83">
        <v>2026</v>
      </c>
      <c r="BR83">
        <v>5</v>
      </c>
      <c r="BS83">
        <v>2</v>
      </c>
      <c r="BT83" s="1">
        <v>46145.601990740739</v>
      </c>
      <c r="BU83" t="s">
        <v>233</v>
      </c>
      <c r="BV83" s="2">
        <v>46145</v>
      </c>
      <c r="BW83" t="s">
        <v>234</v>
      </c>
      <c r="BX83" s="2">
        <v>46144</v>
      </c>
      <c r="BY83" s="2">
        <v>46145</v>
      </c>
      <c r="BZ83" t="s">
        <v>235</v>
      </c>
      <c r="CA83" t="s">
        <v>3094</v>
      </c>
      <c r="CB83" t="s">
        <v>938</v>
      </c>
      <c r="CC83" t="s">
        <v>14811</v>
      </c>
      <c r="CD83" t="s">
        <v>3094</v>
      </c>
      <c r="CE83">
        <v>-1</v>
      </c>
      <c r="CF83" t="s">
        <v>3093</v>
      </c>
      <c r="CG83" t="s">
        <v>941</v>
      </c>
      <c r="CH83" t="s">
        <v>242</v>
      </c>
      <c r="CI83">
        <v>1193125457</v>
      </c>
      <c r="CJ83" t="s">
        <v>445</v>
      </c>
      <c r="CK83" t="s">
        <v>245</v>
      </c>
      <c r="CL83" t="s">
        <v>246</v>
      </c>
      <c r="CM83" t="s">
        <v>247</v>
      </c>
      <c r="CN83" t="s">
        <v>359</v>
      </c>
      <c r="CT83" t="s">
        <v>386</v>
      </c>
      <c r="CU83" t="s">
        <v>225</v>
      </c>
      <c r="CW83" t="s">
        <v>319</v>
      </c>
      <c r="CX83" t="s">
        <v>320</v>
      </c>
      <c r="DA83" t="s">
        <v>250</v>
      </c>
      <c r="DB83">
        <v>-1</v>
      </c>
      <c r="DF83" t="s">
        <v>251</v>
      </c>
      <c r="DJ83" t="s">
        <v>252</v>
      </c>
      <c r="DK83" t="s">
        <v>253</v>
      </c>
      <c r="DL83" t="s">
        <v>254</v>
      </c>
      <c r="DN83" t="s">
        <v>255</v>
      </c>
      <c r="DR83" t="s">
        <v>449</v>
      </c>
      <c r="DS83" t="s">
        <v>445</v>
      </c>
      <c r="DT83" t="s">
        <v>444</v>
      </c>
      <c r="DV83">
        <v>1</v>
      </c>
      <c r="DW83" t="s">
        <v>331</v>
      </c>
      <c r="ED83" s="2">
        <v>46145</v>
      </c>
      <c r="EF83">
        <v>9</v>
      </c>
      <c r="EP83" t="s">
        <v>258</v>
      </c>
      <c r="ES83" t="s">
        <v>14812</v>
      </c>
      <c r="FA83" t="s">
        <v>245</v>
      </c>
      <c r="FB83" t="s">
        <v>945</v>
      </c>
      <c r="FD83" t="s">
        <v>945</v>
      </c>
      <c r="FE83" t="s">
        <v>9501</v>
      </c>
      <c r="FF83" t="s">
        <v>9501</v>
      </c>
      <c r="FK83" t="s">
        <v>263</v>
      </c>
      <c r="FL83" t="s">
        <v>14813</v>
      </c>
      <c r="FN83" t="s">
        <v>359</v>
      </c>
      <c r="FO83" t="s">
        <v>366</v>
      </c>
      <c r="FR83">
        <v>94990</v>
      </c>
      <c r="GB83" t="s">
        <v>266</v>
      </c>
      <c r="GC83" t="s">
        <v>225</v>
      </c>
      <c r="GD83">
        <v>0</v>
      </c>
      <c r="GF83">
        <v>0</v>
      </c>
      <c r="GG83">
        <v>25423</v>
      </c>
      <c r="GI83">
        <v>94990</v>
      </c>
      <c r="GJ83">
        <v>0</v>
      </c>
      <c r="GL83">
        <v>0</v>
      </c>
      <c r="GM83">
        <v>113038</v>
      </c>
      <c r="GS83" t="s">
        <v>267</v>
      </c>
      <c r="GT83" s="2">
        <v>45260</v>
      </c>
      <c r="GU83" t="s">
        <v>268</v>
      </c>
      <c r="GV83" t="s">
        <v>269</v>
      </c>
      <c r="GW83" t="s">
        <v>394</v>
      </c>
      <c r="GZ83" t="s">
        <v>395</v>
      </c>
      <c r="HA83" t="s">
        <v>274</v>
      </c>
      <c r="HB83" t="s">
        <v>938</v>
      </c>
      <c r="HC83" t="s">
        <v>3094</v>
      </c>
      <c r="HD83" t="s">
        <v>947</v>
      </c>
      <c r="HE83" t="s">
        <v>230</v>
      </c>
      <c r="HF83" t="s">
        <v>14814</v>
      </c>
      <c r="HR83" t="s">
        <v>278</v>
      </c>
      <c r="HV83">
        <v>94990</v>
      </c>
      <c r="HW83" t="s">
        <v>281</v>
      </c>
      <c r="HY83">
        <v>0</v>
      </c>
      <c r="HZ83">
        <v>0</v>
      </c>
      <c r="IA83" t="s">
        <v>281</v>
      </c>
      <c r="IB83" t="s">
        <v>281</v>
      </c>
      <c r="IE83" t="s">
        <v>283</v>
      </c>
      <c r="IF83" t="s">
        <v>283</v>
      </c>
      <c r="IG83" t="s">
        <v>283</v>
      </c>
      <c r="IH83" t="s">
        <v>284</v>
      </c>
      <c r="II83" t="s">
        <v>285</v>
      </c>
      <c r="IJ83" t="s">
        <v>286</v>
      </c>
      <c r="IK83" t="s">
        <v>278</v>
      </c>
      <c r="IL83" t="s">
        <v>371</v>
      </c>
      <c r="IM83" t="s">
        <v>288</v>
      </c>
      <c r="IN83" t="s">
        <v>289</v>
      </c>
      <c r="IO83" t="s">
        <v>14815</v>
      </c>
      <c r="IP83" t="s">
        <v>290</v>
      </c>
      <c r="IQ83" t="s">
        <v>284</v>
      </c>
      <c r="IS83" t="s">
        <v>736</v>
      </c>
      <c r="IT83" t="s">
        <v>398</v>
      </c>
      <c r="IW83" t="s">
        <v>417</v>
      </c>
      <c r="IY83" t="s">
        <v>281</v>
      </c>
    </row>
    <row r="84" spans="1:259" x14ac:dyDescent="0.3">
      <c r="A84" s="14">
        <f>DAY(AVANZA[[#This Row],[FechaSeguimiento]])</f>
        <v>3</v>
      </c>
      <c r="B84" s="14">
        <f>MONTH(AVANZA[[#This Row],[FechaSeguimiento]])</f>
        <v>5</v>
      </c>
      <c r="C84"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84" t="str">
        <f>LOWER(IFERROR(VLOOKUP(AVANZA[[#This Row],[ID_Peticion]],CANCELADAS[#All],2,0),""))</f>
        <v/>
      </c>
      <c r="E84" t="str">
        <f>LOWER(IFERROR(VLOOKUP(AVANZA[[#This Row],[ID_Peticion]],CANCELADAS[#All],3,0),""))</f>
        <v/>
      </c>
      <c r="F84" t="str">
        <f>LOWER(IF(AVANZA[[#This Row],[CEDULA CLIENTE]]&lt;&gt;""," CC: " &amp; COUNTIFS(AVANZA[CEDULA CLIENTE],AVANZA[[#This Row],[CEDULA CLIENTE]]),"")&amp; IF(AVANZA[[#This Row],[Direccion]]&lt;&gt;""," DIR: " &amp; COUNTIFS(AVANZA[Direccion],AVANZA[[#This Row],[Direccion]]),""))</f>
        <v xml:space="preserve"> dir: 1</v>
      </c>
      <c r="G84" t="str">
        <f>IFERROR(VLOOKUP(AVANZA[[#This Row],[Cedula_Vendedor_Atis]],PLANTA[[#All],[CEDULA]:[LINEA]],3,0),"No Cruza")</f>
        <v>Marisol Avella</v>
      </c>
      <c r="H84" t="str">
        <f>IFERROR(VLOOKUP(AVANZA[[#This Row],[Cedula_Vendedor_Atis]],PLANTA[[#All],[CEDULA]:[LINEA]],4,0),"No Cruza")</f>
        <v>Fija</v>
      </c>
      <c r="I84" t="str">
        <f>LOWER(IF(AVANZA[[#This Row],[ATRIBUIBLE]]="",AVANZA[[#This Row],[Variable]],AVANZA[[#This Row],[ATRIBUIBLE]]))</f>
        <v>terminada</v>
      </c>
      <c r="J84" s="14">
        <f>IF(AVANZA[[#This Row],[Variable]]=AVANZA[[#Headers],[TERMINADA]],1,0)</f>
        <v>1</v>
      </c>
      <c r="K84" s="14">
        <f>IF(AVANZA[[#This Row],[Variable]]=AVANZA[[#Headers],[ANULADA]],1,0)</f>
        <v>0</v>
      </c>
      <c r="L84" s="14">
        <f>IF(AVANZA[[#This Row],[Variable]]=AVANZA[[#Headers],[PENDIENTE]],1,0)</f>
        <v>0</v>
      </c>
      <c r="M84" s="14">
        <f>IF(AVANZA[[#This Row],[ESTADO AGENDA]]="AGENDADA",1,0)</f>
        <v>0</v>
      </c>
      <c r="N84" s="14">
        <f>IF(AVANZA[[#This Row],[ESTADO AGENDA]]="PENDIENTE DE AGENDAR",1,0)</f>
        <v>0</v>
      </c>
      <c r="O84" s="14">
        <f>IF(AVANZA[[#This Row],[ESTADO AGENDA]]="SUSPENDIDA",1,0)</f>
        <v>0</v>
      </c>
      <c r="P84" t="str" cm="1">
        <f t="array" ref="P84">_xlfn.XLOOKUP(AVANZA[[#This Row],[Num_Agrupacion_Pet_Atis]],Tabla1[[#All],[Numero_de_actuacion]],Tabla1[[#All],[Estado_de_la_orden]],"",0)</f>
        <v/>
      </c>
      <c r="Q84" s="2" t="str" cm="1">
        <f t="array" ref="Q84">_xlfn.XLOOKUP(AVANZA[[#This Row],[Num_Agrupacion_Pet_Atis]],Tabla1[[#All],[Numero_de_actuacion]],Tabla1[[#All],[Fecha_de_la_cita]],"",0)</f>
        <v/>
      </c>
      <c r="R84" t="str" cm="1">
        <f t="array" ref="R84">_xlfn.XLOOKUP(AVANZA[[#This Row],[Num_Agrupacion_Pet_Atis]],Tabla1[[#All],[Numero_de_actuacion]],Tabla1[[#All],[Franja_horaria_de_la_cita]],"",0)</f>
        <v/>
      </c>
      <c r="S84" s="14" t="str">
        <f>IFERROR(DAY(AVANZA[[#This Row],[FECHA AGENDA]]),"")</f>
        <v/>
      </c>
      <c r="T84" s="14" t="str">
        <f>IFERROR(MONTH(AVANZA[[#This Row],[FECHA AGENDA]]),"")</f>
        <v/>
      </c>
      <c r="U84" t="str" cm="1">
        <f t="array" ref="U84">_xlfn.XLOOKUP(AVANZA[[#This Row],[Num_Agrupacion_Pet_Atis]],Tabla1[[#All],[Numero_de_actuacion]],Tabla1[[#All],[Motivo_de_suspension]],"",0)</f>
        <v/>
      </c>
      <c r="V84" s="2" t="str" cm="1">
        <f t="array" ref="V84">_xlfn.XLOOKUP(AVANZA[[#This Row],[Num_Agrupacion_Pet_Atis]],Tabla1[[#All],[Numero_de_actuacion]],Tabla1[[#All],[No_identificacion_cliente]],"",0)</f>
        <v/>
      </c>
      <c r="W84" s="2" t="str" cm="1">
        <f t="array" ref="W84">_xlfn.XLOOKUP(AVANZA[[#This Row],[Num_Agrupacion_Pet_Atis]],Tabla1[[#All],[Numero_de_actuacion]],Tabla1[[#All],[Movil_de_contacto]],"",0)</f>
        <v/>
      </c>
      <c r="X84" s="14">
        <f>IF(OR(AVANZA[[#This Row],[ESTADO LEG]]="Legalizada grabacion",AVANZA[[#This Row],[ESTADO LEG]]="Legalizada aut"),1,0)</f>
        <v>1</v>
      </c>
      <c r="Y84" s="14">
        <f>IF(OR(AVANZA[[#This Row],[ESTADO LEG]]="pdte legalizar",AVANZA[[#This Row],[ESTADO LEG]]="No cruza"),1,0)</f>
        <v>0</v>
      </c>
      <c r="Z84" t="str" cm="1">
        <f t="array" ref="Z84">IF(AVANZA[[#This Row],[Variable]]="Terminada",LOWER(_xlfn.XLOOKUP(AVANZA[[#This Row],[ID_Peticion]],Tabla6[[#All],[NUM_PETICION]],Tabla6[[#All],[ESTADO_LEG]],"NO CRUZA",0)),AVANZA[[#This Row],[Variable]])</f>
        <v>legalizada grabacion</v>
      </c>
      <c r="AA84" cm="1">
        <f t="array" ref="AA84">_xlfn.XLOOKUP(AVANZA[[#This Row],[ID_Peticion]],Tabla6[[#All],[NUM_PETICION]],Tabla6[[#All],[DIF_DIAS]],"",0)</f>
        <v>3</v>
      </c>
      <c r="AB84" s="2" cm="1">
        <f t="array" ref="AB84">IFERROR(_xlfn.XLOOKUP(AVANZA[[#This Row],[ID_Peticion]],Tabla6[[#All],[NUM_PETICION]],Tabla6[[#All],[FEC_LEGAL]],"",0),"")</f>
        <v>46148</v>
      </c>
      <c r="AC84" s="14">
        <f ca="1">IF(AVANZA[[#This Row],[FECHA LEG]]&lt;&gt;0,IFERROR(AVANZA[[#This Row],[FECHA LEG]]-AVANZA[[#This Row],[FechaIniEstadoSubPetAtis]],0),TODAY()-AVANZA[[#This Row],[FechaIniEstadoSubPetAtis]])</f>
        <v>3</v>
      </c>
      <c r="AD84" s="35" t="str">
        <f ca="1">IF(AVANZA[[#This Row],[FINAL Vs LG]]&lt;&gt;0,IF(AVANZA[[#This Row],[FINAL Vs LG]]&lt;7.1,"100%",IF(AND(AVANZA[[#This Row],[FINAL Vs LG]]&gt;7.1,AVANZA[[#This Row],[FINAL Vs LG]]&lt;11.1),"50%","0%")),0)</f>
        <v>100%</v>
      </c>
      <c r="AE84" s="14">
        <f ca="1">VLOOKUP(DAY(TODAY()),BACK!F:G,2,0)</f>
        <v>14</v>
      </c>
      <c r="AF84" s="14">
        <f>BACK!$I$2</f>
        <v>24</v>
      </c>
      <c r="AG84" s="14">
        <f>IF(AVANZA[[#This Row],[Oferta_empaquetada_comisiones]]="SI",1,0)</f>
        <v>0</v>
      </c>
      <c r="AH84" s="36">
        <f>IF(AVANZA[[#This Row],[Variable]]="TERMINADA",IFERROR(VLOOKUP(AVANZA[[#This Row],[SUPERVISOR]],Tabla2[#All],4,0),0),)</f>
        <v>3.5</v>
      </c>
      <c r="AI84" s="14">
        <f>IF(AVANZA[[#This Row],[Producto]]="BA",1,0)</f>
        <v>1</v>
      </c>
      <c r="AJ84" s="14">
        <f>IF(AVANZA[[#This Row],[Producto]]="DUO",1,0)</f>
        <v>0</v>
      </c>
      <c r="AK84" s="14">
        <f>IF(AVANZA[[#This Row],[Producto]]="TRIO",1,0)</f>
        <v>0</v>
      </c>
      <c r="AL84" t="s">
        <v>667</v>
      </c>
      <c r="AM84">
        <v>-1</v>
      </c>
      <c r="AN84">
        <v>-1</v>
      </c>
      <c r="AO84" t="s">
        <v>668</v>
      </c>
      <c r="AP84" s="1">
        <v>46144.868483796294</v>
      </c>
      <c r="AQ84">
        <v>-1</v>
      </c>
      <c r="AR84" t="s">
        <v>669</v>
      </c>
      <c r="AS84">
        <v>-1</v>
      </c>
      <c r="AT84">
        <v>-1</v>
      </c>
      <c r="AU84">
        <v>-1</v>
      </c>
      <c r="AV84">
        <v>-1</v>
      </c>
      <c r="AW84">
        <v>-1</v>
      </c>
      <c r="AX84" t="s">
        <v>224</v>
      </c>
      <c r="AY84">
        <v>-1</v>
      </c>
      <c r="AZ84">
        <v>2026</v>
      </c>
      <c r="BA84">
        <v>5</v>
      </c>
      <c r="BB84">
        <v>3</v>
      </c>
      <c r="BC84">
        <v>-1</v>
      </c>
      <c r="BD84" t="s">
        <v>225</v>
      </c>
      <c r="BE84">
        <v>-1</v>
      </c>
      <c r="BF84">
        <v>20001621544044</v>
      </c>
      <c r="BG84" t="s">
        <v>319</v>
      </c>
      <c r="BH84" t="s">
        <v>320</v>
      </c>
      <c r="BI84" t="s">
        <v>670</v>
      </c>
      <c r="BJ84">
        <v>-1</v>
      </c>
      <c r="BK84">
        <v>-1</v>
      </c>
      <c r="BL84">
        <v>-1</v>
      </c>
      <c r="BM84" t="s">
        <v>229</v>
      </c>
      <c r="BN84" t="s">
        <v>230</v>
      </c>
      <c r="BO84" t="s">
        <v>671</v>
      </c>
      <c r="BP84" t="s">
        <v>380</v>
      </c>
      <c r="BQ84">
        <v>2026</v>
      </c>
      <c r="BR84">
        <v>5</v>
      </c>
      <c r="BS84">
        <v>2</v>
      </c>
      <c r="BT84" s="1">
        <v>46145.688784722224</v>
      </c>
      <c r="BU84" t="s">
        <v>233</v>
      </c>
      <c r="BV84" s="2">
        <v>46145</v>
      </c>
      <c r="BW84" t="s">
        <v>234</v>
      </c>
      <c r="BX84" s="2">
        <v>46144</v>
      </c>
      <c r="BY84" s="2">
        <v>46145</v>
      </c>
      <c r="BZ84" t="s">
        <v>235</v>
      </c>
      <c r="CA84" t="s">
        <v>297</v>
      </c>
      <c r="CB84" t="s">
        <v>297</v>
      </c>
      <c r="CC84" t="s">
        <v>672</v>
      </c>
      <c r="CD84" t="s">
        <v>673</v>
      </c>
      <c r="CE84">
        <v>-1</v>
      </c>
      <c r="CF84" t="s">
        <v>300</v>
      </c>
      <c r="CG84" t="s">
        <v>301</v>
      </c>
      <c r="CH84" t="s">
        <v>242</v>
      </c>
      <c r="CI84">
        <v>1098100287</v>
      </c>
      <c r="CJ84" t="s">
        <v>675</v>
      </c>
      <c r="CK84" t="s">
        <v>245</v>
      </c>
      <c r="CL84" t="s">
        <v>246</v>
      </c>
      <c r="CM84" t="s">
        <v>247</v>
      </c>
      <c r="CN84" t="s">
        <v>359</v>
      </c>
      <c r="CT84" t="s">
        <v>304</v>
      </c>
      <c r="CU84" t="s">
        <v>225</v>
      </c>
      <c r="CW84" t="s">
        <v>319</v>
      </c>
      <c r="CX84" t="s">
        <v>320</v>
      </c>
      <c r="DA84" t="s">
        <v>250</v>
      </c>
      <c r="DB84">
        <v>-1</v>
      </c>
      <c r="DF84" t="s">
        <v>251</v>
      </c>
      <c r="DJ84" t="s">
        <v>252</v>
      </c>
      <c r="DK84" t="s">
        <v>253</v>
      </c>
      <c r="DL84" t="s">
        <v>254</v>
      </c>
      <c r="DN84" t="s">
        <v>255</v>
      </c>
      <c r="DR84" t="s">
        <v>676</v>
      </c>
      <c r="DS84" t="s">
        <v>675</v>
      </c>
      <c r="DT84" t="s">
        <v>674</v>
      </c>
      <c r="DV84">
        <v>1</v>
      </c>
      <c r="DW84" t="s">
        <v>283</v>
      </c>
      <c r="ED84" s="2">
        <v>46145</v>
      </c>
      <c r="EE84" t="s">
        <v>361</v>
      </c>
      <c r="EF84">
        <v>9</v>
      </c>
      <c r="EP84" t="s">
        <v>258</v>
      </c>
      <c r="ES84" t="s">
        <v>677</v>
      </c>
      <c r="FA84" t="s">
        <v>245</v>
      </c>
      <c r="FB84" t="s">
        <v>308</v>
      </c>
      <c r="FD84" t="s">
        <v>308</v>
      </c>
      <c r="FE84" t="s">
        <v>309</v>
      </c>
      <c r="FF84" t="s">
        <v>309</v>
      </c>
      <c r="FK84" t="s">
        <v>263</v>
      </c>
      <c r="FL84" t="s">
        <v>678</v>
      </c>
      <c r="FN84" t="s">
        <v>359</v>
      </c>
      <c r="FO84" t="s">
        <v>366</v>
      </c>
      <c r="FR84">
        <v>94990</v>
      </c>
      <c r="GB84" t="s">
        <v>266</v>
      </c>
      <c r="GC84" t="s">
        <v>225</v>
      </c>
      <c r="GD84">
        <v>0</v>
      </c>
      <c r="GF84">
        <v>0</v>
      </c>
      <c r="GG84">
        <v>25423</v>
      </c>
      <c r="GI84">
        <v>94990</v>
      </c>
      <c r="GJ84">
        <v>0</v>
      </c>
      <c r="GL84">
        <v>0</v>
      </c>
      <c r="GM84">
        <v>113038</v>
      </c>
      <c r="GS84" t="s">
        <v>267</v>
      </c>
      <c r="GT84" s="2">
        <v>45016</v>
      </c>
      <c r="GU84" t="s">
        <v>268</v>
      </c>
      <c r="GV84" t="s">
        <v>335</v>
      </c>
      <c r="GW84" t="s">
        <v>394</v>
      </c>
      <c r="GZ84" t="s">
        <v>395</v>
      </c>
      <c r="HA84" t="s">
        <v>274</v>
      </c>
      <c r="HB84" t="s">
        <v>312</v>
      </c>
      <c r="HC84" t="s">
        <v>312</v>
      </c>
      <c r="HD84" t="s">
        <v>313</v>
      </c>
      <c r="HE84" t="s">
        <v>230</v>
      </c>
      <c r="HF84" t="s">
        <v>679</v>
      </c>
      <c r="HR84" t="s">
        <v>278</v>
      </c>
      <c r="HV84">
        <v>94990</v>
      </c>
      <c r="HW84" t="s">
        <v>281</v>
      </c>
      <c r="HY84">
        <v>0</v>
      </c>
      <c r="HZ84">
        <v>0</v>
      </c>
      <c r="IA84" t="s">
        <v>281</v>
      </c>
      <c r="IB84" t="s">
        <v>281</v>
      </c>
      <c r="IE84" t="s">
        <v>283</v>
      </c>
      <c r="IF84" t="s">
        <v>283</v>
      </c>
      <c r="IG84" t="s">
        <v>283</v>
      </c>
      <c r="IH84" t="s">
        <v>284</v>
      </c>
      <c r="II84" t="s">
        <v>285</v>
      </c>
      <c r="IJ84" t="s">
        <v>286</v>
      </c>
      <c r="IK84" t="s">
        <v>278</v>
      </c>
      <c r="IL84" t="s">
        <v>371</v>
      </c>
      <c r="IM84" t="s">
        <v>288</v>
      </c>
      <c r="IN84" t="s">
        <v>289</v>
      </c>
      <c r="IO84" t="s">
        <v>680</v>
      </c>
      <c r="IP84" t="s">
        <v>290</v>
      </c>
      <c r="IQ84" t="s">
        <v>284</v>
      </c>
      <c r="IS84" t="s">
        <v>291</v>
      </c>
      <c r="IY84" t="s">
        <v>281</v>
      </c>
    </row>
    <row r="85" spans="1:259" x14ac:dyDescent="0.3">
      <c r="A85" s="14">
        <f>DAY(AVANZA[[#This Row],[FechaSeguimiento]])</f>
        <v>3</v>
      </c>
      <c r="B85" s="14">
        <f>MONTH(AVANZA[[#This Row],[FechaSeguimiento]])</f>
        <v>5</v>
      </c>
      <c r="C85"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85" t="str">
        <f>LOWER(IFERROR(VLOOKUP(AVANZA[[#This Row],[ID_Peticion]],CANCELADAS[#All],2,0),""))</f>
        <v/>
      </c>
      <c r="E85" t="str">
        <f>LOWER(IFERROR(VLOOKUP(AVANZA[[#This Row],[ID_Peticion]],CANCELADAS[#All],3,0),""))</f>
        <v/>
      </c>
      <c r="F85" t="str">
        <f>LOWER(IF(AVANZA[[#This Row],[CEDULA CLIENTE]]&lt;&gt;""," CC: " &amp; COUNTIFS(AVANZA[CEDULA CLIENTE],AVANZA[[#This Row],[CEDULA CLIENTE]]),"")&amp; IF(AVANZA[[#This Row],[Direccion]]&lt;&gt;""," DIR: " &amp; COUNTIFS(AVANZA[Direccion],AVANZA[[#This Row],[Direccion]]),""))</f>
        <v xml:space="preserve"> dir: 1</v>
      </c>
      <c r="G85" t="str">
        <f>IFERROR(VLOOKUP(AVANZA[[#This Row],[Cedula_Vendedor_Atis]],PLANTA[[#All],[CEDULA]:[LINEA]],3,0),"No Cruza")</f>
        <v>Marisol Avella</v>
      </c>
      <c r="H85" t="str">
        <f>IFERROR(VLOOKUP(AVANZA[[#This Row],[Cedula_Vendedor_Atis]],PLANTA[[#All],[CEDULA]:[LINEA]],4,0),"No Cruza")</f>
        <v>Fija</v>
      </c>
      <c r="I85" t="str">
        <f>LOWER(IF(AVANZA[[#This Row],[ATRIBUIBLE]]="",AVANZA[[#This Row],[Variable]],AVANZA[[#This Row],[ATRIBUIBLE]]))</f>
        <v>terminada</v>
      </c>
      <c r="J85" s="14">
        <f>IF(AVANZA[[#This Row],[Variable]]=AVANZA[[#Headers],[TERMINADA]],1,0)</f>
        <v>1</v>
      </c>
      <c r="K85" s="14">
        <f>IF(AVANZA[[#This Row],[Variable]]=AVANZA[[#Headers],[ANULADA]],1,0)</f>
        <v>0</v>
      </c>
      <c r="L85" s="14">
        <f>IF(AVANZA[[#This Row],[Variable]]=AVANZA[[#Headers],[PENDIENTE]],1,0)</f>
        <v>0</v>
      </c>
      <c r="M85" s="14">
        <f>IF(AVANZA[[#This Row],[ESTADO AGENDA]]="AGENDADA",1,0)</f>
        <v>0</v>
      </c>
      <c r="N85" s="14">
        <f>IF(AVANZA[[#This Row],[ESTADO AGENDA]]="PENDIENTE DE AGENDAR",1,0)</f>
        <v>0</v>
      </c>
      <c r="O85" s="14">
        <f>IF(AVANZA[[#This Row],[ESTADO AGENDA]]="SUSPENDIDA",1,0)</f>
        <v>0</v>
      </c>
      <c r="P85" t="str" cm="1">
        <f t="array" ref="P85">_xlfn.XLOOKUP(AVANZA[[#This Row],[Num_Agrupacion_Pet_Atis]],Tabla1[[#All],[Numero_de_actuacion]],Tabla1[[#All],[Estado_de_la_orden]],"",0)</f>
        <v/>
      </c>
      <c r="Q85" s="2" t="str" cm="1">
        <f t="array" ref="Q85">_xlfn.XLOOKUP(AVANZA[[#This Row],[Num_Agrupacion_Pet_Atis]],Tabla1[[#All],[Numero_de_actuacion]],Tabla1[[#All],[Fecha_de_la_cita]],"",0)</f>
        <v/>
      </c>
      <c r="R85" t="str" cm="1">
        <f t="array" ref="R85">_xlfn.XLOOKUP(AVANZA[[#This Row],[Num_Agrupacion_Pet_Atis]],Tabla1[[#All],[Numero_de_actuacion]],Tabla1[[#All],[Franja_horaria_de_la_cita]],"",0)</f>
        <v/>
      </c>
      <c r="S85" s="14" t="str">
        <f>IFERROR(DAY(AVANZA[[#This Row],[FECHA AGENDA]]),"")</f>
        <v/>
      </c>
      <c r="T85" s="14" t="str">
        <f>IFERROR(MONTH(AVANZA[[#This Row],[FECHA AGENDA]]),"")</f>
        <v/>
      </c>
      <c r="U85" t="str" cm="1">
        <f t="array" ref="U85">_xlfn.XLOOKUP(AVANZA[[#This Row],[Num_Agrupacion_Pet_Atis]],Tabla1[[#All],[Numero_de_actuacion]],Tabla1[[#All],[Motivo_de_suspension]],"",0)</f>
        <v/>
      </c>
      <c r="V85" s="2" t="str" cm="1">
        <f t="array" ref="V85">_xlfn.XLOOKUP(AVANZA[[#This Row],[Num_Agrupacion_Pet_Atis]],Tabla1[[#All],[Numero_de_actuacion]],Tabla1[[#All],[No_identificacion_cliente]],"",0)</f>
        <v/>
      </c>
      <c r="W85" s="2" t="str" cm="1">
        <f t="array" ref="W85">_xlfn.XLOOKUP(AVANZA[[#This Row],[Num_Agrupacion_Pet_Atis]],Tabla1[[#All],[Numero_de_actuacion]],Tabla1[[#All],[Movil_de_contacto]],"",0)</f>
        <v/>
      </c>
      <c r="X85" s="14">
        <f>IF(OR(AVANZA[[#This Row],[ESTADO LEG]]="Legalizada grabacion",AVANZA[[#This Row],[ESTADO LEG]]="Legalizada aut"),1,0)</f>
        <v>1</v>
      </c>
      <c r="Y85" s="14">
        <f>IF(OR(AVANZA[[#This Row],[ESTADO LEG]]="pdte legalizar",AVANZA[[#This Row],[ESTADO LEG]]="No cruza"),1,0)</f>
        <v>0</v>
      </c>
      <c r="Z85" t="str" cm="1">
        <f t="array" ref="Z85">IF(AVANZA[[#This Row],[Variable]]="Terminada",LOWER(_xlfn.XLOOKUP(AVANZA[[#This Row],[ID_Peticion]],Tabla6[[#All],[NUM_PETICION]],Tabla6[[#All],[ESTADO_LEG]],"NO CRUZA",0)),AVANZA[[#This Row],[Variable]])</f>
        <v>legalizada grabacion</v>
      </c>
      <c r="AA85" cm="1">
        <f t="array" ref="AA85">_xlfn.XLOOKUP(AVANZA[[#This Row],[ID_Peticion]],Tabla6[[#All],[NUM_PETICION]],Tabla6[[#All],[DIF_DIAS]],"",0)</f>
        <v>3</v>
      </c>
      <c r="AB85" s="2" cm="1">
        <f t="array" ref="AB85">IFERROR(_xlfn.XLOOKUP(AVANZA[[#This Row],[ID_Peticion]],Tabla6[[#All],[NUM_PETICION]],Tabla6[[#All],[FEC_LEGAL]],"",0),"")</f>
        <v>46148</v>
      </c>
      <c r="AC85" s="14">
        <f ca="1">IF(AVANZA[[#This Row],[FECHA LEG]]&lt;&gt;0,IFERROR(AVANZA[[#This Row],[FECHA LEG]]-AVANZA[[#This Row],[FechaIniEstadoSubPetAtis]],0),TODAY()-AVANZA[[#This Row],[FechaIniEstadoSubPetAtis]])</f>
        <v>3</v>
      </c>
      <c r="AD85" s="35" t="str">
        <f ca="1">IF(AVANZA[[#This Row],[FINAL Vs LG]]&lt;&gt;0,IF(AVANZA[[#This Row],[FINAL Vs LG]]&lt;7.1,"100%",IF(AND(AVANZA[[#This Row],[FINAL Vs LG]]&gt;7.1,AVANZA[[#This Row],[FINAL Vs LG]]&lt;11.1),"50%","0%")),0)</f>
        <v>100%</v>
      </c>
      <c r="AE85" s="14">
        <f ca="1">VLOOKUP(DAY(TODAY()),BACK!F:G,2,0)</f>
        <v>14</v>
      </c>
      <c r="AF85" s="14">
        <f>BACK!$I$2</f>
        <v>24</v>
      </c>
      <c r="AG85" s="14">
        <f>IF(AVANZA[[#This Row],[Oferta_empaquetada_comisiones]]="SI",1,0)</f>
        <v>0</v>
      </c>
      <c r="AH85" s="36">
        <f>IF(AVANZA[[#This Row],[Variable]]="TERMINADA",IFERROR(VLOOKUP(AVANZA[[#This Row],[SUPERVISOR]],Tabla2[#All],4,0),0),)</f>
        <v>3.5</v>
      </c>
      <c r="AI85" s="14">
        <f>IF(AVANZA[[#This Row],[Producto]]="BA",1,0)</f>
        <v>1</v>
      </c>
      <c r="AJ85" s="14">
        <f>IF(AVANZA[[#This Row],[Producto]]="DUO",1,0)</f>
        <v>0</v>
      </c>
      <c r="AK85" s="14">
        <f>IF(AVANZA[[#This Row],[Producto]]="TRIO",1,0)</f>
        <v>0</v>
      </c>
      <c r="AL85" t="s">
        <v>292</v>
      </c>
      <c r="AM85">
        <v>-1</v>
      </c>
      <c r="AN85">
        <v>-1</v>
      </c>
      <c r="AO85" t="s">
        <v>635</v>
      </c>
      <c r="AP85" s="1">
        <v>46144.648402777777</v>
      </c>
      <c r="AQ85">
        <v>-1</v>
      </c>
      <c r="AR85" t="s">
        <v>636</v>
      </c>
      <c r="AS85">
        <v>-1</v>
      </c>
      <c r="AT85">
        <v>-1</v>
      </c>
      <c r="AU85">
        <v>-1</v>
      </c>
      <c r="AV85">
        <v>-1</v>
      </c>
      <c r="AW85">
        <v>-1</v>
      </c>
      <c r="AX85" t="s">
        <v>224</v>
      </c>
      <c r="AY85">
        <v>-1</v>
      </c>
      <c r="AZ85">
        <v>2026</v>
      </c>
      <c r="BA85">
        <v>5</v>
      </c>
      <c r="BB85">
        <v>3</v>
      </c>
      <c r="BC85">
        <v>-1</v>
      </c>
      <c r="BD85" t="s">
        <v>225</v>
      </c>
      <c r="BE85">
        <v>-1</v>
      </c>
      <c r="BF85">
        <v>20001621480492</v>
      </c>
      <c r="BG85" t="s">
        <v>319</v>
      </c>
      <c r="BH85" t="s">
        <v>320</v>
      </c>
      <c r="BI85" t="s">
        <v>637</v>
      </c>
      <c r="BJ85">
        <v>-1</v>
      </c>
      <c r="BK85">
        <v>-1</v>
      </c>
      <c r="BL85">
        <v>-1</v>
      </c>
      <c r="BM85" t="s">
        <v>229</v>
      </c>
      <c r="BN85" t="s">
        <v>230</v>
      </c>
      <c r="BO85" t="s">
        <v>638</v>
      </c>
      <c r="BP85" t="s">
        <v>232</v>
      </c>
      <c r="BQ85">
        <v>2026</v>
      </c>
      <c r="BR85">
        <v>5</v>
      </c>
      <c r="BS85">
        <v>2</v>
      </c>
      <c r="BT85" s="1">
        <v>46145.352118055554</v>
      </c>
      <c r="BU85" t="s">
        <v>233</v>
      </c>
      <c r="BV85" s="2">
        <v>46145</v>
      </c>
      <c r="BW85" t="s">
        <v>234</v>
      </c>
      <c r="BX85" s="2">
        <v>46144</v>
      </c>
      <c r="BY85" s="2">
        <v>46145</v>
      </c>
      <c r="BZ85" t="s">
        <v>235</v>
      </c>
      <c r="CA85" t="s">
        <v>297</v>
      </c>
      <c r="CB85" t="s">
        <v>297</v>
      </c>
      <c r="CC85" t="s">
        <v>639</v>
      </c>
      <c r="CD85" t="s">
        <v>640</v>
      </c>
      <c r="CE85">
        <v>-1</v>
      </c>
      <c r="CF85" t="s">
        <v>300</v>
      </c>
      <c r="CG85" t="s">
        <v>301</v>
      </c>
      <c r="CH85" t="s">
        <v>242</v>
      </c>
      <c r="CI85">
        <v>22999736</v>
      </c>
      <c r="CJ85" t="s">
        <v>303</v>
      </c>
      <c r="CK85" t="s">
        <v>245</v>
      </c>
      <c r="CL85" t="s">
        <v>246</v>
      </c>
      <c r="CM85" t="s">
        <v>247</v>
      </c>
      <c r="CN85" t="s">
        <v>248</v>
      </c>
      <c r="CT85" t="s">
        <v>386</v>
      </c>
      <c r="CU85" t="s">
        <v>225</v>
      </c>
      <c r="CW85" t="s">
        <v>319</v>
      </c>
      <c r="CX85" t="s">
        <v>320</v>
      </c>
      <c r="DA85" t="s">
        <v>250</v>
      </c>
      <c r="DB85">
        <v>-1</v>
      </c>
      <c r="DF85" t="s">
        <v>251</v>
      </c>
      <c r="DJ85" t="s">
        <v>252</v>
      </c>
      <c r="DK85" t="s">
        <v>253</v>
      </c>
      <c r="DL85" t="s">
        <v>254</v>
      </c>
      <c r="DN85" t="s">
        <v>255</v>
      </c>
      <c r="DR85" t="s">
        <v>305</v>
      </c>
      <c r="DS85" t="s">
        <v>303</v>
      </c>
      <c r="DT85" t="s">
        <v>302</v>
      </c>
      <c r="DV85">
        <v>1</v>
      </c>
      <c r="DW85" t="s">
        <v>283</v>
      </c>
      <c r="ED85" s="2">
        <v>46145</v>
      </c>
      <c r="EE85" t="s">
        <v>343</v>
      </c>
      <c r="EF85">
        <v>9</v>
      </c>
      <c r="EP85" t="s">
        <v>258</v>
      </c>
      <c r="ES85" t="s">
        <v>641</v>
      </c>
      <c r="EZ85" t="s">
        <v>642</v>
      </c>
      <c r="FA85" t="s">
        <v>245</v>
      </c>
      <c r="FB85" t="s">
        <v>308</v>
      </c>
      <c r="FD85" t="s">
        <v>308</v>
      </c>
      <c r="FE85" t="s">
        <v>309</v>
      </c>
      <c r="FF85" t="s">
        <v>309</v>
      </c>
      <c r="FK85" t="s">
        <v>263</v>
      </c>
      <c r="FL85" t="s">
        <v>643</v>
      </c>
      <c r="FN85" t="s">
        <v>248</v>
      </c>
      <c r="FO85" t="s">
        <v>265</v>
      </c>
      <c r="FR85">
        <v>94990</v>
      </c>
      <c r="GB85" t="s">
        <v>266</v>
      </c>
      <c r="GC85" t="s">
        <v>225</v>
      </c>
      <c r="GD85">
        <v>0</v>
      </c>
      <c r="GF85">
        <v>0</v>
      </c>
      <c r="GG85">
        <v>25423</v>
      </c>
      <c r="GI85">
        <v>94990</v>
      </c>
      <c r="GJ85">
        <v>0</v>
      </c>
      <c r="GL85">
        <v>0</v>
      </c>
      <c r="GM85">
        <v>113038</v>
      </c>
      <c r="GS85" t="s">
        <v>267</v>
      </c>
      <c r="GT85" s="2">
        <v>44377</v>
      </c>
      <c r="GU85" t="s">
        <v>268</v>
      </c>
      <c r="GW85" t="s">
        <v>270</v>
      </c>
      <c r="GX85" t="s">
        <v>250</v>
      </c>
      <c r="GY85" t="s">
        <v>272</v>
      </c>
      <c r="GZ85" t="s">
        <v>273</v>
      </c>
      <c r="HA85" t="s">
        <v>336</v>
      </c>
      <c r="HC85" t="s">
        <v>337</v>
      </c>
      <c r="HE85" t="s">
        <v>230</v>
      </c>
      <c r="HF85" t="s">
        <v>644</v>
      </c>
      <c r="HG85" t="s">
        <v>645</v>
      </c>
      <c r="HH85" t="s">
        <v>646</v>
      </c>
      <c r="HI85" t="s">
        <v>632</v>
      </c>
      <c r="HJ85">
        <v>46151</v>
      </c>
      <c r="HK85" t="s">
        <v>647</v>
      </c>
      <c r="HL85" t="s">
        <v>409</v>
      </c>
      <c r="HM85" t="s">
        <v>648</v>
      </c>
      <c r="HN85" t="s">
        <v>649</v>
      </c>
      <c r="HO85" t="s">
        <v>650</v>
      </c>
      <c r="HP85" t="s">
        <v>651</v>
      </c>
      <c r="HR85" t="s">
        <v>278</v>
      </c>
      <c r="HV85">
        <v>94990</v>
      </c>
      <c r="HW85" t="s">
        <v>281</v>
      </c>
      <c r="HY85">
        <v>0</v>
      </c>
      <c r="HZ85">
        <v>0</v>
      </c>
      <c r="IA85" t="s">
        <v>279</v>
      </c>
      <c r="IB85" t="s">
        <v>281</v>
      </c>
      <c r="IE85" t="s">
        <v>283</v>
      </c>
      <c r="IF85" t="s">
        <v>283</v>
      </c>
      <c r="IG85" t="s">
        <v>283</v>
      </c>
      <c r="IH85" t="s">
        <v>284</v>
      </c>
      <c r="II85" t="s">
        <v>285</v>
      </c>
      <c r="IJ85" t="s">
        <v>286</v>
      </c>
      <c r="IK85" t="s">
        <v>278</v>
      </c>
      <c r="IL85" t="s">
        <v>287</v>
      </c>
      <c r="IM85" t="s">
        <v>288</v>
      </c>
      <c r="IN85" t="s">
        <v>289</v>
      </c>
      <c r="IP85" t="s">
        <v>290</v>
      </c>
      <c r="IQ85" t="s">
        <v>284</v>
      </c>
      <c r="IS85" t="s">
        <v>291</v>
      </c>
      <c r="IT85" t="s">
        <v>561</v>
      </c>
      <c r="IY85" t="s">
        <v>281</v>
      </c>
    </row>
    <row r="86" spans="1:259" x14ac:dyDescent="0.3">
      <c r="A86" s="14">
        <f>DAY(AVANZA[[#This Row],[FechaSeguimiento]])</f>
        <v>3</v>
      </c>
      <c r="B86" s="14">
        <f>MONTH(AVANZA[[#This Row],[FechaSeguimiento]])</f>
        <v>5</v>
      </c>
      <c r="C86"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86" t="str">
        <f>LOWER(IFERROR(VLOOKUP(AVANZA[[#This Row],[ID_Peticion]],CANCELADAS[#All],2,0),""))</f>
        <v/>
      </c>
      <c r="E86" t="str">
        <f>LOWER(IFERROR(VLOOKUP(AVANZA[[#This Row],[ID_Peticion]],CANCELADAS[#All],3,0),""))</f>
        <v/>
      </c>
      <c r="F86" t="str">
        <f>LOWER(IF(AVANZA[[#This Row],[CEDULA CLIENTE]]&lt;&gt;""," CC: " &amp; COUNTIFS(AVANZA[CEDULA CLIENTE],AVANZA[[#This Row],[CEDULA CLIENTE]]),"")&amp; IF(AVANZA[[#This Row],[Direccion]]&lt;&gt;""," DIR: " &amp; COUNTIFS(AVANZA[Direccion],AVANZA[[#This Row],[Direccion]]),""))</f>
        <v xml:space="preserve"> dir: 1</v>
      </c>
      <c r="G86" t="str">
        <f>IFERROR(VLOOKUP(AVANZA[[#This Row],[Cedula_Vendedor_Atis]],PLANTA[[#All],[CEDULA]:[LINEA]],3,0),"No Cruza")</f>
        <v>Marisol Avella</v>
      </c>
      <c r="H86" t="str">
        <f>IFERROR(VLOOKUP(AVANZA[[#This Row],[Cedula_Vendedor_Atis]],PLANTA[[#All],[CEDULA]:[LINEA]],4,0),"No Cruza")</f>
        <v>Fija</v>
      </c>
      <c r="I86" t="str">
        <f>LOWER(IF(AVANZA[[#This Row],[ATRIBUIBLE]]="",AVANZA[[#This Row],[Variable]],AVANZA[[#This Row],[ATRIBUIBLE]]))</f>
        <v>terminada</v>
      </c>
      <c r="J86" s="14">
        <f>IF(AVANZA[[#This Row],[Variable]]=AVANZA[[#Headers],[TERMINADA]],1,0)</f>
        <v>1</v>
      </c>
      <c r="K86" s="14">
        <f>IF(AVANZA[[#This Row],[Variable]]=AVANZA[[#Headers],[ANULADA]],1,0)</f>
        <v>0</v>
      </c>
      <c r="L86" s="14">
        <f>IF(AVANZA[[#This Row],[Variable]]=AVANZA[[#Headers],[PENDIENTE]],1,0)</f>
        <v>0</v>
      </c>
      <c r="M86" s="14">
        <f>IF(AVANZA[[#This Row],[ESTADO AGENDA]]="AGENDADA",1,0)</f>
        <v>0</v>
      </c>
      <c r="N86" s="14">
        <f>IF(AVANZA[[#This Row],[ESTADO AGENDA]]="PENDIENTE DE AGENDAR",1,0)</f>
        <v>0</v>
      </c>
      <c r="O86" s="14">
        <f>IF(AVANZA[[#This Row],[ESTADO AGENDA]]="SUSPENDIDA",1,0)</f>
        <v>0</v>
      </c>
      <c r="P86" t="str" cm="1">
        <f t="array" ref="P86">_xlfn.XLOOKUP(AVANZA[[#This Row],[Num_Agrupacion_Pet_Atis]],Tabla1[[#All],[Numero_de_actuacion]],Tabla1[[#All],[Estado_de_la_orden]],"",0)</f>
        <v/>
      </c>
      <c r="Q86" s="2" t="str" cm="1">
        <f t="array" ref="Q86">_xlfn.XLOOKUP(AVANZA[[#This Row],[Num_Agrupacion_Pet_Atis]],Tabla1[[#All],[Numero_de_actuacion]],Tabla1[[#All],[Fecha_de_la_cita]],"",0)</f>
        <v/>
      </c>
      <c r="R86" t="str" cm="1">
        <f t="array" ref="R86">_xlfn.XLOOKUP(AVANZA[[#This Row],[Num_Agrupacion_Pet_Atis]],Tabla1[[#All],[Numero_de_actuacion]],Tabla1[[#All],[Franja_horaria_de_la_cita]],"",0)</f>
        <v/>
      </c>
      <c r="S86" s="14" t="str">
        <f>IFERROR(DAY(AVANZA[[#This Row],[FECHA AGENDA]]),"")</f>
        <v/>
      </c>
      <c r="T86" s="14" t="str">
        <f>IFERROR(MONTH(AVANZA[[#This Row],[FECHA AGENDA]]),"")</f>
        <v/>
      </c>
      <c r="U86" t="str" cm="1">
        <f t="array" ref="U86">_xlfn.XLOOKUP(AVANZA[[#This Row],[Num_Agrupacion_Pet_Atis]],Tabla1[[#All],[Numero_de_actuacion]],Tabla1[[#All],[Motivo_de_suspension]],"",0)</f>
        <v/>
      </c>
      <c r="V86" s="2" t="str" cm="1">
        <f t="array" ref="V86">_xlfn.XLOOKUP(AVANZA[[#This Row],[Num_Agrupacion_Pet_Atis]],Tabla1[[#All],[Numero_de_actuacion]],Tabla1[[#All],[No_identificacion_cliente]],"",0)</f>
        <v/>
      </c>
      <c r="W86" s="2" t="str" cm="1">
        <f t="array" ref="W86">_xlfn.XLOOKUP(AVANZA[[#This Row],[Num_Agrupacion_Pet_Atis]],Tabla1[[#All],[Numero_de_actuacion]],Tabla1[[#All],[Movil_de_contacto]],"",0)</f>
        <v/>
      </c>
      <c r="X86" s="14">
        <f>IF(OR(AVANZA[[#This Row],[ESTADO LEG]]="Legalizada grabacion",AVANZA[[#This Row],[ESTADO LEG]]="Legalizada aut"),1,0)</f>
        <v>1</v>
      </c>
      <c r="Y86" s="14">
        <f>IF(OR(AVANZA[[#This Row],[ESTADO LEG]]="pdte legalizar",AVANZA[[#This Row],[ESTADO LEG]]="No cruza"),1,0)</f>
        <v>0</v>
      </c>
      <c r="Z86" t="str" cm="1">
        <f t="array" ref="Z86">IF(AVANZA[[#This Row],[Variable]]="Terminada",LOWER(_xlfn.XLOOKUP(AVANZA[[#This Row],[ID_Peticion]],Tabla6[[#All],[NUM_PETICION]],Tabla6[[#All],[ESTADO_LEG]],"NO CRUZA",0)),AVANZA[[#This Row],[Variable]])</f>
        <v>legalizada grabacion</v>
      </c>
      <c r="AA86" cm="1">
        <f t="array" ref="AA86">_xlfn.XLOOKUP(AVANZA[[#This Row],[ID_Peticion]],Tabla6[[#All],[NUM_PETICION]],Tabla6[[#All],[DIF_DIAS]],"",0)</f>
        <v>3</v>
      </c>
      <c r="AB86" s="2" cm="1">
        <f t="array" ref="AB86">IFERROR(_xlfn.XLOOKUP(AVANZA[[#This Row],[ID_Peticion]],Tabla6[[#All],[NUM_PETICION]],Tabla6[[#All],[FEC_LEGAL]],"",0),"")</f>
        <v>46148</v>
      </c>
      <c r="AC86" s="14">
        <f ca="1">IF(AVANZA[[#This Row],[FECHA LEG]]&lt;&gt;0,IFERROR(AVANZA[[#This Row],[FECHA LEG]]-AVANZA[[#This Row],[FechaIniEstadoSubPetAtis]],0),TODAY()-AVANZA[[#This Row],[FechaIniEstadoSubPetAtis]])</f>
        <v>3</v>
      </c>
      <c r="AD86" s="35" t="str">
        <f ca="1">IF(AVANZA[[#This Row],[FINAL Vs LG]]&lt;&gt;0,IF(AVANZA[[#This Row],[FINAL Vs LG]]&lt;7.1,"100%",IF(AND(AVANZA[[#This Row],[FINAL Vs LG]]&gt;7.1,AVANZA[[#This Row],[FINAL Vs LG]]&lt;11.1),"50%","0%")),0)</f>
        <v>100%</v>
      </c>
      <c r="AE86" s="14">
        <f ca="1">VLOOKUP(DAY(TODAY()),BACK!F:G,2,0)</f>
        <v>14</v>
      </c>
      <c r="AF86" s="14">
        <f>BACK!$I$2</f>
        <v>24</v>
      </c>
      <c r="AG86" s="14">
        <f>IF(AVANZA[[#This Row],[Oferta_empaquetada_comisiones]]="SI",1,0)</f>
        <v>0</v>
      </c>
      <c r="AH86" s="36">
        <f>IF(AVANZA[[#This Row],[Variable]]="TERMINADA",IFERROR(VLOOKUP(AVANZA[[#This Row],[SUPERVISOR]],Tabla2[#All],4,0),0),)</f>
        <v>3.5</v>
      </c>
      <c r="AI86" s="14">
        <f>IF(AVANZA[[#This Row],[Producto]]="BA",1,0)</f>
        <v>1</v>
      </c>
      <c r="AJ86" s="14">
        <f>IF(AVANZA[[#This Row],[Producto]]="DUO",1,0)</f>
        <v>0</v>
      </c>
      <c r="AK86" s="14">
        <f>IF(AVANZA[[#This Row],[Producto]]="TRIO",1,0)</f>
        <v>0</v>
      </c>
      <c r="AL86" t="s">
        <v>292</v>
      </c>
      <c r="AM86">
        <v>-1</v>
      </c>
      <c r="AN86">
        <v>-1</v>
      </c>
      <c r="AO86" t="s">
        <v>652</v>
      </c>
      <c r="AP86" s="1">
        <v>46144.638495370367</v>
      </c>
      <c r="AQ86">
        <v>-1</v>
      </c>
      <c r="AR86" t="s">
        <v>653</v>
      </c>
      <c r="AS86">
        <v>-1</v>
      </c>
      <c r="AT86">
        <v>-1</v>
      </c>
      <c r="AU86">
        <v>-1</v>
      </c>
      <c r="AV86">
        <v>-1</v>
      </c>
      <c r="AW86">
        <v>-1</v>
      </c>
      <c r="AX86" t="s">
        <v>224</v>
      </c>
      <c r="AY86">
        <v>-1</v>
      </c>
      <c r="AZ86">
        <v>2026</v>
      </c>
      <c r="BA86">
        <v>5</v>
      </c>
      <c r="BB86">
        <v>3</v>
      </c>
      <c r="BC86">
        <v>-1</v>
      </c>
      <c r="BD86" t="s">
        <v>225</v>
      </c>
      <c r="BE86">
        <v>-1</v>
      </c>
      <c r="BF86">
        <v>20001621482429</v>
      </c>
      <c r="BG86" t="s">
        <v>226</v>
      </c>
      <c r="BH86" t="s">
        <v>227</v>
      </c>
      <c r="BI86" t="s">
        <v>654</v>
      </c>
      <c r="BJ86">
        <v>-1</v>
      </c>
      <c r="BK86">
        <v>-1</v>
      </c>
      <c r="BL86">
        <v>-1</v>
      </c>
      <c r="BM86" t="s">
        <v>229</v>
      </c>
      <c r="BN86" t="s">
        <v>230</v>
      </c>
      <c r="BO86" t="s">
        <v>655</v>
      </c>
      <c r="BP86" t="s">
        <v>232</v>
      </c>
      <c r="BQ86">
        <v>2026</v>
      </c>
      <c r="BR86">
        <v>5</v>
      </c>
      <c r="BS86">
        <v>2</v>
      </c>
      <c r="BT86" s="1">
        <v>46145.393657407411</v>
      </c>
      <c r="BU86" t="s">
        <v>233</v>
      </c>
      <c r="BV86" s="2">
        <v>46145</v>
      </c>
      <c r="BW86" t="s">
        <v>234</v>
      </c>
      <c r="BX86" s="2">
        <v>46144</v>
      </c>
      <c r="BY86" s="2">
        <v>46145</v>
      </c>
      <c r="BZ86" t="s">
        <v>235</v>
      </c>
      <c r="CA86" t="s">
        <v>297</v>
      </c>
      <c r="CB86" t="s">
        <v>297</v>
      </c>
      <c r="CC86" t="s">
        <v>656</v>
      </c>
      <c r="CD86" t="s">
        <v>657</v>
      </c>
      <c r="CE86">
        <v>-1</v>
      </c>
      <c r="CF86" t="s">
        <v>300</v>
      </c>
      <c r="CG86" t="s">
        <v>301</v>
      </c>
      <c r="CH86" t="s">
        <v>242</v>
      </c>
      <c r="CI86">
        <v>22999736</v>
      </c>
      <c r="CJ86" t="s">
        <v>303</v>
      </c>
      <c r="CK86" t="s">
        <v>245</v>
      </c>
      <c r="CL86" t="s">
        <v>246</v>
      </c>
      <c r="CM86" t="s">
        <v>247</v>
      </c>
      <c r="CN86" t="s">
        <v>248</v>
      </c>
      <c r="CT86" t="s">
        <v>386</v>
      </c>
      <c r="CU86" t="s">
        <v>225</v>
      </c>
      <c r="CW86" t="s">
        <v>226</v>
      </c>
      <c r="CX86" t="s">
        <v>227</v>
      </c>
      <c r="DA86" t="s">
        <v>250</v>
      </c>
      <c r="DB86">
        <v>-1</v>
      </c>
      <c r="DF86" t="s">
        <v>251</v>
      </c>
      <c r="DJ86" t="s">
        <v>252</v>
      </c>
      <c r="DK86" t="s">
        <v>253</v>
      </c>
      <c r="DL86" t="s">
        <v>254</v>
      </c>
      <c r="DN86" t="s">
        <v>255</v>
      </c>
      <c r="DR86" t="s">
        <v>305</v>
      </c>
      <c r="DS86" t="s">
        <v>303</v>
      </c>
      <c r="DT86" t="s">
        <v>302</v>
      </c>
      <c r="DV86">
        <v>1</v>
      </c>
      <c r="DW86" t="s">
        <v>283</v>
      </c>
      <c r="ED86" s="2">
        <v>46145</v>
      </c>
      <c r="EE86" t="s">
        <v>343</v>
      </c>
      <c r="EF86">
        <v>16</v>
      </c>
      <c r="EP86" t="s">
        <v>258</v>
      </c>
      <c r="ES86" t="s">
        <v>658</v>
      </c>
      <c r="EZ86" t="s">
        <v>659</v>
      </c>
      <c r="FA86" t="s">
        <v>245</v>
      </c>
      <c r="FB86" t="s">
        <v>308</v>
      </c>
      <c r="FD86" t="s">
        <v>308</v>
      </c>
      <c r="FE86" t="s">
        <v>309</v>
      </c>
      <c r="FF86" t="s">
        <v>309</v>
      </c>
      <c r="FK86" t="s">
        <v>263</v>
      </c>
      <c r="FL86" t="s">
        <v>660</v>
      </c>
      <c r="FN86" t="s">
        <v>248</v>
      </c>
      <c r="FO86" t="s">
        <v>265</v>
      </c>
      <c r="FR86">
        <v>85900</v>
      </c>
      <c r="GB86" t="s">
        <v>266</v>
      </c>
      <c r="GC86" t="s">
        <v>225</v>
      </c>
      <c r="GD86">
        <v>0</v>
      </c>
      <c r="GF86">
        <v>0</v>
      </c>
      <c r="GG86">
        <v>25421</v>
      </c>
      <c r="GI86">
        <v>85900</v>
      </c>
      <c r="GJ86">
        <v>0</v>
      </c>
      <c r="GL86">
        <v>0</v>
      </c>
      <c r="GM86">
        <v>102221</v>
      </c>
      <c r="GS86" t="s">
        <v>267</v>
      </c>
      <c r="GT86" s="2">
        <v>44500</v>
      </c>
      <c r="GU86" t="s">
        <v>268</v>
      </c>
      <c r="GV86" t="s">
        <v>335</v>
      </c>
      <c r="GW86" t="s">
        <v>270</v>
      </c>
      <c r="GX86" t="s">
        <v>272</v>
      </c>
      <c r="GY86" t="s">
        <v>272</v>
      </c>
      <c r="GZ86" t="s">
        <v>344</v>
      </c>
      <c r="HA86" t="s">
        <v>336</v>
      </c>
      <c r="HC86" t="s">
        <v>337</v>
      </c>
      <c r="HE86" t="s">
        <v>230</v>
      </c>
      <c r="HF86" t="s">
        <v>661</v>
      </c>
      <c r="HG86" t="s">
        <v>345</v>
      </c>
      <c r="HR86" t="s">
        <v>278</v>
      </c>
      <c r="HV86">
        <v>85900</v>
      </c>
      <c r="HW86" t="s">
        <v>279</v>
      </c>
      <c r="HX86" t="s">
        <v>280</v>
      </c>
      <c r="HY86">
        <v>59911</v>
      </c>
      <c r="HZ86">
        <v>17668</v>
      </c>
      <c r="IA86" t="s">
        <v>279</v>
      </c>
      <c r="IB86" t="s">
        <v>281</v>
      </c>
      <c r="ID86" t="s">
        <v>370</v>
      </c>
      <c r="IE86" t="s">
        <v>283</v>
      </c>
      <c r="IF86" t="s">
        <v>283</v>
      </c>
      <c r="IG86" t="s">
        <v>283</v>
      </c>
      <c r="IH86" t="s">
        <v>284</v>
      </c>
      <c r="II86" t="s">
        <v>285</v>
      </c>
      <c r="IJ86" t="s">
        <v>286</v>
      </c>
      <c r="IK86" t="s">
        <v>278</v>
      </c>
      <c r="IL86" t="s">
        <v>287</v>
      </c>
      <c r="IM86" t="s">
        <v>288</v>
      </c>
      <c r="IN86" t="s">
        <v>289</v>
      </c>
      <c r="IP86" t="s">
        <v>290</v>
      </c>
      <c r="IQ86" t="s">
        <v>284</v>
      </c>
      <c r="IS86" t="s">
        <v>291</v>
      </c>
      <c r="IT86" t="s">
        <v>287</v>
      </c>
      <c r="IY86" t="s">
        <v>281</v>
      </c>
    </row>
    <row r="87" spans="1:259" x14ac:dyDescent="0.3">
      <c r="A87" s="14">
        <f>DAY(AVANZA[[#This Row],[FechaSeguimiento]])</f>
        <v>3</v>
      </c>
      <c r="B87" s="14">
        <f>MONTH(AVANZA[[#This Row],[FechaSeguimiento]])</f>
        <v>5</v>
      </c>
      <c r="C87"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87" t="str">
        <f>LOWER(IFERROR(VLOOKUP(AVANZA[[#This Row],[ID_Peticion]],CANCELADAS[#All],2,0),""))</f>
        <v>carrusel</v>
      </c>
      <c r="E87" t="str">
        <f>LOWER(IFERROR(VLOOKUP(AVANZA[[#This Row],[ID_Peticion]],CANCELADAS[#All],3,0),""))</f>
        <v>carrusel</v>
      </c>
      <c r="F87" t="str">
        <f>LOWER(IF(AVANZA[[#This Row],[CEDULA CLIENTE]]&lt;&gt;""," CC: " &amp; COUNTIFS(AVANZA[CEDULA CLIENTE],AVANZA[[#This Row],[CEDULA CLIENTE]]),"")&amp; IF(AVANZA[[#This Row],[Direccion]]&lt;&gt;""," DIR: " &amp; COUNTIFS(AVANZA[Direccion],AVANZA[[#This Row],[Direccion]]),""))</f>
        <v xml:space="preserve"> dir: 1</v>
      </c>
      <c r="G87" t="str">
        <f>IFERROR(VLOOKUP(AVANZA[[#This Row],[Cedula_Vendedor_Atis]],PLANTA[[#All],[CEDULA]:[LINEA]],3,0),"No Cruza")</f>
        <v>Marisol Avella</v>
      </c>
      <c r="H87" t="str">
        <f>IFERROR(VLOOKUP(AVANZA[[#This Row],[Cedula_Vendedor_Atis]],PLANTA[[#All],[CEDULA]:[LINEA]],4,0),"No Cruza")</f>
        <v>Fija</v>
      </c>
      <c r="I87" t="str">
        <f>LOWER(IF(AVANZA[[#This Row],[ATRIBUIBLE]]="",AVANZA[[#This Row],[Variable]],AVANZA[[#This Row],[ATRIBUIBLE]]))</f>
        <v>carrusel</v>
      </c>
      <c r="J87" s="14">
        <f>IF(AVANZA[[#This Row],[Variable]]=AVANZA[[#Headers],[TERMINADA]],1,0)</f>
        <v>0</v>
      </c>
      <c r="K87" s="14">
        <f>IF(AVANZA[[#This Row],[Variable]]=AVANZA[[#Headers],[ANULADA]],1,0)</f>
        <v>1</v>
      </c>
      <c r="L87" s="14">
        <f>IF(AVANZA[[#This Row],[Variable]]=AVANZA[[#Headers],[PENDIENTE]],1,0)</f>
        <v>0</v>
      </c>
      <c r="M87" s="14">
        <f>IF(AVANZA[[#This Row],[ESTADO AGENDA]]="AGENDADA",1,0)</f>
        <v>0</v>
      </c>
      <c r="N87" s="14">
        <f>IF(AVANZA[[#This Row],[ESTADO AGENDA]]="PENDIENTE DE AGENDAR",1,0)</f>
        <v>0</v>
      </c>
      <c r="O87" s="14">
        <f>IF(AVANZA[[#This Row],[ESTADO AGENDA]]="SUSPENDIDA",1,0)</f>
        <v>0</v>
      </c>
      <c r="P87" t="str" cm="1">
        <f t="array" ref="P87">_xlfn.XLOOKUP(AVANZA[[#This Row],[Num_Agrupacion_Pet_Atis]],Tabla1[[#All],[Numero_de_actuacion]],Tabla1[[#All],[Estado_de_la_orden]],"",0)</f>
        <v/>
      </c>
      <c r="Q87" s="2" t="str" cm="1">
        <f t="array" ref="Q87">_xlfn.XLOOKUP(AVANZA[[#This Row],[Num_Agrupacion_Pet_Atis]],Tabla1[[#All],[Numero_de_actuacion]],Tabla1[[#All],[Fecha_de_la_cita]],"",0)</f>
        <v/>
      </c>
      <c r="R87" t="str" cm="1">
        <f t="array" ref="R87">_xlfn.XLOOKUP(AVANZA[[#This Row],[Num_Agrupacion_Pet_Atis]],Tabla1[[#All],[Numero_de_actuacion]],Tabla1[[#All],[Franja_horaria_de_la_cita]],"",0)</f>
        <v/>
      </c>
      <c r="S87" s="14" t="str">
        <f>IFERROR(DAY(AVANZA[[#This Row],[FECHA AGENDA]]),"")</f>
        <v/>
      </c>
      <c r="T87" s="14" t="str">
        <f>IFERROR(MONTH(AVANZA[[#This Row],[FECHA AGENDA]]),"")</f>
        <v/>
      </c>
      <c r="U87" t="str" cm="1">
        <f t="array" ref="U87">_xlfn.XLOOKUP(AVANZA[[#This Row],[Num_Agrupacion_Pet_Atis]],Tabla1[[#All],[Numero_de_actuacion]],Tabla1[[#All],[Motivo_de_suspension]],"",0)</f>
        <v/>
      </c>
      <c r="V87" s="2" t="str" cm="1">
        <f t="array" ref="V87">_xlfn.XLOOKUP(AVANZA[[#This Row],[Num_Agrupacion_Pet_Atis]],Tabla1[[#All],[Numero_de_actuacion]],Tabla1[[#All],[No_identificacion_cliente]],"",0)</f>
        <v/>
      </c>
      <c r="W87" s="2" t="str" cm="1">
        <f t="array" ref="W87">_xlfn.XLOOKUP(AVANZA[[#This Row],[Num_Agrupacion_Pet_Atis]],Tabla1[[#All],[Numero_de_actuacion]],Tabla1[[#All],[Movil_de_contacto]],"",0)</f>
        <v/>
      </c>
      <c r="X87" s="14">
        <f>IF(OR(AVANZA[[#This Row],[ESTADO LEG]]="Legalizada grabacion",AVANZA[[#This Row],[ESTADO LEG]]="Legalizada aut"),1,0)</f>
        <v>0</v>
      </c>
      <c r="Y87" s="14">
        <f>IF(OR(AVANZA[[#This Row],[ESTADO LEG]]="pdte legalizar",AVANZA[[#This Row],[ESTADO LEG]]="No cruza"),1,0)</f>
        <v>0</v>
      </c>
      <c r="Z87" t="str" cm="1">
        <f t="array" ref="Z87">IF(AVANZA[[#This Row],[Variable]]="Terminada",LOWER(_xlfn.XLOOKUP(AVANZA[[#This Row],[ID_Peticion]],Tabla6[[#All],[NUM_PETICION]],Tabla6[[#All],[ESTADO_LEG]],"NO CRUZA",0)),AVANZA[[#This Row],[Variable]])</f>
        <v>ANULADA</v>
      </c>
      <c r="AA87" t="str" cm="1">
        <f t="array" ref="AA87">_xlfn.XLOOKUP(AVANZA[[#This Row],[ID_Peticion]],Tabla6[[#All],[NUM_PETICION]],Tabla6[[#All],[DIF_DIAS]],"",0)</f>
        <v/>
      </c>
      <c r="AB87" s="2" t="str" cm="1">
        <f t="array" ref="AB87">IFERROR(_xlfn.XLOOKUP(AVANZA[[#This Row],[ID_Peticion]],Tabla6[[#All],[NUM_PETICION]],Tabla6[[#All],[FEC_LEGAL]],"",0),"")</f>
        <v/>
      </c>
      <c r="AC87" s="14">
        <f ca="1">IF(AVANZA[[#This Row],[FECHA LEG]]&lt;&gt;0,IFERROR(AVANZA[[#This Row],[FECHA LEG]]-AVANZA[[#This Row],[FechaIniEstadoSubPetAtis]],0),TODAY()-AVANZA[[#This Row],[FechaIniEstadoSubPetAtis]])</f>
        <v>0</v>
      </c>
      <c r="AD87" s="35">
        <f ca="1">IF(AVANZA[[#This Row],[FINAL Vs LG]]&lt;&gt;0,IF(AVANZA[[#This Row],[FINAL Vs LG]]&lt;7.1,"100%",IF(AND(AVANZA[[#This Row],[FINAL Vs LG]]&gt;7.1,AVANZA[[#This Row],[FINAL Vs LG]]&lt;11.1),"50%","0%")),0)</f>
        <v>0</v>
      </c>
      <c r="AE87" s="14">
        <f ca="1">VLOOKUP(DAY(TODAY()),BACK!F:G,2,0)</f>
        <v>14</v>
      </c>
      <c r="AF87" s="14">
        <f>BACK!$I$2</f>
        <v>24</v>
      </c>
      <c r="AG87" s="14">
        <f>IF(AVANZA[[#This Row],[Oferta_empaquetada_comisiones]]="SI",1,0)</f>
        <v>0</v>
      </c>
      <c r="AH87" s="36">
        <f>IF(AVANZA[[#This Row],[Variable]]="TERMINADA",IFERROR(VLOOKUP(AVANZA[[#This Row],[SUPERVISOR]],Tabla2[#All],4,0),0),)</f>
        <v>0</v>
      </c>
      <c r="AI87" s="14">
        <f>IF(AVANZA[[#This Row],[Producto]]="BA",1,0)</f>
        <v>1</v>
      </c>
      <c r="AJ87" s="14">
        <f>IF(AVANZA[[#This Row],[Producto]]="DUO",1,0)</f>
        <v>0</v>
      </c>
      <c r="AK87" s="14">
        <f>IF(AVANZA[[#This Row],[Producto]]="TRIO",1,0)</f>
        <v>0</v>
      </c>
      <c r="AL87" t="s">
        <v>418</v>
      </c>
      <c r="AM87">
        <v>-1</v>
      </c>
      <c r="AN87">
        <v>-1</v>
      </c>
      <c r="AO87" t="s">
        <v>662</v>
      </c>
      <c r="AP87" s="1">
        <v>46144.904432870368</v>
      </c>
      <c r="AQ87">
        <v>-1</v>
      </c>
      <c r="AR87" t="s">
        <v>663</v>
      </c>
      <c r="AS87">
        <v>-1</v>
      </c>
      <c r="AT87">
        <v>-1</v>
      </c>
      <c r="AU87">
        <v>-1</v>
      </c>
      <c r="AV87">
        <v>-1</v>
      </c>
      <c r="AW87">
        <v>-1</v>
      </c>
      <c r="AX87" t="s">
        <v>224</v>
      </c>
      <c r="AY87">
        <v>-1</v>
      </c>
      <c r="AZ87">
        <v>2026</v>
      </c>
      <c r="BA87">
        <v>5</v>
      </c>
      <c r="BB87">
        <v>3</v>
      </c>
      <c r="BC87">
        <v>-1</v>
      </c>
      <c r="BD87" t="s">
        <v>225</v>
      </c>
      <c r="BE87">
        <v>-1</v>
      </c>
      <c r="BF87">
        <v>20001621521188</v>
      </c>
      <c r="BG87" t="s">
        <v>319</v>
      </c>
      <c r="BH87" t="s">
        <v>320</v>
      </c>
      <c r="BJ87">
        <v>-1</v>
      </c>
      <c r="BK87">
        <v>-1</v>
      </c>
      <c r="BL87">
        <v>-1</v>
      </c>
      <c r="BM87" t="s">
        <v>573</v>
      </c>
      <c r="BN87" t="s">
        <v>230</v>
      </c>
      <c r="BO87" t="s">
        <v>664</v>
      </c>
      <c r="BP87" t="s">
        <v>380</v>
      </c>
      <c r="BQ87">
        <v>2026</v>
      </c>
      <c r="BR87">
        <v>5</v>
      </c>
      <c r="BS87">
        <v>2</v>
      </c>
      <c r="BT87" s="1">
        <v>46145.429664351854</v>
      </c>
      <c r="BU87" t="s">
        <v>575</v>
      </c>
      <c r="BV87" s="2">
        <v>46145</v>
      </c>
      <c r="BW87" t="s">
        <v>576</v>
      </c>
      <c r="BX87" s="2"/>
      <c r="BY87" s="2"/>
      <c r="CA87" t="s">
        <v>297</v>
      </c>
      <c r="CB87" t="s">
        <v>297</v>
      </c>
      <c r="CC87" t="s">
        <v>665</v>
      </c>
      <c r="CD87" t="s">
        <v>578</v>
      </c>
      <c r="CE87">
        <v>-1</v>
      </c>
      <c r="CF87" t="s">
        <v>300</v>
      </c>
      <c r="CG87" t="s">
        <v>301</v>
      </c>
      <c r="CH87" t="s">
        <v>242</v>
      </c>
      <c r="CI87">
        <v>1022940376</v>
      </c>
      <c r="CJ87" t="s">
        <v>426</v>
      </c>
      <c r="CK87" t="s">
        <v>245</v>
      </c>
      <c r="CL87" t="s">
        <v>409</v>
      </c>
      <c r="CM87" t="s">
        <v>247</v>
      </c>
      <c r="CN87" t="s">
        <v>410</v>
      </c>
      <c r="CT87" t="s">
        <v>249</v>
      </c>
      <c r="CU87" t="s">
        <v>225</v>
      </c>
      <c r="CW87" t="s">
        <v>319</v>
      </c>
      <c r="CX87" t="s">
        <v>320</v>
      </c>
      <c r="CY87" t="s">
        <v>579</v>
      </c>
      <c r="DA87" t="s">
        <v>250</v>
      </c>
      <c r="DB87">
        <v>-1</v>
      </c>
      <c r="DF87" t="s">
        <v>580</v>
      </c>
      <c r="DJ87" t="s">
        <v>252</v>
      </c>
      <c r="DK87" t="s">
        <v>253</v>
      </c>
      <c r="DL87" t="s">
        <v>253</v>
      </c>
      <c r="DN87" t="s">
        <v>255</v>
      </c>
      <c r="DR87" t="s">
        <v>427</v>
      </c>
      <c r="DS87" t="s">
        <v>426</v>
      </c>
      <c r="DT87" t="s">
        <v>425</v>
      </c>
      <c r="DV87">
        <v>1</v>
      </c>
      <c r="DW87" t="s">
        <v>283</v>
      </c>
      <c r="ED87" s="2">
        <v>46145</v>
      </c>
      <c r="EF87">
        <v>9</v>
      </c>
      <c r="EP87" t="s">
        <v>258</v>
      </c>
      <c r="FA87" t="s">
        <v>245</v>
      </c>
      <c r="FB87" t="s">
        <v>308</v>
      </c>
      <c r="FD87" t="s">
        <v>308</v>
      </c>
      <c r="FE87" t="s">
        <v>309</v>
      </c>
      <c r="FF87" t="s">
        <v>309</v>
      </c>
      <c r="FK87" t="s">
        <v>263</v>
      </c>
      <c r="FN87" t="s">
        <v>410</v>
      </c>
      <c r="FO87" t="s">
        <v>414</v>
      </c>
      <c r="FR87">
        <v>0</v>
      </c>
      <c r="GB87" t="s">
        <v>266</v>
      </c>
      <c r="GM87">
        <v>0</v>
      </c>
      <c r="GS87" t="s">
        <v>267</v>
      </c>
      <c r="GT87" s="2"/>
      <c r="GU87" t="s">
        <v>268</v>
      </c>
      <c r="GW87" t="s">
        <v>394</v>
      </c>
      <c r="GZ87" t="s">
        <v>395</v>
      </c>
      <c r="HE87" t="s">
        <v>230</v>
      </c>
      <c r="HF87" t="s">
        <v>666</v>
      </c>
      <c r="HR87" t="s">
        <v>278</v>
      </c>
      <c r="HV87">
        <v>94990</v>
      </c>
      <c r="HW87" t="s">
        <v>281</v>
      </c>
      <c r="HY87">
        <v>0</v>
      </c>
      <c r="HZ87">
        <v>0</v>
      </c>
      <c r="IA87" t="s">
        <v>279</v>
      </c>
      <c r="IB87" t="s">
        <v>281</v>
      </c>
      <c r="IC87" t="s">
        <v>582</v>
      </c>
      <c r="IE87" t="s">
        <v>283</v>
      </c>
      <c r="IF87" t="s">
        <v>283</v>
      </c>
      <c r="IG87" t="s">
        <v>283</v>
      </c>
      <c r="IH87" t="s">
        <v>284</v>
      </c>
      <c r="II87" t="s">
        <v>285</v>
      </c>
      <c r="IJ87" t="s">
        <v>286</v>
      </c>
      <c r="IK87" t="s">
        <v>278</v>
      </c>
      <c r="IL87" t="s">
        <v>346</v>
      </c>
      <c r="IM87" t="s">
        <v>288</v>
      </c>
      <c r="IN87" t="s">
        <v>290</v>
      </c>
      <c r="IP87" t="s">
        <v>290</v>
      </c>
      <c r="IQ87" t="s">
        <v>284</v>
      </c>
      <c r="IS87" t="s">
        <v>291</v>
      </c>
      <c r="IT87" t="s">
        <v>561</v>
      </c>
      <c r="IY87" t="s">
        <v>281</v>
      </c>
    </row>
    <row r="88" spans="1:259" x14ac:dyDescent="0.3">
      <c r="A88" s="14">
        <f>DAY(AVANZA[[#This Row],[FechaSeguimiento]])</f>
        <v>3</v>
      </c>
      <c r="B88" s="14">
        <f>MONTH(AVANZA[[#This Row],[FechaSeguimiento]])</f>
        <v>5</v>
      </c>
      <c r="C88"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88" t="str">
        <f>LOWER(IFERROR(VLOOKUP(AVANZA[[#This Row],[ID_Peticion]],CANCELADAS[#All],2,0),""))</f>
        <v/>
      </c>
      <c r="E88" t="str">
        <f>LOWER(IFERROR(VLOOKUP(AVANZA[[#This Row],[ID_Peticion]],CANCELADAS[#All],3,0),""))</f>
        <v/>
      </c>
      <c r="F88" t="str">
        <f>LOWER(IF(AVANZA[[#This Row],[CEDULA CLIENTE]]&lt;&gt;""," CC: " &amp; COUNTIFS(AVANZA[CEDULA CLIENTE],AVANZA[[#This Row],[CEDULA CLIENTE]]),"")&amp; IF(AVANZA[[#This Row],[Direccion]]&lt;&gt;""," DIR: " &amp; COUNTIFS(AVANZA[Direccion],AVANZA[[#This Row],[Direccion]]),""))</f>
        <v xml:space="preserve"> dir: 1</v>
      </c>
      <c r="G88" t="str">
        <f>IFERROR(VLOOKUP(AVANZA[[#This Row],[Cedula_Vendedor_Atis]],PLANTA[[#All],[CEDULA]:[LINEA]],3,0),"No Cruza")</f>
        <v>Marisol Avella</v>
      </c>
      <c r="H88" t="str">
        <f>IFERROR(VLOOKUP(AVANZA[[#This Row],[Cedula_Vendedor_Atis]],PLANTA[[#All],[CEDULA]:[LINEA]],4,0),"No Cruza")</f>
        <v>Fija</v>
      </c>
      <c r="I88" t="str">
        <f>LOWER(IF(AVANZA[[#This Row],[ATRIBUIBLE]]="",AVANZA[[#This Row],[Variable]],AVANZA[[#This Row],[ATRIBUIBLE]]))</f>
        <v>terminada</v>
      </c>
      <c r="J88" s="14">
        <f>IF(AVANZA[[#This Row],[Variable]]=AVANZA[[#Headers],[TERMINADA]],1,0)</f>
        <v>1</v>
      </c>
      <c r="K88" s="14">
        <f>IF(AVANZA[[#This Row],[Variable]]=AVANZA[[#Headers],[ANULADA]],1,0)</f>
        <v>0</v>
      </c>
      <c r="L88" s="14">
        <f>IF(AVANZA[[#This Row],[Variable]]=AVANZA[[#Headers],[PENDIENTE]],1,0)</f>
        <v>0</v>
      </c>
      <c r="M88" s="14">
        <f>IF(AVANZA[[#This Row],[ESTADO AGENDA]]="AGENDADA",1,0)</f>
        <v>0</v>
      </c>
      <c r="N88" s="14">
        <f>IF(AVANZA[[#This Row],[ESTADO AGENDA]]="PENDIENTE DE AGENDAR",1,0)</f>
        <v>0</v>
      </c>
      <c r="O88" s="14">
        <f>IF(AVANZA[[#This Row],[ESTADO AGENDA]]="SUSPENDIDA",1,0)</f>
        <v>0</v>
      </c>
      <c r="P88" t="str" cm="1">
        <f t="array" ref="P88">_xlfn.XLOOKUP(AVANZA[[#This Row],[Num_Agrupacion_Pet_Atis]],Tabla1[[#All],[Numero_de_actuacion]],Tabla1[[#All],[Estado_de_la_orden]],"",0)</f>
        <v/>
      </c>
      <c r="Q88" s="2" t="str" cm="1">
        <f t="array" ref="Q88">_xlfn.XLOOKUP(AVANZA[[#This Row],[Num_Agrupacion_Pet_Atis]],Tabla1[[#All],[Numero_de_actuacion]],Tabla1[[#All],[Fecha_de_la_cita]],"",0)</f>
        <v/>
      </c>
      <c r="R88" t="str" cm="1">
        <f t="array" ref="R88">_xlfn.XLOOKUP(AVANZA[[#This Row],[Num_Agrupacion_Pet_Atis]],Tabla1[[#All],[Numero_de_actuacion]],Tabla1[[#All],[Franja_horaria_de_la_cita]],"",0)</f>
        <v/>
      </c>
      <c r="S88" s="14" t="str">
        <f>IFERROR(DAY(AVANZA[[#This Row],[FECHA AGENDA]]),"")</f>
        <v/>
      </c>
      <c r="T88" s="14" t="str">
        <f>IFERROR(MONTH(AVANZA[[#This Row],[FECHA AGENDA]]),"")</f>
        <v/>
      </c>
      <c r="U88" t="str" cm="1">
        <f t="array" ref="U88">_xlfn.XLOOKUP(AVANZA[[#This Row],[Num_Agrupacion_Pet_Atis]],Tabla1[[#All],[Numero_de_actuacion]],Tabla1[[#All],[Motivo_de_suspension]],"",0)</f>
        <v/>
      </c>
      <c r="V88" s="2" t="str" cm="1">
        <f t="array" ref="V88">_xlfn.XLOOKUP(AVANZA[[#This Row],[Num_Agrupacion_Pet_Atis]],Tabla1[[#All],[Numero_de_actuacion]],Tabla1[[#All],[No_identificacion_cliente]],"",0)</f>
        <v/>
      </c>
      <c r="W88" s="2" t="str" cm="1">
        <f t="array" ref="W88">_xlfn.XLOOKUP(AVANZA[[#This Row],[Num_Agrupacion_Pet_Atis]],Tabla1[[#All],[Numero_de_actuacion]],Tabla1[[#All],[Movil_de_contacto]],"",0)</f>
        <v/>
      </c>
      <c r="X88" s="14">
        <f>IF(OR(AVANZA[[#This Row],[ESTADO LEG]]="Legalizada grabacion",AVANZA[[#This Row],[ESTADO LEG]]="Legalizada aut"),1,0)</f>
        <v>1</v>
      </c>
      <c r="Y88" s="14">
        <f>IF(OR(AVANZA[[#This Row],[ESTADO LEG]]="pdte legalizar",AVANZA[[#This Row],[ESTADO LEG]]="No cruza"),1,0)</f>
        <v>0</v>
      </c>
      <c r="Z88" t="str" cm="1">
        <f t="array" ref="Z88">IF(AVANZA[[#This Row],[Variable]]="Terminada",LOWER(_xlfn.XLOOKUP(AVANZA[[#This Row],[ID_Peticion]],Tabla6[[#All],[NUM_PETICION]],Tabla6[[#All],[ESTADO_LEG]],"NO CRUZA",0)),AVANZA[[#This Row],[Variable]])</f>
        <v>legalizada grabacion</v>
      </c>
      <c r="AA88" cm="1">
        <f t="array" ref="AA88">_xlfn.XLOOKUP(AVANZA[[#This Row],[ID_Peticion]],Tabla6[[#All],[NUM_PETICION]],Tabla6[[#All],[DIF_DIAS]],"",0)</f>
        <v>3</v>
      </c>
      <c r="AB88" s="2" cm="1">
        <f t="array" ref="AB88">IFERROR(_xlfn.XLOOKUP(AVANZA[[#This Row],[ID_Peticion]],Tabla6[[#All],[NUM_PETICION]],Tabla6[[#All],[FEC_LEGAL]],"",0),"")</f>
        <v>46148</v>
      </c>
      <c r="AC88" s="14">
        <f ca="1">IF(AVANZA[[#This Row],[FECHA LEG]]&lt;&gt;0,IFERROR(AVANZA[[#This Row],[FECHA LEG]]-AVANZA[[#This Row],[FechaIniEstadoSubPetAtis]],0),TODAY()-AVANZA[[#This Row],[FechaIniEstadoSubPetAtis]])</f>
        <v>3</v>
      </c>
      <c r="AD88" s="35" t="str">
        <f ca="1">IF(AVANZA[[#This Row],[FINAL Vs LG]]&lt;&gt;0,IF(AVANZA[[#This Row],[FINAL Vs LG]]&lt;7.1,"100%",IF(AND(AVANZA[[#This Row],[FINAL Vs LG]]&gt;7.1,AVANZA[[#This Row],[FINAL Vs LG]]&lt;11.1),"50%","0%")),0)</f>
        <v>100%</v>
      </c>
      <c r="AE88" s="14">
        <f ca="1">VLOOKUP(DAY(TODAY()),BACK!F:G,2,0)</f>
        <v>14</v>
      </c>
      <c r="AF88" s="14">
        <f>BACK!$I$2</f>
        <v>24</v>
      </c>
      <c r="AG88" s="14">
        <f>IF(AVANZA[[#This Row],[Oferta_empaquetada_comisiones]]="SI",1,0)</f>
        <v>0</v>
      </c>
      <c r="AH88" s="36">
        <f>IF(AVANZA[[#This Row],[Variable]]="TERMINADA",IFERROR(VLOOKUP(AVANZA[[#This Row],[SUPERVISOR]],Tabla2[#All],4,0),0),)</f>
        <v>3.5</v>
      </c>
      <c r="AI88" s="14">
        <f>IF(AVANZA[[#This Row],[Producto]]="BA",1,0)</f>
        <v>1</v>
      </c>
      <c r="AJ88" s="14">
        <f>IF(AVANZA[[#This Row],[Producto]]="DUO",1,0)</f>
        <v>0</v>
      </c>
      <c r="AK88" s="14">
        <f>IF(AVANZA[[#This Row],[Producto]]="TRIO",1,0)</f>
        <v>0</v>
      </c>
      <c r="AL88" t="s">
        <v>347</v>
      </c>
      <c r="AM88">
        <v>-1</v>
      </c>
      <c r="AN88">
        <v>-1</v>
      </c>
      <c r="AO88" t="s">
        <v>681</v>
      </c>
      <c r="AP88" s="1">
        <v>46143.471446759257</v>
      </c>
      <c r="AQ88">
        <v>-1</v>
      </c>
      <c r="AR88" t="s">
        <v>682</v>
      </c>
      <c r="AS88">
        <v>-1</v>
      </c>
      <c r="AT88">
        <v>-1</v>
      </c>
      <c r="AU88">
        <v>-1</v>
      </c>
      <c r="AV88">
        <v>-1</v>
      </c>
      <c r="AW88">
        <v>-1</v>
      </c>
      <c r="AX88" t="s">
        <v>224</v>
      </c>
      <c r="AY88">
        <v>-1</v>
      </c>
      <c r="AZ88">
        <v>2026</v>
      </c>
      <c r="BA88">
        <v>5</v>
      </c>
      <c r="BB88">
        <v>3</v>
      </c>
      <c r="BC88">
        <v>-1</v>
      </c>
      <c r="BD88" t="s">
        <v>225</v>
      </c>
      <c r="BE88">
        <v>-1</v>
      </c>
      <c r="BF88">
        <v>20001621090995</v>
      </c>
      <c r="BG88" t="s">
        <v>226</v>
      </c>
      <c r="BH88" t="s">
        <v>227</v>
      </c>
      <c r="BI88" t="s">
        <v>683</v>
      </c>
      <c r="BJ88">
        <v>-1</v>
      </c>
      <c r="BK88">
        <v>-1</v>
      </c>
      <c r="BL88">
        <v>-1</v>
      </c>
      <c r="BM88" t="s">
        <v>229</v>
      </c>
      <c r="BN88" t="s">
        <v>230</v>
      </c>
      <c r="BO88" t="s">
        <v>684</v>
      </c>
      <c r="BP88" t="s">
        <v>232</v>
      </c>
      <c r="BQ88">
        <v>2026</v>
      </c>
      <c r="BR88">
        <v>5</v>
      </c>
      <c r="BS88">
        <v>1</v>
      </c>
      <c r="BT88" s="1">
        <v>46145.415763888886</v>
      </c>
      <c r="BU88" t="s">
        <v>233</v>
      </c>
      <c r="BV88" s="2">
        <v>46145</v>
      </c>
      <c r="BW88" t="s">
        <v>234</v>
      </c>
      <c r="BX88" s="2">
        <v>46144</v>
      </c>
      <c r="BY88" s="2">
        <v>46145</v>
      </c>
      <c r="BZ88" t="s">
        <v>235</v>
      </c>
      <c r="CA88" t="s">
        <v>485</v>
      </c>
      <c r="CB88" t="s">
        <v>486</v>
      </c>
      <c r="CC88" t="s">
        <v>685</v>
      </c>
      <c r="CD88" t="s">
        <v>686</v>
      </c>
      <c r="CE88">
        <v>-1</v>
      </c>
      <c r="CF88" t="s">
        <v>489</v>
      </c>
      <c r="CG88" t="s">
        <v>490</v>
      </c>
      <c r="CH88" t="s">
        <v>491</v>
      </c>
      <c r="CI88">
        <v>53061857</v>
      </c>
      <c r="CJ88" t="s">
        <v>358</v>
      </c>
      <c r="CK88" t="s">
        <v>245</v>
      </c>
      <c r="CL88" t="s">
        <v>246</v>
      </c>
      <c r="CM88" t="s">
        <v>247</v>
      </c>
      <c r="CN88" t="s">
        <v>359</v>
      </c>
      <c r="CT88" t="s">
        <v>330</v>
      </c>
      <c r="CU88" t="s">
        <v>225</v>
      </c>
      <c r="CW88" t="s">
        <v>226</v>
      </c>
      <c r="CX88" t="s">
        <v>227</v>
      </c>
      <c r="DA88" t="s">
        <v>250</v>
      </c>
      <c r="DB88">
        <v>-1</v>
      </c>
      <c r="DF88" t="s">
        <v>251</v>
      </c>
      <c r="DJ88" t="s">
        <v>252</v>
      </c>
      <c r="DK88" t="s">
        <v>253</v>
      </c>
      <c r="DL88" t="s">
        <v>254</v>
      </c>
      <c r="DN88" t="s">
        <v>255</v>
      </c>
      <c r="DR88" t="s">
        <v>360</v>
      </c>
      <c r="DS88" t="s">
        <v>358</v>
      </c>
      <c r="DT88" t="s">
        <v>347</v>
      </c>
      <c r="DV88">
        <v>1</v>
      </c>
      <c r="DW88" t="s">
        <v>257</v>
      </c>
      <c r="ED88" s="2">
        <v>46145</v>
      </c>
      <c r="EF88">
        <v>1</v>
      </c>
      <c r="EP88" t="s">
        <v>258</v>
      </c>
      <c r="ES88" t="s">
        <v>687</v>
      </c>
      <c r="FA88" t="s">
        <v>245</v>
      </c>
      <c r="FB88" t="s">
        <v>493</v>
      </c>
      <c r="FD88" t="s">
        <v>493</v>
      </c>
      <c r="FE88" t="s">
        <v>494</v>
      </c>
      <c r="FF88" t="s">
        <v>495</v>
      </c>
      <c r="FK88" t="s">
        <v>263</v>
      </c>
      <c r="FL88" t="s">
        <v>688</v>
      </c>
      <c r="FN88" t="s">
        <v>359</v>
      </c>
      <c r="FO88" t="s">
        <v>366</v>
      </c>
      <c r="FR88">
        <v>72185</v>
      </c>
      <c r="GB88" t="s">
        <v>266</v>
      </c>
      <c r="GC88" t="s">
        <v>225</v>
      </c>
      <c r="GD88">
        <v>0</v>
      </c>
      <c r="GF88">
        <v>0</v>
      </c>
      <c r="GG88">
        <v>25421</v>
      </c>
      <c r="GI88">
        <v>72185</v>
      </c>
      <c r="GJ88">
        <v>0</v>
      </c>
      <c r="GL88">
        <v>0</v>
      </c>
      <c r="GM88">
        <v>85900</v>
      </c>
      <c r="GS88" t="s">
        <v>267</v>
      </c>
      <c r="GT88" s="2">
        <v>43798</v>
      </c>
      <c r="GU88" t="s">
        <v>268</v>
      </c>
      <c r="GV88" t="s">
        <v>335</v>
      </c>
      <c r="GW88" t="s">
        <v>270</v>
      </c>
      <c r="GX88" t="s">
        <v>271</v>
      </c>
      <c r="GY88" t="s">
        <v>272</v>
      </c>
      <c r="GZ88" t="s">
        <v>273</v>
      </c>
      <c r="HA88" t="s">
        <v>497</v>
      </c>
      <c r="HB88" t="s">
        <v>498</v>
      </c>
      <c r="HC88" t="s">
        <v>499</v>
      </c>
      <c r="HD88" t="s">
        <v>257</v>
      </c>
      <c r="HE88" t="s">
        <v>230</v>
      </c>
      <c r="HF88" t="s">
        <v>689</v>
      </c>
      <c r="HG88" t="s">
        <v>277</v>
      </c>
      <c r="HR88" t="s">
        <v>278</v>
      </c>
      <c r="HV88">
        <v>85900</v>
      </c>
      <c r="HW88" t="s">
        <v>279</v>
      </c>
      <c r="HX88" t="s">
        <v>280</v>
      </c>
      <c r="HY88">
        <v>89853</v>
      </c>
      <c r="HZ88">
        <v>17668</v>
      </c>
      <c r="IA88" t="s">
        <v>279</v>
      </c>
      <c r="IB88" t="s">
        <v>281</v>
      </c>
      <c r="ID88" t="s">
        <v>282</v>
      </c>
      <c r="IE88" t="s">
        <v>283</v>
      </c>
      <c r="IF88" t="s">
        <v>283</v>
      </c>
      <c r="IG88" t="s">
        <v>283</v>
      </c>
      <c r="IH88" t="s">
        <v>284</v>
      </c>
      <c r="II88" t="s">
        <v>285</v>
      </c>
      <c r="IJ88" t="s">
        <v>286</v>
      </c>
      <c r="IK88" t="s">
        <v>278</v>
      </c>
      <c r="IL88" t="s">
        <v>371</v>
      </c>
      <c r="IM88" t="s">
        <v>288</v>
      </c>
      <c r="IN88" t="s">
        <v>289</v>
      </c>
      <c r="IP88" t="s">
        <v>290</v>
      </c>
      <c r="IQ88" t="s">
        <v>284</v>
      </c>
      <c r="IS88" t="s">
        <v>291</v>
      </c>
      <c r="IY88" t="s">
        <v>281</v>
      </c>
    </row>
    <row r="89" spans="1:259" x14ac:dyDescent="0.3">
      <c r="A89" s="14">
        <f>DAY(AVANZA[[#This Row],[FechaSeguimiento]])</f>
        <v>3</v>
      </c>
      <c r="B89" s="14">
        <f>MONTH(AVANZA[[#This Row],[FechaSeguimiento]])</f>
        <v>5</v>
      </c>
      <c r="C89"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89" t="str">
        <f>LOWER(IFERROR(VLOOKUP(AVANZA[[#This Row],[ID_Peticion]],CANCELADAS[#All],2,0),""))</f>
        <v/>
      </c>
      <c r="E89" t="str">
        <f>LOWER(IFERROR(VLOOKUP(AVANZA[[#This Row],[ID_Peticion]],CANCELADAS[#All],3,0),""))</f>
        <v/>
      </c>
      <c r="F89" t="str">
        <f>LOWER(IF(AVANZA[[#This Row],[CEDULA CLIENTE]]&lt;&gt;""," CC: " &amp; COUNTIFS(AVANZA[CEDULA CLIENTE],AVANZA[[#This Row],[CEDULA CLIENTE]]),"")&amp; IF(AVANZA[[#This Row],[Direccion]]&lt;&gt;""," DIR: " &amp; COUNTIFS(AVANZA[Direccion],AVANZA[[#This Row],[Direccion]]),""))</f>
        <v xml:space="preserve"> dir: 1</v>
      </c>
      <c r="G89" t="str">
        <f>IFERROR(VLOOKUP(AVANZA[[#This Row],[Cedula_Vendedor_Atis]],PLANTA[[#All],[CEDULA]:[LINEA]],3,0),"No Cruza")</f>
        <v>Marisol Avella</v>
      </c>
      <c r="H89" t="str">
        <f>IFERROR(VLOOKUP(AVANZA[[#This Row],[Cedula_Vendedor_Atis]],PLANTA[[#All],[CEDULA]:[LINEA]],4,0),"No Cruza")</f>
        <v>Fija</v>
      </c>
      <c r="I89" t="str">
        <f>LOWER(IF(AVANZA[[#This Row],[ATRIBUIBLE]]="",AVANZA[[#This Row],[Variable]],AVANZA[[#This Row],[ATRIBUIBLE]]))</f>
        <v>terminada</v>
      </c>
      <c r="J89" s="14">
        <f>IF(AVANZA[[#This Row],[Variable]]=AVANZA[[#Headers],[TERMINADA]],1,0)</f>
        <v>1</v>
      </c>
      <c r="K89" s="14">
        <f>IF(AVANZA[[#This Row],[Variable]]=AVANZA[[#Headers],[ANULADA]],1,0)</f>
        <v>0</v>
      </c>
      <c r="L89" s="14">
        <f>IF(AVANZA[[#This Row],[Variable]]=AVANZA[[#Headers],[PENDIENTE]],1,0)</f>
        <v>0</v>
      </c>
      <c r="M89" s="14">
        <f>IF(AVANZA[[#This Row],[ESTADO AGENDA]]="AGENDADA",1,0)</f>
        <v>0</v>
      </c>
      <c r="N89" s="14">
        <f>IF(AVANZA[[#This Row],[ESTADO AGENDA]]="PENDIENTE DE AGENDAR",1,0)</f>
        <v>0</v>
      </c>
      <c r="O89" s="14">
        <f>IF(AVANZA[[#This Row],[ESTADO AGENDA]]="SUSPENDIDA",1,0)</f>
        <v>0</v>
      </c>
      <c r="P89" t="str" cm="1">
        <f t="array" ref="P89">_xlfn.XLOOKUP(AVANZA[[#This Row],[Num_Agrupacion_Pet_Atis]],Tabla1[[#All],[Numero_de_actuacion]],Tabla1[[#All],[Estado_de_la_orden]],"",0)</f>
        <v/>
      </c>
      <c r="Q89" s="2" t="str" cm="1">
        <f t="array" ref="Q89">_xlfn.XLOOKUP(AVANZA[[#This Row],[Num_Agrupacion_Pet_Atis]],Tabla1[[#All],[Numero_de_actuacion]],Tabla1[[#All],[Fecha_de_la_cita]],"",0)</f>
        <v/>
      </c>
      <c r="R89" t="str" cm="1">
        <f t="array" ref="R89">_xlfn.XLOOKUP(AVANZA[[#This Row],[Num_Agrupacion_Pet_Atis]],Tabla1[[#All],[Numero_de_actuacion]],Tabla1[[#All],[Franja_horaria_de_la_cita]],"",0)</f>
        <v/>
      </c>
      <c r="S89" s="14" t="str">
        <f>IFERROR(DAY(AVANZA[[#This Row],[FECHA AGENDA]]),"")</f>
        <v/>
      </c>
      <c r="T89" s="14" t="str">
        <f>IFERROR(MONTH(AVANZA[[#This Row],[FECHA AGENDA]]),"")</f>
        <v/>
      </c>
      <c r="U89" t="str" cm="1">
        <f t="array" ref="U89">_xlfn.XLOOKUP(AVANZA[[#This Row],[Num_Agrupacion_Pet_Atis]],Tabla1[[#All],[Numero_de_actuacion]],Tabla1[[#All],[Motivo_de_suspension]],"",0)</f>
        <v/>
      </c>
      <c r="V89" s="2" t="str" cm="1">
        <f t="array" ref="V89">_xlfn.XLOOKUP(AVANZA[[#This Row],[Num_Agrupacion_Pet_Atis]],Tabla1[[#All],[Numero_de_actuacion]],Tabla1[[#All],[No_identificacion_cliente]],"",0)</f>
        <v/>
      </c>
      <c r="W89" s="2" t="str" cm="1">
        <f t="array" ref="W89">_xlfn.XLOOKUP(AVANZA[[#This Row],[Num_Agrupacion_Pet_Atis]],Tabla1[[#All],[Numero_de_actuacion]],Tabla1[[#All],[Movil_de_contacto]],"",0)</f>
        <v/>
      </c>
      <c r="X89" s="14">
        <f>IF(OR(AVANZA[[#This Row],[ESTADO LEG]]="Legalizada grabacion",AVANZA[[#This Row],[ESTADO LEG]]="Legalizada aut"),1,0)</f>
        <v>1</v>
      </c>
      <c r="Y89" s="14">
        <f>IF(OR(AVANZA[[#This Row],[ESTADO LEG]]="pdte legalizar",AVANZA[[#This Row],[ESTADO LEG]]="No cruza"),1,0)</f>
        <v>0</v>
      </c>
      <c r="Z89" t="str" cm="1">
        <f t="array" ref="Z89">IF(AVANZA[[#This Row],[Variable]]="Terminada",LOWER(_xlfn.XLOOKUP(AVANZA[[#This Row],[ID_Peticion]],Tabla6[[#All],[NUM_PETICION]],Tabla6[[#All],[ESTADO_LEG]],"NO CRUZA",0)),AVANZA[[#This Row],[Variable]])</f>
        <v>legalizada grabacion</v>
      </c>
      <c r="AA89" cm="1">
        <f t="array" ref="AA89">_xlfn.XLOOKUP(AVANZA[[#This Row],[ID_Peticion]],Tabla6[[#All],[NUM_PETICION]],Tabla6[[#All],[DIF_DIAS]],"",0)</f>
        <v>3</v>
      </c>
      <c r="AB89" s="2" cm="1">
        <f t="array" ref="AB89">IFERROR(_xlfn.XLOOKUP(AVANZA[[#This Row],[ID_Peticion]],Tabla6[[#All],[NUM_PETICION]],Tabla6[[#All],[FEC_LEGAL]],"",0),"")</f>
        <v>46148</v>
      </c>
      <c r="AC89" s="14">
        <f ca="1">IF(AVANZA[[#This Row],[FECHA LEG]]&lt;&gt;0,IFERROR(AVANZA[[#This Row],[FECHA LEG]]-AVANZA[[#This Row],[FechaIniEstadoSubPetAtis]],0),TODAY()-AVANZA[[#This Row],[FechaIniEstadoSubPetAtis]])</f>
        <v>3</v>
      </c>
      <c r="AD89" s="35" t="str">
        <f ca="1">IF(AVANZA[[#This Row],[FINAL Vs LG]]&lt;&gt;0,IF(AVANZA[[#This Row],[FINAL Vs LG]]&lt;7.1,"100%",IF(AND(AVANZA[[#This Row],[FINAL Vs LG]]&gt;7.1,AVANZA[[#This Row],[FINAL Vs LG]]&lt;11.1),"50%","0%")),0)</f>
        <v>100%</v>
      </c>
      <c r="AE89" s="14">
        <f ca="1">VLOOKUP(DAY(TODAY()),BACK!F:G,2,0)</f>
        <v>14</v>
      </c>
      <c r="AF89" s="14">
        <f>BACK!$I$2</f>
        <v>24</v>
      </c>
      <c r="AG89" s="14">
        <f>IF(AVANZA[[#This Row],[Oferta_empaquetada_comisiones]]="SI",1,0)</f>
        <v>1</v>
      </c>
      <c r="AH89" s="36">
        <f>IF(AVANZA[[#This Row],[Variable]]="TERMINADA",IFERROR(VLOOKUP(AVANZA[[#This Row],[SUPERVISOR]],Tabla2[#All],4,0),0),)</f>
        <v>3.5</v>
      </c>
      <c r="AI89" s="14">
        <f>IF(AVANZA[[#This Row],[Producto]]="BA",1,0)</f>
        <v>1</v>
      </c>
      <c r="AJ89" s="14">
        <f>IF(AVANZA[[#This Row],[Producto]]="DUO",1,0)</f>
        <v>0</v>
      </c>
      <c r="AK89" s="14">
        <f>IF(AVANZA[[#This Row],[Producto]]="TRIO",1,0)</f>
        <v>0</v>
      </c>
      <c r="AL89" t="s">
        <v>418</v>
      </c>
      <c r="AM89">
        <v>-1</v>
      </c>
      <c r="AN89">
        <v>-1</v>
      </c>
      <c r="AO89" t="s">
        <v>697</v>
      </c>
      <c r="AP89" s="1">
        <v>46139.900925925926</v>
      </c>
      <c r="AQ89">
        <v>-1</v>
      </c>
      <c r="AR89" t="s">
        <v>698</v>
      </c>
      <c r="AS89">
        <v>-1</v>
      </c>
      <c r="AT89">
        <v>-1</v>
      </c>
      <c r="AU89">
        <v>-1</v>
      </c>
      <c r="AV89">
        <v>-1</v>
      </c>
      <c r="AW89">
        <v>-1</v>
      </c>
      <c r="AX89" t="s">
        <v>224</v>
      </c>
      <c r="AY89">
        <v>-1</v>
      </c>
      <c r="AZ89">
        <v>2026</v>
      </c>
      <c r="BA89">
        <v>5</v>
      </c>
      <c r="BB89">
        <v>3</v>
      </c>
      <c r="BC89">
        <v>-1</v>
      </c>
      <c r="BD89" t="s">
        <v>225</v>
      </c>
      <c r="BE89">
        <v>-1</v>
      </c>
      <c r="BF89">
        <v>20001619095637</v>
      </c>
      <c r="BG89" t="s">
        <v>226</v>
      </c>
      <c r="BH89" t="s">
        <v>227</v>
      </c>
      <c r="BI89" t="s">
        <v>699</v>
      </c>
      <c r="BJ89">
        <v>-1</v>
      </c>
      <c r="BK89">
        <v>-1</v>
      </c>
      <c r="BL89">
        <v>-1</v>
      </c>
      <c r="BM89" t="s">
        <v>229</v>
      </c>
      <c r="BN89" t="s">
        <v>230</v>
      </c>
      <c r="BO89" t="s">
        <v>700</v>
      </c>
      <c r="BP89" t="s">
        <v>232</v>
      </c>
      <c r="BQ89">
        <v>2026</v>
      </c>
      <c r="BR89">
        <v>4</v>
      </c>
      <c r="BS89">
        <v>27</v>
      </c>
      <c r="BT89" s="1">
        <v>46145.505682870367</v>
      </c>
      <c r="BU89" t="s">
        <v>233</v>
      </c>
      <c r="BV89" s="2">
        <v>46145</v>
      </c>
      <c r="BW89" t="s">
        <v>234</v>
      </c>
      <c r="BX89" s="2">
        <v>46139</v>
      </c>
      <c r="BY89" s="2">
        <v>46145</v>
      </c>
      <c r="BZ89" t="s">
        <v>235</v>
      </c>
      <c r="CA89" t="s">
        <v>297</v>
      </c>
      <c r="CB89" t="s">
        <v>297</v>
      </c>
      <c r="CC89" t="s">
        <v>701</v>
      </c>
      <c r="CD89" t="s">
        <v>702</v>
      </c>
      <c r="CE89">
        <v>-1</v>
      </c>
      <c r="CF89" t="s">
        <v>300</v>
      </c>
      <c r="CG89" t="s">
        <v>301</v>
      </c>
      <c r="CH89" t="s">
        <v>242</v>
      </c>
      <c r="CI89">
        <v>1022940376</v>
      </c>
      <c r="CJ89" t="s">
        <v>426</v>
      </c>
      <c r="CK89" t="s">
        <v>245</v>
      </c>
      <c r="CL89" t="s">
        <v>409</v>
      </c>
      <c r="CM89" t="s">
        <v>247</v>
      </c>
      <c r="CN89" t="s">
        <v>410</v>
      </c>
      <c r="CT89" t="s">
        <v>386</v>
      </c>
      <c r="CU89" t="s">
        <v>225</v>
      </c>
      <c r="CW89" t="s">
        <v>226</v>
      </c>
      <c r="CX89" t="s">
        <v>227</v>
      </c>
      <c r="DA89" t="s">
        <v>250</v>
      </c>
      <c r="DB89">
        <v>-1</v>
      </c>
      <c r="DF89" t="s">
        <v>251</v>
      </c>
      <c r="DJ89" t="s">
        <v>252</v>
      </c>
      <c r="DK89" t="s">
        <v>253</v>
      </c>
      <c r="DL89" t="s">
        <v>254</v>
      </c>
      <c r="DN89" t="s">
        <v>255</v>
      </c>
      <c r="DR89" t="s">
        <v>427</v>
      </c>
      <c r="DS89" t="s">
        <v>426</v>
      </c>
      <c r="DT89" t="s">
        <v>425</v>
      </c>
      <c r="DV89">
        <v>1</v>
      </c>
      <c r="DW89" t="s">
        <v>283</v>
      </c>
      <c r="ED89" s="2">
        <v>46145</v>
      </c>
      <c r="EE89" t="s">
        <v>361</v>
      </c>
      <c r="EF89">
        <v>5</v>
      </c>
      <c r="EP89" t="s">
        <v>258</v>
      </c>
      <c r="ES89" t="s">
        <v>703</v>
      </c>
      <c r="FA89" t="s">
        <v>245</v>
      </c>
      <c r="FB89" t="s">
        <v>308</v>
      </c>
      <c r="FD89" t="s">
        <v>308</v>
      </c>
      <c r="FE89" t="s">
        <v>309</v>
      </c>
      <c r="FF89" t="s">
        <v>309</v>
      </c>
      <c r="FK89" t="s">
        <v>263</v>
      </c>
      <c r="FL89" t="s">
        <v>704</v>
      </c>
      <c r="FN89" t="s">
        <v>410</v>
      </c>
      <c r="FO89" t="s">
        <v>414</v>
      </c>
      <c r="FR89">
        <v>85900</v>
      </c>
      <c r="GB89" t="s">
        <v>266</v>
      </c>
      <c r="GC89" t="s">
        <v>225</v>
      </c>
      <c r="GD89">
        <v>0</v>
      </c>
      <c r="GF89">
        <v>0</v>
      </c>
      <c r="GG89">
        <v>25421</v>
      </c>
      <c r="GI89">
        <v>85900</v>
      </c>
      <c r="GJ89">
        <v>0</v>
      </c>
      <c r="GL89">
        <v>0</v>
      </c>
      <c r="GM89">
        <v>102221</v>
      </c>
      <c r="GS89" t="s">
        <v>267</v>
      </c>
      <c r="GT89" s="2">
        <v>45230</v>
      </c>
      <c r="GU89" t="s">
        <v>268</v>
      </c>
      <c r="GV89" t="s">
        <v>269</v>
      </c>
      <c r="GW89" t="s">
        <v>270</v>
      </c>
      <c r="GX89" t="s">
        <v>271</v>
      </c>
      <c r="GY89" t="s">
        <v>272</v>
      </c>
      <c r="GZ89" t="s">
        <v>273</v>
      </c>
      <c r="HA89" t="s">
        <v>274</v>
      </c>
      <c r="HB89" t="s">
        <v>312</v>
      </c>
      <c r="HC89" t="s">
        <v>312</v>
      </c>
      <c r="HD89" t="s">
        <v>313</v>
      </c>
      <c r="HE89" t="s">
        <v>230</v>
      </c>
      <c r="HF89" t="s">
        <v>705</v>
      </c>
      <c r="HG89" t="s">
        <v>277</v>
      </c>
      <c r="HR89" t="s">
        <v>278</v>
      </c>
      <c r="HV89">
        <v>85900</v>
      </c>
      <c r="HW89" t="s">
        <v>279</v>
      </c>
      <c r="HX89" t="s">
        <v>633</v>
      </c>
      <c r="HY89">
        <v>103568</v>
      </c>
      <c r="HZ89">
        <v>17668</v>
      </c>
      <c r="IA89" t="s">
        <v>279</v>
      </c>
      <c r="IB89" t="s">
        <v>281</v>
      </c>
      <c r="IE89" t="s">
        <v>283</v>
      </c>
      <c r="IF89" t="s">
        <v>283</v>
      </c>
      <c r="IG89" t="s">
        <v>283</v>
      </c>
      <c r="IH89" t="s">
        <v>284</v>
      </c>
      <c r="II89" t="s">
        <v>285</v>
      </c>
      <c r="IJ89" t="s">
        <v>286</v>
      </c>
      <c r="IK89" t="s">
        <v>278</v>
      </c>
      <c r="IL89" t="s">
        <v>346</v>
      </c>
      <c r="IM89" t="s">
        <v>288</v>
      </c>
      <c r="IN89" t="s">
        <v>289</v>
      </c>
      <c r="IP89" t="s">
        <v>290</v>
      </c>
      <c r="IQ89" t="s">
        <v>284</v>
      </c>
      <c r="IS89" t="s">
        <v>291</v>
      </c>
      <c r="IT89" t="s">
        <v>432</v>
      </c>
      <c r="IU89" t="s">
        <v>433</v>
      </c>
      <c r="IV89" t="s">
        <v>434</v>
      </c>
      <c r="IW89" t="s">
        <v>318</v>
      </c>
      <c r="IY89" t="s">
        <v>279</v>
      </c>
    </row>
    <row r="90" spans="1:259" x14ac:dyDescent="0.3">
      <c r="A90" s="14">
        <f>DAY(AVANZA[[#This Row],[FechaSeguimiento]])</f>
        <v>4</v>
      </c>
      <c r="B90" s="14">
        <f>MONTH(AVANZA[[#This Row],[FechaSeguimiento]])</f>
        <v>5</v>
      </c>
      <c r="C90"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90" t="str">
        <f>LOWER(IFERROR(VLOOKUP(AVANZA[[#This Row],[ID_Peticion]],CANCELADAS[#All],2,0),""))</f>
        <v/>
      </c>
      <c r="E90" t="str">
        <f>LOWER(IFERROR(VLOOKUP(AVANZA[[#This Row],[ID_Peticion]],CANCELADAS[#All],3,0),""))</f>
        <v/>
      </c>
      <c r="F90" t="str">
        <f>LOWER(IF(AVANZA[[#This Row],[CEDULA CLIENTE]]&lt;&gt;""," CC: " &amp; COUNTIFS(AVANZA[CEDULA CLIENTE],AVANZA[[#This Row],[CEDULA CLIENTE]]),"")&amp; IF(AVANZA[[#This Row],[Direccion]]&lt;&gt;""," DIR: " &amp; COUNTIFS(AVANZA[Direccion],AVANZA[[#This Row],[Direccion]]),""))</f>
        <v xml:space="preserve"> dir: 1</v>
      </c>
      <c r="G90" t="str">
        <f>IFERROR(VLOOKUP(AVANZA[[#This Row],[Cedula_Vendedor_Atis]],PLANTA[[#All],[CEDULA]:[LINEA]],3,0),"No Cruza")</f>
        <v>Marisol Avella</v>
      </c>
      <c r="H90" t="str">
        <f>IFERROR(VLOOKUP(AVANZA[[#This Row],[Cedula_Vendedor_Atis]],PLANTA[[#All],[CEDULA]:[LINEA]],4,0),"No Cruza")</f>
        <v>Fija</v>
      </c>
      <c r="I90" t="str">
        <f>LOWER(IF(AVANZA[[#This Row],[ATRIBUIBLE]]="",AVANZA[[#This Row],[Variable]],AVANZA[[#This Row],[ATRIBUIBLE]]))</f>
        <v>terminada</v>
      </c>
      <c r="J90" s="14">
        <f>IF(AVANZA[[#This Row],[Variable]]=AVANZA[[#Headers],[TERMINADA]],1,0)</f>
        <v>1</v>
      </c>
      <c r="K90" s="14">
        <f>IF(AVANZA[[#This Row],[Variable]]=AVANZA[[#Headers],[ANULADA]],1,0)</f>
        <v>0</v>
      </c>
      <c r="L90" s="14">
        <f>IF(AVANZA[[#This Row],[Variable]]=AVANZA[[#Headers],[PENDIENTE]],1,0)</f>
        <v>0</v>
      </c>
      <c r="M90" s="14">
        <f>IF(AVANZA[[#This Row],[ESTADO AGENDA]]="AGENDADA",1,0)</f>
        <v>0</v>
      </c>
      <c r="N90" s="14">
        <f>IF(AVANZA[[#This Row],[ESTADO AGENDA]]="PENDIENTE DE AGENDAR",1,0)</f>
        <v>0</v>
      </c>
      <c r="O90" s="14">
        <f>IF(AVANZA[[#This Row],[ESTADO AGENDA]]="SUSPENDIDA",1,0)</f>
        <v>0</v>
      </c>
      <c r="P90" t="str" cm="1">
        <f t="array" ref="P90">_xlfn.XLOOKUP(AVANZA[[#This Row],[Num_Agrupacion_Pet_Atis]],Tabla1[[#All],[Numero_de_actuacion]],Tabla1[[#All],[Estado_de_la_orden]],"",0)</f>
        <v/>
      </c>
      <c r="Q90" s="2" t="str" cm="1">
        <f t="array" ref="Q90">_xlfn.XLOOKUP(AVANZA[[#This Row],[Num_Agrupacion_Pet_Atis]],Tabla1[[#All],[Numero_de_actuacion]],Tabla1[[#All],[Fecha_de_la_cita]],"",0)</f>
        <v/>
      </c>
      <c r="R90" t="str" cm="1">
        <f t="array" ref="R90">_xlfn.XLOOKUP(AVANZA[[#This Row],[Num_Agrupacion_Pet_Atis]],Tabla1[[#All],[Numero_de_actuacion]],Tabla1[[#All],[Franja_horaria_de_la_cita]],"",0)</f>
        <v/>
      </c>
      <c r="S90" s="14" t="str">
        <f>IFERROR(DAY(AVANZA[[#This Row],[FECHA AGENDA]]),"")</f>
        <v/>
      </c>
      <c r="T90" s="14" t="str">
        <f>IFERROR(MONTH(AVANZA[[#This Row],[FECHA AGENDA]]),"")</f>
        <v/>
      </c>
      <c r="U90" t="str" cm="1">
        <f t="array" ref="U90">_xlfn.XLOOKUP(AVANZA[[#This Row],[Num_Agrupacion_Pet_Atis]],Tabla1[[#All],[Numero_de_actuacion]],Tabla1[[#All],[Motivo_de_suspension]],"",0)</f>
        <v/>
      </c>
      <c r="V90" s="2" t="str" cm="1">
        <f t="array" ref="V90">_xlfn.XLOOKUP(AVANZA[[#This Row],[Num_Agrupacion_Pet_Atis]],Tabla1[[#All],[Numero_de_actuacion]],Tabla1[[#All],[No_identificacion_cliente]],"",0)</f>
        <v/>
      </c>
      <c r="W90" s="2" t="str" cm="1">
        <f t="array" ref="W90">_xlfn.XLOOKUP(AVANZA[[#This Row],[Num_Agrupacion_Pet_Atis]],Tabla1[[#All],[Numero_de_actuacion]],Tabla1[[#All],[Movil_de_contacto]],"",0)</f>
        <v/>
      </c>
      <c r="X90" s="14">
        <f>IF(OR(AVANZA[[#This Row],[ESTADO LEG]]="Legalizada grabacion",AVANZA[[#This Row],[ESTADO LEG]]="Legalizada aut"),1,0)</f>
        <v>1</v>
      </c>
      <c r="Y90" s="14">
        <f>IF(OR(AVANZA[[#This Row],[ESTADO LEG]]="pdte legalizar",AVANZA[[#This Row],[ESTADO LEG]]="No cruza"),1,0)</f>
        <v>0</v>
      </c>
      <c r="Z90" t="str" cm="1">
        <f t="array" ref="Z90">IF(AVANZA[[#This Row],[Variable]]="Terminada",LOWER(_xlfn.XLOOKUP(AVANZA[[#This Row],[ID_Peticion]],Tabla6[[#All],[NUM_PETICION]],Tabla6[[#All],[ESTADO_LEG]],"NO CRUZA",0)),AVANZA[[#This Row],[Variable]])</f>
        <v>legalizada grabacion</v>
      </c>
      <c r="AA90" cm="1">
        <f t="array" ref="AA90">_xlfn.XLOOKUP(AVANZA[[#This Row],[ID_Peticion]],Tabla6[[#All],[NUM_PETICION]],Tabla6[[#All],[DIF_DIAS]],"",0)</f>
        <v>2</v>
      </c>
      <c r="AB90" s="2" cm="1">
        <f t="array" ref="AB90">IFERROR(_xlfn.XLOOKUP(AVANZA[[#This Row],[ID_Peticion]],Tabla6[[#All],[NUM_PETICION]],Tabla6[[#All],[FEC_LEGAL]],"",0),"")</f>
        <v>46148</v>
      </c>
      <c r="AC90" s="14">
        <f ca="1">IF(AVANZA[[#This Row],[FECHA LEG]]&lt;&gt;0,IFERROR(AVANZA[[#This Row],[FECHA LEG]]-AVANZA[[#This Row],[FechaIniEstadoSubPetAtis]],0),TODAY()-AVANZA[[#This Row],[FechaIniEstadoSubPetAtis]])</f>
        <v>2</v>
      </c>
      <c r="AD90" s="35" t="str">
        <f ca="1">IF(AVANZA[[#This Row],[FINAL Vs LG]]&lt;&gt;0,IF(AVANZA[[#This Row],[FINAL Vs LG]]&lt;7.1,"100%",IF(AND(AVANZA[[#This Row],[FINAL Vs LG]]&gt;7.1,AVANZA[[#This Row],[FINAL Vs LG]]&lt;11.1),"50%","0%")),0)</f>
        <v>100%</v>
      </c>
      <c r="AE90" s="14">
        <f ca="1">VLOOKUP(DAY(TODAY()),BACK!F:G,2,0)</f>
        <v>14</v>
      </c>
      <c r="AF90" s="14">
        <f>BACK!$I$2</f>
        <v>24</v>
      </c>
      <c r="AG90" s="14">
        <f>IF(AVANZA[[#This Row],[Oferta_empaquetada_comisiones]]="SI",1,0)</f>
        <v>0</v>
      </c>
      <c r="AH90" s="36">
        <f>IF(AVANZA[[#This Row],[Variable]]="TERMINADA",IFERROR(VLOOKUP(AVANZA[[#This Row],[SUPERVISOR]],Tabla2[#All],4,0),0),)</f>
        <v>3.5</v>
      </c>
      <c r="AI90" s="14">
        <f>IF(AVANZA[[#This Row],[Producto]]="BA",1,0)</f>
        <v>0</v>
      </c>
      <c r="AJ90" s="14">
        <f>IF(AVANZA[[#This Row],[Producto]]="DUO",1,0)</f>
        <v>0</v>
      </c>
      <c r="AK90" s="14">
        <f>IF(AVANZA[[#This Row],[Producto]]="TRIO",1,0)</f>
        <v>1</v>
      </c>
      <c r="AL90" t="s">
        <v>870</v>
      </c>
      <c r="AM90">
        <v>-1</v>
      </c>
      <c r="AN90">
        <v>-1</v>
      </c>
      <c r="AO90" t="s">
        <v>14817</v>
      </c>
      <c r="AP90" s="1">
        <v>46127.609467592592</v>
      </c>
      <c r="AQ90">
        <v>-1</v>
      </c>
      <c r="AR90" t="s">
        <v>14818</v>
      </c>
      <c r="AS90">
        <v>-1</v>
      </c>
      <c r="AT90">
        <v>-1</v>
      </c>
      <c r="AU90">
        <v>-1</v>
      </c>
      <c r="AV90">
        <v>-1</v>
      </c>
      <c r="AW90">
        <v>-1</v>
      </c>
      <c r="AX90" t="s">
        <v>224</v>
      </c>
      <c r="AY90">
        <v>-1</v>
      </c>
      <c r="AZ90">
        <v>2026</v>
      </c>
      <c r="BA90">
        <v>5</v>
      </c>
      <c r="BB90">
        <v>4</v>
      </c>
      <c r="BC90">
        <v>-1</v>
      </c>
      <c r="BD90" t="s">
        <v>225</v>
      </c>
      <c r="BE90">
        <v>-1</v>
      </c>
      <c r="BF90">
        <v>20001612071828</v>
      </c>
      <c r="BG90" t="s">
        <v>438</v>
      </c>
      <c r="BH90" t="s">
        <v>439</v>
      </c>
      <c r="BI90" t="s">
        <v>14819</v>
      </c>
      <c r="BJ90">
        <v>-1</v>
      </c>
      <c r="BK90">
        <v>-1</v>
      </c>
      <c r="BL90">
        <v>-1</v>
      </c>
      <c r="BM90" t="s">
        <v>229</v>
      </c>
      <c r="BN90" t="s">
        <v>230</v>
      </c>
      <c r="BO90" t="s">
        <v>14820</v>
      </c>
      <c r="BP90" t="s">
        <v>232</v>
      </c>
      <c r="BQ90">
        <v>2026</v>
      </c>
      <c r="BR90">
        <v>4</v>
      </c>
      <c r="BS90">
        <v>15</v>
      </c>
      <c r="BT90" s="1">
        <v>46146.471631944441</v>
      </c>
      <c r="BU90" t="s">
        <v>233</v>
      </c>
      <c r="BV90" s="2">
        <v>46146</v>
      </c>
      <c r="BW90" t="s">
        <v>234</v>
      </c>
      <c r="BX90" s="2">
        <v>46127</v>
      </c>
      <c r="BY90" s="2">
        <v>46146</v>
      </c>
      <c r="BZ90" t="s">
        <v>235</v>
      </c>
      <c r="CA90" t="s">
        <v>297</v>
      </c>
      <c r="CB90" t="s">
        <v>297</v>
      </c>
      <c r="CC90" t="s">
        <v>14821</v>
      </c>
      <c r="CD90" t="s">
        <v>3454</v>
      </c>
      <c r="CE90">
        <v>-1</v>
      </c>
      <c r="CF90" t="s">
        <v>300</v>
      </c>
      <c r="CG90" t="s">
        <v>301</v>
      </c>
      <c r="CH90" t="s">
        <v>242</v>
      </c>
      <c r="CI90">
        <v>1015443152</v>
      </c>
      <c r="CJ90" t="s">
        <v>877</v>
      </c>
      <c r="CK90" t="s">
        <v>245</v>
      </c>
      <c r="CL90" t="s">
        <v>409</v>
      </c>
      <c r="CM90" t="s">
        <v>247</v>
      </c>
      <c r="CN90" t="s">
        <v>410</v>
      </c>
      <c r="CT90" t="s">
        <v>304</v>
      </c>
      <c r="CU90" t="s">
        <v>387</v>
      </c>
      <c r="CW90" t="s">
        <v>446</v>
      </c>
      <c r="CX90" t="s">
        <v>447</v>
      </c>
      <c r="DA90" t="s">
        <v>250</v>
      </c>
      <c r="DB90">
        <v>-1</v>
      </c>
      <c r="DF90" t="s">
        <v>251</v>
      </c>
      <c r="DJ90" t="s">
        <v>252</v>
      </c>
      <c r="DK90" t="s">
        <v>253</v>
      </c>
      <c r="DL90" t="s">
        <v>253</v>
      </c>
      <c r="DN90" t="s">
        <v>390</v>
      </c>
      <c r="DR90" t="s">
        <v>878</v>
      </c>
      <c r="DS90" t="s">
        <v>877</v>
      </c>
      <c r="DT90" t="s">
        <v>870</v>
      </c>
      <c r="DV90">
        <v>1</v>
      </c>
      <c r="DW90" t="s">
        <v>283</v>
      </c>
      <c r="ED90" s="2">
        <v>46146</v>
      </c>
      <c r="EE90" t="s">
        <v>306</v>
      </c>
      <c r="EF90">
        <v>26</v>
      </c>
      <c r="EP90" t="s">
        <v>258</v>
      </c>
      <c r="ES90" t="s">
        <v>2173</v>
      </c>
      <c r="FA90" t="s">
        <v>245</v>
      </c>
      <c r="FB90" t="s">
        <v>308</v>
      </c>
      <c r="FD90" t="s">
        <v>308</v>
      </c>
      <c r="FE90" t="s">
        <v>309</v>
      </c>
      <c r="FF90" t="s">
        <v>309</v>
      </c>
      <c r="FK90" t="s">
        <v>263</v>
      </c>
      <c r="FL90" t="s">
        <v>14822</v>
      </c>
      <c r="FN90" t="s">
        <v>410</v>
      </c>
      <c r="FO90" t="s">
        <v>414</v>
      </c>
      <c r="FR90">
        <v>113904</v>
      </c>
      <c r="GB90" t="s">
        <v>266</v>
      </c>
      <c r="GC90" t="s">
        <v>387</v>
      </c>
      <c r="GD90">
        <v>25188</v>
      </c>
      <c r="GF90">
        <v>2353</v>
      </c>
      <c r="GG90">
        <v>25422</v>
      </c>
      <c r="GI90">
        <v>87224</v>
      </c>
      <c r="GJ90">
        <v>25427</v>
      </c>
      <c r="GL90">
        <v>24327</v>
      </c>
      <c r="GM90">
        <v>135545</v>
      </c>
      <c r="GS90" t="s">
        <v>267</v>
      </c>
      <c r="GT90" s="2">
        <v>44681</v>
      </c>
      <c r="GU90" t="s">
        <v>268</v>
      </c>
      <c r="GW90" t="s">
        <v>270</v>
      </c>
      <c r="GX90" t="s">
        <v>271</v>
      </c>
      <c r="GY90" t="s">
        <v>272</v>
      </c>
      <c r="GZ90" t="s">
        <v>273</v>
      </c>
      <c r="HA90" t="s">
        <v>274</v>
      </c>
      <c r="HB90" t="s">
        <v>312</v>
      </c>
      <c r="HC90" t="s">
        <v>312</v>
      </c>
      <c r="HD90" t="s">
        <v>313</v>
      </c>
      <c r="HE90" t="s">
        <v>230</v>
      </c>
      <c r="HF90" t="s">
        <v>14823</v>
      </c>
      <c r="HG90" t="s">
        <v>277</v>
      </c>
      <c r="HR90" t="s">
        <v>278</v>
      </c>
      <c r="HV90">
        <v>118900</v>
      </c>
      <c r="HW90" t="s">
        <v>279</v>
      </c>
      <c r="HX90" t="s">
        <v>280</v>
      </c>
      <c r="HY90">
        <v>131572</v>
      </c>
      <c r="HZ90">
        <v>17668</v>
      </c>
      <c r="IA90" t="s">
        <v>279</v>
      </c>
      <c r="IB90" t="s">
        <v>281</v>
      </c>
      <c r="ID90" t="s">
        <v>282</v>
      </c>
      <c r="IE90" t="s">
        <v>283</v>
      </c>
      <c r="IF90" t="s">
        <v>283</v>
      </c>
      <c r="IG90" t="s">
        <v>283</v>
      </c>
      <c r="IH90" t="s">
        <v>284</v>
      </c>
      <c r="II90" t="s">
        <v>285</v>
      </c>
      <c r="IJ90" t="s">
        <v>286</v>
      </c>
      <c r="IK90" t="s">
        <v>278</v>
      </c>
      <c r="IL90" t="s">
        <v>346</v>
      </c>
      <c r="IM90" t="s">
        <v>288</v>
      </c>
      <c r="IN90" t="s">
        <v>289</v>
      </c>
      <c r="IP90" t="s">
        <v>290</v>
      </c>
      <c r="IQ90" t="s">
        <v>284</v>
      </c>
      <c r="IS90" t="s">
        <v>291</v>
      </c>
      <c r="IT90" t="s">
        <v>287</v>
      </c>
      <c r="IY90" t="s">
        <v>281</v>
      </c>
    </row>
    <row r="91" spans="1:259" x14ac:dyDescent="0.3">
      <c r="A91" s="14">
        <f>DAY(AVANZA[[#This Row],[FechaSeguimiento]])</f>
        <v>4</v>
      </c>
      <c r="B91" s="14">
        <f>MONTH(AVANZA[[#This Row],[FechaSeguimiento]])</f>
        <v>5</v>
      </c>
      <c r="C91"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91" t="str">
        <f>LOWER(IFERROR(VLOOKUP(AVANZA[[#This Row],[ID_Peticion]],CANCELADAS[#All],2,0),""))</f>
        <v/>
      </c>
      <c r="E91" t="str">
        <f>LOWER(IFERROR(VLOOKUP(AVANZA[[#This Row],[ID_Peticion]],CANCELADAS[#All],3,0),""))</f>
        <v/>
      </c>
      <c r="F91" t="str">
        <f>LOWER(IF(AVANZA[[#This Row],[CEDULA CLIENTE]]&lt;&gt;""," CC: " &amp; COUNTIFS(AVANZA[CEDULA CLIENTE],AVANZA[[#This Row],[CEDULA CLIENTE]]),"")&amp; IF(AVANZA[[#This Row],[Direccion]]&lt;&gt;""," DIR: " &amp; COUNTIFS(AVANZA[Direccion],AVANZA[[#This Row],[Direccion]]),""))</f>
        <v xml:space="preserve"> dir: 1</v>
      </c>
      <c r="G91" t="str">
        <f>IFERROR(VLOOKUP(AVANZA[[#This Row],[Cedula_Vendedor_Atis]],PLANTA[[#All],[CEDULA]:[LINEA]],3,0),"No Cruza")</f>
        <v>Marisol Avella</v>
      </c>
      <c r="H91" t="str">
        <f>IFERROR(VLOOKUP(AVANZA[[#This Row],[Cedula_Vendedor_Atis]],PLANTA[[#All],[CEDULA]:[LINEA]],4,0),"No Cruza")</f>
        <v>Fija</v>
      </c>
      <c r="I91" t="str">
        <f>LOWER(IF(AVANZA[[#This Row],[ATRIBUIBLE]]="",AVANZA[[#This Row],[Variable]],AVANZA[[#This Row],[ATRIBUIBLE]]))</f>
        <v>terminada</v>
      </c>
      <c r="J91" s="14">
        <f>IF(AVANZA[[#This Row],[Variable]]=AVANZA[[#Headers],[TERMINADA]],1,0)</f>
        <v>1</v>
      </c>
      <c r="K91" s="14">
        <f>IF(AVANZA[[#This Row],[Variable]]=AVANZA[[#Headers],[ANULADA]],1,0)</f>
        <v>0</v>
      </c>
      <c r="L91" s="14">
        <f>IF(AVANZA[[#This Row],[Variable]]=AVANZA[[#Headers],[PENDIENTE]],1,0)</f>
        <v>0</v>
      </c>
      <c r="M91" s="14">
        <f>IF(AVANZA[[#This Row],[ESTADO AGENDA]]="AGENDADA",1,0)</f>
        <v>0</v>
      </c>
      <c r="N91" s="14">
        <f>IF(AVANZA[[#This Row],[ESTADO AGENDA]]="PENDIENTE DE AGENDAR",1,0)</f>
        <v>0</v>
      </c>
      <c r="O91" s="14">
        <f>IF(AVANZA[[#This Row],[ESTADO AGENDA]]="SUSPENDIDA",1,0)</f>
        <v>0</v>
      </c>
      <c r="P91" t="str" cm="1">
        <f t="array" ref="P91">_xlfn.XLOOKUP(AVANZA[[#This Row],[Num_Agrupacion_Pet_Atis]],Tabla1[[#All],[Numero_de_actuacion]],Tabla1[[#All],[Estado_de_la_orden]],"",0)</f>
        <v/>
      </c>
      <c r="Q91" s="2" t="str" cm="1">
        <f t="array" ref="Q91">_xlfn.XLOOKUP(AVANZA[[#This Row],[Num_Agrupacion_Pet_Atis]],Tabla1[[#All],[Numero_de_actuacion]],Tabla1[[#All],[Fecha_de_la_cita]],"",0)</f>
        <v/>
      </c>
      <c r="R91" t="str" cm="1">
        <f t="array" ref="R91">_xlfn.XLOOKUP(AVANZA[[#This Row],[Num_Agrupacion_Pet_Atis]],Tabla1[[#All],[Numero_de_actuacion]],Tabla1[[#All],[Franja_horaria_de_la_cita]],"",0)</f>
        <v/>
      </c>
      <c r="S91" s="14" t="str">
        <f>IFERROR(DAY(AVANZA[[#This Row],[FECHA AGENDA]]),"")</f>
        <v/>
      </c>
      <c r="T91" s="14" t="str">
        <f>IFERROR(MONTH(AVANZA[[#This Row],[FECHA AGENDA]]),"")</f>
        <v/>
      </c>
      <c r="U91" t="str" cm="1">
        <f t="array" ref="U91">_xlfn.XLOOKUP(AVANZA[[#This Row],[Num_Agrupacion_Pet_Atis]],Tabla1[[#All],[Numero_de_actuacion]],Tabla1[[#All],[Motivo_de_suspension]],"",0)</f>
        <v/>
      </c>
      <c r="V91" s="2" t="str" cm="1">
        <f t="array" ref="V91">_xlfn.XLOOKUP(AVANZA[[#This Row],[Num_Agrupacion_Pet_Atis]],Tabla1[[#All],[Numero_de_actuacion]],Tabla1[[#All],[No_identificacion_cliente]],"",0)</f>
        <v/>
      </c>
      <c r="W91" s="2" t="str" cm="1">
        <f t="array" ref="W91">_xlfn.XLOOKUP(AVANZA[[#This Row],[Num_Agrupacion_Pet_Atis]],Tabla1[[#All],[Numero_de_actuacion]],Tabla1[[#All],[Movil_de_contacto]],"",0)</f>
        <v/>
      </c>
      <c r="X91" s="14">
        <f>IF(OR(AVANZA[[#This Row],[ESTADO LEG]]="Legalizada grabacion",AVANZA[[#This Row],[ESTADO LEG]]="Legalizada aut"),1,0)</f>
        <v>1</v>
      </c>
      <c r="Y91" s="14">
        <f>IF(OR(AVANZA[[#This Row],[ESTADO LEG]]="pdte legalizar",AVANZA[[#This Row],[ESTADO LEG]]="No cruza"),1,0)</f>
        <v>0</v>
      </c>
      <c r="Z91" t="str" cm="1">
        <f t="array" ref="Z91">IF(AVANZA[[#This Row],[Variable]]="Terminada",LOWER(_xlfn.XLOOKUP(AVANZA[[#This Row],[ID_Peticion]],Tabla6[[#All],[NUM_PETICION]],Tabla6[[#All],[ESTADO_LEG]],"NO CRUZA",0)),AVANZA[[#This Row],[Variable]])</f>
        <v>legalizada grabacion</v>
      </c>
      <c r="AA91" cm="1">
        <f t="array" ref="AA91">_xlfn.XLOOKUP(AVANZA[[#This Row],[ID_Peticion]],Tabla6[[#All],[NUM_PETICION]],Tabla6[[#All],[DIF_DIAS]],"",0)</f>
        <v>2</v>
      </c>
      <c r="AB91" s="2" cm="1">
        <f t="array" ref="AB91">IFERROR(_xlfn.XLOOKUP(AVANZA[[#This Row],[ID_Peticion]],Tabla6[[#All],[NUM_PETICION]],Tabla6[[#All],[FEC_LEGAL]],"",0),"")</f>
        <v>46148</v>
      </c>
      <c r="AC91" s="14">
        <f ca="1">IF(AVANZA[[#This Row],[FECHA LEG]]&lt;&gt;0,IFERROR(AVANZA[[#This Row],[FECHA LEG]]-AVANZA[[#This Row],[FechaIniEstadoSubPetAtis]],0),TODAY()-AVANZA[[#This Row],[FechaIniEstadoSubPetAtis]])</f>
        <v>2</v>
      </c>
      <c r="AD91" s="35" t="str">
        <f ca="1">IF(AVANZA[[#This Row],[FINAL Vs LG]]&lt;&gt;0,IF(AVANZA[[#This Row],[FINAL Vs LG]]&lt;7.1,"100%",IF(AND(AVANZA[[#This Row],[FINAL Vs LG]]&gt;7.1,AVANZA[[#This Row],[FINAL Vs LG]]&lt;11.1),"50%","0%")),0)</f>
        <v>100%</v>
      </c>
      <c r="AE91" s="14">
        <f ca="1">VLOOKUP(DAY(TODAY()),BACK!F:G,2,0)</f>
        <v>14</v>
      </c>
      <c r="AF91" s="14">
        <f>BACK!$I$2</f>
        <v>24</v>
      </c>
      <c r="AG91" s="14">
        <f>IF(AVANZA[[#This Row],[Oferta_empaquetada_comisiones]]="SI",1,0)</f>
        <v>0</v>
      </c>
      <c r="AH91" s="36">
        <f>IF(AVANZA[[#This Row],[Variable]]="TERMINADA",IFERROR(VLOOKUP(AVANZA[[#This Row],[SUPERVISOR]],Tabla2[#All],4,0),0),)</f>
        <v>3.5</v>
      </c>
      <c r="AI91" s="14">
        <f>IF(AVANZA[[#This Row],[Producto]]="BA",1,0)</f>
        <v>1</v>
      </c>
      <c r="AJ91" s="14">
        <f>IF(AVANZA[[#This Row],[Producto]]="DUO",1,0)</f>
        <v>0</v>
      </c>
      <c r="AK91" s="14">
        <f>IF(AVANZA[[#This Row],[Producto]]="TRIO",1,0)</f>
        <v>0</v>
      </c>
      <c r="AL91" t="s">
        <v>435</v>
      </c>
      <c r="AM91">
        <v>-1</v>
      </c>
      <c r="AN91">
        <v>-1</v>
      </c>
      <c r="AO91" t="s">
        <v>14824</v>
      </c>
      <c r="AP91" s="1">
        <v>46142.896863425929</v>
      </c>
      <c r="AQ91">
        <v>-1</v>
      </c>
      <c r="AR91" t="s">
        <v>14825</v>
      </c>
      <c r="AS91">
        <v>-1</v>
      </c>
      <c r="AT91">
        <v>-1</v>
      </c>
      <c r="AU91">
        <v>-1</v>
      </c>
      <c r="AV91">
        <v>-1</v>
      </c>
      <c r="AW91">
        <v>-1</v>
      </c>
      <c r="AX91" t="s">
        <v>224</v>
      </c>
      <c r="AY91">
        <v>-1</v>
      </c>
      <c r="AZ91">
        <v>2026</v>
      </c>
      <c r="BA91">
        <v>5</v>
      </c>
      <c r="BB91">
        <v>4</v>
      </c>
      <c r="BC91">
        <v>-1</v>
      </c>
      <c r="BD91" t="s">
        <v>225</v>
      </c>
      <c r="BE91">
        <v>-1</v>
      </c>
      <c r="BF91">
        <v>20001620890642</v>
      </c>
      <c r="BG91" t="s">
        <v>319</v>
      </c>
      <c r="BH91" t="s">
        <v>320</v>
      </c>
      <c r="BI91" t="s">
        <v>14826</v>
      </c>
      <c r="BJ91">
        <v>-1</v>
      </c>
      <c r="BK91">
        <v>-1</v>
      </c>
      <c r="BL91">
        <v>-1</v>
      </c>
      <c r="BM91" t="s">
        <v>229</v>
      </c>
      <c r="BN91" t="s">
        <v>230</v>
      </c>
      <c r="BO91" t="s">
        <v>14827</v>
      </c>
      <c r="BP91" t="s">
        <v>380</v>
      </c>
      <c r="BQ91">
        <v>2026</v>
      </c>
      <c r="BR91">
        <v>4</v>
      </c>
      <c r="BS91">
        <v>30</v>
      </c>
      <c r="BT91" s="1">
        <v>46146.474328703705</v>
      </c>
      <c r="BU91" t="s">
        <v>233</v>
      </c>
      <c r="BV91" s="2">
        <v>46146</v>
      </c>
      <c r="BW91" t="s">
        <v>234</v>
      </c>
      <c r="BX91" s="2">
        <v>46142</v>
      </c>
      <c r="BY91" s="2">
        <v>46146</v>
      </c>
      <c r="BZ91" t="s">
        <v>235</v>
      </c>
      <c r="CA91" t="s">
        <v>321</v>
      </c>
      <c r="CB91" t="s">
        <v>322</v>
      </c>
      <c r="CC91" t="s">
        <v>14828</v>
      </c>
      <c r="CD91" t="s">
        <v>2872</v>
      </c>
      <c r="CE91">
        <v>-1</v>
      </c>
      <c r="CF91" t="s">
        <v>324</v>
      </c>
      <c r="CG91" t="s">
        <v>325</v>
      </c>
      <c r="CH91" t="s">
        <v>326</v>
      </c>
      <c r="CI91">
        <v>1193125457</v>
      </c>
      <c r="CJ91" t="s">
        <v>445</v>
      </c>
      <c r="CK91" t="s">
        <v>245</v>
      </c>
      <c r="CL91" t="s">
        <v>246</v>
      </c>
      <c r="CM91" t="s">
        <v>247</v>
      </c>
      <c r="CN91" t="s">
        <v>359</v>
      </c>
      <c r="CT91" t="s">
        <v>386</v>
      </c>
      <c r="CU91" t="s">
        <v>225</v>
      </c>
      <c r="CW91" t="s">
        <v>319</v>
      </c>
      <c r="CX91" t="s">
        <v>320</v>
      </c>
      <c r="DA91" t="s">
        <v>250</v>
      </c>
      <c r="DB91">
        <v>-1</v>
      </c>
      <c r="DF91" t="s">
        <v>251</v>
      </c>
      <c r="DJ91" t="s">
        <v>252</v>
      </c>
      <c r="DK91" t="s">
        <v>253</v>
      </c>
      <c r="DL91" t="s">
        <v>254</v>
      </c>
      <c r="DN91" t="s">
        <v>255</v>
      </c>
      <c r="DR91" t="s">
        <v>449</v>
      </c>
      <c r="DS91" t="s">
        <v>445</v>
      </c>
      <c r="DT91" t="s">
        <v>444</v>
      </c>
      <c r="DV91">
        <v>1</v>
      </c>
      <c r="DW91" t="s">
        <v>331</v>
      </c>
      <c r="ED91" s="2">
        <v>46146</v>
      </c>
      <c r="EF91">
        <v>9</v>
      </c>
      <c r="EP91" t="s">
        <v>258</v>
      </c>
      <c r="ES91" t="s">
        <v>412</v>
      </c>
      <c r="FA91" t="s">
        <v>245</v>
      </c>
      <c r="FB91" t="s">
        <v>333</v>
      </c>
      <c r="FD91" t="s">
        <v>333</v>
      </c>
      <c r="FE91" t="s">
        <v>334</v>
      </c>
      <c r="FF91" t="s">
        <v>334</v>
      </c>
      <c r="FK91" t="s">
        <v>263</v>
      </c>
      <c r="FL91" t="s">
        <v>14829</v>
      </c>
      <c r="FN91" t="s">
        <v>359</v>
      </c>
      <c r="FO91" t="s">
        <v>366</v>
      </c>
      <c r="FR91">
        <v>94990</v>
      </c>
      <c r="GB91" t="s">
        <v>266</v>
      </c>
      <c r="GC91" t="s">
        <v>225</v>
      </c>
      <c r="GD91">
        <v>0</v>
      </c>
      <c r="GF91">
        <v>0</v>
      </c>
      <c r="GG91">
        <v>25423</v>
      </c>
      <c r="GI91">
        <v>94990</v>
      </c>
      <c r="GJ91">
        <v>0</v>
      </c>
      <c r="GL91">
        <v>0</v>
      </c>
      <c r="GM91">
        <v>113038</v>
      </c>
      <c r="GS91" t="s">
        <v>267</v>
      </c>
      <c r="GT91" s="2">
        <v>45199</v>
      </c>
      <c r="GU91" t="s">
        <v>268</v>
      </c>
      <c r="GV91" t="s">
        <v>269</v>
      </c>
      <c r="GW91" t="s">
        <v>394</v>
      </c>
      <c r="GZ91" t="s">
        <v>395</v>
      </c>
      <c r="HA91" t="s">
        <v>274</v>
      </c>
      <c r="HB91" t="s">
        <v>321</v>
      </c>
      <c r="HC91" t="s">
        <v>321</v>
      </c>
      <c r="HD91" t="s">
        <v>415</v>
      </c>
      <c r="HE91" t="s">
        <v>230</v>
      </c>
      <c r="HF91" t="s">
        <v>14830</v>
      </c>
      <c r="HR91" t="s">
        <v>278</v>
      </c>
      <c r="HV91">
        <v>94990</v>
      </c>
      <c r="HW91" t="s">
        <v>281</v>
      </c>
      <c r="HY91">
        <v>0</v>
      </c>
      <c r="HZ91">
        <v>0</v>
      </c>
      <c r="IA91" t="s">
        <v>279</v>
      </c>
      <c r="IB91" t="s">
        <v>281</v>
      </c>
      <c r="IE91" t="s">
        <v>283</v>
      </c>
      <c r="IF91" t="s">
        <v>283</v>
      </c>
      <c r="IG91" t="s">
        <v>283</v>
      </c>
      <c r="IH91" t="s">
        <v>284</v>
      </c>
      <c r="II91" t="s">
        <v>285</v>
      </c>
      <c r="IJ91" t="s">
        <v>286</v>
      </c>
      <c r="IK91" t="s">
        <v>278</v>
      </c>
      <c r="IL91" t="s">
        <v>371</v>
      </c>
      <c r="IM91" t="s">
        <v>288</v>
      </c>
      <c r="IN91" t="s">
        <v>289</v>
      </c>
      <c r="IP91" t="s">
        <v>290</v>
      </c>
      <c r="IQ91" t="s">
        <v>284</v>
      </c>
      <c r="IS91" t="s">
        <v>291</v>
      </c>
      <c r="IT91" t="s">
        <v>398</v>
      </c>
      <c r="IW91" t="s">
        <v>455</v>
      </c>
      <c r="IY91" t="s">
        <v>281</v>
      </c>
    </row>
    <row r="92" spans="1:259" x14ac:dyDescent="0.3">
      <c r="A92" s="14">
        <f>DAY(AVANZA[[#This Row],[FechaSeguimiento]])</f>
        <v>4</v>
      </c>
      <c r="B92" s="14">
        <f>MONTH(AVANZA[[#This Row],[FechaSeguimiento]])</f>
        <v>5</v>
      </c>
      <c r="C92"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92" t="str">
        <f>LOWER(IFERROR(VLOOKUP(AVANZA[[#This Row],[ID_Peticion]],CANCELADAS[#All],2,0),""))</f>
        <v/>
      </c>
      <c r="E92" t="str">
        <f>LOWER(IFERROR(VLOOKUP(AVANZA[[#This Row],[ID_Peticion]],CANCELADAS[#All],3,0),""))</f>
        <v/>
      </c>
      <c r="F92" t="str">
        <f>LOWER(IF(AVANZA[[#This Row],[CEDULA CLIENTE]]&lt;&gt;""," CC: " &amp; COUNTIFS(AVANZA[CEDULA CLIENTE],AVANZA[[#This Row],[CEDULA CLIENTE]]),"")&amp; IF(AVANZA[[#This Row],[Direccion]]&lt;&gt;""," DIR: " &amp; COUNTIFS(AVANZA[Direccion],AVANZA[[#This Row],[Direccion]]),""))</f>
        <v xml:space="preserve"> dir: 1</v>
      </c>
      <c r="G92" t="str">
        <f>IFERROR(VLOOKUP(AVANZA[[#This Row],[Cedula_Vendedor_Atis]],PLANTA[[#All],[CEDULA]:[LINEA]],3,0),"No Cruza")</f>
        <v>Marisol Avella</v>
      </c>
      <c r="H92" t="str">
        <f>IFERROR(VLOOKUP(AVANZA[[#This Row],[Cedula_Vendedor_Atis]],PLANTA[[#All],[CEDULA]:[LINEA]],4,0),"No Cruza")</f>
        <v>Fija</v>
      </c>
      <c r="I92" t="str">
        <f>LOWER(IF(AVANZA[[#This Row],[ATRIBUIBLE]]="",AVANZA[[#This Row],[Variable]],AVANZA[[#This Row],[ATRIBUIBLE]]))</f>
        <v>terminada</v>
      </c>
      <c r="J92" s="14">
        <f>IF(AVANZA[[#This Row],[Variable]]=AVANZA[[#Headers],[TERMINADA]],1,0)</f>
        <v>1</v>
      </c>
      <c r="K92" s="14">
        <f>IF(AVANZA[[#This Row],[Variable]]=AVANZA[[#Headers],[ANULADA]],1,0)</f>
        <v>0</v>
      </c>
      <c r="L92" s="14">
        <f>IF(AVANZA[[#This Row],[Variable]]=AVANZA[[#Headers],[PENDIENTE]],1,0)</f>
        <v>0</v>
      </c>
      <c r="M92" s="14">
        <f>IF(AVANZA[[#This Row],[ESTADO AGENDA]]="AGENDADA",1,0)</f>
        <v>0</v>
      </c>
      <c r="N92" s="14">
        <f>IF(AVANZA[[#This Row],[ESTADO AGENDA]]="PENDIENTE DE AGENDAR",1,0)</f>
        <v>0</v>
      </c>
      <c r="O92" s="14">
        <f>IF(AVANZA[[#This Row],[ESTADO AGENDA]]="SUSPENDIDA",1,0)</f>
        <v>0</v>
      </c>
      <c r="P92" t="str" cm="1">
        <f t="array" ref="P92">_xlfn.XLOOKUP(AVANZA[[#This Row],[Num_Agrupacion_Pet_Atis]],Tabla1[[#All],[Numero_de_actuacion]],Tabla1[[#All],[Estado_de_la_orden]],"",0)</f>
        <v/>
      </c>
      <c r="Q92" s="2" t="str" cm="1">
        <f t="array" ref="Q92">_xlfn.XLOOKUP(AVANZA[[#This Row],[Num_Agrupacion_Pet_Atis]],Tabla1[[#All],[Numero_de_actuacion]],Tabla1[[#All],[Fecha_de_la_cita]],"",0)</f>
        <v/>
      </c>
      <c r="R92" t="str" cm="1">
        <f t="array" ref="R92">_xlfn.XLOOKUP(AVANZA[[#This Row],[Num_Agrupacion_Pet_Atis]],Tabla1[[#All],[Numero_de_actuacion]],Tabla1[[#All],[Franja_horaria_de_la_cita]],"",0)</f>
        <v/>
      </c>
      <c r="S92" s="14" t="str">
        <f>IFERROR(DAY(AVANZA[[#This Row],[FECHA AGENDA]]),"")</f>
        <v/>
      </c>
      <c r="T92" s="14" t="str">
        <f>IFERROR(MONTH(AVANZA[[#This Row],[FECHA AGENDA]]),"")</f>
        <v/>
      </c>
      <c r="U92" t="str" cm="1">
        <f t="array" ref="U92">_xlfn.XLOOKUP(AVANZA[[#This Row],[Num_Agrupacion_Pet_Atis]],Tabla1[[#All],[Numero_de_actuacion]],Tabla1[[#All],[Motivo_de_suspension]],"",0)</f>
        <v/>
      </c>
      <c r="V92" s="2" t="str" cm="1">
        <f t="array" ref="V92">_xlfn.XLOOKUP(AVANZA[[#This Row],[Num_Agrupacion_Pet_Atis]],Tabla1[[#All],[Numero_de_actuacion]],Tabla1[[#All],[No_identificacion_cliente]],"",0)</f>
        <v/>
      </c>
      <c r="W92" s="2" t="str" cm="1">
        <f t="array" ref="W92">_xlfn.XLOOKUP(AVANZA[[#This Row],[Num_Agrupacion_Pet_Atis]],Tabla1[[#All],[Numero_de_actuacion]],Tabla1[[#All],[Movil_de_contacto]],"",0)</f>
        <v/>
      </c>
      <c r="X92" s="14">
        <f>IF(OR(AVANZA[[#This Row],[ESTADO LEG]]="Legalizada grabacion",AVANZA[[#This Row],[ESTADO LEG]]="Legalizada aut"),1,0)</f>
        <v>1</v>
      </c>
      <c r="Y92" s="14">
        <f>IF(OR(AVANZA[[#This Row],[ESTADO LEG]]="pdte legalizar",AVANZA[[#This Row],[ESTADO LEG]]="No cruza"),1,0)</f>
        <v>0</v>
      </c>
      <c r="Z92" t="str" cm="1">
        <f t="array" ref="Z92">IF(AVANZA[[#This Row],[Variable]]="Terminada",LOWER(_xlfn.XLOOKUP(AVANZA[[#This Row],[ID_Peticion]],Tabla6[[#All],[NUM_PETICION]],Tabla6[[#All],[ESTADO_LEG]],"NO CRUZA",0)),AVANZA[[#This Row],[Variable]])</f>
        <v>legalizada grabacion</v>
      </c>
      <c r="AA92" cm="1">
        <f t="array" ref="AA92">_xlfn.XLOOKUP(AVANZA[[#This Row],[ID_Peticion]],Tabla6[[#All],[NUM_PETICION]],Tabla6[[#All],[DIF_DIAS]],"",0)</f>
        <v>2</v>
      </c>
      <c r="AB92" s="2" cm="1">
        <f t="array" ref="AB92">IFERROR(_xlfn.XLOOKUP(AVANZA[[#This Row],[ID_Peticion]],Tabla6[[#All],[NUM_PETICION]],Tabla6[[#All],[FEC_LEGAL]],"",0),"")</f>
        <v>46148</v>
      </c>
      <c r="AC92" s="14">
        <f ca="1">IF(AVANZA[[#This Row],[FECHA LEG]]&lt;&gt;0,IFERROR(AVANZA[[#This Row],[FECHA LEG]]-AVANZA[[#This Row],[FechaIniEstadoSubPetAtis]],0),TODAY()-AVANZA[[#This Row],[FechaIniEstadoSubPetAtis]])</f>
        <v>2</v>
      </c>
      <c r="AD92" s="35" t="str">
        <f ca="1">IF(AVANZA[[#This Row],[FINAL Vs LG]]&lt;&gt;0,IF(AVANZA[[#This Row],[FINAL Vs LG]]&lt;7.1,"100%",IF(AND(AVANZA[[#This Row],[FINAL Vs LG]]&gt;7.1,AVANZA[[#This Row],[FINAL Vs LG]]&lt;11.1),"50%","0%")),0)</f>
        <v>100%</v>
      </c>
      <c r="AE92" s="14">
        <f ca="1">VLOOKUP(DAY(TODAY()),BACK!F:G,2,0)</f>
        <v>14</v>
      </c>
      <c r="AF92" s="14">
        <f>BACK!$I$2</f>
        <v>24</v>
      </c>
      <c r="AG92" s="14">
        <f>IF(AVANZA[[#This Row],[Oferta_empaquetada_comisiones]]="SI",1,0)</f>
        <v>0</v>
      </c>
      <c r="AH92" s="36">
        <f>IF(AVANZA[[#This Row],[Variable]]="TERMINADA",IFERROR(VLOOKUP(AVANZA[[#This Row],[SUPERVISOR]],Tabla2[#All],4,0),0),)</f>
        <v>3.5</v>
      </c>
      <c r="AI92" s="14">
        <f>IF(AVANZA[[#This Row],[Producto]]="BA",1,0)</f>
        <v>1</v>
      </c>
      <c r="AJ92" s="14">
        <f>IF(AVANZA[[#This Row],[Producto]]="DUO",1,0)</f>
        <v>0</v>
      </c>
      <c r="AK92" s="14">
        <f>IF(AVANZA[[#This Row],[Producto]]="TRIO",1,0)</f>
        <v>0</v>
      </c>
      <c r="AL92" t="s">
        <v>347</v>
      </c>
      <c r="AM92">
        <v>-1</v>
      </c>
      <c r="AN92">
        <v>-1</v>
      </c>
      <c r="AO92" t="s">
        <v>14831</v>
      </c>
      <c r="AP92" s="1">
        <v>46146.554942129631</v>
      </c>
      <c r="AQ92">
        <v>-1</v>
      </c>
      <c r="AR92" t="s">
        <v>14832</v>
      </c>
      <c r="AS92">
        <v>-1</v>
      </c>
      <c r="AT92">
        <v>-1</v>
      </c>
      <c r="AU92">
        <v>-1</v>
      </c>
      <c r="AV92">
        <v>-1</v>
      </c>
      <c r="AW92">
        <v>-1</v>
      </c>
      <c r="AX92" t="s">
        <v>224</v>
      </c>
      <c r="AY92">
        <v>-1</v>
      </c>
      <c r="AZ92">
        <v>2026</v>
      </c>
      <c r="BA92">
        <v>5</v>
      </c>
      <c r="BB92">
        <v>4</v>
      </c>
      <c r="BC92">
        <v>-1</v>
      </c>
      <c r="BD92" t="s">
        <v>225</v>
      </c>
      <c r="BE92">
        <v>-1</v>
      </c>
      <c r="BF92">
        <v>20001621996286</v>
      </c>
      <c r="BG92" t="s">
        <v>319</v>
      </c>
      <c r="BH92" t="s">
        <v>320</v>
      </c>
      <c r="BI92" t="s">
        <v>14833</v>
      </c>
      <c r="BJ92">
        <v>-1</v>
      </c>
      <c r="BK92">
        <v>-1</v>
      </c>
      <c r="BL92">
        <v>-1</v>
      </c>
      <c r="BM92" t="s">
        <v>229</v>
      </c>
      <c r="BN92" t="s">
        <v>230</v>
      </c>
      <c r="BO92" t="s">
        <v>14834</v>
      </c>
      <c r="BP92" t="s">
        <v>380</v>
      </c>
      <c r="BQ92">
        <v>2026</v>
      </c>
      <c r="BR92">
        <v>5</v>
      </c>
      <c r="BS92">
        <v>4</v>
      </c>
      <c r="BT92" s="1">
        <v>46146.696226851855</v>
      </c>
      <c r="BU92" t="s">
        <v>233</v>
      </c>
      <c r="BV92" s="2">
        <v>46146</v>
      </c>
      <c r="BW92" t="s">
        <v>234</v>
      </c>
      <c r="BX92" s="2">
        <v>46146</v>
      </c>
      <c r="BY92" s="2">
        <v>46146</v>
      </c>
      <c r="BZ92" t="s">
        <v>235</v>
      </c>
      <c r="CA92" t="s">
        <v>297</v>
      </c>
      <c r="CB92" t="s">
        <v>297</v>
      </c>
      <c r="CC92" t="s">
        <v>14835</v>
      </c>
      <c r="CD92" t="s">
        <v>2514</v>
      </c>
      <c r="CE92">
        <v>-1</v>
      </c>
      <c r="CF92" t="s">
        <v>300</v>
      </c>
      <c r="CG92" t="s">
        <v>301</v>
      </c>
      <c r="CH92" t="s">
        <v>242</v>
      </c>
      <c r="CI92">
        <v>53061857</v>
      </c>
      <c r="CJ92" t="s">
        <v>358</v>
      </c>
      <c r="CK92" t="s">
        <v>245</v>
      </c>
      <c r="CL92" t="s">
        <v>246</v>
      </c>
      <c r="CM92" t="s">
        <v>247</v>
      </c>
      <c r="CN92" t="s">
        <v>359</v>
      </c>
      <c r="CT92" t="s">
        <v>304</v>
      </c>
      <c r="CU92" t="s">
        <v>225</v>
      </c>
      <c r="CW92" t="s">
        <v>319</v>
      </c>
      <c r="CX92" t="s">
        <v>320</v>
      </c>
      <c r="DA92" t="s">
        <v>250</v>
      </c>
      <c r="DB92">
        <v>-1</v>
      </c>
      <c r="DF92" t="s">
        <v>251</v>
      </c>
      <c r="DJ92" t="s">
        <v>252</v>
      </c>
      <c r="DK92" t="s">
        <v>253</v>
      </c>
      <c r="DL92" t="s">
        <v>254</v>
      </c>
      <c r="DN92" t="s">
        <v>255</v>
      </c>
      <c r="DR92" t="s">
        <v>360</v>
      </c>
      <c r="DS92" t="s">
        <v>358</v>
      </c>
      <c r="DT92" t="s">
        <v>347</v>
      </c>
      <c r="DV92">
        <v>1</v>
      </c>
      <c r="DW92" t="s">
        <v>283</v>
      </c>
      <c r="ED92" s="2">
        <v>46146</v>
      </c>
      <c r="EE92" t="s">
        <v>361</v>
      </c>
      <c r="EF92">
        <v>12</v>
      </c>
      <c r="EP92" t="s">
        <v>258</v>
      </c>
      <c r="ES92" t="s">
        <v>14261</v>
      </c>
      <c r="FA92" t="s">
        <v>245</v>
      </c>
      <c r="FB92" t="s">
        <v>308</v>
      </c>
      <c r="FD92" t="s">
        <v>308</v>
      </c>
      <c r="FE92" t="s">
        <v>309</v>
      </c>
      <c r="FF92" t="s">
        <v>309</v>
      </c>
      <c r="FK92" t="s">
        <v>263</v>
      </c>
      <c r="FL92" t="s">
        <v>14836</v>
      </c>
      <c r="FN92" t="s">
        <v>359</v>
      </c>
      <c r="FO92" t="s">
        <v>366</v>
      </c>
      <c r="FR92">
        <v>94990</v>
      </c>
      <c r="GB92" t="s">
        <v>266</v>
      </c>
      <c r="GC92" t="s">
        <v>225</v>
      </c>
      <c r="GD92">
        <v>0</v>
      </c>
      <c r="GF92">
        <v>0</v>
      </c>
      <c r="GG92">
        <v>25423</v>
      </c>
      <c r="GI92">
        <v>94990</v>
      </c>
      <c r="GJ92">
        <v>0</v>
      </c>
      <c r="GL92">
        <v>0</v>
      </c>
      <c r="GM92">
        <v>113038</v>
      </c>
      <c r="GS92" t="s">
        <v>267</v>
      </c>
      <c r="GT92" s="2">
        <v>45016</v>
      </c>
      <c r="GU92" t="s">
        <v>268</v>
      </c>
      <c r="GV92" t="s">
        <v>335</v>
      </c>
      <c r="GW92" t="s">
        <v>394</v>
      </c>
      <c r="GZ92" t="s">
        <v>395</v>
      </c>
      <c r="HA92" t="s">
        <v>274</v>
      </c>
      <c r="HB92" t="s">
        <v>535</v>
      </c>
      <c r="HC92" t="s">
        <v>535</v>
      </c>
      <c r="HD92" t="s">
        <v>368</v>
      </c>
      <c r="HE92" t="s">
        <v>230</v>
      </c>
      <c r="HF92" t="s">
        <v>1144</v>
      </c>
      <c r="HR92" t="s">
        <v>278</v>
      </c>
      <c r="HV92">
        <v>94990</v>
      </c>
      <c r="HW92" t="s">
        <v>281</v>
      </c>
      <c r="HY92">
        <v>0</v>
      </c>
      <c r="HZ92">
        <v>0</v>
      </c>
      <c r="IA92" t="s">
        <v>281</v>
      </c>
      <c r="IB92" t="s">
        <v>281</v>
      </c>
      <c r="IE92" t="s">
        <v>283</v>
      </c>
      <c r="IF92" t="s">
        <v>283</v>
      </c>
      <c r="IG92" t="s">
        <v>283</v>
      </c>
      <c r="IH92" t="s">
        <v>284</v>
      </c>
      <c r="II92" t="s">
        <v>285</v>
      </c>
      <c r="IJ92" t="s">
        <v>286</v>
      </c>
      <c r="IK92" t="s">
        <v>278</v>
      </c>
      <c r="IL92" t="s">
        <v>371</v>
      </c>
      <c r="IM92" t="s">
        <v>288</v>
      </c>
      <c r="IN92" t="s">
        <v>289</v>
      </c>
      <c r="IP92" t="s">
        <v>290</v>
      </c>
      <c r="IQ92" t="s">
        <v>284</v>
      </c>
      <c r="IS92" t="s">
        <v>291</v>
      </c>
      <c r="IT92" t="s">
        <v>1775</v>
      </c>
      <c r="IU92" t="s">
        <v>1776</v>
      </c>
      <c r="IV92" t="s">
        <v>1777</v>
      </c>
      <c r="IW92" t="s">
        <v>1778</v>
      </c>
      <c r="IY92" t="s">
        <v>281</v>
      </c>
    </row>
    <row r="93" spans="1:259" x14ac:dyDescent="0.3">
      <c r="A93" s="14">
        <f>DAY(AVANZA[[#This Row],[FechaSeguimiento]])</f>
        <v>4</v>
      </c>
      <c r="B93" s="14">
        <f>MONTH(AVANZA[[#This Row],[FechaSeguimiento]])</f>
        <v>5</v>
      </c>
      <c r="C93"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93" t="str">
        <f>LOWER(IFERROR(VLOOKUP(AVANZA[[#This Row],[ID_Peticion]],CANCELADAS[#All],2,0),""))</f>
        <v/>
      </c>
      <c r="E93" t="str">
        <f>LOWER(IFERROR(VLOOKUP(AVANZA[[#This Row],[ID_Peticion]],CANCELADAS[#All],3,0),""))</f>
        <v/>
      </c>
      <c r="F93" t="str">
        <f>LOWER(IF(AVANZA[[#This Row],[CEDULA CLIENTE]]&lt;&gt;""," CC: " &amp; COUNTIFS(AVANZA[CEDULA CLIENTE],AVANZA[[#This Row],[CEDULA CLIENTE]]),"")&amp; IF(AVANZA[[#This Row],[Direccion]]&lt;&gt;""," DIR: " &amp; COUNTIFS(AVANZA[Direccion],AVANZA[[#This Row],[Direccion]]),""))</f>
        <v xml:space="preserve"> dir: 1</v>
      </c>
      <c r="G93" t="str">
        <f>IFERROR(VLOOKUP(AVANZA[[#This Row],[Cedula_Vendedor_Atis]],PLANTA[[#All],[CEDULA]:[LINEA]],3,0),"No Cruza")</f>
        <v>Marisol Avella</v>
      </c>
      <c r="H93" t="str">
        <f>IFERROR(VLOOKUP(AVANZA[[#This Row],[Cedula_Vendedor_Atis]],PLANTA[[#All],[CEDULA]:[LINEA]],4,0),"No Cruza")</f>
        <v>Fija</v>
      </c>
      <c r="I93" t="str">
        <f>LOWER(IF(AVANZA[[#This Row],[ATRIBUIBLE]]="",AVANZA[[#This Row],[Variable]],AVANZA[[#This Row],[ATRIBUIBLE]]))</f>
        <v>terminada</v>
      </c>
      <c r="J93" s="14">
        <f>IF(AVANZA[[#This Row],[Variable]]=AVANZA[[#Headers],[TERMINADA]],1,0)</f>
        <v>1</v>
      </c>
      <c r="K93" s="14">
        <f>IF(AVANZA[[#This Row],[Variable]]=AVANZA[[#Headers],[ANULADA]],1,0)</f>
        <v>0</v>
      </c>
      <c r="L93" s="14">
        <f>IF(AVANZA[[#This Row],[Variable]]=AVANZA[[#Headers],[PENDIENTE]],1,0)</f>
        <v>0</v>
      </c>
      <c r="M93" s="14">
        <f>IF(AVANZA[[#This Row],[ESTADO AGENDA]]="AGENDADA",1,0)</f>
        <v>0</v>
      </c>
      <c r="N93" s="14">
        <f>IF(AVANZA[[#This Row],[ESTADO AGENDA]]="PENDIENTE DE AGENDAR",1,0)</f>
        <v>0</v>
      </c>
      <c r="O93" s="14">
        <f>IF(AVANZA[[#This Row],[ESTADO AGENDA]]="SUSPENDIDA",1,0)</f>
        <v>0</v>
      </c>
      <c r="P93" t="str" cm="1">
        <f t="array" ref="P93">_xlfn.XLOOKUP(AVANZA[[#This Row],[Num_Agrupacion_Pet_Atis]],Tabla1[[#All],[Numero_de_actuacion]],Tabla1[[#All],[Estado_de_la_orden]],"",0)</f>
        <v/>
      </c>
      <c r="Q93" s="2" t="str" cm="1">
        <f t="array" ref="Q93">_xlfn.XLOOKUP(AVANZA[[#This Row],[Num_Agrupacion_Pet_Atis]],Tabla1[[#All],[Numero_de_actuacion]],Tabla1[[#All],[Fecha_de_la_cita]],"",0)</f>
        <v/>
      </c>
      <c r="R93" t="str" cm="1">
        <f t="array" ref="R93">_xlfn.XLOOKUP(AVANZA[[#This Row],[Num_Agrupacion_Pet_Atis]],Tabla1[[#All],[Numero_de_actuacion]],Tabla1[[#All],[Franja_horaria_de_la_cita]],"",0)</f>
        <v/>
      </c>
      <c r="S93" s="14" t="str">
        <f>IFERROR(DAY(AVANZA[[#This Row],[FECHA AGENDA]]),"")</f>
        <v/>
      </c>
      <c r="T93" s="14" t="str">
        <f>IFERROR(MONTH(AVANZA[[#This Row],[FECHA AGENDA]]),"")</f>
        <v/>
      </c>
      <c r="U93" t="str" cm="1">
        <f t="array" ref="U93">_xlfn.XLOOKUP(AVANZA[[#This Row],[Num_Agrupacion_Pet_Atis]],Tabla1[[#All],[Numero_de_actuacion]],Tabla1[[#All],[Motivo_de_suspension]],"",0)</f>
        <v/>
      </c>
      <c r="V93" s="2" t="str" cm="1">
        <f t="array" ref="V93">_xlfn.XLOOKUP(AVANZA[[#This Row],[Num_Agrupacion_Pet_Atis]],Tabla1[[#All],[Numero_de_actuacion]],Tabla1[[#All],[No_identificacion_cliente]],"",0)</f>
        <v/>
      </c>
      <c r="W93" s="2" t="str" cm="1">
        <f t="array" ref="W93">_xlfn.XLOOKUP(AVANZA[[#This Row],[Num_Agrupacion_Pet_Atis]],Tabla1[[#All],[Numero_de_actuacion]],Tabla1[[#All],[Movil_de_contacto]],"",0)</f>
        <v/>
      </c>
      <c r="X93" s="14">
        <f>IF(OR(AVANZA[[#This Row],[ESTADO LEG]]="Legalizada grabacion",AVANZA[[#This Row],[ESTADO LEG]]="Legalizada aut"),1,0)</f>
        <v>1</v>
      </c>
      <c r="Y93" s="14">
        <f>IF(OR(AVANZA[[#This Row],[ESTADO LEG]]="pdte legalizar",AVANZA[[#This Row],[ESTADO LEG]]="No cruza"),1,0)</f>
        <v>0</v>
      </c>
      <c r="Z93" t="str" cm="1">
        <f t="array" ref="Z93">IF(AVANZA[[#This Row],[Variable]]="Terminada",LOWER(_xlfn.XLOOKUP(AVANZA[[#This Row],[ID_Peticion]],Tabla6[[#All],[NUM_PETICION]],Tabla6[[#All],[ESTADO_LEG]],"NO CRUZA",0)),AVANZA[[#This Row],[Variable]])</f>
        <v>legalizada grabacion</v>
      </c>
      <c r="AA93" cm="1">
        <f t="array" ref="AA93">_xlfn.XLOOKUP(AVANZA[[#This Row],[ID_Peticion]],Tabla6[[#All],[NUM_PETICION]],Tabla6[[#All],[DIF_DIAS]],"",0)</f>
        <v>2</v>
      </c>
      <c r="AB93" s="2" cm="1">
        <f t="array" ref="AB93">IFERROR(_xlfn.XLOOKUP(AVANZA[[#This Row],[ID_Peticion]],Tabla6[[#All],[NUM_PETICION]],Tabla6[[#All],[FEC_LEGAL]],"",0),"")</f>
        <v>46148</v>
      </c>
      <c r="AC93" s="14">
        <f ca="1">IF(AVANZA[[#This Row],[FECHA LEG]]&lt;&gt;0,IFERROR(AVANZA[[#This Row],[FECHA LEG]]-AVANZA[[#This Row],[FechaIniEstadoSubPetAtis]],0),TODAY()-AVANZA[[#This Row],[FechaIniEstadoSubPetAtis]])</f>
        <v>2</v>
      </c>
      <c r="AD93" s="35" t="str">
        <f ca="1">IF(AVANZA[[#This Row],[FINAL Vs LG]]&lt;&gt;0,IF(AVANZA[[#This Row],[FINAL Vs LG]]&lt;7.1,"100%",IF(AND(AVANZA[[#This Row],[FINAL Vs LG]]&gt;7.1,AVANZA[[#This Row],[FINAL Vs LG]]&lt;11.1),"50%","0%")),0)</f>
        <v>100%</v>
      </c>
      <c r="AE93" s="14">
        <f ca="1">VLOOKUP(DAY(TODAY()),BACK!F:G,2,0)</f>
        <v>14</v>
      </c>
      <c r="AF93" s="14">
        <f>BACK!$I$2</f>
        <v>24</v>
      </c>
      <c r="AG93" s="14">
        <f>IF(AVANZA[[#This Row],[Oferta_empaquetada_comisiones]]="SI",1,0)</f>
        <v>0</v>
      </c>
      <c r="AH93" s="36">
        <f>IF(AVANZA[[#This Row],[Variable]]="TERMINADA",IFERROR(VLOOKUP(AVANZA[[#This Row],[SUPERVISOR]],Tabla2[#All],4,0),0),)</f>
        <v>3.5</v>
      </c>
      <c r="AI93" s="14">
        <f>IF(AVANZA[[#This Row],[Producto]]="BA",1,0)</f>
        <v>1</v>
      </c>
      <c r="AJ93" s="14">
        <f>IF(AVANZA[[#This Row],[Producto]]="DUO",1,0)</f>
        <v>0</v>
      </c>
      <c r="AK93" s="14">
        <f>IF(AVANZA[[#This Row],[Producto]]="TRIO",1,0)</f>
        <v>0</v>
      </c>
      <c r="AL93" t="s">
        <v>418</v>
      </c>
      <c r="AM93">
        <v>-1</v>
      </c>
      <c r="AN93">
        <v>-1</v>
      </c>
      <c r="AO93" t="s">
        <v>14837</v>
      </c>
      <c r="AP93" s="1">
        <v>46142.840636574074</v>
      </c>
      <c r="AQ93">
        <v>-1</v>
      </c>
      <c r="AR93" t="s">
        <v>14838</v>
      </c>
      <c r="AS93">
        <v>-1</v>
      </c>
      <c r="AT93">
        <v>-1</v>
      </c>
      <c r="AU93">
        <v>-1</v>
      </c>
      <c r="AV93">
        <v>-1</v>
      </c>
      <c r="AW93">
        <v>-1</v>
      </c>
      <c r="AX93" t="s">
        <v>224</v>
      </c>
      <c r="AY93">
        <v>-1</v>
      </c>
      <c r="AZ93">
        <v>2026</v>
      </c>
      <c r="BA93">
        <v>5</v>
      </c>
      <c r="BB93">
        <v>4</v>
      </c>
      <c r="BC93">
        <v>-1</v>
      </c>
      <c r="BD93" t="s">
        <v>225</v>
      </c>
      <c r="BE93">
        <v>-1</v>
      </c>
      <c r="BF93">
        <v>20001620895490</v>
      </c>
      <c r="BG93" t="s">
        <v>319</v>
      </c>
      <c r="BH93" t="s">
        <v>320</v>
      </c>
      <c r="BI93" t="s">
        <v>14839</v>
      </c>
      <c r="BJ93">
        <v>-1</v>
      </c>
      <c r="BK93">
        <v>-1</v>
      </c>
      <c r="BL93">
        <v>-1</v>
      </c>
      <c r="BM93" t="s">
        <v>229</v>
      </c>
      <c r="BN93" t="s">
        <v>230</v>
      </c>
      <c r="BO93" t="s">
        <v>14840</v>
      </c>
      <c r="BP93" t="s">
        <v>380</v>
      </c>
      <c r="BQ93">
        <v>2026</v>
      </c>
      <c r="BR93">
        <v>4</v>
      </c>
      <c r="BS93">
        <v>30</v>
      </c>
      <c r="BT93" s="1">
        <v>46146.620381944442</v>
      </c>
      <c r="BU93" t="s">
        <v>233</v>
      </c>
      <c r="BV93" s="2">
        <v>46146</v>
      </c>
      <c r="BW93" t="s">
        <v>234</v>
      </c>
      <c r="BX93" s="2">
        <v>46143</v>
      </c>
      <c r="BY93" s="2">
        <v>46146</v>
      </c>
      <c r="BZ93" t="s">
        <v>235</v>
      </c>
      <c r="CA93" t="s">
        <v>3678</v>
      </c>
      <c r="CB93" t="s">
        <v>5301</v>
      </c>
      <c r="CC93" t="s">
        <v>14841</v>
      </c>
      <c r="CD93" t="s">
        <v>9646</v>
      </c>
      <c r="CE93">
        <v>-1</v>
      </c>
      <c r="CF93" t="s">
        <v>3675</v>
      </c>
      <c r="CG93" t="s">
        <v>718</v>
      </c>
      <c r="CH93" t="s">
        <v>491</v>
      </c>
      <c r="CI93">
        <v>1022940376</v>
      </c>
      <c r="CJ93" t="s">
        <v>426</v>
      </c>
      <c r="CK93" t="s">
        <v>245</v>
      </c>
      <c r="CL93" t="s">
        <v>409</v>
      </c>
      <c r="CM93" t="s">
        <v>247</v>
      </c>
      <c r="CN93" t="s">
        <v>410</v>
      </c>
      <c r="CT93" t="s">
        <v>386</v>
      </c>
      <c r="CU93" t="s">
        <v>225</v>
      </c>
      <c r="CW93" t="s">
        <v>319</v>
      </c>
      <c r="CX93" t="s">
        <v>320</v>
      </c>
      <c r="DA93" t="s">
        <v>250</v>
      </c>
      <c r="DB93">
        <v>-1</v>
      </c>
      <c r="DF93" t="s">
        <v>251</v>
      </c>
      <c r="DJ93" t="s">
        <v>252</v>
      </c>
      <c r="DK93" t="s">
        <v>253</v>
      </c>
      <c r="DL93" t="s">
        <v>254</v>
      </c>
      <c r="DN93" t="s">
        <v>255</v>
      </c>
      <c r="DR93" t="s">
        <v>427</v>
      </c>
      <c r="DS93" t="s">
        <v>426</v>
      </c>
      <c r="DT93" t="s">
        <v>425</v>
      </c>
      <c r="DV93">
        <v>1</v>
      </c>
      <c r="DW93" t="s">
        <v>623</v>
      </c>
      <c r="ED93" s="2">
        <v>46146</v>
      </c>
      <c r="EF93">
        <v>9</v>
      </c>
      <c r="EP93" t="s">
        <v>258</v>
      </c>
      <c r="ES93" t="s">
        <v>14842</v>
      </c>
      <c r="FA93" t="s">
        <v>245</v>
      </c>
      <c r="FB93" t="s">
        <v>14144</v>
      </c>
      <c r="FD93" t="s">
        <v>14144</v>
      </c>
      <c r="FE93" t="s">
        <v>5300</v>
      </c>
      <c r="FF93" t="s">
        <v>14145</v>
      </c>
      <c r="FK93" t="s">
        <v>263</v>
      </c>
      <c r="FL93" t="s">
        <v>14843</v>
      </c>
      <c r="FN93" t="s">
        <v>410</v>
      </c>
      <c r="FO93" t="s">
        <v>414</v>
      </c>
      <c r="FR93">
        <v>94990</v>
      </c>
      <c r="GB93" t="s">
        <v>266</v>
      </c>
      <c r="GC93" t="s">
        <v>225</v>
      </c>
      <c r="GD93">
        <v>0</v>
      </c>
      <c r="GF93">
        <v>0</v>
      </c>
      <c r="GG93">
        <v>25423</v>
      </c>
      <c r="GI93">
        <v>94990</v>
      </c>
      <c r="GJ93">
        <v>0</v>
      </c>
      <c r="GL93">
        <v>0</v>
      </c>
      <c r="GM93">
        <v>113038</v>
      </c>
      <c r="GS93" t="s">
        <v>267</v>
      </c>
      <c r="GT93" s="2">
        <v>43738</v>
      </c>
      <c r="GU93" t="s">
        <v>268</v>
      </c>
      <c r="GV93" t="s">
        <v>269</v>
      </c>
      <c r="GW93" t="s">
        <v>394</v>
      </c>
      <c r="GZ93" t="s">
        <v>395</v>
      </c>
      <c r="HA93" t="s">
        <v>497</v>
      </c>
      <c r="HB93" t="s">
        <v>14146</v>
      </c>
      <c r="HC93" t="s">
        <v>3676</v>
      </c>
      <c r="HD93" t="s">
        <v>623</v>
      </c>
      <c r="HE93" t="s">
        <v>230</v>
      </c>
      <c r="HF93" t="s">
        <v>14844</v>
      </c>
      <c r="HR93" t="s">
        <v>278</v>
      </c>
      <c r="HV93">
        <v>94990</v>
      </c>
      <c r="HW93" t="s">
        <v>281</v>
      </c>
      <c r="HY93">
        <v>0</v>
      </c>
      <c r="HZ93">
        <v>0</v>
      </c>
      <c r="IA93" t="s">
        <v>281</v>
      </c>
      <c r="IB93" t="s">
        <v>281</v>
      </c>
      <c r="IE93" t="s">
        <v>283</v>
      </c>
      <c r="IF93" t="s">
        <v>283</v>
      </c>
      <c r="IG93" t="s">
        <v>283</v>
      </c>
      <c r="IH93" t="s">
        <v>284</v>
      </c>
      <c r="II93" t="s">
        <v>285</v>
      </c>
      <c r="IJ93" t="s">
        <v>286</v>
      </c>
      <c r="IK93" t="s">
        <v>278</v>
      </c>
      <c r="IL93" t="s">
        <v>346</v>
      </c>
      <c r="IM93" t="s">
        <v>288</v>
      </c>
      <c r="IN93" t="s">
        <v>289</v>
      </c>
      <c r="IP93" t="s">
        <v>290</v>
      </c>
      <c r="IQ93" t="s">
        <v>284</v>
      </c>
      <c r="IS93" t="s">
        <v>291</v>
      </c>
      <c r="IT93" t="s">
        <v>432</v>
      </c>
      <c r="IU93" t="s">
        <v>433</v>
      </c>
      <c r="IV93" t="s">
        <v>434</v>
      </c>
      <c r="IW93" t="s">
        <v>318</v>
      </c>
      <c r="IY93" t="s">
        <v>281</v>
      </c>
    </row>
    <row r="94" spans="1:259" x14ac:dyDescent="0.3">
      <c r="A94" s="14">
        <f>DAY(AVANZA[[#This Row],[FechaSeguimiento]])</f>
        <v>4</v>
      </c>
      <c r="B94" s="14">
        <f>MONTH(AVANZA[[#This Row],[FechaSeguimiento]])</f>
        <v>5</v>
      </c>
      <c r="C94"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94" t="str">
        <f>LOWER(IFERROR(VLOOKUP(AVANZA[[#This Row],[ID_Peticion]],CANCELADAS[#All],2,0),""))</f>
        <v/>
      </c>
      <c r="E94" t="str">
        <f>LOWER(IFERROR(VLOOKUP(AVANZA[[#This Row],[ID_Peticion]],CANCELADAS[#All],3,0),""))</f>
        <v/>
      </c>
      <c r="F94" t="str">
        <f>LOWER(IF(AVANZA[[#This Row],[CEDULA CLIENTE]]&lt;&gt;""," CC: " &amp; COUNTIFS(AVANZA[CEDULA CLIENTE],AVANZA[[#This Row],[CEDULA CLIENTE]]),"")&amp; IF(AVANZA[[#This Row],[Direccion]]&lt;&gt;""," DIR: " &amp; COUNTIFS(AVANZA[Direccion],AVANZA[[#This Row],[Direccion]]),""))</f>
        <v xml:space="preserve"> dir: 1</v>
      </c>
      <c r="G94" t="str">
        <f>IFERROR(VLOOKUP(AVANZA[[#This Row],[Cedula_Vendedor_Atis]],PLANTA[[#All],[CEDULA]:[LINEA]],3,0),"No Cruza")</f>
        <v>Marisol Avella</v>
      </c>
      <c r="H94" t="str">
        <f>IFERROR(VLOOKUP(AVANZA[[#This Row],[Cedula_Vendedor_Atis]],PLANTA[[#All],[CEDULA]:[LINEA]],4,0),"No Cruza")</f>
        <v>Fija</v>
      </c>
      <c r="I94" t="str">
        <f>LOWER(IF(AVANZA[[#This Row],[ATRIBUIBLE]]="",AVANZA[[#This Row],[Variable]],AVANZA[[#This Row],[ATRIBUIBLE]]))</f>
        <v>terminada</v>
      </c>
      <c r="J94" s="14">
        <f>IF(AVANZA[[#This Row],[Variable]]=AVANZA[[#Headers],[TERMINADA]],1,0)</f>
        <v>1</v>
      </c>
      <c r="K94" s="14">
        <f>IF(AVANZA[[#This Row],[Variable]]=AVANZA[[#Headers],[ANULADA]],1,0)</f>
        <v>0</v>
      </c>
      <c r="L94" s="14">
        <f>IF(AVANZA[[#This Row],[Variable]]=AVANZA[[#Headers],[PENDIENTE]],1,0)</f>
        <v>0</v>
      </c>
      <c r="M94" s="14">
        <f>IF(AVANZA[[#This Row],[ESTADO AGENDA]]="AGENDADA",1,0)</f>
        <v>0</v>
      </c>
      <c r="N94" s="14">
        <f>IF(AVANZA[[#This Row],[ESTADO AGENDA]]="PENDIENTE DE AGENDAR",1,0)</f>
        <v>0</v>
      </c>
      <c r="O94" s="14">
        <f>IF(AVANZA[[#This Row],[ESTADO AGENDA]]="SUSPENDIDA",1,0)</f>
        <v>0</v>
      </c>
      <c r="P94" t="str" cm="1">
        <f t="array" ref="P94">_xlfn.XLOOKUP(AVANZA[[#This Row],[Num_Agrupacion_Pet_Atis]],Tabla1[[#All],[Numero_de_actuacion]],Tabla1[[#All],[Estado_de_la_orden]],"",0)</f>
        <v/>
      </c>
      <c r="Q94" s="2" t="str" cm="1">
        <f t="array" ref="Q94">_xlfn.XLOOKUP(AVANZA[[#This Row],[Num_Agrupacion_Pet_Atis]],Tabla1[[#All],[Numero_de_actuacion]],Tabla1[[#All],[Fecha_de_la_cita]],"",0)</f>
        <v/>
      </c>
      <c r="R94" t="str" cm="1">
        <f t="array" ref="R94">_xlfn.XLOOKUP(AVANZA[[#This Row],[Num_Agrupacion_Pet_Atis]],Tabla1[[#All],[Numero_de_actuacion]],Tabla1[[#All],[Franja_horaria_de_la_cita]],"",0)</f>
        <v/>
      </c>
      <c r="S94" s="14" t="str">
        <f>IFERROR(DAY(AVANZA[[#This Row],[FECHA AGENDA]]),"")</f>
        <v/>
      </c>
      <c r="T94" s="14" t="str">
        <f>IFERROR(MONTH(AVANZA[[#This Row],[FECHA AGENDA]]),"")</f>
        <v/>
      </c>
      <c r="U94" t="str" cm="1">
        <f t="array" ref="U94">_xlfn.XLOOKUP(AVANZA[[#This Row],[Num_Agrupacion_Pet_Atis]],Tabla1[[#All],[Numero_de_actuacion]],Tabla1[[#All],[Motivo_de_suspension]],"",0)</f>
        <v/>
      </c>
      <c r="V94" s="2" t="str" cm="1">
        <f t="array" ref="V94">_xlfn.XLOOKUP(AVANZA[[#This Row],[Num_Agrupacion_Pet_Atis]],Tabla1[[#All],[Numero_de_actuacion]],Tabla1[[#All],[No_identificacion_cliente]],"",0)</f>
        <v/>
      </c>
      <c r="W94" s="2" t="str" cm="1">
        <f t="array" ref="W94">_xlfn.XLOOKUP(AVANZA[[#This Row],[Num_Agrupacion_Pet_Atis]],Tabla1[[#All],[Numero_de_actuacion]],Tabla1[[#All],[Movil_de_contacto]],"",0)</f>
        <v/>
      </c>
      <c r="X94" s="14">
        <f>IF(OR(AVANZA[[#This Row],[ESTADO LEG]]="Legalizada grabacion",AVANZA[[#This Row],[ESTADO LEG]]="Legalizada aut"),1,0)</f>
        <v>1</v>
      </c>
      <c r="Y94" s="14">
        <f>IF(OR(AVANZA[[#This Row],[ESTADO LEG]]="pdte legalizar",AVANZA[[#This Row],[ESTADO LEG]]="No cruza"),1,0)</f>
        <v>0</v>
      </c>
      <c r="Z94" t="str" cm="1">
        <f t="array" ref="Z94">IF(AVANZA[[#This Row],[Variable]]="Terminada",LOWER(_xlfn.XLOOKUP(AVANZA[[#This Row],[ID_Peticion]],Tabla6[[#All],[NUM_PETICION]],Tabla6[[#All],[ESTADO_LEG]],"NO CRUZA",0)),AVANZA[[#This Row],[Variable]])</f>
        <v>legalizada grabacion</v>
      </c>
      <c r="AA94" cm="1">
        <f t="array" ref="AA94">_xlfn.XLOOKUP(AVANZA[[#This Row],[ID_Peticion]],Tabla6[[#All],[NUM_PETICION]],Tabla6[[#All],[DIF_DIAS]],"",0)</f>
        <v>2</v>
      </c>
      <c r="AB94" s="2" cm="1">
        <f t="array" ref="AB94">IFERROR(_xlfn.XLOOKUP(AVANZA[[#This Row],[ID_Peticion]],Tabla6[[#All],[NUM_PETICION]],Tabla6[[#All],[FEC_LEGAL]],"",0),"")</f>
        <v>46148</v>
      </c>
      <c r="AC94" s="14">
        <f ca="1">IF(AVANZA[[#This Row],[FECHA LEG]]&lt;&gt;0,IFERROR(AVANZA[[#This Row],[FECHA LEG]]-AVANZA[[#This Row],[FechaIniEstadoSubPetAtis]],0),TODAY()-AVANZA[[#This Row],[FechaIniEstadoSubPetAtis]])</f>
        <v>2</v>
      </c>
      <c r="AD94" s="35" t="str">
        <f ca="1">IF(AVANZA[[#This Row],[FINAL Vs LG]]&lt;&gt;0,IF(AVANZA[[#This Row],[FINAL Vs LG]]&lt;7.1,"100%",IF(AND(AVANZA[[#This Row],[FINAL Vs LG]]&gt;7.1,AVANZA[[#This Row],[FINAL Vs LG]]&lt;11.1),"50%","0%")),0)</f>
        <v>100%</v>
      </c>
      <c r="AE94" s="14">
        <f ca="1">VLOOKUP(DAY(TODAY()),BACK!F:G,2,0)</f>
        <v>14</v>
      </c>
      <c r="AF94" s="14">
        <f>BACK!$I$2</f>
        <v>24</v>
      </c>
      <c r="AG94" s="14">
        <f>IF(AVANZA[[#This Row],[Oferta_empaquetada_comisiones]]="SI",1,0)</f>
        <v>1</v>
      </c>
      <c r="AH94" s="36">
        <f>IF(AVANZA[[#This Row],[Variable]]="TERMINADA",IFERROR(VLOOKUP(AVANZA[[#This Row],[SUPERVISOR]],Tabla2[#All],4,0),0),)</f>
        <v>3.5</v>
      </c>
      <c r="AI94" s="14">
        <f>IF(AVANZA[[#This Row],[Producto]]="BA",1,0)</f>
        <v>1</v>
      </c>
      <c r="AJ94" s="14">
        <f>IF(AVANZA[[#This Row],[Producto]]="DUO",1,0)</f>
        <v>0</v>
      </c>
      <c r="AK94" s="14">
        <f>IF(AVANZA[[#This Row],[Producto]]="TRIO",1,0)</f>
        <v>0</v>
      </c>
      <c r="AL94" t="s">
        <v>746</v>
      </c>
      <c r="AM94">
        <v>-1</v>
      </c>
      <c r="AN94">
        <v>-1</v>
      </c>
      <c r="AO94" t="s">
        <v>14845</v>
      </c>
      <c r="AP94" s="1">
        <v>46145.48978009259</v>
      </c>
      <c r="AQ94">
        <v>-1</v>
      </c>
      <c r="AR94" t="s">
        <v>14846</v>
      </c>
      <c r="AS94">
        <v>-1</v>
      </c>
      <c r="AT94">
        <v>-1</v>
      </c>
      <c r="AU94">
        <v>-1</v>
      </c>
      <c r="AV94">
        <v>-1</v>
      </c>
      <c r="AW94">
        <v>-1</v>
      </c>
      <c r="AX94" t="s">
        <v>224</v>
      </c>
      <c r="AY94">
        <v>-1</v>
      </c>
      <c r="AZ94">
        <v>2026</v>
      </c>
      <c r="BA94">
        <v>5</v>
      </c>
      <c r="BB94">
        <v>4</v>
      </c>
      <c r="BC94">
        <v>-1</v>
      </c>
      <c r="BD94" t="s">
        <v>225</v>
      </c>
      <c r="BE94">
        <v>-1</v>
      </c>
      <c r="BF94">
        <v>20001621518490</v>
      </c>
      <c r="BG94" t="s">
        <v>226</v>
      </c>
      <c r="BH94" t="s">
        <v>227</v>
      </c>
      <c r="BI94" t="s">
        <v>14847</v>
      </c>
      <c r="BJ94">
        <v>-1</v>
      </c>
      <c r="BK94">
        <v>-1</v>
      </c>
      <c r="BL94">
        <v>-1</v>
      </c>
      <c r="BM94" t="s">
        <v>229</v>
      </c>
      <c r="BN94" t="s">
        <v>230</v>
      </c>
      <c r="BO94" t="s">
        <v>14848</v>
      </c>
      <c r="BP94" t="s">
        <v>232</v>
      </c>
      <c r="BQ94">
        <v>2026</v>
      </c>
      <c r="BR94">
        <v>5</v>
      </c>
      <c r="BS94">
        <v>3</v>
      </c>
      <c r="BT94" s="1">
        <v>46146.504201388889</v>
      </c>
      <c r="BU94" t="s">
        <v>233</v>
      </c>
      <c r="BV94" s="2">
        <v>46146</v>
      </c>
      <c r="BW94" t="s">
        <v>234</v>
      </c>
      <c r="BX94" s="2">
        <v>46145</v>
      </c>
      <c r="BY94" s="2">
        <v>46146</v>
      </c>
      <c r="BZ94" t="s">
        <v>235</v>
      </c>
      <c r="CA94" t="s">
        <v>297</v>
      </c>
      <c r="CB94" t="s">
        <v>297</v>
      </c>
      <c r="CC94" t="s">
        <v>14849</v>
      </c>
      <c r="CD94" t="s">
        <v>2268</v>
      </c>
      <c r="CE94">
        <v>-1</v>
      </c>
      <c r="CF94" t="s">
        <v>300</v>
      </c>
      <c r="CG94" t="s">
        <v>301</v>
      </c>
      <c r="CH94" t="s">
        <v>242</v>
      </c>
      <c r="CI94">
        <v>1000857923</v>
      </c>
      <c r="CJ94" t="s">
        <v>759</v>
      </c>
      <c r="CK94" t="s">
        <v>245</v>
      </c>
      <c r="CL94" t="s">
        <v>246</v>
      </c>
      <c r="CM94" t="s">
        <v>247</v>
      </c>
      <c r="CN94" t="s">
        <v>359</v>
      </c>
      <c r="CT94" t="s">
        <v>304</v>
      </c>
      <c r="CU94" t="s">
        <v>225</v>
      </c>
      <c r="CW94" t="s">
        <v>226</v>
      </c>
      <c r="CX94" t="s">
        <v>227</v>
      </c>
      <c r="DA94" t="s">
        <v>250</v>
      </c>
      <c r="DB94">
        <v>-1</v>
      </c>
      <c r="DF94" t="s">
        <v>251</v>
      </c>
      <c r="DJ94" t="s">
        <v>252</v>
      </c>
      <c r="DK94" t="s">
        <v>253</v>
      </c>
      <c r="DL94" t="s">
        <v>254</v>
      </c>
      <c r="DN94" t="s">
        <v>255</v>
      </c>
      <c r="DR94" t="s">
        <v>760</v>
      </c>
      <c r="DS94" t="s">
        <v>759</v>
      </c>
      <c r="DT94" t="s">
        <v>758</v>
      </c>
      <c r="DV94">
        <v>1</v>
      </c>
      <c r="DW94" t="s">
        <v>283</v>
      </c>
      <c r="EB94" t="s">
        <v>696</v>
      </c>
      <c r="ED94" s="2">
        <v>46146</v>
      </c>
      <c r="EE94" t="s">
        <v>343</v>
      </c>
      <c r="EF94">
        <v>9</v>
      </c>
      <c r="EP94" t="s">
        <v>258</v>
      </c>
      <c r="ES94" t="s">
        <v>14206</v>
      </c>
      <c r="FA94" t="s">
        <v>245</v>
      </c>
      <c r="FB94" t="s">
        <v>308</v>
      </c>
      <c r="FD94" t="s">
        <v>308</v>
      </c>
      <c r="FE94" t="s">
        <v>309</v>
      </c>
      <c r="FF94" t="s">
        <v>309</v>
      </c>
      <c r="FK94" t="s">
        <v>263</v>
      </c>
      <c r="FL94" t="s">
        <v>14850</v>
      </c>
      <c r="FN94" t="s">
        <v>359</v>
      </c>
      <c r="FO94" t="s">
        <v>366</v>
      </c>
      <c r="FR94">
        <v>85900</v>
      </c>
      <c r="GB94" t="s">
        <v>266</v>
      </c>
      <c r="GC94" t="s">
        <v>225</v>
      </c>
      <c r="GD94">
        <v>0</v>
      </c>
      <c r="GF94">
        <v>0</v>
      </c>
      <c r="GG94">
        <v>25421</v>
      </c>
      <c r="GI94">
        <v>85900</v>
      </c>
      <c r="GJ94">
        <v>0</v>
      </c>
      <c r="GL94">
        <v>0</v>
      </c>
      <c r="GM94">
        <v>102221</v>
      </c>
      <c r="GS94" t="s">
        <v>267</v>
      </c>
      <c r="GT94" s="2">
        <v>44773</v>
      </c>
      <c r="GU94" t="s">
        <v>268</v>
      </c>
      <c r="GW94" t="s">
        <v>270</v>
      </c>
      <c r="GX94" t="s">
        <v>271</v>
      </c>
      <c r="GY94" t="s">
        <v>272</v>
      </c>
      <c r="GZ94" t="s">
        <v>273</v>
      </c>
      <c r="HA94" t="s">
        <v>274</v>
      </c>
      <c r="HB94" t="s">
        <v>592</v>
      </c>
      <c r="HC94" t="s">
        <v>592</v>
      </c>
      <c r="HD94" t="s">
        <v>385</v>
      </c>
      <c r="HE94" t="s">
        <v>230</v>
      </c>
      <c r="HF94" t="s">
        <v>14278</v>
      </c>
      <c r="HG94" t="s">
        <v>645</v>
      </c>
      <c r="HH94" t="s">
        <v>8725</v>
      </c>
      <c r="HI94" t="s">
        <v>632</v>
      </c>
      <c r="HJ94">
        <v>46153</v>
      </c>
      <c r="HK94" t="s">
        <v>1847</v>
      </c>
      <c r="HL94" t="s">
        <v>1847</v>
      </c>
      <c r="HM94" t="s">
        <v>14851</v>
      </c>
      <c r="HN94" t="s">
        <v>14852</v>
      </c>
      <c r="HO94" t="s">
        <v>14853</v>
      </c>
      <c r="HP94" t="s">
        <v>14854</v>
      </c>
      <c r="HR94" t="s">
        <v>278</v>
      </c>
      <c r="HV94">
        <v>85900</v>
      </c>
      <c r="HW94" t="s">
        <v>279</v>
      </c>
      <c r="HX94" t="s">
        <v>915</v>
      </c>
      <c r="HY94">
        <v>103568</v>
      </c>
      <c r="HZ94">
        <v>17668</v>
      </c>
      <c r="IA94" t="s">
        <v>279</v>
      </c>
      <c r="IB94" t="s">
        <v>281</v>
      </c>
      <c r="IE94" t="s">
        <v>283</v>
      </c>
      <c r="IF94" t="s">
        <v>283</v>
      </c>
      <c r="IG94" t="s">
        <v>283</v>
      </c>
      <c r="IH94" t="s">
        <v>284</v>
      </c>
      <c r="II94" t="s">
        <v>285</v>
      </c>
      <c r="IJ94" t="s">
        <v>286</v>
      </c>
      <c r="IK94" t="s">
        <v>278</v>
      </c>
      <c r="IL94" t="s">
        <v>371</v>
      </c>
      <c r="IM94" t="s">
        <v>288</v>
      </c>
      <c r="IN94" t="s">
        <v>289</v>
      </c>
      <c r="IP94" t="s">
        <v>290</v>
      </c>
      <c r="IQ94" t="s">
        <v>284</v>
      </c>
      <c r="IR94" t="s">
        <v>304</v>
      </c>
      <c r="IS94" t="s">
        <v>291</v>
      </c>
      <c r="IT94" t="s">
        <v>398</v>
      </c>
      <c r="IW94" t="s">
        <v>14338</v>
      </c>
      <c r="IY94" t="s">
        <v>279</v>
      </c>
    </row>
    <row r="95" spans="1:259" x14ac:dyDescent="0.3">
      <c r="A95" s="14">
        <f>DAY(AVANZA[[#This Row],[FechaSeguimiento]])</f>
        <v>4</v>
      </c>
      <c r="B95" s="14">
        <f>MONTH(AVANZA[[#This Row],[FechaSeguimiento]])</f>
        <v>5</v>
      </c>
      <c r="C95"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95" t="str">
        <f>LOWER(IFERROR(VLOOKUP(AVANZA[[#This Row],[ID_Peticion]],CANCELADAS[#All],2,0),""))</f>
        <v/>
      </c>
      <c r="E95" t="str">
        <f>LOWER(IFERROR(VLOOKUP(AVANZA[[#This Row],[ID_Peticion]],CANCELADAS[#All],3,0),""))</f>
        <v/>
      </c>
      <c r="F95" t="str">
        <f>LOWER(IF(AVANZA[[#This Row],[CEDULA CLIENTE]]&lt;&gt;""," CC: " &amp; COUNTIFS(AVANZA[CEDULA CLIENTE],AVANZA[[#This Row],[CEDULA CLIENTE]]),"")&amp; IF(AVANZA[[#This Row],[Direccion]]&lt;&gt;""," DIR: " &amp; COUNTIFS(AVANZA[Direccion],AVANZA[[#This Row],[Direccion]]),""))</f>
        <v xml:space="preserve"> dir: 1</v>
      </c>
      <c r="G95" t="str">
        <f>IFERROR(VLOOKUP(AVANZA[[#This Row],[Cedula_Vendedor_Atis]],PLANTA[[#All],[CEDULA]:[LINEA]],3,0),"No Cruza")</f>
        <v>Marisol Avella</v>
      </c>
      <c r="H95" t="str">
        <f>IFERROR(VLOOKUP(AVANZA[[#This Row],[Cedula_Vendedor_Atis]],PLANTA[[#All],[CEDULA]:[LINEA]],4,0),"No Cruza")</f>
        <v>Fija</v>
      </c>
      <c r="I95" t="str">
        <f>LOWER(IF(AVANZA[[#This Row],[ATRIBUIBLE]]="",AVANZA[[#This Row],[Variable]],AVANZA[[#This Row],[ATRIBUIBLE]]))</f>
        <v>terminada</v>
      </c>
      <c r="J95" s="14">
        <f>IF(AVANZA[[#This Row],[Variable]]=AVANZA[[#Headers],[TERMINADA]],1,0)</f>
        <v>1</v>
      </c>
      <c r="K95" s="14">
        <f>IF(AVANZA[[#This Row],[Variable]]=AVANZA[[#Headers],[ANULADA]],1,0)</f>
        <v>0</v>
      </c>
      <c r="L95" s="14">
        <f>IF(AVANZA[[#This Row],[Variable]]=AVANZA[[#Headers],[PENDIENTE]],1,0)</f>
        <v>0</v>
      </c>
      <c r="M95" s="14">
        <f>IF(AVANZA[[#This Row],[ESTADO AGENDA]]="AGENDADA",1,0)</f>
        <v>0</v>
      </c>
      <c r="N95" s="14">
        <f>IF(AVANZA[[#This Row],[ESTADO AGENDA]]="PENDIENTE DE AGENDAR",1,0)</f>
        <v>0</v>
      </c>
      <c r="O95" s="14">
        <f>IF(AVANZA[[#This Row],[ESTADO AGENDA]]="SUSPENDIDA",1,0)</f>
        <v>0</v>
      </c>
      <c r="P95" t="str" cm="1">
        <f t="array" ref="P95">_xlfn.XLOOKUP(AVANZA[[#This Row],[Num_Agrupacion_Pet_Atis]],Tabla1[[#All],[Numero_de_actuacion]],Tabla1[[#All],[Estado_de_la_orden]],"",0)</f>
        <v/>
      </c>
      <c r="Q95" s="2" t="str" cm="1">
        <f t="array" ref="Q95">_xlfn.XLOOKUP(AVANZA[[#This Row],[Num_Agrupacion_Pet_Atis]],Tabla1[[#All],[Numero_de_actuacion]],Tabla1[[#All],[Fecha_de_la_cita]],"",0)</f>
        <v/>
      </c>
      <c r="R95" t="str" cm="1">
        <f t="array" ref="R95">_xlfn.XLOOKUP(AVANZA[[#This Row],[Num_Agrupacion_Pet_Atis]],Tabla1[[#All],[Numero_de_actuacion]],Tabla1[[#All],[Franja_horaria_de_la_cita]],"",0)</f>
        <v/>
      </c>
      <c r="S95" s="14" t="str">
        <f>IFERROR(DAY(AVANZA[[#This Row],[FECHA AGENDA]]),"")</f>
        <v/>
      </c>
      <c r="T95" s="14" t="str">
        <f>IFERROR(MONTH(AVANZA[[#This Row],[FECHA AGENDA]]),"")</f>
        <v/>
      </c>
      <c r="U95" t="str" cm="1">
        <f t="array" ref="U95">_xlfn.XLOOKUP(AVANZA[[#This Row],[Num_Agrupacion_Pet_Atis]],Tabla1[[#All],[Numero_de_actuacion]],Tabla1[[#All],[Motivo_de_suspension]],"",0)</f>
        <v/>
      </c>
      <c r="V95" s="2" t="str" cm="1">
        <f t="array" ref="V95">_xlfn.XLOOKUP(AVANZA[[#This Row],[Num_Agrupacion_Pet_Atis]],Tabla1[[#All],[Numero_de_actuacion]],Tabla1[[#All],[No_identificacion_cliente]],"",0)</f>
        <v/>
      </c>
      <c r="W95" s="2" t="str" cm="1">
        <f t="array" ref="W95">_xlfn.XLOOKUP(AVANZA[[#This Row],[Num_Agrupacion_Pet_Atis]],Tabla1[[#All],[Numero_de_actuacion]],Tabla1[[#All],[Movil_de_contacto]],"",0)</f>
        <v/>
      </c>
      <c r="X95" s="14">
        <f>IF(OR(AVANZA[[#This Row],[ESTADO LEG]]="Legalizada grabacion",AVANZA[[#This Row],[ESTADO LEG]]="Legalizada aut"),1,0)</f>
        <v>1</v>
      </c>
      <c r="Y95" s="14">
        <f>IF(OR(AVANZA[[#This Row],[ESTADO LEG]]="pdte legalizar",AVANZA[[#This Row],[ESTADO LEG]]="No cruza"),1,0)</f>
        <v>0</v>
      </c>
      <c r="Z95" t="str" cm="1">
        <f t="array" ref="Z95">IF(AVANZA[[#This Row],[Variable]]="Terminada",LOWER(_xlfn.XLOOKUP(AVANZA[[#This Row],[ID_Peticion]],Tabla6[[#All],[NUM_PETICION]],Tabla6[[#All],[ESTADO_LEG]],"NO CRUZA",0)),AVANZA[[#This Row],[Variable]])</f>
        <v>legalizada grabacion</v>
      </c>
      <c r="AA95" cm="1">
        <f t="array" ref="AA95">_xlfn.XLOOKUP(AVANZA[[#This Row],[ID_Peticion]],Tabla6[[#All],[NUM_PETICION]],Tabla6[[#All],[DIF_DIAS]],"",0)</f>
        <v>2</v>
      </c>
      <c r="AB95" s="2" cm="1">
        <f t="array" ref="AB95">IFERROR(_xlfn.XLOOKUP(AVANZA[[#This Row],[ID_Peticion]],Tabla6[[#All],[NUM_PETICION]],Tabla6[[#All],[FEC_LEGAL]],"",0),"")</f>
        <v>46148</v>
      </c>
      <c r="AC95" s="14">
        <f ca="1">IF(AVANZA[[#This Row],[FECHA LEG]]&lt;&gt;0,IFERROR(AVANZA[[#This Row],[FECHA LEG]]-AVANZA[[#This Row],[FechaIniEstadoSubPetAtis]],0),TODAY()-AVANZA[[#This Row],[FechaIniEstadoSubPetAtis]])</f>
        <v>2</v>
      </c>
      <c r="AD95" s="35" t="str">
        <f ca="1">IF(AVANZA[[#This Row],[FINAL Vs LG]]&lt;&gt;0,IF(AVANZA[[#This Row],[FINAL Vs LG]]&lt;7.1,"100%",IF(AND(AVANZA[[#This Row],[FINAL Vs LG]]&gt;7.1,AVANZA[[#This Row],[FINAL Vs LG]]&lt;11.1),"50%","0%")),0)</f>
        <v>100%</v>
      </c>
      <c r="AE95" s="14">
        <f ca="1">VLOOKUP(DAY(TODAY()),BACK!F:G,2,0)</f>
        <v>14</v>
      </c>
      <c r="AF95" s="14">
        <f>BACK!$I$2</f>
        <v>24</v>
      </c>
      <c r="AG95" s="14">
        <f>IF(AVANZA[[#This Row],[Oferta_empaquetada_comisiones]]="SI",1,0)</f>
        <v>0</v>
      </c>
      <c r="AH95" s="36">
        <f>IF(AVANZA[[#This Row],[Variable]]="TERMINADA",IFERROR(VLOOKUP(AVANZA[[#This Row],[SUPERVISOR]],Tabla2[#All],4,0),0),)</f>
        <v>3.5</v>
      </c>
      <c r="AI95" s="14">
        <f>IF(AVANZA[[#This Row],[Producto]]="BA",1,0)</f>
        <v>1</v>
      </c>
      <c r="AJ95" s="14">
        <f>IF(AVANZA[[#This Row],[Producto]]="DUO",1,0)</f>
        <v>0</v>
      </c>
      <c r="AK95" s="14">
        <f>IF(AVANZA[[#This Row],[Producto]]="TRIO",1,0)</f>
        <v>0</v>
      </c>
      <c r="AL95" t="s">
        <v>456</v>
      </c>
      <c r="AM95">
        <v>-1</v>
      </c>
      <c r="AN95">
        <v>-1</v>
      </c>
      <c r="AO95" t="s">
        <v>14855</v>
      </c>
      <c r="AP95" s="1">
        <v>46144.533842592595</v>
      </c>
      <c r="AQ95">
        <v>-1</v>
      </c>
      <c r="AR95" t="s">
        <v>14856</v>
      </c>
      <c r="AS95">
        <v>-1</v>
      </c>
      <c r="AT95">
        <v>-1</v>
      </c>
      <c r="AU95">
        <v>-1</v>
      </c>
      <c r="AV95">
        <v>-1</v>
      </c>
      <c r="AW95">
        <v>-1</v>
      </c>
      <c r="AX95" t="s">
        <v>224</v>
      </c>
      <c r="AY95">
        <v>-1</v>
      </c>
      <c r="AZ95">
        <v>2026</v>
      </c>
      <c r="BA95">
        <v>5</v>
      </c>
      <c r="BB95">
        <v>4</v>
      </c>
      <c r="BC95">
        <v>-1</v>
      </c>
      <c r="BD95" t="s">
        <v>225</v>
      </c>
      <c r="BE95">
        <v>-1</v>
      </c>
      <c r="BF95">
        <v>20001621431240</v>
      </c>
      <c r="BG95" t="s">
        <v>226</v>
      </c>
      <c r="BH95" t="s">
        <v>227</v>
      </c>
      <c r="BI95" t="s">
        <v>14857</v>
      </c>
      <c r="BJ95">
        <v>-1</v>
      </c>
      <c r="BK95">
        <v>-1</v>
      </c>
      <c r="BL95">
        <v>-1</v>
      </c>
      <c r="BM95" t="s">
        <v>229</v>
      </c>
      <c r="BN95" t="s">
        <v>230</v>
      </c>
      <c r="BO95" t="s">
        <v>14858</v>
      </c>
      <c r="BP95" t="s">
        <v>232</v>
      </c>
      <c r="BQ95">
        <v>2026</v>
      </c>
      <c r="BR95">
        <v>5</v>
      </c>
      <c r="BS95">
        <v>2</v>
      </c>
      <c r="BT95" s="1">
        <v>46146.47965277778</v>
      </c>
      <c r="BU95" t="s">
        <v>233</v>
      </c>
      <c r="BV95" s="2">
        <v>46146</v>
      </c>
      <c r="BW95" t="s">
        <v>234</v>
      </c>
      <c r="BX95" s="2">
        <v>46144</v>
      </c>
      <c r="BY95" s="2">
        <v>46146</v>
      </c>
      <c r="BZ95" t="s">
        <v>235</v>
      </c>
      <c r="CA95" t="s">
        <v>297</v>
      </c>
      <c r="CB95" t="s">
        <v>297</v>
      </c>
      <c r="CC95" t="s">
        <v>14859</v>
      </c>
      <c r="CD95" t="s">
        <v>8955</v>
      </c>
      <c r="CE95">
        <v>-1</v>
      </c>
      <c r="CF95" t="s">
        <v>300</v>
      </c>
      <c r="CG95" t="s">
        <v>301</v>
      </c>
      <c r="CH95" t="s">
        <v>242</v>
      </c>
      <c r="CI95">
        <v>1018514067</v>
      </c>
      <c r="CJ95" t="s">
        <v>464</v>
      </c>
      <c r="CK95" t="s">
        <v>245</v>
      </c>
      <c r="CL95" t="s">
        <v>409</v>
      </c>
      <c r="CM95" t="s">
        <v>247</v>
      </c>
      <c r="CN95" t="s">
        <v>410</v>
      </c>
      <c r="CT95" t="s">
        <v>386</v>
      </c>
      <c r="CU95" t="s">
        <v>225</v>
      </c>
      <c r="CW95" t="s">
        <v>226</v>
      </c>
      <c r="CX95" t="s">
        <v>227</v>
      </c>
      <c r="DA95" t="s">
        <v>250</v>
      </c>
      <c r="DB95">
        <v>-1</v>
      </c>
      <c r="DF95" t="s">
        <v>251</v>
      </c>
      <c r="DJ95" t="s">
        <v>252</v>
      </c>
      <c r="DK95" t="s">
        <v>253</v>
      </c>
      <c r="DL95" t="s">
        <v>254</v>
      </c>
      <c r="DN95" t="s">
        <v>255</v>
      </c>
      <c r="DR95" t="s">
        <v>465</v>
      </c>
      <c r="DS95" t="s">
        <v>464</v>
      </c>
      <c r="DT95" t="s">
        <v>463</v>
      </c>
      <c r="DV95">
        <v>1</v>
      </c>
      <c r="DW95" t="s">
        <v>283</v>
      </c>
      <c r="ED95" s="2">
        <v>46146</v>
      </c>
      <c r="EE95" t="s">
        <v>361</v>
      </c>
      <c r="EF95">
        <v>23</v>
      </c>
      <c r="EP95" t="s">
        <v>258</v>
      </c>
      <c r="ES95" t="s">
        <v>3048</v>
      </c>
      <c r="EZ95" t="s">
        <v>14134</v>
      </c>
      <c r="FA95" t="s">
        <v>245</v>
      </c>
      <c r="FB95" t="s">
        <v>308</v>
      </c>
      <c r="FD95" t="s">
        <v>308</v>
      </c>
      <c r="FE95" t="s">
        <v>309</v>
      </c>
      <c r="FF95" t="s">
        <v>309</v>
      </c>
      <c r="FK95" t="s">
        <v>263</v>
      </c>
      <c r="FL95" t="s">
        <v>14860</v>
      </c>
      <c r="FN95" t="s">
        <v>410</v>
      </c>
      <c r="FO95" t="s">
        <v>414</v>
      </c>
      <c r="FR95">
        <v>85900</v>
      </c>
      <c r="GB95" t="s">
        <v>266</v>
      </c>
      <c r="GC95" t="s">
        <v>225</v>
      </c>
      <c r="GD95">
        <v>0</v>
      </c>
      <c r="GF95">
        <v>0</v>
      </c>
      <c r="GG95">
        <v>25421</v>
      </c>
      <c r="GI95">
        <v>85900</v>
      </c>
      <c r="GJ95">
        <v>0</v>
      </c>
      <c r="GL95">
        <v>0</v>
      </c>
      <c r="GM95">
        <v>102221</v>
      </c>
      <c r="GS95" t="s">
        <v>267</v>
      </c>
      <c r="GT95" s="2">
        <v>45260</v>
      </c>
      <c r="GU95" t="s">
        <v>268</v>
      </c>
      <c r="GV95" t="s">
        <v>269</v>
      </c>
      <c r="GW95" t="s">
        <v>270</v>
      </c>
      <c r="GX95" t="s">
        <v>271</v>
      </c>
      <c r="GY95" t="s">
        <v>272</v>
      </c>
      <c r="GZ95" t="s">
        <v>273</v>
      </c>
      <c r="HA95" t="s">
        <v>336</v>
      </c>
      <c r="HC95" t="s">
        <v>337</v>
      </c>
      <c r="HE95" t="s">
        <v>230</v>
      </c>
      <c r="HF95" t="s">
        <v>14861</v>
      </c>
      <c r="HG95" t="s">
        <v>277</v>
      </c>
      <c r="HR95" t="s">
        <v>278</v>
      </c>
      <c r="HV95">
        <v>85900</v>
      </c>
      <c r="HW95" t="s">
        <v>279</v>
      </c>
      <c r="HX95" t="s">
        <v>280</v>
      </c>
      <c r="HY95">
        <v>103568</v>
      </c>
      <c r="HZ95">
        <v>17668</v>
      </c>
      <c r="IA95" t="s">
        <v>279</v>
      </c>
      <c r="IB95" t="s">
        <v>281</v>
      </c>
      <c r="ID95" t="s">
        <v>282</v>
      </c>
      <c r="IE95" t="s">
        <v>283</v>
      </c>
      <c r="IF95" t="s">
        <v>283</v>
      </c>
      <c r="IG95" t="s">
        <v>283</v>
      </c>
      <c r="IH95" t="s">
        <v>284</v>
      </c>
      <c r="II95" t="s">
        <v>285</v>
      </c>
      <c r="IJ95" t="s">
        <v>286</v>
      </c>
      <c r="IK95" t="s">
        <v>278</v>
      </c>
      <c r="IL95" t="s">
        <v>346</v>
      </c>
      <c r="IM95" t="s">
        <v>288</v>
      </c>
      <c r="IN95" t="s">
        <v>289</v>
      </c>
      <c r="IP95" t="s">
        <v>290</v>
      </c>
      <c r="IQ95" t="s">
        <v>284</v>
      </c>
      <c r="IS95" t="s">
        <v>291</v>
      </c>
      <c r="IT95" t="s">
        <v>398</v>
      </c>
      <c r="IW95" t="s">
        <v>2030</v>
      </c>
      <c r="IY95" t="s">
        <v>281</v>
      </c>
    </row>
    <row r="96" spans="1:259" x14ac:dyDescent="0.3">
      <c r="A96" s="14">
        <f>DAY(AVANZA[[#This Row],[FechaSeguimiento]])</f>
        <v>4</v>
      </c>
      <c r="B96" s="14">
        <f>MONTH(AVANZA[[#This Row],[FechaSeguimiento]])</f>
        <v>5</v>
      </c>
      <c r="C96"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96" t="str">
        <f>LOWER(IFERROR(VLOOKUP(AVANZA[[#This Row],[ID_Peticion]],CANCELADAS[#All],2,0),""))</f>
        <v/>
      </c>
      <c r="E96" t="str">
        <f>LOWER(IFERROR(VLOOKUP(AVANZA[[#This Row],[ID_Peticion]],CANCELADAS[#All],3,0),""))</f>
        <v/>
      </c>
      <c r="F96" t="str">
        <f>LOWER(IF(AVANZA[[#This Row],[CEDULA CLIENTE]]&lt;&gt;""," CC: " &amp; COUNTIFS(AVANZA[CEDULA CLIENTE],AVANZA[[#This Row],[CEDULA CLIENTE]]),"")&amp; IF(AVANZA[[#This Row],[Direccion]]&lt;&gt;""," DIR: " &amp; COUNTIFS(AVANZA[Direccion],AVANZA[[#This Row],[Direccion]]),""))</f>
        <v xml:space="preserve"> dir: 1</v>
      </c>
      <c r="G96" t="str">
        <f>IFERROR(VLOOKUP(AVANZA[[#This Row],[Cedula_Vendedor_Atis]],PLANTA[[#All],[CEDULA]:[LINEA]],3,0),"No Cruza")</f>
        <v>Marisol Avella</v>
      </c>
      <c r="H96" t="str">
        <f>IFERROR(VLOOKUP(AVANZA[[#This Row],[Cedula_Vendedor_Atis]],PLANTA[[#All],[CEDULA]:[LINEA]],4,0),"No Cruza")</f>
        <v>Fija</v>
      </c>
      <c r="I96" t="str">
        <f>LOWER(IF(AVANZA[[#This Row],[ATRIBUIBLE]]="",AVANZA[[#This Row],[Variable]],AVANZA[[#This Row],[ATRIBUIBLE]]))</f>
        <v>terminada</v>
      </c>
      <c r="J96" s="14">
        <f>IF(AVANZA[[#This Row],[Variable]]=AVANZA[[#Headers],[TERMINADA]],1,0)</f>
        <v>1</v>
      </c>
      <c r="K96" s="14">
        <f>IF(AVANZA[[#This Row],[Variable]]=AVANZA[[#Headers],[ANULADA]],1,0)</f>
        <v>0</v>
      </c>
      <c r="L96" s="14">
        <f>IF(AVANZA[[#This Row],[Variable]]=AVANZA[[#Headers],[PENDIENTE]],1,0)</f>
        <v>0</v>
      </c>
      <c r="M96" s="14">
        <f>IF(AVANZA[[#This Row],[ESTADO AGENDA]]="AGENDADA",1,0)</f>
        <v>0</v>
      </c>
      <c r="N96" s="14">
        <f>IF(AVANZA[[#This Row],[ESTADO AGENDA]]="PENDIENTE DE AGENDAR",1,0)</f>
        <v>0</v>
      </c>
      <c r="O96" s="14">
        <f>IF(AVANZA[[#This Row],[ESTADO AGENDA]]="SUSPENDIDA",1,0)</f>
        <v>0</v>
      </c>
      <c r="P96" t="str" cm="1">
        <f t="array" ref="P96">_xlfn.XLOOKUP(AVANZA[[#This Row],[Num_Agrupacion_Pet_Atis]],Tabla1[[#All],[Numero_de_actuacion]],Tabla1[[#All],[Estado_de_la_orden]],"",0)</f>
        <v/>
      </c>
      <c r="Q96" s="2" t="str" cm="1">
        <f t="array" ref="Q96">_xlfn.XLOOKUP(AVANZA[[#This Row],[Num_Agrupacion_Pet_Atis]],Tabla1[[#All],[Numero_de_actuacion]],Tabla1[[#All],[Fecha_de_la_cita]],"",0)</f>
        <v/>
      </c>
      <c r="R96" t="str" cm="1">
        <f t="array" ref="R96">_xlfn.XLOOKUP(AVANZA[[#This Row],[Num_Agrupacion_Pet_Atis]],Tabla1[[#All],[Numero_de_actuacion]],Tabla1[[#All],[Franja_horaria_de_la_cita]],"",0)</f>
        <v/>
      </c>
      <c r="S96" s="14" t="str">
        <f>IFERROR(DAY(AVANZA[[#This Row],[FECHA AGENDA]]),"")</f>
        <v/>
      </c>
      <c r="T96" s="14" t="str">
        <f>IFERROR(MONTH(AVANZA[[#This Row],[FECHA AGENDA]]),"")</f>
        <v/>
      </c>
      <c r="U96" t="str" cm="1">
        <f t="array" ref="U96">_xlfn.XLOOKUP(AVANZA[[#This Row],[Num_Agrupacion_Pet_Atis]],Tabla1[[#All],[Numero_de_actuacion]],Tabla1[[#All],[Motivo_de_suspension]],"",0)</f>
        <v/>
      </c>
      <c r="V96" s="2" t="str" cm="1">
        <f t="array" ref="V96">_xlfn.XLOOKUP(AVANZA[[#This Row],[Num_Agrupacion_Pet_Atis]],Tabla1[[#All],[Numero_de_actuacion]],Tabla1[[#All],[No_identificacion_cliente]],"",0)</f>
        <v/>
      </c>
      <c r="W96" s="2" t="str" cm="1">
        <f t="array" ref="W96">_xlfn.XLOOKUP(AVANZA[[#This Row],[Num_Agrupacion_Pet_Atis]],Tabla1[[#All],[Numero_de_actuacion]],Tabla1[[#All],[Movil_de_contacto]],"",0)</f>
        <v/>
      </c>
      <c r="X96" s="14">
        <f>IF(OR(AVANZA[[#This Row],[ESTADO LEG]]="Legalizada grabacion",AVANZA[[#This Row],[ESTADO LEG]]="Legalizada aut"),1,0)</f>
        <v>1</v>
      </c>
      <c r="Y96" s="14">
        <f>IF(OR(AVANZA[[#This Row],[ESTADO LEG]]="pdte legalizar",AVANZA[[#This Row],[ESTADO LEG]]="No cruza"),1,0)</f>
        <v>0</v>
      </c>
      <c r="Z96" t="str" cm="1">
        <f t="array" ref="Z96">IF(AVANZA[[#This Row],[Variable]]="Terminada",LOWER(_xlfn.XLOOKUP(AVANZA[[#This Row],[ID_Peticion]],Tabla6[[#All],[NUM_PETICION]],Tabla6[[#All],[ESTADO_LEG]],"NO CRUZA",0)),AVANZA[[#This Row],[Variable]])</f>
        <v>legalizada grabacion</v>
      </c>
      <c r="AA96" cm="1">
        <f t="array" ref="AA96">_xlfn.XLOOKUP(AVANZA[[#This Row],[ID_Peticion]],Tabla6[[#All],[NUM_PETICION]],Tabla6[[#All],[DIF_DIAS]],"",0)</f>
        <v>2</v>
      </c>
      <c r="AB96" s="2" cm="1">
        <f t="array" ref="AB96">IFERROR(_xlfn.XLOOKUP(AVANZA[[#This Row],[ID_Peticion]],Tabla6[[#All],[NUM_PETICION]],Tabla6[[#All],[FEC_LEGAL]],"",0),"")</f>
        <v>46148</v>
      </c>
      <c r="AC96" s="14">
        <f ca="1">IF(AVANZA[[#This Row],[FECHA LEG]]&lt;&gt;0,IFERROR(AVANZA[[#This Row],[FECHA LEG]]-AVANZA[[#This Row],[FechaIniEstadoSubPetAtis]],0),TODAY()-AVANZA[[#This Row],[FechaIniEstadoSubPetAtis]])</f>
        <v>2</v>
      </c>
      <c r="AD96" s="35" t="str">
        <f ca="1">IF(AVANZA[[#This Row],[FINAL Vs LG]]&lt;&gt;0,IF(AVANZA[[#This Row],[FINAL Vs LG]]&lt;7.1,"100%",IF(AND(AVANZA[[#This Row],[FINAL Vs LG]]&gt;7.1,AVANZA[[#This Row],[FINAL Vs LG]]&lt;11.1),"50%","0%")),0)</f>
        <v>100%</v>
      </c>
      <c r="AE96" s="14">
        <f ca="1">VLOOKUP(DAY(TODAY()),BACK!F:G,2,0)</f>
        <v>14</v>
      </c>
      <c r="AF96" s="14">
        <f>BACK!$I$2</f>
        <v>24</v>
      </c>
      <c r="AG96" s="14">
        <f>IF(AVANZA[[#This Row],[Oferta_empaquetada_comisiones]]="SI",1,0)</f>
        <v>0</v>
      </c>
      <c r="AH96" s="36">
        <f>IF(AVANZA[[#This Row],[Variable]]="TERMINADA",IFERROR(VLOOKUP(AVANZA[[#This Row],[SUPERVISOR]],Tabla2[#All],4,0),0),)</f>
        <v>3.5</v>
      </c>
      <c r="AI96" s="14">
        <f>IF(AVANZA[[#This Row],[Producto]]="BA",1,0)</f>
        <v>1</v>
      </c>
      <c r="AJ96" s="14">
        <f>IF(AVANZA[[#This Row],[Producto]]="DUO",1,0)</f>
        <v>0</v>
      </c>
      <c r="AK96" s="14">
        <f>IF(AVANZA[[#This Row],[Producto]]="TRIO",1,0)</f>
        <v>0</v>
      </c>
      <c r="AL96" t="s">
        <v>400</v>
      </c>
      <c r="AM96">
        <v>-1</v>
      </c>
      <c r="AN96">
        <v>-1</v>
      </c>
      <c r="AO96" t="s">
        <v>14862</v>
      </c>
      <c r="AP96" s="1">
        <v>46145.610914351855</v>
      </c>
      <c r="AQ96">
        <v>-1</v>
      </c>
      <c r="AR96" t="s">
        <v>14863</v>
      </c>
      <c r="AS96">
        <v>-1</v>
      </c>
      <c r="AT96">
        <v>-1</v>
      </c>
      <c r="AU96">
        <v>-1</v>
      </c>
      <c r="AV96">
        <v>-1</v>
      </c>
      <c r="AW96">
        <v>-1</v>
      </c>
      <c r="AX96" t="s">
        <v>224</v>
      </c>
      <c r="AY96">
        <v>-1</v>
      </c>
      <c r="AZ96">
        <v>2026</v>
      </c>
      <c r="BA96">
        <v>5</v>
      </c>
      <c r="BB96">
        <v>4</v>
      </c>
      <c r="BC96">
        <v>-1</v>
      </c>
      <c r="BD96" t="s">
        <v>225</v>
      </c>
      <c r="BE96">
        <v>-1</v>
      </c>
      <c r="BF96">
        <v>20001621535692</v>
      </c>
      <c r="BG96" t="s">
        <v>1477</v>
      </c>
      <c r="BH96" t="s">
        <v>1478</v>
      </c>
      <c r="BI96" t="s">
        <v>14864</v>
      </c>
      <c r="BJ96">
        <v>-1</v>
      </c>
      <c r="BK96">
        <v>-1</v>
      </c>
      <c r="BL96">
        <v>-1</v>
      </c>
      <c r="BM96" t="s">
        <v>229</v>
      </c>
      <c r="BN96" t="s">
        <v>230</v>
      </c>
      <c r="BO96" t="s">
        <v>14865</v>
      </c>
      <c r="BP96" t="s">
        <v>232</v>
      </c>
      <c r="BQ96">
        <v>2026</v>
      </c>
      <c r="BR96">
        <v>5</v>
      </c>
      <c r="BS96">
        <v>3</v>
      </c>
      <c r="BT96" s="1">
        <v>46146.722141203703</v>
      </c>
      <c r="BU96" t="s">
        <v>233</v>
      </c>
      <c r="BV96" s="2">
        <v>46146</v>
      </c>
      <c r="BW96" t="s">
        <v>234</v>
      </c>
      <c r="BX96" s="2">
        <v>46145</v>
      </c>
      <c r="BY96" s="2">
        <v>46146</v>
      </c>
      <c r="BZ96" t="s">
        <v>235</v>
      </c>
      <c r="CA96" t="s">
        <v>297</v>
      </c>
      <c r="CB96" t="s">
        <v>297</v>
      </c>
      <c r="CC96" t="s">
        <v>14866</v>
      </c>
      <c r="CD96" t="s">
        <v>6879</v>
      </c>
      <c r="CE96">
        <v>-1</v>
      </c>
      <c r="CF96" t="s">
        <v>300</v>
      </c>
      <c r="CG96" t="s">
        <v>301</v>
      </c>
      <c r="CH96" t="s">
        <v>242</v>
      </c>
      <c r="CI96">
        <v>1053346599</v>
      </c>
      <c r="CJ96" t="s">
        <v>408</v>
      </c>
      <c r="CK96" t="s">
        <v>245</v>
      </c>
      <c r="CL96" t="s">
        <v>409</v>
      </c>
      <c r="CM96" t="s">
        <v>247</v>
      </c>
      <c r="CN96" t="s">
        <v>410</v>
      </c>
      <c r="CT96" t="s">
        <v>304</v>
      </c>
      <c r="CU96" t="s">
        <v>225</v>
      </c>
      <c r="CW96" t="s">
        <v>1477</v>
      </c>
      <c r="CX96" t="s">
        <v>1478</v>
      </c>
      <c r="DA96" t="s">
        <v>250</v>
      </c>
      <c r="DB96">
        <v>-1</v>
      </c>
      <c r="DF96" t="s">
        <v>251</v>
      </c>
      <c r="DJ96" t="s">
        <v>252</v>
      </c>
      <c r="DK96" t="s">
        <v>253</v>
      </c>
      <c r="DL96" t="s">
        <v>254</v>
      </c>
      <c r="DN96" t="s">
        <v>255</v>
      </c>
      <c r="DR96" t="s">
        <v>411</v>
      </c>
      <c r="DS96" t="s">
        <v>408</v>
      </c>
      <c r="DT96" t="s">
        <v>407</v>
      </c>
      <c r="DV96">
        <v>1</v>
      </c>
      <c r="DW96" t="s">
        <v>283</v>
      </c>
      <c r="ED96" s="2">
        <v>46146</v>
      </c>
      <c r="EE96" t="s">
        <v>361</v>
      </c>
      <c r="EF96">
        <v>20</v>
      </c>
      <c r="EP96" t="s">
        <v>258</v>
      </c>
      <c r="ES96" t="s">
        <v>677</v>
      </c>
      <c r="FA96" t="s">
        <v>245</v>
      </c>
      <c r="FB96" t="s">
        <v>308</v>
      </c>
      <c r="FD96" t="s">
        <v>308</v>
      </c>
      <c r="FE96" t="s">
        <v>309</v>
      </c>
      <c r="FF96" t="s">
        <v>309</v>
      </c>
      <c r="FK96" t="s">
        <v>263</v>
      </c>
      <c r="FL96" t="s">
        <v>14867</v>
      </c>
      <c r="FN96" t="s">
        <v>410</v>
      </c>
      <c r="FO96" t="s">
        <v>414</v>
      </c>
      <c r="FR96">
        <v>101026</v>
      </c>
      <c r="GB96" t="s">
        <v>266</v>
      </c>
      <c r="GC96" t="s">
        <v>225</v>
      </c>
      <c r="GD96">
        <v>0</v>
      </c>
      <c r="GF96">
        <v>0</v>
      </c>
      <c r="GG96">
        <v>25334</v>
      </c>
      <c r="GI96">
        <v>101026</v>
      </c>
      <c r="GJ96">
        <v>0</v>
      </c>
      <c r="GL96">
        <v>0</v>
      </c>
      <c r="GM96">
        <v>120220</v>
      </c>
      <c r="GS96" t="s">
        <v>267</v>
      </c>
      <c r="GT96" s="2">
        <v>45169</v>
      </c>
      <c r="GU96" t="s">
        <v>268</v>
      </c>
      <c r="GW96" t="s">
        <v>270</v>
      </c>
      <c r="GX96" t="s">
        <v>271</v>
      </c>
      <c r="GY96" t="s">
        <v>272</v>
      </c>
      <c r="GZ96" t="s">
        <v>273</v>
      </c>
      <c r="HA96" t="s">
        <v>274</v>
      </c>
      <c r="HB96" t="s">
        <v>312</v>
      </c>
      <c r="HC96" t="s">
        <v>312</v>
      </c>
      <c r="HD96" t="s">
        <v>313</v>
      </c>
      <c r="HE96" t="s">
        <v>230</v>
      </c>
      <c r="HF96" t="s">
        <v>14228</v>
      </c>
      <c r="HG96" t="s">
        <v>277</v>
      </c>
      <c r="HR96" t="s">
        <v>278</v>
      </c>
      <c r="HV96">
        <v>103900</v>
      </c>
      <c r="HW96" t="s">
        <v>279</v>
      </c>
      <c r="HX96" t="s">
        <v>280</v>
      </c>
      <c r="HY96">
        <v>118694</v>
      </c>
      <c r="HZ96">
        <v>17668</v>
      </c>
      <c r="IA96" t="s">
        <v>279</v>
      </c>
      <c r="IB96" t="s">
        <v>281</v>
      </c>
      <c r="ID96" t="s">
        <v>282</v>
      </c>
      <c r="IE96" t="s">
        <v>283</v>
      </c>
      <c r="IF96" t="s">
        <v>283</v>
      </c>
      <c r="IG96" t="s">
        <v>283</v>
      </c>
      <c r="IH96" t="s">
        <v>284</v>
      </c>
      <c r="II96" t="s">
        <v>285</v>
      </c>
      <c r="IJ96" t="s">
        <v>286</v>
      </c>
      <c r="IK96" t="s">
        <v>278</v>
      </c>
      <c r="IL96" t="s">
        <v>346</v>
      </c>
      <c r="IM96" t="s">
        <v>288</v>
      </c>
      <c r="IN96" t="s">
        <v>289</v>
      </c>
      <c r="IP96" t="s">
        <v>290</v>
      </c>
      <c r="IQ96" t="s">
        <v>284</v>
      </c>
      <c r="IS96" t="s">
        <v>291</v>
      </c>
      <c r="IT96" t="s">
        <v>315</v>
      </c>
      <c r="IU96" t="s">
        <v>479</v>
      </c>
      <c r="IV96" t="s">
        <v>480</v>
      </c>
      <c r="IW96" t="s">
        <v>318</v>
      </c>
      <c r="IY96" t="s">
        <v>281</v>
      </c>
    </row>
    <row r="97" spans="1:259" x14ac:dyDescent="0.3">
      <c r="A97" s="14">
        <f>DAY(AVANZA[[#This Row],[FechaSeguimiento]])</f>
        <v>4</v>
      </c>
      <c r="B97" s="14">
        <f>MONTH(AVANZA[[#This Row],[FechaSeguimiento]])</f>
        <v>5</v>
      </c>
      <c r="C97"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97" t="str">
        <f>LOWER(IFERROR(VLOOKUP(AVANZA[[#This Row],[ID_Peticion]],CANCELADAS[#All],2,0),""))</f>
        <v/>
      </c>
      <c r="E97" t="str">
        <f>LOWER(IFERROR(VLOOKUP(AVANZA[[#This Row],[ID_Peticion]],CANCELADAS[#All],3,0),""))</f>
        <v/>
      </c>
      <c r="F97" t="str">
        <f>LOWER(IF(AVANZA[[#This Row],[CEDULA CLIENTE]]&lt;&gt;""," CC: " &amp; COUNTIFS(AVANZA[CEDULA CLIENTE],AVANZA[[#This Row],[CEDULA CLIENTE]]),"")&amp; IF(AVANZA[[#This Row],[Direccion]]&lt;&gt;""," DIR: " &amp; COUNTIFS(AVANZA[Direccion],AVANZA[[#This Row],[Direccion]]),""))</f>
        <v xml:space="preserve"> dir: 1</v>
      </c>
      <c r="G97" t="str">
        <f>IFERROR(VLOOKUP(AVANZA[[#This Row],[Cedula_Vendedor_Atis]],PLANTA[[#All],[CEDULA]:[LINEA]],3,0),"No Cruza")</f>
        <v>Marisol Avella</v>
      </c>
      <c r="H97" t="str">
        <f>IFERROR(VLOOKUP(AVANZA[[#This Row],[Cedula_Vendedor_Atis]],PLANTA[[#All],[CEDULA]:[LINEA]],4,0),"No Cruza")</f>
        <v>Fija</v>
      </c>
      <c r="I97" t="str">
        <f>LOWER(IF(AVANZA[[#This Row],[ATRIBUIBLE]]="",AVANZA[[#This Row],[Variable]],AVANZA[[#This Row],[ATRIBUIBLE]]))</f>
        <v>terminada</v>
      </c>
      <c r="J97" s="14">
        <f>IF(AVANZA[[#This Row],[Variable]]=AVANZA[[#Headers],[TERMINADA]],1,0)</f>
        <v>1</v>
      </c>
      <c r="K97" s="14">
        <f>IF(AVANZA[[#This Row],[Variable]]=AVANZA[[#Headers],[ANULADA]],1,0)</f>
        <v>0</v>
      </c>
      <c r="L97" s="14">
        <f>IF(AVANZA[[#This Row],[Variable]]=AVANZA[[#Headers],[PENDIENTE]],1,0)</f>
        <v>0</v>
      </c>
      <c r="M97" s="14">
        <f>IF(AVANZA[[#This Row],[ESTADO AGENDA]]="AGENDADA",1,0)</f>
        <v>0</v>
      </c>
      <c r="N97" s="14">
        <f>IF(AVANZA[[#This Row],[ESTADO AGENDA]]="PENDIENTE DE AGENDAR",1,0)</f>
        <v>0</v>
      </c>
      <c r="O97" s="14">
        <f>IF(AVANZA[[#This Row],[ESTADO AGENDA]]="SUSPENDIDA",1,0)</f>
        <v>0</v>
      </c>
      <c r="P97" t="str" cm="1">
        <f t="array" ref="P97">_xlfn.XLOOKUP(AVANZA[[#This Row],[Num_Agrupacion_Pet_Atis]],Tabla1[[#All],[Numero_de_actuacion]],Tabla1[[#All],[Estado_de_la_orden]],"",0)</f>
        <v/>
      </c>
      <c r="Q97" s="2" t="str" cm="1">
        <f t="array" ref="Q97">_xlfn.XLOOKUP(AVANZA[[#This Row],[Num_Agrupacion_Pet_Atis]],Tabla1[[#All],[Numero_de_actuacion]],Tabla1[[#All],[Fecha_de_la_cita]],"",0)</f>
        <v/>
      </c>
      <c r="R97" t="str" cm="1">
        <f t="array" ref="R97">_xlfn.XLOOKUP(AVANZA[[#This Row],[Num_Agrupacion_Pet_Atis]],Tabla1[[#All],[Numero_de_actuacion]],Tabla1[[#All],[Franja_horaria_de_la_cita]],"",0)</f>
        <v/>
      </c>
      <c r="S97" s="14" t="str">
        <f>IFERROR(DAY(AVANZA[[#This Row],[FECHA AGENDA]]),"")</f>
        <v/>
      </c>
      <c r="T97" s="14" t="str">
        <f>IFERROR(MONTH(AVANZA[[#This Row],[FECHA AGENDA]]),"")</f>
        <v/>
      </c>
      <c r="U97" t="str" cm="1">
        <f t="array" ref="U97">_xlfn.XLOOKUP(AVANZA[[#This Row],[Num_Agrupacion_Pet_Atis]],Tabla1[[#All],[Numero_de_actuacion]],Tabla1[[#All],[Motivo_de_suspension]],"",0)</f>
        <v/>
      </c>
      <c r="V97" s="2" t="str" cm="1">
        <f t="array" ref="V97">_xlfn.XLOOKUP(AVANZA[[#This Row],[Num_Agrupacion_Pet_Atis]],Tabla1[[#All],[Numero_de_actuacion]],Tabla1[[#All],[No_identificacion_cliente]],"",0)</f>
        <v/>
      </c>
      <c r="W97" s="2" t="str" cm="1">
        <f t="array" ref="W97">_xlfn.XLOOKUP(AVANZA[[#This Row],[Num_Agrupacion_Pet_Atis]],Tabla1[[#All],[Numero_de_actuacion]],Tabla1[[#All],[Movil_de_contacto]],"",0)</f>
        <v/>
      </c>
      <c r="X97" s="14">
        <f>IF(OR(AVANZA[[#This Row],[ESTADO LEG]]="Legalizada grabacion",AVANZA[[#This Row],[ESTADO LEG]]="Legalizada aut"),1,0)</f>
        <v>1</v>
      </c>
      <c r="Y97" s="14">
        <f>IF(OR(AVANZA[[#This Row],[ESTADO LEG]]="pdte legalizar",AVANZA[[#This Row],[ESTADO LEG]]="No cruza"),1,0)</f>
        <v>0</v>
      </c>
      <c r="Z97" t="str" cm="1">
        <f t="array" ref="Z97">IF(AVANZA[[#This Row],[Variable]]="Terminada",LOWER(_xlfn.XLOOKUP(AVANZA[[#This Row],[ID_Peticion]],Tabla6[[#All],[NUM_PETICION]],Tabla6[[#All],[ESTADO_LEG]],"NO CRUZA",0)),AVANZA[[#This Row],[Variable]])</f>
        <v>legalizada grabacion</v>
      </c>
      <c r="AA97" cm="1">
        <f t="array" ref="AA97">_xlfn.XLOOKUP(AVANZA[[#This Row],[ID_Peticion]],Tabla6[[#All],[NUM_PETICION]],Tabla6[[#All],[DIF_DIAS]],"",0)</f>
        <v>2</v>
      </c>
      <c r="AB97" s="2" cm="1">
        <f t="array" ref="AB97">IFERROR(_xlfn.XLOOKUP(AVANZA[[#This Row],[ID_Peticion]],Tabla6[[#All],[NUM_PETICION]],Tabla6[[#All],[FEC_LEGAL]],"",0),"")</f>
        <v>46148</v>
      </c>
      <c r="AC97" s="14">
        <f ca="1">IF(AVANZA[[#This Row],[FECHA LEG]]&lt;&gt;0,IFERROR(AVANZA[[#This Row],[FECHA LEG]]-AVANZA[[#This Row],[FechaIniEstadoSubPetAtis]],0),TODAY()-AVANZA[[#This Row],[FechaIniEstadoSubPetAtis]])</f>
        <v>2</v>
      </c>
      <c r="AD97" s="35" t="str">
        <f ca="1">IF(AVANZA[[#This Row],[FINAL Vs LG]]&lt;&gt;0,IF(AVANZA[[#This Row],[FINAL Vs LG]]&lt;7.1,"100%",IF(AND(AVANZA[[#This Row],[FINAL Vs LG]]&gt;7.1,AVANZA[[#This Row],[FINAL Vs LG]]&lt;11.1),"50%","0%")),0)</f>
        <v>100%</v>
      </c>
      <c r="AE97" s="14">
        <f ca="1">VLOOKUP(DAY(TODAY()),BACK!F:G,2,0)</f>
        <v>14</v>
      </c>
      <c r="AF97" s="14">
        <f>BACK!$I$2</f>
        <v>24</v>
      </c>
      <c r="AG97" s="14">
        <f>IF(AVANZA[[#This Row],[Oferta_empaquetada_comisiones]]="SI",1,0)</f>
        <v>0</v>
      </c>
      <c r="AH97" s="36">
        <f>IF(AVANZA[[#This Row],[Variable]]="TERMINADA",IFERROR(VLOOKUP(AVANZA[[#This Row],[SUPERVISOR]],Tabla2[#All],4,0),0),)</f>
        <v>3.5</v>
      </c>
      <c r="AI97" s="14">
        <f>IF(AVANZA[[#This Row],[Producto]]="BA",1,0)</f>
        <v>0</v>
      </c>
      <c r="AJ97" s="14">
        <f>IF(AVANZA[[#This Row],[Producto]]="DUO",1,0)</f>
        <v>0</v>
      </c>
      <c r="AK97" s="14">
        <f>IF(AVANZA[[#This Row],[Producto]]="TRIO",1,0)</f>
        <v>1</v>
      </c>
      <c r="AL97" t="s">
        <v>292</v>
      </c>
      <c r="AM97">
        <v>-1</v>
      </c>
      <c r="AN97">
        <v>-1</v>
      </c>
      <c r="AO97" t="s">
        <v>14868</v>
      </c>
      <c r="AP97" s="1">
        <v>46144.797662037039</v>
      </c>
      <c r="AQ97">
        <v>-1</v>
      </c>
      <c r="AR97" t="s">
        <v>14869</v>
      </c>
      <c r="AS97">
        <v>-1</v>
      </c>
      <c r="AT97">
        <v>-1</v>
      </c>
      <c r="AU97">
        <v>-1</v>
      </c>
      <c r="AV97">
        <v>-1</v>
      </c>
      <c r="AW97">
        <v>-1</v>
      </c>
      <c r="AX97" t="s">
        <v>224</v>
      </c>
      <c r="AY97">
        <v>-1</v>
      </c>
      <c r="AZ97">
        <v>2026</v>
      </c>
      <c r="BA97">
        <v>5</v>
      </c>
      <c r="BB97">
        <v>4</v>
      </c>
      <c r="BC97">
        <v>-1</v>
      </c>
      <c r="BD97" t="s">
        <v>225</v>
      </c>
      <c r="BE97">
        <v>-1</v>
      </c>
      <c r="BF97">
        <v>20001621533069</v>
      </c>
      <c r="BG97" t="s">
        <v>438</v>
      </c>
      <c r="BH97" t="s">
        <v>439</v>
      </c>
      <c r="BI97" t="s">
        <v>14870</v>
      </c>
      <c r="BJ97">
        <v>-1</v>
      </c>
      <c r="BK97">
        <v>-1</v>
      </c>
      <c r="BL97">
        <v>-1</v>
      </c>
      <c r="BM97" t="s">
        <v>229</v>
      </c>
      <c r="BN97" t="s">
        <v>230</v>
      </c>
      <c r="BO97" t="s">
        <v>14871</v>
      </c>
      <c r="BP97" t="s">
        <v>232</v>
      </c>
      <c r="BQ97">
        <v>2026</v>
      </c>
      <c r="BR97">
        <v>5</v>
      </c>
      <c r="BS97">
        <v>2</v>
      </c>
      <c r="BT97" s="1">
        <v>46146.524710648147</v>
      </c>
      <c r="BU97" t="s">
        <v>233</v>
      </c>
      <c r="BV97" s="2">
        <v>46146</v>
      </c>
      <c r="BW97" t="s">
        <v>234</v>
      </c>
      <c r="BX97" s="2">
        <v>46144</v>
      </c>
      <c r="BY97" s="2">
        <v>46146</v>
      </c>
      <c r="BZ97" t="s">
        <v>235</v>
      </c>
      <c r="CA97" t="s">
        <v>321</v>
      </c>
      <c r="CB97" t="s">
        <v>322</v>
      </c>
      <c r="CC97" t="s">
        <v>14872</v>
      </c>
      <c r="CD97" t="s">
        <v>1859</v>
      </c>
      <c r="CE97">
        <v>-1</v>
      </c>
      <c r="CF97" t="s">
        <v>324</v>
      </c>
      <c r="CG97" t="s">
        <v>325</v>
      </c>
      <c r="CH97" t="s">
        <v>326</v>
      </c>
      <c r="CI97">
        <v>22999736</v>
      </c>
      <c r="CJ97" t="s">
        <v>303</v>
      </c>
      <c r="CK97" t="s">
        <v>245</v>
      </c>
      <c r="CL97" t="s">
        <v>246</v>
      </c>
      <c r="CM97" t="s">
        <v>247</v>
      </c>
      <c r="CN97" t="s">
        <v>248</v>
      </c>
      <c r="CT97" t="s">
        <v>386</v>
      </c>
      <c r="CU97" t="s">
        <v>387</v>
      </c>
      <c r="CW97" t="s">
        <v>446</v>
      </c>
      <c r="CX97" t="s">
        <v>447</v>
      </c>
      <c r="DA97" t="s">
        <v>250</v>
      </c>
      <c r="DB97">
        <v>-1</v>
      </c>
      <c r="DF97" t="s">
        <v>251</v>
      </c>
      <c r="DJ97" t="s">
        <v>252</v>
      </c>
      <c r="DK97" t="s">
        <v>253</v>
      </c>
      <c r="DL97" t="s">
        <v>253</v>
      </c>
      <c r="DN97" t="s">
        <v>390</v>
      </c>
      <c r="DR97" t="s">
        <v>305</v>
      </c>
      <c r="DS97" t="s">
        <v>303</v>
      </c>
      <c r="DT97" t="s">
        <v>302</v>
      </c>
      <c r="DV97">
        <v>1</v>
      </c>
      <c r="DW97" t="s">
        <v>331</v>
      </c>
      <c r="ED97" s="2">
        <v>46146</v>
      </c>
      <c r="EF97">
        <v>1</v>
      </c>
      <c r="EP97" t="s">
        <v>258</v>
      </c>
      <c r="ES97" t="s">
        <v>14873</v>
      </c>
      <c r="FA97" t="s">
        <v>245</v>
      </c>
      <c r="FB97" t="s">
        <v>333</v>
      </c>
      <c r="FD97" t="s">
        <v>333</v>
      </c>
      <c r="FE97" t="s">
        <v>334</v>
      </c>
      <c r="FF97" t="s">
        <v>334</v>
      </c>
      <c r="FK97" t="s">
        <v>263</v>
      </c>
      <c r="FL97" t="s">
        <v>14874</v>
      </c>
      <c r="FN97" t="s">
        <v>248</v>
      </c>
      <c r="FO97" t="s">
        <v>265</v>
      </c>
      <c r="FR97">
        <v>113904</v>
      </c>
      <c r="GB97" t="s">
        <v>266</v>
      </c>
      <c r="GC97" t="s">
        <v>387</v>
      </c>
      <c r="GD97">
        <v>25188</v>
      </c>
      <c r="GF97">
        <v>2353</v>
      </c>
      <c r="GG97">
        <v>25422</v>
      </c>
      <c r="GI97">
        <v>87224</v>
      </c>
      <c r="GJ97">
        <v>25427</v>
      </c>
      <c r="GL97">
        <v>24327</v>
      </c>
      <c r="GM97">
        <v>135545</v>
      </c>
      <c r="GS97" t="s">
        <v>267</v>
      </c>
      <c r="GT97" s="2">
        <v>45046</v>
      </c>
      <c r="GU97" t="s">
        <v>268</v>
      </c>
      <c r="GV97" t="s">
        <v>311</v>
      </c>
      <c r="GW97" t="s">
        <v>270</v>
      </c>
      <c r="GX97" t="s">
        <v>271</v>
      </c>
      <c r="GY97" t="s">
        <v>272</v>
      </c>
      <c r="GZ97" t="s">
        <v>273</v>
      </c>
      <c r="HA97" t="s">
        <v>274</v>
      </c>
      <c r="HB97" t="s">
        <v>321</v>
      </c>
      <c r="HC97" t="s">
        <v>321</v>
      </c>
      <c r="HD97" t="s">
        <v>415</v>
      </c>
      <c r="HE97" t="s">
        <v>230</v>
      </c>
      <c r="HF97" t="s">
        <v>1862</v>
      </c>
      <c r="HG97" t="s">
        <v>277</v>
      </c>
      <c r="HR97" t="s">
        <v>278</v>
      </c>
      <c r="HV97">
        <v>118900</v>
      </c>
      <c r="HW97" t="s">
        <v>279</v>
      </c>
      <c r="HX97" t="s">
        <v>280</v>
      </c>
      <c r="HY97">
        <v>131572</v>
      </c>
      <c r="HZ97">
        <v>17668</v>
      </c>
      <c r="IA97" t="s">
        <v>279</v>
      </c>
      <c r="IB97" t="s">
        <v>281</v>
      </c>
      <c r="ID97" t="s">
        <v>282</v>
      </c>
      <c r="IE97" t="s">
        <v>283</v>
      </c>
      <c r="IF97" t="s">
        <v>283</v>
      </c>
      <c r="IG97" t="s">
        <v>283</v>
      </c>
      <c r="IH97" t="s">
        <v>284</v>
      </c>
      <c r="II97" t="s">
        <v>285</v>
      </c>
      <c r="IJ97" t="s">
        <v>286</v>
      </c>
      <c r="IK97" t="s">
        <v>278</v>
      </c>
      <c r="IL97" t="s">
        <v>287</v>
      </c>
      <c r="IM97" t="s">
        <v>288</v>
      </c>
      <c r="IN97" t="s">
        <v>289</v>
      </c>
      <c r="IP97" t="s">
        <v>290</v>
      </c>
      <c r="IQ97" t="s">
        <v>284</v>
      </c>
      <c r="IS97" t="s">
        <v>291</v>
      </c>
      <c r="IY97" t="s">
        <v>281</v>
      </c>
    </row>
    <row r="98" spans="1:259" x14ac:dyDescent="0.3">
      <c r="A98" s="14">
        <f>DAY(AVANZA[[#This Row],[FechaSeguimiento]])</f>
        <v>4</v>
      </c>
      <c r="B98" s="14">
        <f>MONTH(AVANZA[[#This Row],[FechaSeguimiento]])</f>
        <v>5</v>
      </c>
      <c r="C98"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98" t="str">
        <f>LOWER(IFERROR(VLOOKUP(AVANZA[[#This Row],[ID_Peticion]],CANCELADAS[#All],2,0),""))</f>
        <v/>
      </c>
      <c r="E98" t="str">
        <f>LOWER(IFERROR(VLOOKUP(AVANZA[[#This Row],[ID_Peticion]],CANCELADAS[#All],3,0),""))</f>
        <v/>
      </c>
      <c r="F98" t="str">
        <f>LOWER(IF(AVANZA[[#This Row],[CEDULA CLIENTE]]&lt;&gt;""," CC: " &amp; COUNTIFS(AVANZA[CEDULA CLIENTE],AVANZA[[#This Row],[CEDULA CLIENTE]]),"")&amp; IF(AVANZA[[#This Row],[Direccion]]&lt;&gt;""," DIR: " &amp; COUNTIFS(AVANZA[Direccion],AVANZA[[#This Row],[Direccion]]),""))</f>
        <v xml:space="preserve"> dir: 1</v>
      </c>
      <c r="G98" t="str">
        <f>IFERROR(VLOOKUP(AVANZA[[#This Row],[Cedula_Vendedor_Atis]],PLANTA[[#All],[CEDULA]:[LINEA]],3,0),"No Cruza")</f>
        <v>Marisol Avella</v>
      </c>
      <c r="H98" t="str">
        <f>IFERROR(VLOOKUP(AVANZA[[#This Row],[Cedula_Vendedor_Atis]],PLANTA[[#All],[CEDULA]:[LINEA]],4,0),"No Cruza")</f>
        <v>Fija</v>
      </c>
      <c r="I98" t="str">
        <f>LOWER(IF(AVANZA[[#This Row],[ATRIBUIBLE]]="",AVANZA[[#This Row],[Variable]],AVANZA[[#This Row],[ATRIBUIBLE]]))</f>
        <v>terminada</v>
      </c>
      <c r="J98" s="14">
        <f>IF(AVANZA[[#This Row],[Variable]]=AVANZA[[#Headers],[TERMINADA]],1,0)</f>
        <v>1</v>
      </c>
      <c r="K98" s="14">
        <f>IF(AVANZA[[#This Row],[Variable]]=AVANZA[[#Headers],[ANULADA]],1,0)</f>
        <v>0</v>
      </c>
      <c r="L98" s="14">
        <f>IF(AVANZA[[#This Row],[Variable]]=AVANZA[[#Headers],[PENDIENTE]],1,0)</f>
        <v>0</v>
      </c>
      <c r="M98" s="14">
        <f>IF(AVANZA[[#This Row],[ESTADO AGENDA]]="AGENDADA",1,0)</f>
        <v>0</v>
      </c>
      <c r="N98" s="14">
        <f>IF(AVANZA[[#This Row],[ESTADO AGENDA]]="PENDIENTE DE AGENDAR",1,0)</f>
        <v>0</v>
      </c>
      <c r="O98" s="14">
        <f>IF(AVANZA[[#This Row],[ESTADO AGENDA]]="SUSPENDIDA",1,0)</f>
        <v>0</v>
      </c>
      <c r="P98" t="str" cm="1">
        <f t="array" ref="P98">_xlfn.XLOOKUP(AVANZA[[#This Row],[Num_Agrupacion_Pet_Atis]],Tabla1[[#All],[Numero_de_actuacion]],Tabla1[[#All],[Estado_de_la_orden]],"",0)</f>
        <v/>
      </c>
      <c r="Q98" s="2" t="str" cm="1">
        <f t="array" ref="Q98">_xlfn.XLOOKUP(AVANZA[[#This Row],[Num_Agrupacion_Pet_Atis]],Tabla1[[#All],[Numero_de_actuacion]],Tabla1[[#All],[Fecha_de_la_cita]],"",0)</f>
        <v/>
      </c>
      <c r="R98" t="str" cm="1">
        <f t="array" ref="R98">_xlfn.XLOOKUP(AVANZA[[#This Row],[Num_Agrupacion_Pet_Atis]],Tabla1[[#All],[Numero_de_actuacion]],Tabla1[[#All],[Franja_horaria_de_la_cita]],"",0)</f>
        <v/>
      </c>
      <c r="S98" s="14" t="str">
        <f>IFERROR(DAY(AVANZA[[#This Row],[FECHA AGENDA]]),"")</f>
        <v/>
      </c>
      <c r="T98" s="14" t="str">
        <f>IFERROR(MONTH(AVANZA[[#This Row],[FECHA AGENDA]]),"")</f>
        <v/>
      </c>
      <c r="U98" t="str" cm="1">
        <f t="array" ref="U98">_xlfn.XLOOKUP(AVANZA[[#This Row],[Num_Agrupacion_Pet_Atis]],Tabla1[[#All],[Numero_de_actuacion]],Tabla1[[#All],[Motivo_de_suspension]],"",0)</f>
        <v/>
      </c>
      <c r="V98" s="2" t="str" cm="1">
        <f t="array" ref="V98">_xlfn.XLOOKUP(AVANZA[[#This Row],[Num_Agrupacion_Pet_Atis]],Tabla1[[#All],[Numero_de_actuacion]],Tabla1[[#All],[No_identificacion_cliente]],"",0)</f>
        <v/>
      </c>
      <c r="W98" s="2" t="str" cm="1">
        <f t="array" ref="W98">_xlfn.XLOOKUP(AVANZA[[#This Row],[Num_Agrupacion_Pet_Atis]],Tabla1[[#All],[Numero_de_actuacion]],Tabla1[[#All],[Movil_de_contacto]],"",0)</f>
        <v/>
      </c>
      <c r="X98" s="14">
        <f>IF(OR(AVANZA[[#This Row],[ESTADO LEG]]="Legalizada grabacion",AVANZA[[#This Row],[ESTADO LEG]]="Legalizada aut"),1,0)</f>
        <v>1</v>
      </c>
      <c r="Y98" s="14">
        <f>IF(OR(AVANZA[[#This Row],[ESTADO LEG]]="pdte legalizar",AVANZA[[#This Row],[ESTADO LEG]]="No cruza"),1,0)</f>
        <v>0</v>
      </c>
      <c r="Z98" t="str" cm="1">
        <f t="array" ref="Z98">IF(AVANZA[[#This Row],[Variable]]="Terminada",LOWER(_xlfn.XLOOKUP(AVANZA[[#This Row],[ID_Peticion]],Tabla6[[#All],[NUM_PETICION]],Tabla6[[#All],[ESTADO_LEG]],"NO CRUZA",0)),AVANZA[[#This Row],[Variable]])</f>
        <v>legalizada grabacion</v>
      </c>
      <c r="AA98" cm="1">
        <f t="array" ref="AA98">_xlfn.XLOOKUP(AVANZA[[#This Row],[ID_Peticion]],Tabla6[[#All],[NUM_PETICION]],Tabla6[[#All],[DIF_DIAS]],"",0)</f>
        <v>2</v>
      </c>
      <c r="AB98" s="2" cm="1">
        <f t="array" ref="AB98">IFERROR(_xlfn.XLOOKUP(AVANZA[[#This Row],[ID_Peticion]],Tabla6[[#All],[NUM_PETICION]],Tabla6[[#All],[FEC_LEGAL]],"",0),"")</f>
        <v>46148</v>
      </c>
      <c r="AC98" s="14">
        <f ca="1">IF(AVANZA[[#This Row],[FECHA LEG]]&lt;&gt;0,IFERROR(AVANZA[[#This Row],[FECHA LEG]]-AVANZA[[#This Row],[FechaIniEstadoSubPetAtis]],0),TODAY()-AVANZA[[#This Row],[FechaIniEstadoSubPetAtis]])</f>
        <v>2</v>
      </c>
      <c r="AD98" s="35" t="str">
        <f ca="1">IF(AVANZA[[#This Row],[FINAL Vs LG]]&lt;&gt;0,IF(AVANZA[[#This Row],[FINAL Vs LG]]&lt;7.1,"100%",IF(AND(AVANZA[[#This Row],[FINAL Vs LG]]&gt;7.1,AVANZA[[#This Row],[FINAL Vs LG]]&lt;11.1),"50%","0%")),0)</f>
        <v>100%</v>
      </c>
      <c r="AE98" s="14">
        <f ca="1">VLOOKUP(DAY(TODAY()),BACK!F:G,2,0)</f>
        <v>14</v>
      </c>
      <c r="AF98" s="14">
        <f>BACK!$I$2</f>
        <v>24</v>
      </c>
      <c r="AG98" s="14">
        <f>IF(AVANZA[[#This Row],[Oferta_empaquetada_comisiones]]="SI",1,0)</f>
        <v>1</v>
      </c>
      <c r="AH98" s="36">
        <f>IF(AVANZA[[#This Row],[Variable]]="TERMINADA",IFERROR(VLOOKUP(AVANZA[[#This Row],[SUPERVISOR]],Tabla2[#All],4,0),0),)</f>
        <v>3.5</v>
      </c>
      <c r="AI98" s="14">
        <f>IF(AVANZA[[#This Row],[Producto]]="BA",1,0)</f>
        <v>0</v>
      </c>
      <c r="AJ98" s="14">
        <f>IF(AVANZA[[#This Row],[Producto]]="DUO",1,0)</f>
        <v>0</v>
      </c>
      <c r="AK98" s="14">
        <f>IF(AVANZA[[#This Row],[Producto]]="TRIO",1,0)</f>
        <v>1</v>
      </c>
      <c r="AL98" t="s">
        <v>1154</v>
      </c>
      <c r="AM98">
        <v>-1</v>
      </c>
      <c r="AN98">
        <v>-1</v>
      </c>
      <c r="AO98" t="s">
        <v>14875</v>
      </c>
      <c r="AP98" s="1">
        <v>46146.495995370373</v>
      </c>
      <c r="AQ98">
        <v>-1</v>
      </c>
      <c r="AR98" t="s">
        <v>14876</v>
      </c>
      <c r="AS98">
        <v>-1</v>
      </c>
      <c r="AT98">
        <v>-1</v>
      </c>
      <c r="AU98">
        <v>-1</v>
      </c>
      <c r="AV98">
        <v>-1</v>
      </c>
      <c r="AW98">
        <v>-1</v>
      </c>
      <c r="AX98" t="s">
        <v>224</v>
      </c>
      <c r="AY98">
        <v>-1</v>
      </c>
      <c r="AZ98">
        <v>2026</v>
      </c>
      <c r="BA98">
        <v>5</v>
      </c>
      <c r="BB98">
        <v>4</v>
      </c>
      <c r="BC98">
        <v>-1</v>
      </c>
      <c r="BD98" t="s">
        <v>225</v>
      </c>
      <c r="BE98">
        <v>-1</v>
      </c>
      <c r="BF98">
        <v>20001621931865</v>
      </c>
      <c r="BG98" t="s">
        <v>438</v>
      </c>
      <c r="BH98" t="s">
        <v>439</v>
      </c>
      <c r="BI98" t="s">
        <v>14877</v>
      </c>
      <c r="BJ98">
        <v>-1</v>
      </c>
      <c r="BK98">
        <v>-1</v>
      </c>
      <c r="BL98">
        <v>-1</v>
      </c>
      <c r="BM98" t="s">
        <v>229</v>
      </c>
      <c r="BN98" t="s">
        <v>230</v>
      </c>
      <c r="BO98" t="s">
        <v>14878</v>
      </c>
      <c r="BP98" t="s">
        <v>232</v>
      </c>
      <c r="BQ98">
        <v>2026</v>
      </c>
      <c r="BR98">
        <v>5</v>
      </c>
      <c r="BS98">
        <v>4</v>
      </c>
      <c r="BT98" s="1">
        <v>46146.694444444445</v>
      </c>
      <c r="BU98" t="s">
        <v>233</v>
      </c>
      <c r="BV98" s="2">
        <v>46146</v>
      </c>
      <c r="BW98" t="s">
        <v>234</v>
      </c>
      <c r="BX98" s="2">
        <v>46146</v>
      </c>
      <c r="BY98" s="2">
        <v>46146</v>
      </c>
      <c r="BZ98" t="s">
        <v>235</v>
      </c>
      <c r="CA98" t="s">
        <v>615</v>
      </c>
      <c r="CB98" t="s">
        <v>616</v>
      </c>
      <c r="CC98" t="s">
        <v>14879</v>
      </c>
      <c r="CD98" t="s">
        <v>3109</v>
      </c>
      <c r="CE98">
        <v>-1</v>
      </c>
      <c r="CF98" t="s">
        <v>619</v>
      </c>
      <c r="CG98" t="s">
        <v>620</v>
      </c>
      <c r="CH98" t="s">
        <v>491</v>
      </c>
      <c r="CI98">
        <v>1063565638</v>
      </c>
      <c r="CJ98" t="s">
        <v>1162</v>
      </c>
      <c r="CK98" t="s">
        <v>245</v>
      </c>
      <c r="CL98" t="s">
        <v>409</v>
      </c>
      <c r="CM98" t="s">
        <v>247</v>
      </c>
      <c r="CN98" t="s">
        <v>410</v>
      </c>
      <c r="CT98" t="s">
        <v>304</v>
      </c>
      <c r="CU98" t="s">
        <v>387</v>
      </c>
      <c r="CW98" t="s">
        <v>446</v>
      </c>
      <c r="CX98" t="s">
        <v>447</v>
      </c>
      <c r="DA98" t="s">
        <v>250</v>
      </c>
      <c r="DB98">
        <v>-1</v>
      </c>
      <c r="DF98" t="s">
        <v>251</v>
      </c>
      <c r="DJ98" t="s">
        <v>252</v>
      </c>
      <c r="DK98" t="s">
        <v>253</v>
      </c>
      <c r="DL98" t="s">
        <v>253</v>
      </c>
      <c r="DN98" t="s">
        <v>390</v>
      </c>
      <c r="DR98" t="s">
        <v>1163</v>
      </c>
      <c r="DS98" t="s">
        <v>1162</v>
      </c>
      <c r="DT98" t="s">
        <v>1161</v>
      </c>
      <c r="DV98">
        <v>1</v>
      </c>
      <c r="DW98" t="s">
        <v>623</v>
      </c>
      <c r="ED98" s="2">
        <v>46146</v>
      </c>
      <c r="EF98">
        <v>12</v>
      </c>
      <c r="EP98" t="s">
        <v>258</v>
      </c>
      <c r="ES98" t="s">
        <v>14880</v>
      </c>
      <c r="FA98" t="s">
        <v>245</v>
      </c>
      <c r="FB98" t="s">
        <v>625</v>
      </c>
      <c r="FD98" t="s">
        <v>625</v>
      </c>
      <c r="FE98" t="s">
        <v>626</v>
      </c>
      <c r="FF98" t="s">
        <v>626</v>
      </c>
      <c r="FK98" t="s">
        <v>263</v>
      </c>
      <c r="FL98" t="s">
        <v>14881</v>
      </c>
      <c r="FN98" t="s">
        <v>410</v>
      </c>
      <c r="FO98" t="s">
        <v>414</v>
      </c>
      <c r="FR98">
        <v>113904</v>
      </c>
      <c r="GB98" t="s">
        <v>266</v>
      </c>
      <c r="GC98" t="s">
        <v>387</v>
      </c>
      <c r="GD98">
        <v>25188</v>
      </c>
      <c r="GF98">
        <v>2353</v>
      </c>
      <c r="GG98">
        <v>25422</v>
      </c>
      <c r="GI98">
        <v>87224</v>
      </c>
      <c r="GJ98">
        <v>25427</v>
      </c>
      <c r="GL98">
        <v>24327</v>
      </c>
      <c r="GM98">
        <v>135545</v>
      </c>
      <c r="GS98" t="s">
        <v>267</v>
      </c>
      <c r="GT98" s="2">
        <v>44620</v>
      </c>
      <c r="GU98" t="s">
        <v>268</v>
      </c>
      <c r="GV98" t="s">
        <v>335</v>
      </c>
      <c r="GW98" t="s">
        <v>270</v>
      </c>
      <c r="GX98" t="s">
        <v>250</v>
      </c>
      <c r="GY98" t="s">
        <v>272</v>
      </c>
      <c r="GZ98" t="s">
        <v>273</v>
      </c>
      <c r="HA98" t="s">
        <v>274</v>
      </c>
      <c r="HB98" t="s">
        <v>628</v>
      </c>
      <c r="HC98" t="s">
        <v>615</v>
      </c>
      <c r="HD98" t="s">
        <v>623</v>
      </c>
      <c r="HE98" t="s">
        <v>230</v>
      </c>
      <c r="HF98" t="s">
        <v>14882</v>
      </c>
      <c r="HG98" t="s">
        <v>834</v>
      </c>
      <c r="HH98" t="s">
        <v>8000</v>
      </c>
      <c r="HI98" t="s">
        <v>632</v>
      </c>
      <c r="HJ98">
        <v>46153</v>
      </c>
      <c r="HK98" t="s">
        <v>247</v>
      </c>
      <c r="HL98" t="s">
        <v>245</v>
      </c>
      <c r="HM98" t="s">
        <v>414</v>
      </c>
      <c r="HN98" t="s">
        <v>410</v>
      </c>
      <c r="HO98" t="s">
        <v>1162</v>
      </c>
      <c r="HP98" t="s">
        <v>1161</v>
      </c>
      <c r="HR98" t="s">
        <v>278</v>
      </c>
      <c r="HV98">
        <v>118900</v>
      </c>
      <c r="HW98" t="s">
        <v>279</v>
      </c>
      <c r="HX98" t="s">
        <v>915</v>
      </c>
      <c r="HY98">
        <v>131572</v>
      </c>
      <c r="HZ98">
        <v>17668</v>
      </c>
      <c r="IA98" t="s">
        <v>279</v>
      </c>
      <c r="IB98" t="s">
        <v>281</v>
      </c>
      <c r="IE98" t="s">
        <v>283</v>
      </c>
      <c r="IF98" t="s">
        <v>283</v>
      </c>
      <c r="IG98" t="s">
        <v>283</v>
      </c>
      <c r="IH98" t="s">
        <v>284</v>
      </c>
      <c r="II98" t="s">
        <v>285</v>
      </c>
      <c r="IJ98" t="s">
        <v>286</v>
      </c>
      <c r="IK98" t="s">
        <v>278</v>
      </c>
      <c r="IL98" t="s">
        <v>346</v>
      </c>
      <c r="IM98" t="s">
        <v>288</v>
      </c>
      <c r="IN98" t="s">
        <v>289</v>
      </c>
      <c r="IP98" t="s">
        <v>290</v>
      </c>
      <c r="IQ98" t="s">
        <v>284</v>
      </c>
      <c r="IS98" t="s">
        <v>291</v>
      </c>
      <c r="IT98" t="s">
        <v>1788</v>
      </c>
      <c r="IU98" t="s">
        <v>1789</v>
      </c>
      <c r="IV98" t="s">
        <v>434</v>
      </c>
      <c r="IW98" t="s">
        <v>318</v>
      </c>
      <c r="IY98" t="s">
        <v>279</v>
      </c>
    </row>
    <row r="99" spans="1:259" x14ac:dyDescent="0.3">
      <c r="A99" s="14">
        <f>DAY(AVANZA[[#This Row],[FechaSeguimiento]])</f>
        <v>4</v>
      </c>
      <c r="B99" s="14">
        <f>MONTH(AVANZA[[#This Row],[FechaSeguimiento]])</f>
        <v>5</v>
      </c>
      <c r="C99"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99" t="str">
        <f>LOWER(IFERROR(VLOOKUP(AVANZA[[#This Row],[ID_Peticion]],CANCELADAS[#All],2,0),""))</f>
        <v/>
      </c>
      <c r="E99" t="str">
        <f>LOWER(IFERROR(VLOOKUP(AVANZA[[#This Row],[ID_Peticion]],CANCELADAS[#All],3,0),""))</f>
        <v/>
      </c>
      <c r="F99" t="str">
        <f>LOWER(IF(AVANZA[[#This Row],[CEDULA CLIENTE]]&lt;&gt;""," CC: " &amp; COUNTIFS(AVANZA[CEDULA CLIENTE],AVANZA[[#This Row],[CEDULA CLIENTE]]),"")&amp; IF(AVANZA[[#This Row],[Direccion]]&lt;&gt;""," DIR: " &amp; COUNTIFS(AVANZA[Direccion],AVANZA[[#This Row],[Direccion]]),""))</f>
        <v xml:space="preserve"> dir: 1</v>
      </c>
      <c r="G99" t="str">
        <f>IFERROR(VLOOKUP(AVANZA[[#This Row],[Cedula_Vendedor_Atis]],PLANTA[[#All],[CEDULA]:[LINEA]],3,0),"No Cruza")</f>
        <v>Marisol Avella</v>
      </c>
      <c r="H99" t="str">
        <f>IFERROR(VLOOKUP(AVANZA[[#This Row],[Cedula_Vendedor_Atis]],PLANTA[[#All],[CEDULA]:[LINEA]],4,0),"No Cruza")</f>
        <v>Fija</v>
      </c>
      <c r="I99" t="str">
        <f>LOWER(IF(AVANZA[[#This Row],[ATRIBUIBLE]]="",AVANZA[[#This Row],[Variable]],AVANZA[[#This Row],[ATRIBUIBLE]]))</f>
        <v>terminada</v>
      </c>
      <c r="J99" s="14">
        <f>IF(AVANZA[[#This Row],[Variable]]=AVANZA[[#Headers],[TERMINADA]],1,0)</f>
        <v>1</v>
      </c>
      <c r="K99" s="14">
        <f>IF(AVANZA[[#This Row],[Variable]]=AVANZA[[#Headers],[ANULADA]],1,0)</f>
        <v>0</v>
      </c>
      <c r="L99" s="14">
        <f>IF(AVANZA[[#This Row],[Variable]]=AVANZA[[#Headers],[PENDIENTE]],1,0)</f>
        <v>0</v>
      </c>
      <c r="M99" s="14">
        <f>IF(AVANZA[[#This Row],[ESTADO AGENDA]]="AGENDADA",1,0)</f>
        <v>0</v>
      </c>
      <c r="N99" s="14">
        <f>IF(AVANZA[[#This Row],[ESTADO AGENDA]]="PENDIENTE DE AGENDAR",1,0)</f>
        <v>0</v>
      </c>
      <c r="O99" s="14">
        <f>IF(AVANZA[[#This Row],[ESTADO AGENDA]]="SUSPENDIDA",1,0)</f>
        <v>0</v>
      </c>
      <c r="P99" t="str" cm="1">
        <f t="array" ref="P99">_xlfn.XLOOKUP(AVANZA[[#This Row],[Num_Agrupacion_Pet_Atis]],Tabla1[[#All],[Numero_de_actuacion]],Tabla1[[#All],[Estado_de_la_orden]],"",0)</f>
        <v/>
      </c>
      <c r="Q99" s="2" t="str" cm="1">
        <f t="array" ref="Q99">_xlfn.XLOOKUP(AVANZA[[#This Row],[Num_Agrupacion_Pet_Atis]],Tabla1[[#All],[Numero_de_actuacion]],Tabla1[[#All],[Fecha_de_la_cita]],"",0)</f>
        <v/>
      </c>
      <c r="R99" t="str" cm="1">
        <f t="array" ref="R99">_xlfn.XLOOKUP(AVANZA[[#This Row],[Num_Agrupacion_Pet_Atis]],Tabla1[[#All],[Numero_de_actuacion]],Tabla1[[#All],[Franja_horaria_de_la_cita]],"",0)</f>
        <v/>
      </c>
      <c r="S99" s="14" t="str">
        <f>IFERROR(DAY(AVANZA[[#This Row],[FECHA AGENDA]]),"")</f>
        <v/>
      </c>
      <c r="T99" s="14" t="str">
        <f>IFERROR(MONTH(AVANZA[[#This Row],[FECHA AGENDA]]),"")</f>
        <v/>
      </c>
      <c r="U99" t="str" cm="1">
        <f t="array" ref="U99">_xlfn.XLOOKUP(AVANZA[[#This Row],[Num_Agrupacion_Pet_Atis]],Tabla1[[#All],[Numero_de_actuacion]],Tabla1[[#All],[Motivo_de_suspension]],"",0)</f>
        <v/>
      </c>
      <c r="V99" s="2" t="str" cm="1">
        <f t="array" ref="V99">_xlfn.XLOOKUP(AVANZA[[#This Row],[Num_Agrupacion_Pet_Atis]],Tabla1[[#All],[Numero_de_actuacion]],Tabla1[[#All],[No_identificacion_cliente]],"",0)</f>
        <v/>
      </c>
      <c r="W99" s="2" t="str" cm="1">
        <f t="array" ref="W99">_xlfn.XLOOKUP(AVANZA[[#This Row],[Num_Agrupacion_Pet_Atis]],Tabla1[[#All],[Numero_de_actuacion]],Tabla1[[#All],[Movil_de_contacto]],"",0)</f>
        <v/>
      </c>
      <c r="X99" s="14">
        <f>IF(OR(AVANZA[[#This Row],[ESTADO LEG]]="Legalizada grabacion",AVANZA[[#This Row],[ESTADO LEG]]="Legalizada aut"),1,0)</f>
        <v>1</v>
      </c>
      <c r="Y99" s="14">
        <f>IF(OR(AVANZA[[#This Row],[ESTADO LEG]]="pdte legalizar",AVANZA[[#This Row],[ESTADO LEG]]="No cruza"),1,0)</f>
        <v>0</v>
      </c>
      <c r="Z99" t="str" cm="1">
        <f t="array" ref="Z99">IF(AVANZA[[#This Row],[Variable]]="Terminada",LOWER(_xlfn.XLOOKUP(AVANZA[[#This Row],[ID_Peticion]],Tabla6[[#All],[NUM_PETICION]],Tabla6[[#All],[ESTADO_LEG]],"NO CRUZA",0)),AVANZA[[#This Row],[Variable]])</f>
        <v>legalizada grabacion</v>
      </c>
      <c r="AA99" cm="1">
        <f t="array" ref="AA99">_xlfn.XLOOKUP(AVANZA[[#This Row],[ID_Peticion]],Tabla6[[#All],[NUM_PETICION]],Tabla6[[#All],[DIF_DIAS]],"",0)</f>
        <v>2</v>
      </c>
      <c r="AB99" s="2" cm="1">
        <f t="array" ref="AB99">IFERROR(_xlfn.XLOOKUP(AVANZA[[#This Row],[ID_Peticion]],Tabla6[[#All],[NUM_PETICION]],Tabla6[[#All],[FEC_LEGAL]],"",0),"")</f>
        <v>46148</v>
      </c>
      <c r="AC99" s="14">
        <f ca="1">IF(AVANZA[[#This Row],[FECHA LEG]]&lt;&gt;0,IFERROR(AVANZA[[#This Row],[FECHA LEG]]-AVANZA[[#This Row],[FechaIniEstadoSubPetAtis]],0),TODAY()-AVANZA[[#This Row],[FechaIniEstadoSubPetAtis]])</f>
        <v>2</v>
      </c>
      <c r="AD99" s="35" t="str">
        <f ca="1">IF(AVANZA[[#This Row],[FINAL Vs LG]]&lt;&gt;0,IF(AVANZA[[#This Row],[FINAL Vs LG]]&lt;7.1,"100%",IF(AND(AVANZA[[#This Row],[FINAL Vs LG]]&gt;7.1,AVANZA[[#This Row],[FINAL Vs LG]]&lt;11.1),"50%","0%")),0)</f>
        <v>100%</v>
      </c>
      <c r="AE99" s="14">
        <f ca="1">VLOOKUP(DAY(TODAY()),BACK!F:G,2,0)</f>
        <v>14</v>
      </c>
      <c r="AF99" s="14">
        <f>BACK!$I$2</f>
        <v>24</v>
      </c>
      <c r="AG99" s="14">
        <f>IF(AVANZA[[#This Row],[Oferta_empaquetada_comisiones]]="SI",1,0)</f>
        <v>0</v>
      </c>
      <c r="AH99" s="36">
        <f>IF(AVANZA[[#This Row],[Variable]]="TERMINADA",IFERROR(VLOOKUP(AVANZA[[#This Row],[SUPERVISOR]],Tabla2[#All],4,0),0),)</f>
        <v>3.5</v>
      </c>
      <c r="AI99" s="14">
        <f>IF(AVANZA[[#This Row],[Producto]]="BA",1,0)</f>
        <v>1</v>
      </c>
      <c r="AJ99" s="14">
        <f>IF(AVANZA[[#This Row],[Producto]]="DUO",1,0)</f>
        <v>0</v>
      </c>
      <c r="AK99" s="14">
        <f>IF(AVANZA[[#This Row],[Producto]]="TRIO",1,0)</f>
        <v>0</v>
      </c>
      <c r="AL99" t="s">
        <v>435</v>
      </c>
      <c r="AM99">
        <v>-1</v>
      </c>
      <c r="AN99">
        <v>-1</v>
      </c>
      <c r="AO99" t="s">
        <v>14883</v>
      </c>
      <c r="AP99" s="1">
        <v>46144.347858796296</v>
      </c>
      <c r="AQ99">
        <v>-1</v>
      </c>
      <c r="AR99" t="s">
        <v>14884</v>
      </c>
      <c r="AS99">
        <v>-1</v>
      </c>
      <c r="AT99">
        <v>-1</v>
      </c>
      <c r="AU99">
        <v>-1</v>
      </c>
      <c r="AV99">
        <v>-1</v>
      </c>
      <c r="AW99">
        <v>-1</v>
      </c>
      <c r="AX99" t="s">
        <v>224</v>
      </c>
      <c r="AY99">
        <v>-1</v>
      </c>
      <c r="AZ99">
        <v>2026</v>
      </c>
      <c r="BA99">
        <v>5</v>
      </c>
      <c r="BB99">
        <v>4</v>
      </c>
      <c r="BC99">
        <v>-1</v>
      </c>
      <c r="BD99" t="s">
        <v>225</v>
      </c>
      <c r="BE99">
        <v>-1</v>
      </c>
      <c r="BF99">
        <v>20001621316949</v>
      </c>
      <c r="BG99" t="s">
        <v>319</v>
      </c>
      <c r="BH99" t="s">
        <v>320</v>
      </c>
      <c r="BI99" t="s">
        <v>14885</v>
      </c>
      <c r="BJ99">
        <v>-1</v>
      </c>
      <c r="BK99">
        <v>-1</v>
      </c>
      <c r="BL99">
        <v>-1</v>
      </c>
      <c r="BM99" t="s">
        <v>229</v>
      </c>
      <c r="BN99" t="s">
        <v>230</v>
      </c>
      <c r="BO99" t="s">
        <v>14886</v>
      </c>
      <c r="BP99" t="s">
        <v>380</v>
      </c>
      <c r="BQ99">
        <v>2026</v>
      </c>
      <c r="BR99">
        <v>5</v>
      </c>
      <c r="BS99">
        <v>2</v>
      </c>
      <c r="BT99" s="1">
        <v>46146.380231481482</v>
      </c>
      <c r="BU99" t="s">
        <v>233</v>
      </c>
      <c r="BV99" s="2">
        <v>46146</v>
      </c>
      <c r="BW99" t="s">
        <v>234</v>
      </c>
      <c r="BX99" s="2">
        <v>46144</v>
      </c>
      <c r="BY99" s="2">
        <v>46146</v>
      </c>
      <c r="BZ99" t="s">
        <v>235</v>
      </c>
      <c r="CA99" t="s">
        <v>297</v>
      </c>
      <c r="CB99" t="s">
        <v>297</v>
      </c>
      <c r="CC99" t="s">
        <v>14887</v>
      </c>
      <c r="CD99" t="s">
        <v>3439</v>
      </c>
      <c r="CE99">
        <v>-1</v>
      </c>
      <c r="CF99" t="s">
        <v>300</v>
      </c>
      <c r="CG99" t="s">
        <v>301</v>
      </c>
      <c r="CH99" t="s">
        <v>242</v>
      </c>
      <c r="CI99">
        <v>1193125457</v>
      </c>
      <c r="CJ99" t="s">
        <v>445</v>
      </c>
      <c r="CK99" t="s">
        <v>245</v>
      </c>
      <c r="CL99" t="s">
        <v>246</v>
      </c>
      <c r="CM99" t="s">
        <v>247</v>
      </c>
      <c r="CN99" t="s">
        <v>359</v>
      </c>
      <c r="CT99" t="s">
        <v>386</v>
      </c>
      <c r="CU99" t="s">
        <v>225</v>
      </c>
      <c r="CW99" t="s">
        <v>319</v>
      </c>
      <c r="CX99" t="s">
        <v>320</v>
      </c>
      <c r="DA99" t="s">
        <v>250</v>
      </c>
      <c r="DB99">
        <v>-1</v>
      </c>
      <c r="DF99" t="s">
        <v>251</v>
      </c>
      <c r="DJ99" t="s">
        <v>252</v>
      </c>
      <c r="DK99" t="s">
        <v>253</v>
      </c>
      <c r="DL99" t="s">
        <v>254</v>
      </c>
      <c r="DN99" t="s">
        <v>255</v>
      </c>
      <c r="DR99" t="s">
        <v>449</v>
      </c>
      <c r="DS99" t="s">
        <v>445</v>
      </c>
      <c r="DT99" t="s">
        <v>444</v>
      </c>
      <c r="DV99">
        <v>1</v>
      </c>
      <c r="DW99" t="s">
        <v>283</v>
      </c>
      <c r="ED99" s="2">
        <v>46146</v>
      </c>
      <c r="EE99" t="s">
        <v>306</v>
      </c>
      <c r="EF99">
        <v>9</v>
      </c>
      <c r="EP99" t="s">
        <v>258</v>
      </c>
      <c r="ES99" t="s">
        <v>14224</v>
      </c>
      <c r="EZ99" t="s">
        <v>1650</v>
      </c>
      <c r="FA99" t="s">
        <v>245</v>
      </c>
      <c r="FB99" t="s">
        <v>308</v>
      </c>
      <c r="FD99" t="s">
        <v>308</v>
      </c>
      <c r="FE99" t="s">
        <v>309</v>
      </c>
      <c r="FF99" t="s">
        <v>309</v>
      </c>
      <c r="FK99" t="s">
        <v>263</v>
      </c>
      <c r="FL99" t="s">
        <v>14888</v>
      </c>
      <c r="FN99" t="s">
        <v>359</v>
      </c>
      <c r="FO99" t="s">
        <v>366</v>
      </c>
      <c r="FR99">
        <v>94990</v>
      </c>
      <c r="GB99" t="s">
        <v>266</v>
      </c>
      <c r="GC99" t="s">
        <v>225</v>
      </c>
      <c r="GD99">
        <v>0</v>
      </c>
      <c r="GF99">
        <v>0</v>
      </c>
      <c r="GG99">
        <v>25423</v>
      </c>
      <c r="GI99">
        <v>94990</v>
      </c>
      <c r="GJ99">
        <v>0</v>
      </c>
      <c r="GL99">
        <v>0</v>
      </c>
      <c r="GM99">
        <v>113038</v>
      </c>
      <c r="GS99" t="s">
        <v>267</v>
      </c>
      <c r="GT99" s="2">
        <v>44286</v>
      </c>
      <c r="GU99" t="s">
        <v>268</v>
      </c>
      <c r="GV99" t="s">
        <v>269</v>
      </c>
      <c r="GW99" t="s">
        <v>394</v>
      </c>
      <c r="GZ99" t="s">
        <v>395</v>
      </c>
      <c r="HA99" t="s">
        <v>336</v>
      </c>
      <c r="HC99" t="s">
        <v>337</v>
      </c>
      <c r="HE99" t="s">
        <v>230</v>
      </c>
      <c r="HF99" t="s">
        <v>14227</v>
      </c>
      <c r="HR99" t="s">
        <v>278</v>
      </c>
      <c r="HV99">
        <v>94990</v>
      </c>
      <c r="HW99" t="s">
        <v>281</v>
      </c>
      <c r="HY99">
        <v>0</v>
      </c>
      <c r="HZ99">
        <v>0</v>
      </c>
      <c r="IA99" t="s">
        <v>281</v>
      </c>
      <c r="IB99" t="s">
        <v>281</v>
      </c>
      <c r="IE99" t="s">
        <v>283</v>
      </c>
      <c r="IF99" t="s">
        <v>283</v>
      </c>
      <c r="IG99" t="s">
        <v>283</v>
      </c>
      <c r="IH99" t="s">
        <v>284</v>
      </c>
      <c r="II99" t="s">
        <v>285</v>
      </c>
      <c r="IJ99" t="s">
        <v>286</v>
      </c>
      <c r="IK99" t="s">
        <v>278</v>
      </c>
      <c r="IL99" t="s">
        <v>371</v>
      </c>
      <c r="IM99" t="s">
        <v>288</v>
      </c>
      <c r="IN99" t="s">
        <v>289</v>
      </c>
      <c r="IP99" t="s">
        <v>290</v>
      </c>
      <c r="IQ99" t="s">
        <v>284</v>
      </c>
      <c r="IS99" t="s">
        <v>736</v>
      </c>
      <c r="IT99" t="s">
        <v>1092</v>
      </c>
      <c r="IW99" t="s">
        <v>1093</v>
      </c>
      <c r="IY99" t="s">
        <v>281</v>
      </c>
    </row>
    <row r="100" spans="1:259" x14ac:dyDescent="0.3">
      <c r="A100" s="14">
        <f>DAY(AVANZA[[#This Row],[FechaSeguimiento]])</f>
        <v>4</v>
      </c>
      <c r="B100" s="14">
        <f>MONTH(AVANZA[[#This Row],[FechaSeguimiento]])</f>
        <v>5</v>
      </c>
      <c r="C100"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100" t="str">
        <f>LOWER(IFERROR(VLOOKUP(AVANZA[[#This Row],[ID_Peticion]],CANCELADAS[#All],2,0),""))</f>
        <v/>
      </c>
      <c r="E100" t="str">
        <f>LOWER(IFERROR(VLOOKUP(AVANZA[[#This Row],[ID_Peticion]],CANCELADAS[#All],3,0),""))</f>
        <v/>
      </c>
      <c r="F100" t="str">
        <f>LOWER(IF(AVANZA[[#This Row],[CEDULA CLIENTE]]&lt;&gt;""," CC: " &amp; COUNTIFS(AVANZA[CEDULA CLIENTE],AVANZA[[#This Row],[CEDULA CLIENTE]]),"")&amp; IF(AVANZA[[#This Row],[Direccion]]&lt;&gt;""," DIR: " &amp; COUNTIFS(AVANZA[Direccion],AVANZA[[#This Row],[Direccion]]),""))</f>
        <v xml:space="preserve"> dir: 1</v>
      </c>
      <c r="G100" t="str">
        <f>IFERROR(VLOOKUP(AVANZA[[#This Row],[Cedula_Vendedor_Atis]],PLANTA[[#All],[CEDULA]:[LINEA]],3,0),"No Cruza")</f>
        <v>Marisol Avella</v>
      </c>
      <c r="H100" t="str">
        <f>IFERROR(VLOOKUP(AVANZA[[#This Row],[Cedula_Vendedor_Atis]],PLANTA[[#All],[CEDULA]:[LINEA]],4,0),"No Cruza")</f>
        <v>Fija</v>
      </c>
      <c r="I100" t="str">
        <f>LOWER(IF(AVANZA[[#This Row],[ATRIBUIBLE]]="",AVANZA[[#This Row],[Variable]],AVANZA[[#This Row],[ATRIBUIBLE]]))</f>
        <v>terminada</v>
      </c>
      <c r="J100" s="14">
        <f>IF(AVANZA[[#This Row],[Variable]]=AVANZA[[#Headers],[TERMINADA]],1,0)</f>
        <v>1</v>
      </c>
      <c r="K100" s="14">
        <f>IF(AVANZA[[#This Row],[Variable]]=AVANZA[[#Headers],[ANULADA]],1,0)</f>
        <v>0</v>
      </c>
      <c r="L100" s="14">
        <f>IF(AVANZA[[#This Row],[Variable]]=AVANZA[[#Headers],[PENDIENTE]],1,0)</f>
        <v>0</v>
      </c>
      <c r="M100" s="14">
        <f>IF(AVANZA[[#This Row],[ESTADO AGENDA]]="AGENDADA",1,0)</f>
        <v>0</v>
      </c>
      <c r="N100" s="14">
        <f>IF(AVANZA[[#This Row],[ESTADO AGENDA]]="PENDIENTE DE AGENDAR",1,0)</f>
        <v>0</v>
      </c>
      <c r="O100" s="14">
        <f>IF(AVANZA[[#This Row],[ESTADO AGENDA]]="SUSPENDIDA",1,0)</f>
        <v>0</v>
      </c>
      <c r="P100" t="str" cm="1">
        <f t="array" ref="P100">_xlfn.XLOOKUP(AVANZA[[#This Row],[Num_Agrupacion_Pet_Atis]],Tabla1[[#All],[Numero_de_actuacion]],Tabla1[[#All],[Estado_de_la_orden]],"",0)</f>
        <v/>
      </c>
      <c r="Q100" s="2" t="str" cm="1">
        <f t="array" ref="Q100">_xlfn.XLOOKUP(AVANZA[[#This Row],[Num_Agrupacion_Pet_Atis]],Tabla1[[#All],[Numero_de_actuacion]],Tabla1[[#All],[Fecha_de_la_cita]],"",0)</f>
        <v/>
      </c>
      <c r="R100" t="str" cm="1">
        <f t="array" ref="R100">_xlfn.XLOOKUP(AVANZA[[#This Row],[Num_Agrupacion_Pet_Atis]],Tabla1[[#All],[Numero_de_actuacion]],Tabla1[[#All],[Franja_horaria_de_la_cita]],"",0)</f>
        <v/>
      </c>
      <c r="S100" s="14" t="str">
        <f>IFERROR(DAY(AVANZA[[#This Row],[FECHA AGENDA]]),"")</f>
        <v/>
      </c>
      <c r="T100" s="14" t="str">
        <f>IFERROR(MONTH(AVANZA[[#This Row],[FECHA AGENDA]]),"")</f>
        <v/>
      </c>
      <c r="U100" t="str" cm="1">
        <f t="array" ref="U100">_xlfn.XLOOKUP(AVANZA[[#This Row],[Num_Agrupacion_Pet_Atis]],Tabla1[[#All],[Numero_de_actuacion]],Tabla1[[#All],[Motivo_de_suspension]],"",0)</f>
        <v/>
      </c>
      <c r="V100" s="2" t="str" cm="1">
        <f t="array" ref="V100">_xlfn.XLOOKUP(AVANZA[[#This Row],[Num_Agrupacion_Pet_Atis]],Tabla1[[#All],[Numero_de_actuacion]],Tabla1[[#All],[No_identificacion_cliente]],"",0)</f>
        <v/>
      </c>
      <c r="W100" s="2" t="str" cm="1">
        <f t="array" ref="W100">_xlfn.XLOOKUP(AVANZA[[#This Row],[Num_Agrupacion_Pet_Atis]],Tabla1[[#All],[Numero_de_actuacion]],Tabla1[[#All],[Movil_de_contacto]],"",0)</f>
        <v/>
      </c>
      <c r="X100" s="14">
        <f>IF(OR(AVANZA[[#This Row],[ESTADO LEG]]="Legalizada grabacion",AVANZA[[#This Row],[ESTADO LEG]]="Legalizada aut"),1,0)</f>
        <v>1</v>
      </c>
      <c r="Y100" s="14">
        <f>IF(OR(AVANZA[[#This Row],[ESTADO LEG]]="pdte legalizar",AVANZA[[#This Row],[ESTADO LEG]]="No cruza"),1,0)</f>
        <v>0</v>
      </c>
      <c r="Z100" t="str" cm="1">
        <f t="array" ref="Z100">IF(AVANZA[[#This Row],[Variable]]="Terminada",LOWER(_xlfn.XLOOKUP(AVANZA[[#This Row],[ID_Peticion]],Tabla6[[#All],[NUM_PETICION]],Tabla6[[#All],[ESTADO_LEG]],"NO CRUZA",0)),AVANZA[[#This Row],[Variable]])</f>
        <v>legalizada grabacion</v>
      </c>
      <c r="AA100" cm="1">
        <f t="array" ref="AA100">_xlfn.XLOOKUP(AVANZA[[#This Row],[ID_Peticion]],Tabla6[[#All],[NUM_PETICION]],Tabla6[[#All],[DIF_DIAS]],"",0)</f>
        <v>2</v>
      </c>
      <c r="AB100" s="2" cm="1">
        <f t="array" ref="AB100">IFERROR(_xlfn.XLOOKUP(AVANZA[[#This Row],[ID_Peticion]],Tabla6[[#All],[NUM_PETICION]],Tabla6[[#All],[FEC_LEGAL]],"",0),"")</f>
        <v>46148</v>
      </c>
      <c r="AC100" s="14">
        <f ca="1">IF(AVANZA[[#This Row],[FECHA LEG]]&lt;&gt;0,IFERROR(AVANZA[[#This Row],[FECHA LEG]]-AVANZA[[#This Row],[FechaIniEstadoSubPetAtis]],0),TODAY()-AVANZA[[#This Row],[FechaIniEstadoSubPetAtis]])</f>
        <v>2</v>
      </c>
      <c r="AD100" s="35" t="str">
        <f ca="1">IF(AVANZA[[#This Row],[FINAL Vs LG]]&lt;&gt;0,IF(AVANZA[[#This Row],[FINAL Vs LG]]&lt;7.1,"100%",IF(AND(AVANZA[[#This Row],[FINAL Vs LG]]&gt;7.1,AVANZA[[#This Row],[FINAL Vs LG]]&lt;11.1),"50%","0%")),0)</f>
        <v>100%</v>
      </c>
      <c r="AE100" s="14">
        <f ca="1">VLOOKUP(DAY(TODAY()),BACK!F:G,2,0)</f>
        <v>14</v>
      </c>
      <c r="AF100" s="14">
        <f>BACK!$I$2</f>
        <v>24</v>
      </c>
      <c r="AG100" s="14">
        <f>IF(AVANZA[[#This Row],[Oferta_empaquetada_comisiones]]="SI",1,0)</f>
        <v>0</v>
      </c>
      <c r="AH100" s="36">
        <f>IF(AVANZA[[#This Row],[Variable]]="TERMINADA",IFERROR(VLOOKUP(AVANZA[[#This Row],[SUPERVISOR]],Tabla2[#All],4,0),0),)</f>
        <v>3.5</v>
      </c>
      <c r="AI100" s="14">
        <f>IF(AVANZA[[#This Row],[Producto]]="BA",1,0)</f>
        <v>0</v>
      </c>
      <c r="AJ100" s="14">
        <f>IF(AVANZA[[#This Row],[Producto]]="DUO",1,0)</f>
        <v>0</v>
      </c>
      <c r="AK100" s="14">
        <f>IF(AVANZA[[#This Row],[Producto]]="TRIO",1,0)</f>
        <v>1</v>
      </c>
      <c r="AL100" t="s">
        <v>347</v>
      </c>
      <c r="AM100">
        <v>-1</v>
      </c>
      <c r="AN100">
        <v>-1</v>
      </c>
      <c r="AO100" t="s">
        <v>14889</v>
      </c>
      <c r="AP100" s="1">
        <v>46141.704201388886</v>
      </c>
      <c r="AQ100">
        <v>-1</v>
      </c>
      <c r="AR100" t="s">
        <v>14890</v>
      </c>
      <c r="AS100">
        <v>-1</v>
      </c>
      <c r="AT100">
        <v>-1</v>
      </c>
      <c r="AU100">
        <v>-1</v>
      </c>
      <c r="AV100">
        <v>-1</v>
      </c>
      <c r="AW100">
        <v>-1</v>
      </c>
      <c r="AX100" t="s">
        <v>224</v>
      </c>
      <c r="AY100">
        <v>-1</v>
      </c>
      <c r="AZ100">
        <v>2026</v>
      </c>
      <c r="BA100">
        <v>5</v>
      </c>
      <c r="BB100">
        <v>4</v>
      </c>
      <c r="BC100">
        <v>-1</v>
      </c>
      <c r="BD100" t="s">
        <v>225</v>
      </c>
      <c r="BE100">
        <v>-1</v>
      </c>
      <c r="BF100">
        <v>20001620120585</v>
      </c>
      <c r="BG100" t="s">
        <v>438</v>
      </c>
      <c r="BH100" t="s">
        <v>439</v>
      </c>
      <c r="BI100" t="s">
        <v>14891</v>
      </c>
      <c r="BJ100">
        <v>-1</v>
      </c>
      <c r="BK100">
        <v>-1</v>
      </c>
      <c r="BL100">
        <v>-1</v>
      </c>
      <c r="BM100" t="s">
        <v>229</v>
      </c>
      <c r="BN100" t="s">
        <v>230</v>
      </c>
      <c r="BO100" t="s">
        <v>14892</v>
      </c>
      <c r="BP100" t="s">
        <v>232</v>
      </c>
      <c r="BQ100">
        <v>2026</v>
      </c>
      <c r="BR100">
        <v>4</v>
      </c>
      <c r="BS100">
        <v>29</v>
      </c>
      <c r="BT100" s="1">
        <v>46146.498495370368</v>
      </c>
      <c r="BU100" t="s">
        <v>233</v>
      </c>
      <c r="BV100" s="2">
        <v>46146</v>
      </c>
      <c r="BW100" t="s">
        <v>234</v>
      </c>
      <c r="BX100" s="2">
        <v>46142</v>
      </c>
      <c r="BY100" s="2">
        <v>46146</v>
      </c>
      <c r="BZ100" t="s">
        <v>235</v>
      </c>
      <c r="CA100" t="s">
        <v>297</v>
      </c>
      <c r="CB100" t="s">
        <v>297</v>
      </c>
      <c r="CC100" t="s">
        <v>14893</v>
      </c>
      <c r="CD100" t="s">
        <v>3581</v>
      </c>
      <c r="CE100">
        <v>-1</v>
      </c>
      <c r="CF100" t="s">
        <v>300</v>
      </c>
      <c r="CG100" t="s">
        <v>301</v>
      </c>
      <c r="CH100" t="s">
        <v>242</v>
      </c>
      <c r="CI100">
        <v>53061857</v>
      </c>
      <c r="CJ100" t="s">
        <v>358</v>
      </c>
      <c r="CK100" t="s">
        <v>245</v>
      </c>
      <c r="CL100" t="s">
        <v>246</v>
      </c>
      <c r="CM100" t="s">
        <v>247</v>
      </c>
      <c r="CN100" t="s">
        <v>359</v>
      </c>
      <c r="CT100" t="s">
        <v>386</v>
      </c>
      <c r="CU100" t="s">
        <v>387</v>
      </c>
      <c r="CW100" t="s">
        <v>446</v>
      </c>
      <c r="CX100" t="s">
        <v>447</v>
      </c>
      <c r="DA100" t="s">
        <v>250</v>
      </c>
      <c r="DB100">
        <v>-1</v>
      </c>
      <c r="DF100" t="s">
        <v>251</v>
      </c>
      <c r="DJ100" t="s">
        <v>252</v>
      </c>
      <c r="DK100" t="s">
        <v>253</v>
      </c>
      <c r="DL100" t="s">
        <v>253</v>
      </c>
      <c r="DN100" t="s">
        <v>390</v>
      </c>
      <c r="DR100" t="s">
        <v>360</v>
      </c>
      <c r="DS100" t="s">
        <v>358</v>
      </c>
      <c r="DT100" t="s">
        <v>347</v>
      </c>
      <c r="DV100">
        <v>1</v>
      </c>
      <c r="DW100" t="s">
        <v>283</v>
      </c>
      <c r="ED100" s="2">
        <v>46146</v>
      </c>
      <c r="EE100" t="s">
        <v>343</v>
      </c>
      <c r="EF100">
        <v>1</v>
      </c>
      <c r="EP100" t="s">
        <v>258</v>
      </c>
      <c r="ES100" t="s">
        <v>14206</v>
      </c>
      <c r="FA100" t="s">
        <v>245</v>
      </c>
      <c r="FB100" t="s">
        <v>308</v>
      </c>
      <c r="FD100" t="s">
        <v>308</v>
      </c>
      <c r="FE100" t="s">
        <v>309</v>
      </c>
      <c r="FF100" t="s">
        <v>309</v>
      </c>
      <c r="FK100" t="s">
        <v>263</v>
      </c>
      <c r="FL100" t="s">
        <v>14894</v>
      </c>
      <c r="FN100" t="s">
        <v>359</v>
      </c>
      <c r="FO100" t="s">
        <v>366</v>
      </c>
      <c r="FR100">
        <v>113904</v>
      </c>
      <c r="GB100" t="s">
        <v>266</v>
      </c>
      <c r="GC100" t="s">
        <v>387</v>
      </c>
      <c r="GD100">
        <v>25188</v>
      </c>
      <c r="GF100">
        <v>2353</v>
      </c>
      <c r="GG100">
        <v>25422</v>
      </c>
      <c r="GI100">
        <v>87224</v>
      </c>
      <c r="GJ100">
        <v>25427</v>
      </c>
      <c r="GL100">
        <v>24327</v>
      </c>
      <c r="GM100">
        <v>135545</v>
      </c>
      <c r="GS100" t="s">
        <v>267</v>
      </c>
      <c r="GT100" s="2">
        <v>44804</v>
      </c>
      <c r="GU100" t="s">
        <v>268</v>
      </c>
      <c r="GV100" t="s">
        <v>335</v>
      </c>
      <c r="GW100" t="s">
        <v>270</v>
      </c>
      <c r="GX100" t="s">
        <v>272</v>
      </c>
      <c r="GY100" t="s">
        <v>272</v>
      </c>
      <c r="GZ100" t="s">
        <v>344</v>
      </c>
      <c r="HA100" t="s">
        <v>274</v>
      </c>
      <c r="HB100" t="s">
        <v>592</v>
      </c>
      <c r="HC100" t="s">
        <v>592</v>
      </c>
      <c r="HD100" t="s">
        <v>385</v>
      </c>
      <c r="HE100" t="s">
        <v>230</v>
      </c>
      <c r="HF100" t="s">
        <v>2269</v>
      </c>
      <c r="HG100" t="s">
        <v>345</v>
      </c>
      <c r="HR100" t="s">
        <v>278</v>
      </c>
      <c r="HV100">
        <v>118900</v>
      </c>
      <c r="HW100" t="s">
        <v>279</v>
      </c>
      <c r="HX100" t="s">
        <v>570</v>
      </c>
      <c r="HY100">
        <v>113921.66800000001</v>
      </c>
      <c r="HZ100">
        <v>17.667999999999999</v>
      </c>
      <c r="IA100" t="s">
        <v>279</v>
      </c>
      <c r="IB100" t="s">
        <v>281</v>
      </c>
      <c r="IE100" t="s">
        <v>283</v>
      </c>
      <c r="IF100" t="s">
        <v>283</v>
      </c>
      <c r="IG100" t="s">
        <v>283</v>
      </c>
      <c r="IH100" t="s">
        <v>284</v>
      </c>
      <c r="II100" t="s">
        <v>285</v>
      </c>
      <c r="IJ100" t="s">
        <v>286</v>
      </c>
      <c r="IK100" t="s">
        <v>278</v>
      </c>
      <c r="IL100" t="s">
        <v>371</v>
      </c>
      <c r="IM100" t="s">
        <v>288</v>
      </c>
      <c r="IN100" t="s">
        <v>289</v>
      </c>
      <c r="IP100" t="s">
        <v>290</v>
      </c>
      <c r="IQ100" t="s">
        <v>284</v>
      </c>
      <c r="IS100" t="s">
        <v>291</v>
      </c>
      <c r="IT100" t="s">
        <v>315</v>
      </c>
      <c r="IU100" t="s">
        <v>14252</v>
      </c>
      <c r="IV100" t="s">
        <v>14253</v>
      </c>
      <c r="IW100" t="s">
        <v>318</v>
      </c>
      <c r="IY100" t="s">
        <v>281</v>
      </c>
    </row>
    <row r="101" spans="1:259" x14ac:dyDescent="0.3">
      <c r="A101" s="14">
        <f>DAY(AVANZA[[#This Row],[FechaSeguimiento]])</f>
        <v>4</v>
      </c>
      <c r="B101" s="14">
        <f>MONTH(AVANZA[[#This Row],[FechaSeguimiento]])</f>
        <v>5</v>
      </c>
      <c r="C101"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101" t="str">
        <f>LOWER(IFERROR(VLOOKUP(AVANZA[[#This Row],[ID_Peticion]],CANCELADAS[#All],2,0),""))</f>
        <v/>
      </c>
      <c r="E101" t="str">
        <f>LOWER(IFERROR(VLOOKUP(AVANZA[[#This Row],[ID_Peticion]],CANCELADAS[#All],3,0),""))</f>
        <v/>
      </c>
      <c r="F101" t="str">
        <f>LOWER(IF(AVANZA[[#This Row],[CEDULA CLIENTE]]&lt;&gt;""," CC: " &amp; COUNTIFS(AVANZA[CEDULA CLIENTE],AVANZA[[#This Row],[CEDULA CLIENTE]]),"")&amp; IF(AVANZA[[#This Row],[Direccion]]&lt;&gt;""," DIR: " &amp; COUNTIFS(AVANZA[Direccion],AVANZA[[#This Row],[Direccion]]),""))</f>
        <v xml:space="preserve"> dir: 1</v>
      </c>
      <c r="G101" t="str">
        <f>IFERROR(VLOOKUP(AVANZA[[#This Row],[Cedula_Vendedor_Atis]],PLANTA[[#All],[CEDULA]:[LINEA]],3,0),"No Cruza")</f>
        <v>Marisol Avella</v>
      </c>
      <c r="H101" t="str">
        <f>IFERROR(VLOOKUP(AVANZA[[#This Row],[Cedula_Vendedor_Atis]],PLANTA[[#All],[CEDULA]:[LINEA]],4,0),"No Cruza")</f>
        <v>Fija</v>
      </c>
      <c r="I101" t="str">
        <f>LOWER(IF(AVANZA[[#This Row],[ATRIBUIBLE]]="",AVANZA[[#This Row],[Variable]],AVANZA[[#This Row],[ATRIBUIBLE]]))</f>
        <v>terminada</v>
      </c>
      <c r="J101" s="14">
        <f>IF(AVANZA[[#This Row],[Variable]]=AVANZA[[#Headers],[TERMINADA]],1,0)</f>
        <v>1</v>
      </c>
      <c r="K101" s="14">
        <f>IF(AVANZA[[#This Row],[Variable]]=AVANZA[[#Headers],[ANULADA]],1,0)</f>
        <v>0</v>
      </c>
      <c r="L101" s="14">
        <f>IF(AVANZA[[#This Row],[Variable]]=AVANZA[[#Headers],[PENDIENTE]],1,0)</f>
        <v>0</v>
      </c>
      <c r="M101" s="14">
        <f>IF(AVANZA[[#This Row],[ESTADO AGENDA]]="AGENDADA",1,0)</f>
        <v>0</v>
      </c>
      <c r="N101" s="14">
        <f>IF(AVANZA[[#This Row],[ESTADO AGENDA]]="PENDIENTE DE AGENDAR",1,0)</f>
        <v>0</v>
      </c>
      <c r="O101" s="14">
        <f>IF(AVANZA[[#This Row],[ESTADO AGENDA]]="SUSPENDIDA",1,0)</f>
        <v>0</v>
      </c>
      <c r="P101" t="str" cm="1">
        <f t="array" ref="P101">_xlfn.XLOOKUP(AVANZA[[#This Row],[Num_Agrupacion_Pet_Atis]],Tabla1[[#All],[Numero_de_actuacion]],Tabla1[[#All],[Estado_de_la_orden]],"",0)</f>
        <v/>
      </c>
      <c r="Q101" s="2" t="str" cm="1">
        <f t="array" ref="Q101">_xlfn.XLOOKUP(AVANZA[[#This Row],[Num_Agrupacion_Pet_Atis]],Tabla1[[#All],[Numero_de_actuacion]],Tabla1[[#All],[Fecha_de_la_cita]],"",0)</f>
        <v/>
      </c>
      <c r="R101" t="str" cm="1">
        <f t="array" ref="R101">_xlfn.XLOOKUP(AVANZA[[#This Row],[Num_Agrupacion_Pet_Atis]],Tabla1[[#All],[Numero_de_actuacion]],Tabla1[[#All],[Franja_horaria_de_la_cita]],"",0)</f>
        <v/>
      </c>
      <c r="S101" s="14" t="str">
        <f>IFERROR(DAY(AVANZA[[#This Row],[FECHA AGENDA]]),"")</f>
        <v/>
      </c>
      <c r="T101" s="14" t="str">
        <f>IFERROR(MONTH(AVANZA[[#This Row],[FECHA AGENDA]]),"")</f>
        <v/>
      </c>
      <c r="U101" t="str" cm="1">
        <f t="array" ref="U101">_xlfn.XLOOKUP(AVANZA[[#This Row],[Num_Agrupacion_Pet_Atis]],Tabla1[[#All],[Numero_de_actuacion]],Tabla1[[#All],[Motivo_de_suspension]],"",0)</f>
        <v/>
      </c>
      <c r="V101" s="2" t="str" cm="1">
        <f t="array" ref="V101">_xlfn.XLOOKUP(AVANZA[[#This Row],[Num_Agrupacion_Pet_Atis]],Tabla1[[#All],[Numero_de_actuacion]],Tabla1[[#All],[No_identificacion_cliente]],"",0)</f>
        <v/>
      </c>
      <c r="W101" s="2" t="str" cm="1">
        <f t="array" ref="W101">_xlfn.XLOOKUP(AVANZA[[#This Row],[Num_Agrupacion_Pet_Atis]],Tabla1[[#All],[Numero_de_actuacion]],Tabla1[[#All],[Movil_de_contacto]],"",0)</f>
        <v/>
      </c>
      <c r="X101" s="14">
        <f>IF(OR(AVANZA[[#This Row],[ESTADO LEG]]="Legalizada grabacion",AVANZA[[#This Row],[ESTADO LEG]]="Legalizada aut"),1,0)</f>
        <v>1</v>
      </c>
      <c r="Y101" s="14">
        <f>IF(OR(AVANZA[[#This Row],[ESTADO LEG]]="pdte legalizar",AVANZA[[#This Row],[ESTADO LEG]]="No cruza"),1,0)</f>
        <v>0</v>
      </c>
      <c r="Z101" t="str" cm="1">
        <f t="array" ref="Z101">IF(AVANZA[[#This Row],[Variable]]="Terminada",LOWER(_xlfn.XLOOKUP(AVANZA[[#This Row],[ID_Peticion]],Tabla6[[#All],[NUM_PETICION]],Tabla6[[#All],[ESTADO_LEG]],"NO CRUZA",0)),AVANZA[[#This Row],[Variable]])</f>
        <v>legalizada grabacion</v>
      </c>
      <c r="AA101" cm="1">
        <f t="array" ref="AA101">_xlfn.XLOOKUP(AVANZA[[#This Row],[ID_Peticion]],Tabla6[[#All],[NUM_PETICION]],Tabla6[[#All],[DIF_DIAS]],"",0)</f>
        <v>2</v>
      </c>
      <c r="AB101" s="2" cm="1">
        <f t="array" ref="AB101">IFERROR(_xlfn.XLOOKUP(AVANZA[[#This Row],[ID_Peticion]],Tabla6[[#All],[NUM_PETICION]],Tabla6[[#All],[FEC_LEGAL]],"",0),"")</f>
        <v>46148</v>
      </c>
      <c r="AC101" s="14">
        <f ca="1">IF(AVANZA[[#This Row],[FECHA LEG]]&lt;&gt;0,IFERROR(AVANZA[[#This Row],[FECHA LEG]]-AVANZA[[#This Row],[FechaIniEstadoSubPetAtis]],0),TODAY()-AVANZA[[#This Row],[FechaIniEstadoSubPetAtis]])</f>
        <v>2</v>
      </c>
      <c r="AD101" s="35" t="str">
        <f ca="1">IF(AVANZA[[#This Row],[FINAL Vs LG]]&lt;&gt;0,IF(AVANZA[[#This Row],[FINAL Vs LG]]&lt;7.1,"100%",IF(AND(AVANZA[[#This Row],[FINAL Vs LG]]&gt;7.1,AVANZA[[#This Row],[FINAL Vs LG]]&lt;11.1),"50%","0%")),0)</f>
        <v>100%</v>
      </c>
      <c r="AE101" s="14">
        <f ca="1">VLOOKUP(DAY(TODAY()),BACK!F:G,2,0)</f>
        <v>14</v>
      </c>
      <c r="AF101" s="14">
        <f>BACK!$I$2</f>
        <v>24</v>
      </c>
      <c r="AG101" s="14">
        <f>IF(AVANZA[[#This Row],[Oferta_empaquetada_comisiones]]="SI",1,0)</f>
        <v>0</v>
      </c>
      <c r="AH101" s="36">
        <f>IF(AVANZA[[#This Row],[Variable]]="TERMINADA",IFERROR(VLOOKUP(AVANZA[[#This Row],[SUPERVISOR]],Tabla2[#All],4,0),0),)</f>
        <v>3.5</v>
      </c>
      <c r="AI101" s="14">
        <f>IF(AVANZA[[#This Row],[Producto]]="BA",1,0)</f>
        <v>0</v>
      </c>
      <c r="AJ101" s="14">
        <f>IF(AVANZA[[#This Row],[Producto]]="DUO",1,0)</f>
        <v>0</v>
      </c>
      <c r="AK101" s="14">
        <f>IF(AVANZA[[#This Row],[Producto]]="TRIO",1,0)</f>
        <v>1</v>
      </c>
      <c r="AL101" t="s">
        <v>347</v>
      </c>
      <c r="AM101">
        <v>-1</v>
      </c>
      <c r="AN101">
        <v>-1</v>
      </c>
      <c r="AO101" t="s">
        <v>14895</v>
      </c>
      <c r="AP101" s="1">
        <v>46146.394675925927</v>
      </c>
      <c r="AQ101">
        <v>-1</v>
      </c>
      <c r="AR101" t="s">
        <v>14896</v>
      </c>
      <c r="AS101">
        <v>-1</v>
      </c>
      <c r="AT101">
        <v>-1</v>
      </c>
      <c r="AU101">
        <v>-1</v>
      </c>
      <c r="AV101">
        <v>-1</v>
      </c>
      <c r="AW101">
        <v>-1</v>
      </c>
      <c r="AX101" t="s">
        <v>224</v>
      </c>
      <c r="AY101">
        <v>-1</v>
      </c>
      <c r="AZ101">
        <v>2026</v>
      </c>
      <c r="BA101">
        <v>5</v>
      </c>
      <c r="BB101">
        <v>4</v>
      </c>
      <c r="BC101">
        <v>-1</v>
      </c>
      <c r="BD101" t="s">
        <v>225</v>
      </c>
      <c r="BE101">
        <v>-1</v>
      </c>
      <c r="BF101">
        <v>20001621855110</v>
      </c>
      <c r="BG101" t="s">
        <v>438</v>
      </c>
      <c r="BH101" t="s">
        <v>439</v>
      </c>
      <c r="BI101" t="s">
        <v>14897</v>
      </c>
      <c r="BJ101">
        <v>-1</v>
      </c>
      <c r="BK101">
        <v>-1</v>
      </c>
      <c r="BL101">
        <v>-1</v>
      </c>
      <c r="BM101" t="s">
        <v>229</v>
      </c>
      <c r="BN101" t="s">
        <v>230</v>
      </c>
      <c r="BO101" t="s">
        <v>14898</v>
      </c>
      <c r="BP101" t="s">
        <v>232</v>
      </c>
      <c r="BQ101">
        <v>2026</v>
      </c>
      <c r="BR101">
        <v>5</v>
      </c>
      <c r="BS101">
        <v>4</v>
      </c>
      <c r="BT101" s="1">
        <v>46146.504305555558</v>
      </c>
      <c r="BU101" t="s">
        <v>233</v>
      </c>
      <c r="BV101" s="2">
        <v>46146</v>
      </c>
      <c r="BW101" t="s">
        <v>234</v>
      </c>
      <c r="BX101" s="2">
        <v>46146</v>
      </c>
      <c r="BY101" s="2">
        <v>46146</v>
      </c>
      <c r="BZ101" t="s">
        <v>235</v>
      </c>
      <c r="CA101" t="s">
        <v>3830</v>
      </c>
      <c r="CB101" t="s">
        <v>353</v>
      </c>
      <c r="CC101" t="s">
        <v>14899</v>
      </c>
      <c r="CD101" t="s">
        <v>8253</v>
      </c>
      <c r="CE101">
        <v>-1</v>
      </c>
      <c r="CF101" t="s">
        <v>3829</v>
      </c>
      <c r="CG101" t="s">
        <v>301</v>
      </c>
      <c r="CH101" t="s">
        <v>491</v>
      </c>
      <c r="CI101">
        <v>53061857</v>
      </c>
      <c r="CJ101" t="s">
        <v>358</v>
      </c>
      <c r="CK101" t="s">
        <v>245</v>
      </c>
      <c r="CL101" t="s">
        <v>246</v>
      </c>
      <c r="CM101" t="s">
        <v>247</v>
      </c>
      <c r="CN101" t="s">
        <v>359</v>
      </c>
      <c r="CT101" t="s">
        <v>330</v>
      </c>
      <c r="CU101" t="s">
        <v>387</v>
      </c>
      <c r="CW101" t="s">
        <v>446</v>
      </c>
      <c r="CX101" t="s">
        <v>447</v>
      </c>
      <c r="DA101" t="s">
        <v>250</v>
      </c>
      <c r="DB101">
        <v>-1</v>
      </c>
      <c r="DF101" t="s">
        <v>251</v>
      </c>
      <c r="DJ101" t="s">
        <v>252</v>
      </c>
      <c r="DK101" t="s">
        <v>253</v>
      </c>
      <c r="DL101" t="s">
        <v>253</v>
      </c>
      <c r="DN101" t="s">
        <v>390</v>
      </c>
      <c r="DR101" t="s">
        <v>360</v>
      </c>
      <c r="DS101" t="s">
        <v>358</v>
      </c>
      <c r="DT101" t="s">
        <v>347</v>
      </c>
      <c r="DV101">
        <v>1</v>
      </c>
      <c r="DW101" t="s">
        <v>283</v>
      </c>
      <c r="ED101" s="2">
        <v>46146</v>
      </c>
      <c r="EE101" t="s">
        <v>306</v>
      </c>
      <c r="EF101">
        <v>1</v>
      </c>
      <c r="EP101" t="s">
        <v>258</v>
      </c>
      <c r="ES101" t="s">
        <v>14900</v>
      </c>
      <c r="FA101" t="s">
        <v>245</v>
      </c>
      <c r="FB101" t="s">
        <v>363</v>
      </c>
      <c r="FD101" t="s">
        <v>363</v>
      </c>
      <c r="FE101" t="s">
        <v>4232</v>
      </c>
      <c r="FF101" t="s">
        <v>4232</v>
      </c>
      <c r="FK101" t="s">
        <v>263</v>
      </c>
      <c r="FL101" t="s">
        <v>14901</v>
      </c>
      <c r="FN101" t="s">
        <v>359</v>
      </c>
      <c r="FO101" t="s">
        <v>366</v>
      </c>
      <c r="FR101">
        <v>99915</v>
      </c>
      <c r="GB101" t="s">
        <v>266</v>
      </c>
      <c r="GC101" t="s">
        <v>387</v>
      </c>
      <c r="GD101">
        <v>25188</v>
      </c>
      <c r="GF101">
        <v>2353</v>
      </c>
      <c r="GG101">
        <v>25422</v>
      </c>
      <c r="GI101">
        <v>73235</v>
      </c>
      <c r="GJ101">
        <v>25427</v>
      </c>
      <c r="GL101">
        <v>24327</v>
      </c>
      <c r="GM101">
        <v>118898</v>
      </c>
      <c r="GS101" t="s">
        <v>267</v>
      </c>
      <c r="GT101" s="2">
        <v>45076</v>
      </c>
      <c r="GU101" t="s">
        <v>268</v>
      </c>
      <c r="GV101" t="s">
        <v>311</v>
      </c>
      <c r="GW101" t="s">
        <v>270</v>
      </c>
      <c r="GX101" t="s">
        <v>271</v>
      </c>
      <c r="GY101" t="s">
        <v>272</v>
      </c>
      <c r="GZ101" t="s">
        <v>273</v>
      </c>
      <c r="HA101" t="s">
        <v>274</v>
      </c>
      <c r="HB101" t="s">
        <v>1630</v>
      </c>
      <c r="HC101" t="s">
        <v>3830</v>
      </c>
      <c r="HD101" t="s">
        <v>313</v>
      </c>
      <c r="HE101" t="s">
        <v>230</v>
      </c>
      <c r="HF101" t="s">
        <v>14902</v>
      </c>
      <c r="HG101" t="s">
        <v>645</v>
      </c>
      <c r="HH101" t="s">
        <v>8254</v>
      </c>
      <c r="HI101" t="s">
        <v>632</v>
      </c>
      <c r="HJ101">
        <v>46147</v>
      </c>
      <c r="HK101" t="s">
        <v>1847</v>
      </c>
      <c r="HL101" t="s">
        <v>1847</v>
      </c>
      <c r="HM101" t="s">
        <v>14903</v>
      </c>
      <c r="HN101" t="s">
        <v>14904</v>
      </c>
      <c r="HO101" t="s">
        <v>14905</v>
      </c>
      <c r="HP101" t="s">
        <v>14906</v>
      </c>
      <c r="HR101" t="s">
        <v>278</v>
      </c>
      <c r="HV101">
        <v>118900</v>
      </c>
      <c r="HW101" t="s">
        <v>279</v>
      </c>
      <c r="HX101" t="s">
        <v>280</v>
      </c>
      <c r="HY101">
        <v>117583</v>
      </c>
      <c r="HZ101">
        <v>17668</v>
      </c>
      <c r="IA101" t="s">
        <v>279</v>
      </c>
      <c r="IB101" t="s">
        <v>281</v>
      </c>
      <c r="ID101" t="s">
        <v>282</v>
      </c>
      <c r="IE101" t="s">
        <v>283</v>
      </c>
      <c r="IF101" t="s">
        <v>283</v>
      </c>
      <c r="IG101" t="s">
        <v>283</v>
      </c>
      <c r="IH101" t="s">
        <v>284</v>
      </c>
      <c r="II101" t="s">
        <v>285</v>
      </c>
      <c r="IJ101" t="s">
        <v>286</v>
      </c>
      <c r="IK101" t="s">
        <v>278</v>
      </c>
      <c r="IL101" t="s">
        <v>371</v>
      </c>
      <c r="IM101" t="s">
        <v>288</v>
      </c>
      <c r="IN101" t="s">
        <v>289</v>
      </c>
      <c r="IP101" t="s">
        <v>290</v>
      </c>
      <c r="IQ101" t="s">
        <v>284</v>
      </c>
      <c r="IS101" t="s">
        <v>291</v>
      </c>
      <c r="IY101" t="s">
        <v>281</v>
      </c>
    </row>
    <row r="102" spans="1:259" x14ac:dyDescent="0.3">
      <c r="A102" s="14">
        <f>DAY(AVANZA[[#This Row],[FechaSeguimiento]])</f>
        <v>4</v>
      </c>
      <c r="B102" s="14">
        <f>MONTH(AVANZA[[#This Row],[FechaSeguimiento]])</f>
        <v>5</v>
      </c>
      <c r="C102"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102" t="str">
        <f>LOWER(IFERROR(VLOOKUP(AVANZA[[#This Row],[ID_Peticion]],CANCELADAS[#All],2,0),""))</f>
        <v/>
      </c>
      <c r="E102" t="str">
        <f>LOWER(IFERROR(VLOOKUP(AVANZA[[#This Row],[ID_Peticion]],CANCELADAS[#All],3,0),""))</f>
        <v/>
      </c>
      <c r="F102" t="str">
        <f>LOWER(IF(AVANZA[[#This Row],[CEDULA CLIENTE]]&lt;&gt;""," CC: " &amp; COUNTIFS(AVANZA[CEDULA CLIENTE],AVANZA[[#This Row],[CEDULA CLIENTE]]),"")&amp; IF(AVANZA[[#This Row],[Direccion]]&lt;&gt;""," DIR: " &amp; COUNTIFS(AVANZA[Direccion],AVANZA[[#This Row],[Direccion]]),""))</f>
        <v xml:space="preserve"> dir: 1</v>
      </c>
      <c r="G102" t="str">
        <f>IFERROR(VLOOKUP(AVANZA[[#This Row],[Cedula_Vendedor_Atis]],PLANTA[[#All],[CEDULA]:[LINEA]],3,0),"No Cruza")</f>
        <v>Marisol Avella</v>
      </c>
      <c r="H102" t="str">
        <f>IFERROR(VLOOKUP(AVANZA[[#This Row],[Cedula_Vendedor_Atis]],PLANTA[[#All],[CEDULA]:[LINEA]],4,0),"No Cruza")</f>
        <v>Fija</v>
      </c>
      <c r="I102" t="str">
        <f>LOWER(IF(AVANZA[[#This Row],[ATRIBUIBLE]]="",AVANZA[[#This Row],[Variable]],AVANZA[[#This Row],[ATRIBUIBLE]]))</f>
        <v>terminada</v>
      </c>
      <c r="J102" s="14">
        <f>IF(AVANZA[[#This Row],[Variable]]=AVANZA[[#Headers],[TERMINADA]],1,0)</f>
        <v>1</v>
      </c>
      <c r="K102" s="14">
        <f>IF(AVANZA[[#This Row],[Variable]]=AVANZA[[#Headers],[ANULADA]],1,0)</f>
        <v>0</v>
      </c>
      <c r="L102" s="14">
        <f>IF(AVANZA[[#This Row],[Variable]]=AVANZA[[#Headers],[PENDIENTE]],1,0)</f>
        <v>0</v>
      </c>
      <c r="M102" s="14">
        <f>IF(AVANZA[[#This Row],[ESTADO AGENDA]]="AGENDADA",1,0)</f>
        <v>0</v>
      </c>
      <c r="N102" s="14">
        <f>IF(AVANZA[[#This Row],[ESTADO AGENDA]]="PENDIENTE DE AGENDAR",1,0)</f>
        <v>0</v>
      </c>
      <c r="O102" s="14">
        <f>IF(AVANZA[[#This Row],[ESTADO AGENDA]]="SUSPENDIDA",1,0)</f>
        <v>0</v>
      </c>
      <c r="P102" t="str" cm="1">
        <f t="array" ref="P102">_xlfn.XLOOKUP(AVANZA[[#This Row],[Num_Agrupacion_Pet_Atis]],Tabla1[[#All],[Numero_de_actuacion]],Tabla1[[#All],[Estado_de_la_orden]],"",0)</f>
        <v/>
      </c>
      <c r="Q102" s="2" t="str" cm="1">
        <f t="array" ref="Q102">_xlfn.XLOOKUP(AVANZA[[#This Row],[Num_Agrupacion_Pet_Atis]],Tabla1[[#All],[Numero_de_actuacion]],Tabla1[[#All],[Fecha_de_la_cita]],"",0)</f>
        <v/>
      </c>
      <c r="R102" t="str" cm="1">
        <f t="array" ref="R102">_xlfn.XLOOKUP(AVANZA[[#This Row],[Num_Agrupacion_Pet_Atis]],Tabla1[[#All],[Numero_de_actuacion]],Tabla1[[#All],[Franja_horaria_de_la_cita]],"",0)</f>
        <v/>
      </c>
      <c r="S102" s="14" t="str">
        <f>IFERROR(DAY(AVANZA[[#This Row],[FECHA AGENDA]]),"")</f>
        <v/>
      </c>
      <c r="T102" s="14" t="str">
        <f>IFERROR(MONTH(AVANZA[[#This Row],[FECHA AGENDA]]),"")</f>
        <v/>
      </c>
      <c r="U102" t="str" cm="1">
        <f t="array" ref="U102">_xlfn.XLOOKUP(AVANZA[[#This Row],[Num_Agrupacion_Pet_Atis]],Tabla1[[#All],[Numero_de_actuacion]],Tabla1[[#All],[Motivo_de_suspension]],"",0)</f>
        <v/>
      </c>
      <c r="V102" s="2" t="str" cm="1">
        <f t="array" ref="V102">_xlfn.XLOOKUP(AVANZA[[#This Row],[Num_Agrupacion_Pet_Atis]],Tabla1[[#All],[Numero_de_actuacion]],Tabla1[[#All],[No_identificacion_cliente]],"",0)</f>
        <v/>
      </c>
      <c r="W102" s="2" t="str" cm="1">
        <f t="array" ref="W102">_xlfn.XLOOKUP(AVANZA[[#This Row],[Num_Agrupacion_Pet_Atis]],Tabla1[[#All],[Numero_de_actuacion]],Tabla1[[#All],[Movil_de_contacto]],"",0)</f>
        <v/>
      </c>
      <c r="X102" s="14">
        <f>IF(OR(AVANZA[[#This Row],[ESTADO LEG]]="Legalizada grabacion",AVANZA[[#This Row],[ESTADO LEG]]="Legalizada aut"),1,0)</f>
        <v>1</v>
      </c>
      <c r="Y102" s="14">
        <f>IF(OR(AVANZA[[#This Row],[ESTADO LEG]]="pdte legalizar",AVANZA[[#This Row],[ESTADO LEG]]="No cruza"),1,0)</f>
        <v>0</v>
      </c>
      <c r="Z102" t="str" cm="1">
        <f t="array" ref="Z102">IF(AVANZA[[#This Row],[Variable]]="Terminada",LOWER(_xlfn.XLOOKUP(AVANZA[[#This Row],[ID_Peticion]],Tabla6[[#All],[NUM_PETICION]],Tabla6[[#All],[ESTADO_LEG]],"NO CRUZA",0)),AVANZA[[#This Row],[Variable]])</f>
        <v>legalizada grabacion</v>
      </c>
      <c r="AA102" cm="1">
        <f t="array" ref="AA102">_xlfn.XLOOKUP(AVANZA[[#This Row],[ID_Peticion]],Tabla6[[#All],[NUM_PETICION]],Tabla6[[#All],[DIF_DIAS]],"",0)</f>
        <v>2</v>
      </c>
      <c r="AB102" s="2" cm="1">
        <f t="array" ref="AB102">IFERROR(_xlfn.XLOOKUP(AVANZA[[#This Row],[ID_Peticion]],Tabla6[[#All],[NUM_PETICION]],Tabla6[[#All],[FEC_LEGAL]],"",0),"")</f>
        <v>46148</v>
      </c>
      <c r="AC102" s="14">
        <f ca="1">IF(AVANZA[[#This Row],[FECHA LEG]]&lt;&gt;0,IFERROR(AVANZA[[#This Row],[FECHA LEG]]-AVANZA[[#This Row],[FechaIniEstadoSubPetAtis]],0),TODAY()-AVANZA[[#This Row],[FechaIniEstadoSubPetAtis]])</f>
        <v>2</v>
      </c>
      <c r="AD102" s="35" t="str">
        <f ca="1">IF(AVANZA[[#This Row],[FINAL Vs LG]]&lt;&gt;0,IF(AVANZA[[#This Row],[FINAL Vs LG]]&lt;7.1,"100%",IF(AND(AVANZA[[#This Row],[FINAL Vs LG]]&gt;7.1,AVANZA[[#This Row],[FINAL Vs LG]]&lt;11.1),"50%","0%")),0)</f>
        <v>100%</v>
      </c>
      <c r="AE102" s="14">
        <f ca="1">VLOOKUP(DAY(TODAY()),BACK!F:G,2,0)</f>
        <v>14</v>
      </c>
      <c r="AF102" s="14">
        <f>BACK!$I$2</f>
        <v>24</v>
      </c>
      <c r="AG102" s="14">
        <f>IF(AVANZA[[#This Row],[Oferta_empaquetada_comisiones]]="SI",1,0)</f>
        <v>1</v>
      </c>
      <c r="AH102" s="36">
        <f>IF(AVANZA[[#This Row],[Variable]]="TERMINADA",IFERROR(VLOOKUP(AVANZA[[#This Row],[SUPERVISOR]],Tabla2[#All],4,0),0),)</f>
        <v>3.5</v>
      </c>
      <c r="AI102" s="14">
        <f>IF(AVANZA[[#This Row],[Producto]]="BA",1,0)</f>
        <v>0</v>
      </c>
      <c r="AJ102" s="14">
        <f>IF(AVANZA[[#This Row],[Producto]]="DUO",1,0)</f>
        <v>0</v>
      </c>
      <c r="AK102" s="14">
        <f>IF(AVANZA[[#This Row],[Producto]]="TRIO",1,0)</f>
        <v>1</v>
      </c>
      <c r="AL102" t="s">
        <v>1154</v>
      </c>
      <c r="AM102">
        <v>-1</v>
      </c>
      <c r="AN102">
        <v>-1</v>
      </c>
      <c r="AO102" t="s">
        <v>14907</v>
      </c>
      <c r="AP102" s="1">
        <v>46142.564236111109</v>
      </c>
      <c r="AQ102">
        <v>-1</v>
      </c>
      <c r="AR102" t="s">
        <v>14908</v>
      </c>
      <c r="AS102">
        <v>-1</v>
      </c>
      <c r="AT102">
        <v>-1</v>
      </c>
      <c r="AU102">
        <v>-1</v>
      </c>
      <c r="AV102">
        <v>-1</v>
      </c>
      <c r="AW102">
        <v>-1</v>
      </c>
      <c r="AX102" t="s">
        <v>224</v>
      </c>
      <c r="AY102">
        <v>-1</v>
      </c>
      <c r="AZ102">
        <v>2026</v>
      </c>
      <c r="BA102">
        <v>5</v>
      </c>
      <c r="BB102">
        <v>4</v>
      </c>
      <c r="BC102">
        <v>-1</v>
      </c>
      <c r="BD102" t="s">
        <v>225</v>
      </c>
      <c r="BE102">
        <v>-1</v>
      </c>
      <c r="BF102">
        <v>20001620691644</v>
      </c>
      <c r="BG102" t="s">
        <v>438</v>
      </c>
      <c r="BH102" t="s">
        <v>439</v>
      </c>
      <c r="BI102" t="s">
        <v>14909</v>
      </c>
      <c r="BJ102">
        <v>-1</v>
      </c>
      <c r="BK102">
        <v>-1</v>
      </c>
      <c r="BL102">
        <v>-1</v>
      </c>
      <c r="BM102" t="s">
        <v>229</v>
      </c>
      <c r="BN102" t="s">
        <v>230</v>
      </c>
      <c r="BO102" t="s">
        <v>14910</v>
      </c>
      <c r="BP102" t="s">
        <v>232</v>
      </c>
      <c r="BQ102">
        <v>2026</v>
      </c>
      <c r="BR102">
        <v>4</v>
      </c>
      <c r="BS102">
        <v>30</v>
      </c>
      <c r="BT102" s="1">
        <v>46146.541435185187</v>
      </c>
      <c r="BU102" t="s">
        <v>233</v>
      </c>
      <c r="BV102" s="2">
        <v>46146</v>
      </c>
      <c r="BW102" t="s">
        <v>234</v>
      </c>
      <c r="BX102" s="2">
        <v>46142</v>
      </c>
      <c r="BY102" s="2">
        <v>46146</v>
      </c>
      <c r="BZ102" t="s">
        <v>235</v>
      </c>
      <c r="CA102" t="s">
        <v>2096</v>
      </c>
      <c r="CB102" t="s">
        <v>2097</v>
      </c>
      <c r="CC102" t="s">
        <v>14911</v>
      </c>
      <c r="CD102" t="s">
        <v>3090</v>
      </c>
      <c r="CE102">
        <v>-1</v>
      </c>
      <c r="CF102" t="s">
        <v>2100</v>
      </c>
      <c r="CG102" t="s">
        <v>941</v>
      </c>
      <c r="CH102" t="s">
        <v>491</v>
      </c>
      <c r="CI102">
        <v>1063565638</v>
      </c>
      <c r="CJ102" t="s">
        <v>1162</v>
      </c>
      <c r="CK102" t="s">
        <v>245</v>
      </c>
      <c r="CL102" t="s">
        <v>409</v>
      </c>
      <c r="CM102" t="s">
        <v>247</v>
      </c>
      <c r="CN102" t="s">
        <v>410</v>
      </c>
      <c r="CT102" t="s">
        <v>330</v>
      </c>
      <c r="CU102" t="s">
        <v>387</v>
      </c>
      <c r="CW102" t="s">
        <v>446</v>
      </c>
      <c r="CX102" t="s">
        <v>447</v>
      </c>
      <c r="DA102" t="s">
        <v>250</v>
      </c>
      <c r="DB102">
        <v>-1</v>
      </c>
      <c r="DF102" t="s">
        <v>251</v>
      </c>
      <c r="DJ102" t="s">
        <v>252</v>
      </c>
      <c r="DK102" t="s">
        <v>253</v>
      </c>
      <c r="DL102" t="s">
        <v>253</v>
      </c>
      <c r="DN102" t="s">
        <v>390</v>
      </c>
      <c r="DR102" t="s">
        <v>1163</v>
      </c>
      <c r="DS102" t="s">
        <v>1162</v>
      </c>
      <c r="DT102" t="s">
        <v>1161</v>
      </c>
      <c r="DV102">
        <v>1</v>
      </c>
      <c r="DW102" t="s">
        <v>331</v>
      </c>
      <c r="ED102" s="2">
        <v>46146</v>
      </c>
      <c r="EF102">
        <v>9</v>
      </c>
      <c r="EP102" t="s">
        <v>258</v>
      </c>
      <c r="ES102" t="s">
        <v>2101</v>
      </c>
      <c r="EZ102" t="s">
        <v>2102</v>
      </c>
      <c r="FA102" t="s">
        <v>245</v>
      </c>
      <c r="FB102" t="s">
        <v>2103</v>
      </c>
      <c r="FD102" t="s">
        <v>2103</v>
      </c>
      <c r="FE102" t="s">
        <v>2104</v>
      </c>
      <c r="FF102" t="s">
        <v>2104</v>
      </c>
      <c r="FK102" t="s">
        <v>263</v>
      </c>
      <c r="FL102" t="s">
        <v>14912</v>
      </c>
      <c r="FN102" t="s">
        <v>410</v>
      </c>
      <c r="FO102" t="s">
        <v>414</v>
      </c>
      <c r="FR102">
        <v>99915</v>
      </c>
      <c r="GB102" t="s">
        <v>266</v>
      </c>
      <c r="GC102" t="s">
        <v>387</v>
      </c>
      <c r="GD102">
        <v>25188</v>
      </c>
      <c r="GF102">
        <v>2353</v>
      </c>
      <c r="GG102">
        <v>25422</v>
      </c>
      <c r="GI102">
        <v>73235</v>
      </c>
      <c r="GJ102">
        <v>25427</v>
      </c>
      <c r="GL102">
        <v>24327</v>
      </c>
      <c r="GM102">
        <v>118898</v>
      </c>
      <c r="GS102" t="s">
        <v>267</v>
      </c>
      <c r="GT102" s="2">
        <v>44286</v>
      </c>
      <c r="GU102" t="s">
        <v>268</v>
      </c>
      <c r="GV102" t="s">
        <v>335</v>
      </c>
      <c r="GW102" t="s">
        <v>270</v>
      </c>
      <c r="GX102" t="s">
        <v>250</v>
      </c>
      <c r="GY102" t="s">
        <v>272</v>
      </c>
      <c r="GZ102" t="s">
        <v>273</v>
      </c>
      <c r="HA102" t="s">
        <v>336</v>
      </c>
      <c r="HC102" t="s">
        <v>337</v>
      </c>
      <c r="HE102" t="s">
        <v>230</v>
      </c>
      <c r="HF102" t="s">
        <v>14913</v>
      </c>
      <c r="HG102" t="s">
        <v>834</v>
      </c>
      <c r="HH102" t="s">
        <v>9944</v>
      </c>
      <c r="HI102" t="s">
        <v>632</v>
      </c>
      <c r="HJ102">
        <v>46146</v>
      </c>
      <c r="HK102" t="s">
        <v>247</v>
      </c>
      <c r="HL102" t="s">
        <v>245</v>
      </c>
      <c r="HM102" t="s">
        <v>414</v>
      </c>
      <c r="HN102" t="s">
        <v>410</v>
      </c>
      <c r="HO102" t="s">
        <v>1162</v>
      </c>
      <c r="HP102" t="s">
        <v>1161</v>
      </c>
      <c r="HR102" t="s">
        <v>278</v>
      </c>
      <c r="HV102">
        <v>118900</v>
      </c>
      <c r="HW102" t="s">
        <v>279</v>
      </c>
      <c r="HX102" t="s">
        <v>915</v>
      </c>
      <c r="HY102">
        <v>117583</v>
      </c>
      <c r="HZ102">
        <v>17668</v>
      </c>
      <c r="IA102" t="s">
        <v>279</v>
      </c>
      <c r="IB102" t="s">
        <v>281</v>
      </c>
      <c r="IE102" t="s">
        <v>283</v>
      </c>
      <c r="IF102" t="s">
        <v>283</v>
      </c>
      <c r="IG102" t="s">
        <v>283</v>
      </c>
      <c r="IH102" t="s">
        <v>284</v>
      </c>
      <c r="II102" t="s">
        <v>285</v>
      </c>
      <c r="IJ102" t="s">
        <v>286</v>
      </c>
      <c r="IK102" t="s">
        <v>278</v>
      </c>
      <c r="IL102" t="s">
        <v>346</v>
      </c>
      <c r="IM102" t="s">
        <v>288</v>
      </c>
      <c r="IN102" t="s">
        <v>289</v>
      </c>
      <c r="IP102" t="s">
        <v>290</v>
      </c>
      <c r="IQ102" t="s">
        <v>284</v>
      </c>
      <c r="IS102" t="s">
        <v>291</v>
      </c>
      <c r="IT102" t="s">
        <v>453</v>
      </c>
      <c r="IU102" t="s">
        <v>796</v>
      </c>
      <c r="IV102" t="s">
        <v>434</v>
      </c>
      <c r="IW102" t="s">
        <v>417</v>
      </c>
      <c r="IY102" t="s">
        <v>279</v>
      </c>
    </row>
    <row r="103" spans="1:259" x14ac:dyDescent="0.3">
      <c r="A103" s="14">
        <f>DAY(AVANZA[[#This Row],[FechaSeguimiento]])</f>
        <v>4</v>
      </c>
      <c r="B103" s="14">
        <f>MONTH(AVANZA[[#This Row],[FechaSeguimiento]])</f>
        <v>5</v>
      </c>
      <c r="C103"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103" t="str">
        <f>LOWER(IFERROR(VLOOKUP(AVANZA[[#This Row],[ID_Peticion]],CANCELADAS[#All],2,0),""))</f>
        <v/>
      </c>
      <c r="E103" t="str">
        <f>LOWER(IFERROR(VLOOKUP(AVANZA[[#This Row],[ID_Peticion]],CANCELADAS[#All],3,0),""))</f>
        <v/>
      </c>
      <c r="F103" t="str">
        <f>LOWER(IF(AVANZA[[#This Row],[CEDULA CLIENTE]]&lt;&gt;""," CC: " &amp; COUNTIFS(AVANZA[CEDULA CLIENTE],AVANZA[[#This Row],[CEDULA CLIENTE]]),"")&amp; IF(AVANZA[[#This Row],[Direccion]]&lt;&gt;""," DIR: " &amp; COUNTIFS(AVANZA[Direccion],AVANZA[[#This Row],[Direccion]]),""))</f>
        <v xml:space="preserve"> dir: 1</v>
      </c>
      <c r="G103" t="str">
        <f>IFERROR(VLOOKUP(AVANZA[[#This Row],[Cedula_Vendedor_Atis]],PLANTA[[#All],[CEDULA]:[LINEA]],3,0),"No Cruza")</f>
        <v>Marisol Avella</v>
      </c>
      <c r="H103" t="str">
        <f>IFERROR(VLOOKUP(AVANZA[[#This Row],[Cedula_Vendedor_Atis]],PLANTA[[#All],[CEDULA]:[LINEA]],4,0),"No Cruza")</f>
        <v>Fija</v>
      </c>
      <c r="I103" t="str">
        <f>LOWER(IF(AVANZA[[#This Row],[ATRIBUIBLE]]="",AVANZA[[#This Row],[Variable]],AVANZA[[#This Row],[ATRIBUIBLE]]))</f>
        <v>terminada</v>
      </c>
      <c r="J103" s="14">
        <f>IF(AVANZA[[#This Row],[Variable]]=AVANZA[[#Headers],[TERMINADA]],1,0)</f>
        <v>1</v>
      </c>
      <c r="K103" s="14">
        <f>IF(AVANZA[[#This Row],[Variable]]=AVANZA[[#Headers],[ANULADA]],1,0)</f>
        <v>0</v>
      </c>
      <c r="L103" s="14">
        <f>IF(AVANZA[[#This Row],[Variable]]=AVANZA[[#Headers],[PENDIENTE]],1,0)</f>
        <v>0</v>
      </c>
      <c r="M103" s="14">
        <f>IF(AVANZA[[#This Row],[ESTADO AGENDA]]="AGENDADA",1,0)</f>
        <v>0</v>
      </c>
      <c r="N103" s="14">
        <f>IF(AVANZA[[#This Row],[ESTADO AGENDA]]="PENDIENTE DE AGENDAR",1,0)</f>
        <v>0</v>
      </c>
      <c r="O103" s="14">
        <f>IF(AVANZA[[#This Row],[ESTADO AGENDA]]="SUSPENDIDA",1,0)</f>
        <v>0</v>
      </c>
      <c r="P103" t="str" cm="1">
        <f t="array" ref="P103">_xlfn.XLOOKUP(AVANZA[[#This Row],[Num_Agrupacion_Pet_Atis]],Tabla1[[#All],[Numero_de_actuacion]],Tabla1[[#All],[Estado_de_la_orden]],"",0)</f>
        <v/>
      </c>
      <c r="Q103" s="2" t="str" cm="1">
        <f t="array" ref="Q103">_xlfn.XLOOKUP(AVANZA[[#This Row],[Num_Agrupacion_Pet_Atis]],Tabla1[[#All],[Numero_de_actuacion]],Tabla1[[#All],[Fecha_de_la_cita]],"",0)</f>
        <v/>
      </c>
      <c r="R103" t="str" cm="1">
        <f t="array" ref="R103">_xlfn.XLOOKUP(AVANZA[[#This Row],[Num_Agrupacion_Pet_Atis]],Tabla1[[#All],[Numero_de_actuacion]],Tabla1[[#All],[Franja_horaria_de_la_cita]],"",0)</f>
        <v/>
      </c>
      <c r="S103" s="14" t="str">
        <f>IFERROR(DAY(AVANZA[[#This Row],[FECHA AGENDA]]),"")</f>
        <v/>
      </c>
      <c r="T103" s="14" t="str">
        <f>IFERROR(MONTH(AVANZA[[#This Row],[FECHA AGENDA]]),"")</f>
        <v/>
      </c>
      <c r="U103" t="str" cm="1">
        <f t="array" ref="U103">_xlfn.XLOOKUP(AVANZA[[#This Row],[Num_Agrupacion_Pet_Atis]],Tabla1[[#All],[Numero_de_actuacion]],Tabla1[[#All],[Motivo_de_suspension]],"",0)</f>
        <v/>
      </c>
      <c r="V103" s="2" t="str" cm="1">
        <f t="array" ref="V103">_xlfn.XLOOKUP(AVANZA[[#This Row],[Num_Agrupacion_Pet_Atis]],Tabla1[[#All],[Numero_de_actuacion]],Tabla1[[#All],[No_identificacion_cliente]],"",0)</f>
        <v/>
      </c>
      <c r="W103" s="2" t="str" cm="1">
        <f t="array" ref="W103">_xlfn.XLOOKUP(AVANZA[[#This Row],[Num_Agrupacion_Pet_Atis]],Tabla1[[#All],[Numero_de_actuacion]],Tabla1[[#All],[Movil_de_contacto]],"",0)</f>
        <v/>
      </c>
      <c r="X103" s="14">
        <f>IF(OR(AVANZA[[#This Row],[ESTADO LEG]]="Legalizada grabacion",AVANZA[[#This Row],[ESTADO LEG]]="Legalizada aut"),1,0)</f>
        <v>1</v>
      </c>
      <c r="Y103" s="14">
        <f>IF(OR(AVANZA[[#This Row],[ESTADO LEG]]="pdte legalizar",AVANZA[[#This Row],[ESTADO LEG]]="No cruza"),1,0)</f>
        <v>0</v>
      </c>
      <c r="Z103" t="str" cm="1">
        <f t="array" ref="Z103">IF(AVANZA[[#This Row],[Variable]]="Terminada",LOWER(_xlfn.XLOOKUP(AVANZA[[#This Row],[ID_Peticion]],Tabla6[[#All],[NUM_PETICION]],Tabla6[[#All],[ESTADO_LEG]],"NO CRUZA",0)),AVANZA[[#This Row],[Variable]])</f>
        <v>legalizada grabacion</v>
      </c>
      <c r="AA103" cm="1">
        <f t="array" ref="AA103">_xlfn.XLOOKUP(AVANZA[[#This Row],[ID_Peticion]],Tabla6[[#All],[NUM_PETICION]],Tabla6[[#All],[DIF_DIAS]],"",0)</f>
        <v>2</v>
      </c>
      <c r="AB103" s="2" cm="1">
        <f t="array" ref="AB103">IFERROR(_xlfn.XLOOKUP(AVANZA[[#This Row],[ID_Peticion]],Tabla6[[#All],[NUM_PETICION]],Tabla6[[#All],[FEC_LEGAL]],"",0),"")</f>
        <v>46148</v>
      </c>
      <c r="AC103" s="14">
        <f ca="1">IF(AVANZA[[#This Row],[FECHA LEG]]&lt;&gt;0,IFERROR(AVANZA[[#This Row],[FECHA LEG]]-AVANZA[[#This Row],[FechaIniEstadoSubPetAtis]],0),TODAY()-AVANZA[[#This Row],[FechaIniEstadoSubPetAtis]])</f>
        <v>2</v>
      </c>
      <c r="AD103" s="35" t="str">
        <f ca="1">IF(AVANZA[[#This Row],[FINAL Vs LG]]&lt;&gt;0,IF(AVANZA[[#This Row],[FINAL Vs LG]]&lt;7.1,"100%",IF(AND(AVANZA[[#This Row],[FINAL Vs LG]]&gt;7.1,AVANZA[[#This Row],[FINAL Vs LG]]&lt;11.1),"50%","0%")),0)</f>
        <v>100%</v>
      </c>
      <c r="AE103" s="14">
        <f ca="1">VLOOKUP(DAY(TODAY()),BACK!F:G,2,0)</f>
        <v>14</v>
      </c>
      <c r="AF103" s="14">
        <f>BACK!$I$2</f>
        <v>24</v>
      </c>
      <c r="AG103" s="14">
        <f>IF(AVANZA[[#This Row],[Oferta_empaquetada_comisiones]]="SI",1,0)</f>
        <v>0</v>
      </c>
      <c r="AH103" s="36">
        <f>IF(AVANZA[[#This Row],[Variable]]="TERMINADA",IFERROR(VLOOKUP(AVANZA[[#This Row],[SUPERVISOR]],Tabla2[#All],4,0),0),)</f>
        <v>3.5</v>
      </c>
      <c r="AI103" s="14">
        <f>IF(AVANZA[[#This Row],[Producto]]="BA",1,0)</f>
        <v>1</v>
      </c>
      <c r="AJ103" s="14">
        <f>IF(AVANZA[[#This Row],[Producto]]="DUO",1,0)</f>
        <v>0</v>
      </c>
      <c r="AK103" s="14">
        <f>IF(AVANZA[[#This Row],[Producto]]="TRIO",1,0)</f>
        <v>0</v>
      </c>
      <c r="AL103" t="s">
        <v>870</v>
      </c>
      <c r="AM103">
        <v>-1</v>
      </c>
      <c r="AN103">
        <v>-1</v>
      </c>
      <c r="AO103" t="s">
        <v>14914</v>
      </c>
      <c r="AP103" s="1">
        <v>46139.689479166664</v>
      </c>
      <c r="AQ103">
        <v>-1</v>
      </c>
      <c r="AR103" t="s">
        <v>14915</v>
      </c>
      <c r="AS103">
        <v>-1</v>
      </c>
      <c r="AT103">
        <v>-1</v>
      </c>
      <c r="AU103">
        <v>-1</v>
      </c>
      <c r="AV103">
        <v>-1</v>
      </c>
      <c r="AW103">
        <v>-1</v>
      </c>
      <c r="AX103" t="s">
        <v>224</v>
      </c>
      <c r="AY103">
        <v>-1</v>
      </c>
      <c r="AZ103">
        <v>2026</v>
      </c>
      <c r="BA103">
        <v>5</v>
      </c>
      <c r="BB103">
        <v>4</v>
      </c>
      <c r="BC103">
        <v>-1</v>
      </c>
      <c r="BD103" t="s">
        <v>225</v>
      </c>
      <c r="BE103">
        <v>-1</v>
      </c>
      <c r="BF103">
        <v>20001619051943</v>
      </c>
      <c r="BG103" t="s">
        <v>319</v>
      </c>
      <c r="BH103" t="s">
        <v>320</v>
      </c>
      <c r="BI103" t="s">
        <v>14916</v>
      </c>
      <c r="BJ103">
        <v>-1</v>
      </c>
      <c r="BK103">
        <v>-1</v>
      </c>
      <c r="BL103">
        <v>-1</v>
      </c>
      <c r="BM103" t="s">
        <v>229</v>
      </c>
      <c r="BN103" t="s">
        <v>230</v>
      </c>
      <c r="BO103" t="s">
        <v>14917</v>
      </c>
      <c r="BP103" t="s">
        <v>380</v>
      </c>
      <c r="BQ103">
        <v>2026</v>
      </c>
      <c r="BR103">
        <v>4</v>
      </c>
      <c r="BS103">
        <v>27</v>
      </c>
      <c r="BT103" s="1">
        <v>46146.498414351852</v>
      </c>
      <c r="BU103" t="s">
        <v>233</v>
      </c>
      <c r="BV103" s="2">
        <v>46146</v>
      </c>
      <c r="BW103" t="s">
        <v>234</v>
      </c>
      <c r="BX103" s="2">
        <v>46139</v>
      </c>
      <c r="BY103" s="2">
        <v>46146</v>
      </c>
      <c r="BZ103" t="s">
        <v>235</v>
      </c>
      <c r="CA103" t="s">
        <v>321</v>
      </c>
      <c r="CB103" t="s">
        <v>322</v>
      </c>
      <c r="CC103" t="s">
        <v>14918</v>
      </c>
      <c r="CD103" t="s">
        <v>2378</v>
      </c>
      <c r="CE103">
        <v>-1</v>
      </c>
      <c r="CF103" t="s">
        <v>324</v>
      </c>
      <c r="CG103" t="s">
        <v>325</v>
      </c>
      <c r="CH103" t="s">
        <v>326</v>
      </c>
      <c r="CI103">
        <v>1015443152</v>
      </c>
      <c r="CJ103" t="s">
        <v>877</v>
      </c>
      <c r="CK103" t="s">
        <v>245</v>
      </c>
      <c r="CL103" t="s">
        <v>409</v>
      </c>
      <c r="CM103" t="s">
        <v>247</v>
      </c>
      <c r="CN103" t="s">
        <v>410</v>
      </c>
      <c r="CT103" t="s">
        <v>330</v>
      </c>
      <c r="CU103" t="s">
        <v>225</v>
      </c>
      <c r="CW103" t="s">
        <v>319</v>
      </c>
      <c r="CX103" t="s">
        <v>320</v>
      </c>
      <c r="DA103" t="s">
        <v>250</v>
      </c>
      <c r="DB103">
        <v>-1</v>
      </c>
      <c r="DF103" t="s">
        <v>251</v>
      </c>
      <c r="DJ103" t="s">
        <v>252</v>
      </c>
      <c r="DK103" t="s">
        <v>253</v>
      </c>
      <c r="DL103" t="s">
        <v>254</v>
      </c>
      <c r="DN103" t="s">
        <v>255</v>
      </c>
      <c r="DR103" t="s">
        <v>878</v>
      </c>
      <c r="DS103" t="s">
        <v>877</v>
      </c>
      <c r="DT103" t="s">
        <v>870</v>
      </c>
      <c r="DV103">
        <v>1</v>
      </c>
      <c r="DW103" t="s">
        <v>331</v>
      </c>
      <c r="ED103" s="2">
        <v>46146</v>
      </c>
      <c r="EE103" t="s">
        <v>343</v>
      </c>
      <c r="EF103">
        <v>5</v>
      </c>
      <c r="EP103" t="s">
        <v>258</v>
      </c>
      <c r="ES103" t="s">
        <v>14919</v>
      </c>
      <c r="EZ103" t="s">
        <v>1490</v>
      </c>
      <c r="FA103" t="s">
        <v>245</v>
      </c>
      <c r="FB103" t="s">
        <v>333</v>
      </c>
      <c r="FD103" t="s">
        <v>333</v>
      </c>
      <c r="FE103" t="s">
        <v>334</v>
      </c>
      <c r="FF103" t="s">
        <v>334</v>
      </c>
      <c r="FK103" t="s">
        <v>263</v>
      </c>
      <c r="FL103" t="s">
        <v>14920</v>
      </c>
      <c r="FN103" t="s">
        <v>410</v>
      </c>
      <c r="FO103" t="s">
        <v>414</v>
      </c>
      <c r="FR103">
        <v>79824</v>
      </c>
      <c r="GB103" t="s">
        <v>266</v>
      </c>
      <c r="GC103" t="s">
        <v>225</v>
      </c>
      <c r="GD103">
        <v>0</v>
      </c>
      <c r="GF103">
        <v>0</v>
      </c>
      <c r="GG103">
        <v>25423</v>
      </c>
      <c r="GI103">
        <v>79824</v>
      </c>
      <c r="GJ103">
        <v>0</v>
      </c>
      <c r="GL103">
        <v>0</v>
      </c>
      <c r="GM103">
        <v>94990</v>
      </c>
      <c r="GS103" t="s">
        <v>267</v>
      </c>
      <c r="GT103" s="2">
        <v>45107</v>
      </c>
      <c r="GU103" t="s">
        <v>268</v>
      </c>
      <c r="GV103" t="s">
        <v>335</v>
      </c>
      <c r="GW103" t="s">
        <v>394</v>
      </c>
      <c r="GZ103" t="s">
        <v>395</v>
      </c>
      <c r="HA103" t="s">
        <v>336</v>
      </c>
      <c r="HC103" t="s">
        <v>337</v>
      </c>
      <c r="HE103" t="s">
        <v>230</v>
      </c>
      <c r="HF103" t="s">
        <v>2379</v>
      </c>
      <c r="HR103" t="s">
        <v>278</v>
      </c>
      <c r="HV103">
        <v>94990</v>
      </c>
      <c r="HW103" t="s">
        <v>281</v>
      </c>
      <c r="HY103">
        <v>0</v>
      </c>
      <c r="HZ103">
        <v>0</v>
      </c>
      <c r="IA103" t="s">
        <v>281</v>
      </c>
      <c r="IB103" t="s">
        <v>281</v>
      </c>
      <c r="IE103" t="s">
        <v>283</v>
      </c>
      <c r="IF103" t="s">
        <v>283</v>
      </c>
      <c r="IG103" t="s">
        <v>283</v>
      </c>
      <c r="IH103" t="s">
        <v>284</v>
      </c>
      <c r="II103" t="s">
        <v>285</v>
      </c>
      <c r="IJ103" t="s">
        <v>286</v>
      </c>
      <c r="IK103" t="s">
        <v>278</v>
      </c>
      <c r="IL103" t="s">
        <v>346</v>
      </c>
      <c r="IM103" t="s">
        <v>288</v>
      </c>
      <c r="IN103" t="s">
        <v>289</v>
      </c>
      <c r="IP103" t="s">
        <v>290</v>
      </c>
      <c r="IQ103" t="s">
        <v>284</v>
      </c>
      <c r="IS103" t="s">
        <v>291</v>
      </c>
      <c r="IT103" t="s">
        <v>287</v>
      </c>
      <c r="IY103" t="s">
        <v>281</v>
      </c>
    </row>
    <row r="104" spans="1:259" x14ac:dyDescent="0.3">
      <c r="A104" s="14">
        <f>DAY(AVANZA[[#This Row],[FechaSeguimiento]])</f>
        <v>4</v>
      </c>
      <c r="B104" s="14">
        <f>MONTH(AVANZA[[#This Row],[FechaSeguimiento]])</f>
        <v>5</v>
      </c>
      <c r="C104"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104" t="str">
        <f>LOWER(IFERROR(VLOOKUP(AVANZA[[#This Row],[ID_Peticion]],CANCELADAS[#All],2,0),""))</f>
        <v/>
      </c>
      <c r="E104" t="str">
        <f>LOWER(IFERROR(VLOOKUP(AVANZA[[#This Row],[ID_Peticion]],CANCELADAS[#All],3,0),""))</f>
        <v/>
      </c>
      <c r="F104" t="str">
        <f>LOWER(IF(AVANZA[[#This Row],[CEDULA CLIENTE]]&lt;&gt;""," CC: " &amp; COUNTIFS(AVANZA[CEDULA CLIENTE],AVANZA[[#This Row],[CEDULA CLIENTE]]),"")&amp; IF(AVANZA[[#This Row],[Direccion]]&lt;&gt;""," DIR: " &amp; COUNTIFS(AVANZA[Direccion],AVANZA[[#This Row],[Direccion]]),""))</f>
        <v xml:space="preserve"> dir: 1</v>
      </c>
      <c r="G104" t="str">
        <f>IFERROR(VLOOKUP(AVANZA[[#This Row],[Cedula_Vendedor_Atis]],PLANTA[[#All],[CEDULA]:[LINEA]],3,0),"No Cruza")</f>
        <v>Marisol Avella</v>
      </c>
      <c r="H104" t="str">
        <f>IFERROR(VLOOKUP(AVANZA[[#This Row],[Cedula_Vendedor_Atis]],PLANTA[[#All],[CEDULA]:[LINEA]],4,0),"No Cruza")</f>
        <v>Fija</v>
      </c>
      <c r="I104" t="str">
        <f>LOWER(IF(AVANZA[[#This Row],[ATRIBUIBLE]]="",AVANZA[[#This Row],[Variable]],AVANZA[[#This Row],[ATRIBUIBLE]]))</f>
        <v>terminada</v>
      </c>
      <c r="J104" s="14">
        <f>IF(AVANZA[[#This Row],[Variable]]=AVANZA[[#Headers],[TERMINADA]],1,0)</f>
        <v>1</v>
      </c>
      <c r="K104" s="14">
        <f>IF(AVANZA[[#This Row],[Variable]]=AVANZA[[#Headers],[ANULADA]],1,0)</f>
        <v>0</v>
      </c>
      <c r="L104" s="14">
        <f>IF(AVANZA[[#This Row],[Variable]]=AVANZA[[#Headers],[PENDIENTE]],1,0)</f>
        <v>0</v>
      </c>
      <c r="M104" s="14">
        <f>IF(AVANZA[[#This Row],[ESTADO AGENDA]]="AGENDADA",1,0)</f>
        <v>0</v>
      </c>
      <c r="N104" s="14">
        <f>IF(AVANZA[[#This Row],[ESTADO AGENDA]]="PENDIENTE DE AGENDAR",1,0)</f>
        <v>0</v>
      </c>
      <c r="O104" s="14">
        <f>IF(AVANZA[[#This Row],[ESTADO AGENDA]]="SUSPENDIDA",1,0)</f>
        <v>0</v>
      </c>
      <c r="P104" t="str" cm="1">
        <f t="array" ref="P104">_xlfn.XLOOKUP(AVANZA[[#This Row],[Num_Agrupacion_Pet_Atis]],Tabla1[[#All],[Numero_de_actuacion]],Tabla1[[#All],[Estado_de_la_orden]],"",0)</f>
        <v/>
      </c>
      <c r="Q104" s="2" t="str" cm="1">
        <f t="array" ref="Q104">_xlfn.XLOOKUP(AVANZA[[#This Row],[Num_Agrupacion_Pet_Atis]],Tabla1[[#All],[Numero_de_actuacion]],Tabla1[[#All],[Fecha_de_la_cita]],"",0)</f>
        <v/>
      </c>
      <c r="R104" t="str" cm="1">
        <f t="array" ref="R104">_xlfn.XLOOKUP(AVANZA[[#This Row],[Num_Agrupacion_Pet_Atis]],Tabla1[[#All],[Numero_de_actuacion]],Tabla1[[#All],[Franja_horaria_de_la_cita]],"",0)</f>
        <v/>
      </c>
      <c r="S104" s="14" t="str">
        <f>IFERROR(DAY(AVANZA[[#This Row],[FECHA AGENDA]]),"")</f>
        <v/>
      </c>
      <c r="T104" s="14" t="str">
        <f>IFERROR(MONTH(AVANZA[[#This Row],[FECHA AGENDA]]),"")</f>
        <v/>
      </c>
      <c r="U104" t="str" cm="1">
        <f t="array" ref="U104">_xlfn.XLOOKUP(AVANZA[[#This Row],[Num_Agrupacion_Pet_Atis]],Tabla1[[#All],[Numero_de_actuacion]],Tabla1[[#All],[Motivo_de_suspension]],"",0)</f>
        <v/>
      </c>
      <c r="V104" s="2" t="str" cm="1">
        <f t="array" ref="V104">_xlfn.XLOOKUP(AVANZA[[#This Row],[Num_Agrupacion_Pet_Atis]],Tabla1[[#All],[Numero_de_actuacion]],Tabla1[[#All],[No_identificacion_cliente]],"",0)</f>
        <v/>
      </c>
      <c r="W104" s="2" t="str" cm="1">
        <f t="array" ref="W104">_xlfn.XLOOKUP(AVANZA[[#This Row],[Num_Agrupacion_Pet_Atis]],Tabla1[[#All],[Numero_de_actuacion]],Tabla1[[#All],[Movil_de_contacto]],"",0)</f>
        <v/>
      </c>
      <c r="X104" s="14">
        <f>IF(OR(AVANZA[[#This Row],[ESTADO LEG]]="Legalizada grabacion",AVANZA[[#This Row],[ESTADO LEG]]="Legalizada aut"),1,0)</f>
        <v>1</v>
      </c>
      <c r="Y104" s="14">
        <f>IF(OR(AVANZA[[#This Row],[ESTADO LEG]]="pdte legalizar",AVANZA[[#This Row],[ESTADO LEG]]="No cruza"),1,0)</f>
        <v>0</v>
      </c>
      <c r="Z104" t="str" cm="1">
        <f t="array" ref="Z104">IF(AVANZA[[#This Row],[Variable]]="Terminada",LOWER(_xlfn.XLOOKUP(AVANZA[[#This Row],[ID_Peticion]],Tabla6[[#All],[NUM_PETICION]],Tabla6[[#All],[ESTADO_LEG]],"NO CRUZA",0)),AVANZA[[#This Row],[Variable]])</f>
        <v>legalizada grabacion</v>
      </c>
      <c r="AA104" cm="1">
        <f t="array" ref="AA104">_xlfn.XLOOKUP(AVANZA[[#This Row],[ID_Peticion]],Tabla6[[#All],[NUM_PETICION]],Tabla6[[#All],[DIF_DIAS]],"",0)</f>
        <v>2</v>
      </c>
      <c r="AB104" s="2" cm="1">
        <f t="array" ref="AB104">IFERROR(_xlfn.XLOOKUP(AVANZA[[#This Row],[ID_Peticion]],Tabla6[[#All],[NUM_PETICION]],Tabla6[[#All],[FEC_LEGAL]],"",0),"")</f>
        <v>46148</v>
      </c>
      <c r="AC104" s="14">
        <f ca="1">IF(AVANZA[[#This Row],[FECHA LEG]]&lt;&gt;0,IFERROR(AVANZA[[#This Row],[FECHA LEG]]-AVANZA[[#This Row],[FechaIniEstadoSubPetAtis]],0),TODAY()-AVANZA[[#This Row],[FechaIniEstadoSubPetAtis]])</f>
        <v>2</v>
      </c>
      <c r="AD104" s="35" t="str">
        <f ca="1">IF(AVANZA[[#This Row],[FINAL Vs LG]]&lt;&gt;0,IF(AVANZA[[#This Row],[FINAL Vs LG]]&lt;7.1,"100%",IF(AND(AVANZA[[#This Row],[FINAL Vs LG]]&gt;7.1,AVANZA[[#This Row],[FINAL Vs LG]]&lt;11.1),"50%","0%")),0)</f>
        <v>100%</v>
      </c>
      <c r="AE104" s="14">
        <f ca="1">VLOOKUP(DAY(TODAY()),BACK!F:G,2,0)</f>
        <v>14</v>
      </c>
      <c r="AF104" s="14">
        <f>BACK!$I$2</f>
        <v>24</v>
      </c>
      <c r="AG104" s="14">
        <f>IF(AVANZA[[#This Row],[Oferta_empaquetada_comisiones]]="SI",1,0)</f>
        <v>0</v>
      </c>
      <c r="AH104" s="36">
        <f>IF(AVANZA[[#This Row],[Variable]]="TERMINADA",IFERROR(VLOOKUP(AVANZA[[#This Row],[SUPERVISOR]],Tabla2[#All],4,0),0),)</f>
        <v>3.5</v>
      </c>
      <c r="AI104" s="14">
        <f>IF(AVANZA[[#This Row],[Producto]]="BA",1,0)</f>
        <v>1</v>
      </c>
      <c r="AJ104" s="14">
        <f>IF(AVANZA[[#This Row],[Producto]]="DUO",1,0)</f>
        <v>0</v>
      </c>
      <c r="AK104" s="14">
        <f>IF(AVANZA[[#This Row],[Producto]]="TRIO",1,0)</f>
        <v>0</v>
      </c>
      <c r="AL104" t="s">
        <v>746</v>
      </c>
      <c r="AM104">
        <v>-1</v>
      </c>
      <c r="AN104">
        <v>-1</v>
      </c>
      <c r="AO104" t="s">
        <v>14921</v>
      </c>
      <c r="AP104" s="1">
        <v>46145.542175925926</v>
      </c>
      <c r="AQ104">
        <v>-1</v>
      </c>
      <c r="AR104" t="s">
        <v>14922</v>
      </c>
      <c r="AS104">
        <v>-1</v>
      </c>
      <c r="AT104">
        <v>-1</v>
      </c>
      <c r="AU104">
        <v>-1</v>
      </c>
      <c r="AV104">
        <v>-1</v>
      </c>
      <c r="AW104">
        <v>-1</v>
      </c>
      <c r="AX104" t="s">
        <v>224</v>
      </c>
      <c r="AY104">
        <v>-1</v>
      </c>
      <c r="AZ104">
        <v>2026</v>
      </c>
      <c r="BA104">
        <v>5</v>
      </c>
      <c r="BB104">
        <v>4</v>
      </c>
      <c r="BC104">
        <v>-1</v>
      </c>
      <c r="BD104" t="s">
        <v>225</v>
      </c>
      <c r="BE104">
        <v>-1</v>
      </c>
      <c r="BF104">
        <v>20001621528572</v>
      </c>
      <c r="BG104" t="s">
        <v>319</v>
      </c>
      <c r="BH104" t="s">
        <v>320</v>
      </c>
      <c r="BI104" t="s">
        <v>14923</v>
      </c>
      <c r="BJ104">
        <v>-1</v>
      </c>
      <c r="BK104">
        <v>-1</v>
      </c>
      <c r="BL104">
        <v>-1</v>
      </c>
      <c r="BM104" t="s">
        <v>229</v>
      </c>
      <c r="BN104" t="s">
        <v>230</v>
      </c>
      <c r="BO104" t="s">
        <v>14924</v>
      </c>
      <c r="BP104" t="s">
        <v>380</v>
      </c>
      <c r="BQ104">
        <v>2026</v>
      </c>
      <c r="BR104">
        <v>5</v>
      </c>
      <c r="BS104">
        <v>3</v>
      </c>
      <c r="BT104" s="1">
        <v>46146.703032407408</v>
      </c>
      <c r="BU104" t="s">
        <v>233</v>
      </c>
      <c r="BV104" s="2">
        <v>46146</v>
      </c>
      <c r="BW104" t="s">
        <v>234</v>
      </c>
      <c r="BX104" s="2">
        <v>46145</v>
      </c>
      <c r="BY104" s="2">
        <v>46146</v>
      </c>
      <c r="BZ104" t="s">
        <v>235</v>
      </c>
      <c r="CA104" t="s">
        <v>896</v>
      </c>
      <c r="CB104" t="s">
        <v>752</v>
      </c>
      <c r="CC104" t="s">
        <v>14925</v>
      </c>
      <c r="CD104" t="s">
        <v>3682</v>
      </c>
      <c r="CE104">
        <v>-1</v>
      </c>
      <c r="CF104" t="s">
        <v>899</v>
      </c>
      <c r="CG104" t="s">
        <v>756</v>
      </c>
      <c r="CH104" t="s">
        <v>242</v>
      </c>
      <c r="CI104">
        <v>1000857923</v>
      </c>
      <c r="CJ104" t="s">
        <v>759</v>
      </c>
      <c r="CK104" t="s">
        <v>245</v>
      </c>
      <c r="CL104" t="s">
        <v>246</v>
      </c>
      <c r="CM104" t="s">
        <v>247</v>
      </c>
      <c r="CN104" t="s">
        <v>359</v>
      </c>
      <c r="CT104" t="s">
        <v>386</v>
      </c>
      <c r="CU104" t="s">
        <v>225</v>
      </c>
      <c r="CW104" t="s">
        <v>319</v>
      </c>
      <c r="CX104" t="s">
        <v>320</v>
      </c>
      <c r="DA104" t="s">
        <v>250</v>
      </c>
      <c r="DB104">
        <v>-1</v>
      </c>
      <c r="DF104" t="s">
        <v>251</v>
      </c>
      <c r="DJ104" t="s">
        <v>252</v>
      </c>
      <c r="DK104" t="s">
        <v>253</v>
      </c>
      <c r="DL104" t="s">
        <v>254</v>
      </c>
      <c r="DN104" t="s">
        <v>255</v>
      </c>
      <c r="DR104" t="s">
        <v>760</v>
      </c>
      <c r="DS104" t="s">
        <v>759</v>
      </c>
      <c r="DT104" t="s">
        <v>758</v>
      </c>
      <c r="DV104">
        <v>1</v>
      </c>
      <c r="DW104" t="s">
        <v>623</v>
      </c>
      <c r="ED104" s="2">
        <v>46146</v>
      </c>
      <c r="EE104" t="s">
        <v>900</v>
      </c>
      <c r="EF104">
        <v>9</v>
      </c>
      <c r="EP104" t="s">
        <v>258</v>
      </c>
      <c r="ES104" t="s">
        <v>14230</v>
      </c>
      <c r="FA104" t="s">
        <v>245</v>
      </c>
      <c r="FB104" t="s">
        <v>763</v>
      </c>
      <c r="FD104" t="s">
        <v>763</v>
      </c>
      <c r="FE104" t="s">
        <v>902</v>
      </c>
      <c r="FF104" t="s">
        <v>903</v>
      </c>
      <c r="FK104" t="s">
        <v>263</v>
      </c>
      <c r="FL104" t="s">
        <v>14926</v>
      </c>
      <c r="FN104" t="s">
        <v>359</v>
      </c>
      <c r="FO104" t="s">
        <v>366</v>
      </c>
      <c r="FR104">
        <v>94990</v>
      </c>
      <c r="GB104" t="s">
        <v>266</v>
      </c>
      <c r="GC104" t="s">
        <v>225</v>
      </c>
      <c r="GD104">
        <v>0</v>
      </c>
      <c r="GF104">
        <v>0</v>
      </c>
      <c r="GG104">
        <v>25423</v>
      </c>
      <c r="GI104">
        <v>94990</v>
      </c>
      <c r="GJ104">
        <v>0</v>
      </c>
      <c r="GL104">
        <v>0</v>
      </c>
      <c r="GM104">
        <v>113038</v>
      </c>
      <c r="GS104" t="s">
        <v>267</v>
      </c>
      <c r="GT104" s="2">
        <v>45596</v>
      </c>
      <c r="GU104" t="s">
        <v>268</v>
      </c>
      <c r="GV104" t="s">
        <v>269</v>
      </c>
      <c r="GW104" t="s">
        <v>394</v>
      </c>
      <c r="GZ104" t="s">
        <v>395</v>
      </c>
      <c r="HA104" t="s">
        <v>274</v>
      </c>
      <c r="HB104" t="s">
        <v>900</v>
      </c>
      <c r="HC104" t="s">
        <v>900</v>
      </c>
      <c r="HD104" t="s">
        <v>761</v>
      </c>
      <c r="HE104" t="s">
        <v>230</v>
      </c>
      <c r="HF104" t="s">
        <v>14231</v>
      </c>
      <c r="HR104" t="s">
        <v>278</v>
      </c>
      <c r="HV104">
        <v>94990</v>
      </c>
      <c r="HW104" t="s">
        <v>281</v>
      </c>
      <c r="HY104">
        <v>0</v>
      </c>
      <c r="HZ104">
        <v>0</v>
      </c>
      <c r="IA104" t="s">
        <v>279</v>
      </c>
      <c r="IB104" t="s">
        <v>281</v>
      </c>
      <c r="IE104" t="s">
        <v>283</v>
      </c>
      <c r="IF104" t="s">
        <v>283</v>
      </c>
      <c r="IG104" t="s">
        <v>283</v>
      </c>
      <c r="IH104" t="s">
        <v>284</v>
      </c>
      <c r="II104" t="s">
        <v>285</v>
      </c>
      <c r="IJ104" t="s">
        <v>286</v>
      </c>
      <c r="IK104" t="s">
        <v>278</v>
      </c>
      <c r="IL104" t="s">
        <v>371</v>
      </c>
      <c r="IM104" t="s">
        <v>288</v>
      </c>
      <c r="IN104" t="s">
        <v>289</v>
      </c>
      <c r="IP104" t="s">
        <v>290</v>
      </c>
      <c r="IQ104" t="s">
        <v>284</v>
      </c>
      <c r="IS104" t="s">
        <v>291</v>
      </c>
      <c r="IY104" t="s">
        <v>281</v>
      </c>
    </row>
    <row r="105" spans="1:259" x14ac:dyDescent="0.3">
      <c r="A105" s="14">
        <f>DAY(AVANZA[[#This Row],[FechaSeguimiento]])</f>
        <v>4</v>
      </c>
      <c r="B105" s="14">
        <f>MONTH(AVANZA[[#This Row],[FechaSeguimiento]])</f>
        <v>5</v>
      </c>
      <c r="C105"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105" t="str">
        <f>LOWER(IFERROR(VLOOKUP(AVANZA[[#This Row],[ID_Peticion]],CANCELADAS[#All],2,0),""))</f>
        <v/>
      </c>
      <c r="E105" t="str">
        <f>LOWER(IFERROR(VLOOKUP(AVANZA[[#This Row],[ID_Peticion]],CANCELADAS[#All],3,0),""))</f>
        <v/>
      </c>
      <c r="F105" t="str">
        <f>LOWER(IF(AVANZA[[#This Row],[CEDULA CLIENTE]]&lt;&gt;""," CC: " &amp; COUNTIFS(AVANZA[CEDULA CLIENTE],AVANZA[[#This Row],[CEDULA CLIENTE]]),"")&amp; IF(AVANZA[[#This Row],[Direccion]]&lt;&gt;""," DIR: " &amp; COUNTIFS(AVANZA[Direccion],AVANZA[[#This Row],[Direccion]]),""))</f>
        <v xml:space="preserve"> dir: 1</v>
      </c>
      <c r="G105" t="str">
        <f>IFERROR(VLOOKUP(AVANZA[[#This Row],[Cedula_Vendedor_Atis]],PLANTA[[#All],[CEDULA]:[LINEA]],3,0),"No Cruza")</f>
        <v>Marisol Avella</v>
      </c>
      <c r="H105" t="str">
        <f>IFERROR(VLOOKUP(AVANZA[[#This Row],[Cedula_Vendedor_Atis]],PLANTA[[#All],[CEDULA]:[LINEA]],4,0),"No Cruza")</f>
        <v>Fija</v>
      </c>
      <c r="I105" t="str">
        <f>LOWER(IF(AVANZA[[#This Row],[ATRIBUIBLE]]="",AVANZA[[#This Row],[Variable]],AVANZA[[#This Row],[ATRIBUIBLE]]))</f>
        <v>terminada</v>
      </c>
      <c r="J105" s="14">
        <f>IF(AVANZA[[#This Row],[Variable]]=AVANZA[[#Headers],[TERMINADA]],1,0)</f>
        <v>1</v>
      </c>
      <c r="K105" s="14">
        <f>IF(AVANZA[[#This Row],[Variable]]=AVANZA[[#Headers],[ANULADA]],1,0)</f>
        <v>0</v>
      </c>
      <c r="L105" s="14">
        <f>IF(AVANZA[[#This Row],[Variable]]=AVANZA[[#Headers],[PENDIENTE]],1,0)</f>
        <v>0</v>
      </c>
      <c r="M105" s="14">
        <f>IF(AVANZA[[#This Row],[ESTADO AGENDA]]="AGENDADA",1,0)</f>
        <v>0</v>
      </c>
      <c r="N105" s="14">
        <f>IF(AVANZA[[#This Row],[ESTADO AGENDA]]="PENDIENTE DE AGENDAR",1,0)</f>
        <v>0</v>
      </c>
      <c r="O105" s="14">
        <f>IF(AVANZA[[#This Row],[ESTADO AGENDA]]="SUSPENDIDA",1,0)</f>
        <v>0</v>
      </c>
      <c r="P105" t="str" cm="1">
        <f t="array" ref="P105">_xlfn.XLOOKUP(AVANZA[[#This Row],[Num_Agrupacion_Pet_Atis]],Tabla1[[#All],[Numero_de_actuacion]],Tabla1[[#All],[Estado_de_la_orden]],"",0)</f>
        <v/>
      </c>
      <c r="Q105" s="2" t="str" cm="1">
        <f t="array" ref="Q105">_xlfn.XLOOKUP(AVANZA[[#This Row],[Num_Agrupacion_Pet_Atis]],Tabla1[[#All],[Numero_de_actuacion]],Tabla1[[#All],[Fecha_de_la_cita]],"",0)</f>
        <v/>
      </c>
      <c r="R105" t="str" cm="1">
        <f t="array" ref="R105">_xlfn.XLOOKUP(AVANZA[[#This Row],[Num_Agrupacion_Pet_Atis]],Tabla1[[#All],[Numero_de_actuacion]],Tabla1[[#All],[Franja_horaria_de_la_cita]],"",0)</f>
        <v/>
      </c>
      <c r="S105" s="14" t="str">
        <f>IFERROR(DAY(AVANZA[[#This Row],[FECHA AGENDA]]),"")</f>
        <v/>
      </c>
      <c r="T105" s="14" t="str">
        <f>IFERROR(MONTH(AVANZA[[#This Row],[FECHA AGENDA]]),"")</f>
        <v/>
      </c>
      <c r="U105" t="str" cm="1">
        <f t="array" ref="U105">_xlfn.XLOOKUP(AVANZA[[#This Row],[Num_Agrupacion_Pet_Atis]],Tabla1[[#All],[Numero_de_actuacion]],Tabla1[[#All],[Motivo_de_suspension]],"",0)</f>
        <v/>
      </c>
      <c r="V105" s="2" t="str" cm="1">
        <f t="array" ref="V105">_xlfn.XLOOKUP(AVANZA[[#This Row],[Num_Agrupacion_Pet_Atis]],Tabla1[[#All],[Numero_de_actuacion]],Tabla1[[#All],[No_identificacion_cliente]],"",0)</f>
        <v/>
      </c>
      <c r="W105" s="2" t="str" cm="1">
        <f t="array" ref="W105">_xlfn.XLOOKUP(AVANZA[[#This Row],[Num_Agrupacion_Pet_Atis]],Tabla1[[#All],[Numero_de_actuacion]],Tabla1[[#All],[Movil_de_contacto]],"",0)</f>
        <v/>
      </c>
      <c r="X105" s="14">
        <f>IF(OR(AVANZA[[#This Row],[ESTADO LEG]]="Legalizada grabacion",AVANZA[[#This Row],[ESTADO LEG]]="Legalizada aut"),1,0)</f>
        <v>1</v>
      </c>
      <c r="Y105" s="14">
        <f>IF(OR(AVANZA[[#This Row],[ESTADO LEG]]="pdte legalizar",AVANZA[[#This Row],[ESTADO LEG]]="No cruza"),1,0)</f>
        <v>0</v>
      </c>
      <c r="Z105" t="str" cm="1">
        <f t="array" ref="Z105">IF(AVANZA[[#This Row],[Variable]]="Terminada",LOWER(_xlfn.XLOOKUP(AVANZA[[#This Row],[ID_Peticion]],Tabla6[[#All],[NUM_PETICION]],Tabla6[[#All],[ESTADO_LEG]],"NO CRUZA",0)),AVANZA[[#This Row],[Variable]])</f>
        <v>legalizada aut</v>
      </c>
      <c r="AA105" cm="1">
        <f t="array" ref="AA105">_xlfn.XLOOKUP(AVANZA[[#This Row],[ID_Peticion]],Tabla6[[#All],[NUM_PETICION]],Tabla6[[#All],[DIF_DIAS]],"",0)</f>
        <v>0</v>
      </c>
      <c r="AB105" s="2" cm="1">
        <f t="array" ref="AB105">IFERROR(_xlfn.XLOOKUP(AVANZA[[#This Row],[ID_Peticion]],Tabla6[[#All],[NUM_PETICION]],Tabla6[[#All],[FEC_LEGAL]],"",0),"")</f>
        <v>46146</v>
      </c>
      <c r="AC105" s="14">
        <f ca="1">IF(AVANZA[[#This Row],[FECHA LEG]]&lt;&gt;0,IFERROR(AVANZA[[#This Row],[FECHA LEG]]-AVANZA[[#This Row],[FechaIniEstadoSubPetAtis]],0),TODAY()-AVANZA[[#This Row],[FechaIniEstadoSubPetAtis]])</f>
        <v>0</v>
      </c>
      <c r="AD105" s="35">
        <f ca="1">IF(AVANZA[[#This Row],[FINAL Vs LG]]&lt;&gt;0,IF(AVANZA[[#This Row],[FINAL Vs LG]]&lt;7.1,"100%",IF(AND(AVANZA[[#This Row],[FINAL Vs LG]]&gt;7.1,AVANZA[[#This Row],[FINAL Vs LG]]&lt;11.1),"50%","0%")),0)</f>
        <v>0</v>
      </c>
      <c r="AE105" s="14">
        <f ca="1">VLOOKUP(DAY(TODAY()),BACK!F:G,2,0)</f>
        <v>14</v>
      </c>
      <c r="AF105" s="14">
        <f>BACK!$I$2</f>
        <v>24</v>
      </c>
      <c r="AG105" s="14">
        <f>IF(AVANZA[[#This Row],[Oferta_empaquetada_comisiones]]="SI",1,0)</f>
        <v>0</v>
      </c>
      <c r="AH105" s="36">
        <f>IF(AVANZA[[#This Row],[Variable]]="TERMINADA",IFERROR(VLOOKUP(AVANZA[[#This Row],[SUPERVISOR]],Tabla2[#All],4,0),0),)</f>
        <v>3.5</v>
      </c>
      <c r="AI105" s="14">
        <f>IF(AVANZA[[#This Row],[Producto]]="BA",1,0)</f>
        <v>1</v>
      </c>
      <c r="AJ105" s="14">
        <f>IF(AVANZA[[#This Row],[Producto]]="DUO",1,0)</f>
        <v>0</v>
      </c>
      <c r="AK105" s="14">
        <f>IF(AVANZA[[#This Row],[Producto]]="TRIO",1,0)</f>
        <v>0</v>
      </c>
      <c r="AL105" t="s">
        <v>435</v>
      </c>
      <c r="AM105">
        <v>-1</v>
      </c>
      <c r="AN105">
        <v>-1</v>
      </c>
      <c r="AO105" t="s">
        <v>14927</v>
      </c>
      <c r="AP105" s="1">
        <v>46142.779293981483</v>
      </c>
      <c r="AQ105">
        <v>-1</v>
      </c>
      <c r="AR105" t="s">
        <v>14928</v>
      </c>
      <c r="AS105">
        <v>-1</v>
      </c>
      <c r="AT105">
        <v>-1</v>
      </c>
      <c r="AU105">
        <v>-1</v>
      </c>
      <c r="AV105">
        <v>-1</v>
      </c>
      <c r="AW105">
        <v>-1</v>
      </c>
      <c r="AX105" t="s">
        <v>224</v>
      </c>
      <c r="AY105">
        <v>-1</v>
      </c>
      <c r="AZ105">
        <v>2026</v>
      </c>
      <c r="BA105">
        <v>5</v>
      </c>
      <c r="BB105">
        <v>4</v>
      </c>
      <c r="BC105">
        <v>-1</v>
      </c>
      <c r="BD105" t="s">
        <v>225</v>
      </c>
      <c r="BE105">
        <v>-1</v>
      </c>
      <c r="BF105">
        <v>20001620888224</v>
      </c>
      <c r="BG105" t="s">
        <v>1477</v>
      </c>
      <c r="BH105" t="s">
        <v>1478</v>
      </c>
      <c r="BI105" t="s">
        <v>14929</v>
      </c>
      <c r="BJ105">
        <v>-1</v>
      </c>
      <c r="BK105">
        <v>-1</v>
      </c>
      <c r="BL105">
        <v>-1</v>
      </c>
      <c r="BM105" t="s">
        <v>229</v>
      </c>
      <c r="BN105" t="s">
        <v>230</v>
      </c>
      <c r="BO105" t="s">
        <v>14930</v>
      </c>
      <c r="BP105" t="s">
        <v>232</v>
      </c>
      <c r="BQ105">
        <v>2026</v>
      </c>
      <c r="BR105">
        <v>4</v>
      </c>
      <c r="BS105">
        <v>30</v>
      </c>
      <c r="BT105" s="1">
        <v>46146.525034722225</v>
      </c>
      <c r="BU105" t="s">
        <v>233</v>
      </c>
      <c r="BV105" s="2">
        <v>46146</v>
      </c>
      <c r="BW105" t="s">
        <v>234</v>
      </c>
      <c r="BX105" s="2">
        <v>46142</v>
      </c>
      <c r="BY105" s="2">
        <v>46146</v>
      </c>
      <c r="BZ105" t="s">
        <v>235</v>
      </c>
      <c r="CA105" t="s">
        <v>1280</v>
      </c>
      <c r="CB105" t="s">
        <v>1281</v>
      </c>
      <c r="CC105" t="s">
        <v>14931</v>
      </c>
      <c r="CD105" t="s">
        <v>9710</v>
      </c>
      <c r="CE105">
        <v>-1</v>
      </c>
      <c r="CF105" t="s">
        <v>1283</v>
      </c>
      <c r="CG105" t="s">
        <v>1284</v>
      </c>
      <c r="CH105" t="s">
        <v>357</v>
      </c>
      <c r="CI105">
        <v>1193125457</v>
      </c>
      <c r="CJ105" t="s">
        <v>445</v>
      </c>
      <c r="CK105" t="s">
        <v>245</v>
      </c>
      <c r="CL105" t="s">
        <v>246</v>
      </c>
      <c r="CM105" t="s">
        <v>247</v>
      </c>
      <c r="CN105" t="s">
        <v>359</v>
      </c>
      <c r="CT105" t="s">
        <v>304</v>
      </c>
      <c r="CU105" t="s">
        <v>225</v>
      </c>
      <c r="CW105" t="s">
        <v>1477</v>
      </c>
      <c r="CX105" t="s">
        <v>1478</v>
      </c>
      <c r="DA105" t="s">
        <v>250</v>
      </c>
      <c r="DB105">
        <v>-1</v>
      </c>
      <c r="DF105" t="s">
        <v>251</v>
      </c>
      <c r="DJ105" t="s">
        <v>252</v>
      </c>
      <c r="DK105" t="s">
        <v>253</v>
      </c>
      <c r="DL105" t="s">
        <v>254</v>
      </c>
      <c r="DN105" t="s">
        <v>255</v>
      </c>
      <c r="DR105" t="s">
        <v>449</v>
      </c>
      <c r="DS105" t="s">
        <v>445</v>
      </c>
      <c r="DT105" t="s">
        <v>444</v>
      </c>
      <c r="DV105">
        <v>1</v>
      </c>
      <c r="DW105" t="s">
        <v>331</v>
      </c>
      <c r="ED105" s="2">
        <v>46146</v>
      </c>
      <c r="EF105">
        <v>1</v>
      </c>
      <c r="EP105" t="s">
        <v>258</v>
      </c>
      <c r="ES105" t="s">
        <v>14282</v>
      </c>
      <c r="FA105" t="s">
        <v>245</v>
      </c>
      <c r="FB105" t="s">
        <v>1284</v>
      </c>
      <c r="FD105" t="s">
        <v>1284</v>
      </c>
      <c r="FE105" t="s">
        <v>1286</v>
      </c>
      <c r="FF105" t="s">
        <v>1286</v>
      </c>
      <c r="FK105" t="s">
        <v>263</v>
      </c>
      <c r="FL105" t="s">
        <v>14932</v>
      </c>
      <c r="FN105" t="s">
        <v>359</v>
      </c>
      <c r="FO105" t="s">
        <v>366</v>
      </c>
      <c r="FR105">
        <v>101026</v>
      </c>
      <c r="GB105" t="s">
        <v>266</v>
      </c>
      <c r="GC105" t="s">
        <v>225</v>
      </c>
      <c r="GD105">
        <v>0</v>
      </c>
      <c r="GF105">
        <v>0</v>
      </c>
      <c r="GG105">
        <v>25334</v>
      </c>
      <c r="GI105">
        <v>101026</v>
      </c>
      <c r="GJ105">
        <v>0</v>
      </c>
      <c r="GL105">
        <v>0</v>
      </c>
      <c r="GM105">
        <v>120220</v>
      </c>
      <c r="GS105" t="s">
        <v>267</v>
      </c>
      <c r="GT105" s="2">
        <v>44804</v>
      </c>
      <c r="GU105" t="s">
        <v>268</v>
      </c>
      <c r="GV105" t="s">
        <v>311</v>
      </c>
      <c r="GW105" t="s">
        <v>270</v>
      </c>
      <c r="GX105" t="s">
        <v>271</v>
      </c>
      <c r="GY105" t="s">
        <v>272</v>
      </c>
      <c r="GZ105" t="s">
        <v>273</v>
      </c>
      <c r="HA105" t="s">
        <v>274</v>
      </c>
      <c r="HB105" t="s">
        <v>1287</v>
      </c>
      <c r="HC105" t="s">
        <v>1280</v>
      </c>
      <c r="HD105" t="s">
        <v>947</v>
      </c>
      <c r="HE105" t="s">
        <v>230</v>
      </c>
      <c r="HF105" t="s">
        <v>14933</v>
      </c>
      <c r="HG105" t="s">
        <v>645</v>
      </c>
      <c r="HH105" t="s">
        <v>9711</v>
      </c>
      <c r="HI105" t="s">
        <v>632</v>
      </c>
      <c r="HJ105">
        <v>46153</v>
      </c>
      <c r="HK105" t="s">
        <v>14934</v>
      </c>
      <c r="HL105" t="s">
        <v>14140</v>
      </c>
      <c r="HM105" t="s">
        <v>14935</v>
      </c>
      <c r="HN105" t="s">
        <v>14936</v>
      </c>
      <c r="HO105" t="s">
        <v>14937</v>
      </c>
      <c r="HP105" t="s">
        <v>14938</v>
      </c>
      <c r="HR105" t="s">
        <v>278</v>
      </c>
      <c r="HV105">
        <v>103900</v>
      </c>
      <c r="HW105" t="s">
        <v>279</v>
      </c>
      <c r="HX105" t="s">
        <v>280</v>
      </c>
      <c r="HY105">
        <v>118694</v>
      </c>
      <c r="HZ105">
        <v>17668</v>
      </c>
      <c r="IA105" t="s">
        <v>279</v>
      </c>
      <c r="IB105" t="s">
        <v>281</v>
      </c>
      <c r="ID105" t="s">
        <v>282</v>
      </c>
      <c r="IE105" t="s">
        <v>283</v>
      </c>
      <c r="IF105" t="s">
        <v>283</v>
      </c>
      <c r="IG105" t="s">
        <v>283</v>
      </c>
      <c r="IH105" t="s">
        <v>284</v>
      </c>
      <c r="II105" t="s">
        <v>285</v>
      </c>
      <c r="IJ105" t="s">
        <v>286</v>
      </c>
      <c r="IK105" t="s">
        <v>278</v>
      </c>
      <c r="IL105" t="s">
        <v>371</v>
      </c>
      <c r="IM105" t="s">
        <v>288</v>
      </c>
      <c r="IN105" t="s">
        <v>289</v>
      </c>
      <c r="IP105" t="s">
        <v>290</v>
      </c>
      <c r="IQ105" t="s">
        <v>284</v>
      </c>
      <c r="IS105" t="s">
        <v>291</v>
      </c>
      <c r="IT105" t="s">
        <v>315</v>
      </c>
      <c r="IU105" t="s">
        <v>316</v>
      </c>
      <c r="IV105" t="s">
        <v>317</v>
      </c>
      <c r="IW105" t="s">
        <v>318</v>
      </c>
      <c r="IY105" t="s">
        <v>281</v>
      </c>
    </row>
    <row r="106" spans="1:259" x14ac:dyDescent="0.3">
      <c r="A106" s="14">
        <f>DAY(AVANZA[[#This Row],[FechaSeguimiento]])</f>
        <v>4</v>
      </c>
      <c r="B106" s="14">
        <f>MONTH(AVANZA[[#This Row],[FechaSeguimiento]])</f>
        <v>5</v>
      </c>
      <c r="C106"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106" t="str">
        <f>LOWER(IFERROR(VLOOKUP(AVANZA[[#This Row],[ID_Peticion]],CANCELADAS[#All],2,0),""))</f>
        <v>qt - no existe red ftth</v>
      </c>
      <c r="E106" t="str">
        <f>LOWER(IFERROR(VLOOKUP(AVANZA[[#This Row],[ID_Peticion]],CANCELADAS[#All],3,0),""))</f>
        <v>tecnico</v>
      </c>
      <c r="F106" t="str">
        <f>LOWER(IF(AVANZA[[#This Row],[CEDULA CLIENTE]]&lt;&gt;""," CC: " &amp; COUNTIFS(AVANZA[CEDULA CLIENTE],AVANZA[[#This Row],[CEDULA CLIENTE]]),"")&amp; IF(AVANZA[[#This Row],[Direccion]]&lt;&gt;""," DIR: " &amp; COUNTIFS(AVANZA[Direccion],AVANZA[[#This Row],[Direccion]]),""))</f>
        <v xml:space="preserve"> dir: 1</v>
      </c>
      <c r="G106" t="str">
        <f>IFERROR(VLOOKUP(AVANZA[[#This Row],[Cedula_Vendedor_Atis]],PLANTA[[#All],[CEDULA]:[LINEA]],3,0),"No Cruza")</f>
        <v>Marisol Avella</v>
      </c>
      <c r="H106" t="str">
        <f>IFERROR(VLOOKUP(AVANZA[[#This Row],[Cedula_Vendedor_Atis]],PLANTA[[#All],[CEDULA]:[LINEA]],4,0),"No Cruza")</f>
        <v>Fija</v>
      </c>
      <c r="I106" t="str">
        <f>LOWER(IF(AVANZA[[#This Row],[ATRIBUIBLE]]="",AVANZA[[#This Row],[Variable]],AVANZA[[#This Row],[ATRIBUIBLE]]))</f>
        <v>tecnico</v>
      </c>
      <c r="J106" s="14">
        <f>IF(AVANZA[[#This Row],[Variable]]=AVANZA[[#Headers],[TERMINADA]],1,0)</f>
        <v>0</v>
      </c>
      <c r="K106" s="14">
        <f>IF(AVANZA[[#This Row],[Variable]]=AVANZA[[#Headers],[ANULADA]],1,0)</f>
        <v>1</v>
      </c>
      <c r="L106" s="14">
        <f>IF(AVANZA[[#This Row],[Variable]]=AVANZA[[#Headers],[PENDIENTE]],1,0)</f>
        <v>0</v>
      </c>
      <c r="M106" s="14">
        <f>IF(AVANZA[[#This Row],[ESTADO AGENDA]]="AGENDADA",1,0)</f>
        <v>0</v>
      </c>
      <c r="N106" s="14">
        <f>IF(AVANZA[[#This Row],[ESTADO AGENDA]]="PENDIENTE DE AGENDAR",1,0)</f>
        <v>0</v>
      </c>
      <c r="O106" s="14">
        <f>IF(AVANZA[[#This Row],[ESTADO AGENDA]]="SUSPENDIDA",1,0)</f>
        <v>0</v>
      </c>
      <c r="P106" t="str" cm="1">
        <f t="array" ref="P106">_xlfn.XLOOKUP(AVANZA[[#This Row],[Num_Agrupacion_Pet_Atis]],Tabla1[[#All],[Numero_de_actuacion]],Tabla1[[#All],[Estado_de_la_orden]],"",0)</f>
        <v/>
      </c>
      <c r="Q106" s="2" t="str" cm="1">
        <f t="array" ref="Q106">_xlfn.XLOOKUP(AVANZA[[#This Row],[Num_Agrupacion_Pet_Atis]],Tabla1[[#All],[Numero_de_actuacion]],Tabla1[[#All],[Fecha_de_la_cita]],"",0)</f>
        <v/>
      </c>
      <c r="R106" t="str" cm="1">
        <f t="array" ref="R106">_xlfn.XLOOKUP(AVANZA[[#This Row],[Num_Agrupacion_Pet_Atis]],Tabla1[[#All],[Numero_de_actuacion]],Tabla1[[#All],[Franja_horaria_de_la_cita]],"",0)</f>
        <v/>
      </c>
      <c r="S106" s="14" t="str">
        <f>IFERROR(DAY(AVANZA[[#This Row],[FECHA AGENDA]]),"")</f>
        <v/>
      </c>
      <c r="T106" s="14" t="str">
        <f>IFERROR(MONTH(AVANZA[[#This Row],[FECHA AGENDA]]),"")</f>
        <v/>
      </c>
      <c r="U106" t="str" cm="1">
        <f t="array" ref="U106">_xlfn.XLOOKUP(AVANZA[[#This Row],[Num_Agrupacion_Pet_Atis]],Tabla1[[#All],[Numero_de_actuacion]],Tabla1[[#All],[Motivo_de_suspension]],"",0)</f>
        <v/>
      </c>
      <c r="V106" s="2" t="str" cm="1">
        <f t="array" ref="V106">_xlfn.XLOOKUP(AVANZA[[#This Row],[Num_Agrupacion_Pet_Atis]],Tabla1[[#All],[Numero_de_actuacion]],Tabla1[[#All],[No_identificacion_cliente]],"",0)</f>
        <v/>
      </c>
      <c r="W106" s="2" t="str" cm="1">
        <f t="array" ref="W106">_xlfn.XLOOKUP(AVANZA[[#This Row],[Num_Agrupacion_Pet_Atis]],Tabla1[[#All],[Numero_de_actuacion]],Tabla1[[#All],[Movil_de_contacto]],"",0)</f>
        <v/>
      </c>
      <c r="X106" s="14">
        <f>IF(OR(AVANZA[[#This Row],[ESTADO LEG]]="Legalizada grabacion",AVANZA[[#This Row],[ESTADO LEG]]="Legalizada aut"),1,0)</f>
        <v>0</v>
      </c>
      <c r="Y106" s="14">
        <f>IF(OR(AVANZA[[#This Row],[ESTADO LEG]]="pdte legalizar",AVANZA[[#This Row],[ESTADO LEG]]="No cruza"),1,0)</f>
        <v>0</v>
      </c>
      <c r="Z106" t="str" cm="1">
        <f t="array" ref="Z106">IF(AVANZA[[#This Row],[Variable]]="Terminada",LOWER(_xlfn.XLOOKUP(AVANZA[[#This Row],[ID_Peticion]],Tabla6[[#All],[NUM_PETICION]],Tabla6[[#All],[ESTADO_LEG]],"NO CRUZA",0)),AVANZA[[#This Row],[Variable]])</f>
        <v>ANULADA</v>
      </c>
      <c r="AA106" t="str" cm="1">
        <f t="array" ref="AA106">_xlfn.XLOOKUP(AVANZA[[#This Row],[ID_Peticion]],Tabla6[[#All],[NUM_PETICION]],Tabla6[[#All],[DIF_DIAS]],"",0)</f>
        <v/>
      </c>
      <c r="AB106" s="2" t="str" cm="1">
        <f t="array" ref="AB106">IFERROR(_xlfn.XLOOKUP(AVANZA[[#This Row],[ID_Peticion]],Tabla6[[#All],[NUM_PETICION]],Tabla6[[#All],[FEC_LEGAL]],"",0),"")</f>
        <v/>
      </c>
      <c r="AC106" s="14">
        <f ca="1">IF(AVANZA[[#This Row],[FECHA LEG]]&lt;&gt;0,IFERROR(AVANZA[[#This Row],[FECHA LEG]]-AVANZA[[#This Row],[FechaIniEstadoSubPetAtis]],0),TODAY()-AVANZA[[#This Row],[FechaIniEstadoSubPetAtis]])</f>
        <v>0</v>
      </c>
      <c r="AD106" s="35">
        <f ca="1">IF(AVANZA[[#This Row],[FINAL Vs LG]]&lt;&gt;0,IF(AVANZA[[#This Row],[FINAL Vs LG]]&lt;7.1,"100%",IF(AND(AVANZA[[#This Row],[FINAL Vs LG]]&gt;7.1,AVANZA[[#This Row],[FINAL Vs LG]]&lt;11.1),"50%","0%")),0)</f>
        <v>0</v>
      </c>
      <c r="AE106" s="14">
        <f ca="1">VLOOKUP(DAY(TODAY()),BACK!F:G,2,0)</f>
        <v>14</v>
      </c>
      <c r="AF106" s="14">
        <f>BACK!$I$2</f>
        <v>24</v>
      </c>
      <c r="AG106" s="14">
        <f>IF(AVANZA[[#This Row],[Oferta_empaquetada_comisiones]]="SI",1,0)</f>
        <v>0</v>
      </c>
      <c r="AH106" s="36">
        <f>IF(AVANZA[[#This Row],[Variable]]="TERMINADA",IFERROR(VLOOKUP(AVANZA[[#This Row],[SUPERVISOR]],Tabla2[#All],4,0),0),)</f>
        <v>0</v>
      </c>
      <c r="AI106" s="14">
        <f>IF(AVANZA[[#This Row],[Producto]]="BA",1,0)</f>
        <v>0</v>
      </c>
      <c r="AJ106" s="14">
        <f>IF(AVANZA[[#This Row],[Producto]]="DUO",1,0)</f>
        <v>0</v>
      </c>
      <c r="AK106" s="14">
        <f>IF(AVANZA[[#This Row],[Producto]]="TRIO",1,0)</f>
        <v>1</v>
      </c>
      <c r="AL106" t="s">
        <v>221</v>
      </c>
      <c r="AM106">
        <v>-1</v>
      </c>
      <c r="AN106">
        <v>-1</v>
      </c>
      <c r="AO106" t="s">
        <v>14939</v>
      </c>
      <c r="AP106" s="1">
        <v>46140.683437500003</v>
      </c>
      <c r="AQ106">
        <v>-1</v>
      </c>
      <c r="AR106" t="s">
        <v>14940</v>
      </c>
      <c r="AS106">
        <v>-1</v>
      </c>
      <c r="AT106">
        <v>-1</v>
      </c>
      <c r="AU106">
        <v>-1</v>
      </c>
      <c r="AV106">
        <v>-1</v>
      </c>
      <c r="AW106">
        <v>-1</v>
      </c>
      <c r="AX106" t="s">
        <v>224</v>
      </c>
      <c r="AY106">
        <v>-1</v>
      </c>
      <c r="AZ106">
        <v>2026</v>
      </c>
      <c r="BA106">
        <v>5</v>
      </c>
      <c r="BB106">
        <v>4</v>
      </c>
      <c r="BC106">
        <v>-1</v>
      </c>
      <c r="BD106" t="s">
        <v>225</v>
      </c>
      <c r="BE106">
        <v>-1</v>
      </c>
      <c r="BF106">
        <v>20001619593080</v>
      </c>
      <c r="BG106" t="s">
        <v>438</v>
      </c>
      <c r="BH106" t="s">
        <v>439</v>
      </c>
      <c r="BI106" t="s">
        <v>14941</v>
      </c>
      <c r="BJ106">
        <v>-1</v>
      </c>
      <c r="BK106">
        <v>-1</v>
      </c>
      <c r="BL106">
        <v>-1</v>
      </c>
      <c r="BM106" t="s">
        <v>573</v>
      </c>
      <c r="BN106" t="s">
        <v>230</v>
      </c>
      <c r="BO106" t="s">
        <v>14942</v>
      </c>
      <c r="BP106" t="s">
        <v>380</v>
      </c>
      <c r="BQ106">
        <v>2026</v>
      </c>
      <c r="BR106">
        <v>4</v>
      </c>
      <c r="BS106">
        <v>28</v>
      </c>
      <c r="BT106" s="1">
        <v>46146.73097222222</v>
      </c>
      <c r="BU106" t="s">
        <v>575</v>
      </c>
      <c r="BV106" s="2">
        <v>46146</v>
      </c>
      <c r="BW106" t="s">
        <v>576</v>
      </c>
      <c r="BX106" s="2">
        <v>46140</v>
      </c>
      <c r="BY106" s="2">
        <v>46146</v>
      </c>
      <c r="BZ106" t="s">
        <v>235</v>
      </c>
      <c r="CA106" t="s">
        <v>321</v>
      </c>
      <c r="CB106" t="s">
        <v>322</v>
      </c>
      <c r="CC106" t="s">
        <v>14943</v>
      </c>
      <c r="CD106" t="s">
        <v>10992</v>
      </c>
      <c r="CE106">
        <v>-1</v>
      </c>
      <c r="CF106" t="s">
        <v>324</v>
      </c>
      <c r="CG106" t="s">
        <v>325</v>
      </c>
      <c r="CH106" t="s">
        <v>326</v>
      </c>
      <c r="CI106">
        <v>73211780</v>
      </c>
      <c r="CJ106" t="s">
        <v>244</v>
      </c>
      <c r="CK106" t="s">
        <v>245</v>
      </c>
      <c r="CL106" t="s">
        <v>246</v>
      </c>
      <c r="CM106" t="s">
        <v>247</v>
      </c>
      <c r="CN106" t="s">
        <v>248</v>
      </c>
      <c r="CT106" t="s">
        <v>330</v>
      </c>
      <c r="CU106" t="s">
        <v>387</v>
      </c>
      <c r="CW106" t="s">
        <v>446</v>
      </c>
      <c r="CX106" t="s">
        <v>447</v>
      </c>
      <c r="CY106" t="s">
        <v>13643</v>
      </c>
      <c r="DA106" t="s">
        <v>250</v>
      </c>
      <c r="DB106">
        <v>-1</v>
      </c>
      <c r="DF106" t="s">
        <v>955</v>
      </c>
      <c r="DJ106" t="s">
        <v>252</v>
      </c>
      <c r="DK106" t="s">
        <v>253</v>
      </c>
      <c r="DL106" t="s">
        <v>253</v>
      </c>
      <c r="DN106" t="s">
        <v>390</v>
      </c>
      <c r="DR106" t="s">
        <v>256</v>
      </c>
      <c r="DS106" t="s">
        <v>244</v>
      </c>
      <c r="DT106" t="s">
        <v>243</v>
      </c>
      <c r="DV106">
        <v>1</v>
      </c>
      <c r="DW106" t="s">
        <v>331</v>
      </c>
      <c r="ED106" s="2">
        <v>46146</v>
      </c>
      <c r="EF106">
        <v>5</v>
      </c>
      <c r="EP106" t="s">
        <v>258</v>
      </c>
      <c r="FA106" t="s">
        <v>245</v>
      </c>
      <c r="FB106" t="s">
        <v>333</v>
      </c>
      <c r="FD106" t="s">
        <v>333</v>
      </c>
      <c r="FE106" t="s">
        <v>334</v>
      </c>
      <c r="FF106" t="s">
        <v>334</v>
      </c>
      <c r="FK106" t="s">
        <v>263</v>
      </c>
      <c r="FN106" t="s">
        <v>248</v>
      </c>
      <c r="FO106" t="s">
        <v>265</v>
      </c>
      <c r="FR106">
        <v>0</v>
      </c>
      <c r="GB106" t="s">
        <v>266</v>
      </c>
      <c r="GM106">
        <v>0</v>
      </c>
      <c r="GS106" t="s">
        <v>267</v>
      </c>
      <c r="GT106" s="2"/>
      <c r="GU106" t="s">
        <v>268</v>
      </c>
      <c r="GW106" t="s">
        <v>394</v>
      </c>
      <c r="GZ106" t="s">
        <v>395</v>
      </c>
      <c r="HE106" t="s">
        <v>230</v>
      </c>
      <c r="HF106" t="s">
        <v>14944</v>
      </c>
      <c r="HR106" t="s">
        <v>278</v>
      </c>
      <c r="HV106">
        <v>118900</v>
      </c>
      <c r="HW106" t="s">
        <v>279</v>
      </c>
      <c r="HY106">
        <v>0</v>
      </c>
      <c r="HZ106">
        <v>0</v>
      </c>
      <c r="IA106" t="s">
        <v>279</v>
      </c>
      <c r="IB106" t="s">
        <v>281</v>
      </c>
      <c r="IC106" t="s">
        <v>14945</v>
      </c>
      <c r="IE106" t="s">
        <v>283</v>
      </c>
      <c r="IF106" t="s">
        <v>283</v>
      </c>
      <c r="IG106" t="s">
        <v>283</v>
      </c>
      <c r="IH106" t="s">
        <v>284</v>
      </c>
      <c r="II106" t="s">
        <v>285</v>
      </c>
      <c r="IJ106" t="s">
        <v>286</v>
      </c>
      <c r="IK106" t="s">
        <v>278</v>
      </c>
      <c r="IL106" t="s">
        <v>287</v>
      </c>
      <c r="IM106" t="s">
        <v>288</v>
      </c>
      <c r="IN106" t="s">
        <v>290</v>
      </c>
      <c r="IP106" t="s">
        <v>290</v>
      </c>
      <c r="IQ106" t="s">
        <v>284</v>
      </c>
      <c r="IS106" t="s">
        <v>291</v>
      </c>
      <c r="IT106" t="s">
        <v>372</v>
      </c>
      <c r="IU106" t="s">
        <v>373</v>
      </c>
      <c r="IV106" t="s">
        <v>373</v>
      </c>
      <c r="IW106" t="s">
        <v>373</v>
      </c>
      <c r="IY106" t="s">
        <v>281</v>
      </c>
    </row>
    <row r="107" spans="1:259" x14ac:dyDescent="0.3">
      <c r="A107" s="14">
        <f>DAY(AVANZA[[#This Row],[FechaSeguimiento]])</f>
        <v>4</v>
      </c>
      <c r="B107" s="14">
        <f>MONTH(AVANZA[[#This Row],[FechaSeguimiento]])</f>
        <v>5</v>
      </c>
      <c r="C107"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107" t="str">
        <f>LOWER(IFERROR(VLOOKUP(AVANZA[[#This Row],[ID_Peticion]],CANCELADAS[#All],2,0),""))</f>
        <v/>
      </c>
      <c r="E107" t="str">
        <f>LOWER(IFERROR(VLOOKUP(AVANZA[[#This Row],[ID_Peticion]],CANCELADAS[#All],3,0),""))</f>
        <v/>
      </c>
      <c r="F107" t="str">
        <f>LOWER(IF(AVANZA[[#This Row],[CEDULA CLIENTE]]&lt;&gt;""," CC: " &amp; COUNTIFS(AVANZA[CEDULA CLIENTE],AVANZA[[#This Row],[CEDULA CLIENTE]]),"")&amp; IF(AVANZA[[#This Row],[Direccion]]&lt;&gt;""," DIR: " &amp; COUNTIFS(AVANZA[Direccion],AVANZA[[#This Row],[Direccion]]),""))</f>
        <v xml:space="preserve"> dir: 1</v>
      </c>
      <c r="G107" t="str">
        <f>IFERROR(VLOOKUP(AVANZA[[#This Row],[Cedula_Vendedor_Atis]],PLANTA[[#All],[CEDULA]:[LINEA]],3,0),"No Cruza")</f>
        <v>Marisol Avella</v>
      </c>
      <c r="H107" t="str">
        <f>IFERROR(VLOOKUP(AVANZA[[#This Row],[Cedula_Vendedor_Atis]],PLANTA[[#All],[CEDULA]:[LINEA]],4,0),"No Cruza")</f>
        <v>Fija</v>
      </c>
      <c r="I107" t="str">
        <f>LOWER(IF(AVANZA[[#This Row],[ATRIBUIBLE]]="",AVANZA[[#This Row],[Variable]],AVANZA[[#This Row],[ATRIBUIBLE]]))</f>
        <v>terminada</v>
      </c>
      <c r="J107" s="14">
        <f>IF(AVANZA[[#This Row],[Variable]]=AVANZA[[#Headers],[TERMINADA]],1,0)</f>
        <v>1</v>
      </c>
      <c r="K107" s="14">
        <f>IF(AVANZA[[#This Row],[Variable]]=AVANZA[[#Headers],[ANULADA]],1,0)</f>
        <v>0</v>
      </c>
      <c r="L107" s="14">
        <f>IF(AVANZA[[#This Row],[Variable]]=AVANZA[[#Headers],[PENDIENTE]],1,0)</f>
        <v>0</v>
      </c>
      <c r="M107" s="14">
        <f>IF(AVANZA[[#This Row],[ESTADO AGENDA]]="AGENDADA",1,0)</f>
        <v>0</v>
      </c>
      <c r="N107" s="14">
        <f>IF(AVANZA[[#This Row],[ESTADO AGENDA]]="PENDIENTE DE AGENDAR",1,0)</f>
        <v>0</v>
      </c>
      <c r="O107" s="14">
        <f>IF(AVANZA[[#This Row],[ESTADO AGENDA]]="SUSPENDIDA",1,0)</f>
        <v>0</v>
      </c>
      <c r="P107" t="str" cm="1">
        <f t="array" ref="P107">_xlfn.XLOOKUP(AVANZA[[#This Row],[Num_Agrupacion_Pet_Atis]],Tabla1[[#All],[Numero_de_actuacion]],Tabla1[[#All],[Estado_de_la_orden]],"",0)</f>
        <v/>
      </c>
      <c r="Q107" s="2" t="str" cm="1">
        <f t="array" ref="Q107">_xlfn.XLOOKUP(AVANZA[[#This Row],[Num_Agrupacion_Pet_Atis]],Tabla1[[#All],[Numero_de_actuacion]],Tabla1[[#All],[Fecha_de_la_cita]],"",0)</f>
        <v/>
      </c>
      <c r="R107" t="str" cm="1">
        <f t="array" ref="R107">_xlfn.XLOOKUP(AVANZA[[#This Row],[Num_Agrupacion_Pet_Atis]],Tabla1[[#All],[Numero_de_actuacion]],Tabla1[[#All],[Franja_horaria_de_la_cita]],"",0)</f>
        <v/>
      </c>
      <c r="S107" s="14" t="str">
        <f>IFERROR(DAY(AVANZA[[#This Row],[FECHA AGENDA]]),"")</f>
        <v/>
      </c>
      <c r="T107" s="14" t="str">
        <f>IFERROR(MONTH(AVANZA[[#This Row],[FECHA AGENDA]]),"")</f>
        <v/>
      </c>
      <c r="U107" t="str" cm="1">
        <f t="array" ref="U107">_xlfn.XLOOKUP(AVANZA[[#This Row],[Num_Agrupacion_Pet_Atis]],Tabla1[[#All],[Numero_de_actuacion]],Tabla1[[#All],[Motivo_de_suspension]],"",0)</f>
        <v/>
      </c>
      <c r="V107" s="2" t="str" cm="1">
        <f t="array" ref="V107">_xlfn.XLOOKUP(AVANZA[[#This Row],[Num_Agrupacion_Pet_Atis]],Tabla1[[#All],[Numero_de_actuacion]],Tabla1[[#All],[No_identificacion_cliente]],"",0)</f>
        <v/>
      </c>
      <c r="W107" s="2" t="str" cm="1">
        <f t="array" ref="W107">_xlfn.XLOOKUP(AVANZA[[#This Row],[Num_Agrupacion_Pet_Atis]],Tabla1[[#All],[Numero_de_actuacion]],Tabla1[[#All],[Movil_de_contacto]],"",0)</f>
        <v/>
      </c>
      <c r="X107" s="14">
        <f>IF(OR(AVANZA[[#This Row],[ESTADO LEG]]="Legalizada grabacion",AVANZA[[#This Row],[ESTADO LEG]]="Legalizada aut"),1,0)</f>
        <v>1</v>
      </c>
      <c r="Y107" s="14">
        <f>IF(OR(AVANZA[[#This Row],[ESTADO LEG]]="pdte legalizar",AVANZA[[#This Row],[ESTADO LEG]]="No cruza"),1,0)</f>
        <v>0</v>
      </c>
      <c r="Z107" t="str" cm="1">
        <f t="array" ref="Z107">IF(AVANZA[[#This Row],[Variable]]="Terminada",LOWER(_xlfn.XLOOKUP(AVANZA[[#This Row],[ID_Peticion]],Tabla6[[#All],[NUM_PETICION]],Tabla6[[#All],[ESTADO_LEG]],"NO CRUZA",0)),AVANZA[[#This Row],[Variable]])</f>
        <v>legalizada grabacion</v>
      </c>
      <c r="AA107" cm="1">
        <f t="array" ref="AA107">_xlfn.XLOOKUP(AVANZA[[#This Row],[ID_Peticion]],Tabla6[[#All],[NUM_PETICION]],Tabla6[[#All],[DIF_DIAS]],"",0)</f>
        <v>2</v>
      </c>
      <c r="AB107" s="2" cm="1">
        <f t="array" ref="AB107">IFERROR(_xlfn.XLOOKUP(AVANZA[[#This Row],[ID_Peticion]],Tabla6[[#All],[NUM_PETICION]],Tabla6[[#All],[FEC_LEGAL]],"",0),"")</f>
        <v>46148</v>
      </c>
      <c r="AC107" s="14">
        <f ca="1">IF(AVANZA[[#This Row],[FECHA LEG]]&lt;&gt;0,IFERROR(AVANZA[[#This Row],[FECHA LEG]]-AVANZA[[#This Row],[FechaIniEstadoSubPetAtis]],0),TODAY()-AVANZA[[#This Row],[FechaIniEstadoSubPetAtis]])</f>
        <v>2</v>
      </c>
      <c r="AD107" s="35" t="str">
        <f ca="1">IF(AVANZA[[#This Row],[FINAL Vs LG]]&lt;&gt;0,IF(AVANZA[[#This Row],[FINAL Vs LG]]&lt;7.1,"100%",IF(AND(AVANZA[[#This Row],[FINAL Vs LG]]&gt;7.1,AVANZA[[#This Row],[FINAL Vs LG]]&lt;11.1),"50%","0%")),0)</f>
        <v>100%</v>
      </c>
      <c r="AE107" s="14">
        <f ca="1">VLOOKUP(DAY(TODAY()),BACK!F:G,2,0)</f>
        <v>14</v>
      </c>
      <c r="AF107" s="14">
        <f>BACK!$I$2</f>
        <v>24</v>
      </c>
      <c r="AG107" s="14">
        <f>IF(AVANZA[[#This Row],[Oferta_empaquetada_comisiones]]="SI",1,0)</f>
        <v>0</v>
      </c>
      <c r="AH107" s="36">
        <f>IF(AVANZA[[#This Row],[Variable]]="TERMINADA",IFERROR(VLOOKUP(AVANZA[[#This Row],[SUPERVISOR]],Tabla2[#All],4,0),0),)</f>
        <v>3.5</v>
      </c>
      <c r="AI107" s="14">
        <f>IF(AVANZA[[#This Row],[Producto]]="BA",1,0)</f>
        <v>0</v>
      </c>
      <c r="AJ107" s="14">
        <f>IF(AVANZA[[#This Row],[Producto]]="DUO",1,0)</f>
        <v>0</v>
      </c>
      <c r="AK107" s="14">
        <f>IF(AVANZA[[#This Row],[Producto]]="TRIO",1,0)</f>
        <v>1</v>
      </c>
      <c r="AL107" t="s">
        <v>292</v>
      </c>
      <c r="AM107">
        <v>-1</v>
      </c>
      <c r="AN107">
        <v>-1</v>
      </c>
      <c r="AO107" t="s">
        <v>14946</v>
      </c>
      <c r="AP107" s="1">
        <v>46144.739745370367</v>
      </c>
      <c r="AQ107">
        <v>-1</v>
      </c>
      <c r="AR107" t="s">
        <v>14947</v>
      </c>
      <c r="AS107">
        <v>-1</v>
      </c>
      <c r="AT107">
        <v>-1</v>
      </c>
      <c r="AU107">
        <v>-1</v>
      </c>
      <c r="AV107">
        <v>-1</v>
      </c>
      <c r="AW107">
        <v>-1</v>
      </c>
      <c r="AX107" t="s">
        <v>224</v>
      </c>
      <c r="AY107">
        <v>-1</v>
      </c>
      <c r="AZ107">
        <v>2026</v>
      </c>
      <c r="BA107">
        <v>5</v>
      </c>
      <c r="BB107">
        <v>4</v>
      </c>
      <c r="BC107">
        <v>-1</v>
      </c>
      <c r="BD107" t="s">
        <v>225</v>
      </c>
      <c r="BE107">
        <v>-1</v>
      </c>
      <c r="BF107">
        <v>20001621531933</v>
      </c>
      <c r="BG107" t="s">
        <v>376</v>
      </c>
      <c r="BH107" t="s">
        <v>377</v>
      </c>
      <c r="BI107" t="s">
        <v>14948</v>
      </c>
      <c r="BJ107">
        <v>-1</v>
      </c>
      <c r="BK107">
        <v>-1</v>
      </c>
      <c r="BL107">
        <v>-1</v>
      </c>
      <c r="BM107" t="s">
        <v>229</v>
      </c>
      <c r="BN107" t="s">
        <v>230</v>
      </c>
      <c r="BO107" t="s">
        <v>14949</v>
      </c>
      <c r="BP107" t="s">
        <v>380</v>
      </c>
      <c r="BQ107">
        <v>2026</v>
      </c>
      <c r="BR107">
        <v>5</v>
      </c>
      <c r="BS107">
        <v>2</v>
      </c>
      <c r="BT107" s="1">
        <v>46146.723495370374</v>
      </c>
      <c r="BU107" t="s">
        <v>233</v>
      </c>
      <c r="BV107" s="2">
        <v>46146</v>
      </c>
      <c r="BW107" t="s">
        <v>234</v>
      </c>
      <c r="BX107" s="2">
        <v>46144</v>
      </c>
      <c r="BY107" s="2">
        <v>46146</v>
      </c>
      <c r="BZ107" t="s">
        <v>235</v>
      </c>
      <c r="CA107" t="s">
        <v>297</v>
      </c>
      <c r="CB107" t="s">
        <v>297</v>
      </c>
      <c r="CC107" t="s">
        <v>14950</v>
      </c>
      <c r="CD107" t="s">
        <v>1889</v>
      </c>
      <c r="CE107">
        <v>-1</v>
      </c>
      <c r="CF107" t="s">
        <v>300</v>
      </c>
      <c r="CG107" t="s">
        <v>301</v>
      </c>
      <c r="CH107" t="s">
        <v>242</v>
      </c>
      <c r="CI107">
        <v>22999736</v>
      </c>
      <c r="CJ107" t="s">
        <v>303</v>
      </c>
      <c r="CK107" t="s">
        <v>245</v>
      </c>
      <c r="CL107" t="s">
        <v>246</v>
      </c>
      <c r="CM107" t="s">
        <v>247</v>
      </c>
      <c r="CN107" t="s">
        <v>248</v>
      </c>
      <c r="CT107" t="s">
        <v>386</v>
      </c>
      <c r="CU107" t="s">
        <v>387</v>
      </c>
      <c r="CW107" t="s">
        <v>388</v>
      </c>
      <c r="CX107" t="s">
        <v>389</v>
      </c>
      <c r="DA107" t="s">
        <v>250</v>
      </c>
      <c r="DB107">
        <v>-1</v>
      </c>
      <c r="DF107" t="s">
        <v>251</v>
      </c>
      <c r="DJ107" t="s">
        <v>252</v>
      </c>
      <c r="DK107" t="s">
        <v>253</v>
      </c>
      <c r="DL107" t="s">
        <v>253</v>
      </c>
      <c r="DN107" t="s">
        <v>390</v>
      </c>
      <c r="DR107" t="s">
        <v>305</v>
      </c>
      <c r="DS107" t="s">
        <v>303</v>
      </c>
      <c r="DT107" t="s">
        <v>302</v>
      </c>
      <c r="DV107">
        <v>1</v>
      </c>
      <c r="DW107" t="s">
        <v>283</v>
      </c>
      <c r="ED107" s="2">
        <v>46146</v>
      </c>
      <c r="EE107" t="s">
        <v>343</v>
      </c>
      <c r="EF107">
        <v>9</v>
      </c>
      <c r="EP107" t="s">
        <v>258</v>
      </c>
      <c r="ES107" t="s">
        <v>1530</v>
      </c>
      <c r="EZ107" t="s">
        <v>923</v>
      </c>
      <c r="FA107" t="s">
        <v>245</v>
      </c>
      <c r="FB107" t="s">
        <v>308</v>
      </c>
      <c r="FD107" t="s">
        <v>308</v>
      </c>
      <c r="FE107" t="s">
        <v>309</v>
      </c>
      <c r="FF107" t="s">
        <v>309</v>
      </c>
      <c r="FK107" t="s">
        <v>263</v>
      </c>
      <c r="FL107" t="s">
        <v>14951</v>
      </c>
      <c r="FN107" t="s">
        <v>248</v>
      </c>
      <c r="FO107" t="s">
        <v>265</v>
      </c>
      <c r="FR107">
        <v>126994</v>
      </c>
      <c r="GB107" t="s">
        <v>266</v>
      </c>
      <c r="GC107" t="s">
        <v>387</v>
      </c>
      <c r="GD107">
        <v>25016</v>
      </c>
      <c r="GF107">
        <v>2353</v>
      </c>
      <c r="GG107">
        <v>25424</v>
      </c>
      <c r="GI107">
        <v>100314</v>
      </c>
      <c r="GJ107">
        <v>25242</v>
      </c>
      <c r="GL107">
        <v>24327</v>
      </c>
      <c r="GM107">
        <v>151122</v>
      </c>
      <c r="GS107" t="s">
        <v>267</v>
      </c>
      <c r="GT107" s="2">
        <v>44408</v>
      </c>
      <c r="GU107" t="s">
        <v>268</v>
      </c>
      <c r="GW107" t="s">
        <v>394</v>
      </c>
      <c r="GZ107" t="s">
        <v>395</v>
      </c>
      <c r="HA107" t="s">
        <v>336</v>
      </c>
      <c r="HC107" t="s">
        <v>337</v>
      </c>
      <c r="HE107" t="s">
        <v>230</v>
      </c>
      <c r="HF107" t="s">
        <v>1890</v>
      </c>
      <c r="HR107" t="s">
        <v>278</v>
      </c>
      <c r="HV107">
        <v>131990</v>
      </c>
      <c r="HW107" t="s">
        <v>281</v>
      </c>
      <c r="HY107">
        <v>0</v>
      </c>
      <c r="HZ107">
        <v>0</v>
      </c>
      <c r="IA107" t="s">
        <v>281</v>
      </c>
      <c r="IB107" t="s">
        <v>281</v>
      </c>
      <c r="IE107" t="s">
        <v>283</v>
      </c>
      <c r="IF107" t="s">
        <v>283</v>
      </c>
      <c r="IG107" t="s">
        <v>283</v>
      </c>
      <c r="IH107" t="s">
        <v>284</v>
      </c>
      <c r="II107" t="s">
        <v>285</v>
      </c>
      <c r="IJ107" t="s">
        <v>286</v>
      </c>
      <c r="IK107" t="s">
        <v>278</v>
      </c>
      <c r="IL107" t="s">
        <v>287</v>
      </c>
      <c r="IM107" t="s">
        <v>288</v>
      </c>
      <c r="IN107" t="s">
        <v>289</v>
      </c>
      <c r="IP107" t="s">
        <v>290</v>
      </c>
      <c r="IQ107" t="s">
        <v>284</v>
      </c>
      <c r="IS107" t="s">
        <v>291</v>
      </c>
      <c r="IT107" t="s">
        <v>561</v>
      </c>
      <c r="IY107" t="s">
        <v>281</v>
      </c>
    </row>
    <row r="108" spans="1:259" x14ac:dyDescent="0.3">
      <c r="A108" s="14">
        <f>DAY(AVANZA[[#This Row],[FechaSeguimiento]])</f>
        <v>4</v>
      </c>
      <c r="B108" s="14">
        <f>MONTH(AVANZA[[#This Row],[FechaSeguimiento]])</f>
        <v>5</v>
      </c>
      <c r="C108"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108" t="str">
        <f>LOWER(IFERROR(VLOOKUP(AVANZA[[#This Row],[ID_Peticion]],CANCELADAS[#All],2,0),""))</f>
        <v/>
      </c>
      <c r="E108" t="str">
        <f>LOWER(IFERROR(VLOOKUP(AVANZA[[#This Row],[ID_Peticion]],CANCELADAS[#All],3,0),""))</f>
        <v/>
      </c>
      <c r="F108" t="str">
        <f>LOWER(IF(AVANZA[[#This Row],[CEDULA CLIENTE]]&lt;&gt;""," CC: " &amp; COUNTIFS(AVANZA[CEDULA CLIENTE],AVANZA[[#This Row],[CEDULA CLIENTE]]),"")&amp; IF(AVANZA[[#This Row],[Direccion]]&lt;&gt;""," DIR: " &amp; COUNTIFS(AVANZA[Direccion],AVANZA[[#This Row],[Direccion]]),""))</f>
        <v xml:space="preserve"> dir: 1</v>
      </c>
      <c r="G108" t="str">
        <f>IFERROR(VLOOKUP(AVANZA[[#This Row],[Cedula_Vendedor_Atis]],PLANTA[[#All],[CEDULA]:[LINEA]],3,0),"No Cruza")</f>
        <v>Marisol Avella</v>
      </c>
      <c r="H108" t="str">
        <f>IFERROR(VLOOKUP(AVANZA[[#This Row],[Cedula_Vendedor_Atis]],PLANTA[[#All],[CEDULA]:[LINEA]],4,0),"No Cruza")</f>
        <v>Fija</v>
      </c>
      <c r="I108" t="str">
        <f>LOWER(IF(AVANZA[[#This Row],[ATRIBUIBLE]]="",AVANZA[[#This Row],[Variable]],AVANZA[[#This Row],[ATRIBUIBLE]]))</f>
        <v>terminada</v>
      </c>
      <c r="J108" s="14">
        <f>IF(AVANZA[[#This Row],[Variable]]=AVANZA[[#Headers],[TERMINADA]],1,0)</f>
        <v>1</v>
      </c>
      <c r="K108" s="14">
        <f>IF(AVANZA[[#This Row],[Variable]]=AVANZA[[#Headers],[ANULADA]],1,0)</f>
        <v>0</v>
      </c>
      <c r="L108" s="14">
        <f>IF(AVANZA[[#This Row],[Variable]]=AVANZA[[#Headers],[PENDIENTE]],1,0)</f>
        <v>0</v>
      </c>
      <c r="M108" s="14">
        <f>IF(AVANZA[[#This Row],[ESTADO AGENDA]]="AGENDADA",1,0)</f>
        <v>0</v>
      </c>
      <c r="N108" s="14">
        <f>IF(AVANZA[[#This Row],[ESTADO AGENDA]]="PENDIENTE DE AGENDAR",1,0)</f>
        <v>0</v>
      </c>
      <c r="O108" s="14">
        <f>IF(AVANZA[[#This Row],[ESTADO AGENDA]]="SUSPENDIDA",1,0)</f>
        <v>0</v>
      </c>
      <c r="P108" t="str" cm="1">
        <f t="array" ref="P108">_xlfn.XLOOKUP(AVANZA[[#This Row],[Num_Agrupacion_Pet_Atis]],Tabla1[[#All],[Numero_de_actuacion]],Tabla1[[#All],[Estado_de_la_orden]],"",0)</f>
        <v/>
      </c>
      <c r="Q108" s="2" t="str" cm="1">
        <f t="array" ref="Q108">_xlfn.XLOOKUP(AVANZA[[#This Row],[Num_Agrupacion_Pet_Atis]],Tabla1[[#All],[Numero_de_actuacion]],Tabla1[[#All],[Fecha_de_la_cita]],"",0)</f>
        <v/>
      </c>
      <c r="R108" t="str" cm="1">
        <f t="array" ref="R108">_xlfn.XLOOKUP(AVANZA[[#This Row],[Num_Agrupacion_Pet_Atis]],Tabla1[[#All],[Numero_de_actuacion]],Tabla1[[#All],[Franja_horaria_de_la_cita]],"",0)</f>
        <v/>
      </c>
      <c r="S108" s="14" t="str">
        <f>IFERROR(DAY(AVANZA[[#This Row],[FECHA AGENDA]]),"")</f>
        <v/>
      </c>
      <c r="T108" s="14" t="str">
        <f>IFERROR(MONTH(AVANZA[[#This Row],[FECHA AGENDA]]),"")</f>
        <v/>
      </c>
      <c r="U108" t="str" cm="1">
        <f t="array" ref="U108">_xlfn.XLOOKUP(AVANZA[[#This Row],[Num_Agrupacion_Pet_Atis]],Tabla1[[#All],[Numero_de_actuacion]],Tabla1[[#All],[Motivo_de_suspension]],"",0)</f>
        <v/>
      </c>
      <c r="V108" s="2" t="str" cm="1">
        <f t="array" ref="V108">_xlfn.XLOOKUP(AVANZA[[#This Row],[Num_Agrupacion_Pet_Atis]],Tabla1[[#All],[Numero_de_actuacion]],Tabla1[[#All],[No_identificacion_cliente]],"",0)</f>
        <v/>
      </c>
      <c r="W108" s="2" t="str" cm="1">
        <f t="array" ref="W108">_xlfn.XLOOKUP(AVANZA[[#This Row],[Num_Agrupacion_Pet_Atis]],Tabla1[[#All],[Numero_de_actuacion]],Tabla1[[#All],[Movil_de_contacto]],"",0)</f>
        <v/>
      </c>
      <c r="X108" s="14">
        <f>IF(OR(AVANZA[[#This Row],[ESTADO LEG]]="Legalizada grabacion",AVANZA[[#This Row],[ESTADO LEG]]="Legalizada aut"),1,0)</f>
        <v>1</v>
      </c>
      <c r="Y108" s="14">
        <f>IF(OR(AVANZA[[#This Row],[ESTADO LEG]]="pdte legalizar",AVANZA[[#This Row],[ESTADO LEG]]="No cruza"),1,0)</f>
        <v>0</v>
      </c>
      <c r="Z108" t="str" cm="1">
        <f t="array" ref="Z108">IF(AVANZA[[#This Row],[Variable]]="Terminada",LOWER(_xlfn.XLOOKUP(AVANZA[[#This Row],[ID_Peticion]],Tabla6[[#All],[NUM_PETICION]],Tabla6[[#All],[ESTADO_LEG]],"NO CRUZA",0)),AVANZA[[#This Row],[Variable]])</f>
        <v>legalizada grabacion</v>
      </c>
      <c r="AA108" cm="1">
        <f t="array" ref="AA108">_xlfn.XLOOKUP(AVANZA[[#This Row],[ID_Peticion]],Tabla6[[#All],[NUM_PETICION]],Tabla6[[#All],[DIF_DIAS]],"",0)</f>
        <v>2</v>
      </c>
      <c r="AB108" s="2" cm="1">
        <f t="array" ref="AB108">IFERROR(_xlfn.XLOOKUP(AVANZA[[#This Row],[ID_Peticion]],Tabla6[[#All],[NUM_PETICION]],Tabla6[[#All],[FEC_LEGAL]],"",0),"")</f>
        <v>46148</v>
      </c>
      <c r="AC108" s="14">
        <f ca="1">IF(AVANZA[[#This Row],[FECHA LEG]]&lt;&gt;0,IFERROR(AVANZA[[#This Row],[FECHA LEG]]-AVANZA[[#This Row],[FechaIniEstadoSubPetAtis]],0),TODAY()-AVANZA[[#This Row],[FechaIniEstadoSubPetAtis]])</f>
        <v>2</v>
      </c>
      <c r="AD108" s="35" t="str">
        <f ca="1">IF(AVANZA[[#This Row],[FINAL Vs LG]]&lt;&gt;0,IF(AVANZA[[#This Row],[FINAL Vs LG]]&lt;7.1,"100%",IF(AND(AVANZA[[#This Row],[FINAL Vs LG]]&gt;7.1,AVANZA[[#This Row],[FINAL Vs LG]]&lt;11.1),"50%","0%")),0)</f>
        <v>100%</v>
      </c>
      <c r="AE108" s="14">
        <f ca="1">VLOOKUP(DAY(TODAY()),BACK!F:G,2,0)</f>
        <v>14</v>
      </c>
      <c r="AF108" s="14">
        <f>BACK!$I$2</f>
        <v>24</v>
      </c>
      <c r="AG108" s="14">
        <f>IF(AVANZA[[#This Row],[Oferta_empaquetada_comisiones]]="SI",1,0)</f>
        <v>0</v>
      </c>
      <c r="AH108" s="36">
        <f>IF(AVANZA[[#This Row],[Variable]]="TERMINADA",IFERROR(VLOOKUP(AVANZA[[#This Row],[SUPERVISOR]],Tabla2[#All],4,0),0),)</f>
        <v>3.5</v>
      </c>
      <c r="AI108" s="14">
        <f>IF(AVANZA[[#This Row],[Producto]]="BA",1,0)</f>
        <v>0</v>
      </c>
      <c r="AJ108" s="14">
        <f>IF(AVANZA[[#This Row],[Producto]]="DUO",1,0)</f>
        <v>0</v>
      </c>
      <c r="AK108" s="14">
        <f>IF(AVANZA[[#This Row],[Producto]]="TRIO",1,0)</f>
        <v>1</v>
      </c>
      <c r="AL108" t="s">
        <v>456</v>
      </c>
      <c r="AM108">
        <v>-1</v>
      </c>
      <c r="AN108">
        <v>-1</v>
      </c>
      <c r="AO108" t="s">
        <v>14953</v>
      </c>
      <c r="AP108" s="1">
        <v>46142.467175925929</v>
      </c>
      <c r="AQ108">
        <v>-1</v>
      </c>
      <c r="AR108" t="s">
        <v>14954</v>
      </c>
      <c r="AS108">
        <v>-1</v>
      </c>
      <c r="AT108">
        <v>-1</v>
      </c>
      <c r="AU108">
        <v>-1</v>
      </c>
      <c r="AV108">
        <v>-1</v>
      </c>
      <c r="AW108">
        <v>-1</v>
      </c>
      <c r="AX108" t="s">
        <v>224</v>
      </c>
      <c r="AY108">
        <v>-1</v>
      </c>
      <c r="AZ108">
        <v>2026</v>
      </c>
      <c r="BA108">
        <v>5</v>
      </c>
      <c r="BB108">
        <v>4</v>
      </c>
      <c r="BC108">
        <v>-1</v>
      </c>
      <c r="BD108" t="s">
        <v>225</v>
      </c>
      <c r="BE108">
        <v>-1</v>
      </c>
      <c r="BF108">
        <v>20001620600219</v>
      </c>
      <c r="BG108" t="s">
        <v>376</v>
      </c>
      <c r="BH108" t="s">
        <v>377</v>
      </c>
      <c r="BI108" t="s">
        <v>14955</v>
      </c>
      <c r="BJ108">
        <v>-1</v>
      </c>
      <c r="BK108">
        <v>-1</v>
      </c>
      <c r="BL108">
        <v>-1</v>
      </c>
      <c r="BM108" t="s">
        <v>229</v>
      </c>
      <c r="BN108" t="s">
        <v>1696</v>
      </c>
      <c r="BO108" t="s">
        <v>14956</v>
      </c>
      <c r="BP108" t="s">
        <v>1698</v>
      </c>
      <c r="BQ108">
        <v>2026</v>
      </c>
      <c r="BR108">
        <v>4</v>
      </c>
      <c r="BS108">
        <v>30</v>
      </c>
      <c r="BT108" s="1">
        <v>46146.509259259263</v>
      </c>
      <c r="BU108" t="s">
        <v>233</v>
      </c>
      <c r="BV108" s="2">
        <v>46146</v>
      </c>
      <c r="BW108" t="s">
        <v>234</v>
      </c>
      <c r="BX108" s="2">
        <v>46142</v>
      </c>
      <c r="BY108" s="2">
        <v>46146</v>
      </c>
      <c r="BZ108" t="s">
        <v>235</v>
      </c>
      <c r="CA108" t="s">
        <v>690</v>
      </c>
      <c r="CB108" t="s">
        <v>322</v>
      </c>
      <c r="CC108" t="s">
        <v>14957</v>
      </c>
      <c r="CD108" t="s">
        <v>2574</v>
      </c>
      <c r="CE108">
        <v>-1</v>
      </c>
      <c r="CF108" t="s">
        <v>692</v>
      </c>
      <c r="CG108" t="s">
        <v>325</v>
      </c>
      <c r="CH108" t="s">
        <v>326</v>
      </c>
      <c r="CI108">
        <v>1018514067</v>
      </c>
      <c r="CJ108" t="s">
        <v>464</v>
      </c>
      <c r="CK108" t="s">
        <v>245</v>
      </c>
      <c r="CL108" t="s">
        <v>409</v>
      </c>
      <c r="CM108" t="s">
        <v>247</v>
      </c>
      <c r="CN108" t="s">
        <v>410</v>
      </c>
      <c r="CT108" t="s">
        <v>1701</v>
      </c>
      <c r="CU108" t="s">
        <v>387</v>
      </c>
      <c r="CW108" t="s">
        <v>388</v>
      </c>
      <c r="CX108" t="s">
        <v>389</v>
      </c>
      <c r="DA108" t="s">
        <v>250</v>
      </c>
      <c r="DB108">
        <v>-1</v>
      </c>
      <c r="DF108" t="s">
        <v>251</v>
      </c>
      <c r="DJ108" t="s">
        <v>252</v>
      </c>
      <c r="DK108" t="s">
        <v>253</v>
      </c>
      <c r="DL108" t="s">
        <v>253</v>
      </c>
      <c r="DN108" t="s">
        <v>390</v>
      </c>
      <c r="DR108" t="s">
        <v>465</v>
      </c>
      <c r="DS108" t="s">
        <v>464</v>
      </c>
      <c r="DT108" t="s">
        <v>463</v>
      </c>
      <c r="DV108">
        <v>1</v>
      </c>
      <c r="DW108" t="s">
        <v>331</v>
      </c>
      <c r="ED108" s="2">
        <v>46146</v>
      </c>
      <c r="EE108" t="s">
        <v>343</v>
      </c>
      <c r="EF108">
        <v>9</v>
      </c>
      <c r="EP108" t="s">
        <v>258</v>
      </c>
      <c r="ES108" t="s">
        <v>14958</v>
      </c>
      <c r="EZ108" t="s">
        <v>14127</v>
      </c>
      <c r="FA108" t="s">
        <v>245</v>
      </c>
      <c r="FB108" t="s">
        <v>333</v>
      </c>
      <c r="FD108" t="s">
        <v>333</v>
      </c>
      <c r="FE108" t="s">
        <v>694</v>
      </c>
      <c r="FF108" t="s">
        <v>694</v>
      </c>
      <c r="FK108" t="s">
        <v>263</v>
      </c>
      <c r="FL108" t="s">
        <v>14959</v>
      </c>
      <c r="FN108" t="s">
        <v>410</v>
      </c>
      <c r="FO108" t="s">
        <v>414</v>
      </c>
      <c r="FR108">
        <v>110915</v>
      </c>
      <c r="GB108" t="s">
        <v>266</v>
      </c>
      <c r="GC108" t="s">
        <v>387</v>
      </c>
      <c r="GD108">
        <v>25016</v>
      </c>
      <c r="GF108">
        <v>2353</v>
      </c>
      <c r="GG108">
        <v>25424</v>
      </c>
      <c r="GI108">
        <v>84235</v>
      </c>
      <c r="GJ108">
        <v>25242</v>
      </c>
      <c r="GL108">
        <v>24327</v>
      </c>
      <c r="GM108">
        <v>131988</v>
      </c>
      <c r="GS108" t="s">
        <v>267</v>
      </c>
      <c r="GT108" s="2">
        <v>44592</v>
      </c>
      <c r="GU108" t="s">
        <v>268</v>
      </c>
      <c r="GW108" t="s">
        <v>394</v>
      </c>
      <c r="GZ108" t="s">
        <v>395</v>
      </c>
      <c r="HA108" t="s">
        <v>336</v>
      </c>
      <c r="HC108" t="s">
        <v>337</v>
      </c>
      <c r="HE108" t="s">
        <v>1696</v>
      </c>
      <c r="HF108" t="s">
        <v>695</v>
      </c>
      <c r="HR108" t="s">
        <v>278</v>
      </c>
      <c r="HV108">
        <v>131990</v>
      </c>
      <c r="HW108" t="s">
        <v>281</v>
      </c>
      <c r="HY108">
        <v>0</v>
      </c>
      <c r="HZ108">
        <v>0</v>
      </c>
      <c r="IA108" t="s">
        <v>281</v>
      </c>
      <c r="IB108" t="s">
        <v>281</v>
      </c>
      <c r="IE108" t="s">
        <v>283</v>
      </c>
      <c r="IF108" t="s">
        <v>283</v>
      </c>
      <c r="IG108" t="s">
        <v>283</v>
      </c>
      <c r="IH108" t="s">
        <v>284</v>
      </c>
      <c r="II108" t="s">
        <v>285</v>
      </c>
      <c r="IJ108" t="s">
        <v>1696</v>
      </c>
      <c r="IK108" t="s">
        <v>278</v>
      </c>
      <c r="IL108" t="s">
        <v>346</v>
      </c>
      <c r="IM108" t="s">
        <v>288</v>
      </c>
      <c r="IN108" t="s">
        <v>289</v>
      </c>
      <c r="IO108" t="s">
        <v>14960</v>
      </c>
      <c r="IP108" t="s">
        <v>290</v>
      </c>
      <c r="IQ108" t="s">
        <v>284</v>
      </c>
      <c r="IS108" t="s">
        <v>736</v>
      </c>
      <c r="IT108" t="s">
        <v>398</v>
      </c>
      <c r="IW108" t="s">
        <v>417</v>
      </c>
      <c r="IY108" t="s">
        <v>281</v>
      </c>
    </row>
    <row r="109" spans="1:259" x14ac:dyDescent="0.3">
      <c r="A109" s="14">
        <f>DAY(AVANZA[[#This Row],[FechaSeguimiento]])</f>
        <v>4</v>
      </c>
      <c r="B109" s="14">
        <f>MONTH(AVANZA[[#This Row],[FechaSeguimiento]])</f>
        <v>5</v>
      </c>
      <c r="C109"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109" t="str">
        <f>LOWER(IFERROR(VLOOKUP(AVANZA[[#This Row],[ID_Peticion]],CANCELADAS[#All],2,0),""))</f>
        <v>qc - plan errado</v>
      </c>
      <c r="E109" t="str">
        <f>LOWER(IFERROR(VLOOKUP(AVANZA[[#This Row],[ID_Peticion]],CANCELADAS[#All],3,0),""))</f>
        <v>cliente</v>
      </c>
      <c r="F109" t="str">
        <f>LOWER(IF(AVANZA[[#This Row],[CEDULA CLIENTE]]&lt;&gt;""," CC: " &amp; COUNTIFS(AVANZA[CEDULA CLIENTE],AVANZA[[#This Row],[CEDULA CLIENTE]]),"")&amp; IF(AVANZA[[#This Row],[Direccion]]&lt;&gt;""," DIR: " &amp; COUNTIFS(AVANZA[Direccion],AVANZA[[#This Row],[Direccion]]),""))</f>
        <v xml:space="preserve"> dir: 1</v>
      </c>
      <c r="G109" t="str">
        <f>IFERROR(VLOOKUP(AVANZA[[#This Row],[Cedula_Vendedor_Atis]],PLANTA[[#All],[CEDULA]:[LINEA]],3,0),"No Cruza")</f>
        <v>Marisol Avella</v>
      </c>
      <c r="H109" t="str">
        <f>IFERROR(VLOOKUP(AVANZA[[#This Row],[Cedula_Vendedor_Atis]],PLANTA[[#All],[CEDULA]:[LINEA]],4,0),"No Cruza")</f>
        <v>Fija</v>
      </c>
      <c r="I109" t="str">
        <f>LOWER(IF(AVANZA[[#This Row],[ATRIBUIBLE]]="",AVANZA[[#This Row],[Variable]],AVANZA[[#This Row],[ATRIBUIBLE]]))</f>
        <v>cliente</v>
      </c>
      <c r="J109" s="14">
        <f>IF(AVANZA[[#This Row],[Variable]]=AVANZA[[#Headers],[TERMINADA]],1,0)</f>
        <v>0</v>
      </c>
      <c r="K109" s="14">
        <f>IF(AVANZA[[#This Row],[Variable]]=AVANZA[[#Headers],[ANULADA]],1,0)</f>
        <v>1</v>
      </c>
      <c r="L109" s="14">
        <f>IF(AVANZA[[#This Row],[Variable]]=AVANZA[[#Headers],[PENDIENTE]],1,0)</f>
        <v>0</v>
      </c>
      <c r="M109" s="14">
        <f>IF(AVANZA[[#This Row],[ESTADO AGENDA]]="AGENDADA",1,0)</f>
        <v>0</v>
      </c>
      <c r="N109" s="14">
        <f>IF(AVANZA[[#This Row],[ESTADO AGENDA]]="PENDIENTE DE AGENDAR",1,0)</f>
        <v>0</v>
      </c>
      <c r="O109" s="14">
        <f>IF(AVANZA[[#This Row],[ESTADO AGENDA]]="SUSPENDIDA",1,0)</f>
        <v>0</v>
      </c>
      <c r="P109" t="str" cm="1">
        <f t="array" ref="P109">_xlfn.XLOOKUP(AVANZA[[#This Row],[Num_Agrupacion_Pet_Atis]],Tabla1[[#All],[Numero_de_actuacion]],Tabla1[[#All],[Estado_de_la_orden]],"",0)</f>
        <v/>
      </c>
      <c r="Q109" s="2" t="str" cm="1">
        <f t="array" ref="Q109">_xlfn.XLOOKUP(AVANZA[[#This Row],[Num_Agrupacion_Pet_Atis]],Tabla1[[#All],[Numero_de_actuacion]],Tabla1[[#All],[Fecha_de_la_cita]],"",0)</f>
        <v/>
      </c>
      <c r="R109" t="str" cm="1">
        <f t="array" ref="R109">_xlfn.XLOOKUP(AVANZA[[#This Row],[Num_Agrupacion_Pet_Atis]],Tabla1[[#All],[Numero_de_actuacion]],Tabla1[[#All],[Franja_horaria_de_la_cita]],"",0)</f>
        <v/>
      </c>
      <c r="S109" s="14" t="str">
        <f>IFERROR(DAY(AVANZA[[#This Row],[FECHA AGENDA]]),"")</f>
        <v/>
      </c>
      <c r="T109" s="14" t="str">
        <f>IFERROR(MONTH(AVANZA[[#This Row],[FECHA AGENDA]]),"")</f>
        <v/>
      </c>
      <c r="U109" t="str" cm="1">
        <f t="array" ref="U109">_xlfn.XLOOKUP(AVANZA[[#This Row],[Num_Agrupacion_Pet_Atis]],Tabla1[[#All],[Numero_de_actuacion]],Tabla1[[#All],[Motivo_de_suspension]],"",0)</f>
        <v/>
      </c>
      <c r="V109" s="2" t="str" cm="1">
        <f t="array" ref="V109">_xlfn.XLOOKUP(AVANZA[[#This Row],[Num_Agrupacion_Pet_Atis]],Tabla1[[#All],[Numero_de_actuacion]],Tabla1[[#All],[No_identificacion_cliente]],"",0)</f>
        <v/>
      </c>
      <c r="W109" s="2" t="str" cm="1">
        <f t="array" ref="W109">_xlfn.XLOOKUP(AVANZA[[#This Row],[Num_Agrupacion_Pet_Atis]],Tabla1[[#All],[Numero_de_actuacion]],Tabla1[[#All],[Movil_de_contacto]],"",0)</f>
        <v/>
      </c>
      <c r="X109" s="14">
        <f>IF(OR(AVANZA[[#This Row],[ESTADO LEG]]="Legalizada grabacion",AVANZA[[#This Row],[ESTADO LEG]]="Legalizada aut"),1,0)</f>
        <v>0</v>
      </c>
      <c r="Y109" s="14">
        <f>IF(OR(AVANZA[[#This Row],[ESTADO LEG]]="pdte legalizar",AVANZA[[#This Row],[ESTADO LEG]]="No cruza"),1,0)</f>
        <v>0</v>
      </c>
      <c r="Z109" t="str" cm="1">
        <f t="array" ref="Z109">IF(AVANZA[[#This Row],[Variable]]="Terminada",LOWER(_xlfn.XLOOKUP(AVANZA[[#This Row],[ID_Peticion]],Tabla6[[#All],[NUM_PETICION]],Tabla6[[#All],[ESTADO_LEG]],"NO CRUZA",0)),AVANZA[[#This Row],[Variable]])</f>
        <v>ANULADA</v>
      </c>
      <c r="AA109" t="str" cm="1">
        <f t="array" ref="AA109">_xlfn.XLOOKUP(AVANZA[[#This Row],[ID_Peticion]],Tabla6[[#All],[NUM_PETICION]],Tabla6[[#All],[DIF_DIAS]],"",0)</f>
        <v/>
      </c>
      <c r="AB109" s="2" t="str" cm="1">
        <f t="array" ref="AB109">IFERROR(_xlfn.XLOOKUP(AVANZA[[#This Row],[ID_Peticion]],Tabla6[[#All],[NUM_PETICION]],Tabla6[[#All],[FEC_LEGAL]],"",0),"")</f>
        <v/>
      </c>
      <c r="AC109" s="14">
        <f ca="1">IF(AVANZA[[#This Row],[FECHA LEG]]&lt;&gt;0,IFERROR(AVANZA[[#This Row],[FECHA LEG]]-AVANZA[[#This Row],[FechaIniEstadoSubPetAtis]],0),TODAY()-AVANZA[[#This Row],[FechaIniEstadoSubPetAtis]])</f>
        <v>0</v>
      </c>
      <c r="AD109" s="35">
        <f ca="1">IF(AVANZA[[#This Row],[FINAL Vs LG]]&lt;&gt;0,IF(AVANZA[[#This Row],[FINAL Vs LG]]&lt;7.1,"100%",IF(AND(AVANZA[[#This Row],[FINAL Vs LG]]&gt;7.1,AVANZA[[#This Row],[FINAL Vs LG]]&lt;11.1),"50%","0%")),0)</f>
        <v>0</v>
      </c>
      <c r="AE109" s="14">
        <f ca="1">VLOOKUP(DAY(TODAY()),BACK!F:G,2,0)</f>
        <v>14</v>
      </c>
      <c r="AF109" s="14">
        <f>BACK!$I$2</f>
        <v>24</v>
      </c>
      <c r="AG109" s="14">
        <f>IF(AVANZA[[#This Row],[Oferta_empaquetada_comisiones]]="SI",1,0)</f>
        <v>0</v>
      </c>
      <c r="AH109" s="36">
        <f>IF(AVANZA[[#This Row],[Variable]]="TERMINADA",IFERROR(VLOOKUP(AVANZA[[#This Row],[SUPERVISOR]],Tabla2[#All],4,0),0),)</f>
        <v>0</v>
      </c>
      <c r="AI109" s="14">
        <f>IF(AVANZA[[#This Row],[Producto]]="BA",1,0)</f>
        <v>0</v>
      </c>
      <c r="AJ109" s="14">
        <f>IF(AVANZA[[#This Row],[Producto]]="DUO",1,0)</f>
        <v>0</v>
      </c>
      <c r="AK109" s="14">
        <f>IF(AVANZA[[#This Row],[Producto]]="TRIO",1,0)</f>
        <v>1</v>
      </c>
      <c r="AL109" t="s">
        <v>292</v>
      </c>
      <c r="AM109">
        <v>-1</v>
      </c>
      <c r="AN109">
        <v>-1</v>
      </c>
      <c r="AO109" t="s">
        <v>14961</v>
      </c>
      <c r="AP109" s="1">
        <v>46146.535671296297</v>
      </c>
      <c r="AQ109">
        <v>-1</v>
      </c>
      <c r="AR109" t="s">
        <v>14962</v>
      </c>
      <c r="AS109">
        <v>-1</v>
      </c>
      <c r="AT109">
        <v>-1</v>
      </c>
      <c r="AU109">
        <v>-1</v>
      </c>
      <c r="AV109">
        <v>-1</v>
      </c>
      <c r="AW109">
        <v>-1</v>
      </c>
      <c r="AX109" t="s">
        <v>224</v>
      </c>
      <c r="AY109">
        <v>-1</v>
      </c>
      <c r="AZ109">
        <v>2026</v>
      </c>
      <c r="BA109">
        <v>5</v>
      </c>
      <c r="BB109">
        <v>4</v>
      </c>
      <c r="BC109">
        <v>-1</v>
      </c>
      <c r="BD109" t="s">
        <v>225</v>
      </c>
      <c r="BE109">
        <v>-1</v>
      </c>
      <c r="BF109">
        <v>20001621981018</v>
      </c>
      <c r="BG109" t="s">
        <v>376</v>
      </c>
      <c r="BH109" t="s">
        <v>377</v>
      </c>
      <c r="BI109" t="s">
        <v>14963</v>
      </c>
      <c r="BJ109">
        <v>-1</v>
      </c>
      <c r="BK109">
        <v>-1</v>
      </c>
      <c r="BL109">
        <v>-1</v>
      </c>
      <c r="BM109" t="s">
        <v>573</v>
      </c>
      <c r="BN109" t="s">
        <v>230</v>
      </c>
      <c r="BO109" t="s">
        <v>14964</v>
      </c>
      <c r="BP109" t="s">
        <v>380</v>
      </c>
      <c r="BQ109">
        <v>2026</v>
      </c>
      <c r="BR109">
        <v>5</v>
      </c>
      <c r="BS109">
        <v>4</v>
      </c>
      <c r="BT109" s="1">
        <v>46146.55840277778</v>
      </c>
      <c r="BU109" t="s">
        <v>575</v>
      </c>
      <c r="BV109" s="2">
        <v>46146</v>
      </c>
      <c r="BW109" t="s">
        <v>576</v>
      </c>
      <c r="BX109" s="2">
        <v>46146</v>
      </c>
      <c r="BY109" s="2">
        <v>46146</v>
      </c>
      <c r="BZ109" t="s">
        <v>235</v>
      </c>
      <c r="CA109" t="s">
        <v>321</v>
      </c>
      <c r="CB109" t="s">
        <v>322</v>
      </c>
      <c r="CC109" t="s">
        <v>14965</v>
      </c>
      <c r="CD109" t="s">
        <v>1488</v>
      </c>
      <c r="CE109">
        <v>-1</v>
      </c>
      <c r="CF109" t="s">
        <v>324</v>
      </c>
      <c r="CG109" t="s">
        <v>325</v>
      </c>
      <c r="CH109" t="s">
        <v>326</v>
      </c>
      <c r="CI109">
        <v>22999736</v>
      </c>
      <c r="CJ109" t="s">
        <v>303</v>
      </c>
      <c r="CK109" t="s">
        <v>245</v>
      </c>
      <c r="CL109" t="s">
        <v>246</v>
      </c>
      <c r="CM109" t="s">
        <v>247</v>
      </c>
      <c r="CN109" t="s">
        <v>248</v>
      </c>
      <c r="CT109" t="s">
        <v>386</v>
      </c>
      <c r="CU109" t="s">
        <v>387</v>
      </c>
      <c r="CW109" t="s">
        <v>388</v>
      </c>
      <c r="CX109" t="s">
        <v>389</v>
      </c>
      <c r="CY109" t="s">
        <v>1183</v>
      </c>
      <c r="DA109" t="s">
        <v>250</v>
      </c>
      <c r="DB109">
        <v>-1</v>
      </c>
      <c r="DF109" t="s">
        <v>731</v>
      </c>
      <c r="DJ109" t="s">
        <v>252</v>
      </c>
      <c r="DK109" t="s">
        <v>253</v>
      </c>
      <c r="DL109" t="s">
        <v>253</v>
      </c>
      <c r="DN109" t="s">
        <v>390</v>
      </c>
      <c r="DR109" t="s">
        <v>305</v>
      </c>
      <c r="DS109" t="s">
        <v>303</v>
      </c>
      <c r="DT109" t="s">
        <v>302</v>
      </c>
      <c r="DV109">
        <v>1</v>
      </c>
      <c r="DW109" t="s">
        <v>331</v>
      </c>
      <c r="ED109" s="2">
        <v>46146</v>
      </c>
      <c r="EF109">
        <v>12</v>
      </c>
      <c r="EP109" t="s">
        <v>258</v>
      </c>
      <c r="FA109" t="s">
        <v>245</v>
      </c>
      <c r="FB109" t="s">
        <v>333</v>
      </c>
      <c r="FD109" t="s">
        <v>333</v>
      </c>
      <c r="FE109" t="s">
        <v>334</v>
      </c>
      <c r="FF109" t="s">
        <v>334</v>
      </c>
      <c r="FK109" t="s">
        <v>263</v>
      </c>
      <c r="FN109" t="s">
        <v>248</v>
      </c>
      <c r="FO109" t="s">
        <v>265</v>
      </c>
      <c r="FR109">
        <v>0</v>
      </c>
      <c r="GB109" t="s">
        <v>266</v>
      </c>
      <c r="GM109">
        <v>0</v>
      </c>
      <c r="GS109" t="s">
        <v>267</v>
      </c>
      <c r="GT109" s="2"/>
      <c r="GU109" t="s">
        <v>268</v>
      </c>
      <c r="GW109" t="s">
        <v>394</v>
      </c>
      <c r="GZ109" t="s">
        <v>395</v>
      </c>
      <c r="HE109" t="s">
        <v>230</v>
      </c>
      <c r="HF109" t="s">
        <v>14966</v>
      </c>
      <c r="HR109" t="s">
        <v>278</v>
      </c>
      <c r="HV109">
        <v>131990</v>
      </c>
      <c r="HW109" t="s">
        <v>281</v>
      </c>
      <c r="HY109">
        <v>0</v>
      </c>
      <c r="HZ109">
        <v>0</v>
      </c>
      <c r="IA109" t="s">
        <v>279</v>
      </c>
      <c r="IB109" t="s">
        <v>281</v>
      </c>
      <c r="IC109" t="s">
        <v>14967</v>
      </c>
      <c r="IE109" t="s">
        <v>283</v>
      </c>
      <c r="IF109" t="s">
        <v>283</v>
      </c>
      <c r="IG109" t="s">
        <v>283</v>
      </c>
      <c r="IH109" t="s">
        <v>284</v>
      </c>
      <c r="II109" t="s">
        <v>285</v>
      </c>
      <c r="IJ109" t="s">
        <v>286</v>
      </c>
      <c r="IK109" t="s">
        <v>278</v>
      </c>
      <c r="IL109" t="s">
        <v>287</v>
      </c>
      <c r="IM109" t="s">
        <v>288</v>
      </c>
      <c r="IN109" t="s">
        <v>290</v>
      </c>
      <c r="IO109" t="s">
        <v>14968</v>
      </c>
      <c r="IP109" t="s">
        <v>1187</v>
      </c>
      <c r="IQ109" t="s">
        <v>284</v>
      </c>
      <c r="IS109" t="s">
        <v>291</v>
      </c>
      <c r="IT109" t="s">
        <v>287</v>
      </c>
      <c r="IY109" t="s">
        <v>281</v>
      </c>
    </row>
    <row r="110" spans="1:259" x14ac:dyDescent="0.3">
      <c r="A110" s="14">
        <f>DAY(AVANZA[[#This Row],[FechaSeguimiento]])</f>
        <v>4</v>
      </c>
      <c r="B110" s="14">
        <f>MONTH(AVANZA[[#This Row],[FechaSeguimiento]])</f>
        <v>5</v>
      </c>
      <c r="C110"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110" t="str">
        <f>LOWER(IFERROR(VLOOKUP(AVANZA[[#This Row],[ID_Peticion]],CANCELADAS[#All],2,0),""))</f>
        <v/>
      </c>
      <c r="E110" t="str">
        <f>LOWER(IFERROR(VLOOKUP(AVANZA[[#This Row],[ID_Peticion]],CANCELADAS[#All],3,0),""))</f>
        <v/>
      </c>
      <c r="F110" t="str">
        <f>LOWER(IF(AVANZA[[#This Row],[CEDULA CLIENTE]]&lt;&gt;""," CC: " &amp; COUNTIFS(AVANZA[CEDULA CLIENTE],AVANZA[[#This Row],[CEDULA CLIENTE]]),"")&amp; IF(AVANZA[[#This Row],[Direccion]]&lt;&gt;""," DIR: " &amp; COUNTIFS(AVANZA[Direccion],AVANZA[[#This Row],[Direccion]]),""))</f>
        <v xml:space="preserve"> dir: 1</v>
      </c>
      <c r="G110" t="str">
        <f>IFERROR(VLOOKUP(AVANZA[[#This Row],[Cedula_Vendedor_Atis]],PLANTA[[#All],[CEDULA]:[LINEA]],3,0),"No Cruza")</f>
        <v>Marisol Avella</v>
      </c>
      <c r="H110" t="str">
        <f>IFERROR(VLOOKUP(AVANZA[[#This Row],[Cedula_Vendedor_Atis]],PLANTA[[#All],[CEDULA]:[LINEA]],4,0),"No Cruza")</f>
        <v>Fija</v>
      </c>
      <c r="I110" t="str">
        <f>LOWER(IF(AVANZA[[#This Row],[ATRIBUIBLE]]="",AVANZA[[#This Row],[Variable]],AVANZA[[#This Row],[ATRIBUIBLE]]))</f>
        <v>terminada</v>
      </c>
      <c r="J110" s="14">
        <f>IF(AVANZA[[#This Row],[Variable]]=AVANZA[[#Headers],[TERMINADA]],1,0)</f>
        <v>1</v>
      </c>
      <c r="K110" s="14">
        <f>IF(AVANZA[[#This Row],[Variable]]=AVANZA[[#Headers],[ANULADA]],1,0)</f>
        <v>0</v>
      </c>
      <c r="L110" s="14">
        <f>IF(AVANZA[[#This Row],[Variable]]=AVANZA[[#Headers],[PENDIENTE]],1,0)</f>
        <v>0</v>
      </c>
      <c r="M110" s="14">
        <f>IF(AVANZA[[#This Row],[ESTADO AGENDA]]="AGENDADA",1,0)</f>
        <v>0</v>
      </c>
      <c r="N110" s="14">
        <f>IF(AVANZA[[#This Row],[ESTADO AGENDA]]="PENDIENTE DE AGENDAR",1,0)</f>
        <v>0</v>
      </c>
      <c r="O110" s="14">
        <f>IF(AVANZA[[#This Row],[ESTADO AGENDA]]="SUSPENDIDA",1,0)</f>
        <v>0</v>
      </c>
      <c r="P110" t="str" cm="1">
        <f t="array" ref="P110">_xlfn.XLOOKUP(AVANZA[[#This Row],[Num_Agrupacion_Pet_Atis]],Tabla1[[#All],[Numero_de_actuacion]],Tabla1[[#All],[Estado_de_la_orden]],"",0)</f>
        <v/>
      </c>
      <c r="Q110" s="2" t="str" cm="1">
        <f t="array" ref="Q110">_xlfn.XLOOKUP(AVANZA[[#This Row],[Num_Agrupacion_Pet_Atis]],Tabla1[[#All],[Numero_de_actuacion]],Tabla1[[#All],[Fecha_de_la_cita]],"",0)</f>
        <v/>
      </c>
      <c r="R110" t="str" cm="1">
        <f t="array" ref="R110">_xlfn.XLOOKUP(AVANZA[[#This Row],[Num_Agrupacion_Pet_Atis]],Tabla1[[#All],[Numero_de_actuacion]],Tabla1[[#All],[Franja_horaria_de_la_cita]],"",0)</f>
        <v/>
      </c>
      <c r="S110" s="14" t="str">
        <f>IFERROR(DAY(AVANZA[[#This Row],[FECHA AGENDA]]),"")</f>
        <v/>
      </c>
      <c r="T110" s="14" t="str">
        <f>IFERROR(MONTH(AVANZA[[#This Row],[FECHA AGENDA]]),"")</f>
        <v/>
      </c>
      <c r="U110" t="str" cm="1">
        <f t="array" ref="U110">_xlfn.XLOOKUP(AVANZA[[#This Row],[Num_Agrupacion_Pet_Atis]],Tabla1[[#All],[Numero_de_actuacion]],Tabla1[[#All],[Motivo_de_suspension]],"",0)</f>
        <v/>
      </c>
      <c r="V110" s="2" t="str" cm="1">
        <f t="array" ref="V110">_xlfn.XLOOKUP(AVANZA[[#This Row],[Num_Agrupacion_Pet_Atis]],Tabla1[[#All],[Numero_de_actuacion]],Tabla1[[#All],[No_identificacion_cliente]],"",0)</f>
        <v/>
      </c>
      <c r="W110" s="2" t="str" cm="1">
        <f t="array" ref="W110">_xlfn.XLOOKUP(AVANZA[[#This Row],[Num_Agrupacion_Pet_Atis]],Tabla1[[#All],[Numero_de_actuacion]],Tabla1[[#All],[Movil_de_contacto]],"",0)</f>
        <v/>
      </c>
      <c r="X110" s="14">
        <f>IF(OR(AVANZA[[#This Row],[ESTADO LEG]]="Legalizada grabacion",AVANZA[[#This Row],[ESTADO LEG]]="Legalizada aut"),1,0)</f>
        <v>1</v>
      </c>
      <c r="Y110" s="14">
        <f>IF(OR(AVANZA[[#This Row],[ESTADO LEG]]="pdte legalizar",AVANZA[[#This Row],[ESTADO LEG]]="No cruza"),1,0)</f>
        <v>0</v>
      </c>
      <c r="Z110" t="str" cm="1">
        <f t="array" ref="Z110">IF(AVANZA[[#This Row],[Variable]]="Terminada",LOWER(_xlfn.XLOOKUP(AVANZA[[#This Row],[ID_Peticion]],Tabla6[[#All],[NUM_PETICION]],Tabla6[[#All],[ESTADO_LEG]],"NO CRUZA",0)),AVANZA[[#This Row],[Variable]])</f>
        <v>legalizada grabacion</v>
      </c>
      <c r="AA110" cm="1">
        <f t="array" ref="AA110">_xlfn.XLOOKUP(AVANZA[[#This Row],[ID_Peticion]],Tabla6[[#All],[NUM_PETICION]],Tabla6[[#All],[DIF_DIAS]],"",0)</f>
        <v>2</v>
      </c>
      <c r="AB110" s="2" cm="1">
        <f t="array" ref="AB110">IFERROR(_xlfn.XLOOKUP(AVANZA[[#This Row],[ID_Peticion]],Tabla6[[#All],[NUM_PETICION]],Tabla6[[#All],[FEC_LEGAL]],"",0),"")</f>
        <v>46148</v>
      </c>
      <c r="AC110" s="14">
        <f ca="1">IF(AVANZA[[#This Row],[FECHA LEG]]&lt;&gt;0,IFERROR(AVANZA[[#This Row],[FECHA LEG]]-AVANZA[[#This Row],[FechaIniEstadoSubPetAtis]],0),TODAY()-AVANZA[[#This Row],[FechaIniEstadoSubPetAtis]])</f>
        <v>2</v>
      </c>
      <c r="AD110" s="35" t="str">
        <f ca="1">IF(AVANZA[[#This Row],[FINAL Vs LG]]&lt;&gt;0,IF(AVANZA[[#This Row],[FINAL Vs LG]]&lt;7.1,"100%",IF(AND(AVANZA[[#This Row],[FINAL Vs LG]]&gt;7.1,AVANZA[[#This Row],[FINAL Vs LG]]&lt;11.1),"50%","0%")),0)</f>
        <v>100%</v>
      </c>
      <c r="AE110" s="14">
        <f ca="1">VLOOKUP(DAY(TODAY()),BACK!F:G,2,0)</f>
        <v>14</v>
      </c>
      <c r="AF110" s="14">
        <f>BACK!$I$2</f>
        <v>24</v>
      </c>
      <c r="AG110" s="14">
        <f>IF(AVANZA[[#This Row],[Oferta_empaquetada_comisiones]]="SI",1,0)</f>
        <v>0</v>
      </c>
      <c r="AH110" s="36">
        <f>IF(AVANZA[[#This Row],[Variable]]="TERMINADA",IFERROR(VLOOKUP(AVANZA[[#This Row],[SUPERVISOR]],Tabla2[#All],4,0),0),)</f>
        <v>3.5</v>
      </c>
      <c r="AI110" s="14">
        <f>IF(AVANZA[[#This Row],[Producto]]="BA",1,0)</f>
        <v>1</v>
      </c>
      <c r="AJ110" s="14">
        <f>IF(AVANZA[[#This Row],[Producto]]="DUO",1,0)</f>
        <v>0</v>
      </c>
      <c r="AK110" s="14">
        <f>IF(AVANZA[[#This Row],[Producto]]="TRIO",1,0)</f>
        <v>0</v>
      </c>
      <c r="AL110" t="s">
        <v>347</v>
      </c>
      <c r="AM110">
        <v>-1</v>
      </c>
      <c r="AN110">
        <v>-1</v>
      </c>
      <c r="AO110" t="s">
        <v>14969</v>
      </c>
      <c r="AP110" s="1">
        <v>46134.707060185188</v>
      </c>
      <c r="AQ110">
        <v>-1</v>
      </c>
      <c r="AR110" t="s">
        <v>14970</v>
      </c>
      <c r="AS110">
        <v>-1</v>
      </c>
      <c r="AT110">
        <v>-1</v>
      </c>
      <c r="AU110">
        <v>-1</v>
      </c>
      <c r="AV110">
        <v>-1</v>
      </c>
      <c r="AW110">
        <v>-1</v>
      </c>
      <c r="AX110" t="s">
        <v>224</v>
      </c>
      <c r="AY110">
        <v>-1</v>
      </c>
      <c r="AZ110">
        <v>2026</v>
      </c>
      <c r="BA110">
        <v>5</v>
      </c>
      <c r="BB110">
        <v>4</v>
      </c>
      <c r="BC110">
        <v>-1</v>
      </c>
      <c r="BD110" t="s">
        <v>225</v>
      </c>
      <c r="BE110">
        <v>-1</v>
      </c>
      <c r="BF110">
        <v>20001615513636</v>
      </c>
      <c r="BG110" t="s">
        <v>319</v>
      </c>
      <c r="BH110" t="s">
        <v>320</v>
      </c>
      <c r="BI110" t="s">
        <v>14971</v>
      </c>
      <c r="BJ110">
        <v>-1</v>
      </c>
      <c r="BK110">
        <v>-1</v>
      </c>
      <c r="BL110">
        <v>-1</v>
      </c>
      <c r="BM110" t="s">
        <v>229</v>
      </c>
      <c r="BN110" t="s">
        <v>230</v>
      </c>
      <c r="BO110" t="s">
        <v>14972</v>
      </c>
      <c r="BP110" t="s">
        <v>380</v>
      </c>
      <c r="BQ110">
        <v>2026</v>
      </c>
      <c r="BR110">
        <v>4</v>
      </c>
      <c r="BS110">
        <v>22</v>
      </c>
      <c r="BT110" s="1">
        <v>46146.267962962964</v>
      </c>
      <c r="BU110" t="s">
        <v>233</v>
      </c>
      <c r="BV110" s="2">
        <v>46146</v>
      </c>
      <c r="BW110" t="s">
        <v>234</v>
      </c>
      <c r="BX110" s="2">
        <v>46135</v>
      </c>
      <c r="BY110" s="2">
        <v>46146</v>
      </c>
      <c r="BZ110" t="s">
        <v>235</v>
      </c>
      <c r="CA110" t="s">
        <v>988</v>
      </c>
      <c r="CB110" t="s">
        <v>989</v>
      </c>
      <c r="CC110" t="s">
        <v>14973</v>
      </c>
      <c r="CD110" t="s">
        <v>8355</v>
      </c>
      <c r="CE110">
        <v>-1</v>
      </c>
      <c r="CF110" t="s">
        <v>991</v>
      </c>
      <c r="CG110" t="s">
        <v>992</v>
      </c>
      <c r="CH110" t="s">
        <v>491</v>
      </c>
      <c r="CI110">
        <v>53061857</v>
      </c>
      <c r="CJ110" t="s">
        <v>358</v>
      </c>
      <c r="CK110" t="s">
        <v>245</v>
      </c>
      <c r="CL110" t="s">
        <v>246</v>
      </c>
      <c r="CM110" t="s">
        <v>247</v>
      </c>
      <c r="CN110" t="s">
        <v>359</v>
      </c>
      <c r="CT110" t="s">
        <v>249</v>
      </c>
      <c r="CU110" t="s">
        <v>225</v>
      </c>
      <c r="CW110" t="s">
        <v>319</v>
      </c>
      <c r="CX110" t="s">
        <v>320</v>
      </c>
      <c r="DA110" t="s">
        <v>250</v>
      </c>
      <c r="DB110">
        <v>-1</v>
      </c>
      <c r="DF110" t="s">
        <v>251</v>
      </c>
      <c r="DJ110" t="s">
        <v>252</v>
      </c>
      <c r="DK110" t="s">
        <v>253</v>
      </c>
      <c r="DL110" t="s">
        <v>254</v>
      </c>
      <c r="DN110" t="s">
        <v>255</v>
      </c>
      <c r="DR110" t="s">
        <v>360</v>
      </c>
      <c r="DS110" t="s">
        <v>358</v>
      </c>
      <c r="DT110" t="s">
        <v>347</v>
      </c>
      <c r="DV110">
        <v>1</v>
      </c>
      <c r="DW110" t="s">
        <v>554</v>
      </c>
      <c r="ED110" s="2">
        <v>46146</v>
      </c>
      <c r="EF110">
        <v>1</v>
      </c>
      <c r="EP110" t="s">
        <v>258</v>
      </c>
      <c r="ES110" t="s">
        <v>993</v>
      </c>
      <c r="FA110" t="s">
        <v>245</v>
      </c>
      <c r="FB110" t="s">
        <v>992</v>
      </c>
      <c r="FD110" t="s">
        <v>992</v>
      </c>
      <c r="FE110" t="s">
        <v>994</v>
      </c>
      <c r="FF110" t="s">
        <v>995</v>
      </c>
      <c r="FK110" t="s">
        <v>263</v>
      </c>
      <c r="FL110" t="s">
        <v>14974</v>
      </c>
      <c r="FN110" t="s">
        <v>359</v>
      </c>
      <c r="FO110" t="s">
        <v>366</v>
      </c>
      <c r="FR110">
        <v>79824</v>
      </c>
      <c r="GB110" t="s">
        <v>266</v>
      </c>
      <c r="GC110" t="s">
        <v>225</v>
      </c>
      <c r="GD110">
        <v>0</v>
      </c>
      <c r="GF110">
        <v>0</v>
      </c>
      <c r="GG110">
        <v>25423</v>
      </c>
      <c r="GI110">
        <v>79824</v>
      </c>
      <c r="GJ110">
        <v>0</v>
      </c>
      <c r="GL110">
        <v>0</v>
      </c>
      <c r="GM110">
        <v>94990</v>
      </c>
      <c r="GS110" t="s">
        <v>267</v>
      </c>
      <c r="GT110" s="2">
        <v>43131</v>
      </c>
      <c r="GU110" t="s">
        <v>268</v>
      </c>
      <c r="GV110" t="s">
        <v>269</v>
      </c>
      <c r="GW110" t="s">
        <v>394</v>
      </c>
      <c r="GZ110" t="s">
        <v>395</v>
      </c>
      <c r="HA110" t="s">
        <v>497</v>
      </c>
      <c r="HB110" t="s">
        <v>996</v>
      </c>
      <c r="HC110" t="s">
        <v>988</v>
      </c>
      <c r="HD110" t="s">
        <v>554</v>
      </c>
      <c r="HE110" t="s">
        <v>230</v>
      </c>
      <c r="HF110" t="s">
        <v>14975</v>
      </c>
      <c r="HR110" t="s">
        <v>278</v>
      </c>
      <c r="HV110">
        <v>94990</v>
      </c>
      <c r="HW110" t="s">
        <v>281</v>
      </c>
      <c r="HY110">
        <v>0</v>
      </c>
      <c r="HZ110">
        <v>0</v>
      </c>
      <c r="IA110" t="s">
        <v>281</v>
      </c>
      <c r="IB110" t="s">
        <v>281</v>
      </c>
      <c r="IE110" t="s">
        <v>283</v>
      </c>
      <c r="IF110" t="s">
        <v>283</v>
      </c>
      <c r="IG110" t="s">
        <v>283</v>
      </c>
      <c r="IH110" t="s">
        <v>284</v>
      </c>
      <c r="II110" t="s">
        <v>285</v>
      </c>
      <c r="IJ110" t="s">
        <v>286</v>
      </c>
      <c r="IK110" t="s">
        <v>278</v>
      </c>
      <c r="IL110" t="s">
        <v>371</v>
      </c>
      <c r="IM110" t="s">
        <v>288</v>
      </c>
      <c r="IN110" t="s">
        <v>289</v>
      </c>
      <c r="IP110" t="s">
        <v>290</v>
      </c>
      <c r="IQ110" t="s">
        <v>284</v>
      </c>
      <c r="IS110" t="s">
        <v>291</v>
      </c>
      <c r="IY110" t="s">
        <v>281</v>
      </c>
    </row>
    <row r="111" spans="1:259" x14ac:dyDescent="0.3">
      <c r="A111" s="14">
        <f>DAY(AVANZA[[#This Row],[FechaSeguimiento]])</f>
        <v>4</v>
      </c>
      <c r="B111" s="14">
        <f>MONTH(AVANZA[[#This Row],[FechaSeguimiento]])</f>
        <v>5</v>
      </c>
      <c r="C111"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111" t="str">
        <f>LOWER(IFERROR(VLOOKUP(AVANZA[[#This Row],[ID_Peticion]],CANCELADAS[#All],2,0),""))</f>
        <v/>
      </c>
      <c r="E111" t="str">
        <f>LOWER(IFERROR(VLOOKUP(AVANZA[[#This Row],[ID_Peticion]],CANCELADAS[#All],3,0),""))</f>
        <v/>
      </c>
      <c r="F111" t="str">
        <f>LOWER(IF(AVANZA[[#This Row],[CEDULA CLIENTE]]&lt;&gt;""," CC: " &amp; COUNTIFS(AVANZA[CEDULA CLIENTE],AVANZA[[#This Row],[CEDULA CLIENTE]]),"")&amp; IF(AVANZA[[#This Row],[Direccion]]&lt;&gt;""," DIR: " &amp; COUNTIFS(AVANZA[Direccion],AVANZA[[#This Row],[Direccion]]),""))</f>
        <v xml:space="preserve"> dir: 1</v>
      </c>
      <c r="G111" t="str">
        <f>IFERROR(VLOOKUP(AVANZA[[#This Row],[Cedula_Vendedor_Atis]],PLANTA[[#All],[CEDULA]:[LINEA]],3,0),"No Cruza")</f>
        <v>Marisol Avella</v>
      </c>
      <c r="H111" t="str">
        <f>IFERROR(VLOOKUP(AVANZA[[#This Row],[Cedula_Vendedor_Atis]],PLANTA[[#All],[CEDULA]:[LINEA]],4,0),"No Cruza")</f>
        <v>Fija</v>
      </c>
      <c r="I111" t="str">
        <f>LOWER(IF(AVANZA[[#This Row],[ATRIBUIBLE]]="",AVANZA[[#This Row],[Variable]],AVANZA[[#This Row],[ATRIBUIBLE]]))</f>
        <v>terminada</v>
      </c>
      <c r="J111" s="14">
        <f>IF(AVANZA[[#This Row],[Variable]]=AVANZA[[#Headers],[TERMINADA]],1,0)</f>
        <v>1</v>
      </c>
      <c r="K111" s="14">
        <f>IF(AVANZA[[#This Row],[Variable]]=AVANZA[[#Headers],[ANULADA]],1,0)</f>
        <v>0</v>
      </c>
      <c r="L111" s="14">
        <f>IF(AVANZA[[#This Row],[Variable]]=AVANZA[[#Headers],[PENDIENTE]],1,0)</f>
        <v>0</v>
      </c>
      <c r="M111" s="14">
        <f>IF(AVANZA[[#This Row],[ESTADO AGENDA]]="AGENDADA",1,0)</f>
        <v>0</v>
      </c>
      <c r="N111" s="14">
        <f>IF(AVANZA[[#This Row],[ESTADO AGENDA]]="PENDIENTE DE AGENDAR",1,0)</f>
        <v>0</v>
      </c>
      <c r="O111" s="14">
        <f>IF(AVANZA[[#This Row],[ESTADO AGENDA]]="SUSPENDIDA",1,0)</f>
        <v>0</v>
      </c>
      <c r="P111" t="str" cm="1">
        <f t="array" ref="P111">_xlfn.XLOOKUP(AVANZA[[#This Row],[Num_Agrupacion_Pet_Atis]],Tabla1[[#All],[Numero_de_actuacion]],Tabla1[[#All],[Estado_de_la_orden]],"",0)</f>
        <v/>
      </c>
      <c r="Q111" s="2" t="str" cm="1">
        <f t="array" ref="Q111">_xlfn.XLOOKUP(AVANZA[[#This Row],[Num_Agrupacion_Pet_Atis]],Tabla1[[#All],[Numero_de_actuacion]],Tabla1[[#All],[Fecha_de_la_cita]],"",0)</f>
        <v/>
      </c>
      <c r="R111" t="str" cm="1">
        <f t="array" ref="R111">_xlfn.XLOOKUP(AVANZA[[#This Row],[Num_Agrupacion_Pet_Atis]],Tabla1[[#All],[Numero_de_actuacion]],Tabla1[[#All],[Franja_horaria_de_la_cita]],"",0)</f>
        <v/>
      </c>
      <c r="S111" s="14" t="str">
        <f>IFERROR(DAY(AVANZA[[#This Row],[FECHA AGENDA]]),"")</f>
        <v/>
      </c>
      <c r="T111" s="14" t="str">
        <f>IFERROR(MONTH(AVANZA[[#This Row],[FECHA AGENDA]]),"")</f>
        <v/>
      </c>
      <c r="U111" t="str" cm="1">
        <f t="array" ref="U111">_xlfn.XLOOKUP(AVANZA[[#This Row],[Num_Agrupacion_Pet_Atis]],Tabla1[[#All],[Numero_de_actuacion]],Tabla1[[#All],[Motivo_de_suspension]],"",0)</f>
        <v/>
      </c>
      <c r="V111" s="2" t="str" cm="1">
        <f t="array" ref="V111">_xlfn.XLOOKUP(AVANZA[[#This Row],[Num_Agrupacion_Pet_Atis]],Tabla1[[#All],[Numero_de_actuacion]],Tabla1[[#All],[No_identificacion_cliente]],"",0)</f>
        <v/>
      </c>
      <c r="W111" s="2" t="str" cm="1">
        <f t="array" ref="W111">_xlfn.XLOOKUP(AVANZA[[#This Row],[Num_Agrupacion_Pet_Atis]],Tabla1[[#All],[Numero_de_actuacion]],Tabla1[[#All],[Movil_de_contacto]],"",0)</f>
        <v/>
      </c>
      <c r="X111" s="14">
        <f>IF(OR(AVANZA[[#This Row],[ESTADO LEG]]="Legalizada grabacion",AVANZA[[#This Row],[ESTADO LEG]]="Legalizada aut"),1,0)</f>
        <v>1</v>
      </c>
      <c r="Y111" s="14">
        <f>IF(OR(AVANZA[[#This Row],[ESTADO LEG]]="pdte legalizar",AVANZA[[#This Row],[ESTADO LEG]]="No cruza"),1,0)</f>
        <v>0</v>
      </c>
      <c r="Z111" t="str" cm="1">
        <f t="array" ref="Z111">IF(AVANZA[[#This Row],[Variable]]="Terminada",LOWER(_xlfn.XLOOKUP(AVANZA[[#This Row],[ID_Peticion]],Tabla6[[#All],[NUM_PETICION]],Tabla6[[#All],[ESTADO_LEG]],"NO CRUZA",0)),AVANZA[[#This Row],[Variable]])</f>
        <v>legalizada grabacion</v>
      </c>
      <c r="AA111" cm="1">
        <f t="array" ref="AA111">_xlfn.XLOOKUP(AVANZA[[#This Row],[ID_Peticion]],Tabla6[[#All],[NUM_PETICION]],Tabla6[[#All],[DIF_DIAS]],"",0)</f>
        <v>2</v>
      </c>
      <c r="AB111" s="2" cm="1">
        <f t="array" ref="AB111">IFERROR(_xlfn.XLOOKUP(AVANZA[[#This Row],[ID_Peticion]],Tabla6[[#All],[NUM_PETICION]],Tabla6[[#All],[FEC_LEGAL]],"",0),"")</f>
        <v>46148</v>
      </c>
      <c r="AC111" s="14">
        <f ca="1">IF(AVANZA[[#This Row],[FECHA LEG]]&lt;&gt;0,IFERROR(AVANZA[[#This Row],[FECHA LEG]]-AVANZA[[#This Row],[FechaIniEstadoSubPetAtis]],0),TODAY()-AVANZA[[#This Row],[FechaIniEstadoSubPetAtis]])</f>
        <v>2</v>
      </c>
      <c r="AD111" s="35" t="str">
        <f ca="1">IF(AVANZA[[#This Row],[FINAL Vs LG]]&lt;&gt;0,IF(AVANZA[[#This Row],[FINAL Vs LG]]&lt;7.1,"100%",IF(AND(AVANZA[[#This Row],[FINAL Vs LG]]&gt;7.1,AVANZA[[#This Row],[FINAL Vs LG]]&lt;11.1),"50%","0%")),0)</f>
        <v>100%</v>
      </c>
      <c r="AE111" s="14">
        <f ca="1">VLOOKUP(DAY(TODAY()),BACK!F:G,2,0)</f>
        <v>14</v>
      </c>
      <c r="AF111" s="14">
        <f>BACK!$I$2</f>
        <v>24</v>
      </c>
      <c r="AG111" s="14">
        <f>IF(AVANZA[[#This Row],[Oferta_empaquetada_comisiones]]="SI",1,0)</f>
        <v>0</v>
      </c>
      <c r="AH111" s="36">
        <f>IF(AVANZA[[#This Row],[Variable]]="TERMINADA",IFERROR(VLOOKUP(AVANZA[[#This Row],[SUPERVISOR]],Tabla2[#All],4,0),0),)</f>
        <v>3.5</v>
      </c>
      <c r="AI111" s="14">
        <f>IF(AVANZA[[#This Row],[Producto]]="BA",1,0)</f>
        <v>0</v>
      </c>
      <c r="AJ111" s="14">
        <f>IF(AVANZA[[#This Row],[Producto]]="DUO",1,0)</f>
        <v>0</v>
      </c>
      <c r="AK111" s="14">
        <f>IF(AVANZA[[#This Row],[Producto]]="TRIO",1,0)</f>
        <v>1</v>
      </c>
      <c r="AL111" t="s">
        <v>1060</v>
      </c>
      <c r="AM111">
        <v>-1</v>
      </c>
      <c r="AN111">
        <v>-1</v>
      </c>
      <c r="AO111" t="s">
        <v>14976</v>
      </c>
      <c r="AP111" s="1">
        <v>46145.823206018518</v>
      </c>
      <c r="AQ111">
        <v>-1</v>
      </c>
      <c r="AR111" t="s">
        <v>14977</v>
      </c>
      <c r="AS111">
        <v>-1</v>
      </c>
      <c r="AT111">
        <v>-1</v>
      </c>
      <c r="AU111">
        <v>-1</v>
      </c>
      <c r="AV111">
        <v>-1</v>
      </c>
      <c r="AW111">
        <v>-1</v>
      </c>
      <c r="AX111" t="s">
        <v>224</v>
      </c>
      <c r="AY111">
        <v>-1</v>
      </c>
      <c r="AZ111">
        <v>2026</v>
      </c>
      <c r="BA111">
        <v>5</v>
      </c>
      <c r="BB111">
        <v>4</v>
      </c>
      <c r="BC111">
        <v>-1</v>
      </c>
      <c r="BD111" t="s">
        <v>225</v>
      </c>
      <c r="BE111">
        <v>-1</v>
      </c>
      <c r="BF111">
        <v>20001621667134</v>
      </c>
      <c r="BG111" t="s">
        <v>14159</v>
      </c>
      <c r="BH111" t="s">
        <v>14160</v>
      </c>
      <c r="BI111" t="s">
        <v>14978</v>
      </c>
      <c r="BJ111">
        <v>-1</v>
      </c>
      <c r="BK111">
        <v>-1</v>
      </c>
      <c r="BL111">
        <v>-1</v>
      </c>
      <c r="BM111" t="s">
        <v>229</v>
      </c>
      <c r="BN111" t="s">
        <v>230</v>
      </c>
      <c r="BO111" t="s">
        <v>14979</v>
      </c>
      <c r="BP111" t="s">
        <v>380</v>
      </c>
      <c r="BQ111">
        <v>2026</v>
      </c>
      <c r="BR111">
        <v>5</v>
      </c>
      <c r="BS111">
        <v>3</v>
      </c>
      <c r="BT111" s="1">
        <v>46146.509837962964</v>
      </c>
      <c r="BU111" t="s">
        <v>233</v>
      </c>
      <c r="BV111" s="2">
        <v>46146</v>
      </c>
      <c r="BW111" t="s">
        <v>234</v>
      </c>
      <c r="BX111" s="2">
        <v>46145</v>
      </c>
      <c r="BY111" s="2">
        <v>46146</v>
      </c>
      <c r="BZ111" t="s">
        <v>235</v>
      </c>
      <c r="CA111" t="s">
        <v>1827</v>
      </c>
      <c r="CB111" t="s">
        <v>353</v>
      </c>
      <c r="CC111" t="s">
        <v>14980</v>
      </c>
      <c r="CD111" t="s">
        <v>8447</v>
      </c>
      <c r="CE111">
        <v>-1</v>
      </c>
      <c r="CF111" t="s">
        <v>1828</v>
      </c>
      <c r="CG111" t="s">
        <v>301</v>
      </c>
      <c r="CH111" t="s">
        <v>242</v>
      </c>
      <c r="CI111">
        <v>1031182302</v>
      </c>
      <c r="CJ111" t="s">
        <v>1068</v>
      </c>
      <c r="CK111" t="s">
        <v>245</v>
      </c>
      <c r="CL111" t="s">
        <v>409</v>
      </c>
      <c r="CM111" t="s">
        <v>247</v>
      </c>
      <c r="CN111" t="s">
        <v>410</v>
      </c>
      <c r="CT111" t="s">
        <v>386</v>
      </c>
      <c r="CU111" t="s">
        <v>387</v>
      </c>
      <c r="CW111" t="s">
        <v>4956</v>
      </c>
      <c r="CX111" t="s">
        <v>4955</v>
      </c>
      <c r="DA111" t="s">
        <v>250</v>
      </c>
      <c r="DB111">
        <v>-1</v>
      </c>
      <c r="DF111" t="s">
        <v>251</v>
      </c>
      <c r="DJ111" t="s">
        <v>252</v>
      </c>
      <c r="DK111" t="s">
        <v>253</v>
      </c>
      <c r="DL111" t="s">
        <v>253</v>
      </c>
      <c r="DN111" t="s">
        <v>390</v>
      </c>
      <c r="DR111" t="s">
        <v>1069</v>
      </c>
      <c r="DS111" t="s">
        <v>1068</v>
      </c>
      <c r="DT111" t="s">
        <v>1067</v>
      </c>
      <c r="DV111">
        <v>1</v>
      </c>
      <c r="DW111" t="s">
        <v>283</v>
      </c>
      <c r="ED111" s="2">
        <v>46146</v>
      </c>
      <c r="EE111" t="s">
        <v>361</v>
      </c>
      <c r="EF111">
        <v>9</v>
      </c>
      <c r="EP111" t="s">
        <v>258</v>
      </c>
      <c r="ES111" t="s">
        <v>14238</v>
      </c>
      <c r="FA111" t="s">
        <v>245</v>
      </c>
      <c r="FB111" t="s">
        <v>363</v>
      </c>
      <c r="FD111" t="s">
        <v>363</v>
      </c>
      <c r="FE111" t="s">
        <v>1831</v>
      </c>
      <c r="FF111" t="s">
        <v>1831</v>
      </c>
      <c r="FK111" t="s">
        <v>263</v>
      </c>
      <c r="FL111" t="s">
        <v>14981</v>
      </c>
      <c r="FN111" t="s">
        <v>410</v>
      </c>
      <c r="FO111" t="s">
        <v>414</v>
      </c>
      <c r="FR111">
        <v>142118</v>
      </c>
      <c r="GB111" t="s">
        <v>266</v>
      </c>
      <c r="GC111" t="s">
        <v>387</v>
      </c>
      <c r="GD111">
        <v>14854</v>
      </c>
      <c r="GF111">
        <v>2351</v>
      </c>
      <c r="GG111">
        <v>25355</v>
      </c>
      <c r="GI111">
        <v>100314</v>
      </c>
      <c r="GJ111">
        <v>25361</v>
      </c>
      <c r="GL111">
        <v>39453</v>
      </c>
      <c r="GM111">
        <v>169120</v>
      </c>
      <c r="GS111" t="s">
        <v>267</v>
      </c>
      <c r="GT111" s="2">
        <v>44833</v>
      </c>
      <c r="GU111" t="s">
        <v>268</v>
      </c>
      <c r="GV111" t="s">
        <v>269</v>
      </c>
      <c r="GW111" t="s">
        <v>394</v>
      </c>
      <c r="GZ111" t="s">
        <v>395</v>
      </c>
      <c r="HA111" t="s">
        <v>274</v>
      </c>
      <c r="HB111" t="s">
        <v>367</v>
      </c>
      <c r="HC111" t="s">
        <v>1827</v>
      </c>
      <c r="HD111" t="s">
        <v>368</v>
      </c>
      <c r="HE111" t="s">
        <v>230</v>
      </c>
      <c r="HF111" t="s">
        <v>14239</v>
      </c>
      <c r="HR111" t="s">
        <v>278</v>
      </c>
      <c r="HV111">
        <v>149990</v>
      </c>
      <c r="HW111" t="s">
        <v>281</v>
      </c>
      <c r="HY111">
        <v>0</v>
      </c>
      <c r="HZ111">
        <v>0</v>
      </c>
      <c r="IA111" t="s">
        <v>281</v>
      </c>
      <c r="IB111" t="s">
        <v>281</v>
      </c>
      <c r="IE111" t="s">
        <v>283</v>
      </c>
      <c r="IF111" t="s">
        <v>283</v>
      </c>
      <c r="IG111" t="s">
        <v>283</v>
      </c>
      <c r="IH111" t="s">
        <v>284</v>
      </c>
      <c r="II111" t="s">
        <v>285</v>
      </c>
      <c r="IJ111" t="s">
        <v>286</v>
      </c>
      <c r="IK111" t="s">
        <v>278</v>
      </c>
      <c r="IL111" t="s">
        <v>346</v>
      </c>
      <c r="IM111" t="s">
        <v>288</v>
      </c>
      <c r="IN111" t="s">
        <v>289</v>
      </c>
      <c r="IP111" t="s">
        <v>290</v>
      </c>
      <c r="IQ111" t="s">
        <v>284</v>
      </c>
      <c r="IS111" t="s">
        <v>291</v>
      </c>
      <c r="IT111" t="s">
        <v>453</v>
      </c>
      <c r="IU111" t="s">
        <v>583</v>
      </c>
      <c r="IV111" t="s">
        <v>434</v>
      </c>
      <c r="IW111" t="s">
        <v>318</v>
      </c>
      <c r="IY111" t="s">
        <v>281</v>
      </c>
    </row>
    <row r="112" spans="1:259" x14ac:dyDescent="0.3">
      <c r="A112" s="14">
        <f>DAY(AVANZA[[#This Row],[FechaSeguimiento]])</f>
        <v>4</v>
      </c>
      <c r="B112" s="14">
        <f>MONTH(AVANZA[[#This Row],[FechaSeguimiento]])</f>
        <v>5</v>
      </c>
      <c r="C112"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112" t="str">
        <f>LOWER(IFERROR(VLOOKUP(AVANZA[[#This Row],[ID_Peticion]],CANCELADAS[#All],2,0),""))</f>
        <v/>
      </c>
      <c r="E112" t="str">
        <f>LOWER(IFERROR(VLOOKUP(AVANZA[[#This Row],[ID_Peticion]],CANCELADAS[#All],3,0),""))</f>
        <v/>
      </c>
      <c r="F112" t="str">
        <f>LOWER(IF(AVANZA[[#This Row],[CEDULA CLIENTE]]&lt;&gt;""," CC: " &amp; COUNTIFS(AVANZA[CEDULA CLIENTE],AVANZA[[#This Row],[CEDULA CLIENTE]]),"")&amp; IF(AVANZA[[#This Row],[Direccion]]&lt;&gt;""," DIR: " &amp; COUNTIFS(AVANZA[Direccion],AVANZA[[#This Row],[Direccion]]),""))</f>
        <v xml:space="preserve"> dir: 1</v>
      </c>
      <c r="G112" t="str">
        <f>IFERROR(VLOOKUP(AVANZA[[#This Row],[Cedula_Vendedor_Atis]],PLANTA[[#All],[CEDULA]:[LINEA]],3,0),"No Cruza")</f>
        <v>Marisol Avella</v>
      </c>
      <c r="H112" t="str">
        <f>IFERROR(VLOOKUP(AVANZA[[#This Row],[Cedula_Vendedor_Atis]],PLANTA[[#All],[CEDULA]:[LINEA]],4,0),"No Cruza")</f>
        <v>Fija</v>
      </c>
      <c r="I112" t="str">
        <f>LOWER(IF(AVANZA[[#This Row],[ATRIBUIBLE]]="",AVANZA[[#This Row],[Variable]],AVANZA[[#This Row],[ATRIBUIBLE]]))</f>
        <v>terminada</v>
      </c>
      <c r="J112" s="14">
        <f>IF(AVANZA[[#This Row],[Variable]]=AVANZA[[#Headers],[TERMINADA]],1,0)</f>
        <v>1</v>
      </c>
      <c r="K112" s="14">
        <f>IF(AVANZA[[#This Row],[Variable]]=AVANZA[[#Headers],[ANULADA]],1,0)</f>
        <v>0</v>
      </c>
      <c r="L112" s="14">
        <f>IF(AVANZA[[#This Row],[Variable]]=AVANZA[[#Headers],[PENDIENTE]],1,0)</f>
        <v>0</v>
      </c>
      <c r="M112" s="14">
        <f>IF(AVANZA[[#This Row],[ESTADO AGENDA]]="AGENDADA",1,0)</f>
        <v>0</v>
      </c>
      <c r="N112" s="14">
        <f>IF(AVANZA[[#This Row],[ESTADO AGENDA]]="PENDIENTE DE AGENDAR",1,0)</f>
        <v>0</v>
      </c>
      <c r="O112" s="14">
        <f>IF(AVANZA[[#This Row],[ESTADO AGENDA]]="SUSPENDIDA",1,0)</f>
        <v>0</v>
      </c>
      <c r="P112" t="str" cm="1">
        <f t="array" ref="P112">_xlfn.XLOOKUP(AVANZA[[#This Row],[Num_Agrupacion_Pet_Atis]],Tabla1[[#All],[Numero_de_actuacion]],Tabla1[[#All],[Estado_de_la_orden]],"",0)</f>
        <v/>
      </c>
      <c r="Q112" s="2" t="str" cm="1">
        <f t="array" ref="Q112">_xlfn.XLOOKUP(AVANZA[[#This Row],[Num_Agrupacion_Pet_Atis]],Tabla1[[#All],[Numero_de_actuacion]],Tabla1[[#All],[Fecha_de_la_cita]],"",0)</f>
        <v/>
      </c>
      <c r="R112" t="str" cm="1">
        <f t="array" ref="R112">_xlfn.XLOOKUP(AVANZA[[#This Row],[Num_Agrupacion_Pet_Atis]],Tabla1[[#All],[Numero_de_actuacion]],Tabla1[[#All],[Franja_horaria_de_la_cita]],"",0)</f>
        <v/>
      </c>
      <c r="S112" s="14" t="str">
        <f>IFERROR(DAY(AVANZA[[#This Row],[FECHA AGENDA]]),"")</f>
        <v/>
      </c>
      <c r="T112" s="14" t="str">
        <f>IFERROR(MONTH(AVANZA[[#This Row],[FECHA AGENDA]]),"")</f>
        <v/>
      </c>
      <c r="U112" t="str" cm="1">
        <f t="array" ref="U112">_xlfn.XLOOKUP(AVANZA[[#This Row],[Num_Agrupacion_Pet_Atis]],Tabla1[[#All],[Numero_de_actuacion]],Tabla1[[#All],[Motivo_de_suspension]],"",0)</f>
        <v/>
      </c>
      <c r="V112" s="2" t="str" cm="1">
        <f t="array" ref="V112">_xlfn.XLOOKUP(AVANZA[[#This Row],[Num_Agrupacion_Pet_Atis]],Tabla1[[#All],[Numero_de_actuacion]],Tabla1[[#All],[No_identificacion_cliente]],"",0)</f>
        <v/>
      </c>
      <c r="W112" s="2" t="str" cm="1">
        <f t="array" ref="W112">_xlfn.XLOOKUP(AVANZA[[#This Row],[Num_Agrupacion_Pet_Atis]],Tabla1[[#All],[Numero_de_actuacion]],Tabla1[[#All],[Movil_de_contacto]],"",0)</f>
        <v/>
      </c>
      <c r="X112" s="14">
        <f>IF(OR(AVANZA[[#This Row],[ESTADO LEG]]="Legalizada grabacion",AVANZA[[#This Row],[ESTADO LEG]]="Legalizada aut"),1,0)</f>
        <v>1</v>
      </c>
      <c r="Y112" s="14">
        <f>IF(OR(AVANZA[[#This Row],[ESTADO LEG]]="pdte legalizar",AVANZA[[#This Row],[ESTADO LEG]]="No cruza"),1,0)</f>
        <v>0</v>
      </c>
      <c r="Z112" t="str" cm="1">
        <f t="array" ref="Z112">IF(AVANZA[[#This Row],[Variable]]="Terminada",LOWER(_xlfn.XLOOKUP(AVANZA[[#This Row],[ID_Peticion]],Tabla6[[#All],[NUM_PETICION]],Tabla6[[#All],[ESTADO_LEG]],"NO CRUZA",0)),AVANZA[[#This Row],[Variable]])</f>
        <v>legalizada grabacion</v>
      </c>
      <c r="AA112" cm="1">
        <f t="array" ref="AA112">_xlfn.XLOOKUP(AVANZA[[#This Row],[ID_Peticion]],Tabla6[[#All],[NUM_PETICION]],Tabla6[[#All],[DIF_DIAS]],"",0)</f>
        <v>2</v>
      </c>
      <c r="AB112" s="2" cm="1">
        <f t="array" ref="AB112">IFERROR(_xlfn.XLOOKUP(AVANZA[[#This Row],[ID_Peticion]],Tabla6[[#All],[NUM_PETICION]],Tabla6[[#All],[FEC_LEGAL]],"",0),"")</f>
        <v>46148</v>
      </c>
      <c r="AC112" s="14">
        <f ca="1">IF(AVANZA[[#This Row],[FECHA LEG]]&lt;&gt;0,IFERROR(AVANZA[[#This Row],[FECHA LEG]]-AVANZA[[#This Row],[FechaIniEstadoSubPetAtis]],0),TODAY()-AVANZA[[#This Row],[FechaIniEstadoSubPetAtis]])</f>
        <v>2</v>
      </c>
      <c r="AD112" s="35" t="str">
        <f ca="1">IF(AVANZA[[#This Row],[FINAL Vs LG]]&lt;&gt;0,IF(AVANZA[[#This Row],[FINAL Vs LG]]&lt;7.1,"100%",IF(AND(AVANZA[[#This Row],[FINAL Vs LG]]&gt;7.1,AVANZA[[#This Row],[FINAL Vs LG]]&lt;11.1),"50%","0%")),0)</f>
        <v>100%</v>
      </c>
      <c r="AE112" s="14">
        <f ca="1">VLOOKUP(DAY(TODAY()),BACK!F:G,2,0)</f>
        <v>14</v>
      </c>
      <c r="AF112" s="14">
        <f>BACK!$I$2</f>
        <v>24</v>
      </c>
      <c r="AG112" s="14">
        <f>IF(AVANZA[[#This Row],[Oferta_empaquetada_comisiones]]="SI",1,0)</f>
        <v>0</v>
      </c>
      <c r="AH112" s="36">
        <f>IF(AVANZA[[#This Row],[Variable]]="TERMINADA",IFERROR(VLOOKUP(AVANZA[[#This Row],[SUPERVISOR]],Tabla2[#All],4,0),0),)</f>
        <v>3.5</v>
      </c>
      <c r="AI112" s="14">
        <f>IF(AVANZA[[#This Row],[Producto]]="BA",1,0)</f>
        <v>1</v>
      </c>
      <c r="AJ112" s="14">
        <f>IF(AVANZA[[#This Row],[Producto]]="DUO",1,0)</f>
        <v>0</v>
      </c>
      <c r="AK112" s="14">
        <f>IF(AVANZA[[#This Row],[Producto]]="TRIO",1,0)</f>
        <v>0</v>
      </c>
      <c r="AL112" t="s">
        <v>456</v>
      </c>
      <c r="AM112">
        <v>-1</v>
      </c>
      <c r="AN112">
        <v>-1</v>
      </c>
      <c r="AO112" t="s">
        <v>14982</v>
      </c>
      <c r="AP112" s="1">
        <v>46146.484930555554</v>
      </c>
      <c r="AQ112">
        <v>-1</v>
      </c>
      <c r="AR112" t="s">
        <v>14983</v>
      </c>
      <c r="AS112">
        <v>-1</v>
      </c>
      <c r="AT112">
        <v>-1</v>
      </c>
      <c r="AU112">
        <v>-1</v>
      </c>
      <c r="AV112">
        <v>-1</v>
      </c>
      <c r="AW112">
        <v>-1</v>
      </c>
      <c r="AX112" t="s">
        <v>224</v>
      </c>
      <c r="AY112">
        <v>-1</v>
      </c>
      <c r="AZ112">
        <v>2026</v>
      </c>
      <c r="BA112">
        <v>5</v>
      </c>
      <c r="BB112">
        <v>4</v>
      </c>
      <c r="BC112">
        <v>-1</v>
      </c>
      <c r="BD112" t="s">
        <v>225</v>
      </c>
      <c r="BE112">
        <v>-1</v>
      </c>
      <c r="BF112">
        <v>20001621930565</v>
      </c>
      <c r="BG112" t="s">
        <v>226</v>
      </c>
      <c r="BH112" t="s">
        <v>227</v>
      </c>
      <c r="BI112" t="s">
        <v>14984</v>
      </c>
      <c r="BJ112">
        <v>-1</v>
      </c>
      <c r="BK112">
        <v>-1</v>
      </c>
      <c r="BL112">
        <v>-1</v>
      </c>
      <c r="BM112" t="s">
        <v>229</v>
      </c>
      <c r="BN112" t="s">
        <v>230</v>
      </c>
      <c r="BO112" t="s">
        <v>14985</v>
      </c>
      <c r="BP112" t="s">
        <v>232</v>
      </c>
      <c r="BQ112">
        <v>2026</v>
      </c>
      <c r="BR112">
        <v>5</v>
      </c>
      <c r="BS112">
        <v>4</v>
      </c>
      <c r="BT112" s="1">
        <v>46146.71947916667</v>
      </c>
      <c r="BU112" t="s">
        <v>233</v>
      </c>
      <c r="BV112" s="2">
        <v>46146</v>
      </c>
      <c r="BW112" t="s">
        <v>234</v>
      </c>
      <c r="BX112" s="2">
        <v>46146</v>
      </c>
      <c r="BY112" s="2">
        <v>46146</v>
      </c>
      <c r="BZ112" t="s">
        <v>235</v>
      </c>
      <c r="CA112" t="s">
        <v>236</v>
      </c>
      <c r="CB112" t="s">
        <v>237</v>
      </c>
      <c r="CC112" t="s">
        <v>14986</v>
      </c>
      <c r="CD112" t="s">
        <v>237</v>
      </c>
      <c r="CE112">
        <v>-1</v>
      </c>
      <c r="CF112" t="s">
        <v>240</v>
      </c>
      <c r="CG112" t="s">
        <v>241</v>
      </c>
      <c r="CH112" t="s">
        <v>242</v>
      </c>
      <c r="CI112">
        <v>1018514067</v>
      </c>
      <c r="CJ112" t="s">
        <v>464</v>
      </c>
      <c r="CK112" t="s">
        <v>245</v>
      </c>
      <c r="CL112" t="s">
        <v>409</v>
      </c>
      <c r="CM112" t="s">
        <v>247</v>
      </c>
      <c r="CN112" t="s">
        <v>410</v>
      </c>
      <c r="CT112" t="s">
        <v>386</v>
      </c>
      <c r="CU112" t="s">
        <v>225</v>
      </c>
      <c r="CW112" t="s">
        <v>226</v>
      </c>
      <c r="CX112" t="s">
        <v>227</v>
      </c>
      <c r="DA112" t="s">
        <v>250</v>
      </c>
      <c r="DB112">
        <v>-1</v>
      </c>
      <c r="DF112" t="s">
        <v>251</v>
      </c>
      <c r="DJ112" t="s">
        <v>252</v>
      </c>
      <c r="DK112" t="s">
        <v>253</v>
      </c>
      <c r="DL112" t="s">
        <v>254</v>
      </c>
      <c r="DN112" t="s">
        <v>255</v>
      </c>
      <c r="DR112" t="s">
        <v>465</v>
      </c>
      <c r="DS112" t="s">
        <v>464</v>
      </c>
      <c r="DT112" t="s">
        <v>463</v>
      </c>
      <c r="DV112">
        <v>1</v>
      </c>
      <c r="DW112" t="s">
        <v>257</v>
      </c>
      <c r="ED112" s="2">
        <v>46146</v>
      </c>
      <c r="EF112">
        <v>16</v>
      </c>
      <c r="EP112" t="s">
        <v>258</v>
      </c>
      <c r="ES112" t="s">
        <v>1826</v>
      </c>
      <c r="FA112" t="s">
        <v>245</v>
      </c>
      <c r="FB112" t="s">
        <v>260</v>
      </c>
      <c r="FD112" t="s">
        <v>260</v>
      </c>
      <c r="FE112" t="s">
        <v>261</v>
      </c>
      <c r="FF112" t="s">
        <v>262</v>
      </c>
      <c r="FK112" t="s">
        <v>263</v>
      </c>
      <c r="FL112" t="s">
        <v>14987</v>
      </c>
      <c r="FN112" t="s">
        <v>410</v>
      </c>
      <c r="FO112" t="s">
        <v>414</v>
      </c>
      <c r="FR112">
        <v>85900</v>
      </c>
      <c r="GB112" t="s">
        <v>266</v>
      </c>
      <c r="GC112" t="s">
        <v>225</v>
      </c>
      <c r="GD112">
        <v>0</v>
      </c>
      <c r="GF112">
        <v>0</v>
      </c>
      <c r="GG112">
        <v>25421</v>
      </c>
      <c r="GI112">
        <v>85900</v>
      </c>
      <c r="GJ112">
        <v>0</v>
      </c>
      <c r="GL112">
        <v>0</v>
      </c>
      <c r="GM112">
        <v>102221</v>
      </c>
      <c r="GS112" t="s">
        <v>267</v>
      </c>
      <c r="GT112" s="2">
        <v>44865</v>
      </c>
      <c r="GU112" t="s">
        <v>268</v>
      </c>
      <c r="GV112" t="s">
        <v>311</v>
      </c>
      <c r="GW112" t="s">
        <v>270</v>
      </c>
      <c r="GX112" t="s">
        <v>271</v>
      </c>
      <c r="GY112" t="s">
        <v>272</v>
      </c>
      <c r="GZ112" t="s">
        <v>273</v>
      </c>
      <c r="HA112" t="s">
        <v>274</v>
      </c>
      <c r="HB112" t="s">
        <v>275</v>
      </c>
      <c r="HC112" t="s">
        <v>275</v>
      </c>
      <c r="HD112" t="s">
        <v>257</v>
      </c>
      <c r="HE112" t="s">
        <v>230</v>
      </c>
      <c r="HF112" t="s">
        <v>14133</v>
      </c>
      <c r="HG112" t="s">
        <v>277</v>
      </c>
      <c r="HR112" t="s">
        <v>278</v>
      </c>
      <c r="HV112">
        <v>85900</v>
      </c>
      <c r="HW112" t="s">
        <v>279</v>
      </c>
      <c r="HX112" t="s">
        <v>280</v>
      </c>
      <c r="HY112">
        <v>103568</v>
      </c>
      <c r="HZ112">
        <v>17668</v>
      </c>
      <c r="IA112" t="s">
        <v>279</v>
      </c>
      <c r="IB112" t="s">
        <v>281</v>
      </c>
      <c r="ID112" t="s">
        <v>282</v>
      </c>
      <c r="IE112" t="s">
        <v>283</v>
      </c>
      <c r="IF112" t="s">
        <v>283</v>
      </c>
      <c r="IG112" t="s">
        <v>283</v>
      </c>
      <c r="IH112" t="s">
        <v>284</v>
      </c>
      <c r="II112" t="s">
        <v>285</v>
      </c>
      <c r="IJ112" t="s">
        <v>286</v>
      </c>
      <c r="IK112" t="s">
        <v>278</v>
      </c>
      <c r="IL112" t="s">
        <v>346</v>
      </c>
      <c r="IM112" t="s">
        <v>288</v>
      </c>
      <c r="IN112" t="s">
        <v>289</v>
      </c>
      <c r="IP112" t="s">
        <v>290</v>
      </c>
      <c r="IQ112" t="s">
        <v>284</v>
      </c>
      <c r="IS112" t="s">
        <v>291</v>
      </c>
      <c r="IT112" t="s">
        <v>315</v>
      </c>
      <c r="IU112" t="s">
        <v>479</v>
      </c>
      <c r="IV112" t="s">
        <v>480</v>
      </c>
      <c r="IW112" t="s">
        <v>318</v>
      </c>
      <c r="IY112" t="s">
        <v>281</v>
      </c>
    </row>
    <row r="113" spans="1:259" x14ac:dyDescent="0.3">
      <c r="A113" s="14">
        <f>DAY(AVANZA[[#This Row],[FechaSeguimiento]])</f>
        <v>4</v>
      </c>
      <c r="B113" s="14">
        <f>MONTH(AVANZA[[#This Row],[FechaSeguimiento]])</f>
        <v>5</v>
      </c>
      <c r="C113"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113" t="str">
        <f>LOWER(IFERROR(VLOOKUP(AVANZA[[#This Row],[ID_Peticion]],CANCELADAS[#All],2,0),""))</f>
        <v/>
      </c>
      <c r="E113" t="str">
        <f>LOWER(IFERROR(VLOOKUP(AVANZA[[#This Row],[ID_Peticion]],CANCELADAS[#All],3,0),""))</f>
        <v/>
      </c>
      <c r="F113" t="str">
        <f>LOWER(IF(AVANZA[[#This Row],[CEDULA CLIENTE]]&lt;&gt;""," CC: " &amp; COUNTIFS(AVANZA[CEDULA CLIENTE],AVANZA[[#This Row],[CEDULA CLIENTE]]),"")&amp; IF(AVANZA[[#This Row],[Direccion]]&lt;&gt;""," DIR: " &amp; COUNTIFS(AVANZA[Direccion],AVANZA[[#This Row],[Direccion]]),""))</f>
        <v xml:space="preserve"> dir: 1</v>
      </c>
      <c r="G113" t="str">
        <f>IFERROR(VLOOKUP(AVANZA[[#This Row],[Cedula_Vendedor_Atis]],PLANTA[[#All],[CEDULA]:[LINEA]],3,0),"No Cruza")</f>
        <v>Marisol Avella</v>
      </c>
      <c r="H113" t="str">
        <f>IFERROR(VLOOKUP(AVANZA[[#This Row],[Cedula_Vendedor_Atis]],PLANTA[[#All],[CEDULA]:[LINEA]],4,0),"No Cruza")</f>
        <v>Fija</v>
      </c>
      <c r="I113" t="str">
        <f>LOWER(IF(AVANZA[[#This Row],[ATRIBUIBLE]]="",AVANZA[[#This Row],[Variable]],AVANZA[[#This Row],[ATRIBUIBLE]]))</f>
        <v>terminada</v>
      </c>
      <c r="J113" s="14">
        <f>IF(AVANZA[[#This Row],[Variable]]=AVANZA[[#Headers],[TERMINADA]],1,0)</f>
        <v>1</v>
      </c>
      <c r="K113" s="14">
        <f>IF(AVANZA[[#This Row],[Variable]]=AVANZA[[#Headers],[ANULADA]],1,0)</f>
        <v>0</v>
      </c>
      <c r="L113" s="14">
        <f>IF(AVANZA[[#This Row],[Variable]]=AVANZA[[#Headers],[PENDIENTE]],1,0)</f>
        <v>0</v>
      </c>
      <c r="M113" s="14">
        <f>IF(AVANZA[[#This Row],[ESTADO AGENDA]]="AGENDADA",1,0)</f>
        <v>0</v>
      </c>
      <c r="N113" s="14">
        <f>IF(AVANZA[[#This Row],[ESTADO AGENDA]]="PENDIENTE DE AGENDAR",1,0)</f>
        <v>0</v>
      </c>
      <c r="O113" s="14">
        <f>IF(AVANZA[[#This Row],[ESTADO AGENDA]]="SUSPENDIDA",1,0)</f>
        <v>0</v>
      </c>
      <c r="P113" t="str" cm="1">
        <f t="array" ref="P113">_xlfn.XLOOKUP(AVANZA[[#This Row],[Num_Agrupacion_Pet_Atis]],Tabla1[[#All],[Numero_de_actuacion]],Tabla1[[#All],[Estado_de_la_orden]],"",0)</f>
        <v/>
      </c>
      <c r="Q113" s="2" t="str" cm="1">
        <f t="array" ref="Q113">_xlfn.XLOOKUP(AVANZA[[#This Row],[Num_Agrupacion_Pet_Atis]],Tabla1[[#All],[Numero_de_actuacion]],Tabla1[[#All],[Fecha_de_la_cita]],"",0)</f>
        <v/>
      </c>
      <c r="R113" t="str" cm="1">
        <f t="array" ref="R113">_xlfn.XLOOKUP(AVANZA[[#This Row],[Num_Agrupacion_Pet_Atis]],Tabla1[[#All],[Numero_de_actuacion]],Tabla1[[#All],[Franja_horaria_de_la_cita]],"",0)</f>
        <v/>
      </c>
      <c r="S113" s="14" t="str">
        <f>IFERROR(DAY(AVANZA[[#This Row],[FECHA AGENDA]]),"")</f>
        <v/>
      </c>
      <c r="T113" s="14" t="str">
        <f>IFERROR(MONTH(AVANZA[[#This Row],[FECHA AGENDA]]),"")</f>
        <v/>
      </c>
      <c r="U113" t="str" cm="1">
        <f t="array" ref="U113">_xlfn.XLOOKUP(AVANZA[[#This Row],[Num_Agrupacion_Pet_Atis]],Tabla1[[#All],[Numero_de_actuacion]],Tabla1[[#All],[Motivo_de_suspension]],"",0)</f>
        <v/>
      </c>
      <c r="V113" s="2" t="str" cm="1">
        <f t="array" ref="V113">_xlfn.XLOOKUP(AVANZA[[#This Row],[Num_Agrupacion_Pet_Atis]],Tabla1[[#All],[Numero_de_actuacion]],Tabla1[[#All],[No_identificacion_cliente]],"",0)</f>
        <v/>
      </c>
      <c r="W113" s="2" t="str" cm="1">
        <f t="array" ref="W113">_xlfn.XLOOKUP(AVANZA[[#This Row],[Num_Agrupacion_Pet_Atis]],Tabla1[[#All],[Numero_de_actuacion]],Tabla1[[#All],[Movil_de_contacto]],"",0)</f>
        <v/>
      </c>
      <c r="X113" s="14">
        <f>IF(OR(AVANZA[[#This Row],[ESTADO LEG]]="Legalizada grabacion",AVANZA[[#This Row],[ESTADO LEG]]="Legalizada aut"),1,0)</f>
        <v>1</v>
      </c>
      <c r="Y113" s="14">
        <f>IF(OR(AVANZA[[#This Row],[ESTADO LEG]]="pdte legalizar",AVANZA[[#This Row],[ESTADO LEG]]="No cruza"),1,0)</f>
        <v>0</v>
      </c>
      <c r="Z113" t="str" cm="1">
        <f t="array" ref="Z113">IF(AVANZA[[#This Row],[Variable]]="Terminada",LOWER(_xlfn.XLOOKUP(AVANZA[[#This Row],[ID_Peticion]],Tabla6[[#All],[NUM_PETICION]],Tabla6[[#All],[ESTADO_LEG]],"NO CRUZA",0)),AVANZA[[#This Row],[Variable]])</f>
        <v>legalizada grabacion</v>
      </c>
      <c r="AA113" cm="1">
        <f t="array" ref="AA113">_xlfn.XLOOKUP(AVANZA[[#This Row],[ID_Peticion]],Tabla6[[#All],[NUM_PETICION]],Tabla6[[#All],[DIF_DIAS]],"",0)</f>
        <v>2</v>
      </c>
      <c r="AB113" s="2" cm="1">
        <f t="array" ref="AB113">IFERROR(_xlfn.XLOOKUP(AVANZA[[#This Row],[ID_Peticion]],Tabla6[[#All],[NUM_PETICION]],Tabla6[[#All],[FEC_LEGAL]],"",0),"")</f>
        <v>46148</v>
      </c>
      <c r="AC113" s="14">
        <f ca="1">IF(AVANZA[[#This Row],[FECHA LEG]]&lt;&gt;0,IFERROR(AVANZA[[#This Row],[FECHA LEG]]-AVANZA[[#This Row],[FechaIniEstadoSubPetAtis]],0),TODAY()-AVANZA[[#This Row],[FechaIniEstadoSubPetAtis]])</f>
        <v>2</v>
      </c>
      <c r="AD113" s="35" t="str">
        <f ca="1">IF(AVANZA[[#This Row],[FINAL Vs LG]]&lt;&gt;0,IF(AVANZA[[#This Row],[FINAL Vs LG]]&lt;7.1,"100%",IF(AND(AVANZA[[#This Row],[FINAL Vs LG]]&gt;7.1,AVANZA[[#This Row],[FINAL Vs LG]]&lt;11.1),"50%","0%")),0)</f>
        <v>100%</v>
      </c>
      <c r="AE113" s="14">
        <f ca="1">VLOOKUP(DAY(TODAY()),BACK!F:G,2,0)</f>
        <v>14</v>
      </c>
      <c r="AF113" s="14">
        <f>BACK!$I$2</f>
        <v>24</v>
      </c>
      <c r="AG113" s="14">
        <f>IF(AVANZA[[#This Row],[Oferta_empaquetada_comisiones]]="SI",1,0)</f>
        <v>0</v>
      </c>
      <c r="AH113" s="36">
        <f>IF(AVANZA[[#This Row],[Variable]]="TERMINADA",IFERROR(VLOOKUP(AVANZA[[#This Row],[SUPERVISOR]],Tabla2[#All],4,0),0),)</f>
        <v>3.5</v>
      </c>
      <c r="AI113" s="14">
        <f>IF(AVANZA[[#This Row],[Producto]]="BA",1,0)</f>
        <v>0</v>
      </c>
      <c r="AJ113" s="14">
        <f>IF(AVANZA[[#This Row],[Producto]]="DUO",1,0)</f>
        <v>0</v>
      </c>
      <c r="AK113" s="14">
        <f>IF(AVANZA[[#This Row],[Producto]]="TRIO",1,0)</f>
        <v>1</v>
      </c>
      <c r="AL113" t="s">
        <v>515</v>
      </c>
      <c r="AM113">
        <v>-1</v>
      </c>
      <c r="AN113">
        <v>-1</v>
      </c>
      <c r="AO113" t="s">
        <v>14988</v>
      </c>
      <c r="AP113" s="1">
        <v>46145.360983796294</v>
      </c>
      <c r="AQ113">
        <v>-1</v>
      </c>
      <c r="AR113" t="s">
        <v>14989</v>
      </c>
      <c r="AS113">
        <v>-1</v>
      </c>
      <c r="AT113">
        <v>-1</v>
      </c>
      <c r="AU113">
        <v>-1</v>
      </c>
      <c r="AV113">
        <v>-1</v>
      </c>
      <c r="AW113">
        <v>-1</v>
      </c>
      <c r="AX113" t="s">
        <v>224</v>
      </c>
      <c r="AY113">
        <v>-1</v>
      </c>
      <c r="AZ113">
        <v>2026</v>
      </c>
      <c r="BA113">
        <v>5</v>
      </c>
      <c r="BB113">
        <v>4</v>
      </c>
      <c r="BC113">
        <v>-1</v>
      </c>
      <c r="BD113" t="s">
        <v>225</v>
      </c>
      <c r="BE113">
        <v>-1</v>
      </c>
      <c r="BF113">
        <v>20001621524219</v>
      </c>
      <c r="BG113" t="s">
        <v>438</v>
      </c>
      <c r="BH113" t="s">
        <v>439</v>
      </c>
      <c r="BI113" t="s">
        <v>14990</v>
      </c>
      <c r="BJ113">
        <v>-1</v>
      </c>
      <c r="BK113">
        <v>-1</v>
      </c>
      <c r="BL113">
        <v>-1</v>
      </c>
      <c r="BM113" t="s">
        <v>229</v>
      </c>
      <c r="BN113" t="s">
        <v>230</v>
      </c>
      <c r="BO113" t="s">
        <v>14991</v>
      </c>
      <c r="BP113" t="s">
        <v>232</v>
      </c>
      <c r="BQ113">
        <v>2026</v>
      </c>
      <c r="BR113">
        <v>5</v>
      </c>
      <c r="BS113">
        <v>3</v>
      </c>
      <c r="BT113" s="1">
        <v>46146.609942129631</v>
      </c>
      <c r="BU113" t="s">
        <v>233</v>
      </c>
      <c r="BV113" s="2">
        <v>46146</v>
      </c>
      <c r="BW113" t="s">
        <v>234</v>
      </c>
      <c r="BX113" s="2">
        <v>46145</v>
      </c>
      <c r="BY113" s="2">
        <v>46146</v>
      </c>
      <c r="BZ113" t="s">
        <v>235</v>
      </c>
      <c r="CA113" t="s">
        <v>297</v>
      </c>
      <c r="CB113" t="s">
        <v>297</v>
      </c>
      <c r="CC113" t="s">
        <v>14992</v>
      </c>
      <c r="CD113" t="s">
        <v>1869</v>
      </c>
      <c r="CE113">
        <v>-1</v>
      </c>
      <c r="CF113" t="s">
        <v>300</v>
      </c>
      <c r="CG113" t="s">
        <v>301</v>
      </c>
      <c r="CH113" t="s">
        <v>242</v>
      </c>
      <c r="CI113">
        <v>46680282</v>
      </c>
      <c r="CJ113" t="s">
        <v>522</v>
      </c>
      <c r="CK113" t="s">
        <v>245</v>
      </c>
      <c r="CL113" t="s">
        <v>409</v>
      </c>
      <c r="CM113" t="s">
        <v>247</v>
      </c>
      <c r="CN113" t="s">
        <v>410</v>
      </c>
      <c r="CT113" t="s">
        <v>386</v>
      </c>
      <c r="CU113" t="s">
        <v>387</v>
      </c>
      <c r="CW113" t="s">
        <v>446</v>
      </c>
      <c r="CX113" t="s">
        <v>447</v>
      </c>
      <c r="DA113" t="s">
        <v>250</v>
      </c>
      <c r="DB113">
        <v>-1</v>
      </c>
      <c r="DF113" t="s">
        <v>251</v>
      </c>
      <c r="DJ113" t="s">
        <v>252</v>
      </c>
      <c r="DK113" t="s">
        <v>253</v>
      </c>
      <c r="DL113" t="s">
        <v>253</v>
      </c>
      <c r="DN113" t="s">
        <v>390</v>
      </c>
      <c r="DR113" t="s">
        <v>523</v>
      </c>
      <c r="DS113" t="s">
        <v>522</v>
      </c>
      <c r="DT113" t="s">
        <v>515</v>
      </c>
      <c r="DV113">
        <v>1</v>
      </c>
      <c r="DW113" t="s">
        <v>283</v>
      </c>
      <c r="ED113" s="2">
        <v>46146</v>
      </c>
      <c r="EE113" t="s">
        <v>306</v>
      </c>
      <c r="EF113">
        <v>5</v>
      </c>
      <c r="EP113" t="s">
        <v>258</v>
      </c>
      <c r="ES113" t="s">
        <v>502</v>
      </c>
      <c r="EZ113" t="s">
        <v>14993</v>
      </c>
      <c r="FA113" t="s">
        <v>245</v>
      </c>
      <c r="FB113" t="s">
        <v>308</v>
      </c>
      <c r="FD113" t="s">
        <v>308</v>
      </c>
      <c r="FE113" t="s">
        <v>309</v>
      </c>
      <c r="FF113" t="s">
        <v>309</v>
      </c>
      <c r="FK113" t="s">
        <v>263</v>
      </c>
      <c r="FL113" t="s">
        <v>14994</v>
      </c>
      <c r="FN113" t="s">
        <v>410</v>
      </c>
      <c r="FO113" t="s">
        <v>414</v>
      </c>
      <c r="FR113">
        <v>113904</v>
      </c>
      <c r="GB113" t="s">
        <v>266</v>
      </c>
      <c r="GC113" t="s">
        <v>387</v>
      </c>
      <c r="GD113">
        <v>25188</v>
      </c>
      <c r="GF113">
        <v>2353</v>
      </c>
      <c r="GG113">
        <v>25422</v>
      </c>
      <c r="GI113">
        <v>87224</v>
      </c>
      <c r="GJ113">
        <v>25427</v>
      </c>
      <c r="GL113">
        <v>24327</v>
      </c>
      <c r="GM113">
        <v>135545</v>
      </c>
      <c r="GS113" t="s">
        <v>267</v>
      </c>
      <c r="GT113" s="2">
        <v>44804</v>
      </c>
      <c r="GU113" t="s">
        <v>268</v>
      </c>
      <c r="GV113" t="s">
        <v>335</v>
      </c>
      <c r="GW113" t="s">
        <v>270</v>
      </c>
      <c r="GX113" t="s">
        <v>271</v>
      </c>
      <c r="GY113" t="s">
        <v>272</v>
      </c>
      <c r="GZ113" t="s">
        <v>273</v>
      </c>
      <c r="HA113" t="s">
        <v>336</v>
      </c>
      <c r="HC113" t="s">
        <v>337</v>
      </c>
      <c r="HE113" t="s">
        <v>230</v>
      </c>
      <c r="HF113" t="s">
        <v>14348</v>
      </c>
      <c r="HG113" t="s">
        <v>277</v>
      </c>
      <c r="HR113" t="s">
        <v>278</v>
      </c>
      <c r="HV113">
        <v>118900</v>
      </c>
      <c r="HW113" t="s">
        <v>279</v>
      </c>
      <c r="HX113" t="s">
        <v>280</v>
      </c>
      <c r="HY113">
        <v>131572</v>
      </c>
      <c r="HZ113">
        <v>17668</v>
      </c>
      <c r="IA113" t="s">
        <v>279</v>
      </c>
      <c r="IB113" t="s">
        <v>281</v>
      </c>
      <c r="ID113" t="s">
        <v>282</v>
      </c>
      <c r="IE113" t="s">
        <v>283</v>
      </c>
      <c r="IF113" t="s">
        <v>283</v>
      </c>
      <c r="IG113" t="s">
        <v>283</v>
      </c>
      <c r="IH113" t="s">
        <v>284</v>
      </c>
      <c r="II113" t="s">
        <v>285</v>
      </c>
      <c r="IJ113" t="s">
        <v>286</v>
      </c>
      <c r="IK113" t="s">
        <v>278</v>
      </c>
      <c r="IL113" t="s">
        <v>346</v>
      </c>
      <c r="IM113" t="s">
        <v>288</v>
      </c>
      <c r="IN113" t="s">
        <v>289</v>
      </c>
      <c r="IP113" t="s">
        <v>290</v>
      </c>
      <c r="IQ113" t="s">
        <v>284</v>
      </c>
      <c r="IS113" t="s">
        <v>291</v>
      </c>
      <c r="IY113" t="s">
        <v>281</v>
      </c>
    </row>
    <row r="114" spans="1:259" x14ac:dyDescent="0.3">
      <c r="A114" s="14">
        <f>DAY(AVANZA[[#This Row],[FechaSeguimiento]])</f>
        <v>4</v>
      </c>
      <c r="B114" s="14">
        <f>MONTH(AVANZA[[#This Row],[FechaSeguimiento]])</f>
        <v>5</v>
      </c>
      <c r="C114"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114" t="str">
        <f>LOWER(IFERROR(VLOOKUP(AVANZA[[#This Row],[ID_Peticion]],CANCELADAS[#All],2,0),""))</f>
        <v/>
      </c>
      <c r="E114" t="str">
        <f>LOWER(IFERROR(VLOOKUP(AVANZA[[#This Row],[ID_Peticion]],CANCELADAS[#All],3,0),""))</f>
        <v/>
      </c>
      <c r="F114" t="str">
        <f>LOWER(IF(AVANZA[[#This Row],[CEDULA CLIENTE]]&lt;&gt;""," CC: " &amp; COUNTIFS(AVANZA[CEDULA CLIENTE],AVANZA[[#This Row],[CEDULA CLIENTE]]),"")&amp; IF(AVANZA[[#This Row],[Direccion]]&lt;&gt;""," DIR: " &amp; COUNTIFS(AVANZA[Direccion],AVANZA[[#This Row],[Direccion]]),""))</f>
        <v xml:space="preserve"> dir: 1</v>
      </c>
      <c r="G114" t="str">
        <f>IFERROR(VLOOKUP(AVANZA[[#This Row],[Cedula_Vendedor_Atis]],PLANTA[[#All],[CEDULA]:[LINEA]],3,0),"No Cruza")</f>
        <v>Marisol Avella</v>
      </c>
      <c r="H114" t="str">
        <f>IFERROR(VLOOKUP(AVANZA[[#This Row],[Cedula_Vendedor_Atis]],PLANTA[[#All],[CEDULA]:[LINEA]],4,0),"No Cruza")</f>
        <v>Fija</v>
      </c>
      <c r="I114" t="str">
        <f>LOWER(IF(AVANZA[[#This Row],[ATRIBUIBLE]]="",AVANZA[[#This Row],[Variable]],AVANZA[[#This Row],[ATRIBUIBLE]]))</f>
        <v>terminada</v>
      </c>
      <c r="J114" s="14">
        <f>IF(AVANZA[[#This Row],[Variable]]=AVANZA[[#Headers],[TERMINADA]],1,0)</f>
        <v>1</v>
      </c>
      <c r="K114" s="14">
        <f>IF(AVANZA[[#This Row],[Variable]]=AVANZA[[#Headers],[ANULADA]],1,0)</f>
        <v>0</v>
      </c>
      <c r="L114" s="14">
        <f>IF(AVANZA[[#This Row],[Variable]]=AVANZA[[#Headers],[PENDIENTE]],1,0)</f>
        <v>0</v>
      </c>
      <c r="M114" s="14">
        <f>IF(AVANZA[[#This Row],[ESTADO AGENDA]]="AGENDADA",1,0)</f>
        <v>0</v>
      </c>
      <c r="N114" s="14">
        <f>IF(AVANZA[[#This Row],[ESTADO AGENDA]]="PENDIENTE DE AGENDAR",1,0)</f>
        <v>0</v>
      </c>
      <c r="O114" s="14">
        <f>IF(AVANZA[[#This Row],[ESTADO AGENDA]]="SUSPENDIDA",1,0)</f>
        <v>0</v>
      </c>
      <c r="P114" t="str" cm="1">
        <f t="array" ref="P114">_xlfn.XLOOKUP(AVANZA[[#This Row],[Num_Agrupacion_Pet_Atis]],Tabla1[[#All],[Numero_de_actuacion]],Tabla1[[#All],[Estado_de_la_orden]],"",0)</f>
        <v/>
      </c>
      <c r="Q114" s="2" t="str" cm="1">
        <f t="array" ref="Q114">_xlfn.XLOOKUP(AVANZA[[#This Row],[Num_Agrupacion_Pet_Atis]],Tabla1[[#All],[Numero_de_actuacion]],Tabla1[[#All],[Fecha_de_la_cita]],"",0)</f>
        <v/>
      </c>
      <c r="R114" t="str" cm="1">
        <f t="array" ref="R114">_xlfn.XLOOKUP(AVANZA[[#This Row],[Num_Agrupacion_Pet_Atis]],Tabla1[[#All],[Numero_de_actuacion]],Tabla1[[#All],[Franja_horaria_de_la_cita]],"",0)</f>
        <v/>
      </c>
      <c r="S114" s="14" t="str">
        <f>IFERROR(DAY(AVANZA[[#This Row],[FECHA AGENDA]]),"")</f>
        <v/>
      </c>
      <c r="T114" s="14" t="str">
        <f>IFERROR(MONTH(AVANZA[[#This Row],[FECHA AGENDA]]),"")</f>
        <v/>
      </c>
      <c r="U114" t="str" cm="1">
        <f t="array" ref="U114">_xlfn.XLOOKUP(AVANZA[[#This Row],[Num_Agrupacion_Pet_Atis]],Tabla1[[#All],[Numero_de_actuacion]],Tabla1[[#All],[Motivo_de_suspension]],"",0)</f>
        <v/>
      </c>
      <c r="V114" s="2" t="str" cm="1">
        <f t="array" ref="V114">_xlfn.XLOOKUP(AVANZA[[#This Row],[Num_Agrupacion_Pet_Atis]],Tabla1[[#All],[Numero_de_actuacion]],Tabla1[[#All],[No_identificacion_cliente]],"",0)</f>
        <v/>
      </c>
      <c r="W114" s="2" t="str" cm="1">
        <f t="array" ref="W114">_xlfn.XLOOKUP(AVANZA[[#This Row],[Num_Agrupacion_Pet_Atis]],Tabla1[[#All],[Numero_de_actuacion]],Tabla1[[#All],[Movil_de_contacto]],"",0)</f>
        <v/>
      </c>
      <c r="X114" s="14">
        <f>IF(OR(AVANZA[[#This Row],[ESTADO LEG]]="Legalizada grabacion",AVANZA[[#This Row],[ESTADO LEG]]="Legalizada aut"),1,0)</f>
        <v>1</v>
      </c>
      <c r="Y114" s="14">
        <f>IF(OR(AVANZA[[#This Row],[ESTADO LEG]]="pdte legalizar",AVANZA[[#This Row],[ESTADO LEG]]="No cruza"),1,0)</f>
        <v>0</v>
      </c>
      <c r="Z114" t="str" cm="1">
        <f t="array" ref="Z114">IF(AVANZA[[#This Row],[Variable]]="Terminada",LOWER(_xlfn.XLOOKUP(AVANZA[[#This Row],[ID_Peticion]],Tabla6[[#All],[NUM_PETICION]],Tabla6[[#All],[ESTADO_LEG]],"NO CRUZA",0)),AVANZA[[#This Row],[Variable]])</f>
        <v>legalizada grabacion</v>
      </c>
      <c r="AA114" cm="1">
        <f t="array" ref="AA114">_xlfn.XLOOKUP(AVANZA[[#This Row],[ID_Peticion]],Tabla6[[#All],[NUM_PETICION]],Tabla6[[#All],[DIF_DIAS]],"",0)</f>
        <v>2</v>
      </c>
      <c r="AB114" s="2" cm="1">
        <f t="array" ref="AB114">IFERROR(_xlfn.XLOOKUP(AVANZA[[#This Row],[ID_Peticion]],Tabla6[[#All],[NUM_PETICION]],Tabla6[[#All],[FEC_LEGAL]],"",0),"")</f>
        <v>46148</v>
      </c>
      <c r="AC114" s="14">
        <f ca="1">IF(AVANZA[[#This Row],[FECHA LEG]]&lt;&gt;0,IFERROR(AVANZA[[#This Row],[FECHA LEG]]-AVANZA[[#This Row],[FechaIniEstadoSubPetAtis]],0),TODAY()-AVANZA[[#This Row],[FechaIniEstadoSubPetAtis]])</f>
        <v>2</v>
      </c>
      <c r="AD114" s="35" t="str">
        <f ca="1">IF(AVANZA[[#This Row],[FINAL Vs LG]]&lt;&gt;0,IF(AVANZA[[#This Row],[FINAL Vs LG]]&lt;7.1,"100%",IF(AND(AVANZA[[#This Row],[FINAL Vs LG]]&gt;7.1,AVANZA[[#This Row],[FINAL Vs LG]]&lt;11.1),"50%","0%")),0)</f>
        <v>100%</v>
      </c>
      <c r="AE114" s="14">
        <f ca="1">VLOOKUP(DAY(TODAY()),BACK!F:G,2,0)</f>
        <v>14</v>
      </c>
      <c r="AF114" s="14">
        <f>BACK!$I$2</f>
        <v>24</v>
      </c>
      <c r="AG114" s="14">
        <f>IF(AVANZA[[#This Row],[Oferta_empaquetada_comisiones]]="SI",1,0)</f>
        <v>0</v>
      </c>
      <c r="AH114" s="36">
        <f>IF(AVANZA[[#This Row],[Variable]]="TERMINADA",IFERROR(VLOOKUP(AVANZA[[#This Row],[SUPERVISOR]],Tabla2[#All],4,0),0),)</f>
        <v>3.5</v>
      </c>
      <c r="AI114" s="14">
        <f>IF(AVANZA[[#This Row],[Producto]]="BA",1,0)</f>
        <v>1</v>
      </c>
      <c r="AJ114" s="14">
        <f>IF(AVANZA[[#This Row],[Producto]]="DUO",1,0)</f>
        <v>0</v>
      </c>
      <c r="AK114" s="14">
        <f>IF(AVANZA[[#This Row],[Producto]]="TRIO",1,0)</f>
        <v>0</v>
      </c>
      <c r="AL114" t="s">
        <v>1154</v>
      </c>
      <c r="AM114">
        <v>-1</v>
      </c>
      <c r="AN114">
        <v>-1</v>
      </c>
      <c r="AO114" t="s">
        <v>14995</v>
      </c>
      <c r="AP114" s="1">
        <v>46145.549490740741</v>
      </c>
      <c r="AQ114">
        <v>-1</v>
      </c>
      <c r="AR114" t="s">
        <v>14996</v>
      </c>
      <c r="AS114">
        <v>-1</v>
      </c>
      <c r="AT114">
        <v>-1</v>
      </c>
      <c r="AU114">
        <v>-1</v>
      </c>
      <c r="AV114">
        <v>-1</v>
      </c>
      <c r="AW114">
        <v>-1</v>
      </c>
      <c r="AX114" t="s">
        <v>224</v>
      </c>
      <c r="AY114">
        <v>-1</v>
      </c>
      <c r="AZ114">
        <v>2026</v>
      </c>
      <c r="BA114">
        <v>5</v>
      </c>
      <c r="BB114">
        <v>4</v>
      </c>
      <c r="BC114">
        <v>-1</v>
      </c>
      <c r="BD114" t="s">
        <v>225</v>
      </c>
      <c r="BE114">
        <v>-1</v>
      </c>
      <c r="BF114">
        <v>20001621519654</v>
      </c>
      <c r="BG114" t="s">
        <v>319</v>
      </c>
      <c r="BH114" t="s">
        <v>320</v>
      </c>
      <c r="BI114" t="s">
        <v>14997</v>
      </c>
      <c r="BJ114">
        <v>-1</v>
      </c>
      <c r="BK114">
        <v>-1</v>
      </c>
      <c r="BL114">
        <v>-1</v>
      </c>
      <c r="BM114" t="s">
        <v>229</v>
      </c>
      <c r="BN114" t="s">
        <v>230</v>
      </c>
      <c r="BO114" t="s">
        <v>14998</v>
      </c>
      <c r="BP114" t="s">
        <v>380</v>
      </c>
      <c r="BQ114">
        <v>2026</v>
      </c>
      <c r="BR114">
        <v>5</v>
      </c>
      <c r="BS114">
        <v>3</v>
      </c>
      <c r="BT114" s="1">
        <v>46146.511481481481</v>
      </c>
      <c r="BU114" t="s">
        <v>233</v>
      </c>
      <c r="BV114" s="2">
        <v>46146</v>
      </c>
      <c r="BW114" t="s">
        <v>234</v>
      </c>
      <c r="BX114" s="2">
        <v>46145</v>
      </c>
      <c r="BY114" s="2">
        <v>46146</v>
      </c>
      <c r="BZ114" t="s">
        <v>235</v>
      </c>
      <c r="CA114" t="s">
        <v>3217</v>
      </c>
      <c r="CB114" t="s">
        <v>2294</v>
      </c>
      <c r="CC114" t="s">
        <v>14999</v>
      </c>
      <c r="CD114" t="s">
        <v>8703</v>
      </c>
      <c r="CE114">
        <v>-1</v>
      </c>
      <c r="CF114" t="s">
        <v>3216</v>
      </c>
      <c r="CG114" t="s">
        <v>14176</v>
      </c>
      <c r="CH114" t="s">
        <v>491</v>
      </c>
      <c r="CI114">
        <v>1063565638</v>
      </c>
      <c r="CJ114" t="s">
        <v>1162</v>
      </c>
      <c r="CK114" t="s">
        <v>245</v>
      </c>
      <c r="CL114" t="s">
        <v>409</v>
      </c>
      <c r="CM114" t="s">
        <v>247</v>
      </c>
      <c r="CN114" t="s">
        <v>410</v>
      </c>
      <c r="CT114" t="s">
        <v>304</v>
      </c>
      <c r="CU114" t="s">
        <v>225</v>
      </c>
      <c r="CW114" t="s">
        <v>319</v>
      </c>
      <c r="CX114" t="s">
        <v>320</v>
      </c>
      <c r="DA114" t="s">
        <v>250</v>
      </c>
      <c r="DB114">
        <v>-1</v>
      </c>
      <c r="DF114" t="s">
        <v>251</v>
      </c>
      <c r="DJ114" t="s">
        <v>252</v>
      </c>
      <c r="DK114" t="s">
        <v>253</v>
      </c>
      <c r="DL114" t="s">
        <v>254</v>
      </c>
      <c r="DN114" t="s">
        <v>255</v>
      </c>
      <c r="DR114" t="s">
        <v>1163</v>
      </c>
      <c r="DS114" t="s">
        <v>1162</v>
      </c>
      <c r="DT114" t="s">
        <v>1161</v>
      </c>
      <c r="DV114">
        <v>1</v>
      </c>
      <c r="DW114" t="s">
        <v>554</v>
      </c>
      <c r="ED114" s="2">
        <v>46146</v>
      </c>
      <c r="EF114">
        <v>9</v>
      </c>
      <c r="EP114" t="s">
        <v>258</v>
      </c>
      <c r="ES114" t="s">
        <v>15000</v>
      </c>
      <c r="FA114" t="s">
        <v>245</v>
      </c>
      <c r="FB114" t="s">
        <v>14177</v>
      </c>
      <c r="FD114" t="s">
        <v>14177</v>
      </c>
      <c r="FE114" t="s">
        <v>5855</v>
      </c>
      <c r="FF114" t="s">
        <v>5855</v>
      </c>
      <c r="FK114" t="s">
        <v>263</v>
      </c>
      <c r="FL114" t="s">
        <v>15001</v>
      </c>
      <c r="FN114" t="s">
        <v>410</v>
      </c>
      <c r="FO114" t="s">
        <v>414</v>
      </c>
      <c r="FR114">
        <v>94990</v>
      </c>
      <c r="GB114" t="s">
        <v>266</v>
      </c>
      <c r="GC114" t="s">
        <v>225</v>
      </c>
      <c r="GD114">
        <v>0</v>
      </c>
      <c r="GF114">
        <v>0</v>
      </c>
      <c r="GG114">
        <v>25423</v>
      </c>
      <c r="GI114">
        <v>94990</v>
      </c>
      <c r="GJ114">
        <v>0</v>
      </c>
      <c r="GL114">
        <v>0</v>
      </c>
      <c r="GM114">
        <v>113038</v>
      </c>
      <c r="GS114" t="s">
        <v>267</v>
      </c>
      <c r="GT114" s="2">
        <v>43584</v>
      </c>
      <c r="GU114" t="s">
        <v>268</v>
      </c>
      <c r="GV114" t="s">
        <v>335</v>
      </c>
      <c r="GW114" t="s">
        <v>394</v>
      </c>
      <c r="GZ114" t="s">
        <v>395</v>
      </c>
      <c r="HA114" t="s">
        <v>497</v>
      </c>
      <c r="HB114" t="s">
        <v>14344</v>
      </c>
      <c r="HC114" t="s">
        <v>3217</v>
      </c>
      <c r="HD114" t="s">
        <v>554</v>
      </c>
      <c r="HE114" t="s">
        <v>230</v>
      </c>
      <c r="HF114" t="s">
        <v>15002</v>
      </c>
      <c r="HR114" t="s">
        <v>278</v>
      </c>
      <c r="HV114">
        <v>94990</v>
      </c>
      <c r="HW114" t="s">
        <v>281</v>
      </c>
      <c r="HY114">
        <v>0</v>
      </c>
      <c r="HZ114">
        <v>0</v>
      </c>
      <c r="IA114" t="s">
        <v>281</v>
      </c>
      <c r="IB114" t="s">
        <v>281</v>
      </c>
      <c r="IE114" t="s">
        <v>283</v>
      </c>
      <c r="IF114" t="s">
        <v>283</v>
      </c>
      <c r="IG114" t="s">
        <v>283</v>
      </c>
      <c r="IH114" t="s">
        <v>284</v>
      </c>
      <c r="II114" t="s">
        <v>285</v>
      </c>
      <c r="IJ114" t="s">
        <v>286</v>
      </c>
      <c r="IK114" t="s">
        <v>278</v>
      </c>
      <c r="IL114" t="s">
        <v>346</v>
      </c>
      <c r="IM114" t="s">
        <v>288</v>
      </c>
      <c r="IN114" t="s">
        <v>289</v>
      </c>
      <c r="IP114" t="s">
        <v>290</v>
      </c>
      <c r="IQ114" t="s">
        <v>284</v>
      </c>
      <c r="IS114" t="s">
        <v>291</v>
      </c>
      <c r="IY114" t="s">
        <v>281</v>
      </c>
    </row>
    <row r="115" spans="1:259" x14ac:dyDescent="0.3">
      <c r="A115" s="14">
        <f>DAY(AVANZA[[#This Row],[FechaSeguimiento]])</f>
        <v>4</v>
      </c>
      <c r="B115" s="14">
        <f>MONTH(AVANZA[[#This Row],[FechaSeguimiento]])</f>
        <v>5</v>
      </c>
      <c r="C115"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115" t="str">
        <f>LOWER(IFERROR(VLOOKUP(AVANZA[[#This Row],[ID_Peticion]],CANCELADAS[#All],2,0),""))</f>
        <v/>
      </c>
      <c r="E115" t="str">
        <f>LOWER(IFERROR(VLOOKUP(AVANZA[[#This Row],[ID_Peticion]],CANCELADAS[#All],3,0),""))</f>
        <v/>
      </c>
      <c r="F115" t="str">
        <f>LOWER(IF(AVANZA[[#This Row],[CEDULA CLIENTE]]&lt;&gt;""," CC: " &amp; COUNTIFS(AVANZA[CEDULA CLIENTE],AVANZA[[#This Row],[CEDULA CLIENTE]]),"")&amp; IF(AVANZA[[#This Row],[Direccion]]&lt;&gt;""," DIR: " &amp; COUNTIFS(AVANZA[Direccion],AVANZA[[#This Row],[Direccion]]),""))</f>
        <v xml:space="preserve"> dir: 1</v>
      </c>
      <c r="G115" t="str">
        <f>IFERROR(VLOOKUP(AVANZA[[#This Row],[Cedula_Vendedor_Atis]],PLANTA[[#All],[CEDULA]:[LINEA]],3,0),"No Cruza")</f>
        <v>Marisol Avella</v>
      </c>
      <c r="H115" t="str">
        <f>IFERROR(VLOOKUP(AVANZA[[#This Row],[Cedula_Vendedor_Atis]],PLANTA[[#All],[CEDULA]:[LINEA]],4,0),"No Cruza")</f>
        <v>Fija</v>
      </c>
      <c r="I115" t="str">
        <f>LOWER(IF(AVANZA[[#This Row],[ATRIBUIBLE]]="",AVANZA[[#This Row],[Variable]],AVANZA[[#This Row],[ATRIBUIBLE]]))</f>
        <v>terminada</v>
      </c>
      <c r="J115" s="14">
        <f>IF(AVANZA[[#This Row],[Variable]]=AVANZA[[#Headers],[TERMINADA]],1,0)</f>
        <v>1</v>
      </c>
      <c r="K115" s="14">
        <f>IF(AVANZA[[#This Row],[Variable]]=AVANZA[[#Headers],[ANULADA]],1,0)</f>
        <v>0</v>
      </c>
      <c r="L115" s="14">
        <f>IF(AVANZA[[#This Row],[Variable]]=AVANZA[[#Headers],[PENDIENTE]],1,0)</f>
        <v>0</v>
      </c>
      <c r="M115" s="14">
        <f>IF(AVANZA[[#This Row],[ESTADO AGENDA]]="AGENDADA",1,0)</f>
        <v>0</v>
      </c>
      <c r="N115" s="14">
        <f>IF(AVANZA[[#This Row],[ESTADO AGENDA]]="PENDIENTE DE AGENDAR",1,0)</f>
        <v>0</v>
      </c>
      <c r="O115" s="14">
        <f>IF(AVANZA[[#This Row],[ESTADO AGENDA]]="SUSPENDIDA",1,0)</f>
        <v>0</v>
      </c>
      <c r="P115" t="str" cm="1">
        <f t="array" ref="P115">_xlfn.XLOOKUP(AVANZA[[#This Row],[Num_Agrupacion_Pet_Atis]],Tabla1[[#All],[Numero_de_actuacion]],Tabla1[[#All],[Estado_de_la_orden]],"",0)</f>
        <v/>
      </c>
      <c r="Q115" s="2" t="str" cm="1">
        <f t="array" ref="Q115">_xlfn.XLOOKUP(AVANZA[[#This Row],[Num_Agrupacion_Pet_Atis]],Tabla1[[#All],[Numero_de_actuacion]],Tabla1[[#All],[Fecha_de_la_cita]],"",0)</f>
        <v/>
      </c>
      <c r="R115" t="str" cm="1">
        <f t="array" ref="R115">_xlfn.XLOOKUP(AVANZA[[#This Row],[Num_Agrupacion_Pet_Atis]],Tabla1[[#All],[Numero_de_actuacion]],Tabla1[[#All],[Franja_horaria_de_la_cita]],"",0)</f>
        <v/>
      </c>
      <c r="S115" s="14" t="str">
        <f>IFERROR(DAY(AVANZA[[#This Row],[FECHA AGENDA]]),"")</f>
        <v/>
      </c>
      <c r="T115" s="14" t="str">
        <f>IFERROR(MONTH(AVANZA[[#This Row],[FECHA AGENDA]]),"")</f>
        <v/>
      </c>
      <c r="U115" t="str" cm="1">
        <f t="array" ref="U115">_xlfn.XLOOKUP(AVANZA[[#This Row],[Num_Agrupacion_Pet_Atis]],Tabla1[[#All],[Numero_de_actuacion]],Tabla1[[#All],[Motivo_de_suspension]],"",0)</f>
        <v/>
      </c>
      <c r="V115" s="2" t="str" cm="1">
        <f t="array" ref="V115">_xlfn.XLOOKUP(AVANZA[[#This Row],[Num_Agrupacion_Pet_Atis]],Tabla1[[#All],[Numero_de_actuacion]],Tabla1[[#All],[No_identificacion_cliente]],"",0)</f>
        <v/>
      </c>
      <c r="W115" s="2" t="str" cm="1">
        <f t="array" ref="W115">_xlfn.XLOOKUP(AVANZA[[#This Row],[Num_Agrupacion_Pet_Atis]],Tabla1[[#All],[Numero_de_actuacion]],Tabla1[[#All],[Movil_de_contacto]],"",0)</f>
        <v/>
      </c>
      <c r="X115" s="14">
        <f>IF(OR(AVANZA[[#This Row],[ESTADO LEG]]="Legalizada grabacion",AVANZA[[#This Row],[ESTADO LEG]]="Legalizada aut"),1,0)</f>
        <v>1</v>
      </c>
      <c r="Y115" s="14">
        <f>IF(OR(AVANZA[[#This Row],[ESTADO LEG]]="pdte legalizar",AVANZA[[#This Row],[ESTADO LEG]]="No cruza"),1,0)</f>
        <v>0</v>
      </c>
      <c r="Z115" t="str" cm="1">
        <f t="array" ref="Z115">IF(AVANZA[[#This Row],[Variable]]="Terminada",LOWER(_xlfn.XLOOKUP(AVANZA[[#This Row],[ID_Peticion]],Tabla6[[#All],[NUM_PETICION]],Tabla6[[#All],[ESTADO_LEG]],"NO CRUZA",0)),AVANZA[[#This Row],[Variable]])</f>
        <v>legalizada grabacion</v>
      </c>
      <c r="AA115" cm="1">
        <f t="array" ref="AA115">_xlfn.XLOOKUP(AVANZA[[#This Row],[ID_Peticion]],Tabla6[[#All],[NUM_PETICION]],Tabla6[[#All],[DIF_DIAS]],"",0)</f>
        <v>2</v>
      </c>
      <c r="AB115" s="2" cm="1">
        <f t="array" ref="AB115">IFERROR(_xlfn.XLOOKUP(AVANZA[[#This Row],[ID_Peticion]],Tabla6[[#All],[NUM_PETICION]],Tabla6[[#All],[FEC_LEGAL]],"",0),"")</f>
        <v>46148</v>
      </c>
      <c r="AC115" s="14">
        <f ca="1">IF(AVANZA[[#This Row],[FECHA LEG]]&lt;&gt;0,IFERROR(AVANZA[[#This Row],[FECHA LEG]]-AVANZA[[#This Row],[FechaIniEstadoSubPetAtis]],0),TODAY()-AVANZA[[#This Row],[FechaIniEstadoSubPetAtis]])</f>
        <v>2</v>
      </c>
      <c r="AD115" s="35" t="str">
        <f ca="1">IF(AVANZA[[#This Row],[FINAL Vs LG]]&lt;&gt;0,IF(AVANZA[[#This Row],[FINAL Vs LG]]&lt;7.1,"100%",IF(AND(AVANZA[[#This Row],[FINAL Vs LG]]&gt;7.1,AVANZA[[#This Row],[FINAL Vs LG]]&lt;11.1),"50%","0%")),0)</f>
        <v>100%</v>
      </c>
      <c r="AE115" s="14">
        <f ca="1">VLOOKUP(DAY(TODAY()),BACK!F:G,2,0)</f>
        <v>14</v>
      </c>
      <c r="AF115" s="14">
        <f>BACK!$I$2</f>
        <v>24</v>
      </c>
      <c r="AG115" s="14">
        <f>IF(AVANZA[[#This Row],[Oferta_empaquetada_comisiones]]="SI",1,0)</f>
        <v>0</v>
      </c>
      <c r="AH115" s="36">
        <f>IF(AVANZA[[#This Row],[Variable]]="TERMINADA",IFERROR(VLOOKUP(AVANZA[[#This Row],[SUPERVISOR]],Tabla2[#All],4,0),0),)</f>
        <v>3.5</v>
      </c>
      <c r="AI115" s="14">
        <f>IF(AVANZA[[#This Row],[Producto]]="BA",1,0)</f>
        <v>0</v>
      </c>
      <c r="AJ115" s="14">
        <f>IF(AVANZA[[#This Row],[Producto]]="DUO",1,0)</f>
        <v>0</v>
      </c>
      <c r="AK115" s="14">
        <f>IF(AVANZA[[#This Row],[Producto]]="TRIO",1,0)</f>
        <v>1</v>
      </c>
      <c r="AL115" t="s">
        <v>456</v>
      </c>
      <c r="AM115">
        <v>-1</v>
      </c>
      <c r="AN115">
        <v>-1</v>
      </c>
      <c r="AO115" t="s">
        <v>15003</v>
      </c>
      <c r="AP115" s="1">
        <v>46141.561493055553</v>
      </c>
      <c r="AQ115">
        <v>-1</v>
      </c>
      <c r="AR115" t="s">
        <v>15004</v>
      </c>
      <c r="AS115">
        <v>-1</v>
      </c>
      <c r="AT115">
        <v>-1</v>
      </c>
      <c r="AU115">
        <v>-1</v>
      </c>
      <c r="AV115">
        <v>-1</v>
      </c>
      <c r="AW115">
        <v>-1</v>
      </c>
      <c r="AX115" t="s">
        <v>224</v>
      </c>
      <c r="AY115">
        <v>-1</v>
      </c>
      <c r="AZ115">
        <v>2026</v>
      </c>
      <c r="BA115">
        <v>5</v>
      </c>
      <c r="BB115">
        <v>4</v>
      </c>
      <c r="BC115">
        <v>-1</v>
      </c>
      <c r="BD115" t="s">
        <v>225</v>
      </c>
      <c r="BE115">
        <v>-1</v>
      </c>
      <c r="BF115">
        <v>20001619993345</v>
      </c>
      <c r="BG115" t="s">
        <v>376</v>
      </c>
      <c r="BH115" t="s">
        <v>377</v>
      </c>
      <c r="BI115" t="s">
        <v>15005</v>
      </c>
      <c r="BJ115">
        <v>-1</v>
      </c>
      <c r="BK115">
        <v>-1</v>
      </c>
      <c r="BL115">
        <v>-1</v>
      </c>
      <c r="BM115" t="s">
        <v>229</v>
      </c>
      <c r="BN115" t="s">
        <v>230</v>
      </c>
      <c r="BO115" t="s">
        <v>15006</v>
      </c>
      <c r="BP115" t="s">
        <v>380</v>
      </c>
      <c r="BQ115">
        <v>2026</v>
      </c>
      <c r="BR115">
        <v>4</v>
      </c>
      <c r="BS115">
        <v>29</v>
      </c>
      <c r="BT115" s="1">
        <v>46146.723587962966</v>
      </c>
      <c r="BU115" t="s">
        <v>233</v>
      </c>
      <c r="BV115" s="2">
        <v>46146</v>
      </c>
      <c r="BW115" t="s">
        <v>234</v>
      </c>
      <c r="BX115" s="2">
        <v>46141</v>
      </c>
      <c r="BY115" s="2">
        <v>46146</v>
      </c>
      <c r="BZ115" t="s">
        <v>235</v>
      </c>
      <c r="CA115" t="s">
        <v>297</v>
      </c>
      <c r="CB115" t="s">
        <v>297</v>
      </c>
      <c r="CC115" t="s">
        <v>15007</v>
      </c>
      <c r="CD115" t="s">
        <v>3171</v>
      </c>
      <c r="CE115">
        <v>-1</v>
      </c>
      <c r="CF115" t="s">
        <v>300</v>
      </c>
      <c r="CG115" t="s">
        <v>301</v>
      </c>
      <c r="CH115" t="s">
        <v>242</v>
      </c>
      <c r="CI115">
        <v>1018514067</v>
      </c>
      <c r="CJ115" t="s">
        <v>464</v>
      </c>
      <c r="CK115" t="s">
        <v>245</v>
      </c>
      <c r="CL115" t="s">
        <v>409</v>
      </c>
      <c r="CM115" t="s">
        <v>247</v>
      </c>
      <c r="CN115" t="s">
        <v>410</v>
      </c>
      <c r="CT115" t="s">
        <v>386</v>
      </c>
      <c r="CU115" t="s">
        <v>387</v>
      </c>
      <c r="CW115" t="s">
        <v>388</v>
      </c>
      <c r="CX115" t="s">
        <v>389</v>
      </c>
      <c r="DA115" t="s">
        <v>250</v>
      </c>
      <c r="DB115">
        <v>-1</v>
      </c>
      <c r="DF115" t="s">
        <v>251</v>
      </c>
      <c r="DJ115" t="s">
        <v>252</v>
      </c>
      <c r="DK115" t="s">
        <v>253</v>
      </c>
      <c r="DL115" t="s">
        <v>253</v>
      </c>
      <c r="DN115" t="s">
        <v>390</v>
      </c>
      <c r="DR115" t="s">
        <v>465</v>
      </c>
      <c r="DS115" t="s">
        <v>464</v>
      </c>
      <c r="DT115" t="s">
        <v>463</v>
      </c>
      <c r="DV115">
        <v>1</v>
      </c>
      <c r="DW115" t="s">
        <v>283</v>
      </c>
      <c r="ED115" s="2">
        <v>46146</v>
      </c>
      <c r="EE115" t="s">
        <v>306</v>
      </c>
      <c r="EF115">
        <v>5</v>
      </c>
      <c r="EP115" t="s">
        <v>258</v>
      </c>
      <c r="ES115" t="s">
        <v>4141</v>
      </c>
      <c r="EZ115" t="s">
        <v>605</v>
      </c>
      <c r="FA115" t="s">
        <v>245</v>
      </c>
      <c r="FB115" t="s">
        <v>308</v>
      </c>
      <c r="FD115" t="s">
        <v>308</v>
      </c>
      <c r="FE115" t="s">
        <v>309</v>
      </c>
      <c r="FF115" t="s">
        <v>309</v>
      </c>
      <c r="FK115" t="s">
        <v>263</v>
      </c>
      <c r="FL115" t="s">
        <v>15008</v>
      </c>
      <c r="FN115" t="s">
        <v>410</v>
      </c>
      <c r="FO115" t="s">
        <v>414</v>
      </c>
      <c r="FR115">
        <v>126994</v>
      </c>
      <c r="GB115" t="s">
        <v>266</v>
      </c>
      <c r="GC115" t="s">
        <v>387</v>
      </c>
      <c r="GD115">
        <v>25016</v>
      </c>
      <c r="GF115">
        <v>2353</v>
      </c>
      <c r="GG115">
        <v>25424</v>
      </c>
      <c r="GI115">
        <v>100314</v>
      </c>
      <c r="GJ115">
        <v>25242</v>
      </c>
      <c r="GL115">
        <v>24327</v>
      </c>
      <c r="GM115">
        <v>151122</v>
      </c>
      <c r="GS115" t="s">
        <v>267</v>
      </c>
      <c r="GT115" s="2">
        <v>44316</v>
      </c>
      <c r="GU115" t="s">
        <v>268</v>
      </c>
      <c r="GV115" t="s">
        <v>269</v>
      </c>
      <c r="GW115" t="s">
        <v>394</v>
      </c>
      <c r="GZ115" t="s">
        <v>395</v>
      </c>
      <c r="HA115" t="s">
        <v>336</v>
      </c>
      <c r="HC115" t="s">
        <v>337</v>
      </c>
      <c r="HE115" t="s">
        <v>230</v>
      </c>
      <c r="HF115" t="s">
        <v>14210</v>
      </c>
      <c r="HR115" t="s">
        <v>278</v>
      </c>
      <c r="HV115">
        <v>131990</v>
      </c>
      <c r="HW115" t="s">
        <v>281</v>
      </c>
      <c r="HY115">
        <v>0</v>
      </c>
      <c r="HZ115">
        <v>0</v>
      </c>
      <c r="IA115" t="s">
        <v>281</v>
      </c>
      <c r="IB115" t="s">
        <v>281</v>
      </c>
      <c r="IE115" t="s">
        <v>283</v>
      </c>
      <c r="IF115" t="s">
        <v>283</v>
      </c>
      <c r="IG115" t="s">
        <v>283</v>
      </c>
      <c r="IH115" t="s">
        <v>284</v>
      </c>
      <c r="II115" t="s">
        <v>285</v>
      </c>
      <c r="IJ115" t="s">
        <v>286</v>
      </c>
      <c r="IK115" t="s">
        <v>278</v>
      </c>
      <c r="IL115" t="s">
        <v>287</v>
      </c>
      <c r="IM115" t="s">
        <v>288</v>
      </c>
      <c r="IN115" t="s">
        <v>289</v>
      </c>
      <c r="IP115" t="s">
        <v>290</v>
      </c>
      <c r="IQ115" t="s">
        <v>284</v>
      </c>
      <c r="IS115" t="s">
        <v>291</v>
      </c>
      <c r="IT115" t="s">
        <v>287</v>
      </c>
      <c r="IY115" t="s">
        <v>281</v>
      </c>
    </row>
    <row r="116" spans="1:259" x14ac:dyDescent="0.3">
      <c r="A116" s="14">
        <f>DAY(AVANZA[[#This Row],[FechaSeguimiento]])</f>
        <v>4</v>
      </c>
      <c r="B116" s="14">
        <f>MONTH(AVANZA[[#This Row],[FechaSeguimiento]])</f>
        <v>5</v>
      </c>
      <c r="C116"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116" t="str">
        <f>LOWER(IFERROR(VLOOKUP(AVANZA[[#This Row],[ID_Peticion]],CANCELADAS[#All],2,0),""))</f>
        <v/>
      </c>
      <c r="E116" t="str">
        <f>LOWER(IFERROR(VLOOKUP(AVANZA[[#This Row],[ID_Peticion]],CANCELADAS[#All],3,0),""))</f>
        <v/>
      </c>
      <c r="F116" t="str">
        <f>LOWER(IF(AVANZA[[#This Row],[CEDULA CLIENTE]]&lt;&gt;""," CC: " &amp; COUNTIFS(AVANZA[CEDULA CLIENTE],AVANZA[[#This Row],[CEDULA CLIENTE]]),"")&amp; IF(AVANZA[[#This Row],[Direccion]]&lt;&gt;""," DIR: " &amp; COUNTIFS(AVANZA[Direccion],AVANZA[[#This Row],[Direccion]]),""))</f>
        <v xml:space="preserve"> dir: 1</v>
      </c>
      <c r="G116" t="str">
        <f>IFERROR(VLOOKUP(AVANZA[[#This Row],[Cedula_Vendedor_Atis]],PLANTA[[#All],[CEDULA]:[LINEA]],3,0),"No Cruza")</f>
        <v>Marisol Avella</v>
      </c>
      <c r="H116" t="str">
        <f>IFERROR(VLOOKUP(AVANZA[[#This Row],[Cedula_Vendedor_Atis]],PLANTA[[#All],[CEDULA]:[LINEA]],4,0),"No Cruza")</f>
        <v>Fija</v>
      </c>
      <c r="I116" t="str">
        <f>LOWER(IF(AVANZA[[#This Row],[ATRIBUIBLE]]="",AVANZA[[#This Row],[Variable]],AVANZA[[#This Row],[ATRIBUIBLE]]))</f>
        <v>terminada</v>
      </c>
      <c r="J116" s="14">
        <f>IF(AVANZA[[#This Row],[Variable]]=AVANZA[[#Headers],[TERMINADA]],1,0)</f>
        <v>1</v>
      </c>
      <c r="K116" s="14">
        <f>IF(AVANZA[[#This Row],[Variable]]=AVANZA[[#Headers],[ANULADA]],1,0)</f>
        <v>0</v>
      </c>
      <c r="L116" s="14">
        <f>IF(AVANZA[[#This Row],[Variable]]=AVANZA[[#Headers],[PENDIENTE]],1,0)</f>
        <v>0</v>
      </c>
      <c r="M116" s="14">
        <f>IF(AVANZA[[#This Row],[ESTADO AGENDA]]="AGENDADA",1,0)</f>
        <v>0</v>
      </c>
      <c r="N116" s="14">
        <f>IF(AVANZA[[#This Row],[ESTADO AGENDA]]="PENDIENTE DE AGENDAR",1,0)</f>
        <v>0</v>
      </c>
      <c r="O116" s="14">
        <f>IF(AVANZA[[#This Row],[ESTADO AGENDA]]="SUSPENDIDA",1,0)</f>
        <v>0</v>
      </c>
      <c r="P116" t="str" cm="1">
        <f t="array" ref="P116">_xlfn.XLOOKUP(AVANZA[[#This Row],[Num_Agrupacion_Pet_Atis]],Tabla1[[#All],[Numero_de_actuacion]],Tabla1[[#All],[Estado_de_la_orden]],"",0)</f>
        <v/>
      </c>
      <c r="Q116" s="2" t="str" cm="1">
        <f t="array" ref="Q116">_xlfn.XLOOKUP(AVANZA[[#This Row],[Num_Agrupacion_Pet_Atis]],Tabla1[[#All],[Numero_de_actuacion]],Tabla1[[#All],[Fecha_de_la_cita]],"",0)</f>
        <v/>
      </c>
      <c r="R116" t="str" cm="1">
        <f t="array" ref="R116">_xlfn.XLOOKUP(AVANZA[[#This Row],[Num_Agrupacion_Pet_Atis]],Tabla1[[#All],[Numero_de_actuacion]],Tabla1[[#All],[Franja_horaria_de_la_cita]],"",0)</f>
        <v/>
      </c>
      <c r="S116" s="14" t="str">
        <f>IFERROR(DAY(AVANZA[[#This Row],[FECHA AGENDA]]),"")</f>
        <v/>
      </c>
      <c r="T116" s="14" t="str">
        <f>IFERROR(MONTH(AVANZA[[#This Row],[FECHA AGENDA]]),"")</f>
        <v/>
      </c>
      <c r="U116" t="str" cm="1">
        <f t="array" ref="U116">_xlfn.XLOOKUP(AVANZA[[#This Row],[Num_Agrupacion_Pet_Atis]],Tabla1[[#All],[Numero_de_actuacion]],Tabla1[[#All],[Motivo_de_suspension]],"",0)</f>
        <v/>
      </c>
      <c r="V116" s="2" t="str" cm="1">
        <f t="array" ref="V116">_xlfn.XLOOKUP(AVANZA[[#This Row],[Num_Agrupacion_Pet_Atis]],Tabla1[[#All],[Numero_de_actuacion]],Tabla1[[#All],[No_identificacion_cliente]],"",0)</f>
        <v/>
      </c>
      <c r="W116" s="2" t="str" cm="1">
        <f t="array" ref="W116">_xlfn.XLOOKUP(AVANZA[[#This Row],[Num_Agrupacion_Pet_Atis]],Tabla1[[#All],[Numero_de_actuacion]],Tabla1[[#All],[Movil_de_contacto]],"",0)</f>
        <v/>
      </c>
      <c r="X116" s="14">
        <f>IF(OR(AVANZA[[#This Row],[ESTADO LEG]]="Legalizada grabacion",AVANZA[[#This Row],[ESTADO LEG]]="Legalizada aut"),1,0)</f>
        <v>1</v>
      </c>
      <c r="Y116" s="14">
        <f>IF(OR(AVANZA[[#This Row],[ESTADO LEG]]="pdte legalizar",AVANZA[[#This Row],[ESTADO LEG]]="No cruza"),1,0)</f>
        <v>0</v>
      </c>
      <c r="Z116" t="str" cm="1">
        <f t="array" ref="Z116">IF(AVANZA[[#This Row],[Variable]]="Terminada",LOWER(_xlfn.XLOOKUP(AVANZA[[#This Row],[ID_Peticion]],Tabla6[[#All],[NUM_PETICION]],Tabla6[[#All],[ESTADO_LEG]],"NO CRUZA",0)),AVANZA[[#This Row],[Variable]])</f>
        <v>legalizada grabacion</v>
      </c>
      <c r="AA116" cm="1">
        <f t="array" ref="AA116">_xlfn.XLOOKUP(AVANZA[[#This Row],[ID_Peticion]],Tabla6[[#All],[NUM_PETICION]],Tabla6[[#All],[DIF_DIAS]],"",0)</f>
        <v>2</v>
      </c>
      <c r="AB116" s="2" cm="1">
        <f t="array" ref="AB116">IFERROR(_xlfn.XLOOKUP(AVANZA[[#This Row],[ID_Peticion]],Tabla6[[#All],[NUM_PETICION]],Tabla6[[#All],[FEC_LEGAL]],"",0),"")</f>
        <v>46148</v>
      </c>
      <c r="AC116" s="14">
        <f ca="1">IF(AVANZA[[#This Row],[FECHA LEG]]&lt;&gt;0,IFERROR(AVANZA[[#This Row],[FECHA LEG]]-AVANZA[[#This Row],[FechaIniEstadoSubPetAtis]],0),TODAY()-AVANZA[[#This Row],[FechaIniEstadoSubPetAtis]])</f>
        <v>2</v>
      </c>
      <c r="AD116" s="35" t="str">
        <f ca="1">IF(AVANZA[[#This Row],[FINAL Vs LG]]&lt;&gt;0,IF(AVANZA[[#This Row],[FINAL Vs LG]]&lt;7.1,"100%",IF(AND(AVANZA[[#This Row],[FINAL Vs LG]]&gt;7.1,AVANZA[[#This Row],[FINAL Vs LG]]&lt;11.1),"50%","0%")),0)</f>
        <v>100%</v>
      </c>
      <c r="AE116" s="14">
        <f ca="1">VLOOKUP(DAY(TODAY()),BACK!F:G,2,0)</f>
        <v>14</v>
      </c>
      <c r="AF116" s="14">
        <f>BACK!$I$2</f>
        <v>24</v>
      </c>
      <c r="AG116" s="14">
        <f>IF(AVANZA[[#This Row],[Oferta_empaquetada_comisiones]]="SI",1,0)</f>
        <v>0</v>
      </c>
      <c r="AH116" s="36">
        <f>IF(AVANZA[[#This Row],[Variable]]="TERMINADA",IFERROR(VLOOKUP(AVANZA[[#This Row],[SUPERVISOR]],Tabla2[#All],4,0),0),)</f>
        <v>3.5</v>
      </c>
      <c r="AI116" s="14">
        <f>IF(AVANZA[[#This Row],[Producto]]="BA",1,0)</f>
        <v>1</v>
      </c>
      <c r="AJ116" s="14">
        <f>IF(AVANZA[[#This Row],[Producto]]="DUO",1,0)</f>
        <v>0</v>
      </c>
      <c r="AK116" s="14">
        <f>IF(AVANZA[[#This Row],[Producto]]="TRIO",1,0)</f>
        <v>0</v>
      </c>
      <c r="AL116" t="s">
        <v>221</v>
      </c>
      <c r="AM116">
        <v>-1</v>
      </c>
      <c r="AN116">
        <v>-1</v>
      </c>
      <c r="AO116" t="s">
        <v>15009</v>
      </c>
      <c r="AP116" s="1">
        <v>46144.452418981484</v>
      </c>
      <c r="AQ116">
        <v>-1</v>
      </c>
      <c r="AR116" t="s">
        <v>15010</v>
      </c>
      <c r="AS116">
        <v>-1</v>
      </c>
      <c r="AT116">
        <v>-1</v>
      </c>
      <c r="AU116">
        <v>-1</v>
      </c>
      <c r="AV116">
        <v>-1</v>
      </c>
      <c r="AW116">
        <v>-1</v>
      </c>
      <c r="AX116" t="s">
        <v>224</v>
      </c>
      <c r="AY116">
        <v>-1</v>
      </c>
      <c r="AZ116">
        <v>2026</v>
      </c>
      <c r="BA116">
        <v>5</v>
      </c>
      <c r="BB116">
        <v>4</v>
      </c>
      <c r="BC116">
        <v>-1</v>
      </c>
      <c r="BD116" t="s">
        <v>225</v>
      </c>
      <c r="BE116">
        <v>-1</v>
      </c>
      <c r="BF116">
        <v>20001621374473</v>
      </c>
      <c r="BG116" t="s">
        <v>1477</v>
      </c>
      <c r="BH116" t="s">
        <v>1478</v>
      </c>
      <c r="BI116" t="s">
        <v>15011</v>
      </c>
      <c r="BJ116">
        <v>-1</v>
      </c>
      <c r="BK116">
        <v>-1</v>
      </c>
      <c r="BL116">
        <v>-1</v>
      </c>
      <c r="BM116" t="s">
        <v>229</v>
      </c>
      <c r="BN116" t="s">
        <v>230</v>
      </c>
      <c r="BO116" t="s">
        <v>15012</v>
      </c>
      <c r="BP116" t="s">
        <v>232</v>
      </c>
      <c r="BQ116">
        <v>2026</v>
      </c>
      <c r="BR116">
        <v>5</v>
      </c>
      <c r="BS116">
        <v>2</v>
      </c>
      <c r="BT116" s="1">
        <v>46146.424560185187</v>
      </c>
      <c r="BU116" t="s">
        <v>233</v>
      </c>
      <c r="BV116" s="2">
        <v>46146</v>
      </c>
      <c r="BW116" t="s">
        <v>234</v>
      </c>
      <c r="BX116" s="2">
        <v>46145</v>
      </c>
      <c r="BY116" s="2">
        <v>46146</v>
      </c>
      <c r="BZ116" t="s">
        <v>235</v>
      </c>
      <c r="CA116" t="s">
        <v>297</v>
      </c>
      <c r="CB116" t="s">
        <v>297</v>
      </c>
      <c r="CC116" t="s">
        <v>15013</v>
      </c>
      <c r="CD116" t="s">
        <v>3424</v>
      </c>
      <c r="CE116">
        <v>-1</v>
      </c>
      <c r="CF116" t="s">
        <v>300</v>
      </c>
      <c r="CG116" t="s">
        <v>301</v>
      </c>
      <c r="CH116" t="s">
        <v>242</v>
      </c>
      <c r="CI116">
        <v>73211780</v>
      </c>
      <c r="CJ116" t="s">
        <v>244</v>
      </c>
      <c r="CK116" t="s">
        <v>245</v>
      </c>
      <c r="CL116" t="s">
        <v>246</v>
      </c>
      <c r="CM116" t="s">
        <v>247</v>
      </c>
      <c r="CN116" t="s">
        <v>248</v>
      </c>
      <c r="CT116" t="s">
        <v>386</v>
      </c>
      <c r="CU116" t="s">
        <v>225</v>
      </c>
      <c r="CW116" t="s">
        <v>1477</v>
      </c>
      <c r="CX116" t="s">
        <v>1478</v>
      </c>
      <c r="DA116" t="s">
        <v>250</v>
      </c>
      <c r="DB116">
        <v>-1</v>
      </c>
      <c r="DF116" t="s">
        <v>251</v>
      </c>
      <c r="DJ116" t="s">
        <v>252</v>
      </c>
      <c r="DK116" t="s">
        <v>253</v>
      </c>
      <c r="DL116" t="s">
        <v>254</v>
      </c>
      <c r="DN116" t="s">
        <v>255</v>
      </c>
      <c r="DR116" t="s">
        <v>256</v>
      </c>
      <c r="DS116" t="s">
        <v>244</v>
      </c>
      <c r="DT116" t="s">
        <v>243</v>
      </c>
      <c r="DV116">
        <v>1</v>
      </c>
      <c r="DW116" t="s">
        <v>283</v>
      </c>
      <c r="ED116" s="2">
        <v>46146</v>
      </c>
      <c r="EE116" t="s">
        <v>361</v>
      </c>
      <c r="EF116">
        <v>16</v>
      </c>
      <c r="EP116" t="s">
        <v>258</v>
      </c>
      <c r="ES116" t="s">
        <v>14215</v>
      </c>
      <c r="EZ116" t="s">
        <v>14216</v>
      </c>
      <c r="FA116" t="s">
        <v>245</v>
      </c>
      <c r="FB116" t="s">
        <v>308</v>
      </c>
      <c r="FD116" t="s">
        <v>308</v>
      </c>
      <c r="FE116" t="s">
        <v>309</v>
      </c>
      <c r="FF116" t="s">
        <v>309</v>
      </c>
      <c r="FK116" t="s">
        <v>263</v>
      </c>
      <c r="FL116" t="s">
        <v>15014</v>
      </c>
      <c r="FN116" t="s">
        <v>248</v>
      </c>
      <c r="FO116" t="s">
        <v>265</v>
      </c>
      <c r="FR116">
        <v>101026</v>
      </c>
      <c r="GB116" t="s">
        <v>266</v>
      </c>
      <c r="GC116" t="s">
        <v>225</v>
      </c>
      <c r="GD116">
        <v>0</v>
      </c>
      <c r="GF116">
        <v>0</v>
      </c>
      <c r="GG116">
        <v>25334</v>
      </c>
      <c r="GI116">
        <v>101026</v>
      </c>
      <c r="GJ116">
        <v>0</v>
      </c>
      <c r="GL116">
        <v>0</v>
      </c>
      <c r="GM116">
        <v>120220</v>
      </c>
      <c r="GS116" t="s">
        <v>267</v>
      </c>
      <c r="GT116" s="2">
        <v>44377</v>
      </c>
      <c r="GU116" t="s">
        <v>268</v>
      </c>
      <c r="GV116" t="s">
        <v>269</v>
      </c>
      <c r="GW116" t="s">
        <v>270</v>
      </c>
      <c r="GX116" t="s">
        <v>271</v>
      </c>
      <c r="GY116" t="s">
        <v>272</v>
      </c>
      <c r="GZ116" t="s">
        <v>273</v>
      </c>
      <c r="HA116" t="s">
        <v>336</v>
      </c>
      <c r="HC116" t="s">
        <v>337</v>
      </c>
      <c r="HE116" t="s">
        <v>230</v>
      </c>
      <c r="HF116" t="s">
        <v>15015</v>
      </c>
      <c r="HG116" t="s">
        <v>277</v>
      </c>
      <c r="HR116" t="s">
        <v>278</v>
      </c>
      <c r="HV116">
        <v>103900</v>
      </c>
      <c r="HW116" t="s">
        <v>279</v>
      </c>
      <c r="HX116" t="s">
        <v>280</v>
      </c>
      <c r="HY116">
        <v>118694</v>
      </c>
      <c r="HZ116">
        <v>17668</v>
      </c>
      <c r="IA116" t="s">
        <v>279</v>
      </c>
      <c r="IB116" t="s">
        <v>281</v>
      </c>
      <c r="ID116" t="s">
        <v>282</v>
      </c>
      <c r="IE116" t="s">
        <v>283</v>
      </c>
      <c r="IF116" t="s">
        <v>283</v>
      </c>
      <c r="IG116" t="s">
        <v>283</v>
      </c>
      <c r="IH116" t="s">
        <v>284</v>
      </c>
      <c r="II116" t="s">
        <v>285</v>
      </c>
      <c r="IJ116" t="s">
        <v>286</v>
      </c>
      <c r="IK116" t="s">
        <v>278</v>
      </c>
      <c r="IL116" t="s">
        <v>287</v>
      </c>
      <c r="IM116" t="s">
        <v>288</v>
      </c>
      <c r="IN116" t="s">
        <v>289</v>
      </c>
      <c r="IO116" t="s">
        <v>15016</v>
      </c>
      <c r="IP116" t="s">
        <v>290</v>
      </c>
      <c r="IQ116" t="s">
        <v>284</v>
      </c>
      <c r="IS116" t="s">
        <v>291</v>
      </c>
      <c r="IT116" t="s">
        <v>398</v>
      </c>
      <c r="IW116" t="s">
        <v>417</v>
      </c>
      <c r="IY116" t="s">
        <v>281</v>
      </c>
    </row>
    <row r="117" spans="1:259" x14ac:dyDescent="0.3">
      <c r="A117" s="14">
        <f>DAY(AVANZA[[#This Row],[FechaSeguimiento]])</f>
        <v>4</v>
      </c>
      <c r="B117" s="14">
        <f>MONTH(AVANZA[[#This Row],[FechaSeguimiento]])</f>
        <v>5</v>
      </c>
      <c r="C117"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117" t="str">
        <f>LOWER(IFERROR(VLOOKUP(AVANZA[[#This Row],[ID_Peticion]],CANCELADAS[#All],2,0),""))</f>
        <v>qc - ya tiene servicio movistar instalado</v>
      </c>
      <c r="E117" t="str">
        <f>LOWER(IFERROR(VLOOKUP(AVANZA[[#This Row],[ID_Peticion]],CANCELADAS[#All],3,0),""))</f>
        <v>cliente</v>
      </c>
      <c r="F117" t="str">
        <f>LOWER(IF(AVANZA[[#This Row],[CEDULA CLIENTE]]&lt;&gt;""," CC: " &amp; COUNTIFS(AVANZA[CEDULA CLIENTE],AVANZA[[#This Row],[CEDULA CLIENTE]]),"")&amp; IF(AVANZA[[#This Row],[Direccion]]&lt;&gt;""," DIR: " &amp; COUNTIFS(AVANZA[Direccion],AVANZA[[#This Row],[Direccion]]),""))</f>
        <v xml:space="preserve"> dir: 1</v>
      </c>
      <c r="G117" t="str">
        <f>IFERROR(VLOOKUP(AVANZA[[#This Row],[Cedula_Vendedor_Atis]],PLANTA[[#All],[CEDULA]:[LINEA]],3,0),"No Cruza")</f>
        <v>Marisol Avella</v>
      </c>
      <c r="H117" t="str">
        <f>IFERROR(VLOOKUP(AVANZA[[#This Row],[Cedula_Vendedor_Atis]],PLANTA[[#All],[CEDULA]:[LINEA]],4,0),"No Cruza")</f>
        <v>Fija</v>
      </c>
      <c r="I117" t="str">
        <f>LOWER(IF(AVANZA[[#This Row],[ATRIBUIBLE]]="",AVANZA[[#This Row],[Variable]],AVANZA[[#This Row],[ATRIBUIBLE]]))</f>
        <v>cliente</v>
      </c>
      <c r="J117" s="14">
        <f>IF(AVANZA[[#This Row],[Variable]]=AVANZA[[#Headers],[TERMINADA]],1,0)</f>
        <v>0</v>
      </c>
      <c r="K117" s="14">
        <f>IF(AVANZA[[#This Row],[Variable]]=AVANZA[[#Headers],[ANULADA]],1,0)</f>
        <v>1</v>
      </c>
      <c r="L117" s="14">
        <f>IF(AVANZA[[#This Row],[Variable]]=AVANZA[[#Headers],[PENDIENTE]],1,0)</f>
        <v>0</v>
      </c>
      <c r="M117" s="14">
        <f>IF(AVANZA[[#This Row],[ESTADO AGENDA]]="AGENDADA",1,0)</f>
        <v>0</v>
      </c>
      <c r="N117" s="14">
        <f>IF(AVANZA[[#This Row],[ESTADO AGENDA]]="PENDIENTE DE AGENDAR",1,0)</f>
        <v>0</v>
      </c>
      <c r="O117" s="14">
        <f>IF(AVANZA[[#This Row],[ESTADO AGENDA]]="SUSPENDIDA",1,0)</f>
        <v>0</v>
      </c>
      <c r="P117" t="str" cm="1">
        <f t="array" ref="P117">_xlfn.XLOOKUP(AVANZA[[#This Row],[Num_Agrupacion_Pet_Atis]],Tabla1[[#All],[Numero_de_actuacion]],Tabla1[[#All],[Estado_de_la_orden]],"",0)</f>
        <v/>
      </c>
      <c r="Q117" s="2" t="str" cm="1">
        <f t="array" ref="Q117">_xlfn.XLOOKUP(AVANZA[[#This Row],[Num_Agrupacion_Pet_Atis]],Tabla1[[#All],[Numero_de_actuacion]],Tabla1[[#All],[Fecha_de_la_cita]],"",0)</f>
        <v/>
      </c>
      <c r="R117" t="str" cm="1">
        <f t="array" ref="R117">_xlfn.XLOOKUP(AVANZA[[#This Row],[Num_Agrupacion_Pet_Atis]],Tabla1[[#All],[Numero_de_actuacion]],Tabla1[[#All],[Franja_horaria_de_la_cita]],"",0)</f>
        <v/>
      </c>
      <c r="S117" s="14" t="str">
        <f>IFERROR(DAY(AVANZA[[#This Row],[FECHA AGENDA]]),"")</f>
        <v/>
      </c>
      <c r="T117" s="14" t="str">
        <f>IFERROR(MONTH(AVANZA[[#This Row],[FECHA AGENDA]]),"")</f>
        <v/>
      </c>
      <c r="U117" t="str" cm="1">
        <f t="array" ref="U117">_xlfn.XLOOKUP(AVANZA[[#This Row],[Num_Agrupacion_Pet_Atis]],Tabla1[[#All],[Numero_de_actuacion]],Tabla1[[#All],[Motivo_de_suspension]],"",0)</f>
        <v/>
      </c>
      <c r="V117" s="2" t="str" cm="1">
        <f t="array" ref="V117">_xlfn.XLOOKUP(AVANZA[[#This Row],[Num_Agrupacion_Pet_Atis]],Tabla1[[#All],[Numero_de_actuacion]],Tabla1[[#All],[No_identificacion_cliente]],"",0)</f>
        <v/>
      </c>
      <c r="W117" s="2" t="str" cm="1">
        <f t="array" ref="W117">_xlfn.XLOOKUP(AVANZA[[#This Row],[Num_Agrupacion_Pet_Atis]],Tabla1[[#All],[Numero_de_actuacion]],Tabla1[[#All],[Movil_de_contacto]],"",0)</f>
        <v/>
      </c>
      <c r="X117" s="14">
        <f>IF(OR(AVANZA[[#This Row],[ESTADO LEG]]="Legalizada grabacion",AVANZA[[#This Row],[ESTADO LEG]]="Legalizada aut"),1,0)</f>
        <v>0</v>
      </c>
      <c r="Y117" s="14">
        <f>IF(OR(AVANZA[[#This Row],[ESTADO LEG]]="pdte legalizar",AVANZA[[#This Row],[ESTADO LEG]]="No cruza"),1,0)</f>
        <v>0</v>
      </c>
      <c r="Z117" t="str" cm="1">
        <f t="array" ref="Z117">IF(AVANZA[[#This Row],[Variable]]="Terminada",LOWER(_xlfn.XLOOKUP(AVANZA[[#This Row],[ID_Peticion]],Tabla6[[#All],[NUM_PETICION]],Tabla6[[#All],[ESTADO_LEG]],"NO CRUZA",0)),AVANZA[[#This Row],[Variable]])</f>
        <v>ANULADA</v>
      </c>
      <c r="AA117" t="str" cm="1">
        <f t="array" ref="AA117">_xlfn.XLOOKUP(AVANZA[[#This Row],[ID_Peticion]],Tabla6[[#All],[NUM_PETICION]],Tabla6[[#All],[DIF_DIAS]],"",0)</f>
        <v/>
      </c>
      <c r="AB117" s="2" t="str" cm="1">
        <f t="array" ref="AB117">IFERROR(_xlfn.XLOOKUP(AVANZA[[#This Row],[ID_Peticion]],Tabla6[[#All],[NUM_PETICION]],Tabla6[[#All],[FEC_LEGAL]],"",0),"")</f>
        <v/>
      </c>
      <c r="AC117" s="14">
        <f ca="1">IF(AVANZA[[#This Row],[FECHA LEG]]&lt;&gt;0,IFERROR(AVANZA[[#This Row],[FECHA LEG]]-AVANZA[[#This Row],[FechaIniEstadoSubPetAtis]],0),TODAY()-AVANZA[[#This Row],[FechaIniEstadoSubPetAtis]])</f>
        <v>0</v>
      </c>
      <c r="AD117" s="35">
        <f ca="1">IF(AVANZA[[#This Row],[FINAL Vs LG]]&lt;&gt;0,IF(AVANZA[[#This Row],[FINAL Vs LG]]&lt;7.1,"100%",IF(AND(AVANZA[[#This Row],[FINAL Vs LG]]&gt;7.1,AVANZA[[#This Row],[FINAL Vs LG]]&lt;11.1),"50%","0%")),0)</f>
        <v>0</v>
      </c>
      <c r="AE117" s="14">
        <f ca="1">VLOOKUP(DAY(TODAY()),BACK!F:G,2,0)</f>
        <v>14</v>
      </c>
      <c r="AF117" s="14">
        <f>BACK!$I$2</f>
        <v>24</v>
      </c>
      <c r="AG117" s="14">
        <f>IF(AVANZA[[#This Row],[Oferta_empaquetada_comisiones]]="SI",1,0)</f>
        <v>0</v>
      </c>
      <c r="AH117" s="36">
        <f>IF(AVANZA[[#This Row],[Variable]]="TERMINADA",IFERROR(VLOOKUP(AVANZA[[#This Row],[SUPERVISOR]],Tabla2[#All],4,0),0),)</f>
        <v>0</v>
      </c>
      <c r="AI117" s="14">
        <f>IF(AVANZA[[#This Row],[Producto]]="BA",1,0)</f>
        <v>0</v>
      </c>
      <c r="AJ117" s="14">
        <f>IF(AVANZA[[#This Row],[Producto]]="DUO",1,0)</f>
        <v>0</v>
      </c>
      <c r="AK117" s="14">
        <f>IF(AVANZA[[#This Row],[Producto]]="TRIO",1,0)</f>
        <v>1</v>
      </c>
      <c r="AL117" t="s">
        <v>870</v>
      </c>
      <c r="AM117">
        <v>-1</v>
      </c>
      <c r="AN117">
        <v>-1</v>
      </c>
      <c r="AO117" t="s">
        <v>15017</v>
      </c>
      <c r="AP117" s="1">
        <v>46131.441759259258</v>
      </c>
      <c r="AQ117">
        <v>-1</v>
      </c>
      <c r="AR117" t="s">
        <v>15018</v>
      </c>
      <c r="AS117">
        <v>-1</v>
      </c>
      <c r="AT117">
        <v>-1</v>
      </c>
      <c r="AU117">
        <v>-1</v>
      </c>
      <c r="AV117">
        <v>-1</v>
      </c>
      <c r="AW117">
        <v>-1</v>
      </c>
      <c r="AX117" t="s">
        <v>224</v>
      </c>
      <c r="AY117">
        <v>-1</v>
      </c>
      <c r="AZ117">
        <v>2026</v>
      </c>
      <c r="BA117">
        <v>5</v>
      </c>
      <c r="BB117">
        <v>4</v>
      </c>
      <c r="BC117">
        <v>-1</v>
      </c>
      <c r="BD117" t="s">
        <v>225</v>
      </c>
      <c r="BE117">
        <v>-1</v>
      </c>
      <c r="BF117">
        <v>20001613595918</v>
      </c>
      <c r="BG117" t="s">
        <v>438</v>
      </c>
      <c r="BH117" t="s">
        <v>439</v>
      </c>
      <c r="BI117" t="s">
        <v>15019</v>
      </c>
      <c r="BJ117">
        <v>-1</v>
      </c>
      <c r="BK117">
        <v>-1</v>
      </c>
      <c r="BL117">
        <v>-1</v>
      </c>
      <c r="BM117" t="s">
        <v>573</v>
      </c>
      <c r="BN117" t="s">
        <v>230</v>
      </c>
      <c r="BO117" t="s">
        <v>15020</v>
      </c>
      <c r="BP117" t="s">
        <v>380</v>
      </c>
      <c r="BQ117">
        <v>2026</v>
      </c>
      <c r="BR117">
        <v>4</v>
      </c>
      <c r="BS117">
        <v>19</v>
      </c>
      <c r="BT117" s="1">
        <v>46146.257430555554</v>
      </c>
      <c r="BU117" t="s">
        <v>575</v>
      </c>
      <c r="BV117" s="2">
        <v>46146</v>
      </c>
      <c r="BW117" t="s">
        <v>576</v>
      </c>
      <c r="BX117" s="2">
        <v>46131</v>
      </c>
      <c r="BY117" s="2">
        <v>46146</v>
      </c>
      <c r="BZ117" t="s">
        <v>235</v>
      </c>
      <c r="CA117" t="s">
        <v>896</v>
      </c>
      <c r="CB117" t="s">
        <v>752</v>
      </c>
      <c r="CC117" t="s">
        <v>15021</v>
      </c>
      <c r="CD117" t="s">
        <v>3725</v>
      </c>
      <c r="CE117">
        <v>-1</v>
      </c>
      <c r="CF117" t="s">
        <v>899</v>
      </c>
      <c r="CG117" t="s">
        <v>756</v>
      </c>
      <c r="CH117" t="s">
        <v>242</v>
      </c>
      <c r="CI117">
        <v>1015443152</v>
      </c>
      <c r="CJ117" t="s">
        <v>877</v>
      </c>
      <c r="CK117" t="s">
        <v>245</v>
      </c>
      <c r="CL117" t="s">
        <v>409</v>
      </c>
      <c r="CM117" t="s">
        <v>247</v>
      </c>
      <c r="CN117" t="s">
        <v>410</v>
      </c>
      <c r="CT117" t="s">
        <v>304</v>
      </c>
      <c r="CU117" t="s">
        <v>387</v>
      </c>
      <c r="CW117" t="s">
        <v>446</v>
      </c>
      <c r="CX117" t="s">
        <v>447</v>
      </c>
      <c r="CY117" t="s">
        <v>1196</v>
      </c>
      <c r="DA117" t="s">
        <v>250</v>
      </c>
      <c r="DB117">
        <v>-1</v>
      </c>
      <c r="DF117" t="s">
        <v>731</v>
      </c>
      <c r="DJ117" t="s">
        <v>252</v>
      </c>
      <c r="DK117" t="s">
        <v>253</v>
      </c>
      <c r="DL117" t="s">
        <v>253</v>
      </c>
      <c r="DN117" t="s">
        <v>390</v>
      </c>
      <c r="DR117" t="s">
        <v>878</v>
      </c>
      <c r="DS117" t="s">
        <v>877</v>
      </c>
      <c r="DT117" t="s">
        <v>870</v>
      </c>
      <c r="DV117">
        <v>1</v>
      </c>
      <c r="DW117" t="s">
        <v>623</v>
      </c>
      <c r="ED117" s="2">
        <v>46146</v>
      </c>
      <c r="EE117" t="s">
        <v>900</v>
      </c>
      <c r="EF117">
        <v>16</v>
      </c>
      <c r="EP117" t="s">
        <v>258</v>
      </c>
      <c r="FA117" t="s">
        <v>245</v>
      </c>
      <c r="FB117" t="s">
        <v>763</v>
      </c>
      <c r="FD117" t="s">
        <v>763</v>
      </c>
      <c r="FE117" t="s">
        <v>902</v>
      </c>
      <c r="FF117" t="s">
        <v>903</v>
      </c>
      <c r="FK117" t="s">
        <v>263</v>
      </c>
      <c r="FN117" t="s">
        <v>410</v>
      </c>
      <c r="FO117" t="s">
        <v>414</v>
      </c>
      <c r="FR117">
        <v>0</v>
      </c>
      <c r="GB117" t="s">
        <v>266</v>
      </c>
      <c r="GM117">
        <v>0</v>
      </c>
      <c r="GS117" t="s">
        <v>267</v>
      </c>
      <c r="GT117" s="2"/>
      <c r="GU117" t="s">
        <v>268</v>
      </c>
      <c r="GV117" t="s">
        <v>335</v>
      </c>
      <c r="GW117" t="s">
        <v>270</v>
      </c>
      <c r="GX117" t="s">
        <v>271</v>
      </c>
      <c r="GY117" t="s">
        <v>271</v>
      </c>
      <c r="GZ117" t="s">
        <v>273</v>
      </c>
      <c r="HE117" t="s">
        <v>230</v>
      </c>
      <c r="HF117" t="s">
        <v>15022</v>
      </c>
      <c r="HR117" t="s">
        <v>278</v>
      </c>
      <c r="HV117">
        <v>118900</v>
      </c>
      <c r="HW117" t="s">
        <v>279</v>
      </c>
      <c r="HY117">
        <v>0</v>
      </c>
      <c r="HZ117">
        <v>0</v>
      </c>
      <c r="IA117" t="s">
        <v>279</v>
      </c>
      <c r="IB117" t="s">
        <v>281</v>
      </c>
      <c r="IC117" t="s">
        <v>15023</v>
      </c>
      <c r="IE117" t="s">
        <v>283</v>
      </c>
      <c r="IF117" t="s">
        <v>283</v>
      </c>
      <c r="IG117" t="s">
        <v>283</v>
      </c>
      <c r="IH117" t="s">
        <v>284</v>
      </c>
      <c r="II117" t="s">
        <v>285</v>
      </c>
      <c r="IJ117" t="s">
        <v>286</v>
      </c>
      <c r="IK117" t="s">
        <v>278</v>
      </c>
      <c r="IL117" t="s">
        <v>346</v>
      </c>
      <c r="IM117" t="s">
        <v>288</v>
      </c>
      <c r="IN117" t="s">
        <v>290</v>
      </c>
      <c r="IP117" t="s">
        <v>1199</v>
      </c>
      <c r="IQ117" t="s">
        <v>284</v>
      </c>
      <c r="IS117" t="s">
        <v>736</v>
      </c>
      <c r="IT117" t="s">
        <v>453</v>
      </c>
      <c r="IU117" t="s">
        <v>15024</v>
      </c>
      <c r="IV117" t="s">
        <v>14130</v>
      </c>
      <c r="IW117" t="s">
        <v>1899</v>
      </c>
      <c r="IY117" t="s">
        <v>281</v>
      </c>
    </row>
    <row r="118" spans="1:259" x14ac:dyDescent="0.3">
      <c r="A118" s="14">
        <f>DAY(AVANZA[[#This Row],[FechaSeguimiento]])</f>
        <v>4</v>
      </c>
      <c r="B118" s="14">
        <f>MONTH(AVANZA[[#This Row],[FechaSeguimiento]])</f>
        <v>5</v>
      </c>
      <c r="C118"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118" t="str">
        <f>LOWER(IFERROR(VLOOKUP(AVANZA[[#This Row],[ID_Peticion]],CANCELADAS[#All],2,0),""))</f>
        <v/>
      </c>
      <c r="E118" t="str">
        <f>LOWER(IFERROR(VLOOKUP(AVANZA[[#This Row],[ID_Peticion]],CANCELADAS[#All],3,0),""))</f>
        <v/>
      </c>
      <c r="F118" t="str">
        <f>LOWER(IF(AVANZA[[#This Row],[CEDULA CLIENTE]]&lt;&gt;""," CC: " &amp; COUNTIFS(AVANZA[CEDULA CLIENTE],AVANZA[[#This Row],[CEDULA CLIENTE]]),"")&amp; IF(AVANZA[[#This Row],[Direccion]]&lt;&gt;""," DIR: " &amp; COUNTIFS(AVANZA[Direccion],AVANZA[[#This Row],[Direccion]]),""))</f>
        <v xml:space="preserve"> dir: 1</v>
      </c>
      <c r="G118" t="str">
        <f>IFERROR(VLOOKUP(AVANZA[[#This Row],[Cedula_Vendedor_Atis]],PLANTA[[#All],[CEDULA]:[LINEA]],3,0),"No Cruza")</f>
        <v>Marisol Avella</v>
      </c>
      <c r="H118" t="str">
        <f>IFERROR(VLOOKUP(AVANZA[[#This Row],[Cedula_Vendedor_Atis]],PLANTA[[#All],[CEDULA]:[LINEA]],4,0),"No Cruza")</f>
        <v>Fija</v>
      </c>
      <c r="I118" t="str">
        <f>LOWER(IF(AVANZA[[#This Row],[ATRIBUIBLE]]="",AVANZA[[#This Row],[Variable]],AVANZA[[#This Row],[ATRIBUIBLE]]))</f>
        <v>terminada</v>
      </c>
      <c r="J118" s="14">
        <f>IF(AVANZA[[#This Row],[Variable]]=AVANZA[[#Headers],[TERMINADA]],1,0)</f>
        <v>1</v>
      </c>
      <c r="K118" s="14">
        <f>IF(AVANZA[[#This Row],[Variable]]=AVANZA[[#Headers],[ANULADA]],1,0)</f>
        <v>0</v>
      </c>
      <c r="L118" s="14">
        <f>IF(AVANZA[[#This Row],[Variable]]=AVANZA[[#Headers],[PENDIENTE]],1,0)</f>
        <v>0</v>
      </c>
      <c r="M118" s="14">
        <f>IF(AVANZA[[#This Row],[ESTADO AGENDA]]="AGENDADA",1,0)</f>
        <v>0</v>
      </c>
      <c r="N118" s="14">
        <f>IF(AVANZA[[#This Row],[ESTADO AGENDA]]="PENDIENTE DE AGENDAR",1,0)</f>
        <v>0</v>
      </c>
      <c r="O118" s="14">
        <f>IF(AVANZA[[#This Row],[ESTADO AGENDA]]="SUSPENDIDA",1,0)</f>
        <v>0</v>
      </c>
      <c r="P118" t="str" cm="1">
        <f t="array" ref="P118">_xlfn.XLOOKUP(AVANZA[[#This Row],[Num_Agrupacion_Pet_Atis]],Tabla1[[#All],[Numero_de_actuacion]],Tabla1[[#All],[Estado_de_la_orden]],"",0)</f>
        <v/>
      </c>
      <c r="Q118" s="2" t="str" cm="1">
        <f t="array" ref="Q118">_xlfn.XLOOKUP(AVANZA[[#This Row],[Num_Agrupacion_Pet_Atis]],Tabla1[[#All],[Numero_de_actuacion]],Tabla1[[#All],[Fecha_de_la_cita]],"",0)</f>
        <v/>
      </c>
      <c r="R118" t="str" cm="1">
        <f t="array" ref="R118">_xlfn.XLOOKUP(AVANZA[[#This Row],[Num_Agrupacion_Pet_Atis]],Tabla1[[#All],[Numero_de_actuacion]],Tabla1[[#All],[Franja_horaria_de_la_cita]],"",0)</f>
        <v/>
      </c>
      <c r="S118" s="14" t="str">
        <f>IFERROR(DAY(AVANZA[[#This Row],[FECHA AGENDA]]),"")</f>
        <v/>
      </c>
      <c r="T118" s="14" t="str">
        <f>IFERROR(MONTH(AVANZA[[#This Row],[FECHA AGENDA]]),"")</f>
        <v/>
      </c>
      <c r="U118" t="str" cm="1">
        <f t="array" ref="U118">_xlfn.XLOOKUP(AVANZA[[#This Row],[Num_Agrupacion_Pet_Atis]],Tabla1[[#All],[Numero_de_actuacion]],Tabla1[[#All],[Motivo_de_suspension]],"",0)</f>
        <v/>
      </c>
      <c r="V118" s="2" t="str" cm="1">
        <f t="array" ref="V118">_xlfn.XLOOKUP(AVANZA[[#This Row],[Num_Agrupacion_Pet_Atis]],Tabla1[[#All],[Numero_de_actuacion]],Tabla1[[#All],[No_identificacion_cliente]],"",0)</f>
        <v/>
      </c>
      <c r="W118" s="2" t="str" cm="1">
        <f t="array" ref="W118">_xlfn.XLOOKUP(AVANZA[[#This Row],[Num_Agrupacion_Pet_Atis]],Tabla1[[#All],[Numero_de_actuacion]],Tabla1[[#All],[Movil_de_contacto]],"",0)</f>
        <v/>
      </c>
      <c r="X118" s="14">
        <f>IF(OR(AVANZA[[#This Row],[ESTADO LEG]]="Legalizada grabacion",AVANZA[[#This Row],[ESTADO LEG]]="Legalizada aut"),1,0)</f>
        <v>1</v>
      </c>
      <c r="Y118" s="14">
        <f>IF(OR(AVANZA[[#This Row],[ESTADO LEG]]="pdte legalizar",AVANZA[[#This Row],[ESTADO LEG]]="No cruza"),1,0)</f>
        <v>0</v>
      </c>
      <c r="Z118" t="str" cm="1">
        <f t="array" ref="Z118">IF(AVANZA[[#This Row],[Variable]]="Terminada",LOWER(_xlfn.XLOOKUP(AVANZA[[#This Row],[ID_Peticion]],Tabla6[[#All],[NUM_PETICION]],Tabla6[[#All],[ESTADO_LEG]],"NO CRUZA",0)),AVANZA[[#This Row],[Variable]])</f>
        <v>legalizada grabacion</v>
      </c>
      <c r="AA118" cm="1">
        <f t="array" ref="AA118">_xlfn.XLOOKUP(AVANZA[[#This Row],[ID_Peticion]],Tabla6[[#All],[NUM_PETICION]],Tabla6[[#All],[DIF_DIAS]],"",0)</f>
        <v>2</v>
      </c>
      <c r="AB118" s="2" cm="1">
        <f t="array" ref="AB118">IFERROR(_xlfn.XLOOKUP(AVANZA[[#This Row],[ID_Peticion]],Tabla6[[#All],[NUM_PETICION]],Tabla6[[#All],[FEC_LEGAL]],"",0),"")</f>
        <v>46148</v>
      </c>
      <c r="AC118" s="14">
        <f ca="1">IF(AVANZA[[#This Row],[FECHA LEG]]&lt;&gt;0,IFERROR(AVANZA[[#This Row],[FECHA LEG]]-AVANZA[[#This Row],[FechaIniEstadoSubPetAtis]],0),TODAY()-AVANZA[[#This Row],[FechaIniEstadoSubPetAtis]])</f>
        <v>2</v>
      </c>
      <c r="AD118" s="35" t="str">
        <f ca="1">IF(AVANZA[[#This Row],[FINAL Vs LG]]&lt;&gt;0,IF(AVANZA[[#This Row],[FINAL Vs LG]]&lt;7.1,"100%",IF(AND(AVANZA[[#This Row],[FINAL Vs LG]]&gt;7.1,AVANZA[[#This Row],[FINAL Vs LG]]&lt;11.1),"50%","0%")),0)</f>
        <v>100%</v>
      </c>
      <c r="AE118" s="14">
        <f ca="1">VLOOKUP(DAY(TODAY()),BACK!F:G,2,0)</f>
        <v>14</v>
      </c>
      <c r="AF118" s="14">
        <f>BACK!$I$2</f>
        <v>24</v>
      </c>
      <c r="AG118" s="14">
        <f>IF(AVANZA[[#This Row],[Oferta_empaquetada_comisiones]]="SI",1,0)</f>
        <v>0</v>
      </c>
      <c r="AH118" s="36">
        <f>IF(AVANZA[[#This Row],[Variable]]="TERMINADA",IFERROR(VLOOKUP(AVANZA[[#This Row],[SUPERVISOR]],Tabla2[#All],4,0),0),)</f>
        <v>3.5</v>
      </c>
      <c r="AI118" s="14">
        <f>IF(AVANZA[[#This Row],[Producto]]="BA",1,0)</f>
        <v>1</v>
      </c>
      <c r="AJ118" s="14">
        <f>IF(AVANZA[[#This Row],[Producto]]="DUO",1,0)</f>
        <v>0</v>
      </c>
      <c r="AK118" s="14">
        <f>IF(AVANZA[[#This Row],[Producto]]="TRIO",1,0)</f>
        <v>0</v>
      </c>
      <c r="AL118" t="s">
        <v>515</v>
      </c>
      <c r="AM118">
        <v>-1</v>
      </c>
      <c r="AN118">
        <v>-1</v>
      </c>
      <c r="AO118" t="s">
        <v>15025</v>
      </c>
      <c r="AP118" s="1">
        <v>46146.31763888889</v>
      </c>
      <c r="AQ118">
        <v>-1</v>
      </c>
      <c r="AR118" t="s">
        <v>15026</v>
      </c>
      <c r="AS118">
        <v>-1</v>
      </c>
      <c r="AT118">
        <v>-1</v>
      </c>
      <c r="AU118">
        <v>-1</v>
      </c>
      <c r="AV118">
        <v>-1</v>
      </c>
      <c r="AW118">
        <v>-1</v>
      </c>
      <c r="AX118" t="s">
        <v>224</v>
      </c>
      <c r="AY118">
        <v>-1</v>
      </c>
      <c r="AZ118">
        <v>2026</v>
      </c>
      <c r="BA118">
        <v>5</v>
      </c>
      <c r="BB118">
        <v>4</v>
      </c>
      <c r="BC118">
        <v>-1</v>
      </c>
      <c r="BD118" t="s">
        <v>225</v>
      </c>
      <c r="BE118">
        <v>-1</v>
      </c>
      <c r="BF118">
        <v>20001621691106</v>
      </c>
      <c r="BG118" t="s">
        <v>319</v>
      </c>
      <c r="BH118" t="s">
        <v>320</v>
      </c>
      <c r="BI118" t="s">
        <v>15027</v>
      </c>
      <c r="BJ118">
        <v>-1</v>
      </c>
      <c r="BK118">
        <v>-1</v>
      </c>
      <c r="BL118">
        <v>-1</v>
      </c>
      <c r="BM118" t="s">
        <v>229</v>
      </c>
      <c r="BN118" t="s">
        <v>230</v>
      </c>
      <c r="BO118" t="s">
        <v>15028</v>
      </c>
      <c r="BP118" t="s">
        <v>380</v>
      </c>
      <c r="BQ118">
        <v>2026</v>
      </c>
      <c r="BR118">
        <v>5</v>
      </c>
      <c r="BS118">
        <v>4</v>
      </c>
      <c r="BT118" s="1">
        <v>46146.430810185186</v>
      </c>
      <c r="BU118" t="s">
        <v>233</v>
      </c>
      <c r="BV118" s="2">
        <v>46146</v>
      </c>
      <c r="BW118" t="s">
        <v>234</v>
      </c>
      <c r="BX118" s="2">
        <v>46146</v>
      </c>
      <c r="BY118" s="2">
        <v>46146</v>
      </c>
      <c r="BZ118" t="s">
        <v>235</v>
      </c>
      <c r="CA118" t="s">
        <v>236</v>
      </c>
      <c r="CB118" t="s">
        <v>237</v>
      </c>
      <c r="CC118" t="s">
        <v>15029</v>
      </c>
      <c r="CD118" t="s">
        <v>3231</v>
      </c>
      <c r="CE118">
        <v>-1</v>
      </c>
      <c r="CF118" t="s">
        <v>240</v>
      </c>
      <c r="CG118" t="s">
        <v>241</v>
      </c>
      <c r="CH118" t="s">
        <v>242</v>
      </c>
      <c r="CI118">
        <v>46680282</v>
      </c>
      <c r="CJ118" t="s">
        <v>522</v>
      </c>
      <c r="CK118" t="s">
        <v>245</v>
      </c>
      <c r="CL118" t="s">
        <v>409</v>
      </c>
      <c r="CM118" t="s">
        <v>247</v>
      </c>
      <c r="CN118" t="s">
        <v>410</v>
      </c>
      <c r="CT118" t="s">
        <v>386</v>
      </c>
      <c r="CU118" t="s">
        <v>225</v>
      </c>
      <c r="CW118" t="s">
        <v>319</v>
      </c>
      <c r="CX118" t="s">
        <v>320</v>
      </c>
      <c r="DA118" t="s">
        <v>250</v>
      </c>
      <c r="DB118">
        <v>-1</v>
      </c>
      <c r="DF118" t="s">
        <v>251</v>
      </c>
      <c r="DJ118" t="s">
        <v>252</v>
      </c>
      <c r="DK118" t="s">
        <v>253</v>
      </c>
      <c r="DL118" t="s">
        <v>254</v>
      </c>
      <c r="DN118" t="s">
        <v>255</v>
      </c>
      <c r="DR118" t="s">
        <v>523</v>
      </c>
      <c r="DS118" t="s">
        <v>522</v>
      </c>
      <c r="DT118" t="s">
        <v>515</v>
      </c>
      <c r="DV118">
        <v>1</v>
      </c>
      <c r="DW118" t="s">
        <v>257</v>
      </c>
      <c r="ED118" s="2">
        <v>46146</v>
      </c>
      <c r="EF118">
        <v>12</v>
      </c>
      <c r="EP118" t="s">
        <v>258</v>
      </c>
      <c r="ES118" t="s">
        <v>2133</v>
      </c>
      <c r="FA118" t="s">
        <v>245</v>
      </c>
      <c r="FB118" t="s">
        <v>260</v>
      </c>
      <c r="FD118" t="s">
        <v>260</v>
      </c>
      <c r="FE118" t="s">
        <v>261</v>
      </c>
      <c r="FF118" t="s">
        <v>262</v>
      </c>
      <c r="FK118" t="s">
        <v>263</v>
      </c>
      <c r="FL118" t="s">
        <v>15030</v>
      </c>
      <c r="FN118" t="s">
        <v>410</v>
      </c>
      <c r="FO118" t="s">
        <v>414</v>
      </c>
      <c r="FR118">
        <v>94990</v>
      </c>
      <c r="GB118" t="s">
        <v>266</v>
      </c>
      <c r="GC118" t="s">
        <v>225</v>
      </c>
      <c r="GD118">
        <v>0</v>
      </c>
      <c r="GF118">
        <v>0</v>
      </c>
      <c r="GG118">
        <v>25423</v>
      </c>
      <c r="GI118">
        <v>94990</v>
      </c>
      <c r="GJ118">
        <v>0</v>
      </c>
      <c r="GL118">
        <v>0</v>
      </c>
      <c r="GM118">
        <v>113038</v>
      </c>
      <c r="GS118" t="s">
        <v>267</v>
      </c>
      <c r="GT118" s="2">
        <v>43677</v>
      </c>
      <c r="GU118" t="s">
        <v>268</v>
      </c>
      <c r="GV118" t="s">
        <v>269</v>
      </c>
      <c r="GW118" t="s">
        <v>394</v>
      </c>
      <c r="GZ118" t="s">
        <v>395</v>
      </c>
      <c r="HA118" t="s">
        <v>497</v>
      </c>
      <c r="HB118" t="s">
        <v>275</v>
      </c>
      <c r="HC118" t="s">
        <v>275</v>
      </c>
      <c r="HD118" t="s">
        <v>257</v>
      </c>
      <c r="HE118" t="s">
        <v>230</v>
      </c>
      <c r="HF118" t="s">
        <v>14234</v>
      </c>
      <c r="HR118" t="s">
        <v>278</v>
      </c>
      <c r="HV118">
        <v>94990</v>
      </c>
      <c r="HW118" t="s">
        <v>281</v>
      </c>
      <c r="HY118">
        <v>0</v>
      </c>
      <c r="HZ118">
        <v>0</v>
      </c>
      <c r="IA118" t="s">
        <v>281</v>
      </c>
      <c r="IB118" t="s">
        <v>281</v>
      </c>
      <c r="IE118" t="s">
        <v>283</v>
      </c>
      <c r="IF118" t="s">
        <v>283</v>
      </c>
      <c r="IG118" t="s">
        <v>283</v>
      </c>
      <c r="IH118" t="s">
        <v>284</v>
      </c>
      <c r="II118" t="s">
        <v>285</v>
      </c>
      <c r="IJ118" t="s">
        <v>286</v>
      </c>
      <c r="IK118" t="s">
        <v>278</v>
      </c>
      <c r="IL118" t="s">
        <v>346</v>
      </c>
      <c r="IM118" t="s">
        <v>288</v>
      </c>
      <c r="IN118" t="s">
        <v>289</v>
      </c>
      <c r="IP118" t="s">
        <v>290</v>
      </c>
      <c r="IQ118" t="s">
        <v>284</v>
      </c>
      <c r="IS118" t="s">
        <v>291</v>
      </c>
      <c r="IY118" t="s">
        <v>281</v>
      </c>
    </row>
    <row r="119" spans="1:259" x14ac:dyDescent="0.3">
      <c r="A119" s="14">
        <f>DAY(AVANZA[[#This Row],[FechaSeguimiento]])</f>
        <v>4</v>
      </c>
      <c r="B119" s="14">
        <f>MONTH(AVANZA[[#This Row],[FechaSeguimiento]])</f>
        <v>5</v>
      </c>
      <c r="C119"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119" t="str">
        <f>LOWER(IFERROR(VLOOKUP(AVANZA[[#This Row],[ID_Peticion]],CANCELADAS[#All],2,0),""))</f>
        <v/>
      </c>
      <c r="E119" t="str">
        <f>LOWER(IFERROR(VLOOKUP(AVANZA[[#This Row],[ID_Peticion]],CANCELADAS[#All],3,0),""))</f>
        <v/>
      </c>
      <c r="F119" t="str">
        <f>LOWER(IF(AVANZA[[#This Row],[CEDULA CLIENTE]]&lt;&gt;""," CC: " &amp; COUNTIFS(AVANZA[CEDULA CLIENTE],AVANZA[[#This Row],[CEDULA CLIENTE]]),"")&amp; IF(AVANZA[[#This Row],[Direccion]]&lt;&gt;""," DIR: " &amp; COUNTIFS(AVANZA[Direccion],AVANZA[[#This Row],[Direccion]]),""))</f>
        <v xml:space="preserve"> dir: 1</v>
      </c>
      <c r="G119" t="str">
        <f>IFERROR(VLOOKUP(AVANZA[[#This Row],[Cedula_Vendedor_Atis]],PLANTA[[#All],[CEDULA]:[LINEA]],3,0),"No Cruza")</f>
        <v>Marisol Avella</v>
      </c>
      <c r="H119" t="str">
        <f>IFERROR(VLOOKUP(AVANZA[[#This Row],[Cedula_Vendedor_Atis]],PLANTA[[#All],[CEDULA]:[LINEA]],4,0),"No Cruza")</f>
        <v>Fija</v>
      </c>
      <c r="I119" t="str">
        <f>LOWER(IF(AVANZA[[#This Row],[ATRIBUIBLE]]="",AVANZA[[#This Row],[Variable]],AVANZA[[#This Row],[ATRIBUIBLE]]))</f>
        <v>terminada</v>
      </c>
      <c r="J119" s="14">
        <f>IF(AVANZA[[#This Row],[Variable]]=AVANZA[[#Headers],[TERMINADA]],1,0)</f>
        <v>1</v>
      </c>
      <c r="K119" s="14">
        <f>IF(AVANZA[[#This Row],[Variable]]=AVANZA[[#Headers],[ANULADA]],1,0)</f>
        <v>0</v>
      </c>
      <c r="L119" s="14">
        <f>IF(AVANZA[[#This Row],[Variable]]=AVANZA[[#Headers],[PENDIENTE]],1,0)</f>
        <v>0</v>
      </c>
      <c r="M119" s="14">
        <f>IF(AVANZA[[#This Row],[ESTADO AGENDA]]="AGENDADA",1,0)</f>
        <v>0</v>
      </c>
      <c r="N119" s="14">
        <f>IF(AVANZA[[#This Row],[ESTADO AGENDA]]="PENDIENTE DE AGENDAR",1,0)</f>
        <v>0</v>
      </c>
      <c r="O119" s="14">
        <f>IF(AVANZA[[#This Row],[ESTADO AGENDA]]="SUSPENDIDA",1,0)</f>
        <v>0</v>
      </c>
      <c r="P119" t="str" cm="1">
        <f t="array" ref="P119">_xlfn.XLOOKUP(AVANZA[[#This Row],[Num_Agrupacion_Pet_Atis]],Tabla1[[#All],[Numero_de_actuacion]],Tabla1[[#All],[Estado_de_la_orden]],"",0)</f>
        <v/>
      </c>
      <c r="Q119" s="2" t="str" cm="1">
        <f t="array" ref="Q119">_xlfn.XLOOKUP(AVANZA[[#This Row],[Num_Agrupacion_Pet_Atis]],Tabla1[[#All],[Numero_de_actuacion]],Tabla1[[#All],[Fecha_de_la_cita]],"",0)</f>
        <v/>
      </c>
      <c r="R119" t="str" cm="1">
        <f t="array" ref="R119">_xlfn.XLOOKUP(AVANZA[[#This Row],[Num_Agrupacion_Pet_Atis]],Tabla1[[#All],[Numero_de_actuacion]],Tabla1[[#All],[Franja_horaria_de_la_cita]],"",0)</f>
        <v/>
      </c>
      <c r="S119" s="14" t="str">
        <f>IFERROR(DAY(AVANZA[[#This Row],[FECHA AGENDA]]),"")</f>
        <v/>
      </c>
      <c r="T119" s="14" t="str">
        <f>IFERROR(MONTH(AVANZA[[#This Row],[FECHA AGENDA]]),"")</f>
        <v/>
      </c>
      <c r="U119" t="str" cm="1">
        <f t="array" ref="U119">_xlfn.XLOOKUP(AVANZA[[#This Row],[Num_Agrupacion_Pet_Atis]],Tabla1[[#All],[Numero_de_actuacion]],Tabla1[[#All],[Motivo_de_suspension]],"",0)</f>
        <v/>
      </c>
      <c r="V119" s="2" t="str" cm="1">
        <f t="array" ref="V119">_xlfn.XLOOKUP(AVANZA[[#This Row],[Num_Agrupacion_Pet_Atis]],Tabla1[[#All],[Numero_de_actuacion]],Tabla1[[#All],[No_identificacion_cliente]],"",0)</f>
        <v/>
      </c>
      <c r="W119" s="2" t="str" cm="1">
        <f t="array" ref="W119">_xlfn.XLOOKUP(AVANZA[[#This Row],[Num_Agrupacion_Pet_Atis]],Tabla1[[#All],[Numero_de_actuacion]],Tabla1[[#All],[Movil_de_contacto]],"",0)</f>
        <v/>
      </c>
      <c r="X119" s="14">
        <f>IF(OR(AVANZA[[#This Row],[ESTADO LEG]]="Legalizada grabacion",AVANZA[[#This Row],[ESTADO LEG]]="Legalizada aut"),1,0)</f>
        <v>1</v>
      </c>
      <c r="Y119" s="14">
        <f>IF(OR(AVANZA[[#This Row],[ESTADO LEG]]="pdte legalizar",AVANZA[[#This Row],[ESTADO LEG]]="No cruza"),1,0)</f>
        <v>0</v>
      </c>
      <c r="Z119" t="str" cm="1">
        <f t="array" ref="Z119">IF(AVANZA[[#This Row],[Variable]]="Terminada",LOWER(_xlfn.XLOOKUP(AVANZA[[#This Row],[ID_Peticion]],Tabla6[[#All],[NUM_PETICION]],Tabla6[[#All],[ESTADO_LEG]],"NO CRUZA",0)),AVANZA[[#This Row],[Variable]])</f>
        <v>legalizada grabacion</v>
      </c>
      <c r="AA119" cm="1">
        <f t="array" ref="AA119">_xlfn.XLOOKUP(AVANZA[[#This Row],[ID_Peticion]],Tabla6[[#All],[NUM_PETICION]],Tabla6[[#All],[DIF_DIAS]],"",0)</f>
        <v>2</v>
      </c>
      <c r="AB119" s="2" cm="1">
        <f t="array" ref="AB119">IFERROR(_xlfn.XLOOKUP(AVANZA[[#This Row],[ID_Peticion]],Tabla6[[#All],[NUM_PETICION]],Tabla6[[#All],[FEC_LEGAL]],"",0),"")</f>
        <v>46148</v>
      </c>
      <c r="AC119" s="14">
        <f ca="1">IF(AVANZA[[#This Row],[FECHA LEG]]&lt;&gt;0,IFERROR(AVANZA[[#This Row],[FECHA LEG]]-AVANZA[[#This Row],[FechaIniEstadoSubPetAtis]],0),TODAY()-AVANZA[[#This Row],[FechaIniEstadoSubPetAtis]])</f>
        <v>2</v>
      </c>
      <c r="AD119" s="35" t="str">
        <f ca="1">IF(AVANZA[[#This Row],[FINAL Vs LG]]&lt;&gt;0,IF(AVANZA[[#This Row],[FINAL Vs LG]]&lt;7.1,"100%",IF(AND(AVANZA[[#This Row],[FINAL Vs LG]]&gt;7.1,AVANZA[[#This Row],[FINAL Vs LG]]&lt;11.1),"50%","0%")),0)</f>
        <v>100%</v>
      </c>
      <c r="AE119" s="14">
        <f ca="1">VLOOKUP(DAY(TODAY()),BACK!F:G,2,0)</f>
        <v>14</v>
      </c>
      <c r="AF119" s="14">
        <f>BACK!$I$2</f>
        <v>24</v>
      </c>
      <c r="AG119" s="14">
        <f>IF(AVANZA[[#This Row],[Oferta_empaquetada_comisiones]]="SI",1,0)</f>
        <v>0</v>
      </c>
      <c r="AH119" s="36">
        <f>IF(AVANZA[[#This Row],[Variable]]="TERMINADA",IFERROR(VLOOKUP(AVANZA[[#This Row],[SUPERVISOR]],Tabla2[#All],4,0),0),)</f>
        <v>3.5</v>
      </c>
      <c r="AI119" s="14">
        <f>IF(AVANZA[[#This Row],[Producto]]="BA",1,0)</f>
        <v>1</v>
      </c>
      <c r="AJ119" s="14">
        <f>IF(AVANZA[[#This Row],[Producto]]="DUO",1,0)</f>
        <v>0</v>
      </c>
      <c r="AK119" s="14">
        <f>IF(AVANZA[[#This Row],[Producto]]="TRIO",1,0)</f>
        <v>0</v>
      </c>
      <c r="AL119" t="s">
        <v>221</v>
      </c>
      <c r="AM119">
        <v>-1</v>
      </c>
      <c r="AN119">
        <v>-1</v>
      </c>
      <c r="AO119" t="s">
        <v>15031</v>
      </c>
      <c r="AP119" s="1">
        <v>46144.361539351848</v>
      </c>
      <c r="AQ119">
        <v>-1</v>
      </c>
      <c r="AR119" t="s">
        <v>15032</v>
      </c>
      <c r="AS119">
        <v>-1</v>
      </c>
      <c r="AT119">
        <v>-1</v>
      </c>
      <c r="AU119">
        <v>-1</v>
      </c>
      <c r="AV119">
        <v>-1</v>
      </c>
      <c r="AW119">
        <v>-1</v>
      </c>
      <c r="AX119" t="s">
        <v>224</v>
      </c>
      <c r="AY119">
        <v>-1</v>
      </c>
      <c r="AZ119">
        <v>2026</v>
      </c>
      <c r="BA119">
        <v>5</v>
      </c>
      <c r="BB119">
        <v>4</v>
      </c>
      <c r="BC119">
        <v>-1</v>
      </c>
      <c r="BD119" t="s">
        <v>225</v>
      </c>
      <c r="BE119">
        <v>-1</v>
      </c>
      <c r="BF119">
        <v>20001621330934</v>
      </c>
      <c r="BG119" t="s">
        <v>319</v>
      </c>
      <c r="BH119" t="s">
        <v>320</v>
      </c>
      <c r="BI119" t="s">
        <v>15033</v>
      </c>
      <c r="BJ119">
        <v>-1</v>
      </c>
      <c r="BK119">
        <v>-1</v>
      </c>
      <c r="BL119">
        <v>-1</v>
      </c>
      <c r="BM119" t="s">
        <v>229</v>
      </c>
      <c r="BN119" t="s">
        <v>230</v>
      </c>
      <c r="BO119" t="s">
        <v>15034</v>
      </c>
      <c r="BP119" t="s">
        <v>380</v>
      </c>
      <c r="BQ119">
        <v>2026</v>
      </c>
      <c r="BR119">
        <v>5</v>
      </c>
      <c r="BS119">
        <v>2</v>
      </c>
      <c r="BT119" s="1">
        <v>46146.42224537037</v>
      </c>
      <c r="BU119" t="s">
        <v>233</v>
      </c>
      <c r="BV119" s="2">
        <v>46146</v>
      </c>
      <c r="BW119" t="s">
        <v>234</v>
      </c>
      <c r="BX119" s="2">
        <v>46144</v>
      </c>
      <c r="BY119" s="2">
        <v>46146</v>
      </c>
      <c r="BZ119" t="s">
        <v>235</v>
      </c>
      <c r="CA119" t="s">
        <v>297</v>
      </c>
      <c r="CB119" t="s">
        <v>297</v>
      </c>
      <c r="CC119" t="s">
        <v>15035</v>
      </c>
      <c r="CD119" t="s">
        <v>2443</v>
      </c>
      <c r="CE119">
        <v>-1</v>
      </c>
      <c r="CF119" t="s">
        <v>300</v>
      </c>
      <c r="CG119" t="s">
        <v>301</v>
      </c>
      <c r="CH119" t="s">
        <v>242</v>
      </c>
      <c r="CI119">
        <v>73211780</v>
      </c>
      <c r="CJ119" t="s">
        <v>244</v>
      </c>
      <c r="CK119" t="s">
        <v>245</v>
      </c>
      <c r="CL119" t="s">
        <v>246</v>
      </c>
      <c r="CM119" t="s">
        <v>247</v>
      </c>
      <c r="CN119" t="s">
        <v>248</v>
      </c>
      <c r="CT119" t="s">
        <v>386</v>
      </c>
      <c r="CU119" t="s">
        <v>225</v>
      </c>
      <c r="CW119" t="s">
        <v>319</v>
      </c>
      <c r="CX119" t="s">
        <v>320</v>
      </c>
      <c r="DA119" t="s">
        <v>250</v>
      </c>
      <c r="DB119">
        <v>-1</v>
      </c>
      <c r="DF119" t="s">
        <v>251</v>
      </c>
      <c r="DJ119" t="s">
        <v>252</v>
      </c>
      <c r="DK119" t="s">
        <v>253</v>
      </c>
      <c r="DL119" t="s">
        <v>254</v>
      </c>
      <c r="DN119" t="s">
        <v>255</v>
      </c>
      <c r="DR119" t="s">
        <v>256</v>
      </c>
      <c r="DS119" t="s">
        <v>244</v>
      </c>
      <c r="DT119" t="s">
        <v>243</v>
      </c>
      <c r="DV119">
        <v>1</v>
      </c>
      <c r="DW119" t="s">
        <v>283</v>
      </c>
      <c r="ED119" s="2">
        <v>46146</v>
      </c>
      <c r="EE119" t="s">
        <v>361</v>
      </c>
      <c r="EF119">
        <v>9</v>
      </c>
      <c r="EP119" t="s">
        <v>258</v>
      </c>
      <c r="ES119" t="s">
        <v>14184</v>
      </c>
      <c r="EZ119" t="s">
        <v>14162</v>
      </c>
      <c r="FA119" t="s">
        <v>245</v>
      </c>
      <c r="FB119" t="s">
        <v>308</v>
      </c>
      <c r="FD119" t="s">
        <v>308</v>
      </c>
      <c r="FE119" t="s">
        <v>309</v>
      </c>
      <c r="FF119" t="s">
        <v>309</v>
      </c>
      <c r="FK119" t="s">
        <v>263</v>
      </c>
      <c r="FL119" t="s">
        <v>15036</v>
      </c>
      <c r="FN119" t="s">
        <v>248</v>
      </c>
      <c r="FO119" t="s">
        <v>265</v>
      </c>
      <c r="FR119">
        <v>94990</v>
      </c>
      <c r="GB119" t="s">
        <v>266</v>
      </c>
      <c r="GC119" t="s">
        <v>225</v>
      </c>
      <c r="GD119">
        <v>0</v>
      </c>
      <c r="GF119">
        <v>0</v>
      </c>
      <c r="GG119">
        <v>25423</v>
      </c>
      <c r="GI119">
        <v>94990</v>
      </c>
      <c r="GJ119">
        <v>0</v>
      </c>
      <c r="GL119">
        <v>0</v>
      </c>
      <c r="GM119">
        <v>113038</v>
      </c>
      <c r="GS119" t="s">
        <v>267</v>
      </c>
      <c r="GT119" s="2">
        <v>44530</v>
      </c>
      <c r="GU119" t="s">
        <v>268</v>
      </c>
      <c r="GV119" t="s">
        <v>335</v>
      </c>
      <c r="GW119" t="s">
        <v>394</v>
      </c>
      <c r="GZ119" t="s">
        <v>395</v>
      </c>
      <c r="HA119" t="s">
        <v>336</v>
      </c>
      <c r="HC119" t="s">
        <v>337</v>
      </c>
      <c r="HE119" t="s">
        <v>230</v>
      </c>
      <c r="HF119" t="s">
        <v>2444</v>
      </c>
      <c r="HR119" t="s">
        <v>278</v>
      </c>
      <c r="HV119">
        <v>94990</v>
      </c>
      <c r="HW119" t="s">
        <v>281</v>
      </c>
      <c r="HY119">
        <v>0</v>
      </c>
      <c r="HZ119">
        <v>0</v>
      </c>
      <c r="IA119" t="s">
        <v>281</v>
      </c>
      <c r="IB119" t="s">
        <v>281</v>
      </c>
      <c r="IE119" t="s">
        <v>283</v>
      </c>
      <c r="IF119" t="s">
        <v>283</v>
      </c>
      <c r="IG119" t="s">
        <v>283</v>
      </c>
      <c r="IH119" t="s">
        <v>284</v>
      </c>
      <c r="II119" t="s">
        <v>285</v>
      </c>
      <c r="IJ119" t="s">
        <v>286</v>
      </c>
      <c r="IK119" t="s">
        <v>278</v>
      </c>
      <c r="IL119" t="s">
        <v>287</v>
      </c>
      <c r="IM119" t="s">
        <v>288</v>
      </c>
      <c r="IN119" t="s">
        <v>289</v>
      </c>
      <c r="IP119" t="s">
        <v>290</v>
      </c>
      <c r="IQ119" t="s">
        <v>284</v>
      </c>
      <c r="IS119" t="s">
        <v>291</v>
      </c>
      <c r="IY119" t="s">
        <v>281</v>
      </c>
    </row>
    <row r="120" spans="1:259" x14ac:dyDescent="0.3">
      <c r="A120" s="14">
        <f>DAY(AVANZA[[#This Row],[FechaSeguimiento]])</f>
        <v>4</v>
      </c>
      <c r="B120" s="14">
        <f>MONTH(AVANZA[[#This Row],[FechaSeguimiento]])</f>
        <v>5</v>
      </c>
      <c r="C120"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120" t="str">
        <f>LOWER(IFERROR(VLOOKUP(AVANZA[[#This Row],[ID_Peticion]],CANCELADAS[#All],2,0),""))</f>
        <v/>
      </c>
      <c r="E120" t="str">
        <f>LOWER(IFERROR(VLOOKUP(AVANZA[[#This Row],[ID_Peticion]],CANCELADAS[#All],3,0),""))</f>
        <v/>
      </c>
      <c r="F120" t="str">
        <f>LOWER(IF(AVANZA[[#This Row],[CEDULA CLIENTE]]&lt;&gt;""," CC: " &amp; COUNTIFS(AVANZA[CEDULA CLIENTE],AVANZA[[#This Row],[CEDULA CLIENTE]]),"")&amp; IF(AVANZA[[#This Row],[Direccion]]&lt;&gt;""," DIR: " &amp; COUNTIFS(AVANZA[Direccion],AVANZA[[#This Row],[Direccion]]),""))</f>
        <v xml:space="preserve"> dir: 1</v>
      </c>
      <c r="G120" t="str">
        <f>IFERROR(VLOOKUP(AVANZA[[#This Row],[Cedula_Vendedor_Atis]],PLANTA[[#All],[CEDULA]:[LINEA]],3,0),"No Cruza")</f>
        <v>Marisol Avella</v>
      </c>
      <c r="H120" t="str">
        <f>IFERROR(VLOOKUP(AVANZA[[#This Row],[Cedula_Vendedor_Atis]],PLANTA[[#All],[CEDULA]:[LINEA]],4,0),"No Cruza")</f>
        <v>Fija</v>
      </c>
      <c r="I120" t="str">
        <f>LOWER(IF(AVANZA[[#This Row],[ATRIBUIBLE]]="",AVANZA[[#This Row],[Variable]],AVANZA[[#This Row],[ATRIBUIBLE]]))</f>
        <v>terminada</v>
      </c>
      <c r="J120" s="14">
        <f>IF(AVANZA[[#This Row],[Variable]]=AVANZA[[#Headers],[TERMINADA]],1,0)</f>
        <v>1</v>
      </c>
      <c r="K120" s="14">
        <f>IF(AVANZA[[#This Row],[Variable]]=AVANZA[[#Headers],[ANULADA]],1,0)</f>
        <v>0</v>
      </c>
      <c r="L120" s="14">
        <f>IF(AVANZA[[#This Row],[Variable]]=AVANZA[[#Headers],[PENDIENTE]],1,0)</f>
        <v>0</v>
      </c>
      <c r="M120" s="14">
        <f>IF(AVANZA[[#This Row],[ESTADO AGENDA]]="AGENDADA",1,0)</f>
        <v>0</v>
      </c>
      <c r="N120" s="14">
        <f>IF(AVANZA[[#This Row],[ESTADO AGENDA]]="PENDIENTE DE AGENDAR",1,0)</f>
        <v>0</v>
      </c>
      <c r="O120" s="14">
        <f>IF(AVANZA[[#This Row],[ESTADO AGENDA]]="SUSPENDIDA",1,0)</f>
        <v>0</v>
      </c>
      <c r="P120" t="str" cm="1">
        <f t="array" ref="P120">_xlfn.XLOOKUP(AVANZA[[#This Row],[Num_Agrupacion_Pet_Atis]],Tabla1[[#All],[Numero_de_actuacion]],Tabla1[[#All],[Estado_de_la_orden]],"",0)</f>
        <v/>
      </c>
      <c r="Q120" s="2" t="str" cm="1">
        <f t="array" ref="Q120">_xlfn.XLOOKUP(AVANZA[[#This Row],[Num_Agrupacion_Pet_Atis]],Tabla1[[#All],[Numero_de_actuacion]],Tabla1[[#All],[Fecha_de_la_cita]],"",0)</f>
        <v/>
      </c>
      <c r="R120" t="str" cm="1">
        <f t="array" ref="R120">_xlfn.XLOOKUP(AVANZA[[#This Row],[Num_Agrupacion_Pet_Atis]],Tabla1[[#All],[Numero_de_actuacion]],Tabla1[[#All],[Franja_horaria_de_la_cita]],"",0)</f>
        <v/>
      </c>
      <c r="S120" s="14" t="str">
        <f>IFERROR(DAY(AVANZA[[#This Row],[FECHA AGENDA]]),"")</f>
        <v/>
      </c>
      <c r="T120" s="14" t="str">
        <f>IFERROR(MONTH(AVANZA[[#This Row],[FECHA AGENDA]]),"")</f>
        <v/>
      </c>
      <c r="U120" t="str" cm="1">
        <f t="array" ref="U120">_xlfn.XLOOKUP(AVANZA[[#This Row],[Num_Agrupacion_Pet_Atis]],Tabla1[[#All],[Numero_de_actuacion]],Tabla1[[#All],[Motivo_de_suspension]],"",0)</f>
        <v/>
      </c>
      <c r="V120" s="2" t="str" cm="1">
        <f t="array" ref="V120">_xlfn.XLOOKUP(AVANZA[[#This Row],[Num_Agrupacion_Pet_Atis]],Tabla1[[#All],[Numero_de_actuacion]],Tabla1[[#All],[No_identificacion_cliente]],"",0)</f>
        <v/>
      </c>
      <c r="W120" s="2" t="str" cm="1">
        <f t="array" ref="W120">_xlfn.XLOOKUP(AVANZA[[#This Row],[Num_Agrupacion_Pet_Atis]],Tabla1[[#All],[Numero_de_actuacion]],Tabla1[[#All],[Movil_de_contacto]],"",0)</f>
        <v/>
      </c>
      <c r="X120" s="14">
        <f>IF(OR(AVANZA[[#This Row],[ESTADO LEG]]="Legalizada grabacion",AVANZA[[#This Row],[ESTADO LEG]]="Legalizada aut"),1,0)</f>
        <v>1</v>
      </c>
      <c r="Y120" s="14">
        <f>IF(OR(AVANZA[[#This Row],[ESTADO LEG]]="pdte legalizar",AVANZA[[#This Row],[ESTADO LEG]]="No cruza"),1,0)</f>
        <v>0</v>
      </c>
      <c r="Z120" t="str" cm="1">
        <f t="array" ref="Z120">IF(AVANZA[[#This Row],[Variable]]="Terminada",LOWER(_xlfn.XLOOKUP(AVANZA[[#This Row],[ID_Peticion]],Tabla6[[#All],[NUM_PETICION]],Tabla6[[#All],[ESTADO_LEG]],"NO CRUZA",0)),AVANZA[[#This Row],[Variable]])</f>
        <v>legalizada grabacion</v>
      </c>
      <c r="AA120" cm="1">
        <f t="array" ref="AA120">_xlfn.XLOOKUP(AVANZA[[#This Row],[ID_Peticion]],Tabla6[[#All],[NUM_PETICION]],Tabla6[[#All],[DIF_DIAS]],"",0)</f>
        <v>2</v>
      </c>
      <c r="AB120" s="2" cm="1">
        <f t="array" ref="AB120">IFERROR(_xlfn.XLOOKUP(AVANZA[[#This Row],[ID_Peticion]],Tabla6[[#All],[NUM_PETICION]],Tabla6[[#All],[FEC_LEGAL]],"",0),"")</f>
        <v>46148</v>
      </c>
      <c r="AC120" s="14">
        <f ca="1">IF(AVANZA[[#This Row],[FECHA LEG]]&lt;&gt;0,IFERROR(AVANZA[[#This Row],[FECHA LEG]]-AVANZA[[#This Row],[FechaIniEstadoSubPetAtis]],0),TODAY()-AVANZA[[#This Row],[FechaIniEstadoSubPetAtis]])</f>
        <v>2</v>
      </c>
      <c r="AD120" s="35" t="str">
        <f ca="1">IF(AVANZA[[#This Row],[FINAL Vs LG]]&lt;&gt;0,IF(AVANZA[[#This Row],[FINAL Vs LG]]&lt;7.1,"100%",IF(AND(AVANZA[[#This Row],[FINAL Vs LG]]&gt;7.1,AVANZA[[#This Row],[FINAL Vs LG]]&lt;11.1),"50%","0%")),0)</f>
        <v>100%</v>
      </c>
      <c r="AE120" s="14">
        <f ca="1">VLOOKUP(DAY(TODAY()),BACK!F:G,2,0)</f>
        <v>14</v>
      </c>
      <c r="AF120" s="14">
        <f>BACK!$I$2</f>
        <v>24</v>
      </c>
      <c r="AG120" s="14">
        <f>IF(AVANZA[[#This Row],[Oferta_empaquetada_comisiones]]="SI",1,0)</f>
        <v>1</v>
      </c>
      <c r="AH120" s="36">
        <f>IF(AVANZA[[#This Row],[Variable]]="TERMINADA",IFERROR(VLOOKUP(AVANZA[[#This Row],[SUPERVISOR]],Tabla2[#All],4,0),0),)</f>
        <v>3.5</v>
      </c>
      <c r="AI120" s="14">
        <f>IF(AVANZA[[#This Row],[Producto]]="BA",1,0)</f>
        <v>0</v>
      </c>
      <c r="AJ120" s="14">
        <f>IF(AVANZA[[#This Row],[Producto]]="DUO",1,0)</f>
        <v>0</v>
      </c>
      <c r="AK120" s="14">
        <f>IF(AVANZA[[#This Row],[Producto]]="TRIO",1,0)</f>
        <v>1</v>
      </c>
      <c r="AL120" t="s">
        <v>1154</v>
      </c>
      <c r="AM120">
        <v>-1</v>
      </c>
      <c r="AN120">
        <v>-1</v>
      </c>
      <c r="AO120" t="s">
        <v>15037</v>
      </c>
      <c r="AP120" s="1">
        <v>46145.433379629627</v>
      </c>
      <c r="AQ120">
        <v>-1</v>
      </c>
      <c r="AR120" t="s">
        <v>15038</v>
      </c>
      <c r="AS120">
        <v>-1</v>
      </c>
      <c r="AT120">
        <v>-1</v>
      </c>
      <c r="AU120">
        <v>-1</v>
      </c>
      <c r="AV120">
        <v>-1</v>
      </c>
      <c r="AW120">
        <v>-1</v>
      </c>
      <c r="AX120" t="s">
        <v>224</v>
      </c>
      <c r="AY120">
        <v>-1</v>
      </c>
      <c r="AZ120">
        <v>2026</v>
      </c>
      <c r="BA120">
        <v>5</v>
      </c>
      <c r="BB120">
        <v>4</v>
      </c>
      <c r="BC120">
        <v>-1</v>
      </c>
      <c r="BD120" t="s">
        <v>225</v>
      </c>
      <c r="BE120">
        <v>-1</v>
      </c>
      <c r="BF120">
        <v>20001621522336</v>
      </c>
      <c r="BG120" t="s">
        <v>438</v>
      </c>
      <c r="BH120" t="s">
        <v>439</v>
      </c>
      <c r="BI120" t="s">
        <v>15039</v>
      </c>
      <c r="BJ120">
        <v>-1</v>
      </c>
      <c r="BK120">
        <v>-1</v>
      </c>
      <c r="BL120">
        <v>-1</v>
      </c>
      <c r="BM120" t="s">
        <v>229</v>
      </c>
      <c r="BN120" t="s">
        <v>230</v>
      </c>
      <c r="BO120" t="s">
        <v>15040</v>
      </c>
      <c r="BP120" t="s">
        <v>232</v>
      </c>
      <c r="BQ120">
        <v>2026</v>
      </c>
      <c r="BR120">
        <v>5</v>
      </c>
      <c r="BS120">
        <v>3</v>
      </c>
      <c r="BT120" s="1">
        <v>46146.514699074076</v>
      </c>
      <c r="BU120" t="s">
        <v>233</v>
      </c>
      <c r="BV120" s="2">
        <v>46146</v>
      </c>
      <c r="BW120" t="s">
        <v>234</v>
      </c>
      <c r="BX120" s="2">
        <v>46145</v>
      </c>
      <c r="BY120" s="2">
        <v>46146</v>
      </c>
      <c r="BZ120" t="s">
        <v>235</v>
      </c>
      <c r="CA120" t="s">
        <v>352</v>
      </c>
      <c r="CB120" t="s">
        <v>353</v>
      </c>
      <c r="CC120" t="s">
        <v>15041</v>
      </c>
      <c r="CD120" t="s">
        <v>8676</v>
      </c>
      <c r="CE120">
        <v>-1</v>
      </c>
      <c r="CF120" t="s">
        <v>356</v>
      </c>
      <c r="CG120" t="s">
        <v>301</v>
      </c>
      <c r="CH120" t="s">
        <v>357</v>
      </c>
      <c r="CI120">
        <v>1063565638</v>
      </c>
      <c r="CJ120" t="s">
        <v>1162</v>
      </c>
      <c r="CK120" t="s">
        <v>245</v>
      </c>
      <c r="CL120" t="s">
        <v>409</v>
      </c>
      <c r="CM120" t="s">
        <v>247</v>
      </c>
      <c r="CN120" t="s">
        <v>410</v>
      </c>
      <c r="CT120" t="s">
        <v>386</v>
      </c>
      <c r="CU120" t="s">
        <v>387</v>
      </c>
      <c r="CW120" t="s">
        <v>446</v>
      </c>
      <c r="CX120" t="s">
        <v>447</v>
      </c>
      <c r="DA120" t="s">
        <v>250</v>
      </c>
      <c r="DB120">
        <v>-1</v>
      </c>
      <c r="DF120" t="s">
        <v>251</v>
      </c>
      <c r="DJ120" t="s">
        <v>252</v>
      </c>
      <c r="DK120" t="s">
        <v>253</v>
      </c>
      <c r="DL120" t="s">
        <v>253</v>
      </c>
      <c r="DN120" t="s">
        <v>390</v>
      </c>
      <c r="DR120" t="s">
        <v>1163</v>
      </c>
      <c r="DS120" t="s">
        <v>1162</v>
      </c>
      <c r="DT120" t="s">
        <v>1161</v>
      </c>
      <c r="DV120">
        <v>1</v>
      </c>
      <c r="DW120" t="s">
        <v>283</v>
      </c>
      <c r="ED120" s="2">
        <v>46146</v>
      </c>
      <c r="EE120" t="s">
        <v>361</v>
      </c>
      <c r="EF120">
        <v>9</v>
      </c>
      <c r="EP120" t="s">
        <v>258</v>
      </c>
      <c r="ES120" t="s">
        <v>14163</v>
      </c>
      <c r="FA120" t="s">
        <v>245</v>
      </c>
      <c r="FB120" t="s">
        <v>363</v>
      </c>
      <c r="FD120" t="s">
        <v>363</v>
      </c>
      <c r="FE120" t="s">
        <v>364</v>
      </c>
      <c r="FF120" t="s">
        <v>364</v>
      </c>
      <c r="FK120" t="s">
        <v>263</v>
      </c>
      <c r="FL120" t="s">
        <v>15042</v>
      </c>
      <c r="FN120" t="s">
        <v>410</v>
      </c>
      <c r="FO120" t="s">
        <v>414</v>
      </c>
      <c r="FR120">
        <v>113904</v>
      </c>
      <c r="GB120" t="s">
        <v>266</v>
      </c>
      <c r="GC120" t="s">
        <v>387</v>
      </c>
      <c r="GD120">
        <v>25188</v>
      </c>
      <c r="GF120">
        <v>2353</v>
      </c>
      <c r="GG120">
        <v>25422</v>
      </c>
      <c r="GI120">
        <v>87224</v>
      </c>
      <c r="GJ120">
        <v>25427</v>
      </c>
      <c r="GL120">
        <v>24327</v>
      </c>
      <c r="GM120">
        <v>135545</v>
      </c>
      <c r="GS120" t="s">
        <v>267</v>
      </c>
      <c r="GT120" s="2">
        <v>44985</v>
      </c>
      <c r="GU120" t="s">
        <v>268</v>
      </c>
      <c r="GV120" t="s">
        <v>269</v>
      </c>
      <c r="GW120" t="s">
        <v>270</v>
      </c>
      <c r="GX120" t="s">
        <v>250</v>
      </c>
      <c r="GY120" t="s">
        <v>272</v>
      </c>
      <c r="GZ120" t="s">
        <v>273</v>
      </c>
      <c r="HA120" t="s">
        <v>274</v>
      </c>
      <c r="HB120" t="s">
        <v>367</v>
      </c>
      <c r="HC120" t="s">
        <v>352</v>
      </c>
      <c r="HD120" t="s">
        <v>368</v>
      </c>
      <c r="HE120" t="s">
        <v>230</v>
      </c>
      <c r="HF120" t="s">
        <v>14164</v>
      </c>
      <c r="HG120" t="s">
        <v>834</v>
      </c>
      <c r="HH120" t="s">
        <v>8677</v>
      </c>
      <c r="HI120" t="s">
        <v>632</v>
      </c>
      <c r="HJ120">
        <v>46153</v>
      </c>
      <c r="HK120" t="s">
        <v>247</v>
      </c>
      <c r="HL120" t="s">
        <v>245</v>
      </c>
      <c r="HM120" t="s">
        <v>414</v>
      </c>
      <c r="HN120" t="s">
        <v>410</v>
      </c>
      <c r="HO120" t="s">
        <v>1162</v>
      </c>
      <c r="HP120" t="s">
        <v>1161</v>
      </c>
      <c r="HR120" t="s">
        <v>278</v>
      </c>
      <c r="HV120">
        <v>118900</v>
      </c>
      <c r="HW120" t="s">
        <v>279</v>
      </c>
      <c r="HX120" t="s">
        <v>915</v>
      </c>
      <c r="HY120">
        <v>131572</v>
      </c>
      <c r="HZ120">
        <v>17668</v>
      </c>
      <c r="IA120" t="s">
        <v>279</v>
      </c>
      <c r="IB120" t="s">
        <v>281</v>
      </c>
      <c r="IE120" t="s">
        <v>283</v>
      </c>
      <c r="IF120" t="s">
        <v>283</v>
      </c>
      <c r="IG120" t="s">
        <v>283</v>
      </c>
      <c r="IH120" t="s">
        <v>284</v>
      </c>
      <c r="II120" t="s">
        <v>285</v>
      </c>
      <c r="IJ120" t="s">
        <v>286</v>
      </c>
      <c r="IK120" t="s">
        <v>278</v>
      </c>
      <c r="IL120" t="s">
        <v>346</v>
      </c>
      <c r="IM120" t="s">
        <v>288</v>
      </c>
      <c r="IN120" t="s">
        <v>289</v>
      </c>
      <c r="IP120" t="s">
        <v>290</v>
      </c>
      <c r="IQ120" t="s">
        <v>284</v>
      </c>
      <c r="IS120" t="s">
        <v>291</v>
      </c>
      <c r="IT120" t="s">
        <v>561</v>
      </c>
      <c r="IY120" t="s">
        <v>279</v>
      </c>
    </row>
    <row r="121" spans="1:259" x14ac:dyDescent="0.3">
      <c r="A121" s="14">
        <f>DAY(AVANZA[[#This Row],[FechaSeguimiento]])</f>
        <v>4</v>
      </c>
      <c r="B121" s="14">
        <f>MONTH(AVANZA[[#This Row],[FechaSeguimiento]])</f>
        <v>5</v>
      </c>
      <c r="C121"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121" t="str">
        <f>LOWER(IFERROR(VLOOKUP(AVANZA[[#This Row],[ID_Peticion]],CANCELADAS[#All],2,0),""))</f>
        <v/>
      </c>
      <c r="E121" t="str">
        <f>LOWER(IFERROR(VLOOKUP(AVANZA[[#This Row],[ID_Peticion]],CANCELADAS[#All],3,0),""))</f>
        <v/>
      </c>
      <c r="F121" t="str">
        <f>LOWER(IF(AVANZA[[#This Row],[CEDULA CLIENTE]]&lt;&gt;""," CC: " &amp; COUNTIFS(AVANZA[CEDULA CLIENTE],AVANZA[[#This Row],[CEDULA CLIENTE]]),"")&amp; IF(AVANZA[[#This Row],[Direccion]]&lt;&gt;""," DIR: " &amp; COUNTIFS(AVANZA[Direccion],AVANZA[[#This Row],[Direccion]]),""))</f>
        <v xml:space="preserve"> dir: 1</v>
      </c>
      <c r="G121" t="str">
        <f>IFERROR(VLOOKUP(AVANZA[[#This Row],[Cedula_Vendedor_Atis]],PLANTA[[#All],[CEDULA]:[LINEA]],3,0),"No Cruza")</f>
        <v>Marisol Avella</v>
      </c>
      <c r="H121" t="str">
        <f>IFERROR(VLOOKUP(AVANZA[[#This Row],[Cedula_Vendedor_Atis]],PLANTA[[#All],[CEDULA]:[LINEA]],4,0),"No Cruza")</f>
        <v>Fija</v>
      </c>
      <c r="I121" t="str">
        <f>LOWER(IF(AVANZA[[#This Row],[ATRIBUIBLE]]="",AVANZA[[#This Row],[Variable]],AVANZA[[#This Row],[ATRIBUIBLE]]))</f>
        <v>terminada</v>
      </c>
      <c r="J121" s="14">
        <f>IF(AVANZA[[#This Row],[Variable]]=AVANZA[[#Headers],[TERMINADA]],1,0)</f>
        <v>1</v>
      </c>
      <c r="K121" s="14">
        <f>IF(AVANZA[[#This Row],[Variable]]=AVANZA[[#Headers],[ANULADA]],1,0)</f>
        <v>0</v>
      </c>
      <c r="L121" s="14">
        <f>IF(AVANZA[[#This Row],[Variable]]=AVANZA[[#Headers],[PENDIENTE]],1,0)</f>
        <v>0</v>
      </c>
      <c r="M121" s="14">
        <f>IF(AVANZA[[#This Row],[ESTADO AGENDA]]="AGENDADA",1,0)</f>
        <v>0</v>
      </c>
      <c r="N121" s="14">
        <f>IF(AVANZA[[#This Row],[ESTADO AGENDA]]="PENDIENTE DE AGENDAR",1,0)</f>
        <v>0</v>
      </c>
      <c r="O121" s="14">
        <f>IF(AVANZA[[#This Row],[ESTADO AGENDA]]="SUSPENDIDA",1,0)</f>
        <v>0</v>
      </c>
      <c r="P121" t="str" cm="1">
        <f t="array" ref="P121">_xlfn.XLOOKUP(AVANZA[[#This Row],[Num_Agrupacion_Pet_Atis]],Tabla1[[#All],[Numero_de_actuacion]],Tabla1[[#All],[Estado_de_la_orden]],"",0)</f>
        <v/>
      </c>
      <c r="Q121" s="2" t="str" cm="1">
        <f t="array" ref="Q121">_xlfn.XLOOKUP(AVANZA[[#This Row],[Num_Agrupacion_Pet_Atis]],Tabla1[[#All],[Numero_de_actuacion]],Tabla1[[#All],[Fecha_de_la_cita]],"",0)</f>
        <v/>
      </c>
      <c r="R121" t="str" cm="1">
        <f t="array" ref="R121">_xlfn.XLOOKUP(AVANZA[[#This Row],[Num_Agrupacion_Pet_Atis]],Tabla1[[#All],[Numero_de_actuacion]],Tabla1[[#All],[Franja_horaria_de_la_cita]],"",0)</f>
        <v/>
      </c>
      <c r="S121" s="14" t="str">
        <f>IFERROR(DAY(AVANZA[[#This Row],[FECHA AGENDA]]),"")</f>
        <v/>
      </c>
      <c r="T121" s="14" t="str">
        <f>IFERROR(MONTH(AVANZA[[#This Row],[FECHA AGENDA]]),"")</f>
        <v/>
      </c>
      <c r="U121" t="str" cm="1">
        <f t="array" ref="U121">_xlfn.XLOOKUP(AVANZA[[#This Row],[Num_Agrupacion_Pet_Atis]],Tabla1[[#All],[Numero_de_actuacion]],Tabla1[[#All],[Motivo_de_suspension]],"",0)</f>
        <v/>
      </c>
      <c r="V121" s="2" t="str" cm="1">
        <f t="array" ref="V121">_xlfn.XLOOKUP(AVANZA[[#This Row],[Num_Agrupacion_Pet_Atis]],Tabla1[[#All],[Numero_de_actuacion]],Tabla1[[#All],[No_identificacion_cliente]],"",0)</f>
        <v/>
      </c>
      <c r="W121" s="2" t="str" cm="1">
        <f t="array" ref="W121">_xlfn.XLOOKUP(AVANZA[[#This Row],[Num_Agrupacion_Pet_Atis]],Tabla1[[#All],[Numero_de_actuacion]],Tabla1[[#All],[Movil_de_contacto]],"",0)</f>
        <v/>
      </c>
      <c r="X121" s="14">
        <f>IF(OR(AVANZA[[#This Row],[ESTADO LEG]]="Legalizada grabacion",AVANZA[[#This Row],[ESTADO LEG]]="Legalizada aut"),1,0)</f>
        <v>1</v>
      </c>
      <c r="Y121" s="14">
        <f>IF(OR(AVANZA[[#This Row],[ESTADO LEG]]="pdte legalizar",AVANZA[[#This Row],[ESTADO LEG]]="No cruza"),1,0)</f>
        <v>0</v>
      </c>
      <c r="Z121" t="str" cm="1">
        <f t="array" ref="Z121">IF(AVANZA[[#This Row],[Variable]]="Terminada",LOWER(_xlfn.XLOOKUP(AVANZA[[#This Row],[ID_Peticion]],Tabla6[[#All],[NUM_PETICION]],Tabla6[[#All],[ESTADO_LEG]],"NO CRUZA",0)),AVANZA[[#This Row],[Variable]])</f>
        <v>legalizada grabacion</v>
      </c>
      <c r="AA121" cm="1">
        <f t="array" ref="AA121">_xlfn.XLOOKUP(AVANZA[[#This Row],[ID_Peticion]],Tabla6[[#All],[NUM_PETICION]],Tabla6[[#All],[DIF_DIAS]],"",0)</f>
        <v>2</v>
      </c>
      <c r="AB121" s="2" cm="1">
        <f t="array" ref="AB121">IFERROR(_xlfn.XLOOKUP(AVANZA[[#This Row],[ID_Peticion]],Tabla6[[#All],[NUM_PETICION]],Tabla6[[#All],[FEC_LEGAL]],"",0),"")</f>
        <v>46148</v>
      </c>
      <c r="AC121" s="14">
        <f ca="1">IF(AVANZA[[#This Row],[FECHA LEG]]&lt;&gt;0,IFERROR(AVANZA[[#This Row],[FECHA LEG]]-AVANZA[[#This Row],[FechaIniEstadoSubPetAtis]],0),TODAY()-AVANZA[[#This Row],[FechaIniEstadoSubPetAtis]])</f>
        <v>2</v>
      </c>
      <c r="AD121" s="35" t="str">
        <f ca="1">IF(AVANZA[[#This Row],[FINAL Vs LG]]&lt;&gt;0,IF(AVANZA[[#This Row],[FINAL Vs LG]]&lt;7.1,"100%",IF(AND(AVANZA[[#This Row],[FINAL Vs LG]]&gt;7.1,AVANZA[[#This Row],[FINAL Vs LG]]&lt;11.1),"50%","0%")),0)</f>
        <v>100%</v>
      </c>
      <c r="AE121" s="14">
        <f ca="1">VLOOKUP(DAY(TODAY()),BACK!F:G,2,0)</f>
        <v>14</v>
      </c>
      <c r="AF121" s="14">
        <f>BACK!$I$2</f>
        <v>24</v>
      </c>
      <c r="AG121" s="14">
        <f>IF(AVANZA[[#This Row],[Oferta_empaquetada_comisiones]]="SI",1,0)</f>
        <v>0</v>
      </c>
      <c r="AH121" s="36">
        <f>IF(AVANZA[[#This Row],[Variable]]="TERMINADA",IFERROR(VLOOKUP(AVANZA[[#This Row],[SUPERVISOR]],Tabla2[#All],4,0),0),)</f>
        <v>3.5</v>
      </c>
      <c r="AI121" s="14">
        <f>IF(AVANZA[[#This Row],[Producto]]="BA",1,0)</f>
        <v>1</v>
      </c>
      <c r="AJ121" s="14">
        <f>IF(AVANZA[[#This Row],[Producto]]="DUO",1,0)</f>
        <v>0</v>
      </c>
      <c r="AK121" s="14">
        <f>IF(AVANZA[[#This Row],[Producto]]="TRIO",1,0)</f>
        <v>0</v>
      </c>
      <c r="AL121" t="s">
        <v>292</v>
      </c>
      <c r="AM121">
        <v>-1</v>
      </c>
      <c r="AN121">
        <v>-1</v>
      </c>
      <c r="AO121" t="s">
        <v>15043</v>
      </c>
      <c r="AP121" s="1">
        <v>46144.715370370373</v>
      </c>
      <c r="AQ121">
        <v>-1</v>
      </c>
      <c r="AR121" t="s">
        <v>15044</v>
      </c>
      <c r="AS121">
        <v>-1</v>
      </c>
      <c r="AT121">
        <v>-1</v>
      </c>
      <c r="AU121">
        <v>-1</v>
      </c>
      <c r="AV121">
        <v>-1</v>
      </c>
      <c r="AW121">
        <v>-1</v>
      </c>
      <c r="AX121" t="s">
        <v>224</v>
      </c>
      <c r="AY121">
        <v>-1</v>
      </c>
      <c r="AZ121">
        <v>2026</v>
      </c>
      <c r="BA121">
        <v>5</v>
      </c>
      <c r="BB121">
        <v>4</v>
      </c>
      <c r="BC121">
        <v>-1</v>
      </c>
      <c r="BD121" t="s">
        <v>225</v>
      </c>
      <c r="BE121">
        <v>-1</v>
      </c>
      <c r="BF121">
        <v>20001621479852</v>
      </c>
      <c r="BG121" t="s">
        <v>319</v>
      </c>
      <c r="BH121" t="s">
        <v>320</v>
      </c>
      <c r="BI121" t="s">
        <v>15045</v>
      </c>
      <c r="BJ121">
        <v>-1</v>
      </c>
      <c r="BK121">
        <v>-1</v>
      </c>
      <c r="BL121">
        <v>-1</v>
      </c>
      <c r="BM121" t="s">
        <v>229</v>
      </c>
      <c r="BN121" t="s">
        <v>230</v>
      </c>
      <c r="BO121" t="s">
        <v>15046</v>
      </c>
      <c r="BP121" t="s">
        <v>232</v>
      </c>
      <c r="BQ121">
        <v>2026</v>
      </c>
      <c r="BR121">
        <v>5</v>
      </c>
      <c r="BS121">
        <v>2</v>
      </c>
      <c r="BT121" s="1">
        <v>46146.653368055559</v>
      </c>
      <c r="BU121" t="s">
        <v>233</v>
      </c>
      <c r="BV121" s="2">
        <v>46146</v>
      </c>
      <c r="BW121" t="s">
        <v>234</v>
      </c>
      <c r="BX121" s="2">
        <v>46144</v>
      </c>
      <c r="BY121" s="2">
        <v>46146</v>
      </c>
      <c r="BZ121" t="s">
        <v>235</v>
      </c>
      <c r="CA121" t="s">
        <v>236</v>
      </c>
      <c r="CB121" t="s">
        <v>237</v>
      </c>
      <c r="CC121" t="s">
        <v>15047</v>
      </c>
      <c r="CD121" t="s">
        <v>1438</v>
      </c>
      <c r="CE121">
        <v>-1</v>
      </c>
      <c r="CF121" t="s">
        <v>240</v>
      </c>
      <c r="CG121" t="s">
        <v>241</v>
      </c>
      <c r="CH121" t="s">
        <v>242</v>
      </c>
      <c r="CI121">
        <v>22999736</v>
      </c>
      <c r="CJ121" t="s">
        <v>303</v>
      </c>
      <c r="CK121" t="s">
        <v>245</v>
      </c>
      <c r="CL121" t="s">
        <v>246</v>
      </c>
      <c r="CM121" t="s">
        <v>247</v>
      </c>
      <c r="CN121" t="s">
        <v>248</v>
      </c>
      <c r="CT121" t="s">
        <v>330</v>
      </c>
      <c r="CU121" t="s">
        <v>225</v>
      </c>
      <c r="CW121" t="s">
        <v>319</v>
      </c>
      <c r="CX121" t="s">
        <v>320</v>
      </c>
      <c r="DA121" t="s">
        <v>250</v>
      </c>
      <c r="DB121">
        <v>-1</v>
      </c>
      <c r="DF121" t="s">
        <v>251</v>
      </c>
      <c r="DJ121" t="s">
        <v>252</v>
      </c>
      <c r="DK121" t="s">
        <v>253</v>
      </c>
      <c r="DL121" t="s">
        <v>254</v>
      </c>
      <c r="DN121" t="s">
        <v>255</v>
      </c>
      <c r="DR121" t="s">
        <v>305</v>
      </c>
      <c r="DS121" t="s">
        <v>303</v>
      </c>
      <c r="DT121" t="s">
        <v>302</v>
      </c>
      <c r="DV121">
        <v>1</v>
      </c>
      <c r="DW121" t="s">
        <v>257</v>
      </c>
      <c r="ED121" s="2">
        <v>46146</v>
      </c>
      <c r="EF121">
        <v>9</v>
      </c>
      <c r="EP121" t="s">
        <v>258</v>
      </c>
      <c r="ES121" t="s">
        <v>1439</v>
      </c>
      <c r="FA121" t="s">
        <v>245</v>
      </c>
      <c r="FB121" t="s">
        <v>260</v>
      </c>
      <c r="FD121" t="s">
        <v>260</v>
      </c>
      <c r="FE121" t="s">
        <v>261</v>
      </c>
      <c r="FF121" t="s">
        <v>262</v>
      </c>
      <c r="FK121" t="s">
        <v>263</v>
      </c>
      <c r="FL121" t="s">
        <v>15048</v>
      </c>
      <c r="FN121" t="s">
        <v>248</v>
      </c>
      <c r="FO121" t="s">
        <v>265</v>
      </c>
      <c r="FR121">
        <v>79824</v>
      </c>
      <c r="GB121" t="s">
        <v>266</v>
      </c>
      <c r="GC121" t="s">
        <v>225</v>
      </c>
      <c r="GD121">
        <v>0</v>
      </c>
      <c r="GF121">
        <v>0</v>
      </c>
      <c r="GG121">
        <v>25423</v>
      </c>
      <c r="GI121">
        <v>79824</v>
      </c>
      <c r="GJ121">
        <v>0</v>
      </c>
      <c r="GL121">
        <v>0</v>
      </c>
      <c r="GM121">
        <v>94990</v>
      </c>
      <c r="GS121" t="s">
        <v>267</v>
      </c>
      <c r="GT121" s="2">
        <v>45016</v>
      </c>
      <c r="GU121" t="s">
        <v>268</v>
      </c>
      <c r="GW121" t="s">
        <v>270</v>
      </c>
      <c r="GX121" t="s">
        <v>14302</v>
      </c>
      <c r="GY121" t="s">
        <v>272</v>
      </c>
      <c r="GZ121" t="s">
        <v>273</v>
      </c>
      <c r="HA121" t="s">
        <v>274</v>
      </c>
      <c r="HB121" t="s">
        <v>275</v>
      </c>
      <c r="HC121" t="s">
        <v>275</v>
      </c>
      <c r="HD121" t="s">
        <v>257</v>
      </c>
      <c r="HE121" t="s">
        <v>230</v>
      </c>
      <c r="HF121" t="s">
        <v>1441</v>
      </c>
      <c r="HG121" t="s">
        <v>645</v>
      </c>
      <c r="HH121" t="s">
        <v>8835</v>
      </c>
      <c r="HI121" t="s">
        <v>632</v>
      </c>
      <c r="HJ121">
        <v>46148</v>
      </c>
      <c r="HK121" t="s">
        <v>647</v>
      </c>
      <c r="HL121" t="s">
        <v>409</v>
      </c>
      <c r="HM121" t="s">
        <v>648</v>
      </c>
      <c r="HN121" t="s">
        <v>649</v>
      </c>
      <c r="HO121" t="s">
        <v>650</v>
      </c>
      <c r="HP121" t="s">
        <v>651</v>
      </c>
      <c r="HR121" t="s">
        <v>278</v>
      </c>
      <c r="HV121">
        <v>94990</v>
      </c>
      <c r="HW121" t="s">
        <v>281</v>
      </c>
      <c r="HY121">
        <v>0</v>
      </c>
      <c r="HZ121">
        <v>0</v>
      </c>
      <c r="IA121" t="s">
        <v>279</v>
      </c>
      <c r="IB121" t="s">
        <v>281</v>
      </c>
      <c r="IE121" t="s">
        <v>283</v>
      </c>
      <c r="IF121" t="s">
        <v>283</v>
      </c>
      <c r="IG121" t="s">
        <v>283</v>
      </c>
      <c r="IH121" t="s">
        <v>284</v>
      </c>
      <c r="II121" t="s">
        <v>285</v>
      </c>
      <c r="IJ121" t="s">
        <v>286</v>
      </c>
      <c r="IK121" t="s">
        <v>278</v>
      </c>
      <c r="IL121" t="s">
        <v>287</v>
      </c>
      <c r="IM121" t="s">
        <v>288</v>
      </c>
      <c r="IN121" t="s">
        <v>289</v>
      </c>
      <c r="IP121" t="s">
        <v>290</v>
      </c>
      <c r="IQ121" t="s">
        <v>284</v>
      </c>
      <c r="IS121" t="s">
        <v>291</v>
      </c>
      <c r="IT121" t="s">
        <v>398</v>
      </c>
      <c r="IW121" t="s">
        <v>1230</v>
      </c>
      <c r="IY121" t="s">
        <v>281</v>
      </c>
    </row>
    <row r="122" spans="1:259" x14ac:dyDescent="0.3">
      <c r="A122" s="14">
        <f>DAY(AVANZA[[#This Row],[FechaSeguimiento]])</f>
        <v>4</v>
      </c>
      <c r="B122" s="14">
        <f>MONTH(AVANZA[[#This Row],[FechaSeguimiento]])</f>
        <v>5</v>
      </c>
      <c r="C122"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122" t="str">
        <f>LOWER(IFERROR(VLOOKUP(AVANZA[[#This Row],[ID_Peticion]],CANCELADAS[#All],2,0),""))</f>
        <v/>
      </c>
      <c r="E122" t="str">
        <f>LOWER(IFERROR(VLOOKUP(AVANZA[[#This Row],[ID_Peticion]],CANCELADAS[#All],3,0),""))</f>
        <v/>
      </c>
      <c r="F122" t="str">
        <f>LOWER(IF(AVANZA[[#This Row],[CEDULA CLIENTE]]&lt;&gt;""," CC: " &amp; COUNTIFS(AVANZA[CEDULA CLIENTE],AVANZA[[#This Row],[CEDULA CLIENTE]]),"")&amp; IF(AVANZA[[#This Row],[Direccion]]&lt;&gt;""," DIR: " &amp; COUNTIFS(AVANZA[Direccion],AVANZA[[#This Row],[Direccion]]),""))</f>
        <v xml:space="preserve"> dir: 1</v>
      </c>
      <c r="G122" t="str">
        <f>IFERROR(VLOOKUP(AVANZA[[#This Row],[Cedula_Vendedor_Atis]],PLANTA[[#All],[CEDULA]:[LINEA]],3,0),"No Cruza")</f>
        <v>Marisol Avella</v>
      </c>
      <c r="H122" t="str">
        <f>IFERROR(VLOOKUP(AVANZA[[#This Row],[Cedula_Vendedor_Atis]],PLANTA[[#All],[CEDULA]:[LINEA]],4,0),"No Cruza")</f>
        <v>Fija</v>
      </c>
      <c r="I122" t="str">
        <f>LOWER(IF(AVANZA[[#This Row],[ATRIBUIBLE]]="",AVANZA[[#This Row],[Variable]],AVANZA[[#This Row],[ATRIBUIBLE]]))</f>
        <v>terminada</v>
      </c>
      <c r="J122" s="14">
        <f>IF(AVANZA[[#This Row],[Variable]]=AVANZA[[#Headers],[TERMINADA]],1,0)</f>
        <v>1</v>
      </c>
      <c r="K122" s="14">
        <f>IF(AVANZA[[#This Row],[Variable]]=AVANZA[[#Headers],[ANULADA]],1,0)</f>
        <v>0</v>
      </c>
      <c r="L122" s="14">
        <f>IF(AVANZA[[#This Row],[Variable]]=AVANZA[[#Headers],[PENDIENTE]],1,0)</f>
        <v>0</v>
      </c>
      <c r="M122" s="14">
        <f>IF(AVANZA[[#This Row],[ESTADO AGENDA]]="AGENDADA",1,0)</f>
        <v>0</v>
      </c>
      <c r="N122" s="14">
        <f>IF(AVANZA[[#This Row],[ESTADO AGENDA]]="PENDIENTE DE AGENDAR",1,0)</f>
        <v>0</v>
      </c>
      <c r="O122" s="14">
        <f>IF(AVANZA[[#This Row],[ESTADO AGENDA]]="SUSPENDIDA",1,0)</f>
        <v>0</v>
      </c>
      <c r="P122" t="str" cm="1">
        <f t="array" ref="P122">_xlfn.XLOOKUP(AVANZA[[#This Row],[Num_Agrupacion_Pet_Atis]],Tabla1[[#All],[Numero_de_actuacion]],Tabla1[[#All],[Estado_de_la_orden]],"",0)</f>
        <v/>
      </c>
      <c r="Q122" s="2" t="str" cm="1">
        <f t="array" ref="Q122">_xlfn.XLOOKUP(AVANZA[[#This Row],[Num_Agrupacion_Pet_Atis]],Tabla1[[#All],[Numero_de_actuacion]],Tabla1[[#All],[Fecha_de_la_cita]],"",0)</f>
        <v/>
      </c>
      <c r="R122" t="str" cm="1">
        <f t="array" ref="R122">_xlfn.XLOOKUP(AVANZA[[#This Row],[Num_Agrupacion_Pet_Atis]],Tabla1[[#All],[Numero_de_actuacion]],Tabla1[[#All],[Franja_horaria_de_la_cita]],"",0)</f>
        <v/>
      </c>
      <c r="S122" s="14" t="str">
        <f>IFERROR(DAY(AVANZA[[#This Row],[FECHA AGENDA]]),"")</f>
        <v/>
      </c>
      <c r="T122" s="14" t="str">
        <f>IFERROR(MONTH(AVANZA[[#This Row],[FECHA AGENDA]]),"")</f>
        <v/>
      </c>
      <c r="U122" t="str" cm="1">
        <f t="array" ref="U122">_xlfn.XLOOKUP(AVANZA[[#This Row],[Num_Agrupacion_Pet_Atis]],Tabla1[[#All],[Numero_de_actuacion]],Tabla1[[#All],[Motivo_de_suspension]],"",0)</f>
        <v/>
      </c>
      <c r="V122" s="2" t="str" cm="1">
        <f t="array" ref="V122">_xlfn.XLOOKUP(AVANZA[[#This Row],[Num_Agrupacion_Pet_Atis]],Tabla1[[#All],[Numero_de_actuacion]],Tabla1[[#All],[No_identificacion_cliente]],"",0)</f>
        <v/>
      </c>
      <c r="W122" s="2" t="str" cm="1">
        <f t="array" ref="W122">_xlfn.XLOOKUP(AVANZA[[#This Row],[Num_Agrupacion_Pet_Atis]],Tabla1[[#All],[Numero_de_actuacion]],Tabla1[[#All],[Movil_de_contacto]],"",0)</f>
        <v/>
      </c>
      <c r="X122" s="14">
        <f>IF(OR(AVANZA[[#This Row],[ESTADO LEG]]="Legalizada grabacion",AVANZA[[#This Row],[ESTADO LEG]]="Legalizada aut"),1,0)</f>
        <v>1</v>
      </c>
      <c r="Y122" s="14">
        <f>IF(OR(AVANZA[[#This Row],[ESTADO LEG]]="pdte legalizar",AVANZA[[#This Row],[ESTADO LEG]]="No cruza"),1,0)</f>
        <v>0</v>
      </c>
      <c r="Z122" t="str" cm="1">
        <f t="array" ref="Z122">IF(AVANZA[[#This Row],[Variable]]="Terminada",LOWER(_xlfn.XLOOKUP(AVANZA[[#This Row],[ID_Peticion]],Tabla6[[#All],[NUM_PETICION]],Tabla6[[#All],[ESTADO_LEG]],"NO CRUZA",0)),AVANZA[[#This Row],[Variable]])</f>
        <v>legalizada grabacion</v>
      </c>
      <c r="AA122" cm="1">
        <f t="array" ref="AA122">_xlfn.XLOOKUP(AVANZA[[#This Row],[ID_Peticion]],Tabla6[[#All],[NUM_PETICION]],Tabla6[[#All],[DIF_DIAS]],"",0)</f>
        <v>2</v>
      </c>
      <c r="AB122" s="2" cm="1">
        <f t="array" ref="AB122">IFERROR(_xlfn.XLOOKUP(AVANZA[[#This Row],[ID_Peticion]],Tabla6[[#All],[NUM_PETICION]],Tabla6[[#All],[FEC_LEGAL]],"",0),"")</f>
        <v>46148</v>
      </c>
      <c r="AC122" s="14">
        <f ca="1">IF(AVANZA[[#This Row],[FECHA LEG]]&lt;&gt;0,IFERROR(AVANZA[[#This Row],[FECHA LEG]]-AVANZA[[#This Row],[FechaIniEstadoSubPetAtis]],0),TODAY()-AVANZA[[#This Row],[FechaIniEstadoSubPetAtis]])</f>
        <v>2</v>
      </c>
      <c r="AD122" s="35" t="str">
        <f ca="1">IF(AVANZA[[#This Row],[FINAL Vs LG]]&lt;&gt;0,IF(AVANZA[[#This Row],[FINAL Vs LG]]&lt;7.1,"100%",IF(AND(AVANZA[[#This Row],[FINAL Vs LG]]&gt;7.1,AVANZA[[#This Row],[FINAL Vs LG]]&lt;11.1),"50%","0%")),0)</f>
        <v>100%</v>
      </c>
      <c r="AE122" s="14">
        <f ca="1">VLOOKUP(DAY(TODAY()),BACK!F:G,2,0)</f>
        <v>14</v>
      </c>
      <c r="AF122" s="14">
        <f>BACK!$I$2</f>
        <v>24</v>
      </c>
      <c r="AG122" s="14">
        <f>IF(AVANZA[[#This Row],[Oferta_empaquetada_comisiones]]="SI",1,0)</f>
        <v>0</v>
      </c>
      <c r="AH122" s="36">
        <f>IF(AVANZA[[#This Row],[Variable]]="TERMINADA",IFERROR(VLOOKUP(AVANZA[[#This Row],[SUPERVISOR]],Tabla2[#All],4,0),0),)</f>
        <v>3.5</v>
      </c>
      <c r="AI122" s="14">
        <f>IF(AVANZA[[#This Row],[Producto]]="BA",1,0)</f>
        <v>1</v>
      </c>
      <c r="AJ122" s="14">
        <f>IF(AVANZA[[#This Row],[Producto]]="DUO",1,0)</f>
        <v>0</v>
      </c>
      <c r="AK122" s="14">
        <f>IF(AVANZA[[#This Row],[Producto]]="TRIO",1,0)</f>
        <v>0</v>
      </c>
      <c r="AL122" t="s">
        <v>870</v>
      </c>
      <c r="AM122">
        <v>-1</v>
      </c>
      <c r="AN122">
        <v>-1</v>
      </c>
      <c r="AO122" t="s">
        <v>15051</v>
      </c>
      <c r="AP122" s="1">
        <v>46144.891782407409</v>
      </c>
      <c r="AQ122">
        <v>-1</v>
      </c>
      <c r="AR122" t="s">
        <v>15052</v>
      </c>
      <c r="AS122">
        <v>-1</v>
      </c>
      <c r="AT122">
        <v>-1</v>
      </c>
      <c r="AU122">
        <v>-1</v>
      </c>
      <c r="AV122">
        <v>-1</v>
      </c>
      <c r="AW122">
        <v>-1</v>
      </c>
      <c r="AX122" t="s">
        <v>224</v>
      </c>
      <c r="AY122">
        <v>-1</v>
      </c>
      <c r="AZ122">
        <v>2026</v>
      </c>
      <c r="BA122">
        <v>5</v>
      </c>
      <c r="BB122">
        <v>4</v>
      </c>
      <c r="BC122">
        <v>-1</v>
      </c>
      <c r="BD122" t="s">
        <v>225</v>
      </c>
      <c r="BE122">
        <v>-1</v>
      </c>
      <c r="BF122">
        <v>20001621521186</v>
      </c>
      <c r="BG122" t="s">
        <v>226</v>
      </c>
      <c r="BH122" t="s">
        <v>227</v>
      </c>
      <c r="BI122" t="s">
        <v>15053</v>
      </c>
      <c r="BJ122">
        <v>-1</v>
      </c>
      <c r="BK122">
        <v>-1</v>
      </c>
      <c r="BL122">
        <v>-1</v>
      </c>
      <c r="BM122" t="s">
        <v>229</v>
      </c>
      <c r="BN122" t="s">
        <v>230</v>
      </c>
      <c r="BO122" t="s">
        <v>15054</v>
      </c>
      <c r="BP122" t="s">
        <v>232</v>
      </c>
      <c r="BQ122">
        <v>2026</v>
      </c>
      <c r="BR122">
        <v>5</v>
      </c>
      <c r="BS122">
        <v>2</v>
      </c>
      <c r="BT122" s="1">
        <v>46146.562754629631</v>
      </c>
      <c r="BU122" t="s">
        <v>233</v>
      </c>
      <c r="BV122" s="2">
        <v>46146</v>
      </c>
      <c r="BW122" t="s">
        <v>234</v>
      </c>
      <c r="BX122" s="2">
        <v>46144</v>
      </c>
      <c r="BY122" s="2">
        <v>46146</v>
      </c>
      <c r="BZ122" t="s">
        <v>235</v>
      </c>
      <c r="CA122" t="s">
        <v>297</v>
      </c>
      <c r="CB122" t="s">
        <v>297</v>
      </c>
      <c r="CC122" t="s">
        <v>15055</v>
      </c>
      <c r="CD122" t="s">
        <v>2998</v>
      </c>
      <c r="CE122">
        <v>-1</v>
      </c>
      <c r="CF122" t="s">
        <v>300</v>
      </c>
      <c r="CG122" t="s">
        <v>301</v>
      </c>
      <c r="CH122" t="s">
        <v>242</v>
      </c>
      <c r="CI122">
        <v>1015443152</v>
      </c>
      <c r="CJ122" t="s">
        <v>877</v>
      </c>
      <c r="CK122" t="s">
        <v>245</v>
      </c>
      <c r="CL122" t="s">
        <v>409</v>
      </c>
      <c r="CM122" t="s">
        <v>247</v>
      </c>
      <c r="CN122" t="s">
        <v>410</v>
      </c>
      <c r="CT122" t="s">
        <v>249</v>
      </c>
      <c r="CU122" t="s">
        <v>225</v>
      </c>
      <c r="CW122" t="s">
        <v>226</v>
      </c>
      <c r="CX122" t="s">
        <v>227</v>
      </c>
      <c r="DA122" t="s">
        <v>250</v>
      </c>
      <c r="DB122">
        <v>-1</v>
      </c>
      <c r="DF122" t="s">
        <v>251</v>
      </c>
      <c r="DJ122" t="s">
        <v>252</v>
      </c>
      <c r="DK122" t="s">
        <v>253</v>
      </c>
      <c r="DL122" t="s">
        <v>254</v>
      </c>
      <c r="DN122" t="s">
        <v>255</v>
      </c>
      <c r="DR122" t="s">
        <v>878</v>
      </c>
      <c r="DS122" t="s">
        <v>877</v>
      </c>
      <c r="DT122" t="s">
        <v>870</v>
      </c>
      <c r="DV122">
        <v>1</v>
      </c>
      <c r="DW122" t="s">
        <v>283</v>
      </c>
      <c r="ED122" s="2">
        <v>46146</v>
      </c>
      <c r="EE122" t="s">
        <v>361</v>
      </c>
      <c r="EF122">
        <v>9</v>
      </c>
      <c r="EP122" t="s">
        <v>258</v>
      </c>
      <c r="ES122" t="s">
        <v>1448</v>
      </c>
      <c r="EZ122" t="s">
        <v>14134</v>
      </c>
      <c r="FA122" t="s">
        <v>245</v>
      </c>
      <c r="FB122" t="s">
        <v>308</v>
      </c>
      <c r="FD122" t="s">
        <v>308</v>
      </c>
      <c r="FE122" t="s">
        <v>309</v>
      </c>
      <c r="FF122" t="s">
        <v>309</v>
      </c>
      <c r="FK122" t="s">
        <v>263</v>
      </c>
      <c r="FL122" t="s">
        <v>15056</v>
      </c>
      <c r="FN122" t="s">
        <v>410</v>
      </c>
      <c r="FO122" t="s">
        <v>414</v>
      </c>
      <c r="FR122">
        <v>72185</v>
      </c>
      <c r="GB122" t="s">
        <v>266</v>
      </c>
      <c r="GC122" t="s">
        <v>225</v>
      </c>
      <c r="GD122">
        <v>0</v>
      </c>
      <c r="GF122">
        <v>0</v>
      </c>
      <c r="GG122">
        <v>25421</v>
      </c>
      <c r="GI122">
        <v>72185</v>
      </c>
      <c r="GJ122">
        <v>0</v>
      </c>
      <c r="GL122">
        <v>0</v>
      </c>
      <c r="GM122">
        <v>85900</v>
      </c>
      <c r="GS122" t="s">
        <v>267</v>
      </c>
      <c r="GT122" s="2">
        <v>45291</v>
      </c>
      <c r="GU122" t="s">
        <v>268</v>
      </c>
      <c r="GV122" t="s">
        <v>335</v>
      </c>
      <c r="GW122" t="s">
        <v>270</v>
      </c>
      <c r="GX122" t="s">
        <v>271</v>
      </c>
      <c r="GY122" t="s">
        <v>272</v>
      </c>
      <c r="GZ122" t="s">
        <v>273</v>
      </c>
      <c r="HA122" t="s">
        <v>336</v>
      </c>
      <c r="HC122" t="s">
        <v>337</v>
      </c>
      <c r="HE122" t="s">
        <v>230</v>
      </c>
      <c r="HF122" t="s">
        <v>15057</v>
      </c>
      <c r="HG122" t="s">
        <v>277</v>
      </c>
      <c r="HR122" t="s">
        <v>278</v>
      </c>
      <c r="HV122">
        <v>85900</v>
      </c>
      <c r="HW122" t="s">
        <v>279</v>
      </c>
      <c r="HX122" t="s">
        <v>280</v>
      </c>
      <c r="HY122">
        <v>72185</v>
      </c>
      <c r="HZ122">
        <v>17668</v>
      </c>
      <c r="IA122" t="s">
        <v>279</v>
      </c>
      <c r="IB122" t="s">
        <v>281</v>
      </c>
      <c r="ID122" t="s">
        <v>370</v>
      </c>
      <c r="IE122" t="s">
        <v>283</v>
      </c>
      <c r="IF122" t="s">
        <v>283</v>
      </c>
      <c r="IG122" t="s">
        <v>283</v>
      </c>
      <c r="IH122" t="s">
        <v>284</v>
      </c>
      <c r="II122" t="s">
        <v>285</v>
      </c>
      <c r="IJ122" t="s">
        <v>286</v>
      </c>
      <c r="IK122" t="s">
        <v>278</v>
      </c>
      <c r="IL122" t="s">
        <v>346</v>
      </c>
      <c r="IM122" t="s">
        <v>288</v>
      </c>
      <c r="IN122" t="s">
        <v>289</v>
      </c>
      <c r="IP122" t="s">
        <v>290</v>
      </c>
      <c r="IQ122" t="s">
        <v>284</v>
      </c>
      <c r="IS122" t="s">
        <v>291</v>
      </c>
      <c r="IT122" t="s">
        <v>398</v>
      </c>
      <c r="IW122" t="s">
        <v>455</v>
      </c>
      <c r="IY122" t="s">
        <v>281</v>
      </c>
    </row>
    <row r="123" spans="1:259" x14ac:dyDescent="0.3">
      <c r="A123" s="14">
        <f>DAY(AVANZA[[#This Row],[FechaSeguimiento]])</f>
        <v>4</v>
      </c>
      <c r="B123" s="14">
        <f>MONTH(AVANZA[[#This Row],[FechaSeguimiento]])</f>
        <v>5</v>
      </c>
      <c r="C123"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123" t="str">
        <f>LOWER(IFERROR(VLOOKUP(AVANZA[[#This Row],[ID_Peticion]],CANCELADAS[#All],2,0),""))</f>
        <v/>
      </c>
      <c r="E123" t="str">
        <f>LOWER(IFERROR(VLOOKUP(AVANZA[[#This Row],[ID_Peticion]],CANCELADAS[#All],3,0),""))</f>
        <v/>
      </c>
      <c r="F123" t="str">
        <f>LOWER(IF(AVANZA[[#This Row],[CEDULA CLIENTE]]&lt;&gt;""," CC: " &amp; COUNTIFS(AVANZA[CEDULA CLIENTE],AVANZA[[#This Row],[CEDULA CLIENTE]]),"")&amp; IF(AVANZA[[#This Row],[Direccion]]&lt;&gt;""," DIR: " &amp; COUNTIFS(AVANZA[Direccion],AVANZA[[#This Row],[Direccion]]),""))</f>
        <v xml:space="preserve"> dir: 1</v>
      </c>
      <c r="G123" t="str">
        <f>IFERROR(VLOOKUP(AVANZA[[#This Row],[Cedula_Vendedor_Atis]],PLANTA[[#All],[CEDULA]:[LINEA]],3,0),"No Cruza")</f>
        <v>Marisol Avella</v>
      </c>
      <c r="H123" t="str">
        <f>IFERROR(VLOOKUP(AVANZA[[#This Row],[Cedula_Vendedor_Atis]],PLANTA[[#All],[CEDULA]:[LINEA]],4,0),"No Cruza")</f>
        <v>Fija</v>
      </c>
      <c r="I123" t="str">
        <f>LOWER(IF(AVANZA[[#This Row],[ATRIBUIBLE]]="",AVANZA[[#This Row],[Variable]],AVANZA[[#This Row],[ATRIBUIBLE]]))</f>
        <v>terminada</v>
      </c>
      <c r="J123" s="14">
        <f>IF(AVANZA[[#This Row],[Variable]]=AVANZA[[#Headers],[TERMINADA]],1,0)</f>
        <v>1</v>
      </c>
      <c r="K123" s="14">
        <f>IF(AVANZA[[#This Row],[Variable]]=AVANZA[[#Headers],[ANULADA]],1,0)</f>
        <v>0</v>
      </c>
      <c r="L123" s="14">
        <f>IF(AVANZA[[#This Row],[Variable]]=AVANZA[[#Headers],[PENDIENTE]],1,0)</f>
        <v>0</v>
      </c>
      <c r="M123" s="14">
        <f>IF(AVANZA[[#This Row],[ESTADO AGENDA]]="AGENDADA",1,0)</f>
        <v>0</v>
      </c>
      <c r="N123" s="14">
        <f>IF(AVANZA[[#This Row],[ESTADO AGENDA]]="PENDIENTE DE AGENDAR",1,0)</f>
        <v>0</v>
      </c>
      <c r="O123" s="14">
        <f>IF(AVANZA[[#This Row],[ESTADO AGENDA]]="SUSPENDIDA",1,0)</f>
        <v>0</v>
      </c>
      <c r="P123" t="str" cm="1">
        <f t="array" ref="P123">_xlfn.XLOOKUP(AVANZA[[#This Row],[Num_Agrupacion_Pet_Atis]],Tabla1[[#All],[Numero_de_actuacion]],Tabla1[[#All],[Estado_de_la_orden]],"",0)</f>
        <v/>
      </c>
      <c r="Q123" s="2" t="str" cm="1">
        <f t="array" ref="Q123">_xlfn.XLOOKUP(AVANZA[[#This Row],[Num_Agrupacion_Pet_Atis]],Tabla1[[#All],[Numero_de_actuacion]],Tabla1[[#All],[Fecha_de_la_cita]],"",0)</f>
        <v/>
      </c>
      <c r="R123" t="str" cm="1">
        <f t="array" ref="R123">_xlfn.XLOOKUP(AVANZA[[#This Row],[Num_Agrupacion_Pet_Atis]],Tabla1[[#All],[Numero_de_actuacion]],Tabla1[[#All],[Franja_horaria_de_la_cita]],"",0)</f>
        <v/>
      </c>
      <c r="S123" s="14" t="str">
        <f>IFERROR(DAY(AVANZA[[#This Row],[FECHA AGENDA]]),"")</f>
        <v/>
      </c>
      <c r="T123" s="14" t="str">
        <f>IFERROR(MONTH(AVANZA[[#This Row],[FECHA AGENDA]]),"")</f>
        <v/>
      </c>
      <c r="U123" t="str" cm="1">
        <f t="array" ref="U123">_xlfn.XLOOKUP(AVANZA[[#This Row],[Num_Agrupacion_Pet_Atis]],Tabla1[[#All],[Numero_de_actuacion]],Tabla1[[#All],[Motivo_de_suspension]],"",0)</f>
        <v/>
      </c>
      <c r="V123" s="2" t="str" cm="1">
        <f t="array" ref="V123">_xlfn.XLOOKUP(AVANZA[[#This Row],[Num_Agrupacion_Pet_Atis]],Tabla1[[#All],[Numero_de_actuacion]],Tabla1[[#All],[No_identificacion_cliente]],"",0)</f>
        <v/>
      </c>
      <c r="W123" s="2" t="str" cm="1">
        <f t="array" ref="W123">_xlfn.XLOOKUP(AVANZA[[#This Row],[Num_Agrupacion_Pet_Atis]],Tabla1[[#All],[Numero_de_actuacion]],Tabla1[[#All],[Movil_de_contacto]],"",0)</f>
        <v/>
      </c>
      <c r="X123" s="14">
        <f>IF(OR(AVANZA[[#This Row],[ESTADO LEG]]="Legalizada grabacion",AVANZA[[#This Row],[ESTADO LEG]]="Legalizada aut"),1,0)</f>
        <v>1</v>
      </c>
      <c r="Y123" s="14">
        <f>IF(OR(AVANZA[[#This Row],[ESTADO LEG]]="pdte legalizar",AVANZA[[#This Row],[ESTADO LEG]]="No cruza"),1,0)</f>
        <v>0</v>
      </c>
      <c r="Z123" t="str" cm="1">
        <f t="array" ref="Z123">IF(AVANZA[[#This Row],[Variable]]="Terminada",LOWER(_xlfn.XLOOKUP(AVANZA[[#This Row],[ID_Peticion]],Tabla6[[#All],[NUM_PETICION]],Tabla6[[#All],[ESTADO_LEG]],"NO CRUZA",0)),AVANZA[[#This Row],[Variable]])</f>
        <v>legalizada grabacion</v>
      </c>
      <c r="AA123" cm="1">
        <f t="array" ref="AA123">_xlfn.XLOOKUP(AVANZA[[#This Row],[ID_Peticion]],Tabla6[[#All],[NUM_PETICION]],Tabla6[[#All],[DIF_DIAS]],"",0)</f>
        <v>2</v>
      </c>
      <c r="AB123" s="2" cm="1">
        <f t="array" ref="AB123">IFERROR(_xlfn.XLOOKUP(AVANZA[[#This Row],[ID_Peticion]],Tabla6[[#All],[NUM_PETICION]],Tabla6[[#All],[FEC_LEGAL]],"",0),"")</f>
        <v>46148</v>
      </c>
      <c r="AC123" s="14">
        <f ca="1">IF(AVANZA[[#This Row],[FECHA LEG]]&lt;&gt;0,IFERROR(AVANZA[[#This Row],[FECHA LEG]]-AVANZA[[#This Row],[FechaIniEstadoSubPetAtis]],0),TODAY()-AVANZA[[#This Row],[FechaIniEstadoSubPetAtis]])</f>
        <v>2</v>
      </c>
      <c r="AD123" s="35" t="str">
        <f ca="1">IF(AVANZA[[#This Row],[FINAL Vs LG]]&lt;&gt;0,IF(AVANZA[[#This Row],[FINAL Vs LG]]&lt;7.1,"100%",IF(AND(AVANZA[[#This Row],[FINAL Vs LG]]&gt;7.1,AVANZA[[#This Row],[FINAL Vs LG]]&lt;11.1),"50%","0%")),0)</f>
        <v>100%</v>
      </c>
      <c r="AE123" s="14">
        <f ca="1">VLOOKUP(DAY(TODAY()),BACK!F:G,2,0)</f>
        <v>14</v>
      </c>
      <c r="AF123" s="14">
        <f>BACK!$I$2</f>
        <v>24</v>
      </c>
      <c r="AG123" s="14">
        <f>IF(AVANZA[[#This Row],[Oferta_empaquetada_comisiones]]="SI",1,0)</f>
        <v>0</v>
      </c>
      <c r="AH123" s="36">
        <f>IF(AVANZA[[#This Row],[Variable]]="TERMINADA",IFERROR(VLOOKUP(AVANZA[[#This Row],[SUPERVISOR]],Tabla2[#All],4,0),0),)</f>
        <v>3.5</v>
      </c>
      <c r="AI123" s="14">
        <f>IF(AVANZA[[#This Row],[Producto]]="BA",1,0)</f>
        <v>0</v>
      </c>
      <c r="AJ123" s="14">
        <f>IF(AVANZA[[#This Row],[Producto]]="DUO",1,0)</f>
        <v>0</v>
      </c>
      <c r="AK123" s="14">
        <f>IF(AVANZA[[#This Row],[Producto]]="TRIO",1,0)</f>
        <v>1</v>
      </c>
      <c r="AL123" t="s">
        <v>1060</v>
      </c>
      <c r="AM123">
        <v>-1</v>
      </c>
      <c r="AN123">
        <v>-1</v>
      </c>
      <c r="AO123" t="s">
        <v>15058</v>
      </c>
      <c r="AP123" s="1">
        <v>46146.330312500002</v>
      </c>
      <c r="AQ123">
        <v>-1</v>
      </c>
      <c r="AR123" t="s">
        <v>15059</v>
      </c>
      <c r="AS123">
        <v>-1</v>
      </c>
      <c r="AT123">
        <v>-1</v>
      </c>
      <c r="AU123">
        <v>-1</v>
      </c>
      <c r="AV123">
        <v>-1</v>
      </c>
      <c r="AW123">
        <v>-1</v>
      </c>
      <c r="AX123" t="s">
        <v>224</v>
      </c>
      <c r="AY123">
        <v>-1</v>
      </c>
      <c r="AZ123">
        <v>2026</v>
      </c>
      <c r="BA123">
        <v>5</v>
      </c>
      <c r="BB123">
        <v>4</v>
      </c>
      <c r="BC123">
        <v>-1</v>
      </c>
      <c r="BD123" t="s">
        <v>225</v>
      </c>
      <c r="BE123">
        <v>-1</v>
      </c>
      <c r="BF123">
        <v>20001621711046</v>
      </c>
      <c r="BG123" t="s">
        <v>376</v>
      </c>
      <c r="BH123" t="s">
        <v>377</v>
      </c>
      <c r="BI123" t="s">
        <v>15060</v>
      </c>
      <c r="BJ123">
        <v>-1</v>
      </c>
      <c r="BK123">
        <v>-1</v>
      </c>
      <c r="BL123">
        <v>-1</v>
      </c>
      <c r="BM123" t="s">
        <v>229</v>
      </c>
      <c r="BN123" t="s">
        <v>230</v>
      </c>
      <c r="BO123" t="s">
        <v>15061</v>
      </c>
      <c r="BP123" t="s">
        <v>380</v>
      </c>
      <c r="BQ123">
        <v>2026</v>
      </c>
      <c r="BR123">
        <v>5</v>
      </c>
      <c r="BS123">
        <v>4</v>
      </c>
      <c r="BT123" s="1">
        <v>46146.475451388891</v>
      </c>
      <c r="BU123" t="s">
        <v>233</v>
      </c>
      <c r="BV123" s="2">
        <v>46146</v>
      </c>
      <c r="BW123" t="s">
        <v>234</v>
      </c>
      <c r="BX123" s="2">
        <v>46146</v>
      </c>
      <c r="BY123" s="2">
        <v>46146</v>
      </c>
      <c r="BZ123" t="s">
        <v>235</v>
      </c>
      <c r="CA123" t="s">
        <v>236</v>
      </c>
      <c r="CB123" t="s">
        <v>237</v>
      </c>
      <c r="CC123" t="s">
        <v>15062</v>
      </c>
      <c r="CD123" t="s">
        <v>2855</v>
      </c>
      <c r="CE123">
        <v>-1</v>
      </c>
      <c r="CF123" t="s">
        <v>240</v>
      </c>
      <c r="CG123" t="s">
        <v>241</v>
      </c>
      <c r="CH123" t="s">
        <v>242</v>
      </c>
      <c r="CI123">
        <v>1031182302</v>
      </c>
      <c r="CJ123" t="s">
        <v>1068</v>
      </c>
      <c r="CK123" t="s">
        <v>245</v>
      </c>
      <c r="CL123" t="s">
        <v>409</v>
      </c>
      <c r="CM123" t="s">
        <v>247</v>
      </c>
      <c r="CN123" t="s">
        <v>410</v>
      </c>
      <c r="CT123" t="s">
        <v>304</v>
      </c>
      <c r="CU123" t="s">
        <v>387</v>
      </c>
      <c r="CW123" t="s">
        <v>388</v>
      </c>
      <c r="CX123" t="s">
        <v>389</v>
      </c>
      <c r="DA123" t="s">
        <v>250</v>
      </c>
      <c r="DB123">
        <v>-1</v>
      </c>
      <c r="DF123" t="s">
        <v>251</v>
      </c>
      <c r="DJ123" t="s">
        <v>252</v>
      </c>
      <c r="DK123" t="s">
        <v>253</v>
      </c>
      <c r="DL123" t="s">
        <v>253</v>
      </c>
      <c r="DN123" t="s">
        <v>390</v>
      </c>
      <c r="DR123" t="s">
        <v>1069</v>
      </c>
      <c r="DS123" t="s">
        <v>1068</v>
      </c>
      <c r="DT123" t="s">
        <v>1067</v>
      </c>
      <c r="DV123">
        <v>1</v>
      </c>
      <c r="DW123" t="s">
        <v>257</v>
      </c>
      <c r="ED123" s="2">
        <v>46146</v>
      </c>
      <c r="EF123">
        <v>12</v>
      </c>
      <c r="EP123" t="s">
        <v>258</v>
      </c>
      <c r="ES123" t="s">
        <v>14307</v>
      </c>
      <c r="FA123" t="s">
        <v>245</v>
      </c>
      <c r="FB123" t="s">
        <v>260</v>
      </c>
      <c r="FD123" t="s">
        <v>260</v>
      </c>
      <c r="FE123" t="s">
        <v>261</v>
      </c>
      <c r="FF123" t="s">
        <v>262</v>
      </c>
      <c r="FK123" t="s">
        <v>263</v>
      </c>
      <c r="FL123" t="s">
        <v>15063</v>
      </c>
      <c r="FN123" t="s">
        <v>410</v>
      </c>
      <c r="FO123" t="s">
        <v>414</v>
      </c>
      <c r="FR123">
        <v>126994</v>
      </c>
      <c r="GB123" t="s">
        <v>266</v>
      </c>
      <c r="GC123" t="s">
        <v>387</v>
      </c>
      <c r="GD123">
        <v>25016</v>
      </c>
      <c r="GF123">
        <v>2353</v>
      </c>
      <c r="GG123">
        <v>25424</v>
      </c>
      <c r="GI123">
        <v>100314</v>
      </c>
      <c r="GJ123">
        <v>25242</v>
      </c>
      <c r="GL123">
        <v>24327</v>
      </c>
      <c r="GM123">
        <v>151122</v>
      </c>
      <c r="GS123" t="s">
        <v>267</v>
      </c>
      <c r="GT123" s="2">
        <v>43281</v>
      </c>
      <c r="GU123" t="s">
        <v>268</v>
      </c>
      <c r="GW123" t="s">
        <v>394</v>
      </c>
      <c r="GZ123" t="s">
        <v>395</v>
      </c>
      <c r="HA123" t="s">
        <v>497</v>
      </c>
      <c r="HB123" t="s">
        <v>275</v>
      </c>
      <c r="HC123" t="s">
        <v>275</v>
      </c>
      <c r="HD123" t="s">
        <v>257</v>
      </c>
      <c r="HE123" t="s">
        <v>230</v>
      </c>
      <c r="HF123" t="s">
        <v>14360</v>
      </c>
      <c r="HR123" t="s">
        <v>278</v>
      </c>
      <c r="HV123">
        <v>131990</v>
      </c>
      <c r="HW123" t="s">
        <v>281</v>
      </c>
      <c r="HY123">
        <v>0</v>
      </c>
      <c r="HZ123">
        <v>0</v>
      </c>
      <c r="IA123" t="s">
        <v>281</v>
      </c>
      <c r="IB123" t="s">
        <v>281</v>
      </c>
      <c r="IE123" t="s">
        <v>283</v>
      </c>
      <c r="IF123" t="s">
        <v>283</v>
      </c>
      <c r="IG123" t="s">
        <v>283</v>
      </c>
      <c r="IH123" t="s">
        <v>284</v>
      </c>
      <c r="II123" t="s">
        <v>285</v>
      </c>
      <c r="IJ123" t="s">
        <v>286</v>
      </c>
      <c r="IK123" t="s">
        <v>278</v>
      </c>
      <c r="IL123" t="s">
        <v>346</v>
      </c>
      <c r="IM123" t="s">
        <v>288</v>
      </c>
      <c r="IN123" t="s">
        <v>289</v>
      </c>
      <c r="IP123" t="s">
        <v>290</v>
      </c>
      <c r="IQ123" t="s">
        <v>284</v>
      </c>
      <c r="IS123" t="s">
        <v>291</v>
      </c>
      <c r="IT123" t="s">
        <v>453</v>
      </c>
      <c r="IU123" t="s">
        <v>454</v>
      </c>
      <c r="IV123" t="s">
        <v>434</v>
      </c>
      <c r="IW123" t="s">
        <v>318</v>
      </c>
      <c r="IY123" t="s">
        <v>281</v>
      </c>
    </row>
    <row r="124" spans="1:259" x14ac:dyDescent="0.3">
      <c r="A124" s="14">
        <f>DAY(AVANZA[[#This Row],[FechaSeguimiento]])</f>
        <v>4</v>
      </c>
      <c r="B124" s="14">
        <f>MONTH(AVANZA[[#This Row],[FechaSeguimiento]])</f>
        <v>5</v>
      </c>
      <c r="C124"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124" t="str">
        <f>LOWER(IFERROR(VLOOKUP(AVANZA[[#This Row],[ID_Peticion]],CANCELADAS[#All],2,0),""))</f>
        <v/>
      </c>
      <c r="E124" t="str">
        <f>LOWER(IFERROR(VLOOKUP(AVANZA[[#This Row],[ID_Peticion]],CANCELADAS[#All],3,0),""))</f>
        <v/>
      </c>
      <c r="F124" t="str">
        <f>LOWER(IF(AVANZA[[#This Row],[CEDULA CLIENTE]]&lt;&gt;""," CC: " &amp; COUNTIFS(AVANZA[CEDULA CLIENTE],AVANZA[[#This Row],[CEDULA CLIENTE]]),"")&amp; IF(AVANZA[[#This Row],[Direccion]]&lt;&gt;""," DIR: " &amp; COUNTIFS(AVANZA[Direccion],AVANZA[[#This Row],[Direccion]]),""))</f>
        <v xml:space="preserve"> dir: 1</v>
      </c>
      <c r="G124" t="str">
        <f>IFERROR(VLOOKUP(AVANZA[[#This Row],[Cedula_Vendedor_Atis]],PLANTA[[#All],[CEDULA]:[LINEA]],3,0),"No Cruza")</f>
        <v>Marisol Avella</v>
      </c>
      <c r="H124" t="str">
        <f>IFERROR(VLOOKUP(AVANZA[[#This Row],[Cedula_Vendedor_Atis]],PLANTA[[#All],[CEDULA]:[LINEA]],4,0),"No Cruza")</f>
        <v>Fija</v>
      </c>
      <c r="I124" t="str">
        <f>LOWER(IF(AVANZA[[#This Row],[ATRIBUIBLE]]="",AVANZA[[#This Row],[Variable]],AVANZA[[#This Row],[ATRIBUIBLE]]))</f>
        <v>terminada</v>
      </c>
      <c r="J124" s="14">
        <f>IF(AVANZA[[#This Row],[Variable]]=AVANZA[[#Headers],[TERMINADA]],1,0)</f>
        <v>1</v>
      </c>
      <c r="K124" s="14">
        <f>IF(AVANZA[[#This Row],[Variable]]=AVANZA[[#Headers],[ANULADA]],1,0)</f>
        <v>0</v>
      </c>
      <c r="L124" s="14">
        <f>IF(AVANZA[[#This Row],[Variable]]=AVANZA[[#Headers],[PENDIENTE]],1,0)</f>
        <v>0</v>
      </c>
      <c r="M124" s="14">
        <f>IF(AVANZA[[#This Row],[ESTADO AGENDA]]="AGENDADA",1,0)</f>
        <v>0</v>
      </c>
      <c r="N124" s="14">
        <f>IF(AVANZA[[#This Row],[ESTADO AGENDA]]="PENDIENTE DE AGENDAR",1,0)</f>
        <v>0</v>
      </c>
      <c r="O124" s="14">
        <f>IF(AVANZA[[#This Row],[ESTADO AGENDA]]="SUSPENDIDA",1,0)</f>
        <v>0</v>
      </c>
      <c r="P124" t="str" cm="1">
        <f t="array" ref="P124">_xlfn.XLOOKUP(AVANZA[[#This Row],[Num_Agrupacion_Pet_Atis]],Tabla1[[#All],[Numero_de_actuacion]],Tabla1[[#All],[Estado_de_la_orden]],"",0)</f>
        <v/>
      </c>
      <c r="Q124" s="2" t="str" cm="1">
        <f t="array" ref="Q124">_xlfn.XLOOKUP(AVANZA[[#This Row],[Num_Agrupacion_Pet_Atis]],Tabla1[[#All],[Numero_de_actuacion]],Tabla1[[#All],[Fecha_de_la_cita]],"",0)</f>
        <v/>
      </c>
      <c r="R124" t="str" cm="1">
        <f t="array" ref="R124">_xlfn.XLOOKUP(AVANZA[[#This Row],[Num_Agrupacion_Pet_Atis]],Tabla1[[#All],[Numero_de_actuacion]],Tabla1[[#All],[Franja_horaria_de_la_cita]],"",0)</f>
        <v/>
      </c>
      <c r="S124" s="14" t="str">
        <f>IFERROR(DAY(AVANZA[[#This Row],[FECHA AGENDA]]),"")</f>
        <v/>
      </c>
      <c r="T124" s="14" t="str">
        <f>IFERROR(MONTH(AVANZA[[#This Row],[FECHA AGENDA]]),"")</f>
        <v/>
      </c>
      <c r="U124" t="str" cm="1">
        <f t="array" ref="U124">_xlfn.XLOOKUP(AVANZA[[#This Row],[Num_Agrupacion_Pet_Atis]],Tabla1[[#All],[Numero_de_actuacion]],Tabla1[[#All],[Motivo_de_suspension]],"",0)</f>
        <v/>
      </c>
      <c r="V124" s="2" t="str" cm="1">
        <f t="array" ref="V124">_xlfn.XLOOKUP(AVANZA[[#This Row],[Num_Agrupacion_Pet_Atis]],Tabla1[[#All],[Numero_de_actuacion]],Tabla1[[#All],[No_identificacion_cliente]],"",0)</f>
        <v/>
      </c>
      <c r="W124" s="2" t="str" cm="1">
        <f t="array" ref="W124">_xlfn.XLOOKUP(AVANZA[[#This Row],[Num_Agrupacion_Pet_Atis]],Tabla1[[#All],[Numero_de_actuacion]],Tabla1[[#All],[Movil_de_contacto]],"",0)</f>
        <v/>
      </c>
      <c r="X124" s="14">
        <f>IF(OR(AVANZA[[#This Row],[ESTADO LEG]]="Legalizada grabacion",AVANZA[[#This Row],[ESTADO LEG]]="Legalizada aut"),1,0)</f>
        <v>1</v>
      </c>
      <c r="Y124" s="14">
        <f>IF(OR(AVANZA[[#This Row],[ESTADO LEG]]="pdte legalizar",AVANZA[[#This Row],[ESTADO LEG]]="No cruza"),1,0)</f>
        <v>0</v>
      </c>
      <c r="Z124" t="str" cm="1">
        <f t="array" ref="Z124">IF(AVANZA[[#This Row],[Variable]]="Terminada",LOWER(_xlfn.XLOOKUP(AVANZA[[#This Row],[ID_Peticion]],Tabla6[[#All],[NUM_PETICION]],Tabla6[[#All],[ESTADO_LEG]],"NO CRUZA",0)),AVANZA[[#This Row],[Variable]])</f>
        <v>legalizada grabacion</v>
      </c>
      <c r="AA124" cm="1">
        <f t="array" ref="AA124">_xlfn.XLOOKUP(AVANZA[[#This Row],[ID_Peticion]],Tabla6[[#All],[NUM_PETICION]],Tabla6[[#All],[DIF_DIAS]],"",0)</f>
        <v>2</v>
      </c>
      <c r="AB124" s="2" cm="1">
        <f t="array" ref="AB124">IFERROR(_xlfn.XLOOKUP(AVANZA[[#This Row],[ID_Peticion]],Tabla6[[#All],[NUM_PETICION]],Tabla6[[#All],[FEC_LEGAL]],"",0),"")</f>
        <v>46148</v>
      </c>
      <c r="AC124" s="14">
        <f ca="1">IF(AVANZA[[#This Row],[FECHA LEG]]&lt;&gt;0,IFERROR(AVANZA[[#This Row],[FECHA LEG]]-AVANZA[[#This Row],[FechaIniEstadoSubPetAtis]],0),TODAY()-AVANZA[[#This Row],[FechaIniEstadoSubPetAtis]])</f>
        <v>2</v>
      </c>
      <c r="AD124" s="35" t="str">
        <f ca="1">IF(AVANZA[[#This Row],[FINAL Vs LG]]&lt;&gt;0,IF(AVANZA[[#This Row],[FINAL Vs LG]]&lt;7.1,"100%",IF(AND(AVANZA[[#This Row],[FINAL Vs LG]]&gt;7.1,AVANZA[[#This Row],[FINAL Vs LG]]&lt;11.1),"50%","0%")),0)</f>
        <v>100%</v>
      </c>
      <c r="AE124" s="14">
        <f ca="1">VLOOKUP(DAY(TODAY()),BACK!F:G,2,0)</f>
        <v>14</v>
      </c>
      <c r="AF124" s="14">
        <f>BACK!$I$2</f>
        <v>24</v>
      </c>
      <c r="AG124" s="14">
        <f>IF(AVANZA[[#This Row],[Oferta_empaquetada_comisiones]]="SI",1,0)</f>
        <v>0</v>
      </c>
      <c r="AH124" s="36">
        <f>IF(AVANZA[[#This Row],[Variable]]="TERMINADA",IFERROR(VLOOKUP(AVANZA[[#This Row],[SUPERVISOR]],Tabla2[#All],4,0),0),)</f>
        <v>3.5</v>
      </c>
      <c r="AI124" s="14">
        <f>IF(AVANZA[[#This Row],[Producto]]="BA",1,0)</f>
        <v>0</v>
      </c>
      <c r="AJ124" s="14">
        <f>IF(AVANZA[[#This Row],[Producto]]="DUO",1,0)</f>
        <v>0</v>
      </c>
      <c r="AK124" s="14">
        <f>IF(AVANZA[[#This Row],[Producto]]="TRIO",1,0)</f>
        <v>1</v>
      </c>
      <c r="AL124" t="s">
        <v>221</v>
      </c>
      <c r="AM124">
        <v>-1</v>
      </c>
      <c r="AN124">
        <v>-1</v>
      </c>
      <c r="AO124" t="s">
        <v>15064</v>
      </c>
      <c r="AP124" s="1">
        <v>46140.775937500002</v>
      </c>
      <c r="AQ124">
        <v>-1</v>
      </c>
      <c r="AR124" t="s">
        <v>15065</v>
      </c>
      <c r="AS124">
        <v>-1</v>
      </c>
      <c r="AT124">
        <v>-1</v>
      </c>
      <c r="AU124">
        <v>-1</v>
      </c>
      <c r="AV124">
        <v>-1</v>
      </c>
      <c r="AW124">
        <v>-1</v>
      </c>
      <c r="AX124" t="s">
        <v>224</v>
      </c>
      <c r="AY124">
        <v>-1</v>
      </c>
      <c r="AZ124">
        <v>2026</v>
      </c>
      <c r="BA124">
        <v>5</v>
      </c>
      <c r="BB124">
        <v>4</v>
      </c>
      <c r="BC124">
        <v>-1</v>
      </c>
      <c r="BD124" t="s">
        <v>225</v>
      </c>
      <c r="BE124">
        <v>-1</v>
      </c>
      <c r="BF124">
        <v>20001619639180</v>
      </c>
      <c r="BG124" t="s">
        <v>611</v>
      </c>
      <c r="BH124" t="s">
        <v>612</v>
      </c>
      <c r="BI124" t="s">
        <v>15066</v>
      </c>
      <c r="BJ124">
        <v>-1</v>
      </c>
      <c r="BK124">
        <v>-1</v>
      </c>
      <c r="BL124">
        <v>-1</v>
      </c>
      <c r="BM124" t="s">
        <v>229</v>
      </c>
      <c r="BN124" t="s">
        <v>230</v>
      </c>
      <c r="BO124" t="s">
        <v>15067</v>
      </c>
      <c r="BP124" t="s">
        <v>232</v>
      </c>
      <c r="BQ124">
        <v>2026</v>
      </c>
      <c r="BR124">
        <v>4</v>
      </c>
      <c r="BS124">
        <v>28</v>
      </c>
      <c r="BT124" s="1">
        <v>46146.587743055556</v>
      </c>
      <c r="BU124" t="s">
        <v>233</v>
      </c>
      <c r="BV124" s="2">
        <v>46146</v>
      </c>
      <c r="BW124" t="s">
        <v>234</v>
      </c>
      <c r="BX124" s="2">
        <v>46140</v>
      </c>
      <c r="BY124" s="2">
        <v>46146</v>
      </c>
      <c r="BZ124" t="s">
        <v>235</v>
      </c>
      <c r="CA124" t="s">
        <v>2084</v>
      </c>
      <c r="CB124" t="s">
        <v>353</v>
      </c>
      <c r="CC124" t="s">
        <v>15068</v>
      </c>
      <c r="CD124" t="s">
        <v>3831</v>
      </c>
      <c r="CE124">
        <v>-1</v>
      </c>
      <c r="CF124" t="s">
        <v>2087</v>
      </c>
      <c r="CG124" t="s">
        <v>301</v>
      </c>
      <c r="CH124" t="s">
        <v>491</v>
      </c>
      <c r="CI124">
        <v>73211780</v>
      </c>
      <c r="CJ124" t="s">
        <v>244</v>
      </c>
      <c r="CK124" t="s">
        <v>245</v>
      </c>
      <c r="CL124" t="s">
        <v>246</v>
      </c>
      <c r="CM124" t="s">
        <v>247</v>
      </c>
      <c r="CN124" t="s">
        <v>248</v>
      </c>
      <c r="CT124" t="s">
        <v>304</v>
      </c>
      <c r="CU124" t="s">
        <v>387</v>
      </c>
      <c r="CW124" t="s">
        <v>621</v>
      </c>
      <c r="CX124" t="s">
        <v>622</v>
      </c>
      <c r="DA124" t="s">
        <v>250</v>
      </c>
      <c r="DB124">
        <v>-1</v>
      </c>
      <c r="DF124" t="s">
        <v>251</v>
      </c>
      <c r="DJ124" t="s">
        <v>252</v>
      </c>
      <c r="DK124" t="s">
        <v>253</v>
      </c>
      <c r="DL124" t="s">
        <v>253</v>
      </c>
      <c r="DN124" t="s">
        <v>390</v>
      </c>
      <c r="DR124" t="s">
        <v>256</v>
      </c>
      <c r="DS124" t="s">
        <v>244</v>
      </c>
      <c r="DT124" t="s">
        <v>243</v>
      </c>
      <c r="DV124">
        <v>1</v>
      </c>
      <c r="DW124" t="s">
        <v>283</v>
      </c>
      <c r="ED124" s="2">
        <v>46146</v>
      </c>
      <c r="EE124" t="s">
        <v>306</v>
      </c>
      <c r="EF124">
        <v>5</v>
      </c>
      <c r="EP124" t="s">
        <v>258</v>
      </c>
      <c r="ES124" t="s">
        <v>14300</v>
      </c>
      <c r="FA124" t="s">
        <v>245</v>
      </c>
      <c r="FB124" t="s">
        <v>363</v>
      </c>
      <c r="FD124" t="s">
        <v>363</v>
      </c>
      <c r="FE124" t="s">
        <v>2089</v>
      </c>
      <c r="FF124" t="s">
        <v>2089</v>
      </c>
      <c r="FK124" t="s">
        <v>263</v>
      </c>
      <c r="FL124" t="s">
        <v>15069</v>
      </c>
      <c r="FN124" t="s">
        <v>248</v>
      </c>
      <c r="FO124" t="s">
        <v>265</v>
      </c>
      <c r="FR124">
        <v>129030</v>
      </c>
      <c r="GB124" t="s">
        <v>266</v>
      </c>
      <c r="GC124" t="s">
        <v>387</v>
      </c>
      <c r="GD124">
        <v>23493</v>
      </c>
      <c r="GF124">
        <v>2353</v>
      </c>
      <c r="GG124">
        <v>25348</v>
      </c>
      <c r="GI124">
        <v>87224</v>
      </c>
      <c r="GJ124">
        <v>25357</v>
      </c>
      <c r="GL124">
        <v>39453</v>
      </c>
      <c r="GM124">
        <v>153545</v>
      </c>
      <c r="GS124" t="s">
        <v>267</v>
      </c>
      <c r="GT124" s="2">
        <v>44957</v>
      </c>
      <c r="GU124" t="s">
        <v>268</v>
      </c>
      <c r="GV124" t="s">
        <v>311</v>
      </c>
      <c r="GW124" t="s">
        <v>270</v>
      </c>
      <c r="GX124" t="s">
        <v>271</v>
      </c>
      <c r="GY124" t="s">
        <v>272</v>
      </c>
      <c r="GZ124" t="s">
        <v>273</v>
      </c>
      <c r="HA124" t="s">
        <v>274</v>
      </c>
      <c r="HB124" t="s">
        <v>1630</v>
      </c>
      <c r="HC124" t="s">
        <v>2084</v>
      </c>
      <c r="HD124" t="s">
        <v>313</v>
      </c>
      <c r="HE124" t="s">
        <v>230</v>
      </c>
      <c r="HF124" t="s">
        <v>15070</v>
      </c>
      <c r="HG124" t="s">
        <v>277</v>
      </c>
      <c r="HR124" t="s">
        <v>278</v>
      </c>
      <c r="HV124">
        <v>136900</v>
      </c>
      <c r="HW124" t="s">
        <v>279</v>
      </c>
      <c r="HX124" t="s">
        <v>280</v>
      </c>
      <c r="HY124">
        <v>146698</v>
      </c>
      <c r="HZ124">
        <v>17668</v>
      </c>
      <c r="IA124" t="s">
        <v>279</v>
      </c>
      <c r="IB124" t="s">
        <v>281</v>
      </c>
      <c r="ID124" t="s">
        <v>282</v>
      </c>
      <c r="IE124" t="s">
        <v>283</v>
      </c>
      <c r="IF124" t="s">
        <v>283</v>
      </c>
      <c r="IG124" t="s">
        <v>283</v>
      </c>
      <c r="IH124" t="s">
        <v>284</v>
      </c>
      <c r="II124" t="s">
        <v>285</v>
      </c>
      <c r="IJ124" t="s">
        <v>286</v>
      </c>
      <c r="IK124" t="s">
        <v>278</v>
      </c>
      <c r="IL124" t="s">
        <v>287</v>
      </c>
      <c r="IM124" t="s">
        <v>288</v>
      </c>
      <c r="IN124" t="s">
        <v>289</v>
      </c>
      <c r="IP124" t="s">
        <v>290</v>
      </c>
      <c r="IQ124" t="s">
        <v>284</v>
      </c>
      <c r="IS124" t="s">
        <v>291</v>
      </c>
      <c r="IT124" t="s">
        <v>453</v>
      </c>
      <c r="IU124" t="s">
        <v>1898</v>
      </c>
      <c r="IV124" t="s">
        <v>434</v>
      </c>
      <c r="IW124" t="s">
        <v>1899</v>
      </c>
      <c r="IY124" t="s">
        <v>281</v>
      </c>
    </row>
    <row r="125" spans="1:259" x14ac:dyDescent="0.3">
      <c r="A125" s="14">
        <f>DAY(AVANZA[[#This Row],[FechaSeguimiento]])</f>
        <v>4</v>
      </c>
      <c r="B125" s="14">
        <f>MONTH(AVANZA[[#This Row],[FechaSeguimiento]])</f>
        <v>5</v>
      </c>
      <c r="C125"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125" t="str">
        <f>LOWER(IFERROR(VLOOKUP(AVANZA[[#This Row],[ID_Peticion]],CANCELADAS[#All],2,0),""))</f>
        <v/>
      </c>
      <c r="E125" t="str">
        <f>LOWER(IFERROR(VLOOKUP(AVANZA[[#This Row],[ID_Peticion]],CANCELADAS[#All],3,0),""))</f>
        <v/>
      </c>
      <c r="F125" t="str">
        <f>LOWER(IF(AVANZA[[#This Row],[CEDULA CLIENTE]]&lt;&gt;""," CC: " &amp; COUNTIFS(AVANZA[CEDULA CLIENTE],AVANZA[[#This Row],[CEDULA CLIENTE]]),"")&amp; IF(AVANZA[[#This Row],[Direccion]]&lt;&gt;""," DIR: " &amp; COUNTIFS(AVANZA[Direccion],AVANZA[[#This Row],[Direccion]]),""))</f>
        <v xml:space="preserve"> dir: 1</v>
      </c>
      <c r="G125" t="str">
        <f>IFERROR(VLOOKUP(AVANZA[[#This Row],[Cedula_Vendedor_Atis]],PLANTA[[#All],[CEDULA]:[LINEA]],3,0),"No Cruza")</f>
        <v>Marisol Avella</v>
      </c>
      <c r="H125" t="str">
        <f>IFERROR(VLOOKUP(AVANZA[[#This Row],[Cedula_Vendedor_Atis]],PLANTA[[#All],[CEDULA]:[LINEA]],4,0),"No Cruza")</f>
        <v>Fija</v>
      </c>
      <c r="I125" t="str">
        <f>LOWER(IF(AVANZA[[#This Row],[ATRIBUIBLE]]="",AVANZA[[#This Row],[Variable]],AVANZA[[#This Row],[ATRIBUIBLE]]))</f>
        <v>terminada</v>
      </c>
      <c r="J125" s="14">
        <f>IF(AVANZA[[#This Row],[Variable]]=AVANZA[[#Headers],[TERMINADA]],1,0)</f>
        <v>1</v>
      </c>
      <c r="K125" s="14">
        <f>IF(AVANZA[[#This Row],[Variable]]=AVANZA[[#Headers],[ANULADA]],1,0)</f>
        <v>0</v>
      </c>
      <c r="L125" s="14">
        <f>IF(AVANZA[[#This Row],[Variable]]=AVANZA[[#Headers],[PENDIENTE]],1,0)</f>
        <v>0</v>
      </c>
      <c r="M125" s="14">
        <f>IF(AVANZA[[#This Row],[ESTADO AGENDA]]="AGENDADA",1,0)</f>
        <v>0</v>
      </c>
      <c r="N125" s="14">
        <f>IF(AVANZA[[#This Row],[ESTADO AGENDA]]="PENDIENTE DE AGENDAR",1,0)</f>
        <v>0</v>
      </c>
      <c r="O125" s="14">
        <f>IF(AVANZA[[#This Row],[ESTADO AGENDA]]="SUSPENDIDA",1,0)</f>
        <v>0</v>
      </c>
      <c r="P125" t="str" cm="1">
        <f t="array" ref="P125">_xlfn.XLOOKUP(AVANZA[[#This Row],[Num_Agrupacion_Pet_Atis]],Tabla1[[#All],[Numero_de_actuacion]],Tabla1[[#All],[Estado_de_la_orden]],"",0)</f>
        <v/>
      </c>
      <c r="Q125" s="2" t="str" cm="1">
        <f t="array" ref="Q125">_xlfn.XLOOKUP(AVANZA[[#This Row],[Num_Agrupacion_Pet_Atis]],Tabla1[[#All],[Numero_de_actuacion]],Tabla1[[#All],[Fecha_de_la_cita]],"",0)</f>
        <v/>
      </c>
      <c r="R125" t="str" cm="1">
        <f t="array" ref="R125">_xlfn.XLOOKUP(AVANZA[[#This Row],[Num_Agrupacion_Pet_Atis]],Tabla1[[#All],[Numero_de_actuacion]],Tabla1[[#All],[Franja_horaria_de_la_cita]],"",0)</f>
        <v/>
      </c>
      <c r="S125" s="14" t="str">
        <f>IFERROR(DAY(AVANZA[[#This Row],[FECHA AGENDA]]),"")</f>
        <v/>
      </c>
      <c r="T125" s="14" t="str">
        <f>IFERROR(MONTH(AVANZA[[#This Row],[FECHA AGENDA]]),"")</f>
        <v/>
      </c>
      <c r="U125" t="str" cm="1">
        <f t="array" ref="U125">_xlfn.XLOOKUP(AVANZA[[#This Row],[Num_Agrupacion_Pet_Atis]],Tabla1[[#All],[Numero_de_actuacion]],Tabla1[[#All],[Motivo_de_suspension]],"",0)</f>
        <v/>
      </c>
      <c r="V125" s="2" t="str" cm="1">
        <f t="array" ref="V125">_xlfn.XLOOKUP(AVANZA[[#This Row],[Num_Agrupacion_Pet_Atis]],Tabla1[[#All],[Numero_de_actuacion]],Tabla1[[#All],[No_identificacion_cliente]],"",0)</f>
        <v/>
      </c>
      <c r="W125" s="2" t="str" cm="1">
        <f t="array" ref="W125">_xlfn.XLOOKUP(AVANZA[[#This Row],[Num_Agrupacion_Pet_Atis]],Tabla1[[#All],[Numero_de_actuacion]],Tabla1[[#All],[Movil_de_contacto]],"",0)</f>
        <v/>
      </c>
      <c r="X125" s="14">
        <f>IF(OR(AVANZA[[#This Row],[ESTADO LEG]]="Legalizada grabacion",AVANZA[[#This Row],[ESTADO LEG]]="Legalizada aut"),1,0)</f>
        <v>1</v>
      </c>
      <c r="Y125" s="14">
        <f>IF(OR(AVANZA[[#This Row],[ESTADO LEG]]="pdte legalizar",AVANZA[[#This Row],[ESTADO LEG]]="No cruza"),1,0)</f>
        <v>0</v>
      </c>
      <c r="Z125" t="str" cm="1">
        <f t="array" ref="Z125">IF(AVANZA[[#This Row],[Variable]]="Terminada",LOWER(_xlfn.XLOOKUP(AVANZA[[#This Row],[ID_Peticion]],Tabla6[[#All],[NUM_PETICION]],Tabla6[[#All],[ESTADO_LEG]],"NO CRUZA",0)),AVANZA[[#This Row],[Variable]])</f>
        <v>legalizada grabacion</v>
      </c>
      <c r="AA125" cm="1">
        <f t="array" ref="AA125">_xlfn.XLOOKUP(AVANZA[[#This Row],[ID_Peticion]],Tabla6[[#All],[NUM_PETICION]],Tabla6[[#All],[DIF_DIAS]],"",0)</f>
        <v>2</v>
      </c>
      <c r="AB125" s="2" cm="1">
        <f t="array" ref="AB125">IFERROR(_xlfn.XLOOKUP(AVANZA[[#This Row],[ID_Peticion]],Tabla6[[#All],[NUM_PETICION]],Tabla6[[#All],[FEC_LEGAL]],"",0),"")</f>
        <v>46148</v>
      </c>
      <c r="AC125" s="14">
        <f ca="1">IF(AVANZA[[#This Row],[FECHA LEG]]&lt;&gt;0,IFERROR(AVANZA[[#This Row],[FECHA LEG]]-AVANZA[[#This Row],[FechaIniEstadoSubPetAtis]],0),TODAY()-AVANZA[[#This Row],[FechaIniEstadoSubPetAtis]])</f>
        <v>2</v>
      </c>
      <c r="AD125" s="35" t="str">
        <f ca="1">IF(AVANZA[[#This Row],[FINAL Vs LG]]&lt;&gt;0,IF(AVANZA[[#This Row],[FINAL Vs LG]]&lt;7.1,"100%",IF(AND(AVANZA[[#This Row],[FINAL Vs LG]]&gt;7.1,AVANZA[[#This Row],[FINAL Vs LG]]&lt;11.1),"50%","0%")),0)</f>
        <v>100%</v>
      </c>
      <c r="AE125" s="14">
        <f ca="1">VLOOKUP(DAY(TODAY()),BACK!F:G,2,0)</f>
        <v>14</v>
      </c>
      <c r="AF125" s="14">
        <f>BACK!$I$2</f>
        <v>24</v>
      </c>
      <c r="AG125" s="14">
        <f>IF(AVANZA[[#This Row],[Oferta_empaquetada_comisiones]]="SI",1,0)</f>
        <v>0</v>
      </c>
      <c r="AH125" s="36">
        <f>IF(AVANZA[[#This Row],[Variable]]="TERMINADA",IFERROR(VLOOKUP(AVANZA[[#This Row],[SUPERVISOR]],Tabla2[#All],4,0),0),)</f>
        <v>3.5</v>
      </c>
      <c r="AI125" s="14">
        <f>IF(AVANZA[[#This Row],[Producto]]="BA",1,0)</f>
        <v>1</v>
      </c>
      <c r="AJ125" s="14">
        <f>IF(AVANZA[[#This Row],[Producto]]="DUO",1,0)</f>
        <v>0</v>
      </c>
      <c r="AK125" s="14">
        <f>IF(AVANZA[[#This Row],[Producto]]="TRIO",1,0)</f>
        <v>0</v>
      </c>
      <c r="AL125" t="s">
        <v>797</v>
      </c>
      <c r="AM125">
        <v>-1</v>
      </c>
      <c r="AN125">
        <v>-1</v>
      </c>
      <c r="AO125" t="s">
        <v>15071</v>
      </c>
      <c r="AP125" s="1">
        <v>46144.560902777775</v>
      </c>
      <c r="AQ125">
        <v>-1</v>
      </c>
      <c r="AR125" t="s">
        <v>15072</v>
      </c>
      <c r="AS125">
        <v>-1</v>
      </c>
      <c r="AT125">
        <v>-1</v>
      </c>
      <c r="AU125">
        <v>-1</v>
      </c>
      <c r="AV125">
        <v>-1</v>
      </c>
      <c r="AW125">
        <v>-1</v>
      </c>
      <c r="AX125" t="s">
        <v>224</v>
      </c>
      <c r="AY125">
        <v>-1</v>
      </c>
      <c r="AZ125">
        <v>2026</v>
      </c>
      <c r="BA125">
        <v>5</v>
      </c>
      <c r="BB125">
        <v>4</v>
      </c>
      <c r="BC125">
        <v>-1</v>
      </c>
      <c r="BD125" t="s">
        <v>225</v>
      </c>
      <c r="BE125">
        <v>-1</v>
      </c>
      <c r="BF125">
        <v>20001621443647</v>
      </c>
      <c r="BG125" t="s">
        <v>319</v>
      </c>
      <c r="BH125" t="s">
        <v>320</v>
      </c>
      <c r="BI125" t="s">
        <v>15073</v>
      </c>
      <c r="BJ125">
        <v>-1</v>
      </c>
      <c r="BK125">
        <v>-1</v>
      </c>
      <c r="BL125">
        <v>-1</v>
      </c>
      <c r="BM125" t="s">
        <v>229</v>
      </c>
      <c r="BN125" t="s">
        <v>230</v>
      </c>
      <c r="BO125" t="s">
        <v>15074</v>
      </c>
      <c r="BP125" t="s">
        <v>380</v>
      </c>
      <c r="BQ125">
        <v>2026</v>
      </c>
      <c r="BR125">
        <v>5</v>
      </c>
      <c r="BS125">
        <v>2</v>
      </c>
      <c r="BT125" s="1">
        <v>46146.67396990741</v>
      </c>
      <c r="BU125" t="s">
        <v>233</v>
      </c>
      <c r="BV125" s="2">
        <v>46146</v>
      </c>
      <c r="BW125" t="s">
        <v>234</v>
      </c>
      <c r="BX125" s="2">
        <v>46144</v>
      </c>
      <c r="BY125" s="2">
        <v>46146</v>
      </c>
      <c r="BZ125" t="s">
        <v>235</v>
      </c>
      <c r="CA125" t="s">
        <v>297</v>
      </c>
      <c r="CB125" t="s">
        <v>297</v>
      </c>
      <c r="CC125" t="s">
        <v>15075</v>
      </c>
      <c r="CD125" t="s">
        <v>3631</v>
      </c>
      <c r="CE125">
        <v>-1</v>
      </c>
      <c r="CF125" t="s">
        <v>300</v>
      </c>
      <c r="CG125" t="s">
        <v>301</v>
      </c>
      <c r="CH125" t="s">
        <v>242</v>
      </c>
      <c r="CI125">
        <v>80767494</v>
      </c>
      <c r="CJ125" t="s">
        <v>806</v>
      </c>
      <c r="CK125" t="s">
        <v>245</v>
      </c>
      <c r="CL125" t="s">
        <v>246</v>
      </c>
      <c r="CM125" t="s">
        <v>247</v>
      </c>
      <c r="CN125" t="s">
        <v>248</v>
      </c>
      <c r="CT125" t="s">
        <v>249</v>
      </c>
      <c r="CU125" t="s">
        <v>225</v>
      </c>
      <c r="CW125" t="s">
        <v>319</v>
      </c>
      <c r="CX125" t="s">
        <v>320</v>
      </c>
      <c r="DA125" t="s">
        <v>250</v>
      </c>
      <c r="DB125">
        <v>-1</v>
      </c>
      <c r="DF125" t="s">
        <v>251</v>
      </c>
      <c r="DJ125" t="s">
        <v>252</v>
      </c>
      <c r="DK125" t="s">
        <v>253</v>
      </c>
      <c r="DL125" t="s">
        <v>254</v>
      </c>
      <c r="DN125" t="s">
        <v>255</v>
      </c>
      <c r="DR125" t="s">
        <v>807</v>
      </c>
      <c r="DS125" t="s">
        <v>806</v>
      </c>
      <c r="DT125" t="s">
        <v>797</v>
      </c>
      <c r="DV125">
        <v>1</v>
      </c>
      <c r="DW125" t="s">
        <v>283</v>
      </c>
      <c r="ED125" s="2">
        <v>46146</v>
      </c>
      <c r="EE125" t="s">
        <v>306</v>
      </c>
      <c r="EF125">
        <v>9</v>
      </c>
      <c r="EP125" t="s">
        <v>258</v>
      </c>
      <c r="ES125" t="s">
        <v>386</v>
      </c>
      <c r="EZ125" t="s">
        <v>476</v>
      </c>
      <c r="FA125" t="s">
        <v>245</v>
      </c>
      <c r="FB125" t="s">
        <v>308</v>
      </c>
      <c r="FD125" t="s">
        <v>308</v>
      </c>
      <c r="FE125" t="s">
        <v>309</v>
      </c>
      <c r="FF125" t="s">
        <v>309</v>
      </c>
      <c r="FK125" t="s">
        <v>263</v>
      </c>
      <c r="FL125" t="s">
        <v>15076</v>
      </c>
      <c r="FN125" t="s">
        <v>248</v>
      </c>
      <c r="FO125" t="s">
        <v>265</v>
      </c>
      <c r="FR125">
        <v>79824</v>
      </c>
      <c r="GB125" t="s">
        <v>266</v>
      </c>
      <c r="GC125" t="s">
        <v>225</v>
      </c>
      <c r="GD125">
        <v>0</v>
      </c>
      <c r="GF125">
        <v>0</v>
      </c>
      <c r="GG125">
        <v>25423</v>
      </c>
      <c r="GI125">
        <v>79824</v>
      </c>
      <c r="GJ125">
        <v>0</v>
      </c>
      <c r="GL125">
        <v>0</v>
      </c>
      <c r="GM125">
        <v>94990</v>
      </c>
      <c r="GS125" t="s">
        <v>267</v>
      </c>
      <c r="GT125" s="2">
        <v>44985</v>
      </c>
      <c r="GU125" t="s">
        <v>268</v>
      </c>
      <c r="GV125" t="s">
        <v>335</v>
      </c>
      <c r="GW125" t="s">
        <v>394</v>
      </c>
      <c r="GZ125" t="s">
        <v>395</v>
      </c>
      <c r="HA125" t="s">
        <v>336</v>
      </c>
      <c r="HC125" t="s">
        <v>337</v>
      </c>
      <c r="HE125" t="s">
        <v>230</v>
      </c>
      <c r="HF125" t="s">
        <v>14132</v>
      </c>
      <c r="HR125" t="s">
        <v>278</v>
      </c>
      <c r="HV125">
        <v>94990</v>
      </c>
      <c r="HW125" t="s">
        <v>281</v>
      </c>
      <c r="HY125">
        <v>0</v>
      </c>
      <c r="HZ125">
        <v>0</v>
      </c>
      <c r="IA125" t="s">
        <v>281</v>
      </c>
      <c r="IB125" t="s">
        <v>281</v>
      </c>
      <c r="IE125" t="s">
        <v>283</v>
      </c>
      <c r="IF125" t="s">
        <v>283</v>
      </c>
      <c r="IG125" t="s">
        <v>283</v>
      </c>
      <c r="IH125" t="s">
        <v>284</v>
      </c>
      <c r="II125" t="s">
        <v>285</v>
      </c>
      <c r="IJ125" t="s">
        <v>286</v>
      </c>
      <c r="IK125" t="s">
        <v>278</v>
      </c>
      <c r="IL125" t="s">
        <v>287</v>
      </c>
      <c r="IM125" t="s">
        <v>288</v>
      </c>
      <c r="IN125" t="s">
        <v>289</v>
      </c>
      <c r="IP125" t="s">
        <v>290</v>
      </c>
      <c r="IQ125" t="s">
        <v>284</v>
      </c>
      <c r="IS125" t="s">
        <v>291</v>
      </c>
      <c r="IT125" t="s">
        <v>561</v>
      </c>
      <c r="IY125" t="s">
        <v>281</v>
      </c>
    </row>
    <row r="126" spans="1:259" x14ac:dyDescent="0.3">
      <c r="A126" s="14">
        <f>DAY(AVANZA[[#This Row],[FechaSeguimiento]])</f>
        <v>4</v>
      </c>
      <c r="B126" s="14">
        <f>MONTH(AVANZA[[#This Row],[FechaSeguimiento]])</f>
        <v>5</v>
      </c>
      <c r="C126"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126" t="str">
        <f>LOWER(IFERROR(VLOOKUP(AVANZA[[#This Row],[ID_Peticion]],CANCELADAS[#All],2,0),""))</f>
        <v>qc - no se logro contacto para agendar</v>
      </c>
      <c r="E126" t="str">
        <f>LOWER(IFERROR(VLOOKUP(AVANZA[[#This Row],[ID_Peticion]],CANCELADAS[#All],3,0),""))</f>
        <v>agendamiento</v>
      </c>
      <c r="F126" t="str">
        <f>LOWER(IF(AVANZA[[#This Row],[CEDULA CLIENTE]]&lt;&gt;""," CC: " &amp; COUNTIFS(AVANZA[CEDULA CLIENTE],AVANZA[[#This Row],[CEDULA CLIENTE]]),"")&amp; IF(AVANZA[[#This Row],[Direccion]]&lt;&gt;""," DIR: " &amp; COUNTIFS(AVANZA[Direccion],AVANZA[[#This Row],[Direccion]]),""))</f>
        <v xml:space="preserve"> dir: 1</v>
      </c>
      <c r="G126" t="str">
        <f>IFERROR(VLOOKUP(AVANZA[[#This Row],[Cedula_Vendedor_Atis]],PLANTA[[#All],[CEDULA]:[LINEA]],3,0),"No Cruza")</f>
        <v>Marisol Avella</v>
      </c>
      <c r="H126" t="str">
        <f>IFERROR(VLOOKUP(AVANZA[[#This Row],[Cedula_Vendedor_Atis]],PLANTA[[#All],[CEDULA]:[LINEA]],4,0),"No Cruza")</f>
        <v>Fija</v>
      </c>
      <c r="I126" t="str">
        <f>LOWER(IF(AVANZA[[#This Row],[ATRIBUIBLE]]="",AVANZA[[#This Row],[Variable]],AVANZA[[#This Row],[ATRIBUIBLE]]))</f>
        <v>agendamiento</v>
      </c>
      <c r="J126" s="14">
        <f>IF(AVANZA[[#This Row],[Variable]]=AVANZA[[#Headers],[TERMINADA]],1,0)</f>
        <v>0</v>
      </c>
      <c r="K126" s="14">
        <f>IF(AVANZA[[#This Row],[Variable]]=AVANZA[[#Headers],[ANULADA]],1,0)</f>
        <v>1</v>
      </c>
      <c r="L126" s="14">
        <f>IF(AVANZA[[#This Row],[Variable]]=AVANZA[[#Headers],[PENDIENTE]],1,0)</f>
        <v>0</v>
      </c>
      <c r="M126" s="14">
        <f>IF(AVANZA[[#This Row],[ESTADO AGENDA]]="AGENDADA",1,0)</f>
        <v>0</v>
      </c>
      <c r="N126" s="14">
        <f>IF(AVANZA[[#This Row],[ESTADO AGENDA]]="PENDIENTE DE AGENDAR",1,0)</f>
        <v>0</v>
      </c>
      <c r="O126" s="14">
        <f>IF(AVANZA[[#This Row],[ESTADO AGENDA]]="SUSPENDIDA",1,0)</f>
        <v>0</v>
      </c>
      <c r="P126" t="str" cm="1">
        <f t="array" ref="P126">_xlfn.XLOOKUP(AVANZA[[#This Row],[Num_Agrupacion_Pet_Atis]],Tabla1[[#All],[Numero_de_actuacion]],Tabla1[[#All],[Estado_de_la_orden]],"",0)</f>
        <v/>
      </c>
      <c r="Q126" s="2" t="str" cm="1">
        <f t="array" ref="Q126">_xlfn.XLOOKUP(AVANZA[[#This Row],[Num_Agrupacion_Pet_Atis]],Tabla1[[#All],[Numero_de_actuacion]],Tabla1[[#All],[Fecha_de_la_cita]],"",0)</f>
        <v/>
      </c>
      <c r="R126" t="str" cm="1">
        <f t="array" ref="R126">_xlfn.XLOOKUP(AVANZA[[#This Row],[Num_Agrupacion_Pet_Atis]],Tabla1[[#All],[Numero_de_actuacion]],Tabla1[[#All],[Franja_horaria_de_la_cita]],"",0)</f>
        <v/>
      </c>
      <c r="S126" s="14" t="str">
        <f>IFERROR(DAY(AVANZA[[#This Row],[FECHA AGENDA]]),"")</f>
        <v/>
      </c>
      <c r="T126" s="14" t="str">
        <f>IFERROR(MONTH(AVANZA[[#This Row],[FECHA AGENDA]]),"")</f>
        <v/>
      </c>
      <c r="U126" t="str" cm="1">
        <f t="array" ref="U126">_xlfn.XLOOKUP(AVANZA[[#This Row],[Num_Agrupacion_Pet_Atis]],Tabla1[[#All],[Numero_de_actuacion]],Tabla1[[#All],[Motivo_de_suspension]],"",0)</f>
        <v/>
      </c>
      <c r="V126" s="2" t="str" cm="1">
        <f t="array" ref="V126">_xlfn.XLOOKUP(AVANZA[[#This Row],[Num_Agrupacion_Pet_Atis]],Tabla1[[#All],[Numero_de_actuacion]],Tabla1[[#All],[No_identificacion_cliente]],"",0)</f>
        <v/>
      </c>
      <c r="W126" s="2" t="str" cm="1">
        <f t="array" ref="W126">_xlfn.XLOOKUP(AVANZA[[#This Row],[Num_Agrupacion_Pet_Atis]],Tabla1[[#All],[Numero_de_actuacion]],Tabla1[[#All],[Movil_de_contacto]],"",0)</f>
        <v/>
      </c>
      <c r="X126" s="14">
        <f>IF(OR(AVANZA[[#This Row],[ESTADO LEG]]="Legalizada grabacion",AVANZA[[#This Row],[ESTADO LEG]]="Legalizada aut"),1,0)</f>
        <v>0</v>
      </c>
      <c r="Y126" s="14">
        <f>IF(OR(AVANZA[[#This Row],[ESTADO LEG]]="pdte legalizar",AVANZA[[#This Row],[ESTADO LEG]]="No cruza"),1,0)</f>
        <v>0</v>
      </c>
      <c r="Z126" t="str" cm="1">
        <f t="array" ref="Z126">IF(AVANZA[[#This Row],[Variable]]="Terminada",LOWER(_xlfn.XLOOKUP(AVANZA[[#This Row],[ID_Peticion]],Tabla6[[#All],[NUM_PETICION]],Tabla6[[#All],[ESTADO_LEG]],"NO CRUZA",0)),AVANZA[[#This Row],[Variable]])</f>
        <v>ANULADA</v>
      </c>
      <c r="AA126" t="str" cm="1">
        <f t="array" ref="AA126">_xlfn.XLOOKUP(AVANZA[[#This Row],[ID_Peticion]],Tabla6[[#All],[NUM_PETICION]],Tabla6[[#All],[DIF_DIAS]],"",0)</f>
        <v/>
      </c>
      <c r="AB126" s="2" t="str" cm="1">
        <f t="array" ref="AB126">IFERROR(_xlfn.XLOOKUP(AVANZA[[#This Row],[ID_Peticion]],Tabla6[[#All],[NUM_PETICION]],Tabla6[[#All],[FEC_LEGAL]],"",0),"")</f>
        <v/>
      </c>
      <c r="AC126" s="14">
        <f ca="1">IF(AVANZA[[#This Row],[FECHA LEG]]&lt;&gt;0,IFERROR(AVANZA[[#This Row],[FECHA LEG]]-AVANZA[[#This Row],[FechaIniEstadoSubPetAtis]],0),TODAY()-AVANZA[[#This Row],[FechaIniEstadoSubPetAtis]])</f>
        <v>0</v>
      </c>
      <c r="AD126" s="35">
        <f ca="1">IF(AVANZA[[#This Row],[FINAL Vs LG]]&lt;&gt;0,IF(AVANZA[[#This Row],[FINAL Vs LG]]&lt;7.1,"100%",IF(AND(AVANZA[[#This Row],[FINAL Vs LG]]&gt;7.1,AVANZA[[#This Row],[FINAL Vs LG]]&lt;11.1),"50%","0%")),0)</f>
        <v>0</v>
      </c>
      <c r="AE126" s="14">
        <f ca="1">VLOOKUP(DAY(TODAY()),BACK!F:G,2,0)</f>
        <v>14</v>
      </c>
      <c r="AF126" s="14">
        <f>BACK!$I$2</f>
        <v>24</v>
      </c>
      <c r="AG126" s="14">
        <f>IF(AVANZA[[#This Row],[Oferta_empaquetada_comisiones]]="SI",1,0)</f>
        <v>0</v>
      </c>
      <c r="AH126" s="36">
        <f>IF(AVANZA[[#This Row],[Variable]]="TERMINADA",IFERROR(VLOOKUP(AVANZA[[#This Row],[SUPERVISOR]],Tabla2[#All],4,0),0),)</f>
        <v>0</v>
      </c>
      <c r="AI126" s="14">
        <f>IF(AVANZA[[#This Row],[Producto]]="BA",1,0)</f>
        <v>0</v>
      </c>
      <c r="AJ126" s="14">
        <f>IF(AVANZA[[#This Row],[Producto]]="DUO",1,0)</f>
        <v>0</v>
      </c>
      <c r="AK126" s="14">
        <f>IF(AVANZA[[#This Row],[Producto]]="TRIO",1,0)</f>
        <v>1</v>
      </c>
      <c r="AL126" t="s">
        <v>540</v>
      </c>
      <c r="AM126">
        <v>-1</v>
      </c>
      <c r="AN126">
        <v>-1</v>
      </c>
      <c r="AO126" t="s">
        <v>15077</v>
      </c>
      <c r="AP126" s="1">
        <v>46137.449699074074</v>
      </c>
      <c r="AQ126">
        <v>-1</v>
      </c>
      <c r="AR126" t="s">
        <v>15078</v>
      </c>
      <c r="AS126">
        <v>-1</v>
      </c>
      <c r="AT126">
        <v>-1</v>
      </c>
      <c r="AU126">
        <v>-1</v>
      </c>
      <c r="AV126">
        <v>-1</v>
      </c>
      <c r="AW126">
        <v>-1</v>
      </c>
      <c r="AX126" t="s">
        <v>224</v>
      </c>
      <c r="AY126">
        <v>-1</v>
      </c>
      <c r="AZ126">
        <v>2026</v>
      </c>
      <c r="BA126">
        <v>5</v>
      </c>
      <c r="BB126">
        <v>4</v>
      </c>
      <c r="BC126">
        <v>-1</v>
      </c>
      <c r="BD126" t="s">
        <v>225</v>
      </c>
      <c r="BE126">
        <v>-1</v>
      </c>
      <c r="BF126">
        <v>20001617443529</v>
      </c>
      <c r="BG126" t="s">
        <v>917</v>
      </c>
      <c r="BH126" t="s">
        <v>918</v>
      </c>
      <c r="BI126" t="s">
        <v>15079</v>
      </c>
      <c r="BJ126">
        <v>-1</v>
      </c>
      <c r="BK126">
        <v>-1</v>
      </c>
      <c r="BL126">
        <v>-1</v>
      </c>
      <c r="BM126" t="s">
        <v>573</v>
      </c>
      <c r="BN126" t="s">
        <v>230</v>
      </c>
      <c r="BO126" t="s">
        <v>15080</v>
      </c>
      <c r="BP126" t="s">
        <v>380</v>
      </c>
      <c r="BQ126">
        <v>2026</v>
      </c>
      <c r="BR126">
        <v>4</v>
      </c>
      <c r="BS126">
        <v>25</v>
      </c>
      <c r="BT126" s="1">
        <v>46146.541805555556</v>
      </c>
      <c r="BU126" t="s">
        <v>575</v>
      </c>
      <c r="BV126" s="2">
        <v>46146</v>
      </c>
      <c r="BW126" t="s">
        <v>576</v>
      </c>
      <c r="BX126" s="2">
        <v>46137</v>
      </c>
      <c r="BY126" s="2">
        <v>46146</v>
      </c>
      <c r="BZ126" t="s">
        <v>235</v>
      </c>
      <c r="CA126" t="s">
        <v>297</v>
      </c>
      <c r="CB126" t="s">
        <v>297</v>
      </c>
      <c r="CC126" t="s">
        <v>15081</v>
      </c>
      <c r="CD126" t="s">
        <v>3282</v>
      </c>
      <c r="CE126">
        <v>-1</v>
      </c>
      <c r="CF126" t="s">
        <v>300</v>
      </c>
      <c r="CG126" t="s">
        <v>301</v>
      </c>
      <c r="CH126" t="s">
        <v>242</v>
      </c>
      <c r="CI126">
        <v>1073250775</v>
      </c>
      <c r="CJ126" t="s">
        <v>552</v>
      </c>
      <c r="CK126" t="s">
        <v>245</v>
      </c>
      <c r="CL126" t="s">
        <v>246</v>
      </c>
      <c r="CM126" t="s">
        <v>247</v>
      </c>
      <c r="CN126" t="s">
        <v>359</v>
      </c>
      <c r="CT126" t="s">
        <v>386</v>
      </c>
      <c r="CU126" t="s">
        <v>387</v>
      </c>
      <c r="CW126" t="s">
        <v>920</v>
      </c>
      <c r="CX126" t="s">
        <v>921</v>
      </c>
      <c r="CY126" t="s">
        <v>730</v>
      </c>
      <c r="DA126" t="s">
        <v>250</v>
      </c>
      <c r="DB126">
        <v>-1</v>
      </c>
      <c r="DF126" t="s">
        <v>731</v>
      </c>
      <c r="DJ126" t="s">
        <v>252</v>
      </c>
      <c r="DK126" t="s">
        <v>253</v>
      </c>
      <c r="DL126" t="s">
        <v>253</v>
      </c>
      <c r="DN126" t="s">
        <v>390</v>
      </c>
      <c r="DR126" t="s">
        <v>553</v>
      </c>
      <c r="DS126" t="s">
        <v>552</v>
      </c>
      <c r="DT126" t="s">
        <v>551</v>
      </c>
      <c r="DV126">
        <v>1</v>
      </c>
      <c r="DW126" t="s">
        <v>283</v>
      </c>
      <c r="ED126" s="2">
        <v>46146</v>
      </c>
      <c r="EF126">
        <v>9</v>
      </c>
      <c r="EP126" t="s">
        <v>258</v>
      </c>
      <c r="FA126" t="s">
        <v>245</v>
      </c>
      <c r="FB126" t="s">
        <v>308</v>
      </c>
      <c r="FD126" t="s">
        <v>308</v>
      </c>
      <c r="FE126" t="s">
        <v>309</v>
      </c>
      <c r="FF126" t="s">
        <v>309</v>
      </c>
      <c r="FK126" t="s">
        <v>263</v>
      </c>
      <c r="FN126" t="s">
        <v>359</v>
      </c>
      <c r="FO126" t="s">
        <v>366</v>
      </c>
      <c r="FR126">
        <v>0</v>
      </c>
      <c r="GB126" t="s">
        <v>266</v>
      </c>
      <c r="GM126">
        <v>0</v>
      </c>
      <c r="GS126" t="s">
        <v>267</v>
      </c>
      <c r="GT126" s="2"/>
      <c r="GU126" t="s">
        <v>268</v>
      </c>
      <c r="GV126" t="s">
        <v>311</v>
      </c>
      <c r="GW126" t="s">
        <v>270</v>
      </c>
      <c r="GX126" t="s">
        <v>271</v>
      </c>
      <c r="GY126" t="s">
        <v>271</v>
      </c>
      <c r="GZ126" t="s">
        <v>273</v>
      </c>
      <c r="HE126" t="s">
        <v>230</v>
      </c>
      <c r="HF126" t="s">
        <v>14161</v>
      </c>
      <c r="HR126" t="s">
        <v>278</v>
      </c>
      <c r="HV126">
        <v>136900</v>
      </c>
      <c r="HW126" t="s">
        <v>279</v>
      </c>
      <c r="HY126">
        <v>0</v>
      </c>
      <c r="HZ126">
        <v>0</v>
      </c>
      <c r="IA126" t="s">
        <v>279</v>
      </c>
      <c r="IB126" t="s">
        <v>281</v>
      </c>
      <c r="IC126" t="s">
        <v>15082</v>
      </c>
      <c r="IE126" t="s">
        <v>283</v>
      </c>
      <c r="IF126" t="s">
        <v>283</v>
      </c>
      <c r="IG126" t="s">
        <v>283</v>
      </c>
      <c r="IH126" t="s">
        <v>284</v>
      </c>
      <c r="II126" t="s">
        <v>285</v>
      </c>
      <c r="IJ126" t="s">
        <v>286</v>
      </c>
      <c r="IK126" t="s">
        <v>278</v>
      </c>
      <c r="IL126" t="s">
        <v>371</v>
      </c>
      <c r="IM126" t="s">
        <v>288</v>
      </c>
      <c r="IN126" t="s">
        <v>290</v>
      </c>
      <c r="IP126" t="s">
        <v>735</v>
      </c>
      <c r="IQ126" t="s">
        <v>284</v>
      </c>
      <c r="IS126" t="s">
        <v>291</v>
      </c>
      <c r="IY126" t="s">
        <v>281</v>
      </c>
    </row>
    <row r="127" spans="1:259" x14ac:dyDescent="0.3">
      <c r="A127" s="14">
        <f>DAY(AVANZA[[#This Row],[FechaSeguimiento]])</f>
        <v>4</v>
      </c>
      <c r="B127" s="14">
        <f>MONTH(AVANZA[[#This Row],[FechaSeguimiento]])</f>
        <v>5</v>
      </c>
      <c r="C127"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127" t="str">
        <f>LOWER(IFERROR(VLOOKUP(AVANZA[[#This Row],[ID_Peticion]],CANCELADAS[#All],2,0),""))</f>
        <v/>
      </c>
      <c r="E127" t="str">
        <f>LOWER(IFERROR(VLOOKUP(AVANZA[[#This Row],[ID_Peticion]],CANCELADAS[#All],3,0),""))</f>
        <v/>
      </c>
      <c r="F127" t="str">
        <f>LOWER(IF(AVANZA[[#This Row],[CEDULA CLIENTE]]&lt;&gt;""," CC: " &amp; COUNTIFS(AVANZA[CEDULA CLIENTE],AVANZA[[#This Row],[CEDULA CLIENTE]]),"")&amp; IF(AVANZA[[#This Row],[Direccion]]&lt;&gt;""," DIR: " &amp; COUNTIFS(AVANZA[Direccion],AVANZA[[#This Row],[Direccion]]),""))</f>
        <v xml:space="preserve"> dir: 1</v>
      </c>
      <c r="G127" t="str">
        <f>IFERROR(VLOOKUP(AVANZA[[#This Row],[Cedula_Vendedor_Atis]],PLANTA[[#All],[CEDULA]:[LINEA]],3,0),"No Cruza")</f>
        <v>Marisol Avella</v>
      </c>
      <c r="H127" t="str">
        <f>IFERROR(VLOOKUP(AVANZA[[#This Row],[Cedula_Vendedor_Atis]],PLANTA[[#All],[CEDULA]:[LINEA]],4,0),"No Cruza")</f>
        <v>Fija</v>
      </c>
      <c r="I127" t="str">
        <f>LOWER(IF(AVANZA[[#This Row],[ATRIBUIBLE]]="",AVANZA[[#This Row],[Variable]],AVANZA[[#This Row],[ATRIBUIBLE]]))</f>
        <v>terminada</v>
      </c>
      <c r="J127" s="14">
        <f>IF(AVANZA[[#This Row],[Variable]]=AVANZA[[#Headers],[TERMINADA]],1,0)</f>
        <v>1</v>
      </c>
      <c r="K127" s="14">
        <f>IF(AVANZA[[#This Row],[Variable]]=AVANZA[[#Headers],[ANULADA]],1,0)</f>
        <v>0</v>
      </c>
      <c r="L127" s="14">
        <f>IF(AVANZA[[#This Row],[Variable]]=AVANZA[[#Headers],[PENDIENTE]],1,0)</f>
        <v>0</v>
      </c>
      <c r="M127" s="14">
        <f>IF(AVANZA[[#This Row],[ESTADO AGENDA]]="AGENDADA",1,0)</f>
        <v>0</v>
      </c>
      <c r="N127" s="14">
        <f>IF(AVANZA[[#This Row],[ESTADO AGENDA]]="PENDIENTE DE AGENDAR",1,0)</f>
        <v>0</v>
      </c>
      <c r="O127" s="14">
        <f>IF(AVANZA[[#This Row],[ESTADO AGENDA]]="SUSPENDIDA",1,0)</f>
        <v>0</v>
      </c>
      <c r="P127" t="str" cm="1">
        <f t="array" ref="P127">_xlfn.XLOOKUP(AVANZA[[#This Row],[Num_Agrupacion_Pet_Atis]],Tabla1[[#All],[Numero_de_actuacion]],Tabla1[[#All],[Estado_de_la_orden]],"",0)</f>
        <v/>
      </c>
      <c r="Q127" s="2" t="str" cm="1">
        <f t="array" ref="Q127">_xlfn.XLOOKUP(AVANZA[[#This Row],[Num_Agrupacion_Pet_Atis]],Tabla1[[#All],[Numero_de_actuacion]],Tabla1[[#All],[Fecha_de_la_cita]],"",0)</f>
        <v/>
      </c>
      <c r="R127" t="str" cm="1">
        <f t="array" ref="R127">_xlfn.XLOOKUP(AVANZA[[#This Row],[Num_Agrupacion_Pet_Atis]],Tabla1[[#All],[Numero_de_actuacion]],Tabla1[[#All],[Franja_horaria_de_la_cita]],"",0)</f>
        <v/>
      </c>
      <c r="S127" s="14" t="str">
        <f>IFERROR(DAY(AVANZA[[#This Row],[FECHA AGENDA]]),"")</f>
        <v/>
      </c>
      <c r="T127" s="14" t="str">
        <f>IFERROR(MONTH(AVANZA[[#This Row],[FECHA AGENDA]]),"")</f>
        <v/>
      </c>
      <c r="U127" t="str" cm="1">
        <f t="array" ref="U127">_xlfn.XLOOKUP(AVANZA[[#This Row],[Num_Agrupacion_Pet_Atis]],Tabla1[[#All],[Numero_de_actuacion]],Tabla1[[#All],[Motivo_de_suspension]],"",0)</f>
        <v/>
      </c>
      <c r="V127" s="2" t="str" cm="1">
        <f t="array" ref="V127">_xlfn.XLOOKUP(AVANZA[[#This Row],[Num_Agrupacion_Pet_Atis]],Tabla1[[#All],[Numero_de_actuacion]],Tabla1[[#All],[No_identificacion_cliente]],"",0)</f>
        <v/>
      </c>
      <c r="W127" s="2" t="str" cm="1">
        <f t="array" ref="W127">_xlfn.XLOOKUP(AVANZA[[#This Row],[Num_Agrupacion_Pet_Atis]],Tabla1[[#All],[Numero_de_actuacion]],Tabla1[[#All],[Movil_de_contacto]],"",0)</f>
        <v/>
      </c>
      <c r="X127" s="14">
        <f>IF(OR(AVANZA[[#This Row],[ESTADO LEG]]="Legalizada grabacion",AVANZA[[#This Row],[ESTADO LEG]]="Legalizada aut"),1,0)</f>
        <v>1</v>
      </c>
      <c r="Y127" s="14">
        <f>IF(OR(AVANZA[[#This Row],[ESTADO LEG]]="pdte legalizar",AVANZA[[#This Row],[ESTADO LEG]]="No cruza"),1,0)</f>
        <v>0</v>
      </c>
      <c r="Z127" t="str" cm="1">
        <f t="array" ref="Z127">IF(AVANZA[[#This Row],[Variable]]="Terminada",LOWER(_xlfn.XLOOKUP(AVANZA[[#This Row],[ID_Peticion]],Tabla6[[#All],[NUM_PETICION]],Tabla6[[#All],[ESTADO_LEG]],"NO CRUZA",0)),AVANZA[[#This Row],[Variable]])</f>
        <v>legalizada grabacion</v>
      </c>
      <c r="AA127" cm="1">
        <f t="array" ref="AA127">_xlfn.XLOOKUP(AVANZA[[#This Row],[ID_Peticion]],Tabla6[[#All],[NUM_PETICION]],Tabla6[[#All],[DIF_DIAS]],"",0)</f>
        <v>2</v>
      </c>
      <c r="AB127" s="2" cm="1">
        <f t="array" ref="AB127">IFERROR(_xlfn.XLOOKUP(AVANZA[[#This Row],[ID_Peticion]],Tabla6[[#All],[NUM_PETICION]],Tabla6[[#All],[FEC_LEGAL]],"",0),"")</f>
        <v>46148</v>
      </c>
      <c r="AC127" s="14">
        <f ca="1">IF(AVANZA[[#This Row],[FECHA LEG]]&lt;&gt;0,IFERROR(AVANZA[[#This Row],[FECHA LEG]]-AVANZA[[#This Row],[FechaIniEstadoSubPetAtis]],0),TODAY()-AVANZA[[#This Row],[FechaIniEstadoSubPetAtis]])</f>
        <v>2</v>
      </c>
      <c r="AD127" s="35" t="str">
        <f ca="1">IF(AVANZA[[#This Row],[FINAL Vs LG]]&lt;&gt;0,IF(AVANZA[[#This Row],[FINAL Vs LG]]&lt;7.1,"100%",IF(AND(AVANZA[[#This Row],[FINAL Vs LG]]&gt;7.1,AVANZA[[#This Row],[FINAL Vs LG]]&lt;11.1),"50%","0%")),0)</f>
        <v>100%</v>
      </c>
      <c r="AE127" s="14">
        <f ca="1">VLOOKUP(DAY(TODAY()),BACK!F:G,2,0)</f>
        <v>14</v>
      </c>
      <c r="AF127" s="14">
        <f>BACK!$I$2</f>
        <v>24</v>
      </c>
      <c r="AG127" s="14">
        <f>IF(AVANZA[[#This Row],[Oferta_empaquetada_comisiones]]="SI",1,0)</f>
        <v>0</v>
      </c>
      <c r="AH127" s="36">
        <f>IF(AVANZA[[#This Row],[Variable]]="TERMINADA",IFERROR(VLOOKUP(AVANZA[[#This Row],[SUPERVISOR]],Tabla2[#All],4,0),0),)</f>
        <v>3.5</v>
      </c>
      <c r="AI127" s="14">
        <f>IF(AVANZA[[#This Row],[Producto]]="BA",1,0)</f>
        <v>0</v>
      </c>
      <c r="AJ127" s="14">
        <f>IF(AVANZA[[#This Row],[Producto]]="DUO",1,0)</f>
        <v>0</v>
      </c>
      <c r="AK127" s="14">
        <f>IF(AVANZA[[#This Row],[Producto]]="TRIO",1,0)</f>
        <v>1</v>
      </c>
      <c r="AL127" t="s">
        <v>746</v>
      </c>
      <c r="AM127">
        <v>-1</v>
      </c>
      <c r="AN127">
        <v>-1</v>
      </c>
      <c r="AO127" t="s">
        <v>15083</v>
      </c>
      <c r="AP127" s="1">
        <v>46141.4143287037</v>
      </c>
      <c r="AQ127">
        <v>-1</v>
      </c>
      <c r="AR127" t="s">
        <v>15084</v>
      </c>
      <c r="AS127">
        <v>-1</v>
      </c>
      <c r="AT127">
        <v>-1</v>
      </c>
      <c r="AU127">
        <v>-1</v>
      </c>
      <c r="AV127">
        <v>-1</v>
      </c>
      <c r="AW127">
        <v>-1</v>
      </c>
      <c r="AX127" t="s">
        <v>224</v>
      </c>
      <c r="AY127">
        <v>-1</v>
      </c>
      <c r="AZ127">
        <v>2026</v>
      </c>
      <c r="BA127">
        <v>5</v>
      </c>
      <c r="BB127">
        <v>4</v>
      </c>
      <c r="BC127">
        <v>-1</v>
      </c>
      <c r="BD127" t="s">
        <v>225</v>
      </c>
      <c r="BE127">
        <v>-1</v>
      </c>
      <c r="BF127">
        <v>20001619852112</v>
      </c>
      <c r="BG127" t="s">
        <v>14159</v>
      </c>
      <c r="BH127" t="s">
        <v>14160</v>
      </c>
      <c r="BI127" t="s">
        <v>15085</v>
      </c>
      <c r="BJ127">
        <v>-1</v>
      </c>
      <c r="BK127">
        <v>-1</v>
      </c>
      <c r="BL127">
        <v>-1</v>
      </c>
      <c r="BM127" t="s">
        <v>229</v>
      </c>
      <c r="BN127" t="s">
        <v>230</v>
      </c>
      <c r="BO127" t="s">
        <v>15086</v>
      </c>
      <c r="BP127" t="s">
        <v>380</v>
      </c>
      <c r="BQ127">
        <v>2026</v>
      </c>
      <c r="BR127">
        <v>4</v>
      </c>
      <c r="BS127">
        <v>29</v>
      </c>
      <c r="BT127" s="1">
        <v>46146.376805555556</v>
      </c>
      <c r="BU127" t="s">
        <v>233</v>
      </c>
      <c r="BV127" s="2">
        <v>46146</v>
      </c>
      <c r="BW127" t="s">
        <v>234</v>
      </c>
      <c r="BX127" s="2">
        <v>46141</v>
      </c>
      <c r="BY127" s="2">
        <v>46146</v>
      </c>
      <c r="BZ127" t="s">
        <v>235</v>
      </c>
      <c r="CA127" t="s">
        <v>321</v>
      </c>
      <c r="CB127" t="s">
        <v>322</v>
      </c>
      <c r="CC127" t="s">
        <v>15087</v>
      </c>
      <c r="CD127" t="s">
        <v>2860</v>
      </c>
      <c r="CE127">
        <v>-1</v>
      </c>
      <c r="CF127" t="s">
        <v>324</v>
      </c>
      <c r="CG127" t="s">
        <v>325</v>
      </c>
      <c r="CH127" t="s">
        <v>326</v>
      </c>
      <c r="CI127">
        <v>1000857923</v>
      </c>
      <c r="CJ127" t="s">
        <v>759</v>
      </c>
      <c r="CK127" t="s">
        <v>245</v>
      </c>
      <c r="CL127" t="s">
        <v>246</v>
      </c>
      <c r="CM127" t="s">
        <v>247</v>
      </c>
      <c r="CN127" t="s">
        <v>359</v>
      </c>
      <c r="CT127" t="s">
        <v>386</v>
      </c>
      <c r="CU127" t="s">
        <v>387</v>
      </c>
      <c r="CW127" t="s">
        <v>4956</v>
      </c>
      <c r="CX127" t="s">
        <v>4955</v>
      </c>
      <c r="DA127" t="s">
        <v>250</v>
      </c>
      <c r="DB127">
        <v>-1</v>
      </c>
      <c r="DF127" t="s">
        <v>251</v>
      </c>
      <c r="DJ127" t="s">
        <v>252</v>
      </c>
      <c r="DK127" t="s">
        <v>253</v>
      </c>
      <c r="DL127" t="s">
        <v>253</v>
      </c>
      <c r="DN127" t="s">
        <v>390</v>
      </c>
      <c r="DR127" t="s">
        <v>760</v>
      </c>
      <c r="DS127" t="s">
        <v>759</v>
      </c>
      <c r="DT127" t="s">
        <v>758</v>
      </c>
      <c r="DV127">
        <v>1</v>
      </c>
      <c r="DW127" t="s">
        <v>331</v>
      </c>
      <c r="ED127" s="2">
        <v>46146</v>
      </c>
      <c r="EE127" t="s">
        <v>343</v>
      </c>
      <c r="EF127">
        <v>5</v>
      </c>
      <c r="EP127" t="s">
        <v>258</v>
      </c>
      <c r="ES127" t="s">
        <v>14264</v>
      </c>
      <c r="EZ127" t="s">
        <v>14265</v>
      </c>
      <c r="FA127" t="s">
        <v>245</v>
      </c>
      <c r="FB127" t="s">
        <v>333</v>
      </c>
      <c r="FD127" t="s">
        <v>333</v>
      </c>
      <c r="FE127" t="s">
        <v>334</v>
      </c>
      <c r="FF127" t="s">
        <v>334</v>
      </c>
      <c r="FK127" t="s">
        <v>263</v>
      </c>
      <c r="FL127" t="s">
        <v>15088</v>
      </c>
      <c r="FN127" t="s">
        <v>359</v>
      </c>
      <c r="FO127" t="s">
        <v>366</v>
      </c>
      <c r="FR127">
        <v>142118</v>
      </c>
      <c r="GB127" t="s">
        <v>266</v>
      </c>
      <c r="GC127" t="s">
        <v>387</v>
      </c>
      <c r="GD127">
        <v>14854</v>
      </c>
      <c r="GF127">
        <v>2351</v>
      </c>
      <c r="GG127">
        <v>25355</v>
      </c>
      <c r="GI127">
        <v>100314</v>
      </c>
      <c r="GJ127">
        <v>25361</v>
      </c>
      <c r="GL127">
        <v>39453</v>
      </c>
      <c r="GM127">
        <v>169120</v>
      </c>
      <c r="GS127" t="s">
        <v>267</v>
      </c>
      <c r="GT127" s="2">
        <v>44469</v>
      </c>
      <c r="GU127" t="s">
        <v>268</v>
      </c>
      <c r="GV127" t="s">
        <v>269</v>
      </c>
      <c r="GW127" t="s">
        <v>394</v>
      </c>
      <c r="GZ127" t="s">
        <v>395</v>
      </c>
      <c r="HA127" t="s">
        <v>336</v>
      </c>
      <c r="HC127" t="s">
        <v>337</v>
      </c>
      <c r="HE127" t="s">
        <v>230</v>
      </c>
      <c r="HF127" t="s">
        <v>14266</v>
      </c>
      <c r="HR127" t="s">
        <v>278</v>
      </c>
      <c r="HV127">
        <v>149990</v>
      </c>
      <c r="HW127" t="s">
        <v>281</v>
      </c>
      <c r="HY127">
        <v>0</v>
      </c>
      <c r="HZ127">
        <v>0</v>
      </c>
      <c r="IA127" t="s">
        <v>281</v>
      </c>
      <c r="IB127" t="s">
        <v>281</v>
      </c>
      <c r="IE127" t="s">
        <v>283</v>
      </c>
      <c r="IF127" t="s">
        <v>283</v>
      </c>
      <c r="IG127" t="s">
        <v>283</v>
      </c>
      <c r="IH127" t="s">
        <v>284</v>
      </c>
      <c r="II127" t="s">
        <v>285</v>
      </c>
      <c r="IJ127" t="s">
        <v>286</v>
      </c>
      <c r="IK127" t="s">
        <v>278</v>
      </c>
      <c r="IL127" t="s">
        <v>371</v>
      </c>
      <c r="IM127" t="s">
        <v>288</v>
      </c>
      <c r="IN127" t="s">
        <v>289</v>
      </c>
      <c r="IP127" t="s">
        <v>290</v>
      </c>
      <c r="IQ127" t="s">
        <v>284</v>
      </c>
      <c r="IS127" t="s">
        <v>291</v>
      </c>
      <c r="IT127" t="s">
        <v>453</v>
      </c>
      <c r="IU127" t="s">
        <v>454</v>
      </c>
      <c r="IV127" t="s">
        <v>434</v>
      </c>
      <c r="IW127" t="s">
        <v>318</v>
      </c>
      <c r="IY127" t="s">
        <v>281</v>
      </c>
    </row>
    <row r="128" spans="1:259" x14ac:dyDescent="0.3">
      <c r="A128" s="14">
        <f>DAY(AVANZA[[#This Row],[FechaSeguimiento]])</f>
        <v>4</v>
      </c>
      <c r="B128" s="14">
        <f>MONTH(AVANZA[[#This Row],[FechaSeguimiento]])</f>
        <v>5</v>
      </c>
      <c r="C128"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128" t="str">
        <f>LOWER(IFERROR(VLOOKUP(AVANZA[[#This Row],[ID_Peticion]],CANCELADAS[#All],2,0),""))</f>
        <v/>
      </c>
      <c r="E128" t="str">
        <f>LOWER(IFERROR(VLOOKUP(AVANZA[[#This Row],[ID_Peticion]],CANCELADAS[#All],3,0),""))</f>
        <v/>
      </c>
      <c r="F128" t="str">
        <f>LOWER(IF(AVANZA[[#This Row],[CEDULA CLIENTE]]&lt;&gt;""," CC: " &amp; COUNTIFS(AVANZA[CEDULA CLIENTE],AVANZA[[#This Row],[CEDULA CLIENTE]]),"")&amp; IF(AVANZA[[#This Row],[Direccion]]&lt;&gt;""," DIR: " &amp; COUNTIFS(AVANZA[Direccion],AVANZA[[#This Row],[Direccion]]),""))</f>
        <v xml:space="preserve"> dir: 1</v>
      </c>
      <c r="G128" t="str">
        <f>IFERROR(VLOOKUP(AVANZA[[#This Row],[Cedula_Vendedor_Atis]],PLANTA[[#All],[CEDULA]:[LINEA]],3,0),"No Cruza")</f>
        <v>Marisol Avella</v>
      </c>
      <c r="H128" t="str">
        <f>IFERROR(VLOOKUP(AVANZA[[#This Row],[Cedula_Vendedor_Atis]],PLANTA[[#All],[CEDULA]:[LINEA]],4,0),"No Cruza")</f>
        <v>Fija</v>
      </c>
      <c r="I128" t="str">
        <f>LOWER(IF(AVANZA[[#This Row],[ATRIBUIBLE]]="",AVANZA[[#This Row],[Variable]],AVANZA[[#This Row],[ATRIBUIBLE]]))</f>
        <v>terminada</v>
      </c>
      <c r="J128" s="14">
        <f>IF(AVANZA[[#This Row],[Variable]]=AVANZA[[#Headers],[TERMINADA]],1,0)</f>
        <v>1</v>
      </c>
      <c r="K128" s="14">
        <f>IF(AVANZA[[#This Row],[Variable]]=AVANZA[[#Headers],[ANULADA]],1,0)</f>
        <v>0</v>
      </c>
      <c r="L128" s="14">
        <f>IF(AVANZA[[#This Row],[Variable]]=AVANZA[[#Headers],[PENDIENTE]],1,0)</f>
        <v>0</v>
      </c>
      <c r="M128" s="14">
        <f>IF(AVANZA[[#This Row],[ESTADO AGENDA]]="AGENDADA",1,0)</f>
        <v>0</v>
      </c>
      <c r="N128" s="14">
        <f>IF(AVANZA[[#This Row],[ESTADO AGENDA]]="PENDIENTE DE AGENDAR",1,0)</f>
        <v>0</v>
      </c>
      <c r="O128" s="14">
        <f>IF(AVANZA[[#This Row],[ESTADO AGENDA]]="SUSPENDIDA",1,0)</f>
        <v>0</v>
      </c>
      <c r="P128" t="str" cm="1">
        <f t="array" ref="P128">_xlfn.XLOOKUP(AVANZA[[#This Row],[Num_Agrupacion_Pet_Atis]],Tabla1[[#All],[Numero_de_actuacion]],Tabla1[[#All],[Estado_de_la_orden]],"",0)</f>
        <v/>
      </c>
      <c r="Q128" s="2" t="str" cm="1">
        <f t="array" ref="Q128">_xlfn.XLOOKUP(AVANZA[[#This Row],[Num_Agrupacion_Pet_Atis]],Tabla1[[#All],[Numero_de_actuacion]],Tabla1[[#All],[Fecha_de_la_cita]],"",0)</f>
        <v/>
      </c>
      <c r="R128" t="str" cm="1">
        <f t="array" ref="R128">_xlfn.XLOOKUP(AVANZA[[#This Row],[Num_Agrupacion_Pet_Atis]],Tabla1[[#All],[Numero_de_actuacion]],Tabla1[[#All],[Franja_horaria_de_la_cita]],"",0)</f>
        <v/>
      </c>
      <c r="S128" s="14" t="str">
        <f>IFERROR(DAY(AVANZA[[#This Row],[FECHA AGENDA]]),"")</f>
        <v/>
      </c>
      <c r="T128" s="14" t="str">
        <f>IFERROR(MONTH(AVANZA[[#This Row],[FECHA AGENDA]]),"")</f>
        <v/>
      </c>
      <c r="U128" t="str" cm="1">
        <f t="array" ref="U128">_xlfn.XLOOKUP(AVANZA[[#This Row],[Num_Agrupacion_Pet_Atis]],Tabla1[[#All],[Numero_de_actuacion]],Tabla1[[#All],[Motivo_de_suspension]],"",0)</f>
        <v/>
      </c>
      <c r="V128" s="2" t="str" cm="1">
        <f t="array" ref="V128">_xlfn.XLOOKUP(AVANZA[[#This Row],[Num_Agrupacion_Pet_Atis]],Tabla1[[#All],[Numero_de_actuacion]],Tabla1[[#All],[No_identificacion_cliente]],"",0)</f>
        <v/>
      </c>
      <c r="W128" s="2" t="str" cm="1">
        <f t="array" ref="W128">_xlfn.XLOOKUP(AVANZA[[#This Row],[Num_Agrupacion_Pet_Atis]],Tabla1[[#All],[Numero_de_actuacion]],Tabla1[[#All],[Movil_de_contacto]],"",0)</f>
        <v/>
      </c>
      <c r="X128" s="14">
        <f>IF(OR(AVANZA[[#This Row],[ESTADO LEG]]="Legalizada grabacion",AVANZA[[#This Row],[ESTADO LEG]]="Legalizada aut"),1,0)</f>
        <v>1</v>
      </c>
      <c r="Y128" s="14">
        <f>IF(OR(AVANZA[[#This Row],[ESTADO LEG]]="pdte legalizar",AVANZA[[#This Row],[ESTADO LEG]]="No cruza"),1,0)</f>
        <v>0</v>
      </c>
      <c r="Z128" t="str" cm="1">
        <f t="array" ref="Z128">IF(AVANZA[[#This Row],[Variable]]="Terminada",LOWER(_xlfn.XLOOKUP(AVANZA[[#This Row],[ID_Peticion]],Tabla6[[#All],[NUM_PETICION]],Tabla6[[#All],[ESTADO_LEG]],"NO CRUZA",0)),AVANZA[[#This Row],[Variable]])</f>
        <v>legalizada grabacion</v>
      </c>
      <c r="AA128" cm="1">
        <f t="array" ref="AA128">_xlfn.XLOOKUP(AVANZA[[#This Row],[ID_Peticion]],Tabla6[[#All],[NUM_PETICION]],Tabla6[[#All],[DIF_DIAS]],"",0)</f>
        <v>2</v>
      </c>
      <c r="AB128" s="2" cm="1">
        <f t="array" ref="AB128">IFERROR(_xlfn.XLOOKUP(AVANZA[[#This Row],[ID_Peticion]],Tabla6[[#All],[NUM_PETICION]],Tabla6[[#All],[FEC_LEGAL]],"",0),"")</f>
        <v>46148</v>
      </c>
      <c r="AC128" s="14">
        <f ca="1">IF(AVANZA[[#This Row],[FECHA LEG]]&lt;&gt;0,IFERROR(AVANZA[[#This Row],[FECHA LEG]]-AVANZA[[#This Row],[FechaIniEstadoSubPetAtis]],0),TODAY()-AVANZA[[#This Row],[FechaIniEstadoSubPetAtis]])</f>
        <v>2</v>
      </c>
      <c r="AD128" s="35" t="str">
        <f ca="1">IF(AVANZA[[#This Row],[FINAL Vs LG]]&lt;&gt;0,IF(AVANZA[[#This Row],[FINAL Vs LG]]&lt;7.1,"100%",IF(AND(AVANZA[[#This Row],[FINAL Vs LG]]&gt;7.1,AVANZA[[#This Row],[FINAL Vs LG]]&lt;11.1),"50%","0%")),0)</f>
        <v>100%</v>
      </c>
      <c r="AE128" s="14">
        <f ca="1">VLOOKUP(DAY(TODAY()),BACK!F:G,2,0)</f>
        <v>14</v>
      </c>
      <c r="AF128" s="14">
        <f>BACK!$I$2</f>
        <v>24</v>
      </c>
      <c r="AG128" s="14">
        <f>IF(AVANZA[[#This Row],[Oferta_empaquetada_comisiones]]="SI",1,0)</f>
        <v>0</v>
      </c>
      <c r="AH128" s="36">
        <f>IF(AVANZA[[#This Row],[Variable]]="TERMINADA",IFERROR(VLOOKUP(AVANZA[[#This Row],[SUPERVISOR]],Tabla2[#All],4,0),0),)</f>
        <v>3.5</v>
      </c>
      <c r="AI128" s="14">
        <f>IF(AVANZA[[#This Row],[Producto]]="BA",1,0)</f>
        <v>1</v>
      </c>
      <c r="AJ128" s="14">
        <f>IF(AVANZA[[#This Row],[Producto]]="DUO",1,0)</f>
        <v>0</v>
      </c>
      <c r="AK128" s="14">
        <f>IF(AVANZA[[#This Row],[Producto]]="TRIO",1,0)</f>
        <v>0</v>
      </c>
      <c r="AL128" t="s">
        <v>456</v>
      </c>
      <c r="AM128">
        <v>-1</v>
      </c>
      <c r="AN128">
        <v>-1</v>
      </c>
      <c r="AO128" t="s">
        <v>15089</v>
      </c>
      <c r="AP128" s="1">
        <v>46146.686030092591</v>
      </c>
      <c r="AQ128">
        <v>-1</v>
      </c>
      <c r="AR128" t="s">
        <v>15090</v>
      </c>
      <c r="AS128">
        <v>-1</v>
      </c>
      <c r="AT128">
        <v>-1</v>
      </c>
      <c r="AU128">
        <v>-1</v>
      </c>
      <c r="AV128">
        <v>-1</v>
      </c>
      <c r="AW128">
        <v>-1</v>
      </c>
      <c r="AX128" t="s">
        <v>224</v>
      </c>
      <c r="AY128">
        <v>-1</v>
      </c>
      <c r="AZ128">
        <v>2026</v>
      </c>
      <c r="BA128">
        <v>5</v>
      </c>
      <c r="BB128">
        <v>4</v>
      </c>
      <c r="BC128">
        <v>-1</v>
      </c>
      <c r="BD128" t="s">
        <v>225</v>
      </c>
      <c r="BE128">
        <v>-1</v>
      </c>
      <c r="BF128">
        <v>20001622079597</v>
      </c>
      <c r="BG128" t="s">
        <v>319</v>
      </c>
      <c r="BH128" t="s">
        <v>320</v>
      </c>
      <c r="BI128" t="s">
        <v>15091</v>
      </c>
      <c r="BJ128">
        <v>-1</v>
      </c>
      <c r="BK128">
        <v>-1</v>
      </c>
      <c r="BL128">
        <v>-1</v>
      </c>
      <c r="BM128" t="s">
        <v>229</v>
      </c>
      <c r="BN128" t="s">
        <v>230</v>
      </c>
      <c r="BO128" t="s">
        <v>15092</v>
      </c>
      <c r="BP128" t="s">
        <v>380</v>
      </c>
      <c r="BQ128">
        <v>2026</v>
      </c>
      <c r="BR128">
        <v>5</v>
      </c>
      <c r="BS128">
        <v>4</v>
      </c>
      <c r="BT128" s="1">
        <v>46146.752789351849</v>
      </c>
      <c r="BU128" t="s">
        <v>233</v>
      </c>
      <c r="BV128" s="2">
        <v>46146</v>
      </c>
      <c r="BW128" t="s">
        <v>234</v>
      </c>
      <c r="BX128" s="2">
        <v>46146</v>
      </c>
      <c r="BY128" s="2">
        <v>46146</v>
      </c>
      <c r="BZ128" t="s">
        <v>235</v>
      </c>
      <c r="CA128" t="s">
        <v>615</v>
      </c>
      <c r="CB128" t="s">
        <v>616</v>
      </c>
      <c r="CC128" t="s">
        <v>15093</v>
      </c>
      <c r="CD128" t="s">
        <v>3020</v>
      </c>
      <c r="CE128">
        <v>-1</v>
      </c>
      <c r="CF128" t="s">
        <v>619</v>
      </c>
      <c r="CG128" t="s">
        <v>620</v>
      </c>
      <c r="CH128" t="s">
        <v>491</v>
      </c>
      <c r="CI128">
        <v>1018514067</v>
      </c>
      <c r="CJ128" t="s">
        <v>464</v>
      </c>
      <c r="CK128" t="s">
        <v>245</v>
      </c>
      <c r="CL128" t="s">
        <v>409</v>
      </c>
      <c r="CM128" t="s">
        <v>247</v>
      </c>
      <c r="CN128" t="s">
        <v>410</v>
      </c>
      <c r="CT128" t="s">
        <v>304</v>
      </c>
      <c r="CU128" t="s">
        <v>225</v>
      </c>
      <c r="CW128" t="s">
        <v>319</v>
      </c>
      <c r="CX128" t="s">
        <v>320</v>
      </c>
      <c r="DA128" t="s">
        <v>250</v>
      </c>
      <c r="DB128">
        <v>-1</v>
      </c>
      <c r="DF128" t="s">
        <v>251</v>
      </c>
      <c r="DJ128" t="s">
        <v>252</v>
      </c>
      <c r="DK128" t="s">
        <v>253</v>
      </c>
      <c r="DL128" t="s">
        <v>254</v>
      </c>
      <c r="DN128" t="s">
        <v>255</v>
      </c>
      <c r="DR128" t="s">
        <v>465</v>
      </c>
      <c r="DS128" t="s">
        <v>464</v>
      </c>
      <c r="DT128" t="s">
        <v>463</v>
      </c>
      <c r="DV128">
        <v>1</v>
      </c>
      <c r="DW128" t="s">
        <v>623</v>
      </c>
      <c r="ED128" s="2">
        <v>46146</v>
      </c>
      <c r="EF128">
        <v>12</v>
      </c>
      <c r="EP128" t="s">
        <v>258</v>
      </c>
      <c r="ES128" t="s">
        <v>624</v>
      </c>
      <c r="FA128" t="s">
        <v>245</v>
      </c>
      <c r="FB128" t="s">
        <v>625</v>
      </c>
      <c r="FD128" t="s">
        <v>625</v>
      </c>
      <c r="FE128" t="s">
        <v>626</v>
      </c>
      <c r="FF128" t="s">
        <v>626</v>
      </c>
      <c r="FK128" t="s">
        <v>263</v>
      </c>
      <c r="FL128" t="s">
        <v>15094</v>
      </c>
      <c r="FN128" t="s">
        <v>410</v>
      </c>
      <c r="FO128" t="s">
        <v>414</v>
      </c>
      <c r="FR128">
        <v>94990</v>
      </c>
      <c r="GB128" t="s">
        <v>266</v>
      </c>
      <c r="GC128" t="s">
        <v>225</v>
      </c>
      <c r="GD128">
        <v>0</v>
      </c>
      <c r="GF128">
        <v>0</v>
      </c>
      <c r="GG128">
        <v>25423</v>
      </c>
      <c r="GI128">
        <v>94990</v>
      </c>
      <c r="GJ128">
        <v>0</v>
      </c>
      <c r="GL128">
        <v>0</v>
      </c>
      <c r="GM128">
        <v>113038</v>
      </c>
      <c r="GS128" t="s">
        <v>267</v>
      </c>
      <c r="GT128" s="2">
        <v>44834</v>
      </c>
      <c r="GU128" t="s">
        <v>268</v>
      </c>
      <c r="GV128" t="s">
        <v>335</v>
      </c>
      <c r="GW128" t="s">
        <v>394</v>
      </c>
      <c r="GZ128" t="s">
        <v>395</v>
      </c>
      <c r="HA128" t="s">
        <v>274</v>
      </c>
      <c r="HB128" t="s">
        <v>628</v>
      </c>
      <c r="HC128" t="s">
        <v>615</v>
      </c>
      <c r="HD128" t="s">
        <v>623</v>
      </c>
      <c r="HE128" t="s">
        <v>230</v>
      </c>
      <c r="HF128" t="s">
        <v>15095</v>
      </c>
      <c r="HR128" t="s">
        <v>278</v>
      </c>
      <c r="HV128">
        <v>94990</v>
      </c>
      <c r="HW128" t="s">
        <v>281</v>
      </c>
      <c r="HY128">
        <v>0</v>
      </c>
      <c r="HZ128">
        <v>0</v>
      </c>
      <c r="IA128" t="s">
        <v>281</v>
      </c>
      <c r="IB128" t="s">
        <v>281</v>
      </c>
      <c r="IE128" t="s">
        <v>283</v>
      </c>
      <c r="IF128" t="s">
        <v>283</v>
      </c>
      <c r="IG128" t="s">
        <v>283</v>
      </c>
      <c r="IH128" t="s">
        <v>284</v>
      </c>
      <c r="II128" t="s">
        <v>285</v>
      </c>
      <c r="IJ128" t="s">
        <v>286</v>
      </c>
      <c r="IK128" t="s">
        <v>278</v>
      </c>
      <c r="IL128" t="s">
        <v>287</v>
      </c>
      <c r="IM128" t="s">
        <v>288</v>
      </c>
      <c r="IN128" t="s">
        <v>289</v>
      </c>
      <c r="IP128" t="s">
        <v>290</v>
      </c>
      <c r="IQ128" t="s">
        <v>284</v>
      </c>
      <c r="IS128" t="s">
        <v>736</v>
      </c>
      <c r="IT128" t="s">
        <v>287</v>
      </c>
      <c r="IY128" t="s">
        <v>281</v>
      </c>
    </row>
    <row r="129" spans="1:259" x14ac:dyDescent="0.3">
      <c r="A129" s="14">
        <f>DAY(AVANZA[[#This Row],[FechaSeguimiento]])</f>
        <v>4</v>
      </c>
      <c r="B129" s="14">
        <f>MONTH(AVANZA[[#This Row],[FechaSeguimiento]])</f>
        <v>5</v>
      </c>
      <c r="C129"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129" t="str">
        <f>LOWER(IFERROR(VLOOKUP(AVANZA[[#This Row],[ID_Peticion]],CANCELADAS[#All],2,0),""))</f>
        <v>qt - ductos obstruidos</v>
      </c>
      <c r="E129" t="str">
        <f>LOWER(IFERROR(VLOOKUP(AVANZA[[#This Row],[ID_Peticion]],CANCELADAS[#All],3,0),""))</f>
        <v>tecnico</v>
      </c>
      <c r="F129" t="str">
        <f>LOWER(IF(AVANZA[[#This Row],[CEDULA CLIENTE]]&lt;&gt;""," CC: " &amp; COUNTIFS(AVANZA[CEDULA CLIENTE],AVANZA[[#This Row],[CEDULA CLIENTE]]),"")&amp; IF(AVANZA[[#This Row],[Direccion]]&lt;&gt;""," DIR: " &amp; COUNTIFS(AVANZA[Direccion],AVANZA[[#This Row],[Direccion]]),""))</f>
        <v xml:space="preserve"> dir: 1</v>
      </c>
      <c r="G129" t="str">
        <f>IFERROR(VLOOKUP(AVANZA[[#This Row],[Cedula_Vendedor_Atis]],PLANTA[[#All],[CEDULA]:[LINEA]],3,0),"No Cruza")</f>
        <v>Marisol Avella</v>
      </c>
      <c r="H129" t="str">
        <f>IFERROR(VLOOKUP(AVANZA[[#This Row],[Cedula_Vendedor_Atis]],PLANTA[[#All],[CEDULA]:[LINEA]],4,0),"No Cruza")</f>
        <v>Fija</v>
      </c>
      <c r="I129" t="str">
        <f>LOWER(IF(AVANZA[[#This Row],[ATRIBUIBLE]]="",AVANZA[[#This Row],[Variable]],AVANZA[[#This Row],[ATRIBUIBLE]]))</f>
        <v>tecnico</v>
      </c>
      <c r="J129" s="14">
        <f>IF(AVANZA[[#This Row],[Variable]]=AVANZA[[#Headers],[TERMINADA]],1,0)</f>
        <v>0</v>
      </c>
      <c r="K129" s="14">
        <f>IF(AVANZA[[#This Row],[Variable]]=AVANZA[[#Headers],[ANULADA]],1,0)</f>
        <v>1</v>
      </c>
      <c r="L129" s="14">
        <f>IF(AVANZA[[#This Row],[Variable]]=AVANZA[[#Headers],[PENDIENTE]],1,0)</f>
        <v>0</v>
      </c>
      <c r="M129" s="14">
        <f>IF(AVANZA[[#This Row],[ESTADO AGENDA]]="AGENDADA",1,0)</f>
        <v>0</v>
      </c>
      <c r="N129" s="14">
        <f>IF(AVANZA[[#This Row],[ESTADO AGENDA]]="PENDIENTE DE AGENDAR",1,0)</f>
        <v>0</v>
      </c>
      <c r="O129" s="14">
        <f>IF(AVANZA[[#This Row],[ESTADO AGENDA]]="SUSPENDIDA",1,0)</f>
        <v>0</v>
      </c>
      <c r="P129" t="str" cm="1">
        <f t="array" ref="P129">_xlfn.XLOOKUP(AVANZA[[#This Row],[Num_Agrupacion_Pet_Atis]],Tabla1[[#All],[Numero_de_actuacion]],Tabla1[[#All],[Estado_de_la_orden]],"",0)</f>
        <v/>
      </c>
      <c r="Q129" s="2" t="str" cm="1">
        <f t="array" ref="Q129">_xlfn.XLOOKUP(AVANZA[[#This Row],[Num_Agrupacion_Pet_Atis]],Tabla1[[#All],[Numero_de_actuacion]],Tabla1[[#All],[Fecha_de_la_cita]],"",0)</f>
        <v/>
      </c>
      <c r="R129" t="str" cm="1">
        <f t="array" ref="R129">_xlfn.XLOOKUP(AVANZA[[#This Row],[Num_Agrupacion_Pet_Atis]],Tabla1[[#All],[Numero_de_actuacion]],Tabla1[[#All],[Franja_horaria_de_la_cita]],"",0)</f>
        <v/>
      </c>
      <c r="S129" s="14" t="str">
        <f>IFERROR(DAY(AVANZA[[#This Row],[FECHA AGENDA]]),"")</f>
        <v/>
      </c>
      <c r="T129" s="14" t="str">
        <f>IFERROR(MONTH(AVANZA[[#This Row],[FECHA AGENDA]]),"")</f>
        <v/>
      </c>
      <c r="U129" t="str" cm="1">
        <f t="array" ref="U129">_xlfn.XLOOKUP(AVANZA[[#This Row],[Num_Agrupacion_Pet_Atis]],Tabla1[[#All],[Numero_de_actuacion]],Tabla1[[#All],[Motivo_de_suspension]],"",0)</f>
        <v/>
      </c>
      <c r="V129" s="2" t="str" cm="1">
        <f t="array" ref="V129">_xlfn.XLOOKUP(AVANZA[[#This Row],[Num_Agrupacion_Pet_Atis]],Tabla1[[#All],[Numero_de_actuacion]],Tabla1[[#All],[No_identificacion_cliente]],"",0)</f>
        <v/>
      </c>
      <c r="W129" s="2" t="str" cm="1">
        <f t="array" ref="W129">_xlfn.XLOOKUP(AVANZA[[#This Row],[Num_Agrupacion_Pet_Atis]],Tabla1[[#All],[Numero_de_actuacion]],Tabla1[[#All],[Movil_de_contacto]],"",0)</f>
        <v/>
      </c>
      <c r="X129" s="14">
        <f>IF(OR(AVANZA[[#This Row],[ESTADO LEG]]="Legalizada grabacion",AVANZA[[#This Row],[ESTADO LEG]]="Legalizada aut"),1,0)</f>
        <v>0</v>
      </c>
      <c r="Y129" s="14">
        <f>IF(OR(AVANZA[[#This Row],[ESTADO LEG]]="pdte legalizar",AVANZA[[#This Row],[ESTADO LEG]]="No cruza"),1,0)</f>
        <v>0</v>
      </c>
      <c r="Z129" t="str" cm="1">
        <f t="array" ref="Z129">IF(AVANZA[[#This Row],[Variable]]="Terminada",LOWER(_xlfn.XLOOKUP(AVANZA[[#This Row],[ID_Peticion]],Tabla6[[#All],[NUM_PETICION]],Tabla6[[#All],[ESTADO_LEG]],"NO CRUZA",0)),AVANZA[[#This Row],[Variable]])</f>
        <v>ANULADA</v>
      </c>
      <c r="AA129" t="str" cm="1">
        <f t="array" ref="AA129">_xlfn.XLOOKUP(AVANZA[[#This Row],[ID_Peticion]],Tabla6[[#All],[NUM_PETICION]],Tabla6[[#All],[DIF_DIAS]],"",0)</f>
        <v/>
      </c>
      <c r="AB129" s="2" t="str" cm="1">
        <f t="array" ref="AB129">IFERROR(_xlfn.XLOOKUP(AVANZA[[#This Row],[ID_Peticion]],Tabla6[[#All],[NUM_PETICION]],Tabla6[[#All],[FEC_LEGAL]],"",0),"")</f>
        <v/>
      </c>
      <c r="AC129" s="14">
        <f ca="1">IF(AVANZA[[#This Row],[FECHA LEG]]&lt;&gt;0,IFERROR(AVANZA[[#This Row],[FECHA LEG]]-AVANZA[[#This Row],[FechaIniEstadoSubPetAtis]],0),TODAY()-AVANZA[[#This Row],[FechaIniEstadoSubPetAtis]])</f>
        <v>0</v>
      </c>
      <c r="AD129" s="35">
        <f ca="1">IF(AVANZA[[#This Row],[FINAL Vs LG]]&lt;&gt;0,IF(AVANZA[[#This Row],[FINAL Vs LG]]&lt;7.1,"100%",IF(AND(AVANZA[[#This Row],[FINAL Vs LG]]&gt;7.1,AVANZA[[#This Row],[FINAL Vs LG]]&lt;11.1),"50%","0%")),0)</f>
        <v>0</v>
      </c>
      <c r="AE129" s="14">
        <f ca="1">VLOOKUP(DAY(TODAY()),BACK!F:G,2,0)</f>
        <v>14</v>
      </c>
      <c r="AF129" s="14">
        <f>BACK!$I$2</f>
        <v>24</v>
      </c>
      <c r="AG129" s="14">
        <f>IF(AVANZA[[#This Row],[Oferta_empaquetada_comisiones]]="SI",1,0)</f>
        <v>0</v>
      </c>
      <c r="AH129" s="36">
        <f>IF(AVANZA[[#This Row],[Variable]]="TERMINADA",IFERROR(VLOOKUP(AVANZA[[#This Row],[SUPERVISOR]],Tabla2[#All],4,0),0),)</f>
        <v>0</v>
      </c>
      <c r="AI129" s="14">
        <f>IF(AVANZA[[#This Row],[Producto]]="BA",1,0)</f>
        <v>1</v>
      </c>
      <c r="AJ129" s="14">
        <f>IF(AVANZA[[#This Row],[Producto]]="DUO",1,0)</f>
        <v>0</v>
      </c>
      <c r="AK129" s="14">
        <f>IF(AVANZA[[#This Row],[Producto]]="TRIO",1,0)</f>
        <v>0</v>
      </c>
      <c r="AL129" t="s">
        <v>435</v>
      </c>
      <c r="AM129">
        <v>-1</v>
      </c>
      <c r="AN129">
        <v>-1</v>
      </c>
      <c r="AO129" t="s">
        <v>15096</v>
      </c>
      <c r="AP129" s="1">
        <v>46141.78638888889</v>
      </c>
      <c r="AQ129">
        <v>-1</v>
      </c>
      <c r="AR129" t="s">
        <v>15097</v>
      </c>
      <c r="AS129">
        <v>-1</v>
      </c>
      <c r="AT129">
        <v>-1</v>
      </c>
      <c r="AU129">
        <v>-1</v>
      </c>
      <c r="AV129">
        <v>-1</v>
      </c>
      <c r="AW129">
        <v>-1</v>
      </c>
      <c r="AX129" t="s">
        <v>224</v>
      </c>
      <c r="AY129">
        <v>-1</v>
      </c>
      <c r="AZ129">
        <v>2026</v>
      </c>
      <c r="BA129">
        <v>5</v>
      </c>
      <c r="BB129">
        <v>4</v>
      </c>
      <c r="BC129">
        <v>-1</v>
      </c>
      <c r="BD129" t="s">
        <v>225</v>
      </c>
      <c r="BE129">
        <v>-1</v>
      </c>
      <c r="BF129">
        <v>20001620146566</v>
      </c>
      <c r="BG129" t="s">
        <v>319</v>
      </c>
      <c r="BH129" t="s">
        <v>320</v>
      </c>
      <c r="BI129" t="s">
        <v>15098</v>
      </c>
      <c r="BJ129">
        <v>-1</v>
      </c>
      <c r="BK129">
        <v>-1</v>
      </c>
      <c r="BL129">
        <v>-1</v>
      </c>
      <c r="BM129" t="s">
        <v>573</v>
      </c>
      <c r="BN129" t="s">
        <v>230</v>
      </c>
      <c r="BO129" t="s">
        <v>15099</v>
      </c>
      <c r="BP129" t="s">
        <v>380</v>
      </c>
      <c r="BQ129">
        <v>2026</v>
      </c>
      <c r="BR129">
        <v>4</v>
      </c>
      <c r="BS129">
        <v>29</v>
      </c>
      <c r="BT129" s="1">
        <v>46146.501018518517</v>
      </c>
      <c r="BU129" t="s">
        <v>575</v>
      </c>
      <c r="BV129" s="2">
        <v>46146</v>
      </c>
      <c r="BW129" t="s">
        <v>576</v>
      </c>
      <c r="BX129" s="2">
        <v>46141</v>
      </c>
      <c r="BY129" s="2">
        <v>46146</v>
      </c>
      <c r="BZ129" t="s">
        <v>235</v>
      </c>
      <c r="CA129" t="s">
        <v>297</v>
      </c>
      <c r="CB129" t="s">
        <v>297</v>
      </c>
      <c r="CC129" t="s">
        <v>15100</v>
      </c>
      <c r="CD129" t="s">
        <v>3466</v>
      </c>
      <c r="CE129">
        <v>-1</v>
      </c>
      <c r="CF129" t="s">
        <v>300</v>
      </c>
      <c r="CG129" t="s">
        <v>301</v>
      </c>
      <c r="CH129" t="s">
        <v>242</v>
      </c>
      <c r="CI129">
        <v>1193125457</v>
      </c>
      <c r="CJ129" t="s">
        <v>445</v>
      </c>
      <c r="CK129" t="s">
        <v>245</v>
      </c>
      <c r="CL129" t="s">
        <v>246</v>
      </c>
      <c r="CM129" t="s">
        <v>247</v>
      </c>
      <c r="CN129" t="s">
        <v>359</v>
      </c>
      <c r="CT129" t="s">
        <v>249</v>
      </c>
      <c r="CU129" t="s">
        <v>225</v>
      </c>
      <c r="CW129" t="s">
        <v>319</v>
      </c>
      <c r="CX129" t="s">
        <v>320</v>
      </c>
      <c r="CY129" t="s">
        <v>1753</v>
      </c>
      <c r="DA129" t="s">
        <v>250</v>
      </c>
      <c r="DB129">
        <v>-1</v>
      </c>
      <c r="DF129" t="s">
        <v>955</v>
      </c>
      <c r="DJ129" t="s">
        <v>252</v>
      </c>
      <c r="DK129" t="s">
        <v>253</v>
      </c>
      <c r="DL129" t="s">
        <v>253</v>
      </c>
      <c r="DN129" t="s">
        <v>255</v>
      </c>
      <c r="DR129" t="s">
        <v>449</v>
      </c>
      <c r="DS129" t="s">
        <v>445</v>
      </c>
      <c r="DT129" t="s">
        <v>444</v>
      </c>
      <c r="DV129">
        <v>1</v>
      </c>
      <c r="DW129" t="s">
        <v>283</v>
      </c>
      <c r="ED129" s="2">
        <v>46146</v>
      </c>
      <c r="EF129">
        <v>5</v>
      </c>
      <c r="EP129" t="s">
        <v>258</v>
      </c>
      <c r="FA129" t="s">
        <v>245</v>
      </c>
      <c r="FB129" t="s">
        <v>308</v>
      </c>
      <c r="FD129" t="s">
        <v>308</v>
      </c>
      <c r="FE129" t="s">
        <v>309</v>
      </c>
      <c r="FF129" t="s">
        <v>309</v>
      </c>
      <c r="FK129" t="s">
        <v>263</v>
      </c>
      <c r="FN129" t="s">
        <v>359</v>
      </c>
      <c r="FO129" t="s">
        <v>366</v>
      </c>
      <c r="FR129">
        <v>0</v>
      </c>
      <c r="GB129" t="s">
        <v>266</v>
      </c>
      <c r="GM129">
        <v>0</v>
      </c>
      <c r="GS129" t="s">
        <v>267</v>
      </c>
      <c r="GT129" s="2"/>
      <c r="GU129" t="s">
        <v>268</v>
      </c>
      <c r="GV129" t="s">
        <v>269</v>
      </c>
      <c r="GW129" t="s">
        <v>394</v>
      </c>
      <c r="GZ129" t="s">
        <v>395</v>
      </c>
      <c r="HE129" t="s">
        <v>230</v>
      </c>
      <c r="HF129" t="s">
        <v>14190</v>
      </c>
      <c r="HR129" t="s">
        <v>278</v>
      </c>
      <c r="HV129">
        <v>94990</v>
      </c>
      <c r="HW129" t="s">
        <v>281</v>
      </c>
      <c r="HY129">
        <v>0</v>
      </c>
      <c r="HZ129">
        <v>0</v>
      </c>
      <c r="IA129" t="s">
        <v>281</v>
      </c>
      <c r="IB129" t="s">
        <v>281</v>
      </c>
      <c r="IC129" t="s">
        <v>1755</v>
      </c>
      <c r="IE129" t="s">
        <v>283</v>
      </c>
      <c r="IF129" t="s">
        <v>283</v>
      </c>
      <c r="IG129" t="s">
        <v>283</v>
      </c>
      <c r="IH129" t="s">
        <v>284</v>
      </c>
      <c r="II129" t="s">
        <v>285</v>
      </c>
      <c r="IJ129" t="s">
        <v>286</v>
      </c>
      <c r="IK129" t="s">
        <v>278</v>
      </c>
      <c r="IL129" t="s">
        <v>371</v>
      </c>
      <c r="IM129" t="s">
        <v>288</v>
      </c>
      <c r="IN129" t="s">
        <v>958</v>
      </c>
      <c r="IO129" t="s">
        <v>15101</v>
      </c>
      <c r="IP129" t="s">
        <v>1756</v>
      </c>
      <c r="IQ129" t="s">
        <v>284</v>
      </c>
      <c r="IS129" t="s">
        <v>291</v>
      </c>
      <c r="IT129" t="s">
        <v>453</v>
      </c>
      <c r="IU129" t="s">
        <v>583</v>
      </c>
      <c r="IV129" t="s">
        <v>434</v>
      </c>
      <c r="IW129" t="s">
        <v>318</v>
      </c>
      <c r="IY129" t="s">
        <v>281</v>
      </c>
    </row>
    <row r="130" spans="1:259" x14ac:dyDescent="0.3">
      <c r="A130" s="14">
        <f>DAY(AVANZA[[#This Row],[FechaSeguimiento]])</f>
        <v>4</v>
      </c>
      <c r="B130" s="14">
        <f>MONTH(AVANZA[[#This Row],[FechaSeguimiento]])</f>
        <v>5</v>
      </c>
      <c r="C130"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130" t="str">
        <f>LOWER(IFERROR(VLOOKUP(AVANZA[[#This Row],[ID_Peticion]],CANCELADAS[#All],2,0),""))</f>
        <v/>
      </c>
      <c r="E130" t="str">
        <f>LOWER(IFERROR(VLOOKUP(AVANZA[[#This Row],[ID_Peticion]],CANCELADAS[#All],3,0),""))</f>
        <v/>
      </c>
      <c r="F130" t="str">
        <f>LOWER(IF(AVANZA[[#This Row],[CEDULA CLIENTE]]&lt;&gt;""," CC: " &amp; COUNTIFS(AVANZA[CEDULA CLIENTE],AVANZA[[#This Row],[CEDULA CLIENTE]]),"")&amp; IF(AVANZA[[#This Row],[Direccion]]&lt;&gt;""," DIR: " &amp; COUNTIFS(AVANZA[Direccion],AVANZA[[#This Row],[Direccion]]),""))</f>
        <v xml:space="preserve"> dir: 1</v>
      </c>
      <c r="G130" t="str">
        <f>IFERROR(VLOOKUP(AVANZA[[#This Row],[Cedula_Vendedor_Atis]],PLANTA[[#All],[CEDULA]:[LINEA]],3,0),"No Cruza")</f>
        <v>Marisol Avella</v>
      </c>
      <c r="H130" t="str">
        <f>IFERROR(VLOOKUP(AVANZA[[#This Row],[Cedula_Vendedor_Atis]],PLANTA[[#All],[CEDULA]:[LINEA]],4,0),"No Cruza")</f>
        <v>Fija</v>
      </c>
      <c r="I130" t="str">
        <f>LOWER(IF(AVANZA[[#This Row],[ATRIBUIBLE]]="",AVANZA[[#This Row],[Variable]],AVANZA[[#This Row],[ATRIBUIBLE]]))</f>
        <v>terminada</v>
      </c>
      <c r="J130" s="14">
        <f>IF(AVANZA[[#This Row],[Variable]]=AVANZA[[#Headers],[TERMINADA]],1,0)</f>
        <v>1</v>
      </c>
      <c r="K130" s="14">
        <f>IF(AVANZA[[#This Row],[Variable]]=AVANZA[[#Headers],[ANULADA]],1,0)</f>
        <v>0</v>
      </c>
      <c r="L130" s="14">
        <f>IF(AVANZA[[#This Row],[Variable]]=AVANZA[[#Headers],[PENDIENTE]],1,0)</f>
        <v>0</v>
      </c>
      <c r="M130" s="14">
        <f>IF(AVANZA[[#This Row],[ESTADO AGENDA]]="AGENDADA",1,0)</f>
        <v>0</v>
      </c>
      <c r="N130" s="14">
        <f>IF(AVANZA[[#This Row],[ESTADO AGENDA]]="PENDIENTE DE AGENDAR",1,0)</f>
        <v>0</v>
      </c>
      <c r="O130" s="14">
        <f>IF(AVANZA[[#This Row],[ESTADO AGENDA]]="SUSPENDIDA",1,0)</f>
        <v>0</v>
      </c>
      <c r="P130" t="str" cm="1">
        <f t="array" ref="P130">_xlfn.XLOOKUP(AVANZA[[#This Row],[Num_Agrupacion_Pet_Atis]],Tabla1[[#All],[Numero_de_actuacion]],Tabla1[[#All],[Estado_de_la_orden]],"",0)</f>
        <v/>
      </c>
      <c r="Q130" s="2" t="str" cm="1">
        <f t="array" ref="Q130">_xlfn.XLOOKUP(AVANZA[[#This Row],[Num_Agrupacion_Pet_Atis]],Tabla1[[#All],[Numero_de_actuacion]],Tabla1[[#All],[Fecha_de_la_cita]],"",0)</f>
        <v/>
      </c>
      <c r="R130" t="str" cm="1">
        <f t="array" ref="R130">_xlfn.XLOOKUP(AVANZA[[#This Row],[Num_Agrupacion_Pet_Atis]],Tabla1[[#All],[Numero_de_actuacion]],Tabla1[[#All],[Franja_horaria_de_la_cita]],"",0)</f>
        <v/>
      </c>
      <c r="S130" s="14" t="str">
        <f>IFERROR(DAY(AVANZA[[#This Row],[FECHA AGENDA]]),"")</f>
        <v/>
      </c>
      <c r="T130" s="14" t="str">
        <f>IFERROR(MONTH(AVANZA[[#This Row],[FECHA AGENDA]]),"")</f>
        <v/>
      </c>
      <c r="U130" t="str" cm="1">
        <f t="array" ref="U130">_xlfn.XLOOKUP(AVANZA[[#This Row],[Num_Agrupacion_Pet_Atis]],Tabla1[[#All],[Numero_de_actuacion]],Tabla1[[#All],[Motivo_de_suspension]],"",0)</f>
        <v/>
      </c>
      <c r="V130" s="2" t="str" cm="1">
        <f t="array" ref="V130">_xlfn.XLOOKUP(AVANZA[[#This Row],[Num_Agrupacion_Pet_Atis]],Tabla1[[#All],[Numero_de_actuacion]],Tabla1[[#All],[No_identificacion_cliente]],"",0)</f>
        <v/>
      </c>
      <c r="W130" s="2" t="str" cm="1">
        <f t="array" ref="W130">_xlfn.XLOOKUP(AVANZA[[#This Row],[Num_Agrupacion_Pet_Atis]],Tabla1[[#All],[Numero_de_actuacion]],Tabla1[[#All],[Movil_de_contacto]],"",0)</f>
        <v/>
      </c>
      <c r="X130" s="14">
        <f>IF(OR(AVANZA[[#This Row],[ESTADO LEG]]="Legalizada grabacion",AVANZA[[#This Row],[ESTADO LEG]]="Legalizada aut"),1,0)</f>
        <v>1</v>
      </c>
      <c r="Y130" s="14">
        <f>IF(OR(AVANZA[[#This Row],[ESTADO LEG]]="pdte legalizar",AVANZA[[#This Row],[ESTADO LEG]]="No cruza"),1,0)</f>
        <v>0</v>
      </c>
      <c r="Z130" t="str" cm="1">
        <f t="array" ref="Z130">IF(AVANZA[[#This Row],[Variable]]="Terminada",LOWER(_xlfn.XLOOKUP(AVANZA[[#This Row],[ID_Peticion]],Tabla6[[#All],[NUM_PETICION]],Tabla6[[#All],[ESTADO_LEG]],"NO CRUZA",0)),AVANZA[[#This Row],[Variable]])</f>
        <v>legalizada grabacion</v>
      </c>
      <c r="AA130" cm="1">
        <f t="array" ref="AA130">_xlfn.XLOOKUP(AVANZA[[#This Row],[ID_Peticion]],Tabla6[[#All],[NUM_PETICION]],Tabla6[[#All],[DIF_DIAS]],"",0)</f>
        <v>2</v>
      </c>
      <c r="AB130" s="2" cm="1">
        <f t="array" ref="AB130">IFERROR(_xlfn.XLOOKUP(AVANZA[[#This Row],[ID_Peticion]],Tabla6[[#All],[NUM_PETICION]],Tabla6[[#All],[FEC_LEGAL]],"",0),"")</f>
        <v>46148</v>
      </c>
      <c r="AC130" s="14">
        <f ca="1">IF(AVANZA[[#This Row],[FECHA LEG]]&lt;&gt;0,IFERROR(AVANZA[[#This Row],[FECHA LEG]]-AVANZA[[#This Row],[FechaIniEstadoSubPetAtis]],0),TODAY()-AVANZA[[#This Row],[FechaIniEstadoSubPetAtis]])</f>
        <v>2</v>
      </c>
      <c r="AD130" s="35" t="str">
        <f ca="1">IF(AVANZA[[#This Row],[FINAL Vs LG]]&lt;&gt;0,IF(AVANZA[[#This Row],[FINAL Vs LG]]&lt;7.1,"100%",IF(AND(AVANZA[[#This Row],[FINAL Vs LG]]&gt;7.1,AVANZA[[#This Row],[FINAL Vs LG]]&lt;11.1),"50%","0%")),0)</f>
        <v>100%</v>
      </c>
      <c r="AE130" s="14">
        <f ca="1">VLOOKUP(DAY(TODAY()),BACK!F:G,2,0)</f>
        <v>14</v>
      </c>
      <c r="AF130" s="14">
        <f>BACK!$I$2</f>
        <v>24</v>
      </c>
      <c r="AG130" s="14">
        <f>IF(AVANZA[[#This Row],[Oferta_empaquetada_comisiones]]="SI",1,0)</f>
        <v>0</v>
      </c>
      <c r="AH130" s="36">
        <f>IF(AVANZA[[#This Row],[Variable]]="TERMINADA",IFERROR(VLOOKUP(AVANZA[[#This Row],[SUPERVISOR]],Tabla2[#All],4,0),0),)</f>
        <v>3.5</v>
      </c>
      <c r="AI130" s="14">
        <f>IF(AVANZA[[#This Row],[Producto]]="BA",1,0)</f>
        <v>1</v>
      </c>
      <c r="AJ130" s="14">
        <f>IF(AVANZA[[#This Row],[Producto]]="DUO",1,0)</f>
        <v>0</v>
      </c>
      <c r="AK130" s="14">
        <f>IF(AVANZA[[#This Row],[Producto]]="TRIO",1,0)</f>
        <v>0</v>
      </c>
      <c r="AL130" t="s">
        <v>400</v>
      </c>
      <c r="AM130">
        <v>-1</v>
      </c>
      <c r="AN130">
        <v>-1</v>
      </c>
      <c r="AO130" t="s">
        <v>15102</v>
      </c>
      <c r="AP130" s="1">
        <v>46142.759351851855</v>
      </c>
      <c r="AQ130">
        <v>-1</v>
      </c>
      <c r="AR130" t="s">
        <v>15103</v>
      </c>
      <c r="AS130">
        <v>-1</v>
      </c>
      <c r="AT130">
        <v>-1</v>
      </c>
      <c r="AU130">
        <v>-1</v>
      </c>
      <c r="AV130">
        <v>-1</v>
      </c>
      <c r="AW130">
        <v>-1</v>
      </c>
      <c r="AX130" t="s">
        <v>224</v>
      </c>
      <c r="AY130">
        <v>-1</v>
      </c>
      <c r="AZ130">
        <v>2026</v>
      </c>
      <c r="BA130">
        <v>5</v>
      </c>
      <c r="BB130">
        <v>4</v>
      </c>
      <c r="BC130">
        <v>-1</v>
      </c>
      <c r="BD130" t="s">
        <v>225</v>
      </c>
      <c r="BE130">
        <v>-1</v>
      </c>
      <c r="BF130">
        <v>20001620895020</v>
      </c>
      <c r="BG130" t="s">
        <v>319</v>
      </c>
      <c r="BH130" t="s">
        <v>320</v>
      </c>
      <c r="BI130" t="s">
        <v>15104</v>
      </c>
      <c r="BJ130">
        <v>-1</v>
      </c>
      <c r="BK130">
        <v>-1</v>
      </c>
      <c r="BL130">
        <v>-1</v>
      </c>
      <c r="BM130" t="s">
        <v>229</v>
      </c>
      <c r="BN130" t="s">
        <v>230</v>
      </c>
      <c r="BO130" t="s">
        <v>15105</v>
      </c>
      <c r="BP130" t="s">
        <v>380</v>
      </c>
      <c r="BQ130">
        <v>2026</v>
      </c>
      <c r="BR130">
        <v>4</v>
      </c>
      <c r="BS130">
        <v>30</v>
      </c>
      <c r="BT130" s="1">
        <v>46146.408703703702</v>
      </c>
      <c r="BU130" t="s">
        <v>233</v>
      </c>
      <c r="BV130" s="2">
        <v>46146</v>
      </c>
      <c r="BW130" t="s">
        <v>234</v>
      </c>
      <c r="BX130" s="2">
        <v>46142</v>
      </c>
      <c r="BY130" s="2">
        <v>46146</v>
      </c>
      <c r="BZ130" t="s">
        <v>235</v>
      </c>
      <c r="CA130" t="s">
        <v>297</v>
      </c>
      <c r="CB130" t="s">
        <v>297</v>
      </c>
      <c r="CC130" t="s">
        <v>15106</v>
      </c>
      <c r="CD130" t="s">
        <v>3439</v>
      </c>
      <c r="CE130">
        <v>-1</v>
      </c>
      <c r="CF130" t="s">
        <v>300</v>
      </c>
      <c r="CG130" t="s">
        <v>301</v>
      </c>
      <c r="CH130" t="s">
        <v>242</v>
      </c>
      <c r="CI130">
        <v>1053346599</v>
      </c>
      <c r="CJ130" t="s">
        <v>408</v>
      </c>
      <c r="CK130" t="s">
        <v>245</v>
      </c>
      <c r="CL130" t="s">
        <v>409</v>
      </c>
      <c r="CM130" t="s">
        <v>247</v>
      </c>
      <c r="CN130" t="s">
        <v>410</v>
      </c>
      <c r="CT130" t="s">
        <v>386</v>
      </c>
      <c r="CU130" t="s">
        <v>225</v>
      </c>
      <c r="CW130" t="s">
        <v>319</v>
      </c>
      <c r="CX130" t="s">
        <v>320</v>
      </c>
      <c r="DA130" t="s">
        <v>250</v>
      </c>
      <c r="DB130">
        <v>-1</v>
      </c>
      <c r="DF130" t="s">
        <v>251</v>
      </c>
      <c r="DJ130" t="s">
        <v>252</v>
      </c>
      <c r="DK130" t="s">
        <v>253</v>
      </c>
      <c r="DL130" t="s">
        <v>254</v>
      </c>
      <c r="DN130" t="s">
        <v>255</v>
      </c>
      <c r="DR130" t="s">
        <v>411</v>
      </c>
      <c r="DS130" t="s">
        <v>408</v>
      </c>
      <c r="DT130" t="s">
        <v>407</v>
      </c>
      <c r="DV130">
        <v>1</v>
      </c>
      <c r="DW130" t="s">
        <v>283</v>
      </c>
      <c r="ED130" s="2">
        <v>46146</v>
      </c>
      <c r="EE130" t="s">
        <v>306</v>
      </c>
      <c r="EF130">
        <v>9</v>
      </c>
      <c r="EP130" t="s">
        <v>258</v>
      </c>
      <c r="ES130" t="s">
        <v>14224</v>
      </c>
      <c r="EZ130" t="s">
        <v>1650</v>
      </c>
      <c r="FA130" t="s">
        <v>245</v>
      </c>
      <c r="FB130" t="s">
        <v>308</v>
      </c>
      <c r="FD130" t="s">
        <v>308</v>
      </c>
      <c r="FE130" t="s">
        <v>309</v>
      </c>
      <c r="FF130" t="s">
        <v>309</v>
      </c>
      <c r="FK130" t="s">
        <v>263</v>
      </c>
      <c r="FL130" t="s">
        <v>15107</v>
      </c>
      <c r="FN130" t="s">
        <v>410</v>
      </c>
      <c r="FO130" t="s">
        <v>414</v>
      </c>
      <c r="FR130">
        <v>94990</v>
      </c>
      <c r="GB130" t="s">
        <v>266</v>
      </c>
      <c r="GC130" t="s">
        <v>225</v>
      </c>
      <c r="GD130">
        <v>0</v>
      </c>
      <c r="GF130">
        <v>0</v>
      </c>
      <c r="GG130">
        <v>25423</v>
      </c>
      <c r="GI130">
        <v>94990</v>
      </c>
      <c r="GJ130">
        <v>0</v>
      </c>
      <c r="GL130">
        <v>0</v>
      </c>
      <c r="GM130">
        <v>113038</v>
      </c>
      <c r="GS130" t="s">
        <v>267</v>
      </c>
      <c r="GT130" s="2">
        <v>44286</v>
      </c>
      <c r="GU130" t="s">
        <v>268</v>
      </c>
      <c r="GW130" t="s">
        <v>394</v>
      </c>
      <c r="GZ130" t="s">
        <v>395</v>
      </c>
      <c r="HA130" t="s">
        <v>336</v>
      </c>
      <c r="HC130" t="s">
        <v>337</v>
      </c>
      <c r="HE130" t="s">
        <v>230</v>
      </c>
      <c r="HF130" t="s">
        <v>14227</v>
      </c>
      <c r="HR130" t="s">
        <v>278</v>
      </c>
      <c r="HV130">
        <v>94990</v>
      </c>
      <c r="HW130" t="s">
        <v>281</v>
      </c>
      <c r="HY130">
        <v>0</v>
      </c>
      <c r="HZ130">
        <v>0</v>
      </c>
      <c r="IA130" t="s">
        <v>281</v>
      </c>
      <c r="IB130" t="s">
        <v>281</v>
      </c>
      <c r="IE130" t="s">
        <v>283</v>
      </c>
      <c r="IF130" t="s">
        <v>283</v>
      </c>
      <c r="IG130" t="s">
        <v>283</v>
      </c>
      <c r="IH130" t="s">
        <v>284</v>
      </c>
      <c r="II130" t="s">
        <v>285</v>
      </c>
      <c r="IJ130" t="s">
        <v>286</v>
      </c>
      <c r="IK130" t="s">
        <v>278</v>
      </c>
      <c r="IL130" t="s">
        <v>346</v>
      </c>
      <c r="IM130" t="s">
        <v>288</v>
      </c>
      <c r="IN130" t="s">
        <v>289</v>
      </c>
      <c r="IP130" t="s">
        <v>290</v>
      </c>
      <c r="IQ130" t="s">
        <v>284</v>
      </c>
      <c r="IS130" t="s">
        <v>291</v>
      </c>
      <c r="IT130" t="s">
        <v>453</v>
      </c>
      <c r="IU130" t="s">
        <v>713</v>
      </c>
      <c r="IV130" t="s">
        <v>434</v>
      </c>
      <c r="IW130" t="s">
        <v>318</v>
      </c>
      <c r="IY130" t="s">
        <v>281</v>
      </c>
    </row>
    <row r="131" spans="1:259" x14ac:dyDescent="0.3">
      <c r="A131" s="14">
        <f>DAY(AVANZA[[#This Row],[FechaSeguimiento]])</f>
        <v>4</v>
      </c>
      <c r="B131" s="14">
        <f>MONTH(AVANZA[[#This Row],[FechaSeguimiento]])</f>
        <v>5</v>
      </c>
      <c r="C131"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131" t="str">
        <f>LOWER(IFERROR(VLOOKUP(AVANZA[[#This Row],[ID_Peticion]],CANCELADAS[#All],2,0),""))</f>
        <v/>
      </c>
      <c r="E131" t="str">
        <f>LOWER(IFERROR(VLOOKUP(AVANZA[[#This Row],[ID_Peticion]],CANCELADAS[#All],3,0),""))</f>
        <v/>
      </c>
      <c r="F131" t="str">
        <f>LOWER(IF(AVANZA[[#This Row],[CEDULA CLIENTE]]&lt;&gt;""," CC: " &amp; COUNTIFS(AVANZA[CEDULA CLIENTE],AVANZA[[#This Row],[CEDULA CLIENTE]]),"")&amp; IF(AVANZA[[#This Row],[Direccion]]&lt;&gt;""," DIR: " &amp; COUNTIFS(AVANZA[Direccion],AVANZA[[#This Row],[Direccion]]),""))</f>
        <v xml:space="preserve"> dir: 1</v>
      </c>
      <c r="G131" t="str">
        <f>IFERROR(VLOOKUP(AVANZA[[#This Row],[Cedula_Vendedor_Atis]],PLANTA[[#All],[CEDULA]:[LINEA]],3,0),"No Cruza")</f>
        <v>Michael Rodriguez</v>
      </c>
      <c r="H131" t="str">
        <f>IFERROR(VLOOKUP(AVANZA[[#This Row],[Cedula_Vendedor_Atis]],PLANTA[[#All],[CEDULA]:[LINEA]],4,0),"No Cruza")</f>
        <v>Móvil</v>
      </c>
      <c r="I131" t="str">
        <f>LOWER(IF(AVANZA[[#This Row],[ATRIBUIBLE]]="",AVANZA[[#This Row],[Variable]],AVANZA[[#This Row],[ATRIBUIBLE]]))</f>
        <v>terminada</v>
      </c>
      <c r="J131" s="14">
        <f>IF(AVANZA[[#This Row],[Variable]]=AVANZA[[#Headers],[TERMINADA]],1,0)</f>
        <v>1</v>
      </c>
      <c r="K131" s="14">
        <f>IF(AVANZA[[#This Row],[Variable]]=AVANZA[[#Headers],[ANULADA]],1,0)</f>
        <v>0</v>
      </c>
      <c r="L131" s="14">
        <f>IF(AVANZA[[#This Row],[Variable]]=AVANZA[[#Headers],[PENDIENTE]],1,0)</f>
        <v>0</v>
      </c>
      <c r="M131" s="14">
        <f>IF(AVANZA[[#This Row],[ESTADO AGENDA]]="AGENDADA",1,0)</f>
        <v>0</v>
      </c>
      <c r="N131" s="14">
        <f>IF(AVANZA[[#This Row],[ESTADO AGENDA]]="PENDIENTE DE AGENDAR",1,0)</f>
        <v>0</v>
      </c>
      <c r="O131" s="14">
        <f>IF(AVANZA[[#This Row],[ESTADO AGENDA]]="SUSPENDIDA",1,0)</f>
        <v>0</v>
      </c>
      <c r="P131" t="str" cm="1">
        <f t="array" ref="P131">_xlfn.XLOOKUP(AVANZA[[#This Row],[Num_Agrupacion_Pet_Atis]],Tabla1[[#All],[Numero_de_actuacion]],Tabla1[[#All],[Estado_de_la_orden]],"",0)</f>
        <v/>
      </c>
      <c r="Q131" s="2" t="str" cm="1">
        <f t="array" ref="Q131">_xlfn.XLOOKUP(AVANZA[[#This Row],[Num_Agrupacion_Pet_Atis]],Tabla1[[#All],[Numero_de_actuacion]],Tabla1[[#All],[Fecha_de_la_cita]],"",0)</f>
        <v/>
      </c>
      <c r="R131" t="str" cm="1">
        <f t="array" ref="R131">_xlfn.XLOOKUP(AVANZA[[#This Row],[Num_Agrupacion_Pet_Atis]],Tabla1[[#All],[Numero_de_actuacion]],Tabla1[[#All],[Franja_horaria_de_la_cita]],"",0)</f>
        <v/>
      </c>
      <c r="S131" s="14" t="str">
        <f>IFERROR(DAY(AVANZA[[#This Row],[FECHA AGENDA]]),"")</f>
        <v/>
      </c>
      <c r="T131" s="14" t="str">
        <f>IFERROR(MONTH(AVANZA[[#This Row],[FECHA AGENDA]]),"")</f>
        <v/>
      </c>
      <c r="U131" t="str" cm="1">
        <f t="array" ref="U131">_xlfn.XLOOKUP(AVANZA[[#This Row],[Num_Agrupacion_Pet_Atis]],Tabla1[[#All],[Numero_de_actuacion]],Tabla1[[#All],[Motivo_de_suspension]],"",0)</f>
        <v/>
      </c>
      <c r="V131" s="2" t="str" cm="1">
        <f t="array" ref="V131">_xlfn.XLOOKUP(AVANZA[[#This Row],[Num_Agrupacion_Pet_Atis]],Tabla1[[#All],[Numero_de_actuacion]],Tabla1[[#All],[No_identificacion_cliente]],"",0)</f>
        <v/>
      </c>
      <c r="W131" s="2" t="str" cm="1">
        <f t="array" ref="W131">_xlfn.XLOOKUP(AVANZA[[#This Row],[Num_Agrupacion_Pet_Atis]],Tabla1[[#All],[Numero_de_actuacion]],Tabla1[[#All],[Movil_de_contacto]],"",0)</f>
        <v/>
      </c>
      <c r="X131" s="14">
        <f>IF(OR(AVANZA[[#This Row],[ESTADO LEG]]="Legalizada grabacion",AVANZA[[#This Row],[ESTADO LEG]]="Legalizada aut"),1,0)</f>
        <v>1</v>
      </c>
      <c r="Y131" s="14">
        <f>IF(OR(AVANZA[[#This Row],[ESTADO LEG]]="pdte legalizar",AVANZA[[#This Row],[ESTADO LEG]]="No cruza"),1,0)</f>
        <v>0</v>
      </c>
      <c r="Z131" t="str" cm="1">
        <f t="array" ref="Z131">IF(AVANZA[[#This Row],[Variable]]="Terminada",LOWER(_xlfn.XLOOKUP(AVANZA[[#This Row],[ID_Peticion]],Tabla6[[#All],[NUM_PETICION]],Tabla6[[#All],[ESTADO_LEG]],"NO CRUZA",0)),AVANZA[[#This Row],[Variable]])</f>
        <v>legalizada grabacion</v>
      </c>
      <c r="AA131" cm="1">
        <f t="array" ref="AA131">_xlfn.XLOOKUP(AVANZA[[#This Row],[ID_Peticion]],Tabla6[[#All],[NUM_PETICION]],Tabla6[[#All],[DIF_DIAS]],"",0)</f>
        <v>2</v>
      </c>
      <c r="AB131" s="2" cm="1">
        <f t="array" ref="AB131">IFERROR(_xlfn.XLOOKUP(AVANZA[[#This Row],[ID_Peticion]],Tabla6[[#All],[NUM_PETICION]],Tabla6[[#All],[FEC_LEGAL]],"",0),"")</f>
        <v>46148</v>
      </c>
      <c r="AC131" s="14">
        <f ca="1">IF(AVANZA[[#This Row],[FECHA LEG]]&lt;&gt;0,IFERROR(AVANZA[[#This Row],[FECHA LEG]]-AVANZA[[#This Row],[FechaIniEstadoSubPetAtis]],0),TODAY()-AVANZA[[#This Row],[FechaIniEstadoSubPetAtis]])</f>
        <v>2</v>
      </c>
      <c r="AD131" s="35" t="str">
        <f ca="1">IF(AVANZA[[#This Row],[FINAL Vs LG]]&lt;&gt;0,IF(AVANZA[[#This Row],[FINAL Vs LG]]&lt;7.1,"100%",IF(AND(AVANZA[[#This Row],[FINAL Vs LG]]&gt;7.1,AVANZA[[#This Row],[FINAL Vs LG]]&lt;11.1),"50%","0%")),0)</f>
        <v>100%</v>
      </c>
      <c r="AE131" s="14">
        <f ca="1">VLOOKUP(DAY(TODAY()),BACK!F:G,2,0)</f>
        <v>14</v>
      </c>
      <c r="AF131" s="14">
        <f>BACK!$I$2</f>
        <v>24</v>
      </c>
      <c r="AG131" s="14">
        <f>IF(AVANZA[[#This Row],[Oferta_empaquetada_comisiones]]="SI",1,0)</f>
        <v>1</v>
      </c>
      <c r="AH131" s="36">
        <f>IF(AVANZA[[#This Row],[Variable]]="TERMINADA",IFERROR(VLOOKUP(AVANZA[[#This Row],[SUPERVISOR]],Tabla2[#All],4,0),0),)</f>
        <v>0</v>
      </c>
      <c r="AI131" s="14">
        <f>IF(AVANZA[[#This Row],[Producto]]="BA",1,0)</f>
        <v>1</v>
      </c>
      <c r="AJ131" s="14">
        <f>IF(AVANZA[[#This Row],[Producto]]="DUO",1,0)</f>
        <v>0</v>
      </c>
      <c r="AK131" s="14">
        <f>IF(AVANZA[[#This Row],[Producto]]="TRIO",1,0)</f>
        <v>0</v>
      </c>
      <c r="AL131" t="s">
        <v>823</v>
      </c>
      <c r="AM131">
        <v>-1</v>
      </c>
      <c r="AN131">
        <v>-1</v>
      </c>
      <c r="AO131" t="s">
        <v>15108</v>
      </c>
      <c r="AP131" s="1">
        <v>46145.613240740742</v>
      </c>
      <c r="AQ131">
        <v>-1</v>
      </c>
      <c r="AR131" t="s">
        <v>15109</v>
      </c>
      <c r="AS131">
        <v>-1</v>
      </c>
      <c r="AT131">
        <v>-1</v>
      </c>
      <c r="AU131">
        <v>-1</v>
      </c>
      <c r="AV131">
        <v>-1</v>
      </c>
      <c r="AW131">
        <v>-1</v>
      </c>
      <c r="AX131" t="s">
        <v>224</v>
      </c>
      <c r="AY131">
        <v>-1</v>
      </c>
      <c r="AZ131">
        <v>2026</v>
      </c>
      <c r="BA131">
        <v>5</v>
      </c>
      <c r="BB131">
        <v>4</v>
      </c>
      <c r="BC131">
        <v>-1</v>
      </c>
      <c r="BD131" t="s">
        <v>225</v>
      </c>
      <c r="BE131">
        <v>-1</v>
      </c>
      <c r="BF131">
        <v>20001621531719</v>
      </c>
      <c r="BG131" t="s">
        <v>226</v>
      </c>
      <c r="BH131" t="s">
        <v>227</v>
      </c>
      <c r="BI131" t="s">
        <v>15110</v>
      </c>
      <c r="BJ131">
        <v>-1</v>
      </c>
      <c r="BK131">
        <v>-1</v>
      </c>
      <c r="BL131">
        <v>-1</v>
      </c>
      <c r="BM131" t="s">
        <v>229</v>
      </c>
      <c r="BN131" t="s">
        <v>230</v>
      </c>
      <c r="BO131" t="s">
        <v>15111</v>
      </c>
      <c r="BP131" t="s">
        <v>232</v>
      </c>
      <c r="BQ131">
        <v>2026</v>
      </c>
      <c r="BR131">
        <v>5</v>
      </c>
      <c r="BS131">
        <v>3</v>
      </c>
      <c r="BT131" s="1">
        <v>46146.491689814815</v>
      </c>
      <c r="BU131" t="s">
        <v>233</v>
      </c>
      <c r="BV131" s="2">
        <v>46146</v>
      </c>
      <c r="BW131" t="s">
        <v>234</v>
      </c>
      <c r="BX131" s="2">
        <v>46145</v>
      </c>
      <c r="BY131" s="2">
        <v>46146</v>
      </c>
      <c r="BZ131" t="s">
        <v>235</v>
      </c>
      <c r="CA131" t="s">
        <v>321</v>
      </c>
      <c r="CB131" t="s">
        <v>322</v>
      </c>
      <c r="CC131" t="s">
        <v>15112</v>
      </c>
      <c r="CD131" t="s">
        <v>2866</v>
      </c>
      <c r="CE131">
        <v>-1</v>
      </c>
      <c r="CF131" t="s">
        <v>324</v>
      </c>
      <c r="CG131" t="s">
        <v>325</v>
      </c>
      <c r="CH131" t="s">
        <v>326</v>
      </c>
      <c r="CI131">
        <v>1094350442</v>
      </c>
      <c r="CJ131" t="s">
        <v>830</v>
      </c>
      <c r="CK131" t="s">
        <v>245</v>
      </c>
      <c r="CL131" t="s">
        <v>409</v>
      </c>
      <c r="CM131" t="s">
        <v>247</v>
      </c>
      <c r="CN131" t="s">
        <v>410</v>
      </c>
      <c r="CT131" t="s">
        <v>386</v>
      </c>
      <c r="CU131" t="s">
        <v>225</v>
      </c>
      <c r="CW131" t="s">
        <v>226</v>
      </c>
      <c r="CX131" t="s">
        <v>227</v>
      </c>
      <c r="DA131" t="s">
        <v>250</v>
      </c>
      <c r="DB131">
        <v>-1</v>
      </c>
      <c r="DF131" t="s">
        <v>251</v>
      </c>
      <c r="DJ131" t="s">
        <v>252</v>
      </c>
      <c r="DK131" t="s">
        <v>253</v>
      </c>
      <c r="DL131" t="s">
        <v>254</v>
      </c>
      <c r="DN131" t="s">
        <v>255</v>
      </c>
      <c r="DR131" t="s">
        <v>831</v>
      </c>
      <c r="DS131" t="s">
        <v>830</v>
      </c>
      <c r="DT131" t="s">
        <v>829</v>
      </c>
      <c r="DV131">
        <v>1</v>
      </c>
      <c r="DW131" t="s">
        <v>331</v>
      </c>
      <c r="ED131" s="2">
        <v>46146</v>
      </c>
      <c r="EF131">
        <v>9</v>
      </c>
      <c r="EP131" t="s">
        <v>258</v>
      </c>
      <c r="ES131" t="s">
        <v>14388</v>
      </c>
      <c r="FA131" t="s">
        <v>245</v>
      </c>
      <c r="FB131" t="s">
        <v>333</v>
      </c>
      <c r="FD131" t="s">
        <v>333</v>
      </c>
      <c r="FE131" t="s">
        <v>334</v>
      </c>
      <c r="FF131" t="s">
        <v>334</v>
      </c>
      <c r="FK131" t="s">
        <v>263</v>
      </c>
      <c r="FL131" t="s">
        <v>15113</v>
      </c>
      <c r="FN131" t="s">
        <v>410</v>
      </c>
      <c r="FO131" t="s">
        <v>414</v>
      </c>
      <c r="FR131">
        <v>85900</v>
      </c>
      <c r="GB131" t="s">
        <v>266</v>
      </c>
      <c r="GC131" t="s">
        <v>225</v>
      </c>
      <c r="GD131">
        <v>0</v>
      </c>
      <c r="GF131">
        <v>0</v>
      </c>
      <c r="GG131">
        <v>25421</v>
      </c>
      <c r="GI131">
        <v>85900</v>
      </c>
      <c r="GJ131">
        <v>0</v>
      </c>
      <c r="GL131">
        <v>0</v>
      </c>
      <c r="GM131">
        <v>102221</v>
      </c>
      <c r="GS131" t="s">
        <v>267</v>
      </c>
      <c r="GT131" s="2">
        <v>44742</v>
      </c>
      <c r="GU131" t="s">
        <v>268</v>
      </c>
      <c r="GV131" t="s">
        <v>335</v>
      </c>
      <c r="GW131" t="s">
        <v>270</v>
      </c>
      <c r="GX131" t="s">
        <v>250</v>
      </c>
      <c r="GY131" t="s">
        <v>272</v>
      </c>
      <c r="GZ131" t="s">
        <v>273</v>
      </c>
      <c r="HA131" t="s">
        <v>274</v>
      </c>
      <c r="HB131" t="s">
        <v>321</v>
      </c>
      <c r="HC131" t="s">
        <v>321</v>
      </c>
      <c r="HD131" t="s">
        <v>415</v>
      </c>
      <c r="HE131" t="s">
        <v>230</v>
      </c>
      <c r="HF131" t="s">
        <v>14301</v>
      </c>
      <c r="HG131" t="s">
        <v>834</v>
      </c>
      <c r="HH131" t="s">
        <v>8587</v>
      </c>
      <c r="HI131" t="s">
        <v>632</v>
      </c>
      <c r="HJ131">
        <v>46153</v>
      </c>
      <c r="HK131" t="s">
        <v>247</v>
      </c>
      <c r="HL131" t="s">
        <v>245</v>
      </c>
      <c r="HM131" t="s">
        <v>414</v>
      </c>
      <c r="HN131" t="s">
        <v>410</v>
      </c>
      <c r="HO131" t="s">
        <v>830</v>
      </c>
      <c r="HP131" t="s">
        <v>829</v>
      </c>
      <c r="HR131" t="s">
        <v>278</v>
      </c>
      <c r="HV131">
        <v>85900</v>
      </c>
      <c r="HW131" t="s">
        <v>279</v>
      </c>
      <c r="HX131" t="s">
        <v>836</v>
      </c>
      <c r="HY131">
        <v>103568</v>
      </c>
      <c r="HZ131">
        <v>17668</v>
      </c>
      <c r="IA131" t="s">
        <v>279</v>
      </c>
      <c r="IB131" t="s">
        <v>281</v>
      </c>
      <c r="IE131" t="s">
        <v>283</v>
      </c>
      <c r="IF131" t="s">
        <v>283</v>
      </c>
      <c r="IG131" t="s">
        <v>283</v>
      </c>
      <c r="IH131" t="s">
        <v>284</v>
      </c>
      <c r="II131" t="s">
        <v>285</v>
      </c>
      <c r="IJ131" t="s">
        <v>286</v>
      </c>
      <c r="IK131" t="s">
        <v>278</v>
      </c>
      <c r="IL131" t="s">
        <v>346</v>
      </c>
      <c r="IM131" t="s">
        <v>288</v>
      </c>
      <c r="IN131" t="s">
        <v>289</v>
      </c>
      <c r="IP131" t="s">
        <v>290</v>
      </c>
      <c r="IQ131" t="s">
        <v>284</v>
      </c>
      <c r="IS131" t="s">
        <v>291</v>
      </c>
      <c r="IT131" t="s">
        <v>398</v>
      </c>
      <c r="IW131" t="s">
        <v>15114</v>
      </c>
      <c r="IY131" t="s">
        <v>279</v>
      </c>
    </row>
    <row r="132" spans="1:259" x14ac:dyDescent="0.3">
      <c r="A132" s="14">
        <f>DAY(AVANZA[[#This Row],[FechaSeguimiento]])</f>
        <v>4</v>
      </c>
      <c r="B132" s="14">
        <f>MONTH(AVANZA[[#This Row],[FechaSeguimiento]])</f>
        <v>5</v>
      </c>
      <c r="C132"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132" t="str">
        <f>LOWER(IFERROR(VLOOKUP(AVANZA[[#This Row],[ID_Peticion]],CANCELADAS[#All],2,0),""))</f>
        <v/>
      </c>
      <c r="E132" t="str">
        <f>LOWER(IFERROR(VLOOKUP(AVANZA[[#This Row],[ID_Peticion]],CANCELADAS[#All],3,0),""))</f>
        <v/>
      </c>
      <c r="F132" t="str">
        <f>LOWER(IF(AVANZA[[#This Row],[CEDULA CLIENTE]]&lt;&gt;""," CC: " &amp; COUNTIFS(AVANZA[CEDULA CLIENTE],AVANZA[[#This Row],[CEDULA CLIENTE]]),"")&amp; IF(AVANZA[[#This Row],[Direccion]]&lt;&gt;""," DIR: " &amp; COUNTIFS(AVANZA[Direccion],AVANZA[[#This Row],[Direccion]]),""))</f>
        <v xml:space="preserve"> dir: 1</v>
      </c>
      <c r="G132" t="str">
        <f>IFERROR(VLOOKUP(AVANZA[[#This Row],[Cedula_Vendedor_Atis]],PLANTA[[#All],[CEDULA]:[LINEA]],3,0),"No Cruza")</f>
        <v>Marisol Avella</v>
      </c>
      <c r="H132" t="str">
        <f>IFERROR(VLOOKUP(AVANZA[[#This Row],[Cedula_Vendedor_Atis]],PLANTA[[#All],[CEDULA]:[LINEA]],4,0),"No Cruza")</f>
        <v>Fija</v>
      </c>
      <c r="I132" t="str">
        <f>LOWER(IF(AVANZA[[#This Row],[ATRIBUIBLE]]="",AVANZA[[#This Row],[Variable]],AVANZA[[#This Row],[ATRIBUIBLE]]))</f>
        <v>terminada</v>
      </c>
      <c r="J132" s="14">
        <f>IF(AVANZA[[#This Row],[Variable]]=AVANZA[[#Headers],[TERMINADA]],1,0)</f>
        <v>1</v>
      </c>
      <c r="K132" s="14">
        <f>IF(AVANZA[[#This Row],[Variable]]=AVANZA[[#Headers],[ANULADA]],1,0)</f>
        <v>0</v>
      </c>
      <c r="L132" s="14">
        <f>IF(AVANZA[[#This Row],[Variable]]=AVANZA[[#Headers],[PENDIENTE]],1,0)</f>
        <v>0</v>
      </c>
      <c r="M132" s="14">
        <f>IF(AVANZA[[#This Row],[ESTADO AGENDA]]="AGENDADA",1,0)</f>
        <v>0</v>
      </c>
      <c r="N132" s="14">
        <f>IF(AVANZA[[#This Row],[ESTADO AGENDA]]="PENDIENTE DE AGENDAR",1,0)</f>
        <v>0</v>
      </c>
      <c r="O132" s="14">
        <f>IF(AVANZA[[#This Row],[ESTADO AGENDA]]="SUSPENDIDA",1,0)</f>
        <v>0</v>
      </c>
      <c r="P132" t="str" cm="1">
        <f t="array" ref="P132">_xlfn.XLOOKUP(AVANZA[[#This Row],[Num_Agrupacion_Pet_Atis]],Tabla1[[#All],[Numero_de_actuacion]],Tabla1[[#All],[Estado_de_la_orden]],"",0)</f>
        <v/>
      </c>
      <c r="Q132" s="2" t="str" cm="1">
        <f t="array" ref="Q132">_xlfn.XLOOKUP(AVANZA[[#This Row],[Num_Agrupacion_Pet_Atis]],Tabla1[[#All],[Numero_de_actuacion]],Tabla1[[#All],[Fecha_de_la_cita]],"",0)</f>
        <v/>
      </c>
      <c r="R132" t="str" cm="1">
        <f t="array" ref="R132">_xlfn.XLOOKUP(AVANZA[[#This Row],[Num_Agrupacion_Pet_Atis]],Tabla1[[#All],[Numero_de_actuacion]],Tabla1[[#All],[Franja_horaria_de_la_cita]],"",0)</f>
        <v/>
      </c>
      <c r="S132" s="14" t="str">
        <f>IFERROR(DAY(AVANZA[[#This Row],[FECHA AGENDA]]),"")</f>
        <v/>
      </c>
      <c r="T132" s="14" t="str">
        <f>IFERROR(MONTH(AVANZA[[#This Row],[FECHA AGENDA]]),"")</f>
        <v/>
      </c>
      <c r="U132" t="str" cm="1">
        <f t="array" ref="U132">_xlfn.XLOOKUP(AVANZA[[#This Row],[Num_Agrupacion_Pet_Atis]],Tabla1[[#All],[Numero_de_actuacion]],Tabla1[[#All],[Motivo_de_suspension]],"",0)</f>
        <v/>
      </c>
      <c r="V132" s="2" t="str" cm="1">
        <f t="array" ref="V132">_xlfn.XLOOKUP(AVANZA[[#This Row],[Num_Agrupacion_Pet_Atis]],Tabla1[[#All],[Numero_de_actuacion]],Tabla1[[#All],[No_identificacion_cliente]],"",0)</f>
        <v/>
      </c>
      <c r="W132" s="2" t="str" cm="1">
        <f t="array" ref="W132">_xlfn.XLOOKUP(AVANZA[[#This Row],[Num_Agrupacion_Pet_Atis]],Tabla1[[#All],[Numero_de_actuacion]],Tabla1[[#All],[Movil_de_contacto]],"",0)</f>
        <v/>
      </c>
      <c r="X132" s="14">
        <f>IF(OR(AVANZA[[#This Row],[ESTADO LEG]]="Legalizada grabacion",AVANZA[[#This Row],[ESTADO LEG]]="Legalizada aut"),1,0)</f>
        <v>1</v>
      </c>
      <c r="Y132" s="14">
        <f>IF(OR(AVANZA[[#This Row],[ESTADO LEG]]="pdte legalizar",AVANZA[[#This Row],[ESTADO LEG]]="No cruza"),1,0)</f>
        <v>0</v>
      </c>
      <c r="Z132" t="str" cm="1">
        <f t="array" ref="Z132">IF(AVANZA[[#This Row],[Variable]]="Terminada",LOWER(_xlfn.XLOOKUP(AVANZA[[#This Row],[ID_Peticion]],Tabla6[[#All],[NUM_PETICION]],Tabla6[[#All],[ESTADO_LEG]],"NO CRUZA",0)),AVANZA[[#This Row],[Variable]])</f>
        <v>legalizada grabacion</v>
      </c>
      <c r="AA132" cm="1">
        <f t="array" ref="AA132">_xlfn.XLOOKUP(AVANZA[[#This Row],[ID_Peticion]],Tabla6[[#All],[NUM_PETICION]],Tabla6[[#All],[DIF_DIAS]],"",0)</f>
        <v>2</v>
      </c>
      <c r="AB132" s="2" cm="1">
        <f t="array" ref="AB132">IFERROR(_xlfn.XLOOKUP(AVANZA[[#This Row],[ID_Peticion]],Tabla6[[#All],[NUM_PETICION]],Tabla6[[#All],[FEC_LEGAL]],"",0),"")</f>
        <v>46148</v>
      </c>
      <c r="AC132" s="14">
        <f ca="1">IF(AVANZA[[#This Row],[FECHA LEG]]&lt;&gt;0,IFERROR(AVANZA[[#This Row],[FECHA LEG]]-AVANZA[[#This Row],[FechaIniEstadoSubPetAtis]],0),TODAY()-AVANZA[[#This Row],[FechaIniEstadoSubPetAtis]])</f>
        <v>2</v>
      </c>
      <c r="AD132" s="35" t="str">
        <f ca="1">IF(AVANZA[[#This Row],[FINAL Vs LG]]&lt;&gt;0,IF(AVANZA[[#This Row],[FINAL Vs LG]]&lt;7.1,"100%",IF(AND(AVANZA[[#This Row],[FINAL Vs LG]]&gt;7.1,AVANZA[[#This Row],[FINAL Vs LG]]&lt;11.1),"50%","0%")),0)</f>
        <v>100%</v>
      </c>
      <c r="AE132" s="14">
        <f ca="1">VLOOKUP(DAY(TODAY()),BACK!F:G,2,0)</f>
        <v>14</v>
      </c>
      <c r="AF132" s="14">
        <f>BACK!$I$2</f>
        <v>24</v>
      </c>
      <c r="AG132" s="14">
        <f>IF(AVANZA[[#This Row],[Oferta_empaquetada_comisiones]]="SI",1,0)</f>
        <v>0</v>
      </c>
      <c r="AH132" s="36">
        <f>IF(AVANZA[[#This Row],[Variable]]="TERMINADA",IFERROR(VLOOKUP(AVANZA[[#This Row],[SUPERVISOR]],Tabla2[#All],4,0),0),)</f>
        <v>3.5</v>
      </c>
      <c r="AI132" s="14">
        <f>IF(AVANZA[[#This Row],[Producto]]="BA",1,0)</f>
        <v>0</v>
      </c>
      <c r="AJ132" s="14">
        <f>IF(AVANZA[[#This Row],[Producto]]="DUO",1,0)</f>
        <v>0</v>
      </c>
      <c r="AK132" s="14">
        <f>IF(AVANZA[[#This Row],[Producto]]="TRIO",1,0)</f>
        <v>1</v>
      </c>
      <c r="AL132" t="s">
        <v>746</v>
      </c>
      <c r="AM132">
        <v>-1</v>
      </c>
      <c r="AN132">
        <v>-1</v>
      </c>
      <c r="AO132" t="s">
        <v>15115</v>
      </c>
      <c r="AP132" s="1">
        <v>46144.363518518519</v>
      </c>
      <c r="AQ132">
        <v>-1</v>
      </c>
      <c r="AR132" t="s">
        <v>15116</v>
      </c>
      <c r="AS132">
        <v>-1</v>
      </c>
      <c r="AT132">
        <v>-1</v>
      </c>
      <c r="AU132">
        <v>-1</v>
      </c>
      <c r="AV132">
        <v>-1</v>
      </c>
      <c r="AW132">
        <v>-1</v>
      </c>
      <c r="AX132" t="s">
        <v>224</v>
      </c>
      <c r="AY132">
        <v>-1</v>
      </c>
      <c r="AZ132">
        <v>2026</v>
      </c>
      <c r="BA132">
        <v>5</v>
      </c>
      <c r="BB132">
        <v>4</v>
      </c>
      <c r="BC132">
        <v>-1</v>
      </c>
      <c r="BD132" t="s">
        <v>225</v>
      </c>
      <c r="BE132">
        <v>-1</v>
      </c>
      <c r="BF132">
        <v>20001621325973</v>
      </c>
      <c r="BG132" t="s">
        <v>611</v>
      </c>
      <c r="BH132" t="s">
        <v>612</v>
      </c>
      <c r="BI132" t="s">
        <v>15117</v>
      </c>
      <c r="BJ132">
        <v>-1</v>
      </c>
      <c r="BK132">
        <v>-1</v>
      </c>
      <c r="BL132">
        <v>-1</v>
      </c>
      <c r="BM132" t="s">
        <v>229</v>
      </c>
      <c r="BN132" t="s">
        <v>230</v>
      </c>
      <c r="BO132" t="s">
        <v>15118</v>
      </c>
      <c r="BP132" t="s">
        <v>232</v>
      </c>
      <c r="BQ132">
        <v>2026</v>
      </c>
      <c r="BR132">
        <v>5</v>
      </c>
      <c r="BS132">
        <v>2</v>
      </c>
      <c r="BT132" s="1">
        <v>46146.51054398148</v>
      </c>
      <c r="BU132" t="s">
        <v>233</v>
      </c>
      <c r="BV132" s="2">
        <v>46146</v>
      </c>
      <c r="BW132" t="s">
        <v>234</v>
      </c>
      <c r="BX132" s="2">
        <v>46144</v>
      </c>
      <c r="BY132" s="2">
        <v>46146</v>
      </c>
      <c r="BZ132" t="s">
        <v>235</v>
      </c>
      <c r="CA132" t="s">
        <v>1945</v>
      </c>
      <c r="CB132" t="s">
        <v>322</v>
      </c>
      <c r="CC132" t="s">
        <v>15119</v>
      </c>
      <c r="CD132" t="s">
        <v>2851</v>
      </c>
      <c r="CE132">
        <v>-1</v>
      </c>
      <c r="CF132" t="s">
        <v>1947</v>
      </c>
      <c r="CG132" t="s">
        <v>325</v>
      </c>
      <c r="CH132" t="s">
        <v>326</v>
      </c>
      <c r="CI132">
        <v>1000857923</v>
      </c>
      <c r="CJ132" t="s">
        <v>759</v>
      </c>
      <c r="CK132" t="s">
        <v>245</v>
      </c>
      <c r="CL132" t="s">
        <v>246</v>
      </c>
      <c r="CM132" t="s">
        <v>247</v>
      </c>
      <c r="CN132" t="s">
        <v>359</v>
      </c>
      <c r="CT132" t="s">
        <v>249</v>
      </c>
      <c r="CU132" t="s">
        <v>387</v>
      </c>
      <c r="CW132" t="s">
        <v>621</v>
      </c>
      <c r="CX132" t="s">
        <v>622</v>
      </c>
      <c r="DA132" t="s">
        <v>250</v>
      </c>
      <c r="DB132">
        <v>-1</v>
      </c>
      <c r="DF132" t="s">
        <v>251</v>
      </c>
      <c r="DJ132" t="s">
        <v>252</v>
      </c>
      <c r="DK132" t="s">
        <v>253</v>
      </c>
      <c r="DL132" t="s">
        <v>253</v>
      </c>
      <c r="DN132" t="s">
        <v>390</v>
      </c>
      <c r="DR132" t="s">
        <v>760</v>
      </c>
      <c r="DS132" t="s">
        <v>759</v>
      </c>
      <c r="DT132" t="s">
        <v>758</v>
      </c>
      <c r="DV132">
        <v>1</v>
      </c>
      <c r="DW132" t="s">
        <v>331</v>
      </c>
      <c r="ED132" s="2">
        <v>46146</v>
      </c>
      <c r="EF132">
        <v>9</v>
      </c>
      <c r="EP132" t="s">
        <v>258</v>
      </c>
      <c r="ES132" t="s">
        <v>14255</v>
      </c>
      <c r="FA132" t="s">
        <v>245</v>
      </c>
      <c r="FB132" t="s">
        <v>333</v>
      </c>
      <c r="FD132" t="s">
        <v>333</v>
      </c>
      <c r="FE132" t="s">
        <v>1949</v>
      </c>
      <c r="FF132" t="s">
        <v>1949</v>
      </c>
      <c r="FK132" t="s">
        <v>263</v>
      </c>
      <c r="FL132" t="s">
        <v>15120</v>
      </c>
      <c r="FN132" t="s">
        <v>359</v>
      </c>
      <c r="FO132" t="s">
        <v>366</v>
      </c>
      <c r="FR132">
        <v>115041</v>
      </c>
      <c r="GB132" t="s">
        <v>266</v>
      </c>
      <c r="GC132" t="s">
        <v>387</v>
      </c>
      <c r="GD132">
        <v>23493</v>
      </c>
      <c r="GF132">
        <v>2353</v>
      </c>
      <c r="GG132">
        <v>25348</v>
      </c>
      <c r="GI132">
        <v>73235</v>
      </c>
      <c r="GJ132">
        <v>25357</v>
      </c>
      <c r="GL132">
        <v>39453</v>
      </c>
      <c r="GM132">
        <v>136898</v>
      </c>
      <c r="GS132" t="s">
        <v>267</v>
      </c>
      <c r="GT132" s="2">
        <v>45230</v>
      </c>
      <c r="GU132" t="s">
        <v>268</v>
      </c>
      <c r="GV132" t="s">
        <v>335</v>
      </c>
      <c r="GW132" t="s">
        <v>270</v>
      </c>
      <c r="GX132" t="s">
        <v>271</v>
      </c>
      <c r="GY132" t="s">
        <v>272</v>
      </c>
      <c r="GZ132" t="s">
        <v>273</v>
      </c>
      <c r="HA132" t="s">
        <v>274</v>
      </c>
      <c r="HB132" t="s">
        <v>868</v>
      </c>
      <c r="HC132" t="s">
        <v>1945</v>
      </c>
      <c r="HD132" t="s">
        <v>415</v>
      </c>
      <c r="HE132" t="s">
        <v>230</v>
      </c>
      <c r="HF132" t="s">
        <v>15121</v>
      </c>
      <c r="HG132" t="s">
        <v>277</v>
      </c>
      <c r="HR132" t="s">
        <v>278</v>
      </c>
      <c r="HV132">
        <v>136900</v>
      </c>
      <c r="HW132" t="s">
        <v>279</v>
      </c>
      <c r="HX132" t="s">
        <v>280</v>
      </c>
      <c r="HY132">
        <v>132709</v>
      </c>
      <c r="HZ132">
        <v>17668</v>
      </c>
      <c r="IA132" t="s">
        <v>279</v>
      </c>
      <c r="IB132" t="s">
        <v>281</v>
      </c>
      <c r="ID132" t="s">
        <v>282</v>
      </c>
      <c r="IE132" t="s">
        <v>283</v>
      </c>
      <c r="IF132" t="s">
        <v>283</v>
      </c>
      <c r="IG132" t="s">
        <v>283</v>
      </c>
      <c r="IH132" t="s">
        <v>284</v>
      </c>
      <c r="II132" t="s">
        <v>285</v>
      </c>
      <c r="IJ132" t="s">
        <v>286</v>
      </c>
      <c r="IK132" t="s">
        <v>278</v>
      </c>
      <c r="IL132" t="s">
        <v>371</v>
      </c>
      <c r="IM132" t="s">
        <v>288</v>
      </c>
      <c r="IN132" t="s">
        <v>289</v>
      </c>
      <c r="IP132" t="s">
        <v>290</v>
      </c>
      <c r="IQ132" t="s">
        <v>284</v>
      </c>
      <c r="IS132" t="s">
        <v>291</v>
      </c>
      <c r="IT132" t="s">
        <v>453</v>
      </c>
      <c r="IU132" t="s">
        <v>1898</v>
      </c>
      <c r="IV132" t="s">
        <v>434</v>
      </c>
      <c r="IW132" t="s">
        <v>1899</v>
      </c>
      <c r="IY132" t="s">
        <v>281</v>
      </c>
    </row>
    <row r="133" spans="1:259" x14ac:dyDescent="0.3">
      <c r="A133" s="14">
        <f>DAY(AVANZA[[#This Row],[FechaSeguimiento]])</f>
        <v>4</v>
      </c>
      <c r="B133" s="14">
        <f>MONTH(AVANZA[[#This Row],[FechaSeguimiento]])</f>
        <v>5</v>
      </c>
      <c r="C133"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133" t="str">
        <f>LOWER(IFERROR(VLOOKUP(AVANZA[[#This Row],[ID_Peticion]],CANCELADAS[#All],2,0),""))</f>
        <v>qc - cliente desiste / elige la competencia</v>
      </c>
      <c r="E133" t="str">
        <f>LOWER(IFERROR(VLOOKUP(AVANZA[[#This Row],[ID_Peticion]],CANCELADAS[#All],3,0),""))</f>
        <v>cliente</v>
      </c>
      <c r="F133" t="str">
        <f>LOWER(IF(AVANZA[[#This Row],[CEDULA CLIENTE]]&lt;&gt;""," CC: " &amp; COUNTIFS(AVANZA[CEDULA CLIENTE],AVANZA[[#This Row],[CEDULA CLIENTE]]),"")&amp; IF(AVANZA[[#This Row],[Direccion]]&lt;&gt;""," DIR: " &amp; COUNTIFS(AVANZA[Direccion],AVANZA[[#This Row],[Direccion]]),""))</f>
        <v xml:space="preserve"> dir: 1</v>
      </c>
      <c r="G133" t="str">
        <f>IFERROR(VLOOKUP(AVANZA[[#This Row],[Cedula_Vendedor_Atis]],PLANTA[[#All],[CEDULA]:[LINEA]],3,0),"No Cruza")</f>
        <v>Marisol Avella</v>
      </c>
      <c r="H133" t="str">
        <f>IFERROR(VLOOKUP(AVANZA[[#This Row],[Cedula_Vendedor_Atis]],PLANTA[[#All],[CEDULA]:[LINEA]],4,0),"No Cruza")</f>
        <v>Fija</v>
      </c>
      <c r="I133" t="str">
        <f>LOWER(IF(AVANZA[[#This Row],[ATRIBUIBLE]]="",AVANZA[[#This Row],[Variable]],AVANZA[[#This Row],[ATRIBUIBLE]]))</f>
        <v>cliente</v>
      </c>
      <c r="J133" s="14">
        <f>IF(AVANZA[[#This Row],[Variable]]=AVANZA[[#Headers],[TERMINADA]],1,0)</f>
        <v>0</v>
      </c>
      <c r="K133" s="14">
        <f>IF(AVANZA[[#This Row],[Variable]]=AVANZA[[#Headers],[ANULADA]],1,0)</f>
        <v>1</v>
      </c>
      <c r="L133" s="14">
        <f>IF(AVANZA[[#This Row],[Variable]]=AVANZA[[#Headers],[PENDIENTE]],1,0)</f>
        <v>0</v>
      </c>
      <c r="M133" s="14">
        <f>IF(AVANZA[[#This Row],[ESTADO AGENDA]]="AGENDADA",1,0)</f>
        <v>0</v>
      </c>
      <c r="N133" s="14">
        <f>IF(AVANZA[[#This Row],[ESTADO AGENDA]]="PENDIENTE DE AGENDAR",1,0)</f>
        <v>0</v>
      </c>
      <c r="O133" s="14">
        <f>IF(AVANZA[[#This Row],[ESTADO AGENDA]]="SUSPENDIDA",1,0)</f>
        <v>0</v>
      </c>
      <c r="P133" t="str" cm="1">
        <f t="array" ref="P133">_xlfn.XLOOKUP(AVANZA[[#This Row],[Num_Agrupacion_Pet_Atis]],Tabla1[[#All],[Numero_de_actuacion]],Tabla1[[#All],[Estado_de_la_orden]],"",0)</f>
        <v/>
      </c>
      <c r="Q133" s="2" t="str" cm="1">
        <f t="array" ref="Q133">_xlfn.XLOOKUP(AVANZA[[#This Row],[Num_Agrupacion_Pet_Atis]],Tabla1[[#All],[Numero_de_actuacion]],Tabla1[[#All],[Fecha_de_la_cita]],"",0)</f>
        <v/>
      </c>
      <c r="R133" t="str" cm="1">
        <f t="array" ref="R133">_xlfn.XLOOKUP(AVANZA[[#This Row],[Num_Agrupacion_Pet_Atis]],Tabla1[[#All],[Numero_de_actuacion]],Tabla1[[#All],[Franja_horaria_de_la_cita]],"",0)</f>
        <v/>
      </c>
      <c r="S133" s="14" t="str">
        <f>IFERROR(DAY(AVANZA[[#This Row],[FECHA AGENDA]]),"")</f>
        <v/>
      </c>
      <c r="T133" s="14" t="str">
        <f>IFERROR(MONTH(AVANZA[[#This Row],[FECHA AGENDA]]),"")</f>
        <v/>
      </c>
      <c r="U133" t="str" cm="1">
        <f t="array" ref="U133">_xlfn.XLOOKUP(AVANZA[[#This Row],[Num_Agrupacion_Pet_Atis]],Tabla1[[#All],[Numero_de_actuacion]],Tabla1[[#All],[Motivo_de_suspension]],"",0)</f>
        <v/>
      </c>
      <c r="V133" s="2" t="str" cm="1">
        <f t="array" ref="V133">_xlfn.XLOOKUP(AVANZA[[#This Row],[Num_Agrupacion_Pet_Atis]],Tabla1[[#All],[Numero_de_actuacion]],Tabla1[[#All],[No_identificacion_cliente]],"",0)</f>
        <v/>
      </c>
      <c r="W133" s="2" t="str" cm="1">
        <f t="array" ref="W133">_xlfn.XLOOKUP(AVANZA[[#This Row],[Num_Agrupacion_Pet_Atis]],Tabla1[[#All],[Numero_de_actuacion]],Tabla1[[#All],[Movil_de_contacto]],"",0)</f>
        <v/>
      </c>
      <c r="X133" s="14">
        <f>IF(OR(AVANZA[[#This Row],[ESTADO LEG]]="Legalizada grabacion",AVANZA[[#This Row],[ESTADO LEG]]="Legalizada aut"),1,0)</f>
        <v>0</v>
      </c>
      <c r="Y133" s="14">
        <f>IF(OR(AVANZA[[#This Row],[ESTADO LEG]]="pdte legalizar",AVANZA[[#This Row],[ESTADO LEG]]="No cruza"),1,0)</f>
        <v>0</v>
      </c>
      <c r="Z133" t="str" cm="1">
        <f t="array" ref="Z133">IF(AVANZA[[#This Row],[Variable]]="Terminada",LOWER(_xlfn.XLOOKUP(AVANZA[[#This Row],[ID_Peticion]],Tabla6[[#All],[NUM_PETICION]],Tabla6[[#All],[ESTADO_LEG]],"NO CRUZA",0)),AVANZA[[#This Row],[Variable]])</f>
        <v>ANULADA</v>
      </c>
      <c r="AA133" t="str" cm="1">
        <f t="array" ref="AA133">_xlfn.XLOOKUP(AVANZA[[#This Row],[ID_Peticion]],Tabla6[[#All],[NUM_PETICION]],Tabla6[[#All],[DIF_DIAS]],"",0)</f>
        <v/>
      </c>
      <c r="AB133" s="2" t="str" cm="1">
        <f t="array" ref="AB133">IFERROR(_xlfn.XLOOKUP(AVANZA[[#This Row],[ID_Peticion]],Tabla6[[#All],[NUM_PETICION]],Tabla6[[#All],[FEC_LEGAL]],"",0),"")</f>
        <v/>
      </c>
      <c r="AC133" s="14">
        <f ca="1">IF(AVANZA[[#This Row],[FECHA LEG]]&lt;&gt;0,IFERROR(AVANZA[[#This Row],[FECHA LEG]]-AVANZA[[#This Row],[FechaIniEstadoSubPetAtis]],0),TODAY()-AVANZA[[#This Row],[FechaIniEstadoSubPetAtis]])</f>
        <v>0</v>
      </c>
      <c r="AD133" s="35">
        <f ca="1">IF(AVANZA[[#This Row],[FINAL Vs LG]]&lt;&gt;0,IF(AVANZA[[#This Row],[FINAL Vs LG]]&lt;7.1,"100%",IF(AND(AVANZA[[#This Row],[FINAL Vs LG]]&gt;7.1,AVANZA[[#This Row],[FINAL Vs LG]]&lt;11.1),"50%","0%")),0)</f>
        <v>0</v>
      </c>
      <c r="AE133" s="14">
        <f ca="1">VLOOKUP(DAY(TODAY()),BACK!F:G,2,0)</f>
        <v>14</v>
      </c>
      <c r="AF133" s="14">
        <f>BACK!$I$2</f>
        <v>24</v>
      </c>
      <c r="AG133" s="14">
        <f>IF(AVANZA[[#This Row],[Oferta_empaquetada_comisiones]]="SI",1,0)</f>
        <v>0</v>
      </c>
      <c r="AH133" s="36">
        <f>IF(AVANZA[[#This Row],[Variable]]="TERMINADA",IFERROR(VLOOKUP(AVANZA[[#This Row],[SUPERVISOR]],Tabla2[#All],4,0),0),)</f>
        <v>0</v>
      </c>
      <c r="AI133" s="14">
        <f>IF(AVANZA[[#This Row],[Producto]]="BA",1,0)</f>
        <v>0</v>
      </c>
      <c r="AJ133" s="14">
        <f>IF(AVANZA[[#This Row],[Producto]]="DUO",1,0)</f>
        <v>0</v>
      </c>
      <c r="AK133" s="14">
        <f>IF(AVANZA[[#This Row],[Producto]]="TRIO",1,0)</f>
        <v>1</v>
      </c>
      <c r="AL133" t="s">
        <v>347</v>
      </c>
      <c r="AM133">
        <v>-1</v>
      </c>
      <c r="AN133">
        <v>-1</v>
      </c>
      <c r="AO133" t="s">
        <v>15122</v>
      </c>
      <c r="AP133" s="1">
        <v>46141.400057870371</v>
      </c>
      <c r="AQ133">
        <v>-1</v>
      </c>
      <c r="AR133" t="s">
        <v>15123</v>
      </c>
      <c r="AS133">
        <v>-1</v>
      </c>
      <c r="AT133">
        <v>-1</v>
      </c>
      <c r="AU133">
        <v>-1</v>
      </c>
      <c r="AV133">
        <v>-1</v>
      </c>
      <c r="AW133">
        <v>-1</v>
      </c>
      <c r="AX133" t="s">
        <v>224</v>
      </c>
      <c r="AY133">
        <v>-1</v>
      </c>
      <c r="AZ133">
        <v>2026</v>
      </c>
      <c r="BA133">
        <v>5</v>
      </c>
      <c r="BB133">
        <v>4</v>
      </c>
      <c r="BC133">
        <v>-1</v>
      </c>
      <c r="BD133" t="s">
        <v>225</v>
      </c>
      <c r="BE133">
        <v>-1</v>
      </c>
      <c r="BF133">
        <v>20001619820722</v>
      </c>
      <c r="BG133" t="s">
        <v>376</v>
      </c>
      <c r="BH133" t="s">
        <v>377</v>
      </c>
      <c r="BI133" t="s">
        <v>15124</v>
      </c>
      <c r="BJ133">
        <v>-1</v>
      </c>
      <c r="BK133">
        <v>-1</v>
      </c>
      <c r="BL133">
        <v>-1</v>
      </c>
      <c r="BM133" t="s">
        <v>573</v>
      </c>
      <c r="BN133" t="s">
        <v>230</v>
      </c>
      <c r="BO133" t="s">
        <v>15125</v>
      </c>
      <c r="BP133" t="s">
        <v>380</v>
      </c>
      <c r="BQ133">
        <v>2026</v>
      </c>
      <c r="BR133">
        <v>4</v>
      </c>
      <c r="BS133">
        <v>29</v>
      </c>
      <c r="BT133" s="1">
        <v>46146.611296296294</v>
      </c>
      <c r="BU133" t="s">
        <v>575</v>
      </c>
      <c r="BV133" s="2">
        <v>46146</v>
      </c>
      <c r="BW133" t="s">
        <v>576</v>
      </c>
      <c r="BX133" s="2">
        <v>46141</v>
      </c>
      <c r="BY133" s="2">
        <v>46146</v>
      </c>
      <c r="BZ133" t="s">
        <v>235</v>
      </c>
      <c r="CA133" t="s">
        <v>297</v>
      </c>
      <c r="CB133" t="s">
        <v>297</v>
      </c>
      <c r="CC133" t="s">
        <v>15126</v>
      </c>
      <c r="CD133" t="s">
        <v>3526</v>
      </c>
      <c r="CE133">
        <v>-1</v>
      </c>
      <c r="CF133" t="s">
        <v>300</v>
      </c>
      <c r="CG133" t="s">
        <v>301</v>
      </c>
      <c r="CH133" t="s">
        <v>242</v>
      </c>
      <c r="CI133">
        <v>53061857</v>
      </c>
      <c r="CJ133" t="s">
        <v>358</v>
      </c>
      <c r="CK133" t="s">
        <v>245</v>
      </c>
      <c r="CL133" t="s">
        <v>246</v>
      </c>
      <c r="CM133" t="s">
        <v>247</v>
      </c>
      <c r="CN133" t="s">
        <v>359</v>
      </c>
      <c r="CT133" t="s">
        <v>386</v>
      </c>
      <c r="CU133" t="s">
        <v>387</v>
      </c>
      <c r="CW133" t="s">
        <v>388</v>
      </c>
      <c r="CX133" t="s">
        <v>389</v>
      </c>
      <c r="CY133" t="s">
        <v>1471</v>
      </c>
      <c r="DA133" t="s">
        <v>250</v>
      </c>
      <c r="DB133">
        <v>-1</v>
      </c>
      <c r="DF133" t="s">
        <v>731</v>
      </c>
      <c r="DJ133" t="s">
        <v>252</v>
      </c>
      <c r="DK133" t="s">
        <v>253</v>
      </c>
      <c r="DL133" t="s">
        <v>253</v>
      </c>
      <c r="DN133" t="s">
        <v>390</v>
      </c>
      <c r="DR133" t="s">
        <v>360</v>
      </c>
      <c r="DS133" t="s">
        <v>358</v>
      </c>
      <c r="DT133" t="s">
        <v>347</v>
      </c>
      <c r="DV133">
        <v>1</v>
      </c>
      <c r="DW133" t="s">
        <v>283</v>
      </c>
      <c r="ED133" s="2">
        <v>46146</v>
      </c>
      <c r="EE133" t="s">
        <v>343</v>
      </c>
      <c r="EF133">
        <v>5</v>
      </c>
      <c r="EP133" t="s">
        <v>258</v>
      </c>
      <c r="ES133" t="s">
        <v>14188</v>
      </c>
      <c r="FA133" t="s">
        <v>245</v>
      </c>
      <c r="FB133" t="s">
        <v>308</v>
      </c>
      <c r="FD133" t="s">
        <v>308</v>
      </c>
      <c r="FE133" t="s">
        <v>309</v>
      </c>
      <c r="FF133" t="s">
        <v>309</v>
      </c>
      <c r="FK133" t="s">
        <v>263</v>
      </c>
      <c r="FL133" t="s">
        <v>15127</v>
      </c>
      <c r="FN133" t="s">
        <v>359</v>
      </c>
      <c r="FO133" t="s">
        <v>366</v>
      </c>
      <c r="FR133">
        <v>0</v>
      </c>
      <c r="GB133" t="s">
        <v>266</v>
      </c>
      <c r="GM133">
        <v>0</v>
      </c>
      <c r="GS133" t="s">
        <v>267</v>
      </c>
      <c r="GT133" s="2">
        <v>44530</v>
      </c>
      <c r="GU133" t="s">
        <v>268</v>
      </c>
      <c r="GV133" t="s">
        <v>269</v>
      </c>
      <c r="GW133" t="s">
        <v>394</v>
      </c>
      <c r="GZ133" t="s">
        <v>395</v>
      </c>
      <c r="HA133" t="s">
        <v>336</v>
      </c>
      <c r="HC133" t="s">
        <v>337</v>
      </c>
      <c r="HE133" t="s">
        <v>230</v>
      </c>
      <c r="HF133" t="s">
        <v>15128</v>
      </c>
      <c r="HR133" t="s">
        <v>278</v>
      </c>
      <c r="HV133">
        <v>131990</v>
      </c>
      <c r="HW133" t="s">
        <v>281</v>
      </c>
      <c r="HY133">
        <v>0</v>
      </c>
      <c r="HZ133">
        <v>0</v>
      </c>
      <c r="IA133" t="s">
        <v>281</v>
      </c>
      <c r="IB133" t="s">
        <v>281</v>
      </c>
      <c r="IC133" t="s">
        <v>15129</v>
      </c>
      <c r="IE133" t="s">
        <v>283</v>
      </c>
      <c r="IF133" t="s">
        <v>283</v>
      </c>
      <c r="IG133" t="s">
        <v>283</v>
      </c>
      <c r="IH133" t="s">
        <v>284</v>
      </c>
      <c r="II133" t="s">
        <v>285</v>
      </c>
      <c r="IJ133" t="s">
        <v>286</v>
      </c>
      <c r="IK133" t="s">
        <v>278</v>
      </c>
      <c r="IL133" t="s">
        <v>371</v>
      </c>
      <c r="IM133" t="s">
        <v>288</v>
      </c>
      <c r="IN133" t="s">
        <v>290</v>
      </c>
      <c r="IO133" t="s">
        <v>15130</v>
      </c>
      <c r="IP133" t="s">
        <v>1474</v>
      </c>
      <c r="IQ133" t="s">
        <v>284</v>
      </c>
      <c r="IS133" t="s">
        <v>291</v>
      </c>
      <c r="IT133" t="s">
        <v>398</v>
      </c>
      <c r="IW133" t="s">
        <v>608</v>
      </c>
      <c r="IY133" t="s">
        <v>281</v>
      </c>
    </row>
    <row r="134" spans="1:259" x14ac:dyDescent="0.3">
      <c r="A134" s="14">
        <f>DAY(AVANZA[[#This Row],[FechaSeguimiento]])</f>
        <v>4</v>
      </c>
      <c r="B134" s="14">
        <f>MONTH(AVANZA[[#This Row],[FechaSeguimiento]])</f>
        <v>5</v>
      </c>
      <c r="C134"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134" t="str">
        <f>LOWER(IFERROR(VLOOKUP(AVANZA[[#This Row],[ID_Peticion]],CANCELADAS[#All],2,0),""))</f>
        <v/>
      </c>
      <c r="E134" t="str">
        <f>LOWER(IFERROR(VLOOKUP(AVANZA[[#This Row],[ID_Peticion]],CANCELADAS[#All],3,0),""))</f>
        <v/>
      </c>
      <c r="F134" t="str">
        <f>LOWER(IF(AVANZA[[#This Row],[CEDULA CLIENTE]]&lt;&gt;""," CC: " &amp; COUNTIFS(AVANZA[CEDULA CLIENTE],AVANZA[[#This Row],[CEDULA CLIENTE]]),"")&amp; IF(AVANZA[[#This Row],[Direccion]]&lt;&gt;""," DIR: " &amp; COUNTIFS(AVANZA[Direccion],AVANZA[[#This Row],[Direccion]]),""))</f>
        <v xml:space="preserve"> dir: 1</v>
      </c>
      <c r="G134" t="str">
        <f>IFERROR(VLOOKUP(AVANZA[[#This Row],[Cedula_Vendedor_Atis]],PLANTA[[#All],[CEDULA]:[LINEA]],3,0),"No Cruza")</f>
        <v>Marisol Avella</v>
      </c>
      <c r="H134" t="str">
        <f>IFERROR(VLOOKUP(AVANZA[[#This Row],[Cedula_Vendedor_Atis]],PLANTA[[#All],[CEDULA]:[LINEA]],4,0),"No Cruza")</f>
        <v>Fija</v>
      </c>
      <c r="I134" t="str">
        <f>LOWER(IF(AVANZA[[#This Row],[ATRIBUIBLE]]="",AVANZA[[#This Row],[Variable]],AVANZA[[#This Row],[ATRIBUIBLE]]))</f>
        <v>terminada</v>
      </c>
      <c r="J134" s="14">
        <f>IF(AVANZA[[#This Row],[Variable]]=AVANZA[[#Headers],[TERMINADA]],1,0)</f>
        <v>1</v>
      </c>
      <c r="K134" s="14">
        <f>IF(AVANZA[[#This Row],[Variable]]=AVANZA[[#Headers],[ANULADA]],1,0)</f>
        <v>0</v>
      </c>
      <c r="L134" s="14">
        <f>IF(AVANZA[[#This Row],[Variable]]=AVANZA[[#Headers],[PENDIENTE]],1,0)</f>
        <v>0</v>
      </c>
      <c r="M134" s="14">
        <f>IF(AVANZA[[#This Row],[ESTADO AGENDA]]="AGENDADA",1,0)</f>
        <v>0</v>
      </c>
      <c r="N134" s="14">
        <f>IF(AVANZA[[#This Row],[ESTADO AGENDA]]="PENDIENTE DE AGENDAR",1,0)</f>
        <v>0</v>
      </c>
      <c r="O134" s="14">
        <f>IF(AVANZA[[#This Row],[ESTADO AGENDA]]="SUSPENDIDA",1,0)</f>
        <v>0</v>
      </c>
      <c r="P134" t="str" cm="1">
        <f t="array" ref="P134">_xlfn.XLOOKUP(AVANZA[[#This Row],[Num_Agrupacion_Pet_Atis]],Tabla1[[#All],[Numero_de_actuacion]],Tabla1[[#All],[Estado_de_la_orden]],"",0)</f>
        <v/>
      </c>
      <c r="Q134" s="2" t="str" cm="1">
        <f t="array" ref="Q134">_xlfn.XLOOKUP(AVANZA[[#This Row],[Num_Agrupacion_Pet_Atis]],Tabla1[[#All],[Numero_de_actuacion]],Tabla1[[#All],[Fecha_de_la_cita]],"",0)</f>
        <v/>
      </c>
      <c r="R134" t="str" cm="1">
        <f t="array" ref="R134">_xlfn.XLOOKUP(AVANZA[[#This Row],[Num_Agrupacion_Pet_Atis]],Tabla1[[#All],[Numero_de_actuacion]],Tabla1[[#All],[Franja_horaria_de_la_cita]],"",0)</f>
        <v/>
      </c>
      <c r="S134" s="14" t="str">
        <f>IFERROR(DAY(AVANZA[[#This Row],[FECHA AGENDA]]),"")</f>
        <v/>
      </c>
      <c r="T134" s="14" t="str">
        <f>IFERROR(MONTH(AVANZA[[#This Row],[FECHA AGENDA]]),"")</f>
        <v/>
      </c>
      <c r="U134" t="str" cm="1">
        <f t="array" ref="U134">_xlfn.XLOOKUP(AVANZA[[#This Row],[Num_Agrupacion_Pet_Atis]],Tabla1[[#All],[Numero_de_actuacion]],Tabla1[[#All],[Motivo_de_suspension]],"",0)</f>
        <v/>
      </c>
      <c r="V134" s="2" t="str" cm="1">
        <f t="array" ref="V134">_xlfn.XLOOKUP(AVANZA[[#This Row],[Num_Agrupacion_Pet_Atis]],Tabla1[[#All],[Numero_de_actuacion]],Tabla1[[#All],[No_identificacion_cliente]],"",0)</f>
        <v/>
      </c>
      <c r="W134" s="2" t="str" cm="1">
        <f t="array" ref="W134">_xlfn.XLOOKUP(AVANZA[[#This Row],[Num_Agrupacion_Pet_Atis]],Tabla1[[#All],[Numero_de_actuacion]],Tabla1[[#All],[Movil_de_contacto]],"",0)</f>
        <v/>
      </c>
      <c r="X134" s="14">
        <f>IF(OR(AVANZA[[#This Row],[ESTADO LEG]]="Legalizada grabacion",AVANZA[[#This Row],[ESTADO LEG]]="Legalizada aut"),1,0)</f>
        <v>1</v>
      </c>
      <c r="Y134" s="14">
        <f>IF(OR(AVANZA[[#This Row],[ESTADO LEG]]="pdte legalizar",AVANZA[[#This Row],[ESTADO LEG]]="No cruza"),1,0)</f>
        <v>0</v>
      </c>
      <c r="Z134" t="str" cm="1">
        <f t="array" ref="Z134">IF(AVANZA[[#This Row],[Variable]]="Terminada",LOWER(_xlfn.XLOOKUP(AVANZA[[#This Row],[ID_Peticion]],Tabla6[[#All],[NUM_PETICION]],Tabla6[[#All],[ESTADO_LEG]],"NO CRUZA",0)),AVANZA[[#This Row],[Variable]])</f>
        <v>legalizada grabacion</v>
      </c>
      <c r="AA134" cm="1">
        <f t="array" ref="AA134">_xlfn.XLOOKUP(AVANZA[[#This Row],[ID_Peticion]],Tabla6[[#All],[NUM_PETICION]],Tabla6[[#All],[DIF_DIAS]],"",0)</f>
        <v>2</v>
      </c>
      <c r="AB134" s="2" cm="1">
        <f t="array" ref="AB134">IFERROR(_xlfn.XLOOKUP(AVANZA[[#This Row],[ID_Peticion]],Tabla6[[#All],[NUM_PETICION]],Tabla6[[#All],[FEC_LEGAL]],"",0),"")</f>
        <v>46148</v>
      </c>
      <c r="AC134" s="14">
        <f ca="1">IF(AVANZA[[#This Row],[FECHA LEG]]&lt;&gt;0,IFERROR(AVANZA[[#This Row],[FECHA LEG]]-AVANZA[[#This Row],[FechaIniEstadoSubPetAtis]],0),TODAY()-AVANZA[[#This Row],[FechaIniEstadoSubPetAtis]])</f>
        <v>2</v>
      </c>
      <c r="AD134" s="35" t="str">
        <f ca="1">IF(AVANZA[[#This Row],[FINAL Vs LG]]&lt;&gt;0,IF(AVANZA[[#This Row],[FINAL Vs LG]]&lt;7.1,"100%",IF(AND(AVANZA[[#This Row],[FINAL Vs LG]]&gt;7.1,AVANZA[[#This Row],[FINAL Vs LG]]&lt;11.1),"50%","0%")),0)</f>
        <v>100%</v>
      </c>
      <c r="AE134" s="14">
        <f ca="1">VLOOKUP(DAY(TODAY()),BACK!F:G,2,0)</f>
        <v>14</v>
      </c>
      <c r="AF134" s="14">
        <f>BACK!$I$2</f>
        <v>24</v>
      </c>
      <c r="AG134" s="14">
        <f>IF(AVANZA[[#This Row],[Oferta_empaquetada_comisiones]]="SI",1,0)</f>
        <v>0</v>
      </c>
      <c r="AH134" s="36">
        <f>IF(AVANZA[[#This Row],[Variable]]="TERMINADA",IFERROR(VLOOKUP(AVANZA[[#This Row],[SUPERVISOR]],Tabla2[#All],4,0),0),)</f>
        <v>3.5</v>
      </c>
      <c r="AI134" s="14">
        <f>IF(AVANZA[[#This Row],[Producto]]="BA",1,0)</f>
        <v>0</v>
      </c>
      <c r="AJ134" s="14">
        <f>IF(AVANZA[[#This Row],[Producto]]="DUO",1,0)</f>
        <v>0</v>
      </c>
      <c r="AK134" s="14">
        <f>IF(AVANZA[[#This Row],[Producto]]="TRIO",1,0)</f>
        <v>1</v>
      </c>
      <c r="AL134" t="s">
        <v>1060</v>
      </c>
      <c r="AM134">
        <v>-1</v>
      </c>
      <c r="AN134">
        <v>-1</v>
      </c>
      <c r="AO134" t="s">
        <v>15131</v>
      </c>
      <c r="AP134" s="1">
        <v>46146.356354166666</v>
      </c>
      <c r="AQ134">
        <v>-1</v>
      </c>
      <c r="AR134" t="s">
        <v>15132</v>
      </c>
      <c r="AS134">
        <v>-1</v>
      </c>
      <c r="AT134">
        <v>-1</v>
      </c>
      <c r="AU134">
        <v>-1</v>
      </c>
      <c r="AV134">
        <v>-1</v>
      </c>
      <c r="AW134">
        <v>-1</v>
      </c>
      <c r="AX134" t="s">
        <v>224</v>
      </c>
      <c r="AY134">
        <v>-1</v>
      </c>
      <c r="AZ134">
        <v>2026</v>
      </c>
      <c r="BA134">
        <v>5</v>
      </c>
      <c r="BB134">
        <v>4</v>
      </c>
      <c r="BC134">
        <v>-1</v>
      </c>
      <c r="BD134" t="s">
        <v>225</v>
      </c>
      <c r="BE134">
        <v>-1</v>
      </c>
      <c r="BF134">
        <v>20001621705235</v>
      </c>
      <c r="BG134" t="s">
        <v>376</v>
      </c>
      <c r="BH134" t="s">
        <v>377</v>
      </c>
      <c r="BI134" t="s">
        <v>15133</v>
      </c>
      <c r="BJ134">
        <v>-1</v>
      </c>
      <c r="BK134">
        <v>-1</v>
      </c>
      <c r="BL134">
        <v>-1</v>
      </c>
      <c r="BM134" t="s">
        <v>229</v>
      </c>
      <c r="BN134" t="s">
        <v>230</v>
      </c>
      <c r="BO134" t="s">
        <v>15134</v>
      </c>
      <c r="BP134" t="s">
        <v>380</v>
      </c>
      <c r="BQ134">
        <v>2026</v>
      </c>
      <c r="BR134">
        <v>5</v>
      </c>
      <c r="BS134">
        <v>4</v>
      </c>
      <c r="BT134" s="1">
        <v>46146.685162037036</v>
      </c>
      <c r="BU134" t="s">
        <v>233</v>
      </c>
      <c r="BV134" s="2">
        <v>46146</v>
      </c>
      <c r="BW134" t="s">
        <v>234</v>
      </c>
      <c r="BX134" s="2">
        <v>46146</v>
      </c>
      <c r="BY134" s="2">
        <v>46146</v>
      </c>
      <c r="BZ134" t="s">
        <v>235</v>
      </c>
      <c r="CA134" t="s">
        <v>1457</v>
      </c>
      <c r="CB134" t="s">
        <v>353</v>
      </c>
      <c r="CC134" t="s">
        <v>15135</v>
      </c>
      <c r="CD134" t="s">
        <v>8310</v>
      </c>
      <c r="CE134">
        <v>-1</v>
      </c>
      <c r="CF134" t="s">
        <v>1460</v>
      </c>
      <c r="CG134" t="s">
        <v>301</v>
      </c>
      <c r="CH134" t="s">
        <v>491</v>
      </c>
      <c r="CI134">
        <v>1031182302</v>
      </c>
      <c r="CJ134" t="s">
        <v>1068</v>
      </c>
      <c r="CK134" t="s">
        <v>245</v>
      </c>
      <c r="CL134" t="s">
        <v>409</v>
      </c>
      <c r="CM134" t="s">
        <v>247</v>
      </c>
      <c r="CN134" t="s">
        <v>410</v>
      </c>
      <c r="CT134" t="s">
        <v>249</v>
      </c>
      <c r="CU134" t="s">
        <v>387</v>
      </c>
      <c r="CW134" t="s">
        <v>388</v>
      </c>
      <c r="CX134" t="s">
        <v>389</v>
      </c>
      <c r="DA134" t="s">
        <v>250</v>
      </c>
      <c r="DB134">
        <v>-1</v>
      </c>
      <c r="DF134" t="s">
        <v>251</v>
      </c>
      <c r="DJ134" t="s">
        <v>252</v>
      </c>
      <c r="DK134" t="s">
        <v>253</v>
      </c>
      <c r="DL134" t="s">
        <v>253</v>
      </c>
      <c r="DN134" t="s">
        <v>390</v>
      </c>
      <c r="DR134" t="s">
        <v>1069</v>
      </c>
      <c r="DS134" t="s">
        <v>1068</v>
      </c>
      <c r="DT134" t="s">
        <v>1067</v>
      </c>
      <c r="DV134">
        <v>1</v>
      </c>
      <c r="DW134" t="s">
        <v>283</v>
      </c>
      <c r="ED134" s="2">
        <v>46146</v>
      </c>
      <c r="EE134" t="s">
        <v>361</v>
      </c>
      <c r="EF134">
        <v>12</v>
      </c>
      <c r="EP134" t="s">
        <v>258</v>
      </c>
      <c r="ES134" t="s">
        <v>15136</v>
      </c>
      <c r="EZ134" t="s">
        <v>14181</v>
      </c>
      <c r="FA134" t="s">
        <v>245</v>
      </c>
      <c r="FB134" t="s">
        <v>363</v>
      </c>
      <c r="FD134" t="s">
        <v>363</v>
      </c>
      <c r="FE134" t="s">
        <v>1462</v>
      </c>
      <c r="FF134" t="s">
        <v>1462</v>
      </c>
      <c r="FK134" t="s">
        <v>263</v>
      </c>
      <c r="FL134" t="s">
        <v>15137</v>
      </c>
      <c r="FN134" t="s">
        <v>410</v>
      </c>
      <c r="FO134" t="s">
        <v>414</v>
      </c>
      <c r="FR134">
        <v>110915</v>
      </c>
      <c r="GB134" t="s">
        <v>266</v>
      </c>
      <c r="GC134" t="s">
        <v>387</v>
      </c>
      <c r="GD134">
        <v>25016</v>
      </c>
      <c r="GF134">
        <v>2353</v>
      </c>
      <c r="GG134">
        <v>25424</v>
      </c>
      <c r="GI134">
        <v>84235</v>
      </c>
      <c r="GJ134">
        <v>25242</v>
      </c>
      <c r="GL134">
        <v>24327</v>
      </c>
      <c r="GM134">
        <v>131988</v>
      </c>
      <c r="GS134" t="s">
        <v>267</v>
      </c>
      <c r="GT134" s="2">
        <v>44500</v>
      </c>
      <c r="GU134" t="s">
        <v>268</v>
      </c>
      <c r="GV134" t="s">
        <v>335</v>
      </c>
      <c r="GW134" t="s">
        <v>394</v>
      </c>
      <c r="GZ134" t="s">
        <v>395</v>
      </c>
      <c r="HA134" t="s">
        <v>336</v>
      </c>
      <c r="HC134" t="s">
        <v>337</v>
      </c>
      <c r="HE134" t="s">
        <v>230</v>
      </c>
      <c r="HF134" t="s">
        <v>15138</v>
      </c>
      <c r="HR134" t="s">
        <v>278</v>
      </c>
      <c r="HV134">
        <v>131990</v>
      </c>
      <c r="HW134" t="s">
        <v>281</v>
      </c>
      <c r="HY134">
        <v>0</v>
      </c>
      <c r="HZ134">
        <v>0</v>
      </c>
      <c r="IA134" t="s">
        <v>281</v>
      </c>
      <c r="IB134" t="s">
        <v>281</v>
      </c>
      <c r="IE134" t="s">
        <v>283</v>
      </c>
      <c r="IF134" t="s">
        <v>283</v>
      </c>
      <c r="IG134" t="s">
        <v>283</v>
      </c>
      <c r="IH134" t="s">
        <v>284</v>
      </c>
      <c r="II134" t="s">
        <v>285</v>
      </c>
      <c r="IJ134" t="s">
        <v>286</v>
      </c>
      <c r="IK134" t="s">
        <v>278</v>
      </c>
      <c r="IL134" t="s">
        <v>346</v>
      </c>
      <c r="IM134" t="s">
        <v>288</v>
      </c>
      <c r="IN134" t="s">
        <v>289</v>
      </c>
      <c r="IP134" t="s">
        <v>290</v>
      </c>
      <c r="IQ134" t="s">
        <v>284</v>
      </c>
      <c r="IS134" t="s">
        <v>291</v>
      </c>
      <c r="IT134" t="s">
        <v>453</v>
      </c>
      <c r="IU134" t="s">
        <v>713</v>
      </c>
      <c r="IV134" t="s">
        <v>434</v>
      </c>
      <c r="IW134" t="s">
        <v>318</v>
      </c>
      <c r="IY134" t="s">
        <v>281</v>
      </c>
    </row>
    <row r="135" spans="1:259" x14ac:dyDescent="0.3">
      <c r="A135" s="14">
        <f>DAY(AVANZA[[#This Row],[FechaSeguimiento]])</f>
        <v>4</v>
      </c>
      <c r="B135" s="14">
        <f>MONTH(AVANZA[[#This Row],[FechaSeguimiento]])</f>
        <v>5</v>
      </c>
      <c r="C135"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135" t="str">
        <f>LOWER(IFERROR(VLOOKUP(AVANZA[[#This Row],[ID_Peticion]],CANCELADAS[#All],2,0),""))</f>
        <v/>
      </c>
      <c r="E135" t="str">
        <f>LOWER(IFERROR(VLOOKUP(AVANZA[[#This Row],[ID_Peticion]],CANCELADAS[#All],3,0),""))</f>
        <v/>
      </c>
      <c r="F135" t="str">
        <f>LOWER(IF(AVANZA[[#This Row],[CEDULA CLIENTE]]&lt;&gt;""," CC: " &amp; COUNTIFS(AVANZA[CEDULA CLIENTE],AVANZA[[#This Row],[CEDULA CLIENTE]]),"")&amp; IF(AVANZA[[#This Row],[Direccion]]&lt;&gt;""," DIR: " &amp; COUNTIFS(AVANZA[Direccion],AVANZA[[#This Row],[Direccion]]),""))</f>
        <v xml:space="preserve"> dir: 1</v>
      </c>
      <c r="G135" t="str">
        <f>IFERROR(VLOOKUP(AVANZA[[#This Row],[Cedula_Vendedor_Atis]],PLANTA[[#All],[CEDULA]:[LINEA]],3,0),"No Cruza")</f>
        <v>Marisol Avella</v>
      </c>
      <c r="H135" t="str">
        <f>IFERROR(VLOOKUP(AVANZA[[#This Row],[Cedula_Vendedor_Atis]],PLANTA[[#All],[CEDULA]:[LINEA]],4,0),"No Cruza")</f>
        <v>Fija</v>
      </c>
      <c r="I135" t="str">
        <f>LOWER(IF(AVANZA[[#This Row],[ATRIBUIBLE]]="",AVANZA[[#This Row],[Variable]],AVANZA[[#This Row],[ATRIBUIBLE]]))</f>
        <v>terminada</v>
      </c>
      <c r="J135" s="14">
        <f>IF(AVANZA[[#This Row],[Variable]]=AVANZA[[#Headers],[TERMINADA]],1,0)</f>
        <v>1</v>
      </c>
      <c r="K135" s="14">
        <f>IF(AVANZA[[#This Row],[Variable]]=AVANZA[[#Headers],[ANULADA]],1,0)</f>
        <v>0</v>
      </c>
      <c r="L135" s="14">
        <f>IF(AVANZA[[#This Row],[Variable]]=AVANZA[[#Headers],[PENDIENTE]],1,0)</f>
        <v>0</v>
      </c>
      <c r="M135" s="14">
        <f>IF(AVANZA[[#This Row],[ESTADO AGENDA]]="AGENDADA",1,0)</f>
        <v>0</v>
      </c>
      <c r="N135" s="14">
        <f>IF(AVANZA[[#This Row],[ESTADO AGENDA]]="PENDIENTE DE AGENDAR",1,0)</f>
        <v>0</v>
      </c>
      <c r="O135" s="14">
        <f>IF(AVANZA[[#This Row],[ESTADO AGENDA]]="SUSPENDIDA",1,0)</f>
        <v>0</v>
      </c>
      <c r="P135" t="str" cm="1">
        <f t="array" ref="P135">_xlfn.XLOOKUP(AVANZA[[#This Row],[Num_Agrupacion_Pet_Atis]],Tabla1[[#All],[Numero_de_actuacion]],Tabla1[[#All],[Estado_de_la_orden]],"",0)</f>
        <v/>
      </c>
      <c r="Q135" s="2" t="str" cm="1">
        <f t="array" ref="Q135">_xlfn.XLOOKUP(AVANZA[[#This Row],[Num_Agrupacion_Pet_Atis]],Tabla1[[#All],[Numero_de_actuacion]],Tabla1[[#All],[Fecha_de_la_cita]],"",0)</f>
        <v/>
      </c>
      <c r="R135" t="str" cm="1">
        <f t="array" ref="R135">_xlfn.XLOOKUP(AVANZA[[#This Row],[Num_Agrupacion_Pet_Atis]],Tabla1[[#All],[Numero_de_actuacion]],Tabla1[[#All],[Franja_horaria_de_la_cita]],"",0)</f>
        <v/>
      </c>
      <c r="S135" s="14" t="str">
        <f>IFERROR(DAY(AVANZA[[#This Row],[FECHA AGENDA]]),"")</f>
        <v/>
      </c>
      <c r="T135" s="14" t="str">
        <f>IFERROR(MONTH(AVANZA[[#This Row],[FECHA AGENDA]]),"")</f>
        <v/>
      </c>
      <c r="U135" t="str" cm="1">
        <f t="array" ref="U135">_xlfn.XLOOKUP(AVANZA[[#This Row],[Num_Agrupacion_Pet_Atis]],Tabla1[[#All],[Numero_de_actuacion]],Tabla1[[#All],[Motivo_de_suspension]],"",0)</f>
        <v/>
      </c>
      <c r="V135" s="2" t="str" cm="1">
        <f t="array" ref="V135">_xlfn.XLOOKUP(AVANZA[[#This Row],[Num_Agrupacion_Pet_Atis]],Tabla1[[#All],[Numero_de_actuacion]],Tabla1[[#All],[No_identificacion_cliente]],"",0)</f>
        <v/>
      </c>
      <c r="W135" s="2" t="str" cm="1">
        <f t="array" ref="W135">_xlfn.XLOOKUP(AVANZA[[#This Row],[Num_Agrupacion_Pet_Atis]],Tabla1[[#All],[Numero_de_actuacion]],Tabla1[[#All],[Movil_de_contacto]],"",0)</f>
        <v/>
      </c>
      <c r="X135" s="14">
        <f>IF(OR(AVANZA[[#This Row],[ESTADO LEG]]="Legalizada grabacion",AVANZA[[#This Row],[ESTADO LEG]]="Legalizada aut"),1,0)</f>
        <v>1</v>
      </c>
      <c r="Y135" s="14">
        <f>IF(OR(AVANZA[[#This Row],[ESTADO LEG]]="pdte legalizar",AVANZA[[#This Row],[ESTADO LEG]]="No cruza"),1,0)</f>
        <v>0</v>
      </c>
      <c r="Z135" t="str" cm="1">
        <f t="array" ref="Z135">IF(AVANZA[[#This Row],[Variable]]="Terminada",LOWER(_xlfn.XLOOKUP(AVANZA[[#This Row],[ID_Peticion]],Tabla6[[#All],[NUM_PETICION]],Tabla6[[#All],[ESTADO_LEG]],"NO CRUZA",0)),AVANZA[[#This Row],[Variable]])</f>
        <v>legalizada grabacion</v>
      </c>
      <c r="AA135" cm="1">
        <f t="array" ref="AA135">_xlfn.XLOOKUP(AVANZA[[#This Row],[ID_Peticion]],Tabla6[[#All],[NUM_PETICION]],Tabla6[[#All],[DIF_DIAS]],"",0)</f>
        <v>2</v>
      </c>
      <c r="AB135" s="2" cm="1">
        <f t="array" ref="AB135">IFERROR(_xlfn.XLOOKUP(AVANZA[[#This Row],[ID_Peticion]],Tabla6[[#All],[NUM_PETICION]],Tabla6[[#All],[FEC_LEGAL]],"",0),"")</f>
        <v>46148</v>
      </c>
      <c r="AC135" s="14">
        <f ca="1">IF(AVANZA[[#This Row],[FECHA LEG]]&lt;&gt;0,IFERROR(AVANZA[[#This Row],[FECHA LEG]]-AVANZA[[#This Row],[FechaIniEstadoSubPetAtis]],0),TODAY()-AVANZA[[#This Row],[FechaIniEstadoSubPetAtis]])</f>
        <v>2</v>
      </c>
      <c r="AD135" s="35" t="str">
        <f ca="1">IF(AVANZA[[#This Row],[FINAL Vs LG]]&lt;&gt;0,IF(AVANZA[[#This Row],[FINAL Vs LG]]&lt;7.1,"100%",IF(AND(AVANZA[[#This Row],[FINAL Vs LG]]&gt;7.1,AVANZA[[#This Row],[FINAL Vs LG]]&lt;11.1),"50%","0%")),0)</f>
        <v>100%</v>
      </c>
      <c r="AE135" s="14">
        <f ca="1">VLOOKUP(DAY(TODAY()),BACK!F:G,2,0)</f>
        <v>14</v>
      </c>
      <c r="AF135" s="14">
        <f>BACK!$I$2</f>
        <v>24</v>
      </c>
      <c r="AG135" s="14">
        <f>IF(AVANZA[[#This Row],[Oferta_empaquetada_comisiones]]="SI",1,0)</f>
        <v>0</v>
      </c>
      <c r="AH135" s="36">
        <f>IF(AVANZA[[#This Row],[Variable]]="TERMINADA",IFERROR(VLOOKUP(AVANZA[[#This Row],[SUPERVISOR]],Tabla2[#All],4,0),0),)</f>
        <v>3.5</v>
      </c>
      <c r="AI135" s="14">
        <f>IF(AVANZA[[#This Row],[Producto]]="BA",1,0)</f>
        <v>1</v>
      </c>
      <c r="AJ135" s="14">
        <f>IF(AVANZA[[#This Row],[Producto]]="DUO",1,0)</f>
        <v>0</v>
      </c>
      <c r="AK135" s="14">
        <f>IF(AVANZA[[#This Row],[Producto]]="TRIO",1,0)</f>
        <v>0</v>
      </c>
      <c r="AL135" t="s">
        <v>435</v>
      </c>
      <c r="AM135">
        <v>-1</v>
      </c>
      <c r="AN135">
        <v>-1</v>
      </c>
      <c r="AO135" t="s">
        <v>15139</v>
      </c>
      <c r="AP135" s="1">
        <v>46144.341516203705</v>
      </c>
      <c r="AQ135">
        <v>-1</v>
      </c>
      <c r="AR135" t="s">
        <v>15140</v>
      </c>
      <c r="AS135">
        <v>-1</v>
      </c>
      <c r="AT135">
        <v>-1</v>
      </c>
      <c r="AU135">
        <v>-1</v>
      </c>
      <c r="AV135">
        <v>-1</v>
      </c>
      <c r="AW135">
        <v>-1</v>
      </c>
      <c r="AX135" t="s">
        <v>224</v>
      </c>
      <c r="AY135">
        <v>-1</v>
      </c>
      <c r="AZ135">
        <v>2026</v>
      </c>
      <c r="BA135">
        <v>5</v>
      </c>
      <c r="BB135">
        <v>4</v>
      </c>
      <c r="BC135">
        <v>-1</v>
      </c>
      <c r="BD135" t="s">
        <v>225</v>
      </c>
      <c r="BE135">
        <v>-1</v>
      </c>
      <c r="BF135">
        <v>20001621316920</v>
      </c>
      <c r="BG135" t="s">
        <v>319</v>
      </c>
      <c r="BH135" t="s">
        <v>320</v>
      </c>
      <c r="BI135" t="s">
        <v>15141</v>
      </c>
      <c r="BJ135">
        <v>-1</v>
      </c>
      <c r="BK135">
        <v>-1</v>
      </c>
      <c r="BL135">
        <v>-1</v>
      </c>
      <c r="BM135" t="s">
        <v>229</v>
      </c>
      <c r="BN135" t="s">
        <v>230</v>
      </c>
      <c r="BO135" t="s">
        <v>15142</v>
      </c>
      <c r="BP135" t="s">
        <v>380</v>
      </c>
      <c r="BQ135">
        <v>2026</v>
      </c>
      <c r="BR135">
        <v>5</v>
      </c>
      <c r="BS135">
        <v>2</v>
      </c>
      <c r="BT135" s="1">
        <v>46146.390879629631</v>
      </c>
      <c r="BU135" t="s">
        <v>233</v>
      </c>
      <c r="BV135" s="2">
        <v>46146</v>
      </c>
      <c r="BW135" t="s">
        <v>234</v>
      </c>
      <c r="BX135" s="2">
        <v>46144</v>
      </c>
      <c r="BY135" s="2">
        <v>46146</v>
      </c>
      <c r="BZ135" t="s">
        <v>235</v>
      </c>
      <c r="CA135" t="s">
        <v>297</v>
      </c>
      <c r="CB135" t="s">
        <v>297</v>
      </c>
      <c r="CC135" t="s">
        <v>15143</v>
      </c>
      <c r="CD135" t="s">
        <v>3537</v>
      </c>
      <c r="CE135">
        <v>-1</v>
      </c>
      <c r="CF135" t="s">
        <v>300</v>
      </c>
      <c r="CG135" t="s">
        <v>301</v>
      </c>
      <c r="CH135" t="s">
        <v>242</v>
      </c>
      <c r="CI135">
        <v>1193125457</v>
      </c>
      <c r="CJ135" t="s">
        <v>445</v>
      </c>
      <c r="CK135" t="s">
        <v>245</v>
      </c>
      <c r="CL135" t="s">
        <v>246</v>
      </c>
      <c r="CM135" t="s">
        <v>247</v>
      </c>
      <c r="CN135" t="s">
        <v>359</v>
      </c>
      <c r="CT135" t="s">
        <v>304</v>
      </c>
      <c r="CU135" t="s">
        <v>225</v>
      </c>
      <c r="CW135" t="s">
        <v>319</v>
      </c>
      <c r="CX135" t="s">
        <v>320</v>
      </c>
      <c r="DA135" t="s">
        <v>250</v>
      </c>
      <c r="DB135">
        <v>-1</v>
      </c>
      <c r="DF135" t="s">
        <v>251</v>
      </c>
      <c r="DJ135" t="s">
        <v>252</v>
      </c>
      <c r="DK135" t="s">
        <v>253</v>
      </c>
      <c r="DL135" t="s">
        <v>254</v>
      </c>
      <c r="DN135" t="s">
        <v>255</v>
      </c>
      <c r="DR135" t="s">
        <v>449</v>
      </c>
      <c r="DS135" t="s">
        <v>445</v>
      </c>
      <c r="DT135" t="s">
        <v>444</v>
      </c>
      <c r="DV135">
        <v>1</v>
      </c>
      <c r="DW135" t="s">
        <v>283</v>
      </c>
      <c r="ED135" s="2">
        <v>46146</v>
      </c>
      <c r="EE135" t="s">
        <v>361</v>
      </c>
      <c r="EF135">
        <v>9</v>
      </c>
      <c r="EP135" t="s">
        <v>258</v>
      </c>
      <c r="ES135" t="s">
        <v>14328</v>
      </c>
      <c r="FA135" t="s">
        <v>245</v>
      </c>
      <c r="FB135" t="s">
        <v>308</v>
      </c>
      <c r="FD135" t="s">
        <v>308</v>
      </c>
      <c r="FE135" t="s">
        <v>309</v>
      </c>
      <c r="FF135" t="s">
        <v>309</v>
      </c>
      <c r="FK135" t="s">
        <v>263</v>
      </c>
      <c r="FL135" t="s">
        <v>15144</v>
      </c>
      <c r="FN135" t="s">
        <v>359</v>
      </c>
      <c r="FO135" t="s">
        <v>366</v>
      </c>
      <c r="FR135">
        <v>94990</v>
      </c>
      <c r="GB135" t="s">
        <v>266</v>
      </c>
      <c r="GC135" t="s">
        <v>225</v>
      </c>
      <c r="GD135">
        <v>0</v>
      </c>
      <c r="GF135">
        <v>0</v>
      </c>
      <c r="GG135">
        <v>25423</v>
      </c>
      <c r="GI135">
        <v>94990</v>
      </c>
      <c r="GJ135">
        <v>0</v>
      </c>
      <c r="GL135">
        <v>0</v>
      </c>
      <c r="GM135">
        <v>113038</v>
      </c>
      <c r="GS135" t="s">
        <v>267</v>
      </c>
      <c r="GT135" s="2">
        <v>44834</v>
      </c>
      <c r="GU135" t="s">
        <v>268</v>
      </c>
      <c r="GV135" t="s">
        <v>269</v>
      </c>
      <c r="GW135" t="s">
        <v>394</v>
      </c>
      <c r="GZ135" t="s">
        <v>395</v>
      </c>
      <c r="HA135" t="s">
        <v>274</v>
      </c>
      <c r="HB135" t="s">
        <v>535</v>
      </c>
      <c r="HC135" t="s">
        <v>535</v>
      </c>
      <c r="HD135" t="s">
        <v>368</v>
      </c>
      <c r="HE135" t="s">
        <v>230</v>
      </c>
      <c r="HF135" t="s">
        <v>14329</v>
      </c>
      <c r="HR135" t="s">
        <v>278</v>
      </c>
      <c r="HV135">
        <v>94990</v>
      </c>
      <c r="HW135" t="s">
        <v>281</v>
      </c>
      <c r="HY135">
        <v>0</v>
      </c>
      <c r="HZ135">
        <v>0</v>
      </c>
      <c r="IA135" t="s">
        <v>279</v>
      </c>
      <c r="IB135" t="s">
        <v>281</v>
      </c>
      <c r="IE135" t="s">
        <v>283</v>
      </c>
      <c r="IF135" t="s">
        <v>283</v>
      </c>
      <c r="IG135" t="s">
        <v>283</v>
      </c>
      <c r="IH135" t="s">
        <v>284</v>
      </c>
      <c r="II135" t="s">
        <v>285</v>
      </c>
      <c r="IJ135" t="s">
        <v>286</v>
      </c>
      <c r="IK135" t="s">
        <v>278</v>
      </c>
      <c r="IL135" t="s">
        <v>371</v>
      </c>
      <c r="IM135" t="s">
        <v>288</v>
      </c>
      <c r="IN135" t="s">
        <v>289</v>
      </c>
      <c r="IP135" t="s">
        <v>290</v>
      </c>
      <c r="IQ135" t="s">
        <v>284</v>
      </c>
      <c r="IS135" t="s">
        <v>291</v>
      </c>
      <c r="IT135" t="s">
        <v>453</v>
      </c>
      <c r="IU135" t="s">
        <v>713</v>
      </c>
      <c r="IV135" t="s">
        <v>434</v>
      </c>
      <c r="IW135" t="s">
        <v>318</v>
      </c>
      <c r="IY135" t="s">
        <v>281</v>
      </c>
    </row>
    <row r="136" spans="1:259" x14ac:dyDescent="0.3">
      <c r="A136" s="14">
        <f>DAY(AVANZA[[#This Row],[FechaSeguimiento]])</f>
        <v>4</v>
      </c>
      <c r="B136" s="14">
        <f>MONTH(AVANZA[[#This Row],[FechaSeguimiento]])</f>
        <v>5</v>
      </c>
      <c r="C136"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136" t="str">
        <f>LOWER(IFERROR(VLOOKUP(AVANZA[[#This Row],[ID_Peticion]],CANCELADAS[#All],2,0),""))</f>
        <v/>
      </c>
      <c r="E136" t="str">
        <f>LOWER(IFERROR(VLOOKUP(AVANZA[[#This Row],[ID_Peticion]],CANCELADAS[#All],3,0),""))</f>
        <v/>
      </c>
      <c r="F136" t="str">
        <f>LOWER(IF(AVANZA[[#This Row],[CEDULA CLIENTE]]&lt;&gt;""," CC: " &amp; COUNTIFS(AVANZA[CEDULA CLIENTE],AVANZA[[#This Row],[CEDULA CLIENTE]]),"")&amp; IF(AVANZA[[#This Row],[Direccion]]&lt;&gt;""," DIR: " &amp; COUNTIFS(AVANZA[Direccion],AVANZA[[#This Row],[Direccion]]),""))</f>
        <v xml:space="preserve"> dir: 1</v>
      </c>
      <c r="G136" t="str">
        <f>IFERROR(VLOOKUP(AVANZA[[#This Row],[Cedula_Vendedor_Atis]],PLANTA[[#All],[CEDULA]:[LINEA]],3,0),"No Cruza")</f>
        <v>Marisol Avella</v>
      </c>
      <c r="H136" t="str">
        <f>IFERROR(VLOOKUP(AVANZA[[#This Row],[Cedula_Vendedor_Atis]],PLANTA[[#All],[CEDULA]:[LINEA]],4,0),"No Cruza")</f>
        <v>Fija</v>
      </c>
      <c r="I136" t="str">
        <f>LOWER(IF(AVANZA[[#This Row],[ATRIBUIBLE]]="",AVANZA[[#This Row],[Variable]],AVANZA[[#This Row],[ATRIBUIBLE]]))</f>
        <v>terminada</v>
      </c>
      <c r="J136" s="14">
        <f>IF(AVANZA[[#This Row],[Variable]]=AVANZA[[#Headers],[TERMINADA]],1,0)</f>
        <v>1</v>
      </c>
      <c r="K136" s="14">
        <f>IF(AVANZA[[#This Row],[Variable]]=AVANZA[[#Headers],[ANULADA]],1,0)</f>
        <v>0</v>
      </c>
      <c r="L136" s="14">
        <f>IF(AVANZA[[#This Row],[Variable]]=AVANZA[[#Headers],[PENDIENTE]],1,0)</f>
        <v>0</v>
      </c>
      <c r="M136" s="14">
        <f>IF(AVANZA[[#This Row],[ESTADO AGENDA]]="AGENDADA",1,0)</f>
        <v>0</v>
      </c>
      <c r="N136" s="14">
        <f>IF(AVANZA[[#This Row],[ESTADO AGENDA]]="PENDIENTE DE AGENDAR",1,0)</f>
        <v>0</v>
      </c>
      <c r="O136" s="14">
        <f>IF(AVANZA[[#This Row],[ESTADO AGENDA]]="SUSPENDIDA",1,0)</f>
        <v>0</v>
      </c>
      <c r="P136" t="str" cm="1">
        <f t="array" ref="P136">_xlfn.XLOOKUP(AVANZA[[#This Row],[Num_Agrupacion_Pet_Atis]],Tabla1[[#All],[Numero_de_actuacion]],Tabla1[[#All],[Estado_de_la_orden]],"",0)</f>
        <v/>
      </c>
      <c r="Q136" s="2" t="str" cm="1">
        <f t="array" ref="Q136">_xlfn.XLOOKUP(AVANZA[[#This Row],[Num_Agrupacion_Pet_Atis]],Tabla1[[#All],[Numero_de_actuacion]],Tabla1[[#All],[Fecha_de_la_cita]],"",0)</f>
        <v/>
      </c>
      <c r="R136" t="str" cm="1">
        <f t="array" ref="R136">_xlfn.XLOOKUP(AVANZA[[#This Row],[Num_Agrupacion_Pet_Atis]],Tabla1[[#All],[Numero_de_actuacion]],Tabla1[[#All],[Franja_horaria_de_la_cita]],"",0)</f>
        <v/>
      </c>
      <c r="S136" s="14" t="str">
        <f>IFERROR(DAY(AVANZA[[#This Row],[FECHA AGENDA]]),"")</f>
        <v/>
      </c>
      <c r="T136" s="14" t="str">
        <f>IFERROR(MONTH(AVANZA[[#This Row],[FECHA AGENDA]]),"")</f>
        <v/>
      </c>
      <c r="U136" t="str" cm="1">
        <f t="array" ref="U136">_xlfn.XLOOKUP(AVANZA[[#This Row],[Num_Agrupacion_Pet_Atis]],Tabla1[[#All],[Numero_de_actuacion]],Tabla1[[#All],[Motivo_de_suspension]],"",0)</f>
        <v/>
      </c>
      <c r="V136" s="2" t="str" cm="1">
        <f t="array" ref="V136">_xlfn.XLOOKUP(AVANZA[[#This Row],[Num_Agrupacion_Pet_Atis]],Tabla1[[#All],[Numero_de_actuacion]],Tabla1[[#All],[No_identificacion_cliente]],"",0)</f>
        <v/>
      </c>
      <c r="W136" s="2" t="str" cm="1">
        <f t="array" ref="W136">_xlfn.XLOOKUP(AVANZA[[#This Row],[Num_Agrupacion_Pet_Atis]],Tabla1[[#All],[Numero_de_actuacion]],Tabla1[[#All],[Movil_de_contacto]],"",0)</f>
        <v/>
      </c>
      <c r="X136" s="14">
        <f>IF(OR(AVANZA[[#This Row],[ESTADO LEG]]="Legalizada grabacion",AVANZA[[#This Row],[ESTADO LEG]]="Legalizada aut"),1,0)</f>
        <v>1</v>
      </c>
      <c r="Y136" s="14">
        <f>IF(OR(AVANZA[[#This Row],[ESTADO LEG]]="pdte legalizar",AVANZA[[#This Row],[ESTADO LEG]]="No cruza"),1,0)</f>
        <v>0</v>
      </c>
      <c r="Z136" t="str" cm="1">
        <f t="array" ref="Z136">IF(AVANZA[[#This Row],[Variable]]="Terminada",LOWER(_xlfn.XLOOKUP(AVANZA[[#This Row],[ID_Peticion]],Tabla6[[#All],[NUM_PETICION]],Tabla6[[#All],[ESTADO_LEG]],"NO CRUZA",0)),AVANZA[[#This Row],[Variable]])</f>
        <v>legalizada grabacion</v>
      </c>
      <c r="AA136" cm="1">
        <f t="array" ref="AA136">_xlfn.XLOOKUP(AVANZA[[#This Row],[ID_Peticion]],Tabla6[[#All],[NUM_PETICION]],Tabla6[[#All],[DIF_DIAS]],"",0)</f>
        <v>2</v>
      </c>
      <c r="AB136" s="2" cm="1">
        <f t="array" ref="AB136">IFERROR(_xlfn.XLOOKUP(AVANZA[[#This Row],[ID_Peticion]],Tabla6[[#All],[NUM_PETICION]],Tabla6[[#All],[FEC_LEGAL]],"",0),"")</f>
        <v>46148</v>
      </c>
      <c r="AC136" s="14">
        <f ca="1">IF(AVANZA[[#This Row],[FECHA LEG]]&lt;&gt;0,IFERROR(AVANZA[[#This Row],[FECHA LEG]]-AVANZA[[#This Row],[FechaIniEstadoSubPetAtis]],0),TODAY()-AVANZA[[#This Row],[FechaIniEstadoSubPetAtis]])</f>
        <v>2</v>
      </c>
      <c r="AD136" s="35" t="str">
        <f ca="1">IF(AVANZA[[#This Row],[FINAL Vs LG]]&lt;&gt;0,IF(AVANZA[[#This Row],[FINAL Vs LG]]&lt;7.1,"100%",IF(AND(AVANZA[[#This Row],[FINAL Vs LG]]&gt;7.1,AVANZA[[#This Row],[FINAL Vs LG]]&lt;11.1),"50%","0%")),0)</f>
        <v>100%</v>
      </c>
      <c r="AE136" s="14">
        <f ca="1">VLOOKUP(DAY(TODAY()),BACK!F:G,2,0)</f>
        <v>14</v>
      </c>
      <c r="AF136" s="14">
        <f>BACK!$I$2</f>
        <v>24</v>
      </c>
      <c r="AG136" s="14">
        <f>IF(AVANZA[[#This Row],[Oferta_empaquetada_comisiones]]="SI",1,0)</f>
        <v>1</v>
      </c>
      <c r="AH136" s="36">
        <f>IF(AVANZA[[#This Row],[Variable]]="TERMINADA",IFERROR(VLOOKUP(AVANZA[[#This Row],[SUPERVISOR]],Tabla2[#All],4,0),0),)</f>
        <v>3.5</v>
      </c>
      <c r="AI136" s="14">
        <f>IF(AVANZA[[#This Row],[Producto]]="BA",1,0)</f>
        <v>1</v>
      </c>
      <c r="AJ136" s="14">
        <f>IF(AVANZA[[#This Row],[Producto]]="DUO",1,0)</f>
        <v>0</v>
      </c>
      <c r="AK136" s="14">
        <f>IF(AVANZA[[#This Row],[Producto]]="TRIO",1,0)</f>
        <v>0</v>
      </c>
      <c r="AL136" t="s">
        <v>347</v>
      </c>
      <c r="AM136">
        <v>-1</v>
      </c>
      <c r="AN136">
        <v>-1</v>
      </c>
      <c r="AO136" t="s">
        <v>15145</v>
      </c>
      <c r="AP136" s="1">
        <v>46139.754270833335</v>
      </c>
      <c r="AQ136">
        <v>-1</v>
      </c>
      <c r="AR136" t="s">
        <v>15146</v>
      </c>
      <c r="AS136">
        <v>-1</v>
      </c>
      <c r="AT136">
        <v>-1</v>
      </c>
      <c r="AU136">
        <v>-1</v>
      </c>
      <c r="AV136">
        <v>-1</v>
      </c>
      <c r="AW136">
        <v>-1</v>
      </c>
      <c r="AX136" t="s">
        <v>224</v>
      </c>
      <c r="AY136">
        <v>-1</v>
      </c>
      <c r="AZ136">
        <v>2026</v>
      </c>
      <c r="BA136">
        <v>5</v>
      </c>
      <c r="BB136">
        <v>4</v>
      </c>
      <c r="BC136">
        <v>-1</v>
      </c>
      <c r="BD136" t="s">
        <v>225</v>
      </c>
      <c r="BE136">
        <v>-1</v>
      </c>
      <c r="BF136">
        <v>20001619113121</v>
      </c>
      <c r="BG136" t="s">
        <v>226</v>
      </c>
      <c r="BH136" t="s">
        <v>227</v>
      </c>
      <c r="BI136" t="s">
        <v>15147</v>
      </c>
      <c r="BJ136">
        <v>-1</v>
      </c>
      <c r="BK136">
        <v>-1</v>
      </c>
      <c r="BL136">
        <v>-1</v>
      </c>
      <c r="BM136" t="s">
        <v>229</v>
      </c>
      <c r="BN136" t="s">
        <v>230</v>
      </c>
      <c r="BO136" t="s">
        <v>15148</v>
      </c>
      <c r="BP136" t="s">
        <v>232</v>
      </c>
      <c r="BQ136">
        <v>2026</v>
      </c>
      <c r="BR136">
        <v>4</v>
      </c>
      <c r="BS136">
        <v>27</v>
      </c>
      <c r="BT136" s="1">
        <v>46146.371435185189</v>
      </c>
      <c r="BU136" t="s">
        <v>233</v>
      </c>
      <c r="BV136" s="2">
        <v>46146</v>
      </c>
      <c r="BW136" t="s">
        <v>234</v>
      </c>
      <c r="BX136" s="2">
        <v>46139</v>
      </c>
      <c r="BY136" s="2">
        <v>46146</v>
      </c>
      <c r="BZ136" t="s">
        <v>235</v>
      </c>
      <c r="CA136" t="s">
        <v>321</v>
      </c>
      <c r="CB136" t="s">
        <v>322</v>
      </c>
      <c r="CC136" t="s">
        <v>15149</v>
      </c>
      <c r="CD136" t="s">
        <v>10670</v>
      </c>
      <c r="CE136">
        <v>-1</v>
      </c>
      <c r="CF136" t="s">
        <v>324</v>
      </c>
      <c r="CG136" t="s">
        <v>325</v>
      </c>
      <c r="CH136" t="s">
        <v>326</v>
      </c>
      <c r="CI136">
        <v>53061857</v>
      </c>
      <c r="CJ136" t="s">
        <v>358</v>
      </c>
      <c r="CK136" t="s">
        <v>245</v>
      </c>
      <c r="CL136" t="s">
        <v>246</v>
      </c>
      <c r="CM136" t="s">
        <v>247</v>
      </c>
      <c r="CN136" t="s">
        <v>359</v>
      </c>
      <c r="CT136" t="s">
        <v>249</v>
      </c>
      <c r="CU136" t="s">
        <v>225</v>
      </c>
      <c r="CW136" t="s">
        <v>226</v>
      </c>
      <c r="CX136" t="s">
        <v>227</v>
      </c>
      <c r="DA136" t="s">
        <v>250</v>
      </c>
      <c r="DB136">
        <v>-1</v>
      </c>
      <c r="DF136" t="s">
        <v>251</v>
      </c>
      <c r="DJ136" t="s">
        <v>252</v>
      </c>
      <c r="DK136" t="s">
        <v>253</v>
      </c>
      <c r="DL136" t="s">
        <v>254</v>
      </c>
      <c r="DN136" t="s">
        <v>255</v>
      </c>
      <c r="DR136" t="s">
        <v>360</v>
      </c>
      <c r="DS136" t="s">
        <v>358</v>
      </c>
      <c r="DT136" t="s">
        <v>347</v>
      </c>
      <c r="DV136">
        <v>1</v>
      </c>
      <c r="DW136" t="s">
        <v>331</v>
      </c>
      <c r="ED136" s="2">
        <v>46146</v>
      </c>
      <c r="EE136" t="s">
        <v>343</v>
      </c>
      <c r="EF136">
        <v>5</v>
      </c>
      <c r="EP136" t="s">
        <v>258</v>
      </c>
      <c r="ES136" t="s">
        <v>15150</v>
      </c>
      <c r="EZ136" t="s">
        <v>1490</v>
      </c>
      <c r="FA136" t="s">
        <v>245</v>
      </c>
      <c r="FB136" t="s">
        <v>333</v>
      </c>
      <c r="FD136" t="s">
        <v>333</v>
      </c>
      <c r="FE136" t="s">
        <v>334</v>
      </c>
      <c r="FF136" t="s">
        <v>334</v>
      </c>
      <c r="FK136" t="s">
        <v>263</v>
      </c>
      <c r="FL136" t="s">
        <v>15151</v>
      </c>
      <c r="FN136" t="s">
        <v>359</v>
      </c>
      <c r="FO136" t="s">
        <v>366</v>
      </c>
      <c r="FR136">
        <v>72185</v>
      </c>
      <c r="GB136" t="s">
        <v>266</v>
      </c>
      <c r="GC136" t="s">
        <v>225</v>
      </c>
      <c r="GD136">
        <v>0</v>
      </c>
      <c r="GF136">
        <v>0</v>
      </c>
      <c r="GG136">
        <v>25421</v>
      </c>
      <c r="GI136">
        <v>72185</v>
      </c>
      <c r="GJ136">
        <v>0</v>
      </c>
      <c r="GL136">
        <v>0</v>
      </c>
      <c r="GM136">
        <v>85900</v>
      </c>
      <c r="GS136" t="s">
        <v>267</v>
      </c>
      <c r="GT136" s="2">
        <v>45991</v>
      </c>
      <c r="GU136" t="s">
        <v>268</v>
      </c>
      <c r="GV136" t="s">
        <v>269</v>
      </c>
      <c r="GW136" t="s">
        <v>270</v>
      </c>
      <c r="GX136" t="s">
        <v>271</v>
      </c>
      <c r="GY136" t="s">
        <v>272</v>
      </c>
      <c r="GZ136" t="s">
        <v>273</v>
      </c>
      <c r="HA136" t="s">
        <v>336</v>
      </c>
      <c r="HB136" t="s">
        <v>321</v>
      </c>
      <c r="HC136" t="s">
        <v>321</v>
      </c>
      <c r="HD136" t="s">
        <v>415</v>
      </c>
      <c r="HE136" t="s">
        <v>230</v>
      </c>
      <c r="HF136" t="s">
        <v>15152</v>
      </c>
      <c r="HG136" t="s">
        <v>630</v>
      </c>
      <c r="HH136" t="s">
        <v>10879</v>
      </c>
      <c r="HI136" t="s">
        <v>632</v>
      </c>
      <c r="HJ136">
        <v>46139</v>
      </c>
      <c r="HK136" t="s">
        <v>247</v>
      </c>
      <c r="HL136" t="s">
        <v>245</v>
      </c>
      <c r="HM136" t="s">
        <v>366</v>
      </c>
      <c r="HN136" t="s">
        <v>359</v>
      </c>
      <c r="HO136" t="s">
        <v>358</v>
      </c>
      <c r="HP136" t="s">
        <v>347</v>
      </c>
      <c r="HR136" t="s">
        <v>278</v>
      </c>
      <c r="HV136">
        <v>85900</v>
      </c>
      <c r="HW136" t="s">
        <v>279</v>
      </c>
      <c r="HX136" t="s">
        <v>633</v>
      </c>
      <c r="HY136">
        <v>89853</v>
      </c>
      <c r="HZ136">
        <v>17668</v>
      </c>
      <c r="IA136" t="s">
        <v>279</v>
      </c>
      <c r="IB136" t="s">
        <v>281</v>
      </c>
      <c r="IE136" t="s">
        <v>283</v>
      </c>
      <c r="IF136" t="s">
        <v>283</v>
      </c>
      <c r="IG136" t="s">
        <v>283</v>
      </c>
      <c r="IH136" t="s">
        <v>284</v>
      </c>
      <c r="II136" t="s">
        <v>285</v>
      </c>
      <c r="IJ136" t="s">
        <v>286</v>
      </c>
      <c r="IK136" t="s">
        <v>278</v>
      </c>
      <c r="IL136" t="s">
        <v>371</v>
      </c>
      <c r="IM136" t="s">
        <v>288</v>
      </c>
      <c r="IN136" t="s">
        <v>289</v>
      </c>
      <c r="IP136" t="s">
        <v>290</v>
      </c>
      <c r="IQ136" t="s">
        <v>284</v>
      </c>
      <c r="IS136" t="s">
        <v>291</v>
      </c>
      <c r="IT136" t="s">
        <v>372</v>
      </c>
      <c r="IU136" t="s">
        <v>373</v>
      </c>
      <c r="IV136" t="s">
        <v>373</v>
      </c>
      <c r="IW136" t="s">
        <v>373</v>
      </c>
      <c r="IY136" t="s">
        <v>279</v>
      </c>
    </row>
    <row r="137" spans="1:259" x14ac:dyDescent="0.3">
      <c r="A137" s="14">
        <f>DAY(AVANZA[[#This Row],[FechaSeguimiento]])</f>
        <v>4</v>
      </c>
      <c r="B137" s="14">
        <f>MONTH(AVANZA[[#This Row],[FechaSeguimiento]])</f>
        <v>5</v>
      </c>
      <c r="C137"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137" t="str">
        <f>LOWER(IFERROR(VLOOKUP(AVANZA[[#This Row],[ID_Peticion]],CANCELADAS[#All],2,0),""))</f>
        <v/>
      </c>
      <c r="E137" t="str">
        <f>LOWER(IFERROR(VLOOKUP(AVANZA[[#This Row],[ID_Peticion]],CANCELADAS[#All],3,0),""))</f>
        <v/>
      </c>
      <c r="F137" t="str">
        <f>LOWER(IF(AVANZA[[#This Row],[CEDULA CLIENTE]]&lt;&gt;""," CC: " &amp; COUNTIFS(AVANZA[CEDULA CLIENTE],AVANZA[[#This Row],[CEDULA CLIENTE]]),"")&amp; IF(AVANZA[[#This Row],[Direccion]]&lt;&gt;""," DIR: " &amp; COUNTIFS(AVANZA[Direccion],AVANZA[[#This Row],[Direccion]]),""))</f>
        <v xml:space="preserve"> dir: 1</v>
      </c>
      <c r="G137" t="str">
        <f>IFERROR(VLOOKUP(AVANZA[[#This Row],[Cedula_Vendedor_Atis]],PLANTA[[#All],[CEDULA]:[LINEA]],3,0),"No Cruza")</f>
        <v>Marisol Avella</v>
      </c>
      <c r="H137" t="str">
        <f>IFERROR(VLOOKUP(AVANZA[[#This Row],[Cedula_Vendedor_Atis]],PLANTA[[#All],[CEDULA]:[LINEA]],4,0),"No Cruza")</f>
        <v>Fija</v>
      </c>
      <c r="I137" t="str">
        <f>LOWER(IF(AVANZA[[#This Row],[ATRIBUIBLE]]="",AVANZA[[#This Row],[Variable]],AVANZA[[#This Row],[ATRIBUIBLE]]))</f>
        <v>terminada</v>
      </c>
      <c r="J137" s="14">
        <f>IF(AVANZA[[#This Row],[Variable]]=AVANZA[[#Headers],[TERMINADA]],1,0)</f>
        <v>1</v>
      </c>
      <c r="K137" s="14">
        <f>IF(AVANZA[[#This Row],[Variable]]=AVANZA[[#Headers],[ANULADA]],1,0)</f>
        <v>0</v>
      </c>
      <c r="L137" s="14">
        <f>IF(AVANZA[[#This Row],[Variable]]=AVANZA[[#Headers],[PENDIENTE]],1,0)</f>
        <v>0</v>
      </c>
      <c r="M137" s="14">
        <f>IF(AVANZA[[#This Row],[ESTADO AGENDA]]="AGENDADA",1,0)</f>
        <v>0</v>
      </c>
      <c r="N137" s="14">
        <f>IF(AVANZA[[#This Row],[ESTADO AGENDA]]="PENDIENTE DE AGENDAR",1,0)</f>
        <v>0</v>
      </c>
      <c r="O137" s="14">
        <f>IF(AVANZA[[#This Row],[ESTADO AGENDA]]="SUSPENDIDA",1,0)</f>
        <v>0</v>
      </c>
      <c r="P137" t="str" cm="1">
        <f t="array" ref="P137">_xlfn.XLOOKUP(AVANZA[[#This Row],[Num_Agrupacion_Pet_Atis]],Tabla1[[#All],[Numero_de_actuacion]],Tabla1[[#All],[Estado_de_la_orden]],"",0)</f>
        <v/>
      </c>
      <c r="Q137" s="2" t="str" cm="1">
        <f t="array" ref="Q137">_xlfn.XLOOKUP(AVANZA[[#This Row],[Num_Agrupacion_Pet_Atis]],Tabla1[[#All],[Numero_de_actuacion]],Tabla1[[#All],[Fecha_de_la_cita]],"",0)</f>
        <v/>
      </c>
      <c r="R137" t="str" cm="1">
        <f t="array" ref="R137">_xlfn.XLOOKUP(AVANZA[[#This Row],[Num_Agrupacion_Pet_Atis]],Tabla1[[#All],[Numero_de_actuacion]],Tabla1[[#All],[Franja_horaria_de_la_cita]],"",0)</f>
        <v/>
      </c>
      <c r="S137" s="14" t="str">
        <f>IFERROR(DAY(AVANZA[[#This Row],[FECHA AGENDA]]),"")</f>
        <v/>
      </c>
      <c r="T137" s="14" t="str">
        <f>IFERROR(MONTH(AVANZA[[#This Row],[FECHA AGENDA]]),"")</f>
        <v/>
      </c>
      <c r="U137" t="str" cm="1">
        <f t="array" ref="U137">_xlfn.XLOOKUP(AVANZA[[#This Row],[Num_Agrupacion_Pet_Atis]],Tabla1[[#All],[Numero_de_actuacion]],Tabla1[[#All],[Motivo_de_suspension]],"",0)</f>
        <v/>
      </c>
      <c r="V137" s="2" t="str" cm="1">
        <f t="array" ref="V137">_xlfn.XLOOKUP(AVANZA[[#This Row],[Num_Agrupacion_Pet_Atis]],Tabla1[[#All],[Numero_de_actuacion]],Tabla1[[#All],[No_identificacion_cliente]],"",0)</f>
        <v/>
      </c>
      <c r="W137" s="2" t="str" cm="1">
        <f t="array" ref="W137">_xlfn.XLOOKUP(AVANZA[[#This Row],[Num_Agrupacion_Pet_Atis]],Tabla1[[#All],[Numero_de_actuacion]],Tabla1[[#All],[Movil_de_contacto]],"",0)</f>
        <v/>
      </c>
      <c r="X137" s="14">
        <f>IF(OR(AVANZA[[#This Row],[ESTADO LEG]]="Legalizada grabacion",AVANZA[[#This Row],[ESTADO LEG]]="Legalizada aut"),1,0)</f>
        <v>1</v>
      </c>
      <c r="Y137" s="14">
        <f>IF(OR(AVANZA[[#This Row],[ESTADO LEG]]="pdte legalizar",AVANZA[[#This Row],[ESTADO LEG]]="No cruza"),1,0)</f>
        <v>0</v>
      </c>
      <c r="Z137" t="str" cm="1">
        <f t="array" ref="Z137">IF(AVANZA[[#This Row],[Variable]]="Terminada",LOWER(_xlfn.XLOOKUP(AVANZA[[#This Row],[ID_Peticion]],Tabla6[[#All],[NUM_PETICION]],Tabla6[[#All],[ESTADO_LEG]],"NO CRUZA",0)),AVANZA[[#This Row],[Variable]])</f>
        <v>legalizada grabacion</v>
      </c>
      <c r="AA137" cm="1">
        <f t="array" ref="AA137">_xlfn.XLOOKUP(AVANZA[[#This Row],[ID_Peticion]],Tabla6[[#All],[NUM_PETICION]],Tabla6[[#All],[DIF_DIAS]],"",0)</f>
        <v>2</v>
      </c>
      <c r="AB137" s="2" cm="1">
        <f t="array" ref="AB137">IFERROR(_xlfn.XLOOKUP(AVANZA[[#This Row],[ID_Peticion]],Tabla6[[#All],[NUM_PETICION]],Tabla6[[#All],[FEC_LEGAL]],"",0),"")</f>
        <v>46148</v>
      </c>
      <c r="AC137" s="14">
        <f ca="1">IF(AVANZA[[#This Row],[FECHA LEG]]&lt;&gt;0,IFERROR(AVANZA[[#This Row],[FECHA LEG]]-AVANZA[[#This Row],[FechaIniEstadoSubPetAtis]],0),TODAY()-AVANZA[[#This Row],[FechaIniEstadoSubPetAtis]])</f>
        <v>2</v>
      </c>
      <c r="AD137" s="35" t="str">
        <f ca="1">IF(AVANZA[[#This Row],[FINAL Vs LG]]&lt;&gt;0,IF(AVANZA[[#This Row],[FINAL Vs LG]]&lt;7.1,"100%",IF(AND(AVANZA[[#This Row],[FINAL Vs LG]]&gt;7.1,AVANZA[[#This Row],[FINAL Vs LG]]&lt;11.1),"50%","0%")),0)</f>
        <v>100%</v>
      </c>
      <c r="AE137" s="14">
        <f ca="1">VLOOKUP(DAY(TODAY()),BACK!F:G,2,0)</f>
        <v>14</v>
      </c>
      <c r="AF137" s="14">
        <f>BACK!$I$2</f>
        <v>24</v>
      </c>
      <c r="AG137" s="14">
        <f>IF(AVANZA[[#This Row],[Oferta_empaquetada_comisiones]]="SI",1,0)</f>
        <v>0</v>
      </c>
      <c r="AH137" s="36">
        <f>IF(AVANZA[[#This Row],[Variable]]="TERMINADA",IFERROR(VLOOKUP(AVANZA[[#This Row],[SUPERVISOR]],Tabla2[#All],4,0),0),)</f>
        <v>3.5</v>
      </c>
      <c r="AI137" s="14">
        <f>IF(AVANZA[[#This Row],[Producto]]="BA",1,0)</f>
        <v>1</v>
      </c>
      <c r="AJ137" s="14">
        <f>IF(AVANZA[[#This Row],[Producto]]="DUO",1,0)</f>
        <v>0</v>
      </c>
      <c r="AK137" s="14">
        <f>IF(AVANZA[[#This Row],[Producto]]="TRIO",1,0)</f>
        <v>0</v>
      </c>
      <c r="AL137" t="s">
        <v>870</v>
      </c>
      <c r="AM137">
        <v>-1</v>
      </c>
      <c r="AN137">
        <v>-1</v>
      </c>
      <c r="AO137" t="s">
        <v>15153</v>
      </c>
      <c r="AP137" s="1">
        <v>46141.757592592592</v>
      </c>
      <c r="AQ137">
        <v>-1</v>
      </c>
      <c r="AR137" t="s">
        <v>15154</v>
      </c>
      <c r="AS137">
        <v>-1</v>
      </c>
      <c r="AT137">
        <v>-1</v>
      </c>
      <c r="AU137">
        <v>-1</v>
      </c>
      <c r="AV137">
        <v>-1</v>
      </c>
      <c r="AW137">
        <v>-1</v>
      </c>
      <c r="AX137" t="s">
        <v>224</v>
      </c>
      <c r="AY137">
        <v>-1</v>
      </c>
      <c r="AZ137">
        <v>2026</v>
      </c>
      <c r="BA137">
        <v>5</v>
      </c>
      <c r="BB137">
        <v>4</v>
      </c>
      <c r="BC137">
        <v>-1</v>
      </c>
      <c r="BD137" t="s">
        <v>225</v>
      </c>
      <c r="BE137">
        <v>-1</v>
      </c>
      <c r="BF137">
        <v>20001620146359</v>
      </c>
      <c r="BG137" t="s">
        <v>319</v>
      </c>
      <c r="BH137" t="s">
        <v>320</v>
      </c>
      <c r="BI137" t="s">
        <v>15155</v>
      </c>
      <c r="BJ137">
        <v>-1</v>
      </c>
      <c r="BK137">
        <v>-1</v>
      </c>
      <c r="BL137">
        <v>-1</v>
      </c>
      <c r="BM137" t="s">
        <v>229</v>
      </c>
      <c r="BN137" t="s">
        <v>230</v>
      </c>
      <c r="BO137" t="s">
        <v>15156</v>
      </c>
      <c r="BP137" t="s">
        <v>232</v>
      </c>
      <c r="BQ137">
        <v>2026</v>
      </c>
      <c r="BR137">
        <v>4</v>
      </c>
      <c r="BS137">
        <v>29</v>
      </c>
      <c r="BT137" s="1">
        <v>46146.497025462966</v>
      </c>
      <c r="BU137" t="s">
        <v>233</v>
      </c>
      <c r="BV137" s="2">
        <v>46146</v>
      </c>
      <c r="BW137" t="s">
        <v>234</v>
      </c>
      <c r="BX137" s="2">
        <v>46141</v>
      </c>
      <c r="BY137" s="2">
        <v>46146</v>
      </c>
      <c r="BZ137" t="s">
        <v>235</v>
      </c>
      <c r="CA137" t="s">
        <v>297</v>
      </c>
      <c r="CB137" t="s">
        <v>297</v>
      </c>
      <c r="CC137" t="s">
        <v>15157</v>
      </c>
      <c r="CD137" t="s">
        <v>792</v>
      </c>
      <c r="CE137">
        <v>-1</v>
      </c>
      <c r="CF137" t="s">
        <v>300</v>
      </c>
      <c r="CG137" t="s">
        <v>301</v>
      </c>
      <c r="CH137" t="s">
        <v>242</v>
      </c>
      <c r="CI137">
        <v>1015443152</v>
      </c>
      <c r="CJ137" t="s">
        <v>877</v>
      </c>
      <c r="CK137" t="s">
        <v>245</v>
      </c>
      <c r="CL137" t="s">
        <v>409</v>
      </c>
      <c r="CM137" t="s">
        <v>247</v>
      </c>
      <c r="CN137" t="s">
        <v>410</v>
      </c>
      <c r="CT137" t="s">
        <v>386</v>
      </c>
      <c r="CU137" t="s">
        <v>225</v>
      </c>
      <c r="CW137" t="s">
        <v>319</v>
      </c>
      <c r="CX137" t="s">
        <v>320</v>
      </c>
      <c r="DA137" t="s">
        <v>250</v>
      </c>
      <c r="DB137">
        <v>-1</v>
      </c>
      <c r="DF137" t="s">
        <v>251</v>
      </c>
      <c r="DJ137" t="s">
        <v>252</v>
      </c>
      <c r="DK137" t="s">
        <v>253</v>
      </c>
      <c r="DL137" t="s">
        <v>254</v>
      </c>
      <c r="DN137" t="s">
        <v>255</v>
      </c>
      <c r="DR137" t="s">
        <v>878</v>
      </c>
      <c r="DS137" t="s">
        <v>877</v>
      </c>
      <c r="DT137" t="s">
        <v>870</v>
      </c>
      <c r="DV137">
        <v>1</v>
      </c>
      <c r="DW137" t="s">
        <v>283</v>
      </c>
      <c r="ED137" s="2">
        <v>46146</v>
      </c>
      <c r="EE137" t="s">
        <v>306</v>
      </c>
      <c r="EF137">
        <v>5</v>
      </c>
      <c r="EP137" t="s">
        <v>258</v>
      </c>
      <c r="ES137" t="s">
        <v>304</v>
      </c>
      <c r="EZ137" t="s">
        <v>888</v>
      </c>
      <c r="FA137" t="s">
        <v>245</v>
      </c>
      <c r="FB137" t="s">
        <v>308</v>
      </c>
      <c r="FD137" t="s">
        <v>308</v>
      </c>
      <c r="FE137" t="s">
        <v>309</v>
      </c>
      <c r="FF137" t="s">
        <v>309</v>
      </c>
      <c r="FK137" t="s">
        <v>263</v>
      </c>
      <c r="FL137" t="s">
        <v>15158</v>
      </c>
      <c r="FN137" t="s">
        <v>410</v>
      </c>
      <c r="FO137" t="s">
        <v>414</v>
      </c>
      <c r="FR137">
        <v>94990</v>
      </c>
      <c r="GB137" t="s">
        <v>266</v>
      </c>
      <c r="GC137" t="s">
        <v>225</v>
      </c>
      <c r="GD137">
        <v>0</v>
      </c>
      <c r="GF137">
        <v>0</v>
      </c>
      <c r="GG137">
        <v>25423</v>
      </c>
      <c r="GI137">
        <v>94990</v>
      </c>
      <c r="GJ137">
        <v>0</v>
      </c>
      <c r="GL137">
        <v>0</v>
      </c>
      <c r="GM137">
        <v>113038</v>
      </c>
      <c r="GS137" t="s">
        <v>267</v>
      </c>
      <c r="GT137" s="2">
        <v>44530</v>
      </c>
      <c r="GU137" t="s">
        <v>268</v>
      </c>
      <c r="GV137" t="s">
        <v>335</v>
      </c>
      <c r="GW137" t="s">
        <v>270</v>
      </c>
      <c r="GX137" t="s">
        <v>271</v>
      </c>
      <c r="GY137" t="s">
        <v>272</v>
      </c>
      <c r="GZ137" t="s">
        <v>273</v>
      </c>
      <c r="HA137" t="s">
        <v>336</v>
      </c>
      <c r="HC137" t="s">
        <v>337</v>
      </c>
      <c r="HE137" t="s">
        <v>230</v>
      </c>
      <c r="HF137" t="s">
        <v>794</v>
      </c>
      <c r="HG137" t="s">
        <v>277</v>
      </c>
      <c r="HR137" t="s">
        <v>278</v>
      </c>
      <c r="HV137">
        <v>94990</v>
      </c>
      <c r="HW137" t="s">
        <v>281</v>
      </c>
      <c r="HY137">
        <v>0</v>
      </c>
      <c r="HZ137">
        <v>0</v>
      </c>
      <c r="IA137" t="s">
        <v>279</v>
      </c>
      <c r="IB137" t="s">
        <v>281</v>
      </c>
      <c r="IE137" t="s">
        <v>283</v>
      </c>
      <c r="IF137" t="s">
        <v>283</v>
      </c>
      <c r="IG137" t="s">
        <v>283</v>
      </c>
      <c r="IH137" t="s">
        <v>284</v>
      </c>
      <c r="II137" t="s">
        <v>285</v>
      </c>
      <c r="IJ137" t="s">
        <v>286</v>
      </c>
      <c r="IK137" t="s">
        <v>278</v>
      </c>
      <c r="IL137" t="s">
        <v>346</v>
      </c>
      <c r="IM137" t="s">
        <v>288</v>
      </c>
      <c r="IN137" t="s">
        <v>289</v>
      </c>
      <c r="IP137" t="s">
        <v>290</v>
      </c>
      <c r="IQ137" t="s">
        <v>284</v>
      </c>
      <c r="IS137" t="s">
        <v>291</v>
      </c>
      <c r="IT137" t="s">
        <v>287</v>
      </c>
      <c r="IY137" t="s">
        <v>281</v>
      </c>
    </row>
    <row r="138" spans="1:259" x14ac:dyDescent="0.3">
      <c r="A138" s="14">
        <f>DAY(AVANZA[[#This Row],[FechaSeguimiento]])</f>
        <v>4</v>
      </c>
      <c r="B138" s="14">
        <f>MONTH(AVANZA[[#This Row],[FechaSeguimiento]])</f>
        <v>5</v>
      </c>
      <c r="C138"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138" t="str">
        <f>LOWER(IFERROR(VLOOKUP(AVANZA[[#This Row],[ID_Peticion]],CANCELADAS[#All],2,0),""))</f>
        <v/>
      </c>
      <c r="E138" t="str">
        <f>LOWER(IFERROR(VLOOKUP(AVANZA[[#This Row],[ID_Peticion]],CANCELADAS[#All],3,0),""))</f>
        <v/>
      </c>
      <c r="F138" t="str">
        <f>LOWER(IF(AVANZA[[#This Row],[CEDULA CLIENTE]]&lt;&gt;""," CC: " &amp; COUNTIFS(AVANZA[CEDULA CLIENTE],AVANZA[[#This Row],[CEDULA CLIENTE]]),"")&amp; IF(AVANZA[[#This Row],[Direccion]]&lt;&gt;""," DIR: " &amp; COUNTIFS(AVANZA[Direccion],AVANZA[[#This Row],[Direccion]]),""))</f>
        <v xml:space="preserve"> dir: 1</v>
      </c>
      <c r="G138" t="str">
        <f>IFERROR(VLOOKUP(AVANZA[[#This Row],[Cedula_Vendedor_Atis]],PLANTA[[#All],[CEDULA]:[LINEA]],3,0),"No Cruza")</f>
        <v>Marisol Avella</v>
      </c>
      <c r="H138" t="str">
        <f>IFERROR(VLOOKUP(AVANZA[[#This Row],[Cedula_Vendedor_Atis]],PLANTA[[#All],[CEDULA]:[LINEA]],4,0),"No Cruza")</f>
        <v>Fija</v>
      </c>
      <c r="I138" t="str">
        <f>LOWER(IF(AVANZA[[#This Row],[ATRIBUIBLE]]="",AVANZA[[#This Row],[Variable]],AVANZA[[#This Row],[ATRIBUIBLE]]))</f>
        <v>terminada</v>
      </c>
      <c r="J138" s="14">
        <f>IF(AVANZA[[#This Row],[Variable]]=AVANZA[[#Headers],[TERMINADA]],1,0)</f>
        <v>1</v>
      </c>
      <c r="K138" s="14">
        <f>IF(AVANZA[[#This Row],[Variable]]=AVANZA[[#Headers],[ANULADA]],1,0)</f>
        <v>0</v>
      </c>
      <c r="L138" s="14">
        <f>IF(AVANZA[[#This Row],[Variable]]=AVANZA[[#Headers],[PENDIENTE]],1,0)</f>
        <v>0</v>
      </c>
      <c r="M138" s="14">
        <f>IF(AVANZA[[#This Row],[ESTADO AGENDA]]="AGENDADA",1,0)</f>
        <v>0</v>
      </c>
      <c r="N138" s="14">
        <f>IF(AVANZA[[#This Row],[ESTADO AGENDA]]="PENDIENTE DE AGENDAR",1,0)</f>
        <v>0</v>
      </c>
      <c r="O138" s="14">
        <f>IF(AVANZA[[#This Row],[ESTADO AGENDA]]="SUSPENDIDA",1,0)</f>
        <v>0</v>
      </c>
      <c r="P138" t="str" cm="1">
        <f t="array" ref="P138">_xlfn.XLOOKUP(AVANZA[[#This Row],[Num_Agrupacion_Pet_Atis]],Tabla1[[#All],[Numero_de_actuacion]],Tabla1[[#All],[Estado_de_la_orden]],"",0)</f>
        <v/>
      </c>
      <c r="Q138" s="2" t="str" cm="1">
        <f t="array" ref="Q138">_xlfn.XLOOKUP(AVANZA[[#This Row],[Num_Agrupacion_Pet_Atis]],Tabla1[[#All],[Numero_de_actuacion]],Tabla1[[#All],[Fecha_de_la_cita]],"",0)</f>
        <v/>
      </c>
      <c r="R138" t="str" cm="1">
        <f t="array" ref="R138">_xlfn.XLOOKUP(AVANZA[[#This Row],[Num_Agrupacion_Pet_Atis]],Tabla1[[#All],[Numero_de_actuacion]],Tabla1[[#All],[Franja_horaria_de_la_cita]],"",0)</f>
        <v/>
      </c>
      <c r="S138" s="14" t="str">
        <f>IFERROR(DAY(AVANZA[[#This Row],[FECHA AGENDA]]),"")</f>
        <v/>
      </c>
      <c r="T138" s="14" t="str">
        <f>IFERROR(MONTH(AVANZA[[#This Row],[FECHA AGENDA]]),"")</f>
        <v/>
      </c>
      <c r="U138" t="str" cm="1">
        <f t="array" ref="U138">_xlfn.XLOOKUP(AVANZA[[#This Row],[Num_Agrupacion_Pet_Atis]],Tabla1[[#All],[Numero_de_actuacion]],Tabla1[[#All],[Motivo_de_suspension]],"",0)</f>
        <v/>
      </c>
      <c r="V138" s="2" t="str" cm="1">
        <f t="array" ref="V138">_xlfn.XLOOKUP(AVANZA[[#This Row],[Num_Agrupacion_Pet_Atis]],Tabla1[[#All],[Numero_de_actuacion]],Tabla1[[#All],[No_identificacion_cliente]],"",0)</f>
        <v/>
      </c>
      <c r="W138" s="2" t="str" cm="1">
        <f t="array" ref="W138">_xlfn.XLOOKUP(AVANZA[[#This Row],[Num_Agrupacion_Pet_Atis]],Tabla1[[#All],[Numero_de_actuacion]],Tabla1[[#All],[Movil_de_contacto]],"",0)</f>
        <v/>
      </c>
      <c r="X138" s="14">
        <f>IF(OR(AVANZA[[#This Row],[ESTADO LEG]]="Legalizada grabacion",AVANZA[[#This Row],[ESTADO LEG]]="Legalizada aut"),1,0)</f>
        <v>1</v>
      </c>
      <c r="Y138" s="14">
        <f>IF(OR(AVANZA[[#This Row],[ESTADO LEG]]="pdte legalizar",AVANZA[[#This Row],[ESTADO LEG]]="No cruza"),1,0)</f>
        <v>0</v>
      </c>
      <c r="Z138" t="str" cm="1">
        <f t="array" ref="Z138">IF(AVANZA[[#This Row],[Variable]]="Terminada",LOWER(_xlfn.XLOOKUP(AVANZA[[#This Row],[ID_Peticion]],Tabla6[[#All],[NUM_PETICION]],Tabla6[[#All],[ESTADO_LEG]],"NO CRUZA",0)),AVANZA[[#This Row],[Variable]])</f>
        <v>legalizada grabacion</v>
      </c>
      <c r="AA138" cm="1">
        <f t="array" ref="AA138">_xlfn.XLOOKUP(AVANZA[[#This Row],[ID_Peticion]],Tabla6[[#All],[NUM_PETICION]],Tabla6[[#All],[DIF_DIAS]],"",0)</f>
        <v>2</v>
      </c>
      <c r="AB138" s="2" cm="1">
        <f t="array" ref="AB138">IFERROR(_xlfn.XLOOKUP(AVANZA[[#This Row],[ID_Peticion]],Tabla6[[#All],[NUM_PETICION]],Tabla6[[#All],[FEC_LEGAL]],"",0),"")</f>
        <v>46148</v>
      </c>
      <c r="AC138" s="14">
        <f ca="1">IF(AVANZA[[#This Row],[FECHA LEG]]&lt;&gt;0,IFERROR(AVANZA[[#This Row],[FECHA LEG]]-AVANZA[[#This Row],[FechaIniEstadoSubPetAtis]],0),TODAY()-AVANZA[[#This Row],[FechaIniEstadoSubPetAtis]])</f>
        <v>2</v>
      </c>
      <c r="AD138" s="35" t="str">
        <f ca="1">IF(AVANZA[[#This Row],[FINAL Vs LG]]&lt;&gt;0,IF(AVANZA[[#This Row],[FINAL Vs LG]]&lt;7.1,"100%",IF(AND(AVANZA[[#This Row],[FINAL Vs LG]]&gt;7.1,AVANZA[[#This Row],[FINAL Vs LG]]&lt;11.1),"50%","0%")),0)</f>
        <v>100%</v>
      </c>
      <c r="AE138" s="14">
        <f ca="1">VLOOKUP(DAY(TODAY()),BACK!F:G,2,0)</f>
        <v>14</v>
      </c>
      <c r="AF138" s="14">
        <f>BACK!$I$2</f>
        <v>24</v>
      </c>
      <c r="AG138" s="14">
        <f>IF(AVANZA[[#This Row],[Oferta_empaquetada_comisiones]]="SI",1,0)</f>
        <v>0</v>
      </c>
      <c r="AH138" s="36">
        <f>IF(AVANZA[[#This Row],[Variable]]="TERMINADA",IFERROR(VLOOKUP(AVANZA[[#This Row],[SUPERVISOR]],Tabla2[#All],4,0),0),)</f>
        <v>3.5</v>
      </c>
      <c r="AI138" s="14">
        <f>IF(AVANZA[[#This Row],[Producto]]="BA",1,0)</f>
        <v>1</v>
      </c>
      <c r="AJ138" s="14">
        <f>IF(AVANZA[[#This Row],[Producto]]="DUO",1,0)</f>
        <v>0</v>
      </c>
      <c r="AK138" s="14">
        <f>IF(AVANZA[[#This Row],[Producto]]="TRIO",1,0)</f>
        <v>0</v>
      </c>
      <c r="AL138" t="s">
        <v>540</v>
      </c>
      <c r="AM138">
        <v>-1</v>
      </c>
      <c r="AN138">
        <v>-1</v>
      </c>
      <c r="AO138" t="s">
        <v>15159</v>
      </c>
      <c r="AP138" s="1">
        <v>46142.629305555558</v>
      </c>
      <c r="AQ138">
        <v>-1</v>
      </c>
      <c r="AR138" t="s">
        <v>15160</v>
      </c>
      <c r="AS138">
        <v>-1</v>
      </c>
      <c r="AT138">
        <v>-1</v>
      </c>
      <c r="AU138">
        <v>-1</v>
      </c>
      <c r="AV138">
        <v>-1</v>
      </c>
      <c r="AW138">
        <v>-1</v>
      </c>
      <c r="AX138" t="s">
        <v>224</v>
      </c>
      <c r="AY138">
        <v>-1</v>
      </c>
      <c r="AZ138">
        <v>2026</v>
      </c>
      <c r="BA138">
        <v>5</v>
      </c>
      <c r="BB138">
        <v>4</v>
      </c>
      <c r="BC138">
        <v>-1</v>
      </c>
      <c r="BD138" t="s">
        <v>225</v>
      </c>
      <c r="BE138">
        <v>-1</v>
      </c>
      <c r="BF138">
        <v>20001620756331</v>
      </c>
      <c r="BG138" t="s">
        <v>319</v>
      </c>
      <c r="BH138" t="s">
        <v>320</v>
      </c>
      <c r="BI138" t="s">
        <v>15161</v>
      </c>
      <c r="BJ138">
        <v>-1</v>
      </c>
      <c r="BK138">
        <v>-1</v>
      </c>
      <c r="BL138">
        <v>-1</v>
      </c>
      <c r="BM138" t="s">
        <v>229</v>
      </c>
      <c r="BN138" t="s">
        <v>230</v>
      </c>
      <c r="BO138" t="s">
        <v>15162</v>
      </c>
      <c r="BP138" t="s">
        <v>232</v>
      </c>
      <c r="BQ138">
        <v>2026</v>
      </c>
      <c r="BR138">
        <v>4</v>
      </c>
      <c r="BS138">
        <v>30</v>
      </c>
      <c r="BT138" s="1">
        <v>46146.614479166667</v>
      </c>
      <c r="BU138" t="s">
        <v>233</v>
      </c>
      <c r="BV138" s="2">
        <v>46146</v>
      </c>
      <c r="BW138" t="s">
        <v>234</v>
      </c>
      <c r="BX138" s="2">
        <v>46142</v>
      </c>
      <c r="BY138" s="2">
        <v>46146</v>
      </c>
      <c r="BZ138" t="s">
        <v>235</v>
      </c>
      <c r="CA138" t="s">
        <v>297</v>
      </c>
      <c r="CB138" t="s">
        <v>297</v>
      </c>
      <c r="CC138" t="s">
        <v>15163</v>
      </c>
      <c r="CD138" t="s">
        <v>3660</v>
      </c>
      <c r="CE138">
        <v>-1</v>
      </c>
      <c r="CF138" t="s">
        <v>300</v>
      </c>
      <c r="CG138" t="s">
        <v>301</v>
      </c>
      <c r="CH138" t="s">
        <v>242</v>
      </c>
      <c r="CI138">
        <v>1073250775</v>
      </c>
      <c r="CJ138" t="s">
        <v>552</v>
      </c>
      <c r="CK138" t="s">
        <v>245</v>
      </c>
      <c r="CL138" t="s">
        <v>246</v>
      </c>
      <c r="CM138" t="s">
        <v>247</v>
      </c>
      <c r="CN138" t="s">
        <v>359</v>
      </c>
      <c r="CT138" t="s">
        <v>386</v>
      </c>
      <c r="CU138" t="s">
        <v>225</v>
      </c>
      <c r="CW138" t="s">
        <v>319</v>
      </c>
      <c r="CX138" t="s">
        <v>320</v>
      </c>
      <c r="DA138" t="s">
        <v>250</v>
      </c>
      <c r="DB138">
        <v>-1</v>
      </c>
      <c r="DF138" t="s">
        <v>251</v>
      </c>
      <c r="DJ138" t="s">
        <v>252</v>
      </c>
      <c r="DK138" t="s">
        <v>253</v>
      </c>
      <c r="DL138" t="s">
        <v>254</v>
      </c>
      <c r="DN138" t="s">
        <v>255</v>
      </c>
      <c r="DR138" t="s">
        <v>553</v>
      </c>
      <c r="DS138" t="s">
        <v>552</v>
      </c>
      <c r="DT138" t="s">
        <v>551</v>
      </c>
      <c r="DV138">
        <v>1</v>
      </c>
      <c r="DW138" t="s">
        <v>283</v>
      </c>
      <c r="ED138" s="2">
        <v>46146</v>
      </c>
      <c r="EE138" t="s">
        <v>306</v>
      </c>
      <c r="EF138">
        <v>9</v>
      </c>
      <c r="EP138" t="s">
        <v>258</v>
      </c>
      <c r="ES138" t="s">
        <v>696</v>
      </c>
      <c r="EZ138" t="s">
        <v>1315</v>
      </c>
      <c r="FA138" t="s">
        <v>245</v>
      </c>
      <c r="FB138" t="s">
        <v>308</v>
      </c>
      <c r="FD138" t="s">
        <v>308</v>
      </c>
      <c r="FE138" t="s">
        <v>309</v>
      </c>
      <c r="FF138" t="s">
        <v>309</v>
      </c>
      <c r="FK138" t="s">
        <v>263</v>
      </c>
      <c r="FL138" t="s">
        <v>15164</v>
      </c>
      <c r="FN138" t="s">
        <v>359</v>
      </c>
      <c r="FO138" t="s">
        <v>366</v>
      </c>
      <c r="FR138">
        <v>94990</v>
      </c>
      <c r="GB138" t="s">
        <v>266</v>
      </c>
      <c r="GC138" t="s">
        <v>225</v>
      </c>
      <c r="GD138">
        <v>0</v>
      </c>
      <c r="GF138">
        <v>0</v>
      </c>
      <c r="GG138">
        <v>25423</v>
      </c>
      <c r="GI138">
        <v>94990</v>
      </c>
      <c r="GJ138">
        <v>0</v>
      </c>
      <c r="GL138">
        <v>0</v>
      </c>
      <c r="GM138">
        <v>113038</v>
      </c>
      <c r="GS138" t="s">
        <v>267</v>
      </c>
      <c r="GT138" s="2">
        <v>44469</v>
      </c>
      <c r="GU138" t="s">
        <v>268</v>
      </c>
      <c r="GV138" t="s">
        <v>269</v>
      </c>
      <c r="GW138" t="s">
        <v>270</v>
      </c>
      <c r="GX138" t="s">
        <v>250</v>
      </c>
      <c r="GY138" t="s">
        <v>272</v>
      </c>
      <c r="GZ138" t="s">
        <v>273</v>
      </c>
      <c r="HA138" t="s">
        <v>336</v>
      </c>
      <c r="HC138" t="s">
        <v>337</v>
      </c>
      <c r="HE138" t="s">
        <v>230</v>
      </c>
      <c r="HF138" t="s">
        <v>14350</v>
      </c>
      <c r="HG138" t="s">
        <v>645</v>
      </c>
      <c r="HH138" t="s">
        <v>9865</v>
      </c>
      <c r="HI138" t="s">
        <v>632</v>
      </c>
      <c r="HJ138">
        <v>46150</v>
      </c>
      <c r="HK138" t="s">
        <v>647</v>
      </c>
      <c r="HL138" t="s">
        <v>409</v>
      </c>
      <c r="HM138" t="s">
        <v>648</v>
      </c>
      <c r="HN138" t="s">
        <v>649</v>
      </c>
      <c r="HO138" t="s">
        <v>15165</v>
      </c>
      <c r="HP138" t="s">
        <v>15166</v>
      </c>
      <c r="HR138" t="s">
        <v>278</v>
      </c>
      <c r="HV138">
        <v>94990</v>
      </c>
      <c r="HW138" t="s">
        <v>281</v>
      </c>
      <c r="HY138">
        <v>0</v>
      </c>
      <c r="HZ138">
        <v>0</v>
      </c>
      <c r="IA138" t="s">
        <v>279</v>
      </c>
      <c r="IB138" t="s">
        <v>281</v>
      </c>
      <c r="IE138" t="s">
        <v>283</v>
      </c>
      <c r="IF138" t="s">
        <v>283</v>
      </c>
      <c r="IG138" t="s">
        <v>283</v>
      </c>
      <c r="IH138" t="s">
        <v>284</v>
      </c>
      <c r="II138" t="s">
        <v>285</v>
      </c>
      <c r="IJ138" t="s">
        <v>286</v>
      </c>
      <c r="IK138" t="s">
        <v>278</v>
      </c>
      <c r="IL138" t="s">
        <v>371</v>
      </c>
      <c r="IM138" t="s">
        <v>288</v>
      </c>
      <c r="IN138" t="s">
        <v>289</v>
      </c>
      <c r="IP138" t="s">
        <v>290</v>
      </c>
      <c r="IQ138" t="s">
        <v>284</v>
      </c>
      <c r="IS138" t="s">
        <v>291</v>
      </c>
      <c r="IT138" t="s">
        <v>453</v>
      </c>
      <c r="IU138" t="s">
        <v>713</v>
      </c>
      <c r="IV138" t="s">
        <v>434</v>
      </c>
      <c r="IW138" t="s">
        <v>318</v>
      </c>
      <c r="IY138" t="s">
        <v>281</v>
      </c>
    </row>
    <row r="139" spans="1:259" x14ac:dyDescent="0.3">
      <c r="A139" s="14">
        <f>DAY(AVANZA[[#This Row],[FechaSeguimiento]])</f>
        <v>4</v>
      </c>
      <c r="B139" s="14">
        <f>MONTH(AVANZA[[#This Row],[FechaSeguimiento]])</f>
        <v>5</v>
      </c>
      <c r="C139"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139" t="str">
        <f>LOWER(IFERROR(VLOOKUP(AVANZA[[#This Row],[ID_Peticion]],CANCELADAS[#All],2,0),""))</f>
        <v/>
      </c>
      <c r="E139" t="str">
        <f>LOWER(IFERROR(VLOOKUP(AVANZA[[#This Row],[ID_Peticion]],CANCELADAS[#All],3,0),""))</f>
        <v/>
      </c>
      <c r="F139" t="str">
        <f>LOWER(IF(AVANZA[[#This Row],[CEDULA CLIENTE]]&lt;&gt;""," CC: " &amp; COUNTIFS(AVANZA[CEDULA CLIENTE],AVANZA[[#This Row],[CEDULA CLIENTE]]),"")&amp; IF(AVANZA[[#This Row],[Direccion]]&lt;&gt;""," DIR: " &amp; COUNTIFS(AVANZA[Direccion],AVANZA[[#This Row],[Direccion]]),""))</f>
        <v xml:space="preserve"> dir: 1</v>
      </c>
      <c r="G139" t="str">
        <f>IFERROR(VLOOKUP(AVANZA[[#This Row],[Cedula_Vendedor_Atis]],PLANTA[[#All],[CEDULA]:[LINEA]],3,0),"No Cruza")</f>
        <v>Marisol Avella</v>
      </c>
      <c r="H139" t="str">
        <f>IFERROR(VLOOKUP(AVANZA[[#This Row],[Cedula_Vendedor_Atis]],PLANTA[[#All],[CEDULA]:[LINEA]],4,0),"No Cruza")</f>
        <v>Fija</v>
      </c>
      <c r="I139" t="str">
        <f>LOWER(IF(AVANZA[[#This Row],[ATRIBUIBLE]]="",AVANZA[[#This Row],[Variable]],AVANZA[[#This Row],[ATRIBUIBLE]]))</f>
        <v>terminada</v>
      </c>
      <c r="J139" s="14">
        <f>IF(AVANZA[[#This Row],[Variable]]=AVANZA[[#Headers],[TERMINADA]],1,0)</f>
        <v>1</v>
      </c>
      <c r="K139" s="14">
        <f>IF(AVANZA[[#This Row],[Variable]]=AVANZA[[#Headers],[ANULADA]],1,0)</f>
        <v>0</v>
      </c>
      <c r="L139" s="14">
        <f>IF(AVANZA[[#This Row],[Variable]]=AVANZA[[#Headers],[PENDIENTE]],1,0)</f>
        <v>0</v>
      </c>
      <c r="M139" s="14">
        <f>IF(AVANZA[[#This Row],[ESTADO AGENDA]]="AGENDADA",1,0)</f>
        <v>0</v>
      </c>
      <c r="N139" s="14">
        <f>IF(AVANZA[[#This Row],[ESTADO AGENDA]]="PENDIENTE DE AGENDAR",1,0)</f>
        <v>0</v>
      </c>
      <c r="O139" s="14">
        <f>IF(AVANZA[[#This Row],[ESTADO AGENDA]]="SUSPENDIDA",1,0)</f>
        <v>0</v>
      </c>
      <c r="P139" t="str" cm="1">
        <f t="array" ref="P139">_xlfn.XLOOKUP(AVANZA[[#This Row],[Num_Agrupacion_Pet_Atis]],Tabla1[[#All],[Numero_de_actuacion]],Tabla1[[#All],[Estado_de_la_orden]],"",0)</f>
        <v/>
      </c>
      <c r="Q139" s="2" t="str" cm="1">
        <f t="array" ref="Q139">_xlfn.XLOOKUP(AVANZA[[#This Row],[Num_Agrupacion_Pet_Atis]],Tabla1[[#All],[Numero_de_actuacion]],Tabla1[[#All],[Fecha_de_la_cita]],"",0)</f>
        <v/>
      </c>
      <c r="R139" t="str" cm="1">
        <f t="array" ref="R139">_xlfn.XLOOKUP(AVANZA[[#This Row],[Num_Agrupacion_Pet_Atis]],Tabla1[[#All],[Numero_de_actuacion]],Tabla1[[#All],[Franja_horaria_de_la_cita]],"",0)</f>
        <v/>
      </c>
      <c r="S139" s="14" t="str">
        <f>IFERROR(DAY(AVANZA[[#This Row],[FECHA AGENDA]]),"")</f>
        <v/>
      </c>
      <c r="T139" s="14" t="str">
        <f>IFERROR(MONTH(AVANZA[[#This Row],[FECHA AGENDA]]),"")</f>
        <v/>
      </c>
      <c r="U139" t="str" cm="1">
        <f t="array" ref="U139">_xlfn.XLOOKUP(AVANZA[[#This Row],[Num_Agrupacion_Pet_Atis]],Tabla1[[#All],[Numero_de_actuacion]],Tabla1[[#All],[Motivo_de_suspension]],"",0)</f>
        <v/>
      </c>
      <c r="V139" s="2" t="str" cm="1">
        <f t="array" ref="V139">_xlfn.XLOOKUP(AVANZA[[#This Row],[Num_Agrupacion_Pet_Atis]],Tabla1[[#All],[Numero_de_actuacion]],Tabla1[[#All],[No_identificacion_cliente]],"",0)</f>
        <v/>
      </c>
      <c r="W139" s="2" t="str" cm="1">
        <f t="array" ref="W139">_xlfn.XLOOKUP(AVANZA[[#This Row],[Num_Agrupacion_Pet_Atis]],Tabla1[[#All],[Numero_de_actuacion]],Tabla1[[#All],[Movil_de_contacto]],"",0)</f>
        <v/>
      </c>
      <c r="X139" s="14">
        <f>IF(OR(AVANZA[[#This Row],[ESTADO LEG]]="Legalizada grabacion",AVANZA[[#This Row],[ESTADO LEG]]="Legalizada aut"),1,0)</f>
        <v>1</v>
      </c>
      <c r="Y139" s="14">
        <f>IF(OR(AVANZA[[#This Row],[ESTADO LEG]]="pdte legalizar",AVANZA[[#This Row],[ESTADO LEG]]="No cruza"),1,0)</f>
        <v>0</v>
      </c>
      <c r="Z139" t="str" cm="1">
        <f t="array" ref="Z139">IF(AVANZA[[#This Row],[Variable]]="Terminada",LOWER(_xlfn.XLOOKUP(AVANZA[[#This Row],[ID_Peticion]],Tabla6[[#All],[NUM_PETICION]],Tabla6[[#All],[ESTADO_LEG]],"NO CRUZA",0)),AVANZA[[#This Row],[Variable]])</f>
        <v>legalizada grabacion</v>
      </c>
      <c r="AA139" cm="1">
        <f t="array" ref="AA139">_xlfn.XLOOKUP(AVANZA[[#This Row],[ID_Peticion]],Tabla6[[#All],[NUM_PETICION]],Tabla6[[#All],[DIF_DIAS]],"",0)</f>
        <v>2</v>
      </c>
      <c r="AB139" s="2" cm="1">
        <f t="array" ref="AB139">IFERROR(_xlfn.XLOOKUP(AVANZA[[#This Row],[ID_Peticion]],Tabla6[[#All],[NUM_PETICION]],Tabla6[[#All],[FEC_LEGAL]],"",0),"")</f>
        <v>46148</v>
      </c>
      <c r="AC139" s="14">
        <f ca="1">IF(AVANZA[[#This Row],[FECHA LEG]]&lt;&gt;0,IFERROR(AVANZA[[#This Row],[FECHA LEG]]-AVANZA[[#This Row],[FechaIniEstadoSubPetAtis]],0),TODAY()-AVANZA[[#This Row],[FechaIniEstadoSubPetAtis]])</f>
        <v>2</v>
      </c>
      <c r="AD139" s="35" t="str">
        <f ca="1">IF(AVANZA[[#This Row],[FINAL Vs LG]]&lt;&gt;0,IF(AVANZA[[#This Row],[FINAL Vs LG]]&lt;7.1,"100%",IF(AND(AVANZA[[#This Row],[FINAL Vs LG]]&gt;7.1,AVANZA[[#This Row],[FINAL Vs LG]]&lt;11.1),"50%","0%")),0)</f>
        <v>100%</v>
      </c>
      <c r="AE139" s="14">
        <f ca="1">VLOOKUP(DAY(TODAY()),BACK!F:G,2,0)</f>
        <v>14</v>
      </c>
      <c r="AF139" s="14">
        <f>BACK!$I$2</f>
        <v>24</v>
      </c>
      <c r="AG139" s="14">
        <f>IF(AVANZA[[#This Row],[Oferta_empaquetada_comisiones]]="SI",1,0)</f>
        <v>0</v>
      </c>
      <c r="AH139" s="36">
        <f>IF(AVANZA[[#This Row],[Variable]]="TERMINADA",IFERROR(VLOOKUP(AVANZA[[#This Row],[SUPERVISOR]],Tabla2[#All],4,0),0),)</f>
        <v>3.5</v>
      </c>
      <c r="AI139" s="14">
        <f>IF(AVANZA[[#This Row],[Producto]]="BA",1,0)</f>
        <v>0</v>
      </c>
      <c r="AJ139" s="14">
        <f>IF(AVANZA[[#This Row],[Producto]]="DUO",1,0)</f>
        <v>0</v>
      </c>
      <c r="AK139" s="14">
        <f>IF(AVANZA[[#This Row],[Producto]]="TRIO",1,0)</f>
        <v>1</v>
      </c>
      <c r="AL139" t="s">
        <v>400</v>
      </c>
      <c r="AM139">
        <v>-1</v>
      </c>
      <c r="AN139">
        <v>-1</v>
      </c>
      <c r="AO139" t="s">
        <v>15167</v>
      </c>
      <c r="AP139" s="1">
        <v>46145.670173611114</v>
      </c>
      <c r="AQ139">
        <v>-1</v>
      </c>
      <c r="AR139" t="s">
        <v>15168</v>
      </c>
      <c r="AS139">
        <v>-1</v>
      </c>
      <c r="AT139">
        <v>-1</v>
      </c>
      <c r="AU139">
        <v>-1</v>
      </c>
      <c r="AV139">
        <v>-1</v>
      </c>
      <c r="AW139">
        <v>-1</v>
      </c>
      <c r="AX139" t="s">
        <v>224</v>
      </c>
      <c r="AY139">
        <v>-1</v>
      </c>
      <c r="AZ139">
        <v>2026</v>
      </c>
      <c r="BA139">
        <v>5</v>
      </c>
      <c r="BB139">
        <v>4</v>
      </c>
      <c r="BC139">
        <v>-1</v>
      </c>
      <c r="BD139" t="s">
        <v>225</v>
      </c>
      <c r="BE139">
        <v>-1</v>
      </c>
      <c r="BF139">
        <v>20001621543768</v>
      </c>
      <c r="BG139" t="s">
        <v>438</v>
      </c>
      <c r="BH139" t="s">
        <v>439</v>
      </c>
      <c r="BI139" t="s">
        <v>15169</v>
      </c>
      <c r="BJ139">
        <v>-1</v>
      </c>
      <c r="BK139">
        <v>-1</v>
      </c>
      <c r="BL139">
        <v>-1</v>
      </c>
      <c r="BM139" t="s">
        <v>229</v>
      </c>
      <c r="BN139" t="s">
        <v>230</v>
      </c>
      <c r="BO139" t="s">
        <v>15170</v>
      </c>
      <c r="BP139" t="s">
        <v>380</v>
      </c>
      <c r="BQ139">
        <v>2026</v>
      </c>
      <c r="BR139">
        <v>5</v>
      </c>
      <c r="BS139">
        <v>3</v>
      </c>
      <c r="BT139" s="1">
        <v>46146.740127314813</v>
      </c>
      <c r="BU139" t="s">
        <v>233</v>
      </c>
      <c r="BV139" s="2">
        <v>46146</v>
      </c>
      <c r="BW139" t="s">
        <v>234</v>
      </c>
      <c r="BX139" s="2">
        <v>46145</v>
      </c>
      <c r="BY139" s="2">
        <v>46146</v>
      </c>
      <c r="BZ139" t="s">
        <v>235</v>
      </c>
      <c r="CA139" t="s">
        <v>297</v>
      </c>
      <c r="CB139" t="s">
        <v>297</v>
      </c>
      <c r="CC139" t="s">
        <v>15171</v>
      </c>
      <c r="CD139" t="s">
        <v>1236</v>
      </c>
      <c r="CE139">
        <v>-1</v>
      </c>
      <c r="CF139" t="s">
        <v>300</v>
      </c>
      <c r="CG139" t="s">
        <v>301</v>
      </c>
      <c r="CH139" t="s">
        <v>242</v>
      </c>
      <c r="CI139">
        <v>1053346599</v>
      </c>
      <c r="CJ139" t="s">
        <v>408</v>
      </c>
      <c r="CK139" t="s">
        <v>245</v>
      </c>
      <c r="CL139" t="s">
        <v>409</v>
      </c>
      <c r="CM139" t="s">
        <v>247</v>
      </c>
      <c r="CN139" t="s">
        <v>410</v>
      </c>
      <c r="CT139" t="s">
        <v>386</v>
      </c>
      <c r="CU139" t="s">
        <v>387</v>
      </c>
      <c r="CW139" t="s">
        <v>446</v>
      </c>
      <c r="CX139" t="s">
        <v>447</v>
      </c>
      <c r="DA139" t="s">
        <v>250</v>
      </c>
      <c r="DB139">
        <v>-1</v>
      </c>
      <c r="DF139" t="s">
        <v>251</v>
      </c>
      <c r="DJ139" t="s">
        <v>252</v>
      </c>
      <c r="DK139" t="s">
        <v>253</v>
      </c>
      <c r="DL139" t="s">
        <v>253</v>
      </c>
      <c r="DN139" t="s">
        <v>390</v>
      </c>
      <c r="DR139" t="s">
        <v>411</v>
      </c>
      <c r="DS139" t="s">
        <v>408</v>
      </c>
      <c r="DT139" t="s">
        <v>407</v>
      </c>
      <c r="DV139">
        <v>1</v>
      </c>
      <c r="DW139" t="s">
        <v>283</v>
      </c>
      <c r="ED139" s="2">
        <v>46146</v>
      </c>
      <c r="EE139" t="s">
        <v>306</v>
      </c>
      <c r="EF139">
        <v>9</v>
      </c>
      <c r="EP139" t="s">
        <v>258</v>
      </c>
      <c r="ES139" t="s">
        <v>14224</v>
      </c>
      <c r="EZ139" t="s">
        <v>1650</v>
      </c>
      <c r="FA139" t="s">
        <v>245</v>
      </c>
      <c r="FB139" t="s">
        <v>308</v>
      </c>
      <c r="FD139" t="s">
        <v>308</v>
      </c>
      <c r="FE139" t="s">
        <v>309</v>
      </c>
      <c r="FF139" t="s">
        <v>309</v>
      </c>
      <c r="FK139" t="s">
        <v>263</v>
      </c>
      <c r="FL139" t="s">
        <v>15172</v>
      </c>
      <c r="FN139" t="s">
        <v>410</v>
      </c>
      <c r="FO139" t="s">
        <v>414</v>
      </c>
      <c r="FR139">
        <v>113904</v>
      </c>
      <c r="GB139" t="s">
        <v>266</v>
      </c>
      <c r="GC139" t="s">
        <v>387</v>
      </c>
      <c r="GD139">
        <v>25188</v>
      </c>
      <c r="GF139">
        <v>2353</v>
      </c>
      <c r="GG139">
        <v>25422</v>
      </c>
      <c r="GI139">
        <v>87224</v>
      </c>
      <c r="GJ139">
        <v>25427</v>
      </c>
      <c r="GL139">
        <v>24327</v>
      </c>
      <c r="GM139">
        <v>135545</v>
      </c>
      <c r="GS139" t="s">
        <v>267</v>
      </c>
      <c r="GT139" s="2">
        <v>44227</v>
      </c>
      <c r="GU139" t="s">
        <v>268</v>
      </c>
      <c r="GW139" t="s">
        <v>394</v>
      </c>
      <c r="GZ139" t="s">
        <v>395</v>
      </c>
      <c r="HA139" t="s">
        <v>336</v>
      </c>
      <c r="HC139" t="s">
        <v>337</v>
      </c>
      <c r="HE139" t="s">
        <v>230</v>
      </c>
      <c r="HF139" t="s">
        <v>14227</v>
      </c>
      <c r="HR139" t="s">
        <v>278</v>
      </c>
      <c r="HV139">
        <v>118900</v>
      </c>
      <c r="HW139" t="s">
        <v>279</v>
      </c>
      <c r="HX139" t="s">
        <v>570</v>
      </c>
      <c r="HY139">
        <v>113921.66800000001</v>
      </c>
      <c r="HZ139">
        <v>17.667999999999999</v>
      </c>
      <c r="IA139" t="s">
        <v>281</v>
      </c>
      <c r="IB139" t="s">
        <v>281</v>
      </c>
      <c r="IE139" t="s">
        <v>283</v>
      </c>
      <c r="IF139" t="s">
        <v>283</v>
      </c>
      <c r="IG139" t="s">
        <v>283</v>
      </c>
      <c r="IH139" t="s">
        <v>284</v>
      </c>
      <c r="II139" t="s">
        <v>285</v>
      </c>
      <c r="IJ139" t="s">
        <v>286</v>
      </c>
      <c r="IK139" t="s">
        <v>278</v>
      </c>
      <c r="IL139" t="s">
        <v>346</v>
      </c>
      <c r="IM139" t="s">
        <v>288</v>
      </c>
      <c r="IN139" t="s">
        <v>289</v>
      </c>
      <c r="IP139" t="s">
        <v>290</v>
      </c>
      <c r="IQ139" t="s">
        <v>284</v>
      </c>
      <c r="IS139" t="s">
        <v>291</v>
      </c>
      <c r="IT139" t="s">
        <v>453</v>
      </c>
      <c r="IU139" t="s">
        <v>583</v>
      </c>
      <c r="IV139" t="s">
        <v>434</v>
      </c>
      <c r="IW139" t="s">
        <v>318</v>
      </c>
      <c r="IY139" t="s">
        <v>281</v>
      </c>
    </row>
    <row r="140" spans="1:259" x14ac:dyDescent="0.3">
      <c r="A140" s="14">
        <f>DAY(AVANZA[[#This Row],[FechaSeguimiento]])</f>
        <v>4</v>
      </c>
      <c r="B140" s="14">
        <f>MONTH(AVANZA[[#This Row],[FechaSeguimiento]])</f>
        <v>5</v>
      </c>
      <c r="C140"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140" t="str">
        <f>LOWER(IFERROR(VLOOKUP(AVANZA[[#This Row],[ID_Peticion]],CANCELADAS[#All],2,0),""))</f>
        <v/>
      </c>
      <c r="E140" t="str">
        <f>LOWER(IFERROR(VLOOKUP(AVANZA[[#This Row],[ID_Peticion]],CANCELADAS[#All],3,0),""))</f>
        <v/>
      </c>
      <c r="F140" t="str">
        <f>LOWER(IF(AVANZA[[#This Row],[CEDULA CLIENTE]]&lt;&gt;""," CC: " &amp; COUNTIFS(AVANZA[CEDULA CLIENTE],AVANZA[[#This Row],[CEDULA CLIENTE]]),"")&amp; IF(AVANZA[[#This Row],[Direccion]]&lt;&gt;""," DIR: " &amp; COUNTIFS(AVANZA[Direccion],AVANZA[[#This Row],[Direccion]]),""))</f>
        <v xml:space="preserve"> dir: 1</v>
      </c>
      <c r="G140" t="str">
        <f>IFERROR(VLOOKUP(AVANZA[[#This Row],[Cedula_Vendedor_Atis]],PLANTA[[#All],[CEDULA]:[LINEA]],3,0),"No Cruza")</f>
        <v>Marisol Avella</v>
      </c>
      <c r="H140" t="str">
        <f>IFERROR(VLOOKUP(AVANZA[[#This Row],[Cedula_Vendedor_Atis]],PLANTA[[#All],[CEDULA]:[LINEA]],4,0),"No Cruza")</f>
        <v>Fija</v>
      </c>
      <c r="I140" t="str">
        <f>LOWER(IF(AVANZA[[#This Row],[ATRIBUIBLE]]="",AVANZA[[#This Row],[Variable]],AVANZA[[#This Row],[ATRIBUIBLE]]))</f>
        <v>terminada</v>
      </c>
      <c r="J140" s="14">
        <f>IF(AVANZA[[#This Row],[Variable]]=AVANZA[[#Headers],[TERMINADA]],1,0)</f>
        <v>1</v>
      </c>
      <c r="K140" s="14">
        <f>IF(AVANZA[[#This Row],[Variable]]=AVANZA[[#Headers],[ANULADA]],1,0)</f>
        <v>0</v>
      </c>
      <c r="L140" s="14">
        <f>IF(AVANZA[[#This Row],[Variable]]=AVANZA[[#Headers],[PENDIENTE]],1,0)</f>
        <v>0</v>
      </c>
      <c r="M140" s="14">
        <f>IF(AVANZA[[#This Row],[ESTADO AGENDA]]="AGENDADA",1,0)</f>
        <v>0</v>
      </c>
      <c r="N140" s="14">
        <f>IF(AVANZA[[#This Row],[ESTADO AGENDA]]="PENDIENTE DE AGENDAR",1,0)</f>
        <v>0</v>
      </c>
      <c r="O140" s="14">
        <f>IF(AVANZA[[#This Row],[ESTADO AGENDA]]="SUSPENDIDA",1,0)</f>
        <v>0</v>
      </c>
      <c r="P140" t="str" cm="1">
        <f t="array" ref="P140">_xlfn.XLOOKUP(AVANZA[[#This Row],[Num_Agrupacion_Pet_Atis]],Tabla1[[#All],[Numero_de_actuacion]],Tabla1[[#All],[Estado_de_la_orden]],"",0)</f>
        <v/>
      </c>
      <c r="Q140" s="2" t="str" cm="1">
        <f t="array" ref="Q140">_xlfn.XLOOKUP(AVANZA[[#This Row],[Num_Agrupacion_Pet_Atis]],Tabla1[[#All],[Numero_de_actuacion]],Tabla1[[#All],[Fecha_de_la_cita]],"",0)</f>
        <v/>
      </c>
      <c r="R140" t="str" cm="1">
        <f t="array" ref="R140">_xlfn.XLOOKUP(AVANZA[[#This Row],[Num_Agrupacion_Pet_Atis]],Tabla1[[#All],[Numero_de_actuacion]],Tabla1[[#All],[Franja_horaria_de_la_cita]],"",0)</f>
        <v/>
      </c>
      <c r="S140" s="14" t="str">
        <f>IFERROR(DAY(AVANZA[[#This Row],[FECHA AGENDA]]),"")</f>
        <v/>
      </c>
      <c r="T140" s="14" t="str">
        <f>IFERROR(MONTH(AVANZA[[#This Row],[FECHA AGENDA]]),"")</f>
        <v/>
      </c>
      <c r="U140" t="str" cm="1">
        <f t="array" ref="U140">_xlfn.XLOOKUP(AVANZA[[#This Row],[Num_Agrupacion_Pet_Atis]],Tabla1[[#All],[Numero_de_actuacion]],Tabla1[[#All],[Motivo_de_suspension]],"",0)</f>
        <v/>
      </c>
      <c r="V140" s="2" t="str" cm="1">
        <f t="array" ref="V140">_xlfn.XLOOKUP(AVANZA[[#This Row],[Num_Agrupacion_Pet_Atis]],Tabla1[[#All],[Numero_de_actuacion]],Tabla1[[#All],[No_identificacion_cliente]],"",0)</f>
        <v/>
      </c>
      <c r="W140" s="2" t="str" cm="1">
        <f t="array" ref="W140">_xlfn.XLOOKUP(AVANZA[[#This Row],[Num_Agrupacion_Pet_Atis]],Tabla1[[#All],[Numero_de_actuacion]],Tabla1[[#All],[Movil_de_contacto]],"",0)</f>
        <v/>
      </c>
      <c r="X140" s="14">
        <f>IF(OR(AVANZA[[#This Row],[ESTADO LEG]]="Legalizada grabacion",AVANZA[[#This Row],[ESTADO LEG]]="Legalizada aut"),1,0)</f>
        <v>1</v>
      </c>
      <c r="Y140" s="14">
        <f>IF(OR(AVANZA[[#This Row],[ESTADO LEG]]="pdte legalizar",AVANZA[[#This Row],[ESTADO LEG]]="No cruza"),1,0)</f>
        <v>0</v>
      </c>
      <c r="Z140" t="str" cm="1">
        <f t="array" ref="Z140">IF(AVANZA[[#This Row],[Variable]]="Terminada",LOWER(_xlfn.XLOOKUP(AVANZA[[#This Row],[ID_Peticion]],Tabla6[[#All],[NUM_PETICION]],Tabla6[[#All],[ESTADO_LEG]],"NO CRUZA",0)),AVANZA[[#This Row],[Variable]])</f>
        <v>legalizada grabacion</v>
      </c>
      <c r="AA140" cm="1">
        <f t="array" ref="AA140">_xlfn.XLOOKUP(AVANZA[[#This Row],[ID_Peticion]],Tabla6[[#All],[NUM_PETICION]],Tabla6[[#All],[DIF_DIAS]],"",0)</f>
        <v>2</v>
      </c>
      <c r="AB140" s="2" cm="1">
        <f t="array" ref="AB140">IFERROR(_xlfn.XLOOKUP(AVANZA[[#This Row],[ID_Peticion]],Tabla6[[#All],[NUM_PETICION]],Tabla6[[#All],[FEC_LEGAL]],"",0),"")</f>
        <v>46148</v>
      </c>
      <c r="AC140" s="14">
        <f ca="1">IF(AVANZA[[#This Row],[FECHA LEG]]&lt;&gt;0,IFERROR(AVANZA[[#This Row],[FECHA LEG]]-AVANZA[[#This Row],[FechaIniEstadoSubPetAtis]],0),TODAY()-AVANZA[[#This Row],[FechaIniEstadoSubPetAtis]])</f>
        <v>2</v>
      </c>
      <c r="AD140" s="35" t="str">
        <f ca="1">IF(AVANZA[[#This Row],[FINAL Vs LG]]&lt;&gt;0,IF(AVANZA[[#This Row],[FINAL Vs LG]]&lt;7.1,"100%",IF(AND(AVANZA[[#This Row],[FINAL Vs LG]]&gt;7.1,AVANZA[[#This Row],[FINAL Vs LG]]&lt;11.1),"50%","0%")),0)</f>
        <v>100%</v>
      </c>
      <c r="AE140" s="14">
        <f ca="1">VLOOKUP(DAY(TODAY()),BACK!F:G,2,0)</f>
        <v>14</v>
      </c>
      <c r="AF140" s="14">
        <f>BACK!$I$2</f>
        <v>24</v>
      </c>
      <c r="AG140" s="14">
        <f>IF(AVANZA[[#This Row],[Oferta_empaquetada_comisiones]]="SI",1,0)</f>
        <v>0</v>
      </c>
      <c r="AH140" s="36">
        <f>IF(AVANZA[[#This Row],[Variable]]="TERMINADA",IFERROR(VLOOKUP(AVANZA[[#This Row],[SUPERVISOR]],Tabla2[#All],4,0),0),)</f>
        <v>3.5</v>
      </c>
      <c r="AI140" s="14">
        <f>IF(AVANZA[[#This Row],[Producto]]="BA",1,0)</f>
        <v>1</v>
      </c>
      <c r="AJ140" s="14">
        <f>IF(AVANZA[[#This Row],[Producto]]="DUO",1,0)</f>
        <v>0</v>
      </c>
      <c r="AK140" s="14">
        <f>IF(AVANZA[[#This Row],[Producto]]="TRIO",1,0)</f>
        <v>0</v>
      </c>
      <c r="AL140" t="s">
        <v>221</v>
      </c>
      <c r="AM140">
        <v>-1</v>
      </c>
      <c r="AN140">
        <v>-1</v>
      </c>
      <c r="AO140" t="s">
        <v>15173</v>
      </c>
      <c r="AP140" s="1">
        <v>46144.494409722225</v>
      </c>
      <c r="AQ140">
        <v>-1</v>
      </c>
      <c r="AR140" t="s">
        <v>15174</v>
      </c>
      <c r="AS140">
        <v>-1</v>
      </c>
      <c r="AT140">
        <v>-1</v>
      </c>
      <c r="AU140">
        <v>-1</v>
      </c>
      <c r="AV140">
        <v>-1</v>
      </c>
      <c r="AW140">
        <v>-1</v>
      </c>
      <c r="AX140" t="s">
        <v>224</v>
      </c>
      <c r="AY140">
        <v>-1</v>
      </c>
      <c r="AZ140">
        <v>2026</v>
      </c>
      <c r="BA140">
        <v>5</v>
      </c>
      <c r="BB140">
        <v>4</v>
      </c>
      <c r="BC140">
        <v>-1</v>
      </c>
      <c r="BD140" t="s">
        <v>225</v>
      </c>
      <c r="BE140">
        <v>-1</v>
      </c>
      <c r="BF140">
        <v>20001621406408</v>
      </c>
      <c r="BG140" t="s">
        <v>226</v>
      </c>
      <c r="BH140" t="s">
        <v>227</v>
      </c>
      <c r="BI140" t="s">
        <v>15175</v>
      </c>
      <c r="BJ140">
        <v>-1</v>
      </c>
      <c r="BK140">
        <v>-1</v>
      </c>
      <c r="BL140">
        <v>-1</v>
      </c>
      <c r="BM140" t="s">
        <v>229</v>
      </c>
      <c r="BN140" t="s">
        <v>230</v>
      </c>
      <c r="BO140" t="s">
        <v>15176</v>
      </c>
      <c r="BP140" t="s">
        <v>232</v>
      </c>
      <c r="BQ140">
        <v>2026</v>
      </c>
      <c r="BR140">
        <v>5</v>
      </c>
      <c r="BS140">
        <v>2</v>
      </c>
      <c r="BT140" s="1">
        <v>46146.624201388891</v>
      </c>
      <c r="BU140" t="s">
        <v>233</v>
      </c>
      <c r="BV140" s="2">
        <v>46146</v>
      </c>
      <c r="BW140" t="s">
        <v>234</v>
      </c>
      <c r="BX140" s="2">
        <v>46144</v>
      </c>
      <c r="BY140" s="2">
        <v>46146</v>
      </c>
      <c r="BZ140" t="s">
        <v>235</v>
      </c>
      <c r="CA140" t="s">
        <v>297</v>
      </c>
      <c r="CB140" t="s">
        <v>297</v>
      </c>
      <c r="CC140" t="s">
        <v>15177</v>
      </c>
      <c r="CD140" t="s">
        <v>1381</v>
      </c>
      <c r="CE140">
        <v>-1</v>
      </c>
      <c r="CF140" t="s">
        <v>300</v>
      </c>
      <c r="CG140" t="s">
        <v>301</v>
      </c>
      <c r="CH140" t="s">
        <v>242</v>
      </c>
      <c r="CI140">
        <v>73211780</v>
      </c>
      <c r="CJ140" t="s">
        <v>244</v>
      </c>
      <c r="CK140" t="s">
        <v>245</v>
      </c>
      <c r="CL140" t="s">
        <v>246</v>
      </c>
      <c r="CM140" t="s">
        <v>247</v>
      </c>
      <c r="CN140" t="s">
        <v>248</v>
      </c>
      <c r="CT140" t="s">
        <v>386</v>
      </c>
      <c r="CU140" t="s">
        <v>225</v>
      </c>
      <c r="CW140" t="s">
        <v>226</v>
      </c>
      <c r="CX140" t="s">
        <v>227</v>
      </c>
      <c r="DA140" t="s">
        <v>250</v>
      </c>
      <c r="DB140">
        <v>-1</v>
      </c>
      <c r="DF140" t="s">
        <v>251</v>
      </c>
      <c r="DJ140" t="s">
        <v>252</v>
      </c>
      <c r="DK140" t="s">
        <v>253</v>
      </c>
      <c r="DL140" t="s">
        <v>254</v>
      </c>
      <c r="DN140" t="s">
        <v>255</v>
      </c>
      <c r="DR140" t="s">
        <v>256</v>
      </c>
      <c r="DS140" t="s">
        <v>244</v>
      </c>
      <c r="DT140" t="s">
        <v>243</v>
      </c>
      <c r="DV140">
        <v>1</v>
      </c>
      <c r="DW140" t="s">
        <v>283</v>
      </c>
      <c r="ED140" s="2">
        <v>46146</v>
      </c>
      <c r="EE140" t="s">
        <v>306</v>
      </c>
      <c r="EF140">
        <v>5</v>
      </c>
      <c r="EP140" t="s">
        <v>258</v>
      </c>
      <c r="ES140" t="s">
        <v>1382</v>
      </c>
      <c r="FA140" t="s">
        <v>245</v>
      </c>
      <c r="FB140" t="s">
        <v>308</v>
      </c>
      <c r="FD140" t="s">
        <v>308</v>
      </c>
      <c r="FE140" t="s">
        <v>309</v>
      </c>
      <c r="FF140" t="s">
        <v>309</v>
      </c>
      <c r="FK140" t="s">
        <v>263</v>
      </c>
      <c r="FL140" t="s">
        <v>15178</v>
      </c>
      <c r="FN140" t="s">
        <v>248</v>
      </c>
      <c r="FO140" t="s">
        <v>265</v>
      </c>
      <c r="FR140">
        <v>85900</v>
      </c>
      <c r="GB140" t="s">
        <v>266</v>
      </c>
      <c r="GC140" t="s">
        <v>225</v>
      </c>
      <c r="GD140">
        <v>0</v>
      </c>
      <c r="GF140">
        <v>0</v>
      </c>
      <c r="GG140">
        <v>25421</v>
      </c>
      <c r="GI140">
        <v>85900</v>
      </c>
      <c r="GJ140">
        <v>0</v>
      </c>
      <c r="GL140">
        <v>0</v>
      </c>
      <c r="GM140">
        <v>102221</v>
      </c>
      <c r="GS140" t="s">
        <v>267</v>
      </c>
      <c r="GT140" s="2">
        <v>43646</v>
      </c>
      <c r="GU140" t="s">
        <v>268</v>
      </c>
      <c r="GV140" t="s">
        <v>311</v>
      </c>
      <c r="GW140" t="s">
        <v>270</v>
      </c>
      <c r="GX140" t="s">
        <v>271</v>
      </c>
      <c r="GY140" t="s">
        <v>272</v>
      </c>
      <c r="GZ140" t="s">
        <v>273</v>
      </c>
      <c r="HA140" t="s">
        <v>497</v>
      </c>
      <c r="HB140" t="s">
        <v>312</v>
      </c>
      <c r="HC140" t="s">
        <v>312</v>
      </c>
      <c r="HD140" t="s">
        <v>313</v>
      </c>
      <c r="HE140" t="s">
        <v>230</v>
      </c>
      <c r="HF140" t="s">
        <v>1384</v>
      </c>
      <c r="HG140" t="s">
        <v>277</v>
      </c>
      <c r="HR140" t="s">
        <v>278</v>
      </c>
      <c r="HV140">
        <v>85900</v>
      </c>
      <c r="HW140" t="s">
        <v>279</v>
      </c>
      <c r="HX140" t="s">
        <v>280</v>
      </c>
      <c r="HY140">
        <v>103568</v>
      </c>
      <c r="HZ140">
        <v>17668</v>
      </c>
      <c r="IA140" t="s">
        <v>279</v>
      </c>
      <c r="IB140" t="s">
        <v>281</v>
      </c>
      <c r="ID140" t="s">
        <v>282</v>
      </c>
      <c r="IE140" t="s">
        <v>283</v>
      </c>
      <c r="IF140" t="s">
        <v>283</v>
      </c>
      <c r="IG140" t="s">
        <v>283</v>
      </c>
      <c r="IH140" t="s">
        <v>284</v>
      </c>
      <c r="II140" t="s">
        <v>285</v>
      </c>
      <c r="IJ140" t="s">
        <v>286</v>
      </c>
      <c r="IK140" t="s">
        <v>278</v>
      </c>
      <c r="IL140" t="s">
        <v>287</v>
      </c>
      <c r="IM140" t="s">
        <v>288</v>
      </c>
      <c r="IN140" t="s">
        <v>289</v>
      </c>
      <c r="IP140" t="s">
        <v>290</v>
      </c>
      <c r="IQ140" t="s">
        <v>284</v>
      </c>
      <c r="IS140" t="s">
        <v>291</v>
      </c>
      <c r="IY140" t="s">
        <v>281</v>
      </c>
    </row>
    <row r="141" spans="1:259" x14ac:dyDescent="0.3">
      <c r="A141" s="14">
        <f>DAY(AVANZA[[#This Row],[FechaSeguimiento]])</f>
        <v>4</v>
      </c>
      <c r="B141" s="14">
        <f>MONTH(AVANZA[[#This Row],[FechaSeguimiento]])</f>
        <v>5</v>
      </c>
      <c r="C141"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141" t="str">
        <f>LOWER(IFERROR(VLOOKUP(AVANZA[[#This Row],[ID_Peticion]],CANCELADAS[#All],2,0),""))</f>
        <v/>
      </c>
      <c r="E141" t="str">
        <f>LOWER(IFERROR(VLOOKUP(AVANZA[[#This Row],[ID_Peticion]],CANCELADAS[#All],3,0),""))</f>
        <v/>
      </c>
      <c r="F141" t="str">
        <f>LOWER(IF(AVANZA[[#This Row],[CEDULA CLIENTE]]&lt;&gt;""," CC: " &amp; COUNTIFS(AVANZA[CEDULA CLIENTE],AVANZA[[#This Row],[CEDULA CLIENTE]]),"")&amp; IF(AVANZA[[#This Row],[Direccion]]&lt;&gt;""," DIR: " &amp; COUNTIFS(AVANZA[Direccion],AVANZA[[#This Row],[Direccion]]),""))</f>
        <v xml:space="preserve"> dir: 1</v>
      </c>
      <c r="G141" t="str">
        <f>IFERROR(VLOOKUP(AVANZA[[#This Row],[Cedula_Vendedor_Atis]],PLANTA[[#All],[CEDULA]:[LINEA]],3,0),"No Cruza")</f>
        <v>Marisol Avella</v>
      </c>
      <c r="H141" t="str">
        <f>IFERROR(VLOOKUP(AVANZA[[#This Row],[Cedula_Vendedor_Atis]],PLANTA[[#All],[CEDULA]:[LINEA]],4,0),"No Cruza")</f>
        <v>Fija</v>
      </c>
      <c r="I141" t="str">
        <f>LOWER(IF(AVANZA[[#This Row],[ATRIBUIBLE]]="",AVANZA[[#This Row],[Variable]],AVANZA[[#This Row],[ATRIBUIBLE]]))</f>
        <v>terminada</v>
      </c>
      <c r="J141" s="14">
        <f>IF(AVANZA[[#This Row],[Variable]]=AVANZA[[#Headers],[TERMINADA]],1,0)</f>
        <v>1</v>
      </c>
      <c r="K141" s="14">
        <f>IF(AVANZA[[#This Row],[Variable]]=AVANZA[[#Headers],[ANULADA]],1,0)</f>
        <v>0</v>
      </c>
      <c r="L141" s="14">
        <f>IF(AVANZA[[#This Row],[Variable]]=AVANZA[[#Headers],[PENDIENTE]],1,0)</f>
        <v>0</v>
      </c>
      <c r="M141" s="14">
        <f>IF(AVANZA[[#This Row],[ESTADO AGENDA]]="AGENDADA",1,0)</f>
        <v>0</v>
      </c>
      <c r="N141" s="14">
        <f>IF(AVANZA[[#This Row],[ESTADO AGENDA]]="PENDIENTE DE AGENDAR",1,0)</f>
        <v>0</v>
      </c>
      <c r="O141" s="14">
        <f>IF(AVANZA[[#This Row],[ESTADO AGENDA]]="SUSPENDIDA",1,0)</f>
        <v>0</v>
      </c>
      <c r="P141" t="str" cm="1">
        <f t="array" ref="P141">_xlfn.XLOOKUP(AVANZA[[#This Row],[Num_Agrupacion_Pet_Atis]],Tabla1[[#All],[Numero_de_actuacion]],Tabla1[[#All],[Estado_de_la_orden]],"",0)</f>
        <v/>
      </c>
      <c r="Q141" s="2" t="str" cm="1">
        <f t="array" ref="Q141">_xlfn.XLOOKUP(AVANZA[[#This Row],[Num_Agrupacion_Pet_Atis]],Tabla1[[#All],[Numero_de_actuacion]],Tabla1[[#All],[Fecha_de_la_cita]],"",0)</f>
        <v/>
      </c>
      <c r="R141" t="str" cm="1">
        <f t="array" ref="R141">_xlfn.XLOOKUP(AVANZA[[#This Row],[Num_Agrupacion_Pet_Atis]],Tabla1[[#All],[Numero_de_actuacion]],Tabla1[[#All],[Franja_horaria_de_la_cita]],"",0)</f>
        <v/>
      </c>
      <c r="S141" s="14" t="str">
        <f>IFERROR(DAY(AVANZA[[#This Row],[FECHA AGENDA]]),"")</f>
        <v/>
      </c>
      <c r="T141" s="14" t="str">
        <f>IFERROR(MONTH(AVANZA[[#This Row],[FECHA AGENDA]]),"")</f>
        <v/>
      </c>
      <c r="U141" t="str" cm="1">
        <f t="array" ref="U141">_xlfn.XLOOKUP(AVANZA[[#This Row],[Num_Agrupacion_Pet_Atis]],Tabla1[[#All],[Numero_de_actuacion]],Tabla1[[#All],[Motivo_de_suspension]],"",0)</f>
        <v/>
      </c>
      <c r="V141" s="2" t="str" cm="1">
        <f t="array" ref="V141">_xlfn.XLOOKUP(AVANZA[[#This Row],[Num_Agrupacion_Pet_Atis]],Tabla1[[#All],[Numero_de_actuacion]],Tabla1[[#All],[No_identificacion_cliente]],"",0)</f>
        <v/>
      </c>
      <c r="W141" s="2" t="str" cm="1">
        <f t="array" ref="W141">_xlfn.XLOOKUP(AVANZA[[#This Row],[Num_Agrupacion_Pet_Atis]],Tabla1[[#All],[Numero_de_actuacion]],Tabla1[[#All],[Movil_de_contacto]],"",0)</f>
        <v/>
      </c>
      <c r="X141" s="14">
        <f>IF(OR(AVANZA[[#This Row],[ESTADO LEG]]="Legalizada grabacion",AVANZA[[#This Row],[ESTADO LEG]]="Legalizada aut"),1,0)</f>
        <v>1</v>
      </c>
      <c r="Y141" s="14">
        <f>IF(OR(AVANZA[[#This Row],[ESTADO LEG]]="pdte legalizar",AVANZA[[#This Row],[ESTADO LEG]]="No cruza"),1,0)</f>
        <v>0</v>
      </c>
      <c r="Z141" t="str" cm="1">
        <f t="array" ref="Z141">IF(AVANZA[[#This Row],[Variable]]="Terminada",LOWER(_xlfn.XLOOKUP(AVANZA[[#This Row],[ID_Peticion]],Tabla6[[#All],[NUM_PETICION]],Tabla6[[#All],[ESTADO_LEG]],"NO CRUZA",0)),AVANZA[[#This Row],[Variable]])</f>
        <v>legalizada grabacion</v>
      </c>
      <c r="AA141" cm="1">
        <f t="array" ref="AA141">_xlfn.XLOOKUP(AVANZA[[#This Row],[ID_Peticion]],Tabla6[[#All],[NUM_PETICION]],Tabla6[[#All],[DIF_DIAS]],"",0)</f>
        <v>2</v>
      </c>
      <c r="AB141" s="2" cm="1">
        <f t="array" ref="AB141">IFERROR(_xlfn.XLOOKUP(AVANZA[[#This Row],[ID_Peticion]],Tabla6[[#All],[NUM_PETICION]],Tabla6[[#All],[FEC_LEGAL]],"",0),"")</f>
        <v>46148</v>
      </c>
      <c r="AC141" s="14">
        <f ca="1">IF(AVANZA[[#This Row],[FECHA LEG]]&lt;&gt;0,IFERROR(AVANZA[[#This Row],[FECHA LEG]]-AVANZA[[#This Row],[FechaIniEstadoSubPetAtis]],0),TODAY()-AVANZA[[#This Row],[FechaIniEstadoSubPetAtis]])</f>
        <v>2</v>
      </c>
      <c r="AD141" s="35" t="str">
        <f ca="1">IF(AVANZA[[#This Row],[FINAL Vs LG]]&lt;&gt;0,IF(AVANZA[[#This Row],[FINAL Vs LG]]&lt;7.1,"100%",IF(AND(AVANZA[[#This Row],[FINAL Vs LG]]&gt;7.1,AVANZA[[#This Row],[FINAL Vs LG]]&lt;11.1),"50%","0%")),0)</f>
        <v>100%</v>
      </c>
      <c r="AE141" s="14">
        <f ca="1">VLOOKUP(DAY(TODAY()),BACK!F:G,2,0)</f>
        <v>14</v>
      </c>
      <c r="AF141" s="14">
        <f>BACK!$I$2</f>
        <v>24</v>
      </c>
      <c r="AG141" s="14">
        <f>IF(AVANZA[[#This Row],[Oferta_empaquetada_comisiones]]="SI",1,0)</f>
        <v>0</v>
      </c>
      <c r="AH141" s="36">
        <f>IF(AVANZA[[#This Row],[Variable]]="TERMINADA",IFERROR(VLOOKUP(AVANZA[[#This Row],[SUPERVISOR]],Tabla2[#All],4,0),0),)</f>
        <v>3.5</v>
      </c>
      <c r="AI141" s="14">
        <f>IF(AVANZA[[#This Row],[Producto]]="BA",1,0)</f>
        <v>1</v>
      </c>
      <c r="AJ141" s="14">
        <f>IF(AVANZA[[#This Row],[Producto]]="DUO",1,0)</f>
        <v>0</v>
      </c>
      <c r="AK141" s="14">
        <f>IF(AVANZA[[#This Row],[Producto]]="TRIO",1,0)</f>
        <v>0</v>
      </c>
      <c r="AL141" t="s">
        <v>221</v>
      </c>
      <c r="AM141">
        <v>-1</v>
      </c>
      <c r="AN141">
        <v>-1</v>
      </c>
      <c r="AO141" t="s">
        <v>15179</v>
      </c>
      <c r="AP141" s="1">
        <v>46144.507638888892</v>
      </c>
      <c r="AQ141">
        <v>-1</v>
      </c>
      <c r="AR141" t="s">
        <v>15180</v>
      </c>
      <c r="AS141">
        <v>-1</v>
      </c>
      <c r="AT141">
        <v>-1</v>
      </c>
      <c r="AU141">
        <v>-1</v>
      </c>
      <c r="AV141">
        <v>-1</v>
      </c>
      <c r="AW141">
        <v>-1</v>
      </c>
      <c r="AX141" t="s">
        <v>224</v>
      </c>
      <c r="AY141">
        <v>-1</v>
      </c>
      <c r="AZ141">
        <v>2026</v>
      </c>
      <c r="BA141">
        <v>5</v>
      </c>
      <c r="BB141">
        <v>4</v>
      </c>
      <c r="BC141">
        <v>-1</v>
      </c>
      <c r="BD141" t="s">
        <v>225</v>
      </c>
      <c r="BE141">
        <v>-1</v>
      </c>
      <c r="BF141">
        <v>20001621406675</v>
      </c>
      <c r="BG141" t="s">
        <v>319</v>
      </c>
      <c r="BH141" t="s">
        <v>320</v>
      </c>
      <c r="BI141" t="s">
        <v>15181</v>
      </c>
      <c r="BJ141">
        <v>-1</v>
      </c>
      <c r="BK141">
        <v>-1</v>
      </c>
      <c r="BL141">
        <v>-1</v>
      </c>
      <c r="BM141" t="s">
        <v>229</v>
      </c>
      <c r="BN141" t="s">
        <v>230</v>
      </c>
      <c r="BO141" t="s">
        <v>15182</v>
      </c>
      <c r="BP141" t="s">
        <v>380</v>
      </c>
      <c r="BQ141">
        <v>2026</v>
      </c>
      <c r="BR141">
        <v>5</v>
      </c>
      <c r="BS141">
        <v>2</v>
      </c>
      <c r="BT141" s="1">
        <v>46146.404189814813</v>
      </c>
      <c r="BU141" t="s">
        <v>233</v>
      </c>
      <c r="BV141" s="2">
        <v>46146</v>
      </c>
      <c r="BW141" t="s">
        <v>234</v>
      </c>
      <c r="BX141" s="2">
        <v>46144</v>
      </c>
      <c r="BY141" s="2">
        <v>46146</v>
      </c>
      <c r="BZ141" t="s">
        <v>235</v>
      </c>
      <c r="CA141" t="s">
        <v>297</v>
      </c>
      <c r="CB141" t="s">
        <v>297</v>
      </c>
      <c r="CC141" t="s">
        <v>15183</v>
      </c>
      <c r="CD141" t="s">
        <v>3603</v>
      </c>
      <c r="CE141">
        <v>-1</v>
      </c>
      <c r="CF141" t="s">
        <v>300</v>
      </c>
      <c r="CG141" t="s">
        <v>301</v>
      </c>
      <c r="CH141" t="s">
        <v>242</v>
      </c>
      <c r="CI141">
        <v>73211780</v>
      </c>
      <c r="CJ141" t="s">
        <v>244</v>
      </c>
      <c r="CK141" t="s">
        <v>245</v>
      </c>
      <c r="CL141" t="s">
        <v>246</v>
      </c>
      <c r="CM141" t="s">
        <v>247</v>
      </c>
      <c r="CN141" t="s">
        <v>248</v>
      </c>
      <c r="CT141" t="s">
        <v>249</v>
      </c>
      <c r="CU141" t="s">
        <v>225</v>
      </c>
      <c r="CW141" t="s">
        <v>319</v>
      </c>
      <c r="CX141" t="s">
        <v>320</v>
      </c>
      <c r="DA141" t="s">
        <v>250</v>
      </c>
      <c r="DB141">
        <v>-1</v>
      </c>
      <c r="DF141" t="s">
        <v>251</v>
      </c>
      <c r="DJ141" t="s">
        <v>252</v>
      </c>
      <c r="DK141" t="s">
        <v>253</v>
      </c>
      <c r="DL141" t="s">
        <v>254</v>
      </c>
      <c r="DN141" t="s">
        <v>255</v>
      </c>
      <c r="DR141" t="s">
        <v>256</v>
      </c>
      <c r="DS141" t="s">
        <v>244</v>
      </c>
      <c r="DT141" t="s">
        <v>243</v>
      </c>
      <c r="DV141">
        <v>1</v>
      </c>
      <c r="DW141" t="s">
        <v>283</v>
      </c>
      <c r="ED141" s="2">
        <v>46146</v>
      </c>
      <c r="EE141" t="s">
        <v>361</v>
      </c>
      <c r="EF141">
        <v>9</v>
      </c>
      <c r="EP141" t="s">
        <v>258</v>
      </c>
      <c r="ES141" t="s">
        <v>1448</v>
      </c>
      <c r="EZ141" t="s">
        <v>1746</v>
      </c>
      <c r="FA141" t="s">
        <v>245</v>
      </c>
      <c r="FB141" t="s">
        <v>308</v>
      </c>
      <c r="FD141" t="s">
        <v>308</v>
      </c>
      <c r="FE141" t="s">
        <v>309</v>
      </c>
      <c r="FF141" t="s">
        <v>309</v>
      </c>
      <c r="FK141" t="s">
        <v>263</v>
      </c>
      <c r="FL141" t="s">
        <v>15184</v>
      </c>
      <c r="FN141" t="s">
        <v>248</v>
      </c>
      <c r="FO141" t="s">
        <v>265</v>
      </c>
      <c r="FR141">
        <v>79824</v>
      </c>
      <c r="GB141" t="s">
        <v>266</v>
      </c>
      <c r="GC141" t="s">
        <v>225</v>
      </c>
      <c r="GD141">
        <v>0</v>
      </c>
      <c r="GF141">
        <v>0</v>
      </c>
      <c r="GG141">
        <v>25423</v>
      </c>
      <c r="GI141">
        <v>79824</v>
      </c>
      <c r="GJ141">
        <v>0</v>
      </c>
      <c r="GL141">
        <v>0</v>
      </c>
      <c r="GM141">
        <v>94990</v>
      </c>
      <c r="GS141" t="s">
        <v>267</v>
      </c>
      <c r="GT141" s="2">
        <v>44592</v>
      </c>
      <c r="GU141" t="s">
        <v>268</v>
      </c>
      <c r="GV141" t="s">
        <v>335</v>
      </c>
      <c r="GW141" t="s">
        <v>394</v>
      </c>
      <c r="GZ141" t="s">
        <v>395</v>
      </c>
      <c r="HA141" t="s">
        <v>336</v>
      </c>
      <c r="HC141" t="s">
        <v>337</v>
      </c>
      <c r="HE141" t="s">
        <v>230</v>
      </c>
      <c r="HF141" t="s">
        <v>14362</v>
      </c>
      <c r="HR141" t="s">
        <v>278</v>
      </c>
      <c r="HV141">
        <v>94990</v>
      </c>
      <c r="HW141" t="s">
        <v>281</v>
      </c>
      <c r="HY141">
        <v>0</v>
      </c>
      <c r="HZ141">
        <v>0</v>
      </c>
      <c r="IA141" t="s">
        <v>281</v>
      </c>
      <c r="IB141" t="s">
        <v>281</v>
      </c>
      <c r="IE141" t="s">
        <v>283</v>
      </c>
      <c r="IF141" t="s">
        <v>283</v>
      </c>
      <c r="IG141" t="s">
        <v>283</v>
      </c>
      <c r="IH141" t="s">
        <v>284</v>
      </c>
      <c r="II141" t="s">
        <v>285</v>
      </c>
      <c r="IJ141" t="s">
        <v>286</v>
      </c>
      <c r="IK141" t="s">
        <v>278</v>
      </c>
      <c r="IL141" t="s">
        <v>287</v>
      </c>
      <c r="IM141" t="s">
        <v>288</v>
      </c>
      <c r="IN141" t="s">
        <v>289</v>
      </c>
      <c r="IP141" t="s">
        <v>290</v>
      </c>
      <c r="IQ141" t="s">
        <v>284</v>
      </c>
      <c r="IS141" t="s">
        <v>291</v>
      </c>
      <c r="IT141" t="s">
        <v>398</v>
      </c>
      <c r="IW141" t="s">
        <v>417</v>
      </c>
      <c r="IY141" t="s">
        <v>281</v>
      </c>
    </row>
    <row r="142" spans="1:259" x14ac:dyDescent="0.3">
      <c r="A142" s="14">
        <f>DAY(AVANZA[[#This Row],[FechaSeguimiento]])</f>
        <v>4</v>
      </c>
      <c r="B142" s="14">
        <f>MONTH(AVANZA[[#This Row],[FechaSeguimiento]])</f>
        <v>5</v>
      </c>
      <c r="C142"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142" t="str">
        <f>LOWER(IFERROR(VLOOKUP(AVANZA[[#This Row],[ID_Peticion]],CANCELADAS[#All],2,0),""))</f>
        <v/>
      </c>
      <c r="E142" t="str">
        <f>LOWER(IFERROR(VLOOKUP(AVANZA[[#This Row],[ID_Peticion]],CANCELADAS[#All],3,0),""))</f>
        <v/>
      </c>
      <c r="F142" t="str">
        <f>LOWER(IF(AVANZA[[#This Row],[CEDULA CLIENTE]]&lt;&gt;""," CC: " &amp; COUNTIFS(AVANZA[CEDULA CLIENTE],AVANZA[[#This Row],[CEDULA CLIENTE]]),"")&amp; IF(AVANZA[[#This Row],[Direccion]]&lt;&gt;""," DIR: " &amp; COUNTIFS(AVANZA[Direccion],AVANZA[[#This Row],[Direccion]]),""))</f>
        <v xml:space="preserve"> dir: 1</v>
      </c>
      <c r="G142" t="str">
        <f>IFERROR(VLOOKUP(AVANZA[[#This Row],[Cedula_Vendedor_Atis]],PLANTA[[#All],[CEDULA]:[LINEA]],3,0),"No Cruza")</f>
        <v>Marisol Avella</v>
      </c>
      <c r="H142" t="str">
        <f>IFERROR(VLOOKUP(AVANZA[[#This Row],[Cedula_Vendedor_Atis]],PLANTA[[#All],[CEDULA]:[LINEA]],4,0),"No Cruza")</f>
        <v>Fija</v>
      </c>
      <c r="I142" t="str">
        <f>LOWER(IF(AVANZA[[#This Row],[ATRIBUIBLE]]="",AVANZA[[#This Row],[Variable]],AVANZA[[#This Row],[ATRIBUIBLE]]))</f>
        <v>terminada</v>
      </c>
      <c r="J142" s="14">
        <f>IF(AVANZA[[#This Row],[Variable]]=AVANZA[[#Headers],[TERMINADA]],1,0)</f>
        <v>1</v>
      </c>
      <c r="K142" s="14">
        <f>IF(AVANZA[[#This Row],[Variable]]=AVANZA[[#Headers],[ANULADA]],1,0)</f>
        <v>0</v>
      </c>
      <c r="L142" s="14">
        <f>IF(AVANZA[[#This Row],[Variable]]=AVANZA[[#Headers],[PENDIENTE]],1,0)</f>
        <v>0</v>
      </c>
      <c r="M142" s="14">
        <f>IF(AVANZA[[#This Row],[ESTADO AGENDA]]="AGENDADA",1,0)</f>
        <v>0</v>
      </c>
      <c r="N142" s="14">
        <f>IF(AVANZA[[#This Row],[ESTADO AGENDA]]="PENDIENTE DE AGENDAR",1,0)</f>
        <v>0</v>
      </c>
      <c r="O142" s="14">
        <f>IF(AVANZA[[#This Row],[ESTADO AGENDA]]="SUSPENDIDA",1,0)</f>
        <v>0</v>
      </c>
      <c r="P142" t="str" cm="1">
        <f t="array" ref="P142">_xlfn.XLOOKUP(AVANZA[[#This Row],[Num_Agrupacion_Pet_Atis]],Tabla1[[#All],[Numero_de_actuacion]],Tabla1[[#All],[Estado_de_la_orden]],"",0)</f>
        <v/>
      </c>
      <c r="Q142" s="2" t="str" cm="1">
        <f t="array" ref="Q142">_xlfn.XLOOKUP(AVANZA[[#This Row],[Num_Agrupacion_Pet_Atis]],Tabla1[[#All],[Numero_de_actuacion]],Tabla1[[#All],[Fecha_de_la_cita]],"",0)</f>
        <v/>
      </c>
      <c r="R142" t="str" cm="1">
        <f t="array" ref="R142">_xlfn.XLOOKUP(AVANZA[[#This Row],[Num_Agrupacion_Pet_Atis]],Tabla1[[#All],[Numero_de_actuacion]],Tabla1[[#All],[Franja_horaria_de_la_cita]],"",0)</f>
        <v/>
      </c>
      <c r="S142" s="14" t="str">
        <f>IFERROR(DAY(AVANZA[[#This Row],[FECHA AGENDA]]),"")</f>
        <v/>
      </c>
      <c r="T142" s="14" t="str">
        <f>IFERROR(MONTH(AVANZA[[#This Row],[FECHA AGENDA]]),"")</f>
        <v/>
      </c>
      <c r="U142" t="str" cm="1">
        <f t="array" ref="U142">_xlfn.XLOOKUP(AVANZA[[#This Row],[Num_Agrupacion_Pet_Atis]],Tabla1[[#All],[Numero_de_actuacion]],Tabla1[[#All],[Motivo_de_suspension]],"",0)</f>
        <v/>
      </c>
      <c r="V142" s="2" t="str" cm="1">
        <f t="array" ref="V142">_xlfn.XLOOKUP(AVANZA[[#This Row],[Num_Agrupacion_Pet_Atis]],Tabla1[[#All],[Numero_de_actuacion]],Tabla1[[#All],[No_identificacion_cliente]],"",0)</f>
        <v/>
      </c>
      <c r="W142" s="2" t="str" cm="1">
        <f t="array" ref="W142">_xlfn.XLOOKUP(AVANZA[[#This Row],[Num_Agrupacion_Pet_Atis]],Tabla1[[#All],[Numero_de_actuacion]],Tabla1[[#All],[Movil_de_contacto]],"",0)</f>
        <v/>
      </c>
      <c r="X142" s="14">
        <f>IF(OR(AVANZA[[#This Row],[ESTADO LEG]]="Legalizada grabacion",AVANZA[[#This Row],[ESTADO LEG]]="Legalizada aut"),1,0)</f>
        <v>1</v>
      </c>
      <c r="Y142" s="14">
        <f>IF(OR(AVANZA[[#This Row],[ESTADO LEG]]="pdte legalizar",AVANZA[[#This Row],[ESTADO LEG]]="No cruza"),1,0)</f>
        <v>0</v>
      </c>
      <c r="Z142" t="str" cm="1">
        <f t="array" ref="Z142">IF(AVANZA[[#This Row],[Variable]]="Terminada",LOWER(_xlfn.XLOOKUP(AVANZA[[#This Row],[ID_Peticion]],Tabla6[[#All],[NUM_PETICION]],Tabla6[[#All],[ESTADO_LEG]],"NO CRUZA",0)),AVANZA[[#This Row],[Variable]])</f>
        <v>legalizada grabacion</v>
      </c>
      <c r="AA142" cm="1">
        <f t="array" ref="AA142">_xlfn.XLOOKUP(AVANZA[[#This Row],[ID_Peticion]],Tabla6[[#All],[NUM_PETICION]],Tabla6[[#All],[DIF_DIAS]],"",0)</f>
        <v>2</v>
      </c>
      <c r="AB142" s="2" cm="1">
        <f t="array" ref="AB142">IFERROR(_xlfn.XLOOKUP(AVANZA[[#This Row],[ID_Peticion]],Tabla6[[#All],[NUM_PETICION]],Tabla6[[#All],[FEC_LEGAL]],"",0),"")</f>
        <v>46148</v>
      </c>
      <c r="AC142" s="14">
        <f ca="1">IF(AVANZA[[#This Row],[FECHA LEG]]&lt;&gt;0,IFERROR(AVANZA[[#This Row],[FECHA LEG]]-AVANZA[[#This Row],[FechaIniEstadoSubPetAtis]],0),TODAY()-AVANZA[[#This Row],[FechaIniEstadoSubPetAtis]])</f>
        <v>2</v>
      </c>
      <c r="AD142" s="35" t="str">
        <f ca="1">IF(AVANZA[[#This Row],[FINAL Vs LG]]&lt;&gt;0,IF(AVANZA[[#This Row],[FINAL Vs LG]]&lt;7.1,"100%",IF(AND(AVANZA[[#This Row],[FINAL Vs LG]]&gt;7.1,AVANZA[[#This Row],[FINAL Vs LG]]&lt;11.1),"50%","0%")),0)</f>
        <v>100%</v>
      </c>
      <c r="AE142" s="14">
        <f ca="1">VLOOKUP(DAY(TODAY()),BACK!F:G,2,0)</f>
        <v>14</v>
      </c>
      <c r="AF142" s="14">
        <f>BACK!$I$2</f>
        <v>24</v>
      </c>
      <c r="AG142" s="14">
        <f>IF(AVANZA[[#This Row],[Oferta_empaquetada_comisiones]]="SI",1,0)</f>
        <v>0</v>
      </c>
      <c r="AH142" s="36">
        <f>IF(AVANZA[[#This Row],[Variable]]="TERMINADA",IFERROR(VLOOKUP(AVANZA[[#This Row],[SUPERVISOR]],Tabla2[#All],4,0),0),)</f>
        <v>3.5</v>
      </c>
      <c r="AI142" s="14">
        <f>IF(AVANZA[[#This Row],[Producto]]="BA",1,0)</f>
        <v>1</v>
      </c>
      <c r="AJ142" s="14">
        <f>IF(AVANZA[[#This Row],[Producto]]="DUO",1,0)</f>
        <v>0</v>
      </c>
      <c r="AK142" s="14">
        <f>IF(AVANZA[[#This Row],[Producto]]="TRIO",1,0)</f>
        <v>0</v>
      </c>
      <c r="AL142" t="s">
        <v>746</v>
      </c>
      <c r="AM142">
        <v>-1</v>
      </c>
      <c r="AN142">
        <v>-1</v>
      </c>
      <c r="AO142" t="s">
        <v>15185</v>
      </c>
      <c r="AP142" s="1">
        <v>46141.451504629629</v>
      </c>
      <c r="AQ142">
        <v>-1</v>
      </c>
      <c r="AR142" t="s">
        <v>15186</v>
      </c>
      <c r="AS142">
        <v>-1</v>
      </c>
      <c r="AT142">
        <v>-1</v>
      </c>
      <c r="AU142">
        <v>-1</v>
      </c>
      <c r="AV142">
        <v>-1</v>
      </c>
      <c r="AW142">
        <v>-1</v>
      </c>
      <c r="AX142" t="s">
        <v>224</v>
      </c>
      <c r="AY142">
        <v>-1</v>
      </c>
      <c r="AZ142">
        <v>2026</v>
      </c>
      <c r="BA142">
        <v>5</v>
      </c>
      <c r="BB142">
        <v>4</v>
      </c>
      <c r="BC142">
        <v>-1</v>
      </c>
      <c r="BD142" t="s">
        <v>225</v>
      </c>
      <c r="BE142">
        <v>-1</v>
      </c>
      <c r="BF142">
        <v>20001619899931</v>
      </c>
      <c r="BG142" t="s">
        <v>319</v>
      </c>
      <c r="BH142" t="s">
        <v>320</v>
      </c>
      <c r="BI142" t="s">
        <v>15187</v>
      </c>
      <c r="BJ142">
        <v>-1</v>
      </c>
      <c r="BK142">
        <v>-1</v>
      </c>
      <c r="BL142">
        <v>-1</v>
      </c>
      <c r="BM142" t="s">
        <v>229</v>
      </c>
      <c r="BN142" t="s">
        <v>230</v>
      </c>
      <c r="BO142" t="s">
        <v>15188</v>
      </c>
      <c r="BP142" t="s">
        <v>380</v>
      </c>
      <c r="BQ142">
        <v>2026</v>
      </c>
      <c r="BR142">
        <v>4</v>
      </c>
      <c r="BS142">
        <v>29</v>
      </c>
      <c r="BT142" s="1">
        <v>46146.427442129629</v>
      </c>
      <c r="BU142" t="s">
        <v>233</v>
      </c>
      <c r="BV142" s="2">
        <v>46146</v>
      </c>
      <c r="BW142" t="s">
        <v>234</v>
      </c>
      <c r="BX142" s="2">
        <v>46141</v>
      </c>
      <c r="BY142" s="2">
        <v>46146</v>
      </c>
      <c r="BZ142" t="s">
        <v>235</v>
      </c>
      <c r="CA142" t="s">
        <v>1098</v>
      </c>
      <c r="CB142" t="s">
        <v>322</v>
      </c>
      <c r="CC142" t="s">
        <v>15189</v>
      </c>
      <c r="CD142" t="s">
        <v>2854</v>
      </c>
      <c r="CE142">
        <v>-1</v>
      </c>
      <c r="CF142" t="s">
        <v>1101</v>
      </c>
      <c r="CG142" t="s">
        <v>325</v>
      </c>
      <c r="CH142" t="s">
        <v>326</v>
      </c>
      <c r="CI142">
        <v>1000857923</v>
      </c>
      <c r="CJ142" t="s">
        <v>759</v>
      </c>
      <c r="CK142" t="s">
        <v>245</v>
      </c>
      <c r="CL142" t="s">
        <v>246</v>
      </c>
      <c r="CM142" t="s">
        <v>247</v>
      </c>
      <c r="CN142" t="s">
        <v>359</v>
      </c>
      <c r="CT142" t="s">
        <v>386</v>
      </c>
      <c r="CU142" t="s">
        <v>225</v>
      </c>
      <c r="CW142" t="s">
        <v>319</v>
      </c>
      <c r="CX142" t="s">
        <v>320</v>
      </c>
      <c r="DA142" t="s">
        <v>250</v>
      </c>
      <c r="DB142">
        <v>-1</v>
      </c>
      <c r="DF142" t="s">
        <v>251</v>
      </c>
      <c r="DJ142" t="s">
        <v>252</v>
      </c>
      <c r="DK142" t="s">
        <v>253</v>
      </c>
      <c r="DL142" t="s">
        <v>254</v>
      </c>
      <c r="DN142" t="s">
        <v>255</v>
      </c>
      <c r="DR142" t="s">
        <v>760</v>
      </c>
      <c r="DS142" t="s">
        <v>759</v>
      </c>
      <c r="DT142" t="s">
        <v>758</v>
      </c>
      <c r="DV142">
        <v>1</v>
      </c>
      <c r="DW142" t="s">
        <v>331</v>
      </c>
      <c r="ED142" s="2">
        <v>46146</v>
      </c>
      <c r="EE142" t="s">
        <v>343</v>
      </c>
      <c r="EF142">
        <v>5</v>
      </c>
      <c r="EP142" t="s">
        <v>258</v>
      </c>
      <c r="ES142" t="s">
        <v>14322</v>
      </c>
      <c r="EZ142" t="s">
        <v>1263</v>
      </c>
      <c r="FA142" t="s">
        <v>245</v>
      </c>
      <c r="FB142" t="s">
        <v>333</v>
      </c>
      <c r="FD142" t="s">
        <v>333</v>
      </c>
      <c r="FE142" t="s">
        <v>1104</v>
      </c>
      <c r="FF142" t="s">
        <v>1104</v>
      </c>
      <c r="FK142" t="s">
        <v>263</v>
      </c>
      <c r="FL142" t="s">
        <v>15190</v>
      </c>
      <c r="FN142" t="s">
        <v>359</v>
      </c>
      <c r="FO142" t="s">
        <v>366</v>
      </c>
      <c r="FR142">
        <v>94990</v>
      </c>
      <c r="GB142" t="s">
        <v>266</v>
      </c>
      <c r="GC142" t="s">
        <v>225</v>
      </c>
      <c r="GD142">
        <v>0</v>
      </c>
      <c r="GF142">
        <v>0</v>
      </c>
      <c r="GG142">
        <v>25423</v>
      </c>
      <c r="GI142">
        <v>94990</v>
      </c>
      <c r="GJ142">
        <v>0</v>
      </c>
      <c r="GL142">
        <v>0</v>
      </c>
      <c r="GM142">
        <v>113038</v>
      </c>
      <c r="GS142" t="s">
        <v>267</v>
      </c>
      <c r="GT142" s="2">
        <v>44347</v>
      </c>
      <c r="GU142" t="s">
        <v>268</v>
      </c>
      <c r="GV142" t="s">
        <v>269</v>
      </c>
      <c r="GW142" t="s">
        <v>394</v>
      </c>
      <c r="GZ142" t="s">
        <v>395</v>
      </c>
      <c r="HA142" t="s">
        <v>336</v>
      </c>
      <c r="HC142" t="s">
        <v>337</v>
      </c>
      <c r="HE142" t="s">
        <v>230</v>
      </c>
      <c r="HF142" t="s">
        <v>15191</v>
      </c>
      <c r="HR142" t="s">
        <v>278</v>
      </c>
      <c r="HV142">
        <v>94990</v>
      </c>
      <c r="HW142" t="s">
        <v>281</v>
      </c>
      <c r="HY142">
        <v>0</v>
      </c>
      <c r="HZ142">
        <v>0</v>
      </c>
      <c r="IA142" t="s">
        <v>281</v>
      </c>
      <c r="IB142" t="s">
        <v>281</v>
      </c>
      <c r="IE142" t="s">
        <v>283</v>
      </c>
      <c r="IF142" t="s">
        <v>283</v>
      </c>
      <c r="IG142" t="s">
        <v>283</v>
      </c>
      <c r="IH142" t="s">
        <v>284</v>
      </c>
      <c r="II142" t="s">
        <v>285</v>
      </c>
      <c r="IJ142" t="s">
        <v>286</v>
      </c>
      <c r="IK142" t="s">
        <v>278</v>
      </c>
      <c r="IL142" t="s">
        <v>287</v>
      </c>
      <c r="IM142" t="s">
        <v>288</v>
      </c>
      <c r="IN142" t="s">
        <v>289</v>
      </c>
      <c r="IO142" t="s">
        <v>15192</v>
      </c>
      <c r="IP142" t="s">
        <v>290</v>
      </c>
      <c r="IQ142" t="s">
        <v>284</v>
      </c>
      <c r="IS142" t="s">
        <v>291</v>
      </c>
      <c r="IT142" t="s">
        <v>287</v>
      </c>
      <c r="IY142" t="s">
        <v>281</v>
      </c>
    </row>
    <row r="143" spans="1:259" x14ac:dyDescent="0.3">
      <c r="A143" s="14">
        <f>DAY(AVANZA[[#This Row],[FechaSeguimiento]])</f>
        <v>4</v>
      </c>
      <c r="B143" s="14">
        <f>MONTH(AVANZA[[#This Row],[FechaSeguimiento]])</f>
        <v>5</v>
      </c>
      <c r="C143"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143" t="str">
        <f>LOWER(IFERROR(VLOOKUP(AVANZA[[#This Row],[ID_Peticion]],CANCELADAS[#All],2,0),""))</f>
        <v/>
      </c>
      <c r="E143" t="str">
        <f>LOWER(IFERROR(VLOOKUP(AVANZA[[#This Row],[ID_Peticion]],CANCELADAS[#All],3,0),""))</f>
        <v/>
      </c>
      <c r="F143" t="str">
        <f>LOWER(IF(AVANZA[[#This Row],[CEDULA CLIENTE]]&lt;&gt;""," CC: " &amp; COUNTIFS(AVANZA[CEDULA CLIENTE],AVANZA[[#This Row],[CEDULA CLIENTE]]),"")&amp; IF(AVANZA[[#This Row],[Direccion]]&lt;&gt;""," DIR: " &amp; COUNTIFS(AVANZA[Direccion],AVANZA[[#This Row],[Direccion]]),""))</f>
        <v xml:space="preserve"> dir: 1</v>
      </c>
      <c r="G143" t="str">
        <f>IFERROR(VLOOKUP(AVANZA[[#This Row],[Cedula_Vendedor_Atis]],PLANTA[[#All],[CEDULA]:[LINEA]],3,0),"No Cruza")</f>
        <v>Marisol Avella</v>
      </c>
      <c r="H143" t="str">
        <f>IFERROR(VLOOKUP(AVANZA[[#This Row],[Cedula_Vendedor_Atis]],PLANTA[[#All],[CEDULA]:[LINEA]],4,0),"No Cruza")</f>
        <v>Fija</v>
      </c>
      <c r="I143" t="str">
        <f>LOWER(IF(AVANZA[[#This Row],[ATRIBUIBLE]]="",AVANZA[[#This Row],[Variable]],AVANZA[[#This Row],[ATRIBUIBLE]]))</f>
        <v>terminada</v>
      </c>
      <c r="J143" s="14">
        <f>IF(AVANZA[[#This Row],[Variable]]=AVANZA[[#Headers],[TERMINADA]],1,0)</f>
        <v>1</v>
      </c>
      <c r="K143" s="14">
        <f>IF(AVANZA[[#This Row],[Variable]]=AVANZA[[#Headers],[ANULADA]],1,0)</f>
        <v>0</v>
      </c>
      <c r="L143" s="14">
        <f>IF(AVANZA[[#This Row],[Variable]]=AVANZA[[#Headers],[PENDIENTE]],1,0)</f>
        <v>0</v>
      </c>
      <c r="M143" s="14">
        <f>IF(AVANZA[[#This Row],[ESTADO AGENDA]]="AGENDADA",1,0)</f>
        <v>0</v>
      </c>
      <c r="N143" s="14">
        <f>IF(AVANZA[[#This Row],[ESTADO AGENDA]]="PENDIENTE DE AGENDAR",1,0)</f>
        <v>0</v>
      </c>
      <c r="O143" s="14">
        <f>IF(AVANZA[[#This Row],[ESTADO AGENDA]]="SUSPENDIDA",1,0)</f>
        <v>0</v>
      </c>
      <c r="P143" t="str" cm="1">
        <f t="array" ref="P143">_xlfn.XLOOKUP(AVANZA[[#This Row],[Num_Agrupacion_Pet_Atis]],Tabla1[[#All],[Numero_de_actuacion]],Tabla1[[#All],[Estado_de_la_orden]],"",0)</f>
        <v/>
      </c>
      <c r="Q143" s="2" t="str" cm="1">
        <f t="array" ref="Q143">_xlfn.XLOOKUP(AVANZA[[#This Row],[Num_Agrupacion_Pet_Atis]],Tabla1[[#All],[Numero_de_actuacion]],Tabla1[[#All],[Fecha_de_la_cita]],"",0)</f>
        <v/>
      </c>
      <c r="R143" t="str" cm="1">
        <f t="array" ref="R143">_xlfn.XLOOKUP(AVANZA[[#This Row],[Num_Agrupacion_Pet_Atis]],Tabla1[[#All],[Numero_de_actuacion]],Tabla1[[#All],[Franja_horaria_de_la_cita]],"",0)</f>
        <v/>
      </c>
      <c r="S143" s="14" t="str">
        <f>IFERROR(DAY(AVANZA[[#This Row],[FECHA AGENDA]]),"")</f>
        <v/>
      </c>
      <c r="T143" s="14" t="str">
        <f>IFERROR(MONTH(AVANZA[[#This Row],[FECHA AGENDA]]),"")</f>
        <v/>
      </c>
      <c r="U143" t="str" cm="1">
        <f t="array" ref="U143">_xlfn.XLOOKUP(AVANZA[[#This Row],[Num_Agrupacion_Pet_Atis]],Tabla1[[#All],[Numero_de_actuacion]],Tabla1[[#All],[Motivo_de_suspension]],"",0)</f>
        <v/>
      </c>
      <c r="V143" s="2" t="str" cm="1">
        <f t="array" ref="V143">_xlfn.XLOOKUP(AVANZA[[#This Row],[Num_Agrupacion_Pet_Atis]],Tabla1[[#All],[Numero_de_actuacion]],Tabla1[[#All],[No_identificacion_cliente]],"",0)</f>
        <v/>
      </c>
      <c r="W143" s="2" t="str" cm="1">
        <f t="array" ref="W143">_xlfn.XLOOKUP(AVANZA[[#This Row],[Num_Agrupacion_Pet_Atis]],Tabla1[[#All],[Numero_de_actuacion]],Tabla1[[#All],[Movil_de_contacto]],"",0)</f>
        <v/>
      </c>
      <c r="X143" s="14">
        <f>IF(OR(AVANZA[[#This Row],[ESTADO LEG]]="Legalizada grabacion",AVANZA[[#This Row],[ESTADO LEG]]="Legalizada aut"),1,0)</f>
        <v>1</v>
      </c>
      <c r="Y143" s="14">
        <f>IF(OR(AVANZA[[#This Row],[ESTADO LEG]]="pdte legalizar",AVANZA[[#This Row],[ESTADO LEG]]="No cruza"),1,0)</f>
        <v>0</v>
      </c>
      <c r="Z143" t="str" cm="1">
        <f t="array" ref="Z143">IF(AVANZA[[#This Row],[Variable]]="Terminada",LOWER(_xlfn.XLOOKUP(AVANZA[[#This Row],[ID_Peticion]],Tabla6[[#All],[NUM_PETICION]],Tabla6[[#All],[ESTADO_LEG]],"NO CRUZA",0)),AVANZA[[#This Row],[Variable]])</f>
        <v>legalizada grabacion</v>
      </c>
      <c r="AA143" cm="1">
        <f t="array" ref="AA143">_xlfn.XLOOKUP(AVANZA[[#This Row],[ID_Peticion]],Tabla6[[#All],[NUM_PETICION]],Tabla6[[#All],[DIF_DIAS]],"",0)</f>
        <v>2</v>
      </c>
      <c r="AB143" s="2" cm="1">
        <f t="array" ref="AB143">IFERROR(_xlfn.XLOOKUP(AVANZA[[#This Row],[ID_Peticion]],Tabla6[[#All],[NUM_PETICION]],Tabla6[[#All],[FEC_LEGAL]],"",0),"")</f>
        <v>46148</v>
      </c>
      <c r="AC143" s="14">
        <f ca="1">IF(AVANZA[[#This Row],[FECHA LEG]]&lt;&gt;0,IFERROR(AVANZA[[#This Row],[FECHA LEG]]-AVANZA[[#This Row],[FechaIniEstadoSubPetAtis]],0),TODAY()-AVANZA[[#This Row],[FechaIniEstadoSubPetAtis]])</f>
        <v>2</v>
      </c>
      <c r="AD143" s="35" t="str">
        <f ca="1">IF(AVANZA[[#This Row],[FINAL Vs LG]]&lt;&gt;0,IF(AVANZA[[#This Row],[FINAL Vs LG]]&lt;7.1,"100%",IF(AND(AVANZA[[#This Row],[FINAL Vs LG]]&gt;7.1,AVANZA[[#This Row],[FINAL Vs LG]]&lt;11.1),"50%","0%")),0)</f>
        <v>100%</v>
      </c>
      <c r="AE143" s="14">
        <f ca="1">VLOOKUP(DAY(TODAY()),BACK!F:G,2,0)</f>
        <v>14</v>
      </c>
      <c r="AF143" s="14">
        <f>BACK!$I$2</f>
        <v>24</v>
      </c>
      <c r="AG143" s="14">
        <f>IF(AVANZA[[#This Row],[Oferta_empaquetada_comisiones]]="SI",1,0)</f>
        <v>1</v>
      </c>
      <c r="AH143" s="36">
        <f>IF(AVANZA[[#This Row],[Variable]]="TERMINADA",IFERROR(VLOOKUP(AVANZA[[#This Row],[SUPERVISOR]],Tabla2[#All],4,0),0),)</f>
        <v>3.5</v>
      </c>
      <c r="AI143" s="14">
        <f>IF(AVANZA[[#This Row],[Producto]]="BA",1,0)</f>
        <v>0</v>
      </c>
      <c r="AJ143" s="14">
        <f>IF(AVANZA[[#This Row],[Producto]]="DUO",1,0)</f>
        <v>0</v>
      </c>
      <c r="AK143" s="14">
        <f>IF(AVANZA[[#This Row],[Producto]]="TRIO",1,0)</f>
        <v>1</v>
      </c>
      <c r="AL143" t="s">
        <v>746</v>
      </c>
      <c r="AM143">
        <v>-1</v>
      </c>
      <c r="AN143">
        <v>-1</v>
      </c>
      <c r="AO143" t="s">
        <v>15193</v>
      </c>
      <c r="AP143" s="1">
        <v>46144.577106481483</v>
      </c>
      <c r="AQ143">
        <v>-1</v>
      </c>
      <c r="AR143" t="s">
        <v>15194</v>
      </c>
      <c r="AS143">
        <v>-1</v>
      </c>
      <c r="AT143">
        <v>-1</v>
      </c>
      <c r="AU143">
        <v>-1</v>
      </c>
      <c r="AV143">
        <v>-1</v>
      </c>
      <c r="AW143">
        <v>-1</v>
      </c>
      <c r="AX143" t="s">
        <v>224</v>
      </c>
      <c r="AY143">
        <v>-1</v>
      </c>
      <c r="AZ143">
        <v>2026</v>
      </c>
      <c r="BA143">
        <v>5</v>
      </c>
      <c r="BB143">
        <v>4</v>
      </c>
      <c r="BC143">
        <v>-1</v>
      </c>
      <c r="BD143" t="s">
        <v>225</v>
      </c>
      <c r="BE143">
        <v>-1</v>
      </c>
      <c r="BF143">
        <v>20001621445872</v>
      </c>
      <c r="BG143" t="s">
        <v>438</v>
      </c>
      <c r="BH143" t="s">
        <v>439</v>
      </c>
      <c r="BI143" t="s">
        <v>15195</v>
      </c>
      <c r="BJ143">
        <v>-1</v>
      </c>
      <c r="BK143">
        <v>-1</v>
      </c>
      <c r="BL143">
        <v>-1</v>
      </c>
      <c r="BM143" t="s">
        <v>229</v>
      </c>
      <c r="BN143" t="s">
        <v>230</v>
      </c>
      <c r="BO143" t="s">
        <v>15196</v>
      </c>
      <c r="BP143" t="s">
        <v>232</v>
      </c>
      <c r="BQ143">
        <v>2026</v>
      </c>
      <c r="BR143">
        <v>5</v>
      </c>
      <c r="BS143">
        <v>2</v>
      </c>
      <c r="BT143" s="1">
        <v>46146.757395833331</v>
      </c>
      <c r="BU143" t="s">
        <v>233</v>
      </c>
      <c r="BV143" s="2">
        <v>46146</v>
      </c>
      <c r="BW143" t="s">
        <v>234</v>
      </c>
      <c r="BX143" s="2">
        <v>46144</v>
      </c>
      <c r="BY143" s="2">
        <v>46146</v>
      </c>
      <c r="BZ143" t="s">
        <v>235</v>
      </c>
      <c r="CA143" t="s">
        <v>1734</v>
      </c>
      <c r="CB143" t="s">
        <v>1002</v>
      </c>
      <c r="CC143" t="s">
        <v>15197</v>
      </c>
      <c r="CD143" t="s">
        <v>8894</v>
      </c>
      <c r="CE143">
        <v>-1</v>
      </c>
      <c r="CF143" t="s">
        <v>1736</v>
      </c>
      <c r="CG143" t="s">
        <v>1006</v>
      </c>
      <c r="CH143" t="s">
        <v>357</v>
      </c>
      <c r="CI143">
        <v>1000857923</v>
      </c>
      <c r="CJ143" t="s">
        <v>759</v>
      </c>
      <c r="CK143" t="s">
        <v>245</v>
      </c>
      <c r="CL143" t="s">
        <v>246</v>
      </c>
      <c r="CM143" t="s">
        <v>247</v>
      </c>
      <c r="CN143" t="s">
        <v>359</v>
      </c>
      <c r="CT143" t="s">
        <v>304</v>
      </c>
      <c r="CU143" t="s">
        <v>387</v>
      </c>
      <c r="CW143" t="s">
        <v>446</v>
      </c>
      <c r="CX143" t="s">
        <v>447</v>
      </c>
      <c r="DA143" t="s">
        <v>250</v>
      </c>
      <c r="DB143">
        <v>-1</v>
      </c>
      <c r="DF143" t="s">
        <v>251</v>
      </c>
      <c r="DJ143" t="s">
        <v>252</v>
      </c>
      <c r="DK143" t="s">
        <v>253</v>
      </c>
      <c r="DL143" t="s">
        <v>253</v>
      </c>
      <c r="DN143" t="s">
        <v>390</v>
      </c>
      <c r="DR143" t="s">
        <v>760</v>
      </c>
      <c r="DS143" t="s">
        <v>759</v>
      </c>
      <c r="DT143" t="s">
        <v>758</v>
      </c>
      <c r="DV143">
        <v>1</v>
      </c>
      <c r="DW143" t="s">
        <v>257</v>
      </c>
      <c r="ED143" s="2">
        <v>46146</v>
      </c>
      <c r="EF143">
        <v>9</v>
      </c>
      <c r="EP143" t="s">
        <v>258</v>
      </c>
      <c r="ES143" t="s">
        <v>15198</v>
      </c>
      <c r="FA143" t="s">
        <v>245</v>
      </c>
      <c r="FB143" t="s">
        <v>1008</v>
      </c>
      <c r="FD143" t="s">
        <v>1008</v>
      </c>
      <c r="FE143" t="s">
        <v>1739</v>
      </c>
      <c r="FF143" t="s">
        <v>1739</v>
      </c>
      <c r="FK143" t="s">
        <v>263</v>
      </c>
      <c r="FL143" t="s">
        <v>15199</v>
      </c>
      <c r="FN143" t="s">
        <v>359</v>
      </c>
      <c r="FO143" t="s">
        <v>366</v>
      </c>
      <c r="FR143">
        <v>113904</v>
      </c>
      <c r="GB143" t="s">
        <v>266</v>
      </c>
      <c r="GC143" t="s">
        <v>387</v>
      </c>
      <c r="GD143">
        <v>25188</v>
      </c>
      <c r="GF143">
        <v>2353</v>
      </c>
      <c r="GG143">
        <v>25422</v>
      </c>
      <c r="GI143">
        <v>87224</v>
      </c>
      <c r="GJ143">
        <v>25427</v>
      </c>
      <c r="GL143">
        <v>24327</v>
      </c>
      <c r="GM143">
        <v>135545</v>
      </c>
      <c r="GS143" t="s">
        <v>267</v>
      </c>
      <c r="GT143" s="2">
        <v>45382</v>
      </c>
      <c r="GU143" t="s">
        <v>268</v>
      </c>
      <c r="GV143" t="s">
        <v>269</v>
      </c>
      <c r="GW143" t="s">
        <v>270</v>
      </c>
      <c r="GX143" t="s">
        <v>250</v>
      </c>
      <c r="GY143" t="s">
        <v>272</v>
      </c>
      <c r="GZ143" t="s">
        <v>273</v>
      </c>
      <c r="HA143" t="s">
        <v>274</v>
      </c>
      <c r="HB143" t="s">
        <v>1011</v>
      </c>
      <c r="HC143" t="s">
        <v>1734</v>
      </c>
      <c r="HD143" t="s">
        <v>257</v>
      </c>
      <c r="HE143" t="s">
        <v>230</v>
      </c>
      <c r="HF143" t="s">
        <v>15200</v>
      </c>
      <c r="HG143" t="s">
        <v>834</v>
      </c>
      <c r="HH143" t="s">
        <v>8895</v>
      </c>
      <c r="HI143" t="s">
        <v>632</v>
      </c>
      <c r="HJ143">
        <v>46153</v>
      </c>
      <c r="HK143" t="s">
        <v>247</v>
      </c>
      <c r="HL143" t="s">
        <v>245</v>
      </c>
      <c r="HM143" t="s">
        <v>366</v>
      </c>
      <c r="HN143" t="s">
        <v>359</v>
      </c>
      <c r="HO143" t="s">
        <v>759</v>
      </c>
      <c r="HP143" t="s">
        <v>758</v>
      </c>
      <c r="HR143" t="s">
        <v>278</v>
      </c>
      <c r="HV143">
        <v>118900</v>
      </c>
      <c r="HW143" t="s">
        <v>279</v>
      </c>
      <c r="HX143" t="s">
        <v>915</v>
      </c>
      <c r="HY143">
        <v>131572</v>
      </c>
      <c r="HZ143">
        <v>17668</v>
      </c>
      <c r="IA143" t="s">
        <v>279</v>
      </c>
      <c r="IB143" t="s">
        <v>281</v>
      </c>
      <c r="IE143" t="s">
        <v>283</v>
      </c>
      <c r="IF143" t="s">
        <v>283</v>
      </c>
      <c r="IG143" t="s">
        <v>283</v>
      </c>
      <c r="IH143" t="s">
        <v>284</v>
      </c>
      <c r="II143" t="s">
        <v>285</v>
      </c>
      <c r="IJ143" t="s">
        <v>286</v>
      </c>
      <c r="IK143" t="s">
        <v>278</v>
      </c>
      <c r="IL143" t="s">
        <v>371</v>
      </c>
      <c r="IM143" t="s">
        <v>288</v>
      </c>
      <c r="IN143" t="s">
        <v>289</v>
      </c>
      <c r="IP143" t="s">
        <v>290</v>
      </c>
      <c r="IQ143" t="s">
        <v>284</v>
      </c>
      <c r="IS143" t="s">
        <v>291</v>
      </c>
      <c r="IT143" t="s">
        <v>561</v>
      </c>
      <c r="IY143" t="s">
        <v>279</v>
      </c>
    </row>
    <row r="144" spans="1:259" x14ac:dyDescent="0.3">
      <c r="A144" s="14">
        <f>DAY(AVANZA[[#This Row],[FechaSeguimiento]])</f>
        <v>4</v>
      </c>
      <c r="B144" s="14">
        <f>MONTH(AVANZA[[#This Row],[FechaSeguimiento]])</f>
        <v>5</v>
      </c>
      <c r="C144"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144" t="str">
        <f>LOWER(IFERROR(VLOOKUP(AVANZA[[#This Row],[ID_Peticion]],CANCELADAS[#All],2,0),""))</f>
        <v/>
      </c>
      <c r="E144" t="str">
        <f>LOWER(IFERROR(VLOOKUP(AVANZA[[#This Row],[ID_Peticion]],CANCELADAS[#All],3,0),""))</f>
        <v/>
      </c>
      <c r="F144" t="str">
        <f>LOWER(IF(AVANZA[[#This Row],[CEDULA CLIENTE]]&lt;&gt;""," CC: " &amp; COUNTIFS(AVANZA[CEDULA CLIENTE],AVANZA[[#This Row],[CEDULA CLIENTE]]),"")&amp; IF(AVANZA[[#This Row],[Direccion]]&lt;&gt;""," DIR: " &amp; COUNTIFS(AVANZA[Direccion],AVANZA[[#This Row],[Direccion]]),""))</f>
        <v xml:space="preserve"> dir: 1</v>
      </c>
      <c r="G144" t="str">
        <f>IFERROR(VLOOKUP(AVANZA[[#This Row],[Cedula_Vendedor_Atis]],PLANTA[[#All],[CEDULA]:[LINEA]],3,0),"No Cruza")</f>
        <v>Marisol Avella</v>
      </c>
      <c r="H144" t="str">
        <f>IFERROR(VLOOKUP(AVANZA[[#This Row],[Cedula_Vendedor_Atis]],PLANTA[[#All],[CEDULA]:[LINEA]],4,0),"No Cruza")</f>
        <v>Fija</v>
      </c>
      <c r="I144" t="str">
        <f>LOWER(IF(AVANZA[[#This Row],[ATRIBUIBLE]]="",AVANZA[[#This Row],[Variable]],AVANZA[[#This Row],[ATRIBUIBLE]]))</f>
        <v>terminada</v>
      </c>
      <c r="J144" s="14">
        <f>IF(AVANZA[[#This Row],[Variable]]=AVANZA[[#Headers],[TERMINADA]],1,0)</f>
        <v>1</v>
      </c>
      <c r="K144" s="14">
        <f>IF(AVANZA[[#This Row],[Variable]]=AVANZA[[#Headers],[ANULADA]],1,0)</f>
        <v>0</v>
      </c>
      <c r="L144" s="14">
        <f>IF(AVANZA[[#This Row],[Variable]]=AVANZA[[#Headers],[PENDIENTE]],1,0)</f>
        <v>0</v>
      </c>
      <c r="M144" s="14">
        <f>IF(AVANZA[[#This Row],[ESTADO AGENDA]]="AGENDADA",1,0)</f>
        <v>0</v>
      </c>
      <c r="N144" s="14">
        <f>IF(AVANZA[[#This Row],[ESTADO AGENDA]]="PENDIENTE DE AGENDAR",1,0)</f>
        <v>0</v>
      </c>
      <c r="O144" s="14">
        <f>IF(AVANZA[[#This Row],[ESTADO AGENDA]]="SUSPENDIDA",1,0)</f>
        <v>0</v>
      </c>
      <c r="P144" t="str" cm="1">
        <f t="array" ref="P144">_xlfn.XLOOKUP(AVANZA[[#This Row],[Num_Agrupacion_Pet_Atis]],Tabla1[[#All],[Numero_de_actuacion]],Tabla1[[#All],[Estado_de_la_orden]],"",0)</f>
        <v/>
      </c>
      <c r="Q144" s="2" t="str" cm="1">
        <f t="array" ref="Q144">_xlfn.XLOOKUP(AVANZA[[#This Row],[Num_Agrupacion_Pet_Atis]],Tabla1[[#All],[Numero_de_actuacion]],Tabla1[[#All],[Fecha_de_la_cita]],"",0)</f>
        <v/>
      </c>
      <c r="R144" t="str" cm="1">
        <f t="array" ref="R144">_xlfn.XLOOKUP(AVANZA[[#This Row],[Num_Agrupacion_Pet_Atis]],Tabla1[[#All],[Numero_de_actuacion]],Tabla1[[#All],[Franja_horaria_de_la_cita]],"",0)</f>
        <v/>
      </c>
      <c r="S144" s="14" t="str">
        <f>IFERROR(DAY(AVANZA[[#This Row],[FECHA AGENDA]]),"")</f>
        <v/>
      </c>
      <c r="T144" s="14" t="str">
        <f>IFERROR(MONTH(AVANZA[[#This Row],[FECHA AGENDA]]),"")</f>
        <v/>
      </c>
      <c r="U144" t="str" cm="1">
        <f t="array" ref="U144">_xlfn.XLOOKUP(AVANZA[[#This Row],[Num_Agrupacion_Pet_Atis]],Tabla1[[#All],[Numero_de_actuacion]],Tabla1[[#All],[Motivo_de_suspension]],"",0)</f>
        <v/>
      </c>
      <c r="V144" s="2" t="str" cm="1">
        <f t="array" ref="V144">_xlfn.XLOOKUP(AVANZA[[#This Row],[Num_Agrupacion_Pet_Atis]],Tabla1[[#All],[Numero_de_actuacion]],Tabla1[[#All],[No_identificacion_cliente]],"",0)</f>
        <v/>
      </c>
      <c r="W144" s="2" t="str" cm="1">
        <f t="array" ref="W144">_xlfn.XLOOKUP(AVANZA[[#This Row],[Num_Agrupacion_Pet_Atis]],Tabla1[[#All],[Numero_de_actuacion]],Tabla1[[#All],[Movil_de_contacto]],"",0)</f>
        <v/>
      </c>
      <c r="X144" s="14">
        <f>IF(OR(AVANZA[[#This Row],[ESTADO LEG]]="Legalizada grabacion",AVANZA[[#This Row],[ESTADO LEG]]="Legalizada aut"),1,0)</f>
        <v>1</v>
      </c>
      <c r="Y144" s="14">
        <f>IF(OR(AVANZA[[#This Row],[ESTADO LEG]]="pdte legalizar",AVANZA[[#This Row],[ESTADO LEG]]="No cruza"),1,0)</f>
        <v>0</v>
      </c>
      <c r="Z144" t="str" cm="1">
        <f t="array" ref="Z144">IF(AVANZA[[#This Row],[Variable]]="Terminada",LOWER(_xlfn.XLOOKUP(AVANZA[[#This Row],[ID_Peticion]],Tabla6[[#All],[NUM_PETICION]],Tabla6[[#All],[ESTADO_LEG]],"NO CRUZA",0)),AVANZA[[#This Row],[Variable]])</f>
        <v>legalizada grabacion</v>
      </c>
      <c r="AA144" cm="1">
        <f t="array" ref="AA144">_xlfn.XLOOKUP(AVANZA[[#This Row],[ID_Peticion]],Tabla6[[#All],[NUM_PETICION]],Tabla6[[#All],[DIF_DIAS]],"",0)</f>
        <v>2</v>
      </c>
      <c r="AB144" s="2" cm="1">
        <f t="array" ref="AB144">IFERROR(_xlfn.XLOOKUP(AVANZA[[#This Row],[ID_Peticion]],Tabla6[[#All],[NUM_PETICION]],Tabla6[[#All],[FEC_LEGAL]],"",0),"")</f>
        <v>46148</v>
      </c>
      <c r="AC144" s="14">
        <f ca="1">IF(AVANZA[[#This Row],[FECHA LEG]]&lt;&gt;0,IFERROR(AVANZA[[#This Row],[FECHA LEG]]-AVANZA[[#This Row],[FechaIniEstadoSubPetAtis]],0),TODAY()-AVANZA[[#This Row],[FechaIniEstadoSubPetAtis]])</f>
        <v>2</v>
      </c>
      <c r="AD144" s="35" t="str">
        <f ca="1">IF(AVANZA[[#This Row],[FINAL Vs LG]]&lt;&gt;0,IF(AVANZA[[#This Row],[FINAL Vs LG]]&lt;7.1,"100%",IF(AND(AVANZA[[#This Row],[FINAL Vs LG]]&gt;7.1,AVANZA[[#This Row],[FINAL Vs LG]]&lt;11.1),"50%","0%")),0)</f>
        <v>100%</v>
      </c>
      <c r="AE144" s="14">
        <f ca="1">VLOOKUP(DAY(TODAY()),BACK!F:G,2,0)</f>
        <v>14</v>
      </c>
      <c r="AF144" s="14">
        <f>BACK!$I$2</f>
        <v>24</v>
      </c>
      <c r="AG144" s="14">
        <f>IF(AVANZA[[#This Row],[Oferta_empaquetada_comisiones]]="SI",1,0)</f>
        <v>0</v>
      </c>
      <c r="AH144" s="36">
        <f>IF(AVANZA[[#This Row],[Variable]]="TERMINADA",IFERROR(VLOOKUP(AVANZA[[#This Row],[SUPERVISOR]],Tabla2[#All],4,0),0),)</f>
        <v>3.5</v>
      </c>
      <c r="AI144" s="14">
        <f>IF(AVANZA[[#This Row],[Producto]]="BA",1,0)</f>
        <v>1</v>
      </c>
      <c r="AJ144" s="14">
        <f>IF(AVANZA[[#This Row],[Producto]]="DUO",1,0)</f>
        <v>0</v>
      </c>
      <c r="AK144" s="14">
        <f>IF(AVANZA[[#This Row],[Producto]]="TRIO",1,0)</f>
        <v>0</v>
      </c>
      <c r="AL144" t="s">
        <v>667</v>
      </c>
      <c r="AM144">
        <v>-1</v>
      </c>
      <c r="AN144">
        <v>-1</v>
      </c>
      <c r="AO144" t="s">
        <v>15201</v>
      </c>
      <c r="AP144" s="1">
        <v>46142.44635416667</v>
      </c>
      <c r="AQ144">
        <v>-1</v>
      </c>
      <c r="AR144" t="s">
        <v>15202</v>
      </c>
      <c r="AS144">
        <v>-1</v>
      </c>
      <c r="AT144">
        <v>-1</v>
      </c>
      <c r="AU144">
        <v>-1</v>
      </c>
      <c r="AV144">
        <v>-1</v>
      </c>
      <c r="AW144">
        <v>-1</v>
      </c>
      <c r="AX144" t="s">
        <v>224</v>
      </c>
      <c r="AY144">
        <v>-1</v>
      </c>
      <c r="AZ144">
        <v>2026</v>
      </c>
      <c r="BA144">
        <v>5</v>
      </c>
      <c r="BB144">
        <v>4</v>
      </c>
      <c r="BC144">
        <v>-1</v>
      </c>
      <c r="BD144" t="s">
        <v>225</v>
      </c>
      <c r="BE144">
        <v>-1</v>
      </c>
      <c r="BF144">
        <v>20001620558672</v>
      </c>
      <c r="BG144" t="s">
        <v>319</v>
      </c>
      <c r="BH144" t="s">
        <v>320</v>
      </c>
      <c r="BI144" t="s">
        <v>15203</v>
      </c>
      <c r="BJ144">
        <v>-1</v>
      </c>
      <c r="BK144">
        <v>-1</v>
      </c>
      <c r="BL144">
        <v>-1</v>
      </c>
      <c r="BM144" t="s">
        <v>229</v>
      </c>
      <c r="BN144" t="s">
        <v>230</v>
      </c>
      <c r="BO144" t="s">
        <v>15204</v>
      </c>
      <c r="BP144" t="s">
        <v>380</v>
      </c>
      <c r="BQ144">
        <v>2026</v>
      </c>
      <c r="BR144">
        <v>4</v>
      </c>
      <c r="BS144">
        <v>30</v>
      </c>
      <c r="BT144" s="1">
        <v>46146.421446759261</v>
      </c>
      <c r="BU144" t="s">
        <v>233</v>
      </c>
      <c r="BV144" s="2">
        <v>46146</v>
      </c>
      <c r="BW144" t="s">
        <v>234</v>
      </c>
      <c r="BX144" s="2">
        <v>46142</v>
      </c>
      <c r="BY144" s="2">
        <v>46146</v>
      </c>
      <c r="BZ144" t="s">
        <v>235</v>
      </c>
      <c r="CA144" t="s">
        <v>1280</v>
      </c>
      <c r="CB144" t="s">
        <v>1281</v>
      </c>
      <c r="CC144" t="s">
        <v>15205</v>
      </c>
      <c r="CD144" t="s">
        <v>10158</v>
      </c>
      <c r="CE144">
        <v>-1</v>
      </c>
      <c r="CF144" t="s">
        <v>1283</v>
      </c>
      <c r="CG144" t="s">
        <v>1284</v>
      </c>
      <c r="CH144" t="s">
        <v>357</v>
      </c>
      <c r="CI144">
        <v>1098100287</v>
      </c>
      <c r="CJ144" t="s">
        <v>675</v>
      </c>
      <c r="CK144" t="s">
        <v>245</v>
      </c>
      <c r="CL144" t="s">
        <v>246</v>
      </c>
      <c r="CM144" t="s">
        <v>247</v>
      </c>
      <c r="CN144" t="s">
        <v>359</v>
      </c>
      <c r="CT144" t="s">
        <v>330</v>
      </c>
      <c r="CU144" t="s">
        <v>225</v>
      </c>
      <c r="CW144" t="s">
        <v>319</v>
      </c>
      <c r="CX144" t="s">
        <v>320</v>
      </c>
      <c r="DA144" t="s">
        <v>250</v>
      </c>
      <c r="DB144">
        <v>-1</v>
      </c>
      <c r="DF144" t="s">
        <v>251</v>
      </c>
      <c r="DJ144" t="s">
        <v>252</v>
      </c>
      <c r="DK144" t="s">
        <v>253</v>
      </c>
      <c r="DL144" t="s">
        <v>254</v>
      </c>
      <c r="DN144" t="s">
        <v>255</v>
      </c>
      <c r="DR144" t="s">
        <v>676</v>
      </c>
      <c r="DS144" t="s">
        <v>675</v>
      </c>
      <c r="DT144" t="s">
        <v>674</v>
      </c>
      <c r="DV144">
        <v>1</v>
      </c>
      <c r="DW144" t="s">
        <v>331</v>
      </c>
      <c r="ED144" s="2">
        <v>46146</v>
      </c>
      <c r="EF144">
        <v>9</v>
      </c>
      <c r="EP144" t="s">
        <v>258</v>
      </c>
      <c r="ES144" t="s">
        <v>15206</v>
      </c>
      <c r="FA144" t="s">
        <v>245</v>
      </c>
      <c r="FB144" t="s">
        <v>1284</v>
      </c>
      <c r="FD144" t="s">
        <v>1284</v>
      </c>
      <c r="FE144" t="s">
        <v>1286</v>
      </c>
      <c r="FF144" t="s">
        <v>1286</v>
      </c>
      <c r="FK144" t="s">
        <v>263</v>
      </c>
      <c r="FL144" t="s">
        <v>15207</v>
      </c>
      <c r="FN144" t="s">
        <v>359</v>
      </c>
      <c r="FO144" t="s">
        <v>366</v>
      </c>
      <c r="FR144">
        <v>79824</v>
      </c>
      <c r="GB144" t="s">
        <v>266</v>
      </c>
      <c r="GC144" t="s">
        <v>225</v>
      </c>
      <c r="GD144">
        <v>0</v>
      </c>
      <c r="GF144">
        <v>0</v>
      </c>
      <c r="GG144">
        <v>25423</v>
      </c>
      <c r="GI144">
        <v>79824</v>
      </c>
      <c r="GJ144">
        <v>0</v>
      </c>
      <c r="GL144">
        <v>0</v>
      </c>
      <c r="GM144">
        <v>94990</v>
      </c>
      <c r="GS144" t="s">
        <v>267</v>
      </c>
      <c r="GT144" s="2">
        <v>45016</v>
      </c>
      <c r="GU144" t="s">
        <v>268</v>
      </c>
      <c r="GV144" t="s">
        <v>335</v>
      </c>
      <c r="GW144" t="s">
        <v>394</v>
      </c>
      <c r="GZ144" t="s">
        <v>395</v>
      </c>
      <c r="HA144" t="s">
        <v>274</v>
      </c>
      <c r="HB144" t="s">
        <v>1287</v>
      </c>
      <c r="HC144" t="s">
        <v>1280</v>
      </c>
      <c r="HD144" t="s">
        <v>947</v>
      </c>
      <c r="HE144" t="s">
        <v>230</v>
      </c>
      <c r="HF144" t="s">
        <v>15208</v>
      </c>
      <c r="HR144" t="s">
        <v>278</v>
      </c>
      <c r="HV144">
        <v>94990</v>
      </c>
      <c r="HW144" t="s">
        <v>281</v>
      </c>
      <c r="HY144">
        <v>0</v>
      </c>
      <c r="HZ144">
        <v>0</v>
      </c>
      <c r="IA144" t="s">
        <v>281</v>
      </c>
      <c r="IB144" t="s">
        <v>281</v>
      </c>
      <c r="IE144" t="s">
        <v>283</v>
      </c>
      <c r="IF144" t="s">
        <v>283</v>
      </c>
      <c r="IG144" t="s">
        <v>283</v>
      </c>
      <c r="IH144" t="s">
        <v>284</v>
      </c>
      <c r="II144" t="s">
        <v>285</v>
      </c>
      <c r="IJ144" t="s">
        <v>286</v>
      </c>
      <c r="IK144" t="s">
        <v>278</v>
      </c>
      <c r="IL144" t="s">
        <v>371</v>
      </c>
      <c r="IM144" t="s">
        <v>288</v>
      </c>
      <c r="IN144" t="s">
        <v>289</v>
      </c>
      <c r="IP144" t="s">
        <v>290</v>
      </c>
      <c r="IQ144" t="s">
        <v>284</v>
      </c>
      <c r="IS144" t="s">
        <v>291</v>
      </c>
      <c r="IT144" t="s">
        <v>453</v>
      </c>
      <c r="IU144" t="s">
        <v>514</v>
      </c>
      <c r="IV144" t="s">
        <v>434</v>
      </c>
      <c r="IW144" t="s">
        <v>318</v>
      </c>
      <c r="IY144" t="s">
        <v>281</v>
      </c>
    </row>
    <row r="145" spans="1:259" x14ac:dyDescent="0.3">
      <c r="A145" s="14">
        <f>DAY(AVANZA[[#This Row],[FechaSeguimiento]])</f>
        <v>4</v>
      </c>
      <c r="B145" s="14">
        <f>MONTH(AVANZA[[#This Row],[FechaSeguimiento]])</f>
        <v>5</v>
      </c>
      <c r="C145"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145" t="str">
        <f>LOWER(IFERROR(VLOOKUP(AVANZA[[#This Row],[ID_Peticion]],CANCELADAS[#All],2,0),""))</f>
        <v/>
      </c>
      <c r="E145" t="str">
        <f>LOWER(IFERROR(VLOOKUP(AVANZA[[#This Row],[ID_Peticion]],CANCELADAS[#All],3,0),""))</f>
        <v/>
      </c>
      <c r="F145" t="str">
        <f>LOWER(IF(AVANZA[[#This Row],[CEDULA CLIENTE]]&lt;&gt;""," CC: " &amp; COUNTIFS(AVANZA[CEDULA CLIENTE],AVANZA[[#This Row],[CEDULA CLIENTE]]),"")&amp; IF(AVANZA[[#This Row],[Direccion]]&lt;&gt;""," DIR: " &amp; COUNTIFS(AVANZA[Direccion],AVANZA[[#This Row],[Direccion]]),""))</f>
        <v xml:space="preserve"> dir: 1</v>
      </c>
      <c r="G145" t="str">
        <f>IFERROR(VLOOKUP(AVANZA[[#This Row],[Cedula_Vendedor_Atis]],PLANTA[[#All],[CEDULA]:[LINEA]],3,0),"No Cruza")</f>
        <v>Marisol Avella</v>
      </c>
      <c r="H145" t="str">
        <f>IFERROR(VLOOKUP(AVANZA[[#This Row],[Cedula_Vendedor_Atis]],PLANTA[[#All],[CEDULA]:[LINEA]],4,0),"No Cruza")</f>
        <v>Fija</v>
      </c>
      <c r="I145" t="str">
        <f>LOWER(IF(AVANZA[[#This Row],[ATRIBUIBLE]]="",AVANZA[[#This Row],[Variable]],AVANZA[[#This Row],[ATRIBUIBLE]]))</f>
        <v>terminada</v>
      </c>
      <c r="J145" s="14">
        <f>IF(AVANZA[[#This Row],[Variable]]=AVANZA[[#Headers],[TERMINADA]],1,0)</f>
        <v>1</v>
      </c>
      <c r="K145" s="14">
        <f>IF(AVANZA[[#This Row],[Variable]]=AVANZA[[#Headers],[ANULADA]],1,0)</f>
        <v>0</v>
      </c>
      <c r="L145" s="14">
        <f>IF(AVANZA[[#This Row],[Variable]]=AVANZA[[#Headers],[PENDIENTE]],1,0)</f>
        <v>0</v>
      </c>
      <c r="M145" s="14">
        <f>IF(AVANZA[[#This Row],[ESTADO AGENDA]]="AGENDADA",1,0)</f>
        <v>0</v>
      </c>
      <c r="N145" s="14">
        <f>IF(AVANZA[[#This Row],[ESTADO AGENDA]]="PENDIENTE DE AGENDAR",1,0)</f>
        <v>0</v>
      </c>
      <c r="O145" s="14">
        <f>IF(AVANZA[[#This Row],[ESTADO AGENDA]]="SUSPENDIDA",1,0)</f>
        <v>0</v>
      </c>
      <c r="P145" t="str" cm="1">
        <f t="array" ref="P145">_xlfn.XLOOKUP(AVANZA[[#This Row],[Num_Agrupacion_Pet_Atis]],Tabla1[[#All],[Numero_de_actuacion]],Tabla1[[#All],[Estado_de_la_orden]],"",0)</f>
        <v/>
      </c>
      <c r="Q145" s="2" t="str" cm="1">
        <f t="array" ref="Q145">_xlfn.XLOOKUP(AVANZA[[#This Row],[Num_Agrupacion_Pet_Atis]],Tabla1[[#All],[Numero_de_actuacion]],Tabla1[[#All],[Fecha_de_la_cita]],"",0)</f>
        <v/>
      </c>
      <c r="R145" t="str" cm="1">
        <f t="array" ref="R145">_xlfn.XLOOKUP(AVANZA[[#This Row],[Num_Agrupacion_Pet_Atis]],Tabla1[[#All],[Numero_de_actuacion]],Tabla1[[#All],[Franja_horaria_de_la_cita]],"",0)</f>
        <v/>
      </c>
      <c r="S145" s="14" t="str">
        <f>IFERROR(DAY(AVANZA[[#This Row],[FECHA AGENDA]]),"")</f>
        <v/>
      </c>
      <c r="T145" s="14" t="str">
        <f>IFERROR(MONTH(AVANZA[[#This Row],[FECHA AGENDA]]),"")</f>
        <v/>
      </c>
      <c r="U145" t="str" cm="1">
        <f t="array" ref="U145">_xlfn.XLOOKUP(AVANZA[[#This Row],[Num_Agrupacion_Pet_Atis]],Tabla1[[#All],[Numero_de_actuacion]],Tabla1[[#All],[Motivo_de_suspension]],"",0)</f>
        <v/>
      </c>
      <c r="V145" s="2" t="str" cm="1">
        <f t="array" ref="V145">_xlfn.XLOOKUP(AVANZA[[#This Row],[Num_Agrupacion_Pet_Atis]],Tabla1[[#All],[Numero_de_actuacion]],Tabla1[[#All],[No_identificacion_cliente]],"",0)</f>
        <v/>
      </c>
      <c r="W145" s="2" t="str" cm="1">
        <f t="array" ref="W145">_xlfn.XLOOKUP(AVANZA[[#This Row],[Num_Agrupacion_Pet_Atis]],Tabla1[[#All],[Numero_de_actuacion]],Tabla1[[#All],[Movil_de_contacto]],"",0)</f>
        <v/>
      </c>
      <c r="X145" s="14">
        <f>IF(OR(AVANZA[[#This Row],[ESTADO LEG]]="Legalizada grabacion",AVANZA[[#This Row],[ESTADO LEG]]="Legalizada aut"),1,0)</f>
        <v>1</v>
      </c>
      <c r="Y145" s="14">
        <f>IF(OR(AVANZA[[#This Row],[ESTADO LEG]]="pdte legalizar",AVANZA[[#This Row],[ESTADO LEG]]="No cruza"),1,0)</f>
        <v>0</v>
      </c>
      <c r="Z145" t="str" cm="1">
        <f t="array" ref="Z145">IF(AVANZA[[#This Row],[Variable]]="Terminada",LOWER(_xlfn.XLOOKUP(AVANZA[[#This Row],[ID_Peticion]],Tabla6[[#All],[NUM_PETICION]],Tabla6[[#All],[ESTADO_LEG]],"NO CRUZA",0)),AVANZA[[#This Row],[Variable]])</f>
        <v>legalizada grabacion</v>
      </c>
      <c r="AA145" cm="1">
        <f t="array" ref="AA145">_xlfn.XLOOKUP(AVANZA[[#This Row],[ID_Peticion]],Tabla6[[#All],[NUM_PETICION]],Tabla6[[#All],[DIF_DIAS]],"",0)</f>
        <v>2</v>
      </c>
      <c r="AB145" s="2" cm="1">
        <f t="array" ref="AB145">IFERROR(_xlfn.XLOOKUP(AVANZA[[#This Row],[ID_Peticion]],Tabla6[[#All],[NUM_PETICION]],Tabla6[[#All],[FEC_LEGAL]],"",0),"")</f>
        <v>46148</v>
      </c>
      <c r="AC145" s="14">
        <f ca="1">IF(AVANZA[[#This Row],[FECHA LEG]]&lt;&gt;0,IFERROR(AVANZA[[#This Row],[FECHA LEG]]-AVANZA[[#This Row],[FechaIniEstadoSubPetAtis]],0),TODAY()-AVANZA[[#This Row],[FechaIniEstadoSubPetAtis]])</f>
        <v>2</v>
      </c>
      <c r="AD145" s="35" t="str">
        <f ca="1">IF(AVANZA[[#This Row],[FINAL Vs LG]]&lt;&gt;0,IF(AVANZA[[#This Row],[FINAL Vs LG]]&lt;7.1,"100%",IF(AND(AVANZA[[#This Row],[FINAL Vs LG]]&gt;7.1,AVANZA[[#This Row],[FINAL Vs LG]]&lt;11.1),"50%","0%")),0)</f>
        <v>100%</v>
      </c>
      <c r="AE145" s="14">
        <f ca="1">VLOOKUP(DAY(TODAY()),BACK!F:G,2,0)</f>
        <v>14</v>
      </c>
      <c r="AF145" s="14">
        <f>BACK!$I$2</f>
        <v>24</v>
      </c>
      <c r="AG145" s="14">
        <f>IF(AVANZA[[#This Row],[Oferta_empaquetada_comisiones]]="SI",1,0)</f>
        <v>0</v>
      </c>
      <c r="AH145" s="36">
        <f>IF(AVANZA[[#This Row],[Variable]]="TERMINADA",IFERROR(VLOOKUP(AVANZA[[#This Row],[SUPERVISOR]],Tabla2[#All],4,0),0),)</f>
        <v>3.5</v>
      </c>
      <c r="AI145" s="14">
        <f>IF(AVANZA[[#This Row],[Producto]]="BA",1,0)</f>
        <v>0</v>
      </c>
      <c r="AJ145" s="14">
        <f>IF(AVANZA[[#This Row],[Producto]]="DUO",1,0)</f>
        <v>0</v>
      </c>
      <c r="AK145" s="14">
        <f>IF(AVANZA[[#This Row],[Producto]]="TRIO",1,0)</f>
        <v>1</v>
      </c>
      <c r="AL145" t="s">
        <v>347</v>
      </c>
      <c r="AM145">
        <v>-1</v>
      </c>
      <c r="AN145">
        <v>-1</v>
      </c>
      <c r="AO145" t="s">
        <v>706</v>
      </c>
      <c r="AP145" s="1">
        <v>46142.639224537037</v>
      </c>
      <c r="AQ145">
        <v>-1</v>
      </c>
      <c r="AR145" t="s">
        <v>707</v>
      </c>
      <c r="AS145">
        <v>-1</v>
      </c>
      <c r="AT145">
        <v>-1</v>
      </c>
      <c r="AU145">
        <v>-1</v>
      </c>
      <c r="AV145">
        <v>-1</v>
      </c>
      <c r="AW145">
        <v>-1</v>
      </c>
      <c r="AX145" t="s">
        <v>224</v>
      </c>
      <c r="AY145">
        <v>-1</v>
      </c>
      <c r="AZ145">
        <v>2026</v>
      </c>
      <c r="BA145">
        <v>5</v>
      </c>
      <c r="BB145">
        <v>4</v>
      </c>
      <c r="BC145">
        <v>-1</v>
      </c>
      <c r="BD145" t="s">
        <v>225</v>
      </c>
      <c r="BE145">
        <v>-1</v>
      </c>
      <c r="BF145">
        <v>20001620771436</v>
      </c>
      <c r="BG145" t="s">
        <v>438</v>
      </c>
      <c r="BH145" t="s">
        <v>439</v>
      </c>
      <c r="BI145" t="s">
        <v>708</v>
      </c>
      <c r="BJ145">
        <v>-1</v>
      </c>
      <c r="BK145">
        <v>-1</v>
      </c>
      <c r="BL145">
        <v>-1</v>
      </c>
      <c r="BM145" t="s">
        <v>229</v>
      </c>
      <c r="BN145" t="s">
        <v>230</v>
      </c>
      <c r="BO145" t="s">
        <v>709</v>
      </c>
      <c r="BP145" t="s">
        <v>380</v>
      </c>
      <c r="BQ145">
        <v>2026</v>
      </c>
      <c r="BR145">
        <v>4</v>
      </c>
      <c r="BS145">
        <v>30</v>
      </c>
      <c r="BT145" s="1">
        <v>46146.723379629628</v>
      </c>
      <c r="BU145" t="s">
        <v>233</v>
      </c>
      <c r="BV145" s="2">
        <v>46146</v>
      </c>
      <c r="BW145" t="s">
        <v>234</v>
      </c>
      <c r="BX145" s="2">
        <v>46142</v>
      </c>
      <c r="BY145" s="2">
        <v>46146</v>
      </c>
      <c r="BZ145" t="s">
        <v>235</v>
      </c>
      <c r="CA145" t="s">
        <v>297</v>
      </c>
      <c r="CB145" t="s">
        <v>297</v>
      </c>
      <c r="CC145" t="s">
        <v>710</v>
      </c>
      <c r="CD145" t="s">
        <v>424</v>
      </c>
      <c r="CE145">
        <v>-1</v>
      </c>
      <c r="CF145" t="s">
        <v>300</v>
      </c>
      <c r="CG145" t="s">
        <v>301</v>
      </c>
      <c r="CH145" t="s">
        <v>242</v>
      </c>
      <c r="CI145">
        <v>53061857</v>
      </c>
      <c r="CJ145" t="s">
        <v>358</v>
      </c>
      <c r="CK145" t="s">
        <v>245</v>
      </c>
      <c r="CL145" t="s">
        <v>246</v>
      </c>
      <c r="CM145" t="s">
        <v>247</v>
      </c>
      <c r="CN145" t="s">
        <v>359</v>
      </c>
      <c r="CT145" t="s">
        <v>304</v>
      </c>
      <c r="CU145" t="s">
        <v>387</v>
      </c>
      <c r="CW145" t="s">
        <v>446</v>
      </c>
      <c r="CX145" t="s">
        <v>447</v>
      </c>
      <c r="DA145" t="s">
        <v>250</v>
      </c>
      <c r="DB145">
        <v>-1</v>
      </c>
      <c r="DF145" t="s">
        <v>251</v>
      </c>
      <c r="DJ145" t="s">
        <v>252</v>
      </c>
      <c r="DK145" t="s">
        <v>253</v>
      </c>
      <c r="DL145" t="s">
        <v>253</v>
      </c>
      <c r="DN145" t="s">
        <v>390</v>
      </c>
      <c r="DR145" t="s">
        <v>360</v>
      </c>
      <c r="DS145" t="s">
        <v>358</v>
      </c>
      <c r="DT145" t="s">
        <v>347</v>
      </c>
      <c r="DV145">
        <v>1</v>
      </c>
      <c r="DW145" t="s">
        <v>283</v>
      </c>
      <c r="ED145" s="2">
        <v>46146</v>
      </c>
      <c r="EE145" t="s">
        <v>361</v>
      </c>
      <c r="EF145">
        <v>9</v>
      </c>
      <c r="EP145" t="s">
        <v>258</v>
      </c>
      <c r="ES145" t="s">
        <v>428</v>
      </c>
      <c r="EZ145" t="s">
        <v>429</v>
      </c>
      <c r="FA145" t="s">
        <v>245</v>
      </c>
      <c r="FB145" t="s">
        <v>308</v>
      </c>
      <c r="FD145" t="s">
        <v>308</v>
      </c>
      <c r="FE145" t="s">
        <v>309</v>
      </c>
      <c r="FF145" t="s">
        <v>309</v>
      </c>
      <c r="FK145" t="s">
        <v>263</v>
      </c>
      <c r="FL145" t="s">
        <v>711</v>
      </c>
      <c r="FN145" t="s">
        <v>359</v>
      </c>
      <c r="FO145" t="s">
        <v>366</v>
      </c>
      <c r="FR145">
        <v>113904</v>
      </c>
      <c r="GB145" t="s">
        <v>266</v>
      </c>
      <c r="GC145" t="s">
        <v>387</v>
      </c>
      <c r="GD145">
        <v>25188</v>
      </c>
      <c r="GF145">
        <v>2353</v>
      </c>
      <c r="GG145">
        <v>25422</v>
      </c>
      <c r="GI145">
        <v>87224</v>
      </c>
      <c r="GJ145">
        <v>25427</v>
      </c>
      <c r="GL145">
        <v>24327</v>
      </c>
      <c r="GM145">
        <v>135545</v>
      </c>
      <c r="GS145" t="s">
        <v>267</v>
      </c>
      <c r="GT145" s="2">
        <v>45260</v>
      </c>
      <c r="GU145" t="s">
        <v>268</v>
      </c>
      <c r="GV145" t="s">
        <v>269</v>
      </c>
      <c r="GW145" t="s">
        <v>394</v>
      </c>
      <c r="GZ145" t="s">
        <v>395</v>
      </c>
      <c r="HA145" t="s">
        <v>336</v>
      </c>
      <c r="HC145" t="s">
        <v>283</v>
      </c>
      <c r="HE145" t="s">
        <v>230</v>
      </c>
      <c r="HF145" t="s">
        <v>712</v>
      </c>
      <c r="HR145" t="s">
        <v>278</v>
      </c>
      <c r="HV145">
        <v>118900</v>
      </c>
      <c r="HW145" t="s">
        <v>279</v>
      </c>
      <c r="HX145" t="s">
        <v>570</v>
      </c>
      <c r="HY145">
        <v>113921.66800000001</v>
      </c>
      <c r="HZ145">
        <v>17.667999999999999</v>
      </c>
      <c r="IA145" t="s">
        <v>279</v>
      </c>
      <c r="IB145" t="s">
        <v>281</v>
      </c>
      <c r="IE145" t="s">
        <v>283</v>
      </c>
      <c r="IF145" t="s">
        <v>283</v>
      </c>
      <c r="IG145" t="s">
        <v>283</v>
      </c>
      <c r="IH145" t="s">
        <v>284</v>
      </c>
      <c r="II145" t="s">
        <v>285</v>
      </c>
      <c r="IJ145" t="s">
        <v>286</v>
      </c>
      <c r="IK145" t="s">
        <v>278</v>
      </c>
      <c r="IL145" t="s">
        <v>371</v>
      </c>
      <c r="IM145" t="s">
        <v>288</v>
      </c>
      <c r="IN145" t="s">
        <v>289</v>
      </c>
      <c r="IP145" t="s">
        <v>290</v>
      </c>
      <c r="IQ145" t="s">
        <v>284</v>
      </c>
      <c r="IS145" t="s">
        <v>291</v>
      </c>
      <c r="IT145" t="s">
        <v>453</v>
      </c>
      <c r="IU145" t="s">
        <v>713</v>
      </c>
      <c r="IV145" t="s">
        <v>434</v>
      </c>
      <c r="IW145" t="s">
        <v>318</v>
      </c>
      <c r="IY145" t="s">
        <v>281</v>
      </c>
    </row>
    <row r="146" spans="1:259" x14ac:dyDescent="0.3">
      <c r="A146" s="14">
        <f>DAY(AVANZA[[#This Row],[FechaSeguimiento]])</f>
        <v>4</v>
      </c>
      <c r="B146" s="14">
        <f>MONTH(AVANZA[[#This Row],[FechaSeguimiento]])</f>
        <v>5</v>
      </c>
      <c r="C146"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146" t="str">
        <f>LOWER(IFERROR(VLOOKUP(AVANZA[[#This Row],[ID_Peticion]],CANCELADAS[#All],2,0),""))</f>
        <v>qc - no se logro contacto para agendar</v>
      </c>
      <c r="E146" t="str">
        <f>LOWER(IFERROR(VLOOKUP(AVANZA[[#This Row],[ID_Peticion]],CANCELADAS[#All],3,0),""))</f>
        <v>agendamiento</v>
      </c>
      <c r="F146" t="str">
        <f>LOWER(IF(AVANZA[[#This Row],[CEDULA CLIENTE]]&lt;&gt;""," CC: " &amp; COUNTIFS(AVANZA[CEDULA CLIENTE],AVANZA[[#This Row],[CEDULA CLIENTE]]),"")&amp; IF(AVANZA[[#This Row],[Direccion]]&lt;&gt;""," DIR: " &amp; COUNTIFS(AVANZA[Direccion],AVANZA[[#This Row],[Direccion]]),""))</f>
        <v xml:space="preserve"> dir: 1</v>
      </c>
      <c r="G146" t="str">
        <f>IFERROR(VLOOKUP(AVANZA[[#This Row],[Cedula_Vendedor_Atis]],PLANTA[[#All],[CEDULA]:[LINEA]],3,0),"No Cruza")</f>
        <v>Marisol Avella</v>
      </c>
      <c r="H146" t="str">
        <f>IFERROR(VLOOKUP(AVANZA[[#This Row],[Cedula_Vendedor_Atis]],PLANTA[[#All],[CEDULA]:[LINEA]],4,0),"No Cruza")</f>
        <v>Fija</v>
      </c>
      <c r="I146" t="str">
        <f>LOWER(IF(AVANZA[[#This Row],[ATRIBUIBLE]]="",AVANZA[[#This Row],[Variable]],AVANZA[[#This Row],[ATRIBUIBLE]]))</f>
        <v>agendamiento</v>
      </c>
      <c r="J146" s="14">
        <f>IF(AVANZA[[#This Row],[Variable]]=AVANZA[[#Headers],[TERMINADA]],1,0)</f>
        <v>0</v>
      </c>
      <c r="K146" s="14">
        <f>IF(AVANZA[[#This Row],[Variable]]=AVANZA[[#Headers],[ANULADA]],1,0)</f>
        <v>1</v>
      </c>
      <c r="L146" s="14">
        <f>IF(AVANZA[[#This Row],[Variable]]=AVANZA[[#Headers],[PENDIENTE]],1,0)</f>
        <v>0</v>
      </c>
      <c r="M146" s="14">
        <f>IF(AVANZA[[#This Row],[ESTADO AGENDA]]="AGENDADA",1,0)</f>
        <v>0</v>
      </c>
      <c r="N146" s="14">
        <f>IF(AVANZA[[#This Row],[ESTADO AGENDA]]="PENDIENTE DE AGENDAR",1,0)</f>
        <v>0</v>
      </c>
      <c r="O146" s="14">
        <f>IF(AVANZA[[#This Row],[ESTADO AGENDA]]="SUSPENDIDA",1,0)</f>
        <v>0</v>
      </c>
      <c r="P146" t="str" cm="1">
        <f t="array" ref="P146">_xlfn.XLOOKUP(AVANZA[[#This Row],[Num_Agrupacion_Pet_Atis]],Tabla1[[#All],[Numero_de_actuacion]],Tabla1[[#All],[Estado_de_la_orden]],"",0)</f>
        <v/>
      </c>
      <c r="Q146" s="2" t="str" cm="1">
        <f t="array" ref="Q146">_xlfn.XLOOKUP(AVANZA[[#This Row],[Num_Agrupacion_Pet_Atis]],Tabla1[[#All],[Numero_de_actuacion]],Tabla1[[#All],[Fecha_de_la_cita]],"",0)</f>
        <v/>
      </c>
      <c r="R146" t="str" cm="1">
        <f t="array" ref="R146">_xlfn.XLOOKUP(AVANZA[[#This Row],[Num_Agrupacion_Pet_Atis]],Tabla1[[#All],[Numero_de_actuacion]],Tabla1[[#All],[Franja_horaria_de_la_cita]],"",0)</f>
        <v/>
      </c>
      <c r="S146" s="14" t="str">
        <f>IFERROR(DAY(AVANZA[[#This Row],[FECHA AGENDA]]),"")</f>
        <v/>
      </c>
      <c r="T146" s="14" t="str">
        <f>IFERROR(MONTH(AVANZA[[#This Row],[FECHA AGENDA]]),"")</f>
        <v/>
      </c>
      <c r="U146" t="str" cm="1">
        <f t="array" ref="U146">_xlfn.XLOOKUP(AVANZA[[#This Row],[Num_Agrupacion_Pet_Atis]],Tabla1[[#All],[Numero_de_actuacion]],Tabla1[[#All],[Motivo_de_suspension]],"",0)</f>
        <v/>
      </c>
      <c r="V146" s="2" t="str" cm="1">
        <f t="array" ref="V146">_xlfn.XLOOKUP(AVANZA[[#This Row],[Num_Agrupacion_Pet_Atis]],Tabla1[[#All],[Numero_de_actuacion]],Tabla1[[#All],[No_identificacion_cliente]],"",0)</f>
        <v/>
      </c>
      <c r="W146" s="2" t="str" cm="1">
        <f t="array" ref="W146">_xlfn.XLOOKUP(AVANZA[[#This Row],[Num_Agrupacion_Pet_Atis]],Tabla1[[#All],[Numero_de_actuacion]],Tabla1[[#All],[Movil_de_contacto]],"",0)</f>
        <v/>
      </c>
      <c r="X146" s="14">
        <f>IF(OR(AVANZA[[#This Row],[ESTADO LEG]]="Legalizada grabacion",AVANZA[[#This Row],[ESTADO LEG]]="Legalizada aut"),1,0)</f>
        <v>0</v>
      </c>
      <c r="Y146" s="14">
        <f>IF(OR(AVANZA[[#This Row],[ESTADO LEG]]="pdte legalizar",AVANZA[[#This Row],[ESTADO LEG]]="No cruza"),1,0)</f>
        <v>0</v>
      </c>
      <c r="Z146" t="str" cm="1">
        <f t="array" ref="Z146">IF(AVANZA[[#This Row],[Variable]]="Terminada",LOWER(_xlfn.XLOOKUP(AVANZA[[#This Row],[ID_Peticion]],Tabla6[[#All],[NUM_PETICION]],Tabla6[[#All],[ESTADO_LEG]],"NO CRUZA",0)),AVANZA[[#This Row],[Variable]])</f>
        <v>ANULADA</v>
      </c>
      <c r="AA146" t="str" cm="1">
        <f t="array" ref="AA146">_xlfn.XLOOKUP(AVANZA[[#This Row],[ID_Peticion]],Tabla6[[#All],[NUM_PETICION]],Tabla6[[#All],[DIF_DIAS]],"",0)</f>
        <v/>
      </c>
      <c r="AB146" s="2" t="str" cm="1">
        <f t="array" ref="AB146">IFERROR(_xlfn.XLOOKUP(AVANZA[[#This Row],[ID_Peticion]],Tabla6[[#All],[NUM_PETICION]],Tabla6[[#All],[FEC_LEGAL]],"",0),"")</f>
        <v/>
      </c>
      <c r="AC146" s="14">
        <f ca="1">IF(AVANZA[[#This Row],[FECHA LEG]]&lt;&gt;0,IFERROR(AVANZA[[#This Row],[FECHA LEG]]-AVANZA[[#This Row],[FechaIniEstadoSubPetAtis]],0),TODAY()-AVANZA[[#This Row],[FechaIniEstadoSubPetAtis]])</f>
        <v>0</v>
      </c>
      <c r="AD146" s="35">
        <f ca="1">IF(AVANZA[[#This Row],[FINAL Vs LG]]&lt;&gt;0,IF(AVANZA[[#This Row],[FINAL Vs LG]]&lt;7.1,"100%",IF(AND(AVANZA[[#This Row],[FINAL Vs LG]]&gt;7.1,AVANZA[[#This Row],[FINAL Vs LG]]&lt;11.1),"50%","0%")),0)</f>
        <v>0</v>
      </c>
      <c r="AE146" s="14">
        <f ca="1">VLOOKUP(DAY(TODAY()),BACK!F:G,2,0)</f>
        <v>14</v>
      </c>
      <c r="AF146" s="14">
        <f>BACK!$I$2</f>
        <v>24</v>
      </c>
      <c r="AG146" s="14">
        <f>IF(AVANZA[[#This Row],[Oferta_empaquetada_comisiones]]="SI",1,0)</f>
        <v>0</v>
      </c>
      <c r="AH146" s="36">
        <f>IF(AVANZA[[#This Row],[Variable]]="TERMINADA",IFERROR(VLOOKUP(AVANZA[[#This Row],[SUPERVISOR]],Tabla2[#All],4,0),0),)</f>
        <v>0</v>
      </c>
      <c r="AI146" s="14">
        <f>IF(AVANZA[[#This Row],[Producto]]="BA",1,0)</f>
        <v>1</v>
      </c>
      <c r="AJ146" s="14">
        <f>IF(AVANZA[[#This Row],[Producto]]="DUO",1,0)</f>
        <v>0</v>
      </c>
      <c r="AK146" s="14">
        <f>IF(AVANZA[[#This Row],[Producto]]="TRIO",1,0)</f>
        <v>0</v>
      </c>
      <c r="AL146" t="s">
        <v>456</v>
      </c>
      <c r="AM146">
        <v>-1</v>
      </c>
      <c r="AN146">
        <v>-1</v>
      </c>
      <c r="AO146" t="s">
        <v>724</v>
      </c>
      <c r="AP146" s="1">
        <v>46136.567118055558</v>
      </c>
      <c r="AQ146">
        <v>-1</v>
      </c>
      <c r="AR146" t="s">
        <v>725</v>
      </c>
      <c r="AS146">
        <v>-1</v>
      </c>
      <c r="AT146">
        <v>-1</v>
      </c>
      <c r="AU146">
        <v>-1</v>
      </c>
      <c r="AV146">
        <v>-1</v>
      </c>
      <c r="AW146">
        <v>-1</v>
      </c>
      <c r="AX146" t="s">
        <v>224</v>
      </c>
      <c r="AY146">
        <v>-1</v>
      </c>
      <c r="AZ146">
        <v>2026</v>
      </c>
      <c r="BA146">
        <v>5</v>
      </c>
      <c r="BB146">
        <v>4</v>
      </c>
      <c r="BC146">
        <v>-1</v>
      </c>
      <c r="BD146" t="s">
        <v>225</v>
      </c>
      <c r="BE146">
        <v>-1</v>
      </c>
      <c r="BF146">
        <v>20001616894423</v>
      </c>
      <c r="BG146" t="s">
        <v>319</v>
      </c>
      <c r="BH146" t="s">
        <v>320</v>
      </c>
      <c r="BI146" t="s">
        <v>726</v>
      </c>
      <c r="BJ146">
        <v>-1</v>
      </c>
      <c r="BK146">
        <v>-1</v>
      </c>
      <c r="BL146">
        <v>-1</v>
      </c>
      <c r="BM146" t="s">
        <v>573</v>
      </c>
      <c r="BN146" t="s">
        <v>230</v>
      </c>
      <c r="BO146" t="s">
        <v>727</v>
      </c>
      <c r="BP146" t="s">
        <v>380</v>
      </c>
      <c r="BQ146">
        <v>2026</v>
      </c>
      <c r="BR146">
        <v>4</v>
      </c>
      <c r="BS146">
        <v>24</v>
      </c>
      <c r="BT146" s="1">
        <v>46146.257731481484</v>
      </c>
      <c r="BU146" t="s">
        <v>575</v>
      </c>
      <c r="BV146" s="2">
        <v>46146</v>
      </c>
      <c r="BW146" t="s">
        <v>576</v>
      </c>
      <c r="BX146" s="2">
        <v>46136</v>
      </c>
      <c r="BY146" s="2">
        <v>46146</v>
      </c>
      <c r="BZ146" t="s">
        <v>235</v>
      </c>
      <c r="CA146" t="s">
        <v>236</v>
      </c>
      <c r="CB146" t="s">
        <v>237</v>
      </c>
      <c r="CC146" t="s">
        <v>728</v>
      </c>
      <c r="CD146" t="s">
        <v>729</v>
      </c>
      <c r="CE146">
        <v>-1</v>
      </c>
      <c r="CF146" t="s">
        <v>240</v>
      </c>
      <c r="CG146" t="s">
        <v>241</v>
      </c>
      <c r="CH146" t="s">
        <v>242</v>
      </c>
      <c r="CI146">
        <v>1018514067</v>
      </c>
      <c r="CJ146" t="s">
        <v>464</v>
      </c>
      <c r="CK146" t="s">
        <v>245</v>
      </c>
      <c r="CL146" t="s">
        <v>409</v>
      </c>
      <c r="CM146" t="s">
        <v>247</v>
      </c>
      <c r="CN146" t="s">
        <v>410</v>
      </c>
      <c r="CT146" t="s">
        <v>304</v>
      </c>
      <c r="CU146" t="s">
        <v>225</v>
      </c>
      <c r="CW146" t="s">
        <v>319</v>
      </c>
      <c r="CX146" t="s">
        <v>320</v>
      </c>
      <c r="CY146" t="s">
        <v>730</v>
      </c>
      <c r="DA146" t="s">
        <v>250</v>
      </c>
      <c r="DB146">
        <v>-1</v>
      </c>
      <c r="DF146" t="s">
        <v>731</v>
      </c>
      <c r="DJ146" t="s">
        <v>252</v>
      </c>
      <c r="DK146" t="s">
        <v>253</v>
      </c>
      <c r="DL146" t="s">
        <v>253</v>
      </c>
      <c r="DN146" t="s">
        <v>255</v>
      </c>
      <c r="DR146" t="s">
        <v>465</v>
      </c>
      <c r="DS146" t="s">
        <v>464</v>
      </c>
      <c r="DT146" t="s">
        <v>463</v>
      </c>
      <c r="DV146">
        <v>1</v>
      </c>
      <c r="DW146" t="s">
        <v>257</v>
      </c>
      <c r="ED146" s="2">
        <v>46146</v>
      </c>
      <c r="EF146">
        <v>1</v>
      </c>
      <c r="EP146" t="s">
        <v>258</v>
      </c>
      <c r="FA146" t="s">
        <v>245</v>
      </c>
      <c r="FB146" t="s">
        <v>260</v>
      </c>
      <c r="FD146" t="s">
        <v>260</v>
      </c>
      <c r="FE146" t="s">
        <v>261</v>
      </c>
      <c r="FF146" t="s">
        <v>262</v>
      </c>
      <c r="FK146" t="s">
        <v>263</v>
      </c>
      <c r="FN146" t="s">
        <v>410</v>
      </c>
      <c r="FO146" t="s">
        <v>414</v>
      </c>
      <c r="FR146">
        <v>0</v>
      </c>
      <c r="GB146" t="s">
        <v>266</v>
      </c>
      <c r="GM146">
        <v>0</v>
      </c>
      <c r="GS146" t="s">
        <v>267</v>
      </c>
      <c r="GT146" s="2"/>
      <c r="GU146" t="s">
        <v>268</v>
      </c>
      <c r="GV146" t="s">
        <v>335</v>
      </c>
      <c r="GW146" t="s">
        <v>394</v>
      </c>
      <c r="GZ146" t="s">
        <v>395</v>
      </c>
      <c r="HE146" t="s">
        <v>230</v>
      </c>
      <c r="HF146" t="s">
        <v>732</v>
      </c>
      <c r="HR146" t="s">
        <v>278</v>
      </c>
      <c r="HV146">
        <v>94990</v>
      </c>
      <c r="HW146" t="s">
        <v>281</v>
      </c>
      <c r="HY146">
        <v>0</v>
      </c>
      <c r="HZ146">
        <v>0</v>
      </c>
      <c r="IA146" t="s">
        <v>281</v>
      </c>
      <c r="IB146" t="s">
        <v>281</v>
      </c>
      <c r="IC146" t="s">
        <v>733</v>
      </c>
      <c r="IE146" t="s">
        <v>283</v>
      </c>
      <c r="IF146" t="s">
        <v>283</v>
      </c>
      <c r="IG146" t="s">
        <v>283</v>
      </c>
      <c r="IH146" t="s">
        <v>284</v>
      </c>
      <c r="II146" t="s">
        <v>285</v>
      </c>
      <c r="IJ146" t="s">
        <v>286</v>
      </c>
      <c r="IK146" t="s">
        <v>278</v>
      </c>
      <c r="IL146" t="s">
        <v>287</v>
      </c>
      <c r="IM146" t="s">
        <v>288</v>
      </c>
      <c r="IN146" t="s">
        <v>290</v>
      </c>
      <c r="IO146" t="s">
        <v>734</v>
      </c>
      <c r="IP146" t="s">
        <v>735</v>
      </c>
      <c r="IQ146" t="s">
        <v>284</v>
      </c>
      <c r="IS146" t="s">
        <v>736</v>
      </c>
      <c r="IT146" t="s">
        <v>287</v>
      </c>
      <c r="IY146" t="s">
        <v>281</v>
      </c>
    </row>
    <row r="147" spans="1:259" x14ac:dyDescent="0.3">
      <c r="A147" s="14">
        <f>DAY(AVANZA[[#This Row],[FechaSeguimiento]])</f>
        <v>4</v>
      </c>
      <c r="B147" s="14">
        <f>MONTH(AVANZA[[#This Row],[FechaSeguimiento]])</f>
        <v>5</v>
      </c>
      <c r="C147"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147" t="str">
        <f>LOWER(IFERROR(VLOOKUP(AVANZA[[#This Row],[ID_Peticion]],CANCELADAS[#All],2,0),""))</f>
        <v/>
      </c>
      <c r="E147" t="str">
        <f>LOWER(IFERROR(VLOOKUP(AVANZA[[#This Row],[ID_Peticion]],CANCELADAS[#All],3,0),""))</f>
        <v/>
      </c>
      <c r="F147" t="str">
        <f>LOWER(IF(AVANZA[[#This Row],[CEDULA CLIENTE]]&lt;&gt;""," CC: " &amp; COUNTIFS(AVANZA[CEDULA CLIENTE],AVANZA[[#This Row],[CEDULA CLIENTE]]),"")&amp; IF(AVANZA[[#This Row],[Direccion]]&lt;&gt;""," DIR: " &amp; COUNTIFS(AVANZA[Direccion],AVANZA[[#This Row],[Direccion]]),""))</f>
        <v xml:space="preserve"> dir: 1</v>
      </c>
      <c r="G147" t="str">
        <f>IFERROR(VLOOKUP(AVANZA[[#This Row],[Cedula_Vendedor_Atis]],PLANTA[[#All],[CEDULA]:[LINEA]],3,0),"No Cruza")</f>
        <v>Marisol Avella</v>
      </c>
      <c r="H147" t="str">
        <f>IFERROR(VLOOKUP(AVANZA[[#This Row],[Cedula_Vendedor_Atis]],PLANTA[[#All],[CEDULA]:[LINEA]],4,0),"No Cruza")</f>
        <v>Fija</v>
      </c>
      <c r="I147" t="str">
        <f>LOWER(IF(AVANZA[[#This Row],[ATRIBUIBLE]]="",AVANZA[[#This Row],[Variable]],AVANZA[[#This Row],[ATRIBUIBLE]]))</f>
        <v>terminada</v>
      </c>
      <c r="J147" s="14">
        <f>IF(AVANZA[[#This Row],[Variable]]=AVANZA[[#Headers],[TERMINADA]],1,0)</f>
        <v>1</v>
      </c>
      <c r="K147" s="14">
        <f>IF(AVANZA[[#This Row],[Variable]]=AVANZA[[#Headers],[ANULADA]],1,0)</f>
        <v>0</v>
      </c>
      <c r="L147" s="14">
        <f>IF(AVANZA[[#This Row],[Variable]]=AVANZA[[#Headers],[PENDIENTE]],1,0)</f>
        <v>0</v>
      </c>
      <c r="M147" s="14">
        <f>IF(AVANZA[[#This Row],[ESTADO AGENDA]]="AGENDADA",1,0)</f>
        <v>0</v>
      </c>
      <c r="N147" s="14">
        <f>IF(AVANZA[[#This Row],[ESTADO AGENDA]]="PENDIENTE DE AGENDAR",1,0)</f>
        <v>0</v>
      </c>
      <c r="O147" s="14">
        <f>IF(AVANZA[[#This Row],[ESTADO AGENDA]]="SUSPENDIDA",1,0)</f>
        <v>0</v>
      </c>
      <c r="P147" t="str" cm="1">
        <f t="array" ref="P147">_xlfn.XLOOKUP(AVANZA[[#This Row],[Num_Agrupacion_Pet_Atis]],Tabla1[[#All],[Numero_de_actuacion]],Tabla1[[#All],[Estado_de_la_orden]],"",0)</f>
        <v/>
      </c>
      <c r="Q147" s="2" t="str" cm="1">
        <f t="array" ref="Q147">_xlfn.XLOOKUP(AVANZA[[#This Row],[Num_Agrupacion_Pet_Atis]],Tabla1[[#All],[Numero_de_actuacion]],Tabla1[[#All],[Fecha_de_la_cita]],"",0)</f>
        <v/>
      </c>
      <c r="R147" t="str" cm="1">
        <f t="array" ref="R147">_xlfn.XLOOKUP(AVANZA[[#This Row],[Num_Agrupacion_Pet_Atis]],Tabla1[[#All],[Numero_de_actuacion]],Tabla1[[#All],[Franja_horaria_de_la_cita]],"",0)</f>
        <v/>
      </c>
      <c r="S147" s="14" t="str">
        <f>IFERROR(DAY(AVANZA[[#This Row],[FECHA AGENDA]]),"")</f>
        <v/>
      </c>
      <c r="T147" s="14" t="str">
        <f>IFERROR(MONTH(AVANZA[[#This Row],[FECHA AGENDA]]),"")</f>
        <v/>
      </c>
      <c r="U147" t="str" cm="1">
        <f t="array" ref="U147">_xlfn.XLOOKUP(AVANZA[[#This Row],[Num_Agrupacion_Pet_Atis]],Tabla1[[#All],[Numero_de_actuacion]],Tabla1[[#All],[Motivo_de_suspension]],"",0)</f>
        <v/>
      </c>
      <c r="V147" s="2" t="str" cm="1">
        <f t="array" ref="V147">_xlfn.XLOOKUP(AVANZA[[#This Row],[Num_Agrupacion_Pet_Atis]],Tabla1[[#All],[Numero_de_actuacion]],Tabla1[[#All],[No_identificacion_cliente]],"",0)</f>
        <v/>
      </c>
      <c r="W147" s="2" t="str" cm="1">
        <f t="array" ref="W147">_xlfn.XLOOKUP(AVANZA[[#This Row],[Num_Agrupacion_Pet_Atis]],Tabla1[[#All],[Numero_de_actuacion]],Tabla1[[#All],[Movil_de_contacto]],"",0)</f>
        <v/>
      </c>
      <c r="X147" s="14">
        <f>IF(OR(AVANZA[[#This Row],[ESTADO LEG]]="Legalizada grabacion",AVANZA[[#This Row],[ESTADO LEG]]="Legalizada aut"),1,0)</f>
        <v>1</v>
      </c>
      <c r="Y147" s="14">
        <f>IF(OR(AVANZA[[#This Row],[ESTADO LEG]]="pdte legalizar",AVANZA[[#This Row],[ESTADO LEG]]="No cruza"),1,0)</f>
        <v>0</v>
      </c>
      <c r="Z147" t="str" cm="1">
        <f t="array" ref="Z147">IF(AVANZA[[#This Row],[Variable]]="Terminada",LOWER(_xlfn.XLOOKUP(AVANZA[[#This Row],[ID_Peticion]],Tabla6[[#All],[NUM_PETICION]],Tabla6[[#All],[ESTADO_LEG]],"NO CRUZA",0)),AVANZA[[#This Row],[Variable]])</f>
        <v>legalizada grabacion</v>
      </c>
      <c r="AA147" cm="1">
        <f t="array" ref="AA147">_xlfn.XLOOKUP(AVANZA[[#This Row],[ID_Peticion]],Tabla6[[#All],[NUM_PETICION]],Tabla6[[#All],[DIF_DIAS]],"",0)</f>
        <v>2</v>
      </c>
      <c r="AB147" s="2" cm="1">
        <f t="array" ref="AB147">IFERROR(_xlfn.XLOOKUP(AVANZA[[#This Row],[ID_Peticion]],Tabla6[[#All],[NUM_PETICION]],Tabla6[[#All],[FEC_LEGAL]],"",0),"")</f>
        <v>46148</v>
      </c>
      <c r="AC147" s="14">
        <f ca="1">IF(AVANZA[[#This Row],[FECHA LEG]]&lt;&gt;0,IFERROR(AVANZA[[#This Row],[FECHA LEG]]-AVANZA[[#This Row],[FechaIniEstadoSubPetAtis]],0),TODAY()-AVANZA[[#This Row],[FechaIniEstadoSubPetAtis]])</f>
        <v>2</v>
      </c>
      <c r="AD147" s="35" t="str">
        <f ca="1">IF(AVANZA[[#This Row],[FINAL Vs LG]]&lt;&gt;0,IF(AVANZA[[#This Row],[FINAL Vs LG]]&lt;7.1,"100%",IF(AND(AVANZA[[#This Row],[FINAL Vs LG]]&gt;7.1,AVANZA[[#This Row],[FINAL Vs LG]]&lt;11.1),"50%","0%")),0)</f>
        <v>100%</v>
      </c>
      <c r="AE147" s="14">
        <f ca="1">VLOOKUP(DAY(TODAY()),BACK!F:G,2,0)</f>
        <v>14</v>
      </c>
      <c r="AF147" s="14">
        <f>BACK!$I$2</f>
        <v>24</v>
      </c>
      <c r="AG147" s="14">
        <f>IF(AVANZA[[#This Row],[Oferta_empaquetada_comisiones]]="SI",1,0)</f>
        <v>0</v>
      </c>
      <c r="AH147" s="36">
        <f>IF(AVANZA[[#This Row],[Variable]]="TERMINADA",IFERROR(VLOOKUP(AVANZA[[#This Row],[SUPERVISOR]],Tabla2[#All],4,0),0),)</f>
        <v>3.5</v>
      </c>
      <c r="AI147" s="14">
        <f>IF(AVANZA[[#This Row],[Producto]]="BA",1,0)</f>
        <v>1</v>
      </c>
      <c r="AJ147" s="14">
        <f>IF(AVANZA[[#This Row],[Producto]]="DUO",1,0)</f>
        <v>0</v>
      </c>
      <c r="AK147" s="14">
        <f>IF(AVANZA[[#This Row],[Producto]]="TRIO",1,0)</f>
        <v>0</v>
      </c>
      <c r="AL147" t="s">
        <v>292</v>
      </c>
      <c r="AM147">
        <v>-1</v>
      </c>
      <c r="AN147">
        <v>-1</v>
      </c>
      <c r="AO147" t="s">
        <v>777</v>
      </c>
      <c r="AP147" s="1">
        <v>46144.785497685189</v>
      </c>
      <c r="AQ147">
        <v>-1</v>
      </c>
      <c r="AR147" t="s">
        <v>778</v>
      </c>
      <c r="AS147">
        <v>-1</v>
      </c>
      <c r="AT147">
        <v>-1</v>
      </c>
      <c r="AU147">
        <v>-1</v>
      </c>
      <c r="AV147">
        <v>-1</v>
      </c>
      <c r="AW147">
        <v>-1</v>
      </c>
      <c r="AX147" t="s">
        <v>224</v>
      </c>
      <c r="AY147">
        <v>-1</v>
      </c>
      <c r="AZ147">
        <v>2026</v>
      </c>
      <c r="BA147">
        <v>5</v>
      </c>
      <c r="BB147">
        <v>4</v>
      </c>
      <c r="BC147">
        <v>-1</v>
      </c>
      <c r="BD147" t="s">
        <v>225</v>
      </c>
      <c r="BE147">
        <v>-1</v>
      </c>
      <c r="BF147">
        <v>20001621518123</v>
      </c>
      <c r="BG147" t="s">
        <v>226</v>
      </c>
      <c r="BH147" t="s">
        <v>227</v>
      </c>
      <c r="BI147" t="s">
        <v>779</v>
      </c>
      <c r="BJ147">
        <v>-1</v>
      </c>
      <c r="BK147">
        <v>-1</v>
      </c>
      <c r="BL147">
        <v>-1</v>
      </c>
      <c r="BM147" t="s">
        <v>229</v>
      </c>
      <c r="BN147" t="s">
        <v>230</v>
      </c>
      <c r="BO147" t="s">
        <v>780</v>
      </c>
      <c r="BP147" t="s">
        <v>232</v>
      </c>
      <c r="BQ147">
        <v>2026</v>
      </c>
      <c r="BR147">
        <v>5</v>
      </c>
      <c r="BS147">
        <v>2</v>
      </c>
      <c r="BT147" s="1">
        <v>46146.402685185189</v>
      </c>
      <c r="BU147" t="s">
        <v>233</v>
      </c>
      <c r="BV147" s="2">
        <v>46146</v>
      </c>
      <c r="BW147" t="s">
        <v>234</v>
      </c>
      <c r="BX147" s="2">
        <v>46144</v>
      </c>
      <c r="BY147" s="2">
        <v>46146</v>
      </c>
      <c r="BZ147" t="s">
        <v>235</v>
      </c>
      <c r="CA147" t="s">
        <v>545</v>
      </c>
      <c r="CB147" t="s">
        <v>546</v>
      </c>
      <c r="CC147" t="s">
        <v>781</v>
      </c>
      <c r="CD147" t="s">
        <v>782</v>
      </c>
      <c r="CE147">
        <v>-1</v>
      </c>
      <c r="CF147" t="s">
        <v>549</v>
      </c>
      <c r="CG147" t="s">
        <v>550</v>
      </c>
      <c r="CH147" t="s">
        <v>242</v>
      </c>
      <c r="CI147">
        <v>22999736</v>
      </c>
      <c r="CJ147" t="s">
        <v>303</v>
      </c>
      <c r="CK147" t="s">
        <v>245</v>
      </c>
      <c r="CL147" t="s">
        <v>246</v>
      </c>
      <c r="CM147" t="s">
        <v>247</v>
      </c>
      <c r="CN147" t="s">
        <v>248</v>
      </c>
      <c r="CT147" t="s">
        <v>386</v>
      </c>
      <c r="CU147" t="s">
        <v>225</v>
      </c>
      <c r="CW147" t="s">
        <v>226</v>
      </c>
      <c r="CX147" t="s">
        <v>227</v>
      </c>
      <c r="DA147" t="s">
        <v>250</v>
      </c>
      <c r="DB147">
        <v>-1</v>
      </c>
      <c r="DF147" t="s">
        <v>251</v>
      </c>
      <c r="DJ147" t="s">
        <v>252</v>
      </c>
      <c r="DK147" t="s">
        <v>253</v>
      </c>
      <c r="DL147" t="s">
        <v>254</v>
      </c>
      <c r="DN147" t="s">
        <v>255</v>
      </c>
      <c r="DR147" t="s">
        <v>305</v>
      </c>
      <c r="DS147" t="s">
        <v>303</v>
      </c>
      <c r="DT147" t="s">
        <v>302</v>
      </c>
      <c r="DV147">
        <v>1</v>
      </c>
      <c r="DW147" t="s">
        <v>554</v>
      </c>
      <c r="ED147" s="2">
        <v>46146</v>
      </c>
      <c r="EF147">
        <v>9</v>
      </c>
      <c r="EP147" t="s">
        <v>258</v>
      </c>
      <c r="ES147" t="s">
        <v>783</v>
      </c>
      <c r="FA147" t="s">
        <v>245</v>
      </c>
      <c r="FB147" t="s">
        <v>556</v>
      </c>
      <c r="FD147" t="s">
        <v>556</v>
      </c>
      <c r="FE147" t="s">
        <v>557</v>
      </c>
      <c r="FF147" t="s">
        <v>557</v>
      </c>
      <c r="FK147" t="s">
        <v>263</v>
      </c>
      <c r="FL147" t="s">
        <v>784</v>
      </c>
      <c r="FN147" t="s">
        <v>248</v>
      </c>
      <c r="FO147" t="s">
        <v>265</v>
      </c>
      <c r="FR147">
        <v>85900</v>
      </c>
      <c r="GB147" t="s">
        <v>266</v>
      </c>
      <c r="GC147" t="s">
        <v>225</v>
      </c>
      <c r="GD147">
        <v>0</v>
      </c>
      <c r="GF147">
        <v>0</v>
      </c>
      <c r="GG147">
        <v>25421</v>
      </c>
      <c r="GI147">
        <v>85900</v>
      </c>
      <c r="GJ147">
        <v>0</v>
      </c>
      <c r="GL147">
        <v>0</v>
      </c>
      <c r="GM147">
        <v>102221</v>
      </c>
      <c r="GS147" t="s">
        <v>267</v>
      </c>
      <c r="GT147" s="2">
        <v>44926</v>
      </c>
      <c r="GU147" t="s">
        <v>268</v>
      </c>
      <c r="GW147" t="s">
        <v>270</v>
      </c>
      <c r="GX147" t="s">
        <v>271</v>
      </c>
      <c r="GY147" t="s">
        <v>272</v>
      </c>
      <c r="GZ147" t="s">
        <v>273</v>
      </c>
      <c r="HA147" t="s">
        <v>274</v>
      </c>
      <c r="HB147" t="s">
        <v>559</v>
      </c>
      <c r="HC147" t="s">
        <v>545</v>
      </c>
      <c r="HD147" t="s">
        <v>554</v>
      </c>
      <c r="HE147" t="s">
        <v>230</v>
      </c>
      <c r="HF147" t="s">
        <v>785</v>
      </c>
      <c r="HG147" t="s">
        <v>277</v>
      </c>
      <c r="HR147" t="s">
        <v>278</v>
      </c>
      <c r="HV147">
        <v>85900</v>
      </c>
      <c r="HW147" t="s">
        <v>279</v>
      </c>
      <c r="HX147" t="s">
        <v>570</v>
      </c>
      <c r="HY147">
        <v>85917.668000000005</v>
      </c>
      <c r="HZ147">
        <v>17.667999999999999</v>
      </c>
      <c r="IA147" t="s">
        <v>279</v>
      </c>
      <c r="IB147" t="s">
        <v>281</v>
      </c>
      <c r="IE147" t="s">
        <v>283</v>
      </c>
      <c r="IF147" t="s">
        <v>283</v>
      </c>
      <c r="IG147" t="s">
        <v>283</v>
      </c>
      <c r="IH147" t="s">
        <v>284</v>
      </c>
      <c r="II147" t="s">
        <v>285</v>
      </c>
      <c r="IJ147" t="s">
        <v>286</v>
      </c>
      <c r="IK147" t="s">
        <v>278</v>
      </c>
      <c r="IL147" t="s">
        <v>287</v>
      </c>
      <c r="IM147" t="s">
        <v>288</v>
      </c>
      <c r="IN147" t="s">
        <v>289</v>
      </c>
      <c r="IP147" t="s">
        <v>290</v>
      </c>
      <c r="IQ147" t="s">
        <v>284</v>
      </c>
      <c r="IS147" t="s">
        <v>291</v>
      </c>
      <c r="IT147" t="s">
        <v>315</v>
      </c>
      <c r="IU147" t="s">
        <v>316</v>
      </c>
      <c r="IV147" t="s">
        <v>786</v>
      </c>
      <c r="IW147" t="s">
        <v>318</v>
      </c>
      <c r="IY147" t="s">
        <v>281</v>
      </c>
    </row>
    <row r="148" spans="1:259" x14ac:dyDescent="0.3">
      <c r="A148" s="14">
        <f>DAY(AVANZA[[#This Row],[FechaSeguimiento]])</f>
        <v>4</v>
      </c>
      <c r="B148" s="14">
        <f>MONTH(AVANZA[[#This Row],[FechaSeguimiento]])</f>
        <v>5</v>
      </c>
      <c r="C148"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148" t="str">
        <f>LOWER(IFERROR(VLOOKUP(AVANZA[[#This Row],[ID_Peticion]],CANCELADAS[#All],2,0),""))</f>
        <v/>
      </c>
      <c r="E148" t="str">
        <f>LOWER(IFERROR(VLOOKUP(AVANZA[[#This Row],[ID_Peticion]],CANCELADAS[#All],3,0),""))</f>
        <v/>
      </c>
      <c r="F148" t="str">
        <f>LOWER(IF(AVANZA[[#This Row],[CEDULA CLIENTE]]&lt;&gt;""," CC: " &amp; COUNTIFS(AVANZA[CEDULA CLIENTE],AVANZA[[#This Row],[CEDULA CLIENTE]]),"")&amp; IF(AVANZA[[#This Row],[Direccion]]&lt;&gt;""," DIR: " &amp; COUNTIFS(AVANZA[Direccion],AVANZA[[#This Row],[Direccion]]),""))</f>
        <v xml:space="preserve"> dir: 1</v>
      </c>
      <c r="G148" t="str">
        <f>IFERROR(VLOOKUP(AVANZA[[#This Row],[Cedula_Vendedor_Atis]],PLANTA[[#All],[CEDULA]:[LINEA]],3,0),"No Cruza")</f>
        <v>Marisol Avella</v>
      </c>
      <c r="H148" t="str">
        <f>IFERROR(VLOOKUP(AVANZA[[#This Row],[Cedula_Vendedor_Atis]],PLANTA[[#All],[CEDULA]:[LINEA]],4,0),"No Cruza")</f>
        <v>Fija</v>
      </c>
      <c r="I148" t="str">
        <f>LOWER(IF(AVANZA[[#This Row],[ATRIBUIBLE]]="",AVANZA[[#This Row],[Variable]],AVANZA[[#This Row],[ATRIBUIBLE]]))</f>
        <v>terminada</v>
      </c>
      <c r="J148" s="14">
        <f>IF(AVANZA[[#This Row],[Variable]]=AVANZA[[#Headers],[TERMINADA]],1,0)</f>
        <v>1</v>
      </c>
      <c r="K148" s="14">
        <f>IF(AVANZA[[#This Row],[Variable]]=AVANZA[[#Headers],[ANULADA]],1,0)</f>
        <v>0</v>
      </c>
      <c r="L148" s="14">
        <f>IF(AVANZA[[#This Row],[Variable]]=AVANZA[[#Headers],[PENDIENTE]],1,0)</f>
        <v>0</v>
      </c>
      <c r="M148" s="14">
        <f>IF(AVANZA[[#This Row],[ESTADO AGENDA]]="AGENDADA",1,0)</f>
        <v>0</v>
      </c>
      <c r="N148" s="14">
        <f>IF(AVANZA[[#This Row],[ESTADO AGENDA]]="PENDIENTE DE AGENDAR",1,0)</f>
        <v>0</v>
      </c>
      <c r="O148" s="14">
        <f>IF(AVANZA[[#This Row],[ESTADO AGENDA]]="SUSPENDIDA",1,0)</f>
        <v>0</v>
      </c>
      <c r="P148" t="str" cm="1">
        <f t="array" ref="P148">_xlfn.XLOOKUP(AVANZA[[#This Row],[Num_Agrupacion_Pet_Atis]],Tabla1[[#All],[Numero_de_actuacion]],Tabla1[[#All],[Estado_de_la_orden]],"",0)</f>
        <v/>
      </c>
      <c r="Q148" s="2" t="str" cm="1">
        <f t="array" ref="Q148">_xlfn.XLOOKUP(AVANZA[[#This Row],[Num_Agrupacion_Pet_Atis]],Tabla1[[#All],[Numero_de_actuacion]],Tabla1[[#All],[Fecha_de_la_cita]],"",0)</f>
        <v/>
      </c>
      <c r="R148" t="str" cm="1">
        <f t="array" ref="R148">_xlfn.XLOOKUP(AVANZA[[#This Row],[Num_Agrupacion_Pet_Atis]],Tabla1[[#All],[Numero_de_actuacion]],Tabla1[[#All],[Franja_horaria_de_la_cita]],"",0)</f>
        <v/>
      </c>
      <c r="S148" s="14" t="str">
        <f>IFERROR(DAY(AVANZA[[#This Row],[FECHA AGENDA]]),"")</f>
        <v/>
      </c>
      <c r="T148" s="14" t="str">
        <f>IFERROR(MONTH(AVANZA[[#This Row],[FECHA AGENDA]]),"")</f>
        <v/>
      </c>
      <c r="U148" t="str" cm="1">
        <f t="array" ref="U148">_xlfn.XLOOKUP(AVANZA[[#This Row],[Num_Agrupacion_Pet_Atis]],Tabla1[[#All],[Numero_de_actuacion]],Tabla1[[#All],[Motivo_de_suspension]],"",0)</f>
        <v/>
      </c>
      <c r="V148" s="2" t="str" cm="1">
        <f t="array" ref="V148">_xlfn.XLOOKUP(AVANZA[[#This Row],[Num_Agrupacion_Pet_Atis]],Tabla1[[#All],[Numero_de_actuacion]],Tabla1[[#All],[No_identificacion_cliente]],"",0)</f>
        <v/>
      </c>
      <c r="W148" s="2" t="str" cm="1">
        <f t="array" ref="W148">_xlfn.XLOOKUP(AVANZA[[#This Row],[Num_Agrupacion_Pet_Atis]],Tabla1[[#All],[Numero_de_actuacion]],Tabla1[[#All],[Movil_de_contacto]],"",0)</f>
        <v/>
      </c>
      <c r="X148" s="14">
        <f>IF(OR(AVANZA[[#This Row],[ESTADO LEG]]="Legalizada grabacion",AVANZA[[#This Row],[ESTADO LEG]]="Legalizada aut"),1,0)</f>
        <v>1</v>
      </c>
      <c r="Y148" s="14">
        <f>IF(OR(AVANZA[[#This Row],[ESTADO LEG]]="pdte legalizar",AVANZA[[#This Row],[ESTADO LEG]]="No cruza"),1,0)</f>
        <v>0</v>
      </c>
      <c r="Z148" t="str" cm="1">
        <f t="array" ref="Z148">IF(AVANZA[[#This Row],[Variable]]="Terminada",LOWER(_xlfn.XLOOKUP(AVANZA[[#This Row],[ID_Peticion]],Tabla6[[#All],[NUM_PETICION]],Tabla6[[#All],[ESTADO_LEG]],"NO CRUZA",0)),AVANZA[[#This Row],[Variable]])</f>
        <v>legalizada grabacion</v>
      </c>
      <c r="AA148" cm="1">
        <f t="array" ref="AA148">_xlfn.XLOOKUP(AVANZA[[#This Row],[ID_Peticion]],Tabla6[[#All],[NUM_PETICION]],Tabla6[[#All],[DIF_DIAS]],"",0)</f>
        <v>2</v>
      </c>
      <c r="AB148" s="2" cm="1">
        <f t="array" ref="AB148">IFERROR(_xlfn.XLOOKUP(AVANZA[[#This Row],[ID_Peticion]],Tabla6[[#All],[NUM_PETICION]],Tabla6[[#All],[FEC_LEGAL]],"",0),"")</f>
        <v>46148</v>
      </c>
      <c r="AC148" s="14">
        <f ca="1">IF(AVANZA[[#This Row],[FECHA LEG]]&lt;&gt;0,IFERROR(AVANZA[[#This Row],[FECHA LEG]]-AVANZA[[#This Row],[FechaIniEstadoSubPetAtis]],0),TODAY()-AVANZA[[#This Row],[FechaIniEstadoSubPetAtis]])</f>
        <v>2</v>
      </c>
      <c r="AD148" s="35" t="str">
        <f ca="1">IF(AVANZA[[#This Row],[FINAL Vs LG]]&lt;&gt;0,IF(AVANZA[[#This Row],[FINAL Vs LG]]&lt;7.1,"100%",IF(AND(AVANZA[[#This Row],[FINAL Vs LG]]&gt;7.1,AVANZA[[#This Row],[FINAL Vs LG]]&lt;11.1),"50%","0%")),0)</f>
        <v>100%</v>
      </c>
      <c r="AE148" s="14">
        <f ca="1">VLOOKUP(DAY(TODAY()),BACK!F:G,2,0)</f>
        <v>14</v>
      </c>
      <c r="AF148" s="14">
        <f>BACK!$I$2</f>
        <v>24</v>
      </c>
      <c r="AG148" s="14">
        <f>IF(AVANZA[[#This Row],[Oferta_empaquetada_comisiones]]="SI",1,0)</f>
        <v>0</v>
      </c>
      <c r="AH148" s="36">
        <f>IF(AVANZA[[#This Row],[Variable]]="TERMINADA",IFERROR(VLOOKUP(AVANZA[[#This Row],[SUPERVISOR]],Tabla2[#All],4,0),0),)</f>
        <v>3.5</v>
      </c>
      <c r="AI148" s="14">
        <f>IF(AVANZA[[#This Row],[Producto]]="BA",1,0)</f>
        <v>0</v>
      </c>
      <c r="AJ148" s="14">
        <f>IF(AVANZA[[#This Row],[Producto]]="DUO",1,0)</f>
        <v>0</v>
      </c>
      <c r="AK148" s="14">
        <f>IF(AVANZA[[#This Row],[Producto]]="TRIO",1,0)</f>
        <v>1</v>
      </c>
      <c r="AL148" t="s">
        <v>221</v>
      </c>
      <c r="AM148">
        <v>-1</v>
      </c>
      <c r="AN148">
        <v>-1</v>
      </c>
      <c r="AO148" t="s">
        <v>737</v>
      </c>
      <c r="AP148" s="1">
        <v>46143.761874999997</v>
      </c>
      <c r="AQ148">
        <v>-1</v>
      </c>
      <c r="AR148" t="s">
        <v>738</v>
      </c>
      <c r="AS148">
        <v>-1</v>
      </c>
      <c r="AT148">
        <v>-1</v>
      </c>
      <c r="AU148">
        <v>-1</v>
      </c>
      <c r="AV148">
        <v>-1</v>
      </c>
      <c r="AW148">
        <v>-1</v>
      </c>
      <c r="AX148" t="s">
        <v>224</v>
      </c>
      <c r="AY148">
        <v>-1</v>
      </c>
      <c r="AZ148">
        <v>2026</v>
      </c>
      <c r="BA148">
        <v>5</v>
      </c>
      <c r="BB148">
        <v>4</v>
      </c>
      <c r="BC148">
        <v>-1</v>
      </c>
      <c r="BD148" t="s">
        <v>225</v>
      </c>
      <c r="BE148">
        <v>-1</v>
      </c>
      <c r="BF148">
        <v>20001621091658</v>
      </c>
      <c r="BG148" t="s">
        <v>376</v>
      </c>
      <c r="BH148" t="s">
        <v>377</v>
      </c>
      <c r="BI148" t="s">
        <v>739</v>
      </c>
      <c r="BJ148">
        <v>-1</v>
      </c>
      <c r="BK148">
        <v>-1</v>
      </c>
      <c r="BL148">
        <v>-1</v>
      </c>
      <c r="BM148" t="s">
        <v>229</v>
      </c>
      <c r="BN148" t="s">
        <v>230</v>
      </c>
      <c r="BO148" t="s">
        <v>740</v>
      </c>
      <c r="BP148" t="s">
        <v>380</v>
      </c>
      <c r="BQ148">
        <v>2026</v>
      </c>
      <c r="BR148">
        <v>5</v>
      </c>
      <c r="BS148">
        <v>1</v>
      </c>
      <c r="BT148" s="1">
        <v>46146.632870370369</v>
      </c>
      <c r="BU148" t="s">
        <v>233</v>
      </c>
      <c r="BV148" s="2">
        <v>46146</v>
      </c>
      <c r="BW148" t="s">
        <v>234</v>
      </c>
      <c r="BX148" s="2">
        <v>46144</v>
      </c>
      <c r="BY148" s="2">
        <v>46146</v>
      </c>
      <c r="BZ148" t="s">
        <v>235</v>
      </c>
      <c r="CA148" t="s">
        <v>236</v>
      </c>
      <c r="CB148" t="s">
        <v>237</v>
      </c>
      <c r="CC148" t="s">
        <v>741</v>
      </c>
      <c r="CD148" t="s">
        <v>742</v>
      </c>
      <c r="CE148">
        <v>-1</v>
      </c>
      <c r="CF148" t="s">
        <v>240</v>
      </c>
      <c r="CG148" t="s">
        <v>241</v>
      </c>
      <c r="CH148" t="s">
        <v>242</v>
      </c>
      <c r="CI148">
        <v>73211780</v>
      </c>
      <c r="CJ148" t="s">
        <v>244</v>
      </c>
      <c r="CK148" t="s">
        <v>245</v>
      </c>
      <c r="CL148" t="s">
        <v>246</v>
      </c>
      <c r="CM148" t="s">
        <v>247</v>
      </c>
      <c r="CN148" t="s">
        <v>248</v>
      </c>
      <c r="CT148" t="s">
        <v>304</v>
      </c>
      <c r="CU148" t="s">
        <v>387</v>
      </c>
      <c r="CW148" t="s">
        <v>388</v>
      </c>
      <c r="CX148" t="s">
        <v>389</v>
      </c>
      <c r="DA148" t="s">
        <v>250</v>
      </c>
      <c r="DB148">
        <v>-1</v>
      </c>
      <c r="DF148" t="s">
        <v>251</v>
      </c>
      <c r="DJ148" t="s">
        <v>252</v>
      </c>
      <c r="DK148" t="s">
        <v>253</v>
      </c>
      <c r="DL148" t="s">
        <v>253</v>
      </c>
      <c r="DN148" t="s">
        <v>390</v>
      </c>
      <c r="DR148" t="s">
        <v>256</v>
      </c>
      <c r="DS148" t="s">
        <v>244</v>
      </c>
      <c r="DT148" t="s">
        <v>243</v>
      </c>
      <c r="DV148">
        <v>1</v>
      </c>
      <c r="DW148" t="s">
        <v>257</v>
      </c>
      <c r="ED148" s="2">
        <v>46146</v>
      </c>
      <c r="EF148">
        <v>9</v>
      </c>
      <c r="EP148" t="s">
        <v>258</v>
      </c>
      <c r="ES148" t="s">
        <v>743</v>
      </c>
      <c r="FA148" t="s">
        <v>245</v>
      </c>
      <c r="FB148" t="s">
        <v>260</v>
      </c>
      <c r="FD148" t="s">
        <v>260</v>
      </c>
      <c r="FE148" t="s">
        <v>261</v>
      </c>
      <c r="FF148" t="s">
        <v>262</v>
      </c>
      <c r="FK148" t="s">
        <v>263</v>
      </c>
      <c r="FL148" t="s">
        <v>744</v>
      </c>
      <c r="FN148" t="s">
        <v>248</v>
      </c>
      <c r="FO148" t="s">
        <v>265</v>
      </c>
      <c r="FR148">
        <v>126994</v>
      </c>
      <c r="GB148" t="s">
        <v>266</v>
      </c>
      <c r="GC148" t="s">
        <v>387</v>
      </c>
      <c r="GD148">
        <v>25016</v>
      </c>
      <c r="GF148">
        <v>2353</v>
      </c>
      <c r="GG148">
        <v>25424</v>
      </c>
      <c r="GI148">
        <v>100314</v>
      </c>
      <c r="GJ148">
        <v>25242</v>
      </c>
      <c r="GL148">
        <v>24327</v>
      </c>
      <c r="GM148">
        <v>151122</v>
      </c>
      <c r="GS148" t="s">
        <v>267</v>
      </c>
      <c r="GT148" s="2">
        <v>44742</v>
      </c>
      <c r="GU148" t="s">
        <v>268</v>
      </c>
      <c r="GV148" t="s">
        <v>335</v>
      </c>
      <c r="GW148" t="s">
        <v>394</v>
      </c>
      <c r="GZ148" t="s">
        <v>395</v>
      </c>
      <c r="HA148" t="s">
        <v>274</v>
      </c>
      <c r="HB148" t="s">
        <v>275</v>
      </c>
      <c r="HC148" t="s">
        <v>275</v>
      </c>
      <c r="HD148" t="s">
        <v>257</v>
      </c>
      <c r="HE148" t="s">
        <v>230</v>
      </c>
      <c r="HF148" t="s">
        <v>745</v>
      </c>
      <c r="HR148" t="s">
        <v>278</v>
      </c>
      <c r="HV148">
        <v>131990</v>
      </c>
      <c r="HW148" t="s">
        <v>281</v>
      </c>
      <c r="HY148">
        <v>0</v>
      </c>
      <c r="HZ148">
        <v>0</v>
      </c>
      <c r="IA148" t="s">
        <v>281</v>
      </c>
      <c r="IB148" t="s">
        <v>281</v>
      </c>
      <c r="IE148" t="s">
        <v>283</v>
      </c>
      <c r="IF148" t="s">
        <v>283</v>
      </c>
      <c r="IG148" t="s">
        <v>283</v>
      </c>
      <c r="IH148" t="s">
        <v>284</v>
      </c>
      <c r="II148" t="s">
        <v>285</v>
      </c>
      <c r="IJ148" t="s">
        <v>286</v>
      </c>
      <c r="IK148" t="s">
        <v>278</v>
      </c>
      <c r="IL148" t="s">
        <v>287</v>
      </c>
      <c r="IM148" t="s">
        <v>288</v>
      </c>
      <c r="IN148" t="s">
        <v>289</v>
      </c>
      <c r="IP148" t="s">
        <v>290</v>
      </c>
      <c r="IQ148" t="s">
        <v>284</v>
      </c>
      <c r="IS148" t="s">
        <v>291</v>
      </c>
      <c r="IT148" t="s">
        <v>561</v>
      </c>
      <c r="IY148" t="s">
        <v>281</v>
      </c>
    </row>
    <row r="149" spans="1:259" x14ac:dyDescent="0.3">
      <c r="A149" s="14">
        <f>DAY(AVANZA[[#This Row],[FechaSeguimiento]])</f>
        <v>4</v>
      </c>
      <c r="B149" s="14">
        <f>MONTH(AVANZA[[#This Row],[FechaSeguimiento]])</f>
        <v>5</v>
      </c>
      <c r="C149"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149" t="str">
        <f>LOWER(IFERROR(VLOOKUP(AVANZA[[#This Row],[ID_Peticion]],CANCELADAS[#All],2,0),""))</f>
        <v/>
      </c>
      <c r="E149" t="str">
        <f>LOWER(IFERROR(VLOOKUP(AVANZA[[#This Row],[ID_Peticion]],CANCELADAS[#All],3,0),""))</f>
        <v/>
      </c>
      <c r="F149" t="str">
        <f>LOWER(IF(AVANZA[[#This Row],[CEDULA CLIENTE]]&lt;&gt;""," CC: " &amp; COUNTIFS(AVANZA[CEDULA CLIENTE],AVANZA[[#This Row],[CEDULA CLIENTE]]),"")&amp; IF(AVANZA[[#This Row],[Direccion]]&lt;&gt;""," DIR: " &amp; COUNTIFS(AVANZA[Direccion],AVANZA[[#This Row],[Direccion]]),""))</f>
        <v xml:space="preserve"> dir: 1</v>
      </c>
      <c r="G149" t="str">
        <f>IFERROR(VLOOKUP(AVANZA[[#This Row],[Cedula_Vendedor_Atis]],PLANTA[[#All],[CEDULA]:[LINEA]],3,0),"No Cruza")</f>
        <v>Marisol Avella</v>
      </c>
      <c r="H149" t="str">
        <f>IFERROR(VLOOKUP(AVANZA[[#This Row],[Cedula_Vendedor_Atis]],PLANTA[[#All],[CEDULA]:[LINEA]],4,0),"No Cruza")</f>
        <v>Fija</v>
      </c>
      <c r="I149" t="str">
        <f>LOWER(IF(AVANZA[[#This Row],[ATRIBUIBLE]]="",AVANZA[[#This Row],[Variable]],AVANZA[[#This Row],[ATRIBUIBLE]]))</f>
        <v>terminada</v>
      </c>
      <c r="J149" s="14">
        <f>IF(AVANZA[[#This Row],[Variable]]=AVANZA[[#Headers],[TERMINADA]],1,0)</f>
        <v>1</v>
      </c>
      <c r="K149" s="14">
        <f>IF(AVANZA[[#This Row],[Variable]]=AVANZA[[#Headers],[ANULADA]],1,0)</f>
        <v>0</v>
      </c>
      <c r="L149" s="14">
        <f>IF(AVANZA[[#This Row],[Variable]]=AVANZA[[#Headers],[PENDIENTE]],1,0)</f>
        <v>0</v>
      </c>
      <c r="M149" s="14">
        <f>IF(AVANZA[[#This Row],[ESTADO AGENDA]]="AGENDADA",1,0)</f>
        <v>0</v>
      </c>
      <c r="N149" s="14">
        <f>IF(AVANZA[[#This Row],[ESTADO AGENDA]]="PENDIENTE DE AGENDAR",1,0)</f>
        <v>0</v>
      </c>
      <c r="O149" s="14">
        <f>IF(AVANZA[[#This Row],[ESTADO AGENDA]]="SUSPENDIDA",1,0)</f>
        <v>0</v>
      </c>
      <c r="P149" t="str" cm="1">
        <f t="array" ref="P149">_xlfn.XLOOKUP(AVANZA[[#This Row],[Num_Agrupacion_Pet_Atis]],Tabla1[[#All],[Numero_de_actuacion]],Tabla1[[#All],[Estado_de_la_orden]],"",0)</f>
        <v/>
      </c>
      <c r="Q149" s="2" t="str" cm="1">
        <f t="array" ref="Q149">_xlfn.XLOOKUP(AVANZA[[#This Row],[Num_Agrupacion_Pet_Atis]],Tabla1[[#All],[Numero_de_actuacion]],Tabla1[[#All],[Fecha_de_la_cita]],"",0)</f>
        <v/>
      </c>
      <c r="R149" t="str" cm="1">
        <f t="array" ref="R149">_xlfn.XLOOKUP(AVANZA[[#This Row],[Num_Agrupacion_Pet_Atis]],Tabla1[[#All],[Numero_de_actuacion]],Tabla1[[#All],[Franja_horaria_de_la_cita]],"",0)</f>
        <v/>
      </c>
      <c r="S149" s="14" t="str">
        <f>IFERROR(DAY(AVANZA[[#This Row],[FECHA AGENDA]]),"")</f>
        <v/>
      </c>
      <c r="T149" s="14" t="str">
        <f>IFERROR(MONTH(AVANZA[[#This Row],[FECHA AGENDA]]),"")</f>
        <v/>
      </c>
      <c r="U149" t="str" cm="1">
        <f t="array" ref="U149">_xlfn.XLOOKUP(AVANZA[[#This Row],[Num_Agrupacion_Pet_Atis]],Tabla1[[#All],[Numero_de_actuacion]],Tabla1[[#All],[Motivo_de_suspension]],"",0)</f>
        <v/>
      </c>
      <c r="V149" s="2" t="str" cm="1">
        <f t="array" ref="V149">_xlfn.XLOOKUP(AVANZA[[#This Row],[Num_Agrupacion_Pet_Atis]],Tabla1[[#All],[Numero_de_actuacion]],Tabla1[[#All],[No_identificacion_cliente]],"",0)</f>
        <v/>
      </c>
      <c r="W149" s="2" t="str" cm="1">
        <f t="array" ref="W149">_xlfn.XLOOKUP(AVANZA[[#This Row],[Num_Agrupacion_Pet_Atis]],Tabla1[[#All],[Numero_de_actuacion]],Tabla1[[#All],[Movil_de_contacto]],"",0)</f>
        <v/>
      </c>
      <c r="X149" s="14">
        <f>IF(OR(AVANZA[[#This Row],[ESTADO LEG]]="Legalizada grabacion",AVANZA[[#This Row],[ESTADO LEG]]="Legalizada aut"),1,0)</f>
        <v>1</v>
      </c>
      <c r="Y149" s="14">
        <f>IF(OR(AVANZA[[#This Row],[ESTADO LEG]]="pdte legalizar",AVANZA[[#This Row],[ESTADO LEG]]="No cruza"),1,0)</f>
        <v>0</v>
      </c>
      <c r="Z149" t="str" cm="1">
        <f t="array" ref="Z149">IF(AVANZA[[#This Row],[Variable]]="Terminada",LOWER(_xlfn.XLOOKUP(AVANZA[[#This Row],[ID_Peticion]],Tabla6[[#All],[NUM_PETICION]],Tabla6[[#All],[ESTADO_LEG]],"NO CRUZA",0)),AVANZA[[#This Row],[Variable]])</f>
        <v>legalizada grabacion</v>
      </c>
      <c r="AA149" cm="1">
        <f t="array" ref="AA149">_xlfn.XLOOKUP(AVANZA[[#This Row],[ID_Peticion]],Tabla6[[#All],[NUM_PETICION]],Tabla6[[#All],[DIF_DIAS]],"",0)</f>
        <v>2</v>
      </c>
      <c r="AB149" s="2" cm="1">
        <f t="array" ref="AB149">IFERROR(_xlfn.XLOOKUP(AVANZA[[#This Row],[ID_Peticion]],Tabla6[[#All],[NUM_PETICION]],Tabla6[[#All],[FEC_LEGAL]],"",0),"")</f>
        <v>46148</v>
      </c>
      <c r="AC149" s="14">
        <f ca="1">IF(AVANZA[[#This Row],[FECHA LEG]]&lt;&gt;0,IFERROR(AVANZA[[#This Row],[FECHA LEG]]-AVANZA[[#This Row],[FechaIniEstadoSubPetAtis]],0),TODAY()-AVANZA[[#This Row],[FechaIniEstadoSubPetAtis]])</f>
        <v>2</v>
      </c>
      <c r="AD149" s="35" t="str">
        <f ca="1">IF(AVANZA[[#This Row],[FINAL Vs LG]]&lt;&gt;0,IF(AVANZA[[#This Row],[FINAL Vs LG]]&lt;7.1,"100%",IF(AND(AVANZA[[#This Row],[FINAL Vs LG]]&gt;7.1,AVANZA[[#This Row],[FINAL Vs LG]]&lt;11.1),"50%","0%")),0)</f>
        <v>100%</v>
      </c>
      <c r="AE149" s="14">
        <f ca="1">VLOOKUP(DAY(TODAY()),BACK!F:G,2,0)</f>
        <v>14</v>
      </c>
      <c r="AF149" s="14">
        <f>BACK!$I$2</f>
        <v>24</v>
      </c>
      <c r="AG149" s="14">
        <f>IF(AVANZA[[#This Row],[Oferta_empaquetada_comisiones]]="SI",1,0)</f>
        <v>0</v>
      </c>
      <c r="AH149" s="36">
        <f>IF(AVANZA[[#This Row],[Variable]]="TERMINADA",IFERROR(VLOOKUP(AVANZA[[#This Row],[SUPERVISOR]],Tabla2[#All],4,0),0),)</f>
        <v>3.5</v>
      </c>
      <c r="AI149" s="14">
        <f>IF(AVANZA[[#This Row],[Producto]]="BA",1,0)</f>
        <v>0</v>
      </c>
      <c r="AJ149" s="14">
        <f>IF(AVANZA[[#This Row],[Producto]]="DUO",1,0)</f>
        <v>0</v>
      </c>
      <c r="AK149" s="14">
        <f>IF(AVANZA[[#This Row],[Producto]]="TRIO",1,0)</f>
        <v>1</v>
      </c>
      <c r="AL149" t="s">
        <v>746</v>
      </c>
      <c r="AM149">
        <v>-1</v>
      </c>
      <c r="AN149">
        <v>-1</v>
      </c>
      <c r="AO149" t="s">
        <v>747</v>
      </c>
      <c r="AP149" s="1">
        <v>46145.576782407406</v>
      </c>
      <c r="AQ149">
        <v>-1</v>
      </c>
      <c r="AR149" t="s">
        <v>748</v>
      </c>
      <c r="AS149">
        <v>-1</v>
      </c>
      <c r="AT149">
        <v>-1</v>
      </c>
      <c r="AU149">
        <v>-1</v>
      </c>
      <c r="AV149">
        <v>-1</v>
      </c>
      <c r="AW149">
        <v>-1</v>
      </c>
      <c r="AX149" t="s">
        <v>224</v>
      </c>
      <c r="AY149">
        <v>-1</v>
      </c>
      <c r="AZ149">
        <v>2026</v>
      </c>
      <c r="BA149">
        <v>5</v>
      </c>
      <c r="BB149">
        <v>4</v>
      </c>
      <c r="BC149">
        <v>-1</v>
      </c>
      <c r="BD149" t="s">
        <v>225</v>
      </c>
      <c r="BE149">
        <v>-1</v>
      </c>
      <c r="BF149">
        <v>20001621536619</v>
      </c>
      <c r="BG149" t="s">
        <v>438</v>
      </c>
      <c r="BH149" t="s">
        <v>439</v>
      </c>
      <c r="BI149" t="s">
        <v>749</v>
      </c>
      <c r="BJ149">
        <v>-1</v>
      </c>
      <c r="BK149">
        <v>-1</v>
      </c>
      <c r="BL149">
        <v>-1</v>
      </c>
      <c r="BM149" t="s">
        <v>229</v>
      </c>
      <c r="BN149" t="s">
        <v>230</v>
      </c>
      <c r="BO149" t="s">
        <v>750</v>
      </c>
      <c r="BP149" t="s">
        <v>380</v>
      </c>
      <c r="BQ149">
        <v>2026</v>
      </c>
      <c r="BR149">
        <v>5</v>
      </c>
      <c r="BS149">
        <v>3</v>
      </c>
      <c r="BT149" s="1">
        <v>46146.678796296299</v>
      </c>
      <c r="BU149" t="s">
        <v>233</v>
      </c>
      <c r="BV149" s="2">
        <v>46146</v>
      </c>
      <c r="BW149" t="s">
        <v>234</v>
      </c>
      <c r="BX149" s="2">
        <v>46145</v>
      </c>
      <c r="BY149" s="2">
        <v>46146</v>
      </c>
      <c r="BZ149" t="s">
        <v>235</v>
      </c>
      <c r="CA149" t="s">
        <v>751</v>
      </c>
      <c r="CB149" t="s">
        <v>752</v>
      </c>
      <c r="CC149" t="s">
        <v>753</v>
      </c>
      <c r="CD149" t="s">
        <v>754</v>
      </c>
      <c r="CE149">
        <v>-1</v>
      </c>
      <c r="CF149" t="s">
        <v>755</v>
      </c>
      <c r="CG149" t="s">
        <v>756</v>
      </c>
      <c r="CH149" t="s">
        <v>757</v>
      </c>
      <c r="CI149">
        <v>1000857923</v>
      </c>
      <c r="CJ149" t="s">
        <v>759</v>
      </c>
      <c r="CK149" t="s">
        <v>245</v>
      </c>
      <c r="CL149" t="s">
        <v>246</v>
      </c>
      <c r="CM149" t="s">
        <v>247</v>
      </c>
      <c r="CN149" t="s">
        <v>359</v>
      </c>
      <c r="CT149" t="s">
        <v>249</v>
      </c>
      <c r="CU149" t="s">
        <v>387</v>
      </c>
      <c r="CW149" t="s">
        <v>446</v>
      </c>
      <c r="CX149" t="s">
        <v>447</v>
      </c>
      <c r="DA149" t="s">
        <v>250</v>
      </c>
      <c r="DB149">
        <v>-1</v>
      </c>
      <c r="DF149" t="s">
        <v>251</v>
      </c>
      <c r="DJ149" t="s">
        <v>252</v>
      </c>
      <c r="DK149" t="s">
        <v>253</v>
      </c>
      <c r="DL149" t="s">
        <v>253</v>
      </c>
      <c r="DN149" t="s">
        <v>390</v>
      </c>
      <c r="DR149" t="s">
        <v>760</v>
      </c>
      <c r="DS149" t="s">
        <v>759</v>
      </c>
      <c r="DT149" t="s">
        <v>758</v>
      </c>
      <c r="DV149">
        <v>1</v>
      </c>
      <c r="DW149" t="s">
        <v>623</v>
      </c>
      <c r="ED149" s="2">
        <v>46146</v>
      </c>
      <c r="EE149" t="s">
        <v>761</v>
      </c>
      <c r="EF149">
        <v>9</v>
      </c>
      <c r="EP149" t="s">
        <v>258</v>
      </c>
      <c r="ES149" t="s">
        <v>762</v>
      </c>
      <c r="FA149" t="s">
        <v>245</v>
      </c>
      <c r="FB149" t="s">
        <v>763</v>
      </c>
      <c r="FD149" t="s">
        <v>763</v>
      </c>
      <c r="FE149" t="s">
        <v>764</v>
      </c>
      <c r="FF149" t="s">
        <v>764</v>
      </c>
      <c r="FK149" t="s">
        <v>263</v>
      </c>
      <c r="FL149" t="s">
        <v>765</v>
      </c>
      <c r="FN149" t="s">
        <v>359</v>
      </c>
      <c r="FO149" t="s">
        <v>366</v>
      </c>
      <c r="FR149">
        <v>99915</v>
      </c>
      <c r="GB149" t="s">
        <v>266</v>
      </c>
      <c r="GC149" t="s">
        <v>387</v>
      </c>
      <c r="GD149">
        <v>25188</v>
      </c>
      <c r="GF149">
        <v>2353</v>
      </c>
      <c r="GG149">
        <v>25422</v>
      </c>
      <c r="GI149">
        <v>73235</v>
      </c>
      <c r="GJ149">
        <v>25427</v>
      </c>
      <c r="GL149">
        <v>24327</v>
      </c>
      <c r="GM149">
        <v>118898</v>
      </c>
      <c r="GS149" t="s">
        <v>267</v>
      </c>
      <c r="GT149" s="2">
        <v>45138</v>
      </c>
      <c r="GU149" t="s">
        <v>268</v>
      </c>
      <c r="GV149" t="s">
        <v>269</v>
      </c>
      <c r="GW149" t="s">
        <v>394</v>
      </c>
      <c r="GZ149" t="s">
        <v>395</v>
      </c>
      <c r="HA149" t="s">
        <v>274</v>
      </c>
      <c r="HB149" t="s">
        <v>766</v>
      </c>
      <c r="HC149" t="s">
        <v>751</v>
      </c>
      <c r="HD149" t="s">
        <v>761</v>
      </c>
      <c r="HE149" t="s">
        <v>230</v>
      </c>
      <c r="HF149" t="s">
        <v>767</v>
      </c>
      <c r="HR149" t="s">
        <v>278</v>
      </c>
      <c r="HV149">
        <v>118900</v>
      </c>
      <c r="HW149" t="s">
        <v>279</v>
      </c>
      <c r="HX149" t="s">
        <v>570</v>
      </c>
      <c r="HY149">
        <v>99932.668000000005</v>
      </c>
      <c r="HZ149">
        <v>17.667999999999999</v>
      </c>
      <c r="IA149" t="s">
        <v>279</v>
      </c>
      <c r="IB149" t="s">
        <v>281</v>
      </c>
      <c r="IE149" t="s">
        <v>283</v>
      </c>
      <c r="IF149" t="s">
        <v>283</v>
      </c>
      <c r="IG149" t="s">
        <v>283</v>
      </c>
      <c r="IH149" t="s">
        <v>284</v>
      </c>
      <c r="II149" t="s">
        <v>285</v>
      </c>
      <c r="IJ149" t="s">
        <v>286</v>
      </c>
      <c r="IK149" t="s">
        <v>278</v>
      </c>
      <c r="IL149" t="s">
        <v>287</v>
      </c>
      <c r="IM149" t="s">
        <v>288</v>
      </c>
      <c r="IN149" t="s">
        <v>289</v>
      </c>
      <c r="IP149" t="s">
        <v>290</v>
      </c>
      <c r="IQ149" t="s">
        <v>284</v>
      </c>
      <c r="IS149" t="s">
        <v>291</v>
      </c>
      <c r="IT149" t="s">
        <v>287</v>
      </c>
      <c r="IY149" t="s">
        <v>281</v>
      </c>
    </row>
    <row r="150" spans="1:259" x14ac:dyDescent="0.3">
      <c r="A150" s="14">
        <f>DAY(AVANZA[[#This Row],[FechaSeguimiento]])</f>
        <v>4</v>
      </c>
      <c r="B150" s="14">
        <f>MONTH(AVANZA[[#This Row],[FechaSeguimiento]])</f>
        <v>5</v>
      </c>
      <c r="C150"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150" t="str">
        <f>LOWER(IFERROR(VLOOKUP(AVANZA[[#This Row],[ID_Peticion]],CANCELADAS[#All],2,0),""))</f>
        <v/>
      </c>
      <c r="E150" t="str">
        <f>LOWER(IFERROR(VLOOKUP(AVANZA[[#This Row],[ID_Peticion]],CANCELADAS[#All],3,0),""))</f>
        <v/>
      </c>
      <c r="F150" t="str">
        <f>LOWER(IF(AVANZA[[#This Row],[CEDULA CLIENTE]]&lt;&gt;""," CC: " &amp; COUNTIFS(AVANZA[CEDULA CLIENTE],AVANZA[[#This Row],[CEDULA CLIENTE]]),"")&amp; IF(AVANZA[[#This Row],[Direccion]]&lt;&gt;""," DIR: " &amp; COUNTIFS(AVANZA[Direccion],AVANZA[[#This Row],[Direccion]]),""))</f>
        <v xml:space="preserve"> dir: 1</v>
      </c>
      <c r="G150" t="str">
        <f>IFERROR(VLOOKUP(AVANZA[[#This Row],[Cedula_Vendedor_Atis]],PLANTA[[#All],[CEDULA]:[LINEA]],3,0),"No Cruza")</f>
        <v>Marisol Avella</v>
      </c>
      <c r="H150" t="str">
        <f>IFERROR(VLOOKUP(AVANZA[[#This Row],[Cedula_Vendedor_Atis]],PLANTA[[#All],[CEDULA]:[LINEA]],4,0),"No Cruza")</f>
        <v>Fija</v>
      </c>
      <c r="I150" t="str">
        <f>LOWER(IF(AVANZA[[#This Row],[ATRIBUIBLE]]="",AVANZA[[#This Row],[Variable]],AVANZA[[#This Row],[ATRIBUIBLE]]))</f>
        <v>terminada</v>
      </c>
      <c r="J150" s="14">
        <f>IF(AVANZA[[#This Row],[Variable]]=AVANZA[[#Headers],[TERMINADA]],1,0)</f>
        <v>1</v>
      </c>
      <c r="K150" s="14">
        <f>IF(AVANZA[[#This Row],[Variable]]=AVANZA[[#Headers],[ANULADA]],1,0)</f>
        <v>0</v>
      </c>
      <c r="L150" s="14">
        <f>IF(AVANZA[[#This Row],[Variable]]=AVANZA[[#Headers],[PENDIENTE]],1,0)</f>
        <v>0</v>
      </c>
      <c r="M150" s="14">
        <f>IF(AVANZA[[#This Row],[ESTADO AGENDA]]="AGENDADA",1,0)</f>
        <v>0</v>
      </c>
      <c r="N150" s="14">
        <f>IF(AVANZA[[#This Row],[ESTADO AGENDA]]="PENDIENTE DE AGENDAR",1,0)</f>
        <v>0</v>
      </c>
      <c r="O150" s="14">
        <f>IF(AVANZA[[#This Row],[ESTADO AGENDA]]="SUSPENDIDA",1,0)</f>
        <v>0</v>
      </c>
      <c r="P150" t="str" cm="1">
        <f t="array" ref="P150">_xlfn.XLOOKUP(AVANZA[[#This Row],[Num_Agrupacion_Pet_Atis]],Tabla1[[#All],[Numero_de_actuacion]],Tabla1[[#All],[Estado_de_la_orden]],"",0)</f>
        <v/>
      </c>
      <c r="Q150" s="2" t="str" cm="1">
        <f t="array" ref="Q150">_xlfn.XLOOKUP(AVANZA[[#This Row],[Num_Agrupacion_Pet_Atis]],Tabla1[[#All],[Numero_de_actuacion]],Tabla1[[#All],[Fecha_de_la_cita]],"",0)</f>
        <v/>
      </c>
      <c r="R150" t="str" cm="1">
        <f t="array" ref="R150">_xlfn.XLOOKUP(AVANZA[[#This Row],[Num_Agrupacion_Pet_Atis]],Tabla1[[#All],[Numero_de_actuacion]],Tabla1[[#All],[Franja_horaria_de_la_cita]],"",0)</f>
        <v/>
      </c>
      <c r="S150" s="14" t="str">
        <f>IFERROR(DAY(AVANZA[[#This Row],[FECHA AGENDA]]),"")</f>
        <v/>
      </c>
      <c r="T150" s="14" t="str">
        <f>IFERROR(MONTH(AVANZA[[#This Row],[FECHA AGENDA]]),"")</f>
        <v/>
      </c>
      <c r="U150" t="str" cm="1">
        <f t="array" ref="U150">_xlfn.XLOOKUP(AVANZA[[#This Row],[Num_Agrupacion_Pet_Atis]],Tabla1[[#All],[Numero_de_actuacion]],Tabla1[[#All],[Motivo_de_suspension]],"",0)</f>
        <v/>
      </c>
      <c r="V150" s="2" t="str" cm="1">
        <f t="array" ref="V150">_xlfn.XLOOKUP(AVANZA[[#This Row],[Num_Agrupacion_Pet_Atis]],Tabla1[[#All],[Numero_de_actuacion]],Tabla1[[#All],[No_identificacion_cliente]],"",0)</f>
        <v/>
      </c>
      <c r="W150" s="2" t="str" cm="1">
        <f t="array" ref="W150">_xlfn.XLOOKUP(AVANZA[[#This Row],[Num_Agrupacion_Pet_Atis]],Tabla1[[#All],[Numero_de_actuacion]],Tabla1[[#All],[Movil_de_contacto]],"",0)</f>
        <v/>
      </c>
      <c r="X150" s="14">
        <f>IF(OR(AVANZA[[#This Row],[ESTADO LEG]]="Legalizada grabacion",AVANZA[[#This Row],[ESTADO LEG]]="Legalizada aut"),1,0)</f>
        <v>1</v>
      </c>
      <c r="Y150" s="14">
        <f>IF(OR(AVANZA[[#This Row],[ESTADO LEG]]="pdte legalizar",AVANZA[[#This Row],[ESTADO LEG]]="No cruza"),1,0)</f>
        <v>0</v>
      </c>
      <c r="Z150" t="str" cm="1">
        <f t="array" ref="Z150">IF(AVANZA[[#This Row],[Variable]]="Terminada",LOWER(_xlfn.XLOOKUP(AVANZA[[#This Row],[ID_Peticion]],Tabla6[[#All],[NUM_PETICION]],Tabla6[[#All],[ESTADO_LEG]],"NO CRUZA",0)),AVANZA[[#This Row],[Variable]])</f>
        <v>legalizada grabacion</v>
      </c>
      <c r="AA150" cm="1">
        <f t="array" ref="AA150">_xlfn.XLOOKUP(AVANZA[[#This Row],[ID_Peticion]],Tabla6[[#All],[NUM_PETICION]],Tabla6[[#All],[DIF_DIAS]],"",0)</f>
        <v>2</v>
      </c>
      <c r="AB150" s="2" cm="1">
        <f t="array" ref="AB150">IFERROR(_xlfn.XLOOKUP(AVANZA[[#This Row],[ID_Peticion]],Tabla6[[#All],[NUM_PETICION]],Tabla6[[#All],[FEC_LEGAL]],"",0),"")</f>
        <v>46148</v>
      </c>
      <c r="AC150" s="14">
        <f ca="1">IF(AVANZA[[#This Row],[FECHA LEG]]&lt;&gt;0,IFERROR(AVANZA[[#This Row],[FECHA LEG]]-AVANZA[[#This Row],[FechaIniEstadoSubPetAtis]],0),TODAY()-AVANZA[[#This Row],[FechaIniEstadoSubPetAtis]])</f>
        <v>2</v>
      </c>
      <c r="AD150" s="35" t="str">
        <f ca="1">IF(AVANZA[[#This Row],[FINAL Vs LG]]&lt;&gt;0,IF(AVANZA[[#This Row],[FINAL Vs LG]]&lt;7.1,"100%",IF(AND(AVANZA[[#This Row],[FINAL Vs LG]]&gt;7.1,AVANZA[[#This Row],[FINAL Vs LG]]&lt;11.1),"50%","0%")),0)</f>
        <v>100%</v>
      </c>
      <c r="AE150" s="14">
        <f ca="1">VLOOKUP(DAY(TODAY()),BACK!F:G,2,0)</f>
        <v>14</v>
      </c>
      <c r="AF150" s="14">
        <f>BACK!$I$2</f>
        <v>24</v>
      </c>
      <c r="AG150" s="14">
        <f>IF(AVANZA[[#This Row],[Oferta_empaquetada_comisiones]]="SI",1,0)</f>
        <v>0</v>
      </c>
      <c r="AH150" s="36">
        <f>IF(AVANZA[[#This Row],[Variable]]="TERMINADA",IFERROR(VLOOKUP(AVANZA[[#This Row],[SUPERVISOR]],Tabla2[#All],4,0),0),)</f>
        <v>3.5</v>
      </c>
      <c r="AI150" s="14">
        <f>IF(AVANZA[[#This Row],[Producto]]="BA",1,0)</f>
        <v>1</v>
      </c>
      <c r="AJ150" s="14">
        <f>IF(AVANZA[[#This Row],[Producto]]="DUO",1,0)</f>
        <v>0</v>
      </c>
      <c r="AK150" s="14">
        <f>IF(AVANZA[[#This Row],[Producto]]="TRIO",1,0)</f>
        <v>0</v>
      </c>
      <c r="AL150" t="s">
        <v>456</v>
      </c>
      <c r="AM150">
        <v>-1</v>
      </c>
      <c r="AN150">
        <v>-1</v>
      </c>
      <c r="AO150" t="s">
        <v>768</v>
      </c>
      <c r="AP150" s="1">
        <v>46139.650949074072</v>
      </c>
      <c r="AQ150">
        <v>-1</v>
      </c>
      <c r="AR150" t="s">
        <v>769</v>
      </c>
      <c r="AS150">
        <v>-1</v>
      </c>
      <c r="AT150">
        <v>-1</v>
      </c>
      <c r="AU150">
        <v>-1</v>
      </c>
      <c r="AV150">
        <v>-1</v>
      </c>
      <c r="AW150">
        <v>-1</v>
      </c>
      <c r="AX150" t="s">
        <v>224</v>
      </c>
      <c r="AY150">
        <v>-1</v>
      </c>
      <c r="AZ150">
        <v>2026</v>
      </c>
      <c r="BA150">
        <v>5</v>
      </c>
      <c r="BB150">
        <v>4</v>
      </c>
      <c r="BC150">
        <v>-1</v>
      </c>
      <c r="BD150" t="s">
        <v>225</v>
      </c>
      <c r="BE150">
        <v>-1</v>
      </c>
      <c r="BF150">
        <v>20001618933895</v>
      </c>
      <c r="BG150" t="s">
        <v>226</v>
      </c>
      <c r="BH150" t="s">
        <v>227</v>
      </c>
      <c r="BI150" t="s">
        <v>770</v>
      </c>
      <c r="BJ150">
        <v>-1</v>
      </c>
      <c r="BK150">
        <v>-1</v>
      </c>
      <c r="BL150">
        <v>-1</v>
      </c>
      <c r="BM150" t="s">
        <v>229</v>
      </c>
      <c r="BN150" t="s">
        <v>230</v>
      </c>
      <c r="BO150" t="s">
        <v>771</v>
      </c>
      <c r="BP150" t="s">
        <v>232</v>
      </c>
      <c r="BQ150">
        <v>2026</v>
      </c>
      <c r="BR150">
        <v>4</v>
      </c>
      <c r="BS150">
        <v>27</v>
      </c>
      <c r="BT150" s="1">
        <v>46146.563333333332</v>
      </c>
      <c r="BU150" t="s">
        <v>233</v>
      </c>
      <c r="BV150" s="2">
        <v>46146</v>
      </c>
      <c r="BW150" t="s">
        <v>234</v>
      </c>
      <c r="BX150" s="2">
        <v>46139</v>
      </c>
      <c r="BY150" s="2">
        <v>46146</v>
      </c>
      <c r="BZ150" t="s">
        <v>235</v>
      </c>
      <c r="CA150" t="s">
        <v>297</v>
      </c>
      <c r="CB150" t="s">
        <v>297</v>
      </c>
      <c r="CC150" t="s">
        <v>772</v>
      </c>
      <c r="CD150" t="s">
        <v>773</v>
      </c>
      <c r="CE150">
        <v>-1</v>
      </c>
      <c r="CF150" t="s">
        <v>300</v>
      </c>
      <c r="CG150" t="s">
        <v>301</v>
      </c>
      <c r="CH150" t="s">
        <v>242</v>
      </c>
      <c r="CI150">
        <v>1018514067</v>
      </c>
      <c r="CJ150" t="s">
        <v>464</v>
      </c>
      <c r="CK150" t="s">
        <v>245</v>
      </c>
      <c r="CL150" t="s">
        <v>409</v>
      </c>
      <c r="CM150" t="s">
        <v>247</v>
      </c>
      <c r="CN150" t="s">
        <v>410</v>
      </c>
      <c r="CT150" t="s">
        <v>330</v>
      </c>
      <c r="CU150" t="s">
        <v>225</v>
      </c>
      <c r="CW150" t="s">
        <v>226</v>
      </c>
      <c r="CX150" t="s">
        <v>227</v>
      </c>
      <c r="DA150" t="s">
        <v>250</v>
      </c>
      <c r="DB150">
        <v>-1</v>
      </c>
      <c r="DF150" t="s">
        <v>251</v>
      </c>
      <c r="DJ150" t="s">
        <v>252</v>
      </c>
      <c r="DK150" t="s">
        <v>253</v>
      </c>
      <c r="DL150" t="s">
        <v>254</v>
      </c>
      <c r="DN150" t="s">
        <v>255</v>
      </c>
      <c r="DR150" t="s">
        <v>465</v>
      </c>
      <c r="DS150" t="s">
        <v>464</v>
      </c>
      <c r="DT150" t="s">
        <v>463</v>
      </c>
      <c r="DV150">
        <v>1</v>
      </c>
      <c r="DW150" t="s">
        <v>283</v>
      </c>
      <c r="ED150" s="2">
        <v>46146</v>
      </c>
      <c r="EE150" t="s">
        <v>306</v>
      </c>
      <c r="EF150">
        <v>16</v>
      </c>
      <c r="EP150" t="s">
        <v>258</v>
      </c>
      <c r="ES150" t="s">
        <v>774</v>
      </c>
      <c r="FA150" t="s">
        <v>245</v>
      </c>
      <c r="FB150" t="s">
        <v>308</v>
      </c>
      <c r="FD150" t="s">
        <v>308</v>
      </c>
      <c r="FE150" t="s">
        <v>309</v>
      </c>
      <c r="FF150" t="s">
        <v>309</v>
      </c>
      <c r="FK150" t="s">
        <v>263</v>
      </c>
      <c r="FL150" t="s">
        <v>775</v>
      </c>
      <c r="FN150" t="s">
        <v>410</v>
      </c>
      <c r="FO150" t="s">
        <v>414</v>
      </c>
      <c r="FR150">
        <v>72185</v>
      </c>
      <c r="GB150" t="s">
        <v>266</v>
      </c>
      <c r="GC150" t="s">
        <v>225</v>
      </c>
      <c r="GD150">
        <v>0</v>
      </c>
      <c r="GF150">
        <v>0</v>
      </c>
      <c r="GG150">
        <v>25421</v>
      </c>
      <c r="GI150">
        <v>72185</v>
      </c>
      <c r="GJ150">
        <v>0</v>
      </c>
      <c r="GL150">
        <v>0</v>
      </c>
      <c r="GM150">
        <v>85900</v>
      </c>
      <c r="GS150" t="s">
        <v>267</v>
      </c>
      <c r="GT150" s="2">
        <v>43758</v>
      </c>
      <c r="GU150" t="s">
        <v>268</v>
      </c>
      <c r="GW150" t="s">
        <v>270</v>
      </c>
      <c r="GX150" t="s">
        <v>271</v>
      </c>
      <c r="GY150" t="s">
        <v>272</v>
      </c>
      <c r="GZ150" t="s">
        <v>273</v>
      </c>
      <c r="HA150" t="s">
        <v>497</v>
      </c>
      <c r="HB150" t="s">
        <v>312</v>
      </c>
      <c r="HC150" t="s">
        <v>312</v>
      </c>
      <c r="HD150" t="s">
        <v>313</v>
      </c>
      <c r="HE150" t="s">
        <v>230</v>
      </c>
      <c r="HF150" t="s">
        <v>776</v>
      </c>
      <c r="HG150" t="s">
        <v>277</v>
      </c>
      <c r="HR150" t="s">
        <v>278</v>
      </c>
      <c r="HV150">
        <v>85900</v>
      </c>
      <c r="HW150" t="s">
        <v>279</v>
      </c>
      <c r="HX150" t="s">
        <v>280</v>
      </c>
      <c r="HY150">
        <v>89853</v>
      </c>
      <c r="HZ150">
        <v>17668</v>
      </c>
      <c r="IA150" t="s">
        <v>279</v>
      </c>
      <c r="IB150" t="s">
        <v>281</v>
      </c>
      <c r="ID150" t="s">
        <v>282</v>
      </c>
      <c r="IE150" t="s">
        <v>283</v>
      </c>
      <c r="IF150" t="s">
        <v>283</v>
      </c>
      <c r="IG150" t="s">
        <v>283</v>
      </c>
      <c r="IH150" t="s">
        <v>284</v>
      </c>
      <c r="II150" t="s">
        <v>285</v>
      </c>
      <c r="IJ150" t="s">
        <v>286</v>
      </c>
      <c r="IK150" t="s">
        <v>278</v>
      </c>
      <c r="IL150" t="s">
        <v>346</v>
      </c>
      <c r="IM150" t="s">
        <v>288</v>
      </c>
      <c r="IN150" t="s">
        <v>289</v>
      </c>
      <c r="IP150" t="s">
        <v>290</v>
      </c>
      <c r="IQ150" t="s">
        <v>284</v>
      </c>
      <c r="IS150" t="s">
        <v>291</v>
      </c>
      <c r="IY150" t="s">
        <v>281</v>
      </c>
    </row>
    <row r="151" spans="1:259" x14ac:dyDescent="0.3">
      <c r="A151" s="14">
        <f>DAY(AVANZA[[#This Row],[FechaSeguimiento]])</f>
        <v>4</v>
      </c>
      <c r="B151" s="14">
        <f>MONTH(AVANZA[[#This Row],[FechaSeguimiento]])</f>
        <v>5</v>
      </c>
      <c r="C151"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151" t="str">
        <f>LOWER(IFERROR(VLOOKUP(AVANZA[[#This Row],[ID_Peticion]],CANCELADAS[#All],2,0),""))</f>
        <v>qc - cliente desiste</v>
      </c>
      <c r="E151" t="str">
        <f>LOWER(IFERROR(VLOOKUP(AVANZA[[#This Row],[ID_Peticion]],CANCELADAS[#All],3,0),""))</f>
        <v>cliente</v>
      </c>
      <c r="F151" t="str">
        <f>LOWER(IF(AVANZA[[#This Row],[CEDULA CLIENTE]]&lt;&gt;""," CC: " &amp; COUNTIFS(AVANZA[CEDULA CLIENTE],AVANZA[[#This Row],[CEDULA CLIENTE]]),"")&amp; IF(AVANZA[[#This Row],[Direccion]]&lt;&gt;""," DIR: " &amp; COUNTIFS(AVANZA[Direccion],AVANZA[[#This Row],[Direccion]]),""))</f>
        <v xml:space="preserve"> dir: 1</v>
      </c>
      <c r="G151" t="str">
        <f>IFERROR(VLOOKUP(AVANZA[[#This Row],[Cedula_Vendedor_Atis]],PLANTA[[#All],[CEDULA]:[LINEA]],3,0),"No Cruza")</f>
        <v>Marisol Avella</v>
      </c>
      <c r="H151" t="str">
        <f>IFERROR(VLOOKUP(AVANZA[[#This Row],[Cedula_Vendedor_Atis]],PLANTA[[#All],[CEDULA]:[LINEA]],4,0),"No Cruza")</f>
        <v>Fija</v>
      </c>
      <c r="I151" t="str">
        <f>LOWER(IF(AVANZA[[#This Row],[ATRIBUIBLE]]="",AVANZA[[#This Row],[Variable]],AVANZA[[#This Row],[ATRIBUIBLE]]))</f>
        <v>cliente</v>
      </c>
      <c r="J151" s="14">
        <f>IF(AVANZA[[#This Row],[Variable]]=AVANZA[[#Headers],[TERMINADA]],1,0)</f>
        <v>0</v>
      </c>
      <c r="K151" s="14">
        <f>IF(AVANZA[[#This Row],[Variable]]=AVANZA[[#Headers],[ANULADA]],1,0)</f>
        <v>1</v>
      </c>
      <c r="L151" s="14">
        <f>IF(AVANZA[[#This Row],[Variable]]=AVANZA[[#Headers],[PENDIENTE]],1,0)</f>
        <v>0</v>
      </c>
      <c r="M151" s="14">
        <f>IF(AVANZA[[#This Row],[ESTADO AGENDA]]="AGENDADA",1,0)</f>
        <v>0</v>
      </c>
      <c r="N151" s="14">
        <f>IF(AVANZA[[#This Row],[ESTADO AGENDA]]="PENDIENTE DE AGENDAR",1,0)</f>
        <v>0</v>
      </c>
      <c r="O151" s="14">
        <f>IF(AVANZA[[#This Row],[ESTADO AGENDA]]="SUSPENDIDA",1,0)</f>
        <v>0</v>
      </c>
      <c r="P151" t="str" cm="1">
        <f t="array" ref="P151">_xlfn.XLOOKUP(AVANZA[[#This Row],[Num_Agrupacion_Pet_Atis]],Tabla1[[#All],[Numero_de_actuacion]],Tabla1[[#All],[Estado_de_la_orden]],"",0)</f>
        <v/>
      </c>
      <c r="Q151" s="2" t="str" cm="1">
        <f t="array" ref="Q151">_xlfn.XLOOKUP(AVANZA[[#This Row],[Num_Agrupacion_Pet_Atis]],Tabla1[[#All],[Numero_de_actuacion]],Tabla1[[#All],[Fecha_de_la_cita]],"",0)</f>
        <v/>
      </c>
      <c r="R151" t="str" cm="1">
        <f t="array" ref="R151">_xlfn.XLOOKUP(AVANZA[[#This Row],[Num_Agrupacion_Pet_Atis]],Tabla1[[#All],[Numero_de_actuacion]],Tabla1[[#All],[Franja_horaria_de_la_cita]],"",0)</f>
        <v/>
      </c>
      <c r="S151" s="14" t="str">
        <f>IFERROR(DAY(AVANZA[[#This Row],[FECHA AGENDA]]),"")</f>
        <v/>
      </c>
      <c r="T151" s="14" t="str">
        <f>IFERROR(MONTH(AVANZA[[#This Row],[FECHA AGENDA]]),"")</f>
        <v/>
      </c>
      <c r="U151" t="str" cm="1">
        <f t="array" ref="U151">_xlfn.XLOOKUP(AVANZA[[#This Row],[Num_Agrupacion_Pet_Atis]],Tabla1[[#All],[Numero_de_actuacion]],Tabla1[[#All],[Motivo_de_suspension]],"",0)</f>
        <v/>
      </c>
      <c r="V151" s="2" t="str" cm="1">
        <f t="array" ref="V151">_xlfn.XLOOKUP(AVANZA[[#This Row],[Num_Agrupacion_Pet_Atis]],Tabla1[[#All],[Numero_de_actuacion]],Tabla1[[#All],[No_identificacion_cliente]],"",0)</f>
        <v/>
      </c>
      <c r="W151" s="2" t="str" cm="1">
        <f t="array" ref="W151">_xlfn.XLOOKUP(AVANZA[[#This Row],[Num_Agrupacion_Pet_Atis]],Tabla1[[#All],[Numero_de_actuacion]],Tabla1[[#All],[Movil_de_contacto]],"",0)</f>
        <v/>
      </c>
      <c r="X151" s="14">
        <f>IF(OR(AVANZA[[#This Row],[ESTADO LEG]]="Legalizada grabacion",AVANZA[[#This Row],[ESTADO LEG]]="Legalizada aut"),1,0)</f>
        <v>0</v>
      </c>
      <c r="Y151" s="14">
        <f>IF(OR(AVANZA[[#This Row],[ESTADO LEG]]="pdte legalizar",AVANZA[[#This Row],[ESTADO LEG]]="No cruza"),1,0)</f>
        <v>0</v>
      </c>
      <c r="Z151" t="str" cm="1">
        <f t="array" ref="Z151">IF(AVANZA[[#This Row],[Variable]]="Terminada",LOWER(_xlfn.XLOOKUP(AVANZA[[#This Row],[ID_Peticion]],Tabla6[[#All],[NUM_PETICION]],Tabla6[[#All],[ESTADO_LEG]],"NO CRUZA",0)),AVANZA[[#This Row],[Variable]])</f>
        <v>ANULADA</v>
      </c>
      <c r="AA151" t="str" cm="1">
        <f t="array" ref="AA151">_xlfn.XLOOKUP(AVANZA[[#This Row],[ID_Peticion]],Tabla6[[#All],[NUM_PETICION]],Tabla6[[#All],[DIF_DIAS]],"",0)</f>
        <v/>
      </c>
      <c r="AB151" s="2" t="str" cm="1">
        <f t="array" ref="AB151">IFERROR(_xlfn.XLOOKUP(AVANZA[[#This Row],[ID_Peticion]],Tabla6[[#All],[NUM_PETICION]],Tabla6[[#All],[FEC_LEGAL]],"",0),"")</f>
        <v/>
      </c>
      <c r="AC151" s="14">
        <f ca="1">IF(AVANZA[[#This Row],[FECHA LEG]]&lt;&gt;0,IFERROR(AVANZA[[#This Row],[FECHA LEG]]-AVANZA[[#This Row],[FechaIniEstadoSubPetAtis]],0),TODAY()-AVANZA[[#This Row],[FechaIniEstadoSubPetAtis]])</f>
        <v>0</v>
      </c>
      <c r="AD151" s="35">
        <f ca="1">IF(AVANZA[[#This Row],[FINAL Vs LG]]&lt;&gt;0,IF(AVANZA[[#This Row],[FINAL Vs LG]]&lt;7.1,"100%",IF(AND(AVANZA[[#This Row],[FINAL Vs LG]]&gt;7.1,AVANZA[[#This Row],[FINAL Vs LG]]&lt;11.1),"50%","0%")),0)</f>
        <v>0</v>
      </c>
      <c r="AE151" s="14">
        <f ca="1">VLOOKUP(DAY(TODAY()),BACK!F:G,2,0)</f>
        <v>14</v>
      </c>
      <c r="AF151" s="14">
        <f>BACK!$I$2</f>
        <v>24</v>
      </c>
      <c r="AG151" s="14">
        <f>IF(AVANZA[[#This Row],[Oferta_empaquetada_comisiones]]="SI",1,0)</f>
        <v>0</v>
      </c>
      <c r="AH151" s="36">
        <f>IF(AVANZA[[#This Row],[Variable]]="TERMINADA",IFERROR(VLOOKUP(AVANZA[[#This Row],[SUPERVISOR]],Tabla2[#All],4,0),0),)</f>
        <v>0</v>
      </c>
      <c r="AI151" s="14">
        <f>IF(AVANZA[[#This Row],[Producto]]="BA",1,0)</f>
        <v>1</v>
      </c>
      <c r="AJ151" s="14">
        <f>IF(AVANZA[[#This Row],[Producto]]="DUO",1,0)</f>
        <v>0</v>
      </c>
      <c r="AK151" s="14">
        <f>IF(AVANZA[[#This Row],[Producto]]="TRIO",1,0)</f>
        <v>0</v>
      </c>
      <c r="AL151" t="s">
        <v>400</v>
      </c>
      <c r="AM151">
        <v>-1</v>
      </c>
      <c r="AN151">
        <v>-1</v>
      </c>
      <c r="AO151" t="s">
        <v>787</v>
      </c>
      <c r="AP151" s="1">
        <v>46146.588738425926</v>
      </c>
      <c r="AQ151">
        <v>-1</v>
      </c>
      <c r="AR151" t="s">
        <v>788</v>
      </c>
      <c r="AS151">
        <v>-1</v>
      </c>
      <c r="AT151">
        <v>-1</v>
      </c>
      <c r="AU151">
        <v>-1</v>
      </c>
      <c r="AV151">
        <v>-1</v>
      </c>
      <c r="AW151">
        <v>-1</v>
      </c>
      <c r="AX151" t="s">
        <v>224</v>
      </c>
      <c r="AY151">
        <v>-1</v>
      </c>
      <c r="AZ151">
        <v>2026</v>
      </c>
      <c r="BA151">
        <v>5</v>
      </c>
      <c r="BB151">
        <v>4</v>
      </c>
      <c r="BC151">
        <v>-1</v>
      </c>
      <c r="BD151" t="s">
        <v>225</v>
      </c>
      <c r="BE151">
        <v>-1</v>
      </c>
      <c r="BF151">
        <v>20001622014078</v>
      </c>
      <c r="BG151" t="s">
        <v>319</v>
      </c>
      <c r="BH151" t="s">
        <v>320</v>
      </c>
      <c r="BI151" t="s">
        <v>789</v>
      </c>
      <c r="BJ151">
        <v>-1</v>
      </c>
      <c r="BK151">
        <v>-1</v>
      </c>
      <c r="BL151">
        <v>-1</v>
      </c>
      <c r="BM151" t="s">
        <v>573</v>
      </c>
      <c r="BN151" t="s">
        <v>230</v>
      </c>
      <c r="BO151" t="s">
        <v>790</v>
      </c>
      <c r="BP151" t="s">
        <v>380</v>
      </c>
      <c r="BQ151">
        <v>2026</v>
      </c>
      <c r="BR151">
        <v>5</v>
      </c>
      <c r="BS151">
        <v>4</v>
      </c>
      <c r="BT151" s="1">
        <v>46146.611087962963</v>
      </c>
      <c r="BU151" t="s">
        <v>575</v>
      </c>
      <c r="BV151" s="2">
        <v>46146</v>
      </c>
      <c r="BW151" t="s">
        <v>576</v>
      </c>
      <c r="BX151" s="2">
        <v>46146</v>
      </c>
      <c r="BY151" s="2">
        <v>46146</v>
      </c>
      <c r="BZ151" t="s">
        <v>235</v>
      </c>
      <c r="CA151" t="s">
        <v>297</v>
      </c>
      <c r="CB151" t="s">
        <v>297</v>
      </c>
      <c r="CC151" t="s">
        <v>791</v>
      </c>
      <c r="CD151" t="s">
        <v>792</v>
      </c>
      <c r="CE151">
        <v>-1</v>
      </c>
      <c r="CF151" t="s">
        <v>300</v>
      </c>
      <c r="CG151" t="s">
        <v>301</v>
      </c>
      <c r="CH151" t="s">
        <v>242</v>
      </c>
      <c r="CI151">
        <v>1053346599</v>
      </c>
      <c r="CJ151" t="s">
        <v>408</v>
      </c>
      <c r="CK151" t="s">
        <v>245</v>
      </c>
      <c r="CL151" t="s">
        <v>409</v>
      </c>
      <c r="CM151" t="s">
        <v>247</v>
      </c>
      <c r="CN151" t="s">
        <v>410</v>
      </c>
      <c r="CT151" t="s">
        <v>386</v>
      </c>
      <c r="CU151" t="s">
        <v>225</v>
      </c>
      <c r="CW151" t="s">
        <v>319</v>
      </c>
      <c r="CX151" t="s">
        <v>320</v>
      </c>
      <c r="CY151" t="s">
        <v>793</v>
      </c>
      <c r="DA151" t="s">
        <v>250</v>
      </c>
      <c r="DB151">
        <v>-1</v>
      </c>
      <c r="DF151" t="s">
        <v>731</v>
      </c>
      <c r="DJ151" t="s">
        <v>252</v>
      </c>
      <c r="DK151" t="s">
        <v>253</v>
      </c>
      <c r="DL151" t="s">
        <v>253</v>
      </c>
      <c r="DN151" t="s">
        <v>255</v>
      </c>
      <c r="DR151" t="s">
        <v>411</v>
      </c>
      <c r="DS151" t="s">
        <v>408</v>
      </c>
      <c r="DT151" t="s">
        <v>407</v>
      </c>
      <c r="DV151">
        <v>1</v>
      </c>
      <c r="DW151" t="s">
        <v>283</v>
      </c>
      <c r="ED151" s="2">
        <v>46146</v>
      </c>
      <c r="EF151">
        <v>12</v>
      </c>
      <c r="EP151" t="s">
        <v>258</v>
      </c>
      <c r="FA151" t="s">
        <v>245</v>
      </c>
      <c r="FB151" t="s">
        <v>308</v>
      </c>
      <c r="FD151" t="s">
        <v>308</v>
      </c>
      <c r="FE151" t="s">
        <v>309</v>
      </c>
      <c r="FF151" t="s">
        <v>309</v>
      </c>
      <c r="FK151" t="s">
        <v>263</v>
      </c>
      <c r="FN151" t="s">
        <v>410</v>
      </c>
      <c r="FO151" t="s">
        <v>414</v>
      </c>
      <c r="FR151">
        <v>0</v>
      </c>
      <c r="GB151" t="s">
        <v>266</v>
      </c>
      <c r="GM151">
        <v>0</v>
      </c>
      <c r="GS151" t="s">
        <v>267</v>
      </c>
      <c r="GT151" s="2"/>
      <c r="GU151" t="s">
        <v>268</v>
      </c>
      <c r="GW151" t="s">
        <v>270</v>
      </c>
      <c r="GX151" t="s">
        <v>271</v>
      </c>
      <c r="GY151" t="s">
        <v>271</v>
      </c>
      <c r="GZ151" t="s">
        <v>273</v>
      </c>
      <c r="HE151" t="s">
        <v>230</v>
      </c>
      <c r="HF151" t="s">
        <v>794</v>
      </c>
      <c r="HR151" t="s">
        <v>278</v>
      </c>
      <c r="HV151">
        <v>94990</v>
      </c>
      <c r="HW151" t="s">
        <v>281</v>
      </c>
      <c r="HY151">
        <v>0</v>
      </c>
      <c r="HZ151">
        <v>0</v>
      </c>
      <c r="IA151" t="s">
        <v>279</v>
      </c>
      <c r="IB151" t="s">
        <v>281</v>
      </c>
      <c r="IC151" t="s">
        <v>795</v>
      </c>
      <c r="IE151" t="s">
        <v>283</v>
      </c>
      <c r="IF151" t="s">
        <v>283</v>
      </c>
      <c r="IG151" t="s">
        <v>283</v>
      </c>
      <c r="IH151" t="s">
        <v>284</v>
      </c>
      <c r="II151" t="s">
        <v>285</v>
      </c>
      <c r="IJ151" t="s">
        <v>286</v>
      </c>
      <c r="IK151" t="s">
        <v>278</v>
      </c>
      <c r="IL151" t="s">
        <v>346</v>
      </c>
      <c r="IM151" t="s">
        <v>288</v>
      </c>
      <c r="IN151" t="s">
        <v>290</v>
      </c>
      <c r="IP151" t="s">
        <v>290</v>
      </c>
      <c r="IQ151" t="s">
        <v>284</v>
      </c>
      <c r="IS151" t="s">
        <v>291</v>
      </c>
      <c r="IT151" t="s">
        <v>453</v>
      </c>
      <c r="IU151" t="s">
        <v>796</v>
      </c>
      <c r="IV151" t="s">
        <v>434</v>
      </c>
      <c r="IW151" t="s">
        <v>417</v>
      </c>
      <c r="IY151" t="s">
        <v>281</v>
      </c>
    </row>
    <row r="152" spans="1:259" x14ac:dyDescent="0.3">
      <c r="A152" s="14">
        <f>DAY(AVANZA[[#This Row],[FechaSeguimiento]])</f>
        <v>4</v>
      </c>
      <c r="B152" s="14">
        <f>MONTH(AVANZA[[#This Row],[FechaSeguimiento]])</f>
        <v>5</v>
      </c>
      <c r="C152"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152" t="str">
        <f>LOWER(IFERROR(VLOOKUP(AVANZA[[#This Row],[ID_Peticion]],CANCELADAS[#All],2,0),""))</f>
        <v/>
      </c>
      <c r="E152" t="str">
        <f>LOWER(IFERROR(VLOOKUP(AVANZA[[#This Row],[ID_Peticion]],CANCELADAS[#All],3,0),""))</f>
        <v/>
      </c>
      <c r="F152" t="str">
        <f>LOWER(IF(AVANZA[[#This Row],[CEDULA CLIENTE]]&lt;&gt;""," CC: " &amp; COUNTIFS(AVANZA[CEDULA CLIENTE],AVANZA[[#This Row],[CEDULA CLIENTE]]),"")&amp; IF(AVANZA[[#This Row],[Direccion]]&lt;&gt;""," DIR: " &amp; COUNTIFS(AVANZA[Direccion],AVANZA[[#This Row],[Direccion]]),""))</f>
        <v xml:space="preserve"> dir: 1</v>
      </c>
      <c r="G152" t="str">
        <f>IFERROR(VLOOKUP(AVANZA[[#This Row],[Cedula_Vendedor_Atis]],PLANTA[[#All],[CEDULA]:[LINEA]],3,0),"No Cruza")</f>
        <v>Marisol Avella</v>
      </c>
      <c r="H152" t="str">
        <f>IFERROR(VLOOKUP(AVANZA[[#This Row],[Cedula_Vendedor_Atis]],PLANTA[[#All],[CEDULA]:[LINEA]],4,0),"No Cruza")</f>
        <v>Fija</v>
      </c>
      <c r="I152" t="str">
        <f>LOWER(IF(AVANZA[[#This Row],[ATRIBUIBLE]]="",AVANZA[[#This Row],[Variable]],AVANZA[[#This Row],[ATRIBUIBLE]]))</f>
        <v>terminada</v>
      </c>
      <c r="J152" s="14">
        <f>IF(AVANZA[[#This Row],[Variable]]=AVANZA[[#Headers],[TERMINADA]],1,0)</f>
        <v>1</v>
      </c>
      <c r="K152" s="14">
        <f>IF(AVANZA[[#This Row],[Variable]]=AVANZA[[#Headers],[ANULADA]],1,0)</f>
        <v>0</v>
      </c>
      <c r="L152" s="14">
        <f>IF(AVANZA[[#This Row],[Variable]]=AVANZA[[#Headers],[PENDIENTE]],1,0)</f>
        <v>0</v>
      </c>
      <c r="M152" s="14">
        <f>IF(AVANZA[[#This Row],[ESTADO AGENDA]]="AGENDADA",1,0)</f>
        <v>0</v>
      </c>
      <c r="N152" s="14">
        <f>IF(AVANZA[[#This Row],[ESTADO AGENDA]]="PENDIENTE DE AGENDAR",1,0)</f>
        <v>0</v>
      </c>
      <c r="O152" s="14">
        <f>IF(AVANZA[[#This Row],[ESTADO AGENDA]]="SUSPENDIDA",1,0)</f>
        <v>0</v>
      </c>
      <c r="P152" t="str" cm="1">
        <f t="array" ref="P152">_xlfn.XLOOKUP(AVANZA[[#This Row],[Num_Agrupacion_Pet_Atis]],Tabla1[[#All],[Numero_de_actuacion]],Tabla1[[#All],[Estado_de_la_orden]],"",0)</f>
        <v/>
      </c>
      <c r="Q152" s="2" t="str" cm="1">
        <f t="array" ref="Q152">_xlfn.XLOOKUP(AVANZA[[#This Row],[Num_Agrupacion_Pet_Atis]],Tabla1[[#All],[Numero_de_actuacion]],Tabla1[[#All],[Fecha_de_la_cita]],"",0)</f>
        <v/>
      </c>
      <c r="R152" t="str" cm="1">
        <f t="array" ref="R152">_xlfn.XLOOKUP(AVANZA[[#This Row],[Num_Agrupacion_Pet_Atis]],Tabla1[[#All],[Numero_de_actuacion]],Tabla1[[#All],[Franja_horaria_de_la_cita]],"",0)</f>
        <v/>
      </c>
      <c r="S152" s="14" t="str">
        <f>IFERROR(DAY(AVANZA[[#This Row],[FECHA AGENDA]]),"")</f>
        <v/>
      </c>
      <c r="T152" s="14" t="str">
        <f>IFERROR(MONTH(AVANZA[[#This Row],[FECHA AGENDA]]),"")</f>
        <v/>
      </c>
      <c r="U152" t="str" cm="1">
        <f t="array" ref="U152">_xlfn.XLOOKUP(AVANZA[[#This Row],[Num_Agrupacion_Pet_Atis]],Tabla1[[#All],[Numero_de_actuacion]],Tabla1[[#All],[Motivo_de_suspension]],"",0)</f>
        <v/>
      </c>
      <c r="V152" s="2" t="str" cm="1">
        <f t="array" ref="V152">_xlfn.XLOOKUP(AVANZA[[#This Row],[Num_Agrupacion_Pet_Atis]],Tabla1[[#All],[Numero_de_actuacion]],Tabla1[[#All],[No_identificacion_cliente]],"",0)</f>
        <v/>
      </c>
      <c r="W152" s="2" t="str" cm="1">
        <f t="array" ref="W152">_xlfn.XLOOKUP(AVANZA[[#This Row],[Num_Agrupacion_Pet_Atis]],Tabla1[[#All],[Numero_de_actuacion]],Tabla1[[#All],[Movil_de_contacto]],"",0)</f>
        <v/>
      </c>
      <c r="X152" s="14">
        <f>IF(OR(AVANZA[[#This Row],[ESTADO LEG]]="Legalizada grabacion",AVANZA[[#This Row],[ESTADO LEG]]="Legalizada aut"),1,0)</f>
        <v>1</v>
      </c>
      <c r="Y152" s="14">
        <f>IF(OR(AVANZA[[#This Row],[ESTADO LEG]]="pdte legalizar",AVANZA[[#This Row],[ESTADO LEG]]="No cruza"),1,0)</f>
        <v>0</v>
      </c>
      <c r="Z152" t="str" cm="1">
        <f t="array" ref="Z152">IF(AVANZA[[#This Row],[Variable]]="Terminada",LOWER(_xlfn.XLOOKUP(AVANZA[[#This Row],[ID_Peticion]],Tabla6[[#All],[NUM_PETICION]],Tabla6[[#All],[ESTADO_LEG]],"NO CRUZA",0)),AVANZA[[#This Row],[Variable]])</f>
        <v>legalizada grabacion</v>
      </c>
      <c r="AA152" cm="1">
        <f t="array" ref="AA152">_xlfn.XLOOKUP(AVANZA[[#This Row],[ID_Peticion]],Tabla6[[#All],[NUM_PETICION]],Tabla6[[#All],[DIF_DIAS]],"",0)</f>
        <v>2</v>
      </c>
      <c r="AB152" s="2" cm="1">
        <f t="array" ref="AB152">IFERROR(_xlfn.XLOOKUP(AVANZA[[#This Row],[ID_Peticion]],Tabla6[[#All],[NUM_PETICION]],Tabla6[[#All],[FEC_LEGAL]],"",0),"")</f>
        <v>46148</v>
      </c>
      <c r="AC152" s="14">
        <f ca="1">IF(AVANZA[[#This Row],[FECHA LEG]]&lt;&gt;0,IFERROR(AVANZA[[#This Row],[FECHA LEG]]-AVANZA[[#This Row],[FechaIniEstadoSubPetAtis]],0),TODAY()-AVANZA[[#This Row],[FechaIniEstadoSubPetAtis]])</f>
        <v>2</v>
      </c>
      <c r="AD152" s="35" t="str">
        <f ca="1">IF(AVANZA[[#This Row],[FINAL Vs LG]]&lt;&gt;0,IF(AVANZA[[#This Row],[FINAL Vs LG]]&lt;7.1,"100%",IF(AND(AVANZA[[#This Row],[FINAL Vs LG]]&gt;7.1,AVANZA[[#This Row],[FINAL Vs LG]]&lt;11.1),"50%","0%")),0)</f>
        <v>100%</v>
      </c>
      <c r="AE152" s="14">
        <f ca="1">VLOOKUP(DAY(TODAY()),BACK!F:G,2,0)</f>
        <v>14</v>
      </c>
      <c r="AF152" s="14">
        <f>BACK!$I$2</f>
        <v>24</v>
      </c>
      <c r="AG152" s="14">
        <f>IF(AVANZA[[#This Row],[Oferta_empaquetada_comisiones]]="SI",1,0)</f>
        <v>0</v>
      </c>
      <c r="AH152" s="36">
        <f>IF(AVANZA[[#This Row],[Variable]]="TERMINADA",IFERROR(VLOOKUP(AVANZA[[#This Row],[SUPERVISOR]],Tabla2[#All],4,0),0),)</f>
        <v>3.5</v>
      </c>
      <c r="AI152" s="14">
        <f>IF(AVANZA[[#This Row],[Producto]]="BA",1,0)</f>
        <v>1</v>
      </c>
      <c r="AJ152" s="14">
        <f>IF(AVANZA[[#This Row],[Producto]]="DUO",1,0)</f>
        <v>0</v>
      </c>
      <c r="AK152" s="14">
        <f>IF(AVANZA[[#This Row],[Producto]]="TRIO",1,0)</f>
        <v>0</v>
      </c>
      <c r="AL152" t="s">
        <v>797</v>
      </c>
      <c r="AM152">
        <v>-1</v>
      </c>
      <c r="AN152">
        <v>-1</v>
      </c>
      <c r="AO152" t="s">
        <v>798</v>
      </c>
      <c r="AP152" s="1">
        <v>46145.834803240738</v>
      </c>
      <c r="AQ152">
        <v>-1</v>
      </c>
      <c r="AR152" t="s">
        <v>799</v>
      </c>
      <c r="AS152">
        <v>-1</v>
      </c>
      <c r="AT152">
        <v>-1</v>
      </c>
      <c r="AU152">
        <v>-1</v>
      </c>
      <c r="AV152">
        <v>-1</v>
      </c>
      <c r="AW152">
        <v>-1</v>
      </c>
      <c r="AX152" t="s">
        <v>224</v>
      </c>
      <c r="AY152">
        <v>-1</v>
      </c>
      <c r="AZ152">
        <v>2026</v>
      </c>
      <c r="BA152">
        <v>5</v>
      </c>
      <c r="BB152">
        <v>4</v>
      </c>
      <c r="BC152">
        <v>-1</v>
      </c>
      <c r="BD152" t="s">
        <v>225</v>
      </c>
      <c r="BE152">
        <v>-1</v>
      </c>
      <c r="BF152">
        <v>20001621703955</v>
      </c>
      <c r="BG152" t="s">
        <v>319</v>
      </c>
      <c r="BH152" t="s">
        <v>320</v>
      </c>
      <c r="BI152" t="s">
        <v>800</v>
      </c>
      <c r="BJ152">
        <v>-1</v>
      </c>
      <c r="BK152">
        <v>-1</v>
      </c>
      <c r="BL152">
        <v>-1</v>
      </c>
      <c r="BM152" t="s">
        <v>229</v>
      </c>
      <c r="BN152" t="s">
        <v>230</v>
      </c>
      <c r="BO152" t="s">
        <v>801</v>
      </c>
      <c r="BP152" t="s">
        <v>380</v>
      </c>
      <c r="BQ152">
        <v>2026</v>
      </c>
      <c r="BR152">
        <v>5</v>
      </c>
      <c r="BS152">
        <v>3</v>
      </c>
      <c r="BT152" s="1">
        <v>46146.693657407406</v>
      </c>
      <c r="BU152" t="s">
        <v>233</v>
      </c>
      <c r="BV152" s="2">
        <v>46146</v>
      </c>
      <c r="BW152" t="s">
        <v>234</v>
      </c>
      <c r="BX152" s="2">
        <v>46145</v>
      </c>
      <c r="BY152" s="2">
        <v>46146</v>
      </c>
      <c r="BZ152" t="s">
        <v>235</v>
      </c>
      <c r="CA152" t="s">
        <v>802</v>
      </c>
      <c r="CB152" t="s">
        <v>237</v>
      </c>
      <c r="CC152" t="s">
        <v>803</v>
      </c>
      <c r="CD152" t="s">
        <v>804</v>
      </c>
      <c r="CE152">
        <v>-1</v>
      </c>
      <c r="CF152" t="s">
        <v>805</v>
      </c>
      <c r="CG152" t="s">
        <v>241</v>
      </c>
      <c r="CH152" t="s">
        <v>242</v>
      </c>
      <c r="CI152">
        <v>80767494</v>
      </c>
      <c r="CJ152" t="s">
        <v>806</v>
      </c>
      <c r="CK152" t="s">
        <v>245</v>
      </c>
      <c r="CL152" t="s">
        <v>246</v>
      </c>
      <c r="CM152" t="s">
        <v>247</v>
      </c>
      <c r="CN152" t="s">
        <v>248</v>
      </c>
      <c r="CT152" t="s">
        <v>386</v>
      </c>
      <c r="CU152" t="s">
        <v>225</v>
      </c>
      <c r="CW152" t="s">
        <v>319</v>
      </c>
      <c r="CX152" t="s">
        <v>320</v>
      </c>
      <c r="DA152" t="s">
        <v>250</v>
      </c>
      <c r="DB152">
        <v>-1</v>
      </c>
      <c r="DF152" t="s">
        <v>251</v>
      </c>
      <c r="DJ152" t="s">
        <v>252</v>
      </c>
      <c r="DK152" t="s">
        <v>253</v>
      </c>
      <c r="DL152" t="s">
        <v>254</v>
      </c>
      <c r="DN152" t="s">
        <v>255</v>
      </c>
      <c r="DR152" t="s">
        <v>807</v>
      </c>
      <c r="DS152" t="s">
        <v>806</v>
      </c>
      <c r="DT152" t="s">
        <v>797</v>
      </c>
      <c r="DV152">
        <v>1</v>
      </c>
      <c r="DW152" t="s">
        <v>257</v>
      </c>
      <c r="ED152" s="2">
        <v>46146</v>
      </c>
      <c r="EF152">
        <v>9</v>
      </c>
      <c r="EP152" t="s">
        <v>258</v>
      </c>
      <c r="ES152" t="s">
        <v>808</v>
      </c>
      <c r="FA152" t="s">
        <v>245</v>
      </c>
      <c r="FB152" t="s">
        <v>260</v>
      </c>
      <c r="FD152" t="s">
        <v>260</v>
      </c>
      <c r="FE152" t="s">
        <v>809</v>
      </c>
      <c r="FF152" t="s">
        <v>809</v>
      </c>
      <c r="FK152" t="s">
        <v>263</v>
      </c>
      <c r="FL152" t="s">
        <v>810</v>
      </c>
      <c r="FN152" t="s">
        <v>248</v>
      </c>
      <c r="FO152" t="s">
        <v>265</v>
      </c>
      <c r="FR152">
        <v>94990</v>
      </c>
      <c r="GB152" t="s">
        <v>266</v>
      </c>
      <c r="GC152" t="s">
        <v>225</v>
      </c>
      <c r="GD152">
        <v>0</v>
      </c>
      <c r="GF152">
        <v>0</v>
      </c>
      <c r="GG152">
        <v>25423</v>
      </c>
      <c r="GI152">
        <v>94990</v>
      </c>
      <c r="GJ152">
        <v>0</v>
      </c>
      <c r="GL152">
        <v>0</v>
      </c>
      <c r="GM152">
        <v>113038</v>
      </c>
      <c r="GS152" t="s">
        <v>267</v>
      </c>
      <c r="GT152" s="2">
        <v>43642</v>
      </c>
      <c r="GU152" t="s">
        <v>268</v>
      </c>
      <c r="GV152" t="s">
        <v>335</v>
      </c>
      <c r="GW152" t="s">
        <v>394</v>
      </c>
      <c r="GZ152" t="s">
        <v>395</v>
      </c>
      <c r="HA152" t="s">
        <v>497</v>
      </c>
      <c r="HB152" t="s">
        <v>811</v>
      </c>
      <c r="HC152" t="s">
        <v>802</v>
      </c>
      <c r="HD152" t="s">
        <v>257</v>
      </c>
      <c r="HE152" t="s">
        <v>230</v>
      </c>
      <c r="HF152" t="s">
        <v>812</v>
      </c>
      <c r="HR152" t="s">
        <v>278</v>
      </c>
      <c r="HV152">
        <v>94990</v>
      </c>
      <c r="HW152" t="s">
        <v>281</v>
      </c>
      <c r="HY152">
        <v>0</v>
      </c>
      <c r="HZ152">
        <v>0</v>
      </c>
      <c r="IA152" t="s">
        <v>281</v>
      </c>
      <c r="IB152" t="s">
        <v>281</v>
      </c>
      <c r="IE152" t="s">
        <v>283</v>
      </c>
      <c r="IF152" t="s">
        <v>283</v>
      </c>
      <c r="IG152" t="s">
        <v>283</v>
      </c>
      <c r="IH152" t="s">
        <v>284</v>
      </c>
      <c r="II152" t="s">
        <v>285</v>
      </c>
      <c r="IJ152" t="s">
        <v>286</v>
      </c>
      <c r="IK152" t="s">
        <v>278</v>
      </c>
      <c r="IL152" t="s">
        <v>287</v>
      </c>
      <c r="IM152" t="s">
        <v>288</v>
      </c>
      <c r="IN152" t="s">
        <v>289</v>
      </c>
      <c r="IP152" t="s">
        <v>290</v>
      </c>
      <c r="IQ152" t="s">
        <v>284</v>
      </c>
      <c r="IS152" t="s">
        <v>291</v>
      </c>
      <c r="IT152" t="s">
        <v>561</v>
      </c>
      <c r="IY152" t="s">
        <v>281</v>
      </c>
    </row>
    <row r="153" spans="1:259" x14ac:dyDescent="0.3">
      <c r="A153" s="14">
        <f>DAY(AVANZA[[#This Row],[FechaSeguimiento]])</f>
        <v>4</v>
      </c>
      <c r="B153" s="14">
        <f>MONTH(AVANZA[[#This Row],[FechaSeguimiento]])</f>
        <v>5</v>
      </c>
      <c r="C153"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153" t="str">
        <f>LOWER(IFERROR(VLOOKUP(AVANZA[[#This Row],[ID_Peticion]],CANCELADAS[#All],2,0),""))</f>
        <v/>
      </c>
      <c r="E153" t="str">
        <f>LOWER(IFERROR(VLOOKUP(AVANZA[[#This Row],[ID_Peticion]],CANCELADAS[#All],3,0),""))</f>
        <v/>
      </c>
      <c r="F153" t="str">
        <f>LOWER(IF(AVANZA[[#This Row],[CEDULA CLIENTE]]&lt;&gt;""," CC: " &amp; COUNTIFS(AVANZA[CEDULA CLIENTE],AVANZA[[#This Row],[CEDULA CLIENTE]]),"")&amp; IF(AVANZA[[#This Row],[Direccion]]&lt;&gt;""," DIR: " &amp; COUNTIFS(AVANZA[Direccion],AVANZA[[#This Row],[Direccion]]),""))</f>
        <v xml:space="preserve"> dir: 1</v>
      </c>
      <c r="G153" t="str">
        <f>IFERROR(VLOOKUP(AVANZA[[#This Row],[Cedula_Vendedor_Atis]],PLANTA[[#All],[CEDULA]:[LINEA]],3,0),"No Cruza")</f>
        <v>Marisol Avella</v>
      </c>
      <c r="H153" t="str">
        <f>IFERROR(VLOOKUP(AVANZA[[#This Row],[Cedula_Vendedor_Atis]],PLANTA[[#All],[CEDULA]:[LINEA]],4,0),"No Cruza")</f>
        <v>Fija</v>
      </c>
      <c r="I153" t="str">
        <f>LOWER(IF(AVANZA[[#This Row],[ATRIBUIBLE]]="",AVANZA[[#This Row],[Variable]],AVANZA[[#This Row],[ATRIBUIBLE]]))</f>
        <v>terminada</v>
      </c>
      <c r="J153" s="14">
        <f>IF(AVANZA[[#This Row],[Variable]]=AVANZA[[#Headers],[TERMINADA]],1,0)</f>
        <v>1</v>
      </c>
      <c r="K153" s="14">
        <f>IF(AVANZA[[#This Row],[Variable]]=AVANZA[[#Headers],[ANULADA]],1,0)</f>
        <v>0</v>
      </c>
      <c r="L153" s="14">
        <f>IF(AVANZA[[#This Row],[Variable]]=AVANZA[[#Headers],[PENDIENTE]],1,0)</f>
        <v>0</v>
      </c>
      <c r="M153" s="14">
        <f>IF(AVANZA[[#This Row],[ESTADO AGENDA]]="AGENDADA",1,0)</f>
        <v>0</v>
      </c>
      <c r="N153" s="14">
        <f>IF(AVANZA[[#This Row],[ESTADO AGENDA]]="PENDIENTE DE AGENDAR",1,0)</f>
        <v>0</v>
      </c>
      <c r="O153" s="14">
        <f>IF(AVANZA[[#This Row],[ESTADO AGENDA]]="SUSPENDIDA",1,0)</f>
        <v>0</v>
      </c>
      <c r="P153" t="str" cm="1">
        <f t="array" ref="P153">_xlfn.XLOOKUP(AVANZA[[#This Row],[Num_Agrupacion_Pet_Atis]],Tabla1[[#All],[Numero_de_actuacion]],Tabla1[[#All],[Estado_de_la_orden]],"",0)</f>
        <v/>
      </c>
      <c r="Q153" s="2" t="str" cm="1">
        <f t="array" ref="Q153">_xlfn.XLOOKUP(AVANZA[[#This Row],[Num_Agrupacion_Pet_Atis]],Tabla1[[#All],[Numero_de_actuacion]],Tabla1[[#All],[Fecha_de_la_cita]],"",0)</f>
        <v/>
      </c>
      <c r="R153" t="str" cm="1">
        <f t="array" ref="R153">_xlfn.XLOOKUP(AVANZA[[#This Row],[Num_Agrupacion_Pet_Atis]],Tabla1[[#All],[Numero_de_actuacion]],Tabla1[[#All],[Franja_horaria_de_la_cita]],"",0)</f>
        <v/>
      </c>
      <c r="S153" s="14" t="str">
        <f>IFERROR(DAY(AVANZA[[#This Row],[FECHA AGENDA]]),"")</f>
        <v/>
      </c>
      <c r="T153" s="14" t="str">
        <f>IFERROR(MONTH(AVANZA[[#This Row],[FECHA AGENDA]]),"")</f>
        <v/>
      </c>
      <c r="U153" t="str" cm="1">
        <f t="array" ref="U153">_xlfn.XLOOKUP(AVANZA[[#This Row],[Num_Agrupacion_Pet_Atis]],Tabla1[[#All],[Numero_de_actuacion]],Tabla1[[#All],[Motivo_de_suspension]],"",0)</f>
        <v/>
      </c>
      <c r="V153" s="2" t="str" cm="1">
        <f t="array" ref="V153">_xlfn.XLOOKUP(AVANZA[[#This Row],[Num_Agrupacion_Pet_Atis]],Tabla1[[#All],[Numero_de_actuacion]],Tabla1[[#All],[No_identificacion_cliente]],"",0)</f>
        <v/>
      </c>
      <c r="W153" s="2" t="str" cm="1">
        <f t="array" ref="W153">_xlfn.XLOOKUP(AVANZA[[#This Row],[Num_Agrupacion_Pet_Atis]],Tabla1[[#All],[Numero_de_actuacion]],Tabla1[[#All],[Movil_de_contacto]],"",0)</f>
        <v/>
      </c>
      <c r="X153" s="14">
        <f>IF(OR(AVANZA[[#This Row],[ESTADO LEG]]="Legalizada grabacion",AVANZA[[#This Row],[ESTADO LEG]]="Legalizada aut"),1,0)</f>
        <v>1</v>
      </c>
      <c r="Y153" s="14">
        <f>IF(OR(AVANZA[[#This Row],[ESTADO LEG]]="pdte legalizar",AVANZA[[#This Row],[ESTADO LEG]]="No cruza"),1,0)</f>
        <v>0</v>
      </c>
      <c r="Z153" t="str" cm="1">
        <f t="array" ref="Z153">IF(AVANZA[[#This Row],[Variable]]="Terminada",LOWER(_xlfn.XLOOKUP(AVANZA[[#This Row],[ID_Peticion]],Tabla6[[#All],[NUM_PETICION]],Tabla6[[#All],[ESTADO_LEG]],"NO CRUZA",0)),AVANZA[[#This Row],[Variable]])</f>
        <v>legalizada grabacion</v>
      </c>
      <c r="AA153" cm="1">
        <f t="array" ref="AA153">_xlfn.XLOOKUP(AVANZA[[#This Row],[ID_Peticion]],Tabla6[[#All],[NUM_PETICION]],Tabla6[[#All],[DIF_DIAS]],"",0)</f>
        <v>2</v>
      </c>
      <c r="AB153" s="2" cm="1">
        <f t="array" ref="AB153">IFERROR(_xlfn.XLOOKUP(AVANZA[[#This Row],[ID_Peticion]],Tabla6[[#All],[NUM_PETICION]],Tabla6[[#All],[FEC_LEGAL]],"",0),"")</f>
        <v>46148</v>
      </c>
      <c r="AC153" s="14">
        <f ca="1">IF(AVANZA[[#This Row],[FECHA LEG]]&lt;&gt;0,IFERROR(AVANZA[[#This Row],[FECHA LEG]]-AVANZA[[#This Row],[FechaIniEstadoSubPetAtis]],0),TODAY()-AVANZA[[#This Row],[FechaIniEstadoSubPetAtis]])</f>
        <v>2</v>
      </c>
      <c r="AD153" s="35" t="str">
        <f ca="1">IF(AVANZA[[#This Row],[FINAL Vs LG]]&lt;&gt;0,IF(AVANZA[[#This Row],[FINAL Vs LG]]&lt;7.1,"100%",IF(AND(AVANZA[[#This Row],[FINAL Vs LG]]&gt;7.1,AVANZA[[#This Row],[FINAL Vs LG]]&lt;11.1),"50%","0%")),0)</f>
        <v>100%</v>
      </c>
      <c r="AE153" s="14">
        <f ca="1">VLOOKUP(DAY(TODAY()),BACK!F:G,2,0)</f>
        <v>14</v>
      </c>
      <c r="AF153" s="14">
        <f>BACK!$I$2</f>
        <v>24</v>
      </c>
      <c r="AG153" s="14">
        <f>IF(AVANZA[[#This Row],[Oferta_empaquetada_comisiones]]="SI",1,0)</f>
        <v>0</v>
      </c>
      <c r="AH153" s="36">
        <f>IF(AVANZA[[#This Row],[Variable]]="TERMINADA",IFERROR(VLOOKUP(AVANZA[[#This Row],[SUPERVISOR]],Tabla2[#All],4,0),0),)</f>
        <v>3.5</v>
      </c>
      <c r="AI153" s="14">
        <f>IF(AVANZA[[#This Row],[Producto]]="BA",1,0)</f>
        <v>1</v>
      </c>
      <c r="AJ153" s="14">
        <f>IF(AVANZA[[#This Row],[Producto]]="DUO",1,0)</f>
        <v>0</v>
      </c>
      <c r="AK153" s="14">
        <f>IF(AVANZA[[#This Row],[Producto]]="TRIO",1,0)</f>
        <v>0</v>
      </c>
      <c r="AL153" t="s">
        <v>746</v>
      </c>
      <c r="AM153">
        <v>-1</v>
      </c>
      <c r="AN153">
        <v>-1</v>
      </c>
      <c r="AO153" t="s">
        <v>813</v>
      </c>
      <c r="AP153" s="1">
        <v>46143.443483796298</v>
      </c>
      <c r="AQ153">
        <v>-1</v>
      </c>
      <c r="AR153" t="s">
        <v>814</v>
      </c>
      <c r="AS153">
        <v>-1</v>
      </c>
      <c r="AT153">
        <v>-1</v>
      </c>
      <c r="AU153">
        <v>-1</v>
      </c>
      <c r="AV153">
        <v>-1</v>
      </c>
      <c r="AW153">
        <v>-1</v>
      </c>
      <c r="AX153" t="s">
        <v>224</v>
      </c>
      <c r="AY153">
        <v>-1</v>
      </c>
      <c r="AZ153">
        <v>2026</v>
      </c>
      <c r="BA153">
        <v>5</v>
      </c>
      <c r="BB153">
        <v>4</v>
      </c>
      <c r="BC153">
        <v>-1</v>
      </c>
      <c r="BD153" t="s">
        <v>225</v>
      </c>
      <c r="BE153">
        <v>-1</v>
      </c>
      <c r="BF153">
        <v>20001621078964</v>
      </c>
      <c r="BG153" t="s">
        <v>319</v>
      </c>
      <c r="BH153" t="s">
        <v>320</v>
      </c>
      <c r="BI153" t="s">
        <v>815</v>
      </c>
      <c r="BJ153">
        <v>-1</v>
      </c>
      <c r="BK153">
        <v>-1</v>
      </c>
      <c r="BL153">
        <v>-1</v>
      </c>
      <c r="BM153" t="s">
        <v>229</v>
      </c>
      <c r="BN153" t="s">
        <v>230</v>
      </c>
      <c r="BO153" t="s">
        <v>816</v>
      </c>
      <c r="BP153" t="s">
        <v>380</v>
      </c>
      <c r="BQ153">
        <v>2026</v>
      </c>
      <c r="BR153">
        <v>5</v>
      </c>
      <c r="BS153">
        <v>1</v>
      </c>
      <c r="BT153" s="1">
        <v>46146.516458333332</v>
      </c>
      <c r="BU153" t="s">
        <v>233</v>
      </c>
      <c r="BV153" s="2">
        <v>46146</v>
      </c>
      <c r="BW153" t="s">
        <v>234</v>
      </c>
      <c r="BX153" s="2">
        <v>46143</v>
      </c>
      <c r="BY153" s="2">
        <v>46146</v>
      </c>
      <c r="BZ153" t="s">
        <v>235</v>
      </c>
      <c r="CA153" t="s">
        <v>297</v>
      </c>
      <c r="CB153" t="s">
        <v>297</v>
      </c>
      <c r="CC153" t="s">
        <v>817</v>
      </c>
      <c r="CD153" t="s">
        <v>818</v>
      </c>
      <c r="CE153">
        <v>-1</v>
      </c>
      <c r="CF153" t="s">
        <v>300</v>
      </c>
      <c r="CG153" t="s">
        <v>301</v>
      </c>
      <c r="CH153" t="s">
        <v>242</v>
      </c>
      <c r="CI153">
        <v>1000857923</v>
      </c>
      <c r="CJ153" t="s">
        <v>759</v>
      </c>
      <c r="CK153" t="s">
        <v>245</v>
      </c>
      <c r="CL153" t="s">
        <v>246</v>
      </c>
      <c r="CM153" t="s">
        <v>247</v>
      </c>
      <c r="CN153" t="s">
        <v>359</v>
      </c>
      <c r="CT153" t="s">
        <v>386</v>
      </c>
      <c r="CU153" t="s">
        <v>225</v>
      </c>
      <c r="CW153" t="s">
        <v>319</v>
      </c>
      <c r="CX153" t="s">
        <v>320</v>
      </c>
      <c r="DA153" t="s">
        <v>250</v>
      </c>
      <c r="DB153">
        <v>-1</v>
      </c>
      <c r="DF153" t="s">
        <v>251</v>
      </c>
      <c r="DJ153" t="s">
        <v>252</v>
      </c>
      <c r="DK153" t="s">
        <v>253</v>
      </c>
      <c r="DL153" t="s">
        <v>254</v>
      </c>
      <c r="DN153" t="s">
        <v>255</v>
      </c>
      <c r="DR153" t="s">
        <v>760</v>
      </c>
      <c r="DS153" t="s">
        <v>759</v>
      </c>
      <c r="DT153" t="s">
        <v>758</v>
      </c>
      <c r="DV153">
        <v>1</v>
      </c>
      <c r="DW153" t="s">
        <v>283</v>
      </c>
      <c r="ED153" s="2">
        <v>46146</v>
      </c>
      <c r="EE153" t="s">
        <v>361</v>
      </c>
      <c r="EF153">
        <v>9</v>
      </c>
      <c r="EP153" t="s">
        <v>258</v>
      </c>
      <c r="ES153" t="s">
        <v>819</v>
      </c>
      <c r="EZ153" t="s">
        <v>820</v>
      </c>
      <c r="FA153" t="s">
        <v>245</v>
      </c>
      <c r="FB153" t="s">
        <v>308</v>
      </c>
      <c r="FD153" t="s">
        <v>308</v>
      </c>
      <c r="FE153" t="s">
        <v>309</v>
      </c>
      <c r="FF153" t="s">
        <v>309</v>
      </c>
      <c r="FK153" t="s">
        <v>263</v>
      </c>
      <c r="FL153" t="s">
        <v>821</v>
      </c>
      <c r="FN153" t="s">
        <v>359</v>
      </c>
      <c r="FO153" t="s">
        <v>366</v>
      </c>
      <c r="FR153">
        <v>94990</v>
      </c>
      <c r="GB153" t="s">
        <v>266</v>
      </c>
      <c r="GC153" t="s">
        <v>225</v>
      </c>
      <c r="GD153">
        <v>0</v>
      </c>
      <c r="GF153">
        <v>0</v>
      </c>
      <c r="GG153">
        <v>25423</v>
      </c>
      <c r="GI153">
        <v>94990</v>
      </c>
      <c r="GJ153">
        <v>0</v>
      </c>
      <c r="GL153">
        <v>0</v>
      </c>
      <c r="GM153">
        <v>113038</v>
      </c>
      <c r="GS153" t="s">
        <v>267</v>
      </c>
      <c r="GT153" s="2">
        <v>45626</v>
      </c>
      <c r="GU153" t="s">
        <v>268</v>
      </c>
      <c r="GV153" t="s">
        <v>269</v>
      </c>
      <c r="GW153" t="s">
        <v>394</v>
      </c>
      <c r="GZ153" t="s">
        <v>395</v>
      </c>
      <c r="HA153" t="s">
        <v>336</v>
      </c>
      <c r="HC153" t="s">
        <v>337</v>
      </c>
      <c r="HE153" t="s">
        <v>230</v>
      </c>
      <c r="HF153" t="s">
        <v>822</v>
      </c>
      <c r="HR153" t="s">
        <v>278</v>
      </c>
      <c r="HV153">
        <v>94990</v>
      </c>
      <c r="HW153" t="s">
        <v>281</v>
      </c>
      <c r="HY153">
        <v>0</v>
      </c>
      <c r="HZ153">
        <v>0</v>
      </c>
      <c r="IA153" t="s">
        <v>279</v>
      </c>
      <c r="IB153" t="s">
        <v>281</v>
      </c>
      <c r="IE153" t="s">
        <v>283</v>
      </c>
      <c r="IF153" t="s">
        <v>283</v>
      </c>
      <c r="IG153" t="s">
        <v>283</v>
      </c>
      <c r="IH153" t="s">
        <v>284</v>
      </c>
      <c r="II153" t="s">
        <v>285</v>
      </c>
      <c r="IJ153" t="s">
        <v>286</v>
      </c>
      <c r="IK153" t="s">
        <v>278</v>
      </c>
      <c r="IL153" t="s">
        <v>371</v>
      </c>
      <c r="IM153" t="s">
        <v>288</v>
      </c>
      <c r="IN153" t="s">
        <v>289</v>
      </c>
      <c r="IP153" t="s">
        <v>290</v>
      </c>
      <c r="IQ153" t="s">
        <v>284</v>
      </c>
      <c r="IS153" t="s">
        <v>291</v>
      </c>
      <c r="IT153" t="s">
        <v>453</v>
      </c>
      <c r="IU153" t="s">
        <v>583</v>
      </c>
      <c r="IV153" t="s">
        <v>434</v>
      </c>
      <c r="IW153" t="s">
        <v>318</v>
      </c>
      <c r="IY153" t="s">
        <v>281</v>
      </c>
    </row>
    <row r="154" spans="1:259" x14ac:dyDescent="0.3">
      <c r="A154" s="14">
        <f>DAY(AVANZA[[#This Row],[FechaSeguimiento]])</f>
        <v>4</v>
      </c>
      <c r="B154" s="14">
        <f>MONTH(AVANZA[[#This Row],[FechaSeguimiento]])</f>
        <v>5</v>
      </c>
      <c r="C154"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154" t="str">
        <f>LOWER(IFERROR(VLOOKUP(AVANZA[[#This Row],[ID_Peticion]],CANCELADAS[#All],2,0),""))</f>
        <v/>
      </c>
      <c r="E154" t="str">
        <f>LOWER(IFERROR(VLOOKUP(AVANZA[[#This Row],[ID_Peticion]],CANCELADAS[#All],3,0),""))</f>
        <v/>
      </c>
      <c r="F154" t="str">
        <f>LOWER(IF(AVANZA[[#This Row],[CEDULA CLIENTE]]&lt;&gt;""," CC: " &amp; COUNTIFS(AVANZA[CEDULA CLIENTE],AVANZA[[#This Row],[CEDULA CLIENTE]]),"")&amp; IF(AVANZA[[#This Row],[Direccion]]&lt;&gt;""," DIR: " &amp; COUNTIFS(AVANZA[Direccion],AVANZA[[#This Row],[Direccion]]),""))</f>
        <v xml:space="preserve"> dir: 1</v>
      </c>
      <c r="G154" t="str">
        <f>IFERROR(VLOOKUP(AVANZA[[#This Row],[Cedula_Vendedor_Atis]],PLANTA[[#All],[CEDULA]:[LINEA]],3,0),"No Cruza")</f>
        <v>Michael Rodriguez</v>
      </c>
      <c r="H154" t="str">
        <f>IFERROR(VLOOKUP(AVANZA[[#This Row],[Cedula_Vendedor_Atis]],PLANTA[[#All],[CEDULA]:[LINEA]],4,0),"No Cruza")</f>
        <v>Móvil</v>
      </c>
      <c r="I154" t="str">
        <f>LOWER(IF(AVANZA[[#This Row],[ATRIBUIBLE]]="",AVANZA[[#This Row],[Variable]],AVANZA[[#This Row],[ATRIBUIBLE]]))</f>
        <v>terminada</v>
      </c>
      <c r="J154" s="14">
        <f>IF(AVANZA[[#This Row],[Variable]]=AVANZA[[#Headers],[TERMINADA]],1,0)</f>
        <v>1</v>
      </c>
      <c r="K154" s="14">
        <f>IF(AVANZA[[#This Row],[Variable]]=AVANZA[[#Headers],[ANULADA]],1,0)</f>
        <v>0</v>
      </c>
      <c r="L154" s="14">
        <f>IF(AVANZA[[#This Row],[Variable]]=AVANZA[[#Headers],[PENDIENTE]],1,0)</f>
        <v>0</v>
      </c>
      <c r="M154" s="14">
        <f>IF(AVANZA[[#This Row],[ESTADO AGENDA]]="AGENDADA",1,0)</f>
        <v>0</v>
      </c>
      <c r="N154" s="14">
        <f>IF(AVANZA[[#This Row],[ESTADO AGENDA]]="PENDIENTE DE AGENDAR",1,0)</f>
        <v>0</v>
      </c>
      <c r="O154" s="14">
        <f>IF(AVANZA[[#This Row],[ESTADO AGENDA]]="SUSPENDIDA",1,0)</f>
        <v>0</v>
      </c>
      <c r="P154" t="str" cm="1">
        <f t="array" ref="P154">_xlfn.XLOOKUP(AVANZA[[#This Row],[Num_Agrupacion_Pet_Atis]],Tabla1[[#All],[Numero_de_actuacion]],Tabla1[[#All],[Estado_de_la_orden]],"",0)</f>
        <v/>
      </c>
      <c r="Q154" s="2" t="str" cm="1">
        <f t="array" ref="Q154">_xlfn.XLOOKUP(AVANZA[[#This Row],[Num_Agrupacion_Pet_Atis]],Tabla1[[#All],[Numero_de_actuacion]],Tabla1[[#All],[Fecha_de_la_cita]],"",0)</f>
        <v/>
      </c>
      <c r="R154" t="str" cm="1">
        <f t="array" ref="R154">_xlfn.XLOOKUP(AVANZA[[#This Row],[Num_Agrupacion_Pet_Atis]],Tabla1[[#All],[Numero_de_actuacion]],Tabla1[[#All],[Franja_horaria_de_la_cita]],"",0)</f>
        <v/>
      </c>
      <c r="S154" s="14" t="str">
        <f>IFERROR(DAY(AVANZA[[#This Row],[FECHA AGENDA]]),"")</f>
        <v/>
      </c>
      <c r="T154" s="14" t="str">
        <f>IFERROR(MONTH(AVANZA[[#This Row],[FECHA AGENDA]]),"")</f>
        <v/>
      </c>
      <c r="U154" t="str" cm="1">
        <f t="array" ref="U154">_xlfn.XLOOKUP(AVANZA[[#This Row],[Num_Agrupacion_Pet_Atis]],Tabla1[[#All],[Numero_de_actuacion]],Tabla1[[#All],[Motivo_de_suspension]],"",0)</f>
        <v/>
      </c>
      <c r="V154" s="2" t="str" cm="1">
        <f t="array" ref="V154">_xlfn.XLOOKUP(AVANZA[[#This Row],[Num_Agrupacion_Pet_Atis]],Tabla1[[#All],[Numero_de_actuacion]],Tabla1[[#All],[No_identificacion_cliente]],"",0)</f>
        <v/>
      </c>
      <c r="W154" s="2" t="str" cm="1">
        <f t="array" ref="W154">_xlfn.XLOOKUP(AVANZA[[#This Row],[Num_Agrupacion_Pet_Atis]],Tabla1[[#All],[Numero_de_actuacion]],Tabla1[[#All],[Movil_de_contacto]],"",0)</f>
        <v/>
      </c>
      <c r="X154" s="14">
        <f>IF(OR(AVANZA[[#This Row],[ESTADO LEG]]="Legalizada grabacion",AVANZA[[#This Row],[ESTADO LEG]]="Legalizada aut"),1,0)</f>
        <v>1</v>
      </c>
      <c r="Y154" s="14">
        <f>IF(OR(AVANZA[[#This Row],[ESTADO LEG]]="pdte legalizar",AVANZA[[#This Row],[ESTADO LEG]]="No cruza"),1,0)</f>
        <v>0</v>
      </c>
      <c r="Z154" t="str" cm="1">
        <f t="array" ref="Z154">IF(AVANZA[[#This Row],[Variable]]="Terminada",LOWER(_xlfn.XLOOKUP(AVANZA[[#This Row],[ID_Peticion]],Tabla6[[#All],[NUM_PETICION]],Tabla6[[#All],[ESTADO_LEG]],"NO CRUZA",0)),AVANZA[[#This Row],[Variable]])</f>
        <v>legalizada grabacion</v>
      </c>
      <c r="AA154" cm="1">
        <f t="array" ref="AA154">_xlfn.XLOOKUP(AVANZA[[#This Row],[ID_Peticion]],Tabla6[[#All],[NUM_PETICION]],Tabla6[[#All],[DIF_DIAS]],"",0)</f>
        <v>2</v>
      </c>
      <c r="AB154" s="2" cm="1">
        <f t="array" ref="AB154">IFERROR(_xlfn.XLOOKUP(AVANZA[[#This Row],[ID_Peticion]],Tabla6[[#All],[NUM_PETICION]],Tabla6[[#All],[FEC_LEGAL]],"",0),"")</f>
        <v>46148</v>
      </c>
      <c r="AC154" s="14">
        <f ca="1">IF(AVANZA[[#This Row],[FECHA LEG]]&lt;&gt;0,IFERROR(AVANZA[[#This Row],[FECHA LEG]]-AVANZA[[#This Row],[FechaIniEstadoSubPetAtis]],0),TODAY()-AVANZA[[#This Row],[FechaIniEstadoSubPetAtis]])</f>
        <v>2</v>
      </c>
      <c r="AD154" s="35" t="str">
        <f ca="1">IF(AVANZA[[#This Row],[FINAL Vs LG]]&lt;&gt;0,IF(AVANZA[[#This Row],[FINAL Vs LG]]&lt;7.1,"100%",IF(AND(AVANZA[[#This Row],[FINAL Vs LG]]&gt;7.1,AVANZA[[#This Row],[FINAL Vs LG]]&lt;11.1),"50%","0%")),0)</f>
        <v>100%</v>
      </c>
      <c r="AE154" s="14">
        <f ca="1">VLOOKUP(DAY(TODAY()),BACK!F:G,2,0)</f>
        <v>14</v>
      </c>
      <c r="AF154" s="14">
        <f>BACK!$I$2</f>
        <v>24</v>
      </c>
      <c r="AG154" s="14">
        <f>IF(AVANZA[[#This Row],[Oferta_empaquetada_comisiones]]="SI",1,0)</f>
        <v>1</v>
      </c>
      <c r="AH154" s="36">
        <f>IF(AVANZA[[#This Row],[Variable]]="TERMINADA",IFERROR(VLOOKUP(AVANZA[[#This Row],[SUPERVISOR]],Tabla2[#All],4,0),0),)</f>
        <v>0</v>
      </c>
      <c r="AI154" s="14">
        <f>IF(AVANZA[[#This Row],[Producto]]="BA",1,0)</f>
        <v>1</v>
      </c>
      <c r="AJ154" s="14">
        <f>IF(AVANZA[[#This Row],[Producto]]="DUO",1,0)</f>
        <v>0</v>
      </c>
      <c r="AK154" s="14">
        <f>IF(AVANZA[[#This Row],[Producto]]="TRIO",1,0)</f>
        <v>0</v>
      </c>
      <c r="AL154" t="s">
        <v>823</v>
      </c>
      <c r="AM154">
        <v>-1</v>
      </c>
      <c r="AN154">
        <v>-1</v>
      </c>
      <c r="AO154" t="s">
        <v>824</v>
      </c>
      <c r="AP154" s="1">
        <v>46145.763888888891</v>
      </c>
      <c r="AQ154">
        <v>-1</v>
      </c>
      <c r="AR154" t="s">
        <v>825</v>
      </c>
      <c r="AS154">
        <v>-1</v>
      </c>
      <c r="AT154">
        <v>-1</v>
      </c>
      <c r="AU154">
        <v>-1</v>
      </c>
      <c r="AV154">
        <v>-1</v>
      </c>
      <c r="AW154">
        <v>-1</v>
      </c>
      <c r="AX154" t="s">
        <v>224</v>
      </c>
      <c r="AY154">
        <v>-1</v>
      </c>
      <c r="AZ154">
        <v>2026</v>
      </c>
      <c r="BA154">
        <v>5</v>
      </c>
      <c r="BB154">
        <v>4</v>
      </c>
      <c r="BC154">
        <v>-1</v>
      </c>
      <c r="BD154" t="s">
        <v>225</v>
      </c>
      <c r="BE154">
        <v>-1</v>
      </c>
      <c r="BF154">
        <v>20001621680030</v>
      </c>
      <c r="BG154" t="s">
        <v>226</v>
      </c>
      <c r="BH154" t="s">
        <v>227</v>
      </c>
      <c r="BI154" t="s">
        <v>826</v>
      </c>
      <c r="BJ154">
        <v>-1</v>
      </c>
      <c r="BK154">
        <v>-1</v>
      </c>
      <c r="BL154">
        <v>-1</v>
      </c>
      <c r="BM154" t="s">
        <v>229</v>
      </c>
      <c r="BN154" t="s">
        <v>230</v>
      </c>
      <c r="BO154" t="s">
        <v>827</v>
      </c>
      <c r="BP154" t="s">
        <v>232</v>
      </c>
      <c r="BQ154">
        <v>2026</v>
      </c>
      <c r="BR154">
        <v>5</v>
      </c>
      <c r="BS154">
        <v>3</v>
      </c>
      <c r="BT154" s="1">
        <v>46146.524687500001</v>
      </c>
      <c r="BU154" t="s">
        <v>233</v>
      </c>
      <c r="BV154" s="2">
        <v>46146</v>
      </c>
      <c r="BW154" t="s">
        <v>234</v>
      </c>
      <c r="BX154" s="2">
        <v>46145</v>
      </c>
      <c r="BY154" s="2">
        <v>46146</v>
      </c>
      <c r="BZ154" t="s">
        <v>235</v>
      </c>
      <c r="CA154" t="s">
        <v>321</v>
      </c>
      <c r="CB154" t="s">
        <v>322</v>
      </c>
      <c r="CC154" t="s">
        <v>828</v>
      </c>
      <c r="CD154" t="s">
        <v>537</v>
      </c>
      <c r="CE154">
        <v>-1</v>
      </c>
      <c r="CF154" t="s">
        <v>324</v>
      </c>
      <c r="CG154" t="s">
        <v>325</v>
      </c>
      <c r="CH154" t="s">
        <v>326</v>
      </c>
      <c r="CI154">
        <v>1094350442</v>
      </c>
      <c r="CJ154" t="s">
        <v>830</v>
      </c>
      <c r="CK154" t="s">
        <v>245</v>
      </c>
      <c r="CL154" t="s">
        <v>409</v>
      </c>
      <c r="CM154" t="s">
        <v>247</v>
      </c>
      <c r="CN154" t="s">
        <v>410</v>
      </c>
      <c r="CT154" t="s">
        <v>386</v>
      </c>
      <c r="CU154" t="s">
        <v>225</v>
      </c>
      <c r="CW154" t="s">
        <v>226</v>
      </c>
      <c r="CX154" t="s">
        <v>227</v>
      </c>
      <c r="DA154" t="s">
        <v>250</v>
      </c>
      <c r="DB154">
        <v>-1</v>
      </c>
      <c r="DF154" t="s">
        <v>251</v>
      </c>
      <c r="DJ154" t="s">
        <v>252</v>
      </c>
      <c r="DK154" t="s">
        <v>253</v>
      </c>
      <c r="DL154" t="s">
        <v>254</v>
      </c>
      <c r="DN154" t="s">
        <v>255</v>
      </c>
      <c r="DR154" t="s">
        <v>831</v>
      </c>
      <c r="DS154" t="s">
        <v>830</v>
      </c>
      <c r="DT154" t="s">
        <v>829</v>
      </c>
      <c r="DV154">
        <v>1</v>
      </c>
      <c r="DW154" t="s">
        <v>331</v>
      </c>
      <c r="ED154" s="2">
        <v>46146</v>
      </c>
      <c r="EF154">
        <v>9</v>
      </c>
      <c r="EP154" t="s">
        <v>258</v>
      </c>
      <c r="ES154" t="s">
        <v>412</v>
      </c>
      <c r="FA154" t="s">
        <v>245</v>
      </c>
      <c r="FB154" t="s">
        <v>333</v>
      </c>
      <c r="FD154" t="s">
        <v>333</v>
      </c>
      <c r="FE154" t="s">
        <v>334</v>
      </c>
      <c r="FF154" t="s">
        <v>334</v>
      </c>
      <c r="FK154" t="s">
        <v>263</v>
      </c>
      <c r="FL154" t="s">
        <v>832</v>
      </c>
      <c r="FN154" t="s">
        <v>410</v>
      </c>
      <c r="FO154" t="s">
        <v>414</v>
      </c>
      <c r="FR154">
        <v>85900</v>
      </c>
      <c r="GB154" t="s">
        <v>266</v>
      </c>
      <c r="GC154" t="s">
        <v>225</v>
      </c>
      <c r="GD154">
        <v>0</v>
      </c>
      <c r="GF154">
        <v>0</v>
      </c>
      <c r="GG154">
        <v>25421</v>
      </c>
      <c r="GI154">
        <v>85900</v>
      </c>
      <c r="GJ154">
        <v>0</v>
      </c>
      <c r="GL154">
        <v>0</v>
      </c>
      <c r="GM154">
        <v>102221</v>
      </c>
      <c r="GS154" t="s">
        <v>267</v>
      </c>
      <c r="GT154" s="2">
        <v>45504</v>
      </c>
      <c r="GU154" t="s">
        <v>268</v>
      </c>
      <c r="GW154" t="s">
        <v>270</v>
      </c>
      <c r="GX154" t="s">
        <v>271</v>
      </c>
      <c r="GY154" t="s">
        <v>272</v>
      </c>
      <c r="GZ154" t="s">
        <v>273</v>
      </c>
      <c r="HA154" t="s">
        <v>274</v>
      </c>
      <c r="HB154" t="s">
        <v>321</v>
      </c>
      <c r="HC154" t="s">
        <v>321</v>
      </c>
      <c r="HD154" t="s">
        <v>415</v>
      </c>
      <c r="HE154" t="s">
        <v>230</v>
      </c>
      <c r="HF154" t="s">
        <v>833</v>
      </c>
      <c r="HG154" t="s">
        <v>834</v>
      </c>
      <c r="HH154" t="s">
        <v>835</v>
      </c>
      <c r="HI154" t="s">
        <v>632</v>
      </c>
      <c r="HJ154">
        <v>46153</v>
      </c>
      <c r="HK154" t="s">
        <v>247</v>
      </c>
      <c r="HL154" t="s">
        <v>245</v>
      </c>
      <c r="HM154" t="s">
        <v>414</v>
      </c>
      <c r="HN154" t="s">
        <v>410</v>
      </c>
      <c r="HO154" t="s">
        <v>830</v>
      </c>
      <c r="HP154" t="s">
        <v>829</v>
      </c>
      <c r="HR154" t="s">
        <v>278</v>
      </c>
      <c r="HV154">
        <v>85900</v>
      </c>
      <c r="HW154" t="s">
        <v>279</v>
      </c>
      <c r="HX154" t="s">
        <v>836</v>
      </c>
      <c r="HY154">
        <v>103568</v>
      </c>
      <c r="HZ154">
        <v>17668</v>
      </c>
      <c r="IA154" t="s">
        <v>279</v>
      </c>
      <c r="IB154" t="s">
        <v>281</v>
      </c>
      <c r="IE154" t="s">
        <v>283</v>
      </c>
      <c r="IF154" t="s">
        <v>283</v>
      </c>
      <c r="IG154" t="s">
        <v>283</v>
      </c>
      <c r="IH154" t="s">
        <v>284</v>
      </c>
      <c r="II154" t="s">
        <v>285</v>
      </c>
      <c r="IJ154" t="s">
        <v>286</v>
      </c>
      <c r="IK154" t="s">
        <v>278</v>
      </c>
      <c r="IL154" t="s">
        <v>346</v>
      </c>
      <c r="IM154" t="s">
        <v>288</v>
      </c>
      <c r="IN154" t="s">
        <v>289</v>
      </c>
      <c r="IP154" t="s">
        <v>290</v>
      </c>
      <c r="IQ154" t="s">
        <v>284</v>
      </c>
      <c r="IS154" t="s">
        <v>291</v>
      </c>
      <c r="IT154" t="s">
        <v>561</v>
      </c>
      <c r="IY154" t="s">
        <v>279</v>
      </c>
    </row>
    <row r="155" spans="1:259" x14ac:dyDescent="0.3">
      <c r="A155" s="14">
        <f>DAY(AVANZA[[#This Row],[FechaSeguimiento]])</f>
        <v>4</v>
      </c>
      <c r="B155" s="14">
        <f>MONTH(AVANZA[[#This Row],[FechaSeguimiento]])</f>
        <v>5</v>
      </c>
      <c r="C155"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155" t="str">
        <f>LOWER(IFERROR(VLOOKUP(AVANZA[[#This Row],[ID_Peticion]],CANCELADAS[#All],2,0),""))</f>
        <v/>
      </c>
      <c r="E155" t="str">
        <f>LOWER(IFERROR(VLOOKUP(AVANZA[[#This Row],[ID_Peticion]],CANCELADAS[#All],3,0),""))</f>
        <v/>
      </c>
      <c r="F155" t="str">
        <f>LOWER(IF(AVANZA[[#This Row],[CEDULA CLIENTE]]&lt;&gt;""," CC: " &amp; COUNTIFS(AVANZA[CEDULA CLIENTE],AVANZA[[#This Row],[CEDULA CLIENTE]]),"")&amp; IF(AVANZA[[#This Row],[Direccion]]&lt;&gt;""," DIR: " &amp; COUNTIFS(AVANZA[Direccion],AVANZA[[#This Row],[Direccion]]),""))</f>
        <v xml:space="preserve"> dir: 1</v>
      </c>
      <c r="G155" t="str">
        <f>IFERROR(VLOOKUP(AVANZA[[#This Row],[Cedula_Vendedor_Atis]],PLANTA[[#All],[CEDULA]:[LINEA]],3,0),"No Cruza")</f>
        <v>Marisol Avella</v>
      </c>
      <c r="H155" t="str">
        <f>IFERROR(VLOOKUP(AVANZA[[#This Row],[Cedula_Vendedor_Atis]],PLANTA[[#All],[CEDULA]:[LINEA]],4,0),"No Cruza")</f>
        <v>Fija</v>
      </c>
      <c r="I155" t="str">
        <f>LOWER(IF(AVANZA[[#This Row],[ATRIBUIBLE]]="",AVANZA[[#This Row],[Variable]],AVANZA[[#This Row],[ATRIBUIBLE]]))</f>
        <v>terminada</v>
      </c>
      <c r="J155" s="14">
        <f>IF(AVANZA[[#This Row],[Variable]]=AVANZA[[#Headers],[TERMINADA]],1,0)</f>
        <v>1</v>
      </c>
      <c r="K155" s="14">
        <f>IF(AVANZA[[#This Row],[Variable]]=AVANZA[[#Headers],[ANULADA]],1,0)</f>
        <v>0</v>
      </c>
      <c r="L155" s="14">
        <f>IF(AVANZA[[#This Row],[Variable]]=AVANZA[[#Headers],[PENDIENTE]],1,0)</f>
        <v>0</v>
      </c>
      <c r="M155" s="14">
        <f>IF(AVANZA[[#This Row],[ESTADO AGENDA]]="AGENDADA",1,0)</f>
        <v>0</v>
      </c>
      <c r="N155" s="14">
        <f>IF(AVANZA[[#This Row],[ESTADO AGENDA]]="PENDIENTE DE AGENDAR",1,0)</f>
        <v>0</v>
      </c>
      <c r="O155" s="14">
        <f>IF(AVANZA[[#This Row],[ESTADO AGENDA]]="SUSPENDIDA",1,0)</f>
        <v>0</v>
      </c>
      <c r="P155" t="str" cm="1">
        <f t="array" ref="P155">_xlfn.XLOOKUP(AVANZA[[#This Row],[Num_Agrupacion_Pet_Atis]],Tabla1[[#All],[Numero_de_actuacion]],Tabla1[[#All],[Estado_de_la_orden]],"",0)</f>
        <v/>
      </c>
      <c r="Q155" s="2" t="str" cm="1">
        <f t="array" ref="Q155">_xlfn.XLOOKUP(AVANZA[[#This Row],[Num_Agrupacion_Pet_Atis]],Tabla1[[#All],[Numero_de_actuacion]],Tabla1[[#All],[Fecha_de_la_cita]],"",0)</f>
        <v/>
      </c>
      <c r="R155" t="str" cm="1">
        <f t="array" ref="R155">_xlfn.XLOOKUP(AVANZA[[#This Row],[Num_Agrupacion_Pet_Atis]],Tabla1[[#All],[Numero_de_actuacion]],Tabla1[[#All],[Franja_horaria_de_la_cita]],"",0)</f>
        <v/>
      </c>
      <c r="S155" s="14" t="str">
        <f>IFERROR(DAY(AVANZA[[#This Row],[FECHA AGENDA]]),"")</f>
        <v/>
      </c>
      <c r="T155" s="14" t="str">
        <f>IFERROR(MONTH(AVANZA[[#This Row],[FECHA AGENDA]]),"")</f>
        <v/>
      </c>
      <c r="U155" t="str" cm="1">
        <f t="array" ref="U155">_xlfn.XLOOKUP(AVANZA[[#This Row],[Num_Agrupacion_Pet_Atis]],Tabla1[[#All],[Numero_de_actuacion]],Tabla1[[#All],[Motivo_de_suspension]],"",0)</f>
        <v/>
      </c>
      <c r="V155" s="2" t="str" cm="1">
        <f t="array" ref="V155">_xlfn.XLOOKUP(AVANZA[[#This Row],[Num_Agrupacion_Pet_Atis]],Tabla1[[#All],[Numero_de_actuacion]],Tabla1[[#All],[No_identificacion_cliente]],"",0)</f>
        <v/>
      </c>
      <c r="W155" s="2" t="str" cm="1">
        <f t="array" ref="W155">_xlfn.XLOOKUP(AVANZA[[#This Row],[Num_Agrupacion_Pet_Atis]],Tabla1[[#All],[Numero_de_actuacion]],Tabla1[[#All],[Movil_de_contacto]],"",0)</f>
        <v/>
      </c>
      <c r="X155" s="14">
        <f>IF(OR(AVANZA[[#This Row],[ESTADO LEG]]="Legalizada grabacion",AVANZA[[#This Row],[ESTADO LEG]]="Legalizada aut"),1,0)</f>
        <v>1</v>
      </c>
      <c r="Y155" s="14">
        <f>IF(OR(AVANZA[[#This Row],[ESTADO LEG]]="pdte legalizar",AVANZA[[#This Row],[ESTADO LEG]]="No cruza"),1,0)</f>
        <v>0</v>
      </c>
      <c r="Z155" t="str" cm="1">
        <f t="array" ref="Z155">IF(AVANZA[[#This Row],[Variable]]="Terminada",LOWER(_xlfn.XLOOKUP(AVANZA[[#This Row],[ID_Peticion]],Tabla6[[#All],[NUM_PETICION]],Tabla6[[#All],[ESTADO_LEG]],"NO CRUZA",0)),AVANZA[[#This Row],[Variable]])</f>
        <v>legalizada grabacion</v>
      </c>
      <c r="AA155" cm="1">
        <f t="array" ref="AA155">_xlfn.XLOOKUP(AVANZA[[#This Row],[ID_Peticion]],Tabla6[[#All],[NUM_PETICION]],Tabla6[[#All],[DIF_DIAS]],"",0)</f>
        <v>2</v>
      </c>
      <c r="AB155" s="2" cm="1">
        <f t="array" ref="AB155">IFERROR(_xlfn.XLOOKUP(AVANZA[[#This Row],[ID_Peticion]],Tabla6[[#All],[NUM_PETICION]],Tabla6[[#All],[FEC_LEGAL]],"",0),"")</f>
        <v>46148</v>
      </c>
      <c r="AC155" s="14">
        <f ca="1">IF(AVANZA[[#This Row],[FECHA LEG]]&lt;&gt;0,IFERROR(AVANZA[[#This Row],[FECHA LEG]]-AVANZA[[#This Row],[FechaIniEstadoSubPetAtis]],0),TODAY()-AVANZA[[#This Row],[FechaIniEstadoSubPetAtis]])</f>
        <v>2</v>
      </c>
      <c r="AD155" s="35" t="str">
        <f ca="1">IF(AVANZA[[#This Row],[FINAL Vs LG]]&lt;&gt;0,IF(AVANZA[[#This Row],[FINAL Vs LG]]&lt;7.1,"100%",IF(AND(AVANZA[[#This Row],[FINAL Vs LG]]&gt;7.1,AVANZA[[#This Row],[FINAL Vs LG]]&lt;11.1),"50%","0%")),0)</f>
        <v>100%</v>
      </c>
      <c r="AE155" s="14">
        <f ca="1">VLOOKUP(DAY(TODAY()),BACK!F:G,2,0)</f>
        <v>14</v>
      </c>
      <c r="AF155" s="14">
        <f>BACK!$I$2</f>
        <v>24</v>
      </c>
      <c r="AG155" s="14">
        <f>IF(AVANZA[[#This Row],[Oferta_empaquetada_comisiones]]="SI",1,0)</f>
        <v>0</v>
      </c>
      <c r="AH155" s="36">
        <f>IF(AVANZA[[#This Row],[Variable]]="TERMINADA",IFERROR(VLOOKUP(AVANZA[[#This Row],[SUPERVISOR]],Tabla2[#All],4,0),0),)</f>
        <v>3.5</v>
      </c>
      <c r="AI155" s="14">
        <f>IF(AVANZA[[#This Row],[Producto]]="BA",1,0)</f>
        <v>0</v>
      </c>
      <c r="AJ155" s="14">
        <f>IF(AVANZA[[#This Row],[Producto]]="DUO",1,0)</f>
        <v>0</v>
      </c>
      <c r="AK155" s="14">
        <f>IF(AVANZA[[#This Row],[Producto]]="TRIO",1,0)</f>
        <v>1</v>
      </c>
      <c r="AL155" t="s">
        <v>221</v>
      </c>
      <c r="AM155">
        <v>-1</v>
      </c>
      <c r="AN155">
        <v>-1</v>
      </c>
      <c r="AO155" t="s">
        <v>838</v>
      </c>
      <c r="AP155" s="1">
        <v>46143.709386574075</v>
      </c>
      <c r="AQ155">
        <v>-1</v>
      </c>
      <c r="AR155" t="s">
        <v>839</v>
      </c>
      <c r="AS155">
        <v>-1</v>
      </c>
      <c r="AT155">
        <v>-1</v>
      </c>
      <c r="AU155">
        <v>-1</v>
      </c>
      <c r="AV155">
        <v>-1</v>
      </c>
      <c r="AW155">
        <v>-1</v>
      </c>
      <c r="AX155" t="s">
        <v>224</v>
      </c>
      <c r="AY155">
        <v>-1</v>
      </c>
      <c r="AZ155">
        <v>2026</v>
      </c>
      <c r="BA155">
        <v>5</v>
      </c>
      <c r="BB155">
        <v>4</v>
      </c>
      <c r="BC155">
        <v>-1</v>
      </c>
      <c r="BD155" t="s">
        <v>225</v>
      </c>
      <c r="BE155">
        <v>-1</v>
      </c>
      <c r="BF155">
        <v>20001621080618</v>
      </c>
      <c r="BG155" t="s">
        <v>438</v>
      </c>
      <c r="BH155" t="s">
        <v>439</v>
      </c>
      <c r="BI155" t="s">
        <v>840</v>
      </c>
      <c r="BJ155">
        <v>-1</v>
      </c>
      <c r="BK155">
        <v>-1</v>
      </c>
      <c r="BL155">
        <v>-1</v>
      </c>
      <c r="BM155" t="s">
        <v>229</v>
      </c>
      <c r="BN155" t="s">
        <v>230</v>
      </c>
      <c r="BO155" t="s">
        <v>841</v>
      </c>
      <c r="BP155" t="s">
        <v>380</v>
      </c>
      <c r="BQ155">
        <v>2026</v>
      </c>
      <c r="BR155">
        <v>5</v>
      </c>
      <c r="BS155">
        <v>1</v>
      </c>
      <c r="BT155" s="1">
        <v>46146.443171296298</v>
      </c>
      <c r="BU155" t="s">
        <v>233</v>
      </c>
      <c r="BV155" s="2">
        <v>46146</v>
      </c>
      <c r="BW155" t="s">
        <v>234</v>
      </c>
      <c r="BX155" s="2">
        <v>46143</v>
      </c>
      <c r="BY155" s="2">
        <v>46146</v>
      </c>
      <c r="BZ155" t="s">
        <v>235</v>
      </c>
      <c r="CA155" t="s">
        <v>297</v>
      </c>
      <c r="CB155" t="s">
        <v>297</v>
      </c>
      <c r="CC155" t="s">
        <v>842</v>
      </c>
      <c r="CD155" t="s">
        <v>843</v>
      </c>
      <c r="CE155">
        <v>-1</v>
      </c>
      <c r="CF155" t="s">
        <v>300</v>
      </c>
      <c r="CG155" t="s">
        <v>301</v>
      </c>
      <c r="CH155" t="s">
        <v>242</v>
      </c>
      <c r="CI155">
        <v>73211780</v>
      </c>
      <c r="CJ155" t="s">
        <v>244</v>
      </c>
      <c r="CK155" t="s">
        <v>245</v>
      </c>
      <c r="CL155" t="s">
        <v>246</v>
      </c>
      <c r="CM155" t="s">
        <v>247</v>
      </c>
      <c r="CN155" t="s">
        <v>248</v>
      </c>
      <c r="CT155" t="s">
        <v>304</v>
      </c>
      <c r="CU155" t="s">
        <v>387</v>
      </c>
      <c r="CW155" t="s">
        <v>446</v>
      </c>
      <c r="CX155" t="s">
        <v>447</v>
      </c>
      <c r="DA155" t="s">
        <v>250</v>
      </c>
      <c r="DB155">
        <v>-1</v>
      </c>
      <c r="DF155" t="s">
        <v>251</v>
      </c>
      <c r="DJ155" t="s">
        <v>252</v>
      </c>
      <c r="DK155" t="s">
        <v>253</v>
      </c>
      <c r="DL155" t="s">
        <v>253</v>
      </c>
      <c r="DN155" t="s">
        <v>390</v>
      </c>
      <c r="DR155" t="s">
        <v>256</v>
      </c>
      <c r="DS155" t="s">
        <v>244</v>
      </c>
      <c r="DT155" t="s">
        <v>243</v>
      </c>
      <c r="DV155">
        <v>1</v>
      </c>
      <c r="DW155" t="s">
        <v>283</v>
      </c>
      <c r="ED155" s="2">
        <v>46146</v>
      </c>
      <c r="EE155" t="s">
        <v>343</v>
      </c>
      <c r="EF155">
        <v>9</v>
      </c>
      <c r="EP155" t="s">
        <v>258</v>
      </c>
      <c r="ES155" t="s">
        <v>844</v>
      </c>
      <c r="FA155" t="s">
        <v>245</v>
      </c>
      <c r="FB155" t="s">
        <v>308</v>
      </c>
      <c r="FD155" t="s">
        <v>308</v>
      </c>
      <c r="FE155" t="s">
        <v>309</v>
      </c>
      <c r="FF155" t="s">
        <v>309</v>
      </c>
      <c r="FK155" t="s">
        <v>263</v>
      </c>
      <c r="FL155" t="s">
        <v>845</v>
      </c>
      <c r="FN155" t="s">
        <v>248</v>
      </c>
      <c r="FO155" t="s">
        <v>265</v>
      </c>
      <c r="FR155">
        <v>113904</v>
      </c>
      <c r="GB155" t="s">
        <v>266</v>
      </c>
      <c r="GC155" t="s">
        <v>387</v>
      </c>
      <c r="GD155">
        <v>25188</v>
      </c>
      <c r="GF155">
        <v>2353</v>
      </c>
      <c r="GG155">
        <v>25422</v>
      </c>
      <c r="GI155">
        <v>87224</v>
      </c>
      <c r="GJ155">
        <v>25427</v>
      </c>
      <c r="GL155">
        <v>24327</v>
      </c>
      <c r="GM155">
        <v>135545</v>
      </c>
      <c r="GS155" t="s">
        <v>267</v>
      </c>
      <c r="GT155" s="2">
        <v>45626</v>
      </c>
      <c r="GU155" t="s">
        <v>268</v>
      </c>
      <c r="GV155" t="s">
        <v>335</v>
      </c>
      <c r="GW155" t="s">
        <v>394</v>
      </c>
      <c r="GZ155" t="s">
        <v>395</v>
      </c>
      <c r="HA155" t="s">
        <v>274</v>
      </c>
      <c r="HB155" t="s">
        <v>592</v>
      </c>
      <c r="HC155" t="s">
        <v>592</v>
      </c>
      <c r="HD155" t="s">
        <v>385</v>
      </c>
      <c r="HE155" t="s">
        <v>230</v>
      </c>
      <c r="HF155" t="s">
        <v>846</v>
      </c>
      <c r="HR155" t="s">
        <v>278</v>
      </c>
      <c r="HV155">
        <v>118900</v>
      </c>
      <c r="HW155" t="s">
        <v>279</v>
      </c>
      <c r="HX155" t="s">
        <v>570</v>
      </c>
      <c r="HY155">
        <v>113921.66800000001</v>
      </c>
      <c r="HZ155">
        <v>17.667999999999999</v>
      </c>
      <c r="IA155" t="s">
        <v>281</v>
      </c>
      <c r="IB155" t="s">
        <v>281</v>
      </c>
      <c r="IE155" t="s">
        <v>283</v>
      </c>
      <c r="IF155" t="s">
        <v>283</v>
      </c>
      <c r="IG155" t="s">
        <v>283</v>
      </c>
      <c r="IH155" t="s">
        <v>284</v>
      </c>
      <c r="II155" t="s">
        <v>285</v>
      </c>
      <c r="IJ155" t="s">
        <v>286</v>
      </c>
      <c r="IK155" t="s">
        <v>278</v>
      </c>
      <c r="IL155" t="s">
        <v>287</v>
      </c>
      <c r="IM155" t="s">
        <v>288</v>
      </c>
      <c r="IN155" t="s">
        <v>289</v>
      </c>
      <c r="IP155" t="s">
        <v>290</v>
      </c>
      <c r="IQ155" t="s">
        <v>284</v>
      </c>
      <c r="IS155" t="s">
        <v>291</v>
      </c>
      <c r="IY155" t="s">
        <v>281</v>
      </c>
    </row>
    <row r="156" spans="1:259" x14ac:dyDescent="0.3">
      <c r="A156" s="14">
        <f>DAY(AVANZA[[#This Row],[FechaSeguimiento]])</f>
        <v>4</v>
      </c>
      <c r="B156" s="14">
        <f>MONTH(AVANZA[[#This Row],[FechaSeguimiento]])</f>
        <v>5</v>
      </c>
      <c r="C156"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156" t="str">
        <f>LOWER(IFERROR(VLOOKUP(AVANZA[[#This Row],[ID_Peticion]],CANCELADAS[#All],2,0),""))</f>
        <v/>
      </c>
      <c r="E156" t="str">
        <f>LOWER(IFERROR(VLOOKUP(AVANZA[[#This Row],[ID_Peticion]],CANCELADAS[#All],3,0),""))</f>
        <v/>
      </c>
      <c r="F156" t="str">
        <f>LOWER(IF(AVANZA[[#This Row],[CEDULA CLIENTE]]&lt;&gt;""," CC: " &amp; COUNTIFS(AVANZA[CEDULA CLIENTE],AVANZA[[#This Row],[CEDULA CLIENTE]]),"")&amp; IF(AVANZA[[#This Row],[Direccion]]&lt;&gt;""," DIR: " &amp; COUNTIFS(AVANZA[Direccion],AVANZA[[#This Row],[Direccion]]),""))</f>
        <v xml:space="preserve"> dir: 1</v>
      </c>
      <c r="G156" t="str">
        <f>IFERROR(VLOOKUP(AVANZA[[#This Row],[Cedula_Vendedor_Atis]],PLANTA[[#All],[CEDULA]:[LINEA]],3,0),"No Cruza")</f>
        <v>Marisol Avella</v>
      </c>
      <c r="H156" t="str">
        <f>IFERROR(VLOOKUP(AVANZA[[#This Row],[Cedula_Vendedor_Atis]],PLANTA[[#All],[CEDULA]:[LINEA]],4,0),"No Cruza")</f>
        <v>Fija</v>
      </c>
      <c r="I156" t="str">
        <f>LOWER(IF(AVANZA[[#This Row],[ATRIBUIBLE]]="",AVANZA[[#This Row],[Variable]],AVANZA[[#This Row],[ATRIBUIBLE]]))</f>
        <v>terminada</v>
      </c>
      <c r="J156" s="14">
        <f>IF(AVANZA[[#This Row],[Variable]]=AVANZA[[#Headers],[TERMINADA]],1,0)</f>
        <v>1</v>
      </c>
      <c r="K156" s="14">
        <f>IF(AVANZA[[#This Row],[Variable]]=AVANZA[[#Headers],[ANULADA]],1,0)</f>
        <v>0</v>
      </c>
      <c r="L156" s="14">
        <f>IF(AVANZA[[#This Row],[Variable]]=AVANZA[[#Headers],[PENDIENTE]],1,0)</f>
        <v>0</v>
      </c>
      <c r="M156" s="14">
        <f>IF(AVANZA[[#This Row],[ESTADO AGENDA]]="AGENDADA",1,0)</f>
        <v>0</v>
      </c>
      <c r="N156" s="14">
        <f>IF(AVANZA[[#This Row],[ESTADO AGENDA]]="PENDIENTE DE AGENDAR",1,0)</f>
        <v>0</v>
      </c>
      <c r="O156" s="14">
        <f>IF(AVANZA[[#This Row],[ESTADO AGENDA]]="SUSPENDIDA",1,0)</f>
        <v>0</v>
      </c>
      <c r="P156" t="str" cm="1">
        <f t="array" ref="P156">_xlfn.XLOOKUP(AVANZA[[#This Row],[Num_Agrupacion_Pet_Atis]],Tabla1[[#All],[Numero_de_actuacion]],Tabla1[[#All],[Estado_de_la_orden]],"",0)</f>
        <v/>
      </c>
      <c r="Q156" s="2" t="str" cm="1">
        <f t="array" ref="Q156">_xlfn.XLOOKUP(AVANZA[[#This Row],[Num_Agrupacion_Pet_Atis]],Tabla1[[#All],[Numero_de_actuacion]],Tabla1[[#All],[Fecha_de_la_cita]],"",0)</f>
        <v/>
      </c>
      <c r="R156" t="str" cm="1">
        <f t="array" ref="R156">_xlfn.XLOOKUP(AVANZA[[#This Row],[Num_Agrupacion_Pet_Atis]],Tabla1[[#All],[Numero_de_actuacion]],Tabla1[[#All],[Franja_horaria_de_la_cita]],"",0)</f>
        <v/>
      </c>
      <c r="S156" s="14" t="str">
        <f>IFERROR(DAY(AVANZA[[#This Row],[FECHA AGENDA]]),"")</f>
        <v/>
      </c>
      <c r="T156" s="14" t="str">
        <f>IFERROR(MONTH(AVANZA[[#This Row],[FECHA AGENDA]]),"")</f>
        <v/>
      </c>
      <c r="U156" t="str" cm="1">
        <f t="array" ref="U156">_xlfn.XLOOKUP(AVANZA[[#This Row],[Num_Agrupacion_Pet_Atis]],Tabla1[[#All],[Numero_de_actuacion]],Tabla1[[#All],[Motivo_de_suspension]],"",0)</f>
        <v/>
      </c>
      <c r="V156" s="2" t="str" cm="1">
        <f t="array" ref="V156">_xlfn.XLOOKUP(AVANZA[[#This Row],[Num_Agrupacion_Pet_Atis]],Tabla1[[#All],[Numero_de_actuacion]],Tabla1[[#All],[No_identificacion_cliente]],"",0)</f>
        <v/>
      </c>
      <c r="W156" s="2" t="str" cm="1">
        <f t="array" ref="W156">_xlfn.XLOOKUP(AVANZA[[#This Row],[Num_Agrupacion_Pet_Atis]],Tabla1[[#All],[Numero_de_actuacion]],Tabla1[[#All],[Movil_de_contacto]],"",0)</f>
        <v/>
      </c>
      <c r="X156" s="14">
        <f>IF(OR(AVANZA[[#This Row],[ESTADO LEG]]="Legalizada grabacion",AVANZA[[#This Row],[ESTADO LEG]]="Legalizada aut"),1,0)</f>
        <v>1</v>
      </c>
      <c r="Y156" s="14">
        <f>IF(OR(AVANZA[[#This Row],[ESTADO LEG]]="pdte legalizar",AVANZA[[#This Row],[ESTADO LEG]]="No cruza"),1,0)</f>
        <v>0</v>
      </c>
      <c r="Z156" t="str" cm="1">
        <f t="array" ref="Z156">IF(AVANZA[[#This Row],[Variable]]="Terminada",LOWER(_xlfn.XLOOKUP(AVANZA[[#This Row],[ID_Peticion]],Tabla6[[#All],[NUM_PETICION]],Tabla6[[#All],[ESTADO_LEG]],"NO CRUZA",0)),AVANZA[[#This Row],[Variable]])</f>
        <v>legalizada grabacion</v>
      </c>
      <c r="AA156" cm="1">
        <f t="array" ref="AA156">_xlfn.XLOOKUP(AVANZA[[#This Row],[ID_Peticion]],Tabla6[[#All],[NUM_PETICION]],Tabla6[[#All],[DIF_DIAS]],"",0)</f>
        <v>2</v>
      </c>
      <c r="AB156" s="2" cm="1">
        <f t="array" ref="AB156">IFERROR(_xlfn.XLOOKUP(AVANZA[[#This Row],[ID_Peticion]],Tabla6[[#All],[NUM_PETICION]],Tabla6[[#All],[FEC_LEGAL]],"",0),"")</f>
        <v>46148</v>
      </c>
      <c r="AC156" s="14">
        <f ca="1">IF(AVANZA[[#This Row],[FECHA LEG]]&lt;&gt;0,IFERROR(AVANZA[[#This Row],[FECHA LEG]]-AVANZA[[#This Row],[FechaIniEstadoSubPetAtis]],0),TODAY()-AVANZA[[#This Row],[FechaIniEstadoSubPetAtis]])</f>
        <v>2</v>
      </c>
      <c r="AD156" s="35" t="str">
        <f ca="1">IF(AVANZA[[#This Row],[FINAL Vs LG]]&lt;&gt;0,IF(AVANZA[[#This Row],[FINAL Vs LG]]&lt;7.1,"100%",IF(AND(AVANZA[[#This Row],[FINAL Vs LG]]&gt;7.1,AVANZA[[#This Row],[FINAL Vs LG]]&lt;11.1),"50%","0%")),0)</f>
        <v>100%</v>
      </c>
      <c r="AE156" s="14">
        <f ca="1">VLOOKUP(DAY(TODAY()),BACK!F:G,2,0)</f>
        <v>14</v>
      </c>
      <c r="AF156" s="14">
        <f>BACK!$I$2</f>
        <v>24</v>
      </c>
      <c r="AG156" s="14">
        <f>IF(AVANZA[[#This Row],[Oferta_empaquetada_comisiones]]="SI",1,0)</f>
        <v>0</v>
      </c>
      <c r="AH156" s="36">
        <f>IF(AVANZA[[#This Row],[Variable]]="TERMINADA",IFERROR(VLOOKUP(AVANZA[[#This Row],[SUPERVISOR]],Tabla2[#All],4,0),0),)</f>
        <v>3.5</v>
      </c>
      <c r="AI156" s="14">
        <f>IF(AVANZA[[#This Row],[Producto]]="BA",1,0)</f>
        <v>0</v>
      </c>
      <c r="AJ156" s="14">
        <f>IF(AVANZA[[#This Row],[Producto]]="DUO",1,0)</f>
        <v>0</v>
      </c>
      <c r="AK156" s="14">
        <f>IF(AVANZA[[#This Row],[Producto]]="TRIO",1,0)</f>
        <v>1</v>
      </c>
      <c r="AL156" t="s">
        <v>797</v>
      </c>
      <c r="AM156">
        <v>-1</v>
      </c>
      <c r="AN156">
        <v>-1</v>
      </c>
      <c r="AO156" t="s">
        <v>847</v>
      </c>
      <c r="AP156" s="1">
        <v>46144.608865740738</v>
      </c>
      <c r="AQ156">
        <v>-1</v>
      </c>
      <c r="AR156" t="s">
        <v>848</v>
      </c>
      <c r="AS156">
        <v>-1</v>
      </c>
      <c r="AT156">
        <v>-1</v>
      </c>
      <c r="AU156">
        <v>-1</v>
      </c>
      <c r="AV156">
        <v>-1</v>
      </c>
      <c r="AW156">
        <v>-1</v>
      </c>
      <c r="AX156" t="s">
        <v>224</v>
      </c>
      <c r="AY156">
        <v>-1</v>
      </c>
      <c r="AZ156">
        <v>2026</v>
      </c>
      <c r="BA156">
        <v>5</v>
      </c>
      <c r="BB156">
        <v>4</v>
      </c>
      <c r="BC156">
        <v>-1</v>
      </c>
      <c r="BD156" t="s">
        <v>225</v>
      </c>
      <c r="BE156">
        <v>-1</v>
      </c>
      <c r="BF156">
        <v>20001621475239</v>
      </c>
      <c r="BG156" t="s">
        <v>438</v>
      </c>
      <c r="BH156" t="s">
        <v>439</v>
      </c>
      <c r="BI156" t="s">
        <v>849</v>
      </c>
      <c r="BJ156">
        <v>-1</v>
      </c>
      <c r="BK156">
        <v>-1</v>
      </c>
      <c r="BL156">
        <v>-1</v>
      </c>
      <c r="BM156" t="s">
        <v>229</v>
      </c>
      <c r="BN156" t="s">
        <v>230</v>
      </c>
      <c r="BO156" t="s">
        <v>850</v>
      </c>
      <c r="BP156" t="s">
        <v>232</v>
      </c>
      <c r="BQ156">
        <v>2026</v>
      </c>
      <c r="BR156">
        <v>5</v>
      </c>
      <c r="BS156">
        <v>2</v>
      </c>
      <c r="BT156" s="1">
        <v>46146.548842592594</v>
      </c>
      <c r="BU156" t="s">
        <v>233</v>
      </c>
      <c r="BV156" s="2">
        <v>46146</v>
      </c>
      <c r="BW156" t="s">
        <v>234</v>
      </c>
      <c r="BX156" s="2">
        <v>46144</v>
      </c>
      <c r="BY156" s="2">
        <v>46146</v>
      </c>
      <c r="BZ156" t="s">
        <v>235</v>
      </c>
      <c r="CA156" t="s">
        <v>485</v>
      </c>
      <c r="CB156" t="s">
        <v>486</v>
      </c>
      <c r="CC156" t="s">
        <v>851</v>
      </c>
      <c r="CD156" t="s">
        <v>852</v>
      </c>
      <c r="CE156">
        <v>-1</v>
      </c>
      <c r="CF156" t="s">
        <v>489</v>
      </c>
      <c r="CG156" t="s">
        <v>490</v>
      </c>
      <c r="CH156" t="s">
        <v>491</v>
      </c>
      <c r="CI156">
        <v>80767494</v>
      </c>
      <c r="CJ156" t="s">
        <v>806</v>
      </c>
      <c r="CK156" t="s">
        <v>245</v>
      </c>
      <c r="CL156" t="s">
        <v>246</v>
      </c>
      <c r="CM156" t="s">
        <v>247</v>
      </c>
      <c r="CN156" t="s">
        <v>248</v>
      </c>
      <c r="CT156" t="s">
        <v>853</v>
      </c>
      <c r="CU156" t="s">
        <v>387</v>
      </c>
      <c r="CW156" t="s">
        <v>446</v>
      </c>
      <c r="CX156" t="s">
        <v>447</v>
      </c>
      <c r="DA156" t="s">
        <v>250</v>
      </c>
      <c r="DB156">
        <v>-1</v>
      </c>
      <c r="DF156" t="s">
        <v>251</v>
      </c>
      <c r="DJ156" t="s">
        <v>252</v>
      </c>
      <c r="DK156" t="s">
        <v>253</v>
      </c>
      <c r="DL156" t="s">
        <v>253</v>
      </c>
      <c r="DN156" t="s">
        <v>390</v>
      </c>
      <c r="DR156" t="s">
        <v>807</v>
      </c>
      <c r="DS156" t="s">
        <v>806</v>
      </c>
      <c r="DT156" t="s">
        <v>797</v>
      </c>
      <c r="DV156">
        <v>1</v>
      </c>
      <c r="DW156" t="s">
        <v>257</v>
      </c>
      <c r="ED156" s="2">
        <v>46146</v>
      </c>
      <c r="EF156">
        <v>5</v>
      </c>
      <c r="EP156" t="s">
        <v>258</v>
      </c>
      <c r="ES156" t="s">
        <v>854</v>
      </c>
      <c r="FA156" t="s">
        <v>245</v>
      </c>
      <c r="FB156" t="s">
        <v>493</v>
      </c>
      <c r="FD156" t="s">
        <v>493</v>
      </c>
      <c r="FE156" t="s">
        <v>494</v>
      </c>
      <c r="FF156" t="s">
        <v>495</v>
      </c>
      <c r="FK156" t="s">
        <v>263</v>
      </c>
      <c r="FL156" t="s">
        <v>855</v>
      </c>
      <c r="FN156" t="s">
        <v>248</v>
      </c>
      <c r="FO156" t="s">
        <v>265</v>
      </c>
      <c r="FR156">
        <v>99915</v>
      </c>
      <c r="GB156" t="s">
        <v>266</v>
      </c>
      <c r="GC156" t="s">
        <v>387</v>
      </c>
      <c r="GD156">
        <v>25188</v>
      </c>
      <c r="GF156">
        <v>2353</v>
      </c>
      <c r="GG156">
        <v>25422</v>
      </c>
      <c r="GI156">
        <v>73235</v>
      </c>
      <c r="GJ156">
        <v>25427</v>
      </c>
      <c r="GL156">
        <v>24327</v>
      </c>
      <c r="GM156">
        <v>118898</v>
      </c>
      <c r="GS156" t="s">
        <v>267</v>
      </c>
      <c r="GT156" s="2">
        <v>44864</v>
      </c>
      <c r="GU156" t="s">
        <v>268</v>
      </c>
      <c r="GV156" t="s">
        <v>311</v>
      </c>
      <c r="GW156" t="s">
        <v>270</v>
      </c>
      <c r="GX156" t="s">
        <v>272</v>
      </c>
      <c r="GY156" t="s">
        <v>272</v>
      </c>
      <c r="GZ156" t="s">
        <v>344</v>
      </c>
      <c r="HA156" t="s">
        <v>274</v>
      </c>
      <c r="HB156" t="s">
        <v>498</v>
      </c>
      <c r="HC156" t="s">
        <v>499</v>
      </c>
      <c r="HD156" t="s">
        <v>257</v>
      </c>
      <c r="HE156" t="s">
        <v>230</v>
      </c>
      <c r="HF156" t="s">
        <v>856</v>
      </c>
      <c r="HG156" t="s">
        <v>345</v>
      </c>
      <c r="HR156" t="s">
        <v>278</v>
      </c>
      <c r="HV156">
        <v>118900</v>
      </c>
      <c r="HW156" t="s">
        <v>279</v>
      </c>
      <c r="HX156" t="s">
        <v>280</v>
      </c>
      <c r="HY156">
        <v>117583</v>
      </c>
      <c r="HZ156">
        <v>17668</v>
      </c>
      <c r="IA156" t="s">
        <v>279</v>
      </c>
      <c r="IB156" t="s">
        <v>281</v>
      </c>
      <c r="ID156" t="s">
        <v>282</v>
      </c>
      <c r="IE156" t="s">
        <v>283</v>
      </c>
      <c r="IF156" t="s">
        <v>283</v>
      </c>
      <c r="IG156" t="s">
        <v>283</v>
      </c>
      <c r="IH156" t="s">
        <v>284</v>
      </c>
      <c r="II156" t="s">
        <v>285</v>
      </c>
      <c r="IJ156" t="s">
        <v>286</v>
      </c>
      <c r="IK156" t="s">
        <v>278</v>
      </c>
      <c r="IL156" t="s">
        <v>287</v>
      </c>
      <c r="IM156" t="s">
        <v>288</v>
      </c>
      <c r="IN156" t="s">
        <v>289</v>
      </c>
      <c r="IP156" t="s">
        <v>290</v>
      </c>
      <c r="IQ156" t="s">
        <v>284</v>
      </c>
      <c r="IS156" t="s">
        <v>291</v>
      </c>
      <c r="IY156" t="s">
        <v>281</v>
      </c>
    </row>
    <row r="157" spans="1:259" x14ac:dyDescent="0.3">
      <c r="A157" s="14">
        <f>DAY(AVANZA[[#This Row],[FechaSeguimiento]])</f>
        <v>4</v>
      </c>
      <c r="B157" s="14">
        <f>MONTH(AVANZA[[#This Row],[FechaSeguimiento]])</f>
        <v>5</v>
      </c>
      <c r="C157"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157" t="str">
        <f>LOWER(IFERROR(VLOOKUP(AVANZA[[#This Row],[ID_Peticion]],CANCELADAS[#All],2,0),""))</f>
        <v/>
      </c>
      <c r="E157" t="str">
        <f>LOWER(IFERROR(VLOOKUP(AVANZA[[#This Row],[ID_Peticion]],CANCELADAS[#All],3,0),""))</f>
        <v/>
      </c>
      <c r="F157" t="str">
        <f>LOWER(IF(AVANZA[[#This Row],[CEDULA CLIENTE]]&lt;&gt;""," CC: " &amp; COUNTIFS(AVANZA[CEDULA CLIENTE],AVANZA[[#This Row],[CEDULA CLIENTE]]),"")&amp; IF(AVANZA[[#This Row],[Direccion]]&lt;&gt;""," DIR: " &amp; COUNTIFS(AVANZA[Direccion],AVANZA[[#This Row],[Direccion]]),""))</f>
        <v xml:space="preserve"> dir: 1</v>
      </c>
      <c r="G157" t="str">
        <f>IFERROR(VLOOKUP(AVANZA[[#This Row],[Cedula_Vendedor_Atis]],PLANTA[[#All],[CEDULA]:[LINEA]],3,0),"No Cruza")</f>
        <v>Marisol Avella</v>
      </c>
      <c r="H157" t="str">
        <f>IFERROR(VLOOKUP(AVANZA[[#This Row],[Cedula_Vendedor_Atis]],PLANTA[[#All],[CEDULA]:[LINEA]],4,0),"No Cruza")</f>
        <v>Fija</v>
      </c>
      <c r="I157" t="str">
        <f>LOWER(IF(AVANZA[[#This Row],[ATRIBUIBLE]]="",AVANZA[[#This Row],[Variable]],AVANZA[[#This Row],[ATRIBUIBLE]]))</f>
        <v>terminada</v>
      </c>
      <c r="J157" s="14">
        <f>IF(AVANZA[[#This Row],[Variable]]=AVANZA[[#Headers],[TERMINADA]],1,0)</f>
        <v>1</v>
      </c>
      <c r="K157" s="14">
        <f>IF(AVANZA[[#This Row],[Variable]]=AVANZA[[#Headers],[ANULADA]],1,0)</f>
        <v>0</v>
      </c>
      <c r="L157" s="14">
        <f>IF(AVANZA[[#This Row],[Variable]]=AVANZA[[#Headers],[PENDIENTE]],1,0)</f>
        <v>0</v>
      </c>
      <c r="M157" s="14">
        <f>IF(AVANZA[[#This Row],[ESTADO AGENDA]]="AGENDADA",1,0)</f>
        <v>0</v>
      </c>
      <c r="N157" s="14">
        <f>IF(AVANZA[[#This Row],[ESTADO AGENDA]]="PENDIENTE DE AGENDAR",1,0)</f>
        <v>0</v>
      </c>
      <c r="O157" s="14">
        <f>IF(AVANZA[[#This Row],[ESTADO AGENDA]]="SUSPENDIDA",1,0)</f>
        <v>0</v>
      </c>
      <c r="P157" t="str" cm="1">
        <f t="array" ref="P157">_xlfn.XLOOKUP(AVANZA[[#This Row],[Num_Agrupacion_Pet_Atis]],Tabla1[[#All],[Numero_de_actuacion]],Tabla1[[#All],[Estado_de_la_orden]],"",0)</f>
        <v/>
      </c>
      <c r="Q157" s="2" t="str" cm="1">
        <f t="array" ref="Q157">_xlfn.XLOOKUP(AVANZA[[#This Row],[Num_Agrupacion_Pet_Atis]],Tabla1[[#All],[Numero_de_actuacion]],Tabla1[[#All],[Fecha_de_la_cita]],"",0)</f>
        <v/>
      </c>
      <c r="R157" t="str" cm="1">
        <f t="array" ref="R157">_xlfn.XLOOKUP(AVANZA[[#This Row],[Num_Agrupacion_Pet_Atis]],Tabla1[[#All],[Numero_de_actuacion]],Tabla1[[#All],[Franja_horaria_de_la_cita]],"",0)</f>
        <v/>
      </c>
      <c r="S157" s="14" t="str">
        <f>IFERROR(DAY(AVANZA[[#This Row],[FECHA AGENDA]]),"")</f>
        <v/>
      </c>
      <c r="T157" s="14" t="str">
        <f>IFERROR(MONTH(AVANZA[[#This Row],[FECHA AGENDA]]),"")</f>
        <v/>
      </c>
      <c r="U157" t="str" cm="1">
        <f t="array" ref="U157">_xlfn.XLOOKUP(AVANZA[[#This Row],[Num_Agrupacion_Pet_Atis]],Tabla1[[#All],[Numero_de_actuacion]],Tabla1[[#All],[Motivo_de_suspension]],"",0)</f>
        <v/>
      </c>
      <c r="V157" s="2" t="str" cm="1">
        <f t="array" ref="V157">_xlfn.XLOOKUP(AVANZA[[#This Row],[Num_Agrupacion_Pet_Atis]],Tabla1[[#All],[Numero_de_actuacion]],Tabla1[[#All],[No_identificacion_cliente]],"",0)</f>
        <v/>
      </c>
      <c r="W157" s="2" t="str" cm="1">
        <f t="array" ref="W157">_xlfn.XLOOKUP(AVANZA[[#This Row],[Num_Agrupacion_Pet_Atis]],Tabla1[[#All],[Numero_de_actuacion]],Tabla1[[#All],[Movil_de_contacto]],"",0)</f>
        <v/>
      </c>
      <c r="X157" s="14">
        <f>IF(OR(AVANZA[[#This Row],[ESTADO LEG]]="Legalizada grabacion",AVANZA[[#This Row],[ESTADO LEG]]="Legalizada aut"),1,0)</f>
        <v>1</v>
      </c>
      <c r="Y157" s="14">
        <f>IF(OR(AVANZA[[#This Row],[ESTADO LEG]]="pdte legalizar",AVANZA[[#This Row],[ESTADO LEG]]="No cruza"),1,0)</f>
        <v>0</v>
      </c>
      <c r="Z157" t="str" cm="1">
        <f t="array" ref="Z157">IF(AVANZA[[#This Row],[Variable]]="Terminada",LOWER(_xlfn.XLOOKUP(AVANZA[[#This Row],[ID_Peticion]],Tabla6[[#All],[NUM_PETICION]],Tabla6[[#All],[ESTADO_LEG]],"NO CRUZA",0)),AVANZA[[#This Row],[Variable]])</f>
        <v>legalizada grabacion</v>
      </c>
      <c r="AA157" cm="1">
        <f t="array" ref="AA157">_xlfn.XLOOKUP(AVANZA[[#This Row],[ID_Peticion]],Tabla6[[#All],[NUM_PETICION]],Tabla6[[#All],[DIF_DIAS]],"",0)</f>
        <v>2</v>
      </c>
      <c r="AB157" s="2" cm="1">
        <f t="array" ref="AB157">IFERROR(_xlfn.XLOOKUP(AVANZA[[#This Row],[ID_Peticion]],Tabla6[[#All],[NUM_PETICION]],Tabla6[[#All],[FEC_LEGAL]],"",0),"")</f>
        <v>46148</v>
      </c>
      <c r="AC157" s="14">
        <f ca="1">IF(AVANZA[[#This Row],[FECHA LEG]]&lt;&gt;0,IFERROR(AVANZA[[#This Row],[FECHA LEG]]-AVANZA[[#This Row],[FechaIniEstadoSubPetAtis]],0),TODAY()-AVANZA[[#This Row],[FechaIniEstadoSubPetAtis]])</f>
        <v>2</v>
      </c>
      <c r="AD157" s="35" t="str">
        <f ca="1">IF(AVANZA[[#This Row],[FINAL Vs LG]]&lt;&gt;0,IF(AVANZA[[#This Row],[FINAL Vs LG]]&lt;7.1,"100%",IF(AND(AVANZA[[#This Row],[FINAL Vs LG]]&gt;7.1,AVANZA[[#This Row],[FINAL Vs LG]]&lt;11.1),"50%","0%")),0)</f>
        <v>100%</v>
      </c>
      <c r="AE157" s="14">
        <f ca="1">VLOOKUP(DAY(TODAY()),BACK!F:G,2,0)</f>
        <v>14</v>
      </c>
      <c r="AF157" s="14">
        <f>BACK!$I$2</f>
        <v>24</v>
      </c>
      <c r="AG157" s="14">
        <f>IF(AVANZA[[#This Row],[Oferta_empaquetada_comisiones]]="SI",1,0)</f>
        <v>0</v>
      </c>
      <c r="AH157" s="36">
        <f>IF(AVANZA[[#This Row],[Variable]]="TERMINADA",IFERROR(VLOOKUP(AVANZA[[#This Row],[SUPERVISOR]],Tabla2[#All],4,0),0),)</f>
        <v>3.5</v>
      </c>
      <c r="AI157" s="14">
        <f>IF(AVANZA[[#This Row],[Producto]]="BA",1,0)</f>
        <v>1</v>
      </c>
      <c r="AJ157" s="14">
        <f>IF(AVANZA[[#This Row],[Producto]]="DUO",1,0)</f>
        <v>0</v>
      </c>
      <c r="AK157" s="14">
        <f>IF(AVANZA[[#This Row],[Producto]]="TRIO",1,0)</f>
        <v>0</v>
      </c>
      <c r="AL157" t="s">
        <v>746</v>
      </c>
      <c r="AM157">
        <v>-1</v>
      </c>
      <c r="AN157">
        <v>-1</v>
      </c>
      <c r="AO157" t="s">
        <v>857</v>
      </c>
      <c r="AP157" s="1">
        <v>46143.468263888892</v>
      </c>
      <c r="AQ157">
        <v>-1</v>
      </c>
      <c r="AR157" t="s">
        <v>858</v>
      </c>
      <c r="AS157">
        <v>-1</v>
      </c>
      <c r="AT157">
        <v>-1</v>
      </c>
      <c r="AU157">
        <v>-1</v>
      </c>
      <c r="AV157">
        <v>-1</v>
      </c>
      <c r="AW157">
        <v>-1</v>
      </c>
      <c r="AX157" t="s">
        <v>224</v>
      </c>
      <c r="AY157">
        <v>-1</v>
      </c>
      <c r="AZ157">
        <v>2026</v>
      </c>
      <c r="BA157">
        <v>5</v>
      </c>
      <c r="BB157">
        <v>4</v>
      </c>
      <c r="BC157">
        <v>-1</v>
      </c>
      <c r="BD157" t="s">
        <v>225</v>
      </c>
      <c r="BE157">
        <v>-1</v>
      </c>
      <c r="BF157">
        <v>20001621096957</v>
      </c>
      <c r="BG157" t="s">
        <v>319</v>
      </c>
      <c r="BH157" t="s">
        <v>320</v>
      </c>
      <c r="BI157" t="s">
        <v>859</v>
      </c>
      <c r="BJ157">
        <v>-1</v>
      </c>
      <c r="BK157">
        <v>-1</v>
      </c>
      <c r="BL157">
        <v>-1</v>
      </c>
      <c r="BM157" t="s">
        <v>229</v>
      </c>
      <c r="BN157" t="s">
        <v>230</v>
      </c>
      <c r="BO157" t="s">
        <v>860</v>
      </c>
      <c r="BP157" t="s">
        <v>380</v>
      </c>
      <c r="BQ157">
        <v>2026</v>
      </c>
      <c r="BR157">
        <v>5</v>
      </c>
      <c r="BS157">
        <v>1</v>
      </c>
      <c r="BT157" s="1">
        <v>46146.642256944448</v>
      </c>
      <c r="BU157" t="s">
        <v>233</v>
      </c>
      <c r="BV157" s="2">
        <v>46146</v>
      </c>
      <c r="BW157" t="s">
        <v>234</v>
      </c>
      <c r="BX157" s="2">
        <v>46143</v>
      </c>
      <c r="BY157" s="2">
        <v>46146</v>
      </c>
      <c r="BZ157" t="s">
        <v>235</v>
      </c>
      <c r="CA157" t="s">
        <v>861</v>
      </c>
      <c r="CB157" t="s">
        <v>322</v>
      </c>
      <c r="CC157" t="s">
        <v>862</v>
      </c>
      <c r="CD157" t="s">
        <v>863</v>
      </c>
      <c r="CE157">
        <v>-1</v>
      </c>
      <c r="CF157" t="s">
        <v>864</v>
      </c>
      <c r="CG157" t="s">
        <v>325</v>
      </c>
      <c r="CH157" t="s">
        <v>326</v>
      </c>
      <c r="CI157">
        <v>1000857923</v>
      </c>
      <c r="CJ157" t="s">
        <v>759</v>
      </c>
      <c r="CK157" t="s">
        <v>245</v>
      </c>
      <c r="CL157" t="s">
        <v>246</v>
      </c>
      <c r="CM157" t="s">
        <v>247</v>
      </c>
      <c r="CN157" t="s">
        <v>359</v>
      </c>
      <c r="CT157" t="s">
        <v>386</v>
      </c>
      <c r="CU157" t="s">
        <v>225</v>
      </c>
      <c r="CW157" t="s">
        <v>319</v>
      </c>
      <c r="CX157" t="s">
        <v>320</v>
      </c>
      <c r="DA157" t="s">
        <v>250</v>
      </c>
      <c r="DB157">
        <v>-1</v>
      </c>
      <c r="DF157" t="s">
        <v>251</v>
      </c>
      <c r="DJ157" t="s">
        <v>252</v>
      </c>
      <c r="DK157" t="s">
        <v>253</v>
      </c>
      <c r="DL157" t="s">
        <v>254</v>
      </c>
      <c r="DN157" t="s">
        <v>255</v>
      </c>
      <c r="DR157" t="s">
        <v>760</v>
      </c>
      <c r="DS157" t="s">
        <v>759</v>
      </c>
      <c r="DT157" t="s">
        <v>758</v>
      </c>
      <c r="DV157">
        <v>1</v>
      </c>
      <c r="DW157" t="s">
        <v>331</v>
      </c>
      <c r="ED157" s="2">
        <v>46146</v>
      </c>
      <c r="EF157">
        <v>9</v>
      </c>
      <c r="EP157" t="s">
        <v>258</v>
      </c>
      <c r="ES157" t="s">
        <v>865</v>
      </c>
      <c r="FA157" t="s">
        <v>245</v>
      </c>
      <c r="FB157" t="s">
        <v>333</v>
      </c>
      <c r="FD157" t="s">
        <v>333</v>
      </c>
      <c r="FE157" t="s">
        <v>866</v>
      </c>
      <c r="FF157" t="s">
        <v>866</v>
      </c>
      <c r="FK157" t="s">
        <v>263</v>
      </c>
      <c r="FL157" t="s">
        <v>867</v>
      </c>
      <c r="FN157" t="s">
        <v>359</v>
      </c>
      <c r="FO157" t="s">
        <v>366</v>
      </c>
      <c r="FR157">
        <v>94990</v>
      </c>
      <c r="GB157" t="s">
        <v>266</v>
      </c>
      <c r="GC157" t="s">
        <v>225</v>
      </c>
      <c r="GD157">
        <v>0</v>
      </c>
      <c r="GF157">
        <v>0</v>
      </c>
      <c r="GG157">
        <v>25423</v>
      </c>
      <c r="GI157">
        <v>94990</v>
      </c>
      <c r="GJ157">
        <v>0</v>
      </c>
      <c r="GL157">
        <v>0</v>
      </c>
      <c r="GM157">
        <v>113038</v>
      </c>
      <c r="GS157" t="s">
        <v>267</v>
      </c>
      <c r="GT157" s="2">
        <v>45657</v>
      </c>
      <c r="GU157" t="s">
        <v>268</v>
      </c>
      <c r="GV157" t="s">
        <v>269</v>
      </c>
      <c r="GW157" t="s">
        <v>394</v>
      </c>
      <c r="GZ157" t="s">
        <v>395</v>
      </c>
      <c r="HA157" t="s">
        <v>274</v>
      </c>
      <c r="HB157" t="s">
        <v>868</v>
      </c>
      <c r="HC157" t="s">
        <v>861</v>
      </c>
      <c r="HD157" t="s">
        <v>415</v>
      </c>
      <c r="HE157" t="s">
        <v>230</v>
      </c>
      <c r="HF157" t="s">
        <v>869</v>
      </c>
      <c r="HR157" t="s">
        <v>278</v>
      </c>
      <c r="HV157">
        <v>94990</v>
      </c>
      <c r="HW157" t="s">
        <v>281</v>
      </c>
      <c r="HY157">
        <v>0</v>
      </c>
      <c r="HZ157">
        <v>0</v>
      </c>
      <c r="IA157" t="s">
        <v>281</v>
      </c>
      <c r="IB157" t="s">
        <v>281</v>
      </c>
      <c r="IE157" t="s">
        <v>283</v>
      </c>
      <c r="IF157" t="s">
        <v>283</v>
      </c>
      <c r="IG157" t="s">
        <v>283</v>
      </c>
      <c r="IH157" t="s">
        <v>284</v>
      </c>
      <c r="II157" t="s">
        <v>285</v>
      </c>
      <c r="IJ157" t="s">
        <v>286</v>
      </c>
      <c r="IK157" t="s">
        <v>278</v>
      </c>
      <c r="IL157" t="s">
        <v>287</v>
      </c>
      <c r="IM157" t="s">
        <v>288</v>
      </c>
      <c r="IN157" t="s">
        <v>289</v>
      </c>
      <c r="IP157" t="s">
        <v>290</v>
      </c>
      <c r="IQ157" t="s">
        <v>284</v>
      </c>
      <c r="IS157" t="s">
        <v>291</v>
      </c>
      <c r="IT157" t="s">
        <v>287</v>
      </c>
      <c r="IY157" t="s">
        <v>281</v>
      </c>
    </row>
    <row r="158" spans="1:259" x14ac:dyDescent="0.3">
      <c r="A158" s="14">
        <f>DAY(AVANZA[[#This Row],[FechaSeguimiento]])</f>
        <v>5</v>
      </c>
      <c r="B158" s="14">
        <f>MONTH(AVANZA[[#This Row],[FechaSeguimiento]])</f>
        <v>5</v>
      </c>
      <c r="C158"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158" t="str">
        <f>LOWER(IFERROR(VLOOKUP(AVANZA[[#This Row],[ID_Peticion]],CANCELADAS[#All],2,0),""))</f>
        <v/>
      </c>
      <c r="E158" t="str">
        <f>LOWER(IFERROR(VLOOKUP(AVANZA[[#This Row],[ID_Peticion]],CANCELADAS[#All],3,0),""))</f>
        <v/>
      </c>
      <c r="F158" t="str">
        <f>LOWER(IF(AVANZA[[#This Row],[CEDULA CLIENTE]]&lt;&gt;""," CC: " &amp; COUNTIFS(AVANZA[CEDULA CLIENTE],AVANZA[[#This Row],[CEDULA CLIENTE]]),"")&amp; IF(AVANZA[[#This Row],[Direccion]]&lt;&gt;""," DIR: " &amp; COUNTIFS(AVANZA[Direccion],AVANZA[[#This Row],[Direccion]]),""))</f>
        <v xml:space="preserve"> dir: 1</v>
      </c>
      <c r="G158" t="str">
        <f>IFERROR(VLOOKUP(AVANZA[[#This Row],[Cedula_Vendedor_Atis]],PLANTA[[#All],[CEDULA]:[LINEA]],3,0),"No Cruza")</f>
        <v>Marisol Avella</v>
      </c>
      <c r="H158" t="str">
        <f>IFERROR(VLOOKUP(AVANZA[[#This Row],[Cedula_Vendedor_Atis]],PLANTA[[#All],[CEDULA]:[LINEA]],4,0),"No Cruza")</f>
        <v>Fija</v>
      </c>
      <c r="I158" t="str">
        <f>LOWER(IF(AVANZA[[#This Row],[ATRIBUIBLE]]="",AVANZA[[#This Row],[Variable]],AVANZA[[#This Row],[ATRIBUIBLE]]))</f>
        <v>terminada</v>
      </c>
      <c r="J158" s="14">
        <f>IF(AVANZA[[#This Row],[Variable]]=AVANZA[[#Headers],[TERMINADA]],1,0)</f>
        <v>1</v>
      </c>
      <c r="K158" s="14">
        <f>IF(AVANZA[[#This Row],[Variable]]=AVANZA[[#Headers],[ANULADA]],1,0)</f>
        <v>0</v>
      </c>
      <c r="L158" s="14">
        <f>IF(AVANZA[[#This Row],[Variable]]=AVANZA[[#Headers],[PENDIENTE]],1,0)</f>
        <v>0</v>
      </c>
      <c r="M158" s="14">
        <f>IF(AVANZA[[#This Row],[ESTADO AGENDA]]="AGENDADA",1,0)</f>
        <v>0</v>
      </c>
      <c r="N158" s="14">
        <f>IF(AVANZA[[#This Row],[ESTADO AGENDA]]="PENDIENTE DE AGENDAR",1,0)</f>
        <v>0</v>
      </c>
      <c r="O158" s="14">
        <f>IF(AVANZA[[#This Row],[ESTADO AGENDA]]="SUSPENDIDA",1,0)</f>
        <v>0</v>
      </c>
      <c r="P158" t="str" cm="1">
        <f t="array" ref="P158">_xlfn.XLOOKUP(AVANZA[[#This Row],[Num_Agrupacion_Pet_Atis]],Tabla1[[#All],[Numero_de_actuacion]],Tabla1[[#All],[Estado_de_la_orden]],"",0)</f>
        <v/>
      </c>
      <c r="Q158" s="2" t="str" cm="1">
        <f t="array" ref="Q158">_xlfn.XLOOKUP(AVANZA[[#This Row],[Num_Agrupacion_Pet_Atis]],Tabla1[[#All],[Numero_de_actuacion]],Tabla1[[#All],[Fecha_de_la_cita]],"",0)</f>
        <v/>
      </c>
      <c r="R158" t="str" cm="1">
        <f t="array" ref="R158">_xlfn.XLOOKUP(AVANZA[[#This Row],[Num_Agrupacion_Pet_Atis]],Tabla1[[#All],[Numero_de_actuacion]],Tabla1[[#All],[Franja_horaria_de_la_cita]],"",0)</f>
        <v/>
      </c>
      <c r="S158" s="14" t="str">
        <f>IFERROR(DAY(AVANZA[[#This Row],[FECHA AGENDA]]),"")</f>
        <v/>
      </c>
      <c r="T158" s="14" t="str">
        <f>IFERROR(MONTH(AVANZA[[#This Row],[FECHA AGENDA]]),"")</f>
        <v/>
      </c>
      <c r="U158" t="str" cm="1">
        <f t="array" ref="U158">_xlfn.XLOOKUP(AVANZA[[#This Row],[Num_Agrupacion_Pet_Atis]],Tabla1[[#All],[Numero_de_actuacion]],Tabla1[[#All],[Motivo_de_suspension]],"",0)</f>
        <v/>
      </c>
      <c r="V158" s="2" t="str" cm="1">
        <f t="array" ref="V158">_xlfn.XLOOKUP(AVANZA[[#This Row],[Num_Agrupacion_Pet_Atis]],Tabla1[[#All],[Numero_de_actuacion]],Tabla1[[#All],[No_identificacion_cliente]],"",0)</f>
        <v/>
      </c>
      <c r="W158" s="2" t="str" cm="1">
        <f t="array" ref="W158">_xlfn.XLOOKUP(AVANZA[[#This Row],[Num_Agrupacion_Pet_Atis]],Tabla1[[#All],[Numero_de_actuacion]],Tabla1[[#All],[Movil_de_contacto]],"",0)</f>
        <v/>
      </c>
      <c r="X158" s="14">
        <f>IF(OR(AVANZA[[#This Row],[ESTADO LEG]]="Legalizada grabacion",AVANZA[[#This Row],[ESTADO LEG]]="Legalizada aut"),1,0)</f>
        <v>1</v>
      </c>
      <c r="Y158" s="14">
        <f>IF(OR(AVANZA[[#This Row],[ESTADO LEG]]="pdte legalizar",AVANZA[[#This Row],[ESTADO LEG]]="No cruza"),1,0)</f>
        <v>0</v>
      </c>
      <c r="Z158" t="str" cm="1">
        <f t="array" ref="Z158">IF(AVANZA[[#This Row],[Variable]]="Terminada",LOWER(_xlfn.XLOOKUP(AVANZA[[#This Row],[ID_Peticion]],Tabla6[[#All],[NUM_PETICION]],Tabla6[[#All],[ESTADO_LEG]],"NO CRUZA",0)),AVANZA[[#This Row],[Variable]])</f>
        <v>legalizada grabacion</v>
      </c>
      <c r="AA158" cm="1">
        <f t="array" ref="AA158">_xlfn.XLOOKUP(AVANZA[[#This Row],[ID_Peticion]],Tabla6[[#All],[NUM_PETICION]],Tabla6[[#All],[DIF_DIAS]],"",0)</f>
        <v>1</v>
      </c>
      <c r="AB158" s="2" cm="1">
        <f t="array" ref="AB158">IFERROR(_xlfn.XLOOKUP(AVANZA[[#This Row],[ID_Peticion]],Tabla6[[#All],[NUM_PETICION]],Tabla6[[#All],[FEC_LEGAL]],"",0),"")</f>
        <v>46148</v>
      </c>
      <c r="AC158" s="14">
        <f ca="1">IF(AVANZA[[#This Row],[FECHA LEG]]&lt;&gt;0,IFERROR(AVANZA[[#This Row],[FECHA LEG]]-AVANZA[[#This Row],[FechaIniEstadoSubPetAtis]],0),TODAY()-AVANZA[[#This Row],[FechaIniEstadoSubPetAtis]])</f>
        <v>1</v>
      </c>
      <c r="AD158" s="35" t="str">
        <f ca="1">IF(AVANZA[[#This Row],[FINAL Vs LG]]&lt;&gt;0,IF(AVANZA[[#This Row],[FINAL Vs LG]]&lt;7.1,"100%",IF(AND(AVANZA[[#This Row],[FINAL Vs LG]]&gt;7.1,AVANZA[[#This Row],[FINAL Vs LG]]&lt;11.1),"50%","0%")),0)</f>
        <v>100%</v>
      </c>
      <c r="AE158" s="14">
        <f ca="1">VLOOKUP(DAY(TODAY()),BACK!F:G,2,0)</f>
        <v>14</v>
      </c>
      <c r="AF158" s="14">
        <f>BACK!$I$2</f>
        <v>24</v>
      </c>
      <c r="AG158" s="14">
        <f>IF(AVANZA[[#This Row],[Oferta_empaquetada_comisiones]]="SI",1,0)</f>
        <v>0</v>
      </c>
      <c r="AH158" s="36">
        <f>IF(AVANZA[[#This Row],[Variable]]="TERMINADA",IFERROR(VLOOKUP(AVANZA[[#This Row],[SUPERVISOR]],Tabla2[#All],4,0),0),)</f>
        <v>3.5</v>
      </c>
      <c r="AI158" s="14">
        <f>IF(AVANZA[[#This Row],[Producto]]="BA",1,0)</f>
        <v>1</v>
      </c>
      <c r="AJ158" s="14">
        <f>IF(AVANZA[[#This Row],[Producto]]="DUO",1,0)</f>
        <v>0</v>
      </c>
      <c r="AK158" s="14">
        <f>IF(AVANZA[[#This Row],[Producto]]="TRIO",1,0)</f>
        <v>0</v>
      </c>
      <c r="AL158" t="s">
        <v>292</v>
      </c>
      <c r="AM158">
        <v>-1</v>
      </c>
      <c r="AN158">
        <v>-1</v>
      </c>
      <c r="AO158" t="s">
        <v>15209</v>
      </c>
      <c r="AP158" s="1">
        <v>46146.650127314817</v>
      </c>
      <c r="AQ158">
        <v>-1</v>
      </c>
      <c r="AR158" t="s">
        <v>15210</v>
      </c>
      <c r="AS158">
        <v>-1</v>
      </c>
      <c r="AT158">
        <v>-1</v>
      </c>
      <c r="AU158">
        <v>-1</v>
      </c>
      <c r="AV158">
        <v>-1</v>
      </c>
      <c r="AW158">
        <v>-1</v>
      </c>
      <c r="AX158" t="s">
        <v>224</v>
      </c>
      <c r="AY158">
        <v>-1</v>
      </c>
      <c r="AZ158">
        <v>2026</v>
      </c>
      <c r="BA158">
        <v>5</v>
      </c>
      <c r="BB158">
        <v>5</v>
      </c>
      <c r="BC158">
        <v>-1</v>
      </c>
      <c r="BD158" t="s">
        <v>225</v>
      </c>
      <c r="BE158">
        <v>-1</v>
      </c>
      <c r="BF158">
        <v>20001622055599</v>
      </c>
      <c r="BG158" t="s">
        <v>226</v>
      </c>
      <c r="BH158" t="s">
        <v>227</v>
      </c>
      <c r="BI158" t="s">
        <v>15211</v>
      </c>
      <c r="BJ158">
        <v>-1</v>
      </c>
      <c r="BK158">
        <v>-1</v>
      </c>
      <c r="BL158">
        <v>-1</v>
      </c>
      <c r="BM158" t="s">
        <v>229</v>
      </c>
      <c r="BN158" t="s">
        <v>230</v>
      </c>
      <c r="BO158" t="s">
        <v>15212</v>
      </c>
      <c r="BP158" t="s">
        <v>232</v>
      </c>
      <c r="BQ158">
        <v>2026</v>
      </c>
      <c r="BR158">
        <v>5</v>
      </c>
      <c r="BS158">
        <v>4</v>
      </c>
      <c r="BT158" s="1">
        <v>46147.59957175926</v>
      </c>
      <c r="BU158" t="s">
        <v>233</v>
      </c>
      <c r="BV158" s="2">
        <v>46147</v>
      </c>
      <c r="BW158" t="s">
        <v>234</v>
      </c>
      <c r="BX158" s="2">
        <v>46146</v>
      </c>
      <c r="BY158" s="2">
        <v>46147</v>
      </c>
      <c r="BZ158" t="s">
        <v>235</v>
      </c>
      <c r="CA158" t="s">
        <v>802</v>
      </c>
      <c r="CB158" t="s">
        <v>237</v>
      </c>
      <c r="CC158" t="s">
        <v>15213</v>
      </c>
      <c r="CD158" t="s">
        <v>2848</v>
      </c>
      <c r="CE158">
        <v>-1</v>
      </c>
      <c r="CF158" t="s">
        <v>805</v>
      </c>
      <c r="CG158" t="s">
        <v>241</v>
      </c>
      <c r="CH158" t="s">
        <v>242</v>
      </c>
      <c r="CI158">
        <v>22999736</v>
      </c>
      <c r="CJ158" t="s">
        <v>303</v>
      </c>
      <c r="CK158" t="s">
        <v>245</v>
      </c>
      <c r="CL158" t="s">
        <v>246</v>
      </c>
      <c r="CM158" t="s">
        <v>247</v>
      </c>
      <c r="CN158" t="s">
        <v>248</v>
      </c>
      <c r="CT158" t="s">
        <v>693</v>
      </c>
      <c r="CU158" t="s">
        <v>225</v>
      </c>
      <c r="CW158" t="s">
        <v>226</v>
      </c>
      <c r="CX158" t="s">
        <v>227</v>
      </c>
      <c r="DA158" t="s">
        <v>250</v>
      </c>
      <c r="DB158">
        <v>-1</v>
      </c>
      <c r="DF158" t="s">
        <v>251</v>
      </c>
      <c r="DJ158" t="s">
        <v>252</v>
      </c>
      <c r="DK158" t="s">
        <v>253</v>
      </c>
      <c r="DL158" t="s">
        <v>254</v>
      </c>
      <c r="DN158" t="s">
        <v>255</v>
      </c>
      <c r="DR158" t="s">
        <v>305</v>
      </c>
      <c r="DS158" t="s">
        <v>303</v>
      </c>
      <c r="DT158" t="s">
        <v>302</v>
      </c>
      <c r="DV158">
        <v>1</v>
      </c>
      <c r="DW158" t="s">
        <v>257</v>
      </c>
      <c r="ED158" s="2">
        <v>46147</v>
      </c>
      <c r="EF158">
        <v>1</v>
      </c>
      <c r="EP158" t="s">
        <v>258</v>
      </c>
      <c r="ES158" t="s">
        <v>2623</v>
      </c>
      <c r="FA158" t="s">
        <v>245</v>
      </c>
      <c r="FB158" t="s">
        <v>260</v>
      </c>
      <c r="FD158" t="s">
        <v>260</v>
      </c>
      <c r="FE158" t="s">
        <v>809</v>
      </c>
      <c r="FF158" t="s">
        <v>809</v>
      </c>
      <c r="FK158" t="s">
        <v>263</v>
      </c>
      <c r="FL158" t="s">
        <v>15214</v>
      </c>
      <c r="FN158" t="s">
        <v>248</v>
      </c>
      <c r="FO158" t="s">
        <v>265</v>
      </c>
      <c r="FR158">
        <v>85900</v>
      </c>
      <c r="GB158" t="s">
        <v>266</v>
      </c>
      <c r="GC158" t="s">
        <v>225</v>
      </c>
      <c r="GD158">
        <v>0</v>
      </c>
      <c r="GF158">
        <v>0</v>
      </c>
      <c r="GG158">
        <v>25421</v>
      </c>
      <c r="GI158">
        <v>85900</v>
      </c>
      <c r="GJ158">
        <v>0</v>
      </c>
      <c r="GL158">
        <v>0</v>
      </c>
      <c r="GM158">
        <v>102221</v>
      </c>
      <c r="GS158" t="s">
        <v>267</v>
      </c>
      <c r="GT158" s="2">
        <v>45107</v>
      </c>
      <c r="GU158" t="s">
        <v>268</v>
      </c>
      <c r="GV158" t="s">
        <v>311</v>
      </c>
      <c r="GW158" t="s">
        <v>270</v>
      </c>
      <c r="GX158" t="s">
        <v>271</v>
      </c>
      <c r="GY158" t="s">
        <v>272</v>
      </c>
      <c r="GZ158" t="s">
        <v>273</v>
      </c>
      <c r="HA158" t="s">
        <v>274</v>
      </c>
      <c r="HB158" t="s">
        <v>811</v>
      </c>
      <c r="HC158" t="s">
        <v>802</v>
      </c>
      <c r="HD158" t="s">
        <v>257</v>
      </c>
      <c r="HE158" t="s">
        <v>230</v>
      </c>
      <c r="HF158" t="s">
        <v>2625</v>
      </c>
      <c r="HG158" t="s">
        <v>277</v>
      </c>
      <c r="HR158" t="s">
        <v>278</v>
      </c>
      <c r="HV158">
        <v>85900</v>
      </c>
      <c r="HW158" t="s">
        <v>279</v>
      </c>
      <c r="HX158" t="s">
        <v>280</v>
      </c>
      <c r="HY158">
        <v>103568</v>
      </c>
      <c r="HZ158">
        <v>17668</v>
      </c>
      <c r="IA158" t="s">
        <v>279</v>
      </c>
      <c r="IB158" t="s">
        <v>281</v>
      </c>
      <c r="ID158" t="s">
        <v>282</v>
      </c>
      <c r="IE158" t="s">
        <v>283</v>
      </c>
      <c r="IF158" t="s">
        <v>283</v>
      </c>
      <c r="IG158" t="s">
        <v>283</v>
      </c>
      <c r="IH158" t="s">
        <v>284</v>
      </c>
      <c r="II158" t="s">
        <v>285</v>
      </c>
      <c r="IJ158" t="s">
        <v>286</v>
      </c>
      <c r="IK158" t="s">
        <v>278</v>
      </c>
      <c r="IL158" t="s">
        <v>287</v>
      </c>
      <c r="IM158" t="s">
        <v>288</v>
      </c>
      <c r="IN158" t="s">
        <v>289</v>
      </c>
      <c r="IP158" t="s">
        <v>290</v>
      </c>
      <c r="IQ158" t="s">
        <v>284</v>
      </c>
      <c r="IS158" t="s">
        <v>291</v>
      </c>
      <c r="IT158" t="s">
        <v>372</v>
      </c>
      <c r="IU158" t="s">
        <v>373</v>
      </c>
      <c r="IV158" t="s">
        <v>373</v>
      </c>
      <c r="IW158" t="s">
        <v>373</v>
      </c>
      <c r="IY158" t="s">
        <v>281</v>
      </c>
    </row>
    <row r="159" spans="1:259" x14ac:dyDescent="0.3">
      <c r="A159" s="14">
        <f>DAY(AVANZA[[#This Row],[FechaSeguimiento]])</f>
        <v>5</v>
      </c>
      <c r="B159" s="14">
        <f>MONTH(AVANZA[[#This Row],[FechaSeguimiento]])</f>
        <v>5</v>
      </c>
      <c r="C159"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159" t="str">
        <f>LOWER(IFERROR(VLOOKUP(AVANZA[[#This Row],[ID_Peticion]],CANCELADAS[#All],2,0),""))</f>
        <v/>
      </c>
      <c r="E159" t="str">
        <f>LOWER(IFERROR(VLOOKUP(AVANZA[[#This Row],[ID_Peticion]],CANCELADAS[#All],3,0),""))</f>
        <v/>
      </c>
      <c r="F159" t="str">
        <f>LOWER(IF(AVANZA[[#This Row],[CEDULA CLIENTE]]&lt;&gt;""," CC: " &amp; COUNTIFS(AVANZA[CEDULA CLIENTE],AVANZA[[#This Row],[CEDULA CLIENTE]]),"")&amp; IF(AVANZA[[#This Row],[Direccion]]&lt;&gt;""," DIR: " &amp; COUNTIFS(AVANZA[Direccion],AVANZA[[#This Row],[Direccion]]),""))</f>
        <v xml:space="preserve"> dir: 1</v>
      </c>
      <c r="G159" t="str">
        <f>IFERROR(VLOOKUP(AVANZA[[#This Row],[Cedula_Vendedor_Atis]],PLANTA[[#All],[CEDULA]:[LINEA]],3,0),"No Cruza")</f>
        <v>Marisol Avella</v>
      </c>
      <c r="H159" t="str">
        <f>IFERROR(VLOOKUP(AVANZA[[#This Row],[Cedula_Vendedor_Atis]],PLANTA[[#All],[CEDULA]:[LINEA]],4,0),"No Cruza")</f>
        <v>Fija</v>
      </c>
      <c r="I159" t="str">
        <f>LOWER(IF(AVANZA[[#This Row],[ATRIBUIBLE]]="",AVANZA[[#This Row],[Variable]],AVANZA[[#This Row],[ATRIBUIBLE]]))</f>
        <v>terminada</v>
      </c>
      <c r="J159" s="14">
        <f>IF(AVANZA[[#This Row],[Variable]]=AVANZA[[#Headers],[TERMINADA]],1,0)</f>
        <v>1</v>
      </c>
      <c r="K159" s="14">
        <f>IF(AVANZA[[#This Row],[Variable]]=AVANZA[[#Headers],[ANULADA]],1,0)</f>
        <v>0</v>
      </c>
      <c r="L159" s="14">
        <f>IF(AVANZA[[#This Row],[Variable]]=AVANZA[[#Headers],[PENDIENTE]],1,0)</f>
        <v>0</v>
      </c>
      <c r="M159" s="14">
        <f>IF(AVANZA[[#This Row],[ESTADO AGENDA]]="AGENDADA",1,0)</f>
        <v>0</v>
      </c>
      <c r="N159" s="14">
        <f>IF(AVANZA[[#This Row],[ESTADO AGENDA]]="PENDIENTE DE AGENDAR",1,0)</f>
        <v>0</v>
      </c>
      <c r="O159" s="14">
        <f>IF(AVANZA[[#This Row],[ESTADO AGENDA]]="SUSPENDIDA",1,0)</f>
        <v>0</v>
      </c>
      <c r="P159" t="str" cm="1">
        <f t="array" ref="P159">_xlfn.XLOOKUP(AVANZA[[#This Row],[Num_Agrupacion_Pet_Atis]],Tabla1[[#All],[Numero_de_actuacion]],Tabla1[[#All],[Estado_de_la_orden]],"",0)</f>
        <v/>
      </c>
      <c r="Q159" s="2" t="str" cm="1">
        <f t="array" ref="Q159">_xlfn.XLOOKUP(AVANZA[[#This Row],[Num_Agrupacion_Pet_Atis]],Tabla1[[#All],[Numero_de_actuacion]],Tabla1[[#All],[Fecha_de_la_cita]],"",0)</f>
        <v/>
      </c>
      <c r="R159" t="str" cm="1">
        <f t="array" ref="R159">_xlfn.XLOOKUP(AVANZA[[#This Row],[Num_Agrupacion_Pet_Atis]],Tabla1[[#All],[Numero_de_actuacion]],Tabla1[[#All],[Franja_horaria_de_la_cita]],"",0)</f>
        <v/>
      </c>
      <c r="S159" s="14" t="str">
        <f>IFERROR(DAY(AVANZA[[#This Row],[FECHA AGENDA]]),"")</f>
        <v/>
      </c>
      <c r="T159" s="14" t="str">
        <f>IFERROR(MONTH(AVANZA[[#This Row],[FECHA AGENDA]]),"")</f>
        <v/>
      </c>
      <c r="U159" t="str" cm="1">
        <f t="array" ref="U159">_xlfn.XLOOKUP(AVANZA[[#This Row],[Num_Agrupacion_Pet_Atis]],Tabla1[[#All],[Numero_de_actuacion]],Tabla1[[#All],[Motivo_de_suspension]],"",0)</f>
        <v/>
      </c>
      <c r="V159" s="2" t="str" cm="1">
        <f t="array" ref="V159">_xlfn.XLOOKUP(AVANZA[[#This Row],[Num_Agrupacion_Pet_Atis]],Tabla1[[#All],[Numero_de_actuacion]],Tabla1[[#All],[No_identificacion_cliente]],"",0)</f>
        <v/>
      </c>
      <c r="W159" s="2" t="str" cm="1">
        <f t="array" ref="W159">_xlfn.XLOOKUP(AVANZA[[#This Row],[Num_Agrupacion_Pet_Atis]],Tabla1[[#All],[Numero_de_actuacion]],Tabla1[[#All],[Movil_de_contacto]],"",0)</f>
        <v/>
      </c>
      <c r="X159" s="14">
        <f>IF(OR(AVANZA[[#This Row],[ESTADO LEG]]="Legalizada grabacion",AVANZA[[#This Row],[ESTADO LEG]]="Legalizada aut"),1,0)</f>
        <v>1</v>
      </c>
      <c r="Y159" s="14">
        <f>IF(OR(AVANZA[[#This Row],[ESTADO LEG]]="pdte legalizar",AVANZA[[#This Row],[ESTADO LEG]]="No cruza"),1,0)</f>
        <v>0</v>
      </c>
      <c r="Z159" t="str" cm="1">
        <f t="array" ref="Z159">IF(AVANZA[[#This Row],[Variable]]="Terminada",LOWER(_xlfn.XLOOKUP(AVANZA[[#This Row],[ID_Peticion]],Tabla6[[#All],[NUM_PETICION]],Tabla6[[#All],[ESTADO_LEG]],"NO CRUZA",0)),AVANZA[[#This Row],[Variable]])</f>
        <v>legalizada grabacion</v>
      </c>
      <c r="AA159" cm="1">
        <f t="array" ref="AA159">_xlfn.XLOOKUP(AVANZA[[#This Row],[ID_Peticion]],Tabla6[[#All],[NUM_PETICION]],Tabla6[[#All],[DIF_DIAS]],"",0)</f>
        <v>1</v>
      </c>
      <c r="AB159" s="2" cm="1">
        <f t="array" ref="AB159">IFERROR(_xlfn.XLOOKUP(AVANZA[[#This Row],[ID_Peticion]],Tabla6[[#All],[NUM_PETICION]],Tabla6[[#All],[FEC_LEGAL]],"",0),"")</f>
        <v>46148</v>
      </c>
      <c r="AC159" s="14">
        <f ca="1">IF(AVANZA[[#This Row],[FECHA LEG]]&lt;&gt;0,IFERROR(AVANZA[[#This Row],[FECHA LEG]]-AVANZA[[#This Row],[FechaIniEstadoSubPetAtis]],0),TODAY()-AVANZA[[#This Row],[FechaIniEstadoSubPetAtis]])</f>
        <v>1</v>
      </c>
      <c r="AD159" s="35" t="str">
        <f ca="1">IF(AVANZA[[#This Row],[FINAL Vs LG]]&lt;&gt;0,IF(AVANZA[[#This Row],[FINAL Vs LG]]&lt;7.1,"100%",IF(AND(AVANZA[[#This Row],[FINAL Vs LG]]&gt;7.1,AVANZA[[#This Row],[FINAL Vs LG]]&lt;11.1),"50%","0%")),0)</f>
        <v>100%</v>
      </c>
      <c r="AE159" s="14">
        <f ca="1">VLOOKUP(DAY(TODAY()),BACK!F:G,2,0)</f>
        <v>14</v>
      </c>
      <c r="AF159" s="14">
        <f>BACK!$I$2</f>
        <v>24</v>
      </c>
      <c r="AG159" s="14">
        <f>IF(AVANZA[[#This Row],[Oferta_empaquetada_comisiones]]="SI",1,0)</f>
        <v>0</v>
      </c>
      <c r="AH159" s="36">
        <f>IF(AVANZA[[#This Row],[Variable]]="TERMINADA",IFERROR(VLOOKUP(AVANZA[[#This Row],[SUPERVISOR]],Tabla2[#All],4,0),0),)</f>
        <v>3.5</v>
      </c>
      <c r="AI159" s="14">
        <f>IF(AVANZA[[#This Row],[Producto]]="BA",1,0)</f>
        <v>1</v>
      </c>
      <c r="AJ159" s="14">
        <f>IF(AVANZA[[#This Row],[Producto]]="DUO",1,0)</f>
        <v>0</v>
      </c>
      <c r="AK159" s="14">
        <f>IF(AVANZA[[#This Row],[Producto]]="TRIO",1,0)</f>
        <v>0</v>
      </c>
      <c r="AL159" t="s">
        <v>400</v>
      </c>
      <c r="AM159">
        <v>-1</v>
      </c>
      <c r="AN159">
        <v>-1</v>
      </c>
      <c r="AO159" t="s">
        <v>15215</v>
      </c>
      <c r="AP159" s="1">
        <v>46146.831145833334</v>
      </c>
      <c r="AQ159">
        <v>-1</v>
      </c>
      <c r="AR159" t="s">
        <v>15216</v>
      </c>
      <c r="AS159">
        <v>-1</v>
      </c>
      <c r="AT159">
        <v>-1</v>
      </c>
      <c r="AU159">
        <v>-1</v>
      </c>
      <c r="AV159">
        <v>-1</v>
      </c>
      <c r="AW159">
        <v>-1</v>
      </c>
      <c r="AX159" t="s">
        <v>224</v>
      </c>
      <c r="AY159">
        <v>-1</v>
      </c>
      <c r="AZ159">
        <v>2026</v>
      </c>
      <c r="BA159">
        <v>5</v>
      </c>
      <c r="BB159">
        <v>5</v>
      </c>
      <c r="BC159">
        <v>-1</v>
      </c>
      <c r="BD159" t="s">
        <v>225</v>
      </c>
      <c r="BE159">
        <v>-1</v>
      </c>
      <c r="BF159">
        <v>20001622146459</v>
      </c>
      <c r="BG159" t="s">
        <v>319</v>
      </c>
      <c r="BH159" t="s">
        <v>320</v>
      </c>
      <c r="BI159" t="s">
        <v>15217</v>
      </c>
      <c r="BJ159">
        <v>-1</v>
      </c>
      <c r="BK159">
        <v>-1</v>
      </c>
      <c r="BL159">
        <v>-1</v>
      </c>
      <c r="BM159" t="s">
        <v>229</v>
      </c>
      <c r="BN159" t="s">
        <v>230</v>
      </c>
      <c r="BO159" t="s">
        <v>15218</v>
      </c>
      <c r="BP159" t="s">
        <v>380</v>
      </c>
      <c r="BQ159">
        <v>2026</v>
      </c>
      <c r="BR159">
        <v>5</v>
      </c>
      <c r="BS159">
        <v>4</v>
      </c>
      <c r="BT159" s="1">
        <v>46147.739722222221</v>
      </c>
      <c r="BU159" t="s">
        <v>233</v>
      </c>
      <c r="BV159" s="2">
        <v>46147</v>
      </c>
      <c r="BW159" t="s">
        <v>234</v>
      </c>
      <c r="BX159" s="2">
        <v>46146</v>
      </c>
      <c r="BY159" s="2">
        <v>46147</v>
      </c>
      <c r="BZ159" t="s">
        <v>235</v>
      </c>
      <c r="CA159" t="s">
        <v>1280</v>
      </c>
      <c r="CB159" t="s">
        <v>1281</v>
      </c>
      <c r="CC159" t="s">
        <v>15219</v>
      </c>
      <c r="CD159" t="s">
        <v>7424</v>
      </c>
      <c r="CE159">
        <v>-1</v>
      </c>
      <c r="CF159" t="s">
        <v>1283</v>
      </c>
      <c r="CG159" t="s">
        <v>1284</v>
      </c>
      <c r="CH159" t="s">
        <v>357</v>
      </c>
      <c r="CI159">
        <v>1053346599</v>
      </c>
      <c r="CJ159" t="s">
        <v>408</v>
      </c>
      <c r="CK159" t="s">
        <v>245</v>
      </c>
      <c r="CL159" t="s">
        <v>409</v>
      </c>
      <c r="CM159" t="s">
        <v>247</v>
      </c>
      <c r="CN159" t="s">
        <v>410</v>
      </c>
      <c r="CT159" t="s">
        <v>249</v>
      </c>
      <c r="CU159" t="s">
        <v>225</v>
      </c>
      <c r="CW159" t="s">
        <v>319</v>
      </c>
      <c r="CX159" t="s">
        <v>320</v>
      </c>
      <c r="DA159" t="s">
        <v>250</v>
      </c>
      <c r="DB159">
        <v>-1</v>
      </c>
      <c r="DF159" t="s">
        <v>251</v>
      </c>
      <c r="DJ159" t="s">
        <v>252</v>
      </c>
      <c r="DK159" t="s">
        <v>253</v>
      </c>
      <c r="DL159" t="s">
        <v>254</v>
      </c>
      <c r="DN159" t="s">
        <v>255</v>
      </c>
      <c r="DR159" t="s">
        <v>411</v>
      </c>
      <c r="DS159" t="s">
        <v>408</v>
      </c>
      <c r="DT159" t="s">
        <v>407</v>
      </c>
      <c r="DV159">
        <v>1</v>
      </c>
      <c r="DW159" t="s">
        <v>331</v>
      </c>
      <c r="ED159" s="2">
        <v>46147</v>
      </c>
      <c r="EF159">
        <v>12</v>
      </c>
      <c r="EP159" t="s">
        <v>258</v>
      </c>
      <c r="ES159" t="s">
        <v>14357</v>
      </c>
      <c r="FA159" t="s">
        <v>245</v>
      </c>
      <c r="FB159" t="s">
        <v>1284</v>
      </c>
      <c r="FD159" t="s">
        <v>1284</v>
      </c>
      <c r="FE159" t="s">
        <v>1286</v>
      </c>
      <c r="FF159" t="s">
        <v>1286</v>
      </c>
      <c r="FK159" t="s">
        <v>263</v>
      </c>
      <c r="FL159" t="s">
        <v>15220</v>
      </c>
      <c r="FN159" t="s">
        <v>410</v>
      </c>
      <c r="FO159" t="s">
        <v>414</v>
      </c>
      <c r="FR159">
        <v>79824</v>
      </c>
      <c r="GB159" t="s">
        <v>266</v>
      </c>
      <c r="GC159" t="s">
        <v>225</v>
      </c>
      <c r="GD159">
        <v>0</v>
      </c>
      <c r="GF159">
        <v>0</v>
      </c>
      <c r="GG159">
        <v>25423</v>
      </c>
      <c r="GI159">
        <v>79824</v>
      </c>
      <c r="GJ159">
        <v>0</v>
      </c>
      <c r="GL159">
        <v>0</v>
      </c>
      <c r="GM159">
        <v>94990</v>
      </c>
      <c r="GS159" t="s">
        <v>267</v>
      </c>
      <c r="GT159" s="2">
        <v>43100</v>
      </c>
      <c r="GU159" t="s">
        <v>268</v>
      </c>
      <c r="GV159" t="s">
        <v>335</v>
      </c>
      <c r="GW159" t="s">
        <v>394</v>
      </c>
      <c r="GZ159" t="s">
        <v>395</v>
      </c>
      <c r="HA159" t="s">
        <v>497</v>
      </c>
      <c r="HB159" t="s">
        <v>1287</v>
      </c>
      <c r="HC159" t="s">
        <v>1280</v>
      </c>
      <c r="HD159" t="s">
        <v>947</v>
      </c>
      <c r="HE159" t="s">
        <v>230</v>
      </c>
      <c r="HF159" t="s">
        <v>1774</v>
      </c>
      <c r="HR159" t="s">
        <v>278</v>
      </c>
      <c r="HV159">
        <v>94990</v>
      </c>
      <c r="HW159" t="s">
        <v>281</v>
      </c>
      <c r="HY159">
        <v>0</v>
      </c>
      <c r="HZ159">
        <v>0</v>
      </c>
      <c r="IA159" t="s">
        <v>281</v>
      </c>
      <c r="IB159" t="s">
        <v>281</v>
      </c>
      <c r="IE159" t="s">
        <v>283</v>
      </c>
      <c r="IF159" t="s">
        <v>283</v>
      </c>
      <c r="IG159" t="s">
        <v>283</v>
      </c>
      <c r="IH159" t="s">
        <v>284</v>
      </c>
      <c r="II159" t="s">
        <v>285</v>
      </c>
      <c r="IJ159" t="s">
        <v>286</v>
      </c>
      <c r="IK159" t="s">
        <v>278</v>
      </c>
      <c r="IL159" t="s">
        <v>346</v>
      </c>
      <c r="IM159" t="s">
        <v>288</v>
      </c>
      <c r="IN159" t="s">
        <v>289</v>
      </c>
      <c r="IP159" t="s">
        <v>290</v>
      </c>
      <c r="IQ159" t="s">
        <v>284</v>
      </c>
      <c r="IS159" t="s">
        <v>291</v>
      </c>
      <c r="IY159" t="s">
        <v>281</v>
      </c>
    </row>
    <row r="160" spans="1:259" x14ac:dyDescent="0.3">
      <c r="A160" s="14">
        <f>DAY(AVANZA[[#This Row],[FechaSeguimiento]])</f>
        <v>5</v>
      </c>
      <c r="B160" s="14">
        <f>MONTH(AVANZA[[#This Row],[FechaSeguimiento]])</f>
        <v>5</v>
      </c>
      <c r="C160"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160" t="str">
        <f>LOWER(IFERROR(VLOOKUP(AVANZA[[#This Row],[ID_Peticion]],CANCELADAS[#All],2,0),""))</f>
        <v/>
      </c>
      <c r="E160" t="str">
        <f>LOWER(IFERROR(VLOOKUP(AVANZA[[#This Row],[ID_Peticion]],CANCELADAS[#All],3,0),""))</f>
        <v/>
      </c>
      <c r="F160" t="str">
        <f>LOWER(IF(AVANZA[[#This Row],[CEDULA CLIENTE]]&lt;&gt;""," CC: " &amp; COUNTIFS(AVANZA[CEDULA CLIENTE],AVANZA[[#This Row],[CEDULA CLIENTE]]),"")&amp; IF(AVANZA[[#This Row],[Direccion]]&lt;&gt;""," DIR: " &amp; COUNTIFS(AVANZA[Direccion],AVANZA[[#This Row],[Direccion]]),""))</f>
        <v xml:space="preserve"> dir: 1</v>
      </c>
      <c r="G160" t="str">
        <f>IFERROR(VLOOKUP(AVANZA[[#This Row],[Cedula_Vendedor_Atis]],PLANTA[[#All],[CEDULA]:[LINEA]],3,0),"No Cruza")</f>
        <v>Marisol Avella</v>
      </c>
      <c r="H160" t="str">
        <f>IFERROR(VLOOKUP(AVANZA[[#This Row],[Cedula_Vendedor_Atis]],PLANTA[[#All],[CEDULA]:[LINEA]],4,0),"No Cruza")</f>
        <v>Fija</v>
      </c>
      <c r="I160" t="str">
        <f>LOWER(IF(AVANZA[[#This Row],[ATRIBUIBLE]]="",AVANZA[[#This Row],[Variable]],AVANZA[[#This Row],[ATRIBUIBLE]]))</f>
        <v>terminada</v>
      </c>
      <c r="J160" s="14">
        <f>IF(AVANZA[[#This Row],[Variable]]=AVANZA[[#Headers],[TERMINADA]],1,0)</f>
        <v>1</v>
      </c>
      <c r="K160" s="14">
        <f>IF(AVANZA[[#This Row],[Variable]]=AVANZA[[#Headers],[ANULADA]],1,0)</f>
        <v>0</v>
      </c>
      <c r="L160" s="14">
        <f>IF(AVANZA[[#This Row],[Variable]]=AVANZA[[#Headers],[PENDIENTE]],1,0)</f>
        <v>0</v>
      </c>
      <c r="M160" s="14">
        <f>IF(AVANZA[[#This Row],[ESTADO AGENDA]]="AGENDADA",1,0)</f>
        <v>0</v>
      </c>
      <c r="N160" s="14">
        <f>IF(AVANZA[[#This Row],[ESTADO AGENDA]]="PENDIENTE DE AGENDAR",1,0)</f>
        <v>0</v>
      </c>
      <c r="O160" s="14">
        <f>IF(AVANZA[[#This Row],[ESTADO AGENDA]]="SUSPENDIDA",1,0)</f>
        <v>0</v>
      </c>
      <c r="P160" t="str" cm="1">
        <f t="array" ref="P160">_xlfn.XLOOKUP(AVANZA[[#This Row],[Num_Agrupacion_Pet_Atis]],Tabla1[[#All],[Numero_de_actuacion]],Tabla1[[#All],[Estado_de_la_orden]],"",0)</f>
        <v/>
      </c>
      <c r="Q160" s="2" t="str" cm="1">
        <f t="array" ref="Q160">_xlfn.XLOOKUP(AVANZA[[#This Row],[Num_Agrupacion_Pet_Atis]],Tabla1[[#All],[Numero_de_actuacion]],Tabla1[[#All],[Fecha_de_la_cita]],"",0)</f>
        <v/>
      </c>
      <c r="R160" t="str" cm="1">
        <f t="array" ref="R160">_xlfn.XLOOKUP(AVANZA[[#This Row],[Num_Agrupacion_Pet_Atis]],Tabla1[[#All],[Numero_de_actuacion]],Tabla1[[#All],[Franja_horaria_de_la_cita]],"",0)</f>
        <v/>
      </c>
      <c r="S160" s="14" t="str">
        <f>IFERROR(DAY(AVANZA[[#This Row],[FECHA AGENDA]]),"")</f>
        <v/>
      </c>
      <c r="T160" s="14" t="str">
        <f>IFERROR(MONTH(AVANZA[[#This Row],[FECHA AGENDA]]),"")</f>
        <v/>
      </c>
      <c r="U160" t="str" cm="1">
        <f t="array" ref="U160">_xlfn.XLOOKUP(AVANZA[[#This Row],[Num_Agrupacion_Pet_Atis]],Tabla1[[#All],[Numero_de_actuacion]],Tabla1[[#All],[Motivo_de_suspension]],"",0)</f>
        <v/>
      </c>
      <c r="V160" s="2" t="str" cm="1">
        <f t="array" ref="V160">_xlfn.XLOOKUP(AVANZA[[#This Row],[Num_Agrupacion_Pet_Atis]],Tabla1[[#All],[Numero_de_actuacion]],Tabla1[[#All],[No_identificacion_cliente]],"",0)</f>
        <v/>
      </c>
      <c r="W160" s="2" t="str" cm="1">
        <f t="array" ref="W160">_xlfn.XLOOKUP(AVANZA[[#This Row],[Num_Agrupacion_Pet_Atis]],Tabla1[[#All],[Numero_de_actuacion]],Tabla1[[#All],[Movil_de_contacto]],"",0)</f>
        <v/>
      </c>
      <c r="X160" s="14">
        <f>IF(OR(AVANZA[[#This Row],[ESTADO LEG]]="Legalizada grabacion",AVANZA[[#This Row],[ESTADO LEG]]="Legalizada aut"),1,0)</f>
        <v>1</v>
      </c>
      <c r="Y160" s="14">
        <f>IF(OR(AVANZA[[#This Row],[ESTADO LEG]]="pdte legalizar",AVANZA[[#This Row],[ESTADO LEG]]="No cruza"),1,0)</f>
        <v>0</v>
      </c>
      <c r="Z160" t="str" cm="1">
        <f t="array" ref="Z160">IF(AVANZA[[#This Row],[Variable]]="Terminada",LOWER(_xlfn.XLOOKUP(AVANZA[[#This Row],[ID_Peticion]],Tabla6[[#All],[NUM_PETICION]],Tabla6[[#All],[ESTADO_LEG]],"NO CRUZA",0)),AVANZA[[#This Row],[Variable]])</f>
        <v>legalizada grabacion</v>
      </c>
      <c r="AA160" cm="1">
        <f t="array" ref="AA160">_xlfn.XLOOKUP(AVANZA[[#This Row],[ID_Peticion]],Tabla6[[#All],[NUM_PETICION]],Tabla6[[#All],[DIF_DIAS]],"",0)</f>
        <v>1</v>
      </c>
      <c r="AB160" s="2" cm="1">
        <f t="array" ref="AB160">IFERROR(_xlfn.XLOOKUP(AVANZA[[#This Row],[ID_Peticion]],Tabla6[[#All],[NUM_PETICION]],Tabla6[[#All],[FEC_LEGAL]],"",0),"")</f>
        <v>46148</v>
      </c>
      <c r="AC160" s="14">
        <f ca="1">IF(AVANZA[[#This Row],[FECHA LEG]]&lt;&gt;0,IFERROR(AVANZA[[#This Row],[FECHA LEG]]-AVANZA[[#This Row],[FechaIniEstadoSubPetAtis]],0),TODAY()-AVANZA[[#This Row],[FechaIniEstadoSubPetAtis]])</f>
        <v>1</v>
      </c>
      <c r="AD160" s="35" t="str">
        <f ca="1">IF(AVANZA[[#This Row],[FINAL Vs LG]]&lt;&gt;0,IF(AVANZA[[#This Row],[FINAL Vs LG]]&lt;7.1,"100%",IF(AND(AVANZA[[#This Row],[FINAL Vs LG]]&gt;7.1,AVANZA[[#This Row],[FINAL Vs LG]]&lt;11.1),"50%","0%")),0)</f>
        <v>100%</v>
      </c>
      <c r="AE160" s="14">
        <f ca="1">VLOOKUP(DAY(TODAY()),BACK!F:G,2,0)</f>
        <v>14</v>
      </c>
      <c r="AF160" s="14">
        <f>BACK!$I$2</f>
        <v>24</v>
      </c>
      <c r="AG160" s="14">
        <f>IF(AVANZA[[#This Row],[Oferta_empaquetada_comisiones]]="SI",1,0)</f>
        <v>0</v>
      </c>
      <c r="AH160" s="36">
        <f>IF(AVANZA[[#This Row],[Variable]]="TERMINADA",IFERROR(VLOOKUP(AVANZA[[#This Row],[SUPERVISOR]],Tabla2[#All],4,0),0),)</f>
        <v>3.5</v>
      </c>
      <c r="AI160" s="14">
        <f>IF(AVANZA[[#This Row],[Producto]]="BA",1,0)</f>
        <v>0</v>
      </c>
      <c r="AJ160" s="14">
        <f>IF(AVANZA[[#This Row],[Producto]]="DUO",1,0)</f>
        <v>0</v>
      </c>
      <c r="AK160" s="14">
        <f>IF(AVANZA[[#This Row],[Producto]]="TRIO",1,0)</f>
        <v>1</v>
      </c>
      <c r="AL160" t="s">
        <v>435</v>
      </c>
      <c r="AM160">
        <v>-1</v>
      </c>
      <c r="AN160">
        <v>-1</v>
      </c>
      <c r="AO160" t="s">
        <v>15221</v>
      </c>
      <c r="AP160" s="1">
        <v>46146.770775462966</v>
      </c>
      <c r="AQ160">
        <v>-1</v>
      </c>
      <c r="AR160" t="s">
        <v>15222</v>
      </c>
      <c r="AS160">
        <v>-1</v>
      </c>
      <c r="AT160">
        <v>-1</v>
      </c>
      <c r="AU160">
        <v>-1</v>
      </c>
      <c r="AV160">
        <v>-1</v>
      </c>
      <c r="AW160">
        <v>-1</v>
      </c>
      <c r="AX160" t="s">
        <v>224</v>
      </c>
      <c r="AY160">
        <v>-1</v>
      </c>
      <c r="AZ160">
        <v>2026</v>
      </c>
      <c r="BA160">
        <v>5</v>
      </c>
      <c r="BB160">
        <v>5</v>
      </c>
      <c r="BC160">
        <v>-1</v>
      </c>
      <c r="BD160" t="s">
        <v>225</v>
      </c>
      <c r="BE160">
        <v>-1</v>
      </c>
      <c r="BF160">
        <v>20001622141199</v>
      </c>
      <c r="BG160" t="s">
        <v>376</v>
      </c>
      <c r="BH160" t="s">
        <v>377</v>
      </c>
      <c r="BI160" t="s">
        <v>15223</v>
      </c>
      <c r="BJ160">
        <v>-1</v>
      </c>
      <c r="BK160">
        <v>-1</v>
      </c>
      <c r="BL160">
        <v>-1</v>
      </c>
      <c r="BM160" t="s">
        <v>229</v>
      </c>
      <c r="BN160" t="s">
        <v>230</v>
      </c>
      <c r="BO160" t="s">
        <v>15224</v>
      </c>
      <c r="BP160" t="s">
        <v>380</v>
      </c>
      <c r="BQ160">
        <v>2026</v>
      </c>
      <c r="BR160">
        <v>5</v>
      </c>
      <c r="BS160">
        <v>4</v>
      </c>
      <c r="BT160" s="1">
        <v>46147.712511574071</v>
      </c>
      <c r="BU160" t="s">
        <v>233</v>
      </c>
      <c r="BV160" s="2">
        <v>46147</v>
      </c>
      <c r="BW160" t="s">
        <v>234</v>
      </c>
      <c r="BX160" s="2">
        <v>46146</v>
      </c>
      <c r="BY160" s="2">
        <v>46147</v>
      </c>
      <c r="BZ160" t="s">
        <v>235</v>
      </c>
      <c r="CA160" t="s">
        <v>3792</v>
      </c>
      <c r="CB160" t="s">
        <v>353</v>
      </c>
      <c r="CC160" t="s">
        <v>15225</v>
      </c>
      <c r="CD160" t="s">
        <v>7469</v>
      </c>
      <c r="CE160">
        <v>-1</v>
      </c>
      <c r="CF160" t="s">
        <v>3791</v>
      </c>
      <c r="CG160" t="s">
        <v>301</v>
      </c>
      <c r="CH160" t="s">
        <v>491</v>
      </c>
      <c r="CI160">
        <v>1193125457</v>
      </c>
      <c r="CJ160" t="s">
        <v>445</v>
      </c>
      <c r="CK160" t="s">
        <v>245</v>
      </c>
      <c r="CL160" t="s">
        <v>246</v>
      </c>
      <c r="CM160" t="s">
        <v>247</v>
      </c>
      <c r="CN160" t="s">
        <v>359</v>
      </c>
      <c r="CT160" t="s">
        <v>249</v>
      </c>
      <c r="CU160" t="s">
        <v>387</v>
      </c>
      <c r="CW160" t="s">
        <v>388</v>
      </c>
      <c r="CX160" t="s">
        <v>389</v>
      </c>
      <c r="DA160" t="s">
        <v>250</v>
      </c>
      <c r="DB160">
        <v>-1</v>
      </c>
      <c r="DF160" t="s">
        <v>251</v>
      </c>
      <c r="DJ160" t="s">
        <v>252</v>
      </c>
      <c r="DK160" t="s">
        <v>253</v>
      </c>
      <c r="DL160" t="s">
        <v>253</v>
      </c>
      <c r="DN160" t="s">
        <v>390</v>
      </c>
      <c r="DR160" t="s">
        <v>449</v>
      </c>
      <c r="DS160" t="s">
        <v>445</v>
      </c>
      <c r="DT160" t="s">
        <v>444</v>
      </c>
      <c r="DV160">
        <v>1</v>
      </c>
      <c r="DW160" t="s">
        <v>283</v>
      </c>
      <c r="ED160" s="2">
        <v>46147</v>
      </c>
      <c r="EE160" t="s">
        <v>361</v>
      </c>
      <c r="EF160">
        <v>12</v>
      </c>
      <c r="EP160" t="s">
        <v>258</v>
      </c>
      <c r="ES160" t="s">
        <v>14258</v>
      </c>
      <c r="EZ160" t="s">
        <v>15226</v>
      </c>
      <c r="FA160" t="s">
        <v>245</v>
      </c>
      <c r="FB160" t="s">
        <v>363</v>
      </c>
      <c r="FD160" t="s">
        <v>363</v>
      </c>
      <c r="FE160" t="s">
        <v>3958</v>
      </c>
      <c r="FF160" t="s">
        <v>3958</v>
      </c>
      <c r="FK160" t="s">
        <v>263</v>
      </c>
      <c r="FL160" t="s">
        <v>15227</v>
      </c>
      <c r="FN160" t="s">
        <v>359</v>
      </c>
      <c r="FO160" t="s">
        <v>366</v>
      </c>
      <c r="FR160">
        <v>110915</v>
      </c>
      <c r="GB160" t="s">
        <v>266</v>
      </c>
      <c r="GC160" t="s">
        <v>387</v>
      </c>
      <c r="GD160">
        <v>25016</v>
      </c>
      <c r="GF160">
        <v>2353</v>
      </c>
      <c r="GG160">
        <v>25424</v>
      </c>
      <c r="GI160">
        <v>84235</v>
      </c>
      <c r="GJ160">
        <v>25242</v>
      </c>
      <c r="GL160">
        <v>24327</v>
      </c>
      <c r="GM160">
        <v>131988</v>
      </c>
      <c r="GS160" t="s">
        <v>267</v>
      </c>
      <c r="GT160" s="2">
        <v>44681</v>
      </c>
      <c r="GU160" t="s">
        <v>268</v>
      </c>
      <c r="GV160" t="s">
        <v>269</v>
      </c>
      <c r="GW160" t="s">
        <v>394</v>
      </c>
      <c r="GZ160" t="s">
        <v>395</v>
      </c>
      <c r="HA160" t="s">
        <v>336</v>
      </c>
      <c r="HC160" t="s">
        <v>337</v>
      </c>
      <c r="HE160" t="s">
        <v>230</v>
      </c>
      <c r="HF160" t="s">
        <v>15228</v>
      </c>
      <c r="HR160" t="s">
        <v>278</v>
      </c>
      <c r="HV160">
        <v>131990</v>
      </c>
      <c r="HW160" t="s">
        <v>281</v>
      </c>
      <c r="HY160">
        <v>0</v>
      </c>
      <c r="HZ160">
        <v>0</v>
      </c>
      <c r="IA160" t="s">
        <v>281</v>
      </c>
      <c r="IB160" t="s">
        <v>281</v>
      </c>
      <c r="IE160" t="s">
        <v>283</v>
      </c>
      <c r="IF160" t="s">
        <v>283</v>
      </c>
      <c r="IG160" t="s">
        <v>283</v>
      </c>
      <c r="IH160" t="s">
        <v>284</v>
      </c>
      <c r="II160" t="s">
        <v>285</v>
      </c>
      <c r="IJ160" t="s">
        <v>286</v>
      </c>
      <c r="IK160" t="s">
        <v>278</v>
      </c>
      <c r="IL160" t="s">
        <v>371</v>
      </c>
      <c r="IM160" t="s">
        <v>288</v>
      </c>
      <c r="IN160" t="s">
        <v>289</v>
      </c>
      <c r="IP160" t="s">
        <v>290</v>
      </c>
      <c r="IQ160" t="s">
        <v>284</v>
      </c>
      <c r="IS160" t="s">
        <v>291</v>
      </c>
      <c r="IT160" t="s">
        <v>561</v>
      </c>
      <c r="IY160" t="s">
        <v>281</v>
      </c>
    </row>
    <row r="161" spans="1:259" x14ac:dyDescent="0.3">
      <c r="A161" s="14">
        <f>DAY(AVANZA[[#This Row],[FechaSeguimiento]])</f>
        <v>5</v>
      </c>
      <c r="B161" s="14">
        <f>MONTH(AVANZA[[#This Row],[FechaSeguimiento]])</f>
        <v>5</v>
      </c>
      <c r="C161"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161" t="str">
        <f>LOWER(IFERROR(VLOOKUP(AVANZA[[#This Row],[ID_Peticion]],CANCELADAS[#All],2,0),""))</f>
        <v/>
      </c>
      <c r="E161" t="str">
        <f>LOWER(IFERROR(VLOOKUP(AVANZA[[#This Row],[ID_Peticion]],CANCELADAS[#All],3,0),""))</f>
        <v/>
      </c>
      <c r="F161" t="str">
        <f>LOWER(IF(AVANZA[[#This Row],[CEDULA CLIENTE]]&lt;&gt;""," CC: " &amp; COUNTIFS(AVANZA[CEDULA CLIENTE],AVANZA[[#This Row],[CEDULA CLIENTE]]),"")&amp; IF(AVANZA[[#This Row],[Direccion]]&lt;&gt;""," DIR: " &amp; COUNTIFS(AVANZA[Direccion],AVANZA[[#This Row],[Direccion]]),""))</f>
        <v xml:space="preserve"> dir: 1</v>
      </c>
      <c r="G161" t="str">
        <f>IFERROR(VLOOKUP(AVANZA[[#This Row],[Cedula_Vendedor_Atis]],PLANTA[[#All],[CEDULA]:[LINEA]],3,0),"No Cruza")</f>
        <v>Marisol Avella</v>
      </c>
      <c r="H161" t="str">
        <f>IFERROR(VLOOKUP(AVANZA[[#This Row],[Cedula_Vendedor_Atis]],PLANTA[[#All],[CEDULA]:[LINEA]],4,0),"No Cruza")</f>
        <v>Fija</v>
      </c>
      <c r="I161" t="str">
        <f>LOWER(IF(AVANZA[[#This Row],[ATRIBUIBLE]]="",AVANZA[[#This Row],[Variable]],AVANZA[[#This Row],[ATRIBUIBLE]]))</f>
        <v>terminada</v>
      </c>
      <c r="J161" s="14">
        <f>IF(AVANZA[[#This Row],[Variable]]=AVANZA[[#Headers],[TERMINADA]],1,0)</f>
        <v>1</v>
      </c>
      <c r="K161" s="14">
        <f>IF(AVANZA[[#This Row],[Variable]]=AVANZA[[#Headers],[ANULADA]],1,0)</f>
        <v>0</v>
      </c>
      <c r="L161" s="14">
        <f>IF(AVANZA[[#This Row],[Variable]]=AVANZA[[#Headers],[PENDIENTE]],1,0)</f>
        <v>0</v>
      </c>
      <c r="M161" s="14">
        <f>IF(AVANZA[[#This Row],[ESTADO AGENDA]]="AGENDADA",1,0)</f>
        <v>0</v>
      </c>
      <c r="N161" s="14">
        <f>IF(AVANZA[[#This Row],[ESTADO AGENDA]]="PENDIENTE DE AGENDAR",1,0)</f>
        <v>0</v>
      </c>
      <c r="O161" s="14">
        <f>IF(AVANZA[[#This Row],[ESTADO AGENDA]]="SUSPENDIDA",1,0)</f>
        <v>0</v>
      </c>
      <c r="P161" t="str" cm="1">
        <f t="array" ref="P161">_xlfn.XLOOKUP(AVANZA[[#This Row],[Num_Agrupacion_Pet_Atis]],Tabla1[[#All],[Numero_de_actuacion]],Tabla1[[#All],[Estado_de_la_orden]],"",0)</f>
        <v/>
      </c>
      <c r="Q161" s="2" t="str" cm="1">
        <f t="array" ref="Q161">_xlfn.XLOOKUP(AVANZA[[#This Row],[Num_Agrupacion_Pet_Atis]],Tabla1[[#All],[Numero_de_actuacion]],Tabla1[[#All],[Fecha_de_la_cita]],"",0)</f>
        <v/>
      </c>
      <c r="R161" t="str" cm="1">
        <f t="array" ref="R161">_xlfn.XLOOKUP(AVANZA[[#This Row],[Num_Agrupacion_Pet_Atis]],Tabla1[[#All],[Numero_de_actuacion]],Tabla1[[#All],[Franja_horaria_de_la_cita]],"",0)</f>
        <v/>
      </c>
      <c r="S161" s="14" t="str">
        <f>IFERROR(DAY(AVANZA[[#This Row],[FECHA AGENDA]]),"")</f>
        <v/>
      </c>
      <c r="T161" s="14" t="str">
        <f>IFERROR(MONTH(AVANZA[[#This Row],[FECHA AGENDA]]),"")</f>
        <v/>
      </c>
      <c r="U161" t="str" cm="1">
        <f t="array" ref="U161">_xlfn.XLOOKUP(AVANZA[[#This Row],[Num_Agrupacion_Pet_Atis]],Tabla1[[#All],[Numero_de_actuacion]],Tabla1[[#All],[Motivo_de_suspension]],"",0)</f>
        <v/>
      </c>
      <c r="V161" s="2" t="str" cm="1">
        <f t="array" ref="V161">_xlfn.XLOOKUP(AVANZA[[#This Row],[Num_Agrupacion_Pet_Atis]],Tabla1[[#All],[Numero_de_actuacion]],Tabla1[[#All],[No_identificacion_cliente]],"",0)</f>
        <v/>
      </c>
      <c r="W161" s="2" t="str" cm="1">
        <f t="array" ref="W161">_xlfn.XLOOKUP(AVANZA[[#This Row],[Num_Agrupacion_Pet_Atis]],Tabla1[[#All],[Numero_de_actuacion]],Tabla1[[#All],[Movil_de_contacto]],"",0)</f>
        <v/>
      </c>
      <c r="X161" s="14">
        <f>IF(OR(AVANZA[[#This Row],[ESTADO LEG]]="Legalizada grabacion",AVANZA[[#This Row],[ESTADO LEG]]="Legalizada aut"),1,0)</f>
        <v>1</v>
      </c>
      <c r="Y161" s="14">
        <f>IF(OR(AVANZA[[#This Row],[ESTADO LEG]]="pdte legalizar",AVANZA[[#This Row],[ESTADO LEG]]="No cruza"),1,0)</f>
        <v>0</v>
      </c>
      <c r="Z161" t="str" cm="1">
        <f t="array" ref="Z161">IF(AVANZA[[#This Row],[Variable]]="Terminada",LOWER(_xlfn.XLOOKUP(AVANZA[[#This Row],[ID_Peticion]],Tabla6[[#All],[NUM_PETICION]],Tabla6[[#All],[ESTADO_LEG]],"NO CRUZA",0)),AVANZA[[#This Row],[Variable]])</f>
        <v>legalizada grabacion</v>
      </c>
      <c r="AA161" cm="1">
        <f t="array" ref="AA161">_xlfn.XLOOKUP(AVANZA[[#This Row],[ID_Peticion]],Tabla6[[#All],[NUM_PETICION]],Tabla6[[#All],[DIF_DIAS]],"",0)</f>
        <v>1</v>
      </c>
      <c r="AB161" s="2" cm="1">
        <f t="array" ref="AB161">IFERROR(_xlfn.XLOOKUP(AVANZA[[#This Row],[ID_Peticion]],Tabla6[[#All],[NUM_PETICION]],Tabla6[[#All],[FEC_LEGAL]],"",0),"")</f>
        <v>46148</v>
      </c>
      <c r="AC161" s="14">
        <f ca="1">IF(AVANZA[[#This Row],[FECHA LEG]]&lt;&gt;0,IFERROR(AVANZA[[#This Row],[FECHA LEG]]-AVANZA[[#This Row],[FechaIniEstadoSubPetAtis]],0),TODAY()-AVANZA[[#This Row],[FechaIniEstadoSubPetAtis]])</f>
        <v>1</v>
      </c>
      <c r="AD161" s="35" t="str">
        <f ca="1">IF(AVANZA[[#This Row],[FINAL Vs LG]]&lt;&gt;0,IF(AVANZA[[#This Row],[FINAL Vs LG]]&lt;7.1,"100%",IF(AND(AVANZA[[#This Row],[FINAL Vs LG]]&gt;7.1,AVANZA[[#This Row],[FINAL Vs LG]]&lt;11.1),"50%","0%")),0)</f>
        <v>100%</v>
      </c>
      <c r="AE161" s="14">
        <f ca="1">VLOOKUP(DAY(TODAY()),BACK!F:G,2,0)</f>
        <v>14</v>
      </c>
      <c r="AF161" s="14">
        <f>BACK!$I$2</f>
        <v>24</v>
      </c>
      <c r="AG161" s="14">
        <f>IF(AVANZA[[#This Row],[Oferta_empaquetada_comisiones]]="SI",1,0)</f>
        <v>0</v>
      </c>
      <c r="AH161" s="36">
        <f>IF(AVANZA[[#This Row],[Variable]]="TERMINADA",IFERROR(VLOOKUP(AVANZA[[#This Row],[SUPERVISOR]],Tabla2[#All],4,0),0),)</f>
        <v>3.5</v>
      </c>
      <c r="AI161" s="14">
        <f>IF(AVANZA[[#This Row],[Producto]]="BA",1,0)</f>
        <v>1</v>
      </c>
      <c r="AJ161" s="14">
        <f>IF(AVANZA[[#This Row],[Producto]]="DUO",1,0)</f>
        <v>0</v>
      </c>
      <c r="AK161" s="14">
        <f>IF(AVANZA[[#This Row],[Producto]]="TRIO",1,0)</f>
        <v>0</v>
      </c>
      <c r="AL161" t="s">
        <v>400</v>
      </c>
      <c r="AM161">
        <v>-1</v>
      </c>
      <c r="AN161">
        <v>-1</v>
      </c>
      <c r="AO161" t="s">
        <v>15229</v>
      </c>
      <c r="AP161" s="1">
        <v>46145.494710648149</v>
      </c>
      <c r="AQ161">
        <v>-1</v>
      </c>
      <c r="AR161" t="s">
        <v>15230</v>
      </c>
      <c r="AS161">
        <v>-1</v>
      </c>
      <c r="AT161">
        <v>-1</v>
      </c>
      <c r="AU161">
        <v>-1</v>
      </c>
      <c r="AV161">
        <v>-1</v>
      </c>
      <c r="AW161">
        <v>-1</v>
      </c>
      <c r="AX161" t="s">
        <v>224</v>
      </c>
      <c r="AY161">
        <v>-1</v>
      </c>
      <c r="AZ161">
        <v>2026</v>
      </c>
      <c r="BA161">
        <v>5</v>
      </c>
      <c r="BB161">
        <v>5</v>
      </c>
      <c r="BC161">
        <v>-1</v>
      </c>
      <c r="BD161" t="s">
        <v>225</v>
      </c>
      <c r="BE161">
        <v>-1</v>
      </c>
      <c r="BF161">
        <v>20001621514550</v>
      </c>
      <c r="BG161" t="s">
        <v>1524</v>
      </c>
      <c r="BH161" t="s">
        <v>1525</v>
      </c>
      <c r="BI161" t="s">
        <v>15231</v>
      </c>
      <c r="BJ161">
        <v>-1</v>
      </c>
      <c r="BK161">
        <v>-1</v>
      </c>
      <c r="BL161">
        <v>-1</v>
      </c>
      <c r="BM161" t="s">
        <v>229</v>
      </c>
      <c r="BN161" t="s">
        <v>230</v>
      </c>
      <c r="BO161" t="s">
        <v>15232</v>
      </c>
      <c r="BP161" t="s">
        <v>380</v>
      </c>
      <c r="BQ161">
        <v>2026</v>
      </c>
      <c r="BR161">
        <v>5</v>
      </c>
      <c r="BS161">
        <v>3</v>
      </c>
      <c r="BT161" s="1">
        <v>46147.423518518517</v>
      </c>
      <c r="BU161" t="s">
        <v>233</v>
      </c>
      <c r="BV161" s="2">
        <v>46147</v>
      </c>
      <c r="BW161" t="s">
        <v>234</v>
      </c>
      <c r="BX161" s="2">
        <v>46145</v>
      </c>
      <c r="BY161" s="2">
        <v>46147</v>
      </c>
      <c r="BZ161" t="s">
        <v>235</v>
      </c>
      <c r="CA161" t="s">
        <v>297</v>
      </c>
      <c r="CB161" t="s">
        <v>297</v>
      </c>
      <c r="CC161" t="s">
        <v>15233</v>
      </c>
      <c r="CD161" t="s">
        <v>3667</v>
      </c>
      <c r="CE161">
        <v>-1</v>
      </c>
      <c r="CF161" t="s">
        <v>300</v>
      </c>
      <c r="CG161" t="s">
        <v>301</v>
      </c>
      <c r="CH161" t="s">
        <v>242</v>
      </c>
      <c r="CI161">
        <v>1053346599</v>
      </c>
      <c r="CJ161" t="s">
        <v>408</v>
      </c>
      <c r="CK161" t="s">
        <v>245</v>
      </c>
      <c r="CL161" t="s">
        <v>409</v>
      </c>
      <c r="CM161" t="s">
        <v>247</v>
      </c>
      <c r="CN161" t="s">
        <v>410</v>
      </c>
      <c r="CT161" t="s">
        <v>249</v>
      </c>
      <c r="CU161" t="s">
        <v>225</v>
      </c>
      <c r="CW161" t="s">
        <v>1524</v>
      </c>
      <c r="CX161" t="s">
        <v>1525</v>
      </c>
      <c r="DA161" t="s">
        <v>250</v>
      </c>
      <c r="DB161">
        <v>-1</v>
      </c>
      <c r="DF161" t="s">
        <v>251</v>
      </c>
      <c r="DJ161" t="s">
        <v>252</v>
      </c>
      <c r="DK161" t="s">
        <v>253</v>
      </c>
      <c r="DL161" t="s">
        <v>254</v>
      </c>
      <c r="DN161" t="s">
        <v>255</v>
      </c>
      <c r="DR161" t="s">
        <v>411</v>
      </c>
      <c r="DS161" t="s">
        <v>408</v>
      </c>
      <c r="DT161" t="s">
        <v>407</v>
      </c>
      <c r="DV161">
        <v>1</v>
      </c>
      <c r="DW161" t="s">
        <v>283</v>
      </c>
      <c r="ED161" s="2">
        <v>46147</v>
      </c>
      <c r="EE161" t="s">
        <v>306</v>
      </c>
      <c r="EF161">
        <v>9</v>
      </c>
      <c r="EP161" t="s">
        <v>258</v>
      </c>
      <c r="ES161" t="s">
        <v>386</v>
      </c>
      <c r="EZ161" t="s">
        <v>14112</v>
      </c>
      <c r="FA161" t="s">
        <v>245</v>
      </c>
      <c r="FB161" t="s">
        <v>308</v>
      </c>
      <c r="FD161" t="s">
        <v>308</v>
      </c>
      <c r="FE161" t="s">
        <v>309</v>
      </c>
      <c r="FF161" t="s">
        <v>309</v>
      </c>
      <c r="FK161" t="s">
        <v>263</v>
      </c>
      <c r="FL161" t="s">
        <v>15234</v>
      </c>
      <c r="FN161" t="s">
        <v>410</v>
      </c>
      <c r="FO161" t="s">
        <v>414</v>
      </c>
      <c r="FR161">
        <v>94950</v>
      </c>
      <c r="GB161" t="s">
        <v>266</v>
      </c>
      <c r="GC161" t="s">
        <v>225</v>
      </c>
      <c r="GD161">
        <v>0</v>
      </c>
      <c r="GF161">
        <v>0</v>
      </c>
      <c r="GG161">
        <v>25339</v>
      </c>
      <c r="GI161">
        <v>94950</v>
      </c>
      <c r="GJ161">
        <v>0</v>
      </c>
      <c r="GL161">
        <v>0</v>
      </c>
      <c r="GM161">
        <v>112990</v>
      </c>
      <c r="GS161" t="s">
        <v>267</v>
      </c>
      <c r="GT161" s="2">
        <v>44469</v>
      </c>
      <c r="GU161" t="s">
        <v>268</v>
      </c>
      <c r="GV161" t="s">
        <v>269</v>
      </c>
      <c r="GW161" t="s">
        <v>394</v>
      </c>
      <c r="GZ161" t="s">
        <v>395</v>
      </c>
      <c r="HA161" t="s">
        <v>336</v>
      </c>
      <c r="HC161" t="s">
        <v>337</v>
      </c>
      <c r="HE161" t="s">
        <v>230</v>
      </c>
      <c r="HF161" t="s">
        <v>14241</v>
      </c>
      <c r="HR161" t="s">
        <v>278</v>
      </c>
      <c r="HV161">
        <v>112990</v>
      </c>
      <c r="HW161" t="s">
        <v>281</v>
      </c>
      <c r="HY161">
        <v>0</v>
      </c>
      <c r="HZ161">
        <v>0</v>
      </c>
      <c r="IA161" t="s">
        <v>281</v>
      </c>
      <c r="IB161" t="s">
        <v>281</v>
      </c>
      <c r="IE161" t="s">
        <v>283</v>
      </c>
      <c r="IF161" t="s">
        <v>283</v>
      </c>
      <c r="IG161" t="s">
        <v>283</v>
      </c>
      <c r="IH161" t="s">
        <v>284</v>
      </c>
      <c r="II161" t="s">
        <v>285</v>
      </c>
      <c r="IJ161" t="s">
        <v>286</v>
      </c>
      <c r="IK161" t="s">
        <v>278</v>
      </c>
      <c r="IL161" t="s">
        <v>346</v>
      </c>
      <c r="IM161" t="s">
        <v>288</v>
      </c>
      <c r="IN161" t="s">
        <v>289</v>
      </c>
      <c r="IP161" t="s">
        <v>290</v>
      </c>
      <c r="IQ161" t="s">
        <v>284</v>
      </c>
      <c r="IS161" t="s">
        <v>291</v>
      </c>
      <c r="IT161" t="s">
        <v>453</v>
      </c>
      <c r="IU161" t="s">
        <v>454</v>
      </c>
      <c r="IV161" t="s">
        <v>434</v>
      </c>
      <c r="IW161" t="s">
        <v>318</v>
      </c>
      <c r="IY161" t="s">
        <v>281</v>
      </c>
    </row>
    <row r="162" spans="1:259" x14ac:dyDescent="0.3">
      <c r="A162" s="14">
        <f>DAY(AVANZA[[#This Row],[FechaSeguimiento]])</f>
        <v>5</v>
      </c>
      <c r="B162" s="14">
        <f>MONTH(AVANZA[[#This Row],[FechaSeguimiento]])</f>
        <v>5</v>
      </c>
      <c r="C162"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162" t="str">
        <f>LOWER(IFERROR(VLOOKUP(AVANZA[[#This Row],[ID_Peticion]],CANCELADAS[#All],2,0),""))</f>
        <v/>
      </c>
      <c r="E162" t="str">
        <f>LOWER(IFERROR(VLOOKUP(AVANZA[[#This Row],[ID_Peticion]],CANCELADAS[#All],3,0),""))</f>
        <v/>
      </c>
      <c r="F162" t="str">
        <f>LOWER(IF(AVANZA[[#This Row],[CEDULA CLIENTE]]&lt;&gt;""," CC: " &amp; COUNTIFS(AVANZA[CEDULA CLIENTE],AVANZA[[#This Row],[CEDULA CLIENTE]]),"")&amp; IF(AVANZA[[#This Row],[Direccion]]&lt;&gt;""," DIR: " &amp; COUNTIFS(AVANZA[Direccion],AVANZA[[#This Row],[Direccion]]),""))</f>
        <v xml:space="preserve"> dir: 1</v>
      </c>
      <c r="G162" t="str">
        <f>IFERROR(VLOOKUP(AVANZA[[#This Row],[Cedula_Vendedor_Atis]],PLANTA[[#All],[CEDULA]:[LINEA]],3,0),"No Cruza")</f>
        <v>Marisol Avella</v>
      </c>
      <c r="H162" t="str">
        <f>IFERROR(VLOOKUP(AVANZA[[#This Row],[Cedula_Vendedor_Atis]],PLANTA[[#All],[CEDULA]:[LINEA]],4,0),"No Cruza")</f>
        <v>Fija</v>
      </c>
      <c r="I162" t="str">
        <f>LOWER(IF(AVANZA[[#This Row],[ATRIBUIBLE]]="",AVANZA[[#This Row],[Variable]],AVANZA[[#This Row],[ATRIBUIBLE]]))</f>
        <v>terminada</v>
      </c>
      <c r="J162" s="14">
        <f>IF(AVANZA[[#This Row],[Variable]]=AVANZA[[#Headers],[TERMINADA]],1,0)</f>
        <v>1</v>
      </c>
      <c r="K162" s="14">
        <f>IF(AVANZA[[#This Row],[Variable]]=AVANZA[[#Headers],[ANULADA]],1,0)</f>
        <v>0</v>
      </c>
      <c r="L162" s="14">
        <f>IF(AVANZA[[#This Row],[Variable]]=AVANZA[[#Headers],[PENDIENTE]],1,0)</f>
        <v>0</v>
      </c>
      <c r="M162" s="14">
        <f>IF(AVANZA[[#This Row],[ESTADO AGENDA]]="AGENDADA",1,0)</f>
        <v>0</v>
      </c>
      <c r="N162" s="14">
        <f>IF(AVANZA[[#This Row],[ESTADO AGENDA]]="PENDIENTE DE AGENDAR",1,0)</f>
        <v>0</v>
      </c>
      <c r="O162" s="14">
        <f>IF(AVANZA[[#This Row],[ESTADO AGENDA]]="SUSPENDIDA",1,0)</f>
        <v>0</v>
      </c>
      <c r="P162" t="str" cm="1">
        <f t="array" ref="P162">_xlfn.XLOOKUP(AVANZA[[#This Row],[Num_Agrupacion_Pet_Atis]],Tabla1[[#All],[Numero_de_actuacion]],Tabla1[[#All],[Estado_de_la_orden]],"",0)</f>
        <v/>
      </c>
      <c r="Q162" s="2" t="str" cm="1">
        <f t="array" ref="Q162">_xlfn.XLOOKUP(AVANZA[[#This Row],[Num_Agrupacion_Pet_Atis]],Tabla1[[#All],[Numero_de_actuacion]],Tabla1[[#All],[Fecha_de_la_cita]],"",0)</f>
        <v/>
      </c>
      <c r="R162" t="str" cm="1">
        <f t="array" ref="R162">_xlfn.XLOOKUP(AVANZA[[#This Row],[Num_Agrupacion_Pet_Atis]],Tabla1[[#All],[Numero_de_actuacion]],Tabla1[[#All],[Franja_horaria_de_la_cita]],"",0)</f>
        <v/>
      </c>
      <c r="S162" s="14" t="str">
        <f>IFERROR(DAY(AVANZA[[#This Row],[FECHA AGENDA]]),"")</f>
        <v/>
      </c>
      <c r="T162" s="14" t="str">
        <f>IFERROR(MONTH(AVANZA[[#This Row],[FECHA AGENDA]]),"")</f>
        <v/>
      </c>
      <c r="U162" t="str" cm="1">
        <f t="array" ref="U162">_xlfn.XLOOKUP(AVANZA[[#This Row],[Num_Agrupacion_Pet_Atis]],Tabla1[[#All],[Numero_de_actuacion]],Tabla1[[#All],[Motivo_de_suspension]],"",0)</f>
        <v/>
      </c>
      <c r="V162" s="2" t="str" cm="1">
        <f t="array" ref="V162">_xlfn.XLOOKUP(AVANZA[[#This Row],[Num_Agrupacion_Pet_Atis]],Tabla1[[#All],[Numero_de_actuacion]],Tabla1[[#All],[No_identificacion_cliente]],"",0)</f>
        <v/>
      </c>
      <c r="W162" s="2" t="str" cm="1">
        <f t="array" ref="W162">_xlfn.XLOOKUP(AVANZA[[#This Row],[Num_Agrupacion_Pet_Atis]],Tabla1[[#All],[Numero_de_actuacion]],Tabla1[[#All],[Movil_de_contacto]],"",0)</f>
        <v/>
      </c>
      <c r="X162" s="14">
        <f>IF(OR(AVANZA[[#This Row],[ESTADO LEG]]="Legalizada grabacion",AVANZA[[#This Row],[ESTADO LEG]]="Legalizada aut"),1,0)</f>
        <v>1</v>
      </c>
      <c r="Y162" s="14">
        <f>IF(OR(AVANZA[[#This Row],[ESTADO LEG]]="pdte legalizar",AVANZA[[#This Row],[ESTADO LEG]]="No cruza"),1,0)</f>
        <v>0</v>
      </c>
      <c r="Z162" t="str" cm="1">
        <f t="array" ref="Z162">IF(AVANZA[[#This Row],[Variable]]="Terminada",LOWER(_xlfn.XLOOKUP(AVANZA[[#This Row],[ID_Peticion]],Tabla6[[#All],[NUM_PETICION]],Tabla6[[#All],[ESTADO_LEG]],"NO CRUZA",0)),AVANZA[[#This Row],[Variable]])</f>
        <v>legalizada grabacion</v>
      </c>
      <c r="AA162" cm="1">
        <f t="array" ref="AA162">_xlfn.XLOOKUP(AVANZA[[#This Row],[ID_Peticion]],Tabla6[[#All],[NUM_PETICION]],Tabla6[[#All],[DIF_DIAS]],"",0)</f>
        <v>1</v>
      </c>
      <c r="AB162" s="2" cm="1">
        <f t="array" ref="AB162">IFERROR(_xlfn.XLOOKUP(AVANZA[[#This Row],[ID_Peticion]],Tabla6[[#All],[NUM_PETICION]],Tabla6[[#All],[FEC_LEGAL]],"",0),"")</f>
        <v>46148</v>
      </c>
      <c r="AC162" s="14">
        <f ca="1">IF(AVANZA[[#This Row],[FECHA LEG]]&lt;&gt;0,IFERROR(AVANZA[[#This Row],[FECHA LEG]]-AVANZA[[#This Row],[FechaIniEstadoSubPetAtis]],0),TODAY()-AVANZA[[#This Row],[FechaIniEstadoSubPetAtis]])</f>
        <v>1</v>
      </c>
      <c r="AD162" s="35" t="str">
        <f ca="1">IF(AVANZA[[#This Row],[FINAL Vs LG]]&lt;&gt;0,IF(AVANZA[[#This Row],[FINAL Vs LG]]&lt;7.1,"100%",IF(AND(AVANZA[[#This Row],[FINAL Vs LG]]&gt;7.1,AVANZA[[#This Row],[FINAL Vs LG]]&lt;11.1),"50%","0%")),0)</f>
        <v>100%</v>
      </c>
      <c r="AE162" s="14">
        <f ca="1">VLOOKUP(DAY(TODAY()),BACK!F:G,2,0)</f>
        <v>14</v>
      </c>
      <c r="AF162" s="14">
        <f>BACK!$I$2</f>
        <v>24</v>
      </c>
      <c r="AG162" s="14">
        <f>IF(AVANZA[[#This Row],[Oferta_empaquetada_comisiones]]="SI",1,0)</f>
        <v>0</v>
      </c>
      <c r="AH162" s="36">
        <f>IF(AVANZA[[#This Row],[Variable]]="TERMINADA",IFERROR(VLOOKUP(AVANZA[[#This Row],[SUPERVISOR]],Tabla2[#All],4,0),0),)</f>
        <v>3.5</v>
      </c>
      <c r="AI162" s="14">
        <f>IF(AVANZA[[#This Row],[Producto]]="BA",1,0)</f>
        <v>1</v>
      </c>
      <c r="AJ162" s="14">
        <f>IF(AVANZA[[#This Row],[Producto]]="DUO",1,0)</f>
        <v>0</v>
      </c>
      <c r="AK162" s="14">
        <f>IF(AVANZA[[#This Row],[Producto]]="TRIO",1,0)</f>
        <v>0</v>
      </c>
      <c r="AL162" t="s">
        <v>418</v>
      </c>
      <c r="AM162">
        <v>-1</v>
      </c>
      <c r="AN162">
        <v>-1</v>
      </c>
      <c r="AO162" t="s">
        <v>15235</v>
      </c>
      <c r="AP162" s="1">
        <v>46143.789039351854</v>
      </c>
      <c r="AQ162">
        <v>-1</v>
      </c>
      <c r="AR162" t="s">
        <v>15236</v>
      </c>
      <c r="AS162">
        <v>-1</v>
      </c>
      <c r="AT162">
        <v>-1</v>
      </c>
      <c r="AU162">
        <v>-1</v>
      </c>
      <c r="AV162">
        <v>-1</v>
      </c>
      <c r="AW162">
        <v>-1</v>
      </c>
      <c r="AX162" t="s">
        <v>224</v>
      </c>
      <c r="AY162">
        <v>-1</v>
      </c>
      <c r="AZ162">
        <v>2026</v>
      </c>
      <c r="BA162">
        <v>5</v>
      </c>
      <c r="BB162">
        <v>5</v>
      </c>
      <c r="BC162">
        <v>-1</v>
      </c>
      <c r="BD162" t="s">
        <v>225</v>
      </c>
      <c r="BE162">
        <v>-1</v>
      </c>
      <c r="BF162">
        <v>20001621095655</v>
      </c>
      <c r="BG162" t="s">
        <v>319</v>
      </c>
      <c r="BH162" t="s">
        <v>320</v>
      </c>
      <c r="BI162" t="s">
        <v>15237</v>
      </c>
      <c r="BJ162">
        <v>-1</v>
      </c>
      <c r="BK162">
        <v>-1</v>
      </c>
      <c r="BL162">
        <v>-1</v>
      </c>
      <c r="BM162" t="s">
        <v>229</v>
      </c>
      <c r="BN162" t="s">
        <v>230</v>
      </c>
      <c r="BO162" t="s">
        <v>15238</v>
      </c>
      <c r="BP162" t="s">
        <v>232</v>
      </c>
      <c r="BQ162">
        <v>2026</v>
      </c>
      <c r="BR162">
        <v>5</v>
      </c>
      <c r="BS162">
        <v>1</v>
      </c>
      <c r="BT162" s="1">
        <v>46147.641238425924</v>
      </c>
      <c r="BU162" t="s">
        <v>233</v>
      </c>
      <c r="BV162" s="2">
        <v>46147</v>
      </c>
      <c r="BW162" t="s">
        <v>234</v>
      </c>
      <c r="BX162" s="2">
        <v>46146</v>
      </c>
      <c r="BY162" s="2">
        <v>46147</v>
      </c>
      <c r="BZ162" t="s">
        <v>235</v>
      </c>
      <c r="CA162" t="s">
        <v>896</v>
      </c>
      <c r="CB162" t="s">
        <v>752</v>
      </c>
      <c r="CC162" t="s">
        <v>15239</v>
      </c>
      <c r="CD162" t="s">
        <v>3790</v>
      </c>
      <c r="CE162">
        <v>-1</v>
      </c>
      <c r="CF162" t="s">
        <v>899</v>
      </c>
      <c r="CG162" t="s">
        <v>756</v>
      </c>
      <c r="CH162" t="s">
        <v>242</v>
      </c>
      <c r="CI162">
        <v>1022940376</v>
      </c>
      <c r="CJ162" t="s">
        <v>426</v>
      </c>
      <c r="CK162" t="s">
        <v>245</v>
      </c>
      <c r="CL162" t="s">
        <v>409</v>
      </c>
      <c r="CM162" t="s">
        <v>247</v>
      </c>
      <c r="CN162" t="s">
        <v>410</v>
      </c>
      <c r="CT162" t="s">
        <v>330</v>
      </c>
      <c r="CU162" t="s">
        <v>225</v>
      </c>
      <c r="CW162" t="s">
        <v>319</v>
      </c>
      <c r="CX162" t="s">
        <v>320</v>
      </c>
      <c r="DA162" t="s">
        <v>250</v>
      </c>
      <c r="DB162">
        <v>-1</v>
      </c>
      <c r="DF162" t="s">
        <v>251</v>
      </c>
      <c r="DJ162" t="s">
        <v>252</v>
      </c>
      <c r="DK162" t="s">
        <v>253</v>
      </c>
      <c r="DL162" t="s">
        <v>254</v>
      </c>
      <c r="DN162" t="s">
        <v>255</v>
      </c>
      <c r="DR162" t="s">
        <v>427</v>
      </c>
      <c r="DS162" t="s">
        <v>426</v>
      </c>
      <c r="DT162" t="s">
        <v>425</v>
      </c>
      <c r="DV162">
        <v>1</v>
      </c>
      <c r="DW162" t="s">
        <v>623</v>
      </c>
      <c r="ED162" s="2">
        <v>46147</v>
      </c>
      <c r="EE162" t="s">
        <v>900</v>
      </c>
      <c r="EF162">
        <v>9</v>
      </c>
      <c r="EP162" t="s">
        <v>258</v>
      </c>
      <c r="ES162" t="s">
        <v>1957</v>
      </c>
      <c r="EZ162" t="s">
        <v>1958</v>
      </c>
      <c r="FA162" t="s">
        <v>245</v>
      </c>
      <c r="FB162" t="s">
        <v>763</v>
      </c>
      <c r="FD162" t="s">
        <v>763</v>
      </c>
      <c r="FE162" t="s">
        <v>902</v>
      </c>
      <c r="FF162" t="s">
        <v>903</v>
      </c>
      <c r="FK162" t="s">
        <v>263</v>
      </c>
      <c r="FL162" t="s">
        <v>15240</v>
      </c>
      <c r="FN162" t="s">
        <v>410</v>
      </c>
      <c r="FO162" t="s">
        <v>414</v>
      </c>
      <c r="FR162">
        <v>79824</v>
      </c>
      <c r="GB162" t="s">
        <v>266</v>
      </c>
      <c r="GC162" t="s">
        <v>225</v>
      </c>
      <c r="GD162">
        <v>0</v>
      </c>
      <c r="GF162">
        <v>0</v>
      </c>
      <c r="GG162">
        <v>25423</v>
      </c>
      <c r="GI162">
        <v>79824</v>
      </c>
      <c r="GJ162">
        <v>0</v>
      </c>
      <c r="GL162">
        <v>0</v>
      </c>
      <c r="GM162">
        <v>94990</v>
      </c>
      <c r="GS162" t="s">
        <v>267</v>
      </c>
      <c r="GT162" s="2">
        <v>44347</v>
      </c>
      <c r="GU162" t="s">
        <v>268</v>
      </c>
      <c r="GW162" t="s">
        <v>270</v>
      </c>
      <c r="GX162" t="s">
        <v>271</v>
      </c>
      <c r="GY162" t="s">
        <v>272</v>
      </c>
      <c r="GZ162" t="s">
        <v>273</v>
      </c>
      <c r="HA162" t="s">
        <v>336</v>
      </c>
      <c r="HC162" t="s">
        <v>337</v>
      </c>
      <c r="HE162" t="s">
        <v>230</v>
      </c>
      <c r="HF162" t="s">
        <v>15241</v>
      </c>
      <c r="HG162" t="s">
        <v>277</v>
      </c>
      <c r="HR162" t="s">
        <v>278</v>
      </c>
      <c r="HV162">
        <v>94990</v>
      </c>
      <c r="HW162" t="s">
        <v>281</v>
      </c>
      <c r="HY162">
        <v>0</v>
      </c>
      <c r="HZ162">
        <v>0</v>
      </c>
      <c r="IA162" t="s">
        <v>279</v>
      </c>
      <c r="IB162" t="s">
        <v>281</v>
      </c>
      <c r="IE162" t="s">
        <v>283</v>
      </c>
      <c r="IF162" t="s">
        <v>283</v>
      </c>
      <c r="IG162" t="s">
        <v>283</v>
      </c>
      <c r="IH162" t="s">
        <v>284</v>
      </c>
      <c r="II162" t="s">
        <v>285</v>
      </c>
      <c r="IJ162" t="s">
        <v>286</v>
      </c>
      <c r="IK162" t="s">
        <v>278</v>
      </c>
      <c r="IL162" t="s">
        <v>346</v>
      </c>
      <c r="IM162" t="s">
        <v>288</v>
      </c>
      <c r="IN162" t="s">
        <v>289</v>
      </c>
      <c r="IP162" t="s">
        <v>290</v>
      </c>
      <c r="IQ162" t="s">
        <v>284</v>
      </c>
      <c r="IS162" t="s">
        <v>291</v>
      </c>
      <c r="IT162" t="s">
        <v>561</v>
      </c>
      <c r="IY162" t="s">
        <v>281</v>
      </c>
    </row>
    <row r="163" spans="1:259" x14ac:dyDescent="0.3">
      <c r="A163" s="14">
        <f>DAY(AVANZA[[#This Row],[FechaSeguimiento]])</f>
        <v>5</v>
      </c>
      <c r="B163" s="14">
        <f>MONTH(AVANZA[[#This Row],[FechaSeguimiento]])</f>
        <v>5</v>
      </c>
      <c r="C163"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163" t="str">
        <f>LOWER(IFERROR(VLOOKUP(AVANZA[[#This Row],[ID_Peticion]],CANCELADAS[#All],2,0),""))</f>
        <v/>
      </c>
      <c r="E163" t="str">
        <f>LOWER(IFERROR(VLOOKUP(AVANZA[[#This Row],[ID_Peticion]],CANCELADAS[#All],3,0),""))</f>
        <v/>
      </c>
      <c r="F163" t="str">
        <f>LOWER(IF(AVANZA[[#This Row],[CEDULA CLIENTE]]&lt;&gt;""," CC: " &amp; COUNTIFS(AVANZA[CEDULA CLIENTE],AVANZA[[#This Row],[CEDULA CLIENTE]]),"")&amp; IF(AVANZA[[#This Row],[Direccion]]&lt;&gt;""," DIR: " &amp; COUNTIFS(AVANZA[Direccion],AVANZA[[#This Row],[Direccion]]),""))</f>
        <v xml:space="preserve"> dir: 1</v>
      </c>
      <c r="G163" t="str">
        <f>IFERROR(VLOOKUP(AVANZA[[#This Row],[Cedula_Vendedor_Atis]],PLANTA[[#All],[CEDULA]:[LINEA]],3,0),"No Cruza")</f>
        <v>Marisol Avella</v>
      </c>
      <c r="H163" t="str">
        <f>IFERROR(VLOOKUP(AVANZA[[#This Row],[Cedula_Vendedor_Atis]],PLANTA[[#All],[CEDULA]:[LINEA]],4,0),"No Cruza")</f>
        <v>Fija</v>
      </c>
      <c r="I163" t="str">
        <f>LOWER(IF(AVANZA[[#This Row],[ATRIBUIBLE]]="",AVANZA[[#This Row],[Variable]],AVANZA[[#This Row],[ATRIBUIBLE]]))</f>
        <v>terminada</v>
      </c>
      <c r="J163" s="14">
        <f>IF(AVANZA[[#This Row],[Variable]]=AVANZA[[#Headers],[TERMINADA]],1,0)</f>
        <v>1</v>
      </c>
      <c r="K163" s="14">
        <f>IF(AVANZA[[#This Row],[Variable]]=AVANZA[[#Headers],[ANULADA]],1,0)</f>
        <v>0</v>
      </c>
      <c r="L163" s="14">
        <f>IF(AVANZA[[#This Row],[Variable]]=AVANZA[[#Headers],[PENDIENTE]],1,0)</f>
        <v>0</v>
      </c>
      <c r="M163" s="14">
        <f>IF(AVANZA[[#This Row],[ESTADO AGENDA]]="AGENDADA",1,0)</f>
        <v>0</v>
      </c>
      <c r="N163" s="14">
        <f>IF(AVANZA[[#This Row],[ESTADO AGENDA]]="PENDIENTE DE AGENDAR",1,0)</f>
        <v>0</v>
      </c>
      <c r="O163" s="14">
        <f>IF(AVANZA[[#This Row],[ESTADO AGENDA]]="SUSPENDIDA",1,0)</f>
        <v>0</v>
      </c>
      <c r="P163" t="str" cm="1">
        <f t="array" ref="P163">_xlfn.XLOOKUP(AVANZA[[#This Row],[Num_Agrupacion_Pet_Atis]],Tabla1[[#All],[Numero_de_actuacion]],Tabla1[[#All],[Estado_de_la_orden]],"",0)</f>
        <v/>
      </c>
      <c r="Q163" s="2" t="str" cm="1">
        <f t="array" ref="Q163">_xlfn.XLOOKUP(AVANZA[[#This Row],[Num_Agrupacion_Pet_Atis]],Tabla1[[#All],[Numero_de_actuacion]],Tabla1[[#All],[Fecha_de_la_cita]],"",0)</f>
        <v/>
      </c>
      <c r="R163" t="str" cm="1">
        <f t="array" ref="R163">_xlfn.XLOOKUP(AVANZA[[#This Row],[Num_Agrupacion_Pet_Atis]],Tabla1[[#All],[Numero_de_actuacion]],Tabla1[[#All],[Franja_horaria_de_la_cita]],"",0)</f>
        <v/>
      </c>
      <c r="S163" s="14" t="str">
        <f>IFERROR(DAY(AVANZA[[#This Row],[FECHA AGENDA]]),"")</f>
        <v/>
      </c>
      <c r="T163" s="14" t="str">
        <f>IFERROR(MONTH(AVANZA[[#This Row],[FECHA AGENDA]]),"")</f>
        <v/>
      </c>
      <c r="U163" t="str" cm="1">
        <f t="array" ref="U163">_xlfn.XLOOKUP(AVANZA[[#This Row],[Num_Agrupacion_Pet_Atis]],Tabla1[[#All],[Numero_de_actuacion]],Tabla1[[#All],[Motivo_de_suspension]],"",0)</f>
        <v/>
      </c>
      <c r="V163" s="2" t="str" cm="1">
        <f t="array" ref="V163">_xlfn.XLOOKUP(AVANZA[[#This Row],[Num_Agrupacion_Pet_Atis]],Tabla1[[#All],[Numero_de_actuacion]],Tabla1[[#All],[No_identificacion_cliente]],"",0)</f>
        <v/>
      </c>
      <c r="W163" s="2" t="str" cm="1">
        <f t="array" ref="W163">_xlfn.XLOOKUP(AVANZA[[#This Row],[Num_Agrupacion_Pet_Atis]],Tabla1[[#All],[Numero_de_actuacion]],Tabla1[[#All],[Movil_de_contacto]],"",0)</f>
        <v/>
      </c>
      <c r="X163" s="14">
        <f>IF(OR(AVANZA[[#This Row],[ESTADO LEG]]="Legalizada grabacion",AVANZA[[#This Row],[ESTADO LEG]]="Legalizada aut"),1,0)</f>
        <v>1</v>
      </c>
      <c r="Y163" s="14">
        <f>IF(OR(AVANZA[[#This Row],[ESTADO LEG]]="pdte legalizar",AVANZA[[#This Row],[ESTADO LEG]]="No cruza"),1,0)</f>
        <v>0</v>
      </c>
      <c r="Z163" t="str" cm="1">
        <f t="array" ref="Z163">IF(AVANZA[[#This Row],[Variable]]="Terminada",LOWER(_xlfn.XLOOKUP(AVANZA[[#This Row],[ID_Peticion]],Tabla6[[#All],[NUM_PETICION]],Tabla6[[#All],[ESTADO_LEG]],"NO CRUZA",0)),AVANZA[[#This Row],[Variable]])</f>
        <v>legalizada grabacion</v>
      </c>
      <c r="AA163" cm="1">
        <f t="array" ref="AA163">_xlfn.XLOOKUP(AVANZA[[#This Row],[ID_Peticion]],Tabla6[[#All],[NUM_PETICION]],Tabla6[[#All],[DIF_DIAS]],"",0)</f>
        <v>1</v>
      </c>
      <c r="AB163" s="2" cm="1">
        <f t="array" ref="AB163">IFERROR(_xlfn.XLOOKUP(AVANZA[[#This Row],[ID_Peticion]],Tabla6[[#All],[NUM_PETICION]],Tabla6[[#All],[FEC_LEGAL]],"",0),"")</f>
        <v>46148</v>
      </c>
      <c r="AC163" s="14">
        <f ca="1">IF(AVANZA[[#This Row],[FECHA LEG]]&lt;&gt;0,IFERROR(AVANZA[[#This Row],[FECHA LEG]]-AVANZA[[#This Row],[FechaIniEstadoSubPetAtis]],0),TODAY()-AVANZA[[#This Row],[FechaIniEstadoSubPetAtis]])</f>
        <v>1</v>
      </c>
      <c r="AD163" s="35" t="str">
        <f ca="1">IF(AVANZA[[#This Row],[FINAL Vs LG]]&lt;&gt;0,IF(AVANZA[[#This Row],[FINAL Vs LG]]&lt;7.1,"100%",IF(AND(AVANZA[[#This Row],[FINAL Vs LG]]&gt;7.1,AVANZA[[#This Row],[FINAL Vs LG]]&lt;11.1),"50%","0%")),0)</f>
        <v>100%</v>
      </c>
      <c r="AE163" s="14">
        <f ca="1">VLOOKUP(DAY(TODAY()),BACK!F:G,2,0)</f>
        <v>14</v>
      </c>
      <c r="AF163" s="14">
        <f>BACK!$I$2</f>
        <v>24</v>
      </c>
      <c r="AG163" s="14">
        <f>IF(AVANZA[[#This Row],[Oferta_empaquetada_comisiones]]="SI",1,0)</f>
        <v>0</v>
      </c>
      <c r="AH163" s="36">
        <f>IF(AVANZA[[#This Row],[Variable]]="TERMINADA",IFERROR(VLOOKUP(AVANZA[[#This Row],[SUPERVISOR]],Tabla2[#All],4,0),0),)</f>
        <v>3.5</v>
      </c>
      <c r="AI163" s="14">
        <f>IF(AVANZA[[#This Row],[Producto]]="BA",1,0)</f>
        <v>0</v>
      </c>
      <c r="AJ163" s="14">
        <f>IF(AVANZA[[#This Row],[Producto]]="DUO",1,0)</f>
        <v>0</v>
      </c>
      <c r="AK163" s="14">
        <f>IF(AVANZA[[#This Row],[Producto]]="TRIO",1,0)</f>
        <v>1</v>
      </c>
      <c r="AL163" t="s">
        <v>1154</v>
      </c>
      <c r="AM163">
        <v>-1</v>
      </c>
      <c r="AN163">
        <v>-1</v>
      </c>
      <c r="AO163" t="s">
        <v>15242</v>
      </c>
      <c r="AP163" s="1">
        <v>46141.55263888889</v>
      </c>
      <c r="AQ163">
        <v>-1</v>
      </c>
      <c r="AR163" t="s">
        <v>15243</v>
      </c>
      <c r="AS163">
        <v>-1</v>
      </c>
      <c r="AT163">
        <v>-1</v>
      </c>
      <c r="AU163">
        <v>-1</v>
      </c>
      <c r="AV163">
        <v>-1</v>
      </c>
      <c r="AW163">
        <v>-1</v>
      </c>
      <c r="AX163" t="s">
        <v>224</v>
      </c>
      <c r="AY163">
        <v>-1</v>
      </c>
      <c r="AZ163">
        <v>2026</v>
      </c>
      <c r="BA163">
        <v>5</v>
      </c>
      <c r="BB163">
        <v>5</v>
      </c>
      <c r="BC163">
        <v>-1</v>
      </c>
      <c r="BD163" t="s">
        <v>225</v>
      </c>
      <c r="BE163">
        <v>-1</v>
      </c>
      <c r="BF163">
        <v>20001619990194</v>
      </c>
      <c r="BG163" t="s">
        <v>376</v>
      </c>
      <c r="BH163" t="s">
        <v>377</v>
      </c>
      <c r="BI163" t="s">
        <v>15244</v>
      </c>
      <c r="BJ163">
        <v>-1</v>
      </c>
      <c r="BK163">
        <v>-1</v>
      </c>
      <c r="BL163">
        <v>-1</v>
      </c>
      <c r="BM163" t="s">
        <v>229</v>
      </c>
      <c r="BN163" t="s">
        <v>230</v>
      </c>
      <c r="BO163" t="s">
        <v>15245</v>
      </c>
      <c r="BP163" t="s">
        <v>380</v>
      </c>
      <c r="BQ163">
        <v>2026</v>
      </c>
      <c r="BR163">
        <v>4</v>
      </c>
      <c r="BS163">
        <v>29</v>
      </c>
      <c r="BT163" s="1">
        <v>46147.582303240742</v>
      </c>
      <c r="BU163" t="s">
        <v>233</v>
      </c>
      <c r="BV163" s="2">
        <v>46147</v>
      </c>
      <c r="BW163" t="s">
        <v>234</v>
      </c>
      <c r="BX163" s="2">
        <v>46141</v>
      </c>
      <c r="BY163" s="2">
        <v>46147</v>
      </c>
      <c r="BZ163" t="s">
        <v>235</v>
      </c>
      <c r="CA163" t="s">
        <v>2836</v>
      </c>
      <c r="CB163" t="s">
        <v>322</v>
      </c>
      <c r="CC163" t="s">
        <v>15246</v>
      </c>
      <c r="CD163" t="s">
        <v>10558</v>
      </c>
      <c r="CE163">
        <v>-1</v>
      </c>
      <c r="CF163" t="s">
        <v>2816</v>
      </c>
      <c r="CG163" t="s">
        <v>325</v>
      </c>
      <c r="CH163" t="s">
        <v>326</v>
      </c>
      <c r="CI163">
        <v>1063565638</v>
      </c>
      <c r="CJ163" t="s">
        <v>1162</v>
      </c>
      <c r="CK163" t="s">
        <v>245</v>
      </c>
      <c r="CL163" t="s">
        <v>409</v>
      </c>
      <c r="CM163" t="s">
        <v>247</v>
      </c>
      <c r="CN163" t="s">
        <v>410</v>
      </c>
      <c r="CT163" t="s">
        <v>693</v>
      </c>
      <c r="CU163" t="s">
        <v>387</v>
      </c>
      <c r="CW163" t="s">
        <v>388</v>
      </c>
      <c r="CX163" t="s">
        <v>389</v>
      </c>
      <c r="DA163" t="s">
        <v>250</v>
      </c>
      <c r="DB163">
        <v>-1</v>
      </c>
      <c r="DF163" t="s">
        <v>251</v>
      </c>
      <c r="DJ163" t="s">
        <v>252</v>
      </c>
      <c r="DK163" t="s">
        <v>253</v>
      </c>
      <c r="DL163" t="s">
        <v>253</v>
      </c>
      <c r="DN163" t="s">
        <v>390</v>
      </c>
      <c r="DR163" t="s">
        <v>1163</v>
      </c>
      <c r="DS163" t="s">
        <v>1162</v>
      </c>
      <c r="DT163" t="s">
        <v>1161</v>
      </c>
      <c r="DV163">
        <v>1</v>
      </c>
      <c r="DW163" t="s">
        <v>331</v>
      </c>
      <c r="ED163" s="2">
        <v>46147</v>
      </c>
      <c r="EF163">
        <v>5</v>
      </c>
      <c r="EP163" t="s">
        <v>258</v>
      </c>
      <c r="ES163" t="s">
        <v>15247</v>
      </c>
      <c r="FA163" t="s">
        <v>245</v>
      </c>
      <c r="FB163" t="s">
        <v>333</v>
      </c>
      <c r="FD163" t="s">
        <v>333</v>
      </c>
      <c r="FE163" t="s">
        <v>6469</v>
      </c>
      <c r="FF163" t="s">
        <v>6469</v>
      </c>
      <c r="FK163" t="s">
        <v>263</v>
      </c>
      <c r="FL163" t="s">
        <v>15248</v>
      </c>
      <c r="FN163" t="s">
        <v>410</v>
      </c>
      <c r="FO163" t="s">
        <v>414</v>
      </c>
      <c r="FR163">
        <v>126994</v>
      </c>
      <c r="GB163" t="s">
        <v>266</v>
      </c>
      <c r="GC163" t="s">
        <v>387</v>
      </c>
      <c r="GD163">
        <v>25016</v>
      </c>
      <c r="GF163">
        <v>2353</v>
      </c>
      <c r="GG163">
        <v>25424</v>
      </c>
      <c r="GI163">
        <v>100314</v>
      </c>
      <c r="GJ163">
        <v>25242</v>
      </c>
      <c r="GL163">
        <v>24327</v>
      </c>
      <c r="GM163">
        <v>151122</v>
      </c>
      <c r="GS163" t="s">
        <v>267</v>
      </c>
      <c r="GT163" s="2">
        <v>45230</v>
      </c>
      <c r="GU163" t="s">
        <v>268</v>
      </c>
      <c r="GV163" t="s">
        <v>335</v>
      </c>
      <c r="GW163" t="s">
        <v>394</v>
      </c>
      <c r="GZ163" t="s">
        <v>395</v>
      </c>
      <c r="HA163" t="s">
        <v>274</v>
      </c>
      <c r="HB163" t="s">
        <v>868</v>
      </c>
      <c r="HC163" t="s">
        <v>2836</v>
      </c>
      <c r="HD163" t="s">
        <v>415</v>
      </c>
      <c r="HE163" t="s">
        <v>230</v>
      </c>
      <c r="HF163" t="s">
        <v>15249</v>
      </c>
      <c r="HR163" t="s">
        <v>278</v>
      </c>
      <c r="HV163">
        <v>131990</v>
      </c>
      <c r="HW163" t="s">
        <v>281</v>
      </c>
      <c r="HY163">
        <v>0</v>
      </c>
      <c r="HZ163">
        <v>0</v>
      </c>
      <c r="IA163" t="s">
        <v>281</v>
      </c>
      <c r="IB163" t="s">
        <v>281</v>
      </c>
      <c r="IE163" t="s">
        <v>283</v>
      </c>
      <c r="IF163" t="s">
        <v>283</v>
      </c>
      <c r="IG163" t="s">
        <v>283</v>
      </c>
      <c r="IH163" t="s">
        <v>284</v>
      </c>
      <c r="II163" t="s">
        <v>285</v>
      </c>
      <c r="IJ163" t="s">
        <v>286</v>
      </c>
      <c r="IK163" t="s">
        <v>278</v>
      </c>
      <c r="IL163" t="s">
        <v>346</v>
      </c>
      <c r="IM163" t="s">
        <v>288</v>
      </c>
      <c r="IN163" t="s">
        <v>289</v>
      </c>
      <c r="IP163" t="s">
        <v>290</v>
      </c>
      <c r="IQ163" t="s">
        <v>284</v>
      </c>
      <c r="IS163" t="s">
        <v>291</v>
      </c>
      <c r="IT163" t="s">
        <v>372</v>
      </c>
      <c r="IU163" t="s">
        <v>373</v>
      </c>
      <c r="IV163" t="s">
        <v>373</v>
      </c>
      <c r="IW163" t="s">
        <v>2319</v>
      </c>
      <c r="IY163" t="s">
        <v>281</v>
      </c>
    </row>
    <row r="164" spans="1:259" x14ac:dyDescent="0.3">
      <c r="A164" s="14">
        <f>DAY(AVANZA[[#This Row],[FechaSeguimiento]])</f>
        <v>5</v>
      </c>
      <c r="B164" s="14">
        <f>MONTH(AVANZA[[#This Row],[FechaSeguimiento]])</f>
        <v>5</v>
      </c>
      <c r="C164"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164" t="str">
        <f>LOWER(IFERROR(VLOOKUP(AVANZA[[#This Row],[ID_Peticion]],CANCELADAS[#All],2,0),""))</f>
        <v/>
      </c>
      <c r="E164" t="str">
        <f>LOWER(IFERROR(VLOOKUP(AVANZA[[#This Row],[ID_Peticion]],CANCELADAS[#All],3,0),""))</f>
        <v/>
      </c>
      <c r="F164" t="str">
        <f>LOWER(IF(AVANZA[[#This Row],[CEDULA CLIENTE]]&lt;&gt;""," CC: " &amp; COUNTIFS(AVANZA[CEDULA CLIENTE],AVANZA[[#This Row],[CEDULA CLIENTE]]),"")&amp; IF(AVANZA[[#This Row],[Direccion]]&lt;&gt;""," DIR: " &amp; COUNTIFS(AVANZA[Direccion],AVANZA[[#This Row],[Direccion]]),""))</f>
        <v xml:space="preserve"> dir: 1</v>
      </c>
      <c r="G164" t="str">
        <f>IFERROR(VLOOKUP(AVANZA[[#This Row],[Cedula_Vendedor_Atis]],PLANTA[[#All],[CEDULA]:[LINEA]],3,0),"No Cruza")</f>
        <v>Marisol Avella</v>
      </c>
      <c r="H164" t="str">
        <f>IFERROR(VLOOKUP(AVANZA[[#This Row],[Cedula_Vendedor_Atis]],PLANTA[[#All],[CEDULA]:[LINEA]],4,0),"No Cruza")</f>
        <v>Fija</v>
      </c>
      <c r="I164" t="str">
        <f>LOWER(IF(AVANZA[[#This Row],[ATRIBUIBLE]]="",AVANZA[[#This Row],[Variable]],AVANZA[[#This Row],[ATRIBUIBLE]]))</f>
        <v>terminada</v>
      </c>
      <c r="J164" s="14">
        <f>IF(AVANZA[[#This Row],[Variable]]=AVANZA[[#Headers],[TERMINADA]],1,0)</f>
        <v>1</v>
      </c>
      <c r="K164" s="14">
        <f>IF(AVANZA[[#This Row],[Variable]]=AVANZA[[#Headers],[ANULADA]],1,0)</f>
        <v>0</v>
      </c>
      <c r="L164" s="14">
        <f>IF(AVANZA[[#This Row],[Variable]]=AVANZA[[#Headers],[PENDIENTE]],1,0)</f>
        <v>0</v>
      </c>
      <c r="M164" s="14">
        <f>IF(AVANZA[[#This Row],[ESTADO AGENDA]]="AGENDADA",1,0)</f>
        <v>0</v>
      </c>
      <c r="N164" s="14">
        <f>IF(AVANZA[[#This Row],[ESTADO AGENDA]]="PENDIENTE DE AGENDAR",1,0)</f>
        <v>0</v>
      </c>
      <c r="O164" s="14">
        <f>IF(AVANZA[[#This Row],[ESTADO AGENDA]]="SUSPENDIDA",1,0)</f>
        <v>0</v>
      </c>
      <c r="P164" t="str" cm="1">
        <f t="array" ref="P164">_xlfn.XLOOKUP(AVANZA[[#This Row],[Num_Agrupacion_Pet_Atis]],Tabla1[[#All],[Numero_de_actuacion]],Tabla1[[#All],[Estado_de_la_orden]],"",0)</f>
        <v/>
      </c>
      <c r="Q164" s="2" t="str" cm="1">
        <f t="array" ref="Q164">_xlfn.XLOOKUP(AVANZA[[#This Row],[Num_Agrupacion_Pet_Atis]],Tabla1[[#All],[Numero_de_actuacion]],Tabla1[[#All],[Fecha_de_la_cita]],"",0)</f>
        <v/>
      </c>
      <c r="R164" t="str" cm="1">
        <f t="array" ref="R164">_xlfn.XLOOKUP(AVANZA[[#This Row],[Num_Agrupacion_Pet_Atis]],Tabla1[[#All],[Numero_de_actuacion]],Tabla1[[#All],[Franja_horaria_de_la_cita]],"",0)</f>
        <v/>
      </c>
      <c r="S164" s="14" t="str">
        <f>IFERROR(DAY(AVANZA[[#This Row],[FECHA AGENDA]]),"")</f>
        <v/>
      </c>
      <c r="T164" s="14" t="str">
        <f>IFERROR(MONTH(AVANZA[[#This Row],[FECHA AGENDA]]),"")</f>
        <v/>
      </c>
      <c r="U164" t="str" cm="1">
        <f t="array" ref="U164">_xlfn.XLOOKUP(AVANZA[[#This Row],[Num_Agrupacion_Pet_Atis]],Tabla1[[#All],[Numero_de_actuacion]],Tabla1[[#All],[Motivo_de_suspension]],"",0)</f>
        <v/>
      </c>
      <c r="V164" s="2" t="str" cm="1">
        <f t="array" ref="V164">_xlfn.XLOOKUP(AVANZA[[#This Row],[Num_Agrupacion_Pet_Atis]],Tabla1[[#All],[Numero_de_actuacion]],Tabla1[[#All],[No_identificacion_cliente]],"",0)</f>
        <v/>
      </c>
      <c r="W164" s="2" t="str" cm="1">
        <f t="array" ref="W164">_xlfn.XLOOKUP(AVANZA[[#This Row],[Num_Agrupacion_Pet_Atis]],Tabla1[[#All],[Numero_de_actuacion]],Tabla1[[#All],[Movil_de_contacto]],"",0)</f>
        <v/>
      </c>
      <c r="X164" s="14">
        <f>IF(OR(AVANZA[[#This Row],[ESTADO LEG]]="Legalizada grabacion",AVANZA[[#This Row],[ESTADO LEG]]="Legalizada aut"),1,0)</f>
        <v>1</v>
      </c>
      <c r="Y164" s="14">
        <f>IF(OR(AVANZA[[#This Row],[ESTADO LEG]]="pdte legalizar",AVANZA[[#This Row],[ESTADO LEG]]="No cruza"),1,0)</f>
        <v>0</v>
      </c>
      <c r="Z164" t="str" cm="1">
        <f t="array" ref="Z164">IF(AVANZA[[#This Row],[Variable]]="Terminada",LOWER(_xlfn.XLOOKUP(AVANZA[[#This Row],[ID_Peticion]],Tabla6[[#All],[NUM_PETICION]],Tabla6[[#All],[ESTADO_LEG]],"NO CRUZA",0)),AVANZA[[#This Row],[Variable]])</f>
        <v>legalizada grabacion</v>
      </c>
      <c r="AA164" cm="1">
        <f t="array" ref="AA164">_xlfn.XLOOKUP(AVANZA[[#This Row],[ID_Peticion]],Tabla6[[#All],[NUM_PETICION]],Tabla6[[#All],[DIF_DIAS]],"",0)</f>
        <v>1</v>
      </c>
      <c r="AB164" s="2" cm="1">
        <f t="array" ref="AB164">IFERROR(_xlfn.XLOOKUP(AVANZA[[#This Row],[ID_Peticion]],Tabla6[[#All],[NUM_PETICION]],Tabla6[[#All],[FEC_LEGAL]],"",0),"")</f>
        <v>46148</v>
      </c>
      <c r="AC164" s="14">
        <f ca="1">IF(AVANZA[[#This Row],[FECHA LEG]]&lt;&gt;0,IFERROR(AVANZA[[#This Row],[FECHA LEG]]-AVANZA[[#This Row],[FechaIniEstadoSubPetAtis]],0),TODAY()-AVANZA[[#This Row],[FechaIniEstadoSubPetAtis]])</f>
        <v>1</v>
      </c>
      <c r="AD164" s="35" t="str">
        <f ca="1">IF(AVANZA[[#This Row],[FINAL Vs LG]]&lt;&gt;0,IF(AVANZA[[#This Row],[FINAL Vs LG]]&lt;7.1,"100%",IF(AND(AVANZA[[#This Row],[FINAL Vs LG]]&gt;7.1,AVANZA[[#This Row],[FINAL Vs LG]]&lt;11.1),"50%","0%")),0)</f>
        <v>100%</v>
      </c>
      <c r="AE164" s="14">
        <f ca="1">VLOOKUP(DAY(TODAY()),BACK!F:G,2,0)</f>
        <v>14</v>
      </c>
      <c r="AF164" s="14">
        <f>BACK!$I$2</f>
        <v>24</v>
      </c>
      <c r="AG164" s="14">
        <f>IF(AVANZA[[#This Row],[Oferta_empaquetada_comisiones]]="SI",1,0)</f>
        <v>0</v>
      </c>
      <c r="AH164" s="36">
        <f>IF(AVANZA[[#This Row],[Variable]]="TERMINADA",IFERROR(VLOOKUP(AVANZA[[#This Row],[SUPERVISOR]],Tabla2[#All],4,0),0),)</f>
        <v>3.5</v>
      </c>
      <c r="AI164" s="14">
        <f>IF(AVANZA[[#This Row],[Producto]]="BA",1,0)</f>
        <v>1</v>
      </c>
      <c r="AJ164" s="14">
        <f>IF(AVANZA[[#This Row],[Producto]]="DUO",1,0)</f>
        <v>0</v>
      </c>
      <c r="AK164" s="14">
        <f>IF(AVANZA[[#This Row],[Producto]]="TRIO",1,0)</f>
        <v>0</v>
      </c>
      <c r="AL164" t="s">
        <v>515</v>
      </c>
      <c r="AM164">
        <v>-1</v>
      </c>
      <c r="AN164">
        <v>-1</v>
      </c>
      <c r="AO164" t="s">
        <v>15250</v>
      </c>
      <c r="AP164" s="1">
        <v>46146.446331018517</v>
      </c>
      <c r="AQ164">
        <v>-1</v>
      </c>
      <c r="AR164" t="s">
        <v>15251</v>
      </c>
      <c r="AS164">
        <v>-1</v>
      </c>
      <c r="AT164">
        <v>-1</v>
      </c>
      <c r="AU164">
        <v>-1</v>
      </c>
      <c r="AV164">
        <v>-1</v>
      </c>
      <c r="AW164">
        <v>-1</v>
      </c>
      <c r="AX164" t="s">
        <v>224</v>
      </c>
      <c r="AY164">
        <v>-1</v>
      </c>
      <c r="AZ164">
        <v>2026</v>
      </c>
      <c r="BA164">
        <v>5</v>
      </c>
      <c r="BB164">
        <v>5</v>
      </c>
      <c r="BC164">
        <v>-1</v>
      </c>
      <c r="BD164" t="s">
        <v>225</v>
      </c>
      <c r="BE164">
        <v>-1</v>
      </c>
      <c r="BF164">
        <v>20001621881528</v>
      </c>
      <c r="BG164" t="s">
        <v>226</v>
      </c>
      <c r="BH164" t="s">
        <v>227</v>
      </c>
      <c r="BI164" t="s">
        <v>15252</v>
      </c>
      <c r="BJ164">
        <v>-1</v>
      </c>
      <c r="BK164">
        <v>-1</v>
      </c>
      <c r="BL164">
        <v>-1</v>
      </c>
      <c r="BM164" t="s">
        <v>229</v>
      </c>
      <c r="BN164" t="s">
        <v>230</v>
      </c>
      <c r="BO164" t="s">
        <v>15253</v>
      </c>
      <c r="BP164" t="s">
        <v>232</v>
      </c>
      <c r="BQ164">
        <v>2026</v>
      </c>
      <c r="BR164">
        <v>5</v>
      </c>
      <c r="BS164">
        <v>4</v>
      </c>
      <c r="BT164" s="1">
        <v>46147.460324074076</v>
      </c>
      <c r="BU164" t="s">
        <v>233</v>
      </c>
      <c r="BV164" s="2">
        <v>46147</v>
      </c>
      <c r="BW164" t="s">
        <v>234</v>
      </c>
      <c r="BX164" s="2">
        <v>46146</v>
      </c>
      <c r="BY164" s="2">
        <v>46147</v>
      </c>
      <c r="BZ164" t="s">
        <v>235</v>
      </c>
      <c r="CA164" t="s">
        <v>1331</v>
      </c>
      <c r="CB164" t="s">
        <v>546</v>
      </c>
      <c r="CC164" t="s">
        <v>15254</v>
      </c>
      <c r="CD164" t="s">
        <v>729</v>
      </c>
      <c r="CE164">
        <v>-1</v>
      </c>
      <c r="CF164" t="s">
        <v>1334</v>
      </c>
      <c r="CG164" t="s">
        <v>550</v>
      </c>
      <c r="CH164" t="s">
        <v>242</v>
      </c>
      <c r="CI164">
        <v>46680282</v>
      </c>
      <c r="CJ164" t="s">
        <v>522</v>
      </c>
      <c r="CK164" t="s">
        <v>245</v>
      </c>
      <c r="CL164" t="s">
        <v>409</v>
      </c>
      <c r="CM164" t="s">
        <v>247</v>
      </c>
      <c r="CN164" t="s">
        <v>410</v>
      </c>
      <c r="CT164" t="s">
        <v>386</v>
      </c>
      <c r="CU164" t="s">
        <v>225</v>
      </c>
      <c r="CW164" t="s">
        <v>226</v>
      </c>
      <c r="CX164" t="s">
        <v>227</v>
      </c>
      <c r="DA164" t="s">
        <v>250</v>
      </c>
      <c r="DB164">
        <v>-1</v>
      </c>
      <c r="DF164" t="s">
        <v>251</v>
      </c>
      <c r="DJ164" t="s">
        <v>252</v>
      </c>
      <c r="DK164" t="s">
        <v>253</v>
      </c>
      <c r="DL164" t="s">
        <v>254</v>
      </c>
      <c r="DN164" t="s">
        <v>255</v>
      </c>
      <c r="DR164" t="s">
        <v>523</v>
      </c>
      <c r="DS164" t="s">
        <v>522</v>
      </c>
      <c r="DT164" t="s">
        <v>515</v>
      </c>
      <c r="DV164">
        <v>1</v>
      </c>
      <c r="DW164" t="s">
        <v>554</v>
      </c>
      <c r="ED164" s="2">
        <v>46147</v>
      </c>
      <c r="EF164">
        <v>5</v>
      </c>
      <c r="EP164" t="s">
        <v>258</v>
      </c>
      <c r="ES164" t="s">
        <v>14295</v>
      </c>
      <c r="FA164" t="s">
        <v>245</v>
      </c>
      <c r="FB164" t="s">
        <v>556</v>
      </c>
      <c r="FD164" t="s">
        <v>556</v>
      </c>
      <c r="FE164" t="s">
        <v>1336</v>
      </c>
      <c r="FF164" t="s">
        <v>1336</v>
      </c>
      <c r="FK164" t="s">
        <v>263</v>
      </c>
      <c r="FL164" t="s">
        <v>15255</v>
      </c>
      <c r="FN164" t="s">
        <v>410</v>
      </c>
      <c r="FO164" t="s">
        <v>414</v>
      </c>
      <c r="FR164">
        <v>85900</v>
      </c>
      <c r="GB164" t="s">
        <v>266</v>
      </c>
      <c r="GC164" t="s">
        <v>225</v>
      </c>
      <c r="GD164">
        <v>0</v>
      </c>
      <c r="GF164">
        <v>0</v>
      </c>
      <c r="GG164">
        <v>25421</v>
      </c>
      <c r="GI164">
        <v>85900</v>
      </c>
      <c r="GJ164">
        <v>0</v>
      </c>
      <c r="GL164">
        <v>0</v>
      </c>
      <c r="GM164">
        <v>102221</v>
      </c>
      <c r="GS164" t="s">
        <v>267</v>
      </c>
      <c r="GT164" s="2">
        <v>43100</v>
      </c>
      <c r="GU164" t="s">
        <v>268</v>
      </c>
      <c r="GV164" t="s">
        <v>311</v>
      </c>
      <c r="GW164" t="s">
        <v>270</v>
      </c>
      <c r="GX164" t="s">
        <v>271</v>
      </c>
      <c r="GY164" t="s">
        <v>272</v>
      </c>
      <c r="GZ164" t="s">
        <v>273</v>
      </c>
      <c r="HA164" t="s">
        <v>497</v>
      </c>
      <c r="HB164" t="s">
        <v>1338</v>
      </c>
      <c r="HC164" t="s">
        <v>1331</v>
      </c>
      <c r="HD164" t="s">
        <v>554</v>
      </c>
      <c r="HE164" t="s">
        <v>230</v>
      </c>
      <c r="HF164" t="s">
        <v>14363</v>
      </c>
      <c r="HG164" t="s">
        <v>277</v>
      </c>
      <c r="HR164" t="s">
        <v>278</v>
      </c>
      <c r="HV164">
        <v>85900</v>
      </c>
      <c r="HW164" t="s">
        <v>279</v>
      </c>
      <c r="HX164" t="s">
        <v>280</v>
      </c>
      <c r="HY164">
        <v>103568</v>
      </c>
      <c r="HZ164">
        <v>17668</v>
      </c>
      <c r="IA164" t="s">
        <v>279</v>
      </c>
      <c r="IB164" t="s">
        <v>281</v>
      </c>
      <c r="ID164" t="s">
        <v>282</v>
      </c>
      <c r="IE164" t="s">
        <v>283</v>
      </c>
      <c r="IF164" t="s">
        <v>283</v>
      </c>
      <c r="IG164" t="s">
        <v>283</v>
      </c>
      <c r="IH164" t="s">
        <v>284</v>
      </c>
      <c r="II164" t="s">
        <v>285</v>
      </c>
      <c r="IJ164" t="s">
        <v>286</v>
      </c>
      <c r="IK164" t="s">
        <v>278</v>
      </c>
      <c r="IL164" t="s">
        <v>346</v>
      </c>
      <c r="IM164" t="s">
        <v>288</v>
      </c>
      <c r="IN164" t="s">
        <v>289</v>
      </c>
      <c r="IP164" t="s">
        <v>290</v>
      </c>
      <c r="IQ164" t="s">
        <v>284</v>
      </c>
      <c r="IS164" t="s">
        <v>291</v>
      </c>
      <c r="IY164" t="s">
        <v>281</v>
      </c>
    </row>
    <row r="165" spans="1:259" x14ac:dyDescent="0.3">
      <c r="A165" s="14">
        <f>DAY(AVANZA[[#This Row],[FechaSeguimiento]])</f>
        <v>5</v>
      </c>
      <c r="B165" s="14">
        <f>MONTH(AVANZA[[#This Row],[FechaSeguimiento]])</f>
        <v>5</v>
      </c>
      <c r="C165"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165" t="str">
        <f>LOWER(IFERROR(VLOOKUP(AVANZA[[#This Row],[ID_Peticion]],CANCELADAS[#All],2,0),""))</f>
        <v/>
      </c>
      <c r="E165" t="str">
        <f>LOWER(IFERROR(VLOOKUP(AVANZA[[#This Row],[ID_Peticion]],CANCELADAS[#All],3,0),""))</f>
        <v/>
      </c>
      <c r="F165" t="str">
        <f>LOWER(IF(AVANZA[[#This Row],[CEDULA CLIENTE]]&lt;&gt;""," CC: " &amp; COUNTIFS(AVANZA[CEDULA CLIENTE],AVANZA[[#This Row],[CEDULA CLIENTE]]),"")&amp; IF(AVANZA[[#This Row],[Direccion]]&lt;&gt;""," DIR: " &amp; COUNTIFS(AVANZA[Direccion],AVANZA[[#This Row],[Direccion]]),""))</f>
        <v xml:space="preserve"> dir: 1</v>
      </c>
      <c r="G165" t="str">
        <f>IFERROR(VLOOKUP(AVANZA[[#This Row],[Cedula_Vendedor_Atis]],PLANTA[[#All],[CEDULA]:[LINEA]],3,0),"No Cruza")</f>
        <v>Marisol Avella</v>
      </c>
      <c r="H165" t="str">
        <f>IFERROR(VLOOKUP(AVANZA[[#This Row],[Cedula_Vendedor_Atis]],PLANTA[[#All],[CEDULA]:[LINEA]],4,0),"No Cruza")</f>
        <v>Fija</v>
      </c>
      <c r="I165" t="str">
        <f>LOWER(IF(AVANZA[[#This Row],[ATRIBUIBLE]]="",AVANZA[[#This Row],[Variable]],AVANZA[[#This Row],[ATRIBUIBLE]]))</f>
        <v>terminada</v>
      </c>
      <c r="J165" s="14">
        <f>IF(AVANZA[[#This Row],[Variable]]=AVANZA[[#Headers],[TERMINADA]],1,0)</f>
        <v>1</v>
      </c>
      <c r="K165" s="14">
        <f>IF(AVANZA[[#This Row],[Variable]]=AVANZA[[#Headers],[ANULADA]],1,0)</f>
        <v>0</v>
      </c>
      <c r="L165" s="14">
        <f>IF(AVANZA[[#This Row],[Variable]]=AVANZA[[#Headers],[PENDIENTE]],1,0)</f>
        <v>0</v>
      </c>
      <c r="M165" s="14">
        <f>IF(AVANZA[[#This Row],[ESTADO AGENDA]]="AGENDADA",1,0)</f>
        <v>0</v>
      </c>
      <c r="N165" s="14">
        <f>IF(AVANZA[[#This Row],[ESTADO AGENDA]]="PENDIENTE DE AGENDAR",1,0)</f>
        <v>0</v>
      </c>
      <c r="O165" s="14">
        <f>IF(AVANZA[[#This Row],[ESTADO AGENDA]]="SUSPENDIDA",1,0)</f>
        <v>0</v>
      </c>
      <c r="P165" t="str" cm="1">
        <f t="array" ref="P165">_xlfn.XLOOKUP(AVANZA[[#This Row],[Num_Agrupacion_Pet_Atis]],Tabla1[[#All],[Numero_de_actuacion]],Tabla1[[#All],[Estado_de_la_orden]],"",0)</f>
        <v/>
      </c>
      <c r="Q165" s="2" t="str" cm="1">
        <f t="array" ref="Q165">_xlfn.XLOOKUP(AVANZA[[#This Row],[Num_Agrupacion_Pet_Atis]],Tabla1[[#All],[Numero_de_actuacion]],Tabla1[[#All],[Fecha_de_la_cita]],"",0)</f>
        <v/>
      </c>
      <c r="R165" t="str" cm="1">
        <f t="array" ref="R165">_xlfn.XLOOKUP(AVANZA[[#This Row],[Num_Agrupacion_Pet_Atis]],Tabla1[[#All],[Numero_de_actuacion]],Tabla1[[#All],[Franja_horaria_de_la_cita]],"",0)</f>
        <v/>
      </c>
      <c r="S165" s="14" t="str">
        <f>IFERROR(DAY(AVANZA[[#This Row],[FECHA AGENDA]]),"")</f>
        <v/>
      </c>
      <c r="T165" s="14" t="str">
        <f>IFERROR(MONTH(AVANZA[[#This Row],[FECHA AGENDA]]),"")</f>
        <v/>
      </c>
      <c r="U165" t="str" cm="1">
        <f t="array" ref="U165">_xlfn.XLOOKUP(AVANZA[[#This Row],[Num_Agrupacion_Pet_Atis]],Tabla1[[#All],[Numero_de_actuacion]],Tabla1[[#All],[Motivo_de_suspension]],"",0)</f>
        <v/>
      </c>
      <c r="V165" s="2" t="str" cm="1">
        <f t="array" ref="V165">_xlfn.XLOOKUP(AVANZA[[#This Row],[Num_Agrupacion_Pet_Atis]],Tabla1[[#All],[Numero_de_actuacion]],Tabla1[[#All],[No_identificacion_cliente]],"",0)</f>
        <v/>
      </c>
      <c r="W165" s="2" t="str" cm="1">
        <f t="array" ref="W165">_xlfn.XLOOKUP(AVANZA[[#This Row],[Num_Agrupacion_Pet_Atis]],Tabla1[[#All],[Numero_de_actuacion]],Tabla1[[#All],[Movil_de_contacto]],"",0)</f>
        <v/>
      </c>
      <c r="X165" s="14">
        <f>IF(OR(AVANZA[[#This Row],[ESTADO LEG]]="Legalizada grabacion",AVANZA[[#This Row],[ESTADO LEG]]="Legalizada aut"),1,0)</f>
        <v>1</v>
      </c>
      <c r="Y165" s="14">
        <f>IF(OR(AVANZA[[#This Row],[ESTADO LEG]]="pdte legalizar",AVANZA[[#This Row],[ESTADO LEG]]="No cruza"),1,0)</f>
        <v>0</v>
      </c>
      <c r="Z165" t="str" cm="1">
        <f t="array" ref="Z165">IF(AVANZA[[#This Row],[Variable]]="Terminada",LOWER(_xlfn.XLOOKUP(AVANZA[[#This Row],[ID_Peticion]],Tabla6[[#All],[NUM_PETICION]],Tabla6[[#All],[ESTADO_LEG]],"NO CRUZA",0)),AVANZA[[#This Row],[Variable]])</f>
        <v>legalizada grabacion</v>
      </c>
      <c r="AA165" cm="1">
        <f t="array" ref="AA165">_xlfn.XLOOKUP(AVANZA[[#This Row],[ID_Peticion]],Tabla6[[#All],[NUM_PETICION]],Tabla6[[#All],[DIF_DIAS]],"",0)</f>
        <v>1</v>
      </c>
      <c r="AB165" s="2" cm="1">
        <f t="array" ref="AB165">IFERROR(_xlfn.XLOOKUP(AVANZA[[#This Row],[ID_Peticion]],Tabla6[[#All],[NUM_PETICION]],Tabla6[[#All],[FEC_LEGAL]],"",0),"")</f>
        <v>46148</v>
      </c>
      <c r="AC165" s="14">
        <f ca="1">IF(AVANZA[[#This Row],[FECHA LEG]]&lt;&gt;0,IFERROR(AVANZA[[#This Row],[FECHA LEG]]-AVANZA[[#This Row],[FechaIniEstadoSubPetAtis]],0),TODAY()-AVANZA[[#This Row],[FechaIniEstadoSubPetAtis]])</f>
        <v>1</v>
      </c>
      <c r="AD165" s="35" t="str">
        <f ca="1">IF(AVANZA[[#This Row],[FINAL Vs LG]]&lt;&gt;0,IF(AVANZA[[#This Row],[FINAL Vs LG]]&lt;7.1,"100%",IF(AND(AVANZA[[#This Row],[FINAL Vs LG]]&gt;7.1,AVANZA[[#This Row],[FINAL Vs LG]]&lt;11.1),"50%","0%")),0)</f>
        <v>100%</v>
      </c>
      <c r="AE165" s="14">
        <f ca="1">VLOOKUP(DAY(TODAY()),BACK!F:G,2,0)</f>
        <v>14</v>
      </c>
      <c r="AF165" s="14">
        <f>BACK!$I$2</f>
        <v>24</v>
      </c>
      <c r="AG165" s="14">
        <f>IF(AVANZA[[#This Row],[Oferta_empaquetada_comisiones]]="SI",1,0)</f>
        <v>0</v>
      </c>
      <c r="AH165" s="36">
        <f>IF(AVANZA[[#This Row],[Variable]]="TERMINADA",IFERROR(VLOOKUP(AVANZA[[#This Row],[SUPERVISOR]],Tabla2[#All],4,0),0),)</f>
        <v>3.5</v>
      </c>
      <c r="AI165" s="14">
        <f>IF(AVANZA[[#This Row],[Producto]]="BA",1,0)</f>
        <v>1</v>
      </c>
      <c r="AJ165" s="14">
        <f>IF(AVANZA[[#This Row],[Producto]]="DUO",1,0)</f>
        <v>0</v>
      </c>
      <c r="AK165" s="14">
        <f>IF(AVANZA[[#This Row],[Producto]]="TRIO",1,0)</f>
        <v>0</v>
      </c>
      <c r="AL165" t="s">
        <v>797</v>
      </c>
      <c r="AM165">
        <v>-1</v>
      </c>
      <c r="AN165">
        <v>-1</v>
      </c>
      <c r="AO165" t="s">
        <v>15256</v>
      </c>
      <c r="AP165" s="1">
        <v>46144.459976851853</v>
      </c>
      <c r="AQ165">
        <v>-1</v>
      </c>
      <c r="AR165" t="s">
        <v>15257</v>
      </c>
      <c r="AS165">
        <v>-1</v>
      </c>
      <c r="AT165">
        <v>-1</v>
      </c>
      <c r="AU165">
        <v>-1</v>
      </c>
      <c r="AV165">
        <v>-1</v>
      </c>
      <c r="AW165">
        <v>-1</v>
      </c>
      <c r="AX165" t="s">
        <v>224</v>
      </c>
      <c r="AY165">
        <v>-1</v>
      </c>
      <c r="AZ165">
        <v>2026</v>
      </c>
      <c r="BA165">
        <v>5</v>
      </c>
      <c r="BB165">
        <v>5</v>
      </c>
      <c r="BC165">
        <v>-1</v>
      </c>
      <c r="BD165" t="s">
        <v>225</v>
      </c>
      <c r="BE165">
        <v>-1</v>
      </c>
      <c r="BF165">
        <v>20001621369651</v>
      </c>
      <c r="BG165" t="s">
        <v>319</v>
      </c>
      <c r="BH165" t="s">
        <v>320</v>
      </c>
      <c r="BI165" t="s">
        <v>15258</v>
      </c>
      <c r="BJ165">
        <v>-1</v>
      </c>
      <c r="BK165">
        <v>-1</v>
      </c>
      <c r="BL165">
        <v>-1</v>
      </c>
      <c r="BM165" t="s">
        <v>229</v>
      </c>
      <c r="BN165" t="s">
        <v>230</v>
      </c>
      <c r="BO165" t="s">
        <v>15259</v>
      </c>
      <c r="BP165" t="s">
        <v>380</v>
      </c>
      <c r="BQ165">
        <v>2026</v>
      </c>
      <c r="BR165">
        <v>5</v>
      </c>
      <c r="BS165">
        <v>2</v>
      </c>
      <c r="BT165" s="1">
        <v>46147.711944444447</v>
      </c>
      <c r="BU165" t="s">
        <v>233</v>
      </c>
      <c r="BV165" s="2">
        <v>46147</v>
      </c>
      <c r="BW165" t="s">
        <v>234</v>
      </c>
      <c r="BX165" s="2">
        <v>46144</v>
      </c>
      <c r="BY165" s="2">
        <v>46147</v>
      </c>
      <c r="BZ165" t="s">
        <v>235</v>
      </c>
      <c r="CA165" t="s">
        <v>3029</v>
      </c>
      <c r="CB165" t="s">
        <v>3027</v>
      </c>
      <c r="CC165" t="s">
        <v>15260</v>
      </c>
      <c r="CD165" t="s">
        <v>9096</v>
      </c>
      <c r="CE165">
        <v>-1</v>
      </c>
      <c r="CF165" t="s">
        <v>3028</v>
      </c>
      <c r="CG165" t="s">
        <v>1006</v>
      </c>
      <c r="CH165" t="s">
        <v>357</v>
      </c>
      <c r="CI165">
        <v>80767494</v>
      </c>
      <c r="CJ165" t="s">
        <v>806</v>
      </c>
      <c r="CK165" t="s">
        <v>245</v>
      </c>
      <c r="CL165" t="s">
        <v>246</v>
      </c>
      <c r="CM165" t="s">
        <v>247</v>
      </c>
      <c r="CN165" t="s">
        <v>248</v>
      </c>
      <c r="CT165" t="s">
        <v>693</v>
      </c>
      <c r="CU165" t="s">
        <v>225</v>
      </c>
      <c r="CW165" t="s">
        <v>319</v>
      </c>
      <c r="CX165" t="s">
        <v>320</v>
      </c>
      <c r="DA165" t="s">
        <v>250</v>
      </c>
      <c r="DB165">
        <v>-1</v>
      </c>
      <c r="DF165" t="s">
        <v>251</v>
      </c>
      <c r="DJ165" t="s">
        <v>252</v>
      </c>
      <c r="DK165" t="s">
        <v>253</v>
      </c>
      <c r="DL165" t="s">
        <v>254</v>
      </c>
      <c r="DN165" t="s">
        <v>255</v>
      </c>
      <c r="DR165" t="s">
        <v>807</v>
      </c>
      <c r="DS165" t="s">
        <v>806</v>
      </c>
      <c r="DT165" t="s">
        <v>797</v>
      </c>
      <c r="DV165">
        <v>1</v>
      </c>
      <c r="DW165" t="s">
        <v>257</v>
      </c>
      <c r="ED165" s="2">
        <v>46147</v>
      </c>
      <c r="EF165">
        <v>9</v>
      </c>
      <c r="EP165" t="s">
        <v>258</v>
      </c>
      <c r="ES165" t="s">
        <v>15261</v>
      </c>
      <c r="FA165" t="s">
        <v>245</v>
      </c>
      <c r="FB165" t="s">
        <v>14207</v>
      </c>
      <c r="FD165" t="s">
        <v>14207</v>
      </c>
      <c r="FE165" t="s">
        <v>6184</v>
      </c>
      <c r="FF165" t="s">
        <v>6184</v>
      </c>
      <c r="FK165" t="s">
        <v>263</v>
      </c>
      <c r="FL165" t="s">
        <v>15262</v>
      </c>
      <c r="FN165" t="s">
        <v>248</v>
      </c>
      <c r="FO165" t="s">
        <v>265</v>
      </c>
      <c r="FR165">
        <v>94990</v>
      </c>
      <c r="GB165" t="s">
        <v>266</v>
      </c>
      <c r="GC165" t="s">
        <v>225</v>
      </c>
      <c r="GD165">
        <v>0</v>
      </c>
      <c r="GF165">
        <v>0</v>
      </c>
      <c r="GG165">
        <v>25423</v>
      </c>
      <c r="GI165">
        <v>94990</v>
      </c>
      <c r="GJ165">
        <v>0</v>
      </c>
      <c r="GL165">
        <v>0</v>
      </c>
      <c r="GM165">
        <v>113038</v>
      </c>
      <c r="GS165" t="s">
        <v>267</v>
      </c>
      <c r="GT165" s="2">
        <v>45473</v>
      </c>
      <c r="GU165" t="s">
        <v>268</v>
      </c>
      <c r="GV165" t="s">
        <v>335</v>
      </c>
      <c r="GW165" t="s">
        <v>394</v>
      </c>
      <c r="GZ165" t="s">
        <v>395</v>
      </c>
      <c r="HA165" t="s">
        <v>274</v>
      </c>
      <c r="HB165" t="s">
        <v>15263</v>
      </c>
      <c r="HC165" t="s">
        <v>3029</v>
      </c>
      <c r="HD165" t="s">
        <v>257</v>
      </c>
      <c r="HE165" t="s">
        <v>230</v>
      </c>
      <c r="HF165" t="s">
        <v>15264</v>
      </c>
      <c r="HR165" t="s">
        <v>278</v>
      </c>
      <c r="HV165">
        <v>94990</v>
      </c>
      <c r="HW165" t="s">
        <v>281</v>
      </c>
      <c r="HY165">
        <v>0</v>
      </c>
      <c r="HZ165">
        <v>0</v>
      </c>
      <c r="IA165" t="s">
        <v>281</v>
      </c>
      <c r="IB165" t="s">
        <v>281</v>
      </c>
      <c r="IE165" t="s">
        <v>283</v>
      </c>
      <c r="IF165" t="s">
        <v>283</v>
      </c>
      <c r="IG165" t="s">
        <v>283</v>
      </c>
      <c r="IH165" t="s">
        <v>284</v>
      </c>
      <c r="II165" t="s">
        <v>285</v>
      </c>
      <c r="IJ165" t="s">
        <v>286</v>
      </c>
      <c r="IK165" t="s">
        <v>278</v>
      </c>
      <c r="IL165" t="s">
        <v>287</v>
      </c>
      <c r="IM165" t="s">
        <v>288</v>
      </c>
      <c r="IN165" t="s">
        <v>289</v>
      </c>
      <c r="IO165" t="s">
        <v>15265</v>
      </c>
      <c r="IP165" t="s">
        <v>290</v>
      </c>
      <c r="IQ165" t="s">
        <v>284</v>
      </c>
      <c r="IS165" t="s">
        <v>291</v>
      </c>
      <c r="IT165" t="s">
        <v>287</v>
      </c>
      <c r="IY165" t="s">
        <v>281</v>
      </c>
    </row>
    <row r="166" spans="1:259" x14ac:dyDescent="0.3">
      <c r="A166" s="14">
        <f>DAY(AVANZA[[#This Row],[FechaSeguimiento]])</f>
        <v>5</v>
      </c>
      <c r="B166" s="14">
        <f>MONTH(AVANZA[[#This Row],[FechaSeguimiento]])</f>
        <v>5</v>
      </c>
      <c r="C166"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166" t="str">
        <f>LOWER(IFERROR(VLOOKUP(AVANZA[[#This Row],[ID_Peticion]],CANCELADAS[#All],2,0),""))</f>
        <v/>
      </c>
      <c r="E166" t="str">
        <f>LOWER(IFERROR(VLOOKUP(AVANZA[[#This Row],[ID_Peticion]],CANCELADAS[#All],3,0),""))</f>
        <v/>
      </c>
      <c r="F166" t="str">
        <f>LOWER(IF(AVANZA[[#This Row],[CEDULA CLIENTE]]&lt;&gt;""," CC: " &amp; COUNTIFS(AVANZA[CEDULA CLIENTE],AVANZA[[#This Row],[CEDULA CLIENTE]]),"")&amp; IF(AVANZA[[#This Row],[Direccion]]&lt;&gt;""," DIR: " &amp; COUNTIFS(AVANZA[Direccion],AVANZA[[#This Row],[Direccion]]),""))</f>
        <v xml:space="preserve"> dir: 1</v>
      </c>
      <c r="G166" t="str">
        <f>IFERROR(VLOOKUP(AVANZA[[#This Row],[Cedula_Vendedor_Atis]],PLANTA[[#All],[CEDULA]:[LINEA]],3,0),"No Cruza")</f>
        <v>Marisol Avella</v>
      </c>
      <c r="H166" t="str">
        <f>IFERROR(VLOOKUP(AVANZA[[#This Row],[Cedula_Vendedor_Atis]],PLANTA[[#All],[CEDULA]:[LINEA]],4,0),"No Cruza")</f>
        <v>Fija</v>
      </c>
      <c r="I166" t="str">
        <f>LOWER(IF(AVANZA[[#This Row],[ATRIBUIBLE]]="",AVANZA[[#This Row],[Variable]],AVANZA[[#This Row],[ATRIBUIBLE]]))</f>
        <v>terminada</v>
      </c>
      <c r="J166" s="14">
        <f>IF(AVANZA[[#This Row],[Variable]]=AVANZA[[#Headers],[TERMINADA]],1,0)</f>
        <v>1</v>
      </c>
      <c r="K166" s="14">
        <f>IF(AVANZA[[#This Row],[Variable]]=AVANZA[[#Headers],[ANULADA]],1,0)</f>
        <v>0</v>
      </c>
      <c r="L166" s="14">
        <f>IF(AVANZA[[#This Row],[Variable]]=AVANZA[[#Headers],[PENDIENTE]],1,0)</f>
        <v>0</v>
      </c>
      <c r="M166" s="14">
        <f>IF(AVANZA[[#This Row],[ESTADO AGENDA]]="AGENDADA",1,0)</f>
        <v>0</v>
      </c>
      <c r="N166" s="14">
        <f>IF(AVANZA[[#This Row],[ESTADO AGENDA]]="PENDIENTE DE AGENDAR",1,0)</f>
        <v>0</v>
      </c>
      <c r="O166" s="14">
        <f>IF(AVANZA[[#This Row],[ESTADO AGENDA]]="SUSPENDIDA",1,0)</f>
        <v>0</v>
      </c>
      <c r="P166" t="str" cm="1">
        <f t="array" ref="P166">_xlfn.XLOOKUP(AVANZA[[#This Row],[Num_Agrupacion_Pet_Atis]],Tabla1[[#All],[Numero_de_actuacion]],Tabla1[[#All],[Estado_de_la_orden]],"",0)</f>
        <v/>
      </c>
      <c r="Q166" s="2" t="str" cm="1">
        <f t="array" ref="Q166">_xlfn.XLOOKUP(AVANZA[[#This Row],[Num_Agrupacion_Pet_Atis]],Tabla1[[#All],[Numero_de_actuacion]],Tabla1[[#All],[Fecha_de_la_cita]],"",0)</f>
        <v/>
      </c>
      <c r="R166" t="str" cm="1">
        <f t="array" ref="R166">_xlfn.XLOOKUP(AVANZA[[#This Row],[Num_Agrupacion_Pet_Atis]],Tabla1[[#All],[Numero_de_actuacion]],Tabla1[[#All],[Franja_horaria_de_la_cita]],"",0)</f>
        <v/>
      </c>
      <c r="S166" s="14" t="str">
        <f>IFERROR(DAY(AVANZA[[#This Row],[FECHA AGENDA]]),"")</f>
        <v/>
      </c>
      <c r="T166" s="14" t="str">
        <f>IFERROR(MONTH(AVANZA[[#This Row],[FECHA AGENDA]]),"")</f>
        <v/>
      </c>
      <c r="U166" t="str" cm="1">
        <f t="array" ref="U166">_xlfn.XLOOKUP(AVANZA[[#This Row],[Num_Agrupacion_Pet_Atis]],Tabla1[[#All],[Numero_de_actuacion]],Tabla1[[#All],[Motivo_de_suspension]],"",0)</f>
        <v/>
      </c>
      <c r="V166" s="2" t="str" cm="1">
        <f t="array" ref="V166">_xlfn.XLOOKUP(AVANZA[[#This Row],[Num_Agrupacion_Pet_Atis]],Tabla1[[#All],[Numero_de_actuacion]],Tabla1[[#All],[No_identificacion_cliente]],"",0)</f>
        <v/>
      </c>
      <c r="W166" s="2" t="str" cm="1">
        <f t="array" ref="W166">_xlfn.XLOOKUP(AVANZA[[#This Row],[Num_Agrupacion_Pet_Atis]],Tabla1[[#All],[Numero_de_actuacion]],Tabla1[[#All],[Movil_de_contacto]],"",0)</f>
        <v/>
      </c>
      <c r="X166" s="14">
        <f>IF(OR(AVANZA[[#This Row],[ESTADO LEG]]="Legalizada grabacion",AVANZA[[#This Row],[ESTADO LEG]]="Legalizada aut"),1,0)</f>
        <v>1</v>
      </c>
      <c r="Y166" s="14">
        <f>IF(OR(AVANZA[[#This Row],[ESTADO LEG]]="pdte legalizar",AVANZA[[#This Row],[ESTADO LEG]]="No cruza"),1,0)</f>
        <v>0</v>
      </c>
      <c r="Z166" t="str" cm="1">
        <f t="array" ref="Z166">IF(AVANZA[[#This Row],[Variable]]="Terminada",LOWER(_xlfn.XLOOKUP(AVANZA[[#This Row],[ID_Peticion]],Tabla6[[#All],[NUM_PETICION]],Tabla6[[#All],[ESTADO_LEG]],"NO CRUZA",0)),AVANZA[[#This Row],[Variable]])</f>
        <v>legalizada grabacion</v>
      </c>
      <c r="AA166" cm="1">
        <f t="array" ref="AA166">_xlfn.XLOOKUP(AVANZA[[#This Row],[ID_Peticion]],Tabla6[[#All],[NUM_PETICION]],Tabla6[[#All],[DIF_DIAS]],"",0)</f>
        <v>1</v>
      </c>
      <c r="AB166" s="2" cm="1">
        <f t="array" ref="AB166">IFERROR(_xlfn.XLOOKUP(AVANZA[[#This Row],[ID_Peticion]],Tabla6[[#All],[NUM_PETICION]],Tabla6[[#All],[FEC_LEGAL]],"",0),"")</f>
        <v>46148</v>
      </c>
      <c r="AC166" s="14">
        <f ca="1">IF(AVANZA[[#This Row],[FECHA LEG]]&lt;&gt;0,IFERROR(AVANZA[[#This Row],[FECHA LEG]]-AVANZA[[#This Row],[FechaIniEstadoSubPetAtis]],0),TODAY()-AVANZA[[#This Row],[FechaIniEstadoSubPetAtis]])</f>
        <v>1</v>
      </c>
      <c r="AD166" s="35" t="str">
        <f ca="1">IF(AVANZA[[#This Row],[FINAL Vs LG]]&lt;&gt;0,IF(AVANZA[[#This Row],[FINAL Vs LG]]&lt;7.1,"100%",IF(AND(AVANZA[[#This Row],[FINAL Vs LG]]&gt;7.1,AVANZA[[#This Row],[FINAL Vs LG]]&lt;11.1),"50%","0%")),0)</f>
        <v>100%</v>
      </c>
      <c r="AE166" s="14">
        <f ca="1">VLOOKUP(DAY(TODAY()),BACK!F:G,2,0)</f>
        <v>14</v>
      </c>
      <c r="AF166" s="14">
        <f>BACK!$I$2</f>
        <v>24</v>
      </c>
      <c r="AG166" s="14">
        <f>IF(AVANZA[[#This Row],[Oferta_empaquetada_comisiones]]="SI",1,0)</f>
        <v>1</v>
      </c>
      <c r="AH166" s="36">
        <f>IF(AVANZA[[#This Row],[Variable]]="TERMINADA",IFERROR(VLOOKUP(AVANZA[[#This Row],[SUPERVISOR]],Tabla2[#All],4,0),0),)</f>
        <v>3.5</v>
      </c>
      <c r="AI166" s="14">
        <f>IF(AVANZA[[#This Row],[Producto]]="BA",1,0)</f>
        <v>0</v>
      </c>
      <c r="AJ166" s="14">
        <f>IF(AVANZA[[#This Row],[Producto]]="DUO",1,0)</f>
        <v>0</v>
      </c>
      <c r="AK166" s="14">
        <f>IF(AVANZA[[#This Row],[Producto]]="TRIO",1,0)</f>
        <v>1</v>
      </c>
      <c r="AL166" t="s">
        <v>667</v>
      </c>
      <c r="AM166">
        <v>-1</v>
      </c>
      <c r="AN166">
        <v>-1</v>
      </c>
      <c r="AO166" t="s">
        <v>15266</v>
      </c>
      <c r="AP166" s="1">
        <v>46146.435312499998</v>
      </c>
      <c r="AQ166">
        <v>-1</v>
      </c>
      <c r="AR166" t="s">
        <v>15267</v>
      </c>
      <c r="AS166">
        <v>-1</v>
      </c>
      <c r="AT166">
        <v>-1</v>
      </c>
      <c r="AU166">
        <v>-1</v>
      </c>
      <c r="AV166">
        <v>-1</v>
      </c>
      <c r="AW166">
        <v>-1</v>
      </c>
      <c r="AX166" t="s">
        <v>224</v>
      </c>
      <c r="AY166">
        <v>-1</v>
      </c>
      <c r="AZ166">
        <v>2026</v>
      </c>
      <c r="BA166">
        <v>5</v>
      </c>
      <c r="BB166">
        <v>5</v>
      </c>
      <c r="BC166">
        <v>-1</v>
      </c>
      <c r="BD166" t="s">
        <v>225</v>
      </c>
      <c r="BE166">
        <v>-1</v>
      </c>
      <c r="BF166">
        <v>20001621882159</v>
      </c>
      <c r="BG166" t="s">
        <v>438</v>
      </c>
      <c r="BH166" t="s">
        <v>439</v>
      </c>
      <c r="BI166" t="s">
        <v>15268</v>
      </c>
      <c r="BJ166">
        <v>-1</v>
      </c>
      <c r="BK166">
        <v>-1</v>
      </c>
      <c r="BL166">
        <v>-1</v>
      </c>
      <c r="BM166" t="s">
        <v>229</v>
      </c>
      <c r="BN166" t="s">
        <v>230</v>
      </c>
      <c r="BO166" t="s">
        <v>15269</v>
      </c>
      <c r="BP166" t="s">
        <v>232</v>
      </c>
      <c r="BQ166">
        <v>2026</v>
      </c>
      <c r="BR166">
        <v>5</v>
      </c>
      <c r="BS166">
        <v>4</v>
      </c>
      <c r="BT166" s="1">
        <v>46147.418993055559</v>
      </c>
      <c r="BU166" t="s">
        <v>233</v>
      </c>
      <c r="BV166" s="2">
        <v>46147</v>
      </c>
      <c r="BW166" t="s">
        <v>234</v>
      </c>
      <c r="BX166" s="2">
        <v>46146</v>
      </c>
      <c r="BY166" s="2">
        <v>46147</v>
      </c>
      <c r="BZ166" t="s">
        <v>235</v>
      </c>
      <c r="CA166" t="s">
        <v>297</v>
      </c>
      <c r="CB166" t="s">
        <v>297</v>
      </c>
      <c r="CC166" t="s">
        <v>15270</v>
      </c>
      <c r="CD166" t="s">
        <v>1429</v>
      </c>
      <c r="CE166">
        <v>-1</v>
      </c>
      <c r="CF166" t="s">
        <v>300</v>
      </c>
      <c r="CG166" t="s">
        <v>301</v>
      </c>
      <c r="CH166" t="s">
        <v>242</v>
      </c>
      <c r="CI166">
        <v>1098100287</v>
      </c>
      <c r="CJ166" t="s">
        <v>675</v>
      </c>
      <c r="CK166" t="s">
        <v>245</v>
      </c>
      <c r="CL166" t="s">
        <v>246</v>
      </c>
      <c r="CM166" t="s">
        <v>247</v>
      </c>
      <c r="CN166" t="s">
        <v>359</v>
      </c>
      <c r="CT166" t="s">
        <v>304</v>
      </c>
      <c r="CU166" t="s">
        <v>387</v>
      </c>
      <c r="CW166" t="s">
        <v>446</v>
      </c>
      <c r="CX166" t="s">
        <v>447</v>
      </c>
      <c r="DA166" t="s">
        <v>250</v>
      </c>
      <c r="DB166">
        <v>-1</v>
      </c>
      <c r="DF166" t="s">
        <v>251</v>
      </c>
      <c r="DJ166" t="s">
        <v>252</v>
      </c>
      <c r="DK166" t="s">
        <v>253</v>
      </c>
      <c r="DL166" t="s">
        <v>253</v>
      </c>
      <c r="DN166" t="s">
        <v>390</v>
      </c>
      <c r="DR166" t="s">
        <v>676</v>
      </c>
      <c r="DS166" t="s">
        <v>675</v>
      </c>
      <c r="DT166" t="s">
        <v>674</v>
      </c>
      <c r="DV166">
        <v>1</v>
      </c>
      <c r="DW166" t="s">
        <v>283</v>
      </c>
      <c r="ED166" s="2">
        <v>46147</v>
      </c>
      <c r="EE166" t="s">
        <v>343</v>
      </c>
      <c r="EF166">
        <v>12</v>
      </c>
      <c r="EP166" t="s">
        <v>258</v>
      </c>
      <c r="ES166" t="s">
        <v>1430</v>
      </c>
      <c r="FA166" t="s">
        <v>245</v>
      </c>
      <c r="FB166" t="s">
        <v>308</v>
      </c>
      <c r="FD166" t="s">
        <v>308</v>
      </c>
      <c r="FE166" t="s">
        <v>309</v>
      </c>
      <c r="FF166" t="s">
        <v>309</v>
      </c>
      <c r="FK166" t="s">
        <v>263</v>
      </c>
      <c r="FL166" t="s">
        <v>15271</v>
      </c>
      <c r="FN166" t="s">
        <v>359</v>
      </c>
      <c r="FO166" t="s">
        <v>366</v>
      </c>
      <c r="FR166">
        <v>113904</v>
      </c>
      <c r="GB166" t="s">
        <v>266</v>
      </c>
      <c r="GC166" t="s">
        <v>387</v>
      </c>
      <c r="GD166">
        <v>25188</v>
      </c>
      <c r="GF166">
        <v>2353</v>
      </c>
      <c r="GG166">
        <v>25422</v>
      </c>
      <c r="GI166">
        <v>87224</v>
      </c>
      <c r="GJ166">
        <v>25427</v>
      </c>
      <c r="GL166">
        <v>24327</v>
      </c>
      <c r="GM166">
        <v>135545</v>
      </c>
      <c r="GS166" t="s">
        <v>267</v>
      </c>
      <c r="GT166" s="2">
        <v>44895</v>
      </c>
      <c r="GU166" t="s">
        <v>268</v>
      </c>
      <c r="GV166" t="s">
        <v>335</v>
      </c>
      <c r="GW166" t="s">
        <v>270</v>
      </c>
      <c r="GX166" t="s">
        <v>250</v>
      </c>
      <c r="GY166" t="s">
        <v>272</v>
      </c>
      <c r="GZ166" t="s">
        <v>273</v>
      </c>
      <c r="HA166" t="s">
        <v>274</v>
      </c>
      <c r="HB166" t="s">
        <v>592</v>
      </c>
      <c r="HC166" t="s">
        <v>592</v>
      </c>
      <c r="HD166" t="s">
        <v>385</v>
      </c>
      <c r="HE166" t="s">
        <v>230</v>
      </c>
      <c r="HF166" t="s">
        <v>15272</v>
      </c>
      <c r="HG166" t="s">
        <v>834</v>
      </c>
      <c r="HH166" t="s">
        <v>8151</v>
      </c>
      <c r="HI166" t="s">
        <v>632</v>
      </c>
      <c r="HJ166">
        <v>46152</v>
      </c>
      <c r="HK166" t="s">
        <v>247</v>
      </c>
      <c r="HL166" t="s">
        <v>245</v>
      </c>
      <c r="HM166" t="s">
        <v>366</v>
      </c>
      <c r="HN166" t="s">
        <v>359</v>
      </c>
      <c r="HO166" t="s">
        <v>675</v>
      </c>
      <c r="HP166" t="s">
        <v>674</v>
      </c>
      <c r="HR166" t="s">
        <v>278</v>
      </c>
      <c r="HV166">
        <v>118900</v>
      </c>
      <c r="HW166" t="s">
        <v>279</v>
      </c>
      <c r="HX166" t="s">
        <v>915</v>
      </c>
      <c r="HY166">
        <v>131572</v>
      </c>
      <c r="HZ166">
        <v>17668</v>
      </c>
      <c r="IA166" t="s">
        <v>279</v>
      </c>
      <c r="IB166" t="s">
        <v>281</v>
      </c>
      <c r="IE166" t="s">
        <v>283</v>
      </c>
      <c r="IF166" t="s">
        <v>283</v>
      </c>
      <c r="IG166" t="s">
        <v>283</v>
      </c>
      <c r="IH166" t="s">
        <v>284</v>
      </c>
      <c r="II166" t="s">
        <v>285</v>
      </c>
      <c r="IJ166" t="s">
        <v>286</v>
      </c>
      <c r="IK166" t="s">
        <v>278</v>
      </c>
      <c r="IL166" t="s">
        <v>371</v>
      </c>
      <c r="IM166" t="s">
        <v>288</v>
      </c>
      <c r="IN166" t="s">
        <v>289</v>
      </c>
      <c r="IP166" t="s">
        <v>290</v>
      </c>
      <c r="IQ166" t="s">
        <v>284</v>
      </c>
      <c r="IS166" t="s">
        <v>291</v>
      </c>
      <c r="IT166" t="s">
        <v>453</v>
      </c>
      <c r="IU166" t="s">
        <v>583</v>
      </c>
      <c r="IV166" t="s">
        <v>434</v>
      </c>
      <c r="IW166" t="s">
        <v>318</v>
      </c>
      <c r="IY166" t="s">
        <v>279</v>
      </c>
    </row>
    <row r="167" spans="1:259" x14ac:dyDescent="0.3">
      <c r="A167" s="14">
        <f>DAY(AVANZA[[#This Row],[FechaSeguimiento]])</f>
        <v>5</v>
      </c>
      <c r="B167" s="14">
        <f>MONTH(AVANZA[[#This Row],[FechaSeguimiento]])</f>
        <v>5</v>
      </c>
      <c r="C167"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167" t="str">
        <f>LOWER(IFERROR(VLOOKUP(AVANZA[[#This Row],[ID_Peticion]],CANCELADAS[#All],2,0),""))</f>
        <v/>
      </c>
      <c r="E167" t="str">
        <f>LOWER(IFERROR(VLOOKUP(AVANZA[[#This Row],[ID_Peticion]],CANCELADAS[#All],3,0),""))</f>
        <v/>
      </c>
      <c r="F167" t="str">
        <f>LOWER(IF(AVANZA[[#This Row],[CEDULA CLIENTE]]&lt;&gt;""," CC: " &amp; COUNTIFS(AVANZA[CEDULA CLIENTE],AVANZA[[#This Row],[CEDULA CLIENTE]]),"")&amp; IF(AVANZA[[#This Row],[Direccion]]&lt;&gt;""," DIR: " &amp; COUNTIFS(AVANZA[Direccion],AVANZA[[#This Row],[Direccion]]),""))</f>
        <v xml:space="preserve"> dir: 1</v>
      </c>
      <c r="G167" t="str">
        <f>IFERROR(VLOOKUP(AVANZA[[#This Row],[Cedula_Vendedor_Atis]],PLANTA[[#All],[CEDULA]:[LINEA]],3,0),"No Cruza")</f>
        <v>Marisol Avella</v>
      </c>
      <c r="H167" t="str">
        <f>IFERROR(VLOOKUP(AVANZA[[#This Row],[Cedula_Vendedor_Atis]],PLANTA[[#All],[CEDULA]:[LINEA]],4,0),"No Cruza")</f>
        <v>Fija</v>
      </c>
      <c r="I167" t="str">
        <f>LOWER(IF(AVANZA[[#This Row],[ATRIBUIBLE]]="",AVANZA[[#This Row],[Variable]],AVANZA[[#This Row],[ATRIBUIBLE]]))</f>
        <v>terminada</v>
      </c>
      <c r="J167" s="14">
        <f>IF(AVANZA[[#This Row],[Variable]]=AVANZA[[#Headers],[TERMINADA]],1,0)</f>
        <v>1</v>
      </c>
      <c r="K167" s="14">
        <f>IF(AVANZA[[#This Row],[Variable]]=AVANZA[[#Headers],[ANULADA]],1,0)</f>
        <v>0</v>
      </c>
      <c r="L167" s="14">
        <f>IF(AVANZA[[#This Row],[Variable]]=AVANZA[[#Headers],[PENDIENTE]],1,0)</f>
        <v>0</v>
      </c>
      <c r="M167" s="14">
        <f>IF(AVANZA[[#This Row],[ESTADO AGENDA]]="AGENDADA",1,0)</f>
        <v>0</v>
      </c>
      <c r="N167" s="14">
        <f>IF(AVANZA[[#This Row],[ESTADO AGENDA]]="PENDIENTE DE AGENDAR",1,0)</f>
        <v>0</v>
      </c>
      <c r="O167" s="14">
        <f>IF(AVANZA[[#This Row],[ESTADO AGENDA]]="SUSPENDIDA",1,0)</f>
        <v>0</v>
      </c>
      <c r="P167" t="str" cm="1">
        <f t="array" ref="P167">_xlfn.XLOOKUP(AVANZA[[#This Row],[Num_Agrupacion_Pet_Atis]],Tabla1[[#All],[Numero_de_actuacion]],Tabla1[[#All],[Estado_de_la_orden]],"",0)</f>
        <v/>
      </c>
      <c r="Q167" s="2" t="str" cm="1">
        <f t="array" ref="Q167">_xlfn.XLOOKUP(AVANZA[[#This Row],[Num_Agrupacion_Pet_Atis]],Tabla1[[#All],[Numero_de_actuacion]],Tabla1[[#All],[Fecha_de_la_cita]],"",0)</f>
        <v/>
      </c>
      <c r="R167" t="str" cm="1">
        <f t="array" ref="R167">_xlfn.XLOOKUP(AVANZA[[#This Row],[Num_Agrupacion_Pet_Atis]],Tabla1[[#All],[Numero_de_actuacion]],Tabla1[[#All],[Franja_horaria_de_la_cita]],"",0)</f>
        <v/>
      </c>
      <c r="S167" s="14" t="str">
        <f>IFERROR(DAY(AVANZA[[#This Row],[FECHA AGENDA]]),"")</f>
        <v/>
      </c>
      <c r="T167" s="14" t="str">
        <f>IFERROR(MONTH(AVANZA[[#This Row],[FECHA AGENDA]]),"")</f>
        <v/>
      </c>
      <c r="U167" t="str" cm="1">
        <f t="array" ref="U167">_xlfn.XLOOKUP(AVANZA[[#This Row],[Num_Agrupacion_Pet_Atis]],Tabla1[[#All],[Numero_de_actuacion]],Tabla1[[#All],[Motivo_de_suspension]],"",0)</f>
        <v/>
      </c>
      <c r="V167" s="2" t="str" cm="1">
        <f t="array" ref="V167">_xlfn.XLOOKUP(AVANZA[[#This Row],[Num_Agrupacion_Pet_Atis]],Tabla1[[#All],[Numero_de_actuacion]],Tabla1[[#All],[No_identificacion_cliente]],"",0)</f>
        <v/>
      </c>
      <c r="W167" s="2" t="str" cm="1">
        <f t="array" ref="W167">_xlfn.XLOOKUP(AVANZA[[#This Row],[Num_Agrupacion_Pet_Atis]],Tabla1[[#All],[Numero_de_actuacion]],Tabla1[[#All],[Movil_de_contacto]],"",0)</f>
        <v/>
      </c>
      <c r="X167" s="14">
        <f>IF(OR(AVANZA[[#This Row],[ESTADO LEG]]="Legalizada grabacion",AVANZA[[#This Row],[ESTADO LEG]]="Legalizada aut"),1,0)</f>
        <v>1</v>
      </c>
      <c r="Y167" s="14">
        <f>IF(OR(AVANZA[[#This Row],[ESTADO LEG]]="pdte legalizar",AVANZA[[#This Row],[ESTADO LEG]]="No cruza"),1,0)</f>
        <v>0</v>
      </c>
      <c r="Z167" t="str" cm="1">
        <f t="array" ref="Z167">IF(AVANZA[[#This Row],[Variable]]="Terminada",LOWER(_xlfn.XLOOKUP(AVANZA[[#This Row],[ID_Peticion]],Tabla6[[#All],[NUM_PETICION]],Tabla6[[#All],[ESTADO_LEG]],"NO CRUZA",0)),AVANZA[[#This Row],[Variable]])</f>
        <v>legalizada grabacion</v>
      </c>
      <c r="AA167" cm="1">
        <f t="array" ref="AA167">_xlfn.XLOOKUP(AVANZA[[#This Row],[ID_Peticion]],Tabla6[[#All],[NUM_PETICION]],Tabla6[[#All],[DIF_DIAS]],"",0)</f>
        <v>1</v>
      </c>
      <c r="AB167" s="2" cm="1">
        <f t="array" ref="AB167">IFERROR(_xlfn.XLOOKUP(AVANZA[[#This Row],[ID_Peticion]],Tabla6[[#All],[NUM_PETICION]],Tabla6[[#All],[FEC_LEGAL]],"",0),"")</f>
        <v>46148</v>
      </c>
      <c r="AC167" s="14">
        <f ca="1">IF(AVANZA[[#This Row],[FECHA LEG]]&lt;&gt;0,IFERROR(AVANZA[[#This Row],[FECHA LEG]]-AVANZA[[#This Row],[FechaIniEstadoSubPetAtis]],0),TODAY()-AVANZA[[#This Row],[FechaIniEstadoSubPetAtis]])</f>
        <v>1</v>
      </c>
      <c r="AD167" s="35" t="str">
        <f ca="1">IF(AVANZA[[#This Row],[FINAL Vs LG]]&lt;&gt;0,IF(AVANZA[[#This Row],[FINAL Vs LG]]&lt;7.1,"100%",IF(AND(AVANZA[[#This Row],[FINAL Vs LG]]&gt;7.1,AVANZA[[#This Row],[FINAL Vs LG]]&lt;11.1),"50%","0%")),0)</f>
        <v>100%</v>
      </c>
      <c r="AE167" s="14">
        <f ca="1">VLOOKUP(DAY(TODAY()),BACK!F:G,2,0)</f>
        <v>14</v>
      </c>
      <c r="AF167" s="14">
        <f>BACK!$I$2</f>
        <v>24</v>
      </c>
      <c r="AG167" s="14">
        <f>IF(AVANZA[[#This Row],[Oferta_empaquetada_comisiones]]="SI",1,0)</f>
        <v>0</v>
      </c>
      <c r="AH167" s="36">
        <f>IF(AVANZA[[#This Row],[Variable]]="TERMINADA",IFERROR(VLOOKUP(AVANZA[[#This Row],[SUPERVISOR]],Tabla2[#All],4,0),0),)</f>
        <v>3.5</v>
      </c>
      <c r="AI167" s="14">
        <f>IF(AVANZA[[#This Row],[Producto]]="BA",1,0)</f>
        <v>0</v>
      </c>
      <c r="AJ167" s="14">
        <f>IF(AVANZA[[#This Row],[Producto]]="DUO",1,0)</f>
        <v>0</v>
      </c>
      <c r="AK167" s="14">
        <f>IF(AVANZA[[#This Row],[Producto]]="TRIO",1,0)</f>
        <v>1</v>
      </c>
      <c r="AL167" t="s">
        <v>797</v>
      </c>
      <c r="AM167">
        <v>-1</v>
      </c>
      <c r="AN167">
        <v>-1</v>
      </c>
      <c r="AO167" t="s">
        <v>15273</v>
      </c>
      <c r="AP167" s="1">
        <v>46138.474224537036</v>
      </c>
      <c r="AQ167">
        <v>-1</v>
      </c>
      <c r="AR167" t="s">
        <v>15274</v>
      </c>
      <c r="AS167">
        <v>-1</v>
      </c>
      <c r="AT167">
        <v>-1</v>
      </c>
      <c r="AU167">
        <v>-1</v>
      </c>
      <c r="AV167">
        <v>-1</v>
      </c>
      <c r="AW167">
        <v>-1</v>
      </c>
      <c r="AX167" t="s">
        <v>224</v>
      </c>
      <c r="AY167">
        <v>-1</v>
      </c>
      <c r="AZ167">
        <v>2026</v>
      </c>
      <c r="BA167">
        <v>5</v>
      </c>
      <c r="BB167">
        <v>5</v>
      </c>
      <c r="BC167">
        <v>-1</v>
      </c>
      <c r="BD167" t="s">
        <v>225</v>
      </c>
      <c r="BE167">
        <v>-1</v>
      </c>
      <c r="BF167">
        <v>20001617652522</v>
      </c>
      <c r="BG167" t="s">
        <v>438</v>
      </c>
      <c r="BH167" t="s">
        <v>439</v>
      </c>
      <c r="BI167" t="s">
        <v>15275</v>
      </c>
      <c r="BJ167">
        <v>-1</v>
      </c>
      <c r="BK167">
        <v>-1</v>
      </c>
      <c r="BL167">
        <v>-1</v>
      </c>
      <c r="BM167" t="s">
        <v>229</v>
      </c>
      <c r="BN167" t="s">
        <v>230</v>
      </c>
      <c r="BO167" t="s">
        <v>15276</v>
      </c>
      <c r="BP167" t="s">
        <v>232</v>
      </c>
      <c r="BQ167">
        <v>2026</v>
      </c>
      <c r="BR167">
        <v>4</v>
      </c>
      <c r="BS167">
        <v>26</v>
      </c>
      <c r="BT167" s="1">
        <v>46147.506458333337</v>
      </c>
      <c r="BU167" t="s">
        <v>233</v>
      </c>
      <c r="BV167" s="2">
        <v>46147</v>
      </c>
      <c r="BW167" t="s">
        <v>234</v>
      </c>
      <c r="BX167" s="2">
        <v>46138</v>
      </c>
      <c r="BY167" s="2">
        <v>46147</v>
      </c>
      <c r="BZ167" t="s">
        <v>235</v>
      </c>
      <c r="CA167" t="s">
        <v>297</v>
      </c>
      <c r="CB167" t="s">
        <v>297</v>
      </c>
      <c r="CC167" t="s">
        <v>15277</v>
      </c>
      <c r="CD167" t="s">
        <v>3457</v>
      </c>
      <c r="CE167">
        <v>-1</v>
      </c>
      <c r="CF167" t="s">
        <v>300</v>
      </c>
      <c r="CG167" t="s">
        <v>301</v>
      </c>
      <c r="CH167" t="s">
        <v>242</v>
      </c>
      <c r="CI167">
        <v>80767494</v>
      </c>
      <c r="CJ167" t="s">
        <v>806</v>
      </c>
      <c r="CK167" t="s">
        <v>245</v>
      </c>
      <c r="CL167" t="s">
        <v>246</v>
      </c>
      <c r="CM167" t="s">
        <v>247</v>
      </c>
      <c r="CN167" t="s">
        <v>248</v>
      </c>
      <c r="CT167" t="s">
        <v>304</v>
      </c>
      <c r="CU167" t="s">
        <v>387</v>
      </c>
      <c r="CW167" t="s">
        <v>446</v>
      </c>
      <c r="CX167" t="s">
        <v>447</v>
      </c>
      <c r="DA167" t="s">
        <v>250</v>
      </c>
      <c r="DB167">
        <v>-1</v>
      </c>
      <c r="DF167" t="s">
        <v>251</v>
      </c>
      <c r="DJ167" t="s">
        <v>252</v>
      </c>
      <c r="DK167" t="s">
        <v>253</v>
      </c>
      <c r="DL167" t="s">
        <v>253</v>
      </c>
      <c r="DN167" t="s">
        <v>390</v>
      </c>
      <c r="DR167" t="s">
        <v>807</v>
      </c>
      <c r="DS167" t="s">
        <v>806</v>
      </c>
      <c r="DT167" t="s">
        <v>797</v>
      </c>
      <c r="DV167">
        <v>1</v>
      </c>
      <c r="DW167" t="s">
        <v>283</v>
      </c>
      <c r="ED167" s="2">
        <v>46147</v>
      </c>
      <c r="EE167" t="s">
        <v>306</v>
      </c>
      <c r="EF167">
        <v>1</v>
      </c>
      <c r="EP167" t="s">
        <v>258</v>
      </c>
      <c r="ES167" t="s">
        <v>524</v>
      </c>
      <c r="FA167" t="s">
        <v>245</v>
      </c>
      <c r="FB167" t="s">
        <v>308</v>
      </c>
      <c r="FD167" t="s">
        <v>308</v>
      </c>
      <c r="FE167" t="s">
        <v>309</v>
      </c>
      <c r="FF167" t="s">
        <v>309</v>
      </c>
      <c r="FK167" t="s">
        <v>263</v>
      </c>
      <c r="FL167" t="s">
        <v>15278</v>
      </c>
      <c r="FN167" t="s">
        <v>248</v>
      </c>
      <c r="FO167" t="s">
        <v>265</v>
      </c>
      <c r="FR167">
        <v>113904</v>
      </c>
      <c r="GB167" t="s">
        <v>266</v>
      </c>
      <c r="GC167" t="s">
        <v>387</v>
      </c>
      <c r="GD167">
        <v>25188</v>
      </c>
      <c r="GF167">
        <v>2353</v>
      </c>
      <c r="GG167">
        <v>25422</v>
      </c>
      <c r="GI167">
        <v>87224</v>
      </c>
      <c r="GJ167">
        <v>25427</v>
      </c>
      <c r="GL167">
        <v>24327</v>
      </c>
      <c r="GM167">
        <v>135545</v>
      </c>
      <c r="GS167" t="s">
        <v>267</v>
      </c>
      <c r="GT167" s="2">
        <v>44712</v>
      </c>
      <c r="GU167" t="s">
        <v>268</v>
      </c>
      <c r="GW167" t="s">
        <v>270</v>
      </c>
      <c r="GX167" t="s">
        <v>271</v>
      </c>
      <c r="GY167" t="s">
        <v>272</v>
      </c>
      <c r="GZ167" t="s">
        <v>273</v>
      </c>
      <c r="HA167" t="s">
        <v>274</v>
      </c>
      <c r="HB167" t="s">
        <v>312</v>
      </c>
      <c r="HC167" t="s">
        <v>312</v>
      </c>
      <c r="HD167" t="s">
        <v>313</v>
      </c>
      <c r="HE167" t="s">
        <v>230</v>
      </c>
      <c r="HF167" t="s">
        <v>14254</v>
      </c>
      <c r="HG167" t="s">
        <v>277</v>
      </c>
      <c r="HR167" t="s">
        <v>278</v>
      </c>
      <c r="HV167">
        <v>118900</v>
      </c>
      <c r="HW167" t="s">
        <v>279</v>
      </c>
      <c r="HX167" t="s">
        <v>280</v>
      </c>
      <c r="HY167">
        <v>131572</v>
      </c>
      <c r="HZ167">
        <v>17668</v>
      </c>
      <c r="IA167" t="s">
        <v>279</v>
      </c>
      <c r="IB167" t="s">
        <v>281</v>
      </c>
      <c r="ID167" t="s">
        <v>282</v>
      </c>
      <c r="IE167" t="s">
        <v>283</v>
      </c>
      <c r="IF167" t="s">
        <v>283</v>
      </c>
      <c r="IG167" t="s">
        <v>283</v>
      </c>
      <c r="IH167" t="s">
        <v>284</v>
      </c>
      <c r="II167" t="s">
        <v>285</v>
      </c>
      <c r="IJ167" t="s">
        <v>286</v>
      </c>
      <c r="IK167" t="s">
        <v>278</v>
      </c>
      <c r="IL167" t="s">
        <v>287</v>
      </c>
      <c r="IM167" t="s">
        <v>288</v>
      </c>
      <c r="IN167" t="s">
        <v>289</v>
      </c>
      <c r="IP167" t="s">
        <v>290</v>
      </c>
      <c r="IQ167" t="s">
        <v>284</v>
      </c>
      <c r="IS167" t="s">
        <v>291</v>
      </c>
      <c r="IT167" t="s">
        <v>287</v>
      </c>
      <c r="IY167" t="s">
        <v>281</v>
      </c>
    </row>
    <row r="168" spans="1:259" x14ac:dyDescent="0.3">
      <c r="A168" s="14">
        <f>DAY(AVANZA[[#This Row],[FechaSeguimiento]])</f>
        <v>5</v>
      </c>
      <c r="B168" s="14">
        <f>MONTH(AVANZA[[#This Row],[FechaSeguimiento]])</f>
        <v>5</v>
      </c>
      <c r="C168"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168" t="str">
        <f>LOWER(IFERROR(VLOOKUP(AVANZA[[#This Row],[ID_Peticion]],CANCELADAS[#All],2,0),""))</f>
        <v/>
      </c>
      <c r="E168" t="str">
        <f>LOWER(IFERROR(VLOOKUP(AVANZA[[#This Row],[ID_Peticion]],CANCELADAS[#All],3,0),""))</f>
        <v/>
      </c>
      <c r="F168" t="str">
        <f>LOWER(IF(AVANZA[[#This Row],[CEDULA CLIENTE]]&lt;&gt;""," CC: " &amp; COUNTIFS(AVANZA[CEDULA CLIENTE],AVANZA[[#This Row],[CEDULA CLIENTE]]),"")&amp; IF(AVANZA[[#This Row],[Direccion]]&lt;&gt;""," DIR: " &amp; COUNTIFS(AVANZA[Direccion],AVANZA[[#This Row],[Direccion]]),""))</f>
        <v xml:space="preserve"> dir: 1</v>
      </c>
      <c r="G168" t="str">
        <f>IFERROR(VLOOKUP(AVANZA[[#This Row],[Cedula_Vendedor_Atis]],PLANTA[[#All],[CEDULA]:[LINEA]],3,0),"No Cruza")</f>
        <v>Marisol Avella</v>
      </c>
      <c r="H168" t="str">
        <f>IFERROR(VLOOKUP(AVANZA[[#This Row],[Cedula_Vendedor_Atis]],PLANTA[[#All],[CEDULA]:[LINEA]],4,0),"No Cruza")</f>
        <v>Fija</v>
      </c>
      <c r="I168" t="str">
        <f>LOWER(IF(AVANZA[[#This Row],[ATRIBUIBLE]]="",AVANZA[[#This Row],[Variable]],AVANZA[[#This Row],[ATRIBUIBLE]]))</f>
        <v>terminada</v>
      </c>
      <c r="J168" s="14">
        <f>IF(AVANZA[[#This Row],[Variable]]=AVANZA[[#Headers],[TERMINADA]],1,0)</f>
        <v>1</v>
      </c>
      <c r="K168" s="14">
        <f>IF(AVANZA[[#This Row],[Variable]]=AVANZA[[#Headers],[ANULADA]],1,0)</f>
        <v>0</v>
      </c>
      <c r="L168" s="14">
        <f>IF(AVANZA[[#This Row],[Variable]]=AVANZA[[#Headers],[PENDIENTE]],1,0)</f>
        <v>0</v>
      </c>
      <c r="M168" s="14">
        <f>IF(AVANZA[[#This Row],[ESTADO AGENDA]]="AGENDADA",1,0)</f>
        <v>0</v>
      </c>
      <c r="N168" s="14">
        <f>IF(AVANZA[[#This Row],[ESTADO AGENDA]]="PENDIENTE DE AGENDAR",1,0)</f>
        <v>0</v>
      </c>
      <c r="O168" s="14">
        <f>IF(AVANZA[[#This Row],[ESTADO AGENDA]]="SUSPENDIDA",1,0)</f>
        <v>0</v>
      </c>
      <c r="P168" t="str" cm="1">
        <f t="array" ref="P168">_xlfn.XLOOKUP(AVANZA[[#This Row],[Num_Agrupacion_Pet_Atis]],Tabla1[[#All],[Numero_de_actuacion]],Tabla1[[#All],[Estado_de_la_orden]],"",0)</f>
        <v/>
      </c>
      <c r="Q168" s="2" t="str" cm="1">
        <f t="array" ref="Q168">_xlfn.XLOOKUP(AVANZA[[#This Row],[Num_Agrupacion_Pet_Atis]],Tabla1[[#All],[Numero_de_actuacion]],Tabla1[[#All],[Fecha_de_la_cita]],"",0)</f>
        <v/>
      </c>
      <c r="R168" t="str" cm="1">
        <f t="array" ref="R168">_xlfn.XLOOKUP(AVANZA[[#This Row],[Num_Agrupacion_Pet_Atis]],Tabla1[[#All],[Numero_de_actuacion]],Tabla1[[#All],[Franja_horaria_de_la_cita]],"",0)</f>
        <v/>
      </c>
      <c r="S168" s="14" t="str">
        <f>IFERROR(DAY(AVANZA[[#This Row],[FECHA AGENDA]]),"")</f>
        <v/>
      </c>
      <c r="T168" s="14" t="str">
        <f>IFERROR(MONTH(AVANZA[[#This Row],[FECHA AGENDA]]),"")</f>
        <v/>
      </c>
      <c r="U168" t="str" cm="1">
        <f t="array" ref="U168">_xlfn.XLOOKUP(AVANZA[[#This Row],[Num_Agrupacion_Pet_Atis]],Tabla1[[#All],[Numero_de_actuacion]],Tabla1[[#All],[Motivo_de_suspension]],"",0)</f>
        <v/>
      </c>
      <c r="V168" s="2" t="str" cm="1">
        <f t="array" ref="V168">_xlfn.XLOOKUP(AVANZA[[#This Row],[Num_Agrupacion_Pet_Atis]],Tabla1[[#All],[Numero_de_actuacion]],Tabla1[[#All],[No_identificacion_cliente]],"",0)</f>
        <v/>
      </c>
      <c r="W168" s="2" t="str" cm="1">
        <f t="array" ref="W168">_xlfn.XLOOKUP(AVANZA[[#This Row],[Num_Agrupacion_Pet_Atis]],Tabla1[[#All],[Numero_de_actuacion]],Tabla1[[#All],[Movil_de_contacto]],"",0)</f>
        <v/>
      </c>
      <c r="X168" s="14">
        <f>IF(OR(AVANZA[[#This Row],[ESTADO LEG]]="Legalizada grabacion",AVANZA[[#This Row],[ESTADO LEG]]="Legalizada aut"),1,0)</f>
        <v>1</v>
      </c>
      <c r="Y168" s="14">
        <f>IF(OR(AVANZA[[#This Row],[ESTADO LEG]]="pdte legalizar",AVANZA[[#This Row],[ESTADO LEG]]="No cruza"),1,0)</f>
        <v>0</v>
      </c>
      <c r="Z168" t="str" cm="1">
        <f t="array" ref="Z168">IF(AVANZA[[#This Row],[Variable]]="Terminada",LOWER(_xlfn.XLOOKUP(AVANZA[[#This Row],[ID_Peticion]],Tabla6[[#All],[NUM_PETICION]],Tabla6[[#All],[ESTADO_LEG]],"NO CRUZA",0)),AVANZA[[#This Row],[Variable]])</f>
        <v>legalizada grabacion</v>
      </c>
      <c r="AA168" cm="1">
        <f t="array" ref="AA168">_xlfn.XLOOKUP(AVANZA[[#This Row],[ID_Peticion]],Tabla6[[#All],[NUM_PETICION]],Tabla6[[#All],[DIF_DIAS]],"",0)</f>
        <v>1</v>
      </c>
      <c r="AB168" s="2" cm="1">
        <f t="array" ref="AB168">IFERROR(_xlfn.XLOOKUP(AVANZA[[#This Row],[ID_Peticion]],Tabla6[[#All],[NUM_PETICION]],Tabla6[[#All],[FEC_LEGAL]],"",0),"")</f>
        <v>46148</v>
      </c>
      <c r="AC168" s="14">
        <f ca="1">IF(AVANZA[[#This Row],[FECHA LEG]]&lt;&gt;0,IFERROR(AVANZA[[#This Row],[FECHA LEG]]-AVANZA[[#This Row],[FechaIniEstadoSubPetAtis]],0),TODAY()-AVANZA[[#This Row],[FechaIniEstadoSubPetAtis]])</f>
        <v>1</v>
      </c>
      <c r="AD168" s="35" t="str">
        <f ca="1">IF(AVANZA[[#This Row],[FINAL Vs LG]]&lt;&gt;0,IF(AVANZA[[#This Row],[FINAL Vs LG]]&lt;7.1,"100%",IF(AND(AVANZA[[#This Row],[FINAL Vs LG]]&gt;7.1,AVANZA[[#This Row],[FINAL Vs LG]]&lt;11.1),"50%","0%")),0)</f>
        <v>100%</v>
      </c>
      <c r="AE168" s="14">
        <f ca="1">VLOOKUP(DAY(TODAY()),BACK!F:G,2,0)</f>
        <v>14</v>
      </c>
      <c r="AF168" s="14">
        <f>BACK!$I$2</f>
        <v>24</v>
      </c>
      <c r="AG168" s="14">
        <f>IF(AVANZA[[#This Row],[Oferta_empaquetada_comisiones]]="SI",1,0)</f>
        <v>0</v>
      </c>
      <c r="AH168" s="36">
        <f>IF(AVANZA[[#This Row],[Variable]]="TERMINADA",IFERROR(VLOOKUP(AVANZA[[#This Row],[SUPERVISOR]],Tabla2[#All],4,0),0),)</f>
        <v>3.5</v>
      </c>
      <c r="AI168" s="14">
        <f>IF(AVANZA[[#This Row],[Producto]]="BA",1,0)</f>
        <v>1</v>
      </c>
      <c r="AJ168" s="14">
        <f>IF(AVANZA[[#This Row],[Producto]]="DUO",1,0)</f>
        <v>0</v>
      </c>
      <c r="AK168" s="14">
        <f>IF(AVANZA[[#This Row],[Producto]]="TRIO",1,0)</f>
        <v>0</v>
      </c>
      <c r="AL168" t="s">
        <v>1060</v>
      </c>
      <c r="AM168">
        <v>-1</v>
      </c>
      <c r="AN168">
        <v>-1</v>
      </c>
      <c r="AO168" t="s">
        <v>15279</v>
      </c>
      <c r="AP168" s="1">
        <v>46146.556712962964</v>
      </c>
      <c r="AQ168">
        <v>-1</v>
      </c>
      <c r="AR168" t="s">
        <v>15280</v>
      </c>
      <c r="AS168">
        <v>-1</v>
      </c>
      <c r="AT168">
        <v>-1</v>
      </c>
      <c r="AU168">
        <v>-1</v>
      </c>
      <c r="AV168">
        <v>-1</v>
      </c>
      <c r="AW168">
        <v>-1</v>
      </c>
      <c r="AX168" t="s">
        <v>224</v>
      </c>
      <c r="AY168">
        <v>-1</v>
      </c>
      <c r="AZ168">
        <v>2026</v>
      </c>
      <c r="BA168">
        <v>5</v>
      </c>
      <c r="BB168">
        <v>5</v>
      </c>
      <c r="BC168">
        <v>-1</v>
      </c>
      <c r="BD168" t="s">
        <v>225</v>
      </c>
      <c r="BE168">
        <v>-1</v>
      </c>
      <c r="BF168">
        <v>20001622001260</v>
      </c>
      <c r="BG168" t="s">
        <v>226</v>
      </c>
      <c r="BH168" t="s">
        <v>227</v>
      </c>
      <c r="BI168" t="s">
        <v>15281</v>
      </c>
      <c r="BJ168">
        <v>-1</v>
      </c>
      <c r="BK168">
        <v>-1</v>
      </c>
      <c r="BL168">
        <v>-1</v>
      </c>
      <c r="BM168" t="s">
        <v>229</v>
      </c>
      <c r="BN168" t="s">
        <v>230</v>
      </c>
      <c r="BO168" t="s">
        <v>15282</v>
      </c>
      <c r="BP168" t="s">
        <v>232</v>
      </c>
      <c r="BQ168">
        <v>2026</v>
      </c>
      <c r="BR168">
        <v>5</v>
      </c>
      <c r="BS168">
        <v>4</v>
      </c>
      <c r="BT168" s="1">
        <v>46147.398738425924</v>
      </c>
      <c r="BU168" t="s">
        <v>233</v>
      </c>
      <c r="BV168" s="2">
        <v>46147</v>
      </c>
      <c r="BW168" t="s">
        <v>234</v>
      </c>
      <c r="BX168" s="2">
        <v>46146</v>
      </c>
      <c r="BY168" s="2">
        <v>46147</v>
      </c>
      <c r="BZ168" t="s">
        <v>235</v>
      </c>
      <c r="CA168" t="s">
        <v>896</v>
      </c>
      <c r="CB168" t="s">
        <v>752</v>
      </c>
      <c r="CC168" t="s">
        <v>15283</v>
      </c>
      <c r="CD168" t="s">
        <v>3691</v>
      </c>
      <c r="CE168">
        <v>-1</v>
      </c>
      <c r="CF168" t="s">
        <v>899</v>
      </c>
      <c r="CG168" t="s">
        <v>756</v>
      </c>
      <c r="CH168" t="s">
        <v>242</v>
      </c>
      <c r="CI168">
        <v>1031182302</v>
      </c>
      <c r="CJ168" t="s">
        <v>1068</v>
      </c>
      <c r="CK168" t="s">
        <v>245</v>
      </c>
      <c r="CL168" t="s">
        <v>409</v>
      </c>
      <c r="CM168" t="s">
        <v>247</v>
      </c>
      <c r="CN168" t="s">
        <v>410</v>
      </c>
      <c r="CT168" t="s">
        <v>249</v>
      </c>
      <c r="CU168" t="s">
        <v>225</v>
      </c>
      <c r="CW168" t="s">
        <v>226</v>
      </c>
      <c r="CX168" t="s">
        <v>227</v>
      </c>
      <c r="DA168" t="s">
        <v>250</v>
      </c>
      <c r="DB168">
        <v>-1</v>
      </c>
      <c r="DF168" t="s">
        <v>251</v>
      </c>
      <c r="DJ168" t="s">
        <v>252</v>
      </c>
      <c r="DK168" t="s">
        <v>253</v>
      </c>
      <c r="DL168" t="s">
        <v>254</v>
      </c>
      <c r="DN168" t="s">
        <v>255</v>
      </c>
      <c r="DR168" t="s">
        <v>1069</v>
      </c>
      <c r="DS168" t="s">
        <v>1068</v>
      </c>
      <c r="DT168" t="s">
        <v>1067</v>
      </c>
      <c r="DV168">
        <v>1</v>
      </c>
      <c r="DW168" t="s">
        <v>623</v>
      </c>
      <c r="ED168" s="2">
        <v>46147</v>
      </c>
      <c r="EE168" t="s">
        <v>900</v>
      </c>
      <c r="EF168">
        <v>16</v>
      </c>
      <c r="EP168" t="s">
        <v>258</v>
      </c>
      <c r="ES168" t="s">
        <v>14209</v>
      </c>
      <c r="FA168" t="s">
        <v>245</v>
      </c>
      <c r="FB168" t="s">
        <v>763</v>
      </c>
      <c r="FD168" t="s">
        <v>763</v>
      </c>
      <c r="FE168" t="s">
        <v>902</v>
      </c>
      <c r="FF168" t="s">
        <v>903</v>
      </c>
      <c r="FK168" t="s">
        <v>263</v>
      </c>
      <c r="FL168" t="s">
        <v>15284</v>
      </c>
      <c r="FN168" t="s">
        <v>410</v>
      </c>
      <c r="FO168" t="s">
        <v>414</v>
      </c>
      <c r="FR168">
        <v>72185</v>
      </c>
      <c r="GB168" t="s">
        <v>266</v>
      </c>
      <c r="GC168" t="s">
        <v>225</v>
      </c>
      <c r="GD168">
        <v>0</v>
      </c>
      <c r="GF168">
        <v>0</v>
      </c>
      <c r="GG168">
        <v>25421</v>
      </c>
      <c r="GI168">
        <v>72185</v>
      </c>
      <c r="GJ168">
        <v>0</v>
      </c>
      <c r="GL168">
        <v>0</v>
      </c>
      <c r="GM168">
        <v>85900</v>
      </c>
      <c r="GS168" t="s">
        <v>267</v>
      </c>
      <c r="GT168" s="2">
        <v>44804</v>
      </c>
      <c r="GU168" t="s">
        <v>268</v>
      </c>
      <c r="GV168" t="s">
        <v>311</v>
      </c>
      <c r="GW168" t="s">
        <v>270</v>
      </c>
      <c r="GX168" t="s">
        <v>271</v>
      </c>
      <c r="GY168" t="s">
        <v>272</v>
      </c>
      <c r="GZ168" t="s">
        <v>273</v>
      </c>
      <c r="HA168" t="s">
        <v>497</v>
      </c>
      <c r="HB168" t="s">
        <v>900</v>
      </c>
      <c r="HC168" t="s">
        <v>900</v>
      </c>
      <c r="HD168" t="s">
        <v>761</v>
      </c>
      <c r="HE168" t="s">
        <v>230</v>
      </c>
      <c r="HF168" t="s">
        <v>14389</v>
      </c>
      <c r="HG168" t="s">
        <v>277</v>
      </c>
      <c r="HR168" t="s">
        <v>278</v>
      </c>
      <c r="HV168">
        <v>85900</v>
      </c>
      <c r="HW168" t="s">
        <v>279</v>
      </c>
      <c r="HX168" t="s">
        <v>280</v>
      </c>
      <c r="HY168">
        <v>89853</v>
      </c>
      <c r="HZ168">
        <v>17668</v>
      </c>
      <c r="IA168" t="s">
        <v>279</v>
      </c>
      <c r="IB168" t="s">
        <v>281</v>
      </c>
      <c r="ID168" t="s">
        <v>282</v>
      </c>
      <c r="IE168" t="s">
        <v>283</v>
      </c>
      <c r="IF168" t="s">
        <v>283</v>
      </c>
      <c r="IG168" t="s">
        <v>283</v>
      </c>
      <c r="IH168" t="s">
        <v>284</v>
      </c>
      <c r="II168" t="s">
        <v>285</v>
      </c>
      <c r="IJ168" t="s">
        <v>286</v>
      </c>
      <c r="IK168" t="s">
        <v>278</v>
      </c>
      <c r="IL168" t="s">
        <v>346</v>
      </c>
      <c r="IM168" t="s">
        <v>288</v>
      </c>
      <c r="IN168" t="s">
        <v>289</v>
      </c>
      <c r="IP168" t="s">
        <v>290</v>
      </c>
      <c r="IQ168" t="s">
        <v>284</v>
      </c>
      <c r="IS168" t="s">
        <v>291</v>
      </c>
      <c r="IY168" t="s">
        <v>281</v>
      </c>
    </row>
    <row r="169" spans="1:259" x14ac:dyDescent="0.3">
      <c r="A169" s="14">
        <f>DAY(AVANZA[[#This Row],[FechaSeguimiento]])</f>
        <v>5</v>
      </c>
      <c r="B169" s="14">
        <f>MONTH(AVANZA[[#This Row],[FechaSeguimiento]])</f>
        <v>5</v>
      </c>
      <c r="C169"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169" t="str">
        <f>LOWER(IFERROR(VLOOKUP(AVANZA[[#This Row],[ID_Peticion]],CANCELADAS[#All],2,0),""))</f>
        <v/>
      </c>
      <c r="E169" t="str">
        <f>LOWER(IFERROR(VLOOKUP(AVANZA[[#This Row],[ID_Peticion]],CANCELADAS[#All],3,0),""))</f>
        <v/>
      </c>
      <c r="F169" t="str">
        <f>LOWER(IF(AVANZA[[#This Row],[CEDULA CLIENTE]]&lt;&gt;""," CC: " &amp; COUNTIFS(AVANZA[CEDULA CLIENTE],AVANZA[[#This Row],[CEDULA CLIENTE]]),"")&amp; IF(AVANZA[[#This Row],[Direccion]]&lt;&gt;""," DIR: " &amp; COUNTIFS(AVANZA[Direccion],AVANZA[[#This Row],[Direccion]]),""))</f>
        <v xml:space="preserve"> dir: 1</v>
      </c>
      <c r="G169" t="str">
        <f>IFERROR(VLOOKUP(AVANZA[[#This Row],[Cedula_Vendedor_Atis]],PLANTA[[#All],[CEDULA]:[LINEA]],3,0),"No Cruza")</f>
        <v>Marisol Avella</v>
      </c>
      <c r="H169" t="str">
        <f>IFERROR(VLOOKUP(AVANZA[[#This Row],[Cedula_Vendedor_Atis]],PLANTA[[#All],[CEDULA]:[LINEA]],4,0),"No Cruza")</f>
        <v>Fija</v>
      </c>
      <c r="I169" t="str">
        <f>LOWER(IF(AVANZA[[#This Row],[ATRIBUIBLE]]="",AVANZA[[#This Row],[Variable]],AVANZA[[#This Row],[ATRIBUIBLE]]))</f>
        <v>terminada</v>
      </c>
      <c r="J169" s="14">
        <f>IF(AVANZA[[#This Row],[Variable]]=AVANZA[[#Headers],[TERMINADA]],1,0)</f>
        <v>1</v>
      </c>
      <c r="K169" s="14">
        <f>IF(AVANZA[[#This Row],[Variable]]=AVANZA[[#Headers],[ANULADA]],1,0)</f>
        <v>0</v>
      </c>
      <c r="L169" s="14">
        <f>IF(AVANZA[[#This Row],[Variable]]=AVANZA[[#Headers],[PENDIENTE]],1,0)</f>
        <v>0</v>
      </c>
      <c r="M169" s="14">
        <f>IF(AVANZA[[#This Row],[ESTADO AGENDA]]="AGENDADA",1,0)</f>
        <v>0</v>
      </c>
      <c r="N169" s="14">
        <f>IF(AVANZA[[#This Row],[ESTADO AGENDA]]="PENDIENTE DE AGENDAR",1,0)</f>
        <v>0</v>
      </c>
      <c r="O169" s="14">
        <f>IF(AVANZA[[#This Row],[ESTADO AGENDA]]="SUSPENDIDA",1,0)</f>
        <v>0</v>
      </c>
      <c r="P169" t="str" cm="1">
        <f t="array" ref="P169">_xlfn.XLOOKUP(AVANZA[[#This Row],[Num_Agrupacion_Pet_Atis]],Tabla1[[#All],[Numero_de_actuacion]],Tabla1[[#All],[Estado_de_la_orden]],"",0)</f>
        <v/>
      </c>
      <c r="Q169" s="2" t="str" cm="1">
        <f t="array" ref="Q169">_xlfn.XLOOKUP(AVANZA[[#This Row],[Num_Agrupacion_Pet_Atis]],Tabla1[[#All],[Numero_de_actuacion]],Tabla1[[#All],[Fecha_de_la_cita]],"",0)</f>
        <v/>
      </c>
      <c r="R169" t="str" cm="1">
        <f t="array" ref="R169">_xlfn.XLOOKUP(AVANZA[[#This Row],[Num_Agrupacion_Pet_Atis]],Tabla1[[#All],[Numero_de_actuacion]],Tabla1[[#All],[Franja_horaria_de_la_cita]],"",0)</f>
        <v/>
      </c>
      <c r="S169" s="14" t="str">
        <f>IFERROR(DAY(AVANZA[[#This Row],[FECHA AGENDA]]),"")</f>
        <v/>
      </c>
      <c r="T169" s="14" t="str">
        <f>IFERROR(MONTH(AVANZA[[#This Row],[FECHA AGENDA]]),"")</f>
        <v/>
      </c>
      <c r="U169" t="str" cm="1">
        <f t="array" ref="U169">_xlfn.XLOOKUP(AVANZA[[#This Row],[Num_Agrupacion_Pet_Atis]],Tabla1[[#All],[Numero_de_actuacion]],Tabla1[[#All],[Motivo_de_suspension]],"",0)</f>
        <v/>
      </c>
      <c r="V169" s="2" t="str" cm="1">
        <f t="array" ref="V169">_xlfn.XLOOKUP(AVANZA[[#This Row],[Num_Agrupacion_Pet_Atis]],Tabla1[[#All],[Numero_de_actuacion]],Tabla1[[#All],[No_identificacion_cliente]],"",0)</f>
        <v/>
      </c>
      <c r="W169" s="2" t="str" cm="1">
        <f t="array" ref="W169">_xlfn.XLOOKUP(AVANZA[[#This Row],[Num_Agrupacion_Pet_Atis]],Tabla1[[#All],[Numero_de_actuacion]],Tabla1[[#All],[Movil_de_contacto]],"",0)</f>
        <v/>
      </c>
      <c r="X169" s="14">
        <f>IF(OR(AVANZA[[#This Row],[ESTADO LEG]]="Legalizada grabacion",AVANZA[[#This Row],[ESTADO LEG]]="Legalizada aut"),1,0)</f>
        <v>1</v>
      </c>
      <c r="Y169" s="14">
        <f>IF(OR(AVANZA[[#This Row],[ESTADO LEG]]="pdte legalizar",AVANZA[[#This Row],[ESTADO LEG]]="No cruza"),1,0)</f>
        <v>0</v>
      </c>
      <c r="Z169" t="str" cm="1">
        <f t="array" ref="Z169">IF(AVANZA[[#This Row],[Variable]]="Terminada",LOWER(_xlfn.XLOOKUP(AVANZA[[#This Row],[ID_Peticion]],Tabla6[[#All],[NUM_PETICION]],Tabla6[[#All],[ESTADO_LEG]],"NO CRUZA",0)),AVANZA[[#This Row],[Variable]])</f>
        <v>legalizada grabacion</v>
      </c>
      <c r="AA169" cm="1">
        <f t="array" ref="AA169">_xlfn.XLOOKUP(AVANZA[[#This Row],[ID_Peticion]],Tabla6[[#All],[NUM_PETICION]],Tabla6[[#All],[DIF_DIAS]],"",0)</f>
        <v>1</v>
      </c>
      <c r="AB169" s="2" cm="1">
        <f t="array" ref="AB169">IFERROR(_xlfn.XLOOKUP(AVANZA[[#This Row],[ID_Peticion]],Tabla6[[#All],[NUM_PETICION]],Tabla6[[#All],[FEC_LEGAL]],"",0),"")</f>
        <v>46148</v>
      </c>
      <c r="AC169" s="14">
        <f ca="1">IF(AVANZA[[#This Row],[FECHA LEG]]&lt;&gt;0,IFERROR(AVANZA[[#This Row],[FECHA LEG]]-AVANZA[[#This Row],[FechaIniEstadoSubPetAtis]],0),TODAY()-AVANZA[[#This Row],[FechaIniEstadoSubPetAtis]])</f>
        <v>1</v>
      </c>
      <c r="AD169" s="35" t="str">
        <f ca="1">IF(AVANZA[[#This Row],[FINAL Vs LG]]&lt;&gt;0,IF(AVANZA[[#This Row],[FINAL Vs LG]]&lt;7.1,"100%",IF(AND(AVANZA[[#This Row],[FINAL Vs LG]]&gt;7.1,AVANZA[[#This Row],[FINAL Vs LG]]&lt;11.1),"50%","0%")),0)</f>
        <v>100%</v>
      </c>
      <c r="AE169" s="14">
        <f ca="1">VLOOKUP(DAY(TODAY()),BACK!F:G,2,0)</f>
        <v>14</v>
      </c>
      <c r="AF169" s="14">
        <f>BACK!$I$2</f>
        <v>24</v>
      </c>
      <c r="AG169" s="14">
        <f>IF(AVANZA[[#This Row],[Oferta_empaquetada_comisiones]]="SI",1,0)</f>
        <v>0</v>
      </c>
      <c r="AH169" s="36">
        <f>IF(AVANZA[[#This Row],[Variable]]="TERMINADA",IFERROR(VLOOKUP(AVANZA[[#This Row],[SUPERVISOR]],Tabla2[#All],4,0),0),)</f>
        <v>3.5</v>
      </c>
      <c r="AI169" s="14">
        <f>IF(AVANZA[[#This Row],[Producto]]="BA",1,0)</f>
        <v>1</v>
      </c>
      <c r="AJ169" s="14">
        <f>IF(AVANZA[[#This Row],[Producto]]="DUO",1,0)</f>
        <v>0</v>
      </c>
      <c r="AK169" s="14">
        <f>IF(AVANZA[[#This Row],[Producto]]="TRIO",1,0)</f>
        <v>0</v>
      </c>
      <c r="AL169" t="s">
        <v>1060</v>
      </c>
      <c r="AM169">
        <v>-1</v>
      </c>
      <c r="AN169">
        <v>-1</v>
      </c>
      <c r="AO169" t="s">
        <v>15286</v>
      </c>
      <c r="AP169" s="1">
        <v>46146.47320601852</v>
      </c>
      <c r="AQ169">
        <v>-1</v>
      </c>
      <c r="AR169" t="s">
        <v>15287</v>
      </c>
      <c r="AS169">
        <v>-1</v>
      </c>
      <c r="AT169">
        <v>-1</v>
      </c>
      <c r="AU169">
        <v>-1</v>
      </c>
      <c r="AV169">
        <v>-1</v>
      </c>
      <c r="AW169">
        <v>-1</v>
      </c>
      <c r="AX169" t="s">
        <v>224</v>
      </c>
      <c r="AY169">
        <v>-1</v>
      </c>
      <c r="AZ169">
        <v>2026</v>
      </c>
      <c r="BA169">
        <v>5</v>
      </c>
      <c r="BB169">
        <v>5</v>
      </c>
      <c r="BC169">
        <v>-1</v>
      </c>
      <c r="BD169" t="s">
        <v>225</v>
      </c>
      <c r="BE169">
        <v>-1</v>
      </c>
      <c r="BF169">
        <v>20001621919277</v>
      </c>
      <c r="BG169" t="s">
        <v>319</v>
      </c>
      <c r="BH169" t="s">
        <v>320</v>
      </c>
      <c r="BI169" t="s">
        <v>15288</v>
      </c>
      <c r="BJ169">
        <v>-1</v>
      </c>
      <c r="BK169">
        <v>-1</v>
      </c>
      <c r="BL169">
        <v>-1</v>
      </c>
      <c r="BM169" t="s">
        <v>229</v>
      </c>
      <c r="BN169" t="s">
        <v>230</v>
      </c>
      <c r="BO169" t="s">
        <v>15289</v>
      </c>
      <c r="BP169" t="s">
        <v>380</v>
      </c>
      <c r="BQ169">
        <v>2026</v>
      </c>
      <c r="BR169">
        <v>5</v>
      </c>
      <c r="BS169">
        <v>4</v>
      </c>
      <c r="BT169" s="1">
        <v>46147.572476851848</v>
      </c>
      <c r="BU169" t="s">
        <v>233</v>
      </c>
      <c r="BV169" s="2">
        <v>46147</v>
      </c>
      <c r="BW169" t="s">
        <v>234</v>
      </c>
      <c r="BX169" s="2">
        <v>46146</v>
      </c>
      <c r="BY169" s="2">
        <v>46147</v>
      </c>
      <c r="BZ169" t="s">
        <v>235</v>
      </c>
      <c r="CA169" t="s">
        <v>297</v>
      </c>
      <c r="CB169" t="s">
        <v>297</v>
      </c>
      <c r="CC169" t="s">
        <v>15290</v>
      </c>
      <c r="CD169" t="s">
        <v>4240</v>
      </c>
      <c r="CE169">
        <v>-1</v>
      </c>
      <c r="CF169" t="s">
        <v>300</v>
      </c>
      <c r="CG169" t="s">
        <v>301</v>
      </c>
      <c r="CH169" t="s">
        <v>242</v>
      </c>
      <c r="CI169">
        <v>1031182302</v>
      </c>
      <c r="CJ169" t="s">
        <v>1068</v>
      </c>
      <c r="CK169" t="s">
        <v>245</v>
      </c>
      <c r="CL169" t="s">
        <v>409</v>
      </c>
      <c r="CM169" t="s">
        <v>247</v>
      </c>
      <c r="CN169" t="s">
        <v>410</v>
      </c>
      <c r="CT169" t="s">
        <v>386</v>
      </c>
      <c r="CU169" t="s">
        <v>225</v>
      </c>
      <c r="CW169" t="s">
        <v>319</v>
      </c>
      <c r="CX169" t="s">
        <v>320</v>
      </c>
      <c r="DA169" t="s">
        <v>250</v>
      </c>
      <c r="DB169">
        <v>-1</v>
      </c>
      <c r="DF169" t="s">
        <v>251</v>
      </c>
      <c r="DJ169" t="s">
        <v>252</v>
      </c>
      <c r="DK169" t="s">
        <v>253</v>
      </c>
      <c r="DL169" t="s">
        <v>254</v>
      </c>
      <c r="DN169" t="s">
        <v>255</v>
      </c>
      <c r="DR169" t="s">
        <v>1069</v>
      </c>
      <c r="DS169" t="s">
        <v>1068</v>
      </c>
      <c r="DT169" t="s">
        <v>1067</v>
      </c>
      <c r="DV169">
        <v>1</v>
      </c>
      <c r="DW169" t="s">
        <v>283</v>
      </c>
      <c r="ED169" s="2">
        <v>46147</v>
      </c>
      <c r="EE169" t="s">
        <v>306</v>
      </c>
      <c r="EF169">
        <v>12</v>
      </c>
      <c r="EP169" t="s">
        <v>258</v>
      </c>
      <c r="ES169" t="s">
        <v>1382</v>
      </c>
      <c r="FA169" t="s">
        <v>245</v>
      </c>
      <c r="FB169" t="s">
        <v>308</v>
      </c>
      <c r="FD169" t="s">
        <v>308</v>
      </c>
      <c r="FE169" t="s">
        <v>309</v>
      </c>
      <c r="FF169" t="s">
        <v>309</v>
      </c>
      <c r="FK169" t="s">
        <v>263</v>
      </c>
      <c r="FL169" t="s">
        <v>15291</v>
      </c>
      <c r="FN169" t="s">
        <v>410</v>
      </c>
      <c r="FO169" t="s">
        <v>414</v>
      </c>
      <c r="FR169">
        <v>94990</v>
      </c>
      <c r="GB169" t="s">
        <v>266</v>
      </c>
      <c r="GC169" t="s">
        <v>225</v>
      </c>
      <c r="GD169">
        <v>0</v>
      </c>
      <c r="GF169">
        <v>0</v>
      </c>
      <c r="GG169">
        <v>25423</v>
      </c>
      <c r="GI169">
        <v>94990</v>
      </c>
      <c r="GJ169">
        <v>0</v>
      </c>
      <c r="GL169">
        <v>0</v>
      </c>
      <c r="GM169">
        <v>113038</v>
      </c>
      <c r="GS169" t="s">
        <v>267</v>
      </c>
      <c r="GT169" s="2">
        <v>45350</v>
      </c>
      <c r="GU169" t="s">
        <v>268</v>
      </c>
      <c r="GV169" t="s">
        <v>335</v>
      </c>
      <c r="GW169" t="s">
        <v>394</v>
      </c>
      <c r="GZ169" t="s">
        <v>395</v>
      </c>
      <c r="HA169" t="s">
        <v>274</v>
      </c>
      <c r="HB169" t="s">
        <v>312</v>
      </c>
      <c r="HC169" t="s">
        <v>312</v>
      </c>
      <c r="HD169" t="s">
        <v>313</v>
      </c>
      <c r="HE169" t="s">
        <v>230</v>
      </c>
      <c r="HF169" t="s">
        <v>15292</v>
      </c>
      <c r="HR169" t="s">
        <v>278</v>
      </c>
      <c r="HV169">
        <v>94990</v>
      </c>
      <c r="HW169" t="s">
        <v>281</v>
      </c>
      <c r="HY169">
        <v>0</v>
      </c>
      <c r="HZ169">
        <v>0</v>
      </c>
      <c r="IA169" t="s">
        <v>281</v>
      </c>
      <c r="IB169" t="s">
        <v>281</v>
      </c>
      <c r="IE169" t="s">
        <v>283</v>
      </c>
      <c r="IF169" t="s">
        <v>283</v>
      </c>
      <c r="IG169" t="s">
        <v>283</v>
      </c>
      <c r="IH169" t="s">
        <v>284</v>
      </c>
      <c r="II169" t="s">
        <v>285</v>
      </c>
      <c r="IJ169" t="s">
        <v>286</v>
      </c>
      <c r="IK169" t="s">
        <v>278</v>
      </c>
      <c r="IL169" t="s">
        <v>346</v>
      </c>
      <c r="IM169" t="s">
        <v>288</v>
      </c>
      <c r="IN169" t="s">
        <v>289</v>
      </c>
      <c r="IP169" t="s">
        <v>290</v>
      </c>
      <c r="IQ169" t="s">
        <v>284</v>
      </c>
      <c r="IS169" t="s">
        <v>291</v>
      </c>
      <c r="IT169" t="s">
        <v>561</v>
      </c>
      <c r="IY169" t="s">
        <v>281</v>
      </c>
    </row>
    <row r="170" spans="1:259" x14ac:dyDescent="0.3">
      <c r="A170" s="14">
        <f>DAY(AVANZA[[#This Row],[FechaSeguimiento]])</f>
        <v>5</v>
      </c>
      <c r="B170" s="14">
        <f>MONTH(AVANZA[[#This Row],[FechaSeguimiento]])</f>
        <v>5</v>
      </c>
      <c r="C170"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170" t="str">
        <f>LOWER(IFERROR(VLOOKUP(AVANZA[[#This Row],[ID_Peticion]],CANCELADAS[#All],2,0),""))</f>
        <v>qc - pedido duplicado</v>
      </c>
      <c r="E170" t="str">
        <f>LOWER(IFERROR(VLOOKUP(AVANZA[[#This Row],[ID_Peticion]],CANCELADAS[#All],3,0),""))</f>
        <v>asesor</v>
      </c>
      <c r="F170" t="str">
        <f>LOWER(IF(AVANZA[[#This Row],[CEDULA CLIENTE]]&lt;&gt;""," CC: " &amp; COUNTIFS(AVANZA[CEDULA CLIENTE],AVANZA[[#This Row],[CEDULA CLIENTE]]),"")&amp; IF(AVANZA[[#This Row],[Direccion]]&lt;&gt;""," DIR: " &amp; COUNTIFS(AVANZA[Direccion],AVANZA[[#This Row],[Direccion]]),""))</f>
        <v xml:space="preserve"> dir: 2</v>
      </c>
      <c r="G170" t="str">
        <f>IFERROR(VLOOKUP(AVANZA[[#This Row],[Cedula_Vendedor_Atis]],PLANTA[[#All],[CEDULA]:[LINEA]],3,0),"No Cruza")</f>
        <v>Michael Rodriguez</v>
      </c>
      <c r="H170" t="str">
        <f>IFERROR(VLOOKUP(AVANZA[[#This Row],[Cedula_Vendedor_Atis]],PLANTA[[#All],[CEDULA]:[LINEA]],4,0),"No Cruza")</f>
        <v>Móvil</v>
      </c>
      <c r="I170" t="str">
        <f>LOWER(IF(AVANZA[[#This Row],[ATRIBUIBLE]]="",AVANZA[[#This Row],[Variable]],AVANZA[[#This Row],[ATRIBUIBLE]]))</f>
        <v>asesor</v>
      </c>
      <c r="J170" s="14">
        <f>IF(AVANZA[[#This Row],[Variable]]=AVANZA[[#Headers],[TERMINADA]],1,0)</f>
        <v>0</v>
      </c>
      <c r="K170" s="14">
        <f>IF(AVANZA[[#This Row],[Variable]]=AVANZA[[#Headers],[ANULADA]],1,0)</f>
        <v>1</v>
      </c>
      <c r="L170" s="14">
        <f>IF(AVANZA[[#This Row],[Variable]]=AVANZA[[#Headers],[PENDIENTE]],1,0)</f>
        <v>0</v>
      </c>
      <c r="M170" s="14">
        <f>IF(AVANZA[[#This Row],[ESTADO AGENDA]]="AGENDADA",1,0)</f>
        <v>0</v>
      </c>
      <c r="N170" s="14">
        <f>IF(AVANZA[[#This Row],[ESTADO AGENDA]]="PENDIENTE DE AGENDAR",1,0)</f>
        <v>0</v>
      </c>
      <c r="O170" s="14">
        <f>IF(AVANZA[[#This Row],[ESTADO AGENDA]]="SUSPENDIDA",1,0)</f>
        <v>0</v>
      </c>
      <c r="P170" t="str" cm="1">
        <f t="array" ref="P170">_xlfn.XLOOKUP(AVANZA[[#This Row],[Num_Agrupacion_Pet_Atis]],Tabla1[[#All],[Numero_de_actuacion]],Tabla1[[#All],[Estado_de_la_orden]],"",0)</f>
        <v/>
      </c>
      <c r="Q170" s="2" t="str" cm="1">
        <f t="array" ref="Q170">_xlfn.XLOOKUP(AVANZA[[#This Row],[Num_Agrupacion_Pet_Atis]],Tabla1[[#All],[Numero_de_actuacion]],Tabla1[[#All],[Fecha_de_la_cita]],"",0)</f>
        <v/>
      </c>
      <c r="R170" t="str" cm="1">
        <f t="array" ref="R170">_xlfn.XLOOKUP(AVANZA[[#This Row],[Num_Agrupacion_Pet_Atis]],Tabla1[[#All],[Numero_de_actuacion]],Tabla1[[#All],[Franja_horaria_de_la_cita]],"",0)</f>
        <v/>
      </c>
      <c r="S170" s="14" t="str">
        <f>IFERROR(DAY(AVANZA[[#This Row],[FECHA AGENDA]]),"")</f>
        <v/>
      </c>
      <c r="T170" s="14" t="str">
        <f>IFERROR(MONTH(AVANZA[[#This Row],[FECHA AGENDA]]),"")</f>
        <v/>
      </c>
      <c r="U170" t="str" cm="1">
        <f t="array" ref="U170">_xlfn.XLOOKUP(AVANZA[[#This Row],[Num_Agrupacion_Pet_Atis]],Tabla1[[#All],[Numero_de_actuacion]],Tabla1[[#All],[Motivo_de_suspension]],"",0)</f>
        <v/>
      </c>
      <c r="V170" s="2" t="str" cm="1">
        <f t="array" ref="V170">_xlfn.XLOOKUP(AVANZA[[#This Row],[Num_Agrupacion_Pet_Atis]],Tabla1[[#All],[Numero_de_actuacion]],Tabla1[[#All],[No_identificacion_cliente]],"",0)</f>
        <v/>
      </c>
      <c r="W170" s="2" t="str" cm="1">
        <f t="array" ref="W170">_xlfn.XLOOKUP(AVANZA[[#This Row],[Num_Agrupacion_Pet_Atis]],Tabla1[[#All],[Numero_de_actuacion]],Tabla1[[#All],[Movil_de_contacto]],"",0)</f>
        <v/>
      </c>
      <c r="X170" s="14">
        <f>IF(OR(AVANZA[[#This Row],[ESTADO LEG]]="Legalizada grabacion",AVANZA[[#This Row],[ESTADO LEG]]="Legalizada aut"),1,0)</f>
        <v>0</v>
      </c>
      <c r="Y170" s="14">
        <f>IF(OR(AVANZA[[#This Row],[ESTADO LEG]]="pdte legalizar",AVANZA[[#This Row],[ESTADO LEG]]="No cruza"),1,0)</f>
        <v>0</v>
      </c>
      <c r="Z170" t="str" cm="1">
        <f t="array" ref="Z170">IF(AVANZA[[#This Row],[Variable]]="Terminada",LOWER(_xlfn.XLOOKUP(AVANZA[[#This Row],[ID_Peticion]],Tabla6[[#All],[NUM_PETICION]],Tabla6[[#All],[ESTADO_LEG]],"NO CRUZA",0)),AVANZA[[#This Row],[Variable]])</f>
        <v>ANULADA</v>
      </c>
      <c r="AA170" t="str" cm="1">
        <f t="array" ref="AA170">_xlfn.XLOOKUP(AVANZA[[#This Row],[ID_Peticion]],Tabla6[[#All],[NUM_PETICION]],Tabla6[[#All],[DIF_DIAS]],"",0)</f>
        <v/>
      </c>
      <c r="AB170" s="2" t="str" cm="1">
        <f t="array" ref="AB170">IFERROR(_xlfn.XLOOKUP(AVANZA[[#This Row],[ID_Peticion]],Tabla6[[#All],[NUM_PETICION]],Tabla6[[#All],[FEC_LEGAL]],"",0),"")</f>
        <v/>
      </c>
      <c r="AC170" s="14">
        <f ca="1">IF(AVANZA[[#This Row],[FECHA LEG]]&lt;&gt;0,IFERROR(AVANZA[[#This Row],[FECHA LEG]]-AVANZA[[#This Row],[FechaIniEstadoSubPetAtis]],0),TODAY()-AVANZA[[#This Row],[FechaIniEstadoSubPetAtis]])</f>
        <v>0</v>
      </c>
      <c r="AD170" s="35">
        <f ca="1">IF(AVANZA[[#This Row],[FINAL Vs LG]]&lt;&gt;0,IF(AVANZA[[#This Row],[FINAL Vs LG]]&lt;7.1,"100%",IF(AND(AVANZA[[#This Row],[FINAL Vs LG]]&gt;7.1,AVANZA[[#This Row],[FINAL Vs LG]]&lt;11.1),"50%","0%")),0)</f>
        <v>0</v>
      </c>
      <c r="AE170" s="14">
        <f ca="1">VLOOKUP(DAY(TODAY()),BACK!F:G,2,0)</f>
        <v>14</v>
      </c>
      <c r="AF170" s="14">
        <f>BACK!$I$2</f>
        <v>24</v>
      </c>
      <c r="AG170" s="14">
        <f>IF(AVANZA[[#This Row],[Oferta_empaquetada_comisiones]]="SI",1,0)</f>
        <v>0</v>
      </c>
      <c r="AH170" s="36">
        <f>IF(AVANZA[[#This Row],[Variable]]="TERMINADA",IFERROR(VLOOKUP(AVANZA[[#This Row],[SUPERVISOR]],Tabla2[#All],4,0),0),)</f>
        <v>0</v>
      </c>
      <c r="AI170" s="14">
        <f>IF(AVANZA[[#This Row],[Producto]]="BA",1,0)</f>
        <v>0</v>
      </c>
      <c r="AJ170" s="14">
        <f>IF(AVANZA[[#This Row],[Producto]]="DUO",1,0)</f>
        <v>0</v>
      </c>
      <c r="AK170" s="14">
        <f>IF(AVANZA[[#This Row],[Producto]]="TRIO",1,0)</f>
        <v>1</v>
      </c>
      <c r="AL170" t="s">
        <v>823</v>
      </c>
      <c r="AM170">
        <v>-1</v>
      </c>
      <c r="AN170">
        <v>-1</v>
      </c>
      <c r="AO170" t="s">
        <v>15293</v>
      </c>
      <c r="AP170" s="1">
        <v>46144.758912037039</v>
      </c>
      <c r="AQ170">
        <v>-1</v>
      </c>
      <c r="AR170" t="s">
        <v>15294</v>
      </c>
      <c r="AS170">
        <v>-1</v>
      </c>
      <c r="AT170">
        <v>-1</v>
      </c>
      <c r="AU170">
        <v>-1</v>
      </c>
      <c r="AV170">
        <v>-1</v>
      </c>
      <c r="AW170">
        <v>-1</v>
      </c>
      <c r="AX170" t="s">
        <v>224</v>
      </c>
      <c r="AY170">
        <v>-1</v>
      </c>
      <c r="AZ170">
        <v>2026</v>
      </c>
      <c r="BA170">
        <v>5</v>
      </c>
      <c r="BB170">
        <v>5</v>
      </c>
      <c r="BC170">
        <v>-1</v>
      </c>
      <c r="BD170" t="s">
        <v>225</v>
      </c>
      <c r="BE170">
        <v>-1</v>
      </c>
      <c r="BF170">
        <v>20001621517065</v>
      </c>
      <c r="BG170" t="s">
        <v>438</v>
      </c>
      <c r="BH170" t="s">
        <v>439</v>
      </c>
      <c r="BI170" t="s">
        <v>15295</v>
      </c>
      <c r="BJ170">
        <v>-1</v>
      </c>
      <c r="BK170">
        <v>-1</v>
      </c>
      <c r="BL170">
        <v>-1</v>
      </c>
      <c r="BM170" t="s">
        <v>573</v>
      </c>
      <c r="BN170" t="s">
        <v>230</v>
      </c>
      <c r="BO170" t="s">
        <v>15296</v>
      </c>
      <c r="BP170" t="s">
        <v>380</v>
      </c>
      <c r="BQ170">
        <v>2026</v>
      </c>
      <c r="BR170">
        <v>5</v>
      </c>
      <c r="BS170">
        <v>2</v>
      </c>
      <c r="BT170" s="1">
        <v>46147.267939814818</v>
      </c>
      <c r="BU170" t="s">
        <v>575</v>
      </c>
      <c r="BV170" s="2">
        <v>46147</v>
      </c>
      <c r="BW170" t="s">
        <v>576</v>
      </c>
      <c r="BX170" s="2">
        <v>46144</v>
      </c>
      <c r="BY170" s="2">
        <v>46147</v>
      </c>
      <c r="BZ170" t="s">
        <v>235</v>
      </c>
      <c r="CA170" t="s">
        <v>236</v>
      </c>
      <c r="CB170" t="s">
        <v>237</v>
      </c>
      <c r="CC170" t="s">
        <v>15297</v>
      </c>
      <c r="CD170" t="s">
        <v>3042</v>
      </c>
      <c r="CE170">
        <v>-1</v>
      </c>
      <c r="CF170" t="s">
        <v>240</v>
      </c>
      <c r="CG170" t="s">
        <v>241</v>
      </c>
      <c r="CH170" t="s">
        <v>242</v>
      </c>
      <c r="CI170">
        <v>1094350442</v>
      </c>
      <c r="CJ170" t="s">
        <v>830</v>
      </c>
      <c r="CK170" t="s">
        <v>245</v>
      </c>
      <c r="CL170" t="s">
        <v>409</v>
      </c>
      <c r="CM170" t="s">
        <v>247</v>
      </c>
      <c r="CN170" t="s">
        <v>410</v>
      </c>
      <c r="CT170" t="s">
        <v>249</v>
      </c>
      <c r="CU170" t="s">
        <v>387</v>
      </c>
      <c r="CW170" t="s">
        <v>446</v>
      </c>
      <c r="CX170" t="s">
        <v>447</v>
      </c>
      <c r="CY170" t="s">
        <v>1870</v>
      </c>
      <c r="DA170" t="s">
        <v>250</v>
      </c>
      <c r="DB170">
        <v>-1</v>
      </c>
      <c r="DF170" t="s">
        <v>731</v>
      </c>
      <c r="DJ170" t="s">
        <v>252</v>
      </c>
      <c r="DK170" t="s">
        <v>253</v>
      </c>
      <c r="DL170" t="s">
        <v>253</v>
      </c>
      <c r="DN170" t="s">
        <v>390</v>
      </c>
      <c r="DR170" t="s">
        <v>831</v>
      </c>
      <c r="DS170" t="s">
        <v>830</v>
      </c>
      <c r="DT170" t="s">
        <v>829</v>
      </c>
      <c r="DV170">
        <v>1</v>
      </c>
      <c r="DW170" t="s">
        <v>257</v>
      </c>
      <c r="ED170" s="2">
        <v>46147</v>
      </c>
      <c r="EF170">
        <v>1</v>
      </c>
      <c r="EP170" t="s">
        <v>258</v>
      </c>
      <c r="FA170" t="s">
        <v>245</v>
      </c>
      <c r="FB170" t="s">
        <v>260</v>
      </c>
      <c r="FD170" t="s">
        <v>260</v>
      </c>
      <c r="FE170" t="s">
        <v>261</v>
      </c>
      <c r="FF170" t="s">
        <v>262</v>
      </c>
      <c r="FK170" t="s">
        <v>263</v>
      </c>
      <c r="FN170" t="s">
        <v>410</v>
      </c>
      <c r="FO170" t="s">
        <v>414</v>
      </c>
      <c r="FR170">
        <v>0</v>
      </c>
      <c r="GB170" t="s">
        <v>266</v>
      </c>
      <c r="GM170">
        <v>0</v>
      </c>
      <c r="GS170" t="s">
        <v>267</v>
      </c>
      <c r="GT170" s="2"/>
      <c r="GU170" t="s">
        <v>268</v>
      </c>
      <c r="GV170" t="s">
        <v>335</v>
      </c>
      <c r="GW170" t="s">
        <v>270</v>
      </c>
      <c r="GX170" t="s">
        <v>271</v>
      </c>
      <c r="GY170" t="s">
        <v>271</v>
      </c>
      <c r="GZ170" t="s">
        <v>273</v>
      </c>
      <c r="HE170" t="s">
        <v>230</v>
      </c>
      <c r="HF170" t="s">
        <v>1421</v>
      </c>
      <c r="HR170" t="s">
        <v>278</v>
      </c>
      <c r="HV170">
        <v>118900</v>
      </c>
      <c r="HW170" t="s">
        <v>279</v>
      </c>
      <c r="HY170">
        <v>0</v>
      </c>
      <c r="HZ170">
        <v>0</v>
      </c>
      <c r="IA170" t="s">
        <v>279</v>
      </c>
      <c r="IB170" t="s">
        <v>281</v>
      </c>
      <c r="IC170" t="s">
        <v>15298</v>
      </c>
      <c r="IE170" t="s">
        <v>283</v>
      </c>
      <c r="IF170" t="s">
        <v>283</v>
      </c>
      <c r="IG170" t="s">
        <v>283</v>
      </c>
      <c r="IH170" t="s">
        <v>284</v>
      </c>
      <c r="II170" t="s">
        <v>285</v>
      </c>
      <c r="IJ170" t="s">
        <v>286</v>
      </c>
      <c r="IK170" t="s">
        <v>278</v>
      </c>
      <c r="IL170" t="s">
        <v>346</v>
      </c>
      <c r="IM170" t="s">
        <v>288</v>
      </c>
      <c r="IN170" t="s">
        <v>290</v>
      </c>
      <c r="IP170" t="s">
        <v>1874</v>
      </c>
      <c r="IQ170" t="s">
        <v>284</v>
      </c>
      <c r="IS170" t="s">
        <v>291</v>
      </c>
      <c r="IT170" t="s">
        <v>453</v>
      </c>
      <c r="IU170" t="s">
        <v>15299</v>
      </c>
      <c r="IV170" t="s">
        <v>15300</v>
      </c>
      <c r="IW170" t="s">
        <v>2177</v>
      </c>
      <c r="IY170" t="s">
        <v>281</v>
      </c>
    </row>
    <row r="171" spans="1:259" x14ac:dyDescent="0.3">
      <c r="A171" s="14">
        <f>DAY(AVANZA[[#This Row],[FechaSeguimiento]])</f>
        <v>5</v>
      </c>
      <c r="B171" s="14">
        <f>MONTH(AVANZA[[#This Row],[FechaSeguimiento]])</f>
        <v>5</v>
      </c>
      <c r="C171"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171" t="str">
        <f>LOWER(IFERROR(VLOOKUP(AVANZA[[#This Row],[ID_Peticion]],CANCELADAS[#All],2,0),""))</f>
        <v/>
      </c>
      <c r="E171" t="str">
        <f>LOWER(IFERROR(VLOOKUP(AVANZA[[#This Row],[ID_Peticion]],CANCELADAS[#All],3,0),""))</f>
        <v/>
      </c>
      <c r="F171" t="str">
        <f>LOWER(IF(AVANZA[[#This Row],[CEDULA CLIENTE]]&lt;&gt;""," CC: " &amp; COUNTIFS(AVANZA[CEDULA CLIENTE],AVANZA[[#This Row],[CEDULA CLIENTE]]),"")&amp; IF(AVANZA[[#This Row],[Direccion]]&lt;&gt;""," DIR: " &amp; COUNTIFS(AVANZA[Direccion],AVANZA[[#This Row],[Direccion]]),""))</f>
        <v xml:space="preserve"> dir: 1</v>
      </c>
      <c r="G171" t="str">
        <f>IFERROR(VLOOKUP(AVANZA[[#This Row],[Cedula_Vendedor_Atis]],PLANTA[[#All],[CEDULA]:[LINEA]],3,0),"No Cruza")</f>
        <v>Marisol Avella</v>
      </c>
      <c r="H171" t="str">
        <f>IFERROR(VLOOKUP(AVANZA[[#This Row],[Cedula_Vendedor_Atis]],PLANTA[[#All],[CEDULA]:[LINEA]],4,0),"No Cruza")</f>
        <v>Fija</v>
      </c>
      <c r="I171" t="str">
        <f>LOWER(IF(AVANZA[[#This Row],[ATRIBUIBLE]]="",AVANZA[[#This Row],[Variable]],AVANZA[[#This Row],[ATRIBUIBLE]]))</f>
        <v>terminada</v>
      </c>
      <c r="J171" s="14">
        <f>IF(AVANZA[[#This Row],[Variable]]=AVANZA[[#Headers],[TERMINADA]],1,0)</f>
        <v>1</v>
      </c>
      <c r="K171" s="14">
        <f>IF(AVANZA[[#This Row],[Variable]]=AVANZA[[#Headers],[ANULADA]],1,0)</f>
        <v>0</v>
      </c>
      <c r="L171" s="14">
        <f>IF(AVANZA[[#This Row],[Variable]]=AVANZA[[#Headers],[PENDIENTE]],1,0)</f>
        <v>0</v>
      </c>
      <c r="M171" s="14">
        <f>IF(AVANZA[[#This Row],[ESTADO AGENDA]]="AGENDADA",1,0)</f>
        <v>0</v>
      </c>
      <c r="N171" s="14">
        <f>IF(AVANZA[[#This Row],[ESTADO AGENDA]]="PENDIENTE DE AGENDAR",1,0)</f>
        <v>0</v>
      </c>
      <c r="O171" s="14">
        <f>IF(AVANZA[[#This Row],[ESTADO AGENDA]]="SUSPENDIDA",1,0)</f>
        <v>0</v>
      </c>
      <c r="P171" t="str" cm="1">
        <f t="array" ref="P171">_xlfn.XLOOKUP(AVANZA[[#This Row],[Num_Agrupacion_Pet_Atis]],Tabla1[[#All],[Numero_de_actuacion]],Tabla1[[#All],[Estado_de_la_orden]],"",0)</f>
        <v/>
      </c>
      <c r="Q171" s="2" t="str" cm="1">
        <f t="array" ref="Q171">_xlfn.XLOOKUP(AVANZA[[#This Row],[Num_Agrupacion_Pet_Atis]],Tabla1[[#All],[Numero_de_actuacion]],Tabla1[[#All],[Fecha_de_la_cita]],"",0)</f>
        <v/>
      </c>
      <c r="R171" t="str" cm="1">
        <f t="array" ref="R171">_xlfn.XLOOKUP(AVANZA[[#This Row],[Num_Agrupacion_Pet_Atis]],Tabla1[[#All],[Numero_de_actuacion]],Tabla1[[#All],[Franja_horaria_de_la_cita]],"",0)</f>
        <v/>
      </c>
      <c r="S171" s="14" t="str">
        <f>IFERROR(DAY(AVANZA[[#This Row],[FECHA AGENDA]]),"")</f>
        <v/>
      </c>
      <c r="T171" s="14" t="str">
        <f>IFERROR(MONTH(AVANZA[[#This Row],[FECHA AGENDA]]),"")</f>
        <v/>
      </c>
      <c r="U171" t="str" cm="1">
        <f t="array" ref="U171">_xlfn.XLOOKUP(AVANZA[[#This Row],[Num_Agrupacion_Pet_Atis]],Tabla1[[#All],[Numero_de_actuacion]],Tabla1[[#All],[Motivo_de_suspension]],"",0)</f>
        <v/>
      </c>
      <c r="V171" s="2" t="str" cm="1">
        <f t="array" ref="V171">_xlfn.XLOOKUP(AVANZA[[#This Row],[Num_Agrupacion_Pet_Atis]],Tabla1[[#All],[Numero_de_actuacion]],Tabla1[[#All],[No_identificacion_cliente]],"",0)</f>
        <v/>
      </c>
      <c r="W171" s="2" t="str" cm="1">
        <f t="array" ref="W171">_xlfn.XLOOKUP(AVANZA[[#This Row],[Num_Agrupacion_Pet_Atis]],Tabla1[[#All],[Numero_de_actuacion]],Tabla1[[#All],[Movil_de_contacto]],"",0)</f>
        <v/>
      </c>
      <c r="X171" s="14">
        <f>IF(OR(AVANZA[[#This Row],[ESTADO LEG]]="Legalizada grabacion",AVANZA[[#This Row],[ESTADO LEG]]="Legalizada aut"),1,0)</f>
        <v>1</v>
      </c>
      <c r="Y171" s="14">
        <f>IF(OR(AVANZA[[#This Row],[ESTADO LEG]]="pdte legalizar",AVANZA[[#This Row],[ESTADO LEG]]="No cruza"),1,0)</f>
        <v>0</v>
      </c>
      <c r="Z171" t="str" cm="1">
        <f t="array" ref="Z171">IF(AVANZA[[#This Row],[Variable]]="Terminada",LOWER(_xlfn.XLOOKUP(AVANZA[[#This Row],[ID_Peticion]],Tabla6[[#All],[NUM_PETICION]],Tabla6[[#All],[ESTADO_LEG]],"NO CRUZA",0)),AVANZA[[#This Row],[Variable]])</f>
        <v>legalizada grabacion</v>
      </c>
      <c r="AA171" cm="1">
        <f t="array" ref="AA171">_xlfn.XLOOKUP(AVANZA[[#This Row],[ID_Peticion]],Tabla6[[#All],[NUM_PETICION]],Tabla6[[#All],[DIF_DIAS]],"",0)</f>
        <v>1</v>
      </c>
      <c r="AB171" s="2" cm="1">
        <f t="array" ref="AB171">IFERROR(_xlfn.XLOOKUP(AVANZA[[#This Row],[ID_Peticion]],Tabla6[[#All],[NUM_PETICION]],Tabla6[[#All],[FEC_LEGAL]],"",0),"")</f>
        <v>46148</v>
      </c>
      <c r="AC171" s="14">
        <f ca="1">IF(AVANZA[[#This Row],[FECHA LEG]]&lt;&gt;0,IFERROR(AVANZA[[#This Row],[FECHA LEG]]-AVANZA[[#This Row],[FechaIniEstadoSubPetAtis]],0),TODAY()-AVANZA[[#This Row],[FechaIniEstadoSubPetAtis]])</f>
        <v>1</v>
      </c>
      <c r="AD171" s="35" t="str">
        <f ca="1">IF(AVANZA[[#This Row],[FINAL Vs LG]]&lt;&gt;0,IF(AVANZA[[#This Row],[FINAL Vs LG]]&lt;7.1,"100%",IF(AND(AVANZA[[#This Row],[FINAL Vs LG]]&gt;7.1,AVANZA[[#This Row],[FINAL Vs LG]]&lt;11.1),"50%","0%")),0)</f>
        <v>100%</v>
      </c>
      <c r="AE171" s="14">
        <f ca="1">VLOOKUP(DAY(TODAY()),BACK!F:G,2,0)</f>
        <v>14</v>
      </c>
      <c r="AF171" s="14">
        <f>BACK!$I$2</f>
        <v>24</v>
      </c>
      <c r="AG171" s="14">
        <f>IF(AVANZA[[#This Row],[Oferta_empaquetada_comisiones]]="SI",1,0)</f>
        <v>0</v>
      </c>
      <c r="AH171" s="36">
        <f>IF(AVANZA[[#This Row],[Variable]]="TERMINADA",IFERROR(VLOOKUP(AVANZA[[#This Row],[SUPERVISOR]],Tabla2[#All],4,0),0),)</f>
        <v>3.5</v>
      </c>
      <c r="AI171" s="14">
        <f>IF(AVANZA[[#This Row],[Producto]]="BA",1,0)</f>
        <v>1</v>
      </c>
      <c r="AJ171" s="14">
        <f>IF(AVANZA[[#This Row],[Producto]]="DUO",1,0)</f>
        <v>0</v>
      </c>
      <c r="AK171" s="14">
        <f>IF(AVANZA[[#This Row],[Producto]]="TRIO",1,0)</f>
        <v>0</v>
      </c>
      <c r="AL171" t="s">
        <v>515</v>
      </c>
      <c r="AM171">
        <v>-1</v>
      </c>
      <c r="AN171">
        <v>-1</v>
      </c>
      <c r="AO171" t="s">
        <v>15301</v>
      </c>
      <c r="AP171" s="1">
        <v>46147.403981481482</v>
      </c>
      <c r="AQ171">
        <v>-1</v>
      </c>
      <c r="AR171" t="s">
        <v>15302</v>
      </c>
      <c r="AS171">
        <v>-1</v>
      </c>
      <c r="AT171">
        <v>-1</v>
      </c>
      <c r="AU171">
        <v>-1</v>
      </c>
      <c r="AV171">
        <v>-1</v>
      </c>
      <c r="AW171">
        <v>-1</v>
      </c>
      <c r="AX171" t="s">
        <v>224</v>
      </c>
      <c r="AY171">
        <v>-1</v>
      </c>
      <c r="AZ171">
        <v>2026</v>
      </c>
      <c r="BA171">
        <v>5</v>
      </c>
      <c r="BB171">
        <v>5</v>
      </c>
      <c r="BC171">
        <v>-1</v>
      </c>
      <c r="BD171" t="s">
        <v>225</v>
      </c>
      <c r="BE171">
        <v>-1</v>
      </c>
      <c r="BF171">
        <v>20001622720849</v>
      </c>
      <c r="BG171" t="s">
        <v>319</v>
      </c>
      <c r="BH171" t="s">
        <v>320</v>
      </c>
      <c r="BI171" t="s">
        <v>15303</v>
      </c>
      <c r="BJ171">
        <v>-1</v>
      </c>
      <c r="BK171">
        <v>-1</v>
      </c>
      <c r="BL171">
        <v>-1</v>
      </c>
      <c r="BM171" t="s">
        <v>229</v>
      </c>
      <c r="BN171" t="s">
        <v>230</v>
      </c>
      <c r="BO171" t="s">
        <v>15304</v>
      </c>
      <c r="BP171" t="s">
        <v>2234</v>
      </c>
      <c r="BQ171">
        <v>2026</v>
      </c>
      <c r="BR171">
        <v>5</v>
      </c>
      <c r="BS171">
        <v>5</v>
      </c>
      <c r="BT171" s="1">
        <v>46147.716111111113</v>
      </c>
      <c r="BU171" t="s">
        <v>233</v>
      </c>
      <c r="BV171" s="2">
        <v>46147</v>
      </c>
      <c r="BW171" t="s">
        <v>234</v>
      </c>
      <c r="BX171" s="2">
        <v>46147</v>
      </c>
      <c r="BY171" s="2">
        <v>46147</v>
      </c>
      <c r="BZ171" t="s">
        <v>235</v>
      </c>
      <c r="CA171" t="s">
        <v>236</v>
      </c>
      <c r="CB171" t="s">
        <v>237</v>
      </c>
      <c r="CC171" t="s">
        <v>15305</v>
      </c>
      <c r="CD171" t="s">
        <v>3258</v>
      </c>
      <c r="CE171">
        <v>-1</v>
      </c>
      <c r="CF171" t="s">
        <v>240</v>
      </c>
      <c r="CG171" t="s">
        <v>241</v>
      </c>
      <c r="CH171" t="s">
        <v>242</v>
      </c>
      <c r="CI171">
        <v>46680282</v>
      </c>
      <c r="CJ171" t="s">
        <v>522</v>
      </c>
      <c r="CK171" t="s">
        <v>245</v>
      </c>
      <c r="CL171" t="s">
        <v>409</v>
      </c>
      <c r="CM171" t="s">
        <v>247</v>
      </c>
      <c r="CN171" t="s">
        <v>410</v>
      </c>
      <c r="CT171" t="s">
        <v>386</v>
      </c>
      <c r="CU171" t="s">
        <v>225</v>
      </c>
      <c r="CW171" t="s">
        <v>319</v>
      </c>
      <c r="CX171" t="s">
        <v>320</v>
      </c>
      <c r="DA171" t="s">
        <v>250</v>
      </c>
      <c r="DB171">
        <v>-1</v>
      </c>
      <c r="DF171" t="s">
        <v>251</v>
      </c>
      <c r="DJ171" t="s">
        <v>252</v>
      </c>
      <c r="DK171" t="s">
        <v>253</v>
      </c>
      <c r="DL171" t="s">
        <v>254</v>
      </c>
      <c r="DN171" t="s">
        <v>255</v>
      </c>
      <c r="DR171" t="s">
        <v>523</v>
      </c>
      <c r="DS171" t="s">
        <v>522</v>
      </c>
      <c r="DT171" t="s">
        <v>515</v>
      </c>
      <c r="DV171">
        <v>1</v>
      </c>
      <c r="DW171" t="s">
        <v>257</v>
      </c>
      <c r="ED171" s="2">
        <v>46147</v>
      </c>
      <c r="EF171">
        <v>12</v>
      </c>
      <c r="EP171" t="s">
        <v>258</v>
      </c>
      <c r="ES171" t="s">
        <v>1643</v>
      </c>
      <c r="FA171" t="s">
        <v>245</v>
      </c>
      <c r="FB171" t="s">
        <v>260</v>
      </c>
      <c r="FD171" t="s">
        <v>260</v>
      </c>
      <c r="FE171" t="s">
        <v>261</v>
      </c>
      <c r="FF171" t="s">
        <v>262</v>
      </c>
      <c r="FK171" t="s">
        <v>263</v>
      </c>
      <c r="FL171" t="s">
        <v>15306</v>
      </c>
      <c r="FN171" t="s">
        <v>410</v>
      </c>
      <c r="FO171" t="s">
        <v>414</v>
      </c>
      <c r="FR171">
        <v>94990</v>
      </c>
      <c r="GB171" t="s">
        <v>266</v>
      </c>
      <c r="GC171" t="s">
        <v>225</v>
      </c>
      <c r="GD171">
        <v>0</v>
      </c>
      <c r="GF171">
        <v>0</v>
      </c>
      <c r="GG171">
        <v>25423</v>
      </c>
      <c r="GI171">
        <v>94990</v>
      </c>
      <c r="GJ171">
        <v>0</v>
      </c>
      <c r="GL171">
        <v>0</v>
      </c>
      <c r="GM171">
        <v>113038</v>
      </c>
      <c r="GS171" t="s">
        <v>267</v>
      </c>
      <c r="GT171" s="2">
        <v>44651</v>
      </c>
      <c r="GU171" t="s">
        <v>268</v>
      </c>
      <c r="GV171" t="s">
        <v>269</v>
      </c>
      <c r="GW171" t="s">
        <v>394</v>
      </c>
      <c r="GZ171" t="s">
        <v>395</v>
      </c>
      <c r="HA171" t="s">
        <v>274</v>
      </c>
      <c r="HB171" t="s">
        <v>275</v>
      </c>
      <c r="HC171" t="s">
        <v>275</v>
      </c>
      <c r="HD171" t="s">
        <v>257</v>
      </c>
      <c r="HE171" t="s">
        <v>230</v>
      </c>
      <c r="HF171" t="s">
        <v>15307</v>
      </c>
      <c r="HR171" t="s">
        <v>278</v>
      </c>
      <c r="HV171">
        <v>94990</v>
      </c>
      <c r="HW171" t="s">
        <v>281</v>
      </c>
      <c r="HY171">
        <v>0</v>
      </c>
      <c r="HZ171">
        <v>0</v>
      </c>
      <c r="IA171" t="s">
        <v>279</v>
      </c>
      <c r="IB171" t="s">
        <v>281</v>
      </c>
      <c r="IE171" t="s">
        <v>283</v>
      </c>
      <c r="IF171" t="s">
        <v>283</v>
      </c>
      <c r="IG171" t="s">
        <v>283</v>
      </c>
      <c r="IH171" t="s">
        <v>284</v>
      </c>
      <c r="II171" t="s">
        <v>285</v>
      </c>
      <c r="IJ171" t="s">
        <v>286</v>
      </c>
      <c r="IK171" t="s">
        <v>278</v>
      </c>
      <c r="IL171" t="s">
        <v>346</v>
      </c>
      <c r="IM171" t="s">
        <v>288</v>
      </c>
      <c r="IN171" t="s">
        <v>289</v>
      </c>
      <c r="IP171" t="s">
        <v>290</v>
      </c>
      <c r="IQ171" t="s">
        <v>284</v>
      </c>
      <c r="IS171" t="s">
        <v>291</v>
      </c>
      <c r="IT171" t="s">
        <v>561</v>
      </c>
      <c r="IY171" t="s">
        <v>281</v>
      </c>
    </row>
    <row r="172" spans="1:259" x14ac:dyDescent="0.3">
      <c r="A172" s="14">
        <f>DAY(AVANZA[[#This Row],[FechaSeguimiento]])</f>
        <v>5</v>
      </c>
      <c r="B172" s="14">
        <f>MONTH(AVANZA[[#This Row],[FechaSeguimiento]])</f>
        <v>5</v>
      </c>
      <c r="C172"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172" t="str">
        <f>LOWER(IFERROR(VLOOKUP(AVANZA[[#This Row],[ID_Peticion]],CANCELADAS[#All],2,0),""))</f>
        <v/>
      </c>
      <c r="E172" t="str">
        <f>LOWER(IFERROR(VLOOKUP(AVANZA[[#This Row],[ID_Peticion]],CANCELADAS[#All],3,0),""))</f>
        <v/>
      </c>
      <c r="F172" t="str">
        <f>LOWER(IF(AVANZA[[#This Row],[CEDULA CLIENTE]]&lt;&gt;""," CC: " &amp; COUNTIFS(AVANZA[CEDULA CLIENTE],AVANZA[[#This Row],[CEDULA CLIENTE]]),"")&amp; IF(AVANZA[[#This Row],[Direccion]]&lt;&gt;""," DIR: " &amp; COUNTIFS(AVANZA[Direccion],AVANZA[[#This Row],[Direccion]]),""))</f>
        <v xml:space="preserve"> dir: 1</v>
      </c>
      <c r="G172" t="str">
        <f>IFERROR(VLOOKUP(AVANZA[[#This Row],[Cedula_Vendedor_Atis]],PLANTA[[#All],[CEDULA]:[LINEA]],3,0),"No Cruza")</f>
        <v>Marisol Avella</v>
      </c>
      <c r="H172" t="str">
        <f>IFERROR(VLOOKUP(AVANZA[[#This Row],[Cedula_Vendedor_Atis]],PLANTA[[#All],[CEDULA]:[LINEA]],4,0),"No Cruza")</f>
        <v>Fija</v>
      </c>
      <c r="I172" t="str">
        <f>LOWER(IF(AVANZA[[#This Row],[ATRIBUIBLE]]="",AVANZA[[#This Row],[Variable]],AVANZA[[#This Row],[ATRIBUIBLE]]))</f>
        <v>terminada</v>
      </c>
      <c r="J172" s="14">
        <f>IF(AVANZA[[#This Row],[Variable]]=AVANZA[[#Headers],[TERMINADA]],1,0)</f>
        <v>1</v>
      </c>
      <c r="K172" s="14">
        <f>IF(AVANZA[[#This Row],[Variable]]=AVANZA[[#Headers],[ANULADA]],1,0)</f>
        <v>0</v>
      </c>
      <c r="L172" s="14">
        <f>IF(AVANZA[[#This Row],[Variable]]=AVANZA[[#Headers],[PENDIENTE]],1,0)</f>
        <v>0</v>
      </c>
      <c r="M172" s="14">
        <f>IF(AVANZA[[#This Row],[ESTADO AGENDA]]="AGENDADA",1,0)</f>
        <v>0</v>
      </c>
      <c r="N172" s="14">
        <f>IF(AVANZA[[#This Row],[ESTADO AGENDA]]="PENDIENTE DE AGENDAR",1,0)</f>
        <v>0</v>
      </c>
      <c r="O172" s="14">
        <f>IF(AVANZA[[#This Row],[ESTADO AGENDA]]="SUSPENDIDA",1,0)</f>
        <v>0</v>
      </c>
      <c r="P172" t="str" cm="1">
        <f t="array" ref="P172">_xlfn.XLOOKUP(AVANZA[[#This Row],[Num_Agrupacion_Pet_Atis]],Tabla1[[#All],[Numero_de_actuacion]],Tabla1[[#All],[Estado_de_la_orden]],"",0)</f>
        <v/>
      </c>
      <c r="Q172" s="2" t="str" cm="1">
        <f t="array" ref="Q172">_xlfn.XLOOKUP(AVANZA[[#This Row],[Num_Agrupacion_Pet_Atis]],Tabla1[[#All],[Numero_de_actuacion]],Tabla1[[#All],[Fecha_de_la_cita]],"",0)</f>
        <v/>
      </c>
      <c r="R172" t="str" cm="1">
        <f t="array" ref="R172">_xlfn.XLOOKUP(AVANZA[[#This Row],[Num_Agrupacion_Pet_Atis]],Tabla1[[#All],[Numero_de_actuacion]],Tabla1[[#All],[Franja_horaria_de_la_cita]],"",0)</f>
        <v/>
      </c>
      <c r="S172" s="14" t="str">
        <f>IFERROR(DAY(AVANZA[[#This Row],[FECHA AGENDA]]),"")</f>
        <v/>
      </c>
      <c r="T172" s="14" t="str">
        <f>IFERROR(MONTH(AVANZA[[#This Row],[FECHA AGENDA]]),"")</f>
        <v/>
      </c>
      <c r="U172" t="str" cm="1">
        <f t="array" ref="U172">_xlfn.XLOOKUP(AVANZA[[#This Row],[Num_Agrupacion_Pet_Atis]],Tabla1[[#All],[Numero_de_actuacion]],Tabla1[[#All],[Motivo_de_suspension]],"",0)</f>
        <v/>
      </c>
      <c r="V172" s="2" t="str" cm="1">
        <f t="array" ref="V172">_xlfn.XLOOKUP(AVANZA[[#This Row],[Num_Agrupacion_Pet_Atis]],Tabla1[[#All],[Numero_de_actuacion]],Tabla1[[#All],[No_identificacion_cliente]],"",0)</f>
        <v/>
      </c>
      <c r="W172" s="2" t="str" cm="1">
        <f t="array" ref="W172">_xlfn.XLOOKUP(AVANZA[[#This Row],[Num_Agrupacion_Pet_Atis]],Tabla1[[#All],[Numero_de_actuacion]],Tabla1[[#All],[Movil_de_contacto]],"",0)</f>
        <v/>
      </c>
      <c r="X172" s="14">
        <f>IF(OR(AVANZA[[#This Row],[ESTADO LEG]]="Legalizada grabacion",AVANZA[[#This Row],[ESTADO LEG]]="Legalizada aut"),1,0)</f>
        <v>1</v>
      </c>
      <c r="Y172" s="14">
        <f>IF(OR(AVANZA[[#This Row],[ESTADO LEG]]="pdte legalizar",AVANZA[[#This Row],[ESTADO LEG]]="No cruza"),1,0)</f>
        <v>0</v>
      </c>
      <c r="Z172" t="str" cm="1">
        <f t="array" ref="Z172">IF(AVANZA[[#This Row],[Variable]]="Terminada",LOWER(_xlfn.XLOOKUP(AVANZA[[#This Row],[ID_Peticion]],Tabla6[[#All],[NUM_PETICION]],Tabla6[[#All],[ESTADO_LEG]],"NO CRUZA",0)),AVANZA[[#This Row],[Variable]])</f>
        <v>legalizada grabacion</v>
      </c>
      <c r="AA172" cm="1">
        <f t="array" ref="AA172">_xlfn.XLOOKUP(AVANZA[[#This Row],[ID_Peticion]],Tabla6[[#All],[NUM_PETICION]],Tabla6[[#All],[DIF_DIAS]],"",0)</f>
        <v>1</v>
      </c>
      <c r="AB172" s="2" cm="1">
        <f t="array" ref="AB172">IFERROR(_xlfn.XLOOKUP(AVANZA[[#This Row],[ID_Peticion]],Tabla6[[#All],[NUM_PETICION]],Tabla6[[#All],[FEC_LEGAL]],"",0),"")</f>
        <v>46148</v>
      </c>
      <c r="AC172" s="14">
        <f ca="1">IF(AVANZA[[#This Row],[FECHA LEG]]&lt;&gt;0,IFERROR(AVANZA[[#This Row],[FECHA LEG]]-AVANZA[[#This Row],[FechaIniEstadoSubPetAtis]],0),TODAY()-AVANZA[[#This Row],[FechaIniEstadoSubPetAtis]])</f>
        <v>1</v>
      </c>
      <c r="AD172" s="35" t="str">
        <f ca="1">IF(AVANZA[[#This Row],[FINAL Vs LG]]&lt;&gt;0,IF(AVANZA[[#This Row],[FINAL Vs LG]]&lt;7.1,"100%",IF(AND(AVANZA[[#This Row],[FINAL Vs LG]]&gt;7.1,AVANZA[[#This Row],[FINAL Vs LG]]&lt;11.1),"50%","0%")),0)</f>
        <v>100%</v>
      </c>
      <c r="AE172" s="14">
        <f ca="1">VLOOKUP(DAY(TODAY()),BACK!F:G,2,0)</f>
        <v>14</v>
      </c>
      <c r="AF172" s="14">
        <f>BACK!$I$2</f>
        <v>24</v>
      </c>
      <c r="AG172" s="14">
        <f>IF(AVANZA[[#This Row],[Oferta_empaquetada_comisiones]]="SI",1,0)</f>
        <v>0</v>
      </c>
      <c r="AH172" s="36">
        <f>IF(AVANZA[[#This Row],[Variable]]="TERMINADA",IFERROR(VLOOKUP(AVANZA[[#This Row],[SUPERVISOR]],Tabla2[#All],4,0),0),)</f>
        <v>3.5</v>
      </c>
      <c r="AI172" s="14">
        <f>IF(AVANZA[[#This Row],[Producto]]="BA",1,0)</f>
        <v>1</v>
      </c>
      <c r="AJ172" s="14">
        <f>IF(AVANZA[[#This Row],[Producto]]="DUO",1,0)</f>
        <v>0</v>
      </c>
      <c r="AK172" s="14">
        <f>IF(AVANZA[[#This Row],[Producto]]="TRIO",1,0)</f>
        <v>0</v>
      </c>
      <c r="AL172" t="s">
        <v>1154</v>
      </c>
      <c r="AM172">
        <v>-1</v>
      </c>
      <c r="AN172">
        <v>-1</v>
      </c>
      <c r="AO172" t="s">
        <v>15310</v>
      </c>
      <c r="AP172" s="1">
        <v>46142.493437500001</v>
      </c>
      <c r="AQ172">
        <v>-1</v>
      </c>
      <c r="AR172" t="s">
        <v>15311</v>
      </c>
      <c r="AS172">
        <v>-1</v>
      </c>
      <c r="AT172">
        <v>-1</v>
      </c>
      <c r="AU172">
        <v>-1</v>
      </c>
      <c r="AV172">
        <v>-1</v>
      </c>
      <c r="AW172">
        <v>-1</v>
      </c>
      <c r="AX172" t="s">
        <v>224</v>
      </c>
      <c r="AY172">
        <v>-1</v>
      </c>
      <c r="AZ172">
        <v>2026</v>
      </c>
      <c r="BA172">
        <v>5</v>
      </c>
      <c r="BB172">
        <v>5</v>
      </c>
      <c r="BC172">
        <v>-1</v>
      </c>
      <c r="BD172" t="s">
        <v>225</v>
      </c>
      <c r="BE172">
        <v>-1</v>
      </c>
      <c r="BF172">
        <v>20001620640062</v>
      </c>
      <c r="BG172" t="s">
        <v>319</v>
      </c>
      <c r="BH172" t="s">
        <v>320</v>
      </c>
      <c r="BI172" t="s">
        <v>15312</v>
      </c>
      <c r="BJ172">
        <v>-1</v>
      </c>
      <c r="BK172">
        <v>-1</v>
      </c>
      <c r="BL172">
        <v>-1</v>
      </c>
      <c r="BM172" t="s">
        <v>229</v>
      </c>
      <c r="BN172" t="s">
        <v>230</v>
      </c>
      <c r="BO172" t="s">
        <v>15313</v>
      </c>
      <c r="BP172" t="s">
        <v>380</v>
      </c>
      <c r="BQ172">
        <v>2026</v>
      </c>
      <c r="BR172">
        <v>4</v>
      </c>
      <c r="BS172">
        <v>30</v>
      </c>
      <c r="BT172" s="1">
        <v>46147.562835648147</v>
      </c>
      <c r="BU172" t="s">
        <v>233</v>
      </c>
      <c r="BV172" s="2">
        <v>46147</v>
      </c>
      <c r="BW172" t="s">
        <v>234</v>
      </c>
      <c r="BX172" s="2">
        <v>46142</v>
      </c>
      <c r="BY172" s="2">
        <v>46147</v>
      </c>
      <c r="BZ172" t="s">
        <v>235</v>
      </c>
      <c r="CA172" t="s">
        <v>896</v>
      </c>
      <c r="CB172" t="s">
        <v>752</v>
      </c>
      <c r="CC172" t="s">
        <v>15314</v>
      </c>
      <c r="CD172" t="s">
        <v>3724</v>
      </c>
      <c r="CE172">
        <v>-1</v>
      </c>
      <c r="CF172" t="s">
        <v>899</v>
      </c>
      <c r="CG172" t="s">
        <v>756</v>
      </c>
      <c r="CH172" t="s">
        <v>242</v>
      </c>
      <c r="CI172">
        <v>1063565638</v>
      </c>
      <c r="CJ172" t="s">
        <v>1162</v>
      </c>
      <c r="CK172" t="s">
        <v>245</v>
      </c>
      <c r="CL172" t="s">
        <v>409</v>
      </c>
      <c r="CM172" t="s">
        <v>247</v>
      </c>
      <c r="CN172" t="s">
        <v>410</v>
      </c>
      <c r="CT172" t="s">
        <v>853</v>
      </c>
      <c r="CU172" t="s">
        <v>225</v>
      </c>
      <c r="CW172" t="s">
        <v>319</v>
      </c>
      <c r="CX172" t="s">
        <v>320</v>
      </c>
      <c r="DA172" t="s">
        <v>250</v>
      </c>
      <c r="DB172">
        <v>-1</v>
      </c>
      <c r="DF172" t="s">
        <v>251</v>
      </c>
      <c r="DJ172" t="s">
        <v>252</v>
      </c>
      <c r="DK172" t="s">
        <v>253</v>
      </c>
      <c r="DL172" t="s">
        <v>254</v>
      </c>
      <c r="DN172" t="s">
        <v>255</v>
      </c>
      <c r="DR172" t="s">
        <v>1163</v>
      </c>
      <c r="DS172" t="s">
        <v>1162</v>
      </c>
      <c r="DT172" t="s">
        <v>1161</v>
      </c>
      <c r="DV172">
        <v>1</v>
      </c>
      <c r="DW172" t="s">
        <v>623</v>
      </c>
      <c r="ED172" s="2">
        <v>46147</v>
      </c>
      <c r="EE172" t="s">
        <v>900</v>
      </c>
      <c r="EF172">
        <v>9</v>
      </c>
      <c r="EP172" t="s">
        <v>258</v>
      </c>
      <c r="ES172" t="s">
        <v>14387</v>
      </c>
      <c r="FA172" t="s">
        <v>245</v>
      </c>
      <c r="FB172" t="s">
        <v>763</v>
      </c>
      <c r="FD172" t="s">
        <v>763</v>
      </c>
      <c r="FE172" t="s">
        <v>902</v>
      </c>
      <c r="FF172" t="s">
        <v>903</v>
      </c>
      <c r="FK172" t="s">
        <v>263</v>
      </c>
      <c r="FL172" t="s">
        <v>15315</v>
      </c>
      <c r="FN172" t="s">
        <v>410</v>
      </c>
      <c r="FO172" t="s">
        <v>414</v>
      </c>
      <c r="FR172">
        <v>79824</v>
      </c>
      <c r="GB172" t="s">
        <v>266</v>
      </c>
      <c r="GC172" t="s">
        <v>225</v>
      </c>
      <c r="GD172">
        <v>0</v>
      </c>
      <c r="GF172">
        <v>0</v>
      </c>
      <c r="GG172">
        <v>25423</v>
      </c>
      <c r="GI172">
        <v>79824</v>
      </c>
      <c r="GJ172">
        <v>0</v>
      </c>
      <c r="GL172">
        <v>0</v>
      </c>
      <c r="GM172">
        <v>94990</v>
      </c>
      <c r="GS172" t="s">
        <v>267</v>
      </c>
      <c r="GT172" s="2">
        <v>45076</v>
      </c>
      <c r="GU172" t="s">
        <v>268</v>
      </c>
      <c r="GV172" t="s">
        <v>269</v>
      </c>
      <c r="GW172" t="s">
        <v>394</v>
      </c>
      <c r="GZ172" t="s">
        <v>395</v>
      </c>
      <c r="HA172" t="s">
        <v>274</v>
      </c>
      <c r="HB172" t="s">
        <v>900</v>
      </c>
      <c r="HC172" t="s">
        <v>900</v>
      </c>
      <c r="HD172" t="s">
        <v>761</v>
      </c>
      <c r="HE172" t="s">
        <v>230</v>
      </c>
      <c r="HF172" t="s">
        <v>15316</v>
      </c>
      <c r="HR172" t="s">
        <v>278</v>
      </c>
      <c r="HV172">
        <v>94990</v>
      </c>
      <c r="HW172" t="s">
        <v>281</v>
      </c>
      <c r="HY172">
        <v>0</v>
      </c>
      <c r="HZ172">
        <v>0</v>
      </c>
      <c r="IA172" t="s">
        <v>281</v>
      </c>
      <c r="IB172" t="s">
        <v>281</v>
      </c>
      <c r="IE172" t="s">
        <v>283</v>
      </c>
      <c r="IF172" t="s">
        <v>283</v>
      </c>
      <c r="IG172" t="s">
        <v>283</v>
      </c>
      <c r="IH172" t="s">
        <v>284</v>
      </c>
      <c r="II172" t="s">
        <v>285</v>
      </c>
      <c r="IJ172" t="s">
        <v>286</v>
      </c>
      <c r="IK172" t="s">
        <v>278</v>
      </c>
      <c r="IL172" t="s">
        <v>346</v>
      </c>
      <c r="IM172" t="s">
        <v>288</v>
      </c>
      <c r="IN172" t="s">
        <v>289</v>
      </c>
      <c r="IP172" t="s">
        <v>290</v>
      </c>
      <c r="IQ172" t="s">
        <v>284</v>
      </c>
      <c r="IS172" t="s">
        <v>291</v>
      </c>
      <c r="IT172" t="s">
        <v>561</v>
      </c>
      <c r="IY172" t="s">
        <v>281</v>
      </c>
    </row>
    <row r="173" spans="1:259" x14ac:dyDescent="0.3">
      <c r="A173" s="14">
        <f>DAY(AVANZA[[#This Row],[FechaSeguimiento]])</f>
        <v>5</v>
      </c>
      <c r="B173" s="14">
        <f>MONTH(AVANZA[[#This Row],[FechaSeguimiento]])</f>
        <v>5</v>
      </c>
      <c r="C173"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173" t="str">
        <f>LOWER(IFERROR(VLOOKUP(AVANZA[[#This Row],[ID_Peticion]],CANCELADAS[#All],2,0),""))</f>
        <v/>
      </c>
      <c r="E173" t="str">
        <f>LOWER(IFERROR(VLOOKUP(AVANZA[[#This Row],[ID_Peticion]],CANCELADAS[#All],3,0),""))</f>
        <v/>
      </c>
      <c r="F173" t="str">
        <f>LOWER(IF(AVANZA[[#This Row],[CEDULA CLIENTE]]&lt;&gt;""," CC: " &amp; COUNTIFS(AVANZA[CEDULA CLIENTE],AVANZA[[#This Row],[CEDULA CLIENTE]]),"")&amp; IF(AVANZA[[#This Row],[Direccion]]&lt;&gt;""," DIR: " &amp; COUNTIFS(AVANZA[Direccion],AVANZA[[#This Row],[Direccion]]),""))</f>
        <v xml:space="preserve"> dir: 1</v>
      </c>
      <c r="G173" t="str">
        <f>IFERROR(VLOOKUP(AVANZA[[#This Row],[Cedula_Vendedor_Atis]],PLANTA[[#All],[CEDULA]:[LINEA]],3,0),"No Cruza")</f>
        <v>Marisol Avella</v>
      </c>
      <c r="H173" t="str">
        <f>IFERROR(VLOOKUP(AVANZA[[#This Row],[Cedula_Vendedor_Atis]],PLANTA[[#All],[CEDULA]:[LINEA]],4,0),"No Cruza")</f>
        <v>Fija</v>
      </c>
      <c r="I173" t="str">
        <f>LOWER(IF(AVANZA[[#This Row],[ATRIBUIBLE]]="",AVANZA[[#This Row],[Variable]],AVANZA[[#This Row],[ATRIBUIBLE]]))</f>
        <v>terminada</v>
      </c>
      <c r="J173" s="14">
        <f>IF(AVANZA[[#This Row],[Variable]]=AVANZA[[#Headers],[TERMINADA]],1,0)</f>
        <v>1</v>
      </c>
      <c r="K173" s="14">
        <f>IF(AVANZA[[#This Row],[Variable]]=AVANZA[[#Headers],[ANULADA]],1,0)</f>
        <v>0</v>
      </c>
      <c r="L173" s="14">
        <f>IF(AVANZA[[#This Row],[Variable]]=AVANZA[[#Headers],[PENDIENTE]],1,0)</f>
        <v>0</v>
      </c>
      <c r="M173" s="14">
        <f>IF(AVANZA[[#This Row],[ESTADO AGENDA]]="AGENDADA",1,0)</f>
        <v>0</v>
      </c>
      <c r="N173" s="14">
        <f>IF(AVANZA[[#This Row],[ESTADO AGENDA]]="PENDIENTE DE AGENDAR",1,0)</f>
        <v>0</v>
      </c>
      <c r="O173" s="14">
        <f>IF(AVANZA[[#This Row],[ESTADO AGENDA]]="SUSPENDIDA",1,0)</f>
        <v>0</v>
      </c>
      <c r="P173" t="str" cm="1">
        <f t="array" ref="P173">_xlfn.XLOOKUP(AVANZA[[#This Row],[Num_Agrupacion_Pet_Atis]],Tabla1[[#All],[Numero_de_actuacion]],Tabla1[[#All],[Estado_de_la_orden]],"",0)</f>
        <v/>
      </c>
      <c r="Q173" s="2" t="str" cm="1">
        <f t="array" ref="Q173">_xlfn.XLOOKUP(AVANZA[[#This Row],[Num_Agrupacion_Pet_Atis]],Tabla1[[#All],[Numero_de_actuacion]],Tabla1[[#All],[Fecha_de_la_cita]],"",0)</f>
        <v/>
      </c>
      <c r="R173" t="str" cm="1">
        <f t="array" ref="R173">_xlfn.XLOOKUP(AVANZA[[#This Row],[Num_Agrupacion_Pet_Atis]],Tabla1[[#All],[Numero_de_actuacion]],Tabla1[[#All],[Franja_horaria_de_la_cita]],"",0)</f>
        <v/>
      </c>
      <c r="S173" s="14" t="str">
        <f>IFERROR(DAY(AVANZA[[#This Row],[FECHA AGENDA]]),"")</f>
        <v/>
      </c>
      <c r="T173" s="14" t="str">
        <f>IFERROR(MONTH(AVANZA[[#This Row],[FECHA AGENDA]]),"")</f>
        <v/>
      </c>
      <c r="U173" t="str" cm="1">
        <f t="array" ref="U173">_xlfn.XLOOKUP(AVANZA[[#This Row],[Num_Agrupacion_Pet_Atis]],Tabla1[[#All],[Numero_de_actuacion]],Tabla1[[#All],[Motivo_de_suspension]],"",0)</f>
        <v/>
      </c>
      <c r="V173" s="2" t="str" cm="1">
        <f t="array" ref="V173">_xlfn.XLOOKUP(AVANZA[[#This Row],[Num_Agrupacion_Pet_Atis]],Tabla1[[#All],[Numero_de_actuacion]],Tabla1[[#All],[No_identificacion_cliente]],"",0)</f>
        <v/>
      </c>
      <c r="W173" s="2" t="str" cm="1">
        <f t="array" ref="W173">_xlfn.XLOOKUP(AVANZA[[#This Row],[Num_Agrupacion_Pet_Atis]],Tabla1[[#All],[Numero_de_actuacion]],Tabla1[[#All],[Movil_de_contacto]],"",0)</f>
        <v/>
      </c>
      <c r="X173" s="14">
        <f>IF(OR(AVANZA[[#This Row],[ESTADO LEG]]="Legalizada grabacion",AVANZA[[#This Row],[ESTADO LEG]]="Legalizada aut"),1,0)</f>
        <v>1</v>
      </c>
      <c r="Y173" s="14">
        <f>IF(OR(AVANZA[[#This Row],[ESTADO LEG]]="pdte legalizar",AVANZA[[#This Row],[ESTADO LEG]]="No cruza"),1,0)</f>
        <v>0</v>
      </c>
      <c r="Z173" t="str" cm="1">
        <f t="array" ref="Z173">IF(AVANZA[[#This Row],[Variable]]="Terminada",LOWER(_xlfn.XLOOKUP(AVANZA[[#This Row],[ID_Peticion]],Tabla6[[#All],[NUM_PETICION]],Tabla6[[#All],[ESTADO_LEG]],"NO CRUZA",0)),AVANZA[[#This Row],[Variable]])</f>
        <v>legalizada grabacion</v>
      </c>
      <c r="AA173" cm="1">
        <f t="array" ref="AA173">_xlfn.XLOOKUP(AVANZA[[#This Row],[ID_Peticion]],Tabla6[[#All],[NUM_PETICION]],Tabla6[[#All],[DIF_DIAS]],"",0)</f>
        <v>1</v>
      </c>
      <c r="AB173" s="2" cm="1">
        <f t="array" ref="AB173">IFERROR(_xlfn.XLOOKUP(AVANZA[[#This Row],[ID_Peticion]],Tabla6[[#All],[NUM_PETICION]],Tabla6[[#All],[FEC_LEGAL]],"",0),"")</f>
        <v>46148</v>
      </c>
      <c r="AC173" s="14">
        <f ca="1">IF(AVANZA[[#This Row],[FECHA LEG]]&lt;&gt;0,IFERROR(AVANZA[[#This Row],[FECHA LEG]]-AVANZA[[#This Row],[FechaIniEstadoSubPetAtis]],0),TODAY()-AVANZA[[#This Row],[FechaIniEstadoSubPetAtis]])</f>
        <v>1</v>
      </c>
      <c r="AD173" s="35" t="str">
        <f ca="1">IF(AVANZA[[#This Row],[FINAL Vs LG]]&lt;&gt;0,IF(AVANZA[[#This Row],[FINAL Vs LG]]&lt;7.1,"100%",IF(AND(AVANZA[[#This Row],[FINAL Vs LG]]&gt;7.1,AVANZA[[#This Row],[FINAL Vs LG]]&lt;11.1),"50%","0%")),0)</f>
        <v>100%</v>
      </c>
      <c r="AE173" s="14">
        <f ca="1">VLOOKUP(DAY(TODAY()),BACK!F:G,2,0)</f>
        <v>14</v>
      </c>
      <c r="AF173" s="14">
        <f>BACK!$I$2</f>
        <v>24</v>
      </c>
      <c r="AG173" s="14">
        <f>IF(AVANZA[[#This Row],[Oferta_empaquetada_comisiones]]="SI",1,0)</f>
        <v>0</v>
      </c>
      <c r="AH173" s="36">
        <f>IF(AVANZA[[#This Row],[Variable]]="TERMINADA",IFERROR(VLOOKUP(AVANZA[[#This Row],[SUPERVISOR]],Tabla2[#All],4,0),0),)</f>
        <v>3.5</v>
      </c>
      <c r="AI173" s="14">
        <f>IF(AVANZA[[#This Row],[Producto]]="BA",1,0)</f>
        <v>1</v>
      </c>
      <c r="AJ173" s="14">
        <f>IF(AVANZA[[#This Row],[Producto]]="DUO",1,0)</f>
        <v>0</v>
      </c>
      <c r="AK173" s="14">
        <f>IF(AVANZA[[#This Row],[Producto]]="TRIO",1,0)</f>
        <v>0</v>
      </c>
      <c r="AL173" t="s">
        <v>1154</v>
      </c>
      <c r="AM173">
        <v>-1</v>
      </c>
      <c r="AN173">
        <v>-1</v>
      </c>
      <c r="AO173" t="s">
        <v>15317</v>
      </c>
      <c r="AP173" s="1">
        <v>46147.443252314813</v>
      </c>
      <c r="AQ173">
        <v>-1</v>
      </c>
      <c r="AR173" t="s">
        <v>15318</v>
      </c>
      <c r="AS173">
        <v>-1</v>
      </c>
      <c r="AT173">
        <v>-1</v>
      </c>
      <c r="AU173">
        <v>-1</v>
      </c>
      <c r="AV173">
        <v>-1</v>
      </c>
      <c r="AW173">
        <v>-1</v>
      </c>
      <c r="AX173" t="s">
        <v>224</v>
      </c>
      <c r="AY173">
        <v>-1</v>
      </c>
      <c r="AZ173">
        <v>2026</v>
      </c>
      <c r="BA173">
        <v>5</v>
      </c>
      <c r="BB173">
        <v>5</v>
      </c>
      <c r="BC173">
        <v>-1</v>
      </c>
      <c r="BD173" t="s">
        <v>225</v>
      </c>
      <c r="BE173">
        <v>-1</v>
      </c>
      <c r="BF173">
        <v>20001622772899</v>
      </c>
      <c r="BG173" t="s">
        <v>226</v>
      </c>
      <c r="BH173" t="s">
        <v>227</v>
      </c>
      <c r="BI173" t="s">
        <v>15319</v>
      </c>
      <c r="BJ173">
        <v>-1</v>
      </c>
      <c r="BK173">
        <v>-1</v>
      </c>
      <c r="BL173">
        <v>-1</v>
      </c>
      <c r="BM173" t="s">
        <v>229</v>
      </c>
      <c r="BN173" t="s">
        <v>230</v>
      </c>
      <c r="BO173" t="s">
        <v>15320</v>
      </c>
      <c r="BP173" t="s">
        <v>380</v>
      </c>
      <c r="BQ173">
        <v>2026</v>
      </c>
      <c r="BR173">
        <v>5</v>
      </c>
      <c r="BS173">
        <v>5</v>
      </c>
      <c r="BT173" s="1">
        <v>46147.712638888886</v>
      </c>
      <c r="BU173" t="s">
        <v>233</v>
      </c>
      <c r="BV173" s="2">
        <v>46147</v>
      </c>
      <c r="BW173" t="s">
        <v>234</v>
      </c>
      <c r="BX173" s="2">
        <v>46147</v>
      </c>
      <c r="BY173" s="2">
        <v>46147</v>
      </c>
      <c r="BZ173" t="s">
        <v>235</v>
      </c>
      <c r="CA173" t="s">
        <v>381</v>
      </c>
      <c r="CB173" t="s">
        <v>353</v>
      </c>
      <c r="CC173" t="s">
        <v>15321</v>
      </c>
      <c r="CD173" t="s">
        <v>7136</v>
      </c>
      <c r="CE173">
        <v>-1</v>
      </c>
      <c r="CF173" t="s">
        <v>384</v>
      </c>
      <c r="CG173" t="s">
        <v>385</v>
      </c>
      <c r="CH173" t="s">
        <v>242</v>
      </c>
      <c r="CI173">
        <v>1063565638</v>
      </c>
      <c r="CJ173" t="s">
        <v>1162</v>
      </c>
      <c r="CK173" t="s">
        <v>245</v>
      </c>
      <c r="CL173" t="s">
        <v>409</v>
      </c>
      <c r="CM173" t="s">
        <v>247</v>
      </c>
      <c r="CN173" t="s">
        <v>410</v>
      </c>
      <c r="CT173" t="s">
        <v>693</v>
      </c>
      <c r="CU173" t="s">
        <v>225</v>
      </c>
      <c r="CW173" t="s">
        <v>226</v>
      </c>
      <c r="CX173" t="s">
        <v>227</v>
      </c>
      <c r="DA173" t="s">
        <v>250</v>
      </c>
      <c r="DB173">
        <v>-1</v>
      </c>
      <c r="DF173" t="s">
        <v>251</v>
      </c>
      <c r="DJ173" t="s">
        <v>252</v>
      </c>
      <c r="DK173" t="s">
        <v>253</v>
      </c>
      <c r="DL173" t="s">
        <v>254</v>
      </c>
      <c r="DN173" t="s">
        <v>255</v>
      </c>
      <c r="DR173" t="s">
        <v>1163</v>
      </c>
      <c r="DS173" t="s">
        <v>1162</v>
      </c>
      <c r="DT173" t="s">
        <v>1161</v>
      </c>
      <c r="DV173">
        <v>1</v>
      </c>
      <c r="DW173" t="s">
        <v>283</v>
      </c>
      <c r="ED173" s="2">
        <v>46147</v>
      </c>
      <c r="EE173" t="s">
        <v>343</v>
      </c>
      <c r="EF173">
        <v>12</v>
      </c>
      <c r="EP173" t="s">
        <v>258</v>
      </c>
      <c r="ES173" t="s">
        <v>2227</v>
      </c>
      <c r="FA173" t="s">
        <v>245</v>
      </c>
      <c r="FB173" t="s">
        <v>363</v>
      </c>
      <c r="FD173" t="s">
        <v>308</v>
      </c>
      <c r="FE173" t="s">
        <v>392</v>
      </c>
      <c r="FF173" t="s">
        <v>392</v>
      </c>
      <c r="FK173" t="s">
        <v>263</v>
      </c>
      <c r="FL173" t="s">
        <v>15322</v>
      </c>
      <c r="FN173" t="s">
        <v>410</v>
      </c>
      <c r="FO173" t="s">
        <v>414</v>
      </c>
      <c r="FR173">
        <v>85900</v>
      </c>
      <c r="GB173" t="s">
        <v>266</v>
      </c>
      <c r="GC173" t="s">
        <v>225</v>
      </c>
      <c r="GD173">
        <v>0</v>
      </c>
      <c r="GF173">
        <v>0</v>
      </c>
      <c r="GG173">
        <v>25421</v>
      </c>
      <c r="GI173">
        <v>85900</v>
      </c>
      <c r="GJ173">
        <v>0</v>
      </c>
      <c r="GL173">
        <v>0</v>
      </c>
      <c r="GM173">
        <v>102221</v>
      </c>
      <c r="GS173" t="s">
        <v>267</v>
      </c>
      <c r="GT173" s="2">
        <v>44803</v>
      </c>
      <c r="GU173" t="s">
        <v>268</v>
      </c>
      <c r="GV173" t="s">
        <v>269</v>
      </c>
      <c r="GW173" t="s">
        <v>394</v>
      </c>
      <c r="GZ173" t="s">
        <v>395</v>
      </c>
      <c r="HA173" t="s">
        <v>274</v>
      </c>
      <c r="HB173" t="s">
        <v>396</v>
      </c>
      <c r="HC173" t="s">
        <v>381</v>
      </c>
      <c r="HD173" t="s">
        <v>385</v>
      </c>
      <c r="HE173" t="s">
        <v>230</v>
      </c>
      <c r="HF173" t="s">
        <v>2229</v>
      </c>
      <c r="HR173" t="s">
        <v>278</v>
      </c>
      <c r="HV173">
        <v>85900</v>
      </c>
      <c r="HW173" t="s">
        <v>279</v>
      </c>
      <c r="HX173" t="s">
        <v>570</v>
      </c>
      <c r="HY173">
        <v>85917.668000000005</v>
      </c>
      <c r="HZ173">
        <v>17.667999999999999</v>
      </c>
      <c r="IA173" t="s">
        <v>281</v>
      </c>
      <c r="IB173" t="s">
        <v>281</v>
      </c>
      <c r="IE173" t="s">
        <v>283</v>
      </c>
      <c r="IF173" t="s">
        <v>283</v>
      </c>
      <c r="IG173" t="s">
        <v>283</v>
      </c>
      <c r="IH173" t="s">
        <v>284</v>
      </c>
      <c r="II173" t="s">
        <v>285</v>
      </c>
      <c r="IJ173" t="s">
        <v>286</v>
      </c>
      <c r="IK173" t="s">
        <v>278</v>
      </c>
      <c r="IL173" t="s">
        <v>346</v>
      </c>
      <c r="IM173" t="s">
        <v>288</v>
      </c>
      <c r="IN173" t="s">
        <v>289</v>
      </c>
      <c r="IP173" t="s">
        <v>290</v>
      </c>
      <c r="IQ173" t="s">
        <v>284</v>
      </c>
      <c r="IS173" t="s">
        <v>291</v>
      </c>
      <c r="IT173" t="s">
        <v>453</v>
      </c>
      <c r="IU173" t="s">
        <v>583</v>
      </c>
      <c r="IV173" t="s">
        <v>434</v>
      </c>
      <c r="IW173" t="s">
        <v>318</v>
      </c>
      <c r="IY173" t="s">
        <v>281</v>
      </c>
    </row>
    <row r="174" spans="1:259" x14ac:dyDescent="0.3">
      <c r="A174" s="14">
        <f>DAY(AVANZA[[#This Row],[FechaSeguimiento]])</f>
        <v>5</v>
      </c>
      <c r="B174" s="14">
        <f>MONTH(AVANZA[[#This Row],[FechaSeguimiento]])</f>
        <v>5</v>
      </c>
      <c r="C174"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174" t="str">
        <f>LOWER(IFERROR(VLOOKUP(AVANZA[[#This Row],[ID_Peticion]],CANCELADAS[#All],2,0),""))</f>
        <v/>
      </c>
      <c r="E174" t="str">
        <f>LOWER(IFERROR(VLOOKUP(AVANZA[[#This Row],[ID_Peticion]],CANCELADAS[#All],3,0),""))</f>
        <v/>
      </c>
      <c r="F174" t="str">
        <f>LOWER(IF(AVANZA[[#This Row],[CEDULA CLIENTE]]&lt;&gt;""," CC: " &amp; COUNTIFS(AVANZA[CEDULA CLIENTE],AVANZA[[#This Row],[CEDULA CLIENTE]]),"")&amp; IF(AVANZA[[#This Row],[Direccion]]&lt;&gt;""," DIR: " &amp; COUNTIFS(AVANZA[Direccion],AVANZA[[#This Row],[Direccion]]),""))</f>
        <v xml:space="preserve"> dir: 1</v>
      </c>
      <c r="G174" t="str">
        <f>IFERROR(VLOOKUP(AVANZA[[#This Row],[Cedula_Vendedor_Atis]],PLANTA[[#All],[CEDULA]:[LINEA]],3,0),"No Cruza")</f>
        <v>Marisol Avella</v>
      </c>
      <c r="H174" t="str">
        <f>IFERROR(VLOOKUP(AVANZA[[#This Row],[Cedula_Vendedor_Atis]],PLANTA[[#All],[CEDULA]:[LINEA]],4,0),"No Cruza")</f>
        <v>Fija</v>
      </c>
      <c r="I174" t="str">
        <f>LOWER(IF(AVANZA[[#This Row],[ATRIBUIBLE]]="",AVANZA[[#This Row],[Variable]],AVANZA[[#This Row],[ATRIBUIBLE]]))</f>
        <v>terminada</v>
      </c>
      <c r="J174" s="14">
        <f>IF(AVANZA[[#This Row],[Variable]]=AVANZA[[#Headers],[TERMINADA]],1,0)</f>
        <v>1</v>
      </c>
      <c r="K174" s="14">
        <f>IF(AVANZA[[#This Row],[Variable]]=AVANZA[[#Headers],[ANULADA]],1,0)</f>
        <v>0</v>
      </c>
      <c r="L174" s="14">
        <f>IF(AVANZA[[#This Row],[Variable]]=AVANZA[[#Headers],[PENDIENTE]],1,0)</f>
        <v>0</v>
      </c>
      <c r="M174" s="14">
        <f>IF(AVANZA[[#This Row],[ESTADO AGENDA]]="AGENDADA",1,0)</f>
        <v>0</v>
      </c>
      <c r="N174" s="14">
        <f>IF(AVANZA[[#This Row],[ESTADO AGENDA]]="PENDIENTE DE AGENDAR",1,0)</f>
        <v>0</v>
      </c>
      <c r="O174" s="14">
        <f>IF(AVANZA[[#This Row],[ESTADO AGENDA]]="SUSPENDIDA",1,0)</f>
        <v>0</v>
      </c>
      <c r="P174" t="str" cm="1">
        <f t="array" ref="P174">_xlfn.XLOOKUP(AVANZA[[#This Row],[Num_Agrupacion_Pet_Atis]],Tabla1[[#All],[Numero_de_actuacion]],Tabla1[[#All],[Estado_de_la_orden]],"",0)</f>
        <v/>
      </c>
      <c r="Q174" s="2" t="str" cm="1">
        <f t="array" ref="Q174">_xlfn.XLOOKUP(AVANZA[[#This Row],[Num_Agrupacion_Pet_Atis]],Tabla1[[#All],[Numero_de_actuacion]],Tabla1[[#All],[Fecha_de_la_cita]],"",0)</f>
        <v/>
      </c>
      <c r="R174" t="str" cm="1">
        <f t="array" ref="R174">_xlfn.XLOOKUP(AVANZA[[#This Row],[Num_Agrupacion_Pet_Atis]],Tabla1[[#All],[Numero_de_actuacion]],Tabla1[[#All],[Franja_horaria_de_la_cita]],"",0)</f>
        <v/>
      </c>
      <c r="S174" s="14" t="str">
        <f>IFERROR(DAY(AVANZA[[#This Row],[FECHA AGENDA]]),"")</f>
        <v/>
      </c>
      <c r="T174" s="14" t="str">
        <f>IFERROR(MONTH(AVANZA[[#This Row],[FECHA AGENDA]]),"")</f>
        <v/>
      </c>
      <c r="U174" t="str" cm="1">
        <f t="array" ref="U174">_xlfn.XLOOKUP(AVANZA[[#This Row],[Num_Agrupacion_Pet_Atis]],Tabla1[[#All],[Numero_de_actuacion]],Tabla1[[#All],[Motivo_de_suspension]],"",0)</f>
        <v/>
      </c>
      <c r="V174" s="2" t="str" cm="1">
        <f t="array" ref="V174">_xlfn.XLOOKUP(AVANZA[[#This Row],[Num_Agrupacion_Pet_Atis]],Tabla1[[#All],[Numero_de_actuacion]],Tabla1[[#All],[No_identificacion_cliente]],"",0)</f>
        <v/>
      </c>
      <c r="W174" s="2" t="str" cm="1">
        <f t="array" ref="W174">_xlfn.XLOOKUP(AVANZA[[#This Row],[Num_Agrupacion_Pet_Atis]],Tabla1[[#All],[Numero_de_actuacion]],Tabla1[[#All],[Movil_de_contacto]],"",0)</f>
        <v/>
      </c>
      <c r="X174" s="14">
        <f>IF(OR(AVANZA[[#This Row],[ESTADO LEG]]="Legalizada grabacion",AVANZA[[#This Row],[ESTADO LEG]]="Legalizada aut"),1,0)</f>
        <v>1</v>
      </c>
      <c r="Y174" s="14">
        <f>IF(OR(AVANZA[[#This Row],[ESTADO LEG]]="pdte legalizar",AVANZA[[#This Row],[ESTADO LEG]]="No cruza"),1,0)</f>
        <v>0</v>
      </c>
      <c r="Z174" t="str" cm="1">
        <f t="array" ref="Z174">IF(AVANZA[[#This Row],[Variable]]="Terminada",LOWER(_xlfn.XLOOKUP(AVANZA[[#This Row],[ID_Peticion]],Tabla6[[#All],[NUM_PETICION]],Tabla6[[#All],[ESTADO_LEG]],"NO CRUZA",0)),AVANZA[[#This Row],[Variable]])</f>
        <v>legalizada grabacion</v>
      </c>
      <c r="AA174" cm="1">
        <f t="array" ref="AA174">_xlfn.XLOOKUP(AVANZA[[#This Row],[ID_Peticion]],Tabla6[[#All],[NUM_PETICION]],Tabla6[[#All],[DIF_DIAS]],"",0)</f>
        <v>1</v>
      </c>
      <c r="AB174" s="2" cm="1">
        <f t="array" ref="AB174">IFERROR(_xlfn.XLOOKUP(AVANZA[[#This Row],[ID_Peticion]],Tabla6[[#All],[NUM_PETICION]],Tabla6[[#All],[FEC_LEGAL]],"",0),"")</f>
        <v>46148</v>
      </c>
      <c r="AC174" s="14">
        <f ca="1">IF(AVANZA[[#This Row],[FECHA LEG]]&lt;&gt;0,IFERROR(AVANZA[[#This Row],[FECHA LEG]]-AVANZA[[#This Row],[FechaIniEstadoSubPetAtis]],0),TODAY()-AVANZA[[#This Row],[FechaIniEstadoSubPetAtis]])</f>
        <v>1</v>
      </c>
      <c r="AD174" s="35" t="str">
        <f ca="1">IF(AVANZA[[#This Row],[FINAL Vs LG]]&lt;&gt;0,IF(AVANZA[[#This Row],[FINAL Vs LG]]&lt;7.1,"100%",IF(AND(AVANZA[[#This Row],[FINAL Vs LG]]&gt;7.1,AVANZA[[#This Row],[FINAL Vs LG]]&lt;11.1),"50%","0%")),0)</f>
        <v>100%</v>
      </c>
      <c r="AE174" s="14">
        <f ca="1">VLOOKUP(DAY(TODAY()),BACK!F:G,2,0)</f>
        <v>14</v>
      </c>
      <c r="AF174" s="14">
        <f>BACK!$I$2</f>
        <v>24</v>
      </c>
      <c r="AG174" s="14">
        <f>IF(AVANZA[[#This Row],[Oferta_empaquetada_comisiones]]="SI",1,0)</f>
        <v>0</v>
      </c>
      <c r="AH174" s="36">
        <f>IF(AVANZA[[#This Row],[Variable]]="TERMINADA",IFERROR(VLOOKUP(AVANZA[[#This Row],[SUPERVISOR]],Tabla2[#All],4,0),0),)</f>
        <v>3.5</v>
      </c>
      <c r="AI174" s="14">
        <f>IF(AVANZA[[#This Row],[Producto]]="BA",1,0)</f>
        <v>1</v>
      </c>
      <c r="AJ174" s="14">
        <f>IF(AVANZA[[#This Row],[Producto]]="DUO",1,0)</f>
        <v>0</v>
      </c>
      <c r="AK174" s="14">
        <f>IF(AVANZA[[#This Row],[Producto]]="TRIO",1,0)</f>
        <v>0</v>
      </c>
      <c r="AL174" t="s">
        <v>292</v>
      </c>
      <c r="AM174">
        <v>-1</v>
      </c>
      <c r="AN174">
        <v>-1</v>
      </c>
      <c r="AO174" t="s">
        <v>15323</v>
      </c>
      <c r="AP174" s="1">
        <v>46147.492407407408</v>
      </c>
      <c r="AQ174">
        <v>-1</v>
      </c>
      <c r="AR174" t="s">
        <v>15324</v>
      </c>
      <c r="AS174">
        <v>-1</v>
      </c>
      <c r="AT174">
        <v>-1</v>
      </c>
      <c r="AU174">
        <v>-1</v>
      </c>
      <c r="AV174">
        <v>-1</v>
      </c>
      <c r="AW174">
        <v>-1</v>
      </c>
      <c r="AX174" t="s">
        <v>224</v>
      </c>
      <c r="AY174">
        <v>-1</v>
      </c>
      <c r="AZ174">
        <v>2026</v>
      </c>
      <c r="BA174">
        <v>5</v>
      </c>
      <c r="BB174">
        <v>5</v>
      </c>
      <c r="BC174">
        <v>-1</v>
      </c>
      <c r="BD174" t="s">
        <v>225</v>
      </c>
      <c r="BE174">
        <v>-1</v>
      </c>
      <c r="BF174">
        <v>20001622888211</v>
      </c>
      <c r="BG174" t="s">
        <v>319</v>
      </c>
      <c r="BH174" t="s">
        <v>320</v>
      </c>
      <c r="BI174" t="s">
        <v>15325</v>
      </c>
      <c r="BJ174">
        <v>-1</v>
      </c>
      <c r="BK174">
        <v>-1</v>
      </c>
      <c r="BL174">
        <v>-1</v>
      </c>
      <c r="BM174" t="s">
        <v>229</v>
      </c>
      <c r="BN174" t="s">
        <v>230</v>
      </c>
      <c r="BO174" t="s">
        <v>15326</v>
      </c>
      <c r="BP174" t="s">
        <v>380</v>
      </c>
      <c r="BQ174">
        <v>2026</v>
      </c>
      <c r="BR174">
        <v>5</v>
      </c>
      <c r="BS174">
        <v>5</v>
      </c>
      <c r="BT174" s="1">
        <v>46147.665648148148</v>
      </c>
      <c r="BU174" t="s">
        <v>233</v>
      </c>
      <c r="BV174" s="2">
        <v>46147</v>
      </c>
      <c r="BW174" t="s">
        <v>234</v>
      </c>
      <c r="BX174" s="2">
        <v>46147</v>
      </c>
      <c r="BY174" s="2">
        <v>46147</v>
      </c>
      <c r="BZ174" t="s">
        <v>235</v>
      </c>
      <c r="CA174" t="s">
        <v>2981</v>
      </c>
      <c r="CB174" t="s">
        <v>2982</v>
      </c>
      <c r="CC174" t="s">
        <v>15327</v>
      </c>
      <c r="CD174" t="s">
        <v>3556</v>
      </c>
      <c r="CE174">
        <v>-1</v>
      </c>
      <c r="CF174" t="s">
        <v>2980</v>
      </c>
      <c r="CG174" t="s">
        <v>14176</v>
      </c>
      <c r="CH174" t="s">
        <v>491</v>
      </c>
      <c r="CI174">
        <v>22999736</v>
      </c>
      <c r="CJ174" t="s">
        <v>303</v>
      </c>
      <c r="CK174" t="s">
        <v>245</v>
      </c>
      <c r="CL174" t="s">
        <v>246</v>
      </c>
      <c r="CM174" t="s">
        <v>247</v>
      </c>
      <c r="CN174" t="s">
        <v>248</v>
      </c>
      <c r="CT174" t="s">
        <v>304</v>
      </c>
      <c r="CU174" t="s">
        <v>225</v>
      </c>
      <c r="CW174" t="s">
        <v>319</v>
      </c>
      <c r="CX174" t="s">
        <v>320</v>
      </c>
      <c r="DA174" t="s">
        <v>250</v>
      </c>
      <c r="DB174">
        <v>-1</v>
      </c>
      <c r="DF174" t="s">
        <v>251</v>
      </c>
      <c r="DJ174" t="s">
        <v>252</v>
      </c>
      <c r="DK174" t="s">
        <v>253</v>
      </c>
      <c r="DL174" t="s">
        <v>254</v>
      </c>
      <c r="DN174" t="s">
        <v>255</v>
      </c>
      <c r="DR174" t="s">
        <v>305</v>
      </c>
      <c r="DS174" t="s">
        <v>303</v>
      </c>
      <c r="DT174" t="s">
        <v>302</v>
      </c>
      <c r="DV174">
        <v>1</v>
      </c>
      <c r="DW174" t="s">
        <v>554</v>
      </c>
      <c r="ED174" s="2">
        <v>46147</v>
      </c>
      <c r="EF174">
        <v>12</v>
      </c>
      <c r="EP174" t="s">
        <v>258</v>
      </c>
      <c r="ES174" t="s">
        <v>14289</v>
      </c>
      <c r="FA174" t="s">
        <v>245</v>
      </c>
      <c r="FB174" t="s">
        <v>14290</v>
      </c>
      <c r="FD174" t="s">
        <v>14290</v>
      </c>
      <c r="FE174" t="s">
        <v>4449</v>
      </c>
      <c r="FF174" t="s">
        <v>4449</v>
      </c>
      <c r="FK174" t="s">
        <v>263</v>
      </c>
      <c r="FL174" t="s">
        <v>15328</v>
      </c>
      <c r="FN174" t="s">
        <v>248</v>
      </c>
      <c r="FO174" t="s">
        <v>265</v>
      </c>
      <c r="FR174">
        <v>94990</v>
      </c>
      <c r="GB174" t="s">
        <v>266</v>
      </c>
      <c r="GC174" t="s">
        <v>225</v>
      </c>
      <c r="GD174">
        <v>0</v>
      </c>
      <c r="GF174">
        <v>0</v>
      </c>
      <c r="GG174">
        <v>25423</v>
      </c>
      <c r="GI174">
        <v>94990</v>
      </c>
      <c r="GJ174">
        <v>0</v>
      </c>
      <c r="GL174">
        <v>0</v>
      </c>
      <c r="GM174">
        <v>113038</v>
      </c>
      <c r="GS174" t="s">
        <v>267</v>
      </c>
      <c r="GT174" s="2">
        <v>45565</v>
      </c>
      <c r="GU174" t="s">
        <v>268</v>
      </c>
      <c r="GV174" t="s">
        <v>335</v>
      </c>
      <c r="GW174" t="s">
        <v>394</v>
      </c>
      <c r="GZ174" t="s">
        <v>395</v>
      </c>
      <c r="HA174" t="s">
        <v>274</v>
      </c>
      <c r="HB174" t="s">
        <v>14291</v>
      </c>
      <c r="HC174" t="s">
        <v>2981</v>
      </c>
      <c r="HD174" t="s">
        <v>554</v>
      </c>
      <c r="HE174" t="s">
        <v>230</v>
      </c>
      <c r="HF174" t="s">
        <v>15329</v>
      </c>
      <c r="HR174" t="s">
        <v>278</v>
      </c>
      <c r="HV174">
        <v>94990</v>
      </c>
      <c r="HW174" t="s">
        <v>281</v>
      </c>
      <c r="HY174">
        <v>0</v>
      </c>
      <c r="HZ174">
        <v>0</v>
      </c>
      <c r="IA174" t="s">
        <v>281</v>
      </c>
      <c r="IB174" t="s">
        <v>281</v>
      </c>
      <c r="IE174" t="s">
        <v>283</v>
      </c>
      <c r="IF174" t="s">
        <v>283</v>
      </c>
      <c r="IG174" t="s">
        <v>283</v>
      </c>
      <c r="IH174" t="s">
        <v>284</v>
      </c>
      <c r="II174" t="s">
        <v>285</v>
      </c>
      <c r="IJ174" t="s">
        <v>286</v>
      </c>
      <c r="IK174" t="s">
        <v>278</v>
      </c>
      <c r="IL174" t="s">
        <v>287</v>
      </c>
      <c r="IM174" t="s">
        <v>288</v>
      </c>
      <c r="IN174" t="s">
        <v>289</v>
      </c>
      <c r="IP174" t="s">
        <v>290</v>
      </c>
      <c r="IQ174" t="s">
        <v>284</v>
      </c>
      <c r="IS174" t="s">
        <v>291</v>
      </c>
      <c r="IY174" t="s">
        <v>281</v>
      </c>
    </row>
    <row r="175" spans="1:259" x14ac:dyDescent="0.3">
      <c r="A175" s="14">
        <f>DAY(AVANZA[[#This Row],[FechaSeguimiento]])</f>
        <v>5</v>
      </c>
      <c r="B175" s="14">
        <f>MONTH(AVANZA[[#This Row],[FechaSeguimiento]])</f>
        <v>5</v>
      </c>
      <c r="C175"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175" t="str">
        <f>LOWER(IFERROR(VLOOKUP(AVANZA[[#This Row],[ID_Peticion]],CANCELADAS[#All],2,0),""))</f>
        <v/>
      </c>
      <c r="E175" t="str">
        <f>LOWER(IFERROR(VLOOKUP(AVANZA[[#This Row],[ID_Peticion]],CANCELADAS[#All],3,0),""))</f>
        <v/>
      </c>
      <c r="F175" t="str">
        <f>LOWER(IF(AVANZA[[#This Row],[CEDULA CLIENTE]]&lt;&gt;""," CC: " &amp; COUNTIFS(AVANZA[CEDULA CLIENTE],AVANZA[[#This Row],[CEDULA CLIENTE]]),"")&amp; IF(AVANZA[[#This Row],[Direccion]]&lt;&gt;""," DIR: " &amp; COUNTIFS(AVANZA[Direccion],AVANZA[[#This Row],[Direccion]]),""))</f>
        <v xml:space="preserve"> dir: 1</v>
      </c>
      <c r="G175" t="str">
        <f>IFERROR(VLOOKUP(AVANZA[[#This Row],[Cedula_Vendedor_Atis]],PLANTA[[#All],[CEDULA]:[LINEA]],3,0),"No Cruza")</f>
        <v>Marisol Avella</v>
      </c>
      <c r="H175" t="str">
        <f>IFERROR(VLOOKUP(AVANZA[[#This Row],[Cedula_Vendedor_Atis]],PLANTA[[#All],[CEDULA]:[LINEA]],4,0),"No Cruza")</f>
        <v>Fija</v>
      </c>
      <c r="I175" t="str">
        <f>LOWER(IF(AVANZA[[#This Row],[ATRIBUIBLE]]="",AVANZA[[#This Row],[Variable]],AVANZA[[#This Row],[ATRIBUIBLE]]))</f>
        <v>terminada</v>
      </c>
      <c r="J175" s="14">
        <f>IF(AVANZA[[#This Row],[Variable]]=AVANZA[[#Headers],[TERMINADA]],1,0)</f>
        <v>1</v>
      </c>
      <c r="K175" s="14">
        <f>IF(AVANZA[[#This Row],[Variable]]=AVANZA[[#Headers],[ANULADA]],1,0)</f>
        <v>0</v>
      </c>
      <c r="L175" s="14">
        <f>IF(AVANZA[[#This Row],[Variable]]=AVANZA[[#Headers],[PENDIENTE]],1,0)</f>
        <v>0</v>
      </c>
      <c r="M175" s="14">
        <f>IF(AVANZA[[#This Row],[ESTADO AGENDA]]="AGENDADA",1,0)</f>
        <v>0</v>
      </c>
      <c r="N175" s="14">
        <f>IF(AVANZA[[#This Row],[ESTADO AGENDA]]="PENDIENTE DE AGENDAR",1,0)</f>
        <v>0</v>
      </c>
      <c r="O175" s="14">
        <f>IF(AVANZA[[#This Row],[ESTADO AGENDA]]="SUSPENDIDA",1,0)</f>
        <v>0</v>
      </c>
      <c r="P175" t="str" cm="1">
        <f t="array" ref="P175">_xlfn.XLOOKUP(AVANZA[[#This Row],[Num_Agrupacion_Pet_Atis]],Tabla1[[#All],[Numero_de_actuacion]],Tabla1[[#All],[Estado_de_la_orden]],"",0)</f>
        <v/>
      </c>
      <c r="Q175" s="2" t="str" cm="1">
        <f t="array" ref="Q175">_xlfn.XLOOKUP(AVANZA[[#This Row],[Num_Agrupacion_Pet_Atis]],Tabla1[[#All],[Numero_de_actuacion]],Tabla1[[#All],[Fecha_de_la_cita]],"",0)</f>
        <v/>
      </c>
      <c r="R175" t="str" cm="1">
        <f t="array" ref="R175">_xlfn.XLOOKUP(AVANZA[[#This Row],[Num_Agrupacion_Pet_Atis]],Tabla1[[#All],[Numero_de_actuacion]],Tabla1[[#All],[Franja_horaria_de_la_cita]],"",0)</f>
        <v/>
      </c>
      <c r="S175" s="14" t="str">
        <f>IFERROR(DAY(AVANZA[[#This Row],[FECHA AGENDA]]),"")</f>
        <v/>
      </c>
      <c r="T175" s="14" t="str">
        <f>IFERROR(MONTH(AVANZA[[#This Row],[FECHA AGENDA]]),"")</f>
        <v/>
      </c>
      <c r="U175" t="str" cm="1">
        <f t="array" ref="U175">_xlfn.XLOOKUP(AVANZA[[#This Row],[Num_Agrupacion_Pet_Atis]],Tabla1[[#All],[Numero_de_actuacion]],Tabla1[[#All],[Motivo_de_suspension]],"",0)</f>
        <v/>
      </c>
      <c r="V175" s="2" t="str" cm="1">
        <f t="array" ref="V175">_xlfn.XLOOKUP(AVANZA[[#This Row],[Num_Agrupacion_Pet_Atis]],Tabla1[[#All],[Numero_de_actuacion]],Tabla1[[#All],[No_identificacion_cliente]],"",0)</f>
        <v/>
      </c>
      <c r="W175" s="2" t="str" cm="1">
        <f t="array" ref="W175">_xlfn.XLOOKUP(AVANZA[[#This Row],[Num_Agrupacion_Pet_Atis]],Tabla1[[#All],[Numero_de_actuacion]],Tabla1[[#All],[Movil_de_contacto]],"",0)</f>
        <v/>
      </c>
      <c r="X175" s="14">
        <f>IF(OR(AVANZA[[#This Row],[ESTADO LEG]]="Legalizada grabacion",AVANZA[[#This Row],[ESTADO LEG]]="Legalizada aut"),1,0)</f>
        <v>1</v>
      </c>
      <c r="Y175" s="14">
        <f>IF(OR(AVANZA[[#This Row],[ESTADO LEG]]="pdte legalizar",AVANZA[[#This Row],[ESTADO LEG]]="No cruza"),1,0)</f>
        <v>0</v>
      </c>
      <c r="Z175" t="str" cm="1">
        <f t="array" ref="Z175">IF(AVANZA[[#This Row],[Variable]]="Terminada",LOWER(_xlfn.XLOOKUP(AVANZA[[#This Row],[ID_Peticion]],Tabla6[[#All],[NUM_PETICION]],Tabla6[[#All],[ESTADO_LEG]],"NO CRUZA",0)),AVANZA[[#This Row],[Variable]])</f>
        <v>legalizada grabacion</v>
      </c>
      <c r="AA175" cm="1">
        <f t="array" ref="AA175">_xlfn.XLOOKUP(AVANZA[[#This Row],[ID_Peticion]],Tabla6[[#All],[NUM_PETICION]],Tabla6[[#All],[DIF_DIAS]],"",0)</f>
        <v>1</v>
      </c>
      <c r="AB175" s="2" cm="1">
        <f t="array" ref="AB175">IFERROR(_xlfn.XLOOKUP(AVANZA[[#This Row],[ID_Peticion]],Tabla6[[#All],[NUM_PETICION]],Tabla6[[#All],[FEC_LEGAL]],"",0),"")</f>
        <v>46148</v>
      </c>
      <c r="AC175" s="14">
        <f ca="1">IF(AVANZA[[#This Row],[FECHA LEG]]&lt;&gt;0,IFERROR(AVANZA[[#This Row],[FECHA LEG]]-AVANZA[[#This Row],[FechaIniEstadoSubPetAtis]],0),TODAY()-AVANZA[[#This Row],[FechaIniEstadoSubPetAtis]])</f>
        <v>1</v>
      </c>
      <c r="AD175" s="35" t="str">
        <f ca="1">IF(AVANZA[[#This Row],[FINAL Vs LG]]&lt;&gt;0,IF(AVANZA[[#This Row],[FINAL Vs LG]]&lt;7.1,"100%",IF(AND(AVANZA[[#This Row],[FINAL Vs LG]]&gt;7.1,AVANZA[[#This Row],[FINAL Vs LG]]&lt;11.1),"50%","0%")),0)</f>
        <v>100%</v>
      </c>
      <c r="AE175" s="14">
        <f ca="1">VLOOKUP(DAY(TODAY()),BACK!F:G,2,0)</f>
        <v>14</v>
      </c>
      <c r="AF175" s="14">
        <f>BACK!$I$2</f>
        <v>24</v>
      </c>
      <c r="AG175" s="14">
        <f>IF(AVANZA[[#This Row],[Oferta_empaquetada_comisiones]]="SI",1,0)</f>
        <v>0</v>
      </c>
      <c r="AH175" s="36">
        <f>IF(AVANZA[[#This Row],[Variable]]="TERMINADA",IFERROR(VLOOKUP(AVANZA[[#This Row],[SUPERVISOR]],Tabla2[#All],4,0),0),)</f>
        <v>3.5</v>
      </c>
      <c r="AI175" s="14">
        <f>IF(AVANZA[[#This Row],[Producto]]="BA",1,0)</f>
        <v>0</v>
      </c>
      <c r="AJ175" s="14">
        <f>IF(AVANZA[[#This Row],[Producto]]="DUO",1,0)</f>
        <v>0</v>
      </c>
      <c r="AK175" s="14">
        <f>IF(AVANZA[[#This Row],[Producto]]="TRIO",1,0)</f>
        <v>1</v>
      </c>
      <c r="AL175" t="s">
        <v>456</v>
      </c>
      <c r="AM175">
        <v>-1</v>
      </c>
      <c r="AN175">
        <v>-1</v>
      </c>
      <c r="AO175" t="s">
        <v>15330</v>
      </c>
      <c r="AP175" s="1">
        <v>46146.578726851854</v>
      </c>
      <c r="AQ175">
        <v>-1</v>
      </c>
      <c r="AR175" t="s">
        <v>15331</v>
      </c>
      <c r="AS175">
        <v>-1</v>
      </c>
      <c r="AT175">
        <v>-1</v>
      </c>
      <c r="AU175">
        <v>-1</v>
      </c>
      <c r="AV175">
        <v>-1</v>
      </c>
      <c r="AW175">
        <v>-1</v>
      </c>
      <c r="AX175" t="s">
        <v>224</v>
      </c>
      <c r="AY175">
        <v>-1</v>
      </c>
      <c r="AZ175">
        <v>2026</v>
      </c>
      <c r="BA175">
        <v>5</v>
      </c>
      <c r="BB175">
        <v>5</v>
      </c>
      <c r="BC175">
        <v>-1</v>
      </c>
      <c r="BD175" t="s">
        <v>225</v>
      </c>
      <c r="BE175">
        <v>-1</v>
      </c>
      <c r="BF175">
        <v>20001621994800</v>
      </c>
      <c r="BG175" t="s">
        <v>376</v>
      </c>
      <c r="BH175" t="s">
        <v>377</v>
      </c>
      <c r="BI175" t="s">
        <v>15332</v>
      </c>
      <c r="BJ175">
        <v>-1</v>
      </c>
      <c r="BK175">
        <v>-1</v>
      </c>
      <c r="BL175">
        <v>-1</v>
      </c>
      <c r="BM175" t="s">
        <v>229</v>
      </c>
      <c r="BN175" t="s">
        <v>230</v>
      </c>
      <c r="BO175" t="s">
        <v>15333</v>
      </c>
      <c r="BP175" t="s">
        <v>380</v>
      </c>
      <c r="BQ175">
        <v>2026</v>
      </c>
      <c r="BR175">
        <v>5</v>
      </c>
      <c r="BS175">
        <v>4</v>
      </c>
      <c r="BT175" s="1">
        <v>46147.534375000003</v>
      </c>
      <c r="BU175" t="s">
        <v>233</v>
      </c>
      <c r="BV175" s="2">
        <v>46147</v>
      </c>
      <c r="BW175" t="s">
        <v>234</v>
      </c>
      <c r="BX175" s="2">
        <v>46146</v>
      </c>
      <c r="BY175" s="2">
        <v>46147</v>
      </c>
      <c r="BZ175" t="s">
        <v>235</v>
      </c>
      <c r="CA175" t="s">
        <v>297</v>
      </c>
      <c r="CB175" t="s">
        <v>297</v>
      </c>
      <c r="CC175" t="s">
        <v>15334</v>
      </c>
      <c r="CD175" t="s">
        <v>3335</v>
      </c>
      <c r="CE175">
        <v>-1</v>
      </c>
      <c r="CF175" t="s">
        <v>300</v>
      </c>
      <c r="CG175" t="s">
        <v>301</v>
      </c>
      <c r="CH175" t="s">
        <v>242</v>
      </c>
      <c r="CI175">
        <v>1018514067</v>
      </c>
      <c r="CJ175" t="s">
        <v>464</v>
      </c>
      <c r="CK175" t="s">
        <v>245</v>
      </c>
      <c r="CL175" t="s">
        <v>409</v>
      </c>
      <c r="CM175" t="s">
        <v>247</v>
      </c>
      <c r="CN175" t="s">
        <v>410</v>
      </c>
      <c r="CT175" t="s">
        <v>304</v>
      </c>
      <c r="CU175" t="s">
        <v>387</v>
      </c>
      <c r="CW175" t="s">
        <v>388</v>
      </c>
      <c r="CX175" t="s">
        <v>389</v>
      </c>
      <c r="DA175" t="s">
        <v>250</v>
      </c>
      <c r="DB175">
        <v>-1</v>
      </c>
      <c r="DF175" t="s">
        <v>251</v>
      </c>
      <c r="DJ175" t="s">
        <v>252</v>
      </c>
      <c r="DK175" t="s">
        <v>253</v>
      </c>
      <c r="DL175" t="s">
        <v>253</v>
      </c>
      <c r="DN175" t="s">
        <v>390</v>
      </c>
      <c r="DR175" t="s">
        <v>465</v>
      </c>
      <c r="DS175" t="s">
        <v>464</v>
      </c>
      <c r="DT175" t="s">
        <v>463</v>
      </c>
      <c r="DV175">
        <v>1</v>
      </c>
      <c r="DW175" t="s">
        <v>283</v>
      </c>
      <c r="ED175" s="2">
        <v>46147</v>
      </c>
      <c r="EE175" t="s">
        <v>361</v>
      </c>
      <c r="EF175">
        <v>12</v>
      </c>
      <c r="EP175" t="s">
        <v>258</v>
      </c>
      <c r="ES175" t="s">
        <v>14189</v>
      </c>
      <c r="FA175" t="s">
        <v>245</v>
      </c>
      <c r="FB175" t="s">
        <v>308</v>
      </c>
      <c r="FD175" t="s">
        <v>308</v>
      </c>
      <c r="FE175" t="s">
        <v>309</v>
      </c>
      <c r="FF175" t="s">
        <v>309</v>
      </c>
      <c r="FK175" t="s">
        <v>263</v>
      </c>
      <c r="FL175" t="s">
        <v>15335</v>
      </c>
      <c r="FN175" t="s">
        <v>410</v>
      </c>
      <c r="FO175" t="s">
        <v>414</v>
      </c>
      <c r="FR175">
        <v>126994</v>
      </c>
      <c r="GB175" t="s">
        <v>266</v>
      </c>
      <c r="GC175" t="s">
        <v>387</v>
      </c>
      <c r="GD175">
        <v>25016</v>
      </c>
      <c r="GF175">
        <v>2353</v>
      </c>
      <c r="GG175">
        <v>25424</v>
      </c>
      <c r="GI175">
        <v>100314</v>
      </c>
      <c r="GJ175">
        <v>25242</v>
      </c>
      <c r="GL175">
        <v>24327</v>
      </c>
      <c r="GM175">
        <v>151122</v>
      </c>
      <c r="GS175" t="s">
        <v>267</v>
      </c>
      <c r="GT175" s="2">
        <v>45291</v>
      </c>
      <c r="GU175" t="s">
        <v>268</v>
      </c>
      <c r="GV175" t="s">
        <v>269</v>
      </c>
      <c r="GW175" t="s">
        <v>394</v>
      </c>
      <c r="GZ175" t="s">
        <v>395</v>
      </c>
      <c r="HA175" t="s">
        <v>274</v>
      </c>
      <c r="HB175" t="s">
        <v>535</v>
      </c>
      <c r="HC175" t="s">
        <v>535</v>
      </c>
      <c r="HD175" t="s">
        <v>368</v>
      </c>
      <c r="HE175" t="s">
        <v>230</v>
      </c>
      <c r="HF175" t="s">
        <v>15336</v>
      </c>
      <c r="HR175" t="s">
        <v>278</v>
      </c>
      <c r="HV175">
        <v>131990</v>
      </c>
      <c r="HW175" t="s">
        <v>281</v>
      </c>
      <c r="HY175">
        <v>0</v>
      </c>
      <c r="HZ175">
        <v>0</v>
      </c>
      <c r="IA175" t="s">
        <v>281</v>
      </c>
      <c r="IB175" t="s">
        <v>281</v>
      </c>
      <c r="IE175" t="s">
        <v>283</v>
      </c>
      <c r="IF175" t="s">
        <v>283</v>
      </c>
      <c r="IG175" t="s">
        <v>283</v>
      </c>
      <c r="IH175" t="s">
        <v>284</v>
      </c>
      <c r="II175" t="s">
        <v>285</v>
      </c>
      <c r="IJ175" t="s">
        <v>286</v>
      </c>
      <c r="IK175" t="s">
        <v>278</v>
      </c>
      <c r="IL175" t="s">
        <v>346</v>
      </c>
      <c r="IM175" t="s">
        <v>288</v>
      </c>
      <c r="IN175" t="s">
        <v>289</v>
      </c>
      <c r="IP175" t="s">
        <v>290</v>
      </c>
      <c r="IQ175" t="s">
        <v>284</v>
      </c>
      <c r="IS175" t="s">
        <v>291</v>
      </c>
      <c r="IT175" t="s">
        <v>372</v>
      </c>
      <c r="IU175" t="s">
        <v>373</v>
      </c>
      <c r="IV175" t="s">
        <v>373</v>
      </c>
      <c r="IW175" t="s">
        <v>373</v>
      </c>
      <c r="IY175" t="s">
        <v>281</v>
      </c>
    </row>
    <row r="176" spans="1:259" x14ac:dyDescent="0.3">
      <c r="A176" s="14">
        <f>DAY(AVANZA[[#This Row],[FechaSeguimiento]])</f>
        <v>5</v>
      </c>
      <c r="B176" s="14">
        <f>MONTH(AVANZA[[#This Row],[FechaSeguimiento]])</f>
        <v>5</v>
      </c>
      <c r="C176"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176" t="str">
        <f>LOWER(IFERROR(VLOOKUP(AVANZA[[#This Row],[ID_Peticion]],CANCELADAS[#All],2,0),""))</f>
        <v/>
      </c>
      <c r="E176" t="str">
        <f>LOWER(IFERROR(VLOOKUP(AVANZA[[#This Row],[ID_Peticion]],CANCELADAS[#All],3,0),""))</f>
        <v/>
      </c>
      <c r="F176" t="str">
        <f>LOWER(IF(AVANZA[[#This Row],[CEDULA CLIENTE]]&lt;&gt;""," CC: " &amp; COUNTIFS(AVANZA[CEDULA CLIENTE],AVANZA[[#This Row],[CEDULA CLIENTE]]),"")&amp; IF(AVANZA[[#This Row],[Direccion]]&lt;&gt;""," DIR: " &amp; COUNTIFS(AVANZA[Direccion],AVANZA[[#This Row],[Direccion]]),""))</f>
        <v xml:space="preserve"> dir: 1</v>
      </c>
      <c r="G176" t="str">
        <f>IFERROR(VLOOKUP(AVANZA[[#This Row],[Cedula_Vendedor_Atis]],PLANTA[[#All],[CEDULA]:[LINEA]],3,0),"No Cruza")</f>
        <v>Marisol Avella</v>
      </c>
      <c r="H176" t="str">
        <f>IFERROR(VLOOKUP(AVANZA[[#This Row],[Cedula_Vendedor_Atis]],PLANTA[[#All],[CEDULA]:[LINEA]],4,0),"No Cruza")</f>
        <v>Fija</v>
      </c>
      <c r="I176" t="str">
        <f>LOWER(IF(AVANZA[[#This Row],[ATRIBUIBLE]]="",AVANZA[[#This Row],[Variable]],AVANZA[[#This Row],[ATRIBUIBLE]]))</f>
        <v>terminada</v>
      </c>
      <c r="J176" s="14">
        <f>IF(AVANZA[[#This Row],[Variable]]=AVANZA[[#Headers],[TERMINADA]],1,0)</f>
        <v>1</v>
      </c>
      <c r="K176" s="14">
        <f>IF(AVANZA[[#This Row],[Variable]]=AVANZA[[#Headers],[ANULADA]],1,0)</f>
        <v>0</v>
      </c>
      <c r="L176" s="14">
        <f>IF(AVANZA[[#This Row],[Variable]]=AVANZA[[#Headers],[PENDIENTE]],1,0)</f>
        <v>0</v>
      </c>
      <c r="M176" s="14">
        <f>IF(AVANZA[[#This Row],[ESTADO AGENDA]]="AGENDADA",1,0)</f>
        <v>0</v>
      </c>
      <c r="N176" s="14">
        <f>IF(AVANZA[[#This Row],[ESTADO AGENDA]]="PENDIENTE DE AGENDAR",1,0)</f>
        <v>0</v>
      </c>
      <c r="O176" s="14">
        <f>IF(AVANZA[[#This Row],[ESTADO AGENDA]]="SUSPENDIDA",1,0)</f>
        <v>0</v>
      </c>
      <c r="P176" t="str" cm="1">
        <f t="array" ref="P176">_xlfn.XLOOKUP(AVANZA[[#This Row],[Num_Agrupacion_Pet_Atis]],Tabla1[[#All],[Numero_de_actuacion]],Tabla1[[#All],[Estado_de_la_orden]],"",0)</f>
        <v/>
      </c>
      <c r="Q176" s="2" t="str" cm="1">
        <f t="array" ref="Q176">_xlfn.XLOOKUP(AVANZA[[#This Row],[Num_Agrupacion_Pet_Atis]],Tabla1[[#All],[Numero_de_actuacion]],Tabla1[[#All],[Fecha_de_la_cita]],"",0)</f>
        <v/>
      </c>
      <c r="R176" t="str" cm="1">
        <f t="array" ref="R176">_xlfn.XLOOKUP(AVANZA[[#This Row],[Num_Agrupacion_Pet_Atis]],Tabla1[[#All],[Numero_de_actuacion]],Tabla1[[#All],[Franja_horaria_de_la_cita]],"",0)</f>
        <v/>
      </c>
      <c r="S176" s="14" t="str">
        <f>IFERROR(DAY(AVANZA[[#This Row],[FECHA AGENDA]]),"")</f>
        <v/>
      </c>
      <c r="T176" s="14" t="str">
        <f>IFERROR(MONTH(AVANZA[[#This Row],[FECHA AGENDA]]),"")</f>
        <v/>
      </c>
      <c r="U176" t="str" cm="1">
        <f t="array" ref="U176">_xlfn.XLOOKUP(AVANZA[[#This Row],[Num_Agrupacion_Pet_Atis]],Tabla1[[#All],[Numero_de_actuacion]],Tabla1[[#All],[Motivo_de_suspension]],"",0)</f>
        <v/>
      </c>
      <c r="V176" s="2" t="str" cm="1">
        <f t="array" ref="V176">_xlfn.XLOOKUP(AVANZA[[#This Row],[Num_Agrupacion_Pet_Atis]],Tabla1[[#All],[Numero_de_actuacion]],Tabla1[[#All],[No_identificacion_cliente]],"",0)</f>
        <v/>
      </c>
      <c r="W176" s="2" t="str" cm="1">
        <f t="array" ref="W176">_xlfn.XLOOKUP(AVANZA[[#This Row],[Num_Agrupacion_Pet_Atis]],Tabla1[[#All],[Numero_de_actuacion]],Tabla1[[#All],[Movil_de_contacto]],"",0)</f>
        <v/>
      </c>
      <c r="X176" s="14">
        <f>IF(OR(AVANZA[[#This Row],[ESTADO LEG]]="Legalizada grabacion",AVANZA[[#This Row],[ESTADO LEG]]="Legalizada aut"),1,0)</f>
        <v>1</v>
      </c>
      <c r="Y176" s="14">
        <f>IF(OR(AVANZA[[#This Row],[ESTADO LEG]]="pdte legalizar",AVANZA[[#This Row],[ESTADO LEG]]="No cruza"),1,0)</f>
        <v>0</v>
      </c>
      <c r="Z176" t="str" cm="1">
        <f t="array" ref="Z176">IF(AVANZA[[#This Row],[Variable]]="Terminada",LOWER(_xlfn.XLOOKUP(AVANZA[[#This Row],[ID_Peticion]],Tabla6[[#All],[NUM_PETICION]],Tabla6[[#All],[ESTADO_LEG]],"NO CRUZA",0)),AVANZA[[#This Row],[Variable]])</f>
        <v>legalizada grabacion</v>
      </c>
      <c r="AA176" cm="1">
        <f t="array" ref="AA176">_xlfn.XLOOKUP(AVANZA[[#This Row],[ID_Peticion]],Tabla6[[#All],[NUM_PETICION]],Tabla6[[#All],[DIF_DIAS]],"",0)</f>
        <v>1</v>
      </c>
      <c r="AB176" s="2" cm="1">
        <f t="array" ref="AB176">IFERROR(_xlfn.XLOOKUP(AVANZA[[#This Row],[ID_Peticion]],Tabla6[[#All],[NUM_PETICION]],Tabla6[[#All],[FEC_LEGAL]],"",0),"")</f>
        <v>46148</v>
      </c>
      <c r="AC176" s="14">
        <f ca="1">IF(AVANZA[[#This Row],[FECHA LEG]]&lt;&gt;0,IFERROR(AVANZA[[#This Row],[FECHA LEG]]-AVANZA[[#This Row],[FechaIniEstadoSubPetAtis]],0),TODAY()-AVANZA[[#This Row],[FechaIniEstadoSubPetAtis]])</f>
        <v>1</v>
      </c>
      <c r="AD176" s="35" t="str">
        <f ca="1">IF(AVANZA[[#This Row],[FINAL Vs LG]]&lt;&gt;0,IF(AVANZA[[#This Row],[FINAL Vs LG]]&lt;7.1,"100%",IF(AND(AVANZA[[#This Row],[FINAL Vs LG]]&gt;7.1,AVANZA[[#This Row],[FINAL Vs LG]]&lt;11.1),"50%","0%")),0)</f>
        <v>100%</v>
      </c>
      <c r="AE176" s="14">
        <f ca="1">VLOOKUP(DAY(TODAY()),BACK!F:G,2,0)</f>
        <v>14</v>
      </c>
      <c r="AF176" s="14">
        <f>BACK!$I$2</f>
        <v>24</v>
      </c>
      <c r="AG176" s="14">
        <f>IF(AVANZA[[#This Row],[Oferta_empaquetada_comisiones]]="SI",1,0)</f>
        <v>1</v>
      </c>
      <c r="AH176" s="36">
        <f>IF(AVANZA[[#This Row],[Variable]]="TERMINADA",IFERROR(VLOOKUP(AVANZA[[#This Row],[SUPERVISOR]],Tabla2[#All],4,0),0),)</f>
        <v>3.5</v>
      </c>
      <c r="AI176" s="14">
        <f>IF(AVANZA[[#This Row],[Producto]]="BA",1,0)</f>
        <v>1</v>
      </c>
      <c r="AJ176" s="14">
        <f>IF(AVANZA[[#This Row],[Producto]]="DUO",1,0)</f>
        <v>0</v>
      </c>
      <c r="AK176" s="14">
        <f>IF(AVANZA[[#This Row],[Producto]]="TRIO",1,0)</f>
        <v>0</v>
      </c>
      <c r="AL176" t="s">
        <v>456</v>
      </c>
      <c r="AM176">
        <v>-1</v>
      </c>
      <c r="AN176">
        <v>-1</v>
      </c>
      <c r="AO176" t="s">
        <v>15337</v>
      </c>
      <c r="AP176" s="1">
        <v>46146.650995370372</v>
      </c>
      <c r="AQ176">
        <v>-1</v>
      </c>
      <c r="AR176" t="s">
        <v>15338</v>
      </c>
      <c r="AS176">
        <v>-1</v>
      </c>
      <c r="AT176">
        <v>-1</v>
      </c>
      <c r="AU176">
        <v>-1</v>
      </c>
      <c r="AV176">
        <v>-1</v>
      </c>
      <c r="AW176">
        <v>-1</v>
      </c>
      <c r="AX176" t="s">
        <v>224</v>
      </c>
      <c r="AY176">
        <v>-1</v>
      </c>
      <c r="AZ176">
        <v>2026</v>
      </c>
      <c r="BA176">
        <v>5</v>
      </c>
      <c r="BB176">
        <v>5</v>
      </c>
      <c r="BC176">
        <v>-1</v>
      </c>
      <c r="BD176" t="s">
        <v>225</v>
      </c>
      <c r="BE176">
        <v>-1</v>
      </c>
      <c r="BF176">
        <v>20001622048677</v>
      </c>
      <c r="BG176" t="s">
        <v>226</v>
      </c>
      <c r="BH176" t="s">
        <v>227</v>
      </c>
      <c r="BI176" t="s">
        <v>15339</v>
      </c>
      <c r="BJ176">
        <v>-1</v>
      </c>
      <c r="BK176">
        <v>-1</v>
      </c>
      <c r="BL176">
        <v>-1</v>
      </c>
      <c r="BM176" t="s">
        <v>229</v>
      </c>
      <c r="BN176" t="s">
        <v>230</v>
      </c>
      <c r="BO176" t="s">
        <v>15340</v>
      </c>
      <c r="BP176" t="s">
        <v>232</v>
      </c>
      <c r="BQ176">
        <v>2026</v>
      </c>
      <c r="BR176">
        <v>5</v>
      </c>
      <c r="BS176">
        <v>4</v>
      </c>
      <c r="BT176" s="1">
        <v>46147.644247685188</v>
      </c>
      <c r="BU176" t="s">
        <v>233</v>
      </c>
      <c r="BV176" s="2">
        <v>46147</v>
      </c>
      <c r="BW176" t="s">
        <v>234</v>
      </c>
      <c r="BX176" s="2">
        <v>46146</v>
      </c>
      <c r="BY176" s="2">
        <v>46147</v>
      </c>
      <c r="BZ176" t="s">
        <v>235</v>
      </c>
      <c r="CA176" t="s">
        <v>297</v>
      </c>
      <c r="CB176" t="s">
        <v>297</v>
      </c>
      <c r="CC176" t="s">
        <v>15341</v>
      </c>
      <c r="CD176" t="s">
        <v>3334</v>
      </c>
      <c r="CE176">
        <v>-1</v>
      </c>
      <c r="CF176" t="s">
        <v>300</v>
      </c>
      <c r="CG176" t="s">
        <v>301</v>
      </c>
      <c r="CH176" t="s">
        <v>242</v>
      </c>
      <c r="CI176">
        <v>1018514067</v>
      </c>
      <c r="CJ176" t="s">
        <v>464</v>
      </c>
      <c r="CK176" t="s">
        <v>245</v>
      </c>
      <c r="CL176" t="s">
        <v>409</v>
      </c>
      <c r="CM176" t="s">
        <v>247</v>
      </c>
      <c r="CN176" t="s">
        <v>410</v>
      </c>
      <c r="CT176" t="s">
        <v>386</v>
      </c>
      <c r="CU176" t="s">
        <v>225</v>
      </c>
      <c r="CW176" t="s">
        <v>226</v>
      </c>
      <c r="CX176" t="s">
        <v>227</v>
      </c>
      <c r="DA176" t="s">
        <v>250</v>
      </c>
      <c r="DB176">
        <v>-1</v>
      </c>
      <c r="DF176" t="s">
        <v>251</v>
      </c>
      <c r="DJ176" t="s">
        <v>252</v>
      </c>
      <c r="DK176" t="s">
        <v>253</v>
      </c>
      <c r="DL176" t="s">
        <v>254</v>
      </c>
      <c r="DN176" t="s">
        <v>255</v>
      </c>
      <c r="DR176" t="s">
        <v>465</v>
      </c>
      <c r="DS176" t="s">
        <v>464</v>
      </c>
      <c r="DT176" t="s">
        <v>463</v>
      </c>
      <c r="DV176">
        <v>1</v>
      </c>
      <c r="DW176" t="s">
        <v>283</v>
      </c>
      <c r="ED176" s="2">
        <v>46147</v>
      </c>
      <c r="EE176" t="s">
        <v>361</v>
      </c>
      <c r="EF176">
        <v>12</v>
      </c>
      <c r="EP176" t="s">
        <v>258</v>
      </c>
      <c r="ES176" t="s">
        <v>428</v>
      </c>
      <c r="EZ176" t="s">
        <v>659</v>
      </c>
      <c r="FA176" t="s">
        <v>245</v>
      </c>
      <c r="FB176" t="s">
        <v>308</v>
      </c>
      <c r="FD176" t="s">
        <v>308</v>
      </c>
      <c r="FE176" t="s">
        <v>309</v>
      </c>
      <c r="FF176" t="s">
        <v>309</v>
      </c>
      <c r="FK176" t="s">
        <v>263</v>
      </c>
      <c r="FL176" t="s">
        <v>15342</v>
      </c>
      <c r="FN176" t="s">
        <v>410</v>
      </c>
      <c r="FO176" t="s">
        <v>414</v>
      </c>
      <c r="FR176">
        <v>85900</v>
      </c>
      <c r="GB176" t="s">
        <v>266</v>
      </c>
      <c r="GC176" t="s">
        <v>225</v>
      </c>
      <c r="GD176">
        <v>0</v>
      </c>
      <c r="GF176">
        <v>0</v>
      </c>
      <c r="GG176">
        <v>25421</v>
      </c>
      <c r="GI176">
        <v>85900</v>
      </c>
      <c r="GJ176">
        <v>0</v>
      </c>
      <c r="GL176">
        <v>0</v>
      </c>
      <c r="GM176">
        <v>102221</v>
      </c>
      <c r="GS176" t="s">
        <v>267</v>
      </c>
      <c r="GT176" s="2">
        <v>45596</v>
      </c>
      <c r="GU176" t="s">
        <v>268</v>
      </c>
      <c r="GV176" t="s">
        <v>269</v>
      </c>
      <c r="GW176" t="s">
        <v>270</v>
      </c>
      <c r="GX176" t="s">
        <v>250</v>
      </c>
      <c r="GY176" t="s">
        <v>272</v>
      </c>
      <c r="GZ176" t="s">
        <v>273</v>
      </c>
      <c r="HA176" t="s">
        <v>336</v>
      </c>
      <c r="HC176" t="s">
        <v>283</v>
      </c>
      <c r="HE176" t="s">
        <v>230</v>
      </c>
      <c r="HF176" t="s">
        <v>14153</v>
      </c>
      <c r="HG176" t="s">
        <v>834</v>
      </c>
      <c r="HH176" t="s">
        <v>7682</v>
      </c>
      <c r="HI176" t="s">
        <v>632</v>
      </c>
      <c r="HJ176">
        <v>46151</v>
      </c>
      <c r="HK176" t="s">
        <v>247</v>
      </c>
      <c r="HL176" t="s">
        <v>245</v>
      </c>
      <c r="HM176" t="s">
        <v>414</v>
      </c>
      <c r="HN176" t="s">
        <v>410</v>
      </c>
      <c r="HO176" t="s">
        <v>464</v>
      </c>
      <c r="HP176" t="s">
        <v>463</v>
      </c>
      <c r="HR176" t="s">
        <v>278</v>
      </c>
      <c r="HV176">
        <v>85900</v>
      </c>
      <c r="HW176" t="s">
        <v>279</v>
      </c>
      <c r="HX176" t="s">
        <v>915</v>
      </c>
      <c r="HY176">
        <v>103568</v>
      </c>
      <c r="HZ176">
        <v>17668</v>
      </c>
      <c r="IA176" t="s">
        <v>279</v>
      </c>
      <c r="IB176" t="s">
        <v>281</v>
      </c>
      <c r="IE176" t="s">
        <v>283</v>
      </c>
      <c r="IF176" t="s">
        <v>283</v>
      </c>
      <c r="IG176" t="s">
        <v>283</v>
      </c>
      <c r="IH176" t="s">
        <v>284</v>
      </c>
      <c r="II176" t="s">
        <v>285</v>
      </c>
      <c r="IJ176" t="s">
        <v>286</v>
      </c>
      <c r="IK176" t="s">
        <v>278</v>
      </c>
      <c r="IL176" t="s">
        <v>346</v>
      </c>
      <c r="IM176" t="s">
        <v>288</v>
      </c>
      <c r="IN176" t="s">
        <v>289</v>
      </c>
      <c r="IP176" t="s">
        <v>290</v>
      </c>
      <c r="IQ176" t="s">
        <v>284</v>
      </c>
      <c r="IS176" t="s">
        <v>291</v>
      </c>
      <c r="IT176" t="s">
        <v>398</v>
      </c>
      <c r="IW176" t="s">
        <v>2030</v>
      </c>
      <c r="IY176" t="s">
        <v>279</v>
      </c>
    </row>
    <row r="177" spans="1:259" x14ac:dyDescent="0.3">
      <c r="A177" s="14">
        <f>DAY(AVANZA[[#This Row],[FechaSeguimiento]])</f>
        <v>5</v>
      </c>
      <c r="B177" s="14">
        <f>MONTH(AVANZA[[#This Row],[FechaSeguimiento]])</f>
        <v>5</v>
      </c>
      <c r="C177"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177" t="str">
        <f>LOWER(IFERROR(VLOOKUP(AVANZA[[#This Row],[ID_Peticion]],CANCELADAS[#All],2,0),""))</f>
        <v/>
      </c>
      <c r="E177" t="str">
        <f>LOWER(IFERROR(VLOOKUP(AVANZA[[#This Row],[ID_Peticion]],CANCELADAS[#All],3,0),""))</f>
        <v/>
      </c>
      <c r="F177" t="str">
        <f>LOWER(IF(AVANZA[[#This Row],[CEDULA CLIENTE]]&lt;&gt;""," CC: " &amp; COUNTIFS(AVANZA[CEDULA CLIENTE],AVANZA[[#This Row],[CEDULA CLIENTE]]),"")&amp; IF(AVANZA[[#This Row],[Direccion]]&lt;&gt;""," DIR: " &amp; COUNTIFS(AVANZA[Direccion],AVANZA[[#This Row],[Direccion]]),""))</f>
        <v xml:space="preserve"> dir: 1</v>
      </c>
      <c r="G177" t="str">
        <f>IFERROR(VLOOKUP(AVANZA[[#This Row],[Cedula_Vendedor_Atis]],PLANTA[[#All],[CEDULA]:[LINEA]],3,0),"No Cruza")</f>
        <v>Marisol Avella</v>
      </c>
      <c r="H177" t="str">
        <f>IFERROR(VLOOKUP(AVANZA[[#This Row],[Cedula_Vendedor_Atis]],PLANTA[[#All],[CEDULA]:[LINEA]],4,0),"No Cruza")</f>
        <v>Fija</v>
      </c>
      <c r="I177" t="str">
        <f>LOWER(IF(AVANZA[[#This Row],[ATRIBUIBLE]]="",AVANZA[[#This Row],[Variable]],AVANZA[[#This Row],[ATRIBUIBLE]]))</f>
        <v>terminada</v>
      </c>
      <c r="J177" s="14">
        <f>IF(AVANZA[[#This Row],[Variable]]=AVANZA[[#Headers],[TERMINADA]],1,0)</f>
        <v>1</v>
      </c>
      <c r="K177" s="14">
        <f>IF(AVANZA[[#This Row],[Variable]]=AVANZA[[#Headers],[ANULADA]],1,0)</f>
        <v>0</v>
      </c>
      <c r="L177" s="14">
        <f>IF(AVANZA[[#This Row],[Variable]]=AVANZA[[#Headers],[PENDIENTE]],1,0)</f>
        <v>0</v>
      </c>
      <c r="M177" s="14">
        <f>IF(AVANZA[[#This Row],[ESTADO AGENDA]]="AGENDADA",1,0)</f>
        <v>0</v>
      </c>
      <c r="N177" s="14">
        <f>IF(AVANZA[[#This Row],[ESTADO AGENDA]]="PENDIENTE DE AGENDAR",1,0)</f>
        <v>0</v>
      </c>
      <c r="O177" s="14">
        <f>IF(AVANZA[[#This Row],[ESTADO AGENDA]]="SUSPENDIDA",1,0)</f>
        <v>0</v>
      </c>
      <c r="P177" t="str" cm="1">
        <f t="array" ref="P177">_xlfn.XLOOKUP(AVANZA[[#This Row],[Num_Agrupacion_Pet_Atis]],Tabla1[[#All],[Numero_de_actuacion]],Tabla1[[#All],[Estado_de_la_orden]],"",0)</f>
        <v/>
      </c>
      <c r="Q177" s="2" t="str" cm="1">
        <f t="array" ref="Q177">_xlfn.XLOOKUP(AVANZA[[#This Row],[Num_Agrupacion_Pet_Atis]],Tabla1[[#All],[Numero_de_actuacion]],Tabla1[[#All],[Fecha_de_la_cita]],"",0)</f>
        <v/>
      </c>
      <c r="R177" t="str" cm="1">
        <f t="array" ref="R177">_xlfn.XLOOKUP(AVANZA[[#This Row],[Num_Agrupacion_Pet_Atis]],Tabla1[[#All],[Numero_de_actuacion]],Tabla1[[#All],[Franja_horaria_de_la_cita]],"",0)</f>
        <v/>
      </c>
      <c r="S177" s="14" t="str">
        <f>IFERROR(DAY(AVANZA[[#This Row],[FECHA AGENDA]]),"")</f>
        <v/>
      </c>
      <c r="T177" s="14" t="str">
        <f>IFERROR(MONTH(AVANZA[[#This Row],[FECHA AGENDA]]),"")</f>
        <v/>
      </c>
      <c r="U177" t="str" cm="1">
        <f t="array" ref="U177">_xlfn.XLOOKUP(AVANZA[[#This Row],[Num_Agrupacion_Pet_Atis]],Tabla1[[#All],[Numero_de_actuacion]],Tabla1[[#All],[Motivo_de_suspension]],"",0)</f>
        <v/>
      </c>
      <c r="V177" s="2" t="str" cm="1">
        <f t="array" ref="V177">_xlfn.XLOOKUP(AVANZA[[#This Row],[Num_Agrupacion_Pet_Atis]],Tabla1[[#All],[Numero_de_actuacion]],Tabla1[[#All],[No_identificacion_cliente]],"",0)</f>
        <v/>
      </c>
      <c r="W177" s="2" t="str" cm="1">
        <f t="array" ref="W177">_xlfn.XLOOKUP(AVANZA[[#This Row],[Num_Agrupacion_Pet_Atis]],Tabla1[[#All],[Numero_de_actuacion]],Tabla1[[#All],[Movil_de_contacto]],"",0)</f>
        <v/>
      </c>
      <c r="X177" s="14">
        <f>IF(OR(AVANZA[[#This Row],[ESTADO LEG]]="Legalizada grabacion",AVANZA[[#This Row],[ESTADO LEG]]="Legalizada aut"),1,0)</f>
        <v>1</v>
      </c>
      <c r="Y177" s="14">
        <f>IF(OR(AVANZA[[#This Row],[ESTADO LEG]]="pdte legalizar",AVANZA[[#This Row],[ESTADO LEG]]="No cruza"),1,0)</f>
        <v>0</v>
      </c>
      <c r="Z177" t="str" cm="1">
        <f t="array" ref="Z177">IF(AVANZA[[#This Row],[Variable]]="Terminada",LOWER(_xlfn.XLOOKUP(AVANZA[[#This Row],[ID_Peticion]],Tabla6[[#All],[NUM_PETICION]],Tabla6[[#All],[ESTADO_LEG]],"NO CRUZA",0)),AVANZA[[#This Row],[Variable]])</f>
        <v>legalizada grabacion</v>
      </c>
      <c r="AA177" cm="1">
        <f t="array" ref="AA177">_xlfn.XLOOKUP(AVANZA[[#This Row],[ID_Peticion]],Tabla6[[#All],[NUM_PETICION]],Tabla6[[#All],[DIF_DIAS]],"",0)</f>
        <v>1</v>
      </c>
      <c r="AB177" s="2" cm="1">
        <f t="array" ref="AB177">IFERROR(_xlfn.XLOOKUP(AVANZA[[#This Row],[ID_Peticion]],Tabla6[[#All],[NUM_PETICION]],Tabla6[[#All],[FEC_LEGAL]],"",0),"")</f>
        <v>46148</v>
      </c>
      <c r="AC177" s="14">
        <f ca="1">IF(AVANZA[[#This Row],[FECHA LEG]]&lt;&gt;0,IFERROR(AVANZA[[#This Row],[FECHA LEG]]-AVANZA[[#This Row],[FechaIniEstadoSubPetAtis]],0),TODAY()-AVANZA[[#This Row],[FechaIniEstadoSubPetAtis]])</f>
        <v>1</v>
      </c>
      <c r="AD177" s="35" t="str">
        <f ca="1">IF(AVANZA[[#This Row],[FINAL Vs LG]]&lt;&gt;0,IF(AVANZA[[#This Row],[FINAL Vs LG]]&lt;7.1,"100%",IF(AND(AVANZA[[#This Row],[FINAL Vs LG]]&gt;7.1,AVANZA[[#This Row],[FINAL Vs LG]]&lt;11.1),"50%","0%")),0)</f>
        <v>100%</v>
      </c>
      <c r="AE177" s="14">
        <f ca="1">VLOOKUP(DAY(TODAY()),BACK!F:G,2,0)</f>
        <v>14</v>
      </c>
      <c r="AF177" s="14">
        <f>BACK!$I$2</f>
        <v>24</v>
      </c>
      <c r="AG177" s="14">
        <f>IF(AVANZA[[#This Row],[Oferta_empaquetada_comisiones]]="SI",1,0)</f>
        <v>0</v>
      </c>
      <c r="AH177" s="36">
        <f>IF(AVANZA[[#This Row],[Variable]]="TERMINADA",IFERROR(VLOOKUP(AVANZA[[#This Row],[SUPERVISOR]],Tabla2[#All],4,0),0),)</f>
        <v>3.5</v>
      </c>
      <c r="AI177" s="14">
        <f>IF(AVANZA[[#This Row],[Producto]]="BA",1,0)</f>
        <v>1</v>
      </c>
      <c r="AJ177" s="14">
        <f>IF(AVANZA[[#This Row],[Producto]]="DUO",1,0)</f>
        <v>0</v>
      </c>
      <c r="AK177" s="14">
        <f>IF(AVANZA[[#This Row],[Producto]]="TRIO",1,0)</f>
        <v>0</v>
      </c>
      <c r="AL177" t="s">
        <v>418</v>
      </c>
      <c r="AM177">
        <v>-1</v>
      </c>
      <c r="AN177">
        <v>-1</v>
      </c>
      <c r="AO177" t="s">
        <v>15343</v>
      </c>
      <c r="AP177" s="1">
        <v>46146.822280092594</v>
      </c>
      <c r="AQ177">
        <v>-1</v>
      </c>
      <c r="AR177" t="s">
        <v>15344</v>
      </c>
      <c r="AS177">
        <v>-1</v>
      </c>
      <c r="AT177">
        <v>-1</v>
      </c>
      <c r="AU177">
        <v>-1</v>
      </c>
      <c r="AV177">
        <v>-1</v>
      </c>
      <c r="AW177">
        <v>-1</v>
      </c>
      <c r="AX177" t="s">
        <v>224</v>
      </c>
      <c r="AY177">
        <v>-1</v>
      </c>
      <c r="AZ177">
        <v>2026</v>
      </c>
      <c r="BA177">
        <v>5</v>
      </c>
      <c r="BB177">
        <v>5</v>
      </c>
      <c r="BC177">
        <v>-1</v>
      </c>
      <c r="BD177" t="s">
        <v>225</v>
      </c>
      <c r="BE177">
        <v>-1</v>
      </c>
      <c r="BF177">
        <v>20001622147423</v>
      </c>
      <c r="BG177" t="s">
        <v>319</v>
      </c>
      <c r="BH177" t="s">
        <v>320</v>
      </c>
      <c r="BI177" t="s">
        <v>15345</v>
      </c>
      <c r="BJ177">
        <v>-1</v>
      </c>
      <c r="BK177">
        <v>-1</v>
      </c>
      <c r="BL177">
        <v>-1</v>
      </c>
      <c r="BM177" t="s">
        <v>229</v>
      </c>
      <c r="BN177" t="s">
        <v>230</v>
      </c>
      <c r="BO177" t="s">
        <v>15346</v>
      </c>
      <c r="BP177" t="s">
        <v>380</v>
      </c>
      <c r="BQ177">
        <v>2026</v>
      </c>
      <c r="BR177">
        <v>5</v>
      </c>
      <c r="BS177">
        <v>4</v>
      </c>
      <c r="BT177" s="1">
        <v>46147.520046296297</v>
      </c>
      <c r="BU177" t="s">
        <v>233</v>
      </c>
      <c r="BV177" s="2">
        <v>46147</v>
      </c>
      <c r="BW177" t="s">
        <v>234</v>
      </c>
      <c r="BX177" s="2">
        <v>46146</v>
      </c>
      <c r="BY177" s="2">
        <v>46147</v>
      </c>
      <c r="BZ177" t="s">
        <v>235</v>
      </c>
      <c r="CA177" t="s">
        <v>988</v>
      </c>
      <c r="CB177" t="s">
        <v>989</v>
      </c>
      <c r="CC177" t="s">
        <v>15347</v>
      </c>
      <c r="CD177" t="s">
        <v>7411</v>
      </c>
      <c r="CE177">
        <v>-1</v>
      </c>
      <c r="CF177" t="s">
        <v>991</v>
      </c>
      <c r="CG177" t="s">
        <v>992</v>
      </c>
      <c r="CH177" t="s">
        <v>491</v>
      </c>
      <c r="CI177">
        <v>1022940376</v>
      </c>
      <c r="CJ177" t="s">
        <v>426</v>
      </c>
      <c r="CK177" t="s">
        <v>245</v>
      </c>
      <c r="CL177" t="s">
        <v>409</v>
      </c>
      <c r="CM177" t="s">
        <v>247</v>
      </c>
      <c r="CN177" t="s">
        <v>410</v>
      </c>
      <c r="CT177" t="s">
        <v>304</v>
      </c>
      <c r="CU177" t="s">
        <v>225</v>
      </c>
      <c r="CW177" t="s">
        <v>319</v>
      </c>
      <c r="CX177" t="s">
        <v>320</v>
      </c>
      <c r="DA177" t="s">
        <v>250</v>
      </c>
      <c r="DB177">
        <v>-1</v>
      </c>
      <c r="DF177" t="s">
        <v>251</v>
      </c>
      <c r="DJ177" t="s">
        <v>252</v>
      </c>
      <c r="DK177" t="s">
        <v>253</v>
      </c>
      <c r="DL177" t="s">
        <v>254</v>
      </c>
      <c r="DN177" t="s">
        <v>255</v>
      </c>
      <c r="DR177" t="s">
        <v>427</v>
      </c>
      <c r="DS177" t="s">
        <v>426</v>
      </c>
      <c r="DT177" t="s">
        <v>425</v>
      </c>
      <c r="DV177">
        <v>1</v>
      </c>
      <c r="DW177" t="s">
        <v>554</v>
      </c>
      <c r="ED177" s="2">
        <v>46147</v>
      </c>
      <c r="EF177">
        <v>12</v>
      </c>
      <c r="EP177" t="s">
        <v>258</v>
      </c>
      <c r="ES177" t="s">
        <v>15348</v>
      </c>
      <c r="FA177" t="s">
        <v>245</v>
      </c>
      <c r="FB177" t="s">
        <v>992</v>
      </c>
      <c r="FD177" t="s">
        <v>992</v>
      </c>
      <c r="FE177" t="s">
        <v>994</v>
      </c>
      <c r="FF177" t="s">
        <v>995</v>
      </c>
      <c r="FK177" t="s">
        <v>263</v>
      </c>
      <c r="FL177" t="s">
        <v>15349</v>
      </c>
      <c r="FN177" t="s">
        <v>410</v>
      </c>
      <c r="FO177" t="s">
        <v>414</v>
      </c>
      <c r="FR177">
        <v>94990</v>
      </c>
      <c r="GB177" t="s">
        <v>266</v>
      </c>
      <c r="GC177" t="s">
        <v>225</v>
      </c>
      <c r="GD177">
        <v>0</v>
      </c>
      <c r="GF177">
        <v>0</v>
      </c>
      <c r="GG177">
        <v>25423</v>
      </c>
      <c r="GI177">
        <v>94990</v>
      </c>
      <c r="GJ177">
        <v>0</v>
      </c>
      <c r="GL177">
        <v>0</v>
      </c>
      <c r="GM177">
        <v>113038</v>
      </c>
      <c r="GS177" t="s">
        <v>267</v>
      </c>
      <c r="GT177" s="2">
        <v>43251</v>
      </c>
      <c r="GU177" t="s">
        <v>268</v>
      </c>
      <c r="GW177" t="s">
        <v>394</v>
      </c>
      <c r="GZ177" t="s">
        <v>395</v>
      </c>
      <c r="HA177" t="s">
        <v>497</v>
      </c>
      <c r="HB177" t="s">
        <v>996</v>
      </c>
      <c r="HC177" t="s">
        <v>988</v>
      </c>
      <c r="HD177" t="s">
        <v>554</v>
      </c>
      <c r="HE177" t="s">
        <v>230</v>
      </c>
      <c r="HF177" t="s">
        <v>15350</v>
      </c>
      <c r="HR177" t="s">
        <v>278</v>
      </c>
      <c r="HV177">
        <v>94990</v>
      </c>
      <c r="HW177" t="s">
        <v>281</v>
      </c>
      <c r="HY177">
        <v>0</v>
      </c>
      <c r="HZ177">
        <v>0</v>
      </c>
      <c r="IA177" t="s">
        <v>281</v>
      </c>
      <c r="IB177" t="s">
        <v>281</v>
      </c>
      <c r="IE177" t="s">
        <v>283</v>
      </c>
      <c r="IF177" t="s">
        <v>283</v>
      </c>
      <c r="IG177" t="s">
        <v>283</v>
      </c>
      <c r="IH177" t="s">
        <v>284</v>
      </c>
      <c r="II177" t="s">
        <v>285</v>
      </c>
      <c r="IJ177" t="s">
        <v>286</v>
      </c>
      <c r="IK177" t="s">
        <v>278</v>
      </c>
      <c r="IL177" t="s">
        <v>346</v>
      </c>
      <c r="IM177" t="s">
        <v>288</v>
      </c>
      <c r="IN177" t="s">
        <v>289</v>
      </c>
      <c r="IP177" t="s">
        <v>290</v>
      </c>
      <c r="IQ177" t="s">
        <v>284</v>
      </c>
      <c r="IS177" t="s">
        <v>291</v>
      </c>
      <c r="IT177" t="s">
        <v>561</v>
      </c>
      <c r="IY177" t="s">
        <v>281</v>
      </c>
    </row>
    <row r="178" spans="1:259" x14ac:dyDescent="0.3">
      <c r="A178" s="14">
        <f>DAY(AVANZA[[#This Row],[FechaSeguimiento]])</f>
        <v>5</v>
      </c>
      <c r="B178" s="14">
        <f>MONTH(AVANZA[[#This Row],[FechaSeguimiento]])</f>
        <v>5</v>
      </c>
      <c r="C178"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178" t="str">
        <f>LOWER(IFERROR(VLOOKUP(AVANZA[[#This Row],[ID_Peticion]],CANCELADAS[#All],2,0),""))</f>
        <v/>
      </c>
      <c r="E178" t="str">
        <f>LOWER(IFERROR(VLOOKUP(AVANZA[[#This Row],[ID_Peticion]],CANCELADAS[#All],3,0),""))</f>
        <v/>
      </c>
      <c r="F178" t="str">
        <f>LOWER(IF(AVANZA[[#This Row],[CEDULA CLIENTE]]&lt;&gt;""," CC: " &amp; COUNTIFS(AVANZA[CEDULA CLIENTE],AVANZA[[#This Row],[CEDULA CLIENTE]]),"")&amp; IF(AVANZA[[#This Row],[Direccion]]&lt;&gt;""," DIR: " &amp; COUNTIFS(AVANZA[Direccion],AVANZA[[#This Row],[Direccion]]),""))</f>
        <v xml:space="preserve"> dir: 1</v>
      </c>
      <c r="G178" t="str">
        <f>IFERROR(VLOOKUP(AVANZA[[#This Row],[Cedula_Vendedor_Atis]],PLANTA[[#All],[CEDULA]:[LINEA]],3,0),"No Cruza")</f>
        <v>Marisol Avella</v>
      </c>
      <c r="H178" t="str">
        <f>IFERROR(VLOOKUP(AVANZA[[#This Row],[Cedula_Vendedor_Atis]],PLANTA[[#All],[CEDULA]:[LINEA]],4,0),"No Cruza")</f>
        <v>Fija</v>
      </c>
      <c r="I178" t="str">
        <f>LOWER(IF(AVANZA[[#This Row],[ATRIBUIBLE]]="",AVANZA[[#This Row],[Variable]],AVANZA[[#This Row],[ATRIBUIBLE]]))</f>
        <v>terminada</v>
      </c>
      <c r="J178" s="14">
        <f>IF(AVANZA[[#This Row],[Variable]]=AVANZA[[#Headers],[TERMINADA]],1,0)</f>
        <v>1</v>
      </c>
      <c r="K178" s="14">
        <f>IF(AVANZA[[#This Row],[Variable]]=AVANZA[[#Headers],[ANULADA]],1,0)</f>
        <v>0</v>
      </c>
      <c r="L178" s="14">
        <f>IF(AVANZA[[#This Row],[Variable]]=AVANZA[[#Headers],[PENDIENTE]],1,0)</f>
        <v>0</v>
      </c>
      <c r="M178" s="14">
        <f>IF(AVANZA[[#This Row],[ESTADO AGENDA]]="AGENDADA",1,0)</f>
        <v>0</v>
      </c>
      <c r="N178" s="14">
        <f>IF(AVANZA[[#This Row],[ESTADO AGENDA]]="PENDIENTE DE AGENDAR",1,0)</f>
        <v>0</v>
      </c>
      <c r="O178" s="14">
        <f>IF(AVANZA[[#This Row],[ESTADO AGENDA]]="SUSPENDIDA",1,0)</f>
        <v>0</v>
      </c>
      <c r="P178" t="str" cm="1">
        <f t="array" ref="P178">_xlfn.XLOOKUP(AVANZA[[#This Row],[Num_Agrupacion_Pet_Atis]],Tabla1[[#All],[Numero_de_actuacion]],Tabla1[[#All],[Estado_de_la_orden]],"",0)</f>
        <v/>
      </c>
      <c r="Q178" s="2" t="str" cm="1">
        <f t="array" ref="Q178">_xlfn.XLOOKUP(AVANZA[[#This Row],[Num_Agrupacion_Pet_Atis]],Tabla1[[#All],[Numero_de_actuacion]],Tabla1[[#All],[Fecha_de_la_cita]],"",0)</f>
        <v/>
      </c>
      <c r="R178" t="str" cm="1">
        <f t="array" ref="R178">_xlfn.XLOOKUP(AVANZA[[#This Row],[Num_Agrupacion_Pet_Atis]],Tabla1[[#All],[Numero_de_actuacion]],Tabla1[[#All],[Franja_horaria_de_la_cita]],"",0)</f>
        <v/>
      </c>
      <c r="S178" s="14" t="str">
        <f>IFERROR(DAY(AVANZA[[#This Row],[FECHA AGENDA]]),"")</f>
        <v/>
      </c>
      <c r="T178" s="14" t="str">
        <f>IFERROR(MONTH(AVANZA[[#This Row],[FECHA AGENDA]]),"")</f>
        <v/>
      </c>
      <c r="U178" t="str" cm="1">
        <f t="array" ref="U178">_xlfn.XLOOKUP(AVANZA[[#This Row],[Num_Agrupacion_Pet_Atis]],Tabla1[[#All],[Numero_de_actuacion]],Tabla1[[#All],[Motivo_de_suspension]],"",0)</f>
        <v/>
      </c>
      <c r="V178" s="2" t="str" cm="1">
        <f t="array" ref="V178">_xlfn.XLOOKUP(AVANZA[[#This Row],[Num_Agrupacion_Pet_Atis]],Tabla1[[#All],[Numero_de_actuacion]],Tabla1[[#All],[No_identificacion_cliente]],"",0)</f>
        <v/>
      </c>
      <c r="W178" s="2" t="str" cm="1">
        <f t="array" ref="W178">_xlfn.XLOOKUP(AVANZA[[#This Row],[Num_Agrupacion_Pet_Atis]],Tabla1[[#All],[Numero_de_actuacion]],Tabla1[[#All],[Movil_de_contacto]],"",0)</f>
        <v/>
      </c>
      <c r="X178" s="14">
        <f>IF(OR(AVANZA[[#This Row],[ESTADO LEG]]="Legalizada grabacion",AVANZA[[#This Row],[ESTADO LEG]]="Legalizada aut"),1,0)</f>
        <v>1</v>
      </c>
      <c r="Y178" s="14">
        <f>IF(OR(AVANZA[[#This Row],[ESTADO LEG]]="pdte legalizar",AVANZA[[#This Row],[ESTADO LEG]]="No cruza"),1,0)</f>
        <v>0</v>
      </c>
      <c r="Z178" t="str" cm="1">
        <f t="array" ref="Z178">IF(AVANZA[[#This Row],[Variable]]="Terminada",LOWER(_xlfn.XLOOKUP(AVANZA[[#This Row],[ID_Peticion]],Tabla6[[#All],[NUM_PETICION]],Tabla6[[#All],[ESTADO_LEG]],"NO CRUZA",0)),AVANZA[[#This Row],[Variable]])</f>
        <v>legalizada grabacion</v>
      </c>
      <c r="AA178" cm="1">
        <f t="array" ref="AA178">_xlfn.XLOOKUP(AVANZA[[#This Row],[ID_Peticion]],Tabla6[[#All],[NUM_PETICION]],Tabla6[[#All],[DIF_DIAS]],"",0)</f>
        <v>1</v>
      </c>
      <c r="AB178" s="2" cm="1">
        <f t="array" ref="AB178">IFERROR(_xlfn.XLOOKUP(AVANZA[[#This Row],[ID_Peticion]],Tabla6[[#All],[NUM_PETICION]],Tabla6[[#All],[FEC_LEGAL]],"",0),"")</f>
        <v>46148</v>
      </c>
      <c r="AC178" s="14">
        <f ca="1">IF(AVANZA[[#This Row],[FECHA LEG]]&lt;&gt;0,IFERROR(AVANZA[[#This Row],[FECHA LEG]]-AVANZA[[#This Row],[FechaIniEstadoSubPetAtis]],0),TODAY()-AVANZA[[#This Row],[FechaIniEstadoSubPetAtis]])</f>
        <v>1</v>
      </c>
      <c r="AD178" s="35" t="str">
        <f ca="1">IF(AVANZA[[#This Row],[FINAL Vs LG]]&lt;&gt;0,IF(AVANZA[[#This Row],[FINAL Vs LG]]&lt;7.1,"100%",IF(AND(AVANZA[[#This Row],[FINAL Vs LG]]&gt;7.1,AVANZA[[#This Row],[FINAL Vs LG]]&lt;11.1),"50%","0%")),0)</f>
        <v>100%</v>
      </c>
      <c r="AE178" s="14">
        <f ca="1">VLOOKUP(DAY(TODAY()),BACK!F:G,2,0)</f>
        <v>14</v>
      </c>
      <c r="AF178" s="14">
        <f>BACK!$I$2</f>
        <v>24</v>
      </c>
      <c r="AG178" s="14">
        <f>IF(AVANZA[[#This Row],[Oferta_empaquetada_comisiones]]="SI",1,0)</f>
        <v>0</v>
      </c>
      <c r="AH178" s="36">
        <f>IF(AVANZA[[#This Row],[Variable]]="TERMINADA",IFERROR(VLOOKUP(AVANZA[[#This Row],[SUPERVISOR]],Tabla2[#All],4,0),0),)</f>
        <v>3.5</v>
      </c>
      <c r="AI178" s="14">
        <f>IF(AVANZA[[#This Row],[Producto]]="BA",1,0)</f>
        <v>0</v>
      </c>
      <c r="AJ178" s="14">
        <f>IF(AVANZA[[#This Row],[Producto]]="DUO",1,0)</f>
        <v>0</v>
      </c>
      <c r="AK178" s="14">
        <f>IF(AVANZA[[#This Row],[Producto]]="TRIO",1,0)</f>
        <v>1</v>
      </c>
      <c r="AL178" t="s">
        <v>746</v>
      </c>
      <c r="AM178">
        <v>-1</v>
      </c>
      <c r="AN178">
        <v>-1</v>
      </c>
      <c r="AO178" t="s">
        <v>15351</v>
      </c>
      <c r="AP178" s="1">
        <v>46146.681863425925</v>
      </c>
      <c r="AQ178">
        <v>-1</v>
      </c>
      <c r="AR178" t="s">
        <v>15352</v>
      </c>
      <c r="AS178">
        <v>-1</v>
      </c>
      <c r="AT178">
        <v>-1</v>
      </c>
      <c r="AU178">
        <v>-1</v>
      </c>
      <c r="AV178">
        <v>-1</v>
      </c>
      <c r="AW178">
        <v>-1</v>
      </c>
      <c r="AX178" t="s">
        <v>224</v>
      </c>
      <c r="AY178">
        <v>-1</v>
      </c>
      <c r="AZ178">
        <v>2026</v>
      </c>
      <c r="BA178">
        <v>5</v>
      </c>
      <c r="BB178">
        <v>5</v>
      </c>
      <c r="BC178">
        <v>-1</v>
      </c>
      <c r="BD178" t="s">
        <v>225</v>
      </c>
      <c r="BE178">
        <v>-1</v>
      </c>
      <c r="BF178">
        <v>20001622087415</v>
      </c>
      <c r="BG178" t="s">
        <v>14159</v>
      </c>
      <c r="BH178" t="s">
        <v>14160</v>
      </c>
      <c r="BI178" t="s">
        <v>15353</v>
      </c>
      <c r="BJ178">
        <v>-1</v>
      </c>
      <c r="BK178">
        <v>-1</v>
      </c>
      <c r="BL178">
        <v>-1</v>
      </c>
      <c r="BM178" t="s">
        <v>229</v>
      </c>
      <c r="BN178" t="s">
        <v>230</v>
      </c>
      <c r="BO178" t="s">
        <v>15354</v>
      </c>
      <c r="BP178" t="s">
        <v>380</v>
      </c>
      <c r="BQ178">
        <v>2026</v>
      </c>
      <c r="BR178">
        <v>5</v>
      </c>
      <c r="BS178">
        <v>4</v>
      </c>
      <c r="BT178" s="1">
        <v>46147.65152777778</v>
      </c>
      <c r="BU178" t="s">
        <v>233</v>
      </c>
      <c r="BV178" s="2">
        <v>46147</v>
      </c>
      <c r="BW178" t="s">
        <v>234</v>
      </c>
      <c r="BX178" s="2">
        <v>46146</v>
      </c>
      <c r="BY178" s="2">
        <v>46147</v>
      </c>
      <c r="BZ178" t="s">
        <v>235</v>
      </c>
      <c r="CA178" t="s">
        <v>297</v>
      </c>
      <c r="CB178" t="s">
        <v>297</v>
      </c>
      <c r="CC178" t="s">
        <v>15355</v>
      </c>
      <c r="CD178" t="s">
        <v>2962</v>
      </c>
      <c r="CE178">
        <v>-1</v>
      </c>
      <c r="CF178" t="s">
        <v>300</v>
      </c>
      <c r="CG178" t="s">
        <v>301</v>
      </c>
      <c r="CH178" t="s">
        <v>242</v>
      </c>
      <c r="CI178">
        <v>1000857923</v>
      </c>
      <c r="CJ178" t="s">
        <v>759</v>
      </c>
      <c r="CK178" t="s">
        <v>245</v>
      </c>
      <c r="CL178" t="s">
        <v>246</v>
      </c>
      <c r="CM178" t="s">
        <v>247</v>
      </c>
      <c r="CN178" t="s">
        <v>359</v>
      </c>
      <c r="CT178" t="s">
        <v>693</v>
      </c>
      <c r="CU178" t="s">
        <v>387</v>
      </c>
      <c r="CW178" t="s">
        <v>4956</v>
      </c>
      <c r="CX178" t="s">
        <v>4955</v>
      </c>
      <c r="DA178" t="s">
        <v>250</v>
      </c>
      <c r="DB178">
        <v>-1</v>
      </c>
      <c r="DF178" t="s">
        <v>251</v>
      </c>
      <c r="DJ178" t="s">
        <v>252</v>
      </c>
      <c r="DK178" t="s">
        <v>253</v>
      </c>
      <c r="DL178" t="s">
        <v>253</v>
      </c>
      <c r="DN178" t="s">
        <v>390</v>
      </c>
      <c r="DR178" t="s">
        <v>760</v>
      </c>
      <c r="DS178" t="s">
        <v>759</v>
      </c>
      <c r="DT178" t="s">
        <v>758</v>
      </c>
      <c r="DV178">
        <v>1</v>
      </c>
      <c r="DW178" t="s">
        <v>283</v>
      </c>
      <c r="ED178" s="2">
        <v>46147</v>
      </c>
      <c r="EE178" t="s">
        <v>306</v>
      </c>
      <c r="EF178">
        <v>12</v>
      </c>
      <c r="EP178" t="s">
        <v>258</v>
      </c>
      <c r="ES178" t="s">
        <v>14116</v>
      </c>
      <c r="FA178" t="s">
        <v>245</v>
      </c>
      <c r="FB178" t="s">
        <v>308</v>
      </c>
      <c r="FD178" t="s">
        <v>308</v>
      </c>
      <c r="FE178" t="s">
        <v>309</v>
      </c>
      <c r="FF178" t="s">
        <v>309</v>
      </c>
      <c r="FK178" t="s">
        <v>263</v>
      </c>
      <c r="FL178" t="s">
        <v>15356</v>
      </c>
      <c r="FN178" t="s">
        <v>359</v>
      </c>
      <c r="FO178" t="s">
        <v>366</v>
      </c>
      <c r="FR178">
        <v>142118</v>
      </c>
      <c r="GB178" t="s">
        <v>266</v>
      </c>
      <c r="GC178" t="s">
        <v>387</v>
      </c>
      <c r="GD178">
        <v>14854</v>
      </c>
      <c r="GF178">
        <v>2351</v>
      </c>
      <c r="GG178">
        <v>25355</v>
      </c>
      <c r="GI178">
        <v>100314</v>
      </c>
      <c r="GJ178">
        <v>25361</v>
      </c>
      <c r="GL178">
        <v>39453</v>
      </c>
      <c r="GM178">
        <v>169120</v>
      </c>
      <c r="GS178" t="s">
        <v>267</v>
      </c>
      <c r="GT178" s="2">
        <v>44254</v>
      </c>
      <c r="GU178" t="s">
        <v>268</v>
      </c>
      <c r="GV178" t="s">
        <v>269</v>
      </c>
      <c r="GW178" t="s">
        <v>394</v>
      </c>
      <c r="GZ178" t="s">
        <v>395</v>
      </c>
      <c r="HA178" t="s">
        <v>497</v>
      </c>
      <c r="HB178" t="s">
        <v>312</v>
      </c>
      <c r="HC178" t="s">
        <v>312</v>
      </c>
      <c r="HD178" t="s">
        <v>313</v>
      </c>
      <c r="HE178" t="s">
        <v>230</v>
      </c>
      <c r="HF178" t="s">
        <v>14297</v>
      </c>
      <c r="HR178" t="s">
        <v>278</v>
      </c>
      <c r="HV178">
        <v>149990</v>
      </c>
      <c r="HW178" t="s">
        <v>281</v>
      </c>
      <c r="HY178">
        <v>0</v>
      </c>
      <c r="HZ178">
        <v>0</v>
      </c>
      <c r="IA178" t="s">
        <v>279</v>
      </c>
      <c r="IB178" t="s">
        <v>281</v>
      </c>
      <c r="IE178" t="s">
        <v>283</v>
      </c>
      <c r="IF178" t="s">
        <v>283</v>
      </c>
      <c r="IG178" t="s">
        <v>283</v>
      </c>
      <c r="IH178" t="s">
        <v>284</v>
      </c>
      <c r="II178" t="s">
        <v>285</v>
      </c>
      <c r="IJ178" t="s">
        <v>286</v>
      </c>
      <c r="IK178" t="s">
        <v>278</v>
      </c>
      <c r="IL178" t="s">
        <v>371</v>
      </c>
      <c r="IM178" t="s">
        <v>288</v>
      </c>
      <c r="IN178" t="s">
        <v>289</v>
      </c>
      <c r="IP178" t="s">
        <v>290</v>
      </c>
      <c r="IQ178" t="s">
        <v>284</v>
      </c>
      <c r="IS178" t="s">
        <v>291</v>
      </c>
      <c r="IT178" t="s">
        <v>561</v>
      </c>
      <c r="IY178" t="s">
        <v>281</v>
      </c>
    </row>
    <row r="179" spans="1:259" x14ac:dyDescent="0.3">
      <c r="A179" s="14">
        <f>DAY(AVANZA[[#This Row],[FechaSeguimiento]])</f>
        <v>5</v>
      </c>
      <c r="B179" s="14">
        <f>MONTH(AVANZA[[#This Row],[FechaSeguimiento]])</f>
        <v>5</v>
      </c>
      <c r="C179"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179" t="str">
        <f>LOWER(IFERROR(VLOOKUP(AVANZA[[#This Row],[ID_Peticion]],CANCELADAS[#All],2,0),""))</f>
        <v/>
      </c>
      <c r="E179" t="str">
        <f>LOWER(IFERROR(VLOOKUP(AVANZA[[#This Row],[ID_Peticion]],CANCELADAS[#All],3,0),""))</f>
        <v/>
      </c>
      <c r="F179" t="str">
        <f>LOWER(IF(AVANZA[[#This Row],[CEDULA CLIENTE]]&lt;&gt;""," CC: " &amp; COUNTIFS(AVANZA[CEDULA CLIENTE],AVANZA[[#This Row],[CEDULA CLIENTE]]),"")&amp; IF(AVANZA[[#This Row],[Direccion]]&lt;&gt;""," DIR: " &amp; COUNTIFS(AVANZA[Direccion],AVANZA[[#This Row],[Direccion]]),""))</f>
        <v xml:space="preserve"> dir: 1</v>
      </c>
      <c r="G179" t="str">
        <f>IFERROR(VLOOKUP(AVANZA[[#This Row],[Cedula_Vendedor_Atis]],PLANTA[[#All],[CEDULA]:[LINEA]],3,0),"No Cruza")</f>
        <v>Marisol Avella</v>
      </c>
      <c r="H179" t="str">
        <f>IFERROR(VLOOKUP(AVANZA[[#This Row],[Cedula_Vendedor_Atis]],PLANTA[[#All],[CEDULA]:[LINEA]],4,0),"No Cruza")</f>
        <v>Fija</v>
      </c>
      <c r="I179" t="str">
        <f>LOWER(IF(AVANZA[[#This Row],[ATRIBUIBLE]]="",AVANZA[[#This Row],[Variable]],AVANZA[[#This Row],[ATRIBUIBLE]]))</f>
        <v>terminada</v>
      </c>
      <c r="J179" s="14">
        <f>IF(AVANZA[[#This Row],[Variable]]=AVANZA[[#Headers],[TERMINADA]],1,0)</f>
        <v>1</v>
      </c>
      <c r="K179" s="14">
        <f>IF(AVANZA[[#This Row],[Variable]]=AVANZA[[#Headers],[ANULADA]],1,0)</f>
        <v>0</v>
      </c>
      <c r="L179" s="14">
        <f>IF(AVANZA[[#This Row],[Variable]]=AVANZA[[#Headers],[PENDIENTE]],1,0)</f>
        <v>0</v>
      </c>
      <c r="M179" s="14">
        <f>IF(AVANZA[[#This Row],[ESTADO AGENDA]]="AGENDADA",1,0)</f>
        <v>0</v>
      </c>
      <c r="N179" s="14">
        <f>IF(AVANZA[[#This Row],[ESTADO AGENDA]]="PENDIENTE DE AGENDAR",1,0)</f>
        <v>0</v>
      </c>
      <c r="O179" s="14">
        <f>IF(AVANZA[[#This Row],[ESTADO AGENDA]]="SUSPENDIDA",1,0)</f>
        <v>0</v>
      </c>
      <c r="P179" t="str" cm="1">
        <f t="array" ref="P179">_xlfn.XLOOKUP(AVANZA[[#This Row],[Num_Agrupacion_Pet_Atis]],Tabla1[[#All],[Numero_de_actuacion]],Tabla1[[#All],[Estado_de_la_orden]],"",0)</f>
        <v/>
      </c>
      <c r="Q179" s="2" t="str" cm="1">
        <f t="array" ref="Q179">_xlfn.XLOOKUP(AVANZA[[#This Row],[Num_Agrupacion_Pet_Atis]],Tabla1[[#All],[Numero_de_actuacion]],Tabla1[[#All],[Fecha_de_la_cita]],"",0)</f>
        <v/>
      </c>
      <c r="R179" t="str" cm="1">
        <f t="array" ref="R179">_xlfn.XLOOKUP(AVANZA[[#This Row],[Num_Agrupacion_Pet_Atis]],Tabla1[[#All],[Numero_de_actuacion]],Tabla1[[#All],[Franja_horaria_de_la_cita]],"",0)</f>
        <v/>
      </c>
      <c r="S179" s="14" t="str">
        <f>IFERROR(DAY(AVANZA[[#This Row],[FECHA AGENDA]]),"")</f>
        <v/>
      </c>
      <c r="T179" s="14" t="str">
        <f>IFERROR(MONTH(AVANZA[[#This Row],[FECHA AGENDA]]),"")</f>
        <v/>
      </c>
      <c r="U179" t="str" cm="1">
        <f t="array" ref="U179">_xlfn.XLOOKUP(AVANZA[[#This Row],[Num_Agrupacion_Pet_Atis]],Tabla1[[#All],[Numero_de_actuacion]],Tabla1[[#All],[Motivo_de_suspension]],"",0)</f>
        <v/>
      </c>
      <c r="V179" s="2" t="str" cm="1">
        <f t="array" ref="V179">_xlfn.XLOOKUP(AVANZA[[#This Row],[Num_Agrupacion_Pet_Atis]],Tabla1[[#All],[Numero_de_actuacion]],Tabla1[[#All],[No_identificacion_cliente]],"",0)</f>
        <v/>
      </c>
      <c r="W179" s="2" t="str" cm="1">
        <f t="array" ref="W179">_xlfn.XLOOKUP(AVANZA[[#This Row],[Num_Agrupacion_Pet_Atis]],Tabla1[[#All],[Numero_de_actuacion]],Tabla1[[#All],[Movil_de_contacto]],"",0)</f>
        <v/>
      </c>
      <c r="X179" s="14">
        <f>IF(OR(AVANZA[[#This Row],[ESTADO LEG]]="Legalizada grabacion",AVANZA[[#This Row],[ESTADO LEG]]="Legalizada aut"),1,0)</f>
        <v>1</v>
      </c>
      <c r="Y179" s="14">
        <f>IF(OR(AVANZA[[#This Row],[ESTADO LEG]]="pdte legalizar",AVANZA[[#This Row],[ESTADO LEG]]="No cruza"),1,0)</f>
        <v>0</v>
      </c>
      <c r="Z179" t="str" cm="1">
        <f t="array" ref="Z179">IF(AVANZA[[#This Row],[Variable]]="Terminada",LOWER(_xlfn.XLOOKUP(AVANZA[[#This Row],[ID_Peticion]],Tabla6[[#All],[NUM_PETICION]],Tabla6[[#All],[ESTADO_LEG]],"NO CRUZA",0)),AVANZA[[#This Row],[Variable]])</f>
        <v>legalizada grabacion</v>
      </c>
      <c r="AA179" cm="1">
        <f t="array" ref="AA179">_xlfn.XLOOKUP(AVANZA[[#This Row],[ID_Peticion]],Tabla6[[#All],[NUM_PETICION]],Tabla6[[#All],[DIF_DIAS]],"",0)</f>
        <v>1</v>
      </c>
      <c r="AB179" s="2" cm="1">
        <f t="array" ref="AB179">IFERROR(_xlfn.XLOOKUP(AVANZA[[#This Row],[ID_Peticion]],Tabla6[[#All],[NUM_PETICION]],Tabla6[[#All],[FEC_LEGAL]],"",0),"")</f>
        <v>46148</v>
      </c>
      <c r="AC179" s="14">
        <f ca="1">IF(AVANZA[[#This Row],[FECHA LEG]]&lt;&gt;0,IFERROR(AVANZA[[#This Row],[FECHA LEG]]-AVANZA[[#This Row],[FechaIniEstadoSubPetAtis]],0),TODAY()-AVANZA[[#This Row],[FechaIniEstadoSubPetAtis]])</f>
        <v>1</v>
      </c>
      <c r="AD179" s="35" t="str">
        <f ca="1">IF(AVANZA[[#This Row],[FINAL Vs LG]]&lt;&gt;0,IF(AVANZA[[#This Row],[FINAL Vs LG]]&lt;7.1,"100%",IF(AND(AVANZA[[#This Row],[FINAL Vs LG]]&gt;7.1,AVANZA[[#This Row],[FINAL Vs LG]]&lt;11.1),"50%","0%")),0)</f>
        <v>100%</v>
      </c>
      <c r="AE179" s="14">
        <f ca="1">VLOOKUP(DAY(TODAY()),BACK!F:G,2,0)</f>
        <v>14</v>
      </c>
      <c r="AF179" s="14">
        <f>BACK!$I$2</f>
        <v>24</v>
      </c>
      <c r="AG179" s="14">
        <f>IF(AVANZA[[#This Row],[Oferta_empaquetada_comisiones]]="SI",1,0)</f>
        <v>0</v>
      </c>
      <c r="AH179" s="36">
        <f>IF(AVANZA[[#This Row],[Variable]]="TERMINADA",IFERROR(VLOOKUP(AVANZA[[#This Row],[SUPERVISOR]],Tabla2[#All],4,0),0),)</f>
        <v>3.5</v>
      </c>
      <c r="AI179" s="14">
        <f>IF(AVANZA[[#This Row],[Producto]]="BA",1,0)</f>
        <v>1</v>
      </c>
      <c r="AJ179" s="14">
        <f>IF(AVANZA[[#This Row],[Producto]]="DUO",1,0)</f>
        <v>0</v>
      </c>
      <c r="AK179" s="14">
        <f>IF(AVANZA[[#This Row],[Producto]]="TRIO",1,0)</f>
        <v>0</v>
      </c>
      <c r="AL179" t="s">
        <v>418</v>
      </c>
      <c r="AM179">
        <v>-1</v>
      </c>
      <c r="AN179">
        <v>-1</v>
      </c>
      <c r="AO179" t="s">
        <v>15357</v>
      </c>
      <c r="AP179" s="1">
        <v>46143.715312499997</v>
      </c>
      <c r="AQ179">
        <v>-1</v>
      </c>
      <c r="AR179" t="s">
        <v>15358</v>
      </c>
      <c r="AS179">
        <v>-1</v>
      </c>
      <c r="AT179">
        <v>-1</v>
      </c>
      <c r="AU179">
        <v>-1</v>
      </c>
      <c r="AV179">
        <v>-1</v>
      </c>
      <c r="AW179">
        <v>-1</v>
      </c>
      <c r="AX179" t="s">
        <v>224</v>
      </c>
      <c r="AY179">
        <v>-1</v>
      </c>
      <c r="AZ179">
        <v>2026</v>
      </c>
      <c r="BA179">
        <v>5</v>
      </c>
      <c r="BB179">
        <v>5</v>
      </c>
      <c r="BC179">
        <v>-1</v>
      </c>
      <c r="BD179" t="s">
        <v>225</v>
      </c>
      <c r="BE179">
        <v>-1</v>
      </c>
      <c r="BF179">
        <v>20001621087587</v>
      </c>
      <c r="BG179" t="s">
        <v>226</v>
      </c>
      <c r="BH179" t="s">
        <v>227</v>
      </c>
      <c r="BI179" t="s">
        <v>15359</v>
      </c>
      <c r="BJ179">
        <v>-1</v>
      </c>
      <c r="BK179">
        <v>-1</v>
      </c>
      <c r="BL179">
        <v>-1</v>
      </c>
      <c r="BM179" t="s">
        <v>229</v>
      </c>
      <c r="BN179" t="s">
        <v>230</v>
      </c>
      <c r="BO179" t="s">
        <v>15360</v>
      </c>
      <c r="BP179" t="s">
        <v>232</v>
      </c>
      <c r="BQ179">
        <v>2026</v>
      </c>
      <c r="BR179">
        <v>5</v>
      </c>
      <c r="BS179">
        <v>1</v>
      </c>
      <c r="BT179" s="1">
        <v>46147.738437499997</v>
      </c>
      <c r="BU179" t="s">
        <v>233</v>
      </c>
      <c r="BV179" s="2">
        <v>46147</v>
      </c>
      <c r="BW179" t="s">
        <v>234</v>
      </c>
      <c r="BX179" s="2">
        <v>46143</v>
      </c>
      <c r="BY179" s="2">
        <v>46147</v>
      </c>
      <c r="BZ179" t="s">
        <v>235</v>
      </c>
      <c r="CA179" t="s">
        <v>297</v>
      </c>
      <c r="CB179" t="s">
        <v>297</v>
      </c>
      <c r="CC179" t="s">
        <v>15361</v>
      </c>
      <c r="CD179" t="s">
        <v>1529</v>
      </c>
      <c r="CE179">
        <v>-1</v>
      </c>
      <c r="CF179" t="s">
        <v>300</v>
      </c>
      <c r="CG179" t="s">
        <v>301</v>
      </c>
      <c r="CH179" t="s">
        <v>242</v>
      </c>
      <c r="CI179">
        <v>1022940376</v>
      </c>
      <c r="CJ179" t="s">
        <v>426</v>
      </c>
      <c r="CK179" t="s">
        <v>245</v>
      </c>
      <c r="CL179" t="s">
        <v>409</v>
      </c>
      <c r="CM179" t="s">
        <v>247</v>
      </c>
      <c r="CN179" t="s">
        <v>410</v>
      </c>
      <c r="CT179" t="s">
        <v>386</v>
      </c>
      <c r="CU179" t="s">
        <v>225</v>
      </c>
      <c r="CW179" t="s">
        <v>226</v>
      </c>
      <c r="CX179" t="s">
        <v>227</v>
      </c>
      <c r="DA179" t="s">
        <v>250</v>
      </c>
      <c r="DB179">
        <v>-1</v>
      </c>
      <c r="DF179" t="s">
        <v>251</v>
      </c>
      <c r="DJ179" t="s">
        <v>252</v>
      </c>
      <c r="DK179" t="s">
        <v>253</v>
      </c>
      <c r="DL179" t="s">
        <v>254</v>
      </c>
      <c r="DN179" t="s">
        <v>255</v>
      </c>
      <c r="DR179" t="s">
        <v>427</v>
      </c>
      <c r="DS179" t="s">
        <v>426</v>
      </c>
      <c r="DT179" t="s">
        <v>425</v>
      </c>
      <c r="DV179">
        <v>1</v>
      </c>
      <c r="DW179" t="s">
        <v>283</v>
      </c>
      <c r="ED179" s="2">
        <v>46147</v>
      </c>
      <c r="EE179" t="s">
        <v>343</v>
      </c>
      <c r="EF179">
        <v>9</v>
      </c>
      <c r="EP179" t="s">
        <v>258</v>
      </c>
      <c r="ES179" t="s">
        <v>1530</v>
      </c>
      <c r="EZ179" t="s">
        <v>923</v>
      </c>
      <c r="FA179" t="s">
        <v>245</v>
      </c>
      <c r="FB179" t="s">
        <v>308</v>
      </c>
      <c r="FD179" t="s">
        <v>308</v>
      </c>
      <c r="FE179" t="s">
        <v>309</v>
      </c>
      <c r="FF179" t="s">
        <v>309</v>
      </c>
      <c r="FK179" t="s">
        <v>263</v>
      </c>
      <c r="FL179" t="s">
        <v>15362</v>
      </c>
      <c r="FN179" t="s">
        <v>410</v>
      </c>
      <c r="FO179" t="s">
        <v>414</v>
      </c>
      <c r="FR179">
        <v>85900</v>
      </c>
      <c r="GB179" t="s">
        <v>266</v>
      </c>
      <c r="GC179" t="s">
        <v>225</v>
      </c>
      <c r="GD179">
        <v>0</v>
      </c>
      <c r="GF179">
        <v>0</v>
      </c>
      <c r="GG179">
        <v>25421</v>
      </c>
      <c r="GI179">
        <v>85900</v>
      </c>
      <c r="GJ179">
        <v>0</v>
      </c>
      <c r="GL179">
        <v>0</v>
      </c>
      <c r="GM179">
        <v>102221</v>
      </c>
      <c r="GS179" t="s">
        <v>267</v>
      </c>
      <c r="GT179" s="2">
        <v>44469</v>
      </c>
      <c r="GU179" t="s">
        <v>268</v>
      </c>
      <c r="GV179" t="s">
        <v>335</v>
      </c>
      <c r="GW179" t="s">
        <v>270</v>
      </c>
      <c r="GX179" t="s">
        <v>271</v>
      </c>
      <c r="GY179" t="s">
        <v>272</v>
      </c>
      <c r="GZ179" t="s">
        <v>273</v>
      </c>
      <c r="HA179" t="s">
        <v>336</v>
      </c>
      <c r="HC179" t="s">
        <v>337</v>
      </c>
      <c r="HE179" t="s">
        <v>230</v>
      </c>
      <c r="HF179" t="s">
        <v>1532</v>
      </c>
      <c r="HG179" t="s">
        <v>277</v>
      </c>
      <c r="HR179" t="s">
        <v>278</v>
      </c>
      <c r="HV179">
        <v>85900</v>
      </c>
      <c r="HW179" t="s">
        <v>279</v>
      </c>
      <c r="HX179" t="s">
        <v>280</v>
      </c>
      <c r="HY179">
        <v>103568</v>
      </c>
      <c r="HZ179">
        <v>17668</v>
      </c>
      <c r="IA179" t="s">
        <v>279</v>
      </c>
      <c r="IB179" t="s">
        <v>281</v>
      </c>
      <c r="ID179" t="s">
        <v>282</v>
      </c>
      <c r="IE179" t="s">
        <v>283</v>
      </c>
      <c r="IF179" t="s">
        <v>283</v>
      </c>
      <c r="IG179" t="s">
        <v>283</v>
      </c>
      <c r="IH179" t="s">
        <v>284</v>
      </c>
      <c r="II179" t="s">
        <v>285</v>
      </c>
      <c r="IJ179" t="s">
        <v>286</v>
      </c>
      <c r="IK179" t="s">
        <v>278</v>
      </c>
      <c r="IL179" t="s">
        <v>346</v>
      </c>
      <c r="IM179" t="s">
        <v>288</v>
      </c>
      <c r="IN179" t="s">
        <v>289</v>
      </c>
      <c r="IP179" t="s">
        <v>290</v>
      </c>
      <c r="IQ179" t="s">
        <v>284</v>
      </c>
      <c r="IS179" t="s">
        <v>291</v>
      </c>
      <c r="IT179" t="s">
        <v>398</v>
      </c>
      <c r="IW179" t="s">
        <v>14256</v>
      </c>
      <c r="IY179" t="s">
        <v>281</v>
      </c>
    </row>
    <row r="180" spans="1:259" x14ac:dyDescent="0.3">
      <c r="A180" s="14">
        <f>DAY(AVANZA[[#This Row],[FechaSeguimiento]])</f>
        <v>5</v>
      </c>
      <c r="B180" s="14">
        <f>MONTH(AVANZA[[#This Row],[FechaSeguimiento]])</f>
        <v>5</v>
      </c>
      <c r="C180"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180" t="str">
        <f>LOWER(IFERROR(VLOOKUP(AVANZA[[#This Row],[ID_Peticion]],CANCELADAS[#All],2,0),""))</f>
        <v>qc - cliente desiste</v>
      </c>
      <c r="E180" t="str">
        <f>LOWER(IFERROR(VLOOKUP(AVANZA[[#This Row],[ID_Peticion]],CANCELADAS[#All],3,0),""))</f>
        <v>cliente</v>
      </c>
      <c r="F180" t="str">
        <f>LOWER(IF(AVANZA[[#This Row],[CEDULA CLIENTE]]&lt;&gt;""," CC: " &amp; COUNTIFS(AVANZA[CEDULA CLIENTE],AVANZA[[#This Row],[CEDULA CLIENTE]]),"")&amp; IF(AVANZA[[#This Row],[Direccion]]&lt;&gt;""," DIR: " &amp; COUNTIFS(AVANZA[Direccion],AVANZA[[#This Row],[Direccion]]),""))</f>
        <v xml:space="preserve"> dir: 1</v>
      </c>
      <c r="G180" t="str">
        <f>IFERROR(VLOOKUP(AVANZA[[#This Row],[Cedula_Vendedor_Atis]],PLANTA[[#All],[CEDULA]:[LINEA]],3,0),"No Cruza")</f>
        <v>Marisol Avella</v>
      </c>
      <c r="H180" t="str">
        <f>IFERROR(VLOOKUP(AVANZA[[#This Row],[Cedula_Vendedor_Atis]],PLANTA[[#All],[CEDULA]:[LINEA]],4,0),"No Cruza")</f>
        <v>Fija</v>
      </c>
      <c r="I180" t="str">
        <f>LOWER(IF(AVANZA[[#This Row],[ATRIBUIBLE]]="",AVANZA[[#This Row],[Variable]],AVANZA[[#This Row],[ATRIBUIBLE]]))</f>
        <v>cliente</v>
      </c>
      <c r="J180" s="14">
        <f>IF(AVANZA[[#This Row],[Variable]]=AVANZA[[#Headers],[TERMINADA]],1,0)</f>
        <v>0</v>
      </c>
      <c r="K180" s="14">
        <f>IF(AVANZA[[#This Row],[Variable]]=AVANZA[[#Headers],[ANULADA]],1,0)</f>
        <v>1</v>
      </c>
      <c r="L180" s="14">
        <f>IF(AVANZA[[#This Row],[Variable]]=AVANZA[[#Headers],[PENDIENTE]],1,0)</f>
        <v>0</v>
      </c>
      <c r="M180" s="14">
        <f>IF(AVANZA[[#This Row],[ESTADO AGENDA]]="AGENDADA",1,0)</f>
        <v>0</v>
      </c>
      <c r="N180" s="14">
        <f>IF(AVANZA[[#This Row],[ESTADO AGENDA]]="PENDIENTE DE AGENDAR",1,0)</f>
        <v>0</v>
      </c>
      <c r="O180" s="14">
        <f>IF(AVANZA[[#This Row],[ESTADO AGENDA]]="SUSPENDIDA",1,0)</f>
        <v>0</v>
      </c>
      <c r="P180" t="str" cm="1">
        <f t="array" ref="P180">_xlfn.XLOOKUP(AVANZA[[#This Row],[Num_Agrupacion_Pet_Atis]],Tabla1[[#All],[Numero_de_actuacion]],Tabla1[[#All],[Estado_de_la_orden]],"",0)</f>
        <v/>
      </c>
      <c r="Q180" s="2" t="str" cm="1">
        <f t="array" ref="Q180">_xlfn.XLOOKUP(AVANZA[[#This Row],[Num_Agrupacion_Pet_Atis]],Tabla1[[#All],[Numero_de_actuacion]],Tabla1[[#All],[Fecha_de_la_cita]],"",0)</f>
        <v/>
      </c>
      <c r="R180" t="str" cm="1">
        <f t="array" ref="R180">_xlfn.XLOOKUP(AVANZA[[#This Row],[Num_Agrupacion_Pet_Atis]],Tabla1[[#All],[Numero_de_actuacion]],Tabla1[[#All],[Franja_horaria_de_la_cita]],"",0)</f>
        <v/>
      </c>
      <c r="S180" s="14" t="str">
        <f>IFERROR(DAY(AVANZA[[#This Row],[FECHA AGENDA]]),"")</f>
        <v/>
      </c>
      <c r="T180" s="14" t="str">
        <f>IFERROR(MONTH(AVANZA[[#This Row],[FECHA AGENDA]]),"")</f>
        <v/>
      </c>
      <c r="U180" t="str" cm="1">
        <f t="array" ref="U180">_xlfn.XLOOKUP(AVANZA[[#This Row],[Num_Agrupacion_Pet_Atis]],Tabla1[[#All],[Numero_de_actuacion]],Tabla1[[#All],[Motivo_de_suspension]],"",0)</f>
        <v/>
      </c>
      <c r="V180" s="2" t="str" cm="1">
        <f t="array" ref="V180">_xlfn.XLOOKUP(AVANZA[[#This Row],[Num_Agrupacion_Pet_Atis]],Tabla1[[#All],[Numero_de_actuacion]],Tabla1[[#All],[No_identificacion_cliente]],"",0)</f>
        <v/>
      </c>
      <c r="W180" s="2" t="str" cm="1">
        <f t="array" ref="W180">_xlfn.XLOOKUP(AVANZA[[#This Row],[Num_Agrupacion_Pet_Atis]],Tabla1[[#All],[Numero_de_actuacion]],Tabla1[[#All],[Movil_de_contacto]],"",0)</f>
        <v/>
      </c>
      <c r="X180" s="14">
        <f>IF(OR(AVANZA[[#This Row],[ESTADO LEG]]="Legalizada grabacion",AVANZA[[#This Row],[ESTADO LEG]]="Legalizada aut"),1,0)</f>
        <v>0</v>
      </c>
      <c r="Y180" s="14">
        <f>IF(OR(AVANZA[[#This Row],[ESTADO LEG]]="pdte legalizar",AVANZA[[#This Row],[ESTADO LEG]]="No cruza"),1,0)</f>
        <v>0</v>
      </c>
      <c r="Z180" t="str" cm="1">
        <f t="array" ref="Z180">IF(AVANZA[[#This Row],[Variable]]="Terminada",LOWER(_xlfn.XLOOKUP(AVANZA[[#This Row],[ID_Peticion]],Tabla6[[#All],[NUM_PETICION]],Tabla6[[#All],[ESTADO_LEG]],"NO CRUZA",0)),AVANZA[[#This Row],[Variable]])</f>
        <v>ANULADA</v>
      </c>
      <c r="AA180" t="str" cm="1">
        <f t="array" ref="AA180">_xlfn.XLOOKUP(AVANZA[[#This Row],[ID_Peticion]],Tabla6[[#All],[NUM_PETICION]],Tabla6[[#All],[DIF_DIAS]],"",0)</f>
        <v/>
      </c>
      <c r="AB180" s="2" t="str" cm="1">
        <f t="array" ref="AB180">IFERROR(_xlfn.XLOOKUP(AVANZA[[#This Row],[ID_Peticion]],Tabla6[[#All],[NUM_PETICION]],Tabla6[[#All],[FEC_LEGAL]],"",0),"")</f>
        <v/>
      </c>
      <c r="AC180" s="14">
        <f ca="1">IF(AVANZA[[#This Row],[FECHA LEG]]&lt;&gt;0,IFERROR(AVANZA[[#This Row],[FECHA LEG]]-AVANZA[[#This Row],[FechaIniEstadoSubPetAtis]],0),TODAY()-AVANZA[[#This Row],[FechaIniEstadoSubPetAtis]])</f>
        <v>0</v>
      </c>
      <c r="AD180" s="35">
        <f ca="1">IF(AVANZA[[#This Row],[FINAL Vs LG]]&lt;&gt;0,IF(AVANZA[[#This Row],[FINAL Vs LG]]&lt;7.1,"100%",IF(AND(AVANZA[[#This Row],[FINAL Vs LG]]&gt;7.1,AVANZA[[#This Row],[FINAL Vs LG]]&lt;11.1),"50%","0%")),0)</f>
        <v>0</v>
      </c>
      <c r="AE180" s="14">
        <f ca="1">VLOOKUP(DAY(TODAY()),BACK!F:G,2,0)</f>
        <v>14</v>
      </c>
      <c r="AF180" s="14">
        <f>BACK!$I$2</f>
        <v>24</v>
      </c>
      <c r="AG180" s="14">
        <f>IF(AVANZA[[#This Row],[Oferta_empaquetada_comisiones]]="SI",1,0)</f>
        <v>0</v>
      </c>
      <c r="AH180" s="36">
        <f>IF(AVANZA[[#This Row],[Variable]]="TERMINADA",IFERROR(VLOOKUP(AVANZA[[#This Row],[SUPERVISOR]],Tabla2[#All],4,0),0),)</f>
        <v>0</v>
      </c>
      <c r="AI180" s="14">
        <f>IF(AVANZA[[#This Row],[Producto]]="BA",1,0)</f>
        <v>0</v>
      </c>
      <c r="AJ180" s="14">
        <f>IF(AVANZA[[#This Row],[Producto]]="DUO",1,0)</f>
        <v>0</v>
      </c>
      <c r="AK180" s="14">
        <f>IF(AVANZA[[#This Row],[Producto]]="TRIO",1,0)</f>
        <v>1</v>
      </c>
      <c r="AL180" t="s">
        <v>746</v>
      </c>
      <c r="AM180">
        <v>-1</v>
      </c>
      <c r="AN180">
        <v>-1</v>
      </c>
      <c r="AO180" t="s">
        <v>15363</v>
      </c>
      <c r="AP180" s="1">
        <v>46134.687280092592</v>
      </c>
      <c r="AQ180">
        <v>-1</v>
      </c>
      <c r="AR180" t="s">
        <v>15364</v>
      </c>
      <c r="AS180">
        <v>-1</v>
      </c>
      <c r="AT180">
        <v>-1</v>
      </c>
      <c r="AU180">
        <v>-1</v>
      </c>
      <c r="AV180">
        <v>-1</v>
      </c>
      <c r="AW180">
        <v>-1</v>
      </c>
      <c r="AX180" t="s">
        <v>224</v>
      </c>
      <c r="AY180">
        <v>-1</v>
      </c>
      <c r="AZ180">
        <v>2026</v>
      </c>
      <c r="BA180">
        <v>5</v>
      </c>
      <c r="BB180">
        <v>5</v>
      </c>
      <c r="BC180">
        <v>-1</v>
      </c>
      <c r="BD180" t="s">
        <v>225</v>
      </c>
      <c r="BE180">
        <v>-1</v>
      </c>
      <c r="BF180">
        <v>20001615520122</v>
      </c>
      <c r="BG180" t="s">
        <v>438</v>
      </c>
      <c r="BH180" t="s">
        <v>439</v>
      </c>
      <c r="BI180" t="s">
        <v>15365</v>
      </c>
      <c r="BJ180">
        <v>-1</v>
      </c>
      <c r="BK180">
        <v>-1</v>
      </c>
      <c r="BL180">
        <v>-1</v>
      </c>
      <c r="BM180" t="s">
        <v>573</v>
      </c>
      <c r="BN180" t="s">
        <v>230</v>
      </c>
      <c r="BO180" t="s">
        <v>15366</v>
      </c>
      <c r="BP180" t="s">
        <v>380</v>
      </c>
      <c r="BQ180">
        <v>2026</v>
      </c>
      <c r="BR180">
        <v>4</v>
      </c>
      <c r="BS180">
        <v>22</v>
      </c>
      <c r="BT180" s="1">
        <v>46147.357604166667</v>
      </c>
      <c r="BU180" t="s">
        <v>575</v>
      </c>
      <c r="BV180" s="2">
        <v>46147</v>
      </c>
      <c r="BW180" t="s">
        <v>576</v>
      </c>
      <c r="BX180" s="2">
        <v>46135</v>
      </c>
      <c r="BY180" s="2">
        <v>46147</v>
      </c>
      <c r="BZ180" t="s">
        <v>235</v>
      </c>
      <c r="CA180" t="s">
        <v>3029</v>
      </c>
      <c r="CB180" t="s">
        <v>3027</v>
      </c>
      <c r="CC180" t="s">
        <v>15367</v>
      </c>
      <c r="CD180" t="s">
        <v>3129</v>
      </c>
      <c r="CE180">
        <v>-1</v>
      </c>
      <c r="CF180" t="s">
        <v>3028</v>
      </c>
      <c r="CG180" t="s">
        <v>1006</v>
      </c>
      <c r="CH180" t="s">
        <v>357</v>
      </c>
      <c r="CI180">
        <v>1000857923</v>
      </c>
      <c r="CJ180" t="s">
        <v>759</v>
      </c>
      <c r="CK180" t="s">
        <v>245</v>
      </c>
      <c r="CL180" t="s">
        <v>246</v>
      </c>
      <c r="CM180" t="s">
        <v>247</v>
      </c>
      <c r="CN180" t="s">
        <v>359</v>
      </c>
      <c r="CT180" t="s">
        <v>386</v>
      </c>
      <c r="CU180" t="s">
        <v>387</v>
      </c>
      <c r="CW180" t="s">
        <v>446</v>
      </c>
      <c r="CX180" t="s">
        <v>447</v>
      </c>
      <c r="CY180" t="s">
        <v>793</v>
      </c>
      <c r="DA180" t="s">
        <v>250</v>
      </c>
      <c r="DB180">
        <v>-1</v>
      </c>
      <c r="DF180" t="s">
        <v>731</v>
      </c>
      <c r="DJ180" t="s">
        <v>252</v>
      </c>
      <c r="DK180" t="s">
        <v>253</v>
      </c>
      <c r="DL180" t="s">
        <v>253</v>
      </c>
      <c r="DN180" t="s">
        <v>390</v>
      </c>
      <c r="DR180" t="s">
        <v>760</v>
      </c>
      <c r="DS180" t="s">
        <v>759</v>
      </c>
      <c r="DT180" t="s">
        <v>758</v>
      </c>
      <c r="DV180">
        <v>1</v>
      </c>
      <c r="DW180" t="s">
        <v>257</v>
      </c>
      <c r="ED180" s="2">
        <v>46147</v>
      </c>
      <c r="EF180">
        <v>26</v>
      </c>
      <c r="EP180" t="s">
        <v>258</v>
      </c>
      <c r="FA180" t="s">
        <v>245</v>
      </c>
      <c r="FB180" t="s">
        <v>14207</v>
      </c>
      <c r="FD180" t="s">
        <v>14207</v>
      </c>
      <c r="FE180" t="s">
        <v>6184</v>
      </c>
      <c r="FF180" t="s">
        <v>6184</v>
      </c>
      <c r="FK180" t="s">
        <v>263</v>
      </c>
      <c r="FN180" t="s">
        <v>359</v>
      </c>
      <c r="FO180" t="s">
        <v>366</v>
      </c>
      <c r="FR180">
        <v>0</v>
      </c>
      <c r="GB180" t="s">
        <v>266</v>
      </c>
      <c r="GM180">
        <v>0</v>
      </c>
      <c r="GS180" t="s">
        <v>267</v>
      </c>
      <c r="GT180" s="2"/>
      <c r="GU180" t="s">
        <v>268</v>
      </c>
      <c r="GV180" t="s">
        <v>311</v>
      </c>
      <c r="GW180" t="s">
        <v>270</v>
      </c>
      <c r="GX180" t="s">
        <v>271</v>
      </c>
      <c r="GY180" t="s">
        <v>271</v>
      </c>
      <c r="GZ180" t="s">
        <v>273</v>
      </c>
      <c r="HE180" t="s">
        <v>230</v>
      </c>
      <c r="HF180" t="s">
        <v>14208</v>
      </c>
      <c r="HR180" t="s">
        <v>278</v>
      </c>
      <c r="HV180">
        <v>118900</v>
      </c>
      <c r="HW180" t="s">
        <v>279</v>
      </c>
      <c r="HY180">
        <v>0</v>
      </c>
      <c r="HZ180">
        <v>0</v>
      </c>
      <c r="IA180" t="s">
        <v>279</v>
      </c>
      <c r="IB180" t="s">
        <v>281</v>
      </c>
      <c r="IC180" t="s">
        <v>15368</v>
      </c>
      <c r="IE180" t="s">
        <v>283</v>
      </c>
      <c r="IF180" t="s">
        <v>283</v>
      </c>
      <c r="IG180" t="s">
        <v>283</v>
      </c>
      <c r="IH180" t="s">
        <v>284</v>
      </c>
      <c r="II180" t="s">
        <v>285</v>
      </c>
      <c r="IJ180" t="s">
        <v>286</v>
      </c>
      <c r="IK180" t="s">
        <v>278</v>
      </c>
      <c r="IL180" t="s">
        <v>371</v>
      </c>
      <c r="IM180" t="s">
        <v>288</v>
      </c>
      <c r="IN180" t="s">
        <v>290</v>
      </c>
      <c r="IP180" t="s">
        <v>290</v>
      </c>
      <c r="IQ180" t="s">
        <v>284</v>
      </c>
      <c r="IS180" t="s">
        <v>291</v>
      </c>
      <c r="IT180" t="s">
        <v>561</v>
      </c>
      <c r="IY180" t="s">
        <v>281</v>
      </c>
    </row>
    <row r="181" spans="1:259" x14ac:dyDescent="0.3">
      <c r="A181" s="14">
        <f>DAY(AVANZA[[#This Row],[FechaSeguimiento]])</f>
        <v>5</v>
      </c>
      <c r="B181" s="14">
        <f>MONTH(AVANZA[[#This Row],[FechaSeguimiento]])</f>
        <v>5</v>
      </c>
      <c r="C181"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181" t="str">
        <f>LOWER(IFERROR(VLOOKUP(AVANZA[[#This Row],[ID_Peticion]],CANCELADAS[#All],2,0),""))</f>
        <v/>
      </c>
      <c r="E181" t="str">
        <f>LOWER(IFERROR(VLOOKUP(AVANZA[[#This Row],[ID_Peticion]],CANCELADAS[#All],3,0),""))</f>
        <v/>
      </c>
      <c r="F181" t="str">
        <f>LOWER(IF(AVANZA[[#This Row],[CEDULA CLIENTE]]&lt;&gt;""," CC: " &amp; COUNTIFS(AVANZA[CEDULA CLIENTE],AVANZA[[#This Row],[CEDULA CLIENTE]]),"")&amp; IF(AVANZA[[#This Row],[Direccion]]&lt;&gt;""," DIR: " &amp; COUNTIFS(AVANZA[Direccion],AVANZA[[#This Row],[Direccion]]),""))</f>
        <v xml:space="preserve"> dir: 1</v>
      </c>
      <c r="G181" t="str">
        <f>IFERROR(VLOOKUP(AVANZA[[#This Row],[Cedula_Vendedor_Atis]],PLANTA[[#All],[CEDULA]:[LINEA]],3,0),"No Cruza")</f>
        <v>Marisol Avella</v>
      </c>
      <c r="H181" t="str">
        <f>IFERROR(VLOOKUP(AVANZA[[#This Row],[Cedula_Vendedor_Atis]],PLANTA[[#All],[CEDULA]:[LINEA]],4,0),"No Cruza")</f>
        <v>Fija</v>
      </c>
      <c r="I181" t="str">
        <f>LOWER(IF(AVANZA[[#This Row],[ATRIBUIBLE]]="",AVANZA[[#This Row],[Variable]],AVANZA[[#This Row],[ATRIBUIBLE]]))</f>
        <v>terminada</v>
      </c>
      <c r="J181" s="14">
        <f>IF(AVANZA[[#This Row],[Variable]]=AVANZA[[#Headers],[TERMINADA]],1,0)</f>
        <v>1</v>
      </c>
      <c r="K181" s="14">
        <f>IF(AVANZA[[#This Row],[Variable]]=AVANZA[[#Headers],[ANULADA]],1,0)</f>
        <v>0</v>
      </c>
      <c r="L181" s="14">
        <f>IF(AVANZA[[#This Row],[Variable]]=AVANZA[[#Headers],[PENDIENTE]],1,0)</f>
        <v>0</v>
      </c>
      <c r="M181" s="14">
        <f>IF(AVANZA[[#This Row],[ESTADO AGENDA]]="AGENDADA",1,0)</f>
        <v>0</v>
      </c>
      <c r="N181" s="14">
        <f>IF(AVANZA[[#This Row],[ESTADO AGENDA]]="PENDIENTE DE AGENDAR",1,0)</f>
        <v>0</v>
      </c>
      <c r="O181" s="14">
        <f>IF(AVANZA[[#This Row],[ESTADO AGENDA]]="SUSPENDIDA",1,0)</f>
        <v>0</v>
      </c>
      <c r="P181" t="str" cm="1">
        <f t="array" ref="P181">_xlfn.XLOOKUP(AVANZA[[#This Row],[Num_Agrupacion_Pet_Atis]],Tabla1[[#All],[Numero_de_actuacion]],Tabla1[[#All],[Estado_de_la_orden]],"",0)</f>
        <v/>
      </c>
      <c r="Q181" s="2" t="str" cm="1">
        <f t="array" ref="Q181">_xlfn.XLOOKUP(AVANZA[[#This Row],[Num_Agrupacion_Pet_Atis]],Tabla1[[#All],[Numero_de_actuacion]],Tabla1[[#All],[Fecha_de_la_cita]],"",0)</f>
        <v/>
      </c>
      <c r="R181" t="str" cm="1">
        <f t="array" ref="R181">_xlfn.XLOOKUP(AVANZA[[#This Row],[Num_Agrupacion_Pet_Atis]],Tabla1[[#All],[Numero_de_actuacion]],Tabla1[[#All],[Franja_horaria_de_la_cita]],"",0)</f>
        <v/>
      </c>
      <c r="S181" s="14" t="str">
        <f>IFERROR(DAY(AVANZA[[#This Row],[FECHA AGENDA]]),"")</f>
        <v/>
      </c>
      <c r="T181" s="14" t="str">
        <f>IFERROR(MONTH(AVANZA[[#This Row],[FECHA AGENDA]]),"")</f>
        <v/>
      </c>
      <c r="U181" t="str" cm="1">
        <f t="array" ref="U181">_xlfn.XLOOKUP(AVANZA[[#This Row],[Num_Agrupacion_Pet_Atis]],Tabla1[[#All],[Numero_de_actuacion]],Tabla1[[#All],[Motivo_de_suspension]],"",0)</f>
        <v/>
      </c>
      <c r="V181" s="2" t="str" cm="1">
        <f t="array" ref="V181">_xlfn.XLOOKUP(AVANZA[[#This Row],[Num_Agrupacion_Pet_Atis]],Tabla1[[#All],[Numero_de_actuacion]],Tabla1[[#All],[No_identificacion_cliente]],"",0)</f>
        <v/>
      </c>
      <c r="W181" s="2" t="str" cm="1">
        <f t="array" ref="W181">_xlfn.XLOOKUP(AVANZA[[#This Row],[Num_Agrupacion_Pet_Atis]],Tabla1[[#All],[Numero_de_actuacion]],Tabla1[[#All],[Movil_de_contacto]],"",0)</f>
        <v/>
      </c>
      <c r="X181" s="14">
        <f>IF(OR(AVANZA[[#This Row],[ESTADO LEG]]="Legalizada grabacion",AVANZA[[#This Row],[ESTADO LEG]]="Legalizada aut"),1,0)</f>
        <v>1</v>
      </c>
      <c r="Y181" s="14">
        <f>IF(OR(AVANZA[[#This Row],[ESTADO LEG]]="pdte legalizar",AVANZA[[#This Row],[ESTADO LEG]]="No cruza"),1,0)</f>
        <v>0</v>
      </c>
      <c r="Z181" t="str" cm="1">
        <f t="array" ref="Z181">IF(AVANZA[[#This Row],[Variable]]="Terminada",LOWER(_xlfn.XLOOKUP(AVANZA[[#This Row],[ID_Peticion]],Tabla6[[#All],[NUM_PETICION]],Tabla6[[#All],[ESTADO_LEG]],"NO CRUZA",0)),AVANZA[[#This Row],[Variable]])</f>
        <v>legalizada grabacion</v>
      </c>
      <c r="AA181" cm="1">
        <f t="array" ref="AA181">_xlfn.XLOOKUP(AVANZA[[#This Row],[ID_Peticion]],Tabla6[[#All],[NUM_PETICION]],Tabla6[[#All],[DIF_DIAS]],"",0)</f>
        <v>1</v>
      </c>
      <c r="AB181" s="2" cm="1">
        <f t="array" ref="AB181">IFERROR(_xlfn.XLOOKUP(AVANZA[[#This Row],[ID_Peticion]],Tabla6[[#All],[NUM_PETICION]],Tabla6[[#All],[FEC_LEGAL]],"",0),"")</f>
        <v>46148</v>
      </c>
      <c r="AC181" s="14">
        <f ca="1">IF(AVANZA[[#This Row],[FECHA LEG]]&lt;&gt;0,IFERROR(AVANZA[[#This Row],[FECHA LEG]]-AVANZA[[#This Row],[FechaIniEstadoSubPetAtis]],0),TODAY()-AVANZA[[#This Row],[FechaIniEstadoSubPetAtis]])</f>
        <v>1</v>
      </c>
      <c r="AD181" s="35" t="str">
        <f ca="1">IF(AVANZA[[#This Row],[FINAL Vs LG]]&lt;&gt;0,IF(AVANZA[[#This Row],[FINAL Vs LG]]&lt;7.1,"100%",IF(AND(AVANZA[[#This Row],[FINAL Vs LG]]&gt;7.1,AVANZA[[#This Row],[FINAL Vs LG]]&lt;11.1),"50%","0%")),0)</f>
        <v>100%</v>
      </c>
      <c r="AE181" s="14">
        <f ca="1">VLOOKUP(DAY(TODAY()),BACK!F:G,2,0)</f>
        <v>14</v>
      </c>
      <c r="AF181" s="14">
        <f>BACK!$I$2</f>
        <v>24</v>
      </c>
      <c r="AG181" s="14">
        <f>IF(AVANZA[[#This Row],[Oferta_empaquetada_comisiones]]="SI",1,0)</f>
        <v>0</v>
      </c>
      <c r="AH181" s="36">
        <f>IF(AVANZA[[#This Row],[Variable]]="TERMINADA",IFERROR(VLOOKUP(AVANZA[[#This Row],[SUPERVISOR]],Tabla2[#All],4,0),0),)</f>
        <v>3.5</v>
      </c>
      <c r="AI181" s="14">
        <f>IF(AVANZA[[#This Row],[Producto]]="BA",1,0)</f>
        <v>1</v>
      </c>
      <c r="AJ181" s="14">
        <f>IF(AVANZA[[#This Row],[Producto]]="DUO",1,0)</f>
        <v>0</v>
      </c>
      <c r="AK181" s="14">
        <f>IF(AVANZA[[#This Row],[Producto]]="TRIO",1,0)</f>
        <v>0</v>
      </c>
      <c r="AL181" t="s">
        <v>515</v>
      </c>
      <c r="AM181">
        <v>-1</v>
      </c>
      <c r="AN181">
        <v>-1</v>
      </c>
      <c r="AO181" t="s">
        <v>15369</v>
      </c>
      <c r="AP181" s="1">
        <v>46146.343229166669</v>
      </c>
      <c r="AQ181">
        <v>-1</v>
      </c>
      <c r="AR181" t="s">
        <v>15370</v>
      </c>
      <c r="AS181">
        <v>-1</v>
      </c>
      <c r="AT181">
        <v>-1</v>
      </c>
      <c r="AU181">
        <v>-1</v>
      </c>
      <c r="AV181">
        <v>-1</v>
      </c>
      <c r="AW181">
        <v>-1</v>
      </c>
      <c r="AX181" t="s">
        <v>224</v>
      </c>
      <c r="AY181">
        <v>-1</v>
      </c>
      <c r="AZ181">
        <v>2026</v>
      </c>
      <c r="BA181">
        <v>5</v>
      </c>
      <c r="BB181">
        <v>5</v>
      </c>
      <c r="BC181">
        <v>-1</v>
      </c>
      <c r="BD181" t="s">
        <v>225</v>
      </c>
      <c r="BE181">
        <v>-1</v>
      </c>
      <c r="BF181">
        <v>20001621675241</v>
      </c>
      <c r="BG181" t="s">
        <v>226</v>
      </c>
      <c r="BH181" t="s">
        <v>227</v>
      </c>
      <c r="BI181" t="s">
        <v>15371</v>
      </c>
      <c r="BJ181">
        <v>-1</v>
      </c>
      <c r="BK181">
        <v>-1</v>
      </c>
      <c r="BL181">
        <v>-1</v>
      </c>
      <c r="BM181" t="s">
        <v>229</v>
      </c>
      <c r="BN181" t="s">
        <v>230</v>
      </c>
      <c r="BO181" t="s">
        <v>15372</v>
      </c>
      <c r="BP181" t="s">
        <v>232</v>
      </c>
      <c r="BQ181">
        <v>2026</v>
      </c>
      <c r="BR181">
        <v>5</v>
      </c>
      <c r="BS181">
        <v>4</v>
      </c>
      <c r="BT181" s="1">
        <v>46147.465416666666</v>
      </c>
      <c r="BU181" t="s">
        <v>233</v>
      </c>
      <c r="BV181" s="2">
        <v>46147</v>
      </c>
      <c r="BW181" t="s">
        <v>234</v>
      </c>
      <c r="BX181" s="2">
        <v>46146</v>
      </c>
      <c r="BY181" s="2">
        <v>46147</v>
      </c>
      <c r="BZ181" t="s">
        <v>235</v>
      </c>
      <c r="CA181" t="s">
        <v>896</v>
      </c>
      <c r="CB181" t="s">
        <v>752</v>
      </c>
      <c r="CC181" t="s">
        <v>15373</v>
      </c>
      <c r="CD181" t="s">
        <v>8440</v>
      </c>
      <c r="CE181">
        <v>-1</v>
      </c>
      <c r="CF181" t="s">
        <v>899</v>
      </c>
      <c r="CG181" t="s">
        <v>756</v>
      </c>
      <c r="CH181" t="s">
        <v>242</v>
      </c>
      <c r="CI181">
        <v>46680282</v>
      </c>
      <c r="CJ181" t="s">
        <v>522</v>
      </c>
      <c r="CK181" t="s">
        <v>245</v>
      </c>
      <c r="CL181" t="s">
        <v>409</v>
      </c>
      <c r="CM181" t="s">
        <v>247</v>
      </c>
      <c r="CN181" t="s">
        <v>410</v>
      </c>
      <c r="CT181" t="s">
        <v>249</v>
      </c>
      <c r="CU181" t="s">
        <v>225</v>
      </c>
      <c r="CW181" t="s">
        <v>226</v>
      </c>
      <c r="CX181" t="s">
        <v>227</v>
      </c>
      <c r="DA181" t="s">
        <v>250</v>
      </c>
      <c r="DB181">
        <v>-1</v>
      </c>
      <c r="DF181" t="s">
        <v>251</v>
      </c>
      <c r="DJ181" t="s">
        <v>252</v>
      </c>
      <c r="DK181" t="s">
        <v>253</v>
      </c>
      <c r="DL181" t="s">
        <v>254</v>
      </c>
      <c r="DN181" t="s">
        <v>255</v>
      </c>
      <c r="DR181" t="s">
        <v>523</v>
      </c>
      <c r="DS181" t="s">
        <v>522</v>
      </c>
      <c r="DT181" t="s">
        <v>515</v>
      </c>
      <c r="DV181">
        <v>1</v>
      </c>
      <c r="DW181" t="s">
        <v>623</v>
      </c>
      <c r="ED181" s="2">
        <v>46147</v>
      </c>
      <c r="EE181" t="s">
        <v>900</v>
      </c>
      <c r="EF181">
        <v>16</v>
      </c>
      <c r="EP181" t="s">
        <v>258</v>
      </c>
      <c r="ES181" t="s">
        <v>901</v>
      </c>
      <c r="FA181" t="s">
        <v>245</v>
      </c>
      <c r="FB181" t="s">
        <v>763</v>
      </c>
      <c r="FD181" t="s">
        <v>763</v>
      </c>
      <c r="FE181" t="s">
        <v>902</v>
      </c>
      <c r="FF181" t="s">
        <v>903</v>
      </c>
      <c r="FK181" t="s">
        <v>263</v>
      </c>
      <c r="FL181" t="s">
        <v>15374</v>
      </c>
      <c r="FN181" t="s">
        <v>410</v>
      </c>
      <c r="FO181" t="s">
        <v>414</v>
      </c>
      <c r="FR181">
        <v>72185</v>
      </c>
      <c r="GB181" t="s">
        <v>266</v>
      </c>
      <c r="GC181" t="s">
        <v>225</v>
      </c>
      <c r="GD181">
        <v>0</v>
      </c>
      <c r="GF181">
        <v>0</v>
      </c>
      <c r="GG181">
        <v>25421</v>
      </c>
      <c r="GI181">
        <v>72185</v>
      </c>
      <c r="GJ181">
        <v>0</v>
      </c>
      <c r="GL181">
        <v>0</v>
      </c>
      <c r="GM181">
        <v>85900</v>
      </c>
      <c r="GS181" t="s">
        <v>267</v>
      </c>
      <c r="GT181" s="2">
        <v>45260</v>
      </c>
      <c r="GU181" t="s">
        <v>268</v>
      </c>
      <c r="GV181" t="s">
        <v>311</v>
      </c>
      <c r="GW181" t="s">
        <v>270</v>
      </c>
      <c r="GX181" t="s">
        <v>271</v>
      </c>
      <c r="GY181" t="s">
        <v>272</v>
      </c>
      <c r="GZ181" t="s">
        <v>273</v>
      </c>
      <c r="HA181" t="s">
        <v>274</v>
      </c>
      <c r="HB181" t="s">
        <v>900</v>
      </c>
      <c r="HC181" t="s">
        <v>900</v>
      </c>
      <c r="HD181" t="s">
        <v>761</v>
      </c>
      <c r="HE181" t="s">
        <v>230</v>
      </c>
      <c r="HF181" t="s">
        <v>14798</v>
      </c>
      <c r="HG181" t="s">
        <v>277</v>
      </c>
      <c r="HR181" t="s">
        <v>278</v>
      </c>
      <c r="HV181">
        <v>85900</v>
      </c>
      <c r="HW181" t="s">
        <v>279</v>
      </c>
      <c r="HX181" t="s">
        <v>280</v>
      </c>
      <c r="HY181">
        <v>89853</v>
      </c>
      <c r="HZ181">
        <v>17668</v>
      </c>
      <c r="IA181" t="s">
        <v>279</v>
      </c>
      <c r="IB181" t="s">
        <v>281</v>
      </c>
      <c r="ID181" t="s">
        <v>282</v>
      </c>
      <c r="IE181" t="s">
        <v>283</v>
      </c>
      <c r="IF181" t="s">
        <v>283</v>
      </c>
      <c r="IG181" t="s">
        <v>283</v>
      </c>
      <c r="IH181" t="s">
        <v>284</v>
      </c>
      <c r="II181" t="s">
        <v>285</v>
      </c>
      <c r="IJ181" t="s">
        <v>286</v>
      </c>
      <c r="IK181" t="s">
        <v>278</v>
      </c>
      <c r="IL181" t="s">
        <v>346</v>
      </c>
      <c r="IM181" t="s">
        <v>288</v>
      </c>
      <c r="IN181" t="s">
        <v>289</v>
      </c>
      <c r="IP181" t="s">
        <v>290</v>
      </c>
      <c r="IQ181" t="s">
        <v>284</v>
      </c>
      <c r="IS181" t="s">
        <v>291</v>
      </c>
      <c r="IY181" t="s">
        <v>281</v>
      </c>
    </row>
    <row r="182" spans="1:259" x14ac:dyDescent="0.3">
      <c r="A182" s="14">
        <f>DAY(AVANZA[[#This Row],[FechaSeguimiento]])</f>
        <v>5</v>
      </c>
      <c r="B182" s="14">
        <f>MONTH(AVANZA[[#This Row],[FechaSeguimiento]])</f>
        <v>5</v>
      </c>
      <c r="C182"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182" t="str">
        <f>LOWER(IFERROR(VLOOKUP(AVANZA[[#This Row],[ID_Peticion]],CANCELADAS[#All],2,0),""))</f>
        <v/>
      </c>
      <c r="E182" t="str">
        <f>LOWER(IFERROR(VLOOKUP(AVANZA[[#This Row],[ID_Peticion]],CANCELADAS[#All],3,0),""))</f>
        <v/>
      </c>
      <c r="F182" t="str">
        <f>LOWER(IF(AVANZA[[#This Row],[CEDULA CLIENTE]]&lt;&gt;""," CC: " &amp; COUNTIFS(AVANZA[CEDULA CLIENTE],AVANZA[[#This Row],[CEDULA CLIENTE]]),"")&amp; IF(AVANZA[[#This Row],[Direccion]]&lt;&gt;""," DIR: " &amp; COUNTIFS(AVANZA[Direccion],AVANZA[[#This Row],[Direccion]]),""))</f>
        <v xml:space="preserve"> dir: 1</v>
      </c>
      <c r="G182" t="str">
        <f>IFERROR(VLOOKUP(AVANZA[[#This Row],[Cedula_Vendedor_Atis]],PLANTA[[#All],[CEDULA]:[LINEA]],3,0),"No Cruza")</f>
        <v>Marisol Avella</v>
      </c>
      <c r="H182" t="str">
        <f>IFERROR(VLOOKUP(AVANZA[[#This Row],[Cedula_Vendedor_Atis]],PLANTA[[#All],[CEDULA]:[LINEA]],4,0),"No Cruza")</f>
        <v>Fija</v>
      </c>
      <c r="I182" t="str">
        <f>LOWER(IF(AVANZA[[#This Row],[ATRIBUIBLE]]="",AVANZA[[#This Row],[Variable]],AVANZA[[#This Row],[ATRIBUIBLE]]))</f>
        <v>terminada</v>
      </c>
      <c r="J182" s="14">
        <f>IF(AVANZA[[#This Row],[Variable]]=AVANZA[[#Headers],[TERMINADA]],1,0)</f>
        <v>1</v>
      </c>
      <c r="K182" s="14">
        <f>IF(AVANZA[[#This Row],[Variable]]=AVANZA[[#Headers],[ANULADA]],1,0)</f>
        <v>0</v>
      </c>
      <c r="L182" s="14">
        <f>IF(AVANZA[[#This Row],[Variable]]=AVANZA[[#Headers],[PENDIENTE]],1,0)</f>
        <v>0</v>
      </c>
      <c r="M182" s="14">
        <f>IF(AVANZA[[#This Row],[ESTADO AGENDA]]="AGENDADA",1,0)</f>
        <v>0</v>
      </c>
      <c r="N182" s="14">
        <f>IF(AVANZA[[#This Row],[ESTADO AGENDA]]="PENDIENTE DE AGENDAR",1,0)</f>
        <v>0</v>
      </c>
      <c r="O182" s="14">
        <f>IF(AVANZA[[#This Row],[ESTADO AGENDA]]="SUSPENDIDA",1,0)</f>
        <v>0</v>
      </c>
      <c r="P182" t="str" cm="1">
        <f t="array" ref="P182">_xlfn.XLOOKUP(AVANZA[[#This Row],[Num_Agrupacion_Pet_Atis]],Tabla1[[#All],[Numero_de_actuacion]],Tabla1[[#All],[Estado_de_la_orden]],"",0)</f>
        <v/>
      </c>
      <c r="Q182" s="2" t="str" cm="1">
        <f t="array" ref="Q182">_xlfn.XLOOKUP(AVANZA[[#This Row],[Num_Agrupacion_Pet_Atis]],Tabla1[[#All],[Numero_de_actuacion]],Tabla1[[#All],[Fecha_de_la_cita]],"",0)</f>
        <v/>
      </c>
      <c r="R182" t="str" cm="1">
        <f t="array" ref="R182">_xlfn.XLOOKUP(AVANZA[[#This Row],[Num_Agrupacion_Pet_Atis]],Tabla1[[#All],[Numero_de_actuacion]],Tabla1[[#All],[Franja_horaria_de_la_cita]],"",0)</f>
        <v/>
      </c>
      <c r="S182" s="14" t="str">
        <f>IFERROR(DAY(AVANZA[[#This Row],[FECHA AGENDA]]),"")</f>
        <v/>
      </c>
      <c r="T182" s="14" t="str">
        <f>IFERROR(MONTH(AVANZA[[#This Row],[FECHA AGENDA]]),"")</f>
        <v/>
      </c>
      <c r="U182" t="str" cm="1">
        <f t="array" ref="U182">_xlfn.XLOOKUP(AVANZA[[#This Row],[Num_Agrupacion_Pet_Atis]],Tabla1[[#All],[Numero_de_actuacion]],Tabla1[[#All],[Motivo_de_suspension]],"",0)</f>
        <v/>
      </c>
      <c r="V182" s="2" t="str" cm="1">
        <f t="array" ref="V182">_xlfn.XLOOKUP(AVANZA[[#This Row],[Num_Agrupacion_Pet_Atis]],Tabla1[[#All],[Numero_de_actuacion]],Tabla1[[#All],[No_identificacion_cliente]],"",0)</f>
        <v/>
      </c>
      <c r="W182" s="2" t="str" cm="1">
        <f t="array" ref="W182">_xlfn.XLOOKUP(AVANZA[[#This Row],[Num_Agrupacion_Pet_Atis]],Tabla1[[#All],[Numero_de_actuacion]],Tabla1[[#All],[Movil_de_contacto]],"",0)</f>
        <v/>
      </c>
      <c r="X182" s="14">
        <f>IF(OR(AVANZA[[#This Row],[ESTADO LEG]]="Legalizada grabacion",AVANZA[[#This Row],[ESTADO LEG]]="Legalizada aut"),1,0)</f>
        <v>1</v>
      </c>
      <c r="Y182" s="14">
        <f>IF(OR(AVANZA[[#This Row],[ESTADO LEG]]="pdte legalizar",AVANZA[[#This Row],[ESTADO LEG]]="No cruza"),1,0)</f>
        <v>0</v>
      </c>
      <c r="Z182" t="str" cm="1">
        <f t="array" ref="Z182">IF(AVANZA[[#This Row],[Variable]]="Terminada",LOWER(_xlfn.XLOOKUP(AVANZA[[#This Row],[ID_Peticion]],Tabla6[[#All],[NUM_PETICION]],Tabla6[[#All],[ESTADO_LEG]],"NO CRUZA",0)),AVANZA[[#This Row],[Variable]])</f>
        <v>legalizada grabacion</v>
      </c>
      <c r="AA182" cm="1">
        <f t="array" ref="AA182">_xlfn.XLOOKUP(AVANZA[[#This Row],[ID_Peticion]],Tabla6[[#All],[NUM_PETICION]],Tabla6[[#All],[DIF_DIAS]],"",0)</f>
        <v>1</v>
      </c>
      <c r="AB182" s="2" cm="1">
        <f t="array" ref="AB182">IFERROR(_xlfn.XLOOKUP(AVANZA[[#This Row],[ID_Peticion]],Tabla6[[#All],[NUM_PETICION]],Tabla6[[#All],[FEC_LEGAL]],"",0),"")</f>
        <v>46148</v>
      </c>
      <c r="AC182" s="14">
        <f ca="1">IF(AVANZA[[#This Row],[FECHA LEG]]&lt;&gt;0,IFERROR(AVANZA[[#This Row],[FECHA LEG]]-AVANZA[[#This Row],[FechaIniEstadoSubPetAtis]],0),TODAY()-AVANZA[[#This Row],[FechaIniEstadoSubPetAtis]])</f>
        <v>1</v>
      </c>
      <c r="AD182" s="35" t="str">
        <f ca="1">IF(AVANZA[[#This Row],[FINAL Vs LG]]&lt;&gt;0,IF(AVANZA[[#This Row],[FINAL Vs LG]]&lt;7.1,"100%",IF(AND(AVANZA[[#This Row],[FINAL Vs LG]]&gt;7.1,AVANZA[[#This Row],[FINAL Vs LG]]&lt;11.1),"50%","0%")),0)</f>
        <v>100%</v>
      </c>
      <c r="AE182" s="14">
        <f ca="1">VLOOKUP(DAY(TODAY()),BACK!F:G,2,0)</f>
        <v>14</v>
      </c>
      <c r="AF182" s="14">
        <f>BACK!$I$2</f>
        <v>24</v>
      </c>
      <c r="AG182" s="14">
        <f>IF(AVANZA[[#This Row],[Oferta_empaquetada_comisiones]]="SI",1,0)</f>
        <v>0</v>
      </c>
      <c r="AH182" s="36">
        <f>IF(AVANZA[[#This Row],[Variable]]="TERMINADA",IFERROR(VLOOKUP(AVANZA[[#This Row],[SUPERVISOR]],Tabla2[#All],4,0),0),)</f>
        <v>3.5</v>
      </c>
      <c r="AI182" s="14">
        <f>IF(AVANZA[[#This Row],[Producto]]="BA",1,0)</f>
        <v>1</v>
      </c>
      <c r="AJ182" s="14">
        <f>IF(AVANZA[[#This Row],[Producto]]="DUO",1,0)</f>
        <v>0</v>
      </c>
      <c r="AK182" s="14">
        <f>IF(AVANZA[[#This Row],[Producto]]="TRIO",1,0)</f>
        <v>0</v>
      </c>
      <c r="AL182" t="s">
        <v>292</v>
      </c>
      <c r="AM182">
        <v>-1</v>
      </c>
      <c r="AN182">
        <v>-1</v>
      </c>
      <c r="AO182" t="s">
        <v>15376</v>
      </c>
      <c r="AP182" s="1">
        <v>46146.554409722223</v>
      </c>
      <c r="AQ182">
        <v>-1</v>
      </c>
      <c r="AR182" t="s">
        <v>15377</v>
      </c>
      <c r="AS182">
        <v>-1</v>
      </c>
      <c r="AT182">
        <v>-1</v>
      </c>
      <c r="AU182">
        <v>-1</v>
      </c>
      <c r="AV182">
        <v>-1</v>
      </c>
      <c r="AW182">
        <v>-1</v>
      </c>
      <c r="AX182" t="s">
        <v>224</v>
      </c>
      <c r="AY182">
        <v>-1</v>
      </c>
      <c r="AZ182">
        <v>2026</v>
      </c>
      <c r="BA182">
        <v>5</v>
      </c>
      <c r="BB182">
        <v>5</v>
      </c>
      <c r="BC182">
        <v>-1</v>
      </c>
      <c r="BD182" t="s">
        <v>225</v>
      </c>
      <c r="BE182">
        <v>-1</v>
      </c>
      <c r="BF182">
        <v>20001622002210</v>
      </c>
      <c r="BG182" t="s">
        <v>319</v>
      </c>
      <c r="BH182" t="s">
        <v>320</v>
      </c>
      <c r="BI182" t="s">
        <v>15378</v>
      </c>
      <c r="BJ182">
        <v>-1</v>
      </c>
      <c r="BK182">
        <v>-1</v>
      </c>
      <c r="BL182">
        <v>-1</v>
      </c>
      <c r="BM182" t="s">
        <v>229</v>
      </c>
      <c r="BN182" t="s">
        <v>230</v>
      </c>
      <c r="BO182" t="s">
        <v>15379</v>
      </c>
      <c r="BP182" t="s">
        <v>380</v>
      </c>
      <c r="BQ182">
        <v>2026</v>
      </c>
      <c r="BR182">
        <v>5</v>
      </c>
      <c r="BS182">
        <v>4</v>
      </c>
      <c r="BT182" s="1">
        <v>46147.400601851848</v>
      </c>
      <c r="BU182" t="s">
        <v>233</v>
      </c>
      <c r="BV182" s="2">
        <v>46147</v>
      </c>
      <c r="BW182" t="s">
        <v>234</v>
      </c>
      <c r="BX182" s="2">
        <v>46146</v>
      </c>
      <c r="BY182" s="2">
        <v>46147</v>
      </c>
      <c r="BZ182" t="s">
        <v>235</v>
      </c>
      <c r="CA182" t="s">
        <v>297</v>
      </c>
      <c r="CB182" t="s">
        <v>297</v>
      </c>
      <c r="CC182" t="s">
        <v>15380</v>
      </c>
      <c r="CD182" t="s">
        <v>6382</v>
      </c>
      <c r="CE182">
        <v>-1</v>
      </c>
      <c r="CF182" t="s">
        <v>300</v>
      </c>
      <c r="CG182" t="s">
        <v>301</v>
      </c>
      <c r="CH182" t="s">
        <v>242</v>
      </c>
      <c r="CI182">
        <v>22999736</v>
      </c>
      <c r="CJ182" t="s">
        <v>303</v>
      </c>
      <c r="CK182" t="s">
        <v>245</v>
      </c>
      <c r="CL182" t="s">
        <v>246</v>
      </c>
      <c r="CM182" t="s">
        <v>247</v>
      </c>
      <c r="CN182" t="s">
        <v>248</v>
      </c>
      <c r="CT182" t="s">
        <v>330</v>
      </c>
      <c r="CU182" t="s">
        <v>225</v>
      </c>
      <c r="CW182" t="s">
        <v>319</v>
      </c>
      <c r="CX182" t="s">
        <v>320</v>
      </c>
      <c r="DA182" t="s">
        <v>250</v>
      </c>
      <c r="DB182">
        <v>-1</v>
      </c>
      <c r="DF182" t="s">
        <v>251</v>
      </c>
      <c r="DJ182" t="s">
        <v>252</v>
      </c>
      <c r="DK182" t="s">
        <v>253</v>
      </c>
      <c r="DL182" t="s">
        <v>254</v>
      </c>
      <c r="DN182" t="s">
        <v>255</v>
      </c>
      <c r="DR182" t="s">
        <v>305</v>
      </c>
      <c r="DS182" t="s">
        <v>303</v>
      </c>
      <c r="DT182" t="s">
        <v>302</v>
      </c>
      <c r="DV182">
        <v>1</v>
      </c>
      <c r="DW182" t="s">
        <v>283</v>
      </c>
      <c r="ED182" s="2">
        <v>46147</v>
      </c>
      <c r="EE182" t="s">
        <v>306</v>
      </c>
      <c r="EF182">
        <v>12</v>
      </c>
      <c r="EP182" t="s">
        <v>258</v>
      </c>
      <c r="ES182" t="s">
        <v>853</v>
      </c>
      <c r="EZ182" t="s">
        <v>14123</v>
      </c>
      <c r="FA182" t="s">
        <v>245</v>
      </c>
      <c r="FB182" t="s">
        <v>308</v>
      </c>
      <c r="FD182" t="s">
        <v>308</v>
      </c>
      <c r="FE182" t="s">
        <v>309</v>
      </c>
      <c r="FF182" t="s">
        <v>309</v>
      </c>
      <c r="FK182" t="s">
        <v>263</v>
      </c>
      <c r="FL182" t="s">
        <v>15381</v>
      </c>
      <c r="FN182" t="s">
        <v>248</v>
      </c>
      <c r="FO182" t="s">
        <v>265</v>
      </c>
      <c r="FR182">
        <v>79824</v>
      </c>
      <c r="GB182" t="s">
        <v>266</v>
      </c>
      <c r="GC182" t="s">
        <v>225</v>
      </c>
      <c r="GD182">
        <v>0</v>
      </c>
      <c r="GF182">
        <v>0</v>
      </c>
      <c r="GG182">
        <v>25423</v>
      </c>
      <c r="GI182">
        <v>79824</v>
      </c>
      <c r="GJ182">
        <v>0</v>
      </c>
      <c r="GL182">
        <v>0</v>
      </c>
      <c r="GM182">
        <v>94990</v>
      </c>
      <c r="GS182" t="s">
        <v>267</v>
      </c>
      <c r="GT182" s="2">
        <v>44104</v>
      </c>
      <c r="GU182" t="s">
        <v>268</v>
      </c>
      <c r="GV182" t="s">
        <v>335</v>
      </c>
      <c r="GW182" t="s">
        <v>394</v>
      </c>
      <c r="GZ182" t="s">
        <v>395</v>
      </c>
      <c r="HA182" t="s">
        <v>1688</v>
      </c>
      <c r="HC182" t="s">
        <v>1689</v>
      </c>
      <c r="HE182" t="s">
        <v>230</v>
      </c>
      <c r="HF182" t="s">
        <v>14108</v>
      </c>
      <c r="HR182" t="s">
        <v>278</v>
      </c>
      <c r="HV182">
        <v>94990</v>
      </c>
      <c r="HW182" t="s">
        <v>281</v>
      </c>
      <c r="HY182">
        <v>0</v>
      </c>
      <c r="HZ182">
        <v>0</v>
      </c>
      <c r="IA182" t="s">
        <v>279</v>
      </c>
      <c r="IB182" t="s">
        <v>281</v>
      </c>
      <c r="IE182" t="s">
        <v>283</v>
      </c>
      <c r="IF182" t="s">
        <v>283</v>
      </c>
      <c r="IG182" t="s">
        <v>283</v>
      </c>
      <c r="IH182" t="s">
        <v>284</v>
      </c>
      <c r="II182" t="s">
        <v>285</v>
      </c>
      <c r="IJ182" t="s">
        <v>286</v>
      </c>
      <c r="IK182" t="s">
        <v>278</v>
      </c>
      <c r="IL182" t="s">
        <v>287</v>
      </c>
      <c r="IM182" t="s">
        <v>288</v>
      </c>
      <c r="IN182" t="s">
        <v>289</v>
      </c>
      <c r="IP182" t="s">
        <v>290</v>
      </c>
      <c r="IQ182" t="s">
        <v>284</v>
      </c>
      <c r="IS182" t="s">
        <v>291</v>
      </c>
      <c r="IY182" t="s">
        <v>281</v>
      </c>
    </row>
    <row r="183" spans="1:259" x14ac:dyDescent="0.3">
      <c r="A183" s="14">
        <f>DAY(AVANZA[[#This Row],[FechaSeguimiento]])</f>
        <v>5</v>
      </c>
      <c r="B183" s="14">
        <f>MONTH(AVANZA[[#This Row],[FechaSeguimiento]])</f>
        <v>5</v>
      </c>
      <c r="C183"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183" t="str">
        <f>LOWER(IFERROR(VLOOKUP(AVANZA[[#This Row],[ID_Peticion]],CANCELADAS[#All],2,0),""))</f>
        <v/>
      </c>
      <c r="E183" t="str">
        <f>LOWER(IFERROR(VLOOKUP(AVANZA[[#This Row],[ID_Peticion]],CANCELADAS[#All],3,0),""))</f>
        <v/>
      </c>
      <c r="F183" t="str">
        <f>LOWER(IF(AVANZA[[#This Row],[CEDULA CLIENTE]]&lt;&gt;""," CC: " &amp; COUNTIFS(AVANZA[CEDULA CLIENTE],AVANZA[[#This Row],[CEDULA CLIENTE]]),"")&amp; IF(AVANZA[[#This Row],[Direccion]]&lt;&gt;""," DIR: " &amp; COUNTIFS(AVANZA[Direccion],AVANZA[[#This Row],[Direccion]]),""))</f>
        <v xml:space="preserve"> dir: 1</v>
      </c>
      <c r="G183" t="str">
        <f>IFERROR(VLOOKUP(AVANZA[[#This Row],[Cedula_Vendedor_Atis]],PLANTA[[#All],[CEDULA]:[LINEA]],3,0),"No Cruza")</f>
        <v>Marisol Avella</v>
      </c>
      <c r="H183" t="str">
        <f>IFERROR(VLOOKUP(AVANZA[[#This Row],[Cedula_Vendedor_Atis]],PLANTA[[#All],[CEDULA]:[LINEA]],4,0),"No Cruza")</f>
        <v>Fija</v>
      </c>
      <c r="I183" t="str">
        <f>LOWER(IF(AVANZA[[#This Row],[ATRIBUIBLE]]="",AVANZA[[#This Row],[Variable]],AVANZA[[#This Row],[ATRIBUIBLE]]))</f>
        <v>terminada</v>
      </c>
      <c r="J183" s="14">
        <f>IF(AVANZA[[#This Row],[Variable]]=AVANZA[[#Headers],[TERMINADA]],1,0)</f>
        <v>1</v>
      </c>
      <c r="K183" s="14">
        <f>IF(AVANZA[[#This Row],[Variable]]=AVANZA[[#Headers],[ANULADA]],1,0)</f>
        <v>0</v>
      </c>
      <c r="L183" s="14">
        <f>IF(AVANZA[[#This Row],[Variable]]=AVANZA[[#Headers],[PENDIENTE]],1,0)</f>
        <v>0</v>
      </c>
      <c r="M183" s="14">
        <f>IF(AVANZA[[#This Row],[ESTADO AGENDA]]="AGENDADA",1,0)</f>
        <v>0</v>
      </c>
      <c r="N183" s="14">
        <f>IF(AVANZA[[#This Row],[ESTADO AGENDA]]="PENDIENTE DE AGENDAR",1,0)</f>
        <v>0</v>
      </c>
      <c r="O183" s="14">
        <f>IF(AVANZA[[#This Row],[ESTADO AGENDA]]="SUSPENDIDA",1,0)</f>
        <v>0</v>
      </c>
      <c r="P183" t="str" cm="1">
        <f t="array" ref="P183">_xlfn.XLOOKUP(AVANZA[[#This Row],[Num_Agrupacion_Pet_Atis]],Tabla1[[#All],[Numero_de_actuacion]],Tabla1[[#All],[Estado_de_la_orden]],"",0)</f>
        <v/>
      </c>
      <c r="Q183" s="2" t="str" cm="1">
        <f t="array" ref="Q183">_xlfn.XLOOKUP(AVANZA[[#This Row],[Num_Agrupacion_Pet_Atis]],Tabla1[[#All],[Numero_de_actuacion]],Tabla1[[#All],[Fecha_de_la_cita]],"",0)</f>
        <v/>
      </c>
      <c r="R183" t="str" cm="1">
        <f t="array" ref="R183">_xlfn.XLOOKUP(AVANZA[[#This Row],[Num_Agrupacion_Pet_Atis]],Tabla1[[#All],[Numero_de_actuacion]],Tabla1[[#All],[Franja_horaria_de_la_cita]],"",0)</f>
        <v/>
      </c>
      <c r="S183" s="14" t="str">
        <f>IFERROR(DAY(AVANZA[[#This Row],[FECHA AGENDA]]),"")</f>
        <v/>
      </c>
      <c r="T183" s="14" t="str">
        <f>IFERROR(MONTH(AVANZA[[#This Row],[FECHA AGENDA]]),"")</f>
        <v/>
      </c>
      <c r="U183" t="str" cm="1">
        <f t="array" ref="U183">_xlfn.XLOOKUP(AVANZA[[#This Row],[Num_Agrupacion_Pet_Atis]],Tabla1[[#All],[Numero_de_actuacion]],Tabla1[[#All],[Motivo_de_suspension]],"",0)</f>
        <v/>
      </c>
      <c r="V183" s="2" t="str" cm="1">
        <f t="array" ref="V183">_xlfn.XLOOKUP(AVANZA[[#This Row],[Num_Agrupacion_Pet_Atis]],Tabla1[[#All],[Numero_de_actuacion]],Tabla1[[#All],[No_identificacion_cliente]],"",0)</f>
        <v/>
      </c>
      <c r="W183" s="2" t="str" cm="1">
        <f t="array" ref="W183">_xlfn.XLOOKUP(AVANZA[[#This Row],[Num_Agrupacion_Pet_Atis]],Tabla1[[#All],[Numero_de_actuacion]],Tabla1[[#All],[Movil_de_contacto]],"",0)</f>
        <v/>
      </c>
      <c r="X183" s="14">
        <f>IF(OR(AVANZA[[#This Row],[ESTADO LEG]]="Legalizada grabacion",AVANZA[[#This Row],[ESTADO LEG]]="Legalizada aut"),1,0)</f>
        <v>1</v>
      </c>
      <c r="Y183" s="14">
        <f>IF(OR(AVANZA[[#This Row],[ESTADO LEG]]="pdte legalizar",AVANZA[[#This Row],[ESTADO LEG]]="No cruza"),1,0)</f>
        <v>0</v>
      </c>
      <c r="Z183" t="str" cm="1">
        <f t="array" ref="Z183">IF(AVANZA[[#This Row],[Variable]]="Terminada",LOWER(_xlfn.XLOOKUP(AVANZA[[#This Row],[ID_Peticion]],Tabla6[[#All],[NUM_PETICION]],Tabla6[[#All],[ESTADO_LEG]],"NO CRUZA",0)),AVANZA[[#This Row],[Variable]])</f>
        <v>legalizada grabacion</v>
      </c>
      <c r="AA183" cm="1">
        <f t="array" ref="AA183">_xlfn.XLOOKUP(AVANZA[[#This Row],[ID_Peticion]],Tabla6[[#All],[NUM_PETICION]],Tabla6[[#All],[DIF_DIAS]],"",0)</f>
        <v>1</v>
      </c>
      <c r="AB183" s="2" cm="1">
        <f t="array" ref="AB183">IFERROR(_xlfn.XLOOKUP(AVANZA[[#This Row],[ID_Peticion]],Tabla6[[#All],[NUM_PETICION]],Tabla6[[#All],[FEC_LEGAL]],"",0),"")</f>
        <v>46148</v>
      </c>
      <c r="AC183" s="14">
        <f ca="1">IF(AVANZA[[#This Row],[FECHA LEG]]&lt;&gt;0,IFERROR(AVANZA[[#This Row],[FECHA LEG]]-AVANZA[[#This Row],[FechaIniEstadoSubPetAtis]],0),TODAY()-AVANZA[[#This Row],[FechaIniEstadoSubPetAtis]])</f>
        <v>1</v>
      </c>
      <c r="AD183" s="35" t="str">
        <f ca="1">IF(AVANZA[[#This Row],[FINAL Vs LG]]&lt;&gt;0,IF(AVANZA[[#This Row],[FINAL Vs LG]]&lt;7.1,"100%",IF(AND(AVANZA[[#This Row],[FINAL Vs LG]]&gt;7.1,AVANZA[[#This Row],[FINAL Vs LG]]&lt;11.1),"50%","0%")),0)</f>
        <v>100%</v>
      </c>
      <c r="AE183" s="14">
        <f ca="1">VLOOKUP(DAY(TODAY()),BACK!F:G,2,0)</f>
        <v>14</v>
      </c>
      <c r="AF183" s="14">
        <f>BACK!$I$2</f>
        <v>24</v>
      </c>
      <c r="AG183" s="14">
        <f>IF(AVANZA[[#This Row],[Oferta_empaquetada_comisiones]]="SI",1,0)</f>
        <v>0</v>
      </c>
      <c r="AH183" s="36">
        <f>IF(AVANZA[[#This Row],[Variable]]="TERMINADA",IFERROR(VLOOKUP(AVANZA[[#This Row],[SUPERVISOR]],Tabla2[#All],4,0),0),)</f>
        <v>3.5</v>
      </c>
      <c r="AI183" s="14">
        <f>IF(AVANZA[[#This Row],[Producto]]="BA",1,0)</f>
        <v>1</v>
      </c>
      <c r="AJ183" s="14">
        <f>IF(AVANZA[[#This Row],[Producto]]="DUO",1,0)</f>
        <v>0</v>
      </c>
      <c r="AK183" s="14">
        <f>IF(AVANZA[[#This Row],[Producto]]="TRIO",1,0)</f>
        <v>0</v>
      </c>
      <c r="AL183" t="s">
        <v>456</v>
      </c>
      <c r="AM183">
        <v>-1</v>
      </c>
      <c r="AN183">
        <v>-1</v>
      </c>
      <c r="AO183" t="s">
        <v>15382</v>
      </c>
      <c r="AP183" s="1">
        <v>46142.498495370368</v>
      </c>
      <c r="AQ183">
        <v>-1</v>
      </c>
      <c r="AR183" t="s">
        <v>15383</v>
      </c>
      <c r="AS183">
        <v>-1</v>
      </c>
      <c r="AT183">
        <v>-1</v>
      </c>
      <c r="AU183">
        <v>-1</v>
      </c>
      <c r="AV183">
        <v>-1</v>
      </c>
      <c r="AW183">
        <v>-1</v>
      </c>
      <c r="AX183" t="s">
        <v>224</v>
      </c>
      <c r="AY183">
        <v>-1</v>
      </c>
      <c r="AZ183">
        <v>2026</v>
      </c>
      <c r="BA183">
        <v>5</v>
      </c>
      <c r="BB183">
        <v>5</v>
      </c>
      <c r="BC183">
        <v>-1</v>
      </c>
      <c r="BD183" t="s">
        <v>225</v>
      </c>
      <c r="BE183">
        <v>-1</v>
      </c>
      <c r="BF183">
        <v>20001620636209</v>
      </c>
      <c r="BG183" t="s">
        <v>1477</v>
      </c>
      <c r="BH183" t="s">
        <v>1478</v>
      </c>
      <c r="BI183" t="s">
        <v>15384</v>
      </c>
      <c r="BJ183">
        <v>-1</v>
      </c>
      <c r="BK183">
        <v>-1</v>
      </c>
      <c r="BL183">
        <v>-1</v>
      </c>
      <c r="BM183" t="s">
        <v>229</v>
      </c>
      <c r="BN183" t="s">
        <v>230</v>
      </c>
      <c r="BO183" t="s">
        <v>15385</v>
      </c>
      <c r="BP183" t="s">
        <v>232</v>
      </c>
      <c r="BQ183">
        <v>2026</v>
      </c>
      <c r="BR183">
        <v>4</v>
      </c>
      <c r="BS183">
        <v>30</v>
      </c>
      <c r="BT183" s="1">
        <v>46147.444004629629</v>
      </c>
      <c r="BU183" t="s">
        <v>233</v>
      </c>
      <c r="BV183" s="2">
        <v>46147</v>
      </c>
      <c r="BW183" t="s">
        <v>234</v>
      </c>
      <c r="BX183" s="2">
        <v>46144</v>
      </c>
      <c r="BY183" s="2">
        <v>46147</v>
      </c>
      <c r="BZ183" t="s">
        <v>235</v>
      </c>
      <c r="CA183" t="s">
        <v>297</v>
      </c>
      <c r="CB183" t="s">
        <v>297</v>
      </c>
      <c r="CC183" t="s">
        <v>15386</v>
      </c>
      <c r="CD183" t="s">
        <v>1182</v>
      </c>
      <c r="CE183">
        <v>-1</v>
      </c>
      <c r="CF183" t="s">
        <v>300</v>
      </c>
      <c r="CG183" t="s">
        <v>301</v>
      </c>
      <c r="CH183" t="s">
        <v>242</v>
      </c>
      <c r="CI183">
        <v>1018514067</v>
      </c>
      <c r="CJ183" t="s">
        <v>464</v>
      </c>
      <c r="CK183" t="s">
        <v>245</v>
      </c>
      <c r="CL183" t="s">
        <v>409</v>
      </c>
      <c r="CM183" t="s">
        <v>247</v>
      </c>
      <c r="CN183" t="s">
        <v>410</v>
      </c>
      <c r="CT183" t="s">
        <v>249</v>
      </c>
      <c r="CU183" t="s">
        <v>225</v>
      </c>
      <c r="CW183" t="s">
        <v>1477</v>
      </c>
      <c r="CX183" t="s">
        <v>1478</v>
      </c>
      <c r="DA183" t="s">
        <v>250</v>
      </c>
      <c r="DB183">
        <v>-1</v>
      </c>
      <c r="DF183" t="s">
        <v>251</v>
      </c>
      <c r="DJ183" t="s">
        <v>252</v>
      </c>
      <c r="DK183" t="s">
        <v>253</v>
      </c>
      <c r="DL183" t="s">
        <v>254</v>
      </c>
      <c r="DN183" t="s">
        <v>255</v>
      </c>
      <c r="DR183" t="s">
        <v>465</v>
      </c>
      <c r="DS183" t="s">
        <v>464</v>
      </c>
      <c r="DT183" t="s">
        <v>463</v>
      </c>
      <c r="DV183">
        <v>1</v>
      </c>
      <c r="DW183" t="s">
        <v>283</v>
      </c>
      <c r="ED183" s="2">
        <v>46147</v>
      </c>
      <c r="EE183" t="s">
        <v>361</v>
      </c>
      <c r="EF183">
        <v>20</v>
      </c>
      <c r="EP183" t="s">
        <v>258</v>
      </c>
      <c r="ES183" t="s">
        <v>3306</v>
      </c>
      <c r="EZ183" t="s">
        <v>15387</v>
      </c>
      <c r="FA183" t="s">
        <v>245</v>
      </c>
      <c r="FB183" t="s">
        <v>308</v>
      </c>
      <c r="FD183" t="s">
        <v>308</v>
      </c>
      <c r="FE183" t="s">
        <v>309</v>
      </c>
      <c r="FF183" t="s">
        <v>309</v>
      </c>
      <c r="FK183" t="s">
        <v>263</v>
      </c>
      <c r="FL183" t="s">
        <v>15388</v>
      </c>
      <c r="FN183" t="s">
        <v>410</v>
      </c>
      <c r="FO183" t="s">
        <v>414</v>
      </c>
      <c r="FR183">
        <v>87311</v>
      </c>
      <c r="GB183" t="s">
        <v>266</v>
      </c>
      <c r="GC183" t="s">
        <v>225</v>
      </c>
      <c r="GD183">
        <v>0</v>
      </c>
      <c r="GF183">
        <v>0</v>
      </c>
      <c r="GG183">
        <v>25334</v>
      </c>
      <c r="GI183">
        <v>87311</v>
      </c>
      <c r="GJ183">
        <v>0</v>
      </c>
      <c r="GL183">
        <v>0</v>
      </c>
      <c r="GM183">
        <v>103900</v>
      </c>
      <c r="GS183" t="s">
        <v>267</v>
      </c>
      <c r="GT183" s="2">
        <v>44227</v>
      </c>
      <c r="GU183" t="s">
        <v>268</v>
      </c>
      <c r="GV183" t="s">
        <v>269</v>
      </c>
      <c r="GW183" t="s">
        <v>270</v>
      </c>
      <c r="GX183" t="s">
        <v>271</v>
      </c>
      <c r="GY183" t="s">
        <v>272</v>
      </c>
      <c r="GZ183" t="s">
        <v>273</v>
      </c>
      <c r="HA183" t="s">
        <v>1688</v>
      </c>
      <c r="HC183" t="s">
        <v>1689</v>
      </c>
      <c r="HE183" t="s">
        <v>230</v>
      </c>
      <c r="HF183" t="s">
        <v>1185</v>
      </c>
      <c r="HG183" t="s">
        <v>277</v>
      </c>
      <c r="HR183" t="s">
        <v>278</v>
      </c>
      <c r="HV183">
        <v>103900</v>
      </c>
      <c r="HW183" t="s">
        <v>279</v>
      </c>
      <c r="HX183" t="s">
        <v>280</v>
      </c>
      <c r="HY183">
        <v>104979</v>
      </c>
      <c r="HZ183">
        <v>17668</v>
      </c>
      <c r="IA183" t="s">
        <v>279</v>
      </c>
      <c r="IB183" t="s">
        <v>281</v>
      </c>
      <c r="ID183" t="s">
        <v>282</v>
      </c>
      <c r="IE183" t="s">
        <v>283</v>
      </c>
      <c r="IF183" t="s">
        <v>283</v>
      </c>
      <c r="IG183" t="s">
        <v>283</v>
      </c>
      <c r="IH183" t="s">
        <v>284</v>
      </c>
      <c r="II183" t="s">
        <v>285</v>
      </c>
      <c r="IJ183" t="s">
        <v>286</v>
      </c>
      <c r="IK183" t="s">
        <v>278</v>
      </c>
      <c r="IL183" t="s">
        <v>346</v>
      </c>
      <c r="IM183" t="s">
        <v>288</v>
      </c>
      <c r="IN183" t="s">
        <v>289</v>
      </c>
      <c r="IP183" t="s">
        <v>290</v>
      </c>
      <c r="IQ183" t="s">
        <v>284</v>
      </c>
      <c r="IS183" t="s">
        <v>291</v>
      </c>
      <c r="IY183" t="s">
        <v>281</v>
      </c>
    </row>
    <row r="184" spans="1:259" x14ac:dyDescent="0.3">
      <c r="A184" s="14">
        <f>DAY(AVANZA[[#This Row],[FechaSeguimiento]])</f>
        <v>5</v>
      </c>
      <c r="B184" s="14">
        <f>MONTH(AVANZA[[#This Row],[FechaSeguimiento]])</f>
        <v>5</v>
      </c>
      <c r="C184"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184" t="str">
        <f>LOWER(IFERROR(VLOOKUP(AVANZA[[#This Row],[ID_Peticion]],CANCELADAS[#All],2,0),""))</f>
        <v/>
      </c>
      <c r="E184" t="str">
        <f>LOWER(IFERROR(VLOOKUP(AVANZA[[#This Row],[ID_Peticion]],CANCELADAS[#All],3,0),""))</f>
        <v/>
      </c>
      <c r="F184" t="str">
        <f>LOWER(IF(AVANZA[[#This Row],[CEDULA CLIENTE]]&lt;&gt;""," CC: " &amp; COUNTIFS(AVANZA[CEDULA CLIENTE],AVANZA[[#This Row],[CEDULA CLIENTE]]),"")&amp; IF(AVANZA[[#This Row],[Direccion]]&lt;&gt;""," DIR: " &amp; COUNTIFS(AVANZA[Direccion],AVANZA[[#This Row],[Direccion]]),""))</f>
        <v xml:space="preserve"> dir: 1</v>
      </c>
      <c r="G184" t="str">
        <f>IFERROR(VLOOKUP(AVANZA[[#This Row],[Cedula_Vendedor_Atis]],PLANTA[[#All],[CEDULA]:[LINEA]],3,0),"No Cruza")</f>
        <v>Marisol Avella</v>
      </c>
      <c r="H184" t="str">
        <f>IFERROR(VLOOKUP(AVANZA[[#This Row],[Cedula_Vendedor_Atis]],PLANTA[[#All],[CEDULA]:[LINEA]],4,0),"No Cruza")</f>
        <v>Fija</v>
      </c>
      <c r="I184" t="str">
        <f>LOWER(IF(AVANZA[[#This Row],[ATRIBUIBLE]]="",AVANZA[[#This Row],[Variable]],AVANZA[[#This Row],[ATRIBUIBLE]]))</f>
        <v>terminada</v>
      </c>
      <c r="J184" s="14">
        <f>IF(AVANZA[[#This Row],[Variable]]=AVANZA[[#Headers],[TERMINADA]],1,0)</f>
        <v>1</v>
      </c>
      <c r="K184" s="14">
        <f>IF(AVANZA[[#This Row],[Variable]]=AVANZA[[#Headers],[ANULADA]],1,0)</f>
        <v>0</v>
      </c>
      <c r="L184" s="14">
        <f>IF(AVANZA[[#This Row],[Variable]]=AVANZA[[#Headers],[PENDIENTE]],1,0)</f>
        <v>0</v>
      </c>
      <c r="M184" s="14">
        <f>IF(AVANZA[[#This Row],[ESTADO AGENDA]]="AGENDADA",1,0)</f>
        <v>0</v>
      </c>
      <c r="N184" s="14">
        <f>IF(AVANZA[[#This Row],[ESTADO AGENDA]]="PENDIENTE DE AGENDAR",1,0)</f>
        <v>0</v>
      </c>
      <c r="O184" s="14">
        <f>IF(AVANZA[[#This Row],[ESTADO AGENDA]]="SUSPENDIDA",1,0)</f>
        <v>0</v>
      </c>
      <c r="P184" t="str" cm="1">
        <f t="array" ref="P184">_xlfn.XLOOKUP(AVANZA[[#This Row],[Num_Agrupacion_Pet_Atis]],Tabla1[[#All],[Numero_de_actuacion]],Tabla1[[#All],[Estado_de_la_orden]],"",0)</f>
        <v/>
      </c>
      <c r="Q184" s="2" t="str" cm="1">
        <f t="array" ref="Q184">_xlfn.XLOOKUP(AVANZA[[#This Row],[Num_Agrupacion_Pet_Atis]],Tabla1[[#All],[Numero_de_actuacion]],Tabla1[[#All],[Fecha_de_la_cita]],"",0)</f>
        <v/>
      </c>
      <c r="R184" t="str" cm="1">
        <f t="array" ref="R184">_xlfn.XLOOKUP(AVANZA[[#This Row],[Num_Agrupacion_Pet_Atis]],Tabla1[[#All],[Numero_de_actuacion]],Tabla1[[#All],[Franja_horaria_de_la_cita]],"",0)</f>
        <v/>
      </c>
      <c r="S184" s="14" t="str">
        <f>IFERROR(DAY(AVANZA[[#This Row],[FECHA AGENDA]]),"")</f>
        <v/>
      </c>
      <c r="T184" s="14" t="str">
        <f>IFERROR(MONTH(AVANZA[[#This Row],[FECHA AGENDA]]),"")</f>
        <v/>
      </c>
      <c r="U184" t="str" cm="1">
        <f t="array" ref="U184">_xlfn.XLOOKUP(AVANZA[[#This Row],[Num_Agrupacion_Pet_Atis]],Tabla1[[#All],[Numero_de_actuacion]],Tabla1[[#All],[Motivo_de_suspension]],"",0)</f>
        <v/>
      </c>
      <c r="V184" s="2" t="str" cm="1">
        <f t="array" ref="V184">_xlfn.XLOOKUP(AVANZA[[#This Row],[Num_Agrupacion_Pet_Atis]],Tabla1[[#All],[Numero_de_actuacion]],Tabla1[[#All],[No_identificacion_cliente]],"",0)</f>
        <v/>
      </c>
      <c r="W184" s="2" t="str" cm="1">
        <f t="array" ref="W184">_xlfn.XLOOKUP(AVANZA[[#This Row],[Num_Agrupacion_Pet_Atis]],Tabla1[[#All],[Numero_de_actuacion]],Tabla1[[#All],[Movil_de_contacto]],"",0)</f>
        <v/>
      </c>
      <c r="X184" s="14">
        <f>IF(OR(AVANZA[[#This Row],[ESTADO LEG]]="Legalizada grabacion",AVANZA[[#This Row],[ESTADO LEG]]="Legalizada aut"),1,0)</f>
        <v>1</v>
      </c>
      <c r="Y184" s="14">
        <f>IF(OR(AVANZA[[#This Row],[ESTADO LEG]]="pdte legalizar",AVANZA[[#This Row],[ESTADO LEG]]="No cruza"),1,0)</f>
        <v>0</v>
      </c>
      <c r="Z184" t="str" cm="1">
        <f t="array" ref="Z184">IF(AVANZA[[#This Row],[Variable]]="Terminada",LOWER(_xlfn.XLOOKUP(AVANZA[[#This Row],[ID_Peticion]],Tabla6[[#All],[NUM_PETICION]],Tabla6[[#All],[ESTADO_LEG]],"NO CRUZA",0)),AVANZA[[#This Row],[Variable]])</f>
        <v>legalizada grabacion</v>
      </c>
      <c r="AA184" cm="1">
        <f t="array" ref="AA184">_xlfn.XLOOKUP(AVANZA[[#This Row],[ID_Peticion]],Tabla6[[#All],[NUM_PETICION]],Tabla6[[#All],[DIF_DIAS]],"",0)</f>
        <v>1</v>
      </c>
      <c r="AB184" s="2" cm="1">
        <f t="array" ref="AB184">IFERROR(_xlfn.XLOOKUP(AVANZA[[#This Row],[ID_Peticion]],Tabla6[[#All],[NUM_PETICION]],Tabla6[[#All],[FEC_LEGAL]],"",0),"")</f>
        <v>46148</v>
      </c>
      <c r="AC184" s="14">
        <f ca="1">IF(AVANZA[[#This Row],[FECHA LEG]]&lt;&gt;0,IFERROR(AVANZA[[#This Row],[FECHA LEG]]-AVANZA[[#This Row],[FechaIniEstadoSubPetAtis]],0),TODAY()-AVANZA[[#This Row],[FechaIniEstadoSubPetAtis]])</f>
        <v>1</v>
      </c>
      <c r="AD184" s="35" t="str">
        <f ca="1">IF(AVANZA[[#This Row],[FINAL Vs LG]]&lt;&gt;0,IF(AVANZA[[#This Row],[FINAL Vs LG]]&lt;7.1,"100%",IF(AND(AVANZA[[#This Row],[FINAL Vs LG]]&gt;7.1,AVANZA[[#This Row],[FINAL Vs LG]]&lt;11.1),"50%","0%")),0)</f>
        <v>100%</v>
      </c>
      <c r="AE184" s="14">
        <f ca="1">VLOOKUP(DAY(TODAY()),BACK!F:G,2,0)</f>
        <v>14</v>
      </c>
      <c r="AF184" s="14">
        <f>BACK!$I$2</f>
        <v>24</v>
      </c>
      <c r="AG184" s="14">
        <f>IF(AVANZA[[#This Row],[Oferta_empaquetada_comisiones]]="SI",1,0)</f>
        <v>0</v>
      </c>
      <c r="AH184" s="36">
        <f>IF(AVANZA[[#This Row],[Variable]]="TERMINADA",IFERROR(VLOOKUP(AVANZA[[#This Row],[SUPERVISOR]],Tabla2[#All],4,0),0),)</f>
        <v>3.5</v>
      </c>
      <c r="AI184" s="14">
        <f>IF(AVANZA[[#This Row],[Producto]]="BA",1,0)</f>
        <v>1</v>
      </c>
      <c r="AJ184" s="14">
        <f>IF(AVANZA[[#This Row],[Producto]]="DUO",1,0)</f>
        <v>0</v>
      </c>
      <c r="AK184" s="14">
        <f>IF(AVANZA[[#This Row],[Producto]]="TRIO",1,0)</f>
        <v>0</v>
      </c>
      <c r="AL184" t="s">
        <v>221</v>
      </c>
      <c r="AM184">
        <v>-1</v>
      </c>
      <c r="AN184">
        <v>-1</v>
      </c>
      <c r="AO184" t="s">
        <v>15389</v>
      </c>
      <c r="AP184" s="1">
        <v>46146.823136574072</v>
      </c>
      <c r="AQ184">
        <v>-1</v>
      </c>
      <c r="AR184" t="s">
        <v>15390</v>
      </c>
      <c r="AS184">
        <v>-1</v>
      </c>
      <c r="AT184">
        <v>-1</v>
      </c>
      <c r="AU184">
        <v>-1</v>
      </c>
      <c r="AV184">
        <v>-1</v>
      </c>
      <c r="AW184">
        <v>-1</v>
      </c>
      <c r="AX184" t="s">
        <v>224</v>
      </c>
      <c r="AY184">
        <v>-1</v>
      </c>
      <c r="AZ184">
        <v>2026</v>
      </c>
      <c r="BA184">
        <v>5</v>
      </c>
      <c r="BB184">
        <v>5</v>
      </c>
      <c r="BC184">
        <v>-1</v>
      </c>
      <c r="BD184" t="s">
        <v>225</v>
      </c>
      <c r="BE184">
        <v>-1</v>
      </c>
      <c r="BF184">
        <v>20001622160347</v>
      </c>
      <c r="BG184" t="s">
        <v>319</v>
      </c>
      <c r="BH184" t="s">
        <v>320</v>
      </c>
      <c r="BI184" t="s">
        <v>15391</v>
      </c>
      <c r="BJ184">
        <v>-1</v>
      </c>
      <c r="BK184">
        <v>-1</v>
      </c>
      <c r="BL184">
        <v>-1</v>
      </c>
      <c r="BM184" t="s">
        <v>229</v>
      </c>
      <c r="BN184" t="s">
        <v>230</v>
      </c>
      <c r="BO184" t="s">
        <v>15392</v>
      </c>
      <c r="BP184" t="s">
        <v>380</v>
      </c>
      <c r="BQ184">
        <v>2026</v>
      </c>
      <c r="BR184">
        <v>5</v>
      </c>
      <c r="BS184">
        <v>4</v>
      </c>
      <c r="BT184" s="1">
        <v>46147.556145833332</v>
      </c>
      <c r="BU184" t="s">
        <v>233</v>
      </c>
      <c r="BV184" s="2">
        <v>46147</v>
      </c>
      <c r="BW184" t="s">
        <v>234</v>
      </c>
      <c r="BX184" s="2">
        <v>46146</v>
      </c>
      <c r="BY184" s="2">
        <v>46147</v>
      </c>
      <c r="BZ184" t="s">
        <v>235</v>
      </c>
      <c r="CA184" t="s">
        <v>297</v>
      </c>
      <c r="CB184" t="s">
        <v>297</v>
      </c>
      <c r="CC184" t="s">
        <v>15393</v>
      </c>
      <c r="CD184" t="s">
        <v>3498</v>
      </c>
      <c r="CE184">
        <v>-1</v>
      </c>
      <c r="CF184" t="s">
        <v>300</v>
      </c>
      <c r="CG184" t="s">
        <v>301</v>
      </c>
      <c r="CH184" t="s">
        <v>242</v>
      </c>
      <c r="CI184">
        <v>73211780</v>
      </c>
      <c r="CJ184" t="s">
        <v>244</v>
      </c>
      <c r="CK184" t="s">
        <v>245</v>
      </c>
      <c r="CL184" t="s">
        <v>246</v>
      </c>
      <c r="CM184" t="s">
        <v>247</v>
      </c>
      <c r="CN184" t="s">
        <v>248</v>
      </c>
      <c r="CT184" t="s">
        <v>386</v>
      </c>
      <c r="CU184" t="s">
        <v>225</v>
      </c>
      <c r="CW184" t="s">
        <v>319</v>
      </c>
      <c r="CX184" t="s">
        <v>320</v>
      </c>
      <c r="DA184" t="s">
        <v>250</v>
      </c>
      <c r="DB184">
        <v>-1</v>
      </c>
      <c r="DF184" t="s">
        <v>251</v>
      </c>
      <c r="DJ184" t="s">
        <v>252</v>
      </c>
      <c r="DK184" t="s">
        <v>253</v>
      </c>
      <c r="DL184" t="s">
        <v>254</v>
      </c>
      <c r="DN184" t="s">
        <v>255</v>
      </c>
      <c r="DR184" t="s">
        <v>256</v>
      </c>
      <c r="DS184" t="s">
        <v>244</v>
      </c>
      <c r="DT184" t="s">
        <v>243</v>
      </c>
      <c r="DV184">
        <v>1</v>
      </c>
      <c r="DW184" t="s">
        <v>283</v>
      </c>
      <c r="ED184" s="2">
        <v>46147</v>
      </c>
      <c r="EE184" t="s">
        <v>361</v>
      </c>
      <c r="EF184">
        <v>12</v>
      </c>
      <c r="EP184" t="s">
        <v>258</v>
      </c>
      <c r="ES184" t="s">
        <v>15394</v>
      </c>
      <c r="FA184" t="s">
        <v>245</v>
      </c>
      <c r="FB184" t="s">
        <v>308</v>
      </c>
      <c r="FD184" t="s">
        <v>308</v>
      </c>
      <c r="FE184" t="s">
        <v>309</v>
      </c>
      <c r="FF184" t="s">
        <v>309</v>
      </c>
      <c r="FK184" t="s">
        <v>263</v>
      </c>
      <c r="FL184" t="s">
        <v>15395</v>
      </c>
      <c r="FN184" t="s">
        <v>248</v>
      </c>
      <c r="FO184" t="s">
        <v>265</v>
      </c>
      <c r="FR184">
        <v>94990</v>
      </c>
      <c r="GB184" t="s">
        <v>266</v>
      </c>
      <c r="GC184" t="s">
        <v>225</v>
      </c>
      <c r="GD184">
        <v>0</v>
      </c>
      <c r="GF184">
        <v>0</v>
      </c>
      <c r="GG184">
        <v>25423</v>
      </c>
      <c r="GI184">
        <v>94990</v>
      </c>
      <c r="GJ184">
        <v>0</v>
      </c>
      <c r="GL184">
        <v>0</v>
      </c>
      <c r="GM184">
        <v>113038</v>
      </c>
      <c r="GS184" t="s">
        <v>267</v>
      </c>
      <c r="GT184" s="2">
        <v>45076</v>
      </c>
      <c r="GU184" t="s">
        <v>268</v>
      </c>
      <c r="GV184" t="s">
        <v>335</v>
      </c>
      <c r="GW184" t="s">
        <v>394</v>
      </c>
      <c r="GZ184" t="s">
        <v>395</v>
      </c>
      <c r="HA184" t="s">
        <v>274</v>
      </c>
      <c r="HB184" t="s">
        <v>535</v>
      </c>
      <c r="HC184" t="s">
        <v>535</v>
      </c>
      <c r="HD184" t="s">
        <v>368</v>
      </c>
      <c r="HE184" t="s">
        <v>230</v>
      </c>
      <c r="HF184" t="s">
        <v>15396</v>
      </c>
      <c r="HR184" t="s">
        <v>278</v>
      </c>
      <c r="HV184">
        <v>94990</v>
      </c>
      <c r="HW184" t="s">
        <v>281</v>
      </c>
      <c r="HY184">
        <v>0</v>
      </c>
      <c r="HZ184">
        <v>0</v>
      </c>
      <c r="IA184" t="s">
        <v>281</v>
      </c>
      <c r="IB184" t="s">
        <v>281</v>
      </c>
      <c r="IE184" t="s">
        <v>283</v>
      </c>
      <c r="IF184" t="s">
        <v>283</v>
      </c>
      <c r="IG184" t="s">
        <v>283</v>
      </c>
      <c r="IH184" t="s">
        <v>284</v>
      </c>
      <c r="II184" t="s">
        <v>285</v>
      </c>
      <c r="IJ184" t="s">
        <v>286</v>
      </c>
      <c r="IK184" t="s">
        <v>278</v>
      </c>
      <c r="IL184" t="s">
        <v>287</v>
      </c>
      <c r="IM184" t="s">
        <v>288</v>
      </c>
      <c r="IN184" t="s">
        <v>289</v>
      </c>
      <c r="IP184" t="s">
        <v>290</v>
      </c>
      <c r="IQ184" t="s">
        <v>284</v>
      </c>
      <c r="IS184" t="s">
        <v>291</v>
      </c>
      <c r="IT184" t="s">
        <v>561</v>
      </c>
      <c r="IY184" t="s">
        <v>281</v>
      </c>
    </row>
    <row r="185" spans="1:259" x14ac:dyDescent="0.3">
      <c r="A185" s="14">
        <f>DAY(AVANZA[[#This Row],[FechaSeguimiento]])</f>
        <v>5</v>
      </c>
      <c r="B185" s="14">
        <f>MONTH(AVANZA[[#This Row],[FechaSeguimiento]])</f>
        <v>5</v>
      </c>
      <c r="C185"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185" t="str">
        <f>LOWER(IFERROR(VLOOKUP(AVANZA[[#This Row],[ID_Peticion]],CANCELADAS[#All],2,0),""))</f>
        <v/>
      </c>
      <c r="E185" t="str">
        <f>LOWER(IFERROR(VLOOKUP(AVANZA[[#This Row],[ID_Peticion]],CANCELADAS[#All],3,0),""))</f>
        <v/>
      </c>
      <c r="F185" t="str">
        <f>LOWER(IF(AVANZA[[#This Row],[CEDULA CLIENTE]]&lt;&gt;""," CC: " &amp; COUNTIFS(AVANZA[CEDULA CLIENTE],AVANZA[[#This Row],[CEDULA CLIENTE]]),"")&amp; IF(AVANZA[[#This Row],[Direccion]]&lt;&gt;""," DIR: " &amp; COUNTIFS(AVANZA[Direccion],AVANZA[[#This Row],[Direccion]]),""))</f>
        <v xml:space="preserve"> dir: 1</v>
      </c>
      <c r="G185" t="str">
        <f>IFERROR(VLOOKUP(AVANZA[[#This Row],[Cedula_Vendedor_Atis]],PLANTA[[#All],[CEDULA]:[LINEA]],3,0),"No Cruza")</f>
        <v>Michael Rodriguez</v>
      </c>
      <c r="H185" t="str">
        <f>IFERROR(VLOOKUP(AVANZA[[#This Row],[Cedula_Vendedor_Atis]],PLANTA[[#All],[CEDULA]:[LINEA]],4,0),"No Cruza")</f>
        <v>Móvil</v>
      </c>
      <c r="I185" t="str">
        <f>LOWER(IF(AVANZA[[#This Row],[ATRIBUIBLE]]="",AVANZA[[#This Row],[Variable]],AVANZA[[#This Row],[ATRIBUIBLE]]))</f>
        <v>terminada</v>
      </c>
      <c r="J185" s="14">
        <f>IF(AVANZA[[#This Row],[Variable]]=AVANZA[[#Headers],[TERMINADA]],1,0)</f>
        <v>1</v>
      </c>
      <c r="K185" s="14">
        <f>IF(AVANZA[[#This Row],[Variable]]=AVANZA[[#Headers],[ANULADA]],1,0)</f>
        <v>0</v>
      </c>
      <c r="L185" s="14">
        <f>IF(AVANZA[[#This Row],[Variable]]=AVANZA[[#Headers],[PENDIENTE]],1,0)</f>
        <v>0</v>
      </c>
      <c r="M185" s="14">
        <f>IF(AVANZA[[#This Row],[ESTADO AGENDA]]="AGENDADA",1,0)</f>
        <v>0</v>
      </c>
      <c r="N185" s="14">
        <f>IF(AVANZA[[#This Row],[ESTADO AGENDA]]="PENDIENTE DE AGENDAR",1,0)</f>
        <v>0</v>
      </c>
      <c r="O185" s="14">
        <f>IF(AVANZA[[#This Row],[ESTADO AGENDA]]="SUSPENDIDA",1,0)</f>
        <v>0</v>
      </c>
      <c r="P185" t="str" cm="1">
        <f t="array" ref="P185">_xlfn.XLOOKUP(AVANZA[[#This Row],[Num_Agrupacion_Pet_Atis]],Tabla1[[#All],[Numero_de_actuacion]],Tabla1[[#All],[Estado_de_la_orden]],"",0)</f>
        <v/>
      </c>
      <c r="Q185" s="2" t="str" cm="1">
        <f t="array" ref="Q185">_xlfn.XLOOKUP(AVANZA[[#This Row],[Num_Agrupacion_Pet_Atis]],Tabla1[[#All],[Numero_de_actuacion]],Tabla1[[#All],[Fecha_de_la_cita]],"",0)</f>
        <v/>
      </c>
      <c r="R185" t="str" cm="1">
        <f t="array" ref="R185">_xlfn.XLOOKUP(AVANZA[[#This Row],[Num_Agrupacion_Pet_Atis]],Tabla1[[#All],[Numero_de_actuacion]],Tabla1[[#All],[Franja_horaria_de_la_cita]],"",0)</f>
        <v/>
      </c>
      <c r="S185" s="14" t="str">
        <f>IFERROR(DAY(AVANZA[[#This Row],[FECHA AGENDA]]),"")</f>
        <v/>
      </c>
      <c r="T185" s="14" t="str">
        <f>IFERROR(MONTH(AVANZA[[#This Row],[FECHA AGENDA]]),"")</f>
        <v/>
      </c>
      <c r="U185" t="str" cm="1">
        <f t="array" ref="U185">_xlfn.XLOOKUP(AVANZA[[#This Row],[Num_Agrupacion_Pet_Atis]],Tabla1[[#All],[Numero_de_actuacion]],Tabla1[[#All],[Motivo_de_suspension]],"",0)</f>
        <v/>
      </c>
      <c r="V185" s="2" t="str" cm="1">
        <f t="array" ref="V185">_xlfn.XLOOKUP(AVANZA[[#This Row],[Num_Agrupacion_Pet_Atis]],Tabla1[[#All],[Numero_de_actuacion]],Tabla1[[#All],[No_identificacion_cliente]],"",0)</f>
        <v/>
      </c>
      <c r="W185" s="2" t="str" cm="1">
        <f t="array" ref="W185">_xlfn.XLOOKUP(AVANZA[[#This Row],[Num_Agrupacion_Pet_Atis]],Tabla1[[#All],[Numero_de_actuacion]],Tabla1[[#All],[Movil_de_contacto]],"",0)</f>
        <v/>
      </c>
      <c r="X185" s="14">
        <f>IF(OR(AVANZA[[#This Row],[ESTADO LEG]]="Legalizada grabacion",AVANZA[[#This Row],[ESTADO LEG]]="Legalizada aut"),1,0)</f>
        <v>1</v>
      </c>
      <c r="Y185" s="14">
        <f>IF(OR(AVANZA[[#This Row],[ESTADO LEG]]="pdte legalizar",AVANZA[[#This Row],[ESTADO LEG]]="No cruza"),1,0)</f>
        <v>0</v>
      </c>
      <c r="Z185" t="str" cm="1">
        <f t="array" ref="Z185">IF(AVANZA[[#This Row],[Variable]]="Terminada",LOWER(_xlfn.XLOOKUP(AVANZA[[#This Row],[ID_Peticion]],Tabla6[[#All],[NUM_PETICION]],Tabla6[[#All],[ESTADO_LEG]],"NO CRUZA",0)),AVANZA[[#This Row],[Variable]])</f>
        <v>legalizada grabacion</v>
      </c>
      <c r="AA185" cm="1">
        <f t="array" ref="AA185">_xlfn.XLOOKUP(AVANZA[[#This Row],[ID_Peticion]],Tabla6[[#All],[NUM_PETICION]],Tabla6[[#All],[DIF_DIAS]],"",0)</f>
        <v>1</v>
      </c>
      <c r="AB185" s="2" cm="1">
        <f t="array" ref="AB185">IFERROR(_xlfn.XLOOKUP(AVANZA[[#This Row],[ID_Peticion]],Tabla6[[#All],[NUM_PETICION]],Tabla6[[#All],[FEC_LEGAL]],"",0),"")</f>
        <v>46148</v>
      </c>
      <c r="AC185" s="14">
        <f ca="1">IF(AVANZA[[#This Row],[FECHA LEG]]&lt;&gt;0,IFERROR(AVANZA[[#This Row],[FECHA LEG]]-AVANZA[[#This Row],[FechaIniEstadoSubPetAtis]],0),TODAY()-AVANZA[[#This Row],[FechaIniEstadoSubPetAtis]])</f>
        <v>1</v>
      </c>
      <c r="AD185" s="35" t="str">
        <f ca="1">IF(AVANZA[[#This Row],[FINAL Vs LG]]&lt;&gt;0,IF(AVANZA[[#This Row],[FINAL Vs LG]]&lt;7.1,"100%",IF(AND(AVANZA[[#This Row],[FINAL Vs LG]]&gt;7.1,AVANZA[[#This Row],[FINAL Vs LG]]&lt;11.1),"50%","0%")),0)</f>
        <v>100%</v>
      </c>
      <c r="AE185" s="14">
        <f ca="1">VLOOKUP(DAY(TODAY()),BACK!F:G,2,0)</f>
        <v>14</v>
      </c>
      <c r="AF185" s="14">
        <f>BACK!$I$2</f>
        <v>24</v>
      </c>
      <c r="AG185" s="14">
        <f>IF(AVANZA[[#This Row],[Oferta_empaquetada_comisiones]]="SI",1,0)</f>
        <v>0</v>
      </c>
      <c r="AH185" s="36">
        <f>IF(AVANZA[[#This Row],[Variable]]="TERMINADA",IFERROR(VLOOKUP(AVANZA[[#This Row],[SUPERVISOR]],Tabla2[#All],4,0),0),)</f>
        <v>0</v>
      </c>
      <c r="AI185" s="14">
        <f>IF(AVANZA[[#This Row],[Producto]]="BA",1,0)</f>
        <v>1</v>
      </c>
      <c r="AJ185" s="14">
        <f>IF(AVANZA[[#This Row],[Producto]]="DUO",1,0)</f>
        <v>0</v>
      </c>
      <c r="AK185" s="14">
        <f>IF(AVANZA[[#This Row],[Producto]]="TRIO",1,0)</f>
        <v>0</v>
      </c>
      <c r="AL185" t="s">
        <v>2600</v>
      </c>
      <c r="AM185">
        <v>-1</v>
      </c>
      <c r="AN185">
        <v>-1</v>
      </c>
      <c r="AO185" t="s">
        <v>15397</v>
      </c>
      <c r="AP185" s="1">
        <v>46146.47284722222</v>
      </c>
      <c r="AQ185">
        <v>-1</v>
      </c>
      <c r="AR185" t="s">
        <v>15398</v>
      </c>
      <c r="AS185">
        <v>-1</v>
      </c>
      <c r="AT185">
        <v>-1</v>
      </c>
      <c r="AU185">
        <v>-1</v>
      </c>
      <c r="AV185">
        <v>-1</v>
      </c>
      <c r="AW185">
        <v>-1</v>
      </c>
      <c r="AX185" t="s">
        <v>224</v>
      </c>
      <c r="AY185">
        <v>-1</v>
      </c>
      <c r="AZ185">
        <v>2026</v>
      </c>
      <c r="BA185">
        <v>5</v>
      </c>
      <c r="BB185">
        <v>5</v>
      </c>
      <c r="BC185">
        <v>-1</v>
      </c>
      <c r="BD185" t="s">
        <v>225</v>
      </c>
      <c r="BE185">
        <v>-1</v>
      </c>
      <c r="BF185">
        <v>20001621923229</v>
      </c>
      <c r="BG185" t="s">
        <v>1693</v>
      </c>
      <c r="BH185" t="s">
        <v>1694</v>
      </c>
      <c r="BI185" t="s">
        <v>15399</v>
      </c>
      <c r="BJ185">
        <v>-1</v>
      </c>
      <c r="BK185">
        <v>-1</v>
      </c>
      <c r="BL185">
        <v>-1</v>
      </c>
      <c r="BM185" t="s">
        <v>229</v>
      </c>
      <c r="BN185" t="s">
        <v>1696</v>
      </c>
      <c r="BO185" t="s">
        <v>15400</v>
      </c>
      <c r="BP185" t="s">
        <v>1698</v>
      </c>
      <c r="BQ185">
        <v>2026</v>
      </c>
      <c r="BR185">
        <v>5</v>
      </c>
      <c r="BS185">
        <v>4</v>
      </c>
      <c r="BT185" s="1">
        <v>46147.441111111111</v>
      </c>
      <c r="BU185" t="s">
        <v>233</v>
      </c>
      <c r="BV185" s="2">
        <v>46147</v>
      </c>
      <c r="BW185" t="s">
        <v>234</v>
      </c>
      <c r="BX185" s="2">
        <v>46146</v>
      </c>
      <c r="BY185" s="2">
        <v>46147</v>
      </c>
      <c r="BZ185" t="s">
        <v>235</v>
      </c>
      <c r="CA185" t="s">
        <v>297</v>
      </c>
      <c r="CB185" t="s">
        <v>297</v>
      </c>
      <c r="CC185" t="s">
        <v>15401</v>
      </c>
      <c r="CD185" t="s">
        <v>3412</v>
      </c>
      <c r="CE185">
        <v>-1</v>
      </c>
      <c r="CF185" t="s">
        <v>300</v>
      </c>
      <c r="CG185" t="s">
        <v>301</v>
      </c>
      <c r="CH185" t="s">
        <v>242</v>
      </c>
      <c r="CI185">
        <v>18402521</v>
      </c>
      <c r="CJ185" t="s">
        <v>2610</v>
      </c>
      <c r="CK185" t="s">
        <v>245</v>
      </c>
      <c r="CL185" t="s">
        <v>409</v>
      </c>
      <c r="CM185" t="s">
        <v>247</v>
      </c>
      <c r="CN185" t="s">
        <v>410</v>
      </c>
      <c r="CT185" t="s">
        <v>1701</v>
      </c>
      <c r="CU185" t="s">
        <v>225</v>
      </c>
      <c r="CW185" t="s">
        <v>1693</v>
      </c>
      <c r="CX185" t="s">
        <v>1694</v>
      </c>
      <c r="DA185" t="s">
        <v>250</v>
      </c>
      <c r="DB185">
        <v>-1</v>
      </c>
      <c r="DF185" t="s">
        <v>251</v>
      </c>
      <c r="DJ185" t="s">
        <v>252</v>
      </c>
      <c r="DK185" t="s">
        <v>253</v>
      </c>
      <c r="DL185" t="s">
        <v>254</v>
      </c>
      <c r="DN185" t="s">
        <v>255</v>
      </c>
      <c r="DR185" t="s">
        <v>2611</v>
      </c>
      <c r="DS185" t="s">
        <v>2610</v>
      </c>
      <c r="DT185" t="s">
        <v>2609</v>
      </c>
      <c r="DV185">
        <v>1</v>
      </c>
      <c r="DW185" t="s">
        <v>283</v>
      </c>
      <c r="ED185" s="2">
        <v>46147</v>
      </c>
      <c r="EE185" t="s">
        <v>306</v>
      </c>
      <c r="EF185">
        <v>12</v>
      </c>
      <c r="EP185" t="s">
        <v>258</v>
      </c>
      <c r="ES185" t="s">
        <v>2474</v>
      </c>
      <c r="FA185" t="s">
        <v>245</v>
      </c>
      <c r="FB185" t="s">
        <v>308</v>
      </c>
      <c r="FD185" t="s">
        <v>308</v>
      </c>
      <c r="FE185" t="s">
        <v>309</v>
      </c>
      <c r="FF185" t="s">
        <v>309</v>
      </c>
      <c r="FK185" t="s">
        <v>263</v>
      </c>
      <c r="FL185" t="s">
        <v>15402</v>
      </c>
      <c r="FN185" t="s">
        <v>410</v>
      </c>
      <c r="FO185" t="s">
        <v>414</v>
      </c>
      <c r="FR185">
        <v>71782</v>
      </c>
      <c r="GB185" t="s">
        <v>266</v>
      </c>
      <c r="GC185" t="s">
        <v>225</v>
      </c>
      <c r="GD185">
        <v>0</v>
      </c>
      <c r="GF185">
        <v>0</v>
      </c>
      <c r="GG185">
        <v>25381</v>
      </c>
      <c r="GI185">
        <v>71782</v>
      </c>
      <c r="GJ185">
        <v>0</v>
      </c>
      <c r="GL185">
        <v>0</v>
      </c>
      <c r="GM185">
        <v>85420</v>
      </c>
      <c r="GS185" t="s">
        <v>267</v>
      </c>
      <c r="GT185" s="2">
        <v>43496</v>
      </c>
      <c r="GU185" t="s">
        <v>268</v>
      </c>
      <c r="GW185" t="s">
        <v>394</v>
      </c>
      <c r="GZ185" t="s">
        <v>395</v>
      </c>
      <c r="HA185" t="s">
        <v>497</v>
      </c>
      <c r="HB185" t="s">
        <v>312</v>
      </c>
      <c r="HC185" t="s">
        <v>312</v>
      </c>
      <c r="HD185" t="s">
        <v>313</v>
      </c>
      <c r="HE185" t="s">
        <v>1696</v>
      </c>
      <c r="HF185" t="s">
        <v>14158</v>
      </c>
      <c r="HR185" t="s">
        <v>278</v>
      </c>
      <c r="HV185">
        <v>85421</v>
      </c>
      <c r="HW185" t="s">
        <v>281</v>
      </c>
      <c r="HY185">
        <v>0</v>
      </c>
      <c r="HZ185">
        <v>0</v>
      </c>
      <c r="IA185" t="s">
        <v>281</v>
      </c>
      <c r="IB185" t="s">
        <v>281</v>
      </c>
      <c r="IE185" t="s">
        <v>283</v>
      </c>
      <c r="IF185" t="s">
        <v>283</v>
      </c>
      <c r="IG185" t="s">
        <v>283</v>
      </c>
      <c r="IH185" t="s">
        <v>284</v>
      </c>
      <c r="II185" t="s">
        <v>285</v>
      </c>
      <c r="IJ185" t="s">
        <v>1696</v>
      </c>
      <c r="IK185" t="s">
        <v>278</v>
      </c>
      <c r="IL185" t="s">
        <v>346</v>
      </c>
      <c r="IM185" t="s">
        <v>288</v>
      </c>
      <c r="IN185" t="s">
        <v>289</v>
      </c>
      <c r="IP185" t="s">
        <v>290</v>
      </c>
      <c r="IQ185" t="s">
        <v>284</v>
      </c>
      <c r="IS185" t="s">
        <v>291</v>
      </c>
      <c r="IT185" t="s">
        <v>561</v>
      </c>
      <c r="IY185" t="s">
        <v>281</v>
      </c>
    </row>
    <row r="186" spans="1:259" x14ac:dyDescent="0.3">
      <c r="A186" s="14">
        <f>DAY(AVANZA[[#This Row],[FechaSeguimiento]])</f>
        <v>5</v>
      </c>
      <c r="B186" s="14">
        <f>MONTH(AVANZA[[#This Row],[FechaSeguimiento]])</f>
        <v>5</v>
      </c>
      <c r="C186"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186" t="str">
        <f>LOWER(IFERROR(VLOOKUP(AVANZA[[#This Row],[ID_Peticion]],CANCELADAS[#All],2,0),""))</f>
        <v/>
      </c>
      <c r="E186" t="str">
        <f>LOWER(IFERROR(VLOOKUP(AVANZA[[#This Row],[ID_Peticion]],CANCELADAS[#All],3,0),""))</f>
        <v/>
      </c>
      <c r="F186" t="str">
        <f>LOWER(IF(AVANZA[[#This Row],[CEDULA CLIENTE]]&lt;&gt;""," CC: " &amp; COUNTIFS(AVANZA[CEDULA CLIENTE],AVANZA[[#This Row],[CEDULA CLIENTE]]),"")&amp; IF(AVANZA[[#This Row],[Direccion]]&lt;&gt;""," DIR: " &amp; COUNTIFS(AVANZA[Direccion],AVANZA[[#This Row],[Direccion]]),""))</f>
        <v xml:space="preserve"> dir: 1</v>
      </c>
      <c r="G186" t="str">
        <f>IFERROR(VLOOKUP(AVANZA[[#This Row],[Cedula_Vendedor_Atis]],PLANTA[[#All],[CEDULA]:[LINEA]],3,0),"No Cruza")</f>
        <v>Marisol Avella</v>
      </c>
      <c r="H186" t="str">
        <f>IFERROR(VLOOKUP(AVANZA[[#This Row],[Cedula_Vendedor_Atis]],PLANTA[[#All],[CEDULA]:[LINEA]],4,0),"No Cruza")</f>
        <v>Fija</v>
      </c>
      <c r="I186" t="str">
        <f>LOWER(IF(AVANZA[[#This Row],[ATRIBUIBLE]]="",AVANZA[[#This Row],[Variable]],AVANZA[[#This Row],[ATRIBUIBLE]]))</f>
        <v>terminada</v>
      </c>
      <c r="J186" s="14">
        <f>IF(AVANZA[[#This Row],[Variable]]=AVANZA[[#Headers],[TERMINADA]],1,0)</f>
        <v>1</v>
      </c>
      <c r="K186" s="14">
        <f>IF(AVANZA[[#This Row],[Variable]]=AVANZA[[#Headers],[ANULADA]],1,0)</f>
        <v>0</v>
      </c>
      <c r="L186" s="14">
        <f>IF(AVANZA[[#This Row],[Variable]]=AVANZA[[#Headers],[PENDIENTE]],1,0)</f>
        <v>0</v>
      </c>
      <c r="M186" s="14">
        <f>IF(AVANZA[[#This Row],[ESTADO AGENDA]]="AGENDADA",1,0)</f>
        <v>0</v>
      </c>
      <c r="N186" s="14">
        <f>IF(AVANZA[[#This Row],[ESTADO AGENDA]]="PENDIENTE DE AGENDAR",1,0)</f>
        <v>0</v>
      </c>
      <c r="O186" s="14">
        <f>IF(AVANZA[[#This Row],[ESTADO AGENDA]]="SUSPENDIDA",1,0)</f>
        <v>0</v>
      </c>
      <c r="P186" t="str" cm="1">
        <f t="array" ref="P186">_xlfn.XLOOKUP(AVANZA[[#This Row],[Num_Agrupacion_Pet_Atis]],Tabla1[[#All],[Numero_de_actuacion]],Tabla1[[#All],[Estado_de_la_orden]],"",0)</f>
        <v/>
      </c>
      <c r="Q186" s="2" t="str" cm="1">
        <f t="array" ref="Q186">_xlfn.XLOOKUP(AVANZA[[#This Row],[Num_Agrupacion_Pet_Atis]],Tabla1[[#All],[Numero_de_actuacion]],Tabla1[[#All],[Fecha_de_la_cita]],"",0)</f>
        <v/>
      </c>
      <c r="R186" t="str" cm="1">
        <f t="array" ref="R186">_xlfn.XLOOKUP(AVANZA[[#This Row],[Num_Agrupacion_Pet_Atis]],Tabla1[[#All],[Numero_de_actuacion]],Tabla1[[#All],[Franja_horaria_de_la_cita]],"",0)</f>
        <v/>
      </c>
      <c r="S186" s="14" t="str">
        <f>IFERROR(DAY(AVANZA[[#This Row],[FECHA AGENDA]]),"")</f>
        <v/>
      </c>
      <c r="T186" s="14" t="str">
        <f>IFERROR(MONTH(AVANZA[[#This Row],[FECHA AGENDA]]),"")</f>
        <v/>
      </c>
      <c r="U186" t="str" cm="1">
        <f t="array" ref="U186">_xlfn.XLOOKUP(AVANZA[[#This Row],[Num_Agrupacion_Pet_Atis]],Tabla1[[#All],[Numero_de_actuacion]],Tabla1[[#All],[Motivo_de_suspension]],"",0)</f>
        <v/>
      </c>
      <c r="V186" s="2" t="str" cm="1">
        <f t="array" ref="V186">_xlfn.XLOOKUP(AVANZA[[#This Row],[Num_Agrupacion_Pet_Atis]],Tabla1[[#All],[Numero_de_actuacion]],Tabla1[[#All],[No_identificacion_cliente]],"",0)</f>
        <v/>
      </c>
      <c r="W186" s="2" t="str" cm="1">
        <f t="array" ref="W186">_xlfn.XLOOKUP(AVANZA[[#This Row],[Num_Agrupacion_Pet_Atis]],Tabla1[[#All],[Numero_de_actuacion]],Tabla1[[#All],[Movil_de_contacto]],"",0)</f>
        <v/>
      </c>
      <c r="X186" s="14">
        <f>IF(OR(AVANZA[[#This Row],[ESTADO LEG]]="Legalizada grabacion",AVANZA[[#This Row],[ESTADO LEG]]="Legalizada aut"),1,0)</f>
        <v>1</v>
      </c>
      <c r="Y186" s="14">
        <f>IF(OR(AVANZA[[#This Row],[ESTADO LEG]]="pdte legalizar",AVANZA[[#This Row],[ESTADO LEG]]="No cruza"),1,0)</f>
        <v>0</v>
      </c>
      <c r="Z186" t="str" cm="1">
        <f t="array" ref="Z186">IF(AVANZA[[#This Row],[Variable]]="Terminada",LOWER(_xlfn.XLOOKUP(AVANZA[[#This Row],[ID_Peticion]],Tabla6[[#All],[NUM_PETICION]],Tabla6[[#All],[ESTADO_LEG]],"NO CRUZA",0)),AVANZA[[#This Row],[Variable]])</f>
        <v>legalizada grabacion</v>
      </c>
      <c r="AA186" cm="1">
        <f t="array" ref="AA186">_xlfn.XLOOKUP(AVANZA[[#This Row],[ID_Peticion]],Tabla6[[#All],[NUM_PETICION]],Tabla6[[#All],[DIF_DIAS]],"",0)</f>
        <v>1</v>
      </c>
      <c r="AB186" s="2" cm="1">
        <f t="array" ref="AB186">IFERROR(_xlfn.XLOOKUP(AVANZA[[#This Row],[ID_Peticion]],Tabla6[[#All],[NUM_PETICION]],Tabla6[[#All],[FEC_LEGAL]],"",0),"")</f>
        <v>46148</v>
      </c>
      <c r="AC186" s="14">
        <f ca="1">IF(AVANZA[[#This Row],[FECHA LEG]]&lt;&gt;0,IFERROR(AVANZA[[#This Row],[FECHA LEG]]-AVANZA[[#This Row],[FechaIniEstadoSubPetAtis]],0),TODAY()-AVANZA[[#This Row],[FechaIniEstadoSubPetAtis]])</f>
        <v>1</v>
      </c>
      <c r="AD186" s="35" t="str">
        <f ca="1">IF(AVANZA[[#This Row],[FINAL Vs LG]]&lt;&gt;0,IF(AVANZA[[#This Row],[FINAL Vs LG]]&lt;7.1,"100%",IF(AND(AVANZA[[#This Row],[FINAL Vs LG]]&gt;7.1,AVANZA[[#This Row],[FINAL Vs LG]]&lt;11.1),"50%","0%")),0)</f>
        <v>100%</v>
      </c>
      <c r="AE186" s="14">
        <f ca="1">VLOOKUP(DAY(TODAY()),BACK!F:G,2,0)</f>
        <v>14</v>
      </c>
      <c r="AF186" s="14">
        <f>BACK!$I$2</f>
        <v>24</v>
      </c>
      <c r="AG186" s="14">
        <f>IF(AVANZA[[#This Row],[Oferta_empaquetada_comisiones]]="SI",1,0)</f>
        <v>0</v>
      </c>
      <c r="AH186" s="36">
        <f>IF(AVANZA[[#This Row],[Variable]]="TERMINADA",IFERROR(VLOOKUP(AVANZA[[#This Row],[SUPERVISOR]],Tabla2[#All],4,0),0),)</f>
        <v>3.5</v>
      </c>
      <c r="AI186" s="14">
        <f>IF(AVANZA[[#This Row],[Producto]]="BA",1,0)</f>
        <v>1</v>
      </c>
      <c r="AJ186" s="14">
        <f>IF(AVANZA[[#This Row],[Producto]]="DUO",1,0)</f>
        <v>0</v>
      </c>
      <c r="AK186" s="14">
        <f>IF(AVANZA[[#This Row],[Producto]]="TRIO",1,0)</f>
        <v>0</v>
      </c>
      <c r="AL186" t="s">
        <v>292</v>
      </c>
      <c r="AM186">
        <v>-1</v>
      </c>
      <c r="AN186">
        <v>-1</v>
      </c>
      <c r="AO186" t="s">
        <v>15403</v>
      </c>
      <c r="AP186" s="1">
        <v>46146.906423611108</v>
      </c>
      <c r="AQ186">
        <v>-1</v>
      </c>
      <c r="AR186" t="s">
        <v>15404</v>
      </c>
      <c r="AS186">
        <v>-1</v>
      </c>
      <c r="AT186">
        <v>-1</v>
      </c>
      <c r="AU186">
        <v>-1</v>
      </c>
      <c r="AV186">
        <v>-1</v>
      </c>
      <c r="AW186">
        <v>-1</v>
      </c>
      <c r="AX186" t="s">
        <v>224</v>
      </c>
      <c r="AY186">
        <v>-1</v>
      </c>
      <c r="AZ186">
        <v>2026</v>
      </c>
      <c r="BA186">
        <v>5</v>
      </c>
      <c r="BB186">
        <v>5</v>
      </c>
      <c r="BC186">
        <v>-1</v>
      </c>
      <c r="BD186" t="s">
        <v>225</v>
      </c>
      <c r="BE186">
        <v>-1</v>
      </c>
      <c r="BF186">
        <v>20001622155500</v>
      </c>
      <c r="BG186" t="s">
        <v>226</v>
      </c>
      <c r="BH186" t="s">
        <v>227</v>
      </c>
      <c r="BI186" t="s">
        <v>15405</v>
      </c>
      <c r="BJ186">
        <v>-1</v>
      </c>
      <c r="BK186">
        <v>-1</v>
      </c>
      <c r="BL186">
        <v>-1</v>
      </c>
      <c r="BM186" t="s">
        <v>229</v>
      </c>
      <c r="BN186" t="s">
        <v>230</v>
      </c>
      <c r="BO186" t="s">
        <v>15406</v>
      </c>
      <c r="BP186" t="s">
        <v>232</v>
      </c>
      <c r="BQ186">
        <v>2026</v>
      </c>
      <c r="BR186">
        <v>5</v>
      </c>
      <c r="BS186">
        <v>4</v>
      </c>
      <c r="BT186" s="1">
        <v>46147.472361111111</v>
      </c>
      <c r="BU186" t="s">
        <v>233</v>
      </c>
      <c r="BV186" s="2">
        <v>46147</v>
      </c>
      <c r="BW186" t="s">
        <v>234</v>
      </c>
      <c r="BX186" s="2">
        <v>46146</v>
      </c>
      <c r="BY186" s="2">
        <v>46147</v>
      </c>
      <c r="BZ186" t="s">
        <v>235</v>
      </c>
      <c r="CA186" t="s">
        <v>297</v>
      </c>
      <c r="CB186" t="s">
        <v>297</v>
      </c>
      <c r="CC186" t="s">
        <v>15407</v>
      </c>
      <c r="CD186" t="s">
        <v>3335</v>
      </c>
      <c r="CE186">
        <v>-1</v>
      </c>
      <c r="CF186" t="s">
        <v>300</v>
      </c>
      <c r="CG186" t="s">
        <v>301</v>
      </c>
      <c r="CH186" t="s">
        <v>242</v>
      </c>
      <c r="CI186">
        <v>22999736</v>
      </c>
      <c r="CJ186" t="s">
        <v>303</v>
      </c>
      <c r="CK186" t="s">
        <v>245</v>
      </c>
      <c r="CL186" t="s">
        <v>246</v>
      </c>
      <c r="CM186" t="s">
        <v>247</v>
      </c>
      <c r="CN186" t="s">
        <v>248</v>
      </c>
      <c r="CT186" t="s">
        <v>304</v>
      </c>
      <c r="CU186" t="s">
        <v>225</v>
      </c>
      <c r="CW186" t="s">
        <v>226</v>
      </c>
      <c r="CX186" t="s">
        <v>227</v>
      </c>
      <c r="DA186" t="s">
        <v>250</v>
      </c>
      <c r="DB186">
        <v>-1</v>
      </c>
      <c r="DF186" t="s">
        <v>251</v>
      </c>
      <c r="DJ186" t="s">
        <v>252</v>
      </c>
      <c r="DK186" t="s">
        <v>253</v>
      </c>
      <c r="DL186" t="s">
        <v>254</v>
      </c>
      <c r="DN186" t="s">
        <v>255</v>
      </c>
      <c r="DR186" t="s">
        <v>305</v>
      </c>
      <c r="DS186" t="s">
        <v>303</v>
      </c>
      <c r="DT186" t="s">
        <v>302</v>
      </c>
      <c r="DV186">
        <v>1</v>
      </c>
      <c r="DW186" t="s">
        <v>283</v>
      </c>
      <c r="ED186" s="2">
        <v>46147</v>
      </c>
      <c r="EE186" t="s">
        <v>361</v>
      </c>
      <c r="EF186">
        <v>5</v>
      </c>
      <c r="EP186" t="s">
        <v>258</v>
      </c>
      <c r="ES186" t="s">
        <v>14189</v>
      </c>
      <c r="FA186" t="s">
        <v>245</v>
      </c>
      <c r="FB186" t="s">
        <v>308</v>
      </c>
      <c r="FD186" t="s">
        <v>308</v>
      </c>
      <c r="FE186" t="s">
        <v>309</v>
      </c>
      <c r="FF186" t="s">
        <v>309</v>
      </c>
      <c r="FK186" t="s">
        <v>263</v>
      </c>
      <c r="FL186" t="s">
        <v>15408</v>
      </c>
      <c r="FN186" t="s">
        <v>248</v>
      </c>
      <c r="FO186" t="s">
        <v>265</v>
      </c>
      <c r="FR186">
        <v>85900</v>
      </c>
      <c r="GB186" t="s">
        <v>266</v>
      </c>
      <c r="GC186" t="s">
        <v>225</v>
      </c>
      <c r="GD186">
        <v>0</v>
      </c>
      <c r="GF186">
        <v>0</v>
      </c>
      <c r="GG186">
        <v>25421</v>
      </c>
      <c r="GI186">
        <v>85900</v>
      </c>
      <c r="GJ186">
        <v>0</v>
      </c>
      <c r="GL186">
        <v>0</v>
      </c>
      <c r="GM186">
        <v>102221</v>
      </c>
      <c r="GS186" t="s">
        <v>267</v>
      </c>
      <c r="GT186" s="2">
        <v>45321</v>
      </c>
      <c r="GU186" t="s">
        <v>268</v>
      </c>
      <c r="GV186" t="s">
        <v>335</v>
      </c>
      <c r="GW186" t="s">
        <v>270</v>
      </c>
      <c r="GX186" t="s">
        <v>271</v>
      </c>
      <c r="GY186" t="s">
        <v>272</v>
      </c>
      <c r="GZ186" t="s">
        <v>273</v>
      </c>
      <c r="HA186" t="s">
        <v>274</v>
      </c>
      <c r="HB186" t="s">
        <v>535</v>
      </c>
      <c r="HC186" t="s">
        <v>535</v>
      </c>
      <c r="HD186" t="s">
        <v>368</v>
      </c>
      <c r="HE186" t="s">
        <v>230</v>
      </c>
      <c r="HF186" t="s">
        <v>15336</v>
      </c>
      <c r="HG186" t="s">
        <v>277</v>
      </c>
      <c r="HR186" t="s">
        <v>278</v>
      </c>
      <c r="HV186">
        <v>85900</v>
      </c>
      <c r="HW186" t="s">
        <v>279</v>
      </c>
      <c r="HX186" t="s">
        <v>280</v>
      </c>
      <c r="HY186">
        <v>103568</v>
      </c>
      <c r="HZ186">
        <v>17668</v>
      </c>
      <c r="IA186" t="s">
        <v>279</v>
      </c>
      <c r="IB186" t="s">
        <v>281</v>
      </c>
      <c r="ID186" t="s">
        <v>282</v>
      </c>
      <c r="IE186" t="s">
        <v>283</v>
      </c>
      <c r="IF186" t="s">
        <v>283</v>
      </c>
      <c r="IG186" t="s">
        <v>283</v>
      </c>
      <c r="IH186" t="s">
        <v>284</v>
      </c>
      <c r="II186" t="s">
        <v>285</v>
      </c>
      <c r="IJ186" t="s">
        <v>286</v>
      </c>
      <c r="IK186" t="s">
        <v>278</v>
      </c>
      <c r="IL186" t="s">
        <v>287</v>
      </c>
      <c r="IM186" t="s">
        <v>288</v>
      </c>
      <c r="IN186" t="s">
        <v>289</v>
      </c>
      <c r="IP186" t="s">
        <v>290</v>
      </c>
      <c r="IQ186" t="s">
        <v>284</v>
      </c>
      <c r="IS186" t="s">
        <v>291</v>
      </c>
      <c r="IT186" t="s">
        <v>453</v>
      </c>
      <c r="IU186" t="s">
        <v>713</v>
      </c>
      <c r="IV186" t="s">
        <v>434</v>
      </c>
      <c r="IW186" t="s">
        <v>318</v>
      </c>
      <c r="IY186" t="s">
        <v>281</v>
      </c>
    </row>
    <row r="187" spans="1:259" x14ac:dyDescent="0.3">
      <c r="A187" s="14">
        <f>DAY(AVANZA[[#This Row],[FechaSeguimiento]])</f>
        <v>5</v>
      </c>
      <c r="B187" s="14">
        <f>MONTH(AVANZA[[#This Row],[FechaSeguimiento]])</f>
        <v>5</v>
      </c>
      <c r="C187"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187" t="str">
        <f>LOWER(IFERROR(VLOOKUP(AVANZA[[#This Row],[ID_Peticion]],CANCELADAS[#All],2,0),""))</f>
        <v/>
      </c>
      <c r="E187" t="str">
        <f>LOWER(IFERROR(VLOOKUP(AVANZA[[#This Row],[ID_Peticion]],CANCELADAS[#All],3,0),""))</f>
        <v/>
      </c>
      <c r="F187" t="str">
        <f>LOWER(IF(AVANZA[[#This Row],[CEDULA CLIENTE]]&lt;&gt;""," CC: " &amp; COUNTIFS(AVANZA[CEDULA CLIENTE],AVANZA[[#This Row],[CEDULA CLIENTE]]),"")&amp; IF(AVANZA[[#This Row],[Direccion]]&lt;&gt;""," DIR: " &amp; COUNTIFS(AVANZA[Direccion],AVANZA[[#This Row],[Direccion]]),""))</f>
        <v xml:space="preserve"> dir: 1</v>
      </c>
      <c r="G187" t="str">
        <f>IFERROR(VLOOKUP(AVANZA[[#This Row],[Cedula_Vendedor_Atis]],PLANTA[[#All],[CEDULA]:[LINEA]],3,0),"No Cruza")</f>
        <v>Marisol Avella</v>
      </c>
      <c r="H187" t="str">
        <f>IFERROR(VLOOKUP(AVANZA[[#This Row],[Cedula_Vendedor_Atis]],PLANTA[[#All],[CEDULA]:[LINEA]],4,0),"No Cruza")</f>
        <v>Fija</v>
      </c>
      <c r="I187" t="str">
        <f>LOWER(IF(AVANZA[[#This Row],[ATRIBUIBLE]]="",AVANZA[[#This Row],[Variable]],AVANZA[[#This Row],[ATRIBUIBLE]]))</f>
        <v>terminada</v>
      </c>
      <c r="J187" s="14">
        <f>IF(AVANZA[[#This Row],[Variable]]=AVANZA[[#Headers],[TERMINADA]],1,0)</f>
        <v>1</v>
      </c>
      <c r="K187" s="14">
        <f>IF(AVANZA[[#This Row],[Variable]]=AVANZA[[#Headers],[ANULADA]],1,0)</f>
        <v>0</v>
      </c>
      <c r="L187" s="14">
        <f>IF(AVANZA[[#This Row],[Variable]]=AVANZA[[#Headers],[PENDIENTE]],1,0)</f>
        <v>0</v>
      </c>
      <c r="M187" s="14">
        <f>IF(AVANZA[[#This Row],[ESTADO AGENDA]]="AGENDADA",1,0)</f>
        <v>0</v>
      </c>
      <c r="N187" s="14">
        <f>IF(AVANZA[[#This Row],[ESTADO AGENDA]]="PENDIENTE DE AGENDAR",1,0)</f>
        <v>0</v>
      </c>
      <c r="O187" s="14">
        <f>IF(AVANZA[[#This Row],[ESTADO AGENDA]]="SUSPENDIDA",1,0)</f>
        <v>0</v>
      </c>
      <c r="P187" t="str" cm="1">
        <f t="array" ref="P187">_xlfn.XLOOKUP(AVANZA[[#This Row],[Num_Agrupacion_Pet_Atis]],Tabla1[[#All],[Numero_de_actuacion]],Tabla1[[#All],[Estado_de_la_orden]],"",0)</f>
        <v/>
      </c>
      <c r="Q187" s="2" t="str" cm="1">
        <f t="array" ref="Q187">_xlfn.XLOOKUP(AVANZA[[#This Row],[Num_Agrupacion_Pet_Atis]],Tabla1[[#All],[Numero_de_actuacion]],Tabla1[[#All],[Fecha_de_la_cita]],"",0)</f>
        <v/>
      </c>
      <c r="R187" t="str" cm="1">
        <f t="array" ref="R187">_xlfn.XLOOKUP(AVANZA[[#This Row],[Num_Agrupacion_Pet_Atis]],Tabla1[[#All],[Numero_de_actuacion]],Tabla1[[#All],[Franja_horaria_de_la_cita]],"",0)</f>
        <v/>
      </c>
      <c r="S187" s="14" t="str">
        <f>IFERROR(DAY(AVANZA[[#This Row],[FECHA AGENDA]]),"")</f>
        <v/>
      </c>
      <c r="T187" s="14" t="str">
        <f>IFERROR(MONTH(AVANZA[[#This Row],[FECHA AGENDA]]),"")</f>
        <v/>
      </c>
      <c r="U187" t="str" cm="1">
        <f t="array" ref="U187">_xlfn.XLOOKUP(AVANZA[[#This Row],[Num_Agrupacion_Pet_Atis]],Tabla1[[#All],[Numero_de_actuacion]],Tabla1[[#All],[Motivo_de_suspension]],"",0)</f>
        <v/>
      </c>
      <c r="V187" s="2" t="str" cm="1">
        <f t="array" ref="V187">_xlfn.XLOOKUP(AVANZA[[#This Row],[Num_Agrupacion_Pet_Atis]],Tabla1[[#All],[Numero_de_actuacion]],Tabla1[[#All],[No_identificacion_cliente]],"",0)</f>
        <v/>
      </c>
      <c r="W187" s="2" t="str" cm="1">
        <f t="array" ref="W187">_xlfn.XLOOKUP(AVANZA[[#This Row],[Num_Agrupacion_Pet_Atis]],Tabla1[[#All],[Numero_de_actuacion]],Tabla1[[#All],[Movil_de_contacto]],"",0)</f>
        <v/>
      </c>
      <c r="X187" s="14">
        <f>IF(OR(AVANZA[[#This Row],[ESTADO LEG]]="Legalizada grabacion",AVANZA[[#This Row],[ESTADO LEG]]="Legalizada aut"),1,0)</f>
        <v>1</v>
      </c>
      <c r="Y187" s="14">
        <f>IF(OR(AVANZA[[#This Row],[ESTADO LEG]]="pdte legalizar",AVANZA[[#This Row],[ESTADO LEG]]="No cruza"),1,0)</f>
        <v>0</v>
      </c>
      <c r="Z187" t="str" cm="1">
        <f t="array" ref="Z187">IF(AVANZA[[#This Row],[Variable]]="Terminada",LOWER(_xlfn.XLOOKUP(AVANZA[[#This Row],[ID_Peticion]],Tabla6[[#All],[NUM_PETICION]],Tabla6[[#All],[ESTADO_LEG]],"NO CRUZA",0)),AVANZA[[#This Row],[Variable]])</f>
        <v>legalizada grabacion</v>
      </c>
      <c r="AA187" cm="1">
        <f t="array" ref="AA187">_xlfn.XLOOKUP(AVANZA[[#This Row],[ID_Peticion]],Tabla6[[#All],[NUM_PETICION]],Tabla6[[#All],[DIF_DIAS]],"",0)</f>
        <v>1</v>
      </c>
      <c r="AB187" s="2" cm="1">
        <f t="array" ref="AB187">IFERROR(_xlfn.XLOOKUP(AVANZA[[#This Row],[ID_Peticion]],Tabla6[[#All],[NUM_PETICION]],Tabla6[[#All],[FEC_LEGAL]],"",0),"")</f>
        <v>46148</v>
      </c>
      <c r="AC187" s="14">
        <f ca="1">IF(AVANZA[[#This Row],[FECHA LEG]]&lt;&gt;0,IFERROR(AVANZA[[#This Row],[FECHA LEG]]-AVANZA[[#This Row],[FechaIniEstadoSubPetAtis]],0),TODAY()-AVANZA[[#This Row],[FechaIniEstadoSubPetAtis]])</f>
        <v>1</v>
      </c>
      <c r="AD187" s="35" t="str">
        <f ca="1">IF(AVANZA[[#This Row],[FINAL Vs LG]]&lt;&gt;0,IF(AVANZA[[#This Row],[FINAL Vs LG]]&lt;7.1,"100%",IF(AND(AVANZA[[#This Row],[FINAL Vs LG]]&gt;7.1,AVANZA[[#This Row],[FINAL Vs LG]]&lt;11.1),"50%","0%")),0)</f>
        <v>100%</v>
      </c>
      <c r="AE187" s="14">
        <f ca="1">VLOOKUP(DAY(TODAY()),BACK!F:G,2,0)</f>
        <v>14</v>
      </c>
      <c r="AF187" s="14">
        <f>BACK!$I$2</f>
        <v>24</v>
      </c>
      <c r="AG187" s="14">
        <f>IF(AVANZA[[#This Row],[Oferta_empaquetada_comisiones]]="SI",1,0)</f>
        <v>0</v>
      </c>
      <c r="AH187" s="36">
        <f>IF(AVANZA[[#This Row],[Variable]]="TERMINADA",IFERROR(VLOOKUP(AVANZA[[#This Row],[SUPERVISOR]],Tabla2[#All],4,0),0),)</f>
        <v>3.5</v>
      </c>
      <c r="AI187" s="14">
        <f>IF(AVANZA[[#This Row],[Producto]]="BA",1,0)</f>
        <v>1</v>
      </c>
      <c r="AJ187" s="14">
        <f>IF(AVANZA[[#This Row],[Producto]]="DUO",1,0)</f>
        <v>0</v>
      </c>
      <c r="AK187" s="14">
        <f>IF(AVANZA[[#This Row],[Producto]]="TRIO",1,0)</f>
        <v>0</v>
      </c>
      <c r="AL187" t="s">
        <v>347</v>
      </c>
      <c r="AM187">
        <v>-1</v>
      </c>
      <c r="AN187">
        <v>-1</v>
      </c>
      <c r="AO187" t="s">
        <v>15409</v>
      </c>
      <c r="AP187" s="1">
        <v>46147.379467592589</v>
      </c>
      <c r="AQ187">
        <v>-1</v>
      </c>
      <c r="AR187" t="s">
        <v>15410</v>
      </c>
      <c r="AS187">
        <v>-1</v>
      </c>
      <c r="AT187">
        <v>-1</v>
      </c>
      <c r="AU187">
        <v>-1</v>
      </c>
      <c r="AV187">
        <v>-1</v>
      </c>
      <c r="AW187">
        <v>-1</v>
      </c>
      <c r="AX187" t="s">
        <v>224</v>
      </c>
      <c r="AY187">
        <v>-1</v>
      </c>
      <c r="AZ187">
        <v>2026</v>
      </c>
      <c r="BA187">
        <v>5</v>
      </c>
      <c r="BB187">
        <v>5</v>
      </c>
      <c r="BC187">
        <v>-1</v>
      </c>
      <c r="BD187" t="s">
        <v>225</v>
      </c>
      <c r="BE187">
        <v>-1</v>
      </c>
      <c r="BF187">
        <v>20001622713316</v>
      </c>
      <c r="BG187" t="s">
        <v>319</v>
      </c>
      <c r="BH187" t="s">
        <v>320</v>
      </c>
      <c r="BI187" t="s">
        <v>15411</v>
      </c>
      <c r="BJ187">
        <v>-1</v>
      </c>
      <c r="BK187">
        <v>-1</v>
      </c>
      <c r="BL187">
        <v>-1</v>
      </c>
      <c r="BM187" t="s">
        <v>229</v>
      </c>
      <c r="BN187" t="s">
        <v>230</v>
      </c>
      <c r="BO187" t="s">
        <v>15412</v>
      </c>
      <c r="BP187" t="s">
        <v>380</v>
      </c>
      <c r="BQ187">
        <v>2026</v>
      </c>
      <c r="BR187">
        <v>5</v>
      </c>
      <c r="BS187">
        <v>5</v>
      </c>
      <c r="BT187" s="1">
        <v>46147.633368055554</v>
      </c>
      <c r="BU187" t="s">
        <v>233</v>
      </c>
      <c r="BV187" s="2">
        <v>46147</v>
      </c>
      <c r="BW187" t="s">
        <v>234</v>
      </c>
      <c r="BX187" s="2">
        <v>46147</v>
      </c>
      <c r="BY187" s="2">
        <v>46147</v>
      </c>
      <c r="BZ187" t="s">
        <v>235</v>
      </c>
      <c r="CA187" t="s">
        <v>1331</v>
      </c>
      <c r="CB187" t="s">
        <v>546</v>
      </c>
      <c r="CC187" t="s">
        <v>15413</v>
      </c>
      <c r="CD187" t="s">
        <v>3133</v>
      </c>
      <c r="CE187">
        <v>-1</v>
      </c>
      <c r="CF187" t="s">
        <v>1334</v>
      </c>
      <c r="CG187" t="s">
        <v>550</v>
      </c>
      <c r="CH187" t="s">
        <v>242</v>
      </c>
      <c r="CI187">
        <v>53061857</v>
      </c>
      <c r="CJ187" t="s">
        <v>358</v>
      </c>
      <c r="CK187" t="s">
        <v>245</v>
      </c>
      <c r="CL187" t="s">
        <v>246</v>
      </c>
      <c r="CM187" t="s">
        <v>247</v>
      </c>
      <c r="CN187" t="s">
        <v>359</v>
      </c>
      <c r="CT187" t="s">
        <v>386</v>
      </c>
      <c r="CU187" t="s">
        <v>225</v>
      </c>
      <c r="CW187" t="s">
        <v>319</v>
      </c>
      <c r="CX187" t="s">
        <v>320</v>
      </c>
      <c r="DA187" t="s">
        <v>250</v>
      </c>
      <c r="DB187">
        <v>-1</v>
      </c>
      <c r="DF187" t="s">
        <v>251</v>
      </c>
      <c r="DJ187" t="s">
        <v>252</v>
      </c>
      <c r="DK187" t="s">
        <v>253</v>
      </c>
      <c r="DL187" t="s">
        <v>254</v>
      </c>
      <c r="DN187" t="s">
        <v>255</v>
      </c>
      <c r="DR187" t="s">
        <v>360</v>
      </c>
      <c r="DS187" t="s">
        <v>358</v>
      </c>
      <c r="DT187" t="s">
        <v>347</v>
      </c>
      <c r="DV187">
        <v>1</v>
      </c>
      <c r="DW187" t="s">
        <v>554</v>
      </c>
      <c r="ED187" s="2">
        <v>46147</v>
      </c>
      <c r="EF187">
        <v>12</v>
      </c>
      <c r="EP187" t="s">
        <v>258</v>
      </c>
      <c r="ES187" t="s">
        <v>15414</v>
      </c>
      <c r="FA187" t="s">
        <v>245</v>
      </c>
      <c r="FB187" t="s">
        <v>556</v>
      </c>
      <c r="FD187" t="s">
        <v>556</v>
      </c>
      <c r="FE187" t="s">
        <v>1336</v>
      </c>
      <c r="FF187" t="s">
        <v>1336</v>
      </c>
      <c r="FK187" t="s">
        <v>263</v>
      </c>
      <c r="FL187" t="s">
        <v>15415</v>
      </c>
      <c r="FN187" t="s">
        <v>359</v>
      </c>
      <c r="FO187" t="s">
        <v>366</v>
      </c>
      <c r="FR187">
        <v>94990</v>
      </c>
      <c r="GB187" t="s">
        <v>266</v>
      </c>
      <c r="GC187" t="s">
        <v>225</v>
      </c>
      <c r="GD187">
        <v>0</v>
      </c>
      <c r="GF187">
        <v>0</v>
      </c>
      <c r="GG187">
        <v>25423</v>
      </c>
      <c r="GI187">
        <v>94990</v>
      </c>
      <c r="GJ187">
        <v>0</v>
      </c>
      <c r="GL187">
        <v>0</v>
      </c>
      <c r="GM187">
        <v>113038</v>
      </c>
      <c r="GS187" t="s">
        <v>267</v>
      </c>
      <c r="GT187" s="2">
        <v>43120</v>
      </c>
      <c r="GU187" t="s">
        <v>268</v>
      </c>
      <c r="GV187" t="s">
        <v>335</v>
      </c>
      <c r="GW187" t="s">
        <v>394</v>
      </c>
      <c r="GZ187" t="s">
        <v>395</v>
      </c>
      <c r="HA187" t="s">
        <v>497</v>
      </c>
      <c r="HB187" t="s">
        <v>1338</v>
      </c>
      <c r="HC187" t="s">
        <v>1331</v>
      </c>
      <c r="HD187" t="s">
        <v>554</v>
      </c>
      <c r="HE187" t="s">
        <v>230</v>
      </c>
      <c r="HF187" t="s">
        <v>15416</v>
      </c>
      <c r="HR187" t="s">
        <v>278</v>
      </c>
      <c r="HV187">
        <v>94990</v>
      </c>
      <c r="HW187" t="s">
        <v>281</v>
      </c>
      <c r="HY187">
        <v>0</v>
      </c>
      <c r="HZ187">
        <v>0</v>
      </c>
      <c r="IA187" t="s">
        <v>281</v>
      </c>
      <c r="IB187" t="s">
        <v>281</v>
      </c>
      <c r="IE187" t="s">
        <v>283</v>
      </c>
      <c r="IF187" t="s">
        <v>283</v>
      </c>
      <c r="IG187" t="s">
        <v>283</v>
      </c>
      <c r="IH187" t="s">
        <v>284</v>
      </c>
      <c r="II187" t="s">
        <v>285</v>
      </c>
      <c r="IJ187" t="s">
        <v>286</v>
      </c>
      <c r="IK187" t="s">
        <v>278</v>
      </c>
      <c r="IL187" t="s">
        <v>371</v>
      </c>
      <c r="IM187" t="s">
        <v>288</v>
      </c>
      <c r="IN187" t="s">
        <v>289</v>
      </c>
      <c r="IP187" t="s">
        <v>290</v>
      </c>
      <c r="IQ187" t="s">
        <v>284</v>
      </c>
      <c r="IS187" t="s">
        <v>291</v>
      </c>
      <c r="IY187" t="s">
        <v>281</v>
      </c>
    </row>
    <row r="188" spans="1:259" x14ac:dyDescent="0.3">
      <c r="A188" s="14">
        <f>DAY(AVANZA[[#This Row],[FechaSeguimiento]])</f>
        <v>5</v>
      </c>
      <c r="B188" s="14">
        <f>MONTH(AVANZA[[#This Row],[FechaSeguimiento]])</f>
        <v>5</v>
      </c>
      <c r="C188"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188" t="str">
        <f>LOWER(IFERROR(VLOOKUP(AVANZA[[#This Row],[ID_Peticion]],CANCELADAS[#All],2,0),""))</f>
        <v/>
      </c>
      <c r="E188" t="str">
        <f>LOWER(IFERROR(VLOOKUP(AVANZA[[#This Row],[ID_Peticion]],CANCELADAS[#All],3,0),""))</f>
        <v/>
      </c>
      <c r="F188" t="str">
        <f>LOWER(IF(AVANZA[[#This Row],[CEDULA CLIENTE]]&lt;&gt;""," CC: " &amp; COUNTIFS(AVANZA[CEDULA CLIENTE],AVANZA[[#This Row],[CEDULA CLIENTE]]),"")&amp; IF(AVANZA[[#This Row],[Direccion]]&lt;&gt;""," DIR: " &amp; COUNTIFS(AVANZA[Direccion],AVANZA[[#This Row],[Direccion]]),""))</f>
        <v xml:space="preserve"> dir: 1</v>
      </c>
      <c r="G188" t="str">
        <f>IFERROR(VLOOKUP(AVANZA[[#This Row],[Cedula_Vendedor_Atis]],PLANTA[[#All],[CEDULA]:[LINEA]],3,0),"No Cruza")</f>
        <v>Marisol Avella</v>
      </c>
      <c r="H188" t="str">
        <f>IFERROR(VLOOKUP(AVANZA[[#This Row],[Cedula_Vendedor_Atis]],PLANTA[[#All],[CEDULA]:[LINEA]],4,0),"No Cruza")</f>
        <v>Fija</v>
      </c>
      <c r="I188" t="str">
        <f>LOWER(IF(AVANZA[[#This Row],[ATRIBUIBLE]]="",AVANZA[[#This Row],[Variable]],AVANZA[[#This Row],[ATRIBUIBLE]]))</f>
        <v>terminada</v>
      </c>
      <c r="J188" s="14">
        <f>IF(AVANZA[[#This Row],[Variable]]=AVANZA[[#Headers],[TERMINADA]],1,0)</f>
        <v>1</v>
      </c>
      <c r="K188" s="14">
        <f>IF(AVANZA[[#This Row],[Variable]]=AVANZA[[#Headers],[ANULADA]],1,0)</f>
        <v>0</v>
      </c>
      <c r="L188" s="14">
        <f>IF(AVANZA[[#This Row],[Variable]]=AVANZA[[#Headers],[PENDIENTE]],1,0)</f>
        <v>0</v>
      </c>
      <c r="M188" s="14">
        <f>IF(AVANZA[[#This Row],[ESTADO AGENDA]]="AGENDADA",1,0)</f>
        <v>0</v>
      </c>
      <c r="N188" s="14">
        <f>IF(AVANZA[[#This Row],[ESTADO AGENDA]]="PENDIENTE DE AGENDAR",1,0)</f>
        <v>0</v>
      </c>
      <c r="O188" s="14">
        <f>IF(AVANZA[[#This Row],[ESTADO AGENDA]]="SUSPENDIDA",1,0)</f>
        <v>0</v>
      </c>
      <c r="P188" t="str" cm="1">
        <f t="array" ref="P188">_xlfn.XLOOKUP(AVANZA[[#This Row],[Num_Agrupacion_Pet_Atis]],Tabla1[[#All],[Numero_de_actuacion]],Tabla1[[#All],[Estado_de_la_orden]],"",0)</f>
        <v/>
      </c>
      <c r="Q188" s="2" t="str" cm="1">
        <f t="array" ref="Q188">_xlfn.XLOOKUP(AVANZA[[#This Row],[Num_Agrupacion_Pet_Atis]],Tabla1[[#All],[Numero_de_actuacion]],Tabla1[[#All],[Fecha_de_la_cita]],"",0)</f>
        <v/>
      </c>
      <c r="R188" t="str" cm="1">
        <f t="array" ref="R188">_xlfn.XLOOKUP(AVANZA[[#This Row],[Num_Agrupacion_Pet_Atis]],Tabla1[[#All],[Numero_de_actuacion]],Tabla1[[#All],[Franja_horaria_de_la_cita]],"",0)</f>
        <v/>
      </c>
      <c r="S188" s="14" t="str">
        <f>IFERROR(DAY(AVANZA[[#This Row],[FECHA AGENDA]]),"")</f>
        <v/>
      </c>
      <c r="T188" s="14" t="str">
        <f>IFERROR(MONTH(AVANZA[[#This Row],[FECHA AGENDA]]),"")</f>
        <v/>
      </c>
      <c r="U188" t="str" cm="1">
        <f t="array" ref="U188">_xlfn.XLOOKUP(AVANZA[[#This Row],[Num_Agrupacion_Pet_Atis]],Tabla1[[#All],[Numero_de_actuacion]],Tabla1[[#All],[Motivo_de_suspension]],"",0)</f>
        <v/>
      </c>
      <c r="V188" s="2" t="str" cm="1">
        <f t="array" ref="V188">_xlfn.XLOOKUP(AVANZA[[#This Row],[Num_Agrupacion_Pet_Atis]],Tabla1[[#All],[Numero_de_actuacion]],Tabla1[[#All],[No_identificacion_cliente]],"",0)</f>
        <v/>
      </c>
      <c r="W188" s="2" t="str" cm="1">
        <f t="array" ref="W188">_xlfn.XLOOKUP(AVANZA[[#This Row],[Num_Agrupacion_Pet_Atis]],Tabla1[[#All],[Numero_de_actuacion]],Tabla1[[#All],[Movil_de_contacto]],"",0)</f>
        <v/>
      </c>
      <c r="X188" s="14">
        <f>IF(OR(AVANZA[[#This Row],[ESTADO LEG]]="Legalizada grabacion",AVANZA[[#This Row],[ESTADO LEG]]="Legalizada aut"),1,0)</f>
        <v>1</v>
      </c>
      <c r="Y188" s="14">
        <f>IF(OR(AVANZA[[#This Row],[ESTADO LEG]]="pdte legalizar",AVANZA[[#This Row],[ESTADO LEG]]="No cruza"),1,0)</f>
        <v>0</v>
      </c>
      <c r="Z188" t="str" cm="1">
        <f t="array" ref="Z188">IF(AVANZA[[#This Row],[Variable]]="Terminada",LOWER(_xlfn.XLOOKUP(AVANZA[[#This Row],[ID_Peticion]],Tabla6[[#All],[NUM_PETICION]],Tabla6[[#All],[ESTADO_LEG]],"NO CRUZA",0)),AVANZA[[#This Row],[Variable]])</f>
        <v>legalizada grabacion</v>
      </c>
      <c r="AA188" cm="1">
        <f t="array" ref="AA188">_xlfn.XLOOKUP(AVANZA[[#This Row],[ID_Peticion]],Tabla6[[#All],[NUM_PETICION]],Tabla6[[#All],[DIF_DIAS]],"",0)</f>
        <v>1</v>
      </c>
      <c r="AB188" s="2" cm="1">
        <f t="array" ref="AB188">IFERROR(_xlfn.XLOOKUP(AVANZA[[#This Row],[ID_Peticion]],Tabla6[[#All],[NUM_PETICION]],Tabla6[[#All],[FEC_LEGAL]],"",0),"")</f>
        <v>46148</v>
      </c>
      <c r="AC188" s="14">
        <f ca="1">IF(AVANZA[[#This Row],[FECHA LEG]]&lt;&gt;0,IFERROR(AVANZA[[#This Row],[FECHA LEG]]-AVANZA[[#This Row],[FechaIniEstadoSubPetAtis]],0),TODAY()-AVANZA[[#This Row],[FechaIniEstadoSubPetAtis]])</f>
        <v>1</v>
      </c>
      <c r="AD188" s="35" t="str">
        <f ca="1">IF(AVANZA[[#This Row],[FINAL Vs LG]]&lt;&gt;0,IF(AVANZA[[#This Row],[FINAL Vs LG]]&lt;7.1,"100%",IF(AND(AVANZA[[#This Row],[FINAL Vs LG]]&gt;7.1,AVANZA[[#This Row],[FINAL Vs LG]]&lt;11.1),"50%","0%")),0)</f>
        <v>100%</v>
      </c>
      <c r="AE188" s="14">
        <f ca="1">VLOOKUP(DAY(TODAY()),BACK!F:G,2,0)</f>
        <v>14</v>
      </c>
      <c r="AF188" s="14">
        <f>BACK!$I$2</f>
        <v>24</v>
      </c>
      <c r="AG188" s="14">
        <f>IF(AVANZA[[#This Row],[Oferta_empaquetada_comisiones]]="SI",1,0)</f>
        <v>0</v>
      </c>
      <c r="AH188" s="36">
        <f>IF(AVANZA[[#This Row],[Variable]]="TERMINADA",IFERROR(VLOOKUP(AVANZA[[#This Row],[SUPERVISOR]],Tabla2[#All],4,0),0),)</f>
        <v>3.5</v>
      </c>
      <c r="AI188" s="14">
        <f>IF(AVANZA[[#This Row],[Producto]]="BA",1,0)</f>
        <v>1</v>
      </c>
      <c r="AJ188" s="14">
        <f>IF(AVANZA[[#This Row],[Producto]]="DUO",1,0)</f>
        <v>0</v>
      </c>
      <c r="AK188" s="14">
        <f>IF(AVANZA[[#This Row],[Producto]]="TRIO",1,0)</f>
        <v>0</v>
      </c>
      <c r="AL188" t="s">
        <v>797</v>
      </c>
      <c r="AM188">
        <v>-1</v>
      </c>
      <c r="AN188">
        <v>-1</v>
      </c>
      <c r="AO188" t="s">
        <v>970</v>
      </c>
      <c r="AP188" s="1">
        <v>46147.481342592589</v>
      </c>
      <c r="AQ188">
        <v>-1</v>
      </c>
      <c r="AR188" t="s">
        <v>971</v>
      </c>
      <c r="AS188">
        <v>-1</v>
      </c>
      <c r="AT188">
        <v>-1</v>
      </c>
      <c r="AU188">
        <v>-1</v>
      </c>
      <c r="AV188">
        <v>-1</v>
      </c>
      <c r="AW188">
        <v>-1</v>
      </c>
      <c r="AX188" t="s">
        <v>224</v>
      </c>
      <c r="AY188">
        <v>-1</v>
      </c>
      <c r="AZ188">
        <v>2026</v>
      </c>
      <c r="BA188">
        <v>5</v>
      </c>
      <c r="BB188">
        <v>5</v>
      </c>
      <c r="BC188">
        <v>-1</v>
      </c>
      <c r="BD188" t="s">
        <v>225</v>
      </c>
      <c r="BE188">
        <v>-1</v>
      </c>
      <c r="BF188">
        <v>20001622885913</v>
      </c>
      <c r="BG188" t="s">
        <v>319</v>
      </c>
      <c r="BH188" t="s">
        <v>320</v>
      </c>
      <c r="BI188" t="s">
        <v>972</v>
      </c>
      <c r="BJ188">
        <v>-1</v>
      </c>
      <c r="BK188">
        <v>-1</v>
      </c>
      <c r="BL188">
        <v>-1</v>
      </c>
      <c r="BM188" t="s">
        <v>229</v>
      </c>
      <c r="BN188" t="s">
        <v>230</v>
      </c>
      <c r="BO188" t="s">
        <v>973</v>
      </c>
      <c r="BP188" t="s">
        <v>232</v>
      </c>
      <c r="BQ188">
        <v>2026</v>
      </c>
      <c r="BR188">
        <v>5</v>
      </c>
      <c r="BS188">
        <v>5</v>
      </c>
      <c r="BT188" s="1">
        <v>46147.633506944447</v>
      </c>
      <c r="BU188" t="s">
        <v>233</v>
      </c>
      <c r="BV188" s="2">
        <v>46147</v>
      </c>
      <c r="BW188" t="s">
        <v>234</v>
      </c>
      <c r="BX188" s="2">
        <v>46147</v>
      </c>
      <c r="BY188" s="2">
        <v>46147</v>
      </c>
      <c r="BZ188" t="s">
        <v>235</v>
      </c>
      <c r="CA188" t="s">
        <v>297</v>
      </c>
      <c r="CB188" t="s">
        <v>297</v>
      </c>
      <c r="CC188" t="s">
        <v>974</v>
      </c>
      <c r="CD188" t="s">
        <v>975</v>
      </c>
      <c r="CE188">
        <v>-1</v>
      </c>
      <c r="CF188" t="s">
        <v>300</v>
      </c>
      <c r="CG188" t="s">
        <v>301</v>
      </c>
      <c r="CH188" t="s">
        <v>242</v>
      </c>
      <c r="CI188">
        <v>80767494</v>
      </c>
      <c r="CJ188" t="s">
        <v>806</v>
      </c>
      <c r="CK188" t="s">
        <v>245</v>
      </c>
      <c r="CL188" t="s">
        <v>246</v>
      </c>
      <c r="CM188" t="s">
        <v>247</v>
      </c>
      <c r="CN188" t="s">
        <v>248</v>
      </c>
      <c r="CT188" t="s">
        <v>386</v>
      </c>
      <c r="CU188" t="s">
        <v>225</v>
      </c>
      <c r="CW188" t="s">
        <v>319</v>
      </c>
      <c r="CX188" t="s">
        <v>320</v>
      </c>
      <c r="DA188" t="s">
        <v>250</v>
      </c>
      <c r="DB188">
        <v>-1</v>
      </c>
      <c r="DF188" t="s">
        <v>251</v>
      </c>
      <c r="DJ188" t="s">
        <v>252</v>
      </c>
      <c r="DK188" t="s">
        <v>253</v>
      </c>
      <c r="DL188" t="s">
        <v>254</v>
      </c>
      <c r="DN188" t="s">
        <v>255</v>
      </c>
      <c r="DR188" t="s">
        <v>807</v>
      </c>
      <c r="DS188" t="s">
        <v>806</v>
      </c>
      <c r="DT188" t="s">
        <v>797</v>
      </c>
      <c r="DV188">
        <v>1</v>
      </c>
      <c r="DW188" t="s">
        <v>283</v>
      </c>
      <c r="ED188" s="2">
        <v>46147</v>
      </c>
      <c r="EE188" t="s">
        <v>361</v>
      </c>
      <c r="EF188">
        <v>12</v>
      </c>
      <c r="EP188" t="s">
        <v>258</v>
      </c>
      <c r="ES188" t="s">
        <v>976</v>
      </c>
      <c r="EZ188" t="s">
        <v>503</v>
      </c>
      <c r="FA188" t="s">
        <v>245</v>
      </c>
      <c r="FB188" t="s">
        <v>308</v>
      </c>
      <c r="FD188" t="s">
        <v>308</v>
      </c>
      <c r="FE188" t="s">
        <v>309</v>
      </c>
      <c r="FF188" t="s">
        <v>309</v>
      </c>
      <c r="FK188" t="s">
        <v>263</v>
      </c>
      <c r="FL188" t="s">
        <v>977</v>
      </c>
      <c r="FN188" t="s">
        <v>248</v>
      </c>
      <c r="FO188" t="s">
        <v>265</v>
      </c>
      <c r="FR188">
        <v>94990</v>
      </c>
      <c r="GB188" t="s">
        <v>266</v>
      </c>
      <c r="GC188" t="s">
        <v>225</v>
      </c>
      <c r="GD188">
        <v>0</v>
      </c>
      <c r="GF188">
        <v>0</v>
      </c>
      <c r="GG188">
        <v>25423</v>
      </c>
      <c r="GI188">
        <v>94990</v>
      </c>
      <c r="GJ188">
        <v>0</v>
      </c>
      <c r="GL188">
        <v>0</v>
      </c>
      <c r="GM188">
        <v>113038</v>
      </c>
      <c r="GS188" t="s">
        <v>267</v>
      </c>
      <c r="GT188" s="2">
        <v>44620</v>
      </c>
      <c r="GU188" t="s">
        <v>268</v>
      </c>
      <c r="GV188" t="s">
        <v>335</v>
      </c>
      <c r="GW188" t="s">
        <v>270</v>
      </c>
      <c r="GX188" t="s">
        <v>250</v>
      </c>
      <c r="GY188" t="s">
        <v>272</v>
      </c>
      <c r="GZ188" t="s">
        <v>273</v>
      </c>
      <c r="HA188" t="s">
        <v>336</v>
      </c>
      <c r="HC188" t="s">
        <v>337</v>
      </c>
      <c r="HE188" t="s">
        <v>230</v>
      </c>
      <c r="HF188" t="s">
        <v>978</v>
      </c>
      <c r="HG188" t="s">
        <v>645</v>
      </c>
      <c r="HH188" t="s">
        <v>979</v>
      </c>
      <c r="HI188" t="s">
        <v>632</v>
      </c>
      <c r="HJ188">
        <v>46153</v>
      </c>
      <c r="HK188" t="s">
        <v>980</v>
      </c>
      <c r="HL188" t="s">
        <v>409</v>
      </c>
      <c r="HM188" t="s">
        <v>981</v>
      </c>
      <c r="HN188" t="s">
        <v>982</v>
      </c>
      <c r="HO188" t="s">
        <v>983</v>
      </c>
      <c r="HP188" t="s">
        <v>984</v>
      </c>
      <c r="HR188" t="s">
        <v>278</v>
      </c>
      <c r="HV188">
        <v>94990</v>
      </c>
      <c r="HW188" t="s">
        <v>281</v>
      </c>
      <c r="HY188">
        <v>0</v>
      </c>
      <c r="HZ188">
        <v>0</v>
      </c>
      <c r="IA188" t="s">
        <v>279</v>
      </c>
      <c r="IB188" t="s">
        <v>281</v>
      </c>
      <c r="IE188" t="s">
        <v>283</v>
      </c>
      <c r="IF188" t="s">
        <v>283</v>
      </c>
      <c r="IG188" t="s">
        <v>283</v>
      </c>
      <c r="IH188" t="s">
        <v>284</v>
      </c>
      <c r="II188" t="s">
        <v>285</v>
      </c>
      <c r="IJ188" t="s">
        <v>286</v>
      </c>
      <c r="IK188" t="s">
        <v>278</v>
      </c>
      <c r="IL188" t="s">
        <v>287</v>
      </c>
      <c r="IM188" t="s">
        <v>288</v>
      </c>
      <c r="IN188" t="s">
        <v>289</v>
      </c>
      <c r="IP188" t="s">
        <v>290</v>
      </c>
      <c r="IQ188" t="s">
        <v>284</v>
      </c>
      <c r="IS188" t="s">
        <v>291</v>
      </c>
      <c r="IT188" t="s">
        <v>561</v>
      </c>
      <c r="IY188" t="s">
        <v>281</v>
      </c>
    </row>
    <row r="189" spans="1:259" x14ac:dyDescent="0.3">
      <c r="A189" s="14">
        <f>DAY(AVANZA[[#This Row],[FechaSeguimiento]])</f>
        <v>5</v>
      </c>
      <c r="B189" s="14">
        <f>MONTH(AVANZA[[#This Row],[FechaSeguimiento]])</f>
        <v>5</v>
      </c>
      <c r="C189"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189" t="str">
        <f>LOWER(IFERROR(VLOOKUP(AVANZA[[#This Row],[ID_Peticion]],CANCELADAS[#All],2,0),""))</f>
        <v/>
      </c>
      <c r="E189" t="str">
        <f>LOWER(IFERROR(VLOOKUP(AVANZA[[#This Row],[ID_Peticion]],CANCELADAS[#All],3,0),""))</f>
        <v/>
      </c>
      <c r="F189" t="str">
        <f>LOWER(IF(AVANZA[[#This Row],[CEDULA CLIENTE]]&lt;&gt;""," CC: " &amp; COUNTIFS(AVANZA[CEDULA CLIENTE],AVANZA[[#This Row],[CEDULA CLIENTE]]),"")&amp; IF(AVANZA[[#This Row],[Direccion]]&lt;&gt;""," DIR: " &amp; COUNTIFS(AVANZA[Direccion],AVANZA[[#This Row],[Direccion]]),""))</f>
        <v xml:space="preserve"> dir: 1</v>
      </c>
      <c r="G189" t="str">
        <f>IFERROR(VLOOKUP(AVANZA[[#This Row],[Cedula_Vendedor_Atis]],PLANTA[[#All],[CEDULA]:[LINEA]],3,0),"No Cruza")</f>
        <v>Marisol Avella</v>
      </c>
      <c r="H189" t="str">
        <f>IFERROR(VLOOKUP(AVANZA[[#This Row],[Cedula_Vendedor_Atis]],PLANTA[[#All],[CEDULA]:[LINEA]],4,0),"No Cruza")</f>
        <v>Fija</v>
      </c>
      <c r="I189" t="str">
        <f>LOWER(IF(AVANZA[[#This Row],[ATRIBUIBLE]]="",AVANZA[[#This Row],[Variable]],AVANZA[[#This Row],[ATRIBUIBLE]]))</f>
        <v>terminada</v>
      </c>
      <c r="J189" s="14">
        <f>IF(AVANZA[[#This Row],[Variable]]=AVANZA[[#Headers],[TERMINADA]],1,0)</f>
        <v>1</v>
      </c>
      <c r="K189" s="14">
        <f>IF(AVANZA[[#This Row],[Variable]]=AVANZA[[#Headers],[ANULADA]],1,0)</f>
        <v>0</v>
      </c>
      <c r="L189" s="14">
        <f>IF(AVANZA[[#This Row],[Variable]]=AVANZA[[#Headers],[PENDIENTE]],1,0)</f>
        <v>0</v>
      </c>
      <c r="M189" s="14">
        <f>IF(AVANZA[[#This Row],[ESTADO AGENDA]]="AGENDADA",1,0)</f>
        <v>0</v>
      </c>
      <c r="N189" s="14">
        <f>IF(AVANZA[[#This Row],[ESTADO AGENDA]]="PENDIENTE DE AGENDAR",1,0)</f>
        <v>0</v>
      </c>
      <c r="O189" s="14">
        <f>IF(AVANZA[[#This Row],[ESTADO AGENDA]]="SUSPENDIDA",1,0)</f>
        <v>0</v>
      </c>
      <c r="P189" t="str" cm="1">
        <f t="array" ref="P189">_xlfn.XLOOKUP(AVANZA[[#This Row],[Num_Agrupacion_Pet_Atis]],Tabla1[[#All],[Numero_de_actuacion]],Tabla1[[#All],[Estado_de_la_orden]],"",0)</f>
        <v/>
      </c>
      <c r="Q189" s="2" t="str" cm="1">
        <f t="array" ref="Q189">_xlfn.XLOOKUP(AVANZA[[#This Row],[Num_Agrupacion_Pet_Atis]],Tabla1[[#All],[Numero_de_actuacion]],Tabla1[[#All],[Fecha_de_la_cita]],"",0)</f>
        <v/>
      </c>
      <c r="R189" t="str" cm="1">
        <f t="array" ref="R189">_xlfn.XLOOKUP(AVANZA[[#This Row],[Num_Agrupacion_Pet_Atis]],Tabla1[[#All],[Numero_de_actuacion]],Tabla1[[#All],[Franja_horaria_de_la_cita]],"",0)</f>
        <v/>
      </c>
      <c r="S189" s="14" t="str">
        <f>IFERROR(DAY(AVANZA[[#This Row],[FECHA AGENDA]]),"")</f>
        <v/>
      </c>
      <c r="T189" s="14" t="str">
        <f>IFERROR(MONTH(AVANZA[[#This Row],[FECHA AGENDA]]),"")</f>
        <v/>
      </c>
      <c r="U189" t="str" cm="1">
        <f t="array" ref="U189">_xlfn.XLOOKUP(AVANZA[[#This Row],[Num_Agrupacion_Pet_Atis]],Tabla1[[#All],[Numero_de_actuacion]],Tabla1[[#All],[Motivo_de_suspension]],"",0)</f>
        <v/>
      </c>
      <c r="V189" s="2" t="str" cm="1">
        <f t="array" ref="V189">_xlfn.XLOOKUP(AVANZA[[#This Row],[Num_Agrupacion_Pet_Atis]],Tabla1[[#All],[Numero_de_actuacion]],Tabla1[[#All],[No_identificacion_cliente]],"",0)</f>
        <v/>
      </c>
      <c r="W189" s="2" t="str" cm="1">
        <f t="array" ref="W189">_xlfn.XLOOKUP(AVANZA[[#This Row],[Num_Agrupacion_Pet_Atis]],Tabla1[[#All],[Numero_de_actuacion]],Tabla1[[#All],[Movil_de_contacto]],"",0)</f>
        <v/>
      </c>
      <c r="X189" s="14">
        <f>IF(OR(AVANZA[[#This Row],[ESTADO LEG]]="Legalizada grabacion",AVANZA[[#This Row],[ESTADO LEG]]="Legalizada aut"),1,0)</f>
        <v>1</v>
      </c>
      <c r="Y189" s="14">
        <f>IF(OR(AVANZA[[#This Row],[ESTADO LEG]]="pdte legalizar",AVANZA[[#This Row],[ESTADO LEG]]="No cruza"),1,0)</f>
        <v>0</v>
      </c>
      <c r="Z189" t="str" cm="1">
        <f t="array" ref="Z189">IF(AVANZA[[#This Row],[Variable]]="Terminada",LOWER(_xlfn.XLOOKUP(AVANZA[[#This Row],[ID_Peticion]],Tabla6[[#All],[NUM_PETICION]],Tabla6[[#All],[ESTADO_LEG]],"NO CRUZA",0)),AVANZA[[#This Row],[Variable]])</f>
        <v>legalizada grabacion</v>
      </c>
      <c r="AA189" cm="1">
        <f t="array" ref="AA189">_xlfn.XLOOKUP(AVANZA[[#This Row],[ID_Peticion]],Tabla6[[#All],[NUM_PETICION]],Tabla6[[#All],[DIF_DIAS]],"",0)</f>
        <v>1</v>
      </c>
      <c r="AB189" s="2" cm="1">
        <f t="array" ref="AB189">IFERROR(_xlfn.XLOOKUP(AVANZA[[#This Row],[ID_Peticion]],Tabla6[[#All],[NUM_PETICION]],Tabla6[[#All],[FEC_LEGAL]],"",0),"")</f>
        <v>46148</v>
      </c>
      <c r="AC189" s="14">
        <f ca="1">IF(AVANZA[[#This Row],[FECHA LEG]]&lt;&gt;0,IFERROR(AVANZA[[#This Row],[FECHA LEG]]-AVANZA[[#This Row],[FechaIniEstadoSubPetAtis]],0),TODAY()-AVANZA[[#This Row],[FechaIniEstadoSubPetAtis]])</f>
        <v>1</v>
      </c>
      <c r="AD189" s="35" t="str">
        <f ca="1">IF(AVANZA[[#This Row],[FINAL Vs LG]]&lt;&gt;0,IF(AVANZA[[#This Row],[FINAL Vs LG]]&lt;7.1,"100%",IF(AND(AVANZA[[#This Row],[FINAL Vs LG]]&gt;7.1,AVANZA[[#This Row],[FINAL Vs LG]]&lt;11.1),"50%","0%")),0)</f>
        <v>100%</v>
      </c>
      <c r="AE189" s="14">
        <f ca="1">VLOOKUP(DAY(TODAY()),BACK!F:G,2,0)</f>
        <v>14</v>
      </c>
      <c r="AF189" s="14">
        <f>BACK!$I$2</f>
        <v>24</v>
      </c>
      <c r="AG189" s="14">
        <f>IF(AVANZA[[#This Row],[Oferta_empaquetada_comisiones]]="SI",1,0)</f>
        <v>0</v>
      </c>
      <c r="AH189" s="36">
        <f>IF(AVANZA[[#This Row],[Variable]]="TERMINADA",IFERROR(VLOOKUP(AVANZA[[#This Row],[SUPERVISOR]],Tabla2[#All],4,0),0),)</f>
        <v>3.5</v>
      </c>
      <c r="AI189" s="14">
        <f>IF(AVANZA[[#This Row],[Producto]]="BA",1,0)</f>
        <v>1</v>
      </c>
      <c r="AJ189" s="14">
        <f>IF(AVANZA[[#This Row],[Producto]]="DUO",1,0)</f>
        <v>0</v>
      </c>
      <c r="AK189" s="14">
        <f>IF(AVANZA[[#This Row],[Producto]]="TRIO",1,0)</f>
        <v>0</v>
      </c>
      <c r="AL189" t="s">
        <v>1961</v>
      </c>
      <c r="AM189">
        <v>-1</v>
      </c>
      <c r="AN189">
        <v>-1</v>
      </c>
      <c r="AO189" t="s">
        <v>15417</v>
      </c>
      <c r="AP189" s="1">
        <v>46140.609282407408</v>
      </c>
      <c r="AQ189">
        <v>-1</v>
      </c>
      <c r="AR189" t="s">
        <v>15418</v>
      </c>
      <c r="AS189">
        <v>-1</v>
      </c>
      <c r="AT189">
        <v>-1</v>
      </c>
      <c r="AU189">
        <v>-1</v>
      </c>
      <c r="AV189">
        <v>-1</v>
      </c>
      <c r="AW189">
        <v>-1</v>
      </c>
      <c r="AX189" t="s">
        <v>224</v>
      </c>
      <c r="AY189">
        <v>-1</v>
      </c>
      <c r="AZ189">
        <v>2026</v>
      </c>
      <c r="BA189">
        <v>5</v>
      </c>
      <c r="BB189">
        <v>5</v>
      </c>
      <c r="BC189">
        <v>-1</v>
      </c>
      <c r="BD189" t="s">
        <v>225</v>
      </c>
      <c r="BE189">
        <v>-1</v>
      </c>
      <c r="BF189">
        <v>20001619511577</v>
      </c>
      <c r="BG189" t="s">
        <v>226</v>
      </c>
      <c r="BH189" t="s">
        <v>227</v>
      </c>
      <c r="BI189" t="s">
        <v>15419</v>
      </c>
      <c r="BJ189">
        <v>-1</v>
      </c>
      <c r="BK189">
        <v>-1</v>
      </c>
      <c r="BL189">
        <v>-1</v>
      </c>
      <c r="BM189" t="s">
        <v>229</v>
      </c>
      <c r="BN189" t="s">
        <v>230</v>
      </c>
      <c r="BO189" t="s">
        <v>15420</v>
      </c>
      <c r="BP189" t="s">
        <v>232</v>
      </c>
      <c r="BQ189">
        <v>2026</v>
      </c>
      <c r="BR189">
        <v>4</v>
      </c>
      <c r="BS189">
        <v>28</v>
      </c>
      <c r="BT189" s="1">
        <v>46147.43346064815</v>
      </c>
      <c r="BU189" t="s">
        <v>233</v>
      </c>
      <c r="BV189" s="2">
        <v>46147</v>
      </c>
      <c r="BW189" t="s">
        <v>234</v>
      </c>
      <c r="BX189" s="2">
        <v>46140</v>
      </c>
      <c r="BY189" s="2">
        <v>46147</v>
      </c>
      <c r="BZ189" t="s">
        <v>235</v>
      </c>
      <c r="CA189" t="s">
        <v>896</v>
      </c>
      <c r="CB189" t="s">
        <v>752</v>
      </c>
      <c r="CC189" t="s">
        <v>15421</v>
      </c>
      <c r="CD189" t="s">
        <v>3691</v>
      </c>
      <c r="CE189">
        <v>-1</v>
      </c>
      <c r="CF189" t="s">
        <v>899</v>
      </c>
      <c r="CG189" t="s">
        <v>756</v>
      </c>
      <c r="CH189" t="s">
        <v>242</v>
      </c>
      <c r="CI189">
        <v>1013654397</v>
      </c>
      <c r="CJ189" t="s">
        <v>1969</v>
      </c>
      <c r="CK189" t="s">
        <v>245</v>
      </c>
      <c r="CL189" t="s">
        <v>246</v>
      </c>
      <c r="CM189" t="s">
        <v>247</v>
      </c>
      <c r="CN189" t="s">
        <v>248</v>
      </c>
      <c r="CT189" t="s">
        <v>386</v>
      </c>
      <c r="CU189" t="s">
        <v>225</v>
      </c>
      <c r="CW189" t="s">
        <v>226</v>
      </c>
      <c r="CX189" t="s">
        <v>227</v>
      </c>
      <c r="DA189" t="s">
        <v>250</v>
      </c>
      <c r="DB189">
        <v>-1</v>
      </c>
      <c r="DF189" t="s">
        <v>251</v>
      </c>
      <c r="DJ189" t="s">
        <v>252</v>
      </c>
      <c r="DK189" t="s">
        <v>253</v>
      </c>
      <c r="DL189" t="s">
        <v>254</v>
      </c>
      <c r="DN189" t="s">
        <v>255</v>
      </c>
      <c r="DR189" t="s">
        <v>1970</v>
      </c>
      <c r="DS189" t="s">
        <v>1969</v>
      </c>
      <c r="DT189" t="s">
        <v>1968</v>
      </c>
      <c r="DV189">
        <v>1</v>
      </c>
      <c r="DW189" t="s">
        <v>623</v>
      </c>
      <c r="ED189" s="2">
        <v>46147</v>
      </c>
      <c r="EE189" t="s">
        <v>900</v>
      </c>
      <c r="EF189">
        <v>20</v>
      </c>
      <c r="EP189" t="s">
        <v>258</v>
      </c>
      <c r="ES189" t="s">
        <v>14209</v>
      </c>
      <c r="FA189" t="s">
        <v>245</v>
      </c>
      <c r="FB189" t="s">
        <v>763</v>
      </c>
      <c r="FD189" t="s">
        <v>763</v>
      </c>
      <c r="FE189" t="s">
        <v>902</v>
      </c>
      <c r="FF189" t="s">
        <v>903</v>
      </c>
      <c r="FK189" t="s">
        <v>263</v>
      </c>
      <c r="FL189" t="s">
        <v>15422</v>
      </c>
      <c r="FN189" t="s">
        <v>248</v>
      </c>
      <c r="FO189" t="s">
        <v>265</v>
      </c>
      <c r="FR189">
        <v>85900</v>
      </c>
      <c r="GB189" t="s">
        <v>266</v>
      </c>
      <c r="GC189" t="s">
        <v>225</v>
      </c>
      <c r="GD189">
        <v>0</v>
      </c>
      <c r="GF189">
        <v>0</v>
      </c>
      <c r="GG189">
        <v>25421</v>
      </c>
      <c r="GI189">
        <v>85900</v>
      </c>
      <c r="GJ189">
        <v>0</v>
      </c>
      <c r="GL189">
        <v>0</v>
      </c>
      <c r="GM189">
        <v>102221</v>
      </c>
      <c r="GS189" t="s">
        <v>267</v>
      </c>
      <c r="GT189" s="2">
        <v>44833</v>
      </c>
      <c r="GU189" t="s">
        <v>268</v>
      </c>
      <c r="GV189" t="s">
        <v>311</v>
      </c>
      <c r="GW189" t="s">
        <v>270</v>
      </c>
      <c r="GX189" t="s">
        <v>271</v>
      </c>
      <c r="GY189" t="s">
        <v>272</v>
      </c>
      <c r="GZ189" t="s">
        <v>273</v>
      </c>
      <c r="HA189" t="s">
        <v>274</v>
      </c>
      <c r="HB189" t="s">
        <v>900</v>
      </c>
      <c r="HC189" t="s">
        <v>900</v>
      </c>
      <c r="HD189" t="s">
        <v>761</v>
      </c>
      <c r="HE189" t="s">
        <v>230</v>
      </c>
      <c r="HF189" t="s">
        <v>14389</v>
      </c>
      <c r="HG189" t="s">
        <v>277</v>
      </c>
      <c r="HR189" t="s">
        <v>278</v>
      </c>
      <c r="HV189">
        <v>85900</v>
      </c>
      <c r="HW189" t="s">
        <v>279</v>
      </c>
      <c r="HX189" t="s">
        <v>280</v>
      </c>
      <c r="HY189">
        <v>103568</v>
      </c>
      <c r="HZ189">
        <v>17668</v>
      </c>
      <c r="IA189" t="s">
        <v>279</v>
      </c>
      <c r="IB189" t="s">
        <v>281</v>
      </c>
      <c r="ID189" t="s">
        <v>282</v>
      </c>
      <c r="IE189" t="s">
        <v>283</v>
      </c>
      <c r="IF189" t="s">
        <v>283</v>
      </c>
      <c r="IG189" t="s">
        <v>283</v>
      </c>
      <c r="IH189" t="s">
        <v>284</v>
      </c>
      <c r="II189" t="s">
        <v>285</v>
      </c>
      <c r="IJ189" t="s">
        <v>286</v>
      </c>
      <c r="IK189" t="s">
        <v>278</v>
      </c>
      <c r="IL189" t="s">
        <v>287</v>
      </c>
      <c r="IM189" t="s">
        <v>288</v>
      </c>
      <c r="IN189" t="s">
        <v>289</v>
      </c>
      <c r="IP189" t="s">
        <v>290</v>
      </c>
      <c r="IQ189" t="s">
        <v>284</v>
      </c>
      <c r="IS189" t="s">
        <v>291</v>
      </c>
      <c r="IY189" t="s">
        <v>281</v>
      </c>
    </row>
    <row r="190" spans="1:259" x14ac:dyDescent="0.3">
      <c r="A190" s="14">
        <f>DAY(AVANZA[[#This Row],[FechaSeguimiento]])</f>
        <v>5</v>
      </c>
      <c r="B190" s="14">
        <f>MONTH(AVANZA[[#This Row],[FechaSeguimiento]])</f>
        <v>5</v>
      </c>
      <c r="C190"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190" t="str">
        <f>LOWER(IFERROR(VLOOKUP(AVANZA[[#This Row],[ID_Peticion]],CANCELADAS[#All],2,0),""))</f>
        <v/>
      </c>
      <c r="E190" t="str">
        <f>LOWER(IFERROR(VLOOKUP(AVANZA[[#This Row],[ID_Peticion]],CANCELADAS[#All],3,0),""))</f>
        <v/>
      </c>
      <c r="F190" t="str">
        <f>LOWER(IF(AVANZA[[#This Row],[CEDULA CLIENTE]]&lt;&gt;""," CC: " &amp; COUNTIFS(AVANZA[CEDULA CLIENTE],AVANZA[[#This Row],[CEDULA CLIENTE]]),"")&amp; IF(AVANZA[[#This Row],[Direccion]]&lt;&gt;""," DIR: " &amp; COUNTIFS(AVANZA[Direccion],AVANZA[[#This Row],[Direccion]]),""))</f>
        <v xml:space="preserve"> dir: 1</v>
      </c>
      <c r="G190" t="str">
        <f>IFERROR(VLOOKUP(AVANZA[[#This Row],[Cedula_Vendedor_Atis]],PLANTA[[#All],[CEDULA]:[LINEA]],3,0),"No Cruza")</f>
        <v>Marisol Avella</v>
      </c>
      <c r="H190" t="str">
        <f>IFERROR(VLOOKUP(AVANZA[[#This Row],[Cedula_Vendedor_Atis]],PLANTA[[#All],[CEDULA]:[LINEA]],4,0),"No Cruza")</f>
        <v>Fija</v>
      </c>
      <c r="I190" t="str">
        <f>LOWER(IF(AVANZA[[#This Row],[ATRIBUIBLE]]="",AVANZA[[#This Row],[Variable]],AVANZA[[#This Row],[ATRIBUIBLE]]))</f>
        <v>terminada</v>
      </c>
      <c r="J190" s="14">
        <f>IF(AVANZA[[#This Row],[Variable]]=AVANZA[[#Headers],[TERMINADA]],1,0)</f>
        <v>1</v>
      </c>
      <c r="K190" s="14">
        <f>IF(AVANZA[[#This Row],[Variable]]=AVANZA[[#Headers],[ANULADA]],1,0)</f>
        <v>0</v>
      </c>
      <c r="L190" s="14">
        <f>IF(AVANZA[[#This Row],[Variable]]=AVANZA[[#Headers],[PENDIENTE]],1,0)</f>
        <v>0</v>
      </c>
      <c r="M190" s="14">
        <f>IF(AVANZA[[#This Row],[ESTADO AGENDA]]="AGENDADA",1,0)</f>
        <v>0</v>
      </c>
      <c r="N190" s="14">
        <f>IF(AVANZA[[#This Row],[ESTADO AGENDA]]="PENDIENTE DE AGENDAR",1,0)</f>
        <v>0</v>
      </c>
      <c r="O190" s="14">
        <f>IF(AVANZA[[#This Row],[ESTADO AGENDA]]="SUSPENDIDA",1,0)</f>
        <v>0</v>
      </c>
      <c r="P190" t="str" cm="1">
        <f t="array" ref="P190">_xlfn.XLOOKUP(AVANZA[[#This Row],[Num_Agrupacion_Pet_Atis]],Tabla1[[#All],[Numero_de_actuacion]],Tabla1[[#All],[Estado_de_la_orden]],"",0)</f>
        <v/>
      </c>
      <c r="Q190" s="2" t="str" cm="1">
        <f t="array" ref="Q190">_xlfn.XLOOKUP(AVANZA[[#This Row],[Num_Agrupacion_Pet_Atis]],Tabla1[[#All],[Numero_de_actuacion]],Tabla1[[#All],[Fecha_de_la_cita]],"",0)</f>
        <v/>
      </c>
      <c r="R190" t="str" cm="1">
        <f t="array" ref="R190">_xlfn.XLOOKUP(AVANZA[[#This Row],[Num_Agrupacion_Pet_Atis]],Tabla1[[#All],[Numero_de_actuacion]],Tabla1[[#All],[Franja_horaria_de_la_cita]],"",0)</f>
        <v/>
      </c>
      <c r="S190" s="14" t="str">
        <f>IFERROR(DAY(AVANZA[[#This Row],[FECHA AGENDA]]),"")</f>
        <v/>
      </c>
      <c r="T190" s="14" t="str">
        <f>IFERROR(MONTH(AVANZA[[#This Row],[FECHA AGENDA]]),"")</f>
        <v/>
      </c>
      <c r="U190" t="str" cm="1">
        <f t="array" ref="U190">_xlfn.XLOOKUP(AVANZA[[#This Row],[Num_Agrupacion_Pet_Atis]],Tabla1[[#All],[Numero_de_actuacion]],Tabla1[[#All],[Motivo_de_suspension]],"",0)</f>
        <v/>
      </c>
      <c r="V190" s="2" t="str" cm="1">
        <f t="array" ref="V190">_xlfn.XLOOKUP(AVANZA[[#This Row],[Num_Agrupacion_Pet_Atis]],Tabla1[[#All],[Numero_de_actuacion]],Tabla1[[#All],[No_identificacion_cliente]],"",0)</f>
        <v/>
      </c>
      <c r="W190" s="2" t="str" cm="1">
        <f t="array" ref="W190">_xlfn.XLOOKUP(AVANZA[[#This Row],[Num_Agrupacion_Pet_Atis]],Tabla1[[#All],[Numero_de_actuacion]],Tabla1[[#All],[Movil_de_contacto]],"",0)</f>
        <v/>
      </c>
      <c r="X190" s="14">
        <f>IF(OR(AVANZA[[#This Row],[ESTADO LEG]]="Legalizada grabacion",AVANZA[[#This Row],[ESTADO LEG]]="Legalizada aut"),1,0)</f>
        <v>1</v>
      </c>
      <c r="Y190" s="14">
        <f>IF(OR(AVANZA[[#This Row],[ESTADO LEG]]="pdte legalizar",AVANZA[[#This Row],[ESTADO LEG]]="No cruza"),1,0)</f>
        <v>0</v>
      </c>
      <c r="Z190" t="str" cm="1">
        <f t="array" ref="Z190">IF(AVANZA[[#This Row],[Variable]]="Terminada",LOWER(_xlfn.XLOOKUP(AVANZA[[#This Row],[ID_Peticion]],Tabla6[[#All],[NUM_PETICION]],Tabla6[[#All],[ESTADO_LEG]],"NO CRUZA",0)),AVANZA[[#This Row],[Variable]])</f>
        <v>legalizada grabacion</v>
      </c>
      <c r="AA190" cm="1">
        <f t="array" ref="AA190">_xlfn.XLOOKUP(AVANZA[[#This Row],[ID_Peticion]],Tabla6[[#All],[NUM_PETICION]],Tabla6[[#All],[DIF_DIAS]],"",0)</f>
        <v>1</v>
      </c>
      <c r="AB190" s="2" cm="1">
        <f t="array" ref="AB190">IFERROR(_xlfn.XLOOKUP(AVANZA[[#This Row],[ID_Peticion]],Tabla6[[#All],[NUM_PETICION]],Tabla6[[#All],[FEC_LEGAL]],"",0),"")</f>
        <v>46148</v>
      </c>
      <c r="AC190" s="14">
        <f ca="1">IF(AVANZA[[#This Row],[FECHA LEG]]&lt;&gt;0,IFERROR(AVANZA[[#This Row],[FECHA LEG]]-AVANZA[[#This Row],[FechaIniEstadoSubPetAtis]],0),TODAY()-AVANZA[[#This Row],[FechaIniEstadoSubPetAtis]])</f>
        <v>1</v>
      </c>
      <c r="AD190" s="35" t="str">
        <f ca="1">IF(AVANZA[[#This Row],[FINAL Vs LG]]&lt;&gt;0,IF(AVANZA[[#This Row],[FINAL Vs LG]]&lt;7.1,"100%",IF(AND(AVANZA[[#This Row],[FINAL Vs LG]]&gt;7.1,AVANZA[[#This Row],[FINAL Vs LG]]&lt;11.1),"50%","0%")),0)</f>
        <v>100%</v>
      </c>
      <c r="AE190" s="14">
        <f ca="1">VLOOKUP(DAY(TODAY()),BACK!F:G,2,0)</f>
        <v>14</v>
      </c>
      <c r="AF190" s="14">
        <f>BACK!$I$2</f>
        <v>24</v>
      </c>
      <c r="AG190" s="14">
        <f>IF(AVANZA[[#This Row],[Oferta_empaquetada_comisiones]]="SI",1,0)</f>
        <v>0</v>
      </c>
      <c r="AH190" s="36">
        <f>IF(AVANZA[[#This Row],[Variable]]="TERMINADA",IFERROR(VLOOKUP(AVANZA[[#This Row],[SUPERVISOR]],Tabla2[#All],4,0),0),)</f>
        <v>3.5</v>
      </c>
      <c r="AI190" s="14">
        <f>IF(AVANZA[[#This Row],[Producto]]="BA",1,0)</f>
        <v>1</v>
      </c>
      <c r="AJ190" s="14">
        <f>IF(AVANZA[[#This Row],[Producto]]="DUO",1,0)</f>
        <v>0</v>
      </c>
      <c r="AK190" s="14">
        <f>IF(AVANZA[[#This Row],[Producto]]="TRIO",1,0)</f>
        <v>0</v>
      </c>
      <c r="AL190" t="s">
        <v>347</v>
      </c>
      <c r="AM190">
        <v>-1</v>
      </c>
      <c r="AN190">
        <v>-1</v>
      </c>
      <c r="AO190" t="s">
        <v>15423</v>
      </c>
      <c r="AP190" s="1">
        <v>46146.465300925927</v>
      </c>
      <c r="AQ190">
        <v>-1</v>
      </c>
      <c r="AR190" t="s">
        <v>15424</v>
      </c>
      <c r="AS190">
        <v>-1</v>
      </c>
      <c r="AT190">
        <v>-1</v>
      </c>
      <c r="AU190">
        <v>-1</v>
      </c>
      <c r="AV190">
        <v>-1</v>
      </c>
      <c r="AW190">
        <v>-1</v>
      </c>
      <c r="AX190" t="s">
        <v>224</v>
      </c>
      <c r="AY190">
        <v>-1</v>
      </c>
      <c r="AZ190">
        <v>2026</v>
      </c>
      <c r="BA190">
        <v>5</v>
      </c>
      <c r="BB190">
        <v>5</v>
      </c>
      <c r="BC190">
        <v>-1</v>
      </c>
      <c r="BD190" t="s">
        <v>225</v>
      </c>
      <c r="BE190">
        <v>-1</v>
      </c>
      <c r="BF190">
        <v>20001621929964</v>
      </c>
      <c r="BG190" t="s">
        <v>1524</v>
      </c>
      <c r="BH190" t="s">
        <v>1525</v>
      </c>
      <c r="BI190" t="s">
        <v>15425</v>
      </c>
      <c r="BJ190">
        <v>-1</v>
      </c>
      <c r="BK190">
        <v>-1</v>
      </c>
      <c r="BL190">
        <v>-1</v>
      </c>
      <c r="BM190" t="s">
        <v>229</v>
      </c>
      <c r="BN190" t="s">
        <v>230</v>
      </c>
      <c r="BO190" t="s">
        <v>15426</v>
      </c>
      <c r="BP190" t="s">
        <v>380</v>
      </c>
      <c r="BQ190">
        <v>2026</v>
      </c>
      <c r="BR190">
        <v>5</v>
      </c>
      <c r="BS190">
        <v>4</v>
      </c>
      <c r="BT190" s="1">
        <v>46147.495393518519</v>
      </c>
      <c r="BU190" t="s">
        <v>233</v>
      </c>
      <c r="BV190" s="2">
        <v>46147</v>
      </c>
      <c r="BW190" t="s">
        <v>234</v>
      </c>
      <c r="BX190" s="2">
        <v>46146</v>
      </c>
      <c r="BY190" s="2">
        <v>46147</v>
      </c>
      <c r="BZ190" t="s">
        <v>235</v>
      </c>
      <c r="CA190" t="s">
        <v>297</v>
      </c>
      <c r="CB190" t="s">
        <v>297</v>
      </c>
      <c r="CC190" t="s">
        <v>15427</v>
      </c>
      <c r="CD190" t="s">
        <v>2002</v>
      </c>
      <c r="CE190">
        <v>-1</v>
      </c>
      <c r="CF190" t="s">
        <v>300</v>
      </c>
      <c r="CG190" t="s">
        <v>301</v>
      </c>
      <c r="CH190" t="s">
        <v>242</v>
      </c>
      <c r="CI190">
        <v>53061857</v>
      </c>
      <c r="CJ190" t="s">
        <v>358</v>
      </c>
      <c r="CK190" t="s">
        <v>245</v>
      </c>
      <c r="CL190" t="s">
        <v>246</v>
      </c>
      <c r="CM190" t="s">
        <v>247</v>
      </c>
      <c r="CN190" t="s">
        <v>359</v>
      </c>
      <c r="CT190" t="s">
        <v>386</v>
      </c>
      <c r="CU190" t="s">
        <v>225</v>
      </c>
      <c r="CW190" t="s">
        <v>1524</v>
      </c>
      <c r="CX190" t="s">
        <v>1525</v>
      </c>
      <c r="DA190" t="s">
        <v>250</v>
      </c>
      <c r="DB190">
        <v>-1</v>
      </c>
      <c r="DF190" t="s">
        <v>251</v>
      </c>
      <c r="DJ190" t="s">
        <v>252</v>
      </c>
      <c r="DK190" t="s">
        <v>253</v>
      </c>
      <c r="DL190" t="s">
        <v>254</v>
      </c>
      <c r="DN190" t="s">
        <v>255</v>
      </c>
      <c r="DR190" t="s">
        <v>360</v>
      </c>
      <c r="DS190" t="s">
        <v>358</v>
      </c>
      <c r="DT190" t="s">
        <v>347</v>
      </c>
      <c r="DV190">
        <v>1</v>
      </c>
      <c r="DW190" t="s">
        <v>283</v>
      </c>
      <c r="ED190" s="2">
        <v>46147</v>
      </c>
      <c r="EE190" t="s">
        <v>361</v>
      </c>
      <c r="EF190">
        <v>12</v>
      </c>
      <c r="EP190" t="s">
        <v>258</v>
      </c>
      <c r="ES190" t="s">
        <v>428</v>
      </c>
      <c r="EZ190" t="s">
        <v>429</v>
      </c>
      <c r="FA190" t="s">
        <v>245</v>
      </c>
      <c r="FB190" t="s">
        <v>308</v>
      </c>
      <c r="FD190" t="s">
        <v>308</v>
      </c>
      <c r="FE190" t="s">
        <v>309</v>
      </c>
      <c r="FF190" t="s">
        <v>309</v>
      </c>
      <c r="FK190" t="s">
        <v>263</v>
      </c>
      <c r="FL190" t="s">
        <v>15428</v>
      </c>
      <c r="FN190" t="s">
        <v>359</v>
      </c>
      <c r="FO190" t="s">
        <v>366</v>
      </c>
      <c r="FR190">
        <v>110116</v>
      </c>
      <c r="GB190" t="s">
        <v>266</v>
      </c>
      <c r="GC190" t="s">
        <v>225</v>
      </c>
      <c r="GD190">
        <v>0</v>
      </c>
      <c r="GF190">
        <v>0</v>
      </c>
      <c r="GG190">
        <v>25339</v>
      </c>
      <c r="GI190">
        <v>110116</v>
      </c>
      <c r="GJ190">
        <v>0</v>
      </c>
      <c r="GL190">
        <v>0</v>
      </c>
      <c r="GM190">
        <v>131038</v>
      </c>
      <c r="GS190" t="s">
        <v>267</v>
      </c>
      <c r="GT190" s="2">
        <v>45169</v>
      </c>
      <c r="GU190" t="s">
        <v>268</v>
      </c>
      <c r="GV190" t="s">
        <v>269</v>
      </c>
      <c r="GW190" t="s">
        <v>394</v>
      </c>
      <c r="GZ190" t="s">
        <v>395</v>
      </c>
      <c r="HA190" t="s">
        <v>336</v>
      </c>
      <c r="HC190" t="s">
        <v>337</v>
      </c>
      <c r="HE190" t="s">
        <v>230</v>
      </c>
      <c r="HF190" t="s">
        <v>1726</v>
      </c>
      <c r="HR190" t="s">
        <v>278</v>
      </c>
      <c r="HV190">
        <v>112990</v>
      </c>
      <c r="HW190" t="s">
        <v>281</v>
      </c>
      <c r="HY190">
        <v>0</v>
      </c>
      <c r="HZ190">
        <v>0</v>
      </c>
      <c r="IA190" t="s">
        <v>281</v>
      </c>
      <c r="IB190" t="s">
        <v>281</v>
      </c>
      <c r="IE190" t="s">
        <v>283</v>
      </c>
      <c r="IF190" t="s">
        <v>283</v>
      </c>
      <c r="IG190" t="s">
        <v>283</v>
      </c>
      <c r="IH190" t="s">
        <v>284</v>
      </c>
      <c r="II190" t="s">
        <v>285</v>
      </c>
      <c r="IJ190" t="s">
        <v>286</v>
      </c>
      <c r="IK190" t="s">
        <v>278</v>
      </c>
      <c r="IL190" t="s">
        <v>371</v>
      </c>
      <c r="IM190" t="s">
        <v>288</v>
      </c>
      <c r="IN190" t="s">
        <v>289</v>
      </c>
      <c r="IP190" t="s">
        <v>290</v>
      </c>
      <c r="IQ190" t="s">
        <v>284</v>
      </c>
      <c r="IS190" t="s">
        <v>291</v>
      </c>
      <c r="IT190" t="s">
        <v>432</v>
      </c>
      <c r="IU190" t="s">
        <v>433</v>
      </c>
      <c r="IV190" t="s">
        <v>434</v>
      </c>
      <c r="IW190" t="s">
        <v>318</v>
      </c>
      <c r="IY190" t="s">
        <v>281</v>
      </c>
    </row>
    <row r="191" spans="1:259" x14ac:dyDescent="0.3">
      <c r="A191" s="14">
        <f>DAY(AVANZA[[#This Row],[FechaSeguimiento]])</f>
        <v>5</v>
      </c>
      <c r="B191" s="14">
        <f>MONTH(AVANZA[[#This Row],[FechaSeguimiento]])</f>
        <v>5</v>
      </c>
      <c r="C191"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191" t="str">
        <f>LOWER(IFERROR(VLOOKUP(AVANZA[[#This Row],[ID_Peticion]],CANCELADAS[#All],2,0),""))</f>
        <v/>
      </c>
      <c r="E191" t="str">
        <f>LOWER(IFERROR(VLOOKUP(AVANZA[[#This Row],[ID_Peticion]],CANCELADAS[#All],3,0),""))</f>
        <v/>
      </c>
      <c r="F191" t="str">
        <f>LOWER(IF(AVANZA[[#This Row],[CEDULA CLIENTE]]&lt;&gt;""," CC: " &amp; COUNTIFS(AVANZA[CEDULA CLIENTE],AVANZA[[#This Row],[CEDULA CLIENTE]]),"")&amp; IF(AVANZA[[#This Row],[Direccion]]&lt;&gt;""," DIR: " &amp; COUNTIFS(AVANZA[Direccion],AVANZA[[#This Row],[Direccion]]),""))</f>
        <v xml:space="preserve"> dir: 1</v>
      </c>
      <c r="G191" t="str">
        <f>IFERROR(VLOOKUP(AVANZA[[#This Row],[Cedula_Vendedor_Atis]],PLANTA[[#All],[CEDULA]:[LINEA]],3,0),"No Cruza")</f>
        <v>Marisol Avella</v>
      </c>
      <c r="H191" t="str">
        <f>IFERROR(VLOOKUP(AVANZA[[#This Row],[Cedula_Vendedor_Atis]],PLANTA[[#All],[CEDULA]:[LINEA]],4,0),"No Cruza")</f>
        <v>Fija</v>
      </c>
      <c r="I191" t="str">
        <f>LOWER(IF(AVANZA[[#This Row],[ATRIBUIBLE]]="",AVANZA[[#This Row],[Variable]],AVANZA[[#This Row],[ATRIBUIBLE]]))</f>
        <v>terminada</v>
      </c>
      <c r="J191" s="14">
        <f>IF(AVANZA[[#This Row],[Variable]]=AVANZA[[#Headers],[TERMINADA]],1,0)</f>
        <v>1</v>
      </c>
      <c r="K191" s="14">
        <f>IF(AVANZA[[#This Row],[Variable]]=AVANZA[[#Headers],[ANULADA]],1,0)</f>
        <v>0</v>
      </c>
      <c r="L191" s="14">
        <f>IF(AVANZA[[#This Row],[Variable]]=AVANZA[[#Headers],[PENDIENTE]],1,0)</f>
        <v>0</v>
      </c>
      <c r="M191" s="14">
        <f>IF(AVANZA[[#This Row],[ESTADO AGENDA]]="AGENDADA",1,0)</f>
        <v>0</v>
      </c>
      <c r="N191" s="14">
        <f>IF(AVANZA[[#This Row],[ESTADO AGENDA]]="PENDIENTE DE AGENDAR",1,0)</f>
        <v>0</v>
      </c>
      <c r="O191" s="14">
        <f>IF(AVANZA[[#This Row],[ESTADO AGENDA]]="SUSPENDIDA",1,0)</f>
        <v>0</v>
      </c>
      <c r="P191" t="str" cm="1">
        <f t="array" ref="P191">_xlfn.XLOOKUP(AVANZA[[#This Row],[Num_Agrupacion_Pet_Atis]],Tabla1[[#All],[Numero_de_actuacion]],Tabla1[[#All],[Estado_de_la_orden]],"",0)</f>
        <v/>
      </c>
      <c r="Q191" s="2" t="str" cm="1">
        <f t="array" ref="Q191">_xlfn.XLOOKUP(AVANZA[[#This Row],[Num_Agrupacion_Pet_Atis]],Tabla1[[#All],[Numero_de_actuacion]],Tabla1[[#All],[Fecha_de_la_cita]],"",0)</f>
        <v/>
      </c>
      <c r="R191" t="str" cm="1">
        <f t="array" ref="R191">_xlfn.XLOOKUP(AVANZA[[#This Row],[Num_Agrupacion_Pet_Atis]],Tabla1[[#All],[Numero_de_actuacion]],Tabla1[[#All],[Franja_horaria_de_la_cita]],"",0)</f>
        <v/>
      </c>
      <c r="S191" s="14" t="str">
        <f>IFERROR(DAY(AVANZA[[#This Row],[FECHA AGENDA]]),"")</f>
        <v/>
      </c>
      <c r="T191" s="14" t="str">
        <f>IFERROR(MONTH(AVANZA[[#This Row],[FECHA AGENDA]]),"")</f>
        <v/>
      </c>
      <c r="U191" t="str" cm="1">
        <f t="array" ref="U191">_xlfn.XLOOKUP(AVANZA[[#This Row],[Num_Agrupacion_Pet_Atis]],Tabla1[[#All],[Numero_de_actuacion]],Tabla1[[#All],[Motivo_de_suspension]],"",0)</f>
        <v/>
      </c>
      <c r="V191" s="2" t="str" cm="1">
        <f t="array" ref="V191">_xlfn.XLOOKUP(AVANZA[[#This Row],[Num_Agrupacion_Pet_Atis]],Tabla1[[#All],[Numero_de_actuacion]],Tabla1[[#All],[No_identificacion_cliente]],"",0)</f>
        <v/>
      </c>
      <c r="W191" s="2" t="str" cm="1">
        <f t="array" ref="W191">_xlfn.XLOOKUP(AVANZA[[#This Row],[Num_Agrupacion_Pet_Atis]],Tabla1[[#All],[Numero_de_actuacion]],Tabla1[[#All],[Movil_de_contacto]],"",0)</f>
        <v/>
      </c>
      <c r="X191" s="14">
        <f>IF(OR(AVANZA[[#This Row],[ESTADO LEG]]="Legalizada grabacion",AVANZA[[#This Row],[ESTADO LEG]]="Legalizada aut"),1,0)</f>
        <v>1</v>
      </c>
      <c r="Y191" s="14">
        <f>IF(OR(AVANZA[[#This Row],[ESTADO LEG]]="pdte legalizar",AVANZA[[#This Row],[ESTADO LEG]]="No cruza"),1,0)</f>
        <v>0</v>
      </c>
      <c r="Z191" t="str" cm="1">
        <f t="array" ref="Z191">IF(AVANZA[[#This Row],[Variable]]="Terminada",LOWER(_xlfn.XLOOKUP(AVANZA[[#This Row],[ID_Peticion]],Tabla6[[#All],[NUM_PETICION]],Tabla6[[#All],[ESTADO_LEG]],"NO CRUZA",0)),AVANZA[[#This Row],[Variable]])</f>
        <v>legalizada grabacion</v>
      </c>
      <c r="AA191" cm="1">
        <f t="array" ref="AA191">_xlfn.XLOOKUP(AVANZA[[#This Row],[ID_Peticion]],Tabla6[[#All],[NUM_PETICION]],Tabla6[[#All],[DIF_DIAS]],"",0)</f>
        <v>1</v>
      </c>
      <c r="AB191" s="2" cm="1">
        <f t="array" ref="AB191">IFERROR(_xlfn.XLOOKUP(AVANZA[[#This Row],[ID_Peticion]],Tabla6[[#All],[NUM_PETICION]],Tabla6[[#All],[FEC_LEGAL]],"",0),"")</f>
        <v>46148</v>
      </c>
      <c r="AC191" s="14">
        <f ca="1">IF(AVANZA[[#This Row],[FECHA LEG]]&lt;&gt;0,IFERROR(AVANZA[[#This Row],[FECHA LEG]]-AVANZA[[#This Row],[FechaIniEstadoSubPetAtis]],0),TODAY()-AVANZA[[#This Row],[FechaIniEstadoSubPetAtis]])</f>
        <v>1</v>
      </c>
      <c r="AD191" s="35" t="str">
        <f ca="1">IF(AVANZA[[#This Row],[FINAL Vs LG]]&lt;&gt;0,IF(AVANZA[[#This Row],[FINAL Vs LG]]&lt;7.1,"100%",IF(AND(AVANZA[[#This Row],[FINAL Vs LG]]&gt;7.1,AVANZA[[#This Row],[FINAL Vs LG]]&lt;11.1),"50%","0%")),0)</f>
        <v>100%</v>
      </c>
      <c r="AE191" s="14">
        <f ca="1">VLOOKUP(DAY(TODAY()),BACK!F:G,2,0)</f>
        <v>14</v>
      </c>
      <c r="AF191" s="14">
        <f>BACK!$I$2</f>
        <v>24</v>
      </c>
      <c r="AG191" s="14">
        <f>IF(AVANZA[[#This Row],[Oferta_empaquetada_comisiones]]="SI",1,0)</f>
        <v>0</v>
      </c>
      <c r="AH191" s="36">
        <f>IF(AVANZA[[#This Row],[Variable]]="TERMINADA",IFERROR(VLOOKUP(AVANZA[[#This Row],[SUPERVISOR]],Tabla2[#All],4,0),0),)</f>
        <v>3.5</v>
      </c>
      <c r="AI191" s="14">
        <f>IF(AVANZA[[#This Row],[Producto]]="BA",1,0)</f>
        <v>1</v>
      </c>
      <c r="AJ191" s="14">
        <f>IF(AVANZA[[#This Row],[Producto]]="DUO",1,0)</f>
        <v>0</v>
      </c>
      <c r="AK191" s="14">
        <f>IF(AVANZA[[#This Row],[Producto]]="TRIO",1,0)</f>
        <v>0</v>
      </c>
      <c r="AL191" t="s">
        <v>221</v>
      </c>
      <c r="AM191">
        <v>-1</v>
      </c>
      <c r="AN191">
        <v>-1</v>
      </c>
      <c r="AO191" t="s">
        <v>15429</v>
      </c>
      <c r="AP191" s="1">
        <v>46146.911678240744</v>
      </c>
      <c r="AQ191">
        <v>-1</v>
      </c>
      <c r="AR191" t="s">
        <v>15430</v>
      </c>
      <c r="AS191">
        <v>-1</v>
      </c>
      <c r="AT191">
        <v>-1</v>
      </c>
      <c r="AU191">
        <v>-1</v>
      </c>
      <c r="AV191">
        <v>-1</v>
      </c>
      <c r="AW191">
        <v>-1</v>
      </c>
      <c r="AX191" t="s">
        <v>224</v>
      </c>
      <c r="AY191">
        <v>-1</v>
      </c>
      <c r="AZ191">
        <v>2026</v>
      </c>
      <c r="BA191">
        <v>5</v>
      </c>
      <c r="BB191">
        <v>5</v>
      </c>
      <c r="BC191">
        <v>-1</v>
      </c>
      <c r="BD191" t="s">
        <v>225</v>
      </c>
      <c r="BE191">
        <v>-1</v>
      </c>
      <c r="BF191">
        <v>20001622139627</v>
      </c>
      <c r="BG191" t="s">
        <v>319</v>
      </c>
      <c r="BH191" t="s">
        <v>320</v>
      </c>
      <c r="BI191" t="s">
        <v>15431</v>
      </c>
      <c r="BJ191">
        <v>-1</v>
      </c>
      <c r="BK191">
        <v>-1</v>
      </c>
      <c r="BL191">
        <v>-1</v>
      </c>
      <c r="BM191" t="s">
        <v>229</v>
      </c>
      <c r="BN191" t="s">
        <v>230</v>
      </c>
      <c r="BO191" t="s">
        <v>15432</v>
      </c>
      <c r="BP191" t="s">
        <v>232</v>
      </c>
      <c r="BQ191">
        <v>2026</v>
      </c>
      <c r="BR191">
        <v>5</v>
      </c>
      <c r="BS191">
        <v>4</v>
      </c>
      <c r="BT191" s="1">
        <v>46147.484976851854</v>
      </c>
      <c r="BU191" t="s">
        <v>233</v>
      </c>
      <c r="BV191" s="2">
        <v>46147</v>
      </c>
      <c r="BW191" t="s">
        <v>234</v>
      </c>
      <c r="BX191" s="2">
        <v>46146</v>
      </c>
      <c r="BY191" s="2">
        <v>46147</v>
      </c>
      <c r="BZ191" t="s">
        <v>235</v>
      </c>
      <c r="CA191" t="s">
        <v>297</v>
      </c>
      <c r="CB191" t="s">
        <v>297</v>
      </c>
      <c r="CC191" t="s">
        <v>15433</v>
      </c>
      <c r="CD191" t="s">
        <v>3376</v>
      </c>
      <c r="CE191">
        <v>-1</v>
      </c>
      <c r="CF191" t="s">
        <v>300</v>
      </c>
      <c r="CG191" t="s">
        <v>301</v>
      </c>
      <c r="CH191" t="s">
        <v>242</v>
      </c>
      <c r="CI191">
        <v>73211780</v>
      </c>
      <c r="CJ191" t="s">
        <v>244</v>
      </c>
      <c r="CK191" t="s">
        <v>245</v>
      </c>
      <c r="CL191" t="s">
        <v>246</v>
      </c>
      <c r="CM191" t="s">
        <v>247</v>
      </c>
      <c r="CN191" t="s">
        <v>248</v>
      </c>
      <c r="CT191" t="s">
        <v>304</v>
      </c>
      <c r="CU191" t="s">
        <v>225</v>
      </c>
      <c r="CW191" t="s">
        <v>319</v>
      </c>
      <c r="CX191" t="s">
        <v>320</v>
      </c>
      <c r="DA191" t="s">
        <v>250</v>
      </c>
      <c r="DB191">
        <v>-1</v>
      </c>
      <c r="DF191" t="s">
        <v>251</v>
      </c>
      <c r="DJ191" t="s">
        <v>252</v>
      </c>
      <c r="DK191" t="s">
        <v>253</v>
      </c>
      <c r="DL191" t="s">
        <v>254</v>
      </c>
      <c r="DN191" t="s">
        <v>255</v>
      </c>
      <c r="DR191" t="s">
        <v>256</v>
      </c>
      <c r="DS191" t="s">
        <v>244</v>
      </c>
      <c r="DT191" t="s">
        <v>243</v>
      </c>
      <c r="DV191">
        <v>1</v>
      </c>
      <c r="DW191" t="s">
        <v>283</v>
      </c>
      <c r="ED191" s="2">
        <v>46147</v>
      </c>
      <c r="EE191" t="s">
        <v>343</v>
      </c>
      <c r="EF191">
        <v>12</v>
      </c>
      <c r="EP191" t="s">
        <v>258</v>
      </c>
      <c r="ES191" t="s">
        <v>14188</v>
      </c>
      <c r="EZ191" t="s">
        <v>14274</v>
      </c>
      <c r="FA191" t="s">
        <v>245</v>
      </c>
      <c r="FB191" t="s">
        <v>308</v>
      </c>
      <c r="FD191" t="s">
        <v>308</v>
      </c>
      <c r="FE191" t="s">
        <v>309</v>
      </c>
      <c r="FF191" t="s">
        <v>309</v>
      </c>
      <c r="FK191" t="s">
        <v>263</v>
      </c>
      <c r="FL191" t="s">
        <v>15434</v>
      </c>
      <c r="FN191" t="s">
        <v>248</v>
      </c>
      <c r="FO191" t="s">
        <v>265</v>
      </c>
      <c r="FR191">
        <v>94990</v>
      </c>
      <c r="GB191" t="s">
        <v>266</v>
      </c>
      <c r="GC191" t="s">
        <v>225</v>
      </c>
      <c r="GD191">
        <v>0</v>
      </c>
      <c r="GF191">
        <v>0</v>
      </c>
      <c r="GG191">
        <v>25423</v>
      </c>
      <c r="GI191">
        <v>94990</v>
      </c>
      <c r="GJ191">
        <v>0</v>
      </c>
      <c r="GL191">
        <v>0</v>
      </c>
      <c r="GM191">
        <v>113038</v>
      </c>
      <c r="GS191" t="s">
        <v>267</v>
      </c>
      <c r="GT191" s="2">
        <v>44530</v>
      </c>
      <c r="GU191" t="s">
        <v>268</v>
      </c>
      <c r="GV191" t="s">
        <v>335</v>
      </c>
      <c r="GW191" t="s">
        <v>270</v>
      </c>
      <c r="GX191" t="s">
        <v>250</v>
      </c>
      <c r="GY191" t="s">
        <v>272</v>
      </c>
      <c r="GZ191" t="s">
        <v>273</v>
      </c>
      <c r="HA191" t="s">
        <v>336</v>
      </c>
      <c r="HC191" t="s">
        <v>337</v>
      </c>
      <c r="HE191" t="s">
        <v>230</v>
      </c>
      <c r="HF191" t="s">
        <v>15435</v>
      </c>
      <c r="HG191" t="s">
        <v>645</v>
      </c>
      <c r="HH191" t="s">
        <v>7475</v>
      </c>
      <c r="HI191" t="s">
        <v>632</v>
      </c>
      <c r="HJ191">
        <v>46153</v>
      </c>
      <c r="HK191" t="s">
        <v>980</v>
      </c>
      <c r="HL191" t="s">
        <v>409</v>
      </c>
      <c r="HM191" t="s">
        <v>981</v>
      </c>
      <c r="HN191" t="s">
        <v>982</v>
      </c>
      <c r="HO191" t="s">
        <v>14722</v>
      </c>
      <c r="HP191" t="s">
        <v>14723</v>
      </c>
      <c r="HR191" t="s">
        <v>278</v>
      </c>
      <c r="HV191">
        <v>94990</v>
      </c>
      <c r="HW191" t="s">
        <v>281</v>
      </c>
      <c r="HY191">
        <v>0</v>
      </c>
      <c r="HZ191">
        <v>0</v>
      </c>
      <c r="IA191" t="s">
        <v>279</v>
      </c>
      <c r="IB191" t="s">
        <v>281</v>
      </c>
      <c r="IE191" t="s">
        <v>283</v>
      </c>
      <c r="IF191" t="s">
        <v>283</v>
      </c>
      <c r="IG191" t="s">
        <v>283</v>
      </c>
      <c r="IH191" t="s">
        <v>284</v>
      </c>
      <c r="II191" t="s">
        <v>285</v>
      </c>
      <c r="IJ191" t="s">
        <v>286</v>
      </c>
      <c r="IK191" t="s">
        <v>278</v>
      </c>
      <c r="IL191" t="s">
        <v>287</v>
      </c>
      <c r="IM191" t="s">
        <v>288</v>
      </c>
      <c r="IN191" t="s">
        <v>289</v>
      </c>
      <c r="IP191" t="s">
        <v>290</v>
      </c>
      <c r="IQ191" t="s">
        <v>284</v>
      </c>
      <c r="IS191" t="s">
        <v>291</v>
      </c>
      <c r="IT191" t="s">
        <v>453</v>
      </c>
      <c r="IU191" t="s">
        <v>14204</v>
      </c>
      <c r="IV191" t="s">
        <v>434</v>
      </c>
      <c r="IW191" t="s">
        <v>318</v>
      </c>
      <c r="IY191" t="s">
        <v>281</v>
      </c>
    </row>
    <row r="192" spans="1:259" x14ac:dyDescent="0.3">
      <c r="A192" s="14">
        <f>DAY(AVANZA[[#This Row],[FechaSeguimiento]])</f>
        <v>5</v>
      </c>
      <c r="B192" s="14">
        <f>MONTH(AVANZA[[#This Row],[FechaSeguimiento]])</f>
        <v>5</v>
      </c>
      <c r="C192"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192" t="str">
        <f>LOWER(IFERROR(VLOOKUP(AVANZA[[#This Row],[ID_Peticion]],CANCELADAS[#All],2,0),""))</f>
        <v/>
      </c>
      <c r="E192" t="str">
        <f>LOWER(IFERROR(VLOOKUP(AVANZA[[#This Row],[ID_Peticion]],CANCELADAS[#All],3,0),""))</f>
        <v/>
      </c>
      <c r="F192" t="str">
        <f>LOWER(IF(AVANZA[[#This Row],[CEDULA CLIENTE]]&lt;&gt;""," CC: " &amp; COUNTIFS(AVANZA[CEDULA CLIENTE],AVANZA[[#This Row],[CEDULA CLIENTE]]),"")&amp; IF(AVANZA[[#This Row],[Direccion]]&lt;&gt;""," DIR: " &amp; COUNTIFS(AVANZA[Direccion],AVANZA[[#This Row],[Direccion]]),""))</f>
        <v xml:space="preserve"> dir: 1</v>
      </c>
      <c r="G192" t="str">
        <f>IFERROR(VLOOKUP(AVANZA[[#This Row],[Cedula_Vendedor_Atis]],PLANTA[[#All],[CEDULA]:[LINEA]],3,0),"No Cruza")</f>
        <v>Marisol Avella</v>
      </c>
      <c r="H192" t="str">
        <f>IFERROR(VLOOKUP(AVANZA[[#This Row],[Cedula_Vendedor_Atis]],PLANTA[[#All],[CEDULA]:[LINEA]],4,0),"No Cruza")</f>
        <v>Fija</v>
      </c>
      <c r="I192" t="str">
        <f>LOWER(IF(AVANZA[[#This Row],[ATRIBUIBLE]]="",AVANZA[[#This Row],[Variable]],AVANZA[[#This Row],[ATRIBUIBLE]]))</f>
        <v>terminada</v>
      </c>
      <c r="J192" s="14">
        <f>IF(AVANZA[[#This Row],[Variable]]=AVANZA[[#Headers],[TERMINADA]],1,0)</f>
        <v>1</v>
      </c>
      <c r="K192" s="14">
        <f>IF(AVANZA[[#This Row],[Variable]]=AVANZA[[#Headers],[ANULADA]],1,0)</f>
        <v>0</v>
      </c>
      <c r="L192" s="14">
        <f>IF(AVANZA[[#This Row],[Variable]]=AVANZA[[#Headers],[PENDIENTE]],1,0)</f>
        <v>0</v>
      </c>
      <c r="M192" s="14">
        <f>IF(AVANZA[[#This Row],[ESTADO AGENDA]]="AGENDADA",1,0)</f>
        <v>0</v>
      </c>
      <c r="N192" s="14">
        <f>IF(AVANZA[[#This Row],[ESTADO AGENDA]]="PENDIENTE DE AGENDAR",1,0)</f>
        <v>0</v>
      </c>
      <c r="O192" s="14">
        <f>IF(AVANZA[[#This Row],[ESTADO AGENDA]]="SUSPENDIDA",1,0)</f>
        <v>0</v>
      </c>
      <c r="P192" t="str" cm="1">
        <f t="array" ref="P192">_xlfn.XLOOKUP(AVANZA[[#This Row],[Num_Agrupacion_Pet_Atis]],Tabla1[[#All],[Numero_de_actuacion]],Tabla1[[#All],[Estado_de_la_orden]],"",0)</f>
        <v/>
      </c>
      <c r="Q192" s="2" t="str" cm="1">
        <f t="array" ref="Q192">_xlfn.XLOOKUP(AVANZA[[#This Row],[Num_Agrupacion_Pet_Atis]],Tabla1[[#All],[Numero_de_actuacion]],Tabla1[[#All],[Fecha_de_la_cita]],"",0)</f>
        <v/>
      </c>
      <c r="R192" t="str" cm="1">
        <f t="array" ref="R192">_xlfn.XLOOKUP(AVANZA[[#This Row],[Num_Agrupacion_Pet_Atis]],Tabla1[[#All],[Numero_de_actuacion]],Tabla1[[#All],[Franja_horaria_de_la_cita]],"",0)</f>
        <v/>
      </c>
      <c r="S192" s="14" t="str">
        <f>IFERROR(DAY(AVANZA[[#This Row],[FECHA AGENDA]]),"")</f>
        <v/>
      </c>
      <c r="T192" s="14" t="str">
        <f>IFERROR(MONTH(AVANZA[[#This Row],[FECHA AGENDA]]),"")</f>
        <v/>
      </c>
      <c r="U192" t="str" cm="1">
        <f t="array" ref="U192">_xlfn.XLOOKUP(AVANZA[[#This Row],[Num_Agrupacion_Pet_Atis]],Tabla1[[#All],[Numero_de_actuacion]],Tabla1[[#All],[Motivo_de_suspension]],"",0)</f>
        <v/>
      </c>
      <c r="V192" s="2" t="str" cm="1">
        <f t="array" ref="V192">_xlfn.XLOOKUP(AVANZA[[#This Row],[Num_Agrupacion_Pet_Atis]],Tabla1[[#All],[Numero_de_actuacion]],Tabla1[[#All],[No_identificacion_cliente]],"",0)</f>
        <v/>
      </c>
      <c r="W192" s="2" t="str" cm="1">
        <f t="array" ref="W192">_xlfn.XLOOKUP(AVANZA[[#This Row],[Num_Agrupacion_Pet_Atis]],Tabla1[[#All],[Numero_de_actuacion]],Tabla1[[#All],[Movil_de_contacto]],"",0)</f>
        <v/>
      </c>
      <c r="X192" s="14">
        <f>IF(OR(AVANZA[[#This Row],[ESTADO LEG]]="Legalizada grabacion",AVANZA[[#This Row],[ESTADO LEG]]="Legalizada aut"),1,0)</f>
        <v>1</v>
      </c>
      <c r="Y192" s="14">
        <f>IF(OR(AVANZA[[#This Row],[ESTADO LEG]]="pdte legalizar",AVANZA[[#This Row],[ESTADO LEG]]="No cruza"),1,0)</f>
        <v>0</v>
      </c>
      <c r="Z192" t="str" cm="1">
        <f t="array" ref="Z192">IF(AVANZA[[#This Row],[Variable]]="Terminada",LOWER(_xlfn.XLOOKUP(AVANZA[[#This Row],[ID_Peticion]],Tabla6[[#All],[NUM_PETICION]],Tabla6[[#All],[ESTADO_LEG]],"NO CRUZA",0)),AVANZA[[#This Row],[Variable]])</f>
        <v>legalizada grabacion</v>
      </c>
      <c r="AA192" cm="1">
        <f t="array" ref="AA192">_xlfn.XLOOKUP(AVANZA[[#This Row],[ID_Peticion]],Tabla6[[#All],[NUM_PETICION]],Tabla6[[#All],[DIF_DIAS]],"",0)</f>
        <v>1</v>
      </c>
      <c r="AB192" s="2" cm="1">
        <f t="array" ref="AB192">IFERROR(_xlfn.XLOOKUP(AVANZA[[#This Row],[ID_Peticion]],Tabla6[[#All],[NUM_PETICION]],Tabla6[[#All],[FEC_LEGAL]],"",0),"")</f>
        <v>46148</v>
      </c>
      <c r="AC192" s="14">
        <f ca="1">IF(AVANZA[[#This Row],[FECHA LEG]]&lt;&gt;0,IFERROR(AVANZA[[#This Row],[FECHA LEG]]-AVANZA[[#This Row],[FechaIniEstadoSubPetAtis]],0),TODAY()-AVANZA[[#This Row],[FechaIniEstadoSubPetAtis]])</f>
        <v>1</v>
      </c>
      <c r="AD192" s="35" t="str">
        <f ca="1">IF(AVANZA[[#This Row],[FINAL Vs LG]]&lt;&gt;0,IF(AVANZA[[#This Row],[FINAL Vs LG]]&lt;7.1,"100%",IF(AND(AVANZA[[#This Row],[FINAL Vs LG]]&gt;7.1,AVANZA[[#This Row],[FINAL Vs LG]]&lt;11.1),"50%","0%")),0)</f>
        <v>100%</v>
      </c>
      <c r="AE192" s="14">
        <f ca="1">VLOOKUP(DAY(TODAY()),BACK!F:G,2,0)</f>
        <v>14</v>
      </c>
      <c r="AF192" s="14">
        <f>BACK!$I$2</f>
        <v>24</v>
      </c>
      <c r="AG192" s="14">
        <f>IF(AVANZA[[#This Row],[Oferta_empaquetada_comisiones]]="SI",1,0)</f>
        <v>0</v>
      </c>
      <c r="AH192" s="36">
        <f>IF(AVANZA[[#This Row],[Variable]]="TERMINADA",IFERROR(VLOOKUP(AVANZA[[#This Row],[SUPERVISOR]],Tabla2[#All],4,0),0),)</f>
        <v>3.5</v>
      </c>
      <c r="AI192" s="14">
        <f>IF(AVANZA[[#This Row],[Producto]]="BA",1,0)</f>
        <v>0</v>
      </c>
      <c r="AJ192" s="14">
        <f>IF(AVANZA[[#This Row],[Producto]]="DUO",1,0)</f>
        <v>0</v>
      </c>
      <c r="AK192" s="14">
        <f>IF(AVANZA[[#This Row],[Producto]]="TRIO",1,0)</f>
        <v>1</v>
      </c>
      <c r="AL192" t="s">
        <v>870</v>
      </c>
      <c r="AM192">
        <v>-1</v>
      </c>
      <c r="AN192">
        <v>-1</v>
      </c>
      <c r="AO192" t="s">
        <v>871</v>
      </c>
      <c r="AP192" s="1">
        <v>46144.824166666665</v>
      </c>
      <c r="AQ192">
        <v>-1</v>
      </c>
      <c r="AR192" t="s">
        <v>872</v>
      </c>
      <c r="AS192">
        <v>-1</v>
      </c>
      <c r="AT192">
        <v>-1</v>
      </c>
      <c r="AU192">
        <v>-1</v>
      </c>
      <c r="AV192">
        <v>-1</v>
      </c>
      <c r="AW192">
        <v>-1</v>
      </c>
      <c r="AX192" t="s">
        <v>224</v>
      </c>
      <c r="AY192">
        <v>-1</v>
      </c>
      <c r="AZ192">
        <v>2026</v>
      </c>
      <c r="BA192">
        <v>5</v>
      </c>
      <c r="BB192">
        <v>5</v>
      </c>
      <c r="BC192">
        <v>-1</v>
      </c>
      <c r="BD192" t="s">
        <v>225</v>
      </c>
      <c r="BE192">
        <v>-1</v>
      </c>
      <c r="BF192">
        <v>20001621543026</v>
      </c>
      <c r="BG192" t="s">
        <v>438</v>
      </c>
      <c r="BH192" t="s">
        <v>439</v>
      </c>
      <c r="BI192" t="s">
        <v>873</v>
      </c>
      <c r="BJ192">
        <v>-1</v>
      </c>
      <c r="BK192">
        <v>-1</v>
      </c>
      <c r="BL192">
        <v>-1</v>
      </c>
      <c r="BM192" t="s">
        <v>229</v>
      </c>
      <c r="BN192" t="s">
        <v>230</v>
      </c>
      <c r="BO192" t="s">
        <v>874</v>
      </c>
      <c r="BP192" t="s">
        <v>232</v>
      </c>
      <c r="BQ192">
        <v>2026</v>
      </c>
      <c r="BR192">
        <v>5</v>
      </c>
      <c r="BS192">
        <v>2</v>
      </c>
      <c r="BT192" s="1">
        <v>46147.652997685182</v>
      </c>
      <c r="BU192" t="s">
        <v>233</v>
      </c>
      <c r="BV192" s="2">
        <v>46147</v>
      </c>
      <c r="BW192" t="s">
        <v>234</v>
      </c>
      <c r="BX192" s="2">
        <v>46144</v>
      </c>
      <c r="BY192" s="2">
        <v>46147</v>
      </c>
      <c r="BZ192" t="s">
        <v>235</v>
      </c>
      <c r="CA192" t="s">
        <v>297</v>
      </c>
      <c r="CB192" t="s">
        <v>297</v>
      </c>
      <c r="CC192" t="s">
        <v>875</v>
      </c>
      <c r="CD192" t="s">
        <v>876</v>
      </c>
      <c r="CE192">
        <v>-1</v>
      </c>
      <c r="CF192" t="s">
        <v>300</v>
      </c>
      <c r="CG192" t="s">
        <v>301</v>
      </c>
      <c r="CH192" t="s">
        <v>242</v>
      </c>
      <c r="CI192">
        <v>1015443152</v>
      </c>
      <c r="CJ192" t="s">
        <v>877</v>
      </c>
      <c r="CK192" t="s">
        <v>245</v>
      </c>
      <c r="CL192" t="s">
        <v>409</v>
      </c>
      <c r="CM192" t="s">
        <v>247</v>
      </c>
      <c r="CN192" t="s">
        <v>410</v>
      </c>
      <c r="CT192" t="s">
        <v>249</v>
      </c>
      <c r="CU192" t="s">
        <v>387</v>
      </c>
      <c r="CW192" t="s">
        <v>446</v>
      </c>
      <c r="CX192" t="s">
        <v>447</v>
      </c>
      <c r="DA192" t="s">
        <v>250</v>
      </c>
      <c r="DB192">
        <v>-1</v>
      </c>
      <c r="DF192" t="s">
        <v>251</v>
      </c>
      <c r="DJ192" t="s">
        <v>252</v>
      </c>
      <c r="DK192" t="s">
        <v>253</v>
      </c>
      <c r="DL192" t="s">
        <v>253</v>
      </c>
      <c r="DN192" t="s">
        <v>390</v>
      </c>
      <c r="DR192" t="s">
        <v>878</v>
      </c>
      <c r="DS192" t="s">
        <v>877</v>
      </c>
      <c r="DT192" t="s">
        <v>870</v>
      </c>
      <c r="DV192">
        <v>1</v>
      </c>
      <c r="DW192" t="s">
        <v>283</v>
      </c>
      <c r="ED192" s="2">
        <v>46147</v>
      </c>
      <c r="EE192" t="s">
        <v>306</v>
      </c>
      <c r="EF192">
        <v>1</v>
      </c>
      <c r="EP192" t="s">
        <v>258</v>
      </c>
      <c r="ES192" t="s">
        <v>879</v>
      </c>
      <c r="EZ192" t="s">
        <v>837</v>
      </c>
      <c r="FA192" t="s">
        <v>245</v>
      </c>
      <c r="FB192" t="s">
        <v>308</v>
      </c>
      <c r="FD192" t="s">
        <v>308</v>
      </c>
      <c r="FE192" t="s">
        <v>309</v>
      </c>
      <c r="FF192" t="s">
        <v>309</v>
      </c>
      <c r="FK192" t="s">
        <v>263</v>
      </c>
      <c r="FL192" t="s">
        <v>880</v>
      </c>
      <c r="FN192" t="s">
        <v>410</v>
      </c>
      <c r="FO192" t="s">
        <v>414</v>
      </c>
      <c r="FR192">
        <v>99915</v>
      </c>
      <c r="GB192" t="s">
        <v>266</v>
      </c>
      <c r="GC192" t="s">
        <v>387</v>
      </c>
      <c r="GD192">
        <v>25188</v>
      </c>
      <c r="GF192">
        <v>2353</v>
      </c>
      <c r="GG192">
        <v>25422</v>
      </c>
      <c r="GI192">
        <v>73235</v>
      </c>
      <c r="GJ192">
        <v>25427</v>
      </c>
      <c r="GL192">
        <v>24327</v>
      </c>
      <c r="GM192">
        <v>118898</v>
      </c>
      <c r="GS192" t="s">
        <v>267</v>
      </c>
      <c r="GT192" s="2">
        <v>44651</v>
      </c>
      <c r="GU192" t="s">
        <v>268</v>
      </c>
      <c r="GV192" t="s">
        <v>335</v>
      </c>
      <c r="GW192" t="s">
        <v>270</v>
      </c>
      <c r="GX192" t="s">
        <v>271</v>
      </c>
      <c r="GY192" t="s">
        <v>272</v>
      </c>
      <c r="GZ192" t="s">
        <v>273</v>
      </c>
      <c r="HA192" t="s">
        <v>336</v>
      </c>
      <c r="HC192" t="s">
        <v>337</v>
      </c>
      <c r="HE192" t="s">
        <v>230</v>
      </c>
      <c r="HF192" t="s">
        <v>881</v>
      </c>
      <c r="HG192" t="s">
        <v>277</v>
      </c>
      <c r="HR192" t="s">
        <v>278</v>
      </c>
      <c r="HV192">
        <v>118900</v>
      </c>
      <c r="HW192" t="s">
        <v>279</v>
      </c>
      <c r="HX192" t="s">
        <v>280</v>
      </c>
      <c r="HY192">
        <v>117583</v>
      </c>
      <c r="HZ192">
        <v>17668</v>
      </c>
      <c r="IA192" t="s">
        <v>279</v>
      </c>
      <c r="IB192" t="s">
        <v>281</v>
      </c>
      <c r="ID192" t="s">
        <v>282</v>
      </c>
      <c r="IE192" t="s">
        <v>283</v>
      </c>
      <c r="IF192" t="s">
        <v>283</v>
      </c>
      <c r="IG192" t="s">
        <v>283</v>
      </c>
      <c r="IH192" t="s">
        <v>284</v>
      </c>
      <c r="II192" t="s">
        <v>285</v>
      </c>
      <c r="IJ192" t="s">
        <v>286</v>
      </c>
      <c r="IK192" t="s">
        <v>278</v>
      </c>
      <c r="IL192" t="s">
        <v>346</v>
      </c>
      <c r="IM192" t="s">
        <v>288</v>
      </c>
      <c r="IN192" t="s">
        <v>289</v>
      </c>
      <c r="IP192" t="s">
        <v>290</v>
      </c>
      <c r="IQ192" t="s">
        <v>284</v>
      </c>
      <c r="IS192" t="s">
        <v>291</v>
      </c>
      <c r="IT192" t="s">
        <v>561</v>
      </c>
      <c r="IY192" t="s">
        <v>281</v>
      </c>
    </row>
    <row r="193" spans="1:259" x14ac:dyDescent="0.3">
      <c r="A193" s="14">
        <f>DAY(AVANZA[[#This Row],[FechaSeguimiento]])</f>
        <v>5</v>
      </c>
      <c r="B193" s="14">
        <f>MONTH(AVANZA[[#This Row],[FechaSeguimiento]])</f>
        <v>5</v>
      </c>
      <c r="C193"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193" t="str">
        <f>LOWER(IFERROR(VLOOKUP(AVANZA[[#This Row],[ID_Peticion]],CANCELADAS[#All],2,0),""))</f>
        <v/>
      </c>
      <c r="E193" t="str">
        <f>LOWER(IFERROR(VLOOKUP(AVANZA[[#This Row],[ID_Peticion]],CANCELADAS[#All],3,0),""))</f>
        <v/>
      </c>
      <c r="F193" t="str">
        <f>LOWER(IF(AVANZA[[#This Row],[CEDULA CLIENTE]]&lt;&gt;""," CC: " &amp; COUNTIFS(AVANZA[CEDULA CLIENTE],AVANZA[[#This Row],[CEDULA CLIENTE]]),"")&amp; IF(AVANZA[[#This Row],[Direccion]]&lt;&gt;""," DIR: " &amp; COUNTIFS(AVANZA[Direccion],AVANZA[[#This Row],[Direccion]]),""))</f>
        <v xml:space="preserve"> dir: 1</v>
      </c>
      <c r="G193" t="str">
        <f>IFERROR(VLOOKUP(AVANZA[[#This Row],[Cedula_Vendedor_Atis]],PLANTA[[#All],[CEDULA]:[LINEA]],3,0),"No Cruza")</f>
        <v>Marisol Avella</v>
      </c>
      <c r="H193" t="str">
        <f>IFERROR(VLOOKUP(AVANZA[[#This Row],[Cedula_Vendedor_Atis]],PLANTA[[#All],[CEDULA]:[LINEA]],4,0),"No Cruza")</f>
        <v>Fija</v>
      </c>
      <c r="I193" t="str">
        <f>LOWER(IF(AVANZA[[#This Row],[ATRIBUIBLE]]="",AVANZA[[#This Row],[Variable]],AVANZA[[#This Row],[ATRIBUIBLE]]))</f>
        <v>terminada</v>
      </c>
      <c r="J193" s="14">
        <f>IF(AVANZA[[#This Row],[Variable]]=AVANZA[[#Headers],[TERMINADA]],1,0)</f>
        <v>1</v>
      </c>
      <c r="K193" s="14">
        <f>IF(AVANZA[[#This Row],[Variable]]=AVANZA[[#Headers],[ANULADA]],1,0)</f>
        <v>0</v>
      </c>
      <c r="L193" s="14">
        <f>IF(AVANZA[[#This Row],[Variable]]=AVANZA[[#Headers],[PENDIENTE]],1,0)</f>
        <v>0</v>
      </c>
      <c r="M193" s="14">
        <f>IF(AVANZA[[#This Row],[ESTADO AGENDA]]="AGENDADA",1,0)</f>
        <v>0</v>
      </c>
      <c r="N193" s="14">
        <f>IF(AVANZA[[#This Row],[ESTADO AGENDA]]="PENDIENTE DE AGENDAR",1,0)</f>
        <v>0</v>
      </c>
      <c r="O193" s="14">
        <f>IF(AVANZA[[#This Row],[ESTADO AGENDA]]="SUSPENDIDA",1,0)</f>
        <v>0</v>
      </c>
      <c r="P193" t="str" cm="1">
        <f t="array" ref="P193">_xlfn.XLOOKUP(AVANZA[[#This Row],[Num_Agrupacion_Pet_Atis]],Tabla1[[#All],[Numero_de_actuacion]],Tabla1[[#All],[Estado_de_la_orden]],"",0)</f>
        <v/>
      </c>
      <c r="Q193" s="2" t="str" cm="1">
        <f t="array" ref="Q193">_xlfn.XLOOKUP(AVANZA[[#This Row],[Num_Agrupacion_Pet_Atis]],Tabla1[[#All],[Numero_de_actuacion]],Tabla1[[#All],[Fecha_de_la_cita]],"",0)</f>
        <v/>
      </c>
      <c r="R193" t="str" cm="1">
        <f t="array" ref="R193">_xlfn.XLOOKUP(AVANZA[[#This Row],[Num_Agrupacion_Pet_Atis]],Tabla1[[#All],[Numero_de_actuacion]],Tabla1[[#All],[Franja_horaria_de_la_cita]],"",0)</f>
        <v/>
      </c>
      <c r="S193" s="14" t="str">
        <f>IFERROR(DAY(AVANZA[[#This Row],[FECHA AGENDA]]),"")</f>
        <v/>
      </c>
      <c r="T193" s="14" t="str">
        <f>IFERROR(MONTH(AVANZA[[#This Row],[FECHA AGENDA]]),"")</f>
        <v/>
      </c>
      <c r="U193" t="str" cm="1">
        <f t="array" ref="U193">_xlfn.XLOOKUP(AVANZA[[#This Row],[Num_Agrupacion_Pet_Atis]],Tabla1[[#All],[Numero_de_actuacion]],Tabla1[[#All],[Motivo_de_suspension]],"",0)</f>
        <v/>
      </c>
      <c r="V193" s="2" t="str" cm="1">
        <f t="array" ref="V193">_xlfn.XLOOKUP(AVANZA[[#This Row],[Num_Agrupacion_Pet_Atis]],Tabla1[[#All],[Numero_de_actuacion]],Tabla1[[#All],[No_identificacion_cliente]],"",0)</f>
        <v/>
      </c>
      <c r="W193" s="2" t="str" cm="1">
        <f t="array" ref="W193">_xlfn.XLOOKUP(AVANZA[[#This Row],[Num_Agrupacion_Pet_Atis]],Tabla1[[#All],[Numero_de_actuacion]],Tabla1[[#All],[Movil_de_contacto]],"",0)</f>
        <v/>
      </c>
      <c r="X193" s="14">
        <f>IF(OR(AVANZA[[#This Row],[ESTADO LEG]]="Legalizada grabacion",AVANZA[[#This Row],[ESTADO LEG]]="Legalizada aut"),1,0)</f>
        <v>1</v>
      </c>
      <c r="Y193" s="14">
        <f>IF(OR(AVANZA[[#This Row],[ESTADO LEG]]="pdte legalizar",AVANZA[[#This Row],[ESTADO LEG]]="No cruza"),1,0)</f>
        <v>0</v>
      </c>
      <c r="Z193" t="str" cm="1">
        <f t="array" ref="Z193">IF(AVANZA[[#This Row],[Variable]]="Terminada",LOWER(_xlfn.XLOOKUP(AVANZA[[#This Row],[ID_Peticion]],Tabla6[[#All],[NUM_PETICION]],Tabla6[[#All],[ESTADO_LEG]],"NO CRUZA",0)),AVANZA[[#This Row],[Variable]])</f>
        <v>legalizada grabacion</v>
      </c>
      <c r="AA193" cm="1">
        <f t="array" ref="AA193">_xlfn.XLOOKUP(AVANZA[[#This Row],[ID_Peticion]],Tabla6[[#All],[NUM_PETICION]],Tabla6[[#All],[DIF_DIAS]],"",0)</f>
        <v>1</v>
      </c>
      <c r="AB193" s="2" cm="1">
        <f t="array" ref="AB193">IFERROR(_xlfn.XLOOKUP(AVANZA[[#This Row],[ID_Peticion]],Tabla6[[#All],[NUM_PETICION]],Tabla6[[#All],[FEC_LEGAL]],"",0),"")</f>
        <v>46148</v>
      </c>
      <c r="AC193" s="14">
        <f ca="1">IF(AVANZA[[#This Row],[FECHA LEG]]&lt;&gt;0,IFERROR(AVANZA[[#This Row],[FECHA LEG]]-AVANZA[[#This Row],[FechaIniEstadoSubPetAtis]],0),TODAY()-AVANZA[[#This Row],[FechaIniEstadoSubPetAtis]])</f>
        <v>1</v>
      </c>
      <c r="AD193" s="35" t="str">
        <f ca="1">IF(AVANZA[[#This Row],[FINAL Vs LG]]&lt;&gt;0,IF(AVANZA[[#This Row],[FINAL Vs LG]]&lt;7.1,"100%",IF(AND(AVANZA[[#This Row],[FINAL Vs LG]]&gt;7.1,AVANZA[[#This Row],[FINAL Vs LG]]&lt;11.1),"50%","0%")),0)</f>
        <v>100%</v>
      </c>
      <c r="AE193" s="14">
        <f ca="1">VLOOKUP(DAY(TODAY()),BACK!F:G,2,0)</f>
        <v>14</v>
      </c>
      <c r="AF193" s="14">
        <f>BACK!$I$2</f>
        <v>24</v>
      </c>
      <c r="AG193" s="14">
        <f>IF(AVANZA[[#This Row],[Oferta_empaquetada_comisiones]]="SI",1,0)</f>
        <v>0</v>
      </c>
      <c r="AH193" s="36">
        <f>IF(AVANZA[[#This Row],[Variable]]="TERMINADA",IFERROR(VLOOKUP(AVANZA[[#This Row],[SUPERVISOR]],Tabla2[#All],4,0),0),)</f>
        <v>3.5</v>
      </c>
      <c r="AI193" s="14">
        <f>IF(AVANZA[[#This Row],[Producto]]="BA",1,0)</f>
        <v>1</v>
      </c>
      <c r="AJ193" s="14">
        <f>IF(AVANZA[[#This Row],[Producto]]="DUO",1,0)</f>
        <v>0</v>
      </c>
      <c r="AK193" s="14">
        <f>IF(AVANZA[[#This Row],[Producto]]="TRIO",1,0)</f>
        <v>0</v>
      </c>
      <c r="AL193" t="s">
        <v>435</v>
      </c>
      <c r="AM193">
        <v>-1</v>
      </c>
      <c r="AN193">
        <v>-1</v>
      </c>
      <c r="AO193" t="s">
        <v>882</v>
      </c>
      <c r="AP193" s="1">
        <v>46146.738252314812</v>
      </c>
      <c r="AQ193">
        <v>-1</v>
      </c>
      <c r="AR193" t="s">
        <v>883</v>
      </c>
      <c r="AS193">
        <v>-1</v>
      </c>
      <c r="AT193">
        <v>-1</v>
      </c>
      <c r="AU193">
        <v>-1</v>
      </c>
      <c r="AV193">
        <v>-1</v>
      </c>
      <c r="AW193">
        <v>-1</v>
      </c>
      <c r="AX193" t="s">
        <v>224</v>
      </c>
      <c r="AY193">
        <v>-1</v>
      </c>
      <c r="AZ193">
        <v>2026</v>
      </c>
      <c r="BA193">
        <v>5</v>
      </c>
      <c r="BB193">
        <v>5</v>
      </c>
      <c r="BC193">
        <v>-1</v>
      </c>
      <c r="BD193" t="s">
        <v>225</v>
      </c>
      <c r="BE193">
        <v>-1</v>
      </c>
      <c r="BF193">
        <v>20001622109782</v>
      </c>
      <c r="BG193" t="s">
        <v>319</v>
      </c>
      <c r="BH193" t="s">
        <v>320</v>
      </c>
      <c r="BI193" t="s">
        <v>884</v>
      </c>
      <c r="BJ193">
        <v>-1</v>
      </c>
      <c r="BK193">
        <v>-1</v>
      </c>
      <c r="BL193">
        <v>-1</v>
      </c>
      <c r="BM193" t="s">
        <v>229</v>
      </c>
      <c r="BN193" t="s">
        <v>230</v>
      </c>
      <c r="BO193" t="s">
        <v>885</v>
      </c>
      <c r="BP193" t="s">
        <v>380</v>
      </c>
      <c r="BQ193">
        <v>2026</v>
      </c>
      <c r="BR193">
        <v>5</v>
      </c>
      <c r="BS193">
        <v>4</v>
      </c>
      <c r="BT193" s="1">
        <v>46147.574097222219</v>
      </c>
      <c r="BU193" t="s">
        <v>233</v>
      </c>
      <c r="BV193" s="2">
        <v>46147</v>
      </c>
      <c r="BW193" t="s">
        <v>234</v>
      </c>
      <c r="BX193" s="2">
        <v>46146</v>
      </c>
      <c r="BY193" s="2">
        <v>46147</v>
      </c>
      <c r="BZ193" t="s">
        <v>235</v>
      </c>
      <c r="CA193" t="s">
        <v>297</v>
      </c>
      <c r="CB193" t="s">
        <v>297</v>
      </c>
      <c r="CC193" t="s">
        <v>886</v>
      </c>
      <c r="CD193" t="s">
        <v>887</v>
      </c>
      <c r="CE193">
        <v>-1</v>
      </c>
      <c r="CF193" t="s">
        <v>300</v>
      </c>
      <c r="CG193" t="s">
        <v>301</v>
      </c>
      <c r="CH193" t="s">
        <v>242</v>
      </c>
      <c r="CI193">
        <v>1193125457</v>
      </c>
      <c r="CJ193" t="s">
        <v>445</v>
      </c>
      <c r="CK193" t="s">
        <v>245</v>
      </c>
      <c r="CL193" t="s">
        <v>246</v>
      </c>
      <c r="CM193" t="s">
        <v>247</v>
      </c>
      <c r="CN193" t="s">
        <v>359</v>
      </c>
      <c r="CT193" t="s">
        <v>386</v>
      </c>
      <c r="CU193" t="s">
        <v>225</v>
      </c>
      <c r="CW193" t="s">
        <v>319</v>
      </c>
      <c r="CX193" t="s">
        <v>320</v>
      </c>
      <c r="DA193" t="s">
        <v>250</v>
      </c>
      <c r="DB193">
        <v>-1</v>
      </c>
      <c r="DF193" t="s">
        <v>251</v>
      </c>
      <c r="DJ193" t="s">
        <v>252</v>
      </c>
      <c r="DK193" t="s">
        <v>253</v>
      </c>
      <c r="DL193" t="s">
        <v>254</v>
      </c>
      <c r="DN193" t="s">
        <v>255</v>
      </c>
      <c r="DR193" t="s">
        <v>449</v>
      </c>
      <c r="DS193" t="s">
        <v>445</v>
      </c>
      <c r="DT193" t="s">
        <v>444</v>
      </c>
      <c r="DV193">
        <v>1</v>
      </c>
      <c r="DW193" t="s">
        <v>283</v>
      </c>
      <c r="ED193" s="2">
        <v>46147</v>
      </c>
      <c r="EE193" t="s">
        <v>306</v>
      </c>
      <c r="EF193">
        <v>12</v>
      </c>
      <c r="EP193" t="s">
        <v>258</v>
      </c>
      <c r="ES193" t="s">
        <v>696</v>
      </c>
      <c r="EZ193" t="s">
        <v>888</v>
      </c>
      <c r="FA193" t="s">
        <v>245</v>
      </c>
      <c r="FB193" t="s">
        <v>308</v>
      </c>
      <c r="FD193" t="s">
        <v>308</v>
      </c>
      <c r="FE193" t="s">
        <v>309</v>
      </c>
      <c r="FF193" t="s">
        <v>309</v>
      </c>
      <c r="FK193" t="s">
        <v>263</v>
      </c>
      <c r="FL193" t="s">
        <v>889</v>
      </c>
      <c r="FN193" t="s">
        <v>359</v>
      </c>
      <c r="FO193" t="s">
        <v>366</v>
      </c>
      <c r="FR193">
        <v>94990</v>
      </c>
      <c r="GB193" t="s">
        <v>266</v>
      </c>
      <c r="GC193" t="s">
        <v>225</v>
      </c>
      <c r="GD193">
        <v>0</v>
      </c>
      <c r="GF193">
        <v>0</v>
      </c>
      <c r="GG193">
        <v>25423</v>
      </c>
      <c r="GI193">
        <v>94990</v>
      </c>
      <c r="GJ193">
        <v>0</v>
      </c>
      <c r="GL193">
        <v>0</v>
      </c>
      <c r="GM193">
        <v>113038</v>
      </c>
      <c r="GS193" t="s">
        <v>267</v>
      </c>
      <c r="GT193" s="2">
        <v>45657</v>
      </c>
      <c r="GU193" t="s">
        <v>268</v>
      </c>
      <c r="GV193" t="s">
        <v>269</v>
      </c>
      <c r="GW193" t="s">
        <v>394</v>
      </c>
      <c r="GZ193" t="s">
        <v>395</v>
      </c>
      <c r="HA193" t="s">
        <v>336</v>
      </c>
      <c r="HC193" t="s">
        <v>337</v>
      </c>
      <c r="HE193" t="s">
        <v>230</v>
      </c>
      <c r="HF193" t="s">
        <v>890</v>
      </c>
      <c r="HR193" t="s">
        <v>278</v>
      </c>
      <c r="HV193">
        <v>94990</v>
      </c>
      <c r="HW193" t="s">
        <v>281</v>
      </c>
      <c r="HY193">
        <v>0</v>
      </c>
      <c r="HZ193">
        <v>0</v>
      </c>
      <c r="IA193" t="s">
        <v>281</v>
      </c>
      <c r="IB193" t="s">
        <v>281</v>
      </c>
      <c r="IE193" t="s">
        <v>283</v>
      </c>
      <c r="IF193" t="s">
        <v>283</v>
      </c>
      <c r="IG193" t="s">
        <v>283</v>
      </c>
      <c r="IH193" t="s">
        <v>284</v>
      </c>
      <c r="II193" t="s">
        <v>285</v>
      </c>
      <c r="IJ193" t="s">
        <v>286</v>
      </c>
      <c r="IK193" t="s">
        <v>278</v>
      </c>
      <c r="IL193" t="s">
        <v>371</v>
      </c>
      <c r="IM193" t="s">
        <v>288</v>
      </c>
      <c r="IN193" t="s">
        <v>289</v>
      </c>
      <c r="IO193" t="s">
        <v>891</v>
      </c>
      <c r="IP193" t="s">
        <v>290</v>
      </c>
      <c r="IQ193" t="s">
        <v>284</v>
      </c>
      <c r="IS193" t="s">
        <v>736</v>
      </c>
      <c r="IT193" t="s">
        <v>398</v>
      </c>
      <c r="IW193" t="s">
        <v>417</v>
      </c>
      <c r="IY193" t="s">
        <v>281</v>
      </c>
    </row>
    <row r="194" spans="1:259" x14ac:dyDescent="0.3">
      <c r="A194" s="14">
        <f>DAY(AVANZA[[#This Row],[FechaSeguimiento]])</f>
        <v>5</v>
      </c>
      <c r="B194" s="14">
        <f>MONTH(AVANZA[[#This Row],[FechaSeguimiento]])</f>
        <v>5</v>
      </c>
      <c r="C194"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194" t="str">
        <f>LOWER(IFERROR(VLOOKUP(AVANZA[[#This Row],[ID_Peticion]],CANCELADAS[#All],2,0),""))</f>
        <v/>
      </c>
      <c r="E194" t="str">
        <f>LOWER(IFERROR(VLOOKUP(AVANZA[[#This Row],[ID_Peticion]],CANCELADAS[#All],3,0),""))</f>
        <v/>
      </c>
      <c r="F194" t="str">
        <f>LOWER(IF(AVANZA[[#This Row],[CEDULA CLIENTE]]&lt;&gt;""," CC: " &amp; COUNTIFS(AVANZA[CEDULA CLIENTE],AVANZA[[#This Row],[CEDULA CLIENTE]]),"")&amp; IF(AVANZA[[#This Row],[Direccion]]&lt;&gt;""," DIR: " &amp; COUNTIFS(AVANZA[Direccion],AVANZA[[#This Row],[Direccion]]),""))</f>
        <v xml:space="preserve"> dir: 1</v>
      </c>
      <c r="G194" t="str">
        <f>IFERROR(VLOOKUP(AVANZA[[#This Row],[Cedula_Vendedor_Atis]],PLANTA[[#All],[CEDULA]:[LINEA]],3,0),"No Cruza")</f>
        <v>Marisol Avella</v>
      </c>
      <c r="H194" t="str">
        <f>IFERROR(VLOOKUP(AVANZA[[#This Row],[Cedula_Vendedor_Atis]],PLANTA[[#All],[CEDULA]:[LINEA]],4,0),"No Cruza")</f>
        <v>Fija</v>
      </c>
      <c r="I194" t="str">
        <f>LOWER(IF(AVANZA[[#This Row],[ATRIBUIBLE]]="",AVANZA[[#This Row],[Variable]],AVANZA[[#This Row],[ATRIBUIBLE]]))</f>
        <v>terminada</v>
      </c>
      <c r="J194" s="14">
        <f>IF(AVANZA[[#This Row],[Variable]]=AVANZA[[#Headers],[TERMINADA]],1,0)</f>
        <v>1</v>
      </c>
      <c r="K194" s="14">
        <f>IF(AVANZA[[#This Row],[Variable]]=AVANZA[[#Headers],[ANULADA]],1,0)</f>
        <v>0</v>
      </c>
      <c r="L194" s="14">
        <f>IF(AVANZA[[#This Row],[Variable]]=AVANZA[[#Headers],[PENDIENTE]],1,0)</f>
        <v>0</v>
      </c>
      <c r="M194" s="14">
        <f>IF(AVANZA[[#This Row],[ESTADO AGENDA]]="AGENDADA",1,0)</f>
        <v>0</v>
      </c>
      <c r="N194" s="14">
        <f>IF(AVANZA[[#This Row],[ESTADO AGENDA]]="PENDIENTE DE AGENDAR",1,0)</f>
        <v>0</v>
      </c>
      <c r="O194" s="14">
        <f>IF(AVANZA[[#This Row],[ESTADO AGENDA]]="SUSPENDIDA",1,0)</f>
        <v>0</v>
      </c>
      <c r="P194" t="str" cm="1">
        <f t="array" ref="P194">_xlfn.XLOOKUP(AVANZA[[#This Row],[Num_Agrupacion_Pet_Atis]],Tabla1[[#All],[Numero_de_actuacion]],Tabla1[[#All],[Estado_de_la_orden]],"",0)</f>
        <v/>
      </c>
      <c r="Q194" s="2" t="str" cm="1">
        <f t="array" ref="Q194">_xlfn.XLOOKUP(AVANZA[[#This Row],[Num_Agrupacion_Pet_Atis]],Tabla1[[#All],[Numero_de_actuacion]],Tabla1[[#All],[Fecha_de_la_cita]],"",0)</f>
        <v/>
      </c>
      <c r="R194" t="str" cm="1">
        <f t="array" ref="R194">_xlfn.XLOOKUP(AVANZA[[#This Row],[Num_Agrupacion_Pet_Atis]],Tabla1[[#All],[Numero_de_actuacion]],Tabla1[[#All],[Franja_horaria_de_la_cita]],"",0)</f>
        <v/>
      </c>
      <c r="S194" s="14" t="str">
        <f>IFERROR(DAY(AVANZA[[#This Row],[FECHA AGENDA]]),"")</f>
        <v/>
      </c>
      <c r="T194" s="14" t="str">
        <f>IFERROR(MONTH(AVANZA[[#This Row],[FECHA AGENDA]]),"")</f>
        <v/>
      </c>
      <c r="U194" t="str" cm="1">
        <f t="array" ref="U194">_xlfn.XLOOKUP(AVANZA[[#This Row],[Num_Agrupacion_Pet_Atis]],Tabla1[[#All],[Numero_de_actuacion]],Tabla1[[#All],[Motivo_de_suspension]],"",0)</f>
        <v/>
      </c>
      <c r="V194" s="2" t="str" cm="1">
        <f t="array" ref="V194">_xlfn.XLOOKUP(AVANZA[[#This Row],[Num_Agrupacion_Pet_Atis]],Tabla1[[#All],[Numero_de_actuacion]],Tabla1[[#All],[No_identificacion_cliente]],"",0)</f>
        <v/>
      </c>
      <c r="W194" s="2" t="str" cm="1">
        <f t="array" ref="W194">_xlfn.XLOOKUP(AVANZA[[#This Row],[Num_Agrupacion_Pet_Atis]],Tabla1[[#All],[Numero_de_actuacion]],Tabla1[[#All],[Movil_de_contacto]],"",0)</f>
        <v/>
      </c>
      <c r="X194" s="14">
        <f>IF(OR(AVANZA[[#This Row],[ESTADO LEG]]="Legalizada grabacion",AVANZA[[#This Row],[ESTADO LEG]]="Legalizada aut"),1,0)</f>
        <v>1</v>
      </c>
      <c r="Y194" s="14">
        <f>IF(OR(AVANZA[[#This Row],[ESTADO LEG]]="pdte legalizar",AVANZA[[#This Row],[ESTADO LEG]]="No cruza"),1,0)</f>
        <v>0</v>
      </c>
      <c r="Z194" t="str" cm="1">
        <f t="array" ref="Z194">IF(AVANZA[[#This Row],[Variable]]="Terminada",LOWER(_xlfn.XLOOKUP(AVANZA[[#This Row],[ID_Peticion]],Tabla6[[#All],[NUM_PETICION]],Tabla6[[#All],[ESTADO_LEG]],"NO CRUZA",0)),AVANZA[[#This Row],[Variable]])</f>
        <v>legalizada grabacion</v>
      </c>
      <c r="AA194" cm="1">
        <f t="array" ref="AA194">_xlfn.XLOOKUP(AVANZA[[#This Row],[ID_Peticion]],Tabla6[[#All],[NUM_PETICION]],Tabla6[[#All],[DIF_DIAS]],"",0)</f>
        <v>1</v>
      </c>
      <c r="AB194" s="2" cm="1">
        <f t="array" ref="AB194">IFERROR(_xlfn.XLOOKUP(AVANZA[[#This Row],[ID_Peticion]],Tabla6[[#All],[NUM_PETICION]],Tabla6[[#All],[FEC_LEGAL]],"",0),"")</f>
        <v>46148</v>
      </c>
      <c r="AC194" s="14">
        <f ca="1">IF(AVANZA[[#This Row],[FECHA LEG]]&lt;&gt;0,IFERROR(AVANZA[[#This Row],[FECHA LEG]]-AVANZA[[#This Row],[FechaIniEstadoSubPetAtis]],0),TODAY()-AVANZA[[#This Row],[FechaIniEstadoSubPetAtis]])</f>
        <v>1</v>
      </c>
      <c r="AD194" s="35" t="str">
        <f ca="1">IF(AVANZA[[#This Row],[FINAL Vs LG]]&lt;&gt;0,IF(AVANZA[[#This Row],[FINAL Vs LG]]&lt;7.1,"100%",IF(AND(AVANZA[[#This Row],[FINAL Vs LG]]&gt;7.1,AVANZA[[#This Row],[FINAL Vs LG]]&lt;11.1),"50%","0%")),0)</f>
        <v>100%</v>
      </c>
      <c r="AE194" s="14">
        <f ca="1">VLOOKUP(DAY(TODAY()),BACK!F:G,2,0)</f>
        <v>14</v>
      </c>
      <c r="AF194" s="14">
        <f>BACK!$I$2</f>
        <v>24</v>
      </c>
      <c r="AG194" s="14">
        <f>IF(AVANZA[[#This Row],[Oferta_empaquetada_comisiones]]="SI",1,0)</f>
        <v>0</v>
      </c>
      <c r="AH194" s="36">
        <f>IF(AVANZA[[#This Row],[Variable]]="TERMINADA",IFERROR(VLOOKUP(AVANZA[[#This Row],[SUPERVISOR]],Tabla2[#All],4,0),0),)</f>
        <v>3.5</v>
      </c>
      <c r="AI194" s="14">
        <f>IF(AVANZA[[#This Row],[Producto]]="BA",1,0)</f>
        <v>1</v>
      </c>
      <c r="AJ194" s="14">
        <f>IF(AVANZA[[#This Row],[Producto]]="DUO",1,0)</f>
        <v>0</v>
      </c>
      <c r="AK194" s="14">
        <f>IF(AVANZA[[#This Row],[Producto]]="TRIO",1,0)</f>
        <v>0</v>
      </c>
      <c r="AL194" t="s">
        <v>418</v>
      </c>
      <c r="AM194">
        <v>-1</v>
      </c>
      <c r="AN194">
        <v>-1</v>
      </c>
      <c r="AO194" t="s">
        <v>892</v>
      </c>
      <c r="AP194" s="1">
        <v>46143.622199074074</v>
      </c>
      <c r="AQ194">
        <v>-1</v>
      </c>
      <c r="AR194" t="s">
        <v>893</v>
      </c>
      <c r="AS194">
        <v>-1</v>
      </c>
      <c r="AT194">
        <v>-1</v>
      </c>
      <c r="AU194">
        <v>-1</v>
      </c>
      <c r="AV194">
        <v>-1</v>
      </c>
      <c r="AW194">
        <v>-1</v>
      </c>
      <c r="AX194" t="s">
        <v>224</v>
      </c>
      <c r="AY194">
        <v>-1</v>
      </c>
      <c r="AZ194">
        <v>2026</v>
      </c>
      <c r="BA194">
        <v>5</v>
      </c>
      <c r="BB194">
        <v>5</v>
      </c>
      <c r="BC194">
        <v>-1</v>
      </c>
      <c r="BD194" t="s">
        <v>225</v>
      </c>
      <c r="BE194">
        <v>-1</v>
      </c>
      <c r="BF194">
        <v>20001621114302</v>
      </c>
      <c r="BG194" t="s">
        <v>226</v>
      </c>
      <c r="BH194" t="s">
        <v>227</v>
      </c>
      <c r="BI194" t="s">
        <v>894</v>
      </c>
      <c r="BJ194">
        <v>-1</v>
      </c>
      <c r="BK194">
        <v>-1</v>
      </c>
      <c r="BL194">
        <v>-1</v>
      </c>
      <c r="BM194" t="s">
        <v>229</v>
      </c>
      <c r="BN194" t="s">
        <v>230</v>
      </c>
      <c r="BO194" t="s">
        <v>895</v>
      </c>
      <c r="BP194" t="s">
        <v>232</v>
      </c>
      <c r="BQ194">
        <v>2026</v>
      </c>
      <c r="BR194">
        <v>5</v>
      </c>
      <c r="BS194">
        <v>1</v>
      </c>
      <c r="BT194" s="1">
        <v>46147.547812500001</v>
      </c>
      <c r="BU194" t="s">
        <v>233</v>
      </c>
      <c r="BV194" s="2">
        <v>46147</v>
      </c>
      <c r="BW194" t="s">
        <v>234</v>
      </c>
      <c r="BX194" s="2">
        <v>46143</v>
      </c>
      <c r="BY194" s="2">
        <v>46147</v>
      </c>
      <c r="BZ194" t="s">
        <v>235</v>
      </c>
      <c r="CA194" t="s">
        <v>896</v>
      </c>
      <c r="CB194" t="s">
        <v>752</v>
      </c>
      <c r="CC194" t="s">
        <v>897</v>
      </c>
      <c r="CD194" t="s">
        <v>898</v>
      </c>
      <c r="CE194">
        <v>-1</v>
      </c>
      <c r="CF194" t="s">
        <v>899</v>
      </c>
      <c r="CG194" t="s">
        <v>756</v>
      </c>
      <c r="CH194" t="s">
        <v>242</v>
      </c>
      <c r="CI194">
        <v>1022940376</v>
      </c>
      <c r="CJ194" t="s">
        <v>426</v>
      </c>
      <c r="CK194" t="s">
        <v>245</v>
      </c>
      <c r="CL194" t="s">
        <v>409</v>
      </c>
      <c r="CM194" t="s">
        <v>247</v>
      </c>
      <c r="CN194" t="s">
        <v>410</v>
      </c>
      <c r="CT194" t="s">
        <v>386</v>
      </c>
      <c r="CU194" t="s">
        <v>225</v>
      </c>
      <c r="CW194" t="s">
        <v>226</v>
      </c>
      <c r="CX194" t="s">
        <v>227</v>
      </c>
      <c r="DA194" t="s">
        <v>250</v>
      </c>
      <c r="DB194">
        <v>-1</v>
      </c>
      <c r="DF194" t="s">
        <v>251</v>
      </c>
      <c r="DJ194" t="s">
        <v>252</v>
      </c>
      <c r="DK194" t="s">
        <v>253</v>
      </c>
      <c r="DL194" t="s">
        <v>254</v>
      </c>
      <c r="DN194" t="s">
        <v>255</v>
      </c>
      <c r="DR194" t="s">
        <v>427</v>
      </c>
      <c r="DS194" t="s">
        <v>426</v>
      </c>
      <c r="DT194" t="s">
        <v>425</v>
      </c>
      <c r="DV194">
        <v>1</v>
      </c>
      <c r="DW194" t="s">
        <v>623</v>
      </c>
      <c r="ED194" s="2">
        <v>46147</v>
      </c>
      <c r="EE194" t="s">
        <v>900</v>
      </c>
      <c r="EF194">
        <v>20</v>
      </c>
      <c r="EP194" t="s">
        <v>258</v>
      </c>
      <c r="ES194" t="s">
        <v>901</v>
      </c>
      <c r="FA194" t="s">
        <v>245</v>
      </c>
      <c r="FB194" t="s">
        <v>763</v>
      </c>
      <c r="FD194" t="s">
        <v>763</v>
      </c>
      <c r="FE194" t="s">
        <v>902</v>
      </c>
      <c r="FF194" t="s">
        <v>903</v>
      </c>
      <c r="FK194" t="s">
        <v>263</v>
      </c>
      <c r="FL194" t="s">
        <v>904</v>
      </c>
      <c r="FN194" t="s">
        <v>410</v>
      </c>
      <c r="FO194" t="s">
        <v>414</v>
      </c>
      <c r="FR194">
        <v>85900</v>
      </c>
      <c r="GB194" t="s">
        <v>266</v>
      </c>
      <c r="GC194" t="s">
        <v>225</v>
      </c>
      <c r="GD194">
        <v>0</v>
      </c>
      <c r="GF194">
        <v>0</v>
      </c>
      <c r="GG194">
        <v>25421</v>
      </c>
      <c r="GI194">
        <v>85900</v>
      </c>
      <c r="GJ194">
        <v>0</v>
      </c>
      <c r="GL194">
        <v>0</v>
      </c>
      <c r="GM194">
        <v>102221</v>
      </c>
      <c r="GS194" t="s">
        <v>267</v>
      </c>
      <c r="GT194" s="2">
        <v>43819</v>
      </c>
      <c r="GU194" t="s">
        <v>268</v>
      </c>
      <c r="GV194" t="s">
        <v>311</v>
      </c>
      <c r="GW194" t="s">
        <v>270</v>
      </c>
      <c r="GX194" t="s">
        <v>271</v>
      </c>
      <c r="GY194" t="s">
        <v>272</v>
      </c>
      <c r="GZ194" t="s">
        <v>273</v>
      </c>
      <c r="HA194" t="s">
        <v>497</v>
      </c>
      <c r="HB194" t="s">
        <v>900</v>
      </c>
      <c r="HC194" t="s">
        <v>900</v>
      </c>
      <c r="HD194" t="s">
        <v>761</v>
      </c>
      <c r="HE194" t="s">
        <v>230</v>
      </c>
      <c r="HF194" t="s">
        <v>905</v>
      </c>
      <c r="HG194" t="s">
        <v>277</v>
      </c>
      <c r="HR194" t="s">
        <v>278</v>
      </c>
      <c r="HV194">
        <v>85900</v>
      </c>
      <c r="HW194" t="s">
        <v>279</v>
      </c>
      <c r="HX194" t="s">
        <v>280</v>
      </c>
      <c r="HY194">
        <v>103568</v>
      </c>
      <c r="HZ194">
        <v>17668</v>
      </c>
      <c r="IA194" t="s">
        <v>279</v>
      </c>
      <c r="IB194" t="s">
        <v>281</v>
      </c>
      <c r="ID194" t="s">
        <v>282</v>
      </c>
      <c r="IE194" t="s">
        <v>283</v>
      </c>
      <c r="IF194" t="s">
        <v>283</v>
      </c>
      <c r="IG194" t="s">
        <v>283</v>
      </c>
      <c r="IH194" t="s">
        <v>284</v>
      </c>
      <c r="II194" t="s">
        <v>285</v>
      </c>
      <c r="IJ194" t="s">
        <v>286</v>
      </c>
      <c r="IK194" t="s">
        <v>278</v>
      </c>
      <c r="IL194" t="s">
        <v>346</v>
      </c>
      <c r="IM194" t="s">
        <v>288</v>
      </c>
      <c r="IN194" t="s">
        <v>289</v>
      </c>
      <c r="IP194" t="s">
        <v>290</v>
      </c>
      <c r="IQ194" t="s">
        <v>284</v>
      </c>
      <c r="IS194" t="s">
        <v>291</v>
      </c>
      <c r="IY194" t="s">
        <v>281</v>
      </c>
    </row>
    <row r="195" spans="1:259" x14ac:dyDescent="0.3">
      <c r="A195" s="14">
        <f>DAY(AVANZA[[#This Row],[FechaSeguimiento]])</f>
        <v>5</v>
      </c>
      <c r="B195" s="14">
        <f>MONTH(AVANZA[[#This Row],[FechaSeguimiento]])</f>
        <v>5</v>
      </c>
      <c r="C195"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195" t="str">
        <f>LOWER(IFERROR(VLOOKUP(AVANZA[[#This Row],[ID_Peticion]],CANCELADAS[#All],2,0),""))</f>
        <v/>
      </c>
      <c r="E195" t="str">
        <f>LOWER(IFERROR(VLOOKUP(AVANZA[[#This Row],[ID_Peticion]],CANCELADAS[#All],3,0),""))</f>
        <v/>
      </c>
      <c r="F195" t="str">
        <f>LOWER(IF(AVANZA[[#This Row],[CEDULA CLIENTE]]&lt;&gt;""," CC: " &amp; COUNTIFS(AVANZA[CEDULA CLIENTE],AVANZA[[#This Row],[CEDULA CLIENTE]]),"")&amp; IF(AVANZA[[#This Row],[Direccion]]&lt;&gt;""," DIR: " &amp; COUNTIFS(AVANZA[Direccion],AVANZA[[#This Row],[Direccion]]),""))</f>
        <v xml:space="preserve"> dir: 1</v>
      </c>
      <c r="G195" t="str">
        <f>IFERROR(VLOOKUP(AVANZA[[#This Row],[Cedula_Vendedor_Atis]],PLANTA[[#All],[CEDULA]:[LINEA]],3,0),"No Cruza")</f>
        <v>Marisol Avella</v>
      </c>
      <c r="H195" t="str">
        <f>IFERROR(VLOOKUP(AVANZA[[#This Row],[Cedula_Vendedor_Atis]],PLANTA[[#All],[CEDULA]:[LINEA]],4,0),"No Cruza")</f>
        <v>Fija</v>
      </c>
      <c r="I195" t="str">
        <f>LOWER(IF(AVANZA[[#This Row],[ATRIBUIBLE]]="",AVANZA[[#This Row],[Variable]],AVANZA[[#This Row],[ATRIBUIBLE]]))</f>
        <v>terminada</v>
      </c>
      <c r="J195" s="14">
        <f>IF(AVANZA[[#This Row],[Variable]]=AVANZA[[#Headers],[TERMINADA]],1,0)</f>
        <v>1</v>
      </c>
      <c r="K195" s="14">
        <f>IF(AVANZA[[#This Row],[Variable]]=AVANZA[[#Headers],[ANULADA]],1,0)</f>
        <v>0</v>
      </c>
      <c r="L195" s="14">
        <f>IF(AVANZA[[#This Row],[Variable]]=AVANZA[[#Headers],[PENDIENTE]],1,0)</f>
        <v>0</v>
      </c>
      <c r="M195" s="14">
        <f>IF(AVANZA[[#This Row],[ESTADO AGENDA]]="AGENDADA",1,0)</f>
        <v>0</v>
      </c>
      <c r="N195" s="14">
        <f>IF(AVANZA[[#This Row],[ESTADO AGENDA]]="PENDIENTE DE AGENDAR",1,0)</f>
        <v>0</v>
      </c>
      <c r="O195" s="14">
        <f>IF(AVANZA[[#This Row],[ESTADO AGENDA]]="SUSPENDIDA",1,0)</f>
        <v>0</v>
      </c>
      <c r="P195" t="str" cm="1">
        <f t="array" ref="P195">_xlfn.XLOOKUP(AVANZA[[#This Row],[Num_Agrupacion_Pet_Atis]],Tabla1[[#All],[Numero_de_actuacion]],Tabla1[[#All],[Estado_de_la_orden]],"",0)</f>
        <v/>
      </c>
      <c r="Q195" s="2" t="str" cm="1">
        <f t="array" ref="Q195">_xlfn.XLOOKUP(AVANZA[[#This Row],[Num_Agrupacion_Pet_Atis]],Tabla1[[#All],[Numero_de_actuacion]],Tabla1[[#All],[Fecha_de_la_cita]],"",0)</f>
        <v/>
      </c>
      <c r="R195" t="str" cm="1">
        <f t="array" ref="R195">_xlfn.XLOOKUP(AVANZA[[#This Row],[Num_Agrupacion_Pet_Atis]],Tabla1[[#All],[Numero_de_actuacion]],Tabla1[[#All],[Franja_horaria_de_la_cita]],"",0)</f>
        <v/>
      </c>
      <c r="S195" s="14" t="str">
        <f>IFERROR(DAY(AVANZA[[#This Row],[FECHA AGENDA]]),"")</f>
        <v/>
      </c>
      <c r="T195" s="14" t="str">
        <f>IFERROR(MONTH(AVANZA[[#This Row],[FECHA AGENDA]]),"")</f>
        <v/>
      </c>
      <c r="U195" t="str" cm="1">
        <f t="array" ref="U195">_xlfn.XLOOKUP(AVANZA[[#This Row],[Num_Agrupacion_Pet_Atis]],Tabla1[[#All],[Numero_de_actuacion]],Tabla1[[#All],[Motivo_de_suspension]],"",0)</f>
        <v/>
      </c>
      <c r="V195" s="2" t="str" cm="1">
        <f t="array" ref="V195">_xlfn.XLOOKUP(AVANZA[[#This Row],[Num_Agrupacion_Pet_Atis]],Tabla1[[#All],[Numero_de_actuacion]],Tabla1[[#All],[No_identificacion_cliente]],"",0)</f>
        <v/>
      </c>
      <c r="W195" s="2" t="str" cm="1">
        <f t="array" ref="W195">_xlfn.XLOOKUP(AVANZA[[#This Row],[Num_Agrupacion_Pet_Atis]],Tabla1[[#All],[Numero_de_actuacion]],Tabla1[[#All],[Movil_de_contacto]],"",0)</f>
        <v/>
      </c>
      <c r="X195" s="14">
        <f>IF(OR(AVANZA[[#This Row],[ESTADO LEG]]="Legalizada grabacion",AVANZA[[#This Row],[ESTADO LEG]]="Legalizada aut"),1,0)</f>
        <v>1</v>
      </c>
      <c r="Y195" s="14">
        <f>IF(OR(AVANZA[[#This Row],[ESTADO LEG]]="pdte legalizar",AVANZA[[#This Row],[ESTADO LEG]]="No cruza"),1,0)</f>
        <v>0</v>
      </c>
      <c r="Z195" t="str" cm="1">
        <f t="array" ref="Z195">IF(AVANZA[[#This Row],[Variable]]="Terminada",LOWER(_xlfn.XLOOKUP(AVANZA[[#This Row],[ID_Peticion]],Tabla6[[#All],[NUM_PETICION]],Tabla6[[#All],[ESTADO_LEG]],"NO CRUZA",0)),AVANZA[[#This Row],[Variable]])</f>
        <v>legalizada grabacion</v>
      </c>
      <c r="AA195" cm="1">
        <f t="array" ref="AA195">_xlfn.XLOOKUP(AVANZA[[#This Row],[ID_Peticion]],Tabla6[[#All],[NUM_PETICION]],Tabla6[[#All],[DIF_DIAS]],"",0)</f>
        <v>1</v>
      </c>
      <c r="AB195" s="2" cm="1">
        <f t="array" ref="AB195">IFERROR(_xlfn.XLOOKUP(AVANZA[[#This Row],[ID_Peticion]],Tabla6[[#All],[NUM_PETICION]],Tabla6[[#All],[FEC_LEGAL]],"",0),"")</f>
        <v>46148</v>
      </c>
      <c r="AC195" s="14">
        <f ca="1">IF(AVANZA[[#This Row],[FECHA LEG]]&lt;&gt;0,IFERROR(AVANZA[[#This Row],[FECHA LEG]]-AVANZA[[#This Row],[FechaIniEstadoSubPetAtis]],0),TODAY()-AVANZA[[#This Row],[FechaIniEstadoSubPetAtis]])</f>
        <v>1</v>
      </c>
      <c r="AD195" s="35" t="str">
        <f ca="1">IF(AVANZA[[#This Row],[FINAL Vs LG]]&lt;&gt;0,IF(AVANZA[[#This Row],[FINAL Vs LG]]&lt;7.1,"100%",IF(AND(AVANZA[[#This Row],[FINAL Vs LG]]&gt;7.1,AVANZA[[#This Row],[FINAL Vs LG]]&lt;11.1),"50%","0%")),0)</f>
        <v>100%</v>
      </c>
      <c r="AE195" s="14">
        <f ca="1">VLOOKUP(DAY(TODAY()),BACK!F:G,2,0)</f>
        <v>14</v>
      </c>
      <c r="AF195" s="14">
        <f>BACK!$I$2</f>
        <v>24</v>
      </c>
      <c r="AG195" s="14">
        <f>IF(AVANZA[[#This Row],[Oferta_empaquetada_comisiones]]="SI",1,0)</f>
        <v>1</v>
      </c>
      <c r="AH195" s="36">
        <f>IF(AVANZA[[#This Row],[Variable]]="TERMINADA",IFERROR(VLOOKUP(AVANZA[[#This Row],[SUPERVISOR]],Tabla2[#All],4,0),0),)</f>
        <v>3.5</v>
      </c>
      <c r="AI195" s="14">
        <f>IF(AVANZA[[#This Row],[Producto]]="BA",1,0)</f>
        <v>0</v>
      </c>
      <c r="AJ195" s="14">
        <f>IF(AVANZA[[#This Row],[Producto]]="DUO",1,0)</f>
        <v>0</v>
      </c>
      <c r="AK195" s="14">
        <f>IF(AVANZA[[#This Row],[Producto]]="TRIO",1,0)</f>
        <v>1</v>
      </c>
      <c r="AL195" t="s">
        <v>746</v>
      </c>
      <c r="AM195">
        <v>-1</v>
      </c>
      <c r="AN195">
        <v>-1</v>
      </c>
      <c r="AO195" t="s">
        <v>906</v>
      </c>
      <c r="AP195" s="1">
        <v>46144.39984953704</v>
      </c>
      <c r="AQ195">
        <v>-1</v>
      </c>
      <c r="AR195" t="s">
        <v>907</v>
      </c>
      <c r="AS195">
        <v>-1</v>
      </c>
      <c r="AT195">
        <v>-1</v>
      </c>
      <c r="AU195">
        <v>-1</v>
      </c>
      <c r="AV195">
        <v>-1</v>
      </c>
      <c r="AW195">
        <v>-1</v>
      </c>
      <c r="AX195" t="s">
        <v>224</v>
      </c>
      <c r="AY195">
        <v>-1</v>
      </c>
      <c r="AZ195">
        <v>2026</v>
      </c>
      <c r="BA195">
        <v>5</v>
      </c>
      <c r="BB195">
        <v>5</v>
      </c>
      <c r="BC195">
        <v>-1</v>
      </c>
      <c r="BD195" t="s">
        <v>225</v>
      </c>
      <c r="BE195">
        <v>-1</v>
      </c>
      <c r="BF195">
        <v>20001621326460</v>
      </c>
      <c r="BG195" t="s">
        <v>438</v>
      </c>
      <c r="BH195" t="s">
        <v>439</v>
      </c>
      <c r="BI195" t="s">
        <v>908</v>
      </c>
      <c r="BJ195">
        <v>-1</v>
      </c>
      <c r="BK195">
        <v>-1</v>
      </c>
      <c r="BL195">
        <v>-1</v>
      </c>
      <c r="BM195" t="s">
        <v>229</v>
      </c>
      <c r="BN195" t="s">
        <v>230</v>
      </c>
      <c r="BO195" t="s">
        <v>909</v>
      </c>
      <c r="BP195" t="s">
        <v>232</v>
      </c>
      <c r="BQ195">
        <v>2026</v>
      </c>
      <c r="BR195">
        <v>5</v>
      </c>
      <c r="BS195">
        <v>2</v>
      </c>
      <c r="BT195" s="1">
        <v>46147.57917824074</v>
      </c>
      <c r="BU195" t="s">
        <v>233</v>
      </c>
      <c r="BV195" s="2">
        <v>46147</v>
      </c>
      <c r="BW195" t="s">
        <v>234</v>
      </c>
      <c r="BX195" s="2">
        <v>46144</v>
      </c>
      <c r="BY195" s="2">
        <v>46147</v>
      </c>
      <c r="BZ195" t="s">
        <v>235</v>
      </c>
      <c r="CA195" t="s">
        <v>297</v>
      </c>
      <c r="CB195" t="s">
        <v>297</v>
      </c>
      <c r="CC195" t="s">
        <v>910</v>
      </c>
      <c r="CD195" t="s">
        <v>911</v>
      </c>
      <c r="CE195">
        <v>-1</v>
      </c>
      <c r="CF195" t="s">
        <v>300</v>
      </c>
      <c r="CG195" t="s">
        <v>301</v>
      </c>
      <c r="CH195" t="s">
        <v>242</v>
      </c>
      <c r="CI195">
        <v>1000857923</v>
      </c>
      <c r="CJ195" t="s">
        <v>759</v>
      </c>
      <c r="CK195" t="s">
        <v>245</v>
      </c>
      <c r="CL195" t="s">
        <v>246</v>
      </c>
      <c r="CM195" t="s">
        <v>247</v>
      </c>
      <c r="CN195" t="s">
        <v>359</v>
      </c>
      <c r="CT195" t="s">
        <v>249</v>
      </c>
      <c r="CU195" t="s">
        <v>387</v>
      </c>
      <c r="CW195" t="s">
        <v>446</v>
      </c>
      <c r="CX195" t="s">
        <v>447</v>
      </c>
      <c r="DA195" t="s">
        <v>250</v>
      </c>
      <c r="DB195">
        <v>-1</v>
      </c>
      <c r="DF195" t="s">
        <v>251</v>
      </c>
      <c r="DJ195" t="s">
        <v>252</v>
      </c>
      <c r="DK195" t="s">
        <v>253</v>
      </c>
      <c r="DL195" t="s">
        <v>253</v>
      </c>
      <c r="DN195" t="s">
        <v>390</v>
      </c>
      <c r="DR195" t="s">
        <v>760</v>
      </c>
      <c r="DS195" t="s">
        <v>759</v>
      </c>
      <c r="DT195" t="s">
        <v>758</v>
      </c>
      <c r="DV195">
        <v>1</v>
      </c>
      <c r="DW195" t="s">
        <v>283</v>
      </c>
      <c r="ED195" s="2">
        <v>46147</v>
      </c>
      <c r="EE195" t="s">
        <v>306</v>
      </c>
      <c r="EF195">
        <v>9</v>
      </c>
      <c r="EP195" t="s">
        <v>258</v>
      </c>
      <c r="ES195" t="s">
        <v>475</v>
      </c>
      <c r="EZ195" t="s">
        <v>837</v>
      </c>
      <c r="FA195" t="s">
        <v>245</v>
      </c>
      <c r="FB195" t="s">
        <v>308</v>
      </c>
      <c r="FD195" t="s">
        <v>308</v>
      </c>
      <c r="FE195" t="s">
        <v>309</v>
      </c>
      <c r="FF195" t="s">
        <v>309</v>
      </c>
      <c r="FK195" t="s">
        <v>263</v>
      </c>
      <c r="FL195" t="s">
        <v>912</v>
      </c>
      <c r="FN195" t="s">
        <v>359</v>
      </c>
      <c r="FO195" t="s">
        <v>366</v>
      </c>
      <c r="FR195">
        <v>99915</v>
      </c>
      <c r="GB195" t="s">
        <v>266</v>
      </c>
      <c r="GC195" t="s">
        <v>387</v>
      </c>
      <c r="GD195">
        <v>25188</v>
      </c>
      <c r="GF195">
        <v>2353</v>
      </c>
      <c r="GG195">
        <v>25422</v>
      </c>
      <c r="GI195">
        <v>73235</v>
      </c>
      <c r="GJ195">
        <v>25427</v>
      </c>
      <c r="GL195">
        <v>24327</v>
      </c>
      <c r="GM195">
        <v>118898</v>
      </c>
      <c r="GS195" t="s">
        <v>267</v>
      </c>
      <c r="GT195" s="2">
        <v>44561</v>
      </c>
      <c r="GU195" t="s">
        <v>268</v>
      </c>
      <c r="GV195" t="s">
        <v>269</v>
      </c>
      <c r="GW195" t="s">
        <v>270</v>
      </c>
      <c r="GX195" t="s">
        <v>250</v>
      </c>
      <c r="GY195" t="s">
        <v>272</v>
      </c>
      <c r="GZ195" t="s">
        <v>273</v>
      </c>
      <c r="HA195" t="s">
        <v>336</v>
      </c>
      <c r="HC195" t="s">
        <v>337</v>
      </c>
      <c r="HE195" t="s">
        <v>230</v>
      </c>
      <c r="HF195" t="s">
        <v>913</v>
      </c>
      <c r="HG195" t="s">
        <v>834</v>
      </c>
      <c r="HH195" t="s">
        <v>914</v>
      </c>
      <c r="HI195" t="s">
        <v>632</v>
      </c>
      <c r="HJ195">
        <v>46150</v>
      </c>
      <c r="HK195" t="s">
        <v>247</v>
      </c>
      <c r="HL195" t="s">
        <v>245</v>
      </c>
      <c r="HM195" t="s">
        <v>366</v>
      </c>
      <c r="HN195" t="s">
        <v>359</v>
      </c>
      <c r="HO195" t="s">
        <v>759</v>
      </c>
      <c r="HP195" t="s">
        <v>758</v>
      </c>
      <c r="HR195" t="s">
        <v>278</v>
      </c>
      <c r="HV195">
        <v>118900</v>
      </c>
      <c r="HW195" t="s">
        <v>279</v>
      </c>
      <c r="HX195" t="s">
        <v>915</v>
      </c>
      <c r="HY195">
        <v>117583</v>
      </c>
      <c r="HZ195">
        <v>17668</v>
      </c>
      <c r="IA195" t="s">
        <v>279</v>
      </c>
      <c r="IB195" t="s">
        <v>281</v>
      </c>
      <c r="IE195" t="s">
        <v>283</v>
      </c>
      <c r="IF195" t="s">
        <v>283</v>
      </c>
      <c r="IG195" t="s">
        <v>283</v>
      </c>
      <c r="IH195" t="s">
        <v>284</v>
      </c>
      <c r="II195" t="s">
        <v>285</v>
      </c>
      <c r="IJ195" t="s">
        <v>286</v>
      </c>
      <c r="IK195" t="s">
        <v>278</v>
      </c>
      <c r="IL195" t="s">
        <v>371</v>
      </c>
      <c r="IM195" t="s">
        <v>288</v>
      </c>
      <c r="IN195" t="s">
        <v>289</v>
      </c>
      <c r="IO195" t="s">
        <v>916</v>
      </c>
      <c r="IP195" t="s">
        <v>290</v>
      </c>
      <c r="IQ195" t="s">
        <v>284</v>
      </c>
      <c r="IS195" t="s">
        <v>291</v>
      </c>
      <c r="IT195" t="s">
        <v>561</v>
      </c>
      <c r="IY195" t="s">
        <v>279</v>
      </c>
    </row>
    <row r="196" spans="1:259" x14ac:dyDescent="0.3">
      <c r="A196" s="14">
        <f>DAY(AVANZA[[#This Row],[FechaSeguimiento]])</f>
        <v>5</v>
      </c>
      <c r="B196" s="14">
        <f>MONTH(AVANZA[[#This Row],[FechaSeguimiento]])</f>
        <v>5</v>
      </c>
      <c r="C196"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196" t="str">
        <f>LOWER(IFERROR(VLOOKUP(AVANZA[[#This Row],[ID_Peticion]],CANCELADAS[#All],2,0),""))</f>
        <v/>
      </c>
      <c r="E196" t="str">
        <f>LOWER(IFERROR(VLOOKUP(AVANZA[[#This Row],[ID_Peticion]],CANCELADAS[#All],3,0),""))</f>
        <v/>
      </c>
      <c r="F196" t="str">
        <f>LOWER(IF(AVANZA[[#This Row],[CEDULA CLIENTE]]&lt;&gt;""," CC: " &amp; COUNTIFS(AVANZA[CEDULA CLIENTE],AVANZA[[#This Row],[CEDULA CLIENTE]]),"")&amp; IF(AVANZA[[#This Row],[Direccion]]&lt;&gt;""," DIR: " &amp; COUNTIFS(AVANZA[Direccion],AVANZA[[#This Row],[Direccion]]),""))</f>
        <v xml:space="preserve"> dir: 1</v>
      </c>
      <c r="G196" t="str">
        <f>IFERROR(VLOOKUP(AVANZA[[#This Row],[Cedula_Vendedor_Atis]],PLANTA[[#All],[CEDULA]:[LINEA]],3,0),"No Cruza")</f>
        <v>Marisol Avella</v>
      </c>
      <c r="H196" t="str">
        <f>IFERROR(VLOOKUP(AVANZA[[#This Row],[Cedula_Vendedor_Atis]],PLANTA[[#All],[CEDULA]:[LINEA]],4,0),"No Cruza")</f>
        <v>Fija</v>
      </c>
      <c r="I196" t="str">
        <f>LOWER(IF(AVANZA[[#This Row],[ATRIBUIBLE]]="",AVANZA[[#This Row],[Variable]],AVANZA[[#This Row],[ATRIBUIBLE]]))</f>
        <v>terminada</v>
      </c>
      <c r="J196" s="14">
        <f>IF(AVANZA[[#This Row],[Variable]]=AVANZA[[#Headers],[TERMINADA]],1,0)</f>
        <v>1</v>
      </c>
      <c r="K196" s="14">
        <f>IF(AVANZA[[#This Row],[Variable]]=AVANZA[[#Headers],[ANULADA]],1,0)</f>
        <v>0</v>
      </c>
      <c r="L196" s="14">
        <f>IF(AVANZA[[#This Row],[Variable]]=AVANZA[[#Headers],[PENDIENTE]],1,0)</f>
        <v>0</v>
      </c>
      <c r="M196" s="14">
        <f>IF(AVANZA[[#This Row],[ESTADO AGENDA]]="AGENDADA",1,0)</f>
        <v>0</v>
      </c>
      <c r="N196" s="14">
        <f>IF(AVANZA[[#This Row],[ESTADO AGENDA]]="PENDIENTE DE AGENDAR",1,0)</f>
        <v>0</v>
      </c>
      <c r="O196" s="14">
        <f>IF(AVANZA[[#This Row],[ESTADO AGENDA]]="SUSPENDIDA",1,0)</f>
        <v>0</v>
      </c>
      <c r="P196" t="str" cm="1">
        <f t="array" ref="P196">_xlfn.XLOOKUP(AVANZA[[#This Row],[Num_Agrupacion_Pet_Atis]],Tabla1[[#All],[Numero_de_actuacion]],Tabla1[[#All],[Estado_de_la_orden]],"",0)</f>
        <v/>
      </c>
      <c r="Q196" s="2" t="str" cm="1">
        <f t="array" ref="Q196">_xlfn.XLOOKUP(AVANZA[[#This Row],[Num_Agrupacion_Pet_Atis]],Tabla1[[#All],[Numero_de_actuacion]],Tabla1[[#All],[Fecha_de_la_cita]],"",0)</f>
        <v/>
      </c>
      <c r="R196" t="str" cm="1">
        <f t="array" ref="R196">_xlfn.XLOOKUP(AVANZA[[#This Row],[Num_Agrupacion_Pet_Atis]],Tabla1[[#All],[Numero_de_actuacion]],Tabla1[[#All],[Franja_horaria_de_la_cita]],"",0)</f>
        <v/>
      </c>
      <c r="S196" s="14" t="str">
        <f>IFERROR(DAY(AVANZA[[#This Row],[FECHA AGENDA]]),"")</f>
        <v/>
      </c>
      <c r="T196" s="14" t="str">
        <f>IFERROR(MONTH(AVANZA[[#This Row],[FECHA AGENDA]]),"")</f>
        <v/>
      </c>
      <c r="U196" t="str" cm="1">
        <f t="array" ref="U196">_xlfn.XLOOKUP(AVANZA[[#This Row],[Num_Agrupacion_Pet_Atis]],Tabla1[[#All],[Numero_de_actuacion]],Tabla1[[#All],[Motivo_de_suspension]],"",0)</f>
        <v/>
      </c>
      <c r="V196" s="2" t="str" cm="1">
        <f t="array" ref="V196">_xlfn.XLOOKUP(AVANZA[[#This Row],[Num_Agrupacion_Pet_Atis]],Tabla1[[#All],[Numero_de_actuacion]],Tabla1[[#All],[No_identificacion_cliente]],"",0)</f>
        <v/>
      </c>
      <c r="W196" s="2" t="str" cm="1">
        <f t="array" ref="W196">_xlfn.XLOOKUP(AVANZA[[#This Row],[Num_Agrupacion_Pet_Atis]],Tabla1[[#All],[Numero_de_actuacion]],Tabla1[[#All],[Movil_de_contacto]],"",0)</f>
        <v/>
      </c>
      <c r="X196" s="14">
        <f>IF(OR(AVANZA[[#This Row],[ESTADO LEG]]="Legalizada grabacion",AVANZA[[#This Row],[ESTADO LEG]]="Legalizada aut"),1,0)</f>
        <v>1</v>
      </c>
      <c r="Y196" s="14">
        <f>IF(OR(AVANZA[[#This Row],[ESTADO LEG]]="pdte legalizar",AVANZA[[#This Row],[ESTADO LEG]]="No cruza"),1,0)</f>
        <v>0</v>
      </c>
      <c r="Z196" t="str" cm="1">
        <f t="array" ref="Z196">IF(AVANZA[[#This Row],[Variable]]="Terminada",LOWER(_xlfn.XLOOKUP(AVANZA[[#This Row],[ID_Peticion]],Tabla6[[#All],[NUM_PETICION]],Tabla6[[#All],[ESTADO_LEG]],"NO CRUZA",0)),AVANZA[[#This Row],[Variable]])</f>
        <v>legalizada grabacion</v>
      </c>
      <c r="AA196" cm="1">
        <f t="array" ref="AA196">_xlfn.XLOOKUP(AVANZA[[#This Row],[ID_Peticion]],Tabla6[[#All],[NUM_PETICION]],Tabla6[[#All],[DIF_DIAS]],"",0)</f>
        <v>1</v>
      </c>
      <c r="AB196" s="2" cm="1">
        <f t="array" ref="AB196">IFERROR(_xlfn.XLOOKUP(AVANZA[[#This Row],[ID_Peticion]],Tabla6[[#All],[NUM_PETICION]],Tabla6[[#All],[FEC_LEGAL]],"",0),"")</f>
        <v>46148</v>
      </c>
      <c r="AC196" s="14">
        <f ca="1">IF(AVANZA[[#This Row],[FECHA LEG]]&lt;&gt;0,IFERROR(AVANZA[[#This Row],[FECHA LEG]]-AVANZA[[#This Row],[FechaIniEstadoSubPetAtis]],0),TODAY()-AVANZA[[#This Row],[FechaIniEstadoSubPetAtis]])</f>
        <v>1</v>
      </c>
      <c r="AD196" s="35" t="str">
        <f ca="1">IF(AVANZA[[#This Row],[FINAL Vs LG]]&lt;&gt;0,IF(AVANZA[[#This Row],[FINAL Vs LG]]&lt;7.1,"100%",IF(AND(AVANZA[[#This Row],[FINAL Vs LG]]&gt;7.1,AVANZA[[#This Row],[FINAL Vs LG]]&lt;11.1),"50%","0%")),0)</f>
        <v>100%</v>
      </c>
      <c r="AE196" s="14">
        <f ca="1">VLOOKUP(DAY(TODAY()),BACK!F:G,2,0)</f>
        <v>14</v>
      </c>
      <c r="AF196" s="14">
        <f>BACK!$I$2</f>
        <v>24</v>
      </c>
      <c r="AG196" s="14">
        <f>IF(AVANZA[[#This Row],[Oferta_empaquetada_comisiones]]="SI",1,0)</f>
        <v>0</v>
      </c>
      <c r="AH196" s="36">
        <f>IF(AVANZA[[#This Row],[Variable]]="TERMINADA",IFERROR(VLOOKUP(AVANZA[[#This Row],[SUPERVISOR]],Tabla2[#All],4,0),0),)</f>
        <v>3.5</v>
      </c>
      <c r="AI196" s="14">
        <f>IF(AVANZA[[#This Row],[Producto]]="BA",1,0)</f>
        <v>1</v>
      </c>
      <c r="AJ196" s="14">
        <f>IF(AVANZA[[#This Row],[Producto]]="DUO",1,0)</f>
        <v>0</v>
      </c>
      <c r="AK196" s="14">
        <f>IF(AVANZA[[#This Row],[Producto]]="TRIO",1,0)</f>
        <v>0</v>
      </c>
      <c r="AL196" t="s">
        <v>456</v>
      </c>
      <c r="AM196">
        <v>-1</v>
      </c>
      <c r="AN196">
        <v>-1</v>
      </c>
      <c r="AO196" t="s">
        <v>925</v>
      </c>
      <c r="AP196" s="1">
        <v>46143.684131944443</v>
      </c>
      <c r="AQ196">
        <v>-1</v>
      </c>
      <c r="AR196" t="s">
        <v>926</v>
      </c>
      <c r="AS196">
        <v>-1</v>
      </c>
      <c r="AT196">
        <v>-1</v>
      </c>
      <c r="AU196">
        <v>-1</v>
      </c>
      <c r="AV196">
        <v>-1</v>
      </c>
      <c r="AW196">
        <v>-1</v>
      </c>
      <c r="AX196" t="s">
        <v>224</v>
      </c>
      <c r="AY196">
        <v>-1</v>
      </c>
      <c r="AZ196">
        <v>2026</v>
      </c>
      <c r="BA196">
        <v>5</v>
      </c>
      <c r="BB196">
        <v>5</v>
      </c>
      <c r="BC196">
        <v>-1</v>
      </c>
      <c r="BD196" t="s">
        <v>225</v>
      </c>
      <c r="BE196">
        <v>-1</v>
      </c>
      <c r="BF196">
        <v>20001621065630</v>
      </c>
      <c r="BG196" t="s">
        <v>226</v>
      </c>
      <c r="BH196" t="s">
        <v>227</v>
      </c>
      <c r="BI196" t="s">
        <v>927</v>
      </c>
      <c r="BJ196">
        <v>-1</v>
      </c>
      <c r="BK196">
        <v>-1</v>
      </c>
      <c r="BL196">
        <v>-1</v>
      </c>
      <c r="BM196" t="s">
        <v>229</v>
      </c>
      <c r="BN196" t="s">
        <v>230</v>
      </c>
      <c r="BO196" t="s">
        <v>928</v>
      </c>
      <c r="BP196" t="s">
        <v>232</v>
      </c>
      <c r="BQ196">
        <v>2026</v>
      </c>
      <c r="BR196">
        <v>5</v>
      </c>
      <c r="BS196">
        <v>1</v>
      </c>
      <c r="BT196" s="1">
        <v>46147.493877314817</v>
      </c>
      <c r="BU196" t="s">
        <v>233</v>
      </c>
      <c r="BV196" s="2">
        <v>46147</v>
      </c>
      <c r="BW196" t="s">
        <v>234</v>
      </c>
      <c r="BX196" s="2">
        <v>46143</v>
      </c>
      <c r="BY196" s="2">
        <v>46147</v>
      </c>
      <c r="BZ196" t="s">
        <v>235</v>
      </c>
      <c r="CA196" t="s">
        <v>297</v>
      </c>
      <c r="CB196" t="s">
        <v>297</v>
      </c>
      <c r="CC196" t="s">
        <v>929</v>
      </c>
      <c r="CD196" t="s">
        <v>930</v>
      </c>
      <c r="CE196">
        <v>-1</v>
      </c>
      <c r="CF196" t="s">
        <v>300</v>
      </c>
      <c r="CG196" t="s">
        <v>301</v>
      </c>
      <c r="CH196" t="s">
        <v>242</v>
      </c>
      <c r="CI196">
        <v>1018514067</v>
      </c>
      <c r="CJ196" t="s">
        <v>464</v>
      </c>
      <c r="CK196" t="s">
        <v>245</v>
      </c>
      <c r="CL196" t="s">
        <v>409</v>
      </c>
      <c r="CM196" t="s">
        <v>247</v>
      </c>
      <c r="CN196" t="s">
        <v>410</v>
      </c>
      <c r="CT196" t="s">
        <v>304</v>
      </c>
      <c r="CU196" t="s">
        <v>225</v>
      </c>
      <c r="CW196" t="s">
        <v>226</v>
      </c>
      <c r="CX196" t="s">
        <v>227</v>
      </c>
      <c r="DA196" t="s">
        <v>250</v>
      </c>
      <c r="DB196">
        <v>-1</v>
      </c>
      <c r="DF196" t="s">
        <v>251</v>
      </c>
      <c r="DJ196" t="s">
        <v>252</v>
      </c>
      <c r="DK196" t="s">
        <v>253</v>
      </c>
      <c r="DL196" t="s">
        <v>254</v>
      </c>
      <c r="DN196" t="s">
        <v>255</v>
      </c>
      <c r="DR196" t="s">
        <v>465</v>
      </c>
      <c r="DS196" t="s">
        <v>464</v>
      </c>
      <c r="DT196" t="s">
        <v>463</v>
      </c>
      <c r="DV196">
        <v>1</v>
      </c>
      <c r="DW196" t="s">
        <v>283</v>
      </c>
      <c r="ED196" s="2">
        <v>46147</v>
      </c>
      <c r="EE196" t="s">
        <v>343</v>
      </c>
      <c r="EF196">
        <v>9</v>
      </c>
      <c r="EP196" t="s">
        <v>258</v>
      </c>
      <c r="ES196" t="s">
        <v>931</v>
      </c>
      <c r="FA196" t="s">
        <v>245</v>
      </c>
      <c r="FB196" t="s">
        <v>308</v>
      </c>
      <c r="FD196" t="s">
        <v>308</v>
      </c>
      <c r="FE196" t="s">
        <v>309</v>
      </c>
      <c r="FF196" t="s">
        <v>309</v>
      </c>
      <c r="FK196" t="s">
        <v>263</v>
      </c>
      <c r="FL196" t="s">
        <v>932</v>
      </c>
      <c r="FN196" t="s">
        <v>410</v>
      </c>
      <c r="FO196" t="s">
        <v>414</v>
      </c>
      <c r="FR196">
        <v>85900</v>
      </c>
      <c r="GB196" t="s">
        <v>266</v>
      </c>
      <c r="GC196" t="s">
        <v>225</v>
      </c>
      <c r="GD196">
        <v>0</v>
      </c>
      <c r="GF196">
        <v>0</v>
      </c>
      <c r="GG196">
        <v>25421</v>
      </c>
      <c r="GI196">
        <v>85900</v>
      </c>
      <c r="GJ196">
        <v>0</v>
      </c>
      <c r="GL196">
        <v>0</v>
      </c>
      <c r="GM196">
        <v>102221</v>
      </c>
      <c r="GS196" t="s">
        <v>267</v>
      </c>
      <c r="GT196" s="2">
        <v>44834</v>
      </c>
      <c r="GU196" t="s">
        <v>268</v>
      </c>
      <c r="GV196" t="s">
        <v>311</v>
      </c>
      <c r="GW196" t="s">
        <v>270</v>
      </c>
      <c r="GX196" t="s">
        <v>271</v>
      </c>
      <c r="GY196" t="s">
        <v>272</v>
      </c>
      <c r="GZ196" t="s">
        <v>273</v>
      </c>
      <c r="HA196" t="s">
        <v>274</v>
      </c>
      <c r="HB196" t="s">
        <v>592</v>
      </c>
      <c r="HC196" t="s">
        <v>592</v>
      </c>
      <c r="HD196" t="s">
        <v>385</v>
      </c>
      <c r="HE196" t="s">
        <v>230</v>
      </c>
      <c r="HF196" t="s">
        <v>933</v>
      </c>
      <c r="HG196" t="s">
        <v>277</v>
      </c>
      <c r="HR196" t="s">
        <v>278</v>
      </c>
      <c r="HV196">
        <v>85900</v>
      </c>
      <c r="HW196" t="s">
        <v>279</v>
      </c>
      <c r="HX196" t="s">
        <v>280</v>
      </c>
      <c r="HY196">
        <v>103568</v>
      </c>
      <c r="HZ196">
        <v>17668</v>
      </c>
      <c r="IA196" t="s">
        <v>279</v>
      </c>
      <c r="IB196" t="s">
        <v>281</v>
      </c>
      <c r="ID196" t="s">
        <v>282</v>
      </c>
      <c r="IE196" t="s">
        <v>283</v>
      </c>
      <c r="IF196" t="s">
        <v>283</v>
      </c>
      <c r="IG196" t="s">
        <v>283</v>
      </c>
      <c r="IH196" t="s">
        <v>284</v>
      </c>
      <c r="II196" t="s">
        <v>285</v>
      </c>
      <c r="IJ196" t="s">
        <v>286</v>
      </c>
      <c r="IK196" t="s">
        <v>278</v>
      </c>
      <c r="IL196" t="s">
        <v>287</v>
      </c>
      <c r="IM196" t="s">
        <v>288</v>
      </c>
      <c r="IN196" t="s">
        <v>289</v>
      </c>
      <c r="IP196" t="s">
        <v>290</v>
      </c>
      <c r="IQ196" t="s">
        <v>284</v>
      </c>
      <c r="IS196" t="s">
        <v>291</v>
      </c>
      <c r="IT196" t="s">
        <v>287</v>
      </c>
      <c r="IY196" t="s">
        <v>281</v>
      </c>
    </row>
    <row r="197" spans="1:259" x14ac:dyDescent="0.3">
      <c r="A197" s="14">
        <f>DAY(AVANZA[[#This Row],[FechaSeguimiento]])</f>
        <v>5</v>
      </c>
      <c r="B197" s="14">
        <f>MONTH(AVANZA[[#This Row],[FechaSeguimiento]])</f>
        <v>5</v>
      </c>
      <c r="C197"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197" t="str">
        <f>LOWER(IFERROR(VLOOKUP(AVANZA[[#This Row],[ID_Peticion]],CANCELADAS[#All],2,0),""))</f>
        <v>qc - cliente desiste / demoras en la instalacion</v>
      </c>
      <c r="E197" t="str">
        <f>LOWER(IFERROR(VLOOKUP(AVANZA[[#This Row],[ID_Peticion]],CANCELADAS[#All],3,0),""))</f>
        <v>tecnico</v>
      </c>
      <c r="F197" t="str">
        <f>LOWER(IF(AVANZA[[#This Row],[CEDULA CLIENTE]]&lt;&gt;""," CC: " &amp; COUNTIFS(AVANZA[CEDULA CLIENTE],AVANZA[[#This Row],[CEDULA CLIENTE]]),"")&amp; IF(AVANZA[[#This Row],[Direccion]]&lt;&gt;""," DIR: " &amp; COUNTIFS(AVANZA[Direccion],AVANZA[[#This Row],[Direccion]]),""))</f>
        <v xml:space="preserve"> dir: 1</v>
      </c>
      <c r="G197" t="str">
        <f>IFERROR(VLOOKUP(AVANZA[[#This Row],[Cedula_Vendedor_Atis]],PLANTA[[#All],[CEDULA]:[LINEA]],3,0),"No Cruza")</f>
        <v>Marisol Avella</v>
      </c>
      <c r="H197" t="str">
        <f>IFERROR(VLOOKUP(AVANZA[[#This Row],[Cedula_Vendedor_Atis]],PLANTA[[#All],[CEDULA]:[LINEA]],4,0),"No Cruza")</f>
        <v>Fija</v>
      </c>
      <c r="I197" t="str">
        <f>LOWER(IF(AVANZA[[#This Row],[ATRIBUIBLE]]="",AVANZA[[#This Row],[Variable]],AVANZA[[#This Row],[ATRIBUIBLE]]))</f>
        <v>tecnico</v>
      </c>
      <c r="J197" s="14">
        <f>IF(AVANZA[[#This Row],[Variable]]=AVANZA[[#Headers],[TERMINADA]],1,0)</f>
        <v>0</v>
      </c>
      <c r="K197" s="14">
        <f>IF(AVANZA[[#This Row],[Variable]]=AVANZA[[#Headers],[ANULADA]],1,0)</f>
        <v>1</v>
      </c>
      <c r="L197" s="14">
        <f>IF(AVANZA[[#This Row],[Variable]]=AVANZA[[#Headers],[PENDIENTE]],1,0)</f>
        <v>0</v>
      </c>
      <c r="M197" s="14">
        <f>IF(AVANZA[[#This Row],[ESTADO AGENDA]]="AGENDADA",1,0)</f>
        <v>0</v>
      </c>
      <c r="N197" s="14">
        <f>IF(AVANZA[[#This Row],[ESTADO AGENDA]]="PENDIENTE DE AGENDAR",1,0)</f>
        <v>0</v>
      </c>
      <c r="O197" s="14">
        <f>IF(AVANZA[[#This Row],[ESTADO AGENDA]]="SUSPENDIDA",1,0)</f>
        <v>0</v>
      </c>
      <c r="P197" t="str" cm="1">
        <f t="array" ref="P197">_xlfn.XLOOKUP(AVANZA[[#This Row],[Num_Agrupacion_Pet_Atis]],Tabla1[[#All],[Numero_de_actuacion]],Tabla1[[#All],[Estado_de_la_orden]],"",0)</f>
        <v/>
      </c>
      <c r="Q197" s="2" t="str" cm="1">
        <f t="array" ref="Q197">_xlfn.XLOOKUP(AVANZA[[#This Row],[Num_Agrupacion_Pet_Atis]],Tabla1[[#All],[Numero_de_actuacion]],Tabla1[[#All],[Fecha_de_la_cita]],"",0)</f>
        <v/>
      </c>
      <c r="R197" t="str" cm="1">
        <f t="array" ref="R197">_xlfn.XLOOKUP(AVANZA[[#This Row],[Num_Agrupacion_Pet_Atis]],Tabla1[[#All],[Numero_de_actuacion]],Tabla1[[#All],[Franja_horaria_de_la_cita]],"",0)</f>
        <v/>
      </c>
      <c r="S197" s="14" t="str">
        <f>IFERROR(DAY(AVANZA[[#This Row],[FECHA AGENDA]]),"")</f>
        <v/>
      </c>
      <c r="T197" s="14" t="str">
        <f>IFERROR(MONTH(AVANZA[[#This Row],[FECHA AGENDA]]),"")</f>
        <v/>
      </c>
      <c r="U197" t="str" cm="1">
        <f t="array" ref="U197">_xlfn.XLOOKUP(AVANZA[[#This Row],[Num_Agrupacion_Pet_Atis]],Tabla1[[#All],[Numero_de_actuacion]],Tabla1[[#All],[Motivo_de_suspension]],"",0)</f>
        <v/>
      </c>
      <c r="V197" s="2" t="str" cm="1">
        <f t="array" ref="V197">_xlfn.XLOOKUP(AVANZA[[#This Row],[Num_Agrupacion_Pet_Atis]],Tabla1[[#All],[Numero_de_actuacion]],Tabla1[[#All],[No_identificacion_cliente]],"",0)</f>
        <v/>
      </c>
      <c r="W197" s="2" t="str" cm="1">
        <f t="array" ref="W197">_xlfn.XLOOKUP(AVANZA[[#This Row],[Num_Agrupacion_Pet_Atis]],Tabla1[[#All],[Numero_de_actuacion]],Tabla1[[#All],[Movil_de_contacto]],"",0)</f>
        <v/>
      </c>
      <c r="X197" s="14">
        <f>IF(OR(AVANZA[[#This Row],[ESTADO LEG]]="Legalizada grabacion",AVANZA[[#This Row],[ESTADO LEG]]="Legalizada aut"),1,0)</f>
        <v>0</v>
      </c>
      <c r="Y197" s="14">
        <f>IF(OR(AVANZA[[#This Row],[ESTADO LEG]]="pdte legalizar",AVANZA[[#This Row],[ESTADO LEG]]="No cruza"),1,0)</f>
        <v>0</v>
      </c>
      <c r="Z197" t="str" cm="1">
        <f t="array" ref="Z197">IF(AVANZA[[#This Row],[Variable]]="Terminada",LOWER(_xlfn.XLOOKUP(AVANZA[[#This Row],[ID_Peticion]],Tabla6[[#All],[NUM_PETICION]],Tabla6[[#All],[ESTADO_LEG]],"NO CRUZA",0)),AVANZA[[#This Row],[Variable]])</f>
        <v>ANULADA</v>
      </c>
      <c r="AA197" t="str" cm="1">
        <f t="array" ref="AA197">_xlfn.XLOOKUP(AVANZA[[#This Row],[ID_Peticion]],Tabla6[[#All],[NUM_PETICION]],Tabla6[[#All],[DIF_DIAS]],"",0)</f>
        <v/>
      </c>
      <c r="AB197" s="2" t="str" cm="1">
        <f t="array" ref="AB197">IFERROR(_xlfn.XLOOKUP(AVANZA[[#This Row],[ID_Peticion]],Tabla6[[#All],[NUM_PETICION]],Tabla6[[#All],[FEC_LEGAL]],"",0),"")</f>
        <v/>
      </c>
      <c r="AC197" s="14">
        <f ca="1">IF(AVANZA[[#This Row],[FECHA LEG]]&lt;&gt;0,IFERROR(AVANZA[[#This Row],[FECHA LEG]]-AVANZA[[#This Row],[FechaIniEstadoSubPetAtis]],0),TODAY()-AVANZA[[#This Row],[FechaIniEstadoSubPetAtis]])</f>
        <v>0</v>
      </c>
      <c r="AD197" s="35">
        <f ca="1">IF(AVANZA[[#This Row],[FINAL Vs LG]]&lt;&gt;0,IF(AVANZA[[#This Row],[FINAL Vs LG]]&lt;7.1,"100%",IF(AND(AVANZA[[#This Row],[FINAL Vs LG]]&gt;7.1,AVANZA[[#This Row],[FINAL Vs LG]]&lt;11.1),"50%","0%")),0)</f>
        <v>0</v>
      </c>
      <c r="AE197" s="14">
        <f ca="1">VLOOKUP(DAY(TODAY()),BACK!F:G,2,0)</f>
        <v>14</v>
      </c>
      <c r="AF197" s="14">
        <f>BACK!$I$2</f>
        <v>24</v>
      </c>
      <c r="AG197" s="14">
        <f>IF(AVANZA[[#This Row],[Oferta_empaquetada_comisiones]]="SI",1,0)</f>
        <v>0</v>
      </c>
      <c r="AH197" s="36">
        <f>IF(AVANZA[[#This Row],[Variable]]="TERMINADA",IFERROR(VLOOKUP(AVANZA[[#This Row],[SUPERVISOR]],Tabla2[#All],4,0),0),)</f>
        <v>0</v>
      </c>
      <c r="AI197" s="14">
        <f>IF(AVANZA[[#This Row],[Producto]]="BA",1,0)</f>
        <v>1</v>
      </c>
      <c r="AJ197" s="14">
        <f>IF(AVANZA[[#This Row],[Producto]]="DUO",1,0)</f>
        <v>0</v>
      </c>
      <c r="AK197" s="14">
        <f>IF(AVANZA[[#This Row],[Producto]]="TRIO",1,0)</f>
        <v>0</v>
      </c>
      <c r="AL197" t="s">
        <v>540</v>
      </c>
      <c r="AM197">
        <v>-1</v>
      </c>
      <c r="AN197">
        <v>-1</v>
      </c>
      <c r="AO197" t="s">
        <v>948</v>
      </c>
      <c r="AP197" s="1">
        <v>46131.43478009259</v>
      </c>
      <c r="AQ197">
        <v>-1</v>
      </c>
      <c r="AR197" t="s">
        <v>949</v>
      </c>
      <c r="AS197">
        <v>-1</v>
      </c>
      <c r="AT197">
        <v>-1</v>
      </c>
      <c r="AU197">
        <v>-1</v>
      </c>
      <c r="AV197">
        <v>-1</v>
      </c>
      <c r="AW197">
        <v>-1</v>
      </c>
      <c r="AX197" t="s">
        <v>224</v>
      </c>
      <c r="AY197">
        <v>-1</v>
      </c>
      <c r="AZ197">
        <v>2026</v>
      </c>
      <c r="BA197">
        <v>5</v>
      </c>
      <c r="BB197">
        <v>5</v>
      </c>
      <c r="BC197">
        <v>-1</v>
      </c>
      <c r="BD197" t="s">
        <v>225</v>
      </c>
      <c r="BE197">
        <v>-1</v>
      </c>
      <c r="BF197">
        <v>20001613573059</v>
      </c>
      <c r="BG197" t="s">
        <v>319</v>
      </c>
      <c r="BH197" t="s">
        <v>320</v>
      </c>
      <c r="BI197" t="s">
        <v>950</v>
      </c>
      <c r="BJ197">
        <v>-1</v>
      </c>
      <c r="BK197">
        <v>-1</v>
      </c>
      <c r="BL197">
        <v>-1</v>
      </c>
      <c r="BM197" t="s">
        <v>573</v>
      </c>
      <c r="BN197" t="s">
        <v>230</v>
      </c>
      <c r="BO197" t="s">
        <v>951</v>
      </c>
      <c r="BP197" t="s">
        <v>380</v>
      </c>
      <c r="BQ197">
        <v>2026</v>
      </c>
      <c r="BR197">
        <v>4</v>
      </c>
      <c r="BS197">
        <v>19</v>
      </c>
      <c r="BT197" s="1">
        <v>46147.571631944447</v>
      </c>
      <c r="BU197" t="s">
        <v>575</v>
      </c>
      <c r="BV197" s="2">
        <v>46147</v>
      </c>
      <c r="BW197" t="s">
        <v>576</v>
      </c>
      <c r="BX197" s="2">
        <v>46131</v>
      </c>
      <c r="BY197" s="2">
        <v>46147</v>
      </c>
      <c r="BZ197" t="s">
        <v>235</v>
      </c>
      <c r="CA197" t="s">
        <v>297</v>
      </c>
      <c r="CB197" t="s">
        <v>297</v>
      </c>
      <c r="CC197" t="s">
        <v>952</v>
      </c>
      <c r="CD197" t="s">
        <v>953</v>
      </c>
      <c r="CE197">
        <v>-1</v>
      </c>
      <c r="CF197" t="s">
        <v>300</v>
      </c>
      <c r="CG197" t="s">
        <v>301</v>
      </c>
      <c r="CH197" t="s">
        <v>242</v>
      </c>
      <c r="CI197">
        <v>1073250775</v>
      </c>
      <c r="CJ197" t="s">
        <v>552</v>
      </c>
      <c r="CK197" t="s">
        <v>245</v>
      </c>
      <c r="CL197" t="s">
        <v>246</v>
      </c>
      <c r="CM197" t="s">
        <v>247</v>
      </c>
      <c r="CN197" t="s">
        <v>359</v>
      </c>
      <c r="CT197" t="s">
        <v>249</v>
      </c>
      <c r="CU197" t="s">
        <v>225</v>
      </c>
      <c r="CW197" t="s">
        <v>319</v>
      </c>
      <c r="CX197" t="s">
        <v>320</v>
      </c>
      <c r="CY197" t="s">
        <v>954</v>
      </c>
      <c r="DA197" t="s">
        <v>250</v>
      </c>
      <c r="DB197">
        <v>-1</v>
      </c>
      <c r="DF197" t="s">
        <v>955</v>
      </c>
      <c r="DJ197" t="s">
        <v>252</v>
      </c>
      <c r="DK197" t="s">
        <v>253</v>
      </c>
      <c r="DL197" t="s">
        <v>253</v>
      </c>
      <c r="DN197" t="s">
        <v>255</v>
      </c>
      <c r="DR197" t="s">
        <v>553</v>
      </c>
      <c r="DS197" t="s">
        <v>552</v>
      </c>
      <c r="DT197" t="s">
        <v>551</v>
      </c>
      <c r="DV197">
        <v>1</v>
      </c>
      <c r="DW197" t="s">
        <v>283</v>
      </c>
      <c r="ED197" s="2">
        <v>46147</v>
      </c>
      <c r="EF197">
        <v>26</v>
      </c>
      <c r="EP197" t="s">
        <v>258</v>
      </c>
      <c r="FA197" t="s">
        <v>245</v>
      </c>
      <c r="FB197" t="s">
        <v>308</v>
      </c>
      <c r="FD197" t="s">
        <v>308</v>
      </c>
      <c r="FE197" t="s">
        <v>309</v>
      </c>
      <c r="FF197" t="s">
        <v>309</v>
      </c>
      <c r="FK197" t="s">
        <v>263</v>
      </c>
      <c r="FN197" t="s">
        <v>359</v>
      </c>
      <c r="FO197" t="s">
        <v>366</v>
      </c>
      <c r="FR197">
        <v>0</v>
      </c>
      <c r="GB197" t="s">
        <v>266</v>
      </c>
      <c r="GM197">
        <v>0</v>
      </c>
      <c r="GS197" t="s">
        <v>267</v>
      </c>
      <c r="GT197" s="2"/>
      <c r="GU197" t="s">
        <v>268</v>
      </c>
      <c r="GV197" t="s">
        <v>269</v>
      </c>
      <c r="GW197" t="s">
        <v>394</v>
      </c>
      <c r="GZ197" t="s">
        <v>395</v>
      </c>
      <c r="HE197" t="s">
        <v>230</v>
      </c>
      <c r="HF197" t="s">
        <v>956</v>
      </c>
      <c r="HR197" t="s">
        <v>278</v>
      </c>
      <c r="HV197">
        <v>94990</v>
      </c>
      <c r="HW197" t="s">
        <v>281</v>
      </c>
      <c r="HY197">
        <v>0</v>
      </c>
      <c r="HZ197">
        <v>0</v>
      </c>
      <c r="IA197" t="s">
        <v>281</v>
      </c>
      <c r="IB197" t="s">
        <v>281</v>
      </c>
      <c r="IC197" t="s">
        <v>957</v>
      </c>
      <c r="IE197" t="s">
        <v>283</v>
      </c>
      <c r="IF197" t="s">
        <v>283</v>
      </c>
      <c r="IG197" t="s">
        <v>283</v>
      </c>
      <c r="IH197" t="s">
        <v>284</v>
      </c>
      <c r="II197" t="s">
        <v>285</v>
      </c>
      <c r="IJ197" t="s">
        <v>286</v>
      </c>
      <c r="IK197" t="s">
        <v>278</v>
      </c>
      <c r="IL197" t="s">
        <v>371</v>
      </c>
      <c r="IM197" t="s">
        <v>288</v>
      </c>
      <c r="IN197" t="s">
        <v>958</v>
      </c>
      <c r="IP197" t="s">
        <v>959</v>
      </c>
      <c r="IQ197" t="s">
        <v>284</v>
      </c>
      <c r="IS197" t="s">
        <v>291</v>
      </c>
      <c r="IT197" t="s">
        <v>398</v>
      </c>
      <c r="IW197" t="s">
        <v>417</v>
      </c>
      <c r="IY197" t="s">
        <v>281</v>
      </c>
    </row>
    <row r="198" spans="1:259" x14ac:dyDescent="0.3">
      <c r="A198" s="14">
        <f>DAY(AVANZA[[#This Row],[FechaSeguimiento]])</f>
        <v>5</v>
      </c>
      <c r="B198" s="14">
        <f>MONTH(AVANZA[[#This Row],[FechaSeguimiento]])</f>
        <v>5</v>
      </c>
      <c r="C198"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198" t="str">
        <f>LOWER(IFERROR(VLOOKUP(AVANZA[[#This Row],[ID_Peticion]],CANCELADAS[#All],2,0),""))</f>
        <v/>
      </c>
      <c r="E198" t="str">
        <f>LOWER(IFERROR(VLOOKUP(AVANZA[[#This Row],[ID_Peticion]],CANCELADAS[#All],3,0),""))</f>
        <v/>
      </c>
      <c r="F198" t="str">
        <f>LOWER(IF(AVANZA[[#This Row],[CEDULA CLIENTE]]&lt;&gt;""," CC: " &amp; COUNTIFS(AVANZA[CEDULA CLIENTE],AVANZA[[#This Row],[CEDULA CLIENTE]]),"")&amp; IF(AVANZA[[#This Row],[Direccion]]&lt;&gt;""," DIR: " &amp; COUNTIFS(AVANZA[Direccion],AVANZA[[#This Row],[Direccion]]),""))</f>
        <v xml:space="preserve"> dir: 1</v>
      </c>
      <c r="G198" t="str">
        <f>IFERROR(VLOOKUP(AVANZA[[#This Row],[Cedula_Vendedor_Atis]],PLANTA[[#All],[CEDULA]:[LINEA]],3,0),"No Cruza")</f>
        <v>Marisol Avella</v>
      </c>
      <c r="H198" t="str">
        <f>IFERROR(VLOOKUP(AVANZA[[#This Row],[Cedula_Vendedor_Atis]],PLANTA[[#All],[CEDULA]:[LINEA]],4,0),"No Cruza")</f>
        <v>Fija</v>
      </c>
      <c r="I198" t="str">
        <f>LOWER(IF(AVANZA[[#This Row],[ATRIBUIBLE]]="",AVANZA[[#This Row],[Variable]],AVANZA[[#This Row],[ATRIBUIBLE]]))</f>
        <v>terminada</v>
      </c>
      <c r="J198" s="14">
        <f>IF(AVANZA[[#This Row],[Variable]]=AVANZA[[#Headers],[TERMINADA]],1,0)</f>
        <v>1</v>
      </c>
      <c r="K198" s="14">
        <f>IF(AVANZA[[#This Row],[Variable]]=AVANZA[[#Headers],[ANULADA]],1,0)</f>
        <v>0</v>
      </c>
      <c r="L198" s="14">
        <f>IF(AVANZA[[#This Row],[Variable]]=AVANZA[[#Headers],[PENDIENTE]],1,0)</f>
        <v>0</v>
      </c>
      <c r="M198" s="14">
        <f>IF(AVANZA[[#This Row],[ESTADO AGENDA]]="AGENDADA",1,0)</f>
        <v>0</v>
      </c>
      <c r="N198" s="14">
        <f>IF(AVANZA[[#This Row],[ESTADO AGENDA]]="PENDIENTE DE AGENDAR",1,0)</f>
        <v>0</v>
      </c>
      <c r="O198" s="14">
        <f>IF(AVANZA[[#This Row],[ESTADO AGENDA]]="SUSPENDIDA",1,0)</f>
        <v>0</v>
      </c>
      <c r="P198" t="str" cm="1">
        <f t="array" ref="P198">_xlfn.XLOOKUP(AVANZA[[#This Row],[Num_Agrupacion_Pet_Atis]],Tabla1[[#All],[Numero_de_actuacion]],Tabla1[[#All],[Estado_de_la_orden]],"",0)</f>
        <v/>
      </c>
      <c r="Q198" s="2" t="str" cm="1">
        <f t="array" ref="Q198">_xlfn.XLOOKUP(AVANZA[[#This Row],[Num_Agrupacion_Pet_Atis]],Tabla1[[#All],[Numero_de_actuacion]],Tabla1[[#All],[Fecha_de_la_cita]],"",0)</f>
        <v/>
      </c>
      <c r="R198" t="str" cm="1">
        <f t="array" ref="R198">_xlfn.XLOOKUP(AVANZA[[#This Row],[Num_Agrupacion_Pet_Atis]],Tabla1[[#All],[Numero_de_actuacion]],Tabla1[[#All],[Franja_horaria_de_la_cita]],"",0)</f>
        <v/>
      </c>
      <c r="S198" s="14" t="str">
        <f>IFERROR(DAY(AVANZA[[#This Row],[FECHA AGENDA]]),"")</f>
        <v/>
      </c>
      <c r="T198" s="14" t="str">
        <f>IFERROR(MONTH(AVANZA[[#This Row],[FECHA AGENDA]]),"")</f>
        <v/>
      </c>
      <c r="U198" t="str" cm="1">
        <f t="array" ref="U198">_xlfn.XLOOKUP(AVANZA[[#This Row],[Num_Agrupacion_Pet_Atis]],Tabla1[[#All],[Numero_de_actuacion]],Tabla1[[#All],[Motivo_de_suspension]],"",0)</f>
        <v/>
      </c>
      <c r="V198" s="2" t="str" cm="1">
        <f t="array" ref="V198">_xlfn.XLOOKUP(AVANZA[[#This Row],[Num_Agrupacion_Pet_Atis]],Tabla1[[#All],[Numero_de_actuacion]],Tabla1[[#All],[No_identificacion_cliente]],"",0)</f>
        <v/>
      </c>
      <c r="W198" s="2" t="str" cm="1">
        <f t="array" ref="W198">_xlfn.XLOOKUP(AVANZA[[#This Row],[Num_Agrupacion_Pet_Atis]],Tabla1[[#All],[Numero_de_actuacion]],Tabla1[[#All],[Movil_de_contacto]],"",0)</f>
        <v/>
      </c>
      <c r="X198" s="14">
        <f>IF(OR(AVANZA[[#This Row],[ESTADO LEG]]="Legalizada grabacion",AVANZA[[#This Row],[ESTADO LEG]]="Legalizada aut"),1,0)</f>
        <v>1</v>
      </c>
      <c r="Y198" s="14">
        <f>IF(OR(AVANZA[[#This Row],[ESTADO LEG]]="pdte legalizar",AVANZA[[#This Row],[ESTADO LEG]]="No cruza"),1,0)</f>
        <v>0</v>
      </c>
      <c r="Z198" t="str" cm="1">
        <f t="array" ref="Z198">IF(AVANZA[[#This Row],[Variable]]="Terminada",LOWER(_xlfn.XLOOKUP(AVANZA[[#This Row],[ID_Peticion]],Tabla6[[#All],[NUM_PETICION]],Tabla6[[#All],[ESTADO_LEG]],"NO CRUZA",0)),AVANZA[[#This Row],[Variable]])</f>
        <v>legalizada grabacion</v>
      </c>
      <c r="AA198" cm="1">
        <f t="array" ref="AA198">_xlfn.XLOOKUP(AVANZA[[#This Row],[ID_Peticion]],Tabla6[[#All],[NUM_PETICION]],Tabla6[[#All],[DIF_DIAS]],"",0)</f>
        <v>1</v>
      </c>
      <c r="AB198" s="2" cm="1">
        <f t="array" ref="AB198">IFERROR(_xlfn.XLOOKUP(AVANZA[[#This Row],[ID_Peticion]],Tabla6[[#All],[NUM_PETICION]],Tabla6[[#All],[FEC_LEGAL]],"",0),"")</f>
        <v>46148</v>
      </c>
      <c r="AC198" s="14">
        <f ca="1">IF(AVANZA[[#This Row],[FECHA LEG]]&lt;&gt;0,IFERROR(AVANZA[[#This Row],[FECHA LEG]]-AVANZA[[#This Row],[FechaIniEstadoSubPetAtis]],0),TODAY()-AVANZA[[#This Row],[FechaIniEstadoSubPetAtis]])</f>
        <v>1</v>
      </c>
      <c r="AD198" s="35" t="str">
        <f ca="1">IF(AVANZA[[#This Row],[FINAL Vs LG]]&lt;&gt;0,IF(AVANZA[[#This Row],[FINAL Vs LG]]&lt;7.1,"100%",IF(AND(AVANZA[[#This Row],[FINAL Vs LG]]&gt;7.1,AVANZA[[#This Row],[FINAL Vs LG]]&lt;11.1),"50%","0%")),0)</f>
        <v>100%</v>
      </c>
      <c r="AE198" s="14">
        <f ca="1">VLOOKUP(DAY(TODAY()),BACK!F:G,2,0)</f>
        <v>14</v>
      </c>
      <c r="AF198" s="14">
        <f>BACK!$I$2</f>
        <v>24</v>
      </c>
      <c r="AG198" s="14">
        <f>IF(AVANZA[[#This Row],[Oferta_empaquetada_comisiones]]="SI",1,0)</f>
        <v>0</v>
      </c>
      <c r="AH198" s="36">
        <f>IF(AVANZA[[#This Row],[Variable]]="TERMINADA",IFERROR(VLOOKUP(AVANZA[[#This Row],[SUPERVISOR]],Tabla2[#All],4,0),0),)</f>
        <v>3.5</v>
      </c>
      <c r="AI198" s="14">
        <f>IF(AVANZA[[#This Row],[Producto]]="BA",1,0)</f>
        <v>1</v>
      </c>
      <c r="AJ198" s="14">
        <f>IF(AVANZA[[#This Row],[Producto]]="DUO",1,0)</f>
        <v>0</v>
      </c>
      <c r="AK198" s="14">
        <f>IF(AVANZA[[#This Row],[Producto]]="TRIO",1,0)</f>
        <v>0</v>
      </c>
      <c r="AL198" t="s">
        <v>456</v>
      </c>
      <c r="AM198">
        <v>-1</v>
      </c>
      <c r="AN198">
        <v>-1</v>
      </c>
      <c r="AO198" t="s">
        <v>960</v>
      </c>
      <c r="AP198" s="1">
        <v>46146.537673611114</v>
      </c>
      <c r="AQ198">
        <v>-1</v>
      </c>
      <c r="AR198" t="s">
        <v>961</v>
      </c>
      <c r="AS198">
        <v>-1</v>
      </c>
      <c r="AT198">
        <v>-1</v>
      </c>
      <c r="AU198">
        <v>-1</v>
      </c>
      <c r="AV198">
        <v>-1</v>
      </c>
      <c r="AW198">
        <v>-1</v>
      </c>
      <c r="AX198" t="s">
        <v>224</v>
      </c>
      <c r="AY198">
        <v>-1</v>
      </c>
      <c r="AZ198">
        <v>2026</v>
      </c>
      <c r="BA198">
        <v>5</v>
      </c>
      <c r="BB198">
        <v>5</v>
      </c>
      <c r="BC198">
        <v>-1</v>
      </c>
      <c r="BD198" t="s">
        <v>225</v>
      </c>
      <c r="BE198">
        <v>-1</v>
      </c>
      <c r="BF198">
        <v>20001621972871</v>
      </c>
      <c r="BG198" t="s">
        <v>319</v>
      </c>
      <c r="BH198" t="s">
        <v>320</v>
      </c>
      <c r="BI198" t="s">
        <v>962</v>
      </c>
      <c r="BJ198">
        <v>-1</v>
      </c>
      <c r="BK198">
        <v>-1</v>
      </c>
      <c r="BL198">
        <v>-1</v>
      </c>
      <c r="BM198" t="s">
        <v>229</v>
      </c>
      <c r="BN198" t="s">
        <v>230</v>
      </c>
      <c r="BO198" t="s">
        <v>963</v>
      </c>
      <c r="BP198" t="s">
        <v>380</v>
      </c>
      <c r="BQ198">
        <v>2026</v>
      </c>
      <c r="BR198">
        <v>5</v>
      </c>
      <c r="BS198">
        <v>4</v>
      </c>
      <c r="BT198" s="1">
        <v>46147.420277777775</v>
      </c>
      <c r="BU198" t="s">
        <v>233</v>
      </c>
      <c r="BV198" s="2">
        <v>46147</v>
      </c>
      <c r="BW198" t="s">
        <v>234</v>
      </c>
      <c r="BX198" s="2">
        <v>46146</v>
      </c>
      <c r="BY198" s="2">
        <v>46147</v>
      </c>
      <c r="BZ198" t="s">
        <v>235</v>
      </c>
      <c r="CA198" t="s">
        <v>352</v>
      </c>
      <c r="CB198" t="s">
        <v>353</v>
      </c>
      <c r="CC198" t="s">
        <v>964</v>
      </c>
      <c r="CD198" t="s">
        <v>965</v>
      </c>
      <c r="CE198">
        <v>-1</v>
      </c>
      <c r="CF198" t="s">
        <v>356</v>
      </c>
      <c r="CG198" t="s">
        <v>301</v>
      </c>
      <c r="CH198" t="s">
        <v>357</v>
      </c>
      <c r="CI198">
        <v>1018514067</v>
      </c>
      <c r="CJ198" t="s">
        <v>464</v>
      </c>
      <c r="CK198" t="s">
        <v>245</v>
      </c>
      <c r="CL198" t="s">
        <v>409</v>
      </c>
      <c r="CM198" t="s">
        <v>247</v>
      </c>
      <c r="CN198" t="s">
        <v>410</v>
      </c>
      <c r="CT198" t="s">
        <v>386</v>
      </c>
      <c r="CU198" t="s">
        <v>225</v>
      </c>
      <c r="CW198" t="s">
        <v>319</v>
      </c>
      <c r="CX198" t="s">
        <v>320</v>
      </c>
      <c r="DA198" t="s">
        <v>250</v>
      </c>
      <c r="DB198">
        <v>-1</v>
      </c>
      <c r="DF198" t="s">
        <v>251</v>
      </c>
      <c r="DJ198" t="s">
        <v>252</v>
      </c>
      <c r="DK198" t="s">
        <v>253</v>
      </c>
      <c r="DL198" t="s">
        <v>254</v>
      </c>
      <c r="DN198" t="s">
        <v>255</v>
      </c>
      <c r="DR198" t="s">
        <v>465</v>
      </c>
      <c r="DS198" t="s">
        <v>464</v>
      </c>
      <c r="DT198" t="s">
        <v>463</v>
      </c>
      <c r="DV198">
        <v>1</v>
      </c>
      <c r="DW198" t="s">
        <v>283</v>
      </c>
      <c r="ED198" s="2">
        <v>46147</v>
      </c>
      <c r="EE198" t="s">
        <v>361</v>
      </c>
      <c r="EF198">
        <v>12</v>
      </c>
      <c r="EP198" t="s">
        <v>258</v>
      </c>
      <c r="ES198" t="s">
        <v>966</v>
      </c>
      <c r="EZ198" t="s">
        <v>967</v>
      </c>
      <c r="FA198" t="s">
        <v>245</v>
      </c>
      <c r="FB198" t="s">
        <v>363</v>
      </c>
      <c r="FD198" t="s">
        <v>363</v>
      </c>
      <c r="FE198" t="s">
        <v>364</v>
      </c>
      <c r="FF198" t="s">
        <v>364</v>
      </c>
      <c r="FK198" t="s">
        <v>263</v>
      </c>
      <c r="FL198" t="s">
        <v>968</v>
      </c>
      <c r="FN198" t="s">
        <v>410</v>
      </c>
      <c r="FO198" t="s">
        <v>414</v>
      </c>
      <c r="FR198">
        <v>94990</v>
      </c>
      <c r="GB198" t="s">
        <v>266</v>
      </c>
      <c r="GC198" t="s">
        <v>225</v>
      </c>
      <c r="GD198">
        <v>0</v>
      </c>
      <c r="GF198">
        <v>0</v>
      </c>
      <c r="GG198">
        <v>25423</v>
      </c>
      <c r="GI198">
        <v>94990</v>
      </c>
      <c r="GJ198">
        <v>0</v>
      </c>
      <c r="GL198">
        <v>0</v>
      </c>
      <c r="GM198">
        <v>113038</v>
      </c>
      <c r="GS198" t="s">
        <v>267</v>
      </c>
      <c r="GT198" s="2">
        <v>44439</v>
      </c>
      <c r="GU198" t="s">
        <v>268</v>
      </c>
      <c r="GV198" t="s">
        <v>335</v>
      </c>
      <c r="GW198" t="s">
        <v>394</v>
      </c>
      <c r="GZ198" t="s">
        <v>395</v>
      </c>
      <c r="HA198" t="s">
        <v>336</v>
      </c>
      <c r="HC198" t="s">
        <v>337</v>
      </c>
      <c r="HE198" t="s">
        <v>230</v>
      </c>
      <c r="HF198" t="s">
        <v>969</v>
      </c>
      <c r="HR198" t="s">
        <v>278</v>
      </c>
      <c r="HV198">
        <v>94990</v>
      </c>
      <c r="HW198" t="s">
        <v>281</v>
      </c>
      <c r="HY198">
        <v>0</v>
      </c>
      <c r="HZ198">
        <v>0</v>
      </c>
      <c r="IA198" t="s">
        <v>281</v>
      </c>
      <c r="IB198" t="s">
        <v>281</v>
      </c>
      <c r="IE198" t="s">
        <v>283</v>
      </c>
      <c r="IF198" t="s">
        <v>283</v>
      </c>
      <c r="IG198" t="s">
        <v>283</v>
      </c>
      <c r="IH198" t="s">
        <v>284</v>
      </c>
      <c r="II198" t="s">
        <v>285</v>
      </c>
      <c r="IJ198" t="s">
        <v>286</v>
      </c>
      <c r="IK198" t="s">
        <v>278</v>
      </c>
      <c r="IL198" t="s">
        <v>346</v>
      </c>
      <c r="IM198" t="s">
        <v>288</v>
      </c>
      <c r="IN198" t="s">
        <v>289</v>
      </c>
      <c r="IP198" t="s">
        <v>290</v>
      </c>
      <c r="IQ198" t="s">
        <v>284</v>
      </c>
      <c r="IS198" t="s">
        <v>736</v>
      </c>
      <c r="IT198" t="s">
        <v>453</v>
      </c>
      <c r="IU198" t="s">
        <v>454</v>
      </c>
      <c r="IV198" t="s">
        <v>434</v>
      </c>
      <c r="IW198" t="s">
        <v>455</v>
      </c>
      <c r="IY198" t="s">
        <v>281</v>
      </c>
    </row>
    <row r="199" spans="1:259" x14ac:dyDescent="0.3">
      <c r="A199" s="14">
        <f>DAY(AVANZA[[#This Row],[FechaSeguimiento]])</f>
        <v>5</v>
      </c>
      <c r="B199" s="14">
        <f>MONTH(AVANZA[[#This Row],[FechaSeguimiento]])</f>
        <v>5</v>
      </c>
      <c r="C199"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199" t="str">
        <f>LOWER(IFERROR(VLOOKUP(AVANZA[[#This Row],[ID_Peticion]],CANCELADAS[#All],2,0),""))</f>
        <v/>
      </c>
      <c r="E199" t="str">
        <f>LOWER(IFERROR(VLOOKUP(AVANZA[[#This Row],[ID_Peticion]],CANCELADAS[#All],3,0),""))</f>
        <v/>
      </c>
      <c r="F199" t="str">
        <f>LOWER(IF(AVANZA[[#This Row],[CEDULA CLIENTE]]&lt;&gt;""," CC: " &amp; COUNTIFS(AVANZA[CEDULA CLIENTE],AVANZA[[#This Row],[CEDULA CLIENTE]]),"")&amp; IF(AVANZA[[#This Row],[Direccion]]&lt;&gt;""," DIR: " &amp; COUNTIFS(AVANZA[Direccion],AVANZA[[#This Row],[Direccion]]),""))</f>
        <v xml:space="preserve"> dir: 1</v>
      </c>
      <c r="G199" t="str">
        <f>IFERROR(VLOOKUP(AVANZA[[#This Row],[Cedula_Vendedor_Atis]],PLANTA[[#All],[CEDULA]:[LINEA]],3,0),"No Cruza")</f>
        <v>Marisol Avella</v>
      </c>
      <c r="H199" t="str">
        <f>IFERROR(VLOOKUP(AVANZA[[#This Row],[Cedula_Vendedor_Atis]],PLANTA[[#All],[CEDULA]:[LINEA]],4,0),"No Cruza")</f>
        <v>Fija</v>
      </c>
      <c r="I199" t="str">
        <f>LOWER(IF(AVANZA[[#This Row],[ATRIBUIBLE]]="",AVANZA[[#This Row],[Variable]],AVANZA[[#This Row],[ATRIBUIBLE]]))</f>
        <v>terminada</v>
      </c>
      <c r="J199" s="14">
        <f>IF(AVANZA[[#This Row],[Variable]]=AVANZA[[#Headers],[TERMINADA]],1,0)</f>
        <v>1</v>
      </c>
      <c r="K199" s="14">
        <f>IF(AVANZA[[#This Row],[Variable]]=AVANZA[[#Headers],[ANULADA]],1,0)</f>
        <v>0</v>
      </c>
      <c r="L199" s="14">
        <f>IF(AVANZA[[#This Row],[Variable]]=AVANZA[[#Headers],[PENDIENTE]],1,0)</f>
        <v>0</v>
      </c>
      <c r="M199" s="14">
        <f>IF(AVANZA[[#This Row],[ESTADO AGENDA]]="AGENDADA",1,0)</f>
        <v>0</v>
      </c>
      <c r="N199" s="14">
        <f>IF(AVANZA[[#This Row],[ESTADO AGENDA]]="PENDIENTE DE AGENDAR",1,0)</f>
        <v>0</v>
      </c>
      <c r="O199" s="14">
        <f>IF(AVANZA[[#This Row],[ESTADO AGENDA]]="SUSPENDIDA",1,0)</f>
        <v>0</v>
      </c>
      <c r="P199" t="str" cm="1">
        <f t="array" ref="P199">_xlfn.XLOOKUP(AVANZA[[#This Row],[Num_Agrupacion_Pet_Atis]],Tabla1[[#All],[Numero_de_actuacion]],Tabla1[[#All],[Estado_de_la_orden]],"",0)</f>
        <v/>
      </c>
      <c r="Q199" s="2" t="str" cm="1">
        <f t="array" ref="Q199">_xlfn.XLOOKUP(AVANZA[[#This Row],[Num_Agrupacion_Pet_Atis]],Tabla1[[#All],[Numero_de_actuacion]],Tabla1[[#All],[Fecha_de_la_cita]],"",0)</f>
        <v/>
      </c>
      <c r="R199" t="str" cm="1">
        <f t="array" ref="R199">_xlfn.XLOOKUP(AVANZA[[#This Row],[Num_Agrupacion_Pet_Atis]],Tabla1[[#All],[Numero_de_actuacion]],Tabla1[[#All],[Franja_horaria_de_la_cita]],"",0)</f>
        <v/>
      </c>
      <c r="S199" s="14" t="str">
        <f>IFERROR(DAY(AVANZA[[#This Row],[FECHA AGENDA]]),"")</f>
        <v/>
      </c>
      <c r="T199" s="14" t="str">
        <f>IFERROR(MONTH(AVANZA[[#This Row],[FECHA AGENDA]]),"")</f>
        <v/>
      </c>
      <c r="U199" t="str" cm="1">
        <f t="array" ref="U199">_xlfn.XLOOKUP(AVANZA[[#This Row],[Num_Agrupacion_Pet_Atis]],Tabla1[[#All],[Numero_de_actuacion]],Tabla1[[#All],[Motivo_de_suspension]],"",0)</f>
        <v/>
      </c>
      <c r="V199" s="2" t="str" cm="1">
        <f t="array" ref="V199">_xlfn.XLOOKUP(AVANZA[[#This Row],[Num_Agrupacion_Pet_Atis]],Tabla1[[#All],[Numero_de_actuacion]],Tabla1[[#All],[No_identificacion_cliente]],"",0)</f>
        <v/>
      </c>
      <c r="W199" s="2" t="str" cm="1">
        <f t="array" ref="W199">_xlfn.XLOOKUP(AVANZA[[#This Row],[Num_Agrupacion_Pet_Atis]],Tabla1[[#All],[Numero_de_actuacion]],Tabla1[[#All],[Movil_de_contacto]],"",0)</f>
        <v/>
      </c>
      <c r="X199" s="14">
        <f>IF(OR(AVANZA[[#This Row],[ESTADO LEG]]="Legalizada grabacion",AVANZA[[#This Row],[ESTADO LEG]]="Legalizada aut"),1,0)</f>
        <v>1</v>
      </c>
      <c r="Y199" s="14">
        <f>IF(OR(AVANZA[[#This Row],[ESTADO LEG]]="pdte legalizar",AVANZA[[#This Row],[ESTADO LEG]]="No cruza"),1,0)</f>
        <v>0</v>
      </c>
      <c r="Z199" t="str" cm="1">
        <f t="array" ref="Z199">IF(AVANZA[[#This Row],[Variable]]="Terminada",LOWER(_xlfn.XLOOKUP(AVANZA[[#This Row],[ID_Peticion]],Tabla6[[#All],[NUM_PETICION]],Tabla6[[#All],[ESTADO_LEG]],"NO CRUZA",0)),AVANZA[[#This Row],[Variable]])</f>
        <v>legalizada grabacion</v>
      </c>
      <c r="AA199" cm="1">
        <f t="array" ref="AA199">_xlfn.XLOOKUP(AVANZA[[#This Row],[ID_Peticion]],Tabla6[[#All],[NUM_PETICION]],Tabla6[[#All],[DIF_DIAS]],"",0)</f>
        <v>1</v>
      </c>
      <c r="AB199" s="2" cm="1">
        <f t="array" ref="AB199">IFERROR(_xlfn.XLOOKUP(AVANZA[[#This Row],[ID_Peticion]],Tabla6[[#All],[NUM_PETICION]],Tabla6[[#All],[FEC_LEGAL]],"",0),"")</f>
        <v>46148</v>
      </c>
      <c r="AC199" s="14">
        <f ca="1">IF(AVANZA[[#This Row],[FECHA LEG]]&lt;&gt;0,IFERROR(AVANZA[[#This Row],[FECHA LEG]]-AVANZA[[#This Row],[FechaIniEstadoSubPetAtis]],0),TODAY()-AVANZA[[#This Row],[FechaIniEstadoSubPetAtis]])</f>
        <v>1</v>
      </c>
      <c r="AD199" s="35" t="str">
        <f ca="1">IF(AVANZA[[#This Row],[FINAL Vs LG]]&lt;&gt;0,IF(AVANZA[[#This Row],[FINAL Vs LG]]&lt;7.1,"100%",IF(AND(AVANZA[[#This Row],[FINAL Vs LG]]&gt;7.1,AVANZA[[#This Row],[FINAL Vs LG]]&lt;11.1),"50%","0%")),0)</f>
        <v>100%</v>
      </c>
      <c r="AE199" s="14">
        <f ca="1">VLOOKUP(DAY(TODAY()),BACK!F:G,2,0)</f>
        <v>14</v>
      </c>
      <c r="AF199" s="14">
        <f>BACK!$I$2</f>
        <v>24</v>
      </c>
      <c r="AG199" s="14">
        <f>IF(AVANZA[[#This Row],[Oferta_empaquetada_comisiones]]="SI",1,0)</f>
        <v>0</v>
      </c>
      <c r="AH199" s="36">
        <f>IF(AVANZA[[#This Row],[Variable]]="TERMINADA",IFERROR(VLOOKUP(AVANZA[[#This Row],[SUPERVISOR]],Tabla2[#All],4,0),0),)</f>
        <v>3.5</v>
      </c>
      <c r="AI199" s="14">
        <f>IF(AVANZA[[#This Row],[Producto]]="BA",1,0)</f>
        <v>0</v>
      </c>
      <c r="AJ199" s="14">
        <f>IF(AVANZA[[#This Row],[Producto]]="DUO",1,0)</f>
        <v>0</v>
      </c>
      <c r="AK199" s="14">
        <f>IF(AVANZA[[#This Row],[Producto]]="TRIO",1,0)</f>
        <v>1</v>
      </c>
      <c r="AL199" t="s">
        <v>418</v>
      </c>
      <c r="AM199">
        <v>-1</v>
      </c>
      <c r="AN199">
        <v>-1</v>
      </c>
      <c r="AO199" t="s">
        <v>997</v>
      </c>
      <c r="AP199" s="1">
        <v>46141.712939814817</v>
      </c>
      <c r="AQ199">
        <v>-1</v>
      </c>
      <c r="AR199" t="s">
        <v>998</v>
      </c>
      <c r="AS199">
        <v>-1</v>
      </c>
      <c r="AT199">
        <v>-1</v>
      </c>
      <c r="AU199">
        <v>-1</v>
      </c>
      <c r="AV199">
        <v>-1</v>
      </c>
      <c r="AW199">
        <v>-1</v>
      </c>
      <c r="AX199" t="s">
        <v>224</v>
      </c>
      <c r="AY199">
        <v>-1</v>
      </c>
      <c r="AZ199">
        <v>2026</v>
      </c>
      <c r="BA199">
        <v>5</v>
      </c>
      <c r="BB199">
        <v>5</v>
      </c>
      <c r="BC199">
        <v>-1</v>
      </c>
      <c r="BD199" t="s">
        <v>225</v>
      </c>
      <c r="BE199">
        <v>-1</v>
      </c>
      <c r="BF199">
        <v>20001620106790</v>
      </c>
      <c r="BG199" t="s">
        <v>611</v>
      </c>
      <c r="BH199" t="s">
        <v>612</v>
      </c>
      <c r="BI199" t="s">
        <v>999</v>
      </c>
      <c r="BJ199">
        <v>-1</v>
      </c>
      <c r="BK199">
        <v>-1</v>
      </c>
      <c r="BL199">
        <v>-1</v>
      </c>
      <c r="BM199" t="s">
        <v>229</v>
      </c>
      <c r="BN199" t="s">
        <v>230</v>
      </c>
      <c r="BO199" t="s">
        <v>1000</v>
      </c>
      <c r="BP199" t="s">
        <v>380</v>
      </c>
      <c r="BQ199">
        <v>2026</v>
      </c>
      <c r="BR199">
        <v>4</v>
      </c>
      <c r="BS199">
        <v>29</v>
      </c>
      <c r="BT199" s="1">
        <v>46147.755127314813</v>
      </c>
      <c r="BU199" t="s">
        <v>233</v>
      </c>
      <c r="BV199" s="2">
        <v>46147</v>
      </c>
      <c r="BW199" t="s">
        <v>234</v>
      </c>
      <c r="BX199" s="2">
        <v>46141</v>
      </c>
      <c r="BY199" s="2">
        <v>46147</v>
      </c>
      <c r="BZ199" t="s">
        <v>235</v>
      </c>
      <c r="CA199" t="s">
        <v>1001</v>
      </c>
      <c r="CB199" t="s">
        <v>1002</v>
      </c>
      <c r="CC199" t="s">
        <v>1003</v>
      </c>
      <c r="CD199" t="s">
        <v>1004</v>
      </c>
      <c r="CE199">
        <v>-1</v>
      </c>
      <c r="CF199" t="s">
        <v>1005</v>
      </c>
      <c r="CG199" t="s">
        <v>1006</v>
      </c>
      <c r="CH199" t="s">
        <v>357</v>
      </c>
      <c r="CI199">
        <v>1022940376</v>
      </c>
      <c r="CJ199" t="s">
        <v>426</v>
      </c>
      <c r="CK199" t="s">
        <v>245</v>
      </c>
      <c r="CL199" t="s">
        <v>409</v>
      </c>
      <c r="CM199" t="s">
        <v>247</v>
      </c>
      <c r="CN199" t="s">
        <v>410</v>
      </c>
      <c r="CT199" t="s">
        <v>386</v>
      </c>
      <c r="CU199" t="s">
        <v>387</v>
      </c>
      <c r="CW199" t="s">
        <v>621</v>
      </c>
      <c r="CX199" t="s">
        <v>622</v>
      </c>
      <c r="DA199" t="s">
        <v>250</v>
      </c>
      <c r="DB199">
        <v>-1</v>
      </c>
      <c r="DF199" t="s">
        <v>251</v>
      </c>
      <c r="DJ199" t="s">
        <v>252</v>
      </c>
      <c r="DK199" t="s">
        <v>253</v>
      </c>
      <c r="DL199" t="s">
        <v>253</v>
      </c>
      <c r="DN199" t="s">
        <v>390</v>
      </c>
      <c r="DR199" t="s">
        <v>427</v>
      </c>
      <c r="DS199" t="s">
        <v>426</v>
      </c>
      <c r="DT199" t="s">
        <v>425</v>
      </c>
      <c r="DV199">
        <v>1</v>
      </c>
      <c r="DW199" t="s">
        <v>257</v>
      </c>
      <c r="ED199" s="2">
        <v>46147</v>
      </c>
      <c r="EF199">
        <v>5</v>
      </c>
      <c r="EP199" t="s">
        <v>258</v>
      </c>
      <c r="ES199" t="s">
        <v>1007</v>
      </c>
      <c r="FA199" t="s">
        <v>245</v>
      </c>
      <c r="FB199" t="s">
        <v>1008</v>
      </c>
      <c r="FD199" t="s">
        <v>1008</v>
      </c>
      <c r="FE199" t="s">
        <v>1009</v>
      </c>
      <c r="FF199" t="s">
        <v>1009</v>
      </c>
      <c r="FK199" t="s">
        <v>263</v>
      </c>
      <c r="FL199" t="s">
        <v>1010</v>
      </c>
      <c r="FN199" t="s">
        <v>410</v>
      </c>
      <c r="FO199" t="s">
        <v>414</v>
      </c>
      <c r="FR199">
        <v>129030</v>
      </c>
      <c r="GB199" t="s">
        <v>266</v>
      </c>
      <c r="GC199" t="s">
        <v>387</v>
      </c>
      <c r="GD199">
        <v>23493</v>
      </c>
      <c r="GF199">
        <v>2353</v>
      </c>
      <c r="GG199">
        <v>25348</v>
      </c>
      <c r="GI199">
        <v>87224</v>
      </c>
      <c r="GJ199">
        <v>25357</v>
      </c>
      <c r="GL199">
        <v>39453</v>
      </c>
      <c r="GM199">
        <v>153545</v>
      </c>
      <c r="GS199" t="s">
        <v>267</v>
      </c>
      <c r="GT199" s="2">
        <v>45291</v>
      </c>
      <c r="GU199" t="s">
        <v>268</v>
      </c>
      <c r="GV199" t="s">
        <v>335</v>
      </c>
      <c r="GW199" t="s">
        <v>394</v>
      </c>
      <c r="GZ199" t="s">
        <v>395</v>
      </c>
      <c r="HA199" t="s">
        <v>274</v>
      </c>
      <c r="HB199" t="s">
        <v>1011</v>
      </c>
      <c r="HC199" t="s">
        <v>1001</v>
      </c>
      <c r="HD199" t="s">
        <v>257</v>
      </c>
      <c r="HE199" t="s">
        <v>230</v>
      </c>
      <c r="HF199" t="s">
        <v>1012</v>
      </c>
      <c r="HR199" t="s">
        <v>278</v>
      </c>
      <c r="HV199">
        <v>136900</v>
      </c>
      <c r="HW199" t="s">
        <v>279</v>
      </c>
      <c r="HX199" t="s">
        <v>570</v>
      </c>
      <c r="HY199">
        <v>129047.66800000001</v>
      </c>
      <c r="HZ199">
        <v>17.667999999999999</v>
      </c>
      <c r="IA199" t="s">
        <v>279</v>
      </c>
      <c r="IB199" t="s">
        <v>281</v>
      </c>
      <c r="IE199" t="s">
        <v>283</v>
      </c>
      <c r="IF199" t="s">
        <v>283</v>
      </c>
      <c r="IG199" t="s">
        <v>283</v>
      </c>
      <c r="IH199" t="s">
        <v>284</v>
      </c>
      <c r="II199" t="s">
        <v>285</v>
      </c>
      <c r="IJ199" t="s">
        <v>286</v>
      </c>
      <c r="IK199" t="s">
        <v>278</v>
      </c>
      <c r="IL199" t="s">
        <v>346</v>
      </c>
      <c r="IM199" t="s">
        <v>288</v>
      </c>
      <c r="IN199" t="s">
        <v>289</v>
      </c>
      <c r="IP199" t="s">
        <v>290</v>
      </c>
      <c r="IQ199" t="s">
        <v>284</v>
      </c>
      <c r="IS199" t="s">
        <v>291</v>
      </c>
      <c r="IY199" t="s">
        <v>281</v>
      </c>
    </row>
    <row r="200" spans="1:259" x14ac:dyDescent="0.3">
      <c r="A200" s="14">
        <f>DAY(AVANZA[[#This Row],[FechaSeguimiento]])</f>
        <v>5</v>
      </c>
      <c r="B200" s="14">
        <f>MONTH(AVANZA[[#This Row],[FechaSeguimiento]])</f>
        <v>5</v>
      </c>
      <c r="C200"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00" t="str">
        <f>LOWER(IFERROR(VLOOKUP(AVANZA[[#This Row],[ID_Peticion]],CANCELADAS[#All],2,0),""))</f>
        <v/>
      </c>
      <c r="E200" t="str">
        <f>LOWER(IFERROR(VLOOKUP(AVANZA[[#This Row],[ID_Peticion]],CANCELADAS[#All],3,0),""))</f>
        <v/>
      </c>
      <c r="F200" t="str">
        <f>LOWER(IF(AVANZA[[#This Row],[CEDULA CLIENTE]]&lt;&gt;""," CC: " &amp; COUNTIFS(AVANZA[CEDULA CLIENTE],AVANZA[[#This Row],[CEDULA CLIENTE]]),"")&amp; IF(AVANZA[[#This Row],[Direccion]]&lt;&gt;""," DIR: " &amp; COUNTIFS(AVANZA[Direccion],AVANZA[[#This Row],[Direccion]]),""))</f>
        <v xml:space="preserve"> dir: 1</v>
      </c>
      <c r="G200" t="str">
        <f>IFERROR(VLOOKUP(AVANZA[[#This Row],[Cedula_Vendedor_Atis]],PLANTA[[#All],[CEDULA]:[LINEA]],3,0),"No Cruza")</f>
        <v>Marisol Avella</v>
      </c>
      <c r="H200" t="str">
        <f>IFERROR(VLOOKUP(AVANZA[[#This Row],[Cedula_Vendedor_Atis]],PLANTA[[#All],[CEDULA]:[LINEA]],4,0),"No Cruza")</f>
        <v>Fija</v>
      </c>
      <c r="I200" t="str">
        <f>LOWER(IF(AVANZA[[#This Row],[ATRIBUIBLE]]="",AVANZA[[#This Row],[Variable]],AVANZA[[#This Row],[ATRIBUIBLE]]))</f>
        <v>terminada</v>
      </c>
      <c r="J200" s="14">
        <f>IF(AVANZA[[#This Row],[Variable]]=AVANZA[[#Headers],[TERMINADA]],1,0)</f>
        <v>1</v>
      </c>
      <c r="K200" s="14">
        <f>IF(AVANZA[[#This Row],[Variable]]=AVANZA[[#Headers],[ANULADA]],1,0)</f>
        <v>0</v>
      </c>
      <c r="L200" s="14">
        <f>IF(AVANZA[[#This Row],[Variable]]=AVANZA[[#Headers],[PENDIENTE]],1,0)</f>
        <v>0</v>
      </c>
      <c r="M200" s="14">
        <f>IF(AVANZA[[#This Row],[ESTADO AGENDA]]="AGENDADA",1,0)</f>
        <v>0</v>
      </c>
      <c r="N200" s="14">
        <f>IF(AVANZA[[#This Row],[ESTADO AGENDA]]="PENDIENTE DE AGENDAR",1,0)</f>
        <v>0</v>
      </c>
      <c r="O200" s="14">
        <f>IF(AVANZA[[#This Row],[ESTADO AGENDA]]="SUSPENDIDA",1,0)</f>
        <v>0</v>
      </c>
      <c r="P200" t="str" cm="1">
        <f t="array" ref="P200">_xlfn.XLOOKUP(AVANZA[[#This Row],[Num_Agrupacion_Pet_Atis]],Tabla1[[#All],[Numero_de_actuacion]],Tabla1[[#All],[Estado_de_la_orden]],"",0)</f>
        <v/>
      </c>
      <c r="Q200" s="2" t="str" cm="1">
        <f t="array" ref="Q200">_xlfn.XLOOKUP(AVANZA[[#This Row],[Num_Agrupacion_Pet_Atis]],Tabla1[[#All],[Numero_de_actuacion]],Tabla1[[#All],[Fecha_de_la_cita]],"",0)</f>
        <v/>
      </c>
      <c r="R200" t="str" cm="1">
        <f t="array" ref="R200">_xlfn.XLOOKUP(AVANZA[[#This Row],[Num_Agrupacion_Pet_Atis]],Tabla1[[#All],[Numero_de_actuacion]],Tabla1[[#All],[Franja_horaria_de_la_cita]],"",0)</f>
        <v/>
      </c>
      <c r="S200" s="14" t="str">
        <f>IFERROR(DAY(AVANZA[[#This Row],[FECHA AGENDA]]),"")</f>
        <v/>
      </c>
      <c r="T200" s="14" t="str">
        <f>IFERROR(MONTH(AVANZA[[#This Row],[FECHA AGENDA]]),"")</f>
        <v/>
      </c>
      <c r="U200" t="str" cm="1">
        <f t="array" ref="U200">_xlfn.XLOOKUP(AVANZA[[#This Row],[Num_Agrupacion_Pet_Atis]],Tabla1[[#All],[Numero_de_actuacion]],Tabla1[[#All],[Motivo_de_suspension]],"",0)</f>
        <v/>
      </c>
      <c r="V200" s="2" t="str" cm="1">
        <f t="array" ref="V200">_xlfn.XLOOKUP(AVANZA[[#This Row],[Num_Agrupacion_Pet_Atis]],Tabla1[[#All],[Numero_de_actuacion]],Tabla1[[#All],[No_identificacion_cliente]],"",0)</f>
        <v/>
      </c>
      <c r="W200" s="2" t="str" cm="1">
        <f t="array" ref="W200">_xlfn.XLOOKUP(AVANZA[[#This Row],[Num_Agrupacion_Pet_Atis]],Tabla1[[#All],[Numero_de_actuacion]],Tabla1[[#All],[Movil_de_contacto]],"",0)</f>
        <v/>
      </c>
      <c r="X200" s="14">
        <f>IF(OR(AVANZA[[#This Row],[ESTADO LEG]]="Legalizada grabacion",AVANZA[[#This Row],[ESTADO LEG]]="Legalizada aut"),1,0)</f>
        <v>1</v>
      </c>
      <c r="Y200" s="14">
        <f>IF(OR(AVANZA[[#This Row],[ESTADO LEG]]="pdte legalizar",AVANZA[[#This Row],[ESTADO LEG]]="No cruza"),1,0)</f>
        <v>0</v>
      </c>
      <c r="Z200" t="str" cm="1">
        <f t="array" ref="Z200">IF(AVANZA[[#This Row],[Variable]]="Terminada",LOWER(_xlfn.XLOOKUP(AVANZA[[#This Row],[ID_Peticion]],Tabla6[[#All],[NUM_PETICION]],Tabla6[[#All],[ESTADO_LEG]],"NO CRUZA",0)),AVANZA[[#This Row],[Variable]])</f>
        <v>legalizada grabacion</v>
      </c>
      <c r="AA200" cm="1">
        <f t="array" ref="AA200">_xlfn.XLOOKUP(AVANZA[[#This Row],[ID_Peticion]],Tabla6[[#All],[NUM_PETICION]],Tabla6[[#All],[DIF_DIAS]],"",0)</f>
        <v>1</v>
      </c>
      <c r="AB200" s="2" cm="1">
        <f t="array" ref="AB200">IFERROR(_xlfn.XLOOKUP(AVANZA[[#This Row],[ID_Peticion]],Tabla6[[#All],[NUM_PETICION]],Tabla6[[#All],[FEC_LEGAL]],"",0),"")</f>
        <v>46148</v>
      </c>
      <c r="AC200" s="14">
        <f ca="1">IF(AVANZA[[#This Row],[FECHA LEG]]&lt;&gt;0,IFERROR(AVANZA[[#This Row],[FECHA LEG]]-AVANZA[[#This Row],[FechaIniEstadoSubPetAtis]],0),TODAY()-AVANZA[[#This Row],[FechaIniEstadoSubPetAtis]])</f>
        <v>1</v>
      </c>
      <c r="AD200" s="35" t="str">
        <f ca="1">IF(AVANZA[[#This Row],[FINAL Vs LG]]&lt;&gt;0,IF(AVANZA[[#This Row],[FINAL Vs LG]]&lt;7.1,"100%",IF(AND(AVANZA[[#This Row],[FINAL Vs LG]]&gt;7.1,AVANZA[[#This Row],[FINAL Vs LG]]&lt;11.1),"50%","0%")),0)</f>
        <v>100%</v>
      </c>
      <c r="AE200" s="14">
        <f ca="1">VLOOKUP(DAY(TODAY()),BACK!F:G,2,0)</f>
        <v>14</v>
      </c>
      <c r="AF200" s="14">
        <f>BACK!$I$2</f>
        <v>24</v>
      </c>
      <c r="AG200" s="14">
        <f>IF(AVANZA[[#This Row],[Oferta_empaquetada_comisiones]]="SI",1,0)</f>
        <v>1</v>
      </c>
      <c r="AH200" s="36">
        <f>IF(AVANZA[[#This Row],[Variable]]="TERMINADA",IFERROR(VLOOKUP(AVANZA[[#This Row],[SUPERVISOR]],Tabla2[#All],4,0),0),)</f>
        <v>3.5</v>
      </c>
      <c r="AI200" s="14">
        <f>IF(AVANZA[[#This Row],[Producto]]="BA",1,0)</f>
        <v>0</v>
      </c>
      <c r="AJ200" s="14">
        <f>IF(AVANZA[[#This Row],[Producto]]="DUO",1,0)</f>
        <v>0</v>
      </c>
      <c r="AK200" s="14">
        <f>IF(AVANZA[[#This Row],[Producto]]="TRIO",1,0)</f>
        <v>1</v>
      </c>
      <c r="AL200" t="s">
        <v>515</v>
      </c>
      <c r="AM200">
        <v>-1</v>
      </c>
      <c r="AN200">
        <v>-1</v>
      </c>
      <c r="AO200" t="s">
        <v>1013</v>
      </c>
      <c r="AP200" s="1">
        <v>46145.406701388885</v>
      </c>
      <c r="AQ200">
        <v>-1</v>
      </c>
      <c r="AR200" t="s">
        <v>1014</v>
      </c>
      <c r="AS200">
        <v>-1</v>
      </c>
      <c r="AT200">
        <v>-1</v>
      </c>
      <c r="AU200">
        <v>-1</v>
      </c>
      <c r="AV200">
        <v>-1</v>
      </c>
      <c r="AW200">
        <v>-1</v>
      </c>
      <c r="AX200" t="s">
        <v>224</v>
      </c>
      <c r="AY200">
        <v>-1</v>
      </c>
      <c r="AZ200">
        <v>2026</v>
      </c>
      <c r="BA200">
        <v>5</v>
      </c>
      <c r="BB200">
        <v>5</v>
      </c>
      <c r="BC200">
        <v>-1</v>
      </c>
      <c r="BD200" t="s">
        <v>225</v>
      </c>
      <c r="BE200">
        <v>-1</v>
      </c>
      <c r="BF200">
        <v>20001621534248</v>
      </c>
      <c r="BG200" t="s">
        <v>438</v>
      </c>
      <c r="BH200" t="s">
        <v>439</v>
      </c>
      <c r="BI200" t="s">
        <v>1015</v>
      </c>
      <c r="BJ200">
        <v>-1</v>
      </c>
      <c r="BK200">
        <v>-1</v>
      </c>
      <c r="BL200">
        <v>-1</v>
      </c>
      <c r="BM200" t="s">
        <v>229</v>
      </c>
      <c r="BN200" t="s">
        <v>230</v>
      </c>
      <c r="BO200" t="s">
        <v>1016</v>
      </c>
      <c r="BP200" t="s">
        <v>232</v>
      </c>
      <c r="BQ200">
        <v>2026</v>
      </c>
      <c r="BR200">
        <v>5</v>
      </c>
      <c r="BS200">
        <v>3</v>
      </c>
      <c r="BT200" s="1">
        <v>46147.431145833332</v>
      </c>
      <c r="BU200" t="s">
        <v>233</v>
      </c>
      <c r="BV200" s="2">
        <v>46147</v>
      </c>
      <c r="BW200" t="s">
        <v>234</v>
      </c>
      <c r="BX200" s="2">
        <v>46145</v>
      </c>
      <c r="BY200" s="2">
        <v>46147</v>
      </c>
      <c r="BZ200" t="s">
        <v>235</v>
      </c>
      <c r="CA200" t="s">
        <v>321</v>
      </c>
      <c r="CB200" t="s">
        <v>322</v>
      </c>
      <c r="CC200" t="s">
        <v>1017</v>
      </c>
      <c r="CD200" t="s">
        <v>1018</v>
      </c>
      <c r="CE200">
        <v>-1</v>
      </c>
      <c r="CF200" t="s">
        <v>324</v>
      </c>
      <c r="CG200" t="s">
        <v>325</v>
      </c>
      <c r="CH200" t="s">
        <v>326</v>
      </c>
      <c r="CI200">
        <v>46680282</v>
      </c>
      <c r="CJ200" t="s">
        <v>522</v>
      </c>
      <c r="CK200" t="s">
        <v>245</v>
      </c>
      <c r="CL200" t="s">
        <v>409</v>
      </c>
      <c r="CM200" t="s">
        <v>247</v>
      </c>
      <c r="CN200" t="s">
        <v>410</v>
      </c>
      <c r="CT200" t="s">
        <v>249</v>
      </c>
      <c r="CU200" t="s">
        <v>387</v>
      </c>
      <c r="CW200" t="s">
        <v>446</v>
      </c>
      <c r="CX200" t="s">
        <v>447</v>
      </c>
      <c r="DA200" t="s">
        <v>250</v>
      </c>
      <c r="DB200">
        <v>-1</v>
      </c>
      <c r="DF200" t="s">
        <v>251</v>
      </c>
      <c r="DJ200" t="s">
        <v>252</v>
      </c>
      <c r="DK200" t="s">
        <v>253</v>
      </c>
      <c r="DL200" t="s">
        <v>253</v>
      </c>
      <c r="DN200" t="s">
        <v>390</v>
      </c>
      <c r="DR200" t="s">
        <v>523</v>
      </c>
      <c r="DS200" t="s">
        <v>522</v>
      </c>
      <c r="DT200" t="s">
        <v>515</v>
      </c>
      <c r="DV200">
        <v>1</v>
      </c>
      <c r="DW200" t="s">
        <v>331</v>
      </c>
      <c r="ED200" s="2">
        <v>46147</v>
      </c>
      <c r="EF200">
        <v>9</v>
      </c>
      <c r="EP200" t="s">
        <v>258</v>
      </c>
      <c r="ES200" t="s">
        <v>466</v>
      </c>
      <c r="FA200" t="s">
        <v>245</v>
      </c>
      <c r="FB200" t="s">
        <v>333</v>
      </c>
      <c r="FD200" t="s">
        <v>333</v>
      </c>
      <c r="FE200" t="s">
        <v>334</v>
      </c>
      <c r="FF200" t="s">
        <v>334</v>
      </c>
      <c r="FK200" t="s">
        <v>263</v>
      </c>
      <c r="FL200" t="s">
        <v>1019</v>
      </c>
      <c r="FN200" t="s">
        <v>410</v>
      </c>
      <c r="FO200" t="s">
        <v>414</v>
      </c>
      <c r="FR200">
        <v>99915</v>
      </c>
      <c r="GB200" t="s">
        <v>266</v>
      </c>
      <c r="GC200" t="s">
        <v>387</v>
      </c>
      <c r="GD200">
        <v>25188</v>
      </c>
      <c r="GF200">
        <v>2353</v>
      </c>
      <c r="GG200">
        <v>25422</v>
      </c>
      <c r="GI200">
        <v>73235</v>
      </c>
      <c r="GJ200">
        <v>25427</v>
      </c>
      <c r="GL200">
        <v>24327</v>
      </c>
      <c r="GM200">
        <v>118898</v>
      </c>
      <c r="GS200" t="s">
        <v>267</v>
      </c>
      <c r="GT200" s="2">
        <v>45626</v>
      </c>
      <c r="GU200" t="s">
        <v>268</v>
      </c>
      <c r="GV200" t="s">
        <v>269</v>
      </c>
      <c r="GW200" t="s">
        <v>270</v>
      </c>
      <c r="GX200" t="s">
        <v>250</v>
      </c>
      <c r="GY200" t="s">
        <v>272</v>
      </c>
      <c r="GZ200" t="s">
        <v>273</v>
      </c>
      <c r="HA200" t="s">
        <v>274</v>
      </c>
      <c r="HB200" t="s">
        <v>321</v>
      </c>
      <c r="HC200" t="s">
        <v>321</v>
      </c>
      <c r="HD200" t="s">
        <v>415</v>
      </c>
      <c r="HE200" t="s">
        <v>230</v>
      </c>
      <c r="HF200" t="s">
        <v>468</v>
      </c>
      <c r="HG200" t="s">
        <v>645</v>
      </c>
      <c r="HH200" t="s">
        <v>1020</v>
      </c>
      <c r="HI200" t="s">
        <v>632</v>
      </c>
      <c r="HJ200">
        <v>46146</v>
      </c>
      <c r="HK200" t="s">
        <v>1021</v>
      </c>
      <c r="HL200" t="s">
        <v>1022</v>
      </c>
      <c r="HM200" t="s">
        <v>1023</v>
      </c>
      <c r="HN200" t="s">
        <v>1024</v>
      </c>
      <c r="HO200" t="s">
        <v>1025</v>
      </c>
      <c r="HP200" t="s">
        <v>1026</v>
      </c>
      <c r="HR200" t="s">
        <v>278</v>
      </c>
      <c r="HV200">
        <v>118900</v>
      </c>
      <c r="HW200" t="s">
        <v>279</v>
      </c>
      <c r="HX200" t="s">
        <v>915</v>
      </c>
      <c r="HY200">
        <v>117583</v>
      </c>
      <c r="HZ200">
        <v>17668</v>
      </c>
      <c r="IA200" t="s">
        <v>279</v>
      </c>
      <c r="IB200" t="s">
        <v>281</v>
      </c>
      <c r="IE200" t="s">
        <v>283</v>
      </c>
      <c r="IF200" t="s">
        <v>283</v>
      </c>
      <c r="IG200" t="s">
        <v>283</v>
      </c>
      <c r="IH200" t="s">
        <v>284</v>
      </c>
      <c r="II200" t="s">
        <v>285</v>
      </c>
      <c r="IJ200" t="s">
        <v>286</v>
      </c>
      <c r="IK200" t="s">
        <v>278</v>
      </c>
      <c r="IL200" t="s">
        <v>287</v>
      </c>
      <c r="IM200" t="s">
        <v>288</v>
      </c>
      <c r="IN200" t="s">
        <v>289</v>
      </c>
      <c r="IP200" t="s">
        <v>290</v>
      </c>
      <c r="IQ200" t="s">
        <v>284</v>
      </c>
      <c r="IS200" t="s">
        <v>291</v>
      </c>
      <c r="IT200" t="s">
        <v>287</v>
      </c>
      <c r="IY200" t="s">
        <v>279</v>
      </c>
    </row>
    <row r="201" spans="1:259" x14ac:dyDescent="0.3">
      <c r="A201" s="14">
        <f>DAY(AVANZA[[#This Row],[FechaSeguimiento]])</f>
        <v>5</v>
      </c>
      <c r="B201" s="14">
        <f>MONTH(AVANZA[[#This Row],[FechaSeguimiento]])</f>
        <v>5</v>
      </c>
      <c r="C201"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01" t="str">
        <f>LOWER(IFERROR(VLOOKUP(AVANZA[[#This Row],[ID_Peticion]],CANCELADAS[#All],2,0),""))</f>
        <v/>
      </c>
      <c r="E201" t="str">
        <f>LOWER(IFERROR(VLOOKUP(AVANZA[[#This Row],[ID_Peticion]],CANCELADAS[#All],3,0),""))</f>
        <v/>
      </c>
      <c r="F201" t="str">
        <f>LOWER(IF(AVANZA[[#This Row],[CEDULA CLIENTE]]&lt;&gt;""," CC: " &amp; COUNTIFS(AVANZA[CEDULA CLIENTE],AVANZA[[#This Row],[CEDULA CLIENTE]]),"")&amp; IF(AVANZA[[#This Row],[Direccion]]&lt;&gt;""," DIR: " &amp; COUNTIFS(AVANZA[Direccion],AVANZA[[#This Row],[Direccion]]),""))</f>
        <v xml:space="preserve"> dir: 1</v>
      </c>
      <c r="G201" t="str">
        <f>IFERROR(VLOOKUP(AVANZA[[#This Row],[Cedula_Vendedor_Atis]],PLANTA[[#All],[CEDULA]:[LINEA]],3,0),"No Cruza")</f>
        <v>Marisol Avella</v>
      </c>
      <c r="H201" t="str">
        <f>IFERROR(VLOOKUP(AVANZA[[#This Row],[Cedula_Vendedor_Atis]],PLANTA[[#All],[CEDULA]:[LINEA]],4,0),"No Cruza")</f>
        <v>Fija</v>
      </c>
      <c r="I201" t="str">
        <f>LOWER(IF(AVANZA[[#This Row],[ATRIBUIBLE]]="",AVANZA[[#This Row],[Variable]],AVANZA[[#This Row],[ATRIBUIBLE]]))</f>
        <v>terminada</v>
      </c>
      <c r="J201" s="14">
        <f>IF(AVANZA[[#This Row],[Variable]]=AVANZA[[#Headers],[TERMINADA]],1,0)</f>
        <v>1</v>
      </c>
      <c r="K201" s="14">
        <f>IF(AVANZA[[#This Row],[Variable]]=AVANZA[[#Headers],[ANULADA]],1,0)</f>
        <v>0</v>
      </c>
      <c r="L201" s="14">
        <f>IF(AVANZA[[#This Row],[Variable]]=AVANZA[[#Headers],[PENDIENTE]],1,0)</f>
        <v>0</v>
      </c>
      <c r="M201" s="14">
        <f>IF(AVANZA[[#This Row],[ESTADO AGENDA]]="AGENDADA",1,0)</f>
        <v>0</v>
      </c>
      <c r="N201" s="14">
        <f>IF(AVANZA[[#This Row],[ESTADO AGENDA]]="PENDIENTE DE AGENDAR",1,0)</f>
        <v>0</v>
      </c>
      <c r="O201" s="14">
        <f>IF(AVANZA[[#This Row],[ESTADO AGENDA]]="SUSPENDIDA",1,0)</f>
        <v>0</v>
      </c>
      <c r="P201" t="str" cm="1">
        <f t="array" ref="P201">_xlfn.XLOOKUP(AVANZA[[#This Row],[Num_Agrupacion_Pet_Atis]],Tabla1[[#All],[Numero_de_actuacion]],Tabla1[[#All],[Estado_de_la_orden]],"",0)</f>
        <v/>
      </c>
      <c r="Q201" s="2" t="str" cm="1">
        <f t="array" ref="Q201">_xlfn.XLOOKUP(AVANZA[[#This Row],[Num_Agrupacion_Pet_Atis]],Tabla1[[#All],[Numero_de_actuacion]],Tabla1[[#All],[Fecha_de_la_cita]],"",0)</f>
        <v/>
      </c>
      <c r="R201" t="str" cm="1">
        <f t="array" ref="R201">_xlfn.XLOOKUP(AVANZA[[#This Row],[Num_Agrupacion_Pet_Atis]],Tabla1[[#All],[Numero_de_actuacion]],Tabla1[[#All],[Franja_horaria_de_la_cita]],"",0)</f>
        <v/>
      </c>
      <c r="S201" s="14" t="str">
        <f>IFERROR(DAY(AVANZA[[#This Row],[FECHA AGENDA]]),"")</f>
        <v/>
      </c>
      <c r="T201" s="14" t="str">
        <f>IFERROR(MONTH(AVANZA[[#This Row],[FECHA AGENDA]]),"")</f>
        <v/>
      </c>
      <c r="U201" t="str" cm="1">
        <f t="array" ref="U201">_xlfn.XLOOKUP(AVANZA[[#This Row],[Num_Agrupacion_Pet_Atis]],Tabla1[[#All],[Numero_de_actuacion]],Tabla1[[#All],[Motivo_de_suspension]],"",0)</f>
        <v/>
      </c>
      <c r="V201" s="2" t="str" cm="1">
        <f t="array" ref="V201">_xlfn.XLOOKUP(AVANZA[[#This Row],[Num_Agrupacion_Pet_Atis]],Tabla1[[#All],[Numero_de_actuacion]],Tabla1[[#All],[No_identificacion_cliente]],"",0)</f>
        <v/>
      </c>
      <c r="W201" s="2" t="str" cm="1">
        <f t="array" ref="W201">_xlfn.XLOOKUP(AVANZA[[#This Row],[Num_Agrupacion_Pet_Atis]],Tabla1[[#All],[Numero_de_actuacion]],Tabla1[[#All],[Movil_de_contacto]],"",0)</f>
        <v/>
      </c>
      <c r="X201" s="14">
        <f>IF(OR(AVANZA[[#This Row],[ESTADO LEG]]="Legalizada grabacion",AVANZA[[#This Row],[ESTADO LEG]]="Legalizada aut"),1,0)</f>
        <v>1</v>
      </c>
      <c r="Y201" s="14">
        <f>IF(OR(AVANZA[[#This Row],[ESTADO LEG]]="pdte legalizar",AVANZA[[#This Row],[ESTADO LEG]]="No cruza"),1,0)</f>
        <v>0</v>
      </c>
      <c r="Z201" t="str" cm="1">
        <f t="array" ref="Z201">IF(AVANZA[[#This Row],[Variable]]="Terminada",LOWER(_xlfn.XLOOKUP(AVANZA[[#This Row],[ID_Peticion]],Tabla6[[#All],[NUM_PETICION]],Tabla6[[#All],[ESTADO_LEG]],"NO CRUZA",0)),AVANZA[[#This Row],[Variable]])</f>
        <v>legalizada grabacion</v>
      </c>
      <c r="AA201" cm="1">
        <f t="array" ref="AA201">_xlfn.XLOOKUP(AVANZA[[#This Row],[ID_Peticion]],Tabla6[[#All],[NUM_PETICION]],Tabla6[[#All],[DIF_DIAS]],"",0)</f>
        <v>1</v>
      </c>
      <c r="AB201" s="2" cm="1">
        <f t="array" ref="AB201">IFERROR(_xlfn.XLOOKUP(AVANZA[[#This Row],[ID_Peticion]],Tabla6[[#All],[NUM_PETICION]],Tabla6[[#All],[FEC_LEGAL]],"",0),"")</f>
        <v>46148</v>
      </c>
      <c r="AC201" s="14">
        <f ca="1">IF(AVANZA[[#This Row],[FECHA LEG]]&lt;&gt;0,IFERROR(AVANZA[[#This Row],[FECHA LEG]]-AVANZA[[#This Row],[FechaIniEstadoSubPetAtis]],0),TODAY()-AVANZA[[#This Row],[FechaIniEstadoSubPetAtis]])</f>
        <v>1</v>
      </c>
      <c r="AD201" s="35" t="str">
        <f ca="1">IF(AVANZA[[#This Row],[FINAL Vs LG]]&lt;&gt;0,IF(AVANZA[[#This Row],[FINAL Vs LG]]&lt;7.1,"100%",IF(AND(AVANZA[[#This Row],[FINAL Vs LG]]&gt;7.1,AVANZA[[#This Row],[FINAL Vs LG]]&lt;11.1),"50%","0%")),0)</f>
        <v>100%</v>
      </c>
      <c r="AE201" s="14">
        <f ca="1">VLOOKUP(DAY(TODAY()),BACK!F:G,2,0)</f>
        <v>14</v>
      </c>
      <c r="AF201" s="14">
        <f>BACK!$I$2</f>
        <v>24</v>
      </c>
      <c r="AG201" s="14">
        <f>IF(AVANZA[[#This Row],[Oferta_empaquetada_comisiones]]="SI",1,0)</f>
        <v>0</v>
      </c>
      <c r="AH201" s="36">
        <f>IF(AVANZA[[#This Row],[Variable]]="TERMINADA",IFERROR(VLOOKUP(AVANZA[[#This Row],[SUPERVISOR]],Tabla2[#All],4,0),0),)</f>
        <v>3.5</v>
      </c>
      <c r="AI201" s="14">
        <f>IF(AVANZA[[#This Row],[Producto]]="BA",1,0)</f>
        <v>1</v>
      </c>
      <c r="AJ201" s="14">
        <f>IF(AVANZA[[#This Row],[Producto]]="DUO",1,0)</f>
        <v>0</v>
      </c>
      <c r="AK201" s="14">
        <f>IF(AVANZA[[#This Row],[Producto]]="TRIO",1,0)</f>
        <v>0</v>
      </c>
      <c r="AL201" t="s">
        <v>515</v>
      </c>
      <c r="AM201">
        <v>-1</v>
      </c>
      <c r="AN201">
        <v>-1</v>
      </c>
      <c r="AO201" t="s">
        <v>1027</v>
      </c>
      <c r="AP201" s="1">
        <v>46146.39984953704</v>
      </c>
      <c r="AQ201">
        <v>-1</v>
      </c>
      <c r="AR201" t="s">
        <v>1028</v>
      </c>
      <c r="AS201">
        <v>-1</v>
      </c>
      <c r="AT201">
        <v>-1</v>
      </c>
      <c r="AU201">
        <v>-1</v>
      </c>
      <c r="AV201">
        <v>-1</v>
      </c>
      <c r="AW201">
        <v>-1</v>
      </c>
      <c r="AX201" t="s">
        <v>224</v>
      </c>
      <c r="AY201">
        <v>-1</v>
      </c>
      <c r="AZ201">
        <v>2026</v>
      </c>
      <c r="BA201">
        <v>5</v>
      </c>
      <c r="BB201">
        <v>5</v>
      </c>
      <c r="BC201">
        <v>-1</v>
      </c>
      <c r="BD201" t="s">
        <v>225</v>
      </c>
      <c r="BE201">
        <v>-1</v>
      </c>
      <c r="BF201">
        <v>20001621870147</v>
      </c>
      <c r="BG201" t="s">
        <v>226</v>
      </c>
      <c r="BH201" t="s">
        <v>227</v>
      </c>
      <c r="BI201" t="s">
        <v>1029</v>
      </c>
      <c r="BJ201">
        <v>-1</v>
      </c>
      <c r="BK201">
        <v>-1</v>
      </c>
      <c r="BL201">
        <v>-1</v>
      </c>
      <c r="BM201" t="s">
        <v>229</v>
      </c>
      <c r="BN201" t="s">
        <v>230</v>
      </c>
      <c r="BO201" t="s">
        <v>1030</v>
      </c>
      <c r="BP201" t="s">
        <v>232</v>
      </c>
      <c r="BQ201">
        <v>2026</v>
      </c>
      <c r="BR201">
        <v>5</v>
      </c>
      <c r="BS201">
        <v>4</v>
      </c>
      <c r="BT201" s="1">
        <v>46147.417731481481</v>
      </c>
      <c r="BU201" t="s">
        <v>233</v>
      </c>
      <c r="BV201" s="2">
        <v>46147</v>
      </c>
      <c r="BW201" t="s">
        <v>234</v>
      </c>
      <c r="BX201" s="2">
        <v>46146</v>
      </c>
      <c r="BY201" s="2">
        <v>46147</v>
      </c>
      <c r="BZ201" t="s">
        <v>235</v>
      </c>
      <c r="CA201" t="s">
        <v>1031</v>
      </c>
      <c r="CB201" t="s">
        <v>752</v>
      </c>
      <c r="CC201" t="s">
        <v>1032</v>
      </c>
      <c r="CD201" t="s">
        <v>1033</v>
      </c>
      <c r="CE201">
        <v>-1</v>
      </c>
      <c r="CF201" t="s">
        <v>1034</v>
      </c>
      <c r="CG201" t="s">
        <v>756</v>
      </c>
      <c r="CH201" t="s">
        <v>757</v>
      </c>
      <c r="CI201">
        <v>46680282</v>
      </c>
      <c r="CJ201" t="s">
        <v>522</v>
      </c>
      <c r="CK201" t="s">
        <v>245</v>
      </c>
      <c r="CL201" t="s">
        <v>409</v>
      </c>
      <c r="CM201" t="s">
        <v>247</v>
      </c>
      <c r="CN201" t="s">
        <v>410</v>
      </c>
      <c r="CT201" t="s">
        <v>249</v>
      </c>
      <c r="CU201" t="s">
        <v>225</v>
      </c>
      <c r="CW201" t="s">
        <v>226</v>
      </c>
      <c r="CX201" t="s">
        <v>227</v>
      </c>
      <c r="DA201" t="s">
        <v>250</v>
      </c>
      <c r="DB201">
        <v>-1</v>
      </c>
      <c r="DF201" t="s">
        <v>251</v>
      </c>
      <c r="DJ201" t="s">
        <v>252</v>
      </c>
      <c r="DK201" t="s">
        <v>253</v>
      </c>
      <c r="DL201" t="s">
        <v>254</v>
      </c>
      <c r="DN201" t="s">
        <v>255</v>
      </c>
      <c r="DR201" t="s">
        <v>523</v>
      </c>
      <c r="DS201" t="s">
        <v>522</v>
      </c>
      <c r="DT201" t="s">
        <v>515</v>
      </c>
      <c r="DV201">
        <v>1</v>
      </c>
      <c r="DW201" t="s">
        <v>623</v>
      </c>
      <c r="ED201" s="2">
        <v>46147</v>
      </c>
      <c r="EE201" t="s">
        <v>900</v>
      </c>
      <c r="EF201">
        <v>9</v>
      </c>
      <c r="EP201" t="s">
        <v>258</v>
      </c>
      <c r="ES201" t="s">
        <v>1035</v>
      </c>
      <c r="FA201" t="s">
        <v>245</v>
      </c>
      <c r="FB201" t="s">
        <v>763</v>
      </c>
      <c r="FD201" t="s">
        <v>763</v>
      </c>
      <c r="FE201" t="s">
        <v>1036</v>
      </c>
      <c r="FF201" t="s">
        <v>1036</v>
      </c>
      <c r="FK201" t="s">
        <v>263</v>
      </c>
      <c r="FL201" t="s">
        <v>1037</v>
      </c>
      <c r="FN201" t="s">
        <v>410</v>
      </c>
      <c r="FO201" t="s">
        <v>414</v>
      </c>
      <c r="FR201">
        <v>72185</v>
      </c>
      <c r="GB201" t="s">
        <v>266</v>
      </c>
      <c r="GC201" t="s">
        <v>225</v>
      </c>
      <c r="GD201">
        <v>0</v>
      </c>
      <c r="GF201">
        <v>0</v>
      </c>
      <c r="GG201">
        <v>25421</v>
      </c>
      <c r="GI201">
        <v>72185</v>
      </c>
      <c r="GJ201">
        <v>0</v>
      </c>
      <c r="GL201">
        <v>0</v>
      </c>
      <c r="GM201">
        <v>85900</v>
      </c>
      <c r="GS201" t="s">
        <v>267</v>
      </c>
      <c r="GT201" s="2">
        <v>45565</v>
      </c>
      <c r="GU201" t="s">
        <v>268</v>
      </c>
      <c r="GV201" t="s">
        <v>311</v>
      </c>
      <c r="GW201" t="s">
        <v>270</v>
      </c>
      <c r="GX201" t="s">
        <v>271</v>
      </c>
      <c r="GY201" t="s">
        <v>272</v>
      </c>
      <c r="GZ201" t="s">
        <v>273</v>
      </c>
      <c r="HA201" t="s">
        <v>274</v>
      </c>
      <c r="HB201" t="s">
        <v>766</v>
      </c>
      <c r="HC201" t="s">
        <v>1031</v>
      </c>
      <c r="HD201" t="s">
        <v>761</v>
      </c>
      <c r="HE201" t="s">
        <v>230</v>
      </c>
      <c r="HF201" t="s">
        <v>1038</v>
      </c>
      <c r="HG201" t="s">
        <v>277</v>
      </c>
      <c r="HR201" t="s">
        <v>278</v>
      </c>
      <c r="HV201">
        <v>85900</v>
      </c>
      <c r="HW201" t="s">
        <v>279</v>
      </c>
      <c r="HX201" t="s">
        <v>280</v>
      </c>
      <c r="HY201">
        <v>89853</v>
      </c>
      <c r="HZ201">
        <v>17668</v>
      </c>
      <c r="IA201" t="s">
        <v>279</v>
      </c>
      <c r="IB201" t="s">
        <v>281</v>
      </c>
      <c r="ID201" t="s">
        <v>282</v>
      </c>
      <c r="IE201" t="s">
        <v>283</v>
      </c>
      <c r="IF201" t="s">
        <v>283</v>
      </c>
      <c r="IG201" t="s">
        <v>283</v>
      </c>
      <c r="IH201" t="s">
        <v>284</v>
      </c>
      <c r="II201" t="s">
        <v>285</v>
      </c>
      <c r="IJ201" t="s">
        <v>286</v>
      </c>
      <c r="IK201" t="s">
        <v>278</v>
      </c>
      <c r="IL201" t="s">
        <v>346</v>
      </c>
      <c r="IM201" t="s">
        <v>288</v>
      </c>
      <c r="IN201" t="s">
        <v>289</v>
      </c>
      <c r="IP201" t="s">
        <v>290</v>
      </c>
      <c r="IQ201" t="s">
        <v>284</v>
      </c>
      <c r="IS201" t="s">
        <v>291</v>
      </c>
      <c r="IY201" t="s">
        <v>281</v>
      </c>
    </row>
    <row r="202" spans="1:259" x14ac:dyDescent="0.3">
      <c r="A202" s="14">
        <f>DAY(AVANZA[[#This Row],[FechaSeguimiento]])</f>
        <v>5</v>
      </c>
      <c r="B202" s="14">
        <f>MONTH(AVANZA[[#This Row],[FechaSeguimiento]])</f>
        <v>5</v>
      </c>
      <c r="C202"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02" t="str">
        <f>LOWER(IFERROR(VLOOKUP(AVANZA[[#This Row],[ID_Peticion]],CANCELADAS[#All],2,0),""))</f>
        <v/>
      </c>
      <c r="E202" t="str">
        <f>LOWER(IFERROR(VLOOKUP(AVANZA[[#This Row],[ID_Peticion]],CANCELADAS[#All],3,0),""))</f>
        <v/>
      </c>
      <c r="F202" t="str">
        <f>LOWER(IF(AVANZA[[#This Row],[CEDULA CLIENTE]]&lt;&gt;""," CC: " &amp; COUNTIFS(AVANZA[CEDULA CLIENTE],AVANZA[[#This Row],[CEDULA CLIENTE]]),"")&amp; IF(AVANZA[[#This Row],[Direccion]]&lt;&gt;""," DIR: " &amp; COUNTIFS(AVANZA[Direccion],AVANZA[[#This Row],[Direccion]]),""))</f>
        <v xml:space="preserve"> dir: 1</v>
      </c>
      <c r="G202" t="str">
        <f>IFERROR(VLOOKUP(AVANZA[[#This Row],[Cedula_Vendedor_Atis]],PLANTA[[#All],[CEDULA]:[LINEA]],3,0),"No Cruza")</f>
        <v>Marisol Avella</v>
      </c>
      <c r="H202" t="str">
        <f>IFERROR(VLOOKUP(AVANZA[[#This Row],[Cedula_Vendedor_Atis]],PLANTA[[#All],[CEDULA]:[LINEA]],4,0),"No Cruza")</f>
        <v>Fija</v>
      </c>
      <c r="I202" t="str">
        <f>LOWER(IF(AVANZA[[#This Row],[ATRIBUIBLE]]="",AVANZA[[#This Row],[Variable]],AVANZA[[#This Row],[ATRIBUIBLE]]))</f>
        <v>terminada</v>
      </c>
      <c r="J202" s="14">
        <f>IF(AVANZA[[#This Row],[Variable]]=AVANZA[[#Headers],[TERMINADA]],1,0)</f>
        <v>1</v>
      </c>
      <c r="K202" s="14">
        <f>IF(AVANZA[[#This Row],[Variable]]=AVANZA[[#Headers],[ANULADA]],1,0)</f>
        <v>0</v>
      </c>
      <c r="L202" s="14">
        <f>IF(AVANZA[[#This Row],[Variable]]=AVANZA[[#Headers],[PENDIENTE]],1,0)</f>
        <v>0</v>
      </c>
      <c r="M202" s="14">
        <f>IF(AVANZA[[#This Row],[ESTADO AGENDA]]="AGENDADA",1,0)</f>
        <v>0</v>
      </c>
      <c r="N202" s="14">
        <f>IF(AVANZA[[#This Row],[ESTADO AGENDA]]="PENDIENTE DE AGENDAR",1,0)</f>
        <v>0</v>
      </c>
      <c r="O202" s="14">
        <f>IF(AVANZA[[#This Row],[ESTADO AGENDA]]="SUSPENDIDA",1,0)</f>
        <v>0</v>
      </c>
      <c r="P202" t="str" cm="1">
        <f t="array" ref="P202">_xlfn.XLOOKUP(AVANZA[[#This Row],[Num_Agrupacion_Pet_Atis]],Tabla1[[#All],[Numero_de_actuacion]],Tabla1[[#All],[Estado_de_la_orden]],"",0)</f>
        <v/>
      </c>
      <c r="Q202" s="2" t="str" cm="1">
        <f t="array" ref="Q202">_xlfn.XLOOKUP(AVANZA[[#This Row],[Num_Agrupacion_Pet_Atis]],Tabla1[[#All],[Numero_de_actuacion]],Tabla1[[#All],[Fecha_de_la_cita]],"",0)</f>
        <v/>
      </c>
      <c r="R202" t="str" cm="1">
        <f t="array" ref="R202">_xlfn.XLOOKUP(AVANZA[[#This Row],[Num_Agrupacion_Pet_Atis]],Tabla1[[#All],[Numero_de_actuacion]],Tabla1[[#All],[Franja_horaria_de_la_cita]],"",0)</f>
        <v/>
      </c>
      <c r="S202" s="14" t="str">
        <f>IFERROR(DAY(AVANZA[[#This Row],[FECHA AGENDA]]),"")</f>
        <v/>
      </c>
      <c r="T202" s="14" t="str">
        <f>IFERROR(MONTH(AVANZA[[#This Row],[FECHA AGENDA]]),"")</f>
        <v/>
      </c>
      <c r="U202" t="str" cm="1">
        <f t="array" ref="U202">_xlfn.XLOOKUP(AVANZA[[#This Row],[Num_Agrupacion_Pet_Atis]],Tabla1[[#All],[Numero_de_actuacion]],Tabla1[[#All],[Motivo_de_suspension]],"",0)</f>
        <v/>
      </c>
      <c r="V202" s="2" t="str" cm="1">
        <f t="array" ref="V202">_xlfn.XLOOKUP(AVANZA[[#This Row],[Num_Agrupacion_Pet_Atis]],Tabla1[[#All],[Numero_de_actuacion]],Tabla1[[#All],[No_identificacion_cliente]],"",0)</f>
        <v/>
      </c>
      <c r="W202" s="2" t="str" cm="1">
        <f t="array" ref="W202">_xlfn.XLOOKUP(AVANZA[[#This Row],[Num_Agrupacion_Pet_Atis]],Tabla1[[#All],[Numero_de_actuacion]],Tabla1[[#All],[Movil_de_contacto]],"",0)</f>
        <v/>
      </c>
      <c r="X202" s="14">
        <f>IF(OR(AVANZA[[#This Row],[ESTADO LEG]]="Legalizada grabacion",AVANZA[[#This Row],[ESTADO LEG]]="Legalizada aut"),1,0)</f>
        <v>1</v>
      </c>
      <c r="Y202" s="14">
        <f>IF(OR(AVANZA[[#This Row],[ESTADO LEG]]="pdte legalizar",AVANZA[[#This Row],[ESTADO LEG]]="No cruza"),1,0)</f>
        <v>0</v>
      </c>
      <c r="Z202" t="str" cm="1">
        <f t="array" ref="Z202">IF(AVANZA[[#This Row],[Variable]]="Terminada",LOWER(_xlfn.XLOOKUP(AVANZA[[#This Row],[ID_Peticion]],Tabla6[[#All],[NUM_PETICION]],Tabla6[[#All],[ESTADO_LEG]],"NO CRUZA",0)),AVANZA[[#This Row],[Variable]])</f>
        <v>legalizada grabacion</v>
      </c>
      <c r="AA202" cm="1">
        <f t="array" ref="AA202">_xlfn.XLOOKUP(AVANZA[[#This Row],[ID_Peticion]],Tabla6[[#All],[NUM_PETICION]],Tabla6[[#All],[DIF_DIAS]],"",0)</f>
        <v>1</v>
      </c>
      <c r="AB202" s="2" cm="1">
        <f t="array" ref="AB202">IFERROR(_xlfn.XLOOKUP(AVANZA[[#This Row],[ID_Peticion]],Tabla6[[#All],[NUM_PETICION]],Tabla6[[#All],[FEC_LEGAL]],"",0),"")</f>
        <v>46148</v>
      </c>
      <c r="AC202" s="14">
        <f ca="1">IF(AVANZA[[#This Row],[FECHA LEG]]&lt;&gt;0,IFERROR(AVANZA[[#This Row],[FECHA LEG]]-AVANZA[[#This Row],[FechaIniEstadoSubPetAtis]],0),TODAY()-AVANZA[[#This Row],[FechaIniEstadoSubPetAtis]])</f>
        <v>1</v>
      </c>
      <c r="AD202" s="35" t="str">
        <f ca="1">IF(AVANZA[[#This Row],[FINAL Vs LG]]&lt;&gt;0,IF(AVANZA[[#This Row],[FINAL Vs LG]]&lt;7.1,"100%",IF(AND(AVANZA[[#This Row],[FINAL Vs LG]]&gt;7.1,AVANZA[[#This Row],[FINAL Vs LG]]&lt;11.1),"50%","0%")),0)</f>
        <v>100%</v>
      </c>
      <c r="AE202" s="14">
        <f ca="1">VLOOKUP(DAY(TODAY()),BACK!F:G,2,0)</f>
        <v>14</v>
      </c>
      <c r="AF202" s="14">
        <f>BACK!$I$2</f>
        <v>24</v>
      </c>
      <c r="AG202" s="14">
        <f>IF(AVANZA[[#This Row],[Oferta_empaquetada_comisiones]]="SI",1,0)</f>
        <v>1</v>
      </c>
      <c r="AH202" s="36">
        <f>IF(AVANZA[[#This Row],[Variable]]="TERMINADA",IFERROR(VLOOKUP(AVANZA[[#This Row],[SUPERVISOR]],Tabla2[#All],4,0),0),)</f>
        <v>3.5</v>
      </c>
      <c r="AI202" s="14">
        <f>IF(AVANZA[[#This Row],[Producto]]="BA",1,0)</f>
        <v>1</v>
      </c>
      <c r="AJ202" s="14">
        <f>IF(AVANZA[[#This Row],[Producto]]="DUO",1,0)</f>
        <v>0</v>
      </c>
      <c r="AK202" s="14">
        <f>IF(AVANZA[[#This Row],[Producto]]="TRIO",1,0)</f>
        <v>0</v>
      </c>
      <c r="AL202" t="s">
        <v>221</v>
      </c>
      <c r="AM202">
        <v>-1</v>
      </c>
      <c r="AN202">
        <v>-1</v>
      </c>
      <c r="AO202" t="s">
        <v>1050</v>
      </c>
      <c r="AP202" s="1">
        <v>46146.773078703707</v>
      </c>
      <c r="AQ202">
        <v>-1</v>
      </c>
      <c r="AR202" t="s">
        <v>1051</v>
      </c>
      <c r="AS202">
        <v>-1</v>
      </c>
      <c r="AT202">
        <v>-1</v>
      </c>
      <c r="AU202">
        <v>-1</v>
      </c>
      <c r="AV202">
        <v>-1</v>
      </c>
      <c r="AW202">
        <v>-1</v>
      </c>
      <c r="AX202" t="s">
        <v>224</v>
      </c>
      <c r="AY202">
        <v>-1</v>
      </c>
      <c r="AZ202">
        <v>2026</v>
      </c>
      <c r="BA202">
        <v>5</v>
      </c>
      <c r="BB202">
        <v>5</v>
      </c>
      <c r="BC202">
        <v>-1</v>
      </c>
      <c r="BD202" t="s">
        <v>225</v>
      </c>
      <c r="BE202">
        <v>-1</v>
      </c>
      <c r="BF202">
        <v>20001622163062</v>
      </c>
      <c r="BG202" t="s">
        <v>226</v>
      </c>
      <c r="BH202" t="s">
        <v>227</v>
      </c>
      <c r="BI202" t="s">
        <v>1052</v>
      </c>
      <c r="BJ202">
        <v>-1</v>
      </c>
      <c r="BK202">
        <v>-1</v>
      </c>
      <c r="BL202">
        <v>-1</v>
      </c>
      <c r="BM202" t="s">
        <v>229</v>
      </c>
      <c r="BN202" t="s">
        <v>230</v>
      </c>
      <c r="BO202" t="s">
        <v>1053</v>
      </c>
      <c r="BP202" t="s">
        <v>232</v>
      </c>
      <c r="BQ202">
        <v>2026</v>
      </c>
      <c r="BR202">
        <v>5</v>
      </c>
      <c r="BS202">
        <v>4</v>
      </c>
      <c r="BT202" s="1">
        <v>46147.649687500001</v>
      </c>
      <c r="BU202" t="s">
        <v>233</v>
      </c>
      <c r="BV202" s="2">
        <v>46147</v>
      </c>
      <c r="BW202" t="s">
        <v>234</v>
      </c>
      <c r="BX202" s="2">
        <v>46146</v>
      </c>
      <c r="BY202" s="2">
        <v>46147</v>
      </c>
      <c r="BZ202" t="s">
        <v>235</v>
      </c>
      <c r="CA202" t="s">
        <v>802</v>
      </c>
      <c r="CB202" t="s">
        <v>237</v>
      </c>
      <c r="CC202" t="s">
        <v>1054</v>
      </c>
      <c r="CD202" t="s">
        <v>1055</v>
      </c>
      <c r="CE202">
        <v>-1</v>
      </c>
      <c r="CF202" t="s">
        <v>805</v>
      </c>
      <c r="CG202" t="s">
        <v>241</v>
      </c>
      <c r="CH202" t="s">
        <v>242</v>
      </c>
      <c r="CI202">
        <v>73211780</v>
      </c>
      <c r="CJ202" t="s">
        <v>244</v>
      </c>
      <c r="CK202" t="s">
        <v>245</v>
      </c>
      <c r="CL202" t="s">
        <v>246</v>
      </c>
      <c r="CM202" t="s">
        <v>247</v>
      </c>
      <c r="CN202" t="s">
        <v>248</v>
      </c>
      <c r="CT202" t="s">
        <v>386</v>
      </c>
      <c r="CU202" t="s">
        <v>225</v>
      </c>
      <c r="CW202" t="s">
        <v>226</v>
      </c>
      <c r="CX202" t="s">
        <v>227</v>
      </c>
      <c r="DA202" t="s">
        <v>250</v>
      </c>
      <c r="DB202">
        <v>-1</v>
      </c>
      <c r="DF202" t="s">
        <v>251</v>
      </c>
      <c r="DJ202" t="s">
        <v>252</v>
      </c>
      <c r="DK202" t="s">
        <v>253</v>
      </c>
      <c r="DL202" t="s">
        <v>254</v>
      </c>
      <c r="DN202" t="s">
        <v>255</v>
      </c>
      <c r="DR202" t="s">
        <v>256</v>
      </c>
      <c r="DS202" t="s">
        <v>244</v>
      </c>
      <c r="DT202" t="s">
        <v>243</v>
      </c>
      <c r="DV202">
        <v>1</v>
      </c>
      <c r="DW202" t="s">
        <v>257</v>
      </c>
      <c r="ED202" s="2">
        <v>46147</v>
      </c>
      <c r="EF202">
        <v>12</v>
      </c>
      <c r="EP202" t="s">
        <v>258</v>
      </c>
      <c r="ES202" t="s">
        <v>1056</v>
      </c>
      <c r="FA202" t="s">
        <v>245</v>
      </c>
      <c r="FB202" t="s">
        <v>260</v>
      </c>
      <c r="FD202" t="s">
        <v>260</v>
      </c>
      <c r="FE202" t="s">
        <v>809</v>
      </c>
      <c r="FF202" t="s">
        <v>809</v>
      </c>
      <c r="FK202" t="s">
        <v>263</v>
      </c>
      <c r="FL202" t="s">
        <v>1057</v>
      </c>
      <c r="FN202" t="s">
        <v>248</v>
      </c>
      <c r="FO202" t="s">
        <v>265</v>
      </c>
      <c r="FR202">
        <v>85900</v>
      </c>
      <c r="GB202" t="s">
        <v>266</v>
      </c>
      <c r="GC202" t="s">
        <v>225</v>
      </c>
      <c r="GD202">
        <v>0</v>
      </c>
      <c r="GF202">
        <v>0</v>
      </c>
      <c r="GG202">
        <v>25421</v>
      </c>
      <c r="GI202">
        <v>85900</v>
      </c>
      <c r="GJ202">
        <v>0</v>
      </c>
      <c r="GL202">
        <v>0</v>
      </c>
      <c r="GM202">
        <v>102221</v>
      </c>
      <c r="GS202" t="s">
        <v>267</v>
      </c>
      <c r="GT202" s="2">
        <v>44804</v>
      </c>
      <c r="GU202" t="s">
        <v>268</v>
      </c>
      <c r="GV202" t="s">
        <v>335</v>
      </c>
      <c r="GW202" t="s">
        <v>270</v>
      </c>
      <c r="GX202" t="s">
        <v>250</v>
      </c>
      <c r="GY202" t="s">
        <v>272</v>
      </c>
      <c r="GZ202" t="s">
        <v>273</v>
      </c>
      <c r="HA202" t="s">
        <v>274</v>
      </c>
      <c r="HB202" t="s">
        <v>811</v>
      </c>
      <c r="HC202" t="s">
        <v>802</v>
      </c>
      <c r="HD202" t="s">
        <v>257</v>
      </c>
      <c r="HE202" t="s">
        <v>230</v>
      </c>
      <c r="HF202" t="s">
        <v>1058</v>
      </c>
      <c r="HG202" t="s">
        <v>834</v>
      </c>
      <c r="HH202" t="s">
        <v>1059</v>
      </c>
      <c r="HI202" t="s">
        <v>632</v>
      </c>
      <c r="HJ202">
        <v>46149</v>
      </c>
      <c r="HK202" t="s">
        <v>247</v>
      </c>
      <c r="HL202" t="s">
        <v>245</v>
      </c>
      <c r="HM202" t="s">
        <v>265</v>
      </c>
      <c r="HN202" t="s">
        <v>248</v>
      </c>
      <c r="HO202" t="s">
        <v>244</v>
      </c>
      <c r="HP202" t="s">
        <v>243</v>
      </c>
      <c r="HR202" t="s">
        <v>278</v>
      </c>
      <c r="HV202">
        <v>85900</v>
      </c>
      <c r="HW202" t="s">
        <v>279</v>
      </c>
      <c r="HX202" t="s">
        <v>915</v>
      </c>
      <c r="HY202">
        <v>103568</v>
      </c>
      <c r="HZ202">
        <v>17668</v>
      </c>
      <c r="IA202" t="s">
        <v>279</v>
      </c>
      <c r="IB202" t="s">
        <v>281</v>
      </c>
      <c r="IE202" t="s">
        <v>283</v>
      </c>
      <c r="IF202" t="s">
        <v>283</v>
      </c>
      <c r="IG202" t="s">
        <v>283</v>
      </c>
      <c r="IH202" t="s">
        <v>284</v>
      </c>
      <c r="II202" t="s">
        <v>285</v>
      </c>
      <c r="IJ202" t="s">
        <v>286</v>
      </c>
      <c r="IK202" t="s">
        <v>278</v>
      </c>
      <c r="IL202" t="s">
        <v>287</v>
      </c>
      <c r="IM202" t="s">
        <v>288</v>
      </c>
      <c r="IN202" t="s">
        <v>289</v>
      </c>
      <c r="IP202" t="s">
        <v>290</v>
      </c>
      <c r="IQ202" t="s">
        <v>284</v>
      </c>
      <c r="IS202" t="s">
        <v>291</v>
      </c>
      <c r="IY202" t="s">
        <v>279</v>
      </c>
    </row>
    <row r="203" spans="1:259" x14ac:dyDescent="0.3">
      <c r="A203" s="14">
        <f>DAY(AVANZA[[#This Row],[FechaSeguimiento]])</f>
        <v>5</v>
      </c>
      <c r="B203" s="14">
        <f>MONTH(AVANZA[[#This Row],[FechaSeguimiento]])</f>
        <v>5</v>
      </c>
      <c r="C203"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03" t="str">
        <f>LOWER(IFERROR(VLOOKUP(AVANZA[[#This Row],[ID_Peticion]],CANCELADAS[#All],2,0),""))</f>
        <v/>
      </c>
      <c r="E203" t="str">
        <f>LOWER(IFERROR(VLOOKUP(AVANZA[[#This Row],[ID_Peticion]],CANCELADAS[#All],3,0),""))</f>
        <v/>
      </c>
      <c r="F203" t="str">
        <f>LOWER(IF(AVANZA[[#This Row],[CEDULA CLIENTE]]&lt;&gt;""," CC: " &amp; COUNTIFS(AVANZA[CEDULA CLIENTE],AVANZA[[#This Row],[CEDULA CLIENTE]]),"")&amp; IF(AVANZA[[#This Row],[Direccion]]&lt;&gt;""," DIR: " &amp; COUNTIFS(AVANZA[Direccion],AVANZA[[#This Row],[Direccion]]),""))</f>
        <v xml:space="preserve"> dir: 1</v>
      </c>
      <c r="G203" t="str">
        <f>IFERROR(VLOOKUP(AVANZA[[#This Row],[Cedula_Vendedor_Atis]],PLANTA[[#All],[CEDULA]:[LINEA]],3,0),"No Cruza")</f>
        <v>Marisol Avella</v>
      </c>
      <c r="H203" t="str">
        <f>IFERROR(VLOOKUP(AVANZA[[#This Row],[Cedula_Vendedor_Atis]],PLANTA[[#All],[CEDULA]:[LINEA]],4,0),"No Cruza")</f>
        <v>Fija</v>
      </c>
      <c r="I203" t="str">
        <f>LOWER(IF(AVANZA[[#This Row],[ATRIBUIBLE]]="",AVANZA[[#This Row],[Variable]],AVANZA[[#This Row],[ATRIBUIBLE]]))</f>
        <v>terminada</v>
      </c>
      <c r="J203" s="14">
        <f>IF(AVANZA[[#This Row],[Variable]]=AVANZA[[#Headers],[TERMINADA]],1,0)</f>
        <v>1</v>
      </c>
      <c r="K203" s="14">
        <f>IF(AVANZA[[#This Row],[Variable]]=AVANZA[[#Headers],[ANULADA]],1,0)</f>
        <v>0</v>
      </c>
      <c r="L203" s="14">
        <f>IF(AVANZA[[#This Row],[Variable]]=AVANZA[[#Headers],[PENDIENTE]],1,0)</f>
        <v>0</v>
      </c>
      <c r="M203" s="14">
        <f>IF(AVANZA[[#This Row],[ESTADO AGENDA]]="AGENDADA",1,0)</f>
        <v>0</v>
      </c>
      <c r="N203" s="14">
        <f>IF(AVANZA[[#This Row],[ESTADO AGENDA]]="PENDIENTE DE AGENDAR",1,0)</f>
        <v>0</v>
      </c>
      <c r="O203" s="14">
        <f>IF(AVANZA[[#This Row],[ESTADO AGENDA]]="SUSPENDIDA",1,0)</f>
        <v>0</v>
      </c>
      <c r="P203" t="str" cm="1">
        <f t="array" ref="P203">_xlfn.XLOOKUP(AVANZA[[#This Row],[Num_Agrupacion_Pet_Atis]],Tabla1[[#All],[Numero_de_actuacion]],Tabla1[[#All],[Estado_de_la_orden]],"",0)</f>
        <v/>
      </c>
      <c r="Q203" s="2" t="str" cm="1">
        <f t="array" ref="Q203">_xlfn.XLOOKUP(AVANZA[[#This Row],[Num_Agrupacion_Pet_Atis]],Tabla1[[#All],[Numero_de_actuacion]],Tabla1[[#All],[Fecha_de_la_cita]],"",0)</f>
        <v/>
      </c>
      <c r="R203" t="str" cm="1">
        <f t="array" ref="R203">_xlfn.XLOOKUP(AVANZA[[#This Row],[Num_Agrupacion_Pet_Atis]],Tabla1[[#All],[Numero_de_actuacion]],Tabla1[[#All],[Franja_horaria_de_la_cita]],"",0)</f>
        <v/>
      </c>
      <c r="S203" s="14" t="str">
        <f>IFERROR(DAY(AVANZA[[#This Row],[FECHA AGENDA]]),"")</f>
        <v/>
      </c>
      <c r="T203" s="14" t="str">
        <f>IFERROR(MONTH(AVANZA[[#This Row],[FECHA AGENDA]]),"")</f>
        <v/>
      </c>
      <c r="U203" t="str" cm="1">
        <f t="array" ref="U203">_xlfn.XLOOKUP(AVANZA[[#This Row],[Num_Agrupacion_Pet_Atis]],Tabla1[[#All],[Numero_de_actuacion]],Tabla1[[#All],[Motivo_de_suspension]],"",0)</f>
        <v/>
      </c>
      <c r="V203" s="2" t="str" cm="1">
        <f t="array" ref="V203">_xlfn.XLOOKUP(AVANZA[[#This Row],[Num_Agrupacion_Pet_Atis]],Tabla1[[#All],[Numero_de_actuacion]],Tabla1[[#All],[No_identificacion_cliente]],"",0)</f>
        <v/>
      </c>
      <c r="W203" s="2" t="str" cm="1">
        <f t="array" ref="W203">_xlfn.XLOOKUP(AVANZA[[#This Row],[Num_Agrupacion_Pet_Atis]],Tabla1[[#All],[Numero_de_actuacion]],Tabla1[[#All],[Movil_de_contacto]],"",0)</f>
        <v/>
      </c>
      <c r="X203" s="14">
        <f>IF(OR(AVANZA[[#This Row],[ESTADO LEG]]="Legalizada grabacion",AVANZA[[#This Row],[ESTADO LEG]]="Legalizada aut"),1,0)</f>
        <v>1</v>
      </c>
      <c r="Y203" s="14">
        <f>IF(OR(AVANZA[[#This Row],[ESTADO LEG]]="pdte legalizar",AVANZA[[#This Row],[ESTADO LEG]]="No cruza"),1,0)</f>
        <v>0</v>
      </c>
      <c r="Z203" t="str" cm="1">
        <f t="array" ref="Z203">IF(AVANZA[[#This Row],[Variable]]="Terminada",LOWER(_xlfn.XLOOKUP(AVANZA[[#This Row],[ID_Peticion]],Tabla6[[#All],[NUM_PETICION]],Tabla6[[#All],[ESTADO_LEG]],"NO CRUZA",0)),AVANZA[[#This Row],[Variable]])</f>
        <v>legalizada grabacion</v>
      </c>
      <c r="AA203" cm="1">
        <f t="array" ref="AA203">_xlfn.XLOOKUP(AVANZA[[#This Row],[ID_Peticion]],Tabla6[[#All],[NUM_PETICION]],Tabla6[[#All],[DIF_DIAS]],"",0)</f>
        <v>1</v>
      </c>
      <c r="AB203" s="2" cm="1">
        <f t="array" ref="AB203">IFERROR(_xlfn.XLOOKUP(AVANZA[[#This Row],[ID_Peticion]],Tabla6[[#All],[NUM_PETICION]],Tabla6[[#All],[FEC_LEGAL]],"",0),"")</f>
        <v>46148</v>
      </c>
      <c r="AC203" s="14">
        <f ca="1">IF(AVANZA[[#This Row],[FECHA LEG]]&lt;&gt;0,IFERROR(AVANZA[[#This Row],[FECHA LEG]]-AVANZA[[#This Row],[FechaIniEstadoSubPetAtis]],0),TODAY()-AVANZA[[#This Row],[FechaIniEstadoSubPetAtis]])</f>
        <v>1</v>
      </c>
      <c r="AD203" s="35" t="str">
        <f ca="1">IF(AVANZA[[#This Row],[FINAL Vs LG]]&lt;&gt;0,IF(AVANZA[[#This Row],[FINAL Vs LG]]&lt;7.1,"100%",IF(AND(AVANZA[[#This Row],[FINAL Vs LG]]&gt;7.1,AVANZA[[#This Row],[FINAL Vs LG]]&lt;11.1),"50%","0%")),0)</f>
        <v>100%</v>
      </c>
      <c r="AE203" s="14">
        <f ca="1">VLOOKUP(DAY(TODAY()),BACK!F:G,2,0)</f>
        <v>14</v>
      </c>
      <c r="AF203" s="14">
        <f>BACK!$I$2</f>
        <v>24</v>
      </c>
      <c r="AG203" s="14">
        <f>IF(AVANZA[[#This Row],[Oferta_empaquetada_comisiones]]="SI",1,0)</f>
        <v>0</v>
      </c>
      <c r="AH203" s="36">
        <f>IF(AVANZA[[#This Row],[Variable]]="TERMINADA",IFERROR(VLOOKUP(AVANZA[[#This Row],[SUPERVISOR]],Tabla2[#All],4,0),0),)</f>
        <v>3.5</v>
      </c>
      <c r="AI203" s="14">
        <f>IF(AVANZA[[#This Row],[Producto]]="BA",1,0)</f>
        <v>1</v>
      </c>
      <c r="AJ203" s="14">
        <f>IF(AVANZA[[#This Row],[Producto]]="DUO",1,0)</f>
        <v>0</v>
      </c>
      <c r="AK203" s="14">
        <f>IF(AVANZA[[#This Row],[Producto]]="TRIO",1,0)</f>
        <v>0</v>
      </c>
      <c r="AL203" t="s">
        <v>1060</v>
      </c>
      <c r="AM203">
        <v>-1</v>
      </c>
      <c r="AN203">
        <v>-1</v>
      </c>
      <c r="AO203" t="s">
        <v>1061</v>
      </c>
      <c r="AP203" s="1">
        <v>46146.383784722224</v>
      </c>
      <c r="AQ203">
        <v>-1</v>
      </c>
      <c r="AR203" t="s">
        <v>1062</v>
      </c>
      <c r="AS203">
        <v>-1</v>
      </c>
      <c r="AT203">
        <v>-1</v>
      </c>
      <c r="AU203">
        <v>-1</v>
      </c>
      <c r="AV203">
        <v>-1</v>
      </c>
      <c r="AW203">
        <v>-1</v>
      </c>
      <c r="AX203" t="s">
        <v>224</v>
      </c>
      <c r="AY203">
        <v>-1</v>
      </c>
      <c r="AZ203">
        <v>2026</v>
      </c>
      <c r="BA203">
        <v>5</v>
      </c>
      <c r="BB203">
        <v>5</v>
      </c>
      <c r="BC203">
        <v>-1</v>
      </c>
      <c r="BD203" t="s">
        <v>225</v>
      </c>
      <c r="BE203">
        <v>-1</v>
      </c>
      <c r="BF203">
        <v>20001621693798</v>
      </c>
      <c r="BG203" t="s">
        <v>319</v>
      </c>
      <c r="BH203" t="s">
        <v>320</v>
      </c>
      <c r="BI203" t="s">
        <v>1063</v>
      </c>
      <c r="BJ203">
        <v>-1</v>
      </c>
      <c r="BK203">
        <v>-1</v>
      </c>
      <c r="BL203">
        <v>-1</v>
      </c>
      <c r="BM203" t="s">
        <v>229</v>
      </c>
      <c r="BN203" t="s">
        <v>230</v>
      </c>
      <c r="BO203" t="s">
        <v>1064</v>
      </c>
      <c r="BP203" t="s">
        <v>380</v>
      </c>
      <c r="BQ203">
        <v>2026</v>
      </c>
      <c r="BR203">
        <v>5</v>
      </c>
      <c r="BS203">
        <v>4</v>
      </c>
      <c r="BT203" s="1">
        <v>46147.455694444441</v>
      </c>
      <c r="BU203" t="s">
        <v>233</v>
      </c>
      <c r="BV203" s="2">
        <v>46147</v>
      </c>
      <c r="BW203" t="s">
        <v>234</v>
      </c>
      <c r="BX203" s="2">
        <v>46146</v>
      </c>
      <c r="BY203" s="2">
        <v>46147</v>
      </c>
      <c r="BZ203" t="s">
        <v>235</v>
      </c>
      <c r="CA203" t="s">
        <v>297</v>
      </c>
      <c r="CB203" t="s">
        <v>297</v>
      </c>
      <c r="CC203" t="s">
        <v>1065</v>
      </c>
      <c r="CD203" t="s">
        <v>1066</v>
      </c>
      <c r="CE203">
        <v>-1</v>
      </c>
      <c r="CF203" t="s">
        <v>300</v>
      </c>
      <c r="CG203" t="s">
        <v>301</v>
      </c>
      <c r="CH203" t="s">
        <v>242</v>
      </c>
      <c r="CI203">
        <v>1031182302</v>
      </c>
      <c r="CJ203" t="s">
        <v>1068</v>
      </c>
      <c r="CK203" t="s">
        <v>245</v>
      </c>
      <c r="CL203" t="s">
        <v>409</v>
      </c>
      <c r="CM203" t="s">
        <v>247</v>
      </c>
      <c r="CN203" t="s">
        <v>410</v>
      </c>
      <c r="CT203" t="s">
        <v>386</v>
      </c>
      <c r="CU203" t="s">
        <v>225</v>
      </c>
      <c r="CW203" t="s">
        <v>319</v>
      </c>
      <c r="CX203" t="s">
        <v>320</v>
      </c>
      <c r="DA203" t="s">
        <v>250</v>
      </c>
      <c r="DB203">
        <v>-1</v>
      </c>
      <c r="DF203" t="s">
        <v>251</v>
      </c>
      <c r="DJ203" t="s">
        <v>252</v>
      </c>
      <c r="DK203" t="s">
        <v>253</v>
      </c>
      <c r="DL203" t="s">
        <v>254</v>
      </c>
      <c r="DN203" t="s">
        <v>255</v>
      </c>
      <c r="DR203" t="s">
        <v>1069</v>
      </c>
      <c r="DS203" t="s">
        <v>1068</v>
      </c>
      <c r="DT203" t="s">
        <v>1067</v>
      </c>
      <c r="DV203">
        <v>1</v>
      </c>
      <c r="DW203" t="s">
        <v>283</v>
      </c>
      <c r="ED203" s="2">
        <v>46147</v>
      </c>
      <c r="EE203" t="s">
        <v>361</v>
      </c>
      <c r="EF203">
        <v>12</v>
      </c>
      <c r="EP203" t="s">
        <v>258</v>
      </c>
      <c r="ES203" t="s">
        <v>1070</v>
      </c>
      <c r="FA203" t="s">
        <v>245</v>
      </c>
      <c r="FB203" t="s">
        <v>308</v>
      </c>
      <c r="FD203" t="s">
        <v>308</v>
      </c>
      <c r="FE203" t="s">
        <v>309</v>
      </c>
      <c r="FF203" t="s">
        <v>309</v>
      </c>
      <c r="FK203" t="s">
        <v>263</v>
      </c>
      <c r="FL203" t="s">
        <v>1071</v>
      </c>
      <c r="FN203" t="s">
        <v>410</v>
      </c>
      <c r="FO203" t="s">
        <v>414</v>
      </c>
      <c r="FR203">
        <v>94990</v>
      </c>
      <c r="GB203" t="s">
        <v>266</v>
      </c>
      <c r="GC203" t="s">
        <v>225</v>
      </c>
      <c r="GD203">
        <v>0</v>
      </c>
      <c r="GF203">
        <v>0</v>
      </c>
      <c r="GG203">
        <v>25423</v>
      </c>
      <c r="GI203">
        <v>94990</v>
      </c>
      <c r="GJ203">
        <v>0</v>
      </c>
      <c r="GL203">
        <v>0</v>
      </c>
      <c r="GM203">
        <v>113038</v>
      </c>
      <c r="GS203" t="s">
        <v>267</v>
      </c>
      <c r="GT203" s="2">
        <v>44804</v>
      </c>
      <c r="GU203" t="s">
        <v>268</v>
      </c>
      <c r="GV203" t="s">
        <v>269</v>
      </c>
      <c r="GW203" t="s">
        <v>394</v>
      </c>
      <c r="GZ203" t="s">
        <v>395</v>
      </c>
      <c r="HA203" t="s">
        <v>274</v>
      </c>
      <c r="HB203" t="s">
        <v>535</v>
      </c>
      <c r="HC203" t="s">
        <v>535</v>
      </c>
      <c r="HD203" t="s">
        <v>368</v>
      </c>
      <c r="HE203" t="s">
        <v>230</v>
      </c>
      <c r="HF203" t="s">
        <v>1072</v>
      </c>
      <c r="HR203" t="s">
        <v>278</v>
      </c>
      <c r="HV203">
        <v>94990</v>
      </c>
      <c r="HW203" t="s">
        <v>281</v>
      </c>
      <c r="HY203">
        <v>0</v>
      </c>
      <c r="HZ203">
        <v>0</v>
      </c>
      <c r="IA203" t="s">
        <v>281</v>
      </c>
      <c r="IB203" t="s">
        <v>281</v>
      </c>
      <c r="IE203" t="s">
        <v>283</v>
      </c>
      <c r="IF203" t="s">
        <v>283</v>
      </c>
      <c r="IG203" t="s">
        <v>283</v>
      </c>
      <c r="IH203" t="s">
        <v>284</v>
      </c>
      <c r="II203" t="s">
        <v>285</v>
      </c>
      <c r="IJ203" t="s">
        <v>286</v>
      </c>
      <c r="IK203" t="s">
        <v>278</v>
      </c>
      <c r="IL203" t="s">
        <v>346</v>
      </c>
      <c r="IM203" t="s">
        <v>288</v>
      </c>
      <c r="IN203" t="s">
        <v>289</v>
      </c>
      <c r="IP203" t="s">
        <v>290</v>
      </c>
      <c r="IQ203" t="s">
        <v>284</v>
      </c>
      <c r="IS203" t="s">
        <v>291</v>
      </c>
      <c r="IT203" t="s">
        <v>398</v>
      </c>
      <c r="IW203" t="s">
        <v>417</v>
      </c>
      <c r="IY203" t="s">
        <v>281</v>
      </c>
    </row>
    <row r="204" spans="1:259" x14ac:dyDescent="0.3">
      <c r="A204" s="14">
        <f>DAY(AVANZA[[#This Row],[FechaSeguimiento]])</f>
        <v>5</v>
      </c>
      <c r="B204" s="14">
        <f>MONTH(AVANZA[[#This Row],[FechaSeguimiento]])</f>
        <v>5</v>
      </c>
      <c r="C204"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04" t="str">
        <f>LOWER(IFERROR(VLOOKUP(AVANZA[[#This Row],[ID_Peticion]],CANCELADAS[#All],2,0),""))</f>
        <v/>
      </c>
      <c r="E204" t="str">
        <f>LOWER(IFERROR(VLOOKUP(AVANZA[[#This Row],[ID_Peticion]],CANCELADAS[#All],3,0),""))</f>
        <v/>
      </c>
      <c r="F204" t="str">
        <f>LOWER(IF(AVANZA[[#This Row],[CEDULA CLIENTE]]&lt;&gt;""," CC: " &amp; COUNTIFS(AVANZA[CEDULA CLIENTE],AVANZA[[#This Row],[CEDULA CLIENTE]]),"")&amp; IF(AVANZA[[#This Row],[Direccion]]&lt;&gt;""," DIR: " &amp; COUNTIFS(AVANZA[Direccion],AVANZA[[#This Row],[Direccion]]),""))</f>
        <v xml:space="preserve"> dir: 1</v>
      </c>
      <c r="G204" t="str">
        <f>IFERROR(VLOOKUP(AVANZA[[#This Row],[Cedula_Vendedor_Atis]],PLANTA[[#All],[CEDULA]:[LINEA]],3,0),"No Cruza")</f>
        <v>Marisol Avella</v>
      </c>
      <c r="H204" t="str">
        <f>IFERROR(VLOOKUP(AVANZA[[#This Row],[Cedula_Vendedor_Atis]],PLANTA[[#All],[CEDULA]:[LINEA]],4,0),"No Cruza")</f>
        <v>Fija</v>
      </c>
      <c r="I204" t="str">
        <f>LOWER(IF(AVANZA[[#This Row],[ATRIBUIBLE]]="",AVANZA[[#This Row],[Variable]],AVANZA[[#This Row],[ATRIBUIBLE]]))</f>
        <v>terminada</v>
      </c>
      <c r="J204" s="14">
        <f>IF(AVANZA[[#This Row],[Variable]]=AVANZA[[#Headers],[TERMINADA]],1,0)</f>
        <v>1</v>
      </c>
      <c r="K204" s="14">
        <f>IF(AVANZA[[#This Row],[Variable]]=AVANZA[[#Headers],[ANULADA]],1,0)</f>
        <v>0</v>
      </c>
      <c r="L204" s="14">
        <f>IF(AVANZA[[#This Row],[Variable]]=AVANZA[[#Headers],[PENDIENTE]],1,0)</f>
        <v>0</v>
      </c>
      <c r="M204" s="14">
        <f>IF(AVANZA[[#This Row],[ESTADO AGENDA]]="AGENDADA",1,0)</f>
        <v>0</v>
      </c>
      <c r="N204" s="14">
        <f>IF(AVANZA[[#This Row],[ESTADO AGENDA]]="PENDIENTE DE AGENDAR",1,0)</f>
        <v>0</v>
      </c>
      <c r="O204" s="14">
        <f>IF(AVANZA[[#This Row],[ESTADO AGENDA]]="SUSPENDIDA",1,0)</f>
        <v>0</v>
      </c>
      <c r="P204" t="str" cm="1">
        <f t="array" ref="P204">_xlfn.XLOOKUP(AVANZA[[#This Row],[Num_Agrupacion_Pet_Atis]],Tabla1[[#All],[Numero_de_actuacion]],Tabla1[[#All],[Estado_de_la_orden]],"",0)</f>
        <v/>
      </c>
      <c r="Q204" s="2" t="str" cm="1">
        <f t="array" ref="Q204">_xlfn.XLOOKUP(AVANZA[[#This Row],[Num_Agrupacion_Pet_Atis]],Tabla1[[#All],[Numero_de_actuacion]],Tabla1[[#All],[Fecha_de_la_cita]],"",0)</f>
        <v/>
      </c>
      <c r="R204" t="str" cm="1">
        <f t="array" ref="R204">_xlfn.XLOOKUP(AVANZA[[#This Row],[Num_Agrupacion_Pet_Atis]],Tabla1[[#All],[Numero_de_actuacion]],Tabla1[[#All],[Franja_horaria_de_la_cita]],"",0)</f>
        <v/>
      </c>
      <c r="S204" s="14" t="str">
        <f>IFERROR(DAY(AVANZA[[#This Row],[FECHA AGENDA]]),"")</f>
        <v/>
      </c>
      <c r="T204" s="14" t="str">
        <f>IFERROR(MONTH(AVANZA[[#This Row],[FECHA AGENDA]]),"")</f>
        <v/>
      </c>
      <c r="U204" t="str" cm="1">
        <f t="array" ref="U204">_xlfn.XLOOKUP(AVANZA[[#This Row],[Num_Agrupacion_Pet_Atis]],Tabla1[[#All],[Numero_de_actuacion]],Tabla1[[#All],[Motivo_de_suspension]],"",0)</f>
        <v/>
      </c>
      <c r="V204" s="2" t="str" cm="1">
        <f t="array" ref="V204">_xlfn.XLOOKUP(AVANZA[[#This Row],[Num_Agrupacion_Pet_Atis]],Tabla1[[#All],[Numero_de_actuacion]],Tabla1[[#All],[No_identificacion_cliente]],"",0)</f>
        <v/>
      </c>
      <c r="W204" s="2" t="str" cm="1">
        <f t="array" ref="W204">_xlfn.XLOOKUP(AVANZA[[#This Row],[Num_Agrupacion_Pet_Atis]],Tabla1[[#All],[Numero_de_actuacion]],Tabla1[[#All],[Movil_de_contacto]],"",0)</f>
        <v/>
      </c>
      <c r="X204" s="14">
        <f>IF(OR(AVANZA[[#This Row],[ESTADO LEG]]="Legalizada grabacion",AVANZA[[#This Row],[ESTADO LEG]]="Legalizada aut"),1,0)</f>
        <v>1</v>
      </c>
      <c r="Y204" s="14">
        <f>IF(OR(AVANZA[[#This Row],[ESTADO LEG]]="pdte legalizar",AVANZA[[#This Row],[ESTADO LEG]]="No cruza"),1,0)</f>
        <v>0</v>
      </c>
      <c r="Z204" t="str" cm="1">
        <f t="array" ref="Z204">IF(AVANZA[[#This Row],[Variable]]="Terminada",LOWER(_xlfn.XLOOKUP(AVANZA[[#This Row],[ID_Peticion]],Tabla6[[#All],[NUM_PETICION]],Tabla6[[#All],[ESTADO_LEG]],"NO CRUZA",0)),AVANZA[[#This Row],[Variable]])</f>
        <v>legalizada grabacion</v>
      </c>
      <c r="AA204" cm="1">
        <f t="array" ref="AA204">_xlfn.XLOOKUP(AVANZA[[#This Row],[ID_Peticion]],Tabla6[[#All],[NUM_PETICION]],Tabla6[[#All],[DIF_DIAS]],"",0)</f>
        <v>1</v>
      </c>
      <c r="AB204" s="2" cm="1">
        <f t="array" ref="AB204">IFERROR(_xlfn.XLOOKUP(AVANZA[[#This Row],[ID_Peticion]],Tabla6[[#All],[NUM_PETICION]],Tabla6[[#All],[FEC_LEGAL]],"",0),"")</f>
        <v>46148</v>
      </c>
      <c r="AC204" s="14">
        <f ca="1">IF(AVANZA[[#This Row],[FECHA LEG]]&lt;&gt;0,IFERROR(AVANZA[[#This Row],[FECHA LEG]]-AVANZA[[#This Row],[FechaIniEstadoSubPetAtis]],0),TODAY()-AVANZA[[#This Row],[FechaIniEstadoSubPetAtis]])</f>
        <v>1</v>
      </c>
      <c r="AD204" s="35" t="str">
        <f ca="1">IF(AVANZA[[#This Row],[FINAL Vs LG]]&lt;&gt;0,IF(AVANZA[[#This Row],[FINAL Vs LG]]&lt;7.1,"100%",IF(AND(AVANZA[[#This Row],[FINAL Vs LG]]&gt;7.1,AVANZA[[#This Row],[FINAL Vs LG]]&lt;11.1),"50%","0%")),0)</f>
        <v>100%</v>
      </c>
      <c r="AE204" s="14">
        <f ca="1">VLOOKUP(DAY(TODAY()),BACK!F:G,2,0)</f>
        <v>14</v>
      </c>
      <c r="AF204" s="14">
        <f>BACK!$I$2</f>
        <v>24</v>
      </c>
      <c r="AG204" s="14">
        <f>IF(AVANZA[[#This Row],[Oferta_empaquetada_comisiones]]="SI",1,0)</f>
        <v>0</v>
      </c>
      <c r="AH204" s="36">
        <f>IF(AVANZA[[#This Row],[Variable]]="TERMINADA",IFERROR(VLOOKUP(AVANZA[[#This Row],[SUPERVISOR]],Tabla2[#All],4,0),0),)</f>
        <v>3.5</v>
      </c>
      <c r="AI204" s="14">
        <f>IF(AVANZA[[#This Row],[Producto]]="BA",1,0)</f>
        <v>1</v>
      </c>
      <c r="AJ204" s="14">
        <f>IF(AVANZA[[#This Row],[Producto]]="DUO",1,0)</f>
        <v>0</v>
      </c>
      <c r="AK204" s="14">
        <f>IF(AVANZA[[#This Row],[Producto]]="TRIO",1,0)</f>
        <v>0</v>
      </c>
      <c r="AL204" t="s">
        <v>292</v>
      </c>
      <c r="AM204">
        <v>-1</v>
      </c>
      <c r="AN204">
        <v>-1</v>
      </c>
      <c r="AO204" t="s">
        <v>1082</v>
      </c>
      <c r="AP204" s="1">
        <v>46146.759212962963</v>
      </c>
      <c r="AQ204">
        <v>-1</v>
      </c>
      <c r="AR204" t="s">
        <v>1083</v>
      </c>
      <c r="AS204">
        <v>-1</v>
      </c>
      <c r="AT204">
        <v>-1</v>
      </c>
      <c r="AU204">
        <v>-1</v>
      </c>
      <c r="AV204">
        <v>-1</v>
      </c>
      <c r="AW204">
        <v>-1</v>
      </c>
      <c r="AX204" t="s">
        <v>224</v>
      </c>
      <c r="AY204">
        <v>-1</v>
      </c>
      <c r="AZ204">
        <v>2026</v>
      </c>
      <c r="BA204">
        <v>5</v>
      </c>
      <c r="BB204">
        <v>5</v>
      </c>
      <c r="BC204">
        <v>-1</v>
      </c>
      <c r="BD204" t="s">
        <v>225</v>
      </c>
      <c r="BE204">
        <v>-1</v>
      </c>
      <c r="BF204">
        <v>20001622150019</v>
      </c>
      <c r="BG204" t="s">
        <v>319</v>
      </c>
      <c r="BH204" t="s">
        <v>320</v>
      </c>
      <c r="BI204" t="s">
        <v>1084</v>
      </c>
      <c r="BJ204">
        <v>-1</v>
      </c>
      <c r="BK204">
        <v>-1</v>
      </c>
      <c r="BL204">
        <v>-1</v>
      </c>
      <c r="BM204" t="s">
        <v>229</v>
      </c>
      <c r="BN204" t="s">
        <v>230</v>
      </c>
      <c r="BO204" t="s">
        <v>1085</v>
      </c>
      <c r="BP204" t="s">
        <v>380</v>
      </c>
      <c r="BQ204">
        <v>2026</v>
      </c>
      <c r="BR204">
        <v>5</v>
      </c>
      <c r="BS204">
        <v>4</v>
      </c>
      <c r="BT204" s="1">
        <v>46147.585798611108</v>
      </c>
      <c r="BU204" t="s">
        <v>233</v>
      </c>
      <c r="BV204" s="2">
        <v>46147</v>
      </c>
      <c r="BW204" t="s">
        <v>234</v>
      </c>
      <c r="BX204" s="2">
        <v>46146</v>
      </c>
      <c r="BY204" s="2">
        <v>46147</v>
      </c>
      <c r="BZ204" t="s">
        <v>235</v>
      </c>
      <c r="CA204" t="s">
        <v>297</v>
      </c>
      <c r="CB204" t="s">
        <v>297</v>
      </c>
      <c r="CC204" t="s">
        <v>1086</v>
      </c>
      <c r="CD204" t="s">
        <v>1087</v>
      </c>
      <c r="CE204">
        <v>-1</v>
      </c>
      <c r="CF204" t="s">
        <v>300</v>
      </c>
      <c r="CG204" t="s">
        <v>301</v>
      </c>
      <c r="CH204" t="s">
        <v>242</v>
      </c>
      <c r="CI204">
        <v>22999736</v>
      </c>
      <c r="CJ204" t="s">
        <v>303</v>
      </c>
      <c r="CK204" t="s">
        <v>245</v>
      </c>
      <c r="CL204" t="s">
        <v>246</v>
      </c>
      <c r="CM204" t="s">
        <v>247</v>
      </c>
      <c r="CN204" t="s">
        <v>248</v>
      </c>
      <c r="CT204" t="s">
        <v>304</v>
      </c>
      <c r="CU204" t="s">
        <v>225</v>
      </c>
      <c r="CW204" t="s">
        <v>319</v>
      </c>
      <c r="CX204" t="s">
        <v>320</v>
      </c>
      <c r="DA204" t="s">
        <v>250</v>
      </c>
      <c r="DB204">
        <v>-1</v>
      </c>
      <c r="DF204" t="s">
        <v>251</v>
      </c>
      <c r="DJ204" t="s">
        <v>252</v>
      </c>
      <c r="DK204" t="s">
        <v>253</v>
      </c>
      <c r="DL204" t="s">
        <v>254</v>
      </c>
      <c r="DN204" t="s">
        <v>255</v>
      </c>
      <c r="DR204" t="s">
        <v>305</v>
      </c>
      <c r="DS204" t="s">
        <v>303</v>
      </c>
      <c r="DT204" t="s">
        <v>302</v>
      </c>
      <c r="DV204">
        <v>1</v>
      </c>
      <c r="DW204" t="s">
        <v>283</v>
      </c>
      <c r="ED204" s="2">
        <v>46147</v>
      </c>
      <c r="EE204" t="s">
        <v>306</v>
      </c>
      <c r="EF204">
        <v>12</v>
      </c>
      <c r="EP204" t="s">
        <v>258</v>
      </c>
      <c r="ES204" t="s">
        <v>1088</v>
      </c>
      <c r="FA204" t="s">
        <v>245</v>
      </c>
      <c r="FB204" t="s">
        <v>308</v>
      </c>
      <c r="FD204" t="s">
        <v>308</v>
      </c>
      <c r="FE204" t="s">
        <v>309</v>
      </c>
      <c r="FF204" t="s">
        <v>309</v>
      </c>
      <c r="FK204" t="s">
        <v>263</v>
      </c>
      <c r="FL204" t="s">
        <v>1089</v>
      </c>
      <c r="FN204" t="s">
        <v>248</v>
      </c>
      <c r="FO204" t="s">
        <v>265</v>
      </c>
      <c r="FR204">
        <v>94990</v>
      </c>
      <c r="GB204" t="s">
        <v>266</v>
      </c>
      <c r="GC204" t="s">
        <v>225</v>
      </c>
      <c r="GD204">
        <v>0</v>
      </c>
      <c r="GF204">
        <v>0</v>
      </c>
      <c r="GG204">
        <v>25423</v>
      </c>
      <c r="GI204">
        <v>94990</v>
      </c>
      <c r="GJ204">
        <v>0</v>
      </c>
      <c r="GL204">
        <v>0</v>
      </c>
      <c r="GM204">
        <v>113038</v>
      </c>
      <c r="GS204" t="s">
        <v>267</v>
      </c>
      <c r="GT204" s="2">
        <v>45473</v>
      </c>
      <c r="GU204" t="s">
        <v>268</v>
      </c>
      <c r="GV204" t="s">
        <v>335</v>
      </c>
      <c r="GW204" t="s">
        <v>394</v>
      </c>
      <c r="GZ204" t="s">
        <v>395</v>
      </c>
      <c r="HA204" t="s">
        <v>274</v>
      </c>
      <c r="HB204" t="s">
        <v>312</v>
      </c>
      <c r="HC204" t="s">
        <v>312</v>
      </c>
      <c r="HD204" t="s">
        <v>313</v>
      </c>
      <c r="HE204" t="s">
        <v>230</v>
      </c>
      <c r="HF204" t="s">
        <v>1090</v>
      </c>
      <c r="HR204" t="s">
        <v>278</v>
      </c>
      <c r="HV204">
        <v>94990</v>
      </c>
      <c r="HW204" t="s">
        <v>281</v>
      </c>
      <c r="HY204">
        <v>0</v>
      </c>
      <c r="HZ204">
        <v>0</v>
      </c>
      <c r="IA204" t="s">
        <v>281</v>
      </c>
      <c r="IB204" t="s">
        <v>281</v>
      </c>
      <c r="IE204" t="s">
        <v>283</v>
      </c>
      <c r="IF204" t="s">
        <v>283</v>
      </c>
      <c r="IG204" t="s">
        <v>283</v>
      </c>
      <c r="IH204" t="s">
        <v>284</v>
      </c>
      <c r="II204" t="s">
        <v>285</v>
      </c>
      <c r="IJ204" t="s">
        <v>286</v>
      </c>
      <c r="IK204" t="s">
        <v>278</v>
      </c>
      <c r="IL204" t="s">
        <v>287</v>
      </c>
      <c r="IM204" t="s">
        <v>288</v>
      </c>
      <c r="IN204" t="s">
        <v>289</v>
      </c>
      <c r="IO204" t="s">
        <v>1091</v>
      </c>
      <c r="IP204" t="s">
        <v>290</v>
      </c>
      <c r="IQ204" t="s">
        <v>284</v>
      </c>
      <c r="IS204" t="s">
        <v>291</v>
      </c>
      <c r="IT204" t="s">
        <v>1092</v>
      </c>
      <c r="IW204" t="s">
        <v>1093</v>
      </c>
      <c r="IY204" t="s">
        <v>281</v>
      </c>
    </row>
    <row r="205" spans="1:259" x14ac:dyDescent="0.3">
      <c r="A205" s="14">
        <f>DAY(AVANZA[[#This Row],[FechaSeguimiento]])</f>
        <v>5</v>
      </c>
      <c r="B205" s="14">
        <f>MONTH(AVANZA[[#This Row],[FechaSeguimiento]])</f>
        <v>5</v>
      </c>
      <c r="C205"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05" t="str">
        <f>LOWER(IFERROR(VLOOKUP(AVANZA[[#This Row],[ID_Peticion]],CANCELADAS[#All],2,0),""))</f>
        <v/>
      </c>
      <c r="E205" t="str">
        <f>LOWER(IFERROR(VLOOKUP(AVANZA[[#This Row],[ID_Peticion]],CANCELADAS[#All],3,0),""))</f>
        <v/>
      </c>
      <c r="F205" t="str">
        <f>LOWER(IF(AVANZA[[#This Row],[CEDULA CLIENTE]]&lt;&gt;""," CC: " &amp; COUNTIFS(AVANZA[CEDULA CLIENTE],AVANZA[[#This Row],[CEDULA CLIENTE]]),"")&amp; IF(AVANZA[[#This Row],[Direccion]]&lt;&gt;""," DIR: " &amp; COUNTIFS(AVANZA[Direccion],AVANZA[[#This Row],[Direccion]]),""))</f>
        <v xml:space="preserve"> dir: 1</v>
      </c>
      <c r="G205" t="str">
        <f>IFERROR(VLOOKUP(AVANZA[[#This Row],[Cedula_Vendedor_Atis]],PLANTA[[#All],[CEDULA]:[LINEA]],3,0),"No Cruza")</f>
        <v>Marisol Avella</v>
      </c>
      <c r="H205" t="str">
        <f>IFERROR(VLOOKUP(AVANZA[[#This Row],[Cedula_Vendedor_Atis]],PLANTA[[#All],[CEDULA]:[LINEA]],4,0),"No Cruza")</f>
        <v>Fija</v>
      </c>
      <c r="I205" t="str">
        <f>LOWER(IF(AVANZA[[#This Row],[ATRIBUIBLE]]="",AVANZA[[#This Row],[Variable]],AVANZA[[#This Row],[ATRIBUIBLE]]))</f>
        <v>terminada</v>
      </c>
      <c r="J205" s="14">
        <f>IF(AVANZA[[#This Row],[Variable]]=AVANZA[[#Headers],[TERMINADA]],1,0)</f>
        <v>1</v>
      </c>
      <c r="K205" s="14">
        <f>IF(AVANZA[[#This Row],[Variable]]=AVANZA[[#Headers],[ANULADA]],1,0)</f>
        <v>0</v>
      </c>
      <c r="L205" s="14">
        <f>IF(AVANZA[[#This Row],[Variable]]=AVANZA[[#Headers],[PENDIENTE]],1,0)</f>
        <v>0</v>
      </c>
      <c r="M205" s="14">
        <f>IF(AVANZA[[#This Row],[ESTADO AGENDA]]="AGENDADA",1,0)</f>
        <v>0</v>
      </c>
      <c r="N205" s="14">
        <f>IF(AVANZA[[#This Row],[ESTADO AGENDA]]="PENDIENTE DE AGENDAR",1,0)</f>
        <v>0</v>
      </c>
      <c r="O205" s="14">
        <f>IF(AVANZA[[#This Row],[ESTADO AGENDA]]="SUSPENDIDA",1,0)</f>
        <v>0</v>
      </c>
      <c r="P205" t="str" cm="1">
        <f t="array" ref="P205">_xlfn.XLOOKUP(AVANZA[[#This Row],[Num_Agrupacion_Pet_Atis]],Tabla1[[#All],[Numero_de_actuacion]],Tabla1[[#All],[Estado_de_la_orden]],"",0)</f>
        <v/>
      </c>
      <c r="Q205" s="2" t="str" cm="1">
        <f t="array" ref="Q205">_xlfn.XLOOKUP(AVANZA[[#This Row],[Num_Agrupacion_Pet_Atis]],Tabla1[[#All],[Numero_de_actuacion]],Tabla1[[#All],[Fecha_de_la_cita]],"",0)</f>
        <v/>
      </c>
      <c r="R205" t="str" cm="1">
        <f t="array" ref="R205">_xlfn.XLOOKUP(AVANZA[[#This Row],[Num_Agrupacion_Pet_Atis]],Tabla1[[#All],[Numero_de_actuacion]],Tabla1[[#All],[Franja_horaria_de_la_cita]],"",0)</f>
        <v/>
      </c>
      <c r="S205" s="14" t="str">
        <f>IFERROR(DAY(AVANZA[[#This Row],[FECHA AGENDA]]),"")</f>
        <v/>
      </c>
      <c r="T205" s="14" t="str">
        <f>IFERROR(MONTH(AVANZA[[#This Row],[FECHA AGENDA]]),"")</f>
        <v/>
      </c>
      <c r="U205" t="str" cm="1">
        <f t="array" ref="U205">_xlfn.XLOOKUP(AVANZA[[#This Row],[Num_Agrupacion_Pet_Atis]],Tabla1[[#All],[Numero_de_actuacion]],Tabla1[[#All],[Motivo_de_suspension]],"",0)</f>
        <v/>
      </c>
      <c r="V205" s="2" t="str" cm="1">
        <f t="array" ref="V205">_xlfn.XLOOKUP(AVANZA[[#This Row],[Num_Agrupacion_Pet_Atis]],Tabla1[[#All],[Numero_de_actuacion]],Tabla1[[#All],[No_identificacion_cliente]],"",0)</f>
        <v/>
      </c>
      <c r="W205" s="2" t="str" cm="1">
        <f t="array" ref="W205">_xlfn.XLOOKUP(AVANZA[[#This Row],[Num_Agrupacion_Pet_Atis]],Tabla1[[#All],[Numero_de_actuacion]],Tabla1[[#All],[Movil_de_contacto]],"",0)</f>
        <v/>
      </c>
      <c r="X205" s="14">
        <f>IF(OR(AVANZA[[#This Row],[ESTADO LEG]]="Legalizada grabacion",AVANZA[[#This Row],[ESTADO LEG]]="Legalizada aut"),1,0)</f>
        <v>1</v>
      </c>
      <c r="Y205" s="14">
        <f>IF(OR(AVANZA[[#This Row],[ESTADO LEG]]="pdte legalizar",AVANZA[[#This Row],[ESTADO LEG]]="No cruza"),1,0)</f>
        <v>0</v>
      </c>
      <c r="Z205" t="str" cm="1">
        <f t="array" ref="Z205">IF(AVANZA[[#This Row],[Variable]]="Terminada",LOWER(_xlfn.XLOOKUP(AVANZA[[#This Row],[ID_Peticion]],Tabla6[[#All],[NUM_PETICION]],Tabla6[[#All],[ESTADO_LEG]],"NO CRUZA",0)),AVANZA[[#This Row],[Variable]])</f>
        <v>legalizada grabacion</v>
      </c>
      <c r="AA205" cm="1">
        <f t="array" ref="AA205">_xlfn.XLOOKUP(AVANZA[[#This Row],[ID_Peticion]],Tabla6[[#All],[NUM_PETICION]],Tabla6[[#All],[DIF_DIAS]],"",0)</f>
        <v>1</v>
      </c>
      <c r="AB205" s="2" cm="1">
        <f t="array" ref="AB205">IFERROR(_xlfn.XLOOKUP(AVANZA[[#This Row],[ID_Peticion]],Tabla6[[#All],[NUM_PETICION]],Tabla6[[#All],[FEC_LEGAL]],"",0),"")</f>
        <v>46148</v>
      </c>
      <c r="AC205" s="14">
        <f ca="1">IF(AVANZA[[#This Row],[FECHA LEG]]&lt;&gt;0,IFERROR(AVANZA[[#This Row],[FECHA LEG]]-AVANZA[[#This Row],[FechaIniEstadoSubPetAtis]],0),TODAY()-AVANZA[[#This Row],[FechaIniEstadoSubPetAtis]])</f>
        <v>1</v>
      </c>
      <c r="AD205" s="35" t="str">
        <f ca="1">IF(AVANZA[[#This Row],[FINAL Vs LG]]&lt;&gt;0,IF(AVANZA[[#This Row],[FINAL Vs LG]]&lt;7.1,"100%",IF(AND(AVANZA[[#This Row],[FINAL Vs LG]]&gt;7.1,AVANZA[[#This Row],[FINAL Vs LG]]&lt;11.1),"50%","0%")),0)</f>
        <v>100%</v>
      </c>
      <c r="AE205" s="14">
        <f ca="1">VLOOKUP(DAY(TODAY()),BACK!F:G,2,0)</f>
        <v>14</v>
      </c>
      <c r="AF205" s="14">
        <f>BACK!$I$2</f>
        <v>24</v>
      </c>
      <c r="AG205" s="14">
        <f>IF(AVANZA[[#This Row],[Oferta_empaquetada_comisiones]]="SI",1,0)</f>
        <v>0</v>
      </c>
      <c r="AH205" s="36">
        <f>IF(AVANZA[[#This Row],[Variable]]="TERMINADA",IFERROR(VLOOKUP(AVANZA[[#This Row],[SUPERVISOR]],Tabla2[#All],4,0),0),)</f>
        <v>3.5</v>
      </c>
      <c r="AI205" s="14">
        <f>IF(AVANZA[[#This Row],[Producto]]="BA",1,0)</f>
        <v>0</v>
      </c>
      <c r="AJ205" s="14">
        <f>IF(AVANZA[[#This Row],[Producto]]="DUO",1,0)</f>
        <v>0</v>
      </c>
      <c r="AK205" s="14">
        <f>IF(AVANZA[[#This Row],[Producto]]="TRIO",1,0)</f>
        <v>1</v>
      </c>
      <c r="AL205" t="s">
        <v>515</v>
      </c>
      <c r="AM205">
        <v>-1</v>
      </c>
      <c r="AN205">
        <v>-1</v>
      </c>
      <c r="AO205" t="s">
        <v>1094</v>
      </c>
      <c r="AP205" s="1">
        <v>46146.688611111109</v>
      </c>
      <c r="AQ205">
        <v>-1</v>
      </c>
      <c r="AR205" t="s">
        <v>1095</v>
      </c>
      <c r="AS205">
        <v>-1</v>
      </c>
      <c r="AT205">
        <v>-1</v>
      </c>
      <c r="AU205">
        <v>-1</v>
      </c>
      <c r="AV205">
        <v>-1</v>
      </c>
      <c r="AW205">
        <v>-1</v>
      </c>
      <c r="AX205" t="s">
        <v>224</v>
      </c>
      <c r="AY205">
        <v>-1</v>
      </c>
      <c r="AZ205">
        <v>2026</v>
      </c>
      <c r="BA205">
        <v>5</v>
      </c>
      <c r="BB205">
        <v>5</v>
      </c>
      <c r="BC205">
        <v>-1</v>
      </c>
      <c r="BD205" t="s">
        <v>225</v>
      </c>
      <c r="BE205">
        <v>-1</v>
      </c>
      <c r="BF205">
        <v>20001622078670</v>
      </c>
      <c r="BG205" t="s">
        <v>438</v>
      </c>
      <c r="BH205" t="s">
        <v>439</v>
      </c>
      <c r="BI205" t="s">
        <v>1096</v>
      </c>
      <c r="BJ205">
        <v>-1</v>
      </c>
      <c r="BK205">
        <v>-1</v>
      </c>
      <c r="BL205">
        <v>-1</v>
      </c>
      <c r="BM205" t="s">
        <v>229</v>
      </c>
      <c r="BN205" t="s">
        <v>230</v>
      </c>
      <c r="BO205" t="s">
        <v>1097</v>
      </c>
      <c r="BP205" t="s">
        <v>232</v>
      </c>
      <c r="BQ205">
        <v>2026</v>
      </c>
      <c r="BR205">
        <v>5</v>
      </c>
      <c r="BS205">
        <v>4</v>
      </c>
      <c r="BT205" s="1">
        <v>46147.59584490741</v>
      </c>
      <c r="BU205" t="s">
        <v>233</v>
      </c>
      <c r="BV205" s="2">
        <v>46147</v>
      </c>
      <c r="BW205" t="s">
        <v>234</v>
      </c>
      <c r="BX205" s="2">
        <v>46146</v>
      </c>
      <c r="BY205" s="2">
        <v>46147</v>
      </c>
      <c r="BZ205" t="s">
        <v>235</v>
      </c>
      <c r="CA205" t="s">
        <v>1098</v>
      </c>
      <c r="CB205" t="s">
        <v>322</v>
      </c>
      <c r="CC205" t="s">
        <v>1099</v>
      </c>
      <c r="CD205" t="s">
        <v>1100</v>
      </c>
      <c r="CE205">
        <v>-1</v>
      </c>
      <c r="CF205" t="s">
        <v>1101</v>
      </c>
      <c r="CG205" t="s">
        <v>325</v>
      </c>
      <c r="CH205" t="s">
        <v>326</v>
      </c>
      <c r="CI205">
        <v>46680282</v>
      </c>
      <c r="CJ205" t="s">
        <v>522</v>
      </c>
      <c r="CK205" t="s">
        <v>245</v>
      </c>
      <c r="CL205" t="s">
        <v>409</v>
      </c>
      <c r="CM205" t="s">
        <v>247</v>
      </c>
      <c r="CN205" t="s">
        <v>410</v>
      </c>
      <c r="CT205" t="s">
        <v>386</v>
      </c>
      <c r="CU205" t="s">
        <v>387</v>
      </c>
      <c r="CW205" t="s">
        <v>446</v>
      </c>
      <c r="CX205" t="s">
        <v>447</v>
      </c>
      <c r="DA205" t="s">
        <v>250</v>
      </c>
      <c r="DB205">
        <v>-1</v>
      </c>
      <c r="DF205" t="s">
        <v>251</v>
      </c>
      <c r="DJ205" t="s">
        <v>252</v>
      </c>
      <c r="DK205" t="s">
        <v>253</v>
      </c>
      <c r="DL205" t="s">
        <v>253</v>
      </c>
      <c r="DN205" t="s">
        <v>390</v>
      </c>
      <c r="DR205" t="s">
        <v>523</v>
      </c>
      <c r="DS205" t="s">
        <v>522</v>
      </c>
      <c r="DT205" t="s">
        <v>515</v>
      </c>
      <c r="DV205">
        <v>1</v>
      </c>
      <c r="DW205" t="s">
        <v>331</v>
      </c>
      <c r="ED205" s="2">
        <v>46147</v>
      </c>
      <c r="EE205" t="s">
        <v>343</v>
      </c>
      <c r="EF205">
        <v>9</v>
      </c>
      <c r="EP205" t="s">
        <v>258</v>
      </c>
      <c r="ES205" t="s">
        <v>1102</v>
      </c>
      <c r="EZ205" t="s">
        <v>1103</v>
      </c>
      <c r="FA205" t="s">
        <v>245</v>
      </c>
      <c r="FB205" t="s">
        <v>333</v>
      </c>
      <c r="FD205" t="s">
        <v>333</v>
      </c>
      <c r="FE205" t="s">
        <v>1104</v>
      </c>
      <c r="FF205" t="s">
        <v>1104</v>
      </c>
      <c r="FK205" t="s">
        <v>263</v>
      </c>
      <c r="FL205" t="s">
        <v>1105</v>
      </c>
      <c r="FN205" t="s">
        <v>410</v>
      </c>
      <c r="FO205" t="s">
        <v>414</v>
      </c>
      <c r="FR205">
        <v>113904</v>
      </c>
      <c r="GB205" t="s">
        <v>266</v>
      </c>
      <c r="GC205" t="s">
        <v>387</v>
      </c>
      <c r="GD205">
        <v>25188</v>
      </c>
      <c r="GF205">
        <v>2353</v>
      </c>
      <c r="GG205">
        <v>25422</v>
      </c>
      <c r="GI205">
        <v>87224</v>
      </c>
      <c r="GJ205">
        <v>25427</v>
      </c>
      <c r="GL205">
        <v>24327</v>
      </c>
      <c r="GM205">
        <v>135545</v>
      </c>
      <c r="GS205" t="s">
        <v>267</v>
      </c>
      <c r="GT205" s="2">
        <v>44439</v>
      </c>
      <c r="GU205" t="s">
        <v>268</v>
      </c>
      <c r="GV205" t="s">
        <v>335</v>
      </c>
      <c r="GW205" t="s">
        <v>270</v>
      </c>
      <c r="GX205" t="s">
        <v>271</v>
      </c>
      <c r="GY205" t="s">
        <v>272</v>
      </c>
      <c r="GZ205" t="s">
        <v>273</v>
      </c>
      <c r="HA205" t="s">
        <v>336</v>
      </c>
      <c r="HC205" t="s">
        <v>337</v>
      </c>
      <c r="HE205" t="s">
        <v>230</v>
      </c>
      <c r="HF205" t="s">
        <v>1106</v>
      </c>
      <c r="HG205" t="s">
        <v>277</v>
      </c>
      <c r="HR205" t="s">
        <v>278</v>
      </c>
      <c r="HV205">
        <v>118900</v>
      </c>
      <c r="HW205" t="s">
        <v>279</v>
      </c>
      <c r="HX205" t="s">
        <v>280</v>
      </c>
      <c r="HY205">
        <v>131572</v>
      </c>
      <c r="HZ205">
        <v>17668</v>
      </c>
      <c r="IA205" t="s">
        <v>279</v>
      </c>
      <c r="IB205" t="s">
        <v>281</v>
      </c>
      <c r="ID205" t="s">
        <v>282</v>
      </c>
      <c r="IE205" t="s">
        <v>283</v>
      </c>
      <c r="IF205" t="s">
        <v>283</v>
      </c>
      <c r="IG205" t="s">
        <v>283</v>
      </c>
      <c r="IH205" t="s">
        <v>284</v>
      </c>
      <c r="II205" t="s">
        <v>285</v>
      </c>
      <c r="IJ205" t="s">
        <v>286</v>
      </c>
      <c r="IK205" t="s">
        <v>278</v>
      </c>
      <c r="IL205" t="s">
        <v>346</v>
      </c>
      <c r="IM205" t="s">
        <v>288</v>
      </c>
      <c r="IN205" t="s">
        <v>289</v>
      </c>
      <c r="IP205" t="s">
        <v>290</v>
      </c>
      <c r="IQ205" t="s">
        <v>284</v>
      </c>
      <c r="IS205" t="s">
        <v>291</v>
      </c>
      <c r="IT205" t="s">
        <v>561</v>
      </c>
      <c r="IY205" t="s">
        <v>281</v>
      </c>
    </row>
    <row r="206" spans="1:259" x14ac:dyDescent="0.3">
      <c r="A206" s="14">
        <f>DAY(AVANZA[[#This Row],[FechaSeguimiento]])</f>
        <v>5</v>
      </c>
      <c r="B206" s="14">
        <f>MONTH(AVANZA[[#This Row],[FechaSeguimiento]])</f>
        <v>5</v>
      </c>
      <c r="C206"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206" t="str">
        <f>LOWER(IFERROR(VLOOKUP(AVANZA[[#This Row],[ID_Peticion]],CANCELADAS[#All],2,0),""))</f>
        <v/>
      </c>
      <c r="E206" t="str">
        <f>LOWER(IFERROR(VLOOKUP(AVANZA[[#This Row],[ID_Peticion]],CANCELADAS[#All],3,0),""))</f>
        <v/>
      </c>
      <c r="F206" t="str">
        <f>LOWER(IF(AVANZA[[#This Row],[CEDULA CLIENTE]]&lt;&gt;""," CC: " &amp; COUNTIFS(AVANZA[CEDULA CLIENTE],AVANZA[[#This Row],[CEDULA CLIENTE]]),"")&amp; IF(AVANZA[[#This Row],[Direccion]]&lt;&gt;""," DIR: " &amp; COUNTIFS(AVANZA[Direccion],AVANZA[[#This Row],[Direccion]]),""))</f>
        <v xml:space="preserve"> dir: 1</v>
      </c>
      <c r="G206" t="str">
        <f>IFERROR(VLOOKUP(AVANZA[[#This Row],[Cedula_Vendedor_Atis]],PLANTA[[#All],[CEDULA]:[LINEA]],3,0),"No Cruza")</f>
        <v>Marisol Avella</v>
      </c>
      <c r="H206" t="str">
        <f>IFERROR(VLOOKUP(AVANZA[[#This Row],[Cedula_Vendedor_Atis]],PLANTA[[#All],[CEDULA]:[LINEA]],4,0),"No Cruza")</f>
        <v>Fija</v>
      </c>
      <c r="I206" t="str">
        <f>LOWER(IF(AVANZA[[#This Row],[ATRIBUIBLE]]="",AVANZA[[#This Row],[Variable]],AVANZA[[#This Row],[ATRIBUIBLE]]))</f>
        <v>terminada</v>
      </c>
      <c r="J206" s="14">
        <f>IF(AVANZA[[#This Row],[Variable]]=AVANZA[[#Headers],[TERMINADA]],1,0)</f>
        <v>1</v>
      </c>
      <c r="K206" s="14">
        <f>IF(AVANZA[[#This Row],[Variable]]=AVANZA[[#Headers],[ANULADA]],1,0)</f>
        <v>0</v>
      </c>
      <c r="L206" s="14">
        <f>IF(AVANZA[[#This Row],[Variable]]=AVANZA[[#Headers],[PENDIENTE]],1,0)</f>
        <v>0</v>
      </c>
      <c r="M206" s="14">
        <f>IF(AVANZA[[#This Row],[ESTADO AGENDA]]="AGENDADA",1,0)</f>
        <v>0</v>
      </c>
      <c r="N206" s="14">
        <f>IF(AVANZA[[#This Row],[ESTADO AGENDA]]="PENDIENTE DE AGENDAR",1,0)</f>
        <v>0</v>
      </c>
      <c r="O206" s="14">
        <f>IF(AVANZA[[#This Row],[ESTADO AGENDA]]="SUSPENDIDA",1,0)</f>
        <v>0</v>
      </c>
      <c r="P206" t="str" cm="1">
        <f t="array" ref="P206">_xlfn.XLOOKUP(AVANZA[[#This Row],[Num_Agrupacion_Pet_Atis]],Tabla1[[#All],[Numero_de_actuacion]],Tabla1[[#All],[Estado_de_la_orden]],"",0)</f>
        <v/>
      </c>
      <c r="Q206" s="2" t="str" cm="1">
        <f t="array" ref="Q206">_xlfn.XLOOKUP(AVANZA[[#This Row],[Num_Agrupacion_Pet_Atis]],Tabla1[[#All],[Numero_de_actuacion]],Tabla1[[#All],[Fecha_de_la_cita]],"",0)</f>
        <v/>
      </c>
      <c r="R206" t="str" cm="1">
        <f t="array" ref="R206">_xlfn.XLOOKUP(AVANZA[[#This Row],[Num_Agrupacion_Pet_Atis]],Tabla1[[#All],[Numero_de_actuacion]],Tabla1[[#All],[Franja_horaria_de_la_cita]],"",0)</f>
        <v/>
      </c>
      <c r="S206" s="14" t="str">
        <f>IFERROR(DAY(AVANZA[[#This Row],[FECHA AGENDA]]),"")</f>
        <v/>
      </c>
      <c r="T206" s="14" t="str">
        <f>IFERROR(MONTH(AVANZA[[#This Row],[FECHA AGENDA]]),"")</f>
        <v/>
      </c>
      <c r="U206" t="str" cm="1">
        <f t="array" ref="U206">_xlfn.XLOOKUP(AVANZA[[#This Row],[Num_Agrupacion_Pet_Atis]],Tabla1[[#All],[Numero_de_actuacion]],Tabla1[[#All],[Motivo_de_suspension]],"",0)</f>
        <v/>
      </c>
      <c r="V206" s="2" t="str" cm="1">
        <f t="array" ref="V206">_xlfn.XLOOKUP(AVANZA[[#This Row],[Num_Agrupacion_Pet_Atis]],Tabla1[[#All],[Numero_de_actuacion]],Tabla1[[#All],[No_identificacion_cliente]],"",0)</f>
        <v/>
      </c>
      <c r="W206" s="2" t="str" cm="1">
        <f t="array" ref="W206">_xlfn.XLOOKUP(AVANZA[[#This Row],[Num_Agrupacion_Pet_Atis]],Tabla1[[#All],[Numero_de_actuacion]],Tabla1[[#All],[Movil_de_contacto]],"",0)</f>
        <v/>
      </c>
      <c r="X206" s="14">
        <f>IF(OR(AVANZA[[#This Row],[ESTADO LEG]]="Legalizada grabacion",AVANZA[[#This Row],[ESTADO LEG]]="Legalizada aut"),1,0)</f>
        <v>1</v>
      </c>
      <c r="Y206" s="14">
        <f>IF(OR(AVANZA[[#This Row],[ESTADO LEG]]="pdte legalizar",AVANZA[[#This Row],[ESTADO LEG]]="No cruza"),1,0)</f>
        <v>0</v>
      </c>
      <c r="Z206" t="str" cm="1">
        <f t="array" ref="Z206">IF(AVANZA[[#This Row],[Variable]]="Terminada",LOWER(_xlfn.XLOOKUP(AVANZA[[#This Row],[ID_Peticion]],Tabla6[[#All],[NUM_PETICION]],Tabla6[[#All],[ESTADO_LEG]],"NO CRUZA",0)),AVANZA[[#This Row],[Variable]])</f>
        <v>legalizada grabacion</v>
      </c>
      <c r="AA206" cm="1">
        <f t="array" ref="AA206">_xlfn.XLOOKUP(AVANZA[[#This Row],[ID_Peticion]],Tabla6[[#All],[NUM_PETICION]],Tabla6[[#All],[DIF_DIAS]],"",0)</f>
        <v>1</v>
      </c>
      <c r="AB206" s="2" cm="1">
        <f t="array" ref="AB206">IFERROR(_xlfn.XLOOKUP(AVANZA[[#This Row],[ID_Peticion]],Tabla6[[#All],[NUM_PETICION]],Tabla6[[#All],[FEC_LEGAL]],"",0),"")</f>
        <v>46148</v>
      </c>
      <c r="AC206" s="14">
        <f ca="1">IF(AVANZA[[#This Row],[FECHA LEG]]&lt;&gt;0,IFERROR(AVANZA[[#This Row],[FECHA LEG]]-AVANZA[[#This Row],[FechaIniEstadoSubPetAtis]],0),TODAY()-AVANZA[[#This Row],[FechaIniEstadoSubPetAtis]])</f>
        <v>1</v>
      </c>
      <c r="AD206" s="35" t="str">
        <f ca="1">IF(AVANZA[[#This Row],[FINAL Vs LG]]&lt;&gt;0,IF(AVANZA[[#This Row],[FINAL Vs LG]]&lt;7.1,"100%",IF(AND(AVANZA[[#This Row],[FINAL Vs LG]]&gt;7.1,AVANZA[[#This Row],[FINAL Vs LG]]&lt;11.1),"50%","0%")),0)</f>
        <v>100%</v>
      </c>
      <c r="AE206" s="14">
        <f ca="1">VLOOKUP(DAY(TODAY()),BACK!F:G,2,0)</f>
        <v>14</v>
      </c>
      <c r="AF206" s="14">
        <f>BACK!$I$2</f>
        <v>24</v>
      </c>
      <c r="AG206" s="14">
        <f>IF(AVANZA[[#This Row],[Oferta_empaquetada_comisiones]]="SI",1,0)</f>
        <v>0</v>
      </c>
      <c r="AH206" s="36">
        <f>IF(AVANZA[[#This Row],[Variable]]="TERMINADA",IFERROR(VLOOKUP(AVANZA[[#This Row],[SUPERVISOR]],Tabla2[#All],4,0),0),)</f>
        <v>3.5</v>
      </c>
      <c r="AI206" s="14">
        <f>IF(AVANZA[[#This Row],[Producto]]="BA",1,0)</f>
        <v>0</v>
      </c>
      <c r="AJ206" s="14">
        <f>IF(AVANZA[[#This Row],[Producto]]="DUO",1,0)</f>
        <v>0</v>
      </c>
      <c r="AK206" s="14">
        <f>IF(AVANZA[[#This Row],[Producto]]="TRIO",1,0)</f>
        <v>1</v>
      </c>
      <c r="AL206" t="s">
        <v>221</v>
      </c>
      <c r="AM206">
        <v>-1</v>
      </c>
      <c r="AN206">
        <v>-1</v>
      </c>
      <c r="AO206" t="s">
        <v>1107</v>
      </c>
      <c r="AP206" s="1">
        <v>46139.513113425928</v>
      </c>
      <c r="AQ206">
        <v>-1</v>
      </c>
      <c r="AR206" t="s">
        <v>1108</v>
      </c>
      <c r="AS206">
        <v>-1</v>
      </c>
      <c r="AT206">
        <v>-1</v>
      </c>
      <c r="AU206">
        <v>-1</v>
      </c>
      <c r="AV206">
        <v>-1</v>
      </c>
      <c r="AW206">
        <v>-1</v>
      </c>
      <c r="AX206" t="s">
        <v>224</v>
      </c>
      <c r="AY206">
        <v>-1</v>
      </c>
      <c r="AZ206">
        <v>2026</v>
      </c>
      <c r="BA206">
        <v>5</v>
      </c>
      <c r="BB206">
        <v>5</v>
      </c>
      <c r="BC206">
        <v>-1</v>
      </c>
      <c r="BD206" t="s">
        <v>225</v>
      </c>
      <c r="BE206">
        <v>-1</v>
      </c>
      <c r="BF206">
        <v>20001618789555</v>
      </c>
      <c r="BG206" t="s">
        <v>376</v>
      </c>
      <c r="BH206" t="s">
        <v>377</v>
      </c>
      <c r="BI206" t="s">
        <v>1109</v>
      </c>
      <c r="BJ206">
        <v>-1</v>
      </c>
      <c r="BK206">
        <v>-1</v>
      </c>
      <c r="BL206">
        <v>-1</v>
      </c>
      <c r="BM206" t="s">
        <v>229</v>
      </c>
      <c r="BN206" t="s">
        <v>230</v>
      </c>
      <c r="BO206" t="s">
        <v>1110</v>
      </c>
      <c r="BP206" t="s">
        <v>232</v>
      </c>
      <c r="BQ206">
        <v>2026</v>
      </c>
      <c r="BR206">
        <v>4</v>
      </c>
      <c r="BS206">
        <v>27</v>
      </c>
      <c r="BT206" s="1">
        <v>46147.491782407407</v>
      </c>
      <c r="BU206" t="s">
        <v>233</v>
      </c>
      <c r="BV206" s="2">
        <v>46147</v>
      </c>
      <c r="BW206" t="s">
        <v>234</v>
      </c>
      <c r="BX206" s="2">
        <v>46139</v>
      </c>
      <c r="BY206" s="2">
        <v>46147</v>
      </c>
      <c r="BZ206" t="s">
        <v>235</v>
      </c>
      <c r="CA206" t="s">
        <v>1111</v>
      </c>
      <c r="CB206" t="s">
        <v>752</v>
      </c>
      <c r="CC206" t="s">
        <v>1112</v>
      </c>
      <c r="CD206" t="s">
        <v>1113</v>
      </c>
      <c r="CE206">
        <v>-1</v>
      </c>
      <c r="CF206" t="s">
        <v>1114</v>
      </c>
      <c r="CG206" t="s">
        <v>756</v>
      </c>
      <c r="CH206" t="s">
        <v>757</v>
      </c>
      <c r="CI206">
        <v>73211780</v>
      </c>
      <c r="CJ206" t="s">
        <v>244</v>
      </c>
      <c r="CK206" t="s">
        <v>245</v>
      </c>
      <c r="CL206" t="s">
        <v>246</v>
      </c>
      <c r="CM206" t="s">
        <v>247</v>
      </c>
      <c r="CN206" t="s">
        <v>248</v>
      </c>
      <c r="CT206" t="s">
        <v>386</v>
      </c>
      <c r="CU206" t="s">
        <v>387</v>
      </c>
      <c r="CW206" t="s">
        <v>388</v>
      </c>
      <c r="CX206" t="s">
        <v>389</v>
      </c>
      <c r="DA206" t="s">
        <v>250</v>
      </c>
      <c r="DB206">
        <v>-1</v>
      </c>
      <c r="DF206" t="s">
        <v>251</v>
      </c>
      <c r="DJ206" t="s">
        <v>252</v>
      </c>
      <c r="DK206" t="s">
        <v>253</v>
      </c>
      <c r="DL206" t="s">
        <v>253</v>
      </c>
      <c r="DN206" t="s">
        <v>390</v>
      </c>
      <c r="DR206" t="s">
        <v>256</v>
      </c>
      <c r="DS206" t="s">
        <v>244</v>
      </c>
      <c r="DT206" t="s">
        <v>243</v>
      </c>
      <c r="DV206">
        <v>1</v>
      </c>
      <c r="DW206" t="s">
        <v>623</v>
      </c>
      <c r="ED206" s="2">
        <v>46147</v>
      </c>
      <c r="EE206" t="s">
        <v>761</v>
      </c>
      <c r="EF206">
        <v>5</v>
      </c>
      <c r="EP206" t="s">
        <v>258</v>
      </c>
      <c r="ES206" t="s">
        <v>1115</v>
      </c>
      <c r="EZ206" t="s">
        <v>1116</v>
      </c>
      <c r="FA206" t="s">
        <v>245</v>
      </c>
      <c r="FB206" t="s">
        <v>763</v>
      </c>
      <c r="FD206" t="s">
        <v>763</v>
      </c>
      <c r="FE206" t="s">
        <v>1117</v>
      </c>
      <c r="FF206" t="s">
        <v>1117</v>
      </c>
      <c r="FK206" t="s">
        <v>263</v>
      </c>
      <c r="FL206" t="s">
        <v>1118</v>
      </c>
      <c r="FN206" t="s">
        <v>248</v>
      </c>
      <c r="FO206" t="s">
        <v>265</v>
      </c>
      <c r="FR206">
        <v>126994</v>
      </c>
      <c r="GB206" t="s">
        <v>266</v>
      </c>
      <c r="GC206" t="s">
        <v>387</v>
      </c>
      <c r="GD206">
        <v>25016</v>
      </c>
      <c r="GF206">
        <v>2353</v>
      </c>
      <c r="GG206">
        <v>25424</v>
      </c>
      <c r="GI206">
        <v>100314</v>
      </c>
      <c r="GJ206">
        <v>25242</v>
      </c>
      <c r="GL206">
        <v>24327</v>
      </c>
      <c r="GM206">
        <v>151122</v>
      </c>
      <c r="GS206" t="s">
        <v>267</v>
      </c>
      <c r="GT206" s="2">
        <v>44561</v>
      </c>
      <c r="GU206" t="s">
        <v>268</v>
      </c>
      <c r="GV206" t="s">
        <v>335</v>
      </c>
      <c r="GW206" t="s">
        <v>270</v>
      </c>
      <c r="GX206" t="s">
        <v>250</v>
      </c>
      <c r="GY206" t="s">
        <v>272</v>
      </c>
      <c r="GZ206" t="s">
        <v>273</v>
      </c>
      <c r="HA206" t="s">
        <v>336</v>
      </c>
      <c r="HC206" t="s">
        <v>337</v>
      </c>
      <c r="HE206" t="s">
        <v>230</v>
      </c>
      <c r="HF206" t="s">
        <v>1119</v>
      </c>
      <c r="HG206" t="s">
        <v>645</v>
      </c>
      <c r="HH206" t="s">
        <v>1120</v>
      </c>
      <c r="HI206" t="s">
        <v>632</v>
      </c>
      <c r="HJ206">
        <v>46149</v>
      </c>
      <c r="HK206" t="s">
        <v>647</v>
      </c>
      <c r="HL206" t="s">
        <v>409</v>
      </c>
      <c r="HM206" t="s">
        <v>648</v>
      </c>
      <c r="HN206" t="s">
        <v>649</v>
      </c>
      <c r="HO206" t="s">
        <v>1121</v>
      </c>
      <c r="HP206" t="s">
        <v>1122</v>
      </c>
      <c r="HR206" t="s">
        <v>278</v>
      </c>
      <c r="HV206">
        <v>131990</v>
      </c>
      <c r="HW206" t="s">
        <v>281</v>
      </c>
      <c r="HY206">
        <v>0</v>
      </c>
      <c r="HZ206">
        <v>0</v>
      </c>
      <c r="IA206" t="s">
        <v>279</v>
      </c>
      <c r="IB206" t="s">
        <v>281</v>
      </c>
      <c r="IE206" t="s">
        <v>283</v>
      </c>
      <c r="IF206" t="s">
        <v>283</v>
      </c>
      <c r="IG206" t="s">
        <v>283</v>
      </c>
      <c r="IH206" t="s">
        <v>284</v>
      </c>
      <c r="II206" t="s">
        <v>285</v>
      </c>
      <c r="IJ206" t="s">
        <v>286</v>
      </c>
      <c r="IK206" t="s">
        <v>278</v>
      </c>
      <c r="IL206" t="s">
        <v>287</v>
      </c>
      <c r="IM206" t="s">
        <v>288</v>
      </c>
      <c r="IN206" t="s">
        <v>289</v>
      </c>
      <c r="IP206" t="s">
        <v>290</v>
      </c>
      <c r="IQ206" t="s">
        <v>284</v>
      </c>
      <c r="IS206" t="s">
        <v>291</v>
      </c>
      <c r="IT206" t="s">
        <v>432</v>
      </c>
      <c r="IU206" t="s">
        <v>433</v>
      </c>
      <c r="IV206" t="s">
        <v>434</v>
      </c>
      <c r="IW206" t="s">
        <v>318</v>
      </c>
      <c r="IY206" t="s">
        <v>281</v>
      </c>
    </row>
    <row r="207" spans="1:259" x14ac:dyDescent="0.3">
      <c r="A207" s="14">
        <f>DAY(AVANZA[[#This Row],[FechaSeguimiento]])</f>
        <v>5</v>
      </c>
      <c r="B207" s="14">
        <f>MONTH(AVANZA[[#This Row],[FechaSeguimiento]])</f>
        <v>5</v>
      </c>
      <c r="C207"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07" t="str">
        <f>LOWER(IFERROR(VLOOKUP(AVANZA[[#This Row],[ID_Peticion]],CANCELADAS[#All],2,0),""))</f>
        <v/>
      </c>
      <c r="E207" t="str">
        <f>LOWER(IFERROR(VLOOKUP(AVANZA[[#This Row],[ID_Peticion]],CANCELADAS[#All],3,0),""))</f>
        <v/>
      </c>
      <c r="F207" t="str">
        <f>LOWER(IF(AVANZA[[#This Row],[CEDULA CLIENTE]]&lt;&gt;""," CC: " &amp; COUNTIFS(AVANZA[CEDULA CLIENTE],AVANZA[[#This Row],[CEDULA CLIENTE]]),"")&amp; IF(AVANZA[[#This Row],[Direccion]]&lt;&gt;""," DIR: " &amp; COUNTIFS(AVANZA[Direccion],AVANZA[[#This Row],[Direccion]]),""))</f>
        <v xml:space="preserve"> dir: 1</v>
      </c>
      <c r="G207" t="str">
        <f>IFERROR(VLOOKUP(AVANZA[[#This Row],[Cedula_Vendedor_Atis]],PLANTA[[#All],[CEDULA]:[LINEA]],3,0),"No Cruza")</f>
        <v>Marisol Avella</v>
      </c>
      <c r="H207" t="str">
        <f>IFERROR(VLOOKUP(AVANZA[[#This Row],[Cedula_Vendedor_Atis]],PLANTA[[#All],[CEDULA]:[LINEA]],4,0),"No Cruza")</f>
        <v>Fija</v>
      </c>
      <c r="I207" t="str">
        <f>LOWER(IF(AVANZA[[#This Row],[ATRIBUIBLE]]="",AVANZA[[#This Row],[Variable]],AVANZA[[#This Row],[ATRIBUIBLE]]))</f>
        <v>terminada</v>
      </c>
      <c r="J207" s="14">
        <f>IF(AVANZA[[#This Row],[Variable]]=AVANZA[[#Headers],[TERMINADA]],1,0)</f>
        <v>1</v>
      </c>
      <c r="K207" s="14">
        <f>IF(AVANZA[[#This Row],[Variable]]=AVANZA[[#Headers],[ANULADA]],1,0)</f>
        <v>0</v>
      </c>
      <c r="L207" s="14">
        <f>IF(AVANZA[[#This Row],[Variable]]=AVANZA[[#Headers],[PENDIENTE]],1,0)</f>
        <v>0</v>
      </c>
      <c r="M207" s="14">
        <f>IF(AVANZA[[#This Row],[ESTADO AGENDA]]="AGENDADA",1,0)</f>
        <v>0</v>
      </c>
      <c r="N207" s="14">
        <f>IF(AVANZA[[#This Row],[ESTADO AGENDA]]="PENDIENTE DE AGENDAR",1,0)</f>
        <v>0</v>
      </c>
      <c r="O207" s="14">
        <f>IF(AVANZA[[#This Row],[ESTADO AGENDA]]="SUSPENDIDA",1,0)</f>
        <v>0</v>
      </c>
      <c r="P207" t="str" cm="1">
        <f t="array" ref="P207">_xlfn.XLOOKUP(AVANZA[[#This Row],[Num_Agrupacion_Pet_Atis]],Tabla1[[#All],[Numero_de_actuacion]],Tabla1[[#All],[Estado_de_la_orden]],"",0)</f>
        <v/>
      </c>
      <c r="Q207" s="2" t="str" cm="1">
        <f t="array" ref="Q207">_xlfn.XLOOKUP(AVANZA[[#This Row],[Num_Agrupacion_Pet_Atis]],Tabla1[[#All],[Numero_de_actuacion]],Tabla1[[#All],[Fecha_de_la_cita]],"",0)</f>
        <v/>
      </c>
      <c r="R207" t="str" cm="1">
        <f t="array" ref="R207">_xlfn.XLOOKUP(AVANZA[[#This Row],[Num_Agrupacion_Pet_Atis]],Tabla1[[#All],[Numero_de_actuacion]],Tabla1[[#All],[Franja_horaria_de_la_cita]],"",0)</f>
        <v/>
      </c>
      <c r="S207" s="14" t="str">
        <f>IFERROR(DAY(AVANZA[[#This Row],[FECHA AGENDA]]),"")</f>
        <v/>
      </c>
      <c r="T207" s="14" t="str">
        <f>IFERROR(MONTH(AVANZA[[#This Row],[FECHA AGENDA]]),"")</f>
        <v/>
      </c>
      <c r="U207" t="str" cm="1">
        <f t="array" ref="U207">_xlfn.XLOOKUP(AVANZA[[#This Row],[Num_Agrupacion_Pet_Atis]],Tabla1[[#All],[Numero_de_actuacion]],Tabla1[[#All],[Motivo_de_suspension]],"",0)</f>
        <v/>
      </c>
      <c r="V207" s="2" t="str" cm="1">
        <f t="array" ref="V207">_xlfn.XLOOKUP(AVANZA[[#This Row],[Num_Agrupacion_Pet_Atis]],Tabla1[[#All],[Numero_de_actuacion]],Tabla1[[#All],[No_identificacion_cliente]],"",0)</f>
        <v/>
      </c>
      <c r="W207" s="2" t="str" cm="1">
        <f t="array" ref="W207">_xlfn.XLOOKUP(AVANZA[[#This Row],[Num_Agrupacion_Pet_Atis]],Tabla1[[#All],[Numero_de_actuacion]],Tabla1[[#All],[Movil_de_contacto]],"",0)</f>
        <v/>
      </c>
      <c r="X207" s="14">
        <f>IF(OR(AVANZA[[#This Row],[ESTADO LEG]]="Legalizada grabacion",AVANZA[[#This Row],[ESTADO LEG]]="Legalizada aut"),1,0)</f>
        <v>1</v>
      </c>
      <c r="Y207" s="14">
        <f>IF(OR(AVANZA[[#This Row],[ESTADO LEG]]="pdte legalizar",AVANZA[[#This Row],[ESTADO LEG]]="No cruza"),1,0)</f>
        <v>0</v>
      </c>
      <c r="Z207" t="str" cm="1">
        <f t="array" ref="Z207">IF(AVANZA[[#This Row],[Variable]]="Terminada",LOWER(_xlfn.XLOOKUP(AVANZA[[#This Row],[ID_Peticion]],Tabla6[[#All],[NUM_PETICION]],Tabla6[[#All],[ESTADO_LEG]],"NO CRUZA",0)),AVANZA[[#This Row],[Variable]])</f>
        <v>legalizada grabacion</v>
      </c>
      <c r="AA207" cm="1">
        <f t="array" ref="AA207">_xlfn.XLOOKUP(AVANZA[[#This Row],[ID_Peticion]],Tabla6[[#All],[NUM_PETICION]],Tabla6[[#All],[DIF_DIAS]],"",0)</f>
        <v>1</v>
      </c>
      <c r="AB207" s="2" cm="1">
        <f t="array" ref="AB207">IFERROR(_xlfn.XLOOKUP(AVANZA[[#This Row],[ID_Peticion]],Tabla6[[#All],[NUM_PETICION]],Tabla6[[#All],[FEC_LEGAL]],"",0),"")</f>
        <v>46148</v>
      </c>
      <c r="AC207" s="14">
        <f ca="1">IF(AVANZA[[#This Row],[FECHA LEG]]&lt;&gt;0,IFERROR(AVANZA[[#This Row],[FECHA LEG]]-AVANZA[[#This Row],[FechaIniEstadoSubPetAtis]],0),TODAY()-AVANZA[[#This Row],[FechaIniEstadoSubPetAtis]])</f>
        <v>1</v>
      </c>
      <c r="AD207" s="35" t="str">
        <f ca="1">IF(AVANZA[[#This Row],[FINAL Vs LG]]&lt;&gt;0,IF(AVANZA[[#This Row],[FINAL Vs LG]]&lt;7.1,"100%",IF(AND(AVANZA[[#This Row],[FINAL Vs LG]]&gt;7.1,AVANZA[[#This Row],[FINAL Vs LG]]&lt;11.1),"50%","0%")),0)</f>
        <v>100%</v>
      </c>
      <c r="AE207" s="14">
        <f ca="1">VLOOKUP(DAY(TODAY()),BACK!F:G,2,0)</f>
        <v>14</v>
      </c>
      <c r="AF207" s="14">
        <f>BACK!$I$2</f>
        <v>24</v>
      </c>
      <c r="AG207" s="14">
        <f>IF(AVANZA[[#This Row],[Oferta_empaquetada_comisiones]]="SI",1,0)</f>
        <v>0</v>
      </c>
      <c r="AH207" s="36">
        <f>IF(AVANZA[[#This Row],[Variable]]="TERMINADA",IFERROR(VLOOKUP(AVANZA[[#This Row],[SUPERVISOR]],Tabla2[#All],4,0),0),)</f>
        <v>3.5</v>
      </c>
      <c r="AI207" s="14">
        <f>IF(AVANZA[[#This Row],[Producto]]="BA",1,0)</f>
        <v>1</v>
      </c>
      <c r="AJ207" s="14">
        <f>IF(AVANZA[[#This Row],[Producto]]="DUO",1,0)</f>
        <v>0</v>
      </c>
      <c r="AK207" s="14">
        <f>IF(AVANZA[[#This Row],[Producto]]="TRIO",1,0)</f>
        <v>0</v>
      </c>
      <c r="AL207" t="s">
        <v>347</v>
      </c>
      <c r="AM207">
        <v>-1</v>
      </c>
      <c r="AN207">
        <v>-1</v>
      </c>
      <c r="AO207" t="s">
        <v>1073</v>
      </c>
      <c r="AP207" s="1">
        <v>46146.665405092594</v>
      </c>
      <c r="AQ207">
        <v>-1</v>
      </c>
      <c r="AR207" t="s">
        <v>1074</v>
      </c>
      <c r="AS207">
        <v>-1</v>
      </c>
      <c r="AT207">
        <v>-1</v>
      </c>
      <c r="AU207">
        <v>-1</v>
      </c>
      <c r="AV207">
        <v>-1</v>
      </c>
      <c r="AW207">
        <v>-1</v>
      </c>
      <c r="AX207" t="s">
        <v>224</v>
      </c>
      <c r="AY207">
        <v>-1</v>
      </c>
      <c r="AZ207">
        <v>2026</v>
      </c>
      <c r="BA207">
        <v>5</v>
      </c>
      <c r="BB207">
        <v>5</v>
      </c>
      <c r="BC207">
        <v>-1</v>
      </c>
      <c r="BD207" t="s">
        <v>225</v>
      </c>
      <c r="BE207">
        <v>-1</v>
      </c>
      <c r="BF207">
        <v>20001622087012</v>
      </c>
      <c r="BG207" t="s">
        <v>226</v>
      </c>
      <c r="BH207" t="s">
        <v>227</v>
      </c>
      <c r="BI207" t="s">
        <v>1075</v>
      </c>
      <c r="BJ207">
        <v>-1</v>
      </c>
      <c r="BK207">
        <v>-1</v>
      </c>
      <c r="BL207">
        <v>-1</v>
      </c>
      <c r="BM207" t="s">
        <v>229</v>
      </c>
      <c r="BN207" t="s">
        <v>230</v>
      </c>
      <c r="BO207" t="s">
        <v>1076</v>
      </c>
      <c r="BP207" t="s">
        <v>232</v>
      </c>
      <c r="BQ207">
        <v>2026</v>
      </c>
      <c r="BR207">
        <v>5</v>
      </c>
      <c r="BS207">
        <v>4</v>
      </c>
      <c r="BT207" s="1">
        <v>46147.353726851848</v>
      </c>
      <c r="BU207" t="s">
        <v>233</v>
      </c>
      <c r="BV207" s="2">
        <v>46147</v>
      </c>
      <c r="BW207" t="s">
        <v>234</v>
      </c>
      <c r="BX207" s="2">
        <v>46146</v>
      </c>
      <c r="BY207" s="2">
        <v>46147</v>
      </c>
      <c r="BZ207" t="s">
        <v>235</v>
      </c>
      <c r="CA207" t="s">
        <v>297</v>
      </c>
      <c r="CB207" t="s">
        <v>297</v>
      </c>
      <c r="CC207" t="s">
        <v>1077</v>
      </c>
      <c r="CD207" t="s">
        <v>1078</v>
      </c>
      <c r="CE207">
        <v>-1</v>
      </c>
      <c r="CF207" t="s">
        <v>300</v>
      </c>
      <c r="CG207" t="s">
        <v>301</v>
      </c>
      <c r="CH207" t="s">
        <v>242</v>
      </c>
      <c r="CI207">
        <v>53061857</v>
      </c>
      <c r="CJ207" t="s">
        <v>358</v>
      </c>
      <c r="CK207" t="s">
        <v>245</v>
      </c>
      <c r="CL207" t="s">
        <v>246</v>
      </c>
      <c r="CM207" t="s">
        <v>247</v>
      </c>
      <c r="CN207" t="s">
        <v>359</v>
      </c>
      <c r="CT207" t="s">
        <v>304</v>
      </c>
      <c r="CU207" t="s">
        <v>225</v>
      </c>
      <c r="CW207" t="s">
        <v>226</v>
      </c>
      <c r="CX207" t="s">
        <v>227</v>
      </c>
      <c r="DA207" t="s">
        <v>250</v>
      </c>
      <c r="DB207">
        <v>-1</v>
      </c>
      <c r="DF207" t="s">
        <v>251</v>
      </c>
      <c r="DJ207" t="s">
        <v>252</v>
      </c>
      <c r="DK207" t="s">
        <v>253</v>
      </c>
      <c r="DL207" t="s">
        <v>254</v>
      </c>
      <c r="DN207" t="s">
        <v>255</v>
      </c>
      <c r="DR207" t="s">
        <v>360</v>
      </c>
      <c r="DS207" t="s">
        <v>358</v>
      </c>
      <c r="DT207" t="s">
        <v>347</v>
      </c>
      <c r="DV207">
        <v>1</v>
      </c>
      <c r="DW207" t="s">
        <v>283</v>
      </c>
      <c r="ED207" s="2">
        <v>46147</v>
      </c>
      <c r="EE207" t="s">
        <v>306</v>
      </c>
      <c r="EF207">
        <v>26</v>
      </c>
      <c r="EP207" t="s">
        <v>258</v>
      </c>
      <c r="ES207" t="s">
        <v>1079</v>
      </c>
      <c r="FA207" t="s">
        <v>245</v>
      </c>
      <c r="FB207" t="s">
        <v>308</v>
      </c>
      <c r="FD207" t="s">
        <v>308</v>
      </c>
      <c r="FE207" t="s">
        <v>309</v>
      </c>
      <c r="FF207" t="s">
        <v>309</v>
      </c>
      <c r="FK207" t="s">
        <v>263</v>
      </c>
      <c r="FL207" t="s">
        <v>1080</v>
      </c>
      <c r="FN207" t="s">
        <v>359</v>
      </c>
      <c r="FO207" t="s">
        <v>366</v>
      </c>
      <c r="FR207">
        <v>85900</v>
      </c>
      <c r="GB207" t="s">
        <v>266</v>
      </c>
      <c r="GC207" t="s">
        <v>225</v>
      </c>
      <c r="GD207">
        <v>0</v>
      </c>
      <c r="GF207">
        <v>0</v>
      </c>
      <c r="GG207">
        <v>25421</v>
      </c>
      <c r="GI207">
        <v>85900</v>
      </c>
      <c r="GJ207">
        <v>0</v>
      </c>
      <c r="GL207">
        <v>0</v>
      </c>
      <c r="GM207">
        <v>102221</v>
      </c>
      <c r="GS207" t="s">
        <v>267</v>
      </c>
      <c r="GT207" s="2">
        <v>44712</v>
      </c>
      <c r="GU207" t="s">
        <v>268</v>
      </c>
      <c r="GV207" t="s">
        <v>311</v>
      </c>
      <c r="GW207" t="s">
        <v>270</v>
      </c>
      <c r="GX207" t="s">
        <v>271</v>
      </c>
      <c r="GY207" t="s">
        <v>272</v>
      </c>
      <c r="GZ207" t="s">
        <v>273</v>
      </c>
      <c r="HA207" t="s">
        <v>274</v>
      </c>
      <c r="HB207" t="s">
        <v>312</v>
      </c>
      <c r="HC207" t="s">
        <v>312</v>
      </c>
      <c r="HD207" t="s">
        <v>313</v>
      </c>
      <c r="HE207" t="s">
        <v>230</v>
      </c>
      <c r="HF207" t="s">
        <v>1081</v>
      </c>
      <c r="HG207" t="s">
        <v>277</v>
      </c>
      <c r="HR207" t="s">
        <v>278</v>
      </c>
      <c r="HV207">
        <v>85900</v>
      </c>
      <c r="HW207" t="s">
        <v>279</v>
      </c>
      <c r="HX207" t="s">
        <v>280</v>
      </c>
      <c r="HY207">
        <v>103568</v>
      </c>
      <c r="HZ207">
        <v>17668</v>
      </c>
      <c r="IA207" t="s">
        <v>279</v>
      </c>
      <c r="IB207" t="s">
        <v>281</v>
      </c>
      <c r="ID207" t="s">
        <v>282</v>
      </c>
      <c r="IE207" t="s">
        <v>283</v>
      </c>
      <c r="IF207" t="s">
        <v>283</v>
      </c>
      <c r="IG207" t="s">
        <v>283</v>
      </c>
      <c r="IH207" t="s">
        <v>284</v>
      </c>
      <c r="II207" t="s">
        <v>285</v>
      </c>
      <c r="IJ207" t="s">
        <v>286</v>
      </c>
      <c r="IK207" t="s">
        <v>278</v>
      </c>
      <c r="IL207" t="s">
        <v>371</v>
      </c>
      <c r="IM207" t="s">
        <v>288</v>
      </c>
      <c r="IN207" t="s">
        <v>289</v>
      </c>
      <c r="IP207" t="s">
        <v>290</v>
      </c>
      <c r="IQ207" t="s">
        <v>284</v>
      </c>
      <c r="IS207" t="s">
        <v>291</v>
      </c>
      <c r="IT207" t="s">
        <v>453</v>
      </c>
      <c r="IU207" t="s">
        <v>454</v>
      </c>
      <c r="IV207" t="s">
        <v>434</v>
      </c>
      <c r="IW207" t="s">
        <v>318</v>
      </c>
      <c r="IY207" t="s">
        <v>281</v>
      </c>
    </row>
    <row r="208" spans="1:259" x14ac:dyDescent="0.3">
      <c r="A208" s="14">
        <f>DAY(AVANZA[[#This Row],[FechaSeguimiento]])</f>
        <v>6</v>
      </c>
      <c r="B208" s="14">
        <f>MONTH(AVANZA[[#This Row],[FechaSeguimiento]])</f>
        <v>5</v>
      </c>
      <c r="C208"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208" t="str">
        <f>LOWER(IFERROR(VLOOKUP(AVANZA[[#This Row],[ID_Peticion]],CANCELADAS[#All],2,0),""))</f>
        <v/>
      </c>
      <c r="E208" t="str">
        <f>LOWER(IFERROR(VLOOKUP(AVANZA[[#This Row],[ID_Peticion]],CANCELADAS[#All],3,0),""))</f>
        <v/>
      </c>
      <c r="F208" t="str">
        <f>LOWER(IF(AVANZA[[#This Row],[CEDULA CLIENTE]]&lt;&gt;""," CC: " &amp; COUNTIFS(AVANZA[CEDULA CLIENTE],AVANZA[[#This Row],[CEDULA CLIENTE]]),"")&amp; IF(AVANZA[[#This Row],[Direccion]]&lt;&gt;""," DIR: " &amp; COUNTIFS(AVANZA[Direccion],AVANZA[[#This Row],[Direccion]]),""))</f>
        <v xml:space="preserve"> dir: 1</v>
      </c>
      <c r="G208" t="str">
        <f>IFERROR(VLOOKUP(AVANZA[[#This Row],[Cedula_Vendedor_Atis]],PLANTA[[#All],[CEDULA]:[LINEA]],3,0),"No Cruza")</f>
        <v>Marisol Avella</v>
      </c>
      <c r="H208" t="str">
        <f>IFERROR(VLOOKUP(AVANZA[[#This Row],[Cedula_Vendedor_Atis]],PLANTA[[#All],[CEDULA]:[LINEA]],4,0),"No Cruza")</f>
        <v>Fija</v>
      </c>
      <c r="I208" t="str">
        <f>LOWER(IF(AVANZA[[#This Row],[ATRIBUIBLE]]="",AVANZA[[#This Row],[Variable]],AVANZA[[#This Row],[ATRIBUIBLE]]))</f>
        <v>terminada</v>
      </c>
      <c r="J208" s="14">
        <f>IF(AVANZA[[#This Row],[Variable]]=AVANZA[[#Headers],[TERMINADA]],1,0)</f>
        <v>1</v>
      </c>
      <c r="K208" s="14">
        <f>IF(AVANZA[[#This Row],[Variable]]=AVANZA[[#Headers],[ANULADA]],1,0)</f>
        <v>0</v>
      </c>
      <c r="L208" s="14">
        <f>IF(AVANZA[[#This Row],[Variable]]=AVANZA[[#Headers],[PENDIENTE]],1,0)</f>
        <v>0</v>
      </c>
      <c r="M208" s="14">
        <f>IF(AVANZA[[#This Row],[ESTADO AGENDA]]="AGENDADA",1,0)</f>
        <v>0</v>
      </c>
      <c r="N208" s="14">
        <f>IF(AVANZA[[#This Row],[ESTADO AGENDA]]="PENDIENTE DE AGENDAR",1,0)</f>
        <v>0</v>
      </c>
      <c r="O208" s="14">
        <f>IF(AVANZA[[#This Row],[ESTADO AGENDA]]="SUSPENDIDA",1,0)</f>
        <v>0</v>
      </c>
      <c r="P208" t="str" cm="1">
        <f t="array" ref="P208">_xlfn.XLOOKUP(AVANZA[[#This Row],[Num_Agrupacion_Pet_Atis]],Tabla1[[#All],[Numero_de_actuacion]],Tabla1[[#All],[Estado_de_la_orden]],"",0)</f>
        <v/>
      </c>
      <c r="Q208" s="2" t="str" cm="1">
        <f t="array" ref="Q208">_xlfn.XLOOKUP(AVANZA[[#This Row],[Num_Agrupacion_Pet_Atis]],Tabla1[[#All],[Numero_de_actuacion]],Tabla1[[#All],[Fecha_de_la_cita]],"",0)</f>
        <v/>
      </c>
      <c r="R208" t="str" cm="1">
        <f t="array" ref="R208">_xlfn.XLOOKUP(AVANZA[[#This Row],[Num_Agrupacion_Pet_Atis]],Tabla1[[#All],[Numero_de_actuacion]],Tabla1[[#All],[Franja_horaria_de_la_cita]],"",0)</f>
        <v/>
      </c>
      <c r="S208" s="14" t="str">
        <f>IFERROR(DAY(AVANZA[[#This Row],[FECHA AGENDA]]),"")</f>
        <v/>
      </c>
      <c r="T208" s="14" t="str">
        <f>IFERROR(MONTH(AVANZA[[#This Row],[FECHA AGENDA]]),"")</f>
        <v/>
      </c>
      <c r="U208" t="str" cm="1">
        <f t="array" ref="U208">_xlfn.XLOOKUP(AVANZA[[#This Row],[Num_Agrupacion_Pet_Atis]],Tabla1[[#All],[Numero_de_actuacion]],Tabla1[[#All],[Motivo_de_suspension]],"",0)</f>
        <v/>
      </c>
      <c r="V208" s="2" t="str" cm="1">
        <f t="array" ref="V208">_xlfn.XLOOKUP(AVANZA[[#This Row],[Num_Agrupacion_Pet_Atis]],Tabla1[[#All],[Numero_de_actuacion]],Tabla1[[#All],[No_identificacion_cliente]],"",0)</f>
        <v/>
      </c>
      <c r="W208" s="2" t="str" cm="1">
        <f t="array" ref="W208">_xlfn.XLOOKUP(AVANZA[[#This Row],[Num_Agrupacion_Pet_Atis]],Tabla1[[#All],[Numero_de_actuacion]],Tabla1[[#All],[Movil_de_contacto]],"",0)</f>
        <v/>
      </c>
      <c r="X208" s="14">
        <f>IF(OR(AVANZA[[#This Row],[ESTADO LEG]]="Legalizada grabacion",AVANZA[[#This Row],[ESTADO LEG]]="Legalizada aut"),1,0)</f>
        <v>1</v>
      </c>
      <c r="Y208" s="14">
        <f>IF(OR(AVANZA[[#This Row],[ESTADO LEG]]="pdte legalizar",AVANZA[[#This Row],[ESTADO LEG]]="No cruza"),1,0)</f>
        <v>0</v>
      </c>
      <c r="Z208" t="str" cm="1">
        <f t="array" ref="Z208">IF(AVANZA[[#This Row],[Variable]]="Terminada",LOWER(_xlfn.XLOOKUP(AVANZA[[#This Row],[ID_Peticion]],Tabla6[[#All],[NUM_PETICION]],Tabla6[[#All],[ESTADO_LEG]],"NO CRUZA",0)),AVANZA[[#This Row],[Variable]])</f>
        <v>legalizada grabacion</v>
      </c>
      <c r="AA208" cm="1">
        <f t="array" ref="AA208">_xlfn.XLOOKUP(AVANZA[[#This Row],[ID_Peticion]],Tabla6[[#All],[NUM_PETICION]],Tabla6[[#All],[DIF_DIAS]],"",0)</f>
        <v>1</v>
      </c>
      <c r="AB208" s="2" cm="1">
        <f t="array" ref="AB208">IFERROR(_xlfn.XLOOKUP(AVANZA[[#This Row],[ID_Peticion]],Tabla6[[#All],[NUM_PETICION]],Tabla6[[#All],[FEC_LEGAL]],"",0),"")</f>
        <v>46149</v>
      </c>
      <c r="AC208" s="14">
        <f ca="1">IF(AVANZA[[#This Row],[FECHA LEG]]&lt;&gt;0,IFERROR(AVANZA[[#This Row],[FECHA LEG]]-AVANZA[[#This Row],[FechaIniEstadoSubPetAtis]],0),TODAY()-AVANZA[[#This Row],[FechaIniEstadoSubPetAtis]])</f>
        <v>1</v>
      </c>
      <c r="AD208" s="35" t="str">
        <f ca="1">IF(AVANZA[[#This Row],[FINAL Vs LG]]&lt;&gt;0,IF(AVANZA[[#This Row],[FINAL Vs LG]]&lt;7.1,"100%",IF(AND(AVANZA[[#This Row],[FINAL Vs LG]]&gt;7.1,AVANZA[[#This Row],[FINAL Vs LG]]&lt;11.1),"50%","0%")),0)</f>
        <v>100%</v>
      </c>
      <c r="AE208" s="14">
        <f ca="1">VLOOKUP(DAY(TODAY()),BACK!F:G,2,0)</f>
        <v>14</v>
      </c>
      <c r="AF208" s="14">
        <f>BACK!$I$2</f>
        <v>24</v>
      </c>
      <c r="AG208" s="14">
        <f>IF(AVANZA[[#This Row],[Oferta_empaquetada_comisiones]]="SI",1,0)</f>
        <v>0</v>
      </c>
      <c r="AH208" s="36">
        <f>IF(AVANZA[[#This Row],[Variable]]="TERMINADA",IFERROR(VLOOKUP(AVANZA[[#This Row],[SUPERVISOR]],Tabla2[#All],4,0),0),)</f>
        <v>3.5</v>
      </c>
      <c r="AI208" s="14">
        <f>IF(AVANZA[[#This Row],[Producto]]="BA",1,0)</f>
        <v>1</v>
      </c>
      <c r="AJ208" s="14">
        <f>IF(AVANZA[[#This Row],[Producto]]="DUO",1,0)</f>
        <v>0</v>
      </c>
      <c r="AK208" s="14">
        <f>IF(AVANZA[[#This Row],[Producto]]="TRIO",1,0)</f>
        <v>0</v>
      </c>
      <c r="AL208" t="s">
        <v>347</v>
      </c>
      <c r="AM208">
        <v>-1</v>
      </c>
      <c r="AN208">
        <v>-1</v>
      </c>
      <c r="AO208" t="s">
        <v>15436</v>
      </c>
      <c r="AP208" s="1">
        <v>46142.739074074074</v>
      </c>
      <c r="AQ208">
        <v>-1</v>
      </c>
      <c r="AR208" t="s">
        <v>15437</v>
      </c>
      <c r="AS208">
        <v>-1</v>
      </c>
      <c r="AT208">
        <v>-1</v>
      </c>
      <c r="AU208">
        <v>-1</v>
      </c>
      <c r="AV208">
        <v>-1</v>
      </c>
      <c r="AW208">
        <v>-1</v>
      </c>
      <c r="AX208" t="s">
        <v>224</v>
      </c>
      <c r="AY208">
        <v>-1</v>
      </c>
      <c r="AZ208">
        <v>2026</v>
      </c>
      <c r="BA208">
        <v>5</v>
      </c>
      <c r="BB208">
        <v>6</v>
      </c>
      <c r="BC208">
        <v>-1</v>
      </c>
      <c r="BD208" t="s">
        <v>225</v>
      </c>
      <c r="BE208">
        <v>-1</v>
      </c>
      <c r="BF208">
        <v>20001620859752</v>
      </c>
      <c r="BG208" t="s">
        <v>226</v>
      </c>
      <c r="BH208" t="s">
        <v>227</v>
      </c>
      <c r="BI208" t="s">
        <v>15438</v>
      </c>
      <c r="BJ208">
        <v>-1</v>
      </c>
      <c r="BK208">
        <v>-1</v>
      </c>
      <c r="BL208">
        <v>-1</v>
      </c>
      <c r="BM208" t="s">
        <v>229</v>
      </c>
      <c r="BN208" t="s">
        <v>230</v>
      </c>
      <c r="BO208" t="s">
        <v>15439</v>
      </c>
      <c r="BP208" t="s">
        <v>232</v>
      </c>
      <c r="BQ208">
        <v>2026</v>
      </c>
      <c r="BR208">
        <v>4</v>
      </c>
      <c r="BS208">
        <v>30</v>
      </c>
      <c r="BT208" s="1">
        <v>46148.685324074075</v>
      </c>
      <c r="BU208" t="s">
        <v>233</v>
      </c>
      <c r="BV208" s="2">
        <v>46148</v>
      </c>
      <c r="BW208" t="s">
        <v>234</v>
      </c>
      <c r="BX208" s="2">
        <v>46142</v>
      </c>
      <c r="BY208" s="2">
        <v>46148</v>
      </c>
      <c r="BZ208" t="s">
        <v>235</v>
      </c>
      <c r="CA208" t="s">
        <v>896</v>
      </c>
      <c r="CB208" t="s">
        <v>752</v>
      </c>
      <c r="CC208" t="s">
        <v>15440</v>
      </c>
      <c r="CD208" t="s">
        <v>3709</v>
      </c>
      <c r="CE208">
        <v>-1</v>
      </c>
      <c r="CF208" t="s">
        <v>899</v>
      </c>
      <c r="CG208" t="s">
        <v>756</v>
      </c>
      <c r="CH208" t="s">
        <v>242</v>
      </c>
      <c r="CI208">
        <v>53061857</v>
      </c>
      <c r="CJ208" t="s">
        <v>358</v>
      </c>
      <c r="CK208" t="s">
        <v>245</v>
      </c>
      <c r="CL208" t="s">
        <v>246</v>
      </c>
      <c r="CM208" t="s">
        <v>247</v>
      </c>
      <c r="CN208" t="s">
        <v>359</v>
      </c>
      <c r="CT208" t="s">
        <v>304</v>
      </c>
      <c r="CU208" t="s">
        <v>225</v>
      </c>
      <c r="CW208" t="s">
        <v>226</v>
      </c>
      <c r="CX208" t="s">
        <v>227</v>
      </c>
      <c r="DA208" t="s">
        <v>250</v>
      </c>
      <c r="DB208">
        <v>-1</v>
      </c>
      <c r="DF208" t="s">
        <v>251</v>
      </c>
      <c r="DJ208" t="s">
        <v>252</v>
      </c>
      <c r="DK208" t="s">
        <v>253</v>
      </c>
      <c r="DL208" t="s">
        <v>254</v>
      </c>
      <c r="DN208" t="s">
        <v>255</v>
      </c>
      <c r="DR208" t="s">
        <v>360</v>
      </c>
      <c r="DS208" t="s">
        <v>358</v>
      </c>
      <c r="DT208" t="s">
        <v>347</v>
      </c>
      <c r="DV208">
        <v>1</v>
      </c>
      <c r="DW208" t="s">
        <v>623</v>
      </c>
      <c r="ED208" s="2">
        <v>46148</v>
      </c>
      <c r="EE208" t="s">
        <v>900</v>
      </c>
      <c r="EF208">
        <v>16</v>
      </c>
      <c r="EP208" t="s">
        <v>258</v>
      </c>
      <c r="ES208" t="s">
        <v>1615</v>
      </c>
      <c r="FA208" t="s">
        <v>245</v>
      </c>
      <c r="FB208" t="s">
        <v>763</v>
      </c>
      <c r="FD208" t="s">
        <v>763</v>
      </c>
      <c r="FE208" t="s">
        <v>902</v>
      </c>
      <c r="FF208" t="s">
        <v>903</v>
      </c>
      <c r="FK208" t="s">
        <v>263</v>
      </c>
      <c r="FL208" t="s">
        <v>15441</v>
      </c>
      <c r="FN208" t="s">
        <v>359</v>
      </c>
      <c r="FO208" t="s">
        <v>366</v>
      </c>
      <c r="FR208">
        <v>85900</v>
      </c>
      <c r="GB208" t="s">
        <v>266</v>
      </c>
      <c r="GC208" t="s">
        <v>225</v>
      </c>
      <c r="GD208">
        <v>0</v>
      </c>
      <c r="GF208">
        <v>0</v>
      </c>
      <c r="GG208">
        <v>25421</v>
      </c>
      <c r="GI208">
        <v>85900</v>
      </c>
      <c r="GJ208">
        <v>0</v>
      </c>
      <c r="GL208">
        <v>0</v>
      </c>
      <c r="GM208">
        <v>102221</v>
      </c>
      <c r="GS208" t="s">
        <v>267</v>
      </c>
      <c r="GT208" s="2">
        <v>45169</v>
      </c>
      <c r="GU208" t="s">
        <v>268</v>
      </c>
      <c r="GV208" t="s">
        <v>311</v>
      </c>
      <c r="GW208" t="s">
        <v>270</v>
      </c>
      <c r="GX208" t="s">
        <v>271</v>
      </c>
      <c r="GY208" t="s">
        <v>272</v>
      </c>
      <c r="GZ208" t="s">
        <v>273</v>
      </c>
      <c r="HA208" t="s">
        <v>274</v>
      </c>
      <c r="HB208" t="s">
        <v>900</v>
      </c>
      <c r="HC208" t="s">
        <v>900</v>
      </c>
      <c r="HD208" t="s">
        <v>761</v>
      </c>
      <c r="HE208" t="s">
        <v>230</v>
      </c>
      <c r="HF208" t="s">
        <v>14353</v>
      </c>
      <c r="HG208" t="s">
        <v>277</v>
      </c>
      <c r="HR208" t="s">
        <v>278</v>
      </c>
      <c r="HV208">
        <v>85900</v>
      </c>
      <c r="HW208" t="s">
        <v>279</v>
      </c>
      <c r="HX208" t="s">
        <v>280</v>
      </c>
      <c r="HY208">
        <v>103568</v>
      </c>
      <c r="HZ208">
        <v>17668</v>
      </c>
      <c r="IA208" t="s">
        <v>279</v>
      </c>
      <c r="IB208" t="s">
        <v>281</v>
      </c>
      <c r="ID208" t="s">
        <v>282</v>
      </c>
      <c r="IE208" t="s">
        <v>283</v>
      </c>
      <c r="IF208" t="s">
        <v>283</v>
      </c>
      <c r="IG208" t="s">
        <v>283</v>
      </c>
      <c r="IH208" t="s">
        <v>284</v>
      </c>
      <c r="II208" t="s">
        <v>285</v>
      </c>
      <c r="IJ208" t="s">
        <v>286</v>
      </c>
      <c r="IK208" t="s">
        <v>278</v>
      </c>
      <c r="IL208" t="s">
        <v>371</v>
      </c>
      <c r="IM208" t="s">
        <v>288</v>
      </c>
      <c r="IN208" t="s">
        <v>289</v>
      </c>
      <c r="IP208" t="s">
        <v>290</v>
      </c>
      <c r="IQ208" t="s">
        <v>284</v>
      </c>
      <c r="IS208" t="s">
        <v>291</v>
      </c>
      <c r="IY208" t="s">
        <v>281</v>
      </c>
    </row>
    <row r="209" spans="1:259" x14ac:dyDescent="0.3">
      <c r="A209" s="14">
        <f>DAY(AVANZA[[#This Row],[FechaSeguimiento]])</f>
        <v>6</v>
      </c>
      <c r="B209" s="14">
        <f>MONTH(AVANZA[[#This Row],[FechaSeguimiento]])</f>
        <v>5</v>
      </c>
      <c r="C209"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09" t="str">
        <f>LOWER(IFERROR(VLOOKUP(AVANZA[[#This Row],[ID_Peticion]],CANCELADAS[#All],2,0),""))</f>
        <v/>
      </c>
      <c r="E209" t="str">
        <f>LOWER(IFERROR(VLOOKUP(AVANZA[[#This Row],[ID_Peticion]],CANCELADAS[#All],3,0),""))</f>
        <v/>
      </c>
      <c r="F209" t="str">
        <f>LOWER(IF(AVANZA[[#This Row],[CEDULA CLIENTE]]&lt;&gt;""," CC: " &amp; COUNTIFS(AVANZA[CEDULA CLIENTE],AVANZA[[#This Row],[CEDULA CLIENTE]]),"")&amp; IF(AVANZA[[#This Row],[Direccion]]&lt;&gt;""," DIR: " &amp; COUNTIFS(AVANZA[Direccion],AVANZA[[#This Row],[Direccion]]),""))</f>
        <v xml:space="preserve"> dir: 1</v>
      </c>
      <c r="G209" t="str">
        <f>IFERROR(VLOOKUP(AVANZA[[#This Row],[Cedula_Vendedor_Atis]],PLANTA[[#All],[CEDULA]:[LINEA]],3,0),"No Cruza")</f>
        <v>Marisol Avella</v>
      </c>
      <c r="H209" t="str">
        <f>IFERROR(VLOOKUP(AVANZA[[#This Row],[Cedula_Vendedor_Atis]],PLANTA[[#All],[CEDULA]:[LINEA]],4,0),"No Cruza")</f>
        <v>Fija</v>
      </c>
      <c r="I209" t="str">
        <f>LOWER(IF(AVANZA[[#This Row],[ATRIBUIBLE]]="",AVANZA[[#This Row],[Variable]],AVANZA[[#This Row],[ATRIBUIBLE]]))</f>
        <v>terminada</v>
      </c>
      <c r="J209" s="14">
        <f>IF(AVANZA[[#This Row],[Variable]]=AVANZA[[#Headers],[TERMINADA]],1,0)</f>
        <v>1</v>
      </c>
      <c r="K209" s="14">
        <f>IF(AVANZA[[#This Row],[Variable]]=AVANZA[[#Headers],[ANULADA]],1,0)</f>
        <v>0</v>
      </c>
      <c r="L209" s="14">
        <f>IF(AVANZA[[#This Row],[Variable]]=AVANZA[[#Headers],[PENDIENTE]],1,0)</f>
        <v>0</v>
      </c>
      <c r="M209" s="14">
        <f>IF(AVANZA[[#This Row],[ESTADO AGENDA]]="AGENDADA",1,0)</f>
        <v>0</v>
      </c>
      <c r="N209" s="14">
        <f>IF(AVANZA[[#This Row],[ESTADO AGENDA]]="PENDIENTE DE AGENDAR",1,0)</f>
        <v>0</v>
      </c>
      <c r="O209" s="14">
        <f>IF(AVANZA[[#This Row],[ESTADO AGENDA]]="SUSPENDIDA",1,0)</f>
        <v>0</v>
      </c>
      <c r="P209" t="str" cm="1">
        <f t="array" ref="P209">_xlfn.XLOOKUP(AVANZA[[#This Row],[Num_Agrupacion_Pet_Atis]],Tabla1[[#All],[Numero_de_actuacion]],Tabla1[[#All],[Estado_de_la_orden]],"",0)</f>
        <v/>
      </c>
      <c r="Q209" s="2" t="str" cm="1">
        <f t="array" ref="Q209">_xlfn.XLOOKUP(AVANZA[[#This Row],[Num_Agrupacion_Pet_Atis]],Tabla1[[#All],[Numero_de_actuacion]],Tabla1[[#All],[Fecha_de_la_cita]],"",0)</f>
        <v/>
      </c>
      <c r="R209" t="str" cm="1">
        <f t="array" ref="R209">_xlfn.XLOOKUP(AVANZA[[#This Row],[Num_Agrupacion_Pet_Atis]],Tabla1[[#All],[Numero_de_actuacion]],Tabla1[[#All],[Franja_horaria_de_la_cita]],"",0)</f>
        <v/>
      </c>
      <c r="S209" s="14" t="str">
        <f>IFERROR(DAY(AVANZA[[#This Row],[FECHA AGENDA]]),"")</f>
        <v/>
      </c>
      <c r="T209" s="14" t="str">
        <f>IFERROR(MONTH(AVANZA[[#This Row],[FECHA AGENDA]]),"")</f>
        <v/>
      </c>
      <c r="U209" t="str" cm="1">
        <f t="array" ref="U209">_xlfn.XLOOKUP(AVANZA[[#This Row],[Num_Agrupacion_Pet_Atis]],Tabla1[[#All],[Numero_de_actuacion]],Tabla1[[#All],[Motivo_de_suspension]],"",0)</f>
        <v/>
      </c>
      <c r="V209" s="2" t="str" cm="1">
        <f t="array" ref="V209">_xlfn.XLOOKUP(AVANZA[[#This Row],[Num_Agrupacion_Pet_Atis]],Tabla1[[#All],[Numero_de_actuacion]],Tabla1[[#All],[No_identificacion_cliente]],"",0)</f>
        <v/>
      </c>
      <c r="W209" s="2" t="str" cm="1">
        <f t="array" ref="W209">_xlfn.XLOOKUP(AVANZA[[#This Row],[Num_Agrupacion_Pet_Atis]],Tabla1[[#All],[Numero_de_actuacion]],Tabla1[[#All],[Movil_de_contacto]],"",0)</f>
        <v/>
      </c>
      <c r="X209" s="14">
        <f>IF(OR(AVANZA[[#This Row],[ESTADO LEG]]="Legalizada grabacion",AVANZA[[#This Row],[ESTADO LEG]]="Legalizada aut"),1,0)</f>
        <v>1</v>
      </c>
      <c r="Y209" s="14">
        <f>IF(OR(AVANZA[[#This Row],[ESTADO LEG]]="pdte legalizar",AVANZA[[#This Row],[ESTADO LEG]]="No cruza"),1,0)</f>
        <v>0</v>
      </c>
      <c r="Z209" t="str" cm="1">
        <f t="array" ref="Z209">IF(AVANZA[[#This Row],[Variable]]="Terminada",LOWER(_xlfn.XLOOKUP(AVANZA[[#This Row],[ID_Peticion]],Tabla6[[#All],[NUM_PETICION]],Tabla6[[#All],[ESTADO_LEG]],"NO CRUZA",0)),AVANZA[[#This Row],[Variable]])</f>
        <v>legalizada grabacion</v>
      </c>
      <c r="AA209" cm="1">
        <f t="array" ref="AA209">_xlfn.XLOOKUP(AVANZA[[#This Row],[ID_Peticion]],Tabla6[[#All],[NUM_PETICION]],Tabla6[[#All],[DIF_DIAS]],"",0)</f>
        <v>1</v>
      </c>
      <c r="AB209" s="2" cm="1">
        <f t="array" ref="AB209">IFERROR(_xlfn.XLOOKUP(AVANZA[[#This Row],[ID_Peticion]],Tabla6[[#All],[NUM_PETICION]],Tabla6[[#All],[FEC_LEGAL]],"",0),"")</f>
        <v>46149</v>
      </c>
      <c r="AC209" s="14">
        <f ca="1">IF(AVANZA[[#This Row],[FECHA LEG]]&lt;&gt;0,IFERROR(AVANZA[[#This Row],[FECHA LEG]]-AVANZA[[#This Row],[FechaIniEstadoSubPetAtis]],0),TODAY()-AVANZA[[#This Row],[FechaIniEstadoSubPetAtis]])</f>
        <v>1</v>
      </c>
      <c r="AD209" s="35" t="str">
        <f ca="1">IF(AVANZA[[#This Row],[FINAL Vs LG]]&lt;&gt;0,IF(AVANZA[[#This Row],[FINAL Vs LG]]&lt;7.1,"100%",IF(AND(AVANZA[[#This Row],[FINAL Vs LG]]&gt;7.1,AVANZA[[#This Row],[FINAL Vs LG]]&lt;11.1),"50%","0%")),0)</f>
        <v>100%</v>
      </c>
      <c r="AE209" s="14">
        <f ca="1">VLOOKUP(DAY(TODAY()),BACK!F:G,2,0)</f>
        <v>14</v>
      </c>
      <c r="AF209" s="14">
        <f>BACK!$I$2</f>
        <v>24</v>
      </c>
      <c r="AG209" s="14">
        <f>IF(AVANZA[[#This Row],[Oferta_empaquetada_comisiones]]="SI",1,0)</f>
        <v>0</v>
      </c>
      <c r="AH209" s="36">
        <f>IF(AVANZA[[#This Row],[Variable]]="TERMINADA",IFERROR(VLOOKUP(AVANZA[[#This Row],[SUPERVISOR]],Tabla2[#All],4,0),0),)</f>
        <v>3.5</v>
      </c>
      <c r="AI209" s="14">
        <f>IF(AVANZA[[#This Row],[Producto]]="BA",1,0)</f>
        <v>1</v>
      </c>
      <c r="AJ209" s="14">
        <f>IF(AVANZA[[#This Row],[Producto]]="DUO",1,0)</f>
        <v>0</v>
      </c>
      <c r="AK209" s="14">
        <f>IF(AVANZA[[#This Row],[Producto]]="TRIO",1,0)</f>
        <v>0</v>
      </c>
      <c r="AL209" t="s">
        <v>347</v>
      </c>
      <c r="AM209">
        <v>-1</v>
      </c>
      <c r="AN209">
        <v>-1</v>
      </c>
      <c r="AO209" t="s">
        <v>15442</v>
      </c>
      <c r="AP209" s="1">
        <v>46148.622094907405</v>
      </c>
      <c r="AQ209">
        <v>-1</v>
      </c>
      <c r="AR209" t="s">
        <v>15443</v>
      </c>
      <c r="AS209">
        <v>-1</v>
      </c>
      <c r="AT209">
        <v>-1</v>
      </c>
      <c r="AU209">
        <v>-1</v>
      </c>
      <c r="AV209">
        <v>-1</v>
      </c>
      <c r="AW209">
        <v>-1</v>
      </c>
      <c r="AX209" t="s">
        <v>224</v>
      </c>
      <c r="AY209">
        <v>-1</v>
      </c>
      <c r="AZ209">
        <v>2026</v>
      </c>
      <c r="BA209">
        <v>5</v>
      </c>
      <c r="BB209">
        <v>6</v>
      </c>
      <c r="BC209">
        <v>-1</v>
      </c>
      <c r="BD209" t="s">
        <v>225</v>
      </c>
      <c r="BE209">
        <v>-1</v>
      </c>
      <c r="BF209">
        <v>20001623627319</v>
      </c>
      <c r="BG209" t="s">
        <v>319</v>
      </c>
      <c r="BH209" t="s">
        <v>320</v>
      </c>
      <c r="BI209" t="s">
        <v>15444</v>
      </c>
      <c r="BJ209">
        <v>-1</v>
      </c>
      <c r="BK209">
        <v>-1</v>
      </c>
      <c r="BL209">
        <v>-1</v>
      </c>
      <c r="BM209" t="s">
        <v>229</v>
      </c>
      <c r="BN209" t="s">
        <v>230</v>
      </c>
      <c r="BO209" t="s">
        <v>15445</v>
      </c>
      <c r="BP209" t="s">
        <v>380</v>
      </c>
      <c r="BQ209">
        <v>2026</v>
      </c>
      <c r="BR209">
        <v>5</v>
      </c>
      <c r="BS209">
        <v>6</v>
      </c>
      <c r="BT209" s="1">
        <v>46148.729201388887</v>
      </c>
      <c r="BU209" t="s">
        <v>233</v>
      </c>
      <c r="BV209" s="2">
        <v>46148</v>
      </c>
      <c r="BW209" t="s">
        <v>234</v>
      </c>
      <c r="BX209" s="2">
        <v>46148</v>
      </c>
      <c r="BY209" s="2">
        <v>46148</v>
      </c>
      <c r="BZ209" t="s">
        <v>235</v>
      </c>
      <c r="CA209" t="s">
        <v>2096</v>
      </c>
      <c r="CB209" t="s">
        <v>2097</v>
      </c>
      <c r="CC209" t="s">
        <v>15446</v>
      </c>
      <c r="CD209" t="s">
        <v>3242</v>
      </c>
      <c r="CE209">
        <v>-1</v>
      </c>
      <c r="CF209" t="s">
        <v>2100</v>
      </c>
      <c r="CG209" t="s">
        <v>941</v>
      </c>
      <c r="CH209" t="s">
        <v>491</v>
      </c>
      <c r="CI209">
        <v>53061857</v>
      </c>
      <c r="CJ209" t="s">
        <v>358</v>
      </c>
      <c r="CK209" t="s">
        <v>245</v>
      </c>
      <c r="CL209" t="s">
        <v>246</v>
      </c>
      <c r="CM209" t="s">
        <v>247</v>
      </c>
      <c r="CN209" t="s">
        <v>359</v>
      </c>
      <c r="CT209" t="s">
        <v>386</v>
      </c>
      <c r="CU209" t="s">
        <v>225</v>
      </c>
      <c r="CW209" t="s">
        <v>319</v>
      </c>
      <c r="CX209" t="s">
        <v>320</v>
      </c>
      <c r="DA209" t="s">
        <v>250</v>
      </c>
      <c r="DB209">
        <v>-1</v>
      </c>
      <c r="DF209" t="s">
        <v>251</v>
      </c>
      <c r="DJ209" t="s">
        <v>252</v>
      </c>
      <c r="DK209" t="s">
        <v>253</v>
      </c>
      <c r="DL209" t="s">
        <v>254</v>
      </c>
      <c r="DN209" t="s">
        <v>255</v>
      </c>
      <c r="DR209" t="s">
        <v>360</v>
      </c>
      <c r="DS209" t="s">
        <v>358</v>
      </c>
      <c r="DT209" t="s">
        <v>347</v>
      </c>
      <c r="DV209">
        <v>1</v>
      </c>
      <c r="DW209" t="s">
        <v>331</v>
      </c>
      <c r="ED209" s="2">
        <v>46148</v>
      </c>
      <c r="EF209">
        <v>12</v>
      </c>
      <c r="EP209" t="s">
        <v>258</v>
      </c>
      <c r="ES209" t="s">
        <v>14317</v>
      </c>
      <c r="FA209" t="s">
        <v>245</v>
      </c>
      <c r="FB209" t="s">
        <v>2103</v>
      </c>
      <c r="FD209" t="s">
        <v>2103</v>
      </c>
      <c r="FE209" t="s">
        <v>2104</v>
      </c>
      <c r="FF209" t="s">
        <v>2104</v>
      </c>
      <c r="FK209" t="s">
        <v>263</v>
      </c>
      <c r="FL209" t="s">
        <v>15447</v>
      </c>
      <c r="FN209" t="s">
        <v>359</v>
      </c>
      <c r="FO209" t="s">
        <v>366</v>
      </c>
      <c r="FR209">
        <v>94990</v>
      </c>
      <c r="GB209" t="s">
        <v>266</v>
      </c>
      <c r="GC209" t="s">
        <v>225</v>
      </c>
      <c r="GD209">
        <v>0</v>
      </c>
      <c r="GF209">
        <v>0</v>
      </c>
      <c r="GG209">
        <v>25423</v>
      </c>
      <c r="GI209">
        <v>94990</v>
      </c>
      <c r="GJ209">
        <v>0</v>
      </c>
      <c r="GL209">
        <v>0</v>
      </c>
      <c r="GM209">
        <v>113038</v>
      </c>
      <c r="GS209" t="s">
        <v>267</v>
      </c>
      <c r="GT209" s="2">
        <v>44712</v>
      </c>
      <c r="GU209" t="s">
        <v>268</v>
      </c>
      <c r="GV209" t="s">
        <v>335</v>
      </c>
      <c r="GW209" t="s">
        <v>394</v>
      </c>
      <c r="GZ209" t="s">
        <v>395</v>
      </c>
      <c r="HA209" t="s">
        <v>274</v>
      </c>
      <c r="HB209" t="s">
        <v>14318</v>
      </c>
      <c r="HC209" t="s">
        <v>2096</v>
      </c>
      <c r="HD209" t="s">
        <v>947</v>
      </c>
      <c r="HE209" t="s">
        <v>230</v>
      </c>
      <c r="HF209" t="s">
        <v>15448</v>
      </c>
      <c r="HR209" t="s">
        <v>278</v>
      </c>
      <c r="HV209">
        <v>94990</v>
      </c>
      <c r="HW209" t="s">
        <v>281</v>
      </c>
      <c r="HY209">
        <v>0</v>
      </c>
      <c r="HZ209">
        <v>0</v>
      </c>
      <c r="IA209" t="s">
        <v>281</v>
      </c>
      <c r="IB209" t="s">
        <v>281</v>
      </c>
      <c r="IE209" t="s">
        <v>283</v>
      </c>
      <c r="IF209" t="s">
        <v>283</v>
      </c>
      <c r="IG209" t="s">
        <v>283</v>
      </c>
      <c r="IH209" t="s">
        <v>284</v>
      </c>
      <c r="II209" t="s">
        <v>285</v>
      </c>
      <c r="IJ209" t="s">
        <v>286</v>
      </c>
      <c r="IK209" t="s">
        <v>278</v>
      </c>
      <c r="IL209" t="s">
        <v>371</v>
      </c>
      <c r="IM209" t="s">
        <v>288</v>
      </c>
      <c r="IN209" t="s">
        <v>289</v>
      </c>
      <c r="IP209" t="s">
        <v>290</v>
      </c>
      <c r="IQ209" t="s">
        <v>284</v>
      </c>
      <c r="IS209" t="s">
        <v>291</v>
      </c>
      <c r="IT209" t="s">
        <v>561</v>
      </c>
      <c r="IY209" t="s">
        <v>281</v>
      </c>
    </row>
    <row r="210" spans="1:259" x14ac:dyDescent="0.3">
      <c r="A210" s="14">
        <f>DAY(AVANZA[[#This Row],[FechaSeguimiento]])</f>
        <v>6</v>
      </c>
      <c r="B210" s="14">
        <f>MONTH(AVANZA[[#This Row],[FechaSeguimiento]])</f>
        <v>5</v>
      </c>
      <c r="C210"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10" t="str">
        <f>LOWER(IFERROR(VLOOKUP(AVANZA[[#This Row],[ID_Peticion]],CANCELADAS[#All],2,0),""))</f>
        <v>qt - distancia excedida</v>
      </c>
      <c r="E210" t="str">
        <f>LOWER(IFERROR(VLOOKUP(AVANZA[[#This Row],[ID_Peticion]],CANCELADAS[#All],3,0),""))</f>
        <v>tecnico</v>
      </c>
      <c r="F210" t="str">
        <f>LOWER(IF(AVANZA[[#This Row],[CEDULA CLIENTE]]&lt;&gt;""," CC: " &amp; COUNTIFS(AVANZA[CEDULA CLIENTE],AVANZA[[#This Row],[CEDULA CLIENTE]]),"")&amp; IF(AVANZA[[#This Row],[Direccion]]&lt;&gt;""," DIR: " &amp; COUNTIFS(AVANZA[Direccion],AVANZA[[#This Row],[Direccion]]),""))</f>
        <v xml:space="preserve"> dir: 1</v>
      </c>
      <c r="G210" t="str">
        <f>IFERROR(VLOOKUP(AVANZA[[#This Row],[Cedula_Vendedor_Atis]],PLANTA[[#All],[CEDULA]:[LINEA]],3,0),"No Cruza")</f>
        <v>Marisol Avella</v>
      </c>
      <c r="H210" t="str">
        <f>IFERROR(VLOOKUP(AVANZA[[#This Row],[Cedula_Vendedor_Atis]],PLANTA[[#All],[CEDULA]:[LINEA]],4,0),"No Cruza")</f>
        <v>Fija</v>
      </c>
      <c r="I210" t="str">
        <f>LOWER(IF(AVANZA[[#This Row],[ATRIBUIBLE]]="",AVANZA[[#This Row],[Variable]],AVANZA[[#This Row],[ATRIBUIBLE]]))</f>
        <v>tecnico</v>
      </c>
      <c r="J210" s="14">
        <f>IF(AVANZA[[#This Row],[Variable]]=AVANZA[[#Headers],[TERMINADA]],1,0)</f>
        <v>0</v>
      </c>
      <c r="K210" s="14">
        <f>IF(AVANZA[[#This Row],[Variable]]=AVANZA[[#Headers],[ANULADA]],1,0)</f>
        <v>1</v>
      </c>
      <c r="L210" s="14">
        <f>IF(AVANZA[[#This Row],[Variable]]=AVANZA[[#Headers],[PENDIENTE]],1,0)</f>
        <v>0</v>
      </c>
      <c r="M210" s="14">
        <f>IF(AVANZA[[#This Row],[ESTADO AGENDA]]="AGENDADA",1,0)</f>
        <v>0</v>
      </c>
      <c r="N210" s="14">
        <f>IF(AVANZA[[#This Row],[ESTADO AGENDA]]="PENDIENTE DE AGENDAR",1,0)</f>
        <v>0</v>
      </c>
      <c r="O210" s="14">
        <f>IF(AVANZA[[#This Row],[ESTADO AGENDA]]="SUSPENDIDA",1,0)</f>
        <v>0</v>
      </c>
      <c r="P210" t="str" cm="1">
        <f t="array" ref="P210">_xlfn.XLOOKUP(AVANZA[[#This Row],[Num_Agrupacion_Pet_Atis]],Tabla1[[#All],[Numero_de_actuacion]],Tabla1[[#All],[Estado_de_la_orden]],"",0)</f>
        <v/>
      </c>
      <c r="Q210" s="2" t="str" cm="1">
        <f t="array" ref="Q210">_xlfn.XLOOKUP(AVANZA[[#This Row],[Num_Agrupacion_Pet_Atis]],Tabla1[[#All],[Numero_de_actuacion]],Tabla1[[#All],[Fecha_de_la_cita]],"",0)</f>
        <v/>
      </c>
      <c r="R210" t="str" cm="1">
        <f t="array" ref="R210">_xlfn.XLOOKUP(AVANZA[[#This Row],[Num_Agrupacion_Pet_Atis]],Tabla1[[#All],[Numero_de_actuacion]],Tabla1[[#All],[Franja_horaria_de_la_cita]],"",0)</f>
        <v/>
      </c>
      <c r="S210" s="14" t="str">
        <f>IFERROR(DAY(AVANZA[[#This Row],[FECHA AGENDA]]),"")</f>
        <v/>
      </c>
      <c r="T210" s="14" t="str">
        <f>IFERROR(MONTH(AVANZA[[#This Row],[FECHA AGENDA]]),"")</f>
        <v/>
      </c>
      <c r="U210" t="str" cm="1">
        <f t="array" ref="U210">_xlfn.XLOOKUP(AVANZA[[#This Row],[Num_Agrupacion_Pet_Atis]],Tabla1[[#All],[Numero_de_actuacion]],Tabla1[[#All],[Motivo_de_suspension]],"",0)</f>
        <v/>
      </c>
      <c r="V210" s="2" t="str" cm="1">
        <f t="array" ref="V210">_xlfn.XLOOKUP(AVANZA[[#This Row],[Num_Agrupacion_Pet_Atis]],Tabla1[[#All],[Numero_de_actuacion]],Tabla1[[#All],[No_identificacion_cliente]],"",0)</f>
        <v/>
      </c>
      <c r="W210" s="2" t="str" cm="1">
        <f t="array" ref="W210">_xlfn.XLOOKUP(AVANZA[[#This Row],[Num_Agrupacion_Pet_Atis]],Tabla1[[#All],[Numero_de_actuacion]],Tabla1[[#All],[Movil_de_contacto]],"",0)</f>
        <v/>
      </c>
      <c r="X210" s="14">
        <f>IF(OR(AVANZA[[#This Row],[ESTADO LEG]]="Legalizada grabacion",AVANZA[[#This Row],[ESTADO LEG]]="Legalizada aut"),1,0)</f>
        <v>0</v>
      </c>
      <c r="Y210" s="14">
        <f>IF(OR(AVANZA[[#This Row],[ESTADO LEG]]="pdte legalizar",AVANZA[[#This Row],[ESTADO LEG]]="No cruza"),1,0)</f>
        <v>0</v>
      </c>
      <c r="Z210" t="str" cm="1">
        <f t="array" ref="Z210">IF(AVANZA[[#This Row],[Variable]]="Terminada",LOWER(_xlfn.XLOOKUP(AVANZA[[#This Row],[ID_Peticion]],Tabla6[[#All],[NUM_PETICION]],Tabla6[[#All],[ESTADO_LEG]],"NO CRUZA",0)),AVANZA[[#This Row],[Variable]])</f>
        <v>ANULADA</v>
      </c>
      <c r="AA210" t="str" cm="1">
        <f t="array" ref="AA210">_xlfn.XLOOKUP(AVANZA[[#This Row],[ID_Peticion]],Tabla6[[#All],[NUM_PETICION]],Tabla6[[#All],[DIF_DIAS]],"",0)</f>
        <v/>
      </c>
      <c r="AB210" s="2" t="str" cm="1">
        <f t="array" ref="AB210">IFERROR(_xlfn.XLOOKUP(AVANZA[[#This Row],[ID_Peticion]],Tabla6[[#All],[NUM_PETICION]],Tabla6[[#All],[FEC_LEGAL]],"",0),"")</f>
        <v/>
      </c>
      <c r="AC210" s="14">
        <f ca="1">IF(AVANZA[[#This Row],[FECHA LEG]]&lt;&gt;0,IFERROR(AVANZA[[#This Row],[FECHA LEG]]-AVANZA[[#This Row],[FechaIniEstadoSubPetAtis]],0),TODAY()-AVANZA[[#This Row],[FechaIniEstadoSubPetAtis]])</f>
        <v>0</v>
      </c>
      <c r="AD210" s="35">
        <f ca="1">IF(AVANZA[[#This Row],[FINAL Vs LG]]&lt;&gt;0,IF(AVANZA[[#This Row],[FINAL Vs LG]]&lt;7.1,"100%",IF(AND(AVANZA[[#This Row],[FINAL Vs LG]]&gt;7.1,AVANZA[[#This Row],[FINAL Vs LG]]&lt;11.1),"50%","0%")),0)</f>
        <v>0</v>
      </c>
      <c r="AE210" s="14">
        <f ca="1">VLOOKUP(DAY(TODAY()),BACK!F:G,2,0)</f>
        <v>14</v>
      </c>
      <c r="AF210" s="14">
        <f>BACK!$I$2</f>
        <v>24</v>
      </c>
      <c r="AG210" s="14">
        <f>IF(AVANZA[[#This Row],[Oferta_empaquetada_comisiones]]="SI",1,0)</f>
        <v>0</v>
      </c>
      <c r="AH210" s="36">
        <f>IF(AVANZA[[#This Row],[Variable]]="TERMINADA",IFERROR(VLOOKUP(AVANZA[[#This Row],[SUPERVISOR]],Tabla2[#All],4,0),0),)</f>
        <v>0</v>
      </c>
      <c r="AI210" s="14">
        <f>IF(AVANZA[[#This Row],[Producto]]="BA",1,0)</f>
        <v>0</v>
      </c>
      <c r="AJ210" s="14">
        <f>IF(AVANZA[[#This Row],[Producto]]="DUO",1,0)</f>
        <v>0</v>
      </c>
      <c r="AK210" s="14">
        <f>IF(AVANZA[[#This Row],[Producto]]="TRIO",1,0)</f>
        <v>1</v>
      </c>
      <c r="AL210" t="s">
        <v>435</v>
      </c>
      <c r="AM210">
        <v>-1</v>
      </c>
      <c r="AN210">
        <v>-1</v>
      </c>
      <c r="AO210" t="s">
        <v>15449</v>
      </c>
      <c r="AP210" s="1">
        <v>46146.630173611113</v>
      </c>
      <c r="AQ210">
        <v>-1</v>
      </c>
      <c r="AR210" t="s">
        <v>15450</v>
      </c>
      <c r="AS210">
        <v>-1</v>
      </c>
      <c r="AT210">
        <v>-1</v>
      </c>
      <c r="AU210">
        <v>-1</v>
      </c>
      <c r="AV210">
        <v>-1</v>
      </c>
      <c r="AW210">
        <v>-1</v>
      </c>
      <c r="AX210" t="s">
        <v>224</v>
      </c>
      <c r="AY210">
        <v>-1</v>
      </c>
      <c r="AZ210">
        <v>2026</v>
      </c>
      <c r="BA210">
        <v>5</v>
      </c>
      <c r="BB210">
        <v>6</v>
      </c>
      <c r="BC210">
        <v>-1</v>
      </c>
      <c r="BD210" t="s">
        <v>225</v>
      </c>
      <c r="BE210">
        <v>-1</v>
      </c>
      <c r="BF210">
        <v>20001622052074</v>
      </c>
      <c r="BG210" t="s">
        <v>376</v>
      </c>
      <c r="BH210" t="s">
        <v>377</v>
      </c>
      <c r="BI210" t="s">
        <v>15451</v>
      </c>
      <c r="BJ210">
        <v>-1</v>
      </c>
      <c r="BK210">
        <v>-1</v>
      </c>
      <c r="BL210">
        <v>-1</v>
      </c>
      <c r="BM210" t="s">
        <v>573</v>
      </c>
      <c r="BN210" t="s">
        <v>230</v>
      </c>
      <c r="BO210" t="s">
        <v>15452</v>
      </c>
      <c r="BP210" t="s">
        <v>380</v>
      </c>
      <c r="BQ210">
        <v>2026</v>
      </c>
      <c r="BR210">
        <v>5</v>
      </c>
      <c r="BS210">
        <v>4</v>
      </c>
      <c r="BT210" s="1">
        <v>46148.677615740744</v>
      </c>
      <c r="BU210" t="s">
        <v>575</v>
      </c>
      <c r="BV210" s="2">
        <v>46148</v>
      </c>
      <c r="BW210" t="s">
        <v>576</v>
      </c>
      <c r="BX210" s="2">
        <v>46146</v>
      </c>
      <c r="BY210" s="2">
        <v>46148</v>
      </c>
      <c r="BZ210" t="s">
        <v>235</v>
      </c>
      <c r="CA210" t="s">
        <v>1280</v>
      </c>
      <c r="CB210" t="s">
        <v>1281</v>
      </c>
      <c r="CC210" t="s">
        <v>14202</v>
      </c>
      <c r="CD210" t="s">
        <v>9109</v>
      </c>
      <c r="CE210">
        <v>-1</v>
      </c>
      <c r="CF210" t="s">
        <v>1283</v>
      </c>
      <c r="CG210" t="s">
        <v>1284</v>
      </c>
      <c r="CH210" t="s">
        <v>357</v>
      </c>
      <c r="CI210">
        <v>1193125457</v>
      </c>
      <c r="CJ210" t="s">
        <v>445</v>
      </c>
      <c r="CK210" t="s">
        <v>245</v>
      </c>
      <c r="CL210" t="s">
        <v>246</v>
      </c>
      <c r="CM210" t="s">
        <v>247</v>
      </c>
      <c r="CN210" t="s">
        <v>359</v>
      </c>
      <c r="CT210" t="s">
        <v>386</v>
      </c>
      <c r="CU210" t="s">
        <v>387</v>
      </c>
      <c r="CW210" t="s">
        <v>388</v>
      </c>
      <c r="CX210" t="s">
        <v>389</v>
      </c>
      <c r="CY210" t="s">
        <v>13631</v>
      </c>
      <c r="DA210" t="s">
        <v>250</v>
      </c>
      <c r="DB210">
        <v>-1</v>
      </c>
      <c r="DF210" t="s">
        <v>955</v>
      </c>
      <c r="DJ210" t="s">
        <v>252</v>
      </c>
      <c r="DK210" t="s">
        <v>253</v>
      </c>
      <c r="DL210" t="s">
        <v>253</v>
      </c>
      <c r="DN210" t="s">
        <v>390</v>
      </c>
      <c r="DR210" t="s">
        <v>449</v>
      </c>
      <c r="DS210" t="s">
        <v>445</v>
      </c>
      <c r="DT210" t="s">
        <v>444</v>
      </c>
      <c r="DV210">
        <v>1</v>
      </c>
      <c r="DW210" t="s">
        <v>331</v>
      </c>
      <c r="EB210" t="s">
        <v>696</v>
      </c>
      <c r="ED210" s="2">
        <v>46148</v>
      </c>
      <c r="EF210">
        <v>12</v>
      </c>
      <c r="EP210" t="s">
        <v>258</v>
      </c>
      <c r="FA210" t="s">
        <v>245</v>
      </c>
      <c r="FB210" t="s">
        <v>1284</v>
      </c>
      <c r="FD210" t="s">
        <v>1284</v>
      </c>
      <c r="FE210" t="s">
        <v>1286</v>
      </c>
      <c r="FF210" t="s">
        <v>1286</v>
      </c>
      <c r="FK210" t="s">
        <v>263</v>
      </c>
      <c r="FN210" t="s">
        <v>359</v>
      </c>
      <c r="FO210" t="s">
        <v>366</v>
      </c>
      <c r="FR210">
        <v>0</v>
      </c>
      <c r="GB210" t="s">
        <v>266</v>
      </c>
      <c r="GM210">
        <v>0</v>
      </c>
      <c r="GS210" t="s">
        <v>267</v>
      </c>
      <c r="GT210" s="2"/>
      <c r="GU210" t="s">
        <v>268</v>
      </c>
      <c r="GV210" t="s">
        <v>269</v>
      </c>
      <c r="GW210" t="s">
        <v>394</v>
      </c>
      <c r="GZ210" t="s">
        <v>395</v>
      </c>
      <c r="HE210" t="s">
        <v>230</v>
      </c>
      <c r="HF210" t="s">
        <v>14203</v>
      </c>
      <c r="HR210" t="s">
        <v>278</v>
      </c>
      <c r="HV210">
        <v>131990</v>
      </c>
      <c r="HW210" t="s">
        <v>281</v>
      </c>
      <c r="HY210">
        <v>0</v>
      </c>
      <c r="HZ210">
        <v>0</v>
      </c>
      <c r="IA210" t="s">
        <v>281</v>
      </c>
      <c r="IB210" t="s">
        <v>281</v>
      </c>
      <c r="IC210" t="s">
        <v>13632</v>
      </c>
      <c r="IE210" t="s">
        <v>283</v>
      </c>
      <c r="IF210" t="s">
        <v>283</v>
      </c>
      <c r="IG210" t="s">
        <v>283</v>
      </c>
      <c r="IH210" t="s">
        <v>284</v>
      </c>
      <c r="II210" t="s">
        <v>285</v>
      </c>
      <c r="IJ210" t="s">
        <v>286</v>
      </c>
      <c r="IK210" t="s">
        <v>278</v>
      </c>
      <c r="IL210" t="s">
        <v>371</v>
      </c>
      <c r="IM210" t="s">
        <v>288</v>
      </c>
      <c r="IN210" t="s">
        <v>290</v>
      </c>
      <c r="IP210" t="s">
        <v>290</v>
      </c>
      <c r="IQ210" t="s">
        <v>284</v>
      </c>
      <c r="IR210" t="s">
        <v>304</v>
      </c>
      <c r="IS210" t="s">
        <v>736</v>
      </c>
      <c r="IT210" t="s">
        <v>372</v>
      </c>
      <c r="IU210" t="s">
        <v>373</v>
      </c>
      <c r="IV210" t="s">
        <v>373</v>
      </c>
      <c r="IW210" t="s">
        <v>14218</v>
      </c>
      <c r="IY210" t="s">
        <v>281</v>
      </c>
    </row>
    <row r="211" spans="1:259" x14ac:dyDescent="0.3">
      <c r="A211" s="14">
        <f>DAY(AVANZA[[#This Row],[FechaSeguimiento]])</f>
        <v>6</v>
      </c>
      <c r="B211" s="14">
        <f>MONTH(AVANZA[[#This Row],[FechaSeguimiento]])</f>
        <v>5</v>
      </c>
      <c r="C211"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211" t="str">
        <f>LOWER(IFERROR(VLOOKUP(AVANZA[[#This Row],[ID_Peticion]],CANCELADAS[#All],2,0),""))</f>
        <v/>
      </c>
      <c r="E211" t="str">
        <f>LOWER(IFERROR(VLOOKUP(AVANZA[[#This Row],[ID_Peticion]],CANCELADAS[#All],3,0),""))</f>
        <v/>
      </c>
      <c r="F211" t="str">
        <f>LOWER(IF(AVANZA[[#This Row],[CEDULA CLIENTE]]&lt;&gt;""," CC: " &amp; COUNTIFS(AVANZA[CEDULA CLIENTE],AVANZA[[#This Row],[CEDULA CLIENTE]]),"")&amp; IF(AVANZA[[#This Row],[Direccion]]&lt;&gt;""," DIR: " &amp; COUNTIFS(AVANZA[Direccion],AVANZA[[#This Row],[Direccion]]),""))</f>
        <v xml:space="preserve"> dir: 1</v>
      </c>
      <c r="G211" t="str">
        <f>IFERROR(VLOOKUP(AVANZA[[#This Row],[Cedula_Vendedor_Atis]],PLANTA[[#All],[CEDULA]:[LINEA]],3,0),"No Cruza")</f>
        <v>Marisol Avella</v>
      </c>
      <c r="H211" t="str">
        <f>IFERROR(VLOOKUP(AVANZA[[#This Row],[Cedula_Vendedor_Atis]],PLANTA[[#All],[CEDULA]:[LINEA]],4,0),"No Cruza")</f>
        <v>Fija</v>
      </c>
      <c r="I211" t="str">
        <f>LOWER(IF(AVANZA[[#This Row],[ATRIBUIBLE]]="",AVANZA[[#This Row],[Variable]],AVANZA[[#This Row],[ATRIBUIBLE]]))</f>
        <v>terminada</v>
      </c>
      <c r="J211" s="14">
        <f>IF(AVANZA[[#This Row],[Variable]]=AVANZA[[#Headers],[TERMINADA]],1,0)</f>
        <v>1</v>
      </c>
      <c r="K211" s="14">
        <f>IF(AVANZA[[#This Row],[Variable]]=AVANZA[[#Headers],[ANULADA]],1,0)</f>
        <v>0</v>
      </c>
      <c r="L211" s="14">
        <f>IF(AVANZA[[#This Row],[Variable]]=AVANZA[[#Headers],[PENDIENTE]],1,0)</f>
        <v>0</v>
      </c>
      <c r="M211" s="14">
        <f>IF(AVANZA[[#This Row],[ESTADO AGENDA]]="AGENDADA",1,0)</f>
        <v>0</v>
      </c>
      <c r="N211" s="14">
        <f>IF(AVANZA[[#This Row],[ESTADO AGENDA]]="PENDIENTE DE AGENDAR",1,0)</f>
        <v>0</v>
      </c>
      <c r="O211" s="14">
        <f>IF(AVANZA[[#This Row],[ESTADO AGENDA]]="SUSPENDIDA",1,0)</f>
        <v>0</v>
      </c>
      <c r="P211" t="str" cm="1">
        <f t="array" ref="P211">_xlfn.XLOOKUP(AVANZA[[#This Row],[Num_Agrupacion_Pet_Atis]],Tabla1[[#All],[Numero_de_actuacion]],Tabla1[[#All],[Estado_de_la_orden]],"",0)</f>
        <v/>
      </c>
      <c r="Q211" s="2" t="str" cm="1">
        <f t="array" ref="Q211">_xlfn.XLOOKUP(AVANZA[[#This Row],[Num_Agrupacion_Pet_Atis]],Tabla1[[#All],[Numero_de_actuacion]],Tabla1[[#All],[Fecha_de_la_cita]],"",0)</f>
        <v/>
      </c>
      <c r="R211" t="str" cm="1">
        <f t="array" ref="R211">_xlfn.XLOOKUP(AVANZA[[#This Row],[Num_Agrupacion_Pet_Atis]],Tabla1[[#All],[Numero_de_actuacion]],Tabla1[[#All],[Franja_horaria_de_la_cita]],"",0)</f>
        <v/>
      </c>
      <c r="S211" s="14" t="str">
        <f>IFERROR(DAY(AVANZA[[#This Row],[FECHA AGENDA]]),"")</f>
        <v/>
      </c>
      <c r="T211" s="14" t="str">
        <f>IFERROR(MONTH(AVANZA[[#This Row],[FECHA AGENDA]]),"")</f>
        <v/>
      </c>
      <c r="U211" t="str" cm="1">
        <f t="array" ref="U211">_xlfn.XLOOKUP(AVANZA[[#This Row],[Num_Agrupacion_Pet_Atis]],Tabla1[[#All],[Numero_de_actuacion]],Tabla1[[#All],[Motivo_de_suspension]],"",0)</f>
        <v/>
      </c>
      <c r="V211" s="2" t="str" cm="1">
        <f t="array" ref="V211">_xlfn.XLOOKUP(AVANZA[[#This Row],[Num_Agrupacion_Pet_Atis]],Tabla1[[#All],[Numero_de_actuacion]],Tabla1[[#All],[No_identificacion_cliente]],"",0)</f>
        <v/>
      </c>
      <c r="W211" s="2" t="str" cm="1">
        <f t="array" ref="W211">_xlfn.XLOOKUP(AVANZA[[#This Row],[Num_Agrupacion_Pet_Atis]],Tabla1[[#All],[Numero_de_actuacion]],Tabla1[[#All],[Movil_de_contacto]],"",0)</f>
        <v/>
      </c>
      <c r="X211" s="14">
        <f>IF(OR(AVANZA[[#This Row],[ESTADO LEG]]="Legalizada grabacion",AVANZA[[#This Row],[ESTADO LEG]]="Legalizada aut"),1,0)</f>
        <v>1</v>
      </c>
      <c r="Y211" s="14">
        <f>IF(OR(AVANZA[[#This Row],[ESTADO LEG]]="pdte legalizar",AVANZA[[#This Row],[ESTADO LEG]]="No cruza"),1,0)</f>
        <v>0</v>
      </c>
      <c r="Z211" t="str" cm="1">
        <f t="array" ref="Z211">IF(AVANZA[[#This Row],[Variable]]="Terminada",LOWER(_xlfn.XLOOKUP(AVANZA[[#This Row],[ID_Peticion]],Tabla6[[#All],[NUM_PETICION]],Tabla6[[#All],[ESTADO_LEG]],"NO CRUZA",0)),AVANZA[[#This Row],[Variable]])</f>
        <v>legalizada grabacion</v>
      </c>
      <c r="AA211" cm="1">
        <f t="array" ref="AA211">_xlfn.XLOOKUP(AVANZA[[#This Row],[ID_Peticion]],Tabla6[[#All],[NUM_PETICION]],Tabla6[[#All],[DIF_DIAS]],"",0)</f>
        <v>1</v>
      </c>
      <c r="AB211" s="2" cm="1">
        <f t="array" ref="AB211">IFERROR(_xlfn.XLOOKUP(AVANZA[[#This Row],[ID_Peticion]],Tabla6[[#All],[NUM_PETICION]],Tabla6[[#All],[FEC_LEGAL]],"",0),"")</f>
        <v>46149</v>
      </c>
      <c r="AC211" s="14">
        <f ca="1">IF(AVANZA[[#This Row],[FECHA LEG]]&lt;&gt;0,IFERROR(AVANZA[[#This Row],[FECHA LEG]]-AVANZA[[#This Row],[FechaIniEstadoSubPetAtis]],0),TODAY()-AVANZA[[#This Row],[FechaIniEstadoSubPetAtis]])</f>
        <v>1</v>
      </c>
      <c r="AD211" s="35" t="str">
        <f ca="1">IF(AVANZA[[#This Row],[FINAL Vs LG]]&lt;&gt;0,IF(AVANZA[[#This Row],[FINAL Vs LG]]&lt;7.1,"100%",IF(AND(AVANZA[[#This Row],[FINAL Vs LG]]&gt;7.1,AVANZA[[#This Row],[FINAL Vs LG]]&lt;11.1),"50%","0%")),0)</f>
        <v>100%</v>
      </c>
      <c r="AE211" s="14">
        <f ca="1">VLOOKUP(DAY(TODAY()),BACK!F:G,2,0)</f>
        <v>14</v>
      </c>
      <c r="AF211" s="14">
        <f>BACK!$I$2</f>
        <v>24</v>
      </c>
      <c r="AG211" s="14">
        <f>IF(AVANZA[[#This Row],[Oferta_empaquetada_comisiones]]="SI",1,0)</f>
        <v>0</v>
      </c>
      <c r="AH211" s="36">
        <f>IF(AVANZA[[#This Row],[Variable]]="TERMINADA",IFERROR(VLOOKUP(AVANZA[[#This Row],[SUPERVISOR]],Tabla2[#All],4,0),0),)</f>
        <v>3.5</v>
      </c>
      <c r="AI211" s="14">
        <f>IF(AVANZA[[#This Row],[Producto]]="BA",1,0)</f>
        <v>1</v>
      </c>
      <c r="AJ211" s="14">
        <f>IF(AVANZA[[#This Row],[Producto]]="DUO",1,0)</f>
        <v>0</v>
      </c>
      <c r="AK211" s="14">
        <f>IF(AVANZA[[#This Row],[Producto]]="TRIO",1,0)</f>
        <v>0</v>
      </c>
      <c r="AL211" t="s">
        <v>1060</v>
      </c>
      <c r="AM211">
        <v>-1</v>
      </c>
      <c r="AN211">
        <v>-1</v>
      </c>
      <c r="AO211" t="s">
        <v>15453</v>
      </c>
      <c r="AP211" s="1">
        <v>46142.630416666667</v>
      </c>
      <c r="AQ211">
        <v>-1</v>
      </c>
      <c r="AR211" t="s">
        <v>15454</v>
      </c>
      <c r="AS211">
        <v>-1</v>
      </c>
      <c r="AT211">
        <v>-1</v>
      </c>
      <c r="AU211">
        <v>-1</v>
      </c>
      <c r="AV211">
        <v>-1</v>
      </c>
      <c r="AW211">
        <v>-1</v>
      </c>
      <c r="AX211" t="s">
        <v>224</v>
      </c>
      <c r="AY211">
        <v>-1</v>
      </c>
      <c r="AZ211">
        <v>2026</v>
      </c>
      <c r="BA211">
        <v>5</v>
      </c>
      <c r="BB211">
        <v>6</v>
      </c>
      <c r="BC211">
        <v>-1</v>
      </c>
      <c r="BD211" t="s">
        <v>225</v>
      </c>
      <c r="BE211">
        <v>-1</v>
      </c>
      <c r="BF211">
        <v>20001620762274</v>
      </c>
      <c r="BG211" t="s">
        <v>319</v>
      </c>
      <c r="BH211" t="s">
        <v>320</v>
      </c>
      <c r="BI211" t="s">
        <v>15455</v>
      </c>
      <c r="BJ211">
        <v>-1</v>
      </c>
      <c r="BK211">
        <v>-1</v>
      </c>
      <c r="BL211">
        <v>-1</v>
      </c>
      <c r="BM211" t="s">
        <v>229</v>
      </c>
      <c r="BN211" t="s">
        <v>230</v>
      </c>
      <c r="BO211" t="s">
        <v>15456</v>
      </c>
      <c r="BP211" t="s">
        <v>380</v>
      </c>
      <c r="BQ211">
        <v>2026</v>
      </c>
      <c r="BR211">
        <v>4</v>
      </c>
      <c r="BS211">
        <v>30</v>
      </c>
      <c r="BT211" s="1">
        <v>46148.400717592594</v>
      </c>
      <c r="BU211" t="s">
        <v>233</v>
      </c>
      <c r="BV211" s="2">
        <v>46148</v>
      </c>
      <c r="BW211" t="s">
        <v>234</v>
      </c>
      <c r="BX211" s="2">
        <v>46144</v>
      </c>
      <c r="BY211" s="2">
        <v>46148</v>
      </c>
      <c r="BZ211" t="s">
        <v>235</v>
      </c>
      <c r="CA211" t="s">
        <v>321</v>
      </c>
      <c r="CB211" t="s">
        <v>322</v>
      </c>
      <c r="CC211" t="s">
        <v>15457</v>
      </c>
      <c r="CD211" t="s">
        <v>9850</v>
      </c>
      <c r="CE211">
        <v>-1</v>
      </c>
      <c r="CF211" t="s">
        <v>324</v>
      </c>
      <c r="CG211" t="s">
        <v>325</v>
      </c>
      <c r="CH211" t="s">
        <v>326</v>
      </c>
      <c r="CI211">
        <v>1031182302</v>
      </c>
      <c r="CJ211" t="s">
        <v>1068</v>
      </c>
      <c r="CK211" t="s">
        <v>245</v>
      </c>
      <c r="CL211" t="s">
        <v>409</v>
      </c>
      <c r="CM211" t="s">
        <v>247</v>
      </c>
      <c r="CN211" t="s">
        <v>410</v>
      </c>
      <c r="CT211" t="s">
        <v>330</v>
      </c>
      <c r="CU211" t="s">
        <v>225</v>
      </c>
      <c r="CW211" t="s">
        <v>319</v>
      </c>
      <c r="CX211" t="s">
        <v>320</v>
      </c>
      <c r="DA211" t="s">
        <v>250</v>
      </c>
      <c r="DB211">
        <v>-1</v>
      </c>
      <c r="DF211" t="s">
        <v>251</v>
      </c>
      <c r="DJ211" t="s">
        <v>252</v>
      </c>
      <c r="DK211" t="s">
        <v>253</v>
      </c>
      <c r="DL211" t="s">
        <v>254</v>
      </c>
      <c r="DN211" t="s">
        <v>255</v>
      </c>
      <c r="DR211" t="s">
        <v>1069</v>
      </c>
      <c r="DS211" t="s">
        <v>1068</v>
      </c>
      <c r="DT211" t="s">
        <v>1067</v>
      </c>
      <c r="DV211">
        <v>1</v>
      </c>
      <c r="DW211" t="s">
        <v>331</v>
      </c>
      <c r="ED211" s="2">
        <v>46148</v>
      </c>
      <c r="EE211" t="s">
        <v>306</v>
      </c>
      <c r="EF211">
        <v>9</v>
      </c>
      <c r="EP211" t="s">
        <v>258</v>
      </c>
      <c r="ES211" t="s">
        <v>15458</v>
      </c>
      <c r="EZ211" t="s">
        <v>14334</v>
      </c>
      <c r="FA211" t="s">
        <v>245</v>
      </c>
      <c r="FB211" t="s">
        <v>333</v>
      </c>
      <c r="FD211" t="s">
        <v>333</v>
      </c>
      <c r="FE211" t="s">
        <v>334</v>
      </c>
      <c r="FF211" t="s">
        <v>334</v>
      </c>
      <c r="FK211" t="s">
        <v>263</v>
      </c>
      <c r="FL211" t="s">
        <v>15459</v>
      </c>
      <c r="FN211" t="s">
        <v>410</v>
      </c>
      <c r="FO211" t="s">
        <v>414</v>
      </c>
      <c r="FR211">
        <v>79824</v>
      </c>
      <c r="GB211" t="s">
        <v>266</v>
      </c>
      <c r="GC211" t="s">
        <v>225</v>
      </c>
      <c r="GD211">
        <v>0</v>
      </c>
      <c r="GF211">
        <v>0</v>
      </c>
      <c r="GG211">
        <v>25423</v>
      </c>
      <c r="GI211">
        <v>79824</v>
      </c>
      <c r="GJ211">
        <v>0</v>
      </c>
      <c r="GL211">
        <v>0</v>
      </c>
      <c r="GM211">
        <v>94990</v>
      </c>
      <c r="GS211" t="s">
        <v>267</v>
      </c>
      <c r="GT211" s="2">
        <v>44227</v>
      </c>
      <c r="GU211" t="s">
        <v>268</v>
      </c>
      <c r="GV211" t="s">
        <v>269</v>
      </c>
      <c r="GW211" t="s">
        <v>394</v>
      </c>
      <c r="GZ211" t="s">
        <v>395</v>
      </c>
      <c r="HA211" t="s">
        <v>336</v>
      </c>
      <c r="HC211" t="s">
        <v>337</v>
      </c>
      <c r="HE211" t="s">
        <v>230</v>
      </c>
      <c r="HF211" t="s">
        <v>15460</v>
      </c>
      <c r="HR211" t="s">
        <v>278</v>
      </c>
      <c r="HV211">
        <v>94990</v>
      </c>
      <c r="HW211" t="s">
        <v>281</v>
      </c>
      <c r="HY211">
        <v>0</v>
      </c>
      <c r="HZ211">
        <v>0</v>
      </c>
      <c r="IA211" t="s">
        <v>281</v>
      </c>
      <c r="IB211" t="s">
        <v>281</v>
      </c>
      <c r="IE211" t="s">
        <v>283</v>
      </c>
      <c r="IF211" t="s">
        <v>283</v>
      </c>
      <c r="IG211" t="s">
        <v>283</v>
      </c>
      <c r="IH211" t="s">
        <v>284</v>
      </c>
      <c r="II211" t="s">
        <v>285</v>
      </c>
      <c r="IJ211" t="s">
        <v>286</v>
      </c>
      <c r="IK211" t="s">
        <v>278</v>
      </c>
      <c r="IL211" t="s">
        <v>346</v>
      </c>
      <c r="IM211" t="s">
        <v>288</v>
      </c>
      <c r="IN211" t="s">
        <v>289</v>
      </c>
      <c r="IP211" t="s">
        <v>290</v>
      </c>
      <c r="IQ211" t="s">
        <v>284</v>
      </c>
      <c r="IS211" t="s">
        <v>291</v>
      </c>
      <c r="IT211" t="s">
        <v>432</v>
      </c>
      <c r="IU211" t="s">
        <v>15461</v>
      </c>
      <c r="IW211" t="s">
        <v>15462</v>
      </c>
      <c r="IY211" t="s">
        <v>281</v>
      </c>
    </row>
    <row r="212" spans="1:259" x14ac:dyDescent="0.3">
      <c r="A212" s="14">
        <f>DAY(AVANZA[[#This Row],[FechaSeguimiento]])</f>
        <v>6</v>
      </c>
      <c r="B212" s="14">
        <f>MONTH(AVANZA[[#This Row],[FechaSeguimiento]])</f>
        <v>5</v>
      </c>
      <c r="C212"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12" t="str">
        <f>LOWER(IFERROR(VLOOKUP(AVANZA[[#This Row],[ID_Peticion]],CANCELADAS[#All],2,0),""))</f>
        <v/>
      </c>
      <c r="E212" t="str">
        <f>LOWER(IFERROR(VLOOKUP(AVANZA[[#This Row],[ID_Peticion]],CANCELADAS[#All],3,0),""))</f>
        <v/>
      </c>
      <c r="F212" t="str">
        <f>LOWER(IF(AVANZA[[#This Row],[CEDULA CLIENTE]]&lt;&gt;""," CC: " &amp; COUNTIFS(AVANZA[CEDULA CLIENTE],AVANZA[[#This Row],[CEDULA CLIENTE]]),"")&amp; IF(AVANZA[[#This Row],[Direccion]]&lt;&gt;""," DIR: " &amp; COUNTIFS(AVANZA[Direccion],AVANZA[[#This Row],[Direccion]]),""))</f>
        <v xml:space="preserve"> dir: 1</v>
      </c>
      <c r="G212" t="str">
        <f>IFERROR(VLOOKUP(AVANZA[[#This Row],[Cedula_Vendedor_Atis]],PLANTA[[#All],[CEDULA]:[LINEA]],3,0),"No Cruza")</f>
        <v>Marisol Avella</v>
      </c>
      <c r="H212" t="str">
        <f>IFERROR(VLOOKUP(AVANZA[[#This Row],[Cedula_Vendedor_Atis]],PLANTA[[#All],[CEDULA]:[LINEA]],4,0),"No Cruza")</f>
        <v>Fija</v>
      </c>
      <c r="I212" t="str">
        <f>LOWER(IF(AVANZA[[#This Row],[ATRIBUIBLE]]="",AVANZA[[#This Row],[Variable]],AVANZA[[#This Row],[ATRIBUIBLE]]))</f>
        <v>terminada</v>
      </c>
      <c r="J212" s="14">
        <f>IF(AVANZA[[#This Row],[Variable]]=AVANZA[[#Headers],[TERMINADA]],1,0)</f>
        <v>1</v>
      </c>
      <c r="K212" s="14">
        <f>IF(AVANZA[[#This Row],[Variable]]=AVANZA[[#Headers],[ANULADA]],1,0)</f>
        <v>0</v>
      </c>
      <c r="L212" s="14">
        <f>IF(AVANZA[[#This Row],[Variable]]=AVANZA[[#Headers],[PENDIENTE]],1,0)</f>
        <v>0</v>
      </c>
      <c r="M212" s="14">
        <f>IF(AVANZA[[#This Row],[ESTADO AGENDA]]="AGENDADA",1,0)</f>
        <v>0</v>
      </c>
      <c r="N212" s="14">
        <f>IF(AVANZA[[#This Row],[ESTADO AGENDA]]="PENDIENTE DE AGENDAR",1,0)</f>
        <v>0</v>
      </c>
      <c r="O212" s="14">
        <f>IF(AVANZA[[#This Row],[ESTADO AGENDA]]="SUSPENDIDA",1,0)</f>
        <v>0</v>
      </c>
      <c r="P212" t="str" cm="1">
        <f t="array" ref="P212">_xlfn.XLOOKUP(AVANZA[[#This Row],[Num_Agrupacion_Pet_Atis]],Tabla1[[#All],[Numero_de_actuacion]],Tabla1[[#All],[Estado_de_la_orden]],"",0)</f>
        <v/>
      </c>
      <c r="Q212" s="2" t="str" cm="1">
        <f t="array" ref="Q212">_xlfn.XLOOKUP(AVANZA[[#This Row],[Num_Agrupacion_Pet_Atis]],Tabla1[[#All],[Numero_de_actuacion]],Tabla1[[#All],[Fecha_de_la_cita]],"",0)</f>
        <v/>
      </c>
      <c r="R212" t="str" cm="1">
        <f t="array" ref="R212">_xlfn.XLOOKUP(AVANZA[[#This Row],[Num_Agrupacion_Pet_Atis]],Tabla1[[#All],[Numero_de_actuacion]],Tabla1[[#All],[Franja_horaria_de_la_cita]],"",0)</f>
        <v/>
      </c>
      <c r="S212" s="14" t="str">
        <f>IFERROR(DAY(AVANZA[[#This Row],[FECHA AGENDA]]),"")</f>
        <v/>
      </c>
      <c r="T212" s="14" t="str">
        <f>IFERROR(MONTH(AVANZA[[#This Row],[FECHA AGENDA]]),"")</f>
        <v/>
      </c>
      <c r="U212" t="str" cm="1">
        <f t="array" ref="U212">_xlfn.XLOOKUP(AVANZA[[#This Row],[Num_Agrupacion_Pet_Atis]],Tabla1[[#All],[Numero_de_actuacion]],Tabla1[[#All],[Motivo_de_suspension]],"",0)</f>
        <v/>
      </c>
      <c r="V212" s="2" t="str" cm="1">
        <f t="array" ref="V212">_xlfn.XLOOKUP(AVANZA[[#This Row],[Num_Agrupacion_Pet_Atis]],Tabla1[[#All],[Numero_de_actuacion]],Tabla1[[#All],[No_identificacion_cliente]],"",0)</f>
        <v/>
      </c>
      <c r="W212" s="2" t="str" cm="1">
        <f t="array" ref="W212">_xlfn.XLOOKUP(AVANZA[[#This Row],[Num_Agrupacion_Pet_Atis]],Tabla1[[#All],[Numero_de_actuacion]],Tabla1[[#All],[Movil_de_contacto]],"",0)</f>
        <v/>
      </c>
      <c r="X212" s="14">
        <f>IF(OR(AVANZA[[#This Row],[ESTADO LEG]]="Legalizada grabacion",AVANZA[[#This Row],[ESTADO LEG]]="Legalizada aut"),1,0)</f>
        <v>1</v>
      </c>
      <c r="Y212" s="14">
        <f>IF(OR(AVANZA[[#This Row],[ESTADO LEG]]="pdte legalizar",AVANZA[[#This Row],[ESTADO LEG]]="No cruza"),1,0)</f>
        <v>0</v>
      </c>
      <c r="Z212" t="str" cm="1">
        <f t="array" ref="Z212">IF(AVANZA[[#This Row],[Variable]]="Terminada",LOWER(_xlfn.XLOOKUP(AVANZA[[#This Row],[ID_Peticion]],Tabla6[[#All],[NUM_PETICION]],Tabla6[[#All],[ESTADO_LEG]],"NO CRUZA",0)),AVANZA[[#This Row],[Variable]])</f>
        <v>legalizada grabacion</v>
      </c>
      <c r="AA212" cm="1">
        <f t="array" ref="AA212">_xlfn.XLOOKUP(AVANZA[[#This Row],[ID_Peticion]],Tabla6[[#All],[NUM_PETICION]],Tabla6[[#All],[DIF_DIAS]],"",0)</f>
        <v>1</v>
      </c>
      <c r="AB212" s="2" cm="1">
        <f t="array" ref="AB212">IFERROR(_xlfn.XLOOKUP(AVANZA[[#This Row],[ID_Peticion]],Tabla6[[#All],[NUM_PETICION]],Tabla6[[#All],[FEC_LEGAL]],"",0),"")</f>
        <v>46149</v>
      </c>
      <c r="AC212" s="14">
        <f ca="1">IF(AVANZA[[#This Row],[FECHA LEG]]&lt;&gt;0,IFERROR(AVANZA[[#This Row],[FECHA LEG]]-AVANZA[[#This Row],[FechaIniEstadoSubPetAtis]],0),TODAY()-AVANZA[[#This Row],[FechaIniEstadoSubPetAtis]])</f>
        <v>1</v>
      </c>
      <c r="AD212" s="35" t="str">
        <f ca="1">IF(AVANZA[[#This Row],[FINAL Vs LG]]&lt;&gt;0,IF(AVANZA[[#This Row],[FINAL Vs LG]]&lt;7.1,"100%",IF(AND(AVANZA[[#This Row],[FINAL Vs LG]]&gt;7.1,AVANZA[[#This Row],[FINAL Vs LG]]&lt;11.1),"50%","0%")),0)</f>
        <v>100%</v>
      </c>
      <c r="AE212" s="14">
        <f ca="1">VLOOKUP(DAY(TODAY()),BACK!F:G,2,0)</f>
        <v>14</v>
      </c>
      <c r="AF212" s="14">
        <f>BACK!$I$2</f>
        <v>24</v>
      </c>
      <c r="AG212" s="14">
        <f>IF(AVANZA[[#This Row],[Oferta_empaquetada_comisiones]]="SI",1,0)</f>
        <v>0</v>
      </c>
      <c r="AH212" s="36">
        <f>IF(AVANZA[[#This Row],[Variable]]="TERMINADA",IFERROR(VLOOKUP(AVANZA[[#This Row],[SUPERVISOR]],Tabla2[#All],4,0),0),)</f>
        <v>3.5</v>
      </c>
      <c r="AI212" s="14">
        <f>IF(AVANZA[[#This Row],[Producto]]="BA",1,0)</f>
        <v>1</v>
      </c>
      <c r="AJ212" s="14">
        <f>IF(AVANZA[[#This Row],[Producto]]="DUO",1,0)</f>
        <v>0</v>
      </c>
      <c r="AK212" s="14">
        <f>IF(AVANZA[[#This Row],[Producto]]="TRIO",1,0)</f>
        <v>0</v>
      </c>
      <c r="AL212" t="s">
        <v>797</v>
      </c>
      <c r="AM212">
        <v>-1</v>
      </c>
      <c r="AN212">
        <v>-1</v>
      </c>
      <c r="AO212" t="s">
        <v>15463</v>
      </c>
      <c r="AP212" s="1">
        <v>46147.676435185182</v>
      </c>
      <c r="AQ212">
        <v>-1</v>
      </c>
      <c r="AR212" t="s">
        <v>15464</v>
      </c>
      <c r="AS212">
        <v>-1</v>
      </c>
      <c r="AT212">
        <v>-1</v>
      </c>
      <c r="AU212">
        <v>-1</v>
      </c>
      <c r="AV212">
        <v>-1</v>
      </c>
      <c r="AW212">
        <v>-1</v>
      </c>
      <c r="AX212" t="s">
        <v>224</v>
      </c>
      <c r="AY212">
        <v>-1</v>
      </c>
      <c r="AZ212">
        <v>2026</v>
      </c>
      <c r="BA212">
        <v>5</v>
      </c>
      <c r="BB212">
        <v>6</v>
      </c>
      <c r="BC212">
        <v>-1</v>
      </c>
      <c r="BD212" t="s">
        <v>225</v>
      </c>
      <c r="BE212">
        <v>-1</v>
      </c>
      <c r="BF212">
        <v>20001623055676</v>
      </c>
      <c r="BG212" t="s">
        <v>319</v>
      </c>
      <c r="BH212" t="s">
        <v>320</v>
      </c>
      <c r="BI212" t="s">
        <v>15465</v>
      </c>
      <c r="BJ212">
        <v>-1</v>
      </c>
      <c r="BK212">
        <v>-1</v>
      </c>
      <c r="BL212">
        <v>-1</v>
      </c>
      <c r="BM212" t="s">
        <v>229</v>
      </c>
      <c r="BN212" t="s">
        <v>230</v>
      </c>
      <c r="BO212" t="s">
        <v>15466</v>
      </c>
      <c r="BP212" t="s">
        <v>380</v>
      </c>
      <c r="BQ212">
        <v>2026</v>
      </c>
      <c r="BR212">
        <v>5</v>
      </c>
      <c r="BS212">
        <v>5</v>
      </c>
      <c r="BT212" s="1">
        <v>46148.707083333335</v>
      </c>
      <c r="BU212" t="s">
        <v>233</v>
      </c>
      <c r="BV212" s="2">
        <v>46148</v>
      </c>
      <c r="BW212" t="s">
        <v>234</v>
      </c>
      <c r="BX212" s="2">
        <v>46147</v>
      </c>
      <c r="BY212" s="2">
        <v>46148</v>
      </c>
      <c r="BZ212" t="s">
        <v>235</v>
      </c>
      <c r="CA212" t="s">
        <v>896</v>
      </c>
      <c r="CB212" t="s">
        <v>752</v>
      </c>
      <c r="CC212" t="s">
        <v>15467</v>
      </c>
      <c r="CD212" t="s">
        <v>2994</v>
      </c>
      <c r="CE212">
        <v>-1</v>
      </c>
      <c r="CF212" t="s">
        <v>899</v>
      </c>
      <c r="CG212" t="s">
        <v>756</v>
      </c>
      <c r="CH212" t="s">
        <v>242</v>
      </c>
      <c r="CI212">
        <v>80767494</v>
      </c>
      <c r="CJ212" t="s">
        <v>806</v>
      </c>
      <c r="CK212" t="s">
        <v>245</v>
      </c>
      <c r="CL212" t="s">
        <v>246</v>
      </c>
      <c r="CM212" t="s">
        <v>247</v>
      </c>
      <c r="CN212" t="s">
        <v>248</v>
      </c>
      <c r="CT212" t="s">
        <v>386</v>
      </c>
      <c r="CU212" t="s">
        <v>225</v>
      </c>
      <c r="CW212" t="s">
        <v>319</v>
      </c>
      <c r="CX212" t="s">
        <v>320</v>
      </c>
      <c r="DA212" t="s">
        <v>250</v>
      </c>
      <c r="DB212">
        <v>-1</v>
      </c>
      <c r="DF212" t="s">
        <v>251</v>
      </c>
      <c r="DJ212" t="s">
        <v>252</v>
      </c>
      <c r="DK212" t="s">
        <v>253</v>
      </c>
      <c r="DL212" t="s">
        <v>254</v>
      </c>
      <c r="DN212" t="s">
        <v>255</v>
      </c>
      <c r="DR212" t="s">
        <v>807</v>
      </c>
      <c r="DS212" t="s">
        <v>806</v>
      </c>
      <c r="DT212" t="s">
        <v>797</v>
      </c>
      <c r="DV212">
        <v>1</v>
      </c>
      <c r="DW212" t="s">
        <v>623</v>
      </c>
      <c r="ED212" s="2">
        <v>46148</v>
      </c>
      <c r="EE212" t="s">
        <v>900</v>
      </c>
      <c r="EF212">
        <v>12</v>
      </c>
      <c r="EP212" t="s">
        <v>258</v>
      </c>
      <c r="ES212" t="s">
        <v>1578</v>
      </c>
      <c r="EZ212" t="s">
        <v>1579</v>
      </c>
      <c r="FA212" t="s">
        <v>245</v>
      </c>
      <c r="FB212" t="s">
        <v>763</v>
      </c>
      <c r="FD212" t="s">
        <v>763</v>
      </c>
      <c r="FE212" t="s">
        <v>902</v>
      </c>
      <c r="FF212" t="s">
        <v>903</v>
      </c>
      <c r="FK212" t="s">
        <v>263</v>
      </c>
      <c r="FL212" t="s">
        <v>15468</v>
      </c>
      <c r="FN212" t="s">
        <v>248</v>
      </c>
      <c r="FO212" t="s">
        <v>265</v>
      </c>
      <c r="FR212">
        <v>94990</v>
      </c>
      <c r="GB212" t="s">
        <v>266</v>
      </c>
      <c r="GC212" t="s">
        <v>225</v>
      </c>
      <c r="GD212">
        <v>0</v>
      </c>
      <c r="GF212">
        <v>0</v>
      </c>
      <c r="GG212">
        <v>25423</v>
      </c>
      <c r="GI212">
        <v>94990</v>
      </c>
      <c r="GJ212">
        <v>0</v>
      </c>
      <c r="GL212">
        <v>0</v>
      </c>
      <c r="GM212">
        <v>113038</v>
      </c>
      <c r="GS212" t="s">
        <v>267</v>
      </c>
      <c r="GT212" s="2">
        <v>44561</v>
      </c>
      <c r="GU212" t="s">
        <v>268</v>
      </c>
      <c r="GV212" t="s">
        <v>335</v>
      </c>
      <c r="GW212" t="s">
        <v>394</v>
      </c>
      <c r="GZ212" t="s">
        <v>395</v>
      </c>
      <c r="HA212" t="s">
        <v>336</v>
      </c>
      <c r="HC212" t="s">
        <v>337</v>
      </c>
      <c r="HE212" t="s">
        <v>230</v>
      </c>
      <c r="HF212" t="s">
        <v>15469</v>
      </c>
      <c r="HR212" t="s">
        <v>278</v>
      </c>
      <c r="HV212">
        <v>94990</v>
      </c>
      <c r="HW212" t="s">
        <v>281</v>
      </c>
      <c r="HY212">
        <v>0</v>
      </c>
      <c r="HZ212">
        <v>0</v>
      </c>
      <c r="IA212" t="s">
        <v>281</v>
      </c>
      <c r="IB212" t="s">
        <v>281</v>
      </c>
      <c r="IE212" t="s">
        <v>283</v>
      </c>
      <c r="IF212" t="s">
        <v>283</v>
      </c>
      <c r="IG212" t="s">
        <v>283</v>
      </c>
      <c r="IH212" t="s">
        <v>284</v>
      </c>
      <c r="II212" t="s">
        <v>285</v>
      </c>
      <c r="IJ212" t="s">
        <v>286</v>
      </c>
      <c r="IK212" t="s">
        <v>278</v>
      </c>
      <c r="IL212" t="s">
        <v>287</v>
      </c>
      <c r="IM212" t="s">
        <v>288</v>
      </c>
      <c r="IN212" t="s">
        <v>289</v>
      </c>
      <c r="IP212" t="s">
        <v>290</v>
      </c>
      <c r="IQ212" t="s">
        <v>284</v>
      </c>
      <c r="IS212" t="s">
        <v>291</v>
      </c>
      <c r="IT212" t="s">
        <v>287</v>
      </c>
      <c r="IY212" t="s">
        <v>281</v>
      </c>
    </row>
    <row r="213" spans="1:259" x14ac:dyDescent="0.3">
      <c r="A213" s="14">
        <f>DAY(AVANZA[[#This Row],[FechaSeguimiento]])</f>
        <v>6</v>
      </c>
      <c r="B213" s="14">
        <f>MONTH(AVANZA[[#This Row],[FechaSeguimiento]])</f>
        <v>5</v>
      </c>
      <c r="C213"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13" t="str">
        <f>LOWER(IFERROR(VLOOKUP(AVANZA[[#This Row],[ID_Peticion]],CANCELADAS[#All],2,0),""))</f>
        <v/>
      </c>
      <c r="E213" t="str">
        <f>LOWER(IFERROR(VLOOKUP(AVANZA[[#This Row],[ID_Peticion]],CANCELADAS[#All],3,0),""))</f>
        <v/>
      </c>
      <c r="F213" t="str">
        <f>LOWER(IF(AVANZA[[#This Row],[CEDULA CLIENTE]]&lt;&gt;""," CC: " &amp; COUNTIFS(AVANZA[CEDULA CLIENTE],AVANZA[[#This Row],[CEDULA CLIENTE]]),"")&amp; IF(AVANZA[[#This Row],[Direccion]]&lt;&gt;""," DIR: " &amp; COUNTIFS(AVANZA[Direccion],AVANZA[[#This Row],[Direccion]]),""))</f>
        <v xml:space="preserve"> dir: 1</v>
      </c>
      <c r="G213" t="str">
        <f>IFERROR(VLOOKUP(AVANZA[[#This Row],[Cedula_Vendedor_Atis]],PLANTA[[#All],[CEDULA]:[LINEA]],3,0),"No Cruza")</f>
        <v>Marisol Avella</v>
      </c>
      <c r="H213" t="str">
        <f>IFERROR(VLOOKUP(AVANZA[[#This Row],[Cedula_Vendedor_Atis]],PLANTA[[#All],[CEDULA]:[LINEA]],4,0),"No Cruza")</f>
        <v>Fija</v>
      </c>
      <c r="I213" t="str">
        <f>LOWER(IF(AVANZA[[#This Row],[ATRIBUIBLE]]="",AVANZA[[#This Row],[Variable]],AVANZA[[#This Row],[ATRIBUIBLE]]))</f>
        <v>terminada</v>
      </c>
      <c r="J213" s="14">
        <f>IF(AVANZA[[#This Row],[Variable]]=AVANZA[[#Headers],[TERMINADA]],1,0)</f>
        <v>1</v>
      </c>
      <c r="K213" s="14">
        <f>IF(AVANZA[[#This Row],[Variable]]=AVANZA[[#Headers],[ANULADA]],1,0)</f>
        <v>0</v>
      </c>
      <c r="L213" s="14">
        <f>IF(AVANZA[[#This Row],[Variable]]=AVANZA[[#Headers],[PENDIENTE]],1,0)</f>
        <v>0</v>
      </c>
      <c r="M213" s="14">
        <f>IF(AVANZA[[#This Row],[ESTADO AGENDA]]="AGENDADA",1,0)</f>
        <v>0</v>
      </c>
      <c r="N213" s="14">
        <f>IF(AVANZA[[#This Row],[ESTADO AGENDA]]="PENDIENTE DE AGENDAR",1,0)</f>
        <v>0</v>
      </c>
      <c r="O213" s="14">
        <f>IF(AVANZA[[#This Row],[ESTADO AGENDA]]="SUSPENDIDA",1,0)</f>
        <v>0</v>
      </c>
      <c r="P213" t="str" cm="1">
        <f t="array" ref="P213">_xlfn.XLOOKUP(AVANZA[[#This Row],[Num_Agrupacion_Pet_Atis]],Tabla1[[#All],[Numero_de_actuacion]],Tabla1[[#All],[Estado_de_la_orden]],"",0)</f>
        <v/>
      </c>
      <c r="Q213" s="2" t="str" cm="1">
        <f t="array" ref="Q213">_xlfn.XLOOKUP(AVANZA[[#This Row],[Num_Agrupacion_Pet_Atis]],Tabla1[[#All],[Numero_de_actuacion]],Tabla1[[#All],[Fecha_de_la_cita]],"",0)</f>
        <v/>
      </c>
      <c r="R213" t="str" cm="1">
        <f t="array" ref="R213">_xlfn.XLOOKUP(AVANZA[[#This Row],[Num_Agrupacion_Pet_Atis]],Tabla1[[#All],[Numero_de_actuacion]],Tabla1[[#All],[Franja_horaria_de_la_cita]],"",0)</f>
        <v/>
      </c>
      <c r="S213" s="14" t="str">
        <f>IFERROR(DAY(AVANZA[[#This Row],[FECHA AGENDA]]),"")</f>
        <v/>
      </c>
      <c r="T213" s="14" t="str">
        <f>IFERROR(MONTH(AVANZA[[#This Row],[FECHA AGENDA]]),"")</f>
        <v/>
      </c>
      <c r="U213" t="str" cm="1">
        <f t="array" ref="U213">_xlfn.XLOOKUP(AVANZA[[#This Row],[Num_Agrupacion_Pet_Atis]],Tabla1[[#All],[Numero_de_actuacion]],Tabla1[[#All],[Motivo_de_suspension]],"",0)</f>
        <v/>
      </c>
      <c r="V213" s="2" t="str" cm="1">
        <f t="array" ref="V213">_xlfn.XLOOKUP(AVANZA[[#This Row],[Num_Agrupacion_Pet_Atis]],Tabla1[[#All],[Numero_de_actuacion]],Tabla1[[#All],[No_identificacion_cliente]],"",0)</f>
        <v/>
      </c>
      <c r="W213" s="2" t="str" cm="1">
        <f t="array" ref="W213">_xlfn.XLOOKUP(AVANZA[[#This Row],[Num_Agrupacion_Pet_Atis]],Tabla1[[#All],[Numero_de_actuacion]],Tabla1[[#All],[Movil_de_contacto]],"",0)</f>
        <v/>
      </c>
      <c r="X213" s="14">
        <f>IF(OR(AVANZA[[#This Row],[ESTADO LEG]]="Legalizada grabacion",AVANZA[[#This Row],[ESTADO LEG]]="Legalizada aut"),1,0)</f>
        <v>1</v>
      </c>
      <c r="Y213" s="14">
        <f>IF(OR(AVANZA[[#This Row],[ESTADO LEG]]="pdte legalizar",AVANZA[[#This Row],[ESTADO LEG]]="No cruza"),1,0)</f>
        <v>0</v>
      </c>
      <c r="Z213" t="str" cm="1">
        <f t="array" ref="Z213">IF(AVANZA[[#This Row],[Variable]]="Terminada",LOWER(_xlfn.XLOOKUP(AVANZA[[#This Row],[ID_Peticion]],Tabla6[[#All],[NUM_PETICION]],Tabla6[[#All],[ESTADO_LEG]],"NO CRUZA",0)),AVANZA[[#This Row],[Variable]])</f>
        <v>legalizada grabacion</v>
      </c>
      <c r="AA213" cm="1">
        <f t="array" ref="AA213">_xlfn.XLOOKUP(AVANZA[[#This Row],[ID_Peticion]],Tabla6[[#All],[NUM_PETICION]],Tabla6[[#All],[DIF_DIAS]],"",0)</f>
        <v>1</v>
      </c>
      <c r="AB213" s="2" cm="1">
        <f t="array" ref="AB213">IFERROR(_xlfn.XLOOKUP(AVANZA[[#This Row],[ID_Peticion]],Tabla6[[#All],[NUM_PETICION]],Tabla6[[#All],[FEC_LEGAL]],"",0),"")</f>
        <v>46149</v>
      </c>
      <c r="AC213" s="14">
        <f ca="1">IF(AVANZA[[#This Row],[FECHA LEG]]&lt;&gt;0,IFERROR(AVANZA[[#This Row],[FECHA LEG]]-AVANZA[[#This Row],[FechaIniEstadoSubPetAtis]],0),TODAY()-AVANZA[[#This Row],[FechaIniEstadoSubPetAtis]])</f>
        <v>1</v>
      </c>
      <c r="AD213" s="35" t="str">
        <f ca="1">IF(AVANZA[[#This Row],[FINAL Vs LG]]&lt;&gt;0,IF(AVANZA[[#This Row],[FINAL Vs LG]]&lt;7.1,"100%",IF(AND(AVANZA[[#This Row],[FINAL Vs LG]]&gt;7.1,AVANZA[[#This Row],[FINAL Vs LG]]&lt;11.1),"50%","0%")),0)</f>
        <v>100%</v>
      </c>
      <c r="AE213" s="14">
        <f ca="1">VLOOKUP(DAY(TODAY()),BACK!F:G,2,0)</f>
        <v>14</v>
      </c>
      <c r="AF213" s="14">
        <f>BACK!$I$2</f>
        <v>24</v>
      </c>
      <c r="AG213" s="14">
        <f>IF(AVANZA[[#This Row],[Oferta_empaquetada_comisiones]]="SI",1,0)</f>
        <v>0</v>
      </c>
      <c r="AH213" s="36">
        <f>IF(AVANZA[[#This Row],[Variable]]="TERMINADA",IFERROR(VLOOKUP(AVANZA[[#This Row],[SUPERVISOR]],Tabla2[#All],4,0),0),)</f>
        <v>3.5</v>
      </c>
      <c r="AI213" s="14">
        <f>IF(AVANZA[[#This Row],[Producto]]="BA",1,0)</f>
        <v>0</v>
      </c>
      <c r="AJ213" s="14">
        <f>IF(AVANZA[[#This Row],[Producto]]="DUO",1,0)</f>
        <v>0</v>
      </c>
      <c r="AK213" s="14">
        <f>IF(AVANZA[[#This Row],[Producto]]="TRIO",1,0)</f>
        <v>1</v>
      </c>
      <c r="AL213" t="s">
        <v>456</v>
      </c>
      <c r="AM213">
        <v>-1</v>
      </c>
      <c r="AN213">
        <v>-1</v>
      </c>
      <c r="AO213" t="s">
        <v>15470</v>
      </c>
      <c r="AP213" s="1">
        <v>46147.421377314815</v>
      </c>
      <c r="AQ213">
        <v>-1</v>
      </c>
      <c r="AR213" t="s">
        <v>15471</v>
      </c>
      <c r="AS213">
        <v>-1</v>
      </c>
      <c r="AT213">
        <v>-1</v>
      </c>
      <c r="AU213">
        <v>-1</v>
      </c>
      <c r="AV213">
        <v>-1</v>
      </c>
      <c r="AW213">
        <v>-1</v>
      </c>
      <c r="AX213" t="s">
        <v>224</v>
      </c>
      <c r="AY213">
        <v>-1</v>
      </c>
      <c r="AZ213">
        <v>2026</v>
      </c>
      <c r="BA213">
        <v>5</v>
      </c>
      <c r="BB213">
        <v>6</v>
      </c>
      <c r="BC213">
        <v>-1</v>
      </c>
      <c r="BD213" t="s">
        <v>225</v>
      </c>
      <c r="BE213">
        <v>-1</v>
      </c>
      <c r="BF213">
        <v>20001622783232</v>
      </c>
      <c r="BG213" t="s">
        <v>376</v>
      </c>
      <c r="BH213" t="s">
        <v>377</v>
      </c>
      <c r="BI213" t="s">
        <v>15472</v>
      </c>
      <c r="BJ213">
        <v>-1</v>
      </c>
      <c r="BK213">
        <v>-1</v>
      </c>
      <c r="BL213">
        <v>-1</v>
      </c>
      <c r="BM213" t="s">
        <v>229</v>
      </c>
      <c r="BN213" t="s">
        <v>230</v>
      </c>
      <c r="BO213" t="s">
        <v>15473</v>
      </c>
      <c r="BP213" t="s">
        <v>380</v>
      </c>
      <c r="BQ213">
        <v>2026</v>
      </c>
      <c r="BR213">
        <v>5</v>
      </c>
      <c r="BS213">
        <v>5</v>
      </c>
      <c r="BT213" s="1">
        <v>46148.455914351849</v>
      </c>
      <c r="BU213" t="s">
        <v>233</v>
      </c>
      <c r="BV213" s="2">
        <v>46148</v>
      </c>
      <c r="BW213" t="s">
        <v>234</v>
      </c>
      <c r="BX213" s="2">
        <v>46147</v>
      </c>
      <c r="BY213" s="2">
        <v>46148</v>
      </c>
      <c r="BZ213" t="s">
        <v>235</v>
      </c>
      <c r="CA213" t="s">
        <v>297</v>
      </c>
      <c r="CB213" t="s">
        <v>297</v>
      </c>
      <c r="CC213" t="s">
        <v>15474</v>
      </c>
      <c r="CD213" t="s">
        <v>3366</v>
      </c>
      <c r="CE213">
        <v>-1</v>
      </c>
      <c r="CF213" t="s">
        <v>300</v>
      </c>
      <c r="CG213" t="s">
        <v>301</v>
      </c>
      <c r="CH213" t="s">
        <v>242</v>
      </c>
      <c r="CI213">
        <v>1018514067</v>
      </c>
      <c r="CJ213" t="s">
        <v>464</v>
      </c>
      <c r="CK213" t="s">
        <v>245</v>
      </c>
      <c r="CL213" t="s">
        <v>409</v>
      </c>
      <c r="CM213" t="s">
        <v>247</v>
      </c>
      <c r="CN213" t="s">
        <v>410</v>
      </c>
      <c r="CT213" t="s">
        <v>386</v>
      </c>
      <c r="CU213" t="s">
        <v>387</v>
      </c>
      <c r="CW213" t="s">
        <v>388</v>
      </c>
      <c r="CX213" t="s">
        <v>389</v>
      </c>
      <c r="DA213" t="s">
        <v>250</v>
      </c>
      <c r="DB213">
        <v>-1</v>
      </c>
      <c r="DF213" t="s">
        <v>251</v>
      </c>
      <c r="DJ213" t="s">
        <v>252</v>
      </c>
      <c r="DK213" t="s">
        <v>253</v>
      </c>
      <c r="DL213" t="s">
        <v>253</v>
      </c>
      <c r="DN213" t="s">
        <v>390</v>
      </c>
      <c r="DR213" t="s">
        <v>465</v>
      </c>
      <c r="DS213" t="s">
        <v>464</v>
      </c>
      <c r="DT213" t="s">
        <v>463</v>
      </c>
      <c r="DV213">
        <v>1</v>
      </c>
      <c r="DW213" t="s">
        <v>283</v>
      </c>
      <c r="ED213" s="2">
        <v>46148</v>
      </c>
      <c r="EE213" t="s">
        <v>343</v>
      </c>
      <c r="EF213">
        <v>12</v>
      </c>
      <c r="EP213" t="s">
        <v>258</v>
      </c>
      <c r="ES213" t="s">
        <v>15475</v>
      </c>
      <c r="EZ213" t="s">
        <v>1724</v>
      </c>
      <c r="FA213" t="s">
        <v>245</v>
      </c>
      <c r="FB213" t="s">
        <v>308</v>
      </c>
      <c r="FD213" t="s">
        <v>308</v>
      </c>
      <c r="FE213" t="s">
        <v>309</v>
      </c>
      <c r="FF213" t="s">
        <v>309</v>
      </c>
      <c r="FK213" t="s">
        <v>263</v>
      </c>
      <c r="FL213" t="s">
        <v>15476</v>
      </c>
      <c r="FN213" t="s">
        <v>410</v>
      </c>
      <c r="FO213" t="s">
        <v>414</v>
      </c>
      <c r="FR213">
        <v>126994</v>
      </c>
      <c r="GB213" t="s">
        <v>266</v>
      </c>
      <c r="GC213" t="s">
        <v>387</v>
      </c>
      <c r="GD213">
        <v>25016</v>
      </c>
      <c r="GF213">
        <v>2353</v>
      </c>
      <c r="GG213">
        <v>25424</v>
      </c>
      <c r="GI213">
        <v>100314</v>
      </c>
      <c r="GJ213">
        <v>25242</v>
      </c>
      <c r="GL213">
        <v>24327</v>
      </c>
      <c r="GM213">
        <v>151122</v>
      </c>
      <c r="GS213" t="s">
        <v>267</v>
      </c>
      <c r="GT213" s="2">
        <v>44530</v>
      </c>
      <c r="GU213" t="s">
        <v>268</v>
      </c>
      <c r="GV213" t="s">
        <v>335</v>
      </c>
      <c r="GW213" t="s">
        <v>394</v>
      </c>
      <c r="GZ213" t="s">
        <v>395</v>
      </c>
      <c r="HA213" t="s">
        <v>336</v>
      </c>
      <c r="HC213" t="s">
        <v>337</v>
      </c>
      <c r="HE213" t="s">
        <v>230</v>
      </c>
      <c r="HF213" t="s">
        <v>15477</v>
      </c>
      <c r="HR213" t="s">
        <v>278</v>
      </c>
      <c r="HV213">
        <v>131990</v>
      </c>
      <c r="HW213" t="s">
        <v>281</v>
      </c>
      <c r="HY213">
        <v>0</v>
      </c>
      <c r="HZ213">
        <v>0</v>
      </c>
      <c r="IA213" t="s">
        <v>281</v>
      </c>
      <c r="IB213" t="s">
        <v>281</v>
      </c>
      <c r="IE213" t="s">
        <v>283</v>
      </c>
      <c r="IF213" t="s">
        <v>283</v>
      </c>
      <c r="IG213" t="s">
        <v>283</v>
      </c>
      <c r="IH213" t="s">
        <v>284</v>
      </c>
      <c r="II213" t="s">
        <v>285</v>
      </c>
      <c r="IJ213" t="s">
        <v>286</v>
      </c>
      <c r="IK213" t="s">
        <v>278</v>
      </c>
      <c r="IL213" t="s">
        <v>287</v>
      </c>
      <c r="IM213" t="s">
        <v>288</v>
      </c>
      <c r="IN213" t="s">
        <v>289</v>
      </c>
      <c r="IP213" t="s">
        <v>290</v>
      </c>
      <c r="IQ213" t="s">
        <v>284</v>
      </c>
      <c r="IS213" t="s">
        <v>736</v>
      </c>
      <c r="IT213" t="s">
        <v>287</v>
      </c>
      <c r="IY213" t="s">
        <v>281</v>
      </c>
    </row>
    <row r="214" spans="1:259" x14ac:dyDescent="0.3">
      <c r="A214" s="14">
        <f>DAY(AVANZA[[#This Row],[FechaSeguimiento]])</f>
        <v>6</v>
      </c>
      <c r="B214" s="14">
        <f>MONTH(AVANZA[[#This Row],[FechaSeguimiento]])</f>
        <v>5</v>
      </c>
      <c r="C214"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14" t="str">
        <f>LOWER(IFERROR(VLOOKUP(AVANZA[[#This Row],[ID_Peticion]],CANCELADAS[#All],2,0),""))</f>
        <v/>
      </c>
      <c r="E214" t="str">
        <f>LOWER(IFERROR(VLOOKUP(AVANZA[[#This Row],[ID_Peticion]],CANCELADAS[#All],3,0),""))</f>
        <v/>
      </c>
      <c r="F214" t="str">
        <f>LOWER(IF(AVANZA[[#This Row],[CEDULA CLIENTE]]&lt;&gt;""," CC: " &amp; COUNTIFS(AVANZA[CEDULA CLIENTE],AVANZA[[#This Row],[CEDULA CLIENTE]]),"")&amp; IF(AVANZA[[#This Row],[Direccion]]&lt;&gt;""," DIR: " &amp; COUNTIFS(AVANZA[Direccion],AVANZA[[#This Row],[Direccion]]),""))</f>
        <v xml:space="preserve"> dir: 1</v>
      </c>
      <c r="G214" t="str">
        <f>IFERROR(VLOOKUP(AVANZA[[#This Row],[Cedula_Vendedor_Atis]],PLANTA[[#All],[CEDULA]:[LINEA]],3,0),"No Cruza")</f>
        <v>Marisol Avella</v>
      </c>
      <c r="H214" t="str">
        <f>IFERROR(VLOOKUP(AVANZA[[#This Row],[Cedula_Vendedor_Atis]],PLANTA[[#All],[CEDULA]:[LINEA]],4,0),"No Cruza")</f>
        <v>Fija</v>
      </c>
      <c r="I214" t="str">
        <f>LOWER(IF(AVANZA[[#This Row],[ATRIBUIBLE]]="",AVANZA[[#This Row],[Variable]],AVANZA[[#This Row],[ATRIBUIBLE]]))</f>
        <v>terminada</v>
      </c>
      <c r="J214" s="14">
        <f>IF(AVANZA[[#This Row],[Variable]]=AVANZA[[#Headers],[TERMINADA]],1,0)</f>
        <v>1</v>
      </c>
      <c r="K214" s="14">
        <f>IF(AVANZA[[#This Row],[Variable]]=AVANZA[[#Headers],[ANULADA]],1,0)</f>
        <v>0</v>
      </c>
      <c r="L214" s="14">
        <f>IF(AVANZA[[#This Row],[Variable]]=AVANZA[[#Headers],[PENDIENTE]],1,0)</f>
        <v>0</v>
      </c>
      <c r="M214" s="14">
        <f>IF(AVANZA[[#This Row],[ESTADO AGENDA]]="AGENDADA",1,0)</f>
        <v>0</v>
      </c>
      <c r="N214" s="14">
        <f>IF(AVANZA[[#This Row],[ESTADO AGENDA]]="PENDIENTE DE AGENDAR",1,0)</f>
        <v>0</v>
      </c>
      <c r="O214" s="14">
        <f>IF(AVANZA[[#This Row],[ESTADO AGENDA]]="SUSPENDIDA",1,0)</f>
        <v>0</v>
      </c>
      <c r="P214" t="str" cm="1">
        <f t="array" ref="P214">_xlfn.XLOOKUP(AVANZA[[#This Row],[Num_Agrupacion_Pet_Atis]],Tabla1[[#All],[Numero_de_actuacion]],Tabla1[[#All],[Estado_de_la_orden]],"",0)</f>
        <v/>
      </c>
      <c r="Q214" s="2" t="str" cm="1">
        <f t="array" ref="Q214">_xlfn.XLOOKUP(AVANZA[[#This Row],[Num_Agrupacion_Pet_Atis]],Tabla1[[#All],[Numero_de_actuacion]],Tabla1[[#All],[Fecha_de_la_cita]],"",0)</f>
        <v/>
      </c>
      <c r="R214" t="str" cm="1">
        <f t="array" ref="R214">_xlfn.XLOOKUP(AVANZA[[#This Row],[Num_Agrupacion_Pet_Atis]],Tabla1[[#All],[Numero_de_actuacion]],Tabla1[[#All],[Franja_horaria_de_la_cita]],"",0)</f>
        <v/>
      </c>
      <c r="S214" s="14" t="str">
        <f>IFERROR(DAY(AVANZA[[#This Row],[FECHA AGENDA]]),"")</f>
        <v/>
      </c>
      <c r="T214" s="14" t="str">
        <f>IFERROR(MONTH(AVANZA[[#This Row],[FECHA AGENDA]]),"")</f>
        <v/>
      </c>
      <c r="U214" t="str" cm="1">
        <f t="array" ref="U214">_xlfn.XLOOKUP(AVANZA[[#This Row],[Num_Agrupacion_Pet_Atis]],Tabla1[[#All],[Numero_de_actuacion]],Tabla1[[#All],[Motivo_de_suspension]],"",0)</f>
        <v/>
      </c>
      <c r="V214" s="2" t="str" cm="1">
        <f t="array" ref="V214">_xlfn.XLOOKUP(AVANZA[[#This Row],[Num_Agrupacion_Pet_Atis]],Tabla1[[#All],[Numero_de_actuacion]],Tabla1[[#All],[No_identificacion_cliente]],"",0)</f>
        <v/>
      </c>
      <c r="W214" s="2" t="str" cm="1">
        <f t="array" ref="W214">_xlfn.XLOOKUP(AVANZA[[#This Row],[Num_Agrupacion_Pet_Atis]],Tabla1[[#All],[Numero_de_actuacion]],Tabla1[[#All],[Movil_de_contacto]],"",0)</f>
        <v/>
      </c>
      <c r="X214" s="14">
        <f>IF(OR(AVANZA[[#This Row],[ESTADO LEG]]="Legalizada grabacion",AVANZA[[#This Row],[ESTADO LEG]]="Legalizada aut"),1,0)</f>
        <v>1</v>
      </c>
      <c r="Y214" s="14">
        <f>IF(OR(AVANZA[[#This Row],[ESTADO LEG]]="pdte legalizar",AVANZA[[#This Row],[ESTADO LEG]]="No cruza"),1,0)</f>
        <v>0</v>
      </c>
      <c r="Z214" t="str" cm="1">
        <f t="array" ref="Z214">IF(AVANZA[[#This Row],[Variable]]="Terminada",LOWER(_xlfn.XLOOKUP(AVANZA[[#This Row],[ID_Peticion]],Tabla6[[#All],[NUM_PETICION]],Tabla6[[#All],[ESTADO_LEG]],"NO CRUZA",0)),AVANZA[[#This Row],[Variable]])</f>
        <v>legalizada grabacion</v>
      </c>
      <c r="AA214" cm="1">
        <f t="array" ref="AA214">_xlfn.XLOOKUP(AVANZA[[#This Row],[ID_Peticion]],Tabla6[[#All],[NUM_PETICION]],Tabla6[[#All],[DIF_DIAS]],"",0)</f>
        <v>1</v>
      </c>
      <c r="AB214" s="2" cm="1">
        <f t="array" ref="AB214">IFERROR(_xlfn.XLOOKUP(AVANZA[[#This Row],[ID_Peticion]],Tabla6[[#All],[NUM_PETICION]],Tabla6[[#All],[FEC_LEGAL]],"",0),"")</f>
        <v>46149</v>
      </c>
      <c r="AC214" s="14">
        <f ca="1">IF(AVANZA[[#This Row],[FECHA LEG]]&lt;&gt;0,IFERROR(AVANZA[[#This Row],[FECHA LEG]]-AVANZA[[#This Row],[FechaIniEstadoSubPetAtis]],0),TODAY()-AVANZA[[#This Row],[FechaIniEstadoSubPetAtis]])</f>
        <v>1</v>
      </c>
      <c r="AD214" s="35" t="str">
        <f ca="1">IF(AVANZA[[#This Row],[FINAL Vs LG]]&lt;&gt;0,IF(AVANZA[[#This Row],[FINAL Vs LG]]&lt;7.1,"100%",IF(AND(AVANZA[[#This Row],[FINAL Vs LG]]&gt;7.1,AVANZA[[#This Row],[FINAL Vs LG]]&lt;11.1),"50%","0%")),0)</f>
        <v>100%</v>
      </c>
      <c r="AE214" s="14">
        <f ca="1">VLOOKUP(DAY(TODAY()),BACK!F:G,2,0)</f>
        <v>14</v>
      </c>
      <c r="AF214" s="14">
        <f>BACK!$I$2</f>
        <v>24</v>
      </c>
      <c r="AG214" s="14">
        <f>IF(AVANZA[[#This Row],[Oferta_empaquetada_comisiones]]="SI",1,0)</f>
        <v>0</v>
      </c>
      <c r="AH214" s="36">
        <f>IF(AVANZA[[#This Row],[Variable]]="TERMINADA",IFERROR(VLOOKUP(AVANZA[[#This Row],[SUPERVISOR]],Tabla2[#All],4,0),0),)</f>
        <v>3.5</v>
      </c>
      <c r="AI214" s="14">
        <f>IF(AVANZA[[#This Row],[Producto]]="BA",1,0)</f>
        <v>1</v>
      </c>
      <c r="AJ214" s="14">
        <f>IF(AVANZA[[#This Row],[Producto]]="DUO",1,0)</f>
        <v>0</v>
      </c>
      <c r="AK214" s="14">
        <f>IF(AVANZA[[#This Row],[Producto]]="TRIO",1,0)</f>
        <v>0</v>
      </c>
      <c r="AL214" t="s">
        <v>435</v>
      </c>
      <c r="AM214">
        <v>-1</v>
      </c>
      <c r="AN214">
        <v>-1</v>
      </c>
      <c r="AO214" t="s">
        <v>15478</v>
      </c>
      <c r="AP214" s="1">
        <v>46147.651331018518</v>
      </c>
      <c r="AQ214">
        <v>-1</v>
      </c>
      <c r="AR214" t="s">
        <v>15479</v>
      </c>
      <c r="AS214">
        <v>-1</v>
      </c>
      <c r="AT214">
        <v>-1</v>
      </c>
      <c r="AU214">
        <v>-1</v>
      </c>
      <c r="AV214">
        <v>-1</v>
      </c>
      <c r="AW214">
        <v>-1</v>
      </c>
      <c r="AX214" t="s">
        <v>224</v>
      </c>
      <c r="AY214">
        <v>-1</v>
      </c>
      <c r="AZ214">
        <v>2026</v>
      </c>
      <c r="BA214">
        <v>5</v>
      </c>
      <c r="BB214">
        <v>6</v>
      </c>
      <c r="BC214">
        <v>-1</v>
      </c>
      <c r="BD214" t="s">
        <v>225</v>
      </c>
      <c r="BE214">
        <v>-1</v>
      </c>
      <c r="BF214">
        <v>20001623067939</v>
      </c>
      <c r="BG214" t="s">
        <v>319</v>
      </c>
      <c r="BH214" t="s">
        <v>320</v>
      </c>
      <c r="BI214" t="s">
        <v>15480</v>
      </c>
      <c r="BJ214">
        <v>-1</v>
      </c>
      <c r="BK214">
        <v>-1</v>
      </c>
      <c r="BL214">
        <v>-1</v>
      </c>
      <c r="BM214" t="s">
        <v>229</v>
      </c>
      <c r="BN214" t="s">
        <v>230</v>
      </c>
      <c r="BO214" t="s">
        <v>15481</v>
      </c>
      <c r="BP214" t="s">
        <v>380</v>
      </c>
      <c r="BQ214">
        <v>2026</v>
      </c>
      <c r="BR214">
        <v>5</v>
      </c>
      <c r="BS214">
        <v>5</v>
      </c>
      <c r="BT214" s="1">
        <v>46148.710787037038</v>
      </c>
      <c r="BU214" t="s">
        <v>233</v>
      </c>
      <c r="BV214" s="2">
        <v>46148</v>
      </c>
      <c r="BW214" t="s">
        <v>234</v>
      </c>
      <c r="BX214" s="2">
        <v>46147</v>
      </c>
      <c r="BY214" s="2">
        <v>46148</v>
      </c>
      <c r="BZ214" t="s">
        <v>235</v>
      </c>
      <c r="CA214" t="s">
        <v>3830</v>
      </c>
      <c r="CB214" t="s">
        <v>353</v>
      </c>
      <c r="CC214" t="s">
        <v>15482</v>
      </c>
      <c r="CD214" t="s">
        <v>6662</v>
      </c>
      <c r="CE214">
        <v>-1</v>
      </c>
      <c r="CF214" t="s">
        <v>3829</v>
      </c>
      <c r="CG214" t="s">
        <v>301</v>
      </c>
      <c r="CH214" t="s">
        <v>491</v>
      </c>
      <c r="CI214">
        <v>1193125457</v>
      </c>
      <c r="CJ214" t="s">
        <v>445</v>
      </c>
      <c r="CK214" t="s">
        <v>245</v>
      </c>
      <c r="CL214" t="s">
        <v>246</v>
      </c>
      <c r="CM214" t="s">
        <v>247</v>
      </c>
      <c r="CN214" t="s">
        <v>359</v>
      </c>
      <c r="CT214" t="s">
        <v>330</v>
      </c>
      <c r="CU214" t="s">
        <v>225</v>
      </c>
      <c r="CW214" t="s">
        <v>319</v>
      </c>
      <c r="CX214" t="s">
        <v>320</v>
      </c>
      <c r="DA214" t="s">
        <v>250</v>
      </c>
      <c r="DB214">
        <v>-1</v>
      </c>
      <c r="DF214" t="s">
        <v>251</v>
      </c>
      <c r="DJ214" t="s">
        <v>252</v>
      </c>
      <c r="DK214" t="s">
        <v>253</v>
      </c>
      <c r="DL214" t="s">
        <v>254</v>
      </c>
      <c r="DN214" t="s">
        <v>255</v>
      </c>
      <c r="DR214" t="s">
        <v>449</v>
      </c>
      <c r="DS214" t="s">
        <v>445</v>
      </c>
      <c r="DT214" t="s">
        <v>444</v>
      </c>
      <c r="DV214">
        <v>1</v>
      </c>
      <c r="DW214" t="s">
        <v>283</v>
      </c>
      <c r="ED214" s="2">
        <v>46148</v>
      </c>
      <c r="EE214" t="s">
        <v>306</v>
      </c>
      <c r="EF214">
        <v>12</v>
      </c>
      <c r="EP214" t="s">
        <v>258</v>
      </c>
      <c r="ES214" t="s">
        <v>14900</v>
      </c>
      <c r="FA214" t="s">
        <v>245</v>
      </c>
      <c r="FB214" t="s">
        <v>363</v>
      </c>
      <c r="FD214" t="s">
        <v>363</v>
      </c>
      <c r="FE214" t="s">
        <v>4232</v>
      </c>
      <c r="FF214" t="s">
        <v>4232</v>
      </c>
      <c r="FK214" t="s">
        <v>263</v>
      </c>
      <c r="FL214" t="s">
        <v>15483</v>
      </c>
      <c r="FN214" t="s">
        <v>359</v>
      </c>
      <c r="FO214" t="s">
        <v>366</v>
      </c>
      <c r="FR214">
        <v>79824</v>
      </c>
      <c r="GB214" t="s">
        <v>266</v>
      </c>
      <c r="GC214" t="s">
        <v>225</v>
      </c>
      <c r="GD214">
        <v>0</v>
      </c>
      <c r="GF214">
        <v>0</v>
      </c>
      <c r="GG214">
        <v>25423</v>
      </c>
      <c r="GI214">
        <v>79824</v>
      </c>
      <c r="GJ214">
        <v>0</v>
      </c>
      <c r="GL214">
        <v>0</v>
      </c>
      <c r="GM214">
        <v>94990</v>
      </c>
      <c r="GS214" t="s">
        <v>267</v>
      </c>
      <c r="GT214" s="2">
        <v>45106</v>
      </c>
      <c r="GU214" t="s">
        <v>268</v>
      </c>
      <c r="GV214" t="s">
        <v>269</v>
      </c>
      <c r="GW214" t="s">
        <v>394</v>
      </c>
      <c r="GZ214" t="s">
        <v>395</v>
      </c>
      <c r="HA214" t="s">
        <v>274</v>
      </c>
      <c r="HB214" t="s">
        <v>1630</v>
      </c>
      <c r="HC214" t="s">
        <v>3830</v>
      </c>
      <c r="HD214" t="s">
        <v>313</v>
      </c>
      <c r="HE214" t="s">
        <v>230</v>
      </c>
      <c r="HF214" t="s">
        <v>14902</v>
      </c>
      <c r="HR214" t="s">
        <v>278</v>
      </c>
      <c r="HV214">
        <v>94990</v>
      </c>
      <c r="HW214" t="s">
        <v>281</v>
      </c>
      <c r="HY214">
        <v>0</v>
      </c>
      <c r="HZ214">
        <v>0</v>
      </c>
      <c r="IA214" t="s">
        <v>281</v>
      </c>
      <c r="IB214" t="s">
        <v>281</v>
      </c>
      <c r="IE214" t="s">
        <v>283</v>
      </c>
      <c r="IF214" t="s">
        <v>283</v>
      </c>
      <c r="IG214" t="s">
        <v>283</v>
      </c>
      <c r="IH214" t="s">
        <v>284</v>
      </c>
      <c r="II214" t="s">
        <v>285</v>
      </c>
      <c r="IJ214" t="s">
        <v>286</v>
      </c>
      <c r="IK214" t="s">
        <v>278</v>
      </c>
      <c r="IL214" t="s">
        <v>371</v>
      </c>
      <c r="IM214" t="s">
        <v>288</v>
      </c>
      <c r="IN214" t="s">
        <v>289</v>
      </c>
      <c r="IP214" t="s">
        <v>290</v>
      </c>
      <c r="IQ214" t="s">
        <v>284</v>
      </c>
      <c r="IS214" t="s">
        <v>736</v>
      </c>
      <c r="IT214" t="s">
        <v>432</v>
      </c>
      <c r="IU214" t="s">
        <v>1800</v>
      </c>
      <c r="IV214" t="s">
        <v>1801</v>
      </c>
      <c r="IW214" t="s">
        <v>1802</v>
      </c>
      <c r="IY214" t="s">
        <v>281</v>
      </c>
    </row>
    <row r="215" spans="1:259" x14ac:dyDescent="0.3">
      <c r="A215" s="14">
        <f>DAY(AVANZA[[#This Row],[FechaSeguimiento]])</f>
        <v>6</v>
      </c>
      <c r="B215" s="14">
        <f>MONTH(AVANZA[[#This Row],[FechaSeguimiento]])</f>
        <v>5</v>
      </c>
      <c r="C215"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15" t="str">
        <f>LOWER(IFERROR(VLOOKUP(AVANZA[[#This Row],[ID_Peticion]],CANCELADAS[#All],2,0),""))</f>
        <v/>
      </c>
      <c r="E215" t="str">
        <f>LOWER(IFERROR(VLOOKUP(AVANZA[[#This Row],[ID_Peticion]],CANCELADAS[#All],3,0),""))</f>
        <v/>
      </c>
      <c r="F215" t="str">
        <f>LOWER(IF(AVANZA[[#This Row],[CEDULA CLIENTE]]&lt;&gt;""," CC: " &amp; COUNTIFS(AVANZA[CEDULA CLIENTE],AVANZA[[#This Row],[CEDULA CLIENTE]]),"")&amp; IF(AVANZA[[#This Row],[Direccion]]&lt;&gt;""," DIR: " &amp; COUNTIFS(AVANZA[Direccion],AVANZA[[#This Row],[Direccion]]),""))</f>
        <v xml:space="preserve"> dir: 1</v>
      </c>
      <c r="G215" t="str">
        <f>IFERROR(VLOOKUP(AVANZA[[#This Row],[Cedula_Vendedor_Atis]],PLANTA[[#All],[CEDULA]:[LINEA]],3,0),"No Cruza")</f>
        <v>Marisol Avella</v>
      </c>
      <c r="H215" t="str">
        <f>IFERROR(VLOOKUP(AVANZA[[#This Row],[Cedula_Vendedor_Atis]],PLANTA[[#All],[CEDULA]:[LINEA]],4,0),"No Cruza")</f>
        <v>Fija</v>
      </c>
      <c r="I215" t="str">
        <f>LOWER(IF(AVANZA[[#This Row],[ATRIBUIBLE]]="",AVANZA[[#This Row],[Variable]],AVANZA[[#This Row],[ATRIBUIBLE]]))</f>
        <v>terminada</v>
      </c>
      <c r="J215" s="14">
        <f>IF(AVANZA[[#This Row],[Variable]]=AVANZA[[#Headers],[TERMINADA]],1,0)</f>
        <v>1</v>
      </c>
      <c r="K215" s="14">
        <f>IF(AVANZA[[#This Row],[Variable]]=AVANZA[[#Headers],[ANULADA]],1,0)</f>
        <v>0</v>
      </c>
      <c r="L215" s="14">
        <f>IF(AVANZA[[#This Row],[Variable]]=AVANZA[[#Headers],[PENDIENTE]],1,0)</f>
        <v>0</v>
      </c>
      <c r="M215" s="14">
        <f>IF(AVANZA[[#This Row],[ESTADO AGENDA]]="AGENDADA",1,0)</f>
        <v>0</v>
      </c>
      <c r="N215" s="14">
        <f>IF(AVANZA[[#This Row],[ESTADO AGENDA]]="PENDIENTE DE AGENDAR",1,0)</f>
        <v>0</v>
      </c>
      <c r="O215" s="14">
        <f>IF(AVANZA[[#This Row],[ESTADO AGENDA]]="SUSPENDIDA",1,0)</f>
        <v>0</v>
      </c>
      <c r="P215" t="str" cm="1">
        <f t="array" ref="P215">_xlfn.XLOOKUP(AVANZA[[#This Row],[Num_Agrupacion_Pet_Atis]],Tabla1[[#All],[Numero_de_actuacion]],Tabla1[[#All],[Estado_de_la_orden]],"",0)</f>
        <v/>
      </c>
      <c r="Q215" s="2" t="str" cm="1">
        <f t="array" ref="Q215">_xlfn.XLOOKUP(AVANZA[[#This Row],[Num_Agrupacion_Pet_Atis]],Tabla1[[#All],[Numero_de_actuacion]],Tabla1[[#All],[Fecha_de_la_cita]],"",0)</f>
        <v/>
      </c>
      <c r="R215" t="str" cm="1">
        <f t="array" ref="R215">_xlfn.XLOOKUP(AVANZA[[#This Row],[Num_Agrupacion_Pet_Atis]],Tabla1[[#All],[Numero_de_actuacion]],Tabla1[[#All],[Franja_horaria_de_la_cita]],"",0)</f>
        <v/>
      </c>
      <c r="S215" s="14" t="str">
        <f>IFERROR(DAY(AVANZA[[#This Row],[FECHA AGENDA]]),"")</f>
        <v/>
      </c>
      <c r="T215" s="14" t="str">
        <f>IFERROR(MONTH(AVANZA[[#This Row],[FECHA AGENDA]]),"")</f>
        <v/>
      </c>
      <c r="U215" t="str" cm="1">
        <f t="array" ref="U215">_xlfn.XLOOKUP(AVANZA[[#This Row],[Num_Agrupacion_Pet_Atis]],Tabla1[[#All],[Numero_de_actuacion]],Tabla1[[#All],[Motivo_de_suspension]],"",0)</f>
        <v/>
      </c>
      <c r="V215" s="2" t="str" cm="1">
        <f t="array" ref="V215">_xlfn.XLOOKUP(AVANZA[[#This Row],[Num_Agrupacion_Pet_Atis]],Tabla1[[#All],[Numero_de_actuacion]],Tabla1[[#All],[No_identificacion_cliente]],"",0)</f>
        <v/>
      </c>
      <c r="W215" s="2" t="str" cm="1">
        <f t="array" ref="W215">_xlfn.XLOOKUP(AVANZA[[#This Row],[Num_Agrupacion_Pet_Atis]],Tabla1[[#All],[Numero_de_actuacion]],Tabla1[[#All],[Movil_de_contacto]],"",0)</f>
        <v/>
      </c>
      <c r="X215" s="14">
        <f>IF(OR(AVANZA[[#This Row],[ESTADO LEG]]="Legalizada grabacion",AVANZA[[#This Row],[ESTADO LEG]]="Legalizada aut"),1,0)</f>
        <v>1</v>
      </c>
      <c r="Y215" s="14">
        <f>IF(OR(AVANZA[[#This Row],[ESTADO LEG]]="pdte legalizar",AVANZA[[#This Row],[ESTADO LEG]]="No cruza"),1,0)</f>
        <v>0</v>
      </c>
      <c r="Z215" t="str" cm="1">
        <f t="array" ref="Z215">IF(AVANZA[[#This Row],[Variable]]="Terminada",LOWER(_xlfn.XLOOKUP(AVANZA[[#This Row],[ID_Peticion]],Tabla6[[#All],[NUM_PETICION]],Tabla6[[#All],[ESTADO_LEG]],"NO CRUZA",0)),AVANZA[[#This Row],[Variable]])</f>
        <v>legalizada grabacion</v>
      </c>
      <c r="AA215" cm="1">
        <f t="array" ref="AA215">_xlfn.XLOOKUP(AVANZA[[#This Row],[ID_Peticion]],Tabla6[[#All],[NUM_PETICION]],Tabla6[[#All],[DIF_DIAS]],"",0)</f>
        <v>1</v>
      </c>
      <c r="AB215" s="2" cm="1">
        <f t="array" ref="AB215">IFERROR(_xlfn.XLOOKUP(AVANZA[[#This Row],[ID_Peticion]],Tabla6[[#All],[NUM_PETICION]],Tabla6[[#All],[FEC_LEGAL]],"",0),"")</f>
        <v>46149</v>
      </c>
      <c r="AC215" s="14">
        <f ca="1">IF(AVANZA[[#This Row],[FECHA LEG]]&lt;&gt;0,IFERROR(AVANZA[[#This Row],[FECHA LEG]]-AVANZA[[#This Row],[FechaIniEstadoSubPetAtis]],0),TODAY()-AVANZA[[#This Row],[FechaIniEstadoSubPetAtis]])</f>
        <v>1</v>
      </c>
      <c r="AD215" s="35" t="str">
        <f ca="1">IF(AVANZA[[#This Row],[FINAL Vs LG]]&lt;&gt;0,IF(AVANZA[[#This Row],[FINAL Vs LG]]&lt;7.1,"100%",IF(AND(AVANZA[[#This Row],[FINAL Vs LG]]&gt;7.1,AVANZA[[#This Row],[FINAL Vs LG]]&lt;11.1),"50%","0%")),0)</f>
        <v>100%</v>
      </c>
      <c r="AE215" s="14">
        <f ca="1">VLOOKUP(DAY(TODAY()),BACK!F:G,2,0)</f>
        <v>14</v>
      </c>
      <c r="AF215" s="14">
        <f>BACK!$I$2</f>
        <v>24</v>
      </c>
      <c r="AG215" s="14">
        <f>IF(AVANZA[[#This Row],[Oferta_empaquetada_comisiones]]="SI",1,0)</f>
        <v>0</v>
      </c>
      <c r="AH215" s="36">
        <f>IF(AVANZA[[#This Row],[Variable]]="TERMINADA",IFERROR(VLOOKUP(AVANZA[[#This Row],[SUPERVISOR]],Tabla2[#All],4,0),0),)</f>
        <v>3.5</v>
      </c>
      <c r="AI215" s="14">
        <f>IF(AVANZA[[#This Row],[Producto]]="BA",1,0)</f>
        <v>0</v>
      </c>
      <c r="AJ215" s="14">
        <f>IF(AVANZA[[#This Row],[Producto]]="DUO",1,0)</f>
        <v>0</v>
      </c>
      <c r="AK215" s="14">
        <f>IF(AVANZA[[#This Row],[Producto]]="TRIO",1,0)</f>
        <v>1</v>
      </c>
      <c r="AL215" t="s">
        <v>435</v>
      </c>
      <c r="AM215">
        <v>-1</v>
      </c>
      <c r="AN215">
        <v>-1</v>
      </c>
      <c r="AO215" t="s">
        <v>15484</v>
      </c>
      <c r="AP215" s="1">
        <v>46144.366307870368</v>
      </c>
      <c r="AQ215">
        <v>-1</v>
      </c>
      <c r="AR215" t="s">
        <v>15485</v>
      </c>
      <c r="AS215">
        <v>-1</v>
      </c>
      <c r="AT215">
        <v>-1</v>
      </c>
      <c r="AU215">
        <v>-1</v>
      </c>
      <c r="AV215">
        <v>-1</v>
      </c>
      <c r="AW215">
        <v>-1</v>
      </c>
      <c r="AX215" t="s">
        <v>224</v>
      </c>
      <c r="AY215">
        <v>-1</v>
      </c>
      <c r="AZ215">
        <v>2026</v>
      </c>
      <c r="BA215">
        <v>5</v>
      </c>
      <c r="BB215">
        <v>6</v>
      </c>
      <c r="BC215">
        <v>-1</v>
      </c>
      <c r="BD215" t="s">
        <v>225</v>
      </c>
      <c r="BE215">
        <v>-1</v>
      </c>
      <c r="BF215">
        <v>20001621331966</v>
      </c>
      <c r="BG215" t="s">
        <v>438</v>
      </c>
      <c r="BH215" t="s">
        <v>439</v>
      </c>
      <c r="BI215" t="s">
        <v>15486</v>
      </c>
      <c r="BJ215">
        <v>-1</v>
      </c>
      <c r="BK215">
        <v>-1</v>
      </c>
      <c r="BL215">
        <v>-1</v>
      </c>
      <c r="BM215" t="s">
        <v>229</v>
      </c>
      <c r="BN215" t="s">
        <v>230</v>
      </c>
      <c r="BO215" t="s">
        <v>15487</v>
      </c>
      <c r="BP215" t="s">
        <v>232</v>
      </c>
      <c r="BQ215">
        <v>2026</v>
      </c>
      <c r="BR215">
        <v>5</v>
      </c>
      <c r="BS215">
        <v>2</v>
      </c>
      <c r="BT215" s="1">
        <v>46148.415046296293</v>
      </c>
      <c r="BU215" t="s">
        <v>233</v>
      </c>
      <c r="BV215" s="2">
        <v>46148</v>
      </c>
      <c r="BW215" t="s">
        <v>234</v>
      </c>
      <c r="BX215" s="2">
        <v>46144</v>
      </c>
      <c r="BY215" s="2">
        <v>46148</v>
      </c>
      <c r="BZ215" t="s">
        <v>235</v>
      </c>
      <c r="CA215" t="s">
        <v>297</v>
      </c>
      <c r="CB215" t="s">
        <v>297</v>
      </c>
      <c r="CC215" t="s">
        <v>15488</v>
      </c>
      <c r="CD215" t="s">
        <v>2325</v>
      </c>
      <c r="CE215">
        <v>-1</v>
      </c>
      <c r="CF215" t="s">
        <v>300</v>
      </c>
      <c r="CG215" t="s">
        <v>301</v>
      </c>
      <c r="CH215" t="s">
        <v>242</v>
      </c>
      <c r="CI215">
        <v>1193125457</v>
      </c>
      <c r="CJ215" t="s">
        <v>445</v>
      </c>
      <c r="CK215" t="s">
        <v>245</v>
      </c>
      <c r="CL215" t="s">
        <v>246</v>
      </c>
      <c r="CM215" t="s">
        <v>247</v>
      </c>
      <c r="CN215" t="s">
        <v>359</v>
      </c>
      <c r="CT215" t="s">
        <v>386</v>
      </c>
      <c r="CU215" t="s">
        <v>387</v>
      </c>
      <c r="CW215" t="s">
        <v>446</v>
      </c>
      <c r="CX215" t="s">
        <v>447</v>
      </c>
      <c r="DA215" t="s">
        <v>250</v>
      </c>
      <c r="DB215">
        <v>-1</v>
      </c>
      <c r="DF215" t="s">
        <v>251</v>
      </c>
      <c r="DJ215" t="s">
        <v>252</v>
      </c>
      <c r="DK215" t="s">
        <v>253</v>
      </c>
      <c r="DL215" t="s">
        <v>253</v>
      </c>
      <c r="DN215" t="s">
        <v>390</v>
      </c>
      <c r="DR215" t="s">
        <v>449</v>
      </c>
      <c r="DS215" t="s">
        <v>445</v>
      </c>
      <c r="DT215" t="s">
        <v>444</v>
      </c>
      <c r="DV215">
        <v>1</v>
      </c>
      <c r="DW215" t="s">
        <v>283</v>
      </c>
      <c r="ED215" s="2">
        <v>46148</v>
      </c>
      <c r="EE215" t="s">
        <v>306</v>
      </c>
      <c r="EF215">
        <v>16</v>
      </c>
      <c r="EP215" t="s">
        <v>258</v>
      </c>
      <c r="ES215" t="s">
        <v>475</v>
      </c>
      <c r="EZ215" t="s">
        <v>837</v>
      </c>
      <c r="FA215" t="s">
        <v>245</v>
      </c>
      <c r="FB215" t="s">
        <v>308</v>
      </c>
      <c r="FD215" t="s">
        <v>308</v>
      </c>
      <c r="FE215" t="s">
        <v>309</v>
      </c>
      <c r="FF215" t="s">
        <v>309</v>
      </c>
      <c r="FK215" t="s">
        <v>263</v>
      </c>
      <c r="FL215" t="s">
        <v>15489</v>
      </c>
      <c r="FN215" t="s">
        <v>359</v>
      </c>
      <c r="FO215" t="s">
        <v>366</v>
      </c>
      <c r="FR215">
        <v>113904</v>
      </c>
      <c r="GB215" t="s">
        <v>266</v>
      </c>
      <c r="GC215" t="s">
        <v>387</v>
      </c>
      <c r="GD215">
        <v>25188</v>
      </c>
      <c r="GF215">
        <v>2353</v>
      </c>
      <c r="GG215">
        <v>25422</v>
      </c>
      <c r="GI215">
        <v>87224</v>
      </c>
      <c r="GJ215">
        <v>25427</v>
      </c>
      <c r="GL215">
        <v>24327</v>
      </c>
      <c r="GM215">
        <v>135545</v>
      </c>
      <c r="GS215" t="s">
        <v>267</v>
      </c>
      <c r="GT215" s="2">
        <v>45716</v>
      </c>
      <c r="GU215" t="s">
        <v>268</v>
      </c>
      <c r="GV215" t="s">
        <v>311</v>
      </c>
      <c r="GW215" t="s">
        <v>270</v>
      </c>
      <c r="GX215" t="s">
        <v>271</v>
      </c>
      <c r="GY215" t="s">
        <v>272</v>
      </c>
      <c r="GZ215" t="s">
        <v>273</v>
      </c>
      <c r="HA215" t="s">
        <v>336</v>
      </c>
      <c r="HC215" t="s">
        <v>337</v>
      </c>
      <c r="HE215" t="s">
        <v>230</v>
      </c>
      <c r="HF215" t="s">
        <v>14172</v>
      </c>
      <c r="HG215" t="s">
        <v>277</v>
      </c>
      <c r="HR215" t="s">
        <v>278</v>
      </c>
      <c r="HV215">
        <v>118900</v>
      </c>
      <c r="HW215" t="s">
        <v>279</v>
      </c>
      <c r="HX215" t="s">
        <v>280</v>
      </c>
      <c r="HY215">
        <v>131572</v>
      </c>
      <c r="HZ215">
        <v>17668</v>
      </c>
      <c r="IA215" t="s">
        <v>279</v>
      </c>
      <c r="IB215" t="s">
        <v>281</v>
      </c>
      <c r="ID215" t="s">
        <v>282</v>
      </c>
      <c r="IE215" t="s">
        <v>283</v>
      </c>
      <c r="IF215" t="s">
        <v>283</v>
      </c>
      <c r="IG215" t="s">
        <v>283</v>
      </c>
      <c r="IH215" t="s">
        <v>284</v>
      </c>
      <c r="II215" t="s">
        <v>285</v>
      </c>
      <c r="IJ215" t="s">
        <v>286</v>
      </c>
      <c r="IK215" t="s">
        <v>278</v>
      </c>
      <c r="IL215" t="s">
        <v>371</v>
      </c>
      <c r="IM215" t="s">
        <v>288</v>
      </c>
      <c r="IN215" t="s">
        <v>289</v>
      </c>
      <c r="IP215" t="s">
        <v>290</v>
      </c>
      <c r="IQ215" t="s">
        <v>284</v>
      </c>
      <c r="IS215" t="s">
        <v>291</v>
      </c>
      <c r="IT215" t="s">
        <v>561</v>
      </c>
      <c r="IY215" t="s">
        <v>281</v>
      </c>
    </row>
    <row r="216" spans="1:259" x14ac:dyDescent="0.3">
      <c r="A216" s="14">
        <f>DAY(AVANZA[[#This Row],[FechaSeguimiento]])</f>
        <v>6</v>
      </c>
      <c r="B216" s="14">
        <f>MONTH(AVANZA[[#This Row],[FechaSeguimiento]])</f>
        <v>5</v>
      </c>
      <c r="C216"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16" t="str">
        <f>LOWER(IFERROR(VLOOKUP(AVANZA[[#This Row],[ID_Peticion]],CANCELADAS[#All],2,0),""))</f>
        <v/>
      </c>
      <c r="E216" t="str">
        <f>LOWER(IFERROR(VLOOKUP(AVANZA[[#This Row],[ID_Peticion]],CANCELADAS[#All],3,0),""))</f>
        <v/>
      </c>
      <c r="F216" t="str">
        <f>LOWER(IF(AVANZA[[#This Row],[CEDULA CLIENTE]]&lt;&gt;""," CC: " &amp; COUNTIFS(AVANZA[CEDULA CLIENTE],AVANZA[[#This Row],[CEDULA CLIENTE]]),"")&amp; IF(AVANZA[[#This Row],[Direccion]]&lt;&gt;""," DIR: " &amp; COUNTIFS(AVANZA[Direccion],AVANZA[[#This Row],[Direccion]]),""))</f>
        <v xml:space="preserve"> dir: 1</v>
      </c>
      <c r="G216" t="str">
        <f>IFERROR(VLOOKUP(AVANZA[[#This Row],[Cedula_Vendedor_Atis]],PLANTA[[#All],[CEDULA]:[LINEA]],3,0),"No Cruza")</f>
        <v>Marisol Avella</v>
      </c>
      <c r="H216" t="str">
        <f>IFERROR(VLOOKUP(AVANZA[[#This Row],[Cedula_Vendedor_Atis]],PLANTA[[#All],[CEDULA]:[LINEA]],4,0),"No Cruza")</f>
        <v>Fija</v>
      </c>
      <c r="I216" t="str">
        <f>LOWER(IF(AVANZA[[#This Row],[ATRIBUIBLE]]="",AVANZA[[#This Row],[Variable]],AVANZA[[#This Row],[ATRIBUIBLE]]))</f>
        <v>terminada</v>
      </c>
      <c r="J216" s="14">
        <f>IF(AVANZA[[#This Row],[Variable]]=AVANZA[[#Headers],[TERMINADA]],1,0)</f>
        <v>1</v>
      </c>
      <c r="K216" s="14">
        <f>IF(AVANZA[[#This Row],[Variable]]=AVANZA[[#Headers],[ANULADA]],1,0)</f>
        <v>0</v>
      </c>
      <c r="L216" s="14">
        <f>IF(AVANZA[[#This Row],[Variable]]=AVANZA[[#Headers],[PENDIENTE]],1,0)</f>
        <v>0</v>
      </c>
      <c r="M216" s="14">
        <f>IF(AVANZA[[#This Row],[ESTADO AGENDA]]="AGENDADA",1,0)</f>
        <v>0</v>
      </c>
      <c r="N216" s="14">
        <f>IF(AVANZA[[#This Row],[ESTADO AGENDA]]="PENDIENTE DE AGENDAR",1,0)</f>
        <v>0</v>
      </c>
      <c r="O216" s="14">
        <f>IF(AVANZA[[#This Row],[ESTADO AGENDA]]="SUSPENDIDA",1,0)</f>
        <v>0</v>
      </c>
      <c r="P216" t="str" cm="1">
        <f t="array" ref="P216">_xlfn.XLOOKUP(AVANZA[[#This Row],[Num_Agrupacion_Pet_Atis]],Tabla1[[#All],[Numero_de_actuacion]],Tabla1[[#All],[Estado_de_la_orden]],"",0)</f>
        <v/>
      </c>
      <c r="Q216" s="2" t="str" cm="1">
        <f t="array" ref="Q216">_xlfn.XLOOKUP(AVANZA[[#This Row],[Num_Agrupacion_Pet_Atis]],Tabla1[[#All],[Numero_de_actuacion]],Tabla1[[#All],[Fecha_de_la_cita]],"",0)</f>
        <v/>
      </c>
      <c r="R216" t="str" cm="1">
        <f t="array" ref="R216">_xlfn.XLOOKUP(AVANZA[[#This Row],[Num_Agrupacion_Pet_Atis]],Tabla1[[#All],[Numero_de_actuacion]],Tabla1[[#All],[Franja_horaria_de_la_cita]],"",0)</f>
        <v/>
      </c>
      <c r="S216" s="14" t="str">
        <f>IFERROR(DAY(AVANZA[[#This Row],[FECHA AGENDA]]),"")</f>
        <v/>
      </c>
      <c r="T216" s="14" t="str">
        <f>IFERROR(MONTH(AVANZA[[#This Row],[FECHA AGENDA]]),"")</f>
        <v/>
      </c>
      <c r="U216" t="str" cm="1">
        <f t="array" ref="U216">_xlfn.XLOOKUP(AVANZA[[#This Row],[Num_Agrupacion_Pet_Atis]],Tabla1[[#All],[Numero_de_actuacion]],Tabla1[[#All],[Motivo_de_suspension]],"",0)</f>
        <v/>
      </c>
      <c r="V216" s="2" t="str" cm="1">
        <f t="array" ref="V216">_xlfn.XLOOKUP(AVANZA[[#This Row],[Num_Agrupacion_Pet_Atis]],Tabla1[[#All],[Numero_de_actuacion]],Tabla1[[#All],[No_identificacion_cliente]],"",0)</f>
        <v/>
      </c>
      <c r="W216" s="2" t="str" cm="1">
        <f t="array" ref="W216">_xlfn.XLOOKUP(AVANZA[[#This Row],[Num_Agrupacion_Pet_Atis]],Tabla1[[#All],[Numero_de_actuacion]],Tabla1[[#All],[Movil_de_contacto]],"",0)</f>
        <v/>
      </c>
      <c r="X216" s="14">
        <f>IF(OR(AVANZA[[#This Row],[ESTADO LEG]]="Legalizada grabacion",AVANZA[[#This Row],[ESTADO LEG]]="Legalizada aut"),1,0)</f>
        <v>1</v>
      </c>
      <c r="Y216" s="14">
        <f>IF(OR(AVANZA[[#This Row],[ESTADO LEG]]="pdte legalizar",AVANZA[[#This Row],[ESTADO LEG]]="No cruza"),1,0)</f>
        <v>0</v>
      </c>
      <c r="Z216" t="str" cm="1">
        <f t="array" ref="Z216">IF(AVANZA[[#This Row],[Variable]]="Terminada",LOWER(_xlfn.XLOOKUP(AVANZA[[#This Row],[ID_Peticion]],Tabla6[[#All],[NUM_PETICION]],Tabla6[[#All],[ESTADO_LEG]],"NO CRUZA",0)),AVANZA[[#This Row],[Variable]])</f>
        <v>legalizada grabacion</v>
      </c>
      <c r="AA216" cm="1">
        <f t="array" ref="AA216">_xlfn.XLOOKUP(AVANZA[[#This Row],[ID_Peticion]],Tabla6[[#All],[NUM_PETICION]],Tabla6[[#All],[DIF_DIAS]],"",0)</f>
        <v>1</v>
      </c>
      <c r="AB216" s="2" cm="1">
        <f t="array" ref="AB216">IFERROR(_xlfn.XLOOKUP(AVANZA[[#This Row],[ID_Peticion]],Tabla6[[#All],[NUM_PETICION]],Tabla6[[#All],[FEC_LEGAL]],"",0),"")</f>
        <v>46149</v>
      </c>
      <c r="AC216" s="14">
        <f ca="1">IF(AVANZA[[#This Row],[FECHA LEG]]&lt;&gt;0,IFERROR(AVANZA[[#This Row],[FECHA LEG]]-AVANZA[[#This Row],[FechaIniEstadoSubPetAtis]],0),TODAY()-AVANZA[[#This Row],[FechaIniEstadoSubPetAtis]])</f>
        <v>1</v>
      </c>
      <c r="AD216" s="35" t="str">
        <f ca="1">IF(AVANZA[[#This Row],[FINAL Vs LG]]&lt;&gt;0,IF(AVANZA[[#This Row],[FINAL Vs LG]]&lt;7.1,"100%",IF(AND(AVANZA[[#This Row],[FINAL Vs LG]]&gt;7.1,AVANZA[[#This Row],[FINAL Vs LG]]&lt;11.1),"50%","0%")),0)</f>
        <v>100%</v>
      </c>
      <c r="AE216" s="14">
        <f ca="1">VLOOKUP(DAY(TODAY()),BACK!F:G,2,0)</f>
        <v>14</v>
      </c>
      <c r="AF216" s="14">
        <f>BACK!$I$2</f>
        <v>24</v>
      </c>
      <c r="AG216" s="14">
        <f>IF(AVANZA[[#This Row],[Oferta_empaquetada_comisiones]]="SI",1,0)</f>
        <v>0</v>
      </c>
      <c r="AH216" s="36">
        <f>IF(AVANZA[[#This Row],[Variable]]="TERMINADA",IFERROR(VLOOKUP(AVANZA[[#This Row],[SUPERVISOR]],Tabla2[#All],4,0),0),)</f>
        <v>3.5</v>
      </c>
      <c r="AI216" s="14">
        <f>IF(AVANZA[[#This Row],[Producto]]="BA",1,0)</f>
        <v>0</v>
      </c>
      <c r="AJ216" s="14">
        <f>IF(AVANZA[[#This Row],[Producto]]="DUO",1,0)</f>
        <v>0</v>
      </c>
      <c r="AK216" s="14">
        <f>IF(AVANZA[[#This Row],[Producto]]="TRIO",1,0)</f>
        <v>1</v>
      </c>
      <c r="AL216" t="s">
        <v>400</v>
      </c>
      <c r="AM216">
        <v>-1</v>
      </c>
      <c r="AN216">
        <v>-1</v>
      </c>
      <c r="AO216" t="s">
        <v>15490</v>
      </c>
      <c r="AP216" s="1">
        <v>46147.558645833335</v>
      </c>
      <c r="AQ216">
        <v>-1</v>
      </c>
      <c r="AR216" t="s">
        <v>15491</v>
      </c>
      <c r="AS216">
        <v>-1</v>
      </c>
      <c r="AT216">
        <v>-1</v>
      </c>
      <c r="AU216">
        <v>-1</v>
      </c>
      <c r="AV216">
        <v>-1</v>
      </c>
      <c r="AW216">
        <v>-1</v>
      </c>
      <c r="AX216" t="s">
        <v>224</v>
      </c>
      <c r="AY216">
        <v>-1</v>
      </c>
      <c r="AZ216">
        <v>2026</v>
      </c>
      <c r="BA216">
        <v>5</v>
      </c>
      <c r="BB216">
        <v>6</v>
      </c>
      <c r="BC216">
        <v>-1</v>
      </c>
      <c r="BD216" t="s">
        <v>225</v>
      </c>
      <c r="BE216">
        <v>-1</v>
      </c>
      <c r="BF216">
        <v>20001622930760</v>
      </c>
      <c r="BG216" t="s">
        <v>438</v>
      </c>
      <c r="BH216" t="s">
        <v>439</v>
      </c>
      <c r="BI216" t="s">
        <v>15492</v>
      </c>
      <c r="BJ216">
        <v>-1</v>
      </c>
      <c r="BK216">
        <v>-1</v>
      </c>
      <c r="BL216">
        <v>-1</v>
      </c>
      <c r="BM216" t="s">
        <v>229</v>
      </c>
      <c r="BN216" t="s">
        <v>230</v>
      </c>
      <c r="BO216" t="s">
        <v>15493</v>
      </c>
      <c r="BP216" t="s">
        <v>232</v>
      </c>
      <c r="BQ216">
        <v>2026</v>
      </c>
      <c r="BR216">
        <v>5</v>
      </c>
      <c r="BS216">
        <v>5</v>
      </c>
      <c r="BT216" s="1">
        <v>46148.56622685185</v>
      </c>
      <c r="BU216" t="s">
        <v>233</v>
      </c>
      <c r="BV216" s="2">
        <v>46148</v>
      </c>
      <c r="BW216" t="s">
        <v>234</v>
      </c>
      <c r="BX216" s="2">
        <v>46147</v>
      </c>
      <c r="BY216" s="2">
        <v>46148</v>
      </c>
      <c r="BZ216" t="s">
        <v>235</v>
      </c>
      <c r="CA216" t="s">
        <v>297</v>
      </c>
      <c r="CB216" t="s">
        <v>297</v>
      </c>
      <c r="CC216" t="s">
        <v>15494</v>
      </c>
      <c r="CD216" t="s">
        <v>3319</v>
      </c>
      <c r="CE216">
        <v>-1</v>
      </c>
      <c r="CF216" t="s">
        <v>300</v>
      </c>
      <c r="CG216" t="s">
        <v>301</v>
      </c>
      <c r="CH216" t="s">
        <v>242</v>
      </c>
      <c r="CI216">
        <v>1053346599</v>
      </c>
      <c r="CJ216" t="s">
        <v>408</v>
      </c>
      <c r="CK216" t="s">
        <v>245</v>
      </c>
      <c r="CL216" t="s">
        <v>409</v>
      </c>
      <c r="CM216" t="s">
        <v>247</v>
      </c>
      <c r="CN216" t="s">
        <v>410</v>
      </c>
      <c r="CT216" t="s">
        <v>386</v>
      </c>
      <c r="CU216" t="s">
        <v>387</v>
      </c>
      <c r="CW216" t="s">
        <v>446</v>
      </c>
      <c r="CX216" t="s">
        <v>447</v>
      </c>
      <c r="DA216" t="s">
        <v>250</v>
      </c>
      <c r="DB216">
        <v>-1</v>
      </c>
      <c r="DF216" t="s">
        <v>251</v>
      </c>
      <c r="DJ216" t="s">
        <v>252</v>
      </c>
      <c r="DK216" t="s">
        <v>253</v>
      </c>
      <c r="DL216" t="s">
        <v>253</v>
      </c>
      <c r="DN216" t="s">
        <v>390</v>
      </c>
      <c r="DR216" t="s">
        <v>411</v>
      </c>
      <c r="DS216" t="s">
        <v>408</v>
      </c>
      <c r="DT216" t="s">
        <v>407</v>
      </c>
      <c r="DV216">
        <v>1</v>
      </c>
      <c r="DW216" t="s">
        <v>283</v>
      </c>
      <c r="ED216" s="2">
        <v>46148</v>
      </c>
      <c r="EE216" t="s">
        <v>361</v>
      </c>
      <c r="EF216">
        <v>20</v>
      </c>
      <c r="EP216" t="s">
        <v>258</v>
      </c>
      <c r="ES216" t="s">
        <v>428</v>
      </c>
      <c r="EZ216" t="s">
        <v>429</v>
      </c>
      <c r="FA216" t="s">
        <v>245</v>
      </c>
      <c r="FB216" t="s">
        <v>308</v>
      </c>
      <c r="FD216" t="s">
        <v>308</v>
      </c>
      <c r="FE216" t="s">
        <v>309</v>
      </c>
      <c r="FF216" t="s">
        <v>309</v>
      </c>
      <c r="FK216" t="s">
        <v>263</v>
      </c>
      <c r="FL216" t="s">
        <v>15495</v>
      </c>
      <c r="FN216" t="s">
        <v>410</v>
      </c>
      <c r="FO216" t="s">
        <v>414</v>
      </c>
      <c r="FR216">
        <v>113904</v>
      </c>
      <c r="GB216" t="s">
        <v>266</v>
      </c>
      <c r="GC216" t="s">
        <v>387</v>
      </c>
      <c r="GD216">
        <v>25188</v>
      </c>
      <c r="GF216">
        <v>2353</v>
      </c>
      <c r="GG216">
        <v>25422</v>
      </c>
      <c r="GI216">
        <v>87224</v>
      </c>
      <c r="GJ216">
        <v>25427</v>
      </c>
      <c r="GL216">
        <v>24327</v>
      </c>
      <c r="GM216">
        <v>135545</v>
      </c>
      <c r="GS216" t="s">
        <v>267</v>
      </c>
      <c r="GT216" s="2">
        <v>45230</v>
      </c>
      <c r="GU216" t="s">
        <v>268</v>
      </c>
      <c r="GV216" t="s">
        <v>311</v>
      </c>
      <c r="GW216" t="s">
        <v>270</v>
      </c>
      <c r="GX216" t="s">
        <v>271</v>
      </c>
      <c r="GY216" t="s">
        <v>272</v>
      </c>
      <c r="GZ216" t="s">
        <v>273</v>
      </c>
      <c r="HA216" t="s">
        <v>336</v>
      </c>
      <c r="HC216" t="s">
        <v>337</v>
      </c>
      <c r="HE216" t="s">
        <v>230</v>
      </c>
      <c r="HF216" t="s">
        <v>1726</v>
      </c>
      <c r="HG216" t="s">
        <v>277</v>
      </c>
      <c r="HR216" t="s">
        <v>278</v>
      </c>
      <c r="HV216">
        <v>118900</v>
      </c>
      <c r="HW216" t="s">
        <v>279</v>
      </c>
      <c r="HX216" t="s">
        <v>280</v>
      </c>
      <c r="HY216">
        <v>131572</v>
      </c>
      <c r="HZ216">
        <v>17668</v>
      </c>
      <c r="IA216" t="s">
        <v>279</v>
      </c>
      <c r="IB216" t="s">
        <v>281</v>
      </c>
      <c r="ID216" t="s">
        <v>282</v>
      </c>
      <c r="IE216" t="s">
        <v>283</v>
      </c>
      <c r="IF216" t="s">
        <v>283</v>
      </c>
      <c r="IG216" t="s">
        <v>283</v>
      </c>
      <c r="IH216" t="s">
        <v>284</v>
      </c>
      <c r="II216" t="s">
        <v>285</v>
      </c>
      <c r="IJ216" t="s">
        <v>286</v>
      </c>
      <c r="IK216" t="s">
        <v>278</v>
      </c>
      <c r="IL216" t="s">
        <v>346</v>
      </c>
      <c r="IM216" t="s">
        <v>288</v>
      </c>
      <c r="IN216" t="s">
        <v>289</v>
      </c>
      <c r="IP216" t="s">
        <v>290</v>
      </c>
      <c r="IQ216" t="s">
        <v>284</v>
      </c>
      <c r="IS216" t="s">
        <v>291</v>
      </c>
      <c r="IY216" t="s">
        <v>281</v>
      </c>
    </row>
    <row r="217" spans="1:259" x14ac:dyDescent="0.3">
      <c r="A217" s="14">
        <f>DAY(AVANZA[[#This Row],[FechaSeguimiento]])</f>
        <v>6</v>
      </c>
      <c r="B217" s="14">
        <f>MONTH(AVANZA[[#This Row],[FechaSeguimiento]])</f>
        <v>5</v>
      </c>
      <c r="C217"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17" t="str">
        <f>LOWER(IFERROR(VLOOKUP(AVANZA[[#This Row],[ID_Peticion]],CANCELADAS[#All],2,0),""))</f>
        <v/>
      </c>
      <c r="E217" t="str">
        <f>LOWER(IFERROR(VLOOKUP(AVANZA[[#This Row],[ID_Peticion]],CANCELADAS[#All],3,0),""))</f>
        <v/>
      </c>
      <c r="F217" t="str">
        <f>LOWER(IF(AVANZA[[#This Row],[CEDULA CLIENTE]]&lt;&gt;""," CC: " &amp; COUNTIFS(AVANZA[CEDULA CLIENTE],AVANZA[[#This Row],[CEDULA CLIENTE]]),"")&amp; IF(AVANZA[[#This Row],[Direccion]]&lt;&gt;""," DIR: " &amp; COUNTIFS(AVANZA[Direccion],AVANZA[[#This Row],[Direccion]]),""))</f>
        <v xml:space="preserve"> dir: 1</v>
      </c>
      <c r="G217" t="str">
        <f>IFERROR(VLOOKUP(AVANZA[[#This Row],[Cedula_Vendedor_Atis]],PLANTA[[#All],[CEDULA]:[LINEA]],3,0),"No Cruza")</f>
        <v>Marisol Avella</v>
      </c>
      <c r="H217" t="str">
        <f>IFERROR(VLOOKUP(AVANZA[[#This Row],[Cedula_Vendedor_Atis]],PLANTA[[#All],[CEDULA]:[LINEA]],4,0),"No Cruza")</f>
        <v>Fija</v>
      </c>
      <c r="I217" t="str">
        <f>LOWER(IF(AVANZA[[#This Row],[ATRIBUIBLE]]="",AVANZA[[#This Row],[Variable]],AVANZA[[#This Row],[ATRIBUIBLE]]))</f>
        <v>terminada</v>
      </c>
      <c r="J217" s="14">
        <f>IF(AVANZA[[#This Row],[Variable]]=AVANZA[[#Headers],[TERMINADA]],1,0)</f>
        <v>1</v>
      </c>
      <c r="K217" s="14">
        <f>IF(AVANZA[[#This Row],[Variable]]=AVANZA[[#Headers],[ANULADA]],1,0)</f>
        <v>0</v>
      </c>
      <c r="L217" s="14">
        <f>IF(AVANZA[[#This Row],[Variable]]=AVANZA[[#Headers],[PENDIENTE]],1,0)</f>
        <v>0</v>
      </c>
      <c r="M217" s="14">
        <f>IF(AVANZA[[#This Row],[ESTADO AGENDA]]="AGENDADA",1,0)</f>
        <v>0</v>
      </c>
      <c r="N217" s="14">
        <f>IF(AVANZA[[#This Row],[ESTADO AGENDA]]="PENDIENTE DE AGENDAR",1,0)</f>
        <v>0</v>
      </c>
      <c r="O217" s="14">
        <f>IF(AVANZA[[#This Row],[ESTADO AGENDA]]="SUSPENDIDA",1,0)</f>
        <v>0</v>
      </c>
      <c r="P217" t="str" cm="1">
        <f t="array" ref="P217">_xlfn.XLOOKUP(AVANZA[[#This Row],[Num_Agrupacion_Pet_Atis]],Tabla1[[#All],[Numero_de_actuacion]],Tabla1[[#All],[Estado_de_la_orden]],"",0)</f>
        <v/>
      </c>
      <c r="Q217" s="2" t="str" cm="1">
        <f t="array" ref="Q217">_xlfn.XLOOKUP(AVANZA[[#This Row],[Num_Agrupacion_Pet_Atis]],Tabla1[[#All],[Numero_de_actuacion]],Tabla1[[#All],[Fecha_de_la_cita]],"",0)</f>
        <v/>
      </c>
      <c r="R217" t="str" cm="1">
        <f t="array" ref="R217">_xlfn.XLOOKUP(AVANZA[[#This Row],[Num_Agrupacion_Pet_Atis]],Tabla1[[#All],[Numero_de_actuacion]],Tabla1[[#All],[Franja_horaria_de_la_cita]],"",0)</f>
        <v/>
      </c>
      <c r="S217" s="14" t="str">
        <f>IFERROR(DAY(AVANZA[[#This Row],[FECHA AGENDA]]),"")</f>
        <v/>
      </c>
      <c r="T217" s="14" t="str">
        <f>IFERROR(MONTH(AVANZA[[#This Row],[FECHA AGENDA]]),"")</f>
        <v/>
      </c>
      <c r="U217" t="str" cm="1">
        <f t="array" ref="U217">_xlfn.XLOOKUP(AVANZA[[#This Row],[Num_Agrupacion_Pet_Atis]],Tabla1[[#All],[Numero_de_actuacion]],Tabla1[[#All],[Motivo_de_suspension]],"",0)</f>
        <v/>
      </c>
      <c r="V217" s="2" t="str" cm="1">
        <f t="array" ref="V217">_xlfn.XLOOKUP(AVANZA[[#This Row],[Num_Agrupacion_Pet_Atis]],Tabla1[[#All],[Numero_de_actuacion]],Tabla1[[#All],[No_identificacion_cliente]],"",0)</f>
        <v/>
      </c>
      <c r="W217" s="2" t="str" cm="1">
        <f t="array" ref="W217">_xlfn.XLOOKUP(AVANZA[[#This Row],[Num_Agrupacion_Pet_Atis]],Tabla1[[#All],[Numero_de_actuacion]],Tabla1[[#All],[Movil_de_contacto]],"",0)</f>
        <v/>
      </c>
      <c r="X217" s="14">
        <f>IF(OR(AVANZA[[#This Row],[ESTADO LEG]]="Legalizada grabacion",AVANZA[[#This Row],[ESTADO LEG]]="Legalizada aut"),1,0)</f>
        <v>1</v>
      </c>
      <c r="Y217" s="14">
        <f>IF(OR(AVANZA[[#This Row],[ESTADO LEG]]="pdte legalizar",AVANZA[[#This Row],[ESTADO LEG]]="No cruza"),1,0)</f>
        <v>0</v>
      </c>
      <c r="Z217" t="str" cm="1">
        <f t="array" ref="Z217">IF(AVANZA[[#This Row],[Variable]]="Terminada",LOWER(_xlfn.XLOOKUP(AVANZA[[#This Row],[ID_Peticion]],Tabla6[[#All],[NUM_PETICION]],Tabla6[[#All],[ESTADO_LEG]],"NO CRUZA",0)),AVANZA[[#This Row],[Variable]])</f>
        <v>legalizada grabacion</v>
      </c>
      <c r="AA217" cm="1">
        <f t="array" ref="AA217">_xlfn.XLOOKUP(AVANZA[[#This Row],[ID_Peticion]],Tabla6[[#All],[NUM_PETICION]],Tabla6[[#All],[DIF_DIAS]],"",0)</f>
        <v>1</v>
      </c>
      <c r="AB217" s="2" cm="1">
        <f t="array" ref="AB217">IFERROR(_xlfn.XLOOKUP(AVANZA[[#This Row],[ID_Peticion]],Tabla6[[#All],[NUM_PETICION]],Tabla6[[#All],[FEC_LEGAL]],"",0),"")</f>
        <v>46149</v>
      </c>
      <c r="AC217" s="14">
        <f ca="1">IF(AVANZA[[#This Row],[FECHA LEG]]&lt;&gt;0,IFERROR(AVANZA[[#This Row],[FECHA LEG]]-AVANZA[[#This Row],[FechaIniEstadoSubPetAtis]],0),TODAY()-AVANZA[[#This Row],[FechaIniEstadoSubPetAtis]])</f>
        <v>1</v>
      </c>
      <c r="AD217" s="35" t="str">
        <f ca="1">IF(AVANZA[[#This Row],[FINAL Vs LG]]&lt;&gt;0,IF(AVANZA[[#This Row],[FINAL Vs LG]]&lt;7.1,"100%",IF(AND(AVANZA[[#This Row],[FINAL Vs LG]]&gt;7.1,AVANZA[[#This Row],[FINAL Vs LG]]&lt;11.1),"50%","0%")),0)</f>
        <v>100%</v>
      </c>
      <c r="AE217" s="14">
        <f ca="1">VLOOKUP(DAY(TODAY()),BACK!F:G,2,0)</f>
        <v>14</v>
      </c>
      <c r="AF217" s="14">
        <f>BACK!$I$2</f>
        <v>24</v>
      </c>
      <c r="AG217" s="14">
        <f>IF(AVANZA[[#This Row],[Oferta_empaquetada_comisiones]]="SI",1,0)</f>
        <v>0</v>
      </c>
      <c r="AH217" s="36">
        <f>IF(AVANZA[[#This Row],[Variable]]="TERMINADA",IFERROR(VLOOKUP(AVANZA[[#This Row],[SUPERVISOR]],Tabla2[#All],4,0),0),)</f>
        <v>3.5</v>
      </c>
      <c r="AI217" s="14">
        <f>IF(AVANZA[[#This Row],[Producto]]="BA",1,0)</f>
        <v>1</v>
      </c>
      <c r="AJ217" s="14">
        <f>IF(AVANZA[[#This Row],[Producto]]="DUO",1,0)</f>
        <v>0</v>
      </c>
      <c r="AK217" s="14">
        <f>IF(AVANZA[[#This Row],[Producto]]="TRIO",1,0)</f>
        <v>0</v>
      </c>
      <c r="AL217" t="s">
        <v>292</v>
      </c>
      <c r="AM217">
        <v>-1</v>
      </c>
      <c r="AN217">
        <v>-1</v>
      </c>
      <c r="AO217" t="s">
        <v>15496</v>
      </c>
      <c r="AP217" s="1">
        <v>46147.678888888891</v>
      </c>
      <c r="AQ217">
        <v>-1</v>
      </c>
      <c r="AR217" t="s">
        <v>15497</v>
      </c>
      <c r="AS217">
        <v>-1</v>
      </c>
      <c r="AT217">
        <v>-1</v>
      </c>
      <c r="AU217">
        <v>-1</v>
      </c>
      <c r="AV217">
        <v>-1</v>
      </c>
      <c r="AW217">
        <v>-1</v>
      </c>
      <c r="AX217" t="s">
        <v>224</v>
      </c>
      <c r="AY217">
        <v>-1</v>
      </c>
      <c r="AZ217">
        <v>2026</v>
      </c>
      <c r="BA217">
        <v>5</v>
      </c>
      <c r="BB217">
        <v>6</v>
      </c>
      <c r="BC217">
        <v>-1</v>
      </c>
      <c r="BD217" t="s">
        <v>225</v>
      </c>
      <c r="BE217">
        <v>-1</v>
      </c>
      <c r="BF217">
        <v>20001623073623</v>
      </c>
      <c r="BG217" t="s">
        <v>319</v>
      </c>
      <c r="BH217" t="s">
        <v>320</v>
      </c>
      <c r="BI217" t="s">
        <v>15498</v>
      </c>
      <c r="BJ217">
        <v>-1</v>
      </c>
      <c r="BK217">
        <v>-1</v>
      </c>
      <c r="BL217">
        <v>-1</v>
      </c>
      <c r="BM217" t="s">
        <v>229</v>
      </c>
      <c r="BN217" t="s">
        <v>230</v>
      </c>
      <c r="BO217" t="s">
        <v>15499</v>
      </c>
      <c r="BP217" t="s">
        <v>380</v>
      </c>
      <c r="BQ217">
        <v>2026</v>
      </c>
      <c r="BR217">
        <v>5</v>
      </c>
      <c r="BS217">
        <v>5</v>
      </c>
      <c r="BT217" s="1">
        <v>46148.449537037035</v>
      </c>
      <c r="BU217" t="s">
        <v>233</v>
      </c>
      <c r="BV217" s="2">
        <v>46148</v>
      </c>
      <c r="BW217" t="s">
        <v>234</v>
      </c>
      <c r="BX217" s="2">
        <v>46147</v>
      </c>
      <c r="BY217" s="2">
        <v>46148</v>
      </c>
      <c r="BZ217" t="s">
        <v>235</v>
      </c>
      <c r="CA217" t="s">
        <v>896</v>
      </c>
      <c r="CB217" t="s">
        <v>752</v>
      </c>
      <c r="CC217" t="s">
        <v>15500</v>
      </c>
      <c r="CD217" t="s">
        <v>3770</v>
      </c>
      <c r="CE217">
        <v>-1</v>
      </c>
      <c r="CF217" t="s">
        <v>899</v>
      </c>
      <c r="CG217" t="s">
        <v>756</v>
      </c>
      <c r="CH217" t="s">
        <v>242</v>
      </c>
      <c r="CI217">
        <v>22999736</v>
      </c>
      <c r="CJ217" t="s">
        <v>303</v>
      </c>
      <c r="CK217" t="s">
        <v>245</v>
      </c>
      <c r="CL217" t="s">
        <v>246</v>
      </c>
      <c r="CM217" t="s">
        <v>247</v>
      </c>
      <c r="CN217" t="s">
        <v>248</v>
      </c>
      <c r="CT217" t="s">
        <v>304</v>
      </c>
      <c r="CU217" t="s">
        <v>225</v>
      </c>
      <c r="CW217" t="s">
        <v>319</v>
      </c>
      <c r="CX217" t="s">
        <v>320</v>
      </c>
      <c r="DA217" t="s">
        <v>250</v>
      </c>
      <c r="DB217">
        <v>-1</v>
      </c>
      <c r="DF217" t="s">
        <v>251</v>
      </c>
      <c r="DJ217" t="s">
        <v>252</v>
      </c>
      <c r="DK217" t="s">
        <v>253</v>
      </c>
      <c r="DL217" t="s">
        <v>254</v>
      </c>
      <c r="DN217" t="s">
        <v>255</v>
      </c>
      <c r="DR217" t="s">
        <v>305</v>
      </c>
      <c r="DS217" t="s">
        <v>303</v>
      </c>
      <c r="DT217" t="s">
        <v>302</v>
      </c>
      <c r="DV217">
        <v>1</v>
      </c>
      <c r="DW217" t="s">
        <v>623</v>
      </c>
      <c r="ED217" s="2">
        <v>46148</v>
      </c>
      <c r="EE217" t="s">
        <v>900</v>
      </c>
      <c r="EF217">
        <v>12</v>
      </c>
      <c r="EP217" t="s">
        <v>258</v>
      </c>
      <c r="ES217" t="s">
        <v>14288</v>
      </c>
      <c r="EZ217" t="s">
        <v>15501</v>
      </c>
      <c r="FA217" t="s">
        <v>245</v>
      </c>
      <c r="FB217" t="s">
        <v>763</v>
      </c>
      <c r="FD217" t="s">
        <v>763</v>
      </c>
      <c r="FE217" t="s">
        <v>902</v>
      </c>
      <c r="FF217" t="s">
        <v>903</v>
      </c>
      <c r="FK217" t="s">
        <v>263</v>
      </c>
      <c r="FL217" t="s">
        <v>15502</v>
      </c>
      <c r="FN217" t="s">
        <v>248</v>
      </c>
      <c r="FO217" t="s">
        <v>265</v>
      </c>
      <c r="FR217">
        <v>94990</v>
      </c>
      <c r="GB217" t="s">
        <v>266</v>
      </c>
      <c r="GC217" t="s">
        <v>225</v>
      </c>
      <c r="GD217">
        <v>0</v>
      </c>
      <c r="GF217">
        <v>0</v>
      </c>
      <c r="GG217">
        <v>25423</v>
      </c>
      <c r="GI217">
        <v>94990</v>
      </c>
      <c r="GJ217">
        <v>0</v>
      </c>
      <c r="GL217">
        <v>0</v>
      </c>
      <c r="GM217">
        <v>113038</v>
      </c>
      <c r="GS217" t="s">
        <v>267</v>
      </c>
      <c r="GT217" s="2">
        <v>44165</v>
      </c>
      <c r="GU217" t="s">
        <v>268</v>
      </c>
      <c r="GW217" t="s">
        <v>394</v>
      </c>
      <c r="GZ217" t="s">
        <v>395</v>
      </c>
      <c r="HA217" t="s">
        <v>336</v>
      </c>
      <c r="HC217" t="s">
        <v>337</v>
      </c>
      <c r="HE217" t="s">
        <v>230</v>
      </c>
      <c r="HF217" t="s">
        <v>15503</v>
      </c>
      <c r="HR217" t="s">
        <v>278</v>
      </c>
      <c r="HV217">
        <v>94990</v>
      </c>
      <c r="HW217" t="s">
        <v>281</v>
      </c>
      <c r="HY217">
        <v>0</v>
      </c>
      <c r="HZ217">
        <v>0</v>
      </c>
      <c r="IA217" t="s">
        <v>281</v>
      </c>
      <c r="IB217" t="s">
        <v>281</v>
      </c>
      <c r="IE217" t="s">
        <v>283</v>
      </c>
      <c r="IF217" t="s">
        <v>283</v>
      </c>
      <c r="IG217" t="s">
        <v>283</v>
      </c>
      <c r="IH217" t="s">
        <v>284</v>
      </c>
      <c r="II217" t="s">
        <v>285</v>
      </c>
      <c r="IJ217" t="s">
        <v>286</v>
      </c>
      <c r="IK217" t="s">
        <v>278</v>
      </c>
      <c r="IL217" t="s">
        <v>287</v>
      </c>
      <c r="IM217" t="s">
        <v>288</v>
      </c>
      <c r="IN217" t="s">
        <v>289</v>
      </c>
      <c r="IP217" t="s">
        <v>290</v>
      </c>
      <c r="IQ217" t="s">
        <v>284</v>
      </c>
      <c r="IS217" t="s">
        <v>291</v>
      </c>
      <c r="IY217" t="s">
        <v>281</v>
      </c>
    </row>
    <row r="218" spans="1:259" x14ac:dyDescent="0.3">
      <c r="A218" s="14">
        <f>DAY(AVANZA[[#This Row],[FechaSeguimiento]])</f>
        <v>6</v>
      </c>
      <c r="B218" s="14">
        <f>MONTH(AVANZA[[#This Row],[FechaSeguimiento]])</f>
        <v>5</v>
      </c>
      <c r="C218"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18" t="str">
        <f>LOWER(IFERROR(VLOOKUP(AVANZA[[#This Row],[ID_Peticion]],CANCELADAS[#All],2,0),""))</f>
        <v/>
      </c>
      <c r="E218" t="str">
        <f>LOWER(IFERROR(VLOOKUP(AVANZA[[#This Row],[ID_Peticion]],CANCELADAS[#All],3,0),""))</f>
        <v/>
      </c>
      <c r="F218" t="str">
        <f>LOWER(IF(AVANZA[[#This Row],[CEDULA CLIENTE]]&lt;&gt;""," CC: " &amp; COUNTIFS(AVANZA[CEDULA CLIENTE],AVANZA[[#This Row],[CEDULA CLIENTE]]),"")&amp; IF(AVANZA[[#This Row],[Direccion]]&lt;&gt;""," DIR: " &amp; COUNTIFS(AVANZA[Direccion],AVANZA[[#This Row],[Direccion]]),""))</f>
        <v xml:space="preserve"> dir: 1</v>
      </c>
      <c r="G218" t="str">
        <f>IFERROR(VLOOKUP(AVANZA[[#This Row],[Cedula_Vendedor_Atis]],PLANTA[[#All],[CEDULA]:[LINEA]],3,0),"No Cruza")</f>
        <v>Marisol Avella</v>
      </c>
      <c r="H218" t="str">
        <f>IFERROR(VLOOKUP(AVANZA[[#This Row],[Cedula_Vendedor_Atis]],PLANTA[[#All],[CEDULA]:[LINEA]],4,0),"No Cruza")</f>
        <v>Fija</v>
      </c>
      <c r="I218" t="str">
        <f>LOWER(IF(AVANZA[[#This Row],[ATRIBUIBLE]]="",AVANZA[[#This Row],[Variable]],AVANZA[[#This Row],[ATRIBUIBLE]]))</f>
        <v>terminada</v>
      </c>
      <c r="J218" s="14">
        <f>IF(AVANZA[[#This Row],[Variable]]=AVANZA[[#Headers],[TERMINADA]],1,0)</f>
        <v>1</v>
      </c>
      <c r="K218" s="14">
        <f>IF(AVANZA[[#This Row],[Variable]]=AVANZA[[#Headers],[ANULADA]],1,0)</f>
        <v>0</v>
      </c>
      <c r="L218" s="14">
        <f>IF(AVANZA[[#This Row],[Variable]]=AVANZA[[#Headers],[PENDIENTE]],1,0)</f>
        <v>0</v>
      </c>
      <c r="M218" s="14">
        <f>IF(AVANZA[[#This Row],[ESTADO AGENDA]]="AGENDADA",1,0)</f>
        <v>0</v>
      </c>
      <c r="N218" s="14">
        <f>IF(AVANZA[[#This Row],[ESTADO AGENDA]]="PENDIENTE DE AGENDAR",1,0)</f>
        <v>0</v>
      </c>
      <c r="O218" s="14">
        <f>IF(AVANZA[[#This Row],[ESTADO AGENDA]]="SUSPENDIDA",1,0)</f>
        <v>0</v>
      </c>
      <c r="P218" t="str" cm="1">
        <f t="array" ref="P218">_xlfn.XLOOKUP(AVANZA[[#This Row],[Num_Agrupacion_Pet_Atis]],Tabla1[[#All],[Numero_de_actuacion]],Tabla1[[#All],[Estado_de_la_orden]],"",0)</f>
        <v/>
      </c>
      <c r="Q218" s="2" t="str" cm="1">
        <f t="array" ref="Q218">_xlfn.XLOOKUP(AVANZA[[#This Row],[Num_Agrupacion_Pet_Atis]],Tabla1[[#All],[Numero_de_actuacion]],Tabla1[[#All],[Fecha_de_la_cita]],"",0)</f>
        <v/>
      </c>
      <c r="R218" t="str" cm="1">
        <f t="array" ref="R218">_xlfn.XLOOKUP(AVANZA[[#This Row],[Num_Agrupacion_Pet_Atis]],Tabla1[[#All],[Numero_de_actuacion]],Tabla1[[#All],[Franja_horaria_de_la_cita]],"",0)</f>
        <v/>
      </c>
      <c r="S218" s="14" t="str">
        <f>IFERROR(DAY(AVANZA[[#This Row],[FECHA AGENDA]]),"")</f>
        <v/>
      </c>
      <c r="T218" s="14" t="str">
        <f>IFERROR(MONTH(AVANZA[[#This Row],[FECHA AGENDA]]),"")</f>
        <v/>
      </c>
      <c r="U218" t="str" cm="1">
        <f t="array" ref="U218">_xlfn.XLOOKUP(AVANZA[[#This Row],[Num_Agrupacion_Pet_Atis]],Tabla1[[#All],[Numero_de_actuacion]],Tabla1[[#All],[Motivo_de_suspension]],"",0)</f>
        <v/>
      </c>
      <c r="V218" s="2" t="str" cm="1">
        <f t="array" ref="V218">_xlfn.XLOOKUP(AVANZA[[#This Row],[Num_Agrupacion_Pet_Atis]],Tabla1[[#All],[Numero_de_actuacion]],Tabla1[[#All],[No_identificacion_cliente]],"",0)</f>
        <v/>
      </c>
      <c r="W218" s="2" t="str" cm="1">
        <f t="array" ref="W218">_xlfn.XLOOKUP(AVANZA[[#This Row],[Num_Agrupacion_Pet_Atis]],Tabla1[[#All],[Numero_de_actuacion]],Tabla1[[#All],[Movil_de_contacto]],"",0)</f>
        <v/>
      </c>
      <c r="X218" s="14">
        <f>IF(OR(AVANZA[[#This Row],[ESTADO LEG]]="Legalizada grabacion",AVANZA[[#This Row],[ESTADO LEG]]="Legalizada aut"),1,0)</f>
        <v>1</v>
      </c>
      <c r="Y218" s="14">
        <f>IF(OR(AVANZA[[#This Row],[ESTADO LEG]]="pdte legalizar",AVANZA[[#This Row],[ESTADO LEG]]="No cruza"),1,0)</f>
        <v>0</v>
      </c>
      <c r="Z218" t="str" cm="1">
        <f t="array" ref="Z218">IF(AVANZA[[#This Row],[Variable]]="Terminada",LOWER(_xlfn.XLOOKUP(AVANZA[[#This Row],[ID_Peticion]],Tabla6[[#All],[NUM_PETICION]],Tabla6[[#All],[ESTADO_LEG]],"NO CRUZA",0)),AVANZA[[#This Row],[Variable]])</f>
        <v>legalizada grabacion</v>
      </c>
      <c r="AA218" cm="1">
        <f t="array" ref="AA218">_xlfn.XLOOKUP(AVANZA[[#This Row],[ID_Peticion]],Tabla6[[#All],[NUM_PETICION]],Tabla6[[#All],[DIF_DIAS]],"",0)</f>
        <v>1</v>
      </c>
      <c r="AB218" s="2" cm="1">
        <f t="array" ref="AB218">IFERROR(_xlfn.XLOOKUP(AVANZA[[#This Row],[ID_Peticion]],Tabla6[[#All],[NUM_PETICION]],Tabla6[[#All],[FEC_LEGAL]],"",0),"")</f>
        <v>46149</v>
      </c>
      <c r="AC218" s="14">
        <f ca="1">IF(AVANZA[[#This Row],[FECHA LEG]]&lt;&gt;0,IFERROR(AVANZA[[#This Row],[FECHA LEG]]-AVANZA[[#This Row],[FechaIniEstadoSubPetAtis]],0),TODAY()-AVANZA[[#This Row],[FechaIniEstadoSubPetAtis]])</f>
        <v>1</v>
      </c>
      <c r="AD218" s="35" t="str">
        <f ca="1">IF(AVANZA[[#This Row],[FINAL Vs LG]]&lt;&gt;0,IF(AVANZA[[#This Row],[FINAL Vs LG]]&lt;7.1,"100%",IF(AND(AVANZA[[#This Row],[FINAL Vs LG]]&gt;7.1,AVANZA[[#This Row],[FINAL Vs LG]]&lt;11.1),"50%","0%")),0)</f>
        <v>100%</v>
      </c>
      <c r="AE218" s="14">
        <f ca="1">VLOOKUP(DAY(TODAY()),BACK!F:G,2,0)</f>
        <v>14</v>
      </c>
      <c r="AF218" s="14">
        <f>BACK!$I$2</f>
        <v>24</v>
      </c>
      <c r="AG218" s="14">
        <f>IF(AVANZA[[#This Row],[Oferta_empaquetada_comisiones]]="SI",1,0)</f>
        <v>0</v>
      </c>
      <c r="AH218" s="36">
        <f>IF(AVANZA[[#This Row],[Variable]]="TERMINADA",IFERROR(VLOOKUP(AVANZA[[#This Row],[SUPERVISOR]],Tabla2[#All],4,0),0),)</f>
        <v>3.5</v>
      </c>
      <c r="AI218" s="14">
        <f>IF(AVANZA[[#This Row],[Producto]]="BA",1,0)</f>
        <v>1</v>
      </c>
      <c r="AJ218" s="14">
        <f>IF(AVANZA[[#This Row],[Producto]]="DUO",1,0)</f>
        <v>0</v>
      </c>
      <c r="AK218" s="14">
        <f>IF(AVANZA[[#This Row],[Producto]]="TRIO",1,0)</f>
        <v>0</v>
      </c>
      <c r="AL218" t="s">
        <v>540</v>
      </c>
      <c r="AM218">
        <v>-1</v>
      </c>
      <c r="AN218">
        <v>-1</v>
      </c>
      <c r="AO218" t="s">
        <v>15504</v>
      </c>
      <c r="AP218" s="1">
        <v>46143.528715277775</v>
      </c>
      <c r="AQ218">
        <v>-1</v>
      </c>
      <c r="AR218" t="s">
        <v>15505</v>
      </c>
      <c r="AS218">
        <v>-1</v>
      </c>
      <c r="AT218">
        <v>-1</v>
      </c>
      <c r="AU218">
        <v>-1</v>
      </c>
      <c r="AV218">
        <v>-1</v>
      </c>
      <c r="AW218">
        <v>-1</v>
      </c>
      <c r="AX218" t="s">
        <v>224</v>
      </c>
      <c r="AY218">
        <v>-1</v>
      </c>
      <c r="AZ218">
        <v>2026</v>
      </c>
      <c r="BA218">
        <v>5</v>
      </c>
      <c r="BB218">
        <v>6</v>
      </c>
      <c r="BC218">
        <v>-1</v>
      </c>
      <c r="BD218" t="s">
        <v>225</v>
      </c>
      <c r="BE218">
        <v>-1</v>
      </c>
      <c r="BF218">
        <v>20001621081191</v>
      </c>
      <c r="BG218" t="s">
        <v>226</v>
      </c>
      <c r="BH218" t="s">
        <v>227</v>
      </c>
      <c r="BI218" t="s">
        <v>15506</v>
      </c>
      <c r="BJ218">
        <v>-1</v>
      </c>
      <c r="BK218">
        <v>-1</v>
      </c>
      <c r="BL218">
        <v>-1</v>
      </c>
      <c r="BM218" t="s">
        <v>229</v>
      </c>
      <c r="BN218" t="s">
        <v>230</v>
      </c>
      <c r="BO218" t="s">
        <v>15507</v>
      </c>
      <c r="BP218" t="s">
        <v>232</v>
      </c>
      <c r="BQ218">
        <v>2026</v>
      </c>
      <c r="BR218">
        <v>5</v>
      </c>
      <c r="BS218">
        <v>1</v>
      </c>
      <c r="BT218" s="1">
        <v>46148.740648148145</v>
      </c>
      <c r="BU218" t="s">
        <v>233</v>
      </c>
      <c r="BV218" s="2">
        <v>46148</v>
      </c>
      <c r="BW218" t="s">
        <v>234</v>
      </c>
      <c r="BX218" s="2">
        <v>46143</v>
      </c>
      <c r="BY218" s="2">
        <v>46148</v>
      </c>
      <c r="BZ218" t="s">
        <v>235</v>
      </c>
      <c r="CA218" t="s">
        <v>896</v>
      </c>
      <c r="CB218" t="s">
        <v>752</v>
      </c>
      <c r="CC218" t="s">
        <v>15508</v>
      </c>
      <c r="CD218" t="s">
        <v>3713</v>
      </c>
      <c r="CE218">
        <v>-1</v>
      </c>
      <c r="CF218" t="s">
        <v>899</v>
      </c>
      <c r="CG218" t="s">
        <v>756</v>
      </c>
      <c r="CH218" t="s">
        <v>242</v>
      </c>
      <c r="CI218">
        <v>1073250775</v>
      </c>
      <c r="CJ218" t="s">
        <v>552</v>
      </c>
      <c r="CK218" t="s">
        <v>245</v>
      </c>
      <c r="CL218" t="s">
        <v>246</v>
      </c>
      <c r="CM218" t="s">
        <v>247</v>
      </c>
      <c r="CN218" t="s">
        <v>359</v>
      </c>
      <c r="CT218" t="s">
        <v>386</v>
      </c>
      <c r="CU218" t="s">
        <v>225</v>
      </c>
      <c r="CW218" t="s">
        <v>226</v>
      </c>
      <c r="CX218" t="s">
        <v>227</v>
      </c>
      <c r="DA218" t="s">
        <v>250</v>
      </c>
      <c r="DB218">
        <v>-1</v>
      </c>
      <c r="DF218" t="s">
        <v>251</v>
      </c>
      <c r="DJ218" t="s">
        <v>252</v>
      </c>
      <c r="DK218" t="s">
        <v>253</v>
      </c>
      <c r="DL218" t="s">
        <v>254</v>
      </c>
      <c r="DN218" t="s">
        <v>255</v>
      </c>
      <c r="DR218" t="s">
        <v>553</v>
      </c>
      <c r="DS218" t="s">
        <v>552</v>
      </c>
      <c r="DT218" t="s">
        <v>551</v>
      </c>
      <c r="DV218">
        <v>1</v>
      </c>
      <c r="DW218" t="s">
        <v>623</v>
      </c>
      <c r="ED218" s="2">
        <v>46148</v>
      </c>
      <c r="EE218" t="s">
        <v>900</v>
      </c>
      <c r="EF218">
        <v>20</v>
      </c>
      <c r="EP218" t="s">
        <v>258</v>
      </c>
      <c r="ES218" t="s">
        <v>14952</v>
      </c>
      <c r="FA218" t="s">
        <v>245</v>
      </c>
      <c r="FB218" t="s">
        <v>763</v>
      </c>
      <c r="FD218" t="s">
        <v>763</v>
      </c>
      <c r="FE218" t="s">
        <v>902</v>
      </c>
      <c r="FF218" t="s">
        <v>903</v>
      </c>
      <c r="FK218" t="s">
        <v>263</v>
      </c>
      <c r="FL218" t="s">
        <v>15509</v>
      </c>
      <c r="FN218" t="s">
        <v>359</v>
      </c>
      <c r="FO218" t="s">
        <v>366</v>
      </c>
      <c r="FR218">
        <v>85900</v>
      </c>
      <c r="GB218" t="s">
        <v>266</v>
      </c>
      <c r="GC218" t="s">
        <v>225</v>
      </c>
      <c r="GD218">
        <v>0</v>
      </c>
      <c r="GF218">
        <v>0</v>
      </c>
      <c r="GG218">
        <v>25421</v>
      </c>
      <c r="GI218">
        <v>85900</v>
      </c>
      <c r="GJ218">
        <v>0</v>
      </c>
      <c r="GL218">
        <v>0</v>
      </c>
      <c r="GM218">
        <v>102221</v>
      </c>
      <c r="GS218" t="s">
        <v>267</v>
      </c>
      <c r="GT218" s="2">
        <v>43646</v>
      </c>
      <c r="GU218" t="s">
        <v>268</v>
      </c>
      <c r="GV218" t="s">
        <v>311</v>
      </c>
      <c r="GW218" t="s">
        <v>270</v>
      </c>
      <c r="GX218" t="s">
        <v>271</v>
      </c>
      <c r="GY218" t="s">
        <v>272</v>
      </c>
      <c r="GZ218" t="s">
        <v>273</v>
      </c>
      <c r="HA218" t="s">
        <v>497</v>
      </c>
      <c r="HB218" t="s">
        <v>900</v>
      </c>
      <c r="HC218" t="s">
        <v>900</v>
      </c>
      <c r="HD218" t="s">
        <v>761</v>
      </c>
      <c r="HE218" t="s">
        <v>230</v>
      </c>
      <c r="HF218" t="s">
        <v>15510</v>
      </c>
      <c r="HG218" t="s">
        <v>277</v>
      </c>
      <c r="HR218" t="s">
        <v>278</v>
      </c>
      <c r="HV218">
        <v>85900</v>
      </c>
      <c r="HW218" t="s">
        <v>279</v>
      </c>
      <c r="HX218" t="s">
        <v>280</v>
      </c>
      <c r="HY218">
        <v>103568</v>
      </c>
      <c r="HZ218">
        <v>17668</v>
      </c>
      <c r="IA218" t="s">
        <v>279</v>
      </c>
      <c r="IB218" t="s">
        <v>281</v>
      </c>
      <c r="ID218" t="s">
        <v>282</v>
      </c>
      <c r="IE218" t="s">
        <v>283</v>
      </c>
      <c r="IF218" t="s">
        <v>283</v>
      </c>
      <c r="IG218" t="s">
        <v>283</v>
      </c>
      <c r="IH218" t="s">
        <v>284</v>
      </c>
      <c r="II218" t="s">
        <v>285</v>
      </c>
      <c r="IJ218" t="s">
        <v>286</v>
      </c>
      <c r="IK218" t="s">
        <v>278</v>
      </c>
      <c r="IL218" t="s">
        <v>371</v>
      </c>
      <c r="IM218" t="s">
        <v>288</v>
      </c>
      <c r="IN218" t="s">
        <v>289</v>
      </c>
      <c r="IP218" t="s">
        <v>290</v>
      </c>
      <c r="IQ218" t="s">
        <v>284</v>
      </c>
      <c r="IS218" t="s">
        <v>291</v>
      </c>
      <c r="IY218" t="s">
        <v>281</v>
      </c>
    </row>
    <row r="219" spans="1:259" x14ac:dyDescent="0.3">
      <c r="A219" s="14">
        <f>DAY(AVANZA[[#This Row],[FechaSeguimiento]])</f>
        <v>6</v>
      </c>
      <c r="B219" s="14">
        <f>MONTH(AVANZA[[#This Row],[FechaSeguimiento]])</f>
        <v>5</v>
      </c>
      <c r="C219"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19" t="str">
        <f>LOWER(IFERROR(VLOOKUP(AVANZA[[#This Row],[ID_Peticion]],CANCELADAS[#All],2,0),""))</f>
        <v/>
      </c>
      <c r="E219" t="str">
        <f>LOWER(IFERROR(VLOOKUP(AVANZA[[#This Row],[ID_Peticion]],CANCELADAS[#All],3,0),""))</f>
        <v/>
      </c>
      <c r="F219" t="str">
        <f>LOWER(IF(AVANZA[[#This Row],[CEDULA CLIENTE]]&lt;&gt;""," CC: " &amp; COUNTIFS(AVANZA[CEDULA CLIENTE],AVANZA[[#This Row],[CEDULA CLIENTE]]),"")&amp; IF(AVANZA[[#This Row],[Direccion]]&lt;&gt;""," DIR: " &amp; COUNTIFS(AVANZA[Direccion],AVANZA[[#This Row],[Direccion]]),""))</f>
        <v xml:space="preserve"> dir: 1</v>
      </c>
      <c r="G219" t="str">
        <f>IFERROR(VLOOKUP(AVANZA[[#This Row],[Cedula_Vendedor_Atis]],PLANTA[[#All],[CEDULA]:[LINEA]],3,0),"No Cruza")</f>
        <v>Marisol Avella</v>
      </c>
      <c r="H219" t="str">
        <f>IFERROR(VLOOKUP(AVANZA[[#This Row],[Cedula_Vendedor_Atis]],PLANTA[[#All],[CEDULA]:[LINEA]],4,0),"No Cruza")</f>
        <v>Fija</v>
      </c>
      <c r="I219" t="str">
        <f>LOWER(IF(AVANZA[[#This Row],[ATRIBUIBLE]]="",AVANZA[[#This Row],[Variable]],AVANZA[[#This Row],[ATRIBUIBLE]]))</f>
        <v>terminada</v>
      </c>
      <c r="J219" s="14">
        <f>IF(AVANZA[[#This Row],[Variable]]=AVANZA[[#Headers],[TERMINADA]],1,0)</f>
        <v>1</v>
      </c>
      <c r="K219" s="14">
        <f>IF(AVANZA[[#This Row],[Variable]]=AVANZA[[#Headers],[ANULADA]],1,0)</f>
        <v>0</v>
      </c>
      <c r="L219" s="14">
        <f>IF(AVANZA[[#This Row],[Variable]]=AVANZA[[#Headers],[PENDIENTE]],1,0)</f>
        <v>0</v>
      </c>
      <c r="M219" s="14">
        <f>IF(AVANZA[[#This Row],[ESTADO AGENDA]]="AGENDADA",1,0)</f>
        <v>0</v>
      </c>
      <c r="N219" s="14">
        <f>IF(AVANZA[[#This Row],[ESTADO AGENDA]]="PENDIENTE DE AGENDAR",1,0)</f>
        <v>0</v>
      </c>
      <c r="O219" s="14">
        <f>IF(AVANZA[[#This Row],[ESTADO AGENDA]]="SUSPENDIDA",1,0)</f>
        <v>0</v>
      </c>
      <c r="P219" t="str" cm="1">
        <f t="array" ref="P219">_xlfn.XLOOKUP(AVANZA[[#This Row],[Num_Agrupacion_Pet_Atis]],Tabla1[[#All],[Numero_de_actuacion]],Tabla1[[#All],[Estado_de_la_orden]],"",0)</f>
        <v/>
      </c>
      <c r="Q219" s="2" t="str" cm="1">
        <f t="array" ref="Q219">_xlfn.XLOOKUP(AVANZA[[#This Row],[Num_Agrupacion_Pet_Atis]],Tabla1[[#All],[Numero_de_actuacion]],Tabla1[[#All],[Fecha_de_la_cita]],"",0)</f>
        <v/>
      </c>
      <c r="R219" t="str" cm="1">
        <f t="array" ref="R219">_xlfn.XLOOKUP(AVANZA[[#This Row],[Num_Agrupacion_Pet_Atis]],Tabla1[[#All],[Numero_de_actuacion]],Tabla1[[#All],[Franja_horaria_de_la_cita]],"",0)</f>
        <v/>
      </c>
      <c r="S219" s="14" t="str">
        <f>IFERROR(DAY(AVANZA[[#This Row],[FECHA AGENDA]]),"")</f>
        <v/>
      </c>
      <c r="T219" s="14" t="str">
        <f>IFERROR(MONTH(AVANZA[[#This Row],[FECHA AGENDA]]),"")</f>
        <v/>
      </c>
      <c r="U219" t="str" cm="1">
        <f t="array" ref="U219">_xlfn.XLOOKUP(AVANZA[[#This Row],[Num_Agrupacion_Pet_Atis]],Tabla1[[#All],[Numero_de_actuacion]],Tabla1[[#All],[Motivo_de_suspension]],"",0)</f>
        <v/>
      </c>
      <c r="V219" s="2" t="str" cm="1">
        <f t="array" ref="V219">_xlfn.XLOOKUP(AVANZA[[#This Row],[Num_Agrupacion_Pet_Atis]],Tabla1[[#All],[Numero_de_actuacion]],Tabla1[[#All],[No_identificacion_cliente]],"",0)</f>
        <v/>
      </c>
      <c r="W219" s="2" t="str" cm="1">
        <f t="array" ref="W219">_xlfn.XLOOKUP(AVANZA[[#This Row],[Num_Agrupacion_Pet_Atis]],Tabla1[[#All],[Numero_de_actuacion]],Tabla1[[#All],[Movil_de_contacto]],"",0)</f>
        <v/>
      </c>
      <c r="X219" s="14">
        <f>IF(OR(AVANZA[[#This Row],[ESTADO LEG]]="Legalizada grabacion",AVANZA[[#This Row],[ESTADO LEG]]="Legalizada aut"),1,0)</f>
        <v>1</v>
      </c>
      <c r="Y219" s="14">
        <f>IF(OR(AVANZA[[#This Row],[ESTADO LEG]]="pdte legalizar",AVANZA[[#This Row],[ESTADO LEG]]="No cruza"),1,0)</f>
        <v>0</v>
      </c>
      <c r="Z219" t="str" cm="1">
        <f t="array" ref="Z219">IF(AVANZA[[#This Row],[Variable]]="Terminada",LOWER(_xlfn.XLOOKUP(AVANZA[[#This Row],[ID_Peticion]],Tabla6[[#All],[NUM_PETICION]],Tabla6[[#All],[ESTADO_LEG]],"NO CRUZA",0)),AVANZA[[#This Row],[Variable]])</f>
        <v>legalizada grabacion</v>
      </c>
      <c r="AA219" cm="1">
        <f t="array" ref="AA219">_xlfn.XLOOKUP(AVANZA[[#This Row],[ID_Peticion]],Tabla6[[#All],[NUM_PETICION]],Tabla6[[#All],[DIF_DIAS]],"",0)</f>
        <v>1</v>
      </c>
      <c r="AB219" s="2" cm="1">
        <f t="array" ref="AB219">IFERROR(_xlfn.XLOOKUP(AVANZA[[#This Row],[ID_Peticion]],Tabla6[[#All],[NUM_PETICION]],Tabla6[[#All],[FEC_LEGAL]],"",0),"")</f>
        <v>46149</v>
      </c>
      <c r="AC219" s="14">
        <f ca="1">IF(AVANZA[[#This Row],[FECHA LEG]]&lt;&gt;0,IFERROR(AVANZA[[#This Row],[FECHA LEG]]-AVANZA[[#This Row],[FechaIniEstadoSubPetAtis]],0),TODAY()-AVANZA[[#This Row],[FechaIniEstadoSubPetAtis]])</f>
        <v>1</v>
      </c>
      <c r="AD219" s="35" t="str">
        <f ca="1">IF(AVANZA[[#This Row],[FINAL Vs LG]]&lt;&gt;0,IF(AVANZA[[#This Row],[FINAL Vs LG]]&lt;7.1,"100%",IF(AND(AVANZA[[#This Row],[FINAL Vs LG]]&gt;7.1,AVANZA[[#This Row],[FINAL Vs LG]]&lt;11.1),"50%","0%")),0)</f>
        <v>100%</v>
      </c>
      <c r="AE219" s="14">
        <f ca="1">VLOOKUP(DAY(TODAY()),BACK!F:G,2,0)</f>
        <v>14</v>
      </c>
      <c r="AF219" s="14">
        <f>BACK!$I$2</f>
        <v>24</v>
      </c>
      <c r="AG219" s="14">
        <f>IF(AVANZA[[#This Row],[Oferta_empaquetada_comisiones]]="SI",1,0)</f>
        <v>0</v>
      </c>
      <c r="AH219" s="36">
        <f>IF(AVANZA[[#This Row],[Variable]]="TERMINADA",IFERROR(VLOOKUP(AVANZA[[#This Row],[SUPERVISOR]],Tabla2[#All],4,0),0),)</f>
        <v>3.5</v>
      </c>
      <c r="AI219" s="14">
        <f>IF(AVANZA[[#This Row],[Producto]]="BA",1,0)</f>
        <v>1</v>
      </c>
      <c r="AJ219" s="14">
        <f>IF(AVANZA[[#This Row],[Producto]]="DUO",1,0)</f>
        <v>0</v>
      </c>
      <c r="AK219" s="14">
        <f>IF(AVANZA[[#This Row],[Producto]]="TRIO",1,0)</f>
        <v>0</v>
      </c>
      <c r="AL219" t="s">
        <v>456</v>
      </c>
      <c r="AM219">
        <v>-1</v>
      </c>
      <c r="AN219">
        <v>-1</v>
      </c>
      <c r="AO219" t="s">
        <v>15511</v>
      </c>
      <c r="AP219" s="1">
        <v>46147.573622685188</v>
      </c>
      <c r="AQ219">
        <v>-1</v>
      </c>
      <c r="AR219" t="s">
        <v>15512</v>
      </c>
      <c r="AS219">
        <v>-1</v>
      </c>
      <c r="AT219">
        <v>-1</v>
      </c>
      <c r="AU219">
        <v>-1</v>
      </c>
      <c r="AV219">
        <v>-1</v>
      </c>
      <c r="AW219">
        <v>-1</v>
      </c>
      <c r="AX219" t="s">
        <v>224</v>
      </c>
      <c r="AY219">
        <v>-1</v>
      </c>
      <c r="AZ219">
        <v>2026</v>
      </c>
      <c r="BA219">
        <v>5</v>
      </c>
      <c r="BB219">
        <v>6</v>
      </c>
      <c r="BC219">
        <v>-1</v>
      </c>
      <c r="BD219" t="s">
        <v>225</v>
      </c>
      <c r="BE219">
        <v>-1</v>
      </c>
      <c r="BF219">
        <v>20001622979059</v>
      </c>
      <c r="BG219" t="s">
        <v>319</v>
      </c>
      <c r="BH219" t="s">
        <v>320</v>
      </c>
      <c r="BI219" t="s">
        <v>15513</v>
      </c>
      <c r="BJ219">
        <v>-1</v>
      </c>
      <c r="BK219">
        <v>-1</v>
      </c>
      <c r="BL219">
        <v>-1</v>
      </c>
      <c r="BM219" t="s">
        <v>229</v>
      </c>
      <c r="BN219" t="s">
        <v>230</v>
      </c>
      <c r="BO219" t="s">
        <v>15514</v>
      </c>
      <c r="BP219" t="s">
        <v>380</v>
      </c>
      <c r="BQ219">
        <v>2026</v>
      </c>
      <c r="BR219">
        <v>5</v>
      </c>
      <c r="BS219">
        <v>5</v>
      </c>
      <c r="BT219" s="1">
        <v>46148.36519675926</v>
      </c>
      <c r="BU219" t="s">
        <v>233</v>
      </c>
      <c r="BV219" s="2">
        <v>46148</v>
      </c>
      <c r="BW219" t="s">
        <v>234</v>
      </c>
      <c r="BX219" s="2">
        <v>46147</v>
      </c>
      <c r="BY219" s="2">
        <v>46148</v>
      </c>
      <c r="BZ219" t="s">
        <v>235</v>
      </c>
      <c r="CA219" t="s">
        <v>2096</v>
      </c>
      <c r="CB219" t="s">
        <v>2097</v>
      </c>
      <c r="CC219" t="s">
        <v>15515</v>
      </c>
      <c r="CD219" t="s">
        <v>6798</v>
      </c>
      <c r="CE219">
        <v>-1</v>
      </c>
      <c r="CF219" t="s">
        <v>2100</v>
      </c>
      <c r="CG219" t="s">
        <v>941</v>
      </c>
      <c r="CH219" t="s">
        <v>491</v>
      </c>
      <c r="CI219">
        <v>1018514067</v>
      </c>
      <c r="CJ219" t="s">
        <v>464</v>
      </c>
      <c r="CK219" t="s">
        <v>245</v>
      </c>
      <c r="CL219" t="s">
        <v>409</v>
      </c>
      <c r="CM219" t="s">
        <v>247</v>
      </c>
      <c r="CN219" t="s">
        <v>410</v>
      </c>
      <c r="CT219" t="s">
        <v>249</v>
      </c>
      <c r="CU219" t="s">
        <v>225</v>
      </c>
      <c r="CW219" t="s">
        <v>319</v>
      </c>
      <c r="CX219" t="s">
        <v>320</v>
      </c>
      <c r="DA219" t="s">
        <v>250</v>
      </c>
      <c r="DB219">
        <v>-1</v>
      </c>
      <c r="DF219" t="s">
        <v>251</v>
      </c>
      <c r="DJ219" t="s">
        <v>252</v>
      </c>
      <c r="DK219" t="s">
        <v>253</v>
      </c>
      <c r="DL219" t="s">
        <v>254</v>
      </c>
      <c r="DN219" t="s">
        <v>255</v>
      </c>
      <c r="DR219" t="s">
        <v>465</v>
      </c>
      <c r="DS219" t="s">
        <v>464</v>
      </c>
      <c r="DT219" t="s">
        <v>463</v>
      </c>
      <c r="DV219">
        <v>1</v>
      </c>
      <c r="DW219" t="s">
        <v>331</v>
      </c>
      <c r="ED219" s="2">
        <v>46148</v>
      </c>
      <c r="EF219">
        <v>12</v>
      </c>
      <c r="EP219" t="s">
        <v>258</v>
      </c>
      <c r="ES219" t="s">
        <v>15516</v>
      </c>
      <c r="EZ219" t="s">
        <v>14148</v>
      </c>
      <c r="FA219" t="s">
        <v>245</v>
      </c>
      <c r="FB219" t="s">
        <v>2103</v>
      </c>
      <c r="FD219" t="s">
        <v>2103</v>
      </c>
      <c r="FE219" t="s">
        <v>2104</v>
      </c>
      <c r="FF219" t="s">
        <v>2104</v>
      </c>
      <c r="FK219" t="s">
        <v>263</v>
      </c>
      <c r="FL219" t="s">
        <v>15517</v>
      </c>
      <c r="FN219" t="s">
        <v>410</v>
      </c>
      <c r="FO219" t="s">
        <v>414</v>
      </c>
      <c r="FR219">
        <v>79824</v>
      </c>
      <c r="GB219" t="s">
        <v>266</v>
      </c>
      <c r="GC219" t="s">
        <v>225</v>
      </c>
      <c r="GD219">
        <v>0</v>
      </c>
      <c r="GF219">
        <v>0</v>
      </c>
      <c r="GG219">
        <v>25423</v>
      </c>
      <c r="GI219">
        <v>79824</v>
      </c>
      <c r="GJ219">
        <v>0</v>
      </c>
      <c r="GL219">
        <v>0</v>
      </c>
      <c r="GM219">
        <v>94990</v>
      </c>
      <c r="GS219" t="s">
        <v>267</v>
      </c>
      <c r="GT219" s="2">
        <v>44408</v>
      </c>
      <c r="GU219" t="s">
        <v>268</v>
      </c>
      <c r="GV219" t="s">
        <v>335</v>
      </c>
      <c r="GW219" t="s">
        <v>394</v>
      </c>
      <c r="GZ219" t="s">
        <v>395</v>
      </c>
      <c r="HA219" t="s">
        <v>336</v>
      </c>
      <c r="HC219" t="s">
        <v>337</v>
      </c>
      <c r="HE219" t="s">
        <v>230</v>
      </c>
      <c r="HF219" t="s">
        <v>15518</v>
      </c>
      <c r="HR219" t="s">
        <v>278</v>
      </c>
      <c r="HV219">
        <v>94990</v>
      </c>
      <c r="HW219" t="s">
        <v>281</v>
      </c>
      <c r="HY219">
        <v>0</v>
      </c>
      <c r="HZ219">
        <v>0</v>
      </c>
      <c r="IA219" t="s">
        <v>281</v>
      </c>
      <c r="IB219" t="s">
        <v>281</v>
      </c>
      <c r="IE219" t="s">
        <v>283</v>
      </c>
      <c r="IF219" t="s">
        <v>283</v>
      </c>
      <c r="IG219" t="s">
        <v>283</v>
      </c>
      <c r="IH219" t="s">
        <v>284</v>
      </c>
      <c r="II219" t="s">
        <v>285</v>
      </c>
      <c r="IJ219" t="s">
        <v>286</v>
      </c>
      <c r="IK219" t="s">
        <v>278</v>
      </c>
      <c r="IL219" t="s">
        <v>346</v>
      </c>
      <c r="IM219" t="s">
        <v>288</v>
      </c>
      <c r="IN219" t="s">
        <v>289</v>
      </c>
      <c r="IP219" t="s">
        <v>290</v>
      </c>
      <c r="IQ219" t="s">
        <v>284</v>
      </c>
      <c r="IS219" t="s">
        <v>291</v>
      </c>
      <c r="IY219" t="s">
        <v>281</v>
      </c>
    </row>
    <row r="220" spans="1:259" x14ac:dyDescent="0.3">
      <c r="A220" s="14">
        <f>DAY(AVANZA[[#This Row],[FechaSeguimiento]])</f>
        <v>6</v>
      </c>
      <c r="B220" s="14">
        <f>MONTH(AVANZA[[#This Row],[FechaSeguimiento]])</f>
        <v>5</v>
      </c>
      <c r="C220"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20" t="str">
        <f>LOWER(IFERROR(VLOOKUP(AVANZA[[#This Row],[ID_Peticion]],CANCELADAS[#All],2,0),""))</f>
        <v/>
      </c>
      <c r="E220" t="str">
        <f>LOWER(IFERROR(VLOOKUP(AVANZA[[#This Row],[ID_Peticion]],CANCELADAS[#All],3,0),""))</f>
        <v/>
      </c>
      <c r="F220" t="str">
        <f>LOWER(IF(AVANZA[[#This Row],[CEDULA CLIENTE]]&lt;&gt;""," CC: " &amp; COUNTIFS(AVANZA[CEDULA CLIENTE],AVANZA[[#This Row],[CEDULA CLIENTE]]),"")&amp; IF(AVANZA[[#This Row],[Direccion]]&lt;&gt;""," DIR: " &amp; COUNTIFS(AVANZA[Direccion],AVANZA[[#This Row],[Direccion]]),""))</f>
        <v xml:space="preserve"> dir: 1</v>
      </c>
      <c r="G220" t="str">
        <f>IFERROR(VLOOKUP(AVANZA[[#This Row],[Cedula_Vendedor_Atis]],PLANTA[[#All],[CEDULA]:[LINEA]],3,0),"No Cruza")</f>
        <v>Marisol Avella</v>
      </c>
      <c r="H220" t="str">
        <f>IFERROR(VLOOKUP(AVANZA[[#This Row],[Cedula_Vendedor_Atis]],PLANTA[[#All],[CEDULA]:[LINEA]],4,0),"No Cruza")</f>
        <v>Fija</v>
      </c>
      <c r="I220" t="str">
        <f>LOWER(IF(AVANZA[[#This Row],[ATRIBUIBLE]]="",AVANZA[[#This Row],[Variable]],AVANZA[[#This Row],[ATRIBUIBLE]]))</f>
        <v>terminada</v>
      </c>
      <c r="J220" s="14">
        <f>IF(AVANZA[[#This Row],[Variable]]=AVANZA[[#Headers],[TERMINADA]],1,0)</f>
        <v>1</v>
      </c>
      <c r="K220" s="14">
        <f>IF(AVANZA[[#This Row],[Variable]]=AVANZA[[#Headers],[ANULADA]],1,0)</f>
        <v>0</v>
      </c>
      <c r="L220" s="14">
        <f>IF(AVANZA[[#This Row],[Variable]]=AVANZA[[#Headers],[PENDIENTE]],1,0)</f>
        <v>0</v>
      </c>
      <c r="M220" s="14">
        <f>IF(AVANZA[[#This Row],[ESTADO AGENDA]]="AGENDADA",1,0)</f>
        <v>0</v>
      </c>
      <c r="N220" s="14">
        <f>IF(AVANZA[[#This Row],[ESTADO AGENDA]]="PENDIENTE DE AGENDAR",1,0)</f>
        <v>0</v>
      </c>
      <c r="O220" s="14">
        <f>IF(AVANZA[[#This Row],[ESTADO AGENDA]]="SUSPENDIDA",1,0)</f>
        <v>0</v>
      </c>
      <c r="P220" t="str" cm="1">
        <f t="array" ref="P220">_xlfn.XLOOKUP(AVANZA[[#This Row],[Num_Agrupacion_Pet_Atis]],Tabla1[[#All],[Numero_de_actuacion]],Tabla1[[#All],[Estado_de_la_orden]],"",0)</f>
        <v/>
      </c>
      <c r="Q220" s="2" t="str" cm="1">
        <f t="array" ref="Q220">_xlfn.XLOOKUP(AVANZA[[#This Row],[Num_Agrupacion_Pet_Atis]],Tabla1[[#All],[Numero_de_actuacion]],Tabla1[[#All],[Fecha_de_la_cita]],"",0)</f>
        <v/>
      </c>
      <c r="R220" t="str" cm="1">
        <f t="array" ref="R220">_xlfn.XLOOKUP(AVANZA[[#This Row],[Num_Agrupacion_Pet_Atis]],Tabla1[[#All],[Numero_de_actuacion]],Tabla1[[#All],[Franja_horaria_de_la_cita]],"",0)</f>
        <v/>
      </c>
      <c r="S220" s="14" t="str">
        <f>IFERROR(DAY(AVANZA[[#This Row],[FECHA AGENDA]]),"")</f>
        <v/>
      </c>
      <c r="T220" s="14" t="str">
        <f>IFERROR(MONTH(AVANZA[[#This Row],[FECHA AGENDA]]),"")</f>
        <v/>
      </c>
      <c r="U220" t="str" cm="1">
        <f t="array" ref="U220">_xlfn.XLOOKUP(AVANZA[[#This Row],[Num_Agrupacion_Pet_Atis]],Tabla1[[#All],[Numero_de_actuacion]],Tabla1[[#All],[Motivo_de_suspension]],"",0)</f>
        <v/>
      </c>
      <c r="V220" s="2" t="str" cm="1">
        <f t="array" ref="V220">_xlfn.XLOOKUP(AVANZA[[#This Row],[Num_Agrupacion_Pet_Atis]],Tabla1[[#All],[Numero_de_actuacion]],Tabla1[[#All],[No_identificacion_cliente]],"",0)</f>
        <v/>
      </c>
      <c r="W220" s="2" t="str" cm="1">
        <f t="array" ref="W220">_xlfn.XLOOKUP(AVANZA[[#This Row],[Num_Agrupacion_Pet_Atis]],Tabla1[[#All],[Numero_de_actuacion]],Tabla1[[#All],[Movil_de_contacto]],"",0)</f>
        <v/>
      </c>
      <c r="X220" s="14">
        <f>IF(OR(AVANZA[[#This Row],[ESTADO LEG]]="Legalizada grabacion",AVANZA[[#This Row],[ESTADO LEG]]="Legalizada aut"),1,0)</f>
        <v>1</v>
      </c>
      <c r="Y220" s="14">
        <f>IF(OR(AVANZA[[#This Row],[ESTADO LEG]]="pdte legalizar",AVANZA[[#This Row],[ESTADO LEG]]="No cruza"),1,0)</f>
        <v>0</v>
      </c>
      <c r="Z220" t="str" cm="1">
        <f t="array" ref="Z220">IF(AVANZA[[#This Row],[Variable]]="Terminada",LOWER(_xlfn.XLOOKUP(AVANZA[[#This Row],[ID_Peticion]],Tabla6[[#All],[NUM_PETICION]],Tabla6[[#All],[ESTADO_LEG]],"NO CRUZA",0)),AVANZA[[#This Row],[Variable]])</f>
        <v>legalizada grabacion</v>
      </c>
      <c r="AA220" cm="1">
        <f t="array" ref="AA220">_xlfn.XLOOKUP(AVANZA[[#This Row],[ID_Peticion]],Tabla6[[#All],[NUM_PETICION]],Tabla6[[#All],[DIF_DIAS]],"",0)</f>
        <v>1</v>
      </c>
      <c r="AB220" s="2" cm="1">
        <f t="array" ref="AB220">IFERROR(_xlfn.XLOOKUP(AVANZA[[#This Row],[ID_Peticion]],Tabla6[[#All],[NUM_PETICION]],Tabla6[[#All],[FEC_LEGAL]],"",0),"")</f>
        <v>46149</v>
      </c>
      <c r="AC220" s="14">
        <f ca="1">IF(AVANZA[[#This Row],[FECHA LEG]]&lt;&gt;0,IFERROR(AVANZA[[#This Row],[FECHA LEG]]-AVANZA[[#This Row],[FechaIniEstadoSubPetAtis]],0),TODAY()-AVANZA[[#This Row],[FechaIniEstadoSubPetAtis]])</f>
        <v>1</v>
      </c>
      <c r="AD220" s="35" t="str">
        <f ca="1">IF(AVANZA[[#This Row],[FINAL Vs LG]]&lt;&gt;0,IF(AVANZA[[#This Row],[FINAL Vs LG]]&lt;7.1,"100%",IF(AND(AVANZA[[#This Row],[FINAL Vs LG]]&gt;7.1,AVANZA[[#This Row],[FINAL Vs LG]]&lt;11.1),"50%","0%")),0)</f>
        <v>100%</v>
      </c>
      <c r="AE220" s="14">
        <f ca="1">VLOOKUP(DAY(TODAY()),BACK!F:G,2,0)</f>
        <v>14</v>
      </c>
      <c r="AF220" s="14">
        <f>BACK!$I$2</f>
        <v>24</v>
      </c>
      <c r="AG220" s="14">
        <f>IF(AVANZA[[#This Row],[Oferta_empaquetada_comisiones]]="SI",1,0)</f>
        <v>0</v>
      </c>
      <c r="AH220" s="36">
        <f>IF(AVANZA[[#This Row],[Variable]]="TERMINADA",IFERROR(VLOOKUP(AVANZA[[#This Row],[SUPERVISOR]],Tabla2[#All],4,0),0),)</f>
        <v>3.5</v>
      </c>
      <c r="AI220" s="14">
        <f>IF(AVANZA[[#This Row],[Producto]]="BA",1,0)</f>
        <v>0</v>
      </c>
      <c r="AJ220" s="14">
        <f>IF(AVANZA[[#This Row],[Producto]]="DUO",1,0)</f>
        <v>0</v>
      </c>
      <c r="AK220" s="14">
        <f>IF(AVANZA[[#This Row],[Producto]]="TRIO",1,0)</f>
        <v>1</v>
      </c>
      <c r="AL220" t="s">
        <v>870</v>
      </c>
      <c r="AM220">
        <v>-1</v>
      </c>
      <c r="AN220">
        <v>-1</v>
      </c>
      <c r="AO220" t="s">
        <v>15519</v>
      </c>
      <c r="AP220" s="1">
        <v>46144.781192129631</v>
      </c>
      <c r="AQ220">
        <v>-1</v>
      </c>
      <c r="AR220" t="s">
        <v>15520</v>
      </c>
      <c r="AS220">
        <v>-1</v>
      </c>
      <c r="AT220">
        <v>-1</v>
      </c>
      <c r="AU220">
        <v>-1</v>
      </c>
      <c r="AV220">
        <v>-1</v>
      </c>
      <c r="AW220">
        <v>-1</v>
      </c>
      <c r="AX220" t="s">
        <v>224</v>
      </c>
      <c r="AY220">
        <v>-1</v>
      </c>
      <c r="AZ220">
        <v>2026</v>
      </c>
      <c r="BA220">
        <v>5</v>
      </c>
      <c r="BB220">
        <v>6</v>
      </c>
      <c r="BC220">
        <v>-1</v>
      </c>
      <c r="BD220" t="s">
        <v>225</v>
      </c>
      <c r="BE220">
        <v>-1</v>
      </c>
      <c r="BF220">
        <v>20001621537013</v>
      </c>
      <c r="BG220" t="s">
        <v>917</v>
      </c>
      <c r="BH220" t="s">
        <v>918</v>
      </c>
      <c r="BI220" t="s">
        <v>15521</v>
      </c>
      <c r="BJ220">
        <v>-1</v>
      </c>
      <c r="BK220">
        <v>-1</v>
      </c>
      <c r="BL220">
        <v>-1</v>
      </c>
      <c r="BM220" t="s">
        <v>229</v>
      </c>
      <c r="BN220" t="s">
        <v>230</v>
      </c>
      <c r="BO220" t="s">
        <v>15522</v>
      </c>
      <c r="BP220" t="s">
        <v>232</v>
      </c>
      <c r="BQ220">
        <v>2026</v>
      </c>
      <c r="BR220">
        <v>5</v>
      </c>
      <c r="BS220">
        <v>2</v>
      </c>
      <c r="BT220" s="1">
        <v>46148.40556712963</v>
      </c>
      <c r="BU220" t="s">
        <v>233</v>
      </c>
      <c r="BV220" s="2">
        <v>46148</v>
      </c>
      <c r="BW220" t="s">
        <v>234</v>
      </c>
      <c r="BX220" s="2">
        <v>46144</v>
      </c>
      <c r="BY220" s="2">
        <v>46148</v>
      </c>
      <c r="BZ220" t="s">
        <v>235</v>
      </c>
      <c r="CA220" t="s">
        <v>1344</v>
      </c>
      <c r="CB220" t="s">
        <v>322</v>
      </c>
      <c r="CC220" t="s">
        <v>15523</v>
      </c>
      <c r="CD220" t="s">
        <v>2525</v>
      </c>
      <c r="CE220">
        <v>-1</v>
      </c>
      <c r="CF220" t="s">
        <v>1347</v>
      </c>
      <c r="CG220" t="s">
        <v>325</v>
      </c>
      <c r="CH220" t="s">
        <v>326</v>
      </c>
      <c r="CI220">
        <v>1015443152</v>
      </c>
      <c r="CJ220" t="s">
        <v>877</v>
      </c>
      <c r="CK220" t="s">
        <v>245</v>
      </c>
      <c r="CL220" t="s">
        <v>409</v>
      </c>
      <c r="CM220" t="s">
        <v>247</v>
      </c>
      <c r="CN220" t="s">
        <v>410</v>
      </c>
      <c r="CT220" t="s">
        <v>249</v>
      </c>
      <c r="CU220" t="s">
        <v>387</v>
      </c>
      <c r="CW220" t="s">
        <v>920</v>
      </c>
      <c r="CX220" t="s">
        <v>921</v>
      </c>
      <c r="DA220" t="s">
        <v>250</v>
      </c>
      <c r="DB220">
        <v>-1</v>
      </c>
      <c r="DF220" t="s">
        <v>251</v>
      </c>
      <c r="DJ220" t="s">
        <v>252</v>
      </c>
      <c r="DK220" t="s">
        <v>253</v>
      </c>
      <c r="DL220" t="s">
        <v>253</v>
      </c>
      <c r="DN220" t="s">
        <v>390</v>
      </c>
      <c r="DR220" t="s">
        <v>878</v>
      </c>
      <c r="DS220" t="s">
        <v>877</v>
      </c>
      <c r="DT220" t="s">
        <v>870</v>
      </c>
      <c r="DV220">
        <v>1</v>
      </c>
      <c r="DW220" t="s">
        <v>331</v>
      </c>
      <c r="ED220" s="2">
        <v>46148</v>
      </c>
      <c r="EE220" t="s">
        <v>343</v>
      </c>
      <c r="EF220">
        <v>18</v>
      </c>
      <c r="EP220" t="s">
        <v>258</v>
      </c>
      <c r="ES220" t="s">
        <v>1348</v>
      </c>
      <c r="EZ220" t="s">
        <v>1349</v>
      </c>
      <c r="FA220" t="s">
        <v>245</v>
      </c>
      <c r="FB220" t="s">
        <v>333</v>
      </c>
      <c r="FD220" t="s">
        <v>333</v>
      </c>
      <c r="FE220" t="s">
        <v>1350</v>
      </c>
      <c r="FF220" t="s">
        <v>1350</v>
      </c>
      <c r="FK220" t="s">
        <v>263</v>
      </c>
      <c r="FL220" t="s">
        <v>15524</v>
      </c>
      <c r="FN220" t="s">
        <v>410</v>
      </c>
      <c r="FO220" t="s">
        <v>414</v>
      </c>
      <c r="FR220">
        <v>115041</v>
      </c>
      <c r="GB220" t="s">
        <v>266</v>
      </c>
      <c r="GC220" t="s">
        <v>387</v>
      </c>
      <c r="GD220">
        <v>23493</v>
      </c>
      <c r="GF220">
        <v>2353</v>
      </c>
      <c r="GG220">
        <v>25350</v>
      </c>
      <c r="GI220">
        <v>72479</v>
      </c>
      <c r="GJ220">
        <v>25359</v>
      </c>
      <c r="GL220">
        <v>40209</v>
      </c>
      <c r="GM220">
        <v>136898</v>
      </c>
      <c r="GS220" t="s">
        <v>267</v>
      </c>
      <c r="GT220" s="2">
        <v>45046</v>
      </c>
      <c r="GU220" t="s">
        <v>268</v>
      </c>
      <c r="GV220" t="s">
        <v>269</v>
      </c>
      <c r="GW220" t="s">
        <v>270</v>
      </c>
      <c r="GX220" t="s">
        <v>272</v>
      </c>
      <c r="GY220" t="s">
        <v>272</v>
      </c>
      <c r="GZ220" t="s">
        <v>344</v>
      </c>
      <c r="HA220" t="s">
        <v>336</v>
      </c>
      <c r="HC220" t="s">
        <v>337</v>
      </c>
      <c r="HE220" t="s">
        <v>230</v>
      </c>
      <c r="HF220" t="s">
        <v>14472</v>
      </c>
      <c r="HG220" t="s">
        <v>345</v>
      </c>
      <c r="HR220" t="s">
        <v>278</v>
      </c>
      <c r="HV220">
        <v>136900</v>
      </c>
      <c r="HW220" t="s">
        <v>279</v>
      </c>
      <c r="HX220" t="s">
        <v>2029</v>
      </c>
      <c r="HY220">
        <v>115058.66800000001</v>
      </c>
      <c r="HZ220">
        <v>17.667999999999999</v>
      </c>
      <c r="IA220" t="s">
        <v>279</v>
      </c>
      <c r="IB220" t="s">
        <v>281</v>
      </c>
      <c r="IE220" t="s">
        <v>283</v>
      </c>
      <c r="IF220" t="s">
        <v>283</v>
      </c>
      <c r="IG220" t="s">
        <v>283</v>
      </c>
      <c r="IH220" t="s">
        <v>284</v>
      </c>
      <c r="II220" t="s">
        <v>285</v>
      </c>
      <c r="IJ220" t="s">
        <v>286</v>
      </c>
      <c r="IK220" t="s">
        <v>278</v>
      </c>
      <c r="IL220" t="s">
        <v>346</v>
      </c>
      <c r="IM220" t="s">
        <v>288</v>
      </c>
      <c r="IN220" t="s">
        <v>289</v>
      </c>
      <c r="IP220" t="s">
        <v>290</v>
      </c>
      <c r="IQ220" t="s">
        <v>284</v>
      </c>
      <c r="IS220" t="s">
        <v>291</v>
      </c>
      <c r="IY220" t="s">
        <v>281</v>
      </c>
    </row>
    <row r="221" spans="1:259" x14ac:dyDescent="0.3">
      <c r="A221" s="14">
        <f>DAY(AVANZA[[#This Row],[FechaSeguimiento]])</f>
        <v>6</v>
      </c>
      <c r="B221" s="14">
        <f>MONTH(AVANZA[[#This Row],[FechaSeguimiento]])</f>
        <v>5</v>
      </c>
      <c r="C221"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21" t="str">
        <f>LOWER(IFERROR(VLOOKUP(AVANZA[[#This Row],[ID_Peticion]],CANCELADAS[#All],2,0),""))</f>
        <v/>
      </c>
      <c r="E221" t="str">
        <f>LOWER(IFERROR(VLOOKUP(AVANZA[[#This Row],[ID_Peticion]],CANCELADAS[#All],3,0),""))</f>
        <v/>
      </c>
      <c r="F221" t="str">
        <f>LOWER(IF(AVANZA[[#This Row],[CEDULA CLIENTE]]&lt;&gt;""," CC: " &amp; COUNTIFS(AVANZA[CEDULA CLIENTE],AVANZA[[#This Row],[CEDULA CLIENTE]]),"")&amp; IF(AVANZA[[#This Row],[Direccion]]&lt;&gt;""," DIR: " &amp; COUNTIFS(AVANZA[Direccion],AVANZA[[#This Row],[Direccion]]),""))</f>
        <v xml:space="preserve"> dir: 1</v>
      </c>
      <c r="G221" t="str">
        <f>IFERROR(VLOOKUP(AVANZA[[#This Row],[Cedula_Vendedor_Atis]],PLANTA[[#All],[CEDULA]:[LINEA]],3,0),"No Cruza")</f>
        <v>Marisol Avella</v>
      </c>
      <c r="H221" t="str">
        <f>IFERROR(VLOOKUP(AVANZA[[#This Row],[Cedula_Vendedor_Atis]],PLANTA[[#All],[CEDULA]:[LINEA]],4,0),"No Cruza")</f>
        <v>Fija</v>
      </c>
      <c r="I221" t="str">
        <f>LOWER(IF(AVANZA[[#This Row],[ATRIBUIBLE]]="",AVANZA[[#This Row],[Variable]],AVANZA[[#This Row],[ATRIBUIBLE]]))</f>
        <v>terminada</v>
      </c>
      <c r="J221" s="14">
        <f>IF(AVANZA[[#This Row],[Variable]]=AVANZA[[#Headers],[TERMINADA]],1,0)</f>
        <v>1</v>
      </c>
      <c r="K221" s="14">
        <f>IF(AVANZA[[#This Row],[Variable]]=AVANZA[[#Headers],[ANULADA]],1,0)</f>
        <v>0</v>
      </c>
      <c r="L221" s="14">
        <f>IF(AVANZA[[#This Row],[Variable]]=AVANZA[[#Headers],[PENDIENTE]],1,0)</f>
        <v>0</v>
      </c>
      <c r="M221" s="14">
        <f>IF(AVANZA[[#This Row],[ESTADO AGENDA]]="AGENDADA",1,0)</f>
        <v>0</v>
      </c>
      <c r="N221" s="14">
        <f>IF(AVANZA[[#This Row],[ESTADO AGENDA]]="PENDIENTE DE AGENDAR",1,0)</f>
        <v>0</v>
      </c>
      <c r="O221" s="14">
        <f>IF(AVANZA[[#This Row],[ESTADO AGENDA]]="SUSPENDIDA",1,0)</f>
        <v>0</v>
      </c>
      <c r="P221" t="str" cm="1">
        <f t="array" ref="P221">_xlfn.XLOOKUP(AVANZA[[#This Row],[Num_Agrupacion_Pet_Atis]],Tabla1[[#All],[Numero_de_actuacion]],Tabla1[[#All],[Estado_de_la_orden]],"",0)</f>
        <v/>
      </c>
      <c r="Q221" s="2" t="str" cm="1">
        <f t="array" ref="Q221">_xlfn.XLOOKUP(AVANZA[[#This Row],[Num_Agrupacion_Pet_Atis]],Tabla1[[#All],[Numero_de_actuacion]],Tabla1[[#All],[Fecha_de_la_cita]],"",0)</f>
        <v/>
      </c>
      <c r="R221" t="str" cm="1">
        <f t="array" ref="R221">_xlfn.XLOOKUP(AVANZA[[#This Row],[Num_Agrupacion_Pet_Atis]],Tabla1[[#All],[Numero_de_actuacion]],Tabla1[[#All],[Franja_horaria_de_la_cita]],"",0)</f>
        <v/>
      </c>
      <c r="S221" s="14" t="str">
        <f>IFERROR(DAY(AVANZA[[#This Row],[FECHA AGENDA]]),"")</f>
        <v/>
      </c>
      <c r="T221" s="14" t="str">
        <f>IFERROR(MONTH(AVANZA[[#This Row],[FECHA AGENDA]]),"")</f>
        <v/>
      </c>
      <c r="U221" t="str" cm="1">
        <f t="array" ref="U221">_xlfn.XLOOKUP(AVANZA[[#This Row],[Num_Agrupacion_Pet_Atis]],Tabla1[[#All],[Numero_de_actuacion]],Tabla1[[#All],[Motivo_de_suspension]],"",0)</f>
        <v/>
      </c>
      <c r="V221" s="2" t="str" cm="1">
        <f t="array" ref="V221">_xlfn.XLOOKUP(AVANZA[[#This Row],[Num_Agrupacion_Pet_Atis]],Tabla1[[#All],[Numero_de_actuacion]],Tabla1[[#All],[No_identificacion_cliente]],"",0)</f>
        <v/>
      </c>
      <c r="W221" s="2" t="str" cm="1">
        <f t="array" ref="W221">_xlfn.XLOOKUP(AVANZA[[#This Row],[Num_Agrupacion_Pet_Atis]],Tabla1[[#All],[Numero_de_actuacion]],Tabla1[[#All],[Movil_de_contacto]],"",0)</f>
        <v/>
      </c>
      <c r="X221" s="14">
        <f>IF(OR(AVANZA[[#This Row],[ESTADO LEG]]="Legalizada grabacion",AVANZA[[#This Row],[ESTADO LEG]]="Legalizada aut"),1,0)</f>
        <v>1</v>
      </c>
      <c r="Y221" s="14">
        <f>IF(OR(AVANZA[[#This Row],[ESTADO LEG]]="pdte legalizar",AVANZA[[#This Row],[ESTADO LEG]]="No cruza"),1,0)</f>
        <v>0</v>
      </c>
      <c r="Z221" t="str" cm="1">
        <f t="array" ref="Z221">IF(AVANZA[[#This Row],[Variable]]="Terminada",LOWER(_xlfn.XLOOKUP(AVANZA[[#This Row],[ID_Peticion]],Tabla6[[#All],[NUM_PETICION]],Tabla6[[#All],[ESTADO_LEG]],"NO CRUZA",0)),AVANZA[[#This Row],[Variable]])</f>
        <v>legalizada grabacion</v>
      </c>
      <c r="AA221" cm="1">
        <f t="array" ref="AA221">_xlfn.XLOOKUP(AVANZA[[#This Row],[ID_Peticion]],Tabla6[[#All],[NUM_PETICION]],Tabla6[[#All],[DIF_DIAS]],"",0)</f>
        <v>1</v>
      </c>
      <c r="AB221" s="2" cm="1">
        <f t="array" ref="AB221">IFERROR(_xlfn.XLOOKUP(AVANZA[[#This Row],[ID_Peticion]],Tabla6[[#All],[NUM_PETICION]],Tabla6[[#All],[FEC_LEGAL]],"",0),"")</f>
        <v>46149</v>
      </c>
      <c r="AC221" s="14">
        <f ca="1">IF(AVANZA[[#This Row],[FECHA LEG]]&lt;&gt;0,IFERROR(AVANZA[[#This Row],[FECHA LEG]]-AVANZA[[#This Row],[FechaIniEstadoSubPetAtis]],0),TODAY()-AVANZA[[#This Row],[FechaIniEstadoSubPetAtis]])</f>
        <v>1</v>
      </c>
      <c r="AD221" s="35" t="str">
        <f ca="1">IF(AVANZA[[#This Row],[FINAL Vs LG]]&lt;&gt;0,IF(AVANZA[[#This Row],[FINAL Vs LG]]&lt;7.1,"100%",IF(AND(AVANZA[[#This Row],[FINAL Vs LG]]&gt;7.1,AVANZA[[#This Row],[FINAL Vs LG]]&lt;11.1),"50%","0%")),0)</f>
        <v>100%</v>
      </c>
      <c r="AE221" s="14">
        <f ca="1">VLOOKUP(DAY(TODAY()),BACK!F:G,2,0)</f>
        <v>14</v>
      </c>
      <c r="AF221" s="14">
        <f>BACK!$I$2</f>
        <v>24</v>
      </c>
      <c r="AG221" s="14">
        <f>IF(AVANZA[[#This Row],[Oferta_empaquetada_comisiones]]="SI",1,0)</f>
        <v>0</v>
      </c>
      <c r="AH221" s="36">
        <f>IF(AVANZA[[#This Row],[Variable]]="TERMINADA",IFERROR(VLOOKUP(AVANZA[[#This Row],[SUPERVISOR]],Tabla2[#All],4,0),0),)</f>
        <v>3.5</v>
      </c>
      <c r="AI221" s="14">
        <f>IF(AVANZA[[#This Row],[Producto]]="BA",1,0)</f>
        <v>0</v>
      </c>
      <c r="AJ221" s="14">
        <f>IF(AVANZA[[#This Row],[Producto]]="DUO",1,0)</f>
        <v>0</v>
      </c>
      <c r="AK221" s="14">
        <f>IF(AVANZA[[#This Row],[Producto]]="TRIO",1,0)</f>
        <v>1</v>
      </c>
      <c r="AL221" t="s">
        <v>221</v>
      </c>
      <c r="AM221">
        <v>-1</v>
      </c>
      <c r="AN221">
        <v>-1</v>
      </c>
      <c r="AO221" t="s">
        <v>15525</v>
      </c>
      <c r="AP221" s="1">
        <v>46144.593414351853</v>
      </c>
      <c r="AQ221">
        <v>-1</v>
      </c>
      <c r="AR221" t="s">
        <v>15526</v>
      </c>
      <c r="AS221">
        <v>-1</v>
      </c>
      <c r="AT221">
        <v>-1</v>
      </c>
      <c r="AU221">
        <v>-1</v>
      </c>
      <c r="AV221">
        <v>-1</v>
      </c>
      <c r="AW221">
        <v>-1</v>
      </c>
      <c r="AX221" t="s">
        <v>224</v>
      </c>
      <c r="AY221">
        <v>-1</v>
      </c>
      <c r="AZ221">
        <v>2026</v>
      </c>
      <c r="BA221">
        <v>5</v>
      </c>
      <c r="BB221">
        <v>6</v>
      </c>
      <c r="BC221">
        <v>-1</v>
      </c>
      <c r="BD221" t="s">
        <v>225</v>
      </c>
      <c r="BE221">
        <v>-1</v>
      </c>
      <c r="BF221">
        <v>20001621469154</v>
      </c>
      <c r="BG221" t="s">
        <v>438</v>
      </c>
      <c r="BH221" t="s">
        <v>439</v>
      </c>
      <c r="BI221" t="s">
        <v>15527</v>
      </c>
      <c r="BJ221">
        <v>-1</v>
      </c>
      <c r="BK221">
        <v>-1</v>
      </c>
      <c r="BL221">
        <v>-1</v>
      </c>
      <c r="BM221" t="s">
        <v>229</v>
      </c>
      <c r="BN221" t="s">
        <v>230</v>
      </c>
      <c r="BO221" t="s">
        <v>15528</v>
      </c>
      <c r="BP221" t="s">
        <v>232</v>
      </c>
      <c r="BQ221">
        <v>2026</v>
      </c>
      <c r="BR221">
        <v>5</v>
      </c>
      <c r="BS221">
        <v>2</v>
      </c>
      <c r="BT221" s="1">
        <v>46148.794224537036</v>
      </c>
      <c r="BU221" t="s">
        <v>233</v>
      </c>
      <c r="BV221" s="2">
        <v>46148</v>
      </c>
      <c r="BW221" t="s">
        <v>234</v>
      </c>
      <c r="BX221" s="2">
        <v>46144</v>
      </c>
      <c r="BY221" s="2">
        <v>46148</v>
      </c>
      <c r="BZ221" t="s">
        <v>235</v>
      </c>
      <c r="CA221" t="s">
        <v>381</v>
      </c>
      <c r="CB221" t="s">
        <v>353</v>
      </c>
      <c r="CC221" t="s">
        <v>15529</v>
      </c>
      <c r="CD221" t="s">
        <v>8884</v>
      </c>
      <c r="CE221">
        <v>-1</v>
      </c>
      <c r="CF221" t="s">
        <v>384</v>
      </c>
      <c r="CG221" t="s">
        <v>385</v>
      </c>
      <c r="CH221" t="s">
        <v>242</v>
      </c>
      <c r="CI221">
        <v>73211780</v>
      </c>
      <c r="CJ221" t="s">
        <v>244</v>
      </c>
      <c r="CK221" t="s">
        <v>245</v>
      </c>
      <c r="CL221" t="s">
        <v>246</v>
      </c>
      <c r="CM221" t="s">
        <v>247</v>
      </c>
      <c r="CN221" t="s">
        <v>248</v>
      </c>
      <c r="CT221" t="s">
        <v>386</v>
      </c>
      <c r="CU221" t="s">
        <v>387</v>
      </c>
      <c r="CW221" t="s">
        <v>446</v>
      </c>
      <c r="CX221" t="s">
        <v>447</v>
      </c>
      <c r="DA221" t="s">
        <v>250</v>
      </c>
      <c r="DB221">
        <v>-1</v>
      </c>
      <c r="DF221" t="s">
        <v>251</v>
      </c>
      <c r="DJ221" t="s">
        <v>252</v>
      </c>
      <c r="DK221" t="s">
        <v>253</v>
      </c>
      <c r="DL221" t="s">
        <v>253</v>
      </c>
      <c r="DN221" t="s">
        <v>390</v>
      </c>
      <c r="DR221" t="s">
        <v>256</v>
      </c>
      <c r="DS221" t="s">
        <v>244</v>
      </c>
      <c r="DT221" t="s">
        <v>243</v>
      </c>
      <c r="DV221">
        <v>1</v>
      </c>
      <c r="DW221" t="s">
        <v>283</v>
      </c>
      <c r="ED221" s="2">
        <v>46148</v>
      </c>
      <c r="EE221" t="s">
        <v>343</v>
      </c>
      <c r="EF221">
        <v>9</v>
      </c>
      <c r="EP221" t="s">
        <v>258</v>
      </c>
      <c r="ES221" t="s">
        <v>14136</v>
      </c>
      <c r="FA221" t="s">
        <v>245</v>
      </c>
      <c r="FB221" t="s">
        <v>363</v>
      </c>
      <c r="FD221" t="s">
        <v>308</v>
      </c>
      <c r="FE221" t="s">
        <v>392</v>
      </c>
      <c r="FF221" t="s">
        <v>392</v>
      </c>
      <c r="FK221" t="s">
        <v>263</v>
      </c>
      <c r="FL221" t="s">
        <v>15530</v>
      </c>
      <c r="FN221" t="s">
        <v>248</v>
      </c>
      <c r="FO221" t="s">
        <v>265</v>
      </c>
      <c r="FR221">
        <v>113904</v>
      </c>
      <c r="GB221" t="s">
        <v>266</v>
      </c>
      <c r="GC221" t="s">
        <v>387</v>
      </c>
      <c r="GD221">
        <v>25188</v>
      </c>
      <c r="GF221">
        <v>2353</v>
      </c>
      <c r="GG221">
        <v>25422</v>
      </c>
      <c r="GI221">
        <v>87224</v>
      </c>
      <c r="GJ221">
        <v>25427</v>
      </c>
      <c r="GL221">
        <v>24327</v>
      </c>
      <c r="GM221">
        <v>135545</v>
      </c>
      <c r="GS221" t="s">
        <v>267</v>
      </c>
      <c r="GT221" s="2">
        <v>46132</v>
      </c>
      <c r="GU221" t="s">
        <v>268</v>
      </c>
      <c r="GV221" t="s">
        <v>311</v>
      </c>
      <c r="GW221" t="s">
        <v>270</v>
      </c>
      <c r="GX221" t="s">
        <v>271</v>
      </c>
      <c r="GY221" t="s">
        <v>272</v>
      </c>
      <c r="GZ221" t="s">
        <v>273</v>
      </c>
      <c r="HA221" t="s">
        <v>274</v>
      </c>
      <c r="HB221" t="s">
        <v>396</v>
      </c>
      <c r="HC221" t="s">
        <v>381</v>
      </c>
      <c r="HD221" t="s">
        <v>385</v>
      </c>
      <c r="HE221" t="s">
        <v>230</v>
      </c>
      <c r="HF221" t="s">
        <v>15531</v>
      </c>
      <c r="HG221" t="s">
        <v>277</v>
      </c>
      <c r="HR221" t="s">
        <v>278</v>
      </c>
      <c r="HV221">
        <v>118900</v>
      </c>
      <c r="HW221" t="s">
        <v>279</v>
      </c>
      <c r="HX221" t="s">
        <v>280</v>
      </c>
      <c r="HY221">
        <v>131572</v>
      </c>
      <c r="HZ221">
        <v>17668</v>
      </c>
      <c r="IA221" t="s">
        <v>279</v>
      </c>
      <c r="IB221" t="s">
        <v>281</v>
      </c>
      <c r="ID221" t="s">
        <v>282</v>
      </c>
      <c r="IE221" t="s">
        <v>283</v>
      </c>
      <c r="IF221" t="s">
        <v>283</v>
      </c>
      <c r="IG221" t="s">
        <v>283</v>
      </c>
      <c r="IH221" t="s">
        <v>284</v>
      </c>
      <c r="II221" t="s">
        <v>285</v>
      </c>
      <c r="IJ221" t="s">
        <v>286</v>
      </c>
      <c r="IK221" t="s">
        <v>278</v>
      </c>
      <c r="IL221" t="s">
        <v>287</v>
      </c>
      <c r="IM221" t="s">
        <v>288</v>
      </c>
      <c r="IN221" t="s">
        <v>289</v>
      </c>
      <c r="IP221" t="s">
        <v>290</v>
      </c>
      <c r="IQ221" t="s">
        <v>284</v>
      </c>
      <c r="IS221" t="s">
        <v>291</v>
      </c>
      <c r="IT221" t="s">
        <v>453</v>
      </c>
      <c r="IU221" t="s">
        <v>14229</v>
      </c>
      <c r="IV221" t="s">
        <v>434</v>
      </c>
      <c r="IW221" t="s">
        <v>318</v>
      </c>
      <c r="IY221" t="s">
        <v>281</v>
      </c>
    </row>
    <row r="222" spans="1:259" x14ac:dyDescent="0.3">
      <c r="A222" s="14">
        <f>DAY(AVANZA[[#This Row],[FechaSeguimiento]])</f>
        <v>6</v>
      </c>
      <c r="B222" s="14">
        <f>MONTH(AVANZA[[#This Row],[FechaSeguimiento]])</f>
        <v>5</v>
      </c>
      <c r="C222"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222" t="str">
        <f>LOWER(IFERROR(VLOOKUP(AVANZA[[#This Row],[ID_Peticion]],CANCELADAS[#All],2,0),""))</f>
        <v/>
      </c>
      <c r="E222" t="str">
        <f>LOWER(IFERROR(VLOOKUP(AVANZA[[#This Row],[ID_Peticion]],CANCELADAS[#All],3,0),""))</f>
        <v/>
      </c>
      <c r="F222" t="str">
        <f>LOWER(IF(AVANZA[[#This Row],[CEDULA CLIENTE]]&lt;&gt;""," CC: " &amp; COUNTIFS(AVANZA[CEDULA CLIENTE],AVANZA[[#This Row],[CEDULA CLIENTE]]),"")&amp; IF(AVANZA[[#This Row],[Direccion]]&lt;&gt;""," DIR: " &amp; COUNTIFS(AVANZA[Direccion],AVANZA[[#This Row],[Direccion]]),""))</f>
        <v xml:space="preserve"> dir: 1</v>
      </c>
      <c r="G222" t="str">
        <f>IFERROR(VLOOKUP(AVANZA[[#This Row],[Cedula_Vendedor_Atis]],PLANTA[[#All],[CEDULA]:[LINEA]],3,0),"No Cruza")</f>
        <v>Marisol Avella</v>
      </c>
      <c r="H222" t="str">
        <f>IFERROR(VLOOKUP(AVANZA[[#This Row],[Cedula_Vendedor_Atis]],PLANTA[[#All],[CEDULA]:[LINEA]],4,0),"No Cruza")</f>
        <v>Fija</v>
      </c>
      <c r="I222" t="str">
        <f>LOWER(IF(AVANZA[[#This Row],[ATRIBUIBLE]]="",AVANZA[[#This Row],[Variable]],AVANZA[[#This Row],[ATRIBUIBLE]]))</f>
        <v>terminada</v>
      </c>
      <c r="J222" s="14">
        <f>IF(AVANZA[[#This Row],[Variable]]=AVANZA[[#Headers],[TERMINADA]],1,0)</f>
        <v>1</v>
      </c>
      <c r="K222" s="14">
        <f>IF(AVANZA[[#This Row],[Variable]]=AVANZA[[#Headers],[ANULADA]],1,0)</f>
        <v>0</v>
      </c>
      <c r="L222" s="14">
        <f>IF(AVANZA[[#This Row],[Variable]]=AVANZA[[#Headers],[PENDIENTE]],1,0)</f>
        <v>0</v>
      </c>
      <c r="M222" s="14">
        <f>IF(AVANZA[[#This Row],[ESTADO AGENDA]]="AGENDADA",1,0)</f>
        <v>0</v>
      </c>
      <c r="N222" s="14">
        <f>IF(AVANZA[[#This Row],[ESTADO AGENDA]]="PENDIENTE DE AGENDAR",1,0)</f>
        <v>0</v>
      </c>
      <c r="O222" s="14">
        <f>IF(AVANZA[[#This Row],[ESTADO AGENDA]]="SUSPENDIDA",1,0)</f>
        <v>0</v>
      </c>
      <c r="P222" t="str" cm="1">
        <f t="array" ref="P222">_xlfn.XLOOKUP(AVANZA[[#This Row],[Num_Agrupacion_Pet_Atis]],Tabla1[[#All],[Numero_de_actuacion]],Tabla1[[#All],[Estado_de_la_orden]],"",0)</f>
        <v/>
      </c>
      <c r="Q222" s="2" t="str" cm="1">
        <f t="array" ref="Q222">_xlfn.XLOOKUP(AVANZA[[#This Row],[Num_Agrupacion_Pet_Atis]],Tabla1[[#All],[Numero_de_actuacion]],Tabla1[[#All],[Fecha_de_la_cita]],"",0)</f>
        <v/>
      </c>
      <c r="R222" t="str" cm="1">
        <f t="array" ref="R222">_xlfn.XLOOKUP(AVANZA[[#This Row],[Num_Agrupacion_Pet_Atis]],Tabla1[[#All],[Numero_de_actuacion]],Tabla1[[#All],[Franja_horaria_de_la_cita]],"",0)</f>
        <v/>
      </c>
      <c r="S222" s="14" t="str">
        <f>IFERROR(DAY(AVANZA[[#This Row],[FECHA AGENDA]]),"")</f>
        <v/>
      </c>
      <c r="T222" s="14" t="str">
        <f>IFERROR(MONTH(AVANZA[[#This Row],[FECHA AGENDA]]),"")</f>
        <v/>
      </c>
      <c r="U222" t="str" cm="1">
        <f t="array" ref="U222">_xlfn.XLOOKUP(AVANZA[[#This Row],[Num_Agrupacion_Pet_Atis]],Tabla1[[#All],[Numero_de_actuacion]],Tabla1[[#All],[Motivo_de_suspension]],"",0)</f>
        <v/>
      </c>
      <c r="V222" s="2" t="str" cm="1">
        <f t="array" ref="V222">_xlfn.XLOOKUP(AVANZA[[#This Row],[Num_Agrupacion_Pet_Atis]],Tabla1[[#All],[Numero_de_actuacion]],Tabla1[[#All],[No_identificacion_cliente]],"",0)</f>
        <v/>
      </c>
      <c r="W222" s="2" t="str" cm="1">
        <f t="array" ref="W222">_xlfn.XLOOKUP(AVANZA[[#This Row],[Num_Agrupacion_Pet_Atis]],Tabla1[[#All],[Numero_de_actuacion]],Tabla1[[#All],[Movil_de_contacto]],"",0)</f>
        <v/>
      </c>
      <c r="X222" s="14">
        <f>IF(OR(AVANZA[[#This Row],[ESTADO LEG]]="Legalizada grabacion",AVANZA[[#This Row],[ESTADO LEG]]="Legalizada aut"),1,0)</f>
        <v>1</v>
      </c>
      <c r="Y222" s="14">
        <f>IF(OR(AVANZA[[#This Row],[ESTADO LEG]]="pdte legalizar",AVANZA[[#This Row],[ESTADO LEG]]="No cruza"),1,0)</f>
        <v>0</v>
      </c>
      <c r="Z222" t="str" cm="1">
        <f t="array" ref="Z222">IF(AVANZA[[#This Row],[Variable]]="Terminada",LOWER(_xlfn.XLOOKUP(AVANZA[[#This Row],[ID_Peticion]],Tabla6[[#All],[NUM_PETICION]],Tabla6[[#All],[ESTADO_LEG]],"NO CRUZA",0)),AVANZA[[#This Row],[Variable]])</f>
        <v>legalizada grabacion</v>
      </c>
      <c r="AA222" cm="1">
        <f t="array" ref="AA222">_xlfn.XLOOKUP(AVANZA[[#This Row],[ID_Peticion]],Tabla6[[#All],[NUM_PETICION]],Tabla6[[#All],[DIF_DIAS]],"",0)</f>
        <v>1</v>
      </c>
      <c r="AB222" s="2" cm="1">
        <f t="array" ref="AB222">IFERROR(_xlfn.XLOOKUP(AVANZA[[#This Row],[ID_Peticion]],Tabla6[[#All],[NUM_PETICION]],Tabla6[[#All],[FEC_LEGAL]],"",0),"")</f>
        <v>46149</v>
      </c>
      <c r="AC222" s="14">
        <f ca="1">IF(AVANZA[[#This Row],[FECHA LEG]]&lt;&gt;0,IFERROR(AVANZA[[#This Row],[FECHA LEG]]-AVANZA[[#This Row],[FechaIniEstadoSubPetAtis]],0),TODAY()-AVANZA[[#This Row],[FechaIniEstadoSubPetAtis]])</f>
        <v>1</v>
      </c>
      <c r="AD222" s="35" t="str">
        <f ca="1">IF(AVANZA[[#This Row],[FINAL Vs LG]]&lt;&gt;0,IF(AVANZA[[#This Row],[FINAL Vs LG]]&lt;7.1,"100%",IF(AND(AVANZA[[#This Row],[FINAL Vs LG]]&gt;7.1,AVANZA[[#This Row],[FINAL Vs LG]]&lt;11.1),"50%","0%")),0)</f>
        <v>100%</v>
      </c>
      <c r="AE222" s="14">
        <f ca="1">VLOOKUP(DAY(TODAY()),BACK!F:G,2,0)</f>
        <v>14</v>
      </c>
      <c r="AF222" s="14">
        <f>BACK!$I$2</f>
        <v>24</v>
      </c>
      <c r="AG222" s="14">
        <f>IF(AVANZA[[#This Row],[Oferta_empaquetada_comisiones]]="SI",1,0)</f>
        <v>0</v>
      </c>
      <c r="AH222" s="36">
        <f>IF(AVANZA[[#This Row],[Variable]]="TERMINADA",IFERROR(VLOOKUP(AVANZA[[#This Row],[SUPERVISOR]],Tabla2[#All],4,0),0),)</f>
        <v>3.5</v>
      </c>
      <c r="AI222" s="14">
        <f>IF(AVANZA[[#This Row],[Producto]]="BA",1,0)</f>
        <v>1</v>
      </c>
      <c r="AJ222" s="14">
        <f>IF(AVANZA[[#This Row],[Producto]]="DUO",1,0)</f>
        <v>0</v>
      </c>
      <c r="AK222" s="14">
        <f>IF(AVANZA[[#This Row],[Producto]]="TRIO",1,0)</f>
        <v>0</v>
      </c>
      <c r="AL222" t="s">
        <v>456</v>
      </c>
      <c r="AM222">
        <v>-1</v>
      </c>
      <c r="AN222">
        <v>-1</v>
      </c>
      <c r="AO222" t="s">
        <v>15533</v>
      </c>
      <c r="AP222" s="1">
        <v>46139.56726851852</v>
      </c>
      <c r="AQ222">
        <v>-1</v>
      </c>
      <c r="AR222" t="s">
        <v>15534</v>
      </c>
      <c r="AS222">
        <v>-1</v>
      </c>
      <c r="AT222">
        <v>-1</v>
      </c>
      <c r="AU222">
        <v>-1</v>
      </c>
      <c r="AV222">
        <v>-1</v>
      </c>
      <c r="AW222">
        <v>-1</v>
      </c>
      <c r="AX222" t="s">
        <v>224</v>
      </c>
      <c r="AY222">
        <v>-1</v>
      </c>
      <c r="AZ222">
        <v>2026</v>
      </c>
      <c r="BA222">
        <v>5</v>
      </c>
      <c r="BB222">
        <v>6</v>
      </c>
      <c r="BC222">
        <v>-1</v>
      </c>
      <c r="BD222" t="s">
        <v>225</v>
      </c>
      <c r="BE222">
        <v>-1</v>
      </c>
      <c r="BF222">
        <v>20001618850725</v>
      </c>
      <c r="BG222" t="s">
        <v>319</v>
      </c>
      <c r="BH222" t="s">
        <v>320</v>
      </c>
      <c r="BI222" t="s">
        <v>15535</v>
      </c>
      <c r="BJ222">
        <v>-1</v>
      </c>
      <c r="BK222">
        <v>-1</v>
      </c>
      <c r="BL222">
        <v>-1</v>
      </c>
      <c r="BM222" t="s">
        <v>229</v>
      </c>
      <c r="BN222" t="s">
        <v>230</v>
      </c>
      <c r="BO222" t="s">
        <v>15536</v>
      </c>
      <c r="BP222" t="s">
        <v>380</v>
      </c>
      <c r="BQ222">
        <v>2026</v>
      </c>
      <c r="BR222">
        <v>4</v>
      </c>
      <c r="BS222">
        <v>27</v>
      </c>
      <c r="BT222" s="1">
        <v>46148.647592592592</v>
      </c>
      <c r="BU222" t="s">
        <v>233</v>
      </c>
      <c r="BV222" s="2">
        <v>46148</v>
      </c>
      <c r="BW222" t="s">
        <v>234</v>
      </c>
      <c r="BX222" s="2">
        <v>46139</v>
      </c>
      <c r="BY222" s="2">
        <v>46148</v>
      </c>
      <c r="BZ222" t="s">
        <v>235</v>
      </c>
      <c r="CA222" t="s">
        <v>321</v>
      </c>
      <c r="CB222" t="s">
        <v>322</v>
      </c>
      <c r="CC222" t="s">
        <v>15537</v>
      </c>
      <c r="CD222" t="s">
        <v>10992</v>
      </c>
      <c r="CE222">
        <v>-1</v>
      </c>
      <c r="CF222" t="s">
        <v>324</v>
      </c>
      <c r="CG222" t="s">
        <v>325</v>
      </c>
      <c r="CH222" t="s">
        <v>326</v>
      </c>
      <c r="CI222">
        <v>1018514067</v>
      </c>
      <c r="CJ222" t="s">
        <v>464</v>
      </c>
      <c r="CK222" t="s">
        <v>245</v>
      </c>
      <c r="CL222" t="s">
        <v>409</v>
      </c>
      <c r="CM222" t="s">
        <v>247</v>
      </c>
      <c r="CN222" t="s">
        <v>410</v>
      </c>
      <c r="CT222" t="s">
        <v>330</v>
      </c>
      <c r="CU222" t="s">
        <v>225</v>
      </c>
      <c r="CW222" t="s">
        <v>319</v>
      </c>
      <c r="CX222" t="s">
        <v>320</v>
      </c>
      <c r="DA222" t="s">
        <v>250</v>
      </c>
      <c r="DB222">
        <v>-1</v>
      </c>
      <c r="DF222" t="s">
        <v>251</v>
      </c>
      <c r="DJ222" t="s">
        <v>252</v>
      </c>
      <c r="DK222" t="s">
        <v>253</v>
      </c>
      <c r="DL222" t="s">
        <v>254</v>
      </c>
      <c r="DN222" t="s">
        <v>255</v>
      </c>
      <c r="DR222" t="s">
        <v>465</v>
      </c>
      <c r="DS222" t="s">
        <v>464</v>
      </c>
      <c r="DT222" t="s">
        <v>463</v>
      </c>
      <c r="DV222">
        <v>1</v>
      </c>
      <c r="DW222" t="s">
        <v>331</v>
      </c>
      <c r="ED222" s="2">
        <v>46148</v>
      </c>
      <c r="EE222" t="s">
        <v>306</v>
      </c>
      <c r="EF222">
        <v>5</v>
      </c>
      <c r="EP222" t="s">
        <v>258</v>
      </c>
      <c r="ES222" t="s">
        <v>14198</v>
      </c>
      <c r="EZ222" t="s">
        <v>2038</v>
      </c>
      <c r="FA222" t="s">
        <v>245</v>
      </c>
      <c r="FB222" t="s">
        <v>333</v>
      </c>
      <c r="FD222" t="s">
        <v>333</v>
      </c>
      <c r="FE222" t="s">
        <v>334</v>
      </c>
      <c r="FF222" t="s">
        <v>334</v>
      </c>
      <c r="FK222" t="s">
        <v>263</v>
      </c>
      <c r="FL222" t="s">
        <v>15538</v>
      </c>
      <c r="FN222" t="s">
        <v>410</v>
      </c>
      <c r="FO222" t="s">
        <v>414</v>
      </c>
      <c r="FR222">
        <v>79824</v>
      </c>
      <c r="GB222" t="s">
        <v>266</v>
      </c>
      <c r="GC222" t="s">
        <v>225</v>
      </c>
      <c r="GD222">
        <v>0</v>
      </c>
      <c r="GF222">
        <v>0</v>
      </c>
      <c r="GG222">
        <v>25423</v>
      </c>
      <c r="GI222">
        <v>79824</v>
      </c>
      <c r="GJ222">
        <v>0</v>
      </c>
      <c r="GL222">
        <v>0</v>
      </c>
      <c r="GM222">
        <v>94990</v>
      </c>
      <c r="GS222" t="s">
        <v>267</v>
      </c>
      <c r="GT222" s="2">
        <v>44439</v>
      </c>
      <c r="GU222" t="s">
        <v>268</v>
      </c>
      <c r="GV222" t="s">
        <v>335</v>
      </c>
      <c r="GW222" t="s">
        <v>394</v>
      </c>
      <c r="GZ222" t="s">
        <v>395</v>
      </c>
      <c r="HA222" t="s">
        <v>336</v>
      </c>
      <c r="HC222" t="s">
        <v>337</v>
      </c>
      <c r="HE222" t="s">
        <v>230</v>
      </c>
      <c r="HF222" t="s">
        <v>14944</v>
      </c>
      <c r="HR222" t="s">
        <v>278</v>
      </c>
      <c r="HV222">
        <v>94990</v>
      </c>
      <c r="HW222" t="s">
        <v>281</v>
      </c>
      <c r="HY222">
        <v>0</v>
      </c>
      <c r="HZ222">
        <v>0</v>
      </c>
      <c r="IA222" t="s">
        <v>281</v>
      </c>
      <c r="IB222" t="s">
        <v>281</v>
      </c>
      <c r="IE222" t="s">
        <v>283</v>
      </c>
      <c r="IF222" t="s">
        <v>283</v>
      </c>
      <c r="IG222" t="s">
        <v>283</v>
      </c>
      <c r="IH222" t="s">
        <v>284</v>
      </c>
      <c r="II222" t="s">
        <v>285</v>
      </c>
      <c r="IJ222" t="s">
        <v>286</v>
      </c>
      <c r="IK222" t="s">
        <v>278</v>
      </c>
      <c r="IL222" t="s">
        <v>287</v>
      </c>
      <c r="IM222" t="s">
        <v>288</v>
      </c>
      <c r="IN222" t="s">
        <v>289</v>
      </c>
      <c r="IP222" t="s">
        <v>290</v>
      </c>
      <c r="IQ222" t="s">
        <v>284</v>
      </c>
      <c r="IS222" t="s">
        <v>736</v>
      </c>
      <c r="IT222" t="s">
        <v>287</v>
      </c>
      <c r="IY222" t="s">
        <v>281</v>
      </c>
    </row>
    <row r="223" spans="1:259" x14ac:dyDescent="0.3">
      <c r="A223" s="14">
        <f>DAY(AVANZA[[#This Row],[FechaSeguimiento]])</f>
        <v>6</v>
      </c>
      <c r="B223" s="14">
        <f>MONTH(AVANZA[[#This Row],[FechaSeguimiento]])</f>
        <v>5</v>
      </c>
      <c r="C223"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23" t="str">
        <f>LOWER(IFERROR(VLOOKUP(AVANZA[[#This Row],[ID_Peticion]],CANCELADAS[#All],2,0),""))</f>
        <v/>
      </c>
      <c r="E223" t="str">
        <f>LOWER(IFERROR(VLOOKUP(AVANZA[[#This Row],[ID_Peticion]],CANCELADAS[#All],3,0),""))</f>
        <v/>
      </c>
      <c r="F223" t="str">
        <f>LOWER(IF(AVANZA[[#This Row],[CEDULA CLIENTE]]&lt;&gt;""," CC: " &amp; COUNTIFS(AVANZA[CEDULA CLIENTE],AVANZA[[#This Row],[CEDULA CLIENTE]]),"")&amp; IF(AVANZA[[#This Row],[Direccion]]&lt;&gt;""," DIR: " &amp; COUNTIFS(AVANZA[Direccion],AVANZA[[#This Row],[Direccion]]),""))</f>
        <v xml:space="preserve"> dir: 1</v>
      </c>
      <c r="G223" t="str">
        <f>IFERROR(VLOOKUP(AVANZA[[#This Row],[Cedula_Vendedor_Atis]],PLANTA[[#All],[CEDULA]:[LINEA]],3,0),"No Cruza")</f>
        <v>Marisol Avella</v>
      </c>
      <c r="H223" t="str">
        <f>IFERROR(VLOOKUP(AVANZA[[#This Row],[Cedula_Vendedor_Atis]],PLANTA[[#All],[CEDULA]:[LINEA]],4,0),"No Cruza")</f>
        <v>Fija</v>
      </c>
      <c r="I223" t="str">
        <f>LOWER(IF(AVANZA[[#This Row],[ATRIBUIBLE]]="",AVANZA[[#This Row],[Variable]],AVANZA[[#This Row],[ATRIBUIBLE]]))</f>
        <v>terminada</v>
      </c>
      <c r="J223" s="14">
        <f>IF(AVANZA[[#This Row],[Variable]]=AVANZA[[#Headers],[TERMINADA]],1,0)</f>
        <v>1</v>
      </c>
      <c r="K223" s="14">
        <f>IF(AVANZA[[#This Row],[Variable]]=AVANZA[[#Headers],[ANULADA]],1,0)</f>
        <v>0</v>
      </c>
      <c r="L223" s="14">
        <f>IF(AVANZA[[#This Row],[Variable]]=AVANZA[[#Headers],[PENDIENTE]],1,0)</f>
        <v>0</v>
      </c>
      <c r="M223" s="14">
        <f>IF(AVANZA[[#This Row],[ESTADO AGENDA]]="AGENDADA",1,0)</f>
        <v>0</v>
      </c>
      <c r="N223" s="14">
        <f>IF(AVANZA[[#This Row],[ESTADO AGENDA]]="PENDIENTE DE AGENDAR",1,0)</f>
        <v>0</v>
      </c>
      <c r="O223" s="14">
        <f>IF(AVANZA[[#This Row],[ESTADO AGENDA]]="SUSPENDIDA",1,0)</f>
        <v>0</v>
      </c>
      <c r="P223" t="str" cm="1">
        <f t="array" ref="P223">_xlfn.XLOOKUP(AVANZA[[#This Row],[Num_Agrupacion_Pet_Atis]],Tabla1[[#All],[Numero_de_actuacion]],Tabla1[[#All],[Estado_de_la_orden]],"",0)</f>
        <v/>
      </c>
      <c r="Q223" s="2" t="str" cm="1">
        <f t="array" ref="Q223">_xlfn.XLOOKUP(AVANZA[[#This Row],[Num_Agrupacion_Pet_Atis]],Tabla1[[#All],[Numero_de_actuacion]],Tabla1[[#All],[Fecha_de_la_cita]],"",0)</f>
        <v/>
      </c>
      <c r="R223" t="str" cm="1">
        <f t="array" ref="R223">_xlfn.XLOOKUP(AVANZA[[#This Row],[Num_Agrupacion_Pet_Atis]],Tabla1[[#All],[Numero_de_actuacion]],Tabla1[[#All],[Franja_horaria_de_la_cita]],"",0)</f>
        <v/>
      </c>
      <c r="S223" s="14" t="str">
        <f>IFERROR(DAY(AVANZA[[#This Row],[FECHA AGENDA]]),"")</f>
        <v/>
      </c>
      <c r="T223" s="14" t="str">
        <f>IFERROR(MONTH(AVANZA[[#This Row],[FECHA AGENDA]]),"")</f>
        <v/>
      </c>
      <c r="U223" t="str" cm="1">
        <f t="array" ref="U223">_xlfn.XLOOKUP(AVANZA[[#This Row],[Num_Agrupacion_Pet_Atis]],Tabla1[[#All],[Numero_de_actuacion]],Tabla1[[#All],[Motivo_de_suspension]],"",0)</f>
        <v/>
      </c>
      <c r="V223" s="2" t="str" cm="1">
        <f t="array" ref="V223">_xlfn.XLOOKUP(AVANZA[[#This Row],[Num_Agrupacion_Pet_Atis]],Tabla1[[#All],[Numero_de_actuacion]],Tabla1[[#All],[No_identificacion_cliente]],"",0)</f>
        <v/>
      </c>
      <c r="W223" s="2" t="str" cm="1">
        <f t="array" ref="W223">_xlfn.XLOOKUP(AVANZA[[#This Row],[Num_Agrupacion_Pet_Atis]],Tabla1[[#All],[Numero_de_actuacion]],Tabla1[[#All],[Movil_de_contacto]],"",0)</f>
        <v/>
      </c>
      <c r="X223" s="14">
        <f>IF(OR(AVANZA[[#This Row],[ESTADO LEG]]="Legalizada grabacion",AVANZA[[#This Row],[ESTADO LEG]]="Legalizada aut"),1,0)</f>
        <v>1</v>
      </c>
      <c r="Y223" s="14">
        <f>IF(OR(AVANZA[[#This Row],[ESTADO LEG]]="pdte legalizar",AVANZA[[#This Row],[ESTADO LEG]]="No cruza"),1,0)</f>
        <v>0</v>
      </c>
      <c r="Z223" t="str" cm="1">
        <f t="array" ref="Z223">IF(AVANZA[[#This Row],[Variable]]="Terminada",LOWER(_xlfn.XLOOKUP(AVANZA[[#This Row],[ID_Peticion]],Tabla6[[#All],[NUM_PETICION]],Tabla6[[#All],[ESTADO_LEG]],"NO CRUZA",0)),AVANZA[[#This Row],[Variable]])</f>
        <v>legalizada grabacion</v>
      </c>
      <c r="AA223" cm="1">
        <f t="array" ref="AA223">_xlfn.XLOOKUP(AVANZA[[#This Row],[ID_Peticion]],Tabla6[[#All],[NUM_PETICION]],Tabla6[[#All],[DIF_DIAS]],"",0)</f>
        <v>1</v>
      </c>
      <c r="AB223" s="2" cm="1">
        <f t="array" ref="AB223">IFERROR(_xlfn.XLOOKUP(AVANZA[[#This Row],[ID_Peticion]],Tabla6[[#All],[NUM_PETICION]],Tabla6[[#All],[FEC_LEGAL]],"",0),"")</f>
        <v>46149</v>
      </c>
      <c r="AC223" s="14">
        <f ca="1">IF(AVANZA[[#This Row],[FECHA LEG]]&lt;&gt;0,IFERROR(AVANZA[[#This Row],[FECHA LEG]]-AVANZA[[#This Row],[FechaIniEstadoSubPetAtis]],0),TODAY()-AVANZA[[#This Row],[FechaIniEstadoSubPetAtis]])</f>
        <v>1</v>
      </c>
      <c r="AD223" s="35" t="str">
        <f ca="1">IF(AVANZA[[#This Row],[FINAL Vs LG]]&lt;&gt;0,IF(AVANZA[[#This Row],[FINAL Vs LG]]&lt;7.1,"100%",IF(AND(AVANZA[[#This Row],[FINAL Vs LG]]&gt;7.1,AVANZA[[#This Row],[FINAL Vs LG]]&lt;11.1),"50%","0%")),0)</f>
        <v>100%</v>
      </c>
      <c r="AE223" s="14">
        <f ca="1">VLOOKUP(DAY(TODAY()),BACK!F:G,2,0)</f>
        <v>14</v>
      </c>
      <c r="AF223" s="14">
        <f>BACK!$I$2</f>
        <v>24</v>
      </c>
      <c r="AG223" s="14">
        <f>IF(AVANZA[[#This Row],[Oferta_empaquetada_comisiones]]="SI",1,0)</f>
        <v>0</v>
      </c>
      <c r="AH223" s="36">
        <f>IF(AVANZA[[#This Row],[Variable]]="TERMINADA",IFERROR(VLOOKUP(AVANZA[[#This Row],[SUPERVISOR]],Tabla2[#All],4,0),0),)</f>
        <v>3.5</v>
      </c>
      <c r="AI223" s="14">
        <f>IF(AVANZA[[#This Row],[Producto]]="BA",1,0)</f>
        <v>0</v>
      </c>
      <c r="AJ223" s="14">
        <f>IF(AVANZA[[#This Row],[Producto]]="DUO",1,0)</f>
        <v>0</v>
      </c>
      <c r="AK223" s="14">
        <f>IF(AVANZA[[#This Row],[Producto]]="TRIO",1,0)</f>
        <v>1</v>
      </c>
      <c r="AL223" t="s">
        <v>347</v>
      </c>
      <c r="AM223">
        <v>-1</v>
      </c>
      <c r="AN223">
        <v>-1</v>
      </c>
      <c r="AO223" t="s">
        <v>15539</v>
      </c>
      <c r="AP223" s="1">
        <v>46147.407951388886</v>
      </c>
      <c r="AQ223">
        <v>-1</v>
      </c>
      <c r="AR223" t="s">
        <v>15540</v>
      </c>
      <c r="AS223">
        <v>-1</v>
      </c>
      <c r="AT223">
        <v>-1</v>
      </c>
      <c r="AU223">
        <v>-1</v>
      </c>
      <c r="AV223">
        <v>-1</v>
      </c>
      <c r="AW223">
        <v>-1</v>
      </c>
      <c r="AX223" t="s">
        <v>224</v>
      </c>
      <c r="AY223">
        <v>-1</v>
      </c>
      <c r="AZ223">
        <v>2026</v>
      </c>
      <c r="BA223">
        <v>5</v>
      </c>
      <c r="BB223">
        <v>6</v>
      </c>
      <c r="BC223">
        <v>-1</v>
      </c>
      <c r="BD223" t="s">
        <v>225</v>
      </c>
      <c r="BE223">
        <v>-1</v>
      </c>
      <c r="BF223">
        <v>20001622771986</v>
      </c>
      <c r="BG223" t="s">
        <v>438</v>
      </c>
      <c r="BH223" t="s">
        <v>439</v>
      </c>
      <c r="BI223" t="s">
        <v>15541</v>
      </c>
      <c r="BJ223">
        <v>-1</v>
      </c>
      <c r="BK223">
        <v>-1</v>
      </c>
      <c r="BL223">
        <v>-1</v>
      </c>
      <c r="BM223" t="s">
        <v>229</v>
      </c>
      <c r="BN223" t="s">
        <v>230</v>
      </c>
      <c r="BO223" t="s">
        <v>15542</v>
      </c>
      <c r="BP223" t="s">
        <v>232</v>
      </c>
      <c r="BQ223">
        <v>2026</v>
      </c>
      <c r="BR223">
        <v>5</v>
      </c>
      <c r="BS223">
        <v>5</v>
      </c>
      <c r="BT223" s="1">
        <v>46148.533553240741</v>
      </c>
      <c r="BU223" t="s">
        <v>233</v>
      </c>
      <c r="BV223" s="2">
        <v>46148</v>
      </c>
      <c r="BW223" t="s">
        <v>234</v>
      </c>
      <c r="BX223" s="2">
        <v>46147</v>
      </c>
      <c r="BY223" s="2">
        <v>46148</v>
      </c>
      <c r="BZ223" t="s">
        <v>235</v>
      </c>
      <c r="CA223" t="s">
        <v>297</v>
      </c>
      <c r="CB223" t="s">
        <v>297</v>
      </c>
      <c r="CC223" t="s">
        <v>15543</v>
      </c>
      <c r="CD223" t="s">
        <v>930</v>
      </c>
      <c r="CE223">
        <v>-1</v>
      </c>
      <c r="CF223" t="s">
        <v>300</v>
      </c>
      <c r="CG223" t="s">
        <v>301</v>
      </c>
      <c r="CH223" t="s">
        <v>242</v>
      </c>
      <c r="CI223">
        <v>53061857</v>
      </c>
      <c r="CJ223" t="s">
        <v>358</v>
      </c>
      <c r="CK223" t="s">
        <v>245</v>
      </c>
      <c r="CL223" t="s">
        <v>246</v>
      </c>
      <c r="CM223" t="s">
        <v>247</v>
      </c>
      <c r="CN223" t="s">
        <v>359</v>
      </c>
      <c r="CT223" t="s">
        <v>304</v>
      </c>
      <c r="CU223" t="s">
        <v>387</v>
      </c>
      <c r="CW223" t="s">
        <v>446</v>
      </c>
      <c r="CX223" t="s">
        <v>447</v>
      </c>
      <c r="DA223" t="s">
        <v>250</v>
      </c>
      <c r="DB223">
        <v>-1</v>
      </c>
      <c r="DF223" t="s">
        <v>251</v>
      </c>
      <c r="DJ223" t="s">
        <v>252</v>
      </c>
      <c r="DK223" t="s">
        <v>253</v>
      </c>
      <c r="DL223" t="s">
        <v>253</v>
      </c>
      <c r="DN223" t="s">
        <v>390</v>
      </c>
      <c r="DR223" t="s">
        <v>360</v>
      </c>
      <c r="DS223" t="s">
        <v>358</v>
      </c>
      <c r="DT223" t="s">
        <v>347</v>
      </c>
      <c r="DV223">
        <v>1</v>
      </c>
      <c r="DW223" t="s">
        <v>283</v>
      </c>
      <c r="ED223" s="2">
        <v>46148</v>
      </c>
      <c r="EE223" t="s">
        <v>343</v>
      </c>
      <c r="EF223">
        <v>5</v>
      </c>
      <c r="EP223" t="s">
        <v>258</v>
      </c>
      <c r="ES223" t="s">
        <v>931</v>
      </c>
      <c r="FA223" t="s">
        <v>245</v>
      </c>
      <c r="FB223" t="s">
        <v>308</v>
      </c>
      <c r="FD223" t="s">
        <v>308</v>
      </c>
      <c r="FE223" t="s">
        <v>309</v>
      </c>
      <c r="FF223" t="s">
        <v>309</v>
      </c>
      <c r="FK223" t="s">
        <v>263</v>
      </c>
      <c r="FL223" t="s">
        <v>15544</v>
      </c>
      <c r="FN223" t="s">
        <v>359</v>
      </c>
      <c r="FO223" t="s">
        <v>366</v>
      </c>
      <c r="FR223">
        <v>113904</v>
      </c>
      <c r="GB223" t="s">
        <v>266</v>
      </c>
      <c r="GC223" t="s">
        <v>387</v>
      </c>
      <c r="GD223">
        <v>25188</v>
      </c>
      <c r="GF223">
        <v>2353</v>
      </c>
      <c r="GG223">
        <v>25422</v>
      </c>
      <c r="GI223">
        <v>87224</v>
      </c>
      <c r="GJ223">
        <v>25427</v>
      </c>
      <c r="GL223">
        <v>24327</v>
      </c>
      <c r="GM223">
        <v>135545</v>
      </c>
      <c r="GS223" t="s">
        <v>267</v>
      </c>
      <c r="GT223" s="2">
        <v>44834</v>
      </c>
      <c r="GU223" t="s">
        <v>268</v>
      </c>
      <c r="GV223" t="s">
        <v>269</v>
      </c>
      <c r="GW223" t="s">
        <v>270</v>
      </c>
      <c r="GX223" t="s">
        <v>271</v>
      </c>
      <c r="GY223" t="s">
        <v>272</v>
      </c>
      <c r="GZ223" t="s">
        <v>273</v>
      </c>
      <c r="HA223" t="s">
        <v>274</v>
      </c>
      <c r="HB223" t="s">
        <v>592</v>
      </c>
      <c r="HC223" t="s">
        <v>592</v>
      </c>
      <c r="HD223" t="s">
        <v>385</v>
      </c>
      <c r="HE223" t="s">
        <v>230</v>
      </c>
      <c r="HF223" t="s">
        <v>15545</v>
      </c>
      <c r="HG223" t="s">
        <v>277</v>
      </c>
      <c r="HR223" t="s">
        <v>278</v>
      </c>
      <c r="HV223">
        <v>118900</v>
      </c>
      <c r="HW223" t="s">
        <v>279</v>
      </c>
      <c r="HX223" t="s">
        <v>280</v>
      </c>
      <c r="HY223">
        <v>131572</v>
      </c>
      <c r="HZ223">
        <v>17668</v>
      </c>
      <c r="IA223" t="s">
        <v>279</v>
      </c>
      <c r="IB223" t="s">
        <v>281</v>
      </c>
      <c r="ID223" t="s">
        <v>282</v>
      </c>
      <c r="IE223" t="s">
        <v>283</v>
      </c>
      <c r="IF223" t="s">
        <v>283</v>
      </c>
      <c r="IG223" t="s">
        <v>283</v>
      </c>
      <c r="IH223" t="s">
        <v>284</v>
      </c>
      <c r="II223" t="s">
        <v>285</v>
      </c>
      <c r="IJ223" t="s">
        <v>286</v>
      </c>
      <c r="IK223" t="s">
        <v>278</v>
      </c>
      <c r="IL223" t="s">
        <v>371</v>
      </c>
      <c r="IM223" t="s">
        <v>288</v>
      </c>
      <c r="IN223" t="s">
        <v>289</v>
      </c>
      <c r="IP223" t="s">
        <v>290</v>
      </c>
      <c r="IQ223" t="s">
        <v>284</v>
      </c>
      <c r="IS223" t="s">
        <v>291</v>
      </c>
      <c r="IY223" t="s">
        <v>281</v>
      </c>
    </row>
    <row r="224" spans="1:259" x14ac:dyDescent="0.3">
      <c r="A224" s="14">
        <f>DAY(AVANZA[[#This Row],[FechaSeguimiento]])</f>
        <v>6</v>
      </c>
      <c r="B224" s="14">
        <f>MONTH(AVANZA[[#This Row],[FechaSeguimiento]])</f>
        <v>5</v>
      </c>
      <c r="C224"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24" t="str">
        <f>LOWER(IFERROR(VLOOKUP(AVANZA[[#This Row],[ID_Peticion]],CANCELADAS[#All],2,0),""))</f>
        <v/>
      </c>
      <c r="E224" t="str">
        <f>LOWER(IFERROR(VLOOKUP(AVANZA[[#This Row],[ID_Peticion]],CANCELADAS[#All],3,0),""))</f>
        <v/>
      </c>
      <c r="F224" t="str">
        <f>LOWER(IF(AVANZA[[#This Row],[CEDULA CLIENTE]]&lt;&gt;""," CC: " &amp; COUNTIFS(AVANZA[CEDULA CLIENTE],AVANZA[[#This Row],[CEDULA CLIENTE]]),"")&amp; IF(AVANZA[[#This Row],[Direccion]]&lt;&gt;""," DIR: " &amp; COUNTIFS(AVANZA[Direccion],AVANZA[[#This Row],[Direccion]]),""))</f>
        <v xml:space="preserve"> dir: 1</v>
      </c>
      <c r="G224" t="str">
        <f>IFERROR(VLOOKUP(AVANZA[[#This Row],[Cedula_Vendedor_Atis]],PLANTA[[#All],[CEDULA]:[LINEA]],3,0),"No Cruza")</f>
        <v>Marisol Avella</v>
      </c>
      <c r="H224" t="str">
        <f>IFERROR(VLOOKUP(AVANZA[[#This Row],[Cedula_Vendedor_Atis]],PLANTA[[#All],[CEDULA]:[LINEA]],4,0),"No Cruza")</f>
        <v>Fija</v>
      </c>
      <c r="I224" t="str">
        <f>LOWER(IF(AVANZA[[#This Row],[ATRIBUIBLE]]="",AVANZA[[#This Row],[Variable]],AVANZA[[#This Row],[ATRIBUIBLE]]))</f>
        <v>terminada</v>
      </c>
      <c r="J224" s="14">
        <f>IF(AVANZA[[#This Row],[Variable]]=AVANZA[[#Headers],[TERMINADA]],1,0)</f>
        <v>1</v>
      </c>
      <c r="K224" s="14">
        <f>IF(AVANZA[[#This Row],[Variable]]=AVANZA[[#Headers],[ANULADA]],1,0)</f>
        <v>0</v>
      </c>
      <c r="L224" s="14">
        <f>IF(AVANZA[[#This Row],[Variable]]=AVANZA[[#Headers],[PENDIENTE]],1,0)</f>
        <v>0</v>
      </c>
      <c r="M224" s="14">
        <f>IF(AVANZA[[#This Row],[ESTADO AGENDA]]="AGENDADA",1,0)</f>
        <v>0</v>
      </c>
      <c r="N224" s="14">
        <f>IF(AVANZA[[#This Row],[ESTADO AGENDA]]="PENDIENTE DE AGENDAR",1,0)</f>
        <v>0</v>
      </c>
      <c r="O224" s="14">
        <f>IF(AVANZA[[#This Row],[ESTADO AGENDA]]="SUSPENDIDA",1,0)</f>
        <v>0</v>
      </c>
      <c r="P224" t="str" cm="1">
        <f t="array" ref="P224">_xlfn.XLOOKUP(AVANZA[[#This Row],[Num_Agrupacion_Pet_Atis]],Tabla1[[#All],[Numero_de_actuacion]],Tabla1[[#All],[Estado_de_la_orden]],"",0)</f>
        <v/>
      </c>
      <c r="Q224" s="2" t="str" cm="1">
        <f t="array" ref="Q224">_xlfn.XLOOKUP(AVANZA[[#This Row],[Num_Agrupacion_Pet_Atis]],Tabla1[[#All],[Numero_de_actuacion]],Tabla1[[#All],[Fecha_de_la_cita]],"",0)</f>
        <v/>
      </c>
      <c r="R224" t="str" cm="1">
        <f t="array" ref="R224">_xlfn.XLOOKUP(AVANZA[[#This Row],[Num_Agrupacion_Pet_Atis]],Tabla1[[#All],[Numero_de_actuacion]],Tabla1[[#All],[Franja_horaria_de_la_cita]],"",0)</f>
        <v/>
      </c>
      <c r="S224" s="14" t="str">
        <f>IFERROR(DAY(AVANZA[[#This Row],[FECHA AGENDA]]),"")</f>
        <v/>
      </c>
      <c r="T224" s="14" t="str">
        <f>IFERROR(MONTH(AVANZA[[#This Row],[FECHA AGENDA]]),"")</f>
        <v/>
      </c>
      <c r="U224" t="str" cm="1">
        <f t="array" ref="U224">_xlfn.XLOOKUP(AVANZA[[#This Row],[Num_Agrupacion_Pet_Atis]],Tabla1[[#All],[Numero_de_actuacion]],Tabla1[[#All],[Motivo_de_suspension]],"",0)</f>
        <v/>
      </c>
      <c r="V224" s="2" t="str" cm="1">
        <f t="array" ref="V224">_xlfn.XLOOKUP(AVANZA[[#This Row],[Num_Agrupacion_Pet_Atis]],Tabla1[[#All],[Numero_de_actuacion]],Tabla1[[#All],[No_identificacion_cliente]],"",0)</f>
        <v/>
      </c>
      <c r="W224" s="2" t="str" cm="1">
        <f t="array" ref="W224">_xlfn.XLOOKUP(AVANZA[[#This Row],[Num_Agrupacion_Pet_Atis]],Tabla1[[#All],[Numero_de_actuacion]],Tabla1[[#All],[Movil_de_contacto]],"",0)</f>
        <v/>
      </c>
      <c r="X224" s="14">
        <f>IF(OR(AVANZA[[#This Row],[ESTADO LEG]]="Legalizada grabacion",AVANZA[[#This Row],[ESTADO LEG]]="Legalizada aut"),1,0)</f>
        <v>1</v>
      </c>
      <c r="Y224" s="14">
        <f>IF(OR(AVANZA[[#This Row],[ESTADO LEG]]="pdte legalizar",AVANZA[[#This Row],[ESTADO LEG]]="No cruza"),1,0)</f>
        <v>0</v>
      </c>
      <c r="Z224" t="str" cm="1">
        <f t="array" ref="Z224">IF(AVANZA[[#This Row],[Variable]]="Terminada",LOWER(_xlfn.XLOOKUP(AVANZA[[#This Row],[ID_Peticion]],Tabla6[[#All],[NUM_PETICION]],Tabla6[[#All],[ESTADO_LEG]],"NO CRUZA",0)),AVANZA[[#This Row],[Variable]])</f>
        <v>legalizada grabacion</v>
      </c>
      <c r="AA224" cm="1">
        <f t="array" ref="AA224">_xlfn.XLOOKUP(AVANZA[[#This Row],[ID_Peticion]],Tabla6[[#All],[NUM_PETICION]],Tabla6[[#All],[DIF_DIAS]],"",0)</f>
        <v>1</v>
      </c>
      <c r="AB224" s="2" cm="1">
        <f t="array" ref="AB224">IFERROR(_xlfn.XLOOKUP(AVANZA[[#This Row],[ID_Peticion]],Tabla6[[#All],[NUM_PETICION]],Tabla6[[#All],[FEC_LEGAL]],"",0),"")</f>
        <v>46149</v>
      </c>
      <c r="AC224" s="14">
        <f ca="1">IF(AVANZA[[#This Row],[FECHA LEG]]&lt;&gt;0,IFERROR(AVANZA[[#This Row],[FECHA LEG]]-AVANZA[[#This Row],[FechaIniEstadoSubPetAtis]],0),TODAY()-AVANZA[[#This Row],[FechaIniEstadoSubPetAtis]])</f>
        <v>1</v>
      </c>
      <c r="AD224" s="35" t="str">
        <f ca="1">IF(AVANZA[[#This Row],[FINAL Vs LG]]&lt;&gt;0,IF(AVANZA[[#This Row],[FINAL Vs LG]]&lt;7.1,"100%",IF(AND(AVANZA[[#This Row],[FINAL Vs LG]]&gt;7.1,AVANZA[[#This Row],[FINAL Vs LG]]&lt;11.1),"50%","0%")),0)</f>
        <v>100%</v>
      </c>
      <c r="AE224" s="14">
        <f ca="1">VLOOKUP(DAY(TODAY()),BACK!F:G,2,0)</f>
        <v>14</v>
      </c>
      <c r="AF224" s="14">
        <f>BACK!$I$2</f>
        <v>24</v>
      </c>
      <c r="AG224" s="14">
        <f>IF(AVANZA[[#This Row],[Oferta_empaquetada_comisiones]]="SI",1,0)</f>
        <v>1</v>
      </c>
      <c r="AH224" s="36">
        <f>IF(AVANZA[[#This Row],[Variable]]="TERMINADA",IFERROR(VLOOKUP(AVANZA[[#This Row],[SUPERVISOR]],Tabla2[#All],4,0),0),)</f>
        <v>3.5</v>
      </c>
      <c r="AI224" s="14">
        <f>IF(AVANZA[[#This Row],[Producto]]="BA",1,0)</f>
        <v>1</v>
      </c>
      <c r="AJ224" s="14">
        <f>IF(AVANZA[[#This Row],[Producto]]="DUO",1,0)</f>
        <v>0</v>
      </c>
      <c r="AK224" s="14">
        <f>IF(AVANZA[[#This Row],[Producto]]="TRIO",1,0)</f>
        <v>0</v>
      </c>
      <c r="AL224" t="s">
        <v>746</v>
      </c>
      <c r="AM224">
        <v>-1</v>
      </c>
      <c r="AN224">
        <v>-1</v>
      </c>
      <c r="AO224" t="s">
        <v>15546</v>
      </c>
      <c r="AP224" s="1">
        <v>46147.667800925927</v>
      </c>
      <c r="AQ224">
        <v>-1</v>
      </c>
      <c r="AR224" t="s">
        <v>15547</v>
      </c>
      <c r="AS224">
        <v>-1</v>
      </c>
      <c r="AT224">
        <v>-1</v>
      </c>
      <c r="AU224">
        <v>-1</v>
      </c>
      <c r="AV224">
        <v>-1</v>
      </c>
      <c r="AW224">
        <v>-1</v>
      </c>
      <c r="AX224" t="s">
        <v>224</v>
      </c>
      <c r="AY224">
        <v>-1</v>
      </c>
      <c r="AZ224">
        <v>2026</v>
      </c>
      <c r="BA224">
        <v>5</v>
      </c>
      <c r="BB224">
        <v>6</v>
      </c>
      <c r="BC224">
        <v>-1</v>
      </c>
      <c r="BD224" t="s">
        <v>225</v>
      </c>
      <c r="BE224">
        <v>-1</v>
      </c>
      <c r="BF224">
        <v>20001623058441</v>
      </c>
      <c r="BG224" t="s">
        <v>226</v>
      </c>
      <c r="BH224" t="s">
        <v>227</v>
      </c>
      <c r="BI224" t="s">
        <v>15548</v>
      </c>
      <c r="BJ224">
        <v>-1</v>
      </c>
      <c r="BK224">
        <v>-1</v>
      </c>
      <c r="BL224">
        <v>-1</v>
      </c>
      <c r="BM224" t="s">
        <v>229</v>
      </c>
      <c r="BN224" t="s">
        <v>230</v>
      </c>
      <c r="BO224" t="s">
        <v>15549</v>
      </c>
      <c r="BP224" t="s">
        <v>232</v>
      </c>
      <c r="BQ224">
        <v>2026</v>
      </c>
      <c r="BR224">
        <v>5</v>
      </c>
      <c r="BS224">
        <v>5</v>
      </c>
      <c r="BT224" s="1">
        <v>46148.461481481485</v>
      </c>
      <c r="BU224" t="s">
        <v>233</v>
      </c>
      <c r="BV224" s="2">
        <v>46148</v>
      </c>
      <c r="BW224" t="s">
        <v>234</v>
      </c>
      <c r="BX224" s="2">
        <v>46147</v>
      </c>
      <c r="BY224" s="2">
        <v>46148</v>
      </c>
      <c r="BZ224" t="s">
        <v>235</v>
      </c>
      <c r="CA224" t="s">
        <v>1589</v>
      </c>
      <c r="CB224" t="s">
        <v>938</v>
      </c>
      <c r="CC224" t="s">
        <v>15550</v>
      </c>
      <c r="CD224" t="s">
        <v>6674</v>
      </c>
      <c r="CE224">
        <v>-1</v>
      </c>
      <c r="CF224" t="s">
        <v>1592</v>
      </c>
      <c r="CG224" t="s">
        <v>941</v>
      </c>
      <c r="CH224" t="s">
        <v>326</v>
      </c>
      <c r="CI224">
        <v>1000857923</v>
      </c>
      <c r="CJ224" t="s">
        <v>759</v>
      </c>
      <c r="CK224" t="s">
        <v>245</v>
      </c>
      <c r="CL224" t="s">
        <v>246</v>
      </c>
      <c r="CM224" t="s">
        <v>247</v>
      </c>
      <c r="CN224" t="s">
        <v>359</v>
      </c>
      <c r="CT224" t="s">
        <v>304</v>
      </c>
      <c r="CU224" t="s">
        <v>225</v>
      </c>
      <c r="CW224" t="s">
        <v>226</v>
      </c>
      <c r="CX224" t="s">
        <v>227</v>
      </c>
      <c r="DA224" t="s">
        <v>250</v>
      </c>
      <c r="DB224">
        <v>-1</v>
      </c>
      <c r="DF224" t="s">
        <v>251</v>
      </c>
      <c r="DJ224" t="s">
        <v>252</v>
      </c>
      <c r="DK224" t="s">
        <v>253</v>
      </c>
      <c r="DL224" t="s">
        <v>254</v>
      </c>
      <c r="DN224" t="s">
        <v>255</v>
      </c>
      <c r="DR224" t="s">
        <v>760</v>
      </c>
      <c r="DS224" t="s">
        <v>759</v>
      </c>
      <c r="DT224" t="s">
        <v>758</v>
      </c>
      <c r="DV224">
        <v>1</v>
      </c>
      <c r="DW224" t="s">
        <v>331</v>
      </c>
      <c r="ED224" s="2">
        <v>46148</v>
      </c>
      <c r="EF224">
        <v>12</v>
      </c>
      <c r="EP224" t="s">
        <v>258</v>
      </c>
      <c r="ES224" t="s">
        <v>15551</v>
      </c>
      <c r="FA224" t="s">
        <v>245</v>
      </c>
      <c r="FB224" t="s">
        <v>945</v>
      </c>
      <c r="FD224" t="s">
        <v>945</v>
      </c>
      <c r="FE224" t="s">
        <v>1594</v>
      </c>
      <c r="FF224" t="s">
        <v>1594</v>
      </c>
      <c r="FK224" t="s">
        <v>263</v>
      </c>
      <c r="FL224" t="s">
        <v>15552</v>
      </c>
      <c r="FN224" t="s">
        <v>359</v>
      </c>
      <c r="FO224" t="s">
        <v>366</v>
      </c>
      <c r="FR224">
        <v>85900</v>
      </c>
      <c r="GB224" t="s">
        <v>266</v>
      </c>
      <c r="GC224" t="s">
        <v>225</v>
      </c>
      <c r="GD224">
        <v>0</v>
      </c>
      <c r="GF224">
        <v>0</v>
      </c>
      <c r="GG224">
        <v>25421</v>
      </c>
      <c r="GI224">
        <v>85900</v>
      </c>
      <c r="GJ224">
        <v>0</v>
      </c>
      <c r="GL224">
        <v>0</v>
      </c>
      <c r="GM224">
        <v>102221</v>
      </c>
      <c r="GS224" t="s">
        <v>267</v>
      </c>
      <c r="GT224" s="2">
        <v>45199</v>
      </c>
      <c r="GU224" t="s">
        <v>268</v>
      </c>
      <c r="GV224" t="s">
        <v>269</v>
      </c>
      <c r="GW224" t="s">
        <v>270</v>
      </c>
      <c r="GX224" t="s">
        <v>250</v>
      </c>
      <c r="GY224" t="s">
        <v>272</v>
      </c>
      <c r="GZ224" t="s">
        <v>273</v>
      </c>
      <c r="HA224" t="s">
        <v>274</v>
      </c>
      <c r="HB224" t="s">
        <v>938</v>
      </c>
      <c r="HC224" t="s">
        <v>1589</v>
      </c>
      <c r="HD224" t="s">
        <v>947</v>
      </c>
      <c r="HE224" t="s">
        <v>230</v>
      </c>
      <c r="HF224" t="s">
        <v>15553</v>
      </c>
      <c r="HG224" t="s">
        <v>834</v>
      </c>
      <c r="HH224" t="s">
        <v>6675</v>
      </c>
      <c r="HI224" t="s">
        <v>632</v>
      </c>
      <c r="HJ224">
        <v>46153</v>
      </c>
      <c r="HK224" t="s">
        <v>247</v>
      </c>
      <c r="HL224" t="s">
        <v>245</v>
      </c>
      <c r="HM224" t="s">
        <v>366</v>
      </c>
      <c r="HN224" t="s">
        <v>359</v>
      </c>
      <c r="HO224" t="s">
        <v>759</v>
      </c>
      <c r="HP224" t="s">
        <v>758</v>
      </c>
      <c r="HR224" t="s">
        <v>278</v>
      </c>
      <c r="HV224">
        <v>85900</v>
      </c>
      <c r="HW224" t="s">
        <v>279</v>
      </c>
      <c r="HX224" t="s">
        <v>836</v>
      </c>
      <c r="HY224">
        <v>103568</v>
      </c>
      <c r="HZ224">
        <v>17668</v>
      </c>
      <c r="IA224" t="s">
        <v>279</v>
      </c>
      <c r="IB224" t="s">
        <v>281</v>
      </c>
      <c r="IE224" t="s">
        <v>283</v>
      </c>
      <c r="IF224" t="s">
        <v>283</v>
      </c>
      <c r="IG224" t="s">
        <v>283</v>
      </c>
      <c r="IH224" t="s">
        <v>284</v>
      </c>
      <c r="II224" t="s">
        <v>285</v>
      </c>
      <c r="IJ224" t="s">
        <v>286</v>
      </c>
      <c r="IK224" t="s">
        <v>278</v>
      </c>
      <c r="IL224" t="s">
        <v>371</v>
      </c>
      <c r="IM224" t="s">
        <v>288</v>
      </c>
      <c r="IN224" t="s">
        <v>289</v>
      </c>
      <c r="IO224" t="s">
        <v>15554</v>
      </c>
      <c r="IP224" t="s">
        <v>290</v>
      </c>
      <c r="IQ224" t="s">
        <v>284</v>
      </c>
      <c r="IS224" t="s">
        <v>291</v>
      </c>
      <c r="IT224" t="s">
        <v>432</v>
      </c>
      <c r="IU224" t="s">
        <v>1800</v>
      </c>
      <c r="IV224" t="s">
        <v>1801</v>
      </c>
      <c r="IW224" t="s">
        <v>1802</v>
      </c>
      <c r="IY224" t="s">
        <v>279</v>
      </c>
    </row>
    <row r="225" spans="1:259" x14ac:dyDescent="0.3">
      <c r="A225" s="14">
        <f>DAY(AVANZA[[#This Row],[FechaSeguimiento]])</f>
        <v>6</v>
      </c>
      <c r="B225" s="14">
        <f>MONTH(AVANZA[[#This Row],[FechaSeguimiento]])</f>
        <v>5</v>
      </c>
      <c r="C225"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25" t="str">
        <f>LOWER(IFERROR(VLOOKUP(AVANZA[[#This Row],[ID_Peticion]],CANCELADAS[#All],2,0),""))</f>
        <v/>
      </c>
      <c r="E225" t="str">
        <f>LOWER(IFERROR(VLOOKUP(AVANZA[[#This Row],[ID_Peticion]],CANCELADAS[#All],3,0),""))</f>
        <v/>
      </c>
      <c r="F225" t="str">
        <f>LOWER(IF(AVANZA[[#This Row],[CEDULA CLIENTE]]&lt;&gt;""," CC: " &amp; COUNTIFS(AVANZA[CEDULA CLIENTE],AVANZA[[#This Row],[CEDULA CLIENTE]]),"")&amp; IF(AVANZA[[#This Row],[Direccion]]&lt;&gt;""," DIR: " &amp; COUNTIFS(AVANZA[Direccion],AVANZA[[#This Row],[Direccion]]),""))</f>
        <v xml:space="preserve"> dir: 1</v>
      </c>
      <c r="G225" t="str">
        <f>IFERROR(VLOOKUP(AVANZA[[#This Row],[Cedula_Vendedor_Atis]],PLANTA[[#All],[CEDULA]:[LINEA]],3,0),"No Cruza")</f>
        <v>Marisol Avella</v>
      </c>
      <c r="H225" t="str">
        <f>IFERROR(VLOOKUP(AVANZA[[#This Row],[Cedula_Vendedor_Atis]],PLANTA[[#All],[CEDULA]:[LINEA]],4,0),"No Cruza")</f>
        <v>Fija</v>
      </c>
      <c r="I225" t="str">
        <f>LOWER(IF(AVANZA[[#This Row],[ATRIBUIBLE]]="",AVANZA[[#This Row],[Variable]],AVANZA[[#This Row],[ATRIBUIBLE]]))</f>
        <v>terminada</v>
      </c>
      <c r="J225" s="14">
        <f>IF(AVANZA[[#This Row],[Variable]]=AVANZA[[#Headers],[TERMINADA]],1,0)</f>
        <v>1</v>
      </c>
      <c r="K225" s="14">
        <f>IF(AVANZA[[#This Row],[Variable]]=AVANZA[[#Headers],[ANULADA]],1,0)</f>
        <v>0</v>
      </c>
      <c r="L225" s="14">
        <f>IF(AVANZA[[#This Row],[Variable]]=AVANZA[[#Headers],[PENDIENTE]],1,0)</f>
        <v>0</v>
      </c>
      <c r="M225" s="14">
        <f>IF(AVANZA[[#This Row],[ESTADO AGENDA]]="AGENDADA",1,0)</f>
        <v>0</v>
      </c>
      <c r="N225" s="14">
        <f>IF(AVANZA[[#This Row],[ESTADO AGENDA]]="PENDIENTE DE AGENDAR",1,0)</f>
        <v>0</v>
      </c>
      <c r="O225" s="14">
        <f>IF(AVANZA[[#This Row],[ESTADO AGENDA]]="SUSPENDIDA",1,0)</f>
        <v>0</v>
      </c>
      <c r="P225" t="str" cm="1">
        <f t="array" ref="P225">_xlfn.XLOOKUP(AVANZA[[#This Row],[Num_Agrupacion_Pet_Atis]],Tabla1[[#All],[Numero_de_actuacion]],Tabla1[[#All],[Estado_de_la_orden]],"",0)</f>
        <v/>
      </c>
      <c r="Q225" s="2" t="str" cm="1">
        <f t="array" ref="Q225">_xlfn.XLOOKUP(AVANZA[[#This Row],[Num_Agrupacion_Pet_Atis]],Tabla1[[#All],[Numero_de_actuacion]],Tabla1[[#All],[Fecha_de_la_cita]],"",0)</f>
        <v/>
      </c>
      <c r="R225" t="str" cm="1">
        <f t="array" ref="R225">_xlfn.XLOOKUP(AVANZA[[#This Row],[Num_Agrupacion_Pet_Atis]],Tabla1[[#All],[Numero_de_actuacion]],Tabla1[[#All],[Franja_horaria_de_la_cita]],"",0)</f>
        <v/>
      </c>
      <c r="S225" s="14" t="str">
        <f>IFERROR(DAY(AVANZA[[#This Row],[FECHA AGENDA]]),"")</f>
        <v/>
      </c>
      <c r="T225" s="14" t="str">
        <f>IFERROR(MONTH(AVANZA[[#This Row],[FECHA AGENDA]]),"")</f>
        <v/>
      </c>
      <c r="U225" t="str" cm="1">
        <f t="array" ref="U225">_xlfn.XLOOKUP(AVANZA[[#This Row],[Num_Agrupacion_Pet_Atis]],Tabla1[[#All],[Numero_de_actuacion]],Tabla1[[#All],[Motivo_de_suspension]],"",0)</f>
        <v/>
      </c>
      <c r="V225" s="2" t="str" cm="1">
        <f t="array" ref="V225">_xlfn.XLOOKUP(AVANZA[[#This Row],[Num_Agrupacion_Pet_Atis]],Tabla1[[#All],[Numero_de_actuacion]],Tabla1[[#All],[No_identificacion_cliente]],"",0)</f>
        <v/>
      </c>
      <c r="W225" s="2" t="str" cm="1">
        <f t="array" ref="W225">_xlfn.XLOOKUP(AVANZA[[#This Row],[Num_Agrupacion_Pet_Atis]],Tabla1[[#All],[Numero_de_actuacion]],Tabla1[[#All],[Movil_de_contacto]],"",0)</f>
        <v/>
      </c>
      <c r="X225" s="14">
        <f>IF(OR(AVANZA[[#This Row],[ESTADO LEG]]="Legalizada grabacion",AVANZA[[#This Row],[ESTADO LEG]]="Legalizada aut"),1,0)</f>
        <v>1</v>
      </c>
      <c r="Y225" s="14">
        <f>IF(OR(AVANZA[[#This Row],[ESTADO LEG]]="pdte legalizar",AVANZA[[#This Row],[ESTADO LEG]]="No cruza"),1,0)</f>
        <v>0</v>
      </c>
      <c r="Z225" t="str" cm="1">
        <f t="array" ref="Z225">IF(AVANZA[[#This Row],[Variable]]="Terminada",LOWER(_xlfn.XLOOKUP(AVANZA[[#This Row],[ID_Peticion]],Tabla6[[#All],[NUM_PETICION]],Tabla6[[#All],[ESTADO_LEG]],"NO CRUZA",0)),AVANZA[[#This Row],[Variable]])</f>
        <v>legalizada grabacion</v>
      </c>
      <c r="AA225" cm="1">
        <f t="array" ref="AA225">_xlfn.XLOOKUP(AVANZA[[#This Row],[ID_Peticion]],Tabla6[[#All],[NUM_PETICION]],Tabla6[[#All],[DIF_DIAS]],"",0)</f>
        <v>1</v>
      </c>
      <c r="AB225" s="2" cm="1">
        <f t="array" ref="AB225">IFERROR(_xlfn.XLOOKUP(AVANZA[[#This Row],[ID_Peticion]],Tabla6[[#All],[NUM_PETICION]],Tabla6[[#All],[FEC_LEGAL]],"",0),"")</f>
        <v>46149</v>
      </c>
      <c r="AC225" s="14">
        <f ca="1">IF(AVANZA[[#This Row],[FECHA LEG]]&lt;&gt;0,IFERROR(AVANZA[[#This Row],[FECHA LEG]]-AVANZA[[#This Row],[FechaIniEstadoSubPetAtis]],0),TODAY()-AVANZA[[#This Row],[FechaIniEstadoSubPetAtis]])</f>
        <v>1</v>
      </c>
      <c r="AD225" s="35" t="str">
        <f ca="1">IF(AVANZA[[#This Row],[FINAL Vs LG]]&lt;&gt;0,IF(AVANZA[[#This Row],[FINAL Vs LG]]&lt;7.1,"100%",IF(AND(AVANZA[[#This Row],[FINAL Vs LG]]&gt;7.1,AVANZA[[#This Row],[FINAL Vs LG]]&lt;11.1),"50%","0%")),0)</f>
        <v>100%</v>
      </c>
      <c r="AE225" s="14">
        <f ca="1">VLOOKUP(DAY(TODAY()),BACK!F:G,2,0)</f>
        <v>14</v>
      </c>
      <c r="AF225" s="14">
        <f>BACK!$I$2</f>
        <v>24</v>
      </c>
      <c r="AG225" s="14">
        <f>IF(AVANZA[[#This Row],[Oferta_empaquetada_comisiones]]="SI",1,0)</f>
        <v>0</v>
      </c>
      <c r="AH225" s="36">
        <f>IF(AVANZA[[#This Row],[Variable]]="TERMINADA",IFERROR(VLOOKUP(AVANZA[[#This Row],[SUPERVISOR]],Tabla2[#All],4,0),0),)</f>
        <v>3.5</v>
      </c>
      <c r="AI225" s="14">
        <f>IF(AVANZA[[#This Row],[Producto]]="BA",1,0)</f>
        <v>1</v>
      </c>
      <c r="AJ225" s="14">
        <f>IF(AVANZA[[#This Row],[Producto]]="DUO",1,0)</f>
        <v>0</v>
      </c>
      <c r="AK225" s="14">
        <f>IF(AVANZA[[#This Row],[Producto]]="TRIO",1,0)</f>
        <v>0</v>
      </c>
      <c r="AL225" t="s">
        <v>746</v>
      </c>
      <c r="AM225">
        <v>-1</v>
      </c>
      <c r="AN225">
        <v>-1</v>
      </c>
      <c r="AO225" t="s">
        <v>15555</v>
      </c>
      <c r="AP225" s="1">
        <v>46147.46466435185</v>
      </c>
      <c r="AQ225">
        <v>-1</v>
      </c>
      <c r="AR225" t="s">
        <v>15556</v>
      </c>
      <c r="AS225">
        <v>-1</v>
      </c>
      <c r="AT225">
        <v>-1</v>
      </c>
      <c r="AU225">
        <v>-1</v>
      </c>
      <c r="AV225">
        <v>-1</v>
      </c>
      <c r="AW225">
        <v>-1</v>
      </c>
      <c r="AX225" t="s">
        <v>224</v>
      </c>
      <c r="AY225">
        <v>-1</v>
      </c>
      <c r="AZ225">
        <v>2026</v>
      </c>
      <c r="BA225">
        <v>5</v>
      </c>
      <c r="BB225">
        <v>6</v>
      </c>
      <c r="BC225">
        <v>-1</v>
      </c>
      <c r="BD225" t="s">
        <v>225</v>
      </c>
      <c r="BE225">
        <v>-1</v>
      </c>
      <c r="BF225">
        <v>20001622817502</v>
      </c>
      <c r="BG225" t="s">
        <v>226</v>
      </c>
      <c r="BH225" t="s">
        <v>227</v>
      </c>
      <c r="BI225" t="s">
        <v>15557</v>
      </c>
      <c r="BJ225">
        <v>-1</v>
      </c>
      <c r="BK225">
        <v>-1</v>
      </c>
      <c r="BL225">
        <v>-1</v>
      </c>
      <c r="BM225" t="s">
        <v>229</v>
      </c>
      <c r="BN225" t="s">
        <v>230</v>
      </c>
      <c r="BO225" t="s">
        <v>15558</v>
      </c>
      <c r="BP225" t="s">
        <v>232</v>
      </c>
      <c r="BQ225">
        <v>2026</v>
      </c>
      <c r="BR225">
        <v>5</v>
      </c>
      <c r="BS225">
        <v>5</v>
      </c>
      <c r="BT225" s="1">
        <v>46148.477222222224</v>
      </c>
      <c r="BU225" t="s">
        <v>233</v>
      </c>
      <c r="BV225" s="2">
        <v>46148</v>
      </c>
      <c r="BW225" t="s">
        <v>234</v>
      </c>
      <c r="BX225" s="2">
        <v>46147</v>
      </c>
      <c r="BY225" s="2">
        <v>46148</v>
      </c>
      <c r="BZ225" t="s">
        <v>235</v>
      </c>
      <c r="CA225" t="s">
        <v>297</v>
      </c>
      <c r="CB225" t="s">
        <v>297</v>
      </c>
      <c r="CC225" t="s">
        <v>15559</v>
      </c>
      <c r="CD225" t="s">
        <v>3465</v>
      </c>
      <c r="CE225">
        <v>-1</v>
      </c>
      <c r="CF225" t="s">
        <v>300</v>
      </c>
      <c r="CG225" t="s">
        <v>301</v>
      </c>
      <c r="CH225" t="s">
        <v>242</v>
      </c>
      <c r="CI225">
        <v>1000857923</v>
      </c>
      <c r="CJ225" t="s">
        <v>759</v>
      </c>
      <c r="CK225" t="s">
        <v>245</v>
      </c>
      <c r="CL225" t="s">
        <v>246</v>
      </c>
      <c r="CM225" t="s">
        <v>247</v>
      </c>
      <c r="CN225" t="s">
        <v>359</v>
      </c>
      <c r="CT225" t="s">
        <v>386</v>
      </c>
      <c r="CU225" t="s">
        <v>225</v>
      </c>
      <c r="CW225" t="s">
        <v>226</v>
      </c>
      <c r="CX225" t="s">
        <v>227</v>
      </c>
      <c r="DA225" t="s">
        <v>250</v>
      </c>
      <c r="DB225">
        <v>-1</v>
      </c>
      <c r="DF225" t="s">
        <v>251</v>
      </c>
      <c r="DJ225" t="s">
        <v>252</v>
      </c>
      <c r="DK225" t="s">
        <v>253</v>
      </c>
      <c r="DL225" t="s">
        <v>254</v>
      </c>
      <c r="DN225" t="s">
        <v>255</v>
      </c>
      <c r="DR225" t="s">
        <v>760</v>
      </c>
      <c r="DS225" t="s">
        <v>759</v>
      </c>
      <c r="DT225" t="s">
        <v>758</v>
      </c>
      <c r="DV225">
        <v>1</v>
      </c>
      <c r="DW225" t="s">
        <v>283</v>
      </c>
      <c r="ED225" s="2">
        <v>46148</v>
      </c>
      <c r="EE225" t="s">
        <v>361</v>
      </c>
      <c r="EF225">
        <v>5</v>
      </c>
      <c r="EP225" t="s">
        <v>258</v>
      </c>
      <c r="ES225" t="s">
        <v>3009</v>
      </c>
      <c r="EZ225" t="s">
        <v>15560</v>
      </c>
      <c r="FA225" t="s">
        <v>245</v>
      </c>
      <c r="FB225" t="s">
        <v>308</v>
      </c>
      <c r="FD225" t="s">
        <v>308</v>
      </c>
      <c r="FE225" t="s">
        <v>309</v>
      </c>
      <c r="FF225" t="s">
        <v>309</v>
      </c>
      <c r="FK225" t="s">
        <v>263</v>
      </c>
      <c r="FL225" t="s">
        <v>15561</v>
      </c>
      <c r="FN225" t="s">
        <v>359</v>
      </c>
      <c r="FO225" t="s">
        <v>366</v>
      </c>
      <c r="FR225">
        <v>85900</v>
      </c>
      <c r="GB225" t="s">
        <v>266</v>
      </c>
      <c r="GC225" t="s">
        <v>225</v>
      </c>
      <c r="GD225">
        <v>0</v>
      </c>
      <c r="GF225">
        <v>0</v>
      </c>
      <c r="GG225">
        <v>25421</v>
      </c>
      <c r="GI225">
        <v>85900</v>
      </c>
      <c r="GJ225">
        <v>0</v>
      </c>
      <c r="GL225">
        <v>0</v>
      </c>
      <c r="GM225">
        <v>102221</v>
      </c>
      <c r="GS225" t="s">
        <v>267</v>
      </c>
      <c r="GT225" s="2">
        <v>45046</v>
      </c>
      <c r="GU225" t="s">
        <v>268</v>
      </c>
      <c r="GW225" t="s">
        <v>270</v>
      </c>
      <c r="GX225" t="s">
        <v>271</v>
      </c>
      <c r="GY225" t="s">
        <v>272</v>
      </c>
      <c r="GZ225" t="s">
        <v>273</v>
      </c>
      <c r="HA225" t="s">
        <v>336</v>
      </c>
      <c r="HC225" t="s">
        <v>337</v>
      </c>
      <c r="HE225" t="s">
        <v>230</v>
      </c>
      <c r="HF225" t="s">
        <v>14292</v>
      </c>
      <c r="HG225" t="s">
        <v>277</v>
      </c>
      <c r="HR225" t="s">
        <v>278</v>
      </c>
      <c r="HV225">
        <v>85900</v>
      </c>
      <c r="HW225" t="s">
        <v>279</v>
      </c>
      <c r="HX225" t="s">
        <v>280</v>
      </c>
      <c r="HY225">
        <v>103568</v>
      </c>
      <c r="HZ225">
        <v>17668</v>
      </c>
      <c r="IA225" t="s">
        <v>279</v>
      </c>
      <c r="IB225" t="s">
        <v>281</v>
      </c>
      <c r="ID225" t="s">
        <v>282</v>
      </c>
      <c r="IE225" t="s">
        <v>283</v>
      </c>
      <c r="IF225" t="s">
        <v>283</v>
      </c>
      <c r="IG225" t="s">
        <v>283</v>
      </c>
      <c r="IH225" t="s">
        <v>284</v>
      </c>
      <c r="II225" t="s">
        <v>285</v>
      </c>
      <c r="IJ225" t="s">
        <v>286</v>
      </c>
      <c r="IK225" t="s">
        <v>278</v>
      </c>
      <c r="IL225" t="s">
        <v>371</v>
      </c>
      <c r="IM225" t="s">
        <v>288</v>
      </c>
      <c r="IN225" t="s">
        <v>289</v>
      </c>
      <c r="IP225" t="s">
        <v>290</v>
      </c>
      <c r="IQ225" t="s">
        <v>284</v>
      </c>
      <c r="IS225" t="s">
        <v>291</v>
      </c>
      <c r="IY225" t="s">
        <v>281</v>
      </c>
    </row>
    <row r="226" spans="1:259" x14ac:dyDescent="0.3">
      <c r="A226" s="14">
        <f>DAY(AVANZA[[#This Row],[FechaSeguimiento]])</f>
        <v>6</v>
      </c>
      <c r="B226" s="14">
        <f>MONTH(AVANZA[[#This Row],[FechaSeguimiento]])</f>
        <v>5</v>
      </c>
      <c r="C226"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26" t="str">
        <f>LOWER(IFERROR(VLOOKUP(AVANZA[[#This Row],[ID_Peticion]],CANCELADAS[#All],2,0),""))</f>
        <v/>
      </c>
      <c r="E226" t="str">
        <f>LOWER(IFERROR(VLOOKUP(AVANZA[[#This Row],[ID_Peticion]],CANCELADAS[#All],3,0),""))</f>
        <v/>
      </c>
      <c r="F226" t="str">
        <f>LOWER(IF(AVANZA[[#This Row],[CEDULA CLIENTE]]&lt;&gt;""," CC: " &amp; COUNTIFS(AVANZA[CEDULA CLIENTE],AVANZA[[#This Row],[CEDULA CLIENTE]]),"")&amp; IF(AVANZA[[#This Row],[Direccion]]&lt;&gt;""," DIR: " &amp; COUNTIFS(AVANZA[Direccion],AVANZA[[#This Row],[Direccion]]),""))</f>
        <v xml:space="preserve"> dir: 1</v>
      </c>
      <c r="G226" t="str">
        <f>IFERROR(VLOOKUP(AVANZA[[#This Row],[Cedula_Vendedor_Atis]],PLANTA[[#All],[CEDULA]:[LINEA]],3,0),"No Cruza")</f>
        <v>Marisol Avella</v>
      </c>
      <c r="H226" t="str">
        <f>IFERROR(VLOOKUP(AVANZA[[#This Row],[Cedula_Vendedor_Atis]],PLANTA[[#All],[CEDULA]:[LINEA]],4,0),"No Cruza")</f>
        <v>Fija</v>
      </c>
      <c r="I226" t="str">
        <f>LOWER(IF(AVANZA[[#This Row],[ATRIBUIBLE]]="",AVANZA[[#This Row],[Variable]],AVANZA[[#This Row],[ATRIBUIBLE]]))</f>
        <v>terminada</v>
      </c>
      <c r="J226" s="14">
        <f>IF(AVANZA[[#This Row],[Variable]]=AVANZA[[#Headers],[TERMINADA]],1,0)</f>
        <v>1</v>
      </c>
      <c r="K226" s="14">
        <f>IF(AVANZA[[#This Row],[Variable]]=AVANZA[[#Headers],[ANULADA]],1,0)</f>
        <v>0</v>
      </c>
      <c r="L226" s="14">
        <f>IF(AVANZA[[#This Row],[Variable]]=AVANZA[[#Headers],[PENDIENTE]],1,0)</f>
        <v>0</v>
      </c>
      <c r="M226" s="14">
        <f>IF(AVANZA[[#This Row],[ESTADO AGENDA]]="AGENDADA",1,0)</f>
        <v>0</v>
      </c>
      <c r="N226" s="14">
        <f>IF(AVANZA[[#This Row],[ESTADO AGENDA]]="PENDIENTE DE AGENDAR",1,0)</f>
        <v>0</v>
      </c>
      <c r="O226" s="14">
        <f>IF(AVANZA[[#This Row],[ESTADO AGENDA]]="SUSPENDIDA",1,0)</f>
        <v>0</v>
      </c>
      <c r="P226" t="str" cm="1">
        <f t="array" ref="P226">_xlfn.XLOOKUP(AVANZA[[#This Row],[Num_Agrupacion_Pet_Atis]],Tabla1[[#All],[Numero_de_actuacion]],Tabla1[[#All],[Estado_de_la_orden]],"",0)</f>
        <v/>
      </c>
      <c r="Q226" s="2" t="str" cm="1">
        <f t="array" ref="Q226">_xlfn.XLOOKUP(AVANZA[[#This Row],[Num_Agrupacion_Pet_Atis]],Tabla1[[#All],[Numero_de_actuacion]],Tabla1[[#All],[Fecha_de_la_cita]],"",0)</f>
        <v/>
      </c>
      <c r="R226" t="str" cm="1">
        <f t="array" ref="R226">_xlfn.XLOOKUP(AVANZA[[#This Row],[Num_Agrupacion_Pet_Atis]],Tabla1[[#All],[Numero_de_actuacion]],Tabla1[[#All],[Franja_horaria_de_la_cita]],"",0)</f>
        <v/>
      </c>
      <c r="S226" s="14" t="str">
        <f>IFERROR(DAY(AVANZA[[#This Row],[FECHA AGENDA]]),"")</f>
        <v/>
      </c>
      <c r="T226" s="14" t="str">
        <f>IFERROR(MONTH(AVANZA[[#This Row],[FECHA AGENDA]]),"")</f>
        <v/>
      </c>
      <c r="U226" t="str" cm="1">
        <f t="array" ref="U226">_xlfn.XLOOKUP(AVANZA[[#This Row],[Num_Agrupacion_Pet_Atis]],Tabla1[[#All],[Numero_de_actuacion]],Tabla1[[#All],[Motivo_de_suspension]],"",0)</f>
        <v/>
      </c>
      <c r="V226" s="2" t="str" cm="1">
        <f t="array" ref="V226">_xlfn.XLOOKUP(AVANZA[[#This Row],[Num_Agrupacion_Pet_Atis]],Tabla1[[#All],[Numero_de_actuacion]],Tabla1[[#All],[No_identificacion_cliente]],"",0)</f>
        <v/>
      </c>
      <c r="W226" s="2" t="str" cm="1">
        <f t="array" ref="W226">_xlfn.XLOOKUP(AVANZA[[#This Row],[Num_Agrupacion_Pet_Atis]],Tabla1[[#All],[Numero_de_actuacion]],Tabla1[[#All],[Movil_de_contacto]],"",0)</f>
        <v/>
      </c>
      <c r="X226" s="14">
        <f>IF(OR(AVANZA[[#This Row],[ESTADO LEG]]="Legalizada grabacion",AVANZA[[#This Row],[ESTADO LEG]]="Legalizada aut"),1,0)</f>
        <v>1</v>
      </c>
      <c r="Y226" s="14">
        <f>IF(OR(AVANZA[[#This Row],[ESTADO LEG]]="pdte legalizar",AVANZA[[#This Row],[ESTADO LEG]]="No cruza"),1,0)</f>
        <v>0</v>
      </c>
      <c r="Z226" t="str" cm="1">
        <f t="array" ref="Z226">IF(AVANZA[[#This Row],[Variable]]="Terminada",LOWER(_xlfn.XLOOKUP(AVANZA[[#This Row],[ID_Peticion]],Tabla6[[#All],[NUM_PETICION]],Tabla6[[#All],[ESTADO_LEG]],"NO CRUZA",0)),AVANZA[[#This Row],[Variable]])</f>
        <v>legalizada grabacion</v>
      </c>
      <c r="AA226" cm="1">
        <f t="array" ref="AA226">_xlfn.XLOOKUP(AVANZA[[#This Row],[ID_Peticion]],Tabla6[[#All],[NUM_PETICION]],Tabla6[[#All],[DIF_DIAS]],"",0)</f>
        <v>1</v>
      </c>
      <c r="AB226" s="2" cm="1">
        <f t="array" ref="AB226">IFERROR(_xlfn.XLOOKUP(AVANZA[[#This Row],[ID_Peticion]],Tabla6[[#All],[NUM_PETICION]],Tabla6[[#All],[FEC_LEGAL]],"",0),"")</f>
        <v>46149</v>
      </c>
      <c r="AC226" s="14">
        <f ca="1">IF(AVANZA[[#This Row],[FECHA LEG]]&lt;&gt;0,IFERROR(AVANZA[[#This Row],[FECHA LEG]]-AVANZA[[#This Row],[FechaIniEstadoSubPetAtis]],0),TODAY()-AVANZA[[#This Row],[FechaIniEstadoSubPetAtis]])</f>
        <v>1</v>
      </c>
      <c r="AD226" s="35" t="str">
        <f ca="1">IF(AVANZA[[#This Row],[FINAL Vs LG]]&lt;&gt;0,IF(AVANZA[[#This Row],[FINAL Vs LG]]&lt;7.1,"100%",IF(AND(AVANZA[[#This Row],[FINAL Vs LG]]&gt;7.1,AVANZA[[#This Row],[FINAL Vs LG]]&lt;11.1),"50%","0%")),0)</f>
        <v>100%</v>
      </c>
      <c r="AE226" s="14">
        <f ca="1">VLOOKUP(DAY(TODAY()),BACK!F:G,2,0)</f>
        <v>14</v>
      </c>
      <c r="AF226" s="14">
        <f>BACK!$I$2</f>
        <v>24</v>
      </c>
      <c r="AG226" s="14">
        <f>IF(AVANZA[[#This Row],[Oferta_empaquetada_comisiones]]="SI",1,0)</f>
        <v>0</v>
      </c>
      <c r="AH226" s="36">
        <f>IF(AVANZA[[#This Row],[Variable]]="TERMINADA",IFERROR(VLOOKUP(AVANZA[[#This Row],[SUPERVISOR]],Tabla2[#All],4,0),0),)</f>
        <v>3.5</v>
      </c>
      <c r="AI226" s="14">
        <f>IF(AVANZA[[#This Row],[Producto]]="BA",1,0)</f>
        <v>1</v>
      </c>
      <c r="AJ226" s="14">
        <f>IF(AVANZA[[#This Row],[Producto]]="DUO",1,0)</f>
        <v>0</v>
      </c>
      <c r="AK226" s="14">
        <f>IF(AVANZA[[#This Row],[Producto]]="TRIO",1,0)</f>
        <v>0</v>
      </c>
      <c r="AL226" t="s">
        <v>1154</v>
      </c>
      <c r="AM226">
        <v>-1</v>
      </c>
      <c r="AN226">
        <v>-1</v>
      </c>
      <c r="AO226" t="s">
        <v>15562</v>
      </c>
      <c r="AP226" s="1">
        <v>46146.728043981479</v>
      </c>
      <c r="AQ226">
        <v>-1</v>
      </c>
      <c r="AR226" t="s">
        <v>15563</v>
      </c>
      <c r="AS226">
        <v>-1</v>
      </c>
      <c r="AT226">
        <v>-1</v>
      </c>
      <c r="AU226">
        <v>-1</v>
      </c>
      <c r="AV226">
        <v>-1</v>
      </c>
      <c r="AW226">
        <v>-1</v>
      </c>
      <c r="AX226" t="s">
        <v>224</v>
      </c>
      <c r="AY226">
        <v>-1</v>
      </c>
      <c r="AZ226">
        <v>2026</v>
      </c>
      <c r="BA226">
        <v>5</v>
      </c>
      <c r="BB226">
        <v>6</v>
      </c>
      <c r="BC226">
        <v>-1</v>
      </c>
      <c r="BD226" t="s">
        <v>225</v>
      </c>
      <c r="BE226">
        <v>-1</v>
      </c>
      <c r="BF226">
        <v>20001622115549</v>
      </c>
      <c r="BG226" t="s">
        <v>226</v>
      </c>
      <c r="BH226" t="s">
        <v>227</v>
      </c>
      <c r="BI226" t="s">
        <v>15564</v>
      </c>
      <c r="BJ226">
        <v>-1</v>
      </c>
      <c r="BK226">
        <v>-1</v>
      </c>
      <c r="BL226">
        <v>-1</v>
      </c>
      <c r="BM226" t="s">
        <v>229</v>
      </c>
      <c r="BN226" t="s">
        <v>230</v>
      </c>
      <c r="BO226" t="s">
        <v>15565</v>
      </c>
      <c r="BP226" t="s">
        <v>232</v>
      </c>
      <c r="BQ226">
        <v>2026</v>
      </c>
      <c r="BR226">
        <v>5</v>
      </c>
      <c r="BS226">
        <v>4</v>
      </c>
      <c r="BT226" s="1">
        <v>46148.756979166668</v>
      </c>
      <c r="BU226" t="s">
        <v>233</v>
      </c>
      <c r="BV226" s="2">
        <v>46148</v>
      </c>
      <c r="BW226" t="s">
        <v>234</v>
      </c>
      <c r="BX226" s="2">
        <v>46146</v>
      </c>
      <c r="BY226" s="2">
        <v>46148</v>
      </c>
      <c r="BZ226" t="s">
        <v>235</v>
      </c>
      <c r="CA226" t="s">
        <v>297</v>
      </c>
      <c r="CB226" t="s">
        <v>297</v>
      </c>
      <c r="CC226" t="s">
        <v>15566</v>
      </c>
      <c r="CD226" t="s">
        <v>3398</v>
      </c>
      <c r="CE226">
        <v>-1</v>
      </c>
      <c r="CF226" t="s">
        <v>300</v>
      </c>
      <c r="CG226" t="s">
        <v>301</v>
      </c>
      <c r="CH226" t="s">
        <v>242</v>
      </c>
      <c r="CI226">
        <v>1063565638</v>
      </c>
      <c r="CJ226" t="s">
        <v>1162</v>
      </c>
      <c r="CK226" t="s">
        <v>245</v>
      </c>
      <c r="CL226" t="s">
        <v>409</v>
      </c>
      <c r="CM226" t="s">
        <v>247</v>
      </c>
      <c r="CN226" t="s">
        <v>410</v>
      </c>
      <c r="CT226" t="s">
        <v>386</v>
      </c>
      <c r="CU226" t="s">
        <v>225</v>
      </c>
      <c r="CW226" t="s">
        <v>226</v>
      </c>
      <c r="CX226" t="s">
        <v>227</v>
      </c>
      <c r="DA226" t="s">
        <v>250</v>
      </c>
      <c r="DB226">
        <v>-1</v>
      </c>
      <c r="DF226" t="s">
        <v>251</v>
      </c>
      <c r="DJ226" t="s">
        <v>252</v>
      </c>
      <c r="DK226" t="s">
        <v>253</v>
      </c>
      <c r="DL226" t="s">
        <v>254</v>
      </c>
      <c r="DN226" t="s">
        <v>255</v>
      </c>
      <c r="DR226" t="s">
        <v>1163</v>
      </c>
      <c r="DS226" t="s">
        <v>1162</v>
      </c>
      <c r="DT226" t="s">
        <v>1161</v>
      </c>
      <c r="DV226">
        <v>1</v>
      </c>
      <c r="DW226" t="s">
        <v>283</v>
      </c>
      <c r="ED226" s="2">
        <v>46148</v>
      </c>
      <c r="EE226" t="s">
        <v>361</v>
      </c>
      <c r="EF226">
        <v>20</v>
      </c>
      <c r="EP226" t="s">
        <v>258</v>
      </c>
      <c r="ES226" t="s">
        <v>703</v>
      </c>
      <c r="FA226" t="s">
        <v>245</v>
      </c>
      <c r="FB226" t="s">
        <v>308</v>
      </c>
      <c r="FD226" t="s">
        <v>308</v>
      </c>
      <c r="FE226" t="s">
        <v>309</v>
      </c>
      <c r="FF226" t="s">
        <v>309</v>
      </c>
      <c r="FK226" t="s">
        <v>263</v>
      </c>
      <c r="FL226" t="s">
        <v>15567</v>
      </c>
      <c r="FN226" t="s">
        <v>410</v>
      </c>
      <c r="FO226" t="s">
        <v>414</v>
      </c>
      <c r="FR226">
        <v>85900</v>
      </c>
      <c r="GB226" t="s">
        <v>266</v>
      </c>
      <c r="GC226" t="s">
        <v>225</v>
      </c>
      <c r="GD226">
        <v>0</v>
      </c>
      <c r="GF226">
        <v>0</v>
      </c>
      <c r="GG226">
        <v>25421</v>
      </c>
      <c r="GI226">
        <v>85900</v>
      </c>
      <c r="GJ226">
        <v>0</v>
      </c>
      <c r="GL226">
        <v>0</v>
      </c>
      <c r="GM226">
        <v>102221</v>
      </c>
      <c r="GS226" t="s">
        <v>267</v>
      </c>
      <c r="GT226" s="2">
        <v>45473</v>
      </c>
      <c r="GU226" t="s">
        <v>268</v>
      </c>
      <c r="GV226" t="s">
        <v>311</v>
      </c>
      <c r="GW226" t="s">
        <v>270</v>
      </c>
      <c r="GX226" t="s">
        <v>271</v>
      </c>
      <c r="GY226" t="s">
        <v>272</v>
      </c>
      <c r="GZ226" t="s">
        <v>273</v>
      </c>
      <c r="HA226" t="s">
        <v>274</v>
      </c>
      <c r="HB226" t="s">
        <v>312</v>
      </c>
      <c r="HC226" t="s">
        <v>312</v>
      </c>
      <c r="HD226" t="s">
        <v>313</v>
      </c>
      <c r="HE226" t="s">
        <v>230</v>
      </c>
      <c r="HF226" t="s">
        <v>14260</v>
      </c>
      <c r="HG226" t="s">
        <v>277</v>
      </c>
      <c r="HR226" t="s">
        <v>278</v>
      </c>
      <c r="HV226">
        <v>85900</v>
      </c>
      <c r="HW226" t="s">
        <v>279</v>
      </c>
      <c r="HX226" t="s">
        <v>280</v>
      </c>
      <c r="HY226">
        <v>103568</v>
      </c>
      <c r="HZ226">
        <v>17668</v>
      </c>
      <c r="IA226" t="s">
        <v>279</v>
      </c>
      <c r="IB226" t="s">
        <v>281</v>
      </c>
      <c r="ID226" t="s">
        <v>282</v>
      </c>
      <c r="IE226" t="s">
        <v>283</v>
      </c>
      <c r="IF226" t="s">
        <v>283</v>
      </c>
      <c r="IG226" t="s">
        <v>283</v>
      </c>
      <c r="IH226" t="s">
        <v>284</v>
      </c>
      <c r="II226" t="s">
        <v>285</v>
      </c>
      <c r="IJ226" t="s">
        <v>286</v>
      </c>
      <c r="IK226" t="s">
        <v>278</v>
      </c>
      <c r="IL226" t="s">
        <v>346</v>
      </c>
      <c r="IM226" t="s">
        <v>288</v>
      </c>
      <c r="IN226" t="s">
        <v>289</v>
      </c>
      <c r="IP226" t="s">
        <v>290</v>
      </c>
      <c r="IQ226" t="s">
        <v>284</v>
      </c>
      <c r="IS226" t="s">
        <v>291</v>
      </c>
      <c r="IT226" t="s">
        <v>315</v>
      </c>
      <c r="IU226" t="s">
        <v>316</v>
      </c>
      <c r="IV226" t="s">
        <v>317</v>
      </c>
      <c r="IW226" t="s">
        <v>318</v>
      </c>
      <c r="IY226" t="s">
        <v>281</v>
      </c>
    </row>
    <row r="227" spans="1:259" x14ac:dyDescent="0.3">
      <c r="A227" s="14">
        <f>DAY(AVANZA[[#This Row],[FechaSeguimiento]])</f>
        <v>6</v>
      </c>
      <c r="B227" s="14">
        <f>MONTH(AVANZA[[#This Row],[FechaSeguimiento]])</f>
        <v>5</v>
      </c>
      <c r="C227"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27" t="str">
        <f>LOWER(IFERROR(VLOOKUP(AVANZA[[#This Row],[ID_Peticion]],CANCELADAS[#All],2,0),""))</f>
        <v>carrusel</v>
      </c>
      <c r="E227" t="str">
        <f>LOWER(IFERROR(VLOOKUP(AVANZA[[#This Row],[ID_Peticion]],CANCELADAS[#All],3,0),""))</f>
        <v>carrusel</v>
      </c>
      <c r="F227" t="str">
        <f>LOWER(IF(AVANZA[[#This Row],[CEDULA CLIENTE]]&lt;&gt;""," CC: " &amp; COUNTIFS(AVANZA[CEDULA CLIENTE],AVANZA[[#This Row],[CEDULA CLIENTE]]),"")&amp; IF(AVANZA[[#This Row],[Direccion]]&lt;&gt;""," DIR: " &amp; COUNTIFS(AVANZA[Direccion],AVANZA[[#This Row],[Direccion]]),""))</f>
        <v xml:space="preserve"> dir: 1</v>
      </c>
      <c r="G227" t="str">
        <f>IFERROR(VLOOKUP(AVANZA[[#This Row],[Cedula_Vendedor_Atis]],PLANTA[[#All],[CEDULA]:[LINEA]],3,0),"No Cruza")</f>
        <v>Marisol Avella</v>
      </c>
      <c r="H227" t="str">
        <f>IFERROR(VLOOKUP(AVANZA[[#This Row],[Cedula_Vendedor_Atis]],PLANTA[[#All],[CEDULA]:[LINEA]],4,0),"No Cruza")</f>
        <v>Fija</v>
      </c>
      <c r="I227" t="str">
        <f>LOWER(IF(AVANZA[[#This Row],[ATRIBUIBLE]]="",AVANZA[[#This Row],[Variable]],AVANZA[[#This Row],[ATRIBUIBLE]]))</f>
        <v>carrusel</v>
      </c>
      <c r="J227" s="14">
        <f>IF(AVANZA[[#This Row],[Variable]]=AVANZA[[#Headers],[TERMINADA]],1,0)</f>
        <v>0</v>
      </c>
      <c r="K227" s="14">
        <f>IF(AVANZA[[#This Row],[Variable]]=AVANZA[[#Headers],[ANULADA]],1,0)</f>
        <v>1</v>
      </c>
      <c r="L227" s="14">
        <f>IF(AVANZA[[#This Row],[Variable]]=AVANZA[[#Headers],[PENDIENTE]],1,0)</f>
        <v>0</v>
      </c>
      <c r="M227" s="14">
        <f>IF(AVANZA[[#This Row],[ESTADO AGENDA]]="AGENDADA",1,0)</f>
        <v>0</v>
      </c>
      <c r="N227" s="14">
        <f>IF(AVANZA[[#This Row],[ESTADO AGENDA]]="PENDIENTE DE AGENDAR",1,0)</f>
        <v>0</v>
      </c>
      <c r="O227" s="14">
        <f>IF(AVANZA[[#This Row],[ESTADO AGENDA]]="SUSPENDIDA",1,0)</f>
        <v>0</v>
      </c>
      <c r="P227" t="str" cm="1">
        <f t="array" ref="P227">_xlfn.XLOOKUP(AVANZA[[#This Row],[Num_Agrupacion_Pet_Atis]],Tabla1[[#All],[Numero_de_actuacion]],Tabla1[[#All],[Estado_de_la_orden]],"",0)</f>
        <v/>
      </c>
      <c r="Q227" s="2" t="str" cm="1">
        <f t="array" ref="Q227">_xlfn.XLOOKUP(AVANZA[[#This Row],[Num_Agrupacion_Pet_Atis]],Tabla1[[#All],[Numero_de_actuacion]],Tabla1[[#All],[Fecha_de_la_cita]],"",0)</f>
        <v/>
      </c>
      <c r="R227" t="str" cm="1">
        <f t="array" ref="R227">_xlfn.XLOOKUP(AVANZA[[#This Row],[Num_Agrupacion_Pet_Atis]],Tabla1[[#All],[Numero_de_actuacion]],Tabla1[[#All],[Franja_horaria_de_la_cita]],"",0)</f>
        <v/>
      </c>
      <c r="S227" s="14" t="str">
        <f>IFERROR(DAY(AVANZA[[#This Row],[FECHA AGENDA]]),"")</f>
        <v/>
      </c>
      <c r="T227" s="14" t="str">
        <f>IFERROR(MONTH(AVANZA[[#This Row],[FECHA AGENDA]]),"")</f>
        <v/>
      </c>
      <c r="U227" t="str" cm="1">
        <f t="array" ref="U227">_xlfn.XLOOKUP(AVANZA[[#This Row],[Num_Agrupacion_Pet_Atis]],Tabla1[[#All],[Numero_de_actuacion]],Tabla1[[#All],[Motivo_de_suspension]],"",0)</f>
        <v/>
      </c>
      <c r="V227" s="2" t="str" cm="1">
        <f t="array" ref="V227">_xlfn.XLOOKUP(AVANZA[[#This Row],[Num_Agrupacion_Pet_Atis]],Tabla1[[#All],[Numero_de_actuacion]],Tabla1[[#All],[No_identificacion_cliente]],"",0)</f>
        <v/>
      </c>
      <c r="W227" s="2" t="str" cm="1">
        <f t="array" ref="W227">_xlfn.XLOOKUP(AVANZA[[#This Row],[Num_Agrupacion_Pet_Atis]],Tabla1[[#All],[Numero_de_actuacion]],Tabla1[[#All],[Movil_de_contacto]],"",0)</f>
        <v/>
      </c>
      <c r="X227" s="14">
        <f>IF(OR(AVANZA[[#This Row],[ESTADO LEG]]="Legalizada grabacion",AVANZA[[#This Row],[ESTADO LEG]]="Legalizada aut"),1,0)</f>
        <v>0</v>
      </c>
      <c r="Y227" s="14">
        <f>IF(OR(AVANZA[[#This Row],[ESTADO LEG]]="pdte legalizar",AVANZA[[#This Row],[ESTADO LEG]]="No cruza"),1,0)</f>
        <v>0</v>
      </c>
      <c r="Z227" t="str" cm="1">
        <f t="array" ref="Z227">IF(AVANZA[[#This Row],[Variable]]="Terminada",LOWER(_xlfn.XLOOKUP(AVANZA[[#This Row],[ID_Peticion]],Tabla6[[#All],[NUM_PETICION]],Tabla6[[#All],[ESTADO_LEG]],"NO CRUZA",0)),AVANZA[[#This Row],[Variable]])</f>
        <v>ANULADA</v>
      </c>
      <c r="AA227" t="str" cm="1">
        <f t="array" ref="AA227">_xlfn.XLOOKUP(AVANZA[[#This Row],[ID_Peticion]],Tabla6[[#All],[NUM_PETICION]],Tabla6[[#All],[DIF_DIAS]],"",0)</f>
        <v/>
      </c>
      <c r="AB227" s="2" t="str" cm="1">
        <f t="array" ref="AB227">IFERROR(_xlfn.XLOOKUP(AVANZA[[#This Row],[ID_Peticion]],Tabla6[[#All],[NUM_PETICION]],Tabla6[[#All],[FEC_LEGAL]],"",0),"")</f>
        <v/>
      </c>
      <c r="AC227" s="14">
        <f ca="1">IF(AVANZA[[#This Row],[FECHA LEG]]&lt;&gt;0,IFERROR(AVANZA[[#This Row],[FECHA LEG]]-AVANZA[[#This Row],[FechaIniEstadoSubPetAtis]],0),TODAY()-AVANZA[[#This Row],[FechaIniEstadoSubPetAtis]])</f>
        <v>0</v>
      </c>
      <c r="AD227" s="35">
        <f ca="1">IF(AVANZA[[#This Row],[FINAL Vs LG]]&lt;&gt;0,IF(AVANZA[[#This Row],[FINAL Vs LG]]&lt;7.1,"100%",IF(AND(AVANZA[[#This Row],[FINAL Vs LG]]&gt;7.1,AVANZA[[#This Row],[FINAL Vs LG]]&lt;11.1),"50%","0%")),0)</f>
        <v>0</v>
      </c>
      <c r="AE227" s="14">
        <f ca="1">VLOOKUP(DAY(TODAY()),BACK!F:G,2,0)</f>
        <v>14</v>
      </c>
      <c r="AF227" s="14">
        <f>BACK!$I$2</f>
        <v>24</v>
      </c>
      <c r="AG227" s="14">
        <f>IF(AVANZA[[#This Row],[Oferta_empaquetada_comisiones]]="SI",1,0)</f>
        <v>0</v>
      </c>
      <c r="AH227" s="36">
        <f>IF(AVANZA[[#This Row],[Variable]]="TERMINADA",IFERROR(VLOOKUP(AVANZA[[#This Row],[SUPERVISOR]],Tabla2[#All],4,0),0),)</f>
        <v>0</v>
      </c>
      <c r="AI227" s="14">
        <f>IF(AVANZA[[#This Row],[Producto]]="BA",1,0)</f>
        <v>1</v>
      </c>
      <c r="AJ227" s="14">
        <f>IF(AVANZA[[#This Row],[Producto]]="DUO",1,0)</f>
        <v>0</v>
      </c>
      <c r="AK227" s="14">
        <f>IF(AVANZA[[#This Row],[Producto]]="TRIO",1,0)</f>
        <v>0</v>
      </c>
      <c r="AL227" t="s">
        <v>1154</v>
      </c>
      <c r="AM227">
        <v>-1</v>
      </c>
      <c r="AN227">
        <v>-1</v>
      </c>
      <c r="AO227" t="s">
        <v>15568</v>
      </c>
      <c r="AP227" s="1">
        <v>46148.510752314818</v>
      </c>
      <c r="AQ227">
        <v>-1</v>
      </c>
      <c r="AR227" t="s">
        <v>15569</v>
      </c>
      <c r="AS227">
        <v>-1</v>
      </c>
      <c r="AT227">
        <v>-1</v>
      </c>
      <c r="AU227">
        <v>-1</v>
      </c>
      <c r="AV227">
        <v>-1</v>
      </c>
      <c r="AW227">
        <v>-1</v>
      </c>
      <c r="AX227" t="s">
        <v>224</v>
      </c>
      <c r="AY227">
        <v>-1</v>
      </c>
      <c r="AZ227">
        <v>2026</v>
      </c>
      <c r="BA227">
        <v>5</v>
      </c>
      <c r="BB227">
        <v>6</v>
      </c>
      <c r="BC227">
        <v>-1</v>
      </c>
      <c r="BD227" t="s">
        <v>225</v>
      </c>
      <c r="BE227">
        <v>-1</v>
      </c>
      <c r="BF227">
        <v>20001623530806</v>
      </c>
      <c r="BG227" t="s">
        <v>319</v>
      </c>
      <c r="BH227" t="s">
        <v>320</v>
      </c>
      <c r="BJ227">
        <v>-1</v>
      </c>
      <c r="BK227">
        <v>-1</v>
      </c>
      <c r="BL227">
        <v>-1</v>
      </c>
      <c r="BM227" t="s">
        <v>573</v>
      </c>
      <c r="BN227" t="s">
        <v>230</v>
      </c>
      <c r="BO227" t="s">
        <v>15570</v>
      </c>
      <c r="BP227" t="s">
        <v>232</v>
      </c>
      <c r="BQ227">
        <v>2026</v>
      </c>
      <c r="BR227">
        <v>5</v>
      </c>
      <c r="BS227">
        <v>6</v>
      </c>
      <c r="BT227" s="1">
        <v>46148.610706018517</v>
      </c>
      <c r="BU227" t="s">
        <v>575</v>
      </c>
      <c r="BV227" s="2">
        <v>46148</v>
      </c>
      <c r="BW227" t="s">
        <v>576</v>
      </c>
      <c r="BX227" s="2"/>
      <c r="BY227" s="2"/>
      <c r="CA227" t="s">
        <v>297</v>
      </c>
      <c r="CB227" t="s">
        <v>297</v>
      </c>
      <c r="CC227" t="s">
        <v>15571</v>
      </c>
      <c r="CD227" t="s">
        <v>3348</v>
      </c>
      <c r="CE227">
        <v>-1</v>
      </c>
      <c r="CF227" t="s">
        <v>300</v>
      </c>
      <c r="CG227" t="s">
        <v>301</v>
      </c>
      <c r="CH227" t="s">
        <v>242</v>
      </c>
      <c r="CI227">
        <v>1063565638</v>
      </c>
      <c r="CJ227" t="s">
        <v>1162</v>
      </c>
      <c r="CK227" t="s">
        <v>245</v>
      </c>
      <c r="CL227" t="s">
        <v>409</v>
      </c>
      <c r="CM227" t="s">
        <v>247</v>
      </c>
      <c r="CN227" t="s">
        <v>410</v>
      </c>
      <c r="CT227" t="s">
        <v>386</v>
      </c>
      <c r="CU227" t="s">
        <v>225</v>
      </c>
      <c r="CW227" t="s">
        <v>319</v>
      </c>
      <c r="CX227" t="s">
        <v>320</v>
      </c>
      <c r="CY227" t="s">
        <v>579</v>
      </c>
      <c r="DA227" t="s">
        <v>250</v>
      </c>
      <c r="DB227">
        <v>-1</v>
      </c>
      <c r="DF227" t="s">
        <v>580</v>
      </c>
      <c r="DJ227" t="s">
        <v>252</v>
      </c>
      <c r="DK227" t="s">
        <v>253</v>
      </c>
      <c r="DL227" t="s">
        <v>253</v>
      </c>
      <c r="DN227" t="s">
        <v>255</v>
      </c>
      <c r="DR227" t="s">
        <v>1163</v>
      </c>
      <c r="DS227" t="s">
        <v>1162</v>
      </c>
      <c r="DT227" t="s">
        <v>1161</v>
      </c>
      <c r="DV227">
        <v>1</v>
      </c>
      <c r="DW227" t="s">
        <v>283</v>
      </c>
      <c r="ED227" s="2">
        <v>46148</v>
      </c>
      <c r="EF227">
        <v>12</v>
      </c>
      <c r="EP227" t="s">
        <v>258</v>
      </c>
      <c r="FA227" t="s">
        <v>245</v>
      </c>
      <c r="FB227" t="s">
        <v>308</v>
      </c>
      <c r="FD227" t="s">
        <v>308</v>
      </c>
      <c r="FE227" t="s">
        <v>309</v>
      </c>
      <c r="FF227" t="s">
        <v>309</v>
      </c>
      <c r="FK227" t="s">
        <v>263</v>
      </c>
      <c r="FN227" t="s">
        <v>410</v>
      </c>
      <c r="FO227" t="s">
        <v>414</v>
      </c>
      <c r="FR227">
        <v>0</v>
      </c>
      <c r="GB227" t="s">
        <v>266</v>
      </c>
      <c r="GM227">
        <v>0</v>
      </c>
      <c r="GS227" t="s">
        <v>267</v>
      </c>
      <c r="GT227" s="2"/>
      <c r="GU227" t="s">
        <v>268</v>
      </c>
      <c r="GV227" t="s">
        <v>335</v>
      </c>
      <c r="GW227" t="s">
        <v>270</v>
      </c>
      <c r="GX227" t="s">
        <v>272</v>
      </c>
      <c r="GY227" t="s">
        <v>272</v>
      </c>
      <c r="GZ227" t="s">
        <v>344</v>
      </c>
      <c r="HE227" t="s">
        <v>230</v>
      </c>
      <c r="HF227" t="s">
        <v>14331</v>
      </c>
      <c r="HR227" t="s">
        <v>278</v>
      </c>
      <c r="HV227">
        <v>94990</v>
      </c>
      <c r="HW227" t="s">
        <v>281</v>
      </c>
      <c r="HY227">
        <v>0</v>
      </c>
      <c r="HZ227">
        <v>0</v>
      </c>
      <c r="IA227" t="s">
        <v>279</v>
      </c>
      <c r="IB227" t="s">
        <v>281</v>
      </c>
      <c r="IC227" t="s">
        <v>582</v>
      </c>
      <c r="IE227" t="s">
        <v>283</v>
      </c>
      <c r="IF227" t="s">
        <v>283</v>
      </c>
      <c r="IG227" t="s">
        <v>283</v>
      </c>
      <c r="IH227" t="s">
        <v>284</v>
      </c>
      <c r="II227" t="s">
        <v>285</v>
      </c>
      <c r="IJ227" t="s">
        <v>286</v>
      </c>
      <c r="IK227" t="s">
        <v>278</v>
      </c>
      <c r="IL227" t="s">
        <v>346</v>
      </c>
      <c r="IM227" t="s">
        <v>288</v>
      </c>
      <c r="IN227" t="s">
        <v>290</v>
      </c>
      <c r="IP227" t="s">
        <v>290</v>
      </c>
      <c r="IQ227" t="s">
        <v>284</v>
      </c>
      <c r="IS227" t="s">
        <v>291</v>
      </c>
      <c r="IT227" t="s">
        <v>561</v>
      </c>
      <c r="IY227" t="s">
        <v>281</v>
      </c>
    </row>
    <row r="228" spans="1:259" x14ac:dyDescent="0.3">
      <c r="A228" s="14">
        <f>DAY(AVANZA[[#This Row],[FechaSeguimiento]])</f>
        <v>6</v>
      </c>
      <c r="B228" s="14">
        <f>MONTH(AVANZA[[#This Row],[FechaSeguimiento]])</f>
        <v>5</v>
      </c>
      <c r="C228"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28" t="str">
        <f>LOWER(IFERROR(VLOOKUP(AVANZA[[#This Row],[ID_Peticion]],CANCELADAS[#All],2,0),""))</f>
        <v/>
      </c>
      <c r="E228" t="str">
        <f>LOWER(IFERROR(VLOOKUP(AVANZA[[#This Row],[ID_Peticion]],CANCELADAS[#All],3,0),""))</f>
        <v/>
      </c>
      <c r="F228" t="str">
        <f>LOWER(IF(AVANZA[[#This Row],[CEDULA CLIENTE]]&lt;&gt;""," CC: " &amp; COUNTIFS(AVANZA[CEDULA CLIENTE],AVANZA[[#This Row],[CEDULA CLIENTE]]),"")&amp; IF(AVANZA[[#This Row],[Direccion]]&lt;&gt;""," DIR: " &amp; COUNTIFS(AVANZA[Direccion],AVANZA[[#This Row],[Direccion]]),""))</f>
        <v xml:space="preserve"> dir: 1</v>
      </c>
      <c r="G228" t="str">
        <f>IFERROR(VLOOKUP(AVANZA[[#This Row],[Cedula_Vendedor_Atis]],PLANTA[[#All],[CEDULA]:[LINEA]],3,0),"No Cruza")</f>
        <v>Marisol Avella</v>
      </c>
      <c r="H228" t="str">
        <f>IFERROR(VLOOKUP(AVANZA[[#This Row],[Cedula_Vendedor_Atis]],PLANTA[[#All],[CEDULA]:[LINEA]],4,0),"No Cruza")</f>
        <v>Fija</v>
      </c>
      <c r="I228" t="str">
        <f>LOWER(IF(AVANZA[[#This Row],[ATRIBUIBLE]]="",AVANZA[[#This Row],[Variable]],AVANZA[[#This Row],[ATRIBUIBLE]]))</f>
        <v>terminada</v>
      </c>
      <c r="J228" s="14">
        <f>IF(AVANZA[[#This Row],[Variable]]=AVANZA[[#Headers],[TERMINADA]],1,0)</f>
        <v>1</v>
      </c>
      <c r="K228" s="14">
        <f>IF(AVANZA[[#This Row],[Variable]]=AVANZA[[#Headers],[ANULADA]],1,0)</f>
        <v>0</v>
      </c>
      <c r="L228" s="14">
        <f>IF(AVANZA[[#This Row],[Variable]]=AVANZA[[#Headers],[PENDIENTE]],1,0)</f>
        <v>0</v>
      </c>
      <c r="M228" s="14">
        <f>IF(AVANZA[[#This Row],[ESTADO AGENDA]]="AGENDADA",1,0)</f>
        <v>0</v>
      </c>
      <c r="N228" s="14">
        <f>IF(AVANZA[[#This Row],[ESTADO AGENDA]]="PENDIENTE DE AGENDAR",1,0)</f>
        <v>0</v>
      </c>
      <c r="O228" s="14">
        <f>IF(AVANZA[[#This Row],[ESTADO AGENDA]]="SUSPENDIDA",1,0)</f>
        <v>0</v>
      </c>
      <c r="P228" t="str" cm="1">
        <f t="array" ref="P228">_xlfn.XLOOKUP(AVANZA[[#This Row],[Num_Agrupacion_Pet_Atis]],Tabla1[[#All],[Numero_de_actuacion]],Tabla1[[#All],[Estado_de_la_orden]],"",0)</f>
        <v/>
      </c>
      <c r="Q228" s="2" t="str" cm="1">
        <f t="array" ref="Q228">_xlfn.XLOOKUP(AVANZA[[#This Row],[Num_Agrupacion_Pet_Atis]],Tabla1[[#All],[Numero_de_actuacion]],Tabla1[[#All],[Fecha_de_la_cita]],"",0)</f>
        <v/>
      </c>
      <c r="R228" t="str" cm="1">
        <f t="array" ref="R228">_xlfn.XLOOKUP(AVANZA[[#This Row],[Num_Agrupacion_Pet_Atis]],Tabla1[[#All],[Numero_de_actuacion]],Tabla1[[#All],[Franja_horaria_de_la_cita]],"",0)</f>
        <v/>
      </c>
      <c r="S228" s="14" t="str">
        <f>IFERROR(DAY(AVANZA[[#This Row],[FECHA AGENDA]]),"")</f>
        <v/>
      </c>
      <c r="T228" s="14" t="str">
        <f>IFERROR(MONTH(AVANZA[[#This Row],[FECHA AGENDA]]),"")</f>
        <v/>
      </c>
      <c r="U228" t="str" cm="1">
        <f t="array" ref="U228">_xlfn.XLOOKUP(AVANZA[[#This Row],[Num_Agrupacion_Pet_Atis]],Tabla1[[#All],[Numero_de_actuacion]],Tabla1[[#All],[Motivo_de_suspension]],"",0)</f>
        <v/>
      </c>
      <c r="V228" s="2" t="str" cm="1">
        <f t="array" ref="V228">_xlfn.XLOOKUP(AVANZA[[#This Row],[Num_Agrupacion_Pet_Atis]],Tabla1[[#All],[Numero_de_actuacion]],Tabla1[[#All],[No_identificacion_cliente]],"",0)</f>
        <v/>
      </c>
      <c r="W228" s="2" t="str" cm="1">
        <f t="array" ref="W228">_xlfn.XLOOKUP(AVANZA[[#This Row],[Num_Agrupacion_Pet_Atis]],Tabla1[[#All],[Numero_de_actuacion]],Tabla1[[#All],[Movil_de_contacto]],"",0)</f>
        <v/>
      </c>
      <c r="X228" s="14">
        <f>IF(OR(AVANZA[[#This Row],[ESTADO LEG]]="Legalizada grabacion",AVANZA[[#This Row],[ESTADO LEG]]="Legalizada aut"),1,0)</f>
        <v>1</v>
      </c>
      <c r="Y228" s="14">
        <f>IF(OR(AVANZA[[#This Row],[ESTADO LEG]]="pdte legalizar",AVANZA[[#This Row],[ESTADO LEG]]="No cruza"),1,0)</f>
        <v>0</v>
      </c>
      <c r="Z228" t="str" cm="1">
        <f t="array" ref="Z228">IF(AVANZA[[#This Row],[Variable]]="Terminada",LOWER(_xlfn.XLOOKUP(AVANZA[[#This Row],[ID_Peticion]],Tabla6[[#All],[NUM_PETICION]],Tabla6[[#All],[ESTADO_LEG]],"NO CRUZA",0)),AVANZA[[#This Row],[Variable]])</f>
        <v>legalizada grabacion</v>
      </c>
      <c r="AA228" cm="1">
        <f t="array" ref="AA228">_xlfn.XLOOKUP(AVANZA[[#This Row],[ID_Peticion]],Tabla6[[#All],[NUM_PETICION]],Tabla6[[#All],[DIF_DIAS]],"",0)</f>
        <v>1</v>
      </c>
      <c r="AB228" s="2" cm="1">
        <f t="array" ref="AB228">IFERROR(_xlfn.XLOOKUP(AVANZA[[#This Row],[ID_Peticion]],Tabla6[[#All],[NUM_PETICION]],Tabla6[[#All],[FEC_LEGAL]],"",0),"")</f>
        <v>46149</v>
      </c>
      <c r="AC228" s="14">
        <f ca="1">IF(AVANZA[[#This Row],[FECHA LEG]]&lt;&gt;0,IFERROR(AVANZA[[#This Row],[FECHA LEG]]-AVANZA[[#This Row],[FechaIniEstadoSubPetAtis]],0),TODAY()-AVANZA[[#This Row],[FechaIniEstadoSubPetAtis]])</f>
        <v>1</v>
      </c>
      <c r="AD228" s="35" t="str">
        <f ca="1">IF(AVANZA[[#This Row],[FINAL Vs LG]]&lt;&gt;0,IF(AVANZA[[#This Row],[FINAL Vs LG]]&lt;7.1,"100%",IF(AND(AVANZA[[#This Row],[FINAL Vs LG]]&gt;7.1,AVANZA[[#This Row],[FINAL Vs LG]]&lt;11.1),"50%","0%")),0)</f>
        <v>100%</v>
      </c>
      <c r="AE228" s="14">
        <f ca="1">VLOOKUP(DAY(TODAY()),BACK!F:G,2,0)</f>
        <v>14</v>
      </c>
      <c r="AF228" s="14">
        <f>BACK!$I$2</f>
        <v>24</v>
      </c>
      <c r="AG228" s="14">
        <f>IF(AVANZA[[#This Row],[Oferta_empaquetada_comisiones]]="SI",1,0)</f>
        <v>0</v>
      </c>
      <c r="AH228" s="36">
        <f>IF(AVANZA[[#This Row],[Variable]]="TERMINADA",IFERROR(VLOOKUP(AVANZA[[#This Row],[SUPERVISOR]],Tabla2[#All],4,0),0),)</f>
        <v>3.5</v>
      </c>
      <c r="AI228" s="14">
        <f>IF(AVANZA[[#This Row],[Producto]]="BA",1,0)</f>
        <v>0</v>
      </c>
      <c r="AJ228" s="14">
        <f>IF(AVANZA[[#This Row],[Producto]]="DUO",1,0)</f>
        <v>0</v>
      </c>
      <c r="AK228" s="14">
        <f>IF(AVANZA[[#This Row],[Producto]]="TRIO",1,0)</f>
        <v>1</v>
      </c>
      <c r="AL228" t="s">
        <v>746</v>
      </c>
      <c r="AM228">
        <v>-1</v>
      </c>
      <c r="AN228">
        <v>-1</v>
      </c>
      <c r="AO228" t="s">
        <v>15572</v>
      </c>
      <c r="AP228" s="1">
        <v>46146.695393518516</v>
      </c>
      <c r="AQ228">
        <v>-1</v>
      </c>
      <c r="AR228" t="s">
        <v>15573</v>
      </c>
      <c r="AS228">
        <v>-1</v>
      </c>
      <c r="AT228">
        <v>-1</v>
      </c>
      <c r="AU228">
        <v>-1</v>
      </c>
      <c r="AV228">
        <v>-1</v>
      </c>
      <c r="AW228">
        <v>-1</v>
      </c>
      <c r="AX228" t="s">
        <v>224</v>
      </c>
      <c r="AY228">
        <v>-1</v>
      </c>
      <c r="AZ228">
        <v>2026</v>
      </c>
      <c r="BA228">
        <v>5</v>
      </c>
      <c r="BB228">
        <v>6</v>
      </c>
      <c r="BC228">
        <v>-1</v>
      </c>
      <c r="BD228" t="s">
        <v>225</v>
      </c>
      <c r="BE228">
        <v>-1</v>
      </c>
      <c r="BF228">
        <v>20001622079846</v>
      </c>
      <c r="BG228" t="s">
        <v>14118</v>
      </c>
      <c r="BH228" t="s">
        <v>14119</v>
      </c>
      <c r="BI228" t="s">
        <v>15574</v>
      </c>
      <c r="BJ228">
        <v>-1</v>
      </c>
      <c r="BK228">
        <v>-1</v>
      </c>
      <c r="BL228">
        <v>-1</v>
      </c>
      <c r="BM228" t="s">
        <v>229</v>
      </c>
      <c r="BN228" t="s">
        <v>230</v>
      </c>
      <c r="BO228" t="s">
        <v>15575</v>
      </c>
      <c r="BP228" t="s">
        <v>232</v>
      </c>
      <c r="BQ228">
        <v>2026</v>
      </c>
      <c r="BR228">
        <v>5</v>
      </c>
      <c r="BS228">
        <v>4</v>
      </c>
      <c r="BT228" s="1">
        <v>46148.459479166668</v>
      </c>
      <c r="BU228" t="s">
        <v>233</v>
      </c>
      <c r="BV228" s="2">
        <v>46148</v>
      </c>
      <c r="BW228" t="s">
        <v>234</v>
      </c>
      <c r="BX228" s="2">
        <v>46146</v>
      </c>
      <c r="BY228" s="2">
        <v>46148</v>
      </c>
      <c r="BZ228" t="s">
        <v>235</v>
      </c>
      <c r="CA228" t="s">
        <v>321</v>
      </c>
      <c r="CB228" t="s">
        <v>322</v>
      </c>
      <c r="CC228" t="s">
        <v>15576</v>
      </c>
      <c r="CD228" t="s">
        <v>2919</v>
      </c>
      <c r="CE228">
        <v>-1</v>
      </c>
      <c r="CF228" t="s">
        <v>324</v>
      </c>
      <c r="CG228" t="s">
        <v>325</v>
      </c>
      <c r="CH228" t="s">
        <v>326</v>
      </c>
      <c r="CI228">
        <v>1000857923</v>
      </c>
      <c r="CJ228" t="s">
        <v>759</v>
      </c>
      <c r="CK228" t="s">
        <v>245</v>
      </c>
      <c r="CL228" t="s">
        <v>246</v>
      </c>
      <c r="CM228" t="s">
        <v>247</v>
      </c>
      <c r="CN228" t="s">
        <v>359</v>
      </c>
      <c r="CT228" t="s">
        <v>853</v>
      </c>
      <c r="CU228" t="s">
        <v>387</v>
      </c>
      <c r="CW228" t="s">
        <v>3967</v>
      </c>
      <c r="CX228" t="s">
        <v>3966</v>
      </c>
      <c r="DA228" t="s">
        <v>250</v>
      </c>
      <c r="DB228">
        <v>-1</v>
      </c>
      <c r="DF228" t="s">
        <v>251</v>
      </c>
      <c r="DJ228" t="s">
        <v>252</v>
      </c>
      <c r="DK228" t="s">
        <v>253</v>
      </c>
      <c r="DL228" t="s">
        <v>253</v>
      </c>
      <c r="DN228" t="s">
        <v>390</v>
      </c>
      <c r="DR228" t="s">
        <v>760</v>
      </c>
      <c r="DS228" t="s">
        <v>759</v>
      </c>
      <c r="DT228" t="s">
        <v>758</v>
      </c>
      <c r="DV228">
        <v>1</v>
      </c>
      <c r="DW228" t="s">
        <v>331</v>
      </c>
      <c r="ED228" s="2">
        <v>46148</v>
      </c>
      <c r="EF228">
        <v>26</v>
      </c>
      <c r="EP228" t="s">
        <v>258</v>
      </c>
      <c r="ES228" t="s">
        <v>15577</v>
      </c>
      <c r="EZ228" t="s">
        <v>14324</v>
      </c>
      <c r="FA228" t="s">
        <v>245</v>
      </c>
      <c r="FB228" t="s">
        <v>333</v>
      </c>
      <c r="FD228" t="s">
        <v>333</v>
      </c>
      <c r="FE228" t="s">
        <v>334</v>
      </c>
      <c r="FF228" t="s">
        <v>334</v>
      </c>
      <c r="FK228" t="s">
        <v>263</v>
      </c>
      <c r="FL228" t="s">
        <v>15578</v>
      </c>
      <c r="FN228" t="s">
        <v>359</v>
      </c>
      <c r="FO228" t="s">
        <v>366</v>
      </c>
      <c r="FR228">
        <v>115041</v>
      </c>
      <c r="GB228" t="s">
        <v>266</v>
      </c>
      <c r="GC228" t="s">
        <v>387</v>
      </c>
      <c r="GD228">
        <v>23493</v>
      </c>
      <c r="GF228">
        <v>2353</v>
      </c>
      <c r="GG228">
        <v>25349</v>
      </c>
      <c r="GI228">
        <v>73235</v>
      </c>
      <c r="GJ228">
        <v>25358</v>
      </c>
      <c r="GL228">
        <v>39453</v>
      </c>
      <c r="GM228">
        <v>136898</v>
      </c>
      <c r="GS228" t="s">
        <v>267</v>
      </c>
      <c r="GT228" s="2">
        <v>45838</v>
      </c>
      <c r="GU228" t="s">
        <v>268</v>
      </c>
      <c r="GV228" t="s">
        <v>311</v>
      </c>
      <c r="GW228" t="s">
        <v>270</v>
      </c>
      <c r="GX228" t="s">
        <v>271</v>
      </c>
      <c r="GY228" t="s">
        <v>272</v>
      </c>
      <c r="GZ228" t="s">
        <v>273</v>
      </c>
      <c r="HA228" t="s">
        <v>336</v>
      </c>
      <c r="HC228" t="s">
        <v>337</v>
      </c>
      <c r="HE228" t="s">
        <v>230</v>
      </c>
      <c r="HF228" t="s">
        <v>15579</v>
      </c>
      <c r="HG228" t="s">
        <v>277</v>
      </c>
      <c r="HR228" t="s">
        <v>278</v>
      </c>
      <c r="HV228">
        <v>136900</v>
      </c>
      <c r="HW228" t="s">
        <v>279</v>
      </c>
      <c r="HX228" t="s">
        <v>280</v>
      </c>
      <c r="HY228">
        <v>132709</v>
      </c>
      <c r="HZ228">
        <v>17668</v>
      </c>
      <c r="IA228" t="s">
        <v>279</v>
      </c>
      <c r="IB228" t="s">
        <v>281</v>
      </c>
      <c r="ID228" t="s">
        <v>282</v>
      </c>
      <c r="IE228" t="s">
        <v>283</v>
      </c>
      <c r="IF228" t="s">
        <v>283</v>
      </c>
      <c r="IG228" t="s">
        <v>283</v>
      </c>
      <c r="IH228" t="s">
        <v>284</v>
      </c>
      <c r="II228" t="s">
        <v>285</v>
      </c>
      <c r="IJ228" t="s">
        <v>286</v>
      </c>
      <c r="IK228" t="s">
        <v>278</v>
      </c>
      <c r="IL228" t="s">
        <v>371</v>
      </c>
      <c r="IM228" t="s">
        <v>288</v>
      </c>
      <c r="IN228" t="s">
        <v>289</v>
      </c>
      <c r="IP228" t="s">
        <v>290</v>
      </c>
      <c r="IQ228" t="s">
        <v>284</v>
      </c>
      <c r="IS228" t="s">
        <v>291</v>
      </c>
      <c r="IT228" t="s">
        <v>432</v>
      </c>
      <c r="IU228" t="s">
        <v>1496</v>
      </c>
      <c r="IV228" t="s">
        <v>434</v>
      </c>
      <c r="IW228" t="s">
        <v>14283</v>
      </c>
      <c r="IY228" t="s">
        <v>281</v>
      </c>
    </row>
    <row r="229" spans="1:259" x14ac:dyDescent="0.3">
      <c r="A229" s="14">
        <f>DAY(AVANZA[[#This Row],[FechaSeguimiento]])</f>
        <v>6</v>
      </c>
      <c r="B229" s="14">
        <f>MONTH(AVANZA[[#This Row],[FechaSeguimiento]])</f>
        <v>5</v>
      </c>
      <c r="C229"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29" t="str">
        <f>LOWER(IFERROR(VLOOKUP(AVANZA[[#This Row],[ID_Peticion]],CANCELADAS[#All],2,0),""))</f>
        <v/>
      </c>
      <c r="E229" t="str">
        <f>LOWER(IFERROR(VLOOKUP(AVANZA[[#This Row],[ID_Peticion]],CANCELADAS[#All],3,0),""))</f>
        <v/>
      </c>
      <c r="F229" t="str">
        <f>LOWER(IF(AVANZA[[#This Row],[CEDULA CLIENTE]]&lt;&gt;""," CC: " &amp; COUNTIFS(AVANZA[CEDULA CLIENTE],AVANZA[[#This Row],[CEDULA CLIENTE]]),"")&amp; IF(AVANZA[[#This Row],[Direccion]]&lt;&gt;""," DIR: " &amp; COUNTIFS(AVANZA[Direccion],AVANZA[[#This Row],[Direccion]]),""))</f>
        <v xml:space="preserve"> dir: 1</v>
      </c>
      <c r="G229" t="str">
        <f>IFERROR(VLOOKUP(AVANZA[[#This Row],[Cedula_Vendedor_Atis]],PLANTA[[#All],[CEDULA]:[LINEA]],3,0),"No Cruza")</f>
        <v>Marisol Avella</v>
      </c>
      <c r="H229" t="str">
        <f>IFERROR(VLOOKUP(AVANZA[[#This Row],[Cedula_Vendedor_Atis]],PLANTA[[#All],[CEDULA]:[LINEA]],4,0),"No Cruza")</f>
        <v>Fija</v>
      </c>
      <c r="I229" t="str">
        <f>LOWER(IF(AVANZA[[#This Row],[ATRIBUIBLE]]="",AVANZA[[#This Row],[Variable]],AVANZA[[#This Row],[ATRIBUIBLE]]))</f>
        <v>terminada</v>
      </c>
      <c r="J229" s="14">
        <f>IF(AVANZA[[#This Row],[Variable]]=AVANZA[[#Headers],[TERMINADA]],1,0)</f>
        <v>1</v>
      </c>
      <c r="K229" s="14">
        <f>IF(AVANZA[[#This Row],[Variable]]=AVANZA[[#Headers],[ANULADA]],1,0)</f>
        <v>0</v>
      </c>
      <c r="L229" s="14">
        <f>IF(AVANZA[[#This Row],[Variable]]=AVANZA[[#Headers],[PENDIENTE]],1,0)</f>
        <v>0</v>
      </c>
      <c r="M229" s="14">
        <f>IF(AVANZA[[#This Row],[ESTADO AGENDA]]="AGENDADA",1,0)</f>
        <v>0</v>
      </c>
      <c r="N229" s="14">
        <f>IF(AVANZA[[#This Row],[ESTADO AGENDA]]="PENDIENTE DE AGENDAR",1,0)</f>
        <v>0</v>
      </c>
      <c r="O229" s="14">
        <f>IF(AVANZA[[#This Row],[ESTADO AGENDA]]="SUSPENDIDA",1,0)</f>
        <v>0</v>
      </c>
      <c r="P229" t="str" cm="1">
        <f t="array" ref="P229">_xlfn.XLOOKUP(AVANZA[[#This Row],[Num_Agrupacion_Pet_Atis]],Tabla1[[#All],[Numero_de_actuacion]],Tabla1[[#All],[Estado_de_la_orden]],"",0)</f>
        <v/>
      </c>
      <c r="Q229" s="2" t="str" cm="1">
        <f t="array" ref="Q229">_xlfn.XLOOKUP(AVANZA[[#This Row],[Num_Agrupacion_Pet_Atis]],Tabla1[[#All],[Numero_de_actuacion]],Tabla1[[#All],[Fecha_de_la_cita]],"",0)</f>
        <v/>
      </c>
      <c r="R229" t="str" cm="1">
        <f t="array" ref="R229">_xlfn.XLOOKUP(AVANZA[[#This Row],[Num_Agrupacion_Pet_Atis]],Tabla1[[#All],[Numero_de_actuacion]],Tabla1[[#All],[Franja_horaria_de_la_cita]],"",0)</f>
        <v/>
      </c>
      <c r="S229" s="14" t="str">
        <f>IFERROR(DAY(AVANZA[[#This Row],[FECHA AGENDA]]),"")</f>
        <v/>
      </c>
      <c r="T229" s="14" t="str">
        <f>IFERROR(MONTH(AVANZA[[#This Row],[FECHA AGENDA]]),"")</f>
        <v/>
      </c>
      <c r="U229" t="str" cm="1">
        <f t="array" ref="U229">_xlfn.XLOOKUP(AVANZA[[#This Row],[Num_Agrupacion_Pet_Atis]],Tabla1[[#All],[Numero_de_actuacion]],Tabla1[[#All],[Motivo_de_suspension]],"",0)</f>
        <v/>
      </c>
      <c r="V229" s="2" t="str" cm="1">
        <f t="array" ref="V229">_xlfn.XLOOKUP(AVANZA[[#This Row],[Num_Agrupacion_Pet_Atis]],Tabla1[[#All],[Numero_de_actuacion]],Tabla1[[#All],[No_identificacion_cliente]],"",0)</f>
        <v/>
      </c>
      <c r="W229" s="2" t="str" cm="1">
        <f t="array" ref="W229">_xlfn.XLOOKUP(AVANZA[[#This Row],[Num_Agrupacion_Pet_Atis]],Tabla1[[#All],[Numero_de_actuacion]],Tabla1[[#All],[Movil_de_contacto]],"",0)</f>
        <v/>
      </c>
      <c r="X229" s="14">
        <f>IF(OR(AVANZA[[#This Row],[ESTADO LEG]]="Legalizada grabacion",AVANZA[[#This Row],[ESTADO LEG]]="Legalizada aut"),1,0)</f>
        <v>1</v>
      </c>
      <c r="Y229" s="14">
        <f>IF(OR(AVANZA[[#This Row],[ESTADO LEG]]="pdte legalizar",AVANZA[[#This Row],[ESTADO LEG]]="No cruza"),1,0)</f>
        <v>0</v>
      </c>
      <c r="Z229" t="str" cm="1">
        <f t="array" ref="Z229">IF(AVANZA[[#This Row],[Variable]]="Terminada",LOWER(_xlfn.XLOOKUP(AVANZA[[#This Row],[ID_Peticion]],Tabla6[[#All],[NUM_PETICION]],Tabla6[[#All],[ESTADO_LEG]],"NO CRUZA",0)),AVANZA[[#This Row],[Variable]])</f>
        <v>legalizada grabacion</v>
      </c>
      <c r="AA229" cm="1">
        <f t="array" ref="AA229">_xlfn.XLOOKUP(AVANZA[[#This Row],[ID_Peticion]],Tabla6[[#All],[NUM_PETICION]],Tabla6[[#All],[DIF_DIAS]],"",0)</f>
        <v>1</v>
      </c>
      <c r="AB229" s="2" cm="1">
        <f t="array" ref="AB229">IFERROR(_xlfn.XLOOKUP(AVANZA[[#This Row],[ID_Peticion]],Tabla6[[#All],[NUM_PETICION]],Tabla6[[#All],[FEC_LEGAL]],"",0),"")</f>
        <v>46149</v>
      </c>
      <c r="AC229" s="14">
        <f ca="1">IF(AVANZA[[#This Row],[FECHA LEG]]&lt;&gt;0,IFERROR(AVANZA[[#This Row],[FECHA LEG]]-AVANZA[[#This Row],[FechaIniEstadoSubPetAtis]],0),TODAY()-AVANZA[[#This Row],[FechaIniEstadoSubPetAtis]])</f>
        <v>1</v>
      </c>
      <c r="AD229" s="35" t="str">
        <f ca="1">IF(AVANZA[[#This Row],[FINAL Vs LG]]&lt;&gt;0,IF(AVANZA[[#This Row],[FINAL Vs LG]]&lt;7.1,"100%",IF(AND(AVANZA[[#This Row],[FINAL Vs LG]]&gt;7.1,AVANZA[[#This Row],[FINAL Vs LG]]&lt;11.1),"50%","0%")),0)</f>
        <v>100%</v>
      </c>
      <c r="AE229" s="14">
        <f ca="1">VLOOKUP(DAY(TODAY()),BACK!F:G,2,0)</f>
        <v>14</v>
      </c>
      <c r="AF229" s="14">
        <f>BACK!$I$2</f>
        <v>24</v>
      </c>
      <c r="AG229" s="14">
        <f>IF(AVANZA[[#This Row],[Oferta_empaquetada_comisiones]]="SI",1,0)</f>
        <v>1</v>
      </c>
      <c r="AH229" s="36">
        <f>IF(AVANZA[[#This Row],[Variable]]="TERMINADA",IFERROR(VLOOKUP(AVANZA[[#This Row],[SUPERVISOR]],Tabla2[#All],4,0),0),)</f>
        <v>3.5</v>
      </c>
      <c r="AI229" s="14">
        <f>IF(AVANZA[[#This Row],[Producto]]="BA",1,0)</f>
        <v>0</v>
      </c>
      <c r="AJ229" s="14">
        <f>IF(AVANZA[[#This Row],[Producto]]="DUO",1,0)</f>
        <v>0</v>
      </c>
      <c r="AK229" s="14">
        <f>IF(AVANZA[[#This Row],[Producto]]="TRIO",1,0)</f>
        <v>1</v>
      </c>
      <c r="AL229" t="s">
        <v>1154</v>
      </c>
      <c r="AM229">
        <v>-1</v>
      </c>
      <c r="AN229">
        <v>-1</v>
      </c>
      <c r="AO229" t="s">
        <v>15580</v>
      </c>
      <c r="AP229" s="1">
        <v>46147.3984375</v>
      </c>
      <c r="AQ229">
        <v>-1</v>
      </c>
      <c r="AR229" t="s">
        <v>15581</v>
      </c>
      <c r="AS229">
        <v>-1</v>
      </c>
      <c r="AT229">
        <v>-1</v>
      </c>
      <c r="AU229">
        <v>-1</v>
      </c>
      <c r="AV229">
        <v>-1</v>
      </c>
      <c r="AW229">
        <v>-1</v>
      </c>
      <c r="AX229" t="s">
        <v>224</v>
      </c>
      <c r="AY229">
        <v>-1</v>
      </c>
      <c r="AZ229">
        <v>2026</v>
      </c>
      <c r="BA229">
        <v>5</v>
      </c>
      <c r="BB229">
        <v>6</v>
      </c>
      <c r="BC229">
        <v>-1</v>
      </c>
      <c r="BD229" t="s">
        <v>225</v>
      </c>
      <c r="BE229">
        <v>-1</v>
      </c>
      <c r="BF229">
        <v>20001622735602</v>
      </c>
      <c r="BG229" t="s">
        <v>438</v>
      </c>
      <c r="BH229" t="s">
        <v>439</v>
      </c>
      <c r="BI229" t="s">
        <v>15582</v>
      </c>
      <c r="BJ229">
        <v>-1</v>
      </c>
      <c r="BK229">
        <v>-1</v>
      </c>
      <c r="BL229">
        <v>-1</v>
      </c>
      <c r="BM229" t="s">
        <v>229</v>
      </c>
      <c r="BN229" t="s">
        <v>230</v>
      </c>
      <c r="BO229" t="s">
        <v>15583</v>
      </c>
      <c r="BP229" t="s">
        <v>232</v>
      </c>
      <c r="BQ229">
        <v>2026</v>
      </c>
      <c r="BR229">
        <v>5</v>
      </c>
      <c r="BS229">
        <v>5</v>
      </c>
      <c r="BT229" s="1">
        <v>46148.70684027778</v>
      </c>
      <c r="BU229" t="s">
        <v>233</v>
      </c>
      <c r="BV229" s="2">
        <v>46148</v>
      </c>
      <c r="BW229" t="s">
        <v>234</v>
      </c>
      <c r="BX229" s="2">
        <v>46147</v>
      </c>
      <c r="BY229" s="2">
        <v>46148</v>
      </c>
      <c r="BZ229" t="s">
        <v>235</v>
      </c>
      <c r="CA229" t="s">
        <v>297</v>
      </c>
      <c r="CB229" t="s">
        <v>297</v>
      </c>
      <c r="CC229" t="s">
        <v>15584</v>
      </c>
      <c r="CD229" t="s">
        <v>792</v>
      </c>
      <c r="CE229">
        <v>-1</v>
      </c>
      <c r="CF229" t="s">
        <v>300</v>
      </c>
      <c r="CG229" t="s">
        <v>301</v>
      </c>
      <c r="CH229" t="s">
        <v>242</v>
      </c>
      <c r="CI229">
        <v>1063565638</v>
      </c>
      <c r="CJ229" t="s">
        <v>1162</v>
      </c>
      <c r="CK229" t="s">
        <v>245</v>
      </c>
      <c r="CL229" t="s">
        <v>409</v>
      </c>
      <c r="CM229" t="s">
        <v>247</v>
      </c>
      <c r="CN229" t="s">
        <v>410</v>
      </c>
      <c r="CT229" t="s">
        <v>386</v>
      </c>
      <c r="CU229" t="s">
        <v>387</v>
      </c>
      <c r="CW229" t="s">
        <v>446</v>
      </c>
      <c r="CX229" t="s">
        <v>447</v>
      </c>
      <c r="DA229" t="s">
        <v>250</v>
      </c>
      <c r="DB229">
        <v>-1</v>
      </c>
      <c r="DF229" t="s">
        <v>251</v>
      </c>
      <c r="DJ229" t="s">
        <v>252</v>
      </c>
      <c r="DK229" t="s">
        <v>253</v>
      </c>
      <c r="DL229" t="s">
        <v>253</v>
      </c>
      <c r="DN229" t="s">
        <v>390</v>
      </c>
      <c r="DR229" t="s">
        <v>1163</v>
      </c>
      <c r="DS229" t="s">
        <v>1162</v>
      </c>
      <c r="DT229" t="s">
        <v>1161</v>
      </c>
      <c r="DV229">
        <v>1</v>
      </c>
      <c r="DW229" t="s">
        <v>283</v>
      </c>
      <c r="ED229" s="2">
        <v>46148</v>
      </c>
      <c r="EE229" t="s">
        <v>306</v>
      </c>
      <c r="EF229">
        <v>12</v>
      </c>
      <c r="EP229" t="s">
        <v>258</v>
      </c>
      <c r="ES229" t="s">
        <v>304</v>
      </c>
      <c r="EZ229" t="s">
        <v>450</v>
      </c>
      <c r="FA229" t="s">
        <v>245</v>
      </c>
      <c r="FB229" t="s">
        <v>308</v>
      </c>
      <c r="FD229" t="s">
        <v>308</v>
      </c>
      <c r="FE229" t="s">
        <v>309</v>
      </c>
      <c r="FF229" t="s">
        <v>309</v>
      </c>
      <c r="FK229" t="s">
        <v>263</v>
      </c>
      <c r="FL229" t="s">
        <v>15585</v>
      </c>
      <c r="FN229" t="s">
        <v>410</v>
      </c>
      <c r="FO229" t="s">
        <v>414</v>
      </c>
      <c r="FR229">
        <v>113904</v>
      </c>
      <c r="GB229" t="s">
        <v>266</v>
      </c>
      <c r="GC229" t="s">
        <v>387</v>
      </c>
      <c r="GD229">
        <v>25188</v>
      </c>
      <c r="GF229">
        <v>2353</v>
      </c>
      <c r="GG229">
        <v>25422</v>
      </c>
      <c r="GI229">
        <v>87224</v>
      </c>
      <c r="GJ229">
        <v>25427</v>
      </c>
      <c r="GL229">
        <v>24327</v>
      </c>
      <c r="GM229">
        <v>135545</v>
      </c>
      <c r="GS229" t="s">
        <v>267</v>
      </c>
      <c r="GT229" s="2">
        <v>44500</v>
      </c>
      <c r="GU229" t="s">
        <v>268</v>
      </c>
      <c r="GV229" t="s">
        <v>335</v>
      </c>
      <c r="GW229" t="s">
        <v>270</v>
      </c>
      <c r="GX229" t="s">
        <v>250</v>
      </c>
      <c r="GY229" t="s">
        <v>272</v>
      </c>
      <c r="GZ229" t="s">
        <v>273</v>
      </c>
      <c r="HA229" t="s">
        <v>336</v>
      </c>
      <c r="HC229" t="s">
        <v>337</v>
      </c>
      <c r="HE229" t="s">
        <v>230</v>
      </c>
      <c r="HF229" t="s">
        <v>794</v>
      </c>
      <c r="HG229" t="s">
        <v>834</v>
      </c>
      <c r="HH229" t="s">
        <v>7169</v>
      </c>
      <c r="HI229" t="s">
        <v>632</v>
      </c>
      <c r="HJ229">
        <v>46153</v>
      </c>
      <c r="HK229" t="s">
        <v>247</v>
      </c>
      <c r="HL229" t="s">
        <v>245</v>
      </c>
      <c r="HM229" t="s">
        <v>414</v>
      </c>
      <c r="HN229" t="s">
        <v>410</v>
      </c>
      <c r="HO229" t="s">
        <v>1162</v>
      </c>
      <c r="HP229" t="s">
        <v>1161</v>
      </c>
      <c r="HR229" t="s">
        <v>278</v>
      </c>
      <c r="HV229">
        <v>118900</v>
      </c>
      <c r="HW229" t="s">
        <v>279</v>
      </c>
      <c r="HX229" t="s">
        <v>915</v>
      </c>
      <c r="HY229">
        <v>131572</v>
      </c>
      <c r="HZ229">
        <v>17668</v>
      </c>
      <c r="IA229" t="s">
        <v>279</v>
      </c>
      <c r="IB229" t="s">
        <v>281</v>
      </c>
      <c r="IE229" t="s">
        <v>283</v>
      </c>
      <c r="IF229" t="s">
        <v>283</v>
      </c>
      <c r="IG229" t="s">
        <v>283</v>
      </c>
      <c r="IH229" t="s">
        <v>284</v>
      </c>
      <c r="II229" t="s">
        <v>285</v>
      </c>
      <c r="IJ229" t="s">
        <v>286</v>
      </c>
      <c r="IK229" t="s">
        <v>278</v>
      </c>
      <c r="IL229" t="s">
        <v>346</v>
      </c>
      <c r="IM229" t="s">
        <v>288</v>
      </c>
      <c r="IN229" t="s">
        <v>289</v>
      </c>
      <c r="IP229" t="s">
        <v>290</v>
      </c>
      <c r="IQ229" t="s">
        <v>284</v>
      </c>
      <c r="IS229" t="s">
        <v>291</v>
      </c>
      <c r="IT229" t="s">
        <v>1092</v>
      </c>
      <c r="IW229" t="s">
        <v>1093</v>
      </c>
      <c r="IY229" t="s">
        <v>279</v>
      </c>
    </row>
    <row r="230" spans="1:259" x14ac:dyDescent="0.3">
      <c r="A230" s="14">
        <f>DAY(AVANZA[[#This Row],[FechaSeguimiento]])</f>
        <v>6</v>
      </c>
      <c r="B230" s="14">
        <f>MONTH(AVANZA[[#This Row],[FechaSeguimiento]])</f>
        <v>5</v>
      </c>
      <c r="C230"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30" t="str">
        <f>LOWER(IFERROR(VLOOKUP(AVANZA[[#This Row],[ID_Peticion]],CANCELADAS[#All],2,0),""))</f>
        <v/>
      </c>
      <c r="E230" t="str">
        <f>LOWER(IFERROR(VLOOKUP(AVANZA[[#This Row],[ID_Peticion]],CANCELADAS[#All],3,0),""))</f>
        <v/>
      </c>
      <c r="F230" t="str">
        <f>LOWER(IF(AVANZA[[#This Row],[CEDULA CLIENTE]]&lt;&gt;""," CC: " &amp; COUNTIFS(AVANZA[CEDULA CLIENTE],AVANZA[[#This Row],[CEDULA CLIENTE]]),"")&amp; IF(AVANZA[[#This Row],[Direccion]]&lt;&gt;""," DIR: " &amp; COUNTIFS(AVANZA[Direccion],AVANZA[[#This Row],[Direccion]]),""))</f>
        <v xml:space="preserve"> dir: 1</v>
      </c>
      <c r="G230" t="str">
        <f>IFERROR(VLOOKUP(AVANZA[[#This Row],[Cedula_Vendedor_Atis]],PLANTA[[#All],[CEDULA]:[LINEA]],3,0),"No Cruza")</f>
        <v>Marisol Avella</v>
      </c>
      <c r="H230" t="str">
        <f>IFERROR(VLOOKUP(AVANZA[[#This Row],[Cedula_Vendedor_Atis]],PLANTA[[#All],[CEDULA]:[LINEA]],4,0),"No Cruza")</f>
        <v>Fija</v>
      </c>
      <c r="I230" t="str">
        <f>LOWER(IF(AVANZA[[#This Row],[ATRIBUIBLE]]="",AVANZA[[#This Row],[Variable]],AVANZA[[#This Row],[ATRIBUIBLE]]))</f>
        <v>terminada</v>
      </c>
      <c r="J230" s="14">
        <f>IF(AVANZA[[#This Row],[Variable]]=AVANZA[[#Headers],[TERMINADA]],1,0)</f>
        <v>1</v>
      </c>
      <c r="K230" s="14">
        <f>IF(AVANZA[[#This Row],[Variable]]=AVANZA[[#Headers],[ANULADA]],1,0)</f>
        <v>0</v>
      </c>
      <c r="L230" s="14">
        <f>IF(AVANZA[[#This Row],[Variable]]=AVANZA[[#Headers],[PENDIENTE]],1,0)</f>
        <v>0</v>
      </c>
      <c r="M230" s="14">
        <f>IF(AVANZA[[#This Row],[ESTADO AGENDA]]="AGENDADA",1,0)</f>
        <v>0</v>
      </c>
      <c r="N230" s="14">
        <f>IF(AVANZA[[#This Row],[ESTADO AGENDA]]="PENDIENTE DE AGENDAR",1,0)</f>
        <v>0</v>
      </c>
      <c r="O230" s="14">
        <f>IF(AVANZA[[#This Row],[ESTADO AGENDA]]="SUSPENDIDA",1,0)</f>
        <v>0</v>
      </c>
      <c r="P230" t="str" cm="1">
        <f t="array" ref="P230">_xlfn.XLOOKUP(AVANZA[[#This Row],[Num_Agrupacion_Pet_Atis]],Tabla1[[#All],[Numero_de_actuacion]],Tabla1[[#All],[Estado_de_la_orden]],"",0)</f>
        <v/>
      </c>
      <c r="Q230" s="2" t="str" cm="1">
        <f t="array" ref="Q230">_xlfn.XLOOKUP(AVANZA[[#This Row],[Num_Agrupacion_Pet_Atis]],Tabla1[[#All],[Numero_de_actuacion]],Tabla1[[#All],[Fecha_de_la_cita]],"",0)</f>
        <v/>
      </c>
      <c r="R230" t="str" cm="1">
        <f t="array" ref="R230">_xlfn.XLOOKUP(AVANZA[[#This Row],[Num_Agrupacion_Pet_Atis]],Tabla1[[#All],[Numero_de_actuacion]],Tabla1[[#All],[Franja_horaria_de_la_cita]],"",0)</f>
        <v/>
      </c>
      <c r="S230" s="14" t="str">
        <f>IFERROR(DAY(AVANZA[[#This Row],[FECHA AGENDA]]),"")</f>
        <v/>
      </c>
      <c r="T230" s="14" t="str">
        <f>IFERROR(MONTH(AVANZA[[#This Row],[FECHA AGENDA]]),"")</f>
        <v/>
      </c>
      <c r="U230" t="str" cm="1">
        <f t="array" ref="U230">_xlfn.XLOOKUP(AVANZA[[#This Row],[Num_Agrupacion_Pet_Atis]],Tabla1[[#All],[Numero_de_actuacion]],Tabla1[[#All],[Motivo_de_suspension]],"",0)</f>
        <v/>
      </c>
      <c r="V230" s="2" t="str" cm="1">
        <f t="array" ref="V230">_xlfn.XLOOKUP(AVANZA[[#This Row],[Num_Agrupacion_Pet_Atis]],Tabla1[[#All],[Numero_de_actuacion]],Tabla1[[#All],[No_identificacion_cliente]],"",0)</f>
        <v/>
      </c>
      <c r="W230" s="2" t="str" cm="1">
        <f t="array" ref="W230">_xlfn.XLOOKUP(AVANZA[[#This Row],[Num_Agrupacion_Pet_Atis]],Tabla1[[#All],[Numero_de_actuacion]],Tabla1[[#All],[Movil_de_contacto]],"",0)</f>
        <v/>
      </c>
      <c r="X230" s="14">
        <f>IF(OR(AVANZA[[#This Row],[ESTADO LEG]]="Legalizada grabacion",AVANZA[[#This Row],[ESTADO LEG]]="Legalizada aut"),1,0)</f>
        <v>1</v>
      </c>
      <c r="Y230" s="14">
        <f>IF(OR(AVANZA[[#This Row],[ESTADO LEG]]="pdte legalizar",AVANZA[[#This Row],[ESTADO LEG]]="No cruza"),1,0)</f>
        <v>0</v>
      </c>
      <c r="Z230" t="str" cm="1">
        <f t="array" ref="Z230">IF(AVANZA[[#This Row],[Variable]]="Terminada",LOWER(_xlfn.XLOOKUP(AVANZA[[#This Row],[ID_Peticion]],Tabla6[[#All],[NUM_PETICION]],Tabla6[[#All],[ESTADO_LEG]],"NO CRUZA",0)),AVANZA[[#This Row],[Variable]])</f>
        <v>legalizada grabacion</v>
      </c>
      <c r="AA230" cm="1">
        <f t="array" ref="AA230">_xlfn.XLOOKUP(AVANZA[[#This Row],[ID_Peticion]],Tabla6[[#All],[NUM_PETICION]],Tabla6[[#All],[DIF_DIAS]],"",0)</f>
        <v>1</v>
      </c>
      <c r="AB230" s="2" cm="1">
        <f t="array" ref="AB230">IFERROR(_xlfn.XLOOKUP(AVANZA[[#This Row],[ID_Peticion]],Tabla6[[#All],[NUM_PETICION]],Tabla6[[#All],[FEC_LEGAL]],"",0),"")</f>
        <v>46149</v>
      </c>
      <c r="AC230" s="14">
        <f ca="1">IF(AVANZA[[#This Row],[FECHA LEG]]&lt;&gt;0,IFERROR(AVANZA[[#This Row],[FECHA LEG]]-AVANZA[[#This Row],[FechaIniEstadoSubPetAtis]],0),TODAY()-AVANZA[[#This Row],[FechaIniEstadoSubPetAtis]])</f>
        <v>1</v>
      </c>
      <c r="AD230" s="35" t="str">
        <f ca="1">IF(AVANZA[[#This Row],[FINAL Vs LG]]&lt;&gt;0,IF(AVANZA[[#This Row],[FINAL Vs LG]]&lt;7.1,"100%",IF(AND(AVANZA[[#This Row],[FINAL Vs LG]]&gt;7.1,AVANZA[[#This Row],[FINAL Vs LG]]&lt;11.1),"50%","0%")),0)</f>
        <v>100%</v>
      </c>
      <c r="AE230" s="14">
        <f ca="1">VLOOKUP(DAY(TODAY()),BACK!F:G,2,0)</f>
        <v>14</v>
      </c>
      <c r="AF230" s="14">
        <f>BACK!$I$2</f>
        <v>24</v>
      </c>
      <c r="AG230" s="14">
        <f>IF(AVANZA[[#This Row],[Oferta_empaquetada_comisiones]]="SI",1,0)</f>
        <v>0</v>
      </c>
      <c r="AH230" s="36">
        <f>IF(AVANZA[[#This Row],[Variable]]="TERMINADA",IFERROR(VLOOKUP(AVANZA[[#This Row],[SUPERVISOR]],Tabla2[#All],4,0),0),)</f>
        <v>3.5</v>
      </c>
      <c r="AI230" s="14">
        <f>IF(AVANZA[[#This Row],[Producto]]="BA",1,0)</f>
        <v>0</v>
      </c>
      <c r="AJ230" s="14">
        <f>IF(AVANZA[[#This Row],[Producto]]="DUO",1,0)</f>
        <v>0</v>
      </c>
      <c r="AK230" s="14">
        <f>IF(AVANZA[[#This Row],[Producto]]="TRIO",1,0)</f>
        <v>1</v>
      </c>
      <c r="AL230" t="s">
        <v>435</v>
      </c>
      <c r="AM230">
        <v>-1</v>
      </c>
      <c r="AN230">
        <v>-1</v>
      </c>
      <c r="AO230" t="s">
        <v>15586</v>
      </c>
      <c r="AP230" s="1">
        <v>46146.712847222225</v>
      </c>
      <c r="AQ230">
        <v>-1</v>
      </c>
      <c r="AR230" t="s">
        <v>15587</v>
      </c>
      <c r="AS230">
        <v>-1</v>
      </c>
      <c r="AT230">
        <v>-1</v>
      </c>
      <c r="AU230">
        <v>-1</v>
      </c>
      <c r="AV230">
        <v>-1</v>
      </c>
      <c r="AW230">
        <v>-1</v>
      </c>
      <c r="AX230" t="s">
        <v>224</v>
      </c>
      <c r="AY230">
        <v>-1</v>
      </c>
      <c r="AZ230">
        <v>2026</v>
      </c>
      <c r="BA230">
        <v>5</v>
      </c>
      <c r="BB230">
        <v>6</v>
      </c>
      <c r="BC230">
        <v>-1</v>
      </c>
      <c r="BD230" t="s">
        <v>225</v>
      </c>
      <c r="BE230">
        <v>-1</v>
      </c>
      <c r="BF230">
        <v>20001622112248</v>
      </c>
      <c r="BG230" t="s">
        <v>438</v>
      </c>
      <c r="BH230" t="s">
        <v>439</v>
      </c>
      <c r="BI230" t="s">
        <v>15588</v>
      </c>
      <c r="BJ230">
        <v>-1</v>
      </c>
      <c r="BK230">
        <v>-1</v>
      </c>
      <c r="BL230">
        <v>-1</v>
      </c>
      <c r="BM230" t="s">
        <v>229</v>
      </c>
      <c r="BN230" t="s">
        <v>230</v>
      </c>
      <c r="BO230" t="s">
        <v>15589</v>
      </c>
      <c r="BP230" t="s">
        <v>232</v>
      </c>
      <c r="BQ230">
        <v>2026</v>
      </c>
      <c r="BR230">
        <v>5</v>
      </c>
      <c r="BS230">
        <v>4</v>
      </c>
      <c r="BT230" s="1">
        <v>46148.561006944445</v>
      </c>
      <c r="BU230" t="s">
        <v>233</v>
      </c>
      <c r="BV230" s="2">
        <v>46148</v>
      </c>
      <c r="BW230" t="s">
        <v>234</v>
      </c>
      <c r="BX230" s="2">
        <v>46146</v>
      </c>
      <c r="BY230" s="2">
        <v>46148</v>
      </c>
      <c r="BZ230" t="s">
        <v>235</v>
      </c>
      <c r="CA230" t="s">
        <v>297</v>
      </c>
      <c r="CB230" t="s">
        <v>297</v>
      </c>
      <c r="CC230" t="s">
        <v>15590</v>
      </c>
      <c r="CD230" t="s">
        <v>3341</v>
      </c>
      <c r="CE230">
        <v>-1</v>
      </c>
      <c r="CF230" t="s">
        <v>300</v>
      </c>
      <c r="CG230" t="s">
        <v>301</v>
      </c>
      <c r="CH230" t="s">
        <v>242</v>
      </c>
      <c r="CI230">
        <v>1193125457</v>
      </c>
      <c r="CJ230" t="s">
        <v>445</v>
      </c>
      <c r="CK230" t="s">
        <v>245</v>
      </c>
      <c r="CL230" t="s">
        <v>246</v>
      </c>
      <c r="CM230" t="s">
        <v>247</v>
      </c>
      <c r="CN230" t="s">
        <v>359</v>
      </c>
      <c r="CT230" t="s">
        <v>249</v>
      </c>
      <c r="CU230" t="s">
        <v>387</v>
      </c>
      <c r="CW230" t="s">
        <v>446</v>
      </c>
      <c r="CX230" t="s">
        <v>447</v>
      </c>
      <c r="DA230" t="s">
        <v>250</v>
      </c>
      <c r="DB230">
        <v>-1</v>
      </c>
      <c r="DF230" t="s">
        <v>251</v>
      </c>
      <c r="DJ230" t="s">
        <v>252</v>
      </c>
      <c r="DK230" t="s">
        <v>253</v>
      </c>
      <c r="DL230" t="s">
        <v>253</v>
      </c>
      <c r="DN230" t="s">
        <v>390</v>
      </c>
      <c r="DR230" t="s">
        <v>449</v>
      </c>
      <c r="DS230" t="s">
        <v>445</v>
      </c>
      <c r="DT230" t="s">
        <v>444</v>
      </c>
      <c r="DV230">
        <v>1</v>
      </c>
      <c r="DW230" t="s">
        <v>283</v>
      </c>
      <c r="ED230" s="2">
        <v>46148</v>
      </c>
      <c r="EE230" t="s">
        <v>361</v>
      </c>
      <c r="EF230">
        <v>1</v>
      </c>
      <c r="EP230" t="s">
        <v>258</v>
      </c>
      <c r="ES230" t="s">
        <v>3677</v>
      </c>
      <c r="EZ230" t="s">
        <v>14174</v>
      </c>
      <c r="FA230" t="s">
        <v>245</v>
      </c>
      <c r="FB230" t="s">
        <v>308</v>
      </c>
      <c r="FD230" t="s">
        <v>308</v>
      </c>
      <c r="FE230" t="s">
        <v>309</v>
      </c>
      <c r="FF230" t="s">
        <v>309</v>
      </c>
      <c r="FK230" t="s">
        <v>263</v>
      </c>
      <c r="FL230" t="s">
        <v>15591</v>
      </c>
      <c r="FN230" t="s">
        <v>359</v>
      </c>
      <c r="FO230" t="s">
        <v>366</v>
      </c>
      <c r="FR230">
        <v>99915</v>
      </c>
      <c r="GB230" t="s">
        <v>266</v>
      </c>
      <c r="GC230" t="s">
        <v>387</v>
      </c>
      <c r="GD230">
        <v>25188</v>
      </c>
      <c r="GF230">
        <v>2353</v>
      </c>
      <c r="GG230">
        <v>25422</v>
      </c>
      <c r="GI230">
        <v>73235</v>
      </c>
      <c r="GJ230">
        <v>25427</v>
      </c>
      <c r="GL230">
        <v>24327</v>
      </c>
      <c r="GM230">
        <v>118898</v>
      </c>
      <c r="GS230" t="s">
        <v>267</v>
      </c>
      <c r="GT230" s="2">
        <v>45688</v>
      </c>
      <c r="GU230" t="s">
        <v>268</v>
      </c>
      <c r="GV230" t="s">
        <v>311</v>
      </c>
      <c r="GW230" t="s">
        <v>270</v>
      </c>
      <c r="GX230" t="s">
        <v>271</v>
      </c>
      <c r="GY230" t="s">
        <v>272</v>
      </c>
      <c r="GZ230" t="s">
        <v>273</v>
      </c>
      <c r="HA230" t="s">
        <v>336</v>
      </c>
      <c r="HC230" t="s">
        <v>337</v>
      </c>
      <c r="HE230" t="s">
        <v>230</v>
      </c>
      <c r="HF230" t="s">
        <v>14126</v>
      </c>
      <c r="HG230" t="s">
        <v>277</v>
      </c>
      <c r="HR230" t="s">
        <v>278</v>
      </c>
      <c r="HV230">
        <v>118900</v>
      </c>
      <c r="HW230" t="s">
        <v>279</v>
      </c>
      <c r="HX230" t="s">
        <v>280</v>
      </c>
      <c r="HY230">
        <v>117583</v>
      </c>
      <c r="HZ230">
        <v>17668</v>
      </c>
      <c r="IA230" t="s">
        <v>279</v>
      </c>
      <c r="IB230" t="s">
        <v>281</v>
      </c>
      <c r="ID230" t="s">
        <v>282</v>
      </c>
      <c r="IE230" t="s">
        <v>283</v>
      </c>
      <c r="IF230" t="s">
        <v>283</v>
      </c>
      <c r="IG230" t="s">
        <v>283</v>
      </c>
      <c r="IH230" t="s">
        <v>284</v>
      </c>
      <c r="II230" t="s">
        <v>285</v>
      </c>
      <c r="IJ230" t="s">
        <v>286</v>
      </c>
      <c r="IK230" t="s">
        <v>278</v>
      </c>
      <c r="IL230" t="s">
        <v>371</v>
      </c>
      <c r="IM230" t="s">
        <v>288</v>
      </c>
      <c r="IN230" t="s">
        <v>289</v>
      </c>
      <c r="IP230" t="s">
        <v>290</v>
      </c>
      <c r="IQ230" t="s">
        <v>284</v>
      </c>
      <c r="IS230" t="s">
        <v>291</v>
      </c>
      <c r="IT230" t="s">
        <v>372</v>
      </c>
      <c r="IU230" t="s">
        <v>373</v>
      </c>
      <c r="IV230" t="s">
        <v>373</v>
      </c>
      <c r="IW230" t="s">
        <v>373</v>
      </c>
      <c r="IY230" t="s">
        <v>281</v>
      </c>
    </row>
    <row r="231" spans="1:259" x14ac:dyDescent="0.3">
      <c r="A231" s="14">
        <f>DAY(AVANZA[[#This Row],[FechaSeguimiento]])</f>
        <v>6</v>
      </c>
      <c r="B231" s="14">
        <f>MONTH(AVANZA[[#This Row],[FechaSeguimiento]])</f>
        <v>5</v>
      </c>
      <c r="C231"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31" t="str">
        <f>LOWER(IFERROR(VLOOKUP(AVANZA[[#This Row],[ID_Peticion]],CANCELADAS[#All],2,0),""))</f>
        <v/>
      </c>
      <c r="E231" t="str">
        <f>LOWER(IFERROR(VLOOKUP(AVANZA[[#This Row],[ID_Peticion]],CANCELADAS[#All],3,0),""))</f>
        <v/>
      </c>
      <c r="F231" t="str">
        <f>LOWER(IF(AVANZA[[#This Row],[CEDULA CLIENTE]]&lt;&gt;""," CC: " &amp; COUNTIFS(AVANZA[CEDULA CLIENTE],AVANZA[[#This Row],[CEDULA CLIENTE]]),"")&amp; IF(AVANZA[[#This Row],[Direccion]]&lt;&gt;""," DIR: " &amp; COUNTIFS(AVANZA[Direccion],AVANZA[[#This Row],[Direccion]]),""))</f>
        <v xml:space="preserve"> dir: 1</v>
      </c>
      <c r="G231" t="str">
        <f>IFERROR(VLOOKUP(AVANZA[[#This Row],[Cedula_Vendedor_Atis]],PLANTA[[#All],[CEDULA]:[LINEA]],3,0),"No Cruza")</f>
        <v>Marisol Avella</v>
      </c>
      <c r="H231" t="str">
        <f>IFERROR(VLOOKUP(AVANZA[[#This Row],[Cedula_Vendedor_Atis]],PLANTA[[#All],[CEDULA]:[LINEA]],4,0),"No Cruza")</f>
        <v>Fija</v>
      </c>
      <c r="I231" t="str">
        <f>LOWER(IF(AVANZA[[#This Row],[ATRIBUIBLE]]="",AVANZA[[#This Row],[Variable]],AVANZA[[#This Row],[ATRIBUIBLE]]))</f>
        <v>terminada</v>
      </c>
      <c r="J231" s="14">
        <f>IF(AVANZA[[#This Row],[Variable]]=AVANZA[[#Headers],[TERMINADA]],1,0)</f>
        <v>1</v>
      </c>
      <c r="K231" s="14">
        <f>IF(AVANZA[[#This Row],[Variable]]=AVANZA[[#Headers],[ANULADA]],1,0)</f>
        <v>0</v>
      </c>
      <c r="L231" s="14">
        <f>IF(AVANZA[[#This Row],[Variable]]=AVANZA[[#Headers],[PENDIENTE]],1,0)</f>
        <v>0</v>
      </c>
      <c r="M231" s="14">
        <f>IF(AVANZA[[#This Row],[ESTADO AGENDA]]="AGENDADA",1,0)</f>
        <v>0</v>
      </c>
      <c r="N231" s="14">
        <f>IF(AVANZA[[#This Row],[ESTADO AGENDA]]="PENDIENTE DE AGENDAR",1,0)</f>
        <v>0</v>
      </c>
      <c r="O231" s="14">
        <f>IF(AVANZA[[#This Row],[ESTADO AGENDA]]="SUSPENDIDA",1,0)</f>
        <v>0</v>
      </c>
      <c r="P231" t="str" cm="1">
        <f t="array" ref="P231">_xlfn.XLOOKUP(AVANZA[[#This Row],[Num_Agrupacion_Pet_Atis]],Tabla1[[#All],[Numero_de_actuacion]],Tabla1[[#All],[Estado_de_la_orden]],"",0)</f>
        <v/>
      </c>
      <c r="Q231" s="2" t="str" cm="1">
        <f t="array" ref="Q231">_xlfn.XLOOKUP(AVANZA[[#This Row],[Num_Agrupacion_Pet_Atis]],Tabla1[[#All],[Numero_de_actuacion]],Tabla1[[#All],[Fecha_de_la_cita]],"",0)</f>
        <v/>
      </c>
      <c r="R231" t="str" cm="1">
        <f t="array" ref="R231">_xlfn.XLOOKUP(AVANZA[[#This Row],[Num_Agrupacion_Pet_Atis]],Tabla1[[#All],[Numero_de_actuacion]],Tabla1[[#All],[Franja_horaria_de_la_cita]],"",0)</f>
        <v/>
      </c>
      <c r="S231" s="14" t="str">
        <f>IFERROR(DAY(AVANZA[[#This Row],[FECHA AGENDA]]),"")</f>
        <v/>
      </c>
      <c r="T231" s="14" t="str">
        <f>IFERROR(MONTH(AVANZA[[#This Row],[FECHA AGENDA]]),"")</f>
        <v/>
      </c>
      <c r="U231" t="str" cm="1">
        <f t="array" ref="U231">_xlfn.XLOOKUP(AVANZA[[#This Row],[Num_Agrupacion_Pet_Atis]],Tabla1[[#All],[Numero_de_actuacion]],Tabla1[[#All],[Motivo_de_suspension]],"",0)</f>
        <v/>
      </c>
      <c r="V231" s="2" t="str" cm="1">
        <f t="array" ref="V231">_xlfn.XLOOKUP(AVANZA[[#This Row],[Num_Agrupacion_Pet_Atis]],Tabla1[[#All],[Numero_de_actuacion]],Tabla1[[#All],[No_identificacion_cliente]],"",0)</f>
        <v/>
      </c>
      <c r="W231" s="2" t="str" cm="1">
        <f t="array" ref="W231">_xlfn.XLOOKUP(AVANZA[[#This Row],[Num_Agrupacion_Pet_Atis]],Tabla1[[#All],[Numero_de_actuacion]],Tabla1[[#All],[Movil_de_contacto]],"",0)</f>
        <v/>
      </c>
      <c r="X231" s="14">
        <f>IF(OR(AVANZA[[#This Row],[ESTADO LEG]]="Legalizada grabacion",AVANZA[[#This Row],[ESTADO LEG]]="Legalizada aut"),1,0)</f>
        <v>1</v>
      </c>
      <c r="Y231" s="14">
        <f>IF(OR(AVANZA[[#This Row],[ESTADO LEG]]="pdte legalizar",AVANZA[[#This Row],[ESTADO LEG]]="No cruza"),1,0)</f>
        <v>0</v>
      </c>
      <c r="Z231" t="str" cm="1">
        <f t="array" ref="Z231">IF(AVANZA[[#This Row],[Variable]]="Terminada",LOWER(_xlfn.XLOOKUP(AVANZA[[#This Row],[ID_Peticion]],Tabla6[[#All],[NUM_PETICION]],Tabla6[[#All],[ESTADO_LEG]],"NO CRUZA",0)),AVANZA[[#This Row],[Variable]])</f>
        <v>legalizada grabacion</v>
      </c>
      <c r="AA231" cm="1">
        <f t="array" ref="AA231">_xlfn.XLOOKUP(AVANZA[[#This Row],[ID_Peticion]],Tabla6[[#All],[NUM_PETICION]],Tabla6[[#All],[DIF_DIAS]],"",0)</f>
        <v>1</v>
      </c>
      <c r="AB231" s="2" cm="1">
        <f t="array" ref="AB231">IFERROR(_xlfn.XLOOKUP(AVANZA[[#This Row],[ID_Peticion]],Tabla6[[#All],[NUM_PETICION]],Tabla6[[#All],[FEC_LEGAL]],"",0),"")</f>
        <v>46149</v>
      </c>
      <c r="AC231" s="14">
        <f ca="1">IF(AVANZA[[#This Row],[FECHA LEG]]&lt;&gt;0,IFERROR(AVANZA[[#This Row],[FECHA LEG]]-AVANZA[[#This Row],[FechaIniEstadoSubPetAtis]],0),TODAY()-AVANZA[[#This Row],[FechaIniEstadoSubPetAtis]])</f>
        <v>1</v>
      </c>
      <c r="AD231" s="35" t="str">
        <f ca="1">IF(AVANZA[[#This Row],[FINAL Vs LG]]&lt;&gt;0,IF(AVANZA[[#This Row],[FINAL Vs LG]]&lt;7.1,"100%",IF(AND(AVANZA[[#This Row],[FINAL Vs LG]]&gt;7.1,AVANZA[[#This Row],[FINAL Vs LG]]&lt;11.1),"50%","0%")),0)</f>
        <v>100%</v>
      </c>
      <c r="AE231" s="14">
        <f ca="1">VLOOKUP(DAY(TODAY()),BACK!F:G,2,0)</f>
        <v>14</v>
      </c>
      <c r="AF231" s="14">
        <f>BACK!$I$2</f>
        <v>24</v>
      </c>
      <c r="AG231" s="14">
        <f>IF(AVANZA[[#This Row],[Oferta_empaquetada_comisiones]]="SI",1,0)</f>
        <v>0</v>
      </c>
      <c r="AH231" s="36">
        <f>IF(AVANZA[[#This Row],[Variable]]="TERMINADA",IFERROR(VLOOKUP(AVANZA[[#This Row],[SUPERVISOR]],Tabla2[#All],4,0),0),)</f>
        <v>3.5</v>
      </c>
      <c r="AI231" s="14">
        <f>IF(AVANZA[[#This Row],[Producto]]="BA",1,0)</f>
        <v>1</v>
      </c>
      <c r="AJ231" s="14">
        <f>IF(AVANZA[[#This Row],[Producto]]="DUO",1,0)</f>
        <v>0</v>
      </c>
      <c r="AK231" s="14">
        <f>IF(AVANZA[[#This Row],[Producto]]="TRIO",1,0)</f>
        <v>0</v>
      </c>
      <c r="AL231" t="s">
        <v>456</v>
      </c>
      <c r="AM231">
        <v>-1</v>
      </c>
      <c r="AN231">
        <v>-1</v>
      </c>
      <c r="AO231" t="s">
        <v>15592</v>
      </c>
      <c r="AP231" s="1">
        <v>46148.434548611112</v>
      </c>
      <c r="AQ231">
        <v>-1</v>
      </c>
      <c r="AR231" t="s">
        <v>15593</v>
      </c>
      <c r="AS231">
        <v>-1</v>
      </c>
      <c r="AT231">
        <v>-1</v>
      </c>
      <c r="AU231">
        <v>-1</v>
      </c>
      <c r="AV231">
        <v>-1</v>
      </c>
      <c r="AW231">
        <v>-1</v>
      </c>
      <c r="AX231" t="s">
        <v>224</v>
      </c>
      <c r="AY231">
        <v>-1</v>
      </c>
      <c r="AZ231">
        <v>2026</v>
      </c>
      <c r="BA231">
        <v>5</v>
      </c>
      <c r="BB231">
        <v>6</v>
      </c>
      <c r="BC231">
        <v>-1</v>
      </c>
      <c r="BD231" t="s">
        <v>225</v>
      </c>
      <c r="BE231">
        <v>-1</v>
      </c>
      <c r="BF231">
        <v>20001623448721</v>
      </c>
      <c r="BG231" t="s">
        <v>319</v>
      </c>
      <c r="BH231" t="s">
        <v>320</v>
      </c>
      <c r="BI231" t="s">
        <v>15594</v>
      </c>
      <c r="BJ231">
        <v>-1</v>
      </c>
      <c r="BK231">
        <v>-1</v>
      </c>
      <c r="BL231">
        <v>-1</v>
      </c>
      <c r="BM231" t="s">
        <v>229</v>
      </c>
      <c r="BN231" t="s">
        <v>230</v>
      </c>
      <c r="BO231" t="s">
        <v>15595</v>
      </c>
      <c r="BP231" t="s">
        <v>380</v>
      </c>
      <c r="BQ231">
        <v>2026</v>
      </c>
      <c r="BR231">
        <v>5</v>
      </c>
      <c r="BS231">
        <v>6</v>
      </c>
      <c r="BT231" s="1">
        <v>46148.725960648146</v>
      </c>
      <c r="BU231" t="s">
        <v>233</v>
      </c>
      <c r="BV231" s="2">
        <v>46148</v>
      </c>
      <c r="BW231" t="s">
        <v>234</v>
      </c>
      <c r="BX231" s="2">
        <v>46148</v>
      </c>
      <c r="BY231" s="2">
        <v>46148</v>
      </c>
      <c r="BZ231" t="s">
        <v>235</v>
      </c>
      <c r="CA231" t="s">
        <v>485</v>
      </c>
      <c r="CB231" t="s">
        <v>486</v>
      </c>
      <c r="CC231" t="s">
        <v>15596</v>
      </c>
      <c r="CD231" t="s">
        <v>3256</v>
      </c>
      <c r="CE231">
        <v>-1</v>
      </c>
      <c r="CF231" t="s">
        <v>489</v>
      </c>
      <c r="CG231" t="s">
        <v>490</v>
      </c>
      <c r="CH231" t="s">
        <v>491</v>
      </c>
      <c r="CI231">
        <v>1018514067</v>
      </c>
      <c r="CJ231" t="s">
        <v>464</v>
      </c>
      <c r="CK231" t="s">
        <v>245</v>
      </c>
      <c r="CL231" t="s">
        <v>409</v>
      </c>
      <c r="CM231" t="s">
        <v>247</v>
      </c>
      <c r="CN231" t="s">
        <v>410</v>
      </c>
      <c r="CT231" t="s">
        <v>304</v>
      </c>
      <c r="CU231" t="s">
        <v>225</v>
      </c>
      <c r="CW231" t="s">
        <v>319</v>
      </c>
      <c r="CX231" t="s">
        <v>320</v>
      </c>
      <c r="DA231" t="s">
        <v>250</v>
      </c>
      <c r="DB231">
        <v>-1</v>
      </c>
      <c r="DF231" t="s">
        <v>251</v>
      </c>
      <c r="DJ231" t="s">
        <v>252</v>
      </c>
      <c r="DK231" t="s">
        <v>253</v>
      </c>
      <c r="DL231" t="s">
        <v>254</v>
      </c>
      <c r="DN231" t="s">
        <v>255</v>
      </c>
      <c r="DR231" t="s">
        <v>465</v>
      </c>
      <c r="DS231" t="s">
        <v>464</v>
      </c>
      <c r="DT231" t="s">
        <v>463</v>
      </c>
      <c r="DV231">
        <v>1</v>
      </c>
      <c r="DW231" t="s">
        <v>257</v>
      </c>
      <c r="ED231" s="2">
        <v>46148</v>
      </c>
      <c r="EF231">
        <v>12</v>
      </c>
      <c r="EP231" t="s">
        <v>258</v>
      </c>
      <c r="ES231" t="s">
        <v>15597</v>
      </c>
      <c r="FA231" t="s">
        <v>245</v>
      </c>
      <c r="FB231" t="s">
        <v>493</v>
      </c>
      <c r="FD231" t="s">
        <v>493</v>
      </c>
      <c r="FE231" t="s">
        <v>494</v>
      </c>
      <c r="FF231" t="s">
        <v>495</v>
      </c>
      <c r="FK231" t="s">
        <v>263</v>
      </c>
      <c r="FL231" t="s">
        <v>15598</v>
      </c>
      <c r="FN231" t="s">
        <v>410</v>
      </c>
      <c r="FO231" t="s">
        <v>414</v>
      </c>
      <c r="FR231">
        <v>94990</v>
      </c>
      <c r="GB231" t="s">
        <v>266</v>
      </c>
      <c r="GC231" t="s">
        <v>225</v>
      </c>
      <c r="GD231">
        <v>0</v>
      </c>
      <c r="GF231">
        <v>0</v>
      </c>
      <c r="GG231">
        <v>25423</v>
      </c>
      <c r="GI231">
        <v>94990</v>
      </c>
      <c r="GJ231">
        <v>0</v>
      </c>
      <c r="GL231">
        <v>0</v>
      </c>
      <c r="GM231">
        <v>113038</v>
      </c>
      <c r="GS231" t="s">
        <v>267</v>
      </c>
      <c r="GT231" s="2">
        <v>45657</v>
      </c>
      <c r="GU231" t="s">
        <v>268</v>
      </c>
      <c r="GV231" t="s">
        <v>335</v>
      </c>
      <c r="GW231" t="s">
        <v>394</v>
      </c>
      <c r="GZ231" t="s">
        <v>395</v>
      </c>
      <c r="HA231" t="s">
        <v>274</v>
      </c>
      <c r="HB231" t="s">
        <v>498</v>
      </c>
      <c r="HC231" t="s">
        <v>499</v>
      </c>
      <c r="HD231" t="s">
        <v>257</v>
      </c>
      <c r="HE231" t="s">
        <v>230</v>
      </c>
      <c r="HF231" t="s">
        <v>15599</v>
      </c>
      <c r="HR231" t="s">
        <v>278</v>
      </c>
      <c r="HV231">
        <v>94990</v>
      </c>
      <c r="HW231" t="s">
        <v>281</v>
      </c>
      <c r="HY231">
        <v>0</v>
      </c>
      <c r="HZ231">
        <v>0</v>
      </c>
      <c r="IA231" t="s">
        <v>279</v>
      </c>
      <c r="IB231" t="s">
        <v>281</v>
      </c>
      <c r="IE231" t="s">
        <v>283</v>
      </c>
      <c r="IF231" t="s">
        <v>283</v>
      </c>
      <c r="IG231" t="s">
        <v>283</v>
      </c>
      <c r="IH231" t="s">
        <v>284</v>
      </c>
      <c r="II231" t="s">
        <v>285</v>
      </c>
      <c r="IJ231" t="s">
        <v>286</v>
      </c>
      <c r="IK231" t="s">
        <v>278</v>
      </c>
      <c r="IL231" t="s">
        <v>287</v>
      </c>
      <c r="IM231" t="s">
        <v>288</v>
      </c>
      <c r="IN231" t="s">
        <v>289</v>
      </c>
      <c r="IP231" t="s">
        <v>290</v>
      </c>
      <c r="IQ231" t="s">
        <v>284</v>
      </c>
      <c r="IS231" t="s">
        <v>736</v>
      </c>
      <c r="IT231" t="s">
        <v>287</v>
      </c>
      <c r="IY231" t="s">
        <v>281</v>
      </c>
    </row>
    <row r="232" spans="1:259" x14ac:dyDescent="0.3">
      <c r="A232" s="14">
        <f>DAY(AVANZA[[#This Row],[FechaSeguimiento]])</f>
        <v>6</v>
      </c>
      <c r="B232" s="14">
        <f>MONTH(AVANZA[[#This Row],[FechaSeguimiento]])</f>
        <v>5</v>
      </c>
      <c r="C232"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232" t="str">
        <f>LOWER(IFERROR(VLOOKUP(AVANZA[[#This Row],[ID_Peticion]],CANCELADAS[#All],2,0),""))</f>
        <v/>
      </c>
      <c r="E232" t="str">
        <f>LOWER(IFERROR(VLOOKUP(AVANZA[[#This Row],[ID_Peticion]],CANCELADAS[#All],3,0),""))</f>
        <v/>
      </c>
      <c r="F232" t="str">
        <f>LOWER(IF(AVANZA[[#This Row],[CEDULA CLIENTE]]&lt;&gt;""," CC: " &amp; COUNTIFS(AVANZA[CEDULA CLIENTE],AVANZA[[#This Row],[CEDULA CLIENTE]]),"")&amp; IF(AVANZA[[#This Row],[Direccion]]&lt;&gt;""," DIR: " &amp; COUNTIFS(AVANZA[Direccion],AVANZA[[#This Row],[Direccion]]),""))</f>
        <v xml:space="preserve"> dir: 1</v>
      </c>
      <c r="G232" t="str">
        <f>IFERROR(VLOOKUP(AVANZA[[#This Row],[Cedula_Vendedor_Atis]],PLANTA[[#All],[CEDULA]:[LINEA]],3,0),"No Cruza")</f>
        <v>Marisol Avella</v>
      </c>
      <c r="H232" t="str">
        <f>IFERROR(VLOOKUP(AVANZA[[#This Row],[Cedula_Vendedor_Atis]],PLANTA[[#All],[CEDULA]:[LINEA]],4,0),"No Cruza")</f>
        <v>Fija</v>
      </c>
      <c r="I232" t="str">
        <f>LOWER(IF(AVANZA[[#This Row],[ATRIBUIBLE]]="",AVANZA[[#This Row],[Variable]],AVANZA[[#This Row],[ATRIBUIBLE]]))</f>
        <v>terminada</v>
      </c>
      <c r="J232" s="14">
        <f>IF(AVANZA[[#This Row],[Variable]]=AVANZA[[#Headers],[TERMINADA]],1,0)</f>
        <v>1</v>
      </c>
      <c r="K232" s="14">
        <f>IF(AVANZA[[#This Row],[Variable]]=AVANZA[[#Headers],[ANULADA]],1,0)</f>
        <v>0</v>
      </c>
      <c r="L232" s="14">
        <f>IF(AVANZA[[#This Row],[Variable]]=AVANZA[[#Headers],[PENDIENTE]],1,0)</f>
        <v>0</v>
      </c>
      <c r="M232" s="14">
        <f>IF(AVANZA[[#This Row],[ESTADO AGENDA]]="AGENDADA",1,0)</f>
        <v>0</v>
      </c>
      <c r="N232" s="14">
        <f>IF(AVANZA[[#This Row],[ESTADO AGENDA]]="PENDIENTE DE AGENDAR",1,0)</f>
        <v>0</v>
      </c>
      <c r="O232" s="14">
        <f>IF(AVANZA[[#This Row],[ESTADO AGENDA]]="SUSPENDIDA",1,0)</f>
        <v>0</v>
      </c>
      <c r="P232" t="str" cm="1">
        <f t="array" ref="P232">_xlfn.XLOOKUP(AVANZA[[#This Row],[Num_Agrupacion_Pet_Atis]],Tabla1[[#All],[Numero_de_actuacion]],Tabla1[[#All],[Estado_de_la_orden]],"",0)</f>
        <v/>
      </c>
      <c r="Q232" s="2" t="str" cm="1">
        <f t="array" ref="Q232">_xlfn.XLOOKUP(AVANZA[[#This Row],[Num_Agrupacion_Pet_Atis]],Tabla1[[#All],[Numero_de_actuacion]],Tabla1[[#All],[Fecha_de_la_cita]],"",0)</f>
        <v/>
      </c>
      <c r="R232" t="str" cm="1">
        <f t="array" ref="R232">_xlfn.XLOOKUP(AVANZA[[#This Row],[Num_Agrupacion_Pet_Atis]],Tabla1[[#All],[Numero_de_actuacion]],Tabla1[[#All],[Franja_horaria_de_la_cita]],"",0)</f>
        <v/>
      </c>
      <c r="S232" s="14" t="str">
        <f>IFERROR(DAY(AVANZA[[#This Row],[FECHA AGENDA]]),"")</f>
        <v/>
      </c>
      <c r="T232" s="14" t="str">
        <f>IFERROR(MONTH(AVANZA[[#This Row],[FECHA AGENDA]]),"")</f>
        <v/>
      </c>
      <c r="U232" t="str" cm="1">
        <f t="array" ref="U232">_xlfn.XLOOKUP(AVANZA[[#This Row],[Num_Agrupacion_Pet_Atis]],Tabla1[[#All],[Numero_de_actuacion]],Tabla1[[#All],[Motivo_de_suspension]],"",0)</f>
        <v/>
      </c>
      <c r="V232" s="2" t="str" cm="1">
        <f t="array" ref="V232">_xlfn.XLOOKUP(AVANZA[[#This Row],[Num_Agrupacion_Pet_Atis]],Tabla1[[#All],[Numero_de_actuacion]],Tabla1[[#All],[No_identificacion_cliente]],"",0)</f>
        <v/>
      </c>
      <c r="W232" s="2" t="str" cm="1">
        <f t="array" ref="W232">_xlfn.XLOOKUP(AVANZA[[#This Row],[Num_Agrupacion_Pet_Atis]],Tabla1[[#All],[Numero_de_actuacion]],Tabla1[[#All],[Movil_de_contacto]],"",0)</f>
        <v/>
      </c>
      <c r="X232" s="14">
        <f>IF(OR(AVANZA[[#This Row],[ESTADO LEG]]="Legalizada grabacion",AVANZA[[#This Row],[ESTADO LEG]]="Legalizada aut"),1,0)</f>
        <v>1</v>
      </c>
      <c r="Y232" s="14">
        <f>IF(OR(AVANZA[[#This Row],[ESTADO LEG]]="pdte legalizar",AVANZA[[#This Row],[ESTADO LEG]]="No cruza"),1,0)</f>
        <v>0</v>
      </c>
      <c r="Z232" t="str" cm="1">
        <f t="array" ref="Z232">IF(AVANZA[[#This Row],[Variable]]="Terminada",LOWER(_xlfn.XLOOKUP(AVANZA[[#This Row],[ID_Peticion]],Tabla6[[#All],[NUM_PETICION]],Tabla6[[#All],[ESTADO_LEG]],"NO CRUZA",0)),AVANZA[[#This Row],[Variable]])</f>
        <v>legalizada grabacion</v>
      </c>
      <c r="AA232" cm="1">
        <f t="array" ref="AA232">_xlfn.XLOOKUP(AVANZA[[#This Row],[ID_Peticion]],Tabla6[[#All],[NUM_PETICION]],Tabla6[[#All],[DIF_DIAS]],"",0)</f>
        <v>1</v>
      </c>
      <c r="AB232" s="2" cm="1">
        <f t="array" ref="AB232">IFERROR(_xlfn.XLOOKUP(AVANZA[[#This Row],[ID_Peticion]],Tabla6[[#All],[NUM_PETICION]],Tabla6[[#All],[FEC_LEGAL]],"",0),"")</f>
        <v>46149</v>
      </c>
      <c r="AC232" s="14">
        <f ca="1">IF(AVANZA[[#This Row],[FECHA LEG]]&lt;&gt;0,IFERROR(AVANZA[[#This Row],[FECHA LEG]]-AVANZA[[#This Row],[FechaIniEstadoSubPetAtis]],0),TODAY()-AVANZA[[#This Row],[FechaIniEstadoSubPetAtis]])</f>
        <v>1</v>
      </c>
      <c r="AD232" s="35" t="str">
        <f ca="1">IF(AVANZA[[#This Row],[FINAL Vs LG]]&lt;&gt;0,IF(AVANZA[[#This Row],[FINAL Vs LG]]&lt;7.1,"100%",IF(AND(AVANZA[[#This Row],[FINAL Vs LG]]&gt;7.1,AVANZA[[#This Row],[FINAL Vs LG]]&lt;11.1),"50%","0%")),0)</f>
        <v>100%</v>
      </c>
      <c r="AE232" s="14">
        <f ca="1">VLOOKUP(DAY(TODAY()),BACK!F:G,2,0)</f>
        <v>14</v>
      </c>
      <c r="AF232" s="14">
        <f>BACK!$I$2</f>
        <v>24</v>
      </c>
      <c r="AG232" s="14">
        <f>IF(AVANZA[[#This Row],[Oferta_empaquetada_comisiones]]="SI",1,0)</f>
        <v>0</v>
      </c>
      <c r="AH232" s="36">
        <f>IF(AVANZA[[#This Row],[Variable]]="TERMINADA",IFERROR(VLOOKUP(AVANZA[[#This Row],[SUPERVISOR]],Tabla2[#All],4,0),0),)</f>
        <v>3.5</v>
      </c>
      <c r="AI232" s="14">
        <f>IF(AVANZA[[#This Row],[Producto]]="BA",1,0)</f>
        <v>1</v>
      </c>
      <c r="AJ232" s="14">
        <f>IF(AVANZA[[#This Row],[Producto]]="DUO",1,0)</f>
        <v>0</v>
      </c>
      <c r="AK232" s="14">
        <f>IF(AVANZA[[#This Row],[Producto]]="TRIO",1,0)</f>
        <v>0</v>
      </c>
      <c r="AL232" t="s">
        <v>540</v>
      </c>
      <c r="AM232">
        <v>-1</v>
      </c>
      <c r="AN232">
        <v>-1</v>
      </c>
      <c r="AO232" t="s">
        <v>15600</v>
      </c>
      <c r="AP232" s="1">
        <v>46141.508738425924</v>
      </c>
      <c r="AQ232">
        <v>-1</v>
      </c>
      <c r="AR232" t="s">
        <v>15601</v>
      </c>
      <c r="AS232">
        <v>-1</v>
      </c>
      <c r="AT232">
        <v>-1</v>
      </c>
      <c r="AU232">
        <v>-1</v>
      </c>
      <c r="AV232">
        <v>-1</v>
      </c>
      <c r="AW232">
        <v>-1</v>
      </c>
      <c r="AX232" t="s">
        <v>224</v>
      </c>
      <c r="AY232">
        <v>-1</v>
      </c>
      <c r="AZ232">
        <v>2026</v>
      </c>
      <c r="BA232">
        <v>5</v>
      </c>
      <c r="BB232">
        <v>6</v>
      </c>
      <c r="BC232">
        <v>-1</v>
      </c>
      <c r="BD232" t="s">
        <v>225</v>
      </c>
      <c r="BE232">
        <v>-1</v>
      </c>
      <c r="BF232">
        <v>20001619948376</v>
      </c>
      <c r="BG232" t="s">
        <v>226</v>
      </c>
      <c r="BH232" t="s">
        <v>227</v>
      </c>
      <c r="BI232" t="s">
        <v>15602</v>
      </c>
      <c r="BJ232">
        <v>-1</v>
      </c>
      <c r="BK232">
        <v>-1</v>
      </c>
      <c r="BL232">
        <v>-1</v>
      </c>
      <c r="BM232" t="s">
        <v>229</v>
      </c>
      <c r="BN232" t="s">
        <v>230</v>
      </c>
      <c r="BO232" t="s">
        <v>15603</v>
      </c>
      <c r="BP232" t="s">
        <v>232</v>
      </c>
      <c r="BQ232">
        <v>2026</v>
      </c>
      <c r="BR232">
        <v>4</v>
      </c>
      <c r="BS232">
        <v>29</v>
      </c>
      <c r="BT232" s="1">
        <v>46148.430462962962</v>
      </c>
      <c r="BU232" t="s">
        <v>233</v>
      </c>
      <c r="BV232" s="2">
        <v>46148</v>
      </c>
      <c r="BW232" t="s">
        <v>234</v>
      </c>
      <c r="BX232" s="2">
        <v>46141</v>
      </c>
      <c r="BY232" s="2">
        <v>46148</v>
      </c>
      <c r="BZ232" t="s">
        <v>235</v>
      </c>
      <c r="CA232" t="s">
        <v>896</v>
      </c>
      <c r="CB232" t="s">
        <v>752</v>
      </c>
      <c r="CC232" t="s">
        <v>15604</v>
      </c>
      <c r="CD232" t="s">
        <v>2890</v>
      </c>
      <c r="CE232">
        <v>-1</v>
      </c>
      <c r="CF232" t="s">
        <v>899</v>
      </c>
      <c r="CG232" t="s">
        <v>756</v>
      </c>
      <c r="CH232" t="s">
        <v>242</v>
      </c>
      <c r="CI232">
        <v>1073250775</v>
      </c>
      <c r="CJ232" t="s">
        <v>552</v>
      </c>
      <c r="CK232" t="s">
        <v>245</v>
      </c>
      <c r="CL232" t="s">
        <v>246</v>
      </c>
      <c r="CM232" t="s">
        <v>247</v>
      </c>
      <c r="CN232" t="s">
        <v>359</v>
      </c>
      <c r="CT232" t="s">
        <v>249</v>
      </c>
      <c r="CU232" t="s">
        <v>225</v>
      </c>
      <c r="CW232" t="s">
        <v>226</v>
      </c>
      <c r="CX232" t="s">
        <v>227</v>
      </c>
      <c r="DA232" t="s">
        <v>250</v>
      </c>
      <c r="DB232">
        <v>-1</v>
      </c>
      <c r="DF232" t="s">
        <v>251</v>
      </c>
      <c r="DJ232" t="s">
        <v>252</v>
      </c>
      <c r="DK232" t="s">
        <v>253</v>
      </c>
      <c r="DL232" t="s">
        <v>254</v>
      </c>
      <c r="DN232" t="s">
        <v>255</v>
      </c>
      <c r="DR232" t="s">
        <v>553</v>
      </c>
      <c r="DS232" t="s">
        <v>552</v>
      </c>
      <c r="DT232" t="s">
        <v>551</v>
      </c>
      <c r="DV232">
        <v>1</v>
      </c>
      <c r="DW232" t="s">
        <v>623</v>
      </c>
      <c r="ED232" s="2">
        <v>46148</v>
      </c>
      <c r="EE232" t="s">
        <v>900</v>
      </c>
      <c r="EF232">
        <v>16</v>
      </c>
      <c r="EP232" t="s">
        <v>258</v>
      </c>
      <c r="ES232" t="s">
        <v>14371</v>
      </c>
      <c r="FA232" t="s">
        <v>245</v>
      </c>
      <c r="FB232" t="s">
        <v>763</v>
      </c>
      <c r="FD232" t="s">
        <v>763</v>
      </c>
      <c r="FE232" t="s">
        <v>902</v>
      </c>
      <c r="FF232" t="s">
        <v>903</v>
      </c>
      <c r="FK232" t="s">
        <v>263</v>
      </c>
      <c r="FL232" t="s">
        <v>15605</v>
      </c>
      <c r="FN232" t="s">
        <v>359</v>
      </c>
      <c r="FO232" t="s">
        <v>366</v>
      </c>
      <c r="FR232">
        <v>72185</v>
      </c>
      <c r="GB232" t="s">
        <v>266</v>
      </c>
      <c r="GC232" t="s">
        <v>225</v>
      </c>
      <c r="GD232">
        <v>0</v>
      </c>
      <c r="GF232">
        <v>0</v>
      </c>
      <c r="GG232">
        <v>25421</v>
      </c>
      <c r="GI232">
        <v>72185</v>
      </c>
      <c r="GJ232">
        <v>0</v>
      </c>
      <c r="GL232">
        <v>0</v>
      </c>
      <c r="GM232">
        <v>85900</v>
      </c>
      <c r="GS232" t="s">
        <v>267</v>
      </c>
      <c r="GT232" s="2">
        <v>43434</v>
      </c>
      <c r="GU232" t="s">
        <v>268</v>
      </c>
      <c r="GV232" t="s">
        <v>311</v>
      </c>
      <c r="GW232" t="s">
        <v>270</v>
      </c>
      <c r="GX232" t="s">
        <v>271</v>
      </c>
      <c r="GY232" t="s">
        <v>272</v>
      </c>
      <c r="GZ232" t="s">
        <v>273</v>
      </c>
      <c r="HA232" t="s">
        <v>497</v>
      </c>
      <c r="HB232" t="s">
        <v>900</v>
      </c>
      <c r="HC232" t="s">
        <v>900</v>
      </c>
      <c r="HD232" t="s">
        <v>761</v>
      </c>
      <c r="HE232" t="s">
        <v>230</v>
      </c>
      <c r="HF232" t="s">
        <v>15606</v>
      </c>
      <c r="HG232" t="s">
        <v>277</v>
      </c>
      <c r="HR232" t="s">
        <v>278</v>
      </c>
      <c r="HV232">
        <v>85900</v>
      </c>
      <c r="HW232" t="s">
        <v>279</v>
      </c>
      <c r="HX232" t="s">
        <v>280</v>
      </c>
      <c r="HY232">
        <v>89853</v>
      </c>
      <c r="HZ232">
        <v>17668</v>
      </c>
      <c r="IA232" t="s">
        <v>279</v>
      </c>
      <c r="IB232" t="s">
        <v>281</v>
      </c>
      <c r="ID232" t="s">
        <v>282</v>
      </c>
      <c r="IE232" t="s">
        <v>283</v>
      </c>
      <c r="IF232" t="s">
        <v>283</v>
      </c>
      <c r="IG232" t="s">
        <v>283</v>
      </c>
      <c r="IH232" t="s">
        <v>284</v>
      </c>
      <c r="II232" t="s">
        <v>285</v>
      </c>
      <c r="IJ232" t="s">
        <v>286</v>
      </c>
      <c r="IK232" t="s">
        <v>278</v>
      </c>
      <c r="IL232" t="s">
        <v>371</v>
      </c>
      <c r="IM232" t="s">
        <v>288</v>
      </c>
      <c r="IN232" t="s">
        <v>289</v>
      </c>
      <c r="IP232" t="s">
        <v>290</v>
      </c>
      <c r="IQ232" t="s">
        <v>284</v>
      </c>
      <c r="IS232" t="s">
        <v>291</v>
      </c>
      <c r="IY232" t="s">
        <v>281</v>
      </c>
    </row>
    <row r="233" spans="1:259" x14ac:dyDescent="0.3">
      <c r="A233" s="14">
        <f>DAY(AVANZA[[#This Row],[FechaSeguimiento]])</f>
        <v>6</v>
      </c>
      <c r="B233" s="14">
        <f>MONTH(AVANZA[[#This Row],[FechaSeguimiento]])</f>
        <v>5</v>
      </c>
      <c r="C233"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33" t="str">
        <f>LOWER(IFERROR(VLOOKUP(AVANZA[[#This Row],[ID_Peticion]],CANCELADAS[#All],2,0),""))</f>
        <v/>
      </c>
      <c r="E233" t="str">
        <f>LOWER(IFERROR(VLOOKUP(AVANZA[[#This Row],[ID_Peticion]],CANCELADAS[#All],3,0),""))</f>
        <v/>
      </c>
      <c r="F233" t="str">
        <f>LOWER(IF(AVANZA[[#This Row],[CEDULA CLIENTE]]&lt;&gt;""," CC: " &amp; COUNTIFS(AVANZA[CEDULA CLIENTE],AVANZA[[#This Row],[CEDULA CLIENTE]]),"")&amp; IF(AVANZA[[#This Row],[Direccion]]&lt;&gt;""," DIR: " &amp; COUNTIFS(AVANZA[Direccion],AVANZA[[#This Row],[Direccion]]),""))</f>
        <v xml:space="preserve"> dir: 1</v>
      </c>
      <c r="G233" t="str">
        <f>IFERROR(VLOOKUP(AVANZA[[#This Row],[Cedula_Vendedor_Atis]],PLANTA[[#All],[CEDULA]:[LINEA]],3,0),"No Cruza")</f>
        <v>Michael Rodriguez</v>
      </c>
      <c r="H233" t="str">
        <f>IFERROR(VLOOKUP(AVANZA[[#This Row],[Cedula_Vendedor_Atis]],PLANTA[[#All],[CEDULA]:[LINEA]],4,0),"No Cruza")</f>
        <v>Móvil</v>
      </c>
      <c r="I233" t="str">
        <f>LOWER(IF(AVANZA[[#This Row],[ATRIBUIBLE]]="",AVANZA[[#This Row],[Variable]],AVANZA[[#This Row],[ATRIBUIBLE]]))</f>
        <v>terminada</v>
      </c>
      <c r="J233" s="14">
        <f>IF(AVANZA[[#This Row],[Variable]]=AVANZA[[#Headers],[TERMINADA]],1,0)</f>
        <v>1</v>
      </c>
      <c r="K233" s="14">
        <f>IF(AVANZA[[#This Row],[Variable]]=AVANZA[[#Headers],[ANULADA]],1,0)</f>
        <v>0</v>
      </c>
      <c r="L233" s="14">
        <f>IF(AVANZA[[#This Row],[Variable]]=AVANZA[[#Headers],[PENDIENTE]],1,0)</f>
        <v>0</v>
      </c>
      <c r="M233" s="14">
        <f>IF(AVANZA[[#This Row],[ESTADO AGENDA]]="AGENDADA",1,0)</f>
        <v>0</v>
      </c>
      <c r="N233" s="14">
        <f>IF(AVANZA[[#This Row],[ESTADO AGENDA]]="PENDIENTE DE AGENDAR",1,0)</f>
        <v>0</v>
      </c>
      <c r="O233" s="14">
        <f>IF(AVANZA[[#This Row],[ESTADO AGENDA]]="SUSPENDIDA",1,0)</f>
        <v>0</v>
      </c>
      <c r="P233" t="str" cm="1">
        <f t="array" ref="P233">_xlfn.XLOOKUP(AVANZA[[#This Row],[Num_Agrupacion_Pet_Atis]],Tabla1[[#All],[Numero_de_actuacion]],Tabla1[[#All],[Estado_de_la_orden]],"",0)</f>
        <v/>
      </c>
      <c r="Q233" s="2" t="str" cm="1">
        <f t="array" ref="Q233">_xlfn.XLOOKUP(AVANZA[[#This Row],[Num_Agrupacion_Pet_Atis]],Tabla1[[#All],[Numero_de_actuacion]],Tabla1[[#All],[Fecha_de_la_cita]],"",0)</f>
        <v/>
      </c>
      <c r="R233" t="str" cm="1">
        <f t="array" ref="R233">_xlfn.XLOOKUP(AVANZA[[#This Row],[Num_Agrupacion_Pet_Atis]],Tabla1[[#All],[Numero_de_actuacion]],Tabla1[[#All],[Franja_horaria_de_la_cita]],"",0)</f>
        <v/>
      </c>
      <c r="S233" s="14" t="str">
        <f>IFERROR(DAY(AVANZA[[#This Row],[FECHA AGENDA]]),"")</f>
        <v/>
      </c>
      <c r="T233" s="14" t="str">
        <f>IFERROR(MONTH(AVANZA[[#This Row],[FECHA AGENDA]]),"")</f>
        <v/>
      </c>
      <c r="U233" t="str" cm="1">
        <f t="array" ref="U233">_xlfn.XLOOKUP(AVANZA[[#This Row],[Num_Agrupacion_Pet_Atis]],Tabla1[[#All],[Numero_de_actuacion]],Tabla1[[#All],[Motivo_de_suspension]],"",0)</f>
        <v/>
      </c>
      <c r="V233" s="2" t="str" cm="1">
        <f t="array" ref="V233">_xlfn.XLOOKUP(AVANZA[[#This Row],[Num_Agrupacion_Pet_Atis]],Tabla1[[#All],[Numero_de_actuacion]],Tabla1[[#All],[No_identificacion_cliente]],"",0)</f>
        <v/>
      </c>
      <c r="W233" s="2" t="str" cm="1">
        <f t="array" ref="W233">_xlfn.XLOOKUP(AVANZA[[#This Row],[Num_Agrupacion_Pet_Atis]],Tabla1[[#All],[Numero_de_actuacion]],Tabla1[[#All],[Movil_de_contacto]],"",0)</f>
        <v/>
      </c>
      <c r="X233" s="14">
        <f>IF(OR(AVANZA[[#This Row],[ESTADO LEG]]="Legalizada grabacion",AVANZA[[#This Row],[ESTADO LEG]]="Legalizada aut"),1,0)</f>
        <v>1</v>
      </c>
      <c r="Y233" s="14">
        <f>IF(OR(AVANZA[[#This Row],[ESTADO LEG]]="pdte legalizar",AVANZA[[#This Row],[ESTADO LEG]]="No cruza"),1,0)</f>
        <v>0</v>
      </c>
      <c r="Z233" t="str" cm="1">
        <f t="array" ref="Z233">IF(AVANZA[[#This Row],[Variable]]="Terminada",LOWER(_xlfn.XLOOKUP(AVANZA[[#This Row],[ID_Peticion]],Tabla6[[#All],[NUM_PETICION]],Tabla6[[#All],[ESTADO_LEG]],"NO CRUZA",0)),AVANZA[[#This Row],[Variable]])</f>
        <v>legalizada grabacion</v>
      </c>
      <c r="AA233" cm="1">
        <f t="array" ref="AA233">_xlfn.XLOOKUP(AVANZA[[#This Row],[ID_Peticion]],Tabla6[[#All],[NUM_PETICION]],Tabla6[[#All],[DIF_DIAS]],"",0)</f>
        <v>1</v>
      </c>
      <c r="AB233" s="2" cm="1">
        <f t="array" ref="AB233">IFERROR(_xlfn.XLOOKUP(AVANZA[[#This Row],[ID_Peticion]],Tabla6[[#All],[NUM_PETICION]],Tabla6[[#All],[FEC_LEGAL]],"",0),"")</f>
        <v>46149</v>
      </c>
      <c r="AC233" s="14">
        <f ca="1">IF(AVANZA[[#This Row],[FECHA LEG]]&lt;&gt;0,IFERROR(AVANZA[[#This Row],[FECHA LEG]]-AVANZA[[#This Row],[FechaIniEstadoSubPetAtis]],0),TODAY()-AVANZA[[#This Row],[FechaIniEstadoSubPetAtis]])</f>
        <v>1</v>
      </c>
      <c r="AD233" s="35" t="str">
        <f ca="1">IF(AVANZA[[#This Row],[FINAL Vs LG]]&lt;&gt;0,IF(AVANZA[[#This Row],[FINAL Vs LG]]&lt;7.1,"100%",IF(AND(AVANZA[[#This Row],[FINAL Vs LG]]&gt;7.1,AVANZA[[#This Row],[FINAL Vs LG]]&lt;11.1),"50%","0%")),0)</f>
        <v>100%</v>
      </c>
      <c r="AE233" s="14">
        <f ca="1">VLOOKUP(DAY(TODAY()),BACK!F:G,2,0)</f>
        <v>14</v>
      </c>
      <c r="AF233" s="14">
        <f>BACK!$I$2</f>
        <v>24</v>
      </c>
      <c r="AG233" s="14">
        <f>IF(AVANZA[[#This Row],[Oferta_empaquetada_comisiones]]="SI",1,0)</f>
        <v>1</v>
      </c>
      <c r="AH233" s="36">
        <f>IF(AVANZA[[#This Row],[Variable]]="TERMINADA",IFERROR(VLOOKUP(AVANZA[[#This Row],[SUPERVISOR]],Tabla2[#All],4,0),0),)</f>
        <v>0</v>
      </c>
      <c r="AI233" s="14">
        <f>IF(AVANZA[[#This Row],[Producto]]="BA",1,0)</f>
        <v>1</v>
      </c>
      <c r="AJ233" s="14">
        <f>IF(AVANZA[[#This Row],[Producto]]="DUO",1,0)</f>
        <v>0</v>
      </c>
      <c r="AK233" s="14">
        <f>IF(AVANZA[[#This Row],[Producto]]="TRIO",1,0)</f>
        <v>0</v>
      </c>
      <c r="AL233" t="s">
        <v>2127</v>
      </c>
      <c r="AM233">
        <v>-1</v>
      </c>
      <c r="AN233">
        <v>-1</v>
      </c>
      <c r="AO233" t="s">
        <v>15607</v>
      </c>
      <c r="AP233" s="1">
        <v>46148.450277777774</v>
      </c>
      <c r="AQ233">
        <v>-1</v>
      </c>
      <c r="AR233" t="s">
        <v>15608</v>
      </c>
      <c r="AS233">
        <v>-1</v>
      </c>
      <c r="AT233">
        <v>-1</v>
      </c>
      <c r="AU233">
        <v>-1</v>
      </c>
      <c r="AV233">
        <v>-1</v>
      </c>
      <c r="AW233">
        <v>-1</v>
      </c>
      <c r="AX233" t="s">
        <v>224</v>
      </c>
      <c r="AY233">
        <v>-1</v>
      </c>
      <c r="AZ233">
        <v>2026</v>
      </c>
      <c r="BA233">
        <v>5</v>
      </c>
      <c r="BB233">
        <v>6</v>
      </c>
      <c r="BC233">
        <v>-1</v>
      </c>
      <c r="BD233" t="s">
        <v>225</v>
      </c>
      <c r="BE233">
        <v>-1</v>
      </c>
      <c r="BF233">
        <v>20001623480197</v>
      </c>
      <c r="BG233" t="s">
        <v>226</v>
      </c>
      <c r="BH233" t="s">
        <v>227</v>
      </c>
      <c r="BI233" t="s">
        <v>15609</v>
      </c>
      <c r="BJ233">
        <v>-1</v>
      </c>
      <c r="BK233">
        <v>-1</v>
      </c>
      <c r="BL233">
        <v>-1</v>
      </c>
      <c r="BM233" t="s">
        <v>229</v>
      </c>
      <c r="BN233" t="s">
        <v>230</v>
      </c>
      <c r="BO233" t="s">
        <v>15610</v>
      </c>
      <c r="BP233" t="s">
        <v>232</v>
      </c>
      <c r="BQ233">
        <v>2026</v>
      </c>
      <c r="BR233">
        <v>5</v>
      </c>
      <c r="BS233">
        <v>6</v>
      </c>
      <c r="BT233" s="1">
        <v>46148.57167824074</v>
      </c>
      <c r="BU233" t="s">
        <v>233</v>
      </c>
      <c r="BV233" s="2">
        <v>46148</v>
      </c>
      <c r="BW233" t="s">
        <v>234</v>
      </c>
      <c r="BX233" s="2">
        <v>46148</v>
      </c>
      <c r="BY233" s="2">
        <v>46148</v>
      </c>
      <c r="BZ233" t="s">
        <v>235</v>
      </c>
      <c r="CA233" t="s">
        <v>615</v>
      </c>
      <c r="CB233" t="s">
        <v>616</v>
      </c>
      <c r="CC233" t="s">
        <v>15611</v>
      </c>
      <c r="CD233" t="s">
        <v>2915</v>
      </c>
      <c r="CE233">
        <v>-1</v>
      </c>
      <c r="CF233" t="s">
        <v>619</v>
      </c>
      <c r="CG233" t="s">
        <v>620</v>
      </c>
      <c r="CH233" t="s">
        <v>491</v>
      </c>
      <c r="CI233">
        <v>1007102226</v>
      </c>
      <c r="CJ233" t="s">
        <v>2135</v>
      </c>
      <c r="CK233" t="s">
        <v>245</v>
      </c>
      <c r="CL233" t="s">
        <v>409</v>
      </c>
      <c r="CM233" t="s">
        <v>247</v>
      </c>
      <c r="CN233" t="s">
        <v>410</v>
      </c>
      <c r="CT233" t="s">
        <v>386</v>
      </c>
      <c r="CU233" t="s">
        <v>225</v>
      </c>
      <c r="CW233" t="s">
        <v>226</v>
      </c>
      <c r="CX233" t="s">
        <v>227</v>
      </c>
      <c r="DA233" t="s">
        <v>250</v>
      </c>
      <c r="DB233">
        <v>-1</v>
      </c>
      <c r="DF233" t="s">
        <v>251</v>
      </c>
      <c r="DJ233" t="s">
        <v>252</v>
      </c>
      <c r="DK233" t="s">
        <v>253</v>
      </c>
      <c r="DL233" t="s">
        <v>254</v>
      </c>
      <c r="DN233" t="s">
        <v>255</v>
      </c>
      <c r="DR233" t="s">
        <v>2136</v>
      </c>
      <c r="DS233" t="s">
        <v>2135</v>
      </c>
      <c r="DT233" t="s">
        <v>2134</v>
      </c>
      <c r="DV233">
        <v>1</v>
      </c>
      <c r="DW233" t="s">
        <v>623</v>
      </c>
      <c r="ED233" s="2">
        <v>46148</v>
      </c>
      <c r="EF233">
        <v>12</v>
      </c>
      <c r="EP233" t="s">
        <v>258</v>
      </c>
      <c r="ES233" t="s">
        <v>15612</v>
      </c>
      <c r="FA233" t="s">
        <v>245</v>
      </c>
      <c r="FB233" t="s">
        <v>625</v>
      </c>
      <c r="FD233" t="s">
        <v>625</v>
      </c>
      <c r="FE233" t="s">
        <v>626</v>
      </c>
      <c r="FF233" t="s">
        <v>626</v>
      </c>
      <c r="FK233" t="s">
        <v>263</v>
      </c>
      <c r="FL233" t="s">
        <v>15613</v>
      </c>
      <c r="FN233" t="s">
        <v>410</v>
      </c>
      <c r="FO233" t="s">
        <v>414</v>
      </c>
      <c r="FR233">
        <v>85900</v>
      </c>
      <c r="GB233" t="s">
        <v>266</v>
      </c>
      <c r="GC233" t="s">
        <v>225</v>
      </c>
      <c r="GD233">
        <v>0</v>
      </c>
      <c r="GF233">
        <v>0</v>
      </c>
      <c r="GG233">
        <v>25421</v>
      </c>
      <c r="GI233">
        <v>85900</v>
      </c>
      <c r="GJ233">
        <v>0</v>
      </c>
      <c r="GL233">
        <v>0</v>
      </c>
      <c r="GM233">
        <v>102221</v>
      </c>
      <c r="GS233" t="s">
        <v>267</v>
      </c>
      <c r="GT233" s="2">
        <v>44985</v>
      </c>
      <c r="GU233" t="s">
        <v>268</v>
      </c>
      <c r="GV233" t="s">
        <v>335</v>
      </c>
      <c r="GW233" t="s">
        <v>270</v>
      </c>
      <c r="GX233" t="s">
        <v>250</v>
      </c>
      <c r="GY233" t="s">
        <v>272</v>
      </c>
      <c r="GZ233" t="s">
        <v>273</v>
      </c>
      <c r="HA233" t="s">
        <v>274</v>
      </c>
      <c r="HB233" t="s">
        <v>628</v>
      </c>
      <c r="HC233" t="s">
        <v>615</v>
      </c>
      <c r="HD233" t="s">
        <v>623</v>
      </c>
      <c r="HE233" t="s">
        <v>230</v>
      </c>
      <c r="HF233" t="s">
        <v>15614</v>
      </c>
      <c r="HG233" t="s">
        <v>834</v>
      </c>
      <c r="HH233" t="s">
        <v>6299</v>
      </c>
      <c r="HI233" t="s">
        <v>632</v>
      </c>
      <c r="HJ233">
        <v>46149</v>
      </c>
      <c r="HK233" t="s">
        <v>247</v>
      </c>
      <c r="HL233" t="s">
        <v>245</v>
      </c>
      <c r="HM233" t="s">
        <v>414</v>
      </c>
      <c r="HN233" t="s">
        <v>410</v>
      </c>
      <c r="HO233" t="s">
        <v>2135</v>
      </c>
      <c r="HP233" t="s">
        <v>2134</v>
      </c>
      <c r="HR233" t="s">
        <v>278</v>
      </c>
      <c r="HV233">
        <v>85900</v>
      </c>
      <c r="HW233" t="s">
        <v>279</v>
      </c>
      <c r="HX233" t="s">
        <v>915</v>
      </c>
      <c r="HY233">
        <v>103568</v>
      </c>
      <c r="HZ233">
        <v>17668</v>
      </c>
      <c r="IA233" t="s">
        <v>279</v>
      </c>
      <c r="IB233" t="s">
        <v>281</v>
      </c>
      <c r="IE233" t="s">
        <v>283</v>
      </c>
      <c r="IF233" t="s">
        <v>283</v>
      </c>
      <c r="IG233" t="s">
        <v>283</v>
      </c>
      <c r="IH233" t="s">
        <v>284</v>
      </c>
      <c r="II233" t="s">
        <v>285</v>
      </c>
      <c r="IJ233" t="s">
        <v>286</v>
      </c>
      <c r="IK233" t="s">
        <v>278</v>
      </c>
      <c r="IL233" t="s">
        <v>346</v>
      </c>
      <c r="IM233" t="s">
        <v>288</v>
      </c>
      <c r="IN233" t="s">
        <v>289</v>
      </c>
      <c r="IP233" t="s">
        <v>290</v>
      </c>
      <c r="IQ233" t="s">
        <v>284</v>
      </c>
      <c r="IS233" t="s">
        <v>291</v>
      </c>
      <c r="IT233" t="s">
        <v>561</v>
      </c>
      <c r="IY233" t="s">
        <v>279</v>
      </c>
    </row>
    <row r="234" spans="1:259" x14ac:dyDescent="0.3">
      <c r="A234" s="14">
        <f>DAY(AVANZA[[#This Row],[FechaSeguimiento]])</f>
        <v>6</v>
      </c>
      <c r="B234" s="14">
        <f>MONTH(AVANZA[[#This Row],[FechaSeguimiento]])</f>
        <v>5</v>
      </c>
      <c r="C234"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34" t="str">
        <f>LOWER(IFERROR(VLOOKUP(AVANZA[[#This Row],[ID_Peticion]],CANCELADAS[#All],2,0),""))</f>
        <v/>
      </c>
      <c r="E234" t="str">
        <f>LOWER(IFERROR(VLOOKUP(AVANZA[[#This Row],[ID_Peticion]],CANCELADAS[#All],3,0),""))</f>
        <v/>
      </c>
      <c r="F234" t="str">
        <f>LOWER(IF(AVANZA[[#This Row],[CEDULA CLIENTE]]&lt;&gt;""," CC: " &amp; COUNTIFS(AVANZA[CEDULA CLIENTE],AVANZA[[#This Row],[CEDULA CLIENTE]]),"")&amp; IF(AVANZA[[#This Row],[Direccion]]&lt;&gt;""," DIR: " &amp; COUNTIFS(AVANZA[Direccion],AVANZA[[#This Row],[Direccion]]),""))</f>
        <v xml:space="preserve"> dir: 1</v>
      </c>
      <c r="G234" t="str">
        <f>IFERROR(VLOOKUP(AVANZA[[#This Row],[Cedula_Vendedor_Atis]],PLANTA[[#All],[CEDULA]:[LINEA]],3,0),"No Cruza")</f>
        <v>Marisol Avella</v>
      </c>
      <c r="H234" t="str">
        <f>IFERROR(VLOOKUP(AVANZA[[#This Row],[Cedula_Vendedor_Atis]],PLANTA[[#All],[CEDULA]:[LINEA]],4,0),"No Cruza")</f>
        <v>Fija</v>
      </c>
      <c r="I234" t="str">
        <f>LOWER(IF(AVANZA[[#This Row],[ATRIBUIBLE]]="",AVANZA[[#This Row],[Variable]],AVANZA[[#This Row],[ATRIBUIBLE]]))</f>
        <v>terminada</v>
      </c>
      <c r="J234" s="14">
        <f>IF(AVANZA[[#This Row],[Variable]]=AVANZA[[#Headers],[TERMINADA]],1,0)</f>
        <v>1</v>
      </c>
      <c r="K234" s="14">
        <f>IF(AVANZA[[#This Row],[Variable]]=AVANZA[[#Headers],[ANULADA]],1,0)</f>
        <v>0</v>
      </c>
      <c r="L234" s="14">
        <f>IF(AVANZA[[#This Row],[Variable]]=AVANZA[[#Headers],[PENDIENTE]],1,0)</f>
        <v>0</v>
      </c>
      <c r="M234" s="14">
        <f>IF(AVANZA[[#This Row],[ESTADO AGENDA]]="AGENDADA",1,0)</f>
        <v>0</v>
      </c>
      <c r="N234" s="14">
        <f>IF(AVANZA[[#This Row],[ESTADO AGENDA]]="PENDIENTE DE AGENDAR",1,0)</f>
        <v>0</v>
      </c>
      <c r="O234" s="14">
        <f>IF(AVANZA[[#This Row],[ESTADO AGENDA]]="SUSPENDIDA",1,0)</f>
        <v>0</v>
      </c>
      <c r="P234" t="str" cm="1">
        <f t="array" ref="P234">_xlfn.XLOOKUP(AVANZA[[#This Row],[Num_Agrupacion_Pet_Atis]],Tabla1[[#All],[Numero_de_actuacion]],Tabla1[[#All],[Estado_de_la_orden]],"",0)</f>
        <v/>
      </c>
      <c r="Q234" s="2" t="str" cm="1">
        <f t="array" ref="Q234">_xlfn.XLOOKUP(AVANZA[[#This Row],[Num_Agrupacion_Pet_Atis]],Tabla1[[#All],[Numero_de_actuacion]],Tabla1[[#All],[Fecha_de_la_cita]],"",0)</f>
        <v/>
      </c>
      <c r="R234" t="str" cm="1">
        <f t="array" ref="R234">_xlfn.XLOOKUP(AVANZA[[#This Row],[Num_Agrupacion_Pet_Atis]],Tabla1[[#All],[Numero_de_actuacion]],Tabla1[[#All],[Franja_horaria_de_la_cita]],"",0)</f>
        <v/>
      </c>
      <c r="S234" s="14" t="str">
        <f>IFERROR(DAY(AVANZA[[#This Row],[FECHA AGENDA]]),"")</f>
        <v/>
      </c>
      <c r="T234" s="14" t="str">
        <f>IFERROR(MONTH(AVANZA[[#This Row],[FECHA AGENDA]]),"")</f>
        <v/>
      </c>
      <c r="U234" t="str" cm="1">
        <f t="array" ref="U234">_xlfn.XLOOKUP(AVANZA[[#This Row],[Num_Agrupacion_Pet_Atis]],Tabla1[[#All],[Numero_de_actuacion]],Tabla1[[#All],[Motivo_de_suspension]],"",0)</f>
        <v/>
      </c>
      <c r="V234" s="2" t="str" cm="1">
        <f t="array" ref="V234">_xlfn.XLOOKUP(AVANZA[[#This Row],[Num_Agrupacion_Pet_Atis]],Tabla1[[#All],[Numero_de_actuacion]],Tabla1[[#All],[No_identificacion_cliente]],"",0)</f>
        <v/>
      </c>
      <c r="W234" s="2" t="str" cm="1">
        <f t="array" ref="W234">_xlfn.XLOOKUP(AVANZA[[#This Row],[Num_Agrupacion_Pet_Atis]],Tabla1[[#All],[Numero_de_actuacion]],Tabla1[[#All],[Movil_de_contacto]],"",0)</f>
        <v/>
      </c>
      <c r="X234" s="14">
        <f>IF(OR(AVANZA[[#This Row],[ESTADO LEG]]="Legalizada grabacion",AVANZA[[#This Row],[ESTADO LEG]]="Legalizada aut"),1,0)</f>
        <v>1</v>
      </c>
      <c r="Y234" s="14">
        <f>IF(OR(AVANZA[[#This Row],[ESTADO LEG]]="pdte legalizar",AVANZA[[#This Row],[ESTADO LEG]]="No cruza"),1,0)</f>
        <v>0</v>
      </c>
      <c r="Z234" t="str" cm="1">
        <f t="array" ref="Z234">IF(AVANZA[[#This Row],[Variable]]="Terminada",LOWER(_xlfn.XLOOKUP(AVANZA[[#This Row],[ID_Peticion]],Tabla6[[#All],[NUM_PETICION]],Tabla6[[#All],[ESTADO_LEG]],"NO CRUZA",0)),AVANZA[[#This Row],[Variable]])</f>
        <v>legalizada grabacion</v>
      </c>
      <c r="AA234" cm="1">
        <f t="array" ref="AA234">_xlfn.XLOOKUP(AVANZA[[#This Row],[ID_Peticion]],Tabla6[[#All],[NUM_PETICION]],Tabla6[[#All],[DIF_DIAS]],"",0)</f>
        <v>1</v>
      </c>
      <c r="AB234" s="2" cm="1">
        <f t="array" ref="AB234">IFERROR(_xlfn.XLOOKUP(AVANZA[[#This Row],[ID_Peticion]],Tabla6[[#All],[NUM_PETICION]],Tabla6[[#All],[FEC_LEGAL]],"",0),"")</f>
        <v>46149</v>
      </c>
      <c r="AC234" s="14">
        <f ca="1">IF(AVANZA[[#This Row],[FECHA LEG]]&lt;&gt;0,IFERROR(AVANZA[[#This Row],[FECHA LEG]]-AVANZA[[#This Row],[FechaIniEstadoSubPetAtis]],0),TODAY()-AVANZA[[#This Row],[FechaIniEstadoSubPetAtis]])</f>
        <v>1</v>
      </c>
      <c r="AD234" s="35" t="str">
        <f ca="1">IF(AVANZA[[#This Row],[FINAL Vs LG]]&lt;&gt;0,IF(AVANZA[[#This Row],[FINAL Vs LG]]&lt;7.1,"100%",IF(AND(AVANZA[[#This Row],[FINAL Vs LG]]&gt;7.1,AVANZA[[#This Row],[FINAL Vs LG]]&lt;11.1),"50%","0%")),0)</f>
        <v>100%</v>
      </c>
      <c r="AE234" s="14">
        <f ca="1">VLOOKUP(DAY(TODAY()),BACK!F:G,2,0)</f>
        <v>14</v>
      </c>
      <c r="AF234" s="14">
        <f>BACK!$I$2</f>
        <v>24</v>
      </c>
      <c r="AG234" s="14">
        <f>IF(AVANZA[[#This Row],[Oferta_empaquetada_comisiones]]="SI",1,0)</f>
        <v>0</v>
      </c>
      <c r="AH234" s="36">
        <f>IF(AVANZA[[#This Row],[Variable]]="TERMINADA",IFERROR(VLOOKUP(AVANZA[[#This Row],[SUPERVISOR]],Tabla2[#All],4,0),0),)</f>
        <v>3.5</v>
      </c>
      <c r="AI234" s="14">
        <f>IF(AVANZA[[#This Row],[Producto]]="BA",1,0)</f>
        <v>1</v>
      </c>
      <c r="AJ234" s="14">
        <f>IF(AVANZA[[#This Row],[Producto]]="DUO",1,0)</f>
        <v>0</v>
      </c>
      <c r="AK234" s="14">
        <f>IF(AVANZA[[#This Row],[Producto]]="TRIO",1,0)</f>
        <v>0</v>
      </c>
      <c r="AL234" t="s">
        <v>456</v>
      </c>
      <c r="AM234">
        <v>-1</v>
      </c>
      <c r="AN234">
        <v>-1</v>
      </c>
      <c r="AO234" t="s">
        <v>15615</v>
      </c>
      <c r="AP234" s="1">
        <v>46147.479618055557</v>
      </c>
      <c r="AQ234">
        <v>-1</v>
      </c>
      <c r="AR234" t="s">
        <v>15616</v>
      </c>
      <c r="AS234">
        <v>-1</v>
      </c>
      <c r="AT234">
        <v>-1</v>
      </c>
      <c r="AU234">
        <v>-1</v>
      </c>
      <c r="AV234">
        <v>-1</v>
      </c>
      <c r="AW234">
        <v>-1</v>
      </c>
      <c r="AX234" t="s">
        <v>224</v>
      </c>
      <c r="AY234">
        <v>-1</v>
      </c>
      <c r="AZ234">
        <v>2026</v>
      </c>
      <c r="BA234">
        <v>5</v>
      </c>
      <c r="BB234">
        <v>6</v>
      </c>
      <c r="BC234">
        <v>-1</v>
      </c>
      <c r="BD234" t="s">
        <v>225</v>
      </c>
      <c r="BE234">
        <v>-1</v>
      </c>
      <c r="BF234">
        <v>20001622835805</v>
      </c>
      <c r="BG234" t="s">
        <v>319</v>
      </c>
      <c r="BH234" t="s">
        <v>320</v>
      </c>
      <c r="BI234" t="s">
        <v>15617</v>
      </c>
      <c r="BJ234">
        <v>-1</v>
      </c>
      <c r="BK234">
        <v>-1</v>
      </c>
      <c r="BL234">
        <v>-1</v>
      </c>
      <c r="BM234" t="s">
        <v>229</v>
      </c>
      <c r="BN234" t="s">
        <v>230</v>
      </c>
      <c r="BO234" t="s">
        <v>15618</v>
      </c>
      <c r="BP234" t="s">
        <v>380</v>
      </c>
      <c r="BQ234">
        <v>2026</v>
      </c>
      <c r="BR234">
        <v>5</v>
      </c>
      <c r="BS234">
        <v>5</v>
      </c>
      <c r="BT234" s="1">
        <v>46148.469467592593</v>
      </c>
      <c r="BU234" t="s">
        <v>233</v>
      </c>
      <c r="BV234" s="2">
        <v>46148</v>
      </c>
      <c r="BW234" t="s">
        <v>234</v>
      </c>
      <c r="BX234" s="2">
        <v>46147</v>
      </c>
      <c r="BY234" s="2">
        <v>46148</v>
      </c>
      <c r="BZ234" t="s">
        <v>235</v>
      </c>
      <c r="CA234" t="s">
        <v>1039</v>
      </c>
      <c r="CB234" t="s">
        <v>1040</v>
      </c>
      <c r="CC234" t="s">
        <v>15619</v>
      </c>
      <c r="CD234" t="s">
        <v>2525</v>
      </c>
      <c r="CE234">
        <v>-1</v>
      </c>
      <c r="CF234" t="s">
        <v>1042</v>
      </c>
      <c r="CG234" t="s">
        <v>1006</v>
      </c>
      <c r="CH234" t="s">
        <v>357</v>
      </c>
      <c r="CI234">
        <v>1018514067</v>
      </c>
      <c r="CJ234" t="s">
        <v>464</v>
      </c>
      <c r="CK234" t="s">
        <v>245</v>
      </c>
      <c r="CL234" t="s">
        <v>409</v>
      </c>
      <c r="CM234" t="s">
        <v>247</v>
      </c>
      <c r="CN234" t="s">
        <v>410</v>
      </c>
      <c r="CT234" t="s">
        <v>249</v>
      </c>
      <c r="CU234" t="s">
        <v>225</v>
      </c>
      <c r="CW234" t="s">
        <v>319</v>
      </c>
      <c r="CX234" t="s">
        <v>320</v>
      </c>
      <c r="DA234" t="s">
        <v>250</v>
      </c>
      <c r="DB234">
        <v>-1</v>
      </c>
      <c r="DF234" t="s">
        <v>251</v>
      </c>
      <c r="DJ234" t="s">
        <v>252</v>
      </c>
      <c r="DK234" t="s">
        <v>253</v>
      </c>
      <c r="DL234" t="s">
        <v>254</v>
      </c>
      <c r="DN234" t="s">
        <v>255</v>
      </c>
      <c r="DR234" t="s">
        <v>465</v>
      </c>
      <c r="DS234" t="s">
        <v>464</v>
      </c>
      <c r="DT234" t="s">
        <v>463</v>
      </c>
      <c r="DV234">
        <v>1</v>
      </c>
      <c r="DW234" t="s">
        <v>257</v>
      </c>
      <c r="ED234" s="2">
        <v>46148</v>
      </c>
      <c r="EF234">
        <v>12</v>
      </c>
      <c r="EP234" t="s">
        <v>258</v>
      </c>
      <c r="ES234" t="s">
        <v>2525</v>
      </c>
      <c r="FA234" t="s">
        <v>245</v>
      </c>
      <c r="FB234" t="s">
        <v>1044</v>
      </c>
      <c r="FD234" t="s">
        <v>1044</v>
      </c>
      <c r="FE234" t="s">
        <v>1045</v>
      </c>
      <c r="FF234" t="s">
        <v>1046</v>
      </c>
      <c r="FK234" t="s">
        <v>263</v>
      </c>
      <c r="FL234" t="s">
        <v>15620</v>
      </c>
      <c r="FN234" t="s">
        <v>410</v>
      </c>
      <c r="FO234" t="s">
        <v>414</v>
      </c>
      <c r="FR234">
        <v>79824</v>
      </c>
      <c r="GB234" t="s">
        <v>266</v>
      </c>
      <c r="GC234" t="s">
        <v>225</v>
      </c>
      <c r="GD234">
        <v>0</v>
      </c>
      <c r="GF234">
        <v>0</v>
      </c>
      <c r="GG234">
        <v>25423</v>
      </c>
      <c r="GI234">
        <v>79824</v>
      </c>
      <c r="GJ234">
        <v>0</v>
      </c>
      <c r="GL234">
        <v>0</v>
      </c>
      <c r="GM234">
        <v>94990</v>
      </c>
      <c r="GS234" t="s">
        <v>267</v>
      </c>
      <c r="GT234" s="2">
        <v>43373</v>
      </c>
      <c r="GU234" t="s">
        <v>268</v>
      </c>
      <c r="GW234" t="s">
        <v>394</v>
      </c>
      <c r="GZ234" t="s">
        <v>395</v>
      </c>
      <c r="HA234" t="s">
        <v>497</v>
      </c>
      <c r="HB234" t="s">
        <v>1047</v>
      </c>
      <c r="HC234" t="s">
        <v>1048</v>
      </c>
      <c r="HD234" t="s">
        <v>257</v>
      </c>
      <c r="HE234" t="s">
        <v>230</v>
      </c>
      <c r="HF234" t="s">
        <v>15621</v>
      </c>
      <c r="HR234" t="s">
        <v>278</v>
      </c>
      <c r="HV234">
        <v>94990</v>
      </c>
      <c r="HW234" t="s">
        <v>281</v>
      </c>
      <c r="HY234">
        <v>0</v>
      </c>
      <c r="HZ234">
        <v>0</v>
      </c>
      <c r="IA234" t="s">
        <v>279</v>
      </c>
      <c r="IB234" t="s">
        <v>281</v>
      </c>
      <c r="IE234" t="s">
        <v>283</v>
      </c>
      <c r="IF234" t="s">
        <v>283</v>
      </c>
      <c r="IG234" t="s">
        <v>283</v>
      </c>
      <c r="IH234" t="s">
        <v>284</v>
      </c>
      <c r="II234" t="s">
        <v>285</v>
      </c>
      <c r="IJ234" t="s">
        <v>286</v>
      </c>
      <c r="IK234" t="s">
        <v>278</v>
      </c>
      <c r="IL234" t="s">
        <v>287</v>
      </c>
      <c r="IM234" t="s">
        <v>288</v>
      </c>
      <c r="IN234" t="s">
        <v>289</v>
      </c>
      <c r="IO234" t="s">
        <v>15622</v>
      </c>
      <c r="IP234" t="s">
        <v>290</v>
      </c>
      <c r="IQ234" t="s">
        <v>284</v>
      </c>
      <c r="IS234" t="s">
        <v>291</v>
      </c>
      <c r="IT234" t="s">
        <v>287</v>
      </c>
      <c r="IY234" t="s">
        <v>281</v>
      </c>
    </row>
    <row r="235" spans="1:259" x14ac:dyDescent="0.3">
      <c r="A235" s="14">
        <f>DAY(AVANZA[[#This Row],[FechaSeguimiento]])</f>
        <v>6</v>
      </c>
      <c r="B235" s="14">
        <f>MONTH(AVANZA[[#This Row],[FechaSeguimiento]])</f>
        <v>5</v>
      </c>
      <c r="C235"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35" t="str">
        <f>LOWER(IFERROR(VLOOKUP(AVANZA[[#This Row],[ID_Peticion]],CANCELADAS[#All],2,0),""))</f>
        <v/>
      </c>
      <c r="E235" t="str">
        <f>LOWER(IFERROR(VLOOKUP(AVANZA[[#This Row],[ID_Peticion]],CANCELADAS[#All],3,0),""))</f>
        <v/>
      </c>
      <c r="F235" t="str">
        <f>LOWER(IF(AVANZA[[#This Row],[CEDULA CLIENTE]]&lt;&gt;""," CC: " &amp; COUNTIFS(AVANZA[CEDULA CLIENTE],AVANZA[[#This Row],[CEDULA CLIENTE]]),"")&amp; IF(AVANZA[[#This Row],[Direccion]]&lt;&gt;""," DIR: " &amp; COUNTIFS(AVANZA[Direccion],AVANZA[[#This Row],[Direccion]]),""))</f>
        <v xml:space="preserve"> dir: 1</v>
      </c>
      <c r="G235" t="str">
        <f>IFERROR(VLOOKUP(AVANZA[[#This Row],[Cedula_Vendedor_Atis]],PLANTA[[#All],[CEDULA]:[LINEA]],3,0),"No Cruza")</f>
        <v>Marisol Avella</v>
      </c>
      <c r="H235" t="str">
        <f>IFERROR(VLOOKUP(AVANZA[[#This Row],[Cedula_Vendedor_Atis]],PLANTA[[#All],[CEDULA]:[LINEA]],4,0),"No Cruza")</f>
        <v>Fija</v>
      </c>
      <c r="I235" t="str">
        <f>LOWER(IF(AVANZA[[#This Row],[ATRIBUIBLE]]="",AVANZA[[#This Row],[Variable]],AVANZA[[#This Row],[ATRIBUIBLE]]))</f>
        <v>terminada</v>
      </c>
      <c r="J235" s="14">
        <f>IF(AVANZA[[#This Row],[Variable]]=AVANZA[[#Headers],[TERMINADA]],1,0)</f>
        <v>1</v>
      </c>
      <c r="K235" s="14">
        <f>IF(AVANZA[[#This Row],[Variable]]=AVANZA[[#Headers],[ANULADA]],1,0)</f>
        <v>0</v>
      </c>
      <c r="L235" s="14">
        <f>IF(AVANZA[[#This Row],[Variable]]=AVANZA[[#Headers],[PENDIENTE]],1,0)</f>
        <v>0</v>
      </c>
      <c r="M235" s="14">
        <f>IF(AVANZA[[#This Row],[ESTADO AGENDA]]="AGENDADA",1,0)</f>
        <v>0</v>
      </c>
      <c r="N235" s="14">
        <f>IF(AVANZA[[#This Row],[ESTADO AGENDA]]="PENDIENTE DE AGENDAR",1,0)</f>
        <v>0</v>
      </c>
      <c r="O235" s="14">
        <f>IF(AVANZA[[#This Row],[ESTADO AGENDA]]="SUSPENDIDA",1,0)</f>
        <v>0</v>
      </c>
      <c r="P235" t="str" cm="1">
        <f t="array" ref="P235">_xlfn.XLOOKUP(AVANZA[[#This Row],[Num_Agrupacion_Pet_Atis]],Tabla1[[#All],[Numero_de_actuacion]],Tabla1[[#All],[Estado_de_la_orden]],"",0)</f>
        <v/>
      </c>
      <c r="Q235" s="2" t="str" cm="1">
        <f t="array" ref="Q235">_xlfn.XLOOKUP(AVANZA[[#This Row],[Num_Agrupacion_Pet_Atis]],Tabla1[[#All],[Numero_de_actuacion]],Tabla1[[#All],[Fecha_de_la_cita]],"",0)</f>
        <v/>
      </c>
      <c r="R235" t="str" cm="1">
        <f t="array" ref="R235">_xlfn.XLOOKUP(AVANZA[[#This Row],[Num_Agrupacion_Pet_Atis]],Tabla1[[#All],[Numero_de_actuacion]],Tabla1[[#All],[Franja_horaria_de_la_cita]],"",0)</f>
        <v/>
      </c>
      <c r="S235" s="14" t="str">
        <f>IFERROR(DAY(AVANZA[[#This Row],[FECHA AGENDA]]),"")</f>
        <v/>
      </c>
      <c r="T235" s="14" t="str">
        <f>IFERROR(MONTH(AVANZA[[#This Row],[FECHA AGENDA]]),"")</f>
        <v/>
      </c>
      <c r="U235" t="str" cm="1">
        <f t="array" ref="U235">_xlfn.XLOOKUP(AVANZA[[#This Row],[Num_Agrupacion_Pet_Atis]],Tabla1[[#All],[Numero_de_actuacion]],Tabla1[[#All],[Motivo_de_suspension]],"",0)</f>
        <v/>
      </c>
      <c r="V235" s="2" t="str" cm="1">
        <f t="array" ref="V235">_xlfn.XLOOKUP(AVANZA[[#This Row],[Num_Agrupacion_Pet_Atis]],Tabla1[[#All],[Numero_de_actuacion]],Tabla1[[#All],[No_identificacion_cliente]],"",0)</f>
        <v/>
      </c>
      <c r="W235" s="2" t="str" cm="1">
        <f t="array" ref="W235">_xlfn.XLOOKUP(AVANZA[[#This Row],[Num_Agrupacion_Pet_Atis]],Tabla1[[#All],[Numero_de_actuacion]],Tabla1[[#All],[Movil_de_contacto]],"",0)</f>
        <v/>
      </c>
      <c r="X235" s="14">
        <f>IF(OR(AVANZA[[#This Row],[ESTADO LEG]]="Legalizada grabacion",AVANZA[[#This Row],[ESTADO LEG]]="Legalizada aut"),1,0)</f>
        <v>1</v>
      </c>
      <c r="Y235" s="14">
        <f>IF(OR(AVANZA[[#This Row],[ESTADO LEG]]="pdte legalizar",AVANZA[[#This Row],[ESTADO LEG]]="No cruza"),1,0)</f>
        <v>0</v>
      </c>
      <c r="Z235" t="str" cm="1">
        <f t="array" ref="Z235">IF(AVANZA[[#This Row],[Variable]]="Terminada",LOWER(_xlfn.XLOOKUP(AVANZA[[#This Row],[ID_Peticion]],Tabla6[[#All],[NUM_PETICION]],Tabla6[[#All],[ESTADO_LEG]],"NO CRUZA",0)),AVANZA[[#This Row],[Variable]])</f>
        <v>legalizada grabacion</v>
      </c>
      <c r="AA235" cm="1">
        <f t="array" ref="AA235">_xlfn.XLOOKUP(AVANZA[[#This Row],[ID_Peticion]],Tabla6[[#All],[NUM_PETICION]],Tabla6[[#All],[DIF_DIAS]],"",0)</f>
        <v>1</v>
      </c>
      <c r="AB235" s="2" cm="1">
        <f t="array" ref="AB235">IFERROR(_xlfn.XLOOKUP(AVANZA[[#This Row],[ID_Peticion]],Tabla6[[#All],[NUM_PETICION]],Tabla6[[#All],[FEC_LEGAL]],"",0),"")</f>
        <v>46149</v>
      </c>
      <c r="AC235" s="14">
        <f ca="1">IF(AVANZA[[#This Row],[FECHA LEG]]&lt;&gt;0,IFERROR(AVANZA[[#This Row],[FECHA LEG]]-AVANZA[[#This Row],[FechaIniEstadoSubPetAtis]],0),TODAY()-AVANZA[[#This Row],[FechaIniEstadoSubPetAtis]])</f>
        <v>1</v>
      </c>
      <c r="AD235" s="35" t="str">
        <f ca="1">IF(AVANZA[[#This Row],[FINAL Vs LG]]&lt;&gt;0,IF(AVANZA[[#This Row],[FINAL Vs LG]]&lt;7.1,"100%",IF(AND(AVANZA[[#This Row],[FINAL Vs LG]]&gt;7.1,AVANZA[[#This Row],[FINAL Vs LG]]&lt;11.1),"50%","0%")),0)</f>
        <v>100%</v>
      </c>
      <c r="AE235" s="14">
        <f ca="1">VLOOKUP(DAY(TODAY()),BACK!F:G,2,0)</f>
        <v>14</v>
      </c>
      <c r="AF235" s="14">
        <f>BACK!$I$2</f>
        <v>24</v>
      </c>
      <c r="AG235" s="14">
        <f>IF(AVANZA[[#This Row],[Oferta_empaquetada_comisiones]]="SI",1,0)</f>
        <v>0</v>
      </c>
      <c r="AH235" s="36">
        <f>IF(AVANZA[[#This Row],[Variable]]="TERMINADA",IFERROR(VLOOKUP(AVANZA[[#This Row],[SUPERVISOR]],Tabla2[#All],4,0),0),)</f>
        <v>3.5</v>
      </c>
      <c r="AI235" s="14">
        <f>IF(AVANZA[[#This Row],[Producto]]="BA",1,0)</f>
        <v>0</v>
      </c>
      <c r="AJ235" s="14">
        <f>IF(AVANZA[[#This Row],[Producto]]="DUO",1,0)</f>
        <v>0</v>
      </c>
      <c r="AK235" s="14">
        <f>IF(AVANZA[[#This Row],[Producto]]="TRIO",1,0)</f>
        <v>1</v>
      </c>
      <c r="AL235" t="s">
        <v>456</v>
      </c>
      <c r="AM235">
        <v>-1</v>
      </c>
      <c r="AN235">
        <v>-1</v>
      </c>
      <c r="AO235" t="s">
        <v>15623</v>
      </c>
      <c r="AP235" s="1">
        <v>46146.44809027778</v>
      </c>
      <c r="AQ235">
        <v>-1</v>
      </c>
      <c r="AR235" t="s">
        <v>15624</v>
      </c>
      <c r="AS235">
        <v>-1</v>
      </c>
      <c r="AT235">
        <v>-1</v>
      </c>
      <c r="AU235">
        <v>-1</v>
      </c>
      <c r="AV235">
        <v>-1</v>
      </c>
      <c r="AW235">
        <v>-1</v>
      </c>
      <c r="AX235" t="s">
        <v>224</v>
      </c>
      <c r="AY235">
        <v>-1</v>
      </c>
      <c r="AZ235">
        <v>2026</v>
      </c>
      <c r="BA235">
        <v>5</v>
      </c>
      <c r="BB235">
        <v>6</v>
      </c>
      <c r="BC235">
        <v>-1</v>
      </c>
      <c r="BD235" t="s">
        <v>225</v>
      </c>
      <c r="BE235">
        <v>-1</v>
      </c>
      <c r="BF235">
        <v>20001621881586</v>
      </c>
      <c r="BG235" t="s">
        <v>376</v>
      </c>
      <c r="BH235" t="s">
        <v>377</v>
      </c>
      <c r="BI235" t="s">
        <v>15625</v>
      </c>
      <c r="BJ235">
        <v>-1</v>
      </c>
      <c r="BK235">
        <v>-1</v>
      </c>
      <c r="BL235">
        <v>-1</v>
      </c>
      <c r="BM235" t="s">
        <v>229</v>
      </c>
      <c r="BN235" t="s">
        <v>230</v>
      </c>
      <c r="BO235" t="s">
        <v>15626</v>
      </c>
      <c r="BP235" t="s">
        <v>232</v>
      </c>
      <c r="BQ235">
        <v>2026</v>
      </c>
      <c r="BR235">
        <v>5</v>
      </c>
      <c r="BS235">
        <v>4</v>
      </c>
      <c r="BT235" s="1">
        <v>46148.759143518517</v>
      </c>
      <c r="BU235" t="s">
        <v>233</v>
      </c>
      <c r="BV235" s="2">
        <v>46148</v>
      </c>
      <c r="BW235" t="s">
        <v>234</v>
      </c>
      <c r="BX235" s="2">
        <v>46146</v>
      </c>
      <c r="BY235" s="2">
        <v>46148</v>
      </c>
      <c r="BZ235" t="s">
        <v>235</v>
      </c>
      <c r="CA235" t="s">
        <v>1926</v>
      </c>
      <c r="CB235" t="s">
        <v>1927</v>
      </c>
      <c r="CC235" t="s">
        <v>15627</v>
      </c>
      <c r="CD235" t="s">
        <v>8154</v>
      </c>
      <c r="CE235">
        <v>-1</v>
      </c>
      <c r="CF235" t="s">
        <v>1930</v>
      </c>
      <c r="CG235" t="s">
        <v>1931</v>
      </c>
      <c r="CH235" t="s">
        <v>357</v>
      </c>
      <c r="CI235">
        <v>1018514067</v>
      </c>
      <c r="CJ235" t="s">
        <v>464</v>
      </c>
      <c r="CK235" t="s">
        <v>245</v>
      </c>
      <c r="CL235" t="s">
        <v>409</v>
      </c>
      <c r="CM235" t="s">
        <v>247</v>
      </c>
      <c r="CN235" t="s">
        <v>410</v>
      </c>
      <c r="CT235" t="s">
        <v>386</v>
      </c>
      <c r="CU235" t="s">
        <v>387</v>
      </c>
      <c r="CW235" t="s">
        <v>388</v>
      </c>
      <c r="CX235" t="s">
        <v>389</v>
      </c>
      <c r="DA235" t="s">
        <v>250</v>
      </c>
      <c r="DB235">
        <v>-1</v>
      </c>
      <c r="DF235" t="s">
        <v>251</v>
      </c>
      <c r="DJ235" t="s">
        <v>252</v>
      </c>
      <c r="DK235" t="s">
        <v>253</v>
      </c>
      <c r="DL235" t="s">
        <v>253</v>
      </c>
      <c r="DN235" t="s">
        <v>390</v>
      </c>
      <c r="DR235" t="s">
        <v>465</v>
      </c>
      <c r="DS235" t="s">
        <v>464</v>
      </c>
      <c r="DT235" t="s">
        <v>463</v>
      </c>
      <c r="DV235">
        <v>1</v>
      </c>
      <c r="DW235" t="s">
        <v>257</v>
      </c>
      <c r="ED235" s="2">
        <v>46148</v>
      </c>
      <c r="EF235">
        <v>12</v>
      </c>
      <c r="EP235" t="s">
        <v>258</v>
      </c>
      <c r="ES235" t="s">
        <v>15628</v>
      </c>
      <c r="FA235" t="s">
        <v>245</v>
      </c>
      <c r="FB235" t="s">
        <v>1932</v>
      </c>
      <c r="FD235" t="s">
        <v>1932</v>
      </c>
      <c r="FE235" t="s">
        <v>1933</v>
      </c>
      <c r="FF235" t="s">
        <v>1933</v>
      </c>
      <c r="FK235" t="s">
        <v>263</v>
      </c>
      <c r="FL235" t="s">
        <v>15629</v>
      </c>
      <c r="FN235" t="s">
        <v>410</v>
      </c>
      <c r="FO235" t="s">
        <v>414</v>
      </c>
      <c r="FR235">
        <v>126994</v>
      </c>
      <c r="GB235" t="s">
        <v>266</v>
      </c>
      <c r="GC235" t="s">
        <v>387</v>
      </c>
      <c r="GD235">
        <v>25016</v>
      </c>
      <c r="GF235">
        <v>2353</v>
      </c>
      <c r="GG235">
        <v>25424</v>
      </c>
      <c r="GI235">
        <v>100314</v>
      </c>
      <c r="GJ235">
        <v>25242</v>
      </c>
      <c r="GL235">
        <v>24327</v>
      </c>
      <c r="GM235">
        <v>151122</v>
      </c>
      <c r="GS235" t="s">
        <v>267</v>
      </c>
      <c r="GT235" s="2">
        <v>43769</v>
      </c>
      <c r="GU235" t="s">
        <v>268</v>
      </c>
      <c r="GV235" t="s">
        <v>269</v>
      </c>
      <c r="GW235" t="s">
        <v>270</v>
      </c>
      <c r="GX235" t="s">
        <v>250</v>
      </c>
      <c r="GY235" t="s">
        <v>272</v>
      </c>
      <c r="GZ235" t="s">
        <v>273</v>
      </c>
      <c r="HA235" t="s">
        <v>497</v>
      </c>
      <c r="HB235" t="s">
        <v>14121</v>
      </c>
      <c r="HC235" t="s">
        <v>1926</v>
      </c>
      <c r="HD235" t="s">
        <v>415</v>
      </c>
      <c r="HE235" t="s">
        <v>230</v>
      </c>
      <c r="HF235" t="s">
        <v>15630</v>
      </c>
      <c r="HG235" t="s">
        <v>645</v>
      </c>
      <c r="HH235" t="s">
        <v>8155</v>
      </c>
      <c r="HI235" t="s">
        <v>632</v>
      </c>
      <c r="HJ235">
        <v>46153</v>
      </c>
      <c r="HK235" t="s">
        <v>647</v>
      </c>
      <c r="HL235" t="s">
        <v>409</v>
      </c>
      <c r="HM235" t="s">
        <v>648</v>
      </c>
      <c r="HN235" t="s">
        <v>649</v>
      </c>
      <c r="HO235" t="s">
        <v>15631</v>
      </c>
      <c r="HP235" t="s">
        <v>15632</v>
      </c>
      <c r="HR235" t="s">
        <v>278</v>
      </c>
      <c r="HV235">
        <v>131990</v>
      </c>
      <c r="HW235" t="s">
        <v>281</v>
      </c>
      <c r="HY235">
        <v>0</v>
      </c>
      <c r="HZ235">
        <v>0</v>
      </c>
      <c r="IA235" t="s">
        <v>279</v>
      </c>
      <c r="IB235" t="s">
        <v>281</v>
      </c>
      <c r="IE235" t="s">
        <v>283</v>
      </c>
      <c r="IF235" t="s">
        <v>283</v>
      </c>
      <c r="IG235" t="s">
        <v>283</v>
      </c>
      <c r="IH235" t="s">
        <v>284</v>
      </c>
      <c r="II235" t="s">
        <v>285</v>
      </c>
      <c r="IJ235" t="s">
        <v>286</v>
      </c>
      <c r="IK235" t="s">
        <v>278</v>
      </c>
      <c r="IL235" t="s">
        <v>346</v>
      </c>
      <c r="IM235" t="s">
        <v>288</v>
      </c>
      <c r="IN235" t="s">
        <v>289</v>
      </c>
      <c r="IP235" t="s">
        <v>290</v>
      </c>
      <c r="IQ235" t="s">
        <v>284</v>
      </c>
      <c r="IS235" t="s">
        <v>291</v>
      </c>
      <c r="IT235" t="s">
        <v>398</v>
      </c>
      <c r="IW235" t="s">
        <v>399</v>
      </c>
      <c r="IY235" t="s">
        <v>281</v>
      </c>
    </row>
    <row r="236" spans="1:259" x14ac:dyDescent="0.3">
      <c r="A236" s="14">
        <f>DAY(AVANZA[[#This Row],[FechaSeguimiento]])</f>
        <v>6</v>
      </c>
      <c r="B236" s="14">
        <f>MONTH(AVANZA[[#This Row],[FechaSeguimiento]])</f>
        <v>5</v>
      </c>
      <c r="C236"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36" t="str">
        <f>LOWER(IFERROR(VLOOKUP(AVANZA[[#This Row],[ID_Peticion]],CANCELADAS[#All],2,0),""))</f>
        <v/>
      </c>
      <c r="E236" t="str">
        <f>LOWER(IFERROR(VLOOKUP(AVANZA[[#This Row],[ID_Peticion]],CANCELADAS[#All],3,0),""))</f>
        <v/>
      </c>
      <c r="F236" t="str">
        <f>LOWER(IF(AVANZA[[#This Row],[CEDULA CLIENTE]]&lt;&gt;""," CC: " &amp; COUNTIFS(AVANZA[CEDULA CLIENTE],AVANZA[[#This Row],[CEDULA CLIENTE]]),"")&amp; IF(AVANZA[[#This Row],[Direccion]]&lt;&gt;""," DIR: " &amp; COUNTIFS(AVANZA[Direccion],AVANZA[[#This Row],[Direccion]]),""))</f>
        <v xml:space="preserve"> dir: 1</v>
      </c>
      <c r="G236" t="str">
        <f>IFERROR(VLOOKUP(AVANZA[[#This Row],[Cedula_Vendedor_Atis]],PLANTA[[#All],[CEDULA]:[LINEA]],3,0),"No Cruza")</f>
        <v>Marisol Avella</v>
      </c>
      <c r="H236" t="str">
        <f>IFERROR(VLOOKUP(AVANZA[[#This Row],[Cedula_Vendedor_Atis]],PLANTA[[#All],[CEDULA]:[LINEA]],4,0),"No Cruza")</f>
        <v>Fija</v>
      </c>
      <c r="I236" t="str">
        <f>LOWER(IF(AVANZA[[#This Row],[ATRIBUIBLE]]="",AVANZA[[#This Row],[Variable]],AVANZA[[#This Row],[ATRIBUIBLE]]))</f>
        <v>terminada</v>
      </c>
      <c r="J236" s="14">
        <f>IF(AVANZA[[#This Row],[Variable]]=AVANZA[[#Headers],[TERMINADA]],1,0)</f>
        <v>1</v>
      </c>
      <c r="K236" s="14">
        <f>IF(AVANZA[[#This Row],[Variable]]=AVANZA[[#Headers],[ANULADA]],1,0)</f>
        <v>0</v>
      </c>
      <c r="L236" s="14">
        <f>IF(AVANZA[[#This Row],[Variable]]=AVANZA[[#Headers],[PENDIENTE]],1,0)</f>
        <v>0</v>
      </c>
      <c r="M236" s="14">
        <f>IF(AVANZA[[#This Row],[ESTADO AGENDA]]="AGENDADA",1,0)</f>
        <v>0</v>
      </c>
      <c r="N236" s="14">
        <f>IF(AVANZA[[#This Row],[ESTADO AGENDA]]="PENDIENTE DE AGENDAR",1,0)</f>
        <v>0</v>
      </c>
      <c r="O236" s="14">
        <f>IF(AVANZA[[#This Row],[ESTADO AGENDA]]="SUSPENDIDA",1,0)</f>
        <v>0</v>
      </c>
      <c r="P236" t="str" cm="1">
        <f t="array" ref="P236">_xlfn.XLOOKUP(AVANZA[[#This Row],[Num_Agrupacion_Pet_Atis]],Tabla1[[#All],[Numero_de_actuacion]],Tabla1[[#All],[Estado_de_la_orden]],"",0)</f>
        <v/>
      </c>
      <c r="Q236" s="2" t="str" cm="1">
        <f t="array" ref="Q236">_xlfn.XLOOKUP(AVANZA[[#This Row],[Num_Agrupacion_Pet_Atis]],Tabla1[[#All],[Numero_de_actuacion]],Tabla1[[#All],[Fecha_de_la_cita]],"",0)</f>
        <v/>
      </c>
      <c r="R236" t="str" cm="1">
        <f t="array" ref="R236">_xlfn.XLOOKUP(AVANZA[[#This Row],[Num_Agrupacion_Pet_Atis]],Tabla1[[#All],[Numero_de_actuacion]],Tabla1[[#All],[Franja_horaria_de_la_cita]],"",0)</f>
        <v/>
      </c>
      <c r="S236" s="14" t="str">
        <f>IFERROR(DAY(AVANZA[[#This Row],[FECHA AGENDA]]),"")</f>
        <v/>
      </c>
      <c r="T236" s="14" t="str">
        <f>IFERROR(MONTH(AVANZA[[#This Row],[FECHA AGENDA]]),"")</f>
        <v/>
      </c>
      <c r="U236" t="str" cm="1">
        <f t="array" ref="U236">_xlfn.XLOOKUP(AVANZA[[#This Row],[Num_Agrupacion_Pet_Atis]],Tabla1[[#All],[Numero_de_actuacion]],Tabla1[[#All],[Motivo_de_suspension]],"",0)</f>
        <v/>
      </c>
      <c r="V236" s="2" t="str" cm="1">
        <f t="array" ref="V236">_xlfn.XLOOKUP(AVANZA[[#This Row],[Num_Agrupacion_Pet_Atis]],Tabla1[[#All],[Numero_de_actuacion]],Tabla1[[#All],[No_identificacion_cliente]],"",0)</f>
        <v/>
      </c>
      <c r="W236" s="2" t="str" cm="1">
        <f t="array" ref="W236">_xlfn.XLOOKUP(AVANZA[[#This Row],[Num_Agrupacion_Pet_Atis]],Tabla1[[#All],[Numero_de_actuacion]],Tabla1[[#All],[Movil_de_contacto]],"",0)</f>
        <v/>
      </c>
      <c r="X236" s="14">
        <f>IF(OR(AVANZA[[#This Row],[ESTADO LEG]]="Legalizada grabacion",AVANZA[[#This Row],[ESTADO LEG]]="Legalizada aut"),1,0)</f>
        <v>1</v>
      </c>
      <c r="Y236" s="14">
        <f>IF(OR(AVANZA[[#This Row],[ESTADO LEG]]="pdte legalizar",AVANZA[[#This Row],[ESTADO LEG]]="No cruza"),1,0)</f>
        <v>0</v>
      </c>
      <c r="Z236" t="str" cm="1">
        <f t="array" ref="Z236">IF(AVANZA[[#This Row],[Variable]]="Terminada",LOWER(_xlfn.XLOOKUP(AVANZA[[#This Row],[ID_Peticion]],Tabla6[[#All],[NUM_PETICION]],Tabla6[[#All],[ESTADO_LEG]],"NO CRUZA",0)),AVANZA[[#This Row],[Variable]])</f>
        <v>legalizada grabacion</v>
      </c>
      <c r="AA236" cm="1">
        <f t="array" ref="AA236">_xlfn.XLOOKUP(AVANZA[[#This Row],[ID_Peticion]],Tabla6[[#All],[NUM_PETICION]],Tabla6[[#All],[DIF_DIAS]],"",0)</f>
        <v>1</v>
      </c>
      <c r="AB236" s="2" cm="1">
        <f t="array" ref="AB236">IFERROR(_xlfn.XLOOKUP(AVANZA[[#This Row],[ID_Peticion]],Tabla6[[#All],[NUM_PETICION]],Tabla6[[#All],[FEC_LEGAL]],"",0),"")</f>
        <v>46149</v>
      </c>
      <c r="AC236" s="14">
        <f ca="1">IF(AVANZA[[#This Row],[FECHA LEG]]&lt;&gt;0,IFERROR(AVANZA[[#This Row],[FECHA LEG]]-AVANZA[[#This Row],[FechaIniEstadoSubPetAtis]],0),TODAY()-AVANZA[[#This Row],[FechaIniEstadoSubPetAtis]])</f>
        <v>1</v>
      </c>
      <c r="AD236" s="35" t="str">
        <f ca="1">IF(AVANZA[[#This Row],[FINAL Vs LG]]&lt;&gt;0,IF(AVANZA[[#This Row],[FINAL Vs LG]]&lt;7.1,"100%",IF(AND(AVANZA[[#This Row],[FINAL Vs LG]]&gt;7.1,AVANZA[[#This Row],[FINAL Vs LG]]&lt;11.1),"50%","0%")),0)</f>
        <v>100%</v>
      </c>
      <c r="AE236" s="14">
        <f ca="1">VLOOKUP(DAY(TODAY()),BACK!F:G,2,0)</f>
        <v>14</v>
      </c>
      <c r="AF236" s="14">
        <f>BACK!$I$2</f>
        <v>24</v>
      </c>
      <c r="AG236" s="14">
        <f>IF(AVANZA[[#This Row],[Oferta_empaquetada_comisiones]]="SI",1,0)</f>
        <v>0</v>
      </c>
      <c r="AH236" s="36">
        <f>IF(AVANZA[[#This Row],[Variable]]="TERMINADA",IFERROR(VLOOKUP(AVANZA[[#This Row],[SUPERVISOR]],Tabla2[#All],4,0),0),)</f>
        <v>3.5</v>
      </c>
      <c r="AI236" s="14">
        <f>IF(AVANZA[[#This Row],[Producto]]="BA",1,0)</f>
        <v>1</v>
      </c>
      <c r="AJ236" s="14">
        <f>IF(AVANZA[[#This Row],[Producto]]="DUO",1,0)</f>
        <v>0</v>
      </c>
      <c r="AK236" s="14">
        <f>IF(AVANZA[[#This Row],[Producto]]="TRIO",1,0)</f>
        <v>0</v>
      </c>
      <c r="AL236" t="s">
        <v>456</v>
      </c>
      <c r="AM236">
        <v>-1</v>
      </c>
      <c r="AN236">
        <v>-1</v>
      </c>
      <c r="AO236" t="s">
        <v>15633</v>
      </c>
      <c r="AP236" s="1">
        <v>46147.517106481479</v>
      </c>
      <c r="AQ236">
        <v>-1</v>
      </c>
      <c r="AR236" t="s">
        <v>15634</v>
      </c>
      <c r="AS236">
        <v>-1</v>
      </c>
      <c r="AT236">
        <v>-1</v>
      </c>
      <c r="AU236">
        <v>-1</v>
      </c>
      <c r="AV236">
        <v>-1</v>
      </c>
      <c r="AW236">
        <v>-1</v>
      </c>
      <c r="AX236" t="s">
        <v>224</v>
      </c>
      <c r="AY236">
        <v>-1</v>
      </c>
      <c r="AZ236">
        <v>2026</v>
      </c>
      <c r="BA236">
        <v>5</v>
      </c>
      <c r="BB236">
        <v>6</v>
      </c>
      <c r="BC236">
        <v>-1</v>
      </c>
      <c r="BD236" t="s">
        <v>225</v>
      </c>
      <c r="BE236">
        <v>-1</v>
      </c>
      <c r="BF236">
        <v>20001622922922</v>
      </c>
      <c r="BG236" t="s">
        <v>319</v>
      </c>
      <c r="BH236" t="s">
        <v>320</v>
      </c>
      <c r="BI236" t="s">
        <v>15635</v>
      </c>
      <c r="BJ236">
        <v>-1</v>
      </c>
      <c r="BK236">
        <v>-1</v>
      </c>
      <c r="BL236">
        <v>-1</v>
      </c>
      <c r="BM236" t="s">
        <v>229</v>
      </c>
      <c r="BN236" t="s">
        <v>230</v>
      </c>
      <c r="BO236" t="s">
        <v>15636</v>
      </c>
      <c r="BP236" t="s">
        <v>380</v>
      </c>
      <c r="BQ236">
        <v>2026</v>
      </c>
      <c r="BR236">
        <v>5</v>
      </c>
      <c r="BS236">
        <v>5</v>
      </c>
      <c r="BT236" s="1">
        <v>46148.516458333332</v>
      </c>
      <c r="BU236" t="s">
        <v>233</v>
      </c>
      <c r="BV236" s="2">
        <v>46148</v>
      </c>
      <c r="BW236" t="s">
        <v>234</v>
      </c>
      <c r="BX236" s="2">
        <v>46147</v>
      </c>
      <c r="BY236" s="2">
        <v>46148</v>
      </c>
      <c r="BZ236" t="s">
        <v>235</v>
      </c>
      <c r="CA236" t="s">
        <v>297</v>
      </c>
      <c r="CB236" t="s">
        <v>297</v>
      </c>
      <c r="CC236" t="s">
        <v>15637</v>
      </c>
      <c r="CD236" t="s">
        <v>3385</v>
      </c>
      <c r="CE236">
        <v>-1</v>
      </c>
      <c r="CF236" t="s">
        <v>300</v>
      </c>
      <c r="CG236" t="s">
        <v>301</v>
      </c>
      <c r="CH236" t="s">
        <v>242</v>
      </c>
      <c r="CI236">
        <v>1018514067</v>
      </c>
      <c r="CJ236" t="s">
        <v>464</v>
      </c>
      <c r="CK236" t="s">
        <v>245</v>
      </c>
      <c r="CL236" t="s">
        <v>409</v>
      </c>
      <c r="CM236" t="s">
        <v>247</v>
      </c>
      <c r="CN236" t="s">
        <v>410</v>
      </c>
      <c r="CT236" t="s">
        <v>386</v>
      </c>
      <c r="CU236" t="s">
        <v>225</v>
      </c>
      <c r="CW236" t="s">
        <v>319</v>
      </c>
      <c r="CX236" t="s">
        <v>320</v>
      </c>
      <c r="DA236" t="s">
        <v>250</v>
      </c>
      <c r="DB236">
        <v>-1</v>
      </c>
      <c r="DF236" t="s">
        <v>251</v>
      </c>
      <c r="DJ236" t="s">
        <v>252</v>
      </c>
      <c r="DK236" t="s">
        <v>253</v>
      </c>
      <c r="DL236" t="s">
        <v>254</v>
      </c>
      <c r="DN236" t="s">
        <v>255</v>
      </c>
      <c r="DR236" t="s">
        <v>465</v>
      </c>
      <c r="DS236" t="s">
        <v>464</v>
      </c>
      <c r="DT236" t="s">
        <v>463</v>
      </c>
      <c r="DV236">
        <v>1</v>
      </c>
      <c r="DW236" t="s">
        <v>283</v>
      </c>
      <c r="ED236" s="2">
        <v>46148</v>
      </c>
      <c r="EE236" t="s">
        <v>343</v>
      </c>
      <c r="EF236">
        <v>12</v>
      </c>
      <c r="EP236" t="s">
        <v>258</v>
      </c>
      <c r="ES236" t="s">
        <v>14142</v>
      </c>
      <c r="EZ236" t="s">
        <v>1724</v>
      </c>
      <c r="FA236" t="s">
        <v>245</v>
      </c>
      <c r="FB236" t="s">
        <v>308</v>
      </c>
      <c r="FD236" t="s">
        <v>308</v>
      </c>
      <c r="FE236" t="s">
        <v>309</v>
      </c>
      <c r="FF236" t="s">
        <v>309</v>
      </c>
      <c r="FK236" t="s">
        <v>263</v>
      </c>
      <c r="FL236" t="s">
        <v>15638</v>
      </c>
      <c r="FN236" t="s">
        <v>410</v>
      </c>
      <c r="FO236" t="s">
        <v>414</v>
      </c>
      <c r="FR236">
        <v>94990</v>
      </c>
      <c r="GB236" t="s">
        <v>266</v>
      </c>
      <c r="GC236" t="s">
        <v>225</v>
      </c>
      <c r="GD236">
        <v>0</v>
      </c>
      <c r="GF236">
        <v>0</v>
      </c>
      <c r="GG236">
        <v>25423</v>
      </c>
      <c r="GI236">
        <v>94990</v>
      </c>
      <c r="GJ236">
        <v>0</v>
      </c>
      <c r="GL236">
        <v>0</v>
      </c>
      <c r="GM236">
        <v>113038</v>
      </c>
      <c r="GS236" t="s">
        <v>267</v>
      </c>
      <c r="GT236" s="2">
        <v>45046</v>
      </c>
      <c r="GU236" t="s">
        <v>268</v>
      </c>
      <c r="GV236" t="s">
        <v>335</v>
      </c>
      <c r="GW236" t="s">
        <v>394</v>
      </c>
      <c r="GZ236" t="s">
        <v>395</v>
      </c>
      <c r="HA236" t="s">
        <v>336</v>
      </c>
      <c r="HC236" t="s">
        <v>337</v>
      </c>
      <c r="HE236" t="s">
        <v>230</v>
      </c>
      <c r="HF236" t="s">
        <v>15639</v>
      </c>
      <c r="HR236" t="s">
        <v>278</v>
      </c>
      <c r="HV236">
        <v>94990</v>
      </c>
      <c r="HW236" t="s">
        <v>281</v>
      </c>
      <c r="HY236">
        <v>0</v>
      </c>
      <c r="HZ236">
        <v>0</v>
      </c>
      <c r="IA236" t="s">
        <v>281</v>
      </c>
      <c r="IB236" t="s">
        <v>281</v>
      </c>
      <c r="IE236" t="s">
        <v>283</v>
      </c>
      <c r="IF236" t="s">
        <v>283</v>
      </c>
      <c r="IG236" t="s">
        <v>283</v>
      </c>
      <c r="IH236" t="s">
        <v>284</v>
      </c>
      <c r="II236" t="s">
        <v>285</v>
      </c>
      <c r="IJ236" t="s">
        <v>286</v>
      </c>
      <c r="IK236" t="s">
        <v>278</v>
      </c>
      <c r="IL236" t="s">
        <v>287</v>
      </c>
      <c r="IM236" t="s">
        <v>288</v>
      </c>
      <c r="IN236" t="s">
        <v>289</v>
      </c>
      <c r="IP236" t="s">
        <v>290</v>
      </c>
      <c r="IQ236" t="s">
        <v>284</v>
      </c>
      <c r="IS236" t="s">
        <v>291</v>
      </c>
      <c r="IT236" t="s">
        <v>287</v>
      </c>
      <c r="IY236" t="s">
        <v>281</v>
      </c>
    </row>
    <row r="237" spans="1:259" x14ac:dyDescent="0.3">
      <c r="A237" s="14">
        <f>DAY(AVANZA[[#This Row],[FechaSeguimiento]])</f>
        <v>6</v>
      </c>
      <c r="B237" s="14">
        <f>MONTH(AVANZA[[#This Row],[FechaSeguimiento]])</f>
        <v>5</v>
      </c>
      <c r="C237"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37" t="str">
        <f>LOWER(IFERROR(VLOOKUP(AVANZA[[#This Row],[ID_Peticion]],CANCELADAS[#All],2,0),""))</f>
        <v/>
      </c>
      <c r="E237" t="str">
        <f>LOWER(IFERROR(VLOOKUP(AVANZA[[#This Row],[ID_Peticion]],CANCELADAS[#All],3,0),""))</f>
        <v/>
      </c>
      <c r="F237" t="str">
        <f>LOWER(IF(AVANZA[[#This Row],[CEDULA CLIENTE]]&lt;&gt;""," CC: " &amp; COUNTIFS(AVANZA[CEDULA CLIENTE],AVANZA[[#This Row],[CEDULA CLIENTE]]),"")&amp; IF(AVANZA[[#This Row],[Direccion]]&lt;&gt;""," DIR: " &amp; COUNTIFS(AVANZA[Direccion],AVANZA[[#This Row],[Direccion]]),""))</f>
        <v xml:space="preserve"> dir: 1</v>
      </c>
      <c r="G237" t="str">
        <f>IFERROR(VLOOKUP(AVANZA[[#This Row],[Cedula_Vendedor_Atis]],PLANTA[[#All],[CEDULA]:[LINEA]],3,0),"No Cruza")</f>
        <v>Marisol Avella</v>
      </c>
      <c r="H237" t="str">
        <f>IFERROR(VLOOKUP(AVANZA[[#This Row],[Cedula_Vendedor_Atis]],PLANTA[[#All],[CEDULA]:[LINEA]],4,0),"No Cruza")</f>
        <v>Fija</v>
      </c>
      <c r="I237" t="str">
        <f>LOWER(IF(AVANZA[[#This Row],[ATRIBUIBLE]]="",AVANZA[[#This Row],[Variable]],AVANZA[[#This Row],[ATRIBUIBLE]]))</f>
        <v>terminada</v>
      </c>
      <c r="J237" s="14">
        <f>IF(AVANZA[[#This Row],[Variable]]=AVANZA[[#Headers],[TERMINADA]],1,0)</f>
        <v>1</v>
      </c>
      <c r="K237" s="14">
        <f>IF(AVANZA[[#This Row],[Variable]]=AVANZA[[#Headers],[ANULADA]],1,0)</f>
        <v>0</v>
      </c>
      <c r="L237" s="14">
        <f>IF(AVANZA[[#This Row],[Variable]]=AVANZA[[#Headers],[PENDIENTE]],1,0)</f>
        <v>0</v>
      </c>
      <c r="M237" s="14">
        <f>IF(AVANZA[[#This Row],[ESTADO AGENDA]]="AGENDADA",1,0)</f>
        <v>0</v>
      </c>
      <c r="N237" s="14">
        <f>IF(AVANZA[[#This Row],[ESTADO AGENDA]]="PENDIENTE DE AGENDAR",1,0)</f>
        <v>0</v>
      </c>
      <c r="O237" s="14">
        <f>IF(AVANZA[[#This Row],[ESTADO AGENDA]]="SUSPENDIDA",1,0)</f>
        <v>0</v>
      </c>
      <c r="P237" t="str" cm="1">
        <f t="array" ref="P237">_xlfn.XLOOKUP(AVANZA[[#This Row],[Num_Agrupacion_Pet_Atis]],Tabla1[[#All],[Numero_de_actuacion]],Tabla1[[#All],[Estado_de_la_orden]],"",0)</f>
        <v/>
      </c>
      <c r="Q237" s="2" t="str" cm="1">
        <f t="array" ref="Q237">_xlfn.XLOOKUP(AVANZA[[#This Row],[Num_Agrupacion_Pet_Atis]],Tabla1[[#All],[Numero_de_actuacion]],Tabla1[[#All],[Fecha_de_la_cita]],"",0)</f>
        <v/>
      </c>
      <c r="R237" t="str" cm="1">
        <f t="array" ref="R237">_xlfn.XLOOKUP(AVANZA[[#This Row],[Num_Agrupacion_Pet_Atis]],Tabla1[[#All],[Numero_de_actuacion]],Tabla1[[#All],[Franja_horaria_de_la_cita]],"",0)</f>
        <v/>
      </c>
      <c r="S237" s="14" t="str">
        <f>IFERROR(DAY(AVANZA[[#This Row],[FECHA AGENDA]]),"")</f>
        <v/>
      </c>
      <c r="T237" s="14" t="str">
        <f>IFERROR(MONTH(AVANZA[[#This Row],[FECHA AGENDA]]),"")</f>
        <v/>
      </c>
      <c r="U237" t="str" cm="1">
        <f t="array" ref="U237">_xlfn.XLOOKUP(AVANZA[[#This Row],[Num_Agrupacion_Pet_Atis]],Tabla1[[#All],[Numero_de_actuacion]],Tabla1[[#All],[Motivo_de_suspension]],"",0)</f>
        <v/>
      </c>
      <c r="V237" s="2" t="str" cm="1">
        <f t="array" ref="V237">_xlfn.XLOOKUP(AVANZA[[#This Row],[Num_Agrupacion_Pet_Atis]],Tabla1[[#All],[Numero_de_actuacion]],Tabla1[[#All],[No_identificacion_cliente]],"",0)</f>
        <v/>
      </c>
      <c r="W237" s="2" t="str" cm="1">
        <f t="array" ref="W237">_xlfn.XLOOKUP(AVANZA[[#This Row],[Num_Agrupacion_Pet_Atis]],Tabla1[[#All],[Numero_de_actuacion]],Tabla1[[#All],[Movil_de_contacto]],"",0)</f>
        <v/>
      </c>
      <c r="X237" s="14">
        <f>IF(OR(AVANZA[[#This Row],[ESTADO LEG]]="Legalizada grabacion",AVANZA[[#This Row],[ESTADO LEG]]="Legalizada aut"),1,0)</f>
        <v>1</v>
      </c>
      <c r="Y237" s="14">
        <f>IF(OR(AVANZA[[#This Row],[ESTADO LEG]]="pdte legalizar",AVANZA[[#This Row],[ESTADO LEG]]="No cruza"),1,0)</f>
        <v>0</v>
      </c>
      <c r="Z237" t="str" cm="1">
        <f t="array" ref="Z237">IF(AVANZA[[#This Row],[Variable]]="Terminada",LOWER(_xlfn.XLOOKUP(AVANZA[[#This Row],[ID_Peticion]],Tabla6[[#All],[NUM_PETICION]],Tabla6[[#All],[ESTADO_LEG]],"NO CRUZA",0)),AVANZA[[#This Row],[Variable]])</f>
        <v>legalizada grabacion</v>
      </c>
      <c r="AA237" cm="1">
        <f t="array" ref="AA237">_xlfn.XLOOKUP(AVANZA[[#This Row],[ID_Peticion]],Tabla6[[#All],[NUM_PETICION]],Tabla6[[#All],[DIF_DIAS]],"",0)</f>
        <v>1</v>
      </c>
      <c r="AB237" s="2" cm="1">
        <f t="array" ref="AB237">IFERROR(_xlfn.XLOOKUP(AVANZA[[#This Row],[ID_Peticion]],Tabla6[[#All],[NUM_PETICION]],Tabla6[[#All],[FEC_LEGAL]],"",0),"")</f>
        <v>46149</v>
      </c>
      <c r="AC237" s="14">
        <f ca="1">IF(AVANZA[[#This Row],[FECHA LEG]]&lt;&gt;0,IFERROR(AVANZA[[#This Row],[FECHA LEG]]-AVANZA[[#This Row],[FechaIniEstadoSubPetAtis]],0),TODAY()-AVANZA[[#This Row],[FechaIniEstadoSubPetAtis]])</f>
        <v>1</v>
      </c>
      <c r="AD237" s="35" t="str">
        <f ca="1">IF(AVANZA[[#This Row],[FINAL Vs LG]]&lt;&gt;0,IF(AVANZA[[#This Row],[FINAL Vs LG]]&lt;7.1,"100%",IF(AND(AVANZA[[#This Row],[FINAL Vs LG]]&gt;7.1,AVANZA[[#This Row],[FINAL Vs LG]]&lt;11.1),"50%","0%")),0)</f>
        <v>100%</v>
      </c>
      <c r="AE237" s="14">
        <f ca="1">VLOOKUP(DAY(TODAY()),BACK!F:G,2,0)</f>
        <v>14</v>
      </c>
      <c r="AF237" s="14">
        <f>BACK!$I$2</f>
        <v>24</v>
      </c>
      <c r="AG237" s="14">
        <f>IF(AVANZA[[#This Row],[Oferta_empaquetada_comisiones]]="SI",1,0)</f>
        <v>0</v>
      </c>
      <c r="AH237" s="36">
        <f>IF(AVANZA[[#This Row],[Variable]]="TERMINADA",IFERROR(VLOOKUP(AVANZA[[#This Row],[SUPERVISOR]],Tabla2[#All],4,0),0),)</f>
        <v>3.5</v>
      </c>
      <c r="AI237" s="14">
        <f>IF(AVANZA[[#This Row],[Producto]]="BA",1,0)</f>
        <v>1</v>
      </c>
      <c r="AJ237" s="14">
        <f>IF(AVANZA[[#This Row],[Producto]]="DUO",1,0)</f>
        <v>0</v>
      </c>
      <c r="AK237" s="14">
        <f>IF(AVANZA[[#This Row],[Producto]]="TRIO",1,0)</f>
        <v>0</v>
      </c>
      <c r="AL237" t="s">
        <v>1060</v>
      </c>
      <c r="AM237">
        <v>-1</v>
      </c>
      <c r="AN237">
        <v>-1</v>
      </c>
      <c r="AO237" t="s">
        <v>15640</v>
      </c>
      <c r="AP237" s="1">
        <v>46146.372777777775</v>
      </c>
      <c r="AQ237">
        <v>-1</v>
      </c>
      <c r="AR237" t="s">
        <v>15641</v>
      </c>
      <c r="AS237">
        <v>-1</v>
      </c>
      <c r="AT237">
        <v>-1</v>
      </c>
      <c r="AU237">
        <v>-1</v>
      </c>
      <c r="AV237">
        <v>-1</v>
      </c>
      <c r="AW237">
        <v>-1</v>
      </c>
      <c r="AX237" t="s">
        <v>224</v>
      </c>
      <c r="AY237">
        <v>-1</v>
      </c>
      <c r="AZ237">
        <v>2026</v>
      </c>
      <c r="BA237">
        <v>5</v>
      </c>
      <c r="BB237">
        <v>6</v>
      </c>
      <c r="BC237">
        <v>-1</v>
      </c>
      <c r="BD237" t="s">
        <v>225</v>
      </c>
      <c r="BE237">
        <v>-1</v>
      </c>
      <c r="BF237">
        <v>20001621677660</v>
      </c>
      <c r="BG237" t="s">
        <v>319</v>
      </c>
      <c r="BH237" t="s">
        <v>320</v>
      </c>
      <c r="BI237" t="s">
        <v>15642</v>
      </c>
      <c r="BJ237">
        <v>-1</v>
      </c>
      <c r="BK237">
        <v>-1</v>
      </c>
      <c r="BL237">
        <v>-1</v>
      </c>
      <c r="BM237" t="s">
        <v>229</v>
      </c>
      <c r="BN237" t="s">
        <v>230</v>
      </c>
      <c r="BO237" t="s">
        <v>15643</v>
      </c>
      <c r="BP237" t="s">
        <v>232</v>
      </c>
      <c r="BQ237">
        <v>2026</v>
      </c>
      <c r="BR237">
        <v>5</v>
      </c>
      <c r="BS237">
        <v>4</v>
      </c>
      <c r="BT237" s="1">
        <v>46148.497245370374</v>
      </c>
      <c r="BU237" t="s">
        <v>233</v>
      </c>
      <c r="BV237" s="2">
        <v>46148</v>
      </c>
      <c r="BW237" t="s">
        <v>234</v>
      </c>
      <c r="BX237" s="2">
        <v>46146</v>
      </c>
      <c r="BY237" s="2">
        <v>46148</v>
      </c>
      <c r="BZ237" t="s">
        <v>235</v>
      </c>
      <c r="CA237" t="s">
        <v>297</v>
      </c>
      <c r="CB237" t="s">
        <v>297</v>
      </c>
      <c r="CC237" t="s">
        <v>15644</v>
      </c>
      <c r="CD237" t="s">
        <v>2483</v>
      </c>
      <c r="CE237">
        <v>-1</v>
      </c>
      <c r="CF237" t="s">
        <v>300</v>
      </c>
      <c r="CG237" t="s">
        <v>301</v>
      </c>
      <c r="CH237" t="s">
        <v>242</v>
      </c>
      <c r="CI237">
        <v>1031182302</v>
      </c>
      <c r="CJ237" t="s">
        <v>1068</v>
      </c>
      <c r="CK237" t="s">
        <v>245</v>
      </c>
      <c r="CL237" t="s">
        <v>409</v>
      </c>
      <c r="CM237" t="s">
        <v>247</v>
      </c>
      <c r="CN237" t="s">
        <v>410</v>
      </c>
      <c r="CT237" t="s">
        <v>304</v>
      </c>
      <c r="CU237" t="s">
        <v>225</v>
      </c>
      <c r="CW237" t="s">
        <v>319</v>
      </c>
      <c r="CX237" t="s">
        <v>320</v>
      </c>
      <c r="DA237" t="s">
        <v>250</v>
      </c>
      <c r="DB237">
        <v>-1</v>
      </c>
      <c r="DF237" t="s">
        <v>251</v>
      </c>
      <c r="DJ237" t="s">
        <v>252</v>
      </c>
      <c r="DK237" t="s">
        <v>253</v>
      </c>
      <c r="DL237" t="s">
        <v>254</v>
      </c>
      <c r="DN237" t="s">
        <v>255</v>
      </c>
      <c r="DR237" t="s">
        <v>1069</v>
      </c>
      <c r="DS237" t="s">
        <v>1068</v>
      </c>
      <c r="DT237" t="s">
        <v>1067</v>
      </c>
      <c r="DV237">
        <v>1</v>
      </c>
      <c r="DW237" t="s">
        <v>283</v>
      </c>
      <c r="ED237" s="2">
        <v>46148</v>
      </c>
      <c r="EE237" t="s">
        <v>306</v>
      </c>
      <c r="EF237">
        <v>12</v>
      </c>
      <c r="EP237" t="s">
        <v>258</v>
      </c>
      <c r="ES237" t="s">
        <v>2484</v>
      </c>
      <c r="FA237" t="s">
        <v>245</v>
      </c>
      <c r="FB237" t="s">
        <v>308</v>
      </c>
      <c r="FD237" t="s">
        <v>308</v>
      </c>
      <c r="FE237" t="s">
        <v>309</v>
      </c>
      <c r="FF237" t="s">
        <v>309</v>
      </c>
      <c r="FK237" t="s">
        <v>263</v>
      </c>
      <c r="FL237" t="s">
        <v>15645</v>
      </c>
      <c r="FN237" t="s">
        <v>410</v>
      </c>
      <c r="FO237" t="s">
        <v>414</v>
      </c>
      <c r="FR237">
        <v>94990</v>
      </c>
      <c r="GB237" t="s">
        <v>266</v>
      </c>
      <c r="GC237" t="s">
        <v>225</v>
      </c>
      <c r="GD237">
        <v>0</v>
      </c>
      <c r="GF237">
        <v>0</v>
      </c>
      <c r="GG237">
        <v>25423</v>
      </c>
      <c r="GI237">
        <v>94990</v>
      </c>
      <c r="GJ237">
        <v>0</v>
      </c>
      <c r="GL237">
        <v>0</v>
      </c>
      <c r="GM237">
        <v>113038</v>
      </c>
      <c r="GS237" t="s">
        <v>267</v>
      </c>
      <c r="GT237" s="2">
        <v>45016</v>
      </c>
      <c r="GU237" t="s">
        <v>268</v>
      </c>
      <c r="GV237" t="s">
        <v>269</v>
      </c>
      <c r="GW237" t="s">
        <v>270</v>
      </c>
      <c r="GX237" t="s">
        <v>250</v>
      </c>
      <c r="GY237" t="s">
        <v>272</v>
      </c>
      <c r="GZ237" t="s">
        <v>273</v>
      </c>
      <c r="HA237" t="s">
        <v>274</v>
      </c>
      <c r="HB237" t="s">
        <v>312</v>
      </c>
      <c r="HC237" t="s">
        <v>312</v>
      </c>
      <c r="HD237" t="s">
        <v>313</v>
      </c>
      <c r="HE237" t="s">
        <v>230</v>
      </c>
      <c r="HF237" t="s">
        <v>14244</v>
      </c>
      <c r="HG237" t="s">
        <v>645</v>
      </c>
      <c r="HH237" t="s">
        <v>8424</v>
      </c>
      <c r="HI237" t="s">
        <v>632</v>
      </c>
      <c r="HJ237">
        <v>46152</v>
      </c>
      <c r="HK237" t="s">
        <v>647</v>
      </c>
      <c r="HL237" t="s">
        <v>409</v>
      </c>
      <c r="HM237" t="s">
        <v>648</v>
      </c>
      <c r="HN237" t="s">
        <v>649</v>
      </c>
      <c r="HO237" t="s">
        <v>15646</v>
      </c>
      <c r="HP237" t="s">
        <v>15647</v>
      </c>
      <c r="HR237" t="s">
        <v>278</v>
      </c>
      <c r="HV237">
        <v>94990</v>
      </c>
      <c r="HW237" t="s">
        <v>281</v>
      </c>
      <c r="HY237">
        <v>0</v>
      </c>
      <c r="HZ237">
        <v>0</v>
      </c>
      <c r="IA237" t="s">
        <v>279</v>
      </c>
      <c r="IB237" t="s">
        <v>281</v>
      </c>
      <c r="IE237" t="s">
        <v>283</v>
      </c>
      <c r="IF237" t="s">
        <v>283</v>
      </c>
      <c r="IG237" t="s">
        <v>283</v>
      </c>
      <c r="IH237" t="s">
        <v>284</v>
      </c>
      <c r="II237" t="s">
        <v>285</v>
      </c>
      <c r="IJ237" t="s">
        <v>286</v>
      </c>
      <c r="IK237" t="s">
        <v>278</v>
      </c>
      <c r="IL237" t="s">
        <v>346</v>
      </c>
      <c r="IM237" t="s">
        <v>288</v>
      </c>
      <c r="IN237" t="s">
        <v>289</v>
      </c>
      <c r="IP237" t="s">
        <v>290</v>
      </c>
      <c r="IQ237" t="s">
        <v>284</v>
      </c>
      <c r="IS237" t="s">
        <v>291</v>
      </c>
      <c r="IY237" t="s">
        <v>281</v>
      </c>
    </row>
    <row r="238" spans="1:259" x14ac:dyDescent="0.3">
      <c r="A238" s="14">
        <f>DAY(AVANZA[[#This Row],[FechaSeguimiento]])</f>
        <v>6</v>
      </c>
      <c r="B238" s="14">
        <f>MONTH(AVANZA[[#This Row],[FechaSeguimiento]])</f>
        <v>5</v>
      </c>
      <c r="C238"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238" t="str">
        <f>LOWER(IFERROR(VLOOKUP(AVANZA[[#This Row],[ID_Peticion]],CANCELADAS[#All],2,0),""))</f>
        <v/>
      </c>
      <c r="E238" t="str">
        <f>LOWER(IFERROR(VLOOKUP(AVANZA[[#This Row],[ID_Peticion]],CANCELADAS[#All],3,0),""))</f>
        <v/>
      </c>
      <c r="F238" t="str">
        <f>LOWER(IF(AVANZA[[#This Row],[CEDULA CLIENTE]]&lt;&gt;""," CC: " &amp; COUNTIFS(AVANZA[CEDULA CLIENTE],AVANZA[[#This Row],[CEDULA CLIENTE]]),"")&amp; IF(AVANZA[[#This Row],[Direccion]]&lt;&gt;""," DIR: " &amp; COUNTIFS(AVANZA[Direccion],AVANZA[[#This Row],[Direccion]]),""))</f>
        <v xml:space="preserve"> dir: 1</v>
      </c>
      <c r="G238" t="str">
        <f>IFERROR(VLOOKUP(AVANZA[[#This Row],[Cedula_Vendedor_Atis]],PLANTA[[#All],[CEDULA]:[LINEA]],3,0),"No Cruza")</f>
        <v>Marisol Avella</v>
      </c>
      <c r="H238" t="str">
        <f>IFERROR(VLOOKUP(AVANZA[[#This Row],[Cedula_Vendedor_Atis]],PLANTA[[#All],[CEDULA]:[LINEA]],4,0),"No Cruza")</f>
        <v>Fija</v>
      </c>
      <c r="I238" t="str">
        <f>LOWER(IF(AVANZA[[#This Row],[ATRIBUIBLE]]="",AVANZA[[#This Row],[Variable]],AVANZA[[#This Row],[ATRIBUIBLE]]))</f>
        <v>terminada</v>
      </c>
      <c r="J238" s="14">
        <f>IF(AVANZA[[#This Row],[Variable]]=AVANZA[[#Headers],[TERMINADA]],1,0)</f>
        <v>1</v>
      </c>
      <c r="K238" s="14">
        <f>IF(AVANZA[[#This Row],[Variable]]=AVANZA[[#Headers],[ANULADA]],1,0)</f>
        <v>0</v>
      </c>
      <c r="L238" s="14">
        <f>IF(AVANZA[[#This Row],[Variable]]=AVANZA[[#Headers],[PENDIENTE]],1,0)</f>
        <v>0</v>
      </c>
      <c r="M238" s="14">
        <f>IF(AVANZA[[#This Row],[ESTADO AGENDA]]="AGENDADA",1,0)</f>
        <v>0</v>
      </c>
      <c r="N238" s="14">
        <f>IF(AVANZA[[#This Row],[ESTADO AGENDA]]="PENDIENTE DE AGENDAR",1,0)</f>
        <v>0</v>
      </c>
      <c r="O238" s="14">
        <f>IF(AVANZA[[#This Row],[ESTADO AGENDA]]="SUSPENDIDA",1,0)</f>
        <v>0</v>
      </c>
      <c r="P238" t="str" cm="1">
        <f t="array" ref="P238">_xlfn.XLOOKUP(AVANZA[[#This Row],[Num_Agrupacion_Pet_Atis]],Tabla1[[#All],[Numero_de_actuacion]],Tabla1[[#All],[Estado_de_la_orden]],"",0)</f>
        <v/>
      </c>
      <c r="Q238" s="2" t="str" cm="1">
        <f t="array" ref="Q238">_xlfn.XLOOKUP(AVANZA[[#This Row],[Num_Agrupacion_Pet_Atis]],Tabla1[[#All],[Numero_de_actuacion]],Tabla1[[#All],[Fecha_de_la_cita]],"",0)</f>
        <v/>
      </c>
      <c r="R238" t="str" cm="1">
        <f t="array" ref="R238">_xlfn.XLOOKUP(AVANZA[[#This Row],[Num_Agrupacion_Pet_Atis]],Tabla1[[#All],[Numero_de_actuacion]],Tabla1[[#All],[Franja_horaria_de_la_cita]],"",0)</f>
        <v/>
      </c>
      <c r="S238" s="14" t="str">
        <f>IFERROR(DAY(AVANZA[[#This Row],[FECHA AGENDA]]),"")</f>
        <v/>
      </c>
      <c r="T238" s="14" t="str">
        <f>IFERROR(MONTH(AVANZA[[#This Row],[FECHA AGENDA]]),"")</f>
        <v/>
      </c>
      <c r="U238" t="str" cm="1">
        <f t="array" ref="U238">_xlfn.XLOOKUP(AVANZA[[#This Row],[Num_Agrupacion_Pet_Atis]],Tabla1[[#All],[Numero_de_actuacion]],Tabla1[[#All],[Motivo_de_suspension]],"",0)</f>
        <v/>
      </c>
      <c r="V238" s="2" t="str" cm="1">
        <f t="array" ref="V238">_xlfn.XLOOKUP(AVANZA[[#This Row],[Num_Agrupacion_Pet_Atis]],Tabla1[[#All],[Numero_de_actuacion]],Tabla1[[#All],[No_identificacion_cliente]],"",0)</f>
        <v/>
      </c>
      <c r="W238" s="2" t="str" cm="1">
        <f t="array" ref="W238">_xlfn.XLOOKUP(AVANZA[[#This Row],[Num_Agrupacion_Pet_Atis]],Tabla1[[#All],[Numero_de_actuacion]],Tabla1[[#All],[Movil_de_contacto]],"",0)</f>
        <v/>
      </c>
      <c r="X238" s="14">
        <f>IF(OR(AVANZA[[#This Row],[ESTADO LEG]]="Legalizada grabacion",AVANZA[[#This Row],[ESTADO LEG]]="Legalizada aut"),1,0)</f>
        <v>1</v>
      </c>
      <c r="Y238" s="14">
        <f>IF(OR(AVANZA[[#This Row],[ESTADO LEG]]="pdte legalizar",AVANZA[[#This Row],[ESTADO LEG]]="No cruza"),1,0)</f>
        <v>0</v>
      </c>
      <c r="Z238" t="str" cm="1">
        <f t="array" ref="Z238">IF(AVANZA[[#This Row],[Variable]]="Terminada",LOWER(_xlfn.XLOOKUP(AVANZA[[#This Row],[ID_Peticion]],Tabla6[[#All],[NUM_PETICION]],Tabla6[[#All],[ESTADO_LEG]],"NO CRUZA",0)),AVANZA[[#This Row],[Variable]])</f>
        <v>legalizada grabacion</v>
      </c>
      <c r="AA238" cm="1">
        <f t="array" ref="AA238">_xlfn.XLOOKUP(AVANZA[[#This Row],[ID_Peticion]],Tabla6[[#All],[NUM_PETICION]],Tabla6[[#All],[DIF_DIAS]],"",0)</f>
        <v>1</v>
      </c>
      <c r="AB238" s="2" cm="1">
        <f t="array" ref="AB238">IFERROR(_xlfn.XLOOKUP(AVANZA[[#This Row],[ID_Peticion]],Tabla6[[#All],[NUM_PETICION]],Tabla6[[#All],[FEC_LEGAL]],"",0),"")</f>
        <v>46149</v>
      </c>
      <c r="AC238" s="14">
        <f ca="1">IF(AVANZA[[#This Row],[FECHA LEG]]&lt;&gt;0,IFERROR(AVANZA[[#This Row],[FECHA LEG]]-AVANZA[[#This Row],[FechaIniEstadoSubPetAtis]],0),TODAY()-AVANZA[[#This Row],[FechaIniEstadoSubPetAtis]])</f>
        <v>1</v>
      </c>
      <c r="AD238" s="35" t="str">
        <f ca="1">IF(AVANZA[[#This Row],[FINAL Vs LG]]&lt;&gt;0,IF(AVANZA[[#This Row],[FINAL Vs LG]]&lt;7.1,"100%",IF(AND(AVANZA[[#This Row],[FINAL Vs LG]]&gt;7.1,AVANZA[[#This Row],[FINAL Vs LG]]&lt;11.1),"50%","0%")),0)</f>
        <v>100%</v>
      </c>
      <c r="AE238" s="14">
        <f ca="1">VLOOKUP(DAY(TODAY()),BACK!F:G,2,0)</f>
        <v>14</v>
      </c>
      <c r="AF238" s="14">
        <f>BACK!$I$2</f>
        <v>24</v>
      </c>
      <c r="AG238" s="14">
        <f>IF(AVANZA[[#This Row],[Oferta_empaquetada_comisiones]]="SI",1,0)</f>
        <v>1</v>
      </c>
      <c r="AH238" s="36">
        <f>IF(AVANZA[[#This Row],[Variable]]="TERMINADA",IFERROR(VLOOKUP(AVANZA[[#This Row],[SUPERVISOR]],Tabla2[#All],4,0),0),)</f>
        <v>3.5</v>
      </c>
      <c r="AI238" s="14">
        <f>IF(AVANZA[[#This Row],[Producto]]="BA",1,0)</f>
        <v>0</v>
      </c>
      <c r="AJ238" s="14">
        <f>IF(AVANZA[[#This Row],[Producto]]="DUO",1,0)</f>
        <v>0</v>
      </c>
      <c r="AK238" s="14">
        <f>IF(AVANZA[[#This Row],[Producto]]="TRIO",1,0)</f>
        <v>1</v>
      </c>
      <c r="AL238" t="s">
        <v>435</v>
      </c>
      <c r="AM238">
        <v>-1</v>
      </c>
      <c r="AN238">
        <v>-1</v>
      </c>
      <c r="AO238" t="s">
        <v>15648</v>
      </c>
      <c r="AP238" s="1">
        <v>46142.624618055554</v>
      </c>
      <c r="AQ238">
        <v>-1</v>
      </c>
      <c r="AR238" t="s">
        <v>15649</v>
      </c>
      <c r="AS238">
        <v>-1</v>
      </c>
      <c r="AT238">
        <v>-1</v>
      </c>
      <c r="AU238">
        <v>-1</v>
      </c>
      <c r="AV238">
        <v>-1</v>
      </c>
      <c r="AW238">
        <v>-1</v>
      </c>
      <c r="AX238" t="s">
        <v>224</v>
      </c>
      <c r="AY238">
        <v>-1</v>
      </c>
      <c r="AZ238">
        <v>2026</v>
      </c>
      <c r="BA238">
        <v>5</v>
      </c>
      <c r="BB238">
        <v>6</v>
      </c>
      <c r="BC238">
        <v>-1</v>
      </c>
      <c r="BD238" t="s">
        <v>225</v>
      </c>
      <c r="BE238">
        <v>-1</v>
      </c>
      <c r="BF238">
        <v>20001620757196</v>
      </c>
      <c r="BG238" t="s">
        <v>438</v>
      </c>
      <c r="BH238" t="s">
        <v>439</v>
      </c>
      <c r="BI238" t="s">
        <v>15650</v>
      </c>
      <c r="BJ238">
        <v>-1</v>
      </c>
      <c r="BK238">
        <v>-1</v>
      </c>
      <c r="BL238">
        <v>-1</v>
      </c>
      <c r="BM238" t="s">
        <v>229</v>
      </c>
      <c r="BN238" t="s">
        <v>230</v>
      </c>
      <c r="BO238" t="s">
        <v>15651</v>
      </c>
      <c r="BP238" t="s">
        <v>232</v>
      </c>
      <c r="BQ238">
        <v>2026</v>
      </c>
      <c r="BR238">
        <v>4</v>
      </c>
      <c r="BS238">
        <v>30</v>
      </c>
      <c r="BT238" s="1">
        <v>46148.784502314818</v>
      </c>
      <c r="BU238" t="s">
        <v>233</v>
      </c>
      <c r="BV238" s="2">
        <v>46148</v>
      </c>
      <c r="BW238" t="s">
        <v>234</v>
      </c>
      <c r="BX238" s="2">
        <v>46142</v>
      </c>
      <c r="BY238" s="2">
        <v>46148</v>
      </c>
      <c r="BZ238" t="s">
        <v>235</v>
      </c>
      <c r="CA238" t="s">
        <v>896</v>
      </c>
      <c r="CB238" t="s">
        <v>752</v>
      </c>
      <c r="CC238" t="s">
        <v>15652</v>
      </c>
      <c r="CD238" t="s">
        <v>3714</v>
      </c>
      <c r="CE238">
        <v>-1</v>
      </c>
      <c r="CF238" t="s">
        <v>899</v>
      </c>
      <c r="CG238" t="s">
        <v>756</v>
      </c>
      <c r="CH238" t="s">
        <v>242</v>
      </c>
      <c r="CI238">
        <v>1193125457</v>
      </c>
      <c r="CJ238" t="s">
        <v>445</v>
      </c>
      <c r="CK238" t="s">
        <v>245</v>
      </c>
      <c r="CL238" t="s">
        <v>246</v>
      </c>
      <c r="CM238" t="s">
        <v>247</v>
      </c>
      <c r="CN238" t="s">
        <v>359</v>
      </c>
      <c r="CT238" t="s">
        <v>386</v>
      </c>
      <c r="CU238" t="s">
        <v>387</v>
      </c>
      <c r="CW238" t="s">
        <v>446</v>
      </c>
      <c r="CX238" t="s">
        <v>447</v>
      </c>
      <c r="DA238" t="s">
        <v>250</v>
      </c>
      <c r="DB238">
        <v>-1</v>
      </c>
      <c r="DF238" t="s">
        <v>251</v>
      </c>
      <c r="DJ238" t="s">
        <v>252</v>
      </c>
      <c r="DK238" t="s">
        <v>253</v>
      </c>
      <c r="DL238" t="s">
        <v>253</v>
      </c>
      <c r="DN238" t="s">
        <v>390</v>
      </c>
      <c r="DR238" t="s">
        <v>449</v>
      </c>
      <c r="DS238" t="s">
        <v>445</v>
      </c>
      <c r="DT238" t="s">
        <v>444</v>
      </c>
      <c r="DV238">
        <v>1</v>
      </c>
      <c r="DW238" t="s">
        <v>623</v>
      </c>
      <c r="ED238" s="2">
        <v>46148</v>
      </c>
      <c r="EE238" t="s">
        <v>900</v>
      </c>
      <c r="EF238">
        <v>9</v>
      </c>
      <c r="EP238" t="s">
        <v>258</v>
      </c>
      <c r="ES238" t="s">
        <v>15308</v>
      </c>
      <c r="EZ238" t="s">
        <v>15309</v>
      </c>
      <c r="FA238" t="s">
        <v>245</v>
      </c>
      <c r="FB238" t="s">
        <v>763</v>
      </c>
      <c r="FD238" t="s">
        <v>763</v>
      </c>
      <c r="FE238" t="s">
        <v>902</v>
      </c>
      <c r="FF238" t="s">
        <v>903</v>
      </c>
      <c r="FK238" t="s">
        <v>263</v>
      </c>
      <c r="FL238" t="s">
        <v>15653</v>
      </c>
      <c r="FN238" t="s">
        <v>359</v>
      </c>
      <c r="FO238" t="s">
        <v>366</v>
      </c>
      <c r="FR238">
        <v>113904</v>
      </c>
      <c r="GB238" t="s">
        <v>266</v>
      </c>
      <c r="GC238" t="s">
        <v>387</v>
      </c>
      <c r="GD238">
        <v>25188</v>
      </c>
      <c r="GF238">
        <v>2353</v>
      </c>
      <c r="GG238">
        <v>25422</v>
      </c>
      <c r="GI238">
        <v>87224</v>
      </c>
      <c r="GJ238">
        <v>25427</v>
      </c>
      <c r="GL238">
        <v>24327</v>
      </c>
      <c r="GM238">
        <v>135545</v>
      </c>
      <c r="GS238" t="s">
        <v>267</v>
      </c>
      <c r="GT238" s="2">
        <v>45657</v>
      </c>
      <c r="GU238" t="s">
        <v>268</v>
      </c>
      <c r="GV238" t="s">
        <v>269</v>
      </c>
      <c r="GW238" t="s">
        <v>270</v>
      </c>
      <c r="GX238" t="s">
        <v>250</v>
      </c>
      <c r="GY238" t="s">
        <v>272</v>
      </c>
      <c r="GZ238" t="s">
        <v>273</v>
      </c>
      <c r="HA238" t="s">
        <v>336</v>
      </c>
      <c r="HC238" t="s">
        <v>337</v>
      </c>
      <c r="HE238" t="s">
        <v>230</v>
      </c>
      <c r="HF238" t="s">
        <v>1881</v>
      </c>
      <c r="HG238" t="s">
        <v>834</v>
      </c>
      <c r="HH238" t="s">
        <v>9862</v>
      </c>
      <c r="HI238" t="s">
        <v>632</v>
      </c>
      <c r="HJ238">
        <v>46151</v>
      </c>
      <c r="HK238" t="s">
        <v>247</v>
      </c>
      <c r="HL238" t="s">
        <v>245</v>
      </c>
      <c r="HM238" t="s">
        <v>366</v>
      </c>
      <c r="HN238" t="s">
        <v>359</v>
      </c>
      <c r="HO238" t="s">
        <v>445</v>
      </c>
      <c r="HP238" t="s">
        <v>444</v>
      </c>
      <c r="HR238" t="s">
        <v>278</v>
      </c>
      <c r="HV238">
        <v>118900</v>
      </c>
      <c r="HW238" t="s">
        <v>279</v>
      </c>
      <c r="HX238" t="s">
        <v>915</v>
      </c>
      <c r="HY238">
        <v>131572</v>
      </c>
      <c r="HZ238">
        <v>17668</v>
      </c>
      <c r="IA238" t="s">
        <v>279</v>
      </c>
      <c r="IB238" t="s">
        <v>281</v>
      </c>
      <c r="IE238" t="s">
        <v>283</v>
      </c>
      <c r="IF238" t="s">
        <v>283</v>
      </c>
      <c r="IG238" t="s">
        <v>283</v>
      </c>
      <c r="IH238" t="s">
        <v>284</v>
      </c>
      <c r="II238" t="s">
        <v>285</v>
      </c>
      <c r="IJ238" t="s">
        <v>286</v>
      </c>
      <c r="IK238" t="s">
        <v>278</v>
      </c>
      <c r="IL238" t="s">
        <v>371</v>
      </c>
      <c r="IM238" t="s">
        <v>288</v>
      </c>
      <c r="IN238" t="s">
        <v>289</v>
      </c>
      <c r="IP238" t="s">
        <v>290</v>
      </c>
      <c r="IQ238" t="s">
        <v>284</v>
      </c>
      <c r="IS238" t="s">
        <v>291</v>
      </c>
      <c r="IY238" t="s">
        <v>279</v>
      </c>
    </row>
    <row r="239" spans="1:259" x14ac:dyDescent="0.3">
      <c r="A239" s="14">
        <f>DAY(AVANZA[[#This Row],[FechaSeguimiento]])</f>
        <v>6</v>
      </c>
      <c r="B239" s="14">
        <f>MONTH(AVANZA[[#This Row],[FechaSeguimiento]])</f>
        <v>5</v>
      </c>
      <c r="C239"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39" t="str">
        <f>LOWER(IFERROR(VLOOKUP(AVANZA[[#This Row],[ID_Peticion]],CANCELADAS[#All],2,0),""))</f>
        <v/>
      </c>
      <c r="E239" t="str">
        <f>LOWER(IFERROR(VLOOKUP(AVANZA[[#This Row],[ID_Peticion]],CANCELADAS[#All],3,0),""))</f>
        <v/>
      </c>
      <c r="F239" t="str">
        <f>LOWER(IF(AVANZA[[#This Row],[CEDULA CLIENTE]]&lt;&gt;""," CC: " &amp; COUNTIFS(AVANZA[CEDULA CLIENTE],AVANZA[[#This Row],[CEDULA CLIENTE]]),"")&amp; IF(AVANZA[[#This Row],[Direccion]]&lt;&gt;""," DIR: " &amp; COUNTIFS(AVANZA[Direccion],AVANZA[[#This Row],[Direccion]]),""))</f>
        <v xml:space="preserve"> dir: 1</v>
      </c>
      <c r="G239" t="str">
        <f>IFERROR(VLOOKUP(AVANZA[[#This Row],[Cedula_Vendedor_Atis]],PLANTA[[#All],[CEDULA]:[LINEA]],3,0),"No Cruza")</f>
        <v>Marisol Avella</v>
      </c>
      <c r="H239" t="str">
        <f>IFERROR(VLOOKUP(AVANZA[[#This Row],[Cedula_Vendedor_Atis]],PLANTA[[#All],[CEDULA]:[LINEA]],4,0),"No Cruza")</f>
        <v>Fija</v>
      </c>
      <c r="I239" t="str">
        <f>LOWER(IF(AVANZA[[#This Row],[ATRIBUIBLE]]="",AVANZA[[#This Row],[Variable]],AVANZA[[#This Row],[ATRIBUIBLE]]))</f>
        <v>terminada</v>
      </c>
      <c r="J239" s="14">
        <f>IF(AVANZA[[#This Row],[Variable]]=AVANZA[[#Headers],[TERMINADA]],1,0)</f>
        <v>1</v>
      </c>
      <c r="K239" s="14">
        <f>IF(AVANZA[[#This Row],[Variable]]=AVANZA[[#Headers],[ANULADA]],1,0)</f>
        <v>0</v>
      </c>
      <c r="L239" s="14">
        <f>IF(AVANZA[[#This Row],[Variable]]=AVANZA[[#Headers],[PENDIENTE]],1,0)</f>
        <v>0</v>
      </c>
      <c r="M239" s="14">
        <f>IF(AVANZA[[#This Row],[ESTADO AGENDA]]="AGENDADA",1,0)</f>
        <v>0</v>
      </c>
      <c r="N239" s="14">
        <f>IF(AVANZA[[#This Row],[ESTADO AGENDA]]="PENDIENTE DE AGENDAR",1,0)</f>
        <v>0</v>
      </c>
      <c r="O239" s="14">
        <f>IF(AVANZA[[#This Row],[ESTADO AGENDA]]="SUSPENDIDA",1,0)</f>
        <v>0</v>
      </c>
      <c r="P239" t="str" cm="1">
        <f t="array" ref="P239">_xlfn.XLOOKUP(AVANZA[[#This Row],[Num_Agrupacion_Pet_Atis]],Tabla1[[#All],[Numero_de_actuacion]],Tabla1[[#All],[Estado_de_la_orden]],"",0)</f>
        <v/>
      </c>
      <c r="Q239" s="2" t="str" cm="1">
        <f t="array" ref="Q239">_xlfn.XLOOKUP(AVANZA[[#This Row],[Num_Agrupacion_Pet_Atis]],Tabla1[[#All],[Numero_de_actuacion]],Tabla1[[#All],[Fecha_de_la_cita]],"",0)</f>
        <v/>
      </c>
      <c r="R239" t="str" cm="1">
        <f t="array" ref="R239">_xlfn.XLOOKUP(AVANZA[[#This Row],[Num_Agrupacion_Pet_Atis]],Tabla1[[#All],[Numero_de_actuacion]],Tabla1[[#All],[Franja_horaria_de_la_cita]],"",0)</f>
        <v/>
      </c>
      <c r="S239" s="14" t="str">
        <f>IFERROR(DAY(AVANZA[[#This Row],[FECHA AGENDA]]),"")</f>
        <v/>
      </c>
      <c r="T239" s="14" t="str">
        <f>IFERROR(MONTH(AVANZA[[#This Row],[FECHA AGENDA]]),"")</f>
        <v/>
      </c>
      <c r="U239" t="str" cm="1">
        <f t="array" ref="U239">_xlfn.XLOOKUP(AVANZA[[#This Row],[Num_Agrupacion_Pet_Atis]],Tabla1[[#All],[Numero_de_actuacion]],Tabla1[[#All],[Motivo_de_suspension]],"",0)</f>
        <v/>
      </c>
      <c r="V239" s="2" t="str" cm="1">
        <f t="array" ref="V239">_xlfn.XLOOKUP(AVANZA[[#This Row],[Num_Agrupacion_Pet_Atis]],Tabla1[[#All],[Numero_de_actuacion]],Tabla1[[#All],[No_identificacion_cliente]],"",0)</f>
        <v/>
      </c>
      <c r="W239" s="2" t="str" cm="1">
        <f t="array" ref="W239">_xlfn.XLOOKUP(AVANZA[[#This Row],[Num_Agrupacion_Pet_Atis]],Tabla1[[#All],[Numero_de_actuacion]],Tabla1[[#All],[Movil_de_contacto]],"",0)</f>
        <v/>
      </c>
      <c r="X239" s="14">
        <f>IF(OR(AVANZA[[#This Row],[ESTADO LEG]]="Legalizada grabacion",AVANZA[[#This Row],[ESTADO LEG]]="Legalizada aut"),1,0)</f>
        <v>1</v>
      </c>
      <c r="Y239" s="14">
        <f>IF(OR(AVANZA[[#This Row],[ESTADO LEG]]="pdte legalizar",AVANZA[[#This Row],[ESTADO LEG]]="No cruza"),1,0)</f>
        <v>0</v>
      </c>
      <c r="Z239" t="str" cm="1">
        <f t="array" ref="Z239">IF(AVANZA[[#This Row],[Variable]]="Terminada",LOWER(_xlfn.XLOOKUP(AVANZA[[#This Row],[ID_Peticion]],Tabla6[[#All],[NUM_PETICION]],Tabla6[[#All],[ESTADO_LEG]],"NO CRUZA",0)),AVANZA[[#This Row],[Variable]])</f>
        <v>legalizada grabacion</v>
      </c>
      <c r="AA239" cm="1">
        <f t="array" ref="AA239">_xlfn.XLOOKUP(AVANZA[[#This Row],[ID_Peticion]],Tabla6[[#All],[NUM_PETICION]],Tabla6[[#All],[DIF_DIAS]],"",0)</f>
        <v>1</v>
      </c>
      <c r="AB239" s="2" cm="1">
        <f t="array" ref="AB239">IFERROR(_xlfn.XLOOKUP(AVANZA[[#This Row],[ID_Peticion]],Tabla6[[#All],[NUM_PETICION]],Tabla6[[#All],[FEC_LEGAL]],"",0),"")</f>
        <v>46149</v>
      </c>
      <c r="AC239" s="14">
        <f ca="1">IF(AVANZA[[#This Row],[FECHA LEG]]&lt;&gt;0,IFERROR(AVANZA[[#This Row],[FECHA LEG]]-AVANZA[[#This Row],[FechaIniEstadoSubPetAtis]],0),TODAY()-AVANZA[[#This Row],[FechaIniEstadoSubPetAtis]])</f>
        <v>1</v>
      </c>
      <c r="AD239" s="35" t="str">
        <f ca="1">IF(AVANZA[[#This Row],[FINAL Vs LG]]&lt;&gt;0,IF(AVANZA[[#This Row],[FINAL Vs LG]]&lt;7.1,"100%",IF(AND(AVANZA[[#This Row],[FINAL Vs LG]]&gt;7.1,AVANZA[[#This Row],[FINAL Vs LG]]&lt;11.1),"50%","0%")),0)</f>
        <v>100%</v>
      </c>
      <c r="AE239" s="14">
        <f ca="1">VLOOKUP(DAY(TODAY()),BACK!F:G,2,0)</f>
        <v>14</v>
      </c>
      <c r="AF239" s="14">
        <f>BACK!$I$2</f>
        <v>24</v>
      </c>
      <c r="AG239" s="14">
        <f>IF(AVANZA[[#This Row],[Oferta_empaquetada_comisiones]]="SI",1,0)</f>
        <v>0</v>
      </c>
      <c r="AH239" s="36">
        <f>IF(AVANZA[[#This Row],[Variable]]="TERMINADA",IFERROR(VLOOKUP(AVANZA[[#This Row],[SUPERVISOR]],Tabla2[#All],4,0),0),)</f>
        <v>3.5</v>
      </c>
      <c r="AI239" s="14">
        <f>IF(AVANZA[[#This Row],[Producto]]="BA",1,0)</f>
        <v>0</v>
      </c>
      <c r="AJ239" s="14">
        <f>IF(AVANZA[[#This Row],[Producto]]="DUO",1,0)</f>
        <v>0</v>
      </c>
      <c r="AK239" s="14">
        <f>IF(AVANZA[[#This Row],[Producto]]="TRIO",1,0)</f>
        <v>1</v>
      </c>
      <c r="AL239" t="s">
        <v>347</v>
      </c>
      <c r="AM239">
        <v>-1</v>
      </c>
      <c r="AN239">
        <v>-1</v>
      </c>
      <c r="AO239" t="s">
        <v>15654</v>
      </c>
      <c r="AP239" s="1">
        <v>46147.566087962965</v>
      </c>
      <c r="AQ239">
        <v>-1</v>
      </c>
      <c r="AR239" t="s">
        <v>15655</v>
      </c>
      <c r="AS239">
        <v>-1</v>
      </c>
      <c r="AT239">
        <v>-1</v>
      </c>
      <c r="AU239">
        <v>-1</v>
      </c>
      <c r="AV239">
        <v>-1</v>
      </c>
      <c r="AW239">
        <v>-1</v>
      </c>
      <c r="AX239" t="s">
        <v>224</v>
      </c>
      <c r="AY239">
        <v>-1</v>
      </c>
      <c r="AZ239">
        <v>2026</v>
      </c>
      <c r="BA239">
        <v>5</v>
      </c>
      <c r="BB239">
        <v>6</v>
      </c>
      <c r="BC239">
        <v>-1</v>
      </c>
      <c r="BD239" t="s">
        <v>225</v>
      </c>
      <c r="BE239">
        <v>-1</v>
      </c>
      <c r="BF239">
        <v>20001622963011</v>
      </c>
      <c r="BG239" t="s">
        <v>438</v>
      </c>
      <c r="BH239" t="s">
        <v>439</v>
      </c>
      <c r="BI239" t="s">
        <v>15656</v>
      </c>
      <c r="BJ239">
        <v>-1</v>
      </c>
      <c r="BK239">
        <v>-1</v>
      </c>
      <c r="BL239">
        <v>-1</v>
      </c>
      <c r="BM239" t="s">
        <v>229</v>
      </c>
      <c r="BN239" t="s">
        <v>230</v>
      </c>
      <c r="BO239" t="s">
        <v>15657</v>
      </c>
      <c r="BP239" t="s">
        <v>232</v>
      </c>
      <c r="BQ239">
        <v>2026</v>
      </c>
      <c r="BR239">
        <v>5</v>
      </c>
      <c r="BS239">
        <v>5</v>
      </c>
      <c r="BT239" s="1">
        <v>46148.612743055557</v>
      </c>
      <c r="BU239" t="s">
        <v>233</v>
      </c>
      <c r="BV239" s="2">
        <v>46148</v>
      </c>
      <c r="BW239" t="s">
        <v>234</v>
      </c>
      <c r="BX239" s="2">
        <v>46147</v>
      </c>
      <c r="BY239" s="2">
        <v>46148</v>
      </c>
      <c r="BZ239" t="s">
        <v>235</v>
      </c>
      <c r="CA239" t="s">
        <v>297</v>
      </c>
      <c r="CB239" t="s">
        <v>297</v>
      </c>
      <c r="CC239" t="s">
        <v>15658</v>
      </c>
      <c r="CD239" t="s">
        <v>6837</v>
      </c>
      <c r="CE239">
        <v>-1</v>
      </c>
      <c r="CF239" t="s">
        <v>300</v>
      </c>
      <c r="CG239" t="s">
        <v>301</v>
      </c>
      <c r="CH239" t="s">
        <v>242</v>
      </c>
      <c r="CI239">
        <v>53061857</v>
      </c>
      <c r="CJ239" t="s">
        <v>358</v>
      </c>
      <c r="CK239" t="s">
        <v>245</v>
      </c>
      <c r="CL239" t="s">
        <v>246</v>
      </c>
      <c r="CM239" t="s">
        <v>247</v>
      </c>
      <c r="CN239" t="s">
        <v>359</v>
      </c>
      <c r="CT239" t="s">
        <v>304</v>
      </c>
      <c r="CU239" t="s">
        <v>387</v>
      </c>
      <c r="CW239" t="s">
        <v>446</v>
      </c>
      <c r="CX239" t="s">
        <v>447</v>
      </c>
      <c r="DA239" t="s">
        <v>250</v>
      </c>
      <c r="DB239">
        <v>-1</v>
      </c>
      <c r="DF239" t="s">
        <v>251</v>
      </c>
      <c r="DJ239" t="s">
        <v>252</v>
      </c>
      <c r="DK239" t="s">
        <v>253</v>
      </c>
      <c r="DL239" t="s">
        <v>253</v>
      </c>
      <c r="DN239" t="s">
        <v>390</v>
      </c>
      <c r="DR239" t="s">
        <v>360</v>
      </c>
      <c r="DS239" t="s">
        <v>358</v>
      </c>
      <c r="DT239" t="s">
        <v>347</v>
      </c>
      <c r="DV239">
        <v>1</v>
      </c>
      <c r="DW239" t="s">
        <v>283</v>
      </c>
      <c r="ED239" s="2">
        <v>46148</v>
      </c>
      <c r="EE239" t="s">
        <v>343</v>
      </c>
      <c r="EF239">
        <v>16</v>
      </c>
      <c r="EP239" t="s">
        <v>258</v>
      </c>
      <c r="ES239" t="s">
        <v>931</v>
      </c>
      <c r="FA239" t="s">
        <v>245</v>
      </c>
      <c r="FB239" t="s">
        <v>308</v>
      </c>
      <c r="FD239" t="s">
        <v>308</v>
      </c>
      <c r="FE239" t="s">
        <v>309</v>
      </c>
      <c r="FF239" t="s">
        <v>309</v>
      </c>
      <c r="FK239" t="s">
        <v>263</v>
      </c>
      <c r="FL239" t="s">
        <v>15659</v>
      </c>
      <c r="FN239" t="s">
        <v>359</v>
      </c>
      <c r="FO239" t="s">
        <v>366</v>
      </c>
      <c r="FR239">
        <v>113904</v>
      </c>
      <c r="GB239" t="s">
        <v>266</v>
      </c>
      <c r="GC239" t="s">
        <v>387</v>
      </c>
      <c r="GD239">
        <v>25188</v>
      </c>
      <c r="GF239">
        <v>2353</v>
      </c>
      <c r="GG239">
        <v>25422</v>
      </c>
      <c r="GI239">
        <v>87224</v>
      </c>
      <c r="GJ239">
        <v>25427</v>
      </c>
      <c r="GL239">
        <v>24327</v>
      </c>
      <c r="GM239">
        <v>135545</v>
      </c>
      <c r="GS239" t="s">
        <v>267</v>
      </c>
      <c r="GT239" s="2">
        <v>44834</v>
      </c>
      <c r="GU239" t="s">
        <v>268</v>
      </c>
      <c r="GV239" t="s">
        <v>335</v>
      </c>
      <c r="GW239" t="s">
        <v>270</v>
      </c>
      <c r="GX239" t="s">
        <v>271</v>
      </c>
      <c r="GY239" t="s">
        <v>272</v>
      </c>
      <c r="GZ239" t="s">
        <v>273</v>
      </c>
      <c r="HA239" t="s">
        <v>274</v>
      </c>
      <c r="HB239" t="s">
        <v>592</v>
      </c>
      <c r="HC239" t="s">
        <v>592</v>
      </c>
      <c r="HD239" t="s">
        <v>385</v>
      </c>
      <c r="HE239" t="s">
        <v>230</v>
      </c>
      <c r="HF239" t="s">
        <v>933</v>
      </c>
      <c r="HG239" t="s">
        <v>277</v>
      </c>
      <c r="HR239" t="s">
        <v>278</v>
      </c>
      <c r="HV239">
        <v>118900</v>
      </c>
      <c r="HW239" t="s">
        <v>279</v>
      </c>
      <c r="HX239" t="s">
        <v>2029</v>
      </c>
      <c r="HY239">
        <v>113921.66800000001</v>
      </c>
      <c r="HZ239">
        <v>17.667999999999999</v>
      </c>
      <c r="IA239" t="s">
        <v>279</v>
      </c>
      <c r="IB239" t="s">
        <v>281</v>
      </c>
      <c r="IE239" t="s">
        <v>283</v>
      </c>
      <c r="IF239" t="s">
        <v>283</v>
      </c>
      <c r="IG239" t="s">
        <v>283</v>
      </c>
      <c r="IH239" t="s">
        <v>284</v>
      </c>
      <c r="II239" t="s">
        <v>285</v>
      </c>
      <c r="IJ239" t="s">
        <v>286</v>
      </c>
      <c r="IK239" t="s">
        <v>278</v>
      </c>
      <c r="IL239" t="s">
        <v>371</v>
      </c>
      <c r="IM239" t="s">
        <v>288</v>
      </c>
      <c r="IN239" t="s">
        <v>289</v>
      </c>
      <c r="IP239" t="s">
        <v>290</v>
      </c>
      <c r="IQ239" t="s">
        <v>284</v>
      </c>
      <c r="IS239" t="s">
        <v>291</v>
      </c>
      <c r="IT239" t="s">
        <v>453</v>
      </c>
      <c r="IU239" t="s">
        <v>583</v>
      </c>
      <c r="IV239" t="s">
        <v>434</v>
      </c>
      <c r="IW239" t="s">
        <v>318</v>
      </c>
      <c r="IY239" t="s">
        <v>281</v>
      </c>
    </row>
    <row r="240" spans="1:259" x14ac:dyDescent="0.3">
      <c r="A240" s="14">
        <f>DAY(AVANZA[[#This Row],[FechaSeguimiento]])</f>
        <v>6</v>
      </c>
      <c r="B240" s="14">
        <f>MONTH(AVANZA[[#This Row],[FechaSeguimiento]])</f>
        <v>5</v>
      </c>
      <c r="C240"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40" t="str">
        <f>LOWER(IFERROR(VLOOKUP(AVANZA[[#This Row],[ID_Peticion]],CANCELADAS[#All],2,0),""))</f>
        <v>carrusel</v>
      </c>
      <c r="E240" t="str">
        <f>LOWER(IFERROR(VLOOKUP(AVANZA[[#This Row],[ID_Peticion]],CANCELADAS[#All],3,0),""))</f>
        <v>carrusel</v>
      </c>
      <c r="F240" t="str">
        <f>LOWER(IF(AVANZA[[#This Row],[CEDULA CLIENTE]]&lt;&gt;""," CC: " &amp; COUNTIFS(AVANZA[CEDULA CLIENTE],AVANZA[[#This Row],[CEDULA CLIENTE]]),"")&amp; IF(AVANZA[[#This Row],[Direccion]]&lt;&gt;""," DIR: " &amp; COUNTIFS(AVANZA[Direccion],AVANZA[[#This Row],[Direccion]]),""))</f>
        <v xml:space="preserve"> dir: 1</v>
      </c>
      <c r="G240" t="str">
        <f>IFERROR(VLOOKUP(AVANZA[[#This Row],[Cedula_Vendedor_Atis]],PLANTA[[#All],[CEDULA]:[LINEA]],3,0),"No Cruza")</f>
        <v>Marisol Avella</v>
      </c>
      <c r="H240" t="str">
        <f>IFERROR(VLOOKUP(AVANZA[[#This Row],[Cedula_Vendedor_Atis]],PLANTA[[#All],[CEDULA]:[LINEA]],4,0),"No Cruza")</f>
        <v>Fija</v>
      </c>
      <c r="I240" t="str">
        <f>LOWER(IF(AVANZA[[#This Row],[ATRIBUIBLE]]="",AVANZA[[#This Row],[Variable]],AVANZA[[#This Row],[ATRIBUIBLE]]))</f>
        <v>carrusel</v>
      </c>
      <c r="J240" s="14">
        <f>IF(AVANZA[[#This Row],[Variable]]=AVANZA[[#Headers],[TERMINADA]],1,0)</f>
        <v>0</v>
      </c>
      <c r="K240" s="14">
        <f>IF(AVANZA[[#This Row],[Variable]]=AVANZA[[#Headers],[ANULADA]],1,0)</f>
        <v>1</v>
      </c>
      <c r="L240" s="14">
        <f>IF(AVANZA[[#This Row],[Variable]]=AVANZA[[#Headers],[PENDIENTE]],1,0)</f>
        <v>0</v>
      </c>
      <c r="M240" s="14">
        <f>IF(AVANZA[[#This Row],[ESTADO AGENDA]]="AGENDADA",1,0)</f>
        <v>0</v>
      </c>
      <c r="N240" s="14">
        <f>IF(AVANZA[[#This Row],[ESTADO AGENDA]]="PENDIENTE DE AGENDAR",1,0)</f>
        <v>0</v>
      </c>
      <c r="O240" s="14">
        <f>IF(AVANZA[[#This Row],[ESTADO AGENDA]]="SUSPENDIDA",1,0)</f>
        <v>0</v>
      </c>
      <c r="P240" t="str" cm="1">
        <f t="array" ref="P240">_xlfn.XLOOKUP(AVANZA[[#This Row],[Num_Agrupacion_Pet_Atis]],Tabla1[[#All],[Numero_de_actuacion]],Tabla1[[#All],[Estado_de_la_orden]],"",0)</f>
        <v/>
      </c>
      <c r="Q240" s="2" t="str" cm="1">
        <f t="array" ref="Q240">_xlfn.XLOOKUP(AVANZA[[#This Row],[Num_Agrupacion_Pet_Atis]],Tabla1[[#All],[Numero_de_actuacion]],Tabla1[[#All],[Fecha_de_la_cita]],"",0)</f>
        <v/>
      </c>
      <c r="R240" t="str" cm="1">
        <f t="array" ref="R240">_xlfn.XLOOKUP(AVANZA[[#This Row],[Num_Agrupacion_Pet_Atis]],Tabla1[[#All],[Numero_de_actuacion]],Tabla1[[#All],[Franja_horaria_de_la_cita]],"",0)</f>
        <v/>
      </c>
      <c r="S240" s="14" t="str">
        <f>IFERROR(DAY(AVANZA[[#This Row],[FECHA AGENDA]]),"")</f>
        <v/>
      </c>
      <c r="T240" s="14" t="str">
        <f>IFERROR(MONTH(AVANZA[[#This Row],[FECHA AGENDA]]),"")</f>
        <v/>
      </c>
      <c r="U240" t="str" cm="1">
        <f t="array" ref="U240">_xlfn.XLOOKUP(AVANZA[[#This Row],[Num_Agrupacion_Pet_Atis]],Tabla1[[#All],[Numero_de_actuacion]],Tabla1[[#All],[Motivo_de_suspension]],"",0)</f>
        <v/>
      </c>
      <c r="V240" s="2" t="str" cm="1">
        <f t="array" ref="V240">_xlfn.XLOOKUP(AVANZA[[#This Row],[Num_Agrupacion_Pet_Atis]],Tabla1[[#All],[Numero_de_actuacion]],Tabla1[[#All],[No_identificacion_cliente]],"",0)</f>
        <v/>
      </c>
      <c r="W240" s="2" t="str" cm="1">
        <f t="array" ref="W240">_xlfn.XLOOKUP(AVANZA[[#This Row],[Num_Agrupacion_Pet_Atis]],Tabla1[[#All],[Numero_de_actuacion]],Tabla1[[#All],[Movil_de_contacto]],"",0)</f>
        <v/>
      </c>
      <c r="X240" s="14">
        <f>IF(OR(AVANZA[[#This Row],[ESTADO LEG]]="Legalizada grabacion",AVANZA[[#This Row],[ESTADO LEG]]="Legalizada aut"),1,0)</f>
        <v>0</v>
      </c>
      <c r="Y240" s="14">
        <f>IF(OR(AVANZA[[#This Row],[ESTADO LEG]]="pdte legalizar",AVANZA[[#This Row],[ESTADO LEG]]="No cruza"),1,0)</f>
        <v>0</v>
      </c>
      <c r="Z240" t="str" cm="1">
        <f t="array" ref="Z240">IF(AVANZA[[#This Row],[Variable]]="Terminada",LOWER(_xlfn.XLOOKUP(AVANZA[[#This Row],[ID_Peticion]],Tabla6[[#All],[NUM_PETICION]],Tabla6[[#All],[ESTADO_LEG]],"NO CRUZA",0)),AVANZA[[#This Row],[Variable]])</f>
        <v>ANULADA</v>
      </c>
      <c r="AA240" t="str" cm="1">
        <f t="array" ref="AA240">_xlfn.XLOOKUP(AVANZA[[#This Row],[ID_Peticion]],Tabla6[[#All],[NUM_PETICION]],Tabla6[[#All],[DIF_DIAS]],"",0)</f>
        <v/>
      </c>
      <c r="AB240" s="2" t="str" cm="1">
        <f t="array" ref="AB240">IFERROR(_xlfn.XLOOKUP(AVANZA[[#This Row],[ID_Peticion]],Tabla6[[#All],[NUM_PETICION]],Tabla6[[#All],[FEC_LEGAL]],"",0),"")</f>
        <v/>
      </c>
      <c r="AC240" s="14">
        <f ca="1">IF(AVANZA[[#This Row],[FECHA LEG]]&lt;&gt;0,IFERROR(AVANZA[[#This Row],[FECHA LEG]]-AVANZA[[#This Row],[FechaIniEstadoSubPetAtis]],0),TODAY()-AVANZA[[#This Row],[FechaIniEstadoSubPetAtis]])</f>
        <v>0</v>
      </c>
      <c r="AD240" s="35">
        <f ca="1">IF(AVANZA[[#This Row],[FINAL Vs LG]]&lt;&gt;0,IF(AVANZA[[#This Row],[FINAL Vs LG]]&lt;7.1,"100%",IF(AND(AVANZA[[#This Row],[FINAL Vs LG]]&gt;7.1,AVANZA[[#This Row],[FINAL Vs LG]]&lt;11.1),"50%","0%")),0)</f>
        <v>0</v>
      </c>
      <c r="AE240" s="14">
        <f ca="1">VLOOKUP(DAY(TODAY()),BACK!F:G,2,0)</f>
        <v>14</v>
      </c>
      <c r="AF240" s="14">
        <f>BACK!$I$2</f>
        <v>24</v>
      </c>
      <c r="AG240" s="14">
        <f>IF(AVANZA[[#This Row],[Oferta_empaquetada_comisiones]]="SI",1,0)</f>
        <v>0</v>
      </c>
      <c r="AH240" s="36">
        <f>IF(AVANZA[[#This Row],[Variable]]="TERMINADA",IFERROR(VLOOKUP(AVANZA[[#This Row],[SUPERVISOR]],Tabla2[#All],4,0),0),)</f>
        <v>0</v>
      </c>
      <c r="AI240" s="14">
        <f>IF(AVANZA[[#This Row],[Producto]]="BA",1,0)</f>
        <v>0</v>
      </c>
      <c r="AJ240" s="14">
        <f>IF(AVANZA[[#This Row],[Producto]]="DUO",1,0)</f>
        <v>0</v>
      </c>
      <c r="AK240" s="14">
        <f>IF(AVANZA[[#This Row],[Producto]]="TRIO",1,0)</f>
        <v>1</v>
      </c>
      <c r="AL240" t="s">
        <v>667</v>
      </c>
      <c r="AM240">
        <v>-1</v>
      </c>
      <c r="AN240">
        <v>-1</v>
      </c>
      <c r="AO240" t="s">
        <v>15660</v>
      </c>
      <c r="AP240" s="1">
        <v>46144.792233796295</v>
      </c>
      <c r="AQ240">
        <v>-1</v>
      </c>
      <c r="AR240" t="s">
        <v>15661</v>
      </c>
      <c r="AS240">
        <v>-1</v>
      </c>
      <c r="AT240">
        <v>-1</v>
      </c>
      <c r="AU240">
        <v>-1</v>
      </c>
      <c r="AV240">
        <v>-1</v>
      </c>
      <c r="AW240">
        <v>-1</v>
      </c>
      <c r="AX240" t="s">
        <v>224</v>
      </c>
      <c r="AY240">
        <v>-1</v>
      </c>
      <c r="AZ240">
        <v>2026</v>
      </c>
      <c r="BA240">
        <v>5</v>
      </c>
      <c r="BB240">
        <v>6</v>
      </c>
      <c r="BC240">
        <v>-1</v>
      </c>
      <c r="BD240" t="s">
        <v>225</v>
      </c>
      <c r="BE240">
        <v>-1</v>
      </c>
      <c r="BF240">
        <v>20001621534056</v>
      </c>
      <c r="BG240" t="s">
        <v>438</v>
      </c>
      <c r="BH240" t="s">
        <v>439</v>
      </c>
      <c r="BJ240">
        <v>-1</v>
      </c>
      <c r="BK240">
        <v>-1</v>
      </c>
      <c r="BL240">
        <v>-1</v>
      </c>
      <c r="BM240" t="s">
        <v>573</v>
      </c>
      <c r="BN240" t="s">
        <v>230</v>
      </c>
      <c r="BO240" t="s">
        <v>15662</v>
      </c>
      <c r="BP240" t="s">
        <v>380</v>
      </c>
      <c r="BQ240">
        <v>2026</v>
      </c>
      <c r="BR240">
        <v>5</v>
      </c>
      <c r="BS240">
        <v>2</v>
      </c>
      <c r="BT240" s="1">
        <v>46148.46671296296</v>
      </c>
      <c r="BU240" t="s">
        <v>575</v>
      </c>
      <c r="BV240" s="2">
        <v>46148</v>
      </c>
      <c r="BW240" t="s">
        <v>576</v>
      </c>
      <c r="BX240" s="2"/>
      <c r="BY240" s="2"/>
      <c r="CA240" t="s">
        <v>1734</v>
      </c>
      <c r="CB240" t="s">
        <v>1002</v>
      </c>
      <c r="CC240" t="s">
        <v>15663</v>
      </c>
      <c r="CD240" t="s">
        <v>3002</v>
      </c>
      <c r="CE240">
        <v>-1</v>
      </c>
      <c r="CF240" t="s">
        <v>1736</v>
      </c>
      <c r="CG240" t="s">
        <v>1006</v>
      </c>
      <c r="CH240" t="s">
        <v>357</v>
      </c>
      <c r="CI240">
        <v>1098100287</v>
      </c>
      <c r="CJ240" t="s">
        <v>675</v>
      </c>
      <c r="CK240" t="s">
        <v>245</v>
      </c>
      <c r="CL240" t="s">
        <v>246</v>
      </c>
      <c r="CM240" t="s">
        <v>247</v>
      </c>
      <c r="CN240" t="s">
        <v>359</v>
      </c>
      <c r="CT240" t="s">
        <v>386</v>
      </c>
      <c r="CU240" t="s">
        <v>387</v>
      </c>
      <c r="CW240" t="s">
        <v>446</v>
      </c>
      <c r="CX240" t="s">
        <v>447</v>
      </c>
      <c r="CY240" t="s">
        <v>579</v>
      </c>
      <c r="DA240" t="s">
        <v>250</v>
      </c>
      <c r="DB240">
        <v>-1</v>
      </c>
      <c r="DF240" t="s">
        <v>580</v>
      </c>
      <c r="DJ240" t="s">
        <v>252</v>
      </c>
      <c r="DK240" t="s">
        <v>253</v>
      </c>
      <c r="DL240" t="s">
        <v>253</v>
      </c>
      <c r="DN240" t="s">
        <v>390</v>
      </c>
      <c r="DR240" t="s">
        <v>676</v>
      </c>
      <c r="DS240" t="s">
        <v>675</v>
      </c>
      <c r="DT240" t="s">
        <v>674</v>
      </c>
      <c r="DV240">
        <v>1</v>
      </c>
      <c r="DW240" t="s">
        <v>257</v>
      </c>
      <c r="ED240" s="2">
        <v>46148</v>
      </c>
      <c r="EF240">
        <v>12</v>
      </c>
      <c r="EP240" t="s">
        <v>258</v>
      </c>
      <c r="FA240" t="s">
        <v>245</v>
      </c>
      <c r="FB240" t="s">
        <v>1008</v>
      </c>
      <c r="FD240" t="s">
        <v>1008</v>
      </c>
      <c r="FE240" t="s">
        <v>1739</v>
      </c>
      <c r="FF240" t="s">
        <v>1739</v>
      </c>
      <c r="FK240" t="s">
        <v>263</v>
      </c>
      <c r="FN240" t="s">
        <v>359</v>
      </c>
      <c r="FO240" t="s">
        <v>366</v>
      </c>
      <c r="FR240">
        <v>0</v>
      </c>
      <c r="GB240" t="s">
        <v>266</v>
      </c>
      <c r="GM240">
        <v>0</v>
      </c>
      <c r="GS240" t="s">
        <v>267</v>
      </c>
      <c r="GT240" s="2"/>
      <c r="GU240" t="s">
        <v>268</v>
      </c>
      <c r="GV240" t="s">
        <v>311</v>
      </c>
      <c r="GW240" t="s">
        <v>270</v>
      </c>
      <c r="GX240" t="s">
        <v>271</v>
      </c>
      <c r="GY240" t="s">
        <v>271</v>
      </c>
      <c r="GZ240" t="s">
        <v>273</v>
      </c>
      <c r="HE240" t="s">
        <v>230</v>
      </c>
      <c r="HF240" t="s">
        <v>15664</v>
      </c>
      <c r="HR240" t="s">
        <v>278</v>
      </c>
      <c r="HV240">
        <v>118900</v>
      </c>
      <c r="HW240" t="s">
        <v>279</v>
      </c>
      <c r="HY240">
        <v>0</v>
      </c>
      <c r="HZ240">
        <v>0</v>
      </c>
      <c r="IA240" t="s">
        <v>279</v>
      </c>
      <c r="IB240" t="s">
        <v>281</v>
      </c>
      <c r="IC240" t="s">
        <v>582</v>
      </c>
      <c r="IE240" t="s">
        <v>283</v>
      </c>
      <c r="IF240" t="s">
        <v>283</v>
      </c>
      <c r="IG240" t="s">
        <v>283</v>
      </c>
      <c r="IH240" t="s">
        <v>284</v>
      </c>
      <c r="II240" t="s">
        <v>285</v>
      </c>
      <c r="IJ240" t="s">
        <v>286</v>
      </c>
      <c r="IK240" t="s">
        <v>278</v>
      </c>
      <c r="IL240" t="s">
        <v>371</v>
      </c>
      <c r="IM240" t="s">
        <v>288</v>
      </c>
      <c r="IN240" t="s">
        <v>290</v>
      </c>
      <c r="IP240" t="s">
        <v>290</v>
      </c>
      <c r="IQ240" t="s">
        <v>284</v>
      </c>
      <c r="IS240" t="s">
        <v>291</v>
      </c>
      <c r="IY240" t="s">
        <v>281</v>
      </c>
    </row>
    <row r="241" spans="1:259" x14ac:dyDescent="0.3">
      <c r="A241" s="14">
        <f>DAY(AVANZA[[#This Row],[FechaSeguimiento]])</f>
        <v>6</v>
      </c>
      <c r="B241" s="14">
        <f>MONTH(AVANZA[[#This Row],[FechaSeguimiento]])</f>
        <v>5</v>
      </c>
      <c r="C241"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41" t="str">
        <f>LOWER(IFERROR(VLOOKUP(AVANZA[[#This Row],[ID_Peticion]],CANCELADAS[#All],2,0),""))</f>
        <v/>
      </c>
      <c r="E241" t="str">
        <f>LOWER(IFERROR(VLOOKUP(AVANZA[[#This Row],[ID_Peticion]],CANCELADAS[#All],3,0),""))</f>
        <v/>
      </c>
      <c r="F241" t="str">
        <f>LOWER(IF(AVANZA[[#This Row],[CEDULA CLIENTE]]&lt;&gt;""," CC: " &amp; COUNTIFS(AVANZA[CEDULA CLIENTE],AVANZA[[#This Row],[CEDULA CLIENTE]]),"")&amp; IF(AVANZA[[#This Row],[Direccion]]&lt;&gt;""," DIR: " &amp; COUNTIFS(AVANZA[Direccion],AVANZA[[#This Row],[Direccion]]),""))</f>
        <v xml:space="preserve"> dir: 1</v>
      </c>
      <c r="G241" t="str">
        <f>IFERROR(VLOOKUP(AVANZA[[#This Row],[Cedula_Vendedor_Atis]],PLANTA[[#All],[CEDULA]:[LINEA]],3,0),"No Cruza")</f>
        <v>Marisol Avella</v>
      </c>
      <c r="H241" t="str">
        <f>IFERROR(VLOOKUP(AVANZA[[#This Row],[Cedula_Vendedor_Atis]],PLANTA[[#All],[CEDULA]:[LINEA]],4,0),"No Cruza")</f>
        <v>Fija</v>
      </c>
      <c r="I241" t="str">
        <f>LOWER(IF(AVANZA[[#This Row],[ATRIBUIBLE]]="",AVANZA[[#This Row],[Variable]],AVANZA[[#This Row],[ATRIBUIBLE]]))</f>
        <v>terminada</v>
      </c>
      <c r="J241" s="14">
        <f>IF(AVANZA[[#This Row],[Variable]]=AVANZA[[#Headers],[TERMINADA]],1,0)</f>
        <v>1</v>
      </c>
      <c r="K241" s="14">
        <f>IF(AVANZA[[#This Row],[Variable]]=AVANZA[[#Headers],[ANULADA]],1,0)</f>
        <v>0</v>
      </c>
      <c r="L241" s="14">
        <f>IF(AVANZA[[#This Row],[Variable]]=AVANZA[[#Headers],[PENDIENTE]],1,0)</f>
        <v>0</v>
      </c>
      <c r="M241" s="14">
        <f>IF(AVANZA[[#This Row],[ESTADO AGENDA]]="AGENDADA",1,0)</f>
        <v>0</v>
      </c>
      <c r="N241" s="14">
        <f>IF(AVANZA[[#This Row],[ESTADO AGENDA]]="PENDIENTE DE AGENDAR",1,0)</f>
        <v>0</v>
      </c>
      <c r="O241" s="14">
        <f>IF(AVANZA[[#This Row],[ESTADO AGENDA]]="SUSPENDIDA",1,0)</f>
        <v>0</v>
      </c>
      <c r="P241" t="str" cm="1">
        <f t="array" ref="P241">_xlfn.XLOOKUP(AVANZA[[#This Row],[Num_Agrupacion_Pet_Atis]],Tabla1[[#All],[Numero_de_actuacion]],Tabla1[[#All],[Estado_de_la_orden]],"",0)</f>
        <v/>
      </c>
      <c r="Q241" s="2" t="str" cm="1">
        <f t="array" ref="Q241">_xlfn.XLOOKUP(AVANZA[[#This Row],[Num_Agrupacion_Pet_Atis]],Tabla1[[#All],[Numero_de_actuacion]],Tabla1[[#All],[Fecha_de_la_cita]],"",0)</f>
        <v/>
      </c>
      <c r="R241" t="str" cm="1">
        <f t="array" ref="R241">_xlfn.XLOOKUP(AVANZA[[#This Row],[Num_Agrupacion_Pet_Atis]],Tabla1[[#All],[Numero_de_actuacion]],Tabla1[[#All],[Franja_horaria_de_la_cita]],"",0)</f>
        <v/>
      </c>
      <c r="S241" s="14" t="str">
        <f>IFERROR(DAY(AVANZA[[#This Row],[FECHA AGENDA]]),"")</f>
        <v/>
      </c>
      <c r="T241" s="14" t="str">
        <f>IFERROR(MONTH(AVANZA[[#This Row],[FECHA AGENDA]]),"")</f>
        <v/>
      </c>
      <c r="U241" t="str" cm="1">
        <f t="array" ref="U241">_xlfn.XLOOKUP(AVANZA[[#This Row],[Num_Agrupacion_Pet_Atis]],Tabla1[[#All],[Numero_de_actuacion]],Tabla1[[#All],[Motivo_de_suspension]],"",0)</f>
        <v/>
      </c>
      <c r="V241" s="2" t="str" cm="1">
        <f t="array" ref="V241">_xlfn.XLOOKUP(AVANZA[[#This Row],[Num_Agrupacion_Pet_Atis]],Tabla1[[#All],[Numero_de_actuacion]],Tabla1[[#All],[No_identificacion_cliente]],"",0)</f>
        <v/>
      </c>
      <c r="W241" s="2" t="str" cm="1">
        <f t="array" ref="W241">_xlfn.XLOOKUP(AVANZA[[#This Row],[Num_Agrupacion_Pet_Atis]],Tabla1[[#All],[Numero_de_actuacion]],Tabla1[[#All],[Movil_de_contacto]],"",0)</f>
        <v/>
      </c>
      <c r="X241" s="14">
        <f>IF(OR(AVANZA[[#This Row],[ESTADO LEG]]="Legalizada grabacion",AVANZA[[#This Row],[ESTADO LEG]]="Legalizada aut"),1,0)</f>
        <v>1</v>
      </c>
      <c r="Y241" s="14">
        <f>IF(OR(AVANZA[[#This Row],[ESTADO LEG]]="pdte legalizar",AVANZA[[#This Row],[ESTADO LEG]]="No cruza"),1,0)</f>
        <v>0</v>
      </c>
      <c r="Z241" t="str" cm="1">
        <f t="array" ref="Z241">IF(AVANZA[[#This Row],[Variable]]="Terminada",LOWER(_xlfn.XLOOKUP(AVANZA[[#This Row],[ID_Peticion]],Tabla6[[#All],[NUM_PETICION]],Tabla6[[#All],[ESTADO_LEG]],"NO CRUZA",0)),AVANZA[[#This Row],[Variable]])</f>
        <v>legalizada grabacion</v>
      </c>
      <c r="AA241" cm="1">
        <f t="array" ref="AA241">_xlfn.XLOOKUP(AVANZA[[#This Row],[ID_Peticion]],Tabla6[[#All],[NUM_PETICION]],Tabla6[[#All],[DIF_DIAS]],"",0)</f>
        <v>1</v>
      </c>
      <c r="AB241" s="2" cm="1">
        <f t="array" ref="AB241">IFERROR(_xlfn.XLOOKUP(AVANZA[[#This Row],[ID_Peticion]],Tabla6[[#All],[NUM_PETICION]],Tabla6[[#All],[FEC_LEGAL]],"",0),"")</f>
        <v>46149</v>
      </c>
      <c r="AC241" s="14">
        <f ca="1">IF(AVANZA[[#This Row],[FECHA LEG]]&lt;&gt;0,IFERROR(AVANZA[[#This Row],[FECHA LEG]]-AVANZA[[#This Row],[FechaIniEstadoSubPetAtis]],0),TODAY()-AVANZA[[#This Row],[FechaIniEstadoSubPetAtis]])</f>
        <v>1</v>
      </c>
      <c r="AD241" s="35" t="str">
        <f ca="1">IF(AVANZA[[#This Row],[FINAL Vs LG]]&lt;&gt;0,IF(AVANZA[[#This Row],[FINAL Vs LG]]&lt;7.1,"100%",IF(AND(AVANZA[[#This Row],[FINAL Vs LG]]&gt;7.1,AVANZA[[#This Row],[FINAL Vs LG]]&lt;11.1),"50%","0%")),0)</f>
        <v>100%</v>
      </c>
      <c r="AE241" s="14">
        <f ca="1">VLOOKUP(DAY(TODAY()),BACK!F:G,2,0)</f>
        <v>14</v>
      </c>
      <c r="AF241" s="14">
        <f>BACK!$I$2</f>
        <v>24</v>
      </c>
      <c r="AG241" s="14">
        <f>IF(AVANZA[[#This Row],[Oferta_empaquetada_comisiones]]="SI",1,0)</f>
        <v>0</v>
      </c>
      <c r="AH241" s="36">
        <f>IF(AVANZA[[#This Row],[Variable]]="TERMINADA",IFERROR(VLOOKUP(AVANZA[[#This Row],[SUPERVISOR]],Tabla2[#All],4,0),0),)</f>
        <v>3.5</v>
      </c>
      <c r="AI241" s="14">
        <f>IF(AVANZA[[#This Row],[Producto]]="BA",1,0)</f>
        <v>1</v>
      </c>
      <c r="AJ241" s="14">
        <f>IF(AVANZA[[#This Row],[Producto]]="DUO",1,0)</f>
        <v>0</v>
      </c>
      <c r="AK241" s="14">
        <f>IF(AVANZA[[#This Row],[Producto]]="TRIO",1,0)</f>
        <v>0</v>
      </c>
      <c r="AL241" t="s">
        <v>292</v>
      </c>
      <c r="AM241">
        <v>-1</v>
      </c>
      <c r="AN241">
        <v>-1</v>
      </c>
      <c r="AO241" t="s">
        <v>15665</v>
      </c>
      <c r="AP241" s="1">
        <v>46143.547361111108</v>
      </c>
      <c r="AQ241">
        <v>-1</v>
      </c>
      <c r="AR241" t="s">
        <v>15666</v>
      </c>
      <c r="AS241">
        <v>-1</v>
      </c>
      <c r="AT241">
        <v>-1</v>
      </c>
      <c r="AU241">
        <v>-1</v>
      </c>
      <c r="AV241">
        <v>-1</v>
      </c>
      <c r="AW241">
        <v>-1</v>
      </c>
      <c r="AX241" t="s">
        <v>224</v>
      </c>
      <c r="AY241">
        <v>-1</v>
      </c>
      <c r="AZ241">
        <v>2026</v>
      </c>
      <c r="BA241">
        <v>5</v>
      </c>
      <c r="BB241">
        <v>6</v>
      </c>
      <c r="BC241">
        <v>-1</v>
      </c>
      <c r="BD241" t="s">
        <v>225</v>
      </c>
      <c r="BE241">
        <v>-1</v>
      </c>
      <c r="BF241">
        <v>20001621091201</v>
      </c>
      <c r="BG241" t="s">
        <v>1875</v>
      </c>
      <c r="BH241" t="s">
        <v>1876</v>
      </c>
      <c r="BI241" t="s">
        <v>15667</v>
      </c>
      <c r="BJ241">
        <v>-1</v>
      </c>
      <c r="BK241">
        <v>-1</v>
      </c>
      <c r="BL241">
        <v>-1</v>
      </c>
      <c r="BM241" t="s">
        <v>229</v>
      </c>
      <c r="BN241" t="s">
        <v>230</v>
      </c>
      <c r="BO241" t="s">
        <v>15668</v>
      </c>
      <c r="BP241" t="s">
        <v>380</v>
      </c>
      <c r="BQ241">
        <v>2026</v>
      </c>
      <c r="BR241">
        <v>5</v>
      </c>
      <c r="BS241">
        <v>1</v>
      </c>
      <c r="BT241" s="1">
        <v>46148.451550925929</v>
      </c>
      <c r="BU241" t="s">
        <v>233</v>
      </c>
      <c r="BV241" s="2">
        <v>46148</v>
      </c>
      <c r="BW241" t="s">
        <v>234</v>
      </c>
      <c r="BX241" s="2">
        <v>46143</v>
      </c>
      <c r="BY241" s="2">
        <v>46148</v>
      </c>
      <c r="BZ241" t="s">
        <v>235</v>
      </c>
      <c r="CA241" t="s">
        <v>321</v>
      </c>
      <c r="CB241" t="s">
        <v>322</v>
      </c>
      <c r="CC241" t="s">
        <v>15669</v>
      </c>
      <c r="CD241" t="s">
        <v>2930</v>
      </c>
      <c r="CE241">
        <v>-1</v>
      </c>
      <c r="CF241" t="s">
        <v>324</v>
      </c>
      <c r="CG241" t="s">
        <v>325</v>
      </c>
      <c r="CH241" t="s">
        <v>326</v>
      </c>
      <c r="CI241">
        <v>22999736</v>
      </c>
      <c r="CJ241" t="s">
        <v>303</v>
      </c>
      <c r="CK241" t="s">
        <v>245</v>
      </c>
      <c r="CL241" t="s">
        <v>246</v>
      </c>
      <c r="CM241" t="s">
        <v>247</v>
      </c>
      <c r="CN241" t="s">
        <v>248</v>
      </c>
      <c r="CT241" t="s">
        <v>693</v>
      </c>
      <c r="CU241" t="s">
        <v>225</v>
      </c>
      <c r="CW241" t="s">
        <v>1875</v>
      </c>
      <c r="CX241" t="s">
        <v>1876</v>
      </c>
      <c r="DA241" t="s">
        <v>250</v>
      </c>
      <c r="DB241">
        <v>-1</v>
      </c>
      <c r="DF241" t="s">
        <v>251</v>
      </c>
      <c r="DJ241" t="s">
        <v>252</v>
      </c>
      <c r="DK241" t="s">
        <v>253</v>
      </c>
      <c r="DL241" t="s">
        <v>254</v>
      </c>
      <c r="DN241" t="s">
        <v>255</v>
      </c>
      <c r="DR241" t="s">
        <v>305</v>
      </c>
      <c r="DS241" t="s">
        <v>303</v>
      </c>
      <c r="DT241" t="s">
        <v>302</v>
      </c>
      <c r="DV241">
        <v>1</v>
      </c>
      <c r="DW241" t="s">
        <v>331</v>
      </c>
      <c r="ED241" s="2">
        <v>46148</v>
      </c>
      <c r="EE241" t="s">
        <v>343</v>
      </c>
      <c r="EF241">
        <v>9</v>
      </c>
      <c r="EP241" t="s">
        <v>258</v>
      </c>
      <c r="ES241" t="s">
        <v>15532</v>
      </c>
      <c r="EZ241" t="s">
        <v>1490</v>
      </c>
      <c r="FA241" t="s">
        <v>245</v>
      </c>
      <c r="FB241" t="s">
        <v>333</v>
      </c>
      <c r="FD241" t="s">
        <v>333</v>
      </c>
      <c r="FE241" t="s">
        <v>334</v>
      </c>
      <c r="FF241" t="s">
        <v>334</v>
      </c>
      <c r="FK241" t="s">
        <v>263</v>
      </c>
      <c r="FL241" t="s">
        <v>15670</v>
      </c>
      <c r="FN241" t="s">
        <v>248</v>
      </c>
      <c r="FO241" t="s">
        <v>265</v>
      </c>
      <c r="FR241">
        <v>109972</v>
      </c>
      <c r="GB241" t="s">
        <v>266</v>
      </c>
      <c r="GC241" t="s">
        <v>225</v>
      </c>
      <c r="GD241">
        <v>0</v>
      </c>
      <c r="GF241">
        <v>0</v>
      </c>
      <c r="GG241">
        <v>25341</v>
      </c>
      <c r="GI241">
        <v>109972</v>
      </c>
      <c r="GJ241">
        <v>0</v>
      </c>
      <c r="GL241">
        <v>0</v>
      </c>
      <c r="GM241">
        <v>130866</v>
      </c>
      <c r="GS241" t="s">
        <v>267</v>
      </c>
      <c r="GT241" s="2">
        <v>44712</v>
      </c>
      <c r="GU241" t="s">
        <v>268</v>
      </c>
      <c r="GW241" t="s">
        <v>394</v>
      </c>
      <c r="GZ241" t="s">
        <v>395</v>
      </c>
      <c r="HA241" t="s">
        <v>336</v>
      </c>
      <c r="HC241" t="s">
        <v>337</v>
      </c>
      <c r="HE241" t="s">
        <v>230</v>
      </c>
      <c r="HF241" t="s">
        <v>15671</v>
      </c>
      <c r="HR241" t="s">
        <v>278</v>
      </c>
      <c r="HV241">
        <v>112990</v>
      </c>
      <c r="HW241" t="s">
        <v>281</v>
      </c>
      <c r="HY241">
        <v>0</v>
      </c>
      <c r="HZ241">
        <v>0</v>
      </c>
      <c r="IA241" t="s">
        <v>281</v>
      </c>
      <c r="IB241" t="s">
        <v>281</v>
      </c>
      <c r="IE241" t="s">
        <v>283</v>
      </c>
      <c r="IF241" t="s">
        <v>283</v>
      </c>
      <c r="IG241" t="s">
        <v>283</v>
      </c>
      <c r="IH241" t="s">
        <v>284</v>
      </c>
      <c r="II241" t="s">
        <v>285</v>
      </c>
      <c r="IJ241" t="s">
        <v>286</v>
      </c>
      <c r="IK241" t="s">
        <v>278</v>
      </c>
      <c r="IL241" t="s">
        <v>287</v>
      </c>
      <c r="IM241" t="s">
        <v>288</v>
      </c>
      <c r="IN241" t="s">
        <v>289</v>
      </c>
      <c r="IP241" t="s">
        <v>290</v>
      </c>
      <c r="IQ241" t="s">
        <v>284</v>
      </c>
      <c r="IS241" t="s">
        <v>291</v>
      </c>
      <c r="IT241" t="s">
        <v>453</v>
      </c>
      <c r="IU241" t="s">
        <v>713</v>
      </c>
      <c r="IV241" t="s">
        <v>434</v>
      </c>
      <c r="IW241" t="s">
        <v>318</v>
      </c>
      <c r="IY241" t="s">
        <v>281</v>
      </c>
    </row>
    <row r="242" spans="1:259" x14ac:dyDescent="0.3">
      <c r="A242" s="14">
        <f>DAY(AVANZA[[#This Row],[FechaSeguimiento]])</f>
        <v>6</v>
      </c>
      <c r="B242" s="14">
        <f>MONTH(AVANZA[[#This Row],[FechaSeguimiento]])</f>
        <v>5</v>
      </c>
      <c r="C242"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42" t="str">
        <f>LOWER(IFERROR(VLOOKUP(AVANZA[[#This Row],[ID_Peticion]],CANCELADAS[#All],2,0),""))</f>
        <v/>
      </c>
      <c r="E242" t="str">
        <f>LOWER(IFERROR(VLOOKUP(AVANZA[[#This Row],[ID_Peticion]],CANCELADAS[#All],3,0),""))</f>
        <v/>
      </c>
      <c r="F242" t="str">
        <f>LOWER(IF(AVANZA[[#This Row],[CEDULA CLIENTE]]&lt;&gt;""," CC: " &amp; COUNTIFS(AVANZA[CEDULA CLIENTE],AVANZA[[#This Row],[CEDULA CLIENTE]]),"")&amp; IF(AVANZA[[#This Row],[Direccion]]&lt;&gt;""," DIR: " &amp; COUNTIFS(AVANZA[Direccion],AVANZA[[#This Row],[Direccion]]),""))</f>
        <v xml:space="preserve"> dir: 1</v>
      </c>
      <c r="G242" t="str">
        <f>IFERROR(VLOOKUP(AVANZA[[#This Row],[Cedula_Vendedor_Atis]],PLANTA[[#All],[CEDULA]:[LINEA]],3,0),"No Cruza")</f>
        <v>Marisol Avella</v>
      </c>
      <c r="H242" t="str">
        <f>IFERROR(VLOOKUP(AVANZA[[#This Row],[Cedula_Vendedor_Atis]],PLANTA[[#All],[CEDULA]:[LINEA]],4,0),"No Cruza")</f>
        <v>Fija</v>
      </c>
      <c r="I242" t="str">
        <f>LOWER(IF(AVANZA[[#This Row],[ATRIBUIBLE]]="",AVANZA[[#This Row],[Variable]],AVANZA[[#This Row],[ATRIBUIBLE]]))</f>
        <v>terminada</v>
      </c>
      <c r="J242" s="14">
        <f>IF(AVANZA[[#This Row],[Variable]]=AVANZA[[#Headers],[TERMINADA]],1,0)</f>
        <v>1</v>
      </c>
      <c r="K242" s="14">
        <f>IF(AVANZA[[#This Row],[Variable]]=AVANZA[[#Headers],[ANULADA]],1,0)</f>
        <v>0</v>
      </c>
      <c r="L242" s="14">
        <f>IF(AVANZA[[#This Row],[Variable]]=AVANZA[[#Headers],[PENDIENTE]],1,0)</f>
        <v>0</v>
      </c>
      <c r="M242" s="14">
        <f>IF(AVANZA[[#This Row],[ESTADO AGENDA]]="AGENDADA",1,0)</f>
        <v>0</v>
      </c>
      <c r="N242" s="14">
        <f>IF(AVANZA[[#This Row],[ESTADO AGENDA]]="PENDIENTE DE AGENDAR",1,0)</f>
        <v>0</v>
      </c>
      <c r="O242" s="14">
        <f>IF(AVANZA[[#This Row],[ESTADO AGENDA]]="SUSPENDIDA",1,0)</f>
        <v>0</v>
      </c>
      <c r="P242" t="str" cm="1">
        <f t="array" ref="P242">_xlfn.XLOOKUP(AVANZA[[#This Row],[Num_Agrupacion_Pet_Atis]],Tabla1[[#All],[Numero_de_actuacion]],Tabla1[[#All],[Estado_de_la_orden]],"",0)</f>
        <v/>
      </c>
      <c r="Q242" s="2" t="str" cm="1">
        <f t="array" ref="Q242">_xlfn.XLOOKUP(AVANZA[[#This Row],[Num_Agrupacion_Pet_Atis]],Tabla1[[#All],[Numero_de_actuacion]],Tabla1[[#All],[Fecha_de_la_cita]],"",0)</f>
        <v/>
      </c>
      <c r="R242" t="str" cm="1">
        <f t="array" ref="R242">_xlfn.XLOOKUP(AVANZA[[#This Row],[Num_Agrupacion_Pet_Atis]],Tabla1[[#All],[Numero_de_actuacion]],Tabla1[[#All],[Franja_horaria_de_la_cita]],"",0)</f>
        <v/>
      </c>
      <c r="S242" s="14" t="str">
        <f>IFERROR(DAY(AVANZA[[#This Row],[FECHA AGENDA]]),"")</f>
        <v/>
      </c>
      <c r="T242" s="14" t="str">
        <f>IFERROR(MONTH(AVANZA[[#This Row],[FECHA AGENDA]]),"")</f>
        <v/>
      </c>
      <c r="U242" t="str" cm="1">
        <f t="array" ref="U242">_xlfn.XLOOKUP(AVANZA[[#This Row],[Num_Agrupacion_Pet_Atis]],Tabla1[[#All],[Numero_de_actuacion]],Tabla1[[#All],[Motivo_de_suspension]],"",0)</f>
        <v/>
      </c>
      <c r="V242" s="2" t="str" cm="1">
        <f t="array" ref="V242">_xlfn.XLOOKUP(AVANZA[[#This Row],[Num_Agrupacion_Pet_Atis]],Tabla1[[#All],[Numero_de_actuacion]],Tabla1[[#All],[No_identificacion_cliente]],"",0)</f>
        <v/>
      </c>
      <c r="W242" s="2" t="str" cm="1">
        <f t="array" ref="W242">_xlfn.XLOOKUP(AVANZA[[#This Row],[Num_Agrupacion_Pet_Atis]],Tabla1[[#All],[Numero_de_actuacion]],Tabla1[[#All],[Movil_de_contacto]],"",0)</f>
        <v/>
      </c>
      <c r="X242" s="14">
        <f>IF(OR(AVANZA[[#This Row],[ESTADO LEG]]="Legalizada grabacion",AVANZA[[#This Row],[ESTADO LEG]]="Legalizada aut"),1,0)</f>
        <v>1</v>
      </c>
      <c r="Y242" s="14">
        <f>IF(OR(AVANZA[[#This Row],[ESTADO LEG]]="pdte legalizar",AVANZA[[#This Row],[ESTADO LEG]]="No cruza"),1,0)</f>
        <v>0</v>
      </c>
      <c r="Z242" t="str" cm="1">
        <f t="array" ref="Z242">IF(AVANZA[[#This Row],[Variable]]="Terminada",LOWER(_xlfn.XLOOKUP(AVANZA[[#This Row],[ID_Peticion]],Tabla6[[#All],[NUM_PETICION]],Tabla6[[#All],[ESTADO_LEG]],"NO CRUZA",0)),AVANZA[[#This Row],[Variable]])</f>
        <v>legalizada grabacion</v>
      </c>
      <c r="AA242" cm="1">
        <f t="array" ref="AA242">_xlfn.XLOOKUP(AVANZA[[#This Row],[ID_Peticion]],Tabla6[[#All],[NUM_PETICION]],Tabla6[[#All],[DIF_DIAS]],"",0)</f>
        <v>1</v>
      </c>
      <c r="AB242" s="2" cm="1">
        <f t="array" ref="AB242">IFERROR(_xlfn.XLOOKUP(AVANZA[[#This Row],[ID_Peticion]],Tabla6[[#All],[NUM_PETICION]],Tabla6[[#All],[FEC_LEGAL]],"",0),"")</f>
        <v>46149</v>
      </c>
      <c r="AC242" s="14">
        <f ca="1">IF(AVANZA[[#This Row],[FECHA LEG]]&lt;&gt;0,IFERROR(AVANZA[[#This Row],[FECHA LEG]]-AVANZA[[#This Row],[FechaIniEstadoSubPetAtis]],0),TODAY()-AVANZA[[#This Row],[FechaIniEstadoSubPetAtis]])</f>
        <v>1</v>
      </c>
      <c r="AD242" s="35" t="str">
        <f ca="1">IF(AVANZA[[#This Row],[FINAL Vs LG]]&lt;&gt;0,IF(AVANZA[[#This Row],[FINAL Vs LG]]&lt;7.1,"100%",IF(AND(AVANZA[[#This Row],[FINAL Vs LG]]&gt;7.1,AVANZA[[#This Row],[FINAL Vs LG]]&lt;11.1),"50%","0%")),0)</f>
        <v>100%</v>
      </c>
      <c r="AE242" s="14">
        <f ca="1">VLOOKUP(DAY(TODAY()),BACK!F:G,2,0)</f>
        <v>14</v>
      </c>
      <c r="AF242" s="14">
        <f>BACK!$I$2</f>
        <v>24</v>
      </c>
      <c r="AG242" s="14">
        <f>IF(AVANZA[[#This Row],[Oferta_empaquetada_comisiones]]="SI",1,0)</f>
        <v>0</v>
      </c>
      <c r="AH242" s="36">
        <f>IF(AVANZA[[#This Row],[Variable]]="TERMINADA",IFERROR(VLOOKUP(AVANZA[[#This Row],[SUPERVISOR]],Tabla2[#All],4,0),0),)</f>
        <v>3.5</v>
      </c>
      <c r="AI242" s="14">
        <f>IF(AVANZA[[#This Row],[Producto]]="BA",1,0)</f>
        <v>1</v>
      </c>
      <c r="AJ242" s="14">
        <f>IF(AVANZA[[#This Row],[Producto]]="DUO",1,0)</f>
        <v>0</v>
      </c>
      <c r="AK242" s="14">
        <f>IF(AVANZA[[#This Row],[Producto]]="TRIO",1,0)</f>
        <v>0</v>
      </c>
      <c r="AL242" t="s">
        <v>347</v>
      </c>
      <c r="AM242">
        <v>-1</v>
      </c>
      <c r="AN242">
        <v>-1</v>
      </c>
      <c r="AO242" t="s">
        <v>15672</v>
      </c>
      <c r="AP242" s="1">
        <v>46148.397326388891</v>
      </c>
      <c r="AQ242">
        <v>-1</v>
      </c>
      <c r="AR242" t="s">
        <v>15673</v>
      </c>
      <c r="AS242">
        <v>-1</v>
      </c>
      <c r="AT242">
        <v>-1</v>
      </c>
      <c r="AU242">
        <v>-1</v>
      </c>
      <c r="AV242">
        <v>-1</v>
      </c>
      <c r="AW242">
        <v>-1</v>
      </c>
      <c r="AX242" t="s">
        <v>224</v>
      </c>
      <c r="AY242">
        <v>-1</v>
      </c>
      <c r="AZ242">
        <v>2026</v>
      </c>
      <c r="BA242">
        <v>5</v>
      </c>
      <c r="BB242">
        <v>6</v>
      </c>
      <c r="BC242">
        <v>-1</v>
      </c>
      <c r="BD242" t="s">
        <v>225</v>
      </c>
      <c r="BE242">
        <v>-1</v>
      </c>
      <c r="BF242">
        <v>20001623407785</v>
      </c>
      <c r="BG242" t="s">
        <v>319</v>
      </c>
      <c r="BH242" t="s">
        <v>320</v>
      </c>
      <c r="BI242" t="s">
        <v>15674</v>
      </c>
      <c r="BJ242">
        <v>-1</v>
      </c>
      <c r="BK242">
        <v>-1</v>
      </c>
      <c r="BL242">
        <v>-1</v>
      </c>
      <c r="BM242" t="s">
        <v>229</v>
      </c>
      <c r="BN242" t="s">
        <v>230</v>
      </c>
      <c r="BO242" t="s">
        <v>15675</v>
      </c>
      <c r="BP242" t="s">
        <v>232</v>
      </c>
      <c r="BQ242">
        <v>2026</v>
      </c>
      <c r="BR242">
        <v>5</v>
      </c>
      <c r="BS242">
        <v>6</v>
      </c>
      <c r="BT242" s="1">
        <v>46148.718784722223</v>
      </c>
      <c r="BU242" t="s">
        <v>233</v>
      </c>
      <c r="BV242" s="2">
        <v>46148</v>
      </c>
      <c r="BW242" t="s">
        <v>234</v>
      </c>
      <c r="BX242" s="2">
        <v>46148</v>
      </c>
      <c r="BY242" s="2">
        <v>46148</v>
      </c>
      <c r="BZ242" t="s">
        <v>235</v>
      </c>
      <c r="CA242" t="s">
        <v>545</v>
      </c>
      <c r="CB242" t="s">
        <v>546</v>
      </c>
      <c r="CC242" t="s">
        <v>15676</v>
      </c>
      <c r="CD242" t="s">
        <v>6373</v>
      </c>
      <c r="CE242">
        <v>-1</v>
      </c>
      <c r="CF242" t="s">
        <v>549</v>
      </c>
      <c r="CG242" t="s">
        <v>550</v>
      </c>
      <c r="CH242" t="s">
        <v>242</v>
      </c>
      <c r="CI242">
        <v>53061857</v>
      </c>
      <c r="CJ242" t="s">
        <v>358</v>
      </c>
      <c r="CK242" t="s">
        <v>245</v>
      </c>
      <c r="CL242" t="s">
        <v>246</v>
      </c>
      <c r="CM242" t="s">
        <v>247</v>
      </c>
      <c r="CN242" t="s">
        <v>359</v>
      </c>
      <c r="CT242" t="s">
        <v>693</v>
      </c>
      <c r="CU242" t="s">
        <v>225</v>
      </c>
      <c r="CW242" t="s">
        <v>319</v>
      </c>
      <c r="CX242" t="s">
        <v>320</v>
      </c>
      <c r="DA242" t="s">
        <v>250</v>
      </c>
      <c r="DB242">
        <v>-1</v>
      </c>
      <c r="DF242" t="s">
        <v>251</v>
      </c>
      <c r="DJ242" t="s">
        <v>252</v>
      </c>
      <c r="DK242" t="s">
        <v>253</v>
      </c>
      <c r="DL242" t="s">
        <v>254</v>
      </c>
      <c r="DN242" t="s">
        <v>255</v>
      </c>
      <c r="DR242" t="s">
        <v>360</v>
      </c>
      <c r="DS242" t="s">
        <v>358</v>
      </c>
      <c r="DT242" t="s">
        <v>347</v>
      </c>
      <c r="DV242">
        <v>1</v>
      </c>
      <c r="DW242" t="s">
        <v>554</v>
      </c>
      <c r="ED242" s="2">
        <v>46148</v>
      </c>
      <c r="EF242">
        <v>12</v>
      </c>
      <c r="EP242" t="s">
        <v>258</v>
      </c>
      <c r="ES242" t="s">
        <v>15677</v>
      </c>
      <c r="FA242" t="s">
        <v>245</v>
      </c>
      <c r="FB242" t="s">
        <v>556</v>
      </c>
      <c r="FD242" t="s">
        <v>556</v>
      </c>
      <c r="FE242" t="s">
        <v>557</v>
      </c>
      <c r="FF242" t="s">
        <v>557</v>
      </c>
      <c r="FK242" t="s">
        <v>263</v>
      </c>
      <c r="FL242" t="s">
        <v>15678</v>
      </c>
      <c r="FN242" t="s">
        <v>359</v>
      </c>
      <c r="FO242" t="s">
        <v>366</v>
      </c>
      <c r="FR242">
        <v>94990</v>
      </c>
      <c r="GB242" t="s">
        <v>266</v>
      </c>
      <c r="GC242" t="s">
        <v>225</v>
      </c>
      <c r="GD242">
        <v>0</v>
      </c>
      <c r="GF242">
        <v>0</v>
      </c>
      <c r="GG242">
        <v>25423</v>
      </c>
      <c r="GI242">
        <v>94990</v>
      </c>
      <c r="GJ242">
        <v>0</v>
      </c>
      <c r="GL242">
        <v>0</v>
      </c>
      <c r="GM242">
        <v>113038</v>
      </c>
      <c r="GS242" t="s">
        <v>267</v>
      </c>
      <c r="GT242" s="2">
        <v>45016</v>
      </c>
      <c r="GU242" t="s">
        <v>268</v>
      </c>
      <c r="GV242" t="s">
        <v>335</v>
      </c>
      <c r="GW242" t="s">
        <v>270</v>
      </c>
      <c r="GX242" t="s">
        <v>271</v>
      </c>
      <c r="GY242" t="s">
        <v>272</v>
      </c>
      <c r="GZ242" t="s">
        <v>273</v>
      </c>
      <c r="HA242" t="s">
        <v>274</v>
      </c>
      <c r="HB242" t="s">
        <v>559</v>
      </c>
      <c r="HC242" t="s">
        <v>545</v>
      </c>
      <c r="HD242" t="s">
        <v>554</v>
      </c>
      <c r="HE242" t="s">
        <v>230</v>
      </c>
      <c r="HF242" t="s">
        <v>15679</v>
      </c>
      <c r="HG242" t="s">
        <v>277</v>
      </c>
      <c r="HR242" t="s">
        <v>278</v>
      </c>
      <c r="HV242">
        <v>94990</v>
      </c>
      <c r="HW242" t="s">
        <v>281</v>
      </c>
      <c r="HY242">
        <v>0</v>
      </c>
      <c r="HZ242">
        <v>0</v>
      </c>
      <c r="IA242" t="s">
        <v>279</v>
      </c>
      <c r="IB242" t="s">
        <v>281</v>
      </c>
      <c r="IE242" t="s">
        <v>283</v>
      </c>
      <c r="IF242" t="s">
        <v>283</v>
      </c>
      <c r="IG242" t="s">
        <v>283</v>
      </c>
      <c r="IH242" t="s">
        <v>284</v>
      </c>
      <c r="II242" t="s">
        <v>285</v>
      </c>
      <c r="IJ242" t="s">
        <v>286</v>
      </c>
      <c r="IK242" t="s">
        <v>278</v>
      </c>
      <c r="IL242" t="s">
        <v>371</v>
      </c>
      <c r="IM242" t="s">
        <v>288</v>
      </c>
      <c r="IN242" t="s">
        <v>289</v>
      </c>
      <c r="IP242" t="s">
        <v>290</v>
      </c>
      <c r="IQ242" t="s">
        <v>284</v>
      </c>
      <c r="IS242" t="s">
        <v>291</v>
      </c>
      <c r="IY242" t="s">
        <v>281</v>
      </c>
    </row>
    <row r="243" spans="1:259" x14ac:dyDescent="0.3">
      <c r="A243" s="14">
        <f>DAY(AVANZA[[#This Row],[FechaSeguimiento]])</f>
        <v>6</v>
      </c>
      <c r="B243" s="14">
        <f>MONTH(AVANZA[[#This Row],[FechaSeguimiento]])</f>
        <v>5</v>
      </c>
      <c r="C243"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43" t="str">
        <f>LOWER(IFERROR(VLOOKUP(AVANZA[[#This Row],[ID_Peticion]],CANCELADAS[#All],2,0),""))</f>
        <v/>
      </c>
      <c r="E243" t="str">
        <f>LOWER(IFERROR(VLOOKUP(AVANZA[[#This Row],[ID_Peticion]],CANCELADAS[#All],3,0),""))</f>
        <v/>
      </c>
      <c r="F243" t="str">
        <f>LOWER(IF(AVANZA[[#This Row],[CEDULA CLIENTE]]&lt;&gt;""," CC: " &amp; COUNTIFS(AVANZA[CEDULA CLIENTE],AVANZA[[#This Row],[CEDULA CLIENTE]]),"")&amp; IF(AVANZA[[#This Row],[Direccion]]&lt;&gt;""," DIR: " &amp; COUNTIFS(AVANZA[Direccion],AVANZA[[#This Row],[Direccion]]),""))</f>
        <v xml:space="preserve"> dir: 1</v>
      </c>
      <c r="G243" t="str">
        <f>IFERROR(VLOOKUP(AVANZA[[#This Row],[Cedula_Vendedor_Atis]],PLANTA[[#All],[CEDULA]:[LINEA]],3,0),"No Cruza")</f>
        <v>Marisol Avella</v>
      </c>
      <c r="H243" t="str">
        <f>IFERROR(VLOOKUP(AVANZA[[#This Row],[Cedula_Vendedor_Atis]],PLANTA[[#All],[CEDULA]:[LINEA]],4,0),"No Cruza")</f>
        <v>Fija</v>
      </c>
      <c r="I243" t="str">
        <f>LOWER(IF(AVANZA[[#This Row],[ATRIBUIBLE]]="",AVANZA[[#This Row],[Variable]],AVANZA[[#This Row],[ATRIBUIBLE]]))</f>
        <v>terminada</v>
      </c>
      <c r="J243" s="14">
        <f>IF(AVANZA[[#This Row],[Variable]]=AVANZA[[#Headers],[TERMINADA]],1,0)</f>
        <v>1</v>
      </c>
      <c r="K243" s="14">
        <f>IF(AVANZA[[#This Row],[Variable]]=AVANZA[[#Headers],[ANULADA]],1,0)</f>
        <v>0</v>
      </c>
      <c r="L243" s="14">
        <f>IF(AVANZA[[#This Row],[Variable]]=AVANZA[[#Headers],[PENDIENTE]],1,0)</f>
        <v>0</v>
      </c>
      <c r="M243" s="14">
        <f>IF(AVANZA[[#This Row],[ESTADO AGENDA]]="AGENDADA",1,0)</f>
        <v>0</v>
      </c>
      <c r="N243" s="14">
        <f>IF(AVANZA[[#This Row],[ESTADO AGENDA]]="PENDIENTE DE AGENDAR",1,0)</f>
        <v>0</v>
      </c>
      <c r="O243" s="14">
        <f>IF(AVANZA[[#This Row],[ESTADO AGENDA]]="SUSPENDIDA",1,0)</f>
        <v>0</v>
      </c>
      <c r="P243" t="str" cm="1">
        <f t="array" ref="P243">_xlfn.XLOOKUP(AVANZA[[#This Row],[Num_Agrupacion_Pet_Atis]],Tabla1[[#All],[Numero_de_actuacion]],Tabla1[[#All],[Estado_de_la_orden]],"",0)</f>
        <v/>
      </c>
      <c r="Q243" s="2" t="str" cm="1">
        <f t="array" ref="Q243">_xlfn.XLOOKUP(AVANZA[[#This Row],[Num_Agrupacion_Pet_Atis]],Tabla1[[#All],[Numero_de_actuacion]],Tabla1[[#All],[Fecha_de_la_cita]],"",0)</f>
        <v/>
      </c>
      <c r="R243" t="str" cm="1">
        <f t="array" ref="R243">_xlfn.XLOOKUP(AVANZA[[#This Row],[Num_Agrupacion_Pet_Atis]],Tabla1[[#All],[Numero_de_actuacion]],Tabla1[[#All],[Franja_horaria_de_la_cita]],"",0)</f>
        <v/>
      </c>
      <c r="S243" s="14" t="str">
        <f>IFERROR(DAY(AVANZA[[#This Row],[FECHA AGENDA]]),"")</f>
        <v/>
      </c>
      <c r="T243" s="14" t="str">
        <f>IFERROR(MONTH(AVANZA[[#This Row],[FECHA AGENDA]]),"")</f>
        <v/>
      </c>
      <c r="U243" t="str" cm="1">
        <f t="array" ref="U243">_xlfn.XLOOKUP(AVANZA[[#This Row],[Num_Agrupacion_Pet_Atis]],Tabla1[[#All],[Numero_de_actuacion]],Tabla1[[#All],[Motivo_de_suspension]],"",0)</f>
        <v/>
      </c>
      <c r="V243" s="2" t="str" cm="1">
        <f t="array" ref="V243">_xlfn.XLOOKUP(AVANZA[[#This Row],[Num_Agrupacion_Pet_Atis]],Tabla1[[#All],[Numero_de_actuacion]],Tabla1[[#All],[No_identificacion_cliente]],"",0)</f>
        <v/>
      </c>
      <c r="W243" s="2" t="str" cm="1">
        <f t="array" ref="W243">_xlfn.XLOOKUP(AVANZA[[#This Row],[Num_Agrupacion_Pet_Atis]],Tabla1[[#All],[Numero_de_actuacion]],Tabla1[[#All],[Movil_de_contacto]],"",0)</f>
        <v/>
      </c>
      <c r="X243" s="14">
        <f>IF(OR(AVANZA[[#This Row],[ESTADO LEG]]="Legalizada grabacion",AVANZA[[#This Row],[ESTADO LEG]]="Legalizada aut"),1,0)</f>
        <v>1</v>
      </c>
      <c r="Y243" s="14">
        <f>IF(OR(AVANZA[[#This Row],[ESTADO LEG]]="pdte legalizar",AVANZA[[#This Row],[ESTADO LEG]]="No cruza"),1,0)</f>
        <v>0</v>
      </c>
      <c r="Z243" t="str" cm="1">
        <f t="array" ref="Z243">IF(AVANZA[[#This Row],[Variable]]="Terminada",LOWER(_xlfn.XLOOKUP(AVANZA[[#This Row],[ID_Peticion]],Tabla6[[#All],[NUM_PETICION]],Tabla6[[#All],[ESTADO_LEG]],"NO CRUZA",0)),AVANZA[[#This Row],[Variable]])</f>
        <v>legalizada grabacion</v>
      </c>
      <c r="AA243" cm="1">
        <f t="array" ref="AA243">_xlfn.XLOOKUP(AVANZA[[#This Row],[ID_Peticion]],Tabla6[[#All],[NUM_PETICION]],Tabla6[[#All],[DIF_DIAS]],"",0)</f>
        <v>1</v>
      </c>
      <c r="AB243" s="2" cm="1">
        <f t="array" ref="AB243">IFERROR(_xlfn.XLOOKUP(AVANZA[[#This Row],[ID_Peticion]],Tabla6[[#All],[NUM_PETICION]],Tabla6[[#All],[FEC_LEGAL]],"",0),"")</f>
        <v>46149</v>
      </c>
      <c r="AC243" s="14">
        <f ca="1">IF(AVANZA[[#This Row],[FECHA LEG]]&lt;&gt;0,IFERROR(AVANZA[[#This Row],[FECHA LEG]]-AVANZA[[#This Row],[FechaIniEstadoSubPetAtis]],0),TODAY()-AVANZA[[#This Row],[FechaIniEstadoSubPetAtis]])</f>
        <v>1</v>
      </c>
      <c r="AD243" s="35" t="str">
        <f ca="1">IF(AVANZA[[#This Row],[FINAL Vs LG]]&lt;&gt;0,IF(AVANZA[[#This Row],[FINAL Vs LG]]&lt;7.1,"100%",IF(AND(AVANZA[[#This Row],[FINAL Vs LG]]&gt;7.1,AVANZA[[#This Row],[FINAL Vs LG]]&lt;11.1),"50%","0%")),0)</f>
        <v>100%</v>
      </c>
      <c r="AE243" s="14">
        <f ca="1">VLOOKUP(DAY(TODAY()),BACK!F:G,2,0)</f>
        <v>14</v>
      </c>
      <c r="AF243" s="14">
        <f>BACK!$I$2</f>
        <v>24</v>
      </c>
      <c r="AG243" s="14">
        <f>IF(AVANZA[[#This Row],[Oferta_empaquetada_comisiones]]="SI",1,0)</f>
        <v>0</v>
      </c>
      <c r="AH243" s="36">
        <f>IF(AVANZA[[#This Row],[Variable]]="TERMINADA",IFERROR(VLOOKUP(AVANZA[[#This Row],[SUPERVISOR]],Tabla2[#All],4,0),0),)</f>
        <v>3.5</v>
      </c>
      <c r="AI243" s="14">
        <f>IF(AVANZA[[#This Row],[Producto]]="BA",1,0)</f>
        <v>1</v>
      </c>
      <c r="AJ243" s="14">
        <f>IF(AVANZA[[#This Row],[Producto]]="DUO",1,0)</f>
        <v>0</v>
      </c>
      <c r="AK243" s="14">
        <f>IF(AVANZA[[#This Row],[Producto]]="TRIO",1,0)</f>
        <v>0</v>
      </c>
      <c r="AL243" t="s">
        <v>435</v>
      </c>
      <c r="AM243">
        <v>-1</v>
      </c>
      <c r="AN243">
        <v>-1</v>
      </c>
      <c r="AO243" t="s">
        <v>15680</v>
      </c>
      <c r="AP243" s="1">
        <v>46147.914120370369</v>
      </c>
      <c r="AQ243">
        <v>-1</v>
      </c>
      <c r="AR243" t="s">
        <v>15681</v>
      </c>
      <c r="AS243">
        <v>-1</v>
      </c>
      <c r="AT243">
        <v>-1</v>
      </c>
      <c r="AU243">
        <v>-1</v>
      </c>
      <c r="AV243">
        <v>-1</v>
      </c>
      <c r="AW243">
        <v>-1</v>
      </c>
      <c r="AX243" t="s">
        <v>224</v>
      </c>
      <c r="AY243">
        <v>-1</v>
      </c>
      <c r="AZ243">
        <v>2026</v>
      </c>
      <c r="BA243">
        <v>5</v>
      </c>
      <c r="BB243">
        <v>6</v>
      </c>
      <c r="BC243">
        <v>-1</v>
      </c>
      <c r="BD243" t="s">
        <v>225</v>
      </c>
      <c r="BE243">
        <v>-1</v>
      </c>
      <c r="BF243">
        <v>20001623146705</v>
      </c>
      <c r="BG243" t="s">
        <v>319</v>
      </c>
      <c r="BH243" t="s">
        <v>320</v>
      </c>
      <c r="BI243" t="s">
        <v>15682</v>
      </c>
      <c r="BJ243">
        <v>-1</v>
      </c>
      <c r="BK243">
        <v>-1</v>
      </c>
      <c r="BL243">
        <v>-1</v>
      </c>
      <c r="BM243" t="s">
        <v>229</v>
      </c>
      <c r="BN243" t="s">
        <v>230</v>
      </c>
      <c r="BO243" t="s">
        <v>15683</v>
      </c>
      <c r="BP243" t="s">
        <v>232</v>
      </c>
      <c r="BQ243">
        <v>2026</v>
      </c>
      <c r="BR243">
        <v>5</v>
      </c>
      <c r="BS243">
        <v>5</v>
      </c>
      <c r="BT243" s="1">
        <v>46148.696782407409</v>
      </c>
      <c r="BU243" t="s">
        <v>233</v>
      </c>
      <c r="BV243" s="2">
        <v>46148</v>
      </c>
      <c r="BW243" t="s">
        <v>234</v>
      </c>
      <c r="BX243" s="2">
        <v>46148</v>
      </c>
      <c r="BY243" s="2">
        <v>46148</v>
      </c>
      <c r="BZ243" t="s">
        <v>235</v>
      </c>
      <c r="CA243" t="s">
        <v>896</v>
      </c>
      <c r="CB243" t="s">
        <v>752</v>
      </c>
      <c r="CC243" t="s">
        <v>15684</v>
      </c>
      <c r="CD243" t="s">
        <v>3765</v>
      </c>
      <c r="CE243">
        <v>-1</v>
      </c>
      <c r="CF243" t="s">
        <v>899</v>
      </c>
      <c r="CG243" t="s">
        <v>756</v>
      </c>
      <c r="CH243" t="s">
        <v>242</v>
      </c>
      <c r="CI243">
        <v>1193125457</v>
      </c>
      <c r="CJ243" t="s">
        <v>445</v>
      </c>
      <c r="CK243" t="s">
        <v>245</v>
      </c>
      <c r="CL243" t="s">
        <v>246</v>
      </c>
      <c r="CM243" t="s">
        <v>247</v>
      </c>
      <c r="CN243" t="s">
        <v>359</v>
      </c>
      <c r="CT243" t="s">
        <v>304</v>
      </c>
      <c r="CU243" t="s">
        <v>225</v>
      </c>
      <c r="CW243" t="s">
        <v>319</v>
      </c>
      <c r="CX243" t="s">
        <v>320</v>
      </c>
      <c r="DA243" t="s">
        <v>250</v>
      </c>
      <c r="DB243">
        <v>-1</v>
      </c>
      <c r="DF243" t="s">
        <v>251</v>
      </c>
      <c r="DJ243" t="s">
        <v>252</v>
      </c>
      <c r="DK243" t="s">
        <v>253</v>
      </c>
      <c r="DL243" t="s">
        <v>254</v>
      </c>
      <c r="DN243" t="s">
        <v>255</v>
      </c>
      <c r="DR243" t="s">
        <v>449</v>
      </c>
      <c r="DS243" t="s">
        <v>445</v>
      </c>
      <c r="DT243" t="s">
        <v>444</v>
      </c>
      <c r="DV243">
        <v>1</v>
      </c>
      <c r="DW243" t="s">
        <v>623</v>
      </c>
      <c r="ED243" s="2">
        <v>46148</v>
      </c>
      <c r="EE243" t="s">
        <v>900</v>
      </c>
      <c r="EF243">
        <v>12</v>
      </c>
      <c r="EP243" t="s">
        <v>258</v>
      </c>
      <c r="ES243" t="s">
        <v>1615</v>
      </c>
      <c r="FA243" t="s">
        <v>245</v>
      </c>
      <c r="FB243" t="s">
        <v>763</v>
      </c>
      <c r="FD243" t="s">
        <v>763</v>
      </c>
      <c r="FE243" t="s">
        <v>902</v>
      </c>
      <c r="FF243" t="s">
        <v>903</v>
      </c>
      <c r="FK243" t="s">
        <v>263</v>
      </c>
      <c r="FL243" t="s">
        <v>15685</v>
      </c>
      <c r="FN243" t="s">
        <v>359</v>
      </c>
      <c r="FO243" t="s">
        <v>366</v>
      </c>
      <c r="FR243">
        <v>94990</v>
      </c>
      <c r="GB243" t="s">
        <v>266</v>
      </c>
      <c r="GC243" t="s">
        <v>225</v>
      </c>
      <c r="GD243">
        <v>0</v>
      </c>
      <c r="GF243">
        <v>0</v>
      </c>
      <c r="GG243">
        <v>25423</v>
      </c>
      <c r="GI243">
        <v>94990</v>
      </c>
      <c r="GJ243">
        <v>0</v>
      </c>
      <c r="GL243">
        <v>0</v>
      </c>
      <c r="GM243">
        <v>113038</v>
      </c>
      <c r="GS243" t="s">
        <v>267</v>
      </c>
      <c r="GT243" s="2">
        <v>44865</v>
      </c>
      <c r="GU243" t="s">
        <v>268</v>
      </c>
      <c r="GV243" t="s">
        <v>269</v>
      </c>
      <c r="GW243" t="s">
        <v>270</v>
      </c>
      <c r="GX243" t="s">
        <v>272</v>
      </c>
      <c r="GY243" t="s">
        <v>272</v>
      </c>
      <c r="GZ243" t="s">
        <v>344</v>
      </c>
      <c r="HA243" t="s">
        <v>274</v>
      </c>
      <c r="HB243" t="s">
        <v>900</v>
      </c>
      <c r="HC243" t="s">
        <v>900</v>
      </c>
      <c r="HD243" t="s">
        <v>761</v>
      </c>
      <c r="HE243" t="s">
        <v>230</v>
      </c>
      <c r="HF243" t="s">
        <v>15686</v>
      </c>
      <c r="HG243" t="s">
        <v>345</v>
      </c>
      <c r="HR243" t="s">
        <v>278</v>
      </c>
      <c r="HV243">
        <v>94990</v>
      </c>
      <c r="HW243" t="s">
        <v>281</v>
      </c>
      <c r="HY243">
        <v>0</v>
      </c>
      <c r="HZ243">
        <v>0</v>
      </c>
      <c r="IA243" t="s">
        <v>279</v>
      </c>
      <c r="IB243" t="s">
        <v>281</v>
      </c>
      <c r="IE243" t="s">
        <v>283</v>
      </c>
      <c r="IF243" t="s">
        <v>283</v>
      </c>
      <c r="IG243" t="s">
        <v>283</v>
      </c>
      <c r="IH243" t="s">
        <v>284</v>
      </c>
      <c r="II243" t="s">
        <v>285</v>
      </c>
      <c r="IJ243" t="s">
        <v>286</v>
      </c>
      <c r="IK243" t="s">
        <v>278</v>
      </c>
      <c r="IL243" t="s">
        <v>371</v>
      </c>
      <c r="IM243" t="s">
        <v>288</v>
      </c>
      <c r="IN243" t="s">
        <v>289</v>
      </c>
      <c r="IP243" t="s">
        <v>290</v>
      </c>
      <c r="IQ243" t="s">
        <v>284</v>
      </c>
      <c r="IS243" t="s">
        <v>736</v>
      </c>
      <c r="IT243" t="s">
        <v>1775</v>
      </c>
      <c r="IU243" t="s">
        <v>1776</v>
      </c>
      <c r="IV243" t="s">
        <v>1777</v>
      </c>
      <c r="IW243" t="s">
        <v>1778</v>
      </c>
      <c r="IY243" t="s">
        <v>281</v>
      </c>
    </row>
    <row r="244" spans="1:259" x14ac:dyDescent="0.3">
      <c r="A244" s="14">
        <f>DAY(AVANZA[[#This Row],[FechaSeguimiento]])</f>
        <v>6</v>
      </c>
      <c r="B244" s="14">
        <f>MONTH(AVANZA[[#This Row],[FechaSeguimiento]])</f>
        <v>5</v>
      </c>
      <c r="C244"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244" t="str">
        <f>LOWER(IFERROR(VLOOKUP(AVANZA[[#This Row],[ID_Peticion]],CANCELADAS[#All],2,0),""))</f>
        <v/>
      </c>
      <c r="E244" t="str">
        <f>LOWER(IFERROR(VLOOKUP(AVANZA[[#This Row],[ID_Peticion]],CANCELADAS[#All],3,0),""))</f>
        <v/>
      </c>
      <c r="F244" t="str">
        <f>LOWER(IF(AVANZA[[#This Row],[CEDULA CLIENTE]]&lt;&gt;""," CC: " &amp; COUNTIFS(AVANZA[CEDULA CLIENTE],AVANZA[[#This Row],[CEDULA CLIENTE]]),"")&amp; IF(AVANZA[[#This Row],[Direccion]]&lt;&gt;""," DIR: " &amp; COUNTIFS(AVANZA[Direccion],AVANZA[[#This Row],[Direccion]]),""))</f>
        <v xml:space="preserve"> dir: 1</v>
      </c>
      <c r="G244" t="str">
        <f>IFERROR(VLOOKUP(AVANZA[[#This Row],[Cedula_Vendedor_Atis]],PLANTA[[#All],[CEDULA]:[LINEA]],3,0),"No Cruza")</f>
        <v>Marisol Avella</v>
      </c>
      <c r="H244" t="str">
        <f>IFERROR(VLOOKUP(AVANZA[[#This Row],[Cedula_Vendedor_Atis]],PLANTA[[#All],[CEDULA]:[LINEA]],4,0),"No Cruza")</f>
        <v>Fija</v>
      </c>
      <c r="I244" t="str">
        <f>LOWER(IF(AVANZA[[#This Row],[ATRIBUIBLE]]="",AVANZA[[#This Row],[Variable]],AVANZA[[#This Row],[ATRIBUIBLE]]))</f>
        <v>terminada</v>
      </c>
      <c r="J244" s="14">
        <f>IF(AVANZA[[#This Row],[Variable]]=AVANZA[[#Headers],[TERMINADA]],1,0)</f>
        <v>1</v>
      </c>
      <c r="K244" s="14">
        <f>IF(AVANZA[[#This Row],[Variable]]=AVANZA[[#Headers],[ANULADA]],1,0)</f>
        <v>0</v>
      </c>
      <c r="L244" s="14">
        <f>IF(AVANZA[[#This Row],[Variable]]=AVANZA[[#Headers],[PENDIENTE]],1,0)</f>
        <v>0</v>
      </c>
      <c r="M244" s="14">
        <f>IF(AVANZA[[#This Row],[ESTADO AGENDA]]="AGENDADA",1,0)</f>
        <v>0</v>
      </c>
      <c r="N244" s="14">
        <f>IF(AVANZA[[#This Row],[ESTADO AGENDA]]="PENDIENTE DE AGENDAR",1,0)</f>
        <v>0</v>
      </c>
      <c r="O244" s="14">
        <f>IF(AVANZA[[#This Row],[ESTADO AGENDA]]="SUSPENDIDA",1,0)</f>
        <v>0</v>
      </c>
      <c r="P244" t="str" cm="1">
        <f t="array" ref="P244">_xlfn.XLOOKUP(AVANZA[[#This Row],[Num_Agrupacion_Pet_Atis]],Tabla1[[#All],[Numero_de_actuacion]],Tabla1[[#All],[Estado_de_la_orden]],"",0)</f>
        <v/>
      </c>
      <c r="Q244" s="2" t="str" cm="1">
        <f t="array" ref="Q244">_xlfn.XLOOKUP(AVANZA[[#This Row],[Num_Agrupacion_Pet_Atis]],Tabla1[[#All],[Numero_de_actuacion]],Tabla1[[#All],[Fecha_de_la_cita]],"",0)</f>
        <v/>
      </c>
      <c r="R244" t="str" cm="1">
        <f t="array" ref="R244">_xlfn.XLOOKUP(AVANZA[[#This Row],[Num_Agrupacion_Pet_Atis]],Tabla1[[#All],[Numero_de_actuacion]],Tabla1[[#All],[Franja_horaria_de_la_cita]],"",0)</f>
        <v/>
      </c>
      <c r="S244" s="14" t="str">
        <f>IFERROR(DAY(AVANZA[[#This Row],[FECHA AGENDA]]),"")</f>
        <v/>
      </c>
      <c r="T244" s="14" t="str">
        <f>IFERROR(MONTH(AVANZA[[#This Row],[FECHA AGENDA]]),"")</f>
        <v/>
      </c>
      <c r="U244" t="str" cm="1">
        <f t="array" ref="U244">_xlfn.XLOOKUP(AVANZA[[#This Row],[Num_Agrupacion_Pet_Atis]],Tabla1[[#All],[Numero_de_actuacion]],Tabla1[[#All],[Motivo_de_suspension]],"",0)</f>
        <v/>
      </c>
      <c r="V244" s="2" t="str" cm="1">
        <f t="array" ref="V244">_xlfn.XLOOKUP(AVANZA[[#This Row],[Num_Agrupacion_Pet_Atis]],Tabla1[[#All],[Numero_de_actuacion]],Tabla1[[#All],[No_identificacion_cliente]],"",0)</f>
        <v/>
      </c>
      <c r="W244" s="2" t="str" cm="1">
        <f t="array" ref="W244">_xlfn.XLOOKUP(AVANZA[[#This Row],[Num_Agrupacion_Pet_Atis]],Tabla1[[#All],[Numero_de_actuacion]],Tabla1[[#All],[Movil_de_contacto]],"",0)</f>
        <v/>
      </c>
      <c r="X244" s="14">
        <f>IF(OR(AVANZA[[#This Row],[ESTADO LEG]]="Legalizada grabacion",AVANZA[[#This Row],[ESTADO LEG]]="Legalizada aut"),1,0)</f>
        <v>1</v>
      </c>
      <c r="Y244" s="14">
        <f>IF(OR(AVANZA[[#This Row],[ESTADO LEG]]="pdte legalizar",AVANZA[[#This Row],[ESTADO LEG]]="No cruza"),1,0)</f>
        <v>0</v>
      </c>
      <c r="Z244" t="str" cm="1">
        <f t="array" ref="Z244">IF(AVANZA[[#This Row],[Variable]]="Terminada",LOWER(_xlfn.XLOOKUP(AVANZA[[#This Row],[ID_Peticion]],Tabla6[[#All],[NUM_PETICION]],Tabla6[[#All],[ESTADO_LEG]],"NO CRUZA",0)),AVANZA[[#This Row],[Variable]])</f>
        <v>legalizada grabacion</v>
      </c>
      <c r="AA244" cm="1">
        <f t="array" ref="AA244">_xlfn.XLOOKUP(AVANZA[[#This Row],[ID_Peticion]],Tabla6[[#All],[NUM_PETICION]],Tabla6[[#All],[DIF_DIAS]],"",0)</f>
        <v>1</v>
      </c>
      <c r="AB244" s="2" cm="1">
        <f t="array" ref="AB244">IFERROR(_xlfn.XLOOKUP(AVANZA[[#This Row],[ID_Peticion]],Tabla6[[#All],[NUM_PETICION]],Tabla6[[#All],[FEC_LEGAL]],"",0),"")</f>
        <v>46149</v>
      </c>
      <c r="AC244" s="14">
        <f ca="1">IF(AVANZA[[#This Row],[FECHA LEG]]&lt;&gt;0,IFERROR(AVANZA[[#This Row],[FECHA LEG]]-AVANZA[[#This Row],[FechaIniEstadoSubPetAtis]],0),TODAY()-AVANZA[[#This Row],[FechaIniEstadoSubPetAtis]])</f>
        <v>2</v>
      </c>
      <c r="AD244" s="35" t="str">
        <f ca="1">IF(AVANZA[[#This Row],[FINAL Vs LG]]&lt;&gt;0,IF(AVANZA[[#This Row],[FINAL Vs LG]]&lt;7.1,"100%",IF(AND(AVANZA[[#This Row],[FINAL Vs LG]]&gt;7.1,AVANZA[[#This Row],[FINAL Vs LG]]&lt;11.1),"50%","0%")),0)</f>
        <v>100%</v>
      </c>
      <c r="AE244" s="14">
        <f ca="1">VLOOKUP(DAY(TODAY()),BACK!F:G,2,0)</f>
        <v>14</v>
      </c>
      <c r="AF244" s="14">
        <f>BACK!$I$2</f>
        <v>24</v>
      </c>
      <c r="AG244" s="14">
        <f>IF(AVANZA[[#This Row],[Oferta_empaquetada_comisiones]]="SI",1,0)</f>
        <v>0</v>
      </c>
      <c r="AH244" s="36">
        <f>IF(AVANZA[[#This Row],[Variable]]="TERMINADA",IFERROR(VLOOKUP(AVANZA[[#This Row],[SUPERVISOR]],Tabla2[#All],4,0),0),)</f>
        <v>3.5</v>
      </c>
      <c r="AI244" s="14">
        <f>IF(AVANZA[[#This Row],[Producto]]="BA",1,0)</f>
        <v>0</v>
      </c>
      <c r="AJ244" s="14">
        <f>IF(AVANZA[[#This Row],[Producto]]="DUO",1,0)</f>
        <v>0</v>
      </c>
      <c r="AK244" s="14">
        <f>IF(AVANZA[[#This Row],[Producto]]="TRIO",1,0)</f>
        <v>1</v>
      </c>
      <c r="AL244" t="s">
        <v>870</v>
      </c>
      <c r="AM244">
        <v>-1</v>
      </c>
      <c r="AN244">
        <v>-1</v>
      </c>
      <c r="AO244" t="s">
        <v>15687</v>
      </c>
      <c r="AP244" s="1">
        <v>46141.889074074075</v>
      </c>
      <c r="AQ244">
        <v>-1</v>
      </c>
      <c r="AR244" t="s">
        <v>15688</v>
      </c>
      <c r="AS244">
        <v>-1</v>
      </c>
      <c r="AT244">
        <v>-1</v>
      </c>
      <c r="AU244">
        <v>-1</v>
      </c>
      <c r="AV244">
        <v>-1</v>
      </c>
      <c r="AW244">
        <v>-1</v>
      </c>
      <c r="AX244" t="s">
        <v>224</v>
      </c>
      <c r="AY244">
        <v>-1</v>
      </c>
      <c r="AZ244">
        <v>2026</v>
      </c>
      <c r="BA244">
        <v>5</v>
      </c>
      <c r="BB244">
        <v>6</v>
      </c>
      <c r="BC244">
        <v>-1</v>
      </c>
      <c r="BD244" t="s">
        <v>225</v>
      </c>
      <c r="BE244">
        <v>-1</v>
      </c>
      <c r="BF244">
        <v>20001620222951</v>
      </c>
      <c r="BG244" t="s">
        <v>376</v>
      </c>
      <c r="BH244" t="s">
        <v>377</v>
      </c>
      <c r="BI244" t="s">
        <v>15689</v>
      </c>
      <c r="BJ244">
        <v>-1</v>
      </c>
      <c r="BK244">
        <v>-1</v>
      </c>
      <c r="BL244">
        <v>-1</v>
      </c>
      <c r="BM244" t="s">
        <v>229</v>
      </c>
      <c r="BN244" t="s">
        <v>230</v>
      </c>
      <c r="BO244" t="s">
        <v>15690</v>
      </c>
      <c r="BP244" t="s">
        <v>380</v>
      </c>
      <c r="BQ244">
        <v>2026</v>
      </c>
      <c r="BR244">
        <v>4</v>
      </c>
      <c r="BS244">
        <v>29</v>
      </c>
      <c r="BT244" s="1">
        <v>46148.471678240741</v>
      </c>
      <c r="BU244" t="s">
        <v>233</v>
      </c>
      <c r="BV244" s="2">
        <v>46147</v>
      </c>
      <c r="BW244" t="s">
        <v>234</v>
      </c>
      <c r="BX244" s="2">
        <v>46141</v>
      </c>
      <c r="BY244" s="2">
        <v>46147</v>
      </c>
      <c r="BZ244" t="s">
        <v>235</v>
      </c>
      <c r="CA244" t="s">
        <v>297</v>
      </c>
      <c r="CB244" t="s">
        <v>297</v>
      </c>
      <c r="CC244" t="s">
        <v>15691</v>
      </c>
      <c r="CD244" t="s">
        <v>474</v>
      </c>
      <c r="CE244">
        <v>-1</v>
      </c>
      <c r="CF244" t="s">
        <v>300</v>
      </c>
      <c r="CG244" t="s">
        <v>301</v>
      </c>
      <c r="CH244" t="s">
        <v>242</v>
      </c>
      <c r="CI244">
        <v>1015443152</v>
      </c>
      <c r="CJ244" t="s">
        <v>877</v>
      </c>
      <c r="CK244" t="s">
        <v>245</v>
      </c>
      <c r="CL244" t="s">
        <v>409</v>
      </c>
      <c r="CM244" t="s">
        <v>247</v>
      </c>
      <c r="CN244" t="s">
        <v>410</v>
      </c>
      <c r="CT244" t="s">
        <v>386</v>
      </c>
      <c r="CU244" t="s">
        <v>387</v>
      </c>
      <c r="CW244" t="s">
        <v>388</v>
      </c>
      <c r="CX244" t="s">
        <v>389</v>
      </c>
      <c r="DA244" t="s">
        <v>250</v>
      </c>
      <c r="DB244">
        <v>-1</v>
      </c>
      <c r="DF244" t="s">
        <v>251</v>
      </c>
      <c r="DJ244" t="s">
        <v>252</v>
      </c>
      <c r="DK244" t="s">
        <v>253</v>
      </c>
      <c r="DL244" t="s">
        <v>253</v>
      </c>
      <c r="DN244" t="s">
        <v>390</v>
      </c>
      <c r="DR244" t="s">
        <v>878</v>
      </c>
      <c r="DS244" t="s">
        <v>877</v>
      </c>
      <c r="DT244" t="s">
        <v>870</v>
      </c>
      <c r="DV244">
        <v>1</v>
      </c>
      <c r="DW244" t="s">
        <v>283</v>
      </c>
      <c r="ED244" s="2">
        <v>46148</v>
      </c>
      <c r="EE244" t="s">
        <v>306</v>
      </c>
      <c r="EF244">
        <v>5</v>
      </c>
      <c r="EP244" t="s">
        <v>258</v>
      </c>
      <c r="ES244" t="s">
        <v>475</v>
      </c>
      <c r="EZ244" t="s">
        <v>888</v>
      </c>
      <c r="FA244" t="s">
        <v>245</v>
      </c>
      <c r="FB244" t="s">
        <v>308</v>
      </c>
      <c r="FD244" t="s">
        <v>308</v>
      </c>
      <c r="FE244" t="s">
        <v>309</v>
      </c>
      <c r="FF244" t="s">
        <v>309</v>
      </c>
      <c r="FK244" t="s">
        <v>263</v>
      </c>
      <c r="FL244" t="s">
        <v>15692</v>
      </c>
      <c r="FN244" t="s">
        <v>410</v>
      </c>
      <c r="FO244" t="s">
        <v>414</v>
      </c>
      <c r="FR244">
        <v>126994</v>
      </c>
      <c r="GB244" t="s">
        <v>266</v>
      </c>
      <c r="GC244" t="s">
        <v>387</v>
      </c>
      <c r="GD244">
        <v>25016</v>
      </c>
      <c r="GF244">
        <v>2353</v>
      </c>
      <c r="GG244">
        <v>25424</v>
      </c>
      <c r="GI244">
        <v>100314</v>
      </c>
      <c r="GJ244">
        <v>25242</v>
      </c>
      <c r="GL244">
        <v>24327</v>
      </c>
      <c r="GM244">
        <v>151122</v>
      </c>
      <c r="GS244" t="s">
        <v>267</v>
      </c>
      <c r="GT244" s="2">
        <v>45107</v>
      </c>
      <c r="GU244" t="s">
        <v>268</v>
      </c>
      <c r="GV244" t="s">
        <v>335</v>
      </c>
      <c r="GW244" t="s">
        <v>394</v>
      </c>
      <c r="GZ244" t="s">
        <v>395</v>
      </c>
      <c r="HA244" t="s">
        <v>336</v>
      </c>
      <c r="HC244" t="s">
        <v>337</v>
      </c>
      <c r="HE244" t="s">
        <v>230</v>
      </c>
      <c r="HF244" t="s">
        <v>2450</v>
      </c>
      <c r="HR244" t="s">
        <v>278</v>
      </c>
      <c r="HV244">
        <v>131990</v>
      </c>
      <c r="HW244" t="s">
        <v>281</v>
      </c>
      <c r="HY244">
        <v>0</v>
      </c>
      <c r="HZ244">
        <v>0</v>
      </c>
      <c r="IA244" t="s">
        <v>281</v>
      </c>
      <c r="IB244" t="s">
        <v>281</v>
      </c>
      <c r="IE244" t="s">
        <v>283</v>
      </c>
      <c r="IF244" t="s">
        <v>283</v>
      </c>
      <c r="IG244" t="s">
        <v>283</v>
      </c>
      <c r="IH244" t="s">
        <v>284</v>
      </c>
      <c r="II244" t="s">
        <v>285</v>
      </c>
      <c r="IJ244" t="s">
        <v>286</v>
      </c>
      <c r="IK244" t="s">
        <v>278</v>
      </c>
      <c r="IL244" t="s">
        <v>287</v>
      </c>
      <c r="IM244" t="s">
        <v>288</v>
      </c>
      <c r="IN244" t="s">
        <v>289</v>
      </c>
      <c r="IP244" t="s">
        <v>290</v>
      </c>
      <c r="IQ244" t="s">
        <v>284</v>
      </c>
      <c r="IS244" t="s">
        <v>291</v>
      </c>
      <c r="IT244" t="s">
        <v>287</v>
      </c>
      <c r="IY244" t="s">
        <v>281</v>
      </c>
    </row>
    <row r="245" spans="1:259" x14ac:dyDescent="0.3">
      <c r="A245" s="14">
        <f>DAY(AVANZA[[#This Row],[FechaSeguimiento]])</f>
        <v>6</v>
      </c>
      <c r="B245" s="14">
        <f>MONTH(AVANZA[[#This Row],[FechaSeguimiento]])</f>
        <v>5</v>
      </c>
      <c r="C245"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45" t="str">
        <f>LOWER(IFERROR(VLOOKUP(AVANZA[[#This Row],[ID_Peticion]],CANCELADAS[#All],2,0),""))</f>
        <v/>
      </c>
      <c r="E245" t="str">
        <f>LOWER(IFERROR(VLOOKUP(AVANZA[[#This Row],[ID_Peticion]],CANCELADAS[#All],3,0),""))</f>
        <v/>
      </c>
      <c r="F245" t="str">
        <f>LOWER(IF(AVANZA[[#This Row],[CEDULA CLIENTE]]&lt;&gt;""," CC: " &amp; COUNTIFS(AVANZA[CEDULA CLIENTE],AVANZA[[#This Row],[CEDULA CLIENTE]]),"")&amp; IF(AVANZA[[#This Row],[Direccion]]&lt;&gt;""," DIR: " &amp; COUNTIFS(AVANZA[Direccion],AVANZA[[#This Row],[Direccion]]),""))</f>
        <v xml:space="preserve"> dir: 1</v>
      </c>
      <c r="G245" t="str">
        <f>IFERROR(VLOOKUP(AVANZA[[#This Row],[Cedula_Vendedor_Atis]],PLANTA[[#All],[CEDULA]:[LINEA]],3,0),"No Cruza")</f>
        <v>Marisol Avella</v>
      </c>
      <c r="H245" t="str">
        <f>IFERROR(VLOOKUP(AVANZA[[#This Row],[Cedula_Vendedor_Atis]],PLANTA[[#All],[CEDULA]:[LINEA]],4,0),"No Cruza")</f>
        <v>Fija</v>
      </c>
      <c r="I245" t="str">
        <f>LOWER(IF(AVANZA[[#This Row],[ATRIBUIBLE]]="",AVANZA[[#This Row],[Variable]],AVANZA[[#This Row],[ATRIBUIBLE]]))</f>
        <v>terminada</v>
      </c>
      <c r="J245" s="14">
        <f>IF(AVANZA[[#This Row],[Variable]]=AVANZA[[#Headers],[TERMINADA]],1,0)</f>
        <v>1</v>
      </c>
      <c r="K245" s="14">
        <f>IF(AVANZA[[#This Row],[Variable]]=AVANZA[[#Headers],[ANULADA]],1,0)</f>
        <v>0</v>
      </c>
      <c r="L245" s="14">
        <f>IF(AVANZA[[#This Row],[Variable]]=AVANZA[[#Headers],[PENDIENTE]],1,0)</f>
        <v>0</v>
      </c>
      <c r="M245" s="14">
        <f>IF(AVANZA[[#This Row],[ESTADO AGENDA]]="AGENDADA",1,0)</f>
        <v>0</v>
      </c>
      <c r="N245" s="14">
        <f>IF(AVANZA[[#This Row],[ESTADO AGENDA]]="PENDIENTE DE AGENDAR",1,0)</f>
        <v>0</v>
      </c>
      <c r="O245" s="14">
        <f>IF(AVANZA[[#This Row],[ESTADO AGENDA]]="SUSPENDIDA",1,0)</f>
        <v>0</v>
      </c>
      <c r="P245" t="str" cm="1">
        <f t="array" ref="P245">_xlfn.XLOOKUP(AVANZA[[#This Row],[Num_Agrupacion_Pet_Atis]],Tabla1[[#All],[Numero_de_actuacion]],Tabla1[[#All],[Estado_de_la_orden]],"",0)</f>
        <v/>
      </c>
      <c r="Q245" s="2" t="str" cm="1">
        <f t="array" ref="Q245">_xlfn.XLOOKUP(AVANZA[[#This Row],[Num_Agrupacion_Pet_Atis]],Tabla1[[#All],[Numero_de_actuacion]],Tabla1[[#All],[Fecha_de_la_cita]],"",0)</f>
        <v/>
      </c>
      <c r="R245" t="str" cm="1">
        <f t="array" ref="R245">_xlfn.XLOOKUP(AVANZA[[#This Row],[Num_Agrupacion_Pet_Atis]],Tabla1[[#All],[Numero_de_actuacion]],Tabla1[[#All],[Franja_horaria_de_la_cita]],"",0)</f>
        <v/>
      </c>
      <c r="S245" s="14" t="str">
        <f>IFERROR(DAY(AVANZA[[#This Row],[FECHA AGENDA]]),"")</f>
        <v/>
      </c>
      <c r="T245" s="14" t="str">
        <f>IFERROR(MONTH(AVANZA[[#This Row],[FECHA AGENDA]]),"")</f>
        <v/>
      </c>
      <c r="U245" t="str" cm="1">
        <f t="array" ref="U245">_xlfn.XLOOKUP(AVANZA[[#This Row],[Num_Agrupacion_Pet_Atis]],Tabla1[[#All],[Numero_de_actuacion]],Tabla1[[#All],[Motivo_de_suspension]],"",0)</f>
        <v/>
      </c>
      <c r="V245" s="2" t="str" cm="1">
        <f t="array" ref="V245">_xlfn.XLOOKUP(AVANZA[[#This Row],[Num_Agrupacion_Pet_Atis]],Tabla1[[#All],[Numero_de_actuacion]],Tabla1[[#All],[No_identificacion_cliente]],"",0)</f>
        <v/>
      </c>
      <c r="W245" s="2" t="str" cm="1">
        <f t="array" ref="W245">_xlfn.XLOOKUP(AVANZA[[#This Row],[Num_Agrupacion_Pet_Atis]],Tabla1[[#All],[Numero_de_actuacion]],Tabla1[[#All],[Movil_de_contacto]],"",0)</f>
        <v/>
      </c>
      <c r="X245" s="14">
        <f>IF(OR(AVANZA[[#This Row],[ESTADO LEG]]="Legalizada grabacion",AVANZA[[#This Row],[ESTADO LEG]]="Legalizada aut"),1,0)</f>
        <v>0</v>
      </c>
      <c r="Y245" s="14">
        <f>IF(OR(AVANZA[[#This Row],[ESTADO LEG]]="pdte legalizar",AVANZA[[#This Row],[ESTADO LEG]]="No cruza"),1,0)</f>
        <v>1</v>
      </c>
      <c r="Z245" t="str" cm="1">
        <f t="array" ref="Z245">IF(AVANZA[[#This Row],[Variable]]="Terminada",LOWER(_xlfn.XLOOKUP(AVANZA[[#This Row],[ID_Peticion]],Tabla6[[#All],[NUM_PETICION]],Tabla6[[#All],[ESTADO_LEG]],"NO CRUZA",0)),AVANZA[[#This Row],[Variable]])</f>
        <v>pdte legalizar</v>
      </c>
      <c r="AA245" cm="1">
        <f t="array" ref="AA245">_xlfn.XLOOKUP(AVANZA[[#This Row],[ID_Peticion]],Tabla6[[#All],[NUM_PETICION]],Tabla6[[#All],[DIF_DIAS]],"",0)</f>
        <v>7</v>
      </c>
      <c r="AB245" s="2" cm="1">
        <f t="array" ref="AB245">IFERROR(_xlfn.XLOOKUP(AVANZA[[#This Row],[ID_Peticion]],Tabla6[[#All],[NUM_PETICION]],Tabla6[[#All],[FEC_LEGAL]],"",0),"")</f>
        <v>0</v>
      </c>
      <c r="AC245" s="14">
        <f ca="1">IF(AVANZA[[#This Row],[FECHA LEG]]&lt;&gt;0,IFERROR(AVANZA[[#This Row],[FECHA LEG]]-AVANZA[[#This Row],[FechaIniEstadoSubPetAtis]],0),TODAY()-AVANZA[[#This Row],[FechaIniEstadoSubPetAtis]])</f>
        <v>11</v>
      </c>
      <c r="AD245" s="35" t="str">
        <f ca="1">IF(AVANZA[[#This Row],[FINAL Vs LG]]&lt;&gt;0,IF(AVANZA[[#This Row],[FINAL Vs LG]]&lt;7.1,"100%",IF(AND(AVANZA[[#This Row],[FINAL Vs LG]]&gt;7.1,AVANZA[[#This Row],[FINAL Vs LG]]&lt;11.1),"50%","0%")),0)</f>
        <v>50%</v>
      </c>
      <c r="AE245" s="14">
        <f ca="1">VLOOKUP(DAY(TODAY()),BACK!F:G,2,0)</f>
        <v>14</v>
      </c>
      <c r="AF245" s="14">
        <f>BACK!$I$2</f>
        <v>24</v>
      </c>
      <c r="AG245" s="14">
        <f>IF(AVANZA[[#This Row],[Oferta_empaquetada_comisiones]]="SI",1,0)</f>
        <v>0</v>
      </c>
      <c r="AH245" s="36">
        <f>IF(AVANZA[[#This Row],[Variable]]="TERMINADA",IFERROR(VLOOKUP(AVANZA[[#This Row],[SUPERVISOR]],Tabla2[#All],4,0),0),)</f>
        <v>3.5</v>
      </c>
      <c r="AI245" s="14">
        <f>IF(AVANZA[[#This Row],[Producto]]="BA",1,0)</f>
        <v>1</v>
      </c>
      <c r="AJ245" s="14">
        <f>IF(AVANZA[[#This Row],[Producto]]="DUO",1,0)</f>
        <v>0</v>
      </c>
      <c r="AK245" s="14">
        <f>IF(AVANZA[[#This Row],[Producto]]="TRIO",1,0)</f>
        <v>0</v>
      </c>
      <c r="AL245" t="s">
        <v>1154</v>
      </c>
      <c r="AM245">
        <v>-1</v>
      </c>
      <c r="AN245">
        <v>-1</v>
      </c>
      <c r="AO245" t="s">
        <v>15693</v>
      </c>
      <c r="AP245" s="1">
        <v>46148.540960648148</v>
      </c>
      <c r="AQ245">
        <v>-1</v>
      </c>
      <c r="AR245" t="s">
        <v>15694</v>
      </c>
      <c r="AS245">
        <v>-1</v>
      </c>
      <c r="AT245">
        <v>-1</v>
      </c>
      <c r="AU245">
        <v>-1</v>
      </c>
      <c r="AV245">
        <v>-1</v>
      </c>
      <c r="AW245">
        <v>-1</v>
      </c>
      <c r="AX245" t="s">
        <v>224</v>
      </c>
      <c r="AY245">
        <v>-1</v>
      </c>
      <c r="AZ245">
        <v>2026</v>
      </c>
      <c r="BA245">
        <v>5</v>
      </c>
      <c r="BB245">
        <v>6</v>
      </c>
      <c r="BC245">
        <v>-1</v>
      </c>
      <c r="BD245" t="s">
        <v>225</v>
      </c>
      <c r="BE245">
        <v>-1</v>
      </c>
      <c r="BF245">
        <v>20001623549581</v>
      </c>
      <c r="BG245" t="s">
        <v>319</v>
      </c>
      <c r="BH245" t="s">
        <v>320</v>
      </c>
      <c r="BI245" t="s">
        <v>15695</v>
      </c>
      <c r="BJ245">
        <v>-1</v>
      </c>
      <c r="BK245">
        <v>-1</v>
      </c>
      <c r="BL245">
        <v>-1</v>
      </c>
      <c r="BM245" t="s">
        <v>229</v>
      </c>
      <c r="BN245" t="s">
        <v>230</v>
      </c>
      <c r="BO245" t="s">
        <v>15696</v>
      </c>
      <c r="BP245" t="s">
        <v>380</v>
      </c>
      <c r="BQ245">
        <v>2026</v>
      </c>
      <c r="BR245">
        <v>5</v>
      </c>
      <c r="BS245">
        <v>6</v>
      </c>
      <c r="BT245" s="1">
        <v>46148.77884259259</v>
      </c>
      <c r="BU245" t="s">
        <v>233</v>
      </c>
      <c r="BV245" s="2">
        <v>46148</v>
      </c>
      <c r="BW245" t="s">
        <v>234</v>
      </c>
      <c r="BX245" s="2">
        <v>46148</v>
      </c>
      <c r="BY245" s="2">
        <v>46148</v>
      </c>
      <c r="BZ245" t="s">
        <v>235</v>
      </c>
      <c r="CA245" t="s">
        <v>297</v>
      </c>
      <c r="CB245" t="s">
        <v>297</v>
      </c>
      <c r="CC245" t="s">
        <v>15697</v>
      </c>
      <c r="CD245" t="s">
        <v>3458</v>
      </c>
      <c r="CE245">
        <v>-1</v>
      </c>
      <c r="CF245" t="s">
        <v>300</v>
      </c>
      <c r="CG245" t="s">
        <v>301</v>
      </c>
      <c r="CH245" t="s">
        <v>242</v>
      </c>
      <c r="CI245">
        <v>1063565638</v>
      </c>
      <c r="CJ245" t="s">
        <v>1162</v>
      </c>
      <c r="CK245" t="s">
        <v>245</v>
      </c>
      <c r="CL245" t="s">
        <v>409</v>
      </c>
      <c r="CM245" t="s">
        <v>247</v>
      </c>
      <c r="CN245" t="s">
        <v>410</v>
      </c>
      <c r="CT245" t="s">
        <v>386</v>
      </c>
      <c r="CU245" t="s">
        <v>225</v>
      </c>
      <c r="CW245" t="s">
        <v>319</v>
      </c>
      <c r="CX245" t="s">
        <v>320</v>
      </c>
      <c r="DA245" t="s">
        <v>250</v>
      </c>
      <c r="DB245">
        <v>-1</v>
      </c>
      <c r="DF245" t="s">
        <v>251</v>
      </c>
      <c r="DJ245" t="s">
        <v>252</v>
      </c>
      <c r="DK245" t="s">
        <v>253</v>
      </c>
      <c r="DL245" t="s">
        <v>254</v>
      </c>
      <c r="DN245" t="s">
        <v>255</v>
      </c>
      <c r="DR245" t="s">
        <v>1163</v>
      </c>
      <c r="DS245" t="s">
        <v>1162</v>
      </c>
      <c r="DT245" t="s">
        <v>1161</v>
      </c>
      <c r="DV245">
        <v>1</v>
      </c>
      <c r="DW245" t="s">
        <v>283</v>
      </c>
      <c r="ED245" s="2">
        <v>46148</v>
      </c>
      <c r="EE245" t="s">
        <v>361</v>
      </c>
      <c r="EF245">
        <v>12</v>
      </c>
      <c r="EP245" t="s">
        <v>258</v>
      </c>
      <c r="ES245" t="s">
        <v>15698</v>
      </c>
      <c r="FA245" t="s">
        <v>245</v>
      </c>
      <c r="FB245" t="s">
        <v>308</v>
      </c>
      <c r="FD245" t="s">
        <v>308</v>
      </c>
      <c r="FE245" t="s">
        <v>309</v>
      </c>
      <c r="FF245" t="s">
        <v>309</v>
      </c>
      <c r="FK245" t="s">
        <v>263</v>
      </c>
      <c r="FL245" t="s">
        <v>15699</v>
      </c>
      <c r="FN245" t="s">
        <v>410</v>
      </c>
      <c r="FO245" t="s">
        <v>414</v>
      </c>
      <c r="FR245">
        <v>94990</v>
      </c>
      <c r="GB245" t="s">
        <v>266</v>
      </c>
      <c r="GC245" t="s">
        <v>225</v>
      </c>
      <c r="GD245">
        <v>0</v>
      </c>
      <c r="GF245">
        <v>0</v>
      </c>
      <c r="GG245">
        <v>25423</v>
      </c>
      <c r="GI245">
        <v>94990</v>
      </c>
      <c r="GJ245">
        <v>0</v>
      </c>
      <c r="GL245">
        <v>0</v>
      </c>
      <c r="GM245">
        <v>113038</v>
      </c>
      <c r="GS245" t="s">
        <v>267</v>
      </c>
      <c r="GT245" s="2">
        <v>45077</v>
      </c>
      <c r="GU245" t="s">
        <v>268</v>
      </c>
      <c r="GV245" t="s">
        <v>269</v>
      </c>
      <c r="GW245" t="s">
        <v>394</v>
      </c>
      <c r="GZ245" t="s">
        <v>395</v>
      </c>
      <c r="HA245" t="s">
        <v>274</v>
      </c>
      <c r="HB245" t="s">
        <v>312</v>
      </c>
      <c r="HC245" t="s">
        <v>312</v>
      </c>
      <c r="HD245" t="s">
        <v>313</v>
      </c>
      <c r="HE245" t="s">
        <v>230</v>
      </c>
      <c r="HF245" t="s">
        <v>14384</v>
      </c>
      <c r="HR245" t="s">
        <v>278</v>
      </c>
      <c r="HV245">
        <v>94990</v>
      </c>
      <c r="HW245" t="s">
        <v>281</v>
      </c>
      <c r="HY245">
        <v>0</v>
      </c>
      <c r="HZ245">
        <v>0</v>
      </c>
      <c r="IA245" t="s">
        <v>281</v>
      </c>
      <c r="IB245" t="s">
        <v>281</v>
      </c>
      <c r="IE245" t="s">
        <v>283</v>
      </c>
      <c r="IF245" t="s">
        <v>283</v>
      </c>
      <c r="IG245" t="s">
        <v>283</v>
      </c>
      <c r="IH245" t="s">
        <v>284</v>
      </c>
      <c r="II245" t="s">
        <v>285</v>
      </c>
      <c r="IJ245" t="s">
        <v>286</v>
      </c>
      <c r="IK245" t="s">
        <v>278</v>
      </c>
      <c r="IL245" t="s">
        <v>346</v>
      </c>
      <c r="IM245" t="s">
        <v>288</v>
      </c>
      <c r="IN245" t="s">
        <v>289</v>
      </c>
      <c r="IP245" t="s">
        <v>290</v>
      </c>
      <c r="IQ245" t="s">
        <v>284</v>
      </c>
      <c r="IS245" t="s">
        <v>291</v>
      </c>
      <c r="IT245" t="s">
        <v>561</v>
      </c>
      <c r="IY245" t="s">
        <v>281</v>
      </c>
    </row>
    <row r="246" spans="1:259" x14ac:dyDescent="0.3">
      <c r="A246" s="14">
        <f>DAY(AVANZA[[#This Row],[FechaSeguimiento]])</f>
        <v>6</v>
      </c>
      <c r="B246" s="14">
        <f>MONTH(AVANZA[[#This Row],[FechaSeguimiento]])</f>
        <v>5</v>
      </c>
      <c r="C246"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46" t="str">
        <f>LOWER(IFERROR(VLOOKUP(AVANZA[[#This Row],[ID_Peticion]],CANCELADAS[#All],2,0),""))</f>
        <v>qc - cliente desiste</v>
      </c>
      <c r="E246" t="str">
        <f>LOWER(IFERROR(VLOOKUP(AVANZA[[#This Row],[ID_Peticion]],CANCELADAS[#All],3,0),""))</f>
        <v>cliente</v>
      </c>
      <c r="F246" t="str">
        <f>LOWER(IF(AVANZA[[#This Row],[CEDULA CLIENTE]]&lt;&gt;""," CC: " &amp; COUNTIFS(AVANZA[CEDULA CLIENTE],AVANZA[[#This Row],[CEDULA CLIENTE]]),"")&amp; IF(AVANZA[[#This Row],[Direccion]]&lt;&gt;""," DIR: " &amp; COUNTIFS(AVANZA[Direccion],AVANZA[[#This Row],[Direccion]]),""))</f>
        <v xml:space="preserve"> dir: 1</v>
      </c>
      <c r="G246" t="str">
        <f>IFERROR(VLOOKUP(AVANZA[[#This Row],[Cedula_Vendedor_Atis]],PLANTA[[#All],[CEDULA]:[LINEA]],3,0),"No Cruza")</f>
        <v>Marisol Avella</v>
      </c>
      <c r="H246" t="str">
        <f>IFERROR(VLOOKUP(AVANZA[[#This Row],[Cedula_Vendedor_Atis]],PLANTA[[#All],[CEDULA]:[LINEA]],4,0),"No Cruza")</f>
        <v>Fija</v>
      </c>
      <c r="I246" t="str">
        <f>LOWER(IF(AVANZA[[#This Row],[ATRIBUIBLE]]="",AVANZA[[#This Row],[Variable]],AVANZA[[#This Row],[ATRIBUIBLE]]))</f>
        <v>cliente</v>
      </c>
      <c r="J246" s="14">
        <f>IF(AVANZA[[#This Row],[Variable]]=AVANZA[[#Headers],[TERMINADA]],1,0)</f>
        <v>0</v>
      </c>
      <c r="K246" s="14">
        <f>IF(AVANZA[[#This Row],[Variable]]=AVANZA[[#Headers],[ANULADA]],1,0)</f>
        <v>1</v>
      </c>
      <c r="L246" s="14">
        <f>IF(AVANZA[[#This Row],[Variable]]=AVANZA[[#Headers],[PENDIENTE]],1,0)</f>
        <v>0</v>
      </c>
      <c r="M246" s="14">
        <f>IF(AVANZA[[#This Row],[ESTADO AGENDA]]="AGENDADA",1,0)</f>
        <v>0</v>
      </c>
      <c r="N246" s="14">
        <f>IF(AVANZA[[#This Row],[ESTADO AGENDA]]="PENDIENTE DE AGENDAR",1,0)</f>
        <v>0</v>
      </c>
      <c r="O246" s="14">
        <f>IF(AVANZA[[#This Row],[ESTADO AGENDA]]="SUSPENDIDA",1,0)</f>
        <v>0</v>
      </c>
      <c r="P246" t="str" cm="1">
        <f t="array" ref="P246">_xlfn.XLOOKUP(AVANZA[[#This Row],[Num_Agrupacion_Pet_Atis]],Tabla1[[#All],[Numero_de_actuacion]],Tabla1[[#All],[Estado_de_la_orden]],"",0)</f>
        <v/>
      </c>
      <c r="Q246" s="2" t="str" cm="1">
        <f t="array" ref="Q246">_xlfn.XLOOKUP(AVANZA[[#This Row],[Num_Agrupacion_Pet_Atis]],Tabla1[[#All],[Numero_de_actuacion]],Tabla1[[#All],[Fecha_de_la_cita]],"",0)</f>
        <v/>
      </c>
      <c r="R246" t="str" cm="1">
        <f t="array" ref="R246">_xlfn.XLOOKUP(AVANZA[[#This Row],[Num_Agrupacion_Pet_Atis]],Tabla1[[#All],[Numero_de_actuacion]],Tabla1[[#All],[Franja_horaria_de_la_cita]],"",0)</f>
        <v/>
      </c>
      <c r="S246" s="14" t="str">
        <f>IFERROR(DAY(AVANZA[[#This Row],[FECHA AGENDA]]),"")</f>
        <v/>
      </c>
      <c r="T246" s="14" t="str">
        <f>IFERROR(MONTH(AVANZA[[#This Row],[FECHA AGENDA]]),"")</f>
        <v/>
      </c>
      <c r="U246" t="str" cm="1">
        <f t="array" ref="U246">_xlfn.XLOOKUP(AVANZA[[#This Row],[Num_Agrupacion_Pet_Atis]],Tabla1[[#All],[Numero_de_actuacion]],Tabla1[[#All],[Motivo_de_suspension]],"",0)</f>
        <v/>
      </c>
      <c r="V246" s="2" t="str" cm="1">
        <f t="array" ref="V246">_xlfn.XLOOKUP(AVANZA[[#This Row],[Num_Agrupacion_Pet_Atis]],Tabla1[[#All],[Numero_de_actuacion]],Tabla1[[#All],[No_identificacion_cliente]],"",0)</f>
        <v/>
      </c>
      <c r="W246" s="2" t="str" cm="1">
        <f t="array" ref="W246">_xlfn.XLOOKUP(AVANZA[[#This Row],[Num_Agrupacion_Pet_Atis]],Tabla1[[#All],[Numero_de_actuacion]],Tabla1[[#All],[Movil_de_contacto]],"",0)</f>
        <v/>
      </c>
      <c r="X246" s="14">
        <f>IF(OR(AVANZA[[#This Row],[ESTADO LEG]]="Legalizada grabacion",AVANZA[[#This Row],[ESTADO LEG]]="Legalizada aut"),1,0)</f>
        <v>0</v>
      </c>
      <c r="Y246" s="14">
        <f>IF(OR(AVANZA[[#This Row],[ESTADO LEG]]="pdte legalizar",AVANZA[[#This Row],[ESTADO LEG]]="No cruza"),1,0)</f>
        <v>0</v>
      </c>
      <c r="Z246" t="str" cm="1">
        <f t="array" ref="Z246">IF(AVANZA[[#This Row],[Variable]]="Terminada",LOWER(_xlfn.XLOOKUP(AVANZA[[#This Row],[ID_Peticion]],Tabla6[[#All],[NUM_PETICION]],Tabla6[[#All],[ESTADO_LEG]],"NO CRUZA",0)),AVANZA[[#This Row],[Variable]])</f>
        <v>ANULADA</v>
      </c>
      <c r="AA246" t="str" cm="1">
        <f t="array" ref="AA246">_xlfn.XLOOKUP(AVANZA[[#This Row],[ID_Peticion]],Tabla6[[#All],[NUM_PETICION]],Tabla6[[#All],[DIF_DIAS]],"",0)</f>
        <v/>
      </c>
      <c r="AB246" s="2" t="str" cm="1">
        <f t="array" ref="AB246">IFERROR(_xlfn.XLOOKUP(AVANZA[[#This Row],[ID_Peticion]],Tabla6[[#All],[NUM_PETICION]],Tabla6[[#All],[FEC_LEGAL]],"",0),"")</f>
        <v/>
      </c>
      <c r="AC246" s="14">
        <f ca="1">IF(AVANZA[[#This Row],[FECHA LEG]]&lt;&gt;0,IFERROR(AVANZA[[#This Row],[FECHA LEG]]-AVANZA[[#This Row],[FechaIniEstadoSubPetAtis]],0),TODAY()-AVANZA[[#This Row],[FechaIniEstadoSubPetAtis]])</f>
        <v>0</v>
      </c>
      <c r="AD246" s="35">
        <f ca="1">IF(AVANZA[[#This Row],[FINAL Vs LG]]&lt;&gt;0,IF(AVANZA[[#This Row],[FINAL Vs LG]]&lt;7.1,"100%",IF(AND(AVANZA[[#This Row],[FINAL Vs LG]]&gt;7.1,AVANZA[[#This Row],[FINAL Vs LG]]&lt;11.1),"50%","0%")),0)</f>
        <v>0</v>
      </c>
      <c r="AE246" s="14">
        <f ca="1">VLOOKUP(DAY(TODAY()),BACK!F:G,2,0)</f>
        <v>14</v>
      </c>
      <c r="AF246" s="14">
        <f>BACK!$I$2</f>
        <v>24</v>
      </c>
      <c r="AG246" s="14">
        <f>IF(AVANZA[[#This Row],[Oferta_empaquetada_comisiones]]="SI",1,0)</f>
        <v>0</v>
      </c>
      <c r="AH246" s="36">
        <f>IF(AVANZA[[#This Row],[Variable]]="TERMINADA",IFERROR(VLOOKUP(AVANZA[[#This Row],[SUPERVISOR]],Tabla2[#All],4,0),0),)</f>
        <v>0</v>
      </c>
      <c r="AI246" s="14">
        <f>IF(AVANZA[[#This Row],[Producto]]="BA",1,0)</f>
        <v>0</v>
      </c>
      <c r="AJ246" s="14">
        <f>IF(AVANZA[[#This Row],[Producto]]="DUO",1,0)</f>
        <v>0</v>
      </c>
      <c r="AK246" s="14">
        <f>IF(AVANZA[[#This Row],[Producto]]="TRIO",1,0)</f>
        <v>1</v>
      </c>
      <c r="AL246" t="s">
        <v>418</v>
      </c>
      <c r="AM246">
        <v>-1</v>
      </c>
      <c r="AN246">
        <v>-1</v>
      </c>
      <c r="AO246" t="s">
        <v>15700</v>
      </c>
      <c r="AP246" s="1">
        <v>46147.904409722221</v>
      </c>
      <c r="AQ246">
        <v>-1</v>
      </c>
      <c r="AR246" t="s">
        <v>15701</v>
      </c>
      <c r="AS246">
        <v>-1</v>
      </c>
      <c r="AT246">
        <v>-1</v>
      </c>
      <c r="AU246">
        <v>-1</v>
      </c>
      <c r="AV246">
        <v>-1</v>
      </c>
      <c r="AW246">
        <v>-1</v>
      </c>
      <c r="AX246" t="s">
        <v>224</v>
      </c>
      <c r="AY246">
        <v>-1</v>
      </c>
      <c r="AZ246">
        <v>2026</v>
      </c>
      <c r="BA246">
        <v>5</v>
      </c>
      <c r="BB246">
        <v>6</v>
      </c>
      <c r="BC246">
        <v>-1</v>
      </c>
      <c r="BD246" t="s">
        <v>225</v>
      </c>
      <c r="BE246">
        <v>-1</v>
      </c>
      <c r="BF246">
        <v>20001623148686</v>
      </c>
      <c r="BG246" t="s">
        <v>438</v>
      </c>
      <c r="BH246" t="s">
        <v>439</v>
      </c>
      <c r="BI246" t="s">
        <v>15702</v>
      </c>
      <c r="BJ246">
        <v>-1</v>
      </c>
      <c r="BK246">
        <v>-1</v>
      </c>
      <c r="BL246">
        <v>-1</v>
      </c>
      <c r="BM246" t="s">
        <v>573</v>
      </c>
      <c r="BN246" t="s">
        <v>230</v>
      </c>
      <c r="BO246" t="s">
        <v>15703</v>
      </c>
      <c r="BP246" t="s">
        <v>380</v>
      </c>
      <c r="BQ246">
        <v>2026</v>
      </c>
      <c r="BR246">
        <v>5</v>
      </c>
      <c r="BS246">
        <v>5</v>
      </c>
      <c r="BT246" s="1">
        <v>46148.507037037038</v>
      </c>
      <c r="BU246" t="s">
        <v>575</v>
      </c>
      <c r="BV246" s="2">
        <v>46148</v>
      </c>
      <c r="BW246" t="s">
        <v>576</v>
      </c>
      <c r="BX246" s="2">
        <v>46147</v>
      </c>
      <c r="BY246" s="2">
        <v>46148</v>
      </c>
      <c r="BZ246" t="s">
        <v>235</v>
      </c>
      <c r="CA246" t="s">
        <v>297</v>
      </c>
      <c r="CB246" t="s">
        <v>297</v>
      </c>
      <c r="CC246" t="s">
        <v>15704</v>
      </c>
      <c r="CD246" t="s">
        <v>3591</v>
      </c>
      <c r="CE246">
        <v>-1</v>
      </c>
      <c r="CF246" t="s">
        <v>300</v>
      </c>
      <c r="CG246" t="s">
        <v>301</v>
      </c>
      <c r="CH246" t="s">
        <v>242</v>
      </c>
      <c r="CI246">
        <v>1022940376</v>
      </c>
      <c r="CJ246" t="s">
        <v>426</v>
      </c>
      <c r="CK246" t="s">
        <v>245</v>
      </c>
      <c r="CL246" t="s">
        <v>409</v>
      </c>
      <c r="CM246" t="s">
        <v>247</v>
      </c>
      <c r="CN246" t="s">
        <v>410</v>
      </c>
      <c r="CT246" t="s">
        <v>386</v>
      </c>
      <c r="CU246" t="s">
        <v>387</v>
      </c>
      <c r="CW246" t="s">
        <v>446</v>
      </c>
      <c r="CX246" t="s">
        <v>447</v>
      </c>
      <c r="CY246" t="s">
        <v>793</v>
      </c>
      <c r="DA246" t="s">
        <v>250</v>
      </c>
      <c r="DB246">
        <v>-1</v>
      </c>
      <c r="DF246" t="s">
        <v>731</v>
      </c>
      <c r="DJ246" t="s">
        <v>252</v>
      </c>
      <c r="DK246" t="s">
        <v>253</v>
      </c>
      <c r="DL246" t="s">
        <v>253</v>
      </c>
      <c r="DN246" t="s">
        <v>390</v>
      </c>
      <c r="DR246" t="s">
        <v>427</v>
      </c>
      <c r="DS246" t="s">
        <v>426</v>
      </c>
      <c r="DT246" t="s">
        <v>425</v>
      </c>
      <c r="DV246">
        <v>1</v>
      </c>
      <c r="DW246" t="s">
        <v>283</v>
      </c>
      <c r="ED246" s="2">
        <v>46148</v>
      </c>
      <c r="EE246" t="s">
        <v>361</v>
      </c>
      <c r="EF246">
        <v>1</v>
      </c>
      <c r="EP246" t="s">
        <v>258</v>
      </c>
      <c r="ES246" t="s">
        <v>922</v>
      </c>
      <c r="FA246" t="s">
        <v>245</v>
      </c>
      <c r="FB246" t="s">
        <v>308</v>
      </c>
      <c r="FD246" t="s">
        <v>308</v>
      </c>
      <c r="FE246" t="s">
        <v>309</v>
      </c>
      <c r="FF246" t="s">
        <v>309</v>
      </c>
      <c r="FK246" t="s">
        <v>263</v>
      </c>
      <c r="FL246" t="s">
        <v>15705</v>
      </c>
      <c r="FN246" t="s">
        <v>410</v>
      </c>
      <c r="FO246" t="s">
        <v>414</v>
      </c>
      <c r="FR246">
        <v>0</v>
      </c>
      <c r="GB246" t="s">
        <v>266</v>
      </c>
      <c r="GM246">
        <v>0</v>
      </c>
      <c r="GS246" t="s">
        <v>267</v>
      </c>
      <c r="GT246" s="2">
        <v>44651</v>
      </c>
      <c r="GU246" t="s">
        <v>268</v>
      </c>
      <c r="GV246" t="s">
        <v>311</v>
      </c>
      <c r="GW246" t="s">
        <v>270</v>
      </c>
      <c r="GX246" t="s">
        <v>271</v>
      </c>
      <c r="GY246" t="s">
        <v>271</v>
      </c>
      <c r="GZ246" t="s">
        <v>273</v>
      </c>
      <c r="HA246" t="s">
        <v>336</v>
      </c>
      <c r="HC246" t="s">
        <v>337</v>
      </c>
      <c r="HE246" t="s">
        <v>230</v>
      </c>
      <c r="HF246" t="s">
        <v>15706</v>
      </c>
      <c r="HR246" t="s">
        <v>278</v>
      </c>
      <c r="HV246">
        <v>118900</v>
      </c>
      <c r="HW246" t="s">
        <v>279</v>
      </c>
      <c r="HY246">
        <v>0</v>
      </c>
      <c r="HZ246">
        <v>0</v>
      </c>
      <c r="IA246" t="s">
        <v>279</v>
      </c>
      <c r="IB246" t="s">
        <v>281</v>
      </c>
      <c r="IC246" t="s">
        <v>15707</v>
      </c>
      <c r="IE246" t="s">
        <v>283</v>
      </c>
      <c r="IF246" t="s">
        <v>283</v>
      </c>
      <c r="IG246" t="s">
        <v>283</v>
      </c>
      <c r="IH246" t="s">
        <v>284</v>
      </c>
      <c r="II246" t="s">
        <v>285</v>
      </c>
      <c r="IJ246" t="s">
        <v>286</v>
      </c>
      <c r="IK246" t="s">
        <v>278</v>
      </c>
      <c r="IL246" t="s">
        <v>346</v>
      </c>
      <c r="IM246" t="s">
        <v>288</v>
      </c>
      <c r="IN246" t="s">
        <v>290</v>
      </c>
      <c r="IP246" t="s">
        <v>290</v>
      </c>
      <c r="IQ246" t="s">
        <v>284</v>
      </c>
      <c r="IS246" t="s">
        <v>291</v>
      </c>
      <c r="IT246" t="s">
        <v>398</v>
      </c>
      <c r="IW246" t="s">
        <v>1852</v>
      </c>
      <c r="IY246" t="s">
        <v>281</v>
      </c>
    </row>
    <row r="247" spans="1:259" x14ac:dyDescent="0.3">
      <c r="A247" s="14">
        <f>DAY(AVANZA[[#This Row],[FechaSeguimiento]])</f>
        <v>6</v>
      </c>
      <c r="B247" s="14">
        <f>MONTH(AVANZA[[#This Row],[FechaSeguimiento]])</f>
        <v>5</v>
      </c>
      <c r="C247"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47" t="str">
        <f>LOWER(IFERROR(VLOOKUP(AVANZA[[#This Row],[ID_Peticion]],CANCELADAS[#All],2,0),""))</f>
        <v/>
      </c>
      <c r="E247" t="str">
        <f>LOWER(IFERROR(VLOOKUP(AVANZA[[#This Row],[ID_Peticion]],CANCELADAS[#All],3,0),""))</f>
        <v/>
      </c>
      <c r="F247" t="str">
        <f>LOWER(IF(AVANZA[[#This Row],[CEDULA CLIENTE]]&lt;&gt;""," CC: " &amp; COUNTIFS(AVANZA[CEDULA CLIENTE],AVANZA[[#This Row],[CEDULA CLIENTE]]),"")&amp; IF(AVANZA[[#This Row],[Direccion]]&lt;&gt;""," DIR: " &amp; COUNTIFS(AVANZA[Direccion],AVANZA[[#This Row],[Direccion]]),""))</f>
        <v xml:space="preserve"> dir: 1</v>
      </c>
      <c r="G247" t="str">
        <f>IFERROR(VLOOKUP(AVANZA[[#This Row],[Cedula_Vendedor_Atis]],PLANTA[[#All],[CEDULA]:[LINEA]],3,0),"No Cruza")</f>
        <v>Marisol Avella</v>
      </c>
      <c r="H247" t="str">
        <f>IFERROR(VLOOKUP(AVANZA[[#This Row],[Cedula_Vendedor_Atis]],PLANTA[[#All],[CEDULA]:[LINEA]],4,0),"No Cruza")</f>
        <v>Fija</v>
      </c>
      <c r="I247" t="str">
        <f>LOWER(IF(AVANZA[[#This Row],[ATRIBUIBLE]]="",AVANZA[[#This Row],[Variable]],AVANZA[[#This Row],[ATRIBUIBLE]]))</f>
        <v>terminada</v>
      </c>
      <c r="J247" s="14">
        <f>IF(AVANZA[[#This Row],[Variable]]=AVANZA[[#Headers],[TERMINADA]],1,0)</f>
        <v>1</v>
      </c>
      <c r="K247" s="14">
        <f>IF(AVANZA[[#This Row],[Variable]]=AVANZA[[#Headers],[ANULADA]],1,0)</f>
        <v>0</v>
      </c>
      <c r="L247" s="14">
        <f>IF(AVANZA[[#This Row],[Variable]]=AVANZA[[#Headers],[PENDIENTE]],1,0)</f>
        <v>0</v>
      </c>
      <c r="M247" s="14">
        <f>IF(AVANZA[[#This Row],[ESTADO AGENDA]]="AGENDADA",1,0)</f>
        <v>0</v>
      </c>
      <c r="N247" s="14">
        <f>IF(AVANZA[[#This Row],[ESTADO AGENDA]]="PENDIENTE DE AGENDAR",1,0)</f>
        <v>0</v>
      </c>
      <c r="O247" s="14">
        <f>IF(AVANZA[[#This Row],[ESTADO AGENDA]]="SUSPENDIDA",1,0)</f>
        <v>0</v>
      </c>
      <c r="P247" t="str" cm="1">
        <f t="array" ref="P247">_xlfn.XLOOKUP(AVANZA[[#This Row],[Num_Agrupacion_Pet_Atis]],Tabla1[[#All],[Numero_de_actuacion]],Tabla1[[#All],[Estado_de_la_orden]],"",0)</f>
        <v/>
      </c>
      <c r="Q247" s="2" t="str" cm="1">
        <f t="array" ref="Q247">_xlfn.XLOOKUP(AVANZA[[#This Row],[Num_Agrupacion_Pet_Atis]],Tabla1[[#All],[Numero_de_actuacion]],Tabla1[[#All],[Fecha_de_la_cita]],"",0)</f>
        <v/>
      </c>
      <c r="R247" t="str" cm="1">
        <f t="array" ref="R247">_xlfn.XLOOKUP(AVANZA[[#This Row],[Num_Agrupacion_Pet_Atis]],Tabla1[[#All],[Numero_de_actuacion]],Tabla1[[#All],[Franja_horaria_de_la_cita]],"",0)</f>
        <v/>
      </c>
      <c r="S247" s="14" t="str">
        <f>IFERROR(DAY(AVANZA[[#This Row],[FECHA AGENDA]]),"")</f>
        <v/>
      </c>
      <c r="T247" s="14" t="str">
        <f>IFERROR(MONTH(AVANZA[[#This Row],[FECHA AGENDA]]),"")</f>
        <v/>
      </c>
      <c r="U247" t="str" cm="1">
        <f t="array" ref="U247">_xlfn.XLOOKUP(AVANZA[[#This Row],[Num_Agrupacion_Pet_Atis]],Tabla1[[#All],[Numero_de_actuacion]],Tabla1[[#All],[Motivo_de_suspension]],"",0)</f>
        <v/>
      </c>
      <c r="V247" s="2" t="str" cm="1">
        <f t="array" ref="V247">_xlfn.XLOOKUP(AVANZA[[#This Row],[Num_Agrupacion_Pet_Atis]],Tabla1[[#All],[Numero_de_actuacion]],Tabla1[[#All],[No_identificacion_cliente]],"",0)</f>
        <v/>
      </c>
      <c r="W247" s="2" t="str" cm="1">
        <f t="array" ref="W247">_xlfn.XLOOKUP(AVANZA[[#This Row],[Num_Agrupacion_Pet_Atis]],Tabla1[[#All],[Numero_de_actuacion]],Tabla1[[#All],[Movil_de_contacto]],"",0)</f>
        <v/>
      </c>
      <c r="X247" s="14">
        <f>IF(OR(AVANZA[[#This Row],[ESTADO LEG]]="Legalizada grabacion",AVANZA[[#This Row],[ESTADO LEG]]="Legalizada aut"),1,0)</f>
        <v>1</v>
      </c>
      <c r="Y247" s="14">
        <f>IF(OR(AVANZA[[#This Row],[ESTADO LEG]]="pdte legalizar",AVANZA[[#This Row],[ESTADO LEG]]="No cruza"),1,0)</f>
        <v>0</v>
      </c>
      <c r="Z247" t="str" cm="1">
        <f t="array" ref="Z247">IF(AVANZA[[#This Row],[Variable]]="Terminada",LOWER(_xlfn.XLOOKUP(AVANZA[[#This Row],[ID_Peticion]],Tabla6[[#All],[NUM_PETICION]],Tabla6[[#All],[ESTADO_LEG]],"NO CRUZA",0)),AVANZA[[#This Row],[Variable]])</f>
        <v>legalizada grabacion</v>
      </c>
      <c r="AA247" cm="1">
        <f t="array" ref="AA247">_xlfn.XLOOKUP(AVANZA[[#This Row],[ID_Peticion]],Tabla6[[#All],[NUM_PETICION]],Tabla6[[#All],[DIF_DIAS]],"",0)</f>
        <v>1</v>
      </c>
      <c r="AB247" s="2" cm="1">
        <f t="array" ref="AB247">IFERROR(_xlfn.XLOOKUP(AVANZA[[#This Row],[ID_Peticion]],Tabla6[[#All],[NUM_PETICION]],Tabla6[[#All],[FEC_LEGAL]],"",0),"")</f>
        <v>46149</v>
      </c>
      <c r="AC247" s="14">
        <f ca="1">IF(AVANZA[[#This Row],[FECHA LEG]]&lt;&gt;0,IFERROR(AVANZA[[#This Row],[FECHA LEG]]-AVANZA[[#This Row],[FechaIniEstadoSubPetAtis]],0),TODAY()-AVANZA[[#This Row],[FechaIniEstadoSubPetAtis]])</f>
        <v>1</v>
      </c>
      <c r="AD247" s="35" t="str">
        <f ca="1">IF(AVANZA[[#This Row],[FINAL Vs LG]]&lt;&gt;0,IF(AVANZA[[#This Row],[FINAL Vs LG]]&lt;7.1,"100%",IF(AND(AVANZA[[#This Row],[FINAL Vs LG]]&gt;7.1,AVANZA[[#This Row],[FINAL Vs LG]]&lt;11.1),"50%","0%")),0)</f>
        <v>100%</v>
      </c>
      <c r="AE247" s="14">
        <f ca="1">VLOOKUP(DAY(TODAY()),BACK!F:G,2,0)</f>
        <v>14</v>
      </c>
      <c r="AF247" s="14">
        <f>BACK!$I$2</f>
        <v>24</v>
      </c>
      <c r="AG247" s="14">
        <f>IF(AVANZA[[#This Row],[Oferta_empaquetada_comisiones]]="SI",1,0)</f>
        <v>0</v>
      </c>
      <c r="AH247" s="36">
        <f>IF(AVANZA[[#This Row],[Variable]]="TERMINADA",IFERROR(VLOOKUP(AVANZA[[#This Row],[SUPERVISOR]],Tabla2[#All],4,0),0),)</f>
        <v>3.5</v>
      </c>
      <c r="AI247" s="14">
        <f>IF(AVANZA[[#This Row],[Producto]]="BA",1,0)</f>
        <v>1</v>
      </c>
      <c r="AJ247" s="14">
        <f>IF(AVANZA[[#This Row],[Producto]]="DUO",1,0)</f>
        <v>0</v>
      </c>
      <c r="AK247" s="14">
        <f>IF(AVANZA[[#This Row],[Producto]]="TRIO",1,0)</f>
        <v>0</v>
      </c>
      <c r="AL247" t="s">
        <v>221</v>
      </c>
      <c r="AM247">
        <v>-1</v>
      </c>
      <c r="AN247">
        <v>-1</v>
      </c>
      <c r="AO247" t="s">
        <v>15708</v>
      </c>
      <c r="AP247" s="1">
        <v>46147.589375000003</v>
      </c>
      <c r="AQ247">
        <v>-1</v>
      </c>
      <c r="AR247" t="s">
        <v>15709</v>
      </c>
      <c r="AS247">
        <v>-1</v>
      </c>
      <c r="AT247">
        <v>-1</v>
      </c>
      <c r="AU247">
        <v>-1</v>
      </c>
      <c r="AV247">
        <v>-1</v>
      </c>
      <c r="AW247">
        <v>-1</v>
      </c>
      <c r="AX247" t="s">
        <v>224</v>
      </c>
      <c r="AY247">
        <v>-1</v>
      </c>
      <c r="AZ247">
        <v>2026</v>
      </c>
      <c r="BA247">
        <v>5</v>
      </c>
      <c r="BB247">
        <v>6</v>
      </c>
      <c r="BC247">
        <v>-1</v>
      </c>
      <c r="BD247" t="s">
        <v>225</v>
      </c>
      <c r="BE247">
        <v>-1</v>
      </c>
      <c r="BF247">
        <v>20001622974419</v>
      </c>
      <c r="BG247" t="s">
        <v>226</v>
      </c>
      <c r="BH247" t="s">
        <v>227</v>
      </c>
      <c r="BI247" t="s">
        <v>15710</v>
      </c>
      <c r="BJ247">
        <v>-1</v>
      </c>
      <c r="BK247">
        <v>-1</v>
      </c>
      <c r="BL247">
        <v>-1</v>
      </c>
      <c r="BM247" t="s">
        <v>229</v>
      </c>
      <c r="BN247" t="s">
        <v>230</v>
      </c>
      <c r="BO247" t="s">
        <v>15711</v>
      </c>
      <c r="BP247" t="s">
        <v>232</v>
      </c>
      <c r="BQ247">
        <v>2026</v>
      </c>
      <c r="BR247">
        <v>5</v>
      </c>
      <c r="BS247">
        <v>5</v>
      </c>
      <c r="BT247" s="1">
        <v>46148.725034722222</v>
      </c>
      <c r="BU247" t="s">
        <v>233</v>
      </c>
      <c r="BV247" s="2">
        <v>46148</v>
      </c>
      <c r="BW247" t="s">
        <v>234</v>
      </c>
      <c r="BX247" s="2">
        <v>46147</v>
      </c>
      <c r="BY247" s="2">
        <v>46148</v>
      </c>
      <c r="BZ247" t="s">
        <v>235</v>
      </c>
      <c r="CA247" t="s">
        <v>896</v>
      </c>
      <c r="CB247" t="s">
        <v>752</v>
      </c>
      <c r="CC247" t="s">
        <v>15712</v>
      </c>
      <c r="CD247" t="s">
        <v>3763</v>
      </c>
      <c r="CE247">
        <v>-1</v>
      </c>
      <c r="CF247" t="s">
        <v>899</v>
      </c>
      <c r="CG247" t="s">
        <v>756</v>
      </c>
      <c r="CH247" t="s">
        <v>242</v>
      </c>
      <c r="CI247">
        <v>73211780</v>
      </c>
      <c r="CJ247" t="s">
        <v>244</v>
      </c>
      <c r="CK247" t="s">
        <v>245</v>
      </c>
      <c r="CL247" t="s">
        <v>246</v>
      </c>
      <c r="CM247" t="s">
        <v>247</v>
      </c>
      <c r="CN247" t="s">
        <v>248</v>
      </c>
      <c r="CT247" t="s">
        <v>330</v>
      </c>
      <c r="CU247" t="s">
        <v>225</v>
      </c>
      <c r="CW247" t="s">
        <v>226</v>
      </c>
      <c r="CX247" t="s">
        <v>227</v>
      </c>
      <c r="DA247" t="s">
        <v>250</v>
      </c>
      <c r="DB247">
        <v>-1</v>
      </c>
      <c r="DF247" t="s">
        <v>251</v>
      </c>
      <c r="DJ247" t="s">
        <v>252</v>
      </c>
      <c r="DK247" t="s">
        <v>253</v>
      </c>
      <c r="DL247" t="s">
        <v>254</v>
      </c>
      <c r="DN247" t="s">
        <v>255</v>
      </c>
      <c r="DR247" t="s">
        <v>256</v>
      </c>
      <c r="DS247" t="s">
        <v>244</v>
      </c>
      <c r="DT247" t="s">
        <v>243</v>
      </c>
      <c r="DV247">
        <v>1</v>
      </c>
      <c r="DW247" t="s">
        <v>623</v>
      </c>
      <c r="ED247" s="2">
        <v>46148</v>
      </c>
      <c r="EE247" t="s">
        <v>900</v>
      </c>
      <c r="EF247">
        <v>5</v>
      </c>
      <c r="EP247" t="s">
        <v>258</v>
      </c>
      <c r="ES247" t="s">
        <v>14185</v>
      </c>
      <c r="FA247" t="s">
        <v>245</v>
      </c>
      <c r="FB247" t="s">
        <v>763</v>
      </c>
      <c r="FD247" t="s">
        <v>763</v>
      </c>
      <c r="FE247" t="s">
        <v>902</v>
      </c>
      <c r="FF247" t="s">
        <v>903</v>
      </c>
      <c r="FK247" t="s">
        <v>263</v>
      </c>
      <c r="FL247" t="s">
        <v>15713</v>
      </c>
      <c r="FN247" t="s">
        <v>248</v>
      </c>
      <c r="FO247" t="s">
        <v>265</v>
      </c>
      <c r="FR247">
        <v>72185</v>
      </c>
      <c r="GB247" t="s">
        <v>266</v>
      </c>
      <c r="GC247" t="s">
        <v>225</v>
      </c>
      <c r="GD247">
        <v>0</v>
      </c>
      <c r="GF247">
        <v>0</v>
      </c>
      <c r="GG247">
        <v>25421</v>
      </c>
      <c r="GI247">
        <v>72185</v>
      </c>
      <c r="GJ247">
        <v>0</v>
      </c>
      <c r="GL247">
        <v>0</v>
      </c>
      <c r="GM247">
        <v>85900</v>
      </c>
      <c r="GS247" t="s">
        <v>267</v>
      </c>
      <c r="GT247" s="2">
        <v>43342</v>
      </c>
      <c r="GU247" t="s">
        <v>268</v>
      </c>
      <c r="GV247" t="s">
        <v>311</v>
      </c>
      <c r="GW247" t="s">
        <v>270</v>
      </c>
      <c r="GX247" t="s">
        <v>271</v>
      </c>
      <c r="GY247" t="s">
        <v>272</v>
      </c>
      <c r="GZ247" t="s">
        <v>273</v>
      </c>
      <c r="HA247" t="s">
        <v>497</v>
      </c>
      <c r="HB247" t="s">
        <v>900</v>
      </c>
      <c r="HC247" t="s">
        <v>900</v>
      </c>
      <c r="HD247" t="s">
        <v>761</v>
      </c>
      <c r="HE247" t="s">
        <v>230</v>
      </c>
      <c r="HF247" t="s">
        <v>15714</v>
      </c>
      <c r="HG247" t="s">
        <v>277</v>
      </c>
      <c r="HR247" t="s">
        <v>278</v>
      </c>
      <c r="HV247">
        <v>85900</v>
      </c>
      <c r="HW247" t="s">
        <v>279</v>
      </c>
      <c r="HX247" t="s">
        <v>280</v>
      </c>
      <c r="HY247">
        <v>89853</v>
      </c>
      <c r="HZ247">
        <v>17668</v>
      </c>
      <c r="IA247" t="s">
        <v>279</v>
      </c>
      <c r="IB247" t="s">
        <v>281</v>
      </c>
      <c r="ID247" t="s">
        <v>282</v>
      </c>
      <c r="IE247" t="s">
        <v>283</v>
      </c>
      <c r="IF247" t="s">
        <v>283</v>
      </c>
      <c r="IG247" t="s">
        <v>283</v>
      </c>
      <c r="IH247" t="s">
        <v>284</v>
      </c>
      <c r="II247" t="s">
        <v>285</v>
      </c>
      <c r="IJ247" t="s">
        <v>286</v>
      </c>
      <c r="IK247" t="s">
        <v>278</v>
      </c>
      <c r="IL247" t="s">
        <v>287</v>
      </c>
      <c r="IM247" t="s">
        <v>288</v>
      </c>
      <c r="IN247" t="s">
        <v>289</v>
      </c>
      <c r="IP247" t="s">
        <v>290</v>
      </c>
      <c r="IQ247" t="s">
        <v>284</v>
      </c>
      <c r="IS247" t="s">
        <v>291</v>
      </c>
      <c r="IY247" t="s">
        <v>281</v>
      </c>
    </row>
    <row r="248" spans="1:259" x14ac:dyDescent="0.3">
      <c r="A248" s="14">
        <f>DAY(AVANZA[[#This Row],[FechaSeguimiento]])</f>
        <v>6</v>
      </c>
      <c r="B248" s="14">
        <f>MONTH(AVANZA[[#This Row],[FechaSeguimiento]])</f>
        <v>5</v>
      </c>
      <c r="C248"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48" t="str">
        <f>LOWER(IFERROR(VLOOKUP(AVANZA[[#This Row],[ID_Peticion]],CANCELADAS[#All],2,0),""))</f>
        <v/>
      </c>
      <c r="E248" t="str">
        <f>LOWER(IFERROR(VLOOKUP(AVANZA[[#This Row],[ID_Peticion]],CANCELADAS[#All],3,0),""))</f>
        <v/>
      </c>
      <c r="F248" t="str">
        <f>LOWER(IF(AVANZA[[#This Row],[CEDULA CLIENTE]]&lt;&gt;""," CC: " &amp; COUNTIFS(AVANZA[CEDULA CLIENTE],AVANZA[[#This Row],[CEDULA CLIENTE]]),"")&amp; IF(AVANZA[[#This Row],[Direccion]]&lt;&gt;""," DIR: " &amp; COUNTIFS(AVANZA[Direccion],AVANZA[[#This Row],[Direccion]]),""))</f>
        <v xml:space="preserve"> dir: 1</v>
      </c>
      <c r="G248" t="str">
        <f>IFERROR(VLOOKUP(AVANZA[[#This Row],[Cedula_Vendedor_Atis]],PLANTA[[#All],[CEDULA]:[LINEA]],3,0),"No Cruza")</f>
        <v>Marisol Avella</v>
      </c>
      <c r="H248" t="str">
        <f>IFERROR(VLOOKUP(AVANZA[[#This Row],[Cedula_Vendedor_Atis]],PLANTA[[#All],[CEDULA]:[LINEA]],4,0),"No Cruza")</f>
        <v>Fija</v>
      </c>
      <c r="I248" t="str">
        <f>LOWER(IF(AVANZA[[#This Row],[ATRIBUIBLE]]="",AVANZA[[#This Row],[Variable]],AVANZA[[#This Row],[ATRIBUIBLE]]))</f>
        <v>terminada</v>
      </c>
      <c r="J248" s="14">
        <f>IF(AVANZA[[#This Row],[Variable]]=AVANZA[[#Headers],[TERMINADA]],1,0)</f>
        <v>1</v>
      </c>
      <c r="K248" s="14">
        <f>IF(AVANZA[[#This Row],[Variable]]=AVANZA[[#Headers],[ANULADA]],1,0)</f>
        <v>0</v>
      </c>
      <c r="L248" s="14">
        <f>IF(AVANZA[[#This Row],[Variable]]=AVANZA[[#Headers],[PENDIENTE]],1,0)</f>
        <v>0</v>
      </c>
      <c r="M248" s="14">
        <f>IF(AVANZA[[#This Row],[ESTADO AGENDA]]="AGENDADA",1,0)</f>
        <v>0</v>
      </c>
      <c r="N248" s="14">
        <f>IF(AVANZA[[#This Row],[ESTADO AGENDA]]="PENDIENTE DE AGENDAR",1,0)</f>
        <v>0</v>
      </c>
      <c r="O248" s="14">
        <f>IF(AVANZA[[#This Row],[ESTADO AGENDA]]="SUSPENDIDA",1,0)</f>
        <v>0</v>
      </c>
      <c r="P248" t="str" cm="1">
        <f t="array" ref="P248">_xlfn.XLOOKUP(AVANZA[[#This Row],[Num_Agrupacion_Pet_Atis]],Tabla1[[#All],[Numero_de_actuacion]],Tabla1[[#All],[Estado_de_la_orden]],"",0)</f>
        <v/>
      </c>
      <c r="Q248" s="2" t="str" cm="1">
        <f t="array" ref="Q248">_xlfn.XLOOKUP(AVANZA[[#This Row],[Num_Agrupacion_Pet_Atis]],Tabla1[[#All],[Numero_de_actuacion]],Tabla1[[#All],[Fecha_de_la_cita]],"",0)</f>
        <v/>
      </c>
      <c r="R248" t="str" cm="1">
        <f t="array" ref="R248">_xlfn.XLOOKUP(AVANZA[[#This Row],[Num_Agrupacion_Pet_Atis]],Tabla1[[#All],[Numero_de_actuacion]],Tabla1[[#All],[Franja_horaria_de_la_cita]],"",0)</f>
        <v/>
      </c>
      <c r="S248" s="14" t="str">
        <f>IFERROR(DAY(AVANZA[[#This Row],[FECHA AGENDA]]),"")</f>
        <v/>
      </c>
      <c r="T248" s="14" t="str">
        <f>IFERROR(MONTH(AVANZA[[#This Row],[FECHA AGENDA]]),"")</f>
        <v/>
      </c>
      <c r="U248" t="str" cm="1">
        <f t="array" ref="U248">_xlfn.XLOOKUP(AVANZA[[#This Row],[Num_Agrupacion_Pet_Atis]],Tabla1[[#All],[Numero_de_actuacion]],Tabla1[[#All],[Motivo_de_suspension]],"",0)</f>
        <v/>
      </c>
      <c r="V248" s="2" t="str" cm="1">
        <f t="array" ref="V248">_xlfn.XLOOKUP(AVANZA[[#This Row],[Num_Agrupacion_Pet_Atis]],Tabla1[[#All],[Numero_de_actuacion]],Tabla1[[#All],[No_identificacion_cliente]],"",0)</f>
        <v/>
      </c>
      <c r="W248" s="2" t="str" cm="1">
        <f t="array" ref="W248">_xlfn.XLOOKUP(AVANZA[[#This Row],[Num_Agrupacion_Pet_Atis]],Tabla1[[#All],[Numero_de_actuacion]],Tabla1[[#All],[Movil_de_contacto]],"",0)</f>
        <v/>
      </c>
      <c r="X248" s="14">
        <f>IF(OR(AVANZA[[#This Row],[ESTADO LEG]]="Legalizada grabacion",AVANZA[[#This Row],[ESTADO LEG]]="Legalizada aut"),1,0)</f>
        <v>1</v>
      </c>
      <c r="Y248" s="14">
        <f>IF(OR(AVANZA[[#This Row],[ESTADO LEG]]="pdte legalizar",AVANZA[[#This Row],[ESTADO LEG]]="No cruza"),1,0)</f>
        <v>0</v>
      </c>
      <c r="Z248" t="str" cm="1">
        <f t="array" ref="Z248">IF(AVANZA[[#This Row],[Variable]]="Terminada",LOWER(_xlfn.XLOOKUP(AVANZA[[#This Row],[ID_Peticion]],Tabla6[[#All],[NUM_PETICION]],Tabla6[[#All],[ESTADO_LEG]],"NO CRUZA",0)),AVANZA[[#This Row],[Variable]])</f>
        <v>legalizada grabacion</v>
      </c>
      <c r="AA248" cm="1">
        <f t="array" ref="AA248">_xlfn.XLOOKUP(AVANZA[[#This Row],[ID_Peticion]],Tabla6[[#All],[NUM_PETICION]],Tabla6[[#All],[DIF_DIAS]],"",0)</f>
        <v>1</v>
      </c>
      <c r="AB248" s="2" cm="1">
        <f t="array" ref="AB248">IFERROR(_xlfn.XLOOKUP(AVANZA[[#This Row],[ID_Peticion]],Tabla6[[#All],[NUM_PETICION]],Tabla6[[#All],[FEC_LEGAL]],"",0),"")</f>
        <v>46149</v>
      </c>
      <c r="AC248" s="14">
        <f ca="1">IF(AVANZA[[#This Row],[FECHA LEG]]&lt;&gt;0,IFERROR(AVANZA[[#This Row],[FECHA LEG]]-AVANZA[[#This Row],[FechaIniEstadoSubPetAtis]],0),TODAY()-AVANZA[[#This Row],[FechaIniEstadoSubPetAtis]])</f>
        <v>1</v>
      </c>
      <c r="AD248" s="35" t="str">
        <f ca="1">IF(AVANZA[[#This Row],[FINAL Vs LG]]&lt;&gt;0,IF(AVANZA[[#This Row],[FINAL Vs LG]]&lt;7.1,"100%",IF(AND(AVANZA[[#This Row],[FINAL Vs LG]]&gt;7.1,AVANZA[[#This Row],[FINAL Vs LG]]&lt;11.1),"50%","0%")),0)</f>
        <v>100%</v>
      </c>
      <c r="AE248" s="14">
        <f ca="1">VLOOKUP(DAY(TODAY()),BACK!F:G,2,0)</f>
        <v>14</v>
      </c>
      <c r="AF248" s="14">
        <f>BACK!$I$2</f>
        <v>24</v>
      </c>
      <c r="AG248" s="14">
        <f>IF(AVANZA[[#This Row],[Oferta_empaquetada_comisiones]]="SI",1,0)</f>
        <v>0</v>
      </c>
      <c r="AH248" s="36">
        <f>IF(AVANZA[[#This Row],[Variable]]="TERMINADA",IFERROR(VLOOKUP(AVANZA[[#This Row],[SUPERVISOR]],Tabla2[#All],4,0),0),)</f>
        <v>3.5</v>
      </c>
      <c r="AI248" s="14">
        <f>IF(AVANZA[[#This Row],[Producto]]="BA",1,0)</f>
        <v>1</v>
      </c>
      <c r="AJ248" s="14">
        <f>IF(AVANZA[[#This Row],[Producto]]="DUO",1,0)</f>
        <v>0</v>
      </c>
      <c r="AK248" s="14">
        <f>IF(AVANZA[[#This Row],[Producto]]="TRIO",1,0)</f>
        <v>0</v>
      </c>
      <c r="AL248" t="s">
        <v>347</v>
      </c>
      <c r="AM248">
        <v>-1</v>
      </c>
      <c r="AN248">
        <v>-1</v>
      </c>
      <c r="AO248" t="s">
        <v>1123</v>
      </c>
      <c r="AP248" s="1">
        <v>46147.453969907408</v>
      </c>
      <c r="AQ248">
        <v>-1</v>
      </c>
      <c r="AR248" t="s">
        <v>1124</v>
      </c>
      <c r="AS248">
        <v>-1</v>
      </c>
      <c r="AT248">
        <v>-1</v>
      </c>
      <c r="AU248">
        <v>-1</v>
      </c>
      <c r="AV248">
        <v>-1</v>
      </c>
      <c r="AW248">
        <v>-1</v>
      </c>
      <c r="AX248" t="s">
        <v>224</v>
      </c>
      <c r="AY248">
        <v>-1</v>
      </c>
      <c r="AZ248">
        <v>2026</v>
      </c>
      <c r="BA248">
        <v>5</v>
      </c>
      <c r="BB248">
        <v>6</v>
      </c>
      <c r="BC248">
        <v>-1</v>
      </c>
      <c r="BD248" t="s">
        <v>225</v>
      </c>
      <c r="BE248">
        <v>-1</v>
      </c>
      <c r="BF248">
        <v>20001622832103</v>
      </c>
      <c r="BG248" t="s">
        <v>319</v>
      </c>
      <c r="BH248" t="s">
        <v>320</v>
      </c>
      <c r="BI248" t="s">
        <v>1125</v>
      </c>
      <c r="BJ248">
        <v>-1</v>
      </c>
      <c r="BK248">
        <v>-1</v>
      </c>
      <c r="BL248">
        <v>-1</v>
      </c>
      <c r="BM248" t="s">
        <v>229</v>
      </c>
      <c r="BN248" t="s">
        <v>230</v>
      </c>
      <c r="BO248" t="s">
        <v>1126</v>
      </c>
      <c r="BP248" t="s">
        <v>380</v>
      </c>
      <c r="BQ248">
        <v>2026</v>
      </c>
      <c r="BR248">
        <v>5</v>
      </c>
      <c r="BS248">
        <v>5</v>
      </c>
      <c r="BT248" s="1">
        <v>46148.382893518516</v>
      </c>
      <c r="BU248" t="s">
        <v>233</v>
      </c>
      <c r="BV248" s="2">
        <v>46148</v>
      </c>
      <c r="BW248" t="s">
        <v>234</v>
      </c>
      <c r="BX248" s="2">
        <v>46147</v>
      </c>
      <c r="BY248" s="2">
        <v>46148</v>
      </c>
      <c r="BZ248" t="s">
        <v>235</v>
      </c>
      <c r="CA248" t="s">
        <v>1127</v>
      </c>
      <c r="CB248" t="s">
        <v>1128</v>
      </c>
      <c r="CC248" t="s">
        <v>1129</v>
      </c>
      <c r="CD248" t="s">
        <v>1130</v>
      </c>
      <c r="CE248">
        <v>-1</v>
      </c>
      <c r="CF248" t="s">
        <v>1131</v>
      </c>
      <c r="CG248" t="s">
        <v>941</v>
      </c>
      <c r="CH248" t="s">
        <v>326</v>
      </c>
      <c r="CI248">
        <v>53061857</v>
      </c>
      <c r="CJ248" t="s">
        <v>358</v>
      </c>
      <c r="CK248" t="s">
        <v>245</v>
      </c>
      <c r="CL248" t="s">
        <v>246</v>
      </c>
      <c r="CM248" t="s">
        <v>247</v>
      </c>
      <c r="CN248" t="s">
        <v>359</v>
      </c>
      <c r="CT248" t="s">
        <v>249</v>
      </c>
      <c r="CU248" t="s">
        <v>225</v>
      </c>
      <c r="CW248" t="s">
        <v>319</v>
      </c>
      <c r="CX248" t="s">
        <v>320</v>
      </c>
      <c r="DA248" t="s">
        <v>250</v>
      </c>
      <c r="DB248">
        <v>-1</v>
      </c>
      <c r="DF248" t="s">
        <v>251</v>
      </c>
      <c r="DJ248" t="s">
        <v>252</v>
      </c>
      <c r="DK248" t="s">
        <v>253</v>
      </c>
      <c r="DL248" t="s">
        <v>254</v>
      </c>
      <c r="DN248" t="s">
        <v>255</v>
      </c>
      <c r="DR248" t="s">
        <v>360</v>
      </c>
      <c r="DS248" t="s">
        <v>358</v>
      </c>
      <c r="DT248" t="s">
        <v>347</v>
      </c>
      <c r="DV248">
        <v>1</v>
      </c>
      <c r="DW248" t="s">
        <v>331</v>
      </c>
      <c r="ED248" s="2">
        <v>46148</v>
      </c>
      <c r="EF248">
        <v>12</v>
      </c>
      <c r="EP248" t="s">
        <v>258</v>
      </c>
      <c r="ES248" t="s">
        <v>1132</v>
      </c>
      <c r="FA248" t="s">
        <v>245</v>
      </c>
      <c r="FB248" t="s">
        <v>1133</v>
      </c>
      <c r="FD248" t="s">
        <v>1133</v>
      </c>
      <c r="FE248" t="s">
        <v>1134</v>
      </c>
      <c r="FF248" t="s">
        <v>1134</v>
      </c>
      <c r="FK248" t="s">
        <v>263</v>
      </c>
      <c r="FL248" t="s">
        <v>1135</v>
      </c>
      <c r="FN248" t="s">
        <v>359</v>
      </c>
      <c r="FO248" t="s">
        <v>366</v>
      </c>
      <c r="FR248">
        <v>79824</v>
      </c>
      <c r="GB248" t="s">
        <v>266</v>
      </c>
      <c r="GC248" t="s">
        <v>225</v>
      </c>
      <c r="GD248">
        <v>0</v>
      </c>
      <c r="GF248">
        <v>0</v>
      </c>
      <c r="GG248">
        <v>25423</v>
      </c>
      <c r="GI248">
        <v>79824</v>
      </c>
      <c r="GJ248">
        <v>0</v>
      </c>
      <c r="GL248">
        <v>0</v>
      </c>
      <c r="GM248">
        <v>94990</v>
      </c>
      <c r="GS248" t="s">
        <v>267</v>
      </c>
      <c r="GT248" s="2">
        <v>45688</v>
      </c>
      <c r="GU248" t="s">
        <v>268</v>
      </c>
      <c r="GV248" t="s">
        <v>269</v>
      </c>
      <c r="GW248" t="s">
        <v>394</v>
      </c>
      <c r="GZ248" t="s">
        <v>395</v>
      </c>
      <c r="HA248" t="s">
        <v>274</v>
      </c>
      <c r="HE248" t="s">
        <v>230</v>
      </c>
      <c r="HF248" t="s">
        <v>1136</v>
      </c>
      <c r="HR248" t="s">
        <v>278</v>
      </c>
      <c r="HV248">
        <v>94990</v>
      </c>
      <c r="HW248" t="s">
        <v>281</v>
      </c>
      <c r="HY248">
        <v>0</v>
      </c>
      <c r="HZ248">
        <v>0</v>
      </c>
      <c r="IA248" t="s">
        <v>279</v>
      </c>
      <c r="IB248" t="s">
        <v>281</v>
      </c>
      <c r="IE248" t="s">
        <v>283</v>
      </c>
      <c r="IF248" t="s">
        <v>283</v>
      </c>
      <c r="IG248" t="s">
        <v>283</v>
      </c>
      <c r="IH248" t="s">
        <v>284</v>
      </c>
      <c r="II248" t="s">
        <v>285</v>
      </c>
      <c r="IJ248" t="s">
        <v>286</v>
      </c>
      <c r="IK248" t="s">
        <v>278</v>
      </c>
      <c r="IL248" t="s">
        <v>371</v>
      </c>
      <c r="IM248" t="s">
        <v>288</v>
      </c>
      <c r="IN248" t="s">
        <v>289</v>
      </c>
      <c r="IP248" t="s">
        <v>290</v>
      </c>
      <c r="IQ248" t="s">
        <v>284</v>
      </c>
      <c r="IS248" t="s">
        <v>291</v>
      </c>
      <c r="IT248" t="s">
        <v>561</v>
      </c>
      <c r="IY248" t="s">
        <v>281</v>
      </c>
    </row>
    <row r="249" spans="1:259" x14ac:dyDescent="0.3">
      <c r="A249" s="14">
        <f>DAY(AVANZA[[#This Row],[FechaSeguimiento]])</f>
        <v>6</v>
      </c>
      <c r="B249" s="14">
        <f>MONTH(AVANZA[[#This Row],[FechaSeguimiento]])</f>
        <v>5</v>
      </c>
      <c r="C249"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49" t="str">
        <f>LOWER(IFERROR(VLOOKUP(AVANZA[[#This Row],[ID_Peticion]],CANCELADAS[#All],2,0),""))</f>
        <v/>
      </c>
      <c r="E249" t="str">
        <f>LOWER(IFERROR(VLOOKUP(AVANZA[[#This Row],[ID_Peticion]],CANCELADAS[#All],3,0),""))</f>
        <v/>
      </c>
      <c r="F249" t="str">
        <f>LOWER(IF(AVANZA[[#This Row],[CEDULA CLIENTE]]&lt;&gt;""," CC: " &amp; COUNTIFS(AVANZA[CEDULA CLIENTE],AVANZA[[#This Row],[CEDULA CLIENTE]]),"")&amp; IF(AVANZA[[#This Row],[Direccion]]&lt;&gt;""," DIR: " &amp; COUNTIFS(AVANZA[Direccion],AVANZA[[#This Row],[Direccion]]),""))</f>
        <v xml:space="preserve"> dir: 1</v>
      </c>
      <c r="G249" t="str">
        <f>IFERROR(VLOOKUP(AVANZA[[#This Row],[Cedula_Vendedor_Atis]],PLANTA[[#All],[CEDULA]:[LINEA]],3,0),"No Cruza")</f>
        <v>Marisol Avella</v>
      </c>
      <c r="H249" t="str">
        <f>IFERROR(VLOOKUP(AVANZA[[#This Row],[Cedula_Vendedor_Atis]],PLANTA[[#All],[CEDULA]:[LINEA]],4,0),"No Cruza")</f>
        <v>Fija</v>
      </c>
      <c r="I249" t="str">
        <f>LOWER(IF(AVANZA[[#This Row],[ATRIBUIBLE]]="",AVANZA[[#This Row],[Variable]],AVANZA[[#This Row],[ATRIBUIBLE]]))</f>
        <v>terminada</v>
      </c>
      <c r="J249" s="14">
        <f>IF(AVANZA[[#This Row],[Variable]]=AVANZA[[#Headers],[TERMINADA]],1,0)</f>
        <v>1</v>
      </c>
      <c r="K249" s="14">
        <f>IF(AVANZA[[#This Row],[Variable]]=AVANZA[[#Headers],[ANULADA]],1,0)</f>
        <v>0</v>
      </c>
      <c r="L249" s="14">
        <f>IF(AVANZA[[#This Row],[Variable]]=AVANZA[[#Headers],[PENDIENTE]],1,0)</f>
        <v>0</v>
      </c>
      <c r="M249" s="14">
        <f>IF(AVANZA[[#This Row],[ESTADO AGENDA]]="AGENDADA",1,0)</f>
        <v>0</v>
      </c>
      <c r="N249" s="14">
        <f>IF(AVANZA[[#This Row],[ESTADO AGENDA]]="PENDIENTE DE AGENDAR",1,0)</f>
        <v>0</v>
      </c>
      <c r="O249" s="14">
        <f>IF(AVANZA[[#This Row],[ESTADO AGENDA]]="SUSPENDIDA",1,0)</f>
        <v>0</v>
      </c>
      <c r="P249" t="str" cm="1">
        <f t="array" ref="P249">_xlfn.XLOOKUP(AVANZA[[#This Row],[Num_Agrupacion_Pet_Atis]],Tabla1[[#All],[Numero_de_actuacion]],Tabla1[[#All],[Estado_de_la_orden]],"",0)</f>
        <v/>
      </c>
      <c r="Q249" s="2" t="str" cm="1">
        <f t="array" ref="Q249">_xlfn.XLOOKUP(AVANZA[[#This Row],[Num_Agrupacion_Pet_Atis]],Tabla1[[#All],[Numero_de_actuacion]],Tabla1[[#All],[Fecha_de_la_cita]],"",0)</f>
        <v/>
      </c>
      <c r="R249" t="str" cm="1">
        <f t="array" ref="R249">_xlfn.XLOOKUP(AVANZA[[#This Row],[Num_Agrupacion_Pet_Atis]],Tabla1[[#All],[Numero_de_actuacion]],Tabla1[[#All],[Franja_horaria_de_la_cita]],"",0)</f>
        <v/>
      </c>
      <c r="S249" s="14" t="str">
        <f>IFERROR(DAY(AVANZA[[#This Row],[FECHA AGENDA]]),"")</f>
        <v/>
      </c>
      <c r="T249" s="14" t="str">
        <f>IFERROR(MONTH(AVANZA[[#This Row],[FECHA AGENDA]]),"")</f>
        <v/>
      </c>
      <c r="U249" t="str" cm="1">
        <f t="array" ref="U249">_xlfn.XLOOKUP(AVANZA[[#This Row],[Num_Agrupacion_Pet_Atis]],Tabla1[[#All],[Numero_de_actuacion]],Tabla1[[#All],[Motivo_de_suspension]],"",0)</f>
        <v/>
      </c>
      <c r="V249" s="2" t="str" cm="1">
        <f t="array" ref="V249">_xlfn.XLOOKUP(AVANZA[[#This Row],[Num_Agrupacion_Pet_Atis]],Tabla1[[#All],[Numero_de_actuacion]],Tabla1[[#All],[No_identificacion_cliente]],"",0)</f>
        <v/>
      </c>
      <c r="W249" s="2" t="str" cm="1">
        <f t="array" ref="W249">_xlfn.XLOOKUP(AVANZA[[#This Row],[Num_Agrupacion_Pet_Atis]],Tabla1[[#All],[Numero_de_actuacion]],Tabla1[[#All],[Movil_de_contacto]],"",0)</f>
        <v/>
      </c>
      <c r="X249" s="14">
        <f>IF(OR(AVANZA[[#This Row],[ESTADO LEG]]="Legalizada grabacion",AVANZA[[#This Row],[ESTADO LEG]]="Legalizada aut"),1,0)</f>
        <v>1</v>
      </c>
      <c r="Y249" s="14">
        <f>IF(OR(AVANZA[[#This Row],[ESTADO LEG]]="pdte legalizar",AVANZA[[#This Row],[ESTADO LEG]]="No cruza"),1,0)</f>
        <v>0</v>
      </c>
      <c r="Z249" t="str" cm="1">
        <f t="array" ref="Z249">IF(AVANZA[[#This Row],[Variable]]="Terminada",LOWER(_xlfn.XLOOKUP(AVANZA[[#This Row],[ID_Peticion]],Tabla6[[#All],[NUM_PETICION]],Tabla6[[#All],[ESTADO_LEG]],"NO CRUZA",0)),AVANZA[[#This Row],[Variable]])</f>
        <v>legalizada grabacion</v>
      </c>
      <c r="AA249" cm="1">
        <f t="array" ref="AA249">_xlfn.XLOOKUP(AVANZA[[#This Row],[ID_Peticion]],Tabla6[[#All],[NUM_PETICION]],Tabla6[[#All],[DIF_DIAS]],"",0)</f>
        <v>1</v>
      </c>
      <c r="AB249" s="2" cm="1">
        <f t="array" ref="AB249">IFERROR(_xlfn.XLOOKUP(AVANZA[[#This Row],[ID_Peticion]],Tabla6[[#All],[NUM_PETICION]],Tabla6[[#All],[FEC_LEGAL]],"",0),"")</f>
        <v>46149</v>
      </c>
      <c r="AC249" s="14">
        <f ca="1">IF(AVANZA[[#This Row],[FECHA LEG]]&lt;&gt;0,IFERROR(AVANZA[[#This Row],[FECHA LEG]]-AVANZA[[#This Row],[FechaIniEstadoSubPetAtis]],0),TODAY()-AVANZA[[#This Row],[FechaIniEstadoSubPetAtis]])</f>
        <v>1</v>
      </c>
      <c r="AD249" s="35" t="str">
        <f ca="1">IF(AVANZA[[#This Row],[FINAL Vs LG]]&lt;&gt;0,IF(AVANZA[[#This Row],[FINAL Vs LG]]&lt;7.1,"100%",IF(AND(AVANZA[[#This Row],[FINAL Vs LG]]&gt;7.1,AVANZA[[#This Row],[FINAL Vs LG]]&lt;11.1),"50%","0%")),0)</f>
        <v>100%</v>
      </c>
      <c r="AE249" s="14">
        <f ca="1">VLOOKUP(DAY(TODAY()),BACK!F:G,2,0)</f>
        <v>14</v>
      </c>
      <c r="AF249" s="14">
        <f>BACK!$I$2</f>
        <v>24</v>
      </c>
      <c r="AG249" s="14">
        <f>IF(AVANZA[[#This Row],[Oferta_empaquetada_comisiones]]="SI",1,0)</f>
        <v>0</v>
      </c>
      <c r="AH249" s="36">
        <f>IF(AVANZA[[#This Row],[Variable]]="TERMINADA",IFERROR(VLOOKUP(AVANZA[[#This Row],[SUPERVISOR]],Tabla2[#All],4,0),0),)</f>
        <v>3.5</v>
      </c>
      <c r="AI249" s="14">
        <f>IF(AVANZA[[#This Row],[Producto]]="BA",1,0)</f>
        <v>0</v>
      </c>
      <c r="AJ249" s="14">
        <f>IF(AVANZA[[#This Row],[Producto]]="DUO",1,0)</f>
        <v>0</v>
      </c>
      <c r="AK249" s="14">
        <f>IF(AVANZA[[#This Row],[Producto]]="TRIO",1,0)</f>
        <v>1</v>
      </c>
      <c r="AL249" t="s">
        <v>292</v>
      </c>
      <c r="AM249">
        <v>-1</v>
      </c>
      <c r="AN249">
        <v>-1</v>
      </c>
      <c r="AO249" t="s">
        <v>1137</v>
      </c>
      <c r="AP249" s="1">
        <v>46147.670474537037</v>
      </c>
      <c r="AQ249">
        <v>-1</v>
      </c>
      <c r="AR249" t="s">
        <v>1138</v>
      </c>
      <c r="AS249">
        <v>-1</v>
      </c>
      <c r="AT249">
        <v>-1</v>
      </c>
      <c r="AU249">
        <v>-1</v>
      </c>
      <c r="AV249">
        <v>-1</v>
      </c>
      <c r="AW249">
        <v>-1</v>
      </c>
      <c r="AX249" t="s">
        <v>224</v>
      </c>
      <c r="AY249">
        <v>-1</v>
      </c>
      <c r="AZ249">
        <v>2026</v>
      </c>
      <c r="BA249">
        <v>5</v>
      </c>
      <c r="BB249">
        <v>6</v>
      </c>
      <c r="BC249">
        <v>-1</v>
      </c>
      <c r="BD249" t="s">
        <v>225</v>
      </c>
      <c r="BE249">
        <v>-1</v>
      </c>
      <c r="BF249">
        <v>20001623064460</v>
      </c>
      <c r="BG249" t="s">
        <v>438</v>
      </c>
      <c r="BH249" t="s">
        <v>439</v>
      </c>
      <c r="BI249" t="s">
        <v>1139</v>
      </c>
      <c r="BJ249">
        <v>-1</v>
      </c>
      <c r="BK249">
        <v>-1</v>
      </c>
      <c r="BL249">
        <v>-1</v>
      </c>
      <c r="BM249" t="s">
        <v>229</v>
      </c>
      <c r="BN249" t="s">
        <v>230</v>
      </c>
      <c r="BO249" t="s">
        <v>1140</v>
      </c>
      <c r="BP249" t="s">
        <v>232</v>
      </c>
      <c r="BQ249">
        <v>2026</v>
      </c>
      <c r="BR249">
        <v>5</v>
      </c>
      <c r="BS249">
        <v>5</v>
      </c>
      <c r="BT249" s="1">
        <v>46148.606145833335</v>
      </c>
      <c r="BU249" t="s">
        <v>233</v>
      </c>
      <c r="BV249" s="2">
        <v>46148</v>
      </c>
      <c r="BW249" t="s">
        <v>234</v>
      </c>
      <c r="BX249" s="2">
        <v>46147</v>
      </c>
      <c r="BY249" s="2">
        <v>46148</v>
      </c>
      <c r="BZ249" t="s">
        <v>235</v>
      </c>
      <c r="CA249" t="s">
        <v>297</v>
      </c>
      <c r="CB249" t="s">
        <v>297</v>
      </c>
      <c r="CC249" t="s">
        <v>1141</v>
      </c>
      <c r="CD249" t="s">
        <v>1142</v>
      </c>
      <c r="CE249">
        <v>-1</v>
      </c>
      <c r="CF249" t="s">
        <v>300</v>
      </c>
      <c r="CG249" t="s">
        <v>301</v>
      </c>
      <c r="CH249" t="s">
        <v>242</v>
      </c>
      <c r="CI249">
        <v>22999736</v>
      </c>
      <c r="CJ249" t="s">
        <v>303</v>
      </c>
      <c r="CK249" t="s">
        <v>245</v>
      </c>
      <c r="CL249" t="s">
        <v>246</v>
      </c>
      <c r="CM249" t="s">
        <v>247</v>
      </c>
      <c r="CN249" t="s">
        <v>248</v>
      </c>
      <c r="CT249" t="s">
        <v>304</v>
      </c>
      <c r="CU249" t="s">
        <v>387</v>
      </c>
      <c r="CW249" t="s">
        <v>446</v>
      </c>
      <c r="CX249" t="s">
        <v>447</v>
      </c>
      <c r="DA249" t="s">
        <v>250</v>
      </c>
      <c r="DB249">
        <v>-1</v>
      </c>
      <c r="DF249" t="s">
        <v>251</v>
      </c>
      <c r="DJ249" t="s">
        <v>252</v>
      </c>
      <c r="DK249" t="s">
        <v>253</v>
      </c>
      <c r="DL249" t="s">
        <v>253</v>
      </c>
      <c r="DN249" t="s">
        <v>390</v>
      </c>
      <c r="DR249" t="s">
        <v>305</v>
      </c>
      <c r="DS249" t="s">
        <v>303</v>
      </c>
      <c r="DT249" t="s">
        <v>302</v>
      </c>
      <c r="DV249">
        <v>1</v>
      </c>
      <c r="DW249" t="s">
        <v>283</v>
      </c>
      <c r="ED249" s="2">
        <v>46148</v>
      </c>
      <c r="EE249" t="s">
        <v>343</v>
      </c>
      <c r="EF249">
        <v>1</v>
      </c>
      <c r="EP249" t="s">
        <v>258</v>
      </c>
      <c r="ES249" t="s">
        <v>533</v>
      </c>
      <c r="FA249" t="s">
        <v>245</v>
      </c>
      <c r="FB249" t="s">
        <v>308</v>
      </c>
      <c r="FD249" t="s">
        <v>308</v>
      </c>
      <c r="FE249" t="s">
        <v>309</v>
      </c>
      <c r="FF249" t="s">
        <v>309</v>
      </c>
      <c r="FK249" t="s">
        <v>263</v>
      </c>
      <c r="FL249" t="s">
        <v>1143</v>
      </c>
      <c r="FN249" t="s">
        <v>248</v>
      </c>
      <c r="FO249" t="s">
        <v>265</v>
      </c>
      <c r="FR249">
        <v>113904</v>
      </c>
      <c r="GB249" t="s">
        <v>266</v>
      </c>
      <c r="GC249" t="s">
        <v>387</v>
      </c>
      <c r="GD249">
        <v>25188</v>
      </c>
      <c r="GF249">
        <v>2353</v>
      </c>
      <c r="GG249">
        <v>25422</v>
      </c>
      <c r="GI249">
        <v>87224</v>
      </c>
      <c r="GJ249">
        <v>25427</v>
      </c>
      <c r="GL249">
        <v>24327</v>
      </c>
      <c r="GM249">
        <v>135545</v>
      </c>
      <c r="GS249" t="s">
        <v>267</v>
      </c>
      <c r="GT249" s="2">
        <v>45626</v>
      </c>
      <c r="GU249" t="s">
        <v>268</v>
      </c>
      <c r="GV249" t="s">
        <v>311</v>
      </c>
      <c r="GW249" t="s">
        <v>270</v>
      </c>
      <c r="GX249" t="s">
        <v>271</v>
      </c>
      <c r="GY249" t="s">
        <v>272</v>
      </c>
      <c r="GZ249" t="s">
        <v>273</v>
      </c>
      <c r="HA249" t="s">
        <v>274</v>
      </c>
      <c r="HB249" t="s">
        <v>535</v>
      </c>
      <c r="HC249" t="s">
        <v>535</v>
      </c>
      <c r="HD249" t="s">
        <v>368</v>
      </c>
      <c r="HE249" t="s">
        <v>230</v>
      </c>
      <c r="HF249" t="s">
        <v>1144</v>
      </c>
      <c r="HG249" t="s">
        <v>277</v>
      </c>
      <c r="HR249" t="s">
        <v>278</v>
      </c>
      <c r="HV249">
        <v>118900</v>
      </c>
      <c r="HW249" t="s">
        <v>279</v>
      </c>
      <c r="HX249" t="s">
        <v>280</v>
      </c>
      <c r="HY249">
        <v>131572</v>
      </c>
      <c r="HZ249">
        <v>17668</v>
      </c>
      <c r="IA249" t="s">
        <v>279</v>
      </c>
      <c r="IB249" t="s">
        <v>281</v>
      </c>
      <c r="ID249" t="s">
        <v>282</v>
      </c>
      <c r="IE249" t="s">
        <v>283</v>
      </c>
      <c r="IF249" t="s">
        <v>283</v>
      </c>
      <c r="IG249" t="s">
        <v>283</v>
      </c>
      <c r="IH249" t="s">
        <v>284</v>
      </c>
      <c r="II249" t="s">
        <v>285</v>
      </c>
      <c r="IJ249" t="s">
        <v>286</v>
      </c>
      <c r="IK249" t="s">
        <v>278</v>
      </c>
      <c r="IL249" t="s">
        <v>287</v>
      </c>
      <c r="IM249" t="s">
        <v>288</v>
      </c>
      <c r="IN249" t="s">
        <v>289</v>
      </c>
      <c r="IP249" t="s">
        <v>290</v>
      </c>
      <c r="IQ249" t="s">
        <v>284</v>
      </c>
      <c r="IS249" t="s">
        <v>291</v>
      </c>
      <c r="IY249" t="s">
        <v>281</v>
      </c>
    </row>
    <row r="250" spans="1:259" x14ac:dyDescent="0.3">
      <c r="A250" s="14">
        <f>DAY(AVANZA[[#This Row],[FechaSeguimiento]])</f>
        <v>6</v>
      </c>
      <c r="B250" s="14">
        <f>MONTH(AVANZA[[#This Row],[FechaSeguimiento]])</f>
        <v>5</v>
      </c>
      <c r="C250"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50" t="str">
        <f>LOWER(IFERROR(VLOOKUP(AVANZA[[#This Row],[ID_Peticion]],CANCELADAS[#All],2,0),""))</f>
        <v/>
      </c>
      <c r="E250" t="str">
        <f>LOWER(IFERROR(VLOOKUP(AVANZA[[#This Row],[ID_Peticion]],CANCELADAS[#All],3,0),""))</f>
        <v/>
      </c>
      <c r="F250" t="str">
        <f>LOWER(IF(AVANZA[[#This Row],[CEDULA CLIENTE]]&lt;&gt;""," CC: " &amp; COUNTIFS(AVANZA[CEDULA CLIENTE],AVANZA[[#This Row],[CEDULA CLIENTE]]),"")&amp; IF(AVANZA[[#This Row],[Direccion]]&lt;&gt;""," DIR: " &amp; COUNTIFS(AVANZA[Direccion],AVANZA[[#This Row],[Direccion]]),""))</f>
        <v xml:space="preserve"> dir: 1</v>
      </c>
      <c r="G250" t="str">
        <f>IFERROR(VLOOKUP(AVANZA[[#This Row],[Cedula_Vendedor_Atis]],PLANTA[[#All],[CEDULA]:[LINEA]],3,0),"No Cruza")</f>
        <v>Marisol Avella</v>
      </c>
      <c r="H250" t="str">
        <f>IFERROR(VLOOKUP(AVANZA[[#This Row],[Cedula_Vendedor_Atis]],PLANTA[[#All],[CEDULA]:[LINEA]],4,0),"No Cruza")</f>
        <v>Fija</v>
      </c>
      <c r="I250" t="str">
        <f>LOWER(IF(AVANZA[[#This Row],[ATRIBUIBLE]]="",AVANZA[[#This Row],[Variable]],AVANZA[[#This Row],[ATRIBUIBLE]]))</f>
        <v>terminada</v>
      </c>
      <c r="J250" s="14">
        <f>IF(AVANZA[[#This Row],[Variable]]=AVANZA[[#Headers],[TERMINADA]],1,0)</f>
        <v>1</v>
      </c>
      <c r="K250" s="14">
        <f>IF(AVANZA[[#This Row],[Variable]]=AVANZA[[#Headers],[ANULADA]],1,0)</f>
        <v>0</v>
      </c>
      <c r="L250" s="14">
        <f>IF(AVANZA[[#This Row],[Variable]]=AVANZA[[#Headers],[PENDIENTE]],1,0)</f>
        <v>0</v>
      </c>
      <c r="M250" s="14">
        <f>IF(AVANZA[[#This Row],[ESTADO AGENDA]]="AGENDADA",1,0)</f>
        <v>0</v>
      </c>
      <c r="N250" s="14">
        <f>IF(AVANZA[[#This Row],[ESTADO AGENDA]]="PENDIENTE DE AGENDAR",1,0)</f>
        <v>0</v>
      </c>
      <c r="O250" s="14">
        <f>IF(AVANZA[[#This Row],[ESTADO AGENDA]]="SUSPENDIDA",1,0)</f>
        <v>0</v>
      </c>
      <c r="P250" t="str" cm="1">
        <f t="array" ref="P250">_xlfn.XLOOKUP(AVANZA[[#This Row],[Num_Agrupacion_Pet_Atis]],Tabla1[[#All],[Numero_de_actuacion]],Tabla1[[#All],[Estado_de_la_orden]],"",0)</f>
        <v/>
      </c>
      <c r="Q250" s="2" t="str" cm="1">
        <f t="array" ref="Q250">_xlfn.XLOOKUP(AVANZA[[#This Row],[Num_Agrupacion_Pet_Atis]],Tabla1[[#All],[Numero_de_actuacion]],Tabla1[[#All],[Fecha_de_la_cita]],"",0)</f>
        <v/>
      </c>
      <c r="R250" t="str" cm="1">
        <f t="array" ref="R250">_xlfn.XLOOKUP(AVANZA[[#This Row],[Num_Agrupacion_Pet_Atis]],Tabla1[[#All],[Numero_de_actuacion]],Tabla1[[#All],[Franja_horaria_de_la_cita]],"",0)</f>
        <v/>
      </c>
      <c r="S250" s="14" t="str">
        <f>IFERROR(DAY(AVANZA[[#This Row],[FECHA AGENDA]]),"")</f>
        <v/>
      </c>
      <c r="T250" s="14" t="str">
        <f>IFERROR(MONTH(AVANZA[[#This Row],[FECHA AGENDA]]),"")</f>
        <v/>
      </c>
      <c r="U250" t="str" cm="1">
        <f t="array" ref="U250">_xlfn.XLOOKUP(AVANZA[[#This Row],[Num_Agrupacion_Pet_Atis]],Tabla1[[#All],[Numero_de_actuacion]],Tabla1[[#All],[Motivo_de_suspension]],"",0)</f>
        <v/>
      </c>
      <c r="V250" s="2" t="str" cm="1">
        <f t="array" ref="V250">_xlfn.XLOOKUP(AVANZA[[#This Row],[Num_Agrupacion_Pet_Atis]],Tabla1[[#All],[Numero_de_actuacion]],Tabla1[[#All],[No_identificacion_cliente]],"",0)</f>
        <v/>
      </c>
      <c r="W250" s="2" t="str" cm="1">
        <f t="array" ref="W250">_xlfn.XLOOKUP(AVANZA[[#This Row],[Num_Agrupacion_Pet_Atis]],Tabla1[[#All],[Numero_de_actuacion]],Tabla1[[#All],[Movil_de_contacto]],"",0)</f>
        <v/>
      </c>
      <c r="X250" s="14">
        <f>IF(OR(AVANZA[[#This Row],[ESTADO LEG]]="Legalizada grabacion",AVANZA[[#This Row],[ESTADO LEG]]="Legalizada aut"),1,0)</f>
        <v>1</v>
      </c>
      <c r="Y250" s="14">
        <f>IF(OR(AVANZA[[#This Row],[ESTADO LEG]]="pdte legalizar",AVANZA[[#This Row],[ESTADO LEG]]="No cruza"),1,0)</f>
        <v>0</v>
      </c>
      <c r="Z250" t="str" cm="1">
        <f t="array" ref="Z250">IF(AVANZA[[#This Row],[Variable]]="Terminada",LOWER(_xlfn.XLOOKUP(AVANZA[[#This Row],[ID_Peticion]],Tabla6[[#All],[NUM_PETICION]],Tabla6[[#All],[ESTADO_LEG]],"NO CRUZA",0)),AVANZA[[#This Row],[Variable]])</f>
        <v>legalizada grabacion</v>
      </c>
      <c r="AA250" cm="1">
        <f t="array" ref="AA250">_xlfn.XLOOKUP(AVANZA[[#This Row],[ID_Peticion]],Tabla6[[#All],[NUM_PETICION]],Tabla6[[#All],[DIF_DIAS]],"",0)</f>
        <v>1</v>
      </c>
      <c r="AB250" s="2" cm="1">
        <f t="array" ref="AB250">IFERROR(_xlfn.XLOOKUP(AVANZA[[#This Row],[ID_Peticion]],Tabla6[[#All],[NUM_PETICION]],Tabla6[[#All],[FEC_LEGAL]],"",0),"")</f>
        <v>46149</v>
      </c>
      <c r="AC250" s="14">
        <f ca="1">IF(AVANZA[[#This Row],[FECHA LEG]]&lt;&gt;0,IFERROR(AVANZA[[#This Row],[FECHA LEG]]-AVANZA[[#This Row],[FechaIniEstadoSubPetAtis]],0),TODAY()-AVANZA[[#This Row],[FechaIniEstadoSubPetAtis]])</f>
        <v>1</v>
      </c>
      <c r="AD250" s="35" t="str">
        <f ca="1">IF(AVANZA[[#This Row],[FINAL Vs LG]]&lt;&gt;0,IF(AVANZA[[#This Row],[FINAL Vs LG]]&lt;7.1,"100%",IF(AND(AVANZA[[#This Row],[FINAL Vs LG]]&gt;7.1,AVANZA[[#This Row],[FINAL Vs LG]]&lt;11.1),"50%","0%")),0)</f>
        <v>100%</v>
      </c>
      <c r="AE250" s="14">
        <f ca="1">VLOOKUP(DAY(TODAY()),BACK!F:G,2,0)</f>
        <v>14</v>
      </c>
      <c r="AF250" s="14">
        <f>BACK!$I$2</f>
        <v>24</v>
      </c>
      <c r="AG250" s="14">
        <f>IF(AVANZA[[#This Row],[Oferta_empaquetada_comisiones]]="SI",1,0)</f>
        <v>0</v>
      </c>
      <c r="AH250" s="36">
        <f>IF(AVANZA[[#This Row],[Variable]]="TERMINADA",IFERROR(VLOOKUP(AVANZA[[#This Row],[SUPERVISOR]],Tabla2[#All],4,0),0),)</f>
        <v>3.5</v>
      </c>
      <c r="AI250" s="14">
        <f>IF(AVANZA[[#This Row],[Producto]]="BA",1,0)</f>
        <v>1</v>
      </c>
      <c r="AJ250" s="14">
        <f>IF(AVANZA[[#This Row],[Producto]]="DUO",1,0)</f>
        <v>0</v>
      </c>
      <c r="AK250" s="14">
        <f>IF(AVANZA[[#This Row],[Producto]]="TRIO",1,0)</f>
        <v>0</v>
      </c>
      <c r="AL250" t="s">
        <v>515</v>
      </c>
      <c r="AM250">
        <v>-1</v>
      </c>
      <c r="AN250">
        <v>-1</v>
      </c>
      <c r="AO250" t="s">
        <v>1145</v>
      </c>
      <c r="AP250" s="1">
        <v>46147.36141203704</v>
      </c>
      <c r="AQ250">
        <v>-1</v>
      </c>
      <c r="AR250" t="s">
        <v>1146</v>
      </c>
      <c r="AS250">
        <v>-1</v>
      </c>
      <c r="AT250">
        <v>-1</v>
      </c>
      <c r="AU250">
        <v>-1</v>
      </c>
      <c r="AV250">
        <v>-1</v>
      </c>
      <c r="AW250">
        <v>-1</v>
      </c>
      <c r="AX250" t="s">
        <v>224</v>
      </c>
      <c r="AY250">
        <v>-1</v>
      </c>
      <c r="AZ250">
        <v>2026</v>
      </c>
      <c r="BA250">
        <v>5</v>
      </c>
      <c r="BB250">
        <v>6</v>
      </c>
      <c r="BC250">
        <v>-1</v>
      </c>
      <c r="BD250" t="s">
        <v>225</v>
      </c>
      <c r="BE250">
        <v>-1</v>
      </c>
      <c r="BF250">
        <v>20001622716958</v>
      </c>
      <c r="BG250" t="s">
        <v>319</v>
      </c>
      <c r="BH250" t="s">
        <v>320</v>
      </c>
      <c r="BI250" t="s">
        <v>1147</v>
      </c>
      <c r="BJ250">
        <v>-1</v>
      </c>
      <c r="BK250">
        <v>-1</v>
      </c>
      <c r="BL250">
        <v>-1</v>
      </c>
      <c r="BM250" t="s">
        <v>229</v>
      </c>
      <c r="BN250" t="s">
        <v>230</v>
      </c>
      <c r="BO250" t="s">
        <v>1148</v>
      </c>
      <c r="BP250" t="s">
        <v>232</v>
      </c>
      <c r="BQ250">
        <v>2026</v>
      </c>
      <c r="BR250">
        <v>5</v>
      </c>
      <c r="BS250">
        <v>5</v>
      </c>
      <c r="BT250" s="1">
        <v>46148.427337962959</v>
      </c>
      <c r="BU250" t="s">
        <v>233</v>
      </c>
      <c r="BV250" s="2">
        <v>46148</v>
      </c>
      <c r="BW250" t="s">
        <v>234</v>
      </c>
      <c r="BX250" s="2">
        <v>46147</v>
      </c>
      <c r="BY250" s="2">
        <v>46148</v>
      </c>
      <c r="BZ250" t="s">
        <v>235</v>
      </c>
      <c r="CA250" t="s">
        <v>236</v>
      </c>
      <c r="CB250" t="s">
        <v>237</v>
      </c>
      <c r="CC250" t="s">
        <v>1149</v>
      </c>
      <c r="CD250" t="s">
        <v>1150</v>
      </c>
      <c r="CE250">
        <v>-1</v>
      </c>
      <c r="CF250" t="s">
        <v>240</v>
      </c>
      <c r="CG250" t="s">
        <v>241</v>
      </c>
      <c r="CH250" t="s">
        <v>242</v>
      </c>
      <c r="CI250">
        <v>46680282</v>
      </c>
      <c r="CJ250" t="s">
        <v>522</v>
      </c>
      <c r="CK250" t="s">
        <v>245</v>
      </c>
      <c r="CL250" t="s">
        <v>409</v>
      </c>
      <c r="CM250" t="s">
        <v>247</v>
      </c>
      <c r="CN250" t="s">
        <v>410</v>
      </c>
      <c r="CT250" t="s">
        <v>304</v>
      </c>
      <c r="CU250" t="s">
        <v>225</v>
      </c>
      <c r="CW250" t="s">
        <v>319</v>
      </c>
      <c r="CX250" t="s">
        <v>320</v>
      </c>
      <c r="DA250" t="s">
        <v>250</v>
      </c>
      <c r="DB250">
        <v>-1</v>
      </c>
      <c r="DF250" t="s">
        <v>251</v>
      </c>
      <c r="DJ250" t="s">
        <v>252</v>
      </c>
      <c r="DK250" t="s">
        <v>253</v>
      </c>
      <c r="DL250" t="s">
        <v>254</v>
      </c>
      <c r="DN250" t="s">
        <v>255</v>
      </c>
      <c r="DR250" t="s">
        <v>523</v>
      </c>
      <c r="DS250" t="s">
        <v>522</v>
      </c>
      <c r="DT250" t="s">
        <v>515</v>
      </c>
      <c r="DV250">
        <v>1</v>
      </c>
      <c r="DW250" t="s">
        <v>257</v>
      </c>
      <c r="ED250" s="2">
        <v>46148</v>
      </c>
      <c r="EF250">
        <v>12</v>
      </c>
      <c r="EP250" t="s">
        <v>258</v>
      </c>
      <c r="ES250" t="s">
        <v>1151</v>
      </c>
      <c r="FA250" t="s">
        <v>245</v>
      </c>
      <c r="FB250" t="s">
        <v>260</v>
      </c>
      <c r="FD250" t="s">
        <v>260</v>
      </c>
      <c r="FE250" t="s">
        <v>261</v>
      </c>
      <c r="FF250" t="s">
        <v>262</v>
      </c>
      <c r="FK250" t="s">
        <v>263</v>
      </c>
      <c r="FL250" t="s">
        <v>1152</v>
      </c>
      <c r="FN250" t="s">
        <v>410</v>
      </c>
      <c r="FO250" t="s">
        <v>414</v>
      </c>
      <c r="FR250">
        <v>94990</v>
      </c>
      <c r="GB250" t="s">
        <v>266</v>
      </c>
      <c r="GC250" t="s">
        <v>225</v>
      </c>
      <c r="GD250">
        <v>0</v>
      </c>
      <c r="GF250">
        <v>0</v>
      </c>
      <c r="GG250">
        <v>25423</v>
      </c>
      <c r="GI250">
        <v>94990</v>
      </c>
      <c r="GJ250">
        <v>0</v>
      </c>
      <c r="GL250">
        <v>0</v>
      </c>
      <c r="GM250">
        <v>113038</v>
      </c>
      <c r="GS250" t="s">
        <v>267</v>
      </c>
      <c r="GT250" s="2">
        <v>44804</v>
      </c>
      <c r="GU250" t="s">
        <v>268</v>
      </c>
      <c r="GV250" t="s">
        <v>335</v>
      </c>
      <c r="GW250" t="s">
        <v>270</v>
      </c>
      <c r="GX250" t="s">
        <v>271</v>
      </c>
      <c r="GY250" t="s">
        <v>272</v>
      </c>
      <c r="GZ250" t="s">
        <v>273</v>
      </c>
      <c r="HA250" t="s">
        <v>274</v>
      </c>
      <c r="HB250" t="s">
        <v>275</v>
      </c>
      <c r="HC250" t="s">
        <v>275</v>
      </c>
      <c r="HD250" t="s">
        <v>257</v>
      </c>
      <c r="HE250" t="s">
        <v>230</v>
      </c>
      <c r="HF250" t="s">
        <v>1153</v>
      </c>
      <c r="HG250" t="s">
        <v>277</v>
      </c>
      <c r="HR250" t="s">
        <v>278</v>
      </c>
      <c r="HV250">
        <v>94990</v>
      </c>
      <c r="HW250" t="s">
        <v>281</v>
      </c>
      <c r="HY250">
        <v>0</v>
      </c>
      <c r="HZ250">
        <v>0</v>
      </c>
      <c r="IA250" t="s">
        <v>279</v>
      </c>
      <c r="IB250" t="s">
        <v>281</v>
      </c>
      <c r="IE250" t="s">
        <v>283</v>
      </c>
      <c r="IF250" t="s">
        <v>283</v>
      </c>
      <c r="IG250" t="s">
        <v>283</v>
      </c>
      <c r="IH250" t="s">
        <v>284</v>
      </c>
      <c r="II250" t="s">
        <v>285</v>
      </c>
      <c r="IJ250" t="s">
        <v>286</v>
      </c>
      <c r="IK250" t="s">
        <v>278</v>
      </c>
      <c r="IL250" t="s">
        <v>346</v>
      </c>
      <c r="IM250" t="s">
        <v>288</v>
      </c>
      <c r="IN250" t="s">
        <v>289</v>
      </c>
      <c r="IP250" t="s">
        <v>290</v>
      </c>
      <c r="IQ250" t="s">
        <v>284</v>
      </c>
      <c r="IS250" t="s">
        <v>291</v>
      </c>
      <c r="IY250" t="s">
        <v>281</v>
      </c>
    </row>
    <row r="251" spans="1:259" x14ac:dyDescent="0.3">
      <c r="A251" s="14">
        <f>DAY(AVANZA[[#This Row],[FechaSeguimiento]])</f>
        <v>6</v>
      </c>
      <c r="B251" s="14">
        <f>MONTH(AVANZA[[#This Row],[FechaSeguimiento]])</f>
        <v>5</v>
      </c>
      <c r="C251"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51" t="str">
        <f>LOWER(IFERROR(VLOOKUP(AVANZA[[#This Row],[ID_Peticion]],CANCELADAS[#All],2,0),""))</f>
        <v/>
      </c>
      <c r="E251" t="str">
        <f>LOWER(IFERROR(VLOOKUP(AVANZA[[#This Row],[ID_Peticion]],CANCELADAS[#All],3,0),""))</f>
        <v/>
      </c>
      <c r="F251" t="str">
        <f>LOWER(IF(AVANZA[[#This Row],[CEDULA CLIENTE]]&lt;&gt;""," CC: " &amp; COUNTIFS(AVANZA[CEDULA CLIENTE],AVANZA[[#This Row],[CEDULA CLIENTE]]),"")&amp; IF(AVANZA[[#This Row],[Direccion]]&lt;&gt;""," DIR: " &amp; COUNTIFS(AVANZA[Direccion],AVANZA[[#This Row],[Direccion]]),""))</f>
        <v xml:space="preserve"> dir: 1</v>
      </c>
      <c r="G251" t="str">
        <f>IFERROR(VLOOKUP(AVANZA[[#This Row],[Cedula_Vendedor_Atis]],PLANTA[[#All],[CEDULA]:[LINEA]],3,0),"No Cruza")</f>
        <v>Marisol Avella</v>
      </c>
      <c r="H251" t="str">
        <f>IFERROR(VLOOKUP(AVANZA[[#This Row],[Cedula_Vendedor_Atis]],PLANTA[[#All],[CEDULA]:[LINEA]],4,0),"No Cruza")</f>
        <v>Fija</v>
      </c>
      <c r="I251" t="str">
        <f>LOWER(IF(AVANZA[[#This Row],[ATRIBUIBLE]]="",AVANZA[[#This Row],[Variable]],AVANZA[[#This Row],[ATRIBUIBLE]]))</f>
        <v>terminada</v>
      </c>
      <c r="J251" s="14">
        <f>IF(AVANZA[[#This Row],[Variable]]=AVANZA[[#Headers],[TERMINADA]],1,0)</f>
        <v>1</v>
      </c>
      <c r="K251" s="14">
        <f>IF(AVANZA[[#This Row],[Variable]]=AVANZA[[#Headers],[ANULADA]],1,0)</f>
        <v>0</v>
      </c>
      <c r="L251" s="14">
        <f>IF(AVANZA[[#This Row],[Variable]]=AVANZA[[#Headers],[PENDIENTE]],1,0)</f>
        <v>0</v>
      </c>
      <c r="M251" s="14">
        <f>IF(AVANZA[[#This Row],[ESTADO AGENDA]]="AGENDADA",1,0)</f>
        <v>0</v>
      </c>
      <c r="N251" s="14">
        <f>IF(AVANZA[[#This Row],[ESTADO AGENDA]]="PENDIENTE DE AGENDAR",1,0)</f>
        <v>0</v>
      </c>
      <c r="O251" s="14">
        <f>IF(AVANZA[[#This Row],[ESTADO AGENDA]]="SUSPENDIDA",1,0)</f>
        <v>0</v>
      </c>
      <c r="P251" t="str" cm="1">
        <f t="array" ref="P251">_xlfn.XLOOKUP(AVANZA[[#This Row],[Num_Agrupacion_Pet_Atis]],Tabla1[[#All],[Numero_de_actuacion]],Tabla1[[#All],[Estado_de_la_orden]],"",0)</f>
        <v/>
      </c>
      <c r="Q251" s="2" t="str" cm="1">
        <f t="array" ref="Q251">_xlfn.XLOOKUP(AVANZA[[#This Row],[Num_Agrupacion_Pet_Atis]],Tabla1[[#All],[Numero_de_actuacion]],Tabla1[[#All],[Fecha_de_la_cita]],"",0)</f>
        <v/>
      </c>
      <c r="R251" t="str" cm="1">
        <f t="array" ref="R251">_xlfn.XLOOKUP(AVANZA[[#This Row],[Num_Agrupacion_Pet_Atis]],Tabla1[[#All],[Numero_de_actuacion]],Tabla1[[#All],[Franja_horaria_de_la_cita]],"",0)</f>
        <v/>
      </c>
      <c r="S251" s="14" t="str">
        <f>IFERROR(DAY(AVANZA[[#This Row],[FECHA AGENDA]]),"")</f>
        <v/>
      </c>
      <c r="T251" s="14" t="str">
        <f>IFERROR(MONTH(AVANZA[[#This Row],[FECHA AGENDA]]),"")</f>
        <v/>
      </c>
      <c r="U251" t="str" cm="1">
        <f t="array" ref="U251">_xlfn.XLOOKUP(AVANZA[[#This Row],[Num_Agrupacion_Pet_Atis]],Tabla1[[#All],[Numero_de_actuacion]],Tabla1[[#All],[Motivo_de_suspension]],"",0)</f>
        <v/>
      </c>
      <c r="V251" s="2" t="str" cm="1">
        <f t="array" ref="V251">_xlfn.XLOOKUP(AVANZA[[#This Row],[Num_Agrupacion_Pet_Atis]],Tabla1[[#All],[Numero_de_actuacion]],Tabla1[[#All],[No_identificacion_cliente]],"",0)</f>
        <v/>
      </c>
      <c r="W251" s="2" t="str" cm="1">
        <f t="array" ref="W251">_xlfn.XLOOKUP(AVANZA[[#This Row],[Num_Agrupacion_Pet_Atis]],Tabla1[[#All],[Numero_de_actuacion]],Tabla1[[#All],[Movil_de_contacto]],"",0)</f>
        <v/>
      </c>
      <c r="X251" s="14">
        <f>IF(OR(AVANZA[[#This Row],[ESTADO LEG]]="Legalizada grabacion",AVANZA[[#This Row],[ESTADO LEG]]="Legalizada aut"),1,0)</f>
        <v>1</v>
      </c>
      <c r="Y251" s="14">
        <f>IF(OR(AVANZA[[#This Row],[ESTADO LEG]]="pdte legalizar",AVANZA[[#This Row],[ESTADO LEG]]="No cruza"),1,0)</f>
        <v>0</v>
      </c>
      <c r="Z251" t="str" cm="1">
        <f t="array" ref="Z251">IF(AVANZA[[#This Row],[Variable]]="Terminada",LOWER(_xlfn.XLOOKUP(AVANZA[[#This Row],[ID_Peticion]],Tabla6[[#All],[NUM_PETICION]],Tabla6[[#All],[ESTADO_LEG]],"NO CRUZA",0)),AVANZA[[#This Row],[Variable]])</f>
        <v>legalizada grabacion</v>
      </c>
      <c r="AA251" cm="1">
        <f t="array" ref="AA251">_xlfn.XLOOKUP(AVANZA[[#This Row],[ID_Peticion]],Tabla6[[#All],[NUM_PETICION]],Tabla6[[#All],[DIF_DIAS]],"",0)</f>
        <v>1</v>
      </c>
      <c r="AB251" s="2" cm="1">
        <f t="array" ref="AB251">IFERROR(_xlfn.XLOOKUP(AVANZA[[#This Row],[ID_Peticion]],Tabla6[[#All],[NUM_PETICION]],Tabla6[[#All],[FEC_LEGAL]],"",0),"")</f>
        <v>46149</v>
      </c>
      <c r="AC251" s="14">
        <f ca="1">IF(AVANZA[[#This Row],[FECHA LEG]]&lt;&gt;0,IFERROR(AVANZA[[#This Row],[FECHA LEG]]-AVANZA[[#This Row],[FechaIniEstadoSubPetAtis]],0),TODAY()-AVANZA[[#This Row],[FechaIniEstadoSubPetAtis]])</f>
        <v>1</v>
      </c>
      <c r="AD251" s="35" t="str">
        <f ca="1">IF(AVANZA[[#This Row],[FINAL Vs LG]]&lt;&gt;0,IF(AVANZA[[#This Row],[FINAL Vs LG]]&lt;7.1,"100%",IF(AND(AVANZA[[#This Row],[FINAL Vs LG]]&gt;7.1,AVANZA[[#This Row],[FINAL Vs LG]]&lt;11.1),"50%","0%")),0)</f>
        <v>100%</v>
      </c>
      <c r="AE251" s="14">
        <f ca="1">VLOOKUP(DAY(TODAY()),BACK!F:G,2,0)</f>
        <v>14</v>
      </c>
      <c r="AF251" s="14">
        <f>BACK!$I$2</f>
        <v>24</v>
      </c>
      <c r="AG251" s="14">
        <f>IF(AVANZA[[#This Row],[Oferta_empaquetada_comisiones]]="SI",1,0)</f>
        <v>0</v>
      </c>
      <c r="AH251" s="36">
        <f>IF(AVANZA[[#This Row],[Variable]]="TERMINADA",IFERROR(VLOOKUP(AVANZA[[#This Row],[SUPERVISOR]],Tabla2[#All],4,0),0),)</f>
        <v>3.5</v>
      </c>
      <c r="AI251" s="14">
        <f>IF(AVANZA[[#This Row],[Producto]]="BA",1,0)</f>
        <v>1</v>
      </c>
      <c r="AJ251" s="14">
        <f>IF(AVANZA[[#This Row],[Producto]]="DUO",1,0)</f>
        <v>0</v>
      </c>
      <c r="AK251" s="14">
        <f>IF(AVANZA[[#This Row],[Producto]]="TRIO",1,0)</f>
        <v>0</v>
      </c>
      <c r="AL251" t="s">
        <v>1154</v>
      </c>
      <c r="AM251">
        <v>-1</v>
      </c>
      <c r="AN251">
        <v>-1</v>
      </c>
      <c r="AO251" t="s">
        <v>1155</v>
      </c>
      <c r="AP251" s="1">
        <v>46147.569340277776</v>
      </c>
      <c r="AQ251">
        <v>-1</v>
      </c>
      <c r="AR251" t="s">
        <v>1156</v>
      </c>
      <c r="AS251">
        <v>-1</v>
      </c>
      <c r="AT251">
        <v>-1</v>
      </c>
      <c r="AU251">
        <v>-1</v>
      </c>
      <c r="AV251">
        <v>-1</v>
      </c>
      <c r="AW251">
        <v>-1</v>
      </c>
      <c r="AX251" t="s">
        <v>224</v>
      </c>
      <c r="AY251">
        <v>-1</v>
      </c>
      <c r="AZ251">
        <v>2026</v>
      </c>
      <c r="BA251">
        <v>5</v>
      </c>
      <c r="BB251">
        <v>6</v>
      </c>
      <c r="BC251">
        <v>-1</v>
      </c>
      <c r="BD251" t="s">
        <v>225</v>
      </c>
      <c r="BE251">
        <v>-1</v>
      </c>
      <c r="BF251">
        <v>20001622963067</v>
      </c>
      <c r="BG251" t="s">
        <v>319</v>
      </c>
      <c r="BH251" t="s">
        <v>320</v>
      </c>
      <c r="BI251" t="s">
        <v>1157</v>
      </c>
      <c r="BJ251">
        <v>-1</v>
      </c>
      <c r="BK251">
        <v>-1</v>
      </c>
      <c r="BL251">
        <v>-1</v>
      </c>
      <c r="BM251" t="s">
        <v>229</v>
      </c>
      <c r="BN251" t="s">
        <v>230</v>
      </c>
      <c r="BO251" t="s">
        <v>1158</v>
      </c>
      <c r="BP251" t="s">
        <v>380</v>
      </c>
      <c r="BQ251">
        <v>2026</v>
      </c>
      <c r="BR251">
        <v>5</v>
      </c>
      <c r="BS251">
        <v>5</v>
      </c>
      <c r="BT251" s="1">
        <v>46148.702349537038</v>
      </c>
      <c r="BU251" t="s">
        <v>233</v>
      </c>
      <c r="BV251" s="2">
        <v>46148</v>
      </c>
      <c r="BW251" t="s">
        <v>234</v>
      </c>
      <c r="BX251" s="2">
        <v>46147</v>
      </c>
      <c r="BY251" s="2">
        <v>46148</v>
      </c>
      <c r="BZ251" t="s">
        <v>235</v>
      </c>
      <c r="CA251" t="s">
        <v>236</v>
      </c>
      <c r="CB251" t="s">
        <v>237</v>
      </c>
      <c r="CC251" t="s">
        <v>1159</v>
      </c>
      <c r="CD251" t="s">
        <v>1160</v>
      </c>
      <c r="CE251">
        <v>-1</v>
      </c>
      <c r="CF251" t="s">
        <v>240</v>
      </c>
      <c r="CG251" t="s">
        <v>241</v>
      </c>
      <c r="CH251" t="s">
        <v>242</v>
      </c>
      <c r="CI251">
        <v>1063565638</v>
      </c>
      <c r="CJ251" t="s">
        <v>1162</v>
      </c>
      <c r="CK251" t="s">
        <v>245</v>
      </c>
      <c r="CL251" t="s">
        <v>409</v>
      </c>
      <c r="CM251" t="s">
        <v>247</v>
      </c>
      <c r="CN251" t="s">
        <v>410</v>
      </c>
      <c r="CT251" t="s">
        <v>386</v>
      </c>
      <c r="CU251" t="s">
        <v>225</v>
      </c>
      <c r="CW251" t="s">
        <v>319</v>
      </c>
      <c r="CX251" t="s">
        <v>320</v>
      </c>
      <c r="DA251" t="s">
        <v>250</v>
      </c>
      <c r="DB251">
        <v>-1</v>
      </c>
      <c r="DF251" t="s">
        <v>251</v>
      </c>
      <c r="DJ251" t="s">
        <v>252</v>
      </c>
      <c r="DK251" t="s">
        <v>253</v>
      </c>
      <c r="DL251" t="s">
        <v>254</v>
      </c>
      <c r="DN251" t="s">
        <v>255</v>
      </c>
      <c r="DR251" t="s">
        <v>1163</v>
      </c>
      <c r="DS251" t="s">
        <v>1162</v>
      </c>
      <c r="DT251" t="s">
        <v>1161</v>
      </c>
      <c r="DV251">
        <v>1</v>
      </c>
      <c r="DW251" t="s">
        <v>257</v>
      </c>
      <c r="ED251" s="2">
        <v>46148</v>
      </c>
      <c r="EF251">
        <v>12</v>
      </c>
      <c r="EP251" t="s">
        <v>258</v>
      </c>
      <c r="ES251" t="s">
        <v>1164</v>
      </c>
      <c r="FA251" t="s">
        <v>245</v>
      </c>
      <c r="FB251" t="s">
        <v>260</v>
      </c>
      <c r="FD251" t="s">
        <v>260</v>
      </c>
      <c r="FE251" t="s">
        <v>261</v>
      </c>
      <c r="FF251" t="s">
        <v>262</v>
      </c>
      <c r="FK251" t="s">
        <v>263</v>
      </c>
      <c r="FL251" t="s">
        <v>1165</v>
      </c>
      <c r="FN251" t="s">
        <v>410</v>
      </c>
      <c r="FO251" t="s">
        <v>414</v>
      </c>
      <c r="FR251">
        <v>94990</v>
      </c>
      <c r="GB251" t="s">
        <v>266</v>
      </c>
      <c r="GC251" t="s">
        <v>225</v>
      </c>
      <c r="GD251">
        <v>0</v>
      </c>
      <c r="GF251">
        <v>0</v>
      </c>
      <c r="GG251">
        <v>25423</v>
      </c>
      <c r="GI251">
        <v>94990</v>
      </c>
      <c r="GJ251">
        <v>0</v>
      </c>
      <c r="GL251">
        <v>0</v>
      </c>
      <c r="GM251">
        <v>113038</v>
      </c>
      <c r="GS251" t="s">
        <v>267</v>
      </c>
      <c r="GT251" s="2">
        <v>43798</v>
      </c>
      <c r="GU251" t="s">
        <v>268</v>
      </c>
      <c r="GV251" t="s">
        <v>269</v>
      </c>
      <c r="GW251" t="s">
        <v>394</v>
      </c>
      <c r="GZ251" t="s">
        <v>395</v>
      </c>
      <c r="HA251" t="s">
        <v>497</v>
      </c>
      <c r="HB251" t="s">
        <v>275</v>
      </c>
      <c r="HC251" t="s">
        <v>275</v>
      </c>
      <c r="HD251" t="s">
        <v>257</v>
      </c>
      <c r="HE251" t="s">
        <v>230</v>
      </c>
      <c r="HF251" t="s">
        <v>1166</v>
      </c>
      <c r="HR251" t="s">
        <v>278</v>
      </c>
      <c r="HV251">
        <v>94990</v>
      </c>
      <c r="HW251" t="s">
        <v>281</v>
      </c>
      <c r="HY251">
        <v>0</v>
      </c>
      <c r="HZ251">
        <v>0</v>
      </c>
      <c r="IA251" t="s">
        <v>281</v>
      </c>
      <c r="IB251" t="s">
        <v>281</v>
      </c>
      <c r="IE251" t="s">
        <v>283</v>
      </c>
      <c r="IF251" t="s">
        <v>283</v>
      </c>
      <c r="IG251" t="s">
        <v>283</v>
      </c>
      <c r="IH251" t="s">
        <v>284</v>
      </c>
      <c r="II251" t="s">
        <v>285</v>
      </c>
      <c r="IJ251" t="s">
        <v>286</v>
      </c>
      <c r="IK251" t="s">
        <v>278</v>
      </c>
      <c r="IL251" t="s">
        <v>346</v>
      </c>
      <c r="IM251" t="s">
        <v>288</v>
      </c>
      <c r="IN251" t="s">
        <v>289</v>
      </c>
      <c r="IP251" t="s">
        <v>290</v>
      </c>
      <c r="IQ251" t="s">
        <v>284</v>
      </c>
      <c r="IS251" t="s">
        <v>291</v>
      </c>
      <c r="IT251" t="s">
        <v>315</v>
      </c>
      <c r="IU251" t="s">
        <v>316</v>
      </c>
      <c r="IV251" t="s">
        <v>317</v>
      </c>
      <c r="IW251" t="s">
        <v>318</v>
      </c>
      <c r="IY251" t="s">
        <v>281</v>
      </c>
    </row>
    <row r="252" spans="1:259" x14ac:dyDescent="0.3">
      <c r="A252" s="14">
        <f>DAY(AVANZA[[#This Row],[FechaSeguimiento]])</f>
        <v>6</v>
      </c>
      <c r="B252" s="14">
        <f>MONTH(AVANZA[[#This Row],[FechaSeguimiento]])</f>
        <v>5</v>
      </c>
      <c r="C252"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52" t="str">
        <f>LOWER(IFERROR(VLOOKUP(AVANZA[[#This Row],[ID_Peticion]],CANCELADAS[#All],2,0),""))</f>
        <v/>
      </c>
      <c r="E252" t="str">
        <f>LOWER(IFERROR(VLOOKUP(AVANZA[[#This Row],[ID_Peticion]],CANCELADAS[#All],3,0),""))</f>
        <v/>
      </c>
      <c r="F252" t="str">
        <f>LOWER(IF(AVANZA[[#This Row],[CEDULA CLIENTE]]&lt;&gt;""," CC: " &amp; COUNTIFS(AVANZA[CEDULA CLIENTE],AVANZA[[#This Row],[CEDULA CLIENTE]]),"")&amp; IF(AVANZA[[#This Row],[Direccion]]&lt;&gt;""," DIR: " &amp; COUNTIFS(AVANZA[Direccion],AVANZA[[#This Row],[Direccion]]),""))</f>
        <v xml:space="preserve"> dir: 1</v>
      </c>
      <c r="G252" t="str">
        <f>IFERROR(VLOOKUP(AVANZA[[#This Row],[Cedula_Vendedor_Atis]],PLANTA[[#All],[CEDULA]:[LINEA]],3,0),"No Cruza")</f>
        <v>Marisol Avella</v>
      </c>
      <c r="H252" t="str">
        <f>IFERROR(VLOOKUP(AVANZA[[#This Row],[Cedula_Vendedor_Atis]],PLANTA[[#All],[CEDULA]:[LINEA]],4,0),"No Cruza")</f>
        <v>Fija</v>
      </c>
      <c r="I252" t="str">
        <f>LOWER(IF(AVANZA[[#This Row],[ATRIBUIBLE]]="",AVANZA[[#This Row],[Variable]],AVANZA[[#This Row],[ATRIBUIBLE]]))</f>
        <v>terminada</v>
      </c>
      <c r="J252" s="14">
        <f>IF(AVANZA[[#This Row],[Variable]]=AVANZA[[#Headers],[TERMINADA]],1,0)</f>
        <v>1</v>
      </c>
      <c r="K252" s="14">
        <f>IF(AVANZA[[#This Row],[Variable]]=AVANZA[[#Headers],[ANULADA]],1,0)</f>
        <v>0</v>
      </c>
      <c r="L252" s="14">
        <f>IF(AVANZA[[#This Row],[Variable]]=AVANZA[[#Headers],[PENDIENTE]],1,0)</f>
        <v>0</v>
      </c>
      <c r="M252" s="14">
        <f>IF(AVANZA[[#This Row],[ESTADO AGENDA]]="AGENDADA",1,0)</f>
        <v>0</v>
      </c>
      <c r="N252" s="14">
        <f>IF(AVANZA[[#This Row],[ESTADO AGENDA]]="PENDIENTE DE AGENDAR",1,0)</f>
        <v>0</v>
      </c>
      <c r="O252" s="14">
        <f>IF(AVANZA[[#This Row],[ESTADO AGENDA]]="SUSPENDIDA",1,0)</f>
        <v>0</v>
      </c>
      <c r="P252" t="str" cm="1">
        <f t="array" ref="P252">_xlfn.XLOOKUP(AVANZA[[#This Row],[Num_Agrupacion_Pet_Atis]],Tabla1[[#All],[Numero_de_actuacion]],Tabla1[[#All],[Estado_de_la_orden]],"",0)</f>
        <v/>
      </c>
      <c r="Q252" s="2" t="str" cm="1">
        <f t="array" ref="Q252">_xlfn.XLOOKUP(AVANZA[[#This Row],[Num_Agrupacion_Pet_Atis]],Tabla1[[#All],[Numero_de_actuacion]],Tabla1[[#All],[Fecha_de_la_cita]],"",0)</f>
        <v/>
      </c>
      <c r="R252" t="str" cm="1">
        <f t="array" ref="R252">_xlfn.XLOOKUP(AVANZA[[#This Row],[Num_Agrupacion_Pet_Atis]],Tabla1[[#All],[Numero_de_actuacion]],Tabla1[[#All],[Franja_horaria_de_la_cita]],"",0)</f>
        <v/>
      </c>
      <c r="S252" s="14" t="str">
        <f>IFERROR(DAY(AVANZA[[#This Row],[FECHA AGENDA]]),"")</f>
        <v/>
      </c>
      <c r="T252" s="14" t="str">
        <f>IFERROR(MONTH(AVANZA[[#This Row],[FECHA AGENDA]]),"")</f>
        <v/>
      </c>
      <c r="U252" t="str" cm="1">
        <f t="array" ref="U252">_xlfn.XLOOKUP(AVANZA[[#This Row],[Num_Agrupacion_Pet_Atis]],Tabla1[[#All],[Numero_de_actuacion]],Tabla1[[#All],[Motivo_de_suspension]],"",0)</f>
        <v/>
      </c>
      <c r="V252" s="2" t="str" cm="1">
        <f t="array" ref="V252">_xlfn.XLOOKUP(AVANZA[[#This Row],[Num_Agrupacion_Pet_Atis]],Tabla1[[#All],[Numero_de_actuacion]],Tabla1[[#All],[No_identificacion_cliente]],"",0)</f>
        <v/>
      </c>
      <c r="W252" s="2" t="str" cm="1">
        <f t="array" ref="W252">_xlfn.XLOOKUP(AVANZA[[#This Row],[Num_Agrupacion_Pet_Atis]],Tabla1[[#All],[Numero_de_actuacion]],Tabla1[[#All],[Movil_de_contacto]],"",0)</f>
        <v/>
      </c>
      <c r="X252" s="14">
        <f>IF(OR(AVANZA[[#This Row],[ESTADO LEG]]="Legalizada grabacion",AVANZA[[#This Row],[ESTADO LEG]]="Legalizada aut"),1,0)</f>
        <v>1</v>
      </c>
      <c r="Y252" s="14">
        <f>IF(OR(AVANZA[[#This Row],[ESTADO LEG]]="pdte legalizar",AVANZA[[#This Row],[ESTADO LEG]]="No cruza"),1,0)</f>
        <v>0</v>
      </c>
      <c r="Z252" t="str" cm="1">
        <f t="array" ref="Z252">IF(AVANZA[[#This Row],[Variable]]="Terminada",LOWER(_xlfn.XLOOKUP(AVANZA[[#This Row],[ID_Peticion]],Tabla6[[#All],[NUM_PETICION]],Tabla6[[#All],[ESTADO_LEG]],"NO CRUZA",0)),AVANZA[[#This Row],[Variable]])</f>
        <v>legalizada grabacion</v>
      </c>
      <c r="AA252" cm="1">
        <f t="array" ref="AA252">_xlfn.XLOOKUP(AVANZA[[#This Row],[ID_Peticion]],Tabla6[[#All],[NUM_PETICION]],Tabla6[[#All],[DIF_DIAS]],"",0)</f>
        <v>1</v>
      </c>
      <c r="AB252" s="2" cm="1">
        <f t="array" ref="AB252">IFERROR(_xlfn.XLOOKUP(AVANZA[[#This Row],[ID_Peticion]],Tabla6[[#All],[NUM_PETICION]],Tabla6[[#All],[FEC_LEGAL]],"",0),"")</f>
        <v>46149</v>
      </c>
      <c r="AC252" s="14">
        <f ca="1">IF(AVANZA[[#This Row],[FECHA LEG]]&lt;&gt;0,IFERROR(AVANZA[[#This Row],[FECHA LEG]]-AVANZA[[#This Row],[FechaIniEstadoSubPetAtis]],0),TODAY()-AVANZA[[#This Row],[FechaIniEstadoSubPetAtis]])</f>
        <v>1</v>
      </c>
      <c r="AD252" s="35" t="str">
        <f ca="1">IF(AVANZA[[#This Row],[FINAL Vs LG]]&lt;&gt;0,IF(AVANZA[[#This Row],[FINAL Vs LG]]&lt;7.1,"100%",IF(AND(AVANZA[[#This Row],[FINAL Vs LG]]&gt;7.1,AVANZA[[#This Row],[FINAL Vs LG]]&lt;11.1),"50%","0%")),0)</f>
        <v>100%</v>
      </c>
      <c r="AE252" s="14">
        <f ca="1">VLOOKUP(DAY(TODAY()),BACK!F:G,2,0)</f>
        <v>14</v>
      </c>
      <c r="AF252" s="14">
        <f>BACK!$I$2</f>
        <v>24</v>
      </c>
      <c r="AG252" s="14">
        <f>IF(AVANZA[[#This Row],[Oferta_empaquetada_comisiones]]="SI",1,0)</f>
        <v>1</v>
      </c>
      <c r="AH252" s="36">
        <f>IF(AVANZA[[#This Row],[Variable]]="TERMINADA",IFERROR(VLOOKUP(AVANZA[[#This Row],[SUPERVISOR]],Tabla2[#All],4,0),0),)</f>
        <v>3.5</v>
      </c>
      <c r="AI252" s="14">
        <f>IF(AVANZA[[#This Row],[Producto]]="BA",1,0)</f>
        <v>0</v>
      </c>
      <c r="AJ252" s="14">
        <f>IF(AVANZA[[#This Row],[Producto]]="DUO",1,0)</f>
        <v>0</v>
      </c>
      <c r="AK252" s="14">
        <f>IF(AVANZA[[#This Row],[Producto]]="TRIO",1,0)</f>
        <v>1</v>
      </c>
      <c r="AL252" t="s">
        <v>347</v>
      </c>
      <c r="AM252">
        <v>-1</v>
      </c>
      <c r="AN252">
        <v>-1</v>
      </c>
      <c r="AO252" t="s">
        <v>1167</v>
      </c>
      <c r="AP252" s="1">
        <v>46143.66710648148</v>
      </c>
      <c r="AQ252">
        <v>-1</v>
      </c>
      <c r="AR252" t="s">
        <v>1168</v>
      </c>
      <c r="AS252">
        <v>-1</v>
      </c>
      <c r="AT252">
        <v>-1</v>
      </c>
      <c r="AU252">
        <v>-1</v>
      </c>
      <c r="AV252">
        <v>-1</v>
      </c>
      <c r="AW252">
        <v>-1</v>
      </c>
      <c r="AX252" t="s">
        <v>224</v>
      </c>
      <c r="AY252">
        <v>-1</v>
      </c>
      <c r="AZ252">
        <v>2026</v>
      </c>
      <c r="BA252">
        <v>5</v>
      </c>
      <c r="BB252">
        <v>6</v>
      </c>
      <c r="BC252">
        <v>-1</v>
      </c>
      <c r="BD252" t="s">
        <v>225</v>
      </c>
      <c r="BE252">
        <v>-1</v>
      </c>
      <c r="BF252">
        <v>20001621098434</v>
      </c>
      <c r="BG252" t="s">
        <v>611</v>
      </c>
      <c r="BH252" t="s">
        <v>612</v>
      </c>
      <c r="BI252" t="s">
        <v>1169</v>
      </c>
      <c r="BJ252">
        <v>-1</v>
      </c>
      <c r="BK252">
        <v>-1</v>
      </c>
      <c r="BL252">
        <v>-1</v>
      </c>
      <c r="BM252" t="s">
        <v>229</v>
      </c>
      <c r="BN252" t="s">
        <v>230</v>
      </c>
      <c r="BO252" t="s">
        <v>1170</v>
      </c>
      <c r="BP252" t="s">
        <v>232</v>
      </c>
      <c r="BQ252">
        <v>2026</v>
      </c>
      <c r="BR252">
        <v>5</v>
      </c>
      <c r="BS252">
        <v>1</v>
      </c>
      <c r="BT252" s="1">
        <v>46148.545381944445</v>
      </c>
      <c r="BU252" t="s">
        <v>233</v>
      </c>
      <c r="BV252" s="2">
        <v>46148</v>
      </c>
      <c r="BW252" t="s">
        <v>234</v>
      </c>
      <c r="BX252" s="2">
        <v>46143</v>
      </c>
      <c r="BY252" s="2">
        <v>46148</v>
      </c>
      <c r="BZ252" t="s">
        <v>235</v>
      </c>
      <c r="CA252" t="s">
        <v>896</v>
      </c>
      <c r="CB252" t="s">
        <v>752</v>
      </c>
      <c r="CC252" t="s">
        <v>1171</v>
      </c>
      <c r="CD252" t="s">
        <v>1172</v>
      </c>
      <c r="CE252">
        <v>-1</v>
      </c>
      <c r="CF252" t="s">
        <v>899</v>
      </c>
      <c r="CG252" t="s">
        <v>756</v>
      </c>
      <c r="CH252" t="s">
        <v>242</v>
      </c>
      <c r="CI252">
        <v>53061857</v>
      </c>
      <c r="CJ252" t="s">
        <v>358</v>
      </c>
      <c r="CK252" t="s">
        <v>245</v>
      </c>
      <c r="CL252" t="s">
        <v>246</v>
      </c>
      <c r="CM252" t="s">
        <v>247</v>
      </c>
      <c r="CN252" t="s">
        <v>359</v>
      </c>
      <c r="CT252" t="s">
        <v>330</v>
      </c>
      <c r="CU252" t="s">
        <v>387</v>
      </c>
      <c r="CW252" t="s">
        <v>621</v>
      </c>
      <c r="CX252" t="s">
        <v>622</v>
      </c>
      <c r="DA252" t="s">
        <v>250</v>
      </c>
      <c r="DB252">
        <v>-1</v>
      </c>
      <c r="DF252" t="s">
        <v>251</v>
      </c>
      <c r="DJ252" t="s">
        <v>252</v>
      </c>
      <c r="DK252" t="s">
        <v>253</v>
      </c>
      <c r="DL252" t="s">
        <v>253</v>
      </c>
      <c r="DN252" t="s">
        <v>390</v>
      </c>
      <c r="DR252" t="s">
        <v>360</v>
      </c>
      <c r="DS252" t="s">
        <v>358</v>
      </c>
      <c r="DT252" t="s">
        <v>347</v>
      </c>
      <c r="DV252">
        <v>1</v>
      </c>
      <c r="DW252" t="s">
        <v>623</v>
      </c>
      <c r="ED252" s="2">
        <v>46148</v>
      </c>
      <c r="EE252" t="s">
        <v>900</v>
      </c>
      <c r="EF252">
        <v>9</v>
      </c>
      <c r="EP252" t="s">
        <v>258</v>
      </c>
      <c r="ES252" t="s">
        <v>1173</v>
      </c>
      <c r="FA252" t="s">
        <v>245</v>
      </c>
      <c r="FB252" t="s">
        <v>763</v>
      </c>
      <c r="FD252" t="s">
        <v>763</v>
      </c>
      <c r="FE252" t="s">
        <v>902</v>
      </c>
      <c r="FF252" t="s">
        <v>903</v>
      </c>
      <c r="FK252" t="s">
        <v>263</v>
      </c>
      <c r="FL252" t="s">
        <v>1174</v>
      </c>
      <c r="FN252" t="s">
        <v>359</v>
      </c>
      <c r="FO252" t="s">
        <v>366</v>
      </c>
      <c r="FR252">
        <v>115041</v>
      </c>
      <c r="GB252" t="s">
        <v>266</v>
      </c>
      <c r="GC252" t="s">
        <v>387</v>
      </c>
      <c r="GD252">
        <v>23493</v>
      </c>
      <c r="GF252">
        <v>2353</v>
      </c>
      <c r="GG252">
        <v>25348</v>
      </c>
      <c r="GI252">
        <v>73235</v>
      </c>
      <c r="GJ252">
        <v>25357</v>
      </c>
      <c r="GL252">
        <v>39453</v>
      </c>
      <c r="GM252">
        <v>136898</v>
      </c>
      <c r="GS252" t="s">
        <v>267</v>
      </c>
      <c r="GT252" s="2">
        <v>43433</v>
      </c>
      <c r="GU252" t="s">
        <v>268</v>
      </c>
      <c r="GV252" t="s">
        <v>269</v>
      </c>
      <c r="GW252" t="s">
        <v>270</v>
      </c>
      <c r="GX252" t="s">
        <v>250</v>
      </c>
      <c r="GY252" t="s">
        <v>272</v>
      </c>
      <c r="GZ252" t="s">
        <v>273</v>
      </c>
      <c r="HA252" t="s">
        <v>497</v>
      </c>
      <c r="HB252" t="s">
        <v>900</v>
      </c>
      <c r="HC252" t="s">
        <v>900</v>
      </c>
      <c r="HD252" t="s">
        <v>761</v>
      </c>
      <c r="HE252" t="s">
        <v>230</v>
      </c>
      <c r="HF252" t="s">
        <v>1175</v>
      </c>
      <c r="HG252" t="s">
        <v>834</v>
      </c>
      <c r="HH252" t="s">
        <v>1176</v>
      </c>
      <c r="HI252" t="s">
        <v>632</v>
      </c>
      <c r="HJ252">
        <v>46148</v>
      </c>
      <c r="HK252" t="s">
        <v>247</v>
      </c>
      <c r="HL252" t="s">
        <v>245</v>
      </c>
      <c r="HM252" t="s">
        <v>366</v>
      </c>
      <c r="HN252" t="s">
        <v>359</v>
      </c>
      <c r="HO252" t="s">
        <v>358</v>
      </c>
      <c r="HP252" t="s">
        <v>347</v>
      </c>
      <c r="HR252" t="s">
        <v>278</v>
      </c>
      <c r="HV252">
        <v>136900</v>
      </c>
      <c r="HW252" t="s">
        <v>279</v>
      </c>
      <c r="HX252" t="s">
        <v>915</v>
      </c>
      <c r="HY252">
        <v>132709</v>
      </c>
      <c r="HZ252">
        <v>17668</v>
      </c>
      <c r="IA252" t="s">
        <v>279</v>
      </c>
      <c r="IB252" t="s">
        <v>281</v>
      </c>
      <c r="IE252" t="s">
        <v>283</v>
      </c>
      <c r="IF252" t="s">
        <v>283</v>
      </c>
      <c r="IG252" t="s">
        <v>283</v>
      </c>
      <c r="IH252" t="s">
        <v>284</v>
      </c>
      <c r="II252" t="s">
        <v>285</v>
      </c>
      <c r="IJ252" t="s">
        <v>286</v>
      </c>
      <c r="IK252" t="s">
        <v>278</v>
      </c>
      <c r="IL252" t="s">
        <v>371</v>
      </c>
      <c r="IM252" t="s">
        <v>288</v>
      </c>
      <c r="IN252" t="s">
        <v>289</v>
      </c>
      <c r="IP252" t="s">
        <v>290</v>
      </c>
      <c r="IQ252" t="s">
        <v>284</v>
      </c>
      <c r="IS252" t="s">
        <v>291</v>
      </c>
      <c r="IT252" t="s">
        <v>453</v>
      </c>
      <c r="IU252" t="s">
        <v>713</v>
      </c>
      <c r="IV252" t="s">
        <v>434</v>
      </c>
      <c r="IW252" t="s">
        <v>318</v>
      </c>
      <c r="IY252" t="s">
        <v>279</v>
      </c>
    </row>
    <row r="253" spans="1:259" x14ac:dyDescent="0.3">
      <c r="A253" s="14">
        <f>DAY(AVANZA[[#This Row],[FechaSeguimiento]])</f>
        <v>6</v>
      </c>
      <c r="B253" s="14">
        <f>MONTH(AVANZA[[#This Row],[FechaSeguimiento]])</f>
        <v>5</v>
      </c>
      <c r="C253"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253" t="str">
        <f>LOWER(IFERROR(VLOOKUP(AVANZA[[#This Row],[ID_Peticion]],CANCELADAS[#All],2,0),""))</f>
        <v>qc - plan errado</v>
      </c>
      <c r="E253" t="str">
        <f>LOWER(IFERROR(VLOOKUP(AVANZA[[#This Row],[ID_Peticion]],CANCELADAS[#All],3,0),""))</f>
        <v>asesor</v>
      </c>
      <c r="F253" t="str">
        <f>LOWER(IF(AVANZA[[#This Row],[CEDULA CLIENTE]]&lt;&gt;""," CC: " &amp; COUNTIFS(AVANZA[CEDULA CLIENTE],AVANZA[[#This Row],[CEDULA CLIENTE]]),"")&amp; IF(AVANZA[[#This Row],[Direccion]]&lt;&gt;""," DIR: " &amp; COUNTIFS(AVANZA[Direccion],AVANZA[[#This Row],[Direccion]]),""))</f>
        <v xml:space="preserve"> dir: 1</v>
      </c>
      <c r="G253" t="str">
        <f>IFERROR(VLOOKUP(AVANZA[[#This Row],[Cedula_Vendedor_Atis]],PLANTA[[#All],[CEDULA]:[LINEA]],3,0),"No Cruza")</f>
        <v>Marisol Avella</v>
      </c>
      <c r="H253" t="str">
        <f>IFERROR(VLOOKUP(AVANZA[[#This Row],[Cedula_Vendedor_Atis]],PLANTA[[#All],[CEDULA]:[LINEA]],4,0),"No Cruza")</f>
        <v>Fija</v>
      </c>
      <c r="I253" t="str">
        <f>LOWER(IF(AVANZA[[#This Row],[ATRIBUIBLE]]="",AVANZA[[#This Row],[Variable]],AVANZA[[#This Row],[ATRIBUIBLE]]))</f>
        <v>asesor</v>
      </c>
      <c r="J253" s="14">
        <f>IF(AVANZA[[#This Row],[Variable]]=AVANZA[[#Headers],[TERMINADA]],1,0)</f>
        <v>0</v>
      </c>
      <c r="K253" s="14">
        <f>IF(AVANZA[[#This Row],[Variable]]=AVANZA[[#Headers],[ANULADA]],1,0)</f>
        <v>1</v>
      </c>
      <c r="L253" s="14">
        <f>IF(AVANZA[[#This Row],[Variable]]=AVANZA[[#Headers],[PENDIENTE]],1,0)</f>
        <v>0</v>
      </c>
      <c r="M253" s="14">
        <f>IF(AVANZA[[#This Row],[ESTADO AGENDA]]="AGENDADA",1,0)</f>
        <v>0</v>
      </c>
      <c r="N253" s="14">
        <f>IF(AVANZA[[#This Row],[ESTADO AGENDA]]="PENDIENTE DE AGENDAR",1,0)</f>
        <v>0</v>
      </c>
      <c r="O253" s="14">
        <f>IF(AVANZA[[#This Row],[ESTADO AGENDA]]="SUSPENDIDA",1,0)</f>
        <v>0</v>
      </c>
      <c r="P253" t="str" cm="1">
        <f t="array" ref="P253">_xlfn.XLOOKUP(AVANZA[[#This Row],[Num_Agrupacion_Pet_Atis]],Tabla1[[#All],[Numero_de_actuacion]],Tabla1[[#All],[Estado_de_la_orden]],"",0)</f>
        <v/>
      </c>
      <c r="Q253" s="2" t="str" cm="1">
        <f t="array" ref="Q253">_xlfn.XLOOKUP(AVANZA[[#This Row],[Num_Agrupacion_Pet_Atis]],Tabla1[[#All],[Numero_de_actuacion]],Tabla1[[#All],[Fecha_de_la_cita]],"",0)</f>
        <v/>
      </c>
      <c r="R253" t="str" cm="1">
        <f t="array" ref="R253">_xlfn.XLOOKUP(AVANZA[[#This Row],[Num_Agrupacion_Pet_Atis]],Tabla1[[#All],[Numero_de_actuacion]],Tabla1[[#All],[Franja_horaria_de_la_cita]],"",0)</f>
        <v/>
      </c>
      <c r="S253" s="14" t="str">
        <f>IFERROR(DAY(AVANZA[[#This Row],[FECHA AGENDA]]),"")</f>
        <v/>
      </c>
      <c r="T253" s="14" t="str">
        <f>IFERROR(MONTH(AVANZA[[#This Row],[FECHA AGENDA]]),"")</f>
        <v/>
      </c>
      <c r="U253" t="str" cm="1">
        <f t="array" ref="U253">_xlfn.XLOOKUP(AVANZA[[#This Row],[Num_Agrupacion_Pet_Atis]],Tabla1[[#All],[Numero_de_actuacion]],Tabla1[[#All],[Motivo_de_suspension]],"",0)</f>
        <v/>
      </c>
      <c r="V253" s="2" t="str" cm="1">
        <f t="array" ref="V253">_xlfn.XLOOKUP(AVANZA[[#This Row],[Num_Agrupacion_Pet_Atis]],Tabla1[[#All],[Numero_de_actuacion]],Tabla1[[#All],[No_identificacion_cliente]],"",0)</f>
        <v/>
      </c>
      <c r="W253" s="2" t="str" cm="1">
        <f t="array" ref="W253">_xlfn.XLOOKUP(AVANZA[[#This Row],[Num_Agrupacion_Pet_Atis]],Tabla1[[#All],[Numero_de_actuacion]],Tabla1[[#All],[Movil_de_contacto]],"",0)</f>
        <v/>
      </c>
      <c r="X253" s="14">
        <f>IF(OR(AVANZA[[#This Row],[ESTADO LEG]]="Legalizada grabacion",AVANZA[[#This Row],[ESTADO LEG]]="Legalizada aut"),1,0)</f>
        <v>0</v>
      </c>
      <c r="Y253" s="14">
        <f>IF(OR(AVANZA[[#This Row],[ESTADO LEG]]="pdte legalizar",AVANZA[[#This Row],[ESTADO LEG]]="No cruza"),1,0)</f>
        <v>0</v>
      </c>
      <c r="Z253" t="str" cm="1">
        <f t="array" ref="Z253">IF(AVANZA[[#This Row],[Variable]]="Terminada",LOWER(_xlfn.XLOOKUP(AVANZA[[#This Row],[ID_Peticion]],Tabla6[[#All],[NUM_PETICION]],Tabla6[[#All],[ESTADO_LEG]],"NO CRUZA",0)),AVANZA[[#This Row],[Variable]])</f>
        <v>ANULADA</v>
      </c>
      <c r="AA253" t="str" cm="1">
        <f t="array" ref="AA253">_xlfn.XLOOKUP(AVANZA[[#This Row],[ID_Peticion]],Tabla6[[#All],[NUM_PETICION]],Tabla6[[#All],[DIF_DIAS]],"",0)</f>
        <v/>
      </c>
      <c r="AB253" s="2" t="str" cm="1">
        <f t="array" ref="AB253">IFERROR(_xlfn.XLOOKUP(AVANZA[[#This Row],[ID_Peticion]],Tabla6[[#All],[NUM_PETICION]],Tabla6[[#All],[FEC_LEGAL]],"",0),"")</f>
        <v/>
      </c>
      <c r="AC253" s="14">
        <f ca="1">IF(AVANZA[[#This Row],[FECHA LEG]]&lt;&gt;0,IFERROR(AVANZA[[#This Row],[FECHA LEG]]-AVANZA[[#This Row],[FechaIniEstadoSubPetAtis]],0),TODAY()-AVANZA[[#This Row],[FechaIniEstadoSubPetAtis]])</f>
        <v>0</v>
      </c>
      <c r="AD253" s="35">
        <f ca="1">IF(AVANZA[[#This Row],[FINAL Vs LG]]&lt;&gt;0,IF(AVANZA[[#This Row],[FINAL Vs LG]]&lt;7.1,"100%",IF(AND(AVANZA[[#This Row],[FINAL Vs LG]]&gt;7.1,AVANZA[[#This Row],[FINAL Vs LG]]&lt;11.1),"50%","0%")),0)</f>
        <v>0</v>
      </c>
      <c r="AE253" s="14">
        <f ca="1">VLOOKUP(DAY(TODAY()),BACK!F:G,2,0)</f>
        <v>14</v>
      </c>
      <c r="AF253" s="14">
        <f>BACK!$I$2</f>
        <v>24</v>
      </c>
      <c r="AG253" s="14">
        <f>IF(AVANZA[[#This Row],[Oferta_empaquetada_comisiones]]="SI",1,0)</f>
        <v>0</v>
      </c>
      <c r="AH253" s="36">
        <f>IF(AVANZA[[#This Row],[Variable]]="TERMINADA",IFERROR(VLOOKUP(AVANZA[[#This Row],[SUPERVISOR]],Tabla2[#All],4,0),0),)</f>
        <v>0</v>
      </c>
      <c r="AI253" s="14">
        <f>IF(AVANZA[[#This Row],[Producto]]="BA",1,0)</f>
        <v>0</v>
      </c>
      <c r="AJ253" s="14">
        <f>IF(AVANZA[[#This Row],[Producto]]="DUO",1,0)</f>
        <v>0</v>
      </c>
      <c r="AK253" s="14">
        <f>IF(AVANZA[[#This Row],[Producto]]="TRIO",1,0)</f>
        <v>1</v>
      </c>
      <c r="AL253" t="s">
        <v>221</v>
      </c>
      <c r="AM253">
        <v>-1</v>
      </c>
      <c r="AN253">
        <v>-1</v>
      </c>
      <c r="AO253" t="s">
        <v>1177</v>
      </c>
      <c r="AP253" s="1">
        <v>46141.545347222222</v>
      </c>
      <c r="AQ253">
        <v>-1</v>
      </c>
      <c r="AR253" t="s">
        <v>1178</v>
      </c>
      <c r="AS253">
        <v>-1</v>
      </c>
      <c r="AT253">
        <v>-1</v>
      </c>
      <c r="AU253">
        <v>-1</v>
      </c>
      <c r="AV253">
        <v>-1</v>
      </c>
      <c r="AW253">
        <v>-1</v>
      </c>
      <c r="AX253" t="s">
        <v>224</v>
      </c>
      <c r="AY253">
        <v>-1</v>
      </c>
      <c r="AZ253">
        <v>2026</v>
      </c>
      <c r="BA253">
        <v>5</v>
      </c>
      <c r="BB253">
        <v>6</v>
      </c>
      <c r="BC253">
        <v>-1</v>
      </c>
      <c r="BD253" t="s">
        <v>225</v>
      </c>
      <c r="BE253">
        <v>-1</v>
      </c>
      <c r="BF253">
        <v>20001619996050</v>
      </c>
      <c r="BG253" t="s">
        <v>611</v>
      </c>
      <c r="BH253" t="s">
        <v>612</v>
      </c>
      <c r="BI253" t="s">
        <v>1179</v>
      </c>
      <c r="BJ253">
        <v>-1</v>
      </c>
      <c r="BK253">
        <v>-1</v>
      </c>
      <c r="BL253">
        <v>-1</v>
      </c>
      <c r="BM253" t="s">
        <v>573</v>
      </c>
      <c r="BN253" t="s">
        <v>230</v>
      </c>
      <c r="BO253" t="s">
        <v>1180</v>
      </c>
      <c r="BP253" t="s">
        <v>380</v>
      </c>
      <c r="BQ253">
        <v>2026</v>
      </c>
      <c r="BR253">
        <v>4</v>
      </c>
      <c r="BS253">
        <v>29</v>
      </c>
      <c r="BT253" s="1">
        <v>46148.385266203702</v>
      </c>
      <c r="BU253" t="s">
        <v>575</v>
      </c>
      <c r="BV253" s="2">
        <v>46148</v>
      </c>
      <c r="BW253" t="s">
        <v>576</v>
      </c>
      <c r="BX253" s="2">
        <v>46141</v>
      </c>
      <c r="BY253" s="2">
        <v>46148</v>
      </c>
      <c r="BZ253" t="s">
        <v>235</v>
      </c>
      <c r="CA253" t="s">
        <v>297</v>
      </c>
      <c r="CB253" t="s">
        <v>297</v>
      </c>
      <c r="CC253" t="s">
        <v>1181</v>
      </c>
      <c r="CD253" t="s">
        <v>1182</v>
      </c>
      <c r="CE253">
        <v>-1</v>
      </c>
      <c r="CF253" t="s">
        <v>300</v>
      </c>
      <c r="CG253" t="s">
        <v>301</v>
      </c>
      <c r="CH253" t="s">
        <v>242</v>
      </c>
      <c r="CI253">
        <v>73211780</v>
      </c>
      <c r="CJ253" t="s">
        <v>244</v>
      </c>
      <c r="CK253" t="s">
        <v>245</v>
      </c>
      <c r="CL253" t="s">
        <v>246</v>
      </c>
      <c r="CM253" t="s">
        <v>247</v>
      </c>
      <c r="CN253" t="s">
        <v>248</v>
      </c>
      <c r="CT253" t="s">
        <v>249</v>
      </c>
      <c r="CU253" t="s">
        <v>387</v>
      </c>
      <c r="CW253" t="s">
        <v>621</v>
      </c>
      <c r="CX253" t="s">
        <v>622</v>
      </c>
      <c r="CY253" t="s">
        <v>1183</v>
      </c>
      <c r="DA253" t="s">
        <v>250</v>
      </c>
      <c r="DB253">
        <v>-1</v>
      </c>
      <c r="DF253" t="s">
        <v>731</v>
      </c>
      <c r="DJ253" t="s">
        <v>252</v>
      </c>
      <c r="DK253" t="s">
        <v>253</v>
      </c>
      <c r="DL253" t="s">
        <v>253</v>
      </c>
      <c r="DN253" t="s">
        <v>390</v>
      </c>
      <c r="DR253" t="s">
        <v>256</v>
      </c>
      <c r="DS253" t="s">
        <v>244</v>
      </c>
      <c r="DT253" t="s">
        <v>243</v>
      </c>
      <c r="DV253">
        <v>1</v>
      </c>
      <c r="DW253" t="s">
        <v>283</v>
      </c>
      <c r="ED253" s="2">
        <v>46148</v>
      </c>
      <c r="EE253" t="s">
        <v>306</v>
      </c>
      <c r="EF253">
        <v>5</v>
      </c>
      <c r="EP253" t="s">
        <v>258</v>
      </c>
      <c r="ES253" t="s">
        <v>696</v>
      </c>
      <c r="FA253" t="s">
        <v>245</v>
      </c>
      <c r="FB253" t="s">
        <v>308</v>
      </c>
      <c r="FD253" t="s">
        <v>308</v>
      </c>
      <c r="FE253" t="s">
        <v>309</v>
      </c>
      <c r="FF253" t="s">
        <v>309</v>
      </c>
      <c r="FK253" t="s">
        <v>263</v>
      </c>
      <c r="FL253" t="s">
        <v>1184</v>
      </c>
      <c r="FN253" t="s">
        <v>248</v>
      </c>
      <c r="FO253" t="s">
        <v>265</v>
      </c>
      <c r="FR253">
        <v>0</v>
      </c>
      <c r="GB253" t="s">
        <v>266</v>
      </c>
      <c r="GM253">
        <v>0</v>
      </c>
      <c r="GS253" t="s">
        <v>267</v>
      </c>
      <c r="GT253" s="2">
        <v>44439</v>
      </c>
      <c r="GU253" t="s">
        <v>268</v>
      </c>
      <c r="GV253" t="s">
        <v>311</v>
      </c>
      <c r="GW253" t="s">
        <v>270</v>
      </c>
      <c r="GX253" t="s">
        <v>271</v>
      </c>
      <c r="GY253" t="s">
        <v>271</v>
      </c>
      <c r="GZ253" t="s">
        <v>273</v>
      </c>
      <c r="HA253" t="s">
        <v>336</v>
      </c>
      <c r="HC253" t="s">
        <v>337</v>
      </c>
      <c r="HE253" t="s">
        <v>230</v>
      </c>
      <c r="HF253" t="s">
        <v>1185</v>
      </c>
      <c r="HR253" t="s">
        <v>278</v>
      </c>
      <c r="HV253">
        <v>136900</v>
      </c>
      <c r="HW253" t="s">
        <v>279</v>
      </c>
      <c r="HY253">
        <v>0</v>
      </c>
      <c r="HZ253">
        <v>0</v>
      </c>
      <c r="IA253" t="s">
        <v>279</v>
      </c>
      <c r="IB253" t="s">
        <v>281</v>
      </c>
      <c r="IC253" t="s">
        <v>1186</v>
      </c>
      <c r="IE253" t="s">
        <v>283</v>
      </c>
      <c r="IF253" t="s">
        <v>283</v>
      </c>
      <c r="IG253" t="s">
        <v>283</v>
      </c>
      <c r="IH253" t="s">
        <v>284</v>
      </c>
      <c r="II253" t="s">
        <v>285</v>
      </c>
      <c r="IJ253" t="s">
        <v>286</v>
      </c>
      <c r="IK253" t="s">
        <v>278</v>
      </c>
      <c r="IL253" t="s">
        <v>287</v>
      </c>
      <c r="IM253" t="s">
        <v>288</v>
      </c>
      <c r="IN253" t="s">
        <v>290</v>
      </c>
      <c r="IP253" t="s">
        <v>1187</v>
      </c>
      <c r="IQ253" t="s">
        <v>284</v>
      </c>
      <c r="IS253" t="s">
        <v>291</v>
      </c>
      <c r="IT253" t="s">
        <v>315</v>
      </c>
      <c r="IU253" t="s">
        <v>316</v>
      </c>
      <c r="IV253" t="s">
        <v>317</v>
      </c>
      <c r="IW253" t="s">
        <v>318</v>
      </c>
      <c r="IY253" t="s">
        <v>281</v>
      </c>
    </row>
    <row r="254" spans="1:259" x14ac:dyDescent="0.3">
      <c r="A254" s="14">
        <f>DAY(AVANZA[[#This Row],[FechaSeguimiento]])</f>
        <v>6</v>
      </c>
      <c r="B254" s="14">
        <f>MONTH(AVANZA[[#This Row],[FechaSeguimiento]])</f>
        <v>5</v>
      </c>
      <c r="C254"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54" t="str">
        <f>LOWER(IFERROR(VLOOKUP(AVANZA[[#This Row],[ID_Peticion]],CANCELADAS[#All],2,0),""))</f>
        <v>qc - ya tiene servicio movistar instalado</v>
      </c>
      <c r="E254" t="str">
        <f>LOWER(IFERROR(VLOOKUP(AVANZA[[#This Row],[ID_Peticion]],CANCELADAS[#All],3,0),""))</f>
        <v>cliente</v>
      </c>
      <c r="F254" t="str">
        <f>LOWER(IF(AVANZA[[#This Row],[CEDULA CLIENTE]]&lt;&gt;""," CC: " &amp; COUNTIFS(AVANZA[CEDULA CLIENTE],AVANZA[[#This Row],[CEDULA CLIENTE]]),"")&amp; IF(AVANZA[[#This Row],[Direccion]]&lt;&gt;""," DIR: " &amp; COUNTIFS(AVANZA[Direccion],AVANZA[[#This Row],[Direccion]]),""))</f>
        <v xml:space="preserve"> dir: 1</v>
      </c>
      <c r="G254" t="str">
        <f>IFERROR(VLOOKUP(AVANZA[[#This Row],[Cedula_Vendedor_Atis]],PLANTA[[#All],[CEDULA]:[LINEA]],3,0),"No Cruza")</f>
        <v>Marisol Avella</v>
      </c>
      <c r="H254" t="str">
        <f>IFERROR(VLOOKUP(AVANZA[[#This Row],[Cedula_Vendedor_Atis]],PLANTA[[#All],[CEDULA]:[LINEA]],4,0),"No Cruza")</f>
        <v>Fija</v>
      </c>
      <c r="I254" t="str">
        <f>LOWER(IF(AVANZA[[#This Row],[ATRIBUIBLE]]="",AVANZA[[#This Row],[Variable]],AVANZA[[#This Row],[ATRIBUIBLE]]))</f>
        <v>cliente</v>
      </c>
      <c r="J254" s="14">
        <f>IF(AVANZA[[#This Row],[Variable]]=AVANZA[[#Headers],[TERMINADA]],1,0)</f>
        <v>0</v>
      </c>
      <c r="K254" s="14">
        <f>IF(AVANZA[[#This Row],[Variable]]=AVANZA[[#Headers],[ANULADA]],1,0)</f>
        <v>1</v>
      </c>
      <c r="L254" s="14">
        <f>IF(AVANZA[[#This Row],[Variable]]=AVANZA[[#Headers],[PENDIENTE]],1,0)</f>
        <v>0</v>
      </c>
      <c r="M254" s="14">
        <f>IF(AVANZA[[#This Row],[ESTADO AGENDA]]="AGENDADA",1,0)</f>
        <v>0</v>
      </c>
      <c r="N254" s="14">
        <f>IF(AVANZA[[#This Row],[ESTADO AGENDA]]="PENDIENTE DE AGENDAR",1,0)</f>
        <v>0</v>
      </c>
      <c r="O254" s="14">
        <f>IF(AVANZA[[#This Row],[ESTADO AGENDA]]="SUSPENDIDA",1,0)</f>
        <v>0</v>
      </c>
      <c r="P254" t="str" cm="1">
        <f t="array" ref="P254">_xlfn.XLOOKUP(AVANZA[[#This Row],[Num_Agrupacion_Pet_Atis]],Tabla1[[#All],[Numero_de_actuacion]],Tabla1[[#All],[Estado_de_la_orden]],"",0)</f>
        <v/>
      </c>
      <c r="Q254" s="2" t="str" cm="1">
        <f t="array" ref="Q254">_xlfn.XLOOKUP(AVANZA[[#This Row],[Num_Agrupacion_Pet_Atis]],Tabla1[[#All],[Numero_de_actuacion]],Tabla1[[#All],[Fecha_de_la_cita]],"",0)</f>
        <v/>
      </c>
      <c r="R254" t="str" cm="1">
        <f t="array" ref="R254">_xlfn.XLOOKUP(AVANZA[[#This Row],[Num_Agrupacion_Pet_Atis]],Tabla1[[#All],[Numero_de_actuacion]],Tabla1[[#All],[Franja_horaria_de_la_cita]],"",0)</f>
        <v/>
      </c>
      <c r="S254" s="14" t="str">
        <f>IFERROR(DAY(AVANZA[[#This Row],[FECHA AGENDA]]),"")</f>
        <v/>
      </c>
      <c r="T254" s="14" t="str">
        <f>IFERROR(MONTH(AVANZA[[#This Row],[FECHA AGENDA]]),"")</f>
        <v/>
      </c>
      <c r="U254" t="str" cm="1">
        <f t="array" ref="U254">_xlfn.XLOOKUP(AVANZA[[#This Row],[Num_Agrupacion_Pet_Atis]],Tabla1[[#All],[Numero_de_actuacion]],Tabla1[[#All],[Motivo_de_suspension]],"",0)</f>
        <v/>
      </c>
      <c r="V254" s="2" t="str" cm="1">
        <f t="array" ref="V254">_xlfn.XLOOKUP(AVANZA[[#This Row],[Num_Agrupacion_Pet_Atis]],Tabla1[[#All],[Numero_de_actuacion]],Tabla1[[#All],[No_identificacion_cliente]],"",0)</f>
        <v/>
      </c>
      <c r="W254" s="2" t="str" cm="1">
        <f t="array" ref="W254">_xlfn.XLOOKUP(AVANZA[[#This Row],[Num_Agrupacion_Pet_Atis]],Tabla1[[#All],[Numero_de_actuacion]],Tabla1[[#All],[Movil_de_contacto]],"",0)</f>
        <v/>
      </c>
      <c r="X254" s="14">
        <f>IF(OR(AVANZA[[#This Row],[ESTADO LEG]]="Legalizada grabacion",AVANZA[[#This Row],[ESTADO LEG]]="Legalizada aut"),1,0)</f>
        <v>0</v>
      </c>
      <c r="Y254" s="14">
        <f>IF(OR(AVANZA[[#This Row],[ESTADO LEG]]="pdte legalizar",AVANZA[[#This Row],[ESTADO LEG]]="No cruza"),1,0)</f>
        <v>0</v>
      </c>
      <c r="Z254" t="str" cm="1">
        <f t="array" ref="Z254">IF(AVANZA[[#This Row],[Variable]]="Terminada",LOWER(_xlfn.XLOOKUP(AVANZA[[#This Row],[ID_Peticion]],Tabla6[[#All],[NUM_PETICION]],Tabla6[[#All],[ESTADO_LEG]],"NO CRUZA",0)),AVANZA[[#This Row],[Variable]])</f>
        <v>ANULADA</v>
      </c>
      <c r="AA254" t="str" cm="1">
        <f t="array" ref="AA254">_xlfn.XLOOKUP(AVANZA[[#This Row],[ID_Peticion]],Tabla6[[#All],[NUM_PETICION]],Tabla6[[#All],[DIF_DIAS]],"",0)</f>
        <v/>
      </c>
      <c r="AB254" s="2" t="str" cm="1">
        <f t="array" ref="AB254">IFERROR(_xlfn.XLOOKUP(AVANZA[[#This Row],[ID_Peticion]],Tabla6[[#All],[NUM_PETICION]],Tabla6[[#All],[FEC_LEGAL]],"",0),"")</f>
        <v/>
      </c>
      <c r="AC254" s="14">
        <f ca="1">IF(AVANZA[[#This Row],[FECHA LEG]]&lt;&gt;0,IFERROR(AVANZA[[#This Row],[FECHA LEG]]-AVANZA[[#This Row],[FechaIniEstadoSubPetAtis]],0),TODAY()-AVANZA[[#This Row],[FechaIniEstadoSubPetAtis]])</f>
        <v>0</v>
      </c>
      <c r="AD254" s="35">
        <f ca="1">IF(AVANZA[[#This Row],[FINAL Vs LG]]&lt;&gt;0,IF(AVANZA[[#This Row],[FINAL Vs LG]]&lt;7.1,"100%",IF(AND(AVANZA[[#This Row],[FINAL Vs LG]]&gt;7.1,AVANZA[[#This Row],[FINAL Vs LG]]&lt;11.1),"50%","0%")),0)</f>
        <v>0</v>
      </c>
      <c r="AE254" s="14">
        <f ca="1">VLOOKUP(DAY(TODAY()),BACK!F:G,2,0)</f>
        <v>14</v>
      </c>
      <c r="AF254" s="14">
        <f>BACK!$I$2</f>
        <v>24</v>
      </c>
      <c r="AG254" s="14">
        <f>IF(AVANZA[[#This Row],[Oferta_empaquetada_comisiones]]="SI",1,0)</f>
        <v>0</v>
      </c>
      <c r="AH254" s="36">
        <f>IF(AVANZA[[#This Row],[Variable]]="TERMINADA",IFERROR(VLOOKUP(AVANZA[[#This Row],[SUPERVISOR]],Tabla2[#All],4,0),0),)</f>
        <v>0</v>
      </c>
      <c r="AI254" s="14">
        <f>IF(AVANZA[[#This Row],[Producto]]="BA",1,0)</f>
        <v>1</v>
      </c>
      <c r="AJ254" s="14">
        <f>IF(AVANZA[[#This Row],[Producto]]="DUO",1,0)</f>
        <v>0</v>
      </c>
      <c r="AK254" s="14">
        <f>IF(AVANZA[[#This Row],[Producto]]="TRIO",1,0)</f>
        <v>0</v>
      </c>
      <c r="AL254" t="s">
        <v>515</v>
      </c>
      <c r="AM254">
        <v>-1</v>
      </c>
      <c r="AN254">
        <v>-1</v>
      </c>
      <c r="AO254" t="s">
        <v>1188</v>
      </c>
      <c r="AP254" s="1">
        <v>46148.43246527778</v>
      </c>
      <c r="AQ254">
        <v>-1</v>
      </c>
      <c r="AR254" t="s">
        <v>1189</v>
      </c>
      <c r="AS254">
        <v>-1</v>
      </c>
      <c r="AT254">
        <v>-1</v>
      </c>
      <c r="AU254">
        <v>-1</v>
      </c>
      <c r="AV254">
        <v>-1</v>
      </c>
      <c r="AW254">
        <v>-1</v>
      </c>
      <c r="AX254" t="s">
        <v>224</v>
      </c>
      <c r="AY254">
        <v>-1</v>
      </c>
      <c r="AZ254">
        <v>2026</v>
      </c>
      <c r="BA254">
        <v>5</v>
      </c>
      <c r="BB254">
        <v>6</v>
      </c>
      <c r="BC254">
        <v>-1</v>
      </c>
      <c r="BD254" t="s">
        <v>225</v>
      </c>
      <c r="BE254">
        <v>-1</v>
      </c>
      <c r="BF254">
        <v>20001623457609</v>
      </c>
      <c r="BG254" t="s">
        <v>1190</v>
      </c>
      <c r="BH254" t="s">
        <v>1191</v>
      </c>
      <c r="BI254" t="s">
        <v>1192</v>
      </c>
      <c r="BJ254">
        <v>-1</v>
      </c>
      <c r="BK254">
        <v>-1</v>
      </c>
      <c r="BL254">
        <v>-1</v>
      </c>
      <c r="BM254" t="s">
        <v>573</v>
      </c>
      <c r="BN254" t="s">
        <v>230</v>
      </c>
      <c r="BO254" t="s">
        <v>1193</v>
      </c>
      <c r="BP254" t="s">
        <v>232</v>
      </c>
      <c r="BQ254">
        <v>2026</v>
      </c>
      <c r="BR254">
        <v>5</v>
      </c>
      <c r="BS254">
        <v>6</v>
      </c>
      <c r="BT254" s="1">
        <v>46148.64466435185</v>
      </c>
      <c r="BU254" t="s">
        <v>575</v>
      </c>
      <c r="BV254" s="2">
        <v>46148</v>
      </c>
      <c r="BW254" t="s">
        <v>576</v>
      </c>
      <c r="BX254" s="2">
        <v>46148</v>
      </c>
      <c r="BY254" s="2">
        <v>46148</v>
      </c>
      <c r="BZ254" t="s">
        <v>235</v>
      </c>
      <c r="CA254" t="s">
        <v>896</v>
      </c>
      <c r="CB254" t="s">
        <v>752</v>
      </c>
      <c r="CC254" t="s">
        <v>1194</v>
      </c>
      <c r="CD254" t="s">
        <v>1195</v>
      </c>
      <c r="CE254">
        <v>-1</v>
      </c>
      <c r="CF254" t="s">
        <v>899</v>
      </c>
      <c r="CG254" t="s">
        <v>756</v>
      </c>
      <c r="CH254" t="s">
        <v>242</v>
      </c>
      <c r="CI254">
        <v>46680282</v>
      </c>
      <c r="CJ254" t="s">
        <v>522</v>
      </c>
      <c r="CK254" t="s">
        <v>245</v>
      </c>
      <c r="CL254" t="s">
        <v>409</v>
      </c>
      <c r="CM254" t="s">
        <v>247</v>
      </c>
      <c r="CN254" t="s">
        <v>410</v>
      </c>
      <c r="CT254" t="s">
        <v>386</v>
      </c>
      <c r="CU254" t="s">
        <v>225</v>
      </c>
      <c r="CW254" t="s">
        <v>1190</v>
      </c>
      <c r="CX254" t="s">
        <v>1191</v>
      </c>
      <c r="CY254" t="s">
        <v>1196</v>
      </c>
      <c r="DA254" t="s">
        <v>250</v>
      </c>
      <c r="DB254">
        <v>-1</v>
      </c>
      <c r="DF254" t="s">
        <v>731</v>
      </c>
      <c r="DJ254" t="s">
        <v>252</v>
      </c>
      <c r="DK254" t="s">
        <v>253</v>
      </c>
      <c r="DL254" t="s">
        <v>253</v>
      </c>
      <c r="DN254" t="s">
        <v>255</v>
      </c>
      <c r="DR254" t="s">
        <v>523</v>
      </c>
      <c r="DS254" t="s">
        <v>522</v>
      </c>
      <c r="DT254" t="s">
        <v>515</v>
      </c>
      <c r="DV254">
        <v>1</v>
      </c>
      <c r="DW254" t="s">
        <v>623</v>
      </c>
      <c r="ED254" s="2">
        <v>46148</v>
      </c>
      <c r="EE254" t="s">
        <v>900</v>
      </c>
      <c r="EF254">
        <v>9</v>
      </c>
      <c r="EP254" t="s">
        <v>258</v>
      </c>
      <c r="FA254" t="s">
        <v>245</v>
      </c>
      <c r="FB254" t="s">
        <v>763</v>
      </c>
      <c r="FD254" t="s">
        <v>763</v>
      </c>
      <c r="FE254" t="s">
        <v>902</v>
      </c>
      <c r="FF254" t="s">
        <v>903</v>
      </c>
      <c r="FK254" t="s">
        <v>263</v>
      </c>
      <c r="FN254" t="s">
        <v>410</v>
      </c>
      <c r="FO254" t="s">
        <v>414</v>
      </c>
      <c r="FR254">
        <v>0</v>
      </c>
      <c r="GB254" t="s">
        <v>266</v>
      </c>
      <c r="GM254">
        <v>0</v>
      </c>
      <c r="GS254" t="s">
        <v>267</v>
      </c>
      <c r="GT254" s="2"/>
      <c r="GU254" t="s">
        <v>268</v>
      </c>
      <c r="GV254" t="s">
        <v>311</v>
      </c>
      <c r="GW254" t="s">
        <v>270</v>
      </c>
      <c r="GX254" t="s">
        <v>271</v>
      </c>
      <c r="GY254" t="s">
        <v>272</v>
      </c>
      <c r="GZ254" t="s">
        <v>273</v>
      </c>
      <c r="HE254" t="s">
        <v>230</v>
      </c>
      <c r="HF254" t="s">
        <v>1197</v>
      </c>
      <c r="HR254" t="s">
        <v>278</v>
      </c>
      <c r="HV254">
        <v>103900</v>
      </c>
      <c r="HW254" t="s">
        <v>279</v>
      </c>
      <c r="HY254">
        <v>0</v>
      </c>
      <c r="HZ254">
        <v>0</v>
      </c>
      <c r="IA254" t="s">
        <v>279</v>
      </c>
      <c r="IB254" t="s">
        <v>281</v>
      </c>
      <c r="IC254" t="s">
        <v>1198</v>
      </c>
      <c r="IE254" t="s">
        <v>283</v>
      </c>
      <c r="IF254" t="s">
        <v>283</v>
      </c>
      <c r="IG254" t="s">
        <v>283</v>
      </c>
      <c r="IH254" t="s">
        <v>284</v>
      </c>
      <c r="II254" t="s">
        <v>285</v>
      </c>
      <c r="IJ254" t="s">
        <v>286</v>
      </c>
      <c r="IK254" t="s">
        <v>278</v>
      </c>
      <c r="IL254" t="s">
        <v>346</v>
      </c>
      <c r="IM254" t="s">
        <v>288</v>
      </c>
      <c r="IN254" t="s">
        <v>290</v>
      </c>
      <c r="IP254" t="s">
        <v>1199</v>
      </c>
      <c r="IQ254" t="s">
        <v>284</v>
      </c>
      <c r="IS254" t="s">
        <v>291</v>
      </c>
      <c r="IY254" t="s">
        <v>281</v>
      </c>
    </row>
    <row r="255" spans="1:259" x14ac:dyDescent="0.3">
      <c r="A255" s="14">
        <f>DAY(AVANZA[[#This Row],[FechaSeguimiento]])</f>
        <v>6</v>
      </c>
      <c r="B255" s="14">
        <f>MONTH(AVANZA[[#This Row],[FechaSeguimiento]])</f>
        <v>5</v>
      </c>
      <c r="C255"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55" t="str">
        <f>LOWER(IFERROR(VLOOKUP(AVANZA[[#This Row],[ID_Peticion]],CANCELADAS[#All],2,0),""))</f>
        <v/>
      </c>
      <c r="E255" t="str">
        <f>LOWER(IFERROR(VLOOKUP(AVANZA[[#This Row],[ID_Peticion]],CANCELADAS[#All],3,0),""))</f>
        <v/>
      </c>
      <c r="F255" t="str">
        <f>LOWER(IF(AVANZA[[#This Row],[CEDULA CLIENTE]]&lt;&gt;""," CC: " &amp; COUNTIFS(AVANZA[CEDULA CLIENTE],AVANZA[[#This Row],[CEDULA CLIENTE]]),"")&amp; IF(AVANZA[[#This Row],[Direccion]]&lt;&gt;""," DIR: " &amp; COUNTIFS(AVANZA[Direccion],AVANZA[[#This Row],[Direccion]]),""))</f>
        <v xml:space="preserve"> dir: 1</v>
      </c>
      <c r="G255" t="str">
        <f>IFERROR(VLOOKUP(AVANZA[[#This Row],[Cedula_Vendedor_Atis]],PLANTA[[#All],[CEDULA]:[LINEA]],3,0),"No Cruza")</f>
        <v>Marisol Avella</v>
      </c>
      <c r="H255" t="str">
        <f>IFERROR(VLOOKUP(AVANZA[[#This Row],[Cedula_Vendedor_Atis]],PLANTA[[#All],[CEDULA]:[LINEA]],4,0),"No Cruza")</f>
        <v>Fija</v>
      </c>
      <c r="I255" t="str">
        <f>LOWER(IF(AVANZA[[#This Row],[ATRIBUIBLE]]="",AVANZA[[#This Row],[Variable]],AVANZA[[#This Row],[ATRIBUIBLE]]))</f>
        <v>terminada</v>
      </c>
      <c r="J255" s="14">
        <f>IF(AVANZA[[#This Row],[Variable]]=AVANZA[[#Headers],[TERMINADA]],1,0)</f>
        <v>1</v>
      </c>
      <c r="K255" s="14">
        <f>IF(AVANZA[[#This Row],[Variable]]=AVANZA[[#Headers],[ANULADA]],1,0)</f>
        <v>0</v>
      </c>
      <c r="L255" s="14">
        <f>IF(AVANZA[[#This Row],[Variable]]=AVANZA[[#Headers],[PENDIENTE]],1,0)</f>
        <v>0</v>
      </c>
      <c r="M255" s="14">
        <f>IF(AVANZA[[#This Row],[ESTADO AGENDA]]="AGENDADA",1,0)</f>
        <v>0</v>
      </c>
      <c r="N255" s="14">
        <f>IF(AVANZA[[#This Row],[ESTADO AGENDA]]="PENDIENTE DE AGENDAR",1,0)</f>
        <v>0</v>
      </c>
      <c r="O255" s="14">
        <f>IF(AVANZA[[#This Row],[ESTADO AGENDA]]="SUSPENDIDA",1,0)</f>
        <v>0</v>
      </c>
      <c r="P255" t="str" cm="1">
        <f t="array" ref="P255">_xlfn.XLOOKUP(AVANZA[[#This Row],[Num_Agrupacion_Pet_Atis]],Tabla1[[#All],[Numero_de_actuacion]],Tabla1[[#All],[Estado_de_la_orden]],"",0)</f>
        <v/>
      </c>
      <c r="Q255" s="2" t="str" cm="1">
        <f t="array" ref="Q255">_xlfn.XLOOKUP(AVANZA[[#This Row],[Num_Agrupacion_Pet_Atis]],Tabla1[[#All],[Numero_de_actuacion]],Tabla1[[#All],[Fecha_de_la_cita]],"",0)</f>
        <v/>
      </c>
      <c r="R255" t="str" cm="1">
        <f t="array" ref="R255">_xlfn.XLOOKUP(AVANZA[[#This Row],[Num_Agrupacion_Pet_Atis]],Tabla1[[#All],[Numero_de_actuacion]],Tabla1[[#All],[Franja_horaria_de_la_cita]],"",0)</f>
        <v/>
      </c>
      <c r="S255" s="14" t="str">
        <f>IFERROR(DAY(AVANZA[[#This Row],[FECHA AGENDA]]),"")</f>
        <v/>
      </c>
      <c r="T255" s="14" t="str">
        <f>IFERROR(MONTH(AVANZA[[#This Row],[FECHA AGENDA]]),"")</f>
        <v/>
      </c>
      <c r="U255" t="str" cm="1">
        <f t="array" ref="U255">_xlfn.XLOOKUP(AVANZA[[#This Row],[Num_Agrupacion_Pet_Atis]],Tabla1[[#All],[Numero_de_actuacion]],Tabla1[[#All],[Motivo_de_suspension]],"",0)</f>
        <v/>
      </c>
      <c r="V255" s="2" t="str" cm="1">
        <f t="array" ref="V255">_xlfn.XLOOKUP(AVANZA[[#This Row],[Num_Agrupacion_Pet_Atis]],Tabla1[[#All],[Numero_de_actuacion]],Tabla1[[#All],[No_identificacion_cliente]],"",0)</f>
        <v/>
      </c>
      <c r="W255" s="2" t="str" cm="1">
        <f t="array" ref="W255">_xlfn.XLOOKUP(AVANZA[[#This Row],[Num_Agrupacion_Pet_Atis]],Tabla1[[#All],[Numero_de_actuacion]],Tabla1[[#All],[Movil_de_contacto]],"",0)</f>
        <v/>
      </c>
      <c r="X255" s="14">
        <f>IF(OR(AVANZA[[#This Row],[ESTADO LEG]]="Legalizada grabacion",AVANZA[[#This Row],[ESTADO LEG]]="Legalizada aut"),1,0)</f>
        <v>1</v>
      </c>
      <c r="Y255" s="14">
        <f>IF(OR(AVANZA[[#This Row],[ESTADO LEG]]="pdte legalizar",AVANZA[[#This Row],[ESTADO LEG]]="No cruza"),1,0)</f>
        <v>0</v>
      </c>
      <c r="Z255" t="str" cm="1">
        <f t="array" ref="Z255">IF(AVANZA[[#This Row],[Variable]]="Terminada",LOWER(_xlfn.XLOOKUP(AVANZA[[#This Row],[ID_Peticion]],Tabla6[[#All],[NUM_PETICION]],Tabla6[[#All],[ESTADO_LEG]],"NO CRUZA",0)),AVANZA[[#This Row],[Variable]])</f>
        <v>legalizada grabacion</v>
      </c>
      <c r="AA255" cm="1">
        <f t="array" ref="AA255">_xlfn.XLOOKUP(AVANZA[[#This Row],[ID_Peticion]],Tabla6[[#All],[NUM_PETICION]],Tabla6[[#All],[DIF_DIAS]],"",0)</f>
        <v>1</v>
      </c>
      <c r="AB255" s="2" cm="1">
        <f t="array" ref="AB255">IFERROR(_xlfn.XLOOKUP(AVANZA[[#This Row],[ID_Peticion]],Tabla6[[#All],[NUM_PETICION]],Tabla6[[#All],[FEC_LEGAL]],"",0),"")</f>
        <v>46149</v>
      </c>
      <c r="AC255" s="14">
        <f ca="1">IF(AVANZA[[#This Row],[FECHA LEG]]&lt;&gt;0,IFERROR(AVANZA[[#This Row],[FECHA LEG]]-AVANZA[[#This Row],[FechaIniEstadoSubPetAtis]],0),TODAY()-AVANZA[[#This Row],[FechaIniEstadoSubPetAtis]])</f>
        <v>1</v>
      </c>
      <c r="AD255" s="35" t="str">
        <f ca="1">IF(AVANZA[[#This Row],[FINAL Vs LG]]&lt;&gt;0,IF(AVANZA[[#This Row],[FINAL Vs LG]]&lt;7.1,"100%",IF(AND(AVANZA[[#This Row],[FINAL Vs LG]]&gt;7.1,AVANZA[[#This Row],[FINAL Vs LG]]&lt;11.1),"50%","0%")),0)</f>
        <v>100%</v>
      </c>
      <c r="AE255" s="14">
        <f ca="1">VLOOKUP(DAY(TODAY()),BACK!F:G,2,0)</f>
        <v>14</v>
      </c>
      <c r="AF255" s="14">
        <f>BACK!$I$2</f>
        <v>24</v>
      </c>
      <c r="AG255" s="14">
        <f>IF(AVANZA[[#This Row],[Oferta_empaquetada_comisiones]]="SI",1,0)</f>
        <v>0</v>
      </c>
      <c r="AH255" s="36">
        <f>IF(AVANZA[[#This Row],[Variable]]="TERMINADA",IFERROR(VLOOKUP(AVANZA[[#This Row],[SUPERVISOR]],Tabla2[#All],4,0),0),)</f>
        <v>3.5</v>
      </c>
      <c r="AI255" s="14">
        <f>IF(AVANZA[[#This Row],[Producto]]="BA",1,0)</f>
        <v>0</v>
      </c>
      <c r="AJ255" s="14">
        <f>IF(AVANZA[[#This Row],[Producto]]="DUO",1,0)</f>
        <v>0</v>
      </c>
      <c r="AK255" s="14">
        <f>IF(AVANZA[[#This Row],[Producto]]="TRIO",1,0)</f>
        <v>1</v>
      </c>
      <c r="AL255" t="s">
        <v>347</v>
      </c>
      <c r="AM255">
        <v>-1</v>
      </c>
      <c r="AN255">
        <v>-1</v>
      </c>
      <c r="AO255" t="s">
        <v>1218</v>
      </c>
      <c r="AP255" s="1">
        <v>46146.350173611114</v>
      </c>
      <c r="AQ255">
        <v>-1</v>
      </c>
      <c r="AR255" t="s">
        <v>1219</v>
      </c>
      <c r="AS255">
        <v>-1</v>
      </c>
      <c r="AT255">
        <v>-1</v>
      </c>
      <c r="AU255">
        <v>-1</v>
      </c>
      <c r="AV255">
        <v>-1</v>
      </c>
      <c r="AW255">
        <v>-1</v>
      </c>
      <c r="AX255" t="s">
        <v>224</v>
      </c>
      <c r="AY255">
        <v>-1</v>
      </c>
      <c r="AZ255">
        <v>2026</v>
      </c>
      <c r="BA255">
        <v>5</v>
      </c>
      <c r="BB255">
        <v>6</v>
      </c>
      <c r="BC255">
        <v>-1</v>
      </c>
      <c r="BD255" t="s">
        <v>225</v>
      </c>
      <c r="BE255">
        <v>-1</v>
      </c>
      <c r="BF255">
        <v>20001621678298</v>
      </c>
      <c r="BG255" t="s">
        <v>1220</v>
      </c>
      <c r="BH255" t="s">
        <v>1221</v>
      </c>
      <c r="BI255" t="s">
        <v>1222</v>
      </c>
      <c r="BJ255">
        <v>-1</v>
      </c>
      <c r="BK255">
        <v>-1</v>
      </c>
      <c r="BL255">
        <v>-1</v>
      </c>
      <c r="BM255" t="s">
        <v>229</v>
      </c>
      <c r="BN255" t="s">
        <v>230</v>
      </c>
      <c r="BO255" t="s">
        <v>1223</v>
      </c>
      <c r="BP255" t="s">
        <v>380</v>
      </c>
      <c r="BQ255">
        <v>2026</v>
      </c>
      <c r="BR255">
        <v>5</v>
      </c>
      <c r="BS255">
        <v>4</v>
      </c>
      <c r="BT255" s="1">
        <v>46148.517488425925</v>
      </c>
      <c r="BU255" t="s">
        <v>233</v>
      </c>
      <c r="BV255" s="2">
        <v>46148</v>
      </c>
      <c r="BW255" t="s">
        <v>234</v>
      </c>
      <c r="BX255" s="2">
        <v>46146</v>
      </c>
      <c r="BY255" s="2">
        <v>46148</v>
      </c>
      <c r="BZ255" t="s">
        <v>235</v>
      </c>
      <c r="CA255" t="s">
        <v>1039</v>
      </c>
      <c r="CB255" t="s">
        <v>1040</v>
      </c>
      <c r="CC255" t="s">
        <v>1224</v>
      </c>
      <c r="CD255" t="s">
        <v>1225</v>
      </c>
      <c r="CE255">
        <v>-1</v>
      </c>
      <c r="CF255" t="s">
        <v>1042</v>
      </c>
      <c r="CG255" t="s">
        <v>1006</v>
      </c>
      <c r="CH255" t="s">
        <v>357</v>
      </c>
      <c r="CI255">
        <v>53061857</v>
      </c>
      <c r="CJ255" t="s">
        <v>358</v>
      </c>
      <c r="CK255" t="s">
        <v>245</v>
      </c>
      <c r="CL255" t="s">
        <v>246</v>
      </c>
      <c r="CM255" t="s">
        <v>247</v>
      </c>
      <c r="CN255" t="s">
        <v>359</v>
      </c>
      <c r="CT255" t="s">
        <v>386</v>
      </c>
      <c r="CU255" t="s">
        <v>387</v>
      </c>
      <c r="CW255" t="s">
        <v>1226</v>
      </c>
      <c r="CX255" t="s">
        <v>1227</v>
      </c>
      <c r="DA255" t="s">
        <v>250</v>
      </c>
      <c r="DB255">
        <v>-1</v>
      </c>
      <c r="DF255" t="s">
        <v>251</v>
      </c>
      <c r="DJ255" t="s">
        <v>252</v>
      </c>
      <c r="DK255" t="s">
        <v>253</v>
      </c>
      <c r="DL255" t="s">
        <v>253</v>
      </c>
      <c r="DN255" t="s">
        <v>390</v>
      </c>
      <c r="DR255" t="s">
        <v>360</v>
      </c>
      <c r="DS255" t="s">
        <v>358</v>
      </c>
      <c r="DT255" t="s">
        <v>347</v>
      </c>
      <c r="DV255">
        <v>1</v>
      </c>
      <c r="DW255" t="s">
        <v>257</v>
      </c>
      <c r="ED255" s="2">
        <v>46148</v>
      </c>
      <c r="EF255">
        <v>12</v>
      </c>
      <c r="EP255" t="s">
        <v>258</v>
      </c>
      <c r="ES255" t="s">
        <v>1043</v>
      </c>
      <c r="FA255" t="s">
        <v>245</v>
      </c>
      <c r="FB255" t="s">
        <v>1044</v>
      </c>
      <c r="FD255" t="s">
        <v>1044</v>
      </c>
      <c r="FE255" t="s">
        <v>1045</v>
      </c>
      <c r="FF255" t="s">
        <v>1046</v>
      </c>
      <c r="FK255" t="s">
        <v>263</v>
      </c>
      <c r="FL255" t="s">
        <v>1228</v>
      </c>
      <c r="FN255" t="s">
        <v>359</v>
      </c>
      <c r="FO255" t="s">
        <v>366</v>
      </c>
      <c r="FR255">
        <v>141974</v>
      </c>
      <c r="GB255" t="s">
        <v>266</v>
      </c>
      <c r="GC255" t="s">
        <v>387</v>
      </c>
      <c r="GD255">
        <v>14854</v>
      </c>
      <c r="GF255">
        <v>2351</v>
      </c>
      <c r="GG255">
        <v>25356</v>
      </c>
      <c r="GI255">
        <v>99414</v>
      </c>
      <c r="GJ255">
        <v>25362</v>
      </c>
      <c r="GL255">
        <v>40209</v>
      </c>
      <c r="GM255">
        <v>168949</v>
      </c>
      <c r="GS255" t="s">
        <v>267</v>
      </c>
      <c r="GT255" s="2">
        <v>44742</v>
      </c>
      <c r="GU255" t="s">
        <v>268</v>
      </c>
      <c r="GW255" t="s">
        <v>394</v>
      </c>
      <c r="GZ255" t="s">
        <v>395</v>
      </c>
      <c r="HA255" t="s">
        <v>274</v>
      </c>
      <c r="HB255" t="s">
        <v>1047</v>
      </c>
      <c r="HC255" t="s">
        <v>1048</v>
      </c>
      <c r="HD255" t="s">
        <v>257</v>
      </c>
      <c r="HE255" t="s">
        <v>230</v>
      </c>
      <c r="HF255" t="s">
        <v>1229</v>
      </c>
      <c r="HR255" t="s">
        <v>278</v>
      </c>
      <c r="HV255">
        <v>149990</v>
      </c>
      <c r="HW255" t="s">
        <v>281</v>
      </c>
      <c r="HY255">
        <v>0</v>
      </c>
      <c r="HZ255">
        <v>0</v>
      </c>
      <c r="IA255" t="s">
        <v>281</v>
      </c>
      <c r="IB255" t="s">
        <v>281</v>
      </c>
      <c r="IE255" t="s">
        <v>283</v>
      </c>
      <c r="IF255" t="s">
        <v>283</v>
      </c>
      <c r="IG255" t="s">
        <v>283</v>
      </c>
      <c r="IH255" t="s">
        <v>284</v>
      </c>
      <c r="II255" t="s">
        <v>285</v>
      </c>
      <c r="IJ255" t="s">
        <v>286</v>
      </c>
      <c r="IK255" t="s">
        <v>278</v>
      </c>
      <c r="IL255" t="s">
        <v>371</v>
      </c>
      <c r="IM255" t="s">
        <v>288</v>
      </c>
      <c r="IN255" t="s">
        <v>289</v>
      </c>
      <c r="IP255" t="s">
        <v>290</v>
      </c>
      <c r="IQ255" t="s">
        <v>284</v>
      </c>
      <c r="IS255" t="s">
        <v>291</v>
      </c>
      <c r="IT255" t="s">
        <v>398</v>
      </c>
      <c r="IW255" t="s">
        <v>1230</v>
      </c>
      <c r="IY255" t="s">
        <v>281</v>
      </c>
    </row>
    <row r="256" spans="1:259" x14ac:dyDescent="0.3">
      <c r="A256" s="14">
        <f>DAY(AVANZA[[#This Row],[FechaSeguimiento]])</f>
        <v>6</v>
      </c>
      <c r="B256" s="14">
        <f>MONTH(AVANZA[[#This Row],[FechaSeguimiento]])</f>
        <v>5</v>
      </c>
      <c r="C256"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56" t="str">
        <f>LOWER(IFERROR(VLOOKUP(AVANZA[[#This Row],[ID_Peticion]],CANCELADAS[#All],2,0),""))</f>
        <v/>
      </c>
      <c r="E256" t="str">
        <f>LOWER(IFERROR(VLOOKUP(AVANZA[[#This Row],[ID_Peticion]],CANCELADAS[#All],3,0),""))</f>
        <v/>
      </c>
      <c r="F256" t="str">
        <f>LOWER(IF(AVANZA[[#This Row],[CEDULA CLIENTE]]&lt;&gt;""," CC: " &amp; COUNTIFS(AVANZA[CEDULA CLIENTE],AVANZA[[#This Row],[CEDULA CLIENTE]]),"")&amp; IF(AVANZA[[#This Row],[Direccion]]&lt;&gt;""," DIR: " &amp; COUNTIFS(AVANZA[Direccion],AVANZA[[#This Row],[Direccion]]),""))</f>
        <v xml:space="preserve"> dir: 1</v>
      </c>
      <c r="G256" t="str">
        <f>IFERROR(VLOOKUP(AVANZA[[#This Row],[Cedula_Vendedor_Atis]],PLANTA[[#All],[CEDULA]:[LINEA]],3,0),"No Cruza")</f>
        <v>Marisol Avella</v>
      </c>
      <c r="H256" t="str">
        <f>IFERROR(VLOOKUP(AVANZA[[#This Row],[Cedula_Vendedor_Atis]],PLANTA[[#All],[CEDULA]:[LINEA]],4,0),"No Cruza")</f>
        <v>Fija</v>
      </c>
      <c r="I256" t="str">
        <f>LOWER(IF(AVANZA[[#This Row],[ATRIBUIBLE]]="",AVANZA[[#This Row],[Variable]],AVANZA[[#This Row],[ATRIBUIBLE]]))</f>
        <v>terminada</v>
      </c>
      <c r="J256" s="14">
        <f>IF(AVANZA[[#This Row],[Variable]]=AVANZA[[#Headers],[TERMINADA]],1,0)</f>
        <v>1</v>
      </c>
      <c r="K256" s="14">
        <f>IF(AVANZA[[#This Row],[Variable]]=AVANZA[[#Headers],[ANULADA]],1,0)</f>
        <v>0</v>
      </c>
      <c r="L256" s="14">
        <f>IF(AVANZA[[#This Row],[Variable]]=AVANZA[[#Headers],[PENDIENTE]],1,0)</f>
        <v>0</v>
      </c>
      <c r="M256" s="14">
        <f>IF(AVANZA[[#This Row],[ESTADO AGENDA]]="AGENDADA",1,0)</f>
        <v>0</v>
      </c>
      <c r="N256" s="14">
        <f>IF(AVANZA[[#This Row],[ESTADO AGENDA]]="PENDIENTE DE AGENDAR",1,0)</f>
        <v>0</v>
      </c>
      <c r="O256" s="14">
        <f>IF(AVANZA[[#This Row],[ESTADO AGENDA]]="SUSPENDIDA",1,0)</f>
        <v>0</v>
      </c>
      <c r="P256" t="str" cm="1">
        <f t="array" ref="P256">_xlfn.XLOOKUP(AVANZA[[#This Row],[Num_Agrupacion_Pet_Atis]],Tabla1[[#All],[Numero_de_actuacion]],Tabla1[[#All],[Estado_de_la_orden]],"",0)</f>
        <v/>
      </c>
      <c r="Q256" s="2" t="str" cm="1">
        <f t="array" ref="Q256">_xlfn.XLOOKUP(AVANZA[[#This Row],[Num_Agrupacion_Pet_Atis]],Tabla1[[#All],[Numero_de_actuacion]],Tabla1[[#All],[Fecha_de_la_cita]],"",0)</f>
        <v/>
      </c>
      <c r="R256" t="str" cm="1">
        <f t="array" ref="R256">_xlfn.XLOOKUP(AVANZA[[#This Row],[Num_Agrupacion_Pet_Atis]],Tabla1[[#All],[Numero_de_actuacion]],Tabla1[[#All],[Franja_horaria_de_la_cita]],"",0)</f>
        <v/>
      </c>
      <c r="S256" s="14" t="str">
        <f>IFERROR(DAY(AVANZA[[#This Row],[FECHA AGENDA]]),"")</f>
        <v/>
      </c>
      <c r="T256" s="14" t="str">
        <f>IFERROR(MONTH(AVANZA[[#This Row],[FECHA AGENDA]]),"")</f>
        <v/>
      </c>
      <c r="U256" t="str" cm="1">
        <f t="array" ref="U256">_xlfn.XLOOKUP(AVANZA[[#This Row],[Num_Agrupacion_Pet_Atis]],Tabla1[[#All],[Numero_de_actuacion]],Tabla1[[#All],[Motivo_de_suspension]],"",0)</f>
        <v/>
      </c>
      <c r="V256" s="2" t="str" cm="1">
        <f t="array" ref="V256">_xlfn.XLOOKUP(AVANZA[[#This Row],[Num_Agrupacion_Pet_Atis]],Tabla1[[#All],[Numero_de_actuacion]],Tabla1[[#All],[No_identificacion_cliente]],"",0)</f>
        <v/>
      </c>
      <c r="W256" s="2" t="str" cm="1">
        <f t="array" ref="W256">_xlfn.XLOOKUP(AVANZA[[#This Row],[Num_Agrupacion_Pet_Atis]],Tabla1[[#All],[Numero_de_actuacion]],Tabla1[[#All],[Movil_de_contacto]],"",0)</f>
        <v/>
      </c>
      <c r="X256" s="14">
        <f>IF(OR(AVANZA[[#This Row],[ESTADO LEG]]="Legalizada grabacion",AVANZA[[#This Row],[ESTADO LEG]]="Legalizada aut"),1,0)</f>
        <v>1</v>
      </c>
      <c r="Y256" s="14">
        <f>IF(OR(AVANZA[[#This Row],[ESTADO LEG]]="pdte legalizar",AVANZA[[#This Row],[ESTADO LEG]]="No cruza"),1,0)</f>
        <v>0</v>
      </c>
      <c r="Z256" t="str" cm="1">
        <f t="array" ref="Z256">IF(AVANZA[[#This Row],[Variable]]="Terminada",LOWER(_xlfn.XLOOKUP(AVANZA[[#This Row],[ID_Peticion]],Tabla6[[#All],[NUM_PETICION]],Tabla6[[#All],[ESTADO_LEG]],"NO CRUZA",0)),AVANZA[[#This Row],[Variable]])</f>
        <v>legalizada grabacion</v>
      </c>
      <c r="AA256" cm="1">
        <f t="array" ref="AA256">_xlfn.XLOOKUP(AVANZA[[#This Row],[ID_Peticion]],Tabla6[[#All],[NUM_PETICION]],Tabla6[[#All],[DIF_DIAS]],"",0)</f>
        <v>1</v>
      </c>
      <c r="AB256" s="2" cm="1">
        <f t="array" ref="AB256">IFERROR(_xlfn.XLOOKUP(AVANZA[[#This Row],[ID_Peticion]],Tabla6[[#All],[NUM_PETICION]],Tabla6[[#All],[FEC_LEGAL]],"",0),"")</f>
        <v>46149</v>
      </c>
      <c r="AC256" s="14">
        <f ca="1">IF(AVANZA[[#This Row],[FECHA LEG]]&lt;&gt;0,IFERROR(AVANZA[[#This Row],[FECHA LEG]]-AVANZA[[#This Row],[FechaIniEstadoSubPetAtis]],0),TODAY()-AVANZA[[#This Row],[FechaIniEstadoSubPetAtis]])</f>
        <v>1</v>
      </c>
      <c r="AD256" s="35" t="str">
        <f ca="1">IF(AVANZA[[#This Row],[FINAL Vs LG]]&lt;&gt;0,IF(AVANZA[[#This Row],[FINAL Vs LG]]&lt;7.1,"100%",IF(AND(AVANZA[[#This Row],[FINAL Vs LG]]&gt;7.1,AVANZA[[#This Row],[FINAL Vs LG]]&lt;11.1),"50%","0%")),0)</f>
        <v>100%</v>
      </c>
      <c r="AE256" s="14">
        <f ca="1">VLOOKUP(DAY(TODAY()),BACK!F:G,2,0)</f>
        <v>14</v>
      </c>
      <c r="AF256" s="14">
        <f>BACK!$I$2</f>
        <v>24</v>
      </c>
      <c r="AG256" s="14">
        <f>IF(AVANZA[[#This Row],[Oferta_empaquetada_comisiones]]="SI",1,0)</f>
        <v>0</v>
      </c>
      <c r="AH256" s="36">
        <f>IF(AVANZA[[#This Row],[Variable]]="TERMINADA",IFERROR(VLOOKUP(AVANZA[[#This Row],[SUPERVISOR]],Tabla2[#All],4,0),0),)</f>
        <v>3.5</v>
      </c>
      <c r="AI256" s="14">
        <f>IF(AVANZA[[#This Row],[Producto]]="BA",1,0)</f>
        <v>0</v>
      </c>
      <c r="AJ256" s="14">
        <f>IF(AVANZA[[#This Row],[Producto]]="DUO",1,0)</f>
        <v>0</v>
      </c>
      <c r="AK256" s="14">
        <f>IF(AVANZA[[#This Row],[Producto]]="TRIO",1,0)</f>
        <v>1</v>
      </c>
      <c r="AL256" t="s">
        <v>292</v>
      </c>
      <c r="AM256">
        <v>-1</v>
      </c>
      <c r="AN256">
        <v>-1</v>
      </c>
      <c r="AO256" t="s">
        <v>1231</v>
      </c>
      <c r="AP256" s="1">
        <v>46147.7031712963</v>
      </c>
      <c r="AQ256">
        <v>-1</v>
      </c>
      <c r="AR256" t="s">
        <v>1232</v>
      </c>
      <c r="AS256">
        <v>-1</v>
      </c>
      <c r="AT256">
        <v>-1</v>
      </c>
      <c r="AU256">
        <v>-1</v>
      </c>
      <c r="AV256">
        <v>-1</v>
      </c>
      <c r="AW256">
        <v>-1</v>
      </c>
      <c r="AX256" t="s">
        <v>224</v>
      </c>
      <c r="AY256">
        <v>-1</v>
      </c>
      <c r="AZ256">
        <v>2026</v>
      </c>
      <c r="BA256">
        <v>5</v>
      </c>
      <c r="BB256">
        <v>6</v>
      </c>
      <c r="BC256">
        <v>-1</v>
      </c>
      <c r="BD256" t="s">
        <v>225</v>
      </c>
      <c r="BE256">
        <v>-1</v>
      </c>
      <c r="BF256">
        <v>20001623107288</v>
      </c>
      <c r="BG256" t="s">
        <v>376</v>
      </c>
      <c r="BH256" t="s">
        <v>377</v>
      </c>
      <c r="BI256" t="s">
        <v>1233</v>
      </c>
      <c r="BJ256">
        <v>-1</v>
      </c>
      <c r="BK256">
        <v>-1</v>
      </c>
      <c r="BL256">
        <v>-1</v>
      </c>
      <c r="BM256" t="s">
        <v>229</v>
      </c>
      <c r="BN256" t="s">
        <v>230</v>
      </c>
      <c r="BO256" t="s">
        <v>1234</v>
      </c>
      <c r="BP256" t="s">
        <v>380</v>
      </c>
      <c r="BQ256">
        <v>2026</v>
      </c>
      <c r="BR256">
        <v>5</v>
      </c>
      <c r="BS256">
        <v>5</v>
      </c>
      <c r="BT256" s="1">
        <v>46148.506030092591</v>
      </c>
      <c r="BU256" t="s">
        <v>233</v>
      </c>
      <c r="BV256" s="2">
        <v>46148</v>
      </c>
      <c r="BW256" t="s">
        <v>234</v>
      </c>
      <c r="BX256" s="2">
        <v>46147</v>
      </c>
      <c r="BY256" s="2">
        <v>46148</v>
      </c>
      <c r="BZ256" t="s">
        <v>235</v>
      </c>
      <c r="CA256" t="s">
        <v>297</v>
      </c>
      <c r="CB256" t="s">
        <v>297</v>
      </c>
      <c r="CC256" t="s">
        <v>1235</v>
      </c>
      <c r="CD256" t="s">
        <v>1236</v>
      </c>
      <c r="CE256">
        <v>-1</v>
      </c>
      <c r="CF256" t="s">
        <v>300</v>
      </c>
      <c r="CG256" t="s">
        <v>301</v>
      </c>
      <c r="CH256" t="s">
        <v>242</v>
      </c>
      <c r="CI256">
        <v>22999736</v>
      </c>
      <c r="CJ256" t="s">
        <v>303</v>
      </c>
      <c r="CK256" t="s">
        <v>245</v>
      </c>
      <c r="CL256" t="s">
        <v>246</v>
      </c>
      <c r="CM256" t="s">
        <v>247</v>
      </c>
      <c r="CN256" t="s">
        <v>248</v>
      </c>
      <c r="CT256" t="s">
        <v>386</v>
      </c>
      <c r="CU256" t="s">
        <v>387</v>
      </c>
      <c r="CW256" t="s">
        <v>388</v>
      </c>
      <c r="CX256" t="s">
        <v>389</v>
      </c>
      <c r="DA256" t="s">
        <v>250</v>
      </c>
      <c r="DB256">
        <v>-1</v>
      </c>
      <c r="DF256" t="s">
        <v>251</v>
      </c>
      <c r="DJ256" t="s">
        <v>252</v>
      </c>
      <c r="DK256" t="s">
        <v>253</v>
      </c>
      <c r="DL256" t="s">
        <v>253</v>
      </c>
      <c r="DN256" t="s">
        <v>390</v>
      </c>
      <c r="DR256" t="s">
        <v>305</v>
      </c>
      <c r="DS256" t="s">
        <v>303</v>
      </c>
      <c r="DT256" t="s">
        <v>302</v>
      </c>
      <c r="DV256">
        <v>1</v>
      </c>
      <c r="DW256" t="s">
        <v>283</v>
      </c>
      <c r="EB256" t="s">
        <v>696</v>
      </c>
      <c r="ED256" s="2">
        <v>46148</v>
      </c>
      <c r="EE256" t="s">
        <v>361</v>
      </c>
      <c r="EF256">
        <v>12</v>
      </c>
      <c r="EP256" t="s">
        <v>258</v>
      </c>
      <c r="ES256" t="s">
        <v>976</v>
      </c>
      <c r="EZ256" t="s">
        <v>605</v>
      </c>
      <c r="FA256" t="s">
        <v>245</v>
      </c>
      <c r="FB256" t="s">
        <v>308</v>
      </c>
      <c r="FD256" t="s">
        <v>308</v>
      </c>
      <c r="FE256" t="s">
        <v>309</v>
      </c>
      <c r="FF256" t="s">
        <v>309</v>
      </c>
      <c r="FK256" t="s">
        <v>263</v>
      </c>
      <c r="FL256" t="s">
        <v>1237</v>
      </c>
      <c r="FN256" t="s">
        <v>248</v>
      </c>
      <c r="FO256" t="s">
        <v>265</v>
      </c>
      <c r="FR256">
        <v>126994</v>
      </c>
      <c r="GB256" t="s">
        <v>266</v>
      </c>
      <c r="GC256" t="s">
        <v>387</v>
      </c>
      <c r="GD256">
        <v>25016</v>
      </c>
      <c r="GF256">
        <v>2353</v>
      </c>
      <c r="GG256">
        <v>25424</v>
      </c>
      <c r="GI256">
        <v>100314</v>
      </c>
      <c r="GJ256">
        <v>25242</v>
      </c>
      <c r="GL256">
        <v>24327</v>
      </c>
      <c r="GM256">
        <v>151122</v>
      </c>
      <c r="GS256" t="s">
        <v>267</v>
      </c>
      <c r="GT256" s="2">
        <v>44530</v>
      </c>
      <c r="GU256" t="s">
        <v>268</v>
      </c>
      <c r="GW256" t="s">
        <v>394</v>
      </c>
      <c r="GZ256" t="s">
        <v>395</v>
      </c>
      <c r="HA256" t="s">
        <v>336</v>
      </c>
      <c r="HC256" t="s">
        <v>337</v>
      </c>
      <c r="HE256" t="s">
        <v>230</v>
      </c>
      <c r="HF256" t="s">
        <v>978</v>
      </c>
      <c r="HR256" t="s">
        <v>278</v>
      </c>
      <c r="HV256">
        <v>131990</v>
      </c>
      <c r="HW256" t="s">
        <v>281</v>
      </c>
      <c r="HY256">
        <v>0</v>
      </c>
      <c r="HZ256">
        <v>0</v>
      </c>
      <c r="IA256" t="s">
        <v>281</v>
      </c>
      <c r="IB256" t="s">
        <v>281</v>
      </c>
      <c r="IE256" t="s">
        <v>283</v>
      </c>
      <c r="IF256" t="s">
        <v>283</v>
      </c>
      <c r="IG256" t="s">
        <v>283</v>
      </c>
      <c r="IH256" t="s">
        <v>284</v>
      </c>
      <c r="II256" t="s">
        <v>285</v>
      </c>
      <c r="IJ256" t="s">
        <v>286</v>
      </c>
      <c r="IK256" t="s">
        <v>278</v>
      </c>
      <c r="IL256" t="s">
        <v>287</v>
      </c>
      <c r="IM256" t="s">
        <v>288</v>
      </c>
      <c r="IN256" t="s">
        <v>289</v>
      </c>
      <c r="IP256" t="s">
        <v>290</v>
      </c>
      <c r="IQ256" t="s">
        <v>284</v>
      </c>
      <c r="IR256" t="s">
        <v>304</v>
      </c>
      <c r="IS256" t="s">
        <v>291</v>
      </c>
      <c r="IT256" t="s">
        <v>287</v>
      </c>
      <c r="IY256" t="s">
        <v>281</v>
      </c>
    </row>
    <row r="257" spans="1:259" x14ac:dyDescent="0.3">
      <c r="A257" s="14">
        <f>DAY(AVANZA[[#This Row],[FechaSeguimiento]])</f>
        <v>6</v>
      </c>
      <c r="B257" s="14">
        <f>MONTH(AVANZA[[#This Row],[FechaSeguimiento]])</f>
        <v>5</v>
      </c>
      <c r="C257"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57" t="str">
        <f>LOWER(IFERROR(VLOOKUP(AVANZA[[#This Row],[ID_Peticion]],CANCELADAS[#All],2,0),""))</f>
        <v/>
      </c>
      <c r="E257" t="str">
        <f>LOWER(IFERROR(VLOOKUP(AVANZA[[#This Row],[ID_Peticion]],CANCELADAS[#All],3,0),""))</f>
        <v/>
      </c>
      <c r="F257" t="str">
        <f>LOWER(IF(AVANZA[[#This Row],[CEDULA CLIENTE]]&lt;&gt;""," CC: " &amp; COUNTIFS(AVANZA[CEDULA CLIENTE],AVANZA[[#This Row],[CEDULA CLIENTE]]),"")&amp; IF(AVANZA[[#This Row],[Direccion]]&lt;&gt;""," DIR: " &amp; COUNTIFS(AVANZA[Direccion],AVANZA[[#This Row],[Direccion]]),""))</f>
        <v xml:space="preserve"> dir: 1</v>
      </c>
      <c r="G257" t="str">
        <f>IFERROR(VLOOKUP(AVANZA[[#This Row],[Cedula_Vendedor_Atis]],PLANTA[[#All],[CEDULA]:[LINEA]],3,0),"No Cruza")</f>
        <v>Marisol Avella</v>
      </c>
      <c r="H257" t="str">
        <f>IFERROR(VLOOKUP(AVANZA[[#This Row],[Cedula_Vendedor_Atis]],PLANTA[[#All],[CEDULA]:[LINEA]],4,0),"No Cruza")</f>
        <v>Fija</v>
      </c>
      <c r="I257" t="str">
        <f>LOWER(IF(AVANZA[[#This Row],[ATRIBUIBLE]]="",AVANZA[[#This Row],[Variable]],AVANZA[[#This Row],[ATRIBUIBLE]]))</f>
        <v>terminada</v>
      </c>
      <c r="J257" s="14">
        <f>IF(AVANZA[[#This Row],[Variable]]=AVANZA[[#Headers],[TERMINADA]],1,0)</f>
        <v>1</v>
      </c>
      <c r="K257" s="14">
        <f>IF(AVANZA[[#This Row],[Variable]]=AVANZA[[#Headers],[ANULADA]],1,0)</f>
        <v>0</v>
      </c>
      <c r="L257" s="14">
        <f>IF(AVANZA[[#This Row],[Variable]]=AVANZA[[#Headers],[PENDIENTE]],1,0)</f>
        <v>0</v>
      </c>
      <c r="M257" s="14">
        <f>IF(AVANZA[[#This Row],[ESTADO AGENDA]]="AGENDADA",1,0)</f>
        <v>0</v>
      </c>
      <c r="N257" s="14">
        <f>IF(AVANZA[[#This Row],[ESTADO AGENDA]]="PENDIENTE DE AGENDAR",1,0)</f>
        <v>0</v>
      </c>
      <c r="O257" s="14">
        <f>IF(AVANZA[[#This Row],[ESTADO AGENDA]]="SUSPENDIDA",1,0)</f>
        <v>0</v>
      </c>
      <c r="P257" t="str" cm="1">
        <f t="array" ref="P257">_xlfn.XLOOKUP(AVANZA[[#This Row],[Num_Agrupacion_Pet_Atis]],Tabla1[[#All],[Numero_de_actuacion]],Tabla1[[#All],[Estado_de_la_orden]],"",0)</f>
        <v/>
      </c>
      <c r="Q257" s="2" t="str" cm="1">
        <f t="array" ref="Q257">_xlfn.XLOOKUP(AVANZA[[#This Row],[Num_Agrupacion_Pet_Atis]],Tabla1[[#All],[Numero_de_actuacion]],Tabla1[[#All],[Fecha_de_la_cita]],"",0)</f>
        <v/>
      </c>
      <c r="R257" t="str" cm="1">
        <f t="array" ref="R257">_xlfn.XLOOKUP(AVANZA[[#This Row],[Num_Agrupacion_Pet_Atis]],Tabla1[[#All],[Numero_de_actuacion]],Tabla1[[#All],[Franja_horaria_de_la_cita]],"",0)</f>
        <v/>
      </c>
      <c r="S257" s="14" t="str">
        <f>IFERROR(DAY(AVANZA[[#This Row],[FECHA AGENDA]]),"")</f>
        <v/>
      </c>
      <c r="T257" s="14" t="str">
        <f>IFERROR(MONTH(AVANZA[[#This Row],[FECHA AGENDA]]),"")</f>
        <v/>
      </c>
      <c r="U257" t="str" cm="1">
        <f t="array" ref="U257">_xlfn.XLOOKUP(AVANZA[[#This Row],[Num_Agrupacion_Pet_Atis]],Tabla1[[#All],[Numero_de_actuacion]],Tabla1[[#All],[Motivo_de_suspension]],"",0)</f>
        <v/>
      </c>
      <c r="V257" s="2" t="str" cm="1">
        <f t="array" ref="V257">_xlfn.XLOOKUP(AVANZA[[#This Row],[Num_Agrupacion_Pet_Atis]],Tabla1[[#All],[Numero_de_actuacion]],Tabla1[[#All],[No_identificacion_cliente]],"",0)</f>
        <v/>
      </c>
      <c r="W257" s="2" t="str" cm="1">
        <f t="array" ref="W257">_xlfn.XLOOKUP(AVANZA[[#This Row],[Num_Agrupacion_Pet_Atis]],Tabla1[[#All],[Numero_de_actuacion]],Tabla1[[#All],[Movil_de_contacto]],"",0)</f>
        <v/>
      </c>
      <c r="X257" s="14">
        <f>IF(OR(AVANZA[[#This Row],[ESTADO LEG]]="Legalizada grabacion",AVANZA[[#This Row],[ESTADO LEG]]="Legalizada aut"),1,0)</f>
        <v>1</v>
      </c>
      <c r="Y257" s="14">
        <f>IF(OR(AVANZA[[#This Row],[ESTADO LEG]]="pdte legalizar",AVANZA[[#This Row],[ESTADO LEG]]="No cruza"),1,0)</f>
        <v>0</v>
      </c>
      <c r="Z257" t="str" cm="1">
        <f t="array" ref="Z257">IF(AVANZA[[#This Row],[Variable]]="Terminada",LOWER(_xlfn.XLOOKUP(AVANZA[[#This Row],[ID_Peticion]],Tabla6[[#All],[NUM_PETICION]],Tabla6[[#All],[ESTADO_LEG]],"NO CRUZA",0)),AVANZA[[#This Row],[Variable]])</f>
        <v>legalizada grabacion</v>
      </c>
      <c r="AA257" cm="1">
        <f t="array" ref="AA257">_xlfn.XLOOKUP(AVANZA[[#This Row],[ID_Peticion]],Tabla6[[#All],[NUM_PETICION]],Tabla6[[#All],[DIF_DIAS]],"",0)</f>
        <v>1</v>
      </c>
      <c r="AB257" s="2" cm="1">
        <f t="array" ref="AB257">IFERROR(_xlfn.XLOOKUP(AVANZA[[#This Row],[ID_Peticion]],Tabla6[[#All],[NUM_PETICION]],Tabla6[[#All],[FEC_LEGAL]],"",0),"")</f>
        <v>46149</v>
      </c>
      <c r="AC257" s="14">
        <f ca="1">IF(AVANZA[[#This Row],[FECHA LEG]]&lt;&gt;0,IFERROR(AVANZA[[#This Row],[FECHA LEG]]-AVANZA[[#This Row],[FechaIniEstadoSubPetAtis]],0),TODAY()-AVANZA[[#This Row],[FechaIniEstadoSubPetAtis]])</f>
        <v>1</v>
      </c>
      <c r="AD257" s="35" t="str">
        <f ca="1">IF(AVANZA[[#This Row],[FINAL Vs LG]]&lt;&gt;0,IF(AVANZA[[#This Row],[FINAL Vs LG]]&lt;7.1,"100%",IF(AND(AVANZA[[#This Row],[FINAL Vs LG]]&gt;7.1,AVANZA[[#This Row],[FINAL Vs LG]]&lt;11.1),"50%","0%")),0)</f>
        <v>100%</v>
      </c>
      <c r="AE257" s="14">
        <f ca="1">VLOOKUP(DAY(TODAY()),BACK!F:G,2,0)</f>
        <v>14</v>
      </c>
      <c r="AF257" s="14">
        <f>BACK!$I$2</f>
        <v>24</v>
      </c>
      <c r="AG257" s="14">
        <f>IF(AVANZA[[#This Row],[Oferta_empaquetada_comisiones]]="SI",1,0)</f>
        <v>0</v>
      </c>
      <c r="AH257" s="36">
        <f>IF(AVANZA[[#This Row],[Variable]]="TERMINADA",IFERROR(VLOOKUP(AVANZA[[#This Row],[SUPERVISOR]],Tabla2[#All],4,0),0),)</f>
        <v>3.5</v>
      </c>
      <c r="AI257" s="14">
        <f>IF(AVANZA[[#This Row],[Producto]]="BA",1,0)</f>
        <v>1</v>
      </c>
      <c r="AJ257" s="14">
        <f>IF(AVANZA[[#This Row],[Producto]]="DUO",1,0)</f>
        <v>0</v>
      </c>
      <c r="AK257" s="14">
        <f>IF(AVANZA[[#This Row],[Producto]]="TRIO",1,0)</f>
        <v>0</v>
      </c>
      <c r="AL257" t="s">
        <v>1154</v>
      </c>
      <c r="AM257">
        <v>-1</v>
      </c>
      <c r="AN257">
        <v>-1</v>
      </c>
      <c r="AO257" t="s">
        <v>1209</v>
      </c>
      <c r="AP257" s="1">
        <v>46147.510023148148</v>
      </c>
      <c r="AQ257">
        <v>-1</v>
      </c>
      <c r="AR257" t="s">
        <v>1210</v>
      </c>
      <c r="AS257">
        <v>-1</v>
      </c>
      <c r="AT257">
        <v>-1</v>
      </c>
      <c r="AU257">
        <v>-1</v>
      </c>
      <c r="AV257">
        <v>-1</v>
      </c>
      <c r="AW257">
        <v>-1</v>
      </c>
      <c r="AX257" t="s">
        <v>224</v>
      </c>
      <c r="AY257">
        <v>-1</v>
      </c>
      <c r="AZ257">
        <v>2026</v>
      </c>
      <c r="BA257">
        <v>5</v>
      </c>
      <c r="BB257">
        <v>6</v>
      </c>
      <c r="BC257">
        <v>-1</v>
      </c>
      <c r="BD257" t="s">
        <v>225</v>
      </c>
      <c r="BE257">
        <v>-1</v>
      </c>
      <c r="BF257">
        <v>20001622866842</v>
      </c>
      <c r="BG257" t="s">
        <v>319</v>
      </c>
      <c r="BH257" t="s">
        <v>320</v>
      </c>
      <c r="BI257" t="s">
        <v>1211</v>
      </c>
      <c r="BJ257">
        <v>-1</v>
      </c>
      <c r="BK257">
        <v>-1</v>
      </c>
      <c r="BL257">
        <v>-1</v>
      </c>
      <c r="BM257" t="s">
        <v>229</v>
      </c>
      <c r="BN257" t="s">
        <v>230</v>
      </c>
      <c r="BO257" t="s">
        <v>1212</v>
      </c>
      <c r="BP257" t="s">
        <v>380</v>
      </c>
      <c r="BQ257">
        <v>2026</v>
      </c>
      <c r="BR257">
        <v>5</v>
      </c>
      <c r="BS257">
        <v>5</v>
      </c>
      <c r="BT257" s="1">
        <v>46148.739259259259</v>
      </c>
      <c r="BU257" t="s">
        <v>233</v>
      </c>
      <c r="BV257" s="2">
        <v>46148</v>
      </c>
      <c r="BW257" t="s">
        <v>234</v>
      </c>
      <c r="BX257" s="2">
        <v>46147</v>
      </c>
      <c r="BY257" s="2">
        <v>46148</v>
      </c>
      <c r="BZ257" t="s">
        <v>235</v>
      </c>
      <c r="CA257" t="s">
        <v>381</v>
      </c>
      <c r="CB257" t="s">
        <v>353</v>
      </c>
      <c r="CC257" t="s">
        <v>1213</v>
      </c>
      <c r="CD257" t="s">
        <v>1214</v>
      </c>
      <c r="CE257">
        <v>-1</v>
      </c>
      <c r="CF257" t="s">
        <v>384</v>
      </c>
      <c r="CG257" t="s">
        <v>385</v>
      </c>
      <c r="CH257" t="s">
        <v>242</v>
      </c>
      <c r="CI257">
        <v>1063565638</v>
      </c>
      <c r="CJ257" t="s">
        <v>1162</v>
      </c>
      <c r="CK257" t="s">
        <v>245</v>
      </c>
      <c r="CL257" t="s">
        <v>409</v>
      </c>
      <c r="CM257" t="s">
        <v>247</v>
      </c>
      <c r="CN257" t="s">
        <v>410</v>
      </c>
      <c r="CT257" t="s">
        <v>304</v>
      </c>
      <c r="CU257" t="s">
        <v>225</v>
      </c>
      <c r="CW257" t="s">
        <v>319</v>
      </c>
      <c r="CX257" t="s">
        <v>320</v>
      </c>
      <c r="DA257" t="s">
        <v>250</v>
      </c>
      <c r="DB257">
        <v>-1</v>
      </c>
      <c r="DF257" t="s">
        <v>251</v>
      </c>
      <c r="DJ257" t="s">
        <v>252</v>
      </c>
      <c r="DK257" t="s">
        <v>253</v>
      </c>
      <c r="DL257" t="s">
        <v>254</v>
      </c>
      <c r="DN257" t="s">
        <v>255</v>
      </c>
      <c r="DR257" t="s">
        <v>1163</v>
      </c>
      <c r="DS257" t="s">
        <v>1162</v>
      </c>
      <c r="DT257" t="s">
        <v>1161</v>
      </c>
      <c r="DV257">
        <v>1</v>
      </c>
      <c r="DW257" t="s">
        <v>283</v>
      </c>
      <c r="ED257" s="2">
        <v>46148</v>
      </c>
      <c r="EE257" t="s">
        <v>343</v>
      </c>
      <c r="EF257">
        <v>12</v>
      </c>
      <c r="EP257" t="s">
        <v>258</v>
      </c>
      <c r="ES257" t="s">
        <v>1215</v>
      </c>
      <c r="FA257" t="s">
        <v>245</v>
      </c>
      <c r="FB257" t="s">
        <v>363</v>
      </c>
      <c r="FD257" t="s">
        <v>308</v>
      </c>
      <c r="FE257" t="s">
        <v>392</v>
      </c>
      <c r="FF257" t="s">
        <v>392</v>
      </c>
      <c r="FK257" t="s">
        <v>263</v>
      </c>
      <c r="FL257" t="s">
        <v>1216</v>
      </c>
      <c r="FN257" t="s">
        <v>410</v>
      </c>
      <c r="FO257" t="s">
        <v>414</v>
      </c>
      <c r="FR257">
        <v>94990</v>
      </c>
      <c r="GB257" t="s">
        <v>266</v>
      </c>
      <c r="GC257" t="s">
        <v>225</v>
      </c>
      <c r="GD257">
        <v>0</v>
      </c>
      <c r="GF257">
        <v>0</v>
      </c>
      <c r="GG257">
        <v>25423</v>
      </c>
      <c r="GI257">
        <v>94990</v>
      </c>
      <c r="GJ257">
        <v>0</v>
      </c>
      <c r="GL257">
        <v>0</v>
      </c>
      <c r="GM257">
        <v>113038</v>
      </c>
      <c r="GS257" t="s">
        <v>267</v>
      </c>
      <c r="GT257" s="2">
        <v>45443</v>
      </c>
      <c r="GU257" t="s">
        <v>268</v>
      </c>
      <c r="GW257" t="s">
        <v>394</v>
      </c>
      <c r="GZ257" t="s">
        <v>395</v>
      </c>
      <c r="HA257" t="s">
        <v>274</v>
      </c>
      <c r="HB257" t="s">
        <v>396</v>
      </c>
      <c r="HC257" t="s">
        <v>381</v>
      </c>
      <c r="HD257" t="s">
        <v>385</v>
      </c>
      <c r="HE257" t="s">
        <v>230</v>
      </c>
      <c r="HF257" t="s">
        <v>1217</v>
      </c>
      <c r="HR257" t="s">
        <v>278</v>
      </c>
      <c r="HV257">
        <v>94990</v>
      </c>
      <c r="HW257" t="s">
        <v>281</v>
      </c>
      <c r="HY257">
        <v>0</v>
      </c>
      <c r="HZ257">
        <v>0</v>
      </c>
      <c r="IA257" t="s">
        <v>279</v>
      </c>
      <c r="IB257" t="s">
        <v>281</v>
      </c>
      <c r="IE257" t="s">
        <v>283</v>
      </c>
      <c r="IF257" t="s">
        <v>283</v>
      </c>
      <c r="IG257" t="s">
        <v>283</v>
      </c>
      <c r="IH257" t="s">
        <v>284</v>
      </c>
      <c r="II257" t="s">
        <v>285</v>
      </c>
      <c r="IJ257" t="s">
        <v>286</v>
      </c>
      <c r="IK257" t="s">
        <v>278</v>
      </c>
      <c r="IL257" t="s">
        <v>346</v>
      </c>
      <c r="IM257" t="s">
        <v>288</v>
      </c>
      <c r="IN257" t="s">
        <v>289</v>
      </c>
      <c r="IP257" t="s">
        <v>290</v>
      </c>
      <c r="IQ257" t="s">
        <v>284</v>
      </c>
      <c r="IS257" t="s">
        <v>291</v>
      </c>
      <c r="IT257" t="s">
        <v>398</v>
      </c>
      <c r="IW257" t="s">
        <v>417</v>
      </c>
      <c r="IY257" t="s">
        <v>281</v>
      </c>
    </row>
    <row r="258" spans="1:259" x14ac:dyDescent="0.3">
      <c r="A258" s="14">
        <f>DAY(AVANZA[[#This Row],[FechaSeguimiento]])</f>
        <v>6</v>
      </c>
      <c r="B258" s="14">
        <f>MONTH(AVANZA[[#This Row],[FechaSeguimiento]])</f>
        <v>5</v>
      </c>
      <c r="C258"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58" t="str">
        <f>LOWER(IFERROR(VLOOKUP(AVANZA[[#This Row],[ID_Peticion]],CANCELADAS[#All],2,0),""))</f>
        <v/>
      </c>
      <c r="E258" t="str">
        <f>LOWER(IFERROR(VLOOKUP(AVANZA[[#This Row],[ID_Peticion]],CANCELADAS[#All],3,0),""))</f>
        <v/>
      </c>
      <c r="F258" t="str">
        <f>LOWER(IF(AVANZA[[#This Row],[CEDULA CLIENTE]]&lt;&gt;""," CC: " &amp; COUNTIFS(AVANZA[CEDULA CLIENTE],AVANZA[[#This Row],[CEDULA CLIENTE]]),"")&amp; IF(AVANZA[[#This Row],[Direccion]]&lt;&gt;""," DIR: " &amp; COUNTIFS(AVANZA[Direccion],AVANZA[[#This Row],[Direccion]]),""))</f>
        <v xml:space="preserve"> dir: 1</v>
      </c>
      <c r="G258" t="str">
        <f>IFERROR(VLOOKUP(AVANZA[[#This Row],[Cedula_Vendedor_Atis]],PLANTA[[#All],[CEDULA]:[LINEA]],3,0),"No Cruza")</f>
        <v>Marisol Avella</v>
      </c>
      <c r="H258" t="str">
        <f>IFERROR(VLOOKUP(AVANZA[[#This Row],[Cedula_Vendedor_Atis]],PLANTA[[#All],[CEDULA]:[LINEA]],4,0),"No Cruza")</f>
        <v>Fija</v>
      </c>
      <c r="I258" t="str">
        <f>LOWER(IF(AVANZA[[#This Row],[ATRIBUIBLE]]="",AVANZA[[#This Row],[Variable]],AVANZA[[#This Row],[ATRIBUIBLE]]))</f>
        <v>terminada</v>
      </c>
      <c r="J258" s="14">
        <f>IF(AVANZA[[#This Row],[Variable]]=AVANZA[[#Headers],[TERMINADA]],1,0)</f>
        <v>1</v>
      </c>
      <c r="K258" s="14">
        <f>IF(AVANZA[[#This Row],[Variable]]=AVANZA[[#Headers],[ANULADA]],1,0)</f>
        <v>0</v>
      </c>
      <c r="L258" s="14">
        <f>IF(AVANZA[[#This Row],[Variable]]=AVANZA[[#Headers],[PENDIENTE]],1,0)</f>
        <v>0</v>
      </c>
      <c r="M258" s="14">
        <f>IF(AVANZA[[#This Row],[ESTADO AGENDA]]="AGENDADA",1,0)</f>
        <v>0</v>
      </c>
      <c r="N258" s="14">
        <f>IF(AVANZA[[#This Row],[ESTADO AGENDA]]="PENDIENTE DE AGENDAR",1,0)</f>
        <v>0</v>
      </c>
      <c r="O258" s="14">
        <f>IF(AVANZA[[#This Row],[ESTADO AGENDA]]="SUSPENDIDA",1,0)</f>
        <v>0</v>
      </c>
      <c r="P258" t="str" cm="1">
        <f t="array" ref="P258">_xlfn.XLOOKUP(AVANZA[[#This Row],[Num_Agrupacion_Pet_Atis]],Tabla1[[#All],[Numero_de_actuacion]],Tabla1[[#All],[Estado_de_la_orden]],"",0)</f>
        <v/>
      </c>
      <c r="Q258" s="2" t="str" cm="1">
        <f t="array" ref="Q258">_xlfn.XLOOKUP(AVANZA[[#This Row],[Num_Agrupacion_Pet_Atis]],Tabla1[[#All],[Numero_de_actuacion]],Tabla1[[#All],[Fecha_de_la_cita]],"",0)</f>
        <v/>
      </c>
      <c r="R258" t="str" cm="1">
        <f t="array" ref="R258">_xlfn.XLOOKUP(AVANZA[[#This Row],[Num_Agrupacion_Pet_Atis]],Tabla1[[#All],[Numero_de_actuacion]],Tabla1[[#All],[Franja_horaria_de_la_cita]],"",0)</f>
        <v/>
      </c>
      <c r="S258" s="14" t="str">
        <f>IFERROR(DAY(AVANZA[[#This Row],[FECHA AGENDA]]),"")</f>
        <v/>
      </c>
      <c r="T258" s="14" t="str">
        <f>IFERROR(MONTH(AVANZA[[#This Row],[FECHA AGENDA]]),"")</f>
        <v/>
      </c>
      <c r="U258" t="str" cm="1">
        <f t="array" ref="U258">_xlfn.XLOOKUP(AVANZA[[#This Row],[Num_Agrupacion_Pet_Atis]],Tabla1[[#All],[Numero_de_actuacion]],Tabla1[[#All],[Motivo_de_suspension]],"",0)</f>
        <v/>
      </c>
      <c r="V258" s="2" t="str" cm="1">
        <f t="array" ref="V258">_xlfn.XLOOKUP(AVANZA[[#This Row],[Num_Agrupacion_Pet_Atis]],Tabla1[[#All],[Numero_de_actuacion]],Tabla1[[#All],[No_identificacion_cliente]],"",0)</f>
        <v/>
      </c>
      <c r="W258" s="2" t="str" cm="1">
        <f t="array" ref="W258">_xlfn.XLOOKUP(AVANZA[[#This Row],[Num_Agrupacion_Pet_Atis]],Tabla1[[#All],[Numero_de_actuacion]],Tabla1[[#All],[Movil_de_contacto]],"",0)</f>
        <v/>
      </c>
      <c r="X258" s="14">
        <f>IF(OR(AVANZA[[#This Row],[ESTADO LEG]]="Legalizada grabacion",AVANZA[[#This Row],[ESTADO LEG]]="Legalizada aut"),1,0)</f>
        <v>1</v>
      </c>
      <c r="Y258" s="14">
        <f>IF(OR(AVANZA[[#This Row],[ESTADO LEG]]="pdte legalizar",AVANZA[[#This Row],[ESTADO LEG]]="No cruza"),1,0)</f>
        <v>0</v>
      </c>
      <c r="Z258" t="str" cm="1">
        <f t="array" ref="Z258">IF(AVANZA[[#This Row],[Variable]]="Terminada",LOWER(_xlfn.XLOOKUP(AVANZA[[#This Row],[ID_Peticion]],Tabla6[[#All],[NUM_PETICION]],Tabla6[[#All],[ESTADO_LEG]],"NO CRUZA",0)),AVANZA[[#This Row],[Variable]])</f>
        <v>legalizada grabacion</v>
      </c>
      <c r="AA258" cm="1">
        <f t="array" ref="AA258">_xlfn.XLOOKUP(AVANZA[[#This Row],[ID_Peticion]],Tabla6[[#All],[NUM_PETICION]],Tabla6[[#All],[DIF_DIAS]],"",0)</f>
        <v>1</v>
      </c>
      <c r="AB258" s="2" cm="1">
        <f t="array" ref="AB258">IFERROR(_xlfn.XLOOKUP(AVANZA[[#This Row],[ID_Peticion]],Tabla6[[#All],[NUM_PETICION]],Tabla6[[#All],[FEC_LEGAL]],"",0),"")</f>
        <v>46149</v>
      </c>
      <c r="AC258" s="14">
        <f ca="1">IF(AVANZA[[#This Row],[FECHA LEG]]&lt;&gt;0,IFERROR(AVANZA[[#This Row],[FECHA LEG]]-AVANZA[[#This Row],[FechaIniEstadoSubPetAtis]],0),TODAY()-AVANZA[[#This Row],[FechaIniEstadoSubPetAtis]])</f>
        <v>1</v>
      </c>
      <c r="AD258" s="35" t="str">
        <f ca="1">IF(AVANZA[[#This Row],[FINAL Vs LG]]&lt;&gt;0,IF(AVANZA[[#This Row],[FINAL Vs LG]]&lt;7.1,"100%",IF(AND(AVANZA[[#This Row],[FINAL Vs LG]]&gt;7.1,AVANZA[[#This Row],[FINAL Vs LG]]&lt;11.1),"50%","0%")),0)</f>
        <v>100%</v>
      </c>
      <c r="AE258" s="14">
        <f ca="1">VLOOKUP(DAY(TODAY()),BACK!F:G,2,0)</f>
        <v>14</v>
      </c>
      <c r="AF258" s="14">
        <f>BACK!$I$2</f>
        <v>24</v>
      </c>
      <c r="AG258" s="14">
        <f>IF(AVANZA[[#This Row],[Oferta_empaquetada_comisiones]]="SI",1,0)</f>
        <v>0</v>
      </c>
      <c r="AH258" s="36">
        <f>IF(AVANZA[[#This Row],[Variable]]="TERMINADA",IFERROR(VLOOKUP(AVANZA[[#This Row],[SUPERVISOR]],Tabla2[#All],4,0),0),)</f>
        <v>3.5</v>
      </c>
      <c r="AI258" s="14">
        <f>IF(AVANZA[[#This Row],[Producto]]="BA",1,0)</f>
        <v>1</v>
      </c>
      <c r="AJ258" s="14">
        <f>IF(AVANZA[[#This Row],[Producto]]="DUO",1,0)</f>
        <v>0</v>
      </c>
      <c r="AK258" s="14">
        <f>IF(AVANZA[[#This Row],[Producto]]="TRIO",1,0)</f>
        <v>0</v>
      </c>
      <c r="AL258" t="s">
        <v>292</v>
      </c>
      <c r="AM258">
        <v>-1</v>
      </c>
      <c r="AN258">
        <v>-1</v>
      </c>
      <c r="AO258" t="s">
        <v>1200</v>
      </c>
      <c r="AP258" s="1">
        <v>46147.753229166665</v>
      </c>
      <c r="AQ258">
        <v>-1</v>
      </c>
      <c r="AR258" t="s">
        <v>1201</v>
      </c>
      <c r="AS258">
        <v>-1</v>
      </c>
      <c r="AT258">
        <v>-1</v>
      </c>
      <c r="AU258">
        <v>-1</v>
      </c>
      <c r="AV258">
        <v>-1</v>
      </c>
      <c r="AW258">
        <v>-1</v>
      </c>
      <c r="AX258" t="s">
        <v>224</v>
      </c>
      <c r="AY258">
        <v>-1</v>
      </c>
      <c r="AZ258">
        <v>2026</v>
      </c>
      <c r="BA258">
        <v>5</v>
      </c>
      <c r="BB258">
        <v>6</v>
      </c>
      <c r="BC258">
        <v>-1</v>
      </c>
      <c r="BD258" t="s">
        <v>225</v>
      </c>
      <c r="BE258">
        <v>-1</v>
      </c>
      <c r="BF258">
        <v>20001623157139</v>
      </c>
      <c r="BG258" t="s">
        <v>226</v>
      </c>
      <c r="BH258" t="s">
        <v>227</v>
      </c>
      <c r="BI258" t="s">
        <v>1202</v>
      </c>
      <c r="BJ258">
        <v>-1</v>
      </c>
      <c r="BK258">
        <v>-1</v>
      </c>
      <c r="BL258">
        <v>-1</v>
      </c>
      <c r="BM258" t="s">
        <v>229</v>
      </c>
      <c r="BN258" t="s">
        <v>230</v>
      </c>
      <c r="BO258" t="s">
        <v>1203</v>
      </c>
      <c r="BP258" t="s">
        <v>232</v>
      </c>
      <c r="BQ258">
        <v>2026</v>
      </c>
      <c r="BR258">
        <v>5</v>
      </c>
      <c r="BS258">
        <v>5</v>
      </c>
      <c r="BT258" s="1">
        <v>46148.591469907406</v>
      </c>
      <c r="BU258" t="s">
        <v>233</v>
      </c>
      <c r="BV258" s="2">
        <v>46148</v>
      </c>
      <c r="BW258" t="s">
        <v>234</v>
      </c>
      <c r="BX258" s="2">
        <v>46147</v>
      </c>
      <c r="BY258" s="2">
        <v>46148</v>
      </c>
      <c r="BZ258" t="s">
        <v>235</v>
      </c>
      <c r="CA258" t="s">
        <v>321</v>
      </c>
      <c r="CB258" t="s">
        <v>322</v>
      </c>
      <c r="CC258" t="s">
        <v>1204</v>
      </c>
      <c r="CD258" t="s">
        <v>1205</v>
      </c>
      <c r="CE258">
        <v>-1</v>
      </c>
      <c r="CF258" t="s">
        <v>324</v>
      </c>
      <c r="CG258" t="s">
        <v>325</v>
      </c>
      <c r="CH258" t="s">
        <v>326</v>
      </c>
      <c r="CI258">
        <v>22999736</v>
      </c>
      <c r="CJ258" t="s">
        <v>303</v>
      </c>
      <c r="CK258" t="s">
        <v>245</v>
      </c>
      <c r="CL258" t="s">
        <v>246</v>
      </c>
      <c r="CM258" t="s">
        <v>247</v>
      </c>
      <c r="CN258" t="s">
        <v>248</v>
      </c>
      <c r="CT258" t="s">
        <v>386</v>
      </c>
      <c r="CU258" t="s">
        <v>225</v>
      </c>
      <c r="CW258" t="s">
        <v>226</v>
      </c>
      <c r="CX258" t="s">
        <v>227</v>
      </c>
      <c r="DA258" t="s">
        <v>250</v>
      </c>
      <c r="DB258">
        <v>-1</v>
      </c>
      <c r="DF258" t="s">
        <v>251</v>
      </c>
      <c r="DJ258" t="s">
        <v>252</v>
      </c>
      <c r="DK258" t="s">
        <v>253</v>
      </c>
      <c r="DL258" t="s">
        <v>254</v>
      </c>
      <c r="DN258" t="s">
        <v>255</v>
      </c>
      <c r="DR258" t="s">
        <v>305</v>
      </c>
      <c r="DS258" t="s">
        <v>303</v>
      </c>
      <c r="DT258" t="s">
        <v>302</v>
      </c>
      <c r="DV258">
        <v>1</v>
      </c>
      <c r="DW258" t="s">
        <v>331</v>
      </c>
      <c r="ED258" s="2">
        <v>46148</v>
      </c>
      <c r="EF258">
        <v>1</v>
      </c>
      <c r="EP258" t="s">
        <v>258</v>
      </c>
      <c r="ES258" t="s">
        <v>1206</v>
      </c>
      <c r="FA258" t="s">
        <v>245</v>
      </c>
      <c r="FB258" t="s">
        <v>333</v>
      </c>
      <c r="FD258" t="s">
        <v>333</v>
      </c>
      <c r="FE258" t="s">
        <v>334</v>
      </c>
      <c r="FF258" t="s">
        <v>334</v>
      </c>
      <c r="FK258" t="s">
        <v>263</v>
      </c>
      <c r="FL258" t="s">
        <v>1207</v>
      </c>
      <c r="FN258" t="s">
        <v>248</v>
      </c>
      <c r="FO258" t="s">
        <v>265</v>
      </c>
      <c r="FR258">
        <v>85900</v>
      </c>
      <c r="GB258" t="s">
        <v>266</v>
      </c>
      <c r="GC258" t="s">
        <v>225</v>
      </c>
      <c r="GD258">
        <v>0</v>
      </c>
      <c r="GF258">
        <v>0</v>
      </c>
      <c r="GG258">
        <v>25421</v>
      </c>
      <c r="GI258">
        <v>85900</v>
      </c>
      <c r="GJ258">
        <v>0</v>
      </c>
      <c r="GL258">
        <v>0</v>
      </c>
      <c r="GM258">
        <v>102221</v>
      </c>
      <c r="GS258" t="s">
        <v>267</v>
      </c>
      <c r="GT258" s="2">
        <v>45016</v>
      </c>
      <c r="GU258" t="s">
        <v>268</v>
      </c>
      <c r="GW258" t="s">
        <v>270</v>
      </c>
      <c r="GX258" t="s">
        <v>271</v>
      </c>
      <c r="GY258" t="s">
        <v>272</v>
      </c>
      <c r="GZ258" t="s">
        <v>273</v>
      </c>
      <c r="HA258" t="s">
        <v>274</v>
      </c>
      <c r="HB258" t="s">
        <v>321</v>
      </c>
      <c r="HC258" t="s">
        <v>321</v>
      </c>
      <c r="HD258" t="s">
        <v>415</v>
      </c>
      <c r="HE258" t="s">
        <v>230</v>
      </c>
      <c r="HF258" t="s">
        <v>1208</v>
      </c>
      <c r="HG258" t="s">
        <v>277</v>
      </c>
      <c r="HR258" t="s">
        <v>278</v>
      </c>
      <c r="HV258">
        <v>85900</v>
      </c>
      <c r="HW258" t="s">
        <v>279</v>
      </c>
      <c r="HX258" t="s">
        <v>280</v>
      </c>
      <c r="HY258">
        <v>103568</v>
      </c>
      <c r="HZ258">
        <v>17668</v>
      </c>
      <c r="IA258" t="s">
        <v>279</v>
      </c>
      <c r="IB258" t="s">
        <v>281</v>
      </c>
      <c r="ID258" t="s">
        <v>282</v>
      </c>
      <c r="IE258" t="s">
        <v>283</v>
      </c>
      <c r="IF258" t="s">
        <v>283</v>
      </c>
      <c r="IG258" t="s">
        <v>283</v>
      </c>
      <c r="IH258" t="s">
        <v>284</v>
      </c>
      <c r="II258" t="s">
        <v>285</v>
      </c>
      <c r="IJ258" t="s">
        <v>286</v>
      </c>
      <c r="IK258" t="s">
        <v>278</v>
      </c>
      <c r="IL258" t="s">
        <v>287</v>
      </c>
      <c r="IM258" t="s">
        <v>288</v>
      </c>
      <c r="IN258" t="s">
        <v>289</v>
      </c>
      <c r="IP258" t="s">
        <v>290</v>
      </c>
      <c r="IQ258" t="s">
        <v>284</v>
      </c>
      <c r="IS258" t="s">
        <v>291</v>
      </c>
      <c r="IT258" t="s">
        <v>287</v>
      </c>
      <c r="IY258" t="s">
        <v>281</v>
      </c>
    </row>
    <row r="259" spans="1:259" x14ac:dyDescent="0.3">
      <c r="A259" s="14">
        <f>DAY(AVANZA[[#This Row],[FechaSeguimiento]])</f>
        <v>7</v>
      </c>
      <c r="B259" s="14">
        <f>MONTH(AVANZA[[#This Row],[FechaSeguimiento]])</f>
        <v>5</v>
      </c>
      <c r="C259"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59" t="str">
        <f>LOWER(IFERROR(VLOOKUP(AVANZA[[#This Row],[ID_Peticion]],CANCELADAS[#All],2,0),""))</f>
        <v/>
      </c>
      <c r="E259" t="str">
        <f>LOWER(IFERROR(VLOOKUP(AVANZA[[#This Row],[ID_Peticion]],CANCELADAS[#All],3,0),""))</f>
        <v/>
      </c>
      <c r="F259" t="str">
        <f>LOWER(IF(AVANZA[[#This Row],[CEDULA CLIENTE]]&lt;&gt;""," CC: " &amp; COUNTIFS(AVANZA[CEDULA CLIENTE],AVANZA[[#This Row],[CEDULA CLIENTE]]),"")&amp; IF(AVANZA[[#This Row],[Direccion]]&lt;&gt;""," DIR: " &amp; COUNTIFS(AVANZA[Direccion],AVANZA[[#This Row],[Direccion]]),""))</f>
        <v xml:space="preserve"> dir: 1</v>
      </c>
      <c r="G259" t="str">
        <f>IFERROR(VLOOKUP(AVANZA[[#This Row],[Cedula_Vendedor_Atis]],PLANTA[[#All],[CEDULA]:[LINEA]],3,0),"No Cruza")</f>
        <v>Marisol Avella</v>
      </c>
      <c r="H259" t="str">
        <f>IFERROR(VLOOKUP(AVANZA[[#This Row],[Cedula_Vendedor_Atis]],PLANTA[[#All],[CEDULA]:[LINEA]],4,0),"No Cruza")</f>
        <v>Fija</v>
      </c>
      <c r="I259" t="str">
        <f>LOWER(IF(AVANZA[[#This Row],[ATRIBUIBLE]]="",AVANZA[[#This Row],[Variable]],AVANZA[[#This Row],[ATRIBUIBLE]]))</f>
        <v>terminada</v>
      </c>
      <c r="J259" s="14">
        <f>IF(AVANZA[[#This Row],[Variable]]=AVANZA[[#Headers],[TERMINADA]],1,0)</f>
        <v>1</v>
      </c>
      <c r="K259" s="14">
        <f>IF(AVANZA[[#This Row],[Variable]]=AVANZA[[#Headers],[ANULADA]],1,0)</f>
        <v>0</v>
      </c>
      <c r="L259" s="14">
        <f>IF(AVANZA[[#This Row],[Variable]]=AVANZA[[#Headers],[PENDIENTE]],1,0)</f>
        <v>0</v>
      </c>
      <c r="M259" s="14">
        <f>IF(AVANZA[[#This Row],[ESTADO AGENDA]]="AGENDADA",1,0)</f>
        <v>0</v>
      </c>
      <c r="N259" s="14">
        <f>IF(AVANZA[[#This Row],[ESTADO AGENDA]]="PENDIENTE DE AGENDAR",1,0)</f>
        <v>0</v>
      </c>
      <c r="O259" s="14">
        <f>IF(AVANZA[[#This Row],[ESTADO AGENDA]]="SUSPENDIDA",1,0)</f>
        <v>0</v>
      </c>
      <c r="P259" t="str" cm="1">
        <f t="array" ref="P259">_xlfn.XLOOKUP(AVANZA[[#This Row],[Num_Agrupacion_Pet_Atis]],Tabla1[[#All],[Numero_de_actuacion]],Tabla1[[#All],[Estado_de_la_orden]],"",0)</f>
        <v/>
      </c>
      <c r="Q259" s="2" t="str" cm="1">
        <f t="array" ref="Q259">_xlfn.XLOOKUP(AVANZA[[#This Row],[Num_Agrupacion_Pet_Atis]],Tabla1[[#All],[Numero_de_actuacion]],Tabla1[[#All],[Fecha_de_la_cita]],"",0)</f>
        <v/>
      </c>
      <c r="R259" t="str" cm="1">
        <f t="array" ref="R259">_xlfn.XLOOKUP(AVANZA[[#This Row],[Num_Agrupacion_Pet_Atis]],Tabla1[[#All],[Numero_de_actuacion]],Tabla1[[#All],[Franja_horaria_de_la_cita]],"",0)</f>
        <v/>
      </c>
      <c r="S259" s="14" t="str">
        <f>IFERROR(DAY(AVANZA[[#This Row],[FECHA AGENDA]]),"")</f>
        <v/>
      </c>
      <c r="T259" s="14" t="str">
        <f>IFERROR(MONTH(AVANZA[[#This Row],[FECHA AGENDA]]),"")</f>
        <v/>
      </c>
      <c r="U259" t="str" cm="1">
        <f t="array" ref="U259">_xlfn.XLOOKUP(AVANZA[[#This Row],[Num_Agrupacion_Pet_Atis]],Tabla1[[#All],[Numero_de_actuacion]],Tabla1[[#All],[Motivo_de_suspension]],"",0)</f>
        <v/>
      </c>
      <c r="V259" s="2" t="str" cm="1">
        <f t="array" ref="V259">_xlfn.XLOOKUP(AVANZA[[#This Row],[Num_Agrupacion_Pet_Atis]],Tabla1[[#All],[Numero_de_actuacion]],Tabla1[[#All],[No_identificacion_cliente]],"",0)</f>
        <v/>
      </c>
      <c r="W259" s="2" t="str" cm="1">
        <f t="array" ref="W259">_xlfn.XLOOKUP(AVANZA[[#This Row],[Num_Agrupacion_Pet_Atis]],Tabla1[[#All],[Numero_de_actuacion]],Tabla1[[#All],[Movil_de_contacto]],"",0)</f>
        <v/>
      </c>
      <c r="X259" s="14">
        <f>IF(OR(AVANZA[[#This Row],[ESTADO LEG]]="Legalizada grabacion",AVANZA[[#This Row],[ESTADO LEG]]="Legalizada aut"),1,0)</f>
        <v>1</v>
      </c>
      <c r="Y259" s="14">
        <f>IF(OR(AVANZA[[#This Row],[ESTADO LEG]]="pdte legalizar",AVANZA[[#This Row],[ESTADO LEG]]="No cruza"),1,0)</f>
        <v>0</v>
      </c>
      <c r="Z259" t="str" cm="1">
        <f t="array" ref="Z259">IF(AVANZA[[#This Row],[Variable]]="Terminada",LOWER(_xlfn.XLOOKUP(AVANZA[[#This Row],[ID_Peticion]],Tabla6[[#All],[NUM_PETICION]],Tabla6[[#All],[ESTADO_LEG]],"NO CRUZA",0)),AVANZA[[#This Row],[Variable]])</f>
        <v>legalizada grabacion</v>
      </c>
      <c r="AA259" cm="1">
        <f t="array" ref="AA259">_xlfn.XLOOKUP(AVANZA[[#This Row],[ID_Peticion]],Tabla6[[#All],[NUM_PETICION]],Tabla6[[#All],[DIF_DIAS]],"",0)</f>
        <v>1</v>
      </c>
      <c r="AB259" s="2" cm="1">
        <f t="array" ref="AB259">IFERROR(_xlfn.XLOOKUP(AVANZA[[#This Row],[ID_Peticion]],Tabla6[[#All],[NUM_PETICION]],Tabla6[[#All],[FEC_LEGAL]],"",0),"")</f>
        <v>46150</v>
      </c>
      <c r="AC259" s="14">
        <f ca="1">IF(AVANZA[[#This Row],[FECHA LEG]]&lt;&gt;0,IFERROR(AVANZA[[#This Row],[FECHA LEG]]-AVANZA[[#This Row],[FechaIniEstadoSubPetAtis]],0),TODAY()-AVANZA[[#This Row],[FechaIniEstadoSubPetAtis]])</f>
        <v>1</v>
      </c>
      <c r="AD259" s="35" t="str">
        <f ca="1">IF(AVANZA[[#This Row],[FINAL Vs LG]]&lt;&gt;0,IF(AVANZA[[#This Row],[FINAL Vs LG]]&lt;7.1,"100%",IF(AND(AVANZA[[#This Row],[FINAL Vs LG]]&gt;7.1,AVANZA[[#This Row],[FINAL Vs LG]]&lt;11.1),"50%","0%")),0)</f>
        <v>100%</v>
      </c>
      <c r="AE259" s="14">
        <f ca="1">VLOOKUP(DAY(TODAY()),BACK!F:G,2,0)</f>
        <v>14</v>
      </c>
      <c r="AF259" s="14">
        <f>BACK!$I$2</f>
        <v>24</v>
      </c>
      <c r="AG259" s="14">
        <f>IF(AVANZA[[#This Row],[Oferta_empaquetada_comisiones]]="SI",1,0)</f>
        <v>0</v>
      </c>
      <c r="AH259" s="36">
        <f>IF(AVANZA[[#This Row],[Variable]]="TERMINADA",IFERROR(VLOOKUP(AVANZA[[#This Row],[SUPERVISOR]],Tabla2[#All],4,0),0),)</f>
        <v>3.5</v>
      </c>
      <c r="AI259" s="14">
        <f>IF(AVANZA[[#This Row],[Producto]]="BA",1,0)</f>
        <v>0</v>
      </c>
      <c r="AJ259" s="14">
        <f>IF(AVANZA[[#This Row],[Producto]]="DUO",1,0)</f>
        <v>0</v>
      </c>
      <c r="AK259" s="14">
        <f>IF(AVANZA[[#This Row],[Producto]]="TRIO",1,0)</f>
        <v>1</v>
      </c>
      <c r="AL259" t="s">
        <v>456</v>
      </c>
      <c r="AM259">
        <v>-1</v>
      </c>
      <c r="AN259">
        <v>-1</v>
      </c>
      <c r="AO259" t="s">
        <v>15715</v>
      </c>
      <c r="AP259" s="1">
        <v>46144.449699074074</v>
      </c>
      <c r="AQ259">
        <v>-1</v>
      </c>
      <c r="AR259" t="s">
        <v>15716</v>
      </c>
      <c r="AS259">
        <v>-1</v>
      </c>
      <c r="AT259">
        <v>-1</v>
      </c>
      <c r="AU259">
        <v>-1</v>
      </c>
      <c r="AV259">
        <v>-1</v>
      </c>
      <c r="AW259">
        <v>-1</v>
      </c>
      <c r="AX259" t="s">
        <v>224</v>
      </c>
      <c r="AY259">
        <v>-1</v>
      </c>
      <c r="AZ259">
        <v>2026</v>
      </c>
      <c r="BA259">
        <v>5</v>
      </c>
      <c r="BB259">
        <v>7</v>
      </c>
      <c r="BC259">
        <v>-1</v>
      </c>
      <c r="BD259" t="s">
        <v>225</v>
      </c>
      <c r="BE259">
        <v>-1</v>
      </c>
      <c r="BF259">
        <v>20001621381364</v>
      </c>
      <c r="BG259" t="s">
        <v>376</v>
      </c>
      <c r="BH259" t="s">
        <v>377</v>
      </c>
      <c r="BI259" t="s">
        <v>15717</v>
      </c>
      <c r="BJ259">
        <v>-1</v>
      </c>
      <c r="BK259">
        <v>-1</v>
      </c>
      <c r="BL259">
        <v>-1</v>
      </c>
      <c r="BM259" t="s">
        <v>229</v>
      </c>
      <c r="BN259" t="s">
        <v>230</v>
      </c>
      <c r="BO259" t="s">
        <v>15718</v>
      </c>
      <c r="BP259" t="s">
        <v>380</v>
      </c>
      <c r="BQ259">
        <v>2026</v>
      </c>
      <c r="BR259">
        <v>5</v>
      </c>
      <c r="BS259">
        <v>2</v>
      </c>
      <c r="BT259" s="1">
        <v>46149.530543981484</v>
      </c>
      <c r="BU259" t="s">
        <v>233</v>
      </c>
      <c r="BV259" s="2">
        <v>46149</v>
      </c>
      <c r="BW259" t="s">
        <v>234</v>
      </c>
      <c r="BX259" s="2">
        <v>46146</v>
      </c>
      <c r="BY259" s="2">
        <v>46149</v>
      </c>
      <c r="BZ259" t="s">
        <v>235</v>
      </c>
      <c r="CA259" t="s">
        <v>896</v>
      </c>
      <c r="CB259" t="s">
        <v>752</v>
      </c>
      <c r="CC259" t="s">
        <v>15719</v>
      </c>
      <c r="CD259" t="s">
        <v>3752</v>
      </c>
      <c r="CE259">
        <v>-1</v>
      </c>
      <c r="CF259" t="s">
        <v>899</v>
      </c>
      <c r="CG259" t="s">
        <v>756</v>
      </c>
      <c r="CH259" t="s">
        <v>242</v>
      </c>
      <c r="CI259">
        <v>1018514067</v>
      </c>
      <c r="CJ259" t="s">
        <v>464</v>
      </c>
      <c r="CK259" t="s">
        <v>245</v>
      </c>
      <c r="CL259" t="s">
        <v>409</v>
      </c>
      <c r="CM259" t="s">
        <v>247</v>
      </c>
      <c r="CN259" t="s">
        <v>410</v>
      </c>
      <c r="CT259" t="s">
        <v>693</v>
      </c>
      <c r="CU259" t="s">
        <v>387</v>
      </c>
      <c r="CW259" t="s">
        <v>388</v>
      </c>
      <c r="CX259" t="s">
        <v>389</v>
      </c>
      <c r="DA259" t="s">
        <v>250</v>
      </c>
      <c r="DB259">
        <v>-1</v>
      </c>
      <c r="DF259" t="s">
        <v>251</v>
      </c>
      <c r="DJ259" t="s">
        <v>252</v>
      </c>
      <c r="DK259" t="s">
        <v>253</v>
      </c>
      <c r="DL259" t="s">
        <v>253</v>
      </c>
      <c r="DN259" t="s">
        <v>390</v>
      </c>
      <c r="DR259" t="s">
        <v>465</v>
      </c>
      <c r="DS259" t="s">
        <v>464</v>
      </c>
      <c r="DT259" t="s">
        <v>463</v>
      </c>
      <c r="DV259">
        <v>1</v>
      </c>
      <c r="DW259" t="s">
        <v>623</v>
      </c>
      <c r="ED259" s="2">
        <v>46149</v>
      </c>
      <c r="EE259" t="s">
        <v>900</v>
      </c>
      <c r="EF259">
        <v>9</v>
      </c>
      <c r="EP259" t="s">
        <v>258</v>
      </c>
      <c r="ES259" t="s">
        <v>15720</v>
      </c>
      <c r="FA259" t="s">
        <v>245</v>
      </c>
      <c r="FB259" t="s">
        <v>763</v>
      </c>
      <c r="FD259" t="s">
        <v>763</v>
      </c>
      <c r="FE259" t="s">
        <v>902</v>
      </c>
      <c r="FF259" t="s">
        <v>903</v>
      </c>
      <c r="FK259" t="s">
        <v>263</v>
      </c>
      <c r="FL259" t="s">
        <v>15721</v>
      </c>
      <c r="FN259" t="s">
        <v>410</v>
      </c>
      <c r="FO259" t="s">
        <v>414</v>
      </c>
      <c r="FR259">
        <v>126994</v>
      </c>
      <c r="GB259" t="s">
        <v>266</v>
      </c>
      <c r="GC259" t="s">
        <v>387</v>
      </c>
      <c r="GD259">
        <v>25016</v>
      </c>
      <c r="GF259">
        <v>2353</v>
      </c>
      <c r="GG259">
        <v>25424</v>
      </c>
      <c r="GI259">
        <v>100314</v>
      </c>
      <c r="GJ259">
        <v>25242</v>
      </c>
      <c r="GL259">
        <v>24327</v>
      </c>
      <c r="GM259">
        <v>151122</v>
      </c>
      <c r="GS259" t="s">
        <v>267</v>
      </c>
      <c r="GT259" s="2">
        <v>43189</v>
      </c>
      <c r="GU259" t="s">
        <v>268</v>
      </c>
      <c r="GV259" t="s">
        <v>269</v>
      </c>
      <c r="GW259" t="s">
        <v>394</v>
      </c>
      <c r="GZ259" t="s">
        <v>395</v>
      </c>
      <c r="HA259" t="s">
        <v>497</v>
      </c>
      <c r="HB259" t="s">
        <v>900</v>
      </c>
      <c r="HC259" t="s">
        <v>900</v>
      </c>
      <c r="HD259" t="s">
        <v>761</v>
      </c>
      <c r="HE259" t="s">
        <v>230</v>
      </c>
      <c r="HF259" t="s">
        <v>14197</v>
      </c>
      <c r="HR259" t="s">
        <v>278</v>
      </c>
      <c r="HV259">
        <v>131990</v>
      </c>
      <c r="HW259" t="s">
        <v>281</v>
      </c>
      <c r="HY259">
        <v>0</v>
      </c>
      <c r="HZ259">
        <v>0</v>
      </c>
      <c r="IA259" t="s">
        <v>281</v>
      </c>
      <c r="IB259" t="s">
        <v>281</v>
      </c>
      <c r="IE259" t="s">
        <v>283</v>
      </c>
      <c r="IF259" t="s">
        <v>283</v>
      </c>
      <c r="IG259" t="s">
        <v>283</v>
      </c>
      <c r="IH259" t="s">
        <v>284</v>
      </c>
      <c r="II259" t="s">
        <v>285</v>
      </c>
      <c r="IJ259" t="s">
        <v>286</v>
      </c>
      <c r="IK259" t="s">
        <v>278</v>
      </c>
      <c r="IL259" t="s">
        <v>287</v>
      </c>
      <c r="IM259" t="s">
        <v>288</v>
      </c>
      <c r="IN259" t="s">
        <v>289</v>
      </c>
      <c r="IP259" t="s">
        <v>290</v>
      </c>
      <c r="IQ259" t="s">
        <v>284</v>
      </c>
      <c r="IS259" t="s">
        <v>291</v>
      </c>
      <c r="IT259" t="s">
        <v>287</v>
      </c>
      <c r="IY259" t="s">
        <v>281</v>
      </c>
    </row>
    <row r="260" spans="1:259" x14ac:dyDescent="0.3">
      <c r="A260" s="14">
        <f>DAY(AVANZA[[#This Row],[FechaSeguimiento]])</f>
        <v>7</v>
      </c>
      <c r="B260" s="14">
        <f>MONTH(AVANZA[[#This Row],[FechaSeguimiento]])</f>
        <v>5</v>
      </c>
      <c r="C260"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60" t="str">
        <f>LOWER(IFERROR(VLOOKUP(AVANZA[[#This Row],[ID_Peticion]],CANCELADAS[#All],2,0),""))</f>
        <v/>
      </c>
      <c r="E260" t="str">
        <f>LOWER(IFERROR(VLOOKUP(AVANZA[[#This Row],[ID_Peticion]],CANCELADAS[#All],3,0),""))</f>
        <v/>
      </c>
      <c r="F260" t="str">
        <f>LOWER(IF(AVANZA[[#This Row],[CEDULA CLIENTE]]&lt;&gt;""," CC: " &amp; COUNTIFS(AVANZA[CEDULA CLIENTE],AVANZA[[#This Row],[CEDULA CLIENTE]]),"")&amp; IF(AVANZA[[#This Row],[Direccion]]&lt;&gt;""," DIR: " &amp; COUNTIFS(AVANZA[Direccion],AVANZA[[#This Row],[Direccion]]),""))</f>
        <v xml:space="preserve"> dir: 1</v>
      </c>
      <c r="G260" t="str">
        <f>IFERROR(VLOOKUP(AVANZA[[#This Row],[Cedula_Vendedor_Atis]],PLANTA[[#All],[CEDULA]:[LINEA]],3,0),"No Cruza")</f>
        <v>Marisol Avella</v>
      </c>
      <c r="H260" t="str">
        <f>IFERROR(VLOOKUP(AVANZA[[#This Row],[Cedula_Vendedor_Atis]],PLANTA[[#All],[CEDULA]:[LINEA]],4,0),"No Cruza")</f>
        <v>Fija</v>
      </c>
      <c r="I260" t="str">
        <f>LOWER(IF(AVANZA[[#This Row],[ATRIBUIBLE]]="",AVANZA[[#This Row],[Variable]],AVANZA[[#This Row],[ATRIBUIBLE]]))</f>
        <v>terminada</v>
      </c>
      <c r="J260" s="14">
        <f>IF(AVANZA[[#This Row],[Variable]]=AVANZA[[#Headers],[TERMINADA]],1,0)</f>
        <v>1</v>
      </c>
      <c r="K260" s="14">
        <f>IF(AVANZA[[#This Row],[Variable]]=AVANZA[[#Headers],[ANULADA]],1,0)</f>
        <v>0</v>
      </c>
      <c r="L260" s="14">
        <f>IF(AVANZA[[#This Row],[Variable]]=AVANZA[[#Headers],[PENDIENTE]],1,0)</f>
        <v>0</v>
      </c>
      <c r="M260" s="14">
        <f>IF(AVANZA[[#This Row],[ESTADO AGENDA]]="AGENDADA",1,0)</f>
        <v>0</v>
      </c>
      <c r="N260" s="14">
        <f>IF(AVANZA[[#This Row],[ESTADO AGENDA]]="PENDIENTE DE AGENDAR",1,0)</f>
        <v>0</v>
      </c>
      <c r="O260" s="14">
        <f>IF(AVANZA[[#This Row],[ESTADO AGENDA]]="SUSPENDIDA",1,0)</f>
        <v>0</v>
      </c>
      <c r="P260" t="str" cm="1">
        <f t="array" ref="P260">_xlfn.XLOOKUP(AVANZA[[#This Row],[Num_Agrupacion_Pet_Atis]],Tabla1[[#All],[Numero_de_actuacion]],Tabla1[[#All],[Estado_de_la_orden]],"",0)</f>
        <v/>
      </c>
      <c r="Q260" s="2" t="str" cm="1">
        <f t="array" ref="Q260">_xlfn.XLOOKUP(AVANZA[[#This Row],[Num_Agrupacion_Pet_Atis]],Tabla1[[#All],[Numero_de_actuacion]],Tabla1[[#All],[Fecha_de_la_cita]],"",0)</f>
        <v/>
      </c>
      <c r="R260" t="str" cm="1">
        <f t="array" ref="R260">_xlfn.XLOOKUP(AVANZA[[#This Row],[Num_Agrupacion_Pet_Atis]],Tabla1[[#All],[Numero_de_actuacion]],Tabla1[[#All],[Franja_horaria_de_la_cita]],"",0)</f>
        <v/>
      </c>
      <c r="S260" s="14" t="str">
        <f>IFERROR(DAY(AVANZA[[#This Row],[FECHA AGENDA]]),"")</f>
        <v/>
      </c>
      <c r="T260" s="14" t="str">
        <f>IFERROR(MONTH(AVANZA[[#This Row],[FECHA AGENDA]]),"")</f>
        <v/>
      </c>
      <c r="U260" t="str" cm="1">
        <f t="array" ref="U260">_xlfn.XLOOKUP(AVANZA[[#This Row],[Num_Agrupacion_Pet_Atis]],Tabla1[[#All],[Numero_de_actuacion]],Tabla1[[#All],[Motivo_de_suspension]],"",0)</f>
        <v/>
      </c>
      <c r="V260" s="2" t="str" cm="1">
        <f t="array" ref="V260">_xlfn.XLOOKUP(AVANZA[[#This Row],[Num_Agrupacion_Pet_Atis]],Tabla1[[#All],[Numero_de_actuacion]],Tabla1[[#All],[No_identificacion_cliente]],"",0)</f>
        <v/>
      </c>
      <c r="W260" s="2" t="str" cm="1">
        <f t="array" ref="W260">_xlfn.XLOOKUP(AVANZA[[#This Row],[Num_Agrupacion_Pet_Atis]],Tabla1[[#All],[Numero_de_actuacion]],Tabla1[[#All],[Movil_de_contacto]],"",0)</f>
        <v/>
      </c>
      <c r="X260" s="14">
        <f>IF(OR(AVANZA[[#This Row],[ESTADO LEG]]="Legalizada grabacion",AVANZA[[#This Row],[ESTADO LEG]]="Legalizada aut"),1,0)</f>
        <v>1</v>
      </c>
      <c r="Y260" s="14">
        <f>IF(OR(AVANZA[[#This Row],[ESTADO LEG]]="pdte legalizar",AVANZA[[#This Row],[ESTADO LEG]]="No cruza"),1,0)</f>
        <v>0</v>
      </c>
      <c r="Z260" t="str" cm="1">
        <f t="array" ref="Z260">IF(AVANZA[[#This Row],[Variable]]="Terminada",LOWER(_xlfn.XLOOKUP(AVANZA[[#This Row],[ID_Peticion]],Tabla6[[#All],[NUM_PETICION]],Tabla6[[#All],[ESTADO_LEG]],"NO CRUZA",0)),AVANZA[[#This Row],[Variable]])</f>
        <v>legalizada grabacion</v>
      </c>
      <c r="AA260" cm="1">
        <f t="array" ref="AA260">_xlfn.XLOOKUP(AVANZA[[#This Row],[ID_Peticion]],Tabla6[[#All],[NUM_PETICION]],Tabla6[[#All],[DIF_DIAS]],"",0)</f>
        <v>1</v>
      </c>
      <c r="AB260" s="2" cm="1">
        <f t="array" ref="AB260">IFERROR(_xlfn.XLOOKUP(AVANZA[[#This Row],[ID_Peticion]],Tabla6[[#All],[NUM_PETICION]],Tabla6[[#All],[FEC_LEGAL]],"",0),"")</f>
        <v>46150</v>
      </c>
      <c r="AC260" s="14">
        <f ca="1">IF(AVANZA[[#This Row],[FECHA LEG]]&lt;&gt;0,IFERROR(AVANZA[[#This Row],[FECHA LEG]]-AVANZA[[#This Row],[FechaIniEstadoSubPetAtis]],0),TODAY()-AVANZA[[#This Row],[FechaIniEstadoSubPetAtis]])</f>
        <v>1</v>
      </c>
      <c r="AD260" s="35" t="str">
        <f ca="1">IF(AVANZA[[#This Row],[FINAL Vs LG]]&lt;&gt;0,IF(AVANZA[[#This Row],[FINAL Vs LG]]&lt;7.1,"100%",IF(AND(AVANZA[[#This Row],[FINAL Vs LG]]&gt;7.1,AVANZA[[#This Row],[FINAL Vs LG]]&lt;11.1),"50%","0%")),0)</f>
        <v>100%</v>
      </c>
      <c r="AE260" s="14">
        <f ca="1">VLOOKUP(DAY(TODAY()),BACK!F:G,2,0)</f>
        <v>14</v>
      </c>
      <c r="AF260" s="14">
        <f>BACK!$I$2</f>
        <v>24</v>
      </c>
      <c r="AG260" s="14">
        <f>IF(AVANZA[[#This Row],[Oferta_empaquetada_comisiones]]="SI",1,0)</f>
        <v>0</v>
      </c>
      <c r="AH260" s="36">
        <f>IF(AVANZA[[#This Row],[Variable]]="TERMINADA",IFERROR(VLOOKUP(AVANZA[[#This Row],[SUPERVISOR]],Tabla2[#All],4,0),0),)</f>
        <v>3.5</v>
      </c>
      <c r="AI260" s="14">
        <f>IF(AVANZA[[#This Row],[Producto]]="BA",1,0)</f>
        <v>1</v>
      </c>
      <c r="AJ260" s="14">
        <f>IF(AVANZA[[#This Row],[Producto]]="DUO",1,0)</f>
        <v>0</v>
      </c>
      <c r="AK260" s="14">
        <f>IF(AVANZA[[#This Row],[Producto]]="TRIO",1,0)</f>
        <v>0</v>
      </c>
      <c r="AL260" t="s">
        <v>347</v>
      </c>
      <c r="AM260">
        <v>-1</v>
      </c>
      <c r="AN260">
        <v>-1</v>
      </c>
      <c r="AO260" t="s">
        <v>1238</v>
      </c>
      <c r="AP260" s="1">
        <v>46148.455613425926</v>
      </c>
      <c r="AQ260">
        <v>-1</v>
      </c>
      <c r="AR260" t="s">
        <v>1239</v>
      </c>
      <c r="AS260">
        <v>-1</v>
      </c>
      <c r="AT260">
        <v>-1</v>
      </c>
      <c r="AU260">
        <v>-1</v>
      </c>
      <c r="AV260">
        <v>-1</v>
      </c>
      <c r="AW260">
        <v>-1</v>
      </c>
      <c r="AX260" t="s">
        <v>224</v>
      </c>
      <c r="AY260">
        <v>-1</v>
      </c>
      <c r="AZ260">
        <v>2026</v>
      </c>
      <c r="BA260">
        <v>5</v>
      </c>
      <c r="BB260">
        <v>7</v>
      </c>
      <c r="BC260">
        <v>-1</v>
      </c>
      <c r="BD260" t="s">
        <v>225</v>
      </c>
      <c r="BE260">
        <v>-1</v>
      </c>
      <c r="BF260">
        <v>20001623476364</v>
      </c>
      <c r="BG260" t="s">
        <v>1190</v>
      </c>
      <c r="BH260" t="s">
        <v>1191</v>
      </c>
      <c r="BI260" t="s">
        <v>1240</v>
      </c>
      <c r="BJ260">
        <v>-1</v>
      </c>
      <c r="BK260">
        <v>-1</v>
      </c>
      <c r="BL260">
        <v>-1</v>
      </c>
      <c r="BM260" t="s">
        <v>229</v>
      </c>
      <c r="BN260" t="s">
        <v>230</v>
      </c>
      <c r="BO260" t="s">
        <v>1241</v>
      </c>
      <c r="BP260" t="s">
        <v>232</v>
      </c>
      <c r="BQ260">
        <v>2026</v>
      </c>
      <c r="BR260">
        <v>5</v>
      </c>
      <c r="BS260">
        <v>6</v>
      </c>
      <c r="BT260" s="1">
        <v>46149.624456018515</v>
      </c>
      <c r="BU260" t="s">
        <v>233</v>
      </c>
      <c r="BV260" s="2">
        <v>46149</v>
      </c>
      <c r="BW260" t="s">
        <v>234</v>
      </c>
      <c r="BX260" s="2">
        <v>46148</v>
      </c>
      <c r="BY260" s="2">
        <v>46149</v>
      </c>
      <c r="BZ260" t="s">
        <v>235</v>
      </c>
      <c r="CA260" t="s">
        <v>297</v>
      </c>
      <c r="CB260" t="s">
        <v>297</v>
      </c>
      <c r="CC260" t="s">
        <v>1242</v>
      </c>
      <c r="CD260" t="s">
        <v>1243</v>
      </c>
      <c r="CE260">
        <v>-1</v>
      </c>
      <c r="CF260" t="s">
        <v>300</v>
      </c>
      <c r="CG260" t="s">
        <v>301</v>
      </c>
      <c r="CH260" t="s">
        <v>242</v>
      </c>
      <c r="CI260">
        <v>53061857</v>
      </c>
      <c r="CJ260" t="s">
        <v>358</v>
      </c>
      <c r="CK260" t="s">
        <v>245</v>
      </c>
      <c r="CL260" t="s">
        <v>246</v>
      </c>
      <c r="CM260" t="s">
        <v>247</v>
      </c>
      <c r="CN260" t="s">
        <v>359</v>
      </c>
      <c r="CT260" t="s">
        <v>386</v>
      </c>
      <c r="CU260" t="s">
        <v>225</v>
      </c>
      <c r="CW260" t="s">
        <v>1190</v>
      </c>
      <c r="CX260" t="s">
        <v>1191</v>
      </c>
      <c r="DA260" t="s">
        <v>250</v>
      </c>
      <c r="DB260">
        <v>-1</v>
      </c>
      <c r="DF260" t="s">
        <v>251</v>
      </c>
      <c r="DJ260" t="s">
        <v>252</v>
      </c>
      <c r="DK260" t="s">
        <v>253</v>
      </c>
      <c r="DL260" t="s">
        <v>254</v>
      </c>
      <c r="DN260" t="s">
        <v>255</v>
      </c>
      <c r="DR260" t="s">
        <v>360</v>
      </c>
      <c r="DS260" t="s">
        <v>358</v>
      </c>
      <c r="DT260" t="s">
        <v>347</v>
      </c>
      <c r="DV260">
        <v>1</v>
      </c>
      <c r="DW260" t="s">
        <v>283</v>
      </c>
      <c r="ED260" s="2">
        <v>46149</v>
      </c>
      <c r="EE260" t="s">
        <v>361</v>
      </c>
      <c r="EF260">
        <v>26</v>
      </c>
      <c r="EP260" t="s">
        <v>258</v>
      </c>
      <c r="ES260" t="s">
        <v>976</v>
      </c>
      <c r="EZ260" t="s">
        <v>1244</v>
      </c>
      <c r="FA260" t="s">
        <v>245</v>
      </c>
      <c r="FB260" t="s">
        <v>308</v>
      </c>
      <c r="FD260" t="s">
        <v>308</v>
      </c>
      <c r="FE260" t="s">
        <v>309</v>
      </c>
      <c r="FF260" t="s">
        <v>309</v>
      </c>
      <c r="FK260" t="s">
        <v>263</v>
      </c>
      <c r="FL260" t="s">
        <v>1245</v>
      </c>
      <c r="FN260" t="s">
        <v>359</v>
      </c>
      <c r="FO260" t="s">
        <v>366</v>
      </c>
      <c r="FR260">
        <v>100882</v>
      </c>
      <c r="GB260" t="s">
        <v>266</v>
      </c>
      <c r="GC260" t="s">
        <v>225</v>
      </c>
      <c r="GD260">
        <v>0</v>
      </c>
      <c r="GF260">
        <v>0</v>
      </c>
      <c r="GG260">
        <v>25335</v>
      </c>
      <c r="GI260">
        <v>100882</v>
      </c>
      <c r="GJ260">
        <v>0</v>
      </c>
      <c r="GL260">
        <v>0</v>
      </c>
      <c r="GM260">
        <v>120049</v>
      </c>
      <c r="GS260" t="s">
        <v>267</v>
      </c>
      <c r="GT260" s="2">
        <v>44316</v>
      </c>
      <c r="GU260" t="s">
        <v>268</v>
      </c>
      <c r="GV260" t="s">
        <v>269</v>
      </c>
      <c r="GW260" t="s">
        <v>270</v>
      </c>
      <c r="GX260" t="s">
        <v>271</v>
      </c>
      <c r="GY260" t="s">
        <v>272</v>
      </c>
      <c r="GZ260" t="s">
        <v>273</v>
      </c>
      <c r="HA260" t="s">
        <v>336</v>
      </c>
      <c r="HC260" t="s">
        <v>337</v>
      </c>
      <c r="HE260" t="s">
        <v>230</v>
      </c>
      <c r="HF260" t="s">
        <v>1246</v>
      </c>
      <c r="HG260" t="s">
        <v>277</v>
      </c>
      <c r="HR260" t="s">
        <v>278</v>
      </c>
      <c r="HV260">
        <v>103900</v>
      </c>
      <c r="HW260" t="s">
        <v>279</v>
      </c>
      <c r="HX260" t="s">
        <v>280</v>
      </c>
      <c r="HY260">
        <v>118550</v>
      </c>
      <c r="HZ260">
        <v>17668</v>
      </c>
      <c r="IA260" t="s">
        <v>279</v>
      </c>
      <c r="IB260" t="s">
        <v>281</v>
      </c>
      <c r="ID260" t="s">
        <v>282</v>
      </c>
      <c r="IE260" t="s">
        <v>283</v>
      </c>
      <c r="IF260" t="s">
        <v>283</v>
      </c>
      <c r="IG260" t="s">
        <v>283</v>
      </c>
      <c r="IH260" t="s">
        <v>284</v>
      </c>
      <c r="II260" t="s">
        <v>285</v>
      </c>
      <c r="IJ260" t="s">
        <v>286</v>
      </c>
      <c r="IK260" t="s">
        <v>278</v>
      </c>
      <c r="IL260" t="s">
        <v>371</v>
      </c>
      <c r="IM260" t="s">
        <v>288</v>
      </c>
      <c r="IN260" t="s">
        <v>289</v>
      </c>
      <c r="IP260" t="s">
        <v>290</v>
      </c>
      <c r="IQ260" t="s">
        <v>284</v>
      </c>
      <c r="IS260" t="s">
        <v>291</v>
      </c>
      <c r="IY260" t="s">
        <v>281</v>
      </c>
    </row>
    <row r="261" spans="1:259" x14ac:dyDescent="0.3">
      <c r="A261" s="14">
        <f>DAY(AVANZA[[#This Row],[FechaSeguimiento]])</f>
        <v>7</v>
      </c>
      <c r="B261" s="14">
        <f>MONTH(AVANZA[[#This Row],[FechaSeguimiento]])</f>
        <v>5</v>
      </c>
      <c r="C261"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61" t="str">
        <f>LOWER(IFERROR(VLOOKUP(AVANZA[[#This Row],[ID_Peticion]],CANCELADAS[#All],2,0),""))</f>
        <v/>
      </c>
      <c r="E261" t="str">
        <f>LOWER(IFERROR(VLOOKUP(AVANZA[[#This Row],[ID_Peticion]],CANCELADAS[#All],3,0),""))</f>
        <v/>
      </c>
      <c r="F261" t="str">
        <f>LOWER(IF(AVANZA[[#This Row],[CEDULA CLIENTE]]&lt;&gt;""," CC: " &amp; COUNTIFS(AVANZA[CEDULA CLIENTE],AVANZA[[#This Row],[CEDULA CLIENTE]]),"")&amp; IF(AVANZA[[#This Row],[Direccion]]&lt;&gt;""," DIR: " &amp; COUNTIFS(AVANZA[Direccion],AVANZA[[#This Row],[Direccion]]),""))</f>
        <v xml:space="preserve"> dir: 1</v>
      </c>
      <c r="G261" t="str">
        <f>IFERROR(VLOOKUP(AVANZA[[#This Row],[Cedula_Vendedor_Atis]],PLANTA[[#All],[CEDULA]:[LINEA]],3,0),"No Cruza")</f>
        <v>Marisol Avella</v>
      </c>
      <c r="H261" t="str">
        <f>IFERROR(VLOOKUP(AVANZA[[#This Row],[Cedula_Vendedor_Atis]],PLANTA[[#All],[CEDULA]:[LINEA]],4,0),"No Cruza")</f>
        <v>Fija</v>
      </c>
      <c r="I261" t="str">
        <f>LOWER(IF(AVANZA[[#This Row],[ATRIBUIBLE]]="",AVANZA[[#This Row],[Variable]],AVANZA[[#This Row],[ATRIBUIBLE]]))</f>
        <v>terminada</v>
      </c>
      <c r="J261" s="14">
        <f>IF(AVANZA[[#This Row],[Variable]]=AVANZA[[#Headers],[TERMINADA]],1,0)</f>
        <v>1</v>
      </c>
      <c r="K261" s="14">
        <f>IF(AVANZA[[#This Row],[Variable]]=AVANZA[[#Headers],[ANULADA]],1,0)</f>
        <v>0</v>
      </c>
      <c r="L261" s="14">
        <f>IF(AVANZA[[#This Row],[Variable]]=AVANZA[[#Headers],[PENDIENTE]],1,0)</f>
        <v>0</v>
      </c>
      <c r="M261" s="14">
        <f>IF(AVANZA[[#This Row],[ESTADO AGENDA]]="AGENDADA",1,0)</f>
        <v>0</v>
      </c>
      <c r="N261" s="14">
        <f>IF(AVANZA[[#This Row],[ESTADO AGENDA]]="PENDIENTE DE AGENDAR",1,0)</f>
        <v>0</v>
      </c>
      <c r="O261" s="14">
        <f>IF(AVANZA[[#This Row],[ESTADO AGENDA]]="SUSPENDIDA",1,0)</f>
        <v>0</v>
      </c>
      <c r="P261" t="str" cm="1">
        <f t="array" ref="P261">_xlfn.XLOOKUP(AVANZA[[#This Row],[Num_Agrupacion_Pet_Atis]],Tabla1[[#All],[Numero_de_actuacion]],Tabla1[[#All],[Estado_de_la_orden]],"",0)</f>
        <v/>
      </c>
      <c r="Q261" s="2" t="str" cm="1">
        <f t="array" ref="Q261">_xlfn.XLOOKUP(AVANZA[[#This Row],[Num_Agrupacion_Pet_Atis]],Tabla1[[#All],[Numero_de_actuacion]],Tabla1[[#All],[Fecha_de_la_cita]],"",0)</f>
        <v/>
      </c>
      <c r="R261" t="str" cm="1">
        <f t="array" ref="R261">_xlfn.XLOOKUP(AVANZA[[#This Row],[Num_Agrupacion_Pet_Atis]],Tabla1[[#All],[Numero_de_actuacion]],Tabla1[[#All],[Franja_horaria_de_la_cita]],"",0)</f>
        <v/>
      </c>
      <c r="S261" s="14" t="str">
        <f>IFERROR(DAY(AVANZA[[#This Row],[FECHA AGENDA]]),"")</f>
        <v/>
      </c>
      <c r="T261" s="14" t="str">
        <f>IFERROR(MONTH(AVANZA[[#This Row],[FECHA AGENDA]]),"")</f>
        <v/>
      </c>
      <c r="U261" t="str" cm="1">
        <f t="array" ref="U261">_xlfn.XLOOKUP(AVANZA[[#This Row],[Num_Agrupacion_Pet_Atis]],Tabla1[[#All],[Numero_de_actuacion]],Tabla1[[#All],[Motivo_de_suspension]],"",0)</f>
        <v/>
      </c>
      <c r="V261" s="2" t="str" cm="1">
        <f t="array" ref="V261">_xlfn.XLOOKUP(AVANZA[[#This Row],[Num_Agrupacion_Pet_Atis]],Tabla1[[#All],[Numero_de_actuacion]],Tabla1[[#All],[No_identificacion_cliente]],"",0)</f>
        <v/>
      </c>
      <c r="W261" s="2" t="str" cm="1">
        <f t="array" ref="W261">_xlfn.XLOOKUP(AVANZA[[#This Row],[Num_Agrupacion_Pet_Atis]],Tabla1[[#All],[Numero_de_actuacion]],Tabla1[[#All],[Movil_de_contacto]],"",0)</f>
        <v/>
      </c>
      <c r="X261" s="14">
        <f>IF(OR(AVANZA[[#This Row],[ESTADO LEG]]="Legalizada grabacion",AVANZA[[#This Row],[ESTADO LEG]]="Legalizada aut"),1,0)</f>
        <v>1</v>
      </c>
      <c r="Y261" s="14">
        <f>IF(OR(AVANZA[[#This Row],[ESTADO LEG]]="pdte legalizar",AVANZA[[#This Row],[ESTADO LEG]]="No cruza"),1,0)</f>
        <v>0</v>
      </c>
      <c r="Z261" t="str" cm="1">
        <f t="array" ref="Z261">IF(AVANZA[[#This Row],[Variable]]="Terminada",LOWER(_xlfn.XLOOKUP(AVANZA[[#This Row],[ID_Peticion]],Tabla6[[#All],[NUM_PETICION]],Tabla6[[#All],[ESTADO_LEG]],"NO CRUZA",0)),AVANZA[[#This Row],[Variable]])</f>
        <v>legalizada grabacion</v>
      </c>
      <c r="AA261" cm="1">
        <f t="array" ref="AA261">_xlfn.XLOOKUP(AVANZA[[#This Row],[ID_Peticion]],Tabla6[[#All],[NUM_PETICION]],Tabla6[[#All],[DIF_DIAS]],"",0)</f>
        <v>1</v>
      </c>
      <c r="AB261" s="2" cm="1">
        <f t="array" ref="AB261">IFERROR(_xlfn.XLOOKUP(AVANZA[[#This Row],[ID_Peticion]],Tabla6[[#All],[NUM_PETICION]],Tabla6[[#All],[FEC_LEGAL]],"",0),"")</f>
        <v>46150</v>
      </c>
      <c r="AC261" s="14">
        <f ca="1">IF(AVANZA[[#This Row],[FECHA LEG]]&lt;&gt;0,IFERROR(AVANZA[[#This Row],[FECHA LEG]]-AVANZA[[#This Row],[FechaIniEstadoSubPetAtis]],0),TODAY()-AVANZA[[#This Row],[FechaIniEstadoSubPetAtis]])</f>
        <v>1</v>
      </c>
      <c r="AD261" s="35" t="str">
        <f ca="1">IF(AVANZA[[#This Row],[FINAL Vs LG]]&lt;&gt;0,IF(AVANZA[[#This Row],[FINAL Vs LG]]&lt;7.1,"100%",IF(AND(AVANZA[[#This Row],[FINAL Vs LG]]&gt;7.1,AVANZA[[#This Row],[FINAL Vs LG]]&lt;11.1),"50%","0%")),0)</f>
        <v>100%</v>
      </c>
      <c r="AE261" s="14">
        <f ca="1">VLOOKUP(DAY(TODAY()),BACK!F:G,2,0)</f>
        <v>14</v>
      </c>
      <c r="AF261" s="14">
        <f>BACK!$I$2</f>
        <v>24</v>
      </c>
      <c r="AG261" s="14">
        <f>IF(AVANZA[[#This Row],[Oferta_empaquetada_comisiones]]="SI",1,0)</f>
        <v>0</v>
      </c>
      <c r="AH261" s="36">
        <f>IF(AVANZA[[#This Row],[Variable]]="TERMINADA",IFERROR(VLOOKUP(AVANZA[[#This Row],[SUPERVISOR]],Tabla2[#All],4,0),0),)</f>
        <v>3.5</v>
      </c>
      <c r="AI261" s="14">
        <f>IF(AVANZA[[#This Row],[Producto]]="BA",1,0)</f>
        <v>1</v>
      </c>
      <c r="AJ261" s="14">
        <f>IF(AVANZA[[#This Row],[Producto]]="DUO",1,0)</f>
        <v>0</v>
      </c>
      <c r="AK261" s="14">
        <f>IF(AVANZA[[#This Row],[Producto]]="TRIO",1,0)</f>
        <v>0</v>
      </c>
      <c r="AL261" t="s">
        <v>515</v>
      </c>
      <c r="AM261">
        <v>-1</v>
      </c>
      <c r="AN261">
        <v>-1</v>
      </c>
      <c r="AO261" t="s">
        <v>15722</v>
      </c>
      <c r="AP261" s="1">
        <v>46148.327881944446</v>
      </c>
      <c r="AQ261">
        <v>-1</v>
      </c>
      <c r="AR261" t="s">
        <v>15723</v>
      </c>
      <c r="AS261">
        <v>-1</v>
      </c>
      <c r="AT261">
        <v>-1</v>
      </c>
      <c r="AU261">
        <v>-1</v>
      </c>
      <c r="AV261">
        <v>-1</v>
      </c>
      <c r="AW261">
        <v>-1</v>
      </c>
      <c r="AX261" t="s">
        <v>224</v>
      </c>
      <c r="AY261">
        <v>-1</v>
      </c>
      <c r="AZ261">
        <v>2026</v>
      </c>
      <c r="BA261">
        <v>5</v>
      </c>
      <c r="BB261">
        <v>7</v>
      </c>
      <c r="BC261">
        <v>-1</v>
      </c>
      <c r="BD261" t="s">
        <v>225</v>
      </c>
      <c r="BE261">
        <v>-1</v>
      </c>
      <c r="BF261">
        <v>20001623134903</v>
      </c>
      <c r="BG261" t="s">
        <v>319</v>
      </c>
      <c r="BH261" t="s">
        <v>320</v>
      </c>
      <c r="BI261" t="s">
        <v>15724</v>
      </c>
      <c r="BJ261">
        <v>-1</v>
      </c>
      <c r="BK261">
        <v>-1</v>
      </c>
      <c r="BL261">
        <v>-1</v>
      </c>
      <c r="BM261" t="s">
        <v>229</v>
      </c>
      <c r="BN261" t="s">
        <v>230</v>
      </c>
      <c r="BO261" t="s">
        <v>15725</v>
      </c>
      <c r="BP261" t="s">
        <v>380</v>
      </c>
      <c r="BQ261">
        <v>2026</v>
      </c>
      <c r="BR261">
        <v>5</v>
      </c>
      <c r="BS261">
        <v>6</v>
      </c>
      <c r="BT261" s="1">
        <v>46149.508935185186</v>
      </c>
      <c r="BU261" t="s">
        <v>233</v>
      </c>
      <c r="BV261" s="2">
        <v>46149</v>
      </c>
      <c r="BW261" t="s">
        <v>234</v>
      </c>
      <c r="BX261" s="2">
        <v>46148</v>
      </c>
      <c r="BY261" s="2">
        <v>46149</v>
      </c>
      <c r="BZ261" t="s">
        <v>235</v>
      </c>
      <c r="CA261" t="s">
        <v>297</v>
      </c>
      <c r="CB261" t="s">
        <v>297</v>
      </c>
      <c r="CC261" t="s">
        <v>15726</v>
      </c>
      <c r="CD261" t="s">
        <v>3573</v>
      </c>
      <c r="CE261">
        <v>-1</v>
      </c>
      <c r="CF261" t="s">
        <v>300</v>
      </c>
      <c r="CG261" t="s">
        <v>301</v>
      </c>
      <c r="CH261" t="s">
        <v>242</v>
      </c>
      <c r="CI261">
        <v>46680282</v>
      </c>
      <c r="CJ261" t="s">
        <v>522</v>
      </c>
      <c r="CK261" t="s">
        <v>245</v>
      </c>
      <c r="CL261" t="s">
        <v>409</v>
      </c>
      <c r="CM261" t="s">
        <v>247</v>
      </c>
      <c r="CN261" t="s">
        <v>410</v>
      </c>
      <c r="CT261" t="s">
        <v>304</v>
      </c>
      <c r="CU261" t="s">
        <v>225</v>
      </c>
      <c r="CW261" t="s">
        <v>319</v>
      </c>
      <c r="CX261" t="s">
        <v>320</v>
      </c>
      <c r="DA261" t="s">
        <v>250</v>
      </c>
      <c r="DB261">
        <v>-1</v>
      </c>
      <c r="DF261" t="s">
        <v>251</v>
      </c>
      <c r="DJ261" t="s">
        <v>252</v>
      </c>
      <c r="DK261" t="s">
        <v>253</v>
      </c>
      <c r="DL261" t="s">
        <v>254</v>
      </c>
      <c r="DN261" t="s">
        <v>255</v>
      </c>
      <c r="DR261" t="s">
        <v>523</v>
      </c>
      <c r="DS261" t="s">
        <v>522</v>
      </c>
      <c r="DT261" t="s">
        <v>515</v>
      </c>
      <c r="DV261">
        <v>1</v>
      </c>
      <c r="DW261" t="s">
        <v>283</v>
      </c>
      <c r="ED261" s="2">
        <v>46149</v>
      </c>
      <c r="EE261" t="s">
        <v>306</v>
      </c>
      <c r="EF261">
        <v>12</v>
      </c>
      <c r="EP261" t="s">
        <v>258</v>
      </c>
      <c r="ES261" t="s">
        <v>2484</v>
      </c>
      <c r="FA261" t="s">
        <v>245</v>
      </c>
      <c r="FB261" t="s">
        <v>308</v>
      </c>
      <c r="FD261" t="s">
        <v>308</v>
      </c>
      <c r="FE261" t="s">
        <v>309</v>
      </c>
      <c r="FF261" t="s">
        <v>309</v>
      </c>
      <c r="FK261" t="s">
        <v>263</v>
      </c>
      <c r="FL261" t="s">
        <v>15727</v>
      </c>
      <c r="FN261" t="s">
        <v>410</v>
      </c>
      <c r="FO261" t="s">
        <v>414</v>
      </c>
      <c r="FR261">
        <v>94990</v>
      </c>
      <c r="GB261" t="s">
        <v>266</v>
      </c>
      <c r="GC261" t="s">
        <v>225</v>
      </c>
      <c r="GD261">
        <v>0</v>
      </c>
      <c r="GF261">
        <v>0</v>
      </c>
      <c r="GG261">
        <v>25423</v>
      </c>
      <c r="GI261">
        <v>94990</v>
      </c>
      <c r="GJ261">
        <v>0</v>
      </c>
      <c r="GL261">
        <v>0</v>
      </c>
      <c r="GM261">
        <v>113038</v>
      </c>
      <c r="GS261" t="s">
        <v>267</v>
      </c>
      <c r="GT261" s="2">
        <v>44895</v>
      </c>
      <c r="GU261" t="s">
        <v>268</v>
      </c>
      <c r="GV261" t="s">
        <v>269</v>
      </c>
      <c r="GW261" t="s">
        <v>394</v>
      </c>
      <c r="GZ261" t="s">
        <v>395</v>
      </c>
      <c r="HA261" t="s">
        <v>274</v>
      </c>
      <c r="HB261" t="s">
        <v>312</v>
      </c>
      <c r="HC261" t="s">
        <v>312</v>
      </c>
      <c r="HD261" t="s">
        <v>313</v>
      </c>
      <c r="HE261" t="s">
        <v>230</v>
      </c>
      <c r="HF261" t="s">
        <v>15728</v>
      </c>
      <c r="HR261" t="s">
        <v>278</v>
      </c>
      <c r="HV261">
        <v>94990</v>
      </c>
      <c r="HW261" t="s">
        <v>281</v>
      </c>
      <c r="HY261">
        <v>0</v>
      </c>
      <c r="HZ261">
        <v>0</v>
      </c>
      <c r="IA261" t="s">
        <v>281</v>
      </c>
      <c r="IB261" t="s">
        <v>281</v>
      </c>
      <c r="IE261" t="s">
        <v>283</v>
      </c>
      <c r="IF261" t="s">
        <v>283</v>
      </c>
      <c r="IG261" t="s">
        <v>283</v>
      </c>
      <c r="IH261" t="s">
        <v>284</v>
      </c>
      <c r="II261" t="s">
        <v>285</v>
      </c>
      <c r="IJ261" t="s">
        <v>286</v>
      </c>
      <c r="IK261" t="s">
        <v>278</v>
      </c>
      <c r="IL261" t="s">
        <v>346</v>
      </c>
      <c r="IM261" t="s">
        <v>288</v>
      </c>
      <c r="IN261" t="s">
        <v>289</v>
      </c>
      <c r="IP261" t="s">
        <v>290</v>
      </c>
      <c r="IQ261" t="s">
        <v>284</v>
      </c>
      <c r="IS261" t="s">
        <v>291</v>
      </c>
      <c r="IT261" t="s">
        <v>372</v>
      </c>
      <c r="IU261" t="s">
        <v>373</v>
      </c>
      <c r="IV261" t="s">
        <v>373</v>
      </c>
      <c r="IW261" t="s">
        <v>373</v>
      </c>
      <c r="IY261" t="s">
        <v>281</v>
      </c>
    </row>
    <row r="262" spans="1:259" x14ac:dyDescent="0.3">
      <c r="A262" s="14">
        <f>DAY(AVANZA[[#This Row],[FechaSeguimiento]])</f>
        <v>7</v>
      </c>
      <c r="B262" s="14">
        <f>MONTH(AVANZA[[#This Row],[FechaSeguimiento]])</f>
        <v>5</v>
      </c>
      <c r="C262"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62" t="str">
        <f>LOWER(IFERROR(VLOOKUP(AVANZA[[#This Row],[ID_Peticion]],CANCELADAS[#All],2,0),""))</f>
        <v/>
      </c>
      <c r="E262" t="str">
        <f>LOWER(IFERROR(VLOOKUP(AVANZA[[#This Row],[ID_Peticion]],CANCELADAS[#All],3,0),""))</f>
        <v/>
      </c>
      <c r="F262" t="str">
        <f>LOWER(IF(AVANZA[[#This Row],[CEDULA CLIENTE]]&lt;&gt;""," CC: " &amp; COUNTIFS(AVANZA[CEDULA CLIENTE],AVANZA[[#This Row],[CEDULA CLIENTE]]),"")&amp; IF(AVANZA[[#This Row],[Direccion]]&lt;&gt;""," DIR: " &amp; COUNTIFS(AVANZA[Direccion],AVANZA[[#This Row],[Direccion]]),""))</f>
        <v xml:space="preserve"> dir: 1</v>
      </c>
      <c r="G262" t="str">
        <f>IFERROR(VLOOKUP(AVANZA[[#This Row],[Cedula_Vendedor_Atis]],PLANTA[[#All],[CEDULA]:[LINEA]],3,0),"No Cruza")</f>
        <v>Marisol Avella</v>
      </c>
      <c r="H262" t="str">
        <f>IFERROR(VLOOKUP(AVANZA[[#This Row],[Cedula_Vendedor_Atis]],PLANTA[[#All],[CEDULA]:[LINEA]],4,0),"No Cruza")</f>
        <v>Fija</v>
      </c>
      <c r="I262" t="str">
        <f>LOWER(IF(AVANZA[[#This Row],[ATRIBUIBLE]]="",AVANZA[[#This Row],[Variable]],AVANZA[[#This Row],[ATRIBUIBLE]]))</f>
        <v>terminada</v>
      </c>
      <c r="J262" s="14">
        <f>IF(AVANZA[[#This Row],[Variable]]=AVANZA[[#Headers],[TERMINADA]],1,0)</f>
        <v>1</v>
      </c>
      <c r="K262" s="14">
        <f>IF(AVANZA[[#This Row],[Variable]]=AVANZA[[#Headers],[ANULADA]],1,0)</f>
        <v>0</v>
      </c>
      <c r="L262" s="14">
        <f>IF(AVANZA[[#This Row],[Variable]]=AVANZA[[#Headers],[PENDIENTE]],1,0)</f>
        <v>0</v>
      </c>
      <c r="M262" s="14">
        <f>IF(AVANZA[[#This Row],[ESTADO AGENDA]]="AGENDADA",1,0)</f>
        <v>0</v>
      </c>
      <c r="N262" s="14">
        <f>IF(AVANZA[[#This Row],[ESTADO AGENDA]]="PENDIENTE DE AGENDAR",1,0)</f>
        <v>0</v>
      </c>
      <c r="O262" s="14">
        <f>IF(AVANZA[[#This Row],[ESTADO AGENDA]]="SUSPENDIDA",1,0)</f>
        <v>0</v>
      </c>
      <c r="P262" t="str" cm="1">
        <f t="array" ref="P262">_xlfn.XLOOKUP(AVANZA[[#This Row],[Num_Agrupacion_Pet_Atis]],Tabla1[[#All],[Numero_de_actuacion]],Tabla1[[#All],[Estado_de_la_orden]],"",0)</f>
        <v/>
      </c>
      <c r="Q262" s="2" t="str" cm="1">
        <f t="array" ref="Q262">_xlfn.XLOOKUP(AVANZA[[#This Row],[Num_Agrupacion_Pet_Atis]],Tabla1[[#All],[Numero_de_actuacion]],Tabla1[[#All],[Fecha_de_la_cita]],"",0)</f>
        <v/>
      </c>
      <c r="R262" t="str" cm="1">
        <f t="array" ref="R262">_xlfn.XLOOKUP(AVANZA[[#This Row],[Num_Agrupacion_Pet_Atis]],Tabla1[[#All],[Numero_de_actuacion]],Tabla1[[#All],[Franja_horaria_de_la_cita]],"",0)</f>
        <v/>
      </c>
      <c r="S262" s="14" t="str">
        <f>IFERROR(DAY(AVANZA[[#This Row],[FECHA AGENDA]]),"")</f>
        <v/>
      </c>
      <c r="T262" s="14" t="str">
        <f>IFERROR(MONTH(AVANZA[[#This Row],[FECHA AGENDA]]),"")</f>
        <v/>
      </c>
      <c r="U262" t="str" cm="1">
        <f t="array" ref="U262">_xlfn.XLOOKUP(AVANZA[[#This Row],[Num_Agrupacion_Pet_Atis]],Tabla1[[#All],[Numero_de_actuacion]],Tabla1[[#All],[Motivo_de_suspension]],"",0)</f>
        <v/>
      </c>
      <c r="V262" s="2" t="str" cm="1">
        <f t="array" ref="V262">_xlfn.XLOOKUP(AVANZA[[#This Row],[Num_Agrupacion_Pet_Atis]],Tabla1[[#All],[Numero_de_actuacion]],Tabla1[[#All],[No_identificacion_cliente]],"",0)</f>
        <v/>
      </c>
      <c r="W262" s="2" t="str" cm="1">
        <f t="array" ref="W262">_xlfn.XLOOKUP(AVANZA[[#This Row],[Num_Agrupacion_Pet_Atis]],Tabla1[[#All],[Numero_de_actuacion]],Tabla1[[#All],[Movil_de_contacto]],"",0)</f>
        <v/>
      </c>
      <c r="X262" s="14">
        <f>IF(OR(AVANZA[[#This Row],[ESTADO LEG]]="Legalizada grabacion",AVANZA[[#This Row],[ESTADO LEG]]="Legalizada aut"),1,0)</f>
        <v>1</v>
      </c>
      <c r="Y262" s="14">
        <f>IF(OR(AVANZA[[#This Row],[ESTADO LEG]]="pdte legalizar",AVANZA[[#This Row],[ESTADO LEG]]="No cruza"),1,0)</f>
        <v>0</v>
      </c>
      <c r="Z262" t="str" cm="1">
        <f t="array" ref="Z262">IF(AVANZA[[#This Row],[Variable]]="Terminada",LOWER(_xlfn.XLOOKUP(AVANZA[[#This Row],[ID_Peticion]],Tabla6[[#All],[NUM_PETICION]],Tabla6[[#All],[ESTADO_LEG]],"NO CRUZA",0)),AVANZA[[#This Row],[Variable]])</f>
        <v>legalizada grabacion</v>
      </c>
      <c r="AA262" cm="1">
        <f t="array" ref="AA262">_xlfn.XLOOKUP(AVANZA[[#This Row],[ID_Peticion]],Tabla6[[#All],[NUM_PETICION]],Tabla6[[#All],[DIF_DIAS]],"",0)</f>
        <v>1</v>
      </c>
      <c r="AB262" s="2" cm="1">
        <f t="array" ref="AB262">IFERROR(_xlfn.XLOOKUP(AVANZA[[#This Row],[ID_Peticion]],Tabla6[[#All],[NUM_PETICION]],Tabla6[[#All],[FEC_LEGAL]],"",0),"")</f>
        <v>46150</v>
      </c>
      <c r="AC262" s="14">
        <f ca="1">IF(AVANZA[[#This Row],[FECHA LEG]]&lt;&gt;0,IFERROR(AVANZA[[#This Row],[FECHA LEG]]-AVANZA[[#This Row],[FechaIniEstadoSubPetAtis]],0),TODAY()-AVANZA[[#This Row],[FechaIniEstadoSubPetAtis]])</f>
        <v>1</v>
      </c>
      <c r="AD262" s="35" t="str">
        <f ca="1">IF(AVANZA[[#This Row],[FINAL Vs LG]]&lt;&gt;0,IF(AVANZA[[#This Row],[FINAL Vs LG]]&lt;7.1,"100%",IF(AND(AVANZA[[#This Row],[FINAL Vs LG]]&gt;7.1,AVANZA[[#This Row],[FINAL Vs LG]]&lt;11.1),"50%","0%")),0)</f>
        <v>100%</v>
      </c>
      <c r="AE262" s="14">
        <f ca="1">VLOOKUP(DAY(TODAY()),BACK!F:G,2,0)</f>
        <v>14</v>
      </c>
      <c r="AF262" s="14">
        <f>BACK!$I$2</f>
        <v>24</v>
      </c>
      <c r="AG262" s="14">
        <f>IF(AVANZA[[#This Row],[Oferta_empaquetada_comisiones]]="SI",1,0)</f>
        <v>0</v>
      </c>
      <c r="AH262" s="36">
        <f>IF(AVANZA[[#This Row],[Variable]]="TERMINADA",IFERROR(VLOOKUP(AVANZA[[#This Row],[SUPERVISOR]],Tabla2[#All],4,0),0),)</f>
        <v>3.5</v>
      </c>
      <c r="AI262" s="14">
        <f>IF(AVANZA[[#This Row],[Producto]]="BA",1,0)</f>
        <v>0</v>
      </c>
      <c r="AJ262" s="14">
        <f>IF(AVANZA[[#This Row],[Producto]]="DUO",1,0)</f>
        <v>0</v>
      </c>
      <c r="AK262" s="14">
        <f>IF(AVANZA[[#This Row],[Producto]]="TRIO",1,0)</f>
        <v>1</v>
      </c>
      <c r="AL262" t="s">
        <v>418</v>
      </c>
      <c r="AM262">
        <v>-1</v>
      </c>
      <c r="AN262">
        <v>-1</v>
      </c>
      <c r="AO262" t="s">
        <v>15729</v>
      </c>
      <c r="AP262" s="1">
        <v>46148.714212962965</v>
      </c>
      <c r="AQ262">
        <v>-1</v>
      </c>
      <c r="AR262" t="s">
        <v>15730</v>
      </c>
      <c r="AS262">
        <v>-1</v>
      </c>
      <c r="AT262">
        <v>-1</v>
      </c>
      <c r="AU262">
        <v>-1</v>
      </c>
      <c r="AV262">
        <v>-1</v>
      </c>
      <c r="AW262">
        <v>-1</v>
      </c>
      <c r="AX262" t="s">
        <v>224</v>
      </c>
      <c r="AY262">
        <v>-1</v>
      </c>
      <c r="AZ262">
        <v>2026</v>
      </c>
      <c r="BA262">
        <v>5</v>
      </c>
      <c r="BB262">
        <v>7</v>
      </c>
      <c r="BC262">
        <v>-1</v>
      </c>
      <c r="BD262" t="s">
        <v>225</v>
      </c>
      <c r="BE262">
        <v>-1</v>
      </c>
      <c r="BF262">
        <v>20001623724465</v>
      </c>
      <c r="BG262" t="s">
        <v>438</v>
      </c>
      <c r="BH262" t="s">
        <v>439</v>
      </c>
      <c r="BI262" t="s">
        <v>15731</v>
      </c>
      <c r="BJ262">
        <v>-1</v>
      </c>
      <c r="BK262">
        <v>-1</v>
      </c>
      <c r="BL262">
        <v>-1</v>
      </c>
      <c r="BM262" t="s">
        <v>229</v>
      </c>
      <c r="BN262" t="s">
        <v>230</v>
      </c>
      <c r="BO262" t="s">
        <v>15732</v>
      </c>
      <c r="BP262" t="s">
        <v>232</v>
      </c>
      <c r="BQ262">
        <v>2026</v>
      </c>
      <c r="BR262">
        <v>5</v>
      </c>
      <c r="BS262">
        <v>6</v>
      </c>
      <c r="BT262" s="1">
        <v>46149.698159722226</v>
      </c>
      <c r="BU262" t="s">
        <v>233</v>
      </c>
      <c r="BV262" s="2">
        <v>46149</v>
      </c>
      <c r="BW262" t="s">
        <v>234</v>
      </c>
      <c r="BX262" s="2">
        <v>46148</v>
      </c>
      <c r="BY262" s="2">
        <v>46149</v>
      </c>
      <c r="BZ262" t="s">
        <v>235</v>
      </c>
      <c r="CA262" t="s">
        <v>1280</v>
      </c>
      <c r="CB262" t="s">
        <v>1281</v>
      </c>
      <c r="CC262" t="s">
        <v>15733</v>
      </c>
      <c r="CD262" t="s">
        <v>5960</v>
      </c>
      <c r="CE262">
        <v>-1</v>
      </c>
      <c r="CF262" t="s">
        <v>1283</v>
      </c>
      <c r="CG262" t="s">
        <v>1284</v>
      </c>
      <c r="CH262" t="s">
        <v>357</v>
      </c>
      <c r="CI262">
        <v>1022940376</v>
      </c>
      <c r="CJ262" t="s">
        <v>426</v>
      </c>
      <c r="CK262" t="s">
        <v>245</v>
      </c>
      <c r="CL262" t="s">
        <v>409</v>
      </c>
      <c r="CM262" t="s">
        <v>247</v>
      </c>
      <c r="CN262" t="s">
        <v>410</v>
      </c>
      <c r="CT262" t="s">
        <v>386</v>
      </c>
      <c r="CU262" t="s">
        <v>387</v>
      </c>
      <c r="CW262" t="s">
        <v>446</v>
      </c>
      <c r="CX262" t="s">
        <v>447</v>
      </c>
      <c r="DA262" t="s">
        <v>250</v>
      </c>
      <c r="DB262">
        <v>-1</v>
      </c>
      <c r="DF262" t="s">
        <v>251</v>
      </c>
      <c r="DJ262" t="s">
        <v>252</v>
      </c>
      <c r="DK262" t="s">
        <v>253</v>
      </c>
      <c r="DL262" t="s">
        <v>253</v>
      </c>
      <c r="DN262" t="s">
        <v>390</v>
      </c>
      <c r="DR262" t="s">
        <v>427</v>
      </c>
      <c r="DS262" t="s">
        <v>426</v>
      </c>
      <c r="DT262" t="s">
        <v>425</v>
      </c>
      <c r="DV262">
        <v>1</v>
      </c>
      <c r="DW262" t="s">
        <v>331</v>
      </c>
      <c r="ED262" s="2">
        <v>46149</v>
      </c>
      <c r="EF262">
        <v>5</v>
      </c>
      <c r="EP262" t="s">
        <v>258</v>
      </c>
      <c r="ES262" t="s">
        <v>15734</v>
      </c>
      <c r="FA262" t="s">
        <v>245</v>
      </c>
      <c r="FB262" t="s">
        <v>1284</v>
      </c>
      <c r="FD262" t="s">
        <v>1284</v>
      </c>
      <c r="FE262" t="s">
        <v>1286</v>
      </c>
      <c r="FF262" t="s">
        <v>1286</v>
      </c>
      <c r="FK262" t="s">
        <v>263</v>
      </c>
      <c r="FL262" t="s">
        <v>15735</v>
      </c>
      <c r="FN262" t="s">
        <v>410</v>
      </c>
      <c r="FO262" t="s">
        <v>414</v>
      </c>
      <c r="FR262">
        <v>113904</v>
      </c>
      <c r="GB262" t="s">
        <v>266</v>
      </c>
      <c r="GC262" t="s">
        <v>387</v>
      </c>
      <c r="GD262">
        <v>25188</v>
      </c>
      <c r="GF262">
        <v>2353</v>
      </c>
      <c r="GG262">
        <v>25422</v>
      </c>
      <c r="GI262">
        <v>87224</v>
      </c>
      <c r="GJ262">
        <v>25427</v>
      </c>
      <c r="GL262">
        <v>24327</v>
      </c>
      <c r="GM262">
        <v>135545</v>
      </c>
      <c r="GS262" t="s">
        <v>267</v>
      </c>
      <c r="GT262" s="2">
        <v>44925</v>
      </c>
      <c r="GU262" t="s">
        <v>268</v>
      </c>
      <c r="GV262" t="s">
        <v>335</v>
      </c>
      <c r="GW262" t="s">
        <v>270</v>
      </c>
      <c r="GX262" t="s">
        <v>271</v>
      </c>
      <c r="GY262" t="s">
        <v>272</v>
      </c>
      <c r="GZ262" t="s">
        <v>273</v>
      </c>
      <c r="HA262" t="s">
        <v>274</v>
      </c>
      <c r="HB262" t="s">
        <v>1287</v>
      </c>
      <c r="HC262" t="s">
        <v>1280</v>
      </c>
      <c r="HD262" t="s">
        <v>947</v>
      </c>
      <c r="HE262" t="s">
        <v>230</v>
      </c>
      <c r="HF262" t="s">
        <v>15736</v>
      </c>
      <c r="HG262" t="s">
        <v>277</v>
      </c>
      <c r="HR262" t="s">
        <v>278</v>
      </c>
      <c r="HV262">
        <v>118900</v>
      </c>
      <c r="HW262" t="s">
        <v>279</v>
      </c>
      <c r="HX262" t="s">
        <v>2029</v>
      </c>
      <c r="HY262">
        <v>113921.66800000001</v>
      </c>
      <c r="HZ262">
        <v>17.667999999999999</v>
      </c>
      <c r="IA262" t="s">
        <v>279</v>
      </c>
      <c r="IB262" t="s">
        <v>281</v>
      </c>
      <c r="IE262" t="s">
        <v>283</v>
      </c>
      <c r="IF262" t="s">
        <v>283</v>
      </c>
      <c r="IG262" t="s">
        <v>283</v>
      </c>
      <c r="IH262" t="s">
        <v>284</v>
      </c>
      <c r="II262" t="s">
        <v>285</v>
      </c>
      <c r="IJ262" t="s">
        <v>286</v>
      </c>
      <c r="IK262" t="s">
        <v>278</v>
      </c>
      <c r="IL262" t="s">
        <v>346</v>
      </c>
      <c r="IM262" t="s">
        <v>288</v>
      </c>
      <c r="IN262" t="s">
        <v>289</v>
      </c>
      <c r="IP262" t="s">
        <v>290</v>
      </c>
      <c r="IQ262" t="s">
        <v>284</v>
      </c>
      <c r="IS262" t="s">
        <v>291</v>
      </c>
      <c r="IT262" t="s">
        <v>453</v>
      </c>
      <c r="IU262" t="s">
        <v>1898</v>
      </c>
      <c r="IV262" t="s">
        <v>434</v>
      </c>
      <c r="IW262" t="s">
        <v>1899</v>
      </c>
      <c r="IY262" t="s">
        <v>281</v>
      </c>
    </row>
    <row r="263" spans="1:259" x14ac:dyDescent="0.3">
      <c r="A263" s="14">
        <f>DAY(AVANZA[[#This Row],[FechaSeguimiento]])</f>
        <v>7</v>
      </c>
      <c r="B263" s="14">
        <f>MONTH(AVANZA[[#This Row],[FechaSeguimiento]])</f>
        <v>5</v>
      </c>
      <c r="C263"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63" t="str">
        <f>LOWER(IFERROR(VLOOKUP(AVANZA[[#This Row],[ID_Peticion]],CANCELADAS[#All],2,0),""))</f>
        <v/>
      </c>
      <c r="E263" t="str">
        <f>LOWER(IFERROR(VLOOKUP(AVANZA[[#This Row],[ID_Peticion]],CANCELADAS[#All],3,0),""))</f>
        <v/>
      </c>
      <c r="F263" t="str">
        <f>LOWER(IF(AVANZA[[#This Row],[CEDULA CLIENTE]]&lt;&gt;""," CC: " &amp; COUNTIFS(AVANZA[CEDULA CLIENTE],AVANZA[[#This Row],[CEDULA CLIENTE]]),"")&amp; IF(AVANZA[[#This Row],[Direccion]]&lt;&gt;""," DIR: " &amp; COUNTIFS(AVANZA[Direccion],AVANZA[[#This Row],[Direccion]]),""))</f>
        <v xml:space="preserve"> dir: 1</v>
      </c>
      <c r="G263" t="str">
        <f>IFERROR(VLOOKUP(AVANZA[[#This Row],[Cedula_Vendedor_Atis]],PLANTA[[#All],[CEDULA]:[LINEA]],3,0),"No Cruza")</f>
        <v>Marisol Avella</v>
      </c>
      <c r="H263" t="str">
        <f>IFERROR(VLOOKUP(AVANZA[[#This Row],[Cedula_Vendedor_Atis]],PLANTA[[#All],[CEDULA]:[LINEA]],4,0),"No Cruza")</f>
        <v>Fija</v>
      </c>
      <c r="I263" t="str">
        <f>LOWER(IF(AVANZA[[#This Row],[ATRIBUIBLE]]="",AVANZA[[#This Row],[Variable]],AVANZA[[#This Row],[ATRIBUIBLE]]))</f>
        <v>terminada</v>
      </c>
      <c r="J263" s="14">
        <f>IF(AVANZA[[#This Row],[Variable]]=AVANZA[[#Headers],[TERMINADA]],1,0)</f>
        <v>1</v>
      </c>
      <c r="K263" s="14">
        <f>IF(AVANZA[[#This Row],[Variable]]=AVANZA[[#Headers],[ANULADA]],1,0)</f>
        <v>0</v>
      </c>
      <c r="L263" s="14">
        <f>IF(AVANZA[[#This Row],[Variable]]=AVANZA[[#Headers],[PENDIENTE]],1,0)</f>
        <v>0</v>
      </c>
      <c r="M263" s="14">
        <f>IF(AVANZA[[#This Row],[ESTADO AGENDA]]="AGENDADA",1,0)</f>
        <v>0</v>
      </c>
      <c r="N263" s="14">
        <f>IF(AVANZA[[#This Row],[ESTADO AGENDA]]="PENDIENTE DE AGENDAR",1,0)</f>
        <v>0</v>
      </c>
      <c r="O263" s="14">
        <f>IF(AVANZA[[#This Row],[ESTADO AGENDA]]="SUSPENDIDA",1,0)</f>
        <v>0</v>
      </c>
      <c r="P263" t="str" cm="1">
        <f t="array" ref="P263">_xlfn.XLOOKUP(AVANZA[[#This Row],[Num_Agrupacion_Pet_Atis]],Tabla1[[#All],[Numero_de_actuacion]],Tabla1[[#All],[Estado_de_la_orden]],"",0)</f>
        <v/>
      </c>
      <c r="Q263" s="2" t="str" cm="1">
        <f t="array" ref="Q263">_xlfn.XLOOKUP(AVANZA[[#This Row],[Num_Agrupacion_Pet_Atis]],Tabla1[[#All],[Numero_de_actuacion]],Tabla1[[#All],[Fecha_de_la_cita]],"",0)</f>
        <v/>
      </c>
      <c r="R263" t="str" cm="1">
        <f t="array" ref="R263">_xlfn.XLOOKUP(AVANZA[[#This Row],[Num_Agrupacion_Pet_Atis]],Tabla1[[#All],[Numero_de_actuacion]],Tabla1[[#All],[Franja_horaria_de_la_cita]],"",0)</f>
        <v/>
      </c>
      <c r="S263" s="14" t="str">
        <f>IFERROR(DAY(AVANZA[[#This Row],[FECHA AGENDA]]),"")</f>
        <v/>
      </c>
      <c r="T263" s="14" t="str">
        <f>IFERROR(MONTH(AVANZA[[#This Row],[FECHA AGENDA]]),"")</f>
        <v/>
      </c>
      <c r="U263" t="str" cm="1">
        <f t="array" ref="U263">_xlfn.XLOOKUP(AVANZA[[#This Row],[Num_Agrupacion_Pet_Atis]],Tabla1[[#All],[Numero_de_actuacion]],Tabla1[[#All],[Motivo_de_suspension]],"",0)</f>
        <v/>
      </c>
      <c r="V263" s="2" t="str" cm="1">
        <f t="array" ref="V263">_xlfn.XLOOKUP(AVANZA[[#This Row],[Num_Agrupacion_Pet_Atis]],Tabla1[[#All],[Numero_de_actuacion]],Tabla1[[#All],[No_identificacion_cliente]],"",0)</f>
        <v/>
      </c>
      <c r="W263" s="2" t="str" cm="1">
        <f t="array" ref="W263">_xlfn.XLOOKUP(AVANZA[[#This Row],[Num_Agrupacion_Pet_Atis]],Tabla1[[#All],[Numero_de_actuacion]],Tabla1[[#All],[Movil_de_contacto]],"",0)</f>
        <v/>
      </c>
      <c r="X263" s="14">
        <f>IF(OR(AVANZA[[#This Row],[ESTADO LEG]]="Legalizada grabacion",AVANZA[[#This Row],[ESTADO LEG]]="Legalizada aut"),1,0)</f>
        <v>1</v>
      </c>
      <c r="Y263" s="14">
        <f>IF(OR(AVANZA[[#This Row],[ESTADO LEG]]="pdte legalizar",AVANZA[[#This Row],[ESTADO LEG]]="No cruza"),1,0)</f>
        <v>0</v>
      </c>
      <c r="Z263" t="str" cm="1">
        <f t="array" ref="Z263">IF(AVANZA[[#This Row],[Variable]]="Terminada",LOWER(_xlfn.XLOOKUP(AVANZA[[#This Row],[ID_Peticion]],Tabla6[[#All],[NUM_PETICION]],Tabla6[[#All],[ESTADO_LEG]],"NO CRUZA",0)),AVANZA[[#This Row],[Variable]])</f>
        <v>legalizada grabacion</v>
      </c>
      <c r="AA263" cm="1">
        <f t="array" ref="AA263">_xlfn.XLOOKUP(AVANZA[[#This Row],[ID_Peticion]],Tabla6[[#All],[NUM_PETICION]],Tabla6[[#All],[DIF_DIAS]],"",0)</f>
        <v>1</v>
      </c>
      <c r="AB263" s="2" cm="1">
        <f t="array" ref="AB263">IFERROR(_xlfn.XLOOKUP(AVANZA[[#This Row],[ID_Peticion]],Tabla6[[#All],[NUM_PETICION]],Tabla6[[#All],[FEC_LEGAL]],"",0),"")</f>
        <v>46150</v>
      </c>
      <c r="AC263" s="14">
        <f ca="1">IF(AVANZA[[#This Row],[FECHA LEG]]&lt;&gt;0,IFERROR(AVANZA[[#This Row],[FECHA LEG]]-AVANZA[[#This Row],[FechaIniEstadoSubPetAtis]],0),TODAY()-AVANZA[[#This Row],[FechaIniEstadoSubPetAtis]])</f>
        <v>1</v>
      </c>
      <c r="AD263" s="35" t="str">
        <f ca="1">IF(AVANZA[[#This Row],[FINAL Vs LG]]&lt;&gt;0,IF(AVANZA[[#This Row],[FINAL Vs LG]]&lt;7.1,"100%",IF(AND(AVANZA[[#This Row],[FINAL Vs LG]]&gt;7.1,AVANZA[[#This Row],[FINAL Vs LG]]&lt;11.1),"50%","0%")),0)</f>
        <v>100%</v>
      </c>
      <c r="AE263" s="14">
        <f ca="1">VLOOKUP(DAY(TODAY()),BACK!F:G,2,0)</f>
        <v>14</v>
      </c>
      <c r="AF263" s="14">
        <f>BACK!$I$2</f>
        <v>24</v>
      </c>
      <c r="AG263" s="14">
        <f>IF(AVANZA[[#This Row],[Oferta_empaquetada_comisiones]]="SI",1,0)</f>
        <v>0</v>
      </c>
      <c r="AH263" s="36">
        <f>IF(AVANZA[[#This Row],[Variable]]="TERMINADA",IFERROR(VLOOKUP(AVANZA[[#This Row],[SUPERVISOR]],Tabla2[#All],4,0),0),)</f>
        <v>3.5</v>
      </c>
      <c r="AI263" s="14">
        <f>IF(AVANZA[[#This Row],[Producto]]="BA",1,0)</f>
        <v>1</v>
      </c>
      <c r="AJ263" s="14">
        <f>IF(AVANZA[[#This Row],[Producto]]="DUO",1,0)</f>
        <v>0</v>
      </c>
      <c r="AK263" s="14">
        <f>IF(AVANZA[[#This Row],[Producto]]="TRIO",1,0)</f>
        <v>0</v>
      </c>
      <c r="AL263" t="s">
        <v>418</v>
      </c>
      <c r="AM263">
        <v>-1</v>
      </c>
      <c r="AN263">
        <v>-1</v>
      </c>
      <c r="AO263" t="s">
        <v>15737</v>
      </c>
      <c r="AP263" s="1">
        <v>46147.889131944445</v>
      </c>
      <c r="AQ263">
        <v>-1</v>
      </c>
      <c r="AR263" t="s">
        <v>15738</v>
      </c>
      <c r="AS263">
        <v>-1</v>
      </c>
      <c r="AT263">
        <v>-1</v>
      </c>
      <c r="AU263">
        <v>-1</v>
      </c>
      <c r="AV263">
        <v>-1</v>
      </c>
      <c r="AW263">
        <v>-1</v>
      </c>
      <c r="AX263" t="s">
        <v>224</v>
      </c>
      <c r="AY263">
        <v>-1</v>
      </c>
      <c r="AZ263">
        <v>2026</v>
      </c>
      <c r="BA263">
        <v>5</v>
      </c>
      <c r="BB263">
        <v>7</v>
      </c>
      <c r="BC263">
        <v>-1</v>
      </c>
      <c r="BD263" t="s">
        <v>225</v>
      </c>
      <c r="BE263">
        <v>-1</v>
      </c>
      <c r="BF263">
        <v>20001623136734</v>
      </c>
      <c r="BG263" t="s">
        <v>319</v>
      </c>
      <c r="BH263" t="s">
        <v>320</v>
      </c>
      <c r="BI263" t="s">
        <v>15739</v>
      </c>
      <c r="BJ263">
        <v>-1</v>
      </c>
      <c r="BK263">
        <v>-1</v>
      </c>
      <c r="BL263">
        <v>-1</v>
      </c>
      <c r="BM263" t="s">
        <v>229</v>
      </c>
      <c r="BN263" t="s">
        <v>230</v>
      </c>
      <c r="BO263" t="s">
        <v>15740</v>
      </c>
      <c r="BP263" t="s">
        <v>3204</v>
      </c>
      <c r="BQ263">
        <v>2026</v>
      </c>
      <c r="BR263">
        <v>5</v>
      </c>
      <c r="BS263">
        <v>5</v>
      </c>
      <c r="BT263" s="1">
        <v>46149.538784722223</v>
      </c>
      <c r="BU263" t="s">
        <v>233</v>
      </c>
      <c r="BV263" s="2">
        <v>46149</v>
      </c>
      <c r="BW263" t="s">
        <v>234</v>
      </c>
      <c r="BX263" s="2">
        <v>46147</v>
      </c>
      <c r="BY263" s="2">
        <v>46149</v>
      </c>
      <c r="BZ263" t="s">
        <v>235</v>
      </c>
      <c r="CA263" t="s">
        <v>714</v>
      </c>
      <c r="CB263" t="s">
        <v>715</v>
      </c>
      <c r="CC263" t="s">
        <v>15741</v>
      </c>
      <c r="CD263" t="s">
        <v>2991</v>
      </c>
      <c r="CE263">
        <v>-1</v>
      </c>
      <c r="CF263" t="s">
        <v>717</v>
      </c>
      <c r="CG263" t="s">
        <v>718</v>
      </c>
      <c r="CH263" t="s">
        <v>242</v>
      </c>
      <c r="CI263">
        <v>1022940376</v>
      </c>
      <c r="CJ263" t="s">
        <v>426</v>
      </c>
      <c r="CK263" t="s">
        <v>245</v>
      </c>
      <c r="CL263" t="s">
        <v>409</v>
      </c>
      <c r="CM263" t="s">
        <v>247</v>
      </c>
      <c r="CN263" t="s">
        <v>410</v>
      </c>
      <c r="CT263" t="s">
        <v>249</v>
      </c>
      <c r="CU263" t="s">
        <v>225</v>
      </c>
      <c r="CW263" t="s">
        <v>319</v>
      </c>
      <c r="CX263" t="s">
        <v>320</v>
      </c>
      <c r="DA263" t="s">
        <v>250</v>
      </c>
      <c r="DB263">
        <v>-1</v>
      </c>
      <c r="DF263" t="s">
        <v>251</v>
      </c>
      <c r="DJ263" t="s">
        <v>252</v>
      </c>
      <c r="DK263" t="s">
        <v>253</v>
      </c>
      <c r="DL263" t="s">
        <v>254</v>
      </c>
      <c r="DN263" t="s">
        <v>255</v>
      </c>
      <c r="DR263" t="s">
        <v>427</v>
      </c>
      <c r="DS263" t="s">
        <v>426</v>
      </c>
      <c r="DT263" t="s">
        <v>425</v>
      </c>
      <c r="DV263">
        <v>1</v>
      </c>
      <c r="DW263" t="s">
        <v>623</v>
      </c>
      <c r="ED263" s="2">
        <v>46149</v>
      </c>
      <c r="EF263">
        <v>12</v>
      </c>
      <c r="EP263" t="s">
        <v>258</v>
      </c>
      <c r="ES263" t="s">
        <v>15742</v>
      </c>
      <c r="FA263" t="s">
        <v>245</v>
      </c>
      <c r="FB263" t="s">
        <v>721</v>
      </c>
      <c r="FD263" t="s">
        <v>721</v>
      </c>
      <c r="FE263" t="s">
        <v>722</v>
      </c>
      <c r="FF263" t="s">
        <v>722</v>
      </c>
      <c r="FK263" t="s">
        <v>263</v>
      </c>
      <c r="FL263" t="s">
        <v>15743</v>
      </c>
      <c r="FN263" t="s">
        <v>410</v>
      </c>
      <c r="FO263" t="s">
        <v>414</v>
      </c>
      <c r="FR263">
        <v>79824</v>
      </c>
      <c r="GB263" t="s">
        <v>266</v>
      </c>
      <c r="GC263" t="s">
        <v>225</v>
      </c>
      <c r="GD263">
        <v>0</v>
      </c>
      <c r="GF263">
        <v>0</v>
      </c>
      <c r="GG263">
        <v>25423</v>
      </c>
      <c r="GI263">
        <v>79824</v>
      </c>
      <c r="GJ263">
        <v>0</v>
      </c>
      <c r="GL263">
        <v>0</v>
      </c>
      <c r="GM263">
        <v>94990</v>
      </c>
      <c r="GS263" t="s">
        <v>267</v>
      </c>
      <c r="GT263" s="2">
        <v>45168</v>
      </c>
      <c r="GU263" t="s">
        <v>268</v>
      </c>
      <c r="GV263" t="s">
        <v>269</v>
      </c>
      <c r="GW263" t="s">
        <v>394</v>
      </c>
      <c r="GZ263" t="s">
        <v>395</v>
      </c>
      <c r="HA263" t="s">
        <v>274</v>
      </c>
      <c r="HB263" t="s">
        <v>723</v>
      </c>
      <c r="HC263" t="s">
        <v>714</v>
      </c>
      <c r="HD263" t="s">
        <v>623</v>
      </c>
      <c r="HE263" t="s">
        <v>230</v>
      </c>
      <c r="HF263" t="s">
        <v>15744</v>
      </c>
      <c r="HR263" t="s">
        <v>278</v>
      </c>
      <c r="HV263">
        <v>94990</v>
      </c>
      <c r="HW263" t="s">
        <v>281</v>
      </c>
      <c r="HY263">
        <v>0</v>
      </c>
      <c r="HZ263">
        <v>0</v>
      </c>
      <c r="IA263" t="s">
        <v>279</v>
      </c>
      <c r="IB263" t="s">
        <v>281</v>
      </c>
      <c r="IE263" t="s">
        <v>283</v>
      </c>
      <c r="IF263" t="s">
        <v>283</v>
      </c>
      <c r="IG263" t="s">
        <v>283</v>
      </c>
      <c r="IH263" t="s">
        <v>284</v>
      </c>
      <c r="II263" t="s">
        <v>285</v>
      </c>
      <c r="IJ263" t="s">
        <v>286</v>
      </c>
      <c r="IK263" t="s">
        <v>278</v>
      </c>
      <c r="IL263" t="s">
        <v>346</v>
      </c>
      <c r="IM263" t="s">
        <v>288</v>
      </c>
      <c r="IN263" t="s">
        <v>289</v>
      </c>
      <c r="IP263" t="s">
        <v>290</v>
      </c>
      <c r="IQ263" t="s">
        <v>284</v>
      </c>
      <c r="IS263" t="s">
        <v>291</v>
      </c>
      <c r="IT263" t="s">
        <v>453</v>
      </c>
      <c r="IU263" t="s">
        <v>15299</v>
      </c>
      <c r="IV263" t="s">
        <v>15300</v>
      </c>
      <c r="IW263" t="s">
        <v>2177</v>
      </c>
      <c r="IY263" t="s">
        <v>281</v>
      </c>
    </row>
    <row r="264" spans="1:259" x14ac:dyDescent="0.3">
      <c r="A264" s="14">
        <f>DAY(AVANZA[[#This Row],[FechaSeguimiento]])</f>
        <v>7</v>
      </c>
      <c r="B264" s="14">
        <f>MONTH(AVANZA[[#This Row],[FechaSeguimiento]])</f>
        <v>5</v>
      </c>
      <c r="C264"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64" t="str">
        <f>LOWER(IFERROR(VLOOKUP(AVANZA[[#This Row],[ID_Peticion]],CANCELADAS[#All],2,0),""))</f>
        <v/>
      </c>
      <c r="E264" t="str">
        <f>LOWER(IFERROR(VLOOKUP(AVANZA[[#This Row],[ID_Peticion]],CANCELADAS[#All],3,0),""))</f>
        <v/>
      </c>
      <c r="F264" t="str">
        <f>LOWER(IF(AVANZA[[#This Row],[CEDULA CLIENTE]]&lt;&gt;""," CC: " &amp; COUNTIFS(AVANZA[CEDULA CLIENTE],AVANZA[[#This Row],[CEDULA CLIENTE]]),"")&amp; IF(AVANZA[[#This Row],[Direccion]]&lt;&gt;""," DIR: " &amp; COUNTIFS(AVANZA[Direccion],AVANZA[[#This Row],[Direccion]]),""))</f>
        <v xml:space="preserve"> dir: 1</v>
      </c>
      <c r="G264" t="str">
        <f>IFERROR(VLOOKUP(AVANZA[[#This Row],[Cedula_Vendedor_Atis]],PLANTA[[#All],[CEDULA]:[LINEA]],3,0),"No Cruza")</f>
        <v>Marisol Avella</v>
      </c>
      <c r="H264" t="str">
        <f>IFERROR(VLOOKUP(AVANZA[[#This Row],[Cedula_Vendedor_Atis]],PLANTA[[#All],[CEDULA]:[LINEA]],4,0),"No Cruza")</f>
        <v>Fija</v>
      </c>
      <c r="I264" t="str">
        <f>LOWER(IF(AVANZA[[#This Row],[ATRIBUIBLE]]="",AVANZA[[#This Row],[Variable]],AVANZA[[#This Row],[ATRIBUIBLE]]))</f>
        <v>terminada</v>
      </c>
      <c r="J264" s="14">
        <f>IF(AVANZA[[#This Row],[Variable]]=AVANZA[[#Headers],[TERMINADA]],1,0)</f>
        <v>1</v>
      </c>
      <c r="K264" s="14">
        <f>IF(AVANZA[[#This Row],[Variable]]=AVANZA[[#Headers],[ANULADA]],1,0)</f>
        <v>0</v>
      </c>
      <c r="L264" s="14">
        <f>IF(AVANZA[[#This Row],[Variable]]=AVANZA[[#Headers],[PENDIENTE]],1,0)</f>
        <v>0</v>
      </c>
      <c r="M264" s="14">
        <f>IF(AVANZA[[#This Row],[ESTADO AGENDA]]="AGENDADA",1,0)</f>
        <v>0</v>
      </c>
      <c r="N264" s="14">
        <f>IF(AVANZA[[#This Row],[ESTADO AGENDA]]="PENDIENTE DE AGENDAR",1,0)</f>
        <v>0</v>
      </c>
      <c r="O264" s="14">
        <f>IF(AVANZA[[#This Row],[ESTADO AGENDA]]="SUSPENDIDA",1,0)</f>
        <v>0</v>
      </c>
      <c r="P264" t="str" cm="1">
        <f t="array" ref="P264">_xlfn.XLOOKUP(AVANZA[[#This Row],[Num_Agrupacion_Pet_Atis]],Tabla1[[#All],[Numero_de_actuacion]],Tabla1[[#All],[Estado_de_la_orden]],"",0)</f>
        <v/>
      </c>
      <c r="Q264" s="2" t="str" cm="1">
        <f t="array" ref="Q264">_xlfn.XLOOKUP(AVANZA[[#This Row],[Num_Agrupacion_Pet_Atis]],Tabla1[[#All],[Numero_de_actuacion]],Tabla1[[#All],[Fecha_de_la_cita]],"",0)</f>
        <v/>
      </c>
      <c r="R264" t="str" cm="1">
        <f t="array" ref="R264">_xlfn.XLOOKUP(AVANZA[[#This Row],[Num_Agrupacion_Pet_Atis]],Tabla1[[#All],[Numero_de_actuacion]],Tabla1[[#All],[Franja_horaria_de_la_cita]],"",0)</f>
        <v/>
      </c>
      <c r="S264" s="14" t="str">
        <f>IFERROR(DAY(AVANZA[[#This Row],[FECHA AGENDA]]),"")</f>
        <v/>
      </c>
      <c r="T264" s="14" t="str">
        <f>IFERROR(MONTH(AVANZA[[#This Row],[FECHA AGENDA]]),"")</f>
        <v/>
      </c>
      <c r="U264" t="str" cm="1">
        <f t="array" ref="U264">_xlfn.XLOOKUP(AVANZA[[#This Row],[Num_Agrupacion_Pet_Atis]],Tabla1[[#All],[Numero_de_actuacion]],Tabla1[[#All],[Motivo_de_suspension]],"",0)</f>
        <v/>
      </c>
      <c r="V264" s="2" t="str" cm="1">
        <f t="array" ref="V264">_xlfn.XLOOKUP(AVANZA[[#This Row],[Num_Agrupacion_Pet_Atis]],Tabla1[[#All],[Numero_de_actuacion]],Tabla1[[#All],[No_identificacion_cliente]],"",0)</f>
        <v/>
      </c>
      <c r="W264" s="2" t="str" cm="1">
        <f t="array" ref="W264">_xlfn.XLOOKUP(AVANZA[[#This Row],[Num_Agrupacion_Pet_Atis]],Tabla1[[#All],[Numero_de_actuacion]],Tabla1[[#All],[Movil_de_contacto]],"",0)</f>
        <v/>
      </c>
      <c r="X264" s="14">
        <f>IF(OR(AVANZA[[#This Row],[ESTADO LEG]]="Legalizada grabacion",AVANZA[[#This Row],[ESTADO LEG]]="Legalizada aut"),1,0)</f>
        <v>1</v>
      </c>
      <c r="Y264" s="14">
        <f>IF(OR(AVANZA[[#This Row],[ESTADO LEG]]="pdte legalizar",AVANZA[[#This Row],[ESTADO LEG]]="No cruza"),1,0)</f>
        <v>0</v>
      </c>
      <c r="Z264" t="str" cm="1">
        <f t="array" ref="Z264">IF(AVANZA[[#This Row],[Variable]]="Terminada",LOWER(_xlfn.XLOOKUP(AVANZA[[#This Row],[ID_Peticion]],Tabla6[[#All],[NUM_PETICION]],Tabla6[[#All],[ESTADO_LEG]],"NO CRUZA",0)),AVANZA[[#This Row],[Variable]])</f>
        <v>legalizada grabacion</v>
      </c>
      <c r="AA264" cm="1">
        <f t="array" ref="AA264">_xlfn.XLOOKUP(AVANZA[[#This Row],[ID_Peticion]],Tabla6[[#All],[NUM_PETICION]],Tabla6[[#All],[DIF_DIAS]],"",0)</f>
        <v>1</v>
      </c>
      <c r="AB264" s="2" cm="1">
        <f t="array" ref="AB264">IFERROR(_xlfn.XLOOKUP(AVANZA[[#This Row],[ID_Peticion]],Tabla6[[#All],[NUM_PETICION]],Tabla6[[#All],[FEC_LEGAL]],"",0),"")</f>
        <v>46150</v>
      </c>
      <c r="AC264" s="14">
        <f ca="1">IF(AVANZA[[#This Row],[FECHA LEG]]&lt;&gt;0,IFERROR(AVANZA[[#This Row],[FECHA LEG]]-AVANZA[[#This Row],[FechaIniEstadoSubPetAtis]],0),TODAY()-AVANZA[[#This Row],[FechaIniEstadoSubPetAtis]])</f>
        <v>1</v>
      </c>
      <c r="AD264" s="35" t="str">
        <f ca="1">IF(AVANZA[[#This Row],[FINAL Vs LG]]&lt;&gt;0,IF(AVANZA[[#This Row],[FINAL Vs LG]]&lt;7.1,"100%",IF(AND(AVANZA[[#This Row],[FINAL Vs LG]]&gt;7.1,AVANZA[[#This Row],[FINAL Vs LG]]&lt;11.1),"50%","0%")),0)</f>
        <v>100%</v>
      </c>
      <c r="AE264" s="14">
        <f ca="1">VLOOKUP(DAY(TODAY()),BACK!F:G,2,0)</f>
        <v>14</v>
      </c>
      <c r="AF264" s="14">
        <f>BACK!$I$2</f>
        <v>24</v>
      </c>
      <c r="AG264" s="14">
        <f>IF(AVANZA[[#This Row],[Oferta_empaquetada_comisiones]]="SI",1,0)</f>
        <v>0</v>
      </c>
      <c r="AH264" s="36">
        <f>IF(AVANZA[[#This Row],[Variable]]="TERMINADA",IFERROR(VLOOKUP(AVANZA[[#This Row],[SUPERVISOR]],Tabla2[#All],4,0),0),)</f>
        <v>3.5</v>
      </c>
      <c r="AI264" s="14">
        <f>IF(AVANZA[[#This Row],[Producto]]="BA",1,0)</f>
        <v>0</v>
      </c>
      <c r="AJ264" s="14">
        <f>IF(AVANZA[[#This Row],[Producto]]="DUO",1,0)</f>
        <v>0</v>
      </c>
      <c r="AK264" s="14">
        <f>IF(AVANZA[[#This Row],[Producto]]="TRIO",1,0)</f>
        <v>1</v>
      </c>
      <c r="AL264" t="s">
        <v>667</v>
      </c>
      <c r="AM264">
        <v>-1</v>
      </c>
      <c r="AN264">
        <v>-1</v>
      </c>
      <c r="AO264" t="s">
        <v>15745</v>
      </c>
      <c r="AP264" s="1">
        <v>46148.572696759256</v>
      </c>
      <c r="AQ264">
        <v>-1</v>
      </c>
      <c r="AR264" t="s">
        <v>15746</v>
      </c>
      <c r="AS264">
        <v>-1</v>
      </c>
      <c r="AT264">
        <v>-1</v>
      </c>
      <c r="AU264">
        <v>-1</v>
      </c>
      <c r="AV264">
        <v>-1</v>
      </c>
      <c r="AW264">
        <v>-1</v>
      </c>
      <c r="AX264" t="s">
        <v>224</v>
      </c>
      <c r="AY264">
        <v>-1</v>
      </c>
      <c r="AZ264">
        <v>2026</v>
      </c>
      <c r="BA264">
        <v>5</v>
      </c>
      <c r="BB264">
        <v>7</v>
      </c>
      <c r="BC264">
        <v>-1</v>
      </c>
      <c r="BD264" t="s">
        <v>225</v>
      </c>
      <c r="BE264">
        <v>-1</v>
      </c>
      <c r="BF264">
        <v>20001623599183</v>
      </c>
      <c r="BG264" t="s">
        <v>917</v>
      </c>
      <c r="BH264" t="s">
        <v>918</v>
      </c>
      <c r="BI264" t="s">
        <v>15747</v>
      </c>
      <c r="BJ264">
        <v>-1</v>
      </c>
      <c r="BK264">
        <v>-1</v>
      </c>
      <c r="BL264">
        <v>-1</v>
      </c>
      <c r="BM264" t="s">
        <v>229</v>
      </c>
      <c r="BN264" t="s">
        <v>230</v>
      </c>
      <c r="BO264" t="s">
        <v>15748</v>
      </c>
      <c r="BP264" t="s">
        <v>232</v>
      </c>
      <c r="BQ264">
        <v>2026</v>
      </c>
      <c r="BR264">
        <v>5</v>
      </c>
      <c r="BS264">
        <v>6</v>
      </c>
      <c r="BT264" s="1">
        <v>46149.716898148145</v>
      </c>
      <c r="BU264" t="s">
        <v>233</v>
      </c>
      <c r="BV264" s="2">
        <v>46149</v>
      </c>
      <c r="BW264" t="s">
        <v>234</v>
      </c>
      <c r="BX264" s="2">
        <v>46148</v>
      </c>
      <c r="BY264" s="2">
        <v>46149</v>
      </c>
      <c r="BZ264" t="s">
        <v>235</v>
      </c>
      <c r="CA264" t="s">
        <v>297</v>
      </c>
      <c r="CB264" t="s">
        <v>297</v>
      </c>
      <c r="CC264" t="s">
        <v>15749</v>
      </c>
      <c r="CD264" t="s">
        <v>2122</v>
      </c>
      <c r="CE264">
        <v>-1</v>
      </c>
      <c r="CF264" t="s">
        <v>300</v>
      </c>
      <c r="CG264" t="s">
        <v>301</v>
      </c>
      <c r="CH264" t="s">
        <v>242</v>
      </c>
      <c r="CI264">
        <v>1098100287</v>
      </c>
      <c r="CJ264" t="s">
        <v>675</v>
      </c>
      <c r="CK264" t="s">
        <v>245</v>
      </c>
      <c r="CL264" t="s">
        <v>246</v>
      </c>
      <c r="CM264" t="s">
        <v>247</v>
      </c>
      <c r="CN264" t="s">
        <v>359</v>
      </c>
      <c r="CT264" t="s">
        <v>386</v>
      </c>
      <c r="CU264" t="s">
        <v>387</v>
      </c>
      <c r="CW264" t="s">
        <v>920</v>
      </c>
      <c r="CX264" t="s">
        <v>921</v>
      </c>
      <c r="DA264" t="s">
        <v>250</v>
      </c>
      <c r="DB264">
        <v>-1</v>
      </c>
      <c r="DF264" t="s">
        <v>251</v>
      </c>
      <c r="DJ264" t="s">
        <v>252</v>
      </c>
      <c r="DK264" t="s">
        <v>253</v>
      </c>
      <c r="DL264" t="s">
        <v>253</v>
      </c>
      <c r="DN264" t="s">
        <v>390</v>
      </c>
      <c r="DR264" t="s">
        <v>676</v>
      </c>
      <c r="DS264" t="s">
        <v>675</v>
      </c>
      <c r="DT264" t="s">
        <v>674</v>
      </c>
      <c r="DV264">
        <v>1</v>
      </c>
      <c r="DW264" t="s">
        <v>283</v>
      </c>
      <c r="ED264" s="2">
        <v>46149</v>
      </c>
      <c r="EE264" t="s">
        <v>343</v>
      </c>
      <c r="EF264">
        <v>16</v>
      </c>
      <c r="EP264" t="s">
        <v>258</v>
      </c>
      <c r="ES264" t="s">
        <v>2123</v>
      </c>
      <c r="EZ264" t="s">
        <v>820</v>
      </c>
      <c r="FA264" t="s">
        <v>245</v>
      </c>
      <c r="FB264" t="s">
        <v>308</v>
      </c>
      <c r="FD264" t="s">
        <v>308</v>
      </c>
      <c r="FE264" t="s">
        <v>309</v>
      </c>
      <c r="FF264" t="s">
        <v>309</v>
      </c>
      <c r="FK264" t="s">
        <v>263</v>
      </c>
      <c r="FL264" t="s">
        <v>15750</v>
      </c>
      <c r="FN264" t="s">
        <v>359</v>
      </c>
      <c r="FO264" t="s">
        <v>366</v>
      </c>
      <c r="FR264">
        <v>128886</v>
      </c>
      <c r="GB264" t="s">
        <v>266</v>
      </c>
      <c r="GC264" t="s">
        <v>387</v>
      </c>
      <c r="GD264">
        <v>23493</v>
      </c>
      <c r="GF264">
        <v>2353</v>
      </c>
      <c r="GG264">
        <v>25350</v>
      </c>
      <c r="GI264">
        <v>86324</v>
      </c>
      <c r="GJ264">
        <v>25359</v>
      </c>
      <c r="GL264">
        <v>40209</v>
      </c>
      <c r="GM264">
        <v>153374</v>
      </c>
      <c r="GS264" t="s">
        <v>267</v>
      </c>
      <c r="GT264" s="2">
        <v>45900</v>
      </c>
      <c r="GU264" t="s">
        <v>268</v>
      </c>
      <c r="GV264" t="s">
        <v>311</v>
      </c>
      <c r="GW264" t="s">
        <v>270</v>
      </c>
      <c r="GX264" t="s">
        <v>271</v>
      </c>
      <c r="GY264" t="s">
        <v>272</v>
      </c>
      <c r="GZ264" t="s">
        <v>273</v>
      </c>
      <c r="HA264" t="s">
        <v>336</v>
      </c>
      <c r="HC264" t="s">
        <v>283</v>
      </c>
      <c r="HE264" t="s">
        <v>230</v>
      </c>
      <c r="HF264" t="s">
        <v>15751</v>
      </c>
      <c r="HG264" t="s">
        <v>277</v>
      </c>
      <c r="HR264" t="s">
        <v>278</v>
      </c>
      <c r="HV264">
        <v>136900</v>
      </c>
      <c r="HW264" t="s">
        <v>279</v>
      </c>
      <c r="HX264" t="s">
        <v>280</v>
      </c>
      <c r="HY264">
        <v>146554</v>
      </c>
      <c r="HZ264">
        <v>17668</v>
      </c>
      <c r="IA264" t="s">
        <v>279</v>
      </c>
      <c r="IB264" t="s">
        <v>281</v>
      </c>
      <c r="ID264" t="s">
        <v>282</v>
      </c>
      <c r="IE264" t="s">
        <v>283</v>
      </c>
      <c r="IF264" t="s">
        <v>283</v>
      </c>
      <c r="IG264" t="s">
        <v>283</v>
      </c>
      <c r="IH264" t="s">
        <v>284</v>
      </c>
      <c r="II264" t="s">
        <v>285</v>
      </c>
      <c r="IJ264" t="s">
        <v>286</v>
      </c>
      <c r="IK264" t="s">
        <v>278</v>
      </c>
      <c r="IL264" t="s">
        <v>371</v>
      </c>
      <c r="IM264" t="s">
        <v>288</v>
      </c>
      <c r="IN264" t="s">
        <v>289</v>
      </c>
      <c r="IP264" t="s">
        <v>290</v>
      </c>
      <c r="IQ264" t="s">
        <v>284</v>
      </c>
      <c r="IS264" t="s">
        <v>291</v>
      </c>
      <c r="IY264" t="s">
        <v>281</v>
      </c>
    </row>
    <row r="265" spans="1:259" x14ac:dyDescent="0.3">
      <c r="A265" s="14">
        <f>DAY(AVANZA[[#This Row],[FechaSeguimiento]])</f>
        <v>7</v>
      </c>
      <c r="B265" s="14">
        <f>MONTH(AVANZA[[#This Row],[FechaSeguimiento]])</f>
        <v>5</v>
      </c>
      <c r="C265"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65" t="str">
        <f>LOWER(IFERROR(VLOOKUP(AVANZA[[#This Row],[ID_Peticion]],CANCELADAS[#All],2,0),""))</f>
        <v/>
      </c>
      <c r="E265" t="str">
        <f>LOWER(IFERROR(VLOOKUP(AVANZA[[#This Row],[ID_Peticion]],CANCELADAS[#All],3,0),""))</f>
        <v/>
      </c>
      <c r="F265" t="str">
        <f>LOWER(IF(AVANZA[[#This Row],[CEDULA CLIENTE]]&lt;&gt;""," CC: " &amp; COUNTIFS(AVANZA[CEDULA CLIENTE],AVANZA[[#This Row],[CEDULA CLIENTE]]),"")&amp; IF(AVANZA[[#This Row],[Direccion]]&lt;&gt;""," DIR: " &amp; COUNTIFS(AVANZA[Direccion],AVANZA[[#This Row],[Direccion]]),""))</f>
        <v xml:space="preserve"> dir: 1</v>
      </c>
      <c r="G265" t="str">
        <f>IFERROR(VLOOKUP(AVANZA[[#This Row],[Cedula_Vendedor_Atis]],PLANTA[[#All],[CEDULA]:[LINEA]],3,0),"No Cruza")</f>
        <v>Marisol Avella</v>
      </c>
      <c r="H265" t="str">
        <f>IFERROR(VLOOKUP(AVANZA[[#This Row],[Cedula_Vendedor_Atis]],PLANTA[[#All],[CEDULA]:[LINEA]],4,0),"No Cruza")</f>
        <v>Fija</v>
      </c>
      <c r="I265" t="str">
        <f>LOWER(IF(AVANZA[[#This Row],[ATRIBUIBLE]]="",AVANZA[[#This Row],[Variable]],AVANZA[[#This Row],[ATRIBUIBLE]]))</f>
        <v>terminada</v>
      </c>
      <c r="J265" s="14">
        <f>IF(AVANZA[[#This Row],[Variable]]=AVANZA[[#Headers],[TERMINADA]],1,0)</f>
        <v>1</v>
      </c>
      <c r="K265" s="14">
        <f>IF(AVANZA[[#This Row],[Variable]]=AVANZA[[#Headers],[ANULADA]],1,0)</f>
        <v>0</v>
      </c>
      <c r="L265" s="14">
        <f>IF(AVANZA[[#This Row],[Variable]]=AVANZA[[#Headers],[PENDIENTE]],1,0)</f>
        <v>0</v>
      </c>
      <c r="M265" s="14">
        <f>IF(AVANZA[[#This Row],[ESTADO AGENDA]]="AGENDADA",1,0)</f>
        <v>0</v>
      </c>
      <c r="N265" s="14">
        <f>IF(AVANZA[[#This Row],[ESTADO AGENDA]]="PENDIENTE DE AGENDAR",1,0)</f>
        <v>0</v>
      </c>
      <c r="O265" s="14">
        <f>IF(AVANZA[[#This Row],[ESTADO AGENDA]]="SUSPENDIDA",1,0)</f>
        <v>0</v>
      </c>
      <c r="P265" t="str" cm="1">
        <f t="array" ref="P265">_xlfn.XLOOKUP(AVANZA[[#This Row],[Num_Agrupacion_Pet_Atis]],Tabla1[[#All],[Numero_de_actuacion]],Tabla1[[#All],[Estado_de_la_orden]],"",0)</f>
        <v/>
      </c>
      <c r="Q265" s="2" t="str" cm="1">
        <f t="array" ref="Q265">_xlfn.XLOOKUP(AVANZA[[#This Row],[Num_Agrupacion_Pet_Atis]],Tabla1[[#All],[Numero_de_actuacion]],Tabla1[[#All],[Fecha_de_la_cita]],"",0)</f>
        <v/>
      </c>
      <c r="R265" t="str" cm="1">
        <f t="array" ref="R265">_xlfn.XLOOKUP(AVANZA[[#This Row],[Num_Agrupacion_Pet_Atis]],Tabla1[[#All],[Numero_de_actuacion]],Tabla1[[#All],[Franja_horaria_de_la_cita]],"",0)</f>
        <v/>
      </c>
      <c r="S265" s="14" t="str">
        <f>IFERROR(DAY(AVANZA[[#This Row],[FECHA AGENDA]]),"")</f>
        <v/>
      </c>
      <c r="T265" s="14" t="str">
        <f>IFERROR(MONTH(AVANZA[[#This Row],[FECHA AGENDA]]),"")</f>
        <v/>
      </c>
      <c r="U265" t="str" cm="1">
        <f t="array" ref="U265">_xlfn.XLOOKUP(AVANZA[[#This Row],[Num_Agrupacion_Pet_Atis]],Tabla1[[#All],[Numero_de_actuacion]],Tabla1[[#All],[Motivo_de_suspension]],"",0)</f>
        <v/>
      </c>
      <c r="V265" s="2" t="str" cm="1">
        <f t="array" ref="V265">_xlfn.XLOOKUP(AVANZA[[#This Row],[Num_Agrupacion_Pet_Atis]],Tabla1[[#All],[Numero_de_actuacion]],Tabla1[[#All],[No_identificacion_cliente]],"",0)</f>
        <v/>
      </c>
      <c r="W265" s="2" t="str" cm="1">
        <f t="array" ref="W265">_xlfn.XLOOKUP(AVANZA[[#This Row],[Num_Agrupacion_Pet_Atis]],Tabla1[[#All],[Numero_de_actuacion]],Tabla1[[#All],[Movil_de_contacto]],"",0)</f>
        <v/>
      </c>
      <c r="X265" s="14">
        <f>IF(OR(AVANZA[[#This Row],[ESTADO LEG]]="Legalizada grabacion",AVANZA[[#This Row],[ESTADO LEG]]="Legalizada aut"),1,0)</f>
        <v>1</v>
      </c>
      <c r="Y265" s="14">
        <f>IF(OR(AVANZA[[#This Row],[ESTADO LEG]]="pdte legalizar",AVANZA[[#This Row],[ESTADO LEG]]="No cruza"),1,0)</f>
        <v>0</v>
      </c>
      <c r="Z265" t="str" cm="1">
        <f t="array" ref="Z265">IF(AVANZA[[#This Row],[Variable]]="Terminada",LOWER(_xlfn.XLOOKUP(AVANZA[[#This Row],[ID_Peticion]],Tabla6[[#All],[NUM_PETICION]],Tabla6[[#All],[ESTADO_LEG]],"NO CRUZA",0)),AVANZA[[#This Row],[Variable]])</f>
        <v>legalizada grabacion</v>
      </c>
      <c r="AA265" cm="1">
        <f t="array" ref="AA265">_xlfn.XLOOKUP(AVANZA[[#This Row],[ID_Peticion]],Tabla6[[#All],[NUM_PETICION]],Tabla6[[#All],[DIF_DIAS]],"",0)</f>
        <v>1</v>
      </c>
      <c r="AB265" s="2" cm="1">
        <f t="array" ref="AB265">IFERROR(_xlfn.XLOOKUP(AVANZA[[#This Row],[ID_Peticion]],Tabla6[[#All],[NUM_PETICION]],Tabla6[[#All],[FEC_LEGAL]],"",0),"")</f>
        <v>46150</v>
      </c>
      <c r="AC265" s="14">
        <f ca="1">IF(AVANZA[[#This Row],[FECHA LEG]]&lt;&gt;0,IFERROR(AVANZA[[#This Row],[FECHA LEG]]-AVANZA[[#This Row],[FechaIniEstadoSubPetAtis]],0),TODAY()-AVANZA[[#This Row],[FechaIniEstadoSubPetAtis]])</f>
        <v>1</v>
      </c>
      <c r="AD265" s="35" t="str">
        <f ca="1">IF(AVANZA[[#This Row],[FINAL Vs LG]]&lt;&gt;0,IF(AVANZA[[#This Row],[FINAL Vs LG]]&lt;7.1,"100%",IF(AND(AVANZA[[#This Row],[FINAL Vs LG]]&gt;7.1,AVANZA[[#This Row],[FINAL Vs LG]]&lt;11.1),"50%","0%")),0)</f>
        <v>100%</v>
      </c>
      <c r="AE265" s="14">
        <f ca="1">VLOOKUP(DAY(TODAY()),BACK!F:G,2,0)</f>
        <v>14</v>
      </c>
      <c r="AF265" s="14">
        <f>BACK!$I$2</f>
        <v>24</v>
      </c>
      <c r="AG265" s="14">
        <f>IF(AVANZA[[#This Row],[Oferta_empaquetada_comisiones]]="SI",1,0)</f>
        <v>0</v>
      </c>
      <c r="AH265" s="36">
        <f>IF(AVANZA[[#This Row],[Variable]]="TERMINADA",IFERROR(VLOOKUP(AVANZA[[#This Row],[SUPERVISOR]],Tabla2[#All],4,0),0),)</f>
        <v>3.5</v>
      </c>
      <c r="AI265" s="14">
        <f>IF(AVANZA[[#This Row],[Producto]]="BA",1,0)</f>
        <v>1</v>
      </c>
      <c r="AJ265" s="14">
        <f>IF(AVANZA[[#This Row],[Producto]]="DUO",1,0)</f>
        <v>0</v>
      </c>
      <c r="AK265" s="14">
        <f>IF(AVANZA[[#This Row],[Producto]]="TRIO",1,0)</f>
        <v>0</v>
      </c>
      <c r="AL265" t="s">
        <v>797</v>
      </c>
      <c r="AM265">
        <v>-1</v>
      </c>
      <c r="AN265">
        <v>-1</v>
      </c>
      <c r="AO265" t="s">
        <v>1256</v>
      </c>
      <c r="AP265" s="1">
        <v>46148.629629629628</v>
      </c>
      <c r="AQ265">
        <v>-1</v>
      </c>
      <c r="AR265" t="s">
        <v>1257</v>
      </c>
      <c r="AS265">
        <v>-1</v>
      </c>
      <c r="AT265">
        <v>-1</v>
      </c>
      <c r="AU265">
        <v>-1</v>
      </c>
      <c r="AV265">
        <v>-1</v>
      </c>
      <c r="AW265">
        <v>-1</v>
      </c>
      <c r="AX265" t="s">
        <v>224</v>
      </c>
      <c r="AY265">
        <v>-1</v>
      </c>
      <c r="AZ265">
        <v>2026</v>
      </c>
      <c r="BA265">
        <v>5</v>
      </c>
      <c r="BB265">
        <v>7</v>
      </c>
      <c r="BC265">
        <v>-1</v>
      </c>
      <c r="BD265" t="s">
        <v>225</v>
      </c>
      <c r="BE265">
        <v>-1</v>
      </c>
      <c r="BF265">
        <v>20001623632512</v>
      </c>
      <c r="BG265" t="s">
        <v>319</v>
      </c>
      <c r="BH265" t="s">
        <v>320</v>
      </c>
      <c r="BI265" t="s">
        <v>1258</v>
      </c>
      <c r="BJ265">
        <v>-1</v>
      </c>
      <c r="BK265">
        <v>-1</v>
      </c>
      <c r="BL265">
        <v>-1</v>
      </c>
      <c r="BM265" t="s">
        <v>229</v>
      </c>
      <c r="BN265" t="s">
        <v>230</v>
      </c>
      <c r="BO265" t="s">
        <v>1259</v>
      </c>
      <c r="BP265" t="s">
        <v>380</v>
      </c>
      <c r="BQ265">
        <v>2026</v>
      </c>
      <c r="BR265">
        <v>5</v>
      </c>
      <c r="BS265">
        <v>6</v>
      </c>
      <c r="BT265" s="1">
        <v>46149.6175</v>
      </c>
      <c r="BU265" t="s">
        <v>233</v>
      </c>
      <c r="BV265" s="2">
        <v>46149</v>
      </c>
      <c r="BW265" t="s">
        <v>234</v>
      </c>
      <c r="BX265" s="2">
        <v>46148</v>
      </c>
      <c r="BY265" s="2">
        <v>46149</v>
      </c>
      <c r="BZ265" t="s">
        <v>235</v>
      </c>
      <c r="CA265" t="s">
        <v>1098</v>
      </c>
      <c r="CB265" t="s">
        <v>322</v>
      </c>
      <c r="CC265" t="s">
        <v>1260</v>
      </c>
      <c r="CD265" t="s">
        <v>1261</v>
      </c>
      <c r="CE265">
        <v>-1</v>
      </c>
      <c r="CF265" t="s">
        <v>1101</v>
      </c>
      <c r="CG265" t="s">
        <v>325</v>
      </c>
      <c r="CH265" t="s">
        <v>326</v>
      </c>
      <c r="CI265">
        <v>80767494</v>
      </c>
      <c r="CJ265" t="s">
        <v>806</v>
      </c>
      <c r="CK265" t="s">
        <v>245</v>
      </c>
      <c r="CL265" t="s">
        <v>246</v>
      </c>
      <c r="CM265" t="s">
        <v>247</v>
      </c>
      <c r="CN265" t="s">
        <v>248</v>
      </c>
      <c r="CT265" t="s">
        <v>386</v>
      </c>
      <c r="CU265" t="s">
        <v>225</v>
      </c>
      <c r="CW265" t="s">
        <v>319</v>
      </c>
      <c r="CX265" t="s">
        <v>320</v>
      </c>
      <c r="DA265" t="s">
        <v>250</v>
      </c>
      <c r="DB265">
        <v>-1</v>
      </c>
      <c r="DF265" t="s">
        <v>251</v>
      </c>
      <c r="DJ265" t="s">
        <v>252</v>
      </c>
      <c r="DK265" t="s">
        <v>253</v>
      </c>
      <c r="DL265" t="s">
        <v>254</v>
      </c>
      <c r="DN265" t="s">
        <v>255</v>
      </c>
      <c r="DR265" t="s">
        <v>807</v>
      </c>
      <c r="DS265" t="s">
        <v>806</v>
      </c>
      <c r="DT265" t="s">
        <v>797</v>
      </c>
      <c r="DV265">
        <v>1</v>
      </c>
      <c r="DW265" t="s">
        <v>331</v>
      </c>
      <c r="ED265" s="2">
        <v>46149</v>
      </c>
      <c r="EE265" t="s">
        <v>343</v>
      </c>
      <c r="EF265">
        <v>12</v>
      </c>
      <c r="EP265" t="s">
        <v>258</v>
      </c>
      <c r="ES265" t="s">
        <v>1262</v>
      </c>
      <c r="EZ265" t="s">
        <v>1263</v>
      </c>
      <c r="FA265" t="s">
        <v>245</v>
      </c>
      <c r="FB265" t="s">
        <v>333</v>
      </c>
      <c r="FD265" t="s">
        <v>333</v>
      </c>
      <c r="FE265" t="s">
        <v>1104</v>
      </c>
      <c r="FF265" t="s">
        <v>1104</v>
      </c>
      <c r="FK265" t="s">
        <v>263</v>
      </c>
      <c r="FL265" t="s">
        <v>1264</v>
      </c>
      <c r="FN265" t="s">
        <v>248</v>
      </c>
      <c r="FO265" t="s">
        <v>265</v>
      </c>
      <c r="FR265">
        <v>94990</v>
      </c>
      <c r="GB265" t="s">
        <v>266</v>
      </c>
      <c r="GC265" t="s">
        <v>225</v>
      </c>
      <c r="GD265">
        <v>0</v>
      </c>
      <c r="GF265">
        <v>0</v>
      </c>
      <c r="GG265">
        <v>25423</v>
      </c>
      <c r="GI265">
        <v>94990</v>
      </c>
      <c r="GJ265">
        <v>0</v>
      </c>
      <c r="GL265">
        <v>0</v>
      </c>
      <c r="GM265">
        <v>113038</v>
      </c>
      <c r="GS265" t="s">
        <v>267</v>
      </c>
      <c r="GT265" s="2">
        <v>44347</v>
      </c>
      <c r="GU265" t="s">
        <v>268</v>
      </c>
      <c r="GV265" t="s">
        <v>335</v>
      </c>
      <c r="GW265" t="s">
        <v>394</v>
      </c>
      <c r="GZ265" t="s">
        <v>395</v>
      </c>
      <c r="HA265" t="s">
        <v>336</v>
      </c>
      <c r="HC265" t="s">
        <v>337</v>
      </c>
      <c r="HE265" t="s">
        <v>230</v>
      </c>
      <c r="HF265" t="s">
        <v>1265</v>
      </c>
      <c r="HR265" t="s">
        <v>278</v>
      </c>
      <c r="HV265">
        <v>94990</v>
      </c>
      <c r="HW265" t="s">
        <v>281</v>
      </c>
      <c r="HY265">
        <v>0</v>
      </c>
      <c r="HZ265">
        <v>0</v>
      </c>
      <c r="IA265" t="s">
        <v>281</v>
      </c>
      <c r="IB265" t="s">
        <v>281</v>
      </c>
      <c r="IE265" t="s">
        <v>283</v>
      </c>
      <c r="IF265" t="s">
        <v>283</v>
      </c>
      <c r="IG265" t="s">
        <v>283</v>
      </c>
      <c r="IH265" t="s">
        <v>284</v>
      </c>
      <c r="II265" t="s">
        <v>285</v>
      </c>
      <c r="IJ265" t="s">
        <v>286</v>
      </c>
      <c r="IK265" t="s">
        <v>278</v>
      </c>
      <c r="IL265" t="s">
        <v>287</v>
      </c>
      <c r="IM265" t="s">
        <v>288</v>
      </c>
      <c r="IN265" t="s">
        <v>289</v>
      </c>
      <c r="IO265" t="s">
        <v>1266</v>
      </c>
      <c r="IP265" t="s">
        <v>290</v>
      </c>
      <c r="IQ265" t="s">
        <v>284</v>
      </c>
      <c r="IS265" t="s">
        <v>291</v>
      </c>
      <c r="IT265" t="s">
        <v>287</v>
      </c>
      <c r="IY265" t="s">
        <v>281</v>
      </c>
    </row>
    <row r="266" spans="1:259" x14ac:dyDescent="0.3">
      <c r="A266" s="14">
        <f>DAY(AVANZA[[#This Row],[FechaSeguimiento]])</f>
        <v>7</v>
      </c>
      <c r="B266" s="14">
        <f>MONTH(AVANZA[[#This Row],[FechaSeguimiento]])</f>
        <v>5</v>
      </c>
      <c r="C266"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66" t="str">
        <f>LOWER(IFERROR(VLOOKUP(AVANZA[[#This Row],[ID_Peticion]],CANCELADAS[#All],2,0),""))</f>
        <v/>
      </c>
      <c r="E266" t="str">
        <f>LOWER(IFERROR(VLOOKUP(AVANZA[[#This Row],[ID_Peticion]],CANCELADAS[#All],3,0),""))</f>
        <v/>
      </c>
      <c r="F266" t="str">
        <f>LOWER(IF(AVANZA[[#This Row],[CEDULA CLIENTE]]&lt;&gt;""," CC: " &amp; COUNTIFS(AVANZA[CEDULA CLIENTE],AVANZA[[#This Row],[CEDULA CLIENTE]]),"")&amp; IF(AVANZA[[#This Row],[Direccion]]&lt;&gt;""," DIR: " &amp; COUNTIFS(AVANZA[Direccion],AVANZA[[#This Row],[Direccion]]),""))</f>
        <v xml:space="preserve"> dir: 1</v>
      </c>
      <c r="G266" t="str">
        <f>IFERROR(VLOOKUP(AVANZA[[#This Row],[Cedula_Vendedor_Atis]],PLANTA[[#All],[CEDULA]:[LINEA]],3,0),"No Cruza")</f>
        <v>Marisol Avella</v>
      </c>
      <c r="H266" t="str">
        <f>IFERROR(VLOOKUP(AVANZA[[#This Row],[Cedula_Vendedor_Atis]],PLANTA[[#All],[CEDULA]:[LINEA]],4,0),"No Cruza")</f>
        <v>Fija</v>
      </c>
      <c r="I266" t="str">
        <f>LOWER(IF(AVANZA[[#This Row],[ATRIBUIBLE]]="",AVANZA[[#This Row],[Variable]],AVANZA[[#This Row],[ATRIBUIBLE]]))</f>
        <v>terminada</v>
      </c>
      <c r="J266" s="14">
        <f>IF(AVANZA[[#This Row],[Variable]]=AVANZA[[#Headers],[TERMINADA]],1,0)</f>
        <v>1</v>
      </c>
      <c r="K266" s="14">
        <f>IF(AVANZA[[#This Row],[Variable]]=AVANZA[[#Headers],[ANULADA]],1,0)</f>
        <v>0</v>
      </c>
      <c r="L266" s="14">
        <f>IF(AVANZA[[#This Row],[Variable]]=AVANZA[[#Headers],[PENDIENTE]],1,0)</f>
        <v>0</v>
      </c>
      <c r="M266" s="14">
        <f>IF(AVANZA[[#This Row],[ESTADO AGENDA]]="AGENDADA",1,0)</f>
        <v>0</v>
      </c>
      <c r="N266" s="14">
        <f>IF(AVANZA[[#This Row],[ESTADO AGENDA]]="PENDIENTE DE AGENDAR",1,0)</f>
        <v>0</v>
      </c>
      <c r="O266" s="14">
        <f>IF(AVANZA[[#This Row],[ESTADO AGENDA]]="SUSPENDIDA",1,0)</f>
        <v>0</v>
      </c>
      <c r="P266" t="str" cm="1">
        <f t="array" ref="P266">_xlfn.XLOOKUP(AVANZA[[#This Row],[Num_Agrupacion_Pet_Atis]],Tabla1[[#All],[Numero_de_actuacion]],Tabla1[[#All],[Estado_de_la_orden]],"",0)</f>
        <v/>
      </c>
      <c r="Q266" s="2" t="str" cm="1">
        <f t="array" ref="Q266">_xlfn.XLOOKUP(AVANZA[[#This Row],[Num_Agrupacion_Pet_Atis]],Tabla1[[#All],[Numero_de_actuacion]],Tabla1[[#All],[Fecha_de_la_cita]],"",0)</f>
        <v/>
      </c>
      <c r="R266" t="str" cm="1">
        <f t="array" ref="R266">_xlfn.XLOOKUP(AVANZA[[#This Row],[Num_Agrupacion_Pet_Atis]],Tabla1[[#All],[Numero_de_actuacion]],Tabla1[[#All],[Franja_horaria_de_la_cita]],"",0)</f>
        <v/>
      </c>
      <c r="S266" s="14" t="str">
        <f>IFERROR(DAY(AVANZA[[#This Row],[FECHA AGENDA]]),"")</f>
        <v/>
      </c>
      <c r="T266" s="14" t="str">
        <f>IFERROR(MONTH(AVANZA[[#This Row],[FECHA AGENDA]]),"")</f>
        <v/>
      </c>
      <c r="U266" t="str" cm="1">
        <f t="array" ref="U266">_xlfn.XLOOKUP(AVANZA[[#This Row],[Num_Agrupacion_Pet_Atis]],Tabla1[[#All],[Numero_de_actuacion]],Tabla1[[#All],[Motivo_de_suspension]],"",0)</f>
        <v/>
      </c>
      <c r="V266" s="2" t="str" cm="1">
        <f t="array" ref="V266">_xlfn.XLOOKUP(AVANZA[[#This Row],[Num_Agrupacion_Pet_Atis]],Tabla1[[#All],[Numero_de_actuacion]],Tabla1[[#All],[No_identificacion_cliente]],"",0)</f>
        <v/>
      </c>
      <c r="W266" s="2" t="str" cm="1">
        <f t="array" ref="W266">_xlfn.XLOOKUP(AVANZA[[#This Row],[Num_Agrupacion_Pet_Atis]],Tabla1[[#All],[Numero_de_actuacion]],Tabla1[[#All],[Movil_de_contacto]],"",0)</f>
        <v/>
      </c>
      <c r="X266" s="14">
        <f>IF(OR(AVANZA[[#This Row],[ESTADO LEG]]="Legalizada grabacion",AVANZA[[#This Row],[ESTADO LEG]]="Legalizada aut"),1,0)</f>
        <v>1</v>
      </c>
      <c r="Y266" s="14">
        <f>IF(OR(AVANZA[[#This Row],[ESTADO LEG]]="pdte legalizar",AVANZA[[#This Row],[ESTADO LEG]]="No cruza"),1,0)</f>
        <v>0</v>
      </c>
      <c r="Z266" t="str" cm="1">
        <f t="array" ref="Z266">IF(AVANZA[[#This Row],[Variable]]="Terminada",LOWER(_xlfn.XLOOKUP(AVANZA[[#This Row],[ID_Peticion]],Tabla6[[#All],[NUM_PETICION]],Tabla6[[#All],[ESTADO_LEG]],"NO CRUZA",0)),AVANZA[[#This Row],[Variable]])</f>
        <v>legalizada grabacion</v>
      </c>
      <c r="AA266" cm="1">
        <f t="array" ref="AA266">_xlfn.XLOOKUP(AVANZA[[#This Row],[ID_Peticion]],Tabla6[[#All],[NUM_PETICION]],Tabla6[[#All],[DIF_DIAS]],"",0)</f>
        <v>1</v>
      </c>
      <c r="AB266" s="2" cm="1">
        <f t="array" ref="AB266">IFERROR(_xlfn.XLOOKUP(AVANZA[[#This Row],[ID_Peticion]],Tabla6[[#All],[NUM_PETICION]],Tabla6[[#All],[FEC_LEGAL]],"",0),"")</f>
        <v>46150</v>
      </c>
      <c r="AC266" s="14">
        <f ca="1">IF(AVANZA[[#This Row],[FECHA LEG]]&lt;&gt;0,IFERROR(AVANZA[[#This Row],[FECHA LEG]]-AVANZA[[#This Row],[FechaIniEstadoSubPetAtis]],0),TODAY()-AVANZA[[#This Row],[FechaIniEstadoSubPetAtis]])</f>
        <v>1</v>
      </c>
      <c r="AD266" s="35" t="str">
        <f ca="1">IF(AVANZA[[#This Row],[FINAL Vs LG]]&lt;&gt;0,IF(AVANZA[[#This Row],[FINAL Vs LG]]&lt;7.1,"100%",IF(AND(AVANZA[[#This Row],[FINAL Vs LG]]&gt;7.1,AVANZA[[#This Row],[FINAL Vs LG]]&lt;11.1),"50%","0%")),0)</f>
        <v>100%</v>
      </c>
      <c r="AE266" s="14">
        <f ca="1">VLOOKUP(DAY(TODAY()),BACK!F:G,2,0)</f>
        <v>14</v>
      </c>
      <c r="AF266" s="14">
        <f>BACK!$I$2</f>
        <v>24</v>
      </c>
      <c r="AG266" s="14">
        <f>IF(AVANZA[[#This Row],[Oferta_empaquetada_comisiones]]="SI",1,0)</f>
        <v>0</v>
      </c>
      <c r="AH266" s="36">
        <f>IF(AVANZA[[#This Row],[Variable]]="TERMINADA",IFERROR(VLOOKUP(AVANZA[[#This Row],[SUPERVISOR]],Tabla2[#All],4,0),0),)</f>
        <v>3.5</v>
      </c>
      <c r="AI266" s="14">
        <f>IF(AVANZA[[#This Row],[Producto]]="BA",1,0)</f>
        <v>0</v>
      </c>
      <c r="AJ266" s="14">
        <f>IF(AVANZA[[#This Row],[Producto]]="DUO",1,0)</f>
        <v>0</v>
      </c>
      <c r="AK266" s="14">
        <f>IF(AVANZA[[#This Row],[Producto]]="TRIO",1,0)</f>
        <v>1</v>
      </c>
      <c r="AL266" t="s">
        <v>221</v>
      </c>
      <c r="AM266">
        <v>-1</v>
      </c>
      <c r="AN266">
        <v>-1</v>
      </c>
      <c r="AO266" t="s">
        <v>15752</v>
      </c>
      <c r="AP266" s="1">
        <v>46147.774467592593</v>
      </c>
      <c r="AQ266">
        <v>-1</v>
      </c>
      <c r="AR266" t="s">
        <v>15753</v>
      </c>
      <c r="AS266">
        <v>-1</v>
      </c>
      <c r="AT266">
        <v>-1</v>
      </c>
      <c r="AU266">
        <v>-1</v>
      </c>
      <c r="AV266">
        <v>-1</v>
      </c>
      <c r="AW266">
        <v>-1</v>
      </c>
      <c r="AX266" t="s">
        <v>224</v>
      </c>
      <c r="AY266">
        <v>-1</v>
      </c>
      <c r="AZ266">
        <v>2026</v>
      </c>
      <c r="BA266">
        <v>5</v>
      </c>
      <c r="BB266">
        <v>7</v>
      </c>
      <c r="BC266">
        <v>-1</v>
      </c>
      <c r="BD266" t="s">
        <v>225</v>
      </c>
      <c r="BE266">
        <v>-1</v>
      </c>
      <c r="BF266">
        <v>20001623153361</v>
      </c>
      <c r="BG266" t="s">
        <v>438</v>
      </c>
      <c r="BH266" t="s">
        <v>439</v>
      </c>
      <c r="BI266" t="s">
        <v>15754</v>
      </c>
      <c r="BJ266">
        <v>-1</v>
      </c>
      <c r="BK266">
        <v>-1</v>
      </c>
      <c r="BL266">
        <v>-1</v>
      </c>
      <c r="BM266" t="s">
        <v>229</v>
      </c>
      <c r="BN266" t="s">
        <v>230</v>
      </c>
      <c r="BO266" t="s">
        <v>15755</v>
      </c>
      <c r="BP266" t="s">
        <v>380</v>
      </c>
      <c r="BQ266">
        <v>2026</v>
      </c>
      <c r="BR266">
        <v>5</v>
      </c>
      <c r="BS266">
        <v>5</v>
      </c>
      <c r="BT266" s="1">
        <v>46149.470833333333</v>
      </c>
      <c r="BU266" t="s">
        <v>233</v>
      </c>
      <c r="BV266" s="2">
        <v>46149</v>
      </c>
      <c r="BW266" t="s">
        <v>234</v>
      </c>
      <c r="BX266" s="2">
        <v>46147</v>
      </c>
      <c r="BY266" s="2">
        <v>46149</v>
      </c>
      <c r="BZ266" t="s">
        <v>235</v>
      </c>
      <c r="CA266" t="s">
        <v>2605</v>
      </c>
      <c r="CB266" t="s">
        <v>353</v>
      </c>
      <c r="CC266" t="s">
        <v>15756</v>
      </c>
      <c r="CD266" t="s">
        <v>3837</v>
      </c>
      <c r="CE266">
        <v>-1</v>
      </c>
      <c r="CF266" t="s">
        <v>2608</v>
      </c>
      <c r="CG266" t="s">
        <v>301</v>
      </c>
      <c r="CH266" t="s">
        <v>242</v>
      </c>
      <c r="CI266">
        <v>73211780</v>
      </c>
      <c r="CJ266" t="s">
        <v>244</v>
      </c>
      <c r="CK266" t="s">
        <v>245</v>
      </c>
      <c r="CL266" t="s">
        <v>246</v>
      </c>
      <c r="CM266" t="s">
        <v>247</v>
      </c>
      <c r="CN266" t="s">
        <v>248</v>
      </c>
      <c r="CT266" t="s">
        <v>304</v>
      </c>
      <c r="CU266" t="s">
        <v>387</v>
      </c>
      <c r="CW266" t="s">
        <v>446</v>
      </c>
      <c r="CX266" t="s">
        <v>447</v>
      </c>
      <c r="DA266" t="s">
        <v>250</v>
      </c>
      <c r="DB266">
        <v>-1</v>
      </c>
      <c r="DF266" t="s">
        <v>251</v>
      </c>
      <c r="DJ266" t="s">
        <v>252</v>
      </c>
      <c r="DK266" t="s">
        <v>253</v>
      </c>
      <c r="DL266" t="s">
        <v>253</v>
      </c>
      <c r="DN266" t="s">
        <v>390</v>
      </c>
      <c r="DR266" t="s">
        <v>256</v>
      </c>
      <c r="DS266" t="s">
        <v>244</v>
      </c>
      <c r="DT266" t="s">
        <v>243</v>
      </c>
      <c r="DV266">
        <v>1</v>
      </c>
      <c r="DW266" t="s">
        <v>283</v>
      </c>
      <c r="ED266" s="2">
        <v>46149</v>
      </c>
      <c r="EE266" t="s">
        <v>306</v>
      </c>
      <c r="EF266">
        <v>12</v>
      </c>
      <c r="EP266" t="s">
        <v>258</v>
      </c>
      <c r="ES266" t="s">
        <v>15757</v>
      </c>
      <c r="FA266" t="s">
        <v>245</v>
      </c>
      <c r="FB266" t="s">
        <v>363</v>
      </c>
      <c r="FD266" t="s">
        <v>363</v>
      </c>
      <c r="FE266" t="s">
        <v>2613</v>
      </c>
      <c r="FF266" t="s">
        <v>2613</v>
      </c>
      <c r="FK266" t="s">
        <v>263</v>
      </c>
      <c r="FL266" t="s">
        <v>15758</v>
      </c>
      <c r="FN266" t="s">
        <v>248</v>
      </c>
      <c r="FO266" t="s">
        <v>265</v>
      </c>
      <c r="FR266">
        <v>113904</v>
      </c>
      <c r="GB266" t="s">
        <v>266</v>
      </c>
      <c r="GC266" t="s">
        <v>387</v>
      </c>
      <c r="GD266">
        <v>25188</v>
      </c>
      <c r="GF266">
        <v>2353</v>
      </c>
      <c r="GG266">
        <v>25422</v>
      </c>
      <c r="GI266">
        <v>87224</v>
      </c>
      <c r="GJ266">
        <v>25427</v>
      </c>
      <c r="GL266">
        <v>24327</v>
      </c>
      <c r="GM266">
        <v>135545</v>
      </c>
      <c r="GS266" t="s">
        <v>267</v>
      </c>
      <c r="GT266" s="2">
        <v>45198</v>
      </c>
      <c r="GU266" t="s">
        <v>268</v>
      </c>
      <c r="GV266" t="s">
        <v>335</v>
      </c>
      <c r="GW266" t="s">
        <v>394</v>
      </c>
      <c r="GZ266" t="s">
        <v>395</v>
      </c>
      <c r="HA266" t="s">
        <v>274</v>
      </c>
      <c r="HB266" t="s">
        <v>1630</v>
      </c>
      <c r="HC266" t="s">
        <v>2605</v>
      </c>
      <c r="HD266" t="s">
        <v>313</v>
      </c>
      <c r="HE266" t="s">
        <v>230</v>
      </c>
      <c r="HF266" t="s">
        <v>15759</v>
      </c>
      <c r="HR266" t="s">
        <v>278</v>
      </c>
      <c r="HV266">
        <v>118900</v>
      </c>
      <c r="HW266" t="s">
        <v>279</v>
      </c>
      <c r="HX266" t="s">
        <v>570</v>
      </c>
      <c r="HY266">
        <v>113921.66800000001</v>
      </c>
      <c r="HZ266">
        <v>17.667999999999999</v>
      </c>
      <c r="IA266" t="s">
        <v>281</v>
      </c>
      <c r="IB266" t="s">
        <v>281</v>
      </c>
      <c r="IE266" t="s">
        <v>283</v>
      </c>
      <c r="IF266" t="s">
        <v>283</v>
      </c>
      <c r="IG266" t="s">
        <v>283</v>
      </c>
      <c r="IH266" t="s">
        <v>284</v>
      </c>
      <c r="II266" t="s">
        <v>285</v>
      </c>
      <c r="IJ266" t="s">
        <v>286</v>
      </c>
      <c r="IK266" t="s">
        <v>278</v>
      </c>
      <c r="IL266" t="s">
        <v>287</v>
      </c>
      <c r="IM266" t="s">
        <v>288</v>
      </c>
      <c r="IN266" t="s">
        <v>289</v>
      </c>
      <c r="IP266" t="s">
        <v>290</v>
      </c>
      <c r="IQ266" t="s">
        <v>284</v>
      </c>
      <c r="IS266" t="s">
        <v>291</v>
      </c>
      <c r="IT266" t="s">
        <v>398</v>
      </c>
      <c r="IW266" t="s">
        <v>14256</v>
      </c>
      <c r="IY266" t="s">
        <v>281</v>
      </c>
    </row>
    <row r="267" spans="1:259" x14ac:dyDescent="0.3">
      <c r="A267" s="14">
        <f>DAY(AVANZA[[#This Row],[FechaSeguimiento]])</f>
        <v>7</v>
      </c>
      <c r="B267" s="14">
        <f>MONTH(AVANZA[[#This Row],[FechaSeguimiento]])</f>
        <v>5</v>
      </c>
      <c r="C267"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67" t="str">
        <f>LOWER(IFERROR(VLOOKUP(AVANZA[[#This Row],[ID_Peticion]],CANCELADAS[#All],2,0),""))</f>
        <v/>
      </c>
      <c r="E267" t="str">
        <f>LOWER(IFERROR(VLOOKUP(AVANZA[[#This Row],[ID_Peticion]],CANCELADAS[#All],3,0),""))</f>
        <v/>
      </c>
      <c r="F267" t="str">
        <f>LOWER(IF(AVANZA[[#This Row],[CEDULA CLIENTE]]&lt;&gt;""," CC: " &amp; COUNTIFS(AVANZA[CEDULA CLIENTE],AVANZA[[#This Row],[CEDULA CLIENTE]]),"")&amp; IF(AVANZA[[#This Row],[Direccion]]&lt;&gt;""," DIR: " &amp; COUNTIFS(AVANZA[Direccion],AVANZA[[#This Row],[Direccion]]),""))</f>
        <v xml:space="preserve"> dir: 1</v>
      </c>
      <c r="G267" t="str">
        <f>IFERROR(VLOOKUP(AVANZA[[#This Row],[Cedula_Vendedor_Atis]],PLANTA[[#All],[CEDULA]:[LINEA]],3,0),"No Cruza")</f>
        <v>Marisol Avella</v>
      </c>
      <c r="H267" t="str">
        <f>IFERROR(VLOOKUP(AVANZA[[#This Row],[Cedula_Vendedor_Atis]],PLANTA[[#All],[CEDULA]:[LINEA]],4,0),"No Cruza")</f>
        <v>Fija</v>
      </c>
      <c r="I267" t="str">
        <f>LOWER(IF(AVANZA[[#This Row],[ATRIBUIBLE]]="",AVANZA[[#This Row],[Variable]],AVANZA[[#This Row],[ATRIBUIBLE]]))</f>
        <v>terminada</v>
      </c>
      <c r="J267" s="14">
        <f>IF(AVANZA[[#This Row],[Variable]]=AVANZA[[#Headers],[TERMINADA]],1,0)</f>
        <v>1</v>
      </c>
      <c r="K267" s="14">
        <f>IF(AVANZA[[#This Row],[Variable]]=AVANZA[[#Headers],[ANULADA]],1,0)</f>
        <v>0</v>
      </c>
      <c r="L267" s="14">
        <f>IF(AVANZA[[#This Row],[Variable]]=AVANZA[[#Headers],[PENDIENTE]],1,0)</f>
        <v>0</v>
      </c>
      <c r="M267" s="14">
        <f>IF(AVANZA[[#This Row],[ESTADO AGENDA]]="AGENDADA",1,0)</f>
        <v>0</v>
      </c>
      <c r="N267" s="14">
        <f>IF(AVANZA[[#This Row],[ESTADO AGENDA]]="PENDIENTE DE AGENDAR",1,0)</f>
        <v>0</v>
      </c>
      <c r="O267" s="14">
        <f>IF(AVANZA[[#This Row],[ESTADO AGENDA]]="SUSPENDIDA",1,0)</f>
        <v>0</v>
      </c>
      <c r="P267" t="str" cm="1">
        <f t="array" ref="P267">_xlfn.XLOOKUP(AVANZA[[#This Row],[Num_Agrupacion_Pet_Atis]],Tabla1[[#All],[Numero_de_actuacion]],Tabla1[[#All],[Estado_de_la_orden]],"",0)</f>
        <v/>
      </c>
      <c r="Q267" s="2" t="str" cm="1">
        <f t="array" ref="Q267">_xlfn.XLOOKUP(AVANZA[[#This Row],[Num_Agrupacion_Pet_Atis]],Tabla1[[#All],[Numero_de_actuacion]],Tabla1[[#All],[Fecha_de_la_cita]],"",0)</f>
        <v/>
      </c>
      <c r="R267" t="str" cm="1">
        <f t="array" ref="R267">_xlfn.XLOOKUP(AVANZA[[#This Row],[Num_Agrupacion_Pet_Atis]],Tabla1[[#All],[Numero_de_actuacion]],Tabla1[[#All],[Franja_horaria_de_la_cita]],"",0)</f>
        <v/>
      </c>
      <c r="S267" s="14" t="str">
        <f>IFERROR(DAY(AVANZA[[#This Row],[FECHA AGENDA]]),"")</f>
        <v/>
      </c>
      <c r="T267" s="14" t="str">
        <f>IFERROR(MONTH(AVANZA[[#This Row],[FECHA AGENDA]]),"")</f>
        <v/>
      </c>
      <c r="U267" t="str" cm="1">
        <f t="array" ref="U267">_xlfn.XLOOKUP(AVANZA[[#This Row],[Num_Agrupacion_Pet_Atis]],Tabla1[[#All],[Numero_de_actuacion]],Tabla1[[#All],[Motivo_de_suspension]],"",0)</f>
        <v/>
      </c>
      <c r="V267" s="2" t="str" cm="1">
        <f t="array" ref="V267">_xlfn.XLOOKUP(AVANZA[[#This Row],[Num_Agrupacion_Pet_Atis]],Tabla1[[#All],[Numero_de_actuacion]],Tabla1[[#All],[No_identificacion_cliente]],"",0)</f>
        <v/>
      </c>
      <c r="W267" s="2" t="str" cm="1">
        <f t="array" ref="W267">_xlfn.XLOOKUP(AVANZA[[#This Row],[Num_Agrupacion_Pet_Atis]],Tabla1[[#All],[Numero_de_actuacion]],Tabla1[[#All],[Movil_de_contacto]],"",0)</f>
        <v/>
      </c>
      <c r="X267" s="14">
        <f>IF(OR(AVANZA[[#This Row],[ESTADO LEG]]="Legalizada grabacion",AVANZA[[#This Row],[ESTADO LEG]]="Legalizada aut"),1,0)</f>
        <v>1</v>
      </c>
      <c r="Y267" s="14">
        <f>IF(OR(AVANZA[[#This Row],[ESTADO LEG]]="pdte legalizar",AVANZA[[#This Row],[ESTADO LEG]]="No cruza"),1,0)</f>
        <v>0</v>
      </c>
      <c r="Z267" t="str" cm="1">
        <f t="array" ref="Z267">IF(AVANZA[[#This Row],[Variable]]="Terminada",LOWER(_xlfn.XLOOKUP(AVANZA[[#This Row],[ID_Peticion]],Tabla6[[#All],[NUM_PETICION]],Tabla6[[#All],[ESTADO_LEG]],"NO CRUZA",0)),AVANZA[[#This Row],[Variable]])</f>
        <v>legalizada grabacion</v>
      </c>
      <c r="AA267" cm="1">
        <f t="array" ref="AA267">_xlfn.XLOOKUP(AVANZA[[#This Row],[ID_Peticion]],Tabla6[[#All],[NUM_PETICION]],Tabla6[[#All],[DIF_DIAS]],"",0)</f>
        <v>1</v>
      </c>
      <c r="AB267" s="2" cm="1">
        <f t="array" ref="AB267">IFERROR(_xlfn.XLOOKUP(AVANZA[[#This Row],[ID_Peticion]],Tabla6[[#All],[NUM_PETICION]],Tabla6[[#All],[FEC_LEGAL]],"",0),"")</f>
        <v>46150</v>
      </c>
      <c r="AC267" s="14">
        <f ca="1">IF(AVANZA[[#This Row],[FECHA LEG]]&lt;&gt;0,IFERROR(AVANZA[[#This Row],[FECHA LEG]]-AVANZA[[#This Row],[FechaIniEstadoSubPetAtis]],0),TODAY()-AVANZA[[#This Row],[FechaIniEstadoSubPetAtis]])</f>
        <v>1</v>
      </c>
      <c r="AD267" s="35" t="str">
        <f ca="1">IF(AVANZA[[#This Row],[FINAL Vs LG]]&lt;&gt;0,IF(AVANZA[[#This Row],[FINAL Vs LG]]&lt;7.1,"100%",IF(AND(AVANZA[[#This Row],[FINAL Vs LG]]&gt;7.1,AVANZA[[#This Row],[FINAL Vs LG]]&lt;11.1),"50%","0%")),0)</f>
        <v>100%</v>
      </c>
      <c r="AE267" s="14">
        <f ca="1">VLOOKUP(DAY(TODAY()),BACK!F:G,2,0)</f>
        <v>14</v>
      </c>
      <c r="AF267" s="14">
        <f>BACK!$I$2</f>
        <v>24</v>
      </c>
      <c r="AG267" s="14">
        <f>IF(AVANZA[[#This Row],[Oferta_empaquetada_comisiones]]="SI",1,0)</f>
        <v>0</v>
      </c>
      <c r="AH267" s="36">
        <f>IF(AVANZA[[#This Row],[Variable]]="TERMINADA",IFERROR(VLOOKUP(AVANZA[[#This Row],[SUPERVISOR]],Tabla2[#All],4,0),0),)</f>
        <v>3.5</v>
      </c>
      <c r="AI267" s="14">
        <f>IF(AVANZA[[#This Row],[Producto]]="BA",1,0)</f>
        <v>1</v>
      </c>
      <c r="AJ267" s="14">
        <f>IF(AVANZA[[#This Row],[Producto]]="DUO",1,0)</f>
        <v>0</v>
      </c>
      <c r="AK267" s="14">
        <f>IF(AVANZA[[#This Row],[Producto]]="TRIO",1,0)</f>
        <v>0</v>
      </c>
      <c r="AL267" t="s">
        <v>435</v>
      </c>
      <c r="AM267">
        <v>-1</v>
      </c>
      <c r="AN267">
        <v>-1</v>
      </c>
      <c r="AO267" t="s">
        <v>15760</v>
      </c>
      <c r="AP267" s="1">
        <v>46148.850995370369</v>
      </c>
      <c r="AQ267">
        <v>-1</v>
      </c>
      <c r="AR267" t="s">
        <v>15761</v>
      </c>
      <c r="AS267">
        <v>-1</v>
      </c>
      <c r="AT267">
        <v>-1</v>
      </c>
      <c r="AU267">
        <v>-1</v>
      </c>
      <c r="AV267">
        <v>-1</v>
      </c>
      <c r="AW267">
        <v>-1</v>
      </c>
      <c r="AX267" t="s">
        <v>224</v>
      </c>
      <c r="AY267">
        <v>-1</v>
      </c>
      <c r="AZ267">
        <v>2026</v>
      </c>
      <c r="BA267">
        <v>5</v>
      </c>
      <c r="BB267">
        <v>7</v>
      </c>
      <c r="BC267">
        <v>-1</v>
      </c>
      <c r="BD267" t="s">
        <v>225</v>
      </c>
      <c r="BE267">
        <v>-1</v>
      </c>
      <c r="BF267">
        <v>20001623746458</v>
      </c>
      <c r="BG267" t="s">
        <v>319</v>
      </c>
      <c r="BH267" t="s">
        <v>320</v>
      </c>
      <c r="BI267" t="s">
        <v>15762</v>
      </c>
      <c r="BJ267">
        <v>-1</v>
      </c>
      <c r="BK267">
        <v>-1</v>
      </c>
      <c r="BL267">
        <v>-1</v>
      </c>
      <c r="BM267" t="s">
        <v>229</v>
      </c>
      <c r="BN267" t="s">
        <v>230</v>
      </c>
      <c r="BO267" t="s">
        <v>15763</v>
      </c>
      <c r="BP267" t="s">
        <v>232</v>
      </c>
      <c r="BQ267">
        <v>2026</v>
      </c>
      <c r="BR267">
        <v>5</v>
      </c>
      <c r="BS267">
        <v>6</v>
      </c>
      <c r="BT267" s="1">
        <v>46149.614953703705</v>
      </c>
      <c r="BU267" t="s">
        <v>233</v>
      </c>
      <c r="BV267" s="2">
        <v>46149</v>
      </c>
      <c r="BW267" t="s">
        <v>234</v>
      </c>
      <c r="BX267" s="2">
        <v>46148</v>
      </c>
      <c r="BY267" s="2">
        <v>46149</v>
      </c>
      <c r="BZ267" t="s">
        <v>235</v>
      </c>
      <c r="CA267" t="s">
        <v>3830</v>
      </c>
      <c r="CB267" t="s">
        <v>353</v>
      </c>
      <c r="CC267" t="s">
        <v>15764</v>
      </c>
      <c r="CD267" t="s">
        <v>3855</v>
      </c>
      <c r="CE267">
        <v>-1</v>
      </c>
      <c r="CF267" t="s">
        <v>3829</v>
      </c>
      <c r="CG267" t="s">
        <v>301</v>
      </c>
      <c r="CH267" t="s">
        <v>491</v>
      </c>
      <c r="CI267">
        <v>1193125457</v>
      </c>
      <c r="CJ267" t="s">
        <v>445</v>
      </c>
      <c r="CK267" t="s">
        <v>245</v>
      </c>
      <c r="CL267" t="s">
        <v>246</v>
      </c>
      <c r="CM267" t="s">
        <v>247</v>
      </c>
      <c r="CN267" t="s">
        <v>359</v>
      </c>
      <c r="CT267" t="s">
        <v>386</v>
      </c>
      <c r="CU267" t="s">
        <v>225</v>
      </c>
      <c r="CW267" t="s">
        <v>319</v>
      </c>
      <c r="CX267" t="s">
        <v>320</v>
      </c>
      <c r="DA267" t="s">
        <v>250</v>
      </c>
      <c r="DB267">
        <v>-1</v>
      </c>
      <c r="DF267" t="s">
        <v>251</v>
      </c>
      <c r="DJ267" t="s">
        <v>252</v>
      </c>
      <c r="DK267" t="s">
        <v>253</v>
      </c>
      <c r="DL267" t="s">
        <v>254</v>
      </c>
      <c r="DN267" t="s">
        <v>255</v>
      </c>
      <c r="DR267" t="s">
        <v>449</v>
      </c>
      <c r="DS267" t="s">
        <v>445</v>
      </c>
      <c r="DT267" t="s">
        <v>444</v>
      </c>
      <c r="DV267">
        <v>1</v>
      </c>
      <c r="DW267" t="s">
        <v>283</v>
      </c>
      <c r="ED267" s="2">
        <v>46149</v>
      </c>
      <c r="EE267" t="s">
        <v>306</v>
      </c>
      <c r="EF267">
        <v>12</v>
      </c>
      <c r="EP267" t="s">
        <v>258</v>
      </c>
      <c r="ES267" t="s">
        <v>15765</v>
      </c>
      <c r="FA267" t="s">
        <v>245</v>
      </c>
      <c r="FB267" t="s">
        <v>363</v>
      </c>
      <c r="FD267" t="s">
        <v>363</v>
      </c>
      <c r="FE267" t="s">
        <v>4232</v>
      </c>
      <c r="FF267" t="s">
        <v>4232</v>
      </c>
      <c r="FK267" t="s">
        <v>263</v>
      </c>
      <c r="FL267" t="s">
        <v>15766</v>
      </c>
      <c r="FN267" t="s">
        <v>359</v>
      </c>
      <c r="FO267" t="s">
        <v>366</v>
      </c>
      <c r="FR267">
        <v>94990</v>
      </c>
      <c r="GB267" t="s">
        <v>266</v>
      </c>
      <c r="GC267" t="s">
        <v>225</v>
      </c>
      <c r="GD267">
        <v>0</v>
      </c>
      <c r="GF267">
        <v>0</v>
      </c>
      <c r="GG267">
        <v>25423</v>
      </c>
      <c r="GI267">
        <v>94990</v>
      </c>
      <c r="GJ267">
        <v>0</v>
      </c>
      <c r="GL267">
        <v>0</v>
      </c>
      <c r="GM267">
        <v>113038</v>
      </c>
      <c r="GS267" t="s">
        <v>267</v>
      </c>
      <c r="GT267" s="2">
        <v>45442</v>
      </c>
      <c r="GU267" t="s">
        <v>268</v>
      </c>
      <c r="GV267" t="s">
        <v>269</v>
      </c>
      <c r="GW267" t="s">
        <v>270</v>
      </c>
      <c r="GX267" t="s">
        <v>271</v>
      </c>
      <c r="GY267" t="s">
        <v>272</v>
      </c>
      <c r="GZ267" t="s">
        <v>273</v>
      </c>
      <c r="HA267" t="s">
        <v>274</v>
      </c>
      <c r="HB267" t="s">
        <v>1630</v>
      </c>
      <c r="HC267" t="s">
        <v>3830</v>
      </c>
      <c r="HD267" t="s">
        <v>313</v>
      </c>
      <c r="HE267" t="s">
        <v>230</v>
      </c>
      <c r="HF267" t="s">
        <v>15767</v>
      </c>
      <c r="HG267" t="s">
        <v>277</v>
      </c>
      <c r="HR267" t="s">
        <v>278</v>
      </c>
      <c r="HV267">
        <v>94990</v>
      </c>
      <c r="HW267" t="s">
        <v>281</v>
      </c>
      <c r="HY267">
        <v>0</v>
      </c>
      <c r="HZ267">
        <v>0</v>
      </c>
      <c r="IA267" t="s">
        <v>279</v>
      </c>
      <c r="IB267" t="s">
        <v>281</v>
      </c>
      <c r="IE267" t="s">
        <v>283</v>
      </c>
      <c r="IF267" t="s">
        <v>283</v>
      </c>
      <c r="IG267" t="s">
        <v>283</v>
      </c>
      <c r="IH267" t="s">
        <v>284</v>
      </c>
      <c r="II267" t="s">
        <v>285</v>
      </c>
      <c r="IJ267" t="s">
        <v>286</v>
      </c>
      <c r="IK267" t="s">
        <v>278</v>
      </c>
      <c r="IL267" t="s">
        <v>371</v>
      </c>
      <c r="IM267" t="s">
        <v>288</v>
      </c>
      <c r="IN267" t="s">
        <v>289</v>
      </c>
      <c r="IP267" t="s">
        <v>290</v>
      </c>
      <c r="IQ267" t="s">
        <v>284</v>
      </c>
      <c r="IS267" t="s">
        <v>736</v>
      </c>
      <c r="IT267" t="s">
        <v>432</v>
      </c>
      <c r="IU267" t="s">
        <v>1496</v>
      </c>
      <c r="IV267" t="s">
        <v>434</v>
      </c>
      <c r="IW267" t="s">
        <v>455</v>
      </c>
      <c r="IY267" t="s">
        <v>281</v>
      </c>
    </row>
    <row r="268" spans="1:259" x14ac:dyDescent="0.3">
      <c r="A268" s="14">
        <f>DAY(AVANZA[[#This Row],[FechaSeguimiento]])</f>
        <v>7</v>
      </c>
      <c r="B268" s="14">
        <f>MONTH(AVANZA[[#This Row],[FechaSeguimiento]])</f>
        <v>5</v>
      </c>
      <c r="C268"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268" t="str">
        <f>LOWER(IFERROR(VLOOKUP(AVANZA[[#This Row],[ID_Peticion]],CANCELADAS[#All],2,0),""))</f>
        <v/>
      </c>
      <c r="E268" t="str">
        <f>LOWER(IFERROR(VLOOKUP(AVANZA[[#This Row],[ID_Peticion]],CANCELADAS[#All],3,0),""))</f>
        <v/>
      </c>
      <c r="F268" t="str">
        <f>LOWER(IF(AVANZA[[#This Row],[CEDULA CLIENTE]]&lt;&gt;""," CC: " &amp; COUNTIFS(AVANZA[CEDULA CLIENTE],AVANZA[[#This Row],[CEDULA CLIENTE]]),"")&amp; IF(AVANZA[[#This Row],[Direccion]]&lt;&gt;""," DIR: " &amp; COUNTIFS(AVANZA[Direccion],AVANZA[[#This Row],[Direccion]]),""))</f>
        <v xml:space="preserve"> dir: 1</v>
      </c>
      <c r="G268" t="str">
        <f>IFERROR(VLOOKUP(AVANZA[[#This Row],[Cedula_Vendedor_Atis]],PLANTA[[#All],[CEDULA]:[LINEA]],3,0),"No Cruza")</f>
        <v>Marisol Avella</v>
      </c>
      <c r="H268" t="str">
        <f>IFERROR(VLOOKUP(AVANZA[[#This Row],[Cedula_Vendedor_Atis]],PLANTA[[#All],[CEDULA]:[LINEA]],4,0),"No Cruza")</f>
        <v>Fija</v>
      </c>
      <c r="I268" t="str">
        <f>LOWER(IF(AVANZA[[#This Row],[ATRIBUIBLE]]="",AVANZA[[#This Row],[Variable]],AVANZA[[#This Row],[ATRIBUIBLE]]))</f>
        <v>terminada</v>
      </c>
      <c r="J268" s="14">
        <f>IF(AVANZA[[#This Row],[Variable]]=AVANZA[[#Headers],[TERMINADA]],1,0)</f>
        <v>1</v>
      </c>
      <c r="K268" s="14">
        <f>IF(AVANZA[[#This Row],[Variable]]=AVANZA[[#Headers],[ANULADA]],1,0)</f>
        <v>0</v>
      </c>
      <c r="L268" s="14">
        <f>IF(AVANZA[[#This Row],[Variable]]=AVANZA[[#Headers],[PENDIENTE]],1,0)</f>
        <v>0</v>
      </c>
      <c r="M268" s="14">
        <f>IF(AVANZA[[#This Row],[ESTADO AGENDA]]="AGENDADA",1,0)</f>
        <v>0</v>
      </c>
      <c r="N268" s="14">
        <f>IF(AVANZA[[#This Row],[ESTADO AGENDA]]="PENDIENTE DE AGENDAR",1,0)</f>
        <v>0</v>
      </c>
      <c r="O268" s="14">
        <f>IF(AVANZA[[#This Row],[ESTADO AGENDA]]="SUSPENDIDA",1,0)</f>
        <v>0</v>
      </c>
      <c r="P268" t="str" cm="1">
        <f t="array" ref="P268">_xlfn.XLOOKUP(AVANZA[[#This Row],[Num_Agrupacion_Pet_Atis]],Tabla1[[#All],[Numero_de_actuacion]],Tabla1[[#All],[Estado_de_la_orden]],"",0)</f>
        <v/>
      </c>
      <c r="Q268" s="2" t="str" cm="1">
        <f t="array" ref="Q268">_xlfn.XLOOKUP(AVANZA[[#This Row],[Num_Agrupacion_Pet_Atis]],Tabla1[[#All],[Numero_de_actuacion]],Tabla1[[#All],[Fecha_de_la_cita]],"",0)</f>
        <v/>
      </c>
      <c r="R268" t="str" cm="1">
        <f t="array" ref="R268">_xlfn.XLOOKUP(AVANZA[[#This Row],[Num_Agrupacion_Pet_Atis]],Tabla1[[#All],[Numero_de_actuacion]],Tabla1[[#All],[Franja_horaria_de_la_cita]],"",0)</f>
        <v/>
      </c>
      <c r="S268" s="14" t="str">
        <f>IFERROR(DAY(AVANZA[[#This Row],[FECHA AGENDA]]),"")</f>
        <v/>
      </c>
      <c r="T268" s="14" t="str">
        <f>IFERROR(MONTH(AVANZA[[#This Row],[FECHA AGENDA]]),"")</f>
        <v/>
      </c>
      <c r="U268" t="str" cm="1">
        <f t="array" ref="U268">_xlfn.XLOOKUP(AVANZA[[#This Row],[Num_Agrupacion_Pet_Atis]],Tabla1[[#All],[Numero_de_actuacion]],Tabla1[[#All],[Motivo_de_suspension]],"",0)</f>
        <v/>
      </c>
      <c r="V268" s="2" t="str" cm="1">
        <f t="array" ref="V268">_xlfn.XLOOKUP(AVANZA[[#This Row],[Num_Agrupacion_Pet_Atis]],Tabla1[[#All],[Numero_de_actuacion]],Tabla1[[#All],[No_identificacion_cliente]],"",0)</f>
        <v/>
      </c>
      <c r="W268" s="2" t="str" cm="1">
        <f t="array" ref="W268">_xlfn.XLOOKUP(AVANZA[[#This Row],[Num_Agrupacion_Pet_Atis]],Tabla1[[#All],[Numero_de_actuacion]],Tabla1[[#All],[Movil_de_contacto]],"",0)</f>
        <v/>
      </c>
      <c r="X268" s="14">
        <f>IF(OR(AVANZA[[#This Row],[ESTADO LEG]]="Legalizada grabacion",AVANZA[[#This Row],[ESTADO LEG]]="Legalizada aut"),1,0)</f>
        <v>1</v>
      </c>
      <c r="Y268" s="14">
        <f>IF(OR(AVANZA[[#This Row],[ESTADO LEG]]="pdte legalizar",AVANZA[[#This Row],[ESTADO LEG]]="No cruza"),1,0)</f>
        <v>0</v>
      </c>
      <c r="Z268" t="str" cm="1">
        <f t="array" ref="Z268">IF(AVANZA[[#This Row],[Variable]]="Terminada",LOWER(_xlfn.XLOOKUP(AVANZA[[#This Row],[ID_Peticion]],Tabla6[[#All],[NUM_PETICION]],Tabla6[[#All],[ESTADO_LEG]],"NO CRUZA",0)),AVANZA[[#This Row],[Variable]])</f>
        <v>legalizada grabacion</v>
      </c>
      <c r="AA268" cm="1">
        <f t="array" ref="AA268">_xlfn.XLOOKUP(AVANZA[[#This Row],[ID_Peticion]],Tabla6[[#All],[NUM_PETICION]],Tabla6[[#All],[DIF_DIAS]],"",0)</f>
        <v>1</v>
      </c>
      <c r="AB268" s="2" cm="1">
        <f t="array" ref="AB268">IFERROR(_xlfn.XLOOKUP(AVANZA[[#This Row],[ID_Peticion]],Tabla6[[#All],[NUM_PETICION]],Tabla6[[#All],[FEC_LEGAL]],"",0),"")</f>
        <v>46150</v>
      </c>
      <c r="AC268" s="14">
        <f ca="1">IF(AVANZA[[#This Row],[FECHA LEG]]&lt;&gt;0,IFERROR(AVANZA[[#This Row],[FECHA LEG]]-AVANZA[[#This Row],[FechaIniEstadoSubPetAtis]],0),TODAY()-AVANZA[[#This Row],[FechaIniEstadoSubPetAtis]])</f>
        <v>1</v>
      </c>
      <c r="AD268" s="35" t="str">
        <f ca="1">IF(AVANZA[[#This Row],[FINAL Vs LG]]&lt;&gt;0,IF(AVANZA[[#This Row],[FINAL Vs LG]]&lt;7.1,"100%",IF(AND(AVANZA[[#This Row],[FINAL Vs LG]]&gt;7.1,AVANZA[[#This Row],[FINAL Vs LG]]&lt;11.1),"50%","0%")),0)</f>
        <v>100%</v>
      </c>
      <c r="AE268" s="14">
        <f ca="1">VLOOKUP(DAY(TODAY()),BACK!F:G,2,0)</f>
        <v>14</v>
      </c>
      <c r="AF268" s="14">
        <f>BACK!$I$2</f>
        <v>24</v>
      </c>
      <c r="AG268" s="14">
        <f>IF(AVANZA[[#This Row],[Oferta_empaquetada_comisiones]]="SI",1,0)</f>
        <v>0</v>
      </c>
      <c r="AH268" s="36">
        <f>IF(AVANZA[[#This Row],[Variable]]="TERMINADA",IFERROR(VLOOKUP(AVANZA[[#This Row],[SUPERVISOR]],Tabla2[#All],4,0),0),)</f>
        <v>3.5</v>
      </c>
      <c r="AI268" s="14">
        <f>IF(AVANZA[[#This Row],[Producto]]="BA",1,0)</f>
        <v>1</v>
      </c>
      <c r="AJ268" s="14">
        <f>IF(AVANZA[[#This Row],[Producto]]="DUO",1,0)</f>
        <v>0</v>
      </c>
      <c r="AK268" s="14">
        <f>IF(AVANZA[[#This Row],[Producto]]="TRIO",1,0)</f>
        <v>0</v>
      </c>
      <c r="AL268" t="s">
        <v>418</v>
      </c>
      <c r="AM268">
        <v>-1</v>
      </c>
      <c r="AN268">
        <v>-1</v>
      </c>
      <c r="AO268" t="s">
        <v>15768</v>
      </c>
      <c r="AP268" s="1">
        <v>46141.693622685183</v>
      </c>
      <c r="AQ268">
        <v>-1</v>
      </c>
      <c r="AR268" t="s">
        <v>15769</v>
      </c>
      <c r="AS268">
        <v>-1</v>
      </c>
      <c r="AT268">
        <v>-1</v>
      </c>
      <c r="AU268">
        <v>-1</v>
      </c>
      <c r="AV268">
        <v>-1</v>
      </c>
      <c r="AW268">
        <v>-1</v>
      </c>
      <c r="AX268" t="s">
        <v>224</v>
      </c>
      <c r="AY268">
        <v>-1</v>
      </c>
      <c r="AZ268">
        <v>2026</v>
      </c>
      <c r="BA268">
        <v>5</v>
      </c>
      <c r="BB268">
        <v>7</v>
      </c>
      <c r="BC268">
        <v>-1</v>
      </c>
      <c r="BD268" t="s">
        <v>225</v>
      </c>
      <c r="BE268">
        <v>-1</v>
      </c>
      <c r="BF268">
        <v>20001620121332</v>
      </c>
      <c r="BG268" t="s">
        <v>319</v>
      </c>
      <c r="BH268" t="s">
        <v>320</v>
      </c>
      <c r="BI268" t="s">
        <v>15770</v>
      </c>
      <c r="BJ268">
        <v>-1</v>
      </c>
      <c r="BK268">
        <v>-1</v>
      </c>
      <c r="BL268">
        <v>-1</v>
      </c>
      <c r="BM268" t="s">
        <v>229</v>
      </c>
      <c r="BN268" t="s">
        <v>230</v>
      </c>
      <c r="BO268" t="s">
        <v>15771</v>
      </c>
      <c r="BP268" t="s">
        <v>232</v>
      </c>
      <c r="BQ268">
        <v>2026</v>
      </c>
      <c r="BR268">
        <v>4</v>
      </c>
      <c r="BS268">
        <v>29</v>
      </c>
      <c r="BT268" s="1">
        <v>46149.690069444441</v>
      </c>
      <c r="BU268" t="s">
        <v>233</v>
      </c>
      <c r="BV268" s="2">
        <v>46149</v>
      </c>
      <c r="BW268" t="s">
        <v>234</v>
      </c>
      <c r="BX268" s="2">
        <v>46141</v>
      </c>
      <c r="BY268" s="2">
        <v>46149</v>
      </c>
      <c r="BZ268" t="s">
        <v>235</v>
      </c>
      <c r="CA268" t="s">
        <v>1358</v>
      </c>
      <c r="CB268" t="s">
        <v>1359</v>
      </c>
      <c r="CC268" t="s">
        <v>15772</v>
      </c>
      <c r="CD268" t="s">
        <v>986</v>
      </c>
      <c r="CE268">
        <v>-1</v>
      </c>
      <c r="CF268" t="s">
        <v>1362</v>
      </c>
      <c r="CG268" t="s">
        <v>1363</v>
      </c>
      <c r="CH268" t="s">
        <v>242</v>
      </c>
      <c r="CI268">
        <v>1022940376</v>
      </c>
      <c r="CJ268" t="s">
        <v>426</v>
      </c>
      <c r="CK268" t="s">
        <v>245</v>
      </c>
      <c r="CL268" t="s">
        <v>409</v>
      </c>
      <c r="CM268" t="s">
        <v>247</v>
      </c>
      <c r="CN268" t="s">
        <v>410</v>
      </c>
      <c r="CT268" t="s">
        <v>386</v>
      </c>
      <c r="CU268" t="s">
        <v>225</v>
      </c>
      <c r="CW268" t="s">
        <v>319</v>
      </c>
      <c r="CX268" t="s">
        <v>320</v>
      </c>
      <c r="DA268" t="s">
        <v>250</v>
      </c>
      <c r="DB268">
        <v>-1</v>
      </c>
      <c r="DF268" t="s">
        <v>251</v>
      </c>
      <c r="DJ268" t="s">
        <v>252</v>
      </c>
      <c r="DK268" t="s">
        <v>253</v>
      </c>
      <c r="DL268" t="s">
        <v>254</v>
      </c>
      <c r="DN268" t="s">
        <v>255</v>
      </c>
      <c r="DR268" t="s">
        <v>427</v>
      </c>
      <c r="DS268" t="s">
        <v>426</v>
      </c>
      <c r="DT268" t="s">
        <v>425</v>
      </c>
      <c r="DV268">
        <v>1</v>
      </c>
      <c r="DW268" t="s">
        <v>554</v>
      </c>
      <c r="ED268" s="2">
        <v>46149</v>
      </c>
      <c r="EF268">
        <v>5</v>
      </c>
      <c r="EP268" t="s">
        <v>258</v>
      </c>
      <c r="ES268" t="s">
        <v>15773</v>
      </c>
      <c r="FA268" t="s">
        <v>245</v>
      </c>
      <c r="FB268" t="s">
        <v>1365</v>
      </c>
      <c r="FD268" t="s">
        <v>1365</v>
      </c>
      <c r="FE268" t="s">
        <v>1366</v>
      </c>
      <c r="FF268" t="s">
        <v>1366</v>
      </c>
      <c r="FK268" t="s">
        <v>263</v>
      </c>
      <c r="FL268" t="s">
        <v>15774</v>
      </c>
      <c r="FN268" t="s">
        <v>410</v>
      </c>
      <c r="FO268" t="s">
        <v>414</v>
      </c>
      <c r="FR268">
        <v>94990</v>
      </c>
      <c r="GB268" t="s">
        <v>266</v>
      </c>
      <c r="GC268" t="s">
        <v>225</v>
      </c>
      <c r="GD268">
        <v>0</v>
      </c>
      <c r="GF268">
        <v>0</v>
      </c>
      <c r="GG268">
        <v>25423</v>
      </c>
      <c r="GI268">
        <v>94990</v>
      </c>
      <c r="GJ268">
        <v>0</v>
      </c>
      <c r="GL268">
        <v>0</v>
      </c>
      <c r="GM268">
        <v>113038</v>
      </c>
      <c r="GS268" t="s">
        <v>267</v>
      </c>
      <c r="GT268" s="2">
        <v>43373</v>
      </c>
      <c r="GU268" t="s">
        <v>268</v>
      </c>
      <c r="GV268" t="s">
        <v>269</v>
      </c>
      <c r="GW268" t="s">
        <v>270</v>
      </c>
      <c r="GX268" t="s">
        <v>250</v>
      </c>
      <c r="GY268" t="s">
        <v>272</v>
      </c>
      <c r="GZ268" t="s">
        <v>273</v>
      </c>
      <c r="HA268" t="s">
        <v>497</v>
      </c>
      <c r="HB268" t="s">
        <v>1368</v>
      </c>
      <c r="HC268" t="s">
        <v>1358</v>
      </c>
      <c r="HD268" t="s">
        <v>554</v>
      </c>
      <c r="HE268" t="s">
        <v>230</v>
      </c>
      <c r="HF268" t="s">
        <v>15775</v>
      </c>
      <c r="HG268" t="s">
        <v>645</v>
      </c>
      <c r="HH268" t="s">
        <v>10423</v>
      </c>
      <c r="HI268" t="s">
        <v>632</v>
      </c>
      <c r="HJ268">
        <v>46152</v>
      </c>
      <c r="HK268" t="s">
        <v>647</v>
      </c>
      <c r="HL268" t="s">
        <v>409</v>
      </c>
      <c r="HM268" t="s">
        <v>648</v>
      </c>
      <c r="HN268" t="s">
        <v>649</v>
      </c>
      <c r="HO268" t="s">
        <v>650</v>
      </c>
      <c r="HP268" t="s">
        <v>651</v>
      </c>
      <c r="HR268" t="s">
        <v>278</v>
      </c>
      <c r="HV268">
        <v>94990</v>
      </c>
      <c r="HW268" t="s">
        <v>281</v>
      </c>
      <c r="HY268">
        <v>0</v>
      </c>
      <c r="HZ268">
        <v>0</v>
      </c>
      <c r="IA268" t="s">
        <v>279</v>
      </c>
      <c r="IB268" t="s">
        <v>281</v>
      </c>
      <c r="IE268" t="s">
        <v>283</v>
      </c>
      <c r="IF268" t="s">
        <v>283</v>
      </c>
      <c r="IG268" t="s">
        <v>283</v>
      </c>
      <c r="IH268" t="s">
        <v>284</v>
      </c>
      <c r="II268" t="s">
        <v>285</v>
      </c>
      <c r="IJ268" t="s">
        <v>286</v>
      </c>
      <c r="IK268" t="s">
        <v>278</v>
      </c>
      <c r="IL268" t="s">
        <v>346</v>
      </c>
      <c r="IM268" t="s">
        <v>288</v>
      </c>
      <c r="IN268" t="s">
        <v>289</v>
      </c>
      <c r="IP268" t="s">
        <v>290</v>
      </c>
      <c r="IQ268" t="s">
        <v>284</v>
      </c>
      <c r="IS268" t="s">
        <v>291</v>
      </c>
      <c r="IY268" t="s">
        <v>281</v>
      </c>
    </row>
    <row r="269" spans="1:259" x14ac:dyDescent="0.3">
      <c r="A269" s="14">
        <f>DAY(AVANZA[[#This Row],[FechaSeguimiento]])</f>
        <v>7</v>
      </c>
      <c r="B269" s="14">
        <f>MONTH(AVANZA[[#This Row],[FechaSeguimiento]])</f>
        <v>5</v>
      </c>
      <c r="C269"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69" t="str">
        <f>LOWER(IFERROR(VLOOKUP(AVANZA[[#This Row],[ID_Peticion]],CANCELADAS[#All],2,0),""))</f>
        <v/>
      </c>
      <c r="E269" t="str">
        <f>LOWER(IFERROR(VLOOKUP(AVANZA[[#This Row],[ID_Peticion]],CANCELADAS[#All],3,0),""))</f>
        <v/>
      </c>
      <c r="F269" t="str">
        <f>LOWER(IF(AVANZA[[#This Row],[CEDULA CLIENTE]]&lt;&gt;""," CC: " &amp; COUNTIFS(AVANZA[CEDULA CLIENTE],AVANZA[[#This Row],[CEDULA CLIENTE]]),"")&amp; IF(AVANZA[[#This Row],[Direccion]]&lt;&gt;""," DIR: " &amp; COUNTIFS(AVANZA[Direccion],AVANZA[[#This Row],[Direccion]]),""))</f>
        <v xml:space="preserve"> dir: 1</v>
      </c>
      <c r="G269" t="str">
        <f>IFERROR(VLOOKUP(AVANZA[[#This Row],[Cedula_Vendedor_Atis]],PLANTA[[#All],[CEDULA]:[LINEA]],3,0),"No Cruza")</f>
        <v>Marisol Avella</v>
      </c>
      <c r="H269" t="str">
        <f>IFERROR(VLOOKUP(AVANZA[[#This Row],[Cedula_Vendedor_Atis]],PLANTA[[#All],[CEDULA]:[LINEA]],4,0),"No Cruza")</f>
        <v>Fija</v>
      </c>
      <c r="I269" t="str">
        <f>LOWER(IF(AVANZA[[#This Row],[ATRIBUIBLE]]="",AVANZA[[#This Row],[Variable]],AVANZA[[#This Row],[ATRIBUIBLE]]))</f>
        <v>terminada</v>
      </c>
      <c r="J269" s="14">
        <f>IF(AVANZA[[#This Row],[Variable]]=AVANZA[[#Headers],[TERMINADA]],1,0)</f>
        <v>1</v>
      </c>
      <c r="K269" s="14">
        <f>IF(AVANZA[[#This Row],[Variable]]=AVANZA[[#Headers],[ANULADA]],1,0)</f>
        <v>0</v>
      </c>
      <c r="L269" s="14">
        <f>IF(AVANZA[[#This Row],[Variable]]=AVANZA[[#Headers],[PENDIENTE]],1,0)</f>
        <v>0</v>
      </c>
      <c r="M269" s="14">
        <f>IF(AVANZA[[#This Row],[ESTADO AGENDA]]="AGENDADA",1,0)</f>
        <v>0</v>
      </c>
      <c r="N269" s="14">
        <f>IF(AVANZA[[#This Row],[ESTADO AGENDA]]="PENDIENTE DE AGENDAR",1,0)</f>
        <v>0</v>
      </c>
      <c r="O269" s="14">
        <f>IF(AVANZA[[#This Row],[ESTADO AGENDA]]="SUSPENDIDA",1,0)</f>
        <v>0</v>
      </c>
      <c r="P269" t="str" cm="1">
        <f t="array" ref="P269">_xlfn.XLOOKUP(AVANZA[[#This Row],[Num_Agrupacion_Pet_Atis]],Tabla1[[#All],[Numero_de_actuacion]],Tabla1[[#All],[Estado_de_la_orden]],"",0)</f>
        <v/>
      </c>
      <c r="Q269" s="2" t="str" cm="1">
        <f t="array" ref="Q269">_xlfn.XLOOKUP(AVANZA[[#This Row],[Num_Agrupacion_Pet_Atis]],Tabla1[[#All],[Numero_de_actuacion]],Tabla1[[#All],[Fecha_de_la_cita]],"",0)</f>
        <v/>
      </c>
      <c r="R269" t="str" cm="1">
        <f t="array" ref="R269">_xlfn.XLOOKUP(AVANZA[[#This Row],[Num_Agrupacion_Pet_Atis]],Tabla1[[#All],[Numero_de_actuacion]],Tabla1[[#All],[Franja_horaria_de_la_cita]],"",0)</f>
        <v/>
      </c>
      <c r="S269" s="14" t="str">
        <f>IFERROR(DAY(AVANZA[[#This Row],[FECHA AGENDA]]),"")</f>
        <v/>
      </c>
      <c r="T269" s="14" t="str">
        <f>IFERROR(MONTH(AVANZA[[#This Row],[FECHA AGENDA]]),"")</f>
        <v/>
      </c>
      <c r="U269" t="str" cm="1">
        <f t="array" ref="U269">_xlfn.XLOOKUP(AVANZA[[#This Row],[Num_Agrupacion_Pet_Atis]],Tabla1[[#All],[Numero_de_actuacion]],Tabla1[[#All],[Motivo_de_suspension]],"",0)</f>
        <v/>
      </c>
      <c r="V269" s="2" t="str" cm="1">
        <f t="array" ref="V269">_xlfn.XLOOKUP(AVANZA[[#This Row],[Num_Agrupacion_Pet_Atis]],Tabla1[[#All],[Numero_de_actuacion]],Tabla1[[#All],[No_identificacion_cliente]],"",0)</f>
        <v/>
      </c>
      <c r="W269" s="2" t="str" cm="1">
        <f t="array" ref="W269">_xlfn.XLOOKUP(AVANZA[[#This Row],[Num_Agrupacion_Pet_Atis]],Tabla1[[#All],[Numero_de_actuacion]],Tabla1[[#All],[Movil_de_contacto]],"",0)</f>
        <v/>
      </c>
      <c r="X269" s="14">
        <f>IF(OR(AVANZA[[#This Row],[ESTADO LEG]]="Legalizada grabacion",AVANZA[[#This Row],[ESTADO LEG]]="Legalizada aut"),1,0)</f>
        <v>1</v>
      </c>
      <c r="Y269" s="14">
        <f>IF(OR(AVANZA[[#This Row],[ESTADO LEG]]="pdte legalizar",AVANZA[[#This Row],[ESTADO LEG]]="No cruza"),1,0)</f>
        <v>0</v>
      </c>
      <c r="Z269" t="str" cm="1">
        <f t="array" ref="Z269">IF(AVANZA[[#This Row],[Variable]]="Terminada",LOWER(_xlfn.XLOOKUP(AVANZA[[#This Row],[ID_Peticion]],Tabla6[[#All],[NUM_PETICION]],Tabla6[[#All],[ESTADO_LEG]],"NO CRUZA",0)),AVANZA[[#This Row],[Variable]])</f>
        <v>legalizada grabacion</v>
      </c>
      <c r="AA269" cm="1">
        <f t="array" ref="AA269">_xlfn.XLOOKUP(AVANZA[[#This Row],[ID_Peticion]],Tabla6[[#All],[NUM_PETICION]],Tabla6[[#All],[DIF_DIAS]],"",0)</f>
        <v>1</v>
      </c>
      <c r="AB269" s="2" cm="1">
        <f t="array" ref="AB269">IFERROR(_xlfn.XLOOKUP(AVANZA[[#This Row],[ID_Peticion]],Tabla6[[#All],[NUM_PETICION]],Tabla6[[#All],[FEC_LEGAL]],"",0),"")</f>
        <v>46150</v>
      </c>
      <c r="AC269" s="14">
        <f ca="1">IF(AVANZA[[#This Row],[FECHA LEG]]&lt;&gt;0,IFERROR(AVANZA[[#This Row],[FECHA LEG]]-AVANZA[[#This Row],[FechaIniEstadoSubPetAtis]],0),TODAY()-AVANZA[[#This Row],[FechaIniEstadoSubPetAtis]])</f>
        <v>1</v>
      </c>
      <c r="AD269" s="35" t="str">
        <f ca="1">IF(AVANZA[[#This Row],[FINAL Vs LG]]&lt;&gt;0,IF(AVANZA[[#This Row],[FINAL Vs LG]]&lt;7.1,"100%",IF(AND(AVANZA[[#This Row],[FINAL Vs LG]]&gt;7.1,AVANZA[[#This Row],[FINAL Vs LG]]&lt;11.1),"50%","0%")),0)</f>
        <v>100%</v>
      </c>
      <c r="AE269" s="14">
        <f ca="1">VLOOKUP(DAY(TODAY()),BACK!F:G,2,0)</f>
        <v>14</v>
      </c>
      <c r="AF269" s="14">
        <f>BACK!$I$2</f>
        <v>24</v>
      </c>
      <c r="AG269" s="14">
        <f>IF(AVANZA[[#This Row],[Oferta_empaquetada_comisiones]]="SI",1,0)</f>
        <v>0</v>
      </c>
      <c r="AH269" s="36">
        <f>IF(AVANZA[[#This Row],[Variable]]="TERMINADA",IFERROR(VLOOKUP(AVANZA[[#This Row],[SUPERVISOR]],Tabla2[#All],4,0),0),)</f>
        <v>3.5</v>
      </c>
      <c r="AI269" s="14">
        <f>IF(AVANZA[[#This Row],[Producto]]="BA",1,0)</f>
        <v>1</v>
      </c>
      <c r="AJ269" s="14">
        <f>IF(AVANZA[[#This Row],[Producto]]="DUO",1,0)</f>
        <v>0</v>
      </c>
      <c r="AK269" s="14">
        <f>IF(AVANZA[[#This Row],[Producto]]="TRIO",1,0)</f>
        <v>0</v>
      </c>
      <c r="AL269" t="s">
        <v>797</v>
      </c>
      <c r="AM269">
        <v>-1</v>
      </c>
      <c r="AN269">
        <v>-1</v>
      </c>
      <c r="AO269" t="s">
        <v>15776</v>
      </c>
      <c r="AP269" s="1">
        <v>46148.369328703702</v>
      </c>
      <c r="AQ269">
        <v>-1</v>
      </c>
      <c r="AR269" t="s">
        <v>15777</v>
      </c>
      <c r="AS269">
        <v>-1</v>
      </c>
      <c r="AT269">
        <v>-1</v>
      </c>
      <c r="AU269">
        <v>-1</v>
      </c>
      <c r="AV269">
        <v>-1</v>
      </c>
      <c r="AW269">
        <v>-1</v>
      </c>
      <c r="AX269" t="s">
        <v>224</v>
      </c>
      <c r="AY269">
        <v>-1</v>
      </c>
      <c r="AZ269">
        <v>2026</v>
      </c>
      <c r="BA269">
        <v>5</v>
      </c>
      <c r="BB269">
        <v>7</v>
      </c>
      <c r="BC269">
        <v>-1</v>
      </c>
      <c r="BD269" t="s">
        <v>225</v>
      </c>
      <c r="BE269">
        <v>-1</v>
      </c>
      <c r="BF269">
        <v>20001623396278</v>
      </c>
      <c r="BG269" t="s">
        <v>319</v>
      </c>
      <c r="BH269" t="s">
        <v>320</v>
      </c>
      <c r="BI269" t="s">
        <v>15778</v>
      </c>
      <c r="BJ269">
        <v>-1</v>
      </c>
      <c r="BK269">
        <v>-1</v>
      </c>
      <c r="BL269">
        <v>-1</v>
      </c>
      <c r="BM269" t="s">
        <v>229</v>
      </c>
      <c r="BN269" t="s">
        <v>230</v>
      </c>
      <c r="BO269" t="s">
        <v>15779</v>
      </c>
      <c r="BP269" t="s">
        <v>1322</v>
      </c>
      <c r="BQ269">
        <v>2026</v>
      </c>
      <c r="BR269">
        <v>5</v>
      </c>
      <c r="BS269">
        <v>6</v>
      </c>
      <c r="BT269" s="1">
        <v>46149.424212962964</v>
      </c>
      <c r="BU269" t="s">
        <v>233</v>
      </c>
      <c r="BV269" s="2">
        <v>46149</v>
      </c>
      <c r="BW269" t="s">
        <v>234</v>
      </c>
      <c r="BX269" s="2">
        <v>46148</v>
      </c>
      <c r="BY269" s="2">
        <v>46149</v>
      </c>
      <c r="BZ269" t="s">
        <v>235</v>
      </c>
      <c r="CA269" t="s">
        <v>297</v>
      </c>
      <c r="CB269" t="s">
        <v>297</v>
      </c>
      <c r="CC269" t="s">
        <v>15780</v>
      </c>
      <c r="CD269" t="s">
        <v>6389</v>
      </c>
      <c r="CE269">
        <v>-1</v>
      </c>
      <c r="CF269" t="s">
        <v>300</v>
      </c>
      <c r="CG269" t="s">
        <v>301</v>
      </c>
      <c r="CH269" t="s">
        <v>242</v>
      </c>
      <c r="CI269">
        <v>80767494</v>
      </c>
      <c r="CJ269" t="s">
        <v>806</v>
      </c>
      <c r="CK269" t="s">
        <v>245</v>
      </c>
      <c r="CL269" t="s">
        <v>246</v>
      </c>
      <c r="CM269" t="s">
        <v>247</v>
      </c>
      <c r="CN269" t="s">
        <v>248</v>
      </c>
      <c r="CT269" t="s">
        <v>304</v>
      </c>
      <c r="CU269" t="s">
        <v>225</v>
      </c>
      <c r="CW269" t="s">
        <v>319</v>
      </c>
      <c r="CX269" t="s">
        <v>320</v>
      </c>
      <c r="DA269" t="s">
        <v>250</v>
      </c>
      <c r="DB269">
        <v>-1</v>
      </c>
      <c r="DF269" t="s">
        <v>251</v>
      </c>
      <c r="DJ269" t="s">
        <v>252</v>
      </c>
      <c r="DK269" t="s">
        <v>253</v>
      </c>
      <c r="DL269" t="s">
        <v>254</v>
      </c>
      <c r="DN269" t="s">
        <v>255</v>
      </c>
      <c r="DR269" t="s">
        <v>807</v>
      </c>
      <c r="DS269" t="s">
        <v>806</v>
      </c>
      <c r="DT269" t="s">
        <v>797</v>
      </c>
      <c r="DV269">
        <v>1</v>
      </c>
      <c r="DW269" t="s">
        <v>283</v>
      </c>
      <c r="ED269" s="2">
        <v>46149</v>
      </c>
      <c r="EE269" t="s">
        <v>343</v>
      </c>
      <c r="EF269">
        <v>12</v>
      </c>
      <c r="EP269" t="s">
        <v>258</v>
      </c>
      <c r="ES269" t="s">
        <v>14332</v>
      </c>
      <c r="FA269" t="s">
        <v>245</v>
      </c>
      <c r="FB269" t="s">
        <v>308</v>
      </c>
      <c r="FD269" t="s">
        <v>308</v>
      </c>
      <c r="FE269" t="s">
        <v>309</v>
      </c>
      <c r="FF269" t="s">
        <v>309</v>
      </c>
      <c r="FK269" t="s">
        <v>263</v>
      </c>
      <c r="FL269" t="s">
        <v>15781</v>
      </c>
      <c r="FN269" t="s">
        <v>248</v>
      </c>
      <c r="FO269" t="s">
        <v>265</v>
      </c>
      <c r="FR269">
        <v>94990</v>
      </c>
      <c r="GB269" t="s">
        <v>266</v>
      </c>
      <c r="GC269" t="s">
        <v>225</v>
      </c>
      <c r="GD269">
        <v>0</v>
      </c>
      <c r="GF269">
        <v>0</v>
      </c>
      <c r="GG269">
        <v>25423</v>
      </c>
      <c r="GI269">
        <v>94990</v>
      </c>
      <c r="GJ269">
        <v>0</v>
      </c>
      <c r="GL269">
        <v>0</v>
      </c>
      <c r="GM269">
        <v>113038</v>
      </c>
      <c r="GS269" t="s">
        <v>267</v>
      </c>
      <c r="GT269" s="2">
        <v>45565</v>
      </c>
      <c r="GU269" t="s">
        <v>268</v>
      </c>
      <c r="GV269" t="s">
        <v>335</v>
      </c>
      <c r="GW269" t="s">
        <v>394</v>
      </c>
      <c r="GZ269" t="s">
        <v>395</v>
      </c>
      <c r="HA269" t="s">
        <v>274</v>
      </c>
      <c r="HB269" t="s">
        <v>592</v>
      </c>
      <c r="HC269" t="s">
        <v>592</v>
      </c>
      <c r="HD269" t="s">
        <v>385</v>
      </c>
      <c r="HE269" t="s">
        <v>230</v>
      </c>
      <c r="HF269" t="s">
        <v>14333</v>
      </c>
      <c r="HR269" t="s">
        <v>278</v>
      </c>
      <c r="HV269">
        <v>94990</v>
      </c>
      <c r="HW269" t="s">
        <v>281</v>
      </c>
      <c r="HY269">
        <v>0</v>
      </c>
      <c r="HZ269">
        <v>0</v>
      </c>
      <c r="IA269" t="s">
        <v>281</v>
      </c>
      <c r="IB269" t="s">
        <v>281</v>
      </c>
      <c r="IE269" t="s">
        <v>283</v>
      </c>
      <c r="IF269" t="s">
        <v>283</v>
      </c>
      <c r="IG269" t="s">
        <v>283</v>
      </c>
      <c r="IH269" t="s">
        <v>284</v>
      </c>
      <c r="II269" t="s">
        <v>285</v>
      </c>
      <c r="IJ269" t="s">
        <v>286</v>
      </c>
      <c r="IK269" t="s">
        <v>278</v>
      </c>
      <c r="IL269" t="s">
        <v>287</v>
      </c>
      <c r="IM269" t="s">
        <v>288</v>
      </c>
      <c r="IN269" t="s">
        <v>289</v>
      </c>
      <c r="IP269" t="s">
        <v>290</v>
      </c>
      <c r="IQ269" t="s">
        <v>284</v>
      </c>
      <c r="IS269" t="s">
        <v>291</v>
      </c>
      <c r="IT269" t="s">
        <v>372</v>
      </c>
      <c r="IU269" t="s">
        <v>373</v>
      </c>
      <c r="IV269" t="s">
        <v>373</v>
      </c>
      <c r="IW269" t="s">
        <v>373</v>
      </c>
      <c r="IY269" t="s">
        <v>281</v>
      </c>
    </row>
    <row r="270" spans="1:259" x14ac:dyDescent="0.3">
      <c r="A270" s="14">
        <f>DAY(AVANZA[[#This Row],[FechaSeguimiento]])</f>
        <v>7</v>
      </c>
      <c r="B270" s="14">
        <f>MONTH(AVANZA[[#This Row],[FechaSeguimiento]])</f>
        <v>5</v>
      </c>
      <c r="C270"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70" t="str">
        <f>LOWER(IFERROR(VLOOKUP(AVANZA[[#This Row],[ID_Peticion]],CANCELADAS[#All],2,0),""))</f>
        <v>carrusel</v>
      </c>
      <c r="E270" t="str">
        <f>LOWER(IFERROR(VLOOKUP(AVANZA[[#This Row],[ID_Peticion]],CANCELADAS[#All],3,0),""))</f>
        <v>carrusel</v>
      </c>
      <c r="F270" t="str">
        <f>LOWER(IF(AVANZA[[#This Row],[CEDULA CLIENTE]]&lt;&gt;""," CC: " &amp; COUNTIFS(AVANZA[CEDULA CLIENTE],AVANZA[[#This Row],[CEDULA CLIENTE]]),"")&amp; IF(AVANZA[[#This Row],[Direccion]]&lt;&gt;""," DIR: " &amp; COUNTIFS(AVANZA[Direccion],AVANZA[[#This Row],[Direccion]]),""))</f>
        <v xml:space="preserve"> dir: 1</v>
      </c>
      <c r="G270" t="str">
        <f>IFERROR(VLOOKUP(AVANZA[[#This Row],[Cedula_Vendedor_Atis]],PLANTA[[#All],[CEDULA]:[LINEA]],3,0),"No Cruza")</f>
        <v>Marisol Avella</v>
      </c>
      <c r="H270" t="str">
        <f>IFERROR(VLOOKUP(AVANZA[[#This Row],[Cedula_Vendedor_Atis]],PLANTA[[#All],[CEDULA]:[LINEA]],4,0),"No Cruza")</f>
        <v>Fija</v>
      </c>
      <c r="I270" t="str">
        <f>LOWER(IF(AVANZA[[#This Row],[ATRIBUIBLE]]="",AVANZA[[#This Row],[Variable]],AVANZA[[#This Row],[ATRIBUIBLE]]))</f>
        <v>carrusel</v>
      </c>
      <c r="J270" s="14">
        <f>IF(AVANZA[[#This Row],[Variable]]=AVANZA[[#Headers],[TERMINADA]],1,0)</f>
        <v>0</v>
      </c>
      <c r="K270" s="14">
        <f>IF(AVANZA[[#This Row],[Variable]]=AVANZA[[#Headers],[ANULADA]],1,0)</f>
        <v>1</v>
      </c>
      <c r="L270" s="14">
        <f>IF(AVANZA[[#This Row],[Variable]]=AVANZA[[#Headers],[PENDIENTE]],1,0)</f>
        <v>0</v>
      </c>
      <c r="M270" s="14">
        <f>IF(AVANZA[[#This Row],[ESTADO AGENDA]]="AGENDADA",1,0)</f>
        <v>0</v>
      </c>
      <c r="N270" s="14">
        <f>IF(AVANZA[[#This Row],[ESTADO AGENDA]]="PENDIENTE DE AGENDAR",1,0)</f>
        <v>0</v>
      </c>
      <c r="O270" s="14">
        <f>IF(AVANZA[[#This Row],[ESTADO AGENDA]]="SUSPENDIDA",1,0)</f>
        <v>0</v>
      </c>
      <c r="P270" t="str" cm="1">
        <f t="array" ref="P270">_xlfn.XLOOKUP(AVANZA[[#This Row],[Num_Agrupacion_Pet_Atis]],Tabla1[[#All],[Numero_de_actuacion]],Tabla1[[#All],[Estado_de_la_orden]],"",0)</f>
        <v/>
      </c>
      <c r="Q270" s="2" t="str" cm="1">
        <f t="array" ref="Q270">_xlfn.XLOOKUP(AVANZA[[#This Row],[Num_Agrupacion_Pet_Atis]],Tabla1[[#All],[Numero_de_actuacion]],Tabla1[[#All],[Fecha_de_la_cita]],"",0)</f>
        <v/>
      </c>
      <c r="R270" t="str" cm="1">
        <f t="array" ref="R270">_xlfn.XLOOKUP(AVANZA[[#This Row],[Num_Agrupacion_Pet_Atis]],Tabla1[[#All],[Numero_de_actuacion]],Tabla1[[#All],[Franja_horaria_de_la_cita]],"",0)</f>
        <v/>
      </c>
      <c r="S270" s="14" t="str">
        <f>IFERROR(DAY(AVANZA[[#This Row],[FECHA AGENDA]]),"")</f>
        <v/>
      </c>
      <c r="T270" s="14" t="str">
        <f>IFERROR(MONTH(AVANZA[[#This Row],[FECHA AGENDA]]),"")</f>
        <v/>
      </c>
      <c r="U270" t="str" cm="1">
        <f t="array" ref="U270">_xlfn.XLOOKUP(AVANZA[[#This Row],[Num_Agrupacion_Pet_Atis]],Tabla1[[#All],[Numero_de_actuacion]],Tabla1[[#All],[Motivo_de_suspension]],"",0)</f>
        <v/>
      </c>
      <c r="V270" s="2" t="str" cm="1">
        <f t="array" ref="V270">_xlfn.XLOOKUP(AVANZA[[#This Row],[Num_Agrupacion_Pet_Atis]],Tabla1[[#All],[Numero_de_actuacion]],Tabla1[[#All],[No_identificacion_cliente]],"",0)</f>
        <v/>
      </c>
      <c r="W270" s="2" t="str" cm="1">
        <f t="array" ref="W270">_xlfn.XLOOKUP(AVANZA[[#This Row],[Num_Agrupacion_Pet_Atis]],Tabla1[[#All],[Numero_de_actuacion]],Tabla1[[#All],[Movil_de_contacto]],"",0)</f>
        <v/>
      </c>
      <c r="X270" s="14">
        <f>IF(OR(AVANZA[[#This Row],[ESTADO LEG]]="Legalizada grabacion",AVANZA[[#This Row],[ESTADO LEG]]="Legalizada aut"),1,0)</f>
        <v>0</v>
      </c>
      <c r="Y270" s="14">
        <f>IF(OR(AVANZA[[#This Row],[ESTADO LEG]]="pdte legalizar",AVANZA[[#This Row],[ESTADO LEG]]="No cruza"),1,0)</f>
        <v>0</v>
      </c>
      <c r="Z270" t="str" cm="1">
        <f t="array" ref="Z270">IF(AVANZA[[#This Row],[Variable]]="Terminada",LOWER(_xlfn.XLOOKUP(AVANZA[[#This Row],[ID_Peticion]],Tabla6[[#All],[NUM_PETICION]],Tabla6[[#All],[ESTADO_LEG]],"NO CRUZA",0)),AVANZA[[#This Row],[Variable]])</f>
        <v>ANULADA</v>
      </c>
      <c r="AA270" t="str" cm="1">
        <f t="array" ref="AA270">_xlfn.XLOOKUP(AVANZA[[#This Row],[ID_Peticion]],Tabla6[[#All],[NUM_PETICION]],Tabla6[[#All],[DIF_DIAS]],"",0)</f>
        <v/>
      </c>
      <c r="AB270" s="2" t="str" cm="1">
        <f t="array" ref="AB270">IFERROR(_xlfn.XLOOKUP(AVANZA[[#This Row],[ID_Peticion]],Tabla6[[#All],[NUM_PETICION]],Tabla6[[#All],[FEC_LEGAL]],"",0),"")</f>
        <v/>
      </c>
      <c r="AC270" s="14">
        <f ca="1">IF(AVANZA[[#This Row],[FECHA LEG]]&lt;&gt;0,IFERROR(AVANZA[[#This Row],[FECHA LEG]]-AVANZA[[#This Row],[FechaIniEstadoSubPetAtis]],0),TODAY()-AVANZA[[#This Row],[FechaIniEstadoSubPetAtis]])</f>
        <v>0</v>
      </c>
      <c r="AD270" s="35">
        <f ca="1">IF(AVANZA[[#This Row],[FINAL Vs LG]]&lt;&gt;0,IF(AVANZA[[#This Row],[FINAL Vs LG]]&lt;7.1,"100%",IF(AND(AVANZA[[#This Row],[FINAL Vs LG]]&gt;7.1,AVANZA[[#This Row],[FINAL Vs LG]]&lt;11.1),"50%","0%")),0)</f>
        <v>0</v>
      </c>
      <c r="AE270" s="14">
        <f ca="1">VLOOKUP(DAY(TODAY()),BACK!F:G,2,0)</f>
        <v>14</v>
      </c>
      <c r="AF270" s="14">
        <f>BACK!$I$2</f>
        <v>24</v>
      </c>
      <c r="AG270" s="14">
        <f>IF(AVANZA[[#This Row],[Oferta_empaquetada_comisiones]]="SI",1,0)</f>
        <v>0</v>
      </c>
      <c r="AH270" s="36">
        <f>IF(AVANZA[[#This Row],[Variable]]="TERMINADA",IFERROR(VLOOKUP(AVANZA[[#This Row],[SUPERVISOR]],Tabla2[#All],4,0),0),)</f>
        <v>0</v>
      </c>
      <c r="AI270" s="14">
        <f>IF(AVANZA[[#This Row],[Producto]]="BA",1,0)</f>
        <v>0</v>
      </c>
      <c r="AJ270" s="14">
        <f>IF(AVANZA[[#This Row],[Producto]]="DUO",1,0)</f>
        <v>0</v>
      </c>
      <c r="AK270" s="14">
        <f>IF(AVANZA[[#This Row],[Producto]]="TRIO",1,0)</f>
        <v>1</v>
      </c>
      <c r="AL270" t="s">
        <v>870</v>
      </c>
      <c r="AM270">
        <v>-1</v>
      </c>
      <c r="AN270">
        <v>-1</v>
      </c>
      <c r="AO270" t="s">
        <v>15782</v>
      </c>
      <c r="AP270" s="1">
        <v>46148.846620370372</v>
      </c>
      <c r="AQ270">
        <v>-1</v>
      </c>
      <c r="AR270" t="s">
        <v>15783</v>
      </c>
      <c r="AS270">
        <v>-1</v>
      </c>
      <c r="AT270">
        <v>-1</v>
      </c>
      <c r="AU270">
        <v>-1</v>
      </c>
      <c r="AV270">
        <v>-1</v>
      </c>
      <c r="AW270">
        <v>-1</v>
      </c>
      <c r="AX270" t="s">
        <v>224</v>
      </c>
      <c r="AY270">
        <v>-1</v>
      </c>
      <c r="AZ270">
        <v>2026</v>
      </c>
      <c r="BA270">
        <v>5</v>
      </c>
      <c r="BB270">
        <v>7</v>
      </c>
      <c r="BC270">
        <v>-1</v>
      </c>
      <c r="BD270" t="s">
        <v>225</v>
      </c>
      <c r="BE270">
        <v>-1</v>
      </c>
      <c r="BF270">
        <v>20001623750435</v>
      </c>
      <c r="BG270" t="s">
        <v>376</v>
      </c>
      <c r="BH270" t="s">
        <v>377</v>
      </c>
      <c r="BJ270">
        <v>-1</v>
      </c>
      <c r="BK270">
        <v>-1</v>
      </c>
      <c r="BL270">
        <v>-1</v>
      </c>
      <c r="BM270" t="s">
        <v>573</v>
      </c>
      <c r="BN270" t="s">
        <v>230</v>
      </c>
      <c r="BO270" t="s">
        <v>15784</v>
      </c>
      <c r="BP270" t="s">
        <v>380</v>
      </c>
      <c r="BQ270">
        <v>2026</v>
      </c>
      <c r="BR270">
        <v>5</v>
      </c>
      <c r="BS270">
        <v>6</v>
      </c>
      <c r="BT270" s="1">
        <v>46149.381805555553</v>
      </c>
      <c r="BU270" t="s">
        <v>575</v>
      </c>
      <c r="BV270" s="2">
        <v>46149</v>
      </c>
      <c r="BW270" t="s">
        <v>576</v>
      </c>
      <c r="BX270" s="2"/>
      <c r="BY270" s="2"/>
      <c r="CA270" t="s">
        <v>297</v>
      </c>
      <c r="CB270" t="s">
        <v>297</v>
      </c>
      <c r="CC270" t="s">
        <v>15785</v>
      </c>
      <c r="CD270" t="s">
        <v>3471</v>
      </c>
      <c r="CE270">
        <v>-1</v>
      </c>
      <c r="CF270" t="s">
        <v>300</v>
      </c>
      <c r="CG270" t="s">
        <v>301</v>
      </c>
      <c r="CH270" t="s">
        <v>242</v>
      </c>
      <c r="CI270">
        <v>1015443152</v>
      </c>
      <c r="CJ270" t="s">
        <v>877</v>
      </c>
      <c r="CK270" t="s">
        <v>245</v>
      </c>
      <c r="CL270" t="s">
        <v>409</v>
      </c>
      <c r="CM270" t="s">
        <v>247</v>
      </c>
      <c r="CN270" t="s">
        <v>410</v>
      </c>
      <c r="CT270" t="s">
        <v>386</v>
      </c>
      <c r="CU270" t="s">
        <v>387</v>
      </c>
      <c r="CW270" t="s">
        <v>388</v>
      </c>
      <c r="CX270" t="s">
        <v>389</v>
      </c>
      <c r="CY270" t="s">
        <v>579</v>
      </c>
      <c r="DA270" t="s">
        <v>250</v>
      </c>
      <c r="DB270">
        <v>-1</v>
      </c>
      <c r="DF270" t="s">
        <v>580</v>
      </c>
      <c r="DJ270" t="s">
        <v>252</v>
      </c>
      <c r="DK270" t="s">
        <v>253</v>
      </c>
      <c r="DL270" t="s">
        <v>253</v>
      </c>
      <c r="DN270" t="s">
        <v>390</v>
      </c>
      <c r="DR270" t="s">
        <v>878</v>
      </c>
      <c r="DS270" t="s">
        <v>877</v>
      </c>
      <c r="DT270" t="s">
        <v>870</v>
      </c>
      <c r="DV270">
        <v>1</v>
      </c>
      <c r="DW270" t="s">
        <v>283</v>
      </c>
      <c r="ED270" s="2">
        <v>46149</v>
      </c>
      <c r="EF270">
        <v>12</v>
      </c>
      <c r="EP270" t="s">
        <v>258</v>
      </c>
      <c r="FA270" t="s">
        <v>245</v>
      </c>
      <c r="FB270" t="s">
        <v>308</v>
      </c>
      <c r="FD270" t="s">
        <v>308</v>
      </c>
      <c r="FE270" t="s">
        <v>309</v>
      </c>
      <c r="FF270" t="s">
        <v>309</v>
      </c>
      <c r="FK270" t="s">
        <v>263</v>
      </c>
      <c r="FN270" t="s">
        <v>410</v>
      </c>
      <c r="FO270" t="s">
        <v>414</v>
      </c>
      <c r="FR270">
        <v>0</v>
      </c>
      <c r="GB270" t="s">
        <v>266</v>
      </c>
      <c r="GM270">
        <v>0</v>
      </c>
      <c r="GS270" t="s">
        <v>267</v>
      </c>
      <c r="GT270" s="2"/>
      <c r="GU270" t="s">
        <v>268</v>
      </c>
      <c r="GV270" t="s">
        <v>335</v>
      </c>
      <c r="GW270" t="s">
        <v>394</v>
      </c>
      <c r="GZ270" t="s">
        <v>395</v>
      </c>
      <c r="HE270" t="s">
        <v>230</v>
      </c>
      <c r="HF270" t="s">
        <v>15786</v>
      </c>
      <c r="HR270" t="s">
        <v>278</v>
      </c>
      <c r="HV270">
        <v>131990</v>
      </c>
      <c r="HW270" t="s">
        <v>281</v>
      </c>
      <c r="HY270">
        <v>0</v>
      </c>
      <c r="HZ270">
        <v>0</v>
      </c>
      <c r="IA270" t="s">
        <v>281</v>
      </c>
      <c r="IB270" t="s">
        <v>281</v>
      </c>
      <c r="IC270" t="s">
        <v>582</v>
      </c>
      <c r="IE270" t="s">
        <v>283</v>
      </c>
      <c r="IF270" t="s">
        <v>283</v>
      </c>
      <c r="IG270" t="s">
        <v>283</v>
      </c>
      <c r="IH270" t="s">
        <v>284</v>
      </c>
      <c r="II270" t="s">
        <v>285</v>
      </c>
      <c r="IJ270" t="s">
        <v>286</v>
      </c>
      <c r="IK270" t="s">
        <v>278</v>
      </c>
      <c r="IL270" t="s">
        <v>346</v>
      </c>
      <c r="IM270" t="s">
        <v>288</v>
      </c>
      <c r="IN270" t="s">
        <v>290</v>
      </c>
      <c r="IP270" t="s">
        <v>290</v>
      </c>
      <c r="IQ270" t="s">
        <v>284</v>
      </c>
      <c r="IS270" t="s">
        <v>291</v>
      </c>
      <c r="IT270" t="s">
        <v>372</v>
      </c>
      <c r="IU270" t="s">
        <v>373</v>
      </c>
      <c r="IV270" t="s">
        <v>373</v>
      </c>
      <c r="IW270" t="s">
        <v>373</v>
      </c>
      <c r="IY270" t="s">
        <v>281</v>
      </c>
    </row>
    <row r="271" spans="1:259" x14ac:dyDescent="0.3">
      <c r="A271" s="14">
        <f>DAY(AVANZA[[#This Row],[FechaSeguimiento]])</f>
        <v>7</v>
      </c>
      <c r="B271" s="14">
        <f>MONTH(AVANZA[[#This Row],[FechaSeguimiento]])</f>
        <v>5</v>
      </c>
      <c r="C271"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71" t="str">
        <f>LOWER(IFERROR(VLOOKUP(AVANZA[[#This Row],[ID_Peticion]],CANCELADAS[#All],2,0),""))</f>
        <v/>
      </c>
      <c r="E271" t="str">
        <f>LOWER(IFERROR(VLOOKUP(AVANZA[[#This Row],[ID_Peticion]],CANCELADAS[#All],3,0),""))</f>
        <v/>
      </c>
      <c r="F271" t="str">
        <f>LOWER(IF(AVANZA[[#This Row],[CEDULA CLIENTE]]&lt;&gt;""," CC: " &amp; COUNTIFS(AVANZA[CEDULA CLIENTE],AVANZA[[#This Row],[CEDULA CLIENTE]]),"")&amp; IF(AVANZA[[#This Row],[Direccion]]&lt;&gt;""," DIR: " &amp; COUNTIFS(AVANZA[Direccion],AVANZA[[#This Row],[Direccion]]),""))</f>
        <v xml:space="preserve"> dir: 1</v>
      </c>
      <c r="G271" t="str">
        <f>IFERROR(VLOOKUP(AVANZA[[#This Row],[Cedula_Vendedor_Atis]],PLANTA[[#All],[CEDULA]:[LINEA]],3,0),"No Cruza")</f>
        <v>Marisol Avella</v>
      </c>
      <c r="H271" t="str">
        <f>IFERROR(VLOOKUP(AVANZA[[#This Row],[Cedula_Vendedor_Atis]],PLANTA[[#All],[CEDULA]:[LINEA]],4,0),"No Cruza")</f>
        <v>Fija</v>
      </c>
      <c r="I271" t="str">
        <f>LOWER(IF(AVANZA[[#This Row],[ATRIBUIBLE]]="",AVANZA[[#This Row],[Variable]],AVANZA[[#This Row],[ATRIBUIBLE]]))</f>
        <v>terminada</v>
      </c>
      <c r="J271" s="14">
        <f>IF(AVANZA[[#This Row],[Variable]]=AVANZA[[#Headers],[TERMINADA]],1,0)</f>
        <v>1</v>
      </c>
      <c r="K271" s="14">
        <f>IF(AVANZA[[#This Row],[Variable]]=AVANZA[[#Headers],[ANULADA]],1,0)</f>
        <v>0</v>
      </c>
      <c r="L271" s="14">
        <f>IF(AVANZA[[#This Row],[Variable]]=AVANZA[[#Headers],[PENDIENTE]],1,0)</f>
        <v>0</v>
      </c>
      <c r="M271" s="14">
        <f>IF(AVANZA[[#This Row],[ESTADO AGENDA]]="AGENDADA",1,0)</f>
        <v>0</v>
      </c>
      <c r="N271" s="14">
        <f>IF(AVANZA[[#This Row],[ESTADO AGENDA]]="PENDIENTE DE AGENDAR",1,0)</f>
        <v>0</v>
      </c>
      <c r="O271" s="14">
        <f>IF(AVANZA[[#This Row],[ESTADO AGENDA]]="SUSPENDIDA",1,0)</f>
        <v>0</v>
      </c>
      <c r="P271" t="str" cm="1">
        <f t="array" ref="P271">_xlfn.XLOOKUP(AVANZA[[#This Row],[Num_Agrupacion_Pet_Atis]],Tabla1[[#All],[Numero_de_actuacion]],Tabla1[[#All],[Estado_de_la_orden]],"",0)</f>
        <v/>
      </c>
      <c r="Q271" s="2" t="str" cm="1">
        <f t="array" ref="Q271">_xlfn.XLOOKUP(AVANZA[[#This Row],[Num_Agrupacion_Pet_Atis]],Tabla1[[#All],[Numero_de_actuacion]],Tabla1[[#All],[Fecha_de_la_cita]],"",0)</f>
        <v/>
      </c>
      <c r="R271" t="str" cm="1">
        <f t="array" ref="R271">_xlfn.XLOOKUP(AVANZA[[#This Row],[Num_Agrupacion_Pet_Atis]],Tabla1[[#All],[Numero_de_actuacion]],Tabla1[[#All],[Franja_horaria_de_la_cita]],"",0)</f>
        <v/>
      </c>
      <c r="S271" s="14" t="str">
        <f>IFERROR(DAY(AVANZA[[#This Row],[FECHA AGENDA]]),"")</f>
        <v/>
      </c>
      <c r="T271" s="14" t="str">
        <f>IFERROR(MONTH(AVANZA[[#This Row],[FECHA AGENDA]]),"")</f>
        <v/>
      </c>
      <c r="U271" t="str" cm="1">
        <f t="array" ref="U271">_xlfn.XLOOKUP(AVANZA[[#This Row],[Num_Agrupacion_Pet_Atis]],Tabla1[[#All],[Numero_de_actuacion]],Tabla1[[#All],[Motivo_de_suspension]],"",0)</f>
        <v/>
      </c>
      <c r="V271" s="2" t="str" cm="1">
        <f t="array" ref="V271">_xlfn.XLOOKUP(AVANZA[[#This Row],[Num_Agrupacion_Pet_Atis]],Tabla1[[#All],[Numero_de_actuacion]],Tabla1[[#All],[No_identificacion_cliente]],"",0)</f>
        <v/>
      </c>
      <c r="W271" s="2" t="str" cm="1">
        <f t="array" ref="W271">_xlfn.XLOOKUP(AVANZA[[#This Row],[Num_Agrupacion_Pet_Atis]],Tabla1[[#All],[Numero_de_actuacion]],Tabla1[[#All],[Movil_de_contacto]],"",0)</f>
        <v/>
      </c>
      <c r="X271" s="14">
        <f>IF(OR(AVANZA[[#This Row],[ESTADO LEG]]="Legalizada grabacion",AVANZA[[#This Row],[ESTADO LEG]]="Legalizada aut"),1,0)</f>
        <v>1</v>
      </c>
      <c r="Y271" s="14">
        <f>IF(OR(AVANZA[[#This Row],[ESTADO LEG]]="pdte legalizar",AVANZA[[#This Row],[ESTADO LEG]]="No cruza"),1,0)</f>
        <v>0</v>
      </c>
      <c r="Z271" t="str" cm="1">
        <f t="array" ref="Z271">IF(AVANZA[[#This Row],[Variable]]="Terminada",LOWER(_xlfn.XLOOKUP(AVANZA[[#This Row],[ID_Peticion]],Tabla6[[#All],[NUM_PETICION]],Tabla6[[#All],[ESTADO_LEG]],"NO CRUZA",0)),AVANZA[[#This Row],[Variable]])</f>
        <v>legalizada grabacion</v>
      </c>
      <c r="AA271" cm="1">
        <f t="array" ref="AA271">_xlfn.XLOOKUP(AVANZA[[#This Row],[ID_Peticion]],Tabla6[[#All],[NUM_PETICION]],Tabla6[[#All],[DIF_DIAS]],"",0)</f>
        <v>1</v>
      </c>
      <c r="AB271" s="2" cm="1">
        <f t="array" ref="AB271">IFERROR(_xlfn.XLOOKUP(AVANZA[[#This Row],[ID_Peticion]],Tabla6[[#All],[NUM_PETICION]],Tabla6[[#All],[FEC_LEGAL]],"",0),"")</f>
        <v>46150</v>
      </c>
      <c r="AC271" s="14">
        <f ca="1">IF(AVANZA[[#This Row],[FECHA LEG]]&lt;&gt;0,IFERROR(AVANZA[[#This Row],[FECHA LEG]]-AVANZA[[#This Row],[FechaIniEstadoSubPetAtis]],0),TODAY()-AVANZA[[#This Row],[FechaIniEstadoSubPetAtis]])</f>
        <v>1</v>
      </c>
      <c r="AD271" s="35" t="str">
        <f ca="1">IF(AVANZA[[#This Row],[FINAL Vs LG]]&lt;&gt;0,IF(AVANZA[[#This Row],[FINAL Vs LG]]&lt;7.1,"100%",IF(AND(AVANZA[[#This Row],[FINAL Vs LG]]&gt;7.1,AVANZA[[#This Row],[FINAL Vs LG]]&lt;11.1),"50%","0%")),0)</f>
        <v>100%</v>
      </c>
      <c r="AE271" s="14">
        <f ca="1">VLOOKUP(DAY(TODAY()),BACK!F:G,2,0)</f>
        <v>14</v>
      </c>
      <c r="AF271" s="14">
        <f>BACK!$I$2</f>
        <v>24</v>
      </c>
      <c r="AG271" s="14">
        <f>IF(AVANZA[[#This Row],[Oferta_empaquetada_comisiones]]="SI",1,0)</f>
        <v>0</v>
      </c>
      <c r="AH271" s="36">
        <f>IF(AVANZA[[#This Row],[Variable]]="TERMINADA",IFERROR(VLOOKUP(AVANZA[[#This Row],[SUPERVISOR]],Tabla2[#All],4,0),0),)</f>
        <v>3.5</v>
      </c>
      <c r="AI271" s="14">
        <f>IF(AVANZA[[#This Row],[Producto]]="BA",1,0)</f>
        <v>1</v>
      </c>
      <c r="AJ271" s="14">
        <f>IF(AVANZA[[#This Row],[Producto]]="DUO",1,0)</f>
        <v>0</v>
      </c>
      <c r="AK271" s="14">
        <f>IF(AVANZA[[#This Row],[Producto]]="TRIO",1,0)</f>
        <v>0</v>
      </c>
      <c r="AL271" t="s">
        <v>435</v>
      </c>
      <c r="AM271">
        <v>-1</v>
      </c>
      <c r="AN271">
        <v>-1</v>
      </c>
      <c r="AO271" t="s">
        <v>15787</v>
      </c>
      <c r="AP271" s="1">
        <v>46148.865520833337</v>
      </c>
      <c r="AQ271">
        <v>-1</v>
      </c>
      <c r="AR271" t="s">
        <v>15788</v>
      </c>
      <c r="AS271">
        <v>-1</v>
      </c>
      <c r="AT271">
        <v>-1</v>
      </c>
      <c r="AU271">
        <v>-1</v>
      </c>
      <c r="AV271">
        <v>-1</v>
      </c>
      <c r="AW271">
        <v>-1</v>
      </c>
      <c r="AX271" t="s">
        <v>224</v>
      </c>
      <c r="AY271">
        <v>-1</v>
      </c>
      <c r="AZ271">
        <v>2026</v>
      </c>
      <c r="BA271">
        <v>5</v>
      </c>
      <c r="BB271">
        <v>7</v>
      </c>
      <c r="BC271">
        <v>-1</v>
      </c>
      <c r="BD271" t="s">
        <v>225</v>
      </c>
      <c r="BE271">
        <v>-1</v>
      </c>
      <c r="BF271">
        <v>20001623740529</v>
      </c>
      <c r="BG271" t="s">
        <v>319</v>
      </c>
      <c r="BH271" t="s">
        <v>320</v>
      </c>
      <c r="BI271" t="s">
        <v>15789</v>
      </c>
      <c r="BJ271">
        <v>-1</v>
      </c>
      <c r="BK271">
        <v>-1</v>
      </c>
      <c r="BL271">
        <v>-1</v>
      </c>
      <c r="BM271" t="s">
        <v>229</v>
      </c>
      <c r="BN271" t="s">
        <v>230</v>
      </c>
      <c r="BO271" t="s">
        <v>15790</v>
      </c>
      <c r="BP271" t="s">
        <v>380</v>
      </c>
      <c r="BQ271">
        <v>2026</v>
      </c>
      <c r="BR271">
        <v>5</v>
      </c>
      <c r="BS271">
        <v>6</v>
      </c>
      <c r="BT271" s="1">
        <v>46149.661597222221</v>
      </c>
      <c r="BU271" t="s">
        <v>233</v>
      </c>
      <c r="BV271" s="2">
        <v>46149</v>
      </c>
      <c r="BW271" t="s">
        <v>234</v>
      </c>
      <c r="BX271" s="2">
        <v>46148</v>
      </c>
      <c r="BY271" s="2">
        <v>46149</v>
      </c>
      <c r="BZ271" t="s">
        <v>235</v>
      </c>
      <c r="CA271" t="s">
        <v>321</v>
      </c>
      <c r="CB271" t="s">
        <v>322</v>
      </c>
      <c r="CC271" t="s">
        <v>15791</v>
      </c>
      <c r="CD271" t="s">
        <v>2871</v>
      </c>
      <c r="CE271">
        <v>-1</v>
      </c>
      <c r="CF271" t="s">
        <v>324</v>
      </c>
      <c r="CG271" t="s">
        <v>325</v>
      </c>
      <c r="CH271" t="s">
        <v>326</v>
      </c>
      <c r="CI271">
        <v>1193125457</v>
      </c>
      <c r="CJ271" t="s">
        <v>445</v>
      </c>
      <c r="CK271" t="s">
        <v>245</v>
      </c>
      <c r="CL271" t="s">
        <v>246</v>
      </c>
      <c r="CM271" t="s">
        <v>247</v>
      </c>
      <c r="CN271" t="s">
        <v>359</v>
      </c>
      <c r="CT271" t="s">
        <v>304</v>
      </c>
      <c r="CU271" t="s">
        <v>225</v>
      </c>
      <c r="CW271" t="s">
        <v>319</v>
      </c>
      <c r="CX271" t="s">
        <v>320</v>
      </c>
      <c r="DA271" t="s">
        <v>250</v>
      </c>
      <c r="DB271">
        <v>-1</v>
      </c>
      <c r="DF271" t="s">
        <v>251</v>
      </c>
      <c r="DJ271" t="s">
        <v>252</v>
      </c>
      <c r="DK271" t="s">
        <v>253</v>
      </c>
      <c r="DL271" t="s">
        <v>254</v>
      </c>
      <c r="DN271" t="s">
        <v>255</v>
      </c>
      <c r="DR271" t="s">
        <v>449</v>
      </c>
      <c r="DS271" t="s">
        <v>445</v>
      </c>
      <c r="DT271" t="s">
        <v>444</v>
      </c>
      <c r="DV271">
        <v>1</v>
      </c>
      <c r="DW271" t="s">
        <v>331</v>
      </c>
      <c r="ED271" s="2">
        <v>46149</v>
      </c>
      <c r="EF271">
        <v>12</v>
      </c>
      <c r="EP271" t="s">
        <v>258</v>
      </c>
      <c r="ES271" t="s">
        <v>2163</v>
      </c>
      <c r="FA271" t="s">
        <v>245</v>
      </c>
      <c r="FB271" t="s">
        <v>333</v>
      </c>
      <c r="FD271" t="s">
        <v>333</v>
      </c>
      <c r="FE271" t="s">
        <v>334</v>
      </c>
      <c r="FF271" t="s">
        <v>334</v>
      </c>
      <c r="FK271" t="s">
        <v>263</v>
      </c>
      <c r="FL271" t="s">
        <v>15792</v>
      </c>
      <c r="FN271" t="s">
        <v>359</v>
      </c>
      <c r="FO271" t="s">
        <v>366</v>
      </c>
      <c r="FR271">
        <v>94990</v>
      </c>
      <c r="GB271" t="s">
        <v>266</v>
      </c>
      <c r="GC271" t="s">
        <v>225</v>
      </c>
      <c r="GD271">
        <v>0</v>
      </c>
      <c r="GF271">
        <v>0</v>
      </c>
      <c r="GG271">
        <v>25423</v>
      </c>
      <c r="GI271">
        <v>94990</v>
      </c>
      <c r="GJ271">
        <v>0</v>
      </c>
      <c r="GL271">
        <v>0</v>
      </c>
      <c r="GM271">
        <v>113038</v>
      </c>
      <c r="GS271" t="s">
        <v>267</v>
      </c>
      <c r="GT271" s="2">
        <v>44895</v>
      </c>
      <c r="GU271" t="s">
        <v>268</v>
      </c>
      <c r="GV271" t="s">
        <v>269</v>
      </c>
      <c r="GW271" t="s">
        <v>394</v>
      </c>
      <c r="GZ271" t="s">
        <v>395</v>
      </c>
      <c r="HA271" t="s">
        <v>274</v>
      </c>
      <c r="HB271" t="s">
        <v>321</v>
      </c>
      <c r="HC271" t="s">
        <v>321</v>
      </c>
      <c r="HD271" t="s">
        <v>415</v>
      </c>
      <c r="HE271" t="s">
        <v>230</v>
      </c>
      <c r="HF271" t="s">
        <v>15793</v>
      </c>
      <c r="HR271" t="s">
        <v>278</v>
      </c>
      <c r="HV271">
        <v>94990</v>
      </c>
      <c r="HW271" t="s">
        <v>281</v>
      </c>
      <c r="HY271">
        <v>0</v>
      </c>
      <c r="HZ271">
        <v>0</v>
      </c>
      <c r="IA271" t="s">
        <v>281</v>
      </c>
      <c r="IB271" t="s">
        <v>281</v>
      </c>
      <c r="IE271" t="s">
        <v>283</v>
      </c>
      <c r="IF271" t="s">
        <v>283</v>
      </c>
      <c r="IG271" t="s">
        <v>283</v>
      </c>
      <c r="IH271" t="s">
        <v>284</v>
      </c>
      <c r="II271" t="s">
        <v>285</v>
      </c>
      <c r="IJ271" t="s">
        <v>286</v>
      </c>
      <c r="IK271" t="s">
        <v>278</v>
      </c>
      <c r="IL271" t="s">
        <v>371</v>
      </c>
      <c r="IM271" t="s">
        <v>288</v>
      </c>
      <c r="IN271" t="s">
        <v>289</v>
      </c>
      <c r="IP271" t="s">
        <v>290</v>
      </c>
      <c r="IQ271" t="s">
        <v>284</v>
      </c>
      <c r="IS271" t="s">
        <v>291</v>
      </c>
      <c r="IT271" t="s">
        <v>453</v>
      </c>
      <c r="IU271" t="s">
        <v>14204</v>
      </c>
      <c r="IV271" t="s">
        <v>434</v>
      </c>
      <c r="IW271" t="s">
        <v>318</v>
      </c>
      <c r="IY271" t="s">
        <v>281</v>
      </c>
    </row>
    <row r="272" spans="1:259" x14ac:dyDescent="0.3">
      <c r="A272" s="14">
        <f>DAY(AVANZA[[#This Row],[FechaSeguimiento]])</f>
        <v>7</v>
      </c>
      <c r="B272" s="14">
        <f>MONTH(AVANZA[[#This Row],[FechaSeguimiento]])</f>
        <v>5</v>
      </c>
      <c r="C272"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272" t="str">
        <f>LOWER(IFERROR(VLOOKUP(AVANZA[[#This Row],[ID_Peticion]],CANCELADAS[#All],2,0),""))</f>
        <v>qc - plan errado</v>
      </c>
      <c r="E272" t="str">
        <f>LOWER(IFERROR(VLOOKUP(AVANZA[[#This Row],[ID_Peticion]],CANCELADAS[#All],3,0),""))</f>
        <v>cliente</v>
      </c>
      <c r="F272" t="str">
        <f>LOWER(IF(AVANZA[[#This Row],[CEDULA CLIENTE]]&lt;&gt;""," CC: " &amp; COUNTIFS(AVANZA[CEDULA CLIENTE],AVANZA[[#This Row],[CEDULA CLIENTE]]),"")&amp; IF(AVANZA[[#This Row],[Direccion]]&lt;&gt;""," DIR: " &amp; COUNTIFS(AVANZA[Direccion],AVANZA[[#This Row],[Direccion]]),""))</f>
        <v xml:space="preserve"> dir: 1</v>
      </c>
      <c r="G272" t="str">
        <f>IFERROR(VLOOKUP(AVANZA[[#This Row],[Cedula_Vendedor_Atis]],PLANTA[[#All],[CEDULA]:[LINEA]],3,0),"No Cruza")</f>
        <v>Marisol Avella</v>
      </c>
      <c r="H272" t="str">
        <f>IFERROR(VLOOKUP(AVANZA[[#This Row],[Cedula_Vendedor_Atis]],PLANTA[[#All],[CEDULA]:[LINEA]],4,0),"No Cruza")</f>
        <v>Fija</v>
      </c>
      <c r="I272" t="str">
        <f>LOWER(IF(AVANZA[[#This Row],[ATRIBUIBLE]]="",AVANZA[[#This Row],[Variable]],AVANZA[[#This Row],[ATRIBUIBLE]]))</f>
        <v>cliente</v>
      </c>
      <c r="J272" s="14">
        <f>IF(AVANZA[[#This Row],[Variable]]=AVANZA[[#Headers],[TERMINADA]],1,0)</f>
        <v>0</v>
      </c>
      <c r="K272" s="14">
        <f>IF(AVANZA[[#This Row],[Variable]]=AVANZA[[#Headers],[ANULADA]],1,0)</f>
        <v>1</v>
      </c>
      <c r="L272" s="14">
        <f>IF(AVANZA[[#This Row],[Variable]]=AVANZA[[#Headers],[PENDIENTE]],1,0)</f>
        <v>0</v>
      </c>
      <c r="M272" s="14">
        <f>IF(AVANZA[[#This Row],[ESTADO AGENDA]]="AGENDADA",1,0)</f>
        <v>0</v>
      </c>
      <c r="N272" s="14">
        <f>IF(AVANZA[[#This Row],[ESTADO AGENDA]]="PENDIENTE DE AGENDAR",1,0)</f>
        <v>0</v>
      </c>
      <c r="O272" s="14">
        <f>IF(AVANZA[[#This Row],[ESTADO AGENDA]]="SUSPENDIDA",1,0)</f>
        <v>0</v>
      </c>
      <c r="P272" t="str" cm="1">
        <f t="array" ref="P272">_xlfn.XLOOKUP(AVANZA[[#This Row],[Num_Agrupacion_Pet_Atis]],Tabla1[[#All],[Numero_de_actuacion]],Tabla1[[#All],[Estado_de_la_orden]],"",0)</f>
        <v/>
      </c>
      <c r="Q272" s="2" t="str" cm="1">
        <f t="array" ref="Q272">_xlfn.XLOOKUP(AVANZA[[#This Row],[Num_Agrupacion_Pet_Atis]],Tabla1[[#All],[Numero_de_actuacion]],Tabla1[[#All],[Fecha_de_la_cita]],"",0)</f>
        <v/>
      </c>
      <c r="R272" t="str" cm="1">
        <f t="array" ref="R272">_xlfn.XLOOKUP(AVANZA[[#This Row],[Num_Agrupacion_Pet_Atis]],Tabla1[[#All],[Numero_de_actuacion]],Tabla1[[#All],[Franja_horaria_de_la_cita]],"",0)</f>
        <v/>
      </c>
      <c r="S272" s="14" t="str">
        <f>IFERROR(DAY(AVANZA[[#This Row],[FECHA AGENDA]]),"")</f>
        <v/>
      </c>
      <c r="T272" s="14" t="str">
        <f>IFERROR(MONTH(AVANZA[[#This Row],[FECHA AGENDA]]),"")</f>
        <v/>
      </c>
      <c r="U272" t="str" cm="1">
        <f t="array" ref="U272">_xlfn.XLOOKUP(AVANZA[[#This Row],[Num_Agrupacion_Pet_Atis]],Tabla1[[#All],[Numero_de_actuacion]],Tabla1[[#All],[Motivo_de_suspension]],"",0)</f>
        <v/>
      </c>
      <c r="V272" s="2" t="str" cm="1">
        <f t="array" ref="V272">_xlfn.XLOOKUP(AVANZA[[#This Row],[Num_Agrupacion_Pet_Atis]],Tabla1[[#All],[Numero_de_actuacion]],Tabla1[[#All],[No_identificacion_cliente]],"",0)</f>
        <v/>
      </c>
      <c r="W272" s="2" t="str" cm="1">
        <f t="array" ref="W272">_xlfn.XLOOKUP(AVANZA[[#This Row],[Num_Agrupacion_Pet_Atis]],Tabla1[[#All],[Numero_de_actuacion]],Tabla1[[#All],[Movil_de_contacto]],"",0)</f>
        <v/>
      </c>
      <c r="X272" s="14">
        <f>IF(OR(AVANZA[[#This Row],[ESTADO LEG]]="Legalizada grabacion",AVANZA[[#This Row],[ESTADO LEG]]="Legalizada aut"),1,0)</f>
        <v>0</v>
      </c>
      <c r="Y272" s="14">
        <f>IF(OR(AVANZA[[#This Row],[ESTADO LEG]]="pdte legalizar",AVANZA[[#This Row],[ESTADO LEG]]="No cruza"),1,0)</f>
        <v>0</v>
      </c>
      <c r="Z272" t="str" cm="1">
        <f t="array" ref="Z272">IF(AVANZA[[#This Row],[Variable]]="Terminada",LOWER(_xlfn.XLOOKUP(AVANZA[[#This Row],[ID_Peticion]],Tabla6[[#All],[NUM_PETICION]],Tabla6[[#All],[ESTADO_LEG]],"NO CRUZA",0)),AVANZA[[#This Row],[Variable]])</f>
        <v>ANULADA</v>
      </c>
      <c r="AA272" t="str" cm="1">
        <f t="array" ref="AA272">_xlfn.XLOOKUP(AVANZA[[#This Row],[ID_Peticion]],Tabla6[[#All],[NUM_PETICION]],Tabla6[[#All],[DIF_DIAS]],"",0)</f>
        <v/>
      </c>
      <c r="AB272" s="2" t="str" cm="1">
        <f t="array" ref="AB272">IFERROR(_xlfn.XLOOKUP(AVANZA[[#This Row],[ID_Peticion]],Tabla6[[#All],[NUM_PETICION]],Tabla6[[#All],[FEC_LEGAL]],"",0),"")</f>
        <v/>
      </c>
      <c r="AC272" s="14">
        <f ca="1">IF(AVANZA[[#This Row],[FECHA LEG]]&lt;&gt;0,IFERROR(AVANZA[[#This Row],[FECHA LEG]]-AVANZA[[#This Row],[FechaIniEstadoSubPetAtis]],0),TODAY()-AVANZA[[#This Row],[FechaIniEstadoSubPetAtis]])</f>
        <v>0</v>
      </c>
      <c r="AD272" s="35">
        <f ca="1">IF(AVANZA[[#This Row],[FINAL Vs LG]]&lt;&gt;0,IF(AVANZA[[#This Row],[FINAL Vs LG]]&lt;7.1,"100%",IF(AND(AVANZA[[#This Row],[FINAL Vs LG]]&gt;7.1,AVANZA[[#This Row],[FINAL Vs LG]]&lt;11.1),"50%","0%")),0)</f>
        <v>0</v>
      </c>
      <c r="AE272" s="14">
        <f ca="1">VLOOKUP(DAY(TODAY()),BACK!F:G,2,0)</f>
        <v>14</v>
      </c>
      <c r="AF272" s="14">
        <f>BACK!$I$2</f>
        <v>24</v>
      </c>
      <c r="AG272" s="14">
        <f>IF(AVANZA[[#This Row],[Oferta_empaquetada_comisiones]]="SI",1,0)</f>
        <v>0</v>
      </c>
      <c r="AH272" s="36">
        <f>IF(AVANZA[[#This Row],[Variable]]="TERMINADA",IFERROR(VLOOKUP(AVANZA[[#This Row],[SUPERVISOR]],Tabla2[#All],4,0),0),)</f>
        <v>0</v>
      </c>
      <c r="AI272" s="14">
        <f>IF(AVANZA[[#This Row],[Producto]]="BA",1,0)</f>
        <v>0</v>
      </c>
      <c r="AJ272" s="14">
        <f>IF(AVANZA[[#This Row],[Producto]]="DUO",1,0)</f>
        <v>0</v>
      </c>
      <c r="AK272" s="14">
        <f>IF(AVANZA[[#This Row],[Producto]]="TRIO",1,0)</f>
        <v>1</v>
      </c>
      <c r="AL272" t="s">
        <v>746</v>
      </c>
      <c r="AM272">
        <v>-1</v>
      </c>
      <c r="AN272">
        <v>-1</v>
      </c>
      <c r="AO272" t="s">
        <v>15794</v>
      </c>
      <c r="AP272" s="1">
        <v>46135.686412037037</v>
      </c>
      <c r="AQ272">
        <v>-1</v>
      </c>
      <c r="AR272" t="s">
        <v>15795</v>
      </c>
      <c r="AS272">
        <v>-1</v>
      </c>
      <c r="AT272">
        <v>-1</v>
      </c>
      <c r="AU272">
        <v>-1</v>
      </c>
      <c r="AV272">
        <v>-1</v>
      </c>
      <c r="AW272">
        <v>-1</v>
      </c>
      <c r="AX272" t="s">
        <v>224</v>
      </c>
      <c r="AY272">
        <v>-1</v>
      </c>
      <c r="AZ272">
        <v>2026</v>
      </c>
      <c r="BA272">
        <v>5</v>
      </c>
      <c r="BB272">
        <v>7</v>
      </c>
      <c r="BC272">
        <v>-1</v>
      </c>
      <c r="BD272" t="s">
        <v>225</v>
      </c>
      <c r="BE272">
        <v>-1</v>
      </c>
      <c r="BF272">
        <v>20001616091829</v>
      </c>
      <c r="BG272" t="s">
        <v>438</v>
      </c>
      <c r="BH272" t="s">
        <v>439</v>
      </c>
      <c r="BI272" t="s">
        <v>15796</v>
      </c>
      <c r="BJ272">
        <v>-1</v>
      </c>
      <c r="BK272">
        <v>-1</v>
      </c>
      <c r="BL272">
        <v>-1</v>
      </c>
      <c r="BM272" t="s">
        <v>573</v>
      </c>
      <c r="BN272" t="s">
        <v>230</v>
      </c>
      <c r="BO272" t="s">
        <v>15797</v>
      </c>
      <c r="BP272" t="s">
        <v>2234</v>
      </c>
      <c r="BQ272">
        <v>2026</v>
      </c>
      <c r="BR272">
        <v>4</v>
      </c>
      <c r="BS272">
        <v>23</v>
      </c>
      <c r="BT272" s="1">
        <v>46149.747048611112</v>
      </c>
      <c r="BU272" t="s">
        <v>575</v>
      </c>
      <c r="BV272" s="2">
        <v>46149</v>
      </c>
      <c r="BW272" t="s">
        <v>576</v>
      </c>
      <c r="BX272" s="2">
        <v>46135</v>
      </c>
      <c r="BY272" s="2">
        <v>46149</v>
      </c>
      <c r="BZ272" t="s">
        <v>235</v>
      </c>
      <c r="CA272" t="s">
        <v>321</v>
      </c>
      <c r="CB272" t="s">
        <v>322</v>
      </c>
      <c r="CC272" t="s">
        <v>15798</v>
      </c>
      <c r="CD272" t="s">
        <v>2835</v>
      </c>
      <c r="CE272">
        <v>-1</v>
      </c>
      <c r="CF272" t="s">
        <v>324</v>
      </c>
      <c r="CG272" t="s">
        <v>325</v>
      </c>
      <c r="CH272" t="s">
        <v>326</v>
      </c>
      <c r="CI272">
        <v>1000857923</v>
      </c>
      <c r="CJ272" t="s">
        <v>759</v>
      </c>
      <c r="CK272" t="s">
        <v>245</v>
      </c>
      <c r="CL272" t="s">
        <v>246</v>
      </c>
      <c r="CM272" t="s">
        <v>247</v>
      </c>
      <c r="CN272" t="s">
        <v>359</v>
      </c>
      <c r="CT272" t="s">
        <v>386</v>
      </c>
      <c r="CU272" t="s">
        <v>387</v>
      </c>
      <c r="CW272" t="s">
        <v>446</v>
      </c>
      <c r="CX272" t="s">
        <v>447</v>
      </c>
      <c r="CY272" t="s">
        <v>13821</v>
      </c>
      <c r="DA272" t="s">
        <v>250</v>
      </c>
      <c r="DB272">
        <v>-1</v>
      </c>
      <c r="DF272" t="s">
        <v>731</v>
      </c>
      <c r="DJ272" t="s">
        <v>252</v>
      </c>
      <c r="DK272" t="s">
        <v>253</v>
      </c>
      <c r="DL272" t="s">
        <v>253</v>
      </c>
      <c r="DN272" t="s">
        <v>390</v>
      </c>
      <c r="DR272" t="s">
        <v>760</v>
      </c>
      <c r="DS272" t="s">
        <v>759</v>
      </c>
      <c r="DT272" t="s">
        <v>758</v>
      </c>
      <c r="DV272">
        <v>1</v>
      </c>
      <c r="DW272" t="s">
        <v>331</v>
      </c>
      <c r="ED272" s="2">
        <v>46149</v>
      </c>
      <c r="EF272">
        <v>1</v>
      </c>
      <c r="EP272" t="s">
        <v>258</v>
      </c>
      <c r="FA272" t="s">
        <v>245</v>
      </c>
      <c r="FB272" t="s">
        <v>333</v>
      </c>
      <c r="FD272" t="s">
        <v>333</v>
      </c>
      <c r="FE272" t="s">
        <v>334</v>
      </c>
      <c r="FF272" t="s">
        <v>334</v>
      </c>
      <c r="FK272" t="s">
        <v>263</v>
      </c>
      <c r="FN272" t="s">
        <v>359</v>
      </c>
      <c r="FO272" t="s">
        <v>366</v>
      </c>
      <c r="FR272">
        <v>0</v>
      </c>
      <c r="GB272" t="s">
        <v>266</v>
      </c>
      <c r="GM272">
        <v>0</v>
      </c>
      <c r="GS272" t="s">
        <v>267</v>
      </c>
      <c r="GT272" s="2"/>
      <c r="GU272" t="s">
        <v>268</v>
      </c>
      <c r="GV272" t="s">
        <v>269</v>
      </c>
      <c r="GW272" t="s">
        <v>270</v>
      </c>
      <c r="GX272" t="s">
        <v>271</v>
      </c>
      <c r="GY272" t="s">
        <v>271</v>
      </c>
      <c r="GZ272" t="s">
        <v>273</v>
      </c>
      <c r="HE272" t="s">
        <v>230</v>
      </c>
      <c r="HF272" t="s">
        <v>15799</v>
      </c>
      <c r="HR272" t="s">
        <v>278</v>
      </c>
      <c r="HV272">
        <v>118900</v>
      </c>
      <c r="HW272" t="s">
        <v>279</v>
      </c>
      <c r="HY272">
        <v>0</v>
      </c>
      <c r="HZ272">
        <v>0</v>
      </c>
      <c r="IA272" t="s">
        <v>279</v>
      </c>
      <c r="IB272" t="s">
        <v>281</v>
      </c>
      <c r="IC272" t="s">
        <v>15800</v>
      </c>
      <c r="IE272" t="s">
        <v>283</v>
      </c>
      <c r="IF272" t="s">
        <v>283</v>
      </c>
      <c r="IG272" t="s">
        <v>283</v>
      </c>
      <c r="IH272" t="s">
        <v>284</v>
      </c>
      <c r="II272" t="s">
        <v>285</v>
      </c>
      <c r="IJ272" t="s">
        <v>286</v>
      </c>
      <c r="IK272" t="s">
        <v>278</v>
      </c>
      <c r="IL272" t="s">
        <v>287</v>
      </c>
      <c r="IM272" t="s">
        <v>288</v>
      </c>
      <c r="IN272" t="s">
        <v>290</v>
      </c>
      <c r="IP272" t="s">
        <v>290</v>
      </c>
      <c r="IQ272" t="s">
        <v>284</v>
      </c>
      <c r="IS272" t="s">
        <v>291</v>
      </c>
      <c r="IT272" t="s">
        <v>287</v>
      </c>
      <c r="IY272" t="s">
        <v>281</v>
      </c>
    </row>
    <row r="273" spans="1:259" x14ac:dyDescent="0.3">
      <c r="A273" s="14">
        <f>DAY(AVANZA[[#This Row],[FechaSeguimiento]])</f>
        <v>7</v>
      </c>
      <c r="B273" s="14">
        <f>MONTH(AVANZA[[#This Row],[FechaSeguimiento]])</f>
        <v>5</v>
      </c>
      <c r="C273"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73" t="str">
        <f>LOWER(IFERROR(VLOOKUP(AVANZA[[#This Row],[ID_Peticion]],CANCELADAS[#All],2,0),""))</f>
        <v/>
      </c>
      <c r="E273" t="str">
        <f>LOWER(IFERROR(VLOOKUP(AVANZA[[#This Row],[ID_Peticion]],CANCELADAS[#All],3,0),""))</f>
        <v/>
      </c>
      <c r="F273" t="str">
        <f>LOWER(IF(AVANZA[[#This Row],[CEDULA CLIENTE]]&lt;&gt;""," CC: " &amp; COUNTIFS(AVANZA[CEDULA CLIENTE],AVANZA[[#This Row],[CEDULA CLIENTE]]),"")&amp; IF(AVANZA[[#This Row],[Direccion]]&lt;&gt;""," DIR: " &amp; COUNTIFS(AVANZA[Direccion],AVANZA[[#This Row],[Direccion]]),""))</f>
        <v xml:space="preserve"> dir: 1</v>
      </c>
      <c r="G273" t="str">
        <f>IFERROR(VLOOKUP(AVANZA[[#This Row],[Cedula_Vendedor_Atis]],PLANTA[[#All],[CEDULA]:[LINEA]],3,0),"No Cruza")</f>
        <v>Marisol Avella</v>
      </c>
      <c r="H273" t="str">
        <f>IFERROR(VLOOKUP(AVANZA[[#This Row],[Cedula_Vendedor_Atis]],PLANTA[[#All],[CEDULA]:[LINEA]],4,0),"No Cruza")</f>
        <v>Fija</v>
      </c>
      <c r="I273" t="str">
        <f>LOWER(IF(AVANZA[[#This Row],[ATRIBUIBLE]]="",AVANZA[[#This Row],[Variable]],AVANZA[[#This Row],[ATRIBUIBLE]]))</f>
        <v>terminada</v>
      </c>
      <c r="J273" s="14">
        <f>IF(AVANZA[[#This Row],[Variable]]=AVANZA[[#Headers],[TERMINADA]],1,0)</f>
        <v>1</v>
      </c>
      <c r="K273" s="14">
        <f>IF(AVANZA[[#This Row],[Variable]]=AVANZA[[#Headers],[ANULADA]],1,0)</f>
        <v>0</v>
      </c>
      <c r="L273" s="14">
        <f>IF(AVANZA[[#This Row],[Variable]]=AVANZA[[#Headers],[PENDIENTE]],1,0)</f>
        <v>0</v>
      </c>
      <c r="M273" s="14">
        <f>IF(AVANZA[[#This Row],[ESTADO AGENDA]]="AGENDADA",1,0)</f>
        <v>0</v>
      </c>
      <c r="N273" s="14">
        <f>IF(AVANZA[[#This Row],[ESTADO AGENDA]]="PENDIENTE DE AGENDAR",1,0)</f>
        <v>0</v>
      </c>
      <c r="O273" s="14">
        <f>IF(AVANZA[[#This Row],[ESTADO AGENDA]]="SUSPENDIDA",1,0)</f>
        <v>0</v>
      </c>
      <c r="P273" t="str" cm="1">
        <f t="array" ref="P273">_xlfn.XLOOKUP(AVANZA[[#This Row],[Num_Agrupacion_Pet_Atis]],Tabla1[[#All],[Numero_de_actuacion]],Tabla1[[#All],[Estado_de_la_orden]],"",0)</f>
        <v/>
      </c>
      <c r="Q273" s="2" t="str" cm="1">
        <f t="array" ref="Q273">_xlfn.XLOOKUP(AVANZA[[#This Row],[Num_Agrupacion_Pet_Atis]],Tabla1[[#All],[Numero_de_actuacion]],Tabla1[[#All],[Fecha_de_la_cita]],"",0)</f>
        <v/>
      </c>
      <c r="R273" t="str" cm="1">
        <f t="array" ref="R273">_xlfn.XLOOKUP(AVANZA[[#This Row],[Num_Agrupacion_Pet_Atis]],Tabla1[[#All],[Numero_de_actuacion]],Tabla1[[#All],[Franja_horaria_de_la_cita]],"",0)</f>
        <v/>
      </c>
      <c r="S273" s="14" t="str">
        <f>IFERROR(DAY(AVANZA[[#This Row],[FECHA AGENDA]]),"")</f>
        <v/>
      </c>
      <c r="T273" s="14" t="str">
        <f>IFERROR(MONTH(AVANZA[[#This Row],[FECHA AGENDA]]),"")</f>
        <v/>
      </c>
      <c r="U273" t="str" cm="1">
        <f t="array" ref="U273">_xlfn.XLOOKUP(AVANZA[[#This Row],[Num_Agrupacion_Pet_Atis]],Tabla1[[#All],[Numero_de_actuacion]],Tabla1[[#All],[Motivo_de_suspension]],"",0)</f>
        <v/>
      </c>
      <c r="V273" s="2" t="str" cm="1">
        <f t="array" ref="V273">_xlfn.XLOOKUP(AVANZA[[#This Row],[Num_Agrupacion_Pet_Atis]],Tabla1[[#All],[Numero_de_actuacion]],Tabla1[[#All],[No_identificacion_cliente]],"",0)</f>
        <v/>
      </c>
      <c r="W273" s="2" t="str" cm="1">
        <f t="array" ref="W273">_xlfn.XLOOKUP(AVANZA[[#This Row],[Num_Agrupacion_Pet_Atis]],Tabla1[[#All],[Numero_de_actuacion]],Tabla1[[#All],[Movil_de_contacto]],"",0)</f>
        <v/>
      </c>
      <c r="X273" s="14">
        <f>IF(OR(AVANZA[[#This Row],[ESTADO LEG]]="Legalizada grabacion",AVANZA[[#This Row],[ESTADO LEG]]="Legalizada aut"),1,0)</f>
        <v>1</v>
      </c>
      <c r="Y273" s="14">
        <f>IF(OR(AVANZA[[#This Row],[ESTADO LEG]]="pdte legalizar",AVANZA[[#This Row],[ESTADO LEG]]="No cruza"),1,0)</f>
        <v>0</v>
      </c>
      <c r="Z273" t="str" cm="1">
        <f t="array" ref="Z273">IF(AVANZA[[#This Row],[Variable]]="Terminada",LOWER(_xlfn.XLOOKUP(AVANZA[[#This Row],[ID_Peticion]],Tabla6[[#All],[NUM_PETICION]],Tabla6[[#All],[ESTADO_LEG]],"NO CRUZA",0)),AVANZA[[#This Row],[Variable]])</f>
        <v>legalizada grabacion</v>
      </c>
      <c r="AA273" cm="1">
        <f t="array" ref="AA273">_xlfn.XLOOKUP(AVANZA[[#This Row],[ID_Peticion]],Tabla6[[#All],[NUM_PETICION]],Tabla6[[#All],[DIF_DIAS]],"",0)</f>
        <v>1</v>
      </c>
      <c r="AB273" s="2" cm="1">
        <f t="array" ref="AB273">IFERROR(_xlfn.XLOOKUP(AVANZA[[#This Row],[ID_Peticion]],Tabla6[[#All],[NUM_PETICION]],Tabla6[[#All],[FEC_LEGAL]],"",0),"")</f>
        <v>46150</v>
      </c>
      <c r="AC273" s="14">
        <f ca="1">IF(AVANZA[[#This Row],[FECHA LEG]]&lt;&gt;0,IFERROR(AVANZA[[#This Row],[FECHA LEG]]-AVANZA[[#This Row],[FechaIniEstadoSubPetAtis]],0),TODAY()-AVANZA[[#This Row],[FechaIniEstadoSubPetAtis]])</f>
        <v>1</v>
      </c>
      <c r="AD273" s="35" t="str">
        <f ca="1">IF(AVANZA[[#This Row],[FINAL Vs LG]]&lt;&gt;0,IF(AVANZA[[#This Row],[FINAL Vs LG]]&lt;7.1,"100%",IF(AND(AVANZA[[#This Row],[FINAL Vs LG]]&gt;7.1,AVANZA[[#This Row],[FINAL Vs LG]]&lt;11.1),"50%","0%")),0)</f>
        <v>100%</v>
      </c>
      <c r="AE273" s="14">
        <f ca="1">VLOOKUP(DAY(TODAY()),BACK!F:G,2,0)</f>
        <v>14</v>
      </c>
      <c r="AF273" s="14">
        <f>BACK!$I$2</f>
        <v>24</v>
      </c>
      <c r="AG273" s="14">
        <f>IF(AVANZA[[#This Row],[Oferta_empaquetada_comisiones]]="SI",1,0)</f>
        <v>0</v>
      </c>
      <c r="AH273" s="36">
        <f>IF(AVANZA[[#This Row],[Variable]]="TERMINADA",IFERROR(VLOOKUP(AVANZA[[#This Row],[SUPERVISOR]],Tabla2[#All],4,0),0),)</f>
        <v>3.5</v>
      </c>
      <c r="AI273" s="14">
        <f>IF(AVANZA[[#This Row],[Producto]]="BA",1,0)</f>
        <v>1</v>
      </c>
      <c r="AJ273" s="14">
        <f>IF(AVANZA[[#This Row],[Producto]]="DUO",1,0)</f>
        <v>0</v>
      </c>
      <c r="AK273" s="14">
        <f>IF(AVANZA[[#This Row],[Producto]]="TRIO",1,0)</f>
        <v>0</v>
      </c>
      <c r="AL273" t="s">
        <v>1154</v>
      </c>
      <c r="AM273">
        <v>-1</v>
      </c>
      <c r="AN273">
        <v>-1</v>
      </c>
      <c r="AO273" t="s">
        <v>15801</v>
      </c>
      <c r="AP273" s="1">
        <v>46145.510960648149</v>
      </c>
      <c r="AQ273">
        <v>-1</v>
      </c>
      <c r="AR273" t="s">
        <v>15802</v>
      </c>
      <c r="AS273">
        <v>-1</v>
      </c>
      <c r="AT273">
        <v>-1</v>
      </c>
      <c r="AU273">
        <v>-1</v>
      </c>
      <c r="AV273">
        <v>-1</v>
      </c>
      <c r="AW273">
        <v>-1</v>
      </c>
      <c r="AX273" t="s">
        <v>224</v>
      </c>
      <c r="AY273">
        <v>-1</v>
      </c>
      <c r="AZ273">
        <v>2026</v>
      </c>
      <c r="BA273">
        <v>5</v>
      </c>
      <c r="BB273">
        <v>7</v>
      </c>
      <c r="BC273">
        <v>-1</v>
      </c>
      <c r="BD273" t="s">
        <v>225</v>
      </c>
      <c r="BE273">
        <v>-1</v>
      </c>
      <c r="BF273">
        <v>20001621528491</v>
      </c>
      <c r="BG273" t="s">
        <v>3017</v>
      </c>
      <c r="BH273" t="s">
        <v>4550</v>
      </c>
      <c r="BI273" t="s">
        <v>15803</v>
      </c>
      <c r="BJ273">
        <v>-1</v>
      </c>
      <c r="BK273">
        <v>-1</v>
      </c>
      <c r="BL273">
        <v>-1</v>
      </c>
      <c r="BM273" t="s">
        <v>229</v>
      </c>
      <c r="BN273" t="s">
        <v>1696</v>
      </c>
      <c r="BO273" t="s">
        <v>15804</v>
      </c>
      <c r="BP273" t="s">
        <v>1698</v>
      </c>
      <c r="BQ273">
        <v>2026</v>
      </c>
      <c r="BR273">
        <v>5</v>
      </c>
      <c r="BS273">
        <v>3</v>
      </c>
      <c r="BT273" s="1">
        <v>46149.463333333333</v>
      </c>
      <c r="BU273" t="s">
        <v>233</v>
      </c>
      <c r="BV273" s="2">
        <v>46149</v>
      </c>
      <c r="BW273" t="s">
        <v>234</v>
      </c>
      <c r="BX273" s="2">
        <v>46145</v>
      </c>
      <c r="BY273" s="2">
        <v>46149</v>
      </c>
      <c r="BZ273" t="s">
        <v>235</v>
      </c>
      <c r="CA273" t="s">
        <v>485</v>
      </c>
      <c r="CB273" t="s">
        <v>486</v>
      </c>
      <c r="CC273" t="s">
        <v>15805</v>
      </c>
      <c r="CD273" t="s">
        <v>3179</v>
      </c>
      <c r="CE273">
        <v>-1</v>
      </c>
      <c r="CF273" t="s">
        <v>489</v>
      </c>
      <c r="CG273" t="s">
        <v>490</v>
      </c>
      <c r="CH273" t="s">
        <v>491</v>
      </c>
      <c r="CI273">
        <v>1063565638</v>
      </c>
      <c r="CJ273" t="s">
        <v>1162</v>
      </c>
      <c r="CK273" t="s">
        <v>245</v>
      </c>
      <c r="CL273" t="s">
        <v>409</v>
      </c>
      <c r="CM273" t="s">
        <v>247</v>
      </c>
      <c r="CN273" t="s">
        <v>410</v>
      </c>
      <c r="CT273" t="s">
        <v>1701</v>
      </c>
      <c r="CU273" t="s">
        <v>225</v>
      </c>
      <c r="CW273" t="s">
        <v>3017</v>
      </c>
      <c r="CX273" t="s">
        <v>4550</v>
      </c>
      <c r="DA273" t="s">
        <v>250</v>
      </c>
      <c r="DB273">
        <v>-1</v>
      </c>
      <c r="DF273" t="s">
        <v>251</v>
      </c>
      <c r="DJ273" t="s">
        <v>252</v>
      </c>
      <c r="DK273" t="s">
        <v>253</v>
      </c>
      <c r="DL273" t="s">
        <v>254</v>
      </c>
      <c r="DN273" t="s">
        <v>255</v>
      </c>
      <c r="DR273" t="s">
        <v>1163</v>
      </c>
      <c r="DS273" t="s">
        <v>1162</v>
      </c>
      <c r="DT273" t="s">
        <v>1161</v>
      </c>
      <c r="DV273">
        <v>1</v>
      </c>
      <c r="DW273" t="s">
        <v>257</v>
      </c>
      <c r="ED273" s="2">
        <v>46149</v>
      </c>
      <c r="EF273">
        <v>9</v>
      </c>
      <c r="EP273" t="s">
        <v>258</v>
      </c>
      <c r="ES273" t="s">
        <v>15806</v>
      </c>
      <c r="FA273" t="s">
        <v>245</v>
      </c>
      <c r="FB273" t="s">
        <v>493</v>
      </c>
      <c r="FD273" t="s">
        <v>493</v>
      </c>
      <c r="FE273" t="s">
        <v>494</v>
      </c>
      <c r="FF273" t="s">
        <v>495</v>
      </c>
      <c r="FK273" t="s">
        <v>263</v>
      </c>
      <c r="FL273" t="s">
        <v>15807</v>
      </c>
      <c r="FN273" t="s">
        <v>410</v>
      </c>
      <c r="FO273" t="s">
        <v>414</v>
      </c>
      <c r="FR273">
        <v>71782</v>
      </c>
      <c r="GB273" t="s">
        <v>266</v>
      </c>
      <c r="GC273" t="s">
        <v>225</v>
      </c>
      <c r="GD273">
        <v>0</v>
      </c>
      <c r="GF273">
        <v>0</v>
      </c>
      <c r="GG273">
        <v>25365</v>
      </c>
      <c r="GI273">
        <v>71782</v>
      </c>
      <c r="GJ273">
        <v>0</v>
      </c>
      <c r="GL273">
        <v>0</v>
      </c>
      <c r="GM273">
        <v>85420</v>
      </c>
      <c r="GS273" t="s">
        <v>267</v>
      </c>
      <c r="GT273" s="2">
        <v>45472</v>
      </c>
      <c r="GU273" t="s">
        <v>268</v>
      </c>
      <c r="GW273" t="s">
        <v>394</v>
      </c>
      <c r="GZ273" t="s">
        <v>395</v>
      </c>
      <c r="HA273" t="s">
        <v>274</v>
      </c>
      <c r="HB273" t="s">
        <v>498</v>
      </c>
      <c r="HC273" t="s">
        <v>499</v>
      </c>
      <c r="HD273" t="s">
        <v>257</v>
      </c>
      <c r="HE273" t="s">
        <v>1696</v>
      </c>
      <c r="HF273" t="s">
        <v>14152</v>
      </c>
      <c r="HR273" t="s">
        <v>278</v>
      </c>
      <c r="HV273">
        <v>85421</v>
      </c>
      <c r="HW273" t="s">
        <v>281</v>
      </c>
      <c r="HY273">
        <v>0</v>
      </c>
      <c r="HZ273">
        <v>0</v>
      </c>
      <c r="IA273" t="s">
        <v>281</v>
      </c>
      <c r="IB273" t="s">
        <v>281</v>
      </c>
      <c r="IE273" t="s">
        <v>283</v>
      </c>
      <c r="IF273" t="s">
        <v>283</v>
      </c>
      <c r="IG273" t="s">
        <v>283</v>
      </c>
      <c r="IH273" t="s">
        <v>284</v>
      </c>
      <c r="II273" t="s">
        <v>285</v>
      </c>
      <c r="IJ273" t="s">
        <v>1696</v>
      </c>
      <c r="IK273" t="s">
        <v>278</v>
      </c>
      <c r="IL273" t="s">
        <v>346</v>
      </c>
      <c r="IM273" t="s">
        <v>288</v>
      </c>
      <c r="IN273" t="s">
        <v>289</v>
      </c>
      <c r="IP273" t="s">
        <v>290</v>
      </c>
      <c r="IQ273" t="s">
        <v>284</v>
      </c>
      <c r="IS273" t="s">
        <v>291</v>
      </c>
      <c r="IT273" t="s">
        <v>398</v>
      </c>
      <c r="IW273" t="s">
        <v>417</v>
      </c>
      <c r="IY273" t="s">
        <v>281</v>
      </c>
    </row>
    <row r="274" spans="1:259" x14ac:dyDescent="0.3">
      <c r="A274" s="14">
        <f>DAY(AVANZA[[#This Row],[FechaSeguimiento]])</f>
        <v>7</v>
      </c>
      <c r="B274" s="14">
        <f>MONTH(AVANZA[[#This Row],[FechaSeguimiento]])</f>
        <v>5</v>
      </c>
      <c r="C274"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74" t="str">
        <f>LOWER(IFERROR(VLOOKUP(AVANZA[[#This Row],[ID_Peticion]],CANCELADAS[#All],2,0),""))</f>
        <v/>
      </c>
      <c r="E274" t="str">
        <f>LOWER(IFERROR(VLOOKUP(AVANZA[[#This Row],[ID_Peticion]],CANCELADAS[#All],3,0),""))</f>
        <v/>
      </c>
      <c r="F274" t="str">
        <f>LOWER(IF(AVANZA[[#This Row],[CEDULA CLIENTE]]&lt;&gt;""," CC: " &amp; COUNTIFS(AVANZA[CEDULA CLIENTE],AVANZA[[#This Row],[CEDULA CLIENTE]]),"")&amp; IF(AVANZA[[#This Row],[Direccion]]&lt;&gt;""," DIR: " &amp; COUNTIFS(AVANZA[Direccion],AVANZA[[#This Row],[Direccion]]),""))</f>
        <v xml:space="preserve"> dir: 1</v>
      </c>
      <c r="G274" t="str">
        <f>IFERROR(VLOOKUP(AVANZA[[#This Row],[Cedula_Vendedor_Atis]],PLANTA[[#All],[CEDULA]:[LINEA]],3,0),"No Cruza")</f>
        <v>Marisol Avella</v>
      </c>
      <c r="H274" t="str">
        <f>IFERROR(VLOOKUP(AVANZA[[#This Row],[Cedula_Vendedor_Atis]],PLANTA[[#All],[CEDULA]:[LINEA]],4,0),"No Cruza")</f>
        <v>Fija</v>
      </c>
      <c r="I274" t="str">
        <f>LOWER(IF(AVANZA[[#This Row],[ATRIBUIBLE]]="",AVANZA[[#This Row],[Variable]],AVANZA[[#This Row],[ATRIBUIBLE]]))</f>
        <v>terminada</v>
      </c>
      <c r="J274" s="14">
        <f>IF(AVANZA[[#This Row],[Variable]]=AVANZA[[#Headers],[TERMINADA]],1,0)</f>
        <v>1</v>
      </c>
      <c r="K274" s="14">
        <f>IF(AVANZA[[#This Row],[Variable]]=AVANZA[[#Headers],[ANULADA]],1,0)</f>
        <v>0</v>
      </c>
      <c r="L274" s="14">
        <f>IF(AVANZA[[#This Row],[Variable]]=AVANZA[[#Headers],[PENDIENTE]],1,0)</f>
        <v>0</v>
      </c>
      <c r="M274" s="14">
        <f>IF(AVANZA[[#This Row],[ESTADO AGENDA]]="AGENDADA",1,0)</f>
        <v>0</v>
      </c>
      <c r="N274" s="14">
        <f>IF(AVANZA[[#This Row],[ESTADO AGENDA]]="PENDIENTE DE AGENDAR",1,0)</f>
        <v>0</v>
      </c>
      <c r="O274" s="14">
        <f>IF(AVANZA[[#This Row],[ESTADO AGENDA]]="SUSPENDIDA",1,0)</f>
        <v>0</v>
      </c>
      <c r="P274" t="str" cm="1">
        <f t="array" ref="P274">_xlfn.XLOOKUP(AVANZA[[#This Row],[Num_Agrupacion_Pet_Atis]],Tabla1[[#All],[Numero_de_actuacion]],Tabla1[[#All],[Estado_de_la_orden]],"",0)</f>
        <v/>
      </c>
      <c r="Q274" s="2" t="str" cm="1">
        <f t="array" ref="Q274">_xlfn.XLOOKUP(AVANZA[[#This Row],[Num_Agrupacion_Pet_Atis]],Tabla1[[#All],[Numero_de_actuacion]],Tabla1[[#All],[Fecha_de_la_cita]],"",0)</f>
        <v/>
      </c>
      <c r="R274" t="str" cm="1">
        <f t="array" ref="R274">_xlfn.XLOOKUP(AVANZA[[#This Row],[Num_Agrupacion_Pet_Atis]],Tabla1[[#All],[Numero_de_actuacion]],Tabla1[[#All],[Franja_horaria_de_la_cita]],"",0)</f>
        <v/>
      </c>
      <c r="S274" s="14" t="str">
        <f>IFERROR(DAY(AVANZA[[#This Row],[FECHA AGENDA]]),"")</f>
        <v/>
      </c>
      <c r="T274" s="14" t="str">
        <f>IFERROR(MONTH(AVANZA[[#This Row],[FECHA AGENDA]]),"")</f>
        <v/>
      </c>
      <c r="U274" t="str" cm="1">
        <f t="array" ref="U274">_xlfn.XLOOKUP(AVANZA[[#This Row],[Num_Agrupacion_Pet_Atis]],Tabla1[[#All],[Numero_de_actuacion]],Tabla1[[#All],[Motivo_de_suspension]],"",0)</f>
        <v/>
      </c>
      <c r="V274" s="2" t="str" cm="1">
        <f t="array" ref="V274">_xlfn.XLOOKUP(AVANZA[[#This Row],[Num_Agrupacion_Pet_Atis]],Tabla1[[#All],[Numero_de_actuacion]],Tabla1[[#All],[No_identificacion_cliente]],"",0)</f>
        <v/>
      </c>
      <c r="W274" s="2" t="str" cm="1">
        <f t="array" ref="W274">_xlfn.XLOOKUP(AVANZA[[#This Row],[Num_Agrupacion_Pet_Atis]],Tabla1[[#All],[Numero_de_actuacion]],Tabla1[[#All],[Movil_de_contacto]],"",0)</f>
        <v/>
      </c>
      <c r="X274" s="14">
        <f>IF(OR(AVANZA[[#This Row],[ESTADO LEG]]="Legalizada grabacion",AVANZA[[#This Row],[ESTADO LEG]]="Legalizada aut"),1,0)</f>
        <v>1</v>
      </c>
      <c r="Y274" s="14">
        <f>IF(OR(AVANZA[[#This Row],[ESTADO LEG]]="pdte legalizar",AVANZA[[#This Row],[ESTADO LEG]]="No cruza"),1,0)</f>
        <v>0</v>
      </c>
      <c r="Z274" t="str" cm="1">
        <f t="array" ref="Z274">IF(AVANZA[[#This Row],[Variable]]="Terminada",LOWER(_xlfn.XLOOKUP(AVANZA[[#This Row],[ID_Peticion]],Tabla6[[#All],[NUM_PETICION]],Tabla6[[#All],[ESTADO_LEG]],"NO CRUZA",0)),AVANZA[[#This Row],[Variable]])</f>
        <v>legalizada grabacion</v>
      </c>
      <c r="AA274" cm="1">
        <f t="array" ref="AA274">_xlfn.XLOOKUP(AVANZA[[#This Row],[ID_Peticion]],Tabla6[[#All],[NUM_PETICION]],Tabla6[[#All],[DIF_DIAS]],"",0)</f>
        <v>1</v>
      </c>
      <c r="AB274" s="2" cm="1">
        <f t="array" ref="AB274">IFERROR(_xlfn.XLOOKUP(AVANZA[[#This Row],[ID_Peticion]],Tabla6[[#All],[NUM_PETICION]],Tabla6[[#All],[FEC_LEGAL]],"",0),"")</f>
        <v>46150</v>
      </c>
      <c r="AC274" s="14">
        <f ca="1">IF(AVANZA[[#This Row],[FECHA LEG]]&lt;&gt;0,IFERROR(AVANZA[[#This Row],[FECHA LEG]]-AVANZA[[#This Row],[FechaIniEstadoSubPetAtis]],0),TODAY()-AVANZA[[#This Row],[FechaIniEstadoSubPetAtis]])</f>
        <v>1</v>
      </c>
      <c r="AD274" s="35" t="str">
        <f ca="1">IF(AVANZA[[#This Row],[FINAL Vs LG]]&lt;&gt;0,IF(AVANZA[[#This Row],[FINAL Vs LG]]&lt;7.1,"100%",IF(AND(AVANZA[[#This Row],[FINAL Vs LG]]&gt;7.1,AVANZA[[#This Row],[FINAL Vs LG]]&lt;11.1),"50%","0%")),0)</f>
        <v>100%</v>
      </c>
      <c r="AE274" s="14">
        <f ca="1">VLOOKUP(DAY(TODAY()),BACK!F:G,2,0)</f>
        <v>14</v>
      </c>
      <c r="AF274" s="14">
        <f>BACK!$I$2</f>
        <v>24</v>
      </c>
      <c r="AG274" s="14">
        <f>IF(AVANZA[[#This Row],[Oferta_empaquetada_comisiones]]="SI",1,0)</f>
        <v>0</v>
      </c>
      <c r="AH274" s="36">
        <f>IF(AVANZA[[#This Row],[Variable]]="TERMINADA",IFERROR(VLOOKUP(AVANZA[[#This Row],[SUPERVISOR]],Tabla2[#All],4,0),0),)</f>
        <v>3.5</v>
      </c>
      <c r="AI274" s="14">
        <f>IF(AVANZA[[#This Row],[Producto]]="BA",1,0)</f>
        <v>1</v>
      </c>
      <c r="AJ274" s="14">
        <f>IF(AVANZA[[#This Row],[Producto]]="DUO",1,0)</f>
        <v>0</v>
      </c>
      <c r="AK274" s="14">
        <f>IF(AVANZA[[#This Row],[Producto]]="TRIO",1,0)</f>
        <v>0</v>
      </c>
      <c r="AL274" t="s">
        <v>667</v>
      </c>
      <c r="AM274">
        <v>-1</v>
      </c>
      <c r="AN274">
        <v>-1</v>
      </c>
      <c r="AO274" t="s">
        <v>15808</v>
      </c>
      <c r="AP274" s="1">
        <v>46147.565335648149</v>
      </c>
      <c r="AQ274">
        <v>-1</v>
      </c>
      <c r="AR274" t="s">
        <v>15809</v>
      </c>
      <c r="AS274">
        <v>-1</v>
      </c>
      <c r="AT274">
        <v>-1</v>
      </c>
      <c r="AU274">
        <v>-1</v>
      </c>
      <c r="AV274">
        <v>-1</v>
      </c>
      <c r="AW274">
        <v>-1</v>
      </c>
      <c r="AX274" t="s">
        <v>224</v>
      </c>
      <c r="AY274">
        <v>-1</v>
      </c>
      <c r="AZ274">
        <v>2026</v>
      </c>
      <c r="BA274">
        <v>5</v>
      </c>
      <c r="BB274">
        <v>7</v>
      </c>
      <c r="BC274">
        <v>-1</v>
      </c>
      <c r="BD274" t="s">
        <v>225</v>
      </c>
      <c r="BE274">
        <v>-1</v>
      </c>
      <c r="BF274">
        <v>20001622927908</v>
      </c>
      <c r="BG274" t="s">
        <v>319</v>
      </c>
      <c r="BH274" t="s">
        <v>320</v>
      </c>
      <c r="BI274" t="s">
        <v>15810</v>
      </c>
      <c r="BJ274">
        <v>-1</v>
      </c>
      <c r="BK274">
        <v>-1</v>
      </c>
      <c r="BL274">
        <v>-1</v>
      </c>
      <c r="BM274" t="s">
        <v>229</v>
      </c>
      <c r="BN274" t="s">
        <v>230</v>
      </c>
      <c r="BO274" t="s">
        <v>15811</v>
      </c>
      <c r="BP274" t="s">
        <v>380</v>
      </c>
      <c r="BQ274">
        <v>2026</v>
      </c>
      <c r="BR274">
        <v>5</v>
      </c>
      <c r="BS274">
        <v>5</v>
      </c>
      <c r="BT274" s="1">
        <v>46149.405011574076</v>
      </c>
      <c r="BU274" t="s">
        <v>233</v>
      </c>
      <c r="BV274" s="2">
        <v>46149</v>
      </c>
      <c r="BW274" t="s">
        <v>234</v>
      </c>
      <c r="BX274" s="2">
        <v>46147</v>
      </c>
      <c r="BY274" s="2">
        <v>46149</v>
      </c>
      <c r="BZ274" t="s">
        <v>235</v>
      </c>
      <c r="CA274" t="s">
        <v>321</v>
      </c>
      <c r="CB274" t="s">
        <v>322</v>
      </c>
      <c r="CC274" t="s">
        <v>15812</v>
      </c>
      <c r="CD274" t="s">
        <v>6872</v>
      </c>
      <c r="CE274">
        <v>-1</v>
      </c>
      <c r="CF274" t="s">
        <v>324</v>
      </c>
      <c r="CG274" t="s">
        <v>325</v>
      </c>
      <c r="CH274" t="s">
        <v>326</v>
      </c>
      <c r="CI274">
        <v>1098100287</v>
      </c>
      <c r="CJ274" t="s">
        <v>675</v>
      </c>
      <c r="CK274" t="s">
        <v>245</v>
      </c>
      <c r="CL274" t="s">
        <v>246</v>
      </c>
      <c r="CM274" t="s">
        <v>247</v>
      </c>
      <c r="CN274" t="s">
        <v>359</v>
      </c>
      <c r="CT274" t="s">
        <v>386</v>
      </c>
      <c r="CU274" t="s">
        <v>225</v>
      </c>
      <c r="CW274" t="s">
        <v>319</v>
      </c>
      <c r="CX274" t="s">
        <v>320</v>
      </c>
      <c r="DA274" t="s">
        <v>250</v>
      </c>
      <c r="DB274">
        <v>-1</v>
      </c>
      <c r="DF274" t="s">
        <v>251</v>
      </c>
      <c r="DJ274" t="s">
        <v>252</v>
      </c>
      <c r="DK274" t="s">
        <v>253</v>
      </c>
      <c r="DL274" t="s">
        <v>254</v>
      </c>
      <c r="DN274" t="s">
        <v>255</v>
      </c>
      <c r="DR274" t="s">
        <v>676</v>
      </c>
      <c r="DS274" t="s">
        <v>675</v>
      </c>
      <c r="DT274" t="s">
        <v>674</v>
      </c>
      <c r="DV274">
        <v>1</v>
      </c>
      <c r="DW274" t="s">
        <v>331</v>
      </c>
      <c r="ED274" s="2">
        <v>46149</v>
      </c>
      <c r="EF274">
        <v>12</v>
      </c>
      <c r="EP274" t="s">
        <v>258</v>
      </c>
      <c r="ES274" t="s">
        <v>466</v>
      </c>
      <c r="FA274" t="s">
        <v>245</v>
      </c>
      <c r="FB274" t="s">
        <v>333</v>
      </c>
      <c r="FD274" t="s">
        <v>333</v>
      </c>
      <c r="FE274" t="s">
        <v>334</v>
      </c>
      <c r="FF274" t="s">
        <v>334</v>
      </c>
      <c r="FK274" t="s">
        <v>263</v>
      </c>
      <c r="FL274" t="s">
        <v>15813</v>
      </c>
      <c r="FN274" t="s">
        <v>359</v>
      </c>
      <c r="FO274" t="s">
        <v>366</v>
      </c>
      <c r="FR274">
        <v>94990</v>
      </c>
      <c r="GB274" t="s">
        <v>266</v>
      </c>
      <c r="GC274" t="s">
        <v>225</v>
      </c>
      <c r="GD274">
        <v>0</v>
      </c>
      <c r="GF274">
        <v>0</v>
      </c>
      <c r="GG274">
        <v>25423</v>
      </c>
      <c r="GI274">
        <v>94990</v>
      </c>
      <c r="GJ274">
        <v>0</v>
      </c>
      <c r="GL274">
        <v>0</v>
      </c>
      <c r="GM274">
        <v>113038</v>
      </c>
      <c r="GS274" t="s">
        <v>267</v>
      </c>
      <c r="GT274" s="2">
        <v>45350</v>
      </c>
      <c r="GU274" t="s">
        <v>268</v>
      </c>
      <c r="GV274" t="s">
        <v>335</v>
      </c>
      <c r="GW274" t="s">
        <v>394</v>
      </c>
      <c r="GZ274" t="s">
        <v>395</v>
      </c>
      <c r="HA274" t="s">
        <v>274</v>
      </c>
      <c r="HB274" t="s">
        <v>321</v>
      </c>
      <c r="HC274" t="s">
        <v>321</v>
      </c>
      <c r="HD274" t="s">
        <v>415</v>
      </c>
      <c r="HE274" t="s">
        <v>230</v>
      </c>
      <c r="HF274" t="s">
        <v>15814</v>
      </c>
      <c r="HR274" t="s">
        <v>278</v>
      </c>
      <c r="HV274">
        <v>94990</v>
      </c>
      <c r="HW274" t="s">
        <v>281</v>
      </c>
      <c r="HY274">
        <v>0</v>
      </c>
      <c r="HZ274">
        <v>0</v>
      </c>
      <c r="IA274" t="s">
        <v>281</v>
      </c>
      <c r="IB274" t="s">
        <v>281</v>
      </c>
      <c r="IE274" t="s">
        <v>283</v>
      </c>
      <c r="IF274" t="s">
        <v>283</v>
      </c>
      <c r="IG274" t="s">
        <v>283</v>
      </c>
      <c r="IH274" t="s">
        <v>284</v>
      </c>
      <c r="II274" t="s">
        <v>285</v>
      </c>
      <c r="IJ274" t="s">
        <v>286</v>
      </c>
      <c r="IK274" t="s">
        <v>278</v>
      </c>
      <c r="IL274" t="s">
        <v>371</v>
      </c>
      <c r="IM274" t="s">
        <v>288</v>
      </c>
      <c r="IN274" t="s">
        <v>289</v>
      </c>
      <c r="IP274" t="s">
        <v>290</v>
      </c>
      <c r="IQ274" t="s">
        <v>284</v>
      </c>
      <c r="IS274" t="s">
        <v>736</v>
      </c>
      <c r="IT274" t="s">
        <v>453</v>
      </c>
      <c r="IU274" t="s">
        <v>713</v>
      </c>
      <c r="IV274" t="s">
        <v>434</v>
      </c>
      <c r="IW274" t="s">
        <v>318</v>
      </c>
      <c r="IY274" t="s">
        <v>281</v>
      </c>
    </row>
    <row r="275" spans="1:259" x14ac:dyDescent="0.3">
      <c r="A275" s="14">
        <f>DAY(AVANZA[[#This Row],[FechaSeguimiento]])</f>
        <v>7</v>
      </c>
      <c r="B275" s="14">
        <f>MONTH(AVANZA[[#This Row],[FechaSeguimiento]])</f>
        <v>5</v>
      </c>
      <c r="C275"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275" t="str">
        <f>LOWER(IFERROR(VLOOKUP(AVANZA[[#This Row],[ID_Peticion]],CANCELADAS[#All],2,0),""))</f>
        <v>qt - recursos mal aprovisionados</v>
      </c>
      <c r="E275" t="str">
        <f>LOWER(IFERROR(VLOOKUP(AVANZA[[#This Row],[ID_Peticion]],CANCELADAS[#All],3,0),""))</f>
        <v>tecnico</v>
      </c>
      <c r="F275" t="str">
        <f>LOWER(IF(AVANZA[[#This Row],[CEDULA CLIENTE]]&lt;&gt;""," CC: " &amp; COUNTIFS(AVANZA[CEDULA CLIENTE],AVANZA[[#This Row],[CEDULA CLIENTE]]),"")&amp; IF(AVANZA[[#This Row],[Direccion]]&lt;&gt;""," DIR: " &amp; COUNTIFS(AVANZA[Direccion],AVANZA[[#This Row],[Direccion]]),""))</f>
        <v xml:space="preserve"> dir: 1</v>
      </c>
      <c r="G275" t="str">
        <f>IFERROR(VLOOKUP(AVANZA[[#This Row],[Cedula_Vendedor_Atis]],PLANTA[[#All],[CEDULA]:[LINEA]],3,0),"No Cruza")</f>
        <v>Marisol Avella</v>
      </c>
      <c r="H275" t="str">
        <f>IFERROR(VLOOKUP(AVANZA[[#This Row],[Cedula_Vendedor_Atis]],PLANTA[[#All],[CEDULA]:[LINEA]],4,0),"No Cruza")</f>
        <v>Fija</v>
      </c>
      <c r="I275" t="str">
        <f>LOWER(IF(AVANZA[[#This Row],[ATRIBUIBLE]]="",AVANZA[[#This Row],[Variable]],AVANZA[[#This Row],[ATRIBUIBLE]]))</f>
        <v>tecnico</v>
      </c>
      <c r="J275" s="14">
        <f>IF(AVANZA[[#This Row],[Variable]]=AVANZA[[#Headers],[TERMINADA]],1,0)</f>
        <v>0</v>
      </c>
      <c r="K275" s="14">
        <f>IF(AVANZA[[#This Row],[Variable]]=AVANZA[[#Headers],[ANULADA]],1,0)</f>
        <v>1</v>
      </c>
      <c r="L275" s="14">
        <f>IF(AVANZA[[#This Row],[Variable]]=AVANZA[[#Headers],[PENDIENTE]],1,0)</f>
        <v>0</v>
      </c>
      <c r="M275" s="14">
        <f>IF(AVANZA[[#This Row],[ESTADO AGENDA]]="AGENDADA",1,0)</f>
        <v>0</v>
      </c>
      <c r="N275" s="14">
        <f>IF(AVANZA[[#This Row],[ESTADO AGENDA]]="PENDIENTE DE AGENDAR",1,0)</f>
        <v>0</v>
      </c>
      <c r="O275" s="14">
        <f>IF(AVANZA[[#This Row],[ESTADO AGENDA]]="SUSPENDIDA",1,0)</f>
        <v>0</v>
      </c>
      <c r="P275" t="str" cm="1">
        <f t="array" ref="P275">_xlfn.XLOOKUP(AVANZA[[#This Row],[Num_Agrupacion_Pet_Atis]],Tabla1[[#All],[Numero_de_actuacion]],Tabla1[[#All],[Estado_de_la_orden]],"",0)</f>
        <v/>
      </c>
      <c r="Q275" s="2" t="str" cm="1">
        <f t="array" ref="Q275">_xlfn.XLOOKUP(AVANZA[[#This Row],[Num_Agrupacion_Pet_Atis]],Tabla1[[#All],[Numero_de_actuacion]],Tabla1[[#All],[Fecha_de_la_cita]],"",0)</f>
        <v/>
      </c>
      <c r="R275" t="str" cm="1">
        <f t="array" ref="R275">_xlfn.XLOOKUP(AVANZA[[#This Row],[Num_Agrupacion_Pet_Atis]],Tabla1[[#All],[Numero_de_actuacion]],Tabla1[[#All],[Franja_horaria_de_la_cita]],"",0)</f>
        <v/>
      </c>
      <c r="S275" s="14" t="str">
        <f>IFERROR(DAY(AVANZA[[#This Row],[FECHA AGENDA]]),"")</f>
        <v/>
      </c>
      <c r="T275" s="14" t="str">
        <f>IFERROR(MONTH(AVANZA[[#This Row],[FECHA AGENDA]]),"")</f>
        <v/>
      </c>
      <c r="U275" t="str" cm="1">
        <f t="array" ref="U275">_xlfn.XLOOKUP(AVANZA[[#This Row],[Num_Agrupacion_Pet_Atis]],Tabla1[[#All],[Numero_de_actuacion]],Tabla1[[#All],[Motivo_de_suspension]],"",0)</f>
        <v/>
      </c>
      <c r="V275" s="2" t="str" cm="1">
        <f t="array" ref="V275">_xlfn.XLOOKUP(AVANZA[[#This Row],[Num_Agrupacion_Pet_Atis]],Tabla1[[#All],[Numero_de_actuacion]],Tabla1[[#All],[No_identificacion_cliente]],"",0)</f>
        <v/>
      </c>
      <c r="W275" s="2" t="str" cm="1">
        <f t="array" ref="W275">_xlfn.XLOOKUP(AVANZA[[#This Row],[Num_Agrupacion_Pet_Atis]],Tabla1[[#All],[Numero_de_actuacion]],Tabla1[[#All],[Movil_de_contacto]],"",0)</f>
        <v/>
      </c>
      <c r="X275" s="14">
        <f>IF(OR(AVANZA[[#This Row],[ESTADO LEG]]="Legalizada grabacion",AVANZA[[#This Row],[ESTADO LEG]]="Legalizada aut"),1,0)</f>
        <v>0</v>
      </c>
      <c r="Y275" s="14">
        <f>IF(OR(AVANZA[[#This Row],[ESTADO LEG]]="pdte legalizar",AVANZA[[#This Row],[ESTADO LEG]]="No cruza"),1,0)</f>
        <v>0</v>
      </c>
      <c r="Z275" t="str" cm="1">
        <f t="array" ref="Z275">IF(AVANZA[[#This Row],[Variable]]="Terminada",LOWER(_xlfn.XLOOKUP(AVANZA[[#This Row],[ID_Peticion]],Tabla6[[#All],[NUM_PETICION]],Tabla6[[#All],[ESTADO_LEG]],"NO CRUZA",0)),AVANZA[[#This Row],[Variable]])</f>
        <v>ANULADA</v>
      </c>
      <c r="AA275" t="str" cm="1">
        <f t="array" ref="AA275">_xlfn.XLOOKUP(AVANZA[[#This Row],[ID_Peticion]],Tabla6[[#All],[NUM_PETICION]],Tabla6[[#All],[DIF_DIAS]],"",0)</f>
        <v/>
      </c>
      <c r="AB275" s="2" t="str" cm="1">
        <f t="array" ref="AB275">IFERROR(_xlfn.XLOOKUP(AVANZA[[#This Row],[ID_Peticion]],Tabla6[[#All],[NUM_PETICION]],Tabla6[[#All],[FEC_LEGAL]],"",0),"")</f>
        <v/>
      </c>
      <c r="AC275" s="14">
        <f ca="1">IF(AVANZA[[#This Row],[FECHA LEG]]&lt;&gt;0,IFERROR(AVANZA[[#This Row],[FECHA LEG]]-AVANZA[[#This Row],[FechaIniEstadoSubPetAtis]],0),TODAY()-AVANZA[[#This Row],[FechaIniEstadoSubPetAtis]])</f>
        <v>0</v>
      </c>
      <c r="AD275" s="35">
        <f ca="1">IF(AVANZA[[#This Row],[FINAL Vs LG]]&lt;&gt;0,IF(AVANZA[[#This Row],[FINAL Vs LG]]&lt;7.1,"100%",IF(AND(AVANZA[[#This Row],[FINAL Vs LG]]&gt;7.1,AVANZA[[#This Row],[FINAL Vs LG]]&lt;11.1),"50%","0%")),0)</f>
        <v>0</v>
      </c>
      <c r="AE275" s="14">
        <f ca="1">VLOOKUP(DAY(TODAY()),BACK!F:G,2,0)</f>
        <v>14</v>
      </c>
      <c r="AF275" s="14">
        <f>BACK!$I$2</f>
        <v>24</v>
      </c>
      <c r="AG275" s="14">
        <f>IF(AVANZA[[#This Row],[Oferta_empaquetada_comisiones]]="SI",1,0)</f>
        <v>0</v>
      </c>
      <c r="AH275" s="36">
        <f>IF(AVANZA[[#This Row],[Variable]]="TERMINADA",IFERROR(VLOOKUP(AVANZA[[#This Row],[SUPERVISOR]],Tabla2[#All],4,0),0),)</f>
        <v>0</v>
      </c>
      <c r="AI275" s="14">
        <f>IF(AVANZA[[#This Row],[Producto]]="BA",1,0)</f>
        <v>1</v>
      </c>
      <c r="AJ275" s="14">
        <f>IF(AVANZA[[#This Row],[Producto]]="DUO",1,0)</f>
        <v>0</v>
      </c>
      <c r="AK275" s="14">
        <f>IF(AVANZA[[#This Row],[Producto]]="TRIO",1,0)</f>
        <v>0</v>
      </c>
      <c r="AL275" t="s">
        <v>1060</v>
      </c>
      <c r="AM275">
        <v>-1</v>
      </c>
      <c r="AN275">
        <v>-1</v>
      </c>
      <c r="AO275" t="s">
        <v>15815</v>
      </c>
      <c r="AP275" s="1">
        <v>46142.448101851849</v>
      </c>
      <c r="AQ275">
        <v>-1</v>
      </c>
      <c r="AR275" t="s">
        <v>15816</v>
      </c>
      <c r="AS275">
        <v>-1</v>
      </c>
      <c r="AT275">
        <v>-1</v>
      </c>
      <c r="AU275">
        <v>-1</v>
      </c>
      <c r="AV275">
        <v>-1</v>
      </c>
      <c r="AW275">
        <v>-1</v>
      </c>
      <c r="AX275" t="s">
        <v>224</v>
      </c>
      <c r="AY275">
        <v>-1</v>
      </c>
      <c r="AZ275">
        <v>2026</v>
      </c>
      <c r="BA275">
        <v>5</v>
      </c>
      <c r="BB275">
        <v>7</v>
      </c>
      <c r="BC275">
        <v>-1</v>
      </c>
      <c r="BD275" t="s">
        <v>225</v>
      </c>
      <c r="BE275">
        <v>-1</v>
      </c>
      <c r="BF275">
        <v>20001620568647</v>
      </c>
      <c r="BG275" t="s">
        <v>226</v>
      </c>
      <c r="BH275" t="s">
        <v>227</v>
      </c>
      <c r="BI275" t="s">
        <v>15817</v>
      </c>
      <c r="BJ275">
        <v>-1</v>
      </c>
      <c r="BK275">
        <v>-1</v>
      </c>
      <c r="BL275">
        <v>-1</v>
      </c>
      <c r="BM275" t="s">
        <v>573</v>
      </c>
      <c r="BN275" t="s">
        <v>230</v>
      </c>
      <c r="BO275" t="s">
        <v>15818</v>
      </c>
      <c r="BP275" t="s">
        <v>380</v>
      </c>
      <c r="BQ275">
        <v>2026</v>
      </c>
      <c r="BR275">
        <v>4</v>
      </c>
      <c r="BS275">
        <v>30</v>
      </c>
      <c r="BT275" s="1">
        <v>46149.631805555553</v>
      </c>
      <c r="BU275" t="s">
        <v>575</v>
      </c>
      <c r="BV275" s="2">
        <v>46149</v>
      </c>
      <c r="BW275" t="s">
        <v>576</v>
      </c>
      <c r="BX275" s="2">
        <v>46142</v>
      </c>
      <c r="BY275" s="2">
        <v>46149</v>
      </c>
      <c r="BZ275" t="s">
        <v>235</v>
      </c>
      <c r="CA275" t="s">
        <v>297</v>
      </c>
      <c r="CB275" t="s">
        <v>297</v>
      </c>
      <c r="CC275" t="s">
        <v>15819</v>
      </c>
      <c r="CD275" t="s">
        <v>2194</v>
      </c>
      <c r="CE275">
        <v>-1</v>
      </c>
      <c r="CF275" t="s">
        <v>300</v>
      </c>
      <c r="CG275" t="s">
        <v>301</v>
      </c>
      <c r="CH275" t="s">
        <v>242</v>
      </c>
      <c r="CI275">
        <v>1031182302</v>
      </c>
      <c r="CJ275" t="s">
        <v>1068</v>
      </c>
      <c r="CK275" t="s">
        <v>245</v>
      </c>
      <c r="CL275" t="s">
        <v>409</v>
      </c>
      <c r="CM275" t="s">
        <v>247</v>
      </c>
      <c r="CN275" t="s">
        <v>410</v>
      </c>
      <c r="CT275" t="s">
        <v>386</v>
      </c>
      <c r="CU275" t="s">
        <v>225</v>
      </c>
      <c r="CW275" t="s">
        <v>226</v>
      </c>
      <c r="CX275" t="s">
        <v>227</v>
      </c>
      <c r="CY275" t="s">
        <v>1276</v>
      </c>
      <c r="DA275" t="s">
        <v>250</v>
      </c>
      <c r="DB275">
        <v>-1</v>
      </c>
      <c r="DF275" t="s">
        <v>955</v>
      </c>
      <c r="DJ275" t="s">
        <v>252</v>
      </c>
      <c r="DK275" t="s">
        <v>253</v>
      </c>
      <c r="DL275" t="s">
        <v>253</v>
      </c>
      <c r="DN275" t="s">
        <v>255</v>
      </c>
      <c r="DR275" t="s">
        <v>1069</v>
      </c>
      <c r="DS275" t="s">
        <v>1068</v>
      </c>
      <c r="DT275" t="s">
        <v>1067</v>
      </c>
      <c r="DV275">
        <v>1</v>
      </c>
      <c r="DW275" t="s">
        <v>283</v>
      </c>
      <c r="ED275" s="2">
        <v>46149</v>
      </c>
      <c r="EF275">
        <v>26</v>
      </c>
      <c r="EP275" t="s">
        <v>258</v>
      </c>
      <c r="FA275" t="s">
        <v>245</v>
      </c>
      <c r="FB275" t="s">
        <v>308</v>
      </c>
      <c r="FD275" t="s">
        <v>308</v>
      </c>
      <c r="FE275" t="s">
        <v>309</v>
      </c>
      <c r="FF275" t="s">
        <v>309</v>
      </c>
      <c r="FK275" t="s">
        <v>263</v>
      </c>
      <c r="FN275" t="s">
        <v>410</v>
      </c>
      <c r="FO275" t="s">
        <v>414</v>
      </c>
      <c r="FR275">
        <v>0</v>
      </c>
      <c r="GB275" t="s">
        <v>266</v>
      </c>
      <c r="GM275">
        <v>0</v>
      </c>
      <c r="GS275" t="s">
        <v>267</v>
      </c>
      <c r="GT275" s="2"/>
      <c r="GU275" t="s">
        <v>268</v>
      </c>
      <c r="GW275" t="s">
        <v>270</v>
      </c>
      <c r="GX275" t="s">
        <v>271</v>
      </c>
      <c r="GY275" t="s">
        <v>271</v>
      </c>
      <c r="GZ275" t="s">
        <v>273</v>
      </c>
      <c r="HE275" t="s">
        <v>230</v>
      </c>
      <c r="HF275" t="s">
        <v>1375</v>
      </c>
      <c r="HR275" t="s">
        <v>278</v>
      </c>
      <c r="HV275">
        <v>85900</v>
      </c>
      <c r="HW275" t="s">
        <v>279</v>
      </c>
      <c r="HY275">
        <v>0</v>
      </c>
      <c r="HZ275">
        <v>0</v>
      </c>
      <c r="IA275" t="s">
        <v>279</v>
      </c>
      <c r="IB275" t="s">
        <v>281</v>
      </c>
      <c r="IC275" t="s">
        <v>15820</v>
      </c>
      <c r="IE275" t="s">
        <v>283</v>
      </c>
      <c r="IF275" t="s">
        <v>283</v>
      </c>
      <c r="IG275" t="s">
        <v>283</v>
      </c>
      <c r="IH275" t="s">
        <v>284</v>
      </c>
      <c r="II275" t="s">
        <v>285</v>
      </c>
      <c r="IJ275" t="s">
        <v>286</v>
      </c>
      <c r="IK275" t="s">
        <v>278</v>
      </c>
      <c r="IL275" t="s">
        <v>346</v>
      </c>
      <c r="IM275" t="s">
        <v>288</v>
      </c>
      <c r="IN275" t="s">
        <v>958</v>
      </c>
      <c r="IP275" t="s">
        <v>1279</v>
      </c>
      <c r="IQ275" t="s">
        <v>284</v>
      </c>
      <c r="IS275" t="s">
        <v>291</v>
      </c>
      <c r="IT275" t="s">
        <v>561</v>
      </c>
      <c r="IY275" t="s">
        <v>281</v>
      </c>
    </row>
    <row r="276" spans="1:259" x14ac:dyDescent="0.3">
      <c r="A276" s="14">
        <f>DAY(AVANZA[[#This Row],[FechaSeguimiento]])</f>
        <v>7</v>
      </c>
      <c r="B276" s="14">
        <f>MONTH(AVANZA[[#This Row],[FechaSeguimiento]])</f>
        <v>5</v>
      </c>
      <c r="C276"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276" t="str">
        <f>LOWER(IFERROR(VLOOKUP(AVANZA[[#This Row],[ID_Peticion]],CANCELADAS[#All],2,0),""))</f>
        <v>qt - no existe red ftth</v>
      </c>
      <c r="E276" t="str">
        <f>LOWER(IFERROR(VLOOKUP(AVANZA[[#This Row],[ID_Peticion]],CANCELADAS[#All],3,0),""))</f>
        <v>tecnico</v>
      </c>
      <c r="F276" t="str">
        <f>LOWER(IF(AVANZA[[#This Row],[CEDULA CLIENTE]]&lt;&gt;""," CC: " &amp; COUNTIFS(AVANZA[CEDULA CLIENTE],AVANZA[[#This Row],[CEDULA CLIENTE]]),"")&amp; IF(AVANZA[[#This Row],[Direccion]]&lt;&gt;""," DIR: " &amp; COUNTIFS(AVANZA[Direccion],AVANZA[[#This Row],[Direccion]]),""))</f>
        <v xml:space="preserve"> dir: 1</v>
      </c>
      <c r="G276" t="str">
        <f>IFERROR(VLOOKUP(AVANZA[[#This Row],[Cedula_Vendedor_Atis]],PLANTA[[#All],[CEDULA]:[LINEA]],3,0),"No Cruza")</f>
        <v>Marisol Avella</v>
      </c>
      <c r="H276" t="str">
        <f>IFERROR(VLOOKUP(AVANZA[[#This Row],[Cedula_Vendedor_Atis]],PLANTA[[#All],[CEDULA]:[LINEA]],4,0),"No Cruza")</f>
        <v>Fija</v>
      </c>
      <c r="I276" t="str">
        <f>LOWER(IF(AVANZA[[#This Row],[ATRIBUIBLE]]="",AVANZA[[#This Row],[Variable]],AVANZA[[#This Row],[ATRIBUIBLE]]))</f>
        <v>tecnico</v>
      </c>
      <c r="J276" s="14">
        <f>IF(AVANZA[[#This Row],[Variable]]=AVANZA[[#Headers],[TERMINADA]],1,0)</f>
        <v>0</v>
      </c>
      <c r="K276" s="14">
        <f>IF(AVANZA[[#This Row],[Variable]]=AVANZA[[#Headers],[ANULADA]],1,0)</f>
        <v>1</v>
      </c>
      <c r="L276" s="14">
        <f>IF(AVANZA[[#This Row],[Variable]]=AVANZA[[#Headers],[PENDIENTE]],1,0)</f>
        <v>0</v>
      </c>
      <c r="M276" s="14">
        <f>IF(AVANZA[[#This Row],[ESTADO AGENDA]]="AGENDADA",1,0)</f>
        <v>0</v>
      </c>
      <c r="N276" s="14">
        <f>IF(AVANZA[[#This Row],[ESTADO AGENDA]]="PENDIENTE DE AGENDAR",1,0)</f>
        <v>0</v>
      </c>
      <c r="O276" s="14">
        <f>IF(AVANZA[[#This Row],[ESTADO AGENDA]]="SUSPENDIDA",1,0)</f>
        <v>0</v>
      </c>
      <c r="P276" t="str" cm="1">
        <f t="array" ref="P276">_xlfn.XLOOKUP(AVANZA[[#This Row],[Num_Agrupacion_Pet_Atis]],Tabla1[[#All],[Numero_de_actuacion]],Tabla1[[#All],[Estado_de_la_orden]],"",0)</f>
        <v/>
      </c>
      <c r="Q276" s="2" t="str" cm="1">
        <f t="array" ref="Q276">_xlfn.XLOOKUP(AVANZA[[#This Row],[Num_Agrupacion_Pet_Atis]],Tabla1[[#All],[Numero_de_actuacion]],Tabla1[[#All],[Fecha_de_la_cita]],"",0)</f>
        <v/>
      </c>
      <c r="R276" t="str" cm="1">
        <f t="array" ref="R276">_xlfn.XLOOKUP(AVANZA[[#This Row],[Num_Agrupacion_Pet_Atis]],Tabla1[[#All],[Numero_de_actuacion]],Tabla1[[#All],[Franja_horaria_de_la_cita]],"",0)</f>
        <v/>
      </c>
      <c r="S276" s="14" t="str">
        <f>IFERROR(DAY(AVANZA[[#This Row],[FECHA AGENDA]]),"")</f>
        <v/>
      </c>
      <c r="T276" s="14" t="str">
        <f>IFERROR(MONTH(AVANZA[[#This Row],[FECHA AGENDA]]),"")</f>
        <v/>
      </c>
      <c r="U276" t="str" cm="1">
        <f t="array" ref="U276">_xlfn.XLOOKUP(AVANZA[[#This Row],[Num_Agrupacion_Pet_Atis]],Tabla1[[#All],[Numero_de_actuacion]],Tabla1[[#All],[Motivo_de_suspension]],"",0)</f>
        <v/>
      </c>
      <c r="V276" s="2" t="str" cm="1">
        <f t="array" ref="V276">_xlfn.XLOOKUP(AVANZA[[#This Row],[Num_Agrupacion_Pet_Atis]],Tabla1[[#All],[Numero_de_actuacion]],Tabla1[[#All],[No_identificacion_cliente]],"",0)</f>
        <v/>
      </c>
      <c r="W276" s="2" t="str" cm="1">
        <f t="array" ref="W276">_xlfn.XLOOKUP(AVANZA[[#This Row],[Num_Agrupacion_Pet_Atis]],Tabla1[[#All],[Numero_de_actuacion]],Tabla1[[#All],[Movil_de_contacto]],"",0)</f>
        <v/>
      </c>
      <c r="X276" s="14">
        <f>IF(OR(AVANZA[[#This Row],[ESTADO LEG]]="Legalizada grabacion",AVANZA[[#This Row],[ESTADO LEG]]="Legalizada aut"),1,0)</f>
        <v>0</v>
      </c>
      <c r="Y276" s="14">
        <f>IF(OR(AVANZA[[#This Row],[ESTADO LEG]]="pdte legalizar",AVANZA[[#This Row],[ESTADO LEG]]="No cruza"),1,0)</f>
        <v>0</v>
      </c>
      <c r="Z276" t="str" cm="1">
        <f t="array" ref="Z276">IF(AVANZA[[#This Row],[Variable]]="Terminada",LOWER(_xlfn.XLOOKUP(AVANZA[[#This Row],[ID_Peticion]],Tabla6[[#All],[NUM_PETICION]],Tabla6[[#All],[ESTADO_LEG]],"NO CRUZA",0)),AVANZA[[#This Row],[Variable]])</f>
        <v>ANULADA</v>
      </c>
      <c r="AA276" t="str" cm="1">
        <f t="array" ref="AA276">_xlfn.XLOOKUP(AVANZA[[#This Row],[ID_Peticion]],Tabla6[[#All],[NUM_PETICION]],Tabla6[[#All],[DIF_DIAS]],"",0)</f>
        <v/>
      </c>
      <c r="AB276" s="2" t="str" cm="1">
        <f t="array" ref="AB276">IFERROR(_xlfn.XLOOKUP(AVANZA[[#This Row],[ID_Peticion]],Tabla6[[#All],[NUM_PETICION]],Tabla6[[#All],[FEC_LEGAL]],"",0),"")</f>
        <v/>
      </c>
      <c r="AC276" s="14">
        <f ca="1">IF(AVANZA[[#This Row],[FECHA LEG]]&lt;&gt;0,IFERROR(AVANZA[[#This Row],[FECHA LEG]]-AVANZA[[#This Row],[FechaIniEstadoSubPetAtis]],0),TODAY()-AVANZA[[#This Row],[FechaIniEstadoSubPetAtis]])</f>
        <v>0</v>
      </c>
      <c r="AD276" s="35">
        <f ca="1">IF(AVANZA[[#This Row],[FINAL Vs LG]]&lt;&gt;0,IF(AVANZA[[#This Row],[FINAL Vs LG]]&lt;7.1,"100%",IF(AND(AVANZA[[#This Row],[FINAL Vs LG]]&gt;7.1,AVANZA[[#This Row],[FINAL Vs LG]]&lt;11.1),"50%","0%")),0)</f>
        <v>0</v>
      </c>
      <c r="AE276" s="14">
        <f ca="1">VLOOKUP(DAY(TODAY()),BACK!F:G,2,0)</f>
        <v>14</v>
      </c>
      <c r="AF276" s="14">
        <f>BACK!$I$2</f>
        <v>24</v>
      </c>
      <c r="AG276" s="14">
        <f>IF(AVANZA[[#This Row],[Oferta_empaquetada_comisiones]]="SI",1,0)</f>
        <v>0</v>
      </c>
      <c r="AH276" s="36">
        <f>IF(AVANZA[[#This Row],[Variable]]="TERMINADA",IFERROR(VLOOKUP(AVANZA[[#This Row],[SUPERVISOR]],Tabla2[#All],4,0),0),)</f>
        <v>0</v>
      </c>
      <c r="AI276" s="14">
        <f>IF(AVANZA[[#This Row],[Producto]]="BA",1,0)</f>
        <v>1</v>
      </c>
      <c r="AJ276" s="14">
        <f>IF(AVANZA[[#This Row],[Producto]]="DUO",1,0)</f>
        <v>0</v>
      </c>
      <c r="AK276" s="14">
        <f>IF(AVANZA[[#This Row],[Producto]]="TRIO",1,0)</f>
        <v>0</v>
      </c>
      <c r="AL276" t="s">
        <v>1154</v>
      </c>
      <c r="AM276">
        <v>-1</v>
      </c>
      <c r="AN276">
        <v>-1</v>
      </c>
      <c r="AO276" t="s">
        <v>15821</v>
      </c>
      <c r="AP276" s="1">
        <v>46141.43949074074</v>
      </c>
      <c r="AQ276">
        <v>-1</v>
      </c>
      <c r="AR276" t="s">
        <v>15822</v>
      </c>
      <c r="AS276">
        <v>-1</v>
      </c>
      <c r="AT276">
        <v>-1</v>
      </c>
      <c r="AU276">
        <v>-1</v>
      </c>
      <c r="AV276">
        <v>-1</v>
      </c>
      <c r="AW276">
        <v>-1</v>
      </c>
      <c r="AX276" t="s">
        <v>224</v>
      </c>
      <c r="AY276">
        <v>-1</v>
      </c>
      <c r="AZ276">
        <v>2026</v>
      </c>
      <c r="BA276">
        <v>5</v>
      </c>
      <c r="BB276">
        <v>7</v>
      </c>
      <c r="BC276">
        <v>-1</v>
      </c>
      <c r="BD276" t="s">
        <v>225</v>
      </c>
      <c r="BE276">
        <v>-1</v>
      </c>
      <c r="BF276">
        <v>20001619864633</v>
      </c>
      <c r="BG276" t="s">
        <v>226</v>
      </c>
      <c r="BH276" t="s">
        <v>227</v>
      </c>
      <c r="BI276" t="s">
        <v>15823</v>
      </c>
      <c r="BJ276">
        <v>-1</v>
      </c>
      <c r="BK276">
        <v>-1</v>
      </c>
      <c r="BL276">
        <v>-1</v>
      </c>
      <c r="BM276" t="s">
        <v>573</v>
      </c>
      <c r="BN276" t="s">
        <v>230</v>
      </c>
      <c r="BO276" t="s">
        <v>15824</v>
      </c>
      <c r="BP276" t="s">
        <v>232</v>
      </c>
      <c r="BQ276">
        <v>2026</v>
      </c>
      <c r="BR276">
        <v>4</v>
      </c>
      <c r="BS276">
        <v>29</v>
      </c>
      <c r="BT276" s="1">
        <v>46149.63354166667</v>
      </c>
      <c r="BU276" t="s">
        <v>575</v>
      </c>
      <c r="BV276" s="2">
        <v>46149</v>
      </c>
      <c r="BW276" t="s">
        <v>576</v>
      </c>
      <c r="BX276" s="2">
        <v>46141</v>
      </c>
      <c r="BY276" s="2">
        <v>46149</v>
      </c>
      <c r="BZ276" t="s">
        <v>235</v>
      </c>
      <c r="CA276" t="s">
        <v>1039</v>
      </c>
      <c r="CB276" t="s">
        <v>1040</v>
      </c>
      <c r="CC276" t="s">
        <v>15825</v>
      </c>
      <c r="CD276" t="s">
        <v>15826</v>
      </c>
      <c r="CE276">
        <v>-1</v>
      </c>
      <c r="CF276" t="s">
        <v>1042</v>
      </c>
      <c r="CG276" t="s">
        <v>1006</v>
      </c>
      <c r="CH276" t="s">
        <v>357</v>
      </c>
      <c r="CI276">
        <v>1063565638</v>
      </c>
      <c r="CJ276" t="s">
        <v>1162</v>
      </c>
      <c r="CK276" t="s">
        <v>245</v>
      </c>
      <c r="CL276" t="s">
        <v>409</v>
      </c>
      <c r="CM276" t="s">
        <v>247</v>
      </c>
      <c r="CN276" t="s">
        <v>410</v>
      </c>
      <c r="CT276" t="s">
        <v>693</v>
      </c>
      <c r="CU276" t="s">
        <v>225</v>
      </c>
      <c r="CW276" t="s">
        <v>226</v>
      </c>
      <c r="CX276" t="s">
        <v>227</v>
      </c>
      <c r="CY276" t="s">
        <v>13643</v>
      </c>
      <c r="DA276" t="s">
        <v>250</v>
      </c>
      <c r="DB276">
        <v>-1</v>
      </c>
      <c r="DF276" t="s">
        <v>955</v>
      </c>
      <c r="DJ276" t="s">
        <v>252</v>
      </c>
      <c r="DK276" t="s">
        <v>253</v>
      </c>
      <c r="DL276" t="s">
        <v>253</v>
      </c>
      <c r="DN276" t="s">
        <v>255</v>
      </c>
      <c r="DR276" t="s">
        <v>1163</v>
      </c>
      <c r="DS276" t="s">
        <v>1162</v>
      </c>
      <c r="DT276" t="s">
        <v>1161</v>
      </c>
      <c r="DV276">
        <v>1</v>
      </c>
      <c r="DW276" t="s">
        <v>257</v>
      </c>
      <c r="ED276" s="2">
        <v>46149</v>
      </c>
      <c r="EF276">
        <v>16</v>
      </c>
      <c r="EP276" t="s">
        <v>258</v>
      </c>
      <c r="FA276" t="s">
        <v>245</v>
      </c>
      <c r="FB276" t="s">
        <v>1044</v>
      </c>
      <c r="FD276" t="s">
        <v>1044</v>
      </c>
      <c r="FE276" t="s">
        <v>1045</v>
      </c>
      <c r="FF276" t="s">
        <v>1046</v>
      </c>
      <c r="FK276" t="s">
        <v>263</v>
      </c>
      <c r="FN276" t="s">
        <v>410</v>
      </c>
      <c r="FO276" t="s">
        <v>414</v>
      </c>
      <c r="FR276">
        <v>0</v>
      </c>
      <c r="GB276" t="s">
        <v>266</v>
      </c>
      <c r="GM276">
        <v>0</v>
      </c>
      <c r="GS276" t="s">
        <v>267</v>
      </c>
      <c r="GT276" s="2"/>
      <c r="GU276" t="s">
        <v>268</v>
      </c>
      <c r="GV276" t="s">
        <v>335</v>
      </c>
      <c r="GW276" t="s">
        <v>270</v>
      </c>
      <c r="GX276" t="s">
        <v>272</v>
      </c>
      <c r="GY276" t="s">
        <v>272</v>
      </c>
      <c r="GZ276" t="s">
        <v>344</v>
      </c>
      <c r="HE276" t="s">
        <v>230</v>
      </c>
      <c r="HF276" t="s">
        <v>15827</v>
      </c>
      <c r="HR276" t="s">
        <v>278</v>
      </c>
      <c r="HV276">
        <v>85900</v>
      </c>
      <c r="HW276" t="s">
        <v>279</v>
      </c>
      <c r="HY276">
        <v>0</v>
      </c>
      <c r="HZ276">
        <v>0</v>
      </c>
      <c r="IA276" t="s">
        <v>279</v>
      </c>
      <c r="IB276" t="s">
        <v>281</v>
      </c>
      <c r="IC276" t="s">
        <v>15828</v>
      </c>
      <c r="IE276" t="s">
        <v>283</v>
      </c>
      <c r="IF276" t="s">
        <v>283</v>
      </c>
      <c r="IG276" t="s">
        <v>283</v>
      </c>
      <c r="IH276" t="s">
        <v>284</v>
      </c>
      <c r="II276" t="s">
        <v>285</v>
      </c>
      <c r="IJ276" t="s">
        <v>286</v>
      </c>
      <c r="IK276" t="s">
        <v>278</v>
      </c>
      <c r="IL276" t="s">
        <v>346</v>
      </c>
      <c r="IM276" t="s">
        <v>288</v>
      </c>
      <c r="IN276" t="s">
        <v>290</v>
      </c>
      <c r="IP276" t="s">
        <v>290</v>
      </c>
      <c r="IQ276" t="s">
        <v>284</v>
      </c>
      <c r="IS276" t="s">
        <v>291</v>
      </c>
      <c r="IT276" t="s">
        <v>561</v>
      </c>
      <c r="IY276" t="s">
        <v>281</v>
      </c>
    </row>
    <row r="277" spans="1:259" x14ac:dyDescent="0.3">
      <c r="A277" s="14">
        <f>DAY(AVANZA[[#This Row],[FechaSeguimiento]])</f>
        <v>7</v>
      </c>
      <c r="B277" s="14">
        <f>MONTH(AVANZA[[#This Row],[FechaSeguimiento]])</f>
        <v>5</v>
      </c>
      <c r="C277"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77" t="str">
        <f>LOWER(IFERROR(VLOOKUP(AVANZA[[#This Row],[ID_Peticion]],CANCELADAS[#All],2,0),""))</f>
        <v/>
      </c>
      <c r="E277" t="str">
        <f>LOWER(IFERROR(VLOOKUP(AVANZA[[#This Row],[ID_Peticion]],CANCELADAS[#All],3,0),""))</f>
        <v/>
      </c>
      <c r="F277" t="str">
        <f>LOWER(IF(AVANZA[[#This Row],[CEDULA CLIENTE]]&lt;&gt;""," CC: " &amp; COUNTIFS(AVANZA[CEDULA CLIENTE],AVANZA[[#This Row],[CEDULA CLIENTE]]),"")&amp; IF(AVANZA[[#This Row],[Direccion]]&lt;&gt;""," DIR: " &amp; COUNTIFS(AVANZA[Direccion],AVANZA[[#This Row],[Direccion]]),""))</f>
        <v xml:space="preserve"> dir: 1</v>
      </c>
      <c r="G277" t="str">
        <f>IFERROR(VLOOKUP(AVANZA[[#This Row],[Cedula_Vendedor_Atis]],PLANTA[[#All],[CEDULA]:[LINEA]],3,0),"No Cruza")</f>
        <v>Marisol Avella</v>
      </c>
      <c r="H277" t="str">
        <f>IFERROR(VLOOKUP(AVANZA[[#This Row],[Cedula_Vendedor_Atis]],PLANTA[[#All],[CEDULA]:[LINEA]],4,0),"No Cruza")</f>
        <v>Fija</v>
      </c>
      <c r="I277" t="str">
        <f>LOWER(IF(AVANZA[[#This Row],[ATRIBUIBLE]]="",AVANZA[[#This Row],[Variable]],AVANZA[[#This Row],[ATRIBUIBLE]]))</f>
        <v>terminada</v>
      </c>
      <c r="J277" s="14">
        <f>IF(AVANZA[[#This Row],[Variable]]=AVANZA[[#Headers],[TERMINADA]],1,0)</f>
        <v>1</v>
      </c>
      <c r="K277" s="14">
        <f>IF(AVANZA[[#This Row],[Variable]]=AVANZA[[#Headers],[ANULADA]],1,0)</f>
        <v>0</v>
      </c>
      <c r="L277" s="14">
        <f>IF(AVANZA[[#This Row],[Variable]]=AVANZA[[#Headers],[PENDIENTE]],1,0)</f>
        <v>0</v>
      </c>
      <c r="M277" s="14">
        <f>IF(AVANZA[[#This Row],[ESTADO AGENDA]]="AGENDADA",1,0)</f>
        <v>0</v>
      </c>
      <c r="N277" s="14">
        <f>IF(AVANZA[[#This Row],[ESTADO AGENDA]]="PENDIENTE DE AGENDAR",1,0)</f>
        <v>0</v>
      </c>
      <c r="O277" s="14">
        <f>IF(AVANZA[[#This Row],[ESTADO AGENDA]]="SUSPENDIDA",1,0)</f>
        <v>0</v>
      </c>
      <c r="P277" t="str" cm="1">
        <f t="array" ref="P277">_xlfn.XLOOKUP(AVANZA[[#This Row],[Num_Agrupacion_Pet_Atis]],Tabla1[[#All],[Numero_de_actuacion]],Tabla1[[#All],[Estado_de_la_orden]],"",0)</f>
        <v/>
      </c>
      <c r="Q277" s="2" t="str" cm="1">
        <f t="array" ref="Q277">_xlfn.XLOOKUP(AVANZA[[#This Row],[Num_Agrupacion_Pet_Atis]],Tabla1[[#All],[Numero_de_actuacion]],Tabla1[[#All],[Fecha_de_la_cita]],"",0)</f>
        <v/>
      </c>
      <c r="R277" t="str" cm="1">
        <f t="array" ref="R277">_xlfn.XLOOKUP(AVANZA[[#This Row],[Num_Agrupacion_Pet_Atis]],Tabla1[[#All],[Numero_de_actuacion]],Tabla1[[#All],[Franja_horaria_de_la_cita]],"",0)</f>
        <v/>
      </c>
      <c r="S277" s="14" t="str">
        <f>IFERROR(DAY(AVANZA[[#This Row],[FECHA AGENDA]]),"")</f>
        <v/>
      </c>
      <c r="T277" s="14" t="str">
        <f>IFERROR(MONTH(AVANZA[[#This Row],[FECHA AGENDA]]),"")</f>
        <v/>
      </c>
      <c r="U277" t="str" cm="1">
        <f t="array" ref="U277">_xlfn.XLOOKUP(AVANZA[[#This Row],[Num_Agrupacion_Pet_Atis]],Tabla1[[#All],[Numero_de_actuacion]],Tabla1[[#All],[Motivo_de_suspension]],"",0)</f>
        <v/>
      </c>
      <c r="V277" s="2" t="str" cm="1">
        <f t="array" ref="V277">_xlfn.XLOOKUP(AVANZA[[#This Row],[Num_Agrupacion_Pet_Atis]],Tabla1[[#All],[Numero_de_actuacion]],Tabla1[[#All],[No_identificacion_cliente]],"",0)</f>
        <v/>
      </c>
      <c r="W277" s="2" t="str" cm="1">
        <f t="array" ref="W277">_xlfn.XLOOKUP(AVANZA[[#This Row],[Num_Agrupacion_Pet_Atis]],Tabla1[[#All],[Numero_de_actuacion]],Tabla1[[#All],[Movil_de_contacto]],"",0)</f>
        <v/>
      </c>
      <c r="X277" s="14">
        <f>IF(OR(AVANZA[[#This Row],[ESTADO LEG]]="Legalizada grabacion",AVANZA[[#This Row],[ESTADO LEG]]="Legalizada aut"),1,0)</f>
        <v>1</v>
      </c>
      <c r="Y277" s="14">
        <f>IF(OR(AVANZA[[#This Row],[ESTADO LEG]]="pdte legalizar",AVANZA[[#This Row],[ESTADO LEG]]="No cruza"),1,0)</f>
        <v>0</v>
      </c>
      <c r="Z277" t="str" cm="1">
        <f t="array" ref="Z277">IF(AVANZA[[#This Row],[Variable]]="Terminada",LOWER(_xlfn.XLOOKUP(AVANZA[[#This Row],[ID_Peticion]],Tabla6[[#All],[NUM_PETICION]],Tabla6[[#All],[ESTADO_LEG]],"NO CRUZA",0)),AVANZA[[#This Row],[Variable]])</f>
        <v>legalizada grabacion</v>
      </c>
      <c r="AA277" cm="1">
        <f t="array" ref="AA277">_xlfn.XLOOKUP(AVANZA[[#This Row],[ID_Peticion]],Tabla6[[#All],[NUM_PETICION]],Tabla6[[#All],[DIF_DIAS]],"",0)</f>
        <v>1</v>
      </c>
      <c r="AB277" s="2" cm="1">
        <f t="array" ref="AB277">IFERROR(_xlfn.XLOOKUP(AVANZA[[#This Row],[ID_Peticion]],Tabla6[[#All],[NUM_PETICION]],Tabla6[[#All],[FEC_LEGAL]],"",0),"")</f>
        <v>46150</v>
      </c>
      <c r="AC277" s="14">
        <f ca="1">IF(AVANZA[[#This Row],[FECHA LEG]]&lt;&gt;0,IFERROR(AVANZA[[#This Row],[FECHA LEG]]-AVANZA[[#This Row],[FechaIniEstadoSubPetAtis]],0),TODAY()-AVANZA[[#This Row],[FechaIniEstadoSubPetAtis]])</f>
        <v>1</v>
      </c>
      <c r="AD277" s="35" t="str">
        <f ca="1">IF(AVANZA[[#This Row],[FINAL Vs LG]]&lt;&gt;0,IF(AVANZA[[#This Row],[FINAL Vs LG]]&lt;7.1,"100%",IF(AND(AVANZA[[#This Row],[FINAL Vs LG]]&gt;7.1,AVANZA[[#This Row],[FINAL Vs LG]]&lt;11.1),"50%","0%")),0)</f>
        <v>100%</v>
      </c>
      <c r="AE277" s="14">
        <f ca="1">VLOOKUP(DAY(TODAY()),BACK!F:G,2,0)</f>
        <v>14</v>
      </c>
      <c r="AF277" s="14">
        <f>BACK!$I$2</f>
        <v>24</v>
      </c>
      <c r="AG277" s="14">
        <f>IF(AVANZA[[#This Row],[Oferta_empaquetada_comisiones]]="SI",1,0)</f>
        <v>0</v>
      </c>
      <c r="AH277" s="36">
        <f>IF(AVANZA[[#This Row],[Variable]]="TERMINADA",IFERROR(VLOOKUP(AVANZA[[#This Row],[SUPERVISOR]],Tabla2[#All],4,0),0),)</f>
        <v>3.5</v>
      </c>
      <c r="AI277" s="14">
        <f>IF(AVANZA[[#This Row],[Producto]]="BA",1,0)</f>
        <v>1</v>
      </c>
      <c r="AJ277" s="14">
        <f>IF(AVANZA[[#This Row],[Producto]]="DUO",1,0)</f>
        <v>0</v>
      </c>
      <c r="AK277" s="14">
        <f>IF(AVANZA[[#This Row],[Producto]]="TRIO",1,0)</f>
        <v>0</v>
      </c>
      <c r="AL277" t="s">
        <v>435</v>
      </c>
      <c r="AM277">
        <v>-1</v>
      </c>
      <c r="AN277">
        <v>-1</v>
      </c>
      <c r="AO277" t="s">
        <v>15829</v>
      </c>
      <c r="AP277" s="1">
        <v>46147.673252314817</v>
      </c>
      <c r="AQ277">
        <v>-1</v>
      </c>
      <c r="AR277" t="s">
        <v>15830</v>
      </c>
      <c r="AS277">
        <v>-1</v>
      </c>
      <c r="AT277">
        <v>-1</v>
      </c>
      <c r="AU277">
        <v>-1</v>
      </c>
      <c r="AV277">
        <v>-1</v>
      </c>
      <c r="AW277">
        <v>-1</v>
      </c>
      <c r="AX277" t="s">
        <v>224</v>
      </c>
      <c r="AY277">
        <v>-1</v>
      </c>
      <c r="AZ277">
        <v>2026</v>
      </c>
      <c r="BA277">
        <v>5</v>
      </c>
      <c r="BB277">
        <v>7</v>
      </c>
      <c r="BC277">
        <v>-1</v>
      </c>
      <c r="BD277" t="s">
        <v>225</v>
      </c>
      <c r="BE277">
        <v>-1</v>
      </c>
      <c r="BF277">
        <v>20001623070491</v>
      </c>
      <c r="BG277" t="s">
        <v>319</v>
      </c>
      <c r="BH277" t="s">
        <v>320</v>
      </c>
      <c r="BI277" t="s">
        <v>15831</v>
      </c>
      <c r="BJ277">
        <v>-1</v>
      </c>
      <c r="BK277">
        <v>-1</v>
      </c>
      <c r="BL277">
        <v>-1</v>
      </c>
      <c r="BM277" t="s">
        <v>229</v>
      </c>
      <c r="BN277" t="s">
        <v>230</v>
      </c>
      <c r="BO277" t="s">
        <v>15832</v>
      </c>
      <c r="BP277" t="s">
        <v>232</v>
      </c>
      <c r="BQ277">
        <v>2026</v>
      </c>
      <c r="BR277">
        <v>5</v>
      </c>
      <c r="BS277">
        <v>5</v>
      </c>
      <c r="BT277" s="1">
        <v>46149.555104166669</v>
      </c>
      <c r="BU277" t="s">
        <v>233</v>
      </c>
      <c r="BV277" s="2">
        <v>46149</v>
      </c>
      <c r="BW277" t="s">
        <v>234</v>
      </c>
      <c r="BX277" s="2">
        <v>46147</v>
      </c>
      <c r="BY277" s="2">
        <v>46149</v>
      </c>
      <c r="BZ277" t="s">
        <v>235</v>
      </c>
      <c r="CA277" t="s">
        <v>297</v>
      </c>
      <c r="CB277" t="s">
        <v>297</v>
      </c>
      <c r="CC277" t="s">
        <v>15833</v>
      </c>
      <c r="CD277" t="s">
        <v>3403</v>
      </c>
      <c r="CE277">
        <v>-1</v>
      </c>
      <c r="CF277" t="s">
        <v>300</v>
      </c>
      <c r="CG277" t="s">
        <v>301</v>
      </c>
      <c r="CH277" t="s">
        <v>242</v>
      </c>
      <c r="CI277">
        <v>1193125457</v>
      </c>
      <c r="CJ277" t="s">
        <v>445</v>
      </c>
      <c r="CK277" t="s">
        <v>245</v>
      </c>
      <c r="CL277" t="s">
        <v>246</v>
      </c>
      <c r="CM277" t="s">
        <v>247</v>
      </c>
      <c r="CN277" t="s">
        <v>359</v>
      </c>
      <c r="CT277" t="s">
        <v>304</v>
      </c>
      <c r="CU277" t="s">
        <v>225</v>
      </c>
      <c r="CW277" t="s">
        <v>319</v>
      </c>
      <c r="CX277" t="s">
        <v>320</v>
      </c>
      <c r="DA277" t="s">
        <v>250</v>
      </c>
      <c r="DB277">
        <v>-1</v>
      </c>
      <c r="DF277" t="s">
        <v>251</v>
      </c>
      <c r="DJ277" t="s">
        <v>252</v>
      </c>
      <c r="DK277" t="s">
        <v>253</v>
      </c>
      <c r="DL277" t="s">
        <v>254</v>
      </c>
      <c r="DN277" t="s">
        <v>255</v>
      </c>
      <c r="DR277" t="s">
        <v>449</v>
      </c>
      <c r="DS277" t="s">
        <v>445</v>
      </c>
      <c r="DT277" t="s">
        <v>444</v>
      </c>
      <c r="DV277">
        <v>1</v>
      </c>
      <c r="DW277" t="s">
        <v>283</v>
      </c>
      <c r="ED277" s="2">
        <v>46149</v>
      </c>
      <c r="EE277" t="s">
        <v>343</v>
      </c>
      <c r="EF277">
        <v>12</v>
      </c>
      <c r="EP277" t="s">
        <v>258</v>
      </c>
      <c r="ES277" t="s">
        <v>844</v>
      </c>
      <c r="FA277" t="s">
        <v>245</v>
      </c>
      <c r="FB277" t="s">
        <v>308</v>
      </c>
      <c r="FD277" t="s">
        <v>308</v>
      </c>
      <c r="FE277" t="s">
        <v>309</v>
      </c>
      <c r="FF277" t="s">
        <v>309</v>
      </c>
      <c r="FK277" t="s">
        <v>263</v>
      </c>
      <c r="FL277" t="s">
        <v>15834</v>
      </c>
      <c r="FN277" t="s">
        <v>359</v>
      </c>
      <c r="FO277" t="s">
        <v>366</v>
      </c>
      <c r="FR277">
        <v>94990</v>
      </c>
      <c r="GB277" t="s">
        <v>266</v>
      </c>
      <c r="GC277" t="s">
        <v>225</v>
      </c>
      <c r="GD277">
        <v>0</v>
      </c>
      <c r="GF277">
        <v>0</v>
      </c>
      <c r="GG277">
        <v>25423</v>
      </c>
      <c r="GI277">
        <v>94990</v>
      </c>
      <c r="GJ277">
        <v>0</v>
      </c>
      <c r="GL277">
        <v>0</v>
      </c>
      <c r="GM277">
        <v>113038</v>
      </c>
      <c r="GS277" t="s">
        <v>267</v>
      </c>
      <c r="GT277" s="2">
        <v>45351</v>
      </c>
      <c r="GU277" t="s">
        <v>268</v>
      </c>
      <c r="GV277" t="s">
        <v>269</v>
      </c>
      <c r="GW277" t="s">
        <v>270</v>
      </c>
      <c r="GX277" t="s">
        <v>271</v>
      </c>
      <c r="GY277" t="s">
        <v>272</v>
      </c>
      <c r="GZ277" t="s">
        <v>273</v>
      </c>
      <c r="HA277" t="s">
        <v>274</v>
      </c>
      <c r="HB277" t="s">
        <v>592</v>
      </c>
      <c r="HC277" t="s">
        <v>592</v>
      </c>
      <c r="HD277" t="s">
        <v>385</v>
      </c>
      <c r="HE277" t="s">
        <v>230</v>
      </c>
      <c r="HF277" t="s">
        <v>14154</v>
      </c>
      <c r="HG277" t="s">
        <v>277</v>
      </c>
      <c r="HR277" t="s">
        <v>278</v>
      </c>
      <c r="HV277">
        <v>94990</v>
      </c>
      <c r="HW277" t="s">
        <v>281</v>
      </c>
      <c r="HY277">
        <v>0</v>
      </c>
      <c r="HZ277">
        <v>0</v>
      </c>
      <c r="IA277" t="s">
        <v>279</v>
      </c>
      <c r="IB277" t="s">
        <v>281</v>
      </c>
      <c r="IE277" t="s">
        <v>283</v>
      </c>
      <c r="IF277" t="s">
        <v>283</v>
      </c>
      <c r="IG277" t="s">
        <v>283</v>
      </c>
      <c r="IH277" t="s">
        <v>284</v>
      </c>
      <c r="II277" t="s">
        <v>285</v>
      </c>
      <c r="IJ277" t="s">
        <v>286</v>
      </c>
      <c r="IK277" t="s">
        <v>278</v>
      </c>
      <c r="IL277" t="s">
        <v>371</v>
      </c>
      <c r="IM277" t="s">
        <v>288</v>
      </c>
      <c r="IN277" t="s">
        <v>289</v>
      </c>
      <c r="IP277" t="s">
        <v>290</v>
      </c>
      <c r="IQ277" t="s">
        <v>284</v>
      </c>
      <c r="IS277" t="s">
        <v>291</v>
      </c>
      <c r="IT277" t="s">
        <v>315</v>
      </c>
      <c r="IU277" t="s">
        <v>14252</v>
      </c>
      <c r="IV277" t="s">
        <v>14253</v>
      </c>
      <c r="IW277" t="s">
        <v>318</v>
      </c>
      <c r="IY277" t="s">
        <v>281</v>
      </c>
    </row>
    <row r="278" spans="1:259" x14ac:dyDescent="0.3">
      <c r="A278" s="14">
        <f>DAY(AVANZA[[#This Row],[FechaSeguimiento]])</f>
        <v>7</v>
      </c>
      <c r="B278" s="14">
        <f>MONTH(AVANZA[[#This Row],[FechaSeguimiento]])</f>
        <v>5</v>
      </c>
      <c r="C278"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78" t="str">
        <f>LOWER(IFERROR(VLOOKUP(AVANZA[[#This Row],[ID_Peticion]],CANCELADAS[#All],2,0),""))</f>
        <v/>
      </c>
      <c r="E278" t="str">
        <f>LOWER(IFERROR(VLOOKUP(AVANZA[[#This Row],[ID_Peticion]],CANCELADAS[#All],3,0),""))</f>
        <v/>
      </c>
      <c r="F278" t="str">
        <f>LOWER(IF(AVANZA[[#This Row],[CEDULA CLIENTE]]&lt;&gt;""," CC: " &amp; COUNTIFS(AVANZA[CEDULA CLIENTE],AVANZA[[#This Row],[CEDULA CLIENTE]]),"")&amp; IF(AVANZA[[#This Row],[Direccion]]&lt;&gt;""," DIR: " &amp; COUNTIFS(AVANZA[Direccion],AVANZA[[#This Row],[Direccion]]),""))</f>
        <v xml:space="preserve"> dir: 1</v>
      </c>
      <c r="G278" t="str">
        <f>IFERROR(VLOOKUP(AVANZA[[#This Row],[Cedula_Vendedor_Atis]],PLANTA[[#All],[CEDULA]:[LINEA]],3,0),"No Cruza")</f>
        <v>Marisol Avella</v>
      </c>
      <c r="H278" t="str">
        <f>IFERROR(VLOOKUP(AVANZA[[#This Row],[Cedula_Vendedor_Atis]],PLANTA[[#All],[CEDULA]:[LINEA]],4,0),"No Cruza")</f>
        <v>Fija</v>
      </c>
      <c r="I278" t="str">
        <f>LOWER(IF(AVANZA[[#This Row],[ATRIBUIBLE]]="",AVANZA[[#This Row],[Variable]],AVANZA[[#This Row],[ATRIBUIBLE]]))</f>
        <v>terminada</v>
      </c>
      <c r="J278" s="14">
        <f>IF(AVANZA[[#This Row],[Variable]]=AVANZA[[#Headers],[TERMINADA]],1,0)</f>
        <v>1</v>
      </c>
      <c r="K278" s="14">
        <f>IF(AVANZA[[#This Row],[Variable]]=AVANZA[[#Headers],[ANULADA]],1,0)</f>
        <v>0</v>
      </c>
      <c r="L278" s="14">
        <f>IF(AVANZA[[#This Row],[Variable]]=AVANZA[[#Headers],[PENDIENTE]],1,0)</f>
        <v>0</v>
      </c>
      <c r="M278" s="14">
        <f>IF(AVANZA[[#This Row],[ESTADO AGENDA]]="AGENDADA",1,0)</f>
        <v>0</v>
      </c>
      <c r="N278" s="14">
        <f>IF(AVANZA[[#This Row],[ESTADO AGENDA]]="PENDIENTE DE AGENDAR",1,0)</f>
        <v>0</v>
      </c>
      <c r="O278" s="14">
        <f>IF(AVANZA[[#This Row],[ESTADO AGENDA]]="SUSPENDIDA",1,0)</f>
        <v>0</v>
      </c>
      <c r="P278" t="str" cm="1">
        <f t="array" ref="P278">_xlfn.XLOOKUP(AVANZA[[#This Row],[Num_Agrupacion_Pet_Atis]],Tabla1[[#All],[Numero_de_actuacion]],Tabla1[[#All],[Estado_de_la_orden]],"",0)</f>
        <v/>
      </c>
      <c r="Q278" s="2" t="str" cm="1">
        <f t="array" ref="Q278">_xlfn.XLOOKUP(AVANZA[[#This Row],[Num_Agrupacion_Pet_Atis]],Tabla1[[#All],[Numero_de_actuacion]],Tabla1[[#All],[Fecha_de_la_cita]],"",0)</f>
        <v/>
      </c>
      <c r="R278" t="str" cm="1">
        <f t="array" ref="R278">_xlfn.XLOOKUP(AVANZA[[#This Row],[Num_Agrupacion_Pet_Atis]],Tabla1[[#All],[Numero_de_actuacion]],Tabla1[[#All],[Franja_horaria_de_la_cita]],"",0)</f>
        <v/>
      </c>
      <c r="S278" s="14" t="str">
        <f>IFERROR(DAY(AVANZA[[#This Row],[FECHA AGENDA]]),"")</f>
        <v/>
      </c>
      <c r="T278" s="14" t="str">
        <f>IFERROR(MONTH(AVANZA[[#This Row],[FECHA AGENDA]]),"")</f>
        <v/>
      </c>
      <c r="U278" t="str" cm="1">
        <f t="array" ref="U278">_xlfn.XLOOKUP(AVANZA[[#This Row],[Num_Agrupacion_Pet_Atis]],Tabla1[[#All],[Numero_de_actuacion]],Tabla1[[#All],[Motivo_de_suspension]],"",0)</f>
        <v/>
      </c>
      <c r="V278" s="2" t="str" cm="1">
        <f t="array" ref="V278">_xlfn.XLOOKUP(AVANZA[[#This Row],[Num_Agrupacion_Pet_Atis]],Tabla1[[#All],[Numero_de_actuacion]],Tabla1[[#All],[No_identificacion_cliente]],"",0)</f>
        <v/>
      </c>
      <c r="W278" s="2" t="str" cm="1">
        <f t="array" ref="W278">_xlfn.XLOOKUP(AVANZA[[#This Row],[Num_Agrupacion_Pet_Atis]],Tabla1[[#All],[Numero_de_actuacion]],Tabla1[[#All],[Movil_de_contacto]],"",0)</f>
        <v/>
      </c>
      <c r="X278" s="14">
        <f>IF(OR(AVANZA[[#This Row],[ESTADO LEG]]="Legalizada grabacion",AVANZA[[#This Row],[ESTADO LEG]]="Legalizada aut"),1,0)</f>
        <v>1</v>
      </c>
      <c r="Y278" s="14">
        <f>IF(OR(AVANZA[[#This Row],[ESTADO LEG]]="pdte legalizar",AVANZA[[#This Row],[ESTADO LEG]]="No cruza"),1,0)</f>
        <v>0</v>
      </c>
      <c r="Z278" t="str" cm="1">
        <f t="array" ref="Z278">IF(AVANZA[[#This Row],[Variable]]="Terminada",LOWER(_xlfn.XLOOKUP(AVANZA[[#This Row],[ID_Peticion]],Tabla6[[#All],[NUM_PETICION]],Tabla6[[#All],[ESTADO_LEG]],"NO CRUZA",0)),AVANZA[[#This Row],[Variable]])</f>
        <v>legalizada grabacion</v>
      </c>
      <c r="AA278" cm="1">
        <f t="array" ref="AA278">_xlfn.XLOOKUP(AVANZA[[#This Row],[ID_Peticion]],Tabla6[[#All],[NUM_PETICION]],Tabla6[[#All],[DIF_DIAS]],"",0)</f>
        <v>1</v>
      </c>
      <c r="AB278" s="2" cm="1">
        <f t="array" ref="AB278">IFERROR(_xlfn.XLOOKUP(AVANZA[[#This Row],[ID_Peticion]],Tabla6[[#All],[NUM_PETICION]],Tabla6[[#All],[FEC_LEGAL]],"",0),"")</f>
        <v>46150</v>
      </c>
      <c r="AC278" s="14">
        <f ca="1">IF(AVANZA[[#This Row],[FECHA LEG]]&lt;&gt;0,IFERROR(AVANZA[[#This Row],[FECHA LEG]]-AVANZA[[#This Row],[FechaIniEstadoSubPetAtis]],0),TODAY()-AVANZA[[#This Row],[FechaIniEstadoSubPetAtis]])</f>
        <v>1</v>
      </c>
      <c r="AD278" s="35" t="str">
        <f ca="1">IF(AVANZA[[#This Row],[FINAL Vs LG]]&lt;&gt;0,IF(AVANZA[[#This Row],[FINAL Vs LG]]&lt;7.1,"100%",IF(AND(AVANZA[[#This Row],[FINAL Vs LG]]&gt;7.1,AVANZA[[#This Row],[FINAL Vs LG]]&lt;11.1),"50%","0%")),0)</f>
        <v>100%</v>
      </c>
      <c r="AE278" s="14">
        <f ca="1">VLOOKUP(DAY(TODAY()),BACK!F:G,2,0)</f>
        <v>14</v>
      </c>
      <c r="AF278" s="14">
        <f>BACK!$I$2</f>
        <v>24</v>
      </c>
      <c r="AG278" s="14">
        <f>IF(AVANZA[[#This Row],[Oferta_empaquetada_comisiones]]="SI",1,0)</f>
        <v>0</v>
      </c>
      <c r="AH278" s="36">
        <f>IF(AVANZA[[#This Row],[Variable]]="TERMINADA",IFERROR(VLOOKUP(AVANZA[[#This Row],[SUPERVISOR]],Tabla2[#All],4,0),0),)</f>
        <v>3.5</v>
      </c>
      <c r="AI278" s="14">
        <f>IF(AVANZA[[#This Row],[Producto]]="BA",1,0)</f>
        <v>1</v>
      </c>
      <c r="AJ278" s="14">
        <f>IF(AVANZA[[#This Row],[Producto]]="DUO",1,0)</f>
        <v>0</v>
      </c>
      <c r="AK278" s="14">
        <f>IF(AVANZA[[#This Row],[Producto]]="TRIO",1,0)</f>
        <v>0</v>
      </c>
      <c r="AL278" t="s">
        <v>435</v>
      </c>
      <c r="AM278">
        <v>-1</v>
      </c>
      <c r="AN278">
        <v>-1</v>
      </c>
      <c r="AO278" t="s">
        <v>15835</v>
      </c>
      <c r="AP278" s="1">
        <v>46146.887835648151</v>
      </c>
      <c r="AQ278">
        <v>-1</v>
      </c>
      <c r="AR278" t="s">
        <v>15836</v>
      </c>
      <c r="AS278">
        <v>-1</v>
      </c>
      <c r="AT278">
        <v>-1</v>
      </c>
      <c r="AU278">
        <v>-1</v>
      </c>
      <c r="AV278">
        <v>-1</v>
      </c>
      <c r="AW278">
        <v>-1</v>
      </c>
      <c r="AX278" t="s">
        <v>224</v>
      </c>
      <c r="AY278">
        <v>-1</v>
      </c>
      <c r="AZ278">
        <v>2026</v>
      </c>
      <c r="BA278">
        <v>5</v>
      </c>
      <c r="BB278">
        <v>7</v>
      </c>
      <c r="BC278">
        <v>-1</v>
      </c>
      <c r="BD278" t="s">
        <v>225</v>
      </c>
      <c r="BE278">
        <v>-1</v>
      </c>
      <c r="BF278">
        <v>20001622141563</v>
      </c>
      <c r="BG278" t="s">
        <v>319</v>
      </c>
      <c r="BH278" t="s">
        <v>320</v>
      </c>
      <c r="BI278" t="s">
        <v>15837</v>
      </c>
      <c r="BJ278">
        <v>-1</v>
      </c>
      <c r="BK278">
        <v>-1</v>
      </c>
      <c r="BL278">
        <v>-1</v>
      </c>
      <c r="BM278" t="s">
        <v>229</v>
      </c>
      <c r="BN278" t="s">
        <v>230</v>
      </c>
      <c r="BO278" t="s">
        <v>15838</v>
      </c>
      <c r="BP278" t="s">
        <v>380</v>
      </c>
      <c r="BQ278">
        <v>2026</v>
      </c>
      <c r="BR278">
        <v>5</v>
      </c>
      <c r="BS278">
        <v>4</v>
      </c>
      <c r="BT278" s="1">
        <v>46149.521770833337</v>
      </c>
      <c r="BU278" t="s">
        <v>233</v>
      </c>
      <c r="BV278" s="2">
        <v>46149</v>
      </c>
      <c r="BW278" t="s">
        <v>234</v>
      </c>
      <c r="BX278" s="2">
        <v>46146</v>
      </c>
      <c r="BY278" s="2">
        <v>46149</v>
      </c>
      <c r="BZ278" t="s">
        <v>235</v>
      </c>
      <c r="CA278" t="s">
        <v>297</v>
      </c>
      <c r="CB278" t="s">
        <v>297</v>
      </c>
      <c r="CC278" t="s">
        <v>15839</v>
      </c>
      <c r="CD278" t="s">
        <v>3401</v>
      </c>
      <c r="CE278">
        <v>-1</v>
      </c>
      <c r="CF278" t="s">
        <v>300</v>
      </c>
      <c r="CG278" t="s">
        <v>301</v>
      </c>
      <c r="CH278" t="s">
        <v>242</v>
      </c>
      <c r="CI278">
        <v>1193125457</v>
      </c>
      <c r="CJ278" t="s">
        <v>445</v>
      </c>
      <c r="CK278" t="s">
        <v>245</v>
      </c>
      <c r="CL278" t="s">
        <v>246</v>
      </c>
      <c r="CM278" t="s">
        <v>247</v>
      </c>
      <c r="CN278" t="s">
        <v>359</v>
      </c>
      <c r="CT278" t="s">
        <v>386</v>
      </c>
      <c r="CU278" t="s">
        <v>225</v>
      </c>
      <c r="CW278" t="s">
        <v>319</v>
      </c>
      <c r="CX278" t="s">
        <v>320</v>
      </c>
      <c r="DA278" t="s">
        <v>250</v>
      </c>
      <c r="DB278">
        <v>-1</v>
      </c>
      <c r="DF278" t="s">
        <v>251</v>
      </c>
      <c r="DJ278" t="s">
        <v>252</v>
      </c>
      <c r="DK278" t="s">
        <v>253</v>
      </c>
      <c r="DL278" t="s">
        <v>254</v>
      </c>
      <c r="DN278" t="s">
        <v>255</v>
      </c>
      <c r="DR278" t="s">
        <v>449</v>
      </c>
      <c r="DS278" t="s">
        <v>445</v>
      </c>
      <c r="DT278" t="s">
        <v>444</v>
      </c>
      <c r="DV278">
        <v>1</v>
      </c>
      <c r="DW278" t="s">
        <v>283</v>
      </c>
      <c r="ED278" s="2">
        <v>46149</v>
      </c>
      <c r="EE278" t="s">
        <v>306</v>
      </c>
      <c r="EF278">
        <v>12</v>
      </c>
      <c r="EP278" t="s">
        <v>258</v>
      </c>
      <c r="ES278" t="s">
        <v>1391</v>
      </c>
      <c r="FA278" t="s">
        <v>245</v>
      </c>
      <c r="FB278" t="s">
        <v>308</v>
      </c>
      <c r="FD278" t="s">
        <v>308</v>
      </c>
      <c r="FE278" t="s">
        <v>309</v>
      </c>
      <c r="FF278" t="s">
        <v>309</v>
      </c>
      <c r="FK278" t="s">
        <v>263</v>
      </c>
      <c r="FL278" t="s">
        <v>15840</v>
      </c>
      <c r="FN278" t="s">
        <v>359</v>
      </c>
      <c r="FO278" t="s">
        <v>366</v>
      </c>
      <c r="FR278">
        <v>94990</v>
      </c>
      <c r="GB278" t="s">
        <v>266</v>
      </c>
      <c r="GC278" t="s">
        <v>225</v>
      </c>
      <c r="GD278">
        <v>0</v>
      </c>
      <c r="GF278">
        <v>0</v>
      </c>
      <c r="GG278">
        <v>25423</v>
      </c>
      <c r="GI278">
        <v>94990</v>
      </c>
      <c r="GJ278">
        <v>0</v>
      </c>
      <c r="GL278">
        <v>0</v>
      </c>
      <c r="GM278">
        <v>113038</v>
      </c>
      <c r="GS278" t="s">
        <v>267</v>
      </c>
      <c r="GT278" s="2">
        <v>44680</v>
      </c>
      <c r="GU278" t="s">
        <v>268</v>
      </c>
      <c r="GV278" t="s">
        <v>269</v>
      </c>
      <c r="GW278" t="s">
        <v>394</v>
      </c>
      <c r="GZ278" t="s">
        <v>395</v>
      </c>
      <c r="HA278" t="s">
        <v>274</v>
      </c>
      <c r="HB278" t="s">
        <v>312</v>
      </c>
      <c r="HC278" t="s">
        <v>312</v>
      </c>
      <c r="HD278" t="s">
        <v>313</v>
      </c>
      <c r="HE278" t="s">
        <v>230</v>
      </c>
      <c r="HF278" t="s">
        <v>15841</v>
      </c>
      <c r="HR278" t="s">
        <v>278</v>
      </c>
      <c r="HV278">
        <v>94990</v>
      </c>
      <c r="HW278" t="s">
        <v>281</v>
      </c>
      <c r="HY278">
        <v>0</v>
      </c>
      <c r="HZ278">
        <v>0</v>
      </c>
      <c r="IA278" t="s">
        <v>281</v>
      </c>
      <c r="IB278" t="s">
        <v>281</v>
      </c>
      <c r="IE278" t="s">
        <v>283</v>
      </c>
      <c r="IF278" t="s">
        <v>283</v>
      </c>
      <c r="IG278" t="s">
        <v>283</v>
      </c>
      <c r="IH278" t="s">
        <v>284</v>
      </c>
      <c r="II278" t="s">
        <v>285</v>
      </c>
      <c r="IJ278" t="s">
        <v>286</v>
      </c>
      <c r="IK278" t="s">
        <v>278</v>
      </c>
      <c r="IL278" t="s">
        <v>371</v>
      </c>
      <c r="IM278" t="s">
        <v>288</v>
      </c>
      <c r="IN278" t="s">
        <v>289</v>
      </c>
      <c r="IO278" t="s">
        <v>15842</v>
      </c>
      <c r="IP278" t="s">
        <v>290</v>
      </c>
      <c r="IQ278" t="s">
        <v>284</v>
      </c>
      <c r="IS278" t="s">
        <v>736</v>
      </c>
      <c r="IT278" t="s">
        <v>398</v>
      </c>
      <c r="IW278" t="s">
        <v>417</v>
      </c>
      <c r="IY278" t="s">
        <v>281</v>
      </c>
    </row>
    <row r="279" spans="1:259" x14ac:dyDescent="0.3">
      <c r="A279" s="14">
        <f>DAY(AVANZA[[#This Row],[FechaSeguimiento]])</f>
        <v>7</v>
      </c>
      <c r="B279" s="14">
        <f>MONTH(AVANZA[[#This Row],[FechaSeguimiento]])</f>
        <v>5</v>
      </c>
      <c r="C279"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79" t="str">
        <f>LOWER(IFERROR(VLOOKUP(AVANZA[[#This Row],[ID_Peticion]],CANCELADAS[#All],2,0),""))</f>
        <v>carrusel</v>
      </c>
      <c r="E279" t="str">
        <f>LOWER(IFERROR(VLOOKUP(AVANZA[[#This Row],[ID_Peticion]],CANCELADAS[#All],3,0),""))</f>
        <v>carrusel</v>
      </c>
      <c r="F279" t="str">
        <f>LOWER(IF(AVANZA[[#This Row],[CEDULA CLIENTE]]&lt;&gt;""," CC: " &amp; COUNTIFS(AVANZA[CEDULA CLIENTE],AVANZA[[#This Row],[CEDULA CLIENTE]]),"")&amp; IF(AVANZA[[#This Row],[Direccion]]&lt;&gt;""," DIR: " &amp; COUNTIFS(AVANZA[Direccion],AVANZA[[#This Row],[Direccion]]),""))</f>
        <v xml:space="preserve"> dir: 1</v>
      </c>
      <c r="G279" t="str">
        <f>IFERROR(VLOOKUP(AVANZA[[#This Row],[Cedula_Vendedor_Atis]],PLANTA[[#All],[CEDULA]:[LINEA]],3,0),"No Cruza")</f>
        <v>Marisol Avella</v>
      </c>
      <c r="H279" t="str">
        <f>IFERROR(VLOOKUP(AVANZA[[#This Row],[Cedula_Vendedor_Atis]],PLANTA[[#All],[CEDULA]:[LINEA]],4,0),"No Cruza")</f>
        <v>Fija</v>
      </c>
      <c r="I279" t="str">
        <f>LOWER(IF(AVANZA[[#This Row],[ATRIBUIBLE]]="",AVANZA[[#This Row],[Variable]],AVANZA[[#This Row],[ATRIBUIBLE]]))</f>
        <v>carrusel</v>
      </c>
      <c r="J279" s="14">
        <f>IF(AVANZA[[#This Row],[Variable]]=AVANZA[[#Headers],[TERMINADA]],1,0)</f>
        <v>0</v>
      </c>
      <c r="K279" s="14">
        <f>IF(AVANZA[[#This Row],[Variable]]=AVANZA[[#Headers],[ANULADA]],1,0)</f>
        <v>1</v>
      </c>
      <c r="L279" s="14">
        <f>IF(AVANZA[[#This Row],[Variable]]=AVANZA[[#Headers],[PENDIENTE]],1,0)</f>
        <v>0</v>
      </c>
      <c r="M279" s="14">
        <f>IF(AVANZA[[#This Row],[ESTADO AGENDA]]="AGENDADA",1,0)</f>
        <v>0</v>
      </c>
      <c r="N279" s="14">
        <f>IF(AVANZA[[#This Row],[ESTADO AGENDA]]="PENDIENTE DE AGENDAR",1,0)</f>
        <v>0</v>
      </c>
      <c r="O279" s="14">
        <f>IF(AVANZA[[#This Row],[ESTADO AGENDA]]="SUSPENDIDA",1,0)</f>
        <v>0</v>
      </c>
      <c r="P279" t="str" cm="1">
        <f t="array" ref="P279">_xlfn.XLOOKUP(AVANZA[[#This Row],[Num_Agrupacion_Pet_Atis]],Tabla1[[#All],[Numero_de_actuacion]],Tabla1[[#All],[Estado_de_la_orden]],"",0)</f>
        <v/>
      </c>
      <c r="Q279" s="2" t="str" cm="1">
        <f t="array" ref="Q279">_xlfn.XLOOKUP(AVANZA[[#This Row],[Num_Agrupacion_Pet_Atis]],Tabla1[[#All],[Numero_de_actuacion]],Tabla1[[#All],[Fecha_de_la_cita]],"",0)</f>
        <v/>
      </c>
      <c r="R279" t="str" cm="1">
        <f t="array" ref="R279">_xlfn.XLOOKUP(AVANZA[[#This Row],[Num_Agrupacion_Pet_Atis]],Tabla1[[#All],[Numero_de_actuacion]],Tabla1[[#All],[Franja_horaria_de_la_cita]],"",0)</f>
        <v/>
      </c>
      <c r="S279" s="14" t="str">
        <f>IFERROR(DAY(AVANZA[[#This Row],[FECHA AGENDA]]),"")</f>
        <v/>
      </c>
      <c r="T279" s="14" t="str">
        <f>IFERROR(MONTH(AVANZA[[#This Row],[FECHA AGENDA]]),"")</f>
        <v/>
      </c>
      <c r="U279" t="str" cm="1">
        <f t="array" ref="U279">_xlfn.XLOOKUP(AVANZA[[#This Row],[Num_Agrupacion_Pet_Atis]],Tabla1[[#All],[Numero_de_actuacion]],Tabla1[[#All],[Motivo_de_suspension]],"",0)</f>
        <v/>
      </c>
      <c r="V279" s="2" t="str" cm="1">
        <f t="array" ref="V279">_xlfn.XLOOKUP(AVANZA[[#This Row],[Num_Agrupacion_Pet_Atis]],Tabla1[[#All],[Numero_de_actuacion]],Tabla1[[#All],[No_identificacion_cliente]],"",0)</f>
        <v/>
      </c>
      <c r="W279" s="2" t="str" cm="1">
        <f t="array" ref="W279">_xlfn.XLOOKUP(AVANZA[[#This Row],[Num_Agrupacion_Pet_Atis]],Tabla1[[#All],[Numero_de_actuacion]],Tabla1[[#All],[Movil_de_contacto]],"",0)</f>
        <v/>
      </c>
      <c r="X279" s="14">
        <f>IF(OR(AVANZA[[#This Row],[ESTADO LEG]]="Legalizada grabacion",AVANZA[[#This Row],[ESTADO LEG]]="Legalizada aut"),1,0)</f>
        <v>0</v>
      </c>
      <c r="Y279" s="14">
        <f>IF(OR(AVANZA[[#This Row],[ESTADO LEG]]="pdte legalizar",AVANZA[[#This Row],[ESTADO LEG]]="No cruza"),1,0)</f>
        <v>0</v>
      </c>
      <c r="Z279" t="str" cm="1">
        <f t="array" ref="Z279">IF(AVANZA[[#This Row],[Variable]]="Terminada",LOWER(_xlfn.XLOOKUP(AVANZA[[#This Row],[ID_Peticion]],Tabla6[[#All],[NUM_PETICION]],Tabla6[[#All],[ESTADO_LEG]],"NO CRUZA",0)),AVANZA[[#This Row],[Variable]])</f>
        <v>ANULADA</v>
      </c>
      <c r="AA279" t="str" cm="1">
        <f t="array" ref="AA279">_xlfn.XLOOKUP(AVANZA[[#This Row],[ID_Peticion]],Tabla6[[#All],[NUM_PETICION]],Tabla6[[#All],[DIF_DIAS]],"",0)</f>
        <v/>
      </c>
      <c r="AB279" s="2" t="str" cm="1">
        <f t="array" ref="AB279">IFERROR(_xlfn.XLOOKUP(AVANZA[[#This Row],[ID_Peticion]],Tabla6[[#All],[NUM_PETICION]],Tabla6[[#All],[FEC_LEGAL]],"",0),"")</f>
        <v/>
      </c>
      <c r="AC279" s="14">
        <f ca="1">IF(AVANZA[[#This Row],[FECHA LEG]]&lt;&gt;0,IFERROR(AVANZA[[#This Row],[FECHA LEG]]-AVANZA[[#This Row],[FechaIniEstadoSubPetAtis]],0),TODAY()-AVANZA[[#This Row],[FechaIniEstadoSubPetAtis]])</f>
        <v>0</v>
      </c>
      <c r="AD279" s="35">
        <f ca="1">IF(AVANZA[[#This Row],[FINAL Vs LG]]&lt;&gt;0,IF(AVANZA[[#This Row],[FINAL Vs LG]]&lt;7.1,"100%",IF(AND(AVANZA[[#This Row],[FINAL Vs LG]]&gt;7.1,AVANZA[[#This Row],[FINAL Vs LG]]&lt;11.1),"50%","0%")),0)</f>
        <v>0</v>
      </c>
      <c r="AE279" s="14">
        <f ca="1">VLOOKUP(DAY(TODAY()),BACK!F:G,2,0)</f>
        <v>14</v>
      </c>
      <c r="AF279" s="14">
        <f>BACK!$I$2</f>
        <v>24</v>
      </c>
      <c r="AG279" s="14">
        <f>IF(AVANZA[[#This Row],[Oferta_empaquetada_comisiones]]="SI",1,0)</f>
        <v>0</v>
      </c>
      <c r="AH279" s="36">
        <f>IF(AVANZA[[#This Row],[Variable]]="TERMINADA",IFERROR(VLOOKUP(AVANZA[[#This Row],[SUPERVISOR]],Tabla2[#All],4,0),0),)</f>
        <v>0</v>
      </c>
      <c r="AI279" s="14">
        <f>IF(AVANZA[[#This Row],[Producto]]="BA",1,0)</f>
        <v>1</v>
      </c>
      <c r="AJ279" s="14">
        <f>IF(AVANZA[[#This Row],[Producto]]="DUO",1,0)</f>
        <v>0</v>
      </c>
      <c r="AK279" s="14">
        <f>IF(AVANZA[[#This Row],[Producto]]="TRIO",1,0)</f>
        <v>0</v>
      </c>
      <c r="AL279" t="s">
        <v>347</v>
      </c>
      <c r="AM279">
        <v>-1</v>
      </c>
      <c r="AN279">
        <v>-1</v>
      </c>
      <c r="AO279" t="s">
        <v>15843</v>
      </c>
      <c r="AP279" s="1">
        <v>46147.481446759259</v>
      </c>
      <c r="AQ279">
        <v>-1</v>
      </c>
      <c r="AR279" t="s">
        <v>15844</v>
      </c>
      <c r="AS279">
        <v>-1</v>
      </c>
      <c r="AT279">
        <v>-1</v>
      </c>
      <c r="AU279">
        <v>-1</v>
      </c>
      <c r="AV279">
        <v>-1</v>
      </c>
      <c r="AW279">
        <v>-1</v>
      </c>
      <c r="AX279" t="s">
        <v>224</v>
      </c>
      <c r="AY279">
        <v>-1</v>
      </c>
      <c r="AZ279">
        <v>2026</v>
      </c>
      <c r="BA279">
        <v>5</v>
      </c>
      <c r="BB279">
        <v>7</v>
      </c>
      <c r="BC279">
        <v>-1</v>
      </c>
      <c r="BD279" t="s">
        <v>225</v>
      </c>
      <c r="BE279">
        <v>-1</v>
      </c>
      <c r="BF279">
        <v>20001622832885</v>
      </c>
      <c r="BG279" t="s">
        <v>319</v>
      </c>
      <c r="BH279" t="s">
        <v>320</v>
      </c>
      <c r="BJ279">
        <v>-1</v>
      </c>
      <c r="BK279">
        <v>-1</v>
      </c>
      <c r="BL279">
        <v>-1</v>
      </c>
      <c r="BM279" t="s">
        <v>573</v>
      </c>
      <c r="BN279" t="s">
        <v>230</v>
      </c>
      <c r="BO279" t="s">
        <v>15845</v>
      </c>
      <c r="BP279" t="s">
        <v>232</v>
      </c>
      <c r="BQ279">
        <v>2026</v>
      </c>
      <c r="BR279">
        <v>5</v>
      </c>
      <c r="BS279">
        <v>5</v>
      </c>
      <c r="BT279" s="1">
        <v>46149.46025462963</v>
      </c>
      <c r="BU279" t="s">
        <v>575</v>
      </c>
      <c r="BV279" s="2">
        <v>46149</v>
      </c>
      <c r="BW279" t="s">
        <v>576</v>
      </c>
      <c r="BX279" s="2"/>
      <c r="BY279" s="2"/>
      <c r="CA279" t="s">
        <v>352</v>
      </c>
      <c r="CB279" t="s">
        <v>353</v>
      </c>
      <c r="CC279" t="s">
        <v>15846</v>
      </c>
      <c r="CD279" t="s">
        <v>965</v>
      </c>
      <c r="CE279">
        <v>-1</v>
      </c>
      <c r="CF279" t="s">
        <v>356</v>
      </c>
      <c r="CG279" t="s">
        <v>301</v>
      </c>
      <c r="CH279" t="s">
        <v>357</v>
      </c>
      <c r="CI279">
        <v>53061857</v>
      </c>
      <c r="CJ279" t="s">
        <v>358</v>
      </c>
      <c r="CK279" t="s">
        <v>245</v>
      </c>
      <c r="CL279" t="s">
        <v>246</v>
      </c>
      <c r="CM279" t="s">
        <v>247</v>
      </c>
      <c r="CN279" t="s">
        <v>359</v>
      </c>
      <c r="CT279" t="s">
        <v>304</v>
      </c>
      <c r="CU279" t="s">
        <v>225</v>
      </c>
      <c r="CW279" t="s">
        <v>319</v>
      </c>
      <c r="CX279" t="s">
        <v>320</v>
      </c>
      <c r="CY279" t="s">
        <v>579</v>
      </c>
      <c r="DA279" t="s">
        <v>250</v>
      </c>
      <c r="DB279">
        <v>-1</v>
      </c>
      <c r="DF279" t="s">
        <v>580</v>
      </c>
      <c r="DJ279" t="s">
        <v>252</v>
      </c>
      <c r="DK279" t="s">
        <v>253</v>
      </c>
      <c r="DL279" t="s">
        <v>253</v>
      </c>
      <c r="DN279" t="s">
        <v>255</v>
      </c>
      <c r="DR279" t="s">
        <v>360</v>
      </c>
      <c r="DS279" t="s">
        <v>358</v>
      </c>
      <c r="DT279" t="s">
        <v>347</v>
      </c>
      <c r="DV279">
        <v>1</v>
      </c>
      <c r="DW279" t="s">
        <v>283</v>
      </c>
      <c r="ED279" s="2">
        <v>46149</v>
      </c>
      <c r="EE279" t="s">
        <v>361</v>
      </c>
      <c r="EF279">
        <v>12</v>
      </c>
      <c r="EP279" t="s">
        <v>258</v>
      </c>
      <c r="FA279" t="s">
        <v>245</v>
      </c>
      <c r="FB279" t="s">
        <v>363</v>
      </c>
      <c r="FD279" t="s">
        <v>363</v>
      </c>
      <c r="FE279" t="s">
        <v>364</v>
      </c>
      <c r="FF279" t="s">
        <v>364</v>
      </c>
      <c r="FK279" t="s">
        <v>263</v>
      </c>
      <c r="FN279" t="s">
        <v>359</v>
      </c>
      <c r="FO279" t="s">
        <v>366</v>
      </c>
      <c r="FR279">
        <v>0</v>
      </c>
      <c r="GB279" t="s">
        <v>266</v>
      </c>
      <c r="GM279">
        <v>0</v>
      </c>
      <c r="GS279" t="s">
        <v>267</v>
      </c>
      <c r="GT279" s="2"/>
      <c r="GU279" t="s">
        <v>268</v>
      </c>
      <c r="GV279" t="s">
        <v>269</v>
      </c>
      <c r="GW279" t="s">
        <v>270</v>
      </c>
      <c r="GX279" t="s">
        <v>272</v>
      </c>
      <c r="GY279" t="s">
        <v>272</v>
      </c>
      <c r="GZ279" t="s">
        <v>344</v>
      </c>
      <c r="HE279" t="s">
        <v>230</v>
      </c>
      <c r="HF279" t="s">
        <v>969</v>
      </c>
      <c r="HR279" t="s">
        <v>278</v>
      </c>
      <c r="HV279">
        <v>94990</v>
      </c>
      <c r="HW279" t="s">
        <v>281</v>
      </c>
      <c r="HY279">
        <v>0</v>
      </c>
      <c r="HZ279">
        <v>0</v>
      </c>
      <c r="IA279" t="s">
        <v>279</v>
      </c>
      <c r="IB279" t="s">
        <v>281</v>
      </c>
      <c r="IC279" t="s">
        <v>582</v>
      </c>
      <c r="IE279" t="s">
        <v>283</v>
      </c>
      <c r="IF279" t="s">
        <v>283</v>
      </c>
      <c r="IG279" t="s">
        <v>283</v>
      </c>
      <c r="IH279" t="s">
        <v>284</v>
      </c>
      <c r="II279" t="s">
        <v>285</v>
      </c>
      <c r="IJ279" t="s">
        <v>286</v>
      </c>
      <c r="IK279" t="s">
        <v>278</v>
      </c>
      <c r="IL279" t="s">
        <v>371</v>
      </c>
      <c r="IM279" t="s">
        <v>288</v>
      </c>
      <c r="IN279" t="s">
        <v>290</v>
      </c>
      <c r="IP279" t="s">
        <v>290</v>
      </c>
      <c r="IQ279" t="s">
        <v>284</v>
      </c>
      <c r="IS279" t="s">
        <v>291</v>
      </c>
      <c r="IT279" t="s">
        <v>398</v>
      </c>
      <c r="IW279" t="s">
        <v>417</v>
      </c>
      <c r="IY279" t="s">
        <v>281</v>
      </c>
    </row>
    <row r="280" spans="1:259" x14ac:dyDescent="0.3">
      <c r="A280" s="14">
        <f>DAY(AVANZA[[#This Row],[FechaSeguimiento]])</f>
        <v>7</v>
      </c>
      <c r="B280" s="14">
        <f>MONTH(AVANZA[[#This Row],[FechaSeguimiento]])</f>
        <v>5</v>
      </c>
      <c r="C280"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280" t="str">
        <f>LOWER(IFERROR(VLOOKUP(AVANZA[[#This Row],[ID_Peticion]],CANCELADAS[#All],2,0),""))</f>
        <v>qc - no se logro contacto para agendar</v>
      </c>
      <c r="E280" t="str">
        <f>LOWER(IFERROR(VLOOKUP(AVANZA[[#This Row],[ID_Peticion]],CANCELADAS[#All],3,0),""))</f>
        <v>agendamiento</v>
      </c>
      <c r="F280" t="str">
        <f>LOWER(IF(AVANZA[[#This Row],[CEDULA CLIENTE]]&lt;&gt;""," CC: " &amp; COUNTIFS(AVANZA[CEDULA CLIENTE],AVANZA[[#This Row],[CEDULA CLIENTE]]),"")&amp; IF(AVANZA[[#This Row],[Direccion]]&lt;&gt;""," DIR: " &amp; COUNTIFS(AVANZA[Direccion],AVANZA[[#This Row],[Direccion]]),""))</f>
        <v xml:space="preserve"> dir: 1</v>
      </c>
      <c r="G280" t="str">
        <f>IFERROR(VLOOKUP(AVANZA[[#This Row],[Cedula_Vendedor_Atis]],PLANTA[[#All],[CEDULA]:[LINEA]],3,0),"No Cruza")</f>
        <v>Marisol Avella</v>
      </c>
      <c r="H280" t="str">
        <f>IFERROR(VLOOKUP(AVANZA[[#This Row],[Cedula_Vendedor_Atis]],PLANTA[[#All],[CEDULA]:[LINEA]],4,0),"No Cruza")</f>
        <v>Fija</v>
      </c>
      <c r="I280" t="str">
        <f>LOWER(IF(AVANZA[[#This Row],[ATRIBUIBLE]]="",AVANZA[[#This Row],[Variable]],AVANZA[[#This Row],[ATRIBUIBLE]]))</f>
        <v>agendamiento</v>
      </c>
      <c r="J280" s="14">
        <f>IF(AVANZA[[#This Row],[Variable]]=AVANZA[[#Headers],[TERMINADA]],1,0)</f>
        <v>0</v>
      </c>
      <c r="K280" s="14">
        <f>IF(AVANZA[[#This Row],[Variable]]=AVANZA[[#Headers],[ANULADA]],1,0)</f>
        <v>1</v>
      </c>
      <c r="L280" s="14">
        <f>IF(AVANZA[[#This Row],[Variable]]=AVANZA[[#Headers],[PENDIENTE]],1,0)</f>
        <v>0</v>
      </c>
      <c r="M280" s="14">
        <f>IF(AVANZA[[#This Row],[ESTADO AGENDA]]="AGENDADA",1,0)</f>
        <v>0</v>
      </c>
      <c r="N280" s="14">
        <f>IF(AVANZA[[#This Row],[ESTADO AGENDA]]="PENDIENTE DE AGENDAR",1,0)</f>
        <v>0</v>
      </c>
      <c r="O280" s="14">
        <f>IF(AVANZA[[#This Row],[ESTADO AGENDA]]="SUSPENDIDA",1,0)</f>
        <v>0</v>
      </c>
      <c r="P280" t="str" cm="1">
        <f t="array" ref="P280">_xlfn.XLOOKUP(AVANZA[[#This Row],[Num_Agrupacion_Pet_Atis]],Tabla1[[#All],[Numero_de_actuacion]],Tabla1[[#All],[Estado_de_la_orden]],"",0)</f>
        <v/>
      </c>
      <c r="Q280" s="2" t="str" cm="1">
        <f t="array" ref="Q280">_xlfn.XLOOKUP(AVANZA[[#This Row],[Num_Agrupacion_Pet_Atis]],Tabla1[[#All],[Numero_de_actuacion]],Tabla1[[#All],[Fecha_de_la_cita]],"",0)</f>
        <v/>
      </c>
      <c r="R280" t="str" cm="1">
        <f t="array" ref="R280">_xlfn.XLOOKUP(AVANZA[[#This Row],[Num_Agrupacion_Pet_Atis]],Tabla1[[#All],[Numero_de_actuacion]],Tabla1[[#All],[Franja_horaria_de_la_cita]],"",0)</f>
        <v/>
      </c>
      <c r="S280" s="14" t="str">
        <f>IFERROR(DAY(AVANZA[[#This Row],[FECHA AGENDA]]),"")</f>
        <v/>
      </c>
      <c r="T280" s="14" t="str">
        <f>IFERROR(MONTH(AVANZA[[#This Row],[FECHA AGENDA]]),"")</f>
        <v/>
      </c>
      <c r="U280" t="str" cm="1">
        <f t="array" ref="U280">_xlfn.XLOOKUP(AVANZA[[#This Row],[Num_Agrupacion_Pet_Atis]],Tabla1[[#All],[Numero_de_actuacion]],Tabla1[[#All],[Motivo_de_suspension]],"",0)</f>
        <v/>
      </c>
      <c r="V280" s="2" t="str" cm="1">
        <f t="array" ref="V280">_xlfn.XLOOKUP(AVANZA[[#This Row],[Num_Agrupacion_Pet_Atis]],Tabla1[[#All],[Numero_de_actuacion]],Tabla1[[#All],[No_identificacion_cliente]],"",0)</f>
        <v/>
      </c>
      <c r="W280" s="2" t="str" cm="1">
        <f t="array" ref="W280">_xlfn.XLOOKUP(AVANZA[[#This Row],[Num_Agrupacion_Pet_Atis]],Tabla1[[#All],[Numero_de_actuacion]],Tabla1[[#All],[Movil_de_contacto]],"",0)</f>
        <v/>
      </c>
      <c r="X280" s="14">
        <f>IF(OR(AVANZA[[#This Row],[ESTADO LEG]]="Legalizada grabacion",AVANZA[[#This Row],[ESTADO LEG]]="Legalizada aut"),1,0)</f>
        <v>0</v>
      </c>
      <c r="Y280" s="14">
        <f>IF(OR(AVANZA[[#This Row],[ESTADO LEG]]="pdte legalizar",AVANZA[[#This Row],[ESTADO LEG]]="No cruza"),1,0)</f>
        <v>0</v>
      </c>
      <c r="Z280" t="str" cm="1">
        <f t="array" ref="Z280">IF(AVANZA[[#This Row],[Variable]]="Terminada",LOWER(_xlfn.XLOOKUP(AVANZA[[#This Row],[ID_Peticion]],Tabla6[[#All],[NUM_PETICION]],Tabla6[[#All],[ESTADO_LEG]],"NO CRUZA",0)),AVANZA[[#This Row],[Variable]])</f>
        <v>ANULADA</v>
      </c>
      <c r="AA280" t="str" cm="1">
        <f t="array" ref="AA280">_xlfn.XLOOKUP(AVANZA[[#This Row],[ID_Peticion]],Tabla6[[#All],[NUM_PETICION]],Tabla6[[#All],[DIF_DIAS]],"",0)</f>
        <v/>
      </c>
      <c r="AB280" s="2" t="str" cm="1">
        <f t="array" ref="AB280">IFERROR(_xlfn.XLOOKUP(AVANZA[[#This Row],[ID_Peticion]],Tabla6[[#All],[NUM_PETICION]],Tabla6[[#All],[FEC_LEGAL]],"",0),"")</f>
        <v/>
      </c>
      <c r="AC280" s="14">
        <f ca="1">IF(AVANZA[[#This Row],[FECHA LEG]]&lt;&gt;0,IFERROR(AVANZA[[#This Row],[FECHA LEG]]-AVANZA[[#This Row],[FechaIniEstadoSubPetAtis]],0),TODAY()-AVANZA[[#This Row],[FechaIniEstadoSubPetAtis]])</f>
        <v>0</v>
      </c>
      <c r="AD280" s="35">
        <f ca="1">IF(AVANZA[[#This Row],[FINAL Vs LG]]&lt;&gt;0,IF(AVANZA[[#This Row],[FINAL Vs LG]]&lt;7.1,"100%",IF(AND(AVANZA[[#This Row],[FINAL Vs LG]]&gt;7.1,AVANZA[[#This Row],[FINAL Vs LG]]&lt;11.1),"50%","0%")),0)</f>
        <v>0</v>
      </c>
      <c r="AE280" s="14">
        <f ca="1">VLOOKUP(DAY(TODAY()),BACK!F:G,2,0)</f>
        <v>14</v>
      </c>
      <c r="AF280" s="14">
        <f>BACK!$I$2</f>
        <v>24</v>
      </c>
      <c r="AG280" s="14">
        <f>IF(AVANZA[[#This Row],[Oferta_empaquetada_comisiones]]="SI",1,0)</f>
        <v>0</v>
      </c>
      <c r="AH280" s="36">
        <f>IF(AVANZA[[#This Row],[Variable]]="TERMINADA",IFERROR(VLOOKUP(AVANZA[[#This Row],[SUPERVISOR]],Tabla2[#All],4,0),0),)</f>
        <v>0</v>
      </c>
      <c r="AI280" s="14">
        <f>IF(AVANZA[[#This Row],[Producto]]="BA",1,0)</f>
        <v>1</v>
      </c>
      <c r="AJ280" s="14">
        <f>IF(AVANZA[[#This Row],[Producto]]="DUO",1,0)</f>
        <v>0</v>
      </c>
      <c r="AK280" s="14">
        <f>IF(AVANZA[[#This Row],[Producto]]="TRIO",1,0)</f>
        <v>0</v>
      </c>
      <c r="AL280" t="s">
        <v>540</v>
      </c>
      <c r="AM280">
        <v>-1</v>
      </c>
      <c r="AN280">
        <v>-1</v>
      </c>
      <c r="AO280" t="s">
        <v>15847</v>
      </c>
      <c r="AP280" s="1">
        <v>46136.585347222222</v>
      </c>
      <c r="AQ280">
        <v>-1</v>
      </c>
      <c r="AR280" t="s">
        <v>15848</v>
      </c>
      <c r="AS280">
        <v>-1</v>
      </c>
      <c r="AT280">
        <v>-1</v>
      </c>
      <c r="AU280">
        <v>-1</v>
      </c>
      <c r="AV280">
        <v>-1</v>
      </c>
      <c r="AW280">
        <v>-1</v>
      </c>
      <c r="AX280" t="s">
        <v>224</v>
      </c>
      <c r="AY280">
        <v>-1</v>
      </c>
      <c r="AZ280">
        <v>2026</v>
      </c>
      <c r="BA280">
        <v>5</v>
      </c>
      <c r="BB280">
        <v>7</v>
      </c>
      <c r="BC280">
        <v>-1</v>
      </c>
      <c r="BD280" t="s">
        <v>225</v>
      </c>
      <c r="BE280">
        <v>-1</v>
      </c>
      <c r="BF280">
        <v>20001616901764</v>
      </c>
      <c r="BG280" t="s">
        <v>319</v>
      </c>
      <c r="BH280" t="s">
        <v>320</v>
      </c>
      <c r="BI280" t="s">
        <v>15849</v>
      </c>
      <c r="BJ280">
        <v>-1</v>
      </c>
      <c r="BK280">
        <v>-1</v>
      </c>
      <c r="BL280">
        <v>-1</v>
      </c>
      <c r="BM280" t="s">
        <v>573</v>
      </c>
      <c r="BN280" t="s">
        <v>230</v>
      </c>
      <c r="BO280" t="s">
        <v>15850</v>
      </c>
      <c r="BP280" t="s">
        <v>380</v>
      </c>
      <c r="BQ280">
        <v>2026</v>
      </c>
      <c r="BR280">
        <v>4</v>
      </c>
      <c r="BS280">
        <v>24</v>
      </c>
      <c r="BT280" s="1">
        <v>46149.488171296296</v>
      </c>
      <c r="BU280" t="s">
        <v>575</v>
      </c>
      <c r="BV280" s="2">
        <v>46149</v>
      </c>
      <c r="BW280" t="s">
        <v>576</v>
      </c>
      <c r="BX280" s="2">
        <v>46136</v>
      </c>
      <c r="BY280" s="2">
        <v>46149</v>
      </c>
      <c r="BZ280" t="s">
        <v>235</v>
      </c>
      <c r="CA280" t="s">
        <v>297</v>
      </c>
      <c r="CB280" t="s">
        <v>297</v>
      </c>
      <c r="CC280" t="s">
        <v>15851</v>
      </c>
      <c r="CD280" t="s">
        <v>3112</v>
      </c>
      <c r="CE280">
        <v>-1</v>
      </c>
      <c r="CF280" t="s">
        <v>300</v>
      </c>
      <c r="CG280" t="s">
        <v>301</v>
      </c>
      <c r="CH280" t="s">
        <v>242</v>
      </c>
      <c r="CI280">
        <v>1073250775</v>
      </c>
      <c r="CJ280" t="s">
        <v>552</v>
      </c>
      <c r="CK280" t="s">
        <v>245</v>
      </c>
      <c r="CL280" t="s">
        <v>246</v>
      </c>
      <c r="CM280" t="s">
        <v>247</v>
      </c>
      <c r="CN280" t="s">
        <v>359</v>
      </c>
      <c r="CT280" t="s">
        <v>304</v>
      </c>
      <c r="CU280" t="s">
        <v>225</v>
      </c>
      <c r="CW280" t="s">
        <v>319</v>
      </c>
      <c r="CX280" t="s">
        <v>320</v>
      </c>
      <c r="CY280" t="s">
        <v>730</v>
      </c>
      <c r="DA280" t="s">
        <v>250</v>
      </c>
      <c r="DB280">
        <v>-1</v>
      </c>
      <c r="DF280" t="s">
        <v>731</v>
      </c>
      <c r="DJ280" t="s">
        <v>252</v>
      </c>
      <c r="DK280" t="s">
        <v>253</v>
      </c>
      <c r="DL280" t="s">
        <v>253</v>
      </c>
      <c r="DN280" t="s">
        <v>255</v>
      </c>
      <c r="DR280" t="s">
        <v>553</v>
      </c>
      <c r="DS280" t="s">
        <v>552</v>
      </c>
      <c r="DT280" t="s">
        <v>551</v>
      </c>
      <c r="DV280">
        <v>1</v>
      </c>
      <c r="DW280" t="s">
        <v>283</v>
      </c>
      <c r="ED280" s="2">
        <v>46149</v>
      </c>
      <c r="EF280">
        <v>1</v>
      </c>
      <c r="EP280" t="s">
        <v>258</v>
      </c>
      <c r="FA280" t="s">
        <v>245</v>
      </c>
      <c r="FB280" t="s">
        <v>308</v>
      </c>
      <c r="FD280" t="s">
        <v>308</v>
      </c>
      <c r="FE280" t="s">
        <v>309</v>
      </c>
      <c r="FF280" t="s">
        <v>309</v>
      </c>
      <c r="FK280" t="s">
        <v>263</v>
      </c>
      <c r="FN280" t="s">
        <v>359</v>
      </c>
      <c r="FO280" t="s">
        <v>366</v>
      </c>
      <c r="FR280">
        <v>0</v>
      </c>
      <c r="GB280" t="s">
        <v>266</v>
      </c>
      <c r="GM280">
        <v>0</v>
      </c>
      <c r="GS280" t="s">
        <v>267</v>
      </c>
      <c r="GT280" s="2"/>
      <c r="GU280" t="s">
        <v>268</v>
      </c>
      <c r="GW280" t="s">
        <v>394</v>
      </c>
      <c r="GZ280" t="s">
        <v>395</v>
      </c>
      <c r="HE280" t="s">
        <v>230</v>
      </c>
      <c r="HF280" t="s">
        <v>15852</v>
      </c>
      <c r="HR280" t="s">
        <v>278</v>
      </c>
      <c r="HV280">
        <v>94990</v>
      </c>
      <c r="HW280" t="s">
        <v>281</v>
      </c>
      <c r="HY280">
        <v>0</v>
      </c>
      <c r="HZ280">
        <v>0</v>
      </c>
      <c r="IA280" t="s">
        <v>281</v>
      </c>
      <c r="IB280" t="s">
        <v>281</v>
      </c>
      <c r="IC280" t="s">
        <v>15853</v>
      </c>
      <c r="IE280" t="s">
        <v>283</v>
      </c>
      <c r="IF280" t="s">
        <v>283</v>
      </c>
      <c r="IG280" t="s">
        <v>283</v>
      </c>
      <c r="IH280" t="s">
        <v>284</v>
      </c>
      <c r="II280" t="s">
        <v>285</v>
      </c>
      <c r="IJ280" t="s">
        <v>286</v>
      </c>
      <c r="IK280" t="s">
        <v>278</v>
      </c>
      <c r="IL280" t="s">
        <v>371</v>
      </c>
      <c r="IM280" t="s">
        <v>288</v>
      </c>
      <c r="IN280" t="s">
        <v>290</v>
      </c>
      <c r="IP280" t="s">
        <v>735</v>
      </c>
      <c r="IQ280" t="s">
        <v>284</v>
      </c>
      <c r="IS280" t="s">
        <v>291</v>
      </c>
      <c r="IY280" t="s">
        <v>281</v>
      </c>
    </row>
    <row r="281" spans="1:259" x14ac:dyDescent="0.3">
      <c r="A281" s="14">
        <f>DAY(AVANZA[[#This Row],[FechaSeguimiento]])</f>
        <v>7</v>
      </c>
      <c r="B281" s="14">
        <f>MONTH(AVANZA[[#This Row],[FechaSeguimiento]])</f>
        <v>5</v>
      </c>
      <c r="C281"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81" t="str">
        <f>LOWER(IFERROR(VLOOKUP(AVANZA[[#This Row],[ID_Peticion]],CANCELADAS[#All],2,0),""))</f>
        <v/>
      </c>
      <c r="E281" t="str">
        <f>LOWER(IFERROR(VLOOKUP(AVANZA[[#This Row],[ID_Peticion]],CANCELADAS[#All],3,0),""))</f>
        <v/>
      </c>
      <c r="F281" t="str">
        <f>LOWER(IF(AVANZA[[#This Row],[CEDULA CLIENTE]]&lt;&gt;""," CC: " &amp; COUNTIFS(AVANZA[CEDULA CLIENTE],AVANZA[[#This Row],[CEDULA CLIENTE]]),"")&amp; IF(AVANZA[[#This Row],[Direccion]]&lt;&gt;""," DIR: " &amp; COUNTIFS(AVANZA[Direccion],AVANZA[[#This Row],[Direccion]]),""))</f>
        <v xml:space="preserve"> dir: 1</v>
      </c>
      <c r="G281" t="str">
        <f>IFERROR(VLOOKUP(AVANZA[[#This Row],[Cedula_Vendedor_Atis]],PLANTA[[#All],[CEDULA]:[LINEA]],3,0),"No Cruza")</f>
        <v>Marisol Avella</v>
      </c>
      <c r="H281" t="str">
        <f>IFERROR(VLOOKUP(AVANZA[[#This Row],[Cedula_Vendedor_Atis]],PLANTA[[#All],[CEDULA]:[LINEA]],4,0),"No Cruza")</f>
        <v>Fija</v>
      </c>
      <c r="I281" t="str">
        <f>LOWER(IF(AVANZA[[#This Row],[ATRIBUIBLE]]="",AVANZA[[#This Row],[Variable]],AVANZA[[#This Row],[ATRIBUIBLE]]))</f>
        <v>terminada</v>
      </c>
      <c r="J281" s="14">
        <f>IF(AVANZA[[#This Row],[Variable]]=AVANZA[[#Headers],[TERMINADA]],1,0)</f>
        <v>1</v>
      </c>
      <c r="K281" s="14">
        <f>IF(AVANZA[[#This Row],[Variable]]=AVANZA[[#Headers],[ANULADA]],1,0)</f>
        <v>0</v>
      </c>
      <c r="L281" s="14">
        <f>IF(AVANZA[[#This Row],[Variable]]=AVANZA[[#Headers],[PENDIENTE]],1,0)</f>
        <v>0</v>
      </c>
      <c r="M281" s="14">
        <f>IF(AVANZA[[#This Row],[ESTADO AGENDA]]="AGENDADA",1,0)</f>
        <v>0</v>
      </c>
      <c r="N281" s="14">
        <f>IF(AVANZA[[#This Row],[ESTADO AGENDA]]="PENDIENTE DE AGENDAR",1,0)</f>
        <v>0</v>
      </c>
      <c r="O281" s="14">
        <f>IF(AVANZA[[#This Row],[ESTADO AGENDA]]="SUSPENDIDA",1,0)</f>
        <v>0</v>
      </c>
      <c r="P281" t="str" cm="1">
        <f t="array" ref="P281">_xlfn.XLOOKUP(AVANZA[[#This Row],[Num_Agrupacion_Pet_Atis]],Tabla1[[#All],[Numero_de_actuacion]],Tabla1[[#All],[Estado_de_la_orden]],"",0)</f>
        <v/>
      </c>
      <c r="Q281" s="2" t="str" cm="1">
        <f t="array" ref="Q281">_xlfn.XLOOKUP(AVANZA[[#This Row],[Num_Agrupacion_Pet_Atis]],Tabla1[[#All],[Numero_de_actuacion]],Tabla1[[#All],[Fecha_de_la_cita]],"",0)</f>
        <v/>
      </c>
      <c r="R281" t="str" cm="1">
        <f t="array" ref="R281">_xlfn.XLOOKUP(AVANZA[[#This Row],[Num_Agrupacion_Pet_Atis]],Tabla1[[#All],[Numero_de_actuacion]],Tabla1[[#All],[Franja_horaria_de_la_cita]],"",0)</f>
        <v/>
      </c>
      <c r="S281" s="14" t="str">
        <f>IFERROR(DAY(AVANZA[[#This Row],[FECHA AGENDA]]),"")</f>
        <v/>
      </c>
      <c r="T281" s="14" t="str">
        <f>IFERROR(MONTH(AVANZA[[#This Row],[FECHA AGENDA]]),"")</f>
        <v/>
      </c>
      <c r="U281" t="str" cm="1">
        <f t="array" ref="U281">_xlfn.XLOOKUP(AVANZA[[#This Row],[Num_Agrupacion_Pet_Atis]],Tabla1[[#All],[Numero_de_actuacion]],Tabla1[[#All],[Motivo_de_suspension]],"",0)</f>
        <v/>
      </c>
      <c r="V281" s="2" t="str" cm="1">
        <f t="array" ref="V281">_xlfn.XLOOKUP(AVANZA[[#This Row],[Num_Agrupacion_Pet_Atis]],Tabla1[[#All],[Numero_de_actuacion]],Tabla1[[#All],[No_identificacion_cliente]],"",0)</f>
        <v/>
      </c>
      <c r="W281" s="2" t="str" cm="1">
        <f t="array" ref="W281">_xlfn.XLOOKUP(AVANZA[[#This Row],[Num_Agrupacion_Pet_Atis]],Tabla1[[#All],[Numero_de_actuacion]],Tabla1[[#All],[Movil_de_contacto]],"",0)</f>
        <v/>
      </c>
      <c r="X281" s="14">
        <f>IF(OR(AVANZA[[#This Row],[ESTADO LEG]]="Legalizada grabacion",AVANZA[[#This Row],[ESTADO LEG]]="Legalizada aut"),1,0)</f>
        <v>1</v>
      </c>
      <c r="Y281" s="14">
        <f>IF(OR(AVANZA[[#This Row],[ESTADO LEG]]="pdte legalizar",AVANZA[[#This Row],[ESTADO LEG]]="No cruza"),1,0)</f>
        <v>0</v>
      </c>
      <c r="Z281" t="str" cm="1">
        <f t="array" ref="Z281">IF(AVANZA[[#This Row],[Variable]]="Terminada",LOWER(_xlfn.XLOOKUP(AVANZA[[#This Row],[ID_Peticion]],Tabla6[[#All],[NUM_PETICION]],Tabla6[[#All],[ESTADO_LEG]],"NO CRUZA",0)),AVANZA[[#This Row],[Variable]])</f>
        <v>legalizada grabacion</v>
      </c>
      <c r="AA281" cm="1">
        <f t="array" ref="AA281">_xlfn.XLOOKUP(AVANZA[[#This Row],[ID_Peticion]],Tabla6[[#All],[NUM_PETICION]],Tabla6[[#All],[DIF_DIAS]],"",0)</f>
        <v>1</v>
      </c>
      <c r="AB281" s="2" cm="1">
        <f t="array" ref="AB281">IFERROR(_xlfn.XLOOKUP(AVANZA[[#This Row],[ID_Peticion]],Tabla6[[#All],[NUM_PETICION]],Tabla6[[#All],[FEC_LEGAL]],"",0),"")</f>
        <v>46150</v>
      </c>
      <c r="AC281" s="14">
        <f ca="1">IF(AVANZA[[#This Row],[FECHA LEG]]&lt;&gt;0,IFERROR(AVANZA[[#This Row],[FECHA LEG]]-AVANZA[[#This Row],[FechaIniEstadoSubPetAtis]],0),TODAY()-AVANZA[[#This Row],[FechaIniEstadoSubPetAtis]])</f>
        <v>1</v>
      </c>
      <c r="AD281" s="35" t="str">
        <f ca="1">IF(AVANZA[[#This Row],[FINAL Vs LG]]&lt;&gt;0,IF(AVANZA[[#This Row],[FINAL Vs LG]]&lt;7.1,"100%",IF(AND(AVANZA[[#This Row],[FINAL Vs LG]]&gt;7.1,AVANZA[[#This Row],[FINAL Vs LG]]&lt;11.1),"50%","0%")),0)</f>
        <v>100%</v>
      </c>
      <c r="AE281" s="14">
        <f ca="1">VLOOKUP(DAY(TODAY()),BACK!F:G,2,0)</f>
        <v>14</v>
      </c>
      <c r="AF281" s="14">
        <f>BACK!$I$2</f>
        <v>24</v>
      </c>
      <c r="AG281" s="14">
        <f>IF(AVANZA[[#This Row],[Oferta_empaquetada_comisiones]]="SI",1,0)</f>
        <v>0</v>
      </c>
      <c r="AH281" s="36">
        <f>IF(AVANZA[[#This Row],[Variable]]="TERMINADA",IFERROR(VLOOKUP(AVANZA[[#This Row],[SUPERVISOR]],Tabla2[#All],4,0),0),)</f>
        <v>3.5</v>
      </c>
      <c r="AI281" s="14">
        <f>IF(AVANZA[[#This Row],[Producto]]="BA",1,0)</f>
        <v>1</v>
      </c>
      <c r="AJ281" s="14">
        <f>IF(AVANZA[[#This Row],[Producto]]="DUO",1,0)</f>
        <v>0</v>
      </c>
      <c r="AK281" s="14">
        <f>IF(AVANZA[[#This Row],[Producto]]="TRIO",1,0)</f>
        <v>0</v>
      </c>
      <c r="AL281" t="s">
        <v>1154</v>
      </c>
      <c r="AM281">
        <v>-1</v>
      </c>
      <c r="AN281">
        <v>-1</v>
      </c>
      <c r="AO281" t="s">
        <v>15854</v>
      </c>
      <c r="AP281" s="1">
        <v>46148.583611111113</v>
      </c>
      <c r="AQ281">
        <v>-1</v>
      </c>
      <c r="AR281" t="s">
        <v>15855</v>
      </c>
      <c r="AS281">
        <v>-1</v>
      </c>
      <c r="AT281">
        <v>-1</v>
      </c>
      <c r="AU281">
        <v>-1</v>
      </c>
      <c r="AV281">
        <v>-1</v>
      </c>
      <c r="AW281">
        <v>-1</v>
      </c>
      <c r="AX281" t="s">
        <v>224</v>
      </c>
      <c r="AY281">
        <v>-1</v>
      </c>
      <c r="AZ281">
        <v>2026</v>
      </c>
      <c r="BA281">
        <v>5</v>
      </c>
      <c r="BB281">
        <v>7</v>
      </c>
      <c r="BC281">
        <v>-1</v>
      </c>
      <c r="BD281" t="s">
        <v>225</v>
      </c>
      <c r="BE281">
        <v>-1</v>
      </c>
      <c r="BF281">
        <v>20001623594404</v>
      </c>
      <c r="BG281" t="s">
        <v>319</v>
      </c>
      <c r="BH281" t="s">
        <v>320</v>
      </c>
      <c r="BI281" t="s">
        <v>15856</v>
      </c>
      <c r="BJ281">
        <v>-1</v>
      </c>
      <c r="BK281">
        <v>-1</v>
      </c>
      <c r="BL281">
        <v>-1</v>
      </c>
      <c r="BM281" t="s">
        <v>229</v>
      </c>
      <c r="BN281" t="s">
        <v>230</v>
      </c>
      <c r="BO281" t="s">
        <v>15857</v>
      </c>
      <c r="BP281" t="s">
        <v>380</v>
      </c>
      <c r="BQ281">
        <v>2026</v>
      </c>
      <c r="BR281">
        <v>5</v>
      </c>
      <c r="BS281">
        <v>6</v>
      </c>
      <c r="BT281" s="1">
        <v>46149.612523148149</v>
      </c>
      <c r="BU281" t="s">
        <v>233</v>
      </c>
      <c r="BV281" s="2">
        <v>46149</v>
      </c>
      <c r="BW281" t="s">
        <v>234</v>
      </c>
      <c r="BX281" s="2">
        <v>46148</v>
      </c>
      <c r="BY281" s="2">
        <v>46149</v>
      </c>
      <c r="BZ281" t="s">
        <v>235</v>
      </c>
      <c r="CA281" t="s">
        <v>751</v>
      </c>
      <c r="CB281" t="s">
        <v>752</v>
      </c>
      <c r="CC281" t="s">
        <v>15858</v>
      </c>
      <c r="CD281" t="s">
        <v>2954</v>
      </c>
      <c r="CE281">
        <v>-1</v>
      </c>
      <c r="CF281" t="s">
        <v>755</v>
      </c>
      <c r="CG281" t="s">
        <v>756</v>
      </c>
      <c r="CH281" t="s">
        <v>757</v>
      </c>
      <c r="CI281">
        <v>1063565638</v>
      </c>
      <c r="CJ281" t="s">
        <v>1162</v>
      </c>
      <c r="CK281" t="s">
        <v>245</v>
      </c>
      <c r="CL281" t="s">
        <v>409</v>
      </c>
      <c r="CM281" t="s">
        <v>247</v>
      </c>
      <c r="CN281" t="s">
        <v>410</v>
      </c>
      <c r="CT281" t="s">
        <v>304</v>
      </c>
      <c r="CU281" t="s">
        <v>225</v>
      </c>
      <c r="CW281" t="s">
        <v>319</v>
      </c>
      <c r="CX281" t="s">
        <v>320</v>
      </c>
      <c r="DA281" t="s">
        <v>250</v>
      </c>
      <c r="DB281">
        <v>-1</v>
      </c>
      <c r="DF281" t="s">
        <v>251</v>
      </c>
      <c r="DJ281" t="s">
        <v>252</v>
      </c>
      <c r="DK281" t="s">
        <v>253</v>
      </c>
      <c r="DL281" t="s">
        <v>254</v>
      </c>
      <c r="DN281" t="s">
        <v>255</v>
      </c>
      <c r="DR281" t="s">
        <v>1163</v>
      </c>
      <c r="DS281" t="s">
        <v>1162</v>
      </c>
      <c r="DT281" t="s">
        <v>1161</v>
      </c>
      <c r="DV281">
        <v>1</v>
      </c>
      <c r="DW281" t="s">
        <v>623</v>
      </c>
      <c r="ED281" s="2">
        <v>46149</v>
      </c>
      <c r="EE281" t="s">
        <v>761</v>
      </c>
      <c r="EF281">
        <v>12</v>
      </c>
      <c r="EP281" t="s">
        <v>258</v>
      </c>
      <c r="ES281" t="s">
        <v>15859</v>
      </c>
      <c r="FA281" t="s">
        <v>245</v>
      </c>
      <c r="FB281" t="s">
        <v>763</v>
      </c>
      <c r="FD281" t="s">
        <v>763</v>
      </c>
      <c r="FE281" t="s">
        <v>764</v>
      </c>
      <c r="FF281" t="s">
        <v>764</v>
      </c>
      <c r="FK281" t="s">
        <v>263</v>
      </c>
      <c r="FL281" t="s">
        <v>15860</v>
      </c>
      <c r="FN281" t="s">
        <v>410</v>
      </c>
      <c r="FO281" t="s">
        <v>414</v>
      </c>
      <c r="FR281">
        <v>94990</v>
      </c>
      <c r="GB281" t="s">
        <v>266</v>
      </c>
      <c r="GC281" t="s">
        <v>225</v>
      </c>
      <c r="GD281">
        <v>0</v>
      </c>
      <c r="GF281">
        <v>0</v>
      </c>
      <c r="GG281">
        <v>25423</v>
      </c>
      <c r="GI281">
        <v>94990</v>
      </c>
      <c r="GJ281">
        <v>0</v>
      </c>
      <c r="GL281">
        <v>0</v>
      </c>
      <c r="GM281">
        <v>113038</v>
      </c>
      <c r="GS281" t="s">
        <v>267</v>
      </c>
      <c r="GT281" s="2">
        <v>45046</v>
      </c>
      <c r="GU281" t="s">
        <v>268</v>
      </c>
      <c r="GV281" t="s">
        <v>335</v>
      </c>
      <c r="GW281" t="s">
        <v>394</v>
      </c>
      <c r="GZ281" t="s">
        <v>395</v>
      </c>
      <c r="HA281" t="s">
        <v>274</v>
      </c>
      <c r="HB281" t="s">
        <v>766</v>
      </c>
      <c r="HC281" t="s">
        <v>751</v>
      </c>
      <c r="HD281" t="s">
        <v>761</v>
      </c>
      <c r="HE281" t="s">
        <v>230</v>
      </c>
      <c r="HF281" t="s">
        <v>15861</v>
      </c>
      <c r="HR281" t="s">
        <v>278</v>
      </c>
      <c r="HV281">
        <v>94990</v>
      </c>
      <c r="HW281" t="s">
        <v>281</v>
      </c>
      <c r="HY281">
        <v>0</v>
      </c>
      <c r="HZ281">
        <v>0</v>
      </c>
      <c r="IA281" t="s">
        <v>281</v>
      </c>
      <c r="IB281" t="s">
        <v>281</v>
      </c>
      <c r="IE281" t="s">
        <v>283</v>
      </c>
      <c r="IF281" t="s">
        <v>283</v>
      </c>
      <c r="IG281" t="s">
        <v>283</v>
      </c>
      <c r="IH281" t="s">
        <v>284</v>
      </c>
      <c r="II281" t="s">
        <v>285</v>
      </c>
      <c r="IJ281" t="s">
        <v>286</v>
      </c>
      <c r="IK281" t="s">
        <v>278</v>
      </c>
      <c r="IL281" t="s">
        <v>346</v>
      </c>
      <c r="IM281" t="s">
        <v>288</v>
      </c>
      <c r="IN281" t="s">
        <v>289</v>
      </c>
      <c r="IP281" t="s">
        <v>290</v>
      </c>
      <c r="IQ281" t="s">
        <v>284</v>
      </c>
      <c r="IS281" t="s">
        <v>291</v>
      </c>
      <c r="IT281" t="s">
        <v>432</v>
      </c>
      <c r="IU281" t="s">
        <v>433</v>
      </c>
      <c r="IV281" t="s">
        <v>434</v>
      </c>
      <c r="IW281" t="s">
        <v>318</v>
      </c>
      <c r="IY281" t="s">
        <v>281</v>
      </c>
    </row>
    <row r="282" spans="1:259" x14ac:dyDescent="0.3">
      <c r="A282" s="14">
        <f>DAY(AVANZA[[#This Row],[FechaSeguimiento]])</f>
        <v>7</v>
      </c>
      <c r="B282" s="14">
        <f>MONTH(AVANZA[[#This Row],[FechaSeguimiento]])</f>
        <v>5</v>
      </c>
      <c r="C282"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282" t="str">
        <f>LOWER(IFERROR(VLOOKUP(AVANZA[[#This Row],[ID_Peticion]],CANCELADAS[#All],2,0),""))</f>
        <v>qt - no existe red ftth</v>
      </c>
      <c r="E282" t="str">
        <f>LOWER(IFERROR(VLOOKUP(AVANZA[[#This Row],[ID_Peticion]],CANCELADAS[#All],3,0),""))</f>
        <v>tecnico</v>
      </c>
      <c r="F282" t="str">
        <f>LOWER(IF(AVANZA[[#This Row],[CEDULA CLIENTE]]&lt;&gt;""," CC: " &amp; COUNTIFS(AVANZA[CEDULA CLIENTE],AVANZA[[#This Row],[CEDULA CLIENTE]]),"")&amp; IF(AVANZA[[#This Row],[Direccion]]&lt;&gt;""," DIR: " &amp; COUNTIFS(AVANZA[Direccion],AVANZA[[#This Row],[Direccion]]),""))</f>
        <v xml:space="preserve"> dir: 1</v>
      </c>
      <c r="G282" t="str">
        <f>IFERROR(VLOOKUP(AVANZA[[#This Row],[Cedula_Vendedor_Atis]],PLANTA[[#All],[CEDULA]:[LINEA]],3,0),"No Cruza")</f>
        <v>Marisol Avella</v>
      </c>
      <c r="H282" t="str">
        <f>IFERROR(VLOOKUP(AVANZA[[#This Row],[Cedula_Vendedor_Atis]],PLANTA[[#All],[CEDULA]:[LINEA]],4,0),"No Cruza")</f>
        <v>Fija</v>
      </c>
      <c r="I282" t="str">
        <f>LOWER(IF(AVANZA[[#This Row],[ATRIBUIBLE]]="",AVANZA[[#This Row],[Variable]],AVANZA[[#This Row],[ATRIBUIBLE]]))</f>
        <v>tecnico</v>
      </c>
      <c r="J282" s="14">
        <f>IF(AVANZA[[#This Row],[Variable]]=AVANZA[[#Headers],[TERMINADA]],1,0)</f>
        <v>0</v>
      </c>
      <c r="K282" s="14">
        <f>IF(AVANZA[[#This Row],[Variable]]=AVANZA[[#Headers],[ANULADA]],1,0)</f>
        <v>1</v>
      </c>
      <c r="L282" s="14">
        <f>IF(AVANZA[[#This Row],[Variable]]=AVANZA[[#Headers],[PENDIENTE]],1,0)</f>
        <v>0</v>
      </c>
      <c r="M282" s="14">
        <f>IF(AVANZA[[#This Row],[ESTADO AGENDA]]="AGENDADA",1,0)</f>
        <v>0</v>
      </c>
      <c r="N282" s="14">
        <f>IF(AVANZA[[#This Row],[ESTADO AGENDA]]="PENDIENTE DE AGENDAR",1,0)</f>
        <v>0</v>
      </c>
      <c r="O282" s="14">
        <f>IF(AVANZA[[#This Row],[ESTADO AGENDA]]="SUSPENDIDA",1,0)</f>
        <v>0</v>
      </c>
      <c r="P282" t="str" cm="1">
        <f t="array" ref="P282">_xlfn.XLOOKUP(AVANZA[[#This Row],[Num_Agrupacion_Pet_Atis]],Tabla1[[#All],[Numero_de_actuacion]],Tabla1[[#All],[Estado_de_la_orden]],"",0)</f>
        <v/>
      </c>
      <c r="Q282" s="2" t="str" cm="1">
        <f t="array" ref="Q282">_xlfn.XLOOKUP(AVANZA[[#This Row],[Num_Agrupacion_Pet_Atis]],Tabla1[[#All],[Numero_de_actuacion]],Tabla1[[#All],[Fecha_de_la_cita]],"",0)</f>
        <v/>
      </c>
      <c r="R282" t="str" cm="1">
        <f t="array" ref="R282">_xlfn.XLOOKUP(AVANZA[[#This Row],[Num_Agrupacion_Pet_Atis]],Tabla1[[#All],[Numero_de_actuacion]],Tabla1[[#All],[Franja_horaria_de_la_cita]],"",0)</f>
        <v/>
      </c>
      <c r="S282" s="14" t="str">
        <f>IFERROR(DAY(AVANZA[[#This Row],[FECHA AGENDA]]),"")</f>
        <v/>
      </c>
      <c r="T282" s="14" t="str">
        <f>IFERROR(MONTH(AVANZA[[#This Row],[FECHA AGENDA]]),"")</f>
        <v/>
      </c>
      <c r="U282" t="str" cm="1">
        <f t="array" ref="U282">_xlfn.XLOOKUP(AVANZA[[#This Row],[Num_Agrupacion_Pet_Atis]],Tabla1[[#All],[Numero_de_actuacion]],Tabla1[[#All],[Motivo_de_suspension]],"",0)</f>
        <v/>
      </c>
      <c r="V282" s="2" t="str" cm="1">
        <f t="array" ref="V282">_xlfn.XLOOKUP(AVANZA[[#This Row],[Num_Agrupacion_Pet_Atis]],Tabla1[[#All],[Numero_de_actuacion]],Tabla1[[#All],[No_identificacion_cliente]],"",0)</f>
        <v/>
      </c>
      <c r="W282" s="2" t="str" cm="1">
        <f t="array" ref="W282">_xlfn.XLOOKUP(AVANZA[[#This Row],[Num_Agrupacion_Pet_Atis]],Tabla1[[#All],[Numero_de_actuacion]],Tabla1[[#All],[Movil_de_contacto]],"",0)</f>
        <v/>
      </c>
      <c r="X282" s="14">
        <f>IF(OR(AVANZA[[#This Row],[ESTADO LEG]]="Legalizada grabacion",AVANZA[[#This Row],[ESTADO LEG]]="Legalizada aut"),1,0)</f>
        <v>0</v>
      </c>
      <c r="Y282" s="14">
        <f>IF(OR(AVANZA[[#This Row],[ESTADO LEG]]="pdte legalizar",AVANZA[[#This Row],[ESTADO LEG]]="No cruza"),1,0)</f>
        <v>0</v>
      </c>
      <c r="Z282" t="str" cm="1">
        <f t="array" ref="Z282">IF(AVANZA[[#This Row],[Variable]]="Terminada",LOWER(_xlfn.XLOOKUP(AVANZA[[#This Row],[ID_Peticion]],Tabla6[[#All],[NUM_PETICION]],Tabla6[[#All],[ESTADO_LEG]],"NO CRUZA",0)),AVANZA[[#This Row],[Variable]])</f>
        <v>ANULADA</v>
      </c>
      <c r="AA282" t="str" cm="1">
        <f t="array" ref="AA282">_xlfn.XLOOKUP(AVANZA[[#This Row],[ID_Peticion]],Tabla6[[#All],[NUM_PETICION]],Tabla6[[#All],[DIF_DIAS]],"",0)</f>
        <v/>
      </c>
      <c r="AB282" s="2" t="str" cm="1">
        <f t="array" ref="AB282">IFERROR(_xlfn.XLOOKUP(AVANZA[[#This Row],[ID_Peticion]],Tabla6[[#All],[NUM_PETICION]],Tabla6[[#All],[FEC_LEGAL]],"",0),"")</f>
        <v/>
      </c>
      <c r="AC282" s="14">
        <f ca="1">IF(AVANZA[[#This Row],[FECHA LEG]]&lt;&gt;0,IFERROR(AVANZA[[#This Row],[FECHA LEG]]-AVANZA[[#This Row],[FechaIniEstadoSubPetAtis]],0),TODAY()-AVANZA[[#This Row],[FechaIniEstadoSubPetAtis]])</f>
        <v>0</v>
      </c>
      <c r="AD282" s="35">
        <f ca="1">IF(AVANZA[[#This Row],[FINAL Vs LG]]&lt;&gt;0,IF(AVANZA[[#This Row],[FINAL Vs LG]]&lt;7.1,"100%",IF(AND(AVANZA[[#This Row],[FINAL Vs LG]]&gt;7.1,AVANZA[[#This Row],[FINAL Vs LG]]&lt;11.1),"50%","0%")),0)</f>
        <v>0</v>
      </c>
      <c r="AE282" s="14">
        <f ca="1">VLOOKUP(DAY(TODAY()),BACK!F:G,2,0)</f>
        <v>14</v>
      </c>
      <c r="AF282" s="14">
        <f>BACK!$I$2</f>
        <v>24</v>
      </c>
      <c r="AG282" s="14">
        <f>IF(AVANZA[[#This Row],[Oferta_empaquetada_comisiones]]="SI",1,0)</f>
        <v>0</v>
      </c>
      <c r="AH282" s="36">
        <f>IF(AVANZA[[#This Row],[Variable]]="TERMINADA",IFERROR(VLOOKUP(AVANZA[[#This Row],[SUPERVISOR]],Tabla2[#All],4,0),0),)</f>
        <v>0</v>
      </c>
      <c r="AI282" s="14">
        <f>IF(AVANZA[[#This Row],[Producto]]="BA",1,0)</f>
        <v>1</v>
      </c>
      <c r="AJ282" s="14">
        <f>IF(AVANZA[[#This Row],[Producto]]="DUO",1,0)</f>
        <v>0</v>
      </c>
      <c r="AK282" s="14">
        <f>IF(AVANZA[[#This Row],[Producto]]="TRIO",1,0)</f>
        <v>0</v>
      </c>
      <c r="AL282" t="s">
        <v>400</v>
      </c>
      <c r="AM282">
        <v>-1</v>
      </c>
      <c r="AN282">
        <v>-1</v>
      </c>
      <c r="AO282" t="s">
        <v>15862</v>
      </c>
      <c r="AP282" s="1">
        <v>46135.552025462966</v>
      </c>
      <c r="AQ282">
        <v>-1</v>
      </c>
      <c r="AR282" t="s">
        <v>15863</v>
      </c>
      <c r="AS282">
        <v>-1</v>
      </c>
      <c r="AT282">
        <v>-1</v>
      </c>
      <c r="AU282">
        <v>-1</v>
      </c>
      <c r="AV282">
        <v>-1</v>
      </c>
      <c r="AW282">
        <v>-1</v>
      </c>
      <c r="AX282" t="s">
        <v>224</v>
      </c>
      <c r="AY282">
        <v>-1</v>
      </c>
      <c r="AZ282">
        <v>2026</v>
      </c>
      <c r="BA282">
        <v>5</v>
      </c>
      <c r="BB282">
        <v>7</v>
      </c>
      <c r="BC282">
        <v>-1</v>
      </c>
      <c r="BD282" t="s">
        <v>225</v>
      </c>
      <c r="BE282">
        <v>-1</v>
      </c>
      <c r="BF282">
        <v>20001615922812</v>
      </c>
      <c r="BG282" t="s">
        <v>226</v>
      </c>
      <c r="BH282" t="s">
        <v>227</v>
      </c>
      <c r="BI282" t="s">
        <v>15864</v>
      </c>
      <c r="BJ282">
        <v>-1</v>
      </c>
      <c r="BK282">
        <v>-1</v>
      </c>
      <c r="BL282">
        <v>-1</v>
      </c>
      <c r="BM282" t="s">
        <v>573</v>
      </c>
      <c r="BN282" t="s">
        <v>230</v>
      </c>
      <c r="BO282" t="s">
        <v>15865</v>
      </c>
      <c r="BP282" t="s">
        <v>380</v>
      </c>
      <c r="BQ282">
        <v>2026</v>
      </c>
      <c r="BR282">
        <v>4</v>
      </c>
      <c r="BS282">
        <v>23</v>
      </c>
      <c r="BT282" s="1">
        <v>46149.610520833332</v>
      </c>
      <c r="BU282" t="s">
        <v>575</v>
      </c>
      <c r="BV282" s="2">
        <v>46149</v>
      </c>
      <c r="BW282" t="s">
        <v>576</v>
      </c>
      <c r="BX282" s="2">
        <v>46135</v>
      </c>
      <c r="BY282" s="2">
        <v>46149</v>
      </c>
      <c r="BZ282" t="s">
        <v>235</v>
      </c>
      <c r="CA282" t="s">
        <v>3108</v>
      </c>
      <c r="CB282" t="s">
        <v>546</v>
      </c>
      <c r="CC282" t="s">
        <v>15866</v>
      </c>
      <c r="CD282" t="s">
        <v>2936</v>
      </c>
      <c r="CE282">
        <v>-1</v>
      </c>
      <c r="CF282" t="s">
        <v>3107</v>
      </c>
      <c r="CG282" t="s">
        <v>550</v>
      </c>
      <c r="CH282" t="s">
        <v>242</v>
      </c>
      <c r="CI282">
        <v>1053346599</v>
      </c>
      <c r="CJ282" t="s">
        <v>408</v>
      </c>
      <c r="CK282" t="s">
        <v>245</v>
      </c>
      <c r="CL282" t="s">
        <v>409</v>
      </c>
      <c r="CM282" t="s">
        <v>247</v>
      </c>
      <c r="CN282" t="s">
        <v>410</v>
      </c>
      <c r="CT282" t="s">
        <v>386</v>
      </c>
      <c r="CU282" t="s">
        <v>225</v>
      </c>
      <c r="CW282" t="s">
        <v>226</v>
      </c>
      <c r="CX282" t="s">
        <v>227</v>
      </c>
      <c r="CY282" t="s">
        <v>13643</v>
      </c>
      <c r="DA282" t="s">
        <v>250</v>
      </c>
      <c r="DB282">
        <v>-1</v>
      </c>
      <c r="DF282" t="s">
        <v>955</v>
      </c>
      <c r="DJ282" t="s">
        <v>252</v>
      </c>
      <c r="DK282" t="s">
        <v>253</v>
      </c>
      <c r="DL282" t="s">
        <v>253</v>
      </c>
      <c r="DN282" t="s">
        <v>255</v>
      </c>
      <c r="DR282" t="s">
        <v>411</v>
      </c>
      <c r="DS282" t="s">
        <v>408</v>
      </c>
      <c r="DT282" t="s">
        <v>407</v>
      </c>
      <c r="DV282">
        <v>1</v>
      </c>
      <c r="DW282" t="s">
        <v>554</v>
      </c>
      <c r="ED282" s="2">
        <v>46149</v>
      </c>
      <c r="EF282">
        <v>16</v>
      </c>
      <c r="EP282" t="s">
        <v>258</v>
      </c>
      <c r="FA282" t="s">
        <v>245</v>
      </c>
      <c r="FB282" t="s">
        <v>556</v>
      </c>
      <c r="FD282" t="s">
        <v>556</v>
      </c>
      <c r="FE282" t="s">
        <v>4847</v>
      </c>
      <c r="FF282" t="s">
        <v>4847</v>
      </c>
      <c r="FK282" t="s">
        <v>263</v>
      </c>
      <c r="FN282" t="s">
        <v>410</v>
      </c>
      <c r="FO282" t="s">
        <v>414</v>
      </c>
      <c r="FR282">
        <v>0</v>
      </c>
      <c r="GB282" t="s">
        <v>266</v>
      </c>
      <c r="GM282">
        <v>0</v>
      </c>
      <c r="GS282" t="s">
        <v>267</v>
      </c>
      <c r="GT282" s="2"/>
      <c r="GU282" t="s">
        <v>268</v>
      </c>
      <c r="GV282" t="s">
        <v>311</v>
      </c>
      <c r="GW282" t="s">
        <v>270</v>
      </c>
      <c r="GX282" t="s">
        <v>271</v>
      </c>
      <c r="GY282" t="s">
        <v>271</v>
      </c>
      <c r="GZ282" t="s">
        <v>273</v>
      </c>
      <c r="HE282" t="s">
        <v>230</v>
      </c>
      <c r="HF282" t="s">
        <v>15867</v>
      </c>
      <c r="HR282" t="s">
        <v>278</v>
      </c>
      <c r="HV282">
        <v>85900</v>
      </c>
      <c r="HW282" t="s">
        <v>279</v>
      </c>
      <c r="HY282">
        <v>0</v>
      </c>
      <c r="HZ282">
        <v>0</v>
      </c>
      <c r="IA282" t="s">
        <v>279</v>
      </c>
      <c r="IB282" t="s">
        <v>281</v>
      </c>
      <c r="IC282" t="s">
        <v>15868</v>
      </c>
      <c r="IE282" t="s">
        <v>283</v>
      </c>
      <c r="IF282" t="s">
        <v>283</v>
      </c>
      <c r="IG282" t="s">
        <v>283</v>
      </c>
      <c r="IH282" t="s">
        <v>284</v>
      </c>
      <c r="II282" t="s">
        <v>285</v>
      </c>
      <c r="IJ282" t="s">
        <v>286</v>
      </c>
      <c r="IK282" t="s">
        <v>278</v>
      </c>
      <c r="IL282" t="s">
        <v>346</v>
      </c>
      <c r="IM282" t="s">
        <v>288</v>
      </c>
      <c r="IN282" t="s">
        <v>290</v>
      </c>
      <c r="IP282" t="s">
        <v>290</v>
      </c>
      <c r="IQ282" t="s">
        <v>284</v>
      </c>
      <c r="IS282" t="s">
        <v>291</v>
      </c>
      <c r="IT282" t="s">
        <v>398</v>
      </c>
      <c r="IW282" t="s">
        <v>417</v>
      </c>
      <c r="IY282" t="s">
        <v>281</v>
      </c>
    </row>
    <row r="283" spans="1:259" x14ac:dyDescent="0.3">
      <c r="A283" s="14">
        <f>DAY(AVANZA[[#This Row],[FechaSeguimiento]])</f>
        <v>7</v>
      </c>
      <c r="B283" s="14">
        <f>MONTH(AVANZA[[#This Row],[FechaSeguimiento]])</f>
        <v>5</v>
      </c>
      <c r="C283"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83" t="str">
        <f>LOWER(IFERROR(VLOOKUP(AVANZA[[#This Row],[ID_Peticion]],CANCELADAS[#All],2,0),""))</f>
        <v/>
      </c>
      <c r="E283" t="str">
        <f>LOWER(IFERROR(VLOOKUP(AVANZA[[#This Row],[ID_Peticion]],CANCELADAS[#All],3,0),""))</f>
        <v/>
      </c>
      <c r="F283" t="str">
        <f>LOWER(IF(AVANZA[[#This Row],[CEDULA CLIENTE]]&lt;&gt;""," CC: " &amp; COUNTIFS(AVANZA[CEDULA CLIENTE],AVANZA[[#This Row],[CEDULA CLIENTE]]),"")&amp; IF(AVANZA[[#This Row],[Direccion]]&lt;&gt;""," DIR: " &amp; COUNTIFS(AVANZA[Direccion],AVANZA[[#This Row],[Direccion]]),""))</f>
        <v xml:space="preserve"> dir: 1</v>
      </c>
      <c r="G283" t="str">
        <f>IFERROR(VLOOKUP(AVANZA[[#This Row],[Cedula_Vendedor_Atis]],PLANTA[[#All],[CEDULA]:[LINEA]],3,0),"No Cruza")</f>
        <v>Marisol Avella</v>
      </c>
      <c r="H283" t="str">
        <f>IFERROR(VLOOKUP(AVANZA[[#This Row],[Cedula_Vendedor_Atis]],PLANTA[[#All],[CEDULA]:[LINEA]],4,0),"No Cruza")</f>
        <v>Fija</v>
      </c>
      <c r="I283" t="str">
        <f>LOWER(IF(AVANZA[[#This Row],[ATRIBUIBLE]]="",AVANZA[[#This Row],[Variable]],AVANZA[[#This Row],[ATRIBUIBLE]]))</f>
        <v>terminada</v>
      </c>
      <c r="J283" s="14">
        <f>IF(AVANZA[[#This Row],[Variable]]=AVANZA[[#Headers],[TERMINADA]],1,0)</f>
        <v>1</v>
      </c>
      <c r="K283" s="14">
        <f>IF(AVANZA[[#This Row],[Variable]]=AVANZA[[#Headers],[ANULADA]],1,0)</f>
        <v>0</v>
      </c>
      <c r="L283" s="14">
        <f>IF(AVANZA[[#This Row],[Variable]]=AVANZA[[#Headers],[PENDIENTE]],1,0)</f>
        <v>0</v>
      </c>
      <c r="M283" s="14">
        <f>IF(AVANZA[[#This Row],[ESTADO AGENDA]]="AGENDADA",1,0)</f>
        <v>0</v>
      </c>
      <c r="N283" s="14">
        <f>IF(AVANZA[[#This Row],[ESTADO AGENDA]]="PENDIENTE DE AGENDAR",1,0)</f>
        <v>0</v>
      </c>
      <c r="O283" s="14">
        <f>IF(AVANZA[[#This Row],[ESTADO AGENDA]]="SUSPENDIDA",1,0)</f>
        <v>0</v>
      </c>
      <c r="P283" t="str" cm="1">
        <f t="array" ref="P283">_xlfn.XLOOKUP(AVANZA[[#This Row],[Num_Agrupacion_Pet_Atis]],Tabla1[[#All],[Numero_de_actuacion]],Tabla1[[#All],[Estado_de_la_orden]],"",0)</f>
        <v/>
      </c>
      <c r="Q283" s="2" t="str" cm="1">
        <f t="array" ref="Q283">_xlfn.XLOOKUP(AVANZA[[#This Row],[Num_Agrupacion_Pet_Atis]],Tabla1[[#All],[Numero_de_actuacion]],Tabla1[[#All],[Fecha_de_la_cita]],"",0)</f>
        <v/>
      </c>
      <c r="R283" t="str" cm="1">
        <f t="array" ref="R283">_xlfn.XLOOKUP(AVANZA[[#This Row],[Num_Agrupacion_Pet_Atis]],Tabla1[[#All],[Numero_de_actuacion]],Tabla1[[#All],[Franja_horaria_de_la_cita]],"",0)</f>
        <v/>
      </c>
      <c r="S283" s="14" t="str">
        <f>IFERROR(DAY(AVANZA[[#This Row],[FECHA AGENDA]]),"")</f>
        <v/>
      </c>
      <c r="T283" s="14" t="str">
        <f>IFERROR(MONTH(AVANZA[[#This Row],[FECHA AGENDA]]),"")</f>
        <v/>
      </c>
      <c r="U283" t="str" cm="1">
        <f t="array" ref="U283">_xlfn.XLOOKUP(AVANZA[[#This Row],[Num_Agrupacion_Pet_Atis]],Tabla1[[#All],[Numero_de_actuacion]],Tabla1[[#All],[Motivo_de_suspension]],"",0)</f>
        <v/>
      </c>
      <c r="V283" s="2" t="str" cm="1">
        <f t="array" ref="V283">_xlfn.XLOOKUP(AVANZA[[#This Row],[Num_Agrupacion_Pet_Atis]],Tabla1[[#All],[Numero_de_actuacion]],Tabla1[[#All],[No_identificacion_cliente]],"",0)</f>
        <v/>
      </c>
      <c r="W283" s="2" t="str" cm="1">
        <f t="array" ref="W283">_xlfn.XLOOKUP(AVANZA[[#This Row],[Num_Agrupacion_Pet_Atis]],Tabla1[[#All],[Numero_de_actuacion]],Tabla1[[#All],[Movil_de_contacto]],"",0)</f>
        <v/>
      </c>
      <c r="X283" s="14">
        <f>IF(OR(AVANZA[[#This Row],[ESTADO LEG]]="Legalizada grabacion",AVANZA[[#This Row],[ESTADO LEG]]="Legalizada aut"),1,0)</f>
        <v>1</v>
      </c>
      <c r="Y283" s="14">
        <f>IF(OR(AVANZA[[#This Row],[ESTADO LEG]]="pdte legalizar",AVANZA[[#This Row],[ESTADO LEG]]="No cruza"),1,0)</f>
        <v>0</v>
      </c>
      <c r="Z283" t="str" cm="1">
        <f t="array" ref="Z283">IF(AVANZA[[#This Row],[Variable]]="Terminada",LOWER(_xlfn.XLOOKUP(AVANZA[[#This Row],[ID_Peticion]],Tabla6[[#All],[NUM_PETICION]],Tabla6[[#All],[ESTADO_LEG]],"NO CRUZA",0)),AVANZA[[#This Row],[Variable]])</f>
        <v>legalizada grabacion</v>
      </c>
      <c r="AA283" cm="1">
        <f t="array" ref="AA283">_xlfn.XLOOKUP(AVANZA[[#This Row],[ID_Peticion]],Tabla6[[#All],[NUM_PETICION]],Tabla6[[#All],[DIF_DIAS]],"",0)</f>
        <v>1</v>
      </c>
      <c r="AB283" s="2" cm="1">
        <f t="array" ref="AB283">IFERROR(_xlfn.XLOOKUP(AVANZA[[#This Row],[ID_Peticion]],Tabla6[[#All],[NUM_PETICION]],Tabla6[[#All],[FEC_LEGAL]],"",0),"")</f>
        <v>46150</v>
      </c>
      <c r="AC283" s="14">
        <f ca="1">IF(AVANZA[[#This Row],[FECHA LEG]]&lt;&gt;0,IFERROR(AVANZA[[#This Row],[FECHA LEG]]-AVANZA[[#This Row],[FechaIniEstadoSubPetAtis]],0),TODAY()-AVANZA[[#This Row],[FechaIniEstadoSubPetAtis]])</f>
        <v>1</v>
      </c>
      <c r="AD283" s="35" t="str">
        <f ca="1">IF(AVANZA[[#This Row],[FINAL Vs LG]]&lt;&gt;0,IF(AVANZA[[#This Row],[FINAL Vs LG]]&lt;7.1,"100%",IF(AND(AVANZA[[#This Row],[FINAL Vs LG]]&gt;7.1,AVANZA[[#This Row],[FINAL Vs LG]]&lt;11.1),"50%","0%")),0)</f>
        <v>100%</v>
      </c>
      <c r="AE283" s="14">
        <f ca="1">VLOOKUP(DAY(TODAY()),BACK!F:G,2,0)</f>
        <v>14</v>
      </c>
      <c r="AF283" s="14">
        <f>BACK!$I$2</f>
        <v>24</v>
      </c>
      <c r="AG283" s="14">
        <f>IF(AVANZA[[#This Row],[Oferta_empaquetada_comisiones]]="SI",1,0)</f>
        <v>0</v>
      </c>
      <c r="AH283" s="36">
        <f>IF(AVANZA[[#This Row],[Variable]]="TERMINADA",IFERROR(VLOOKUP(AVANZA[[#This Row],[SUPERVISOR]],Tabla2[#All],4,0),0),)</f>
        <v>3.5</v>
      </c>
      <c r="AI283" s="14">
        <f>IF(AVANZA[[#This Row],[Producto]]="BA",1,0)</f>
        <v>1</v>
      </c>
      <c r="AJ283" s="14">
        <f>IF(AVANZA[[#This Row],[Producto]]="DUO",1,0)</f>
        <v>0</v>
      </c>
      <c r="AK283" s="14">
        <f>IF(AVANZA[[#This Row],[Producto]]="TRIO",1,0)</f>
        <v>0</v>
      </c>
      <c r="AL283" t="s">
        <v>292</v>
      </c>
      <c r="AM283">
        <v>-1</v>
      </c>
      <c r="AN283">
        <v>-1</v>
      </c>
      <c r="AO283" t="s">
        <v>15869</v>
      </c>
      <c r="AP283" s="1">
        <v>46149.447488425925</v>
      </c>
      <c r="AQ283">
        <v>-1</v>
      </c>
      <c r="AR283" t="s">
        <v>15870</v>
      </c>
      <c r="AS283">
        <v>-1</v>
      </c>
      <c r="AT283">
        <v>-1</v>
      </c>
      <c r="AU283">
        <v>-1</v>
      </c>
      <c r="AV283">
        <v>-1</v>
      </c>
      <c r="AW283">
        <v>-1</v>
      </c>
      <c r="AX283" t="s">
        <v>224</v>
      </c>
      <c r="AY283">
        <v>-1</v>
      </c>
      <c r="AZ283">
        <v>2026</v>
      </c>
      <c r="BA283">
        <v>5</v>
      </c>
      <c r="BB283">
        <v>7</v>
      </c>
      <c r="BC283">
        <v>-1</v>
      </c>
      <c r="BD283" t="s">
        <v>225</v>
      </c>
      <c r="BE283">
        <v>-1</v>
      </c>
      <c r="BF283">
        <v>20001623937785</v>
      </c>
      <c r="BG283" t="s">
        <v>319</v>
      </c>
      <c r="BH283" t="s">
        <v>320</v>
      </c>
      <c r="BI283" t="s">
        <v>15871</v>
      </c>
      <c r="BJ283">
        <v>-1</v>
      </c>
      <c r="BK283">
        <v>-1</v>
      </c>
      <c r="BL283">
        <v>-1</v>
      </c>
      <c r="BM283" t="s">
        <v>229</v>
      </c>
      <c r="BN283" t="s">
        <v>230</v>
      </c>
      <c r="BO283" t="s">
        <v>15872</v>
      </c>
      <c r="BP283" t="s">
        <v>380</v>
      </c>
      <c r="BQ283">
        <v>2026</v>
      </c>
      <c r="BR283">
        <v>5</v>
      </c>
      <c r="BS283">
        <v>7</v>
      </c>
      <c r="BT283" s="1">
        <v>46149.651064814818</v>
      </c>
      <c r="BU283" t="s">
        <v>233</v>
      </c>
      <c r="BV283" s="2">
        <v>46149</v>
      </c>
      <c r="BW283" t="s">
        <v>234</v>
      </c>
      <c r="BX283" s="2">
        <v>46149</v>
      </c>
      <c r="BY283" s="2">
        <v>46149</v>
      </c>
      <c r="BZ283" t="s">
        <v>235</v>
      </c>
      <c r="CA283" t="s">
        <v>381</v>
      </c>
      <c r="CB283" t="s">
        <v>353</v>
      </c>
      <c r="CC283" t="s">
        <v>15873</v>
      </c>
      <c r="CD283" t="s">
        <v>5737</v>
      </c>
      <c r="CE283">
        <v>-1</v>
      </c>
      <c r="CF283" t="s">
        <v>384</v>
      </c>
      <c r="CG283" t="s">
        <v>385</v>
      </c>
      <c r="CH283" t="s">
        <v>242</v>
      </c>
      <c r="CI283">
        <v>22999736</v>
      </c>
      <c r="CJ283" t="s">
        <v>303</v>
      </c>
      <c r="CK283" t="s">
        <v>245</v>
      </c>
      <c r="CL283" t="s">
        <v>246</v>
      </c>
      <c r="CM283" t="s">
        <v>247</v>
      </c>
      <c r="CN283" t="s">
        <v>248</v>
      </c>
      <c r="CT283" t="s">
        <v>386</v>
      </c>
      <c r="CU283" t="s">
        <v>225</v>
      </c>
      <c r="CW283" t="s">
        <v>319</v>
      </c>
      <c r="CX283" t="s">
        <v>320</v>
      </c>
      <c r="DA283" t="s">
        <v>250</v>
      </c>
      <c r="DB283">
        <v>-1</v>
      </c>
      <c r="DF283" t="s">
        <v>251</v>
      </c>
      <c r="DJ283" t="s">
        <v>252</v>
      </c>
      <c r="DK283" t="s">
        <v>253</v>
      </c>
      <c r="DL283" t="s">
        <v>254</v>
      </c>
      <c r="DN283" t="s">
        <v>255</v>
      </c>
      <c r="DR283" t="s">
        <v>305</v>
      </c>
      <c r="DS283" t="s">
        <v>303</v>
      </c>
      <c r="DT283" t="s">
        <v>302</v>
      </c>
      <c r="DV283">
        <v>1</v>
      </c>
      <c r="DW283" t="s">
        <v>283</v>
      </c>
      <c r="ED283" s="2">
        <v>46149</v>
      </c>
      <c r="EE283" t="s">
        <v>343</v>
      </c>
      <c r="EF283">
        <v>16</v>
      </c>
      <c r="EP283" t="s">
        <v>258</v>
      </c>
      <c r="ES283" t="s">
        <v>15874</v>
      </c>
      <c r="FA283" t="s">
        <v>245</v>
      </c>
      <c r="FB283" t="s">
        <v>363</v>
      </c>
      <c r="FD283" t="s">
        <v>308</v>
      </c>
      <c r="FE283" t="s">
        <v>392</v>
      </c>
      <c r="FF283" t="s">
        <v>392</v>
      </c>
      <c r="FK283" t="s">
        <v>263</v>
      </c>
      <c r="FL283" t="s">
        <v>15875</v>
      </c>
      <c r="FN283" t="s">
        <v>248</v>
      </c>
      <c r="FO283" t="s">
        <v>265</v>
      </c>
      <c r="FR283">
        <v>94990</v>
      </c>
      <c r="GB283" t="s">
        <v>266</v>
      </c>
      <c r="GC283" t="s">
        <v>225</v>
      </c>
      <c r="GD283">
        <v>0</v>
      </c>
      <c r="GF283">
        <v>0</v>
      </c>
      <c r="GG283">
        <v>25423</v>
      </c>
      <c r="GI283">
        <v>94990</v>
      </c>
      <c r="GJ283">
        <v>0</v>
      </c>
      <c r="GL283">
        <v>0</v>
      </c>
      <c r="GM283">
        <v>113038</v>
      </c>
      <c r="GS283" t="s">
        <v>267</v>
      </c>
      <c r="GT283" s="2">
        <v>45106</v>
      </c>
      <c r="GU283" t="s">
        <v>268</v>
      </c>
      <c r="GV283" t="s">
        <v>335</v>
      </c>
      <c r="GW283" t="s">
        <v>394</v>
      </c>
      <c r="GZ283" t="s">
        <v>395</v>
      </c>
      <c r="HA283" t="s">
        <v>274</v>
      </c>
      <c r="HB283" t="s">
        <v>396</v>
      </c>
      <c r="HC283" t="s">
        <v>381</v>
      </c>
      <c r="HD283" t="s">
        <v>385</v>
      </c>
      <c r="HE283" t="s">
        <v>230</v>
      </c>
      <c r="HF283" t="s">
        <v>15876</v>
      </c>
      <c r="HR283" t="s">
        <v>278</v>
      </c>
      <c r="HV283">
        <v>94990</v>
      </c>
      <c r="HW283" t="s">
        <v>281</v>
      </c>
      <c r="HY283">
        <v>0</v>
      </c>
      <c r="HZ283">
        <v>0</v>
      </c>
      <c r="IA283" t="s">
        <v>281</v>
      </c>
      <c r="IB283" t="s">
        <v>281</v>
      </c>
      <c r="IE283" t="s">
        <v>283</v>
      </c>
      <c r="IF283" t="s">
        <v>283</v>
      </c>
      <c r="IG283" t="s">
        <v>283</v>
      </c>
      <c r="IH283" t="s">
        <v>284</v>
      </c>
      <c r="II283" t="s">
        <v>285</v>
      </c>
      <c r="IJ283" t="s">
        <v>286</v>
      </c>
      <c r="IK283" t="s">
        <v>278</v>
      </c>
      <c r="IL283" t="s">
        <v>287</v>
      </c>
      <c r="IM283" t="s">
        <v>288</v>
      </c>
      <c r="IN283" t="s">
        <v>289</v>
      </c>
      <c r="IP283" t="s">
        <v>290</v>
      </c>
      <c r="IQ283" t="s">
        <v>284</v>
      </c>
      <c r="IS283" t="s">
        <v>291</v>
      </c>
      <c r="IT283" t="s">
        <v>398</v>
      </c>
      <c r="IW283" t="s">
        <v>14256</v>
      </c>
      <c r="IY283" t="s">
        <v>281</v>
      </c>
    </row>
    <row r="284" spans="1:259" x14ac:dyDescent="0.3">
      <c r="A284" s="14">
        <f>DAY(AVANZA[[#This Row],[FechaSeguimiento]])</f>
        <v>7</v>
      </c>
      <c r="B284" s="14">
        <f>MONTH(AVANZA[[#This Row],[FechaSeguimiento]])</f>
        <v>5</v>
      </c>
      <c r="C284"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84" t="str">
        <f>LOWER(IFERROR(VLOOKUP(AVANZA[[#This Row],[ID_Peticion]],CANCELADAS[#All],2,0),""))</f>
        <v/>
      </c>
      <c r="E284" t="str">
        <f>LOWER(IFERROR(VLOOKUP(AVANZA[[#This Row],[ID_Peticion]],CANCELADAS[#All],3,0),""))</f>
        <v/>
      </c>
      <c r="F284" t="str">
        <f>LOWER(IF(AVANZA[[#This Row],[CEDULA CLIENTE]]&lt;&gt;""," CC: " &amp; COUNTIFS(AVANZA[CEDULA CLIENTE],AVANZA[[#This Row],[CEDULA CLIENTE]]),"")&amp; IF(AVANZA[[#This Row],[Direccion]]&lt;&gt;""," DIR: " &amp; COUNTIFS(AVANZA[Direccion],AVANZA[[#This Row],[Direccion]]),""))</f>
        <v xml:space="preserve"> dir: 1</v>
      </c>
      <c r="G284" t="str">
        <f>IFERROR(VLOOKUP(AVANZA[[#This Row],[Cedula_Vendedor_Atis]],PLANTA[[#All],[CEDULA]:[LINEA]],3,0),"No Cruza")</f>
        <v>Marisol Avella</v>
      </c>
      <c r="H284" t="str">
        <f>IFERROR(VLOOKUP(AVANZA[[#This Row],[Cedula_Vendedor_Atis]],PLANTA[[#All],[CEDULA]:[LINEA]],4,0),"No Cruza")</f>
        <v>Fija</v>
      </c>
      <c r="I284" t="str">
        <f>LOWER(IF(AVANZA[[#This Row],[ATRIBUIBLE]]="",AVANZA[[#This Row],[Variable]],AVANZA[[#This Row],[ATRIBUIBLE]]))</f>
        <v>terminada</v>
      </c>
      <c r="J284" s="14">
        <f>IF(AVANZA[[#This Row],[Variable]]=AVANZA[[#Headers],[TERMINADA]],1,0)</f>
        <v>1</v>
      </c>
      <c r="K284" s="14">
        <f>IF(AVANZA[[#This Row],[Variable]]=AVANZA[[#Headers],[ANULADA]],1,0)</f>
        <v>0</v>
      </c>
      <c r="L284" s="14">
        <f>IF(AVANZA[[#This Row],[Variable]]=AVANZA[[#Headers],[PENDIENTE]],1,0)</f>
        <v>0</v>
      </c>
      <c r="M284" s="14">
        <f>IF(AVANZA[[#This Row],[ESTADO AGENDA]]="AGENDADA",1,0)</f>
        <v>0</v>
      </c>
      <c r="N284" s="14">
        <f>IF(AVANZA[[#This Row],[ESTADO AGENDA]]="PENDIENTE DE AGENDAR",1,0)</f>
        <v>0</v>
      </c>
      <c r="O284" s="14">
        <f>IF(AVANZA[[#This Row],[ESTADO AGENDA]]="SUSPENDIDA",1,0)</f>
        <v>0</v>
      </c>
      <c r="P284" t="str" cm="1">
        <f t="array" ref="P284">_xlfn.XLOOKUP(AVANZA[[#This Row],[Num_Agrupacion_Pet_Atis]],Tabla1[[#All],[Numero_de_actuacion]],Tabla1[[#All],[Estado_de_la_orden]],"",0)</f>
        <v/>
      </c>
      <c r="Q284" s="2" t="str" cm="1">
        <f t="array" ref="Q284">_xlfn.XLOOKUP(AVANZA[[#This Row],[Num_Agrupacion_Pet_Atis]],Tabla1[[#All],[Numero_de_actuacion]],Tabla1[[#All],[Fecha_de_la_cita]],"",0)</f>
        <v/>
      </c>
      <c r="R284" t="str" cm="1">
        <f t="array" ref="R284">_xlfn.XLOOKUP(AVANZA[[#This Row],[Num_Agrupacion_Pet_Atis]],Tabla1[[#All],[Numero_de_actuacion]],Tabla1[[#All],[Franja_horaria_de_la_cita]],"",0)</f>
        <v/>
      </c>
      <c r="S284" s="14" t="str">
        <f>IFERROR(DAY(AVANZA[[#This Row],[FECHA AGENDA]]),"")</f>
        <v/>
      </c>
      <c r="T284" s="14" t="str">
        <f>IFERROR(MONTH(AVANZA[[#This Row],[FECHA AGENDA]]),"")</f>
        <v/>
      </c>
      <c r="U284" t="str" cm="1">
        <f t="array" ref="U284">_xlfn.XLOOKUP(AVANZA[[#This Row],[Num_Agrupacion_Pet_Atis]],Tabla1[[#All],[Numero_de_actuacion]],Tabla1[[#All],[Motivo_de_suspension]],"",0)</f>
        <v/>
      </c>
      <c r="V284" s="2" t="str" cm="1">
        <f t="array" ref="V284">_xlfn.XLOOKUP(AVANZA[[#This Row],[Num_Agrupacion_Pet_Atis]],Tabla1[[#All],[Numero_de_actuacion]],Tabla1[[#All],[No_identificacion_cliente]],"",0)</f>
        <v/>
      </c>
      <c r="W284" s="2" t="str" cm="1">
        <f t="array" ref="W284">_xlfn.XLOOKUP(AVANZA[[#This Row],[Num_Agrupacion_Pet_Atis]],Tabla1[[#All],[Numero_de_actuacion]],Tabla1[[#All],[Movil_de_contacto]],"",0)</f>
        <v/>
      </c>
      <c r="X284" s="14">
        <f>IF(OR(AVANZA[[#This Row],[ESTADO LEG]]="Legalizada grabacion",AVANZA[[#This Row],[ESTADO LEG]]="Legalizada aut"),1,0)</f>
        <v>1</v>
      </c>
      <c r="Y284" s="14">
        <f>IF(OR(AVANZA[[#This Row],[ESTADO LEG]]="pdte legalizar",AVANZA[[#This Row],[ESTADO LEG]]="No cruza"),1,0)</f>
        <v>0</v>
      </c>
      <c r="Z284" t="str" cm="1">
        <f t="array" ref="Z284">IF(AVANZA[[#This Row],[Variable]]="Terminada",LOWER(_xlfn.XLOOKUP(AVANZA[[#This Row],[ID_Peticion]],Tabla6[[#All],[NUM_PETICION]],Tabla6[[#All],[ESTADO_LEG]],"NO CRUZA",0)),AVANZA[[#This Row],[Variable]])</f>
        <v>legalizada grabacion</v>
      </c>
      <c r="AA284" cm="1">
        <f t="array" ref="AA284">_xlfn.XLOOKUP(AVANZA[[#This Row],[ID_Peticion]],Tabla6[[#All],[NUM_PETICION]],Tabla6[[#All],[DIF_DIAS]],"",0)</f>
        <v>1</v>
      </c>
      <c r="AB284" s="2" cm="1">
        <f t="array" ref="AB284">IFERROR(_xlfn.XLOOKUP(AVANZA[[#This Row],[ID_Peticion]],Tabla6[[#All],[NUM_PETICION]],Tabla6[[#All],[FEC_LEGAL]],"",0),"")</f>
        <v>46150</v>
      </c>
      <c r="AC284" s="14">
        <f ca="1">IF(AVANZA[[#This Row],[FECHA LEG]]&lt;&gt;0,IFERROR(AVANZA[[#This Row],[FECHA LEG]]-AVANZA[[#This Row],[FechaIniEstadoSubPetAtis]],0),TODAY()-AVANZA[[#This Row],[FechaIniEstadoSubPetAtis]])</f>
        <v>1</v>
      </c>
      <c r="AD284" s="35" t="str">
        <f ca="1">IF(AVANZA[[#This Row],[FINAL Vs LG]]&lt;&gt;0,IF(AVANZA[[#This Row],[FINAL Vs LG]]&lt;7.1,"100%",IF(AND(AVANZA[[#This Row],[FINAL Vs LG]]&gt;7.1,AVANZA[[#This Row],[FINAL Vs LG]]&lt;11.1),"50%","0%")),0)</f>
        <v>100%</v>
      </c>
      <c r="AE284" s="14">
        <f ca="1">VLOOKUP(DAY(TODAY()),BACK!F:G,2,0)</f>
        <v>14</v>
      </c>
      <c r="AF284" s="14">
        <f>BACK!$I$2</f>
        <v>24</v>
      </c>
      <c r="AG284" s="14">
        <f>IF(AVANZA[[#This Row],[Oferta_empaquetada_comisiones]]="SI",1,0)</f>
        <v>0</v>
      </c>
      <c r="AH284" s="36">
        <f>IF(AVANZA[[#This Row],[Variable]]="TERMINADA",IFERROR(VLOOKUP(AVANZA[[#This Row],[SUPERVISOR]],Tabla2[#All],4,0),0),)</f>
        <v>3.5</v>
      </c>
      <c r="AI284" s="14">
        <f>IF(AVANZA[[#This Row],[Producto]]="BA",1,0)</f>
        <v>1</v>
      </c>
      <c r="AJ284" s="14">
        <f>IF(AVANZA[[#This Row],[Producto]]="DUO",1,0)</f>
        <v>0</v>
      </c>
      <c r="AK284" s="14">
        <f>IF(AVANZA[[#This Row],[Producto]]="TRIO",1,0)</f>
        <v>0</v>
      </c>
      <c r="AL284" t="s">
        <v>870</v>
      </c>
      <c r="AM284">
        <v>-1</v>
      </c>
      <c r="AN284">
        <v>-1</v>
      </c>
      <c r="AO284" t="s">
        <v>15877</v>
      </c>
      <c r="AP284" s="1">
        <v>46146.776643518519</v>
      </c>
      <c r="AQ284">
        <v>-1</v>
      </c>
      <c r="AR284" t="s">
        <v>15878</v>
      </c>
      <c r="AS284">
        <v>-1</v>
      </c>
      <c r="AT284">
        <v>-1</v>
      </c>
      <c r="AU284">
        <v>-1</v>
      </c>
      <c r="AV284">
        <v>-1</v>
      </c>
      <c r="AW284">
        <v>-1</v>
      </c>
      <c r="AX284" t="s">
        <v>224</v>
      </c>
      <c r="AY284">
        <v>-1</v>
      </c>
      <c r="AZ284">
        <v>2026</v>
      </c>
      <c r="BA284">
        <v>5</v>
      </c>
      <c r="BB284">
        <v>7</v>
      </c>
      <c r="BC284">
        <v>-1</v>
      </c>
      <c r="BD284" t="s">
        <v>225</v>
      </c>
      <c r="BE284">
        <v>-1</v>
      </c>
      <c r="BF284">
        <v>20001622156157</v>
      </c>
      <c r="BG284" t="s">
        <v>226</v>
      </c>
      <c r="BH284" t="s">
        <v>227</v>
      </c>
      <c r="BI284" t="s">
        <v>15879</v>
      </c>
      <c r="BJ284">
        <v>-1</v>
      </c>
      <c r="BK284">
        <v>-1</v>
      </c>
      <c r="BL284">
        <v>-1</v>
      </c>
      <c r="BM284" t="s">
        <v>229</v>
      </c>
      <c r="BN284" t="s">
        <v>230</v>
      </c>
      <c r="BO284" t="s">
        <v>15880</v>
      </c>
      <c r="BP284" t="s">
        <v>232</v>
      </c>
      <c r="BQ284">
        <v>2026</v>
      </c>
      <c r="BR284">
        <v>5</v>
      </c>
      <c r="BS284">
        <v>4</v>
      </c>
      <c r="BT284" s="1">
        <v>46149.648402777777</v>
      </c>
      <c r="BU284" t="s">
        <v>233</v>
      </c>
      <c r="BV284" s="2">
        <v>46149</v>
      </c>
      <c r="BW284" t="s">
        <v>234</v>
      </c>
      <c r="BX284" s="2">
        <v>46146</v>
      </c>
      <c r="BY284" s="2">
        <v>46149</v>
      </c>
      <c r="BZ284" t="s">
        <v>235</v>
      </c>
      <c r="CA284" t="s">
        <v>321</v>
      </c>
      <c r="CB284" t="s">
        <v>322</v>
      </c>
      <c r="CC284" t="s">
        <v>15881</v>
      </c>
      <c r="CD284" t="s">
        <v>2413</v>
      </c>
      <c r="CE284">
        <v>-1</v>
      </c>
      <c r="CF284" t="s">
        <v>324</v>
      </c>
      <c r="CG284" t="s">
        <v>325</v>
      </c>
      <c r="CH284" t="s">
        <v>326</v>
      </c>
      <c r="CI284">
        <v>1015443152</v>
      </c>
      <c r="CJ284" t="s">
        <v>877</v>
      </c>
      <c r="CK284" t="s">
        <v>245</v>
      </c>
      <c r="CL284" t="s">
        <v>409</v>
      </c>
      <c r="CM284" t="s">
        <v>247</v>
      </c>
      <c r="CN284" t="s">
        <v>410</v>
      </c>
      <c r="CT284" t="s">
        <v>386</v>
      </c>
      <c r="CU284" t="s">
        <v>225</v>
      </c>
      <c r="CW284" t="s">
        <v>226</v>
      </c>
      <c r="CX284" t="s">
        <v>227</v>
      </c>
      <c r="DA284" t="s">
        <v>250</v>
      </c>
      <c r="DB284">
        <v>-1</v>
      </c>
      <c r="DF284" t="s">
        <v>251</v>
      </c>
      <c r="DJ284" t="s">
        <v>252</v>
      </c>
      <c r="DK284" t="s">
        <v>253</v>
      </c>
      <c r="DL284" t="s">
        <v>254</v>
      </c>
      <c r="DN284" t="s">
        <v>255</v>
      </c>
      <c r="DR284" t="s">
        <v>878</v>
      </c>
      <c r="DS284" t="s">
        <v>877</v>
      </c>
      <c r="DT284" t="s">
        <v>870</v>
      </c>
      <c r="DV284">
        <v>1</v>
      </c>
      <c r="DW284" t="s">
        <v>331</v>
      </c>
      <c r="ED284" s="2">
        <v>46149</v>
      </c>
      <c r="EF284">
        <v>16</v>
      </c>
      <c r="EP284" t="s">
        <v>258</v>
      </c>
      <c r="ES284" t="s">
        <v>14242</v>
      </c>
      <c r="EZ284" t="s">
        <v>15882</v>
      </c>
      <c r="FA284" t="s">
        <v>245</v>
      </c>
      <c r="FB284" t="s">
        <v>333</v>
      </c>
      <c r="FD284" t="s">
        <v>333</v>
      </c>
      <c r="FE284" t="s">
        <v>334</v>
      </c>
      <c r="FF284" t="s">
        <v>334</v>
      </c>
      <c r="FK284" t="s">
        <v>263</v>
      </c>
      <c r="FL284" t="s">
        <v>15883</v>
      </c>
      <c r="FN284" t="s">
        <v>410</v>
      </c>
      <c r="FO284" t="s">
        <v>414</v>
      </c>
      <c r="FR284">
        <v>85900</v>
      </c>
      <c r="GB284" t="s">
        <v>266</v>
      </c>
      <c r="GC284" t="s">
        <v>225</v>
      </c>
      <c r="GD284">
        <v>0</v>
      </c>
      <c r="GF284">
        <v>0</v>
      </c>
      <c r="GG284">
        <v>25421</v>
      </c>
      <c r="GI284">
        <v>85900</v>
      </c>
      <c r="GJ284">
        <v>0</v>
      </c>
      <c r="GL284">
        <v>0</v>
      </c>
      <c r="GM284">
        <v>102221</v>
      </c>
      <c r="GS284" t="s">
        <v>267</v>
      </c>
      <c r="GT284" s="2">
        <v>45869</v>
      </c>
      <c r="GU284" t="s">
        <v>268</v>
      </c>
      <c r="GV284" t="s">
        <v>311</v>
      </c>
      <c r="GW284" t="s">
        <v>270</v>
      </c>
      <c r="GX284" t="s">
        <v>271</v>
      </c>
      <c r="GY284" t="s">
        <v>272</v>
      </c>
      <c r="GZ284" t="s">
        <v>273</v>
      </c>
      <c r="HA284" t="s">
        <v>336</v>
      </c>
      <c r="HC284" t="s">
        <v>337</v>
      </c>
      <c r="HE284" t="s">
        <v>230</v>
      </c>
      <c r="HF284" t="s">
        <v>15884</v>
      </c>
      <c r="HG284" t="s">
        <v>277</v>
      </c>
      <c r="HR284" t="s">
        <v>278</v>
      </c>
      <c r="HV284">
        <v>85900</v>
      </c>
      <c r="HW284" t="s">
        <v>279</v>
      </c>
      <c r="HX284" t="s">
        <v>280</v>
      </c>
      <c r="HY284">
        <v>103568</v>
      </c>
      <c r="HZ284">
        <v>17668</v>
      </c>
      <c r="IA284" t="s">
        <v>279</v>
      </c>
      <c r="IB284" t="s">
        <v>281</v>
      </c>
      <c r="ID284" t="s">
        <v>282</v>
      </c>
      <c r="IE284" t="s">
        <v>283</v>
      </c>
      <c r="IF284" t="s">
        <v>283</v>
      </c>
      <c r="IG284" t="s">
        <v>283</v>
      </c>
      <c r="IH284" t="s">
        <v>284</v>
      </c>
      <c r="II284" t="s">
        <v>285</v>
      </c>
      <c r="IJ284" t="s">
        <v>286</v>
      </c>
      <c r="IK284" t="s">
        <v>278</v>
      </c>
      <c r="IL284" t="s">
        <v>346</v>
      </c>
      <c r="IM284" t="s">
        <v>288</v>
      </c>
      <c r="IN284" t="s">
        <v>289</v>
      </c>
      <c r="IP284" t="s">
        <v>290</v>
      </c>
      <c r="IQ284" t="s">
        <v>284</v>
      </c>
      <c r="IS284" t="s">
        <v>291</v>
      </c>
      <c r="IY284" t="s">
        <v>281</v>
      </c>
    </row>
    <row r="285" spans="1:259" x14ac:dyDescent="0.3">
      <c r="A285" s="14">
        <f>DAY(AVANZA[[#This Row],[FechaSeguimiento]])</f>
        <v>7</v>
      </c>
      <c r="B285" s="14">
        <f>MONTH(AVANZA[[#This Row],[FechaSeguimiento]])</f>
        <v>5</v>
      </c>
      <c r="C285"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85" t="str">
        <f>LOWER(IFERROR(VLOOKUP(AVANZA[[#This Row],[ID_Peticion]],CANCELADAS[#All],2,0),""))</f>
        <v/>
      </c>
      <c r="E285" t="str">
        <f>LOWER(IFERROR(VLOOKUP(AVANZA[[#This Row],[ID_Peticion]],CANCELADAS[#All],3,0),""))</f>
        <v/>
      </c>
      <c r="F285" t="str">
        <f>LOWER(IF(AVANZA[[#This Row],[CEDULA CLIENTE]]&lt;&gt;""," CC: " &amp; COUNTIFS(AVANZA[CEDULA CLIENTE],AVANZA[[#This Row],[CEDULA CLIENTE]]),"")&amp; IF(AVANZA[[#This Row],[Direccion]]&lt;&gt;""," DIR: " &amp; COUNTIFS(AVANZA[Direccion],AVANZA[[#This Row],[Direccion]]),""))</f>
        <v xml:space="preserve"> dir: 1</v>
      </c>
      <c r="G285" t="str">
        <f>IFERROR(VLOOKUP(AVANZA[[#This Row],[Cedula_Vendedor_Atis]],PLANTA[[#All],[CEDULA]:[LINEA]],3,0),"No Cruza")</f>
        <v>Marisol Avella</v>
      </c>
      <c r="H285" t="str">
        <f>IFERROR(VLOOKUP(AVANZA[[#This Row],[Cedula_Vendedor_Atis]],PLANTA[[#All],[CEDULA]:[LINEA]],4,0),"No Cruza")</f>
        <v>Fija</v>
      </c>
      <c r="I285" t="str">
        <f>LOWER(IF(AVANZA[[#This Row],[ATRIBUIBLE]]="",AVANZA[[#This Row],[Variable]],AVANZA[[#This Row],[ATRIBUIBLE]]))</f>
        <v>terminada</v>
      </c>
      <c r="J285" s="14">
        <f>IF(AVANZA[[#This Row],[Variable]]=AVANZA[[#Headers],[TERMINADA]],1,0)</f>
        <v>1</v>
      </c>
      <c r="K285" s="14">
        <f>IF(AVANZA[[#This Row],[Variable]]=AVANZA[[#Headers],[ANULADA]],1,0)</f>
        <v>0</v>
      </c>
      <c r="L285" s="14">
        <f>IF(AVANZA[[#This Row],[Variable]]=AVANZA[[#Headers],[PENDIENTE]],1,0)</f>
        <v>0</v>
      </c>
      <c r="M285" s="14">
        <f>IF(AVANZA[[#This Row],[ESTADO AGENDA]]="AGENDADA",1,0)</f>
        <v>0</v>
      </c>
      <c r="N285" s="14">
        <f>IF(AVANZA[[#This Row],[ESTADO AGENDA]]="PENDIENTE DE AGENDAR",1,0)</f>
        <v>0</v>
      </c>
      <c r="O285" s="14">
        <f>IF(AVANZA[[#This Row],[ESTADO AGENDA]]="SUSPENDIDA",1,0)</f>
        <v>0</v>
      </c>
      <c r="P285" t="str" cm="1">
        <f t="array" ref="P285">_xlfn.XLOOKUP(AVANZA[[#This Row],[Num_Agrupacion_Pet_Atis]],Tabla1[[#All],[Numero_de_actuacion]],Tabla1[[#All],[Estado_de_la_orden]],"",0)</f>
        <v/>
      </c>
      <c r="Q285" s="2" t="str" cm="1">
        <f t="array" ref="Q285">_xlfn.XLOOKUP(AVANZA[[#This Row],[Num_Agrupacion_Pet_Atis]],Tabla1[[#All],[Numero_de_actuacion]],Tabla1[[#All],[Fecha_de_la_cita]],"",0)</f>
        <v/>
      </c>
      <c r="R285" t="str" cm="1">
        <f t="array" ref="R285">_xlfn.XLOOKUP(AVANZA[[#This Row],[Num_Agrupacion_Pet_Atis]],Tabla1[[#All],[Numero_de_actuacion]],Tabla1[[#All],[Franja_horaria_de_la_cita]],"",0)</f>
        <v/>
      </c>
      <c r="S285" s="14" t="str">
        <f>IFERROR(DAY(AVANZA[[#This Row],[FECHA AGENDA]]),"")</f>
        <v/>
      </c>
      <c r="T285" s="14" t="str">
        <f>IFERROR(MONTH(AVANZA[[#This Row],[FECHA AGENDA]]),"")</f>
        <v/>
      </c>
      <c r="U285" t="str" cm="1">
        <f t="array" ref="U285">_xlfn.XLOOKUP(AVANZA[[#This Row],[Num_Agrupacion_Pet_Atis]],Tabla1[[#All],[Numero_de_actuacion]],Tabla1[[#All],[Motivo_de_suspension]],"",0)</f>
        <v/>
      </c>
      <c r="V285" s="2" t="str" cm="1">
        <f t="array" ref="V285">_xlfn.XLOOKUP(AVANZA[[#This Row],[Num_Agrupacion_Pet_Atis]],Tabla1[[#All],[Numero_de_actuacion]],Tabla1[[#All],[No_identificacion_cliente]],"",0)</f>
        <v/>
      </c>
      <c r="W285" s="2" t="str" cm="1">
        <f t="array" ref="W285">_xlfn.XLOOKUP(AVANZA[[#This Row],[Num_Agrupacion_Pet_Atis]],Tabla1[[#All],[Numero_de_actuacion]],Tabla1[[#All],[Movil_de_contacto]],"",0)</f>
        <v/>
      </c>
      <c r="X285" s="14">
        <f>IF(OR(AVANZA[[#This Row],[ESTADO LEG]]="Legalizada grabacion",AVANZA[[#This Row],[ESTADO LEG]]="Legalizada aut"),1,0)</f>
        <v>1</v>
      </c>
      <c r="Y285" s="14">
        <f>IF(OR(AVANZA[[#This Row],[ESTADO LEG]]="pdte legalizar",AVANZA[[#This Row],[ESTADO LEG]]="No cruza"),1,0)</f>
        <v>0</v>
      </c>
      <c r="Z285" t="str" cm="1">
        <f t="array" ref="Z285">IF(AVANZA[[#This Row],[Variable]]="Terminada",LOWER(_xlfn.XLOOKUP(AVANZA[[#This Row],[ID_Peticion]],Tabla6[[#All],[NUM_PETICION]],Tabla6[[#All],[ESTADO_LEG]],"NO CRUZA",0)),AVANZA[[#This Row],[Variable]])</f>
        <v>legalizada grabacion</v>
      </c>
      <c r="AA285" cm="1">
        <f t="array" ref="AA285">_xlfn.XLOOKUP(AVANZA[[#This Row],[ID_Peticion]],Tabla6[[#All],[NUM_PETICION]],Tabla6[[#All],[DIF_DIAS]],"",0)</f>
        <v>1</v>
      </c>
      <c r="AB285" s="2" cm="1">
        <f t="array" ref="AB285">IFERROR(_xlfn.XLOOKUP(AVANZA[[#This Row],[ID_Peticion]],Tabla6[[#All],[NUM_PETICION]],Tabla6[[#All],[FEC_LEGAL]],"",0),"")</f>
        <v>46150</v>
      </c>
      <c r="AC285" s="14">
        <f ca="1">IF(AVANZA[[#This Row],[FECHA LEG]]&lt;&gt;0,IFERROR(AVANZA[[#This Row],[FECHA LEG]]-AVANZA[[#This Row],[FechaIniEstadoSubPetAtis]],0),TODAY()-AVANZA[[#This Row],[FechaIniEstadoSubPetAtis]])</f>
        <v>1</v>
      </c>
      <c r="AD285" s="35" t="str">
        <f ca="1">IF(AVANZA[[#This Row],[FINAL Vs LG]]&lt;&gt;0,IF(AVANZA[[#This Row],[FINAL Vs LG]]&lt;7.1,"100%",IF(AND(AVANZA[[#This Row],[FINAL Vs LG]]&gt;7.1,AVANZA[[#This Row],[FINAL Vs LG]]&lt;11.1),"50%","0%")),0)</f>
        <v>100%</v>
      </c>
      <c r="AE285" s="14">
        <f ca="1">VLOOKUP(DAY(TODAY()),BACK!F:G,2,0)</f>
        <v>14</v>
      </c>
      <c r="AF285" s="14">
        <f>BACK!$I$2</f>
        <v>24</v>
      </c>
      <c r="AG285" s="14">
        <f>IF(AVANZA[[#This Row],[Oferta_empaquetada_comisiones]]="SI",1,0)</f>
        <v>0</v>
      </c>
      <c r="AH285" s="36">
        <f>IF(AVANZA[[#This Row],[Variable]]="TERMINADA",IFERROR(VLOOKUP(AVANZA[[#This Row],[SUPERVISOR]],Tabla2[#All],4,0),0),)</f>
        <v>3.5</v>
      </c>
      <c r="AI285" s="14">
        <f>IF(AVANZA[[#This Row],[Producto]]="BA",1,0)</f>
        <v>1</v>
      </c>
      <c r="AJ285" s="14">
        <f>IF(AVANZA[[#This Row],[Producto]]="DUO",1,0)</f>
        <v>0</v>
      </c>
      <c r="AK285" s="14">
        <f>IF(AVANZA[[#This Row],[Producto]]="TRIO",1,0)</f>
        <v>0</v>
      </c>
      <c r="AL285" t="s">
        <v>435</v>
      </c>
      <c r="AM285">
        <v>-1</v>
      </c>
      <c r="AN285">
        <v>-1</v>
      </c>
      <c r="AO285" t="s">
        <v>15885</v>
      </c>
      <c r="AP285" s="1">
        <v>46148.89576388889</v>
      </c>
      <c r="AQ285">
        <v>-1</v>
      </c>
      <c r="AR285" t="s">
        <v>15886</v>
      </c>
      <c r="AS285">
        <v>-1</v>
      </c>
      <c r="AT285">
        <v>-1</v>
      </c>
      <c r="AU285">
        <v>-1</v>
      </c>
      <c r="AV285">
        <v>-1</v>
      </c>
      <c r="AW285">
        <v>-1</v>
      </c>
      <c r="AX285" t="s">
        <v>224</v>
      </c>
      <c r="AY285">
        <v>-1</v>
      </c>
      <c r="AZ285">
        <v>2026</v>
      </c>
      <c r="BA285">
        <v>5</v>
      </c>
      <c r="BB285">
        <v>7</v>
      </c>
      <c r="BC285">
        <v>-1</v>
      </c>
      <c r="BD285" t="s">
        <v>225</v>
      </c>
      <c r="BE285">
        <v>-1</v>
      </c>
      <c r="BF285">
        <v>20001623747495</v>
      </c>
      <c r="BG285" t="s">
        <v>319</v>
      </c>
      <c r="BH285" t="s">
        <v>320</v>
      </c>
      <c r="BI285" t="s">
        <v>15887</v>
      </c>
      <c r="BJ285">
        <v>-1</v>
      </c>
      <c r="BK285">
        <v>-1</v>
      </c>
      <c r="BL285">
        <v>-1</v>
      </c>
      <c r="BM285" t="s">
        <v>229</v>
      </c>
      <c r="BN285" t="s">
        <v>230</v>
      </c>
      <c r="BO285" t="s">
        <v>15888</v>
      </c>
      <c r="BP285" t="s">
        <v>380</v>
      </c>
      <c r="BQ285">
        <v>2026</v>
      </c>
      <c r="BR285">
        <v>5</v>
      </c>
      <c r="BS285">
        <v>6</v>
      </c>
      <c r="BT285" s="1">
        <v>46149.490879629629</v>
      </c>
      <c r="BU285" t="s">
        <v>233</v>
      </c>
      <c r="BV285" s="2">
        <v>46149</v>
      </c>
      <c r="BW285" t="s">
        <v>234</v>
      </c>
      <c r="BX285" s="2">
        <v>46148</v>
      </c>
      <c r="BY285" s="2">
        <v>46149</v>
      </c>
      <c r="BZ285" t="s">
        <v>235</v>
      </c>
      <c r="CA285" t="s">
        <v>2981</v>
      </c>
      <c r="CB285" t="s">
        <v>2982</v>
      </c>
      <c r="CC285" t="s">
        <v>15889</v>
      </c>
      <c r="CD285" t="s">
        <v>5890</v>
      </c>
      <c r="CE285">
        <v>-1</v>
      </c>
      <c r="CF285" t="s">
        <v>2980</v>
      </c>
      <c r="CG285" t="s">
        <v>14176</v>
      </c>
      <c r="CH285" t="s">
        <v>491</v>
      </c>
      <c r="CI285">
        <v>1193125457</v>
      </c>
      <c r="CJ285" t="s">
        <v>445</v>
      </c>
      <c r="CK285" t="s">
        <v>245</v>
      </c>
      <c r="CL285" t="s">
        <v>246</v>
      </c>
      <c r="CM285" t="s">
        <v>247</v>
      </c>
      <c r="CN285" t="s">
        <v>359</v>
      </c>
      <c r="CT285" t="s">
        <v>386</v>
      </c>
      <c r="CU285" t="s">
        <v>225</v>
      </c>
      <c r="CW285" t="s">
        <v>319</v>
      </c>
      <c r="CX285" t="s">
        <v>320</v>
      </c>
      <c r="DA285" t="s">
        <v>250</v>
      </c>
      <c r="DB285">
        <v>-1</v>
      </c>
      <c r="DF285" t="s">
        <v>251</v>
      </c>
      <c r="DJ285" t="s">
        <v>252</v>
      </c>
      <c r="DK285" t="s">
        <v>253</v>
      </c>
      <c r="DL285" t="s">
        <v>254</v>
      </c>
      <c r="DN285" t="s">
        <v>255</v>
      </c>
      <c r="DR285" t="s">
        <v>449</v>
      </c>
      <c r="DS285" t="s">
        <v>445</v>
      </c>
      <c r="DT285" t="s">
        <v>444</v>
      </c>
      <c r="DV285">
        <v>1</v>
      </c>
      <c r="DW285" t="s">
        <v>554</v>
      </c>
      <c r="ED285" s="2">
        <v>46149</v>
      </c>
      <c r="EF285">
        <v>12</v>
      </c>
      <c r="EP285" t="s">
        <v>258</v>
      </c>
      <c r="ES285" t="s">
        <v>14356</v>
      </c>
      <c r="FA285" t="s">
        <v>245</v>
      </c>
      <c r="FB285" t="s">
        <v>14290</v>
      </c>
      <c r="FD285" t="s">
        <v>14290</v>
      </c>
      <c r="FE285" t="s">
        <v>4449</v>
      </c>
      <c r="FF285" t="s">
        <v>4449</v>
      </c>
      <c r="FK285" t="s">
        <v>263</v>
      </c>
      <c r="FL285" t="s">
        <v>15890</v>
      </c>
      <c r="FN285" t="s">
        <v>359</v>
      </c>
      <c r="FO285" t="s">
        <v>366</v>
      </c>
      <c r="FR285">
        <v>94990</v>
      </c>
      <c r="GB285" t="s">
        <v>266</v>
      </c>
      <c r="GC285" t="s">
        <v>225</v>
      </c>
      <c r="GD285">
        <v>0</v>
      </c>
      <c r="GF285">
        <v>0</v>
      </c>
      <c r="GG285">
        <v>25423</v>
      </c>
      <c r="GI285">
        <v>94990</v>
      </c>
      <c r="GJ285">
        <v>0</v>
      </c>
      <c r="GL285">
        <v>0</v>
      </c>
      <c r="GM285">
        <v>113038</v>
      </c>
      <c r="GS285" t="s">
        <v>267</v>
      </c>
      <c r="GT285" s="2">
        <v>45443</v>
      </c>
      <c r="GU285" t="s">
        <v>268</v>
      </c>
      <c r="GV285" t="s">
        <v>269</v>
      </c>
      <c r="GW285" t="s">
        <v>394</v>
      </c>
      <c r="GZ285" t="s">
        <v>395</v>
      </c>
      <c r="HA285" t="s">
        <v>274</v>
      </c>
      <c r="HB285" t="s">
        <v>14291</v>
      </c>
      <c r="HC285" t="s">
        <v>2981</v>
      </c>
      <c r="HD285" t="s">
        <v>554</v>
      </c>
      <c r="HE285" t="s">
        <v>230</v>
      </c>
      <c r="HF285" t="s">
        <v>15891</v>
      </c>
      <c r="HR285" t="s">
        <v>278</v>
      </c>
      <c r="HV285">
        <v>94990</v>
      </c>
      <c r="HW285" t="s">
        <v>281</v>
      </c>
      <c r="HY285">
        <v>0</v>
      </c>
      <c r="HZ285">
        <v>0</v>
      </c>
      <c r="IA285" t="s">
        <v>279</v>
      </c>
      <c r="IB285" t="s">
        <v>281</v>
      </c>
      <c r="IE285" t="s">
        <v>283</v>
      </c>
      <c r="IF285" t="s">
        <v>283</v>
      </c>
      <c r="IG285" t="s">
        <v>283</v>
      </c>
      <c r="IH285" t="s">
        <v>284</v>
      </c>
      <c r="II285" t="s">
        <v>285</v>
      </c>
      <c r="IJ285" t="s">
        <v>286</v>
      </c>
      <c r="IK285" t="s">
        <v>278</v>
      </c>
      <c r="IL285" t="s">
        <v>371</v>
      </c>
      <c r="IM285" t="s">
        <v>288</v>
      </c>
      <c r="IN285" t="s">
        <v>289</v>
      </c>
      <c r="IO285" t="s">
        <v>15892</v>
      </c>
      <c r="IP285" t="s">
        <v>290</v>
      </c>
      <c r="IQ285" t="s">
        <v>284</v>
      </c>
      <c r="IS285" t="s">
        <v>736</v>
      </c>
      <c r="IY285" t="s">
        <v>281</v>
      </c>
    </row>
    <row r="286" spans="1:259" x14ac:dyDescent="0.3">
      <c r="A286" s="14">
        <f>DAY(AVANZA[[#This Row],[FechaSeguimiento]])</f>
        <v>7</v>
      </c>
      <c r="B286" s="14">
        <f>MONTH(AVANZA[[#This Row],[FechaSeguimiento]])</f>
        <v>5</v>
      </c>
      <c r="C286"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86" t="str">
        <f>LOWER(IFERROR(VLOOKUP(AVANZA[[#This Row],[ID_Peticion]],CANCELADAS[#All],2,0),""))</f>
        <v/>
      </c>
      <c r="E286" t="str">
        <f>LOWER(IFERROR(VLOOKUP(AVANZA[[#This Row],[ID_Peticion]],CANCELADAS[#All],3,0),""))</f>
        <v/>
      </c>
      <c r="F286" t="str">
        <f>LOWER(IF(AVANZA[[#This Row],[CEDULA CLIENTE]]&lt;&gt;""," CC: " &amp; COUNTIFS(AVANZA[CEDULA CLIENTE],AVANZA[[#This Row],[CEDULA CLIENTE]]),"")&amp; IF(AVANZA[[#This Row],[Direccion]]&lt;&gt;""," DIR: " &amp; COUNTIFS(AVANZA[Direccion],AVANZA[[#This Row],[Direccion]]),""))</f>
        <v xml:space="preserve"> dir: 1</v>
      </c>
      <c r="G286" t="str">
        <f>IFERROR(VLOOKUP(AVANZA[[#This Row],[Cedula_Vendedor_Atis]],PLANTA[[#All],[CEDULA]:[LINEA]],3,0),"No Cruza")</f>
        <v>Marisol Avella</v>
      </c>
      <c r="H286" t="str">
        <f>IFERROR(VLOOKUP(AVANZA[[#This Row],[Cedula_Vendedor_Atis]],PLANTA[[#All],[CEDULA]:[LINEA]],4,0),"No Cruza")</f>
        <v>Fija</v>
      </c>
      <c r="I286" t="str">
        <f>LOWER(IF(AVANZA[[#This Row],[ATRIBUIBLE]]="",AVANZA[[#This Row],[Variable]],AVANZA[[#This Row],[ATRIBUIBLE]]))</f>
        <v>terminada</v>
      </c>
      <c r="J286" s="14">
        <f>IF(AVANZA[[#This Row],[Variable]]=AVANZA[[#Headers],[TERMINADA]],1,0)</f>
        <v>1</v>
      </c>
      <c r="K286" s="14">
        <f>IF(AVANZA[[#This Row],[Variable]]=AVANZA[[#Headers],[ANULADA]],1,0)</f>
        <v>0</v>
      </c>
      <c r="L286" s="14">
        <f>IF(AVANZA[[#This Row],[Variable]]=AVANZA[[#Headers],[PENDIENTE]],1,0)</f>
        <v>0</v>
      </c>
      <c r="M286" s="14">
        <f>IF(AVANZA[[#This Row],[ESTADO AGENDA]]="AGENDADA",1,0)</f>
        <v>0</v>
      </c>
      <c r="N286" s="14">
        <f>IF(AVANZA[[#This Row],[ESTADO AGENDA]]="PENDIENTE DE AGENDAR",1,0)</f>
        <v>0</v>
      </c>
      <c r="O286" s="14">
        <f>IF(AVANZA[[#This Row],[ESTADO AGENDA]]="SUSPENDIDA",1,0)</f>
        <v>0</v>
      </c>
      <c r="P286" t="str" cm="1">
        <f t="array" ref="P286">_xlfn.XLOOKUP(AVANZA[[#This Row],[Num_Agrupacion_Pet_Atis]],Tabla1[[#All],[Numero_de_actuacion]],Tabla1[[#All],[Estado_de_la_orden]],"",0)</f>
        <v/>
      </c>
      <c r="Q286" s="2" t="str" cm="1">
        <f t="array" ref="Q286">_xlfn.XLOOKUP(AVANZA[[#This Row],[Num_Agrupacion_Pet_Atis]],Tabla1[[#All],[Numero_de_actuacion]],Tabla1[[#All],[Fecha_de_la_cita]],"",0)</f>
        <v/>
      </c>
      <c r="R286" t="str" cm="1">
        <f t="array" ref="R286">_xlfn.XLOOKUP(AVANZA[[#This Row],[Num_Agrupacion_Pet_Atis]],Tabla1[[#All],[Numero_de_actuacion]],Tabla1[[#All],[Franja_horaria_de_la_cita]],"",0)</f>
        <v/>
      </c>
      <c r="S286" s="14" t="str">
        <f>IFERROR(DAY(AVANZA[[#This Row],[FECHA AGENDA]]),"")</f>
        <v/>
      </c>
      <c r="T286" s="14" t="str">
        <f>IFERROR(MONTH(AVANZA[[#This Row],[FECHA AGENDA]]),"")</f>
        <v/>
      </c>
      <c r="U286" t="str" cm="1">
        <f t="array" ref="U286">_xlfn.XLOOKUP(AVANZA[[#This Row],[Num_Agrupacion_Pet_Atis]],Tabla1[[#All],[Numero_de_actuacion]],Tabla1[[#All],[Motivo_de_suspension]],"",0)</f>
        <v/>
      </c>
      <c r="V286" s="2" t="str" cm="1">
        <f t="array" ref="V286">_xlfn.XLOOKUP(AVANZA[[#This Row],[Num_Agrupacion_Pet_Atis]],Tabla1[[#All],[Numero_de_actuacion]],Tabla1[[#All],[No_identificacion_cliente]],"",0)</f>
        <v/>
      </c>
      <c r="W286" s="2" t="str" cm="1">
        <f t="array" ref="W286">_xlfn.XLOOKUP(AVANZA[[#This Row],[Num_Agrupacion_Pet_Atis]],Tabla1[[#All],[Numero_de_actuacion]],Tabla1[[#All],[Movil_de_contacto]],"",0)</f>
        <v/>
      </c>
      <c r="X286" s="14">
        <f>IF(OR(AVANZA[[#This Row],[ESTADO LEG]]="Legalizada grabacion",AVANZA[[#This Row],[ESTADO LEG]]="Legalizada aut"),1,0)</f>
        <v>1</v>
      </c>
      <c r="Y286" s="14">
        <f>IF(OR(AVANZA[[#This Row],[ESTADO LEG]]="pdte legalizar",AVANZA[[#This Row],[ESTADO LEG]]="No cruza"),1,0)</f>
        <v>0</v>
      </c>
      <c r="Z286" t="str" cm="1">
        <f t="array" ref="Z286">IF(AVANZA[[#This Row],[Variable]]="Terminada",LOWER(_xlfn.XLOOKUP(AVANZA[[#This Row],[ID_Peticion]],Tabla6[[#All],[NUM_PETICION]],Tabla6[[#All],[ESTADO_LEG]],"NO CRUZA",0)),AVANZA[[#This Row],[Variable]])</f>
        <v>legalizada grabacion</v>
      </c>
      <c r="AA286" cm="1">
        <f t="array" ref="AA286">_xlfn.XLOOKUP(AVANZA[[#This Row],[ID_Peticion]],Tabla6[[#All],[NUM_PETICION]],Tabla6[[#All],[DIF_DIAS]],"",0)</f>
        <v>1</v>
      </c>
      <c r="AB286" s="2" cm="1">
        <f t="array" ref="AB286">IFERROR(_xlfn.XLOOKUP(AVANZA[[#This Row],[ID_Peticion]],Tabla6[[#All],[NUM_PETICION]],Tabla6[[#All],[FEC_LEGAL]],"",0),"")</f>
        <v>46150</v>
      </c>
      <c r="AC286" s="14">
        <f ca="1">IF(AVANZA[[#This Row],[FECHA LEG]]&lt;&gt;0,IFERROR(AVANZA[[#This Row],[FECHA LEG]]-AVANZA[[#This Row],[FechaIniEstadoSubPetAtis]],0),TODAY()-AVANZA[[#This Row],[FechaIniEstadoSubPetAtis]])</f>
        <v>1</v>
      </c>
      <c r="AD286" s="35" t="str">
        <f ca="1">IF(AVANZA[[#This Row],[FINAL Vs LG]]&lt;&gt;0,IF(AVANZA[[#This Row],[FINAL Vs LG]]&lt;7.1,"100%",IF(AND(AVANZA[[#This Row],[FINAL Vs LG]]&gt;7.1,AVANZA[[#This Row],[FINAL Vs LG]]&lt;11.1),"50%","0%")),0)</f>
        <v>100%</v>
      </c>
      <c r="AE286" s="14">
        <f ca="1">VLOOKUP(DAY(TODAY()),BACK!F:G,2,0)</f>
        <v>14</v>
      </c>
      <c r="AF286" s="14">
        <f>BACK!$I$2</f>
        <v>24</v>
      </c>
      <c r="AG286" s="14">
        <f>IF(AVANZA[[#This Row],[Oferta_empaquetada_comisiones]]="SI",1,0)</f>
        <v>0</v>
      </c>
      <c r="AH286" s="36">
        <f>IF(AVANZA[[#This Row],[Variable]]="TERMINADA",IFERROR(VLOOKUP(AVANZA[[#This Row],[SUPERVISOR]],Tabla2[#All],4,0),0),)</f>
        <v>3.5</v>
      </c>
      <c r="AI286" s="14">
        <f>IF(AVANZA[[#This Row],[Producto]]="BA",1,0)</f>
        <v>1</v>
      </c>
      <c r="AJ286" s="14">
        <f>IF(AVANZA[[#This Row],[Producto]]="DUO",1,0)</f>
        <v>0</v>
      </c>
      <c r="AK286" s="14">
        <f>IF(AVANZA[[#This Row],[Producto]]="TRIO",1,0)</f>
        <v>0</v>
      </c>
      <c r="AL286" t="s">
        <v>347</v>
      </c>
      <c r="AM286">
        <v>-1</v>
      </c>
      <c r="AN286">
        <v>-1</v>
      </c>
      <c r="AO286" t="s">
        <v>15893</v>
      </c>
      <c r="AP286" s="1">
        <v>46149.506458333337</v>
      </c>
      <c r="AQ286">
        <v>-1</v>
      </c>
      <c r="AR286" t="s">
        <v>15894</v>
      </c>
      <c r="AS286">
        <v>-1</v>
      </c>
      <c r="AT286">
        <v>-1</v>
      </c>
      <c r="AU286">
        <v>-1</v>
      </c>
      <c r="AV286">
        <v>-1</v>
      </c>
      <c r="AW286">
        <v>-1</v>
      </c>
      <c r="AX286" t="s">
        <v>224</v>
      </c>
      <c r="AY286">
        <v>-1</v>
      </c>
      <c r="AZ286">
        <v>2026</v>
      </c>
      <c r="BA286">
        <v>5</v>
      </c>
      <c r="BB286">
        <v>7</v>
      </c>
      <c r="BC286">
        <v>-1</v>
      </c>
      <c r="BD286" t="s">
        <v>225</v>
      </c>
      <c r="BE286">
        <v>-1</v>
      </c>
      <c r="BF286">
        <v>20001624027373</v>
      </c>
      <c r="BG286" t="s">
        <v>319</v>
      </c>
      <c r="BH286" t="s">
        <v>320</v>
      </c>
      <c r="BI286" t="s">
        <v>15895</v>
      </c>
      <c r="BJ286">
        <v>-1</v>
      </c>
      <c r="BK286">
        <v>-1</v>
      </c>
      <c r="BL286">
        <v>-1</v>
      </c>
      <c r="BM286" t="s">
        <v>229</v>
      </c>
      <c r="BN286" t="s">
        <v>230</v>
      </c>
      <c r="BO286" t="s">
        <v>15896</v>
      </c>
      <c r="BP286" t="s">
        <v>380</v>
      </c>
      <c r="BQ286">
        <v>2026</v>
      </c>
      <c r="BR286">
        <v>5</v>
      </c>
      <c r="BS286">
        <v>7</v>
      </c>
      <c r="BT286" s="1">
        <v>46149.78162037037</v>
      </c>
      <c r="BU286" t="s">
        <v>233</v>
      </c>
      <c r="BV286" s="2">
        <v>46149</v>
      </c>
      <c r="BW286" t="s">
        <v>234</v>
      </c>
      <c r="BX286" s="2">
        <v>46149</v>
      </c>
      <c r="BY286" s="2">
        <v>46149</v>
      </c>
      <c r="BZ286" t="s">
        <v>235</v>
      </c>
      <c r="CA286" t="s">
        <v>297</v>
      </c>
      <c r="CB286" t="s">
        <v>297</v>
      </c>
      <c r="CC286" t="s">
        <v>15897</v>
      </c>
      <c r="CD286" t="s">
        <v>3350</v>
      </c>
      <c r="CE286">
        <v>-1</v>
      </c>
      <c r="CF286" t="s">
        <v>300</v>
      </c>
      <c r="CG286" t="s">
        <v>301</v>
      </c>
      <c r="CH286" t="s">
        <v>242</v>
      </c>
      <c r="CI286">
        <v>53061857</v>
      </c>
      <c r="CJ286" t="s">
        <v>358</v>
      </c>
      <c r="CK286" t="s">
        <v>245</v>
      </c>
      <c r="CL286" t="s">
        <v>246</v>
      </c>
      <c r="CM286" t="s">
        <v>247</v>
      </c>
      <c r="CN286" t="s">
        <v>359</v>
      </c>
      <c r="CT286" t="s">
        <v>386</v>
      </c>
      <c r="CU286" t="s">
        <v>225</v>
      </c>
      <c r="CW286" t="s">
        <v>319</v>
      </c>
      <c r="CX286" t="s">
        <v>320</v>
      </c>
      <c r="DA286" t="s">
        <v>250</v>
      </c>
      <c r="DB286">
        <v>-1</v>
      </c>
      <c r="DF286" t="s">
        <v>251</v>
      </c>
      <c r="DJ286" t="s">
        <v>252</v>
      </c>
      <c r="DK286" t="s">
        <v>253</v>
      </c>
      <c r="DL286" t="s">
        <v>254</v>
      </c>
      <c r="DN286" t="s">
        <v>255</v>
      </c>
      <c r="DR286" t="s">
        <v>360</v>
      </c>
      <c r="DS286" t="s">
        <v>358</v>
      </c>
      <c r="DT286" t="s">
        <v>347</v>
      </c>
      <c r="DV286">
        <v>1</v>
      </c>
      <c r="DW286" t="s">
        <v>283</v>
      </c>
      <c r="ED286" s="2">
        <v>46149</v>
      </c>
      <c r="EE286" t="s">
        <v>343</v>
      </c>
      <c r="EF286">
        <v>16</v>
      </c>
      <c r="EP286" t="s">
        <v>258</v>
      </c>
      <c r="ES286" t="s">
        <v>14183</v>
      </c>
      <c r="EZ286" t="s">
        <v>14174</v>
      </c>
      <c r="FA286" t="s">
        <v>245</v>
      </c>
      <c r="FB286" t="s">
        <v>308</v>
      </c>
      <c r="FD286" t="s">
        <v>308</v>
      </c>
      <c r="FE286" t="s">
        <v>309</v>
      </c>
      <c r="FF286" t="s">
        <v>309</v>
      </c>
      <c r="FK286" t="s">
        <v>263</v>
      </c>
      <c r="FL286" t="s">
        <v>15898</v>
      </c>
      <c r="FN286" t="s">
        <v>359</v>
      </c>
      <c r="FO286" t="s">
        <v>366</v>
      </c>
      <c r="FR286">
        <v>94990</v>
      </c>
      <c r="GB286" t="s">
        <v>266</v>
      </c>
      <c r="GC286" t="s">
        <v>225</v>
      </c>
      <c r="GD286">
        <v>0</v>
      </c>
      <c r="GF286">
        <v>0</v>
      </c>
      <c r="GG286">
        <v>25423</v>
      </c>
      <c r="GI286">
        <v>94990</v>
      </c>
      <c r="GJ286">
        <v>0</v>
      </c>
      <c r="GL286">
        <v>0</v>
      </c>
      <c r="GM286">
        <v>113038</v>
      </c>
      <c r="GS286" t="s">
        <v>267</v>
      </c>
      <c r="GT286" s="2">
        <v>44469</v>
      </c>
      <c r="GU286" t="s">
        <v>268</v>
      </c>
      <c r="GV286" t="s">
        <v>335</v>
      </c>
      <c r="GW286" t="s">
        <v>394</v>
      </c>
      <c r="GZ286" t="s">
        <v>395</v>
      </c>
      <c r="HA286" t="s">
        <v>336</v>
      </c>
      <c r="HC286" t="s">
        <v>337</v>
      </c>
      <c r="HE286" t="s">
        <v>230</v>
      </c>
      <c r="HF286" t="s">
        <v>15899</v>
      </c>
      <c r="HR286" t="s">
        <v>278</v>
      </c>
      <c r="HV286">
        <v>94990</v>
      </c>
      <c r="HW286" t="s">
        <v>281</v>
      </c>
      <c r="HY286">
        <v>0</v>
      </c>
      <c r="HZ286">
        <v>0</v>
      </c>
      <c r="IA286" t="s">
        <v>281</v>
      </c>
      <c r="IB286" t="s">
        <v>281</v>
      </c>
      <c r="IE286" t="s">
        <v>283</v>
      </c>
      <c r="IF286" t="s">
        <v>283</v>
      </c>
      <c r="IG286" t="s">
        <v>283</v>
      </c>
      <c r="IH286" t="s">
        <v>284</v>
      </c>
      <c r="II286" t="s">
        <v>285</v>
      </c>
      <c r="IJ286" t="s">
        <v>286</v>
      </c>
      <c r="IK286" t="s">
        <v>278</v>
      </c>
      <c r="IL286" t="s">
        <v>371</v>
      </c>
      <c r="IM286" t="s">
        <v>288</v>
      </c>
      <c r="IN286" t="s">
        <v>289</v>
      </c>
      <c r="IP286" t="s">
        <v>290</v>
      </c>
      <c r="IQ286" t="s">
        <v>284</v>
      </c>
      <c r="IS286" t="s">
        <v>291</v>
      </c>
      <c r="IT286" t="s">
        <v>287</v>
      </c>
      <c r="IY286" t="s">
        <v>281</v>
      </c>
    </row>
    <row r="287" spans="1:259" x14ac:dyDescent="0.3">
      <c r="A287" s="14">
        <f>DAY(AVANZA[[#This Row],[FechaSeguimiento]])</f>
        <v>7</v>
      </c>
      <c r="B287" s="14">
        <f>MONTH(AVANZA[[#This Row],[FechaSeguimiento]])</f>
        <v>5</v>
      </c>
      <c r="C287"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87" t="str">
        <f>LOWER(IFERROR(VLOOKUP(AVANZA[[#This Row],[ID_Peticion]],CANCELADAS[#All],2,0),""))</f>
        <v/>
      </c>
      <c r="E287" t="str">
        <f>LOWER(IFERROR(VLOOKUP(AVANZA[[#This Row],[ID_Peticion]],CANCELADAS[#All],3,0),""))</f>
        <v/>
      </c>
      <c r="F287" t="str">
        <f>LOWER(IF(AVANZA[[#This Row],[CEDULA CLIENTE]]&lt;&gt;""," CC: " &amp; COUNTIFS(AVANZA[CEDULA CLIENTE],AVANZA[[#This Row],[CEDULA CLIENTE]]),"")&amp; IF(AVANZA[[#This Row],[Direccion]]&lt;&gt;""," DIR: " &amp; COUNTIFS(AVANZA[Direccion],AVANZA[[#This Row],[Direccion]]),""))</f>
        <v xml:space="preserve"> dir: 1</v>
      </c>
      <c r="G287" t="str">
        <f>IFERROR(VLOOKUP(AVANZA[[#This Row],[Cedula_Vendedor_Atis]],PLANTA[[#All],[CEDULA]:[LINEA]],3,0),"No Cruza")</f>
        <v>Marisol Avella</v>
      </c>
      <c r="H287" t="str">
        <f>IFERROR(VLOOKUP(AVANZA[[#This Row],[Cedula_Vendedor_Atis]],PLANTA[[#All],[CEDULA]:[LINEA]],4,0),"No Cruza")</f>
        <v>Fija</v>
      </c>
      <c r="I287" t="str">
        <f>LOWER(IF(AVANZA[[#This Row],[ATRIBUIBLE]]="",AVANZA[[#This Row],[Variable]],AVANZA[[#This Row],[ATRIBUIBLE]]))</f>
        <v>terminada</v>
      </c>
      <c r="J287" s="14">
        <f>IF(AVANZA[[#This Row],[Variable]]=AVANZA[[#Headers],[TERMINADA]],1,0)</f>
        <v>1</v>
      </c>
      <c r="K287" s="14">
        <f>IF(AVANZA[[#This Row],[Variable]]=AVANZA[[#Headers],[ANULADA]],1,0)</f>
        <v>0</v>
      </c>
      <c r="L287" s="14">
        <f>IF(AVANZA[[#This Row],[Variable]]=AVANZA[[#Headers],[PENDIENTE]],1,0)</f>
        <v>0</v>
      </c>
      <c r="M287" s="14">
        <f>IF(AVANZA[[#This Row],[ESTADO AGENDA]]="AGENDADA",1,0)</f>
        <v>0</v>
      </c>
      <c r="N287" s="14">
        <f>IF(AVANZA[[#This Row],[ESTADO AGENDA]]="PENDIENTE DE AGENDAR",1,0)</f>
        <v>0</v>
      </c>
      <c r="O287" s="14">
        <f>IF(AVANZA[[#This Row],[ESTADO AGENDA]]="SUSPENDIDA",1,0)</f>
        <v>0</v>
      </c>
      <c r="P287" t="str" cm="1">
        <f t="array" ref="P287">_xlfn.XLOOKUP(AVANZA[[#This Row],[Num_Agrupacion_Pet_Atis]],Tabla1[[#All],[Numero_de_actuacion]],Tabla1[[#All],[Estado_de_la_orden]],"",0)</f>
        <v/>
      </c>
      <c r="Q287" s="2" t="str" cm="1">
        <f t="array" ref="Q287">_xlfn.XLOOKUP(AVANZA[[#This Row],[Num_Agrupacion_Pet_Atis]],Tabla1[[#All],[Numero_de_actuacion]],Tabla1[[#All],[Fecha_de_la_cita]],"",0)</f>
        <v/>
      </c>
      <c r="R287" t="str" cm="1">
        <f t="array" ref="R287">_xlfn.XLOOKUP(AVANZA[[#This Row],[Num_Agrupacion_Pet_Atis]],Tabla1[[#All],[Numero_de_actuacion]],Tabla1[[#All],[Franja_horaria_de_la_cita]],"",0)</f>
        <v/>
      </c>
      <c r="S287" s="14" t="str">
        <f>IFERROR(DAY(AVANZA[[#This Row],[FECHA AGENDA]]),"")</f>
        <v/>
      </c>
      <c r="T287" s="14" t="str">
        <f>IFERROR(MONTH(AVANZA[[#This Row],[FECHA AGENDA]]),"")</f>
        <v/>
      </c>
      <c r="U287" t="str" cm="1">
        <f t="array" ref="U287">_xlfn.XLOOKUP(AVANZA[[#This Row],[Num_Agrupacion_Pet_Atis]],Tabla1[[#All],[Numero_de_actuacion]],Tabla1[[#All],[Motivo_de_suspension]],"",0)</f>
        <v/>
      </c>
      <c r="V287" s="2" t="str" cm="1">
        <f t="array" ref="V287">_xlfn.XLOOKUP(AVANZA[[#This Row],[Num_Agrupacion_Pet_Atis]],Tabla1[[#All],[Numero_de_actuacion]],Tabla1[[#All],[No_identificacion_cliente]],"",0)</f>
        <v/>
      </c>
      <c r="W287" s="2" t="str" cm="1">
        <f t="array" ref="W287">_xlfn.XLOOKUP(AVANZA[[#This Row],[Num_Agrupacion_Pet_Atis]],Tabla1[[#All],[Numero_de_actuacion]],Tabla1[[#All],[Movil_de_contacto]],"",0)</f>
        <v/>
      </c>
      <c r="X287" s="14">
        <f>IF(OR(AVANZA[[#This Row],[ESTADO LEG]]="Legalizada grabacion",AVANZA[[#This Row],[ESTADO LEG]]="Legalizada aut"),1,0)</f>
        <v>1</v>
      </c>
      <c r="Y287" s="14">
        <f>IF(OR(AVANZA[[#This Row],[ESTADO LEG]]="pdte legalizar",AVANZA[[#This Row],[ESTADO LEG]]="No cruza"),1,0)</f>
        <v>0</v>
      </c>
      <c r="Z287" t="str" cm="1">
        <f t="array" ref="Z287">IF(AVANZA[[#This Row],[Variable]]="Terminada",LOWER(_xlfn.XLOOKUP(AVANZA[[#This Row],[ID_Peticion]],Tabla6[[#All],[NUM_PETICION]],Tabla6[[#All],[ESTADO_LEG]],"NO CRUZA",0)),AVANZA[[#This Row],[Variable]])</f>
        <v>legalizada grabacion</v>
      </c>
      <c r="AA287" cm="1">
        <f t="array" ref="AA287">_xlfn.XLOOKUP(AVANZA[[#This Row],[ID_Peticion]],Tabla6[[#All],[NUM_PETICION]],Tabla6[[#All],[DIF_DIAS]],"",0)</f>
        <v>1</v>
      </c>
      <c r="AB287" s="2" cm="1">
        <f t="array" ref="AB287">IFERROR(_xlfn.XLOOKUP(AVANZA[[#This Row],[ID_Peticion]],Tabla6[[#All],[NUM_PETICION]],Tabla6[[#All],[FEC_LEGAL]],"",0),"")</f>
        <v>46150</v>
      </c>
      <c r="AC287" s="14">
        <f ca="1">IF(AVANZA[[#This Row],[FECHA LEG]]&lt;&gt;0,IFERROR(AVANZA[[#This Row],[FECHA LEG]]-AVANZA[[#This Row],[FechaIniEstadoSubPetAtis]],0),TODAY()-AVANZA[[#This Row],[FechaIniEstadoSubPetAtis]])</f>
        <v>1</v>
      </c>
      <c r="AD287" s="35" t="str">
        <f ca="1">IF(AVANZA[[#This Row],[FINAL Vs LG]]&lt;&gt;0,IF(AVANZA[[#This Row],[FINAL Vs LG]]&lt;7.1,"100%",IF(AND(AVANZA[[#This Row],[FINAL Vs LG]]&gt;7.1,AVANZA[[#This Row],[FINAL Vs LG]]&lt;11.1),"50%","0%")),0)</f>
        <v>100%</v>
      </c>
      <c r="AE287" s="14">
        <f ca="1">VLOOKUP(DAY(TODAY()),BACK!F:G,2,0)</f>
        <v>14</v>
      </c>
      <c r="AF287" s="14">
        <f>BACK!$I$2</f>
        <v>24</v>
      </c>
      <c r="AG287" s="14">
        <f>IF(AVANZA[[#This Row],[Oferta_empaquetada_comisiones]]="SI",1,0)</f>
        <v>0</v>
      </c>
      <c r="AH287" s="36">
        <f>IF(AVANZA[[#This Row],[Variable]]="TERMINADA",IFERROR(VLOOKUP(AVANZA[[#This Row],[SUPERVISOR]],Tabla2[#All],4,0),0),)</f>
        <v>3.5</v>
      </c>
      <c r="AI287" s="14">
        <f>IF(AVANZA[[#This Row],[Producto]]="BA",1,0)</f>
        <v>1</v>
      </c>
      <c r="AJ287" s="14">
        <f>IF(AVANZA[[#This Row],[Producto]]="DUO",1,0)</f>
        <v>0</v>
      </c>
      <c r="AK287" s="14">
        <f>IF(AVANZA[[#This Row],[Producto]]="TRIO",1,0)</f>
        <v>0</v>
      </c>
      <c r="AL287" t="s">
        <v>292</v>
      </c>
      <c r="AM287">
        <v>-1</v>
      </c>
      <c r="AN287">
        <v>-1</v>
      </c>
      <c r="AO287" t="s">
        <v>15900</v>
      </c>
      <c r="AP287" s="1">
        <v>46147.513680555552</v>
      </c>
      <c r="AQ287">
        <v>-1</v>
      </c>
      <c r="AR287" t="s">
        <v>15901</v>
      </c>
      <c r="AS287">
        <v>-1</v>
      </c>
      <c r="AT287">
        <v>-1</v>
      </c>
      <c r="AU287">
        <v>-1</v>
      </c>
      <c r="AV287">
        <v>-1</v>
      </c>
      <c r="AW287">
        <v>-1</v>
      </c>
      <c r="AX287" t="s">
        <v>224</v>
      </c>
      <c r="AY287">
        <v>-1</v>
      </c>
      <c r="AZ287">
        <v>2026</v>
      </c>
      <c r="BA287">
        <v>5</v>
      </c>
      <c r="BB287">
        <v>7</v>
      </c>
      <c r="BC287">
        <v>-1</v>
      </c>
      <c r="BD287" t="s">
        <v>225</v>
      </c>
      <c r="BE287">
        <v>-1</v>
      </c>
      <c r="BF287">
        <v>20001622891736</v>
      </c>
      <c r="BG287" t="s">
        <v>226</v>
      </c>
      <c r="BH287" t="s">
        <v>227</v>
      </c>
      <c r="BI287" t="s">
        <v>15902</v>
      </c>
      <c r="BJ287">
        <v>-1</v>
      </c>
      <c r="BK287">
        <v>-1</v>
      </c>
      <c r="BL287">
        <v>-1</v>
      </c>
      <c r="BM287" t="s">
        <v>229</v>
      </c>
      <c r="BN287" t="s">
        <v>230</v>
      </c>
      <c r="BO287" t="s">
        <v>15903</v>
      </c>
      <c r="BP287" t="s">
        <v>232</v>
      </c>
      <c r="BQ287">
        <v>2026</v>
      </c>
      <c r="BR287">
        <v>5</v>
      </c>
      <c r="BS287">
        <v>5</v>
      </c>
      <c r="BT287" s="1">
        <v>46149.421782407408</v>
      </c>
      <c r="BU287" t="s">
        <v>233</v>
      </c>
      <c r="BV287" s="2">
        <v>46149</v>
      </c>
      <c r="BW287" t="s">
        <v>234</v>
      </c>
      <c r="BX287" s="2">
        <v>46147</v>
      </c>
      <c r="BY287" s="2">
        <v>46149</v>
      </c>
      <c r="BZ287" t="s">
        <v>235</v>
      </c>
      <c r="CA287" t="s">
        <v>321</v>
      </c>
      <c r="CB287" t="s">
        <v>322</v>
      </c>
      <c r="CC287" t="s">
        <v>15904</v>
      </c>
      <c r="CD287" t="s">
        <v>2916</v>
      </c>
      <c r="CE287">
        <v>-1</v>
      </c>
      <c r="CF287" t="s">
        <v>324</v>
      </c>
      <c r="CG287" t="s">
        <v>325</v>
      </c>
      <c r="CH287" t="s">
        <v>326</v>
      </c>
      <c r="CI287">
        <v>22999736</v>
      </c>
      <c r="CJ287" t="s">
        <v>303</v>
      </c>
      <c r="CK287" t="s">
        <v>245</v>
      </c>
      <c r="CL287" t="s">
        <v>246</v>
      </c>
      <c r="CM287" t="s">
        <v>247</v>
      </c>
      <c r="CN287" t="s">
        <v>248</v>
      </c>
      <c r="CT287" t="s">
        <v>304</v>
      </c>
      <c r="CU287" t="s">
        <v>225</v>
      </c>
      <c r="CW287" t="s">
        <v>226</v>
      </c>
      <c r="CX287" t="s">
        <v>227</v>
      </c>
      <c r="DA287" t="s">
        <v>250</v>
      </c>
      <c r="DB287">
        <v>-1</v>
      </c>
      <c r="DF287" t="s">
        <v>251</v>
      </c>
      <c r="DJ287" t="s">
        <v>252</v>
      </c>
      <c r="DK287" t="s">
        <v>253</v>
      </c>
      <c r="DL287" t="s">
        <v>254</v>
      </c>
      <c r="DN287" t="s">
        <v>255</v>
      </c>
      <c r="DR287" t="s">
        <v>305</v>
      </c>
      <c r="DS287" t="s">
        <v>303</v>
      </c>
      <c r="DT287" t="s">
        <v>302</v>
      </c>
      <c r="DV287">
        <v>1</v>
      </c>
      <c r="DW287" t="s">
        <v>331</v>
      </c>
      <c r="ED287" s="2">
        <v>46149</v>
      </c>
      <c r="EF287">
        <v>5</v>
      </c>
      <c r="EP287" t="s">
        <v>258</v>
      </c>
      <c r="ES287" t="s">
        <v>15905</v>
      </c>
      <c r="FA287" t="s">
        <v>245</v>
      </c>
      <c r="FB287" t="s">
        <v>333</v>
      </c>
      <c r="FD287" t="s">
        <v>333</v>
      </c>
      <c r="FE287" t="s">
        <v>334</v>
      </c>
      <c r="FF287" t="s">
        <v>334</v>
      </c>
      <c r="FK287" t="s">
        <v>263</v>
      </c>
      <c r="FL287" t="s">
        <v>15906</v>
      </c>
      <c r="FN287" t="s">
        <v>248</v>
      </c>
      <c r="FO287" t="s">
        <v>265</v>
      </c>
      <c r="FR287">
        <v>85900</v>
      </c>
      <c r="GB287" t="s">
        <v>266</v>
      </c>
      <c r="GC287" t="s">
        <v>225</v>
      </c>
      <c r="GD287">
        <v>0</v>
      </c>
      <c r="GF287">
        <v>0</v>
      </c>
      <c r="GG287">
        <v>25421</v>
      </c>
      <c r="GI287">
        <v>85900</v>
      </c>
      <c r="GJ287">
        <v>0</v>
      </c>
      <c r="GL287">
        <v>0</v>
      </c>
      <c r="GM287">
        <v>102221</v>
      </c>
      <c r="GS287" t="s">
        <v>267</v>
      </c>
      <c r="GT287" s="2">
        <v>45442</v>
      </c>
      <c r="GU287" t="s">
        <v>268</v>
      </c>
      <c r="GV287" t="s">
        <v>335</v>
      </c>
      <c r="GW287" t="s">
        <v>270</v>
      </c>
      <c r="GX287" t="s">
        <v>271</v>
      </c>
      <c r="GY287" t="s">
        <v>272</v>
      </c>
      <c r="GZ287" t="s">
        <v>273</v>
      </c>
      <c r="HA287" t="s">
        <v>274</v>
      </c>
      <c r="HB287" t="s">
        <v>321</v>
      </c>
      <c r="HC287" t="s">
        <v>321</v>
      </c>
      <c r="HD287" t="s">
        <v>415</v>
      </c>
      <c r="HE287" t="s">
        <v>230</v>
      </c>
      <c r="HF287" t="s">
        <v>15907</v>
      </c>
      <c r="HG287" t="s">
        <v>277</v>
      </c>
      <c r="HR287" t="s">
        <v>278</v>
      </c>
      <c r="HV287">
        <v>85900</v>
      </c>
      <c r="HW287" t="s">
        <v>279</v>
      </c>
      <c r="HX287" t="s">
        <v>280</v>
      </c>
      <c r="HY287">
        <v>77567</v>
      </c>
      <c r="HZ287">
        <v>17668</v>
      </c>
      <c r="IA287" t="s">
        <v>279</v>
      </c>
      <c r="IB287" t="s">
        <v>281</v>
      </c>
      <c r="ID287" t="s">
        <v>370</v>
      </c>
      <c r="IE287" t="s">
        <v>283</v>
      </c>
      <c r="IF287" t="s">
        <v>283</v>
      </c>
      <c r="IG287" t="s">
        <v>283</v>
      </c>
      <c r="IH287" t="s">
        <v>284</v>
      </c>
      <c r="II287" t="s">
        <v>285</v>
      </c>
      <c r="IJ287" t="s">
        <v>286</v>
      </c>
      <c r="IK287" t="s">
        <v>278</v>
      </c>
      <c r="IL287" t="s">
        <v>287</v>
      </c>
      <c r="IM287" t="s">
        <v>288</v>
      </c>
      <c r="IN287" t="s">
        <v>289</v>
      </c>
      <c r="IP287" t="s">
        <v>290</v>
      </c>
      <c r="IQ287" t="s">
        <v>284</v>
      </c>
      <c r="IS287" t="s">
        <v>291</v>
      </c>
      <c r="IT287" t="s">
        <v>453</v>
      </c>
      <c r="IU287" t="s">
        <v>454</v>
      </c>
      <c r="IV287" t="s">
        <v>434</v>
      </c>
      <c r="IW287" t="s">
        <v>417</v>
      </c>
      <c r="IY287" t="s">
        <v>281</v>
      </c>
    </row>
    <row r="288" spans="1:259" x14ac:dyDescent="0.3">
      <c r="A288" s="14">
        <f>DAY(AVANZA[[#This Row],[FechaSeguimiento]])</f>
        <v>7</v>
      </c>
      <c r="B288" s="14">
        <f>MONTH(AVANZA[[#This Row],[FechaSeguimiento]])</f>
        <v>5</v>
      </c>
      <c r="C288"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88" t="str">
        <f>LOWER(IFERROR(VLOOKUP(AVANZA[[#This Row],[ID_Peticion]],CANCELADAS[#All],2,0),""))</f>
        <v/>
      </c>
      <c r="E288" t="str">
        <f>LOWER(IFERROR(VLOOKUP(AVANZA[[#This Row],[ID_Peticion]],CANCELADAS[#All],3,0),""))</f>
        <v/>
      </c>
      <c r="F288" t="str">
        <f>LOWER(IF(AVANZA[[#This Row],[CEDULA CLIENTE]]&lt;&gt;""," CC: " &amp; COUNTIFS(AVANZA[CEDULA CLIENTE],AVANZA[[#This Row],[CEDULA CLIENTE]]),"")&amp; IF(AVANZA[[#This Row],[Direccion]]&lt;&gt;""," DIR: " &amp; COUNTIFS(AVANZA[Direccion],AVANZA[[#This Row],[Direccion]]),""))</f>
        <v xml:space="preserve"> dir: 1</v>
      </c>
      <c r="G288" t="str">
        <f>IFERROR(VLOOKUP(AVANZA[[#This Row],[Cedula_Vendedor_Atis]],PLANTA[[#All],[CEDULA]:[LINEA]],3,0),"No Cruza")</f>
        <v>Marisol Avella</v>
      </c>
      <c r="H288" t="str">
        <f>IFERROR(VLOOKUP(AVANZA[[#This Row],[Cedula_Vendedor_Atis]],PLANTA[[#All],[CEDULA]:[LINEA]],4,0),"No Cruza")</f>
        <v>Fija</v>
      </c>
      <c r="I288" t="str">
        <f>LOWER(IF(AVANZA[[#This Row],[ATRIBUIBLE]]="",AVANZA[[#This Row],[Variable]],AVANZA[[#This Row],[ATRIBUIBLE]]))</f>
        <v>terminada</v>
      </c>
      <c r="J288" s="14">
        <f>IF(AVANZA[[#This Row],[Variable]]=AVANZA[[#Headers],[TERMINADA]],1,0)</f>
        <v>1</v>
      </c>
      <c r="K288" s="14">
        <f>IF(AVANZA[[#This Row],[Variable]]=AVANZA[[#Headers],[ANULADA]],1,0)</f>
        <v>0</v>
      </c>
      <c r="L288" s="14">
        <f>IF(AVANZA[[#This Row],[Variable]]=AVANZA[[#Headers],[PENDIENTE]],1,0)</f>
        <v>0</v>
      </c>
      <c r="M288" s="14">
        <f>IF(AVANZA[[#This Row],[ESTADO AGENDA]]="AGENDADA",1,0)</f>
        <v>0</v>
      </c>
      <c r="N288" s="14">
        <f>IF(AVANZA[[#This Row],[ESTADO AGENDA]]="PENDIENTE DE AGENDAR",1,0)</f>
        <v>0</v>
      </c>
      <c r="O288" s="14">
        <f>IF(AVANZA[[#This Row],[ESTADO AGENDA]]="SUSPENDIDA",1,0)</f>
        <v>0</v>
      </c>
      <c r="P288" t="str" cm="1">
        <f t="array" ref="P288">_xlfn.XLOOKUP(AVANZA[[#This Row],[Num_Agrupacion_Pet_Atis]],Tabla1[[#All],[Numero_de_actuacion]],Tabla1[[#All],[Estado_de_la_orden]],"",0)</f>
        <v/>
      </c>
      <c r="Q288" s="2" t="str" cm="1">
        <f t="array" ref="Q288">_xlfn.XLOOKUP(AVANZA[[#This Row],[Num_Agrupacion_Pet_Atis]],Tabla1[[#All],[Numero_de_actuacion]],Tabla1[[#All],[Fecha_de_la_cita]],"",0)</f>
        <v/>
      </c>
      <c r="R288" t="str" cm="1">
        <f t="array" ref="R288">_xlfn.XLOOKUP(AVANZA[[#This Row],[Num_Agrupacion_Pet_Atis]],Tabla1[[#All],[Numero_de_actuacion]],Tabla1[[#All],[Franja_horaria_de_la_cita]],"",0)</f>
        <v/>
      </c>
      <c r="S288" s="14" t="str">
        <f>IFERROR(DAY(AVANZA[[#This Row],[FECHA AGENDA]]),"")</f>
        <v/>
      </c>
      <c r="T288" s="14" t="str">
        <f>IFERROR(MONTH(AVANZA[[#This Row],[FECHA AGENDA]]),"")</f>
        <v/>
      </c>
      <c r="U288" t="str" cm="1">
        <f t="array" ref="U288">_xlfn.XLOOKUP(AVANZA[[#This Row],[Num_Agrupacion_Pet_Atis]],Tabla1[[#All],[Numero_de_actuacion]],Tabla1[[#All],[Motivo_de_suspension]],"",0)</f>
        <v/>
      </c>
      <c r="V288" s="2" t="str" cm="1">
        <f t="array" ref="V288">_xlfn.XLOOKUP(AVANZA[[#This Row],[Num_Agrupacion_Pet_Atis]],Tabla1[[#All],[Numero_de_actuacion]],Tabla1[[#All],[No_identificacion_cliente]],"",0)</f>
        <v/>
      </c>
      <c r="W288" s="2" t="str" cm="1">
        <f t="array" ref="W288">_xlfn.XLOOKUP(AVANZA[[#This Row],[Num_Agrupacion_Pet_Atis]],Tabla1[[#All],[Numero_de_actuacion]],Tabla1[[#All],[Movil_de_contacto]],"",0)</f>
        <v/>
      </c>
      <c r="X288" s="14">
        <f>IF(OR(AVANZA[[#This Row],[ESTADO LEG]]="Legalizada grabacion",AVANZA[[#This Row],[ESTADO LEG]]="Legalizada aut"),1,0)</f>
        <v>1</v>
      </c>
      <c r="Y288" s="14">
        <f>IF(OR(AVANZA[[#This Row],[ESTADO LEG]]="pdte legalizar",AVANZA[[#This Row],[ESTADO LEG]]="No cruza"),1,0)</f>
        <v>0</v>
      </c>
      <c r="Z288" t="str" cm="1">
        <f t="array" ref="Z288">IF(AVANZA[[#This Row],[Variable]]="Terminada",LOWER(_xlfn.XLOOKUP(AVANZA[[#This Row],[ID_Peticion]],Tabla6[[#All],[NUM_PETICION]],Tabla6[[#All],[ESTADO_LEG]],"NO CRUZA",0)),AVANZA[[#This Row],[Variable]])</f>
        <v>legalizada grabacion</v>
      </c>
      <c r="AA288" cm="1">
        <f t="array" ref="AA288">_xlfn.XLOOKUP(AVANZA[[#This Row],[ID_Peticion]],Tabla6[[#All],[NUM_PETICION]],Tabla6[[#All],[DIF_DIAS]],"",0)</f>
        <v>1</v>
      </c>
      <c r="AB288" s="2" cm="1">
        <f t="array" ref="AB288">IFERROR(_xlfn.XLOOKUP(AVANZA[[#This Row],[ID_Peticion]],Tabla6[[#All],[NUM_PETICION]],Tabla6[[#All],[FEC_LEGAL]],"",0),"")</f>
        <v>46150</v>
      </c>
      <c r="AC288" s="14">
        <f ca="1">IF(AVANZA[[#This Row],[FECHA LEG]]&lt;&gt;0,IFERROR(AVANZA[[#This Row],[FECHA LEG]]-AVANZA[[#This Row],[FechaIniEstadoSubPetAtis]],0),TODAY()-AVANZA[[#This Row],[FechaIniEstadoSubPetAtis]])</f>
        <v>1</v>
      </c>
      <c r="AD288" s="35" t="str">
        <f ca="1">IF(AVANZA[[#This Row],[FINAL Vs LG]]&lt;&gt;0,IF(AVANZA[[#This Row],[FINAL Vs LG]]&lt;7.1,"100%",IF(AND(AVANZA[[#This Row],[FINAL Vs LG]]&gt;7.1,AVANZA[[#This Row],[FINAL Vs LG]]&lt;11.1),"50%","0%")),0)</f>
        <v>100%</v>
      </c>
      <c r="AE288" s="14">
        <f ca="1">VLOOKUP(DAY(TODAY()),BACK!F:G,2,0)</f>
        <v>14</v>
      </c>
      <c r="AF288" s="14">
        <f>BACK!$I$2</f>
        <v>24</v>
      </c>
      <c r="AG288" s="14">
        <f>IF(AVANZA[[#This Row],[Oferta_empaquetada_comisiones]]="SI",1,0)</f>
        <v>0</v>
      </c>
      <c r="AH288" s="36">
        <f>IF(AVANZA[[#This Row],[Variable]]="TERMINADA",IFERROR(VLOOKUP(AVANZA[[#This Row],[SUPERVISOR]],Tabla2[#All],4,0),0),)</f>
        <v>3.5</v>
      </c>
      <c r="AI288" s="14">
        <f>IF(AVANZA[[#This Row],[Producto]]="BA",1,0)</f>
        <v>0</v>
      </c>
      <c r="AJ288" s="14">
        <f>IF(AVANZA[[#This Row],[Producto]]="DUO",1,0)</f>
        <v>0</v>
      </c>
      <c r="AK288" s="14">
        <f>IF(AVANZA[[#This Row],[Producto]]="TRIO",1,0)</f>
        <v>1</v>
      </c>
      <c r="AL288" t="s">
        <v>746</v>
      </c>
      <c r="AM288">
        <v>-1</v>
      </c>
      <c r="AN288">
        <v>-1</v>
      </c>
      <c r="AO288" t="s">
        <v>15908</v>
      </c>
      <c r="AP288" s="1">
        <v>46146.644571759258</v>
      </c>
      <c r="AQ288">
        <v>-1</v>
      </c>
      <c r="AR288" t="s">
        <v>15909</v>
      </c>
      <c r="AS288">
        <v>-1</v>
      </c>
      <c r="AT288">
        <v>-1</v>
      </c>
      <c r="AU288">
        <v>-1</v>
      </c>
      <c r="AV288">
        <v>-1</v>
      </c>
      <c r="AW288">
        <v>-1</v>
      </c>
      <c r="AX288" t="s">
        <v>224</v>
      </c>
      <c r="AY288">
        <v>-1</v>
      </c>
      <c r="AZ288">
        <v>2026</v>
      </c>
      <c r="BA288">
        <v>5</v>
      </c>
      <c r="BB288">
        <v>7</v>
      </c>
      <c r="BC288">
        <v>-1</v>
      </c>
      <c r="BD288" t="s">
        <v>225</v>
      </c>
      <c r="BE288">
        <v>-1</v>
      </c>
      <c r="BF288">
        <v>20001622052473</v>
      </c>
      <c r="BG288" t="s">
        <v>376</v>
      </c>
      <c r="BH288" t="s">
        <v>377</v>
      </c>
      <c r="BI288" t="s">
        <v>15910</v>
      </c>
      <c r="BJ288">
        <v>-1</v>
      </c>
      <c r="BK288">
        <v>-1</v>
      </c>
      <c r="BL288">
        <v>-1</v>
      </c>
      <c r="BM288" t="s">
        <v>229</v>
      </c>
      <c r="BN288" t="s">
        <v>230</v>
      </c>
      <c r="BO288" t="s">
        <v>15911</v>
      </c>
      <c r="BP288" t="s">
        <v>380</v>
      </c>
      <c r="BQ288">
        <v>2026</v>
      </c>
      <c r="BR288">
        <v>5</v>
      </c>
      <c r="BS288">
        <v>4</v>
      </c>
      <c r="BT288" s="1">
        <v>46149.732199074075</v>
      </c>
      <c r="BU288" t="s">
        <v>233</v>
      </c>
      <c r="BV288" s="2">
        <v>46149</v>
      </c>
      <c r="BW288" t="s">
        <v>234</v>
      </c>
      <c r="BX288" s="2">
        <v>46146</v>
      </c>
      <c r="BY288" s="2">
        <v>46149</v>
      </c>
      <c r="BZ288" t="s">
        <v>235</v>
      </c>
      <c r="CA288" t="s">
        <v>297</v>
      </c>
      <c r="CB288" t="s">
        <v>297</v>
      </c>
      <c r="CC288" t="s">
        <v>15912</v>
      </c>
      <c r="CD288" t="s">
        <v>3628</v>
      </c>
      <c r="CE288">
        <v>-1</v>
      </c>
      <c r="CF288" t="s">
        <v>300</v>
      </c>
      <c r="CG288" t="s">
        <v>301</v>
      </c>
      <c r="CH288" t="s">
        <v>242</v>
      </c>
      <c r="CI288">
        <v>1000857923</v>
      </c>
      <c r="CJ288" t="s">
        <v>759</v>
      </c>
      <c r="CK288" t="s">
        <v>245</v>
      </c>
      <c r="CL288" t="s">
        <v>246</v>
      </c>
      <c r="CM288" t="s">
        <v>247</v>
      </c>
      <c r="CN288" t="s">
        <v>359</v>
      </c>
      <c r="CT288" t="s">
        <v>386</v>
      </c>
      <c r="CU288" t="s">
        <v>387</v>
      </c>
      <c r="CW288" t="s">
        <v>388</v>
      </c>
      <c r="CX288" t="s">
        <v>389</v>
      </c>
      <c r="DA288" t="s">
        <v>250</v>
      </c>
      <c r="DB288">
        <v>-1</v>
      </c>
      <c r="DF288" t="s">
        <v>251</v>
      </c>
      <c r="DJ288" t="s">
        <v>252</v>
      </c>
      <c r="DK288" t="s">
        <v>253</v>
      </c>
      <c r="DL288" t="s">
        <v>253</v>
      </c>
      <c r="DN288" t="s">
        <v>390</v>
      </c>
      <c r="DR288" t="s">
        <v>760</v>
      </c>
      <c r="DS288" t="s">
        <v>759</v>
      </c>
      <c r="DT288" t="s">
        <v>758</v>
      </c>
      <c r="DV288">
        <v>1</v>
      </c>
      <c r="DW288" t="s">
        <v>283</v>
      </c>
      <c r="ED288" s="2">
        <v>46149</v>
      </c>
      <c r="EE288" t="s">
        <v>306</v>
      </c>
      <c r="EF288">
        <v>12</v>
      </c>
      <c r="EP288" t="s">
        <v>258</v>
      </c>
      <c r="ES288" t="s">
        <v>14224</v>
      </c>
      <c r="EZ288" t="s">
        <v>1650</v>
      </c>
      <c r="FA288" t="s">
        <v>245</v>
      </c>
      <c r="FB288" t="s">
        <v>308</v>
      </c>
      <c r="FD288" t="s">
        <v>308</v>
      </c>
      <c r="FE288" t="s">
        <v>309</v>
      </c>
      <c r="FF288" t="s">
        <v>309</v>
      </c>
      <c r="FK288" t="s">
        <v>263</v>
      </c>
      <c r="FL288" t="s">
        <v>15913</v>
      </c>
      <c r="FN288" t="s">
        <v>359</v>
      </c>
      <c r="FO288" t="s">
        <v>366</v>
      </c>
      <c r="FR288">
        <v>126994</v>
      </c>
      <c r="GB288" t="s">
        <v>266</v>
      </c>
      <c r="GC288" t="s">
        <v>387</v>
      </c>
      <c r="GD288">
        <v>25016</v>
      </c>
      <c r="GF288">
        <v>2353</v>
      </c>
      <c r="GG288">
        <v>25424</v>
      </c>
      <c r="GI288">
        <v>100314</v>
      </c>
      <c r="GJ288">
        <v>25242</v>
      </c>
      <c r="GL288">
        <v>24327</v>
      </c>
      <c r="GM288">
        <v>151122</v>
      </c>
      <c r="GS288" t="s">
        <v>267</v>
      </c>
      <c r="GT288" s="2">
        <v>44255</v>
      </c>
      <c r="GU288" t="s">
        <v>268</v>
      </c>
      <c r="GV288" t="s">
        <v>269</v>
      </c>
      <c r="GW288" t="s">
        <v>394</v>
      </c>
      <c r="GZ288" t="s">
        <v>395</v>
      </c>
      <c r="HA288" t="s">
        <v>336</v>
      </c>
      <c r="HC288" t="s">
        <v>337</v>
      </c>
      <c r="HE288" t="s">
        <v>230</v>
      </c>
      <c r="HF288" t="s">
        <v>15914</v>
      </c>
      <c r="HR288" t="s">
        <v>278</v>
      </c>
      <c r="HV288">
        <v>131990</v>
      </c>
      <c r="HW288" t="s">
        <v>281</v>
      </c>
      <c r="HY288">
        <v>0</v>
      </c>
      <c r="HZ288">
        <v>0</v>
      </c>
      <c r="IA288" t="s">
        <v>281</v>
      </c>
      <c r="IB288" t="s">
        <v>281</v>
      </c>
      <c r="IE288" t="s">
        <v>283</v>
      </c>
      <c r="IF288" t="s">
        <v>283</v>
      </c>
      <c r="IG288" t="s">
        <v>283</v>
      </c>
      <c r="IH288" t="s">
        <v>284</v>
      </c>
      <c r="II288" t="s">
        <v>285</v>
      </c>
      <c r="IJ288" t="s">
        <v>286</v>
      </c>
      <c r="IK288" t="s">
        <v>278</v>
      </c>
      <c r="IL288" t="s">
        <v>371</v>
      </c>
      <c r="IM288" t="s">
        <v>288</v>
      </c>
      <c r="IN288" t="s">
        <v>289</v>
      </c>
      <c r="IO288" t="s">
        <v>15915</v>
      </c>
      <c r="IP288" t="s">
        <v>290</v>
      </c>
      <c r="IQ288" t="s">
        <v>284</v>
      </c>
      <c r="IS288" t="s">
        <v>291</v>
      </c>
      <c r="IT288" t="s">
        <v>453</v>
      </c>
      <c r="IU288" t="s">
        <v>14204</v>
      </c>
      <c r="IV288" t="s">
        <v>434</v>
      </c>
      <c r="IW288" t="s">
        <v>318</v>
      </c>
      <c r="IY288" t="s">
        <v>281</v>
      </c>
    </row>
    <row r="289" spans="1:259" x14ac:dyDescent="0.3">
      <c r="A289" s="14">
        <f>DAY(AVANZA[[#This Row],[FechaSeguimiento]])</f>
        <v>7</v>
      </c>
      <c r="B289" s="14">
        <f>MONTH(AVANZA[[#This Row],[FechaSeguimiento]])</f>
        <v>5</v>
      </c>
      <c r="C289"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89" t="str">
        <f>LOWER(IFERROR(VLOOKUP(AVANZA[[#This Row],[ID_Peticion]],CANCELADAS[#All],2,0),""))</f>
        <v/>
      </c>
      <c r="E289" t="str">
        <f>LOWER(IFERROR(VLOOKUP(AVANZA[[#This Row],[ID_Peticion]],CANCELADAS[#All],3,0),""))</f>
        <v/>
      </c>
      <c r="F289" t="str">
        <f>LOWER(IF(AVANZA[[#This Row],[CEDULA CLIENTE]]&lt;&gt;""," CC: " &amp; COUNTIFS(AVANZA[CEDULA CLIENTE],AVANZA[[#This Row],[CEDULA CLIENTE]]),"")&amp; IF(AVANZA[[#This Row],[Direccion]]&lt;&gt;""," DIR: " &amp; COUNTIFS(AVANZA[Direccion],AVANZA[[#This Row],[Direccion]]),""))</f>
        <v xml:space="preserve"> dir: 1</v>
      </c>
      <c r="G289" t="str">
        <f>IFERROR(VLOOKUP(AVANZA[[#This Row],[Cedula_Vendedor_Atis]],PLANTA[[#All],[CEDULA]:[LINEA]],3,0),"No Cruza")</f>
        <v>Marisol Avella</v>
      </c>
      <c r="H289" t="str">
        <f>IFERROR(VLOOKUP(AVANZA[[#This Row],[Cedula_Vendedor_Atis]],PLANTA[[#All],[CEDULA]:[LINEA]],4,0),"No Cruza")</f>
        <v>Fija</v>
      </c>
      <c r="I289" t="str">
        <f>LOWER(IF(AVANZA[[#This Row],[ATRIBUIBLE]]="",AVANZA[[#This Row],[Variable]],AVANZA[[#This Row],[ATRIBUIBLE]]))</f>
        <v>terminada</v>
      </c>
      <c r="J289" s="14">
        <f>IF(AVANZA[[#This Row],[Variable]]=AVANZA[[#Headers],[TERMINADA]],1,0)</f>
        <v>1</v>
      </c>
      <c r="K289" s="14">
        <f>IF(AVANZA[[#This Row],[Variable]]=AVANZA[[#Headers],[ANULADA]],1,0)</f>
        <v>0</v>
      </c>
      <c r="L289" s="14">
        <f>IF(AVANZA[[#This Row],[Variable]]=AVANZA[[#Headers],[PENDIENTE]],1,0)</f>
        <v>0</v>
      </c>
      <c r="M289" s="14">
        <f>IF(AVANZA[[#This Row],[ESTADO AGENDA]]="AGENDADA",1,0)</f>
        <v>0</v>
      </c>
      <c r="N289" s="14">
        <f>IF(AVANZA[[#This Row],[ESTADO AGENDA]]="PENDIENTE DE AGENDAR",1,0)</f>
        <v>0</v>
      </c>
      <c r="O289" s="14">
        <f>IF(AVANZA[[#This Row],[ESTADO AGENDA]]="SUSPENDIDA",1,0)</f>
        <v>0</v>
      </c>
      <c r="P289" t="str" cm="1">
        <f t="array" ref="P289">_xlfn.XLOOKUP(AVANZA[[#This Row],[Num_Agrupacion_Pet_Atis]],Tabla1[[#All],[Numero_de_actuacion]],Tabla1[[#All],[Estado_de_la_orden]],"",0)</f>
        <v/>
      </c>
      <c r="Q289" s="2" t="str" cm="1">
        <f t="array" ref="Q289">_xlfn.XLOOKUP(AVANZA[[#This Row],[Num_Agrupacion_Pet_Atis]],Tabla1[[#All],[Numero_de_actuacion]],Tabla1[[#All],[Fecha_de_la_cita]],"",0)</f>
        <v/>
      </c>
      <c r="R289" t="str" cm="1">
        <f t="array" ref="R289">_xlfn.XLOOKUP(AVANZA[[#This Row],[Num_Agrupacion_Pet_Atis]],Tabla1[[#All],[Numero_de_actuacion]],Tabla1[[#All],[Franja_horaria_de_la_cita]],"",0)</f>
        <v/>
      </c>
      <c r="S289" s="14" t="str">
        <f>IFERROR(DAY(AVANZA[[#This Row],[FECHA AGENDA]]),"")</f>
        <v/>
      </c>
      <c r="T289" s="14" t="str">
        <f>IFERROR(MONTH(AVANZA[[#This Row],[FECHA AGENDA]]),"")</f>
        <v/>
      </c>
      <c r="U289" t="str" cm="1">
        <f t="array" ref="U289">_xlfn.XLOOKUP(AVANZA[[#This Row],[Num_Agrupacion_Pet_Atis]],Tabla1[[#All],[Numero_de_actuacion]],Tabla1[[#All],[Motivo_de_suspension]],"",0)</f>
        <v/>
      </c>
      <c r="V289" s="2" t="str" cm="1">
        <f t="array" ref="V289">_xlfn.XLOOKUP(AVANZA[[#This Row],[Num_Agrupacion_Pet_Atis]],Tabla1[[#All],[Numero_de_actuacion]],Tabla1[[#All],[No_identificacion_cliente]],"",0)</f>
        <v/>
      </c>
      <c r="W289" s="2" t="str" cm="1">
        <f t="array" ref="W289">_xlfn.XLOOKUP(AVANZA[[#This Row],[Num_Agrupacion_Pet_Atis]],Tabla1[[#All],[Numero_de_actuacion]],Tabla1[[#All],[Movil_de_contacto]],"",0)</f>
        <v/>
      </c>
      <c r="X289" s="14">
        <f>IF(OR(AVANZA[[#This Row],[ESTADO LEG]]="Legalizada grabacion",AVANZA[[#This Row],[ESTADO LEG]]="Legalizada aut"),1,0)</f>
        <v>1</v>
      </c>
      <c r="Y289" s="14">
        <f>IF(OR(AVANZA[[#This Row],[ESTADO LEG]]="pdte legalizar",AVANZA[[#This Row],[ESTADO LEG]]="No cruza"),1,0)</f>
        <v>0</v>
      </c>
      <c r="Z289" t="str" cm="1">
        <f t="array" ref="Z289">IF(AVANZA[[#This Row],[Variable]]="Terminada",LOWER(_xlfn.XLOOKUP(AVANZA[[#This Row],[ID_Peticion]],Tabla6[[#All],[NUM_PETICION]],Tabla6[[#All],[ESTADO_LEG]],"NO CRUZA",0)),AVANZA[[#This Row],[Variable]])</f>
        <v>legalizada grabacion</v>
      </c>
      <c r="AA289" cm="1">
        <f t="array" ref="AA289">_xlfn.XLOOKUP(AVANZA[[#This Row],[ID_Peticion]],Tabla6[[#All],[NUM_PETICION]],Tabla6[[#All],[DIF_DIAS]],"",0)</f>
        <v>1</v>
      </c>
      <c r="AB289" s="2" cm="1">
        <f t="array" ref="AB289">IFERROR(_xlfn.XLOOKUP(AVANZA[[#This Row],[ID_Peticion]],Tabla6[[#All],[NUM_PETICION]],Tabla6[[#All],[FEC_LEGAL]],"",0),"")</f>
        <v>46150</v>
      </c>
      <c r="AC289" s="14">
        <f ca="1">IF(AVANZA[[#This Row],[FECHA LEG]]&lt;&gt;0,IFERROR(AVANZA[[#This Row],[FECHA LEG]]-AVANZA[[#This Row],[FechaIniEstadoSubPetAtis]],0),TODAY()-AVANZA[[#This Row],[FechaIniEstadoSubPetAtis]])</f>
        <v>1</v>
      </c>
      <c r="AD289" s="35" t="str">
        <f ca="1">IF(AVANZA[[#This Row],[FINAL Vs LG]]&lt;&gt;0,IF(AVANZA[[#This Row],[FINAL Vs LG]]&lt;7.1,"100%",IF(AND(AVANZA[[#This Row],[FINAL Vs LG]]&gt;7.1,AVANZA[[#This Row],[FINAL Vs LG]]&lt;11.1),"50%","0%")),0)</f>
        <v>100%</v>
      </c>
      <c r="AE289" s="14">
        <f ca="1">VLOOKUP(DAY(TODAY()),BACK!F:G,2,0)</f>
        <v>14</v>
      </c>
      <c r="AF289" s="14">
        <f>BACK!$I$2</f>
        <v>24</v>
      </c>
      <c r="AG289" s="14">
        <f>IF(AVANZA[[#This Row],[Oferta_empaquetada_comisiones]]="SI",1,0)</f>
        <v>0</v>
      </c>
      <c r="AH289" s="36">
        <f>IF(AVANZA[[#This Row],[Variable]]="TERMINADA",IFERROR(VLOOKUP(AVANZA[[#This Row],[SUPERVISOR]],Tabla2[#All],4,0),0),)</f>
        <v>3.5</v>
      </c>
      <c r="AI289" s="14">
        <f>IF(AVANZA[[#This Row],[Producto]]="BA",1,0)</f>
        <v>0</v>
      </c>
      <c r="AJ289" s="14">
        <f>IF(AVANZA[[#This Row],[Producto]]="DUO",1,0)</f>
        <v>0</v>
      </c>
      <c r="AK289" s="14">
        <f>IF(AVANZA[[#This Row],[Producto]]="TRIO",1,0)</f>
        <v>1</v>
      </c>
      <c r="AL289" t="s">
        <v>221</v>
      </c>
      <c r="AM289">
        <v>-1</v>
      </c>
      <c r="AN289">
        <v>-1</v>
      </c>
      <c r="AO289" t="s">
        <v>15916</v>
      </c>
      <c r="AP289" s="1">
        <v>46147.609722222223</v>
      </c>
      <c r="AQ289">
        <v>-1</v>
      </c>
      <c r="AR289" t="s">
        <v>15917</v>
      </c>
      <c r="AS289">
        <v>-1</v>
      </c>
      <c r="AT289">
        <v>-1</v>
      </c>
      <c r="AU289">
        <v>-1</v>
      </c>
      <c r="AV289">
        <v>-1</v>
      </c>
      <c r="AW289">
        <v>-1</v>
      </c>
      <c r="AX289" t="s">
        <v>224</v>
      </c>
      <c r="AY289">
        <v>-1</v>
      </c>
      <c r="AZ289">
        <v>2026</v>
      </c>
      <c r="BA289">
        <v>5</v>
      </c>
      <c r="BB289">
        <v>7</v>
      </c>
      <c r="BC289">
        <v>-1</v>
      </c>
      <c r="BD289" t="s">
        <v>225</v>
      </c>
      <c r="BE289">
        <v>-1</v>
      </c>
      <c r="BF289">
        <v>20001623013955</v>
      </c>
      <c r="BG289" t="s">
        <v>376</v>
      </c>
      <c r="BH289" t="s">
        <v>377</v>
      </c>
      <c r="BI289" t="s">
        <v>15918</v>
      </c>
      <c r="BJ289">
        <v>-1</v>
      </c>
      <c r="BK289">
        <v>-1</v>
      </c>
      <c r="BL289">
        <v>-1</v>
      </c>
      <c r="BM289" t="s">
        <v>229</v>
      </c>
      <c r="BN289" t="s">
        <v>230</v>
      </c>
      <c r="BO289" t="s">
        <v>15919</v>
      </c>
      <c r="BP289" t="s">
        <v>232</v>
      </c>
      <c r="BQ289">
        <v>2026</v>
      </c>
      <c r="BR289">
        <v>5</v>
      </c>
      <c r="BS289">
        <v>5</v>
      </c>
      <c r="BT289" s="1">
        <v>46149.474629629629</v>
      </c>
      <c r="BU289" t="s">
        <v>233</v>
      </c>
      <c r="BV289" s="2">
        <v>46149</v>
      </c>
      <c r="BW289" t="s">
        <v>234</v>
      </c>
      <c r="BX289" s="2">
        <v>46147</v>
      </c>
      <c r="BY289" s="2">
        <v>46149</v>
      </c>
      <c r="BZ289" t="s">
        <v>235</v>
      </c>
      <c r="CA289" t="s">
        <v>297</v>
      </c>
      <c r="CB289" t="s">
        <v>297</v>
      </c>
      <c r="CC289" t="s">
        <v>15920</v>
      </c>
      <c r="CD289" t="s">
        <v>3349</v>
      </c>
      <c r="CE289">
        <v>-1</v>
      </c>
      <c r="CF289" t="s">
        <v>300</v>
      </c>
      <c r="CG289" t="s">
        <v>301</v>
      </c>
      <c r="CH289" t="s">
        <v>242</v>
      </c>
      <c r="CI289">
        <v>73211780</v>
      </c>
      <c r="CJ289" t="s">
        <v>244</v>
      </c>
      <c r="CK289" t="s">
        <v>245</v>
      </c>
      <c r="CL289" t="s">
        <v>246</v>
      </c>
      <c r="CM289" t="s">
        <v>247</v>
      </c>
      <c r="CN289" t="s">
        <v>248</v>
      </c>
      <c r="CT289" t="s">
        <v>386</v>
      </c>
      <c r="CU289" t="s">
        <v>387</v>
      </c>
      <c r="CW289" t="s">
        <v>388</v>
      </c>
      <c r="CX289" t="s">
        <v>389</v>
      </c>
      <c r="DA289" t="s">
        <v>250</v>
      </c>
      <c r="DB289">
        <v>-1</v>
      </c>
      <c r="DF289" t="s">
        <v>251</v>
      </c>
      <c r="DJ289" t="s">
        <v>252</v>
      </c>
      <c r="DK289" t="s">
        <v>253</v>
      </c>
      <c r="DL289" t="s">
        <v>253</v>
      </c>
      <c r="DN289" t="s">
        <v>390</v>
      </c>
      <c r="DR289" t="s">
        <v>256</v>
      </c>
      <c r="DS289" t="s">
        <v>244</v>
      </c>
      <c r="DT289" t="s">
        <v>243</v>
      </c>
      <c r="DV289">
        <v>1</v>
      </c>
      <c r="DW289" t="s">
        <v>283</v>
      </c>
      <c r="ED289" s="2">
        <v>46149</v>
      </c>
      <c r="EE289" t="s">
        <v>343</v>
      </c>
      <c r="EF289">
        <v>12</v>
      </c>
      <c r="EP289" t="s">
        <v>258</v>
      </c>
      <c r="ES289" t="s">
        <v>14142</v>
      </c>
      <c r="EZ289" t="s">
        <v>14143</v>
      </c>
      <c r="FA289" t="s">
        <v>245</v>
      </c>
      <c r="FB289" t="s">
        <v>308</v>
      </c>
      <c r="FD289" t="s">
        <v>308</v>
      </c>
      <c r="FE289" t="s">
        <v>309</v>
      </c>
      <c r="FF289" t="s">
        <v>309</v>
      </c>
      <c r="FK289" t="s">
        <v>263</v>
      </c>
      <c r="FL289" t="s">
        <v>15921</v>
      </c>
      <c r="FN289" t="s">
        <v>248</v>
      </c>
      <c r="FO289" t="s">
        <v>265</v>
      </c>
      <c r="FR289">
        <v>126994</v>
      </c>
      <c r="GB289" t="s">
        <v>266</v>
      </c>
      <c r="GC289" t="s">
        <v>387</v>
      </c>
      <c r="GD289">
        <v>25016</v>
      </c>
      <c r="GF289">
        <v>2353</v>
      </c>
      <c r="GG289">
        <v>25424</v>
      </c>
      <c r="GI289">
        <v>100314</v>
      </c>
      <c r="GJ289">
        <v>25242</v>
      </c>
      <c r="GL289">
        <v>24327</v>
      </c>
      <c r="GM289">
        <v>151122</v>
      </c>
      <c r="GS289" t="s">
        <v>267</v>
      </c>
      <c r="GT289" s="2">
        <v>45565</v>
      </c>
      <c r="GU289" t="s">
        <v>268</v>
      </c>
      <c r="GV289" t="s">
        <v>335</v>
      </c>
      <c r="GW289" t="s">
        <v>270</v>
      </c>
      <c r="GX289" t="s">
        <v>250</v>
      </c>
      <c r="GY289" t="s">
        <v>272</v>
      </c>
      <c r="GZ289" t="s">
        <v>273</v>
      </c>
      <c r="HA289" t="s">
        <v>336</v>
      </c>
      <c r="HC289" t="s">
        <v>283</v>
      </c>
      <c r="HE289" t="s">
        <v>230</v>
      </c>
      <c r="HF289" t="s">
        <v>14284</v>
      </c>
      <c r="HG289" t="s">
        <v>645</v>
      </c>
      <c r="HH289" t="s">
        <v>6753</v>
      </c>
      <c r="HI289" t="s">
        <v>632</v>
      </c>
      <c r="HJ289">
        <v>46152</v>
      </c>
      <c r="HK289" t="s">
        <v>647</v>
      </c>
      <c r="HL289" t="s">
        <v>409</v>
      </c>
      <c r="HM289" t="s">
        <v>648</v>
      </c>
      <c r="HN289" t="s">
        <v>649</v>
      </c>
      <c r="HO289" t="s">
        <v>14247</v>
      </c>
      <c r="HP289" t="s">
        <v>14248</v>
      </c>
      <c r="HR289" t="s">
        <v>278</v>
      </c>
      <c r="HV289">
        <v>131990</v>
      </c>
      <c r="HW289" t="s">
        <v>281</v>
      </c>
      <c r="HY289">
        <v>0</v>
      </c>
      <c r="HZ289">
        <v>0</v>
      </c>
      <c r="IA289" t="s">
        <v>279</v>
      </c>
      <c r="IB289" t="s">
        <v>281</v>
      </c>
      <c r="IE289" t="s">
        <v>283</v>
      </c>
      <c r="IF289" t="s">
        <v>283</v>
      </c>
      <c r="IG289" t="s">
        <v>283</v>
      </c>
      <c r="IH289" t="s">
        <v>284</v>
      </c>
      <c r="II289" t="s">
        <v>285</v>
      </c>
      <c r="IJ289" t="s">
        <v>286</v>
      </c>
      <c r="IK289" t="s">
        <v>278</v>
      </c>
      <c r="IL289" t="s">
        <v>287</v>
      </c>
      <c r="IM289" t="s">
        <v>288</v>
      </c>
      <c r="IN289" t="s">
        <v>289</v>
      </c>
      <c r="IP289" t="s">
        <v>290</v>
      </c>
      <c r="IQ289" t="s">
        <v>284</v>
      </c>
      <c r="IS289" t="s">
        <v>291</v>
      </c>
      <c r="IY289" t="s">
        <v>281</v>
      </c>
    </row>
    <row r="290" spans="1:259" x14ac:dyDescent="0.3">
      <c r="A290" s="14">
        <f>DAY(AVANZA[[#This Row],[FechaSeguimiento]])</f>
        <v>7</v>
      </c>
      <c r="B290" s="14">
        <f>MONTH(AVANZA[[#This Row],[FechaSeguimiento]])</f>
        <v>5</v>
      </c>
      <c r="C290"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90" t="str">
        <f>LOWER(IFERROR(VLOOKUP(AVANZA[[#This Row],[ID_Peticion]],CANCELADAS[#All],2,0),""))</f>
        <v/>
      </c>
      <c r="E290" t="str">
        <f>LOWER(IFERROR(VLOOKUP(AVANZA[[#This Row],[ID_Peticion]],CANCELADAS[#All],3,0),""))</f>
        <v/>
      </c>
      <c r="F290" t="str">
        <f>LOWER(IF(AVANZA[[#This Row],[CEDULA CLIENTE]]&lt;&gt;""," CC: " &amp; COUNTIFS(AVANZA[CEDULA CLIENTE],AVANZA[[#This Row],[CEDULA CLIENTE]]),"")&amp; IF(AVANZA[[#This Row],[Direccion]]&lt;&gt;""," DIR: " &amp; COUNTIFS(AVANZA[Direccion],AVANZA[[#This Row],[Direccion]]),""))</f>
        <v xml:space="preserve"> dir: 1</v>
      </c>
      <c r="G290" t="str">
        <f>IFERROR(VLOOKUP(AVANZA[[#This Row],[Cedula_Vendedor_Atis]],PLANTA[[#All],[CEDULA]:[LINEA]],3,0),"No Cruza")</f>
        <v>Marisol Avella</v>
      </c>
      <c r="H290" t="str">
        <f>IFERROR(VLOOKUP(AVANZA[[#This Row],[Cedula_Vendedor_Atis]],PLANTA[[#All],[CEDULA]:[LINEA]],4,0),"No Cruza")</f>
        <v>Fija</v>
      </c>
      <c r="I290" t="str">
        <f>LOWER(IF(AVANZA[[#This Row],[ATRIBUIBLE]]="",AVANZA[[#This Row],[Variable]],AVANZA[[#This Row],[ATRIBUIBLE]]))</f>
        <v>terminada</v>
      </c>
      <c r="J290" s="14">
        <f>IF(AVANZA[[#This Row],[Variable]]=AVANZA[[#Headers],[TERMINADA]],1,0)</f>
        <v>1</v>
      </c>
      <c r="K290" s="14">
        <f>IF(AVANZA[[#This Row],[Variable]]=AVANZA[[#Headers],[ANULADA]],1,0)</f>
        <v>0</v>
      </c>
      <c r="L290" s="14">
        <f>IF(AVANZA[[#This Row],[Variable]]=AVANZA[[#Headers],[PENDIENTE]],1,0)</f>
        <v>0</v>
      </c>
      <c r="M290" s="14">
        <f>IF(AVANZA[[#This Row],[ESTADO AGENDA]]="AGENDADA",1,0)</f>
        <v>0</v>
      </c>
      <c r="N290" s="14">
        <f>IF(AVANZA[[#This Row],[ESTADO AGENDA]]="PENDIENTE DE AGENDAR",1,0)</f>
        <v>0</v>
      </c>
      <c r="O290" s="14">
        <f>IF(AVANZA[[#This Row],[ESTADO AGENDA]]="SUSPENDIDA",1,0)</f>
        <v>0</v>
      </c>
      <c r="P290" t="str" cm="1">
        <f t="array" ref="P290">_xlfn.XLOOKUP(AVANZA[[#This Row],[Num_Agrupacion_Pet_Atis]],Tabla1[[#All],[Numero_de_actuacion]],Tabla1[[#All],[Estado_de_la_orden]],"",0)</f>
        <v/>
      </c>
      <c r="Q290" s="2" t="str" cm="1">
        <f t="array" ref="Q290">_xlfn.XLOOKUP(AVANZA[[#This Row],[Num_Agrupacion_Pet_Atis]],Tabla1[[#All],[Numero_de_actuacion]],Tabla1[[#All],[Fecha_de_la_cita]],"",0)</f>
        <v/>
      </c>
      <c r="R290" t="str" cm="1">
        <f t="array" ref="R290">_xlfn.XLOOKUP(AVANZA[[#This Row],[Num_Agrupacion_Pet_Atis]],Tabla1[[#All],[Numero_de_actuacion]],Tabla1[[#All],[Franja_horaria_de_la_cita]],"",0)</f>
        <v/>
      </c>
      <c r="S290" s="14" t="str">
        <f>IFERROR(DAY(AVANZA[[#This Row],[FECHA AGENDA]]),"")</f>
        <v/>
      </c>
      <c r="T290" s="14" t="str">
        <f>IFERROR(MONTH(AVANZA[[#This Row],[FECHA AGENDA]]),"")</f>
        <v/>
      </c>
      <c r="U290" t="str" cm="1">
        <f t="array" ref="U290">_xlfn.XLOOKUP(AVANZA[[#This Row],[Num_Agrupacion_Pet_Atis]],Tabla1[[#All],[Numero_de_actuacion]],Tabla1[[#All],[Motivo_de_suspension]],"",0)</f>
        <v/>
      </c>
      <c r="V290" s="2" t="str" cm="1">
        <f t="array" ref="V290">_xlfn.XLOOKUP(AVANZA[[#This Row],[Num_Agrupacion_Pet_Atis]],Tabla1[[#All],[Numero_de_actuacion]],Tabla1[[#All],[No_identificacion_cliente]],"",0)</f>
        <v/>
      </c>
      <c r="W290" s="2" t="str" cm="1">
        <f t="array" ref="W290">_xlfn.XLOOKUP(AVANZA[[#This Row],[Num_Agrupacion_Pet_Atis]],Tabla1[[#All],[Numero_de_actuacion]],Tabla1[[#All],[Movil_de_contacto]],"",0)</f>
        <v/>
      </c>
      <c r="X290" s="14">
        <f>IF(OR(AVANZA[[#This Row],[ESTADO LEG]]="Legalizada grabacion",AVANZA[[#This Row],[ESTADO LEG]]="Legalizada aut"),1,0)</f>
        <v>1</v>
      </c>
      <c r="Y290" s="14">
        <f>IF(OR(AVANZA[[#This Row],[ESTADO LEG]]="pdte legalizar",AVANZA[[#This Row],[ESTADO LEG]]="No cruza"),1,0)</f>
        <v>0</v>
      </c>
      <c r="Z290" t="str" cm="1">
        <f t="array" ref="Z290">IF(AVANZA[[#This Row],[Variable]]="Terminada",LOWER(_xlfn.XLOOKUP(AVANZA[[#This Row],[ID_Peticion]],Tabla6[[#All],[NUM_PETICION]],Tabla6[[#All],[ESTADO_LEG]],"NO CRUZA",0)),AVANZA[[#This Row],[Variable]])</f>
        <v>legalizada grabacion</v>
      </c>
      <c r="AA290" cm="1">
        <f t="array" ref="AA290">_xlfn.XLOOKUP(AVANZA[[#This Row],[ID_Peticion]],Tabla6[[#All],[NUM_PETICION]],Tabla6[[#All],[DIF_DIAS]],"",0)</f>
        <v>1</v>
      </c>
      <c r="AB290" s="2" cm="1">
        <f t="array" ref="AB290">IFERROR(_xlfn.XLOOKUP(AVANZA[[#This Row],[ID_Peticion]],Tabla6[[#All],[NUM_PETICION]],Tabla6[[#All],[FEC_LEGAL]],"",0),"")</f>
        <v>46150</v>
      </c>
      <c r="AC290" s="14">
        <f ca="1">IF(AVANZA[[#This Row],[FECHA LEG]]&lt;&gt;0,IFERROR(AVANZA[[#This Row],[FECHA LEG]]-AVANZA[[#This Row],[FechaIniEstadoSubPetAtis]],0),TODAY()-AVANZA[[#This Row],[FechaIniEstadoSubPetAtis]])</f>
        <v>1</v>
      </c>
      <c r="AD290" s="35" t="str">
        <f ca="1">IF(AVANZA[[#This Row],[FINAL Vs LG]]&lt;&gt;0,IF(AVANZA[[#This Row],[FINAL Vs LG]]&lt;7.1,"100%",IF(AND(AVANZA[[#This Row],[FINAL Vs LG]]&gt;7.1,AVANZA[[#This Row],[FINAL Vs LG]]&lt;11.1),"50%","0%")),0)</f>
        <v>100%</v>
      </c>
      <c r="AE290" s="14">
        <f ca="1">VLOOKUP(DAY(TODAY()),BACK!F:G,2,0)</f>
        <v>14</v>
      </c>
      <c r="AF290" s="14">
        <f>BACK!$I$2</f>
        <v>24</v>
      </c>
      <c r="AG290" s="14">
        <f>IF(AVANZA[[#This Row],[Oferta_empaquetada_comisiones]]="SI",1,0)</f>
        <v>1</v>
      </c>
      <c r="AH290" s="36">
        <f>IF(AVANZA[[#This Row],[Variable]]="TERMINADA",IFERROR(VLOOKUP(AVANZA[[#This Row],[SUPERVISOR]],Tabla2[#All],4,0),0),)</f>
        <v>3.5</v>
      </c>
      <c r="AI290" s="14">
        <f>IF(AVANZA[[#This Row],[Producto]]="BA",1,0)</f>
        <v>0</v>
      </c>
      <c r="AJ290" s="14">
        <f>IF(AVANZA[[#This Row],[Producto]]="DUO",1,0)</f>
        <v>0</v>
      </c>
      <c r="AK290" s="14">
        <f>IF(AVANZA[[#This Row],[Producto]]="TRIO",1,0)</f>
        <v>1</v>
      </c>
      <c r="AL290" t="s">
        <v>667</v>
      </c>
      <c r="AM290">
        <v>-1</v>
      </c>
      <c r="AN290">
        <v>-1</v>
      </c>
      <c r="AO290" t="s">
        <v>15922</v>
      </c>
      <c r="AP290" s="1">
        <v>46148.326388888891</v>
      </c>
      <c r="AQ290">
        <v>-1</v>
      </c>
      <c r="AR290" t="s">
        <v>15923</v>
      </c>
      <c r="AS290">
        <v>-1</v>
      </c>
      <c r="AT290">
        <v>-1</v>
      </c>
      <c r="AU290">
        <v>-1</v>
      </c>
      <c r="AV290">
        <v>-1</v>
      </c>
      <c r="AW290">
        <v>-1</v>
      </c>
      <c r="AX290" t="s">
        <v>224</v>
      </c>
      <c r="AY290">
        <v>-1</v>
      </c>
      <c r="AZ290">
        <v>2026</v>
      </c>
      <c r="BA290">
        <v>5</v>
      </c>
      <c r="BB290">
        <v>7</v>
      </c>
      <c r="BC290">
        <v>-1</v>
      </c>
      <c r="BD290" t="s">
        <v>225</v>
      </c>
      <c r="BE290">
        <v>-1</v>
      </c>
      <c r="BF290">
        <v>20001623153775</v>
      </c>
      <c r="BG290" t="s">
        <v>438</v>
      </c>
      <c r="BH290" t="s">
        <v>439</v>
      </c>
      <c r="BI290" t="s">
        <v>15924</v>
      </c>
      <c r="BJ290">
        <v>-1</v>
      </c>
      <c r="BK290">
        <v>-1</v>
      </c>
      <c r="BL290">
        <v>-1</v>
      </c>
      <c r="BM290" t="s">
        <v>229</v>
      </c>
      <c r="BN290" t="s">
        <v>230</v>
      </c>
      <c r="BO290" t="s">
        <v>15925</v>
      </c>
      <c r="BP290" t="s">
        <v>232</v>
      </c>
      <c r="BQ290">
        <v>2026</v>
      </c>
      <c r="BR290">
        <v>5</v>
      </c>
      <c r="BS290">
        <v>6</v>
      </c>
      <c r="BT290" s="1">
        <v>46149.405787037038</v>
      </c>
      <c r="BU290" t="s">
        <v>233</v>
      </c>
      <c r="BV290" s="2">
        <v>46149</v>
      </c>
      <c r="BW290" t="s">
        <v>234</v>
      </c>
      <c r="BX290" s="2">
        <v>46148</v>
      </c>
      <c r="BY290" s="2">
        <v>46149</v>
      </c>
      <c r="BZ290" t="s">
        <v>235</v>
      </c>
      <c r="CA290" t="s">
        <v>297</v>
      </c>
      <c r="CB290" t="s">
        <v>297</v>
      </c>
      <c r="CC290" t="s">
        <v>15926</v>
      </c>
      <c r="CD290" t="s">
        <v>1182</v>
      </c>
      <c r="CE290">
        <v>-1</v>
      </c>
      <c r="CF290" t="s">
        <v>300</v>
      </c>
      <c r="CG290" t="s">
        <v>301</v>
      </c>
      <c r="CH290" t="s">
        <v>242</v>
      </c>
      <c r="CI290">
        <v>1098100287</v>
      </c>
      <c r="CJ290" t="s">
        <v>675</v>
      </c>
      <c r="CK290" t="s">
        <v>245</v>
      </c>
      <c r="CL290" t="s">
        <v>246</v>
      </c>
      <c r="CM290" t="s">
        <v>247</v>
      </c>
      <c r="CN290" t="s">
        <v>359</v>
      </c>
      <c r="CT290" t="s">
        <v>249</v>
      </c>
      <c r="CU290" t="s">
        <v>387</v>
      </c>
      <c r="CW290" t="s">
        <v>446</v>
      </c>
      <c r="CX290" t="s">
        <v>447</v>
      </c>
      <c r="DA290" t="s">
        <v>250</v>
      </c>
      <c r="DB290">
        <v>-1</v>
      </c>
      <c r="DF290" t="s">
        <v>251</v>
      </c>
      <c r="DJ290" t="s">
        <v>252</v>
      </c>
      <c r="DK290" t="s">
        <v>253</v>
      </c>
      <c r="DL290" t="s">
        <v>253</v>
      </c>
      <c r="DN290" t="s">
        <v>390</v>
      </c>
      <c r="DR290" t="s">
        <v>676</v>
      </c>
      <c r="DS290" t="s">
        <v>675</v>
      </c>
      <c r="DT290" t="s">
        <v>674</v>
      </c>
      <c r="DV290">
        <v>1</v>
      </c>
      <c r="DW290" t="s">
        <v>283</v>
      </c>
      <c r="ED290" s="2">
        <v>46149</v>
      </c>
      <c r="EE290" t="s">
        <v>361</v>
      </c>
      <c r="EF290">
        <v>12</v>
      </c>
      <c r="EP290" t="s">
        <v>258</v>
      </c>
      <c r="ES290" t="s">
        <v>3306</v>
      </c>
      <c r="EZ290" t="s">
        <v>14117</v>
      </c>
      <c r="FA290" t="s">
        <v>245</v>
      </c>
      <c r="FB290" t="s">
        <v>308</v>
      </c>
      <c r="FD290" t="s">
        <v>308</v>
      </c>
      <c r="FE290" t="s">
        <v>309</v>
      </c>
      <c r="FF290" t="s">
        <v>309</v>
      </c>
      <c r="FK290" t="s">
        <v>263</v>
      </c>
      <c r="FL290" t="s">
        <v>15927</v>
      </c>
      <c r="FN290" t="s">
        <v>359</v>
      </c>
      <c r="FO290" t="s">
        <v>366</v>
      </c>
      <c r="FR290">
        <v>99915</v>
      </c>
      <c r="GB290" t="s">
        <v>266</v>
      </c>
      <c r="GC290" t="s">
        <v>387</v>
      </c>
      <c r="GD290">
        <v>25188</v>
      </c>
      <c r="GF290">
        <v>2353</v>
      </c>
      <c r="GG290">
        <v>25422</v>
      </c>
      <c r="GI290">
        <v>73235</v>
      </c>
      <c r="GJ290">
        <v>25427</v>
      </c>
      <c r="GL290">
        <v>24327</v>
      </c>
      <c r="GM290">
        <v>118898</v>
      </c>
      <c r="GS290" t="s">
        <v>267</v>
      </c>
      <c r="GT290" s="2">
        <v>44043</v>
      </c>
      <c r="GU290" t="s">
        <v>268</v>
      </c>
      <c r="GV290" t="s">
        <v>335</v>
      </c>
      <c r="GW290" t="s">
        <v>270</v>
      </c>
      <c r="GX290" t="s">
        <v>250</v>
      </c>
      <c r="GY290" t="s">
        <v>272</v>
      </c>
      <c r="GZ290" t="s">
        <v>273</v>
      </c>
      <c r="HA290" t="s">
        <v>1688</v>
      </c>
      <c r="HC290" t="s">
        <v>1689</v>
      </c>
      <c r="HE290" t="s">
        <v>230</v>
      </c>
      <c r="HF290" t="s">
        <v>1185</v>
      </c>
      <c r="HG290" t="s">
        <v>834</v>
      </c>
      <c r="HH290" t="s">
        <v>6480</v>
      </c>
      <c r="HI290" t="s">
        <v>632</v>
      </c>
      <c r="HJ290">
        <v>46149</v>
      </c>
      <c r="HK290" t="s">
        <v>247</v>
      </c>
      <c r="HL290" t="s">
        <v>245</v>
      </c>
      <c r="HM290" t="s">
        <v>366</v>
      </c>
      <c r="HN290" t="s">
        <v>359</v>
      </c>
      <c r="HO290" t="s">
        <v>675</v>
      </c>
      <c r="HP290" t="s">
        <v>674</v>
      </c>
      <c r="HR290" t="s">
        <v>278</v>
      </c>
      <c r="HV290">
        <v>118900</v>
      </c>
      <c r="HW290" t="s">
        <v>279</v>
      </c>
      <c r="HX290" t="s">
        <v>915</v>
      </c>
      <c r="HY290">
        <v>117583</v>
      </c>
      <c r="HZ290">
        <v>17668</v>
      </c>
      <c r="IA290" t="s">
        <v>279</v>
      </c>
      <c r="IB290" t="s">
        <v>281</v>
      </c>
      <c r="IE290" t="s">
        <v>283</v>
      </c>
      <c r="IF290" t="s">
        <v>283</v>
      </c>
      <c r="IG290" t="s">
        <v>283</v>
      </c>
      <c r="IH290" t="s">
        <v>284</v>
      </c>
      <c r="II290" t="s">
        <v>285</v>
      </c>
      <c r="IJ290" t="s">
        <v>286</v>
      </c>
      <c r="IK290" t="s">
        <v>278</v>
      </c>
      <c r="IL290" t="s">
        <v>371</v>
      </c>
      <c r="IM290" t="s">
        <v>288</v>
      </c>
      <c r="IN290" t="s">
        <v>289</v>
      </c>
      <c r="IP290" t="s">
        <v>290</v>
      </c>
      <c r="IQ290" t="s">
        <v>284</v>
      </c>
      <c r="IS290" t="s">
        <v>291</v>
      </c>
      <c r="IT290" t="s">
        <v>453</v>
      </c>
      <c r="IU290" t="s">
        <v>514</v>
      </c>
      <c r="IV290" t="s">
        <v>434</v>
      </c>
      <c r="IW290" t="s">
        <v>318</v>
      </c>
      <c r="IY290" t="s">
        <v>279</v>
      </c>
    </row>
    <row r="291" spans="1:259" x14ac:dyDescent="0.3">
      <c r="A291" s="14">
        <f>DAY(AVANZA[[#This Row],[FechaSeguimiento]])</f>
        <v>7</v>
      </c>
      <c r="B291" s="14">
        <f>MONTH(AVANZA[[#This Row],[FechaSeguimiento]])</f>
        <v>5</v>
      </c>
      <c r="C291"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91" t="str">
        <f>LOWER(IFERROR(VLOOKUP(AVANZA[[#This Row],[ID_Peticion]],CANCELADAS[#All],2,0),""))</f>
        <v/>
      </c>
      <c r="E291" t="str">
        <f>LOWER(IFERROR(VLOOKUP(AVANZA[[#This Row],[ID_Peticion]],CANCELADAS[#All],3,0),""))</f>
        <v/>
      </c>
      <c r="F291" t="str">
        <f>LOWER(IF(AVANZA[[#This Row],[CEDULA CLIENTE]]&lt;&gt;""," CC: " &amp; COUNTIFS(AVANZA[CEDULA CLIENTE],AVANZA[[#This Row],[CEDULA CLIENTE]]),"")&amp; IF(AVANZA[[#This Row],[Direccion]]&lt;&gt;""," DIR: " &amp; COUNTIFS(AVANZA[Direccion],AVANZA[[#This Row],[Direccion]]),""))</f>
        <v xml:space="preserve"> dir: 1</v>
      </c>
      <c r="G291" t="str">
        <f>IFERROR(VLOOKUP(AVANZA[[#This Row],[Cedula_Vendedor_Atis]],PLANTA[[#All],[CEDULA]:[LINEA]],3,0),"No Cruza")</f>
        <v>Marisol Avella</v>
      </c>
      <c r="H291" t="str">
        <f>IFERROR(VLOOKUP(AVANZA[[#This Row],[Cedula_Vendedor_Atis]],PLANTA[[#All],[CEDULA]:[LINEA]],4,0),"No Cruza")</f>
        <v>Fija</v>
      </c>
      <c r="I291" t="str">
        <f>LOWER(IF(AVANZA[[#This Row],[ATRIBUIBLE]]="",AVANZA[[#This Row],[Variable]],AVANZA[[#This Row],[ATRIBUIBLE]]))</f>
        <v>terminada</v>
      </c>
      <c r="J291" s="14">
        <f>IF(AVANZA[[#This Row],[Variable]]=AVANZA[[#Headers],[TERMINADA]],1,0)</f>
        <v>1</v>
      </c>
      <c r="K291" s="14">
        <f>IF(AVANZA[[#This Row],[Variable]]=AVANZA[[#Headers],[ANULADA]],1,0)</f>
        <v>0</v>
      </c>
      <c r="L291" s="14">
        <f>IF(AVANZA[[#This Row],[Variable]]=AVANZA[[#Headers],[PENDIENTE]],1,0)</f>
        <v>0</v>
      </c>
      <c r="M291" s="14">
        <f>IF(AVANZA[[#This Row],[ESTADO AGENDA]]="AGENDADA",1,0)</f>
        <v>0</v>
      </c>
      <c r="N291" s="14">
        <f>IF(AVANZA[[#This Row],[ESTADO AGENDA]]="PENDIENTE DE AGENDAR",1,0)</f>
        <v>0</v>
      </c>
      <c r="O291" s="14">
        <f>IF(AVANZA[[#This Row],[ESTADO AGENDA]]="SUSPENDIDA",1,0)</f>
        <v>0</v>
      </c>
      <c r="P291" t="str" cm="1">
        <f t="array" ref="P291">_xlfn.XLOOKUP(AVANZA[[#This Row],[Num_Agrupacion_Pet_Atis]],Tabla1[[#All],[Numero_de_actuacion]],Tabla1[[#All],[Estado_de_la_orden]],"",0)</f>
        <v/>
      </c>
      <c r="Q291" s="2" t="str" cm="1">
        <f t="array" ref="Q291">_xlfn.XLOOKUP(AVANZA[[#This Row],[Num_Agrupacion_Pet_Atis]],Tabla1[[#All],[Numero_de_actuacion]],Tabla1[[#All],[Fecha_de_la_cita]],"",0)</f>
        <v/>
      </c>
      <c r="R291" t="str" cm="1">
        <f t="array" ref="R291">_xlfn.XLOOKUP(AVANZA[[#This Row],[Num_Agrupacion_Pet_Atis]],Tabla1[[#All],[Numero_de_actuacion]],Tabla1[[#All],[Franja_horaria_de_la_cita]],"",0)</f>
        <v/>
      </c>
      <c r="S291" s="14" t="str">
        <f>IFERROR(DAY(AVANZA[[#This Row],[FECHA AGENDA]]),"")</f>
        <v/>
      </c>
      <c r="T291" s="14" t="str">
        <f>IFERROR(MONTH(AVANZA[[#This Row],[FECHA AGENDA]]),"")</f>
        <v/>
      </c>
      <c r="U291" t="str" cm="1">
        <f t="array" ref="U291">_xlfn.XLOOKUP(AVANZA[[#This Row],[Num_Agrupacion_Pet_Atis]],Tabla1[[#All],[Numero_de_actuacion]],Tabla1[[#All],[Motivo_de_suspension]],"",0)</f>
        <v/>
      </c>
      <c r="V291" s="2" t="str" cm="1">
        <f t="array" ref="V291">_xlfn.XLOOKUP(AVANZA[[#This Row],[Num_Agrupacion_Pet_Atis]],Tabla1[[#All],[Numero_de_actuacion]],Tabla1[[#All],[No_identificacion_cliente]],"",0)</f>
        <v/>
      </c>
      <c r="W291" s="2" t="str" cm="1">
        <f t="array" ref="W291">_xlfn.XLOOKUP(AVANZA[[#This Row],[Num_Agrupacion_Pet_Atis]],Tabla1[[#All],[Numero_de_actuacion]],Tabla1[[#All],[Movil_de_contacto]],"",0)</f>
        <v/>
      </c>
      <c r="X291" s="14">
        <f>IF(OR(AVANZA[[#This Row],[ESTADO LEG]]="Legalizada grabacion",AVANZA[[#This Row],[ESTADO LEG]]="Legalizada aut"),1,0)</f>
        <v>1</v>
      </c>
      <c r="Y291" s="14">
        <f>IF(OR(AVANZA[[#This Row],[ESTADO LEG]]="pdte legalizar",AVANZA[[#This Row],[ESTADO LEG]]="No cruza"),1,0)</f>
        <v>0</v>
      </c>
      <c r="Z291" t="str" cm="1">
        <f t="array" ref="Z291">IF(AVANZA[[#This Row],[Variable]]="Terminada",LOWER(_xlfn.XLOOKUP(AVANZA[[#This Row],[ID_Peticion]],Tabla6[[#All],[NUM_PETICION]],Tabla6[[#All],[ESTADO_LEG]],"NO CRUZA",0)),AVANZA[[#This Row],[Variable]])</f>
        <v>legalizada grabacion</v>
      </c>
      <c r="AA291" cm="1">
        <f t="array" ref="AA291">_xlfn.XLOOKUP(AVANZA[[#This Row],[ID_Peticion]],Tabla6[[#All],[NUM_PETICION]],Tabla6[[#All],[DIF_DIAS]],"",0)</f>
        <v>1</v>
      </c>
      <c r="AB291" s="2" cm="1">
        <f t="array" ref="AB291">IFERROR(_xlfn.XLOOKUP(AVANZA[[#This Row],[ID_Peticion]],Tabla6[[#All],[NUM_PETICION]],Tabla6[[#All],[FEC_LEGAL]],"",0),"")</f>
        <v>46150</v>
      </c>
      <c r="AC291" s="14">
        <f ca="1">IF(AVANZA[[#This Row],[FECHA LEG]]&lt;&gt;0,IFERROR(AVANZA[[#This Row],[FECHA LEG]]-AVANZA[[#This Row],[FechaIniEstadoSubPetAtis]],0),TODAY()-AVANZA[[#This Row],[FechaIniEstadoSubPetAtis]])</f>
        <v>1</v>
      </c>
      <c r="AD291" s="35" t="str">
        <f ca="1">IF(AVANZA[[#This Row],[FINAL Vs LG]]&lt;&gt;0,IF(AVANZA[[#This Row],[FINAL Vs LG]]&lt;7.1,"100%",IF(AND(AVANZA[[#This Row],[FINAL Vs LG]]&gt;7.1,AVANZA[[#This Row],[FINAL Vs LG]]&lt;11.1),"50%","0%")),0)</f>
        <v>100%</v>
      </c>
      <c r="AE291" s="14">
        <f ca="1">VLOOKUP(DAY(TODAY()),BACK!F:G,2,0)</f>
        <v>14</v>
      </c>
      <c r="AF291" s="14">
        <f>BACK!$I$2</f>
        <v>24</v>
      </c>
      <c r="AG291" s="14">
        <f>IF(AVANZA[[#This Row],[Oferta_empaquetada_comisiones]]="SI",1,0)</f>
        <v>0</v>
      </c>
      <c r="AH291" s="36">
        <f>IF(AVANZA[[#This Row],[Variable]]="TERMINADA",IFERROR(VLOOKUP(AVANZA[[#This Row],[SUPERVISOR]],Tabla2[#All],4,0),0),)</f>
        <v>3.5</v>
      </c>
      <c r="AI291" s="14">
        <f>IF(AVANZA[[#This Row],[Producto]]="BA",1,0)</f>
        <v>0</v>
      </c>
      <c r="AJ291" s="14">
        <f>IF(AVANZA[[#This Row],[Producto]]="DUO",1,0)</f>
        <v>0</v>
      </c>
      <c r="AK291" s="14">
        <f>IF(AVANZA[[#This Row],[Producto]]="TRIO",1,0)</f>
        <v>1</v>
      </c>
      <c r="AL291" t="s">
        <v>456</v>
      </c>
      <c r="AM291">
        <v>-1</v>
      </c>
      <c r="AN291">
        <v>-1</v>
      </c>
      <c r="AO291" t="s">
        <v>15928</v>
      </c>
      <c r="AP291" s="1">
        <v>46148.518321759257</v>
      </c>
      <c r="AQ291">
        <v>-1</v>
      </c>
      <c r="AR291" t="s">
        <v>15929</v>
      </c>
      <c r="AS291">
        <v>-1</v>
      </c>
      <c r="AT291">
        <v>-1</v>
      </c>
      <c r="AU291">
        <v>-1</v>
      </c>
      <c r="AV291">
        <v>-1</v>
      </c>
      <c r="AW291">
        <v>-1</v>
      </c>
      <c r="AX291" t="s">
        <v>224</v>
      </c>
      <c r="AY291">
        <v>-1</v>
      </c>
      <c r="AZ291">
        <v>2026</v>
      </c>
      <c r="BA291">
        <v>5</v>
      </c>
      <c r="BB291">
        <v>7</v>
      </c>
      <c r="BC291">
        <v>-1</v>
      </c>
      <c r="BD291" t="s">
        <v>225</v>
      </c>
      <c r="BE291">
        <v>-1</v>
      </c>
      <c r="BF291">
        <v>20001623561033</v>
      </c>
      <c r="BG291" t="s">
        <v>376</v>
      </c>
      <c r="BH291" t="s">
        <v>377</v>
      </c>
      <c r="BI291" t="s">
        <v>15930</v>
      </c>
      <c r="BJ291">
        <v>-1</v>
      </c>
      <c r="BK291">
        <v>-1</v>
      </c>
      <c r="BL291">
        <v>-1</v>
      </c>
      <c r="BM291" t="s">
        <v>229</v>
      </c>
      <c r="BN291" t="s">
        <v>230</v>
      </c>
      <c r="BO291" t="s">
        <v>15931</v>
      </c>
      <c r="BP291" t="s">
        <v>380</v>
      </c>
      <c r="BQ291">
        <v>2026</v>
      </c>
      <c r="BR291">
        <v>5</v>
      </c>
      <c r="BS291">
        <v>6</v>
      </c>
      <c r="BT291" s="1">
        <v>46149.412754629629</v>
      </c>
      <c r="BU291" t="s">
        <v>233</v>
      </c>
      <c r="BV291" s="2">
        <v>46149</v>
      </c>
      <c r="BW291" t="s">
        <v>234</v>
      </c>
      <c r="BX291" s="2">
        <v>46148</v>
      </c>
      <c r="BY291" s="2">
        <v>46149</v>
      </c>
      <c r="BZ291" t="s">
        <v>235</v>
      </c>
      <c r="CA291" t="s">
        <v>802</v>
      </c>
      <c r="CB291" t="s">
        <v>237</v>
      </c>
      <c r="CC291" t="s">
        <v>15932</v>
      </c>
      <c r="CD291" t="s">
        <v>6134</v>
      </c>
      <c r="CE291">
        <v>-1</v>
      </c>
      <c r="CF291" t="s">
        <v>805</v>
      </c>
      <c r="CG291" t="s">
        <v>241</v>
      </c>
      <c r="CH291" t="s">
        <v>242</v>
      </c>
      <c r="CI291">
        <v>1018514067</v>
      </c>
      <c r="CJ291" t="s">
        <v>464</v>
      </c>
      <c r="CK291" t="s">
        <v>245</v>
      </c>
      <c r="CL291" t="s">
        <v>409</v>
      </c>
      <c r="CM291" t="s">
        <v>247</v>
      </c>
      <c r="CN291" t="s">
        <v>410</v>
      </c>
      <c r="CT291" t="s">
        <v>304</v>
      </c>
      <c r="CU291" t="s">
        <v>387</v>
      </c>
      <c r="CW291" t="s">
        <v>388</v>
      </c>
      <c r="CX291" t="s">
        <v>389</v>
      </c>
      <c r="DA291" t="s">
        <v>250</v>
      </c>
      <c r="DB291">
        <v>-1</v>
      </c>
      <c r="DF291" t="s">
        <v>251</v>
      </c>
      <c r="DJ291" t="s">
        <v>252</v>
      </c>
      <c r="DK291" t="s">
        <v>253</v>
      </c>
      <c r="DL291" t="s">
        <v>253</v>
      </c>
      <c r="DN291" t="s">
        <v>390</v>
      </c>
      <c r="DR291" t="s">
        <v>465</v>
      </c>
      <c r="DS291" t="s">
        <v>464</v>
      </c>
      <c r="DT291" t="s">
        <v>463</v>
      </c>
      <c r="DV291">
        <v>1</v>
      </c>
      <c r="DW291" t="s">
        <v>257</v>
      </c>
      <c r="ED291" s="2">
        <v>46149</v>
      </c>
      <c r="EF291">
        <v>12</v>
      </c>
      <c r="EP291" t="s">
        <v>258</v>
      </c>
      <c r="ES291" t="s">
        <v>14269</v>
      </c>
      <c r="FA291" t="s">
        <v>245</v>
      </c>
      <c r="FB291" t="s">
        <v>260</v>
      </c>
      <c r="FD291" t="s">
        <v>260</v>
      </c>
      <c r="FE291" t="s">
        <v>809</v>
      </c>
      <c r="FF291" t="s">
        <v>809</v>
      </c>
      <c r="FK291" t="s">
        <v>263</v>
      </c>
      <c r="FL291" t="s">
        <v>15933</v>
      </c>
      <c r="FN291" t="s">
        <v>410</v>
      </c>
      <c r="FO291" t="s">
        <v>414</v>
      </c>
      <c r="FR291">
        <v>126994</v>
      </c>
      <c r="GB291" t="s">
        <v>266</v>
      </c>
      <c r="GC291" t="s">
        <v>387</v>
      </c>
      <c r="GD291">
        <v>25016</v>
      </c>
      <c r="GF291">
        <v>2353</v>
      </c>
      <c r="GG291">
        <v>25424</v>
      </c>
      <c r="GI291">
        <v>100314</v>
      </c>
      <c r="GJ291">
        <v>25242</v>
      </c>
      <c r="GL291">
        <v>24327</v>
      </c>
      <c r="GM291">
        <v>151122</v>
      </c>
      <c r="GS291" t="s">
        <v>267</v>
      </c>
      <c r="GT291" s="2">
        <v>45199</v>
      </c>
      <c r="GU291" t="s">
        <v>268</v>
      </c>
      <c r="GV291" t="s">
        <v>335</v>
      </c>
      <c r="GW291" t="s">
        <v>394</v>
      </c>
      <c r="GZ291" t="s">
        <v>395</v>
      </c>
      <c r="HA291" t="s">
        <v>274</v>
      </c>
      <c r="HB291" t="s">
        <v>811</v>
      </c>
      <c r="HC291" t="s">
        <v>802</v>
      </c>
      <c r="HD291" t="s">
        <v>257</v>
      </c>
      <c r="HE291" t="s">
        <v>230</v>
      </c>
      <c r="HF291" t="s">
        <v>15934</v>
      </c>
      <c r="HR291" t="s">
        <v>278</v>
      </c>
      <c r="HV291">
        <v>131990</v>
      </c>
      <c r="HW291" t="s">
        <v>281</v>
      </c>
      <c r="HY291">
        <v>0</v>
      </c>
      <c r="HZ291">
        <v>0</v>
      </c>
      <c r="IA291" t="s">
        <v>281</v>
      </c>
      <c r="IB291" t="s">
        <v>281</v>
      </c>
      <c r="IE291" t="s">
        <v>283</v>
      </c>
      <c r="IF291" t="s">
        <v>283</v>
      </c>
      <c r="IG291" t="s">
        <v>283</v>
      </c>
      <c r="IH291" t="s">
        <v>284</v>
      </c>
      <c r="II291" t="s">
        <v>285</v>
      </c>
      <c r="IJ291" t="s">
        <v>286</v>
      </c>
      <c r="IK291" t="s">
        <v>278</v>
      </c>
      <c r="IL291" t="s">
        <v>346</v>
      </c>
      <c r="IM291" t="s">
        <v>288</v>
      </c>
      <c r="IN291" t="s">
        <v>289</v>
      </c>
      <c r="IP291" t="s">
        <v>290</v>
      </c>
      <c r="IQ291" t="s">
        <v>284</v>
      </c>
      <c r="IS291" t="s">
        <v>291</v>
      </c>
      <c r="IT291" t="s">
        <v>432</v>
      </c>
      <c r="IU291" t="s">
        <v>433</v>
      </c>
      <c r="IV291" t="s">
        <v>434</v>
      </c>
      <c r="IW291" t="s">
        <v>318</v>
      </c>
      <c r="IY291" t="s">
        <v>281</v>
      </c>
    </row>
    <row r="292" spans="1:259" x14ac:dyDescent="0.3">
      <c r="A292" s="14">
        <f>DAY(AVANZA[[#This Row],[FechaSeguimiento]])</f>
        <v>7</v>
      </c>
      <c r="B292" s="14">
        <f>MONTH(AVANZA[[#This Row],[FechaSeguimiento]])</f>
        <v>5</v>
      </c>
      <c r="C292"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92" t="str">
        <f>LOWER(IFERROR(VLOOKUP(AVANZA[[#This Row],[ID_Peticion]],CANCELADAS[#All],2,0),""))</f>
        <v/>
      </c>
      <c r="E292" t="str">
        <f>LOWER(IFERROR(VLOOKUP(AVANZA[[#This Row],[ID_Peticion]],CANCELADAS[#All],3,0),""))</f>
        <v/>
      </c>
      <c r="F292" t="str">
        <f>LOWER(IF(AVANZA[[#This Row],[CEDULA CLIENTE]]&lt;&gt;""," CC: " &amp; COUNTIFS(AVANZA[CEDULA CLIENTE],AVANZA[[#This Row],[CEDULA CLIENTE]]),"")&amp; IF(AVANZA[[#This Row],[Direccion]]&lt;&gt;""," DIR: " &amp; COUNTIFS(AVANZA[Direccion],AVANZA[[#This Row],[Direccion]]),""))</f>
        <v xml:space="preserve"> dir: 1</v>
      </c>
      <c r="G292" t="str">
        <f>IFERROR(VLOOKUP(AVANZA[[#This Row],[Cedula_Vendedor_Atis]],PLANTA[[#All],[CEDULA]:[LINEA]],3,0),"No Cruza")</f>
        <v>Marisol Avella</v>
      </c>
      <c r="H292" t="str">
        <f>IFERROR(VLOOKUP(AVANZA[[#This Row],[Cedula_Vendedor_Atis]],PLANTA[[#All],[CEDULA]:[LINEA]],4,0),"No Cruza")</f>
        <v>Fija</v>
      </c>
      <c r="I292" t="str">
        <f>LOWER(IF(AVANZA[[#This Row],[ATRIBUIBLE]]="",AVANZA[[#This Row],[Variable]],AVANZA[[#This Row],[ATRIBUIBLE]]))</f>
        <v>terminada</v>
      </c>
      <c r="J292" s="14">
        <f>IF(AVANZA[[#This Row],[Variable]]=AVANZA[[#Headers],[TERMINADA]],1,0)</f>
        <v>1</v>
      </c>
      <c r="K292" s="14">
        <f>IF(AVANZA[[#This Row],[Variable]]=AVANZA[[#Headers],[ANULADA]],1,0)</f>
        <v>0</v>
      </c>
      <c r="L292" s="14">
        <f>IF(AVANZA[[#This Row],[Variable]]=AVANZA[[#Headers],[PENDIENTE]],1,0)</f>
        <v>0</v>
      </c>
      <c r="M292" s="14">
        <f>IF(AVANZA[[#This Row],[ESTADO AGENDA]]="AGENDADA",1,0)</f>
        <v>0</v>
      </c>
      <c r="N292" s="14">
        <f>IF(AVANZA[[#This Row],[ESTADO AGENDA]]="PENDIENTE DE AGENDAR",1,0)</f>
        <v>0</v>
      </c>
      <c r="O292" s="14">
        <f>IF(AVANZA[[#This Row],[ESTADO AGENDA]]="SUSPENDIDA",1,0)</f>
        <v>0</v>
      </c>
      <c r="P292" t="str" cm="1">
        <f t="array" ref="P292">_xlfn.XLOOKUP(AVANZA[[#This Row],[Num_Agrupacion_Pet_Atis]],Tabla1[[#All],[Numero_de_actuacion]],Tabla1[[#All],[Estado_de_la_orden]],"",0)</f>
        <v/>
      </c>
      <c r="Q292" s="2" t="str" cm="1">
        <f t="array" ref="Q292">_xlfn.XLOOKUP(AVANZA[[#This Row],[Num_Agrupacion_Pet_Atis]],Tabla1[[#All],[Numero_de_actuacion]],Tabla1[[#All],[Fecha_de_la_cita]],"",0)</f>
        <v/>
      </c>
      <c r="R292" t="str" cm="1">
        <f t="array" ref="R292">_xlfn.XLOOKUP(AVANZA[[#This Row],[Num_Agrupacion_Pet_Atis]],Tabla1[[#All],[Numero_de_actuacion]],Tabla1[[#All],[Franja_horaria_de_la_cita]],"",0)</f>
        <v/>
      </c>
      <c r="S292" s="14" t="str">
        <f>IFERROR(DAY(AVANZA[[#This Row],[FECHA AGENDA]]),"")</f>
        <v/>
      </c>
      <c r="T292" s="14" t="str">
        <f>IFERROR(MONTH(AVANZA[[#This Row],[FECHA AGENDA]]),"")</f>
        <v/>
      </c>
      <c r="U292" t="str" cm="1">
        <f t="array" ref="U292">_xlfn.XLOOKUP(AVANZA[[#This Row],[Num_Agrupacion_Pet_Atis]],Tabla1[[#All],[Numero_de_actuacion]],Tabla1[[#All],[Motivo_de_suspension]],"",0)</f>
        <v/>
      </c>
      <c r="V292" s="2" t="str" cm="1">
        <f t="array" ref="V292">_xlfn.XLOOKUP(AVANZA[[#This Row],[Num_Agrupacion_Pet_Atis]],Tabla1[[#All],[Numero_de_actuacion]],Tabla1[[#All],[No_identificacion_cliente]],"",0)</f>
        <v/>
      </c>
      <c r="W292" s="2" t="str" cm="1">
        <f t="array" ref="W292">_xlfn.XLOOKUP(AVANZA[[#This Row],[Num_Agrupacion_Pet_Atis]],Tabla1[[#All],[Numero_de_actuacion]],Tabla1[[#All],[Movil_de_contacto]],"",0)</f>
        <v/>
      </c>
      <c r="X292" s="14">
        <f>IF(OR(AVANZA[[#This Row],[ESTADO LEG]]="Legalizada grabacion",AVANZA[[#This Row],[ESTADO LEG]]="Legalizada aut"),1,0)</f>
        <v>1</v>
      </c>
      <c r="Y292" s="14">
        <f>IF(OR(AVANZA[[#This Row],[ESTADO LEG]]="pdte legalizar",AVANZA[[#This Row],[ESTADO LEG]]="No cruza"),1,0)</f>
        <v>0</v>
      </c>
      <c r="Z292" t="str" cm="1">
        <f t="array" ref="Z292">IF(AVANZA[[#This Row],[Variable]]="Terminada",LOWER(_xlfn.XLOOKUP(AVANZA[[#This Row],[ID_Peticion]],Tabla6[[#All],[NUM_PETICION]],Tabla6[[#All],[ESTADO_LEG]],"NO CRUZA",0)),AVANZA[[#This Row],[Variable]])</f>
        <v>legalizada grabacion</v>
      </c>
      <c r="AA292" cm="1">
        <f t="array" ref="AA292">_xlfn.XLOOKUP(AVANZA[[#This Row],[ID_Peticion]],Tabla6[[#All],[NUM_PETICION]],Tabla6[[#All],[DIF_DIAS]],"",0)</f>
        <v>1</v>
      </c>
      <c r="AB292" s="2" cm="1">
        <f t="array" ref="AB292">IFERROR(_xlfn.XLOOKUP(AVANZA[[#This Row],[ID_Peticion]],Tabla6[[#All],[NUM_PETICION]],Tabla6[[#All],[FEC_LEGAL]],"",0),"")</f>
        <v>46150</v>
      </c>
      <c r="AC292" s="14">
        <f ca="1">IF(AVANZA[[#This Row],[FECHA LEG]]&lt;&gt;0,IFERROR(AVANZA[[#This Row],[FECHA LEG]]-AVANZA[[#This Row],[FechaIniEstadoSubPetAtis]],0),TODAY()-AVANZA[[#This Row],[FechaIniEstadoSubPetAtis]])</f>
        <v>1</v>
      </c>
      <c r="AD292" s="35" t="str">
        <f ca="1">IF(AVANZA[[#This Row],[FINAL Vs LG]]&lt;&gt;0,IF(AVANZA[[#This Row],[FINAL Vs LG]]&lt;7.1,"100%",IF(AND(AVANZA[[#This Row],[FINAL Vs LG]]&gt;7.1,AVANZA[[#This Row],[FINAL Vs LG]]&lt;11.1),"50%","0%")),0)</f>
        <v>100%</v>
      </c>
      <c r="AE292" s="14">
        <f ca="1">VLOOKUP(DAY(TODAY()),BACK!F:G,2,0)</f>
        <v>14</v>
      </c>
      <c r="AF292" s="14">
        <f>BACK!$I$2</f>
        <v>24</v>
      </c>
      <c r="AG292" s="14">
        <f>IF(AVANZA[[#This Row],[Oferta_empaquetada_comisiones]]="SI",1,0)</f>
        <v>0</v>
      </c>
      <c r="AH292" s="36">
        <f>IF(AVANZA[[#This Row],[Variable]]="TERMINADA",IFERROR(VLOOKUP(AVANZA[[#This Row],[SUPERVISOR]],Tabla2[#All],4,0),0),)</f>
        <v>3.5</v>
      </c>
      <c r="AI292" s="14">
        <f>IF(AVANZA[[#This Row],[Producto]]="BA",1,0)</f>
        <v>1</v>
      </c>
      <c r="AJ292" s="14">
        <f>IF(AVANZA[[#This Row],[Producto]]="DUO",1,0)</f>
        <v>0</v>
      </c>
      <c r="AK292" s="14">
        <f>IF(AVANZA[[#This Row],[Producto]]="TRIO",1,0)</f>
        <v>0</v>
      </c>
      <c r="AL292" t="s">
        <v>292</v>
      </c>
      <c r="AM292">
        <v>-1</v>
      </c>
      <c r="AN292">
        <v>-1</v>
      </c>
      <c r="AO292" t="s">
        <v>15935</v>
      </c>
      <c r="AP292" s="1">
        <v>46148.768125000002</v>
      </c>
      <c r="AQ292">
        <v>-1</v>
      </c>
      <c r="AR292" t="s">
        <v>15936</v>
      </c>
      <c r="AS292">
        <v>-1</v>
      </c>
      <c r="AT292">
        <v>-1</v>
      </c>
      <c r="AU292">
        <v>-1</v>
      </c>
      <c r="AV292">
        <v>-1</v>
      </c>
      <c r="AW292">
        <v>-1</v>
      </c>
      <c r="AX292" t="s">
        <v>224</v>
      </c>
      <c r="AY292">
        <v>-1</v>
      </c>
      <c r="AZ292">
        <v>2026</v>
      </c>
      <c r="BA292">
        <v>5</v>
      </c>
      <c r="BB292">
        <v>7</v>
      </c>
      <c r="BC292">
        <v>-1</v>
      </c>
      <c r="BD292" t="s">
        <v>225</v>
      </c>
      <c r="BE292">
        <v>-1</v>
      </c>
      <c r="BF292">
        <v>20001623741203</v>
      </c>
      <c r="BG292" t="s">
        <v>319</v>
      </c>
      <c r="BH292" t="s">
        <v>320</v>
      </c>
      <c r="BI292" t="s">
        <v>15937</v>
      </c>
      <c r="BJ292">
        <v>-1</v>
      </c>
      <c r="BK292">
        <v>-1</v>
      </c>
      <c r="BL292">
        <v>-1</v>
      </c>
      <c r="BM292" t="s">
        <v>229</v>
      </c>
      <c r="BN292" t="s">
        <v>230</v>
      </c>
      <c r="BO292" t="s">
        <v>15938</v>
      </c>
      <c r="BP292" t="s">
        <v>380</v>
      </c>
      <c r="BQ292">
        <v>2026</v>
      </c>
      <c r="BR292">
        <v>5</v>
      </c>
      <c r="BS292">
        <v>6</v>
      </c>
      <c r="BT292" s="1">
        <v>46149.648761574077</v>
      </c>
      <c r="BU292" t="s">
        <v>233</v>
      </c>
      <c r="BV292" s="2">
        <v>46149</v>
      </c>
      <c r="BW292" t="s">
        <v>234</v>
      </c>
      <c r="BX292" s="2">
        <v>46148</v>
      </c>
      <c r="BY292" s="2">
        <v>46149</v>
      </c>
      <c r="BZ292" t="s">
        <v>235</v>
      </c>
      <c r="CA292" t="s">
        <v>297</v>
      </c>
      <c r="CB292" t="s">
        <v>297</v>
      </c>
      <c r="CC292" t="s">
        <v>15939</v>
      </c>
      <c r="CD292" t="s">
        <v>5933</v>
      </c>
      <c r="CE292">
        <v>-1</v>
      </c>
      <c r="CF292" t="s">
        <v>300</v>
      </c>
      <c r="CG292" t="s">
        <v>301</v>
      </c>
      <c r="CH292" t="s">
        <v>242</v>
      </c>
      <c r="CI292">
        <v>22999736</v>
      </c>
      <c r="CJ292" t="s">
        <v>303</v>
      </c>
      <c r="CK292" t="s">
        <v>245</v>
      </c>
      <c r="CL292" t="s">
        <v>246</v>
      </c>
      <c r="CM292" t="s">
        <v>247</v>
      </c>
      <c r="CN292" t="s">
        <v>248</v>
      </c>
      <c r="CT292" t="s">
        <v>304</v>
      </c>
      <c r="CU292" t="s">
        <v>225</v>
      </c>
      <c r="CW292" t="s">
        <v>319</v>
      </c>
      <c r="CX292" t="s">
        <v>320</v>
      </c>
      <c r="DA292" t="s">
        <v>250</v>
      </c>
      <c r="DB292">
        <v>-1</v>
      </c>
      <c r="DF292" t="s">
        <v>251</v>
      </c>
      <c r="DJ292" t="s">
        <v>252</v>
      </c>
      <c r="DK292" t="s">
        <v>253</v>
      </c>
      <c r="DL292" t="s">
        <v>254</v>
      </c>
      <c r="DN292" t="s">
        <v>255</v>
      </c>
      <c r="DR292" t="s">
        <v>305</v>
      </c>
      <c r="DS292" t="s">
        <v>303</v>
      </c>
      <c r="DT292" t="s">
        <v>302</v>
      </c>
      <c r="DV292">
        <v>1</v>
      </c>
      <c r="DW292" t="s">
        <v>283</v>
      </c>
      <c r="ED292" s="2">
        <v>46149</v>
      </c>
      <c r="EE292" t="s">
        <v>343</v>
      </c>
      <c r="EF292">
        <v>12</v>
      </c>
      <c r="EP292" t="s">
        <v>258</v>
      </c>
      <c r="ES292" t="s">
        <v>14342</v>
      </c>
      <c r="FA292" t="s">
        <v>245</v>
      </c>
      <c r="FB292" t="s">
        <v>308</v>
      </c>
      <c r="FD292" t="s">
        <v>308</v>
      </c>
      <c r="FE292" t="s">
        <v>309</v>
      </c>
      <c r="FF292" t="s">
        <v>309</v>
      </c>
      <c r="FK292" t="s">
        <v>263</v>
      </c>
      <c r="FL292" t="s">
        <v>15940</v>
      </c>
      <c r="FN292" t="s">
        <v>248</v>
      </c>
      <c r="FO292" t="s">
        <v>265</v>
      </c>
      <c r="FR292">
        <v>94990</v>
      </c>
      <c r="GB292" t="s">
        <v>266</v>
      </c>
      <c r="GC292" t="s">
        <v>225</v>
      </c>
      <c r="GD292">
        <v>0</v>
      </c>
      <c r="GF292">
        <v>0</v>
      </c>
      <c r="GG292">
        <v>25423</v>
      </c>
      <c r="GI292">
        <v>94990</v>
      </c>
      <c r="GJ292">
        <v>0</v>
      </c>
      <c r="GL292">
        <v>0</v>
      </c>
      <c r="GM292">
        <v>113038</v>
      </c>
      <c r="GS292" t="s">
        <v>267</v>
      </c>
      <c r="GT292" s="2">
        <v>44712</v>
      </c>
      <c r="GU292" t="s">
        <v>268</v>
      </c>
      <c r="GW292" t="s">
        <v>394</v>
      </c>
      <c r="GZ292" t="s">
        <v>395</v>
      </c>
      <c r="HA292" t="s">
        <v>274</v>
      </c>
      <c r="HB292" t="s">
        <v>592</v>
      </c>
      <c r="HC292" t="s">
        <v>592</v>
      </c>
      <c r="HD292" t="s">
        <v>385</v>
      </c>
      <c r="HE292" t="s">
        <v>230</v>
      </c>
      <c r="HF292" t="s">
        <v>15941</v>
      </c>
      <c r="HR292" t="s">
        <v>278</v>
      </c>
      <c r="HV292">
        <v>94990</v>
      </c>
      <c r="HW292" t="s">
        <v>281</v>
      </c>
      <c r="HY292">
        <v>0</v>
      </c>
      <c r="HZ292">
        <v>0</v>
      </c>
      <c r="IA292" t="s">
        <v>279</v>
      </c>
      <c r="IB292" t="s">
        <v>281</v>
      </c>
      <c r="IE292" t="s">
        <v>283</v>
      </c>
      <c r="IF292" t="s">
        <v>283</v>
      </c>
      <c r="IG292" t="s">
        <v>283</v>
      </c>
      <c r="IH292" t="s">
        <v>284</v>
      </c>
      <c r="II292" t="s">
        <v>285</v>
      </c>
      <c r="IJ292" t="s">
        <v>286</v>
      </c>
      <c r="IK292" t="s">
        <v>278</v>
      </c>
      <c r="IL292" t="s">
        <v>287</v>
      </c>
      <c r="IM292" t="s">
        <v>288</v>
      </c>
      <c r="IN292" t="s">
        <v>289</v>
      </c>
      <c r="IP292" t="s">
        <v>290</v>
      </c>
      <c r="IQ292" t="s">
        <v>284</v>
      </c>
      <c r="IS292" t="s">
        <v>291</v>
      </c>
      <c r="IY292" t="s">
        <v>281</v>
      </c>
    </row>
    <row r="293" spans="1:259" x14ac:dyDescent="0.3">
      <c r="A293" s="14">
        <f>DAY(AVANZA[[#This Row],[FechaSeguimiento]])</f>
        <v>7</v>
      </c>
      <c r="B293" s="14">
        <f>MONTH(AVANZA[[#This Row],[FechaSeguimiento]])</f>
        <v>5</v>
      </c>
      <c r="C293"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93" t="str">
        <f>LOWER(IFERROR(VLOOKUP(AVANZA[[#This Row],[ID_Peticion]],CANCELADAS[#All],2,0),""))</f>
        <v>qc - pedido duplicado</v>
      </c>
      <c r="E293" t="str">
        <f>LOWER(IFERROR(VLOOKUP(AVANZA[[#This Row],[ID_Peticion]],CANCELADAS[#All],3,0),""))</f>
        <v>asesor</v>
      </c>
      <c r="F293" t="str">
        <f>LOWER(IF(AVANZA[[#This Row],[CEDULA CLIENTE]]&lt;&gt;""," CC: " &amp; COUNTIFS(AVANZA[CEDULA CLIENTE],AVANZA[[#This Row],[CEDULA CLIENTE]]),"")&amp; IF(AVANZA[[#This Row],[Direccion]]&lt;&gt;""," DIR: " &amp; COUNTIFS(AVANZA[Direccion],AVANZA[[#This Row],[Direccion]]),""))</f>
        <v xml:space="preserve"> dir: 1</v>
      </c>
      <c r="G293" t="str">
        <f>IFERROR(VLOOKUP(AVANZA[[#This Row],[Cedula_Vendedor_Atis]],PLANTA[[#All],[CEDULA]:[LINEA]],3,0),"No Cruza")</f>
        <v>Marisol Avella</v>
      </c>
      <c r="H293" t="str">
        <f>IFERROR(VLOOKUP(AVANZA[[#This Row],[Cedula_Vendedor_Atis]],PLANTA[[#All],[CEDULA]:[LINEA]],4,0),"No Cruza")</f>
        <v>Fija</v>
      </c>
      <c r="I293" t="str">
        <f>LOWER(IF(AVANZA[[#This Row],[ATRIBUIBLE]]="",AVANZA[[#This Row],[Variable]],AVANZA[[#This Row],[ATRIBUIBLE]]))</f>
        <v>asesor</v>
      </c>
      <c r="J293" s="14">
        <f>IF(AVANZA[[#This Row],[Variable]]=AVANZA[[#Headers],[TERMINADA]],1,0)</f>
        <v>0</v>
      </c>
      <c r="K293" s="14">
        <f>IF(AVANZA[[#This Row],[Variable]]=AVANZA[[#Headers],[ANULADA]],1,0)</f>
        <v>1</v>
      </c>
      <c r="L293" s="14">
        <f>IF(AVANZA[[#This Row],[Variable]]=AVANZA[[#Headers],[PENDIENTE]],1,0)</f>
        <v>0</v>
      </c>
      <c r="M293" s="14">
        <f>IF(AVANZA[[#This Row],[ESTADO AGENDA]]="AGENDADA",1,0)</f>
        <v>0</v>
      </c>
      <c r="N293" s="14">
        <f>IF(AVANZA[[#This Row],[ESTADO AGENDA]]="PENDIENTE DE AGENDAR",1,0)</f>
        <v>0</v>
      </c>
      <c r="O293" s="14">
        <f>IF(AVANZA[[#This Row],[ESTADO AGENDA]]="SUSPENDIDA",1,0)</f>
        <v>0</v>
      </c>
      <c r="P293" t="str" cm="1">
        <f t="array" ref="P293">_xlfn.XLOOKUP(AVANZA[[#This Row],[Num_Agrupacion_Pet_Atis]],Tabla1[[#All],[Numero_de_actuacion]],Tabla1[[#All],[Estado_de_la_orden]],"",0)</f>
        <v/>
      </c>
      <c r="Q293" s="2" t="str" cm="1">
        <f t="array" ref="Q293">_xlfn.XLOOKUP(AVANZA[[#This Row],[Num_Agrupacion_Pet_Atis]],Tabla1[[#All],[Numero_de_actuacion]],Tabla1[[#All],[Fecha_de_la_cita]],"",0)</f>
        <v/>
      </c>
      <c r="R293" t="str" cm="1">
        <f t="array" ref="R293">_xlfn.XLOOKUP(AVANZA[[#This Row],[Num_Agrupacion_Pet_Atis]],Tabla1[[#All],[Numero_de_actuacion]],Tabla1[[#All],[Franja_horaria_de_la_cita]],"",0)</f>
        <v/>
      </c>
      <c r="S293" s="14" t="str">
        <f>IFERROR(DAY(AVANZA[[#This Row],[FECHA AGENDA]]),"")</f>
        <v/>
      </c>
      <c r="T293" s="14" t="str">
        <f>IFERROR(MONTH(AVANZA[[#This Row],[FECHA AGENDA]]),"")</f>
        <v/>
      </c>
      <c r="U293" t="str" cm="1">
        <f t="array" ref="U293">_xlfn.XLOOKUP(AVANZA[[#This Row],[Num_Agrupacion_Pet_Atis]],Tabla1[[#All],[Numero_de_actuacion]],Tabla1[[#All],[Motivo_de_suspension]],"",0)</f>
        <v/>
      </c>
      <c r="V293" s="2" t="str" cm="1">
        <f t="array" ref="V293">_xlfn.XLOOKUP(AVANZA[[#This Row],[Num_Agrupacion_Pet_Atis]],Tabla1[[#All],[Numero_de_actuacion]],Tabla1[[#All],[No_identificacion_cliente]],"",0)</f>
        <v/>
      </c>
      <c r="W293" s="2" t="str" cm="1">
        <f t="array" ref="W293">_xlfn.XLOOKUP(AVANZA[[#This Row],[Num_Agrupacion_Pet_Atis]],Tabla1[[#All],[Numero_de_actuacion]],Tabla1[[#All],[Movil_de_contacto]],"",0)</f>
        <v/>
      </c>
      <c r="X293" s="14">
        <f>IF(OR(AVANZA[[#This Row],[ESTADO LEG]]="Legalizada grabacion",AVANZA[[#This Row],[ESTADO LEG]]="Legalizada aut"),1,0)</f>
        <v>0</v>
      </c>
      <c r="Y293" s="14">
        <f>IF(OR(AVANZA[[#This Row],[ESTADO LEG]]="pdte legalizar",AVANZA[[#This Row],[ESTADO LEG]]="No cruza"),1,0)</f>
        <v>0</v>
      </c>
      <c r="Z293" t="str" cm="1">
        <f t="array" ref="Z293">IF(AVANZA[[#This Row],[Variable]]="Terminada",LOWER(_xlfn.XLOOKUP(AVANZA[[#This Row],[ID_Peticion]],Tabla6[[#All],[NUM_PETICION]],Tabla6[[#All],[ESTADO_LEG]],"NO CRUZA",0)),AVANZA[[#This Row],[Variable]])</f>
        <v>ANULADA</v>
      </c>
      <c r="AA293" t="str" cm="1">
        <f t="array" ref="AA293">_xlfn.XLOOKUP(AVANZA[[#This Row],[ID_Peticion]],Tabla6[[#All],[NUM_PETICION]],Tabla6[[#All],[DIF_DIAS]],"",0)</f>
        <v/>
      </c>
      <c r="AB293" s="2" t="str" cm="1">
        <f t="array" ref="AB293">IFERROR(_xlfn.XLOOKUP(AVANZA[[#This Row],[ID_Peticion]],Tabla6[[#All],[NUM_PETICION]],Tabla6[[#All],[FEC_LEGAL]],"",0),"")</f>
        <v/>
      </c>
      <c r="AC293" s="14">
        <f ca="1">IF(AVANZA[[#This Row],[FECHA LEG]]&lt;&gt;0,IFERROR(AVANZA[[#This Row],[FECHA LEG]]-AVANZA[[#This Row],[FechaIniEstadoSubPetAtis]],0),TODAY()-AVANZA[[#This Row],[FechaIniEstadoSubPetAtis]])</f>
        <v>0</v>
      </c>
      <c r="AD293" s="35">
        <f ca="1">IF(AVANZA[[#This Row],[FINAL Vs LG]]&lt;&gt;0,IF(AVANZA[[#This Row],[FINAL Vs LG]]&lt;7.1,"100%",IF(AND(AVANZA[[#This Row],[FINAL Vs LG]]&gt;7.1,AVANZA[[#This Row],[FINAL Vs LG]]&lt;11.1),"50%","0%")),0)</f>
        <v>0</v>
      </c>
      <c r="AE293" s="14">
        <f ca="1">VLOOKUP(DAY(TODAY()),BACK!F:G,2,0)</f>
        <v>14</v>
      </c>
      <c r="AF293" s="14">
        <f>BACK!$I$2</f>
        <v>24</v>
      </c>
      <c r="AG293" s="14">
        <f>IF(AVANZA[[#This Row],[Oferta_empaquetada_comisiones]]="SI",1,0)</f>
        <v>0</v>
      </c>
      <c r="AH293" s="36">
        <f>IF(AVANZA[[#This Row],[Variable]]="TERMINADA",IFERROR(VLOOKUP(AVANZA[[#This Row],[SUPERVISOR]],Tabla2[#All],4,0),0),)</f>
        <v>0</v>
      </c>
      <c r="AI293" s="14">
        <f>IF(AVANZA[[#This Row],[Producto]]="BA",1,0)</f>
        <v>1</v>
      </c>
      <c r="AJ293" s="14">
        <f>IF(AVANZA[[#This Row],[Producto]]="DUO",1,0)</f>
        <v>0</v>
      </c>
      <c r="AK293" s="14">
        <f>IF(AVANZA[[#This Row],[Producto]]="TRIO",1,0)</f>
        <v>0</v>
      </c>
      <c r="AL293" t="s">
        <v>292</v>
      </c>
      <c r="AM293">
        <v>-1</v>
      </c>
      <c r="AN293">
        <v>-1</v>
      </c>
      <c r="AO293" t="s">
        <v>15942</v>
      </c>
      <c r="AP293" s="1">
        <v>46148.745300925926</v>
      </c>
      <c r="AQ293">
        <v>-1</v>
      </c>
      <c r="AR293" t="s">
        <v>15943</v>
      </c>
      <c r="AS293">
        <v>-1</v>
      </c>
      <c r="AT293">
        <v>-1</v>
      </c>
      <c r="AU293">
        <v>-1</v>
      </c>
      <c r="AV293">
        <v>-1</v>
      </c>
      <c r="AW293">
        <v>-1</v>
      </c>
      <c r="AX293" t="s">
        <v>224</v>
      </c>
      <c r="AY293">
        <v>-1</v>
      </c>
      <c r="AZ293">
        <v>2026</v>
      </c>
      <c r="BA293">
        <v>5</v>
      </c>
      <c r="BB293">
        <v>7</v>
      </c>
      <c r="BC293">
        <v>-1</v>
      </c>
      <c r="BD293" t="s">
        <v>225</v>
      </c>
      <c r="BE293">
        <v>-1</v>
      </c>
      <c r="BF293">
        <v>20001623723905</v>
      </c>
      <c r="BG293" t="s">
        <v>319</v>
      </c>
      <c r="BH293" t="s">
        <v>320</v>
      </c>
      <c r="BI293" t="s">
        <v>15944</v>
      </c>
      <c r="BJ293">
        <v>-1</v>
      </c>
      <c r="BK293">
        <v>-1</v>
      </c>
      <c r="BL293">
        <v>-1</v>
      </c>
      <c r="BM293" t="s">
        <v>573</v>
      </c>
      <c r="BN293" t="s">
        <v>230</v>
      </c>
      <c r="BO293" t="s">
        <v>15945</v>
      </c>
      <c r="BP293" t="s">
        <v>380</v>
      </c>
      <c r="BQ293">
        <v>2026</v>
      </c>
      <c r="BR293">
        <v>5</v>
      </c>
      <c r="BS293">
        <v>6</v>
      </c>
      <c r="BT293" s="1">
        <v>46149.417696759258</v>
      </c>
      <c r="BU293" t="s">
        <v>575</v>
      </c>
      <c r="BV293" s="2">
        <v>46149</v>
      </c>
      <c r="BW293" t="s">
        <v>576</v>
      </c>
      <c r="BX293" s="2">
        <v>46149</v>
      </c>
      <c r="BY293" s="2">
        <v>46149</v>
      </c>
      <c r="BZ293" t="s">
        <v>235</v>
      </c>
      <c r="CA293" t="s">
        <v>297</v>
      </c>
      <c r="CB293" t="s">
        <v>297</v>
      </c>
      <c r="CC293" t="s">
        <v>15946</v>
      </c>
      <c r="CD293" t="s">
        <v>3538</v>
      </c>
      <c r="CE293">
        <v>-1</v>
      </c>
      <c r="CF293" t="s">
        <v>300</v>
      </c>
      <c r="CG293" t="s">
        <v>301</v>
      </c>
      <c r="CH293" t="s">
        <v>242</v>
      </c>
      <c r="CI293">
        <v>22999736</v>
      </c>
      <c r="CJ293" t="s">
        <v>303</v>
      </c>
      <c r="CK293" t="s">
        <v>245</v>
      </c>
      <c r="CL293" t="s">
        <v>246</v>
      </c>
      <c r="CM293" t="s">
        <v>247</v>
      </c>
      <c r="CN293" t="s">
        <v>248</v>
      </c>
      <c r="CT293" t="s">
        <v>386</v>
      </c>
      <c r="CU293" t="s">
        <v>225</v>
      </c>
      <c r="CW293" t="s">
        <v>319</v>
      </c>
      <c r="CX293" t="s">
        <v>320</v>
      </c>
      <c r="CY293" t="s">
        <v>1870</v>
      </c>
      <c r="DA293" t="s">
        <v>250</v>
      </c>
      <c r="DB293">
        <v>-1</v>
      </c>
      <c r="DF293" t="s">
        <v>731</v>
      </c>
      <c r="DJ293" t="s">
        <v>252</v>
      </c>
      <c r="DK293" t="s">
        <v>253</v>
      </c>
      <c r="DL293" t="s">
        <v>253</v>
      </c>
      <c r="DN293" t="s">
        <v>255</v>
      </c>
      <c r="DR293" t="s">
        <v>305</v>
      </c>
      <c r="DS293" t="s">
        <v>303</v>
      </c>
      <c r="DT293" t="s">
        <v>302</v>
      </c>
      <c r="DV293">
        <v>1</v>
      </c>
      <c r="DW293" t="s">
        <v>283</v>
      </c>
      <c r="ED293" s="2">
        <v>46149</v>
      </c>
      <c r="EF293">
        <v>12</v>
      </c>
      <c r="EP293" t="s">
        <v>258</v>
      </c>
      <c r="FA293" t="s">
        <v>245</v>
      </c>
      <c r="FB293" t="s">
        <v>308</v>
      </c>
      <c r="FD293" t="s">
        <v>308</v>
      </c>
      <c r="FE293" t="s">
        <v>309</v>
      </c>
      <c r="FF293" t="s">
        <v>309</v>
      </c>
      <c r="FK293" t="s">
        <v>263</v>
      </c>
      <c r="FN293" t="s">
        <v>248</v>
      </c>
      <c r="FO293" t="s">
        <v>265</v>
      </c>
      <c r="FR293">
        <v>0</v>
      </c>
      <c r="GB293" t="s">
        <v>266</v>
      </c>
      <c r="GM293">
        <v>0</v>
      </c>
      <c r="GS293" t="s">
        <v>267</v>
      </c>
      <c r="GT293" s="2"/>
      <c r="GU293" t="s">
        <v>268</v>
      </c>
      <c r="GV293" t="s">
        <v>335</v>
      </c>
      <c r="GW293" t="s">
        <v>394</v>
      </c>
      <c r="GZ293" t="s">
        <v>395</v>
      </c>
      <c r="HE293" t="s">
        <v>230</v>
      </c>
      <c r="HF293" t="s">
        <v>15947</v>
      </c>
      <c r="HR293" t="s">
        <v>278</v>
      </c>
      <c r="HV293">
        <v>94990</v>
      </c>
      <c r="HW293" t="s">
        <v>281</v>
      </c>
      <c r="HY293">
        <v>0</v>
      </c>
      <c r="HZ293">
        <v>0</v>
      </c>
      <c r="IA293" t="s">
        <v>281</v>
      </c>
      <c r="IB293" t="s">
        <v>281</v>
      </c>
      <c r="IC293" t="s">
        <v>15948</v>
      </c>
      <c r="IE293" t="s">
        <v>283</v>
      </c>
      <c r="IF293" t="s">
        <v>283</v>
      </c>
      <c r="IG293" t="s">
        <v>283</v>
      </c>
      <c r="IH293" t="s">
        <v>284</v>
      </c>
      <c r="II293" t="s">
        <v>285</v>
      </c>
      <c r="IJ293" t="s">
        <v>286</v>
      </c>
      <c r="IK293" t="s">
        <v>278</v>
      </c>
      <c r="IL293" t="s">
        <v>287</v>
      </c>
      <c r="IM293" t="s">
        <v>288</v>
      </c>
      <c r="IN293" t="s">
        <v>290</v>
      </c>
      <c r="IP293" t="s">
        <v>1874</v>
      </c>
      <c r="IQ293" t="s">
        <v>284</v>
      </c>
      <c r="IS293" t="s">
        <v>291</v>
      </c>
      <c r="IT293" t="s">
        <v>561</v>
      </c>
      <c r="IY293" t="s">
        <v>281</v>
      </c>
    </row>
    <row r="294" spans="1:259" x14ac:dyDescent="0.3">
      <c r="A294" s="14">
        <f>DAY(AVANZA[[#This Row],[FechaSeguimiento]])</f>
        <v>7</v>
      </c>
      <c r="B294" s="14">
        <f>MONTH(AVANZA[[#This Row],[FechaSeguimiento]])</f>
        <v>5</v>
      </c>
      <c r="C294"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294" t="str">
        <f>LOWER(IFERROR(VLOOKUP(AVANZA[[#This Row],[ID_Peticion]],CANCELADAS[#All],2,0),""))</f>
        <v>qc - cliente desiste</v>
      </c>
      <c r="E294" t="str">
        <f>LOWER(IFERROR(VLOOKUP(AVANZA[[#This Row],[ID_Peticion]],CANCELADAS[#All],3,0),""))</f>
        <v>cliente</v>
      </c>
      <c r="F294" t="str">
        <f>LOWER(IF(AVANZA[[#This Row],[CEDULA CLIENTE]]&lt;&gt;""," CC: " &amp; COUNTIFS(AVANZA[CEDULA CLIENTE],AVANZA[[#This Row],[CEDULA CLIENTE]]),"")&amp; IF(AVANZA[[#This Row],[Direccion]]&lt;&gt;""," DIR: " &amp; COUNTIFS(AVANZA[Direccion],AVANZA[[#This Row],[Direccion]]),""))</f>
        <v xml:space="preserve"> dir: 1</v>
      </c>
      <c r="G294" t="str">
        <f>IFERROR(VLOOKUP(AVANZA[[#This Row],[Cedula_Vendedor_Atis]],PLANTA[[#All],[CEDULA]:[LINEA]],3,0),"No Cruza")</f>
        <v>Marisol Avella</v>
      </c>
      <c r="H294" t="str">
        <f>IFERROR(VLOOKUP(AVANZA[[#This Row],[Cedula_Vendedor_Atis]],PLANTA[[#All],[CEDULA]:[LINEA]],4,0),"No Cruza")</f>
        <v>Fija</v>
      </c>
      <c r="I294" t="str">
        <f>LOWER(IF(AVANZA[[#This Row],[ATRIBUIBLE]]="",AVANZA[[#This Row],[Variable]],AVANZA[[#This Row],[ATRIBUIBLE]]))</f>
        <v>cliente</v>
      </c>
      <c r="J294" s="14">
        <f>IF(AVANZA[[#This Row],[Variable]]=AVANZA[[#Headers],[TERMINADA]],1,0)</f>
        <v>0</v>
      </c>
      <c r="K294" s="14">
        <f>IF(AVANZA[[#This Row],[Variable]]=AVANZA[[#Headers],[ANULADA]],1,0)</f>
        <v>1</v>
      </c>
      <c r="L294" s="14">
        <f>IF(AVANZA[[#This Row],[Variable]]=AVANZA[[#Headers],[PENDIENTE]],1,0)</f>
        <v>0</v>
      </c>
      <c r="M294" s="14">
        <f>IF(AVANZA[[#This Row],[ESTADO AGENDA]]="AGENDADA",1,0)</f>
        <v>0</v>
      </c>
      <c r="N294" s="14">
        <f>IF(AVANZA[[#This Row],[ESTADO AGENDA]]="PENDIENTE DE AGENDAR",1,0)</f>
        <v>0</v>
      </c>
      <c r="O294" s="14">
        <f>IF(AVANZA[[#This Row],[ESTADO AGENDA]]="SUSPENDIDA",1,0)</f>
        <v>0</v>
      </c>
      <c r="P294" t="str" cm="1">
        <f t="array" ref="P294">_xlfn.XLOOKUP(AVANZA[[#This Row],[Num_Agrupacion_Pet_Atis]],Tabla1[[#All],[Numero_de_actuacion]],Tabla1[[#All],[Estado_de_la_orden]],"",0)</f>
        <v/>
      </c>
      <c r="Q294" s="2" t="str" cm="1">
        <f t="array" ref="Q294">_xlfn.XLOOKUP(AVANZA[[#This Row],[Num_Agrupacion_Pet_Atis]],Tabla1[[#All],[Numero_de_actuacion]],Tabla1[[#All],[Fecha_de_la_cita]],"",0)</f>
        <v/>
      </c>
      <c r="R294" t="str" cm="1">
        <f t="array" ref="R294">_xlfn.XLOOKUP(AVANZA[[#This Row],[Num_Agrupacion_Pet_Atis]],Tabla1[[#All],[Numero_de_actuacion]],Tabla1[[#All],[Franja_horaria_de_la_cita]],"",0)</f>
        <v/>
      </c>
      <c r="S294" s="14" t="str">
        <f>IFERROR(DAY(AVANZA[[#This Row],[FECHA AGENDA]]),"")</f>
        <v/>
      </c>
      <c r="T294" s="14" t="str">
        <f>IFERROR(MONTH(AVANZA[[#This Row],[FECHA AGENDA]]),"")</f>
        <v/>
      </c>
      <c r="U294" t="str" cm="1">
        <f t="array" ref="U294">_xlfn.XLOOKUP(AVANZA[[#This Row],[Num_Agrupacion_Pet_Atis]],Tabla1[[#All],[Numero_de_actuacion]],Tabla1[[#All],[Motivo_de_suspension]],"",0)</f>
        <v/>
      </c>
      <c r="V294" s="2" t="str" cm="1">
        <f t="array" ref="V294">_xlfn.XLOOKUP(AVANZA[[#This Row],[Num_Agrupacion_Pet_Atis]],Tabla1[[#All],[Numero_de_actuacion]],Tabla1[[#All],[No_identificacion_cliente]],"",0)</f>
        <v/>
      </c>
      <c r="W294" s="2" t="str" cm="1">
        <f t="array" ref="W294">_xlfn.XLOOKUP(AVANZA[[#This Row],[Num_Agrupacion_Pet_Atis]],Tabla1[[#All],[Numero_de_actuacion]],Tabla1[[#All],[Movil_de_contacto]],"",0)</f>
        <v/>
      </c>
      <c r="X294" s="14">
        <f>IF(OR(AVANZA[[#This Row],[ESTADO LEG]]="Legalizada grabacion",AVANZA[[#This Row],[ESTADO LEG]]="Legalizada aut"),1,0)</f>
        <v>0</v>
      </c>
      <c r="Y294" s="14">
        <f>IF(OR(AVANZA[[#This Row],[ESTADO LEG]]="pdte legalizar",AVANZA[[#This Row],[ESTADO LEG]]="No cruza"),1,0)</f>
        <v>0</v>
      </c>
      <c r="Z294" t="str" cm="1">
        <f t="array" ref="Z294">IF(AVANZA[[#This Row],[Variable]]="Terminada",LOWER(_xlfn.XLOOKUP(AVANZA[[#This Row],[ID_Peticion]],Tabla6[[#All],[NUM_PETICION]],Tabla6[[#All],[ESTADO_LEG]],"NO CRUZA",0)),AVANZA[[#This Row],[Variable]])</f>
        <v>ANULADA</v>
      </c>
      <c r="AA294" t="str" cm="1">
        <f t="array" ref="AA294">_xlfn.XLOOKUP(AVANZA[[#This Row],[ID_Peticion]],Tabla6[[#All],[NUM_PETICION]],Tabla6[[#All],[DIF_DIAS]],"",0)</f>
        <v/>
      </c>
      <c r="AB294" s="2" t="str" cm="1">
        <f t="array" ref="AB294">IFERROR(_xlfn.XLOOKUP(AVANZA[[#This Row],[ID_Peticion]],Tabla6[[#All],[NUM_PETICION]],Tabla6[[#All],[FEC_LEGAL]],"",0),"")</f>
        <v/>
      </c>
      <c r="AC294" s="14">
        <f ca="1">IF(AVANZA[[#This Row],[FECHA LEG]]&lt;&gt;0,IFERROR(AVANZA[[#This Row],[FECHA LEG]]-AVANZA[[#This Row],[FechaIniEstadoSubPetAtis]],0),TODAY()-AVANZA[[#This Row],[FechaIniEstadoSubPetAtis]])</f>
        <v>0</v>
      </c>
      <c r="AD294" s="35">
        <f ca="1">IF(AVANZA[[#This Row],[FINAL Vs LG]]&lt;&gt;0,IF(AVANZA[[#This Row],[FINAL Vs LG]]&lt;7.1,"100%",IF(AND(AVANZA[[#This Row],[FINAL Vs LG]]&gt;7.1,AVANZA[[#This Row],[FINAL Vs LG]]&lt;11.1),"50%","0%")),0)</f>
        <v>0</v>
      </c>
      <c r="AE294" s="14">
        <f ca="1">VLOOKUP(DAY(TODAY()),BACK!F:G,2,0)</f>
        <v>14</v>
      </c>
      <c r="AF294" s="14">
        <f>BACK!$I$2</f>
        <v>24</v>
      </c>
      <c r="AG294" s="14">
        <f>IF(AVANZA[[#This Row],[Oferta_empaquetada_comisiones]]="SI",1,0)</f>
        <v>0</v>
      </c>
      <c r="AH294" s="36">
        <f>IF(AVANZA[[#This Row],[Variable]]="TERMINADA",IFERROR(VLOOKUP(AVANZA[[#This Row],[SUPERVISOR]],Tabla2[#All],4,0),0),)</f>
        <v>0</v>
      </c>
      <c r="AI294" s="14">
        <f>IF(AVANZA[[#This Row],[Producto]]="BA",1,0)</f>
        <v>0</v>
      </c>
      <c r="AJ294" s="14">
        <f>IF(AVANZA[[#This Row],[Producto]]="DUO",1,0)</f>
        <v>0</v>
      </c>
      <c r="AK294" s="14">
        <f>IF(AVANZA[[#This Row],[Producto]]="TRIO",1,0)</f>
        <v>1</v>
      </c>
      <c r="AL294" t="s">
        <v>456</v>
      </c>
      <c r="AM294">
        <v>-1</v>
      </c>
      <c r="AN294">
        <v>-1</v>
      </c>
      <c r="AO294" t="s">
        <v>15949</v>
      </c>
      <c r="AP294" s="1">
        <v>46136.388831018521</v>
      </c>
      <c r="AQ294">
        <v>-1</v>
      </c>
      <c r="AR294" t="s">
        <v>15950</v>
      </c>
      <c r="AS294">
        <v>-1</v>
      </c>
      <c r="AT294">
        <v>-1</v>
      </c>
      <c r="AU294">
        <v>-1</v>
      </c>
      <c r="AV294">
        <v>-1</v>
      </c>
      <c r="AW294">
        <v>-1</v>
      </c>
      <c r="AX294" t="s">
        <v>224</v>
      </c>
      <c r="AY294">
        <v>-1</v>
      </c>
      <c r="AZ294">
        <v>2026</v>
      </c>
      <c r="BA294">
        <v>5</v>
      </c>
      <c r="BB294">
        <v>7</v>
      </c>
      <c r="BC294">
        <v>-1</v>
      </c>
      <c r="BD294" t="s">
        <v>225</v>
      </c>
      <c r="BE294">
        <v>-1</v>
      </c>
      <c r="BF294">
        <v>20001616676339</v>
      </c>
      <c r="BG294" t="s">
        <v>376</v>
      </c>
      <c r="BH294" t="s">
        <v>377</v>
      </c>
      <c r="BI294" t="s">
        <v>15951</v>
      </c>
      <c r="BJ294">
        <v>-1</v>
      </c>
      <c r="BK294">
        <v>-1</v>
      </c>
      <c r="BL294">
        <v>-1</v>
      </c>
      <c r="BM294" t="s">
        <v>573</v>
      </c>
      <c r="BN294" t="s">
        <v>230</v>
      </c>
      <c r="BO294" t="s">
        <v>15952</v>
      </c>
      <c r="BP294" t="s">
        <v>380</v>
      </c>
      <c r="BQ294">
        <v>2026</v>
      </c>
      <c r="BR294">
        <v>4</v>
      </c>
      <c r="BS294">
        <v>24</v>
      </c>
      <c r="BT294" s="1">
        <v>46149.613738425927</v>
      </c>
      <c r="BU294" t="s">
        <v>575</v>
      </c>
      <c r="BV294" s="2">
        <v>46149</v>
      </c>
      <c r="BW294" t="s">
        <v>576</v>
      </c>
      <c r="BX294" s="2">
        <v>46136</v>
      </c>
      <c r="BY294" s="2">
        <v>46149</v>
      </c>
      <c r="BZ294" t="s">
        <v>235</v>
      </c>
      <c r="CA294" t="s">
        <v>2605</v>
      </c>
      <c r="CB294" t="s">
        <v>353</v>
      </c>
      <c r="CC294" t="s">
        <v>15953</v>
      </c>
      <c r="CD294" t="s">
        <v>15954</v>
      </c>
      <c r="CE294">
        <v>-1</v>
      </c>
      <c r="CF294" t="s">
        <v>2608</v>
      </c>
      <c r="CG294" t="s">
        <v>301</v>
      </c>
      <c r="CH294" t="s">
        <v>242</v>
      </c>
      <c r="CI294">
        <v>1018514067</v>
      </c>
      <c r="CJ294" t="s">
        <v>464</v>
      </c>
      <c r="CK294" t="s">
        <v>245</v>
      </c>
      <c r="CL294" t="s">
        <v>409</v>
      </c>
      <c r="CM294" t="s">
        <v>247</v>
      </c>
      <c r="CN294" t="s">
        <v>410</v>
      </c>
      <c r="CT294" t="s">
        <v>386</v>
      </c>
      <c r="CU294" t="s">
        <v>387</v>
      </c>
      <c r="CW294" t="s">
        <v>388</v>
      </c>
      <c r="CX294" t="s">
        <v>389</v>
      </c>
      <c r="CY294" t="s">
        <v>793</v>
      </c>
      <c r="DA294" t="s">
        <v>250</v>
      </c>
      <c r="DB294">
        <v>-1</v>
      </c>
      <c r="DF294" t="s">
        <v>731</v>
      </c>
      <c r="DJ294" t="s">
        <v>252</v>
      </c>
      <c r="DK294" t="s">
        <v>253</v>
      </c>
      <c r="DL294" t="s">
        <v>253</v>
      </c>
      <c r="DN294" t="s">
        <v>390</v>
      </c>
      <c r="DR294" t="s">
        <v>465</v>
      </c>
      <c r="DS294" t="s">
        <v>464</v>
      </c>
      <c r="DT294" t="s">
        <v>463</v>
      </c>
      <c r="DV294">
        <v>1</v>
      </c>
      <c r="DW294" t="s">
        <v>283</v>
      </c>
      <c r="ED294" s="2">
        <v>46149</v>
      </c>
      <c r="EE294" t="s">
        <v>306</v>
      </c>
      <c r="EF294">
        <v>1</v>
      </c>
      <c r="EP294" t="s">
        <v>258</v>
      </c>
      <c r="FA294" t="s">
        <v>245</v>
      </c>
      <c r="FB294" t="s">
        <v>363</v>
      </c>
      <c r="FD294" t="s">
        <v>363</v>
      </c>
      <c r="FE294" t="s">
        <v>2613</v>
      </c>
      <c r="FF294" t="s">
        <v>2613</v>
      </c>
      <c r="FK294" t="s">
        <v>263</v>
      </c>
      <c r="FN294" t="s">
        <v>410</v>
      </c>
      <c r="FO294" t="s">
        <v>414</v>
      </c>
      <c r="FR294">
        <v>0</v>
      </c>
      <c r="GB294" t="s">
        <v>266</v>
      </c>
      <c r="GM294">
        <v>0</v>
      </c>
      <c r="GS294" t="s">
        <v>267</v>
      </c>
      <c r="GT294" s="2"/>
      <c r="GU294" t="s">
        <v>268</v>
      </c>
      <c r="GV294" t="s">
        <v>335</v>
      </c>
      <c r="GW294" t="s">
        <v>394</v>
      </c>
      <c r="GZ294" t="s">
        <v>395</v>
      </c>
      <c r="HE294" t="s">
        <v>230</v>
      </c>
      <c r="HF294" t="s">
        <v>15955</v>
      </c>
      <c r="HR294" t="s">
        <v>278</v>
      </c>
      <c r="HV294">
        <v>131990</v>
      </c>
      <c r="HW294" t="s">
        <v>281</v>
      </c>
      <c r="HY294">
        <v>0</v>
      </c>
      <c r="HZ294">
        <v>0</v>
      </c>
      <c r="IA294" t="s">
        <v>281</v>
      </c>
      <c r="IB294" t="s">
        <v>281</v>
      </c>
      <c r="IC294" t="s">
        <v>15956</v>
      </c>
      <c r="IE294" t="s">
        <v>283</v>
      </c>
      <c r="IF294" t="s">
        <v>283</v>
      </c>
      <c r="IG294" t="s">
        <v>283</v>
      </c>
      <c r="IH294" t="s">
        <v>284</v>
      </c>
      <c r="II294" t="s">
        <v>285</v>
      </c>
      <c r="IJ294" t="s">
        <v>286</v>
      </c>
      <c r="IK294" t="s">
        <v>278</v>
      </c>
      <c r="IL294" t="s">
        <v>287</v>
      </c>
      <c r="IM294" t="s">
        <v>288</v>
      </c>
      <c r="IN294" t="s">
        <v>290</v>
      </c>
      <c r="IO294" t="s">
        <v>15957</v>
      </c>
      <c r="IP294" t="s">
        <v>290</v>
      </c>
      <c r="IQ294" t="s">
        <v>284</v>
      </c>
      <c r="IS294" t="s">
        <v>291</v>
      </c>
      <c r="IT294" t="s">
        <v>287</v>
      </c>
      <c r="IY294" t="s">
        <v>281</v>
      </c>
    </row>
    <row r="295" spans="1:259" x14ac:dyDescent="0.3">
      <c r="A295" s="14">
        <f>DAY(AVANZA[[#This Row],[FechaSeguimiento]])</f>
        <v>7</v>
      </c>
      <c r="B295" s="14">
        <f>MONTH(AVANZA[[#This Row],[FechaSeguimiento]])</f>
        <v>5</v>
      </c>
      <c r="C295"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95" t="str">
        <f>LOWER(IFERROR(VLOOKUP(AVANZA[[#This Row],[ID_Peticion]],CANCELADAS[#All],2,0),""))</f>
        <v/>
      </c>
      <c r="E295" t="str">
        <f>LOWER(IFERROR(VLOOKUP(AVANZA[[#This Row],[ID_Peticion]],CANCELADAS[#All],3,0),""))</f>
        <v/>
      </c>
      <c r="F295" t="str">
        <f>LOWER(IF(AVANZA[[#This Row],[CEDULA CLIENTE]]&lt;&gt;""," CC: " &amp; COUNTIFS(AVANZA[CEDULA CLIENTE],AVANZA[[#This Row],[CEDULA CLIENTE]]),"")&amp; IF(AVANZA[[#This Row],[Direccion]]&lt;&gt;""," DIR: " &amp; COUNTIFS(AVANZA[Direccion],AVANZA[[#This Row],[Direccion]]),""))</f>
        <v xml:space="preserve"> dir: 1</v>
      </c>
      <c r="G295" t="str">
        <f>IFERROR(VLOOKUP(AVANZA[[#This Row],[Cedula_Vendedor_Atis]],PLANTA[[#All],[CEDULA]:[LINEA]],3,0),"No Cruza")</f>
        <v>Marisol Avella</v>
      </c>
      <c r="H295" t="str">
        <f>IFERROR(VLOOKUP(AVANZA[[#This Row],[Cedula_Vendedor_Atis]],PLANTA[[#All],[CEDULA]:[LINEA]],4,0),"No Cruza")</f>
        <v>Fija</v>
      </c>
      <c r="I295" t="str">
        <f>LOWER(IF(AVANZA[[#This Row],[ATRIBUIBLE]]="",AVANZA[[#This Row],[Variable]],AVANZA[[#This Row],[ATRIBUIBLE]]))</f>
        <v>terminada</v>
      </c>
      <c r="J295" s="14">
        <f>IF(AVANZA[[#This Row],[Variable]]=AVANZA[[#Headers],[TERMINADA]],1,0)</f>
        <v>1</v>
      </c>
      <c r="K295" s="14">
        <f>IF(AVANZA[[#This Row],[Variable]]=AVANZA[[#Headers],[ANULADA]],1,0)</f>
        <v>0</v>
      </c>
      <c r="L295" s="14">
        <f>IF(AVANZA[[#This Row],[Variable]]=AVANZA[[#Headers],[PENDIENTE]],1,0)</f>
        <v>0</v>
      </c>
      <c r="M295" s="14">
        <f>IF(AVANZA[[#This Row],[ESTADO AGENDA]]="AGENDADA",1,0)</f>
        <v>0</v>
      </c>
      <c r="N295" s="14">
        <f>IF(AVANZA[[#This Row],[ESTADO AGENDA]]="PENDIENTE DE AGENDAR",1,0)</f>
        <v>0</v>
      </c>
      <c r="O295" s="14">
        <f>IF(AVANZA[[#This Row],[ESTADO AGENDA]]="SUSPENDIDA",1,0)</f>
        <v>0</v>
      </c>
      <c r="P295" t="str" cm="1">
        <f t="array" ref="P295">_xlfn.XLOOKUP(AVANZA[[#This Row],[Num_Agrupacion_Pet_Atis]],Tabla1[[#All],[Numero_de_actuacion]],Tabla1[[#All],[Estado_de_la_orden]],"",0)</f>
        <v/>
      </c>
      <c r="Q295" s="2" t="str" cm="1">
        <f t="array" ref="Q295">_xlfn.XLOOKUP(AVANZA[[#This Row],[Num_Agrupacion_Pet_Atis]],Tabla1[[#All],[Numero_de_actuacion]],Tabla1[[#All],[Fecha_de_la_cita]],"",0)</f>
        <v/>
      </c>
      <c r="R295" t="str" cm="1">
        <f t="array" ref="R295">_xlfn.XLOOKUP(AVANZA[[#This Row],[Num_Agrupacion_Pet_Atis]],Tabla1[[#All],[Numero_de_actuacion]],Tabla1[[#All],[Franja_horaria_de_la_cita]],"",0)</f>
        <v/>
      </c>
      <c r="S295" s="14" t="str">
        <f>IFERROR(DAY(AVANZA[[#This Row],[FECHA AGENDA]]),"")</f>
        <v/>
      </c>
      <c r="T295" s="14" t="str">
        <f>IFERROR(MONTH(AVANZA[[#This Row],[FECHA AGENDA]]),"")</f>
        <v/>
      </c>
      <c r="U295" t="str" cm="1">
        <f t="array" ref="U295">_xlfn.XLOOKUP(AVANZA[[#This Row],[Num_Agrupacion_Pet_Atis]],Tabla1[[#All],[Numero_de_actuacion]],Tabla1[[#All],[Motivo_de_suspension]],"",0)</f>
        <v/>
      </c>
      <c r="V295" s="2" t="str" cm="1">
        <f t="array" ref="V295">_xlfn.XLOOKUP(AVANZA[[#This Row],[Num_Agrupacion_Pet_Atis]],Tabla1[[#All],[Numero_de_actuacion]],Tabla1[[#All],[No_identificacion_cliente]],"",0)</f>
        <v/>
      </c>
      <c r="W295" s="2" t="str" cm="1">
        <f t="array" ref="W295">_xlfn.XLOOKUP(AVANZA[[#This Row],[Num_Agrupacion_Pet_Atis]],Tabla1[[#All],[Numero_de_actuacion]],Tabla1[[#All],[Movil_de_contacto]],"",0)</f>
        <v/>
      </c>
      <c r="X295" s="14">
        <f>IF(OR(AVANZA[[#This Row],[ESTADO LEG]]="Legalizada grabacion",AVANZA[[#This Row],[ESTADO LEG]]="Legalizada aut"),1,0)</f>
        <v>1</v>
      </c>
      <c r="Y295" s="14">
        <f>IF(OR(AVANZA[[#This Row],[ESTADO LEG]]="pdte legalizar",AVANZA[[#This Row],[ESTADO LEG]]="No cruza"),1,0)</f>
        <v>0</v>
      </c>
      <c r="Z295" t="str" cm="1">
        <f t="array" ref="Z295">IF(AVANZA[[#This Row],[Variable]]="Terminada",LOWER(_xlfn.XLOOKUP(AVANZA[[#This Row],[ID_Peticion]],Tabla6[[#All],[NUM_PETICION]],Tabla6[[#All],[ESTADO_LEG]],"NO CRUZA",0)),AVANZA[[#This Row],[Variable]])</f>
        <v>legalizada grabacion</v>
      </c>
      <c r="AA295" cm="1">
        <f t="array" ref="AA295">_xlfn.XLOOKUP(AVANZA[[#This Row],[ID_Peticion]],Tabla6[[#All],[NUM_PETICION]],Tabla6[[#All],[DIF_DIAS]],"",0)</f>
        <v>1</v>
      </c>
      <c r="AB295" s="2" cm="1">
        <f t="array" ref="AB295">IFERROR(_xlfn.XLOOKUP(AVANZA[[#This Row],[ID_Peticion]],Tabla6[[#All],[NUM_PETICION]],Tabla6[[#All],[FEC_LEGAL]],"",0),"")</f>
        <v>46150</v>
      </c>
      <c r="AC295" s="14">
        <f ca="1">IF(AVANZA[[#This Row],[FECHA LEG]]&lt;&gt;0,IFERROR(AVANZA[[#This Row],[FECHA LEG]]-AVANZA[[#This Row],[FechaIniEstadoSubPetAtis]],0),TODAY()-AVANZA[[#This Row],[FechaIniEstadoSubPetAtis]])</f>
        <v>1</v>
      </c>
      <c r="AD295" s="35" t="str">
        <f ca="1">IF(AVANZA[[#This Row],[FINAL Vs LG]]&lt;&gt;0,IF(AVANZA[[#This Row],[FINAL Vs LG]]&lt;7.1,"100%",IF(AND(AVANZA[[#This Row],[FINAL Vs LG]]&gt;7.1,AVANZA[[#This Row],[FINAL Vs LG]]&lt;11.1),"50%","0%")),0)</f>
        <v>100%</v>
      </c>
      <c r="AE295" s="14">
        <f ca="1">VLOOKUP(DAY(TODAY()),BACK!F:G,2,0)</f>
        <v>14</v>
      </c>
      <c r="AF295" s="14">
        <f>BACK!$I$2</f>
        <v>24</v>
      </c>
      <c r="AG295" s="14">
        <f>IF(AVANZA[[#This Row],[Oferta_empaquetada_comisiones]]="SI",1,0)</f>
        <v>0</v>
      </c>
      <c r="AH295" s="36">
        <f>IF(AVANZA[[#This Row],[Variable]]="TERMINADA",IFERROR(VLOOKUP(AVANZA[[#This Row],[SUPERVISOR]],Tabla2[#All],4,0),0),)</f>
        <v>3.5</v>
      </c>
      <c r="AI295" s="14">
        <f>IF(AVANZA[[#This Row],[Producto]]="BA",1,0)</f>
        <v>1</v>
      </c>
      <c r="AJ295" s="14">
        <f>IF(AVANZA[[#This Row],[Producto]]="DUO",1,0)</f>
        <v>0</v>
      </c>
      <c r="AK295" s="14">
        <f>IF(AVANZA[[#This Row],[Producto]]="TRIO",1,0)</f>
        <v>0</v>
      </c>
      <c r="AL295" t="s">
        <v>870</v>
      </c>
      <c r="AM295">
        <v>-1</v>
      </c>
      <c r="AN295">
        <v>-1</v>
      </c>
      <c r="AO295" t="s">
        <v>15958</v>
      </c>
      <c r="AP295" s="1">
        <v>46146.471203703702</v>
      </c>
      <c r="AQ295">
        <v>-1</v>
      </c>
      <c r="AR295" t="s">
        <v>15959</v>
      </c>
      <c r="AS295">
        <v>-1</v>
      </c>
      <c r="AT295">
        <v>-1</v>
      </c>
      <c r="AU295">
        <v>-1</v>
      </c>
      <c r="AV295">
        <v>-1</v>
      </c>
      <c r="AW295">
        <v>-1</v>
      </c>
      <c r="AX295" t="s">
        <v>224</v>
      </c>
      <c r="AY295">
        <v>-1</v>
      </c>
      <c r="AZ295">
        <v>2026</v>
      </c>
      <c r="BA295">
        <v>5</v>
      </c>
      <c r="BB295">
        <v>7</v>
      </c>
      <c r="BC295">
        <v>-1</v>
      </c>
      <c r="BD295" t="s">
        <v>225</v>
      </c>
      <c r="BE295">
        <v>-1</v>
      </c>
      <c r="BF295">
        <v>20001621932136</v>
      </c>
      <c r="BG295" t="s">
        <v>1524</v>
      </c>
      <c r="BH295" t="s">
        <v>1525</v>
      </c>
      <c r="BI295" t="s">
        <v>15960</v>
      </c>
      <c r="BJ295">
        <v>-1</v>
      </c>
      <c r="BK295">
        <v>-1</v>
      </c>
      <c r="BL295">
        <v>-1</v>
      </c>
      <c r="BM295" t="s">
        <v>229</v>
      </c>
      <c r="BN295" t="s">
        <v>230</v>
      </c>
      <c r="BO295" t="s">
        <v>15961</v>
      </c>
      <c r="BP295" t="s">
        <v>232</v>
      </c>
      <c r="BQ295">
        <v>2026</v>
      </c>
      <c r="BR295">
        <v>5</v>
      </c>
      <c r="BS295">
        <v>4</v>
      </c>
      <c r="BT295" s="1">
        <v>46149.513912037037</v>
      </c>
      <c r="BU295" t="s">
        <v>233</v>
      </c>
      <c r="BV295" s="2">
        <v>46149</v>
      </c>
      <c r="BW295" t="s">
        <v>234</v>
      </c>
      <c r="BX295" s="2">
        <v>46146</v>
      </c>
      <c r="BY295" s="2">
        <v>46149</v>
      </c>
      <c r="BZ295" t="s">
        <v>235</v>
      </c>
      <c r="CA295" t="s">
        <v>1098</v>
      </c>
      <c r="CB295" t="s">
        <v>322</v>
      </c>
      <c r="CC295" t="s">
        <v>15962</v>
      </c>
      <c r="CD295" t="s">
        <v>6144</v>
      </c>
      <c r="CE295">
        <v>-1</v>
      </c>
      <c r="CF295" t="s">
        <v>1101</v>
      </c>
      <c r="CG295" t="s">
        <v>325</v>
      </c>
      <c r="CH295" t="s">
        <v>326</v>
      </c>
      <c r="CI295">
        <v>1015443152</v>
      </c>
      <c r="CJ295" t="s">
        <v>877</v>
      </c>
      <c r="CK295" t="s">
        <v>245</v>
      </c>
      <c r="CL295" t="s">
        <v>409</v>
      </c>
      <c r="CM295" t="s">
        <v>247</v>
      </c>
      <c r="CN295" t="s">
        <v>410</v>
      </c>
      <c r="CT295" t="s">
        <v>386</v>
      </c>
      <c r="CU295" t="s">
        <v>225</v>
      </c>
      <c r="CW295" t="s">
        <v>1524</v>
      </c>
      <c r="CX295" t="s">
        <v>1525</v>
      </c>
      <c r="DA295" t="s">
        <v>250</v>
      </c>
      <c r="DB295">
        <v>-1</v>
      </c>
      <c r="DF295" t="s">
        <v>251</v>
      </c>
      <c r="DJ295" t="s">
        <v>252</v>
      </c>
      <c r="DK295" t="s">
        <v>253</v>
      </c>
      <c r="DL295" t="s">
        <v>254</v>
      </c>
      <c r="DN295" t="s">
        <v>255</v>
      </c>
      <c r="DR295" t="s">
        <v>878</v>
      </c>
      <c r="DS295" t="s">
        <v>877</v>
      </c>
      <c r="DT295" t="s">
        <v>870</v>
      </c>
      <c r="DV295">
        <v>1</v>
      </c>
      <c r="DW295" t="s">
        <v>331</v>
      </c>
      <c r="ED295" s="2">
        <v>46149</v>
      </c>
      <c r="EE295" t="s">
        <v>343</v>
      </c>
      <c r="EF295">
        <v>12</v>
      </c>
      <c r="EP295" t="s">
        <v>258</v>
      </c>
      <c r="ES295" t="s">
        <v>15963</v>
      </c>
      <c r="EZ295" t="s">
        <v>1263</v>
      </c>
      <c r="FA295" t="s">
        <v>245</v>
      </c>
      <c r="FB295" t="s">
        <v>333</v>
      </c>
      <c r="FD295" t="s">
        <v>333</v>
      </c>
      <c r="FE295" t="s">
        <v>1104</v>
      </c>
      <c r="FF295" t="s">
        <v>1104</v>
      </c>
      <c r="FK295" t="s">
        <v>263</v>
      </c>
      <c r="FL295" t="s">
        <v>15964</v>
      </c>
      <c r="FN295" t="s">
        <v>410</v>
      </c>
      <c r="FO295" t="s">
        <v>414</v>
      </c>
      <c r="FR295">
        <v>110116</v>
      </c>
      <c r="GB295" t="s">
        <v>266</v>
      </c>
      <c r="GC295" t="s">
        <v>225</v>
      </c>
      <c r="GD295">
        <v>0</v>
      </c>
      <c r="GF295">
        <v>0</v>
      </c>
      <c r="GG295">
        <v>25339</v>
      </c>
      <c r="GI295">
        <v>110116</v>
      </c>
      <c r="GJ295">
        <v>0</v>
      </c>
      <c r="GL295">
        <v>0</v>
      </c>
      <c r="GM295">
        <v>131038</v>
      </c>
      <c r="GS295" t="s">
        <v>267</v>
      </c>
      <c r="GT295" s="2">
        <v>44377</v>
      </c>
      <c r="GU295" t="s">
        <v>268</v>
      </c>
      <c r="GV295" t="s">
        <v>335</v>
      </c>
      <c r="GW295" t="s">
        <v>270</v>
      </c>
      <c r="GX295" t="s">
        <v>250</v>
      </c>
      <c r="GY295" t="s">
        <v>272</v>
      </c>
      <c r="GZ295" t="s">
        <v>273</v>
      </c>
      <c r="HA295" t="s">
        <v>336</v>
      </c>
      <c r="HC295" t="s">
        <v>337</v>
      </c>
      <c r="HE295" t="s">
        <v>230</v>
      </c>
      <c r="HF295" t="s">
        <v>15965</v>
      </c>
      <c r="HG295" t="s">
        <v>645</v>
      </c>
      <c r="HH295" t="s">
        <v>7997</v>
      </c>
      <c r="HI295" t="s">
        <v>632</v>
      </c>
      <c r="HJ295">
        <v>46153</v>
      </c>
      <c r="HK295" t="s">
        <v>980</v>
      </c>
      <c r="HL295" t="s">
        <v>409</v>
      </c>
      <c r="HM295" t="s">
        <v>981</v>
      </c>
      <c r="HN295" t="s">
        <v>982</v>
      </c>
      <c r="HO295" t="s">
        <v>983</v>
      </c>
      <c r="HP295" t="s">
        <v>984</v>
      </c>
      <c r="HR295" t="s">
        <v>278</v>
      </c>
      <c r="HV295">
        <v>112990</v>
      </c>
      <c r="HW295" t="s">
        <v>281</v>
      </c>
      <c r="HY295">
        <v>0</v>
      </c>
      <c r="HZ295">
        <v>0</v>
      </c>
      <c r="IA295" t="s">
        <v>279</v>
      </c>
      <c r="IB295" t="s">
        <v>281</v>
      </c>
      <c r="IE295" t="s">
        <v>283</v>
      </c>
      <c r="IF295" t="s">
        <v>283</v>
      </c>
      <c r="IG295" t="s">
        <v>283</v>
      </c>
      <c r="IH295" t="s">
        <v>284</v>
      </c>
      <c r="II295" t="s">
        <v>285</v>
      </c>
      <c r="IJ295" t="s">
        <v>286</v>
      </c>
      <c r="IK295" t="s">
        <v>278</v>
      </c>
      <c r="IL295" t="s">
        <v>346</v>
      </c>
      <c r="IM295" t="s">
        <v>288</v>
      </c>
      <c r="IN295" t="s">
        <v>289</v>
      </c>
      <c r="IP295" t="s">
        <v>290</v>
      </c>
      <c r="IQ295" t="s">
        <v>284</v>
      </c>
      <c r="IS295" t="s">
        <v>291</v>
      </c>
      <c r="IY295" t="s">
        <v>281</v>
      </c>
    </row>
    <row r="296" spans="1:259" x14ac:dyDescent="0.3">
      <c r="A296" s="14">
        <f>DAY(AVANZA[[#This Row],[FechaSeguimiento]])</f>
        <v>7</v>
      </c>
      <c r="B296" s="14">
        <f>MONTH(AVANZA[[#This Row],[FechaSeguimiento]])</f>
        <v>5</v>
      </c>
      <c r="C296"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96" t="str">
        <f>LOWER(IFERROR(VLOOKUP(AVANZA[[#This Row],[ID_Peticion]],CANCELADAS[#All],2,0),""))</f>
        <v/>
      </c>
      <c r="E296" t="str">
        <f>LOWER(IFERROR(VLOOKUP(AVANZA[[#This Row],[ID_Peticion]],CANCELADAS[#All],3,0),""))</f>
        <v/>
      </c>
      <c r="F296" t="str">
        <f>LOWER(IF(AVANZA[[#This Row],[CEDULA CLIENTE]]&lt;&gt;""," CC: " &amp; COUNTIFS(AVANZA[CEDULA CLIENTE],AVANZA[[#This Row],[CEDULA CLIENTE]]),"")&amp; IF(AVANZA[[#This Row],[Direccion]]&lt;&gt;""," DIR: " &amp; COUNTIFS(AVANZA[Direccion],AVANZA[[#This Row],[Direccion]]),""))</f>
        <v xml:space="preserve"> dir: 1</v>
      </c>
      <c r="G296" t="str">
        <f>IFERROR(VLOOKUP(AVANZA[[#This Row],[Cedula_Vendedor_Atis]],PLANTA[[#All],[CEDULA]:[LINEA]],3,0),"No Cruza")</f>
        <v>Marisol Avella</v>
      </c>
      <c r="H296" t="str">
        <f>IFERROR(VLOOKUP(AVANZA[[#This Row],[Cedula_Vendedor_Atis]],PLANTA[[#All],[CEDULA]:[LINEA]],4,0),"No Cruza")</f>
        <v>Fija</v>
      </c>
      <c r="I296" t="str">
        <f>LOWER(IF(AVANZA[[#This Row],[ATRIBUIBLE]]="",AVANZA[[#This Row],[Variable]],AVANZA[[#This Row],[ATRIBUIBLE]]))</f>
        <v>terminada</v>
      </c>
      <c r="J296" s="14">
        <f>IF(AVANZA[[#This Row],[Variable]]=AVANZA[[#Headers],[TERMINADA]],1,0)</f>
        <v>1</v>
      </c>
      <c r="K296" s="14">
        <f>IF(AVANZA[[#This Row],[Variable]]=AVANZA[[#Headers],[ANULADA]],1,0)</f>
        <v>0</v>
      </c>
      <c r="L296" s="14">
        <f>IF(AVANZA[[#This Row],[Variable]]=AVANZA[[#Headers],[PENDIENTE]],1,0)</f>
        <v>0</v>
      </c>
      <c r="M296" s="14">
        <f>IF(AVANZA[[#This Row],[ESTADO AGENDA]]="AGENDADA",1,0)</f>
        <v>0</v>
      </c>
      <c r="N296" s="14">
        <f>IF(AVANZA[[#This Row],[ESTADO AGENDA]]="PENDIENTE DE AGENDAR",1,0)</f>
        <v>0</v>
      </c>
      <c r="O296" s="14">
        <f>IF(AVANZA[[#This Row],[ESTADO AGENDA]]="SUSPENDIDA",1,0)</f>
        <v>0</v>
      </c>
      <c r="P296" t="str" cm="1">
        <f t="array" ref="P296">_xlfn.XLOOKUP(AVANZA[[#This Row],[Num_Agrupacion_Pet_Atis]],Tabla1[[#All],[Numero_de_actuacion]],Tabla1[[#All],[Estado_de_la_orden]],"",0)</f>
        <v/>
      </c>
      <c r="Q296" s="2" t="str" cm="1">
        <f t="array" ref="Q296">_xlfn.XLOOKUP(AVANZA[[#This Row],[Num_Agrupacion_Pet_Atis]],Tabla1[[#All],[Numero_de_actuacion]],Tabla1[[#All],[Fecha_de_la_cita]],"",0)</f>
        <v/>
      </c>
      <c r="R296" t="str" cm="1">
        <f t="array" ref="R296">_xlfn.XLOOKUP(AVANZA[[#This Row],[Num_Agrupacion_Pet_Atis]],Tabla1[[#All],[Numero_de_actuacion]],Tabla1[[#All],[Franja_horaria_de_la_cita]],"",0)</f>
        <v/>
      </c>
      <c r="S296" s="14" t="str">
        <f>IFERROR(DAY(AVANZA[[#This Row],[FECHA AGENDA]]),"")</f>
        <v/>
      </c>
      <c r="T296" s="14" t="str">
        <f>IFERROR(MONTH(AVANZA[[#This Row],[FECHA AGENDA]]),"")</f>
        <v/>
      </c>
      <c r="U296" t="str" cm="1">
        <f t="array" ref="U296">_xlfn.XLOOKUP(AVANZA[[#This Row],[Num_Agrupacion_Pet_Atis]],Tabla1[[#All],[Numero_de_actuacion]],Tabla1[[#All],[Motivo_de_suspension]],"",0)</f>
        <v/>
      </c>
      <c r="V296" s="2" t="str" cm="1">
        <f t="array" ref="V296">_xlfn.XLOOKUP(AVANZA[[#This Row],[Num_Agrupacion_Pet_Atis]],Tabla1[[#All],[Numero_de_actuacion]],Tabla1[[#All],[No_identificacion_cliente]],"",0)</f>
        <v/>
      </c>
      <c r="W296" s="2" t="str" cm="1">
        <f t="array" ref="W296">_xlfn.XLOOKUP(AVANZA[[#This Row],[Num_Agrupacion_Pet_Atis]],Tabla1[[#All],[Numero_de_actuacion]],Tabla1[[#All],[Movil_de_contacto]],"",0)</f>
        <v/>
      </c>
      <c r="X296" s="14">
        <f>IF(OR(AVANZA[[#This Row],[ESTADO LEG]]="Legalizada grabacion",AVANZA[[#This Row],[ESTADO LEG]]="Legalizada aut"),1,0)</f>
        <v>1</v>
      </c>
      <c r="Y296" s="14">
        <f>IF(OR(AVANZA[[#This Row],[ESTADO LEG]]="pdte legalizar",AVANZA[[#This Row],[ESTADO LEG]]="No cruza"),1,0)</f>
        <v>0</v>
      </c>
      <c r="Z296" t="str" cm="1">
        <f t="array" ref="Z296">IF(AVANZA[[#This Row],[Variable]]="Terminada",LOWER(_xlfn.XLOOKUP(AVANZA[[#This Row],[ID_Peticion]],Tabla6[[#All],[NUM_PETICION]],Tabla6[[#All],[ESTADO_LEG]],"NO CRUZA",0)),AVANZA[[#This Row],[Variable]])</f>
        <v>legalizada grabacion</v>
      </c>
      <c r="AA296" cm="1">
        <f t="array" ref="AA296">_xlfn.XLOOKUP(AVANZA[[#This Row],[ID_Peticion]],Tabla6[[#All],[NUM_PETICION]],Tabla6[[#All],[DIF_DIAS]],"",0)</f>
        <v>1</v>
      </c>
      <c r="AB296" s="2" cm="1">
        <f t="array" ref="AB296">IFERROR(_xlfn.XLOOKUP(AVANZA[[#This Row],[ID_Peticion]],Tabla6[[#All],[NUM_PETICION]],Tabla6[[#All],[FEC_LEGAL]],"",0),"")</f>
        <v>46150</v>
      </c>
      <c r="AC296" s="14">
        <f ca="1">IF(AVANZA[[#This Row],[FECHA LEG]]&lt;&gt;0,IFERROR(AVANZA[[#This Row],[FECHA LEG]]-AVANZA[[#This Row],[FechaIniEstadoSubPetAtis]],0),TODAY()-AVANZA[[#This Row],[FechaIniEstadoSubPetAtis]])</f>
        <v>1</v>
      </c>
      <c r="AD296" s="35" t="str">
        <f ca="1">IF(AVANZA[[#This Row],[FINAL Vs LG]]&lt;&gt;0,IF(AVANZA[[#This Row],[FINAL Vs LG]]&lt;7.1,"100%",IF(AND(AVANZA[[#This Row],[FINAL Vs LG]]&gt;7.1,AVANZA[[#This Row],[FINAL Vs LG]]&lt;11.1),"50%","0%")),0)</f>
        <v>100%</v>
      </c>
      <c r="AE296" s="14">
        <f ca="1">VLOOKUP(DAY(TODAY()),BACK!F:G,2,0)</f>
        <v>14</v>
      </c>
      <c r="AF296" s="14">
        <f>BACK!$I$2</f>
        <v>24</v>
      </c>
      <c r="AG296" s="14">
        <f>IF(AVANZA[[#This Row],[Oferta_empaquetada_comisiones]]="SI",1,0)</f>
        <v>0</v>
      </c>
      <c r="AH296" s="36">
        <f>IF(AVANZA[[#This Row],[Variable]]="TERMINADA",IFERROR(VLOOKUP(AVANZA[[#This Row],[SUPERVISOR]],Tabla2[#All],4,0),0),)</f>
        <v>3.5</v>
      </c>
      <c r="AI296" s="14">
        <f>IF(AVANZA[[#This Row],[Producto]]="BA",1,0)</f>
        <v>1</v>
      </c>
      <c r="AJ296" s="14">
        <f>IF(AVANZA[[#This Row],[Producto]]="DUO",1,0)</f>
        <v>0</v>
      </c>
      <c r="AK296" s="14">
        <f>IF(AVANZA[[#This Row],[Producto]]="TRIO",1,0)</f>
        <v>0</v>
      </c>
      <c r="AL296" t="s">
        <v>400</v>
      </c>
      <c r="AM296">
        <v>-1</v>
      </c>
      <c r="AN296">
        <v>-1</v>
      </c>
      <c r="AO296" t="s">
        <v>15966</v>
      </c>
      <c r="AP296" s="1">
        <v>46146.847129629627</v>
      </c>
      <c r="AQ296">
        <v>-1</v>
      </c>
      <c r="AR296" t="s">
        <v>15967</v>
      </c>
      <c r="AS296">
        <v>-1</v>
      </c>
      <c r="AT296">
        <v>-1</v>
      </c>
      <c r="AU296">
        <v>-1</v>
      </c>
      <c r="AV296">
        <v>-1</v>
      </c>
      <c r="AW296">
        <v>-1</v>
      </c>
      <c r="AX296" t="s">
        <v>224</v>
      </c>
      <c r="AY296">
        <v>-1</v>
      </c>
      <c r="AZ296">
        <v>2026</v>
      </c>
      <c r="BA296">
        <v>5</v>
      </c>
      <c r="BB296">
        <v>7</v>
      </c>
      <c r="BC296">
        <v>-1</v>
      </c>
      <c r="BD296" t="s">
        <v>225</v>
      </c>
      <c r="BE296">
        <v>-1</v>
      </c>
      <c r="BF296">
        <v>20001622163368</v>
      </c>
      <c r="BG296" t="s">
        <v>226</v>
      </c>
      <c r="BH296" t="s">
        <v>227</v>
      </c>
      <c r="BI296" t="s">
        <v>15968</v>
      </c>
      <c r="BJ296">
        <v>-1</v>
      </c>
      <c r="BK296">
        <v>-1</v>
      </c>
      <c r="BL296">
        <v>-1</v>
      </c>
      <c r="BM296" t="s">
        <v>229</v>
      </c>
      <c r="BN296" t="s">
        <v>230</v>
      </c>
      <c r="BO296" t="s">
        <v>15969</v>
      </c>
      <c r="BP296" t="s">
        <v>232</v>
      </c>
      <c r="BQ296">
        <v>2026</v>
      </c>
      <c r="BR296">
        <v>5</v>
      </c>
      <c r="BS296">
        <v>4</v>
      </c>
      <c r="BT296" s="1">
        <v>46149.740879629629</v>
      </c>
      <c r="BU296" t="s">
        <v>233</v>
      </c>
      <c r="BV296" s="2">
        <v>46149</v>
      </c>
      <c r="BW296" t="s">
        <v>234</v>
      </c>
      <c r="BX296" s="2">
        <v>46146</v>
      </c>
      <c r="BY296" s="2">
        <v>46149</v>
      </c>
      <c r="BZ296" t="s">
        <v>235</v>
      </c>
      <c r="CA296" t="s">
        <v>896</v>
      </c>
      <c r="CB296" t="s">
        <v>752</v>
      </c>
      <c r="CC296" t="s">
        <v>15970</v>
      </c>
      <c r="CD296" t="s">
        <v>3756</v>
      </c>
      <c r="CE296">
        <v>-1</v>
      </c>
      <c r="CF296" t="s">
        <v>899</v>
      </c>
      <c r="CG296" t="s">
        <v>756</v>
      </c>
      <c r="CH296" t="s">
        <v>242</v>
      </c>
      <c r="CI296">
        <v>1053346599</v>
      </c>
      <c r="CJ296" t="s">
        <v>408</v>
      </c>
      <c r="CK296" t="s">
        <v>245</v>
      </c>
      <c r="CL296" t="s">
        <v>409</v>
      </c>
      <c r="CM296" t="s">
        <v>247</v>
      </c>
      <c r="CN296" t="s">
        <v>410</v>
      </c>
      <c r="CT296" t="s">
        <v>304</v>
      </c>
      <c r="CU296" t="s">
        <v>225</v>
      </c>
      <c r="CW296" t="s">
        <v>226</v>
      </c>
      <c r="CX296" t="s">
        <v>227</v>
      </c>
      <c r="DA296" t="s">
        <v>250</v>
      </c>
      <c r="DB296">
        <v>-1</v>
      </c>
      <c r="DF296" t="s">
        <v>251</v>
      </c>
      <c r="DJ296" t="s">
        <v>252</v>
      </c>
      <c r="DK296" t="s">
        <v>253</v>
      </c>
      <c r="DL296" t="s">
        <v>254</v>
      </c>
      <c r="DN296" t="s">
        <v>255</v>
      </c>
      <c r="DR296" t="s">
        <v>411</v>
      </c>
      <c r="DS296" t="s">
        <v>408</v>
      </c>
      <c r="DT296" t="s">
        <v>407</v>
      </c>
      <c r="DV296">
        <v>1</v>
      </c>
      <c r="DW296" t="s">
        <v>623</v>
      </c>
      <c r="ED296" s="2">
        <v>46149</v>
      </c>
      <c r="EE296" t="s">
        <v>900</v>
      </c>
      <c r="EF296">
        <v>9</v>
      </c>
      <c r="EP296" t="s">
        <v>258</v>
      </c>
      <c r="ES296" t="s">
        <v>14225</v>
      </c>
      <c r="FA296" t="s">
        <v>245</v>
      </c>
      <c r="FB296" t="s">
        <v>763</v>
      </c>
      <c r="FD296" t="s">
        <v>763</v>
      </c>
      <c r="FE296" t="s">
        <v>902</v>
      </c>
      <c r="FF296" t="s">
        <v>903</v>
      </c>
      <c r="FK296" t="s">
        <v>263</v>
      </c>
      <c r="FL296" t="s">
        <v>15971</v>
      </c>
      <c r="FN296" t="s">
        <v>410</v>
      </c>
      <c r="FO296" t="s">
        <v>414</v>
      </c>
      <c r="FR296">
        <v>85900</v>
      </c>
      <c r="GB296" t="s">
        <v>266</v>
      </c>
      <c r="GC296" t="s">
        <v>225</v>
      </c>
      <c r="GD296">
        <v>0</v>
      </c>
      <c r="GF296">
        <v>0</v>
      </c>
      <c r="GG296">
        <v>25421</v>
      </c>
      <c r="GI296">
        <v>85900</v>
      </c>
      <c r="GJ296">
        <v>0</v>
      </c>
      <c r="GL296">
        <v>0</v>
      </c>
      <c r="GM296">
        <v>102221</v>
      </c>
      <c r="GS296" t="s">
        <v>267</v>
      </c>
      <c r="GT296" s="2">
        <v>45230</v>
      </c>
      <c r="GU296" t="s">
        <v>268</v>
      </c>
      <c r="GV296" t="s">
        <v>311</v>
      </c>
      <c r="GW296" t="s">
        <v>270</v>
      </c>
      <c r="GX296" t="s">
        <v>271</v>
      </c>
      <c r="GY296" t="s">
        <v>272</v>
      </c>
      <c r="GZ296" t="s">
        <v>273</v>
      </c>
      <c r="HA296" t="s">
        <v>274</v>
      </c>
      <c r="HB296" t="s">
        <v>900</v>
      </c>
      <c r="HC296" t="s">
        <v>900</v>
      </c>
      <c r="HD296" t="s">
        <v>761</v>
      </c>
      <c r="HE296" t="s">
        <v>230</v>
      </c>
      <c r="HF296" t="s">
        <v>15972</v>
      </c>
      <c r="HG296" t="s">
        <v>277</v>
      </c>
      <c r="HR296" t="s">
        <v>278</v>
      </c>
      <c r="HV296">
        <v>85900</v>
      </c>
      <c r="HW296" t="s">
        <v>279</v>
      </c>
      <c r="HX296" t="s">
        <v>280</v>
      </c>
      <c r="HY296">
        <v>103568</v>
      </c>
      <c r="HZ296">
        <v>17668</v>
      </c>
      <c r="IA296" t="s">
        <v>279</v>
      </c>
      <c r="IB296" t="s">
        <v>281</v>
      </c>
      <c r="ID296" t="s">
        <v>282</v>
      </c>
      <c r="IE296" t="s">
        <v>283</v>
      </c>
      <c r="IF296" t="s">
        <v>283</v>
      </c>
      <c r="IG296" t="s">
        <v>283</v>
      </c>
      <c r="IH296" t="s">
        <v>284</v>
      </c>
      <c r="II296" t="s">
        <v>285</v>
      </c>
      <c r="IJ296" t="s">
        <v>286</v>
      </c>
      <c r="IK296" t="s">
        <v>278</v>
      </c>
      <c r="IL296" t="s">
        <v>346</v>
      </c>
      <c r="IM296" t="s">
        <v>288</v>
      </c>
      <c r="IN296" t="s">
        <v>289</v>
      </c>
      <c r="IP296" t="s">
        <v>290</v>
      </c>
      <c r="IQ296" t="s">
        <v>284</v>
      </c>
      <c r="IS296" t="s">
        <v>291</v>
      </c>
      <c r="IT296" t="s">
        <v>398</v>
      </c>
      <c r="IW296" t="s">
        <v>15050</v>
      </c>
      <c r="IY296" t="s">
        <v>281</v>
      </c>
    </row>
    <row r="297" spans="1:259" x14ac:dyDescent="0.3">
      <c r="A297" s="14">
        <f>DAY(AVANZA[[#This Row],[FechaSeguimiento]])</f>
        <v>7</v>
      </c>
      <c r="B297" s="14">
        <f>MONTH(AVANZA[[#This Row],[FechaSeguimiento]])</f>
        <v>5</v>
      </c>
      <c r="C297"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97" t="str">
        <f>LOWER(IFERROR(VLOOKUP(AVANZA[[#This Row],[ID_Peticion]],CANCELADAS[#All],2,0),""))</f>
        <v/>
      </c>
      <c r="E297" t="str">
        <f>LOWER(IFERROR(VLOOKUP(AVANZA[[#This Row],[ID_Peticion]],CANCELADAS[#All],3,0),""))</f>
        <v/>
      </c>
      <c r="F297" t="str">
        <f>LOWER(IF(AVANZA[[#This Row],[CEDULA CLIENTE]]&lt;&gt;""," CC: " &amp; COUNTIFS(AVANZA[CEDULA CLIENTE],AVANZA[[#This Row],[CEDULA CLIENTE]]),"")&amp; IF(AVANZA[[#This Row],[Direccion]]&lt;&gt;""," DIR: " &amp; COUNTIFS(AVANZA[Direccion],AVANZA[[#This Row],[Direccion]]),""))</f>
        <v xml:space="preserve"> dir: 1</v>
      </c>
      <c r="G297" t="str">
        <f>IFERROR(VLOOKUP(AVANZA[[#This Row],[Cedula_Vendedor_Atis]],PLANTA[[#All],[CEDULA]:[LINEA]],3,0),"No Cruza")</f>
        <v>Marisol Avella</v>
      </c>
      <c r="H297" t="str">
        <f>IFERROR(VLOOKUP(AVANZA[[#This Row],[Cedula_Vendedor_Atis]],PLANTA[[#All],[CEDULA]:[LINEA]],4,0),"No Cruza")</f>
        <v>Fija</v>
      </c>
      <c r="I297" t="str">
        <f>LOWER(IF(AVANZA[[#This Row],[ATRIBUIBLE]]="",AVANZA[[#This Row],[Variable]],AVANZA[[#This Row],[ATRIBUIBLE]]))</f>
        <v>terminada</v>
      </c>
      <c r="J297" s="14">
        <f>IF(AVANZA[[#This Row],[Variable]]=AVANZA[[#Headers],[TERMINADA]],1,0)</f>
        <v>1</v>
      </c>
      <c r="K297" s="14">
        <f>IF(AVANZA[[#This Row],[Variable]]=AVANZA[[#Headers],[ANULADA]],1,0)</f>
        <v>0</v>
      </c>
      <c r="L297" s="14">
        <f>IF(AVANZA[[#This Row],[Variable]]=AVANZA[[#Headers],[PENDIENTE]],1,0)</f>
        <v>0</v>
      </c>
      <c r="M297" s="14">
        <f>IF(AVANZA[[#This Row],[ESTADO AGENDA]]="AGENDADA",1,0)</f>
        <v>0</v>
      </c>
      <c r="N297" s="14">
        <f>IF(AVANZA[[#This Row],[ESTADO AGENDA]]="PENDIENTE DE AGENDAR",1,0)</f>
        <v>0</v>
      </c>
      <c r="O297" s="14">
        <f>IF(AVANZA[[#This Row],[ESTADO AGENDA]]="SUSPENDIDA",1,0)</f>
        <v>0</v>
      </c>
      <c r="P297" t="str" cm="1">
        <f t="array" ref="P297">_xlfn.XLOOKUP(AVANZA[[#This Row],[Num_Agrupacion_Pet_Atis]],Tabla1[[#All],[Numero_de_actuacion]],Tabla1[[#All],[Estado_de_la_orden]],"",0)</f>
        <v/>
      </c>
      <c r="Q297" s="2" t="str" cm="1">
        <f t="array" ref="Q297">_xlfn.XLOOKUP(AVANZA[[#This Row],[Num_Agrupacion_Pet_Atis]],Tabla1[[#All],[Numero_de_actuacion]],Tabla1[[#All],[Fecha_de_la_cita]],"",0)</f>
        <v/>
      </c>
      <c r="R297" t="str" cm="1">
        <f t="array" ref="R297">_xlfn.XLOOKUP(AVANZA[[#This Row],[Num_Agrupacion_Pet_Atis]],Tabla1[[#All],[Numero_de_actuacion]],Tabla1[[#All],[Franja_horaria_de_la_cita]],"",0)</f>
        <v/>
      </c>
      <c r="S297" s="14" t="str">
        <f>IFERROR(DAY(AVANZA[[#This Row],[FECHA AGENDA]]),"")</f>
        <v/>
      </c>
      <c r="T297" s="14" t="str">
        <f>IFERROR(MONTH(AVANZA[[#This Row],[FECHA AGENDA]]),"")</f>
        <v/>
      </c>
      <c r="U297" t="str" cm="1">
        <f t="array" ref="U297">_xlfn.XLOOKUP(AVANZA[[#This Row],[Num_Agrupacion_Pet_Atis]],Tabla1[[#All],[Numero_de_actuacion]],Tabla1[[#All],[Motivo_de_suspension]],"",0)</f>
        <v/>
      </c>
      <c r="V297" s="2" t="str" cm="1">
        <f t="array" ref="V297">_xlfn.XLOOKUP(AVANZA[[#This Row],[Num_Agrupacion_Pet_Atis]],Tabla1[[#All],[Numero_de_actuacion]],Tabla1[[#All],[No_identificacion_cliente]],"",0)</f>
        <v/>
      </c>
      <c r="W297" s="2" t="str" cm="1">
        <f t="array" ref="W297">_xlfn.XLOOKUP(AVANZA[[#This Row],[Num_Agrupacion_Pet_Atis]],Tabla1[[#All],[Numero_de_actuacion]],Tabla1[[#All],[Movil_de_contacto]],"",0)</f>
        <v/>
      </c>
      <c r="X297" s="14">
        <f>IF(OR(AVANZA[[#This Row],[ESTADO LEG]]="Legalizada grabacion",AVANZA[[#This Row],[ESTADO LEG]]="Legalizada aut"),1,0)</f>
        <v>1</v>
      </c>
      <c r="Y297" s="14">
        <f>IF(OR(AVANZA[[#This Row],[ESTADO LEG]]="pdte legalizar",AVANZA[[#This Row],[ESTADO LEG]]="No cruza"),1,0)</f>
        <v>0</v>
      </c>
      <c r="Z297" t="str" cm="1">
        <f t="array" ref="Z297">IF(AVANZA[[#This Row],[Variable]]="Terminada",LOWER(_xlfn.XLOOKUP(AVANZA[[#This Row],[ID_Peticion]],Tabla6[[#All],[NUM_PETICION]],Tabla6[[#All],[ESTADO_LEG]],"NO CRUZA",0)),AVANZA[[#This Row],[Variable]])</f>
        <v>legalizada grabacion</v>
      </c>
      <c r="AA297" cm="1">
        <f t="array" ref="AA297">_xlfn.XLOOKUP(AVANZA[[#This Row],[ID_Peticion]],Tabla6[[#All],[NUM_PETICION]],Tabla6[[#All],[DIF_DIAS]],"",0)</f>
        <v>1</v>
      </c>
      <c r="AB297" s="2" cm="1">
        <f t="array" ref="AB297">IFERROR(_xlfn.XLOOKUP(AVANZA[[#This Row],[ID_Peticion]],Tabla6[[#All],[NUM_PETICION]],Tabla6[[#All],[FEC_LEGAL]],"",0),"")</f>
        <v>46150</v>
      </c>
      <c r="AC297" s="14">
        <f ca="1">IF(AVANZA[[#This Row],[FECHA LEG]]&lt;&gt;0,IFERROR(AVANZA[[#This Row],[FECHA LEG]]-AVANZA[[#This Row],[FechaIniEstadoSubPetAtis]],0),TODAY()-AVANZA[[#This Row],[FechaIniEstadoSubPetAtis]])</f>
        <v>1</v>
      </c>
      <c r="AD297" s="35" t="str">
        <f ca="1">IF(AVANZA[[#This Row],[FINAL Vs LG]]&lt;&gt;0,IF(AVANZA[[#This Row],[FINAL Vs LG]]&lt;7.1,"100%",IF(AND(AVANZA[[#This Row],[FINAL Vs LG]]&gt;7.1,AVANZA[[#This Row],[FINAL Vs LG]]&lt;11.1),"50%","0%")),0)</f>
        <v>100%</v>
      </c>
      <c r="AE297" s="14">
        <f ca="1">VLOOKUP(DAY(TODAY()),BACK!F:G,2,0)</f>
        <v>14</v>
      </c>
      <c r="AF297" s="14">
        <f>BACK!$I$2</f>
        <v>24</v>
      </c>
      <c r="AG297" s="14">
        <f>IF(AVANZA[[#This Row],[Oferta_empaquetada_comisiones]]="SI",1,0)</f>
        <v>0</v>
      </c>
      <c r="AH297" s="36">
        <f>IF(AVANZA[[#This Row],[Variable]]="TERMINADA",IFERROR(VLOOKUP(AVANZA[[#This Row],[SUPERVISOR]],Tabla2[#All],4,0),0),)</f>
        <v>3.5</v>
      </c>
      <c r="AI297" s="14">
        <f>IF(AVANZA[[#This Row],[Producto]]="BA",1,0)</f>
        <v>0</v>
      </c>
      <c r="AJ297" s="14">
        <f>IF(AVANZA[[#This Row],[Producto]]="DUO",1,0)</f>
        <v>0</v>
      </c>
      <c r="AK297" s="14">
        <f>IF(AVANZA[[#This Row],[Producto]]="TRIO",1,0)</f>
        <v>1</v>
      </c>
      <c r="AL297" t="s">
        <v>418</v>
      </c>
      <c r="AM297">
        <v>-1</v>
      </c>
      <c r="AN297">
        <v>-1</v>
      </c>
      <c r="AO297" t="s">
        <v>15973</v>
      </c>
      <c r="AP297" s="1">
        <v>46144.820613425924</v>
      </c>
      <c r="AQ297">
        <v>-1</v>
      </c>
      <c r="AR297" t="s">
        <v>15974</v>
      </c>
      <c r="AS297">
        <v>-1</v>
      </c>
      <c r="AT297">
        <v>-1</v>
      </c>
      <c r="AU297">
        <v>-1</v>
      </c>
      <c r="AV297">
        <v>-1</v>
      </c>
      <c r="AW297">
        <v>-1</v>
      </c>
      <c r="AX297" t="s">
        <v>224</v>
      </c>
      <c r="AY297">
        <v>-1</v>
      </c>
      <c r="AZ297">
        <v>2026</v>
      </c>
      <c r="BA297">
        <v>5</v>
      </c>
      <c r="BB297">
        <v>7</v>
      </c>
      <c r="BC297">
        <v>-1</v>
      </c>
      <c r="BD297" t="s">
        <v>225</v>
      </c>
      <c r="BE297">
        <v>-1</v>
      </c>
      <c r="BF297">
        <v>20001621523102</v>
      </c>
      <c r="BG297" t="s">
        <v>438</v>
      </c>
      <c r="BH297" t="s">
        <v>439</v>
      </c>
      <c r="BI297" t="s">
        <v>15975</v>
      </c>
      <c r="BJ297">
        <v>-1</v>
      </c>
      <c r="BK297">
        <v>-1</v>
      </c>
      <c r="BL297">
        <v>-1</v>
      </c>
      <c r="BM297" t="s">
        <v>229</v>
      </c>
      <c r="BN297" t="s">
        <v>230</v>
      </c>
      <c r="BO297" t="s">
        <v>15976</v>
      </c>
      <c r="BP297" t="s">
        <v>232</v>
      </c>
      <c r="BQ297">
        <v>2026</v>
      </c>
      <c r="BR297">
        <v>5</v>
      </c>
      <c r="BS297">
        <v>2</v>
      </c>
      <c r="BT297" s="1">
        <v>46149.494189814817</v>
      </c>
      <c r="BU297" t="s">
        <v>233</v>
      </c>
      <c r="BV297" s="2">
        <v>46149</v>
      </c>
      <c r="BW297" t="s">
        <v>234</v>
      </c>
      <c r="BX297" s="2">
        <v>46144</v>
      </c>
      <c r="BY297" s="2">
        <v>46149</v>
      </c>
      <c r="BZ297" t="s">
        <v>235</v>
      </c>
      <c r="CA297" t="s">
        <v>321</v>
      </c>
      <c r="CB297" t="s">
        <v>322</v>
      </c>
      <c r="CC297" t="s">
        <v>15977</v>
      </c>
      <c r="CD297" t="s">
        <v>2413</v>
      </c>
      <c r="CE297">
        <v>-1</v>
      </c>
      <c r="CF297" t="s">
        <v>324</v>
      </c>
      <c r="CG297" t="s">
        <v>325</v>
      </c>
      <c r="CH297" t="s">
        <v>326</v>
      </c>
      <c r="CI297">
        <v>1022940376</v>
      </c>
      <c r="CJ297" t="s">
        <v>426</v>
      </c>
      <c r="CK297" t="s">
        <v>245</v>
      </c>
      <c r="CL297" t="s">
        <v>409</v>
      </c>
      <c r="CM297" t="s">
        <v>247</v>
      </c>
      <c r="CN297" t="s">
        <v>410</v>
      </c>
      <c r="CT297" t="s">
        <v>853</v>
      </c>
      <c r="CU297" t="s">
        <v>387</v>
      </c>
      <c r="CW297" t="s">
        <v>446</v>
      </c>
      <c r="CX297" t="s">
        <v>447</v>
      </c>
      <c r="DA297" t="s">
        <v>250</v>
      </c>
      <c r="DB297">
        <v>-1</v>
      </c>
      <c r="DF297" t="s">
        <v>251</v>
      </c>
      <c r="DJ297" t="s">
        <v>252</v>
      </c>
      <c r="DK297" t="s">
        <v>253</v>
      </c>
      <c r="DL297" t="s">
        <v>253</v>
      </c>
      <c r="DN297" t="s">
        <v>390</v>
      </c>
      <c r="DR297" t="s">
        <v>427</v>
      </c>
      <c r="DS297" t="s">
        <v>426</v>
      </c>
      <c r="DT297" t="s">
        <v>425</v>
      </c>
      <c r="DV297">
        <v>1</v>
      </c>
      <c r="DW297" t="s">
        <v>331</v>
      </c>
      <c r="ED297" s="2">
        <v>46149</v>
      </c>
      <c r="EE297" t="s">
        <v>343</v>
      </c>
      <c r="EF297">
        <v>9</v>
      </c>
      <c r="EP297" t="s">
        <v>258</v>
      </c>
      <c r="ES297" t="s">
        <v>15978</v>
      </c>
      <c r="EZ297" t="s">
        <v>14243</v>
      </c>
      <c r="FA297" t="s">
        <v>245</v>
      </c>
      <c r="FB297" t="s">
        <v>333</v>
      </c>
      <c r="FD297" t="s">
        <v>333</v>
      </c>
      <c r="FE297" t="s">
        <v>334</v>
      </c>
      <c r="FF297" t="s">
        <v>334</v>
      </c>
      <c r="FK297" t="s">
        <v>263</v>
      </c>
      <c r="FL297" t="s">
        <v>15979</v>
      </c>
      <c r="FN297" t="s">
        <v>410</v>
      </c>
      <c r="FO297" t="s">
        <v>414</v>
      </c>
      <c r="FR297">
        <v>99915</v>
      </c>
      <c r="GB297" t="s">
        <v>266</v>
      </c>
      <c r="GC297" t="s">
        <v>387</v>
      </c>
      <c r="GD297">
        <v>25188</v>
      </c>
      <c r="GF297">
        <v>2353</v>
      </c>
      <c r="GG297">
        <v>25422</v>
      </c>
      <c r="GI297">
        <v>73235</v>
      </c>
      <c r="GJ297">
        <v>25427</v>
      </c>
      <c r="GL297">
        <v>24327</v>
      </c>
      <c r="GM297">
        <v>118898</v>
      </c>
      <c r="GS297" t="s">
        <v>267</v>
      </c>
      <c r="GT297" s="2">
        <v>44712</v>
      </c>
      <c r="GU297" t="s">
        <v>268</v>
      </c>
      <c r="GV297" t="s">
        <v>311</v>
      </c>
      <c r="GW297" t="s">
        <v>270</v>
      </c>
      <c r="GX297" t="s">
        <v>271</v>
      </c>
      <c r="GY297" t="s">
        <v>272</v>
      </c>
      <c r="GZ297" t="s">
        <v>273</v>
      </c>
      <c r="HA297" t="s">
        <v>336</v>
      </c>
      <c r="HC297" t="s">
        <v>337</v>
      </c>
      <c r="HE297" t="s">
        <v>230</v>
      </c>
      <c r="HF297" t="s">
        <v>15980</v>
      </c>
      <c r="HG297" t="s">
        <v>277</v>
      </c>
      <c r="HR297" t="s">
        <v>278</v>
      </c>
      <c r="HV297">
        <v>118900</v>
      </c>
      <c r="HW297" t="s">
        <v>279</v>
      </c>
      <c r="HX297" t="s">
        <v>280</v>
      </c>
      <c r="HY297">
        <v>117583</v>
      </c>
      <c r="HZ297">
        <v>17668</v>
      </c>
      <c r="IA297" t="s">
        <v>279</v>
      </c>
      <c r="IB297" t="s">
        <v>281</v>
      </c>
      <c r="ID297" t="s">
        <v>282</v>
      </c>
      <c r="IE297" t="s">
        <v>283</v>
      </c>
      <c r="IF297" t="s">
        <v>283</v>
      </c>
      <c r="IG297" t="s">
        <v>283</v>
      </c>
      <c r="IH297" t="s">
        <v>284</v>
      </c>
      <c r="II297" t="s">
        <v>285</v>
      </c>
      <c r="IJ297" t="s">
        <v>286</v>
      </c>
      <c r="IK297" t="s">
        <v>278</v>
      </c>
      <c r="IL297" t="s">
        <v>346</v>
      </c>
      <c r="IM297" t="s">
        <v>288</v>
      </c>
      <c r="IN297" t="s">
        <v>289</v>
      </c>
      <c r="IP297" t="s">
        <v>290</v>
      </c>
      <c r="IQ297" t="s">
        <v>284</v>
      </c>
      <c r="IS297" t="s">
        <v>291</v>
      </c>
      <c r="IY297" t="s">
        <v>281</v>
      </c>
    </row>
    <row r="298" spans="1:259" x14ac:dyDescent="0.3">
      <c r="A298" s="14">
        <f>DAY(AVANZA[[#This Row],[FechaSeguimiento]])</f>
        <v>7</v>
      </c>
      <c r="B298" s="14">
        <f>MONTH(AVANZA[[#This Row],[FechaSeguimiento]])</f>
        <v>5</v>
      </c>
      <c r="C298"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98" t="str">
        <f>LOWER(IFERROR(VLOOKUP(AVANZA[[#This Row],[ID_Peticion]],CANCELADAS[#All],2,0),""))</f>
        <v/>
      </c>
      <c r="E298" t="str">
        <f>LOWER(IFERROR(VLOOKUP(AVANZA[[#This Row],[ID_Peticion]],CANCELADAS[#All],3,0),""))</f>
        <v/>
      </c>
      <c r="F298" t="str">
        <f>LOWER(IF(AVANZA[[#This Row],[CEDULA CLIENTE]]&lt;&gt;""," CC: " &amp; COUNTIFS(AVANZA[CEDULA CLIENTE],AVANZA[[#This Row],[CEDULA CLIENTE]]),"")&amp; IF(AVANZA[[#This Row],[Direccion]]&lt;&gt;""," DIR: " &amp; COUNTIFS(AVANZA[Direccion],AVANZA[[#This Row],[Direccion]]),""))</f>
        <v xml:space="preserve"> dir: 1</v>
      </c>
      <c r="G298" t="str">
        <f>IFERROR(VLOOKUP(AVANZA[[#This Row],[Cedula_Vendedor_Atis]],PLANTA[[#All],[CEDULA]:[LINEA]],3,0),"No Cruza")</f>
        <v>Marisol Avella</v>
      </c>
      <c r="H298" t="str">
        <f>IFERROR(VLOOKUP(AVANZA[[#This Row],[Cedula_Vendedor_Atis]],PLANTA[[#All],[CEDULA]:[LINEA]],4,0),"No Cruza")</f>
        <v>Fija</v>
      </c>
      <c r="I298" t="str">
        <f>LOWER(IF(AVANZA[[#This Row],[ATRIBUIBLE]]="",AVANZA[[#This Row],[Variable]],AVANZA[[#This Row],[ATRIBUIBLE]]))</f>
        <v>terminada</v>
      </c>
      <c r="J298" s="14">
        <f>IF(AVANZA[[#This Row],[Variable]]=AVANZA[[#Headers],[TERMINADA]],1,0)</f>
        <v>1</v>
      </c>
      <c r="K298" s="14">
        <f>IF(AVANZA[[#This Row],[Variable]]=AVANZA[[#Headers],[ANULADA]],1,0)</f>
        <v>0</v>
      </c>
      <c r="L298" s="14">
        <f>IF(AVANZA[[#This Row],[Variable]]=AVANZA[[#Headers],[PENDIENTE]],1,0)</f>
        <v>0</v>
      </c>
      <c r="M298" s="14">
        <f>IF(AVANZA[[#This Row],[ESTADO AGENDA]]="AGENDADA",1,0)</f>
        <v>0</v>
      </c>
      <c r="N298" s="14">
        <f>IF(AVANZA[[#This Row],[ESTADO AGENDA]]="PENDIENTE DE AGENDAR",1,0)</f>
        <v>0</v>
      </c>
      <c r="O298" s="14">
        <f>IF(AVANZA[[#This Row],[ESTADO AGENDA]]="SUSPENDIDA",1,0)</f>
        <v>0</v>
      </c>
      <c r="P298" t="str" cm="1">
        <f t="array" ref="P298">_xlfn.XLOOKUP(AVANZA[[#This Row],[Num_Agrupacion_Pet_Atis]],Tabla1[[#All],[Numero_de_actuacion]],Tabla1[[#All],[Estado_de_la_orden]],"",0)</f>
        <v/>
      </c>
      <c r="Q298" s="2" t="str" cm="1">
        <f t="array" ref="Q298">_xlfn.XLOOKUP(AVANZA[[#This Row],[Num_Agrupacion_Pet_Atis]],Tabla1[[#All],[Numero_de_actuacion]],Tabla1[[#All],[Fecha_de_la_cita]],"",0)</f>
        <v/>
      </c>
      <c r="R298" t="str" cm="1">
        <f t="array" ref="R298">_xlfn.XLOOKUP(AVANZA[[#This Row],[Num_Agrupacion_Pet_Atis]],Tabla1[[#All],[Numero_de_actuacion]],Tabla1[[#All],[Franja_horaria_de_la_cita]],"",0)</f>
        <v/>
      </c>
      <c r="S298" s="14" t="str">
        <f>IFERROR(DAY(AVANZA[[#This Row],[FECHA AGENDA]]),"")</f>
        <v/>
      </c>
      <c r="T298" s="14" t="str">
        <f>IFERROR(MONTH(AVANZA[[#This Row],[FECHA AGENDA]]),"")</f>
        <v/>
      </c>
      <c r="U298" t="str" cm="1">
        <f t="array" ref="U298">_xlfn.XLOOKUP(AVANZA[[#This Row],[Num_Agrupacion_Pet_Atis]],Tabla1[[#All],[Numero_de_actuacion]],Tabla1[[#All],[Motivo_de_suspension]],"",0)</f>
        <v/>
      </c>
      <c r="V298" s="2" t="str" cm="1">
        <f t="array" ref="V298">_xlfn.XLOOKUP(AVANZA[[#This Row],[Num_Agrupacion_Pet_Atis]],Tabla1[[#All],[Numero_de_actuacion]],Tabla1[[#All],[No_identificacion_cliente]],"",0)</f>
        <v/>
      </c>
      <c r="W298" s="2" t="str" cm="1">
        <f t="array" ref="W298">_xlfn.XLOOKUP(AVANZA[[#This Row],[Num_Agrupacion_Pet_Atis]],Tabla1[[#All],[Numero_de_actuacion]],Tabla1[[#All],[Movil_de_contacto]],"",0)</f>
        <v/>
      </c>
      <c r="X298" s="14">
        <f>IF(OR(AVANZA[[#This Row],[ESTADO LEG]]="Legalizada grabacion",AVANZA[[#This Row],[ESTADO LEG]]="Legalizada aut"),1,0)</f>
        <v>1</v>
      </c>
      <c r="Y298" s="14">
        <f>IF(OR(AVANZA[[#This Row],[ESTADO LEG]]="pdte legalizar",AVANZA[[#This Row],[ESTADO LEG]]="No cruza"),1,0)</f>
        <v>0</v>
      </c>
      <c r="Z298" t="str" cm="1">
        <f t="array" ref="Z298">IF(AVANZA[[#This Row],[Variable]]="Terminada",LOWER(_xlfn.XLOOKUP(AVANZA[[#This Row],[ID_Peticion]],Tabla6[[#All],[NUM_PETICION]],Tabla6[[#All],[ESTADO_LEG]],"NO CRUZA",0)),AVANZA[[#This Row],[Variable]])</f>
        <v>legalizada grabacion</v>
      </c>
      <c r="AA298" cm="1">
        <f t="array" ref="AA298">_xlfn.XLOOKUP(AVANZA[[#This Row],[ID_Peticion]],Tabla6[[#All],[NUM_PETICION]],Tabla6[[#All],[DIF_DIAS]],"",0)</f>
        <v>1</v>
      </c>
      <c r="AB298" s="2" cm="1">
        <f t="array" ref="AB298">IFERROR(_xlfn.XLOOKUP(AVANZA[[#This Row],[ID_Peticion]],Tabla6[[#All],[NUM_PETICION]],Tabla6[[#All],[FEC_LEGAL]],"",0),"")</f>
        <v>46150</v>
      </c>
      <c r="AC298" s="14">
        <f ca="1">IF(AVANZA[[#This Row],[FECHA LEG]]&lt;&gt;0,IFERROR(AVANZA[[#This Row],[FECHA LEG]]-AVANZA[[#This Row],[FechaIniEstadoSubPetAtis]],0),TODAY()-AVANZA[[#This Row],[FechaIniEstadoSubPetAtis]])</f>
        <v>1</v>
      </c>
      <c r="AD298" s="35" t="str">
        <f ca="1">IF(AVANZA[[#This Row],[FINAL Vs LG]]&lt;&gt;0,IF(AVANZA[[#This Row],[FINAL Vs LG]]&lt;7.1,"100%",IF(AND(AVANZA[[#This Row],[FINAL Vs LG]]&gt;7.1,AVANZA[[#This Row],[FINAL Vs LG]]&lt;11.1),"50%","0%")),0)</f>
        <v>100%</v>
      </c>
      <c r="AE298" s="14">
        <f ca="1">VLOOKUP(DAY(TODAY()),BACK!F:G,2,0)</f>
        <v>14</v>
      </c>
      <c r="AF298" s="14">
        <f>BACK!$I$2</f>
        <v>24</v>
      </c>
      <c r="AG298" s="14">
        <f>IF(AVANZA[[#This Row],[Oferta_empaquetada_comisiones]]="SI",1,0)</f>
        <v>0</v>
      </c>
      <c r="AH298" s="36">
        <f>IF(AVANZA[[#This Row],[Variable]]="TERMINADA",IFERROR(VLOOKUP(AVANZA[[#This Row],[SUPERVISOR]],Tabla2[#All],4,0),0),)</f>
        <v>3.5</v>
      </c>
      <c r="AI298" s="14">
        <f>IF(AVANZA[[#This Row],[Producto]]="BA",1,0)</f>
        <v>0</v>
      </c>
      <c r="AJ298" s="14">
        <f>IF(AVANZA[[#This Row],[Producto]]="DUO",1,0)</f>
        <v>0</v>
      </c>
      <c r="AK298" s="14">
        <f>IF(AVANZA[[#This Row],[Producto]]="TRIO",1,0)</f>
        <v>1</v>
      </c>
      <c r="AL298" t="s">
        <v>797</v>
      </c>
      <c r="AM298">
        <v>-1</v>
      </c>
      <c r="AN298">
        <v>-1</v>
      </c>
      <c r="AO298" t="s">
        <v>15981</v>
      </c>
      <c r="AP298" s="1">
        <v>46148.491898148146</v>
      </c>
      <c r="AQ298">
        <v>-1</v>
      </c>
      <c r="AR298" t="s">
        <v>15982</v>
      </c>
      <c r="AS298">
        <v>-1</v>
      </c>
      <c r="AT298">
        <v>-1</v>
      </c>
      <c r="AU298">
        <v>-1</v>
      </c>
      <c r="AV298">
        <v>-1</v>
      </c>
      <c r="AW298">
        <v>-1</v>
      </c>
      <c r="AX298" t="s">
        <v>224</v>
      </c>
      <c r="AY298">
        <v>-1</v>
      </c>
      <c r="AZ298">
        <v>2026</v>
      </c>
      <c r="BA298">
        <v>5</v>
      </c>
      <c r="BB298">
        <v>7</v>
      </c>
      <c r="BC298">
        <v>-1</v>
      </c>
      <c r="BD298" t="s">
        <v>225</v>
      </c>
      <c r="BE298">
        <v>-1</v>
      </c>
      <c r="BF298">
        <v>20001623530306</v>
      </c>
      <c r="BG298" t="s">
        <v>596</v>
      </c>
      <c r="BH298" t="s">
        <v>597</v>
      </c>
      <c r="BI298" t="s">
        <v>15983</v>
      </c>
      <c r="BJ298">
        <v>-1</v>
      </c>
      <c r="BK298">
        <v>-1</v>
      </c>
      <c r="BL298">
        <v>-1</v>
      </c>
      <c r="BM298" t="s">
        <v>229</v>
      </c>
      <c r="BN298" t="s">
        <v>230</v>
      </c>
      <c r="BO298" t="s">
        <v>15984</v>
      </c>
      <c r="BP298" t="s">
        <v>380</v>
      </c>
      <c r="BQ298">
        <v>2026</v>
      </c>
      <c r="BR298">
        <v>5</v>
      </c>
      <c r="BS298">
        <v>6</v>
      </c>
      <c r="BT298" s="1">
        <v>46149.640740740739</v>
      </c>
      <c r="BU298" t="s">
        <v>233</v>
      </c>
      <c r="BV298" s="2">
        <v>46149</v>
      </c>
      <c r="BW298" t="s">
        <v>234</v>
      </c>
      <c r="BX298" s="2">
        <v>46148</v>
      </c>
      <c r="BY298" s="2">
        <v>46149</v>
      </c>
      <c r="BZ298" t="s">
        <v>235</v>
      </c>
      <c r="CA298" t="s">
        <v>802</v>
      </c>
      <c r="CB298" t="s">
        <v>237</v>
      </c>
      <c r="CC298" t="s">
        <v>15985</v>
      </c>
      <c r="CD298" t="s">
        <v>6179</v>
      </c>
      <c r="CE298">
        <v>-1</v>
      </c>
      <c r="CF298" t="s">
        <v>805</v>
      </c>
      <c r="CG298" t="s">
        <v>241</v>
      </c>
      <c r="CH298" t="s">
        <v>242</v>
      </c>
      <c r="CI298">
        <v>80767494</v>
      </c>
      <c r="CJ298" t="s">
        <v>806</v>
      </c>
      <c r="CK298" t="s">
        <v>245</v>
      </c>
      <c r="CL298" t="s">
        <v>246</v>
      </c>
      <c r="CM298" t="s">
        <v>247</v>
      </c>
      <c r="CN298" t="s">
        <v>248</v>
      </c>
      <c r="CT298" t="s">
        <v>693</v>
      </c>
      <c r="CU298" t="s">
        <v>387</v>
      </c>
      <c r="CW298" t="s">
        <v>602</v>
      </c>
      <c r="CX298" t="s">
        <v>603</v>
      </c>
      <c r="DA298" t="s">
        <v>250</v>
      </c>
      <c r="DB298">
        <v>-1</v>
      </c>
      <c r="DF298" t="s">
        <v>251</v>
      </c>
      <c r="DJ298" t="s">
        <v>252</v>
      </c>
      <c r="DK298" t="s">
        <v>253</v>
      </c>
      <c r="DL298" t="s">
        <v>253</v>
      </c>
      <c r="DN298" t="s">
        <v>390</v>
      </c>
      <c r="DR298" t="s">
        <v>807</v>
      </c>
      <c r="DS298" t="s">
        <v>806</v>
      </c>
      <c r="DT298" t="s">
        <v>797</v>
      </c>
      <c r="DV298">
        <v>1</v>
      </c>
      <c r="DW298" t="s">
        <v>257</v>
      </c>
      <c r="ED298" s="2">
        <v>46149</v>
      </c>
      <c r="EF298">
        <v>12</v>
      </c>
      <c r="EP298" t="s">
        <v>258</v>
      </c>
      <c r="ES298" t="s">
        <v>15986</v>
      </c>
      <c r="FA298" t="s">
        <v>245</v>
      </c>
      <c r="FB298" t="s">
        <v>260</v>
      </c>
      <c r="FD298" t="s">
        <v>260</v>
      </c>
      <c r="FE298" t="s">
        <v>809</v>
      </c>
      <c r="FF298" t="s">
        <v>809</v>
      </c>
      <c r="FK298" t="s">
        <v>263</v>
      </c>
      <c r="FL298" t="s">
        <v>15987</v>
      </c>
      <c r="FN298" t="s">
        <v>248</v>
      </c>
      <c r="FO298" t="s">
        <v>265</v>
      </c>
      <c r="FR298">
        <v>142118</v>
      </c>
      <c r="GB298" t="s">
        <v>266</v>
      </c>
      <c r="GC298" t="s">
        <v>387</v>
      </c>
      <c r="GD298">
        <v>14854</v>
      </c>
      <c r="GF298">
        <v>2351</v>
      </c>
      <c r="GG298">
        <v>25354</v>
      </c>
      <c r="GI298">
        <v>100314</v>
      </c>
      <c r="GJ298">
        <v>25360</v>
      </c>
      <c r="GL298">
        <v>39453</v>
      </c>
      <c r="GM298">
        <v>169120</v>
      </c>
      <c r="GS298" t="s">
        <v>267</v>
      </c>
      <c r="GT298" s="2">
        <v>43641</v>
      </c>
      <c r="GU298" t="s">
        <v>268</v>
      </c>
      <c r="GV298" t="s">
        <v>335</v>
      </c>
      <c r="GW298" t="s">
        <v>394</v>
      </c>
      <c r="GZ298" t="s">
        <v>395</v>
      </c>
      <c r="HA298" t="s">
        <v>497</v>
      </c>
      <c r="HB298" t="s">
        <v>811</v>
      </c>
      <c r="HC298" t="s">
        <v>802</v>
      </c>
      <c r="HD298" t="s">
        <v>257</v>
      </c>
      <c r="HE298" t="s">
        <v>230</v>
      </c>
      <c r="HF298" t="s">
        <v>15988</v>
      </c>
      <c r="HR298" t="s">
        <v>278</v>
      </c>
      <c r="HV298">
        <v>149990</v>
      </c>
      <c r="HW298" t="s">
        <v>281</v>
      </c>
      <c r="HY298">
        <v>0</v>
      </c>
      <c r="HZ298">
        <v>0</v>
      </c>
      <c r="IA298" t="s">
        <v>281</v>
      </c>
      <c r="IB298" t="s">
        <v>281</v>
      </c>
      <c r="IE298" t="s">
        <v>283</v>
      </c>
      <c r="IF298" t="s">
        <v>283</v>
      </c>
      <c r="IG298" t="s">
        <v>283</v>
      </c>
      <c r="IH298" t="s">
        <v>284</v>
      </c>
      <c r="II298" t="s">
        <v>285</v>
      </c>
      <c r="IJ298" t="s">
        <v>286</v>
      </c>
      <c r="IK298" t="s">
        <v>278</v>
      </c>
      <c r="IL298" t="s">
        <v>287</v>
      </c>
      <c r="IM298" t="s">
        <v>288</v>
      </c>
      <c r="IN298" t="s">
        <v>289</v>
      </c>
      <c r="IO298" t="s">
        <v>15989</v>
      </c>
      <c r="IP298" t="s">
        <v>290</v>
      </c>
      <c r="IQ298" t="s">
        <v>284</v>
      </c>
      <c r="IS298" t="s">
        <v>291</v>
      </c>
      <c r="IT298" t="s">
        <v>287</v>
      </c>
      <c r="IY298" t="s">
        <v>281</v>
      </c>
    </row>
    <row r="299" spans="1:259" x14ac:dyDescent="0.3">
      <c r="A299" s="14">
        <f>DAY(AVANZA[[#This Row],[FechaSeguimiento]])</f>
        <v>7</v>
      </c>
      <c r="B299" s="14">
        <f>MONTH(AVANZA[[#This Row],[FechaSeguimiento]])</f>
        <v>5</v>
      </c>
      <c r="C299"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299" t="str">
        <f>LOWER(IFERROR(VLOOKUP(AVANZA[[#This Row],[ID_Peticion]],CANCELADAS[#All],2,0),""))</f>
        <v/>
      </c>
      <c r="E299" t="str">
        <f>LOWER(IFERROR(VLOOKUP(AVANZA[[#This Row],[ID_Peticion]],CANCELADAS[#All],3,0),""))</f>
        <v/>
      </c>
      <c r="F299" t="str">
        <f>LOWER(IF(AVANZA[[#This Row],[CEDULA CLIENTE]]&lt;&gt;""," CC: " &amp; COUNTIFS(AVANZA[CEDULA CLIENTE],AVANZA[[#This Row],[CEDULA CLIENTE]]),"")&amp; IF(AVANZA[[#This Row],[Direccion]]&lt;&gt;""," DIR: " &amp; COUNTIFS(AVANZA[Direccion],AVANZA[[#This Row],[Direccion]]),""))</f>
        <v xml:space="preserve"> dir: 1</v>
      </c>
      <c r="G299" t="str">
        <f>IFERROR(VLOOKUP(AVANZA[[#This Row],[Cedula_Vendedor_Atis]],PLANTA[[#All],[CEDULA]:[LINEA]],3,0),"No Cruza")</f>
        <v>Marisol Avella</v>
      </c>
      <c r="H299" t="str">
        <f>IFERROR(VLOOKUP(AVANZA[[#This Row],[Cedula_Vendedor_Atis]],PLANTA[[#All],[CEDULA]:[LINEA]],4,0),"No Cruza")</f>
        <v>Fija</v>
      </c>
      <c r="I299" t="str">
        <f>LOWER(IF(AVANZA[[#This Row],[ATRIBUIBLE]]="",AVANZA[[#This Row],[Variable]],AVANZA[[#This Row],[ATRIBUIBLE]]))</f>
        <v>terminada</v>
      </c>
      <c r="J299" s="14">
        <f>IF(AVANZA[[#This Row],[Variable]]=AVANZA[[#Headers],[TERMINADA]],1,0)</f>
        <v>1</v>
      </c>
      <c r="K299" s="14">
        <f>IF(AVANZA[[#This Row],[Variable]]=AVANZA[[#Headers],[ANULADA]],1,0)</f>
        <v>0</v>
      </c>
      <c r="L299" s="14">
        <f>IF(AVANZA[[#This Row],[Variable]]=AVANZA[[#Headers],[PENDIENTE]],1,0)</f>
        <v>0</v>
      </c>
      <c r="M299" s="14">
        <f>IF(AVANZA[[#This Row],[ESTADO AGENDA]]="AGENDADA",1,0)</f>
        <v>0</v>
      </c>
      <c r="N299" s="14">
        <f>IF(AVANZA[[#This Row],[ESTADO AGENDA]]="PENDIENTE DE AGENDAR",1,0)</f>
        <v>0</v>
      </c>
      <c r="O299" s="14">
        <f>IF(AVANZA[[#This Row],[ESTADO AGENDA]]="SUSPENDIDA",1,0)</f>
        <v>0</v>
      </c>
      <c r="P299" t="str" cm="1">
        <f t="array" ref="P299">_xlfn.XLOOKUP(AVANZA[[#This Row],[Num_Agrupacion_Pet_Atis]],Tabla1[[#All],[Numero_de_actuacion]],Tabla1[[#All],[Estado_de_la_orden]],"",0)</f>
        <v/>
      </c>
      <c r="Q299" s="2" t="str" cm="1">
        <f t="array" ref="Q299">_xlfn.XLOOKUP(AVANZA[[#This Row],[Num_Agrupacion_Pet_Atis]],Tabla1[[#All],[Numero_de_actuacion]],Tabla1[[#All],[Fecha_de_la_cita]],"",0)</f>
        <v/>
      </c>
      <c r="R299" t="str" cm="1">
        <f t="array" ref="R299">_xlfn.XLOOKUP(AVANZA[[#This Row],[Num_Agrupacion_Pet_Atis]],Tabla1[[#All],[Numero_de_actuacion]],Tabla1[[#All],[Franja_horaria_de_la_cita]],"",0)</f>
        <v/>
      </c>
      <c r="S299" s="14" t="str">
        <f>IFERROR(DAY(AVANZA[[#This Row],[FECHA AGENDA]]),"")</f>
        <v/>
      </c>
      <c r="T299" s="14" t="str">
        <f>IFERROR(MONTH(AVANZA[[#This Row],[FECHA AGENDA]]),"")</f>
        <v/>
      </c>
      <c r="U299" t="str" cm="1">
        <f t="array" ref="U299">_xlfn.XLOOKUP(AVANZA[[#This Row],[Num_Agrupacion_Pet_Atis]],Tabla1[[#All],[Numero_de_actuacion]],Tabla1[[#All],[Motivo_de_suspension]],"",0)</f>
        <v/>
      </c>
      <c r="V299" s="2" t="str" cm="1">
        <f t="array" ref="V299">_xlfn.XLOOKUP(AVANZA[[#This Row],[Num_Agrupacion_Pet_Atis]],Tabla1[[#All],[Numero_de_actuacion]],Tabla1[[#All],[No_identificacion_cliente]],"",0)</f>
        <v/>
      </c>
      <c r="W299" s="2" t="str" cm="1">
        <f t="array" ref="W299">_xlfn.XLOOKUP(AVANZA[[#This Row],[Num_Agrupacion_Pet_Atis]],Tabla1[[#All],[Numero_de_actuacion]],Tabla1[[#All],[Movil_de_contacto]],"",0)</f>
        <v/>
      </c>
      <c r="X299" s="14">
        <f>IF(OR(AVANZA[[#This Row],[ESTADO LEG]]="Legalizada grabacion",AVANZA[[#This Row],[ESTADO LEG]]="Legalizada aut"),1,0)</f>
        <v>1</v>
      </c>
      <c r="Y299" s="14">
        <f>IF(OR(AVANZA[[#This Row],[ESTADO LEG]]="pdte legalizar",AVANZA[[#This Row],[ESTADO LEG]]="No cruza"),1,0)</f>
        <v>0</v>
      </c>
      <c r="Z299" t="str" cm="1">
        <f t="array" ref="Z299">IF(AVANZA[[#This Row],[Variable]]="Terminada",LOWER(_xlfn.XLOOKUP(AVANZA[[#This Row],[ID_Peticion]],Tabla6[[#All],[NUM_PETICION]],Tabla6[[#All],[ESTADO_LEG]],"NO CRUZA",0)),AVANZA[[#This Row],[Variable]])</f>
        <v>legalizada grabacion</v>
      </c>
      <c r="AA299" cm="1">
        <f t="array" ref="AA299">_xlfn.XLOOKUP(AVANZA[[#This Row],[ID_Peticion]],Tabla6[[#All],[NUM_PETICION]],Tabla6[[#All],[DIF_DIAS]],"",0)</f>
        <v>1</v>
      </c>
      <c r="AB299" s="2" cm="1">
        <f t="array" ref="AB299">IFERROR(_xlfn.XLOOKUP(AVANZA[[#This Row],[ID_Peticion]],Tabla6[[#All],[NUM_PETICION]],Tabla6[[#All],[FEC_LEGAL]],"",0),"")</f>
        <v>46150</v>
      </c>
      <c r="AC299" s="14">
        <f ca="1">IF(AVANZA[[#This Row],[FECHA LEG]]&lt;&gt;0,IFERROR(AVANZA[[#This Row],[FECHA LEG]]-AVANZA[[#This Row],[FechaIniEstadoSubPetAtis]],0),TODAY()-AVANZA[[#This Row],[FechaIniEstadoSubPetAtis]])</f>
        <v>1</v>
      </c>
      <c r="AD299" s="35" t="str">
        <f ca="1">IF(AVANZA[[#This Row],[FINAL Vs LG]]&lt;&gt;0,IF(AVANZA[[#This Row],[FINAL Vs LG]]&lt;7.1,"100%",IF(AND(AVANZA[[#This Row],[FINAL Vs LG]]&gt;7.1,AVANZA[[#This Row],[FINAL Vs LG]]&lt;11.1),"50%","0%")),0)</f>
        <v>100%</v>
      </c>
      <c r="AE299" s="14">
        <f ca="1">VLOOKUP(DAY(TODAY()),BACK!F:G,2,0)</f>
        <v>14</v>
      </c>
      <c r="AF299" s="14">
        <f>BACK!$I$2</f>
        <v>24</v>
      </c>
      <c r="AG299" s="14">
        <f>IF(AVANZA[[#This Row],[Oferta_empaquetada_comisiones]]="SI",1,0)</f>
        <v>0</v>
      </c>
      <c r="AH299" s="36">
        <f>IF(AVANZA[[#This Row],[Variable]]="TERMINADA",IFERROR(VLOOKUP(AVANZA[[#This Row],[SUPERVISOR]],Tabla2[#All],4,0),0),)</f>
        <v>3.5</v>
      </c>
      <c r="AI299" s="14">
        <f>IF(AVANZA[[#This Row],[Producto]]="BA",1,0)</f>
        <v>1</v>
      </c>
      <c r="AJ299" s="14">
        <f>IF(AVANZA[[#This Row],[Producto]]="DUO",1,0)</f>
        <v>0</v>
      </c>
      <c r="AK299" s="14">
        <f>IF(AVANZA[[#This Row],[Producto]]="TRIO",1,0)</f>
        <v>0</v>
      </c>
      <c r="AL299" t="s">
        <v>1961</v>
      </c>
      <c r="AM299">
        <v>-1</v>
      </c>
      <c r="AN299">
        <v>-1</v>
      </c>
      <c r="AO299" t="s">
        <v>15990</v>
      </c>
      <c r="AP299" s="1">
        <v>46149.540590277778</v>
      </c>
      <c r="AQ299">
        <v>-1</v>
      </c>
      <c r="AR299" t="s">
        <v>15991</v>
      </c>
      <c r="AS299">
        <v>-1</v>
      </c>
      <c r="AT299">
        <v>-1</v>
      </c>
      <c r="AU299">
        <v>-1</v>
      </c>
      <c r="AV299">
        <v>-1</v>
      </c>
      <c r="AW299">
        <v>-1</v>
      </c>
      <c r="AX299" t="s">
        <v>224</v>
      </c>
      <c r="AY299">
        <v>-1</v>
      </c>
      <c r="AZ299">
        <v>2026</v>
      </c>
      <c r="BA299">
        <v>5</v>
      </c>
      <c r="BB299">
        <v>7</v>
      </c>
      <c r="BC299">
        <v>-1</v>
      </c>
      <c r="BD299" t="s">
        <v>225</v>
      </c>
      <c r="BE299">
        <v>-1</v>
      </c>
      <c r="BF299">
        <v>20001624055139</v>
      </c>
      <c r="BG299" t="s">
        <v>1875</v>
      </c>
      <c r="BH299" t="s">
        <v>1876</v>
      </c>
      <c r="BI299" t="s">
        <v>15992</v>
      </c>
      <c r="BJ299">
        <v>-1</v>
      </c>
      <c r="BK299">
        <v>-1</v>
      </c>
      <c r="BL299">
        <v>-1</v>
      </c>
      <c r="BM299" t="s">
        <v>229</v>
      </c>
      <c r="BN299" t="s">
        <v>230</v>
      </c>
      <c r="BO299" t="s">
        <v>15993</v>
      </c>
      <c r="BP299" t="s">
        <v>380</v>
      </c>
      <c r="BQ299">
        <v>2026</v>
      </c>
      <c r="BR299">
        <v>5</v>
      </c>
      <c r="BS299">
        <v>7</v>
      </c>
      <c r="BT299" s="1">
        <v>46149.693530092591</v>
      </c>
      <c r="BU299" t="s">
        <v>233</v>
      </c>
      <c r="BV299" s="2">
        <v>46149</v>
      </c>
      <c r="BW299" t="s">
        <v>234</v>
      </c>
      <c r="BX299" s="2">
        <v>46149</v>
      </c>
      <c r="BY299" s="2">
        <v>46149</v>
      </c>
      <c r="BZ299" t="s">
        <v>235</v>
      </c>
      <c r="CA299" t="s">
        <v>1039</v>
      </c>
      <c r="CB299" t="s">
        <v>1040</v>
      </c>
      <c r="CC299" t="s">
        <v>15994</v>
      </c>
      <c r="CD299" t="s">
        <v>3036</v>
      </c>
      <c r="CE299">
        <v>-1</v>
      </c>
      <c r="CF299" t="s">
        <v>1042</v>
      </c>
      <c r="CG299" t="s">
        <v>1006</v>
      </c>
      <c r="CH299" t="s">
        <v>357</v>
      </c>
      <c r="CI299">
        <v>1013654397</v>
      </c>
      <c r="CJ299" t="s">
        <v>1969</v>
      </c>
      <c r="CK299" t="s">
        <v>245</v>
      </c>
      <c r="CL299" t="s">
        <v>246</v>
      </c>
      <c r="CM299" t="s">
        <v>247</v>
      </c>
      <c r="CN299" t="s">
        <v>248</v>
      </c>
      <c r="CT299" t="s">
        <v>304</v>
      </c>
      <c r="CU299" t="s">
        <v>225</v>
      </c>
      <c r="CW299" t="s">
        <v>1875</v>
      </c>
      <c r="CX299" t="s">
        <v>1876</v>
      </c>
      <c r="DA299" t="s">
        <v>250</v>
      </c>
      <c r="DB299">
        <v>-1</v>
      </c>
      <c r="DF299" t="s">
        <v>251</v>
      </c>
      <c r="DJ299" t="s">
        <v>252</v>
      </c>
      <c r="DK299" t="s">
        <v>253</v>
      </c>
      <c r="DL299" t="s">
        <v>254</v>
      </c>
      <c r="DN299" t="s">
        <v>255</v>
      </c>
      <c r="DR299" t="s">
        <v>1970</v>
      </c>
      <c r="DS299" t="s">
        <v>1969</v>
      </c>
      <c r="DT299" t="s">
        <v>1968</v>
      </c>
      <c r="DV299">
        <v>1</v>
      </c>
      <c r="DW299" t="s">
        <v>257</v>
      </c>
      <c r="ED299" s="2">
        <v>46149</v>
      </c>
      <c r="EF299">
        <v>16</v>
      </c>
      <c r="EP299" t="s">
        <v>258</v>
      </c>
      <c r="ES299" t="s">
        <v>15995</v>
      </c>
      <c r="FA299" t="s">
        <v>245</v>
      </c>
      <c r="FB299" t="s">
        <v>1044</v>
      </c>
      <c r="FD299" t="s">
        <v>1044</v>
      </c>
      <c r="FE299" t="s">
        <v>1045</v>
      </c>
      <c r="FF299" t="s">
        <v>1046</v>
      </c>
      <c r="FK299" t="s">
        <v>263</v>
      </c>
      <c r="FL299" t="s">
        <v>15996</v>
      </c>
      <c r="FN299" t="s">
        <v>248</v>
      </c>
      <c r="FO299" t="s">
        <v>265</v>
      </c>
      <c r="FR299">
        <v>109972</v>
      </c>
      <c r="GB299" t="s">
        <v>266</v>
      </c>
      <c r="GC299" t="s">
        <v>225</v>
      </c>
      <c r="GD299">
        <v>0</v>
      </c>
      <c r="GF299">
        <v>0</v>
      </c>
      <c r="GG299">
        <v>25341</v>
      </c>
      <c r="GI299">
        <v>109972</v>
      </c>
      <c r="GJ299">
        <v>0</v>
      </c>
      <c r="GL299">
        <v>0</v>
      </c>
      <c r="GM299">
        <v>130866</v>
      </c>
      <c r="GS299" t="s">
        <v>267</v>
      </c>
      <c r="GT299" s="2">
        <v>44804</v>
      </c>
      <c r="GU299" t="s">
        <v>268</v>
      </c>
      <c r="GV299" t="s">
        <v>335</v>
      </c>
      <c r="GW299" t="s">
        <v>394</v>
      </c>
      <c r="GZ299" t="s">
        <v>395</v>
      </c>
      <c r="HA299" t="s">
        <v>274</v>
      </c>
      <c r="HB299" t="s">
        <v>1047</v>
      </c>
      <c r="HC299" t="s">
        <v>1048</v>
      </c>
      <c r="HD299" t="s">
        <v>257</v>
      </c>
      <c r="HE299" t="s">
        <v>230</v>
      </c>
      <c r="HF299" t="s">
        <v>15997</v>
      </c>
      <c r="HR299" t="s">
        <v>278</v>
      </c>
      <c r="HV299">
        <v>112990</v>
      </c>
      <c r="HW299" t="s">
        <v>281</v>
      </c>
      <c r="HY299">
        <v>0</v>
      </c>
      <c r="HZ299">
        <v>0</v>
      </c>
      <c r="IA299" t="s">
        <v>281</v>
      </c>
      <c r="IB299" t="s">
        <v>281</v>
      </c>
      <c r="IE299" t="s">
        <v>283</v>
      </c>
      <c r="IF299" t="s">
        <v>283</v>
      </c>
      <c r="IG299" t="s">
        <v>283</v>
      </c>
      <c r="IH299" t="s">
        <v>284</v>
      </c>
      <c r="II299" t="s">
        <v>285</v>
      </c>
      <c r="IJ299" t="s">
        <v>286</v>
      </c>
      <c r="IK299" t="s">
        <v>278</v>
      </c>
      <c r="IL299" t="s">
        <v>287</v>
      </c>
      <c r="IM299" t="s">
        <v>288</v>
      </c>
      <c r="IN299" t="s">
        <v>289</v>
      </c>
      <c r="IP299" t="s">
        <v>290</v>
      </c>
      <c r="IQ299" t="s">
        <v>284</v>
      </c>
      <c r="IS299" t="s">
        <v>291</v>
      </c>
      <c r="IT299" t="s">
        <v>287</v>
      </c>
      <c r="IY299" t="s">
        <v>281</v>
      </c>
    </row>
    <row r="300" spans="1:259" x14ac:dyDescent="0.3">
      <c r="A300" s="14">
        <f>DAY(AVANZA[[#This Row],[FechaSeguimiento]])</f>
        <v>7</v>
      </c>
      <c r="B300" s="14">
        <f>MONTH(AVANZA[[#This Row],[FechaSeguimiento]])</f>
        <v>5</v>
      </c>
      <c r="C300"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00" t="str">
        <f>LOWER(IFERROR(VLOOKUP(AVANZA[[#This Row],[ID_Peticion]],CANCELADAS[#All],2,0),""))</f>
        <v/>
      </c>
      <c r="E300" t="str">
        <f>LOWER(IFERROR(VLOOKUP(AVANZA[[#This Row],[ID_Peticion]],CANCELADAS[#All],3,0),""))</f>
        <v/>
      </c>
      <c r="F300" t="str">
        <f>LOWER(IF(AVANZA[[#This Row],[CEDULA CLIENTE]]&lt;&gt;""," CC: " &amp; COUNTIFS(AVANZA[CEDULA CLIENTE],AVANZA[[#This Row],[CEDULA CLIENTE]]),"")&amp; IF(AVANZA[[#This Row],[Direccion]]&lt;&gt;""," DIR: " &amp; COUNTIFS(AVANZA[Direccion],AVANZA[[#This Row],[Direccion]]),""))</f>
        <v xml:space="preserve"> dir: 1</v>
      </c>
      <c r="G300" t="str">
        <f>IFERROR(VLOOKUP(AVANZA[[#This Row],[Cedula_Vendedor_Atis]],PLANTA[[#All],[CEDULA]:[LINEA]],3,0),"No Cruza")</f>
        <v>Marisol Avella</v>
      </c>
      <c r="H300" t="str">
        <f>IFERROR(VLOOKUP(AVANZA[[#This Row],[Cedula_Vendedor_Atis]],PLANTA[[#All],[CEDULA]:[LINEA]],4,0),"No Cruza")</f>
        <v>Fija</v>
      </c>
      <c r="I300" t="str">
        <f>LOWER(IF(AVANZA[[#This Row],[ATRIBUIBLE]]="",AVANZA[[#This Row],[Variable]],AVANZA[[#This Row],[ATRIBUIBLE]]))</f>
        <v>terminada</v>
      </c>
      <c r="J300" s="14">
        <f>IF(AVANZA[[#This Row],[Variable]]=AVANZA[[#Headers],[TERMINADA]],1,0)</f>
        <v>1</v>
      </c>
      <c r="K300" s="14">
        <f>IF(AVANZA[[#This Row],[Variable]]=AVANZA[[#Headers],[ANULADA]],1,0)</f>
        <v>0</v>
      </c>
      <c r="L300" s="14">
        <f>IF(AVANZA[[#This Row],[Variable]]=AVANZA[[#Headers],[PENDIENTE]],1,0)</f>
        <v>0</v>
      </c>
      <c r="M300" s="14">
        <f>IF(AVANZA[[#This Row],[ESTADO AGENDA]]="AGENDADA",1,0)</f>
        <v>0</v>
      </c>
      <c r="N300" s="14">
        <f>IF(AVANZA[[#This Row],[ESTADO AGENDA]]="PENDIENTE DE AGENDAR",1,0)</f>
        <v>0</v>
      </c>
      <c r="O300" s="14">
        <f>IF(AVANZA[[#This Row],[ESTADO AGENDA]]="SUSPENDIDA",1,0)</f>
        <v>0</v>
      </c>
      <c r="P300" t="str" cm="1">
        <f t="array" ref="P300">_xlfn.XLOOKUP(AVANZA[[#This Row],[Num_Agrupacion_Pet_Atis]],Tabla1[[#All],[Numero_de_actuacion]],Tabla1[[#All],[Estado_de_la_orden]],"",0)</f>
        <v/>
      </c>
      <c r="Q300" s="2" t="str" cm="1">
        <f t="array" ref="Q300">_xlfn.XLOOKUP(AVANZA[[#This Row],[Num_Agrupacion_Pet_Atis]],Tabla1[[#All],[Numero_de_actuacion]],Tabla1[[#All],[Fecha_de_la_cita]],"",0)</f>
        <v/>
      </c>
      <c r="R300" t="str" cm="1">
        <f t="array" ref="R300">_xlfn.XLOOKUP(AVANZA[[#This Row],[Num_Agrupacion_Pet_Atis]],Tabla1[[#All],[Numero_de_actuacion]],Tabla1[[#All],[Franja_horaria_de_la_cita]],"",0)</f>
        <v/>
      </c>
      <c r="S300" s="14" t="str">
        <f>IFERROR(DAY(AVANZA[[#This Row],[FECHA AGENDA]]),"")</f>
        <v/>
      </c>
      <c r="T300" s="14" t="str">
        <f>IFERROR(MONTH(AVANZA[[#This Row],[FECHA AGENDA]]),"")</f>
        <v/>
      </c>
      <c r="U300" t="str" cm="1">
        <f t="array" ref="U300">_xlfn.XLOOKUP(AVANZA[[#This Row],[Num_Agrupacion_Pet_Atis]],Tabla1[[#All],[Numero_de_actuacion]],Tabla1[[#All],[Motivo_de_suspension]],"",0)</f>
        <v/>
      </c>
      <c r="V300" s="2" t="str" cm="1">
        <f t="array" ref="V300">_xlfn.XLOOKUP(AVANZA[[#This Row],[Num_Agrupacion_Pet_Atis]],Tabla1[[#All],[Numero_de_actuacion]],Tabla1[[#All],[No_identificacion_cliente]],"",0)</f>
        <v/>
      </c>
      <c r="W300" s="2" t="str" cm="1">
        <f t="array" ref="W300">_xlfn.XLOOKUP(AVANZA[[#This Row],[Num_Agrupacion_Pet_Atis]],Tabla1[[#All],[Numero_de_actuacion]],Tabla1[[#All],[Movil_de_contacto]],"",0)</f>
        <v/>
      </c>
      <c r="X300" s="14">
        <f>IF(OR(AVANZA[[#This Row],[ESTADO LEG]]="Legalizada grabacion",AVANZA[[#This Row],[ESTADO LEG]]="Legalizada aut"),1,0)</f>
        <v>1</v>
      </c>
      <c r="Y300" s="14">
        <f>IF(OR(AVANZA[[#This Row],[ESTADO LEG]]="pdte legalizar",AVANZA[[#This Row],[ESTADO LEG]]="No cruza"),1,0)</f>
        <v>0</v>
      </c>
      <c r="Z300" t="str" cm="1">
        <f t="array" ref="Z300">IF(AVANZA[[#This Row],[Variable]]="Terminada",LOWER(_xlfn.XLOOKUP(AVANZA[[#This Row],[ID_Peticion]],Tabla6[[#All],[NUM_PETICION]],Tabla6[[#All],[ESTADO_LEG]],"NO CRUZA",0)),AVANZA[[#This Row],[Variable]])</f>
        <v>legalizada grabacion</v>
      </c>
      <c r="AA300" cm="1">
        <f t="array" ref="AA300">_xlfn.XLOOKUP(AVANZA[[#This Row],[ID_Peticion]],Tabla6[[#All],[NUM_PETICION]],Tabla6[[#All],[DIF_DIAS]],"",0)</f>
        <v>1</v>
      </c>
      <c r="AB300" s="2" cm="1">
        <f t="array" ref="AB300">IFERROR(_xlfn.XLOOKUP(AVANZA[[#This Row],[ID_Peticion]],Tabla6[[#All],[NUM_PETICION]],Tabla6[[#All],[FEC_LEGAL]],"",0),"")</f>
        <v>46150</v>
      </c>
      <c r="AC300" s="14">
        <f ca="1">IF(AVANZA[[#This Row],[FECHA LEG]]&lt;&gt;0,IFERROR(AVANZA[[#This Row],[FECHA LEG]]-AVANZA[[#This Row],[FechaIniEstadoSubPetAtis]],0),TODAY()-AVANZA[[#This Row],[FechaIniEstadoSubPetAtis]])</f>
        <v>1</v>
      </c>
      <c r="AD300" s="35" t="str">
        <f ca="1">IF(AVANZA[[#This Row],[FINAL Vs LG]]&lt;&gt;0,IF(AVANZA[[#This Row],[FINAL Vs LG]]&lt;7.1,"100%",IF(AND(AVANZA[[#This Row],[FINAL Vs LG]]&gt;7.1,AVANZA[[#This Row],[FINAL Vs LG]]&lt;11.1),"50%","0%")),0)</f>
        <v>100%</v>
      </c>
      <c r="AE300" s="14">
        <f ca="1">VLOOKUP(DAY(TODAY()),BACK!F:G,2,0)</f>
        <v>14</v>
      </c>
      <c r="AF300" s="14">
        <f>BACK!$I$2</f>
        <v>24</v>
      </c>
      <c r="AG300" s="14">
        <f>IF(AVANZA[[#This Row],[Oferta_empaquetada_comisiones]]="SI",1,0)</f>
        <v>0</v>
      </c>
      <c r="AH300" s="36">
        <f>IF(AVANZA[[#This Row],[Variable]]="TERMINADA",IFERROR(VLOOKUP(AVANZA[[#This Row],[SUPERVISOR]],Tabla2[#All],4,0),0),)</f>
        <v>3.5</v>
      </c>
      <c r="AI300" s="14">
        <f>IF(AVANZA[[#This Row],[Producto]]="BA",1,0)</f>
        <v>0</v>
      </c>
      <c r="AJ300" s="14">
        <f>IF(AVANZA[[#This Row],[Producto]]="DUO",1,0)</f>
        <v>0</v>
      </c>
      <c r="AK300" s="14">
        <f>IF(AVANZA[[#This Row],[Producto]]="TRIO",1,0)</f>
        <v>1</v>
      </c>
      <c r="AL300" t="s">
        <v>221</v>
      </c>
      <c r="AM300">
        <v>-1</v>
      </c>
      <c r="AN300">
        <v>-1</v>
      </c>
      <c r="AO300" t="s">
        <v>15998</v>
      </c>
      <c r="AP300" s="1">
        <v>46147.554224537038</v>
      </c>
      <c r="AQ300">
        <v>-1</v>
      </c>
      <c r="AR300" t="s">
        <v>15999</v>
      </c>
      <c r="AS300">
        <v>-1</v>
      </c>
      <c r="AT300">
        <v>-1</v>
      </c>
      <c r="AU300">
        <v>-1</v>
      </c>
      <c r="AV300">
        <v>-1</v>
      </c>
      <c r="AW300">
        <v>-1</v>
      </c>
      <c r="AX300" t="s">
        <v>224</v>
      </c>
      <c r="AY300">
        <v>-1</v>
      </c>
      <c r="AZ300">
        <v>2026</v>
      </c>
      <c r="BA300">
        <v>5</v>
      </c>
      <c r="BB300">
        <v>7</v>
      </c>
      <c r="BC300">
        <v>-1</v>
      </c>
      <c r="BD300" t="s">
        <v>225</v>
      </c>
      <c r="BE300">
        <v>-1</v>
      </c>
      <c r="BF300">
        <v>20001622916767</v>
      </c>
      <c r="BG300" t="s">
        <v>438</v>
      </c>
      <c r="BH300" t="s">
        <v>439</v>
      </c>
      <c r="BI300" t="s">
        <v>16000</v>
      </c>
      <c r="BJ300">
        <v>-1</v>
      </c>
      <c r="BK300">
        <v>-1</v>
      </c>
      <c r="BL300">
        <v>-1</v>
      </c>
      <c r="BM300" t="s">
        <v>229</v>
      </c>
      <c r="BN300" t="s">
        <v>230</v>
      </c>
      <c r="BO300" t="s">
        <v>16001</v>
      </c>
      <c r="BP300" t="s">
        <v>380</v>
      </c>
      <c r="BQ300">
        <v>2026</v>
      </c>
      <c r="BR300">
        <v>5</v>
      </c>
      <c r="BS300">
        <v>5</v>
      </c>
      <c r="BT300" s="1">
        <v>46149.615752314814</v>
      </c>
      <c r="BU300" t="s">
        <v>233</v>
      </c>
      <c r="BV300" s="2">
        <v>46149</v>
      </c>
      <c r="BW300" t="s">
        <v>234</v>
      </c>
      <c r="BX300" s="2">
        <v>46147</v>
      </c>
      <c r="BY300" s="2">
        <v>46149</v>
      </c>
      <c r="BZ300" t="s">
        <v>235</v>
      </c>
      <c r="CA300" t="s">
        <v>297</v>
      </c>
      <c r="CB300" t="s">
        <v>297</v>
      </c>
      <c r="CC300" t="s">
        <v>16002</v>
      </c>
      <c r="CD300" t="s">
        <v>5278</v>
      </c>
      <c r="CE300">
        <v>-1</v>
      </c>
      <c r="CF300" t="s">
        <v>300</v>
      </c>
      <c r="CG300" t="s">
        <v>301</v>
      </c>
      <c r="CH300" t="s">
        <v>242</v>
      </c>
      <c r="CI300">
        <v>73211780</v>
      </c>
      <c r="CJ300" t="s">
        <v>244</v>
      </c>
      <c r="CK300" t="s">
        <v>245</v>
      </c>
      <c r="CL300" t="s">
        <v>246</v>
      </c>
      <c r="CM300" t="s">
        <v>247</v>
      </c>
      <c r="CN300" t="s">
        <v>248</v>
      </c>
      <c r="CT300" t="s">
        <v>304</v>
      </c>
      <c r="CU300" t="s">
        <v>387</v>
      </c>
      <c r="CW300" t="s">
        <v>446</v>
      </c>
      <c r="CX300" t="s">
        <v>447</v>
      </c>
      <c r="DA300" t="s">
        <v>250</v>
      </c>
      <c r="DB300">
        <v>-1</v>
      </c>
      <c r="DF300" t="s">
        <v>251</v>
      </c>
      <c r="DJ300" t="s">
        <v>252</v>
      </c>
      <c r="DK300" t="s">
        <v>253</v>
      </c>
      <c r="DL300" t="s">
        <v>253</v>
      </c>
      <c r="DN300" t="s">
        <v>390</v>
      </c>
      <c r="DR300" t="s">
        <v>256</v>
      </c>
      <c r="DS300" t="s">
        <v>244</v>
      </c>
      <c r="DT300" t="s">
        <v>243</v>
      </c>
      <c r="DV300">
        <v>1</v>
      </c>
      <c r="DW300" t="s">
        <v>283</v>
      </c>
      <c r="ED300" s="2">
        <v>46149</v>
      </c>
      <c r="EE300" t="s">
        <v>343</v>
      </c>
      <c r="EF300">
        <v>12</v>
      </c>
      <c r="EP300" t="s">
        <v>258</v>
      </c>
      <c r="ES300" t="s">
        <v>14332</v>
      </c>
      <c r="FA300" t="s">
        <v>245</v>
      </c>
      <c r="FB300" t="s">
        <v>308</v>
      </c>
      <c r="FD300" t="s">
        <v>308</v>
      </c>
      <c r="FE300" t="s">
        <v>309</v>
      </c>
      <c r="FF300" t="s">
        <v>309</v>
      </c>
      <c r="FK300" t="s">
        <v>263</v>
      </c>
      <c r="FL300" t="s">
        <v>16003</v>
      </c>
      <c r="FN300" t="s">
        <v>248</v>
      </c>
      <c r="FO300" t="s">
        <v>265</v>
      </c>
      <c r="FR300">
        <v>113904</v>
      </c>
      <c r="GB300" t="s">
        <v>266</v>
      </c>
      <c r="GC300" t="s">
        <v>387</v>
      </c>
      <c r="GD300">
        <v>25188</v>
      </c>
      <c r="GF300">
        <v>2353</v>
      </c>
      <c r="GG300">
        <v>25422</v>
      </c>
      <c r="GI300">
        <v>87224</v>
      </c>
      <c r="GJ300">
        <v>25427</v>
      </c>
      <c r="GL300">
        <v>24327</v>
      </c>
      <c r="GM300">
        <v>135545</v>
      </c>
      <c r="GS300" t="s">
        <v>267</v>
      </c>
      <c r="GT300" s="2">
        <v>45535</v>
      </c>
      <c r="GU300" t="s">
        <v>268</v>
      </c>
      <c r="GV300" t="s">
        <v>335</v>
      </c>
      <c r="GW300" t="s">
        <v>394</v>
      </c>
      <c r="GZ300" t="s">
        <v>395</v>
      </c>
      <c r="HA300" t="s">
        <v>274</v>
      </c>
      <c r="HB300" t="s">
        <v>592</v>
      </c>
      <c r="HC300" t="s">
        <v>592</v>
      </c>
      <c r="HD300" t="s">
        <v>385</v>
      </c>
      <c r="HE300" t="s">
        <v>230</v>
      </c>
      <c r="HF300" t="s">
        <v>14333</v>
      </c>
      <c r="HR300" t="s">
        <v>278</v>
      </c>
      <c r="HV300">
        <v>118900</v>
      </c>
      <c r="HW300" t="s">
        <v>279</v>
      </c>
      <c r="HX300" t="s">
        <v>570</v>
      </c>
      <c r="HY300">
        <v>113921.66800000001</v>
      </c>
      <c r="HZ300">
        <v>17.667999999999999</v>
      </c>
      <c r="IA300" t="s">
        <v>279</v>
      </c>
      <c r="IB300" t="s">
        <v>281</v>
      </c>
      <c r="IE300" t="s">
        <v>283</v>
      </c>
      <c r="IF300" t="s">
        <v>283</v>
      </c>
      <c r="IG300" t="s">
        <v>283</v>
      </c>
      <c r="IH300" t="s">
        <v>284</v>
      </c>
      <c r="II300" t="s">
        <v>285</v>
      </c>
      <c r="IJ300" t="s">
        <v>286</v>
      </c>
      <c r="IK300" t="s">
        <v>278</v>
      </c>
      <c r="IL300" t="s">
        <v>287</v>
      </c>
      <c r="IM300" t="s">
        <v>288</v>
      </c>
      <c r="IN300" t="s">
        <v>289</v>
      </c>
      <c r="IP300" t="s">
        <v>290</v>
      </c>
      <c r="IQ300" t="s">
        <v>284</v>
      </c>
      <c r="IS300" t="s">
        <v>291</v>
      </c>
      <c r="IT300" t="s">
        <v>561</v>
      </c>
      <c r="IY300" t="s">
        <v>281</v>
      </c>
    </row>
    <row r="301" spans="1:259" x14ac:dyDescent="0.3">
      <c r="A301" s="14">
        <f>DAY(AVANZA[[#This Row],[FechaSeguimiento]])</f>
        <v>7</v>
      </c>
      <c r="B301" s="14">
        <f>MONTH(AVANZA[[#This Row],[FechaSeguimiento]])</f>
        <v>5</v>
      </c>
      <c r="C301"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01" t="str">
        <f>LOWER(IFERROR(VLOOKUP(AVANZA[[#This Row],[ID_Peticion]],CANCELADAS[#All],2,0),""))</f>
        <v/>
      </c>
      <c r="E301" t="str">
        <f>LOWER(IFERROR(VLOOKUP(AVANZA[[#This Row],[ID_Peticion]],CANCELADAS[#All],3,0),""))</f>
        <v/>
      </c>
      <c r="F301" t="str">
        <f>LOWER(IF(AVANZA[[#This Row],[CEDULA CLIENTE]]&lt;&gt;""," CC: " &amp; COUNTIFS(AVANZA[CEDULA CLIENTE],AVANZA[[#This Row],[CEDULA CLIENTE]]),"")&amp; IF(AVANZA[[#This Row],[Direccion]]&lt;&gt;""," DIR: " &amp; COUNTIFS(AVANZA[Direccion],AVANZA[[#This Row],[Direccion]]),""))</f>
        <v xml:space="preserve"> dir: 1</v>
      </c>
      <c r="G301" t="str">
        <f>IFERROR(VLOOKUP(AVANZA[[#This Row],[Cedula_Vendedor_Atis]],PLANTA[[#All],[CEDULA]:[LINEA]],3,0),"No Cruza")</f>
        <v>Marisol Avella</v>
      </c>
      <c r="H301" t="str">
        <f>IFERROR(VLOOKUP(AVANZA[[#This Row],[Cedula_Vendedor_Atis]],PLANTA[[#All],[CEDULA]:[LINEA]],4,0),"No Cruza")</f>
        <v>Fija</v>
      </c>
      <c r="I301" t="str">
        <f>LOWER(IF(AVANZA[[#This Row],[ATRIBUIBLE]]="",AVANZA[[#This Row],[Variable]],AVANZA[[#This Row],[ATRIBUIBLE]]))</f>
        <v>terminada</v>
      </c>
      <c r="J301" s="14">
        <f>IF(AVANZA[[#This Row],[Variable]]=AVANZA[[#Headers],[TERMINADA]],1,0)</f>
        <v>1</v>
      </c>
      <c r="K301" s="14">
        <f>IF(AVANZA[[#This Row],[Variable]]=AVANZA[[#Headers],[ANULADA]],1,0)</f>
        <v>0</v>
      </c>
      <c r="L301" s="14">
        <f>IF(AVANZA[[#This Row],[Variable]]=AVANZA[[#Headers],[PENDIENTE]],1,0)</f>
        <v>0</v>
      </c>
      <c r="M301" s="14">
        <f>IF(AVANZA[[#This Row],[ESTADO AGENDA]]="AGENDADA",1,0)</f>
        <v>0</v>
      </c>
      <c r="N301" s="14">
        <f>IF(AVANZA[[#This Row],[ESTADO AGENDA]]="PENDIENTE DE AGENDAR",1,0)</f>
        <v>0</v>
      </c>
      <c r="O301" s="14">
        <f>IF(AVANZA[[#This Row],[ESTADO AGENDA]]="SUSPENDIDA",1,0)</f>
        <v>0</v>
      </c>
      <c r="P301" t="str" cm="1">
        <f t="array" ref="P301">_xlfn.XLOOKUP(AVANZA[[#This Row],[Num_Agrupacion_Pet_Atis]],Tabla1[[#All],[Numero_de_actuacion]],Tabla1[[#All],[Estado_de_la_orden]],"",0)</f>
        <v/>
      </c>
      <c r="Q301" s="2" t="str" cm="1">
        <f t="array" ref="Q301">_xlfn.XLOOKUP(AVANZA[[#This Row],[Num_Agrupacion_Pet_Atis]],Tabla1[[#All],[Numero_de_actuacion]],Tabla1[[#All],[Fecha_de_la_cita]],"",0)</f>
        <v/>
      </c>
      <c r="R301" t="str" cm="1">
        <f t="array" ref="R301">_xlfn.XLOOKUP(AVANZA[[#This Row],[Num_Agrupacion_Pet_Atis]],Tabla1[[#All],[Numero_de_actuacion]],Tabla1[[#All],[Franja_horaria_de_la_cita]],"",0)</f>
        <v/>
      </c>
      <c r="S301" s="14" t="str">
        <f>IFERROR(DAY(AVANZA[[#This Row],[FECHA AGENDA]]),"")</f>
        <v/>
      </c>
      <c r="T301" s="14" t="str">
        <f>IFERROR(MONTH(AVANZA[[#This Row],[FECHA AGENDA]]),"")</f>
        <v/>
      </c>
      <c r="U301" t="str" cm="1">
        <f t="array" ref="U301">_xlfn.XLOOKUP(AVANZA[[#This Row],[Num_Agrupacion_Pet_Atis]],Tabla1[[#All],[Numero_de_actuacion]],Tabla1[[#All],[Motivo_de_suspension]],"",0)</f>
        <v/>
      </c>
      <c r="V301" s="2" t="str" cm="1">
        <f t="array" ref="V301">_xlfn.XLOOKUP(AVANZA[[#This Row],[Num_Agrupacion_Pet_Atis]],Tabla1[[#All],[Numero_de_actuacion]],Tabla1[[#All],[No_identificacion_cliente]],"",0)</f>
        <v/>
      </c>
      <c r="W301" s="2" t="str" cm="1">
        <f t="array" ref="W301">_xlfn.XLOOKUP(AVANZA[[#This Row],[Num_Agrupacion_Pet_Atis]],Tabla1[[#All],[Numero_de_actuacion]],Tabla1[[#All],[Movil_de_contacto]],"",0)</f>
        <v/>
      </c>
      <c r="X301" s="14">
        <f>IF(OR(AVANZA[[#This Row],[ESTADO LEG]]="Legalizada grabacion",AVANZA[[#This Row],[ESTADO LEG]]="Legalizada aut"),1,0)</f>
        <v>1</v>
      </c>
      <c r="Y301" s="14">
        <f>IF(OR(AVANZA[[#This Row],[ESTADO LEG]]="pdte legalizar",AVANZA[[#This Row],[ESTADO LEG]]="No cruza"),1,0)</f>
        <v>0</v>
      </c>
      <c r="Z301" t="str" cm="1">
        <f t="array" ref="Z301">IF(AVANZA[[#This Row],[Variable]]="Terminada",LOWER(_xlfn.XLOOKUP(AVANZA[[#This Row],[ID_Peticion]],Tabla6[[#All],[NUM_PETICION]],Tabla6[[#All],[ESTADO_LEG]],"NO CRUZA",0)),AVANZA[[#This Row],[Variable]])</f>
        <v>legalizada grabacion</v>
      </c>
      <c r="AA301" cm="1">
        <f t="array" ref="AA301">_xlfn.XLOOKUP(AVANZA[[#This Row],[ID_Peticion]],Tabla6[[#All],[NUM_PETICION]],Tabla6[[#All],[DIF_DIAS]],"",0)</f>
        <v>1</v>
      </c>
      <c r="AB301" s="2" cm="1">
        <f t="array" ref="AB301">IFERROR(_xlfn.XLOOKUP(AVANZA[[#This Row],[ID_Peticion]],Tabla6[[#All],[NUM_PETICION]],Tabla6[[#All],[FEC_LEGAL]],"",0),"")</f>
        <v>46150</v>
      </c>
      <c r="AC301" s="14">
        <f ca="1">IF(AVANZA[[#This Row],[FECHA LEG]]&lt;&gt;0,IFERROR(AVANZA[[#This Row],[FECHA LEG]]-AVANZA[[#This Row],[FechaIniEstadoSubPetAtis]],0),TODAY()-AVANZA[[#This Row],[FechaIniEstadoSubPetAtis]])</f>
        <v>1</v>
      </c>
      <c r="AD301" s="35" t="str">
        <f ca="1">IF(AVANZA[[#This Row],[FINAL Vs LG]]&lt;&gt;0,IF(AVANZA[[#This Row],[FINAL Vs LG]]&lt;7.1,"100%",IF(AND(AVANZA[[#This Row],[FINAL Vs LG]]&gt;7.1,AVANZA[[#This Row],[FINAL Vs LG]]&lt;11.1),"50%","0%")),0)</f>
        <v>100%</v>
      </c>
      <c r="AE301" s="14">
        <f ca="1">VLOOKUP(DAY(TODAY()),BACK!F:G,2,0)</f>
        <v>14</v>
      </c>
      <c r="AF301" s="14">
        <f>BACK!$I$2</f>
        <v>24</v>
      </c>
      <c r="AG301" s="14">
        <f>IF(AVANZA[[#This Row],[Oferta_empaquetada_comisiones]]="SI",1,0)</f>
        <v>0</v>
      </c>
      <c r="AH301" s="36">
        <f>IF(AVANZA[[#This Row],[Variable]]="TERMINADA",IFERROR(VLOOKUP(AVANZA[[#This Row],[SUPERVISOR]],Tabla2[#All],4,0),0),)</f>
        <v>3.5</v>
      </c>
      <c r="AI301" s="14">
        <f>IF(AVANZA[[#This Row],[Producto]]="BA",1,0)</f>
        <v>0</v>
      </c>
      <c r="AJ301" s="14">
        <f>IF(AVANZA[[#This Row],[Producto]]="DUO",1,0)</f>
        <v>0</v>
      </c>
      <c r="AK301" s="14">
        <f>IF(AVANZA[[#This Row],[Producto]]="TRIO",1,0)</f>
        <v>1</v>
      </c>
      <c r="AL301" t="s">
        <v>221</v>
      </c>
      <c r="AM301">
        <v>-1</v>
      </c>
      <c r="AN301">
        <v>-1</v>
      </c>
      <c r="AO301" t="s">
        <v>1247</v>
      </c>
      <c r="AP301" s="1">
        <v>46147.884837962964</v>
      </c>
      <c r="AQ301">
        <v>-1</v>
      </c>
      <c r="AR301" t="s">
        <v>1248</v>
      </c>
      <c r="AS301">
        <v>-1</v>
      </c>
      <c r="AT301">
        <v>-1</v>
      </c>
      <c r="AU301">
        <v>-1</v>
      </c>
      <c r="AV301">
        <v>-1</v>
      </c>
      <c r="AW301">
        <v>-1</v>
      </c>
      <c r="AX301" t="s">
        <v>224</v>
      </c>
      <c r="AY301">
        <v>-1</v>
      </c>
      <c r="AZ301">
        <v>2026</v>
      </c>
      <c r="BA301">
        <v>5</v>
      </c>
      <c r="BB301">
        <v>7</v>
      </c>
      <c r="BC301">
        <v>-1</v>
      </c>
      <c r="BD301" t="s">
        <v>225</v>
      </c>
      <c r="BE301">
        <v>-1</v>
      </c>
      <c r="BF301">
        <v>20001623140729</v>
      </c>
      <c r="BG301" t="s">
        <v>438</v>
      </c>
      <c r="BH301" t="s">
        <v>439</v>
      </c>
      <c r="BI301" t="s">
        <v>1249</v>
      </c>
      <c r="BJ301">
        <v>-1</v>
      </c>
      <c r="BK301">
        <v>-1</v>
      </c>
      <c r="BL301">
        <v>-1</v>
      </c>
      <c r="BM301" t="s">
        <v>229</v>
      </c>
      <c r="BN301" t="s">
        <v>230</v>
      </c>
      <c r="BO301" t="s">
        <v>1250</v>
      </c>
      <c r="BP301" t="s">
        <v>380</v>
      </c>
      <c r="BQ301">
        <v>2026</v>
      </c>
      <c r="BR301">
        <v>5</v>
      </c>
      <c r="BS301">
        <v>5</v>
      </c>
      <c r="BT301" s="1">
        <v>46149.699664351851</v>
      </c>
      <c r="BU301" t="s">
        <v>233</v>
      </c>
      <c r="BV301" s="2">
        <v>46149</v>
      </c>
      <c r="BW301" t="s">
        <v>234</v>
      </c>
      <c r="BX301" s="2">
        <v>46147</v>
      </c>
      <c r="BY301" s="2">
        <v>46149</v>
      </c>
      <c r="BZ301" t="s">
        <v>235</v>
      </c>
      <c r="CA301" t="s">
        <v>321</v>
      </c>
      <c r="CB301" t="s">
        <v>322</v>
      </c>
      <c r="CC301" t="s">
        <v>1251</v>
      </c>
      <c r="CD301" t="s">
        <v>1252</v>
      </c>
      <c r="CE301">
        <v>-1</v>
      </c>
      <c r="CF301" t="s">
        <v>324</v>
      </c>
      <c r="CG301" t="s">
        <v>325</v>
      </c>
      <c r="CH301" t="s">
        <v>326</v>
      </c>
      <c r="CI301">
        <v>73211780</v>
      </c>
      <c r="CJ301" t="s">
        <v>244</v>
      </c>
      <c r="CK301" t="s">
        <v>245</v>
      </c>
      <c r="CL301" t="s">
        <v>246</v>
      </c>
      <c r="CM301" t="s">
        <v>247</v>
      </c>
      <c r="CN301" t="s">
        <v>248</v>
      </c>
      <c r="CT301" t="s">
        <v>304</v>
      </c>
      <c r="CU301" t="s">
        <v>387</v>
      </c>
      <c r="CW301" t="s">
        <v>446</v>
      </c>
      <c r="CX301" t="s">
        <v>447</v>
      </c>
      <c r="DA301" t="s">
        <v>250</v>
      </c>
      <c r="DB301">
        <v>-1</v>
      </c>
      <c r="DF301" t="s">
        <v>251</v>
      </c>
      <c r="DJ301" t="s">
        <v>252</v>
      </c>
      <c r="DK301" t="s">
        <v>253</v>
      </c>
      <c r="DL301" t="s">
        <v>253</v>
      </c>
      <c r="DN301" t="s">
        <v>390</v>
      </c>
      <c r="DR301" t="s">
        <v>256</v>
      </c>
      <c r="DS301" t="s">
        <v>244</v>
      </c>
      <c r="DT301" t="s">
        <v>243</v>
      </c>
      <c r="DV301">
        <v>1</v>
      </c>
      <c r="DW301" t="s">
        <v>331</v>
      </c>
      <c r="ED301" s="2">
        <v>46149</v>
      </c>
      <c r="EF301">
        <v>12</v>
      </c>
      <c r="EP301" t="s">
        <v>258</v>
      </c>
      <c r="ES301" t="s">
        <v>1253</v>
      </c>
      <c r="FA301" t="s">
        <v>245</v>
      </c>
      <c r="FB301" t="s">
        <v>333</v>
      </c>
      <c r="FD301" t="s">
        <v>333</v>
      </c>
      <c r="FE301" t="s">
        <v>334</v>
      </c>
      <c r="FF301" t="s">
        <v>334</v>
      </c>
      <c r="FK301" t="s">
        <v>263</v>
      </c>
      <c r="FL301" t="s">
        <v>1254</v>
      </c>
      <c r="FN301" t="s">
        <v>248</v>
      </c>
      <c r="FO301" t="s">
        <v>265</v>
      </c>
      <c r="FR301">
        <v>113904</v>
      </c>
      <c r="GB301" t="s">
        <v>266</v>
      </c>
      <c r="GC301" t="s">
        <v>387</v>
      </c>
      <c r="GD301">
        <v>25188</v>
      </c>
      <c r="GF301">
        <v>2353</v>
      </c>
      <c r="GG301">
        <v>25422</v>
      </c>
      <c r="GI301">
        <v>87224</v>
      </c>
      <c r="GJ301">
        <v>25427</v>
      </c>
      <c r="GL301">
        <v>24327</v>
      </c>
      <c r="GM301">
        <v>135545</v>
      </c>
      <c r="GS301" t="s">
        <v>267</v>
      </c>
      <c r="GT301" s="2">
        <v>44865</v>
      </c>
      <c r="GU301" t="s">
        <v>268</v>
      </c>
      <c r="GV301" t="s">
        <v>335</v>
      </c>
      <c r="GW301" t="s">
        <v>394</v>
      </c>
      <c r="GZ301" t="s">
        <v>395</v>
      </c>
      <c r="HA301" t="s">
        <v>274</v>
      </c>
      <c r="HB301" t="s">
        <v>321</v>
      </c>
      <c r="HC301" t="s">
        <v>321</v>
      </c>
      <c r="HD301" t="s">
        <v>415</v>
      </c>
      <c r="HE301" t="s">
        <v>230</v>
      </c>
      <c r="HF301" t="s">
        <v>1255</v>
      </c>
      <c r="HR301" t="s">
        <v>278</v>
      </c>
      <c r="HV301">
        <v>118900</v>
      </c>
      <c r="HW301" t="s">
        <v>279</v>
      </c>
      <c r="HX301" t="s">
        <v>570</v>
      </c>
      <c r="HY301">
        <v>113921.66800000001</v>
      </c>
      <c r="HZ301">
        <v>17.667999999999999</v>
      </c>
      <c r="IA301" t="s">
        <v>281</v>
      </c>
      <c r="IB301" t="s">
        <v>281</v>
      </c>
      <c r="IE301" t="s">
        <v>283</v>
      </c>
      <c r="IF301" t="s">
        <v>283</v>
      </c>
      <c r="IG301" t="s">
        <v>283</v>
      </c>
      <c r="IH301" t="s">
        <v>284</v>
      </c>
      <c r="II301" t="s">
        <v>285</v>
      </c>
      <c r="IJ301" t="s">
        <v>286</v>
      </c>
      <c r="IK301" t="s">
        <v>278</v>
      </c>
      <c r="IL301" t="s">
        <v>287</v>
      </c>
      <c r="IM301" t="s">
        <v>288</v>
      </c>
      <c r="IN301" t="s">
        <v>289</v>
      </c>
      <c r="IP301" t="s">
        <v>290</v>
      </c>
      <c r="IQ301" t="s">
        <v>284</v>
      </c>
      <c r="IS301" t="s">
        <v>291</v>
      </c>
      <c r="IY301" t="s">
        <v>281</v>
      </c>
    </row>
    <row r="302" spans="1:259" x14ac:dyDescent="0.3">
      <c r="A302" s="14">
        <f>DAY(AVANZA[[#This Row],[FechaSeguimiento]])</f>
        <v>7</v>
      </c>
      <c r="B302" s="14">
        <f>MONTH(AVANZA[[#This Row],[FechaSeguimiento]])</f>
        <v>5</v>
      </c>
      <c r="C302"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302" t="str">
        <f>LOWER(IFERROR(VLOOKUP(AVANZA[[#This Row],[ID_Peticion]],CANCELADAS[#All],2,0),""))</f>
        <v>qt - recursos mal aprovisionados</v>
      </c>
      <c r="E302" t="str">
        <f>LOWER(IFERROR(VLOOKUP(AVANZA[[#This Row],[ID_Peticion]],CANCELADAS[#All],3,0),""))</f>
        <v>tecnico</v>
      </c>
      <c r="F302" t="str">
        <f>LOWER(IF(AVANZA[[#This Row],[CEDULA CLIENTE]]&lt;&gt;""," CC: " &amp; COUNTIFS(AVANZA[CEDULA CLIENTE],AVANZA[[#This Row],[CEDULA CLIENTE]]),"")&amp; IF(AVANZA[[#This Row],[Direccion]]&lt;&gt;""," DIR: " &amp; COUNTIFS(AVANZA[Direccion],AVANZA[[#This Row],[Direccion]]),""))</f>
        <v xml:space="preserve"> dir: 1</v>
      </c>
      <c r="G302" t="str">
        <f>IFERROR(VLOOKUP(AVANZA[[#This Row],[Cedula_Vendedor_Atis]],PLANTA[[#All],[CEDULA]:[LINEA]],3,0),"No Cruza")</f>
        <v>Marisol Avella</v>
      </c>
      <c r="H302" t="str">
        <f>IFERROR(VLOOKUP(AVANZA[[#This Row],[Cedula_Vendedor_Atis]],PLANTA[[#All],[CEDULA]:[LINEA]],4,0),"No Cruza")</f>
        <v>Fija</v>
      </c>
      <c r="I302" t="str">
        <f>LOWER(IF(AVANZA[[#This Row],[ATRIBUIBLE]]="",AVANZA[[#This Row],[Variable]],AVANZA[[#This Row],[ATRIBUIBLE]]))</f>
        <v>tecnico</v>
      </c>
      <c r="J302" s="14">
        <f>IF(AVANZA[[#This Row],[Variable]]=AVANZA[[#Headers],[TERMINADA]],1,0)</f>
        <v>0</v>
      </c>
      <c r="K302" s="14">
        <f>IF(AVANZA[[#This Row],[Variable]]=AVANZA[[#Headers],[ANULADA]],1,0)</f>
        <v>1</v>
      </c>
      <c r="L302" s="14">
        <f>IF(AVANZA[[#This Row],[Variable]]=AVANZA[[#Headers],[PENDIENTE]],1,0)</f>
        <v>0</v>
      </c>
      <c r="M302" s="14">
        <f>IF(AVANZA[[#This Row],[ESTADO AGENDA]]="AGENDADA",1,0)</f>
        <v>0</v>
      </c>
      <c r="N302" s="14">
        <f>IF(AVANZA[[#This Row],[ESTADO AGENDA]]="PENDIENTE DE AGENDAR",1,0)</f>
        <v>0</v>
      </c>
      <c r="O302" s="14">
        <f>IF(AVANZA[[#This Row],[ESTADO AGENDA]]="SUSPENDIDA",1,0)</f>
        <v>0</v>
      </c>
      <c r="P302" t="str" cm="1">
        <f t="array" ref="P302">_xlfn.XLOOKUP(AVANZA[[#This Row],[Num_Agrupacion_Pet_Atis]],Tabla1[[#All],[Numero_de_actuacion]],Tabla1[[#All],[Estado_de_la_orden]],"",0)</f>
        <v/>
      </c>
      <c r="Q302" s="2" t="str" cm="1">
        <f t="array" ref="Q302">_xlfn.XLOOKUP(AVANZA[[#This Row],[Num_Agrupacion_Pet_Atis]],Tabla1[[#All],[Numero_de_actuacion]],Tabla1[[#All],[Fecha_de_la_cita]],"",0)</f>
        <v/>
      </c>
      <c r="R302" t="str" cm="1">
        <f t="array" ref="R302">_xlfn.XLOOKUP(AVANZA[[#This Row],[Num_Agrupacion_Pet_Atis]],Tabla1[[#All],[Numero_de_actuacion]],Tabla1[[#All],[Franja_horaria_de_la_cita]],"",0)</f>
        <v/>
      </c>
      <c r="S302" s="14" t="str">
        <f>IFERROR(DAY(AVANZA[[#This Row],[FECHA AGENDA]]),"")</f>
        <v/>
      </c>
      <c r="T302" s="14" t="str">
        <f>IFERROR(MONTH(AVANZA[[#This Row],[FECHA AGENDA]]),"")</f>
        <v/>
      </c>
      <c r="U302" t="str" cm="1">
        <f t="array" ref="U302">_xlfn.XLOOKUP(AVANZA[[#This Row],[Num_Agrupacion_Pet_Atis]],Tabla1[[#All],[Numero_de_actuacion]],Tabla1[[#All],[Motivo_de_suspension]],"",0)</f>
        <v/>
      </c>
      <c r="V302" s="2" t="str" cm="1">
        <f t="array" ref="V302">_xlfn.XLOOKUP(AVANZA[[#This Row],[Num_Agrupacion_Pet_Atis]],Tabla1[[#All],[Numero_de_actuacion]],Tabla1[[#All],[No_identificacion_cliente]],"",0)</f>
        <v/>
      </c>
      <c r="W302" s="2" t="str" cm="1">
        <f t="array" ref="W302">_xlfn.XLOOKUP(AVANZA[[#This Row],[Num_Agrupacion_Pet_Atis]],Tabla1[[#All],[Numero_de_actuacion]],Tabla1[[#All],[Movil_de_contacto]],"",0)</f>
        <v/>
      </c>
      <c r="X302" s="14">
        <f>IF(OR(AVANZA[[#This Row],[ESTADO LEG]]="Legalizada grabacion",AVANZA[[#This Row],[ESTADO LEG]]="Legalizada aut"),1,0)</f>
        <v>0</v>
      </c>
      <c r="Y302" s="14">
        <f>IF(OR(AVANZA[[#This Row],[ESTADO LEG]]="pdte legalizar",AVANZA[[#This Row],[ESTADO LEG]]="No cruza"),1,0)</f>
        <v>0</v>
      </c>
      <c r="Z302" t="str" cm="1">
        <f t="array" ref="Z302">IF(AVANZA[[#This Row],[Variable]]="Terminada",LOWER(_xlfn.XLOOKUP(AVANZA[[#This Row],[ID_Peticion]],Tabla6[[#All],[NUM_PETICION]],Tabla6[[#All],[ESTADO_LEG]],"NO CRUZA",0)),AVANZA[[#This Row],[Variable]])</f>
        <v>ANULADA</v>
      </c>
      <c r="AA302" t="str" cm="1">
        <f t="array" ref="AA302">_xlfn.XLOOKUP(AVANZA[[#This Row],[ID_Peticion]],Tabla6[[#All],[NUM_PETICION]],Tabla6[[#All],[DIF_DIAS]],"",0)</f>
        <v/>
      </c>
      <c r="AB302" s="2" t="str" cm="1">
        <f t="array" ref="AB302">IFERROR(_xlfn.XLOOKUP(AVANZA[[#This Row],[ID_Peticion]],Tabla6[[#All],[NUM_PETICION]],Tabla6[[#All],[FEC_LEGAL]],"",0),"")</f>
        <v/>
      </c>
      <c r="AC302" s="14">
        <f ca="1">IF(AVANZA[[#This Row],[FECHA LEG]]&lt;&gt;0,IFERROR(AVANZA[[#This Row],[FECHA LEG]]-AVANZA[[#This Row],[FechaIniEstadoSubPetAtis]],0),TODAY()-AVANZA[[#This Row],[FechaIniEstadoSubPetAtis]])</f>
        <v>0</v>
      </c>
      <c r="AD302" s="35">
        <f ca="1">IF(AVANZA[[#This Row],[FINAL Vs LG]]&lt;&gt;0,IF(AVANZA[[#This Row],[FINAL Vs LG]]&lt;7.1,"100%",IF(AND(AVANZA[[#This Row],[FINAL Vs LG]]&gt;7.1,AVANZA[[#This Row],[FINAL Vs LG]]&lt;11.1),"50%","0%")),0)</f>
        <v>0</v>
      </c>
      <c r="AE302" s="14">
        <f ca="1">VLOOKUP(DAY(TODAY()),BACK!F:G,2,0)</f>
        <v>14</v>
      </c>
      <c r="AF302" s="14">
        <f>BACK!$I$2</f>
        <v>24</v>
      </c>
      <c r="AG302" s="14">
        <f>IF(AVANZA[[#This Row],[Oferta_empaquetada_comisiones]]="SI",1,0)</f>
        <v>0</v>
      </c>
      <c r="AH302" s="36">
        <f>IF(AVANZA[[#This Row],[Variable]]="TERMINADA",IFERROR(VLOOKUP(AVANZA[[#This Row],[SUPERVISOR]],Tabla2[#All],4,0),0),)</f>
        <v>0</v>
      </c>
      <c r="AI302" s="14">
        <f>IF(AVANZA[[#This Row],[Producto]]="BA",1,0)</f>
        <v>1</v>
      </c>
      <c r="AJ302" s="14">
        <f>IF(AVANZA[[#This Row],[Producto]]="DUO",1,0)</f>
        <v>0</v>
      </c>
      <c r="AK302" s="14">
        <f>IF(AVANZA[[#This Row],[Producto]]="TRIO",1,0)</f>
        <v>0</v>
      </c>
      <c r="AL302" t="s">
        <v>1154</v>
      </c>
      <c r="AM302">
        <v>-1</v>
      </c>
      <c r="AN302">
        <v>-1</v>
      </c>
      <c r="AO302" t="s">
        <v>1270</v>
      </c>
      <c r="AP302" s="1">
        <v>46122.530370370368</v>
      </c>
      <c r="AQ302">
        <v>-1</v>
      </c>
      <c r="AR302" t="s">
        <v>1271</v>
      </c>
      <c r="AS302">
        <v>-1</v>
      </c>
      <c r="AT302">
        <v>-1</v>
      </c>
      <c r="AU302">
        <v>-1</v>
      </c>
      <c r="AV302">
        <v>-1</v>
      </c>
      <c r="AW302">
        <v>-1</v>
      </c>
      <c r="AX302" t="s">
        <v>224</v>
      </c>
      <c r="AY302">
        <v>-1</v>
      </c>
      <c r="AZ302">
        <v>2026</v>
      </c>
      <c r="BA302">
        <v>5</v>
      </c>
      <c r="BB302">
        <v>7</v>
      </c>
      <c r="BC302">
        <v>-1</v>
      </c>
      <c r="BD302" t="s">
        <v>225</v>
      </c>
      <c r="BE302">
        <v>-1</v>
      </c>
      <c r="BF302">
        <v>20001609078141</v>
      </c>
      <c r="BG302" t="s">
        <v>319</v>
      </c>
      <c r="BH302" t="s">
        <v>320</v>
      </c>
      <c r="BI302" t="s">
        <v>1272</v>
      </c>
      <c r="BJ302">
        <v>-1</v>
      </c>
      <c r="BK302">
        <v>-1</v>
      </c>
      <c r="BL302">
        <v>-1</v>
      </c>
      <c r="BM302" t="s">
        <v>573</v>
      </c>
      <c r="BN302" t="s">
        <v>230</v>
      </c>
      <c r="BO302" t="s">
        <v>1273</v>
      </c>
      <c r="BP302" t="s">
        <v>380</v>
      </c>
      <c r="BQ302">
        <v>2026</v>
      </c>
      <c r="BR302">
        <v>4</v>
      </c>
      <c r="BS302">
        <v>10</v>
      </c>
      <c r="BT302" s="1">
        <v>46149.374050925922</v>
      </c>
      <c r="BU302" t="s">
        <v>575</v>
      </c>
      <c r="BV302" s="2">
        <v>46149</v>
      </c>
      <c r="BW302" t="s">
        <v>576</v>
      </c>
      <c r="BX302" s="2">
        <v>46122</v>
      </c>
      <c r="BY302" s="2">
        <v>46149</v>
      </c>
      <c r="BZ302" t="s">
        <v>235</v>
      </c>
      <c r="CA302" t="s">
        <v>690</v>
      </c>
      <c r="CB302" t="s">
        <v>322</v>
      </c>
      <c r="CC302" t="s">
        <v>1274</v>
      </c>
      <c r="CD302" t="s">
        <v>1275</v>
      </c>
      <c r="CE302">
        <v>-1</v>
      </c>
      <c r="CF302" t="s">
        <v>692</v>
      </c>
      <c r="CG302" t="s">
        <v>325</v>
      </c>
      <c r="CH302" t="s">
        <v>326</v>
      </c>
      <c r="CI302">
        <v>1063565638</v>
      </c>
      <c r="CJ302" t="s">
        <v>1162</v>
      </c>
      <c r="CK302" t="s">
        <v>245</v>
      </c>
      <c r="CL302" t="s">
        <v>409</v>
      </c>
      <c r="CM302" t="s">
        <v>247</v>
      </c>
      <c r="CN302" t="s">
        <v>410</v>
      </c>
      <c r="CT302" t="s">
        <v>330</v>
      </c>
      <c r="CU302" t="s">
        <v>225</v>
      </c>
      <c r="CW302" t="s">
        <v>319</v>
      </c>
      <c r="CX302" t="s">
        <v>320</v>
      </c>
      <c r="CY302" t="s">
        <v>1276</v>
      </c>
      <c r="DA302" t="s">
        <v>250</v>
      </c>
      <c r="DB302">
        <v>-1</v>
      </c>
      <c r="DF302" t="s">
        <v>955</v>
      </c>
      <c r="DJ302" t="s">
        <v>252</v>
      </c>
      <c r="DK302" t="s">
        <v>253</v>
      </c>
      <c r="DL302" t="s">
        <v>253</v>
      </c>
      <c r="DN302" t="s">
        <v>255</v>
      </c>
      <c r="DR302" t="s">
        <v>1163</v>
      </c>
      <c r="DS302" t="s">
        <v>1162</v>
      </c>
      <c r="DT302" t="s">
        <v>1161</v>
      </c>
      <c r="DV302">
        <v>1</v>
      </c>
      <c r="DW302" t="s">
        <v>331</v>
      </c>
      <c r="ED302" s="2">
        <v>46149</v>
      </c>
      <c r="EF302">
        <v>16</v>
      </c>
      <c r="EP302" t="s">
        <v>258</v>
      </c>
      <c r="FA302" t="s">
        <v>245</v>
      </c>
      <c r="FB302" t="s">
        <v>333</v>
      </c>
      <c r="FD302" t="s">
        <v>333</v>
      </c>
      <c r="FE302" t="s">
        <v>694</v>
      </c>
      <c r="FF302" t="s">
        <v>694</v>
      </c>
      <c r="FK302" t="s">
        <v>263</v>
      </c>
      <c r="FN302" t="s">
        <v>410</v>
      </c>
      <c r="FO302" t="s">
        <v>414</v>
      </c>
      <c r="FR302">
        <v>0</v>
      </c>
      <c r="GB302" t="s">
        <v>266</v>
      </c>
      <c r="GM302">
        <v>0</v>
      </c>
      <c r="GS302" t="s">
        <v>267</v>
      </c>
      <c r="GT302" s="2"/>
      <c r="GU302" t="s">
        <v>268</v>
      </c>
      <c r="GV302" t="s">
        <v>335</v>
      </c>
      <c r="GW302" t="s">
        <v>394</v>
      </c>
      <c r="GZ302" t="s">
        <v>395</v>
      </c>
      <c r="HE302" t="s">
        <v>230</v>
      </c>
      <c r="HF302" t="s">
        <v>1277</v>
      </c>
      <c r="HR302" t="s">
        <v>278</v>
      </c>
      <c r="HV302">
        <v>94990</v>
      </c>
      <c r="HW302" t="s">
        <v>281</v>
      </c>
      <c r="HY302">
        <v>0</v>
      </c>
      <c r="HZ302">
        <v>0</v>
      </c>
      <c r="IA302" t="s">
        <v>281</v>
      </c>
      <c r="IB302" t="s">
        <v>281</v>
      </c>
      <c r="IC302" t="s">
        <v>1278</v>
      </c>
      <c r="IE302" t="s">
        <v>283</v>
      </c>
      <c r="IF302" t="s">
        <v>283</v>
      </c>
      <c r="IG302" t="s">
        <v>283</v>
      </c>
      <c r="IH302" t="s">
        <v>284</v>
      </c>
      <c r="II302" t="s">
        <v>285</v>
      </c>
      <c r="IJ302" t="s">
        <v>286</v>
      </c>
      <c r="IK302" t="s">
        <v>278</v>
      </c>
      <c r="IL302" t="s">
        <v>346</v>
      </c>
      <c r="IM302" t="s">
        <v>288</v>
      </c>
      <c r="IN302" t="s">
        <v>958</v>
      </c>
      <c r="IP302" t="s">
        <v>1279</v>
      </c>
      <c r="IQ302" t="s">
        <v>284</v>
      </c>
      <c r="IS302" t="s">
        <v>736</v>
      </c>
      <c r="IT302" t="s">
        <v>398</v>
      </c>
      <c r="IW302" t="s">
        <v>417</v>
      </c>
      <c r="IY302" t="s">
        <v>281</v>
      </c>
    </row>
    <row r="303" spans="1:259" x14ac:dyDescent="0.3">
      <c r="A303" s="14">
        <f>DAY(AVANZA[[#This Row],[FechaSeguimiento]])</f>
        <v>7</v>
      </c>
      <c r="B303" s="14">
        <f>MONTH(AVANZA[[#This Row],[FechaSeguimiento]])</f>
        <v>5</v>
      </c>
      <c r="C303"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303" t="str">
        <f>LOWER(IFERROR(VLOOKUP(AVANZA[[#This Row],[ID_Peticion]],CANCELADAS[#All],2,0),""))</f>
        <v>qc - cliente desea el producto pero en una fecha posterior</v>
      </c>
      <c r="E303" t="str">
        <f>LOWER(IFERROR(VLOOKUP(AVANZA[[#This Row],[ID_Peticion]],CANCELADAS[#All],3,0),""))</f>
        <v>asesor</v>
      </c>
      <c r="F303" t="str">
        <f>LOWER(IF(AVANZA[[#This Row],[CEDULA CLIENTE]]&lt;&gt;""," CC: " &amp; COUNTIFS(AVANZA[CEDULA CLIENTE],AVANZA[[#This Row],[CEDULA CLIENTE]]),"")&amp; IF(AVANZA[[#This Row],[Direccion]]&lt;&gt;""," DIR: " &amp; COUNTIFS(AVANZA[Direccion],AVANZA[[#This Row],[Direccion]]),""))</f>
        <v xml:space="preserve"> dir: 2</v>
      </c>
      <c r="G303" t="str">
        <f>IFERROR(VLOOKUP(AVANZA[[#This Row],[Cedula_Vendedor_Atis]],PLANTA[[#All],[CEDULA]:[LINEA]],3,0),"No Cruza")</f>
        <v>Marisol Avella</v>
      </c>
      <c r="H303" t="str">
        <f>IFERROR(VLOOKUP(AVANZA[[#This Row],[Cedula_Vendedor_Atis]],PLANTA[[#All],[CEDULA]:[LINEA]],4,0),"No Cruza")</f>
        <v>Fija</v>
      </c>
      <c r="I303" t="str">
        <f>LOWER(IF(AVANZA[[#This Row],[ATRIBUIBLE]]="",AVANZA[[#This Row],[Variable]],AVANZA[[#This Row],[ATRIBUIBLE]]))</f>
        <v>asesor</v>
      </c>
      <c r="J303" s="14">
        <f>IF(AVANZA[[#This Row],[Variable]]=AVANZA[[#Headers],[TERMINADA]],1,0)</f>
        <v>0</v>
      </c>
      <c r="K303" s="14">
        <f>IF(AVANZA[[#This Row],[Variable]]=AVANZA[[#Headers],[ANULADA]],1,0)</f>
        <v>1</v>
      </c>
      <c r="L303" s="14">
        <f>IF(AVANZA[[#This Row],[Variable]]=AVANZA[[#Headers],[PENDIENTE]],1,0)</f>
        <v>0</v>
      </c>
      <c r="M303" s="14">
        <f>IF(AVANZA[[#This Row],[ESTADO AGENDA]]="AGENDADA",1,0)</f>
        <v>0</v>
      </c>
      <c r="N303" s="14">
        <f>IF(AVANZA[[#This Row],[ESTADO AGENDA]]="PENDIENTE DE AGENDAR",1,0)</f>
        <v>0</v>
      </c>
      <c r="O303" s="14">
        <f>IF(AVANZA[[#This Row],[ESTADO AGENDA]]="SUSPENDIDA",1,0)</f>
        <v>0</v>
      </c>
      <c r="P303" t="str" cm="1">
        <f t="array" ref="P303">_xlfn.XLOOKUP(AVANZA[[#This Row],[Num_Agrupacion_Pet_Atis]],Tabla1[[#All],[Numero_de_actuacion]],Tabla1[[#All],[Estado_de_la_orden]],"",0)</f>
        <v/>
      </c>
      <c r="Q303" s="2" t="str" cm="1">
        <f t="array" ref="Q303">_xlfn.XLOOKUP(AVANZA[[#This Row],[Num_Agrupacion_Pet_Atis]],Tabla1[[#All],[Numero_de_actuacion]],Tabla1[[#All],[Fecha_de_la_cita]],"",0)</f>
        <v/>
      </c>
      <c r="R303" t="str" cm="1">
        <f t="array" ref="R303">_xlfn.XLOOKUP(AVANZA[[#This Row],[Num_Agrupacion_Pet_Atis]],Tabla1[[#All],[Numero_de_actuacion]],Tabla1[[#All],[Franja_horaria_de_la_cita]],"",0)</f>
        <v/>
      </c>
      <c r="S303" s="14" t="str">
        <f>IFERROR(DAY(AVANZA[[#This Row],[FECHA AGENDA]]),"")</f>
        <v/>
      </c>
      <c r="T303" s="14" t="str">
        <f>IFERROR(MONTH(AVANZA[[#This Row],[FECHA AGENDA]]),"")</f>
        <v/>
      </c>
      <c r="U303" t="str" cm="1">
        <f t="array" ref="U303">_xlfn.XLOOKUP(AVANZA[[#This Row],[Num_Agrupacion_Pet_Atis]],Tabla1[[#All],[Numero_de_actuacion]],Tabla1[[#All],[Motivo_de_suspension]],"",0)</f>
        <v/>
      </c>
      <c r="V303" s="2" t="str" cm="1">
        <f t="array" ref="V303">_xlfn.XLOOKUP(AVANZA[[#This Row],[Num_Agrupacion_Pet_Atis]],Tabla1[[#All],[Numero_de_actuacion]],Tabla1[[#All],[No_identificacion_cliente]],"",0)</f>
        <v/>
      </c>
      <c r="W303" s="2" t="str" cm="1">
        <f t="array" ref="W303">_xlfn.XLOOKUP(AVANZA[[#This Row],[Num_Agrupacion_Pet_Atis]],Tabla1[[#All],[Numero_de_actuacion]],Tabla1[[#All],[Movil_de_contacto]],"",0)</f>
        <v/>
      </c>
      <c r="X303" s="14">
        <f>IF(OR(AVANZA[[#This Row],[ESTADO LEG]]="Legalizada grabacion",AVANZA[[#This Row],[ESTADO LEG]]="Legalizada aut"),1,0)</f>
        <v>0</v>
      </c>
      <c r="Y303" s="14">
        <f>IF(OR(AVANZA[[#This Row],[ESTADO LEG]]="pdte legalizar",AVANZA[[#This Row],[ESTADO LEG]]="No cruza"),1,0)</f>
        <v>0</v>
      </c>
      <c r="Z303" t="str" cm="1">
        <f t="array" ref="Z303">IF(AVANZA[[#This Row],[Variable]]="Terminada",LOWER(_xlfn.XLOOKUP(AVANZA[[#This Row],[ID_Peticion]],Tabla6[[#All],[NUM_PETICION]],Tabla6[[#All],[ESTADO_LEG]],"NO CRUZA",0)),AVANZA[[#This Row],[Variable]])</f>
        <v>ANULADA</v>
      </c>
      <c r="AA303" t="str" cm="1">
        <f t="array" ref="AA303">_xlfn.XLOOKUP(AVANZA[[#This Row],[ID_Peticion]],Tabla6[[#All],[NUM_PETICION]],Tabla6[[#All],[DIF_DIAS]],"",0)</f>
        <v/>
      </c>
      <c r="AB303" s="2" t="str" cm="1">
        <f t="array" ref="AB303">IFERROR(_xlfn.XLOOKUP(AVANZA[[#This Row],[ID_Peticion]],Tabla6[[#All],[NUM_PETICION]],Tabla6[[#All],[FEC_LEGAL]],"",0),"")</f>
        <v/>
      </c>
      <c r="AC303" s="14">
        <f ca="1">IF(AVANZA[[#This Row],[FECHA LEG]]&lt;&gt;0,IFERROR(AVANZA[[#This Row],[FECHA LEG]]-AVANZA[[#This Row],[FechaIniEstadoSubPetAtis]],0),TODAY()-AVANZA[[#This Row],[FechaIniEstadoSubPetAtis]])</f>
        <v>0</v>
      </c>
      <c r="AD303" s="35">
        <f ca="1">IF(AVANZA[[#This Row],[FINAL Vs LG]]&lt;&gt;0,IF(AVANZA[[#This Row],[FINAL Vs LG]]&lt;7.1,"100%",IF(AND(AVANZA[[#This Row],[FINAL Vs LG]]&gt;7.1,AVANZA[[#This Row],[FINAL Vs LG]]&lt;11.1),"50%","0%")),0)</f>
        <v>0</v>
      </c>
      <c r="AE303" s="14">
        <f ca="1">VLOOKUP(DAY(TODAY()),BACK!F:G,2,0)</f>
        <v>14</v>
      </c>
      <c r="AF303" s="14">
        <f>BACK!$I$2</f>
        <v>24</v>
      </c>
      <c r="AG303" s="14">
        <f>IF(AVANZA[[#This Row],[Oferta_empaquetada_comisiones]]="SI",1,0)</f>
        <v>0</v>
      </c>
      <c r="AH303" s="36">
        <f>IF(AVANZA[[#This Row],[Variable]]="TERMINADA",IFERROR(VLOOKUP(AVANZA[[#This Row],[SUPERVISOR]],Tabla2[#All],4,0),0),)</f>
        <v>0</v>
      </c>
      <c r="AI303" s="14">
        <f>IF(AVANZA[[#This Row],[Producto]]="BA",1,0)</f>
        <v>1</v>
      </c>
      <c r="AJ303" s="14">
        <f>IF(AVANZA[[#This Row],[Producto]]="DUO",1,0)</f>
        <v>0</v>
      </c>
      <c r="AK303" s="14">
        <f>IF(AVANZA[[#This Row],[Producto]]="TRIO",1,0)</f>
        <v>0</v>
      </c>
      <c r="AL303" t="s">
        <v>292</v>
      </c>
      <c r="AM303">
        <v>-1</v>
      </c>
      <c r="AN303">
        <v>-1</v>
      </c>
      <c r="AO303" t="s">
        <v>1289</v>
      </c>
      <c r="AP303" s="1">
        <v>46141.440636574072</v>
      </c>
      <c r="AQ303">
        <v>-1</v>
      </c>
      <c r="AR303" t="s">
        <v>1290</v>
      </c>
      <c r="AS303">
        <v>-1</v>
      </c>
      <c r="AT303">
        <v>-1</v>
      </c>
      <c r="AU303">
        <v>-1</v>
      </c>
      <c r="AV303">
        <v>-1</v>
      </c>
      <c r="AW303">
        <v>-1</v>
      </c>
      <c r="AX303" t="s">
        <v>224</v>
      </c>
      <c r="AY303">
        <v>-1</v>
      </c>
      <c r="AZ303">
        <v>2026</v>
      </c>
      <c r="BA303">
        <v>5</v>
      </c>
      <c r="BB303">
        <v>7</v>
      </c>
      <c r="BC303">
        <v>-1</v>
      </c>
      <c r="BD303" t="s">
        <v>225</v>
      </c>
      <c r="BE303">
        <v>-1</v>
      </c>
      <c r="BF303">
        <v>20001619870635</v>
      </c>
      <c r="BG303" t="s">
        <v>319</v>
      </c>
      <c r="BH303" t="s">
        <v>320</v>
      </c>
      <c r="BI303" t="s">
        <v>1291</v>
      </c>
      <c r="BJ303">
        <v>-1</v>
      </c>
      <c r="BK303">
        <v>-1</v>
      </c>
      <c r="BL303">
        <v>-1</v>
      </c>
      <c r="BM303" t="s">
        <v>573</v>
      </c>
      <c r="BN303" t="s">
        <v>230</v>
      </c>
      <c r="BO303" t="s">
        <v>1292</v>
      </c>
      <c r="BP303" t="s">
        <v>380</v>
      </c>
      <c r="BQ303">
        <v>2026</v>
      </c>
      <c r="BR303">
        <v>4</v>
      </c>
      <c r="BS303">
        <v>29</v>
      </c>
      <c r="BT303" s="1">
        <v>46149.448599537034</v>
      </c>
      <c r="BU303" t="s">
        <v>575</v>
      </c>
      <c r="BV303" s="2">
        <v>46149</v>
      </c>
      <c r="BW303" t="s">
        <v>576</v>
      </c>
      <c r="BX303" s="2">
        <v>46141</v>
      </c>
      <c r="BY303" s="2">
        <v>46149</v>
      </c>
      <c r="BZ303" t="s">
        <v>235</v>
      </c>
      <c r="CA303" t="s">
        <v>297</v>
      </c>
      <c r="CB303" t="s">
        <v>297</v>
      </c>
      <c r="CC303" t="s">
        <v>1293</v>
      </c>
      <c r="CD303" t="s">
        <v>1294</v>
      </c>
      <c r="CE303">
        <v>-1</v>
      </c>
      <c r="CF303" t="s">
        <v>300</v>
      </c>
      <c r="CG303" t="s">
        <v>301</v>
      </c>
      <c r="CH303" t="s">
        <v>242</v>
      </c>
      <c r="CI303">
        <v>22999736</v>
      </c>
      <c r="CJ303" t="s">
        <v>303</v>
      </c>
      <c r="CK303" t="s">
        <v>245</v>
      </c>
      <c r="CL303" t="s">
        <v>246</v>
      </c>
      <c r="CM303" t="s">
        <v>247</v>
      </c>
      <c r="CN303" t="s">
        <v>248</v>
      </c>
      <c r="CT303" t="s">
        <v>249</v>
      </c>
      <c r="CU303" t="s">
        <v>225</v>
      </c>
      <c r="CW303" t="s">
        <v>319</v>
      </c>
      <c r="CX303" t="s">
        <v>320</v>
      </c>
      <c r="CY303" t="s">
        <v>1295</v>
      </c>
      <c r="DA303" t="s">
        <v>250</v>
      </c>
      <c r="DB303">
        <v>-1</v>
      </c>
      <c r="DF303" t="s">
        <v>731</v>
      </c>
      <c r="DJ303" t="s">
        <v>252</v>
      </c>
      <c r="DK303" t="s">
        <v>253</v>
      </c>
      <c r="DL303" t="s">
        <v>253</v>
      </c>
      <c r="DN303" t="s">
        <v>255</v>
      </c>
      <c r="DR303" t="s">
        <v>305</v>
      </c>
      <c r="DS303" t="s">
        <v>303</v>
      </c>
      <c r="DT303" t="s">
        <v>302</v>
      </c>
      <c r="DV303">
        <v>1</v>
      </c>
      <c r="DW303" t="s">
        <v>283</v>
      </c>
      <c r="EB303" t="s">
        <v>693</v>
      </c>
      <c r="ED303" s="2">
        <v>46149</v>
      </c>
      <c r="EF303">
        <v>5</v>
      </c>
      <c r="EP303" t="s">
        <v>258</v>
      </c>
      <c r="FA303" t="s">
        <v>245</v>
      </c>
      <c r="FB303" t="s">
        <v>308</v>
      </c>
      <c r="FD303" t="s">
        <v>308</v>
      </c>
      <c r="FE303" t="s">
        <v>309</v>
      </c>
      <c r="FF303" t="s">
        <v>309</v>
      </c>
      <c r="FK303" t="s">
        <v>263</v>
      </c>
      <c r="FN303" t="s">
        <v>248</v>
      </c>
      <c r="FO303" t="s">
        <v>265</v>
      </c>
      <c r="FR303">
        <v>0</v>
      </c>
      <c r="GB303" t="s">
        <v>266</v>
      </c>
      <c r="GM303">
        <v>0</v>
      </c>
      <c r="GS303" t="s">
        <v>267</v>
      </c>
      <c r="GT303" s="2"/>
      <c r="GU303" t="s">
        <v>268</v>
      </c>
      <c r="GV303" t="s">
        <v>335</v>
      </c>
      <c r="GW303" t="s">
        <v>270</v>
      </c>
      <c r="GX303" t="s">
        <v>250</v>
      </c>
      <c r="GY303" t="s">
        <v>271</v>
      </c>
      <c r="GZ303" t="s">
        <v>273</v>
      </c>
      <c r="HE303" t="s">
        <v>230</v>
      </c>
      <c r="HF303" t="s">
        <v>1296</v>
      </c>
      <c r="HR303" t="s">
        <v>278</v>
      </c>
      <c r="HV303">
        <v>94990</v>
      </c>
      <c r="HW303" t="s">
        <v>281</v>
      </c>
      <c r="HY303">
        <v>0</v>
      </c>
      <c r="HZ303">
        <v>0</v>
      </c>
      <c r="IA303" t="s">
        <v>279</v>
      </c>
      <c r="IB303" t="s">
        <v>281</v>
      </c>
      <c r="IC303" t="s">
        <v>1297</v>
      </c>
      <c r="IE303" t="s">
        <v>283</v>
      </c>
      <c r="IF303" t="s">
        <v>283</v>
      </c>
      <c r="IG303" t="s">
        <v>283</v>
      </c>
      <c r="IH303" t="s">
        <v>284</v>
      </c>
      <c r="II303" t="s">
        <v>285</v>
      </c>
      <c r="IJ303" t="s">
        <v>286</v>
      </c>
      <c r="IK303" t="s">
        <v>278</v>
      </c>
      <c r="IL303" t="s">
        <v>287</v>
      </c>
      <c r="IM303" t="s">
        <v>288</v>
      </c>
      <c r="IN303" t="s">
        <v>290</v>
      </c>
      <c r="IO303" t="s">
        <v>1298</v>
      </c>
      <c r="IP303" t="s">
        <v>1299</v>
      </c>
      <c r="IQ303" t="s">
        <v>284</v>
      </c>
      <c r="IR303" t="s">
        <v>696</v>
      </c>
      <c r="IS303" t="s">
        <v>291</v>
      </c>
      <c r="IT303" t="s">
        <v>561</v>
      </c>
      <c r="IY303" t="s">
        <v>281</v>
      </c>
    </row>
    <row r="304" spans="1:259" x14ac:dyDescent="0.3">
      <c r="A304" s="14">
        <f>DAY(AVANZA[[#This Row],[FechaSeguimiento]])</f>
        <v>7</v>
      </c>
      <c r="B304" s="14">
        <f>MONTH(AVANZA[[#This Row],[FechaSeguimiento]])</f>
        <v>5</v>
      </c>
      <c r="C304"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04" t="str">
        <f>LOWER(IFERROR(VLOOKUP(AVANZA[[#This Row],[ID_Peticion]],CANCELADAS[#All],2,0),""))</f>
        <v/>
      </c>
      <c r="E304" t="str">
        <f>LOWER(IFERROR(VLOOKUP(AVANZA[[#This Row],[ID_Peticion]],CANCELADAS[#All],3,0),""))</f>
        <v/>
      </c>
      <c r="F304" t="str">
        <f>LOWER(IF(AVANZA[[#This Row],[CEDULA CLIENTE]]&lt;&gt;""," CC: " &amp; COUNTIFS(AVANZA[CEDULA CLIENTE],AVANZA[[#This Row],[CEDULA CLIENTE]]),"")&amp; IF(AVANZA[[#This Row],[Direccion]]&lt;&gt;""," DIR: " &amp; COUNTIFS(AVANZA[Direccion],AVANZA[[#This Row],[Direccion]]),""))</f>
        <v xml:space="preserve"> dir: 1</v>
      </c>
      <c r="G304" t="str">
        <f>IFERROR(VLOOKUP(AVANZA[[#This Row],[Cedula_Vendedor_Atis]],PLANTA[[#All],[CEDULA]:[LINEA]],3,0),"No Cruza")</f>
        <v>Marisol Avella</v>
      </c>
      <c r="H304" t="str">
        <f>IFERROR(VLOOKUP(AVANZA[[#This Row],[Cedula_Vendedor_Atis]],PLANTA[[#All],[CEDULA]:[LINEA]],4,0),"No Cruza")</f>
        <v>Fija</v>
      </c>
      <c r="I304" t="str">
        <f>LOWER(IF(AVANZA[[#This Row],[ATRIBUIBLE]]="",AVANZA[[#This Row],[Variable]],AVANZA[[#This Row],[ATRIBUIBLE]]))</f>
        <v>terminada</v>
      </c>
      <c r="J304" s="14">
        <f>IF(AVANZA[[#This Row],[Variable]]=AVANZA[[#Headers],[TERMINADA]],1,0)</f>
        <v>1</v>
      </c>
      <c r="K304" s="14">
        <f>IF(AVANZA[[#This Row],[Variable]]=AVANZA[[#Headers],[ANULADA]],1,0)</f>
        <v>0</v>
      </c>
      <c r="L304" s="14">
        <f>IF(AVANZA[[#This Row],[Variable]]=AVANZA[[#Headers],[PENDIENTE]],1,0)</f>
        <v>0</v>
      </c>
      <c r="M304" s="14">
        <f>IF(AVANZA[[#This Row],[ESTADO AGENDA]]="AGENDADA",1,0)</f>
        <v>0</v>
      </c>
      <c r="N304" s="14">
        <f>IF(AVANZA[[#This Row],[ESTADO AGENDA]]="PENDIENTE DE AGENDAR",1,0)</f>
        <v>0</v>
      </c>
      <c r="O304" s="14">
        <f>IF(AVANZA[[#This Row],[ESTADO AGENDA]]="SUSPENDIDA",1,0)</f>
        <v>0</v>
      </c>
      <c r="P304" t="str" cm="1">
        <f t="array" ref="P304">_xlfn.XLOOKUP(AVANZA[[#This Row],[Num_Agrupacion_Pet_Atis]],Tabla1[[#All],[Numero_de_actuacion]],Tabla1[[#All],[Estado_de_la_orden]],"",0)</f>
        <v/>
      </c>
      <c r="Q304" s="2" t="str" cm="1">
        <f t="array" ref="Q304">_xlfn.XLOOKUP(AVANZA[[#This Row],[Num_Agrupacion_Pet_Atis]],Tabla1[[#All],[Numero_de_actuacion]],Tabla1[[#All],[Fecha_de_la_cita]],"",0)</f>
        <v/>
      </c>
      <c r="R304" t="str" cm="1">
        <f t="array" ref="R304">_xlfn.XLOOKUP(AVANZA[[#This Row],[Num_Agrupacion_Pet_Atis]],Tabla1[[#All],[Numero_de_actuacion]],Tabla1[[#All],[Franja_horaria_de_la_cita]],"",0)</f>
        <v/>
      </c>
      <c r="S304" s="14" t="str">
        <f>IFERROR(DAY(AVANZA[[#This Row],[FECHA AGENDA]]),"")</f>
        <v/>
      </c>
      <c r="T304" s="14" t="str">
        <f>IFERROR(MONTH(AVANZA[[#This Row],[FECHA AGENDA]]),"")</f>
        <v/>
      </c>
      <c r="U304" t="str" cm="1">
        <f t="array" ref="U304">_xlfn.XLOOKUP(AVANZA[[#This Row],[Num_Agrupacion_Pet_Atis]],Tabla1[[#All],[Numero_de_actuacion]],Tabla1[[#All],[Motivo_de_suspension]],"",0)</f>
        <v/>
      </c>
      <c r="V304" s="2" t="str" cm="1">
        <f t="array" ref="V304">_xlfn.XLOOKUP(AVANZA[[#This Row],[Num_Agrupacion_Pet_Atis]],Tabla1[[#All],[Numero_de_actuacion]],Tabla1[[#All],[No_identificacion_cliente]],"",0)</f>
        <v/>
      </c>
      <c r="W304" s="2" t="str" cm="1">
        <f t="array" ref="W304">_xlfn.XLOOKUP(AVANZA[[#This Row],[Num_Agrupacion_Pet_Atis]],Tabla1[[#All],[Numero_de_actuacion]],Tabla1[[#All],[Movil_de_contacto]],"",0)</f>
        <v/>
      </c>
      <c r="X304" s="14">
        <f>IF(OR(AVANZA[[#This Row],[ESTADO LEG]]="Legalizada grabacion",AVANZA[[#This Row],[ESTADO LEG]]="Legalizada aut"),1,0)</f>
        <v>1</v>
      </c>
      <c r="Y304" s="14">
        <f>IF(OR(AVANZA[[#This Row],[ESTADO LEG]]="pdte legalizar",AVANZA[[#This Row],[ESTADO LEG]]="No cruza"),1,0)</f>
        <v>0</v>
      </c>
      <c r="Z304" t="str" cm="1">
        <f t="array" ref="Z304">IF(AVANZA[[#This Row],[Variable]]="Terminada",LOWER(_xlfn.XLOOKUP(AVANZA[[#This Row],[ID_Peticion]],Tabla6[[#All],[NUM_PETICION]],Tabla6[[#All],[ESTADO_LEG]],"NO CRUZA",0)),AVANZA[[#This Row],[Variable]])</f>
        <v>legalizada grabacion</v>
      </c>
      <c r="AA304" cm="1">
        <f t="array" ref="AA304">_xlfn.XLOOKUP(AVANZA[[#This Row],[ID_Peticion]],Tabla6[[#All],[NUM_PETICION]],Tabla6[[#All],[DIF_DIAS]],"",0)</f>
        <v>1</v>
      </c>
      <c r="AB304" s="2" cm="1">
        <f t="array" ref="AB304">IFERROR(_xlfn.XLOOKUP(AVANZA[[#This Row],[ID_Peticion]],Tabla6[[#All],[NUM_PETICION]],Tabla6[[#All],[FEC_LEGAL]],"",0),"")</f>
        <v>46150</v>
      </c>
      <c r="AC304" s="14">
        <f ca="1">IF(AVANZA[[#This Row],[FECHA LEG]]&lt;&gt;0,IFERROR(AVANZA[[#This Row],[FECHA LEG]]-AVANZA[[#This Row],[FechaIniEstadoSubPetAtis]],0),TODAY()-AVANZA[[#This Row],[FechaIniEstadoSubPetAtis]])</f>
        <v>1</v>
      </c>
      <c r="AD304" s="35" t="str">
        <f ca="1">IF(AVANZA[[#This Row],[FINAL Vs LG]]&lt;&gt;0,IF(AVANZA[[#This Row],[FINAL Vs LG]]&lt;7.1,"100%",IF(AND(AVANZA[[#This Row],[FINAL Vs LG]]&gt;7.1,AVANZA[[#This Row],[FINAL Vs LG]]&lt;11.1),"50%","0%")),0)</f>
        <v>100%</v>
      </c>
      <c r="AE304" s="14">
        <f ca="1">VLOOKUP(DAY(TODAY()),BACK!F:G,2,0)</f>
        <v>14</v>
      </c>
      <c r="AF304" s="14">
        <f>BACK!$I$2</f>
        <v>24</v>
      </c>
      <c r="AG304" s="14">
        <f>IF(AVANZA[[#This Row],[Oferta_empaquetada_comisiones]]="SI",1,0)</f>
        <v>0</v>
      </c>
      <c r="AH304" s="36">
        <f>IF(AVANZA[[#This Row],[Variable]]="TERMINADA",IFERROR(VLOOKUP(AVANZA[[#This Row],[SUPERVISOR]],Tabla2[#All],4,0),0),)</f>
        <v>3.5</v>
      </c>
      <c r="AI304" s="14">
        <f>IF(AVANZA[[#This Row],[Producto]]="BA",1,0)</f>
        <v>0</v>
      </c>
      <c r="AJ304" s="14">
        <f>IF(AVANZA[[#This Row],[Producto]]="DUO",1,0)</f>
        <v>0</v>
      </c>
      <c r="AK304" s="14">
        <f>IF(AVANZA[[#This Row],[Producto]]="TRIO",1,0)</f>
        <v>1</v>
      </c>
      <c r="AL304" t="s">
        <v>667</v>
      </c>
      <c r="AM304">
        <v>-1</v>
      </c>
      <c r="AN304">
        <v>-1</v>
      </c>
      <c r="AO304" t="s">
        <v>1300</v>
      </c>
      <c r="AP304" s="1">
        <v>46144.644583333335</v>
      </c>
      <c r="AQ304">
        <v>-1</v>
      </c>
      <c r="AR304" t="s">
        <v>1301</v>
      </c>
      <c r="AS304">
        <v>-1</v>
      </c>
      <c r="AT304">
        <v>-1</v>
      </c>
      <c r="AU304">
        <v>-1</v>
      </c>
      <c r="AV304">
        <v>-1</v>
      </c>
      <c r="AW304">
        <v>-1</v>
      </c>
      <c r="AX304" t="s">
        <v>224</v>
      </c>
      <c r="AY304">
        <v>-1</v>
      </c>
      <c r="AZ304">
        <v>2026</v>
      </c>
      <c r="BA304">
        <v>5</v>
      </c>
      <c r="BB304">
        <v>7</v>
      </c>
      <c r="BC304">
        <v>-1</v>
      </c>
      <c r="BD304" t="s">
        <v>225</v>
      </c>
      <c r="BE304">
        <v>-1</v>
      </c>
      <c r="BF304">
        <v>20001621479469</v>
      </c>
      <c r="BG304" t="s">
        <v>438</v>
      </c>
      <c r="BH304" t="s">
        <v>439</v>
      </c>
      <c r="BI304" t="s">
        <v>1302</v>
      </c>
      <c r="BJ304">
        <v>-1</v>
      </c>
      <c r="BK304">
        <v>-1</v>
      </c>
      <c r="BL304">
        <v>-1</v>
      </c>
      <c r="BM304" t="s">
        <v>229</v>
      </c>
      <c r="BN304" t="s">
        <v>230</v>
      </c>
      <c r="BO304" t="s">
        <v>1303</v>
      </c>
      <c r="BP304" t="s">
        <v>232</v>
      </c>
      <c r="BQ304">
        <v>2026</v>
      </c>
      <c r="BR304">
        <v>5</v>
      </c>
      <c r="BS304">
        <v>2</v>
      </c>
      <c r="BT304" s="1">
        <v>46149.504583333335</v>
      </c>
      <c r="BU304" t="s">
        <v>233</v>
      </c>
      <c r="BV304" s="2">
        <v>46149</v>
      </c>
      <c r="BW304" t="s">
        <v>234</v>
      </c>
      <c r="BX304" s="2">
        <v>46145</v>
      </c>
      <c r="BY304" s="2">
        <v>46149</v>
      </c>
      <c r="BZ304" t="s">
        <v>235</v>
      </c>
      <c r="CA304" t="s">
        <v>297</v>
      </c>
      <c r="CB304" t="s">
        <v>297</v>
      </c>
      <c r="CC304" t="s">
        <v>1304</v>
      </c>
      <c r="CD304" t="s">
        <v>1305</v>
      </c>
      <c r="CE304">
        <v>-1</v>
      </c>
      <c r="CF304" t="s">
        <v>300</v>
      </c>
      <c r="CG304" t="s">
        <v>301</v>
      </c>
      <c r="CH304" t="s">
        <v>242</v>
      </c>
      <c r="CI304">
        <v>1098100287</v>
      </c>
      <c r="CJ304" t="s">
        <v>675</v>
      </c>
      <c r="CK304" t="s">
        <v>245</v>
      </c>
      <c r="CL304" t="s">
        <v>246</v>
      </c>
      <c r="CM304" t="s">
        <v>247</v>
      </c>
      <c r="CN304" t="s">
        <v>359</v>
      </c>
      <c r="CT304" t="s">
        <v>249</v>
      </c>
      <c r="CU304" t="s">
        <v>387</v>
      </c>
      <c r="CW304" t="s">
        <v>446</v>
      </c>
      <c r="CX304" t="s">
        <v>447</v>
      </c>
      <c r="DA304" t="s">
        <v>250</v>
      </c>
      <c r="DB304">
        <v>-1</v>
      </c>
      <c r="DF304" t="s">
        <v>251</v>
      </c>
      <c r="DJ304" t="s">
        <v>252</v>
      </c>
      <c r="DK304" t="s">
        <v>253</v>
      </c>
      <c r="DL304" t="s">
        <v>253</v>
      </c>
      <c r="DN304" t="s">
        <v>390</v>
      </c>
      <c r="DR304" t="s">
        <v>676</v>
      </c>
      <c r="DS304" t="s">
        <v>675</v>
      </c>
      <c r="DT304" t="s">
        <v>674</v>
      </c>
      <c r="DV304">
        <v>1</v>
      </c>
      <c r="DW304" t="s">
        <v>283</v>
      </c>
      <c r="ED304" s="2">
        <v>46149</v>
      </c>
      <c r="EE304" t="s">
        <v>306</v>
      </c>
      <c r="EF304">
        <v>5</v>
      </c>
      <c r="EP304" t="s">
        <v>258</v>
      </c>
      <c r="ES304" t="s">
        <v>386</v>
      </c>
      <c r="EZ304" t="s">
        <v>837</v>
      </c>
      <c r="FA304" t="s">
        <v>245</v>
      </c>
      <c r="FB304" t="s">
        <v>308</v>
      </c>
      <c r="FD304" t="s">
        <v>308</v>
      </c>
      <c r="FE304" t="s">
        <v>309</v>
      </c>
      <c r="FF304" t="s">
        <v>309</v>
      </c>
      <c r="FK304" t="s">
        <v>263</v>
      </c>
      <c r="FL304" t="s">
        <v>1306</v>
      </c>
      <c r="FN304" t="s">
        <v>359</v>
      </c>
      <c r="FO304" t="s">
        <v>366</v>
      </c>
      <c r="FR304">
        <v>99915</v>
      </c>
      <c r="GB304" t="s">
        <v>266</v>
      </c>
      <c r="GC304" t="s">
        <v>387</v>
      </c>
      <c r="GD304">
        <v>25188</v>
      </c>
      <c r="GF304">
        <v>2353</v>
      </c>
      <c r="GG304">
        <v>25422</v>
      </c>
      <c r="GI304">
        <v>73235</v>
      </c>
      <c r="GJ304">
        <v>25427</v>
      </c>
      <c r="GL304">
        <v>24327</v>
      </c>
      <c r="GM304">
        <v>118898</v>
      </c>
      <c r="GS304" t="s">
        <v>267</v>
      </c>
      <c r="GT304" s="2">
        <v>44651</v>
      </c>
      <c r="GU304" t="s">
        <v>268</v>
      </c>
      <c r="GV304" t="s">
        <v>311</v>
      </c>
      <c r="GW304" t="s">
        <v>270</v>
      </c>
      <c r="GX304" t="s">
        <v>272</v>
      </c>
      <c r="GY304" t="s">
        <v>272</v>
      </c>
      <c r="GZ304" t="s">
        <v>344</v>
      </c>
      <c r="HA304" t="s">
        <v>336</v>
      </c>
      <c r="HC304" t="s">
        <v>337</v>
      </c>
      <c r="HE304" t="s">
        <v>230</v>
      </c>
      <c r="HF304" t="s">
        <v>1307</v>
      </c>
      <c r="HG304" t="s">
        <v>345</v>
      </c>
      <c r="HR304" t="s">
        <v>278</v>
      </c>
      <c r="HV304">
        <v>118900</v>
      </c>
      <c r="HW304" t="s">
        <v>279</v>
      </c>
      <c r="HX304" t="s">
        <v>280</v>
      </c>
      <c r="HY304">
        <v>117583</v>
      </c>
      <c r="HZ304">
        <v>17668</v>
      </c>
      <c r="IA304" t="s">
        <v>279</v>
      </c>
      <c r="IB304" t="s">
        <v>281</v>
      </c>
      <c r="ID304" t="s">
        <v>282</v>
      </c>
      <c r="IE304" t="s">
        <v>283</v>
      </c>
      <c r="IF304" t="s">
        <v>283</v>
      </c>
      <c r="IG304" t="s">
        <v>283</v>
      </c>
      <c r="IH304" t="s">
        <v>284</v>
      </c>
      <c r="II304" t="s">
        <v>285</v>
      </c>
      <c r="IJ304" t="s">
        <v>286</v>
      </c>
      <c r="IK304" t="s">
        <v>278</v>
      </c>
      <c r="IL304" t="s">
        <v>371</v>
      </c>
      <c r="IM304" t="s">
        <v>288</v>
      </c>
      <c r="IN304" t="s">
        <v>289</v>
      </c>
      <c r="IP304" t="s">
        <v>290</v>
      </c>
      <c r="IQ304" t="s">
        <v>284</v>
      </c>
      <c r="IS304" t="s">
        <v>291</v>
      </c>
      <c r="IY304" t="s">
        <v>281</v>
      </c>
    </row>
    <row r="305" spans="1:259" x14ac:dyDescent="0.3">
      <c r="A305" s="14">
        <f>DAY(AVANZA[[#This Row],[FechaSeguimiento]])</f>
        <v>7</v>
      </c>
      <c r="B305" s="14">
        <f>MONTH(AVANZA[[#This Row],[FechaSeguimiento]])</f>
        <v>5</v>
      </c>
      <c r="C305"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05" t="str">
        <f>LOWER(IFERROR(VLOOKUP(AVANZA[[#This Row],[ID_Peticion]],CANCELADAS[#All],2,0),""))</f>
        <v/>
      </c>
      <c r="E305" t="str">
        <f>LOWER(IFERROR(VLOOKUP(AVANZA[[#This Row],[ID_Peticion]],CANCELADAS[#All],3,0),""))</f>
        <v/>
      </c>
      <c r="F305" t="str">
        <f>LOWER(IF(AVANZA[[#This Row],[CEDULA CLIENTE]]&lt;&gt;""," CC: " &amp; COUNTIFS(AVANZA[CEDULA CLIENTE],AVANZA[[#This Row],[CEDULA CLIENTE]]),"")&amp; IF(AVANZA[[#This Row],[Direccion]]&lt;&gt;""," DIR: " &amp; COUNTIFS(AVANZA[Direccion],AVANZA[[#This Row],[Direccion]]),""))</f>
        <v xml:space="preserve"> dir: 1</v>
      </c>
      <c r="G305" t="str">
        <f>IFERROR(VLOOKUP(AVANZA[[#This Row],[Cedula_Vendedor_Atis]],PLANTA[[#All],[CEDULA]:[LINEA]],3,0),"No Cruza")</f>
        <v>Marisol Avella</v>
      </c>
      <c r="H305" t="str">
        <f>IFERROR(VLOOKUP(AVANZA[[#This Row],[Cedula_Vendedor_Atis]],PLANTA[[#All],[CEDULA]:[LINEA]],4,0),"No Cruza")</f>
        <v>Fija</v>
      </c>
      <c r="I305" t="str">
        <f>LOWER(IF(AVANZA[[#This Row],[ATRIBUIBLE]]="",AVANZA[[#This Row],[Variable]],AVANZA[[#This Row],[ATRIBUIBLE]]))</f>
        <v>terminada</v>
      </c>
      <c r="J305" s="14">
        <f>IF(AVANZA[[#This Row],[Variable]]=AVANZA[[#Headers],[TERMINADA]],1,0)</f>
        <v>1</v>
      </c>
      <c r="K305" s="14">
        <f>IF(AVANZA[[#This Row],[Variable]]=AVANZA[[#Headers],[ANULADA]],1,0)</f>
        <v>0</v>
      </c>
      <c r="L305" s="14">
        <f>IF(AVANZA[[#This Row],[Variable]]=AVANZA[[#Headers],[PENDIENTE]],1,0)</f>
        <v>0</v>
      </c>
      <c r="M305" s="14">
        <f>IF(AVANZA[[#This Row],[ESTADO AGENDA]]="AGENDADA",1,0)</f>
        <v>0</v>
      </c>
      <c r="N305" s="14">
        <f>IF(AVANZA[[#This Row],[ESTADO AGENDA]]="PENDIENTE DE AGENDAR",1,0)</f>
        <v>0</v>
      </c>
      <c r="O305" s="14">
        <f>IF(AVANZA[[#This Row],[ESTADO AGENDA]]="SUSPENDIDA",1,0)</f>
        <v>0</v>
      </c>
      <c r="P305" t="str" cm="1">
        <f t="array" ref="P305">_xlfn.XLOOKUP(AVANZA[[#This Row],[Num_Agrupacion_Pet_Atis]],Tabla1[[#All],[Numero_de_actuacion]],Tabla1[[#All],[Estado_de_la_orden]],"",0)</f>
        <v/>
      </c>
      <c r="Q305" s="2" t="str" cm="1">
        <f t="array" ref="Q305">_xlfn.XLOOKUP(AVANZA[[#This Row],[Num_Agrupacion_Pet_Atis]],Tabla1[[#All],[Numero_de_actuacion]],Tabla1[[#All],[Fecha_de_la_cita]],"",0)</f>
        <v/>
      </c>
      <c r="R305" t="str" cm="1">
        <f t="array" ref="R305">_xlfn.XLOOKUP(AVANZA[[#This Row],[Num_Agrupacion_Pet_Atis]],Tabla1[[#All],[Numero_de_actuacion]],Tabla1[[#All],[Franja_horaria_de_la_cita]],"",0)</f>
        <v/>
      </c>
      <c r="S305" s="14" t="str">
        <f>IFERROR(DAY(AVANZA[[#This Row],[FECHA AGENDA]]),"")</f>
        <v/>
      </c>
      <c r="T305" s="14" t="str">
        <f>IFERROR(MONTH(AVANZA[[#This Row],[FECHA AGENDA]]),"")</f>
        <v/>
      </c>
      <c r="U305" t="str" cm="1">
        <f t="array" ref="U305">_xlfn.XLOOKUP(AVANZA[[#This Row],[Num_Agrupacion_Pet_Atis]],Tabla1[[#All],[Numero_de_actuacion]],Tabla1[[#All],[Motivo_de_suspension]],"",0)</f>
        <v/>
      </c>
      <c r="V305" s="2" t="str" cm="1">
        <f t="array" ref="V305">_xlfn.XLOOKUP(AVANZA[[#This Row],[Num_Agrupacion_Pet_Atis]],Tabla1[[#All],[Numero_de_actuacion]],Tabla1[[#All],[No_identificacion_cliente]],"",0)</f>
        <v/>
      </c>
      <c r="W305" s="2" t="str" cm="1">
        <f t="array" ref="W305">_xlfn.XLOOKUP(AVANZA[[#This Row],[Num_Agrupacion_Pet_Atis]],Tabla1[[#All],[Numero_de_actuacion]],Tabla1[[#All],[Movil_de_contacto]],"",0)</f>
        <v/>
      </c>
      <c r="X305" s="14">
        <f>IF(OR(AVANZA[[#This Row],[ESTADO LEG]]="Legalizada grabacion",AVANZA[[#This Row],[ESTADO LEG]]="Legalizada aut"),1,0)</f>
        <v>1</v>
      </c>
      <c r="Y305" s="14">
        <f>IF(OR(AVANZA[[#This Row],[ESTADO LEG]]="pdte legalizar",AVANZA[[#This Row],[ESTADO LEG]]="No cruza"),1,0)</f>
        <v>0</v>
      </c>
      <c r="Z305" t="str" cm="1">
        <f t="array" ref="Z305">IF(AVANZA[[#This Row],[Variable]]="Terminada",LOWER(_xlfn.XLOOKUP(AVANZA[[#This Row],[ID_Peticion]],Tabla6[[#All],[NUM_PETICION]],Tabla6[[#All],[ESTADO_LEG]],"NO CRUZA",0)),AVANZA[[#This Row],[Variable]])</f>
        <v>legalizada grabacion</v>
      </c>
      <c r="AA305" cm="1">
        <f t="array" ref="AA305">_xlfn.XLOOKUP(AVANZA[[#This Row],[ID_Peticion]],Tabla6[[#All],[NUM_PETICION]],Tabla6[[#All],[DIF_DIAS]],"",0)</f>
        <v>1</v>
      </c>
      <c r="AB305" s="2" cm="1">
        <f t="array" ref="AB305">IFERROR(_xlfn.XLOOKUP(AVANZA[[#This Row],[ID_Peticion]],Tabla6[[#All],[NUM_PETICION]],Tabla6[[#All],[FEC_LEGAL]],"",0),"")</f>
        <v>46150</v>
      </c>
      <c r="AC305" s="14">
        <f ca="1">IF(AVANZA[[#This Row],[FECHA LEG]]&lt;&gt;0,IFERROR(AVANZA[[#This Row],[FECHA LEG]]-AVANZA[[#This Row],[FechaIniEstadoSubPetAtis]],0),TODAY()-AVANZA[[#This Row],[FechaIniEstadoSubPetAtis]])</f>
        <v>1</v>
      </c>
      <c r="AD305" s="35" t="str">
        <f ca="1">IF(AVANZA[[#This Row],[FINAL Vs LG]]&lt;&gt;0,IF(AVANZA[[#This Row],[FINAL Vs LG]]&lt;7.1,"100%",IF(AND(AVANZA[[#This Row],[FINAL Vs LG]]&gt;7.1,AVANZA[[#This Row],[FINAL Vs LG]]&lt;11.1),"50%","0%")),0)</f>
        <v>100%</v>
      </c>
      <c r="AE305" s="14">
        <f ca="1">VLOOKUP(DAY(TODAY()),BACK!F:G,2,0)</f>
        <v>14</v>
      </c>
      <c r="AF305" s="14">
        <f>BACK!$I$2</f>
        <v>24</v>
      </c>
      <c r="AG305" s="14">
        <f>IF(AVANZA[[#This Row],[Oferta_empaquetada_comisiones]]="SI",1,0)</f>
        <v>0</v>
      </c>
      <c r="AH305" s="36">
        <f>IF(AVANZA[[#This Row],[Variable]]="TERMINADA",IFERROR(VLOOKUP(AVANZA[[#This Row],[SUPERVISOR]],Tabla2[#All],4,0),0),)</f>
        <v>3.5</v>
      </c>
      <c r="AI305" s="14">
        <f>IF(AVANZA[[#This Row],[Producto]]="BA",1,0)</f>
        <v>0</v>
      </c>
      <c r="AJ305" s="14">
        <f>IF(AVANZA[[#This Row],[Producto]]="DUO",1,0)</f>
        <v>0</v>
      </c>
      <c r="AK305" s="14">
        <f>IF(AVANZA[[#This Row],[Producto]]="TRIO",1,0)</f>
        <v>1</v>
      </c>
      <c r="AL305" t="s">
        <v>870</v>
      </c>
      <c r="AM305">
        <v>-1</v>
      </c>
      <c r="AN305">
        <v>-1</v>
      </c>
      <c r="AO305" t="s">
        <v>1309</v>
      </c>
      <c r="AP305" s="1">
        <v>46148.75818287037</v>
      </c>
      <c r="AQ305">
        <v>-1</v>
      </c>
      <c r="AR305" t="s">
        <v>1310</v>
      </c>
      <c r="AS305">
        <v>-1</v>
      </c>
      <c r="AT305">
        <v>-1</v>
      </c>
      <c r="AU305">
        <v>-1</v>
      </c>
      <c r="AV305">
        <v>-1</v>
      </c>
      <c r="AW305">
        <v>-1</v>
      </c>
      <c r="AX305" t="s">
        <v>224</v>
      </c>
      <c r="AY305">
        <v>-1</v>
      </c>
      <c r="AZ305">
        <v>2026</v>
      </c>
      <c r="BA305">
        <v>5</v>
      </c>
      <c r="BB305">
        <v>7</v>
      </c>
      <c r="BC305">
        <v>-1</v>
      </c>
      <c r="BD305" t="s">
        <v>225</v>
      </c>
      <c r="BE305">
        <v>-1</v>
      </c>
      <c r="BF305">
        <v>20001623738166</v>
      </c>
      <c r="BG305" t="s">
        <v>596</v>
      </c>
      <c r="BH305" t="s">
        <v>597</v>
      </c>
      <c r="BI305" t="s">
        <v>1311</v>
      </c>
      <c r="BJ305">
        <v>-1</v>
      </c>
      <c r="BK305">
        <v>-1</v>
      </c>
      <c r="BL305">
        <v>-1</v>
      </c>
      <c r="BM305" t="s">
        <v>229</v>
      </c>
      <c r="BN305" t="s">
        <v>230</v>
      </c>
      <c r="BO305" t="s">
        <v>1312</v>
      </c>
      <c r="BP305" t="s">
        <v>380</v>
      </c>
      <c r="BQ305">
        <v>2026</v>
      </c>
      <c r="BR305">
        <v>5</v>
      </c>
      <c r="BS305">
        <v>6</v>
      </c>
      <c r="BT305" s="1">
        <v>46149.525347222225</v>
      </c>
      <c r="BU305" t="s">
        <v>233</v>
      </c>
      <c r="BV305" s="2">
        <v>46149</v>
      </c>
      <c r="BW305" t="s">
        <v>234</v>
      </c>
      <c r="BX305" s="2">
        <v>46148</v>
      </c>
      <c r="BY305" s="2">
        <v>46149</v>
      </c>
      <c r="BZ305" t="s">
        <v>235</v>
      </c>
      <c r="CA305" t="s">
        <v>297</v>
      </c>
      <c r="CB305" t="s">
        <v>297</v>
      </c>
      <c r="CC305" t="s">
        <v>1313</v>
      </c>
      <c r="CD305" t="s">
        <v>1314</v>
      </c>
      <c r="CE305">
        <v>-1</v>
      </c>
      <c r="CF305" t="s">
        <v>300</v>
      </c>
      <c r="CG305" t="s">
        <v>301</v>
      </c>
      <c r="CH305" t="s">
        <v>242</v>
      </c>
      <c r="CI305">
        <v>1015443152</v>
      </c>
      <c r="CJ305" t="s">
        <v>877</v>
      </c>
      <c r="CK305" t="s">
        <v>245</v>
      </c>
      <c r="CL305" t="s">
        <v>409</v>
      </c>
      <c r="CM305" t="s">
        <v>247</v>
      </c>
      <c r="CN305" t="s">
        <v>410</v>
      </c>
      <c r="CT305" t="s">
        <v>386</v>
      </c>
      <c r="CU305" t="s">
        <v>387</v>
      </c>
      <c r="CW305" t="s">
        <v>602</v>
      </c>
      <c r="CX305" t="s">
        <v>603</v>
      </c>
      <c r="DA305" t="s">
        <v>250</v>
      </c>
      <c r="DB305">
        <v>-1</v>
      </c>
      <c r="DF305" t="s">
        <v>251</v>
      </c>
      <c r="DJ305" t="s">
        <v>252</v>
      </c>
      <c r="DK305" t="s">
        <v>253</v>
      </c>
      <c r="DL305" t="s">
        <v>253</v>
      </c>
      <c r="DN305" t="s">
        <v>390</v>
      </c>
      <c r="DR305" t="s">
        <v>878</v>
      </c>
      <c r="DS305" t="s">
        <v>877</v>
      </c>
      <c r="DT305" t="s">
        <v>870</v>
      </c>
      <c r="DV305">
        <v>1</v>
      </c>
      <c r="DW305" t="s">
        <v>283</v>
      </c>
      <c r="ED305" s="2">
        <v>46149</v>
      </c>
      <c r="EE305" t="s">
        <v>306</v>
      </c>
      <c r="EF305">
        <v>12</v>
      </c>
      <c r="EP305" t="s">
        <v>258</v>
      </c>
      <c r="ES305" t="s">
        <v>304</v>
      </c>
      <c r="EZ305" t="s">
        <v>1315</v>
      </c>
      <c r="FA305" t="s">
        <v>245</v>
      </c>
      <c r="FB305" t="s">
        <v>308</v>
      </c>
      <c r="FD305" t="s">
        <v>308</v>
      </c>
      <c r="FE305" t="s">
        <v>309</v>
      </c>
      <c r="FF305" t="s">
        <v>309</v>
      </c>
      <c r="FK305" t="s">
        <v>263</v>
      </c>
      <c r="FL305" t="s">
        <v>1316</v>
      </c>
      <c r="FN305" t="s">
        <v>410</v>
      </c>
      <c r="FO305" t="s">
        <v>414</v>
      </c>
      <c r="FR305">
        <v>142118</v>
      </c>
      <c r="GB305" t="s">
        <v>266</v>
      </c>
      <c r="GC305" t="s">
        <v>387</v>
      </c>
      <c r="GD305">
        <v>14854</v>
      </c>
      <c r="GF305">
        <v>2351</v>
      </c>
      <c r="GG305">
        <v>25354</v>
      </c>
      <c r="GI305">
        <v>100314</v>
      </c>
      <c r="GJ305">
        <v>25360</v>
      </c>
      <c r="GL305">
        <v>39453</v>
      </c>
      <c r="GM305">
        <v>169120</v>
      </c>
      <c r="GS305" t="s">
        <v>267</v>
      </c>
      <c r="GT305" s="2">
        <v>44377</v>
      </c>
      <c r="GU305" t="s">
        <v>268</v>
      </c>
      <c r="GV305" t="s">
        <v>335</v>
      </c>
      <c r="GW305" t="s">
        <v>394</v>
      </c>
      <c r="GZ305" t="s">
        <v>395</v>
      </c>
      <c r="HA305" t="s">
        <v>336</v>
      </c>
      <c r="HC305" t="s">
        <v>337</v>
      </c>
      <c r="HE305" t="s">
        <v>230</v>
      </c>
      <c r="HF305" t="s">
        <v>1317</v>
      </c>
      <c r="HR305" t="s">
        <v>278</v>
      </c>
      <c r="HV305">
        <v>149990</v>
      </c>
      <c r="HW305" t="s">
        <v>281</v>
      </c>
      <c r="HY305">
        <v>0</v>
      </c>
      <c r="HZ305">
        <v>0</v>
      </c>
      <c r="IA305" t="s">
        <v>281</v>
      </c>
      <c r="IB305" t="s">
        <v>281</v>
      </c>
      <c r="IE305" t="s">
        <v>283</v>
      </c>
      <c r="IF305" t="s">
        <v>283</v>
      </c>
      <c r="IG305" t="s">
        <v>283</v>
      </c>
      <c r="IH305" t="s">
        <v>284</v>
      </c>
      <c r="II305" t="s">
        <v>285</v>
      </c>
      <c r="IJ305" t="s">
        <v>286</v>
      </c>
      <c r="IK305" t="s">
        <v>278</v>
      </c>
      <c r="IL305" t="s">
        <v>287</v>
      </c>
      <c r="IM305" t="s">
        <v>288</v>
      </c>
      <c r="IN305" t="s">
        <v>289</v>
      </c>
      <c r="IP305" t="s">
        <v>290</v>
      </c>
      <c r="IQ305" t="s">
        <v>284</v>
      </c>
      <c r="IS305" t="s">
        <v>291</v>
      </c>
      <c r="IT305" t="s">
        <v>287</v>
      </c>
      <c r="IY305" t="s">
        <v>281</v>
      </c>
    </row>
    <row r="306" spans="1:259" x14ac:dyDescent="0.3">
      <c r="A306" s="14">
        <f>DAY(AVANZA[[#This Row],[FechaSeguimiento]])</f>
        <v>7</v>
      </c>
      <c r="B306" s="14">
        <f>MONTH(AVANZA[[#This Row],[FechaSeguimiento]])</f>
        <v>5</v>
      </c>
      <c r="C306"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306" t="str">
        <f>LOWER(IFERROR(VLOOKUP(AVANZA[[#This Row],[ID_Peticion]],CANCELADAS[#All],2,0),""))</f>
        <v>qc - no se logro contacto para agendar</v>
      </c>
      <c r="E306" t="str">
        <f>LOWER(IFERROR(VLOOKUP(AVANZA[[#This Row],[ID_Peticion]],CANCELADAS[#All],3,0),""))</f>
        <v>agendamiento</v>
      </c>
      <c r="F306" t="str">
        <f>LOWER(IF(AVANZA[[#This Row],[CEDULA CLIENTE]]&lt;&gt;""," CC: " &amp; COUNTIFS(AVANZA[CEDULA CLIENTE],AVANZA[[#This Row],[CEDULA CLIENTE]]),"")&amp; IF(AVANZA[[#This Row],[Direccion]]&lt;&gt;""," DIR: " &amp; COUNTIFS(AVANZA[Direccion],AVANZA[[#This Row],[Direccion]]),""))</f>
        <v xml:space="preserve"> dir: 1</v>
      </c>
      <c r="G306" t="str">
        <f>IFERROR(VLOOKUP(AVANZA[[#This Row],[Cedula_Vendedor_Atis]],PLANTA[[#All],[CEDULA]:[LINEA]],3,0),"No Cruza")</f>
        <v>Marisol Avella</v>
      </c>
      <c r="H306" t="str">
        <f>IFERROR(VLOOKUP(AVANZA[[#This Row],[Cedula_Vendedor_Atis]],PLANTA[[#All],[CEDULA]:[LINEA]],4,0),"No Cruza")</f>
        <v>Fija</v>
      </c>
      <c r="I306" t="str">
        <f>LOWER(IF(AVANZA[[#This Row],[ATRIBUIBLE]]="",AVANZA[[#This Row],[Variable]],AVANZA[[#This Row],[ATRIBUIBLE]]))</f>
        <v>agendamiento</v>
      </c>
      <c r="J306" s="14">
        <f>IF(AVANZA[[#This Row],[Variable]]=AVANZA[[#Headers],[TERMINADA]],1,0)</f>
        <v>0</v>
      </c>
      <c r="K306" s="14">
        <f>IF(AVANZA[[#This Row],[Variable]]=AVANZA[[#Headers],[ANULADA]],1,0)</f>
        <v>1</v>
      </c>
      <c r="L306" s="14">
        <f>IF(AVANZA[[#This Row],[Variable]]=AVANZA[[#Headers],[PENDIENTE]],1,0)</f>
        <v>0</v>
      </c>
      <c r="M306" s="14">
        <f>IF(AVANZA[[#This Row],[ESTADO AGENDA]]="AGENDADA",1,0)</f>
        <v>0</v>
      </c>
      <c r="N306" s="14">
        <f>IF(AVANZA[[#This Row],[ESTADO AGENDA]]="PENDIENTE DE AGENDAR",1,0)</f>
        <v>0</v>
      </c>
      <c r="O306" s="14">
        <f>IF(AVANZA[[#This Row],[ESTADO AGENDA]]="SUSPENDIDA",1,0)</f>
        <v>0</v>
      </c>
      <c r="P306" t="str" cm="1">
        <f t="array" ref="P306">_xlfn.XLOOKUP(AVANZA[[#This Row],[Num_Agrupacion_Pet_Atis]],Tabla1[[#All],[Numero_de_actuacion]],Tabla1[[#All],[Estado_de_la_orden]],"",0)</f>
        <v/>
      </c>
      <c r="Q306" s="2" t="str" cm="1">
        <f t="array" ref="Q306">_xlfn.XLOOKUP(AVANZA[[#This Row],[Num_Agrupacion_Pet_Atis]],Tabla1[[#All],[Numero_de_actuacion]],Tabla1[[#All],[Fecha_de_la_cita]],"",0)</f>
        <v/>
      </c>
      <c r="R306" t="str" cm="1">
        <f t="array" ref="R306">_xlfn.XLOOKUP(AVANZA[[#This Row],[Num_Agrupacion_Pet_Atis]],Tabla1[[#All],[Numero_de_actuacion]],Tabla1[[#All],[Franja_horaria_de_la_cita]],"",0)</f>
        <v/>
      </c>
      <c r="S306" s="14" t="str">
        <f>IFERROR(DAY(AVANZA[[#This Row],[FECHA AGENDA]]),"")</f>
        <v/>
      </c>
      <c r="T306" s="14" t="str">
        <f>IFERROR(MONTH(AVANZA[[#This Row],[FECHA AGENDA]]),"")</f>
        <v/>
      </c>
      <c r="U306" t="str" cm="1">
        <f t="array" ref="U306">_xlfn.XLOOKUP(AVANZA[[#This Row],[Num_Agrupacion_Pet_Atis]],Tabla1[[#All],[Numero_de_actuacion]],Tabla1[[#All],[Motivo_de_suspension]],"",0)</f>
        <v/>
      </c>
      <c r="V306" s="2" t="str" cm="1">
        <f t="array" ref="V306">_xlfn.XLOOKUP(AVANZA[[#This Row],[Num_Agrupacion_Pet_Atis]],Tabla1[[#All],[Numero_de_actuacion]],Tabla1[[#All],[No_identificacion_cliente]],"",0)</f>
        <v/>
      </c>
      <c r="W306" s="2" t="str" cm="1">
        <f t="array" ref="W306">_xlfn.XLOOKUP(AVANZA[[#This Row],[Num_Agrupacion_Pet_Atis]],Tabla1[[#All],[Numero_de_actuacion]],Tabla1[[#All],[Movil_de_contacto]],"",0)</f>
        <v/>
      </c>
      <c r="X306" s="14">
        <f>IF(OR(AVANZA[[#This Row],[ESTADO LEG]]="Legalizada grabacion",AVANZA[[#This Row],[ESTADO LEG]]="Legalizada aut"),1,0)</f>
        <v>0</v>
      </c>
      <c r="Y306" s="14">
        <f>IF(OR(AVANZA[[#This Row],[ESTADO LEG]]="pdte legalizar",AVANZA[[#This Row],[ESTADO LEG]]="No cruza"),1,0)</f>
        <v>0</v>
      </c>
      <c r="Z306" t="str" cm="1">
        <f t="array" ref="Z306">IF(AVANZA[[#This Row],[Variable]]="Terminada",LOWER(_xlfn.XLOOKUP(AVANZA[[#This Row],[ID_Peticion]],Tabla6[[#All],[NUM_PETICION]],Tabla6[[#All],[ESTADO_LEG]],"NO CRUZA",0)),AVANZA[[#This Row],[Variable]])</f>
        <v>ANULADA</v>
      </c>
      <c r="AA306" t="str" cm="1">
        <f t="array" ref="AA306">_xlfn.XLOOKUP(AVANZA[[#This Row],[ID_Peticion]],Tabla6[[#All],[NUM_PETICION]],Tabla6[[#All],[DIF_DIAS]],"",0)</f>
        <v/>
      </c>
      <c r="AB306" s="2" t="str" cm="1">
        <f t="array" ref="AB306">IFERROR(_xlfn.XLOOKUP(AVANZA[[#This Row],[ID_Peticion]],Tabla6[[#All],[NUM_PETICION]],Tabla6[[#All],[FEC_LEGAL]],"",0),"")</f>
        <v/>
      </c>
      <c r="AC306" s="14">
        <f ca="1">IF(AVANZA[[#This Row],[FECHA LEG]]&lt;&gt;0,IFERROR(AVANZA[[#This Row],[FECHA LEG]]-AVANZA[[#This Row],[FechaIniEstadoSubPetAtis]],0),TODAY()-AVANZA[[#This Row],[FechaIniEstadoSubPetAtis]])</f>
        <v>0</v>
      </c>
      <c r="AD306" s="35">
        <f ca="1">IF(AVANZA[[#This Row],[FINAL Vs LG]]&lt;&gt;0,IF(AVANZA[[#This Row],[FINAL Vs LG]]&lt;7.1,"100%",IF(AND(AVANZA[[#This Row],[FINAL Vs LG]]&gt;7.1,AVANZA[[#This Row],[FINAL Vs LG]]&lt;11.1),"50%","0%")),0)</f>
        <v>0</v>
      </c>
      <c r="AE306" s="14">
        <f ca="1">VLOOKUP(DAY(TODAY()),BACK!F:G,2,0)</f>
        <v>14</v>
      </c>
      <c r="AF306" s="14">
        <f>BACK!$I$2</f>
        <v>24</v>
      </c>
      <c r="AG306" s="14">
        <f>IF(AVANZA[[#This Row],[Oferta_empaquetada_comisiones]]="SI",1,0)</f>
        <v>0</v>
      </c>
      <c r="AH306" s="36">
        <f>IF(AVANZA[[#This Row],[Variable]]="TERMINADA",IFERROR(VLOOKUP(AVANZA[[#This Row],[SUPERVISOR]],Tabla2[#All],4,0),0),)</f>
        <v>0</v>
      </c>
      <c r="AI306" s="14">
        <f>IF(AVANZA[[#This Row],[Producto]]="BA",1,0)</f>
        <v>1</v>
      </c>
      <c r="AJ306" s="14">
        <f>IF(AVANZA[[#This Row],[Producto]]="DUO",1,0)</f>
        <v>0</v>
      </c>
      <c r="AK306" s="14">
        <f>IF(AVANZA[[#This Row],[Producto]]="TRIO",1,0)</f>
        <v>0</v>
      </c>
      <c r="AL306" t="s">
        <v>456</v>
      </c>
      <c r="AM306">
        <v>-1</v>
      </c>
      <c r="AN306">
        <v>-1</v>
      </c>
      <c r="AO306" t="s">
        <v>1318</v>
      </c>
      <c r="AP306" s="1">
        <v>46137.623032407406</v>
      </c>
      <c r="AQ306">
        <v>-1</v>
      </c>
      <c r="AR306" t="s">
        <v>1319</v>
      </c>
      <c r="AS306">
        <v>-1</v>
      </c>
      <c r="AT306">
        <v>-1</v>
      </c>
      <c r="AU306">
        <v>-1</v>
      </c>
      <c r="AV306">
        <v>-1</v>
      </c>
      <c r="AW306">
        <v>-1</v>
      </c>
      <c r="AX306" t="s">
        <v>224</v>
      </c>
      <c r="AY306">
        <v>-1</v>
      </c>
      <c r="AZ306">
        <v>2026</v>
      </c>
      <c r="BA306">
        <v>5</v>
      </c>
      <c r="BB306">
        <v>7</v>
      </c>
      <c r="BC306">
        <v>-1</v>
      </c>
      <c r="BD306" t="s">
        <v>225</v>
      </c>
      <c r="BE306">
        <v>-1</v>
      </c>
      <c r="BF306">
        <v>20001617592414</v>
      </c>
      <c r="BG306" t="s">
        <v>319</v>
      </c>
      <c r="BH306" t="s">
        <v>320</v>
      </c>
      <c r="BI306" t="s">
        <v>1320</v>
      </c>
      <c r="BJ306">
        <v>-1</v>
      </c>
      <c r="BK306">
        <v>-1</v>
      </c>
      <c r="BL306">
        <v>-1</v>
      </c>
      <c r="BM306" t="s">
        <v>573</v>
      </c>
      <c r="BN306" t="s">
        <v>230</v>
      </c>
      <c r="BO306" t="s">
        <v>1321</v>
      </c>
      <c r="BP306" t="s">
        <v>1322</v>
      </c>
      <c r="BQ306">
        <v>2026</v>
      </c>
      <c r="BR306">
        <v>4</v>
      </c>
      <c r="BS306">
        <v>25</v>
      </c>
      <c r="BT306" s="1">
        <v>46149.489907407406</v>
      </c>
      <c r="BU306" t="s">
        <v>575</v>
      </c>
      <c r="BV306" s="2">
        <v>46149</v>
      </c>
      <c r="BW306" t="s">
        <v>576</v>
      </c>
      <c r="BX306" s="2">
        <v>46137</v>
      </c>
      <c r="BY306" s="2">
        <v>46149</v>
      </c>
      <c r="BZ306" t="s">
        <v>235</v>
      </c>
      <c r="CA306" t="s">
        <v>321</v>
      </c>
      <c r="CB306" t="s">
        <v>322</v>
      </c>
      <c r="CC306" t="s">
        <v>1323</v>
      </c>
      <c r="CD306" t="s">
        <v>1324</v>
      </c>
      <c r="CE306">
        <v>-1</v>
      </c>
      <c r="CF306" t="s">
        <v>324</v>
      </c>
      <c r="CG306" t="s">
        <v>325</v>
      </c>
      <c r="CH306" t="s">
        <v>326</v>
      </c>
      <c r="CI306">
        <v>1018514067</v>
      </c>
      <c r="CJ306" t="s">
        <v>464</v>
      </c>
      <c r="CK306" t="s">
        <v>245</v>
      </c>
      <c r="CL306" t="s">
        <v>409</v>
      </c>
      <c r="CM306" t="s">
        <v>247</v>
      </c>
      <c r="CN306" t="s">
        <v>410</v>
      </c>
      <c r="CT306" t="s">
        <v>386</v>
      </c>
      <c r="CU306" t="s">
        <v>225</v>
      </c>
      <c r="CW306" t="s">
        <v>319</v>
      </c>
      <c r="CX306" t="s">
        <v>320</v>
      </c>
      <c r="CY306" t="s">
        <v>730</v>
      </c>
      <c r="DA306" t="s">
        <v>250</v>
      </c>
      <c r="DB306">
        <v>-1</v>
      </c>
      <c r="DF306" t="s">
        <v>731</v>
      </c>
      <c r="DJ306" t="s">
        <v>252</v>
      </c>
      <c r="DK306" t="s">
        <v>253</v>
      </c>
      <c r="DL306" t="s">
        <v>253</v>
      </c>
      <c r="DN306" t="s">
        <v>255</v>
      </c>
      <c r="DR306" t="s">
        <v>465</v>
      </c>
      <c r="DS306" t="s">
        <v>464</v>
      </c>
      <c r="DT306" t="s">
        <v>463</v>
      </c>
      <c r="DV306">
        <v>1</v>
      </c>
      <c r="DW306" t="s">
        <v>331</v>
      </c>
      <c r="ED306" s="2">
        <v>46149</v>
      </c>
      <c r="EF306">
        <v>1</v>
      </c>
      <c r="EP306" t="s">
        <v>258</v>
      </c>
      <c r="FA306" t="s">
        <v>245</v>
      </c>
      <c r="FB306" t="s">
        <v>333</v>
      </c>
      <c r="FD306" t="s">
        <v>333</v>
      </c>
      <c r="FE306" t="s">
        <v>334</v>
      </c>
      <c r="FF306" t="s">
        <v>334</v>
      </c>
      <c r="FK306" t="s">
        <v>263</v>
      </c>
      <c r="FN306" t="s">
        <v>410</v>
      </c>
      <c r="FO306" t="s">
        <v>414</v>
      </c>
      <c r="FR306">
        <v>0</v>
      </c>
      <c r="GB306" t="s">
        <v>266</v>
      </c>
      <c r="GM306">
        <v>0</v>
      </c>
      <c r="GS306" t="s">
        <v>267</v>
      </c>
      <c r="GT306" s="2"/>
      <c r="GU306" t="s">
        <v>268</v>
      </c>
      <c r="GV306" t="s">
        <v>335</v>
      </c>
      <c r="GW306" t="s">
        <v>394</v>
      </c>
      <c r="GZ306" t="s">
        <v>395</v>
      </c>
      <c r="HE306" t="s">
        <v>230</v>
      </c>
      <c r="HF306" t="s">
        <v>1325</v>
      </c>
      <c r="HR306" t="s">
        <v>278</v>
      </c>
      <c r="HV306">
        <v>94990</v>
      </c>
      <c r="HW306" t="s">
        <v>281</v>
      </c>
      <c r="HY306">
        <v>0</v>
      </c>
      <c r="HZ306">
        <v>0</v>
      </c>
      <c r="IA306" t="s">
        <v>279</v>
      </c>
      <c r="IB306" t="s">
        <v>281</v>
      </c>
      <c r="IC306" t="s">
        <v>1326</v>
      </c>
      <c r="IE306" t="s">
        <v>283</v>
      </c>
      <c r="IF306" t="s">
        <v>283</v>
      </c>
      <c r="IG306" t="s">
        <v>283</v>
      </c>
      <c r="IH306" t="s">
        <v>284</v>
      </c>
      <c r="II306" t="s">
        <v>285</v>
      </c>
      <c r="IJ306" t="s">
        <v>286</v>
      </c>
      <c r="IK306" t="s">
        <v>278</v>
      </c>
      <c r="IL306" t="s">
        <v>346</v>
      </c>
      <c r="IM306" t="s">
        <v>288</v>
      </c>
      <c r="IN306" t="s">
        <v>290</v>
      </c>
      <c r="IP306" t="s">
        <v>735</v>
      </c>
      <c r="IQ306" t="s">
        <v>284</v>
      </c>
      <c r="IS306" t="s">
        <v>291</v>
      </c>
      <c r="IT306" t="s">
        <v>561</v>
      </c>
      <c r="IY306" t="s">
        <v>281</v>
      </c>
    </row>
    <row r="307" spans="1:259" x14ac:dyDescent="0.3">
      <c r="A307" s="14">
        <f>DAY(AVANZA[[#This Row],[FechaSeguimiento]])</f>
        <v>7</v>
      </c>
      <c r="B307" s="14">
        <f>MONTH(AVANZA[[#This Row],[FechaSeguimiento]])</f>
        <v>5</v>
      </c>
      <c r="C307"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07" t="str">
        <f>LOWER(IFERROR(VLOOKUP(AVANZA[[#This Row],[ID_Peticion]],CANCELADAS[#All],2,0),""))</f>
        <v/>
      </c>
      <c r="E307" t="str">
        <f>LOWER(IFERROR(VLOOKUP(AVANZA[[#This Row],[ID_Peticion]],CANCELADAS[#All],3,0),""))</f>
        <v/>
      </c>
      <c r="F307" t="str">
        <f>LOWER(IF(AVANZA[[#This Row],[CEDULA CLIENTE]]&lt;&gt;""," CC: " &amp; COUNTIFS(AVANZA[CEDULA CLIENTE],AVANZA[[#This Row],[CEDULA CLIENTE]]),"")&amp; IF(AVANZA[[#This Row],[Direccion]]&lt;&gt;""," DIR: " &amp; COUNTIFS(AVANZA[Direccion],AVANZA[[#This Row],[Direccion]]),""))</f>
        <v xml:space="preserve"> dir: 1</v>
      </c>
      <c r="G307" t="str">
        <f>IFERROR(VLOOKUP(AVANZA[[#This Row],[Cedula_Vendedor_Atis]],PLANTA[[#All],[CEDULA]:[LINEA]],3,0),"No Cruza")</f>
        <v>Marisol Avella</v>
      </c>
      <c r="H307" t="str">
        <f>IFERROR(VLOOKUP(AVANZA[[#This Row],[Cedula_Vendedor_Atis]],PLANTA[[#All],[CEDULA]:[LINEA]],4,0),"No Cruza")</f>
        <v>Fija</v>
      </c>
      <c r="I307" t="str">
        <f>LOWER(IF(AVANZA[[#This Row],[ATRIBUIBLE]]="",AVANZA[[#This Row],[Variable]],AVANZA[[#This Row],[ATRIBUIBLE]]))</f>
        <v>terminada</v>
      </c>
      <c r="J307" s="14">
        <f>IF(AVANZA[[#This Row],[Variable]]=AVANZA[[#Headers],[TERMINADA]],1,0)</f>
        <v>1</v>
      </c>
      <c r="K307" s="14">
        <f>IF(AVANZA[[#This Row],[Variable]]=AVANZA[[#Headers],[ANULADA]],1,0)</f>
        <v>0</v>
      </c>
      <c r="L307" s="14">
        <f>IF(AVANZA[[#This Row],[Variable]]=AVANZA[[#Headers],[PENDIENTE]],1,0)</f>
        <v>0</v>
      </c>
      <c r="M307" s="14">
        <f>IF(AVANZA[[#This Row],[ESTADO AGENDA]]="AGENDADA",1,0)</f>
        <v>0</v>
      </c>
      <c r="N307" s="14">
        <f>IF(AVANZA[[#This Row],[ESTADO AGENDA]]="PENDIENTE DE AGENDAR",1,0)</f>
        <v>0</v>
      </c>
      <c r="O307" s="14">
        <f>IF(AVANZA[[#This Row],[ESTADO AGENDA]]="SUSPENDIDA",1,0)</f>
        <v>0</v>
      </c>
      <c r="P307" t="str" cm="1">
        <f t="array" ref="P307">_xlfn.XLOOKUP(AVANZA[[#This Row],[Num_Agrupacion_Pet_Atis]],Tabla1[[#All],[Numero_de_actuacion]],Tabla1[[#All],[Estado_de_la_orden]],"",0)</f>
        <v/>
      </c>
      <c r="Q307" s="2" t="str" cm="1">
        <f t="array" ref="Q307">_xlfn.XLOOKUP(AVANZA[[#This Row],[Num_Agrupacion_Pet_Atis]],Tabla1[[#All],[Numero_de_actuacion]],Tabla1[[#All],[Fecha_de_la_cita]],"",0)</f>
        <v/>
      </c>
      <c r="R307" t="str" cm="1">
        <f t="array" ref="R307">_xlfn.XLOOKUP(AVANZA[[#This Row],[Num_Agrupacion_Pet_Atis]],Tabla1[[#All],[Numero_de_actuacion]],Tabla1[[#All],[Franja_horaria_de_la_cita]],"",0)</f>
        <v/>
      </c>
      <c r="S307" s="14" t="str">
        <f>IFERROR(DAY(AVANZA[[#This Row],[FECHA AGENDA]]),"")</f>
        <v/>
      </c>
      <c r="T307" s="14" t="str">
        <f>IFERROR(MONTH(AVANZA[[#This Row],[FECHA AGENDA]]),"")</f>
        <v/>
      </c>
      <c r="U307" t="str" cm="1">
        <f t="array" ref="U307">_xlfn.XLOOKUP(AVANZA[[#This Row],[Num_Agrupacion_Pet_Atis]],Tabla1[[#All],[Numero_de_actuacion]],Tabla1[[#All],[Motivo_de_suspension]],"",0)</f>
        <v/>
      </c>
      <c r="V307" s="2" t="str" cm="1">
        <f t="array" ref="V307">_xlfn.XLOOKUP(AVANZA[[#This Row],[Num_Agrupacion_Pet_Atis]],Tabla1[[#All],[Numero_de_actuacion]],Tabla1[[#All],[No_identificacion_cliente]],"",0)</f>
        <v/>
      </c>
      <c r="W307" s="2" t="str" cm="1">
        <f t="array" ref="W307">_xlfn.XLOOKUP(AVANZA[[#This Row],[Num_Agrupacion_Pet_Atis]],Tabla1[[#All],[Numero_de_actuacion]],Tabla1[[#All],[Movil_de_contacto]],"",0)</f>
        <v/>
      </c>
      <c r="X307" s="14">
        <f>IF(OR(AVANZA[[#This Row],[ESTADO LEG]]="Legalizada grabacion",AVANZA[[#This Row],[ESTADO LEG]]="Legalizada aut"),1,0)</f>
        <v>1</v>
      </c>
      <c r="Y307" s="14">
        <f>IF(OR(AVANZA[[#This Row],[ESTADO LEG]]="pdte legalizar",AVANZA[[#This Row],[ESTADO LEG]]="No cruza"),1,0)</f>
        <v>0</v>
      </c>
      <c r="Z307" t="str" cm="1">
        <f t="array" ref="Z307">IF(AVANZA[[#This Row],[Variable]]="Terminada",LOWER(_xlfn.XLOOKUP(AVANZA[[#This Row],[ID_Peticion]],Tabla6[[#All],[NUM_PETICION]],Tabla6[[#All],[ESTADO_LEG]],"NO CRUZA",0)),AVANZA[[#This Row],[Variable]])</f>
        <v>legalizada grabacion</v>
      </c>
      <c r="AA307" cm="1">
        <f t="array" ref="AA307">_xlfn.XLOOKUP(AVANZA[[#This Row],[ID_Peticion]],Tabla6[[#All],[NUM_PETICION]],Tabla6[[#All],[DIF_DIAS]],"",0)</f>
        <v>1</v>
      </c>
      <c r="AB307" s="2" cm="1">
        <f t="array" ref="AB307">IFERROR(_xlfn.XLOOKUP(AVANZA[[#This Row],[ID_Peticion]],Tabla6[[#All],[NUM_PETICION]],Tabla6[[#All],[FEC_LEGAL]],"",0),"")</f>
        <v>46150</v>
      </c>
      <c r="AC307" s="14">
        <f ca="1">IF(AVANZA[[#This Row],[FECHA LEG]]&lt;&gt;0,IFERROR(AVANZA[[#This Row],[FECHA LEG]]-AVANZA[[#This Row],[FechaIniEstadoSubPetAtis]],0),TODAY()-AVANZA[[#This Row],[FechaIniEstadoSubPetAtis]])</f>
        <v>1</v>
      </c>
      <c r="AD307" s="35" t="str">
        <f ca="1">IF(AVANZA[[#This Row],[FINAL Vs LG]]&lt;&gt;0,IF(AVANZA[[#This Row],[FINAL Vs LG]]&lt;7.1,"100%",IF(AND(AVANZA[[#This Row],[FINAL Vs LG]]&gt;7.1,AVANZA[[#This Row],[FINAL Vs LG]]&lt;11.1),"50%","0%")),0)</f>
        <v>100%</v>
      </c>
      <c r="AE307" s="14">
        <f ca="1">VLOOKUP(DAY(TODAY()),BACK!F:G,2,0)</f>
        <v>14</v>
      </c>
      <c r="AF307" s="14">
        <f>BACK!$I$2</f>
        <v>24</v>
      </c>
      <c r="AG307" s="14">
        <f>IF(AVANZA[[#This Row],[Oferta_empaquetada_comisiones]]="SI",1,0)</f>
        <v>0</v>
      </c>
      <c r="AH307" s="36">
        <f>IF(AVANZA[[#This Row],[Variable]]="TERMINADA",IFERROR(VLOOKUP(AVANZA[[#This Row],[SUPERVISOR]],Tabla2[#All],4,0),0),)</f>
        <v>3.5</v>
      </c>
      <c r="AI307" s="14">
        <f>IF(AVANZA[[#This Row],[Producto]]="BA",1,0)</f>
        <v>0</v>
      </c>
      <c r="AJ307" s="14">
        <f>IF(AVANZA[[#This Row],[Producto]]="DUO",1,0)</f>
        <v>0</v>
      </c>
      <c r="AK307" s="14">
        <f>IF(AVANZA[[#This Row],[Producto]]="TRIO",1,0)</f>
        <v>1</v>
      </c>
      <c r="AL307" t="s">
        <v>456</v>
      </c>
      <c r="AM307">
        <v>-1</v>
      </c>
      <c r="AN307">
        <v>-1</v>
      </c>
      <c r="AO307" t="s">
        <v>1327</v>
      </c>
      <c r="AP307" s="1">
        <v>46147.757418981484</v>
      </c>
      <c r="AQ307">
        <v>-1</v>
      </c>
      <c r="AR307" t="s">
        <v>1328</v>
      </c>
      <c r="AS307">
        <v>-1</v>
      </c>
      <c r="AT307">
        <v>-1</v>
      </c>
      <c r="AU307">
        <v>-1</v>
      </c>
      <c r="AV307">
        <v>-1</v>
      </c>
      <c r="AW307">
        <v>-1</v>
      </c>
      <c r="AX307" t="s">
        <v>224</v>
      </c>
      <c r="AY307">
        <v>-1</v>
      </c>
      <c r="AZ307">
        <v>2026</v>
      </c>
      <c r="BA307">
        <v>5</v>
      </c>
      <c r="BB307">
        <v>7</v>
      </c>
      <c r="BC307">
        <v>-1</v>
      </c>
      <c r="BD307" t="s">
        <v>225</v>
      </c>
      <c r="BE307">
        <v>-1</v>
      </c>
      <c r="BF307">
        <v>20001623151222</v>
      </c>
      <c r="BG307" t="s">
        <v>376</v>
      </c>
      <c r="BH307" t="s">
        <v>377</v>
      </c>
      <c r="BI307" t="s">
        <v>1329</v>
      </c>
      <c r="BJ307">
        <v>-1</v>
      </c>
      <c r="BK307">
        <v>-1</v>
      </c>
      <c r="BL307">
        <v>-1</v>
      </c>
      <c r="BM307" t="s">
        <v>229</v>
      </c>
      <c r="BN307" t="s">
        <v>230</v>
      </c>
      <c r="BO307" t="s">
        <v>1330</v>
      </c>
      <c r="BP307" t="s">
        <v>380</v>
      </c>
      <c r="BQ307">
        <v>2026</v>
      </c>
      <c r="BR307">
        <v>5</v>
      </c>
      <c r="BS307">
        <v>5</v>
      </c>
      <c r="BT307" s="1">
        <v>46149.502430555556</v>
      </c>
      <c r="BU307" t="s">
        <v>233</v>
      </c>
      <c r="BV307" s="2">
        <v>46149</v>
      </c>
      <c r="BW307" t="s">
        <v>234</v>
      </c>
      <c r="BX307" s="2">
        <v>46148</v>
      </c>
      <c r="BY307" s="2">
        <v>46149</v>
      </c>
      <c r="BZ307" t="s">
        <v>235</v>
      </c>
      <c r="CA307" t="s">
        <v>1331</v>
      </c>
      <c r="CB307" t="s">
        <v>546</v>
      </c>
      <c r="CC307" t="s">
        <v>1332</v>
      </c>
      <c r="CD307" t="s">
        <v>1333</v>
      </c>
      <c r="CE307">
        <v>-1</v>
      </c>
      <c r="CF307" t="s">
        <v>1334</v>
      </c>
      <c r="CG307" t="s">
        <v>550</v>
      </c>
      <c r="CH307" t="s">
        <v>242</v>
      </c>
      <c r="CI307">
        <v>1018514067</v>
      </c>
      <c r="CJ307" t="s">
        <v>464</v>
      </c>
      <c r="CK307" t="s">
        <v>245</v>
      </c>
      <c r="CL307" t="s">
        <v>409</v>
      </c>
      <c r="CM307" t="s">
        <v>247</v>
      </c>
      <c r="CN307" t="s">
        <v>410</v>
      </c>
      <c r="CT307" t="s">
        <v>853</v>
      </c>
      <c r="CU307" t="s">
        <v>387</v>
      </c>
      <c r="CW307" t="s">
        <v>388</v>
      </c>
      <c r="CX307" t="s">
        <v>389</v>
      </c>
      <c r="DA307" t="s">
        <v>250</v>
      </c>
      <c r="DB307">
        <v>-1</v>
      </c>
      <c r="DF307" t="s">
        <v>251</v>
      </c>
      <c r="DJ307" t="s">
        <v>252</v>
      </c>
      <c r="DK307" t="s">
        <v>253</v>
      </c>
      <c r="DL307" t="s">
        <v>253</v>
      </c>
      <c r="DN307" t="s">
        <v>390</v>
      </c>
      <c r="DR307" t="s">
        <v>465</v>
      </c>
      <c r="DS307" t="s">
        <v>464</v>
      </c>
      <c r="DT307" t="s">
        <v>463</v>
      </c>
      <c r="DV307">
        <v>1</v>
      </c>
      <c r="DW307" t="s">
        <v>554</v>
      </c>
      <c r="ED307" s="2">
        <v>46149</v>
      </c>
      <c r="EF307">
        <v>12</v>
      </c>
      <c r="EP307" t="s">
        <v>258</v>
      </c>
      <c r="ES307" t="s">
        <v>1335</v>
      </c>
      <c r="FA307" t="s">
        <v>245</v>
      </c>
      <c r="FB307" t="s">
        <v>556</v>
      </c>
      <c r="FD307" t="s">
        <v>556</v>
      </c>
      <c r="FE307" t="s">
        <v>1336</v>
      </c>
      <c r="FF307" t="s">
        <v>1336</v>
      </c>
      <c r="FK307" t="s">
        <v>263</v>
      </c>
      <c r="FL307" t="s">
        <v>1337</v>
      </c>
      <c r="FN307" t="s">
        <v>410</v>
      </c>
      <c r="FO307" t="s">
        <v>414</v>
      </c>
      <c r="FR307">
        <v>110915</v>
      </c>
      <c r="GB307" t="s">
        <v>266</v>
      </c>
      <c r="GC307" t="s">
        <v>387</v>
      </c>
      <c r="GD307">
        <v>25016</v>
      </c>
      <c r="GF307">
        <v>2353</v>
      </c>
      <c r="GG307">
        <v>25424</v>
      </c>
      <c r="GI307">
        <v>84235</v>
      </c>
      <c r="GJ307">
        <v>25242</v>
      </c>
      <c r="GL307">
        <v>24327</v>
      </c>
      <c r="GM307">
        <v>131988</v>
      </c>
      <c r="GS307" t="s">
        <v>267</v>
      </c>
      <c r="GT307" s="2">
        <v>42674</v>
      </c>
      <c r="GU307" t="s">
        <v>268</v>
      </c>
      <c r="GV307" t="s">
        <v>335</v>
      </c>
      <c r="GW307" t="s">
        <v>394</v>
      </c>
      <c r="GZ307" t="s">
        <v>395</v>
      </c>
      <c r="HA307" t="s">
        <v>497</v>
      </c>
      <c r="HB307" t="s">
        <v>1338</v>
      </c>
      <c r="HC307" t="s">
        <v>1331</v>
      </c>
      <c r="HD307" t="s">
        <v>554</v>
      </c>
      <c r="HE307" t="s">
        <v>230</v>
      </c>
      <c r="HF307" t="s">
        <v>1339</v>
      </c>
      <c r="HR307" t="s">
        <v>278</v>
      </c>
      <c r="HV307">
        <v>131990</v>
      </c>
      <c r="HW307" t="s">
        <v>281</v>
      </c>
      <c r="HY307">
        <v>0</v>
      </c>
      <c r="HZ307">
        <v>0</v>
      </c>
      <c r="IA307" t="s">
        <v>281</v>
      </c>
      <c r="IB307" t="s">
        <v>281</v>
      </c>
      <c r="IE307" t="s">
        <v>283</v>
      </c>
      <c r="IF307" t="s">
        <v>283</v>
      </c>
      <c r="IG307" t="s">
        <v>283</v>
      </c>
      <c r="IH307" t="s">
        <v>284</v>
      </c>
      <c r="II307" t="s">
        <v>285</v>
      </c>
      <c r="IJ307" t="s">
        <v>286</v>
      </c>
      <c r="IK307" t="s">
        <v>278</v>
      </c>
      <c r="IL307" t="s">
        <v>287</v>
      </c>
      <c r="IM307" t="s">
        <v>288</v>
      </c>
      <c r="IN307" t="s">
        <v>289</v>
      </c>
      <c r="IP307" t="s">
        <v>290</v>
      </c>
      <c r="IQ307" t="s">
        <v>284</v>
      </c>
      <c r="IS307" t="s">
        <v>291</v>
      </c>
      <c r="IT307" t="s">
        <v>287</v>
      </c>
      <c r="IY307" t="s">
        <v>281</v>
      </c>
    </row>
    <row r="308" spans="1:259" x14ac:dyDescent="0.3">
      <c r="A308" s="14">
        <f>DAY(AVANZA[[#This Row],[FechaSeguimiento]])</f>
        <v>7</v>
      </c>
      <c r="B308" s="14">
        <f>MONTH(AVANZA[[#This Row],[FechaSeguimiento]])</f>
        <v>5</v>
      </c>
      <c r="C308"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08" t="str">
        <f>LOWER(IFERROR(VLOOKUP(AVANZA[[#This Row],[ID_Peticion]],CANCELADAS[#All],2,0),""))</f>
        <v/>
      </c>
      <c r="E308" t="str">
        <f>LOWER(IFERROR(VLOOKUP(AVANZA[[#This Row],[ID_Peticion]],CANCELADAS[#All],3,0),""))</f>
        <v/>
      </c>
      <c r="F308" t="str">
        <f>LOWER(IF(AVANZA[[#This Row],[CEDULA CLIENTE]]&lt;&gt;""," CC: " &amp; COUNTIFS(AVANZA[CEDULA CLIENTE],AVANZA[[#This Row],[CEDULA CLIENTE]]),"")&amp; IF(AVANZA[[#This Row],[Direccion]]&lt;&gt;""," DIR: " &amp; COUNTIFS(AVANZA[Direccion],AVANZA[[#This Row],[Direccion]]),""))</f>
        <v xml:space="preserve"> dir: 1</v>
      </c>
      <c r="G308" t="str">
        <f>IFERROR(VLOOKUP(AVANZA[[#This Row],[Cedula_Vendedor_Atis]],PLANTA[[#All],[CEDULA]:[LINEA]],3,0),"No Cruza")</f>
        <v>Marisol Avella</v>
      </c>
      <c r="H308" t="str">
        <f>IFERROR(VLOOKUP(AVANZA[[#This Row],[Cedula_Vendedor_Atis]],PLANTA[[#All],[CEDULA]:[LINEA]],4,0),"No Cruza")</f>
        <v>Fija</v>
      </c>
      <c r="I308" t="str">
        <f>LOWER(IF(AVANZA[[#This Row],[ATRIBUIBLE]]="",AVANZA[[#This Row],[Variable]],AVANZA[[#This Row],[ATRIBUIBLE]]))</f>
        <v>terminada</v>
      </c>
      <c r="J308" s="14">
        <f>IF(AVANZA[[#This Row],[Variable]]=AVANZA[[#Headers],[TERMINADA]],1,0)</f>
        <v>1</v>
      </c>
      <c r="K308" s="14">
        <f>IF(AVANZA[[#This Row],[Variable]]=AVANZA[[#Headers],[ANULADA]],1,0)</f>
        <v>0</v>
      </c>
      <c r="L308" s="14">
        <f>IF(AVANZA[[#This Row],[Variable]]=AVANZA[[#Headers],[PENDIENTE]],1,0)</f>
        <v>0</v>
      </c>
      <c r="M308" s="14">
        <f>IF(AVANZA[[#This Row],[ESTADO AGENDA]]="AGENDADA",1,0)</f>
        <v>0</v>
      </c>
      <c r="N308" s="14">
        <f>IF(AVANZA[[#This Row],[ESTADO AGENDA]]="PENDIENTE DE AGENDAR",1,0)</f>
        <v>0</v>
      </c>
      <c r="O308" s="14">
        <f>IF(AVANZA[[#This Row],[ESTADO AGENDA]]="SUSPENDIDA",1,0)</f>
        <v>0</v>
      </c>
      <c r="P308" t="str" cm="1">
        <f t="array" ref="P308">_xlfn.XLOOKUP(AVANZA[[#This Row],[Num_Agrupacion_Pet_Atis]],Tabla1[[#All],[Numero_de_actuacion]],Tabla1[[#All],[Estado_de_la_orden]],"",0)</f>
        <v/>
      </c>
      <c r="Q308" s="2" t="str" cm="1">
        <f t="array" ref="Q308">_xlfn.XLOOKUP(AVANZA[[#This Row],[Num_Agrupacion_Pet_Atis]],Tabla1[[#All],[Numero_de_actuacion]],Tabla1[[#All],[Fecha_de_la_cita]],"",0)</f>
        <v/>
      </c>
      <c r="R308" t="str" cm="1">
        <f t="array" ref="R308">_xlfn.XLOOKUP(AVANZA[[#This Row],[Num_Agrupacion_Pet_Atis]],Tabla1[[#All],[Numero_de_actuacion]],Tabla1[[#All],[Franja_horaria_de_la_cita]],"",0)</f>
        <v/>
      </c>
      <c r="S308" s="14" t="str">
        <f>IFERROR(DAY(AVANZA[[#This Row],[FECHA AGENDA]]),"")</f>
        <v/>
      </c>
      <c r="T308" s="14" t="str">
        <f>IFERROR(MONTH(AVANZA[[#This Row],[FECHA AGENDA]]),"")</f>
        <v/>
      </c>
      <c r="U308" t="str" cm="1">
        <f t="array" ref="U308">_xlfn.XLOOKUP(AVANZA[[#This Row],[Num_Agrupacion_Pet_Atis]],Tabla1[[#All],[Numero_de_actuacion]],Tabla1[[#All],[Motivo_de_suspension]],"",0)</f>
        <v/>
      </c>
      <c r="V308" s="2" t="str" cm="1">
        <f t="array" ref="V308">_xlfn.XLOOKUP(AVANZA[[#This Row],[Num_Agrupacion_Pet_Atis]],Tabla1[[#All],[Numero_de_actuacion]],Tabla1[[#All],[No_identificacion_cliente]],"",0)</f>
        <v/>
      </c>
      <c r="W308" s="2" t="str" cm="1">
        <f t="array" ref="W308">_xlfn.XLOOKUP(AVANZA[[#This Row],[Num_Agrupacion_Pet_Atis]],Tabla1[[#All],[Numero_de_actuacion]],Tabla1[[#All],[Movil_de_contacto]],"",0)</f>
        <v/>
      </c>
      <c r="X308" s="14">
        <f>IF(OR(AVANZA[[#This Row],[ESTADO LEG]]="Legalizada grabacion",AVANZA[[#This Row],[ESTADO LEG]]="Legalizada aut"),1,0)</f>
        <v>1</v>
      </c>
      <c r="Y308" s="14">
        <f>IF(OR(AVANZA[[#This Row],[ESTADO LEG]]="pdte legalizar",AVANZA[[#This Row],[ESTADO LEG]]="No cruza"),1,0)</f>
        <v>0</v>
      </c>
      <c r="Z308" t="str" cm="1">
        <f t="array" ref="Z308">IF(AVANZA[[#This Row],[Variable]]="Terminada",LOWER(_xlfn.XLOOKUP(AVANZA[[#This Row],[ID_Peticion]],Tabla6[[#All],[NUM_PETICION]],Tabla6[[#All],[ESTADO_LEG]],"NO CRUZA",0)),AVANZA[[#This Row],[Variable]])</f>
        <v>legalizada grabacion</v>
      </c>
      <c r="AA308" cm="1">
        <f t="array" ref="AA308">_xlfn.XLOOKUP(AVANZA[[#This Row],[ID_Peticion]],Tabla6[[#All],[NUM_PETICION]],Tabla6[[#All],[DIF_DIAS]],"",0)</f>
        <v>1</v>
      </c>
      <c r="AB308" s="2" cm="1">
        <f t="array" ref="AB308">IFERROR(_xlfn.XLOOKUP(AVANZA[[#This Row],[ID_Peticion]],Tabla6[[#All],[NUM_PETICION]],Tabla6[[#All],[FEC_LEGAL]],"",0),"")</f>
        <v>46150</v>
      </c>
      <c r="AC308" s="14">
        <f ca="1">IF(AVANZA[[#This Row],[FECHA LEG]]&lt;&gt;0,IFERROR(AVANZA[[#This Row],[FECHA LEG]]-AVANZA[[#This Row],[FechaIniEstadoSubPetAtis]],0),TODAY()-AVANZA[[#This Row],[FechaIniEstadoSubPetAtis]])</f>
        <v>1</v>
      </c>
      <c r="AD308" s="35" t="str">
        <f ca="1">IF(AVANZA[[#This Row],[FINAL Vs LG]]&lt;&gt;0,IF(AVANZA[[#This Row],[FINAL Vs LG]]&lt;7.1,"100%",IF(AND(AVANZA[[#This Row],[FINAL Vs LG]]&gt;7.1,AVANZA[[#This Row],[FINAL Vs LG]]&lt;11.1),"50%","0%")),0)</f>
        <v>100%</v>
      </c>
      <c r="AE308" s="14">
        <f ca="1">VLOOKUP(DAY(TODAY()),BACK!F:G,2,0)</f>
        <v>14</v>
      </c>
      <c r="AF308" s="14">
        <f>BACK!$I$2</f>
        <v>24</v>
      </c>
      <c r="AG308" s="14">
        <f>IF(AVANZA[[#This Row],[Oferta_empaquetada_comisiones]]="SI",1,0)</f>
        <v>0</v>
      </c>
      <c r="AH308" s="36">
        <f>IF(AVANZA[[#This Row],[Variable]]="TERMINADA",IFERROR(VLOOKUP(AVANZA[[#This Row],[SUPERVISOR]],Tabla2[#All],4,0),0),)</f>
        <v>3.5</v>
      </c>
      <c r="AI308" s="14">
        <f>IF(AVANZA[[#This Row],[Producto]]="BA",1,0)</f>
        <v>0</v>
      </c>
      <c r="AJ308" s="14">
        <f>IF(AVANZA[[#This Row],[Producto]]="DUO",1,0)</f>
        <v>0</v>
      </c>
      <c r="AK308" s="14">
        <f>IF(AVANZA[[#This Row],[Producto]]="TRIO",1,0)</f>
        <v>1</v>
      </c>
      <c r="AL308" t="s">
        <v>797</v>
      </c>
      <c r="AM308">
        <v>-1</v>
      </c>
      <c r="AN308">
        <v>-1</v>
      </c>
      <c r="AO308" t="s">
        <v>1340</v>
      </c>
      <c r="AP308" s="1">
        <v>46147.62945601852</v>
      </c>
      <c r="AQ308">
        <v>-1</v>
      </c>
      <c r="AR308" t="s">
        <v>1341</v>
      </c>
      <c r="AS308">
        <v>-1</v>
      </c>
      <c r="AT308">
        <v>-1</v>
      </c>
      <c r="AU308">
        <v>-1</v>
      </c>
      <c r="AV308">
        <v>-1</v>
      </c>
      <c r="AW308">
        <v>-1</v>
      </c>
      <c r="AX308" t="s">
        <v>224</v>
      </c>
      <c r="AY308">
        <v>-1</v>
      </c>
      <c r="AZ308">
        <v>2026</v>
      </c>
      <c r="BA308">
        <v>5</v>
      </c>
      <c r="BB308">
        <v>7</v>
      </c>
      <c r="BC308">
        <v>-1</v>
      </c>
      <c r="BD308" t="s">
        <v>225</v>
      </c>
      <c r="BE308">
        <v>-1</v>
      </c>
      <c r="BF308">
        <v>20001623010480</v>
      </c>
      <c r="BG308" t="s">
        <v>376</v>
      </c>
      <c r="BH308" t="s">
        <v>377</v>
      </c>
      <c r="BI308" t="s">
        <v>1342</v>
      </c>
      <c r="BJ308">
        <v>-1</v>
      </c>
      <c r="BK308">
        <v>-1</v>
      </c>
      <c r="BL308">
        <v>-1</v>
      </c>
      <c r="BM308" t="s">
        <v>229</v>
      </c>
      <c r="BN308" t="s">
        <v>230</v>
      </c>
      <c r="BO308" t="s">
        <v>1343</v>
      </c>
      <c r="BP308" t="s">
        <v>380</v>
      </c>
      <c r="BQ308">
        <v>2026</v>
      </c>
      <c r="BR308">
        <v>5</v>
      </c>
      <c r="BS308">
        <v>5</v>
      </c>
      <c r="BT308" s="1">
        <v>46149.566099537034</v>
      </c>
      <c r="BU308" t="s">
        <v>233</v>
      </c>
      <c r="BV308" s="2">
        <v>46149</v>
      </c>
      <c r="BW308" t="s">
        <v>234</v>
      </c>
      <c r="BX308" s="2">
        <v>46147</v>
      </c>
      <c r="BY308" s="2">
        <v>46149</v>
      </c>
      <c r="BZ308" t="s">
        <v>235</v>
      </c>
      <c r="CA308" t="s">
        <v>1344</v>
      </c>
      <c r="CB308" t="s">
        <v>322</v>
      </c>
      <c r="CC308" t="s">
        <v>1345</v>
      </c>
      <c r="CD308" t="s">
        <v>1346</v>
      </c>
      <c r="CE308">
        <v>-1</v>
      </c>
      <c r="CF308" t="s">
        <v>1347</v>
      </c>
      <c r="CG308" t="s">
        <v>325</v>
      </c>
      <c r="CH308" t="s">
        <v>326</v>
      </c>
      <c r="CI308">
        <v>80767494</v>
      </c>
      <c r="CJ308" t="s">
        <v>806</v>
      </c>
      <c r="CK308" t="s">
        <v>245</v>
      </c>
      <c r="CL308" t="s">
        <v>246</v>
      </c>
      <c r="CM308" t="s">
        <v>247</v>
      </c>
      <c r="CN308" t="s">
        <v>248</v>
      </c>
      <c r="CT308" t="s">
        <v>386</v>
      </c>
      <c r="CU308" t="s">
        <v>387</v>
      </c>
      <c r="CW308" t="s">
        <v>388</v>
      </c>
      <c r="CX308" t="s">
        <v>389</v>
      </c>
      <c r="DA308" t="s">
        <v>250</v>
      </c>
      <c r="DB308">
        <v>-1</v>
      </c>
      <c r="DF308" t="s">
        <v>251</v>
      </c>
      <c r="DJ308" t="s">
        <v>252</v>
      </c>
      <c r="DK308" t="s">
        <v>253</v>
      </c>
      <c r="DL308" t="s">
        <v>253</v>
      </c>
      <c r="DN308" t="s">
        <v>390</v>
      </c>
      <c r="DR308" t="s">
        <v>807</v>
      </c>
      <c r="DS308" t="s">
        <v>806</v>
      </c>
      <c r="DT308" t="s">
        <v>797</v>
      </c>
      <c r="DV308">
        <v>1</v>
      </c>
      <c r="DW308" t="s">
        <v>331</v>
      </c>
      <c r="ED308" s="2">
        <v>46149</v>
      </c>
      <c r="EE308" t="s">
        <v>343</v>
      </c>
      <c r="EF308">
        <v>12</v>
      </c>
      <c r="EP308" t="s">
        <v>258</v>
      </c>
      <c r="ES308" t="s">
        <v>1348</v>
      </c>
      <c r="EZ308" t="s">
        <v>1349</v>
      </c>
      <c r="FA308" t="s">
        <v>245</v>
      </c>
      <c r="FB308" t="s">
        <v>333</v>
      </c>
      <c r="FD308" t="s">
        <v>333</v>
      </c>
      <c r="FE308" t="s">
        <v>1350</v>
      </c>
      <c r="FF308" t="s">
        <v>1350</v>
      </c>
      <c r="FK308" t="s">
        <v>263</v>
      </c>
      <c r="FL308" t="s">
        <v>1351</v>
      </c>
      <c r="FN308" t="s">
        <v>248</v>
      </c>
      <c r="FO308" t="s">
        <v>265</v>
      </c>
      <c r="FR308">
        <v>126994</v>
      </c>
      <c r="GB308" t="s">
        <v>266</v>
      </c>
      <c r="GC308" t="s">
        <v>387</v>
      </c>
      <c r="GD308">
        <v>25016</v>
      </c>
      <c r="GF308">
        <v>2353</v>
      </c>
      <c r="GG308">
        <v>25424</v>
      </c>
      <c r="GI308">
        <v>100314</v>
      </c>
      <c r="GJ308">
        <v>25242</v>
      </c>
      <c r="GL308">
        <v>24327</v>
      </c>
      <c r="GM308">
        <v>151122</v>
      </c>
      <c r="GS308" t="s">
        <v>267</v>
      </c>
      <c r="GT308" s="2">
        <v>44500</v>
      </c>
      <c r="GU308" t="s">
        <v>268</v>
      </c>
      <c r="GV308" t="s">
        <v>335</v>
      </c>
      <c r="GW308" t="s">
        <v>394</v>
      </c>
      <c r="GZ308" t="s">
        <v>395</v>
      </c>
      <c r="HA308" t="s">
        <v>336</v>
      </c>
      <c r="HC308" t="s">
        <v>337</v>
      </c>
      <c r="HE308" t="s">
        <v>230</v>
      </c>
      <c r="HF308" t="s">
        <v>1352</v>
      </c>
      <c r="HR308" t="s">
        <v>278</v>
      </c>
      <c r="HV308">
        <v>131990</v>
      </c>
      <c r="HW308" t="s">
        <v>281</v>
      </c>
      <c r="HY308">
        <v>0</v>
      </c>
      <c r="HZ308">
        <v>0</v>
      </c>
      <c r="IA308" t="s">
        <v>281</v>
      </c>
      <c r="IB308" t="s">
        <v>281</v>
      </c>
      <c r="IE308" t="s">
        <v>283</v>
      </c>
      <c r="IF308" t="s">
        <v>283</v>
      </c>
      <c r="IG308" t="s">
        <v>283</v>
      </c>
      <c r="IH308" t="s">
        <v>284</v>
      </c>
      <c r="II308" t="s">
        <v>285</v>
      </c>
      <c r="IJ308" t="s">
        <v>286</v>
      </c>
      <c r="IK308" t="s">
        <v>278</v>
      </c>
      <c r="IL308" t="s">
        <v>287</v>
      </c>
      <c r="IM308" t="s">
        <v>288</v>
      </c>
      <c r="IN308" t="s">
        <v>289</v>
      </c>
      <c r="IO308" t="s">
        <v>1353</v>
      </c>
      <c r="IP308" t="s">
        <v>290</v>
      </c>
      <c r="IQ308" t="s">
        <v>284</v>
      </c>
      <c r="IS308" t="s">
        <v>291</v>
      </c>
      <c r="IT308" t="s">
        <v>372</v>
      </c>
      <c r="IU308" t="s">
        <v>373</v>
      </c>
      <c r="IV308" t="s">
        <v>373</v>
      </c>
      <c r="IW308" t="s">
        <v>373</v>
      </c>
      <c r="IY308" t="s">
        <v>281</v>
      </c>
    </row>
    <row r="309" spans="1:259" x14ac:dyDescent="0.3">
      <c r="A309" s="14">
        <f>DAY(AVANZA[[#This Row],[FechaSeguimiento]])</f>
        <v>7</v>
      </c>
      <c r="B309" s="14">
        <f>MONTH(AVANZA[[#This Row],[FechaSeguimiento]])</f>
        <v>5</v>
      </c>
      <c r="C309"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09" t="str">
        <f>LOWER(IFERROR(VLOOKUP(AVANZA[[#This Row],[ID_Peticion]],CANCELADAS[#All],2,0),""))</f>
        <v/>
      </c>
      <c r="E309" t="str">
        <f>LOWER(IFERROR(VLOOKUP(AVANZA[[#This Row],[ID_Peticion]],CANCELADAS[#All],3,0),""))</f>
        <v/>
      </c>
      <c r="F309" t="str">
        <f>LOWER(IF(AVANZA[[#This Row],[CEDULA CLIENTE]]&lt;&gt;""," CC: " &amp; COUNTIFS(AVANZA[CEDULA CLIENTE],AVANZA[[#This Row],[CEDULA CLIENTE]]),"")&amp; IF(AVANZA[[#This Row],[Direccion]]&lt;&gt;""," DIR: " &amp; COUNTIFS(AVANZA[Direccion],AVANZA[[#This Row],[Direccion]]),""))</f>
        <v xml:space="preserve"> dir: 1</v>
      </c>
      <c r="G309" t="str">
        <f>IFERROR(VLOOKUP(AVANZA[[#This Row],[Cedula_Vendedor_Atis]],PLANTA[[#All],[CEDULA]:[LINEA]],3,0),"No Cruza")</f>
        <v>Marisol Avella</v>
      </c>
      <c r="H309" t="str">
        <f>IFERROR(VLOOKUP(AVANZA[[#This Row],[Cedula_Vendedor_Atis]],PLANTA[[#All],[CEDULA]:[LINEA]],4,0),"No Cruza")</f>
        <v>Fija</v>
      </c>
      <c r="I309" t="str">
        <f>LOWER(IF(AVANZA[[#This Row],[ATRIBUIBLE]]="",AVANZA[[#This Row],[Variable]],AVANZA[[#This Row],[ATRIBUIBLE]]))</f>
        <v>terminada</v>
      </c>
      <c r="J309" s="14">
        <f>IF(AVANZA[[#This Row],[Variable]]=AVANZA[[#Headers],[TERMINADA]],1,0)</f>
        <v>1</v>
      </c>
      <c r="K309" s="14">
        <f>IF(AVANZA[[#This Row],[Variable]]=AVANZA[[#Headers],[ANULADA]],1,0)</f>
        <v>0</v>
      </c>
      <c r="L309" s="14">
        <f>IF(AVANZA[[#This Row],[Variable]]=AVANZA[[#Headers],[PENDIENTE]],1,0)</f>
        <v>0</v>
      </c>
      <c r="M309" s="14">
        <f>IF(AVANZA[[#This Row],[ESTADO AGENDA]]="AGENDADA",1,0)</f>
        <v>0</v>
      </c>
      <c r="N309" s="14">
        <f>IF(AVANZA[[#This Row],[ESTADO AGENDA]]="PENDIENTE DE AGENDAR",1,0)</f>
        <v>0</v>
      </c>
      <c r="O309" s="14">
        <f>IF(AVANZA[[#This Row],[ESTADO AGENDA]]="SUSPENDIDA",1,0)</f>
        <v>0</v>
      </c>
      <c r="P309" t="str" cm="1">
        <f t="array" ref="P309">_xlfn.XLOOKUP(AVANZA[[#This Row],[Num_Agrupacion_Pet_Atis]],Tabla1[[#All],[Numero_de_actuacion]],Tabla1[[#All],[Estado_de_la_orden]],"",0)</f>
        <v/>
      </c>
      <c r="Q309" s="2" t="str" cm="1">
        <f t="array" ref="Q309">_xlfn.XLOOKUP(AVANZA[[#This Row],[Num_Agrupacion_Pet_Atis]],Tabla1[[#All],[Numero_de_actuacion]],Tabla1[[#All],[Fecha_de_la_cita]],"",0)</f>
        <v/>
      </c>
      <c r="R309" t="str" cm="1">
        <f t="array" ref="R309">_xlfn.XLOOKUP(AVANZA[[#This Row],[Num_Agrupacion_Pet_Atis]],Tabla1[[#All],[Numero_de_actuacion]],Tabla1[[#All],[Franja_horaria_de_la_cita]],"",0)</f>
        <v/>
      </c>
      <c r="S309" s="14" t="str">
        <f>IFERROR(DAY(AVANZA[[#This Row],[FECHA AGENDA]]),"")</f>
        <v/>
      </c>
      <c r="T309" s="14" t="str">
        <f>IFERROR(MONTH(AVANZA[[#This Row],[FECHA AGENDA]]),"")</f>
        <v/>
      </c>
      <c r="U309" t="str" cm="1">
        <f t="array" ref="U309">_xlfn.XLOOKUP(AVANZA[[#This Row],[Num_Agrupacion_Pet_Atis]],Tabla1[[#All],[Numero_de_actuacion]],Tabla1[[#All],[Motivo_de_suspension]],"",0)</f>
        <v/>
      </c>
      <c r="V309" s="2" t="str" cm="1">
        <f t="array" ref="V309">_xlfn.XLOOKUP(AVANZA[[#This Row],[Num_Agrupacion_Pet_Atis]],Tabla1[[#All],[Numero_de_actuacion]],Tabla1[[#All],[No_identificacion_cliente]],"",0)</f>
        <v/>
      </c>
      <c r="W309" s="2" t="str" cm="1">
        <f t="array" ref="W309">_xlfn.XLOOKUP(AVANZA[[#This Row],[Num_Agrupacion_Pet_Atis]],Tabla1[[#All],[Numero_de_actuacion]],Tabla1[[#All],[Movil_de_contacto]],"",0)</f>
        <v/>
      </c>
      <c r="X309" s="14">
        <f>IF(OR(AVANZA[[#This Row],[ESTADO LEG]]="Legalizada grabacion",AVANZA[[#This Row],[ESTADO LEG]]="Legalizada aut"),1,0)</f>
        <v>1</v>
      </c>
      <c r="Y309" s="14">
        <f>IF(OR(AVANZA[[#This Row],[ESTADO LEG]]="pdte legalizar",AVANZA[[#This Row],[ESTADO LEG]]="No cruza"),1,0)</f>
        <v>0</v>
      </c>
      <c r="Z309" t="str" cm="1">
        <f t="array" ref="Z309">IF(AVANZA[[#This Row],[Variable]]="Terminada",LOWER(_xlfn.XLOOKUP(AVANZA[[#This Row],[ID_Peticion]],Tabla6[[#All],[NUM_PETICION]],Tabla6[[#All],[ESTADO_LEG]],"NO CRUZA",0)),AVANZA[[#This Row],[Variable]])</f>
        <v>legalizada grabacion</v>
      </c>
      <c r="AA309" cm="1">
        <f t="array" ref="AA309">_xlfn.XLOOKUP(AVANZA[[#This Row],[ID_Peticion]],Tabla6[[#All],[NUM_PETICION]],Tabla6[[#All],[DIF_DIAS]],"",0)</f>
        <v>1</v>
      </c>
      <c r="AB309" s="2" cm="1">
        <f t="array" ref="AB309">IFERROR(_xlfn.XLOOKUP(AVANZA[[#This Row],[ID_Peticion]],Tabla6[[#All],[NUM_PETICION]],Tabla6[[#All],[FEC_LEGAL]],"",0),"")</f>
        <v>46150</v>
      </c>
      <c r="AC309" s="14">
        <f ca="1">IF(AVANZA[[#This Row],[FECHA LEG]]&lt;&gt;0,IFERROR(AVANZA[[#This Row],[FECHA LEG]]-AVANZA[[#This Row],[FechaIniEstadoSubPetAtis]],0),TODAY()-AVANZA[[#This Row],[FechaIniEstadoSubPetAtis]])</f>
        <v>1</v>
      </c>
      <c r="AD309" s="35" t="str">
        <f ca="1">IF(AVANZA[[#This Row],[FINAL Vs LG]]&lt;&gt;0,IF(AVANZA[[#This Row],[FINAL Vs LG]]&lt;7.1,"100%",IF(AND(AVANZA[[#This Row],[FINAL Vs LG]]&gt;7.1,AVANZA[[#This Row],[FINAL Vs LG]]&lt;11.1),"50%","0%")),0)</f>
        <v>100%</v>
      </c>
      <c r="AE309" s="14">
        <f ca="1">VLOOKUP(DAY(TODAY()),BACK!F:G,2,0)</f>
        <v>14</v>
      </c>
      <c r="AF309" s="14">
        <f>BACK!$I$2</f>
        <v>24</v>
      </c>
      <c r="AG309" s="14">
        <f>IF(AVANZA[[#This Row],[Oferta_empaquetada_comisiones]]="SI",1,0)</f>
        <v>0</v>
      </c>
      <c r="AH309" s="36">
        <f>IF(AVANZA[[#This Row],[Variable]]="TERMINADA",IFERROR(VLOOKUP(AVANZA[[#This Row],[SUPERVISOR]],Tabla2[#All],4,0),0),)</f>
        <v>3.5</v>
      </c>
      <c r="AI309" s="14">
        <f>IF(AVANZA[[#This Row],[Producto]]="BA",1,0)</f>
        <v>0</v>
      </c>
      <c r="AJ309" s="14">
        <f>IF(AVANZA[[#This Row],[Producto]]="DUO",1,0)</f>
        <v>0</v>
      </c>
      <c r="AK309" s="14">
        <f>IF(AVANZA[[#This Row],[Producto]]="TRIO",1,0)</f>
        <v>1</v>
      </c>
      <c r="AL309" t="s">
        <v>456</v>
      </c>
      <c r="AM309">
        <v>-1</v>
      </c>
      <c r="AN309">
        <v>-1</v>
      </c>
      <c r="AO309" t="s">
        <v>1354</v>
      </c>
      <c r="AP309" s="1">
        <v>46143.468738425923</v>
      </c>
      <c r="AQ309">
        <v>-1</v>
      </c>
      <c r="AR309" t="s">
        <v>1355</v>
      </c>
      <c r="AS309">
        <v>-1</v>
      </c>
      <c r="AT309">
        <v>-1</v>
      </c>
      <c r="AU309">
        <v>-1</v>
      </c>
      <c r="AV309">
        <v>-1</v>
      </c>
      <c r="AW309">
        <v>-1</v>
      </c>
      <c r="AX309" t="s">
        <v>224</v>
      </c>
      <c r="AY309">
        <v>-1</v>
      </c>
      <c r="AZ309">
        <v>2026</v>
      </c>
      <c r="BA309">
        <v>5</v>
      </c>
      <c r="BB309">
        <v>7</v>
      </c>
      <c r="BC309">
        <v>-1</v>
      </c>
      <c r="BD309" t="s">
        <v>225</v>
      </c>
      <c r="BE309">
        <v>-1</v>
      </c>
      <c r="BF309">
        <v>20001621075050</v>
      </c>
      <c r="BG309" t="s">
        <v>376</v>
      </c>
      <c r="BH309" t="s">
        <v>377</v>
      </c>
      <c r="BI309" t="s">
        <v>1356</v>
      </c>
      <c r="BJ309">
        <v>-1</v>
      </c>
      <c r="BK309">
        <v>-1</v>
      </c>
      <c r="BL309">
        <v>-1</v>
      </c>
      <c r="BM309" t="s">
        <v>229</v>
      </c>
      <c r="BN309" t="s">
        <v>230</v>
      </c>
      <c r="BO309" t="s">
        <v>1357</v>
      </c>
      <c r="BP309" t="s">
        <v>380</v>
      </c>
      <c r="BQ309">
        <v>2026</v>
      </c>
      <c r="BR309">
        <v>5</v>
      </c>
      <c r="BS309">
        <v>1</v>
      </c>
      <c r="BT309" s="1">
        <v>46149.711099537039</v>
      </c>
      <c r="BU309" t="s">
        <v>233</v>
      </c>
      <c r="BV309" s="2">
        <v>46149</v>
      </c>
      <c r="BW309" t="s">
        <v>234</v>
      </c>
      <c r="BX309" s="2">
        <v>46143</v>
      </c>
      <c r="BY309" s="2">
        <v>46149</v>
      </c>
      <c r="BZ309" t="s">
        <v>235</v>
      </c>
      <c r="CA309" t="s">
        <v>1358</v>
      </c>
      <c r="CB309" t="s">
        <v>1359</v>
      </c>
      <c r="CC309" t="s">
        <v>1360</v>
      </c>
      <c r="CD309" t="s">
        <v>1361</v>
      </c>
      <c r="CE309">
        <v>-1</v>
      </c>
      <c r="CF309" t="s">
        <v>1362</v>
      </c>
      <c r="CG309" t="s">
        <v>1363</v>
      </c>
      <c r="CH309" t="s">
        <v>242</v>
      </c>
      <c r="CI309">
        <v>1018514067</v>
      </c>
      <c r="CJ309" t="s">
        <v>464</v>
      </c>
      <c r="CK309" t="s">
        <v>245</v>
      </c>
      <c r="CL309" t="s">
        <v>409</v>
      </c>
      <c r="CM309" t="s">
        <v>247</v>
      </c>
      <c r="CN309" t="s">
        <v>410</v>
      </c>
      <c r="CT309" t="s">
        <v>330</v>
      </c>
      <c r="CU309" t="s">
        <v>387</v>
      </c>
      <c r="CW309" t="s">
        <v>388</v>
      </c>
      <c r="CX309" t="s">
        <v>389</v>
      </c>
      <c r="DA309" t="s">
        <v>250</v>
      </c>
      <c r="DB309">
        <v>-1</v>
      </c>
      <c r="DF309" t="s">
        <v>251</v>
      </c>
      <c r="DJ309" t="s">
        <v>252</v>
      </c>
      <c r="DK309" t="s">
        <v>253</v>
      </c>
      <c r="DL309" t="s">
        <v>253</v>
      </c>
      <c r="DN309" t="s">
        <v>390</v>
      </c>
      <c r="DR309" t="s">
        <v>465</v>
      </c>
      <c r="DS309" t="s">
        <v>464</v>
      </c>
      <c r="DT309" t="s">
        <v>463</v>
      </c>
      <c r="DV309">
        <v>1</v>
      </c>
      <c r="DW309" t="s">
        <v>554</v>
      </c>
      <c r="ED309" s="2">
        <v>46149</v>
      </c>
      <c r="EF309">
        <v>9</v>
      </c>
      <c r="EP309" t="s">
        <v>258</v>
      </c>
      <c r="ES309" t="s">
        <v>1364</v>
      </c>
      <c r="FA309" t="s">
        <v>245</v>
      </c>
      <c r="FB309" t="s">
        <v>1365</v>
      </c>
      <c r="FD309" t="s">
        <v>1365</v>
      </c>
      <c r="FE309" t="s">
        <v>1366</v>
      </c>
      <c r="FF309" t="s">
        <v>1366</v>
      </c>
      <c r="FK309" t="s">
        <v>263</v>
      </c>
      <c r="FL309" t="s">
        <v>1367</v>
      </c>
      <c r="FN309" t="s">
        <v>410</v>
      </c>
      <c r="FO309" t="s">
        <v>414</v>
      </c>
      <c r="FR309">
        <v>110915</v>
      </c>
      <c r="GB309" t="s">
        <v>266</v>
      </c>
      <c r="GC309" t="s">
        <v>387</v>
      </c>
      <c r="GD309">
        <v>25016</v>
      </c>
      <c r="GF309">
        <v>2353</v>
      </c>
      <c r="GG309">
        <v>25424</v>
      </c>
      <c r="GI309">
        <v>84235</v>
      </c>
      <c r="GJ309">
        <v>25242</v>
      </c>
      <c r="GL309">
        <v>24327</v>
      </c>
      <c r="GM309">
        <v>131988</v>
      </c>
      <c r="GS309" t="s">
        <v>267</v>
      </c>
      <c r="GT309" s="2">
        <v>43708</v>
      </c>
      <c r="GU309" t="s">
        <v>268</v>
      </c>
      <c r="GV309" t="s">
        <v>335</v>
      </c>
      <c r="GW309" t="s">
        <v>394</v>
      </c>
      <c r="GZ309" t="s">
        <v>395</v>
      </c>
      <c r="HA309" t="s">
        <v>497</v>
      </c>
      <c r="HB309" t="s">
        <v>1368</v>
      </c>
      <c r="HC309" t="s">
        <v>1358</v>
      </c>
      <c r="HD309" t="s">
        <v>554</v>
      </c>
      <c r="HE309" t="s">
        <v>230</v>
      </c>
      <c r="HF309" t="s">
        <v>1369</v>
      </c>
      <c r="HR309" t="s">
        <v>278</v>
      </c>
      <c r="HV309">
        <v>131990</v>
      </c>
      <c r="HW309" t="s">
        <v>281</v>
      </c>
      <c r="HY309">
        <v>0</v>
      </c>
      <c r="HZ309">
        <v>0</v>
      </c>
      <c r="IA309" t="s">
        <v>281</v>
      </c>
      <c r="IB309" t="s">
        <v>281</v>
      </c>
      <c r="IE309" t="s">
        <v>283</v>
      </c>
      <c r="IF309" t="s">
        <v>283</v>
      </c>
      <c r="IG309" t="s">
        <v>283</v>
      </c>
      <c r="IH309" t="s">
        <v>284</v>
      </c>
      <c r="II309" t="s">
        <v>285</v>
      </c>
      <c r="IJ309" t="s">
        <v>286</v>
      </c>
      <c r="IK309" t="s">
        <v>278</v>
      </c>
      <c r="IL309" t="s">
        <v>346</v>
      </c>
      <c r="IM309" t="s">
        <v>288</v>
      </c>
      <c r="IN309" t="s">
        <v>289</v>
      </c>
      <c r="IP309" t="s">
        <v>290</v>
      </c>
      <c r="IQ309" t="s">
        <v>284</v>
      </c>
      <c r="IS309" t="s">
        <v>291</v>
      </c>
      <c r="IY309" t="s">
        <v>281</v>
      </c>
    </row>
    <row r="310" spans="1:259" x14ac:dyDescent="0.3">
      <c r="A310" s="14">
        <f>DAY(AVANZA[[#This Row],[FechaSeguimiento]])</f>
        <v>7</v>
      </c>
      <c r="B310" s="14">
        <f>MONTH(AVANZA[[#This Row],[FechaSeguimiento]])</f>
        <v>5</v>
      </c>
      <c r="C310"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10" t="str">
        <f>LOWER(IFERROR(VLOOKUP(AVANZA[[#This Row],[ID_Peticion]],CANCELADAS[#All],2,0),""))</f>
        <v/>
      </c>
      <c r="E310" t="str">
        <f>LOWER(IFERROR(VLOOKUP(AVANZA[[#This Row],[ID_Peticion]],CANCELADAS[#All],3,0),""))</f>
        <v/>
      </c>
      <c r="F310" t="str">
        <f>LOWER(IF(AVANZA[[#This Row],[CEDULA CLIENTE]]&lt;&gt;""," CC: " &amp; COUNTIFS(AVANZA[CEDULA CLIENTE],AVANZA[[#This Row],[CEDULA CLIENTE]]),"")&amp; IF(AVANZA[[#This Row],[Direccion]]&lt;&gt;""," DIR: " &amp; COUNTIFS(AVANZA[Direccion],AVANZA[[#This Row],[Direccion]]),""))</f>
        <v xml:space="preserve"> dir: 1</v>
      </c>
      <c r="G310" t="str">
        <f>IFERROR(VLOOKUP(AVANZA[[#This Row],[Cedula_Vendedor_Atis]],PLANTA[[#All],[CEDULA]:[LINEA]],3,0),"No Cruza")</f>
        <v>Marisol Avella</v>
      </c>
      <c r="H310" t="str">
        <f>IFERROR(VLOOKUP(AVANZA[[#This Row],[Cedula_Vendedor_Atis]],PLANTA[[#All],[CEDULA]:[LINEA]],4,0),"No Cruza")</f>
        <v>Fija</v>
      </c>
      <c r="I310" t="str">
        <f>LOWER(IF(AVANZA[[#This Row],[ATRIBUIBLE]]="",AVANZA[[#This Row],[Variable]],AVANZA[[#This Row],[ATRIBUIBLE]]))</f>
        <v>terminada</v>
      </c>
      <c r="J310" s="14">
        <f>IF(AVANZA[[#This Row],[Variable]]=AVANZA[[#Headers],[TERMINADA]],1,0)</f>
        <v>1</v>
      </c>
      <c r="K310" s="14">
        <f>IF(AVANZA[[#This Row],[Variable]]=AVANZA[[#Headers],[ANULADA]],1,0)</f>
        <v>0</v>
      </c>
      <c r="L310" s="14">
        <f>IF(AVANZA[[#This Row],[Variable]]=AVANZA[[#Headers],[PENDIENTE]],1,0)</f>
        <v>0</v>
      </c>
      <c r="M310" s="14">
        <f>IF(AVANZA[[#This Row],[ESTADO AGENDA]]="AGENDADA",1,0)</f>
        <v>0</v>
      </c>
      <c r="N310" s="14">
        <f>IF(AVANZA[[#This Row],[ESTADO AGENDA]]="PENDIENTE DE AGENDAR",1,0)</f>
        <v>0</v>
      </c>
      <c r="O310" s="14">
        <f>IF(AVANZA[[#This Row],[ESTADO AGENDA]]="SUSPENDIDA",1,0)</f>
        <v>0</v>
      </c>
      <c r="P310" t="str" cm="1">
        <f t="array" ref="P310">_xlfn.XLOOKUP(AVANZA[[#This Row],[Num_Agrupacion_Pet_Atis]],Tabla1[[#All],[Numero_de_actuacion]],Tabla1[[#All],[Estado_de_la_orden]],"",0)</f>
        <v/>
      </c>
      <c r="Q310" s="2" t="str" cm="1">
        <f t="array" ref="Q310">_xlfn.XLOOKUP(AVANZA[[#This Row],[Num_Agrupacion_Pet_Atis]],Tabla1[[#All],[Numero_de_actuacion]],Tabla1[[#All],[Fecha_de_la_cita]],"",0)</f>
        <v/>
      </c>
      <c r="R310" t="str" cm="1">
        <f t="array" ref="R310">_xlfn.XLOOKUP(AVANZA[[#This Row],[Num_Agrupacion_Pet_Atis]],Tabla1[[#All],[Numero_de_actuacion]],Tabla1[[#All],[Franja_horaria_de_la_cita]],"",0)</f>
        <v/>
      </c>
      <c r="S310" s="14" t="str">
        <f>IFERROR(DAY(AVANZA[[#This Row],[FECHA AGENDA]]),"")</f>
        <v/>
      </c>
      <c r="T310" s="14" t="str">
        <f>IFERROR(MONTH(AVANZA[[#This Row],[FECHA AGENDA]]),"")</f>
        <v/>
      </c>
      <c r="U310" t="str" cm="1">
        <f t="array" ref="U310">_xlfn.XLOOKUP(AVANZA[[#This Row],[Num_Agrupacion_Pet_Atis]],Tabla1[[#All],[Numero_de_actuacion]],Tabla1[[#All],[Motivo_de_suspension]],"",0)</f>
        <v/>
      </c>
      <c r="V310" s="2" t="str" cm="1">
        <f t="array" ref="V310">_xlfn.XLOOKUP(AVANZA[[#This Row],[Num_Agrupacion_Pet_Atis]],Tabla1[[#All],[Numero_de_actuacion]],Tabla1[[#All],[No_identificacion_cliente]],"",0)</f>
        <v/>
      </c>
      <c r="W310" s="2" t="str" cm="1">
        <f t="array" ref="W310">_xlfn.XLOOKUP(AVANZA[[#This Row],[Num_Agrupacion_Pet_Atis]],Tabla1[[#All],[Numero_de_actuacion]],Tabla1[[#All],[Movil_de_contacto]],"",0)</f>
        <v/>
      </c>
      <c r="X310" s="14">
        <f>IF(OR(AVANZA[[#This Row],[ESTADO LEG]]="Legalizada grabacion",AVANZA[[#This Row],[ESTADO LEG]]="Legalizada aut"),1,0)</f>
        <v>1</v>
      </c>
      <c r="Y310" s="14">
        <f>IF(OR(AVANZA[[#This Row],[ESTADO LEG]]="pdte legalizar",AVANZA[[#This Row],[ESTADO LEG]]="No cruza"),1,0)</f>
        <v>0</v>
      </c>
      <c r="Z310" t="str" cm="1">
        <f t="array" ref="Z310">IF(AVANZA[[#This Row],[Variable]]="Terminada",LOWER(_xlfn.XLOOKUP(AVANZA[[#This Row],[ID_Peticion]],Tabla6[[#All],[NUM_PETICION]],Tabla6[[#All],[ESTADO_LEG]],"NO CRUZA",0)),AVANZA[[#This Row],[Variable]])</f>
        <v>legalizada grabacion</v>
      </c>
      <c r="AA310" cm="1">
        <f t="array" ref="AA310">_xlfn.XLOOKUP(AVANZA[[#This Row],[ID_Peticion]],Tabla6[[#All],[NUM_PETICION]],Tabla6[[#All],[DIF_DIAS]],"",0)</f>
        <v>1</v>
      </c>
      <c r="AB310" s="2" cm="1">
        <f t="array" ref="AB310">IFERROR(_xlfn.XLOOKUP(AVANZA[[#This Row],[ID_Peticion]],Tabla6[[#All],[NUM_PETICION]],Tabla6[[#All],[FEC_LEGAL]],"",0),"")</f>
        <v>46150</v>
      </c>
      <c r="AC310" s="14">
        <f ca="1">IF(AVANZA[[#This Row],[FECHA LEG]]&lt;&gt;0,IFERROR(AVANZA[[#This Row],[FECHA LEG]]-AVANZA[[#This Row],[FechaIniEstadoSubPetAtis]],0),TODAY()-AVANZA[[#This Row],[FechaIniEstadoSubPetAtis]])</f>
        <v>1</v>
      </c>
      <c r="AD310" s="35" t="str">
        <f ca="1">IF(AVANZA[[#This Row],[FINAL Vs LG]]&lt;&gt;0,IF(AVANZA[[#This Row],[FINAL Vs LG]]&lt;7.1,"100%",IF(AND(AVANZA[[#This Row],[FINAL Vs LG]]&gt;7.1,AVANZA[[#This Row],[FINAL Vs LG]]&lt;11.1),"50%","0%")),0)</f>
        <v>100%</v>
      </c>
      <c r="AE310" s="14">
        <f ca="1">VLOOKUP(DAY(TODAY()),BACK!F:G,2,0)</f>
        <v>14</v>
      </c>
      <c r="AF310" s="14">
        <f>BACK!$I$2</f>
        <v>24</v>
      </c>
      <c r="AG310" s="14">
        <f>IF(AVANZA[[#This Row],[Oferta_empaquetada_comisiones]]="SI",1,0)</f>
        <v>0</v>
      </c>
      <c r="AH310" s="36">
        <f>IF(AVANZA[[#This Row],[Variable]]="TERMINADA",IFERROR(VLOOKUP(AVANZA[[#This Row],[SUPERVISOR]],Tabla2[#All],4,0),0),)</f>
        <v>3.5</v>
      </c>
      <c r="AI310" s="14">
        <f>IF(AVANZA[[#This Row],[Producto]]="BA",1,0)</f>
        <v>1</v>
      </c>
      <c r="AJ310" s="14">
        <f>IF(AVANZA[[#This Row],[Producto]]="DUO",1,0)</f>
        <v>0</v>
      </c>
      <c r="AK310" s="14">
        <f>IF(AVANZA[[#This Row],[Producto]]="TRIO",1,0)</f>
        <v>0</v>
      </c>
      <c r="AL310" t="s">
        <v>347</v>
      </c>
      <c r="AM310">
        <v>-1</v>
      </c>
      <c r="AN310">
        <v>-1</v>
      </c>
      <c r="AO310" t="s">
        <v>1376</v>
      </c>
      <c r="AP310" s="1">
        <v>46148.507152777776</v>
      </c>
      <c r="AQ310">
        <v>-1</v>
      </c>
      <c r="AR310" t="s">
        <v>1377</v>
      </c>
      <c r="AS310">
        <v>-1</v>
      </c>
      <c r="AT310">
        <v>-1</v>
      </c>
      <c r="AU310">
        <v>-1</v>
      </c>
      <c r="AV310">
        <v>-1</v>
      </c>
      <c r="AW310">
        <v>-1</v>
      </c>
      <c r="AX310" t="s">
        <v>224</v>
      </c>
      <c r="AY310">
        <v>-1</v>
      </c>
      <c r="AZ310">
        <v>2026</v>
      </c>
      <c r="BA310">
        <v>5</v>
      </c>
      <c r="BB310">
        <v>7</v>
      </c>
      <c r="BC310">
        <v>-1</v>
      </c>
      <c r="BD310" t="s">
        <v>225</v>
      </c>
      <c r="BE310">
        <v>-1</v>
      </c>
      <c r="BF310">
        <v>20001623510850</v>
      </c>
      <c r="BG310" t="s">
        <v>319</v>
      </c>
      <c r="BH310" t="s">
        <v>320</v>
      </c>
      <c r="BI310" t="s">
        <v>1378</v>
      </c>
      <c r="BJ310">
        <v>-1</v>
      </c>
      <c r="BK310">
        <v>-1</v>
      </c>
      <c r="BL310">
        <v>-1</v>
      </c>
      <c r="BM310" t="s">
        <v>229</v>
      </c>
      <c r="BN310" t="s">
        <v>230</v>
      </c>
      <c r="BO310" t="s">
        <v>1379</v>
      </c>
      <c r="BP310" t="s">
        <v>380</v>
      </c>
      <c r="BQ310">
        <v>2026</v>
      </c>
      <c r="BR310">
        <v>5</v>
      </c>
      <c r="BS310">
        <v>6</v>
      </c>
      <c r="BT310" s="1">
        <v>46149.633703703701</v>
      </c>
      <c r="BU310" t="s">
        <v>233</v>
      </c>
      <c r="BV310" s="2">
        <v>46149</v>
      </c>
      <c r="BW310" t="s">
        <v>234</v>
      </c>
      <c r="BX310" s="2">
        <v>46148</v>
      </c>
      <c r="BY310" s="2">
        <v>46149</v>
      </c>
      <c r="BZ310" t="s">
        <v>235</v>
      </c>
      <c r="CA310" t="s">
        <v>297</v>
      </c>
      <c r="CB310" t="s">
        <v>297</v>
      </c>
      <c r="CC310" t="s">
        <v>1380</v>
      </c>
      <c r="CD310" t="s">
        <v>1381</v>
      </c>
      <c r="CE310">
        <v>-1</v>
      </c>
      <c r="CF310" t="s">
        <v>300</v>
      </c>
      <c r="CG310" t="s">
        <v>301</v>
      </c>
      <c r="CH310" t="s">
        <v>242</v>
      </c>
      <c r="CI310">
        <v>53061857</v>
      </c>
      <c r="CJ310" t="s">
        <v>358</v>
      </c>
      <c r="CK310" t="s">
        <v>245</v>
      </c>
      <c r="CL310" t="s">
        <v>246</v>
      </c>
      <c r="CM310" t="s">
        <v>247</v>
      </c>
      <c r="CN310" t="s">
        <v>359</v>
      </c>
      <c r="CT310" t="s">
        <v>386</v>
      </c>
      <c r="CU310" t="s">
        <v>225</v>
      </c>
      <c r="CW310" t="s">
        <v>319</v>
      </c>
      <c r="CX310" t="s">
        <v>320</v>
      </c>
      <c r="DA310" t="s">
        <v>250</v>
      </c>
      <c r="DB310">
        <v>-1</v>
      </c>
      <c r="DF310" t="s">
        <v>251</v>
      </c>
      <c r="DJ310" t="s">
        <v>252</v>
      </c>
      <c r="DK310" t="s">
        <v>253</v>
      </c>
      <c r="DL310" t="s">
        <v>254</v>
      </c>
      <c r="DN310" t="s">
        <v>255</v>
      </c>
      <c r="DR310" t="s">
        <v>360</v>
      </c>
      <c r="DS310" t="s">
        <v>358</v>
      </c>
      <c r="DT310" t="s">
        <v>347</v>
      </c>
      <c r="DV310">
        <v>1</v>
      </c>
      <c r="DW310" t="s">
        <v>283</v>
      </c>
      <c r="ED310" s="2">
        <v>46149</v>
      </c>
      <c r="EE310" t="s">
        <v>306</v>
      </c>
      <c r="EF310">
        <v>12</v>
      </c>
      <c r="EP310" t="s">
        <v>258</v>
      </c>
      <c r="ES310" t="s">
        <v>1382</v>
      </c>
      <c r="FA310" t="s">
        <v>245</v>
      </c>
      <c r="FB310" t="s">
        <v>308</v>
      </c>
      <c r="FD310" t="s">
        <v>308</v>
      </c>
      <c r="FE310" t="s">
        <v>309</v>
      </c>
      <c r="FF310" t="s">
        <v>309</v>
      </c>
      <c r="FK310" t="s">
        <v>263</v>
      </c>
      <c r="FL310" t="s">
        <v>1383</v>
      </c>
      <c r="FN310" t="s">
        <v>359</v>
      </c>
      <c r="FO310" t="s">
        <v>366</v>
      </c>
      <c r="FR310">
        <v>94990</v>
      </c>
      <c r="GB310" t="s">
        <v>266</v>
      </c>
      <c r="GC310" t="s">
        <v>225</v>
      </c>
      <c r="GD310">
        <v>0</v>
      </c>
      <c r="GF310">
        <v>0</v>
      </c>
      <c r="GG310">
        <v>25423</v>
      </c>
      <c r="GI310">
        <v>94990</v>
      </c>
      <c r="GJ310">
        <v>0</v>
      </c>
      <c r="GL310">
        <v>0</v>
      </c>
      <c r="GM310">
        <v>113038</v>
      </c>
      <c r="GS310" t="s">
        <v>267</v>
      </c>
      <c r="GT310" s="2">
        <v>43646</v>
      </c>
      <c r="GU310" t="s">
        <v>268</v>
      </c>
      <c r="GV310" t="s">
        <v>335</v>
      </c>
      <c r="GW310" t="s">
        <v>394</v>
      </c>
      <c r="GZ310" t="s">
        <v>395</v>
      </c>
      <c r="HA310" t="s">
        <v>497</v>
      </c>
      <c r="HB310" t="s">
        <v>312</v>
      </c>
      <c r="HC310" t="s">
        <v>312</v>
      </c>
      <c r="HD310" t="s">
        <v>313</v>
      </c>
      <c r="HE310" t="s">
        <v>230</v>
      </c>
      <c r="HF310" t="s">
        <v>1384</v>
      </c>
      <c r="HR310" t="s">
        <v>278</v>
      </c>
      <c r="HV310">
        <v>94990</v>
      </c>
      <c r="HW310" t="s">
        <v>281</v>
      </c>
      <c r="HY310">
        <v>0</v>
      </c>
      <c r="HZ310">
        <v>0</v>
      </c>
      <c r="IA310" t="s">
        <v>281</v>
      </c>
      <c r="IB310" t="s">
        <v>281</v>
      </c>
      <c r="IE310" t="s">
        <v>283</v>
      </c>
      <c r="IF310" t="s">
        <v>283</v>
      </c>
      <c r="IG310" t="s">
        <v>283</v>
      </c>
      <c r="IH310" t="s">
        <v>284</v>
      </c>
      <c r="II310" t="s">
        <v>285</v>
      </c>
      <c r="IJ310" t="s">
        <v>286</v>
      </c>
      <c r="IK310" t="s">
        <v>278</v>
      </c>
      <c r="IL310" t="s">
        <v>371</v>
      </c>
      <c r="IM310" t="s">
        <v>288</v>
      </c>
      <c r="IN310" t="s">
        <v>289</v>
      </c>
      <c r="IP310" t="s">
        <v>290</v>
      </c>
      <c r="IQ310" t="s">
        <v>284</v>
      </c>
      <c r="IS310" t="s">
        <v>291</v>
      </c>
      <c r="IT310" t="s">
        <v>561</v>
      </c>
      <c r="IY310" t="s">
        <v>281</v>
      </c>
    </row>
    <row r="311" spans="1:259" x14ac:dyDescent="0.3">
      <c r="A311" s="14">
        <f>DAY(AVANZA[[#This Row],[FechaSeguimiento]])</f>
        <v>7</v>
      </c>
      <c r="B311" s="14">
        <f>MONTH(AVANZA[[#This Row],[FechaSeguimiento]])</f>
        <v>5</v>
      </c>
      <c r="C311"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11" t="str">
        <f>LOWER(IFERROR(VLOOKUP(AVANZA[[#This Row],[ID_Peticion]],CANCELADAS[#All],2,0),""))</f>
        <v/>
      </c>
      <c r="E311" t="str">
        <f>LOWER(IFERROR(VLOOKUP(AVANZA[[#This Row],[ID_Peticion]],CANCELADAS[#All],3,0),""))</f>
        <v/>
      </c>
      <c r="F311" t="str">
        <f>LOWER(IF(AVANZA[[#This Row],[CEDULA CLIENTE]]&lt;&gt;""," CC: " &amp; COUNTIFS(AVANZA[CEDULA CLIENTE],AVANZA[[#This Row],[CEDULA CLIENTE]]),"")&amp; IF(AVANZA[[#This Row],[Direccion]]&lt;&gt;""," DIR: " &amp; COUNTIFS(AVANZA[Direccion],AVANZA[[#This Row],[Direccion]]),""))</f>
        <v xml:space="preserve"> dir: 1</v>
      </c>
      <c r="G311" t="str">
        <f>IFERROR(VLOOKUP(AVANZA[[#This Row],[Cedula_Vendedor_Atis]],PLANTA[[#All],[CEDULA]:[LINEA]],3,0),"No Cruza")</f>
        <v>Marisol Avella</v>
      </c>
      <c r="H311" t="str">
        <f>IFERROR(VLOOKUP(AVANZA[[#This Row],[Cedula_Vendedor_Atis]],PLANTA[[#All],[CEDULA]:[LINEA]],4,0),"No Cruza")</f>
        <v>Fija</v>
      </c>
      <c r="I311" t="str">
        <f>LOWER(IF(AVANZA[[#This Row],[ATRIBUIBLE]]="",AVANZA[[#This Row],[Variable]],AVANZA[[#This Row],[ATRIBUIBLE]]))</f>
        <v>terminada</v>
      </c>
      <c r="J311" s="14">
        <f>IF(AVANZA[[#This Row],[Variable]]=AVANZA[[#Headers],[TERMINADA]],1,0)</f>
        <v>1</v>
      </c>
      <c r="K311" s="14">
        <f>IF(AVANZA[[#This Row],[Variable]]=AVANZA[[#Headers],[ANULADA]],1,0)</f>
        <v>0</v>
      </c>
      <c r="L311" s="14">
        <f>IF(AVANZA[[#This Row],[Variable]]=AVANZA[[#Headers],[PENDIENTE]],1,0)</f>
        <v>0</v>
      </c>
      <c r="M311" s="14">
        <f>IF(AVANZA[[#This Row],[ESTADO AGENDA]]="AGENDADA",1,0)</f>
        <v>0</v>
      </c>
      <c r="N311" s="14">
        <f>IF(AVANZA[[#This Row],[ESTADO AGENDA]]="PENDIENTE DE AGENDAR",1,0)</f>
        <v>0</v>
      </c>
      <c r="O311" s="14">
        <f>IF(AVANZA[[#This Row],[ESTADO AGENDA]]="SUSPENDIDA",1,0)</f>
        <v>0</v>
      </c>
      <c r="P311" t="str" cm="1">
        <f t="array" ref="P311">_xlfn.XLOOKUP(AVANZA[[#This Row],[Num_Agrupacion_Pet_Atis]],Tabla1[[#All],[Numero_de_actuacion]],Tabla1[[#All],[Estado_de_la_orden]],"",0)</f>
        <v/>
      </c>
      <c r="Q311" s="2" t="str" cm="1">
        <f t="array" ref="Q311">_xlfn.XLOOKUP(AVANZA[[#This Row],[Num_Agrupacion_Pet_Atis]],Tabla1[[#All],[Numero_de_actuacion]],Tabla1[[#All],[Fecha_de_la_cita]],"",0)</f>
        <v/>
      </c>
      <c r="R311" t="str" cm="1">
        <f t="array" ref="R311">_xlfn.XLOOKUP(AVANZA[[#This Row],[Num_Agrupacion_Pet_Atis]],Tabla1[[#All],[Numero_de_actuacion]],Tabla1[[#All],[Franja_horaria_de_la_cita]],"",0)</f>
        <v/>
      </c>
      <c r="S311" s="14" t="str">
        <f>IFERROR(DAY(AVANZA[[#This Row],[FECHA AGENDA]]),"")</f>
        <v/>
      </c>
      <c r="T311" s="14" t="str">
        <f>IFERROR(MONTH(AVANZA[[#This Row],[FECHA AGENDA]]),"")</f>
        <v/>
      </c>
      <c r="U311" t="str" cm="1">
        <f t="array" ref="U311">_xlfn.XLOOKUP(AVANZA[[#This Row],[Num_Agrupacion_Pet_Atis]],Tabla1[[#All],[Numero_de_actuacion]],Tabla1[[#All],[Motivo_de_suspension]],"",0)</f>
        <v/>
      </c>
      <c r="V311" s="2" t="str" cm="1">
        <f t="array" ref="V311">_xlfn.XLOOKUP(AVANZA[[#This Row],[Num_Agrupacion_Pet_Atis]],Tabla1[[#All],[Numero_de_actuacion]],Tabla1[[#All],[No_identificacion_cliente]],"",0)</f>
        <v/>
      </c>
      <c r="W311" s="2" t="str" cm="1">
        <f t="array" ref="W311">_xlfn.XLOOKUP(AVANZA[[#This Row],[Num_Agrupacion_Pet_Atis]],Tabla1[[#All],[Numero_de_actuacion]],Tabla1[[#All],[Movil_de_contacto]],"",0)</f>
        <v/>
      </c>
      <c r="X311" s="14">
        <f>IF(OR(AVANZA[[#This Row],[ESTADO LEG]]="Legalizada grabacion",AVANZA[[#This Row],[ESTADO LEG]]="Legalizada aut"),1,0)</f>
        <v>1</v>
      </c>
      <c r="Y311" s="14">
        <f>IF(OR(AVANZA[[#This Row],[ESTADO LEG]]="pdte legalizar",AVANZA[[#This Row],[ESTADO LEG]]="No cruza"),1,0)</f>
        <v>0</v>
      </c>
      <c r="Z311" t="str" cm="1">
        <f t="array" ref="Z311">IF(AVANZA[[#This Row],[Variable]]="Terminada",LOWER(_xlfn.XLOOKUP(AVANZA[[#This Row],[ID_Peticion]],Tabla6[[#All],[NUM_PETICION]],Tabla6[[#All],[ESTADO_LEG]],"NO CRUZA",0)),AVANZA[[#This Row],[Variable]])</f>
        <v>legalizada grabacion</v>
      </c>
      <c r="AA311" cm="1">
        <f t="array" ref="AA311">_xlfn.XLOOKUP(AVANZA[[#This Row],[ID_Peticion]],Tabla6[[#All],[NUM_PETICION]],Tabla6[[#All],[DIF_DIAS]],"",0)</f>
        <v>1</v>
      </c>
      <c r="AB311" s="2" cm="1">
        <f t="array" ref="AB311">IFERROR(_xlfn.XLOOKUP(AVANZA[[#This Row],[ID_Peticion]],Tabla6[[#All],[NUM_PETICION]],Tabla6[[#All],[FEC_LEGAL]],"",0),"")</f>
        <v>46150</v>
      </c>
      <c r="AC311" s="14">
        <f ca="1">IF(AVANZA[[#This Row],[FECHA LEG]]&lt;&gt;0,IFERROR(AVANZA[[#This Row],[FECHA LEG]]-AVANZA[[#This Row],[FechaIniEstadoSubPetAtis]],0),TODAY()-AVANZA[[#This Row],[FechaIniEstadoSubPetAtis]])</f>
        <v>1</v>
      </c>
      <c r="AD311" s="35" t="str">
        <f ca="1">IF(AVANZA[[#This Row],[FINAL Vs LG]]&lt;&gt;0,IF(AVANZA[[#This Row],[FINAL Vs LG]]&lt;7.1,"100%",IF(AND(AVANZA[[#This Row],[FINAL Vs LG]]&gt;7.1,AVANZA[[#This Row],[FINAL Vs LG]]&lt;11.1),"50%","0%")),0)</f>
        <v>100%</v>
      </c>
      <c r="AE311" s="14">
        <f ca="1">VLOOKUP(DAY(TODAY()),BACK!F:G,2,0)</f>
        <v>14</v>
      </c>
      <c r="AF311" s="14">
        <f>BACK!$I$2</f>
        <v>24</v>
      </c>
      <c r="AG311" s="14">
        <f>IF(AVANZA[[#This Row],[Oferta_empaquetada_comisiones]]="SI",1,0)</f>
        <v>1</v>
      </c>
      <c r="AH311" s="36">
        <f>IF(AVANZA[[#This Row],[Variable]]="TERMINADA",IFERROR(VLOOKUP(AVANZA[[#This Row],[SUPERVISOR]],Tabla2[#All],4,0),0),)</f>
        <v>3.5</v>
      </c>
      <c r="AI311" s="14">
        <f>IF(AVANZA[[#This Row],[Producto]]="BA",1,0)</f>
        <v>0</v>
      </c>
      <c r="AJ311" s="14">
        <f>IF(AVANZA[[#This Row],[Producto]]="DUO",1,0)</f>
        <v>0</v>
      </c>
      <c r="AK311" s="14">
        <f>IF(AVANZA[[#This Row],[Producto]]="TRIO",1,0)</f>
        <v>1</v>
      </c>
      <c r="AL311" t="s">
        <v>667</v>
      </c>
      <c r="AM311">
        <v>-1</v>
      </c>
      <c r="AN311">
        <v>-1</v>
      </c>
      <c r="AO311" t="s">
        <v>1385</v>
      </c>
      <c r="AP311" s="1">
        <v>46146.648888888885</v>
      </c>
      <c r="AQ311">
        <v>-1</v>
      </c>
      <c r="AR311" t="s">
        <v>1386</v>
      </c>
      <c r="AS311">
        <v>-1</v>
      </c>
      <c r="AT311">
        <v>-1</v>
      </c>
      <c r="AU311">
        <v>-1</v>
      </c>
      <c r="AV311">
        <v>-1</v>
      </c>
      <c r="AW311">
        <v>-1</v>
      </c>
      <c r="AX311" t="s">
        <v>224</v>
      </c>
      <c r="AY311">
        <v>-1</v>
      </c>
      <c r="AZ311">
        <v>2026</v>
      </c>
      <c r="BA311">
        <v>5</v>
      </c>
      <c r="BB311">
        <v>7</v>
      </c>
      <c r="BC311">
        <v>-1</v>
      </c>
      <c r="BD311" t="s">
        <v>225</v>
      </c>
      <c r="BE311">
        <v>-1</v>
      </c>
      <c r="BF311">
        <v>20001622054571</v>
      </c>
      <c r="BG311" t="s">
        <v>438</v>
      </c>
      <c r="BH311" t="s">
        <v>439</v>
      </c>
      <c r="BI311" t="s">
        <v>1387</v>
      </c>
      <c r="BJ311">
        <v>-1</v>
      </c>
      <c r="BK311">
        <v>-1</v>
      </c>
      <c r="BL311">
        <v>-1</v>
      </c>
      <c r="BM311" t="s">
        <v>229</v>
      </c>
      <c r="BN311" t="s">
        <v>230</v>
      </c>
      <c r="BO311" t="s">
        <v>1388</v>
      </c>
      <c r="BP311" t="s">
        <v>232</v>
      </c>
      <c r="BQ311">
        <v>2026</v>
      </c>
      <c r="BR311">
        <v>5</v>
      </c>
      <c r="BS311">
        <v>4</v>
      </c>
      <c r="BT311" s="1">
        <v>46149.652569444443</v>
      </c>
      <c r="BU311" t="s">
        <v>233</v>
      </c>
      <c r="BV311" s="2">
        <v>46149</v>
      </c>
      <c r="BW311" t="s">
        <v>234</v>
      </c>
      <c r="BX311" s="2">
        <v>46146</v>
      </c>
      <c r="BY311" s="2">
        <v>46149</v>
      </c>
      <c r="BZ311" t="s">
        <v>235</v>
      </c>
      <c r="CA311" t="s">
        <v>297</v>
      </c>
      <c r="CB311" t="s">
        <v>297</v>
      </c>
      <c r="CC311" t="s">
        <v>1389</v>
      </c>
      <c r="CD311" t="s">
        <v>1390</v>
      </c>
      <c r="CE311">
        <v>-1</v>
      </c>
      <c r="CF311" t="s">
        <v>300</v>
      </c>
      <c r="CG311" t="s">
        <v>301</v>
      </c>
      <c r="CH311" t="s">
        <v>242</v>
      </c>
      <c r="CI311">
        <v>1098100287</v>
      </c>
      <c r="CJ311" t="s">
        <v>675</v>
      </c>
      <c r="CK311" t="s">
        <v>245</v>
      </c>
      <c r="CL311" t="s">
        <v>246</v>
      </c>
      <c r="CM311" t="s">
        <v>247</v>
      </c>
      <c r="CN311" t="s">
        <v>359</v>
      </c>
      <c r="CT311" t="s">
        <v>330</v>
      </c>
      <c r="CU311" t="s">
        <v>387</v>
      </c>
      <c r="CW311" t="s">
        <v>446</v>
      </c>
      <c r="CX311" t="s">
        <v>447</v>
      </c>
      <c r="DA311" t="s">
        <v>250</v>
      </c>
      <c r="DB311">
        <v>-1</v>
      </c>
      <c r="DF311" t="s">
        <v>251</v>
      </c>
      <c r="DJ311" t="s">
        <v>252</v>
      </c>
      <c r="DK311" t="s">
        <v>253</v>
      </c>
      <c r="DL311" t="s">
        <v>253</v>
      </c>
      <c r="DN311" t="s">
        <v>390</v>
      </c>
      <c r="DR311" t="s">
        <v>676</v>
      </c>
      <c r="DS311" t="s">
        <v>675</v>
      </c>
      <c r="DT311" t="s">
        <v>674</v>
      </c>
      <c r="DV311">
        <v>1</v>
      </c>
      <c r="DW311" t="s">
        <v>283</v>
      </c>
      <c r="ED311" s="2">
        <v>46149</v>
      </c>
      <c r="EE311" t="s">
        <v>306</v>
      </c>
      <c r="EF311">
        <v>12</v>
      </c>
      <c r="EP311" t="s">
        <v>258</v>
      </c>
      <c r="ES311" t="s">
        <v>1391</v>
      </c>
      <c r="FA311" t="s">
        <v>245</v>
      </c>
      <c r="FB311" t="s">
        <v>308</v>
      </c>
      <c r="FD311" t="s">
        <v>308</v>
      </c>
      <c r="FE311" t="s">
        <v>309</v>
      </c>
      <c r="FF311" t="s">
        <v>309</v>
      </c>
      <c r="FK311" t="s">
        <v>263</v>
      </c>
      <c r="FL311" t="s">
        <v>1392</v>
      </c>
      <c r="FN311" t="s">
        <v>359</v>
      </c>
      <c r="FO311" t="s">
        <v>366</v>
      </c>
      <c r="FR311">
        <v>99915</v>
      </c>
      <c r="GB311" t="s">
        <v>266</v>
      </c>
      <c r="GC311" t="s">
        <v>387</v>
      </c>
      <c r="GD311">
        <v>25188</v>
      </c>
      <c r="GF311">
        <v>2353</v>
      </c>
      <c r="GG311">
        <v>25422</v>
      </c>
      <c r="GI311">
        <v>73235</v>
      </c>
      <c r="GJ311">
        <v>25427</v>
      </c>
      <c r="GL311">
        <v>24327</v>
      </c>
      <c r="GM311">
        <v>118898</v>
      </c>
      <c r="GS311" t="s">
        <v>267</v>
      </c>
      <c r="GT311" s="2">
        <v>44103</v>
      </c>
      <c r="GU311" t="s">
        <v>268</v>
      </c>
      <c r="GV311" t="s">
        <v>335</v>
      </c>
      <c r="GW311" t="s">
        <v>270</v>
      </c>
      <c r="GX311" t="s">
        <v>250</v>
      </c>
      <c r="GY311" t="s">
        <v>272</v>
      </c>
      <c r="GZ311" t="s">
        <v>273</v>
      </c>
      <c r="HA311" t="s">
        <v>497</v>
      </c>
      <c r="HB311" t="s">
        <v>312</v>
      </c>
      <c r="HC311" t="s">
        <v>312</v>
      </c>
      <c r="HD311" t="s">
        <v>313</v>
      </c>
      <c r="HE311" t="s">
        <v>230</v>
      </c>
      <c r="HF311" t="s">
        <v>1393</v>
      </c>
      <c r="HG311" t="s">
        <v>834</v>
      </c>
      <c r="HH311" t="s">
        <v>1394</v>
      </c>
      <c r="HI311" t="s">
        <v>632</v>
      </c>
      <c r="HJ311">
        <v>46152</v>
      </c>
      <c r="HK311" t="s">
        <v>247</v>
      </c>
      <c r="HL311" t="s">
        <v>245</v>
      </c>
      <c r="HM311" t="s">
        <v>366</v>
      </c>
      <c r="HN311" t="s">
        <v>359</v>
      </c>
      <c r="HO311" t="s">
        <v>675</v>
      </c>
      <c r="HP311" t="s">
        <v>674</v>
      </c>
      <c r="HR311" t="s">
        <v>278</v>
      </c>
      <c r="HV311">
        <v>118900</v>
      </c>
      <c r="HW311" t="s">
        <v>279</v>
      </c>
      <c r="HX311" t="s">
        <v>915</v>
      </c>
      <c r="HY311">
        <v>117583</v>
      </c>
      <c r="HZ311">
        <v>17668</v>
      </c>
      <c r="IA311" t="s">
        <v>279</v>
      </c>
      <c r="IB311" t="s">
        <v>281</v>
      </c>
      <c r="IE311" t="s">
        <v>283</v>
      </c>
      <c r="IF311" t="s">
        <v>283</v>
      </c>
      <c r="IG311" t="s">
        <v>283</v>
      </c>
      <c r="IH311" t="s">
        <v>284</v>
      </c>
      <c r="II311" t="s">
        <v>285</v>
      </c>
      <c r="IJ311" t="s">
        <v>286</v>
      </c>
      <c r="IK311" t="s">
        <v>278</v>
      </c>
      <c r="IL311" t="s">
        <v>371</v>
      </c>
      <c r="IM311" t="s">
        <v>288</v>
      </c>
      <c r="IN311" t="s">
        <v>289</v>
      </c>
      <c r="IP311" t="s">
        <v>290</v>
      </c>
      <c r="IQ311" t="s">
        <v>284</v>
      </c>
      <c r="IS311" t="s">
        <v>736</v>
      </c>
      <c r="IY311" t="s">
        <v>279</v>
      </c>
    </row>
    <row r="312" spans="1:259" x14ac:dyDescent="0.3">
      <c r="A312" s="14">
        <f>DAY(AVANZA[[#This Row],[FechaSeguimiento]])</f>
        <v>7</v>
      </c>
      <c r="B312" s="14">
        <f>MONTH(AVANZA[[#This Row],[FechaSeguimiento]])</f>
        <v>5</v>
      </c>
      <c r="C312"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12" t="str">
        <f>LOWER(IFERROR(VLOOKUP(AVANZA[[#This Row],[ID_Peticion]],CANCELADAS[#All],2,0),""))</f>
        <v/>
      </c>
      <c r="E312" t="str">
        <f>LOWER(IFERROR(VLOOKUP(AVANZA[[#This Row],[ID_Peticion]],CANCELADAS[#All],3,0),""))</f>
        <v/>
      </c>
      <c r="F312" t="str">
        <f>LOWER(IF(AVANZA[[#This Row],[CEDULA CLIENTE]]&lt;&gt;""," CC: " &amp; COUNTIFS(AVANZA[CEDULA CLIENTE],AVANZA[[#This Row],[CEDULA CLIENTE]]),"")&amp; IF(AVANZA[[#This Row],[Direccion]]&lt;&gt;""," DIR: " &amp; COUNTIFS(AVANZA[Direccion],AVANZA[[#This Row],[Direccion]]),""))</f>
        <v xml:space="preserve"> dir: 1</v>
      </c>
      <c r="G312" t="str">
        <f>IFERROR(VLOOKUP(AVANZA[[#This Row],[Cedula_Vendedor_Atis]],PLANTA[[#All],[CEDULA]:[LINEA]],3,0),"No Cruza")</f>
        <v>Marisol Avella</v>
      </c>
      <c r="H312" t="str">
        <f>IFERROR(VLOOKUP(AVANZA[[#This Row],[Cedula_Vendedor_Atis]],PLANTA[[#All],[CEDULA]:[LINEA]],4,0),"No Cruza")</f>
        <v>Fija</v>
      </c>
      <c r="I312" t="str">
        <f>LOWER(IF(AVANZA[[#This Row],[ATRIBUIBLE]]="",AVANZA[[#This Row],[Variable]],AVANZA[[#This Row],[ATRIBUIBLE]]))</f>
        <v>terminada</v>
      </c>
      <c r="J312" s="14">
        <f>IF(AVANZA[[#This Row],[Variable]]=AVANZA[[#Headers],[TERMINADA]],1,0)</f>
        <v>1</v>
      </c>
      <c r="K312" s="14">
        <f>IF(AVANZA[[#This Row],[Variable]]=AVANZA[[#Headers],[ANULADA]],1,0)</f>
        <v>0</v>
      </c>
      <c r="L312" s="14">
        <f>IF(AVANZA[[#This Row],[Variable]]=AVANZA[[#Headers],[PENDIENTE]],1,0)</f>
        <v>0</v>
      </c>
      <c r="M312" s="14">
        <f>IF(AVANZA[[#This Row],[ESTADO AGENDA]]="AGENDADA",1,0)</f>
        <v>0</v>
      </c>
      <c r="N312" s="14">
        <f>IF(AVANZA[[#This Row],[ESTADO AGENDA]]="PENDIENTE DE AGENDAR",1,0)</f>
        <v>0</v>
      </c>
      <c r="O312" s="14">
        <f>IF(AVANZA[[#This Row],[ESTADO AGENDA]]="SUSPENDIDA",1,0)</f>
        <v>0</v>
      </c>
      <c r="P312" t="str" cm="1">
        <f t="array" ref="P312">_xlfn.XLOOKUP(AVANZA[[#This Row],[Num_Agrupacion_Pet_Atis]],Tabla1[[#All],[Numero_de_actuacion]],Tabla1[[#All],[Estado_de_la_orden]],"",0)</f>
        <v/>
      </c>
      <c r="Q312" s="2" t="str" cm="1">
        <f t="array" ref="Q312">_xlfn.XLOOKUP(AVANZA[[#This Row],[Num_Agrupacion_Pet_Atis]],Tabla1[[#All],[Numero_de_actuacion]],Tabla1[[#All],[Fecha_de_la_cita]],"",0)</f>
        <v/>
      </c>
      <c r="R312" t="str" cm="1">
        <f t="array" ref="R312">_xlfn.XLOOKUP(AVANZA[[#This Row],[Num_Agrupacion_Pet_Atis]],Tabla1[[#All],[Numero_de_actuacion]],Tabla1[[#All],[Franja_horaria_de_la_cita]],"",0)</f>
        <v/>
      </c>
      <c r="S312" s="14" t="str">
        <f>IFERROR(DAY(AVANZA[[#This Row],[FECHA AGENDA]]),"")</f>
        <v/>
      </c>
      <c r="T312" s="14" t="str">
        <f>IFERROR(MONTH(AVANZA[[#This Row],[FECHA AGENDA]]),"")</f>
        <v/>
      </c>
      <c r="U312" t="str" cm="1">
        <f t="array" ref="U312">_xlfn.XLOOKUP(AVANZA[[#This Row],[Num_Agrupacion_Pet_Atis]],Tabla1[[#All],[Numero_de_actuacion]],Tabla1[[#All],[Motivo_de_suspension]],"",0)</f>
        <v/>
      </c>
      <c r="V312" s="2" t="str" cm="1">
        <f t="array" ref="V312">_xlfn.XLOOKUP(AVANZA[[#This Row],[Num_Agrupacion_Pet_Atis]],Tabla1[[#All],[Numero_de_actuacion]],Tabla1[[#All],[No_identificacion_cliente]],"",0)</f>
        <v/>
      </c>
      <c r="W312" s="2" t="str" cm="1">
        <f t="array" ref="W312">_xlfn.XLOOKUP(AVANZA[[#This Row],[Num_Agrupacion_Pet_Atis]],Tabla1[[#All],[Numero_de_actuacion]],Tabla1[[#All],[Movil_de_contacto]],"",0)</f>
        <v/>
      </c>
      <c r="X312" s="14">
        <f>IF(OR(AVANZA[[#This Row],[ESTADO LEG]]="Legalizada grabacion",AVANZA[[#This Row],[ESTADO LEG]]="Legalizada aut"),1,0)</f>
        <v>1</v>
      </c>
      <c r="Y312" s="14">
        <f>IF(OR(AVANZA[[#This Row],[ESTADO LEG]]="pdte legalizar",AVANZA[[#This Row],[ESTADO LEG]]="No cruza"),1,0)</f>
        <v>0</v>
      </c>
      <c r="Z312" t="str" cm="1">
        <f t="array" ref="Z312">IF(AVANZA[[#This Row],[Variable]]="Terminada",LOWER(_xlfn.XLOOKUP(AVANZA[[#This Row],[ID_Peticion]],Tabla6[[#All],[NUM_PETICION]],Tabla6[[#All],[ESTADO_LEG]],"NO CRUZA",0)),AVANZA[[#This Row],[Variable]])</f>
        <v>legalizada grabacion</v>
      </c>
      <c r="AA312" cm="1">
        <f t="array" ref="AA312">_xlfn.XLOOKUP(AVANZA[[#This Row],[ID_Peticion]],Tabla6[[#All],[NUM_PETICION]],Tabla6[[#All],[DIF_DIAS]],"",0)</f>
        <v>1</v>
      </c>
      <c r="AB312" s="2" cm="1">
        <f t="array" ref="AB312">IFERROR(_xlfn.XLOOKUP(AVANZA[[#This Row],[ID_Peticion]],Tabla6[[#All],[NUM_PETICION]],Tabla6[[#All],[FEC_LEGAL]],"",0),"")</f>
        <v>46150</v>
      </c>
      <c r="AC312" s="14">
        <f ca="1">IF(AVANZA[[#This Row],[FECHA LEG]]&lt;&gt;0,IFERROR(AVANZA[[#This Row],[FECHA LEG]]-AVANZA[[#This Row],[FechaIniEstadoSubPetAtis]],0),TODAY()-AVANZA[[#This Row],[FechaIniEstadoSubPetAtis]])</f>
        <v>1</v>
      </c>
      <c r="AD312" s="35" t="str">
        <f ca="1">IF(AVANZA[[#This Row],[FINAL Vs LG]]&lt;&gt;0,IF(AVANZA[[#This Row],[FINAL Vs LG]]&lt;7.1,"100%",IF(AND(AVANZA[[#This Row],[FINAL Vs LG]]&gt;7.1,AVANZA[[#This Row],[FINAL Vs LG]]&lt;11.1),"50%","0%")),0)</f>
        <v>100%</v>
      </c>
      <c r="AE312" s="14">
        <f ca="1">VLOOKUP(DAY(TODAY()),BACK!F:G,2,0)</f>
        <v>14</v>
      </c>
      <c r="AF312" s="14">
        <f>BACK!$I$2</f>
        <v>24</v>
      </c>
      <c r="AG312" s="14">
        <f>IF(AVANZA[[#This Row],[Oferta_empaquetada_comisiones]]="SI",1,0)</f>
        <v>0</v>
      </c>
      <c r="AH312" s="36">
        <f>IF(AVANZA[[#This Row],[Variable]]="TERMINADA",IFERROR(VLOOKUP(AVANZA[[#This Row],[SUPERVISOR]],Tabla2[#All],4,0),0),)</f>
        <v>3.5</v>
      </c>
      <c r="AI312" s="14">
        <f>IF(AVANZA[[#This Row],[Producto]]="BA",1,0)</f>
        <v>0</v>
      </c>
      <c r="AJ312" s="14">
        <f>IF(AVANZA[[#This Row],[Producto]]="DUO",1,0)</f>
        <v>0</v>
      </c>
      <c r="AK312" s="14">
        <f>IF(AVANZA[[#This Row],[Producto]]="TRIO",1,0)</f>
        <v>1</v>
      </c>
      <c r="AL312" t="s">
        <v>400</v>
      </c>
      <c r="AM312">
        <v>-1</v>
      </c>
      <c r="AN312">
        <v>-1</v>
      </c>
      <c r="AO312" t="s">
        <v>1395</v>
      </c>
      <c r="AP312" s="1">
        <v>46148.592870370368</v>
      </c>
      <c r="AQ312">
        <v>-1</v>
      </c>
      <c r="AR312" t="s">
        <v>1396</v>
      </c>
      <c r="AS312">
        <v>-1</v>
      </c>
      <c r="AT312">
        <v>-1</v>
      </c>
      <c r="AU312">
        <v>-1</v>
      </c>
      <c r="AV312">
        <v>-1</v>
      </c>
      <c r="AW312">
        <v>-1</v>
      </c>
      <c r="AX312" t="s">
        <v>224</v>
      </c>
      <c r="AY312">
        <v>-1</v>
      </c>
      <c r="AZ312">
        <v>2026</v>
      </c>
      <c r="BA312">
        <v>5</v>
      </c>
      <c r="BB312">
        <v>7</v>
      </c>
      <c r="BC312">
        <v>-1</v>
      </c>
      <c r="BD312" t="s">
        <v>225</v>
      </c>
      <c r="BE312">
        <v>-1</v>
      </c>
      <c r="BF312">
        <v>20001623589670</v>
      </c>
      <c r="BG312" t="s">
        <v>438</v>
      </c>
      <c r="BH312" t="s">
        <v>439</v>
      </c>
      <c r="BI312" t="s">
        <v>1397</v>
      </c>
      <c r="BJ312">
        <v>-1</v>
      </c>
      <c r="BK312">
        <v>-1</v>
      </c>
      <c r="BL312">
        <v>-1</v>
      </c>
      <c r="BM312" t="s">
        <v>229</v>
      </c>
      <c r="BN312" t="s">
        <v>230</v>
      </c>
      <c r="BO312" t="s">
        <v>1398</v>
      </c>
      <c r="BP312" t="s">
        <v>232</v>
      </c>
      <c r="BQ312">
        <v>2026</v>
      </c>
      <c r="BR312">
        <v>5</v>
      </c>
      <c r="BS312">
        <v>6</v>
      </c>
      <c r="BT312" s="1">
        <v>46149.653587962966</v>
      </c>
      <c r="BU312" t="s">
        <v>233</v>
      </c>
      <c r="BV312" s="2">
        <v>46149</v>
      </c>
      <c r="BW312" t="s">
        <v>234</v>
      </c>
      <c r="BX312" s="2">
        <v>46148</v>
      </c>
      <c r="BY312" s="2">
        <v>46149</v>
      </c>
      <c r="BZ312" t="s">
        <v>235</v>
      </c>
      <c r="CA312" t="s">
        <v>896</v>
      </c>
      <c r="CB312" t="s">
        <v>752</v>
      </c>
      <c r="CC312" t="s">
        <v>1399</v>
      </c>
      <c r="CD312" t="s">
        <v>1400</v>
      </c>
      <c r="CE312">
        <v>-1</v>
      </c>
      <c r="CF312" t="s">
        <v>899</v>
      </c>
      <c r="CG312" t="s">
        <v>756</v>
      </c>
      <c r="CH312" t="s">
        <v>242</v>
      </c>
      <c r="CI312">
        <v>1053346599</v>
      </c>
      <c r="CJ312" t="s">
        <v>408</v>
      </c>
      <c r="CK312" t="s">
        <v>245</v>
      </c>
      <c r="CL312" t="s">
        <v>409</v>
      </c>
      <c r="CM312" t="s">
        <v>247</v>
      </c>
      <c r="CN312" t="s">
        <v>410</v>
      </c>
      <c r="CT312" t="s">
        <v>249</v>
      </c>
      <c r="CU312" t="s">
        <v>387</v>
      </c>
      <c r="CW312" t="s">
        <v>446</v>
      </c>
      <c r="CX312" t="s">
        <v>447</v>
      </c>
      <c r="DA312" t="s">
        <v>250</v>
      </c>
      <c r="DB312">
        <v>-1</v>
      </c>
      <c r="DF312" t="s">
        <v>251</v>
      </c>
      <c r="DJ312" t="s">
        <v>252</v>
      </c>
      <c r="DK312" t="s">
        <v>253</v>
      </c>
      <c r="DL312" t="s">
        <v>253</v>
      </c>
      <c r="DN312" t="s">
        <v>390</v>
      </c>
      <c r="DR312" t="s">
        <v>411</v>
      </c>
      <c r="DS312" t="s">
        <v>408</v>
      </c>
      <c r="DT312" t="s">
        <v>407</v>
      </c>
      <c r="DV312">
        <v>1</v>
      </c>
      <c r="DW312" t="s">
        <v>623</v>
      </c>
      <c r="ED312" s="2">
        <v>46149</v>
      </c>
      <c r="EE312" t="s">
        <v>900</v>
      </c>
      <c r="EF312">
        <v>20</v>
      </c>
      <c r="EP312" t="s">
        <v>258</v>
      </c>
      <c r="ES312" t="s">
        <v>1401</v>
      </c>
      <c r="FA312" t="s">
        <v>245</v>
      </c>
      <c r="FB312" t="s">
        <v>763</v>
      </c>
      <c r="FD312" t="s">
        <v>763</v>
      </c>
      <c r="FE312" t="s">
        <v>902</v>
      </c>
      <c r="FF312" t="s">
        <v>903</v>
      </c>
      <c r="FK312" t="s">
        <v>263</v>
      </c>
      <c r="FL312" t="s">
        <v>1402</v>
      </c>
      <c r="FN312" t="s">
        <v>410</v>
      </c>
      <c r="FO312" t="s">
        <v>414</v>
      </c>
      <c r="FR312">
        <v>99915</v>
      </c>
      <c r="GB312" t="s">
        <v>266</v>
      </c>
      <c r="GC312" t="s">
        <v>387</v>
      </c>
      <c r="GD312">
        <v>25188</v>
      </c>
      <c r="GF312">
        <v>2353</v>
      </c>
      <c r="GG312">
        <v>25422</v>
      </c>
      <c r="GI312">
        <v>73235</v>
      </c>
      <c r="GJ312">
        <v>25427</v>
      </c>
      <c r="GL312">
        <v>24327</v>
      </c>
      <c r="GM312">
        <v>118898</v>
      </c>
      <c r="GS312" t="s">
        <v>267</v>
      </c>
      <c r="GT312" s="2">
        <v>44196</v>
      </c>
      <c r="GU312" t="s">
        <v>268</v>
      </c>
      <c r="GV312" t="s">
        <v>311</v>
      </c>
      <c r="GW312" t="s">
        <v>270</v>
      </c>
      <c r="GX312" t="s">
        <v>271</v>
      </c>
      <c r="GY312" t="s">
        <v>272</v>
      </c>
      <c r="GZ312" t="s">
        <v>273</v>
      </c>
      <c r="HA312" t="s">
        <v>336</v>
      </c>
      <c r="HB312" t="s">
        <v>900</v>
      </c>
      <c r="HC312" t="s">
        <v>337</v>
      </c>
      <c r="HD312" t="s">
        <v>761</v>
      </c>
      <c r="HE312" t="s">
        <v>230</v>
      </c>
      <c r="HF312" t="s">
        <v>1403</v>
      </c>
      <c r="HG312" t="s">
        <v>277</v>
      </c>
      <c r="HR312" t="s">
        <v>278</v>
      </c>
      <c r="HV312">
        <v>118900</v>
      </c>
      <c r="HW312" t="s">
        <v>279</v>
      </c>
      <c r="HX312" t="s">
        <v>280</v>
      </c>
      <c r="HY312">
        <v>117583</v>
      </c>
      <c r="HZ312">
        <v>17668</v>
      </c>
      <c r="IA312" t="s">
        <v>279</v>
      </c>
      <c r="IB312" t="s">
        <v>281</v>
      </c>
      <c r="ID312" t="s">
        <v>282</v>
      </c>
      <c r="IE312" t="s">
        <v>283</v>
      </c>
      <c r="IF312" t="s">
        <v>283</v>
      </c>
      <c r="IG312" t="s">
        <v>283</v>
      </c>
      <c r="IH312" t="s">
        <v>284</v>
      </c>
      <c r="II312" t="s">
        <v>285</v>
      </c>
      <c r="IJ312" t="s">
        <v>286</v>
      </c>
      <c r="IK312" t="s">
        <v>278</v>
      </c>
      <c r="IL312" t="s">
        <v>346</v>
      </c>
      <c r="IM312" t="s">
        <v>288</v>
      </c>
      <c r="IN312" t="s">
        <v>289</v>
      </c>
      <c r="IP312" t="s">
        <v>290</v>
      </c>
      <c r="IQ312" t="s">
        <v>284</v>
      </c>
      <c r="IS312" t="s">
        <v>291</v>
      </c>
      <c r="IY312" t="s">
        <v>281</v>
      </c>
    </row>
    <row r="313" spans="1:259" x14ac:dyDescent="0.3">
      <c r="A313" s="14">
        <f>DAY(AVANZA[[#This Row],[FechaSeguimiento]])</f>
        <v>7</v>
      </c>
      <c r="B313" s="14">
        <f>MONTH(AVANZA[[#This Row],[FechaSeguimiento]])</f>
        <v>5</v>
      </c>
      <c r="C313"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313" t="str">
        <f>LOWER(IFERROR(VLOOKUP(AVANZA[[#This Row],[ID_Peticion]],CANCELADAS[#All],2,0),""))</f>
        <v>qc - cliente no solicito el servicio</v>
      </c>
      <c r="E313" t="str">
        <f>LOWER(IFERROR(VLOOKUP(AVANZA[[#This Row],[ID_Peticion]],CANCELADAS[#All],3,0),""))</f>
        <v>asesor</v>
      </c>
      <c r="F313" t="str">
        <f>LOWER(IF(AVANZA[[#This Row],[CEDULA CLIENTE]]&lt;&gt;""," CC: " &amp; COUNTIFS(AVANZA[CEDULA CLIENTE],AVANZA[[#This Row],[CEDULA CLIENTE]]),"")&amp; IF(AVANZA[[#This Row],[Direccion]]&lt;&gt;""," DIR: " &amp; COUNTIFS(AVANZA[Direccion],AVANZA[[#This Row],[Direccion]]),""))</f>
        <v xml:space="preserve"> dir: 1</v>
      </c>
      <c r="G313" t="str">
        <f>IFERROR(VLOOKUP(AVANZA[[#This Row],[Cedula_Vendedor_Atis]],PLANTA[[#All],[CEDULA]:[LINEA]],3,0),"No Cruza")</f>
        <v>Marisol Avella</v>
      </c>
      <c r="H313" t="str">
        <f>IFERROR(VLOOKUP(AVANZA[[#This Row],[Cedula_Vendedor_Atis]],PLANTA[[#All],[CEDULA]:[LINEA]],4,0),"No Cruza")</f>
        <v>Fija</v>
      </c>
      <c r="I313" t="str">
        <f>LOWER(IF(AVANZA[[#This Row],[ATRIBUIBLE]]="",AVANZA[[#This Row],[Variable]],AVANZA[[#This Row],[ATRIBUIBLE]]))</f>
        <v>asesor</v>
      </c>
      <c r="J313" s="14">
        <f>IF(AVANZA[[#This Row],[Variable]]=AVANZA[[#Headers],[TERMINADA]],1,0)</f>
        <v>0</v>
      </c>
      <c r="K313" s="14">
        <f>IF(AVANZA[[#This Row],[Variable]]=AVANZA[[#Headers],[ANULADA]],1,0)</f>
        <v>1</v>
      </c>
      <c r="L313" s="14">
        <f>IF(AVANZA[[#This Row],[Variable]]=AVANZA[[#Headers],[PENDIENTE]],1,0)</f>
        <v>0</v>
      </c>
      <c r="M313" s="14">
        <f>IF(AVANZA[[#This Row],[ESTADO AGENDA]]="AGENDADA",1,0)</f>
        <v>0</v>
      </c>
      <c r="N313" s="14">
        <f>IF(AVANZA[[#This Row],[ESTADO AGENDA]]="PENDIENTE DE AGENDAR",1,0)</f>
        <v>0</v>
      </c>
      <c r="O313" s="14">
        <f>IF(AVANZA[[#This Row],[ESTADO AGENDA]]="SUSPENDIDA",1,0)</f>
        <v>0</v>
      </c>
      <c r="P313" t="str" cm="1">
        <f t="array" ref="P313">_xlfn.XLOOKUP(AVANZA[[#This Row],[Num_Agrupacion_Pet_Atis]],Tabla1[[#All],[Numero_de_actuacion]],Tabla1[[#All],[Estado_de_la_orden]],"",0)</f>
        <v/>
      </c>
      <c r="Q313" s="2" t="str" cm="1">
        <f t="array" ref="Q313">_xlfn.XLOOKUP(AVANZA[[#This Row],[Num_Agrupacion_Pet_Atis]],Tabla1[[#All],[Numero_de_actuacion]],Tabla1[[#All],[Fecha_de_la_cita]],"",0)</f>
        <v/>
      </c>
      <c r="R313" t="str" cm="1">
        <f t="array" ref="R313">_xlfn.XLOOKUP(AVANZA[[#This Row],[Num_Agrupacion_Pet_Atis]],Tabla1[[#All],[Numero_de_actuacion]],Tabla1[[#All],[Franja_horaria_de_la_cita]],"",0)</f>
        <v/>
      </c>
      <c r="S313" s="14" t="str">
        <f>IFERROR(DAY(AVANZA[[#This Row],[FECHA AGENDA]]),"")</f>
        <v/>
      </c>
      <c r="T313" s="14" t="str">
        <f>IFERROR(MONTH(AVANZA[[#This Row],[FECHA AGENDA]]),"")</f>
        <v/>
      </c>
      <c r="U313" t="str" cm="1">
        <f t="array" ref="U313">_xlfn.XLOOKUP(AVANZA[[#This Row],[Num_Agrupacion_Pet_Atis]],Tabla1[[#All],[Numero_de_actuacion]],Tabla1[[#All],[Motivo_de_suspension]],"",0)</f>
        <v/>
      </c>
      <c r="V313" s="2" t="str" cm="1">
        <f t="array" ref="V313">_xlfn.XLOOKUP(AVANZA[[#This Row],[Num_Agrupacion_Pet_Atis]],Tabla1[[#All],[Numero_de_actuacion]],Tabla1[[#All],[No_identificacion_cliente]],"",0)</f>
        <v/>
      </c>
      <c r="W313" s="2" t="str" cm="1">
        <f t="array" ref="W313">_xlfn.XLOOKUP(AVANZA[[#This Row],[Num_Agrupacion_Pet_Atis]],Tabla1[[#All],[Numero_de_actuacion]],Tabla1[[#All],[Movil_de_contacto]],"",0)</f>
        <v/>
      </c>
      <c r="X313" s="14">
        <f>IF(OR(AVANZA[[#This Row],[ESTADO LEG]]="Legalizada grabacion",AVANZA[[#This Row],[ESTADO LEG]]="Legalizada aut"),1,0)</f>
        <v>0</v>
      </c>
      <c r="Y313" s="14">
        <f>IF(OR(AVANZA[[#This Row],[ESTADO LEG]]="pdte legalizar",AVANZA[[#This Row],[ESTADO LEG]]="No cruza"),1,0)</f>
        <v>0</v>
      </c>
      <c r="Z313" t="str" cm="1">
        <f t="array" ref="Z313">IF(AVANZA[[#This Row],[Variable]]="Terminada",LOWER(_xlfn.XLOOKUP(AVANZA[[#This Row],[ID_Peticion]],Tabla6[[#All],[NUM_PETICION]],Tabla6[[#All],[ESTADO_LEG]],"NO CRUZA",0)),AVANZA[[#This Row],[Variable]])</f>
        <v>ANULADA</v>
      </c>
      <c r="AA313" t="str" cm="1">
        <f t="array" ref="AA313">_xlfn.XLOOKUP(AVANZA[[#This Row],[ID_Peticion]],Tabla6[[#All],[NUM_PETICION]],Tabla6[[#All],[DIF_DIAS]],"",0)</f>
        <v/>
      </c>
      <c r="AB313" s="2" t="str" cm="1">
        <f t="array" ref="AB313">IFERROR(_xlfn.XLOOKUP(AVANZA[[#This Row],[ID_Peticion]],Tabla6[[#All],[NUM_PETICION]],Tabla6[[#All],[FEC_LEGAL]],"",0),"")</f>
        <v/>
      </c>
      <c r="AC313" s="14">
        <f ca="1">IF(AVANZA[[#This Row],[FECHA LEG]]&lt;&gt;0,IFERROR(AVANZA[[#This Row],[FECHA LEG]]-AVANZA[[#This Row],[FechaIniEstadoSubPetAtis]],0),TODAY()-AVANZA[[#This Row],[FechaIniEstadoSubPetAtis]])</f>
        <v>0</v>
      </c>
      <c r="AD313" s="35">
        <f ca="1">IF(AVANZA[[#This Row],[FINAL Vs LG]]&lt;&gt;0,IF(AVANZA[[#This Row],[FINAL Vs LG]]&lt;7.1,"100%",IF(AND(AVANZA[[#This Row],[FINAL Vs LG]]&gt;7.1,AVANZA[[#This Row],[FINAL Vs LG]]&lt;11.1),"50%","0%")),0)</f>
        <v>0</v>
      </c>
      <c r="AE313" s="14">
        <f ca="1">VLOOKUP(DAY(TODAY()),BACK!F:G,2,0)</f>
        <v>14</v>
      </c>
      <c r="AF313" s="14">
        <f>BACK!$I$2</f>
        <v>24</v>
      </c>
      <c r="AG313" s="14">
        <f>IF(AVANZA[[#This Row],[Oferta_empaquetada_comisiones]]="SI",1,0)</f>
        <v>0</v>
      </c>
      <c r="AH313" s="36">
        <f>IF(AVANZA[[#This Row],[Variable]]="TERMINADA",IFERROR(VLOOKUP(AVANZA[[#This Row],[SUPERVISOR]],Tabla2[#All],4,0),0),)</f>
        <v>0</v>
      </c>
      <c r="AI313" s="14">
        <f>IF(AVANZA[[#This Row],[Producto]]="BA",1,0)</f>
        <v>0</v>
      </c>
      <c r="AJ313" s="14">
        <f>IF(AVANZA[[#This Row],[Producto]]="DUO",1,0)</f>
        <v>0</v>
      </c>
      <c r="AK313" s="14">
        <f>IF(AVANZA[[#This Row],[Producto]]="TRIO",1,0)</f>
        <v>1</v>
      </c>
      <c r="AL313" t="s">
        <v>456</v>
      </c>
      <c r="AM313">
        <v>-1</v>
      </c>
      <c r="AN313">
        <v>-1</v>
      </c>
      <c r="AO313" t="s">
        <v>1404</v>
      </c>
      <c r="AP313" s="1">
        <v>46128.418032407404</v>
      </c>
      <c r="AQ313">
        <v>-1</v>
      </c>
      <c r="AR313" t="s">
        <v>1405</v>
      </c>
      <c r="AS313">
        <v>-1</v>
      </c>
      <c r="AT313">
        <v>-1</v>
      </c>
      <c r="AU313">
        <v>-1</v>
      </c>
      <c r="AV313">
        <v>-1</v>
      </c>
      <c r="AW313">
        <v>-1</v>
      </c>
      <c r="AX313" t="s">
        <v>224</v>
      </c>
      <c r="AY313">
        <v>-1</v>
      </c>
      <c r="AZ313">
        <v>2026</v>
      </c>
      <c r="BA313">
        <v>5</v>
      </c>
      <c r="BB313">
        <v>7</v>
      </c>
      <c r="BC313">
        <v>-1</v>
      </c>
      <c r="BD313" t="s">
        <v>225</v>
      </c>
      <c r="BE313">
        <v>-1</v>
      </c>
      <c r="BF313">
        <v>20001612474062</v>
      </c>
      <c r="BG313" t="s">
        <v>438</v>
      </c>
      <c r="BH313" t="s">
        <v>439</v>
      </c>
      <c r="BI313" t="s">
        <v>1406</v>
      </c>
      <c r="BJ313">
        <v>-1</v>
      </c>
      <c r="BK313">
        <v>-1</v>
      </c>
      <c r="BL313">
        <v>-1</v>
      </c>
      <c r="BM313" t="s">
        <v>573</v>
      </c>
      <c r="BN313" t="s">
        <v>230</v>
      </c>
      <c r="BO313" t="s">
        <v>1407</v>
      </c>
      <c r="BP313" t="s">
        <v>380</v>
      </c>
      <c r="BQ313">
        <v>2026</v>
      </c>
      <c r="BR313">
        <v>4</v>
      </c>
      <c r="BS313">
        <v>16</v>
      </c>
      <c r="BT313" s="1">
        <v>46149.386782407404</v>
      </c>
      <c r="BU313" t="s">
        <v>575</v>
      </c>
      <c r="BV313" s="2">
        <v>46149</v>
      </c>
      <c r="BW313" t="s">
        <v>576</v>
      </c>
      <c r="BX313" s="2">
        <v>46128</v>
      </c>
      <c r="BY313" s="2">
        <v>46149</v>
      </c>
      <c r="BZ313" t="s">
        <v>235</v>
      </c>
      <c r="CA313" t="s">
        <v>321</v>
      </c>
      <c r="CB313" t="s">
        <v>322</v>
      </c>
      <c r="CC313" t="s">
        <v>1408</v>
      </c>
      <c r="CD313" t="s">
        <v>1409</v>
      </c>
      <c r="CE313">
        <v>-1</v>
      </c>
      <c r="CF313" t="s">
        <v>324</v>
      </c>
      <c r="CG313" t="s">
        <v>325</v>
      </c>
      <c r="CH313" t="s">
        <v>326</v>
      </c>
      <c r="CI313">
        <v>1018514067</v>
      </c>
      <c r="CJ313" t="s">
        <v>464</v>
      </c>
      <c r="CK313" t="s">
        <v>245</v>
      </c>
      <c r="CL313" t="s">
        <v>409</v>
      </c>
      <c r="CM313" t="s">
        <v>247</v>
      </c>
      <c r="CN313" t="s">
        <v>410</v>
      </c>
      <c r="CT313" t="s">
        <v>330</v>
      </c>
      <c r="CU313" t="s">
        <v>387</v>
      </c>
      <c r="CW313" t="s">
        <v>446</v>
      </c>
      <c r="CX313" t="s">
        <v>447</v>
      </c>
      <c r="CY313" t="s">
        <v>1410</v>
      </c>
      <c r="DA313" t="s">
        <v>250</v>
      </c>
      <c r="DB313">
        <v>-1</v>
      </c>
      <c r="DF313" t="s">
        <v>731</v>
      </c>
      <c r="DJ313" t="s">
        <v>252</v>
      </c>
      <c r="DK313" t="s">
        <v>253</v>
      </c>
      <c r="DL313" t="s">
        <v>253</v>
      </c>
      <c r="DN313" t="s">
        <v>390</v>
      </c>
      <c r="DR313" t="s">
        <v>465</v>
      </c>
      <c r="DS313" t="s">
        <v>464</v>
      </c>
      <c r="DT313" t="s">
        <v>463</v>
      </c>
      <c r="DV313">
        <v>1</v>
      </c>
      <c r="DW313" t="s">
        <v>331</v>
      </c>
      <c r="ED313" s="2">
        <v>46149</v>
      </c>
      <c r="EF313">
        <v>26</v>
      </c>
      <c r="EP313" t="s">
        <v>258</v>
      </c>
      <c r="FA313" t="s">
        <v>245</v>
      </c>
      <c r="FB313" t="s">
        <v>333</v>
      </c>
      <c r="FD313" t="s">
        <v>333</v>
      </c>
      <c r="FE313" t="s">
        <v>334</v>
      </c>
      <c r="FF313" t="s">
        <v>334</v>
      </c>
      <c r="FK313" t="s">
        <v>263</v>
      </c>
      <c r="FN313" t="s">
        <v>410</v>
      </c>
      <c r="FO313" t="s">
        <v>414</v>
      </c>
      <c r="FR313">
        <v>0</v>
      </c>
      <c r="GB313" t="s">
        <v>266</v>
      </c>
      <c r="GM313">
        <v>0</v>
      </c>
      <c r="GS313" t="s">
        <v>267</v>
      </c>
      <c r="GT313" s="2"/>
      <c r="GU313" t="s">
        <v>268</v>
      </c>
      <c r="GW313" t="s">
        <v>270</v>
      </c>
      <c r="GX313" t="s">
        <v>271</v>
      </c>
      <c r="GY313" t="s">
        <v>271</v>
      </c>
      <c r="GZ313" t="s">
        <v>273</v>
      </c>
      <c r="HE313" t="s">
        <v>230</v>
      </c>
      <c r="HF313" t="s">
        <v>1411</v>
      </c>
      <c r="HR313" t="s">
        <v>278</v>
      </c>
      <c r="HV313">
        <v>118900</v>
      </c>
      <c r="HW313" t="s">
        <v>279</v>
      </c>
      <c r="HY313">
        <v>0</v>
      </c>
      <c r="HZ313">
        <v>0</v>
      </c>
      <c r="IA313" t="s">
        <v>279</v>
      </c>
      <c r="IB313" t="s">
        <v>281</v>
      </c>
      <c r="IC313" t="s">
        <v>1278</v>
      </c>
      <c r="IE313" t="s">
        <v>283</v>
      </c>
      <c r="IF313" t="s">
        <v>283</v>
      </c>
      <c r="IG313" t="s">
        <v>283</v>
      </c>
      <c r="IH313" t="s">
        <v>284</v>
      </c>
      <c r="II313" t="s">
        <v>285</v>
      </c>
      <c r="IJ313" t="s">
        <v>286</v>
      </c>
      <c r="IK313" t="s">
        <v>278</v>
      </c>
      <c r="IL313" t="s">
        <v>346</v>
      </c>
      <c r="IM313" t="s">
        <v>288</v>
      </c>
      <c r="IN313" t="s">
        <v>290</v>
      </c>
      <c r="IP313" t="s">
        <v>1412</v>
      </c>
      <c r="IQ313" t="s">
        <v>284</v>
      </c>
      <c r="IS313" t="s">
        <v>291</v>
      </c>
      <c r="IY313" t="s">
        <v>281</v>
      </c>
    </row>
    <row r="314" spans="1:259" x14ac:dyDescent="0.3">
      <c r="A314" s="14">
        <f>DAY(AVANZA[[#This Row],[FechaSeguimiento]])</f>
        <v>7</v>
      </c>
      <c r="B314" s="14">
        <f>MONTH(AVANZA[[#This Row],[FechaSeguimiento]])</f>
        <v>5</v>
      </c>
      <c r="C314"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14" t="str">
        <f>LOWER(IFERROR(VLOOKUP(AVANZA[[#This Row],[ID_Peticion]],CANCELADAS[#All],2,0),""))</f>
        <v/>
      </c>
      <c r="E314" t="str">
        <f>LOWER(IFERROR(VLOOKUP(AVANZA[[#This Row],[ID_Peticion]],CANCELADAS[#All],3,0),""))</f>
        <v/>
      </c>
      <c r="F314" t="str">
        <f>LOWER(IF(AVANZA[[#This Row],[CEDULA CLIENTE]]&lt;&gt;""," CC: " &amp; COUNTIFS(AVANZA[CEDULA CLIENTE],AVANZA[[#This Row],[CEDULA CLIENTE]]),"")&amp; IF(AVANZA[[#This Row],[Direccion]]&lt;&gt;""," DIR: " &amp; COUNTIFS(AVANZA[Direccion],AVANZA[[#This Row],[Direccion]]),""))</f>
        <v xml:space="preserve"> dir: 1</v>
      </c>
      <c r="G314" t="str">
        <f>IFERROR(VLOOKUP(AVANZA[[#This Row],[Cedula_Vendedor_Atis]],PLANTA[[#All],[CEDULA]:[LINEA]],3,0),"No Cruza")</f>
        <v>Marisol Avella</v>
      </c>
      <c r="H314" t="str">
        <f>IFERROR(VLOOKUP(AVANZA[[#This Row],[Cedula_Vendedor_Atis]],PLANTA[[#All],[CEDULA]:[LINEA]],4,0),"No Cruza")</f>
        <v>Fija</v>
      </c>
      <c r="I314" t="str">
        <f>LOWER(IF(AVANZA[[#This Row],[ATRIBUIBLE]]="",AVANZA[[#This Row],[Variable]],AVANZA[[#This Row],[ATRIBUIBLE]]))</f>
        <v>terminada</v>
      </c>
      <c r="J314" s="14">
        <f>IF(AVANZA[[#This Row],[Variable]]=AVANZA[[#Headers],[TERMINADA]],1,0)</f>
        <v>1</v>
      </c>
      <c r="K314" s="14">
        <f>IF(AVANZA[[#This Row],[Variable]]=AVANZA[[#Headers],[ANULADA]],1,0)</f>
        <v>0</v>
      </c>
      <c r="L314" s="14">
        <f>IF(AVANZA[[#This Row],[Variable]]=AVANZA[[#Headers],[PENDIENTE]],1,0)</f>
        <v>0</v>
      </c>
      <c r="M314" s="14">
        <f>IF(AVANZA[[#This Row],[ESTADO AGENDA]]="AGENDADA",1,0)</f>
        <v>0</v>
      </c>
      <c r="N314" s="14">
        <f>IF(AVANZA[[#This Row],[ESTADO AGENDA]]="PENDIENTE DE AGENDAR",1,0)</f>
        <v>0</v>
      </c>
      <c r="O314" s="14">
        <f>IF(AVANZA[[#This Row],[ESTADO AGENDA]]="SUSPENDIDA",1,0)</f>
        <v>0</v>
      </c>
      <c r="P314" t="str" cm="1">
        <f t="array" ref="P314">_xlfn.XLOOKUP(AVANZA[[#This Row],[Num_Agrupacion_Pet_Atis]],Tabla1[[#All],[Numero_de_actuacion]],Tabla1[[#All],[Estado_de_la_orden]],"",0)</f>
        <v/>
      </c>
      <c r="Q314" s="2" t="str" cm="1">
        <f t="array" ref="Q314">_xlfn.XLOOKUP(AVANZA[[#This Row],[Num_Agrupacion_Pet_Atis]],Tabla1[[#All],[Numero_de_actuacion]],Tabla1[[#All],[Fecha_de_la_cita]],"",0)</f>
        <v/>
      </c>
      <c r="R314" t="str" cm="1">
        <f t="array" ref="R314">_xlfn.XLOOKUP(AVANZA[[#This Row],[Num_Agrupacion_Pet_Atis]],Tabla1[[#All],[Numero_de_actuacion]],Tabla1[[#All],[Franja_horaria_de_la_cita]],"",0)</f>
        <v/>
      </c>
      <c r="S314" s="14" t="str">
        <f>IFERROR(DAY(AVANZA[[#This Row],[FECHA AGENDA]]),"")</f>
        <v/>
      </c>
      <c r="T314" s="14" t="str">
        <f>IFERROR(MONTH(AVANZA[[#This Row],[FECHA AGENDA]]),"")</f>
        <v/>
      </c>
      <c r="U314" t="str" cm="1">
        <f t="array" ref="U314">_xlfn.XLOOKUP(AVANZA[[#This Row],[Num_Agrupacion_Pet_Atis]],Tabla1[[#All],[Numero_de_actuacion]],Tabla1[[#All],[Motivo_de_suspension]],"",0)</f>
        <v/>
      </c>
      <c r="V314" s="2" t="str" cm="1">
        <f t="array" ref="V314">_xlfn.XLOOKUP(AVANZA[[#This Row],[Num_Agrupacion_Pet_Atis]],Tabla1[[#All],[Numero_de_actuacion]],Tabla1[[#All],[No_identificacion_cliente]],"",0)</f>
        <v/>
      </c>
      <c r="W314" s="2" t="str" cm="1">
        <f t="array" ref="W314">_xlfn.XLOOKUP(AVANZA[[#This Row],[Num_Agrupacion_Pet_Atis]],Tabla1[[#All],[Numero_de_actuacion]],Tabla1[[#All],[Movil_de_contacto]],"",0)</f>
        <v/>
      </c>
      <c r="X314" s="14">
        <f>IF(OR(AVANZA[[#This Row],[ESTADO LEG]]="Legalizada grabacion",AVANZA[[#This Row],[ESTADO LEG]]="Legalizada aut"),1,0)</f>
        <v>1</v>
      </c>
      <c r="Y314" s="14">
        <f>IF(OR(AVANZA[[#This Row],[ESTADO LEG]]="pdte legalizar",AVANZA[[#This Row],[ESTADO LEG]]="No cruza"),1,0)</f>
        <v>0</v>
      </c>
      <c r="Z314" t="str" cm="1">
        <f t="array" ref="Z314">IF(AVANZA[[#This Row],[Variable]]="Terminada",LOWER(_xlfn.XLOOKUP(AVANZA[[#This Row],[ID_Peticion]],Tabla6[[#All],[NUM_PETICION]],Tabla6[[#All],[ESTADO_LEG]],"NO CRUZA",0)),AVANZA[[#This Row],[Variable]])</f>
        <v>legalizada grabacion</v>
      </c>
      <c r="AA314" cm="1">
        <f t="array" ref="AA314">_xlfn.XLOOKUP(AVANZA[[#This Row],[ID_Peticion]],Tabla6[[#All],[NUM_PETICION]],Tabla6[[#All],[DIF_DIAS]],"",0)</f>
        <v>1</v>
      </c>
      <c r="AB314" s="2" cm="1">
        <f t="array" ref="AB314">IFERROR(_xlfn.XLOOKUP(AVANZA[[#This Row],[ID_Peticion]],Tabla6[[#All],[NUM_PETICION]],Tabla6[[#All],[FEC_LEGAL]],"",0),"")</f>
        <v>46150</v>
      </c>
      <c r="AC314" s="14">
        <f ca="1">IF(AVANZA[[#This Row],[FECHA LEG]]&lt;&gt;0,IFERROR(AVANZA[[#This Row],[FECHA LEG]]-AVANZA[[#This Row],[FechaIniEstadoSubPetAtis]],0),TODAY()-AVANZA[[#This Row],[FechaIniEstadoSubPetAtis]])</f>
        <v>1</v>
      </c>
      <c r="AD314" s="35" t="str">
        <f ca="1">IF(AVANZA[[#This Row],[FINAL Vs LG]]&lt;&gt;0,IF(AVANZA[[#This Row],[FINAL Vs LG]]&lt;7.1,"100%",IF(AND(AVANZA[[#This Row],[FINAL Vs LG]]&gt;7.1,AVANZA[[#This Row],[FINAL Vs LG]]&lt;11.1),"50%","0%")),0)</f>
        <v>100%</v>
      </c>
      <c r="AE314" s="14">
        <f ca="1">VLOOKUP(DAY(TODAY()),BACK!F:G,2,0)</f>
        <v>14</v>
      </c>
      <c r="AF314" s="14">
        <f>BACK!$I$2</f>
        <v>24</v>
      </c>
      <c r="AG314" s="14">
        <f>IF(AVANZA[[#This Row],[Oferta_empaquetada_comisiones]]="SI",1,0)</f>
        <v>0</v>
      </c>
      <c r="AH314" s="36">
        <f>IF(AVANZA[[#This Row],[Variable]]="TERMINADA",IFERROR(VLOOKUP(AVANZA[[#This Row],[SUPERVISOR]],Tabla2[#All],4,0),0),)</f>
        <v>3.5</v>
      </c>
      <c r="AI314" s="14">
        <f>IF(AVANZA[[#This Row],[Producto]]="BA",1,0)</f>
        <v>1</v>
      </c>
      <c r="AJ314" s="14">
        <f>IF(AVANZA[[#This Row],[Producto]]="DUO",1,0)</f>
        <v>0</v>
      </c>
      <c r="AK314" s="14">
        <f>IF(AVANZA[[#This Row],[Producto]]="TRIO",1,0)</f>
        <v>0</v>
      </c>
      <c r="AL314" t="s">
        <v>1154</v>
      </c>
      <c r="AM314">
        <v>-1</v>
      </c>
      <c r="AN314">
        <v>-1</v>
      </c>
      <c r="AO314" t="s">
        <v>1413</v>
      </c>
      <c r="AP314" s="1">
        <v>46148.458981481483</v>
      </c>
      <c r="AQ314">
        <v>-1</v>
      </c>
      <c r="AR314" t="s">
        <v>1414</v>
      </c>
      <c r="AS314">
        <v>-1</v>
      </c>
      <c r="AT314">
        <v>-1</v>
      </c>
      <c r="AU314">
        <v>-1</v>
      </c>
      <c r="AV314">
        <v>-1</v>
      </c>
      <c r="AW314">
        <v>-1</v>
      </c>
      <c r="AX314" t="s">
        <v>224</v>
      </c>
      <c r="AY314">
        <v>-1</v>
      </c>
      <c r="AZ314">
        <v>2026</v>
      </c>
      <c r="BA314">
        <v>5</v>
      </c>
      <c r="BB314">
        <v>7</v>
      </c>
      <c r="BC314">
        <v>-1</v>
      </c>
      <c r="BD314" t="s">
        <v>225</v>
      </c>
      <c r="BE314">
        <v>-1</v>
      </c>
      <c r="BF314">
        <v>20001623491357</v>
      </c>
      <c r="BG314" t="s">
        <v>319</v>
      </c>
      <c r="BH314" t="s">
        <v>320</v>
      </c>
      <c r="BI314" t="s">
        <v>1415</v>
      </c>
      <c r="BJ314">
        <v>-1</v>
      </c>
      <c r="BK314">
        <v>-1</v>
      </c>
      <c r="BL314">
        <v>-1</v>
      </c>
      <c r="BM314" t="s">
        <v>229</v>
      </c>
      <c r="BN314" t="s">
        <v>230</v>
      </c>
      <c r="BO314" t="s">
        <v>1416</v>
      </c>
      <c r="BP314" t="s">
        <v>380</v>
      </c>
      <c r="BQ314">
        <v>2026</v>
      </c>
      <c r="BR314">
        <v>5</v>
      </c>
      <c r="BS314">
        <v>6</v>
      </c>
      <c r="BT314" s="1">
        <v>46149.703715277778</v>
      </c>
      <c r="BU314" t="s">
        <v>233</v>
      </c>
      <c r="BV314" s="2">
        <v>46149</v>
      </c>
      <c r="BW314" t="s">
        <v>234</v>
      </c>
      <c r="BX314" s="2">
        <v>46149</v>
      </c>
      <c r="BY314" s="2">
        <v>46149</v>
      </c>
      <c r="BZ314" t="s">
        <v>235</v>
      </c>
      <c r="CA314" t="s">
        <v>236</v>
      </c>
      <c r="CB314" t="s">
        <v>237</v>
      </c>
      <c r="CC314" t="s">
        <v>1417</v>
      </c>
      <c r="CD314" t="s">
        <v>1418</v>
      </c>
      <c r="CE314">
        <v>-1</v>
      </c>
      <c r="CF314" t="s">
        <v>240</v>
      </c>
      <c r="CG314" t="s">
        <v>241</v>
      </c>
      <c r="CH314" t="s">
        <v>242</v>
      </c>
      <c r="CI314">
        <v>1063565638</v>
      </c>
      <c r="CJ314" t="s">
        <v>1162</v>
      </c>
      <c r="CK314" t="s">
        <v>245</v>
      </c>
      <c r="CL314" t="s">
        <v>409</v>
      </c>
      <c r="CM314" t="s">
        <v>247</v>
      </c>
      <c r="CN314" t="s">
        <v>410</v>
      </c>
      <c r="CT314" t="s">
        <v>330</v>
      </c>
      <c r="CU314" t="s">
        <v>225</v>
      </c>
      <c r="CW314" t="s">
        <v>319</v>
      </c>
      <c r="CX314" t="s">
        <v>320</v>
      </c>
      <c r="DA314" t="s">
        <v>250</v>
      </c>
      <c r="DB314">
        <v>-1</v>
      </c>
      <c r="DF314" t="s">
        <v>251</v>
      </c>
      <c r="DJ314" t="s">
        <v>252</v>
      </c>
      <c r="DK314" t="s">
        <v>253</v>
      </c>
      <c r="DL314" t="s">
        <v>254</v>
      </c>
      <c r="DN314" t="s">
        <v>255</v>
      </c>
      <c r="DR314" t="s">
        <v>1163</v>
      </c>
      <c r="DS314" t="s">
        <v>1162</v>
      </c>
      <c r="DT314" t="s">
        <v>1161</v>
      </c>
      <c r="DV314">
        <v>1</v>
      </c>
      <c r="DW314" t="s">
        <v>257</v>
      </c>
      <c r="ED314" s="2">
        <v>46149</v>
      </c>
      <c r="EF314">
        <v>12</v>
      </c>
      <c r="EP314" t="s">
        <v>258</v>
      </c>
      <c r="ES314" t="s">
        <v>1419</v>
      </c>
      <c r="FA314" t="s">
        <v>245</v>
      </c>
      <c r="FB314" t="s">
        <v>260</v>
      </c>
      <c r="FD314" t="s">
        <v>260</v>
      </c>
      <c r="FE314" t="s">
        <v>261</v>
      </c>
      <c r="FF314" t="s">
        <v>262</v>
      </c>
      <c r="FK314" t="s">
        <v>263</v>
      </c>
      <c r="FL314" t="s">
        <v>1420</v>
      </c>
      <c r="FN314" t="s">
        <v>410</v>
      </c>
      <c r="FO314" t="s">
        <v>414</v>
      </c>
      <c r="FR314">
        <v>79824</v>
      </c>
      <c r="GB314" t="s">
        <v>266</v>
      </c>
      <c r="GC314" t="s">
        <v>225</v>
      </c>
      <c r="GD314">
        <v>0</v>
      </c>
      <c r="GF314">
        <v>0</v>
      </c>
      <c r="GG314">
        <v>25423</v>
      </c>
      <c r="GI314">
        <v>79824</v>
      </c>
      <c r="GJ314">
        <v>0</v>
      </c>
      <c r="GL314">
        <v>0</v>
      </c>
      <c r="GM314">
        <v>94990</v>
      </c>
      <c r="GS314" t="s">
        <v>267</v>
      </c>
      <c r="GT314" s="2">
        <v>43921</v>
      </c>
      <c r="GU314" t="s">
        <v>268</v>
      </c>
      <c r="GV314" t="s">
        <v>335</v>
      </c>
      <c r="GW314" t="s">
        <v>394</v>
      </c>
      <c r="GZ314" t="s">
        <v>395</v>
      </c>
      <c r="HA314" t="s">
        <v>497</v>
      </c>
      <c r="HB314" t="s">
        <v>275</v>
      </c>
      <c r="HC314" t="s">
        <v>275</v>
      </c>
      <c r="HD314" t="s">
        <v>257</v>
      </c>
      <c r="HE314" t="s">
        <v>230</v>
      </c>
      <c r="HF314" t="s">
        <v>1421</v>
      </c>
      <c r="HR314" t="s">
        <v>278</v>
      </c>
      <c r="HV314">
        <v>94990</v>
      </c>
      <c r="HW314" t="s">
        <v>281</v>
      </c>
      <c r="HY314">
        <v>0</v>
      </c>
      <c r="HZ314">
        <v>0</v>
      </c>
      <c r="IA314" t="s">
        <v>281</v>
      </c>
      <c r="IB314" t="s">
        <v>281</v>
      </c>
      <c r="IE314" t="s">
        <v>283</v>
      </c>
      <c r="IF314" t="s">
        <v>283</v>
      </c>
      <c r="IG314" t="s">
        <v>283</v>
      </c>
      <c r="IH314" t="s">
        <v>284</v>
      </c>
      <c r="II314" t="s">
        <v>285</v>
      </c>
      <c r="IJ314" t="s">
        <v>286</v>
      </c>
      <c r="IK314" t="s">
        <v>278</v>
      </c>
      <c r="IL314" t="s">
        <v>346</v>
      </c>
      <c r="IM314" t="s">
        <v>288</v>
      </c>
      <c r="IN314" t="s">
        <v>289</v>
      </c>
      <c r="IP314" t="s">
        <v>290</v>
      </c>
      <c r="IQ314" t="s">
        <v>284</v>
      </c>
      <c r="IS314" t="s">
        <v>291</v>
      </c>
      <c r="IT314" t="s">
        <v>432</v>
      </c>
      <c r="IU314" t="s">
        <v>1422</v>
      </c>
      <c r="IV314" t="s">
        <v>434</v>
      </c>
      <c r="IW314" t="s">
        <v>399</v>
      </c>
      <c r="IY314" t="s">
        <v>281</v>
      </c>
    </row>
    <row r="315" spans="1:259" x14ac:dyDescent="0.3">
      <c r="A315" s="14">
        <f>DAY(AVANZA[[#This Row],[FechaSeguimiento]])</f>
        <v>7</v>
      </c>
      <c r="B315" s="14">
        <f>MONTH(AVANZA[[#This Row],[FechaSeguimiento]])</f>
        <v>5</v>
      </c>
      <c r="C315"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15" t="str">
        <f>LOWER(IFERROR(VLOOKUP(AVANZA[[#This Row],[ID_Peticion]],CANCELADAS[#All],2,0),""))</f>
        <v/>
      </c>
      <c r="E315" t="str">
        <f>LOWER(IFERROR(VLOOKUP(AVANZA[[#This Row],[ID_Peticion]],CANCELADAS[#All],3,0),""))</f>
        <v/>
      </c>
      <c r="F315" t="str">
        <f>LOWER(IF(AVANZA[[#This Row],[CEDULA CLIENTE]]&lt;&gt;""," CC: " &amp; COUNTIFS(AVANZA[CEDULA CLIENTE],AVANZA[[#This Row],[CEDULA CLIENTE]]),"")&amp; IF(AVANZA[[#This Row],[Direccion]]&lt;&gt;""," DIR: " &amp; COUNTIFS(AVANZA[Direccion],AVANZA[[#This Row],[Direccion]]),""))</f>
        <v xml:space="preserve"> dir: 1</v>
      </c>
      <c r="G315" t="str">
        <f>IFERROR(VLOOKUP(AVANZA[[#This Row],[Cedula_Vendedor_Atis]],PLANTA[[#All],[CEDULA]:[LINEA]],3,0),"No Cruza")</f>
        <v>Marisol Avella</v>
      </c>
      <c r="H315" t="str">
        <f>IFERROR(VLOOKUP(AVANZA[[#This Row],[Cedula_Vendedor_Atis]],PLANTA[[#All],[CEDULA]:[LINEA]],4,0),"No Cruza")</f>
        <v>Fija</v>
      </c>
      <c r="I315" t="str">
        <f>LOWER(IF(AVANZA[[#This Row],[ATRIBUIBLE]]="",AVANZA[[#This Row],[Variable]],AVANZA[[#This Row],[ATRIBUIBLE]]))</f>
        <v>terminada</v>
      </c>
      <c r="J315" s="14">
        <f>IF(AVANZA[[#This Row],[Variable]]=AVANZA[[#Headers],[TERMINADA]],1,0)</f>
        <v>1</v>
      </c>
      <c r="K315" s="14">
        <f>IF(AVANZA[[#This Row],[Variable]]=AVANZA[[#Headers],[ANULADA]],1,0)</f>
        <v>0</v>
      </c>
      <c r="L315" s="14">
        <f>IF(AVANZA[[#This Row],[Variable]]=AVANZA[[#Headers],[PENDIENTE]],1,0)</f>
        <v>0</v>
      </c>
      <c r="M315" s="14">
        <f>IF(AVANZA[[#This Row],[ESTADO AGENDA]]="AGENDADA",1,0)</f>
        <v>0</v>
      </c>
      <c r="N315" s="14">
        <f>IF(AVANZA[[#This Row],[ESTADO AGENDA]]="PENDIENTE DE AGENDAR",1,0)</f>
        <v>0</v>
      </c>
      <c r="O315" s="14">
        <f>IF(AVANZA[[#This Row],[ESTADO AGENDA]]="SUSPENDIDA",1,0)</f>
        <v>0</v>
      </c>
      <c r="P315" t="str" cm="1">
        <f t="array" ref="P315">_xlfn.XLOOKUP(AVANZA[[#This Row],[Num_Agrupacion_Pet_Atis]],Tabla1[[#All],[Numero_de_actuacion]],Tabla1[[#All],[Estado_de_la_orden]],"",0)</f>
        <v/>
      </c>
      <c r="Q315" s="2" t="str" cm="1">
        <f t="array" ref="Q315">_xlfn.XLOOKUP(AVANZA[[#This Row],[Num_Agrupacion_Pet_Atis]],Tabla1[[#All],[Numero_de_actuacion]],Tabla1[[#All],[Fecha_de_la_cita]],"",0)</f>
        <v/>
      </c>
      <c r="R315" t="str" cm="1">
        <f t="array" ref="R315">_xlfn.XLOOKUP(AVANZA[[#This Row],[Num_Agrupacion_Pet_Atis]],Tabla1[[#All],[Numero_de_actuacion]],Tabla1[[#All],[Franja_horaria_de_la_cita]],"",0)</f>
        <v/>
      </c>
      <c r="S315" s="14" t="str">
        <f>IFERROR(DAY(AVANZA[[#This Row],[FECHA AGENDA]]),"")</f>
        <v/>
      </c>
      <c r="T315" s="14" t="str">
        <f>IFERROR(MONTH(AVANZA[[#This Row],[FECHA AGENDA]]),"")</f>
        <v/>
      </c>
      <c r="U315" t="str" cm="1">
        <f t="array" ref="U315">_xlfn.XLOOKUP(AVANZA[[#This Row],[Num_Agrupacion_Pet_Atis]],Tabla1[[#All],[Numero_de_actuacion]],Tabla1[[#All],[Motivo_de_suspension]],"",0)</f>
        <v/>
      </c>
      <c r="V315" s="2" t="str" cm="1">
        <f t="array" ref="V315">_xlfn.XLOOKUP(AVANZA[[#This Row],[Num_Agrupacion_Pet_Atis]],Tabla1[[#All],[Numero_de_actuacion]],Tabla1[[#All],[No_identificacion_cliente]],"",0)</f>
        <v/>
      </c>
      <c r="W315" s="2" t="str" cm="1">
        <f t="array" ref="W315">_xlfn.XLOOKUP(AVANZA[[#This Row],[Num_Agrupacion_Pet_Atis]],Tabla1[[#All],[Numero_de_actuacion]],Tabla1[[#All],[Movil_de_contacto]],"",0)</f>
        <v/>
      </c>
      <c r="X315" s="14">
        <f>IF(OR(AVANZA[[#This Row],[ESTADO LEG]]="Legalizada grabacion",AVANZA[[#This Row],[ESTADO LEG]]="Legalizada aut"),1,0)</f>
        <v>1</v>
      </c>
      <c r="Y315" s="14">
        <f>IF(OR(AVANZA[[#This Row],[ESTADO LEG]]="pdte legalizar",AVANZA[[#This Row],[ESTADO LEG]]="No cruza"),1,0)</f>
        <v>0</v>
      </c>
      <c r="Z315" t="str" cm="1">
        <f t="array" ref="Z315">IF(AVANZA[[#This Row],[Variable]]="Terminada",LOWER(_xlfn.XLOOKUP(AVANZA[[#This Row],[ID_Peticion]],Tabla6[[#All],[NUM_PETICION]],Tabla6[[#All],[ESTADO_LEG]],"NO CRUZA",0)),AVANZA[[#This Row],[Variable]])</f>
        <v>legalizada grabacion</v>
      </c>
      <c r="AA315" cm="1">
        <f t="array" ref="AA315">_xlfn.XLOOKUP(AVANZA[[#This Row],[ID_Peticion]],Tabla6[[#All],[NUM_PETICION]],Tabla6[[#All],[DIF_DIAS]],"",0)</f>
        <v>1</v>
      </c>
      <c r="AB315" s="2" cm="1">
        <f t="array" ref="AB315">IFERROR(_xlfn.XLOOKUP(AVANZA[[#This Row],[ID_Peticion]],Tabla6[[#All],[NUM_PETICION]],Tabla6[[#All],[FEC_LEGAL]],"",0),"")</f>
        <v>46150</v>
      </c>
      <c r="AC315" s="14">
        <f ca="1">IF(AVANZA[[#This Row],[FECHA LEG]]&lt;&gt;0,IFERROR(AVANZA[[#This Row],[FECHA LEG]]-AVANZA[[#This Row],[FechaIniEstadoSubPetAtis]],0),TODAY()-AVANZA[[#This Row],[FechaIniEstadoSubPetAtis]])</f>
        <v>1</v>
      </c>
      <c r="AD315" s="35" t="str">
        <f ca="1">IF(AVANZA[[#This Row],[FINAL Vs LG]]&lt;&gt;0,IF(AVANZA[[#This Row],[FINAL Vs LG]]&lt;7.1,"100%",IF(AND(AVANZA[[#This Row],[FINAL Vs LG]]&gt;7.1,AVANZA[[#This Row],[FINAL Vs LG]]&lt;11.1),"50%","0%")),0)</f>
        <v>100%</v>
      </c>
      <c r="AE315" s="14">
        <f ca="1">VLOOKUP(DAY(TODAY()),BACK!F:G,2,0)</f>
        <v>14</v>
      </c>
      <c r="AF315" s="14">
        <f>BACK!$I$2</f>
        <v>24</v>
      </c>
      <c r="AG315" s="14">
        <f>IF(AVANZA[[#This Row],[Oferta_empaquetada_comisiones]]="SI",1,0)</f>
        <v>0</v>
      </c>
      <c r="AH315" s="36">
        <f>IF(AVANZA[[#This Row],[Variable]]="TERMINADA",IFERROR(VLOOKUP(AVANZA[[#This Row],[SUPERVISOR]],Tabla2[#All],4,0),0),)</f>
        <v>3.5</v>
      </c>
      <c r="AI315" s="14">
        <f>IF(AVANZA[[#This Row],[Producto]]="BA",1,0)</f>
        <v>1</v>
      </c>
      <c r="AJ315" s="14">
        <f>IF(AVANZA[[#This Row],[Producto]]="DUO",1,0)</f>
        <v>0</v>
      </c>
      <c r="AK315" s="14">
        <f>IF(AVANZA[[#This Row],[Producto]]="TRIO",1,0)</f>
        <v>0</v>
      </c>
      <c r="AL315" t="s">
        <v>667</v>
      </c>
      <c r="AM315">
        <v>-1</v>
      </c>
      <c r="AN315">
        <v>-1</v>
      </c>
      <c r="AO315" t="s">
        <v>1424</v>
      </c>
      <c r="AP315" s="1">
        <v>46148.369814814818</v>
      </c>
      <c r="AQ315">
        <v>-1</v>
      </c>
      <c r="AR315" t="s">
        <v>1425</v>
      </c>
      <c r="AS315">
        <v>-1</v>
      </c>
      <c r="AT315">
        <v>-1</v>
      </c>
      <c r="AU315">
        <v>-1</v>
      </c>
      <c r="AV315">
        <v>-1</v>
      </c>
      <c r="AW315">
        <v>-1</v>
      </c>
      <c r="AX315" t="s">
        <v>224</v>
      </c>
      <c r="AY315">
        <v>-1</v>
      </c>
      <c r="AZ315">
        <v>2026</v>
      </c>
      <c r="BA315">
        <v>5</v>
      </c>
      <c r="BB315">
        <v>7</v>
      </c>
      <c r="BC315">
        <v>-1</v>
      </c>
      <c r="BD315" t="s">
        <v>225</v>
      </c>
      <c r="BE315">
        <v>-1</v>
      </c>
      <c r="BF315">
        <v>20001623412230</v>
      </c>
      <c r="BG315" t="s">
        <v>226</v>
      </c>
      <c r="BH315" t="s">
        <v>227</v>
      </c>
      <c r="BI315" t="s">
        <v>1426</v>
      </c>
      <c r="BJ315">
        <v>-1</v>
      </c>
      <c r="BK315">
        <v>-1</v>
      </c>
      <c r="BL315">
        <v>-1</v>
      </c>
      <c r="BM315" t="s">
        <v>229</v>
      </c>
      <c r="BN315" t="s">
        <v>230</v>
      </c>
      <c r="BO315" t="s">
        <v>1427</v>
      </c>
      <c r="BP315" t="s">
        <v>232</v>
      </c>
      <c r="BQ315">
        <v>2026</v>
      </c>
      <c r="BR315">
        <v>5</v>
      </c>
      <c r="BS315">
        <v>6</v>
      </c>
      <c r="BT315" s="1">
        <v>46149.357673611114</v>
      </c>
      <c r="BU315" t="s">
        <v>233</v>
      </c>
      <c r="BV315" s="2">
        <v>46149</v>
      </c>
      <c r="BW315" t="s">
        <v>234</v>
      </c>
      <c r="BX315" s="2">
        <v>46148</v>
      </c>
      <c r="BY315" s="2">
        <v>46149</v>
      </c>
      <c r="BZ315" t="s">
        <v>235</v>
      </c>
      <c r="CA315" t="s">
        <v>297</v>
      </c>
      <c r="CB315" t="s">
        <v>297</v>
      </c>
      <c r="CC315" t="s">
        <v>1428</v>
      </c>
      <c r="CD315" t="s">
        <v>1429</v>
      </c>
      <c r="CE315">
        <v>-1</v>
      </c>
      <c r="CF315" t="s">
        <v>300</v>
      </c>
      <c r="CG315" t="s">
        <v>301</v>
      </c>
      <c r="CH315" t="s">
        <v>242</v>
      </c>
      <c r="CI315">
        <v>1098100287</v>
      </c>
      <c r="CJ315" t="s">
        <v>675</v>
      </c>
      <c r="CK315" t="s">
        <v>245</v>
      </c>
      <c r="CL315" t="s">
        <v>246</v>
      </c>
      <c r="CM315" t="s">
        <v>247</v>
      </c>
      <c r="CN315" t="s">
        <v>359</v>
      </c>
      <c r="CT315" t="s">
        <v>304</v>
      </c>
      <c r="CU315" t="s">
        <v>225</v>
      </c>
      <c r="CW315" t="s">
        <v>226</v>
      </c>
      <c r="CX315" t="s">
        <v>227</v>
      </c>
      <c r="DA315" t="s">
        <v>250</v>
      </c>
      <c r="DB315">
        <v>-1</v>
      </c>
      <c r="DF315" t="s">
        <v>251</v>
      </c>
      <c r="DJ315" t="s">
        <v>252</v>
      </c>
      <c r="DK315" t="s">
        <v>253</v>
      </c>
      <c r="DL315" t="s">
        <v>254</v>
      </c>
      <c r="DN315" t="s">
        <v>255</v>
      </c>
      <c r="DR315" t="s">
        <v>676</v>
      </c>
      <c r="DS315" t="s">
        <v>675</v>
      </c>
      <c r="DT315" t="s">
        <v>674</v>
      </c>
      <c r="DV315">
        <v>1</v>
      </c>
      <c r="DW315" t="s">
        <v>283</v>
      </c>
      <c r="ED315" s="2">
        <v>46149</v>
      </c>
      <c r="EE315" t="s">
        <v>343</v>
      </c>
      <c r="EF315">
        <v>26</v>
      </c>
      <c r="EP315" t="s">
        <v>258</v>
      </c>
      <c r="ES315" t="s">
        <v>1430</v>
      </c>
      <c r="FA315" t="s">
        <v>245</v>
      </c>
      <c r="FB315" t="s">
        <v>308</v>
      </c>
      <c r="FD315" t="s">
        <v>308</v>
      </c>
      <c r="FE315" t="s">
        <v>309</v>
      </c>
      <c r="FF315" t="s">
        <v>309</v>
      </c>
      <c r="FK315" t="s">
        <v>263</v>
      </c>
      <c r="FL315" t="s">
        <v>1431</v>
      </c>
      <c r="FN315" t="s">
        <v>359</v>
      </c>
      <c r="FO315" t="s">
        <v>366</v>
      </c>
      <c r="FR315">
        <v>85900</v>
      </c>
      <c r="GB315" t="s">
        <v>266</v>
      </c>
      <c r="GC315" t="s">
        <v>225</v>
      </c>
      <c r="GD315">
        <v>0</v>
      </c>
      <c r="GF315">
        <v>0</v>
      </c>
      <c r="GG315">
        <v>25421</v>
      </c>
      <c r="GI315">
        <v>85900</v>
      </c>
      <c r="GJ315">
        <v>0</v>
      </c>
      <c r="GL315">
        <v>0</v>
      </c>
      <c r="GM315">
        <v>102221</v>
      </c>
      <c r="GS315" t="s">
        <v>267</v>
      </c>
      <c r="GT315" s="2">
        <v>44895</v>
      </c>
      <c r="GU315" t="s">
        <v>268</v>
      </c>
      <c r="GV315" t="s">
        <v>335</v>
      </c>
      <c r="GW315" t="s">
        <v>270</v>
      </c>
      <c r="GX315" t="s">
        <v>271</v>
      </c>
      <c r="GY315" t="s">
        <v>272</v>
      </c>
      <c r="GZ315" t="s">
        <v>273</v>
      </c>
      <c r="HA315" t="s">
        <v>274</v>
      </c>
      <c r="HB315" t="s">
        <v>592</v>
      </c>
      <c r="HC315" t="s">
        <v>592</v>
      </c>
      <c r="HD315" t="s">
        <v>385</v>
      </c>
      <c r="HE315" t="s">
        <v>230</v>
      </c>
      <c r="HF315" t="s">
        <v>1432</v>
      </c>
      <c r="HG315" t="s">
        <v>277</v>
      </c>
      <c r="HR315" t="s">
        <v>278</v>
      </c>
      <c r="HV315">
        <v>85900</v>
      </c>
      <c r="HW315" t="s">
        <v>279</v>
      </c>
      <c r="HX315" t="s">
        <v>280</v>
      </c>
      <c r="HY315">
        <v>103568</v>
      </c>
      <c r="HZ315">
        <v>17668</v>
      </c>
      <c r="IA315" t="s">
        <v>279</v>
      </c>
      <c r="IB315" t="s">
        <v>281</v>
      </c>
      <c r="ID315" t="s">
        <v>282</v>
      </c>
      <c r="IE315" t="s">
        <v>283</v>
      </c>
      <c r="IF315" t="s">
        <v>283</v>
      </c>
      <c r="IG315" t="s">
        <v>283</v>
      </c>
      <c r="IH315" t="s">
        <v>284</v>
      </c>
      <c r="II315" t="s">
        <v>285</v>
      </c>
      <c r="IJ315" t="s">
        <v>286</v>
      </c>
      <c r="IK315" t="s">
        <v>278</v>
      </c>
      <c r="IL315" t="s">
        <v>371</v>
      </c>
      <c r="IM315" t="s">
        <v>288</v>
      </c>
      <c r="IN315" t="s">
        <v>289</v>
      </c>
      <c r="IP315" t="s">
        <v>290</v>
      </c>
      <c r="IQ315" t="s">
        <v>284</v>
      </c>
      <c r="IS315" t="s">
        <v>291</v>
      </c>
      <c r="IY315" t="s">
        <v>281</v>
      </c>
    </row>
    <row r="316" spans="1:259" x14ac:dyDescent="0.3">
      <c r="A316" s="14">
        <f>DAY(AVANZA[[#This Row],[FechaSeguimiento]])</f>
        <v>7</v>
      </c>
      <c r="B316" s="14">
        <f>MONTH(AVANZA[[#This Row],[FechaSeguimiento]])</f>
        <v>5</v>
      </c>
      <c r="C316"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16" t="str">
        <f>LOWER(IFERROR(VLOOKUP(AVANZA[[#This Row],[ID_Peticion]],CANCELADAS[#All],2,0),""))</f>
        <v/>
      </c>
      <c r="E316" t="str">
        <f>LOWER(IFERROR(VLOOKUP(AVANZA[[#This Row],[ID_Peticion]],CANCELADAS[#All],3,0),""))</f>
        <v/>
      </c>
      <c r="F316" t="str">
        <f>LOWER(IF(AVANZA[[#This Row],[CEDULA CLIENTE]]&lt;&gt;""," CC: " &amp; COUNTIFS(AVANZA[CEDULA CLIENTE],AVANZA[[#This Row],[CEDULA CLIENTE]]),"")&amp; IF(AVANZA[[#This Row],[Direccion]]&lt;&gt;""," DIR: " &amp; COUNTIFS(AVANZA[Direccion],AVANZA[[#This Row],[Direccion]]),""))</f>
        <v xml:space="preserve"> dir: 1</v>
      </c>
      <c r="G316" t="str">
        <f>IFERROR(VLOOKUP(AVANZA[[#This Row],[Cedula_Vendedor_Atis]],PLANTA[[#All],[CEDULA]:[LINEA]],3,0),"No Cruza")</f>
        <v>Marisol Avella</v>
      </c>
      <c r="H316" t="str">
        <f>IFERROR(VLOOKUP(AVANZA[[#This Row],[Cedula_Vendedor_Atis]],PLANTA[[#All],[CEDULA]:[LINEA]],4,0),"No Cruza")</f>
        <v>Fija</v>
      </c>
      <c r="I316" t="str">
        <f>LOWER(IF(AVANZA[[#This Row],[ATRIBUIBLE]]="",AVANZA[[#This Row],[Variable]],AVANZA[[#This Row],[ATRIBUIBLE]]))</f>
        <v>terminada</v>
      </c>
      <c r="J316" s="14">
        <f>IF(AVANZA[[#This Row],[Variable]]=AVANZA[[#Headers],[TERMINADA]],1,0)</f>
        <v>1</v>
      </c>
      <c r="K316" s="14">
        <f>IF(AVANZA[[#This Row],[Variable]]=AVANZA[[#Headers],[ANULADA]],1,0)</f>
        <v>0</v>
      </c>
      <c r="L316" s="14">
        <f>IF(AVANZA[[#This Row],[Variable]]=AVANZA[[#Headers],[PENDIENTE]],1,0)</f>
        <v>0</v>
      </c>
      <c r="M316" s="14">
        <f>IF(AVANZA[[#This Row],[ESTADO AGENDA]]="AGENDADA",1,0)</f>
        <v>0</v>
      </c>
      <c r="N316" s="14">
        <f>IF(AVANZA[[#This Row],[ESTADO AGENDA]]="PENDIENTE DE AGENDAR",1,0)</f>
        <v>0</v>
      </c>
      <c r="O316" s="14">
        <f>IF(AVANZA[[#This Row],[ESTADO AGENDA]]="SUSPENDIDA",1,0)</f>
        <v>0</v>
      </c>
      <c r="P316" t="str" cm="1">
        <f t="array" ref="P316">_xlfn.XLOOKUP(AVANZA[[#This Row],[Num_Agrupacion_Pet_Atis]],Tabla1[[#All],[Numero_de_actuacion]],Tabla1[[#All],[Estado_de_la_orden]],"",0)</f>
        <v/>
      </c>
      <c r="Q316" s="2" t="str" cm="1">
        <f t="array" ref="Q316">_xlfn.XLOOKUP(AVANZA[[#This Row],[Num_Agrupacion_Pet_Atis]],Tabla1[[#All],[Numero_de_actuacion]],Tabla1[[#All],[Fecha_de_la_cita]],"",0)</f>
        <v/>
      </c>
      <c r="R316" t="str" cm="1">
        <f t="array" ref="R316">_xlfn.XLOOKUP(AVANZA[[#This Row],[Num_Agrupacion_Pet_Atis]],Tabla1[[#All],[Numero_de_actuacion]],Tabla1[[#All],[Franja_horaria_de_la_cita]],"",0)</f>
        <v/>
      </c>
      <c r="S316" s="14" t="str">
        <f>IFERROR(DAY(AVANZA[[#This Row],[FECHA AGENDA]]),"")</f>
        <v/>
      </c>
      <c r="T316" s="14" t="str">
        <f>IFERROR(MONTH(AVANZA[[#This Row],[FECHA AGENDA]]),"")</f>
        <v/>
      </c>
      <c r="U316" t="str" cm="1">
        <f t="array" ref="U316">_xlfn.XLOOKUP(AVANZA[[#This Row],[Num_Agrupacion_Pet_Atis]],Tabla1[[#All],[Numero_de_actuacion]],Tabla1[[#All],[Motivo_de_suspension]],"",0)</f>
        <v/>
      </c>
      <c r="V316" s="2" t="str" cm="1">
        <f t="array" ref="V316">_xlfn.XLOOKUP(AVANZA[[#This Row],[Num_Agrupacion_Pet_Atis]],Tabla1[[#All],[Numero_de_actuacion]],Tabla1[[#All],[No_identificacion_cliente]],"",0)</f>
        <v/>
      </c>
      <c r="W316" s="2" t="str" cm="1">
        <f t="array" ref="W316">_xlfn.XLOOKUP(AVANZA[[#This Row],[Num_Agrupacion_Pet_Atis]],Tabla1[[#All],[Numero_de_actuacion]],Tabla1[[#All],[Movil_de_contacto]],"",0)</f>
        <v/>
      </c>
      <c r="X316" s="14">
        <f>IF(OR(AVANZA[[#This Row],[ESTADO LEG]]="Legalizada grabacion",AVANZA[[#This Row],[ESTADO LEG]]="Legalizada aut"),1,0)</f>
        <v>1</v>
      </c>
      <c r="Y316" s="14">
        <f>IF(OR(AVANZA[[#This Row],[ESTADO LEG]]="pdte legalizar",AVANZA[[#This Row],[ESTADO LEG]]="No cruza"),1,0)</f>
        <v>0</v>
      </c>
      <c r="Z316" t="str" cm="1">
        <f t="array" ref="Z316">IF(AVANZA[[#This Row],[Variable]]="Terminada",LOWER(_xlfn.XLOOKUP(AVANZA[[#This Row],[ID_Peticion]],Tabla6[[#All],[NUM_PETICION]],Tabla6[[#All],[ESTADO_LEG]],"NO CRUZA",0)),AVANZA[[#This Row],[Variable]])</f>
        <v>legalizada grabacion</v>
      </c>
      <c r="AA316" cm="1">
        <f t="array" ref="AA316">_xlfn.XLOOKUP(AVANZA[[#This Row],[ID_Peticion]],Tabla6[[#All],[NUM_PETICION]],Tabla6[[#All],[DIF_DIAS]],"",0)</f>
        <v>1</v>
      </c>
      <c r="AB316" s="2" cm="1">
        <f t="array" ref="AB316">IFERROR(_xlfn.XLOOKUP(AVANZA[[#This Row],[ID_Peticion]],Tabla6[[#All],[NUM_PETICION]],Tabla6[[#All],[FEC_LEGAL]],"",0),"")</f>
        <v>46150</v>
      </c>
      <c r="AC316" s="14">
        <f ca="1">IF(AVANZA[[#This Row],[FECHA LEG]]&lt;&gt;0,IFERROR(AVANZA[[#This Row],[FECHA LEG]]-AVANZA[[#This Row],[FechaIniEstadoSubPetAtis]],0),TODAY()-AVANZA[[#This Row],[FechaIniEstadoSubPetAtis]])</f>
        <v>1</v>
      </c>
      <c r="AD316" s="35" t="str">
        <f ca="1">IF(AVANZA[[#This Row],[FINAL Vs LG]]&lt;&gt;0,IF(AVANZA[[#This Row],[FINAL Vs LG]]&lt;7.1,"100%",IF(AND(AVANZA[[#This Row],[FINAL Vs LG]]&gt;7.1,AVANZA[[#This Row],[FINAL Vs LG]]&lt;11.1),"50%","0%")),0)</f>
        <v>100%</v>
      </c>
      <c r="AE316" s="14">
        <f ca="1">VLOOKUP(DAY(TODAY()),BACK!F:G,2,0)</f>
        <v>14</v>
      </c>
      <c r="AF316" s="14">
        <f>BACK!$I$2</f>
        <v>24</v>
      </c>
      <c r="AG316" s="14">
        <f>IF(AVANZA[[#This Row],[Oferta_empaquetada_comisiones]]="SI",1,0)</f>
        <v>0</v>
      </c>
      <c r="AH316" s="36">
        <f>IF(AVANZA[[#This Row],[Variable]]="TERMINADA",IFERROR(VLOOKUP(AVANZA[[#This Row],[SUPERVISOR]],Tabla2[#All],4,0),0),)</f>
        <v>3.5</v>
      </c>
      <c r="AI316" s="14">
        <f>IF(AVANZA[[#This Row],[Producto]]="BA",1,0)</f>
        <v>0</v>
      </c>
      <c r="AJ316" s="14">
        <f>IF(AVANZA[[#This Row],[Producto]]="DUO",1,0)</f>
        <v>0</v>
      </c>
      <c r="AK316" s="14">
        <f>IF(AVANZA[[#This Row],[Producto]]="TRIO",1,0)</f>
        <v>1</v>
      </c>
      <c r="AL316" t="s">
        <v>870</v>
      </c>
      <c r="AM316">
        <v>-1</v>
      </c>
      <c r="AN316">
        <v>-1</v>
      </c>
      <c r="AO316" t="s">
        <v>1433</v>
      </c>
      <c r="AP316" s="1">
        <v>46148.612326388888</v>
      </c>
      <c r="AQ316">
        <v>-1</v>
      </c>
      <c r="AR316" t="s">
        <v>1434</v>
      </c>
      <c r="AS316">
        <v>-1</v>
      </c>
      <c r="AT316">
        <v>-1</v>
      </c>
      <c r="AU316">
        <v>-1</v>
      </c>
      <c r="AV316">
        <v>-1</v>
      </c>
      <c r="AW316">
        <v>-1</v>
      </c>
      <c r="AX316" t="s">
        <v>224</v>
      </c>
      <c r="AY316">
        <v>-1</v>
      </c>
      <c r="AZ316">
        <v>2026</v>
      </c>
      <c r="BA316">
        <v>5</v>
      </c>
      <c r="BB316">
        <v>7</v>
      </c>
      <c r="BC316">
        <v>-1</v>
      </c>
      <c r="BD316" t="s">
        <v>225</v>
      </c>
      <c r="BE316">
        <v>-1</v>
      </c>
      <c r="BF316">
        <v>20001623639008</v>
      </c>
      <c r="BG316" t="s">
        <v>438</v>
      </c>
      <c r="BH316" t="s">
        <v>439</v>
      </c>
      <c r="BI316" t="s">
        <v>1435</v>
      </c>
      <c r="BJ316">
        <v>-1</v>
      </c>
      <c r="BK316">
        <v>-1</v>
      </c>
      <c r="BL316">
        <v>-1</v>
      </c>
      <c r="BM316" t="s">
        <v>229</v>
      </c>
      <c r="BN316" t="s">
        <v>230</v>
      </c>
      <c r="BO316" t="s">
        <v>1436</v>
      </c>
      <c r="BP316" t="s">
        <v>380</v>
      </c>
      <c r="BQ316">
        <v>2026</v>
      </c>
      <c r="BR316">
        <v>5</v>
      </c>
      <c r="BS316">
        <v>6</v>
      </c>
      <c r="BT316" s="1">
        <v>46149.534733796296</v>
      </c>
      <c r="BU316" t="s">
        <v>233</v>
      </c>
      <c r="BV316" s="2">
        <v>46149</v>
      </c>
      <c r="BW316" t="s">
        <v>234</v>
      </c>
      <c r="BX316" s="2">
        <v>46148</v>
      </c>
      <c r="BY316" s="2">
        <v>46149</v>
      </c>
      <c r="BZ316" t="s">
        <v>235</v>
      </c>
      <c r="CA316" t="s">
        <v>236</v>
      </c>
      <c r="CB316" t="s">
        <v>237</v>
      </c>
      <c r="CC316" t="s">
        <v>1437</v>
      </c>
      <c r="CD316" t="s">
        <v>1438</v>
      </c>
      <c r="CE316">
        <v>-1</v>
      </c>
      <c r="CF316" t="s">
        <v>240</v>
      </c>
      <c r="CG316" t="s">
        <v>241</v>
      </c>
      <c r="CH316" t="s">
        <v>242</v>
      </c>
      <c r="CI316">
        <v>1015443152</v>
      </c>
      <c r="CJ316" t="s">
        <v>877</v>
      </c>
      <c r="CK316" t="s">
        <v>245</v>
      </c>
      <c r="CL316" t="s">
        <v>409</v>
      </c>
      <c r="CM316" t="s">
        <v>247</v>
      </c>
      <c r="CN316" t="s">
        <v>410</v>
      </c>
      <c r="CT316" t="s">
        <v>330</v>
      </c>
      <c r="CU316" t="s">
        <v>387</v>
      </c>
      <c r="CW316" t="s">
        <v>446</v>
      </c>
      <c r="CX316" t="s">
        <v>447</v>
      </c>
      <c r="DA316" t="s">
        <v>250</v>
      </c>
      <c r="DB316">
        <v>-1</v>
      </c>
      <c r="DF316" t="s">
        <v>251</v>
      </c>
      <c r="DJ316" t="s">
        <v>252</v>
      </c>
      <c r="DK316" t="s">
        <v>253</v>
      </c>
      <c r="DL316" t="s">
        <v>253</v>
      </c>
      <c r="DN316" t="s">
        <v>390</v>
      </c>
      <c r="DR316" t="s">
        <v>878</v>
      </c>
      <c r="DS316" t="s">
        <v>877</v>
      </c>
      <c r="DT316" t="s">
        <v>870</v>
      </c>
      <c r="DV316">
        <v>1</v>
      </c>
      <c r="DW316" t="s">
        <v>257</v>
      </c>
      <c r="ED316" s="2">
        <v>46149</v>
      </c>
      <c r="EF316">
        <v>12</v>
      </c>
      <c r="EP316" t="s">
        <v>258</v>
      </c>
      <c r="ES316" t="s">
        <v>1439</v>
      </c>
      <c r="FA316" t="s">
        <v>245</v>
      </c>
      <c r="FB316" t="s">
        <v>260</v>
      </c>
      <c r="FD316" t="s">
        <v>260</v>
      </c>
      <c r="FE316" t="s">
        <v>261</v>
      </c>
      <c r="FF316" t="s">
        <v>262</v>
      </c>
      <c r="FK316" t="s">
        <v>263</v>
      </c>
      <c r="FL316" t="s">
        <v>1440</v>
      </c>
      <c r="FN316" t="s">
        <v>410</v>
      </c>
      <c r="FO316" t="s">
        <v>414</v>
      </c>
      <c r="FR316">
        <v>99915</v>
      </c>
      <c r="GB316" t="s">
        <v>266</v>
      </c>
      <c r="GC316" t="s">
        <v>387</v>
      </c>
      <c r="GD316">
        <v>25188</v>
      </c>
      <c r="GF316">
        <v>2353</v>
      </c>
      <c r="GG316">
        <v>25422</v>
      </c>
      <c r="GI316">
        <v>73235</v>
      </c>
      <c r="GJ316">
        <v>25427</v>
      </c>
      <c r="GL316">
        <v>24327</v>
      </c>
      <c r="GM316">
        <v>118898</v>
      </c>
      <c r="GS316" t="s">
        <v>267</v>
      </c>
      <c r="GT316" s="2">
        <v>45510</v>
      </c>
      <c r="GU316" t="s">
        <v>268</v>
      </c>
      <c r="GV316" t="s">
        <v>335</v>
      </c>
      <c r="GW316" t="s">
        <v>394</v>
      </c>
      <c r="GZ316" t="s">
        <v>395</v>
      </c>
      <c r="HA316" t="s">
        <v>497</v>
      </c>
      <c r="HB316" t="s">
        <v>275</v>
      </c>
      <c r="HC316" t="s">
        <v>275</v>
      </c>
      <c r="HD316" t="s">
        <v>257</v>
      </c>
      <c r="HE316" t="s">
        <v>230</v>
      </c>
      <c r="HF316" t="s">
        <v>1441</v>
      </c>
      <c r="HR316" t="s">
        <v>278</v>
      </c>
      <c r="HV316">
        <v>118900</v>
      </c>
      <c r="HW316" t="s">
        <v>279</v>
      </c>
      <c r="HX316" t="s">
        <v>570</v>
      </c>
      <c r="HY316">
        <v>99932.668000000005</v>
      </c>
      <c r="HZ316">
        <v>17.667999999999999</v>
      </c>
      <c r="IA316" t="s">
        <v>281</v>
      </c>
      <c r="IB316" t="s">
        <v>281</v>
      </c>
      <c r="IE316" t="s">
        <v>283</v>
      </c>
      <c r="IF316" t="s">
        <v>283</v>
      </c>
      <c r="IG316" t="s">
        <v>283</v>
      </c>
      <c r="IH316" t="s">
        <v>284</v>
      </c>
      <c r="II316" t="s">
        <v>285</v>
      </c>
      <c r="IJ316" t="s">
        <v>286</v>
      </c>
      <c r="IK316" t="s">
        <v>278</v>
      </c>
      <c r="IL316" t="s">
        <v>346</v>
      </c>
      <c r="IM316" t="s">
        <v>288</v>
      </c>
      <c r="IN316" t="s">
        <v>289</v>
      </c>
      <c r="IP316" t="s">
        <v>290</v>
      </c>
      <c r="IQ316" t="s">
        <v>284</v>
      </c>
      <c r="IS316" t="s">
        <v>291</v>
      </c>
      <c r="IY316" t="s">
        <v>281</v>
      </c>
    </row>
    <row r="317" spans="1:259" x14ac:dyDescent="0.3">
      <c r="A317" s="14">
        <f>DAY(AVANZA[[#This Row],[FechaSeguimiento]])</f>
        <v>7</v>
      </c>
      <c r="B317" s="14">
        <f>MONTH(AVANZA[[#This Row],[FechaSeguimiento]])</f>
        <v>5</v>
      </c>
      <c r="C317"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17" t="str">
        <f>LOWER(IFERROR(VLOOKUP(AVANZA[[#This Row],[ID_Peticion]],CANCELADAS[#All],2,0),""))</f>
        <v/>
      </c>
      <c r="E317" t="str">
        <f>LOWER(IFERROR(VLOOKUP(AVANZA[[#This Row],[ID_Peticion]],CANCELADAS[#All],3,0),""))</f>
        <v/>
      </c>
      <c r="F317" t="str">
        <f>LOWER(IF(AVANZA[[#This Row],[CEDULA CLIENTE]]&lt;&gt;""," CC: " &amp; COUNTIFS(AVANZA[CEDULA CLIENTE],AVANZA[[#This Row],[CEDULA CLIENTE]]),"")&amp; IF(AVANZA[[#This Row],[Direccion]]&lt;&gt;""," DIR: " &amp; COUNTIFS(AVANZA[Direccion],AVANZA[[#This Row],[Direccion]]),""))</f>
        <v xml:space="preserve"> dir: 1</v>
      </c>
      <c r="G317" t="str">
        <f>IFERROR(VLOOKUP(AVANZA[[#This Row],[Cedula_Vendedor_Atis]],PLANTA[[#All],[CEDULA]:[LINEA]],3,0),"No Cruza")</f>
        <v>Marisol Avella</v>
      </c>
      <c r="H317" t="str">
        <f>IFERROR(VLOOKUP(AVANZA[[#This Row],[Cedula_Vendedor_Atis]],PLANTA[[#All],[CEDULA]:[LINEA]],4,0),"No Cruza")</f>
        <v>Fija</v>
      </c>
      <c r="I317" t="str">
        <f>LOWER(IF(AVANZA[[#This Row],[ATRIBUIBLE]]="",AVANZA[[#This Row],[Variable]],AVANZA[[#This Row],[ATRIBUIBLE]]))</f>
        <v>terminada</v>
      </c>
      <c r="J317" s="14">
        <f>IF(AVANZA[[#This Row],[Variable]]=AVANZA[[#Headers],[TERMINADA]],1,0)</f>
        <v>1</v>
      </c>
      <c r="K317" s="14">
        <f>IF(AVANZA[[#This Row],[Variable]]=AVANZA[[#Headers],[ANULADA]],1,0)</f>
        <v>0</v>
      </c>
      <c r="L317" s="14">
        <f>IF(AVANZA[[#This Row],[Variable]]=AVANZA[[#Headers],[PENDIENTE]],1,0)</f>
        <v>0</v>
      </c>
      <c r="M317" s="14">
        <f>IF(AVANZA[[#This Row],[ESTADO AGENDA]]="AGENDADA",1,0)</f>
        <v>0</v>
      </c>
      <c r="N317" s="14">
        <f>IF(AVANZA[[#This Row],[ESTADO AGENDA]]="PENDIENTE DE AGENDAR",1,0)</f>
        <v>0</v>
      </c>
      <c r="O317" s="14">
        <f>IF(AVANZA[[#This Row],[ESTADO AGENDA]]="SUSPENDIDA",1,0)</f>
        <v>0</v>
      </c>
      <c r="P317" t="str" cm="1">
        <f t="array" ref="P317">_xlfn.XLOOKUP(AVANZA[[#This Row],[Num_Agrupacion_Pet_Atis]],Tabla1[[#All],[Numero_de_actuacion]],Tabla1[[#All],[Estado_de_la_orden]],"",0)</f>
        <v/>
      </c>
      <c r="Q317" s="2" t="str" cm="1">
        <f t="array" ref="Q317">_xlfn.XLOOKUP(AVANZA[[#This Row],[Num_Agrupacion_Pet_Atis]],Tabla1[[#All],[Numero_de_actuacion]],Tabla1[[#All],[Fecha_de_la_cita]],"",0)</f>
        <v/>
      </c>
      <c r="R317" t="str" cm="1">
        <f t="array" ref="R317">_xlfn.XLOOKUP(AVANZA[[#This Row],[Num_Agrupacion_Pet_Atis]],Tabla1[[#All],[Numero_de_actuacion]],Tabla1[[#All],[Franja_horaria_de_la_cita]],"",0)</f>
        <v/>
      </c>
      <c r="S317" s="14" t="str">
        <f>IFERROR(DAY(AVANZA[[#This Row],[FECHA AGENDA]]),"")</f>
        <v/>
      </c>
      <c r="T317" s="14" t="str">
        <f>IFERROR(MONTH(AVANZA[[#This Row],[FECHA AGENDA]]),"")</f>
        <v/>
      </c>
      <c r="U317" t="str" cm="1">
        <f t="array" ref="U317">_xlfn.XLOOKUP(AVANZA[[#This Row],[Num_Agrupacion_Pet_Atis]],Tabla1[[#All],[Numero_de_actuacion]],Tabla1[[#All],[Motivo_de_suspension]],"",0)</f>
        <v/>
      </c>
      <c r="V317" s="2" t="str" cm="1">
        <f t="array" ref="V317">_xlfn.XLOOKUP(AVANZA[[#This Row],[Num_Agrupacion_Pet_Atis]],Tabla1[[#All],[Numero_de_actuacion]],Tabla1[[#All],[No_identificacion_cliente]],"",0)</f>
        <v/>
      </c>
      <c r="W317" s="2" t="str" cm="1">
        <f t="array" ref="W317">_xlfn.XLOOKUP(AVANZA[[#This Row],[Num_Agrupacion_Pet_Atis]],Tabla1[[#All],[Numero_de_actuacion]],Tabla1[[#All],[Movil_de_contacto]],"",0)</f>
        <v/>
      </c>
      <c r="X317" s="14">
        <f>IF(OR(AVANZA[[#This Row],[ESTADO LEG]]="Legalizada grabacion",AVANZA[[#This Row],[ESTADO LEG]]="Legalizada aut"),1,0)</f>
        <v>1</v>
      </c>
      <c r="Y317" s="14">
        <f>IF(OR(AVANZA[[#This Row],[ESTADO LEG]]="pdte legalizar",AVANZA[[#This Row],[ESTADO LEG]]="No cruza"),1,0)</f>
        <v>0</v>
      </c>
      <c r="Z317" t="str" cm="1">
        <f t="array" ref="Z317">IF(AVANZA[[#This Row],[Variable]]="Terminada",LOWER(_xlfn.XLOOKUP(AVANZA[[#This Row],[ID_Peticion]],Tabla6[[#All],[NUM_PETICION]],Tabla6[[#All],[ESTADO_LEG]],"NO CRUZA",0)),AVANZA[[#This Row],[Variable]])</f>
        <v>legalizada grabacion</v>
      </c>
      <c r="AA317" cm="1">
        <f t="array" ref="AA317">_xlfn.XLOOKUP(AVANZA[[#This Row],[ID_Peticion]],Tabla6[[#All],[NUM_PETICION]],Tabla6[[#All],[DIF_DIAS]],"",0)</f>
        <v>1</v>
      </c>
      <c r="AB317" s="2" cm="1">
        <f t="array" ref="AB317">IFERROR(_xlfn.XLOOKUP(AVANZA[[#This Row],[ID_Peticion]],Tabla6[[#All],[NUM_PETICION]],Tabla6[[#All],[FEC_LEGAL]],"",0),"")</f>
        <v>46150</v>
      </c>
      <c r="AC317" s="14">
        <f ca="1">IF(AVANZA[[#This Row],[FECHA LEG]]&lt;&gt;0,IFERROR(AVANZA[[#This Row],[FECHA LEG]]-AVANZA[[#This Row],[FechaIniEstadoSubPetAtis]],0),TODAY()-AVANZA[[#This Row],[FechaIniEstadoSubPetAtis]])</f>
        <v>1</v>
      </c>
      <c r="AD317" s="35" t="str">
        <f ca="1">IF(AVANZA[[#This Row],[FINAL Vs LG]]&lt;&gt;0,IF(AVANZA[[#This Row],[FINAL Vs LG]]&lt;7.1,"100%",IF(AND(AVANZA[[#This Row],[FINAL Vs LG]]&gt;7.1,AVANZA[[#This Row],[FINAL Vs LG]]&lt;11.1),"50%","0%")),0)</f>
        <v>100%</v>
      </c>
      <c r="AE317" s="14">
        <f ca="1">VLOOKUP(DAY(TODAY()),BACK!F:G,2,0)</f>
        <v>14</v>
      </c>
      <c r="AF317" s="14">
        <f>BACK!$I$2</f>
        <v>24</v>
      </c>
      <c r="AG317" s="14">
        <f>IF(AVANZA[[#This Row],[Oferta_empaquetada_comisiones]]="SI",1,0)</f>
        <v>0</v>
      </c>
      <c r="AH317" s="36">
        <f>IF(AVANZA[[#This Row],[Variable]]="TERMINADA",IFERROR(VLOOKUP(AVANZA[[#This Row],[SUPERVISOR]],Tabla2[#All],4,0),0),)</f>
        <v>3.5</v>
      </c>
      <c r="AI317" s="14">
        <f>IF(AVANZA[[#This Row],[Producto]]="BA",1,0)</f>
        <v>0</v>
      </c>
      <c r="AJ317" s="14">
        <f>IF(AVANZA[[#This Row],[Producto]]="DUO",1,0)</f>
        <v>0</v>
      </c>
      <c r="AK317" s="14">
        <f>IF(AVANZA[[#This Row],[Producto]]="TRIO",1,0)</f>
        <v>1</v>
      </c>
      <c r="AL317" t="s">
        <v>400</v>
      </c>
      <c r="AM317">
        <v>-1</v>
      </c>
      <c r="AN317">
        <v>-1</v>
      </c>
      <c r="AO317" t="s">
        <v>1442</v>
      </c>
      <c r="AP317" s="1">
        <v>46148.753437500003</v>
      </c>
      <c r="AQ317">
        <v>-1</v>
      </c>
      <c r="AR317" t="s">
        <v>1443</v>
      </c>
      <c r="AS317">
        <v>-1</v>
      </c>
      <c r="AT317">
        <v>-1</v>
      </c>
      <c r="AU317">
        <v>-1</v>
      </c>
      <c r="AV317">
        <v>-1</v>
      </c>
      <c r="AW317">
        <v>-1</v>
      </c>
      <c r="AX317" t="s">
        <v>224</v>
      </c>
      <c r="AY317">
        <v>-1</v>
      </c>
      <c r="AZ317">
        <v>2026</v>
      </c>
      <c r="BA317">
        <v>5</v>
      </c>
      <c r="BB317">
        <v>7</v>
      </c>
      <c r="BC317">
        <v>-1</v>
      </c>
      <c r="BD317" t="s">
        <v>225</v>
      </c>
      <c r="BE317">
        <v>-1</v>
      </c>
      <c r="BF317">
        <v>20001623747046</v>
      </c>
      <c r="BG317" t="s">
        <v>376</v>
      </c>
      <c r="BH317" t="s">
        <v>377</v>
      </c>
      <c r="BI317" t="s">
        <v>1444</v>
      </c>
      <c r="BJ317">
        <v>-1</v>
      </c>
      <c r="BK317">
        <v>-1</v>
      </c>
      <c r="BL317">
        <v>-1</v>
      </c>
      <c r="BM317" t="s">
        <v>229</v>
      </c>
      <c r="BN317" t="s">
        <v>230</v>
      </c>
      <c r="BO317" t="s">
        <v>1445</v>
      </c>
      <c r="BP317" t="s">
        <v>380</v>
      </c>
      <c r="BQ317">
        <v>2026</v>
      </c>
      <c r="BR317">
        <v>5</v>
      </c>
      <c r="BS317">
        <v>6</v>
      </c>
      <c r="BT317" s="1">
        <v>46149.773611111108</v>
      </c>
      <c r="BU317" t="s">
        <v>233</v>
      </c>
      <c r="BV317" s="2">
        <v>46149</v>
      </c>
      <c r="BW317" t="s">
        <v>234</v>
      </c>
      <c r="BX317" s="2">
        <v>46148</v>
      </c>
      <c r="BY317" s="2">
        <v>46149</v>
      </c>
      <c r="BZ317" t="s">
        <v>235</v>
      </c>
      <c r="CA317" t="s">
        <v>297</v>
      </c>
      <c r="CB317" t="s">
        <v>297</v>
      </c>
      <c r="CC317" t="s">
        <v>1446</v>
      </c>
      <c r="CD317" t="s">
        <v>1447</v>
      </c>
      <c r="CE317">
        <v>-1</v>
      </c>
      <c r="CF317" t="s">
        <v>300</v>
      </c>
      <c r="CG317" t="s">
        <v>301</v>
      </c>
      <c r="CH317" t="s">
        <v>242</v>
      </c>
      <c r="CI317">
        <v>1053346599</v>
      </c>
      <c r="CJ317" t="s">
        <v>408</v>
      </c>
      <c r="CK317" t="s">
        <v>245</v>
      </c>
      <c r="CL317" t="s">
        <v>409</v>
      </c>
      <c r="CM317" t="s">
        <v>247</v>
      </c>
      <c r="CN317" t="s">
        <v>410</v>
      </c>
      <c r="CT317" t="s">
        <v>249</v>
      </c>
      <c r="CU317" t="s">
        <v>387</v>
      </c>
      <c r="CW317" t="s">
        <v>388</v>
      </c>
      <c r="CX317" t="s">
        <v>389</v>
      </c>
      <c r="DA317" t="s">
        <v>250</v>
      </c>
      <c r="DB317">
        <v>-1</v>
      </c>
      <c r="DF317" t="s">
        <v>251</v>
      </c>
      <c r="DJ317" t="s">
        <v>252</v>
      </c>
      <c r="DK317" t="s">
        <v>253</v>
      </c>
      <c r="DL317" t="s">
        <v>253</v>
      </c>
      <c r="DN317" t="s">
        <v>390</v>
      </c>
      <c r="DR317" t="s">
        <v>411</v>
      </c>
      <c r="DS317" t="s">
        <v>408</v>
      </c>
      <c r="DT317" t="s">
        <v>407</v>
      </c>
      <c r="DV317">
        <v>1</v>
      </c>
      <c r="DW317" t="s">
        <v>283</v>
      </c>
      <c r="ED317" s="2">
        <v>46149</v>
      </c>
      <c r="EE317" t="s">
        <v>361</v>
      </c>
      <c r="EF317">
        <v>12</v>
      </c>
      <c r="EP317" t="s">
        <v>258</v>
      </c>
      <c r="ES317" t="s">
        <v>1448</v>
      </c>
      <c r="EZ317" t="s">
        <v>1449</v>
      </c>
      <c r="FA317" t="s">
        <v>245</v>
      </c>
      <c r="FB317" t="s">
        <v>308</v>
      </c>
      <c r="FD317" t="s">
        <v>308</v>
      </c>
      <c r="FE317" t="s">
        <v>309</v>
      </c>
      <c r="FF317" t="s">
        <v>309</v>
      </c>
      <c r="FK317" t="s">
        <v>263</v>
      </c>
      <c r="FL317" t="s">
        <v>1450</v>
      </c>
      <c r="FN317" t="s">
        <v>410</v>
      </c>
      <c r="FO317" t="s">
        <v>414</v>
      </c>
      <c r="FR317">
        <v>110915</v>
      </c>
      <c r="GB317" t="s">
        <v>266</v>
      </c>
      <c r="GC317" t="s">
        <v>387</v>
      </c>
      <c r="GD317">
        <v>25016</v>
      </c>
      <c r="GF317">
        <v>2353</v>
      </c>
      <c r="GG317">
        <v>25424</v>
      </c>
      <c r="GI317">
        <v>84235</v>
      </c>
      <c r="GJ317">
        <v>25242</v>
      </c>
      <c r="GL317">
        <v>24327</v>
      </c>
      <c r="GM317">
        <v>131988</v>
      </c>
      <c r="GS317" t="s">
        <v>267</v>
      </c>
      <c r="GT317" s="2">
        <v>45626</v>
      </c>
      <c r="GU317" t="s">
        <v>268</v>
      </c>
      <c r="GV317" t="s">
        <v>335</v>
      </c>
      <c r="GW317" t="s">
        <v>394</v>
      </c>
      <c r="GZ317" t="s">
        <v>395</v>
      </c>
      <c r="HA317" t="s">
        <v>336</v>
      </c>
      <c r="HC317" t="s">
        <v>283</v>
      </c>
      <c r="HE317" t="s">
        <v>230</v>
      </c>
      <c r="HF317" t="s">
        <v>1451</v>
      </c>
      <c r="HR317" t="s">
        <v>278</v>
      </c>
      <c r="HV317">
        <v>131990</v>
      </c>
      <c r="HW317" t="s">
        <v>281</v>
      </c>
      <c r="HY317">
        <v>0</v>
      </c>
      <c r="HZ317">
        <v>0</v>
      </c>
      <c r="IA317" t="s">
        <v>281</v>
      </c>
      <c r="IB317" t="s">
        <v>281</v>
      </c>
      <c r="IE317" t="s">
        <v>283</v>
      </c>
      <c r="IF317" t="s">
        <v>283</v>
      </c>
      <c r="IG317" t="s">
        <v>283</v>
      </c>
      <c r="IH317" t="s">
        <v>284</v>
      </c>
      <c r="II317" t="s">
        <v>285</v>
      </c>
      <c r="IJ317" t="s">
        <v>286</v>
      </c>
      <c r="IK317" t="s">
        <v>278</v>
      </c>
      <c r="IL317" t="s">
        <v>346</v>
      </c>
      <c r="IM317" t="s">
        <v>288</v>
      </c>
      <c r="IN317" t="s">
        <v>289</v>
      </c>
      <c r="IO317" t="s">
        <v>1452</v>
      </c>
      <c r="IP317" t="s">
        <v>290</v>
      </c>
      <c r="IQ317" t="s">
        <v>284</v>
      </c>
      <c r="IS317" t="s">
        <v>291</v>
      </c>
      <c r="IT317" t="s">
        <v>453</v>
      </c>
      <c r="IU317" t="s">
        <v>713</v>
      </c>
      <c r="IV317" t="s">
        <v>434</v>
      </c>
      <c r="IW317" t="s">
        <v>318</v>
      </c>
      <c r="IY317" t="s">
        <v>281</v>
      </c>
    </row>
    <row r="318" spans="1:259" x14ac:dyDescent="0.3">
      <c r="A318" s="14">
        <f>DAY(AVANZA[[#This Row],[FechaSeguimiento]])</f>
        <v>7</v>
      </c>
      <c r="B318" s="14">
        <f>MONTH(AVANZA[[#This Row],[FechaSeguimiento]])</f>
        <v>5</v>
      </c>
      <c r="C318"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18" t="str">
        <f>LOWER(IFERROR(VLOOKUP(AVANZA[[#This Row],[ID_Peticion]],CANCELADAS[#All],2,0),""))</f>
        <v/>
      </c>
      <c r="E318" t="str">
        <f>LOWER(IFERROR(VLOOKUP(AVANZA[[#This Row],[ID_Peticion]],CANCELADAS[#All],3,0),""))</f>
        <v/>
      </c>
      <c r="F318" t="str">
        <f>LOWER(IF(AVANZA[[#This Row],[CEDULA CLIENTE]]&lt;&gt;""," CC: " &amp; COUNTIFS(AVANZA[CEDULA CLIENTE],AVANZA[[#This Row],[CEDULA CLIENTE]]),"")&amp; IF(AVANZA[[#This Row],[Direccion]]&lt;&gt;""," DIR: " &amp; COUNTIFS(AVANZA[Direccion],AVANZA[[#This Row],[Direccion]]),""))</f>
        <v xml:space="preserve"> dir: 1</v>
      </c>
      <c r="G318" t="str">
        <f>IFERROR(VLOOKUP(AVANZA[[#This Row],[Cedula_Vendedor_Atis]],PLANTA[[#All],[CEDULA]:[LINEA]],3,0),"No Cruza")</f>
        <v>Marisol Avella</v>
      </c>
      <c r="H318" t="str">
        <f>IFERROR(VLOOKUP(AVANZA[[#This Row],[Cedula_Vendedor_Atis]],PLANTA[[#All],[CEDULA]:[LINEA]],4,0),"No Cruza")</f>
        <v>Fija</v>
      </c>
      <c r="I318" t="str">
        <f>LOWER(IF(AVANZA[[#This Row],[ATRIBUIBLE]]="",AVANZA[[#This Row],[Variable]],AVANZA[[#This Row],[ATRIBUIBLE]]))</f>
        <v>terminada</v>
      </c>
      <c r="J318" s="14">
        <f>IF(AVANZA[[#This Row],[Variable]]=AVANZA[[#Headers],[TERMINADA]],1,0)</f>
        <v>1</v>
      </c>
      <c r="K318" s="14">
        <f>IF(AVANZA[[#This Row],[Variable]]=AVANZA[[#Headers],[ANULADA]],1,0)</f>
        <v>0</v>
      </c>
      <c r="L318" s="14">
        <f>IF(AVANZA[[#This Row],[Variable]]=AVANZA[[#Headers],[PENDIENTE]],1,0)</f>
        <v>0</v>
      </c>
      <c r="M318" s="14">
        <f>IF(AVANZA[[#This Row],[ESTADO AGENDA]]="AGENDADA",1,0)</f>
        <v>0</v>
      </c>
      <c r="N318" s="14">
        <f>IF(AVANZA[[#This Row],[ESTADO AGENDA]]="PENDIENTE DE AGENDAR",1,0)</f>
        <v>0</v>
      </c>
      <c r="O318" s="14">
        <f>IF(AVANZA[[#This Row],[ESTADO AGENDA]]="SUSPENDIDA",1,0)</f>
        <v>0</v>
      </c>
      <c r="P318" t="str" cm="1">
        <f t="array" ref="P318">_xlfn.XLOOKUP(AVANZA[[#This Row],[Num_Agrupacion_Pet_Atis]],Tabla1[[#All],[Numero_de_actuacion]],Tabla1[[#All],[Estado_de_la_orden]],"",0)</f>
        <v/>
      </c>
      <c r="Q318" s="2" t="str" cm="1">
        <f t="array" ref="Q318">_xlfn.XLOOKUP(AVANZA[[#This Row],[Num_Agrupacion_Pet_Atis]],Tabla1[[#All],[Numero_de_actuacion]],Tabla1[[#All],[Fecha_de_la_cita]],"",0)</f>
        <v/>
      </c>
      <c r="R318" t="str" cm="1">
        <f t="array" ref="R318">_xlfn.XLOOKUP(AVANZA[[#This Row],[Num_Agrupacion_Pet_Atis]],Tabla1[[#All],[Numero_de_actuacion]],Tabla1[[#All],[Franja_horaria_de_la_cita]],"",0)</f>
        <v/>
      </c>
      <c r="S318" s="14" t="str">
        <f>IFERROR(DAY(AVANZA[[#This Row],[FECHA AGENDA]]),"")</f>
        <v/>
      </c>
      <c r="T318" s="14" t="str">
        <f>IFERROR(MONTH(AVANZA[[#This Row],[FECHA AGENDA]]),"")</f>
        <v/>
      </c>
      <c r="U318" t="str" cm="1">
        <f t="array" ref="U318">_xlfn.XLOOKUP(AVANZA[[#This Row],[Num_Agrupacion_Pet_Atis]],Tabla1[[#All],[Numero_de_actuacion]],Tabla1[[#All],[Motivo_de_suspension]],"",0)</f>
        <v/>
      </c>
      <c r="V318" s="2" t="str" cm="1">
        <f t="array" ref="V318">_xlfn.XLOOKUP(AVANZA[[#This Row],[Num_Agrupacion_Pet_Atis]],Tabla1[[#All],[Numero_de_actuacion]],Tabla1[[#All],[No_identificacion_cliente]],"",0)</f>
        <v/>
      </c>
      <c r="W318" s="2" t="str" cm="1">
        <f t="array" ref="W318">_xlfn.XLOOKUP(AVANZA[[#This Row],[Num_Agrupacion_Pet_Atis]],Tabla1[[#All],[Numero_de_actuacion]],Tabla1[[#All],[Movil_de_contacto]],"",0)</f>
        <v/>
      </c>
      <c r="X318" s="14">
        <f>IF(OR(AVANZA[[#This Row],[ESTADO LEG]]="Legalizada grabacion",AVANZA[[#This Row],[ESTADO LEG]]="Legalizada aut"),1,0)</f>
        <v>1</v>
      </c>
      <c r="Y318" s="14">
        <f>IF(OR(AVANZA[[#This Row],[ESTADO LEG]]="pdte legalizar",AVANZA[[#This Row],[ESTADO LEG]]="No cruza"),1,0)</f>
        <v>0</v>
      </c>
      <c r="Z318" t="str" cm="1">
        <f t="array" ref="Z318">IF(AVANZA[[#This Row],[Variable]]="Terminada",LOWER(_xlfn.XLOOKUP(AVANZA[[#This Row],[ID_Peticion]],Tabla6[[#All],[NUM_PETICION]],Tabla6[[#All],[ESTADO_LEG]],"NO CRUZA",0)),AVANZA[[#This Row],[Variable]])</f>
        <v>legalizada grabacion</v>
      </c>
      <c r="AA318" cm="1">
        <f t="array" ref="AA318">_xlfn.XLOOKUP(AVANZA[[#This Row],[ID_Peticion]],Tabla6[[#All],[NUM_PETICION]],Tabla6[[#All],[DIF_DIAS]],"",0)</f>
        <v>1</v>
      </c>
      <c r="AB318" s="2" cm="1">
        <f t="array" ref="AB318">IFERROR(_xlfn.XLOOKUP(AVANZA[[#This Row],[ID_Peticion]],Tabla6[[#All],[NUM_PETICION]],Tabla6[[#All],[FEC_LEGAL]],"",0),"")</f>
        <v>46150</v>
      </c>
      <c r="AC318" s="14">
        <f ca="1">IF(AVANZA[[#This Row],[FECHA LEG]]&lt;&gt;0,IFERROR(AVANZA[[#This Row],[FECHA LEG]]-AVANZA[[#This Row],[FechaIniEstadoSubPetAtis]],0),TODAY()-AVANZA[[#This Row],[FechaIniEstadoSubPetAtis]])</f>
        <v>1</v>
      </c>
      <c r="AD318" s="35" t="str">
        <f ca="1">IF(AVANZA[[#This Row],[FINAL Vs LG]]&lt;&gt;0,IF(AVANZA[[#This Row],[FINAL Vs LG]]&lt;7.1,"100%",IF(AND(AVANZA[[#This Row],[FINAL Vs LG]]&gt;7.1,AVANZA[[#This Row],[FINAL Vs LG]]&lt;11.1),"50%","0%")),0)</f>
        <v>100%</v>
      </c>
      <c r="AE318" s="14">
        <f ca="1">VLOOKUP(DAY(TODAY()),BACK!F:G,2,0)</f>
        <v>14</v>
      </c>
      <c r="AF318" s="14">
        <f>BACK!$I$2</f>
        <v>24</v>
      </c>
      <c r="AG318" s="14">
        <f>IF(AVANZA[[#This Row],[Oferta_empaquetada_comisiones]]="SI",1,0)</f>
        <v>0</v>
      </c>
      <c r="AH318" s="36">
        <f>IF(AVANZA[[#This Row],[Variable]]="TERMINADA",IFERROR(VLOOKUP(AVANZA[[#This Row],[SUPERVISOR]],Tabla2[#All],4,0),0),)</f>
        <v>3.5</v>
      </c>
      <c r="AI318" s="14">
        <f>IF(AVANZA[[#This Row],[Producto]]="BA",1,0)</f>
        <v>1</v>
      </c>
      <c r="AJ318" s="14">
        <f>IF(AVANZA[[#This Row],[Producto]]="DUO",1,0)</f>
        <v>0</v>
      </c>
      <c r="AK318" s="14">
        <f>IF(AVANZA[[#This Row],[Producto]]="TRIO",1,0)</f>
        <v>0</v>
      </c>
      <c r="AL318" t="s">
        <v>292</v>
      </c>
      <c r="AM318">
        <v>-1</v>
      </c>
      <c r="AN318">
        <v>-1</v>
      </c>
      <c r="AO318" t="s">
        <v>1453</v>
      </c>
      <c r="AP318" s="1">
        <v>46148.476053240738</v>
      </c>
      <c r="AQ318">
        <v>-1</v>
      </c>
      <c r="AR318" t="s">
        <v>1454</v>
      </c>
      <c r="AS318">
        <v>-1</v>
      </c>
      <c r="AT318">
        <v>-1</v>
      </c>
      <c r="AU318">
        <v>-1</v>
      </c>
      <c r="AV318">
        <v>-1</v>
      </c>
      <c r="AW318">
        <v>-1</v>
      </c>
      <c r="AX318" t="s">
        <v>224</v>
      </c>
      <c r="AY318">
        <v>-1</v>
      </c>
      <c r="AZ318">
        <v>2026</v>
      </c>
      <c r="BA318">
        <v>5</v>
      </c>
      <c r="BB318">
        <v>7</v>
      </c>
      <c r="BC318">
        <v>-1</v>
      </c>
      <c r="BD318" t="s">
        <v>225</v>
      </c>
      <c r="BE318">
        <v>-1</v>
      </c>
      <c r="BF318">
        <v>20001623494832</v>
      </c>
      <c r="BG318" t="s">
        <v>319</v>
      </c>
      <c r="BH318" t="s">
        <v>320</v>
      </c>
      <c r="BI318" t="s">
        <v>1455</v>
      </c>
      <c r="BJ318">
        <v>-1</v>
      </c>
      <c r="BK318">
        <v>-1</v>
      </c>
      <c r="BL318">
        <v>-1</v>
      </c>
      <c r="BM318" t="s">
        <v>229</v>
      </c>
      <c r="BN318" t="s">
        <v>230</v>
      </c>
      <c r="BO318" t="s">
        <v>1456</v>
      </c>
      <c r="BP318" t="s">
        <v>380</v>
      </c>
      <c r="BQ318">
        <v>2026</v>
      </c>
      <c r="BR318">
        <v>5</v>
      </c>
      <c r="BS318">
        <v>6</v>
      </c>
      <c r="BT318" s="1">
        <v>46149.378622685188</v>
      </c>
      <c r="BU318" t="s">
        <v>233</v>
      </c>
      <c r="BV318" s="2">
        <v>46149</v>
      </c>
      <c r="BW318" t="s">
        <v>234</v>
      </c>
      <c r="BX318" s="2">
        <v>46148</v>
      </c>
      <c r="BY318" s="2">
        <v>46149</v>
      </c>
      <c r="BZ318" t="s">
        <v>235</v>
      </c>
      <c r="CA318" t="s">
        <v>1457</v>
      </c>
      <c r="CB318" t="s">
        <v>353</v>
      </c>
      <c r="CC318" t="s">
        <v>1458</v>
      </c>
      <c r="CD318" t="s">
        <v>1459</v>
      </c>
      <c r="CE318">
        <v>-1</v>
      </c>
      <c r="CF318" t="s">
        <v>1460</v>
      </c>
      <c r="CG318" t="s">
        <v>301</v>
      </c>
      <c r="CH318" t="s">
        <v>491</v>
      </c>
      <c r="CI318">
        <v>22999736</v>
      </c>
      <c r="CJ318" t="s">
        <v>303</v>
      </c>
      <c r="CK318" t="s">
        <v>245</v>
      </c>
      <c r="CL318" t="s">
        <v>246</v>
      </c>
      <c r="CM318" t="s">
        <v>247</v>
      </c>
      <c r="CN318" t="s">
        <v>248</v>
      </c>
      <c r="CT318" t="s">
        <v>304</v>
      </c>
      <c r="CU318" t="s">
        <v>225</v>
      </c>
      <c r="CW318" t="s">
        <v>319</v>
      </c>
      <c r="CX318" t="s">
        <v>320</v>
      </c>
      <c r="DA318" t="s">
        <v>250</v>
      </c>
      <c r="DB318">
        <v>-1</v>
      </c>
      <c r="DF318" t="s">
        <v>251</v>
      </c>
      <c r="DJ318" t="s">
        <v>252</v>
      </c>
      <c r="DK318" t="s">
        <v>253</v>
      </c>
      <c r="DL318" t="s">
        <v>254</v>
      </c>
      <c r="DN318" t="s">
        <v>255</v>
      </c>
      <c r="DR318" t="s">
        <v>305</v>
      </c>
      <c r="DS318" t="s">
        <v>303</v>
      </c>
      <c r="DT318" t="s">
        <v>302</v>
      </c>
      <c r="DV318">
        <v>1</v>
      </c>
      <c r="DW318" t="s">
        <v>283</v>
      </c>
      <c r="ED318" s="2">
        <v>46149</v>
      </c>
      <c r="EE318" t="s">
        <v>361</v>
      </c>
      <c r="EF318">
        <v>12</v>
      </c>
      <c r="EP318" t="s">
        <v>258</v>
      </c>
      <c r="ES318" t="s">
        <v>1461</v>
      </c>
      <c r="FA318" t="s">
        <v>245</v>
      </c>
      <c r="FB318" t="s">
        <v>363</v>
      </c>
      <c r="FD318" t="s">
        <v>363</v>
      </c>
      <c r="FE318" t="s">
        <v>1462</v>
      </c>
      <c r="FF318" t="s">
        <v>1462</v>
      </c>
      <c r="FK318" t="s">
        <v>263</v>
      </c>
      <c r="FL318" t="s">
        <v>1463</v>
      </c>
      <c r="FN318" t="s">
        <v>248</v>
      </c>
      <c r="FO318" t="s">
        <v>265</v>
      </c>
      <c r="FR318">
        <v>94990</v>
      </c>
      <c r="GB318" t="s">
        <v>266</v>
      </c>
      <c r="GC318" t="s">
        <v>225</v>
      </c>
      <c r="GD318">
        <v>0</v>
      </c>
      <c r="GF318">
        <v>0</v>
      </c>
      <c r="GG318">
        <v>25423</v>
      </c>
      <c r="GI318">
        <v>94990</v>
      </c>
      <c r="GJ318">
        <v>0</v>
      </c>
      <c r="GL318">
        <v>0</v>
      </c>
      <c r="GM318">
        <v>113038</v>
      </c>
      <c r="GS318" t="s">
        <v>267</v>
      </c>
      <c r="GT318" s="2">
        <v>44712</v>
      </c>
      <c r="GU318" t="s">
        <v>268</v>
      </c>
      <c r="GV318" t="s">
        <v>335</v>
      </c>
      <c r="GW318" t="s">
        <v>394</v>
      </c>
      <c r="GZ318" t="s">
        <v>395</v>
      </c>
      <c r="HA318" t="s">
        <v>274</v>
      </c>
      <c r="HB318" t="s">
        <v>367</v>
      </c>
      <c r="HC318" t="s">
        <v>1457</v>
      </c>
      <c r="HD318" t="s">
        <v>368</v>
      </c>
      <c r="HE318" t="s">
        <v>230</v>
      </c>
      <c r="HF318" t="s">
        <v>1464</v>
      </c>
      <c r="HR318" t="s">
        <v>278</v>
      </c>
      <c r="HV318">
        <v>94990</v>
      </c>
      <c r="HW318" t="s">
        <v>281</v>
      </c>
      <c r="HY318">
        <v>0</v>
      </c>
      <c r="HZ318">
        <v>0</v>
      </c>
      <c r="IA318" t="s">
        <v>281</v>
      </c>
      <c r="IB318" t="s">
        <v>281</v>
      </c>
      <c r="IE318" t="s">
        <v>283</v>
      </c>
      <c r="IF318" t="s">
        <v>283</v>
      </c>
      <c r="IG318" t="s">
        <v>283</v>
      </c>
      <c r="IH318" t="s">
        <v>284</v>
      </c>
      <c r="II318" t="s">
        <v>285</v>
      </c>
      <c r="IJ318" t="s">
        <v>286</v>
      </c>
      <c r="IK318" t="s">
        <v>278</v>
      </c>
      <c r="IL318" t="s">
        <v>287</v>
      </c>
      <c r="IM318" t="s">
        <v>288</v>
      </c>
      <c r="IN318" t="s">
        <v>289</v>
      </c>
      <c r="IP318" t="s">
        <v>290</v>
      </c>
      <c r="IQ318" t="s">
        <v>284</v>
      </c>
      <c r="IS318" t="s">
        <v>291</v>
      </c>
      <c r="IY318" t="s">
        <v>281</v>
      </c>
    </row>
    <row r="319" spans="1:259" x14ac:dyDescent="0.3">
      <c r="A319" s="14">
        <f>DAY(AVANZA[[#This Row],[FechaSeguimiento]])</f>
        <v>7</v>
      </c>
      <c r="B319" s="14">
        <f>MONTH(AVANZA[[#This Row],[FechaSeguimiento]])</f>
        <v>5</v>
      </c>
      <c r="C319"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319" t="str">
        <f>LOWER(IFERROR(VLOOKUP(AVANZA[[#This Row],[ID_Peticion]],CANCELADAS[#All],2,0),""))</f>
        <v>qc - cliente desiste / elige la competencia</v>
      </c>
      <c r="E319" t="str">
        <f>LOWER(IFERROR(VLOOKUP(AVANZA[[#This Row],[ID_Peticion]],CANCELADAS[#All],3,0),""))</f>
        <v>cliente</v>
      </c>
      <c r="F319" t="str">
        <f>LOWER(IF(AVANZA[[#This Row],[CEDULA CLIENTE]]&lt;&gt;""," CC: " &amp; COUNTIFS(AVANZA[CEDULA CLIENTE],AVANZA[[#This Row],[CEDULA CLIENTE]]),"")&amp; IF(AVANZA[[#This Row],[Direccion]]&lt;&gt;""," DIR: " &amp; COUNTIFS(AVANZA[Direccion],AVANZA[[#This Row],[Direccion]]),""))</f>
        <v xml:space="preserve"> dir: 1</v>
      </c>
      <c r="G319" t="str">
        <f>IFERROR(VLOOKUP(AVANZA[[#This Row],[Cedula_Vendedor_Atis]],PLANTA[[#All],[CEDULA]:[LINEA]],3,0),"No Cruza")</f>
        <v>Marisol Avella</v>
      </c>
      <c r="H319" t="str">
        <f>IFERROR(VLOOKUP(AVANZA[[#This Row],[Cedula_Vendedor_Atis]],PLANTA[[#All],[CEDULA]:[LINEA]],4,0),"No Cruza")</f>
        <v>Fija</v>
      </c>
      <c r="I319" t="str">
        <f>LOWER(IF(AVANZA[[#This Row],[ATRIBUIBLE]]="",AVANZA[[#This Row],[Variable]],AVANZA[[#This Row],[ATRIBUIBLE]]))</f>
        <v>cliente</v>
      </c>
      <c r="J319" s="14">
        <f>IF(AVANZA[[#This Row],[Variable]]=AVANZA[[#Headers],[TERMINADA]],1,0)</f>
        <v>0</v>
      </c>
      <c r="K319" s="14">
        <f>IF(AVANZA[[#This Row],[Variable]]=AVANZA[[#Headers],[ANULADA]],1,0)</f>
        <v>1</v>
      </c>
      <c r="L319" s="14">
        <f>IF(AVANZA[[#This Row],[Variable]]=AVANZA[[#Headers],[PENDIENTE]],1,0)</f>
        <v>0</v>
      </c>
      <c r="M319" s="14">
        <f>IF(AVANZA[[#This Row],[ESTADO AGENDA]]="AGENDADA",1,0)</f>
        <v>0</v>
      </c>
      <c r="N319" s="14">
        <f>IF(AVANZA[[#This Row],[ESTADO AGENDA]]="PENDIENTE DE AGENDAR",1,0)</f>
        <v>0</v>
      </c>
      <c r="O319" s="14">
        <f>IF(AVANZA[[#This Row],[ESTADO AGENDA]]="SUSPENDIDA",1,0)</f>
        <v>0</v>
      </c>
      <c r="P319" t="str" cm="1">
        <f t="array" ref="P319">_xlfn.XLOOKUP(AVANZA[[#This Row],[Num_Agrupacion_Pet_Atis]],Tabla1[[#All],[Numero_de_actuacion]],Tabla1[[#All],[Estado_de_la_orden]],"",0)</f>
        <v/>
      </c>
      <c r="Q319" s="2" t="str" cm="1">
        <f t="array" ref="Q319">_xlfn.XLOOKUP(AVANZA[[#This Row],[Num_Agrupacion_Pet_Atis]],Tabla1[[#All],[Numero_de_actuacion]],Tabla1[[#All],[Fecha_de_la_cita]],"",0)</f>
        <v/>
      </c>
      <c r="R319" t="str" cm="1">
        <f t="array" ref="R319">_xlfn.XLOOKUP(AVANZA[[#This Row],[Num_Agrupacion_Pet_Atis]],Tabla1[[#All],[Numero_de_actuacion]],Tabla1[[#All],[Franja_horaria_de_la_cita]],"",0)</f>
        <v/>
      </c>
      <c r="S319" s="14" t="str">
        <f>IFERROR(DAY(AVANZA[[#This Row],[FECHA AGENDA]]),"")</f>
        <v/>
      </c>
      <c r="T319" s="14" t="str">
        <f>IFERROR(MONTH(AVANZA[[#This Row],[FECHA AGENDA]]),"")</f>
        <v/>
      </c>
      <c r="U319" t="str" cm="1">
        <f t="array" ref="U319">_xlfn.XLOOKUP(AVANZA[[#This Row],[Num_Agrupacion_Pet_Atis]],Tabla1[[#All],[Numero_de_actuacion]],Tabla1[[#All],[Motivo_de_suspension]],"",0)</f>
        <v/>
      </c>
      <c r="V319" s="2" t="str" cm="1">
        <f t="array" ref="V319">_xlfn.XLOOKUP(AVANZA[[#This Row],[Num_Agrupacion_Pet_Atis]],Tabla1[[#All],[Numero_de_actuacion]],Tabla1[[#All],[No_identificacion_cliente]],"",0)</f>
        <v/>
      </c>
      <c r="W319" s="2" t="str" cm="1">
        <f t="array" ref="W319">_xlfn.XLOOKUP(AVANZA[[#This Row],[Num_Agrupacion_Pet_Atis]],Tabla1[[#All],[Numero_de_actuacion]],Tabla1[[#All],[Movil_de_contacto]],"",0)</f>
        <v/>
      </c>
      <c r="X319" s="14">
        <f>IF(OR(AVANZA[[#This Row],[ESTADO LEG]]="Legalizada grabacion",AVANZA[[#This Row],[ESTADO LEG]]="Legalizada aut"),1,0)</f>
        <v>0</v>
      </c>
      <c r="Y319" s="14">
        <f>IF(OR(AVANZA[[#This Row],[ESTADO LEG]]="pdte legalizar",AVANZA[[#This Row],[ESTADO LEG]]="No cruza"),1,0)</f>
        <v>0</v>
      </c>
      <c r="Z319" t="str" cm="1">
        <f t="array" ref="Z319">IF(AVANZA[[#This Row],[Variable]]="Terminada",LOWER(_xlfn.XLOOKUP(AVANZA[[#This Row],[ID_Peticion]],Tabla6[[#All],[NUM_PETICION]],Tabla6[[#All],[ESTADO_LEG]],"NO CRUZA",0)),AVANZA[[#This Row],[Variable]])</f>
        <v>ANULADA</v>
      </c>
      <c r="AA319" t="str" cm="1">
        <f t="array" ref="AA319">_xlfn.XLOOKUP(AVANZA[[#This Row],[ID_Peticion]],Tabla6[[#All],[NUM_PETICION]],Tabla6[[#All],[DIF_DIAS]],"",0)</f>
        <v/>
      </c>
      <c r="AB319" s="2" t="str" cm="1">
        <f t="array" ref="AB319">IFERROR(_xlfn.XLOOKUP(AVANZA[[#This Row],[ID_Peticion]],Tabla6[[#All],[NUM_PETICION]],Tabla6[[#All],[FEC_LEGAL]],"",0),"")</f>
        <v/>
      </c>
      <c r="AC319" s="14">
        <f ca="1">IF(AVANZA[[#This Row],[FECHA LEG]]&lt;&gt;0,IFERROR(AVANZA[[#This Row],[FECHA LEG]]-AVANZA[[#This Row],[FechaIniEstadoSubPetAtis]],0),TODAY()-AVANZA[[#This Row],[FechaIniEstadoSubPetAtis]])</f>
        <v>0</v>
      </c>
      <c r="AD319" s="35">
        <f ca="1">IF(AVANZA[[#This Row],[FINAL Vs LG]]&lt;&gt;0,IF(AVANZA[[#This Row],[FINAL Vs LG]]&lt;7.1,"100%",IF(AND(AVANZA[[#This Row],[FINAL Vs LG]]&gt;7.1,AVANZA[[#This Row],[FINAL Vs LG]]&lt;11.1),"50%","0%")),0)</f>
        <v>0</v>
      </c>
      <c r="AE319" s="14">
        <f ca="1">VLOOKUP(DAY(TODAY()),BACK!F:G,2,0)</f>
        <v>14</v>
      </c>
      <c r="AF319" s="14">
        <f>BACK!$I$2</f>
        <v>24</v>
      </c>
      <c r="AG319" s="14">
        <f>IF(AVANZA[[#This Row],[Oferta_empaquetada_comisiones]]="SI",1,0)</f>
        <v>0</v>
      </c>
      <c r="AH319" s="36">
        <f>IF(AVANZA[[#This Row],[Variable]]="TERMINADA",IFERROR(VLOOKUP(AVANZA[[#This Row],[SUPERVISOR]],Tabla2[#All],4,0),0),)</f>
        <v>0</v>
      </c>
      <c r="AI319" s="14">
        <f>IF(AVANZA[[#This Row],[Producto]]="BA",1,0)</f>
        <v>1</v>
      </c>
      <c r="AJ319" s="14">
        <f>IF(AVANZA[[#This Row],[Producto]]="DUO",1,0)</f>
        <v>0</v>
      </c>
      <c r="AK319" s="14">
        <f>IF(AVANZA[[#This Row],[Producto]]="TRIO",1,0)</f>
        <v>0</v>
      </c>
      <c r="AL319" t="s">
        <v>456</v>
      </c>
      <c r="AM319">
        <v>-1</v>
      </c>
      <c r="AN319">
        <v>-1</v>
      </c>
      <c r="AO319" t="s">
        <v>1465</v>
      </c>
      <c r="AP319" s="1">
        <v>46141.435694444444</v>
      </c>
      <c r="AQ319">
        <v>-1</v>
      </c>
      <c r="AR319" t="s">
        <v>1466</v>
      </c>
      <c r="AS319">
        <v>-1</v>
      </c>
      <c r="AT319">
        <v>-1</v>
      </c>
      <c r="AU319">
        <v>-1</v>
      </c>
      <c r="AV319">
        <v>-1</v>
      </c>
      <c r="AW319">
        <v>-1</v>
      </c>
      <c r="AX319" t="s">
        <v>224</v>
      </c>
      <c r="AY319">
        <v>-1</v>
      </c>
      <c r="AZ319">
        <v>2026</v>
      </c>
      <c r="BA319">
        <v>5</v>
      </c>
      <c r="BB319">
        <v>7</v>
      </c>
      <c r="BC319">
        <v>-1</v>
      </c>
      <c r="BD319" t="s">
        <v>225</v>
      </c>
      <c r="BE319">
        <v>-1</v>
      </c>
      <c r="BF319">
        <v>20001619868531</v>
      </c>
      <c r="BG319" t="s">
        <v>319</v>
      </c>
      <c r="BH319" t="s">
        <v>320</v>
      </c>
      <c r="BI319" t="s">
        <v>1467</v>
      </c>
      <c r="BJ319">
        <v>-1</v>
      </c>
      <c r="BK319">
        <v>-1</v>
      </c>
      <c r="BL319">
        <v>-1</v>
      </c>
      <c r="BM319" t="s">
        <v>573</v>
      </c>
      <c r="BN319" t="s">
        <v>230</v>
      </c>
      <c r="BO319" t="s">
        <v>1468</v>
      </c>
      <c r="BP319" t="s">
        <v>380</v>
      </c>
      <c r="BQ319">
        <v>2026</v>
      </c>
      <c r="BR319">
        <v>4</v>
      </c>
      <c r="BS319">
        <v>29</v>
      </c>
      <c r="BT319" s="1">
        <v>46149.49523148148</v>
      </c>
      <c r="BU319" t="s">
        <v>575</v>
      </c>
      <c r="BV319" s="2">
        <v>46149</v>
      </c>
      <c r="BW319" t="s">
        <v>576</v>
      </c>
      <c r="BX319" s="2">
        <v>46141</v>
      </c>
      <c r="BY319" s="2">
        <v>46149</v>
      </c>
      <c r="BZ319" t="s">
        <v>235</v>
      </c>
      <c r="CA319" t="s">
        <v>321</v>
      </c>
      <c r="CB319" t="s">
        <v>322</v>
      </c>
      <c r="CC319" t="s">
        <v>1469</v>
      </c>
      <c r="CD319" t="s">
        <v>1470</v>
      </c>
      <c r="CE319">
        <v>-1</v>
      </c>
      <c r="CF319" t="s">
        <v>324</v>
      </c>
      <c r="CG319" t="s">
        <v>325</v>
      </c>
      <c r="CH319" t="s">
        <v>326</v>
      </c>
      <c r="CI319">
        <v>1018514067</v>
      </c>
      <c r="CJ319" t="s">
        <v>464</v>
      </c>
      <c r="CK319" t="s">
        <v>245</v>
      </c>
      <c r="CL319" t="s">
        <v>409</v>
      </c>
      <c r="CM319" t="s">
        <v>247</v>
      </c>
      <c r="CN319" t="s">
        <v>410</v>
      </c>
      <c r="CT319" t="s">
        <v>386</v>
      </c>
      <c r="CU319" t="s">
        <v>225</v>
      </c>
      <c r="CW319" t="s">
        <v>319</v>
      </c>
      <c r="CX319" t="s">
        <v>320</v>
      </c>
      <c r="CY319" t="s">
        <v>1471</v>
      </c>
      <c r="DA319" t="s">
        <v>250</v>
      </c>
      <c r="DB319">
        <v>-1</v>
      </c>
      <c r="DF319" t="s">
        <v>731</v>
      </c>
      <c r="DJ319" t="s">
        <v>252</v>
      </c>
      <c r="DK319" t="s">
        <v>253</v>
      </c>
      <c r="DL319" t="s">
        <v>253</v>
      </c>
      <c r="DN319" t="s">
        <v>255</v>
      </c>
      <c r="DR319" t="s">
        <v>465</v>
      </c>
      <c r="DS319" t="s">
        <v>464</v>
      </c>
      <c r="DT319" t="s">
        <v>463</v>
      </c>
      <c r="DV319">
        <v>1</v>
      </c>
      <c r="DW319" t="s">
        <v>331</v>
      </c>
      <c r="ED319" s="2">
        <v>46149</v>
      </c>
      <c r="EF319">
        <v>5</v>
      </c>
      <c r="EP319" t="s">
        <v>258</v>
      </c>
      <c r="FA319" t="s">
        <v>245</v>
      </c>
      <c r="FB319" t="s">
        <v>333</v>
      </c>
      <c r="FD319" t="s">
        <v>333</v>
      </c>
      <c r="FE319" t="s">
        <v>334</v>
      </c>
      <c r="FF319" t="s">
        <v>334</v>
      </c>
      <c r="FK319" t="s">
        <v>263</v>
      </c>
      <c r="FN319" t="s">
        <v>410</v>
      </c>
      <c r="FO319" t="s">
        <v>414</v>
      </c>
      <c r="FR319">
        <v>0</v>
      </c>
      <c r="GB319" t="s">
        <v>266</v>
      </c>
      <c r="GM319">
        <v>0</v>
      </c>
      <c r="GS319" t="s">
        <v>267</v>
      </c>
      <c r="GT319" s="2"/>
      <c r="GU319" t="s">
        <v>268</v>
      </c>
      <c r="GV319" t="s">
        <v>335</v>
      </c>
      <c r="GW319" t="s">
        <v>394</v>
      </c>
      <c r="GZ319" t="s">
        <v>395</v>
      </c>
      <c r="HE319" t="s">
        <v>230</v>
      </c>
      <c r="HF319" t="s">
        <v>1472</v>
      </c>
      <c r="HR319" t="s">
        <v>278</v>
      </c>
      <c r="HV319">
        <v>94990</v>
      </c>
      <c r="HW319" t="s">
        <v>281</v>
      </c>
      <c r="HY319">
        <v>0</v>
      </c>
      <c r="HZ319">
        <v>0</v>
      </c>
      <c r="IA319" t="s">
        <v>281</v>
      </c>
      <c r="IB319" t="s">
        <v>281</v>
      </c>
      <c r="IC319" t="s">
        <v>1473</v>
      </c>
      <c r="IE319" t="s">
        <v>283</v>
      </c>
      <c r="IF319" t="s">
        <v>283</v>
      </c>
      <c r="IG319" t="s">
        <v>283</v>
      </c>
      <c r="IH319" t="s">
        <v>284</v>
      </c>
      <c r="II319" t="s">
        <v>285</v>
      </c>
      <c r="IJ319" t="s">
        <v>286</v>
      </c>
      <c r="IK319" t="s">
        <v>278</v>
      </c>
      <c r="IL319" t="s">
        <v>346</v>
      </c>
      <c r="IM319" t="s">
        <v>288</v>
      </c>
      <c r="IN319" t="s">
        <v>290</v>
      </c>
      <c r="IP319" t="s">
        <v>1474</v>
      </c>
      <c r="IQ319" t="s">
        <v>284</v>
      </c>
      <c r="IS319" t="s">
        <v>291</v>
      </c>
      <c r="IT319" t="s">
        <v>561</v>
      </c>
      <c r="IY319" t="s">
        <v>281</v>
      </c>
    </row>
    <row r="320" spans="1:259" x14ac:dyDescent="0.3">
      <c r="A320" s="14">
        <f>DAY(AVANZA[[#This Row],[FechaSeguimiento]])</f>
        <v>7</v>
      </c>
      <c r="B320" s="14">
        <f>MONTH(AVANZA[[#This Row],[FechaSeguimiento]])</f>
        <v>5</v>
      </c>
      <c r="C320"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20" t="str">
        <f>LOWER(IFERROR(VLOOKUP(AVANZA[[#This Row],[ID_Peticion]],CANCELADAS[#All],2,0),""))</f>
        <v>qc - cliente desiste / inconsistencia en la oferta</v>
      </c>
      <c r="E320" t="str">
        <f>LOWER(IFERROR(VLOOKUP(AVANZA[[#This Row],[ID_Peticion]],CANCELADAS[#All],3,0),""))</f>
        <v>asesor</v>
      </c>
      <c r="F320" t="str">
        <f>LOWER(IF(AVANZA[[#This Row],[CEDULA CLIENTE]]&lt;&gt;""," CC: " &amp; COUNTIFS(AVANZA[CEDULA CLIENTE],AVANZA[[#This Row],[CEDULA CLIENTE]]),"")&amp; IF(AVANZA[[#This Row],[Direccion]]&lt;&gt;""," DIR: " &amp; COUNTIFS(AVANZA[Direccion],AVANZA[[#This Row],[Direccion]]),""))</f>
        <v xml:space="preserve"> dir: 2</v>
      </c>
      <c r="G320" t="str">
        <f>IFERROR(VLOOKUP(AVANZA[[#This Row],[Cedula_Vendedor_Atis]],PLANTA[[#All],[CEDULA]:[LINEA]],3,0),"No Cruza")</f>
        <v>Marisol Avella</v>
      </c>
      <c r="H320" t="str">
        <f>IFERROR(VLOOKUP(AVANZA[[#This Row],[Cedula_Vendedor_Atis]],PLANTA[[#All],[CEDULA]:[LINEA]],4,0),"No Cruza")</f>
        <v>Fija</v>
      </c>
      <c r="I320" t="str">
        <f>LOWER(IF(AVANZA[[#This Row],[ATRIBUIBLE]]="",AVANZA[[#This Row],[Variable]],AVANZA[[#This Row],[ATRIBUIBLE]]))</f>
        <v>asesor</v>
      </c>
      <c r="J320" s="14">
        <f>IF(AVANZA[[#This Row],[Variable]]=AVANZA[[#Headers],[TERMINADA]],1,0)</f>
        <v>0</v>
      </c>
      <c r="K320" s="14">
        <f>IF(AVANZA[[#This Row],[Variable]]=AVANZA[[#Headers],[ANULADA]],1,0)</f>
        <v>1</v>
      </c>
      <c r="L320" s="14">
        <f>IF(AVANZA[[#This Row],[Variable]]=AVANZA[[#Headers],[PENDIENTE]],1,0)</f>
        <v>0</v>
      </c>
      <c r="M320" s="14">
        <f>IF(AVANZA[[#This Row],[ESTADO AGENDA]]="AGENDADA",1,0)</f>
        <v>0</v>
      </c>
      <c r="N320" s="14">
        <f>IF(AVANZA[[#This Row],[ESTADO AGENDA]]="PENDIENTE DE AGENDAR",1,0)</f>
        <v>0</v>
      </c>
      <c r="O320" s="14">
        <f>IF(AVANZA[[#This Row],[ESTADO AGENDA]]="SUSPENDIDA",1,0)</f>
        <v>0</v>
      </c>
      <c r="P320" t="str" cm="1">
        <f t="array" ref="P320">_xlfn.XLOOKUP(AVANZA[[#This Row],[Num_Agrupacion_Pet_Atis]],Tabla1[[#All],[Numero_de_actuacion]],Tabla1[[#All],[Estado_de_la_orden]],"",0)</f>
        <v/>
      </c>
      <c r="Q320" s="2" t="str" cm="1">
        <f t="array" ref="Q320">_xlfn.XLOOKUP(AVANZA[[#This Row],[Num_Agrupacion_Pet_Atis]],Tabla1[[#All],[Numero_de_actuacion]],Tabla1[[#All],[Fecha_de_la_cita]],"",0)</f>
        <v/>
      </c>
      <c r="R320" t="str" cm="1">
        <f t="array" ref="R320">_xlfn.XLOOKUP(AVANZA[[#This Row],[Num_Agrupacion_Pet_Atis]],Tabla1[[#All],[Numero_de_actuacion]],Tabla1[[#All],[Franja_horaria_de_la_cita]],"",0)</f>
        <v/>
      </c>
      <c r="S320" s="14" t="str">
        <f>IFERROR(DAY(AVANZA[[#This Row],[FECHA AGENDA]]),"")</f>
        <v/>
      </c>
      <c r="T320" s="14" t="str">
        <f>IFERROR(MONTH(AVANZA[[#This Row],[FECHA AGENDA]]),"")</f>
        <v/>
      </c>
      <c r="U320" t="str" cm="1">
        <f t="array" ref="U320">_xlfn.XLOOKUP(AVANZA[[#This Row],[Num_Agrupacion_Pet_Atis]],Tabla1[[#All],[Numero_de_actuacion]],Tabla1[[#All],[Motivo_de_suspension]],"",0)</f>
        <v/>
      </c>
      <c r="V320" s="2" t="str" cm="1">
        <f t="array" ref="V320">_xlfn.XLOOKUP(AVANZA[[#This Row],[Num_Agrupacion_Pet_Atis]],Tabla1[[#All],[Numero_de_actuacion]],Tabla1[[#All],[No_identificacion_cliente]],"",0)</f>
        <v/>
      </c>
      <c r="W320" s="2" t="str" cm="1">
        <f t="array" ref="W320">_xlfn.XLOOKUP(AVANZA[[#This Row],[Num_Agrupacion_Pet_Atis]],Tabla1[[#All],[Numero_de_actuacion]],Tabla1[[#All],[Movil_de_contacto]],"",0)</f>
        <v/>
      </c>
      <c r="X320" s="14">
        <f>IF(OR(AVANZA[[#This Row],[ESTADO LEG]]="Legalizada grabacion",AVANZA[[#This Row],[ESTADO LEG]]="Legalizada aut"),1,0)</f>
        <v>0</v>
      </c>
      <c r="Y320" s="14">
        <f>IF(OR(AVANZA[[#This Row],[ESTADO LEG]]="pdte legalizar",AVANZA[[#This Row],[ESTADO LEG]]="No cruza"),1,0)</f>
        <v>0</v>
      </c>
      <c r="Z320" t="str" cm="1">
        <f t="array" ref="Z320">IF(AVANZA[[#This Row],[Variable]]="Terminada",LOWER(_xlfn.XLOOKUP(AVANZA[[#This Row],[ID_Peticion]],Tabla6[[#All],[NUM_PETICION]],Tabla6[[#All],[ESTADO_LEG]],"NO CRUZA",0)),AVANZA[[#This Row],[Variable]])</f>
        <v>ANULADA</v>
      </c>
      <c r="AA320" t="str" cm="1">
        <f t="array" ref="AA320">_xlfn.XLOOKUP(AVANZA[[#This Row],[ID_Peticion]],Tabla6[[#All],[NUM_PETICION]],Tabla6[[#All],[DIF_DIAS]],"",0)</f>
        <v/>
      </c>
      <c r="AB320" s="2" t="str" cm="1">
        <f t="array" ref="AB320">IFERROR(_xlfn.XLOOKUP(AVANZA[[#This Row],[ID_Peticion]],Tabla6[[#All],[NUM_PETICION]],Tabla6[[#All],[FEC_LEGAL]],"",0),"")</f>
        <v/>
      </c>
      <c r="AC320" s="14">
        <f ca="1">IF(AVANZA[[#This Row],[FECHA LEG]]&lt;&gt;0,IFERROR(AVANZA[[#This Row],[FECHA LEG]]-AVANZA[[#This Row],[FechaIniEstadoSubPetAtis]],0),TODAY()-AVANZA[[#This Row],[FechaIniEstadoSubPetAtis]])</f>
        <v>0</v>
      </c>
      <c r="AD320" s="35">
        <f ca="1">IF(AVANZA[[#This Row],[FINAL Vs LG]]&lt;&gt;0,IF(AVANZA[[#This Row],[FINAL Vs LG]]&lt;7.1,"100%",IF(AND(AVANZA[[#This Row],[FINAL Vs LG]]&gt;7.1,AVANZA[[#This Row],[FINAL Vs LG]]&lt;11.1),"50%","0%")),0)</f>
        <v>0</v>
      </c>
      <c r="AE320" s="14">
        <f ca="1">VLOOKUP(DAY(TODAY()),BACK!F:G,2,0)</f>
        <v>14</v>
      </c>
      <c r="AF320" s="14">
        <f>BACK!$I$2</f>
        <v>24</v>
      </c>
      <c r="AG320" s="14">
        <f>IF(AVANZA[[#This Row],[Oferta_empaquetada_comisiones]]="SI",1,0)</f>
        <v>0</v>
      </c>
      <c r="AH320" s="36">
        <f>IF(AVANZA[[#This Row],[Variable]]="TERMINADA",IFERROR(VLOOKUP(AVANZA[[#This Row],[SUPERVISOR]],Tabla2[#All],4,0),0),)</f>
        <v>0</v>
      </c>
      <c r="AI320" s="14">
        <f>IF(AVANZA[[#This Row],[Producto]]="BA",1,0)</f>
        <v>1</v>
      </c>
      <c r="AJ320" s="14">
        <f>IF(AVANZA[[#This Row],[Producto]]="DUO",1,0)</f>
        <v>0</v>
      </c>
      <c r="AK320" s="14">
        <f>IF(AVANZA[[#This Row],[Producto]]="TRIO",1,0)</f>
        <v>0</v>
      </c>
      <c r="AL320" t="s">
        <v>515</v>
      </c>
      <c r="AM320">
        <v>-1</v>
      </c>
      <c r="AN320">
        <v>-1</v>
      </c>
      <c r="AO320" t="s">
        <v>1475</v>
      </c>
      <c r="AP320" s="1">
        <v>46146.661053240743</v>
      </c>
      <c r="AQ320">
        <v>-1</v>
      </c>
      <c r="AR320" t="s">
        <v>1476</v>
      </c>
      <c r="AS320">
        <v>-1</v>
      </c>
      <c r="AT320">
        <v>-1</v>
      </c>
      <c r="AU320">
        <v>-1</v>
      </c>
      <c r="AV320">
        <v>-1</v>
      </c>
      <c r="AW320">
        <v>-1</v>
      </c>
      <c r="AX320" t="s">
        <v>224</v>
      </c>
      <c r="AY320">
        <v>-1</v>
      </c>
      <c r="AZ320">
        <v>2026</v>
      </c>
      <c r="BA320">
        <v>5</v>
      </c>
      <c r="BB320">
        <v>7</v>
      </c>
      <c r="BC320">
        <v>-1</v>
      </c>
      <c r="BD320" t="s">
        <v>225</v>
      </c>
      <c r="BE320">
        <v>-1</v>
      </c>
      <c r="BF320">
        <v>20001622052906</v>
      </c>
      <c r="BG320" t="s">
        <v>1477</v>
      </c>
      <c r="BH320" t="s">
        <v>1478</v>
      </c>
      <c r="BI320" t="s">
        <v>1479</v>
      </c>
      <c r="BJ320">
        <v>-1</v>
      </c>
      <c r="BK320">
        <v>-1</v>
      </c>
      <c r="BL320">
        <v>-1</v>
      </c>
      <c r="BM320" t="s">
        <v>573</v>
      </c>
      <c r="BN320" t="s">
        <v>230</v>
      </c>
      <c r="BO320" t="s">
        <v>1480</v>
      </c>
      <c r="BP320" t="s">
        <v>232</v>
      </c>
      <c r="BQ320">
        <v>2026</v>
      </c>
      <c r="BR320">
        <v>5</v>
      </c>
      <c r="BS320">
        <v>4</v>
      </c>
      <c r="BT320" s="1">
        <v>46149.372118055559</v>
      </c>
      <c r="BU320" t="s">
        <v>575</v>
      </c>
      <c r="BV320" s="2">
        <v>46149</v>
      </c>
      <c r="BW320" t="s">
        <v>576</v>
      </c>
      <c r="BX320" s="2">
        <v>46146</v>
      </c>
      <c r="BY320" s="2">
        <v>46149</v>
      </c>
      <c r="BZ320" t="s">
        <v>235</v>
      </c>
      <c r="CA320" t="s">
        <v>297</v>
      </c>
      <c r="CB320" t="s">
        <v>297</v>
      </c>
      <c r="CC320" t="s">
        <v>1481</v>
      </c>
      <c r="CD320" t="s">
        <v>911</v>
      </c>
      <c r="CE320">
        <v>-1</v>
      </c>
      <c r="CF320" t="s">
        <v>300</v>
      </c>
      <c r="CG320" t="s">
        <v>301</v>
      </c>
      <c r="CH320" t="s">
        <v>242</v>
      </c>
      <c r="CI320">
        <v>46680282</v>
      </c>
      <c r="CJ320" t="s">
        <v>522</v>
      </c>
      <c r="CK320" t="s">
        <v>245</v>
      </c>
      <c r="CL320" t="s">
        <v>409</v>
      </c>
      <c r="CM320" t="s">
        <v>247</v>
      </c>
      <c r="CN320" t="s">
        <v>410</v>
      </c>
      <c r="CT320" t="s">
        <v>330</v>
      </c>
      <c r="CU320" t="s">
        <v>225</v>
      </c>
      <c r="CW320" t="s">
        <v>1477</v>
      </c>
      <c r="CX320" t="s">
        <v>1478</v>
      </c>
      <c r="CY320" t="s">
        <v>1482</v>
      </c>
      <c r="DA320" t="s">
        <v>250</v>
      </c>
      <c r="DB320">
        <v>-1</v>
      </c>
      <c r="DF320" t="s">
        <v>731</v>
      </c>
      <c r="DJ320" t="s">
        <v>252</v>
      </c>
      <c r="DK320" t="s">
        <v>253</v>
      </c>
      <c r="DL320" t="s">
        <v>254</v>
      </c>
      <c r="DN320" t="s">
        <v>255</v>
      </c>
      <c r="DR320" t="s">
        <v>523</v>
      </c>
      <c r="DS320" t="s">
        <v>522</v>
      </c>
      <c r="DT320" t="s">
        <v>515</v>
      </c>
      <c r="DV320">
        <v>1</v>
      </c>
      <c r="DW320" t="s">
        <v>283</v>
      </c>
      <c r="EB320" t="s">
        <v>693</v>
      </c>
      <c r="ED320" s="2">
        <v>46149</v>
      </c>
      <c r="EF320">
        <v>26</v>
      </c>
      <c r="EP320" t="s">
        <v>258</v>
      </c>
      <c r="FA320" t="s">
        <v>245</v>
      </c>
      <c r="FB320" t="s">
        <v>308</v>
      </c>
      <c r="FD320" t="s">
        <v>308</v>
      </c>
      <c r="FE320" t="s">
        <v>309</v>
      </c>
      <c r="FF320" t="s">
        <v>309</v>
      </c>
      <c r="FK320" t="s">
        <v>263</v>
      </c>
      <c r="FN320" t="s">
        <v>410</v>
      </c>
      <c r="FO320" t="s">
        <v>414</v>
      </c>
      <c r="FR320">
        <v>0</v>
      </c>
      <c r="GB320" t="s">
        <v>266</v>
      </c>
      <c r="GM320">
        <v>0</v>
      </c>
      <c r="GS320" t="s">
        <v>267</v>
      </c>
      <c r="GT320" s="2"/>
      <c r="GU320" t="s">
        <v>268</v>
      </c>
      <c r="GV320" t="s">
        <v>311</v>
      </c>
      <c r="GW320" t="s">
        <v>270</v>
      </c>
      <c r="GX320" t="s">
        <v>271</v>
      </c>
      <c r="GY320" t="s">
        <v>272</v>
      </c>
      <c r="GZ320" t="s">
        <v>273</v>
      </c>
      <c r="HE320" t="s">
        <v>230</v>
      </c>
      <c r="HF320" t="s">
        <v>913</v>
      </c>
      <c r="HG320" t="s">
        <v>277</v>
      </c>
      <c r="HR320" t="s">
        <v>278</v>
      </c>
      <c r="HV320">
        <v>103900</v>
      </c>
      <c r="HW320" t="s">
        <v>279</v>
      </c>
      <c r="HY320">
        <v>0</v>
      </c>
      <c r="HZ320">
        <v>0</v>
      </c>
      <c r="IA320" t="s">
        <v>279</v>
      </c>
      <c r="IB320" t="s">
        <v>281</v>
      </c>
      <c r="IC320" t="s">
        <v>1278</v>
      </c>
      <c r="IE320" t="s">
        <v>283</v>
      </c>
      <c r="IF320" t="s">
        <v>283</v>
      </c>
      <c r="IG320" t="s">
        <v>283</v>
      </c>
      <c r="IH320" t="s">
        <v>284</v>
      </c>
      <c r="II320" t="s">
        <v>285</v>
      </c>
      <c r="IJ320" t="s">
        <v>286</v>
      </c>
      <c r="IK320" t="s">
        <v>278</v>
      </c>
      <c r="IL320" t="s">
        <v>287</v>
      </c>
      <c r="IM320" t="s">
        <v>288</v>
      </c>
      <c r="IN320" t="s">
        <v>290</v>
      </c>
      <c r="IP320" t="s">
        <v>290</v>
      </c>
      <c r="IQ320" t="s">
        <v>284</v>
      </c>
      <c r="IR320" t="s">
        <v>696</v>
      </c>
      <c r="IS320" t="s">
        <v>291</v>
      </c>
      <c r="IT320" t="s">
        <v>287</v>
      </c>
      <c r="IY320" t="s">
        <v>281</v>
      </c>
    </row>
    <row r="321" spans="1:259" x14ac:dyDescent="0.3">
      <c r="A321" s="14">
        <f>DAY(AVANZA[[#This Row],[FechaSeguimiento]])</f>
        <v>7</v>
      </c>
      <c r="B321" s="14">
        <f>MONTH(AVANZA[[#This Row],[FechaSeguimiento]])</f>
        <v>5</v>
      </c>
      <c r="C321"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21" t="str">
        <f>LOWER(IFERROR(VLOOKUP(AVANZA[[#This Row],[ID_Peticion]],CANCELADAS[#All],2,0),""))</f>
        <v/>
      </c>
      <c r="E321" t="str">
        <f>LOWER(IFERROR(VLOOKUP(AVANZA[[#This Row],[ID_Peticion]],CANCELADAS[#All],3,0),""))</f>
        <v/>
      </c>
      <c r="F321" t="str">
        <f>LOWER(IF(AVANZA[[#This Row],[CEDULA CLIENTE]]&lt;&gt;""," CC: " &amp; COUNTIFS(AVANZA[CEDULA CLIENTE],AVANZA[[#This Row],[CEDULA CLIENTE]]),"")&amp; IF(AVANZA[[#This Row],[Direccion]]&lt;&gt;""," DIR: " &amp; COUNTIFS(AVANZA[Direccion],AVANZA[[#This Row],[Direccion]]),""))</f>
        <v xml:space="preserve"> dir: 1</v>
      </c>
      <c r="G321" t="str">
        <f>IFERROR(VLOOKUP(AVANZA[[#This Row],[Cedula_Vendedor_Atis]],PLANTA[[#All],[CEDULA]:[LINEA]],3,0),"No Cruza")</f>
        <v>Marisol Avella</v>
      </c>
      <c r="H321" t="str">
        <f>IFERROR(VLOOKUP(AVANZA[[#This Row],[Cedula_Vendedor_Atis]],PLANTA[[#All],[CEDULA]:[LINEA]],4,0),"No Cruza")</f>
        <v>Fija</v>
      </c>
      <c r="I321" t="str">
        <f>LOWER(IF(AVANZA[[#This Row],[ATRIBUIBLE]]="",AVANZA[[#This Row],[Variable]],AVANZA[[#This Row],[ATRIBUIBLE]]))</f>
        <v>terminada</v>
      </c>
      <c r="J321" s="14">
        <f>IF(AVANZA[[#This Row],[Variable]]=AVANZA[[#Headers],[TERMINADA]],1,0)</f>
        <v>1</v>
      </c>
      <c r="K321" s="14">
        <f>IF(AVANZA[[#This Row],[Variable]]=AVANZA[[#Headers],[ANULADA]],1,0)</f>
        <v>0</v>
      </c>
      <c r="L321" s="14">
        <f>IF(AVANZA[[#This Row],[Variable]]=AVANZA[[#Headers],[PENDIENTE]],1,0)</f>
        <v>0</v>
      </c>
      <c r="M321" s="14">
        <f>IF(AVANZA[[#This Row],[ESTADO AGENDA]]="AGENDADA",1,0)</f>
        <v>0</v>
      </c>
      <c r="N321" s="14">
        <f>IF(AVANZA[[#This Row],[ESTADO AGENDA]]="PENDIENTE DE AGENDAR",1,0)</f>
        <v>0</v>
      </c>
      <c r="O321" s="14">
        <f>IF(AVANZA[[#This Row],[ESTADO AGENDA]]="SUSPENDIDA",1,0)</f>
        <v>0</v>
      </c>
      <c r="P321" t="str" cm="1">
        <f t="array" ref="P321">_xlfn.XLOOKUP(AVANZA[[#This Row],[Num_Agrupacion_Pet_Atis]],Tabla1[[#All],[Numero_de_actuacion]],Tabla1[[#All],[Estado_de_la_orden]],"",0)</f>
        <v/>
      </c>
      <c r="Q321" s="2" t="str" cm="1">
        <f t="array" ref="Q321">_xlfn.XLOOKUP(AVANZA[[#This Row],[Num_Agrupacion_Pet_Atis]],Tabla1[[#All],[Numero_de_actuacion]],Tabla1[[#All],[Fecha_de_la_cita]],"",0)</f>
        <v/>
      </c>
      <c r="R321" t="str" cm="1">
        <f t="array" ref="R321">_xlfn.XLOOKUP(AVANZA[[#This Row],[Num_Agrupacion_Pet_Atis]],Tabla1[[#All],[Numero_de_actuacion]],Tabla1[[#All],[Franja_horaria_de_la_cita]],"",0)</f>
        <v/>
      </c>
      <c r="S321" s="14" t="str">
        <f>IFERROR(DAY(AVANZA[[#This Row],[FECHA AGENDA]]),"")</f>
        <v/>
      </c>
      <c r="T321" s="14" t="str">
        <f>IFERROR(MONTH(AVANZA[[#This Row],[FECHA AGENDA]]),"")</f>
        <v/>
      </c>
      <c r="U321" t="str" cm="1">
        <f t="array" ref="U321">_xlfn.XLOOKUP(AVANZA[[#This Row],[Num_Agrupacion_Pet_Atis]],Tabla1[[#All],[Numero_de_actuacion]],Tabla1[[#All],[Motivo_de_suspension]],"",0)</f>
        <v/>
      </c>
      <c r="V321" s="2" t="str" cm="1">
        <f t="array" ref="V321">_xlfn.XLOOKUP(AVANZA[[#This Row],[Num_Agrupacion_Pet_Atis]],Tabla1[[#All],[Numero_de_actuacion]],Tabla1[[#All],[No_identificacion_cliente]],"",0)</f>
        <v/>
      </c>
      <c r="W321" s="2" t="str" cm="1">
        <f t="array" ref="W321">_xlfn.XLOOKUP(AVANZA[[#This Row],[Num_Agrupacion_Pet_Atis]],Tabla1[[#All],[Numero_de_actuacion]],Tabla1[[#All],[Movil_de_contacto]],"",0)</f>
        <v/>
      </c>
      <c r="X321" s="14">
        <f>IF(OR(AVANZA[[#This Row],[ESTADO LEG]]="Legalizada grabacion",AVANZA[[#This Row],[ESTADO LEG]]="Legalizada aut"),1,0)</f>
        <v>1</v>
      </c>
      <c r="Y321" s="14">
        <f>IF(OR(AVANZA[[#This Row],[ESTADO LEG]]="pdte legalizar",AVANZA[[#This Row],[ESTADO LEG]]="No cruza"),1,0)</f>
        <v>0</v>
      </c>
      <c r="Z321" t="str" cm="1">
        <f t="array" ref="Z321">IF(AVANZA[[#This Row],[Variable]]="Terminada",LOWER(_xlfn.XLOOKUP(AVANZA[[#This Row],[ID_Peticion]],Tabla6[[#All],[NUM_PETICION]],Tabla6[[#All],[ESTADO_LEG]],"NO CRUZA",0)),AVANZA[[#This Row],[Variable]])</f>
        <v>legalizada grabacion</v>
      </c>
      <c r="AA321" cm="1">
        <f t="array" ref="AA321">_xlfn.XLOOKUP(AVANZA[[#This Row],[ID_Peticion]],Tabla6[[#All],[NUM_PETICION]],Tabla6[[#All],[DIF_DIAS]],"",0)</f>
        <v>1</v>
      </c>
      <c r="AB321" s="2" cm="1">
        <f t="array" ref="AB321">IFERROR(_xlfn.XLOOKUP(AVANZA[[#This Row],[ID_Peticion]],Tabla6[[#All],[NUM_PETICION]],Tabla6[[#All],[FEC_LEGAL]],"",0),"")</f>
        <v>46150</v>
      </c>
      <c r="AC321" s="14">
        <f ca="1">IF(AVANZA[[#This Row],[FECHA LEG]]&lt;&gt;0,IFERROR(AVANZA[[#This Row],[FECHA LEG]]-AVANZA[[#This Row],[FechaIniEstadoSubPetAtis]],0),TODAY()-AVANZA[[#This Row],[FechaIniEstadoSubPetAtis]])</f>
        <v>1</v>
      </c>
      <c r="AD321" s="35" t="str">
        <f ca="1">IF(AVANZA[[#This Row],[FINAL Vs LG]]&lt;&gt;0,IF(AVANZA[[#This Row],[FINAL Vs LG]]&lt;7.1,"100%",IF(AND(AVANZA[[#This Row],[FINAL Vs LG]]&gt;7.1,AVANZA[[#This Row],[FINAL Vs LG]]&lt;11.1),"50%","0%")),0)</f>
        <v>100%</v>
      </c>
      <c r="AE321" s="14">
        <f ca="1">VLOOKUP(DAY(TODAY()),BACK!F:G,2,0)</f>
        <v>14</v>
      </c>
      <c r="AF321" s="14">
        <f>BACK!$I$2</f>
        <v>24</v>
      </c>
      <c r="AG321" s="14">
        <f>IF(AVANZA[[#This Row],[Oferta_empaquetada_comisiones]]="SI",1,0)</f>
        <v>0</v>
      </c>
      <c r="AH321" s="36">
        <f>IF(AVANZA[[#This Row],[Variable]]="TERMINADA",IFERROR(VLOOKUP(AVANZA[[#This Row],[SUPERVISOR]],Tabla2[#All],4,0),0),)</f>
        <v>3.5</v>
      </c>
      <c r="AI321" s="14">
        <f>IF(AVANZA[[#This Row],[Producto]]="BA",1,0)</f>
        <v>0</v>
      </c>
      <c r="AJ321" s="14">
        <f>IF(AVANZA[[#This Row],[Producto]]="DUO",1,0)</f>
        <v>0</v>
      </c>
      <c r="AK321" s="14">
        <f>IF(AVANZA[[#This Row],[Producto]]="TRIO",1,0)</f>
        <v>1</v>
      </c>
      <c r="AL321" t="s">
        <v>456</v>
      </c>
      <c r="AM321">
        <v>-1</v>
      </c>
      <c r="AN321">
        <v>-1</v>
      </c>
      <c r="AO321" t="s">
        <v>1483</v>
      </c>
      <c r="AP321" s="1">
        <v>46147.659155092595</v>
      </c>
      <c r="AQ321">
        <v>-1</v>
      </c>
      <c r="AR321" t="s">
        <v>1484</v>
      </c>
      <c r="AS321">
        <v>-1</v>
      </c>
      <c r="AT321">
        <v>-1</v>
      </c>
      <c r="AU321">
        <v>-1</v>
      </c>
      <c r="AV321">
        <v>-1</v>
      </c>
      <c r="AW321">
        <v>-1</v>
      </c>
      <c r="AX321" t="s">
        <v>224</v>
      </c>
      <c r="AY321">
        <v>-1</v>
      </c>
      <c r="AZ321">
        <v>2026</v>
      </c>
      <c r="BA321">
        <v>5</v>
      </c>
      <c r="BB321">
        <v>7</v>
      </c>
      <c r="BC321">
        <v>-1</v>
      </c>
      <c r="BD321" t="s">
        <v>225</v>
      </c>
      <c r="BE321">
        <v>-1</v>
      </c>
      <c r="BF321">
        <v>20001623052251</v>
      </c>
      <c r="BG321" t="s">
        <v>596</v>
      </c>
      <c r="BH321" t="s">
        <v>597</v>
      </c>
      <c r="BI321" t="s">
        <v>1485</v>
      </c>
      <c r="BJ321">
        <v>-1</v>
      </c>
      <c r="BK321">
        <v>-1</v>
      </c>
      <c r="BL321">
        <v>-1</v>
      </c>
      <c r="BM321" t="s">
        <v>229</v>
      </c>
      <c r="BN321" t="s">
        <v>230</v>
      </c>
      <c r="BO321" t="s">
        <v>1486</v>
      </c>
      <c r="BP321" t="s">
        <v>232</v>
      </c>
      <c r="BQ321">
        <v>2026</v>
      </c>
      <c r="BR321">
        <v>5</v>
      </c>
      <c r="BS321">
        <v>5</v>
      </c>
      <c r="BT321" s="1">
        <v>46149.70752314815</v>
      </c>
      <c r="BU321" t="s">
        <v>233</v>
      </c>
      <c r="BV321" s="2">
        <v>46149</v>
      </c>
      <c r="BW321" t="s">
        <v>234</v>
      </c>
      <c r="BX321" s="2">
        <v>46148</v>
      </c>
      <c r="BY321" s="2">
        <v>46149</v>
      </c>
      <c r="BZ321" t="s">
        <v>235</v>
      </c>
      <c r="CA321" t="s">
        <v>321</v>
      </c>
      <c r="CB321" t="s">
        <v>322</v>
      </c>
      <c r="CC321" t="s">
        <v>1487</v>
      </c>
      <c r="CD321" t="s">
        <v>1488</v>
      </c>
      <c r="CE321">
        <v>-1</v>
      </c>
      <c r="CF321" t="s">
        <v>324</v>
      </c>
      <c r="CG321" t="s">
        <v>325</v>
      </c>
      <c r="CH321" t="s">
        <v>326</v>
      </c>
      <c r="CI321">
        <v>1018514067</v>
      </c>
      <c r="CJ321" t="s">
        <v>464</v>
      </c>
      <c r="CK321" t="s">
        <v>245</v>
      </c>
      <c r="CL321" t="s">
        <v>409</v>
      </c>
      <c r="CM321" t="s">
        <v>247</v>
      </c>
      <c r="CN321" t="s">
        <v>410</v>
      </c>
      <c r="CT321" t="s">
        <v>693</v>
      </c>
      <c r="CU321" t="s">
        <v>387</v>
      </c>
      <c r="CW321" t="s">
        <v>602</v>
      </c>
      <c r="CX321" t="s">
        <v>603</v>
      </c>
      <c r="DA321" t="s">
        <v>250</v>
      </c>
      <c r="DB321">
        <v>-1</v>
      </c>
      <c r="DF321" t="s">
        <v>251</v>
      </c>
      <c r="DJ321" t="s">
        <v>252</v>
      </c>
      <c r="DK321" t="s">
        <v>253</v>
      </c>
      <c r="DL321" t="s">
        <v>253</v>
      </c>
      <c r="DN321" t="s">
        <v>390</v>
      </c>
      <c r="DR321" t="s">
        <v>465</v>
      </c>
      <c r="DS321" t="s">
        <v>464</v>
      </c>
      <c r="DT321" t="s">
        <v>463</v>
      </c>
      <c r="DV321">
        <v>1</v>
      </c>
      <c r="DW321" t="s">
        <v>331</v>
      </c>
      <c r="ED321" s="2">
        <v>46149</v>
      </c>
      <c r="EE321" t="s">
        <v>343</v>
      </c>
      <c r="EF321">
        <v>12</v>
      </c>
      <c r="EP321" t="s">
        <v>258</v>
      </c>
      <c r="ES321" t="s">
        <v>1489</v>
      </c>
      <c r="EZ321" t="s">
        <v>1490</v>
      </c>
      <c r="FA321" t="s">
        <v>245</v>
      </c>
      <c r="FB321" t="s">
        <v>333</v>
      </c>
      <c r="FD321" t="s">
        <v>333</v>
      </c>
      <c r="FE321" t="s">
        <v>334</v>
      </c>
      <c r="FF321" t="s">
        <v>334</v>
      </c>
      <c r="FK321" t="s">
        <v>263</v>
      </c>
      <c r="FL321" t="s">
        <v>1491</v>
      </c>
      <c r="FN321" t="s">
        <v>410</v>
      </c>
      <c r="FO321" t="s">
        <v>414</v>
      </c>
      <c r="FR321">
        <v>142118</v>
      </c>
      <c r="GB321" t="s">
        <v>266</v>
      </c>
      <c r="GC321" t="s">
        <v>387</v>
      </c>
      <c r="GD321">
        <v>14854</v>
      </c>
      <c r="GF321">
        <v>2351</v>
      </c>
      <c r="GG321">
        <v>25354</v>
      </c>
      <c r="GI321">
        <v>100314</v>
      </c>
      <c r="GJ321">
        <v>25360</v>
      </c>
      <c r="GL321">
        <v>39453</v>
      </c>
      <c r="GM321">
        <v>169120</v>
      </c>
      <c r="GS321" t="s">
        <v>267</v>
      </c>
      <c r="GT321" s="2">
        <v>44712</v>
      </c>
      <c r="GU321" t="s">
        <v>268</v>
      </c>
      <c r="GV321" t="s">
        <v>269</v>
      </c>
      <c r="GW321" t="s">
        <v>270</v>
      </c>
      <c r="GX321" t="s">
        <v>250</v>
      </c>
      <c r="GY321" t="s">
        <v>272</v>
      </c>
      <c r="GZ321" t="s">
        <v>273</v>
      </c>
      <c r="HA321" t="s">
        <v>336</v>
      </c>
      <c r="HC321" t="s">
        <v>337</v>
      </c>
      <c r="HE321" t="s">
        <v>230</v>
      </c>
      <c r="HF321" t="s">
        <v>1492</v>
      </c>
      <c r="HG321" t="s">
        <v>645</v>
      </c>
      <c r="HH321" t="s">
        <v>1493</v>
      </c>
      <c r="HI321" t="s">
        <v>632</v>
      </c>
      <c r="HJ321">
        <v>46154</v>
      </c>
      <c r="HK321" t="s">
        <v>647</v>
      </c>
      <c r="HL321" t="s">
        <v>409</v>
      </c>
      <c r="HM321" t="s">
        <v>648</v>
      </c>
      <c r="HN321" t="s">
        <v>649</v>
      </c>
      <c r="HO321" t="s">
        <v>1494</v>
      </c>
      <c r="HP321" t="s">
        <v>1495</v>
      </c>
      <c r="HR321" t="s">
        <v>278</v>
      </c>
      <c r="HV321">
        <v>149990</v>
      </c>
      <c r="HW321" t="s">
        <v>281</v>
      </c>
      <c r="HY321">
        <v>0</v>
      </c>
      <c r="HZ321">
        <v>0</v>
      </c>
      <c r="IA321" t="s">
        <v>279</v>
      </c>
      <c r="IB321" t="s">
        <v>281</v>
      </c>
      <c r="IE321" t="s">
        <v>283</v>
      </c>
      <c r="IF321" t="s">
        <v>283</v>
      </c>
      <c r="IG321" t="s">
        <v>283</v>
      </c>
      <c r="IH321" t="s">
        <v>284</v>
      </c>
      <c r="II321" t="s">
        <v>285</v>
      </c>
      <c r="IJ321" t="s">
        <v>286</v>
      </c>
      <c r="IK321" t="s">
        <v>278</v>
      </c>
      <c r="IL321" t="s">
        <v>346</v>
      </c>
      <c r="IM321" t="s">
        <v>288</v>
      </c>
      <c r="IN321" t="s">
        <v>289</v>
      </c>
      <c r="IP321" t="s">
        <v>290</v>
      </c>
      <c r="IQ321" t="s">
        <v>284</v>
      </c>
      <c r="IS321" t="s">
        <v>291</v>
      </c>
      <c r="IT321" t="s">
        <v>432</v>
      </c>
      <c r="IU321" t="s">
        <v>1496</v>
      </c>
      <c r="IV321" t="s">
        <v>434</v>
      </c>
      <c r="IW321" t="s">
        <v>455</v>
      </c>
      <c r="IY321" t="s">
        <v>281</v>
      </c>
    </row>
    <row r="322" spans="1:259" x14ac:dyDescent="0.3">
      <c r="A322" s="14">
        <f>DAY(AVANZA[[#This Row],[FechaSeguimiento]])</f>
        <v>7</v>
      </c>
      <c r="B322" s="14">
        <f>MONTH(AVANZA[[#This Row],[FechaSeguimiento]])</f>
        <v>5</v>
      </c>
      <c r="C322"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322" t="str">
        <f>LOWER(IFERROR(VLOOKUP(AVANZA[[#This Row],[ID_Peticion]],CANCELADAS[#All],2,0),""))</f>
        <v>qc - no se logro contacto para agendar</v>
      </c>
      <c r="E322" t="str">
        <f>LOWER(IFERROR(VLOOKUP(AVANZA[[#This Row],[ID_Peticion]],CANCELADAS[#All],3,0),""))</f>
        <v>agendamiento</v>
      </c>
      <c r="F322" t="str">
        <f>LOWER(IF(AVANZA[[#This Row],[CEDULA CLIENTE]]&lt;&gt;""," CC: " &amp; COUNTIFS(AVANZA[CEDULA CLIENTE],AVANZA[[#This Row],[CEDULA CLIENTE]]),"")&amp; IF(AVANZA[[#This Row],[Direccion]]&lt;&gt;""," DIR: " &amp; COUNTIFS(AVANZA[Direccion],AVANZA[[#This Row],[Direccion]]),""))</f>
        <v xml:space="preserve"> dir: 1</v>
      </c>
      <c r="G322" t="str">
        <f>IFERROR(VLOOKUP(AVANZA[[#This Row],[Cedula_Vendedor_Atis]],PLANTA[[#All],[CEDULA]:[LINEA]],3,0),"No Cruza")</f>
        <v>Marisol Avella</v>
      </c>
      <c r="H322" t="str">
        <f>IFERROR(VLOOKUP(AVANZA[[#This Row],[Cedula_Vendedor_Atis]],PLANTA[[#All],[CEDULA]:[LINEA]],4,0),"No Cruza")</f>
        <v>Fija</v>
      </c>
      <c r="I322" t="str">
        <f>LOWER(IF(AVANZA[[#This Row],[ATRIBUIBLE]]="",AVANZA[[#This Row],[Variable]],AVANZA[[#This Row],[ATRIBUIBLE]]))</f>
        <v>agendamiento</v>
      </c>
      <c r="J322" s="14">
        <f>IF(AVANZA[[#This Row],[Variable]]=AVANZA[[#Headers],[TERMINADA]],1,0)</f>
        <v>0</v>
      </c>
      <c r="K322" s="14">
        <f>IF(AVANZA[[#This Row],[Variable]]=AVANZA[[#Headers],[ANULADA]],1,0)</f>
        <v>1</v>
      </c>
      <c r="L322" s="14">
        <f>IF(AVANZA[[#This Row],[Variable]]=AVANZA[[#Headers],[PENDIENTE]],1,0)</f>
        <v>0</v>
      </c>
      <c r="M322" s="14">
        <f>IF(AVANZA[[#This Row],[ESTADO AGENDA]]="AGENDADA",1,0)</f>
        <v>0</v>
      </c>
      <c r="N322" s="14">
        <f>IF(AVANZA[[#This Row],[ESTADO AGENDA]]="PENDIENTE DE AGENDAR",1,0)</f>
        <v>0</v>
      </c>
      <c r="O322" s="14">
        <f>IF(AVANZA[[#This Row],[ESTADO AGENDA]]="SUSPENDIDA",1,0)</f>
        <v>0</v>
      </c>
      <c r="P322" t="str" cm="1">
        <f t="array" ref="P322">_xlfn.XLOOKUP(AVANZA[[#This Row],[Num_Agrupacion_Pet_Atis]],Tabla1[[#All],[Numero_de_actuacion]],Tabla1[[#All],[Estado_de_la_orden]],"",0)</f>
        <v/>
      </c>
      <c r="Q322" s="2" t="str" cm="1">
        <f t="array" ref="Q322">_xlfn.XLOOKUP(AVANZA[[#This Row],[Num_Agrupacion_Pet_Atis]],Tabla1[[#All],[Numero_de_actuacion]],Tabla1[[#All],[Fecha_de_la_cita]],"",0)</f>
        <v/>
      </c>
      <c r="R322" t="str" cm="1">
        <f t="array" ref="R322">_xlfn.XLOOKUP(AVANZA[[#This Row],[Num_Agrupacion_Pet_Atis]],Tabla1[[#All],[Numero_de_actuacion]],Tabla1[[#All],[Franja_horaria_de_la_cita]],"",0)</f>
        <v/>
      </c>
      <c r="S322" s="14" t="str">
        <f>IFERROR(DAY(AVANZA[[#This Row],[FECHA AGENDA]]),"")</f>
        <v/>
      </c>
      <c r="T322" s="14" t="str">
        <f>IFERROR(MONTH(AVANZA[[#This Row],[FECHA AGENDA]]),"")</f>
        <v/>
      </c>
      <c r="U322" t="str" cm="1">
        <f t="array" ref="U322">_xlfn.XLOOKUP(AVANZA[[#This Row],[Num_Agrupacion_Pet_Atis]],Tabla1[[#All],[Numero_de_actuacion]],Tabla1[[#All],[Motivo_de_suspension]],"",0)</f>
        <v/>
      </c>
      <c r="V322" s="2" t="str" cm="1">
        <f t="array" ref="V322">_xlfn.XLOOKUP(AVANZA[[#This Row],[Num_Agrupacion_Pet_Atis]],Tabla1[[#All],[Numero_de_actuacion]],Tabla1[[#All],[No_identificacion_cliente]],"",0)</f>
        <v/>
      </c>
      <c r="W322" s="2" t="str" cm="1">
        <f t="array" ref="W322">_xlfn.XLOOKUP(AVANZA[[#This Row],[Num_Agrupacion_Pet_Atis]],Tabla1[[#All],[Numero_de_actuacion]],Tabla1[[#All],[Movil_de_contacto]],"",0)</f>
        <v/>
      </c>
      <c r="X322" s="14">
        <f>IF(OR(AVANZA[[#This Row],[ESTADO LEG]]="Legalizada grabacion",AVANZA[[#This Row],[ESTADO LEG]]="Legalizada aut"),1,0)</f>
        <v>0</v>
      </c>
      <c r="Y322" s="14">
        <f>IF(OR(AVANZA[[#This Row],[ESTADO LEG]]="pdte legalizar",AVANZA[[#This Row],[ESTADO LEG]]="No cruza"),1,0)</f>
        <v>0</v>
      </c>
      <c r="Z322" t="str" cm="1">
        <f t="array" ref="Z322">IF(AVANZA[[#This Row],[Variable]]="Terminada",LOWER(_xlfn.XLOOKUP(AVANZA[[#This Row],[ID_Peticion]],Tabla6[[#All],[NUM_PETICION]],Tabla6[[#All],[ESTADO_LEG]],"NO CRUZA",0)),AVANZA[[#This Row],[Variable]])</f>
        <v>ANULADA</v>
      </c>
      <c r="AA322" t="str" cm="1">
        <f t="array" ref="AA322">_xlfn.XLOOKUP(AVANZA[[#This Row],[ID_Peticion]],Tabla6[[#All],[NUM_PETICION]],Tabla6[[#All],[DIF_DIAS]],"",0)</f>
        <v/>
      </c>
      <c r="AB322" s="2" t="str" cm="1">
        <f t="array" ref="AB322">IFERROR(_xlfn.XLOOKUP(AVANZA[[#This Row],[ID_Peticion]],Tabla6[[#All],[NUM_PETICION]],Tabla6[[#All],[FEC_LEGAL]],"",0),"")</f>
        <v/>
      </c>
      <c r="AC322" s="14">
        <f ca="1">IF(AVANZA[[#This Row],[FECHA LEG]]&lt;&gt;0,IFERROR(AVANZA[[#This Row],[FECHA LEG]]-AVANZA[[#This Row],[FechaIniEstadoSubPetAtis]],0),TODAY()-AVANZA[[#This Row],[FechaIniEstadoSubPetAtis]])</f>
        <v>0</v>
      </c>
      <c r="AD322" s="35">
        <f ca="1">IF(AVANZA[[#This Row],[FINAL Vs LG]]&lt;&gt;0,IF(AVANZA[[#This Row],[FINAL Vs LG]]&lt;7.1,"100%",IF(AND(AVANZA[[#This Row],[FINAL Vs LG]]&gt;7.1,AVANZA[[#This Row],[FINAL Vs LG]]&lt;11.1),"50%","0%")),0)</f>
        <v>0</v>
      </c>
      <c r="AE322" s="14">
        <f ca="1">VLOOKUP(DAY(TODAY()),BACK!F:G,2,0)</f>
        <v>14</v>
      </c>
      <c r="AF322" s="14">
        <f>BACK!$I$2</f>
        <v>24</v>
      </c>
      <c r="AG322" s="14">
        <f>IF(AVANZA[[#This Row],[Oferta_empaquetada_comisiones]]="SI",1,0)</f>
        <v>0</v>
      </c>
      <c r="AH322" s="36">
        <f>IF(AVANZA[[#This Row],[Variable]]="TERMINADA",IFERROR(VLOOKUP(AVANZA[[#This Row],[SUPERVISOR]],Tabla2[#All],4,0),0),)</f>
        <v>0</v>
      </c>
      <c r="AI322" s="14">
        <f>IF(AVANZA[[#This Row],[Producto]]="BA",1,0)</f>
        <v>0</v>
      </c>
      <c r="AJ322" s="14">
        <f>IF(AVANZA[[#This Row],[Producto]]="DUO",1,0)</f>
        <v>0</v>
      </c>
      <c r="AK322" s="14">
        <f>IF(AVANZA[[#This Row],[Producto]]="TRIO",1,0)</f>
        <v>1</v>
      </c>
      <c r="AL322" t="s">
        <v>400</v>
      </c>
      <c r="AM322">
        <v>-1</v>
      </c>
      <c r="AN322">
        <v>-1</v>
      </c>
      <c r="AO322" t="s">
        <v>1497</v>
      </c>
      <c r="AP322" s="1">
        <v>46126.821620370371</v>
      </c>
      <c r="AQ322">
        <v>-1</v>
      </c>
      <c r="AR322" t="s">
        <v>1498</v>
      </c>
      <c r="AS322">
        <v>-1</v>
      </c>
      <c r="AT322">
        <v>-1</v>
      </c>
      <c r="AU322">
        <v>-1</v>
      </c>
      <c r="AV322">
        <v>-1</v>
      </c>
      <c r="AW322">
        <v>-1</v>
      </c>
      <c r="AX322" t="s">
        <v>224</v>
      </c>
      <c r="AY322">
        <v>-1</v>
      </c>
      <c r="AZ322">
        <v>2026</v>
      </c>
      <c r="BA322">
        <v>5</v>
      </c>
      <c r="BB322">
        <v>7</v>
      </c>
      <c r="BC322">
        <v>-1</v>
      </c>
      <c r="BD322" t="s">
        <v>225</v>
      </c>
      <c r="BE322">
        <v>-1</v>
      </c>
      <c r="BF322">
        <v>20001611427531</v>
      </c>
      <c r="BG322" t="s">
        <v>438</v>
      </c>
      <c r="BH322" t="s">
        <v>439</v>
      </c>
      <c r="BI322" t="s">
        <v>1499</v>
      </c>
      <c r="BJ322">
        <v>-1</v>
      </c>
      <c r="BK322">
        <v>-1</v>
      </c>
      <c r="BL322">
        <v>-1</v>
      </c>
      <c r="BM322" t="s">
        <v>573</v>
      </c>
      <c r="BN322" t="s">
        <v>230</v>
      </c>
      <c r="BO322" t="s">
        <v>1500</v>
      </c>
      <c r="BP322" t="s">
        <v>380</v>
      </c>
      <c r="BQ322">
        <v>2026</v>
      </c>
      <c r="BR322">
        <v>4</v>
      </c>
      <c r="BS322">
        <v>14</v>
      </c>
      <c r="BT322" s="1">
        <v>46149.487812500003</v>
      </c>
      <c r="BU322" t="s">
        <v>575</v>
      </c>
      <c r="BV322" s="2">
        <v>46149</v>
      </c>
      <c r="BW322" t="s">
        <v>576</v>
      </c>
      <c r="BX322" s="2">
        <v>46126</v>
      </c>
      <c r="BY322" s="2">
        <v>46149</v>
      </c>
      <c r="BZ322" t="s">
        <v>235</v>
      </c>
      <c r="CA322" t="s">
        <v>297</v>
      </c>
      <c r="CB322" t="s">
        <v>297</v>
      </c>
      <c r="CC322" t="s">
        <v>1501</v>
      </c>
      <c r="CD322" t="s">
        <v>1502</v>
      </c>
      <c r="CE322">
        <v>-1</v>
      </c>
      <c r="CF322" t="s">
        <v>300</v>
      </c>
      <c r="CG322" t="s">
        <v>301</v>
      </c>
      <c r="CH322" t="s">
        <v>242</v>
      </c>
      <c r="CI322">
        <v>1053346599</v>
      </c>
      <c r="CJ322" t="s">
        <v>408</v>
      </c>
      <c r="CK322" t="s">
        <v>245</v>
      </c>
      <c r="CL322" t="s">
        <v>409</v>
      </c>
      <c r="CM322" t="s">
        <v>247</v>
      </c>
      <c r="CN322" t="s">
        <v>410</v>
      </c>
      <c r="CT322" t="s">
        <v>304</v>
      </c>
      <c r="CU322" t="s">
        <v>387</v>
      </c>
      <c r="CW322" t="s">
        <v>446</v>
      </c>
      <c r="CX322" t="s">
        <v>447</v>
      </c>
      <c r="CY322" t="s">
        <v>730</v>
      </c>
      <c r="DA322" t="s">
        <v>250</v>
      </c>
      <c r="DB322">
        <v>-1</v>
      </c>
      <c r="DF322" t="s">
        <v>731</v>
      </c>
      <c r="DJ322" t="s">
        <v>252</v>
      </c>
      <c r="DK322" t="s">
        <v>253</v>
      </c>
      <c r="DL322" t="s">
        <v>253</v>
      </c>
      <c r="DN322" t="s">
        <v>390</v>
      </c>
      <c r="DR322" t="s">
        <v>411</v>
      </c>
      <c r="DS322" t="s">
        <v>408</v>
      </c>
      <c r="DT322" t="s">
        <v>407</v>
      </c>
      <c r="DV322">
        <v>1</v>
      </c>
      <c r="DW322" t="s">
        <v>283</v>
      </c>
      <c r="ED322" s="2">
        <v>46149</v>
      </c>
      <c r="EF322">
        <v>20</v>
      </c>
      <c r="EP322" t="s">
        <v>258</v>
      </c>
      <c r="FA322" t="s">
        <v>245</v>
      </c>
      <c r="FB322" t="s">
        <v>308</v>
      </c>
      <c r="FD322" t="s">
        <v>308</v>
      </c>
      <c r="FE322" t="s">
        <v>309</v>
      </c>
      <c r="FF322" t="s">
        <v>309</v>
      </c>
      <c r="FK322" t="s">
        <v>263</v>
      </c>
      <c r="FN322" t="s">
        <v>410</v>
      </c>
      <c r="FO322" t="s">
        <v>414</v>
      </c>
      <c r="FR322">
        <v>0</v>
      </c>
      <c r="GB322" t="s">
        <v>266</v>
      </c>
      <c r="GM322">
        <v>0</v>
      </c>
      <c r="GS322" t="s">
        <v>267</v>
      </c>
      <c r="GT322" s="2"/>
      <c r="GU322" t="s">
        <v>268</v>
      </c>
      <c r="GW322" t="s">
        <v>270</v>
      </c>
      <c r="GX322" t="s">
        <v>271</v>
      </c>
      <c r="GY322" t="s">
        <v>271</v>
      </c>
      <c r="GZ322" t="s">
        <v>273</v>
      </c>
      <c r="HE322" t="s">
        <v>230</v>
      </c>
      <c r="HF322" t="s">
        <v>1503</v>
      </c>
      <c r="HR322" t="s">
        <v>278</v>
      </c>
      <c r="HV322">
        <v>118900</v>
      </c>
      <c r="HW322" t="s">
        <v>279</v>
      </c>
      <c r="HY322">
        <v>0</v>
      </c>
      <c r="HZ322">
        <v>0</v>
      </c>
      <c r="IA322" t="s">
        <v>279</v>
      </c>
      <c r="IB322" t="s">
        <v>281</v>
      </c>
      <c r="IC322" t="s">
        <v>1504</v>
      </c>
      <c r="IE322" t="s">
        <v>283</v>
      </c>
      <c r="IF322" t="s">
        <v>283</v>
      </c>
      <c r="IG322" t="s">
        <v>283</v>
      </c>
      <c r="IH322" t="s">
        <v>284</v>
      </c>
      <c r="II322" t="s">
        <v>285</v>
      </c>
      <c r="IJ322" t="s">
        <v>286</v>
      </c>
      <c r="IK322" t="s">
        <v>278</v>
      </c>
      <c r="IL322" t="s">
        <v>346</v>
      </c>
      <c r="IM322" t="s">
        <v>288</v>
      </c>
      <c r="IN322" t="s">
        <v>290</v>
      </c>
      <c r="IP322" t="s">
        <v>735</v>
      </c>
      <c r="IQ322" t="s">
        <v>284</v>
      </c>
      <c r="IS322" t="s">
        <v>291</v>
      </c>
      <c r="IY322" t="s">
        <v>281</v>
      </c>
    </row>
    <row r="323" spans="1:259" x14ac:dyDescent="0.3">
      <c r="A323" s="14">
        <f>DAY(AVANZA[[#This Row],[FechaSeguimiento]])</f>
        <v>7</v>
      </c>
      <c r="B323" s="14">
        <f>MONTH(AVANZA[[#This Row],[FechaSeguimiento]])</f>
        <v>5</v>
      </c>
      <c r="C323"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23" t="str">
        <f>LOWER(IFERROR(VLOOKUP(AVANZA[[#This Row],[ID_Peticion]],CANCELADAS[#All],2,0),""))</f>
        <v/>
      </c>
      <c r="E323" t="str">
        <f>LOWER(IFERROR(VLOOKUP(AVANZA[[#This Row],[ID_Peticion]],CANCELADAS[#All],3,0),""))</f>
        <v/>
      </c>
      <c r="F323" t="str">
        <f>LOWER(IF(AVANZA[[#This Row],[CEDULA CLIENTE]]&lt;&gt;""," CC: " &amp; COUNTIFS(AVANZA[CEDULA CLIENTE],AVANZA[[#This Row],[CEDULA CLIENTE]]),"")&amp; IF(AVANZA[[#This Row],[Direccion]]&lt;&gt;""," DIR: " &amp; COUNTIFS(AVANZA[Direccion],AVANZA[[#This Row],[Direccion]]),""))</f>
        <v xml:space="preserve"> dir: 1</v>
      </c>
      <c r="G323" t="str">
        <f>IFERROR(VLOOKUP(AVANZA[[#This Row],[Cedula_Vendedor_Atis]],PLANTA[[#All],[CEDULA]:[LINEA]],3,0),"No Cruza")</f>
        <v>Marisol Avella</v>
      </c>
      <c r="H323" t="str">
        <f>IFERROR(VLOOKUP(AVANZA[[#This Row],[Cedula_Vendedor_Atis]],PLANTA[[#All],[CEDULA]:[LINEA]],4,0),"No Cruza")</f>
        <v>Fija</v>
      </c>
      <c r="I323" t="str">
        <f>LOWER(IF(AVANZA[[#This Row],[ATRIBUIBLE]]="",AVANZA[[#This Row],[Variable]],AVANZA[[#This Row],[ATRIBUIBLE]]))</f>
        <v>terminada</v>
      </c>
      <c r="J323" s="14">
        <f>IF(AVANZA[[#This Row],[Variable]]=AVANZA[[#Headers],[TERMINADA]],1,0)</f>
        <v>1</v>
      </c>
      <c r="K323" s="14">
        <f>IF(AVANZA[[#This Row],[Variable]]=AVANZA[[#Headers],[ANULADA]],1,0)</f>
        <v>0</v>
      </c>
      <c r="L323" s="14">
        <f>IF(AVANZA[[#This Row],[Variable]]=AVANZA[[#Headers],[PENDIENTE]],1,0)</f>
        <v>0</v>
      </c>
      <c r="M323" s="14">
        <f>IF(AVANZA[[#This Row],[ESTADO AGENDA]]="AGENDADA",1,0)</f>
        <v>0</v>
      </c>
      <c r="N323" s="14">
        <f>IF(AVANZA[[#This Row],[ESTADO AGENDA]]="PENDIENTE DE AGENDAR",1,0)</f>
        <v>0</v>
      </c>
      <c r="O323" s="14">
        <f>IF(AVANZA[[#This Row],[ESTADO AGENDA]]="SUSPENDIDA",1,0)</f>
        <v>0</v>
      </c>
      <c r="P323" t="str" cm="1">
        <f t="array" ref="P323">_xlfn.XLOOKUP(AVANZA[[#This Row],[Num_Agrupacion_Pet_Atis]],Tabla1[[#All],[Numero_de_actuacion]],Tabla1[[#All],[Estado_de_la_orden]],"",0)</f>
        <v/>
      </c>
      <c r="Q323" s="2" t="str" cm="1">
        <f t="array" ref="Q323">_xlfn.XLOOKUP(AVANZA[[#This Row],[Num_Agrupacion_Pet_Atis]],Tabla1[[#All],[Numero_de_actuacion]],Tabla1[[#All],[Fecha_de_la_cita]],"",0)</f>
        <v/>
      </c>
      <c r="R323" t="str" cm="1">
        <f t="array" ref="R323">_xlfn.XLOOKUP(AVANZA[[#This Row],[Num_Agrupacion_Pet_Atis]],Tabla1[[#All],[Numero_de_actuacion]],Tabla1[[#All],[Franja_horaria_de_la_cita]],"",0)</f>
        <v/>
      </c>
      <c r="S323" s="14" t="str">
        <f>IFERROR(DAY(AVANZA[[#This Row],[FECHA AGENDA]]),"")</f>
        <v/>
      </c>
      <c r="T323" s="14" t="str">
        <f>IFERROR(MONTH(AVANZA[[#This Row],[FECHA AGENDA]]),"")</f>
        <v/>
      </c>
      <c r="U323" t="str" cm="1">
        <f t="array" ref="U323">_xlfn.XLOOKUP(AVANZA[[#This Row],[Num_Agrupacion_Pet_Atis]],Tabla1[[#All],[Numero_de_actuacion]],Tabla1[[#All],[Motivo_de_suspension]],"",0)</f>
        <v/>
      </c>
      <c r="V323" s="2" t="str" cm="1">
        <f t="array" ref="V323">_xlfn.XLOOKUP(AVANZA[[#This Row],[Num_Agrupacion_Pet_Atis]],Tabla1[[#All],[Numero_de_actuacion]],Tabla1[[#All],[No_identificacion_cliente]],"",0)</f>
        <v/>
      </c>
      <c r="W323" s="2" t="str" cm="1">
        <f t="array" ref="W323">_xlfn.XLOOKUP(AVANZA[[#This Row],[Num_Agrupacion_Pet_Atis]],Tabla1[[#All],[Numero_de_actuacion]],Tabla1[[#All],[Movil_de_contacto]],"",0)</f>
        <v/>
      </c>
      <c r="X323" s="14">
        <f>IF(OR(AVANZA[[#This Row],[ESTADO LEG]]="Legalizada grabacion",AVANZA[[#This Row],[ESTADO LEG]]="Legalizada aut"),1,0)</f>
        <v>1</v>
      </c>
      <c r="Y323" s="14">
        <f>IF(OR(AVANZA[[#This Row],[ESTADO LEG]]="pdte legalizar",AVANZA[[#This Row],[ESTADO LEG]]="No cruza"),1,0)</f>
        <v>0</v>
      </c>
      <c r="Z323" t="str" cm="1">
        <f t="array" ref="Z323">IF(AVANZA[[#This Row],[Variable]]="Terminada",LOWER(_xlfn.XLOOKUP(AVANZA[[#This Row],[ID_Peticion]],Tabla6[[#All],[NUM_PETICION]],Tabla6[[#All],[ESTADO_LEG]],"NO CRUZA",0)),AVANZA[[#This Row],[Variable]])</f>
        <v>legalizada grabacion</v>
      </c>
      <c r="AA323" cm="1">
        <f t="array" ref="AA323">_xlfn.XLOOKUP(AVANZA[[#This Row],[ID_Peticion]],Tabla6[[#All],[NUM_PETICION]],Tabla6[[#All],[DIF_DIAS]],"",0)</f>
        <v>1</v>
      </c>
      <c r="AB323" s="2" cm="1">
        <f t="array" ref="AB323">IFERROR(_xlfn.XLOOKUP(AVANZA[[#This Row],[ID_Peticion]],Tabla6[[#All],[NUM_PETICION]],Tabla6[[#All],[FEC_LEGAL]],"",0),"")</f>
        <v>46150</v>
      </c>
      <c r="AC323" s="14">
        <f ca="1">IF(AVANZA[[#This Row],[FECHA LEG]]&lt;&gt;0,IFERROR(AVANZA[[#This Row],[FECHA LEG]]-AVANZA[[#This Row],[FechaIniEstadoSubPetAtis]],0),TODAY()-AVANZA[[#This Row],[FechaIniEstadoSubPetAtis]])</f>
        <v>1</v>
      </c>
      <c r="AD323" s="35" t="str">
        <f ca="1">IF(AVANZA[[#This Row],[FINAL Vs LG]]&lt;&gt;0,IF(AVANZA[[#This Row],[FINAL Vs LG]]&lt;7.1,"100%",IF(AND(AVANZA[[#This Row],[FINAL Vs LG]]&gt;7.1,AVANZA[[#This Row],[FINAL Vs LG]]&lt;11.1),"50%","0%")),0)</f>
        <v>100%</v>
      </c>
      <c r="AE323" s="14">
        <f ca="1">VLOOKUP(DAY(TODAY()),BACK!F:G,2,0)</f>
        <v>14</v>
      </c>
      <c r="AF323" s="14">
        <f>BACK!$I$2</f>
        <v>24</v>
      </c>
      <c r="AG323" s="14">
        <f>IF(AVANZA[[#This Row],[Oferta_empaquetada_comisiones]]="SI",1,0)</f>
        <v>0</v>
      </c>
      <c r="AH323" s="36">
        <f>IF(AVANZA[[#This Row],[Variable]]="TERMINADA",IFERROR(VLOOKUP(AVANZA[[#This Row],[SUPERVISOR]],Tabla2[#All],4,0),0),)</f>
        <v>3.5</v>
      </c>
      <c r="AI323" s="14">
        <f>IF(AVANZA[[#This Row],[Producto]]="BA",1,0)</f>
        <v>0</v>
      </c>
      <c r="AJ323" s="14">
        <f>IF(AVANZA[[#This Row],[Producto]]="DUO",1,0)</f>
        <v>0</v>
      </c>
      <c r="AK323" s="14">
        <f>IF(AVANZA[[#This Row],[Producto]]="TRIO",1,0)</f>
        <v>1</v>
      </c>
      <c r="AL323" t="s">
        <v>870</v>
      </c>
      <c r="AM323">
        <v>-1</v>
      </c>
      <c r="AN323">
        <v>-1</v>
      </c>
      <c r="AO323" t="s">
        <v>1505</v>
      </c>
      <c r="AP323" s="1">
        <v>46148.6327662037</v>
      </c>
      <c r="AQ323">
        <v>-1</v>
      </c>
      <c r="AR323" t="s">
        <v>1506</v>
      </c>
      <c r="AS323">
        <v>-1</v>
      </c>
      <c r="AT323">
        <v>-1</v>
      </c>
      <c r="AU323">
        <v>-1</v>
      </c>
      <c r="AV323">
        <v>-1</v>
      </c>
      <c r="AW323">
        <v>-1</v>
      </c>
      <c r="AX323" t="s">
        <v>224</v>
      </c>
      <c r="AY323">
        <v>-1</v>
      </c>
      <c r="AZ323">
        <v>2026</v>
      </c>
      <c r="BA323">
        <v>5</v>
      </c>
      <c r="BB323">
        <v>7</v>
      </c>
      <c r="BC323">
        <v>-1</v>
      </c>
      <c r="BD323" t="s">
        <v>225</v>
      </c>
      <c r="BE323">
        <v>-1</v>
      </c>
      <c r="BF323">
        <v>20001623627594</v>
      </c>
      <c r="BG323" t="s">
        <v>376</v>
      </c>
      <c r="BH323" t="s">
        <v>377</v>
      </c>
      <c r="BI323" t="s">
        <v>1507</v>
      </c>
      <c r="BJ323">
        <v>-1</v>
      </c>
      <c r="BK323">
        <v>-1</v>
      </c>
      <c r="BL323">
        <v>-1</v>
      </c>
      <c r="BM323" t="s">
        <v>229</v>
      </c>
      <c r="BN323" t="s">
        <v>230</v>
      </c>
      <c r="BO323" t="s">
        <v>1508</v>
      </c>
      <c r="BP323" t="s">
        <v>380</v>
      </c>
      <c r="BQ323">
        <v>2026</v>
      </c>
      <c r="BR323">
        <v>5</v>
      </c>
      <c r="BS323">
        <v>6</v>
      </c>
      <c r="BT323" s="1">
        <v>46149.384131944447</v>
      </c>
      <c r="BU323" t="s">
        <v>233</v>
      </c>
      <c r="BV323" s="2">
        <v>46149</v>
      </c>
      <c r="BW323" t="s">
        <v>234</v>
      </c>
      <c r="BX323" s="2">
        <v>46148</v>
      </c>
      <c r="BY323" s="2">
        <v>46149</v>
      </c>
      <c r="BZ323" t="s">
        <v>235</v>
      </c>
      <c r="CA323" t="s">
        <v>297</v>
      </c>
      <c r="CB323" t="s">
        <v>297</v>
      </c>
      <c r="CC323" t="s">
        <v>1509</v>
      </c>
      <c r="CD323" t="s">
        <v>1510</v>
      </c>
      <c r="CE323">
        <v>-1</v>
      </c>
      <c r="CF323" t="s">
        <v>300</v>
      </c>
      <c r="CG323" t="s">
        <v>301</v>
      </c>
      <c r="CH323" t="s">
        <v>242</v>
      </c>
      <c r="CI323">
        <v>1015443152</v>
      </c>
      <c r="CJ323" t="s">
        <v>877</v>
      </c>
      <c r="CK323" t="s">
        <v>245</v>
      </c>
      <c r="CL323" t="s">
        <v>409</v>
      </c>
      <c r="CM323" t="s">
        <v>247</v>
      </c>
      <c r="CN323" t="s">
        <v>410</v>
      </c>
      <c r="CT323" t="s">
        <v>386</v>
      </c>
      <c r="CU323" t="s">
        <v>387</v>
      </c>
      <c r="CW323" t="s">
        <v>388</v>
      </c>
      <c r="CX323" t="s">
        <v>389</v>
      </c>
      <c r="DA323" t="s">
        <v>250</v>
      </c>
      <c r="DB323">
        <v>-1</v>
      </c>
      <c r="DF323" t="s">
        <v>251</v>
      </c>
      <c r="DJ323" t="s">
        <v>252</v>
      </c>
      <c r="DK323" t="s">
        <v>253</v>
      </c>
      <c r="DL323" t="s">
        <v>253</v>
      </c>
      <c r="DN323" t="s">
        <v>390</v>
      </c>
      <c r="DR323" t="s">
        <v>878</v>
      </c>
      <c r="DS323" t="s">
        <v>877</v>
      </c>
      <c r="DT323" t="s">
        <v>870</v>
      </c>
      <c r="DV323">
        <v>1</v>
      </c>
      <c r="DW323" t="s">
        <v>283</v>
      </c>
      <c r="ED323" s="2">
        <v>46149</v>
      </c>
      <c r="EE323" t="s">
        <v>361</v>
      </c>
      <c r="EF323">
        <v>12</v>
      </c>
      <c r="EP323" t="s">
        <v>258</v>
      </c>
      <c r="ES323" t="s">
        <v>1511</v>
      </c>
      <c r="FA323" t="s">
        <v>245</v>
      </c>
      <c r="FB323" t="s">
        <v>308</v>
      </c>
      <c r="FD323" t="s">
        <v>308</v>
      </c>
      <c r="FE323" t="s">
        <v>309</v>
      </c>
      <c r="FF323" t="s">
        <v>309</v>
      </c>
      <c r="FK323" t="s">
        <v>263</v>
      </c>
      <c r="FL323" t="s">
        <v>1512</v>
      </c>
      <c r="FN323" t="s">
        <v>410</v>
      </c>
      <c r="FO323" t="s">
        <v>414</v>
      </c>
      <c r="FR323">
        <v>126994</v>
      </c>
      <c r="GB323" t="s">
        <v>266</v>
      </c>
      <c r="GC323" t="s">
        <v>387</v>
      </c>
      <c r="GD323">
        <v>25016</v>
      </c>
      <c r="GF323">
        <v>2353</v>
      </c>
      <c r="GG323">
        <v>25424</v>
      </c>
      <c r="GI323">
        <v>100314</v>
      </c>
      <c r="GJ323">
        <v>25242</v>
      </c>
      <c r="GL323">
        <v>24327</v>
      </c>
      <c r="GM323">
        <v>151122</v>
      </c>
      <c r="GS323" t="s">
        <v>267</v>
      </c>
      <c r="GT323" s="2">
        <v>44865</v>
      </c>
      <c r="GU323" t="s">
        <v>268</v>
      </c>
      <c r="GV323" t="s">
        <v>335</v>
      </c>
      <c r="GW323" t="s">
        <v>394</v>
      </c>
      <c r="GZ323" t="s">
        <v>395</v>
      </c>
      <c r="HA323" t="s">
        <v>274</v>
      </c>
      <c r="HB323" t="s">
        <v>535</v>
      </c>
      <c r="HC323" t="s">
        <v>535</v>
      </c>
      <c r="HD323" t="s">
        <v>368</v>
      </c>
      <c r="HE323" t="s">
        <v>230</v>
      </c>
      <c r="HF323" t="s">
        <v>1513</v>
      </c>
      <c r="HR323" t="s">
        <v>278</v>
      </c>
      <c r="HV323">
        <v>131990</v>
      </c>
      <c r="HW323" t="s">
        <v>281</v>
      </c>
      <c r="HY323">
        <v>0</v>
      </c>
      <c r="HZ323">
        <v>0</v>
      </c>
      <c r="IA323" t="s">
        <v>281</v>
      </c>
      <c r="IB323" t="s">
        <v>281</v>
      </c>
      <c r="IE323" t="s">
        <v>283</v>
      </c>
      <c r="IF323" t="s">
        <v>283</v>
      </c>
      <c r="IG323" t="s">
        <v>283</v>
      </c>
      <c r="IH323" t="s">
        <v>284</v>
      </c>
      <c r="II323" t="s">
        <v>285</v>
      </c>
      <c r="IJ323" t="s">
        <v>286</v>
      </c>
      <c r="IK323" t="s">
        <v>278</v>
      </c>
      <c r="IL323" t="s">
        <v>346</v>
      </c>
      <c r="IM323" t="s">
        <v>288</v>
      </c>
      <c r="IN323" t="s">
        <v>289</v>
      </c>
      <c r="IP323" t="s">
        <v>290</v>
      </c>
      <c r="IQ323" t="s">
        <v>284</v>
      </c>
      <c r="IS323" t="s">
        <v>291</v>
      </c>
      <c r="IT323" t="s">
        <v>315</v>
      </c>
      <c r="IU323" t="s">
        <v>316</v>
      </c>
      <c r="IV323" t="s">
        <v>317</v>
      </c>
      <c r="IW323" t="s">
        <v>318</v>
      </c>
      <c r="IY323" t="s">
        <v>281</v>
      </c>
    </row>
    <row r="324" spans="1:259" x14ac:dyDescent="0.3">
      <c r="A324" s="14">
        <f>DAY(AVANZA[[#This Row],[FechaSeguimiento]])</f>
        <v>7</v>
      </c>
      <c r="B324" s="14">
        <f>MONTH(AVANZA[[#This Row],[FechaSeguimiento]])</f>
        <v>5</v>
      </c>
      <c r="C324"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24" t="str">
        <f>LOWER(IFERROR(VLOOKUP(AVANZA[[#This Row],[ID_Peticion]],CANCELADAS[#All],2,0),""))</f>
        <v/>
      </c>
      <c r="E324" t="str">
        <f>LOWER(IFERROR(VLOOKUP(AVANZA[[#This Row],[ID_Peticion]],CANCELADAS[#All],3,0),""))</f>
        <v/>
      </c>
      <c r="F324" t="str">
        <f>LOWER(IF(AVANZA[[#This Row],[CEDULA CLIENTE]]&lt;&gt;""," CC: " &amp; COUNTIFS(AVANZA[CEDULA CLIENTE],AVANZA[[#This Row],[CEDULA CLIENTE]]),"")&amp; IF(AVANZA[[#This Row],[Direccion]]&lt;&gt;""," DIR: " &amp; COUNTIFS(AVANZA[Direccion],AVANZA[[#This Row],[Direccion]]),""))</f>
        <v xml:space="preserve"> dir: 1</v>
      </c>
      <c r="G324" t="str">
        <f>IFERROR(VLOOKUP(AVANZA[[#This Row],[Cedula_Vendedor_Atis]],PLANTA[[#All],[CEDULA]:[LINEA]],3,0),"No Cruza")</f>
        <v>Marisol Avella</v>
      </c>
      <c r="H324" t="str">
        <f>IFERROR(VLOOKUP(AVANZA[[#This Row],[Cedula_Vendedor_Atis]],PLANTA[[#All],[CEDULA]:[LINEA]],4,0),"No Cruza")</f>
        <v>Fija</v>
      </c>
      <c r="I324" t="str">
        <f>LOWER(IF(AVANZA[[#This Row],[ATRIBUIBLE]]="",AVANZA[[#This Row],[Variable]],AVANZA[[#This Row],[ATRIBUIBLE]]))</f>
        <v>terminada</v>
      </c>
      <c r="J324" s="14">
        <f>IF(AVANZA[[#This Row],[Variable]]=AVANZA[[#Headers],[TERMINADA]],1,0)</f>
        <v>1</v>
      </c>
      <c r="K324" s="14">
        <f>IF(AVANZA[[#This Row],[Variable]]=AVANZA[[#Headers],[ANULADA]],1,0)</f>
        <v>0</v>
      </c>
      <c r="L324" s="14">
        <f>IF(AVANZA[[#This Row],[Variable]]=AVANZA[[#Headers],[PENDIENTE]],1,0)</f>
        <v>0</v>
      </c>
      <c r="M324" s="14">
        <f>IF(AVANZA[[#This Row],[ESTADO AGENDA]]="AGENDADA",1,0)</f>
        <v>0</v>
      </c>
      <c r="N324" s="14">
        <f>IF(AVANZA[[#This Row],[ESTADO AGENDA]]="PENDIENTE DE AGENDAR",1,0)</f>
        <v>0</v>
      </c>
      <c r="O324" s="14">
        <f>IF(AVANZA[[#This Row],[ESTADO AGENDA]]="SUSPENDIDA",1,0)</f>
        <v>0</v>
      </c>
      <c r="P324" t="str" cm="1">
        <f t="array" ref="P324">_xlfn.XLOOKUP(AVANZA[[#This Row],[Num_Agrupacion_Pet_Atis]],Tabla1[[#All],[Numero_de_actuacion]],Tabla1[[#All],[Estado_de_la_orden]],"",0)</f>
        <v/>
      </c>
      <c r="Q324" s="2" t="str" cm="1">
        <f t="array" ref="Q324">_xlfn.XLOOKUP(AVANZA[[#This Row],[Num_Agrupacion_Pet_Atis]],Tabla1[[#All],[Numero_de_actuacion]],Tabla1[[#All],[Fecha_de_la_cita]],"",0)</f>
        <v/>
      </c>
      <c r="R324" t="str" cm="1">
        <f t="array" ref="R324">_xlfn.XLOOKUP(AVANZA[[#This Row],[Num_Agrupacion_Pet_Atis]],Tabla1[[#All],[Numero_de_actuacion]],Tabla1[[#All],[Franja_horaria_de_la_cita]],"",0)</f>
        <v/>
      </c>
      <c r="S324" s="14" t="str">
        <f>IFERROR(DAY(AVANZA[[#This Row],[FECHA AGENDA]]),"")</f>
        <v/>
      </c>
      <c r="T324" s="14" t="str">
        <f>IFERROR(MONTH(AVANZA[[#This Row],[FECHA AGENDA]]),"")</f>
        <v/>
      </c>
      <c r="U324" t="str" cm="1">
        <f t="array" ref="U324">_xlfn.XLOOKUP(AVANZA[[#This Row],[Num_Agrupacion_Pet_Atis]],Tabla1[[#All],[Numero_de_actuacion]],Tabla1[[#All],[Motivo_de_suspension]],"",0)</f>
        <v/>
      </c>
      <c r="V324" s="2" t="str" cm="1">
        <f t="array" ref="V324">_xlfn.XLOOKUP(AVANZA[[#This Row],[Num_Agrupacion_Pet_Atis]],Tabla1[[#All],[Numero_de_actuacion]],Tabla1[[#All],[No_identificacion_cliente]],"",0)</f>
        <v/>
      </c>
      <c r="W324" s="2" t="str" cm="1">
        <f t="array" ref="W324">_xlfn.XLOOKUP(AVANZA[[#This Row],[Num_Agrupacion_Pet_Atis]],Tabla1[[#All],[Numero_de_actuacion]],Tabla1[[#All],[Movil_de_contacto]],"",0)</f>
        <v/>
      </c>
      <c r="X324" s="14">
        <f>IF(OR(AVANZA[[#This Row],[ESTADO LEG]]="Legalizada grabacion",AVANZA[[#This Row],[ESTADO LEG]]="Legalizada aut"),1,0)</f>
        <v>1</v>
      </c>
      <c r="Y324" s="14">
        <f>IF(OR(AVANZA[[#This Row],[ESTADO LEG]]="pdte legalizar",AVANZA[[#This Row],[ESTADO LEG]]="No cruza"),1,0)</f>
        <v>0</v>
      </c>
      <c r="Z324" t="str" cm="1">
        <f t="array" ref="Z324">IF(AVANZA[[#This Row],[Variable]]="Terminada",LOWER(_xlfn.XLOOKUP(AVANZA[[#This Row],[ID_Peticion]],Tabla6[[#All],[NUM_PETICION]],Tabla6[[#All],[ESTADO_LEG]],"NO CRUZA",0)),AVANZA[[#This Row],[Variable]])</f>
        <v>legalizada grabacion</v>
      </c>
      <c r="AA324" cm="1">
        <f t="array" ref="AA324">_xlfn.XLOOKUP(AVANZA[[#This Row],[ID_Peticion]],Tabla6[[#All],[NUM_PETICION]],Tabla6[[#All],[DIF_DIAS]],"",0)</f>
        <v>1</v>
      </c>
      <c r="AB324" s="2" cm="1">
        <f t="array" ref="AB324">IFERROR(_xlfn.XLOOKUP(AVANZA[[#This Row],[ID_Peticion]],Tabla6[[#All],[NUM_PETICION]],Tabla6[[#All],[FEC_LEGAL]],"",0),"")</f>
        <v>46150</v>
      </c>
      <c r="AC324" s="14">
        <f ca="1">IF(AVANZA[[#This Row],[FECHA LEG]]&lt;&gt;0,IFERROR(AVANZA[[#This Row],[FECHA LEG]]-AVANZA[[#This Row],[FechaIniEstadoSubPetAtis]],0),TODAY()-AVANZA[[#This Row],[FechaIniEstadoSubPetAtis]])</f>
        <v>1</v>
      </c>
      <c r="AD324" s="35" t="str">
        <f ca="1">IF(AVANZA[[#This Row],[FINAL Vs LG]]&lt;&gt;0,IF(AVANZA[[#This Row],[FINAL Vs LG]]&lt;7.1,"100%",IF(AND(AVANZA[[#This Row],[FINAL Vs LG]]&gt;7.1,AVANZA[[#This Row],[FINAL Vs LG]]&lt;11.1),"50%","0%")),0)</f>
        <v>100%</v>
      </c>
      <c r="AE324" s="14">
        <f ca="1">VLOOKUP(DAY(TODAY()),BACK!F:G,2,0)</f>
        <v>14</v>
      </c>
      <c r="AF324" s="14">
        <f>BACK!$I$2</f>
        <v>24</v>
      </c>
      <c r="AG324" s="14">
        <f>IF(AVANZA[[#This Row],[Oferta_empaquetada_comisiones]]="SI",1,0)</f>
        <v>0</v>
      </c>
      <c r="AH324" s="36">
        <f>IF(AVANZA[[#This Row],[Variable]]="TERMINADA",IFERROR(VLOOKUP(AVANZA[[#This Row],[SUPERVISOR]],Tabla2[#All],4,0),0),)</f>
        <v>3.5</v>
      </c>
      <c r="AI324" s="14">
        <f>IF(AVANZA[[#This Row],[Producto]]="BA",1,0)</f>
        <v>1</v>
      </c>
      <c r="AJ324" s="14">
        <f>IF(AVANZA[[#This Row],[Producto]]="DUO",1,0)</f>
        <v>0</v>
      </c>
      <c r="AK324" s="14">
        <f>IF(AVANZA[[#This Row],[Producto]]="TRIO",1,0)</f>
        <v>0</v>
      </c>
      <c r="AL324" t="s">
        <v>292</v>
      </c>
      <c r="AM324">
        <v>-1</v>
      </c>
      <c r="AN324">
        <v>-1</v>
      </c>
      <c r="AO324" t="s">
        <v>1514</v>
      </c>
      <c r="AP324" s="1">
        <v>46149.556562500002</v>
      </c>
      <c r="AQ324">
        <v>-1</v>
      </c>
      <c r="AR324" t="s">
        <v>1515</v>
      </c>
      <c r="AS324">
        <v>-1</v>
      </c>
      <c r="AT324">
        <v>-1</v>
      </c>
      <c r="AU324">
        <v>-1</v>
      </c>
      <c r="AV324">
        <v>-1</v>
      </c>
      <c r="AW324">
        <v>-1</v>
      </c>
      <c r="AX324" t="s">
        <v>224</v>
      </c>
      <c r="AY324">
        <v>-1</v>
      </c>
      <c r="AZ324">
        <v>2026</v>
      </c>
      <c r="BA324">
        <v>5</v>
      </c>
      <c r="BB324">
        <v>7</v>
      </c>
      <c r="BC324">
        <v>-1</v>
      </c>
      <c r="BD324" t="s">
        <v>225</v>
      </c>
      <c r="BE324">
        <v>-1</v>
      </c>
      <c r="BF324">
        <v>20001624058394</v>
      </c>
      <c r="BG324" t="s">
        <v>319</v>
      </c>
      <c r="BH324" t="s">
        <v>320</v>
      </c>
      <c r="BI324" t="s">
        <v>1516</v>
      </c>
      <c r="BJ324">
        <v>-1</v>
      </c>
      <c r="BK324">
        <v>-1</v>
      </c>
      <c r="BL324">
        <v>-1</v>
      </c>
      <c r="BM324" t="s">
        <v>229</v>
      </c>
      <c r="BN324" t="s">
        <v>230</v>
      </c>
      <c r="BO324" t="s">
        <v>1517</v>
      </c>
      <c r="BP324" t="s">
        <v>232</v>
      </c>
      <c r="BQ324">
        <v>2026</v>
      </c>
      <c r="BR324">
        <v>5</v>
      </c>
      <c r="BS324">
        <v>7</v>
      </c>
      <c r="BT324" s="1">
        <v>46149.724895833337</v>
      </c>
      <c r="BU324" t="s">
        <v>233</v>
      </c>
      <c r="BV324" s="2">
        <v>46149</v>
      </c>
      <c r="BW324" t="s">
        <v>234</v>
      </c>
      <c r="BX324" s="2">
        <v>46149</v>
      </c>
      <c r="BY324" s="2">
        <v>46149</v>
      </c>
      <c r="BZ324" t="s">
        <v>235</v>
      </c>
      <c r="CA324" t="s">
        <v>297</v>
      </c>
      <c r="CB324" t="s">
        <v>297</v>
      </c>
      <c r="CC324" t="s">
        <v>1518</v>
      </c>
      <c r="CD324" t="s">
        <v>1519</v>
      </c>
      <c r="CE324">
        <v>-1</v>
      </c>
      <c r="CF324" t="s">
        <v>300</v>
      </c>
      <c r="CG324" t="s">
        <v>301</v>
      </c>
      <c r="CH324" t="s">
        <v>242</v>
      </c>
      <c r="CI324">
        <v>22999736</v>
      </c>
      <c r="CJ324" t="s">
        <v>303</v>
      </c>
      <c r="CK324" t="s">
        <v>245</v>
      </c>
      <c r="CL324" t="s">
        <v>246</v>
      </c>
      <c r="CM324" t="s">
        <v>247</v>
      </c>
      <c r="CN324" t="s">
        <v>248</v>
      </c>
      <c r="CT324" t="s">
        <v>304</v>
      </c>
      <c r="CU324" t="s">
        <v>225</v>
      </c>
      <c r="CW324" t="s">
        <v>319</v>
      </c>
      <c r="CX324" t="s">
        <v>320</v>
      </c>
      <c r="DA324" t="s">
        <v>250</v>
      </c>
      <c r="DB324">
        <v>-1</v>
      </c>
      <c r="DF324" t="s">
        <v>251</v>
      </c>
      <c r="DJ324" t="s">
        <v>252</v>
      </c>
      <c r="DK324" t="s">
        <v>253</v>
      </c>
      <c r="DL324" t="s">
        <v>254</v>
      </c>
      <c r="DN324" t="s">
        <v>255</v>
      </c>
      <c r="DR324" t="s">
        <v>305</v>
      </c>
      <c r="DS324" t="s">
        <v>303</v>
      </c>
      <c r="DT324" t="s">
        <v>302</v>
      </c>
      <c r="DV324">
        <v>1</v>
      </c>
      <c r="DW324" t="s">
        <v>283</v>
      </c>
      <c r="ED324" s="2">
        <v>46149</v>
      </c>
      <c r="EE324" t="s">
        <v>361</v>
      </c>
      <c r="EF324">
        <v>16</v>
      </c>
      <c r="EP324" t="s">
        <v>258</v>
      </c>
      <c r="ES324" t="s">
        <v>677</v>
      </c>
      <c r="FA324" t="s">
        <v>245</v>
      </c>
      <c r="FB324" t="s">
        <v>308</v>
      </c>
      <c r="FD324" t="s">
        <v>308</v>
      </c>
      <c r="FE324" t="s">
        <v>309</v>
      </c>
      <c r="FF324" t="s">
        <v>309</v>
      </c>
      <c r="FK324" t="s">
        <v>263</v>
      </c>
      <c r="FL324" t="s">
        <v>1520</v>
      </c>
      <c r="FN324" t="s">
        <v>248</v>
      </c>
      <c r="FO324" t="s">
        <v>265</v>
      </c>
      <c r="FR324">
        <v>94990</v>
      </c>
      <c r="GB324" t="s">
        <v>266</v>
      </c>
      <c r="GC324" t="s">
        <v>225</v>
      </c>
      <c r="GD324">
        <v>0</v>
      </c>
      <c r="GF324">
        <v>0</v>
      </c>
      <c r="GG324">
        <v>25423</v>
      </c>
      <c r="GI324">
        <v>94990</v>
      </c>
      <c r="GJ324">
        <v>0</v>
      </c>
      <c r="GL324">
        <v>0</v>
      </c>
      <c r="GM324">
        <v>113038</v>
      </c>
      <c r="GS324" t="s">
        <v>267</v>
      </c>
      <c r="GT324" s="2">
        <v>45046</v>
      </c>
      <c r="GU324" t="s">
        <v>268</v>
      </c>
      <c r="GV324" t="s">
        <v>335</v>
      </c>
      <c r="GW324" t="s">
        <v>270</v>
      </c>
      <c r="GX324" t="s">
        <v>271</v>
      </c>
      <c r="GY324" t="s">
        <v>272</v>
      </c>
      <c r="GZ324" t="s">
        <v>273</v>
      </c>
      <c r="HA324" t="s">
        <v>274</v>
      </c>
      <c r="HB324" t="s">
        <v>312</v>
      </c>
      <c r="HC324" t="s">
        <v>312</v>
      </c>
      <c r="HD324" t="s">
        <v>313</v>
      </c>
      <c r="HE324" t="s">
        <v>230</v>
      </c>
      <c r="HF324" t="s">
        <v>1521</v>
      </c>
      <c r="HG324" t="s">
        <v>277</v>
      </c>
      <c r="HR324" t="s">
        <v>278</v>
      </c>
      <c r="HV324">
        <v>94990</v>
      </c>
      <c r="HW324" t="s">
        <v>281</v>
      </c>
      <c r="HY324">
        <v>0</v>
      </c>
      <c r="HZ324">
        <v>0</v>
      </c>
      <c r="IA324" t="s">
        <v>279</v>
      </c>
      <c r="IB324" t="s">
        <v>281</v>
      </c>
      <c r="IE324" t="s">
        <v>283</v>
      </c>
      <c r="IF324" t="s">
        <v>283</v>
      </c>
      <c r="IG324" t="s">
        <v>283</v>
      </c>
      <c r="IH324" t="s">
        <v>284</v>
      </c>
      <c r="II324" t="s">
        <v>285</v>
      </c>
      <c r="IJ324" t="s">
        <v>286</v>
      </c>
      <c r="IK324" t="s">
        <v>278</v>
      </c>
      <c r="IL324" t="s">
        <v>287</v>
      </c>
      <c r="IM324" t="s">
        <v>288</v>
      </c>
      <c r="IN324" t="s">
        <v>289</v>
      </c>
      <c r="IP324" t="s">
        <v>290</v>
      </c>
      <c r="IQ324" t="s">
        <v>284</v>
      </c>
      <c r="IS324" t="s">
        <v>291</v>
      </c>
      <c r="IT324" t="s">
        <v>315</v>
      </c>
      <c r="IU324" t="s">
        <v>316</v>
      </c>
      <c r="IV324" t="s">
        <v>317</v>
      </c>
      <c r="IW324" t="s">
        <v>318</v>
      </c>
      <c r="IY324" t="s">
        <v>281</v>
      </c>
    </row>
    <row r="325" spans="1:259" x14ac:dyDescent="0.3">
      <c r="A325" s="14">
        <f>DAY(AVANZA[[#This Row],[FechaSeguimiento]])</f>
        <v>8</v>
      </c>
      <c r="B325" s="14">
        <f>MONTH(AVANZA[[#This Row],[FechaSeguimiento]])</f>
        <v>5</v>
      </c>
      <c r="C325"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25" t="str">
        <f>LOWER(IFERROR(VLOOKUP(AVANZA[[#This Row],[ID_Peticion]],CANCELADAS[#All],2,0),""))</f>
        <v/>
      </c>
      <c r="E325" t="str">
        <f>LOWER(IFERROR(VLOOKUP(AVANZA[[#This Row],[ID_Peticion]],CANCELADAS[#All],3,0),""))</f>
        <v/>
      </c>
      <c r="F325" t="str">
        <f>LOWER(IF(AVANZA[[#This Row],[CEDULA CLIENTE]]&lt;&gt;""," CC: " &amp; COUNTIFS(AVANZA[CEDULA CLIENTE],AVANZA[[#This Row],[CEDULA CLIENTE]]),"")&amp; IF(AVANZA[[#This Row],[Direccion]]&lt;&gt;""," DIR: " &amp; COUNTIFS(AVANZA[Direccion],AVANZA[[#This Row],[Direccion]]),""))</f>
        <v xml:space="preserve"> dir: 1</v>
      </c>
      <c r="G325" t="str">
        <f>IFERROR(VLOOKUP(AVANZA[[#This Row],[Cedula_Vendedor_Atis]],PLANTA[[#All],[CEDULA]:[LINEA]],3,0),"No Cruza")</f>
        <v>Marisol Avella</v>
      </c>
      <c r="H325" t="str">
        <f>IFERROR(VLOOKUP(AVANZA[[#This Row],[Cedula_Vendedor_Atis]],PLANTA[[#All],[CEDULA]:[LINEA]],4,0),"No Cruza")</f>
        <v>Fija</v>
      </c>
      <c r="I325" t="str">
        <f>LOWER(IF(AVANZA[[#This Row],[ATRIBUIBLE]]="",AVANZA[[#This Row],[Variable]],AVANZA[[#This Row],[ATRIBUIBLE]]))</f>
        <v>terminada</v>
      </c>
      <c r="J325" s="14">
        <f>IF(AVANZA[[#This Row],[Variable]]=AVANZA[[#Headers],[TERMINADA]],1,0)</f>
        <v>1</v>
      </c>
      <c r="K325" s="14">
        <f>IF(AVANZA[[#This Row],[Variable]]=AVANZA[[#Headers],[ANULADA]],1,0)</f>
        <v>0</v>
      </c>
      <c r="L325" s="14">
        <f>IF(AVANZA[[#This Row],[Variable]]=AVANZA[[#Headers],[PENDIENTE]],1,0)</f>
        <v>0</v>
      </c>
      <c r="M325" s="14">
        <f>IF(AVANZA[[#This Row],[ESTADO AGENDA]]="AGENDADA",1,0)</f>
        <v>0</v>
      </c>
      <c r="N325" s="14">
        <f>IF(AVANZA[[#This Row],[ESTADO AGENDA]]="PENDIENTE DE AGENDAR",1,0)</f>
        <v>0</v>
      </c>
      <c r="O325" s="14">
        <f>IF(AVANZA[[#This Row],[ESTADO AGENDA]]="SUSPENDIDA",1,0)</f>
        <v>0</v>
      </c>
      <c r="P325" t="str" cm="1">
        <f t="array" ref="P325">_xlfn.XLOOKUP(AVANZA[[#This Row],[Num_Agrupacion_Pet_Atis]],Tabla1[[#All],[Numero_de_actuacion]],Tabla1[[#All],[Estado_de_la_orden]],"",0)</f>
        <v/>
      </c>
      <c r="Q325" s="2" t="str" cm="1">
        <f t="array" ref="Q325">_xlfn.XLOOKUP(AVANZA[[#This Row],[Num_Agrupacion_Pet_Atis]],Tabla1[[#All],[Numero_de_actuacion]],Tabla1[[#All],[Fecha_de_la_cita]],"",0)</f>
        <v/>
      </c>
      <c r="R325" t="str" cm="1">
        <f t="array" ref="R325">_xlfn.XLOOKUP(AVANZA[[#This Row],[Num_Agrupacion_Pet_Atis]],Tabla1[[#All],[Numero_de_actuacion]],Tabla1[[#All],[Franja_horaria_de_la_cita]],"",0)</f>
        <v/>
      </c>
      <c r="S325" s="14" t="str">
        <f>IFERROR(DAY(AVANZA[[#This Row],[FECHA AGENDA]]),"")</f>
        <v/>
      </c>
      <c r="T325" s="14" t="str">
        <f>IFERROR(MONTH(AVANZA[[#This Row],[FECHA AGENDA]]),"")</f>
        <v/>
      </c>
      <c r="U325" t="str" cm="1">
        <f t="array" ref="U325">_xlfn.XLOOKUP(AVANZA[[#This Row],[Num_Agrupacion_Pet_Atis]],Tabla1[[#All],[Numero_de_actuacion]],Tabla1[[#All],[Motivo_de_suspension]],"",0)</f>
        <v/>
      </c>
      <c r="V325" s="2" t="str" cm="1">
        <f t="array" ref="V325">_xlfn.XLOOKUP(AVANZA[[#This Row],[Num_Agrupacion_Pet_Atis]],Tabla1[[#All],[Numero_de_actuacion]],Tabla1[[#All],[No_identificacion_cliente]],"",0)</f>
        <v/>
      </c>
      <c r="W325" s="2" t="str" cm="1">
        <f t="array" ref="W325">_xlfn.XLOOKUP(AVANZA[[#This Row],[Num_Agrupacion_Pet_Atis]],Tabla1[[#All],[Numero_de_actuacion]],Tabla1[[#All],[Movil_de_contacto]],"",0)</f>
        <v/>
      </c>
      <c r="X325" s="14">
        <f>IF(OR(AVANZA[[#This Row],[ESTADO LEG]]="Legalizada grabacion",AVANZA[[#This Row],[ESTADO LEG]]="Legalizada aut"),1,0)</f>
        <v>0</v>
      </c>
      <c r="Y325" s="14">
        <f>IF(OR(AVANZA[[#This Row],[ESTADO LEG]]="pdte legalizar",AVANZA[[#This Row],[ESTADO LEG]]="No cruza"),1,0)</f>
        <v>1</v>
      </c>
      <c r="Z325" t="str" cm="1">
        <f t="array" ref="Z325">IF(AVANZA[[#This Row],[Variable]]="Terminada",LOWER(_xlfn.XLOOKUP(AVANZA[[#This Row],[ID_Peticion]],Tabla6[[#All],[NUM_PETICION]],Tabla6[[#All],[ESTADO_LEG]],"NO CRUZA",0)),AVANZA[[#This Row],[Variable]])</f>
        <v>pdte legalizar</v>
      </c>
      <c r="AA325" cm="1">
        <f t="array" ref="AA325">_xlfn.XLOOKUP(AVANZA[[#This Row],[ID_Peticion]],Tabla6[[#All],[NUM_PETICION]],Tabla6[[#All],[DIF_DIAS]],"",0)</f>
        <v>5</v>
      </c>
      <c r="AB325" s="2" cm="1">
        <f t="array" ref="AB325">IFERROR(_xlfn.XLOOKUP(AVANZA[[#This Row],[ID_Peticion]],Tabla6[[#All],[NUM_PETICION]],Tabla6[[#All],[FEC_LEGAL]],"",0),"")</f>
        <v>0</v>
      </c>
      <c r="AC325" s="14">
        <f ca="1">IF(AVANZA[[#This Row],[FECHA LEG]]&lt;&gt;0,IFERROR(AVANZA[[#This Row],[FECHA LEG]]-AVANZA[[#This Row],[FechaIniEstadoSubPetAtis]],0),TODAY()-AVANZA[[#This Row],[FechaIniEstadoSubPetAtis]])</f>
        <v>9</v>
      </c>
      <c r="AD325" s="35" t="str">
        <f ca="1">IF(AVANZA[[#This Row],[FINAL Vs LG]]&lt;&gt;0,IF(AVANZA[[#This Row],[FINAL Vs LG]]&lt;7.1,"100%",IF(AND(AVANZA[[#This Row],[FINAL Vs LG]]&gt;7.1,AVANZA[[#This Row],[FINAL Vs LG]]&lt;11.1),"50%","0%")),0)</f>
        <v>50%</v>
      </c>
      <c r="AE325" s="14">
        <f ca="1">VLOOKUP(DAY(TODAY()),BACK!F:G,2,0)</f>
        <v>14</v>
      </c>
      <c r="AF325" s="14">
        <f>BACK!$I$2</f>
        <v>24</v>
      </c>
      <c r="AG325" s="14">
        <f>IF(AVANZA[[#This Row],[Oferta_empaquetada_comisiones]]="SI",1,0)</f>
        <v>0</v>
      </c>
      <c r="AH325" s="36">
        <f>IF(AVANZA[[#This Row],[Variable]]="TERMINADA",IFERROR(VLOOKUP(AVANZA[[#This Row],[SUPERVISOR]],Tabla2[#All],4,0),0),)</f>
        <v>3.5</v>
      </c>
      <c r="AI325" s="14">
        <f>IF(AVANZA[[#This Row],[Producto]]="BA",1,0)</f>
        <v>0</v>
      </c>
      <c r="AJ325" s="14">
        <f>IF(AVANZA[[#This Row],[Producto]]="DUO",1,0)</f>
        <v>0</v>
      </c>
      <c r="AK325" s="14">
        <f>IF(AVANZA[[#This Row],[Producto]]="TRIO",1,0)</f>
        <v>1</v>
      </c>
      <c r="AL325" t="s">
        <v>221</v>
      </c>
      <c r="AM325">
        <v>-1</v>
      </c>
      <c r="AN325">
        <v>-1</v>
      </c>
      <c r="AO325" t="s">
        <v>16004</v>
      </c>
      <c r="AP325" s="1">
        <v>46147.848229166666</v>
      </c>
      <c r="AQ325">
        <v>-1</v>
      </c>
      <c r="AR325" t="s">
        <v>16005</v>
      </c>
      <c r="AS325">
        <v>-1</v>
      </c>
      <c r="AT325">
        <v>-1</v>
      </c>
      <c r="AU325">
        <v>-1</v>
      </c>
      <c r="AV325">
        <v>-1</v>
      </c>
      <c r="AW325">
        <v>-1</v>
      </c>
      <c r="AX325" t="s">
        <v>224</v>
      </c>
      <c r="AY325">
        <v>-1</v>
      </c>
      <c r="AZ325">
        <v>2026</v>
      </c>
      <c r="BA325">
        <v>5</v>
      </c>
      <c r="BB325">
        <v>8</v>
      </c>
      <c r="BC325">
        <v>-1</v>
      </c>
      <c r="BD325" t="s">
        <v>225</v>
      </c>
      <c r="BE325">
        <v>-1</v>
      </c>
      <c r="BF325">
        <v>20001623138694</v>
      </c>
      <c r="BG325" t="s">
        <v>376</v>
      </c>
      <c r="BH325" t="s">
        <v>377</v>
      </c>
      <c r="BI325" t="s">
        <v>16006</v>
      </c>
      <c r="BJ325">
        <v>-1</v>
      </c>
      <c r="BK325">
        <v>-1</v>
      </c>
      <c r="BL325">
        <v>-1</v>
      </c>
      <c r="BM325" t="s">
        <v>229</v>
      </c>
      <c r="BN325" t="s">
        <v>230</v>
      </c>
      <c r="BO325" t="s">
        <v>16007</v>
      </c>
      <c r="BP325" t="s">
        <v>380</v>
      </c>
      <c r="BQ325">
        <v>2026</v>
      </c>
      <c r="BR325">
        <v>5</v>
      </c>
      <c r="BS325">
        <v>5</v>
      </c>
      <c r="BT325" s="1">
        <v>46150.384016203701</v>
      </c>
      <c r="BU325" t="s">
        <v>233</v>
      </c>
      <c r="BV325" s="2">
        <v>46150</v>
      </c>
      <c r="BW325" t="s">
        <v>234</v>
      </c>
      <c r="BX325" s="2">
        <v>46147</v>
      </c>
      <c r="BY325" s="2">
        <v>46150</v>
      </c>
      <c r="BZ325" t="s">
        <v>235</v>
      </c>
      <c r="CA325" t="s">
        <v>1039</v>
      </c>
      <c r="CB325" t="s">
        <v>1040</v>
      </c>
      <c r="CC325" t="s">
        <v>16008</v>
      </c>
      <c r="CD325" t="s">
        <v>13080</v>
      </c>
      <c r="CE325">
        <v>-1</v>
      </c>
      <c r="CF325" t="s">
        <v>1042</v>
      </c>
      <c r="CG325" t="s">
        <v>1006</v>
      </c>
      <c r="CH325" t="s">
        <v>357</v>
      </c>
      <c r="CI325">
        <v>73211780</v>
      </c>
      <c r="CJ325" t="s">
        <v>244</v>
      </c>
      <c r="CK325" t="s">
        <v>245</v>
      </c>
      <c r="CL325" t="s">
        <v>246</v>
      </c>
      <c r="CM325" t="s">
        <v>247</v>
      </c>
      <c r="CN325" t="s">
        <v>248</v>
      </c>
      <c r="CT325" t="s">
        <v>304</v>
      </c>
      <c r="CU325" t="s">
        <v>387</v>
      </c>
      <c r="CW325" t="s">
        <v>388</v>
      </c>
      <c r="CX325" t="s">
        <v>389</v>
      </c>
      <c r="DA325" t="s">
        <v>250</v>
      </c>
      <c r="DB325">
        <v>-1</v>
      </c>
      <c r="DF325" t="s">
        <v>251</v>
      </c>
      <c r="DJ325" t="s">
        <v>252</v>
      </c>
      <c r="DK325" t="s">
        <v>253</v>
      </c>
      <c r="DL325" t="s">
        <v>253</v>
      </c>
      <c r="DN325" t="s">
        <v>390</v>
      </c>
      <c r="DR325" t="s">
        <v>256</v>
      </c>
      <c r="DS325" t="s">
        <v>244</v>
      </c>
      <c r="DT325" t="s">
        <v>243</v>
      </c>
      <c r="DV325">
        <v>1</v>
      </c>
      <c r="DW325" t="s">
        <v>257</v>
      </c>
      <c r="ED325" s="2">
        <v>46150</v>
      </c>
      <c r="EF325">
        <v>12</v>
      </c>
      <c r="EP325" t="s">
        <v>258</v>
      </c>
      <c r="ES325" t="s">
        <v>16009</v>
      </c>
      <c r="FA325" t="s">
        <v>245</v>
      </c>
      <c r="FB325" t="s">
        <v>1044</v>
      </c>
      <c r="FD325" t="s">
        <v>1044</v>
      </c>
      <c r="FE325" t="s">
        <v>1045</v>
      </c>
      <c r="FF325" t="s">
        <v>1046</v>
      </c>
      <c r="FK325" t="s">
        <v>263</v>
      </c>
      <c r="FL325" t="s">
        <v>16010</v>
      </c>
      <c r="FN325" t="s">
        <v>248</v>
      </c>
      <c r="FO325" t="s">
        <v>265</v>
      </c>
      <c r="FR325">
        <v>126994</v>
      </c>
      <c r="GB325" t="s">
        <v>266</v>
      </c>
      <c r="GC325" t="s">
        <v>387</v>
      </c>
      <c r="GD325">
        <v>25016</v>
      </c>
      <c r="GF325">
        <v>2353</v>
      </c>
      <c r="GG325">
        <v>25424</v>
      </c>
      <c r="GI325">
        <v>100314</v>
      </c>
      <c r="GJ325">
        <v>25242</v>
      </c>
      <c r="GL325">
        <v>24327</v>
      </c>
      <c r="GM325">
        <v>151122</v>
      </c>
      <c r="GS325" t="s">
        <v>267</v>
      </c>
      <c r="GT325" s="2">
        <v>43434</v>
      </c>
      <c r="GU325" t="s">
        <v>268</v>
      </c>
      <c r="GW325" t="s">
        <v>394</v>
      </c>
      <c r="GZ325" t="s">
        <v>395</v>
      </c>
      <c r="HA325" t="s">
        <v>497</v>
      </c>
      <c r="HB325" t="s">
        <v>1047</v>
      </c>
      <c r="HC325" t="s">
        <v>1048</v>
      </c>
      <c r="HD325" t="s">
        <v>257</v>
      </c>
      <c r="HE325" t="s">
        <v>230</v>
      </c>
      <c r="HF325" t="s">
        <v>16011</v>
      </c>
      <c r="HR325" t="s">
        <v>278</v>
      </c>
      <c r="HV325">
        <v>131990</v>
      </c>
      <c r="HW325" t="s">
        <v>281</v>
      </c>
      <c r="HY325">
        <v>0</v>
      </c>
      <c r="HZ325">
        <v>0</v>
      </c>
      <c r="IA325" t="s">
        <v>281</v>
      </c>
      <c r="IB325" t="s">
        <v>281</v>
      </c>
      <c r="IE325" t="s">
        <v>283</v>
      </c>
      <c r="IF325" t="s">
        <v>283</v>
      </c>
      <c r="IG325" t="s">
        <v>283</v>
      </c>
      <c r="IH325" t="s">
        <v>284</v>
      </c>
      <c r="II325" t="s">
        <v>285</v>
      </c>
      <c r="IJ325" t="s">
        <v>286</v>
      </c>
      <c r="IK325" t="s">
        <v>278</v>
      </c>
      <c r="IL325" t="s">
        <v>287</v>
      </c>
      <c r="IM325" t="s">
        <v>288</v>
      </c>
      <c r="IN325" t="s">
        <v>289</v>
      </c>
      <c r="IP325" t="s">
        <v>290</v>
      </c>
      <c r="IQ325" t="s">
        <v>284</v>
      </c>
      <c r="IS325" t="s">
        <v>291</v>
      </c>
      <c r="IY325" t="s">
        <v>281</v>
      </c>
    </row>
    <row r="326" spans="1:259" x14ac:dyDescent="0.3">
      <c r="A326" s="14">
        <f>DAY(AVANZA[[#This Row],[FechaSeguimiento]])</f>
        <v>8</v>
      </c>
      <c r="B326" s="14">
        <f>MONTH(AVANZA[[#This Row],[FechaSeguimiento]])</f>
        <v>5</v>
      </c>
      <c r="C326"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26" t="str">
        <f>LOWER(IFERROR(VLOOKUP(AVANZA[[#This Row],[ID_Peticion]],CANCELADAS[#All],2,0),""))</f>
        <v/>
      </c>
      <c r="E326" t="str">
        <f>LOWER(IFERROR(VLOOKUP(AVANZA[[#This Row],[ID_Peticion]],CANCELADAS[#All],3,0),""))</f>
        <v/>
      </c>
      <c r="F326" t="str">
        <f>LOWER(IF(AVANZA[[#This Row],[CEDULA CLIENTE]]&lt;&gt;""," CC: " &amp; COUNTIFS(AVANZA[CEDULA CLIENTE],AVANZA[[#This Row],[CEDULA CLIENTE]]),"")&amp; IF(AVANZA[[#This Row],[Direccion]]&lt;&gt;""," DIR: " &amp; COUNTIFS(AVANZA[Direccion],AVANZA[[#This Row],[Direccion]]),""))</f>
        <v xml:space="preserve"> dir: 1</v>
      </c>
      <c r="G326" t="str">
        <f>IFERROR(VLOOKUP(AVANZA[[#This Row],[Cedula_Vendedor_Atis]],PLANTA[[#All],[CEDULA]:[LINEA]],3,0),"No Cruza")</f>
        <v>Marisol Avella</v>
      </c>
      <c r="H326" t="str">
        <f>IFERROR(VLOOKUP(AVANZA[[#This Row],[Cedula_Vendedor_Atis]],PLANTA[[#All],[CEDULA]:[LINEA]],4,0),"No Cruza")</f>
        <v>Fija</v>
      </c>
      <c r="I326" t="str">
        <f>LOWER(IF(AVANZA[[#This Row],[ATRIBUIBLE]]="",AVANZA[[#This Row],[Variable]],AVANZA[[#This Row],[ATRIBUIBLE]]))</f>
        <v>terminada</v>
      </c>
      <c r="J326" s="14">
        <f>IF(AVANZA[[#This Row],[Variable]]=AVANZA[[#Headers],[TERMINADA]],1,0)</f>
        <v>1</v>
      </c>
      <c r="K326" s="14">
        <f>IF(AVANZA[[#This Row],[Variable]]=AVANZA[[#Headers],[ANULADA]],1,0)</f>
        <v>0</v>
      </c>
      <c r="L326" s="14">
        <f>IF(AVANZA[[#This Row],[Variable]]=AVANZA[[#Headers],[PENDIENTE]],1,0)</f>
        <v>0</v>
      </c>
      <c r="M326" s="14">
        <f>IF(AVANZA[[#This Row],[ESTADO AGENDA]]="AGENDADA",1,0)</f>
        <v>0</v>
      </c>
      <c r="N326" s="14">
        <f>IF(AVANZA[[#This Row],[ESTADO AGENDA]]="PENDIENTE DE AGENDAR",1,0)</f>
        <v>0</v>
      </c>
      <c r="O326" s="14">
        <f>IF(AVANZA[[#This Row],[ESTADO AGENDA]]="SUSPENDIDA",1,0)</f>
        <v>0</v>
      </c>
      <c r="P326" t="str" cm="1">
        <f t="array" ref="P326">_xlfn.XLOOKUP(AVANZA[[#This Row],[Num_Agrupacion_Pet_Atis]],Tabla1[[#All],[Numero_de_actuacion]],Tabla1[[#All],[Estado_de_la_orden]],"",0)</f>
        <v/>
      </c>
      <c r="Q326" s="2" t="str" cm="1">
        <f t="array" ref="Q326">_xlfn.XLOOKUP(AVANZA[[#This Row],[Num_Agrupacion_Pet_Atis]],Tabla1[[#All],[Numero_de_actuacion]],Tabla1[[#All],[Fecha_de_la_cita]],"",0)</f>
        <v/>
      </c>
      <c r="R326" t="str" cm="1">
        <f t="array" ref="R326">_xlfn.XLOOKUP(AVANZA[[#This Row],[Num_Agrupacion_Pet_Atis]],Tabla1[[#All],[Numero_de_actuacion]],Tabla1[[#All],[Franja_horaria_de_la_cita]],"",0)</f>
        <v/>
      </c>
      <c r="S326" s="14" t="str">
        <f>IFERROR(DAY(AVANZA[[#This Row],[FECHA AGENDA]]),"")</f>
        <v/>
      </c>
      <c r="T326" s="14" t="str">
        <f>IFERROR(MONTH(AVANZA[[#This Row],[FECHA AGENDA]]),"")</f>
        <v/>
      </c>
      <c r="U326" t="str" cm="1">
        <f t="array" ref="U326">_xlfn.XLOOKUP(AVANZA[[#This Row],[Num_Agrupacion_Pet_Atis]],Tabla1[[#All],[Numero_de_actuacion]],Tabla1[[#All],[Motivo_de_suspension]],"",0)</f>
        <v/>
      </c>
      <c r="V326" s="2" t="str" cm="1">
        <f t="array" ref="V326">_xlfn.XLOOKUP(AVANZA[[#This Row],[Num_Agrupacion_Pet_Atis]],Tabla1[[#All],[Numero_de_actuacion]],Tabla1[[#All],[No_identificacion_cliente]],"",0)</f>
        <v/>
      </c>
      <c r="W326" s="2" t="str" cm="1">
        <f t="array" ref="W326">_xlfn.XLOOKUP(AVANZA[[#This Row],[Num_Agrupacion_Pet_Atis]],Tabla1[[#All],[Numero_de_actuacion]],Tabla1[[#All],[Movil_de_contacto]],"",0)</f>
        <v/>
      </c>
      <c r="X326" s="14">
        <f>IF(OR(AVANZA[[#This Row],[ESTADO LEG]]="Legalizada grabacion",AVANZA[[#This Row],[ESTADO LEG]]="Legalizada aut"),1,0)</f>
        <v>0</v>
      </c>
      <c r="Y326" s="14">
        <f>IF(OR(AVANZA[[#This Row],[ESTADO LEG]]="pdte legalizar",AVANZA[[#This Row],[ESTADO LEG]]="No cruza"),1,0)</f>
        <v>1</v>
      </c>
      <c r="Z326" t="str" cm="1">
        <f t="array" ref="Z326">IF(AVANZA[[#This Row],[Variable]]="Terminada",LOWER(_xlfn.XLOOKUP(AVANZA[[#This Row],[ID_Peticion]],Tabla6[[#All],[NUM_PETICION]],Tabla6[[#All],[ESTADO_LEG]],"NO CRUZA",0)),AVANZA[[#This Row],[Variable]])</f>
        <v>pdte legalizar</v>
      </c>
      <c r="AA326" cm="1">
        <f t="array" ref="AA326">_xlfn.XLOOKUP(AVANZA[[#This Row],[ID_Peticion]],Tabla6[[#All],[NUM_PETICION]],Tabla6[[#All],[DIF_DIAS]],"",0)</f>
        <v>5</v>
      </c>
      <c r="AB326" s="2" cm="1">
        <f t="array" ref="AB326">IFERROR(_xlfn.XLOOKUP(AVANZA[[#This Row],[ID_Peticion]],Tabla6[[#All],[NUM_PETICION]],Tabla6[[#All],[FEC_LEGAL]],"",0),"")</f>
        <v>0</v>
      </c>
      <c r="AC326" s="14">
        <f ca="1">IF(AVANZA[[#This Row],[FECHA LEG]]&lt;&gt;0,IFERROR(AVANZA[[#This Row],[FECHA LEG]]-AVANZA[[#This Row],[FechaIniEstadoSubPetAtis]],0),TODAY()-AVANZA[[#This Row],[FechaIniEstadoSubPetAtis]])</f>
        <v>9</v>
      </c>
      <c r="AD326" s="35" t="str">
        <f ca="1">IF(AVANZA[[#This Row],[FINAL Vs LG]]&lt;&gt;0,IF(AVANZA[[#This Row],[FINAL Vs LG]]&lt;7.1,"100%",IF(AND(AVANZA[[#This Row],[FINAL Vs LG]]&gt;7.1,AVANZA[[#This Row],[FINAL Vs LG]]&lt;11.1),"50%","0%")),0)</f>
        <v>50%</v>
      </c>
      <c r="AE326" s="14">
        <f ca="1">VLOOKUP(DAY(TODAY()),BACK!F:G,2,0)</f>
        <v>14</v>
      </c>
      <c r="AF326" s="14">
        <f>BACK!$I$2</f>
        <v>24</v>
      </c>
      <c r="AG326" s="14">
        <f>IF(AVANZA[[#This Row],[Oferta_empaquetada_comisiones]]="SI",1,0)</f>
        <v>0</v>
      </c>
      <c r="AH326" s="36">
        <f>IF(AVANZA[[#This Row],[Variable]]="TERMINADA",IFERROR(VLOOKUP(AVANZA[[#This Row],[SUPERVISOR]],Tabla2[#All],4,0),0),)</f>
        <v>3.5</v>
      </c>
      <c r="AI326" s="14">
        <f>IF(AVANZA[[#This Row],[Producto]]="BA",1,0)</f>
        <v>1</v>
      </c>
      <c r="AJ326" s="14">
        <f>IF(AVANZA[[#This Row],[Producto]]="DUO",1,0)</f>
        <v>0</v>
      </c>
      <c r="AK326" s="14">
        <f>IF(AVANZA[[#This Row],[Producto]]="TRIO",1,0)</f>
        <v>0</v>
      </c>
      <c r="AL326" t="s">
        <v>221</v>
      </c>
      <c r="AM326">
        <v>-1</v>
      </c>
      <c r="AN326">
        <v>-1</v>
      </c>
      <c r="AO326" t="s">
        <v>16012</v>
      </c>
      <c r="AP326" s="1">
        <v>46148.889189814814</v>
      </c>
      <c r="AQ326">
        <v>-1</v>
      </c>
      <c r="AR326" t="s">
        <v>16013</v>
      </c>
      <c r="AS326">
        <v>-1</v>
      </c>
      <c r="AT326">
        <v>-1</v>
      </c>
      <c r="AU326">
        <v>-1</v>
      </c>
      <c r="AV326">
        <v>-1</v>
      </c>
      <c r="AW326">
        <v>-1</v>
      </c>
      <c r="AX326" t="s">
        <v>224</v>
      </c>
      <c r="AY326">
        <v>-1</v>
      </c>
      <c r="AZ326">
        <v>2026</v>
      </c>
      <c r="BA326">
        <v>5</v>
      </c>
      <c r="BB326">
        <v>8</v>
      </c>
      <c r="BC326">
        <v>-1</v>
      </c>
      <c r="BD326" t="s">
        <v>225</v>
      </c>
      <c r="BE326">
        <v>-1</v>
      </c>
      <c r="BF326">
        <v>20001623747489</v>
      </c>
      <c r="BG326" t="s">
        <v>319</v>
      </c>
      <c r="BH326" t="s">
        <v>320</v>
      </c>
      <c r="BI326" t="s">
        <v>16014</v>
      </c>
      <c r="BJ326">
        <v>-1</v>
      </c>
      <c r="BK326">
        <v>-1</v>
      </c>
      <c r="BL326">
        <v>-1</v>
      </c>
      <c r="BM326" t="s">
        <v>229</v>
      </c>
      <c r="BN326" t="s">
        <v>230</v>
      </c>
      <c r="BO326" t="s">
        <v>16015</v>
      </c>
      <c r="BP326" t="s">
        <v>380</v>
      </c>
      <c r="BQ326">
        <v>2026</v>
      </c>
      <c r="BR326">
        <v>5</v>
      </c>
      <c r="BS326">
        <v>6</v>
      </c>
      <c r="BT326" s="1">
        <v>46150.503946759258</v>
      </c>
      <c r="BU326" t="s">
        <v>233</v>
      </c>
      <c r="BV326" s="2">
        <v>46150</v>
      </c>
      <c r="BW326" t="s">
        <v>234</v>
      </c>
      <c r="BX326" s="2">
        <v>46148</v>
      </c>
      <c r="BY326" s="2">
        <v>46150</v>
      </c>
      <c r="BZ326" t="s">
        <v>235</v>
      </c>
      <c r="CA326" t="s">
        <v>615</v>
      </c>
      <c r="CB326" t="s">
        <v>616</v>
      </c>
      <c r="CC326" t="s">
        <v>16016</v>
      </c>
      <c r="CD326" t="s">
        <v>12811</v>
      </c>
      <c r="CE326">
        <v>-1</v>
      </c>
      <c r="CF326" t="s">
        <v>619</v>
      </c>
      <c r="CG326" t="s">
        <v>620</v>
      </c>
      <c r="CH326" t="s">
        <v>491</v>
      </c>
      <c r="CI326">
        <v>73211780</v>
      </c>
      <c r="CJ326" t="s">
        <v>244</v>
      </c>
      <c r="CK326" t="s">
        <v>245</v>
      </c>
      <c r="CL326" t="s">
        <v>246</v>
      </c>
      <c r="CM326" t="s">
        <v>247</v>
      </c>
      <c r="CN326" t="s">
        <v>248</v>
      </c>
      <c r="CT326" t="s">
        <v>249</v>
      </c>
      <c r="CU326" t="s">
        <v>225</v>
      </c>
      <c r="CW326" t="s">
        <v>319</v>
      </c>
      <c r="CX326" t="s">
        <v>320</v>
      </c>
      <c r="DA326" t="s">
        <v>250</v>
      </c>
      <c r="DB326">
        <v>-1</v>
      </c>
      <c r="DF326" t="s">
        <v>251</v>
      </c>
      <c r="DJ326" t="s">
        <v>252</v>
      </c>
      <c r="DK326" t="s">
        <v>253</v>
      </c>
      <c r="DL326" t="s">
        <v>254</v>
      </c>
      <c r="DN326" t="s">
        <v>255</v>
      </c>
      <c r="DR326" t="s">
        <v>256</v>
      </c>
      <c r="DS326" t="s">
        <v>244</v>
      </c>
      <c r="DT326" t="s">
        <v>243</v>
      </c>
      <c r="DV326">
        <v>1</v>
      </c>
      <c r="DW326" t="s">
        <v>623</v>
      </c>
      <c r="ED326" s="2">
        <v>46150</v>
      </c>
      <c r="EF326">
        <v>12</v>
      </c>
      <c r="EP326" t="s">
        <v>258</v>
      </c>
      <c r="ES326" t="s">
        <v>14166</v>
      </c>
      <c r="FA326" t="s">
        <v>245</v>
      </c>
      <c r="FB326" t="s">
        <v>625</v>
      </c>
      <c r="FD326" t="s">
        <v>625</v>
      </c>
      <c r="FE326" t="s">
        <v>626</v>
      </c>
      <c r="FF326" t="s">
        <v>626</v>
      </c>
      <c r="FK326" t="s">
        <v>263</v>
      </c>
      <c r="FL326" t="s">
        <v>16017</v>
      </c>
      <c r="FN326" t="s">
        <v>248</v>
      </c>
      <c r="FO326" t="s">
        <v>265</v>
      </c>
      <c r="FR326">
        <v>79824</v>
      </c>
      <c r="GB326" t="s">
        <v>266</v>
      </c>
      <c r="GC326" t="s">
        <v>225</v>
      </c>
      <c r="GD326">
        <v>0</v>
      </c>
      <c r="GF326">
        <v>0</v>
      </c>
      <c r="GG326">
        <v>25423</v>
      </c>
      <c r="GI326">
        <v>79824</v>
      </c>
      <c r="GJ326">
        <v>0</v>
      </c>
      <c r="GL326">
        <v>0</v>
      </c>
      <c r="GM326">
        <v>94990</v>
      </c>
      <c r="GS326" t="s">
        <v>267</v>
      </c>
      <c r="GT326" s="2">
        <v>45137</v>
      </c>
      <c r="GU326" t="s">
        <v>268</v>
      </c>
      <c r="GV326" t="s">
        <v>335</v>
      </c>
      <c r="GW326" t="s">
        <v>394</v>
      </c>
      <c r="GZ326" t="s">
        <v>395</v>
      </c>
      <c r="HA326" t="s">
        <v>274</v>
      </c>
      <c r="HB326" t="s">
        <v>628</v>
      </c>
      <c r="HC326" t="s">
        <v>615</v>
      </c>
      <c r="HD326" t="s">
        <v>623</v>
      </c>
      <c r="HE326" t="s">
        <v>230</v>
      </c>
      <c r="HF326" t="s">
        <v>16018</v>
      </c>
      <c r="HR326" t="s">
        <v>278</v>
      </c>
      <c r="HV326">
        <v>94990</v>
      </c>
      <c r="HW326" t="s">
        <v>281</v>
      </c>
      <c r="HY326">
        <v>0</v>
      </c>
      <c r="HZ326">
        <v>0</v>
      </c>
      <c r="IA326" t="s">
        <v>281</v>
      </c>
      <c r="IB326" t="s">
        <v>281</v>
      </c>
      <c r="IE326" t="s">
        <v>283</v>
      </c>
      <c r="IF326" t="s">
        <v>283</v>
      </c>
      <c r="IG326" t="s">
        <v>283</v>
      </c>
      <c r="IH326" t="s">
        <v>284</v>
      </c>
      <c r="II326" t="s">
        <v>285</v>
      </c>
      <c r="IJ326" t="s">
        <v>286</v>
      </c>
      <c r="IK326" t="s">
        <v>278</v>
      </c>
      <c r="IL326" t="s">
        <v>287</v>
      </c>
      <c r="IM326" t="s">
        <v>288</v>
      </c>
      <c r="IN326" t="s">
        <v>289</v>
      </c>
      <c r="IP326" t="s">
        <v>290</v>
      </c>
      <c r="IQ326" t="s">
        <v>284</v>
      </c>
      <c r="IS326" t="s">
        <v>291</v>
      </c>
      <c r="IT326" t="s">
        <v>315</v>
      </c>
      <c r="IU326" t="s">
        <v>16019</v>
      </c>
      <c r="IV326" t="s">
        <v>16020</v>
      </c>
      <c r="IW326" t="s">
        <v>16021</v>
      </c>
      <c r="IY326" t="s">
        <v>281</v>
      </c>
    </row>
    <row r="327" spans="1:259" x14ac:dyDescent="0.3">
      <c r="A327" s="14">
        <f>DAY(AVANZA[[#This Row],[FechaSeguimiento]])</f>
        <v>8</v>
      </c>
      <c r="B327" s="14">
        <f>MONTH(AVANZA[[#This Row],[FechaSeguimiento]])</f>
        <v>5</v>
      </c>
      <c r="C327"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27" t="str">
        <f>LOWER(IFERROR(VLOOKUP(AVANZA[[#This Row],[ID_Peticion]],CANCELADAS[#All],2,0),""))</f>
        <v/>
      </c>
      <c r="E327" t="str">
        <f>LOWER(IFERROR(VLOOKUP(AVANZA[[#This Row],[ID_Peticion]],CANCELADAS[#All],3,0),""))</f>
        <v/>
      </c>
      <c r="F327" t="str">
        <f>LOWER(IF(AVANZA[[#This Row],[CEDULA CLIENTE]]&lt;&gt;""," CC: " &amp; COUNTIFS(AVANZA[CEDULA CLIENTE],AVANZA[[#This Row],[CEDULA CLIENTE]]),"")&amp; IF(AVANZA[[#This Row],[Direccion]]&lt;&gt;""," DIR: " &amp; COUNTIFS(AVANZA[Direccion],AVANZA[[#This Row],[Direccion]]),""))</f>
        <v xml:space="preserve"> dir: 1</v>
      </c>
      <c r="G327" t="str">
        <f>IFERROR(VLOOKUP(AVANZA[[#This Row],[Cedula_Vendedor_Atis]],PLANTA[[#All],[CEDULA]:[LINEA]],3,0),"No Cruza")</f>
        <v>Marisol Avella</v>
      </c>
      <c r="H327" t="str">
        <f>IFERROR(VLOOKUP(AVANZA[[#This Row],[Cedula_Vendedor_Atis]],PLANTA[[#All],[CEDULA]:[LINEA]],4,0),"No Cruza")</f>
        <v>Fija</v>
      </c>
      <c r="I327" t="str">
        <f>LOWER(IF(AVANZA[[#This Row],[ATRIBUIBLE]]="",AVANZA[[#This Row],[Variable]],AVANZA[[#This Row],[ATRIBUIBLE]]))</f>
        <v>terminada</v>
      </c>
      <c r="J327" s="14">
        <f>IF(AVANZA[[#This Row],[Variable]]=AVANZA[[#Headers],[TERMINADA]],1,0)</f>
        <v>1</v>
      </c>
      <c r="K327" s="14">
        <f>IF(AVANZA[[#This Row],[Variable]]=AVANZA[[#Headers],[ANULADA]],1,0)</f>
        <v>0</v>
      </c>
      <c r="L327" s="14">
        <f>IF(AVANZA[[#This Row],[Variable]]=AVANZA[[#Headers],[PENDIENTE]],1,0)</f>
        <v>0</v>
      </c>
      <c r="M327" s="14">
        <f>IF(AVANZA[[#This Row],[ESTADO AGENDA]]="AGENDADA",1,0)</f>
        <v>0</v>
      </c>
      <c r="N327" s="14">
        <f>IF(AVANZA[[#This Row],[ESTADO AGENDA]]="PENDIENTE DE AGENDAR",1,0)</f>
        <v>0</v>
      </c>
      <c r="O327" s="14">
        <f>IF(AVANZA[[#This Row],[ESTADO AGENDA]]="SUSPENDIDA",1,0)</f>
        <v>0</v>
      </c>
      <c r="P327" t="str" cm="1">
        <f t="array" ref="P327">_xlfn.XLOOKUP(AVANZA[[#This Row],[Num_Agrupacion_Pet_Atis]],Tabla1[[#All],[Numero_de_actuacion]],Tabla1[[#All],[Estado_de_la_orden]],"",0)</f>
        <v/>
      </c>
      <c r="Q327" s="2" t="str" cm="1">
        <f t="array" ref="Q327">_xlfn.XLOOKUP(AVANZA[[#This Row],[Num_Agrupacion_Pet_Atis]],Tabla1[[#All],[Numero_de_actuacion]],Tabla1[[#All],[Fecha_de_la_cita]],"",0)</f>
        <v/>
      </c>
      <c r="R327" t="str" cm="1">
        <f t="array" ref="R327">_xlfn.XLOOKUP(AVANZA[[#This Row],[Num_Agrupacion_Pet_Atis]],Tabla1[[#All],[Numero_de_actuacion]],Tabla1[[#All],[Franja_horaria_de_la_cita]],"",0)</f>
        <v/>
      </c>
      <c r="S327" s="14" t="str">
        <f>IFERROR(DAY(AVANZA[[#This Row],[FECHA AGENDA]]),"")</f>
        <v/>
      </c>
      <c r="T327" s="14" t="str">
        <f>IFERROR(MONTH(AVANZA[[#This Row],[FECHA AGENDA]]),"")</f>
        <v/>
      </c>
      <c r="U327" t="str" cm="1">
        <f t="array" ref="U327">_xlfn.XLOOKUP(AVANZA[[#This Row],[Num_Agrupacion_Pet_Atis]],Tabla1[[#All],[Numero_de_actuacion]],Tabla1[[#All],[Motivo_de_suspension]],"",0)</f>
        <v/>
      </c>
      <c r="V327" s="2" t="str" cm="1">
        <f t="array" ref="V327">_xlfn.XLOOKUP(AVANZA[[#This Row],[Num_Agrupacion_Pet_Atis]],Tabla1[[#All],[Numero_de_actuacion]],Tabla1[[#All],[No_identificacion_cliente]],"",0)</f>
        <v/>
      </c>
      <c r="W327" s="2" t="str" cm="1">
        <f t="array" ref="W327">_xlfn.XLOOKUP(AVANZA[[#This Row],[Num_Agrupacion_Pet_Atis]],Tabla1[[#All],[Numero_de_actuacion]],Tabla1[[#All],[Movil_de_contacto]],"",0)</f>
        <v/>
      </c>
      <c r="X327" s="14">
        <f>IF(OR(AVANZA[[#This Row],[ESTADO LEG]]="Legalizada grabacion",AVANZA[[#This Row],[ESTADO LEG]]="Legalizada aut"),1,0)</f>
        <v>0</v>
      </c>
      <c r="Y327" s="14">
        <f>IF(OR(AVANZA[[#This Row],[ESTADO LEG]]="pdte legalizar",AVANZA[[#This Row],[ESTADO LEG]]="No cruza"),1,0)</f>
        <v>1</v>
      </c>
      <c r="Z327" t="str" cm="1">
        <f t="array" ref="Z327">IF(AVANZA[[#This Row],[Variable]]="Terminada",LOWER(_xlfn.XLOOKUP(AVANZA[[#This Row],[ID_Peticion]],Tabla6[[#All],[NUM_PETICION]],Tabla6[[#All],[ESTADO_LEG]],"NO CRUZA",0)),AVANZA[[#This Row],[Variable]])</f>
        <v>pdte legalizar</v>
      </c>
      <c r="AA327" cm="1">
        <f t="array" ref="AA327">_xlfn.XLOOKUP(AVANZA[[#This Row],[ID_Peticion]],Tabla6[[#All],[NUM_PETICION]],Tabla6[[#All],[DIF_DIAS]],"",0)</f>
        <v>5</v>
      </c>
      <c r="AB327" s="2" cm="1">
        <f t="array" ref="AB327">IFERROR(_xlfn.XLOOKUP(AVANZA[[#This Row],[ID_Peticion]],Tabla6[[#All],[NUM_PETICION]],Tabla6[[#All],[FEC_LEGAL]],"",0),"")</f>
        <v>0</v>
      </c>
      <c r="AC327" s="14">
        <f ca="1">IF(AVANZA[[#This Row],[FECHA LEG]]&lt;&gt;0,IFERROR(AVANZA[[#This Row],[FECHA LEG]]-AVANZA[[#This Row],[FechaIniEstadoSubPetAtis]],0),TODAY()-AVANZA[[#This Row],[FechaIniEstadoSubPetAtis]])</f>
        <v>9</v>
      </c>
      <c r="AD327" s="35" t="str">
        <f ca="1">IF(AVANZA[[#This Row],[FINAL Vs LG]]&lt;&gt;0,IF(AVANZA[[#This Row],[FINAL Vs LG]]&lt;7.1,"100%",IF(AND(AVANZA[[#This Row],[FINAL Vs LG]]&gt;7.1,AVANZA[[#This Row],[FINAL Vs LG]]&lt;11.1),"50%","0%")),0)</f>
        <v>50%</v>
      </c>
      <c r="AE327" s="14">
        <f ca="1">VLOOKUP(DAY(TODAY()),BACK!F:G,2,0)</f>
        <v>14</v>
      </c>
      <c r="AF327" s="14">
        <f>BACK!$I$2</f>
        <v>24</v>
      </c>
      <c r="AG327" s="14">
        <f>IF(AVANZA[[#This Row],[Oferta_empaquetada_comisiones]]="SI",1,0)</f>
        <v>0</v>
      </c>
      <c r="AH327" s="36">
        <f>IF(AVANZA[[#This Row],[Variable]]="TERMINADA",IFERROR(VLOOKUP(AVANZA[[#This Row],[SUPERVISOR]],Tabla2[#All],4,0),0),)</f>
        <v>3.5</v>
      </c>
      <c r="AI327" s="14">
        <f>IF(AVANZA[[#This Row],[Producto]]="BA",1,0)</f>
        <v>0</v>
      </c>
      <c r="AJ327" s="14">
        <f>IF(AVANZA[[#This Row],[Producto]]="DUO",1,0)</f>
        <v>0</v>
      </c>
      <c r="AK327" s="14">
        <f>IF(AVANZA[[#This Row],[Producto]]="TRIO",1,0)</f>
        <v>1</v>
      </c>
      <c r="AL327" t="s">
        <v>292</v>
      </c>
      <c r="AM327">
        <v>-1</v>
      </c>
      <c r="AN327">
        <v>-1</v>
      </c>
      <c r="AO327" t="s">
        <v>16022</v>
      </c>
      <c r="AP327" s="1">
        <v>46148.60229166667</v>
      </c>
      <c r="AQ327">
        <v>-1</v>
      </c>
      <c r="AR327" t="s">
        <v>16023</v>
      </c>
      <c r="AS327">
        <v>-1</v>
      </c>
      <c r="AT327">
        <v>-1</v>
      </c>
      <c r="AU327">
        <v>-1</v>
      </c>
      <c r="AV327">
        <v>-1</v>
      </c>
      <c r="AW327">
        <v>-1</v>
      </c>
      <c r="AX327" t="s">
        <v>224</v>
      </c>
      <c r="AY327">
        <v>-1</v>
      </c>
      <c r="AZ327">
        <v>2026</v>
      </c>
      <c r="BA327">
        <v>5</v>
      </c>
      <c r="BB327">
        <v>8</v>
      </c>
      <c r="BC327">
        <v>-1</v>
      </c>
      <c r="BD327" t="s">
        <v>225</v>
      </c>
      <c r="BE327">
        <v>-1</v>
      </c>
      <c r="BF327">
        <v>20001623594841</v>
      </c>
      <c r="BG327" t="s">
        <v>438</v>
      </c>
      <c r="BH327" t="s">
        <v>439</v>
      </c>
      <c r="BI327" t="s">
        <v>16024</v>
      </c>
      <c r="BJ327">
        <v>-1</v>
      </c>
      <c r="BK327">
        <v>-1</v>
      </c>
      <c r="BL327">
        <v>-1</v>
      </c>
      <c r="BM327" t="s">
        <v>229</v>
      </c>
      <c r="BN327" t="s">
        <v>230</v>
      </c>
      <c r="BO327" t="s">
        <v>16025</v>
      </c>
      <c r="BP327" t="s">
        <v>232</v>
      </c>
      <c r="BQ327">
        <v>2026</v>
      </c>
      <c r="BR327">
        <v>5</v>
      </c>
      <c r="BS327">
        <v>6</v>
      </c>
      <c r="BT327" s="1">
        <v>46150.505462962959</v>
      </c>
      <c r="BU327" t="s">
        <v>233</v>
      </c>
      <c r="BV327" s="2">
        <v>46150</v>
      </c>
      <c r="BW327" t="s">
        <v>234</v>
      </c>
      <c r="BX327" s="2">
        <v>46148</v>
      </c>
      <c r="BY327" s="2">
        <v>46150</v>
      </c>
      <c r="BZ327" t="s">
        <v>235</v>
      </c>
      <c r="CA327" t="s">
        <v>297</v>
      </c>
      <c r="CB327" t="s">
        <v>297</v>
      </c>
      <c r="CC327" t="s">
        <v>16026</v>
      </c>
      <c r="CD327" t="s">
        <v>3353</v>
      </c>
      <c r="CE327">
        <v>-1</v>
      </c>
      <c r="CF327" t="s">
        <v>300</v>
      </c>
      <c r="CG327" t="s">
        <v>301</v>
      </c>
      <c r="CH327" t="s">
        <v>242</v>
      </c>
      <c r="CI327">
        <v>22999736</v>
      </c>
      <c r="CJ327" t="s">
        <v>303</v>
      </c>
      <c r="CK327" t="s">
        <v>245</v>
      </c>
      <c r="CL327" t="s">
        <v>246</v>
      </c>
      <c r="CM327" t="s">
        <v>247</v>
      </c>
      <c r="CN327" t="s">
        <v>248</v>
      </c>
      <c r="CT327" t="s">
        <v>386</v>
      </c>
      <c r="CU327" t="s">
        <v>387</v>
      </c>
      <c r="CW327" t="s">
        <v>446</v>
      </c>
      <c r="CX327" t="s">
        <v>447</v>
      </c>
      <c r="DA327" t="s">
        <v>250</v>
      </c>
      <c r="DB327">
        <v>-1</v>
      </c>
      <c r="DF327" t="s">
        <v>251</v>
      </c>
      <c r="DJ327" t="s">
        <v>252</v>
      </c>
      <c r="DK327" t="s">
        <v>253</v>
      </c>
      <c r="DL327" t="s">
        <v>253</v>
      </c>
      <c r="DN327" t="s">
        <v>390</v>
      </c>
      <c r="DR327" t="s">
        <v>305</v>
      </c>
      <c r="DS327" t="s">
        <v>303</v>
      </c>
      <c r="DT327" t="s">
        <v>302</v>
      </c>
      <c r="DV327">
        <v>1</v>
      </c>
      <c r="DW327" t="s">
        <v>283</v>
      </c>
      <c r="ED327" s="2">
        <v>46150</v>
      </c>
      <c r="EE327" t="s">
        <v>343</v>
      </c>
      <c r="EF327">
        <v>12</v>
      </c>
      <c r="EP327" t="s">
        <v>258</v>
      </c>
      <c r="ES327" t="s">
        <v>14173</v>
      </c>
      <c r="EZ327" t="s">
        <v>14174</v>
      </c>
      <c r="FA327" t="s">
        <v>245</v>
      </c>
      <c r="FB327" t="s">
        <v>308</v>
      </c>
      <c r="FD327" t="s">
        <v>308</v>
      </c>
      <c r="FE327" t="s">
        <v>309</v>
      </c>
      <c r="FF327" t="s">
        <v>309</v>
      </c>
      <c r="FK327" t="s">
        <v>263</v>
      </c>
      <c r="FL327" t="s">
        <v>16027</v>
      </c>
      <c r="FN327" t="s">
        <v>248</v>
      </c>
      <c r="FO327" t="s">
        <v>265</v>
      </c>
      <c r="FR327">
        <v>113904</v>
      </c>
      <c r="GB327" t="s">
        <v>266</v>
      </c>
      <c r="GC327" t="s">
        <v>387</v>
      </c>
      <c r="GD327">
        <v>25188</v>
      </c>
      <c r="GF327">
        <v>2353</v>
      </c>
      <c r="GG327">
        <v>25422</v>
      </c>
      <c r="GI327">
        <v>87224</v>
      </c>
      <c r="GJ327">
        <v>25427</v>
      </c>
      <c r="GL327">
        <v>24327</v>
      </c>
      <c r="GM327">
        <v>135545</v>
      </c>
      <c r="GS327" t="s">
        <v>267</v>
      </c>
      <c r="GT327" s="2">
        <v>44439</v>
      </c>
      <c r="GU327" t="s">
        <v>268</v>
      </c>
      <c r="GV327" t="s">
        <v>311</v>
      </c>
      <c r="GW327" t="s">
        <v>270</v>
      </c>
      <c r="GX327" t="s">
        <v>271</v>
      </c>
      <c r="GY327" t="s">
        <v>272</v>
      </c>
      <c r="GZ327" t="s">
        <v>273</v>
      </c>
      <c r="HA327" t="s">
        <v>336</v>
      </c>
      <c r="HC327" t="s">
        <v>337</v>
      </c>
      <c r="HE327" t="s">
        <v>230</v>
      </c>
      <c r="HF327" t="s">
        <v>16028</v>
      </c>
      <c r="HG327" t="s">
        <v>277</v>
      </c>
      <c r="HR327" t="s">
        <v>278</v>
      </c>
      <c r="HV327">
        <v>118900</v>
      </c>
      <c r="HW327" t="s">
        <v>279</v>
      </c>
      <c r="HX327" t="s">
        <v>280</v>
      </c>
      <c r="HY327">
        <v>131572</v>
      </c>
      <c r="HZ327">
        <v>17668</v>
      </c>
      <c r="IA327" t="s">
        <v>279</v>
      </c>
      <c r="IB327" t="s">
        <v>281</v>
      </c>
      <c r="ID327" t="s">
        <v>282</v>
      </c>
      <c r="IE327" t="s">
        <v>283</v>
      </c>
      <c r="IF327" t="s">
        <v>283</v>
      </c>
      <c r="IG327" t="s">
        <v>283</v>
      </c>
      <c r="IH327" t="s">
        <v>284</v>
      </c>
      <c r="II327" t="s">
        <v>285</v>
      </c>
      <c r="IJ327" t="s">
        <v>286</v>
      </c>
      <c r="IK327" t="s">
        <v>278</v>
      </c>
      <c r="IL327" t="s">
        <v>287</v>
      </c>
      <c r="IM327" t="s">
        <v>288</v>
      </c>
      <c r="IN327" t="s">
        <v>289</v>
      </c>
      <c r="IP327" t="s">
        <v>290</v>
      </c>
      <c r="IQ327" t="s">
        <v>284</v>
      </c>
      <c r="IS327" t="s">
        <v>291</v>
      </c>
      <c r="IT327" t="s">
        <v>287</v>
      </c>
      <c r="IY327" t="s">
        <v>281</v>
      </c>
    </row>
    <row r="328" spans="1:259" x14ac:dyDescent="0.3">
      <c r="A328" s="14">
        <f>DAY(AVANZA[[#This Row],[FechaSeguimiento]])</f>
        <v>8</v>
      </c>
      <c r="B328" s="14">
        <f>MONTH(AVANZA[[#This Row],[FechaSeguimiento]])</f>
        <v>5</v>
      </c>
      <c r="C328"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28" t="str">
        <f>LOWER(IFERROR(VLOOKUP(AVANZA[[#This Row],[ID_Peticion]],CANCELADAS[#All],2,0),""))</f>
        <v/>
      </c>
      <c r="E328" t="str">
        <f>LOWER(IFERROR(VLOOKUP(AVANZA[[#This Row],[ID_Peticion]],CANCELADAS[#All],3,0),""))</f>
        <v/>
      </c>
      <c r="F328" t="str">
        <f>LOWER(IF(AVANZA[[#This Row],[CEDULA CLIENTE]]&lt;&gt;""," CC: " &amp; COUNTIFS(AVANZA[CEDULA CLIENTE],AVANZA[[#This Row],[CEDULA CLIENTE]]),"")&amp; IF(AVANZA[[#This Row],[Direccion]]&lt;&gt;""," DIR: " &amp; COUNTIFS(AVANZA[Direccion],AVANZA[[#This Row],[Direccion]]),""))</f>
        <v xml:space="preserve"> dir: 1</v>
      </c>
      <c r="G328" t="str">
        <f>IFERROR(VLOOKUP(AVANZA[[#This Row],[Cedula_Vendedor_Atis]],PLANTA[[#All],[CEDULA]:[LINEA]],3,0),"No Cruza")</f>
        <v>Marisol Avella</v>
      </c>
      <c r="H328" t="str">
        <f>IFERROR(VLOOKUP(AVANZA[[#This Row],[Cedula_Vendedor_Atis]],PLANTA[[#All],[CEDULA]:[LINEA]],4,0),"No Cruza")</f>
        <v>Fija</v>
      </c>
      <c r="I328" t="str">
        <f>LOWER(IF(AVANZA[[#This Row],[ATRIBUIBLE]]="",AVANZA[[#This Row],[Variable]],AVANZA[[#This Row],[ATRIBUIBLE]]))</f>
        <v>terminada</v>
      </c>
      <c r="J328" s="14">
        <f>IF(AVANZA[[#This Row],[Variable]]=AVANZA[[#Headers],[TERMINADA]],1,0)</f>
        <v>1</v>
      </c>
      <c r="K328" s="14">
        <f>IF(AVANZA[[#This Row],[Variable]]=AVANZA[[#Headers],[ANULADA]],1,0)</f>
        <v>0</v>
      </c>
      <c r="L328" s="14">
        <f>IF(AVANZA[[#This Row],[Variable]]=AVANZA[[#Headers],[PENDIENTE]],1,0)</f>
        <v>0</v>
      </c>
      <c r="M328" s="14">
        <f>IF(AVANZA[[#This Row],[ESTADO AGENDA]]="AGENDADA",1,0)</f>
        <v>0</v>
      </c>
      <c r="N328" s="14">
        <f>IF(AVANZA[[#This Row],[ESTADO AGENDA]]="PENDIENTE DE AGENDAR",1,0)</f>
        <v>0</v>
      </c>
      <c r="O328" s="14">
        <f>IF(AVANZA[[#This Row],[ESTADO AGENDA]]="SUSPENDIDA",1,0)</f>
        <v>0</v>
      </c>
      <c r="P328" t="str" cm="1">
        <f t="array" ref="P328">_xlfn.XLOOKUP(AVANZA[[#This Row],[Num_Agrupacion_Pet_Atis]],Tabla1[[#All],[Numero_de_actuacion]],Tabla1[[#All],[Estado_de_la_orden]],"",0)</f>
        <v/>
      </c>
      <c r="Q328" s="2" t="str" cm="1">
        <f t="array" ref="Q328">_xlfn.XLOOKUP(AVANZA[[#This Row],[Num_Agrupacion_Pet_Atis]],Tabla1[[#All],[Numero_de_actuacion]],Tabla1[[#All],[Fecha_de_la_cita]],"",0)</f>
        <v/>
      </c>
      <c r="R328" t="str" cm="1">
        <f t="array" ref="R328">_xlfn.XLOOKUP(AVANZA[[#This Row],[Num_Agrupacion_Pet_Atis]],Tabla1[[#All],[Numero_de_actuacion]],Tabla1[[#All],[Franja_horaria_de_la_cita]],"",0)</f>
        <v/>
      </c>
      <c r="S328" s="14" t="str">
        <f>IFERROR(DAY(AVANZA[[#This Row],[FECHA AGENDA]]),"")</f>
        <v/>
      </c>
      <c r="T328" s="14" t="str">
        <f>IFERROR(MONTH(AVANZA[[#This Row],[FECHA AGENDA]]),"")</f>
        <v/>
      </c>
      <c r="U328" t="str" cm="1">
        <f t="array" ref="U328">_xlfn.XLOOKUP(AVANZA[[#This Row],[Num_Agrupacion_Pet_Atis]],Tabla1[[#All],[Numero_de_actuacion]],Tabla1[[#All],[Motivo_de_suspension]],"",0)</f>
        <v/>
      </c>
      <c r="V328" s="2" t="str" cm="1">
        <f t="array" ref="V328">_xlfn.XLOOKUP(AVANZA[[#This Row],[Num_Agrupacion_Pet_Atis]],Tabla1[[#All],[Numero_de_actuacion]],Tabla1[[#All],[No_identificacion_cliente]],"",0)</f>
        <v/>
      </c>
      <c r="W328" s="2" t="str" cm="1">
        <f t="array" ref="W328">_xlfn.XLOOKUP(AVANZA[[#This Row],[Num_Agrupacion_Pet_Atis]],Tabla1[[#All],[Numero_de_actuacion]],Tabla1[[#All],[Movil_de_contacto]],"",0)</f>
        <v/>
      </c>
      <c r="X328" s="14">
        <f>IF(OR(AVANZA[[#This Row],[ESTADO LEG]]="Legalizada grabacion",AVANZA[[#This Row],[ESTADO LEG]]="Legalizada aut"),1,0)</f>
        <v>0</v>
      </c>
      <c r="Y328" s="14">
        <f>IF(OR(AVANZA[[#This Row],[ESTADO LEG]]="pdte legalizar",AVANZA[[#This Row],[ESTADO LEG]]="No cruza"),1,0)</f>
        <v>1</v>
      </c>
      <c r="Z328" t="str" cm="1">
        <f t="array" ref="Z328">IF(AVANZA[[#This Row],[Variable]]="Terminada",LOWER(_xlfn.XLOOKUP(AVANZA[[#This Row],[ID_Peticion]],Tabla6[[#All],[NUM_PETICION]],Tabla6[[#All],[ESTADO_LEG]],"NO CRUZA",0)),AVANZA[[#This Row],[Variable]])</f>
        <v>pdte legalizar</v>
      </c>
      <c r="AA328" cm="1">
        <f t="array" ref="AA328">_xlfn.XLOOKUP(AVANZA[[#This Row],[ID_Peticion]],Tabla6[[#All],[NUM_PETICION]],Tabla6[[#All],[DIF_DIAS]],"",0)</f>
        <v>5</v>
      </c>
      <c r="AB328" s="2" cm="1">
        <f t="array" ref="AB328">IFERROR(_xlfn.XLOOKUP(AVANZA[[#This Row],[ID_Peticion]],Tabla6[[#All],[NUM_PETICION]],Tabla6[[#All],[FEC_LEGAL]],"",0),"")</f>
        <v>0</v>
      </c>
      <c r="AC328" s="14">
        <f ca="1">IF(AVANZA[[#This Row],[FECHA LEG]]&lt;&gt;0,IFERROR(AVANZA[[#This Row],[FECHA LEG]]-AVANZA[[#This Row],[FechaIniEstadoSubPetAtis]],0),TODAY()-AVANZA[[#This Row],[FechaIniEstadoSubPetAtis]])</f>
        <v>9</v>
      </c>
      <c r="AD328" s="35" t="str">
        <f ca="1">IF(AVANZA[[#This Row],[FINAL Vs LG]]&lt;&gt;0,IF(AVANZA[[#This Row],[FINAL Vs LG]]&lt;7.1,"100%",IF(AND(AVANZA[[#This Row],[FINAL Vs LG]]&gt;7.1,AVANZA[[#This Row],[FINAL Vs LG]]&lt;11.1),"50%","0%")),0)</f>
        <v>50%</v>
      </c>
      <c r="AE328" s="14">
        <f ca="1">VLOOKUP(DAY(TODAY()),BACK!F:G,2,0)</f>
        <v>14</v>
      </c>
      <c r="AF328" s="14">
        <f>BACK!$I$2</f>
        <v>24</v>
      </c>
      <c r="AG328" s="14">
        <f>IF(AVANZA[[#This Row],[Oferta_empaquetada_comisiones]]="SI",1,0)</f>
        <v>0</v>
      </c>
      <c r="AH328" s="36">
        <f>IF(AVANZA[[#This Row],[Variable]]="TERMINADA",IFERROR(VLOOKUP(AVANZA[[#This Row],[SUPERVISOR]],Tabla2[#All],4,0),0),)</f>
        <v>3.5</v>
      </c>
      <c r="AI328" s="14">
        <f>IF(AVANZA[[#This Row],[Producto]]="BA",1,0)</f>
        <v>1</v>
      </c>
      <c r="AJ328" s="14">
        <f>IF(AVANZA[[#This Row],[Producto]]="DUO",1,0)</f>
        <v>0</v>
      </c>
      <c r="AK328" s="14">
        <f>IF(AVANZA[[#This Row],[Producto]]="TRIO",1,0)</f>
        <v>0</v>
      </c>
      <c r="AL328" t="s">
        <v>435</v>
      </c>
      <c r="AM328">
        <v>-1</v>
      </c>
      <c r="AN328">
        <v>-1</v>
      </c>
      <c r="AO328" t="s">
        <v>16029</v>
      </c>
      <c r="AP328" s="1">
        <v>46149.774421296293</v>
      </c>
      <c r="AQ328">
        <v>-1</v>
      </c>
      <c r="AR328" t="s">
        <v>16030</v>
      </c>
      <c r="AS328">
        <v>-1</v>
      </c>
      <c r="AT328">
        <v>-1</v>
      </c>
      <c r="AU328">
        <v>-1</v>
      </c>
      <c r="AV328">
        <v>-1</v>
      </c>
      <c r="AW328">
        <v>-1</v>
      </c>
      <c r="AX328" t="s">
        <v>224</v>
      </c>
      <c r="AY328">
        <v>-1</v>
      </c>
      <c r="AZ328">
        <v>2026</v>
      </c>
      <c r="BA328">
        <v>5</v>
      </c>
      <c r="BB328">
        <v>8</v>
      </c>
      <c r="BC328">
        <v>-1</v>
      </c>
      <c r="BD328" t="s">
        <v>225</v>
      </c>
      <c r="BE328">
        <v>-1</v>
      </c>
      <c r="BF328">
        <v>20001624198473</v>
      </c>
      <c r="BG328" t="s">
        <v>319</v>
      </c>
      <c r="BH328" t="s">
        <v>320</v>
      </c>
      <c r="BI328" t="s">
        <v>16031</v>
      </c>
      <c r="BJ328">
        <v>-1</v>
      </c>
      <c r="BK328">
        <v>-1</v>
      </c>
      <c r="BL328">
        <v>-1</v>
      </c>
      <c r="BM328" t="s">
        <v>229</v>
      </c>
      <c r="BN328" t="s">
        <v>230</v>
      </c>
      <c r="BO328" t="s">
        <v>16032</v>
      </c>
      <c r="BP328" t="s">
        <v>380</v>
      </c>
      <c r="BQ328">
        <v>2026</v>
      </c>
      <c r="BR328">
        <v>5</v>
      </c>
      <c r="BS328">
        <v>7</v>
      </c>
      <c r="BT328" s="1">
        <v>46150.709328703706</v>
      </c>
      <c r="BU328" t="s">
        <v>233</v>
      </c>
      <c r="BV328" s="2">
        <v>46150</v>
      </c>
      <c r="BW328" t="s">
        <v>234</v>
      </c>
      <c r="BX328" s="2">
        <v>46150</v>
      </c>
      <c r="BY328" s="2">
        <v>46150</v>
      </c>
      <c r="BZ328" t="s">
        <v>235</v>
      </c>
      <c r="CA328" t="s">
        <v>297</v>
      </c>
      <c r="CB328" t="s">
        <v>297</v>
      </c>
      <c r="CC328" t="s">
        <v>16033</v>
      </c>
      <c r="CD328" t="s">
        <v>3470</v>
      </c>
      <c r="CE328">
        <v>-1</v>
      </c>
      <c r="CF328" t="s">
        <v>300</v>
      </c>
      <c r="CG328" t="s">
        <v>301</v>
      </c>
      <c r="CH328" t="s">
        <v>242</v>
      </c>
      <c r="CI328">
        <v>1193125457</v>
      </c>
      <c r="CJ328" t="s">
        <v>445</v>
      </c>
      <c r="CK328" t="s">
        <v>245</v>
      </c>
      <c r="CL328" t="s">
        <v>246</v>
      </c>
      <c r="CM328" t="s">
        <v>247</v>
      </c>
      <c r="CN328" t="s">
        <v>359</v>
      </c>
      <c r="CT328" t="s">
        <v>853</v>
      </c>
      <c r="CU328" t="s">
        <v>225</v>
      </c>
      <c r="CW328" t="s">
        <v>319</v>
      </c>
      <c r="CX328" t="s">
        <v>320</v>
      </c>
      <c r="DA328" t="s">
        <v>250</v>
      </c>
      <c r="DB328">
        <v>-1</v>
      </c>
      <c r="DF328" t="s">
        <v>251</v>
      </c>
      <c r="DJ328" t="s">
        <v>252</v>
      </c>
      <c r="DK328" t="s">
        <v>253</v>
      </c>
      <c r="DL328" t="s">
        <v>254</v>
      </c>
      <c r="DN328" t="s">
        <v>255</v>
      </c>
      <c r="DR328" t="s">
        <v>449</v>
      </c>
      <c r="DS328" t="s">
        <v>445</v>
      </c>
      <c r="DT328" t="s">
        <v>444</v>
      </c>
      <c r="DV328">
        <v>1</v>
      </c>
      <c r="DW328" t="s">
        <v>283</v>
      </c>
      <c r="ED328" s="2">
        <v>46150</v>
      </c>
      <c r="EE328" t="s">
        <v>306</v>
      </c>
      <c r="EF328">
        <v>16</v>
      </c>
      <c r="EP328" t="s">
        <v>258</v>
      </c>
      <c r="ES328" t="s">
        <v>330</v>
      </c>
      <c r="EZ328" t="s">
        <v>14205</v>
      </c>
      <c r="FA328" t="s">
        <v>245</v>
      </c>
      <c r="FB328" t="s">
        <v>308</v>
      </c>
      <c r="FD328" t="s">
        <v>308</v>
      </c>
      <c r="FE328" t="s">
        <v>309</v>
      </c>
      <c r="FF328" t="s">
        <v>309</v>
      </c>
      <c r="FK328" t="s">
        <v>263</v>
      </c>
      <c r="FL328" t="s">
        <v>16034</v>
      </c>
      <c r="FN328" t="s">
        <v>359</v>
      </c>
      <c r="FO328" t="s">
        <v>366</v>
      </c>
      <c r="FR328">
        <v>79824</v>
      </c>
      <c r="GB328" t="s">
        <v>266</v>
      </c>
      <c r="GC328" t="s">
        <v>225</v>
      </c>
      <c r="GD328">
        <v>0</v>
      </c>
      <c r="GF328">
        <v>0</v>
      </c>
      <c r="GG328">
        <v>25423</v>
      </c>
      <c r="GI328">
        <v>79824</v>
      </c>
      <c r="GJ328">
        <v>0</v>
      </c>
      <c r="GL328">
        <v>0</v>
      </c>
      <c r="GM328">
        <v>94990</v>
      </c>
      <c r="GS328" t="s">
        <v>267</v>
      </c>
      <c r="GT328" s="2">
        <v>44135</v>
      </c>
      <c r="GU328" t="s">
        <v>268</v>
      </c>
      <c r="GV328" t="s">
        <v>269</v>
      </c>
      <c r="GW328" t="s">
        <v>394</v>
      </c>
      <c r="GZ328" t="s">
        <v>395</v>
      </c>
      <c r="HA328" t="s">
        <v>1688</v>
      </c>
      <c r="HC328" t="s">
        <v>1689</v>
      </c>
      <c r="HE328" t="s">
        <v>230</v>
      </c>
      <c r="HF328" t="s">
        <v>16035</v>
      </c>
      <c r="HR328" t="s">
        <v>278</v>
      </c>
      <c r="HV328">
        <v>94990</v>
      </c>
      <c r="HW328" t="s">
        <v>281</v>
      </c>
      <c r="HY328">
        <v>0</v>
      </c>
      <c r="HZ328">
        <v>0</v>
      </c>
      <c r="IA328" t="s">
        <v>281</v>
      </c>
      <c r="IB328" t="s">
        <v>281</v>
      </c>
      <c r="IE328" t="s">
        <v>283</v>
      </c>
      <c r="IF328" t="s">
        <v>283</v>
      </c>
      <c r="IG328" t="s">
        <v>283</v>
      </c>
      <c r="IH328" t="s">
        <v>284</v>
      </c>
      <c r="II328" t="s">
        <v>285</v>
      </c>
      <c r="IJ328" t="s">
        <v>286</v>
      </c>
      <c r="IK328" t="s">
        <v>278</v>
      </c>
      <c r="IL328" t="s">
        <v>371</v>
      </c>
      <c r="IM328" t="s">
        <v>288</v>
      </c>
      <c r="IN328" t="s">
        <v>289</v>
      </c>
      <c r="IP328" t="s">
        <v>290</v>
      </c>
      <c r="IQ328" t="s">
        <v>284</v>
      </c>
      <c r="IS328" t="s">
        <v>291</v>
      </c>
      <c r="IT328" t="s">
        <v>561</v>
      </c>
      <c r="IY328" t="s">
        <v>281</v>
      </c>
    </row>
    <row r="329" spans="1:259" x14ac:dyDescent="0.3">
      <c r="A329" s="14">
        <f>DAY(AVANZA[[#This Row],[FechaSeguimiento]])</f>
        <v>8</v>
      </c>
      <c r="B329" s="14">
        <f>MONTH(AVANZA[[#This Row],[FechaSeguimiento]])</f>
        <v>5</v>
      </c>
      <c r="C329"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29" t="str">
        <f>LOWER(IFERROR(VLOOKUP(AVANZA[[#This Row],[ID_Peticion]],CANCELADAS[#All],2,0),""))</f>
        <v/>
      </c>
      <c r="E329" t="str">
        <f>LOWER(IFERROR(VLOOKUP(AVANZA[[#This Row],[ID_Peticion]],CANCELADAS[#All],3,0),""))</f>
        <v/>
      </c>
      <c r="F329" t="str">
        <f>LOWER(IF(AVANZA[[#This Row],[CEDULA CLIENTE]]&lt;&gt;""," CC: " &amp; COUNTIFS(AVANZA[CEDULA CLIENTE],AVANZA[[#This Row],[CEDULA CLIENTE]]),"")&amp; IF(AVANZA[[#This Row],[Direccion]]&lt;&gt;""," DIR: " &amp; COUNTIFS(AVANZA[Direccion],AVANZA[[#This Row],[Direccion]]),""))</f>
        <v xml:space="preserve"> dir: 1</v>
      </c>
      <c r="G329" t="str">
        <f>IFERROR(VLOOKUP(AVANZA[[#This Row],[Cedula_Vendedor_Atis]],PLANTA[[#All],[CEDULA]:[LINEA]],3,0),"No Cruza")</f>
        <v>Marisol Avella</v>
      </c>
      <c r="H329" t="str">
        <f>IFERROR(VLOOKUP(AVANZA[[#This Row],[Cedula_Vendedor_Atis]],PLANTA[[#All],[CEDULA]:[LINEA]],4,0),"No Cruza")</f>
        <v>Fija</v>
      </c>
      <c r="I329" t="str">
        <f>LOWER(IF(AVANZA[[#This Row],[ATRIBUIBLE]]="",AVANZA[[#This Row],[Variable]],AVANZA[[#This Row],[ATRIBUIBLE]]))</f>
        <v>terminada</v>
      </c>
      <c r="J329" s="14">
        <f>IF(AVANZA[[#This Row],[Variable]]=AVANZA[[#Headers],[TERMINADA]],1,0)</f>
        <v>1</v>
      </c>
      <c r="K329" s="14">
        <f>IF(AVANZA[[#This Row],[Variable]]=AVANZA[[#Headers],[ANULADA]],1,0)</f>
        <v>0</v>
      </c>
      <c r="L329" s="14">
        <f>IF(AVANZA[[#This Row],[Variable]]=AVANZA[[#Headers],[PENDIENTE]],1,0)</f>
        <v>0</v>
      </c>
      <c r="M329" s="14">
        <f>IF(AVANZA[[#This Row],[ESTADO AGENDA]]="AGENDADA",1,0)</f>
        <v>0</v>
      </c>
      <c r="N329" s="14">
        <f>IF(AVANZA[[#This Row],[ESTADO AGENDA]]="PENDIENTE DE AGENDAR",1,0)</f>
        <v>0</v>
      </c>
      <c r="O329" s="14">
        <f>IF(AVANZA[[#This Row],[ESTADO AGENDA]]="SUSPENDIDA",1,0)</f>
        <v>0</v>
      </c>
      <c r="P329" t="str" cm="1">
        <f t="array" ref="P329">_xlfn.XLOOKUP(AVANZA[[#This Row],[Num_Agrupacion_Pet_Atis]],Tabla1[[#All],[Numero_de_actuacion]],Tabla1[[#All],[Estado_de_la_orden]],"",0)</f>
        <v/>
      </c>
      <c r="Q329" s="2" t="str" cm="1">
        <f t="array" ref="Q329">_xlfn.XLOOKUP(AVANZA[[#This Row],[Num_Agrupacion_Pet_Atis]],Tabla1[[#All],[Numero_de_actuacion]],Tabla1[[#All],[Fecha_de_la_cita]],"",0)</f>
        <v/>
      </c>
      <c r="R329" t="str" cm="1">
        <f t="array" ref="R329">_xlfn.XLOOKUP(AVANZA[[#This Row],[Num_Agrupacion_Pet_Atis]],Tabla1[[#All],[Numero_de_actuacion]],Tabla1[[#All],[Franja_horaria_de_la_cita]],"",0)</f>
        <v/>
      </c>
      <c r="S329" s="14" t="str">
        <f>IFERROR(DAY(AVANZA[[#This Row],[FECHA AGENDA]]),"")</f>
        <v/>
      </c>
      <c r="T329" s="14" t="str">
        <f>IFERROR(MONTH(AVANZA[[#This Row],[FECHA AGENDA]]),"")</f>
        <v/>
      </c>
      <c r="U329" t="str" cm="1">
        <f t="array" ref="U329">_xlfn.XLOOKUP(AVANZA[[#This Row],[Num_Agrupacion_Pet_Atis]],Tabla1[[#All],[Numero_de_actuacion]],Tabla1[[#All],[Motivo_de_suspension]],"",0)</f>
        <v/>
      </c>
      <c r="V329" s="2" t="str" cm="1">
        <f t="array" ref="V329">_xlfn.XLOOKUP(AVANZA[[#This Row],[Num_Agrupacion_Pet_Atis]],Tabla1[[#All],[Numero_de_actuacion]],Tabla1[[#All],[No_identificacion_cliente]],"",0)</f>
        <v/>
      </c>
      <c r="W329" s="2" t="str" cm="1">
        <f t="array" ref="W329">_xlfn.XLOOKUP(AVANZA[[#This Row],[Num_Agrupacion_Pet_Atis]],Tabla1[[#All],[Numero_de_actuacion]],Tabla1[[#All],[Movil_de_contacto]],"",0)</f>
        <v/>
      </c>
      <c r="X329" s="14">
        <f>IF(OR(AVANZA[[#This Row],[ESTADO LEG]]="Legalizada grabacion",AVANZA[[#This Row],[ESTADO LEG]]="Legalizada aut"),1,0)</f>
        <v>0</v>
      </c>
      <c r="Y329" s="14">
        <f>IF(OR(AVANZA[[#This Row],[ESTADO LEG]]="pdte legalizar",AVANZA[[#This Row],[ESTADO LEG]]="No cruza"),1,0)</f>
        <v>1</v>
      </c>
      <c r="Z329" t="str" cm="1">
        <f t="array" ref="Z329">IF(AVANZA[[#This Row],[Variable]]="Terminada",LOWER(_xlfn.XLOOKUP(AVANZA[[#This Row],[ID_Peticion]],Tabla6[[#All],[NUM_PETICION]],Tabla6[[#All],[ESTADO_LEG]],"NO CRUZA",0)),AVANZA[[#This Row],[Variable]])</f>
        <v>pdte legalizar</v>
      </c>
      <c r="AA329" cm="1">
        <f t="array" ref="AA329">_xlfn.XLOOKUP(AVANZA[[#This Row],[ID_Peticion]],Tabla6[[#All],[NUM_PETICION]],Tabla6[[#All],[DIF_DIAS]],"",0)</f>
        <v>5</v>
      </c>
      <c r="AB329" s="2" cm="1">
        <f t="array" ref="AB329">IFERROR(_xlfn.XLOOKUP(AVANZA[[#This Row],[ID_Peticion]],Tabla6[[#All],[NUM_PETICION]],Tabla6[[#All],[FEC_LEGAL]],"",0),"")</f>
        <v>0</v>
      </c>
      <c r="AC329" s="14">
        <f ca="1">IF(AVANZA[[#This Row],[FECHA LEG]]&lt;&gt;0,IFERROR(AVANZA[[#This Row],[FECHA LEG]]-AVANZA[[#This Row],[FechaIniEstadoSubPetAtis]],0),TODAY()-AVANZA[[#This Row],[FechaIniEstadoSubPetAtis]])</f>
        <v>9</v>
      </c>
      <c r="AD329" s="35" t="str">
        <f ca="1">IF(AVANZA[[#This Row],[FINAL Vs LG]]&lt;&gt;0,IF(AVANZA[[#This Row],[FINAL Vs LG]]&lt;7.1,"100%",IF(AND(AVANZA[[#This Row],[FINAL Vs LG]]&gt;7.1,AVANZA[[#This Row],[FINAL Vs LG]]&lt;11.1),"50%","0%")),0)</f>
        <v>50%</v>
      </c>
      <c r="AE329" s="14">
        <f ca="1">VLOOKUP(DAY(TODAY()),BACK!F:G,2,0)</f>
        <v>14</v>
      </c>
      <c r="AF329" s="14">
        <f>BACK!$I$2</f>
        <v>24</v>
      </c>
      <c r="AG329" s="14">
        <f>IF(AVANZA[[#This Row],[Oferta_empaquetada_comisiones]]="SI",1,0)</f>
        <v>0</v>
      </c>
      <c r="AH329" s="36">
        <f>IF(AVANZA[[#This Row],[Variable]]="TERMINADA",IFERROR(VLOOKUP(AVANZA[[#This Row],[SUPERVISOR]],Tabla2[#All],4,0),0),)</f>
        <v>3.5</v>
      </c>
      <c r="AI329" s="14">
        <f>IF(AVANZA[[#This Row],[Producto]]="BA",1,0)</f>
        <v>0</v>
      </c>
      <c r="AJ329" s="14">
        <f>IF(AVANZA[[#This Row],[Producto]]="DUO",1,0)</f>
        <v>0</v>
      </c>
      <c r="AK329" s="14">
        <f>IF(AVANZA[[#This Row],[Producto]]="TRIO",1,0)</f>
        <v>1</v>
      </c>
      <c r="AL329" t="s">
        <v>221</v>
      </c>
      <c r="AM329">
        <v>-1</v>
      </c>
      <c r="AN329">
        <v>-1</v>
      </c>
      <c r="AO329" t="s">
        <v>16036</v>
      </c>
      <c r="AP329" s="1">
        <v>46147.914375</v>
      </c>
      <c r="AQ329">
        <v>-1</v>
      </c>
      <c r="AR329" t="s">
        <v>16037</v>
      </c>
      <c r="AS329">
        <v>-1</v>
      </c>
      <c r="AT329">
        <v>-1</v>
      </c>
      <c r="AU329">
        <v>-1</v>
      </c>
      <c r="AV329">
        <v>-1</v>
      </c>
      <c r="AW329">
        <v>-1</v>
      </c>
      <c r="AX329" t="s">
        <v>224</v>
      </c>
      <c r="AY329">
        <v>-1</v>
      </c>
      <c r="AZ329">
        <v>2026</v>
      </c>
      <c r="BA329">
        <v>5</v>
      </c>
      <c r="BB329">
        <v>8</v>
      </c>
      <c r="BC329">
        <v>-1</v>
      </c>
      <c r="BD329" t="s">
        <v>225</v>
      </c>
      <c r="BE329">
        <v>-1</v>
      </c>
      <c r="BF329">
        <v>20001623154674</v>
      </c>
      <c r="BG329" t="s">
        <v>438</v>
      </c>
      <c r="BH329" t="s">
        <v>439</v>
      </c>
      <c r="BI329" t="s">
        <v>16038</v>
      </c>
      <c r="BJ329">
        <v>-1</v>
      </c>
      <c r="BK329">
        <v>-1</v>
      </c>
      <c r="BL329">
        <v>-1</v>
      </c>
      <c r="BM329" t="s">
        <v>229</v>
      </c>
      <c r="BN329" t="s">
        <v>230</v>
      </c>
      <c r="BO329" t="s">
        <v>16039</v>
      </c>
      <c r="BP329" t="s">
        <v>232</v>
      </c>
      <c r="BQ329">
        <v>2026</v>
      </c>
      <c r="BR329">
        <v>5</v>
      </c>
      <c r="BS329">
        <v>5</v>
      </c>
      <c r="BT329" s="1">
        <v>46150.635358796295</v>
      </c>
      <c r="BU329" t="s">
        <v>233</v>
      </c>
      <c r="BV329" s="2">
        <v>46150</v>
      </c>
      <c r="BW329" t="s">
        <v>234</v>
      </c>
      <c r="BX329" s="2">
        <v>46147</v>
      </c>
      <c r="BY329" s="2">
        <v>46150</v>
      </c>
      <c r="BZ329" t="s">
        <v>235</v>
      </c>
      <c r="CA329" t="s">
        <v>297</v>
      </c>
      <c r="CB329" t="s">
        <v>297</v>
      </c>
      <c r="CC329" t="s">
        <v>16040</v>
      </c>
      <c r="CD329" t="s">
        <v>13071</v>
      </c>
      <c r="CE329">
        <v>-1</v>
      </c>
      <c r="CF329" t="s">
        <v>300</v>
      </c>
      <c r="CG329" t="s">
        <v>301</v>
      </c>
      <c r="CH329" t="s">
        <v>242</v>
      </c>
      <c r="CI329">
        <v>73211780</v>
      </c>
      <c r="CJ329" t="s">
        <v>244</v>
      </c>
      <c r="CK329" t="s">
        <v>245</v>
      </c>
      <c r="CL329" t="s">
        <v>246</v>
      </c>
      <c r="CM329" t="s">
        <v>247</v>
      </c>
      <c r="CN329" t="s">
        <v>248</v>
      </c>
      <c r="CT329" t="s">
        <v>304</v>
      </c>
      <c r="CU329" t="s">
        <v>387</v>
      </c>
      <c r="CW329" t="s">
        <v>446</v>
      </c>
      <c r="CX329" t="s">
        <v>447</v>
      </c>
      <c r="DA329" t="s">
        <v>250</v>
      </c>
      <c r="DB329">
        <v>-1</v>
      </c>
      <c r="DF329" t="s">
        <v>251</v>
      </c>
      <c r="DJ329" t="s">
        <v>252</v>
      </c>
      <c r="DK329" t="s">
        <v>253</v>
      </c>
      <c r="DL329" t="s">
        <v>253</v>
      </c>
      <c r="DN329" t="s">
        <v>390</v>
      </c>
      <c r="DR329" t="s">
        <v>256</v>
      </c>
      <c r="DS329" t="s">
        <v>244</v>
      </c>
      <c r="DT329" t="s">
        <v>243</v>
      </c>
      <c r="DV329">
        <v>1</v>
      </c>
      <c r="DW329" t="s">
        <v>283</v>
      </c>
      <c r="ED329" s="2">
        <v>46150</v>
      </c>
      <c r="EE329" t="s">
        <v>343</v>
      </c>
      <c r="EF329">
        <v>12</v>
      </c>
      <c r="EP329" t="s">
        <v>258</v>
      </c>
      <c r="ES329" t="s">
        <v>1430</v>
      </c>
      <c r="FA329" t="s">
        <v>245</v>
      </c>
      <c r="FB329" t="s">
        <v>308</v>
      </c>
      <c r="FD329" t="s">
        <v>308</v>
      </c>
      <c r="FE329" t="s">
        <v>309</v>
      </c>
      <c r="FF329" t="s">
        <v>309</v>
      </c>
      <c r="FK329" t="s">
        <v>263</v>
      </c>
      <c r="FL329" t="s">
        <v>16041</v>
      </c>
      <c r="FN329" t="s">
        <v>248</v>
      </c>
      <c r="FO329" t="s">
        <v>265</v>
      </c>
      <c r="FR329">
        <v>113904</v>
      </c>
      <c r="GB329" t="s">
        <v>266</v>
      </c>
      <c r="GC329" t="s">
        <v>387</v>
      </c>
      <c r="GD329">
        <v>25188</v>
      </c>
      <c r="GF329">
        <v>2353</v>
      </c>
      <c r="GG329">
        <v>25422</v>
      </c>
      <c r="GI329">
        <v>87224</v>
      </c>
      <c r="GJ329">
        <v>25427</v>
      </c>
      <c r="GL329">
        <v>24327</v>
      </c>
      <c r="GM329">
        <v>135545</v>
      </c>
      <c r="GS329" t="s">
        <v>267</v>
      </c>
      <c r="GT329" s="2">
        <v>44926</v>
      </c>
      <c r="GU329" t="s">
        <v>268</v>
      </c>
      <c r="GV329" t="s">
        <v>335</v>
      </c>
      <c r="GW329" t="s">
        <v>270</v>
      </c>
      <c r="GX329" t="s">
        <v>271</v>
      </c>
      <c r="GY329" t="s">
        <v>272</v>
      </c>
      <c r="GZ329" t="s">
        <v>273</v>
      </c>
      <c r="HA329" t="s">
        <v>274</v>
      </c>
      <c r="HB329" t="s">
        <v>592</v>
      </c>
      <c r="HC329" t="s">
        <v>592</v>
      </c>
      <c r="HD329" t="s">
        <v>385</v>
      </c>
      <c r="HE329" t="s">
        <v>230</v>
      </c>
      <c r="HF329" t="s">
        <v>16042</v>
      </c>
      <c r="HG329" t="s">
        <v>277</v>
      </c>
      <c r="HR329" t="s">
        <v>278</v>
      </c>
      <c r="HV329">
        <v>118900</v>
      </c>
      <c r="HW329" t="s">
        <v>279</v>
      </c>
      <c r="HX329" t="s">
        <v>280</v>
      </c>
      <c r="HY329">
        <v>131572</v>
      </c>
      <c r="HZ329">
        <v>17668</v>
      </c>
      <c r="IA329" t="s">
        <v>279</v>
      </c>
      <c r="IB329" t="s">
        <v>281</v>
      </c>
      <c r="ID329" t="s">
        <v>282</v>
      </c>
      <c r="IE329" t="s">
        <v>283</v>
      </c>
      <c r="IF329" t="s">
        <v>283</v>
      </c>
      <c r="IG329" t="s">
        <v>283</v>
      </c>
      <c r="IH329" t="s">
        <v>284</v>
      </c>
      <c r="II329" t="s">
        <v>285</v>
      </c>
      <c r="IJ329" t="s">
        <v>286</v>
      </c>
      <c r="IK329" t="s">
        <v>278</v>
      </c>
      <c r="IL329" t="s">
        <v>287</v>
      </c>
      <c r="IM329" t="s">
        <v>288</v>
      </c>
      <c r="IN329" t="s">
        <v>289</v>
      </c>
      <c r="IP329" t="s">
        <v>290</v>
      </c>
      <c r="IQ329" t="s">
        <v>284</v>
      </c>
      <c r="IS329" t="s">
        <v>291</v>
      </c>
      <c r="IY329" t="s">
        <v>281</v>
      </c>
    </row>
    <row r="330" spans="1:259" x14ac:dyDescent="0.3">
      <c r="A330" s="14">
        <f>DAY(AVANZA[[#This Row],[FechaSeguimiento]])</f>
        <v>8</v>
      </c>
      <c r="B330" s="14">
        <f>MONTH(AVANZA[[#This Row],[FechaSeguimiento]])</f>
        <v>5</v>
      </c>
      <c r="C330"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30" t="str">
        <f>LOWER(IFERROR(VLOOKUP(AVANZA[[#This Row],[ID_Peticion]],CANCELADAS[#All],2,0),""))</f>
        <v/>
      </c>
      <c r="E330" t="str">
        <f>LOWER(IFERROR(VLOOKUP(AVANZA[[#This Row],[ID_Peticion]],CANCELADAS[#All],3,0),""))</f>
        <v/>
      </c>
      <c r="F330" t="str">
        <f>LOWER(IF(AVANZA[[#This Row],[CEDULA CLIENTE]]&lt;&gt;""," CC: " &amp; COUNTIFS(AVANZA[CEDULA CLIENTE],AVANZA[[#This Row],[CEDULA CLIENTE]]),"")&amp; IF(AVANZA[[#This Row],[Direccion]]&lt;&gt;""," DIR: " &amp; COUNTIFS(AVANZA[Direccion],AVANZA[[#This Row],[Direccion]]),""))</f>
        <v xml:space="preserve"> dir: 1</v>
      </c>
      <c r="G330" t="str">
        <f>IFERROR(VLOOKUP(AVANZA[[#This Row],[Cedula_Vendedor_Atis]],PLANTA[[#All],[CEDULA]:[LINEA]],3,0),"No Cruza")</f>
        <v>Marisol Avella</v>
      </c>
      <c r="H330" t="str">
        <f>IFERROR(VLOOKUP(AVANZA[[#This Row],[Cedula_Vendedor_Atis]],PLANTA[[#All],[CEDULA]:[LINEA]],4,0),"No Cruza")</f>
        <v>Fija</v>
      </c>
      <c r="I330" t="str">
        <f>LOWER(IF(AVANZA[[#This Row],[ATRIBUIBLE]]="",AVANZA[[#This Row],[Variable]],AVANZA[[#This Row],[ATRIBUIBLE]]))</f>
        <v>terminada</v>
      </c>
      <c r="J330" s="14">
        <f>IF(AVANZA[[#This Row],[Variable]]=AVANZA[[#Headers],[TERMINADA]],1,0)</f>
        <v>1</v>
      </c>
      <c r="K330" s="14">
        <f>IF(AVANZA[[#This Row],[Variable]]=AVANZA[[#Headers],[ANULADA]],1,0)</f>
        <v>0</v>
      </c>
      <c r="L330" s="14">
        <f>IF(AVANZA[[#This Row],[Variable]]=AVANZA[[#Headers],[PENDIENTE]],1,0)</f>
        <v>0</v>
      </c>
      <c r="M330" s="14">
        <f>IF(AVANZA[[#This Row],[ESTADO AGENDA]]="AGENDADA",1,0)</f>
        <v>0</v>
      </c>
      <c r="N330" s="14">
        <f>IF(AVANZA[[#This Row],[ESTADO AGENDA]]="PENDIENTE DE AGENDAR",1,0)</f>
        <v>0</v>
      </c>
      <c r="O330" s="14">
        <f>IF(AVANZA[[#This Row],[ESTADO AGENDA]]="SUSPENDIDA",1,0)</f>
        <v>0</v>
      </c>
      <c r="P330" t="str" cm="1">
        <f t="array" ref="P330">_xlfn.XLOOKUP(AVANZA[[#This Row],[Num_Agrupacion_Pet_Atis]],Tabla1[[#All],[Numero_de_actuacion]],Tabla1[[#All],[Estado_de_la_orden]],"",0)</f>
        <v/>
      </c>
      <c r="Q330" s="2" t="str" cm="1">
        <f t="array" ref="Q330">_xlfn.XLOOKUP(AVANZA[[#This Row],[Num_Agrupacion_Pet_Atis]],Tabla1[[#All],[Numero_de_actuacion]],Tabla1[[#All],[Fecha_de_la_cita]],"",0)</f>
        <v/>
      </c>
      <c r="R330" t="str" cm="1">
        <f t="array" ref="R330">_xlfn.XLOOKUP(AVANZA[[#This Row],[Num_Agrupacion_Pet_Atis]],Tabla1[[#All],[Numero_de_actuacion]],Tabla1[[#All],[Franja_horaria_de_la_cita]],"",0)</f>
        <v/>
      </c>
      <c r="S330" s="14" t="str">
        <f>IFERROR(DAY(AVANZA[[#This Row],[FECHA AGENDA]]),"")</f>
        <v/>
      </c>
      <c r="T330" s="14" t="str">
        <f>IFERROR(MONTH(AVANZA[[#This Row],[FECHA AGENDA]]),"")</f>
        <v/>
      </c>
      <c r="U330" t="str" cm="1">
        <f t="array" ref="U330">_xlfn.XLOOKUP(AVANZA[[#This Row],[Num_Agrupacion_Pet_Atis]],Tabla1[[#All],[Numero_de_actuacion]],Tabla1[[#All],[Motivo_de_suspension]],"",0)</f>
        <v/>
      </c>
      <c r="V330" s="2" t="str" cm="1">
        <f t="array" ref="V330">_xlfn.XLOOKUP(AVANZA[[#This Row],[Num_Agrupacion_Pet_Atis]],Tabla1[[#All],[Numero_de_actuacion]],Tabla1[[#All],[No_identificacion_cliente]],"",0)</f>
        <v/>
      </c>
      <c r="W330" s="2" t="str" cm="1">
        <f t="array" ref="W330">_xlfn.XLOOKUP(AVANZA[[#This Row],[Num_Agrupacion_Pet_Atis]],Tabla1[[#All],[Numero_de_actuacion]],Tabla1[[#All],[Movil_de_contacto]],"",0)</f>
        <v/>
      </c>
      <c r="X330" s="14">
        <f>IF(OR(AVANZA[[#This Row],[ESTADO LEG]]="Legalizada grabacion",AVANZA[[#This Row],[ESTADO LEG]]="Legalizada aut"),1,0)</f>
        <v>0</v>
      </c>
      <c r="Y330" s="14">
        <f>IF(OR(AVANZA[[#This Row],[ESTADO LEG]]="pdte legalizar",AVANZA[[#This Row],[ESTADO LEG]]="No cruza"),1,0)</f>
        <v>1</v>
      </c>
      <c r="Z330" t="str" cm="1">
        <f t="array" ref="Z330">IF(AVANZA[[#This Row],[Variable]]="Terminada",LOWER(_xlfn.XLOOKUP(AVANZA[[#This Row],[ID_Peticion]],Tabla6[[#All],[NUM_PETICION]],Tabla6[[#All],[ESTADO_LEG]],"NO CRUZA",0)),AVANZA[[#This Row],[Variable]])</f>
        <v>pdte legalizar</v>
      </c>
      <c r="AA330" cm="1">
        <f t="array" ref="AA330">_xlfn.XLOOKUP(AVANZA[[#This Row],[ID_Peticion]],Tabla6[[#All],[NUM_PETICION]],Tabla6[[#All],[DIF_DIAS]],"",0)</f>
        <v>5</v>
      </c>
      <c r="AB330" s="2" cm="1">
        <f t="array" ref="AB330">IFERROR(_xlfn.XLOOKUP(AVANZA[[#This Row],[ID_Peticion]],Tabla6[[#All],[NUM_PETICION]],Tabla6[[#All],[FEC_LEGAL]],"",0),"")</f>
        <v>0</v>
      </c>
      <c r="AC330" s="14">
        <f ca="1">IF(AVANZA[[#This Row],[FECHA LEG]]&lt;&gt;0,IFERROR(AVANZA[[#This Row],[FECHA LEG]]-AVANZA[[#This Row],[FechaIniEstadoSubPetAtis]],0),TODAY()-AVANZA[[#This Row],[FechaIniEstadoSubPetAtis]])</f>
        <v>9</v>
      </c>
      <c r="AD330" s="35" t="str">
        <f ca="1">IF(AVANZA[[#This Row],[FINAL Vs LG]]&lt;&gt;0,IF(AVANZA[[#This Row],[FINAL Vs LG]]&lt;7.1,"100%",IF(AND(AVANZA[[#This Row],[FINAL Vs LG]]&gt;7.1,AVANZA[[#This Row],[FINAL Vs LG]]&lt;11.1),"50%","0%")),0)</f>
        <v>50%</v>
      </c>
      <c r="AE330" s="14">
        <f ca="1">VLOOKUP(DAY(TODAY()),BACK!F:G,2,0)</f>
        <v>14</v>
      </c>
      <c r="AF330" s="14">
        <f>BACK!$I$2</f>
        <v>24</v>
      </c>
      <c r="AG330" s="14">
        <f>IF(AVANZA[[#This Row],[Oferta_empaquetada_comisiones]]="SI",1,0)</f>
        <v>0</v>
      </c>
      <c r="AH330" s="36">
        <f>IF(AVANZA[[#This Row],[Variable]]="TERMINADA",IFERROR(VLOOKUP(AVANZA[[#This Row],[SUPERVISOR]],Tabla2[#All],4,0),0),)</f>
        <v>3.5</v>
      </c>
      <c r="AI330" s="14">
        <f>IF(AVANZA[[#This Row],[Producto]]="BA",1,0)</f>
        <v>1</v>
      </c>
      <c r="AJ330" s="14">
        <f>IF(AVANZA[[#This Row],[Producto]]="DUO",1,0)</f>
        <v>0</v>
      </c>
      <c r="AK330" s="14">
        <f>IF(AVANZA[[#This Row],[Producto]]="TRIO",1,0)</f>
        <v>0</v>
      </c>
      <c r="AL330" t="s">
        <v>292</v>
      </c>
      <c r="AM330">
        <v>-1</v>
      </c>
      <c r="AN330">
        <v>-1</v>
      </c>
      <c r="AO330" t="s">
        <v>16043</v>
      </c>
      <c r="AP330" s="1">
        <v>46149.484872685185</v>
      </c>
      <c r="AQ330">
        <v>-1</v>
      </c>
      <c r="AR330" t="s">
        <v>16044</v>
      </c>
      <c r="AS330">
        <v>-1</v>
      </c>
      <c r="AT330">
        <v>-1</v>
      </c>
      <c r="AU330">
        <v>-1</v>
      </c>
      <c r="AV330">
        <v>-1</v>
      </c>
      <c r="AW330">
        <v>-1</v>
      </c>
      <c r="AX330" t="s">
        <v>224</v>
      </c>
      <c r="AY330">
        <v>-1</v>
      </c>
      <c r="AZ330">
        <v>2026</v>
      </c>
      <c r="BA330">
        <v>5</v>
      </c>
      <c r="BB330">
        <v>8</v>
      </c>
      <c r="BC330">
        <v>-1</v>
      </c>
      <c r="BD330" t="s">
        <v>225</v>
      </c>
      <c r="BE330">
        <v>-1</v>
      </c>
      <c r="BF330">
        <v>20001623965854</v>
      </c>
      <c r="BG330" t="s">
        <v>319</v>
      </c>
      <c r="BH330" t="s">
        <v>320</v>
      </c>
      <c r="BI330" t="s">
        <v>16045</v>
      </c>
      <c r="BJ330">
        <v>-1</v>
      </c>
      <c r="BK330">
        <v>-1</v>
      </c>
      <c r="BL330">
        <v>-1</v>
      </c>
      <c r="BM330" t="s">
        <v>229</v>
      </c>
      <c r="BN330" t="s">
        <v>230</v>
      </c>
      <c r="BO330" t="s">
        <v>16046</v>
      </c>
      <c r="BP330" t="s">
        <v>380</v>
      </c>
      <c r="BQ330">
        <v>2026</v>
      </c>
      <c r="BR330">
        <v>5</v>
      </c>
      <c r="BS330">
        <v>7</v>
      </c>
      <c r="BT330" s="1">
        <v>46150.68068287037</v>
      </c>
      <c r="BU330" t="s">
        <v>233</v>
      </c>
      <c r="BV330" s="2">
        <v>46150</v>
      </c>
      <c r="BW330" t="s">
        <v>234</v>
      </c>
      <c r="BX330" s="2">
        <v>46149</v>
      </c>
      <c r="BY330" s="2">
        <v>46150</v>
      </c>
      <c r="BZ330" t="s">
        <v>235</v>
      </c>
      <c r="CA330" t="s">
        <v>297</v>
      </c>
      <c r="CB330" t="s">
        <v>297</v>
      </c>
      <c r="CC330" t="s">
        <v>16047</v>
      </c>
      <c r="CD330" t="s">
        <v>3589</v>
      </c>
      <c r="CE330">
        <v>-1</v>
      </c>
      <c r="CF330" t="s">
        <v>300</v>
      </c>
      <c r="CG330" t="s">
        <v>301</v>
      </c>
      <c r="CH330" t="s">
        <v>242</v>
      </c>
      <c r="CI330">
        <v>22999736</v>
      </c>
      <c r="CJ330" t="s">
        <v>303</v>
      </c>
      <c r="CK330" t="s">
        <v>245</v>
      </c>
      <c r="CL330" t="s">
        <v>246</v>
      </c>
      <c r="CM330" t="s">
        <v>247</v>
      </c>
      <c r="CN330" t="s">
        <v>248</v>
      </c>
      <c r="CT330" t="s">
        <v>386</v>
      </c>
      <c r="CU330" t="s">
        <v>225</v>
      </c>
      <c r="CW330" t="s">
        <v>319</v>
      </c>
      <c r="CX330" t="s">
        <v>320</v>
      </c>
      <c r="DA330" t="s">
        <v>250</v>
      </c>
      <c r="DB330">
        <v>-1</v>
      </c>
      <c r="DF330" t="s">
        <v>251</v>
      </c>
      <c r="DJ330" t="s">
        <v>252</v>
      </c>
      <c r="DK330" t="s">
        <v>253</v>
      </c>
      <c r="DL330" t="s">
        <v>254</v>
      </c>
      <c r="DN330" t="s">
        <v>255</v>
      </c>
      <c r="DR330" t="s">
        <v>305</v>
      </c>
      <c r="DS330" t="s">
        <v>303</v>
      </c>
      <c r="DT330" t="s">
        <v>302</v>
      </c>
      <c r="DV330">
        <v>1</v>
      </c>
      <c r="DW330" t="s">
        <v>283</v>
      </c>
      <c r="ED330" s="2">
        <v>46150</v>
      </c>
      <c r="EE330" t="s">
        <v>361</v>
      </c>
      <c r="EF330">
        <v>16</v>
      </c>
      <c r="EP330" t="s">
        <v>258</v>
      </c>
      <c r="ES330" t="s">
        <v>922</v>
      </c>
      <c r="EZ330" t="s">
        <v>820</v>
      </c>
      <c r="FA330" t="s">
        <v>245</v>
      </c>
      <c r="FB330" t="s">
        <v>308</v>
      </c>
      <c r="FD330" t="s">
        <v>308</v>
      </c>
      <c r="FE330" t="s">
        <v>309</v>
      </c>
      <c r="FF330" t="s">
        <v>309</v>
      </c>
      <c r="FK330" t="s">
        <v>263</v>
      </c>
      <c r="FL330" t="s">
        <v>16048</v>
      </c>
      <c r="FN330" t="s">
        <v>248</v>
      </c>
      <c r="FO330" t="s">
        <v>265</v>
      </c>
      <c r="FR330">
        <v>94990</v>
      </c>
      <c r="GB330" t="s">
        <v>266</v>
      </c>
      <c r="GC330" t="s">
        <v>225</v>
      </c>
      <c r="GD330">
        <v>0</v>
      </c>
      <c r="GF330">
        <v>0</v>
      </c>
      <c r="GG330">
        <v>25423</v>
      </c>
      <c r="GI330">
        <v>94990</v>
      </c>
      <c r="GJ330">
        <v>0</v>
      </c>
      <c r="GL330">
        <v>0</v>
      </c>
      <c r="GM330">
        <v>113038</v>
      </c>
      <c r="GS330" t="s">
        <v>267</v>
      </c>
      <c r="GT330" s="2">
        <v>44500</v>
      </c>
      <c r="GU330" t="s">
        <v>268</v>
      </c>
      <c r="GV330" t="s">
        <v>335</v>
      </c>
      <c r="GW330" t="s">
        <v>394</v>
      </c>
      <c r="GZ330" t="s">
        <v>395</v>
      </c>
      <c r="HA330" t="s">
        <v>336</v>
      </c>
      <c r="HC330" t="s">
        <v>337</v>
      </c>
      <c r="HE330" t="s">
        <v>230</v>
      </c>
      <c r="HF330" t="s">
        <v>924</v>
      </c>
      <c r="HR330" t="s">
        <v>278</v>
      </c>
      <c r="HV330">
        <v>94990</v>
      </c>
      <c r="HW330" t="s">
        <v>281</v>
      </c>
      <c r="HY330">
        <v>0</v>
      </c>
      <c r="HZ330">
        <v>0</v>
      </c>
      <c r="IA330" t="s">
        <v>281</v>
      </c>
      <c r="IB330" t="s">
        <v>281</v>
      </c>
      <c r="IE330" t="s">
        <v>283</v>
      </c>
      <c r="IF330" t="s">
        <v>283</v>
      </c>
      <c r="IG330" t="s">
        <v>283</v>
      </c>
      <c r="IH330" t="s">
        <v>284</v>
      </c>
      <c r="II330" t="s">
        <v>285</v>
      </c>
      <c r="IJ330" t="s">
        <v>286</v>
      </c>
      <c r="IK330" t="s">
        <v>278</v>
      </c>
      <c r="IL330" t="s">
        <v>287</v>
      </c>
      <c r="IM330" t="s">
        <v>288</v>
      </c>
      <c r="IN330" t="s">
        <v>289</v>
      </c>
      <c r="IP330" t="s">
        <v>290</v>
      </c>
      <c r="IQ330" t="s">
        <v>284</v>
      </c>
      <c r="IS330" t="s">
        <v>291</v>
      </c>
      <c r="IT330" t="s">
        <v>453</v>
      </c>
      <c r="IU330" t="s">
        <v>514</v>
      </c>
      <c r="IV330" t="s">
        <v>434</v>
      </c>
      <c r="IW330" t="s">
        <v>318</v>
      </c>
      <c r="IY330" t="s">
        <v>281</v>
      </c>
    </row>
    <row r="331" spans="1:259" x14ac:dyDescent="0.3">
      <c r="A331" s="14">
        <f>DAY(AVANZA[[#This Row],[FechaSeguimiento]])</f>
        <v>8</v>
      </c>
      <c r="B331" s="14">
        <f>MONTH(AVANZA[[#This Row],[FechaSeguimiento]])</f>
        <v>5</v>
      </c>
      <c r="C331"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31" t="str">
        <f>LOWER(IFERROR(VLOOKUP(AVANZA[[#This Row],[ID_Peticion]],CANCELADAS[#All],2,0),""))</f>
        <v/>
      </c>
      <c r="E331" t="str">
        <f>LOWER(IFERROR(VLOOKUP(AVANZA[[#This Row],[ID_Peticion]],CANCELADAS[#All],3,0),""))</f>
        <v/>
      </c>
      <c r="F331" t="str">
        <f>LOWER(IF(AVANZA[[#This Row],[CEDULA CLIENTE]]&lt;&gt;""," CC: " &amp; COUNTIFS(AVANZA[CEDULA CLIENTE],AVANZA[[#This Row],[CEDULA CLIENTE]]),"")&amp; IF(AVANZA[[#This Row],[Direccion]]&lt;&gt;""," DIR: " &amp; COUNTIFS(AVANZA[Direccion],AVANZA[[#This Row],[Direccion]]),""))</f>
        <v xml:space="preserve"> dir: 1</v>
      </c>
      <c r="G331" t="str">
        <f>IFERROR(VLOOKUP(AVANZA[[#This Row],[Cedula_Vendedor_Atis]],PLANTA[[#All],[CEDULA]:[LINEA]],3,0),"No Cruza")</f>
        <v>Marisol Avella</v>
      </c>
      <c r="H331" t="str">
        <f>IFERROR(VLOOKUP(AVANZA[[#This Row],[Cedula_Vendedor_Atis]],PLANTA[[#All],[CEDULA]:[LINEA]],4,0),"No Cruza")</f>
        <v>Fija</v>
      </c>
      <c r="I331" t="str">
        <f>LOWER(IF(AVANZA[[#This Row],[ATRIBUIBLE]]="",AVANZA[[#This Row],[Variable]],AVANZA[[#This Row],[ATRIBUIBLE]]))</f>
        <v>terminada</v>
      </c>
      <c r="J331" s="14">
        <f>IF(AVANZA[[#This Row],[Variable]]=AVANZA[[#Headers],[TERMINADA]],1,0)</f>
        <v>1</v>
      </c>
      <c r="K331" s="14">
        <f>IF(AVANZA[[#This Row],[Variable]]=AVANZA[[#Headers],[ANULADA]],1,0)</f>
        <v>0</v>
      </c>
      <c r="L331" s="14">
        <f>IF(AVANZA[[#This Row],[Variable]]=AVANZA[[#Headers],[PENDIENTE]],1,0)</f>
        <v>0</v>
      </c>
      <c r="M331" s="14">
        <f>IF(AVANZA[[#This Row],[ESTADO AGENDA]]="AGENDADA",1,0)</f>
        <v>0</v>
      </c>
      <c r="N331" s="14">
        <f>IF(AVANZA[[#This Row],[ESTADO AGENDA]]="PENDIENTE DE AGENDAR",1,0)</f>
        <v>0</v>
      </c>
      <c r="O331" s="14">
        <f>IF(AVANZA[[#This Row],[ESTADO AGENDA]]="SUSPENDIDA",1,0)</f>
        <v>0</v>
      </c>
      <c r="P331" t="str" cm="1">
        <f t="array" ref="P331">_xlfn.XLOOKUP(AVANZA[[#This Row],[Num_Agrupacion_Pet_Atis]],Tabla1[[#All],[Numero_de_actuacion]],Tabla1[[#All],[Estado_de_la_orden]],"",0)</f>
        <v/>
      </c>
      <c r="Q331" s="2" t="str" cm="1">
        <f t="array" ref="Q331">_xlfn.XLOOKUP(AVANZA[[#This Row],[Num_Agrupacion_Pet_Atis]],Tabla1[[#All],[Numero_de_actuacion]],Tabla1[[#All],[Fecha_de_la_cita]],"",0)</f>
        <v/>
      </c>
      <c r="R331" t="str" cm="1">
        <f t="array" ref="R331">_xlfn.XLOOKUP(AVANZA[[#This Row],[Num_Agrupacion_Pet_Atis]],Tabla1[[#All],[Numero_de_actuacion]],Tabla1[[#All],[Franja_horaria_de_la_cita]],"",0)</f>
        <v/>
      </c>
      <c r="S331" s="14" t="str">
        <f>IFERROR(DAY(AVANZA[[#This Row],[FECHA AGENDA]]),"")</f>
        <v/>
      </c>
      <c r="T331" s="14" t="str">
        <f>IFERROR(MONTH(AVANZA[[#This Row],[FECHA AGENDA]]),"")</f>
        <v/>
      </c>
      <c r="U331" t="str" cm="1">
        <f t="array" ref="U331">_xlfn.XLOOKUP(AVANZA[[#This Row],[Num_Agrupacion_Pet_Atis]],Tabla1[[#All],[Numero_de_actuacion]],Tabla1[[#All],[Motivo_de_suspension]],"",0)</f>
        <v/>
      </c>
      <c r="V331" s="2" t="str" cm="1">
        <f t="array" ref="V331">_xlfn.XLOOKUP(AVANZA[[#This Row],[Num_Agrupacion_Pet_Atis]],Tabla1[[#All],[Numero_de_actuacion]],Tabla1[[#All],[No_identificacion_cliente]],"",0)</f>
        <v/>
      </c>
      <c r="W331" s="2" t="str" cm="1">
        <f t="array" ref="W331">_xlfn.XLOOKUP(AVANZA[[#This Row],[Num_Agrupacion_Pet_Atis]],Tabla1[[#All],[Numero_de_actuacion]],Tabla1[[#All],[Movil_de_contacto]],"",0)</f>
        <v/>
      </c>
      <c r="X331" s="14">
        <f>IF(OR(AVANZA[[#This Row],[ESTADO LEG]]="Legalizada grabacion",AVANZA[[#This Row],[ESTADO LEG]]="Legalizada aut"),1,0)</f>
        <v>0</v>
      </c>
      <c r="Y331" s="14">
        <f>IF(OR(AVANZA[[#This Row],[ESTADO LEG]]="pdte legalizar",AVANZA[[#This Row],[ESTADO LEG]]="No cruza"),1,0)</f>
        <v>1</v>
      </c>
      <c r="Z331" t="str" cm="1">
        <f t="array" ref="Z331">IF(AVANZA[[#This Row],[Variable]]="Terminada",LOWER(_xlfn.XLOOKUP(AVANZA[[#This Row],[ID_Peticion]],Tabla6[[#All],[NUM_PETICION]],Tabla6[[#All],[ESTADO_LEG]],"NO CRUZA",0)),AVANZA[[#This Row],[Variable]])</f>
        <v>pdte legalizar</v>
      </c>
      <c r="AA331" cm="1">
        <f t="array" ref="AA331">_xlfn.XLOOKUP(AVANZA[[#This Row],[ID_Peticion]],Tabla6[[#All],[NUM_PETICION]],Tabla6[[#All],[DIF_DIAS]],"",0)</f>
        <v>5</v>
      </c>
      <c r="AB331" s="2" cm="1">
        <f t="array" ref="AB331">IFERROR(_xlfn.XLOOKUP(AVANZA[[#This Row],[ID_Peticion]],Tabla6[[#All],[NUM_PETICION]],Tabla6[[#All],[FEC_LEGAL]],"",0),"")</f>
        <v>0</v>
      </c>
      <c r="AC331" s="14">
        <f ca="1">IF(AVANZA[[#This Row],[FECHA LEG]]&lt;&gt;0,IFERROR(AVANZA[[#This Row],[FECHA LEG]]-AVANZA[[#This Row],[FechaIniEstadoSubPetAtis]],0),TODAY()-AVANZA[[#This Row],[FechaIniEstadoSubPetAtis]])</f>
        <v>9</v>
      </c>
      <c r="AD331" s="35" t="str">
        <f ca="1">IF(AVANZA[[#This Row],[FINAL Vs LG]]&lt;&gt;0,IF(AVANZA[[#This Row],[FINAL Vs LG]]&lt;7.1,"100%",IF(AND(AVANZA[[#This Row],[FINAL Vs LG]]&gt;7.1,AVANZA[[#This Row],[FINAL Vs LG]]&lt;11.1),"50%","0%")),0)</f>
        <v>50%</v>
      </c>
      <c r="AE331" s="14">
        <f ca="1">VLOOKUP(DAY(TODAY()),BACK!F:G,2,0)</f>
        <v>14</v>
      </c>
      <c r="AF331" s="14">
        <f>BACK!$I$2</f>
        <v>24</v>
      </c>
      <c r="AG331" s="14">
        <f>IF(AVANZA[[#This Row],[Oferta_empaquetada_comisiones]]="SI",1,0)</f>
        <v>0</v>
      </c>
      <c r="AH331" s="36">
        <f>IF(AVANZA[[#This Row],[Variable]]="TERMINADA",IFERROR(VLOOKUP(AVANZA[[#This Row],[SUPERVISOR]],Tabla2[#All],4,0),0),)</f>
        <v>3.5</v>
      </c>
      <c r="AI331" s="14">
        <f>IF(AVANZA[[#This Row],[Producto]]="BA",1,0)</f>
        <v>1</v>
      </c>
      <c r="AJ331" s="14">
        <f>IF(AVANZA[[#This Row],[Producto]]="DUO",1,0)</f>
        <v>0</v>
      </c>
      <c r="AK331" s="14">
        <f>IF(AVANZA[[#This Row],[Producto]]="TRIO",1,0)</f>
        <v>0</v>
      </c>
      <c r="AL331" t="s">
        <v>746</v>
      </c>
      <c r="AM331">
        <v>-1</v>
      </c>
      <c r="AN331">
        <v>-1</v>
      </c>
      <c r="AO331" t="s">
        <v>16049</v>
      </c>
      <c r="AP331" s="1">
        <v>46149.716574074075</v>
      </c>
      <c r="AQ331">
        <v>-1</v>
      </c>
      <c r="AR331" t="s">
        <v>16050</v>
      </c>
      <c r="AS331">
        <v>-1</v>
      </c>
      <c r="AT331">
        <v>-1</v>
      </c>
      <c r="AU331">
        <v>-1</v>
      </c>
      <c r="AV331">
        <v>-1</v>
      </c>
      <c r="AW331">
        <v>-1</v>
      </c>
      <c r="AX331" t="s">
        <v>224</v>
      </c>
      <c r="AY331">
        <v>-1</v>
      </c>
      <c r="AZ331">
        <v>2026</v>
      </c>
      <c r="BA331">
        <v>5</v>
      </c>
      <c r="BB331">
        <v>8</v>
      </c>
      <c r="BC331">
        <v>-1</v>
      </c>
      <c r="BD331" t="s">
        <v>225</v>
      </c>
      <c r="BE331">
        <v>-1</v>
      </c>
      <c r="BF331">
        <v>20001624169896</v>
      </c>
      <c r="BG331" t="s">
        <v>319</v>
      </c>
      <c r="BH331" t="s">
        <v>320</v>
      </c>
      <c r="BI331" t="s">
        <v>16051</v>
      </c>
      <c r="BJ331">
        <v>-1</v>
      </c>
      <c r="BK331">
        <v>-1</v>
      </c>
      <c r="BL331">
        <v>-1</v>
      </c>
      <c r="BM331" t="s">
        <v>229</v>
      </c>
      <c r="BN331" t="s">
        <v>230</v>
      </c>
      <c r="BO331" t="s">
        <v>16052</v>
      </c>
      <c r="BP331" t="s">
        <v>380</v>
      </c>
      <c r="BQ331">
        <v>2026</v>
      </c>
      <c r="BR331">
        <v>5</v>
      </c>
      <c r="BS331">
        <v>7</v>
      </c>
      <c r="BT331" s="1">
        <v>46150.556840277779</v>
      </c>
      <c r="BU331" t="s">
        <v>233</v>
      </c>
      <c r="BV331" s="2">
        <v>46150</v>
      </c>
      <c r="BW331" t="s">
        <v>234</v>
      </c>
      <c r="BX331" s="2">
        <v>46149</v>
      </c>
      <c r="BY331" s="2">
        <v>46150</v>
      </c>
      <c r="BZ331" t="s">
        <v>235</v>
      </c>
      <c r="CA331" t="s">
        <v>297</v>
      </c>
      <c r="CB331" t="s">
        <v>297</v>
      </c>
      <c r="CC331" t="s">
        <v>16053</v>
      </c>
      <c r="CD331" t="s">
        <v>3492</v>
      </c>
      <c r="CE331">
        <v>-1</v>
      </c>
      <c r="CF331" t="s">
        <v>300</v>
      </c>
      <c r="CG331" t="s">
        <v>301</v>
      </c>
      <c r="CH331" t="s">
        <v>242</v>
      </c>
      <c r="CI331">
        <v>1000857923</v>
      </c>
      <c r="CJ331" t="s">
        <v>759</v>
      </c>
      <c r="CK331" t="s">
        <v>245</v>
      </c>
      <c r="CL331" t="s">
        <v>246</v>
      </c>
      <c r="CM331" t="s">
        <v>247</v>
      </c>
      <c r="CN331" t="s">
        <v>359</v>
      </c>
      <c r="CT331" t="s">
        <v>249</v>
      </c>
      <c r="CU331" t="s">
        <v>225</v>
      </c>
      <c r="CW331" t="s">
        <v>319</v>
      </c>
      <c r="CX331" t="s">
        <v>320</v>
      </c>
      <c r="DA331" t="s">
        <v>250</v>
      </c>
      <c r="DB331">
        <v>-1</v>
      </c>
      <c r="DF331" t="s">
        <v>251</v>
      </c>
      <c r="DJ331" t="s">
        <v>252</v>
      </c>
      <c r="DK331" t="s">
        <v>253</v>
      </c>
      <c r="DL331" t="s">
        <v>254</v>
      </c>
      <c r="DN331" t="s">
        <v>255</v>
      </c>
      <c r="DR331" t="s">
        <v>760</v>
      </c>
      <c r="DS331" t="s">
        <v>759</v>
      </c>
      <c r="DT331" t="s">
        <v>758</v>
      </c>
      <c r="DV331">
        <v>1</v>
      </c>
      <c r="DW331" t="s">
        <v>283</v>
      </c>
      <c r="ED331" s="2">
        <v>46150</v>
      </c>
      <c r="EE331" t="s">
        <v>306</v>
      </c>
      <c r="EF331">
        <v>16</v>
      </c>
      <c r="EP331" t="s">
        <v>258</v>
      </c>
      <c r="ES331" t="s">
        <v>16054</v>
      </c>
      <c r="EZ331" t="s">
        <v>16055</v>
      </c>
      <c r="FA331" t="s">
        <v>245</v>
      </c>
      <c r="FB331" t="s">
        <v>308</v>
      </c>
      <c r="FD331" t="s">
        <v>308</v>
      </c>
      <c r="FE331" t="s">
        <v>309</v>
      </c>
      <c r="FF331" t="s">
        <v>309</v>
      </c>
      <c r="FK331" t="s">
        <v>263</v>
      </c>
      <c r="FL331" t="s">
        <v>16056</v>
      </c>
      <c r="FN331" t="s">
        <v>359</v>
      </c>
      <c r="FO331" t="s">
        <v>366</v>
      </c>
      <c r="FR331">
        <v>79824</v>
      </c>
      <c r="GB331" t="s">
        <v>266</v>
      </c>
      <c r="GC331" t="s">
        <v>225</v>
      </c>
      <c r="GD331">
        <v>0</v>
      </c>
      <c r="GF331">
        <v>0</v>
      </c>
      <c r="GG331">
        <v>25423</v>
      </c>
      <c r="GI331">
        <v>79824</v>
      </c>
      <c r="GJ331">
        <v>0</v>
      </c>
      <c r="GL331">
        <v>0</v>
      </c>
      <c r="GM331">
        <v>94990</v>
      </c>
      <c r="GS331" t="s">
        <v>267</v>
      </c>
      <c r="GT331" s="2">
        <v>44316</v>
      </c>
      <c r="GU331" t="s">
        <v>268</v>
      </c>
      <c r="GV331" t="s">
        <v>269</v>
      </c>
      <c r="GW331" t="s">
        <v>394</v>
      </c>
      <c r="GZ331" t="s">
        <v>395</v>
      </c>
      <c r="HA331" t="s">
        <v>1688</v>
      </c>
      <c r="HC331" t="s">
        <v>1689</v>
      </c>
      <c r="HE331" t="s">
        <v>230</v>
      </c>
      <c r="HF331" t="s">
        <v>16057</v>
      </c>
      <c r="HR331" t="s">
        <v>278</v>
      </c>
      <c r="HV331">
        <v>94990</v>
      </c>
      <c r="HW331" t="s">
        <v>281</v>
      </c>
      <c r="HY331">
        <v>0</v>
      </c>
      <c r="HZ331">
        <v>0</v>
      </c>
      <c r="IA331" t="s">
        <v>281</v>
      </c>
      <c r="IB331" t="s">
        <v>281</v>
      </c>
      <c r="IE331" t="s">
        <v>283</v>
      </c>
      <c r="IF331" t="s">
        <v>283</v>
      </c>
      <c r="IG331" t="s">
        <v>283</v>
      </c>
      <c r="IH331" t="s">
        <v>284</v>
      </c>
      <c r="II331" t="s">
        <v>285</v>
      </c>
      <c r="IJ331" t="s">
        <v>286</v>
      </c>
      <c r="IK331" t="s">
        <v>278</v>
      </c>
      <c r="IL331" t="s">
        <v>371</v>
      </c>
      <c r="IM331" t="s">
        <v>288</v>
      </c>
      <c r="IN331" t="s">
        <v>289</v>
      </c>
      <c r="IP331" t="s">
        <v>290</v>
      </c>
      <c r="IQ331" t="s">
        <v>284</v>
      </c>
      <c r="IS331" t="s">
        <v>291</v>
      </c>
      <c r="IT331" t="s">
        <v>561</v>
      </c>
      <c r="IY331" t="s">
        <v>281</v>
      </c>
    </row>
    <row r="332" spans="1:259" x14ac:dyDescent="0.3">
      <c r="A332" s="14">
        <f>DAY(AVANZA[[#This Row],[FechaSeguimiento]])</f>
        <v>8</v>
      </c>
      <c r="B332" s="14">
        <f>MONTH(AVANZA[[#This Row],[FechaSeguimiento]])</f>
        <v>5</v>
      </c>
      <c r="C332"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32" t="str">
        <f>LOWER(IFERROR(VLOOKUP(AVANZA[[#This Row],[ID_Peticion]],CANCELADAS[#All],2,0),""))</f>
        <v/>
      </c>
      <c r="E332" t="str">
        <f>LOWER(IFERROR(VLOOKUP(AVANZA[[#This Row],[ID_Peticion]],CANCELADAS[#All],3,0),""))</f>
        <v/>
      </c>
      <c r="F332" t="str">
        <f>LOWER(IF(AVANZA[[#This Row],[CEDULA CLIENTE]]&lt;&gt;""," CC: " &amp; COUNTIFS(AVANZA[CEDULA CLIENTE],AVANZA[[#This Row],[CEDULA CLIENTE]]),"")&amp; IF(AVANZA[[#This Row],[Direccion]]&lt;&gt;""," DIR: " &amp; COUNTIFS(AVANZA[Direccion],AVANZA[[#This Row],[Direccion]]),""))</f>
        <v xml:space="preserve"> dir: 1</v>
      </c>
      <c r="G332" t="str">
        <f>IFERROR(VLOOKUP(AVANZA[[#This Row],[Cedula_Vendedor_Atis]],PLANTA[[#All],[CEDULA]:[LINEA]],3,0),"No Cruza")</f>
        <v>Marisol Avella</v>
      </c>
      <c r="H332" t="str">
        <f>IFERROR(VLOOKUP(AVANZA[[#This Row],[Cedula_Vendedor_Atis]],PLANTA[[#All],[CEDULA]:[LINEA]],4,0),"No Cruza")</f>
        <v>Fija</v>
      </c>
      <c r="I332" t="str">
        <f>LOWER(IF(AVANZA[[#This Row],[ATRIBUIBLE]]="",AVANZA[[#This Row],[Variable]],AVANZA[[#This Row],[ATRIBUIBLE]]))</f>
        <v>terminada</v>
      </c>
      <c r="J332" s="14">
        <f>IF(AVANZA[[#This Row],[Variable]]=AVANZA[[#Headers],[TERMINADA]],1,0)</f>
        <v>1</v>
      </c>
      <c r="K332" s="14">
        <f>IF(AVANZA[[#This Row],[Variable]]=AVANZA[[#Headers],[ANULADA]],1,0)</f>
        <v>0</v>
      </c>
      <c r="L332" s="14">
        <f>IF(AVANZA[[#This Row],[Variable]]=AVANZA[[#Headers],[PENDIENTE]],1,0)</f>
        <v>0</v>
      </c>
      <c r="M332" s="14">
        <f>IF(AVANZA[[#This Row],[ESTADO AGENDA]]="AGENDADA",1,0)</f>
        <v>0</v>
      </c>
      <c r="N332" s="14">
        <f>IF(AVANZA[[#This Row],[ESTADO AGENDA]]="PENDIENTE DE AGENDAR",1,0)</f>
        <v>0</v>
      </c>
      <c r="O332" s="14">
        <f>IF(AVANZA[[#This Row],[ESTADO AGENDA]]="SUSPENDIDA",1,0)</f>
        <v>0</v>
      </c>
      <c r="P332" t="str" cm="1">
        <f t="array" ref="P332">_xlfn.XLOOKUP(AVANZA[[#This Row],[Num_Agrupacion_Pet_Atis]],Tabla1[[#All],[Numero_de_actuacion]],Tabla1[[#All],[Estado_de_la_orden]],"",0)</f>
        <v/>
      </c>
      <c r="Q332" s="2" t="str" cm="1">
        <f t="array" ref="Q332">_xlfn.XLOOKUP(AVANZA[[#This Row],[Num_Agrupacion_Pet_Atis]],Tabla1[[#All],[Numero_de_actuacion]],Tabla1[[#All],[Fecha_de_la_cita]],"",0)</f>
        <v/>
      </c>
      <c r="R332" t="str" cm="1">
        <f t="array" ref="R332">_xlfn.XLOOKUP(AVANZA[[#This Row],[Num_Agrupacion_Pet_Atis]],Tabla1[[#All],[Numero_de_actuacion]],Tabla1[[#All],[Franja_horaria_de_la_cita]],"",0)</f>
        <v/>
      </c>
      <c r="S332" s="14" t="str">
        <f>IFERROR(DAY(AVANZA[[#This Row],[FECHA AGENDA]]),"")</f>
        <v/>
      </c>
      <c r="T332" s="14" t="str">
        <f>IFERROR(MONTH(AVANZA[[#This Row],[FECHA AGENDA]]),"")</f>
        <v/>
      </c>
      <c r="U332" t="str" cm="1">
        <f t="array" ref="U332">_xlfn.XLOOKUP(AVANZA[[#This Row],[Num_Agrupacion_Pet_Atis]],Tabla1[[#All],[Numero_de_actuacion]],Tabla1[[#All],[Motivo_de_suspension]],"",0)</f>
        <v/>
      </c>
      <c r="V332" s="2" t="str" cm="1">
        <f t="array" ref="V332">_xlfn.XLOOKUP(AVANZA[[#This Row],[Num_Agrupacion_Pet_Atis]],Tabla1[[#All],[Numero_de_actuacion]],Tabla1[[#All],[No_identificacion_cliente]],"",0)</f>
        <v/>
      </c>
      <c r="W332" s="2" t="str" cm="1">
        <f t="array" ref="W332">_xlfn.XLOOKUP(AVANZA[[#This Row],[Num_Agrupacion_Pet_Atis]],Tabla1[[#All],[Numero_de_actuacion]],Tabla1[[#All],[Movil_de_contacto]],"",0)</f>
        <v/>
      </c>
      <c r="X332" s="14">
        <f>IF(OR(AVANZA[[#This Row],[ESTADO LEG]]="Legalizada grabacion",AVANZA[[#This Row],[ESTADO LEG]]="Legalizada aut"),1,0)</f>
        <v>0</v>
      </c>
      <c r="Y332" s="14">
        <f>IF(OR(AVANZA[[#This Row],[ESTADO LEG]]="pdte legalizar",AVANZA[[#This Row],[ESTADO LEG]]="No cruza"),1,0)</f>
        <v>1</v>
      </c>
      <c r="Z332" t="str" cm="1">
        <f t="array" ref="Z332">IF(AVANZA[[#This Row],[Variable]]="Terminada",LOWER(_xlfn.XLOOKUP(AVANZA[[#This Row],[ID_Peticion]],Tabla6[[#All],[NUM_PETICION]],Tabla6[[#All],[ESTADO_LEG]],"NO CRUZA",0)),AVANZA[[#This Row],[Variable]])</f>
        <v>pdte legalizar</v>
      </c>
      <c r="AA332" cm="1">
        <f t="array" ref="AA332">_xlfn.XLOOKUP(AVANZA[[#This Row],[ID_Peticion]],Tabla6[[#All],[NUM_PETICION]],Tabla6[[#All],[DIF_DIAS]],"",0)</f>
        <v>5</v>
      </c>
      <c r="AB332" s="2" cm="1">
        <f t="array" ref="AB332">IFERROR(_xlfn.XLOOKUP(AVANZA[[#This Row],[ID_Peticion]],Tabla6[[#All],[NUM_PETICION]],Tabla6[[#All],[FEC_LEGAL]],"",0),"")</f>
        <v>0</v>
      </c>
      <c r="AC332" s="14">
        <f ca="1">IF(AVANZA[[#This Row],[FECHA LEG]]&lt;&gt;0,IFERROR(AVANZA[[#This Row],[FECHA LEG]]-AVANZA[[#This Row],[FechaIniEstadoSubPetAtis]],0),TODAY()-AVANZA[[#This Row],[FechaIniEstadoSubPetAtis]])</f>
        <v>9</v>
      </c>
      <c r="AD332" s="35" t="str">
        <f ca="1">IF(AVANZA[[#This Row],[FINAL Vs LG]]&lt;&gt;0,IF(AVANZA[[#This Row],[FINAL Vs LG]]&lt;7.1,"100%",IF(AND(AVANZA[[#This Row],[FINAL Vs LG]]&gt;7.1,AVANZA[[#This Row],[FINAL Vs LG]]&lt;11.1),"50%","0%")),0)</f>
        <v>50%</v>
      </c>
      <c r="AE332" s="14">
        <f ca="1">VLOOKUP(DAY(TODAY()),BACK!F:G,2,0)</f>
        <v>14</v>
      </c>
      <c r="AF332" s="14">
        <f>BACK!$I$2</f>
        <v>24</v>
      </c>
      <c r="AG332" s="14">
        <f>IF(AVANZA[[#This Row],[Oferta_empaquetada_comisiones]]="SI",1,0)</f>
        <v>0</v>
      </c>
      <c r="AH332" s="36">
        <f>IF(AVANZA[[#This Row],[Variable]]="TERMINADA",IFERROR(VLOOKUP(AVANZA[[#This Row],[SUPERVISOR]],Tabla2[#All],4,0),0),)</f>
        <v>3.5</v>
      </c>
      <c r="AI332" s="14">
        <f>IF(AVANZA[[#This Row],[Producto]]="BA",1,0)</f>
        <v>0</v>
      </c>
      <c r="AJ332" s="14">
        <f>IF(AVANZA[[#This Row],[Producto]]="DUO",1,0)</f>
        <v>0</v>
      </c>
      <c r="AK332" s="14">
        <f>IF(AVANZA[[#This Row],[Producto]]="TRIO",1,0)</f>
        <v>1</v>
      </c>
      <c r="AL332" t="s">
        <v>1154</v>
      </c>
      <c r="AM332">
        <v>-1</v>
      </c>
      <c r="AN332">
        <v>-1</v>
      </c>
      <c r="AO332" t="s">
        <v>1552</v>
      </c>
      <c r="AP332" s="1">
        <v>46146.477592592593</v>
      </c>
      <c r="AQ332">
        <v>-1</v>
      </c>
      <c r="AR332" t="s">
        <v>1553</v>
      </c>
      <c r="AS332">
        <v>-1</v>
      </c>
      <c r="AT332">
        <v>-1</v>
      </c>
      <c r="AU332">
        <v>-1</v>
      </c>
      <c r="AV332">
        <v>-1</v>
      </c>
      <c r="AW332">
        <v>-1</v>
      </c>
      <c r="AX332" t="s">
        <v>224</v>
      </c>
      <c r="AY332">
        <v>-1</v>
      </c>
      <c r="AZ332">
        <v>2026</v>
      </c>
      <c r="BA332">
        <v>5</v>
      </c>
      <c r="BB332">
        <v>8</v>
      </c>
      <c r="BC332">
        <v>-1</v>
      </c>
      <c r="BD332" t="s">
        <v>225</v>
      </c>
      <c r="BE332">
        <v>-1</v>
      </c>
      <c r="BF332">
        <v>20001621930349</v>
      </c>
      <c r="BG332" t="s">
        <v>438</v>
      </c>
      <c r="BH332" t="s">
        <v>439</v>
      </c>
      <c r="BI332" t="s">
        <v>1554</v>
      </c>
      <c r="BJ332">
        <v>-1</v>
      </c>
      <c r="BK332">
        <v>-1</v>
      </c>
      <c r="BL332">
        <v>-1</v>
      </c>
      <c r="BM332" t="s">
        <v>229</v>
      </c>
      <c r="BN332" t="s">
        <v>230</v>
      </c>
      <c r="BO332" t="s">
        <v>1555</v>
      </c>
      <c r="BP332" t="s">
        <v>380</v>
      </c>
      <c r="BQ332">
        <v>2026</v>
      </c>
      <c r="BR332">
        <v>5</v>
      </c>
      <c r="BS332">
        <v>4</v>
      </c>
      <c r="BT332" s="1">
        <v>46150.505671296298</v>
      </c>
      <c r="BU332" t="s">
        <v>233</v>
      </c>
      <c r="BV332" s="2">
        <v>46150</v>
      </c>
      <c r="BW332" t="s">
        <v>234</v>
      </c>
      <c r="BX332" s="2">
        <v>46146</v>
      </c>
      <c r="BY332" s="2">
        <v>46150</v>
      </c>
      <c r="BZ332" t="s">
        <v>235</v>
      </c>
      <c r="CA332" t="s">
        <v>896</v>
      </c>
      <c r="CB332" t="s">
        <v>752</v>
      </c>
      <c r="CC332" t="s">
        <v>1556</v>
      </c>
      <c r="CD332" t="s">
        <v>1557</v>
      </c>
      <c r="CE332">
        <v>-1</v>
      </c>
      <c r="CF332" t="s">
        <v>899</v>
      </c>
      <c r="CG332" t="s">
        <v>756</v>
      </c>
      <c r="CH332" t="s">
        <v>242</v>
      </c>
      <c r="CI332">
        <v>1063565638</v>
      </c>
      <c r="CJ332" t="s">
        <v>1162</v>
      </c>
      <c r="CK332" t="s">
        <v>245</v>
      </c>
      <c r="CL332" t="s">
        <v>409</v>
      </c>
      <c r="CM332" t="s">
        <v>247</v>
      </c>
      <c r="CN332" t="s">
        <v>410</v>
      </c>
      <c r="CT332" t="s">
        <v>386</v>
      </c>
      <c r="CU332" t="s">
        <v>387</v>
      </c>
      <c r="CW332" t="s">
        <v>446</v>
      </c>
      <c r="CX332" t="s">
        <v>447</v>
      </c>
      <c r="DA332" t="s">
        <v>250</v>
      </c>
      <c r="DB332">
        <v>-1</v>
      </c>
      <c r="DF332" t="s">
        <v>251</v>
      </c>
      <c r="DJ332" t="s">
        <v>252</v>
      </c>
      <c r="DK332" t="s">
        <v>253</v>
      </c>
      <c r="DL332" t="s">
        <v>253</v>
      </c>
      <c r="DN332" t="s">
        <v>390</v>
      </c>
      <c r="DR332" t="s">
        <v>1163</v>
      </c>
      <c r="DS332" t="s">
        <v>1162</v>
      </c>
      <c r="DT332" t="s">
        <v>1161</v>
      </c>
      <c r="DV332">
        <v>1</v>
      </c>
      <c r="DW332" t="s">
        <v>623</v>
      </c>
      <c r="ED332" s="2">
        <v>46150</v>
      </c>
      <c r="EE332" t="s">
        <v>900</v>
      </c>
      <c r="EF332">
        <v>12</v>
      </c>
      <c r="EP332" t="s">
        <v>258</v>
      </c>
      <c r="ES332" t="s">
        <v>1401</v>
      </c>
      <c r="EZ332" t="s">
        <v>1558</v>
      </c>
      <c r="FA332" t="s">
        <v>245</v>
      </c>
      <c r="FB332" t="s">
        <v>763</v>
      </c>
      <c r="FD332" t="s">
        <v>763</v>
      </c>
      <c r="FE332" t="s">
        <v>902</v>
      </c>
      <c r="FF332" t="s">
        <v>903</v>
      </c>
      <c r="FK332" t="s">
        <v>263</v>
      </c>
      <c r="FL332" t="s">
        <v>1559</v>
      </c>
      <c r="FN332" t="s">
        <v>410</v>
      </c>
      <c r="FO332" t="s">
        <v>414</v>
      </c>
      <c r="FR332">
        <v>113904</v>
      </c>
      <c r="GB332" t="s">
        <v>266</v>
      </c>
      <c r="GC332" t="s">
        <v>387</v>
      </c>
      <c r="GD332">
        <v>25188</v>
      </c>
      <c r="GF332">
        <v>2353</v>
      </c>
      <c r="GG332">
        <v>25422</v>
      </c>
      <c r="GI332">
        <v>87224</v>
      </c>
      <c r="GJ332">
        <v>25427</v>
      </c>
      <c r="GL332">
        <v>24327</v>
      </c>
      <c r="GM332">
        <v>135545</v>
      </c>
      <c r="GS332" t="s">
        <v>267</v>
      </c>
      <c r="GT332" s="2">
        <v>44255</v>
      </c>
      <c r="GU332" t="s">
        <v>268</v>
      </c>
      <c r="GV332" t="s">
        <v>269</v>
      </c>
      <c r="GW332" t="s">
        <v>394</v>
      </c>
      <c r="GZ332" t="s">
        <v>395</v>
      </c>
      <c r="HA332" t="s">
        <v>336</v>
      </c>
      <c r="HC332" t="s">
        <v>337</v>
      </c>
      <c r="HE332" t="s">
        <v>230</v>
      </c>
      <c r="HF332" t="s">
        <v>1560</v>
      </c>
      <c r="HR332" t="s">
        <v>278</v>
      </c>
      <c r="HV332">
        <v>118900</v>
      </c>
      <c r="HW332" t="s">
        <v>279</v>
      </c>
      <c r="HX332" t="s">
        <v>280</v>
      </c>
      <c r="HY332">
        <v>131572</v>
      </c>
      <c r="HZ332">
        <v>17668</v>
      </c>
      <c r="IA332" t="s">
        <v>279</v>
      </c>
      <c r="IB332" t="s">
        <v>281</v>
      </c>
      <c r="ID332" t="s">
        <v>282</v>
      </c>
      <c r="IE332" t="s">
        <v>283</v>
      </c>
      <c r="IF332" t="s">
        <v>283</v>
      </c>
      <c r="IG332" t="s">
        <v>283</v>
      </c>
      <c r="IH332" t="s">
        <v>284</v>
      </c>
      <c r="II332" t="s">
        <v>285</v>
      </c>
      <c r="IJ332" t="s">
        <v>286</v>
      </c>
      <c r="IK332" t="s">
        <v>278</v>
      </c>
      <c r="IL332" t="s">
        <v>346</v>
      </c>
      <c r="IM332" t="s">
        <v>288</v>
      </c>
      <c r="IN332" t="s">
        <v>289</v>
      </c>
      <c r="IP332" t="s">
        <v>290</v>
      </c>
      <c r="IQ332" t="s">
        <v>284</v>
      </c>
      <c r="IS332" t="s">
        <v>291</v>
      </c>
      <c r="IT332" t="s">
        <v>432</v>
      </c>
      <c r="IU332" t="s">
        <v>433</v>
      </c>
      <c r="IV332" t="s">
        <v>434</v>
      </c>
      <c r="IW332" t="s">
        <v>318</v>
      </c>
      <c r="IY332" t="s">
        <v>281</v>
      </c>
    </row>
    <row r="333" spans="1:259" x14ac:dyDescent="0.3">
      <c r="A333" s="14">
        <f>DAY(AVANZA[[#This Row],[FechaSeguimiento]])</f>
        <v>8</v>
      </c>
      <c r="B333" s="14">
        <f>MONTH(AVANZA[[#This Row],[FechaSeguimiento]])</f>
        <v>5</v>
      </c>
      <c r="C333"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33" t="str">
        <f>LOWER(IFERROR(VLOOKUP(AVANZA[[#This Row],[ID_Peticion]],CANCELADAS[#All],2,0),""))</f>
        <v/>
      </c>
      <c r="E333" t="str">
        <f>LOWER(IFERROR(VLOOKUP(AVANZA[[#This Row],[ID_Peticion]],CANCELADAS[#All],3,0),""))</f>
        <v/>
      </c>
      <c r="F333" t="str">
        <f>LOWER(IF(AVANZA[[#This Row],[CEDULA CLIENTE]]&lt;&gt;""," CC: " &amp; COUNTIFS(AVANZA[CEDULA CLIENTE],AVANZA[[#This Row],[CEDULA CLIENTE]]),"")&amp; IF(AVANZA[[#This Row],[Direccion]]&lt;&gt;""," DIR: " &amp; COUNTIFS(AVANZA[Direccion],AVANZA[[#This Row],[Direccion]]),""))</f>
        <v xml:space="preserve"> dir: 1</v>
      </c>
      <c r="G333" t="str">
        <f>IFERROR(VLOOKUP(AVANZA[[#This Row],[Cedula_Vendedor_Atis]],PLANTA[[#All],[CEDULA]:[LINEA]],3,0),"No Cruza")</f>
        <v>Marisol Avella</v>
      </c>
      <c r="H333" t="str">
        <f>IFERROR(VLOOKUP(AVANZA[[#This Row],[Cedula_Vendedor_Atis]],PLANTA[[#All],[CEDULA]:[LINEA]],4,0),"No Cruza")</f>
        <v>Fija</v>
      </c>
      <c r="I333" t="str">
        <f>LOWER(IF(AVANZA[[#This Row],[ATRIBUIBLE]]="",AVANZA[[#This Row],[Variable]],AVANZA[[#This Row],[ATRIBUIBLE]]))</f>
        <v>terminada</v>
      </c>
      <c r="J333" s="14">
        <f>IF(AVANZA[[#This Row],[Variable]]=AVANZA[[#Headers],[TERMINADA]],1,0)</f>
        <v>1</v>
      </c>
      <c r="K333" s="14">
        <f>IF(AVANZA[[#This Row],[Variable]]=AVANZA[[#Headers],[ANULADA]],1,0)</f>
        <v>0</v>
      </c>
      <c r="L333" s="14">
        <f>IF(AVANZA[[#This Row],[Variable]]=AVANZA[[#Headers],[PENDIENTE]],1,0)</f>
        <v>0</v>
      </c>
      <c r="M333" s="14">
        <f>IF(AVANZA[[#This Row],[ESTADO AGENDA]]="AGENDADA",1,0)</f>
        <v>0</v>
      </c>
      <c r="N333" s="14">
        <f>IF(AVANZA[[#This Row],[ESTADO AGENDA]]="PENDIENTE DE AGENDAR",1,0)</f>
        <v>0</v>
      </c>
      <c r="O333" s="14">
        <f>IF(AVANZA[[#This Row],[ESTADO AGENDA]]="SUSPENDIDA",1,0)</f>
        <v>0</v>
      </c>
      <c r="P333" t="str" cm="1">
        <f t="array" ref="P333">_xlfn.XLOOKUP(AVANZA[[#This Row],[Num_Agrupacion_Pet_Atis]],Tabla1[[#All],[Numero_de_actuacion]],Tabla1[[#All],[Estado_de_la_orden]],"",0)</f>
        <v/>
      </c>
      <c r="Q333" s="2" t="str" cm="1">
        <f t="array" ref="Q333">_xlfn.XLOOKUP(AVANZA[[#This Row],[Num_Agrupacion_Pet_Atis]],Tabla1[[#All],[Numero_de_actuacion]],Tabla1[[#All],[Fecha_de_la_cita]],"",0)</f>
        <v/>
      </c>
      <c r="R333" t="str" cm="1">
        <f t="array" ref="R333">_xlfn.XLOOKUP(AVANZA[[#This Row],[Num_Agrupacion_Pet_Atis]],Tabla1[[#All],[Numero_de_actuacion]],Tabla1[[#All],[Franja_horaria_de_la_cita]],"",0)</f>
        <v/>
      </c>
      <c r="S333" s="14" t="str">
        <f>IFERROR(DAY(AVANZA[[#This Row],[FECHA AGENDA]]),"")</f>
        <v/>
      </c>
      <c r="T333" s="14" t="str">
        <f>IFERROR(MONTH(AVANZA[[#This Row],[FECHA AGENDA]]),"")</f>
        <v/>
      </c>
      <c r="U333" t="str" cm="1">
        <f t="array" ref="U333">_xlfn.XLOOKUP(AVANZA[[#This Row],[Num_Agrupacion_Pet_Atis]],Tabla1[[#All],[Numero_de_actuacion]],Tabla1[[#All],[Motivo_de_suspension]],"",0)</f>
        <v/>
      </c>
      <c r="V333" s="2" t="str" cm="1">
        <f t="array" ref="V333">_xlfn.XLOOKUP(AVANZA[[#This Row],[Num_Agrupacion_Pet_Atis]],Tabla1[[#All],[Numero_de_actuacion]],Tabla1[[#All],[No_identificacion_cliente]],"",0)</f>
        <v/>
      </c>
      <c r="W333" s="2" t="str" cm="1">
        <f t="array" ref="W333">_xlfn.XLOOKUP(AVANZA[[#This Row],[Num_Agrupacion_Pet_Atis]],Tabla1[[#All],[Numero_de_actuacion]],Tabla1[[#All],[Movil_de_contacto]],"",0)</f>
        <v/>
      </c>
      <c r="X333" s="14">
        <f>IF(OR(AVANZA[[#This Row],[ESTADO LEG]]="Legalizada grabacion",AVANZA[[#This Row],[ESTADO LEG]]="Legalizada aut"),1,0)</f>
        <v>0</v>
      </c>
      <c r="Y333" s="14">
        <f>IF(OR(AVANZA[[#This Row],[ESTADO LEG]]="pdte legalizar",AVANZA[[#This Row],[ESTADO LEG]]="No cruza"),1,0)</f>
        <v>1</v>
      </c>
      <c r="Z333" t="str" cm="1">
        <f t="array" ref="Z333">IF(AVANZA[[#This Row],[Variable]]="Terminada",LOWER(_xlfn.XLOOKUP(AVANZA[[#This Row],[ID_Peticion]],Tabla6[[#All],[NUM_PETICION]],Tabla6[[#All],[ESTADO_LEG]],"NO CRUZA",0)),AVANZA[[#This Row],[Variable]])</f>
        <v>pdte legalizar</v>
      </c>
      <c r="AA333" cm="1">
        <f t="array" ref="AA333">_xlfn.XLOOKUP(AVANZA[[#This Row],[ID_Peticion]],Tabla6[[#All],[NUM_PETICION]],Tabla6[[#All],[DIF_DIAS]],"",0)</f>
        <v>5</v>
      </c>
      <c r="AB333" s="2" cm="1">
        <f t="array" ref="AB333">IFERROR(_xlfn.XLOOKUP(AVANZA[[#This Row],[ID_Peticion]],Tabla6[[#All],[NUM_PETICION]],Tabla6[[#All],[FEC_LEGAL]],"",0),"")</f>
        <v>0</v>
      </c>
      <c r="AC333" s="14">
        <f ca="1">IF(AVANZA[[#This Row],[FECHA LEG]]&lt;&gt;0,IFERROR(AVANZA[[#This Row],[FECHA LEG]]-AVANZA[[#This Row],[FechaIniEstadoSubPetAtis]],0),TODAY()-AVANZA[[#This Row],[FechaIniEstadoSubPetAtis]])</f>
        <v>9</v>
      </c>
      <c r="AD333" s="35" t="str">
        <f ca="1">IF(AVANZA[[#This Row],[FINAL Vs LG]]&lt;&gt;0,IF(AVANZA[[#This Row],[FINAL Vs LG]]&lt;7.1,"100%",IF(AND(AVANZA[[#This Row],[FINAL Vs LG]]&gt;7.1,AVANZA[[#This Row],[FINAL Vs LG]]&lt;11.1),"50%","0%")),0)</f>
        <v>50%</v>
      </c>
      <c r="AE333" s="14">
        <f ca="1">VLOOKUP(DAY(TODAY()),BACK!F:G,2,0)</f>
        <v>14</v>
      </c>
      <c r="AF333" s="14">
        <f>BACK!$I$2</f>
        <v>24</v>
      </c>
      <c r="AG333" s="14">
        <f>IF(AVANZA[[#This Row],[Oferta_empaquetada_comisiones]]="SI",1,0)</f>
        <v>0</v>
      </c>
      <c r="AH333" s="36">
        <f>IF(AVANZA[[#This Row],[Variable]]="TERMINADA",IFERROR(VLOOKUP(AVANZA[[#This Row],[SUPERVISOR]],Tabla2[#All],4,0),0),)</f>
        <v>3.5</v>
      </c>
      <c r="AI333" s="14">
        <f>IF(AVANZA[[#This Row],[Producto]]="BA",1,0)</f>
        <v>1</v>
      </c>
      <c r="AJ333" s="14">
        <f>IF(AVANZA[[#This Row],[Producto]]="DUO",1,0)</f>
        <v>0</v>
      </c>
      <c r="AK333" s="14">
        <f>IF(AVANZA[[#This Row],[Producto]]="TRIO",1,0)</f>
        <v>0</v>
      </c>
      <c r="AL333" t="s">
        <v>435</v>
      </c>
      <c r="AM333">
        <v>-1</v>
      </c>
      <c r="AN333">
        <v>-1</v>
      </c>
      <c r="AO333" t="s">
        <v>16058</v>
      </c>
      <c r="AP333" s="1">
        <v>46149.721921296295</v>
      </c>
      <c r="AQ333">
        <v>-1</v>
      </c>
      <c r="AR333" t="s">
        <v>16059</v>
      </c>
      <c r="AS333">
        <v>-1</v>
      </c>
      <c r="AT333">
        <v>-1</v>
      </c>
      <c r="AU333">
        <v>-1</v>
      </c>
      <c r="AV333">
        <v>-1</v>
      </c>
      <c r="AW333">
        <v>-1</v>
      </c>
      <c r="AX333" t="s">
        <v>224</v>
      </c>
      <c r="AY333">
        <v>-1</v>
      </c>
      <c r="AZ333">
        <v>2026</v>
      </c>
      <c r="BA333">
        <v>5</v>
      </c>
      <c r="BB333">
        <v>8</v>
      </c>
      <c r="BC333">
        <v>-1</v>
      </c>
      <c r="BD333" t="s">
        <v>225</v>
      </c>
      <c r="BE333">
        <v>-1</v>
      </c>
      <c r="BF333">
        <v>20001624204972</v>
      </c>
      <c r="BG333" t="s">
        <v>319</v>
      </c>
      <c r="BH333" t="s">
        <v>320</v>
      </c>
      <c r="BI333" t="s">
        <v>16060</v>
      </c>
      <c r="BJ333">
        <v>-1</v>
      </c>
      <c r="BK333">
        <v>-1</v>
      </c>
      <c r="BL333">
        <v>-1</v>
      </c>
      <c r="BM333" t="s">
        <v>229</v>
      </c>
      <c r="BN333" t="s">
        <v>230</v>
      </c>
      <c r="BO333" t="s">
        <v>16061</v>
      </c>
      <c r="BP333" t="s">
        <v>380</v>
      </c>
      <c r="BQ333">
        <v>2026</v>
      </c>
      <c r="BR333">
        <v>5</v>
      </c>
      <c r="BS333">
        <v>7</v>
      </c>
      <c r="BT333" s="1">
        <v>46150.739363425928</v>
      </c>
      <c r="BU333" t="s">
        <v>233</v>
      </c>
      <c r="BV333" s="2">
        <v>46150</v>
      </c>
      <c r="BW333" t="s">
        <v>234</v>
      </c>
      <c r="BX333" s="2">
        <v>46149</v>
      </c>
      <c r="BY333" s="2">
        <v>46150</v>
      </c>
      <c r="BZ333" t="s">
        <v>235</v>
      </c>
      <c r="CA333" t="s">
        <v>615</v>
      </c>
      <c r="CB333" t="s">
        <v>616</v>
      </c>
      <c r="CC333" t="s">
        <v>16062</v>
      </c>
      <c r="CD333" t="s">
        <v>12446</v>
      </c>
      <c r="CE333">
        <v>-1</v>
      </c>
      <c r="CF333" t="s">
        <v>619</v>
      </c>
      <c r="CG333" t="s">
        <v>620</v>
      </c>
      <c r="CH333" t="s">
        <v>491</v>
      </c>
      <c r="CI333">
        <v>1193125457</v>
      </c>
      <c r="CJ333" t="s">
        <v>445</v>
      </c>
      <c r="CK333" t="s">
        <v>245</v>
      </c>
      <c r="CL333" t="s">
        <v>246</v>
      </c>
      <c r="CM333" t="s">
        <v>247</v>
      </c>
      <c r="CN333" t="s">
        <v>359</v>
      </c>
      <c r="CT333" t="s">
        <v>249</v>
      </c>
      <c r="CU333" t="s">
        <v>225</v>
      </c>
      <c r="CW333" t="s">
        <v>319</v>
      </c>
      <c r="CX333" t="s">
        <v>320</v>
      </c>
      <c r="DA333" t="s">
        <v>250</v>
      </c>
      <c r="DB333">
        <v>-1</v>
      </c>
      <c r="DF333" t="s">
        <v>251</v>
      </c>
      <c r="DJ333" t="s">
        <v>252</v>
      </c>
      <c r="DK333" t="s">
        <v>253</v>
      </c>
      <c r="DL333" t="s">
        <v>254</v>
      </c>
      <c r="DN333" t="s">
        <v>255</v>
      </c>
      <c r="DR333" t="s">
        <v>449</v>
      </c>
      <c r="DS333" t="s">
        <v>445</v>
      </c>
      <c r="DT333" t="s">
        <v>444</v>
      </c>
      <c r="DV333">
        <v>1</v>
      </c>
      <c r="DW333" t="s">
        <v>623</v>
      </c>
      <c r="ED333" s="2">
        <v>46150</v>
      </c>
      <c r="EF333">
        <v>16</v>
      </c>
      <c r="EP333" t="s">
        <v>258</v>
      </c>
      <c r="ES333" t="s">
        <v>14880</v>
      </c>
      <c r="FA333" t="s">
        <v>245</v>
      </c>
      <c r="FB333" t="s">
        <v>625</v>
      </c>
      <c r="FD333" t="s">
        <v>625</v>
      </c>
      <c r="FE333" t="s">
        <v>626</v>
      </c>
      <c r="FF333" t="s">
        <v>626</v>
      </c>
      <c r="FK333" t="s">
        <v>263</v>
      </c>
      <c r="FL333" t="s">
        <v>16063</v>
      </c>
      <c r="FN333" t="s">
        <v>359</v>
      </c>
      <c r="FO333" t="s">
        <v>366</v>
      </c>
      <c r="FR333">
        <v>79824</v>
      </c>
      <c r="GB333" t="s">
        <v>266</v>
      </c>
      <c r="GC333" t="s">
        <v>225</v>
      </c>
      <c r="GD333">
        <v>0</v>
      </c>
      <c r="GF333">
        <v>0</v>
      </c>
      <c r="GG333">
        <v>25423</v>
      </c>
      <c r="GI333">
        <v>79824</v>
      </c>
      <c r="GJ333">
        <v>0</v>
      </c>
      <c r="GL333">
        <v>0</v>
      </c>
      <c r="GM333">
        <v>94990</v>
      </c>
      <c r="GS333" t="s">
        <v>267</v>
      </c>
      <c r="GT333" s="2">
        <v>44681</v>
      </c>
      <c r="GU333" t="s">
        <v>268</v>
      </c>
      <c r="GV333" t="s">
        <v>269</v>
      </c>
      <c r="GW333" t="s">
        <v>394</v>
      </c>
      <c r="GZ333" t="s">
        <v>395</v>
      </c>
      <c r="HA333" t="s">
        <v>274</v>
      </c>
      <c r="HB333" t="s">
        <v>628</v>
      </c>
      <c r="HC333" t="s">
        <v>615</v>
      </c>
      <c r="HD333" t="s">
        <v>623</v>
      </c>
      <c r="HE333" t="s">
        <v>230</v>
      </c>
      <c r="HF333" t="s">
        <v>16064</v>
      </c>
      <c r="HR333" t="s">
        <v>278</v>
      </c>
      <c r="HV333">
        <v>94990</v>
      </c>
      <c r="HW333" t="s">
        <v>281</v>
      </c>
      <c r="HY333">
        <v>0</v>
      </c>
      <c r="HZ333">
        <v>0</v>
      </c>
      <c r="IA333" t="s">
        <v>281</v>
      </c>
      <c r="IB333" t="s">
        <v>281</v>
      </c>
      <c r="IE333" t="s">
        <v>283</v>
      </c>
      <c r="IF333" t="s">
        <v>283</v>
      </c>
      <c r="IG333" t="s">
        <v>283</v>
      </c>
      <c r="IH333" t="s">
        <v>284</v>
      </c>
      <c r="II333" t="s">
        <v>285</v>
      </c>
      <c r="IJ333" t="s">
        <v>286</v>
      </c>
      <c r="IK333" t="s">
        <v>278</v>
      </c>
      <c r="IL333" t="s">
        <v>371</v>
      </c>
      <c r="IM333" t="s">
        <v>288</v>
      </c>
      <c r="IN333" t="s">
        <v>289</v>
      </c>
      <c r="IP333" t="s">
        <v>290</v>
      </c>
      <c r="IQ333" t="s">
        <v>284</v>
      </c>
      <c r="IS333" t="s">
        <v>291</v>
      </c>
      <c r="IY333" t="s">
        <v>281</v>
      </c>
    </row>
    <row r="334" spans="1:259" x14ac:dyDescent="0.3">
      <c r="A334" s="14">
        <f>DAY(AVANZA[[#This Row],[FechaSeguimiento]])</f>
        <v>8</v>
      </c>
      <c r="B334" s="14">
        <f>MONTH(AVANZA[[#This Row],[FechaSeguimiento]])</f>
        <v>5</v>
      </c>
      <c r="C334"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34" t="str">
        <f>LOWER(IFERROR(VLOOKUP(AVANZA[[#This Row],[ID_Peticion]],CANCELADAS[#All],2,0),""))</f>
        <v/>
      </c>
      <c r="E334" t="str">
        <f>LOWER(IFERROR(VLOOKUP(AVANZA[[#This Row],[ID_Peticion]],CANCELADAS[#All],3,0),""))</f>
        <v/>
      </c>
      <c r="F334" t="str">
        <f>LOWER(IF(AVANZA[[#This Row],[CEDULA CLIENTE]]&lt;&gt;""," CC: " &amp; COUNTIFS(AVANZA[CEDULA CLIENTE],AVANZA[[#This Row],[CEDULA CLIENTE]]),"")&amp; IF(AVANZA[[#This Row],[Direccion]]&lt;&gt;""," DIR: " &amp; COUNTIFS(AVANZA[Direccion],AVANZA[[#This Row],[Direccion]]),""))</f>
        <v xml:space="preserve"> dir: 1</v>
      </c>
      <c r="G334" t="str">
        <f>IFERROR(VLOOKUP(AVANZA[[#This Row],[Cedula_Vendedor_Atis]],PLANTA[[#All],[CEDULA]:[LINEA]],3,0),"No Cruza")</f>
        <v>Marisol Avella</v>
      </c>
      <c r="H334" t="str">
        <f>IFERROR(VLOOKUP(AVANZA[[#This Row],[Cedula_Vendedor_Atis]],PLANTA[[#All],[CEDULA]:[LINEA]],4,0),"No Cruza")</f>
        <v>Fija</v>
      </c>
      <c r="I334" t="str">
        <f>LOWER(IF(AVANZA[[#This Row],[ATRIBUIBLE]]="",AVANZA[[#This Row],[Variable]],AVANZA[[#This Row],[ATRIBUIBLE]]))</f>
        <v>terminada</v>
      </c>
      <c r="J334" s="14">
        <f>IF(AVANZA[[#This Row],[Variable]]=AVANZA[[#Headers],[TERMINADA]],1,0)</f>
        <v>1</v>
      </c>
      <c r="K334" s="14">
        <f>IF(AVANZA[[#This Row],[Variable]]=AVANZA[[#Headers],[ANULADA]],1,0)</f>
        <v>0</v>
      </c>
      <c r="L334" s="14">
        <f>IF(AVANZA[[#This Row],[Variable]]=AVANZA[[#Headers],[PENDIENTE]],1,0)</f>
        <v>0</v>
      </c>
      <c r="M334" s="14">
        <f>IF(AVANZA[[#This Row],[ESTADO AGENDA]]="AGENDADA",1,0)</f>
        <v>0</v>
      </c>
      <c r="N334" s="14">
        <f>IF(AVANZA[[#This Row],[ESTADO AGENDA]]="PENDIENTE DE AGENDAR",1,0)</f>
        <v>0</v>
      </c>
      <c r="O334" s="14">
        <f>IF(AVANZA[[#This Row],[ESTADO AGENDA]]="SUSPENDIDA",1,0)</f>
        <v>0</v>
      </c>
      <c r="P334" t="str" cm="1">
        <f t="array" ref="P334">_xlfn.XLOOKUP(AVANZA[[#This Row],[Num_Agrupacion_Pet_Atis]],Tabla1[[#All],[Numero_de_actuacion]],Tabla1[[#All],[Estado_de_la_orden]],"",0)</f>
        <v/>
      </c>
      <c r="Q334" s="2" t="str" cm="1">
        <f t="array" ref="Q334">_xlfn.XLOOKUP(AVANZA[[#This Row],[Num_Agrupacion_Pet_Atis]],Tabla1[[#All],[Numero_de_actuacion]],Tabla1[[#All],[Fecha_de_la_cita]],"",0)</f>
        <v/>
      </c>
      <c r="R334" t="str" cm="1">
        <f t="array" ref="R334">_xlfn.XLOOKUP(AVANZA[[#This Row],[Num_Agrupacion_Pet_Atis]],Tabla1[[#All],[Numero_de_actuacion]],Tabla1[[#All],[Franja_horaria_de_la_cita]],"",0)</f>
        <v/>
      </c>
      <c r="S334" s="14" t="str">
        <f>IFERROR(DAY(AVANZA[[#This Row],[FECHA AGENDA]]),"")</f>
        <v/>
      </c>
      <c r="T334" s="14" t="str">
        <f>IFERROR(MONTH(AVANZA[[#This Row],[FECHA AGENDA]]),"")</f>
        <v/>
      </c>
      <c r="U334" t="str" cm="1">
        <f t="array" ref="U334">_xlfn.XLOOKUP(AVANZA[[#This Row],[Num_Agrupacion_Pet_Atis]],Tabla1[[#All],[Numero_de_actuacion]],Tabla1[[#All],[Motivo_de_suspension]],"",0)</f>
        <v/>
      </c>
      <c r="V334" s="2" t="str" cm="1">
        <f t="array" ref="V334">_xlfn.XLOOKUP(AVANZA[[#This Row],[Num_Agrupacion_Pet_Atis]],Tabla1[[#All],[Numero_de_actuacion]],Tabla1[[#All],[No_identificacion_cliente]],"",0)</f>
        <v/>
      </c>
      <c r="W334" s="2" t="str" cm="1">
        <f t="array" ref="W334">_xlfn.XLOOKUP(AVANZA[[#This Row],[Num_Agrupacion_Pet_Atis]],Tabla1[[#All],[Numero_de_actuacion]],Tabla1[[#All],[Movil_de_contacto]],"",0)</f>
        <v/>
      </c>
      <c r="X334" s="14">
        <f>IF(OR(AVANZA[[#This Row],[ESTADO LEG]]="Legalizada grabacion",AVANZA[[#This Row],[ESTADO LEG]]="Legalizada aut"),1,0)</f>
        <v>0</v>
      </c>
      <c r="Y334" s="14">
        <f>IF(OR(AVANZA[[#This Row],[ESTADO LEG]]="pdte legalizar",AVANZA[[#This Row],[ESTADO LEG]]="No cruza"),1,0)</f>
        <v>1</v>
      </c>
      <c r="Z334" t="str" cm="1">
        <f t="array" ref="Z334">IF(AVANZA[[#This Row],[Variable]]="Terminada",LOWER(_xlfn.XLOOKUP(AVANZA[[#This Row],[ID_Peticion]],Tabla6[[#All],[NUM_PETICION]],Tabla6[[#All],[ESTADO_LEG]],"NO CRUZA",0)),AVANZA[[#This Row],[Variable]])</f>
        <v>pdte legalizar</v>
      </c>
      <c r="AA334" cm="1">
        <f t="array" ref="AA334">_xlfn.XLOOKUP(AVANZA[[#This Row],[ID_Peticion]],Tabla6[[#All],[NUM_PETICION]],Tabla6[[#All],[DIF_DIAS]],"",0)</f>
        <v>5</v>
      </c>
      <c r="AB334" s="2" cm="1">
        <f t="array" ref="AB334">IFERROR(_xlfn.XLOOKUP(AVANZA[[#This Row],[ID_Peticion]],Tabla6[[#All],[NUM_PETICION]],Tabla6[[#All],[FEC_LEGAL]],"",0),"")</f>
        <v>0</v>
      </c>
      <c r="AC334" s="14">
        <f ca="1">IF(AVANZA[[#This Row],[FECHA LEG]]&lt;&gt;0,IFERROR(AVANZA[[#This Row],[FECHA LEG]]-AVANZA[[#This Row],[FechaIniEstadoSubPetAtis]],0),TODAY()-AVANZA[[#This Row],[FechaIniEstadoSubPetAtis]])</f>
        <v>9</v>
      </c>
      <c r="AD334" s="35" t="str">
        <f ca="1">IF(AVANZA[[#This Row],[FINAL Vs LG]]&lt;&gt;0,IF(AVANZA[[#This Row],[FINAL Vs LG]]&lt;7.1,"100%",IF(AND(AVANZA[[#This Row],[FINAL Vs LG]]&gt;7.1,AVANZA[[#This Row],[FINAL Vs LG]]&lt;11.1),"50%","0%")),0)</f>
        <v>50%</v>
      </c>
      <c r="AE334" s="14">
        <f ca="1">VLOOKUP(DAY(TODAY()),BACK!F:G,2,0)</f>
        <v>14</v>
      </c>
      <c r="AF334" s="14">
        <f>BACK!$I$2</f>
        <v>24</v>
      </c>
      <c r="AG334" s="14">
        <f>IF(AVANZA[[#This Row],[Oferta_empaquetada_comisiones]]="SI",1,0)</f>
        <v>0</v>
      </c>
      <c r="AH334" s="36">
        <f>IF(AVANZA[[#This Row],[Variable]]="TERMINADA",IFERROR(VLOOKUP(AVANZA[[#This Row],[SUPERVISOR]],Tabla2[#All],4,0),0),)</f>
        <v>3.5</v>
      </c>
      <c r="AI334" s="14">
        <f>IF(AVANZA[[#This Row],[Producto]]="BA",1,0)</f>
        <v>1</v>
      </c>
      <c r="AJ334" s="14">
        <f>IF(AVANZA[[#This Row],[Producto]]="DUO",1,0)</f>
        <v>0</v>
      </c>
      <c r="AK334" s="14">
        <f>IF(AVANZA[[#This Row],[Producto]]="TRIO",1,0)</f>
        <v>0</v>
      </c>
      <c r="AL334" t="s">
        <v>292</v>
      </c>
      <c r="AM334">
        <v>-1</v>
      </c>
      <c r="AN334">
        <v>-1</v>
      </c>
      <c r="AO334" t="s">
        <v>16066</v>
      </c>
      <c r="AP334" s="1">
        <v>46149.494895833333</v>
      </c>
      <c r="AQ334">
        <v>-1</v>
      </c>
      <c r="AR334" t="s">
        <v>16067</v>
      </c>
      <c r="AS334">
        <v>-1</v>
      </c>
      <c r="AT334">
        <v>-1</v>
      </c>
      <c r="AU334">
        <v>-1</v>
      </c>
      <c r="AV334">
        <v>-1</v>
      </c>
      <c r="AW334">
        <v>-1</v>
      </c>
      <c r="AX334" t="s">
        <v>224</v>
      </c>
      <c r="AY334">
        <v>-1</v>
      </c>
      <c r="AZ334">
        <v>2026</v>
      </c>
      <c r="BA334">
        <v>5</v>
      </c>
      <c r="BB334">
        <v>8</v>
      </c>
      <c r="BC334">
        <v>-1</v>
      </c>
      <c r="BD334" t="s">
        <v>225</v>
      </c>
      <c r="BE334">
        <v>-1</v>
      </c>
      <c r="BF334">
        <v>20001624022107</v>
      </c>
      <c r="BG334" t="s">
        <v>319</v>
      </c>
      <c r="BH334" t="s">
        <v>320</v>
      </c>
      <c r="BI334" t="s">
        <v>16068</v>
      </c>
      <c r="BJ334">
        <v>-1</v>
      </c>
      <c r="BK334">
        <v>-1</v>
      </c>
      <c r="BL334">
        <v>-1</v>
      </c>
      <c r="BM334" t="s">
        <v>229</v>
      </c>
      <c r="BN334" t="s">
        <v>230</v>
      </c>
      <c r="BO334" t="s">
        <v>16069</v>
      </c>
      <c r="BP334" t="s">
        <v>380</v>
      </c>
      <c r="BQ334">
        <v>2026</v>
      </c>
      <c r="BR334">
        <v>5</v>
      </c>
      <c r="BS334">
        <v>7</v>
      </c>
      <c r="BT334" s="1">
        <v>46150.534155092595</v>
      </c>
      <c r="BU334" t="s">
        <v>233</v>
      </c>
      <c r="BV334" s="2">
        <v>46150</v>
      </c>
      <c r="BW334" t="s">
        <v>234</v>
      </c>
      <c r="BX334" s="2">
        <v>46149</v>
      </c>
      <c r="BY334" s="2">
        <v>46150</v>
      </c>
      <c r="BZ334" t="s">
        <v>235</v>
      </c>
      <c r="CA334" t="s">
        <v>297</v>
      </c>
      <c r="CB334" t="s">
        <v>297</v>
      </c>
      <c r="CC334" t="s">
        <v>16070</v>
      </c>
      <c r="CD334" t="s">
        <v>3475</v>
      </c>
      <c r="CE334">
        <v>-1</v>
      </c>
      <c r="CF334" t="s">
        <v>300</v>
      </c>
      <c r="CG334" t="s">
        <v>301</v>
      </c>
      <c r="CH334" t="s">
        <v>242</v>
      </c>
      <c r="CI334">
        <v>22999736</v>
      </c>
      <c r="CJ334" t="s">
        <v>303</v>
      </c>
      <c r="CK334" t="s">
        <v>245</v>
      </c>
      <c r="CL334" t="s">
        <v>246</v>
      </c>
      <c r="CM334" t="s">
        <v>247</v>
      </c>
      <c r="CN334" t="s">
        <v>248</v>
      </c>
      <c r="CT334" t="s">
        <v>304</v>
      </c>
      <c r="CU334" t="s">
        <v>225</v>
      </c>
      <c r="CW334" t="s">
        <v>319</v>
      </c>
      <c r="CX334" t="s">
        <v>320</v>
      </c>
      <c r="DA334" t="s">
        <v>250</v>
      </c>
      <c r="DB334">
        <v>-1</v>
      </c>
      <c r="DF334" t="s">
        <v>251</v>
      </c>
      <c r="DJ334" t="s">
        <v>252</v>
      </c>
      <c r="DK334" t="s">
        <v>253</v>
      </c>
      <c r="DL334" t="s">
        <v>254</v>
      </c>
      <c r="DN334" t="s">
        <v>255</v>
      </c>
      <c r="DR334" t="s">
        <v>305</v>
      </c>
      <c r="DS334" t="s">
        <v>303</v>
      </c>
      <c r="DT334" t="s">
        <v>302</v>
      </c>
      <c r="DV334">
        <v>1</v>
      </c>
      <c r="DW334" t="s">
        <v>283</v>
      </c>
      <c r="ED334" s="2">
        <v>46150</v>
      </c>
      <c r="EE334" t="s">
        <v>361</v>
      </c>
      <c r="EF334">
        <v>16</v>
      </c>
      <c r="EP334" t="s">
        <v>258</v>
      </c>
      <c r="ES334" t="s">
        <v>15698</v>
      </c>
      <c r="FA334" t="s">
        <v>245</v>
      </c>
      <c r="FB334" t="s">
        <v>308</v>
      </c>
      <c r="FD334" t="s">
        <v>308</v>
      </c>
      <c r="FE334" t="s">
        <v>309</v>
      </c>
      <c r="FF334" t="s">
        <v>309</v>
      </c>
      <c r="FK334" t="s">
        <v>263</v>
      </c>
      <c r="FL334" t="s">
        <v>16071</v>
      </c>
      <c r="FN334" t="s">
        <v>248</v>
      </c>
      <c r="FO334" t="s">
        <v>265</v>
      </c>
      <c r="FR334">
        <v>94990</v>
      </c>
      <c r="GB334" t="s">
        <v>266</v>
      </c>
      <c r="GC334" t="s">
        <v>225</v>
      </c>
      <c r="GD334">
        <v>0</v>
      </c>
      <c r="GF334">
        <v>0</v>
      </c>
      <c r="GG334">
        <v>25423</v>
      </c>
      <c r="GI334">
        <v>94990</v>
      </c>
      <c r="GJ334">
        <v>0</v>
      </c>
      <c r="GL334">
        <v>0</v>
      </c>
      <c r="GM334">
        <v>113038</v>
      </c>
      <c r="GS334" t="s">
        <v>267</v>
      </c>
      <c r="GT334" s="2">
        <v>45169</v>
      </c>
      <c r="GU334" t="s">
        <v>268</v>
      </c>
      <c r="GV334" t="s">
        <v>335</v>
      </c>
      <c r="GW334" t="s">
        <v>394</v>
      </c>
      <c r="GZ334" t="s">
        <v>395</v>
      </c>
      <c r="HA334" t="s">
        <v>274</v>
      </c>
      <c r="HB334" t="s">
        <v>312</v>
      </c>
      <c r="HC334" t="s">
        <v>312</v>
      </c>
      <c r="HD334" t="s">
        <v>313</v>
      </c>
      <c r="HE334" t="s">
        <v>230</v>
      </c>
      <c r="HF334" t="s">
        <v>16072</v>
      </c>
      <c r="HR334" t="s">
        <v>278</v>
      </c>
      <c r="HV334">
        <v>94990</v>
      </c>
      <c r="HW334" t="s">
        <v>281</v>
      </c>
      <c r="HY334">
        <v>0</v>
      </c>
      <c r="HZ334">
        <v>0</v>
      </c>
      <c r="IA334" t="s">
        <v>281</v>
      </c>
      <c r="IB334" t="s">
        <v>281</v>
      </c>
      <c r="IE334" t="s">
        <v>283</v>
      </c>
      <c r="IF334" t="s">
        <v>283</v>
      </c>
      <c r="IG334" t="s">
        <v>283</v>
      </c>
      <c r="IH334" t="s">
        <v>284</v>
      </c>
      <c r="II334" t="s">
        <v>285</v>
      </c>
      <c r="IJ334" t="s">
        <v>286</v>
      </c>
      <c r="IK334" t="s">
        <v>278</v>
      </c>
      <c r="IL334" t="s">
        <v>287</v>
      </c>
      <c r="IM334" t="s">
        <v>288</v>
      </c>
      <c r="IN334" t="s">
        <v>289</v>
      </c>
      <c r="IP334" t="s">
        <v>290</v>
      </c>
      <c r="IQ334" t="s">
        <v>284</v>
      </c>
      <c r="IS334" t="s">
        <v>291</v>
      </c>
      <c r="IT334" t="s">
        <v>372</v>
      </c>
      <c r="IU334" t="s">
        <v>373</v>
      </c>
      <c r="IV334" t="s">
        <v>373</v>
      </c>
      <c r="IW334" t="s">
        <v>373</v>
      </c>
      <c r="IY334" t="s">
        <v>281</v>
      </c>
    </row>
    <row r="335" spans="1:259" x14ac:dyDescent="0.3">
      <c r="A335" s="14">
        <f>DAY(AVANZA[[#This Row],[FechaSeguimiento]])</f>
        <v>8</v>
      </c>
      <c r="B335" s="14">
        <f>MONTH(AVANZA[[#This Row],[FechaSeguimiento]])</f>
        <v>5</v>
      </c>
      <c r="C335"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35" t="str">
        <f>LOWER(IFERROR(VLOOKUP(AVANZA[[#This Row],[ID_Peticion]],CANCELADAS[#All],2,0),""))</f>
        <v>carrusel</v>
      </c>
      <c r="E335" t="str">
        <f>LOWER(IFERROR(VLOOKUP(AVANZA[[#This Row],[ID_Peticion]],CANCELADAS[#All],3,0),""))</f>
        <v>carrusel</v>
      </c>
      <c r="F335" t="str">
        <f>LOWER(IF(AVANZA[[#This Row],[CEDULA CLIENTE]]&lt;&gt;""," CC: " &amp; COUNTIFS(AVANZA[CEDULA CLIENTE],AVANZA[[#This Row],[CEDULA CLIENTE]]),"")&amp; IF(AVANZA[[#This Row],[Direccion]]&lt;&gt;""," DIR: " &amp; COUNTIFS(AVANZA[Direccion],AVANZA[[#This Row],[Direccion]]),""))</f>
        <v xml:space="preserve"> dir: 1</v>
      </c>
      <c r="G335" t="str">
        <f>IFERROR(VLOOKUP(AVANZA[[#This Row],[Cedula_Vendedor_Atis]],PLANTA[[#All],[CEDULA]:[LINEA]],3,0),"No Cruza")</f>
        <v>Marisol Avella</v>
      </c>
      <c r="H335" t="str">
        <f>IFERROR(VLOOKUP(AVANZA[[#This Row],[Cedula_Vendedor_Atis]],PLANTA[[#All],[CEDULA]:[LINEA]],4,0),"No Cruza")</f>
        <v>Fija</v>
      </c>
      <c r="I335" t="str">
        <f>LOWER(IF(AVANZA[[#This Row],[ATRIBUIBLE]]="",AVANZA[[#This Row],[Variable]],AVANZA[[#This Row],[ATRIBUIBLE]]))</f>
        <v>carrusel</v>
      </c>
      <c r="J335" s="14">
        <f>IF(AVANZA[[#This Row],[Variable]]=AVANZA[[#Headers],[TERMINADA]],1,0)</f>
        <v>0</v>
      </c>
      <c r="K335" s="14">
        <f>IF(AVANZA[[#This Row],[Variable]]=AVANZA[[#Headers],[ANULADA]],1,0)</f>
        <v>1</v>
      </c>
      <c r="L335" s="14">
        <f>IF(AVANZA[[#This Row],[Variable]]=AVANZA[[#Headers],[PENDIENTE]],1,0)</f>
        <v>0</v>
      </c>
      <c r="M335" s="14">
        <f>IF(AVANZA[[#This Row],[ESTADO AGENDA]]="AGENDADA",1,0)</f>
        <v>0</v>
      </c>
      <c r="N335" s="14">
        <f>IF(AVANZA[[#This Row],[ESTADO AGENDA]]="PENDIENTE DE AGENDAR",1,0)</f>
        <v>0</v>
      </c>
      <c r="O335" s="14">
        <f>IF(AVANZA[[#This Row],[ESTADO AGENDA]]="SUSPENDIDA",1,0)</f>
        <v>0</v>
      </c>
      <c r="P335" t="str" cm="1">
        <f t="array" ref="P335">_xlfn.XLOOKUP(AVANZA[[#This Row],[Num_Agrupacion_Pet_Atis]],Tabla1[[#All],[Numero_de_actuacion]],Tabla1[[#All],[Estado_de_la_orden]],"",0)</f>
        <v/>
      </c>
      <c r="Q335" s="2" t="str" cm="1">
        <f t="array" ref="Q335">_xlfn.XLOOKUP(AVANZA[[#This Row],[Num_Agrupacion_Pet_Atis]],Tabla1[[#All],[Numero_de_actuacion]],Tabla1[[#All],[Fecha_de_la_cita]],"",0)</f>
        <v/>
      </c>
      <c r="R335" t="str" cm="1">
        <f t="array" ref="R335">_xlfn.XLOOKUP(AVANZA[[#This Row],[Num_Agrupacion_Pet_Atis]],Tabla1[[#All],[Numero_de_actuacion]],Tabla1[[#All],[Franja_horaria_de_la_cita]],"",0)</f>
        <v/>
      </c>
      <c r="S335" s="14" t="str">
        <f>IFERROR(DAY(AVANZA[[#This Row],[FECHA AGENDA]]),"")</f>
        <v/>
      </c>
      <c r="T335" s="14" t="str">
        <f>IFERROR(MONTH(AVANZA[[#This Row],[FECHA AGENDA]]),"")</f>
        <v/>
      </c>
      <c r="U335" t="str" cm="1">
        <f t="array" ref="U335">_xlfn.XLOOKUP(AVANZA[[#This Row],[Num_Agrupacion_Pet_Atis]],Tabla1[[#All],[Numero_de_actuacion]],Tabla1[[#All],[Motivo_de_suspension]],"",0)</f>
        <v/>
      </c>
      <c r="V335" s="2" t="str" cm="1">
        <f t="array" ref="V335">_xlfn.XLOOKUP(AVANZA[[#This Row],[Num_Agrupacion_Pet_Atis]],Tabla1[[#All],[Numero_de_actuacion]],Tabla1[[#All],[No_identificacion_cliente]],"",0)</f>
        <v/>
      </c>
      <c r="W335" s="2" t="str" cm="1">
        <f t="array" ref="W335">_xlfn.XLOOKUP(AVANZA[[#This Row],[Num_Agrupacion_Pet_Atis]],Tabla1[[#All],[Numero_de_actuacion]],Tabla1[[#All],[Movil_de_contacto]],"",0)</f>
        <v/>
      </c>
      <c r="X335" s="14">
        <f>IF(OR(AVANZA[[#This Row],[ESTADO LEG]]="Legalizada grabacion",AVANZA[[#This Row],[ESTADO LEG]]="Legalizada aut"),1,0)</f>
        <v>0</v>
      </c>
      <c r="Y335" s="14">
        <f>IF(OR(AVANZA[[#This Row],[ESTADO LEG]]="pdte legalizar",AVANZA[[#This Row],[ESTADO LEG]]="No cruza"),1,0)</f>
        <v>0</v>
      </c>
      <c r="Z335" t="str" cm="1">
        <f t="array" ref="Z335">IF(AVANZA[[#This Row],[Variable]]="Terminada",LOWER(_xlfn.XLOOKUP(AVANZA[[#This Row],[ID_Peticion]],Tabla6[[#All],[NUM_PETICION]],Tabla6[[#All],[ESTADO_LEG]],"NO CRUZA",0)),AVANZA[[#This Row],[Variable]])</f>
        <v>ANULADA</v>
      </c>
      <c r="AA335" t="str" cm="1">
        <f t="array" ref="AA335">_xlfn.XLOOKUP(AVANZA[[#This Row],[ID_Peticion]],Tabla6[[#All],[NUM_PETICION]],Tabla6[[#All],[DIF_DIAS]],"",0)</f>
        <v/>
      </c>
      <c r="AB335" s="2" t="str" cm="1">
        <f t="array" ref="AB335">IFERROR(_xlfn.XLOOKUP(AVANZA[[#This Row],[ID_Peticion]],Tabla6[[#All],[NUM_PETICION]],Tabla6[[#All],[FEC_LEGAL]],"",0),"")</f>
        <v/>
      </c>
      <c r="AC335" s="14">
        <f ca="1">IF(AVANZA[[#This Row],[FECHA LEG]]&lt;&gt;0,IFERROR(AVANZA[[#This Row],[FECHA LEG]]-AVANZA[[#This Row],[FechaIniEstadoSubPetAtis]],0),TODAY()-AVANZA[[#This Row],[FechaIniEstadoSubPetAtis]])</f>
        <v>0</v>
      </c>
      <c r="AD335" s="35">
        <f ca="1">IF(AVANZA[[#This Row],[FINAL Vs LG]]&lt;&gt;0,IF(AVANZA[[#This Row],[FINAL Vs LG]]&lt;7.1,"100%",IF(AND(AVANZA[[#This Row],[FINAL Vs LG]]&gt;7.1,AVANZA[[#This Row],[FINAL Vs LG]]&lt;11.1),"50%","0%")),0)</f>
        <v>0</v>
      </c>
      <c r="AE335" s="14">
        <f ca="1">VLOOKUP(DAY(TODAY()),BACK!F:G,2,0)</f>
        <v>14</v>
      </c>
      <c r="AF335" s="14">
        <f>BACK!$I$2</f>
        <v>24</v>
      </c>
      <c r="AG335" s="14">
        <f>IF(AVANZA[[#This Row],[Oferta_empaquetada_comisiones]]="SI",1,0)</f>
        <v>0</v>
      </c>
      <c r="AH335" s="36">
        <f>IF(AVANZA[[#This Row],[Variable]]="TERMINADA",IFERROR(VLOOKUP(AVANZA[[#This Row],[SUPERVISOR]],Tabla2[#All],4,0),0),)</f>
        <v>0</v>
      </c>
      <c r="AI335" s="14">
        <f>IF(AVANZA[[#This Row],[Producto]]="BA",1,0)</f>
        <v>1</v>
      </c>
      <c r="AJ335" s="14">
        <f>IF(AVANZA[[#This Row],[Producto]]="DUO",1,0)</f>
        <v>0</v>
      </c>
      <c r="AK335" s="14">
        <f>IF(AVANZA[[#This Row],[Producto]]="TRIO",1,0)</f>
        <v>0</v>
      </c>
      <c r="AL335" t="s">
        <v>870</v>
      </c>
      <c r="AM335">
        <v>-1</v>
      </c>
      <c r="AN335">
        <v>-1</v>
      </c>
      <c r="AO335" t="s">
        <v>16073</v>
      </c>
      <c r="AP335" s="1">
        <v>46149.780891203707</v>
      </c>
      <c r="AQ335">
        <v>-1</v>
      </c>
      <c r="AR335" t="s">
        <v>16074</v>
      </c>
      <c r="AS335">
        <v>-1</v>
      </c>
      <c r="AT335">
        <v>-1</v>
      </c>
      <c r="AU335">
        <v>-1</v>
      </c>
      <c r="AV335">
        <v>-1</v>
      </c>
      <c r="AW335">
        <v>-1</v>
      </c>
      <c r="AX335" t="s">
        <v>224</v>
      </c>
      <c r="AY335">
        <v>-1</v>
      </c>
      <c r="AZ335">
        <v>2026</v>
      </c>
      <c r="BA335">
        <v>5</v>
      </c>
      <c r="BB335">
        <v>8</v>
      </c>
      <c r="BC335">
        <v>-1</v>
      </c>
      <c r="BD335" t="s">
        <v>225</v>
      </c>
      <c r="BE335">
        <v>-1</v>
      </c>
      <c r="BF335">
        <v>20001624209430</v>
      </c>
      <c r="BG335" t="s">
        <v>319</v>
      </c>
      <c r="BH335" t="s">
        <v>320</v>
      </c>
      <c r="BJ335">
        <v>-1</v>
      </c>
      <c r="BK335">
        <v>-1</v>
      </c>
      <c r="BL335">
        <v>-1</v>
      </c>
      <c r="BM335" t="s">
        <v>573</v>
      </c>
      <c r="BN335" t="s">
        <v>230</v>
      </c>
      <c r="BO335" t="s">
        <v>16075</v>
      </c>
      <c r="BP335" t="s">
        <v>380</v>
      </c>
      <c r="BQ335">
        <v>2026</v>
      </c>
      <c r="BR335">
        <v>5</v>
      </c>
      <c r="BS335">
        <v>7</v>
      </c>
      <c r="BT335" s="1">
        <v>46150.445231481484</v>
      </c>
      <c r="BU335" t="s">
        <v>575</v>
      </c>
      <c r="BV335" s="2">
        <v>46150</v>
      </c>
      <c r="BW335" t="s">
        <v>576</v>
      </c>
      <c r="BX335" s="2"/>
      <c r="BY335" s="2"/>
      <c r="CA335" t="s">
        <v>236</v>
      </c>
      <c r="CB335" t="s">
        <v>237</v>
      </c>
      <c r="CC335" t="s">
        <v>14325</v>
      </c>
      <c r="CD335" t="s">
        <v>3233</v>
      </c>
      <c r="CE335">
        <v>-1</v>
      </c>
      <c r="CF335" t="s">
        <v>240</v>
      </c>
      <c r="CG335" t="s">
        <v>241</v>
      </c>
      <c r="CH335" t="s">
        <v>242</v>
      </c>
      <c r="CI335">
        <v>1015443152</v>
      </c>
      <c r="CJ335" t="s">
        <v>877</v>
      </c>
      <c r="CK335" t="s">
        <v>245</v>
      </c>
      <c r="CL335" t="s">
        <v>409</v>
      </c>
      <c r="CM335" t="s">
        <v>247</v>
      </c>
      <c r="CN335" t="s">
        <v>410</v>
      </c>
      <c r="CT335" t="s">
        <v>249</v>
      </c>
      <c r="CU335" t="s">
        <v>225</v>
      </c>
      <c r="CW335" t="s">
        <v>319</v>
      </c>
      <c r="CX335" t="s">
        <v>320</v>
      </c>
      <c r="CY335" t="s">
        <v>579</v>
      </c>
      <c r="DA335" t="s">
        <v>250</v>
      </c>
      <c r="DB335">
        <v>-1</v>
      </c>
      <c r="DF335" t="s">
        <v>580</v>
      </c>
      <c r="DJ335" t="s">
        <v>252</v>
      </c>
      <c r="DK335" t="s">
        <v>253</v>
      </c>
      <c r="DL335" t="s">
        <v>253</v>
      </c>
      <c r="DN335" t="s">
        <v>255</v>
      </c>
      <c r="DR335" t="s">
        <v>878</v>
      </c>
      <c r="DS335" t="s">
        <v>877</v>
      </c>
      <c r="DT335" t="s">
        <v>870</v>
      </c>
      <c r="DV335">
        <v>1</v>
      </c>
      <c r="DW335" t="s">
        <v>257</v>
      </c>
      <c r="ED335" s="2">
        <v>46150</v>
      </c>
      <c r="EF335">
        <v>16</v>
      </c>
      <c r="EP335" t="s">
        <v>258</v>
      </c>
      <c r="FA335" t="s">
        <v>245</v>
      </c>
      <c r="FB335" t="s">
        <v>260</v>
      </c>
      <c r="FD335" t="s">
        <v>260</v>
      </c>
      <c r="FE335" t="s">
        <v>261</v>
      </c>
      <c r="FF335" t="s">
        <v>262</v>
      </c>
      <c r="FK335" t="s">
        <v>263</v>
      </c>
      <c r="FN335" t="s">
        <v>410</v>
      </c>
      <c r="FO335" t="s">
        <v>414</v>
      </c>
      <c r="FR335">
        <v>0</v>
      </c>
      <c r="GB335" t="s">
        <v>266</v>
      </c>
      <c r="GM335">
        <v>0</v>
      </c>
      <c r="GS335" t="s">
        <v>267</v>
      </c>
      <c r="GT335" s="2"/>
      <c r="GU335" t="s">
        <v>268</v>
      </c>
      <c r="GW335" t="s">
        <v>394</v>
      </c>
      <c r="GZ335" t="s">
        <v>395</v>
      </c>
      <c r="HE335" t="s">
        <v>230</v>
      </c>
      <c r="HF335" t="s">
        <v>14310</v>
      </c>
      <c r="HR335" t="s">
        <v>278</v>
      </c>
      <c r="HV335">
        <v>94990</v>
      </c>
      <c r="HW335" t="s">
        <v>281</v>
      </c>
      <c r="HY335">
        <v>0</v>
      </c>
      <c r="HZ335">
        <v>0</v>
      </c>
      <c r="IA335" t="s">
        <v>281</v>
      </c>
      <c r="IB335" t="s">
        <v>281</v>
      </c>
      <c r="IC335" t="s">
        <v>582</v>
      </c>
      <c r="IE335" t="s">
        <v>283</v>
      </c>
      <c r="IF335" t="s">
        <v>283</v>
      </c>
      <c r="IG335" t="s">
        <v>283</v>
      </c>
      <c r="IH335" t="s">
        <v>284</v>
      </c>
      <c r="II335" t="s">
        <v>285</v>
      </c>
      <c r="IJ335" t="s">
        <v>286</v>
      </c>
      <c r="IK335" t="s">
        <v>278</v>
      </c>
      <c r="IL335" t="s">
        <v>346</v>
      </c>
      <c r="IM335" t="s">
        <v>288</v>
      </c>
      <c r="IN335" t="s">
        <v>290</v>
      </c>
      <c r="IP335" t="s">
        <v>290</v>
      </c>
      <c r="IQ335" t="s">
        <v>284</v>
      </c>
      <c r="IS335" t="s">
        <v>291</v>
      </c>
      <c r="IT335" t="s">
        <v>1092</v>
      </c>
      <c r="IW335" t="s">
        <v>1093</v>
      </c>
      <c r="IY335" t="s">
        <v>281</v>
      </c>
    </row>
    <row r="336" spans="1:259" x14ac:dyDescent="0.3">
      <c r="A336" s="14">
        <f>DAY(AVANZA[[#This Row],[FechaSeguimiento]])</f>
        <v>8</v>
      </c>
      <c r="B336" s="14">
        <f>MONTH(AVANZA[[#This Row],[FechaSeguimiento]])</f>
        <v>5</v>
      </c>
      <c r="C336"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36" t="str">
        <f>LOWER(IFERROR(VLOOKUP(AVANZA[[#This Row],[ID_Peticion]],CANCELADAS[#All],2,0),""))</f>
        <v/>
      </c>
      <c r="E336" t="str">
        <f>LOWER(IFERROR(VLOOKUP(AVANZA[[#This Row],[ID_Peticion]],CANCELADAS[#All],3,0),""))</f>
        <v/>
      </c>
      <c r="F336" t="str">
        <f>LOWER(IF(AVANZA[[#This Row],[CEDULA CLIENTE]]&lt;&gt;""," CC: " &amp; COUNTIFS(AVANZA[CEDULA CLIENTE],AVANZA[[#This Row],[CEDULA CLIENTE]]),"")&amp; IF(AVANZA[[#This Row],[Direccion]]&lt;&gt;""," DIR: " &amp; COUNTIFS(AVANZA[Direccion],AVANZA[[#This Row],[Direccion]]),""))</f>
        <v xml:space="preserve"> dir: 1</v>
      </c>
      <c r="G336" t="str">
        <f>IFERROR(VLOOKUP(AVANZA[[#This Row],[Cedula_Vendedor_Atis]],PLANTA[[#All],[CEDULA]:[LINEA]],3,0),"No Cruza")</f>
        <v>Marisol Avella</v>
      </c>
      <c r="H336" t="str">
        <f>IFERROR(VLOOKUP(AVANZA[[#This Row],[Cedula_Vendedor_Atis]],PLANTA[[#All],[CEDULA]:[LINEA]],4,0),"No Cruza")</f>
        <v>Fija</v>
      </c>
      <c r="I336" t="str">
        <f>LOWER(IF(AVANZA[[#This Row],[ATRIBUIBLE]]="",AVANZA[[#This Row],[Variable]],AVANZA[[#This Row],[ATRIBUIBLE]]))</f>
        <v>terminada</v>
      </c>
      <c r="J336" s="14">
        <f>IF(AVANZA[[#This Row],[Variable]]=AVANZA[[#Headers],[TERMINADA]],1,0)</f>
        <v>1</v>
      </c>
      <c r="K336" s="14">
        <f>IF(AVANZA[[#This Row],[Variable]]=AVANZA[[#Headers],[ANULADA]],1,0)</f>
        <v>0</v>
      </c>
      <c r="L336" s="14">
        <f>IF(AVANZA[[#This Row],[Variable]]=AVANZA[[#Headers],[PENDIENTE]],1,0)</f>
        <v>0</v>
      </c>
      <c r="M336" s="14">
        <f>IF(AVANZA[[#This Row],[ESTADO AGENDA]]="AGENDADA",1,0)</f>
        <v>0</v>
      </c>
      <c r="N336" s="14">
        <f>IF(AVANZA[[#This Row],[ESTADO AGENDA]]="PENDIENTE DE AGENDAR",1,0)</f>
        <v>0</v>
      </c>
      <c r="O336" s="14">
        <f>IF(AVANZA[[#This Row],[ESTADO AGENDA]]="SUSPENDIDA",1,0)</f>
        <v>0</v>
      </c>
      <c r="P336" t="str" cm="1">
        <f t="array" ref="P336">_xlfn.XLOOKUP(AVANZA[[#This Row],[Num_Agrupacion_Pet_Atis]],Tabla1[[#All],[Numero_de_actuacion]],Tabla1[[#All],[Estado_de_la_orden]],"",0)</f>
        <v/>
      </c>
      <c r="Q336" s="2" t="str" cm="1">
        <f t="array" ref="Q336">_xlfn.XLOOKUP(AVANZA[[#This Row],[Num_Agrupacion_Pet_Atis]],Tabla1[[#All],[Numero_de_actuacion]],Tabla1[[#All],[Fecha_de_la_cita]],"",0)</f>
        <v/>
      </c>
      <c r="R336" t="str" cm="1">
        <f t="array" ref="R336">_xlfn.XLOOKUP(AVANZA[[#This Row],[Num_Agrupacion_Pet_Atis]],Tabla1[[#All],[Numero_de_actuacion]],Tabla1[[#All],[Franja_horaria_de_la_cita]],"",0)</f>
        <v/>
      </c>
      <c r="S336" s="14" t="str">
        <f>IFERROR(DAY(AVANZA[[#This Row],[FECHA AGENDA]]),"")</f>
        <v/>
      </c>
      <c r="T336" s="14" t="str">
        <f>IFERROR(MONTH(AVANZA[[#This Row],[FECHA AGENDA]]),"")</f>
        <v/>
      </c>
      <c r="U336" t="str" cm="1">
        <f t="array" ref="U336">_xlfn.XLOOKUP(AVANZA[[#This Row],[Num_Agrupacion_Pet_Atis]],Tabla1[[#All],[Numero_de_actuacion]],Tabla1[[#All],[Motivo_de_suspension]],"",0)</f>
        <v/>
      </c>
      <c r="V336" s="2" t="str" cm="1">
        <f t="array" ref="V336">_xlfn.XLOOKUP(AVANZA[[#This Row],[Num_Agrupacion_Pet_Atis]],Tabla1[[#All],[Numero_de_actuacion]],Tabla1[[#All],[No_identificacion_cliente]],"",0)</f>
        <v/>
      </c>
      <c r="W336" s="2" t="str" cm="1">
        <f t="array" ref="W336">_xlfn.XLOOKUP(AVANZA[[#This Row],[Num_Agrupacion_Pet_Atis]],Tabla1[[#All],[Numero_de_actuacion]],Tabla1[[#All],[Movil_de_contacto]],"",0)</f>
        <v/>
      </c>
      <c r="X336" s="14">
        <f>IF(OR(AVANZA[[#This Row],[ESTADO LEG]]="Legalizada grabacion",AVANZA[[#This Row],[ESTADO LEG]]="Legalizada aut"),1,0)</f>
        <v>0</v>
      </c>
      <c r="Y336" s="14">
        <f>IF(OR(AVANZA[[#This Row],[ESTADO LEG]]="pdte legalizar",AVANZA[[#This Row],[ESTADO LEG]]="No cruza"),1,0)</f>
        <v>1</v>
      </c>
      <c r="Z336" t="str" cm="1">
        <f t="array" ref="Z336">IF(AVANZA[[#This Row],[Variable]]="Terminada",LOWER(_xlfn.XLOOKUP(AVANZA[[#This Row],[ID_Peticion]],Tabla6[[#All],[NUM_PETICION]],Tabla6[[#All],[ESTADO_LEG]],"NO CRUZA",0)),AVANZA[[#This Row],[Variable]])</f>
        <v>pdte legalizar</v>
      </c>
      <c r="AA336" cm="1">
        <f t="array" ref="AA336">_xlfn.XLOOKUP(AVANZA[[#This Row],[ID_Peticion]],Tabla6[[#All],[NUM_PETICION]],Tabla6[[#All],[DIF_DIAS]],"",0)</f>
        <v>5</v>
      </c>
      <c r="AB336" s="2" cm="1">
        <f t="array" ref="AB336">IFERROR(_xlfn.XLOOKUP(AVANZA[[#This Row],[ID_Peticion]],Tabla6[[#All],[NUM_PETICION]],Tabla6[[#All],[FEC_LEGAL]],"",0),"")</f>
        <v>0</v>
      </c>
      <c r="AC336" s="14">
        <f ca="1">IF(AVANZA[[#This Row],[FECHA LEG]]&lt;&gt;0,IFERROR(AVANZA[[#This Row],[FECHA LEG]]-AVANZA[[#This Row],[FechaIniEstadoSubPetAtis]],0),TODAY()-AVANZA[[#This Row],[FechaIniEstadoSubPetAtis]])</f>
        <v>9</v>
      </c>
      <c r="AD336" s="35" t="str">
        <f ca="1">IF(AVANZA[[#This Row],[FINAL Vs LG]]&lt;&gt;0,IF(AVANZA[[#This Row],[FINAL Vs LG]]&lt;7.1,"100%",IF(AND(AVANZA[[#This Row],[FINAL Vs LG]]&gt;7.1,AVANZA[[#This Row],[FINAL Vs LG]]&lt;11.1),"50%","0%")),0)</f>
        <v>50%</v>
      </c>
      <c r="AE336" s="14">
        <f ca="1">VLOOKUP(DAY(TODAY()),BACK!F:G,2,0)</f>
        <v>14</v>
      </c>
      <c r="AF336" s="14">
        <f>BACK!$I$2</f>
        <v>24</v>
      </c>
      <c r="AG336" s="14">
        <f>IF(AVANZA[[#This Row],[Oferta_empaquetada_comisiones]]="SI",1,0)</f>
        <v>0</v>
      </c>
      <c r="AH336" s="36">
        <f>IF(AVANZA[[#This Row],[Variable]]="TERMINADA",IFERROR(VLOOKUP(AVANZA[[#This Row],[SUPERVISOR]],Tabla2[#All],4,0),0),)</f>
        <v>3.5</v>
      </c>
      <c r="AI336" s="14">
        <f>IF(AVANZA[[#This Row],[Producto]]="BA",1,0)</f>
        <v>1</v>
      </c>
      <c r="AJ336" s="14">
        <f>IF(AVANZA[[#This Row],[Producto]]="DUO",1,0)</f>
        <v>0</v>
      </c>
      <c r="AK336" s="14">
        <f>IF(AVANZA[[#This Row],[Producto]]="TRIO",1,0)</f>
        <v>0</v>
      </c>
      <c r="AL336" t="s">
        <v>292</v>
      </c>
      <c r="AM336">
        <v>-1</v>
      </c>
      <c r="AN336">
        <v>-1</v>
      </c>
      <c r="AO336" t="s">
        <v>16076</v>
      </c>
      <c r="AP336" s="1">
        <v>46143.593645833331</v>
      </c>
      <c r="AQ336">
        <v>-1</v>
      </c>
      <c r="AR336" t="s">
        <v>16077</v>
      </c>
      <c r="AS336">
        <v>-1</v>
      </c>
      <c r="AT336">
        <v>-1</v>
      </c>
      <c r="AU336">
        <v>-1</v>
      </c>
      <c r="AV336">
        <v>-1</v>
      </c>
      <c r="AW336">
        <v>-1</v>
      </c>
      <c r="AX336" t="s">
        <v>224</v>
      </c>
      <c r="AY336">
        <v>-1</v>
      </c>
      <c r="AZ336">
        <v>2026</v>
      </c>
      <c r="BA336">
        <v>5</v>
      </c>
      <c r="BB336">
        <v>8</v>
      </c>
      <c r="BC336">
        <v>-1</v>
      </c>
      <c r="BD336" t="s">
        <v>225</v>
      </c>
      <c r="BE336">
        <v>-1</v>
      </c>
      <c r="BF336">
        <v>20001621077364</v>
      </c>
      <c r="BG336" t="s">
        <v>319</v>
      </c>
      <c r="BH336" t="s">
        <v>320</v>
      </c>
      <c r="BI336" t="s">
        <v>16078</v>
      </c>
      <c r="BJ336">
        <v>-1</v>
      </c>
      <c r="BK336">
        <v>-1</v>
      </c>
      <c r="BL336">
        <v>-1</v>
      </c>
      <c r="BM336" t="s">
        <v>229</v>
      </c>
      <c r="BN336" t="s">
        <v>230</v>
      </c>
      <c r="BO336" t="s">
        <v>16079</v>
      </c>
      <c r="BP336" t="s">
        <v>380</v>
      </c>
      <c r="BQ336">
        <v>2026</v>
      </c>
      <c r="BR336">
        <v>5</v>
      </c>
      <c r="BS336">
        <v>1</v>
      </c>
      <c r="BT336" s="1">
        <v>46150.640868055554</v>
      </c>
      <c r="BU336" t="s">
        <v>233</v>
      </c>
      <c r="BV336" s="2">
        <v>46150</v>
      </c>
      <c r="BW336" t="s">
        <v>234</v>
      </c>
      <c r="BX336" s="2">
        <v>46143</v>
      </c>
      <c r="BY336" s="2">
        <v>46150</v>
      </c>
      <c r="BZ336" t="s">
        <v>235</v>
      </c>
      <c r="CA336" t="s">
        <v>236</v>
      </c>
      <c r="CB336" t="s">
        <v>237</v>
      </c>
      <c r="CC336" t="s">
        <v>16080</v>
      </c>
      <c r="CD336" t="s">
        <v>3249</v>
      </c>
      <c r="CE336">
        <v>-1</v>
      </c>
      <c r="CF336" t="s">
        <v>240</v>
      </c>
      <c r="CG336" t="s">
        <v>241</v>
      </c>
      <c r="CH336" t="s">
        <v>242</v>
      </c>
      <c r="CI336">
        <v>22999736</v>
      </c>
      <c r="CJ336" t="s">
        <v>303</v>
      </c>
      <c r="CK336" t="s">
        <v>245</v>
      </c>
      <c r="CL336" t="s">
        <v>246</v>
      </c>
      <c r="CM336" t="s">
        <v>247</v>
      </c>
      <c r="CN336" t="s">
        <v>248</v>
      </c>
      <c r="CT336" t="s">
        <v>304</v>
      </c>
      <c r="CU336" t="s">
        <v>225</v>
      </c>
      <c r="CW336" t="s">
        <v>319</v>
      </c>
      <c r="CX336" t="s">
        <v>320</v>
      </c>
      <c r="DA336" t="s">
        <v>250</v>
      </c>
      <c r="DB336">
        <v>-1</v>
      </c>
      <c r="DF336" t="s">
        <v>251</v>
      </c>
      <c r="DJ336" t="s">
        <v>252</v>
      </c>
      <c r="DK336" t="s">
        <v>253</v>
      </c>
      <c r="DL336" t="s">
        <v>254</v>
      </c>
      <c r="DN336" t="s">
        <v>255</v>
      </c>
      <c r="DR336" t="s">
        <v>305</v>
      </c>
      <c r="DS336" t="s">
        <v>303</v>
      </c>
      <c r="DT336" t="s">
        <v>302</v>
      </c>
      <c r="DV336">
        <v>1</v>
      </c>
      <c r="DW336" t="s">
        <v>257</v>
      </c>
      <c r="ED336" s="2">
        <v>46150</v>
      </c>
      <c r="EF336">
        <v>9</v>
      </c>
      <c r="EP336" t="s">
        <v>258</v>
      </c>
      <c r="ES336" t="s">
        <v>743</v>
      </c>
      <c r="FA336" t="s">
        <v>245</v>
      </c>
      <c r="FB336" t="s">
        <v>260</v>
      </c>
      <c r="FD336" t="s">
        <v>260</v>
      </c>
      <c r="FE336" t="s">
        <v>261</v>
      </c>
      <c r="FF336" t="s">
        <v>262</v>
      </c>
      <c r="FK336" t="s">
        <v>263</v>
      </c>
      <c r="FL336" t="s">
        <v>16081</v>
      </c>
      <c r="FN336" t="s">
        <v>248</v>
      </c>
      <c r="FO336" t="s">
        <v>265</v>
      </c>
      <c r="FR336">
        <v>94990</v>
      </c>
      <c r="GB336" t="s">
        <v>266</v>
      </c>
      <c r="GC336" t="s">
        <v>225</v>
      </c>
      <c r="GD336">
        <v>0</v>
      </c>
      <c r="GF336">
        <v>0</v>
      </c>
      <c r="GG336">
        <v>25423</v>
      </c>
      <c r="GI336">
        <v>94990</v>
      </c>
      <c r="GJ336">
        <v>0</v>
      </c>
      <c r="GL336">
        <v>0</v>
      </c>
      <c r="GM336">
        <v>113038</v>
      </c>
      <c r="GS336" t="s">
        <v>267</v>
      </c>
      <c r="GT336" s="2">
        <v>44773</v>
      </c>
      <c r="GU336" t="s">
        <v>268</v>
      </c>
      <c r="GW336" t="s">
        <v>394</v>
      </c>
      <c r="GZ336" t="s">
        <v>395</v>
      </c>
      <c r="HA336" t="s">
        <v>274</v>
      </c>
      <c r="HB336" t="s">
        <v>275</v>
      </c>
      <c r="HC336" t="s">
        <v>275</v>
      </c>
      <c r="HD336" t="s">
        <v>257</v>
      </c>
      <c r="HE336" t="s">
        <v>230</v>
      </c>
      <c r="HF336" t="s">
        <v>16082</v>
      </c>
      <c r="HR336" t="s">
        <v>278</v>
      </c>
      <c r="HV336">
        <v>94990</v>
      </c>
      <c r="HW336" t="s">
        <v>281</v>
      </c>
      <c r="HY336">
        <v>0</v>
      </c>
      <c r="HZ336">
        <v>0</v>
      </c>
      <c r="IA336" t="s">
        <v>281</v>
      </c>
      <c r="IB336" t="s">
        <v>281</v>
      </c>
      <c r="IE336" t="s">
        <v>283</v>
      </c>
      <c r="IF336" t="s">
        <v>283</v>
      </c>
      <c r="IG336" t="s">
        <v>283</v>
      </c>
      <c r="IH336" t="s">
        <v>284</v>
      </c>
      <c r="II336" t="s">
        <v>285</v>
      </c>
      <c r="IJ336" t="s">
        <v>286</v>
      </c>
      <c r="IK336" t="s">
        <v>278</v>
      </c>
      <c r="IL336" t="s">
        <v>287</v>
      </c>
      <c r="IM336" t="s">
        <v>288</v>
      </c>
      <c r="IN336" t="s">
        <v>289</v>
      </c>
      <c r="IP336" t="s">
        <v>290</v>
      </c>
      <c r="IQ336" t="s">
        <v>284</v>
      </c>
      <c r="IS336" t="s">
        <v>291</v>
      </c>
      <c r="IT336" t="s">
        <v>453</v>
      </c>
      <c r="IU336" t="s">
        <v>14229</v>
      </c>
      <c r="IV336" t="s">
        <v>434</v>
      </c>
      <c r="IW336" t="s">
        <v>318</v>
      </c>
      <c r="IY336" t="s">
        <v>281</v>
      </c>
    </row>
    <row r="337" spans="1:259" x14ac:dyDescent="0.3">
      <c r="A337" s="14">
        <f>DAY(AVANZA[[#This Row],[FechaSeguimiento]])</f>
        <v>8</v>
      </c>
      <c r="B337" s="14">
        <f>MONTH(AVANZA[[#This Row],[FechaSeguimiento]])</f>
        <v>5</v>
      </c>
      <c r="C337"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37" t="str">
        <f>LOWER(IFERROR(VLOOKUP(AVANZA[[#This Row],[ID_Peticion]],CANCELADAS[#All],2,0),""))</f>
        <v/>
      </c>
      <c r="E337" t="str">
        <f>LOWER(IFERROR(VLOOKUP(AVANZA[[#This Row],[ID_Peticion]],CANCELADAS[#All],3,0),""))</f>
        <v/>
      </c>
      <c r="F337" t="str">
        <f>LOWER(IF(AVANZA[[#This Row],[CEDULA CLIENTE]]&lt;&gt;""," CC: " &amp; COUNTIFS(AVANZA[CEDULA CLIENTE],AVANZA[[#This Row],[CEDULA CLIENTE]]),"")&amp; IF(AVANZA[[#This Row],[Direccion]]&lt;&gt;""," DIR: " &amp; COUNTIFS(AVANZA[Direccion],AVANZA[[#This Row],[Direccion]]),""))</f>
        <v xml:space="preserve"> dir: 1</v>
      </c>
      <c r="G337" t="str">
        <f>IFERROR(VLOOKUP(AVANZA[[#This Row],[Cedula_Vendedor_Atis]],PLANTA[[#All],[CEDULA]:[LINEA]],3,0),"No Cruza")</f>
        <v>Marisol Avella</v>
      </c>
      <c r="H337" t="str">
        <f>IFERROR(VLOOKUP(AVANZA[[#This Row],[Cedula_Vendedor_Atis]],PLANTA[[#All],[CEDULA]:[LINEA]],4,0),"No Cruza")</f>
        <v>Fija</v>
      </c>
      <c r="I337" t="str">
        <f>LOWER(IF(AVANZA[[#This Row],[ATRIBUIBLE]]="",AVANZA[[#This Row],[Variable]],AVANZA[[#This Row],[ATRIBUIBLE]]))</f>
        <v>terminada</v>
      </c>
      <c r="J337" s="14">
        <f>IF(AVANZA[[#This Row],[Variable]]=AVANZA[[#Headers],[TERMINADA]],1,0)</f>
        <v>1</v>
      </c>
      <c r="K337" s="14">
        <f>IF(AVANZA[[#This Row],[Variable]]=AVANZA[[#Headers],[ANULADA]],1,0)</f>
        <v>0</v>
      </c>
      <c r="L337" s="14">
        <f>IF(AVANZA[[#This Row],[Variable]]=AVANZA[[#Headers],[PENDIENTE]],1,0)</f>
        <v>0</v>
      </c>
      <c r="M337" s="14">
        <f>IF(AVANZA[[#This Row],[ESTADO AGENDA]]="AGENDADA",1,0)</f>
        <v>0</v>
      </c>
      <c r="N337" s="14">
        <f>IF(AVANZA[[#This Row],[ESTADO AGENDA]]="PENDIENTE DE AGENDAR",1,0)</f>
        <v>0</v>
      </c>
      <c r="O337" s="14">
        <f>IF(AVANZA[[#This Row],[ESTADO AGENDA]]="SUSPENDIDA",1,0)</f>
        <v>0</v>
      </c>
      <c r="P337" t="str" cm="1">
        <f t="array" ref="P337">_xlfn.XLOOKUP(AVANZA[[#This Row],[Num_Agrupacion_Pet_Atis]],Tabla1[[#All],[Numero_de_actuacion]],Tabla1[[#All],[Estado_de_la_orden]],"",0)</f>
        <v/>
      </c>
      <c r="Q337" s="2" t="str" cm="1">
        <f t="array" ref="Q337">_xlfn.XLOOKUP(AVANZA[[#This Row],[Num_Agrupacion_Pet_Atis]],Tabla1[[#All],[Numero_de_actuacion]],Tabla1[[#All],[Fecha_de_la_cita]],"",0)</f>
        <v/>
      </c>
      <c r="R337" t="str" cm="1">
        <f t="array" ref="R337">_xlfn.XLOOKUP(AVANZA[[#This Row],[Num_Agrupacion_Pet_Atis]],Tabla1[[#All],[Numero_de_actuacion]],Tabla1[[#All],[Franja_horaria_de_la_cita]],"",0)</f>
        <v/>
      </c>
      <c r="S337" s="14" t="str">
        <f>IFERROR(DAY(AVANZA[[#This Row],[FECHA AGENDA]]),"")</f>
        <v/>
      </c>
      <c r="T337" s="14" t="str">
        <f>IFERROR(MONTH(AVANZA[[#This Row],[FECHA AGENDA]]),"")</f>
        <v/>
      </c>
      <c r="U337" t="str" cm="1">
        <f t="array" ref="U337">_xlfn.XLOOKUP(AVANZA[[#This Row],[Num_Agrupacion_Pet_Atis]],Tabla1[[#All],[Numero_de_actuacion]],Tabla1[[#All],[Motivo_de_suspension]],"",0)</f>
        <v/>
      </c>
      <c r="V337" s="2" t="str" cm="1">
        <f t="array" ref="V337">_xlfn.XLOOKUP(AVANZA[[#This Row],[Num_Agrupacion_Pet_Atis]],Tabla1[[#All],[Numero_de_actuacion]],Tabla1[[#All],[No_identificacion_cliente]],"",0)</f>
        <v/>
      </c>
      <c r="W337" s="2" t="str" cm="1">
        <f t="array" ref="W337">_xlfn.XLOOKUP(AVANZA[[#This Row],[Num_Agrupacion_Pet_Atis]],Tabla1[[#All],[Numero_de_actuacion]],Tabla1[[#All],[Movil_de_contacto]],"",0)</f>
        <v/>
      </c>
      <c r="X337" s="14">
        <f>IF(OR(AVANZA[[#This Row],[ESTADO LEG]]="Legalizada grabacion",AVANZA[[#This Row],[ESTADO LEG]]="Legalizada aut"),1,0)</f>
        <v>0</v>
      </c>
      <c r="Y337" s="14">
        <f>IF(OR(AVANZA[[#This Row],[ESTADO LEG]]="pdte legalizar",AVANZA[[#This Row],[ESTADO LEG]]="No cruza"),1,0)</f>
        <v>1</v>
      </c>
      <c r="Z337" t="str" cm="1">
        <f t="array" ref="Z337">IF(AVANZA[[#This Row],[Variable]]="Terminada",LOWER(_xlfn.XLOOKUP(AVANZA[[#This Row],[ID_Peticion]],Tabla6[[#All],[NUM_PETICION]],Tabla6[[#All],[ESTADO_LEG]],"NO CRUZA",0)),AVANZA[[#This Row],[Variable]])</f>
        <v>pdte legalizar</v>
      </c>
      <c r="AA337" cm="1">
        <f t="array" ref="AA337">_xlfn.XLOOKUP(AVANZA[[#This Row],[ID_Peticion]],Tabla6[[#All],[NUM_PETICION]],Tabla6[[#All],[DIF_DIAS]],"",0)</f>
        <v>5</v>
      </c>
      <c r="AB337" s="2" cm="1">
        <f t="array" ref="AB337">IFERROR(_xlfn.XLOOKUP(AVANZA[[#This Row],[ID_Peticion]],Tabla6[[#All],[NUM_PETICION]],Tabla6[[#All],[FEC_LEGAL]],"",0),"")</f>
        <v>0</v>
      </c>
      <c r="AC337" s="14">
        <f ca="1">IF(AVANZA[[#This Row],[FECHA LEG]]&lt;&gt;0,IFERROR(AVANZA[[#This Row],[FECHA LEG]]-AVANZA[[#This Row],[FechaIniEstadoSubPetAtis]],0),TODAY()-AVANZA[[#This Row],[FechaIniEstadoSubPetAtis]])</f>
        <v>9</v>
      </c>
      <c r="AD337" s="35" t="str">
        <f ca="1">IF(AVANZA[[#This Row],[FINAL Vs LG]]&lt;&gt;0,IF(AVANZA[[#This Row],[FINAL Vs LG]]&lt;7.1,"100%",IF(AND(AVANZA[[#This Row],[FINAL Vs LG]]&gt;7.1,AVANZA[[#This Row],[FINAL Vs LG]]&lt;11.1),"50%","0%")),0)</f>
        <v>50%</v>
      </c>
      <c r="AE337" s="14">
        <f ca="1">VLOOKUP(DAY(TODAY()),BACK!F:G,2,0)</f>
        <v>14</v>
      </c>
      <c r="AF337" s="14">
        <f>BACK!$I$2</f>
        <v>24</v>
      </c>
      <c r="AG337" s="14">
        <f>IF(AVANZA[[#This Row],[Oferta_empaquetada_comisiones]]="SI",1,0)</f>
        <v>0</v>
      </c>
      <c r="AH337" s="36">
        <f>IF(AVANZA[[#This Row],[Variable]]="TERMINADA",IFERROR(VLOOKUP(AVANZA[[#This Row],[SUPERVISOR]],Tabla2[#All],4,0),0),)</f>
        <v>3.5</v>
      </c>
      <c r="AI337" s="14">
        <f>IF(AVANZA[[#This Row],[Producto]]="BA",1,0)</f>
        <v>1</v>
      </c>
      <c r="AJ337" s="14">
        <f>IF(AVANZA[[#This Row],[Producto]]="DUO",1,0)</f>
        <v>0</v>
      </c>
      <c r="AK337" s="14">
        <f>IF(AVANZA[[#This Row],[Producto]]="TRIO",1,0)</f>
        <v>0</v>
      </c>
      <c r="AL337" t="s">
        <v>400</v>
      </c>
      <c r="AM337">
        <v>-1</v>
      </c>
      <c r="AN337">
        <v>-1</v>
      </c>
      <c r="AO337" t="s">
        <v>16083</v>
      </c>
      <c r="AP337" s="1">
        <v>46149.747534722221</v>
      </c>
      <c r="AQ337">
        <v>-1</v>
      </c>
      <c r="AR337" t="s">
        <v>16084</v>
      </c>
      <c r="AS337">
        <v>-1</v>
      </c>
      <c r="AT337">
        <v>-1</v>
      </c>
      <c r="AU337">
        <v>-1</v>
      </c>
      <c r="AV337">
        <v>-1</v>
      </c>
      <c r="AW337">
        <v>-1</v>
      </c>
      <c r="AX337" t="s">
        <v>224</v>
      </c>
      <c r="AY337">
        <v>-1</v>
      </c>
      <c r="AZ337">
        <v>2026</v>
      </c>
      <c r="BA337">
        <v>5</v>
      </c>
      <c r="BB337">
        <v>8</v>
      </c>
      <c r="BC337">
        <v>-1</v>
      </c>
      <c r="BD337" t="s">
        <v>225</v>
      </c>
      <c r="BE337">
        <v>-1</v>
      </c>
      <c r="BF337">
        <v>20001624205266</v>
      </c>
      <c r="BG337" t="s">
        <v>1477</v>
      </c>
      <c r="BH337" t="s">
        <v>1478</v>
      </c>
      <c r="BI337" t="s">
        <v>16085</v>
      </c>
      <c r="BJ337">
        <v>-1</v>
      </c>
      <c r="BK337">
        <v>-1</v>
      </c>
      <c r="BL337">
        <v>-1</v>
      </c>
      <c r="BM337" t="s">
        <v>229</v>
      </c>
      <c r="BN337" t="s">
        <v>230</v>
      </c>
      <c r="BO337" t="s">
        <v>16086</v>
      </c>
      <c r="BP337" t="s">
        <v>232</v>
      </c>
      <c r="BQ337">
        <v>2026</v>
      </c>
      <c r="BR337">
        <v>5</v>
      </c>
      <c r="BS337">
        <v>7</v>
      </c>
      <c r="BT337" s="1">
        <v>46150.595370370371</v>
      </c>
      <c r="BU337" t="s">
        <v>233</v>
      </c>
      <c r="BV337" s="2">
        <v>46150</v>
      </c>
      <c r="BW337" t="s">
        <v>234</v>
      </c>
      <c r="BX337" s="2">
        <v>46149</v>
      </c>
      <c r="BY337" s="2">
        <v>46150</v>
      </c>
      <c r="BZ337" t="s">
        <v>235</v>
      </c>
      <c r="CA337" t="s">
        <v>352</v>
      </c>
      <c r="CB337" t="s">
        <v>353</v>
      </c>
      <c r="CC337" t="s">
        <v>16087</v>
      </c>
      <c r="CD337" t="s">
        <v>1409</v>
      </c>
      <c r="CE337">
        <v>-1</v>
      </c>
      <c r="CF337" t="s">
        <v>356</v>
      </c>
      <c r="CG337" t="s">
        <v>301</v>
      </c>
      <c r="CH337" t="s">
        <v>357</v>
      </c>
      <c r="CI337">
        <v>1053346599</v>
      </c>
      <c r="CJ337" t="s">
        <v>408</v>
      </c>
      <c r="CK337" t="s">
        <v>245</v>
      </c>
      <c r="CL337" t="s">
        <v>409</v>
      </c>
      <c r="CM337" t="s">
        <v>247</v>
      </c>
      <c r="CN337" t="s">
        <v>410</v>
      </c>
      <c r="CT337" t="s">
        <v>304</v>
      </c>
      <c r="CU337" t="s">
        <v>225</v>
      </c>
      <c r="CW337" t="s">
        <v>1477</v>
      </c>
      <c r="CX337" t="s">
        <v>1478</v>
      </c>
      <c r="DA337" t="s">
        <v>250</v>
      </c>
      <c r="DB337">
        <v>-1</v>
      </c>
      <c r="DF337" t="s">
        <v>251</v>
      </c>
      <c r="DJ337" t="s">
        <v>252</v>
      </c>
      <c r="DK337" t="s">
        <v>253</v>
      </c>
      <c r="DL337" t="s">
        <v>254</v>
      </c>
      <c r="DN337" t="s">
        <v>255</v>
      </c>
      <c r="DR337" t="s">
        <v>411</v>
      </c>
      <c r="DS337" t="s">
        <v>408</v>
      </c>
      <c r="DT337" t="s">
        <v>407</v>
      </c>
      <c r="DV337">
        <v>1</v>
      </c>
      <c r="DW337" t="s">
        <v>283</v>
      </c>
      <c r="ED337" s="2">
        <v>46150</v>
      </c>
      <c r="EE337" t="s">
        <v>361</v>
      </c>
      <c r="EF337">
        <v>16</v>
      </c>
      <c r="EP337" t="s">
        <v>258</v>
      </c>
      <c r="ES337" t="s">
        <v>362</v>
      </c>
      <c r="FA337" t="s">
        <v>245</v>
      </c>
      <c r="FB337" t="s">
        <v>363</v>
      </c>
      <c r="FD337" t="s">
        <v>363</v>
      </c>
      <c r="FE337" t="s">
        <v>364</v>
      </c>
      <c r="FF337" t="s">
        <v>364</v>
      </c>
      <c r="FK337" t="s">
        <v>263</v>
      </c>
      <c r="FL337" t="s">
        <v>16088</v>
      </c>
      <c r="FN337" t="s">
        <v>410</v>
      </c>
      <c r="FO337" t="s">
        <v>414</v>
      </c>
      <c r="FR337">
        <v>101026</v>
      </c>
      <c r="GB337" t="s">
        <v>266</v>
      </c>
      <c r="GC337" t="s">
        <v>225</v>
      </c>
      <c r="GD337">
        <v>0</v>
      </c>
      <c r="GF337">
        <v>0</v>
      </c>
      <c r="GG337">
        <v>25334</v>
      </c>
      <c r="GI337">
        <v>101026</v>
      </c>
      <c r="GJ337">
        <v>0</v>
      </c>
      <c r="GL337">
        <v>0</v>
      </c>
      <c r="GM337">
        <v>120220</v>
      </c>
      <c r="GS337" t="s">
        <v>267</v>
      </c>
      <c r="GT337" s="2">
        <v>44957</v>
      </c>
      <c r="GU337" t="s">
        <v>268</v>
      </c>
      <c r="GV337" t="s">
        <v>311</v>
      </c>
      <c r="GW337" t="s">
        <v>270</v>
      </c>
      <c r="GX337" t="s">
        <v>271</v>
      </c>
      <c r="GY337" t="s">
        <v>272</v>
      </c>
      <c r="GZ337" t="s">
        <v>273</v>
      </c>
      <c r="HA337" t="s">
        <v>274</v>
      </c>
      <c r="HB337" t="s">
        <v>367</v>
      </c>
      <c r="HC337" t="s">
        <v>352</v>
      </c>
      <c r="HD337" t="s">
        <v>368</v>
      </c>
      <c r="HE337" t="s">
        <v>230</v>
      </c>
      <c r="HF337" t="s">
        <v>16089</v>
      </c>
      <c r="HG337" t="s">
        <v>277</v>
      </c>
      <c r="HR337" t="s">
        <v>278</v>
      </c>
      <c r="HV337">
        <v>103900</v>
      </c>
      <c r="HW337" t="s">
        <v>279</v>
      </c>
      <c r="HX337" t="s">
        <v>280</v>
      </c>
      <c r="HY337">
        <v>118694</v>
      </c>
      <c r="HZ337">
        <v>17668</v>
      </c>
      <c r="IA337" t="s">
        <v>279</v>
      </c>
      <c r="IB337" t="s">
        <v>281</v>
      </c>
      <c r="ID337" t="s">
        <v>282</v>
      </c>
      <c r="IE337" t="s">
        <v>283</v>
      </c>
      <c r="IF337" t="s">
        <v>283</v>
      </c>
      <c r="IG337" t="s">
        <v>283</v>
      </c>
      <c r="IH337" t="s">
        <v>284</v>
      </c>
      <c r="II337" t="s">
        <v>285</v>
      </c>
      <c r="IJ337" t="s">
        <v>286</v>
      </c>
      <c r="IK337" t="s">
        <v>278</v>
      </c>
      <c r="IL337" t="s">
        <v>346</v>
      </c>
      <c r="IM337" t="s">
        <v>288</v>
      </c>
      <c r="IN337" t="s">
        <v>289</v>
      </c>
      <c r="IP337" t="s">
        <v>290</v>
      </c>
      <c r="IQ337" t="s">
        <v>284</v>
      </c>
      <c r="IS337" t="s">
        <v>291</v>
      </c>
      <c r="IY337" t="s">
        <v>281</v>
      </c>
    </row>
    <row r="338" spans="1:259" x14ac:dyDescent="0.3">
      <c r="A338" s="14">
        <f>DAY(AVANZA[[#This Row],[FechaSeguimiento]])</f>
        <v>8</v>
      </c>
      <c r="B338" s="14">
        <f>MONTH(AVANZA[[#This Row],[FechaSeguimiento]])</f>
        <v>5</v>
      </c>
      <c r="C338"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38" t="str">
        <f>LOWER(IFERROR(VLOOKUP(AVANZA[[#This Row],[ID_Peticion]],CANCELADAS[#All],2,0),""))</f>
        <v>qc - pedido duplicado</v>
      </c>
      <c r="E338" t="str">
        <f>LOWER(IFERROR(VLOOKUP(AVANZA[[#This Row],[ID_Peticion]],CANCELADAS[#All],3,0),""))</f>
        <v>asesor</v>
      </c>
      <c r="F338" t="str">
        <f>LOWER(IF(AVANZA[[#This Row],[CEDULA CLIENTE]]&lt;&gt;""," CC: " &amp; COUNTIFS(AVANZA[CEDULA CLIENTE],AVANZA[[#This Row],[CEDULA CLIENTE]]),"")&amp; IF(AVANZA[[#This Row],[Direccion]]&lt;&gt;""," DIR: " &amp; COUNTIFS(AVANZA[Direccion],AVANZA[[#This Row],[Direccion]]),""))</f>
        <v xml:space="preserve"> dir: 1</v>
      </c>
      <c r="G338" t="str">
        <f>IFERROR(VLOOKUP(AVANZA[[#This Row],[Cedula_Vendedor_Atis]],PLANTA[[#All],[CEDULA]:[LINEA]],3,0),"No Cruza")</f>
        <v>Marisol Avella</v>
      </c>
      <c r="H338" t="str">
        <f>IFERROR(VLOOKUP(AVANZA[[#This Row],[Cedula_Vendedor_Atis]],PLANTA[[#All],[CEDULA]:[LINEA]],4,0),"No Cruza")</f>
        <v>Fija</v>
      </c>
      <c r="I338" t="str">
        <f>LOWER(IF(AVANZA[[#This Row],[ATRIBUIBLE]]="",AVANZA[[#This Row],[Variable]],AVANZA[[#This Row],[ATRIBUIBLE]]))</f>
        <v>asesor</v>
      </c>
      <c r="J338" s="14">
        <f>IF(AVANZA[[#This Row],[Variable]]=AVANZA[[#Headers],[TERMINADA]],1,0)</f>
        <v>0</v>
      </c>
      <c r="K338" s="14">
        <f>IF(AVANZA[[#This Row],[Variable]]=AVANZA[[#Headers],[ANULADA]],1,0)</f>
        <v>1</v>
      </c>
      <c r="L338" s="14">
        <f>IF(AVANZA[[#This Row],[Variable]]=AVANZA[[#Headers],[PENDIENTE]],1,0)</f>
        <v>0</v>
      </c>
      <c r="M338" s="14">
        <f>IF(AVANZA[[#This Row],[ESTADO AGENDA]]="AGENDADA",1,0)</f>
        <v>0</v>
      </c>
      <c r="N338" s="14">
        <f>IF(AVANZA[[#This Row],[ESTADO AGENDA]]="PENDIENTE DE AGENDAR",1,0)</f>
        <v>0</v>
      </c>
      <c r="O338" s="14">
        <f>IF(AVANZA[[#This Row],[ESTADO AGENDA]]="SUSPENDIDA",1,0)</f>
        <v>0</v>
      </c>
      <c r="P338" t="str" cm="1">
        <f t="array" ref="P338">_xlfn.XLOOKUP(AVANZA[[#This Row],[Num_Agrupacion_Pet_Atis]],Tabla1[[#All],[Numero_de_actuacion]],Tabla1[[#All],[Estado_de_la_orden]],"",0)</f>
        <v/>
      </c>
      <c r="Q338" s="2" t="str" cm="1">
        <f t="array" ref="Q338">_xlfn.XLOOKUP(AVANZA[[#This Row],[Num_Agrupacion_Pet_Atis]],Tabla1[[#All],[Numero_de_actuacion]],Tabla1[[#All],[Fecha_de_la_cita]],"",0)</f>
        <v/>
      </c>
      <c r="R338" t="str" cm="1">
        <f t="array" ref="R338">_xlfn.XLOOKUP(AVANZA[[#This Row],[Num_Agrupacion_Pet_Atis]],Tabla1[[#All],[Numero_de_actuacion]],Tabla1[[#All],[Franja_horaria_de_la_cita]],"",0)</f>
        <v/>
      </c>
      <c r="S338" s="14" t="str">
        <f>IFERROR(DAY(AVANZA[[#This Row],[FECHA AGENDA]]),"")</f>
        <v/>
      </c>
      <c r="T338" s="14" t="str">
        <f>IFERROR(MONTH(AVANZA[[#This Row],[FECHA AGENDA]]),"")</f>
        <v/>
      </c>
      <c r="U338" t="str" cm="1">
        <f t="array" ref="U338">_xlfn.XLOOKUP(AVANZA[[#This Row],[Num_Agrupacion_Pet_Atis]],Tabla1[[#All],[Numero_de_actuacion]],Tabla1[[#All],[Motivo_de_suspension]],"",0)</f>
        <v/>
      </c>
      <c r="V338" s="2" t="str" cm="1">
        <f t="array" ref="V338">_xlfn.XLOOKUP(AVANZA[[#This Row],[Num_Agrupacion_Pet_Atis]],Tabla1[[#All],[Numero_de_actuacion]],Tabla1[[#All],[No_identificacion_cliente]],"",0)</f>
        <v/>
      </c>
      <c r="W338" s="2" t="str" cm="1">
        <f t="array" ref="W338">_xlfn.XLOOKUP(AVANZA[[#This Row],[Num_Agrupacion_Pet_Atis]],Tabla1[[#All],[Numero_de_actuacion]],Tabla1[[#All],[Movil_de_contacto]],"",0)</f>
        <v/>
      </c>
      <c r="X338" s="14">
        <f>IF(OR(AVANZA[[#This Row],[ESTADO LEG]]="Legalizada grabacion",AVANZA[[#This Row],[ESTADO LEG]]="Legalizada aut"),1,0)</f>
        <v>0</v>
      </c>
      <c r="Y338" s="14">
        <f>IF(OR(AVANZA[[#This Row],[ESTADO LEG]]="pdte legalizar",AVANZA[[#This Row],[ESTADO LEG]]="No cruza"),1,0)</f>
        <v>0</v>
      </c>
      <c r="Z338" t="str" cm="1">
        <f t="array" ref="Z338">IF(AVANZA[[#This Row],[Variable]]="Terminada",LOWER(_xlfn.XLOOKUP(AVANZA[[#This Row],[ID_Peticion]],Tabla6[[#All],[NUM_PETICION]],Tabla6[[#All],[ESTADO_LEG]],"NO CRUZA",0)),AVANZA[[#This Row],[Variable]])</f>
        <v>ANULADA</v>
      </c>
      <c r="AA338" t="str" cm="1">
        <f t="array" ref="AA338">_xlfn.XLOOKUP(AVANZA[[#This Row],[ID_Peticion]],Tabla6[[#All],[NUM_PETICION]],Tabla6[[#All],[DIF_DIAS]],"",0)</f>
        <v/>
      </c>
      <c r="AB338" s="2" t="str" cm="1">
        <f t="array" ref="AB338">IFERROR(_xlfn.XLOOKUP(AVANZA[[#This Row],[ID_Peticion]],Tabla6[[#All],[NUM_PETICION]],Tabla6[[#All],[FEC_LEGAL]],"",0),"")</f>
        <v/>
      </c>
      <c r="AC338" s="14">
        <f ca="1">IF(AVANZA[[#This Row],[FECHA LEG]]&lt;&gt;0,IFERROR(AVANZA[[#This Row],[FECHA LEG]]-AVANZA[[#This Row],[FechaIniEstadoSubPetAtis]],0),TODAY()-AVANZA[[#This Row],[FechaIniEstadoSubPetAtis]])</f>
        <v>0</v>
      </c>
      <c r="AD338" s="35">
        <f ca="1">IF(AVANZA[[#This Row],[FINAL Vs LG]]&lt;&gt;0,IF(AVANZA[[#This Row],[FINAL Vs LG]]&lt;7.1,"100%",IF(AND(AVANZA[[#This Row],[FINAL Vs LG]]&gt;7.1,AVANZA[[#This Row],[FINAL Vs LG]]&lt;11.1),"50%","0%")),0)</f>
        <v>0</v>
      </c>
      <c r="AE338" s="14">
        <f ca="1">VLOOKUP(DAY(TODAY()),BACK!F:G,2,0)</f>
        <v>14</v>
      </c>
      <c r="AF338" s="14">
        <f>BACK!$I$2</f>
        <v>24</v>
      </c>
      <c r="AG338" s="14">
        <f>IF(AVANZA[[#This Row],[Oferta_empaquetada_comisiones]]="SI",1,0)</f>
        <v>0</v>
      </c>
      <c r="AH338" s="36">
        <f>IF(AVANZA[[#This Row],[Variable]]="TERMINADA",IFERROR(VLOOKUP(AVANZA[[#This Row],[SUPERVISOR]],Tabla2[#All],4,0),0),)</f>
        <v>0</v>
      </c>
      <c r="AI338" s="14">
        <f>IF(AVANZA[[#This Row],[Producto]]="BA",1,0)</f>
        <v>1</v>
      </c>
      <c r="AJ338" s="14">
        <f>IF(AVANZA[[#This Row],[Producto]]="DUO",1,0)</f>
        <v>0</v>
      </c>
      <c r="AK338" s="14">
        <f>IF(AVANZA[[#This Row],[Producto]]="TRIO",1,0)</f>
        <v>0</v>
      </c>
      <c r="AL338" t="s">
        <v>435</v>
      </c>
      <c r="AM338">
        <v>-1</v>
      </c>
      <c r="AN338">
        <v>-1</v>
      </c>
      <c r="AO338" t="s">
        <v>16090</v>
      </c>
      <c r="AP338" s="1">
        <v>46150.885636574072</v>
      </c>
      <c r="AQ338">
        <v>-1</v>
      </c>
      <c r="AR338" t="s">
        <v>16091</v>
      </c>
      <c r="AS338">
        <v>-1</v>
      </c>
      <c r="AT338">
        <v>-1</v>
      </c>
      <c r="AU338">
        <v>-1</v>
      </c>
      <c r="AV338">
        <v>-1</v>
      </c>
      <c r="AW338">
        <v>-1</v>
      </c>
      <c r="AX338" t="s">
        <v>224</v>
      </c>
      <c r="AY338">
        <v>-1</v>
      </c>
      <c r="AZ338">
        <v>2026</v>
      </c>
      <c r="BA338">
        <v>5</v>
      </c>
      <c r="BB338">
        <v>8</v>
      </c>
      <c r="BC338">
        <v>-1</v>
      </c>
      <c r="BD338" t="s">
        <v>225</v>
      </c>
      <c r="BE338">
        <v>-1</v>
      </c>
      <c r="BF338">
        <v>20001624674396</v>
      </c>
      <c r="BG338" t="s">
        <v>319</v>
      </c>
      <c r="BH338" t="s">
        <v>320</v>
      </c>
      <c r="BI338" t="s">
        <v>16092</v>
      </c>
      <c r="BJ338">
        <v>-1</v>
      </c>
      <c r="BK338">
        <v>-1</v>
      </c>
      <c r="BL338">
        <v>-1</v>
      </c>
      <c r="BM338" t="s">
        <v>573</v>
      </c>
      <c r="BN338" t="s">
        <v>230</v>
      </c>
      <c r="BO338" t="s">
        <v>16093</v>
      </c>
      <c r="BP338" t="s">
        <v>232</v>
      </c>
      <c r="BQ338">
        <v>2026</v>
      </c>
      <c r="BR338">
        <v>5</v>
      </c>
      <c r="BS338">
        <v>8</v>
      </c>
      <c r="BT338" s="1">
        <v>46150.91778935185</v>
      </c>
      <c r="BU338" t="s">
        <v>575</v>
      </c>
      <c r="BV338" s="2">
        <v>46150</v>
      </c>
      <c r="BW338" t="s">
        <v>576</v>
      </c>
      <c r="BX338" s="2">
        <v>46150</v>
      </c>
      <c r="BY338" s="2">
        <v>46150</v>
      </c>
      <c r="BZ338" t="s">
        <v>235</v>
      </c>
      <c r="CA338" t="s">
        <v>297</v>
      </c>
      <c r="CB338" t="s">
        <v>297</v>
      </c>
      <c r="CC338" t="s">
        <v>16094</v>
      </c>
      <c r="CD338" t="s">
        <v>3379</v>
      </c>
      <c r="CE338">
        <v>-1</v>
      </c>
      <c r="CF338" t="s">
        <v>300</v>
      </c>
      <c r="CG338" t="s">
        <v>301</v>
      </c>
      <c r="CH338" t="s">
        <v>242</v>
      </c>
      <c r="CI338">
        <v>1193125457</v>
      </c>
      <c r="CJ338" t="s">
        <v>445</v>
      </c>
      <c r="CK338" t="s">
        <v>245</v>
      </c>
      <c r="CL338" t="s">
        <v>246</v>
      </c>
      <c r="CM338" t="s">
        <v>247</v>
      </c>
      <c r="CN338" t="s">
        <v>359</v>
      </c>
      <c r="CT338" t="s">
        <v>249</v>
      </c>
      <c r="CU338" t="s">
        <v>225</v>
      </c>
      <c r="CW338" t="s">
        <v>319</v>
      </c>
      <c r="CX338" t="s">
        <v>320</v>
      </c>
      <c r="CY338" t="s">
        <v>1870</v>
      </c>
      <c r="DA338" t="s">
        <v>250</v>
      </c>
      <c r="DB338">
        <v>-1</v>
      </c>
      <c r="DF338" t="s">
        <v>731</v>
      </c>
      <c r="DJ338" t="s">
        <v>252</v>
      </c>
      <c r="DK338" t="s">
        <v>253</v>
      </c>
      <c r="DL338" t="s">
        <v>253</v>
      </c>
      <c r="DN338" t="s">
        <v>255</v>
      </c>
      <c r="DR338" t="s">
        <v>449</v>
      </c>
      <c r="DS338" t="s">
        <v>445</v>
      </c>
      <c r="DT338" t="s">
        <v>444</v>
      </c>
      <c r="DV338">
        <v>1</v>
      </c>
      <c r="DW338" t="s">
        <v>283</v>
      </c>
      <c r="ED338" s="2">
        <v>46150</v>
      </c>
      <c r="EF338">
        <v>16</v>
      </c>
      <c r="EP338" t="s">
        <v>258</v>
      </c>
      <c r="FA338" t="s">
        <v>245</v>
      </c>
      <c r="FB338" t="s">
        <v>308</v>
      </c>
      <c r="FD338" t="s">
        <v>308</v>
      </c>
      <c r="FE338" t="s">
        <v>309</v>
      </c>
      <c r="FF338" t="s">
        <v>309</v>
      </c>
      <c r="FK338" t="s">
        <v>263</v>
      </c>
      <c r="FN338" t="s">
        <v>359</v>
      </c>
      <c r="FO338" t="s">
        <v>366</v>
      </c>
      <c r="FR338">
        <v>0</v>
      </c>
      <c r="GB338" t="s">
        <v>266</v>
      </c>
      <c r="GM338">
        <v>0</v>
      </c>
      <c r="GS338" t="s">
        <v>267</v>
      </c>
      <c r="GT338" s="2"/>
      <c r="GU338" t="s">
        <v>268</v>
      </c>
      <c r="GV338" t="s">
        <v>269</v>
      </c>
      <c r="GW338" t="s">
        <v>270</v>
      </c>
      <c r="GX338" t="s">
        <v>271</v>
      </c>
      <c r="GY338" t="s">
        <v>272</v>
      </c>
      <c r="GZ338" t="s">
        <v>273</v>
      </c>
      <c r="HE338" t="s">
        <v>230</v>
      </c>
      <c r="HF338" t="s">
        <v>14321</v>
      </c>
      <c r="HR338" t="s">
        <v>278</v>
      </c>
      <c r="HV338">
        <v>94990</v>
      </c>
      <c r="HW338" t="s">
        <v>281</v>
      </c>
      <c r="HY338">
        <v>0</v>
      </c>
      <c r="HZ338">
        <v>0</v>
      </c>
      <c r="IA338" t="s">
        <v>279</v>
      </c>
      <c r="IB338" t="s">
        <v>281</v>
      </c>
      <c r="IC338" t="s">
        <v>16095</v>
      </c>
      <c r="IE338" t="s">
        <v>283</v>
      </c>
      <c r="IF338" t="s">
        <v>283</v>
      </c>
      <c r="IG338" t="s">
        <v>283</v>
      </c>
      <c r="IH338" t="s">
        <v>284</v>
      </c>
      <c r="II338" t="s">
        <v>285</v>
      </c>
      <c r="IJ338" t="s">
        <v>286</v>
      </c>
      <c r="IK338" t="s">
        <v>278</v>
      </c>
      <c r="IL338" t="s">
        <v>371</v>
      </c>
      <c r="IM338" t="s">
        <v>288</v>
      </c>
      <c r="IN338" t="s">
        <v>290</v>
      </c>
      <c r="IP338" t="s">
        <v>1874</v>
      </c>
      <c r="IQ338" t="s">
        <v>284</v>
      </c>
      <c r="IS338" t="s">
        <v>736</v>
      </c>
      <c r="IT338" t="s">
        <v>398</v>
      </c>
      <c r="IW338" t="s">
        <v>1230</v>
      </c>
      <c r="IY338" t="s">
        <v>281</v>
      </c>
    </row>
    <row r="339" spans="1:259" x14ac:dyDescent="0.3">
      <c r="A339" s="14">
        <f>DAY(AVANZA[[#This Row],[FechaSeguimiento]])</f>
        <v>8</v>
      </c>
      <c r="B339" s="14">
        <f>MONTH(AVANZA[[#This Row],[FechaSeguimiento]])</f>
        <v>5</v>
      </c>
      <c r="C339"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39" t="str">
        <f>LOWER(IFERROR(VLOOKUP(AVANZA[[#This Row],[ID_Peticion]],CANCELADAS[#All],2,0),""))</f>
        <v/>
      </c>
      <c r="E339" t="str">
        <f>LOWER(IFERROR(VLOOKUP(AVANZA[[#This Row],[ID_Peticion]],CANCELADAS[#All],3,0),""))</f>
        <v/>
      </c>
      <c r="F339" t="str">
        <f>LOWER(IF(AVANZA[[#This Row],[CEDULA CLIENTE]]&lt;&gt;""," CC: " &amp; COUNTIFS(AVANZA[CEDULA CLIENTE],AVANZA[[#This Row],[CEDULA CLIENTE]]),"")&amp; IF(AVANZA[[#This Row],[Direccion]]&lt;&gt;""," DIR: " &amp; COUNTIFS(AVANZA[Direccion],AVANZA[[#This Row],[Direccion]]),""))</f>
        <v xml:space="preserve"> dir: 1</v>
      </c>
      <c r="G339" t="str">
        <f>IFERROR(VLOOKUP(AVANZA[[#This Row],[Cedula_Vendedor_Atis]],PLANTA[[#All],[CEDULA]:[LINEA]],3,0),"No Cruza")</f>
        <v>Marisol Avella</v>
      </c>
      <c r="H339" t="str">
        <f>IFERROR(VLOOKUP(AVANZA[[#This Row],[Cedula_Vendedor_Atis]],PLANTA[[#All],[CEDULA]:[LINEA]],4,0),"No Cruza")</f>
        <v>Fija</v>
      </c>
      <c r="I339" t="str">
        <f>LOWER(IF(AVANZA[[#This Row],[ATRIBUIBLE]]="",AVANZA[[#This Row],[Variable]],AVANZA[[#This Row],[ATRIBUIBLE]]))</f>
        <v>terminada</v>
      </c>
      <c r="J339" s="14">
        <f>IF(AVANZA[[#This Row],[Variable]]=AVANZA[[#Headers],[TERMINADA]],1,0)</f>
        <v>1</v>
      </c>
      <c r="K339" s="14">
        <f>IF(AVANZA[[#This Row],[Variable]]=AVANZA[[#Headers],[ANULADA]],1,0)</f>
        <v>0</v>
      </c>
      <c r="L339" s="14">
        <f>IF(AVANZA[[#This Row],[Variable]]=AVANZA[[#Headers],[PENDIENTE]],1,0)</f>
        <v>0</v>
      </c>
      <c r="M339" s="14">
        <f>IF(AVANZA[[#This Row],[ESTADO AGENDA]]="AGENDADA",1,0)</f>
        <v>0</v>
      </c>
      <c r="N339" s="14">
        <f>IF(AVANZA[[#This Row],[ESTADO AGENDA]]="PENDIENTE DE AGENDAR",1,0)</f>
        <v>0</v>
      </c>
      <c r="O339" s="14">
        <f>IF(AVANZA[[#This Row],[ESTADO AGENDA]]="SUSPENDIDA",1,0)</f>
        <v>0</v>
      </c>
      <c r="P339" t="str" cm="1">
        <f t="array" ref="P339">_xlfn.XLOOKUP(AVANZA[[#This Row],[Num_Agrupacion_Pet_Atis]],Tabla1[[#All],[Numero_de_actuacion]],Tabla1[[#All],[Estado_de_la_orden]],"",0)</f>
        <v/>
      </c>
      <c r="Q339" s="2" t="str" cm="1">
        <f t="array" ref="Q339">_xlfn.XLOOKUP(AVANZA[[#This Row],[Num_Agrupacion_Pet_Atis]],Tabla1[[#All],[Numero_de_actuacion]],Tabla1[[#All],[Fecha_de_la_cita]],"",0)</f>
        <v/>
      </c>
      <c r="R339" t="str" cm="1">
        <f t="array" ref="R339">_xlfn.XLOOKUP(AVANZA[[#This Row],[Num_Agrupacion_Pet_Atis]],Tabla1[[#All],[Numero_de_actuacion]],Tabla1[[#All],[Franja_horaria_de_la_cita]],"",0)</f>
        <v/>
      </c>
      <c r="S339" s="14" t="str">
        <f>IFERROR(DAY(AVANZA[[#This Row],[FECHA AGENDA]]),"")</f>
        <v/>
      </c>
      <c r="T339" s="14" t="str">
        <f>IFERROR(MONTH(AVANZA[[#This Row],[FECHA AGENDA]]),"")</f>
        <v/>
      </c>
      <c r="U339" t="str" cm="1">
        <f t="array" ref="U339">_xlfn.XLOOKUP(AVANZA[[#This Row],[Num_Agrupacion_Pet_Atis]],Tabla1[[#All],[Numero_de_actuacion]],Tabla1[[#All],[Motivo_de_suspension]],"",0)</f>
        <v/>
      </c>
      <c r="V339" s="2" t="str" cm="1">
        <f t="array" ref="V339">_xlfn.XLOOKUP(AVANZA[[#This Row],[Num_Agrupacion_Pet_Atis]],Tabla1[[#All],[Numero_de_actuacion]],Tabla1[[#All],[No_identificacion_cliente]],"",0)</f>
        <v/>
      </c>
      <c r="W339" s="2" t="str" cm="1">
        <f t="array" ref="W339">_xlfn.XLOOKUP(AVANZA[[#This Row],[Num_Agrupacion_Pet_Atis]],Tabla1[[#All],[Numero_de_actuacion]],Tabla1[[#All],[Movil_de_contacto]],"",0)</f>
        <v/>
      </c>
      <c r="X339" s="14">
        <f>IF(OR(AVANZA[[#This Row],[ESTADO LEG]]="Legalizada grabacion",AVANZA[[#This Row],[ESTADO LEG]]="Legalizada aut"),1,0)</f>
        <v>0</v>
      </c>
      <c r="Y339" s="14">
        <f>IF(OR(AVANZA[[#This Row],[ESTADO LEG]]="pdte legalizar",AVANZA[[#This Row],[ESTADO LEG]]="No cruza"),1,0)</f>
        <v>1</v>
      </c>
      <c r="Z339" t="str" cm="1">
        <f t="array" ref="Z339">IF(AVANZA[[#This Row],[Variable]]="Terminada",LOWER(_xlfn.XLOOKUP(AVANZA[[#This Row],[ID_Peticion]],Tabla6[[#All],[NUM_PETICION]],Tabla6[[#All],[ESTADO_LEG]],"NO CRUZA",0)),AVANZA[[#This Row],[Variable]])</f>
        <v>pdte legalizar</v>
      </c>
      <c r="AA339" cm="1">
        <f t="array" ref="AA339">_xlfn.XLOOKUP(AVANZA[[#This Row],[ID_Peticion]],Tabla6[[#All],[NUM_PETICION]],Tabla6[[#All],[DIF_DIAS]],"",0)</f>
        <v>5</v>
      </c>
      <c r="AB339" s="2" cm="1">
        <f t="array" ref="AB339">IFERROR(_xlfn.XLOOKUP(AVANZA[[#This Row],[ID_Peticion]],Tabla6[[#All],[NUM_PETICION]],Tabla6[[#All],[FEC_LEGAL]],"",0),"")</f>
        <v>0</v>
      </c>
      <c r="AC339" s="14">
        <f ca="1">IF(AVANZA[[#This Row],[FECHA LEG]]&lt;&gt;0,IFERROR(AVANZA[[#This Row],[FECHA LEG]]-AVANZA[[#This Row],[FechaIniEstadoSubPetAtis]],0),TODAY()-AVANZA[[#This Row],[FechaIniEstadoSubPetAtis]])</f>
        <v>9</v>
      </c>
      <c r="AD339" s="35" t="str">
        <f ca="1">IF(AVANZA[[#This Row],[FINAL Vs LG]]&lt;&gt;0,IF(AVANZA[[#This Row],[FINAL Vs LG]]&lt;7.1,"100%",IF(AND(AVANZA[[#This Row],[FINAL Vs LG]]&gt;7.1,AVANZA[[#This Row],[FINAL Vs LG]]&lt;11.1),"50%","0%")),0)</f>
        <v>50%</v>
      </c>
      <c r="AE339" s="14">
        <f ca="1">VLOOKUP(DAY(TODAY()),BACK!F:G,2,0)</f>
        <v>14</v>
      </c>
      <c r="AF339" s="14">
        <f>BACK!$I$2</f>
        <v>24</v>
      </c>
      <c r="AG339" s="14">
        <f>IF(AVANZA[[#This Row],[Oferta_empaquetada_comisiones]]="SI",1,0)</f>
        <v>1</v>
      </c>
      <c r="AH339" s="36">
        <f>IF(AVANZA[[#This Row],[Variable]]="TERMINADA",IFERROR(VLOOKUP(AVANZA[[#This Row],[SUPERVISOR]],Tabla2[#All],4,0),0),)</f>
        <v>3.5</v>
      </c>
      <c r="AI339" s="14">
        <f>IF(AVANZA[[#This Row],[Producto]]="BA",1,0)</f>
        <v>0</v>
      </c>
      <c r="AJ339" s="14">
        <f>IF(AVANZA[[#This Row],[Producto]]="DUO",1,0)</f>
        <v>0</v>
      </c>
      <c r="AK339" s="14">
        <f>IF(AVANZA[[#This Row],[Producto]]="TRIO",1,0)</f>
        <v>1</v>
      </c>
      <c r="AL339" t="s">
        <v>221</v>
      </c>
      <c r="AM339">
        <v>-1</v>
      </c>
      <c r="AN339">
        <v>-1</v>
      </c>
      <c r="AO339" t="s">
        <v>16096</v>
      </c>
      <c r="AP339" s="1">
        <v>46146.597743055558</v>
      </c>
      <c r="AQ339">
        <v>-1</v>
      </c>
      <c r="AR339" t="s">
        <v>16097</v>
      </c>
      <c r="AS339">
        <v>-1</v>
      </c>
      <c r="AT339">
        <v>-1</v>
      </c>
      <c r="AU339">
        <v>-1</v>
      </c>
      <c r="AV339">
        <v>-1</v>
      </c>
      <c r="AW339">
        <v>-1</v>
      </c>
      <c r="AX339" t="s">
        <v>224</v>
      </c>
      <c r="AY339">
        <v>-1</v>
      </c>
      <c r="AZ339">
        <v>2026</v>
      </c>
      <c r="BA339">
        <v>5</v>
      </c>
      <c r="BB339">
        <v>8</v>
      </c>
      <c r="BC339">
        <v>-1</v>
      </c>
      <c r="BD339" t="s">
        <v>225</v>
      </c>
      <c r="BE339">
        <v>-1</v>
      </c>
      <c r="BF339">
        <v>20001622031164</v>
      </c>
      <c r="BG339" t="s">
        <v>438</v>
      </c>
      <c r="BH339" t="s">
        <v>439</v>
      </c>
      <c r="BI339" t="s">
        <v>16098</v>
      </c>
      <c r="BJ339">
        <v>-1</v>
      </c>
      <c r="BK339">
        <v>-1</v>
      </c>
      <c r="BL339">
        <v>-1</v>
      </c>
      <c r="BM339" t="s">
        <v>229</v>
      </c>
      <c r="BN339" t="s">
        <v>230</v>
      </c>
      <c r="BO339" t="s">
        <v>16099</v>
      </c>
      <c r="BP339" t="s">
        <v>232</v>
      </c>
      <c r="BQ339">
        <v>2026</v>
      </c>
      <c r="BR339">
        <v>5</v>
      </c>
      <c r="BS339">
        <v>4</v>
      </c>
      <c r="BT339" s="1">
        <v>46150.504803240743</v>
      </c>
      <c r="BU339" t="s">
        <v>233</v>
      </c>
      <c r="BV339" s="2">
        <v>46150</v>
      </c>
      <c r="BW339" t="s">
        <v>234</v>
      </c>
      <c r="BX339" s="2">
        <v>46146</v>
      </c>
      <c r="BY339" s="2">
        <v>46150</v>
      </c>
      <c r="BZ339" t="s">
        <v>235</v>
      </c>
      <c r="CA339" t="s">
        <v>236</v>
      </c>
      <c r="CB339" t="s">
        <v>237</v>
      </c>
      <c r="CC339" t="s">
        <v>16100</v>
      </c>
      <c r="CD339" t="s">
        <v>3042</v>
      </c>
      <c r="CE339">
        <v>-1</v>
      </c>
      <c r="CF339" t="s">
        <v>240</v>
      </c>
      <c r="CG339" t="s">
        <v>241</v>
      </c>
      <c r="CH339" t="s">
        <v>242</v>
      </c>
      <c r="CI339">
        <v>73211780</v>
      </c>
      <c r="CJ339" t="s">
        <v>244</v>
      </c>
      <c r="CK339" t="s">
        <v>245</v>
      </c>
      <c r="CL339" t="s">
        <v>246</v>
      </c>
      <c r="CM339" t="s">
        <v>247</v>
      </c>
      <c r="CN339" t="s">
        <v>248</v>
      </c>
      <c r="CT339" t="s">
        <v>249</v>
      </c>
      <c r="CU339" t="s">
        <v>387</v>
      </c>
      <c r="CW339" t="s">
        <v>446</v>
      </c>
      <c r="CX339" t="s">
        <v>447</v>
      </c>
      <c r="DA339" t="s">
        <v>250</v>
      </c>
      <c r="DB339">
        <v>-1</v>
      </c>
      <c r="DF339" t="s">
        <v>251</v>
      </c>
      <c r="DJ339" t="s">
        <v>252</v>
      </c>
      <c r="DK339" t="s">
        <v>253</v>
      </c>
      <c r="DL339" t="s">
        <v>253</v>
      </c>
      <c r="DN339" t="s">
        <v>390</v>
      </c>
      <c r="DR339" t="s">
        <v>256</v>
      </c>
      <c r="DS339" t="s">
        <v>244</v>
      </c>
      <c r="DT339" t="s">
        <v>243</v>
      </c>
      <c r="DV339">
        <v>1</v>
      </c>
      <c r="DW339" t="s">
        <v>257</v>
      </c>
      <c r="ED339" s="2">
        <v>46150</v>
      </c>
      <c r="EF339">
        <v>12</v>
      </c>
      <c r="EP339" t="s">
        <v>258</v>
      </c>
      <c r="ES339" t="s">
        <v>2020</v>
      </c>
      <c r="FA339" t="s">
        <v>245</v>
      </c>
      <c r="FB339" t="s">
        <v>260</v>
      </c>
      <c r="FD339" t="s">
        <v>260</v>
      </c>
      <c r="FE339" t="s">
        <v>261</v>
      </c>
      <c r="FF339" t="s">
        <v>262</v>
      </c>
      <c r="FK339" t="s">
        <v>263</v>
      </c>
      <c r="FL339" t="s">
        <v>16101</v>
      </c>
      <c r="FN339" t="s">
        <v>248</v>
      </c>
      <c r="FO339" t="s">
        <v>265</v>
      </c>
      <c r="FR339">
        <v>99915</v>
      </c>
      <c r="GB339" t="s">
        <v>266</v>
      </c>
      <c r="GC339" t="s">
        <v>387</v>
      </c>
      <c r="GD339">
        <v>25188</v>
      </c>
      <c r="GF339">
        <v>2353</v>
      </c>
      <c r="GG339">
        <v>25422</v>
      </c>
      <c r="GI339">
        <v>73235</v>
      </c>
      <c r="GJ339">
        <v>25427</v>
      </c>
      <c r="GL339">
        <v>24327</v>
      </c>
      <c r="GM339">
        <v>118898</v>
      </c>
      <c r="GS339" t="s">
        <v>267</v>
      </c>
      <c r="GT339" s="2">
        <v>43251</v>
      </c>
      <c r="GU339" t="s">
        <v>268</v>
      </c>
      <c r="GW339" t="s">
        <v>270</v>
      </c>
      <c r="GX339" t="s">
        <v>250</v>
      </c>
      <c r="GY339" t="s">
        <v>272</v>
      </c>
      <c r="GZ339" t="s">
        <v>273</v>
      </c>
      <c r="HA339" t="s">
        <v>497</v>
      </c>
      <c r="HB339" t="s">
        <v>275</v>
      </c>
      <c r="HC339" t="s">
        <v>275</v>
      </c>
      <c r="HD339" t="s">
        <v>257</v>
      </c>
      <c r="HE339" t="s">
        <v>230</v>
      </c>
      <c r="HF339" t="s">
        <v>16102</v>
      </c>
      <c r="HG339" t="s">
        <v>834</v>
      </c>
      <c r="HH339" t="s">
        <v>13226</v>
      </c>
      <c r="HI339" t="s">
        <v>632</v>
      </c>
      <c r="HJ339">
        <v>46153</v>
      </c>
      <c r="HK339" t="s">
        <v>247</v>
      </c>
      <c r="HL339" t="s">
        <v>245</v>
      </c>
      <c r="HM339" t="s">
        <v>265</v>
      </c>
      <c r="HN339" t="s">
        <v>248</v>
      </c>
      <c r="HO339" t="s">
        <v>244</v>
      </c>
      <c r="HP339" t="s">
        <v>243</v>
      </c>
      <c r="HR339" t="s">
        <v>278</v>
      </c>
      <c r="HV339">
        <v>118900</v>
      </c>
      <c r="HW339" t="s">
        <v>279</v>
      </c>
      <c r="HX339" t="s">
        <v>836</v>
      </c>
      <c r="HY339">
        <v>117583</v>
      </c>
      <c r="HZ339">
        <v>17668</v>
      </c>
      <c r="IA339" t="s">
        <v>279</v>
      </c>
      <c r="IB339" t="s">
        <v>281</v>
      </c>
      <c r="IE339" t="s">
        <v>283</v>
      </c>
      <c r="IF339" t="s">
        <v>283</v>
      </c>
      <c r="IG339" t="s">
        <v>283</v>
      </c>
      <c r="IH339" t="s">
        <v>284</v>
      </c>
      <c r="II339" t="s">
        <v>285</v>
      </c>
      <c r="IJ339" t="s">
        <v>286</v>
      </c>
      <c r="IK339" t="s">
        <v>278</v>
      </c>
      <c r="IL339" t="s">
        <v>287</v>
      </c>
      <c r="IM339" t="s">
        <v>288</v>
      </c>
      <c r="IN339" t="s">
        <v>289</v>
      </c>
      <c r="IP339" t="s">
        <v>290</v>
      </c>
      <c r="IQ339" t="s">
        <v>284</v>
      </c>
      <c r="IS339" t="s">
        <v>291</v>
      </c>
      <c r="IT339" t="s">
        <v>453</v>
      </c>
      <c r="IU339" t="s">
        <v>713</v>
      </c>
      <c r="IV339" t="s">
        <v>434</v>
      </c>
      <c r="IW339" t="s">
        <v>318</v>
      </c>
      <c r="IY339" t="s">
        <v>279</v>
      </c>
    </row>
    <row r="340" spans="1:259" x14ac:dyDescent="0.3">
      <c r="A340" s="14">
        <f>DAY(AVANZA[[#This Row],[FechaSeguimiento]])</f>
        <v>8</v>
      </c>
      <c r="B340" s="14">
        <f>MONTH(AVANZA[[#This Row],[FechaSeguimiento]])</f>
        <v>5</v>
      </c>
      <c r="C340"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40" t="str">
        <f>LOWER(IFERROR(VLOOKUP(AVANZA[[#This Row],[ID_Peticion]],CANCELADAS[#All],2,0),""))</f>
        <v/>
      </c>
      <c r="E340" t="str">
        <f>LOWER(IFERROR(VLOOKUP(AVANZA[[#This Row],[ID_Peticion]],CANCELADAS[#All],3,0),""))</f>
        <v/>
      </c>
      <c r="F340" t="str">
        <f>LOWER(IF(AVANZA[[#This Row],[CEDULA CLIENTE]]&lt;&gt;""," CC: " &amp; COUNTIFS(AVANZA[CEDULA CLIENTE],AVANZA[[#This Row],[CEDULA CLIENTE]]),"")&amp; IF(AVANZA[[#This Row],[Direccion]]&lt;&gt;""," DIR: " &amp; COUNTIFS(AVANZA[Direccion],AVANZA[[#This Row],[Direccion]]),""))</f>
        <v xml:space="preserve"> dir: 1</v>
      </c>
      <c r="G340" t="str">
        <f>IFERROR(VLOOKUP(AVANZA[[#This Row],[Cedula_Vendedor_Atis]],PLANTA[[#All],[CEDULA]:[LINEA]],3,0),"No Cruza")</f>
        <v>Marisol Avella</v>
      </c>
      <c r="H340" t="str">
        <f>IFERROR(VLOOKUP(AVANZA[[#This Row],[Cedula_Vendedor_Atis]],PLANTA[[#All],[CEDULA]:[LINEA]],4,0),"No Cruza")</f>
        <v>Fija</v>
      </c>
      <c r="I340" t="str">
        <f>LOWER(IF(AVANZA[[#This Row],[ATRIBUIBLE]]="",AVANZA[[#This Row],[Variable]],AVANZA[[#This Row],[ATRIBUIBLE]]))</f>
        <v>terminada</v>
      </c>
      <c r="J340" s="14">
        <f>IF(AVANZA[[#This Row],[Variable]]=AVANZA[[#Headers],[TERMINADA]],1,0)</f>
        <v>1</v>
      </c>
      <c r="K340" s="14">
        <f>IF(AVANZA[[#This Row],[Variable]]=AVANZA[[#Headers],[ANULADA]],1,0)</f>
        <v>0</v>
      </c>
      <c r="L340" s="14">
        <f>IF(AVANZA[[#This Row],[Variable]]=AVANZA[[#Headers],[PENDIENTE]],1,0)</f>
        <v>0</v>
      </c>
      <c r="M340" s="14">
        <f>IF(AVANZA[[#This Row],[ESTADO AGENDA]]="AGENDADA",1,0)</f>
        <v>0</v>
      </c>
      <c r="N340" s="14">
        <f>IF(AVANZA[[#This Row],[ESTADO AGENDA]]="PENDIENTE DE AGENDAR",1,0)</f>
        <v>0</v>
      </c>
      <c r="O340" s="14">
        <f>IF(AVANZA[[#This Row],[ESTADO AGENDA]]="SUSPENDIDA",1,0)</f>
        <v>0</v>
      </c>
      <c r="P340" t="str" cm="1">
        <f t="array" ref="P340">_xlfn.XLOOKUP(AVANZA[[#This Row],[Num_Agrupacion_Pet_Atis]],Tabla1[[#All],[Numero_de_actuacion]],Tabla1[[#All],[Estado_de_la_orden]],"",0)</f>
        <v/>
      </c>
      <c r="Q340" s="2" t="str" cm="1">
        <f t="array" ref="Q340">_xlfn.XLOOKUP(AVANZA[[#This Row],[Num_Agrupacion_Pet_Atis]],Tabla1[[#All],[Numero_de_actuacion]],Tabla1[[#All],[Fecha_de_la_cita]],"",0)</f>
        <v/>
      </c>
      <c r="R340" t="str" cm="1">
        <f t="array" ref="R340">_xlfn.XLOOKUP(AVANZA[[#This Row],[Num_Agrupacion_Pet_Atis]],Tabla1[[#All],[Numero_de_actuacion]],Tabla1[[#All],[Franja_horaria_de_la_cita]],"",0)</f>
        <v/>
      </c>
      <c r="S340" s="14" t="str">
        <f>IFERROR(DAY(AVANZA[[#This Row],[FECHA AGENDA]]),"")</f>
        <v/>
      </c>
      <c r="T340" s="14" t="str">
        <f>IFERROR(MONTH(AVANZA[[#This Row],[FECHA AGENDA]]),"")</f>
        <v/>
      </c>
      <c r="U340" t="str" cm="1">
        <f t="array" ref="U340">_xlfn.XLOOKUP(AVANZA[[#This Row],[Num_Agrupacion_Pet_Atis]],Tabla1[[#All],[Numero_de_actuacion]],Tabla1[[#All],[Motivo_de_suspension]],"",0)</f>
        <v/>
      </c>
      <c r="V340" s="2" t="str" cm="1">
        <f t="array" ref="V340">_xlfn.XLOOKUP(AVANZA[[#This Row],[Num_Agrupacion_Pet_Atis]],Tabla1[[#All],[Numero_de_actuacion]],Tabla1[[#All],[No_identificacion_cliente]],"",0)</f>
        <v/>
      </c>
      <c r="W340" s="2" t="str" cm="1">
        <f t="array" ref="W340">_xlfn.XLOOKUP(AVANZA[[#This Row],[Num_Agrupacion_Pet_Atis]],Tabla1[[#All],[Numero_de_actuacion]],Tabla1[[#All],[Movil_de_contacto]],"",0)</f>
        <v/>
      </c>
      <c r="X340" s="14">
        <f>IF(OR(AVANZA[[#This Row],[ESTADO LEG]]="Legalizada grabacion",AVANZA[[#This Row],[ESTADO LEG]]="Legalizada aut"),1,0)</f>
        <v>0</v>
      </c>
      <c r="Y340" s="14">
        <f>IF(OR(AVANZA[[#This Row],[ESTADO LEG]]="pdte legalizar",AVANZA[[#This Row],[ESTADO LEG]]="No cruza"),1,0)</f>
        <v>1</v>
      </c>
      <c r="Z340" t="str" cm="1">
        <f t="array" ref="Z340">IF(AVANZA[[#This Row],[Variable]]="Terminada",LOWER(_xlfn.XLOOKUP(AVANZA[[#This Row],[ID_Peticion]],Tabla6[[#All],[NUM_PETICION]],Tabla6[[#All],[ESTADO_LEG]],"NO CRUZA",0)),AVANZA[[#This Row],[Variable]])</f>
        <v>pdte legalizar</v>
      </c>
      <c r="AA340" cm="1">
        <f t="array" ref="AA340">_xlfn.XLOOKUP(AVANZA[[#This Row],[ID_Peticion]],Tabla6[[#All],[NUM_PETICION]],Tabla6[[#All],[DIF_DIAS]],"",0)</f>
        <v>5</v>
      </c>
      <c r="AB340" s="2" cm="1">
        <f t="array" ref="AB340">IFERROR(_xlfn.XLOOKUP(AVANZA[[#This Row],[ID_Peticion]],Tabla6[[#All],[NUM_PETICION]],Tabla6[[#All],[FEC_LEGAL]],"",0),"")</f>
        <v>0</v>
      </c>
      <c r="AC340" s="14">
        <f ca="1">IF(AVANZA[[#This Row],[FECHA LEG]]&lt;&gt;0,IFERROR(AVANZA[[#This Row],[FECHA LEG]]-AVANZA[[#This Row],[FechaIniEstadoSubPetAtis]],0),TODAY()-AVANZA[[#This Row],[FechaIniEstadoSubPetAtis]])</f>
        <v>9</v>
      </c>
      <c r="AD340" s="35" t="str">
        <f ca="1">IF(AVANZA[[#This Row],[FINAL Vs LG]]&lt;&gt;0,IF(AVANZA[[#This Row],[FINAL Vs LG]]&lt;7.1,"100%",IF(AND(AVANZA[[#This Row],[FINAL Vs LG]]&gt;7.1,AVANZA[[#This Row],[FINAL Vs LG]]&lt;11.1),"50%","0%")),0)</f>
        <v>50%</v>
      </c>
      <c r="AE340" s="14">
        <f ca="1">VLOOKUP(DAY(TODAY()),BACK!F:G,2,0)</f>
        <v>14</v>
      </c>
      <c r="AF340" s="14">
        <f>BACK!$I$2</f>
        <v>24</v>
      </c>
      <c r="AG340" s="14">
        <f>IF(AVANZA[[#This Row],[Oferta_empaquetada_comisiones]]="SI",1,0)</f>
        <v>0</v>
      </c>
      <c r="AH340" s="36">
        <f>IF(AVANZA[[#This Row],[Variable]]="TERMINADA",IFERROR(VLOOKUP(AVANZA[[#This Row],[SUPERVISOR]],Tabla2[#All],4,0),0),)</f>
        <v>3.5</v>
      </c>
      <c r="AI340" s="14">
        <f>IF(AVANZA[[#This Row],[Producto]]="BA",1,0)</f>
        <v>1</v>
      </c>
      <c r="AJ340" s="14">
        <f>IF(AVANZA[[#This Row],[Producto]]="DUO",1,0)</f>
        <v>0</v>
      </c>
      <c r="AK340" s="14">
        <f>IF(AVANZA[[#This Row],[Producto]]="TRIO",1,0)</f>
        <v>0</v>
      </c>
      <c r="AL340" t="s">
        <v>435</v>
      </c>
      <c r="AM340">
        <v>-1</v>
      </c>
      <c r="AN340">
        <v>-1</v>
      </c>
      <c r="AO340" t="s">
        <v>16103</v>
      </c>
      <c r="AP340" s="1">
        <v>46147.738240740742</v>
      </c>
      <c r="AQ340">
        <v>-1</v>
      </c>
      <c r="AR340" t="s">
        <v>16104</v>
      </c>
      <c r="AS340">
        <v>-1</v>
      </c>
      <c r="AT340">
        <v>-1</v>
      </c>
      <c r="AU340">
        <v>-1</v>
      </c>
      <c r="AV340">
        <v>-1</v>
      </c>
      <c r="AW340">
        <v>-1</v>
      </c>
      <c r="AX340" t="s">
        <v>224</v>
      </c>
      <c r="AY340">
        <v>-1</v>
      </c>
      <c r="AZ340">
        <v>2026</v>
      </c>
      <c r="BA340">
        <v>5</v>
      </c>
      <c r="BB340">
        <v>8</v>
      </c>
      <c r="BC340">
        <v>-1</v>
      </c>
      <c r="BD340" t="s">
        <v>225</v>
      </c>
      <c r="BE340">
        <v>-1</v>
      </c>
      <c r="BF340">
        <v>20001623146003</v>
      </c>
      <c r="BG340" t="s">
        <v>3017</v>
      </c>
      <c r="BH340" t="s">
        <v>4550</v>
      </c>
      <c r="BI340" t="s">
        <v>16105</v>
      </c>
      <c r="BJ340">
        <v>-1</v>
      </c>
      <c r="BK340">
        <v>-1</v>
      </c>
      <c r="BL340">
        <v>-1</v>
      </c>
      <c r="BM340" t="s">
        <v>229</v>
      </c>
      <c r="BN340" t="s">
        <v>1696</v>
      </c>
      <c r="BO340" t="s">
        <v>16106</v>
      </c>
      <c r="BP340" t="s">
        <v>1698</v>
      </c>
      <c r="BQ340">
        <v>2026</v>
      </c>
      <c r="BR340">
        <v>5</v>
      </c>
      <c r="BS340">
        <v>5</v>
      </c>
      <c r="BT340" s="1">
        <v>46150.663206018522</v>
      </c>
      <c r="BU340" t="s">
        <v>233</v>
      </c>
      <c r="BV340" s="2">
        <v>46150</v>
      </c>
      <c r="BW340" t="s">
        <v>234</v>
      </c>
      <c r="BX340" s="2">
        <v>46148</v>
      </c>
      <c r="BY340" s="2">
        <v>46150</v>
      </c>
      <c r="BZ340" t="s">
        <v>235</v>
      </c>
      <c r="CA340" t="s">
        <v>1358</v>
      </c>
      <c r="CB340" t="s">
        <v>1359</v>
      </c>
      <c r="CC340" t="s">
        <v>16107</v>
      </c>
      <c r="CD340" t="s">
        <v>729</v>
      </c>
      <c r="CE340">
        <v>-1</v>
      </c>
      <c r="CF340" t="s">
        <v>1362</v>
      </c>
      <c r="CG340" t="s">
        <v>1363</v>
      </c>
      <c r="CH340" t="s">
        <v>242</v>
      </c>
      <c r="CI340">
        <v>1193125457</v>
      </c>
      <c r="CJ340" t="s">
        <v>445</v>
      </c>
      <c r="CK340" t="s">
        <v>245</v>
      </c>
      <c r="CL340" t="s">
        <v>246</v>
      </c>
      <c r="CM340" t="s">
        <v>247</v>
      </c>
      <c r="CN340" t="s">
        <v>359</v>
      </c>
      <c r="CT340" t="s">
        <v>1701</v>
      </c>
      <c r="CU340" t="s">
        <v>225</v>
      </c>
      <c r="CW340" t="s">
        <v>3017</v>
      </c>
      <c r="CX340" t="s">
        <v>4550</v>
      </c>
      <c r="DA340" t="s">
        <v>250</v>
      </c>
      <c r="DB340">
        <v>-1</v>
      </c>
      <c r="DF340" t="s">
        <v>251</v>
      </c>
      <c r="DJ340" t="s">
        <v>252</v>
      </c>
      <c r="DK340" t="s">
        <v>253</v>
      </c>
      <c r="DL340" t="s">
        <v>254</v>
      </c>
      <c r="DN340" t="s">
        <v>255</v>
      </c>
      <c r="DR340" t="s">
        <v>449</v>
      </c>
      <c r="DS340" t="s">
        <v>445</v>
      </c>
      <c r="DT340" t="s">
        <v>444</v>
      </c>
      <c r="DV340">
        <v>1</v>
      </c>
      <c r="DW340" t="s">
        <v>554</v>
      </c>
      <c r="ED340" s="2">
        <v>46150</v>
      </c>
      <c r="EF340">
        <v>12</v>
      </c>
      <c r="EP340" t="s">
        <v>258</v>
      </c>
      <c r="ES340" t="s">
        <v>15773</v>
      </c>
      <c r="FA340" t="s">
        <v>245</v>
      </c>
      <c r="FB340" t="s">
        <v>1365</v>
      </c>
      <c r="FD340" t="s">
        <v>1365</v>
      </c>
      <c r="FE340" t="s">
        <v>1366</v>
      </c>
      <c r="FF340" t="s">
        <v>1366</v>
      </c>
      <c r="FK340" t="s">
        <v>263</v>
      </c>
      <c r="FL340" t="s">
        <v>16108</v>
      </c>
      <c r="FN340" t="s">
        <v>359</v>
      </c>
      <c r="FO340" t="s">
        <v>366</v>
      </c>
      <c r="FR340">
        <v>71782</v>
      </c>
      <c r="GB340" t="s">
        <v>266</v>
      </c>
      <c r="GC340" t="s">
        <v>225</v>
      </c>
      <c r="GD340">
        <v>0</v>
      </c>
      <c r="GF340">
        <v>0</v>
      </c>
      <c r="GG340">
        <v>25365</v>
      </c>
      <c r="GI340">
        <v>71782</v>
      </c>
      <c r="GJ340">
        <v>0</v>
      </c>
      <c r="GL340">
        <v>0</v>
      </c>
      <c r="GM340">
        <v>85420</v>
      </c>
      <c r="GS340" t="s">
        <v>267</v>
      </c>
      <c r="GT340" s="2">
        <v>43523</v>
      </c>
      <c r="GU340" t="s">
        <v>268</v>
      </c>
      <c r="GW340" t="s">
        <v>394</v>
      </c>
      <c r="GZ340" t="s">
        <v>395</v>
      </c>
      <c r="HA340" t="s">
        <v>497</v>
      </c>
      <c r="HB340" t="s">
        <v>1368</v>
      </c>
      <c r="HC340" t="s">
        <v>1358</v>
      </c>
      <c r="HD340" t="s">
        <v>554</v>
      </c>
      <c r="HE340" t="s">
        <v>1696</v>
      </c>
      <c r="HF340" t="s">
        <v>15775</v>
      </c>
      <c r="HR340" t="s">
        <v>278</v>
      </c>
      <c r="HV340">
        <v>85421</v>
      </c>
      <c r="HW340" t="s">
        <v>281</v>
      </c>
      <c r="HY340">
        <v>0</v>
      </c>
      <c r="HZ340">
        <v>0</v>
      </c>
      <c r="IA340" t="s">
        <v>281</v>
      </c>
      <c r="IB340" t="s">
        <v>281</v>
      </c>
      <c r="IE340" t="s">
        <v>283</v>
      </c>
      <c r="IF340" t="s">
        <v>283</v>
      </c>
      <c r="IG340" t="s">
        <v>283</v>
      </c>
      <c r="IH340" t="s">
        <v>284</v>
      </c>
      <c r="II340" t="s">
        <v>285</v>
      </c>
      <c r="IJ340" t="s">
        <v>1696</v>
      </c>
      <c r="IK340" t="s">
        <v>278</v>
      </c>
      <c r="IL340" t="s">
        <v>371</v>
      </c>
      <c r="IM340" t="s">
        <v>288</v>
      </c>
      <c r="IN340" t="s">
        <v>289</v>
      </c>
      <c r="IP340" t="s">
        <v>290</v>
      </c>
      <c r="IQ340" t="s">
        <v>284</v>
      </c>
      <c r="IS340" t="s">
        <v>291</v>
      </c>
      <c r="IT340" t="s">
        <v>561</v>
      </c>
      <c r="IY340" t="s">
        <v>281</v>
      </c>
    </row>
    <row r="341" spans="1:259" x14ac:dyDescent="0.3">
      <c r="A341" s="14">
        <f>DAY(AVANZA[[#This Row],[FechaSeguimiento]])</f>
        <v>8</v>
      </c>
      <c r="B341" s="14">
        <f>MONTH(AVANZA[[#This Row],[FechaSeguimiento]])</f>
        <v>5</v>
      </c>
      <c r="C341"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41" t="str">
        <f>LOWER(IFERROR(VLOOKUP(AVANZA[[#This Row],[ID_Peticion]],CANCELADAS[#All],2,0),""))</f>
        <v>qc - cliente no solicito el servicio</v>
      </c>
      <c r="E341" t="str">
        <f>LOWER(IFERROR(VLOOKUP(AVANZA[[#This Row],[ID_Peticion]],CANCELADAS[#All],3,0),""))</f>
        <v>asesor</v>
      </c>
      <c r="F341" t="str">
        <f>LOWER(IF(AVANZA[[#This Row],[CEDULA CLIENTE]]&lt;&gt;""," CC: " &amp; COUNTIFS(AVANZA[CEDULA CLIENTE],AVANZA[[#This Row],[CEDULA CLIENTE]]),"")&amp; IF(AVANZA[[#This Row],[Direccion]]&lt;&gt;""," DIR: " &amp; COUNTIFS(AVANZA[Direccion],AVANZA[[#This Row],[Direccion]]),""))</f>
        <v xml:space="preserve"> dir: 2</v>
      </c>
      <c r="G341" t="str">
        <f>IFERROR(VLOOKUP(AVANZA[[#This Row],[Cedula_Vendedor_Atis]],PLANTA[[#All],[CEDULA]:[LINEA]],3,0),"No Cruza")</f>
        <v>Marisol Avella</v>
      </c>
      <c r="H341" t="str">
        <f>IFERROR(VLOOKUP(AVANZA[[#This Row],[Cedula_Vendedor_Atis]],PLANTA[[#All],[CEDULA]:[LINEA]],4,0),"No Cruza")</f>
        <v>Fija</v>
      </c>
      <c r="I341" t="str">
        <f>LOWER(IF(AVANZA[[#This Row],[ATRIBUIBLE]]="",AVANZA[[#This Row],[Variable]],AVANZA[[#This Row],[ATRIBUIBLE]]))</f>
        <v>asesor</v>
      </c>
      <c r="J341" s="14">
        <f>IF(AVANZA[[#This Row],[Variable]]=AVANZA[[#Headers],[TERMINADA]],1,0)</f>
        <v>0</v>
      </c>
      <c r="K341" s="14">
        <f>IF(AVANZA[[#This Row],[Variable]]=AVANZA[[#Headers],[ANULADA]],1,0)</f>
        <v>1</v>
      </c>
      <c r="L341" s="14">
        <f>IF(AVANZA[[#This Row],[Variable]]=AVANZA[[#Headers],[PENDIENTE]],1,0)</f>
        <v>0</v>
      </c>
      <c r="M341" s="14">
        <f>IF(AVANZA[[#This Row],[ESTADO AGENDA]]="AGENDADA",1,0)</f>
        <v>0</v>
      </c>
      <c r="N341" s="14">
        <f>IF(AVANZA[[#This Row],[ESTADO AGENDA]]="PENDIENTE DE AGENDAR",1,0)</f>
        <v>0</v>
      </c>
      <c r="O341" s="14">
        <f>IF(AVANZA[[#This Row],[ESTADO AGENDA]]="SUSPENDIDA",1,0)</f>
        <v>0</v>
      </c>
      <c r="P341" t="str" cm="1">
        <f t="array" ref="P341">_xlfn.XLOOKUP(AVANZA[[#This Row],[Num_Agrupacion_Pet_Atis]],Tabla1[[#All],[Numero_de_actuacion]],Tabla1[[#All],[Estado_de_la_orden]],"",0)</f>
        <v/>
      </c>
      <c r="Q341" s="2" t="str" cm="1">
        <f t="array" ref="Q341">_xlfn.XLOOKUP(AVANZA[[#This Row],[Num_Agrupacion_Pet_Atis]],Tabla1[[#All],[Numero_de_actuacion]],Tabla1[[#All],[Fecha_de_la_cita]],"",0)</f>
        <v/>
      </c>
      <c r="R341" t="str" cm="1">
        <f t="array" ref="R341">_xlfn.XLOOKUP(AVANZA[[#This Row],[Num_Agrupacion_Pet_Atis]],Tabla1[[#All],[Numero_de_actuacion]],Tabla1[[#All],[Franja_horaria_de_la_cita]],"",0)</f>
        <v/>
      </c>
      <c r="S341" s="14" t="str">
        <f>IFERROR(DAY(AVANZA[[#This Row],[FECHA AGENDA]]),"")</f>
        <v/>
      </c>
      <c r="T341" s="14" t="str">
        <f>IFERROR(MONTH(AVANZA[[#This Row],[FECHA AGENDA]]),"")</f>
        <v/>
      </c>
      <c r="U341" t="str" cm="1">
        <f t="array" ref="U341">_xlfn.XLOOKUP(AVANZA[[#This Row],[Num_Agrupacion_Pet_Atis]],Tabla1[[#All],[Numero_de_actuacion]],Tabla1[[#All],[Motivo_de_suspension]],"",0)</f>
        <v/>
      </c>
      <c r="V341" s="2" t="str" cm="1">
        <f t="array" ref="V341">_xlfn.XLOOKUP(AVANZA[[#This Row],[Num_Agrupacion_Pet_Atis]],Tabla1[[#All],[Numero_de_actuacion]],Tabla1[[#All],[No_identificacion_cliente]],"",0)</f>
        <v/>
      </c>
      <c r="W341" s="2" t="str" cm="1">
        <f t="array" ref="W341">_xlfn.XLOOKUP(AVANZA[[#This Row],[Num_Agrupacion_Pet_Atis]],Tabla1[[#All],[Numero_de_actuacion]],Tabla1[[#All],[Movil_de_contacto]],"",0)</f>
        <v/>
      </c>
      <c r="X341" s="14">
        <f>IF(OR(AVANZA[[#This Row],[ESTADO LEG]]="Legalizada grabacion",AVANZA[[#This Row],[ESTADO LEG]]="Legalizada aut"),1,0)</f>
        <v>0</v>
      </c>
      <c r="Y341" s="14">
        <f>IF(OR(AVANZA[[#This Row],[ESTADO LEG]]="pdte legalizar",AVANZA[[#This Row],[ESTADO LEG]]="No cruza"),1,0)</f>
        <v>0</v>
      </c>
      <c r="Z341" t="str" cm="1">
        <f t="array" ref="Z341">IF(AVANZA[[#This Row],[Variable]]="Terminada",LOWER(_xlfn.XLOOKUP(AVANZA[[#This Row],[ID_Peticion]],Tabla6[[#All],[NUM_PETICION]],Tabla6[[#All],[ESTADO_LEG]],"NO CRUZA",0)),AVANZA[[#This Row],[Variable]])</f>
        <v>ANULADA</v>
      </c>
      <c r="AA341" t="str" cm="1">
        <f t="array" ref="AA341">_xlfn.XLOOKUP(AVANZA[[#This Row],[ID_Peticion]],Tabla6[[#All],[NUM_PETICION]],Tabla6[[#All],[DIF_DIAS]],"",0)</f>
        <v/>
      </c>
      <c r="AB341" s="2" t="str" cm="1">
        <f t="array" ref="AB341">IFERROR(_xlfn.XLOOKUP(AVANZA[[#This Row],[ID_Peticion]],Tabla6[[#All],[NUM_PETICION]],Tabla6[[#All],[FEC_LEGAL]],"",0),"")</f>
        <v/>
      </c>
      <c r="AC341" s="14">
        <f ca="1">IF(AVANZA[[#This Row],[FECHA LEG]]&lt;&gt;0,IFERROR(AVANZA[[#This Row],[FECHA LEG]]-AVANZA[[#This Row],[FechaIniEstadoSubPetAtis]],0),TODAY()-AVANZA[[#This Row],[FechaIniEstadoSubPetAtis]])</f>
        <v>0</v>
      </c>
      <c r="AD341" s="35">
        <f ca="1">IF(AVANZA[[#This Row],[FINAL Vs LG]]&lt;&gt;0,IF(AVANZA[[#This Row],[FINAL Vs LG]]&lt;7.1,"100%",IF(AND(AVANZA[[#This Row],[FINAL Vs LG]]&gt;7.1,AVANZA[[#This Row],[FINAL Vs LG]]&lt;11.1),"50%","0%")),0)</f>
        <v>0</v>
      </c>
      <c r="AE341" s="14">
        <f ca="1">VLOOKUP(DAY(TODAY()),BACK!F:G,2,0)</f>
        <v>14</v>
      </c>
      <c r="AF341" s="14">
        <f>BACK!$I$2</f>
        <v>24</v>
      </c>
      <c r="AG341" s="14">
        <f>IF(AVANZA[[#This Row],[Oferta_empaquetada_comisiones]]="SI",1,0)</f>
        <v>0</v>
      </c>
      <c r="AH341" s="36">
        <f>IF(AVANZA[[#This Row],[Variable]]="TERMINADA",IFERROR(VLOOKUP(AVANZA[[#This Row],[SUPERVISOR]],Tabla2[#All],4,0),0),)</f>
        <v>0</v>
      </c>
      <c r="AI341" s="14">
        <f>IF(AVANZA[[#This Row],[Producto]]="BA",1,0)</f>
        <v>1</v>
      </c>
      <c r="AJ341" s="14">
        <f>IF(AVANZA[[#This Row],[Producto]]="DUO",1,0)</f>
        <v>0</v>
      </c>
      <c r="AK341" s="14">
        <f>IF(AVANZA[[#This Row],[Producto]]="TRIO",1,0)</f>
        <v>0</v>
      </c>
      <c r="AL341" t="s">
        <v>515</v>
      </c>
      <c r="AM341">
        <v>-1</v>
      </c>
      <c r="AN341">
        <v>-1</v>
      </c>
      <c r="AO341" t="s">
        <v>16110</v>
      </c>
      <c r="AP341" s="1">
        <v>46150.466770833336</v>
      </c>
      <c r="AQ341">
        <v>-1</v>
      </c>
      <c r="AR341" t="s">
        <v>16111</v>
      </c>
      <c r="AS341">
        <v>-1</v>
      </c>
      <c r="AT341">
        <v>-1</v>
      </c>
      <c r="AU341">
        <v>-1</v>
      </c>
      <c r="AV341">
        <v>-1</v>
      </c>
      <c r="AW341">
        <v>-1</v>
      </c>
      <c r="AX341" t="s">
        <v>224</v>
      </c>
      <c r="AY341">
        <v>-1</v>
      </c>
      <c r="AZ341">
        <v>2026</v>
      </c>
      <c r="BA341">
        <v>5</v>
      </c>
      <c r="BB341">
        <v>8</v>
      </c>
      <c r="BC341">
        <v>-1</v>
      </c>
      <c r="BD341" t="s">
        <v>225</v>
      </c>
      <c r="BE341">
        <v>-1</v>
      </c>
      <c r="BF341">
        <v>20001624449322</v>
      </c>
      <c r="BG341" t="s">
        <v>1477</v>
      </c>
      <c r="BH341" t="s">
        <v>1478</v>
      </c>
      <c r="BI341" t="s">
        <v>16112</v>
      </c>
      <c r="BJ341">
        <v>-1</v>
      </c>
      <c r="BK341">
        <v>-1</v>
      </c>
      <c r="BL341">
        <v>-1</v>
      </c>
      <c r="BM341" t="s">
        <v>573</v>
      </c>
      <c r="BN341" t="s">
        <v>230</v>
      </c>
      <c r="BO341" t="s">
        <v>1480</v>
      </c>
      <c r="BP341" t="s">
        <v>232</v>
      </c>
      <c r="BQ341">
        <v>2026</v>
      </c>
      <c r="BR341">
        <v>5</v>
      </c>
      <c r="BS341">
        <v>8</v>
      </c>
      <c r="BT341" s="1">
        <v>46150.510034722225</v>
      </c>
      <c r="BU341" t="s">
        <v>575</v>
      </c>
      <c r="BV341" s="2">
        <v>46150</v>
      </c>
      <c r="BW341" t="s">
        <v>576</v>
      </c>
      <c r="BX341" s="2">
        <v>46150</v>
      </c>
      <c r="BY341" s="2">
        <v>46150</v>
      </c>
      <c r="BZ341" t="s">
        <v>235</v>
      </c>
      <c r="CA341" t="s">
        <v>297</v>
      </c>
      <c r="CB341" t="s">
        <v>297</v>
      </c>
      <c r="CC341" t="s">
        <v>1481</v>
      </c>
      <c r="CD341" t="s">
        <v>911</v>
      </c>
      <c r="CE341">
        <v>-1</v>
      </c>
      <c r="CF341" t="s">
        <v>300</v>
      </c>
      <c r="CG341" t="s">
        <v>301</v>
      </c>
      <c r="CH341" t="s">
        <v>242</v>
      </c>
      <c r="CI341">
        <v>46680282</v>
      </c>
      <c r="CJ341" t="s">
        <v>522</v>
      </c>
      <c r="CK341" t="s">
        <v>245</v>
      </c>
      <c r="CL341" t="s">
        <v>409</v>
      </c>
      <c r="CM341" t="s">
        <v>247</v>
      </c>
      <c r="CN341" t="s">
        <v>410</v>
      </c>
      <c r="CT341" t="s">
        <v>330</v>
      </c>
      <c r="CU341" t="s">
        <v>225</v>
      </c>
      <c r="CW341" t="s">
        <v>1477</v>
      </c>
      <c r="CX341" t="s">
        <v>1478</v>
      </c>
      <c r="CY341" t="s">
        <v>1410</v>
      </c>
      <c r="DA341" t="s">
        <v>250</v>
      </c>
      <c r="DB341">
        <v>-1</v>
      </c>
      <c r="DF341" t="s">
        <v>731</v>
      </c>
      <c r="DJ341" t="s">
        <v>252</v>
      </c>
      <c r="DK341" t="s">
        <v>253</v>
      </c>
      <c r="DL341" t="s">
        <v>254</v>
      </c>
      <c r="DN341" t="s">
        <v>255</v>
      </c>
      <c r="DR341" t="s">
        <v>523</v>
      </c>
      <c r="DS341" t="s">
        <v>522</v>
      </c>
      <c r="DT341" t="s">
        <v>515</v>
      </c>
      <c r="DV341">
        <v>1</v>
      </c>
      <c r="DW341" t="s">
        <v>283</v>
      </c>
      <c r="EB341" t="s">
        <v>693</v>
      </c>
      <c r="ED341" s="2">
        <v>46150</v>
      </c>
      <c r="EF341">
        <v>26</v>
      </c>
      <c r="EP341" t="s">
        <v>258</v>
      </c>
      <c r="FA341" t="s">
        <v>245</v>
      </c>
      <c r="FB341" t="s">
        <v>308</v>
      </c>
      <c r="FD341" t="s">
        <v>308</v>
      </c>
      <c r="FE341" t="s">
        <v>309</v>
      </c>
      <c r="FF341" t="s">
        <v>309</v>
      </c>
      <c r="FK341" t="s">
        <v>263</v>
      </c>
      <c r="FN341" t="s">
        <v>410</v>
      </c>
      <c r="FO341" t="s">
        <v>414</v>
      </c>
      <c r="FR341">
        <v>0</v>
      </c>
      <c r="GB341" t="s">
        <v>266</v>
      </c>
      <c r="GM341">
        <v>0</v>
      </c>
      <c r="GS341" t="s">
        <v>267</v>
      </c>
      <c r="GT341" s="2"/>
      <c r="GU341" t="s">
        <v>268</v>
      </c>
      <c r="GV341" t="s">
        <v>311</v>
      </c>
      <c r="GW341" t="s">
        <v>270</v>
      </c>
      <c r="GX341" t="s">
        <v>271</v>
      </c>
      <c r="GY341" t="s">
        <v>272</v>
      </c>
      <c r="GZ341" t="s">
        <v>273</v>
      </c>
      <c r="HE341" t="s">
        <v>230</v>
      </c>
      <c r="HF341" t="s">
        <v>913</v>
      </c>
      <c r="HG341" t="s">
        <v>277</v>
      </c>
      <c r="HR341" t="s">
        <v>278</v>
      </c>
      <c r="HV341">
        <v>103900</v>
      </c>
      <c r="HW341" t="s">
        <v>279</v>
      </c>
      <c r="HY341">
        <v>0</v>
      </c>
      <c r="HZ341">
        <v>0</v>
      </c>
      <c r="IA341" t="s">
        <v>279</v>
      </c>
      <c r="IB341" t="s">
        <v>281</v>
      </c>
      <c r="IC341" t="s">
        <v>16113</v>
      </c>
      <c r="IE341" t="s">
        <v>283</v>
      </c>
      <c r="IF341" t="s">
        <v>283</v>
      </c>
      <c r="IG341" t="s">
        <v>283</v>
      </c>
      <c r="IH341" t="s">
        <v>284</v>
      </c>
      <c r="II341" t="s">
        <v>285</v>
      </c>
      <c r="IJ341" t="s">
        <v>286</v>
      </c>
      <c r="IK341" t="s">
        <v>278</v>
      </c>
      <c r="IL341" t="s">
        <v>346</v>
      </c>
      <c r="IM341" t="s">
        <v>288</v>
      </c>
      <c r="IN341" t="s">
        <v>290</v>
      </c>
      <c r="IP341" t="s">
        <v>1412</v>
      </c>
      <c r="IQ341" t="s">
        <v>284</v>
      </c>
      <c r="IR341" t="s">
        <v>696</v>
      </c>
      <c r="IS341" t="s">
        <v>291</v>
      </c>
      <c r="IT341" t="s">
        <v>287</v>
      </c>
      <c r="IY341" t="s">
        <v>281</v>
      </c>
    </row>
    <row r="342" spans="1:259" x14ac:dyDescent="0.3">
      <c r="A342" s="14">
        <f>DAY(AVANZA[[#This Row],[FechaSeguimiento]])</f>
        <v>8</v>
      </c>
      <c r="B342" s="14">
        <f>MONTH(AVANZA[[#This Row],[FechaSeguimiento]])</f>
        <v>5</v>
      </c>
      <c r="C342"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42" t="str">
        <f>LOWER(IFERROR(VLOOKUP(AVANZA[[#This Row],[ID_Peticion]],CANCELADAS[#All],2,0),""))</f>
        <v/>
      </c>
      <c r="E342" t="str">
        <f>LOWER(IFERROR(VLOOKUP(AVANZA[[#This Row],[ID_Peticion]],CANCELADAS[#All],3,0),""))</f>
        <v/>
      </c>
      <c r="F342" t="str">
        <f>LOWER(IF(AVANZA[[#This Row],[CEDULA CLIENTE]]&lt;&gt;""," CC: " &amp; COUNTIFS(AVANZA[CEDULA CLIENTE],AVANZA[[#This Row],[CEDULA CLIENTE]]),"")&amp; IF(AVANZA[[#This Row],[Direccion]]&lt;&gt;""," DIR: " &amp; COUNTIFS(AVANZA[Direccion],AVANZA[[#This Row],[Direccion]]),""))</f>
        <v xml:space="preserve"> dir: 1</v>
      </c>
      <c r="G342" t="str">
        <f>IFERROR(VLOOKUP(AVANZA[[#This Row],[Cedula_Vendedor_Atis]],PLANTA[[#All],[CEDULA]:[LINEA]],3,0),"No Cruza")</f>
        <v>Marisol Avella</v>
      </c>
      <c r="H342" t="str">
        <f>IFERROR(VLOOKUP(AVANZA[[#This Row],[Cedula_Vendedor_Atis]],PLANTA[[#All],[CEDULA]:[LINEA]],4,0),"No Cruza")</f>
        <v>Fija</v>
      </c>
      <c r="I342" t="str">
        <f>LOWER(IF(AVANZA[[#This Row],[ATRIBUIBLE]]="",AVANZA[[#This Row],[Variable]],AVANZA[[#This Row],[ATRIBUIBLE]]))</f>
        <v>terminada</v>
      </c>
      <c r="J342" s="14">
        <f>IF(AVANZA[[#This Row],[Variable]]=AVANZA[[#Headers],[TERMINADA]],1,0)</f>
        <v>1</v>
      </c>
      <c r="K342" s="14">
        <f>IF(AVANZA[[#This Row],[Variable]]=AVANZA[[#Headers],[ANULADA]],1,0)</f>
        <v>0</v>
      </c>
      <c r="L342" s="14">
        <f>IF(AVANZA[[#This Row],[Variable]]=AVANZA[[#Headers],[PENDIENTE]],1,0)</f>
        <v>0</v>
      </c>
      <c r="M342" s="14">
        <f>IF(AVANZA[[#This Row],[ESTADO AGENDA]]="AGENDADA",1,0)</f>
        <v>0</v>
      </c>
      <c r="N342" s="14">
        <f>IF(AVANZA[[#This Row],[ESTADO AGENDA]]="PENDIENTE DE AGENDAR",1,0)</f>
        <v>0</v>
      </c>
      <c r="O342" s="14">
        <f>IF(AVANZA[[#This Row],[ESTADO AGENDA]]="SUSPENDIDA",1,0)</f>
        <v>0</v>
      </c>
      <c r="P342" t="str" cm="1">
        <f t="array" ref="P342">_xlfn.XLOOKUP(AVANZA[[#This Row],[Num_Agrupacion_Pet_Atis]],Tabla1[[#All],[Numero_de_actuacion]],Tabla1[[#All],[Estado_de_la_orden]],"",0)</f>
        <v/>
      </c>
      <c r="Q342" s="2" t="str" cm="1">
        <f t="array" ref="Q342">_xlfn.XLOOKUP(AVANZA[[#This Row],[Num_Agrupacion_Pet_Atis]],Tabla1[[#All],[Numero_de_actuacion]],Tabla1[[#All],[Fecha_de_la_cita]],"",0)</f>
        <v/>
      </c>
      <c r="R342" t="str" cm="1">
        <f t="array" ref="R342">_xlfn.XLOOKUP(AVANZA[[#This Row],[Num_Agrupacion_Pet_Atis]],Tabla1[[#All],[Numero_de_actuacion]],Tabla1[[#All],[Franja_horaria_de_la_cita]],"",0)</f>
        <v/>
      </c>
      <c r="S342" s="14" t="str">
        <f>IFERROR(DAY(AVANZA[[#This Row],[FECHA AGENDA]]),"")</f>
        <v/>
      </c>
      <c r="T342" s="14" t="str">
        <f>IFERROR(MONTH(AVANZA[[#This Row],[FECHA AGENDA]]),"")</f>
        <v/>
      </c>
      <c r="U342" t="str" cm="1">
        <f t="array" ref="U342">_xlfn.XLOOKUP(AVANZA[[#This Row],[Num_Agrupacion_Pet_Atis]],Tabla1[[#All],[Numero_de_actuacion]],Tabla1[[#All],[Motivo_de_suspension]],"",0)</f>
        <v/>
      </c>
      <c r="V342" s="2" t="str" cm="1">
        <f t="array" ref="V342">_xlfn.XLOOKUP(AVANZA[[#This Row],[Num_Agrupacion_Pet_Atis]],Tabla1[[#All],[Numero_de_actuacion]],Tabla1[[#All],[No_identificacion_cliente]],"",0)</f>
        <v/>
      </c>
      <c r="W342" s="2" t="str" cm="1">
        <f t="array" ref="W342">_xlfn.XLOOKUP(AVANZA[[#This Row],[Num_Agrupacion_Pet_Atis]],Tabla1[[#All],[Numero_de_actuacion]],Tabla1[[#All],[Movil_de_contacto]],"",0)</f>
        <v/>
      </c>
      <c r="X342" s="14">
        <f>IF(OR(AVANZA[[#This Row],[ESTADO LEG]]="Legalizada grabacion",AVANZA[[#This Row],[ESTADO LEG]]="Legalizada aut"),1,0)</f>
        <v>0</v>
      </c>
      <c r="Y342" s="14">
        <f>IF(OR(AVANZA[[#This Row],[ESTADO LEG]]="pdte legalizar",AVANZA[[#This Row],[ESTADO LEG]]="No cruza"),1,0)</f>
        <v>1</v>
      </c>
      <c r="Z342" t="str" cm="1">
        <f t="array" ref="Z342">IF(AVANZA[[#This Row],[Variable]]="Terminada",LOWER(_xlfn.XLOOKUP(AVANZA[[#This Row],[ID_Peticion]],Tabla6[[#All],[NUM_PETICION]],Tabla6[[#All],[ESTADO_LEG]],"NO CRUZA",0)),AVANZA[[#This Row],[Variable]])</f>
        <v>pdte legalizar</v>
      </c>
      <c r="AA342" cm="1">
        <f t="array" ref="AA342">_xlfn.XLOOKUP(AVANZA[[#This Row],[ID_Peticion]],Tabla6[[#All],[NUM_PETICION]],Tabla6[[#All],[DIF_DIAS]],"",0)</f>
        <v>5</v>
      </c>
      <c r="AB342" s="2" cm="1">
        <f t="array" ref="AB342">IFERROR(_xlfn.XLOOKUP(AVANZA[[#This Row],[ID_Peticion]],Tabla6[[#All],[NUM_PETICION]],Tabla6[[#All],[FEC_LEGAL]],"",0),"")</f>
        <v>0</v>
      </c>
      <c r="AC342" s="14">
        <f ca="1">IF(AVANZA[[#This Row],[FECHA LEG]]&lt;&gt;0,IFERROR(AVANZA[[#This Row],[FECHA LEG]]-AVANZA[[#This Row],[FechaIniEstadoSubPetAtis]],0),TODAY()-AVANZA[[#This Row],[FechaIniEstadoSubPetAtis]])</f>
        <v>9</v>
      </c>
      <c r="AD342" s="35" t="str">
        <f ca="1">IF(AVANZA[[#This Row],[FINAL Vs LG]]&lt;&gt;0,IF(AVANZA[[#This Row],[FINAL Vs LG]]&lt;7.1,"100%",IF(AND(AVANZA[[#This Row],[FINAL Vs LG]]&gt;7.1,AVANZA[[#This Row],[FINAL Vs LG]]&lt;11.1),"50%","0%")),0)</f>
        <v>50%</v>
      </c>
      <c r="AE342" s="14">
        <f ca="1">VLOOKUP(DAY(TODAY()),BACK!F:G,2,0)</f>
        <v>14</v>
      </c>
      <c r="AF342" s="14">
        <f>BACK!$I$2</f>
        <v>24</v>
      </c>
      <c r="AG342" s="14">
        <f>IF(AVANZA[[#This Row],[Oferta_empaquetada_comisiones]]="SI",1,0)</f>
        <v>0</v>
      </c>
      <c r="AH342" s="36">
        <f>IF(AVANZA[[#This Row],[Variable]]="TERMINADA",IFERROR(VLOOKUP(AVANZA[[#This Row],[SUPERVISOR]],Tabla2[#All],4,0),0),)</f>
        <v>3.5</v>
      </c>
      <c r="AI342" s="14">
        <f>IF(AVANZA[[#This Row],[Producto]]="BA",1,0)</f>
        <v>1</v>
      </c>
      <c r="AJ342" s="14">
        <f>IF(AVANZA[[#This Row],[Producto]]="DUO",1,0)</f>
        <v>0</v>
      </c>
      <c r="AK342" s="14">
        <f>IF(AVANZA[[#This Row],[Producto]]="TRIO",1,0)</f>
        <v>0</v>
      </c>
      <c r="AL342" t="s">
        <v>400</v>
      </c>
      <c r="AM342">
        <v>-1</v>
      </c>
      <c r="AN342">
        <v>-1</v>
      </c>
      <c r="AO342" t="s">
        <v>16114</v>
      </c>
      <c r="AP342" s="1">
        <v>46147.506099537037</v>
      </c>
      <c r="AQ342">
        <v>-1</v>
      </c>
      <c r="AR342" t="s">
        <v>16115</v>
      </c>
      <c r="AS342">
        <v>-1</v>
      </c>
      <c r="AT342">
        <v>-1</v>
      </c>
      <c r="AU342">
        <v>-1</v>
      </c>
      <c r="AV342">
        <v>-1</v>
      </c>
      <c r="AW342">
        <v>-1</v>
      </c>
      <c r="AX342" t="s">
        <v>224</v>
      </c>
      <c r="AY342">
        <v>-1</v>
      </c>
      <c r="AZ342">
        <v>2026</v>
      </c>
      <c r="BA342">
        <v>5</v>
      </c>
      <c r="BB342">
        <v>8</v>
      </c>
      <c r="BC342">
        <v>-1</v>
      </c>
      <c r="BD342" t="s">
        <v>225</v>
      </c>
      <c r="BE342">
        <v>-1</v>
      </c>
      <c r="BF342">
        <v>20001622868710</v>
      </c>
      <c r="BG342" t="s">
        <v>319</v>
      </c>
      <c r="BH342" t="s">
        <v>320</v>
      </c>
      <c r="BI342" t="s">
        <v>16116</v>
      </c>
      <c r="BJ342">
        <v>-1</v>
      </c>
      <c r="BK342">
        <v>-1</v>
      </c>
      <c r="BL342">
        <v>-1</v>
      </c>
      <c r="BM342" t="s">
        <v>229</v>
      </c>
      <c r="BN342" t="s">
        <v>230</v>
      </c>
      <c r="BO342" t="s">
        <v>16117</v>
      </c>
      <c r="BP342" t="s">
        <v>380</v>
      </c>
      <c r="BQ342">
        <v>2026</v>
      </c>
      <c r="BR342">
        <v>5</v>
      </c>
      <c r="BS342">
        <v>5</v>
      </c>
      <c r="BT342" s="1">
        <v>46150.399224537039</v>
      </c>
      <c r="BU342" t="s">
        <v>233</v>
      </c>
      <c r="BV342" s="2">
        <v>46150</v>
      </c>
      <c r="BW342" t="s">
        <v>234</v>
      </c>
      <c r="BX342" s="2">
        <v>46147</v>
      </c>
      <c r="BY342" s="2">
        <v>46150</v>
      </c>
      <c r="BZ342" t="s">
        <v>235</v>
      </c>
      <c r="CA342" t="s">
        <v>297</v>
      </c>
      <c r="CB342" t="s">
        <v>297</v>
      </c>
      <c r="CC342" t="s">
        <v>16118</v>
      </c>
      <c r="CD342" t="s">
        <v>3558</v>
      </c>
      <c r="CE342">
        <v>-1</v>
      </c>
      <c r="CF342" t="s">
        <v>300</v>
      </c>
      <c r="CG342" t="s">
        <v>301</v>
      </c>
      <c r="CH342" t="s">
        <v>242</v>
      </c>
      <c r="CI342">
        <v>1053346599</v>
      </c>
      <c r="CJ342" t="s">
        <v>408</v>
      </c>
      <c r="CK342" t="s">
        <v>245</v>
      </c>
      <c r="CL342" t="s">
        <v>409</v>
      </c>
      <c r="CM342" t="s">
        <v>247</v>
      </c>
      <c r="CN342" t="s">
        <v>410</v>
      </c>
      <c r="CT342" t="s">
        <v>304</v>
      </c>
      <c r="CU342" t="s">
        <v>225</v>
      </c>
      <c r="CW342" t="s">
        <v>319</v>
      </c>
      <c r="CX342" t="s">
        <v>320</v>
      </c>
      <c r="DA342" t="s">
        <v>250</v>
      </c>
      <c r="DB342">
        <v>-1</v>
      </c>
      <c r="DF342" t="s">
        <v>251</v>
      </c>
      <c r="DJ342" t="s">
        <v>252</v>
      </c>
      <c r="DK342" t="s">
        <v>253</v>
      </c>
      <c r="DL342" t="s">
        <v>254</v>
      </c>
      <c r="DN342" t="s">
        <v>255</v>
      </c>
      <c r="DR342" t="s">
        <v>411</v>
      </c>
      <c r="DS342" t="s">
        <v>408</v>
      </c>
      <c r="DT342" t="s">
        <v>407</v>
      </c>
      <c r="DV342">
        <v>1</v>
      </c>
      <c r="DW342" t="s">
        <v>283</v>
      </c>
      <c r="ED342" s="2">
        <v>46150</v>
      </c>
      <c r="EE342" t="s">
        <v>343</v>
      </c>
      <c r="EF342">
        <v>12</v>
      </c>
      <c r="EP342" t="s">
        <v>258</v>
      </c>
      <c r="ES342" t="s">
        <v>1430</v>
      </c>
      <c r="FA342" t="s">
        <v>245</v>
      </c>
      <c r="FB342" t="s">
        <v>308</v>
      </c>
      <c r="FD342" t="s">
        <v>308</v>
      </c>
      <c r="FE342" t="s">
        <v>309</v>
      </c>
      <c r="FF342" t="s">
        <v>309</v>
      </c>
      <c r="FK342" t="s">
        <v>263</v>
      </c>
      <c r="FL342" t="s">
        <v>16119</v>
      </c>
      <c r="FN342" t="s">
        <v>410</v>
      </c>
      <c r="FO342" t="s">
        <v>414</v>
      </c>
      <c r="FR342">
        <v>94990</v>
      </c>
      <c r="GB342" t="s">
        <v>266</v>
      </c>
      <c r="GC342" t="s">
        <v>225</v>
      </c>
      <c r="GD342">
        <v>0</v>
      </c>
      <c r="GF342">
        <v>0</v>
      </c>
      <c r="GG342">
        <v>25423</v>
      </c>
      <c r="GI342">
        <v>94990</v>
      </c>
      <c r="GJ342">
        <v>0</v>
      </c>
      <c r="GL342">
        <v>0</v>
      </c>
      <c r="GM342">
        <v>113038</v>
      </c>
      <c r="GS342" t="s">
        <v>267</v>
      </c>
      <c r="GT342" s="2">
        <v>45291</v>
      </c>
      <c r="GU342" t="s">
        <v>268</v>
      </c>
      <c r="GV342" t="s">
        <v>335</v>
      </c>
      <c r="GW342" t="s">
        <v>394</v>
      </c>
      <c r="GZ342" t="s">
        <v>395</v>
      </c>
      <c r="HA342" t="s">
        <v>274</v>
      </c>
      <c r="HB342" t="s">
        <v>592</v>
      </c>
      <c r="HC342" t="s">
        <v>592</v>
      </c>
      <c r="HD342" t="s">
        <v>385</v>
      </c>
      <c r="HE342" t="s">
        <v>230</v>
      </c>
      <c r="HF342" t="s">
        <v>16120</v>
      </c>
      <c r="HR342" t="s">
        <v>278</v>
      </c>
      <c r="HV342">
        <v>94990</v>
      </c>
      <c r="HW342" t="s">
        <v>281</v>
      </c>
      <c r="HY342">
        <v>0</v>
      </c>
      <c r="HZ342">
        <v>0</v>
      </c>
      <c r="IA342" t="s">
        <v>279</v>
      </c>
      <c r="IB342" t="s">
        <v>281</v>
      </c>
      <c r="IE342" t="s">
        <v>283</v>
      </c>
      <c r="IF342" t="s">
        <v>283</v>
      </c>
      <c r="IG342" t="s">
        <v>283</v>
      </c>
      <c r="IH342" t="s">
        <v>284</v>
      </c>
      <c r="II342" t="s">
        <v>285</v>
      </c>
      <c r="IJ342" t="s">
        <v>286</v>
      </c>
      <c r="IK342" t="s">
        <v>278</v>
      </c>
      <c r="IL342" t="s">
        <v>346</v>
      </c>
      <c r="IM342" t="s">
        <v>288</v>
      </c>
      <c r="IN342" t="s">
        <v>289</v>
      </c>
      <c r="IP342" t="s">
        <v>290</v>
      </c>
      <c r="IQ342" t="s">
        <v>284</v>
      </c>
      <c r="IS342" t="s">
        <v>291</v>
      </c>
      <c r="IT342" t="s">
        <v>1788</v>
      </c>
      <c r="IU342" t="s">
        <v>1789</v>
      </c>
      <c r="IV342" t="s">
        <v>434</v>
      </c>
      <c r="IW342" t="s">
        <v>318</v>
      </c>
      <c r="IY342" t="s">
        <v>281</v>
      </c>
    </row>
    <row r="343" spans="1:259" x14ac:dyDescent="0.3">
      <c r="A343" s="14">
        <f>DAY(AVANZA[[#This Row],[FechaSeguimiento]])</f>
        <v>8</v>
      </c>
      <c r="B343" s="14">
        <f>MONTH(AVANZA[[#This Row],[FechaSeguimiento]])</f>
        <v>5</v>
      </c>
      <c r="C343"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343" t="str">
        <f>LOWER(IFERROR(VLOOKUP(AVANZA[[#This Row],[ID_Peticion]],CANCELADAS[#All],2,0),""))</f>
        <v>qc - no se logro contacto para agendar</v>
      </c>
      <c r="E343" t="str">
        <f>LOWER(IFERROR(VLOOKUP(AVANZA[[#This Row],[ID_Peticion]],CANCELADAS[#All],3,0),""))</f>
        <v>agendamiento</v>
      </c>
      <c r="F343" t="str">
        <f>LOWER(IF(AVANZA[[#This Row],[CEDULA CLIENTE]]&lt;&gt;""," CC: " &amp; COUNTIFS(AVANZA[CEDULA CLIENTE],AVANZA[[#This Row],[CEDULA CLIENTE]]),"")&amp; IF(AVANZA[[#This Row],[Direccion]]&lt;&gt;""," DIR: " &amp; COUNTIFS(AVANZA[Direccion],AVANZA[[#This Row],[Direccion]]),""))</f>
        <v xml:space="preserve"> dir: 1</v>
      </c>
      <c r="G343" t="str">
        <f>IFERROR(VLOOKUP(AVANZA[[#This Row],[Cedula_Vendedor_Atis]],PLANTA[[#All],[CEDULA]:[LINEA]],3,0),"No Cruza")</f>
        <v>Marisol Avella</v>
      </c>
      <c r="H343" t="str">
        <f>IFERROR(VLOOKUP(AVANZA[[#This Row],[Cedula_Vendedor_Atis]],PLANTA[[#All],[CEDULA]:[LINEA]],4,0),"No Cruza")</f>
        <v>Fija</v>
      </c>
      <c r="I343" t="str">
        <f>LOWER(IF(AVANZA[[#This Row],[ATRIBUIBLE]]="",AVANZA[[#This Row],[Variable]],AVANZA[[#This Row],[ATRIBUIBLE]]))</f>
        <v>agendamiento</v>
      </c>
      <c r="J343" s="14">
        <f>IF(AVANZA[[#This Row],[Variable]]=AVANZA[[#Headers],[TERMINADA]],1,0)</f>
        <v>0</v>
      </c>
      <c r="K343" s="14">
        <f>IF(AVANZA[[#This Row],[Variable]]=AVANZA[[#Headers],[ANULADA]],1,0)</f>
        <v>1</v>
      </c>
      <c r="L343" s="14">
        <f>IF(AVANZA[[#This Row],[Variable]]=AVANZA[[#Headers],[PENDIENTE]],1,0)</f>
        <v>0</v>
      </c>
      <c r="M343" s="14">
        <f>IF(AVANZA[[#This Row],[ESTADO AGENDA]]="AGENDADA",1,0)</f>
        <v>0</v>
      </c>
      <c r="N343" s="14">
        <f>IF(AVANZA[[#This Row],[ESTADO AGENDA]]="PENDIENTE DE AGENDAR",1,0)</f>
        <v>0</v>
      </c>
      <c r="O343" s="14">
        <f>IF(AVANZA[[#This Row],[ESTADO AGENDA]]="SUSPENDIDA",1,0)</f>
        <v>0</v>
      </c>
      <c r="P343" t="str" cm="1">
        <f t="array" ref="P343">_xlfn.XLOOKUP(AVANZA[[#This Row],[Num_Agrupacion_Pet_Atis]],Tabla1[[#All],[Numero_de_actuacion]],Tabla1[[#All],[Estado_de_la_orden]],"",0)</f>
        <v/>
      </c>
      <c r="Q343" s="2" t="str" cm="1">
        <f t="array" ref="Q343">_xlfn.XLOOKUP(AVANZA[[#This Row],[Num_Agrupacion_Pet_Atis]],Tabla1[[#All],[Numero_de_actuacion]],Tabla1[[#All],[Fecha_de_la_cita]],"",0)</f>
        <v/>
      </c>
      <c r="R343" t="str" cm="1">
        <f t="array" ref="R343">_xlfn.XLOOKUP(AVANZA[[#This Row],[Num_Agrupacion_Pet_Atis]],Tabla1[[#All],[Numero_de_actuacion]],Tabla1[[#All],[Franja_horaria_de_la_cita]],"",0)</f>
        <v/>
      </c>
      <c r="S343" s="14" t="str">
        <f>IFERROR(DAY(AVANZA[[#This Row],[FECHA AGENDA]]),"")</f>
        <v/>
      </c>
      <c r="T343" s="14" t="str">
        <f>IFERROR(MONTH(AVANZA[[#This Row],[FECHA AGENDA]]),"")</f>
        <v/>
      </c>
      <c r="U343" t="str" cm="1">
        <f t="array" ref="U343">_xlfn.XLOOKUP(AVANZA[[#This Row],[Num_Agrupacion_Pet_Atis]],Tabla1[[#All],[Numero_de_actuacion]],Tabla1[[#All],[Motivo_de_suspension]],"",0)</f>
        <v/>
      </c>
      <c r="V343" s="2" t="str" cm="1">
        <f t="array" ref="V343">_xlfn.XLOOKUP(AVANZA[[#This Row],[Num_Agrupacion_Pet_Atis]],Tabla1[[#All],[Numero_de_actuacion]],Tabla1[[#All],[No_identificacion_cliente]],"",0)</f>
        <v/>
      </c>
      <c r="W343" s="2" t="str" cm="1">
        <f t="array" ref="W343">_xlfn.XLOOKUP(AVANZA[[#This Row],[Num_Agrupacion_Pet_Atis]],Tabla1[[#All],[Numero_de_actuacion]],Tabla1[[#All],[Movil_de_contacto]],"",0)</f>
        <v/>
      </c>
      <c r="X343" s="14">
        <f>IF(OR(AVANZA[[#This Row],[ESTADO LEG]]="Legalizada grabacion",AVANZA[[#This Row],[ESTADO LEG]]="Legalizada aut"),1,0)</f>
        <v>0</v>
      </c>
      <c r="Y343" s="14">
        <f>IF(OR(AVANZA[[#This Row],[ESTADO LEG]]="pdte legalizar",AVANZA[[#This Row],[ESTADO LEG]]="No cruza"),1,0)</f>
        <v>0</v>
      </c>
      <c r="Z343" t="str" cm="1">
        <f t="array" ref="Z343">IF(AVANZA[[#This Row],[Variable]]="Terminada",LOWER(_xlfn.XLOOKUP(AVANZA[[#This Row],[ID_Peticion]],Tabla6[[#All],[NUM_PETICION]],Tabla6[[#All],[ESTADO_LEG]],"NO CRUZA",0)),AVANZA[[#This Row],[Variable]])</f>
        <v>ANULADA</v>
      </c>
      <c r="AA343" t="str" cm="1">
        <f t="array" ref="AA343">_xlfn.XLOOKUP(AVANZA[[#This Row],[ID_Peticion]],Tabla6[[#All],[NUM_PETICION]],Tabla6[[#All],[DIF_DIAS]],"",0)</f>
        <v/>
      </c>
      <c r="AB343" s="2" t="str" cm="1">
        <f t="array" ref="AB343">IFERROR(_xlfn.XLOOKUP(AVANZA[[#This Row],[ID_Peticion]],Tabla6[[#All],[NUM_PETICION]],Tabla6[[#All],[FEC_LEGAL]],"",0),"")</f>
        <v/>
      </c>
      <c r="AC343" s="14">
        <f ca="1">IF(AVANZA[[#This Row],[FECHA LEG]]&lt;&gt;0,IFERROR(AVANZA[[#This Row],[FECHA LEG]]-AVANZA[[#This Row],[FechaIniEstadoSubPetAtis]],0),TODAY()-AVANZA[[#This Row],[FechaIniEstadoSubPetAtis]])</f>
        <v>0</v>
      </c>
      <c r="AD343" s="35">
        <f ca="1">IF(AVANZA[[#This Row],[FINAL Vs LG]]&lt;&gt;0,IF(AVANZA[[#This Row],[FINAL Vs LG]]&lt;7.1,"100%",IF(AND(AVANZA[[#This Row],[FINAL Vs LG]]&gt;7.1,AVANZA[[#This Row],[FINAL Vs LG]]&lt;11.1),"50%","0%")),0)</f>
        <v>0</v>
      </c>
      <c r="AE343" s="14">
        <f ca="1">VLOOKUP(DAY(TODAY()),BACK!F:G,2,0)</f>
        <v>14</v>
      </c>
      <c r="AF343" s="14">
        <f>BACK!$I$2</f>
        <v>24</v>
      </c>
      <c r="AG343" s="14">
        <f>IF(AVANZA[[#This Row],[Oferta_empaquetada_comisiones]]="SI",1,0)</f>
        <v>0</v>
      </c>
      <c r="AH343" s="36">
        <f>IF(AVANZA[[#This Row],[Variable]]="TERMINADA",IFERROR(VLOOKUP(AVANZA[[#This Row],[SUPERVISOR]],Tabla2[#All],4,0),0),)</f>
        <v>0</v>
      </c>
      <c r="AI343" s="14">
        <f>IF(AVANZA[[#This Row],[Producto]]="BA",1,0)</f>
        <v>1</v>
      </c>
      <c r="AJ343" s="14">
        <f>IF(AVANZA[[#This Row],[Producto]]="DUO",1,0)</f>
        <v>0</v>
      </c>
      <c r="AK343" s="14">
        <f>IF(AVANZA[[#This Row],[Producto]]="TRIO",1,0)</f>
        <v>0</v>
      </c>
      <c r="AL343" t="s">
        <v>1154</v>
      </c>
      <c r="AM343">
        <v>-1</v>
      </c>
      <c r="AN343">
        <v>-1</v>
      </c>
      <c r="AO343" t="s">
        <v>16121</v>
      </c>
      <c r="AP343" s="1">
        <v>46136.623877314814</v>
      </c>
      <c r="AQ343">
        <v>-1</v>
      </c>
      <c r="AR343" t="s">
        <v>16122</v>
      </c>
      <c r="AS343">
        <v>-1</v>
      </c>
      <c r="AT343">
        <v>-1</v>
      </c>
      <c r="AU343">
        <v>-1</v>
      </c>
      <c r="AV343">
        <v>-1</v>
      </c>
      <c r="AW343">
        <v>-1</v>
      </c>
      <c r="AX343" t="s">
        <v>224</v>
      </c>
      <c r="AY343">
        <v>-1</v>
      </c>
      <c r="AZ343">
        <v>2026</v>
      </c>
      <c r="BA343">
        <v>5</v>
      </c>
      <c r="BB343">
        <v>8</v>
      </c>
      <c r="BC343">
        <v>-1</v>
      </c>
      <c r="BD343" t="s">
        <v>225</v>
      </c>
      <c r="BE343">
        <v>-1</v>
      </c>
      <c r="BF343">
        <v>20001616946665</v>
      </c>
      <c r="BG343" t="s">
        <v>319</v>
      </c>
      <c r="BH343" t="s">
        <v>320</v>
      </c>
      <c r="BI343" t="s">
        <v>16123</v>
      </c>
      <c r="BJ343">
        <v>-1</v>
      </c>
      <c r="BK343">
        <v>-1</v>
      </c>
      <c r="BL343">
        <v>-1</v>
      </c>
      <c r="BM343" t="s">
        <v>573</v>
      </c>
      <c r="BN343" t="s">
        <v>230</v>
      </c>
      <c r="BO343" t="s">
        <v>16124</v>
      </c>
      <c r="BP343" t="s">
        <v>232</v>
      </c>
      <c r="BQ343">
        <v>2026</v>
      </c>
      <c r="BR343">
        <v>4</v>
      </c>
      <c r="BS343">
        <v>24</v>
      </c>
      <c r="BT343" s="1">
        <v>46150.35633101852</v>
      </c>
      <c r="BU343" t="s">
        <v>575</v>
      </c>
      <c r="BV343" s="2">
        <v>46150</v>
      </c>
      <c r="BW343" t="s">
        <v>576</v>
      </c>
      <c r="BX343" s="2">
        <v>46136</v>
      </c>
      <c r="BY343" s="2">
        <v>46150</v>
      </c>
      <c r="BZ343" t="s">
        <v>235</v>
      </c>
      <c r="CA343" t="s">
        <v>297</v>
      </c>
      <c r="CB343" t="s">
        <v>297</v>
      </c>
      <c r="CC343" t="s">
        <v>16125</v>
      </c>
      <c r="CD343" t="s">
        <v>16126</v>
      </c>
      <c r="CE343">
        <v>-1</v>
      </c>
      <c r="CF343" t="s">
        <v>300</v>
      </c>
      <c r="CG343" t="s">
        <v>301</v>
      </c>
      <c r="CH343" t="s">
        <v>242</v>
      </c>
      <c r="CI343">
        <v>1063565638</v>
      </c>
      <c r="CJ343" t="s">
        <v>1162</v>
      </c>
      <c r="CK343" t="s">
        <v>245</v>
      </c>
      <c r="CL343" t="s">
        <v>409</v>
      </c>
      <c r="CM343" t="s">
        <v>247</v>
      </c>
      <c r="CN343" t="s">
        <v>410</v>
      </c>
      <c r="CT343" t="s">
        <v>386</v>
      </c>
      <c r="CU343" t="s">
        <v>225</v>
      </c>
      <c r="CW343" t="s">
        <v>319</v>
      </c>
      <c r="CX343" t="s">
        <v>320</v>
      </c>
      <c r="CY343" t="s">
        <v>730</v>
      </c>
      <c r="DA343" t="s">
        <v>250</v>
      </c>
      <c r="DB343">
        <v>-1</v>
      </c>
      <c r="DF343" t="s">
        <v>731</v>
      </c>
      <c r="DJ343" t="s">
        <v>252</v>
      </c>
      <c r="DK343" t="s">
        <v>253</v>
      </c>
      <c r="DL343" t="s">
        <v>253</v>
      </c>
      <c r="DN343" t="s">
        <v>255</v>
      </c>
      <c r="DR343" t="s">
        <v>1163</v>
      </c>
      <c r="DS343" t="s">
        <v>1162</v>
      </c>
      <c r="DT343" t="s">
        <v>1161</v>
      </c>
      <c r="DV343">
        <v>1</v>
      </c>
      <c r="DW343" t="s">
        <v>283</v>
      </c>
      <c r="ED343" s="2">
        <v>46150</v>
      </c>
      <c r="EF343">
        <v>1</v>
      </c>
      <c r="EP343" t="s">
        <v>258</v>
      </c>
      <c r="FA343" t="s">
        <v>245</v>
      </c>
      <c r="FB343" t="s">
        <v>308</v>
      </c>
      <c r="FD343" t="s">
        <v>308</v>
      </c>
      <c r="FE343" t="s">
        <v>309</v>
      </c>
      <c r="FF343" t="s">
        <v>309</v>
      </c>
      <c r="FK343" t="s">
        <v>263</v>
      </c>
      <c r="FN343" t="s">
        <v>410</v>
      </c>
      <c r="FO343" t="s">
        <v>414</v>
      </c>
      <c r="FR343">
        <v>0</v>
      </c>
      <c r="GB343" t="s">
        <v>266</v>
      </c>
      <c r="GM343">
        <v>0</v>
      </c>
      <c r="GS343" t="s">
        <v>267</v>
      </c>
      <c r="GT343" s="2"/>
      <c r="GU343" t="s">
        <v>268</v>
      </c>
      <c r="GV343" t="s">
        <v>335</v>
      </c>
      <c r="GW343" t="s">
        <v>394</v>
      </c>
      <c r="GZ343" t="s">
        <v>395</v>
      </c>
      <c r="HE343" t="s">
        <v>230</v>
      </c>
      <c r="HF343" t="s">
        <v>16127</v>
      </c>
      <c r="HR343" t="s">
        <v>278</v>
      </c>
      <c r="HV343">
        <v>94990</v>
      </c>
      <c r="HW343" t="s">
        <v>281</v>
      </c>
      <c r="HY343">
        <v>0</v>
      </c>
      <c r="HZ343">
        <v>0</v>
      </c>
      <c r="IA343" t="s">
        <v>281</v>
      </c>
      <c r="IB343" t="s">
        <v>281</v>
      </c>
      <c r="IC343" t="s">
        <v>16128</v>
      </c>
      <c r="IE343" t="s">
        <v>283</v>
      </c>
      <c r="IF343" t="s">
        <v>283</v>
      </c>
      <c r="IG343" t="s">
        <v>283</v>
      </c>
      <c r="IH343" t="s">
        <v>284</v>
      </c>
      <c r="II343" t="s">
        <v>285</v>
      </c>
      <c r="IJ343" t="s">
        <v>286</v>
      </c>
      <c r="IK343" t="s">
        <v>278</v>
      </c>
      <c r="IL343" t="s">
        <v>346</v>
      </c>
      <c r="IM343" t="s">
        <v>288</v>
      </c>
      <c r="IN343" t="s">
        <v>290</v>
      </c>
      <c r="IP343" t="s">
        <v>735</v>
      </c>
      <c r="IQ343" t="s">
        <v>284</v>
      </c>
      <c r="IS343" t="s">
        <v>291</v>
      </c>
      <c r="IT343" t="s">
        <v>315</v>
      </c>
      <c r="IU343" t="s">
        <v>479</v>
      </c>
      <c r="IV343" t="s">
        <v>480</v>
      </c>
      <c r="IW343" t="s">
        <v>318</v>
      </c>
      <c r="IY343" t="s">
        <v>281</v>
      </c>
    </row>
    <row r="344" spans="1:259" x14ac:dyDescent="0.3">
      <c r="A344" s="14">
        <f>DAY(AVANZA[[#This Row],[FechaSeguimiento]])</f>
        <v>8</v>
      </c>
      <c r="B344" s="14">
        <f>MONTH(AVANZA[[#This Row],[FechaSeguimiento]])</f>
        <v>5</v>
      </c>
      <c r="C344"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44" t="str">
        <f>LOWER(IFERROR(VLOOKUP(AVANZA[[#This Row],[ID_Peticion]],CANCELADAS[#All],2,0),""))</f>
        <v/>
      </c>
      <c r="E344" t="str">
        <f>LOWER(IFERROR(VLOOKUP(AVANZA[[#This Row],[ID_Peticion]],CANCELADAS[#All],3,0),""))</f>
        <v/>
      </c>
      <c r="F344" t="str">
        <f>LOWER(IF(AVANZA[[#This Row],[CEDULA CLIENTE]]&lt;&gt;""," CC: " &amp; COUNTIFS(AVANZA[CEDULA CLIENTE],AVANZA[[#This Row],[CEDULA CLIENTE]]),"")&amp; IF(AVANZA[[#This Row],[Direccion]]&lt;&gt;""," DIR: " &amp; COUNTIFS(AVANZA[Direccion],AVANZA[[#This Row],[Direccion]]),""))</f>
        <v xml:space="preserve"> dir: 1</v>
      </c>
      <c r="G344" t="str">
        <f>IFERROR(VLOOKUP(AVANZA[[#This Row],[Cedula_Vendedor_Atis]],PLANTA[[#All],[CEDULA]:[LINEA]],3,0),"No Cruza")</f>
        <v>Marisol Avella</v>
      </c>
      <c r="H344" t="str">
        <f>IFERROR(VLOOKUP(AVANZA[[#This Row],[Cedula_Vendedor_Atis]],PLANTA[[#All],[CEDULA]:[LINEA]],4,0),"No Cruza")</f>
        <v>Fija</v>
      </c>
      <c r="I344" t="str">
        <f>LOWER(IF(AVANZA[[#This Row],[ATRIBUIBLE]]="",AVANZA[[#This Row],[Variable]],AVANZA[[#This Row],[ATRIBUIBLE]]))</f>
        <v>terminada</v>
      </c>
      <c r="J344" s="14">
        <f>IF(AVANZA[[#This Row],[Variable]]=AVANZA[[#Headers],[TERMINADA]],1,0)</f>
        <v>1</v>
      </c>
      <c r="K344" s="14">
        <f>IF(AVANZA[[#This Row],[Variable]]=AVANZA[[#Headers],[ANULADA]],1,0)</f>
        <v>0</v>
      </c>
      <c r="L344" s="14">
        <f>IF(AVANZA[[#This Row],[Variable]]=AVANZA[[#Headers],[PENDIENTE]],1,0)</f>
        <v>0</v>
      </c>
      <c r="M344" s="14">
        <f>IF(AVANZA[[#This Row],[ESTADO AGENDA]]="AGENDADA",1,0)</f>
        <v>0</v>
      </c>
      <c r="N344" s="14">
        <f>IF(AVANZA[[#This Row],[ESTADO AGENDA]]="PENDIENTE DE AGENDAR",1,0)</f>
        <v>0</v>
      </c>
      <c r="O344" s="14">
        <f>IF(AVANZA[[#This Row],[ESTADO AGENDA]]="SUSPENDIDA",1,0)</f>
        <v>0</v>
      </c>
      <c r="P344" t="str" cm="1">
        <f t="array" ref="P344">_xlfn.XLOOKUP(AVANZA[[#This Row],[Num_Agrupacion_Pet_Atis]],Tabla1[[#All],[Numero_de_actuacion]],Tabla1[[#All],[Estado_de_la_orden]],"",0)</f>
        <v/>
      </c>
      <c r="Q344" s="2" t="str" cm="1">
        <f t="array" ref="Q344">_xlfn.XLOOKUP(AVANZA[[#This Row],[Num_Agrupacion_Pet_Atis]],Tabla1[[#All],[Numero_de_actuacion]],Tabla1[[#All],[Fecha_de_la_cita]],"",0)</f>
        <v/>
      </c>
      <c r="R344" t="str" cm="1">
        <f t="array" ref="R344">_xlfn.XLOOKUP(AVANZA[[#This Row],[Num_Agrupacion_Pet_Atis]],Tabla1[[#All],[Numero_de_actuacion]],Tabla1[[#All],[Franja_horaria_de_la_cita]],"",0)</f>
        <v/>
      </c>
      <c r="S344" s="14" t="str">
        <f>IFERROR(DAY(AVANZA[[#This Row],[FECHA AGENDA]]),"")</f>
        <v/>
      </c>
      <c r="T344" s="14" t="str">
        <f>IFERROR(MONTH(AVANZA[[#This Row],[FECHA AGENDA]]),"")</f>
        <v/>
      </c>
      <c r="U344" t="str" cm="1">
        <f t="array" ref="U344">_xlfn.XLOOKUP(AVANZA[[#This Row],[Num_Agrupacion_Pet_Atis]],Tabla1[[#All],[Numero_de_actuacion]],Tabla1[[#All],[Motivo_de_suspension]],"",0)</f>
        <v/>
      </c>
      <c r="V344" s="2" t="str" cm="1">
        <f t="array" ref="V344">_xlfn.XLOOKUP(AVANZA[[#This Row],[Num_Agrupacion_Pet_Atis]],Tabla1[[#All],[Numero_de_actuacion]],Tabla1[[#All],[No_identificacion_cliente]],"",0)</f>
        <v/>
      </c>
      <c r="W344" s="2" t="str" cm="1">
        <f t="array" ref="W344">_xlfn.XLOOKUP(AVANZA[[#This Row],[Num_Agrupacion_Pet_Atis]],Tabla1[[#All],[Numero_de_actuacion]],Tabla1[[#All],[Movil_de_contacto]],"",0)</f>
        <v/>
      </c>
      <c r="X344" s="14">
        <f>IF(OR(AVANZA[[#This Row],[ESTADO LEG]]="Legalizada grabacion",AVANZA[[#This Row],[ESTADO LEG]]="Legalizada aut"),1,0)</f>
        <v>0</v>
      </c>
      <c r="Y344" s="14">
        <f>IF(OR(AVANZA[[#This Row],[ESTADO LEG]]="pdte legalizar",AVANZA[[#This Row],[ESTADO LEG]]="No cruza"),1,0)</f>
        <v>1</v>
      </c>
      <c r="Z344" t="str" cm="1">
        <f t="array" ref="Z344">IF(AVANZA[[#This Row],[Variable]]="Terminada",LOWER(_xlfn.XLOOKUP(AVANZA[[#This Row],[ID_Peticion]],Tabla6[[#All],[NUM_PETICION]],Tabla6[[#All],[ESTADO_LEG]],"NO CRUZA",0)),AVANZA[[#This Row],[Variable]])</f>
        <v>pdte legalizar</v>
      </c>
      <c r="AA344" cm="1">
        <f t="array" ref="AA344">_xlfn.XLOOKUP(AVANZA[[#This Row],[ID_Peticion]],Tabla6[[#All],[NUM_PETICION]],Tabla6[[#All],[DIF_DIAS]],"",0)</f>
        <v>5</v>
      </c>
      <c r="AB344" s="2" cm="1">
        <f t="array" ref="AB344">IFERROR(_xlfn.XLOOKUP(AVANZA[[#This Row],[ID_Peticion]],Tabla6[[#All],[NUM_PETICION]],Tabla6[[#All],[FEC_LEGAL]],"",0),"")</f>
        <v>0</v>
      </c>
      <c r="AC344" s="14">
        <f ca="1">IF(AVANZA[[#This Row],[FECHA LEG]]&lt;&gt;0,IFERROR(AVANZA[[#This Row],[FECHA LEG]]-AVANZA[[#This Row],[FechaIniEstadoSubPetAtis]],0),TODAY()-AVANZA[[#This Row],[FechaIniEstadoSubPetAtis]])</f>
        <v>9</v>
      </c>
      <c r="AD344" s="35" t="str">
        <f ca="1">IF(AVANZA[[#This Row],[FINAL Vs LG]]&lt;&gt;0,IF(AVANZA[[#This Row],[FINAL Vs LG]]&lt;7.1,"100%",IF(AND(AVANZA[[#This Row],[FINAL Vs LG]]&gt;7.1,AVANZA[[#This Row],[FINAL Vs LG]]&lt;11.1),"50%","0%")),0)</f>
        <v>50%</v>
      </c>
      <c r="AE344" s="14">
        <f ca="1">VLOOKUP(DAY(TODAY()),BACK!F:G,2,0)</f>
        <v>14</v>
      </c>
      <c r="AF344" s="14">
        <f>BACK!$I$2</f>
        <v>24</v>
      </c>
      <c r="AG344" s="14">
        <f>IF(AVANZA[[#This Row],[Oferta_empaquetada_comisiones]]="SI",1,0)</f>
        <v>1</v>
      </c>
      <c r="AH344" s="36">
        <f>IF(AVANZA[[#This Row],[Variable]]="TERMINADA",IFERROR(VLOOKUP(AVANZA[[#This Row],[SUPERVISOR]],Tabla2[#All],4,0),0),)</f>
        <v>3.5</v>
      </c>
      <c r="AI344" s="14">
        <f>IF(AVANZA[[#This Row],[Producto]]="BA",1,0)</f>
        <v>1</v>
      </c>
      <c r="AJ344" s="14">
        <f>IF(AVANZA[[#This Row],[Producto]]="DUO",1,0)</f>
        <v>0</v>
      </c>
      <c r="AK344" s="14">
        <f>IF(AVANZA[[#This Row],[Producto]]="TRIO",1,0)</f>
        <v>0</v>
      </c>
      <c r="AL344" t="s">
        <v>221</v>
      </c>
      <c r="AM344">
        <v>-1</v>
      </c>
      <c r="AN344">
        <v>-1</v>
      </c>
      <c r="AO344" t="s">
        <v>16129</v>
      </c>
      <c r="AP344" s="1">
        <v>46148.688564814816</v>
      </c>
      <c r="AQ344">
        <v>-1</v>
      </c>
      <c r="AR344" t="s">
        <v>16130</v>
      </c>
      <c r="AS344">
        <v>-1</v>
      </c>
      <c r="AT344">
        <v>-1</v>
      </c>
      <c r="AU344">
        <v>-1</v>
      </c>
      <c r="AV344">
        <v>-1</v>
      </c>
      <c r="AW344">
        <v>-1</v>
      </c>
      <c r="AX344" t="s">
        <v>224</v>
      </c>
      <c r="AY344">
        <v>-1</v>
      </c>
      <c r="AZ344">
        <v>2026</v>
      </c>
      <c r="BA344">
        <v>5</v>
      </c>
      <c r="BB344">
        <v>8</v>
      </c>
      <c r="BC344">
        <v>-1</v>
      </c>
      <c r="BD344" t="s">
        <v>225</v>
      </c>
      <c r="BE344">
        <v>-1</v>
      </c>
      <c r="BF344">
        <v>20001623701091</v>
      </c>
      <c r="BG344" t="s">
        <v>226</v>
      </c>
      <c r="BH344" t="s">
        <v>227</v>
      </c>
      <c r="BI344" t="s">
        <v>16131</v>
      </c>
      <c r="BJ344">
        <v>-1</v>
      </c>
      <c r="BK344">
        <v>-1</v>
      </c>
      <c r="BL344">
        <v>-1</v>
      </c>
      <c r="BM344" t="s">
        <v>229</v>
      </c>
      <c r="BN344" t="s">
        <v>230</v>
      </c>
      <c r="BO344" t="s">
        <v>16132</v>
      </c>
      <c r="BP344" t="s">
        <v>232</v>
      </c>
      <c r="BQ344">
        <v>2026</v>
      </c>
      <c r="BR344">
        <v>5</v>
      </c>
      <c r="BS344">
        <v>6</v>
      </c>
      <c r="BT344" s="1">
        <v>46150.458344907405</v>
      </c>
      <c r="BU344" t="s">
        <v>233</v>
      </c>
      <c r="BV344" s="2">
        <v>46150</v>
      </c>
      <c r="BW344" t="s">
        <v>234</v>
      </c>
      <c r="BX344" s="2">
        <v>46148</v>
      </c>
      <c r="BY344" s="2">
        <v>46150</v>
      </c>
      <c r="BZ344" t="s">
        <v>235</v>
      </c>
      <c r="CA344" t="s">
        <v>297</v>
      </c>
      <c r="CB344" t="s">
        <v>297</v>
      </c>
      <c r="CC344" t="s">
        <v>16133</v>
      </c>
      <c r="CD344" t="s">
        <v>1294</v>
      </c>
      <c r="CE344">
        <v>-1</v>
      </c>
      <c r="CF344" t="s">
        <v>300</v>
      </c>
      <c r="CG344" t="s">
        <v>301</v>
      </c>
      <c r="CH344" t="s">
        <v>242</v>
      </c>
      <c r="CI344">
        <v>73211780</v>
      </c>
      <c r="CJ344" t="s">
        <v>244</v>
      </c>
      <c r="CK344" t="s">
        <v>245</v>
      </c>
      <c r="CL344" t="s">
        <v>246</v>
      </c>
      <c r="CM344" t="s">
        <v>247</v>
      </c>
      <c r="CN344" t="s">
        <v>248</v>
      </c>
      <c r="CT344" t="s">
        <v>249</v>
      </c>
      <c r="CU344" t="s">
        <v>225</v>
      </c>
      <c r="CW344" t="s">
        <v>226</v>
      </c>
      <c r="CX344" t="s">
        <v>227</v>
      </c>
      <c r="DA344" t="s">
        <v>250</v>
      </c>
      <c r="DB344">
        <v>-1</v>
      </c>
      <c r="DF344" t="s">
        <v>251</v>
      </c>
      <c r="DJ344" t="s">
        <v>252</v>
      </c>
      <c r="DK344" t="s">
        <v>253</v>
      </c>
      <c r="DL344" t="s">
        <v>254</v>
      </c>
      <c r="DN344" t="s">
        <v>255</v>
      </c>
      <c r="DR344" t="s">
        <v>256</v>
      </c>
      <c r="DS344" t="s">
        <v>244</v>
      </c>
      <c r="DT344" t="s">
        <v>243</v>
      </c>
      <c r="DV344">
        <v>1</v>
      </c>
      <c r="DW344" t="s">
        <v>283</v>
      </c>
      <c r="ED344" s="2">
        <v>46150</v>
      </c>
      <c r="EE344" t="s">
        <v>306</v>
      </c>
      <c r="EF344">
        <v>12</v>
      </c>
      <c r="EP344" t="s">
        <v>258</v>
      </c>
      <c r="ES344" t="s">
        <v>14141</v>
      </c>
      <c r="FA344" t="s">
        <v>245</v>
      </c>
      <c r="FB344" t="s">
        <v>308</v>
      </c>
      <c r="FD344" t="s">
        <v>308</v>
      </c>
      <c r="FE344" t="s">
        <v>309</v>
      </c>
      <c r="FF344" t="s">
        <v>309</v>
      </c>
      <c r="FK344" t="s">
        <v>263</v>
      </c>
      <c r="FL344" t="s">
        <v>16134</v>
      </c>
      <c r="FN344" t="s">
        <v>248</v>
      </c>
      <c r="FO344" t="s">
        <v>265</v>
      </c>
      <c r="FR344">
        <v>72185</v>
      </c>
      <c r="GB344" t="s">
        <v>266</v>
      </c>
      <c r="GC344" t="s">
        <v>225</v>
      </c>
      <c r="GD344">
        <v>0</v>
      </c>
      <c r="GF344">
        <v>0</v>
      </c>
      <c r="GG344">
        <v>25421</v>
      </c>
      <c r="GI344">
        <v>72185</v>
      </c>
      <c r="GJ344">
        <v>0</v>
      </c>
      <c r="GL344">
        <v>0</v>
      </c>
      <c r="GM344">
        <v>85900</v>
      </c>
      <c r="GS344" t="s">
        <v>267</v>
      </c>
      <c r="GT344" s="2">
        <v>43768</v>
      </c>
      <c r="GU344" t="s">
        <v>268</v>
      </c>
      <c r="GV344" t="s">
        <v>335</v>
      </c>
      <c r="GW344" t="s">
        <v>270</v>
      </c>
      <c r="GX344" t="s">
        <v>250</v>
      </c>
      <c r="GY344" t="s">
        <v>272</v>
      </c>
      <c r="GZ344" t="s">
        <v>273</v>
      </c>
      <c r="HA344" t="s">
        <v>497</v>
      </c>
      <c r="HB344" t="s">
        <v>312</v>
      </c>
      <c r="HC344" t="s">
        <v>312</v>
      </c>
      <c r="HD344" t="s">
        <v>313</v>
      </c>
      <c r="HE344" t="s">
        <v>230</v>
      </c>
      <c r="HF344" t="s">
        <v>1296</v>
      </c>
      <c r="HG344" t="s">
        <v>834</v>
      </c>
      <c r="HH344" t="s">
        <v>12861</v>
      </c>
      <c r="HI344" t="s">
        <v>632</v>
      </c>
      <c r="HJ344">
        <v>46150</v>
      </c>
      <c r="HK344" t="s">
        <v>247</v>
      </c>
      <c r="HL344" t="s">
        <v>245</v>
      </c>
      <c r="HM344" t="s">
        <v>265</v>
      </c>
      <c r="HN344" t="s">
        <v>248</v>
      </c>
      <c r="HO344" t="s">
        <v>244</v>
      </c>
      <c r="HP344" t="s">
        <v>243</v>
      </c>
      <c r="HR344" t="s">
        <v>278</v>
      </c>
      <c r="HV344">
        <v>85900</v>
      </c>
      <c r="HW344" t="s">
        <v>279</v>
      </c>
      <c r="HX344" t="s">
        <v>915</v>
      </c>
      <c r="HY344">
        <v>89853</v>
      </c>
      <c r="HZ344">
        <v>17668</v>
      </c>
      <c r="IA344" t="s">
        <v>279</v>
      </c>
      <c r="IB344" t="s">
        <v>281</v>
      </c>
      <c r="IE344" t="s">
        <v>283</v>
      </c>
      <c r="IF344" t="s">
        <v>283</v>
      </c>
      <c r="IG344" t="s">
        <v>283</v>
      </c>
      <c r="IH344" t="s">
        <v>284</v>
      </c>
      <c r="II344" t="s">
        <v>285</v>
      </c>
      <c r="IJ344" t="s">
        <v>286</v>
      </c>
      <c r="IK344" t="s">
        <v>278</v>
      </c>
      <c r="IL344" t="s">
        <v>287</v>
      </c>
      <c r="IM344" t="s">
        <v>288</v>
      </c>
      <c r="IN344" t="s">
        <v>289</v>
      </c>
      <c r="IP344" t="s">
        <v>290</v>
      </c>
      <c r="IQ344" t="s">
        <v>284</v>
      </c>
      <c r="IS344" t="s">
        <v>291</v>
      </c>
      <c r="IT344" t="s">
        <v>453</v>
      </c>
      <c r="IU344" t="s">
        <v>713</v>
      </c>
      <c r="IV344" t="s">
        <v>434</v>
      </c>
      <c r="IW344" t="s">
        <v>318</v>
      </c>
      <c r="IY344" t="s">
        <v>279</v>
      </c>
    </row>
    <row r="345" spans="1:259" x14ac:dyDescent="0.3">
      <c r="A345" s="14">
        <f>DAY(AVANZA[[#This Row],[FechaSeguimiento]])</f>
        <v>8</v>
      </c>
      <c r="B345" s="14">
        <f>MONTH(AVANZA[[#This Row],[FechaSeguimiento]])</f>
        <v>5</v>
      </c>
      <c r="C345"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45" t="str">
        <f>LOWER(IFERROR(VLOOKUP(AVANZA[[#This Row],[ID_Peticion]],CANCELADAS[#All],2,0),""))</f>
        <v/>
      </c>
      <c r="E345" t="str">
        <f>LOWER(IFERROR(VLOOKUP(AVANZA[[#This Row],[ID_Peticion]],CANCELADAS[#All],3,0),""))</f>
        <v/>
      </c>
      <c r="F345" t="str">
        <f>LOWER(IF(AVANZA[[#This Row],[CEDULA CLIENTE]]&lt;&gt;""," CC: " &amp; COUNTIFS(AVANZA[CEDULA CLIENTE],AVANZA[[#This Row],[CEDULA CLIENTE]]),"")&amp; IF(AVANZA[[#This Row],[Direccion]]&lt;&gt;""," DIR: " &amp; COUNTIFS(AVANZA[Direccion],AVANZA[[#This Row],[Direccion]]),""))</f>
        <v xml:space="preserve"> dir: 1</v>
      </c>
      <c r="G345" t="str">
        <f>IFERROR(VLOOKUP(AVANZA[[#This Row],[Cedula_Vendedor_Atis]],PLANTA[[#All],[CEDULA]:[LINEA]],3,0),"No Cruza")</f>
        <v>Marisol Avella</v>
      </c>
      <c r="H345" t="str">
        <f>IFERROR(VLOOKUP(AVANZA[[#This Row],[Cedula_Vendedor_Atis]],PLANTA[[#All],[CEDULA]:[LINEA]],4,0),"No Cruza")</f>
        <v>Fija</v>
      </c>
      <c r="I345" t="str">
        <f>LOWER(IF(AVANZA[[#This Row],[ATRIBUIBLE]]="",AVANZA[[#This Row],[Variable]],AVANZA[[#This Row],[ATRIBUIBLE]]))</f>
        <v>terminada</v>
      </c>
      <c r="J345" s="14">
        <f>IF(AVANZA[[#This Row],[Variable]]=AVANZA[[#Headers],[TERMINADA]],1,0)</f>
        <v>1</v>
      </c>
      <c r="K345" s="14">
        <f>IF(AVANZA[[#This Row],[Variable]]=AVANZA[[#Headers],[ANULADA]],1,0)</f>
        <v>0</v>
      </c>
      <c r="L345" s="14">
        <f>IF(AVANZA[[#This Row],[Variable]]=AVANZA[[#Headers],[PENDIENTE]],1,0)</f>
        <v>0</v>
      </c>
      <c r="M345" s="14">
        <f>IF(AVANZA[[#This Row],[ESTADO AGENDA]]="AGENDADA",1,0)</f>
        <v>0</v>
      </c>
      <c r="N345" s="14">
        <f>IF(AVANZA[[#This Row],[ESTADO AGENDA]]="PENDIENTE DE AGENDAR",1,0)</f>
        <v>0</v>
      </c>
      <c r="O345" s="14">
        <f>IF(AVANZA[[#This Row],[ESTADO AGENDA]]="SUSPENDIDA",1,0)</f>
        <v>0</v>
      </c>
      <c r="P345" t="str" cm="1">
        <f t="array" ref="P345">_xlfn.XLOOKUP(AVANZA[[#This Row],[Num_Agrupacion_Pet_Atis]],Tabla1[[#All],[Numero_de_actuacion]],Tabla1[[#All],[Estado_de_la_orden]],"",0)</f>
        <v/>
      </c>
      <c r="Q345" s="2" t="str" cm="1">
        <f t="array" ref="Q345">_xlfn.XLOOKUP(AVANZA[[#This Row],[Num_Agrupacion_Pet_Atis]],Tabla1[[#All],[Numero_de_actuacion]],Tabla1[[#All],[Fecha_de_la_cita]],"",0)</f>
        <v/>
      </c>
      <c r="R345" t="str" cm="1">
        <f t="array" ref="R345">_xlfn.XLOOKUP(AVANZA[[#This Row],[Num_Agrupacion_Pet_Atis]],Tabla1[[#All],[Numero_de_actuacion]],Tabla1[[#All],[Franja_horaria_de_la_cita]],"",0)</f>
        <v/>
      </c>
      <c r="S345" s="14" t="str">
        <f>IFERROR(DAY(AVANZA[[#This Row],[FECHA AGENDA]]),"")</f>
        <v/>
      </c>
      <c r="T345" s="14" t="str">
        <f>IFERROR(MONTH(AVANZA[[#This Row],[FECHA AGENDA]]),"")</f>
        <v/>
      </c>
      <c r="U345" t="str" cm="1">
        <f t="array" ref="U345">_xlfn.XLOOKUP(AVANZA[[#This Row],[Num_Agrupacion_Pet_Atis]],Tabla1[[#All],[Numero_de_actuacion]],Tabla1[[#All],[Motivo_de_suspension]],"",0)</f>
        <v/>
      </c>
      <c r="V345" s="2" t="str" cm="1">
        <f t="array" ref="V345">_xlfn.XLOOKUP(AVANZA[[#This Row],[Num_Agrupacion_Pet_Atis]],Tabla1[[#All],[Numero_de_actuacion]],Tabla1[[#All],[No_identificacion_cliente]],"",0)</f>
        <v/>
      </c>
      <c r="W345" s="2" t="str" cm="1">
        <f t="array" ref="W345">_xlfn.XLOOKUP(AVANZA[[#This Row],[Num_Agrupacion_Pet_Atis]],Tabla1[[#All],[Numero_de_actuacion]],Tabla1[[#All],[Movil_de_contacto]],"",0)</f>
        <v/>
      </c>
      <c r="X345" s="14">
        <f>IF(OR(AVANZA[[#This Row],[ESTADO LEG]]="Legalizada grabacion",AVANZA[[#This Row],[ESTADO LEG]]="Legalizada aut"),1,0)</f>
        <v>0</v>
      </c>
      <c r="Y345" s="14">
        <f>IF(OR(AVANZA[[#This Row],[ESTADO LEG]]="pdte legalizar",AVANZA[[#This Row],[ESTADO LEG]]="No cruza"),1,0)</f>
        <v>1</v>
      </c>
      <c r="Z345" t="str" cm="1">
        <f t="array" ref="Z345">IF(AVANZA[[#This Row],[Variable]]="Terminada",LOWER(_xlfn.XLOOKUP(AVANZA[[#This Row],[ID_Peticion]],Tabla6[[#All],[NUM_PETICION]],Tabla6[[#All],[ESTADO_LEG]],"NO CRUZA",0)),AVANZA[[#This Row],[Variable]])</f>
        <v>pdte legalizar</v>
      </c>
      <c r="AA345" cm="1">
        <f t="array" ref="AA345">_xlfn.XLOOKUP(AVANZA[[#This Row],[ID_Peticion]],Tabla6[[#All],[NUM_PETICION]],Tabla6[[#All],[DIF_DIAS]],"",0)</f>
        <v>5</v>
      </c>
      <c r="AB345" s="2" cm="1">
        <f t="array" ref="AB345">IFERROR(_xlfn.XLOOKUP(AVANZA[[#This Row],[ID_Peticion]],Tabla6[[#All],[NUM_PETICION]],Tabla6[[#All],[FEC_LEGAL]],"",0),"")</f>
        <v>0</v>
      </c>
      <c r="AC345" s="14">
        <f ca="1">IF(AVANZA[[#This Row],[FECHA LEG]]&lt;&gt;0,IFERROR(AVANZA[[#This Row],[FECHA LEG]]-AVANZA[[#This Row],[FechaIniEstadoSubPetAtis]],0),TODAY()-AVANZA[[#This Row],[FechaIniEstadoSubPetAtis]])</f>
        <v>9</v>
      </c>
      <c r="AD345" s="35" t="str">
        <f ca="1">IF(AVANZA[[#This Row],[FINAL Vs LG]]&lt;&gt;0,IF(AVANZA[[#This Row],[FINAL Vs LG]]&lt;7.1,"100%",IF(AND(AVANZA[[#This Row],[FINAL Vs LG]]&gt;7.1,AVANZA[[#This Row],[FINAL Vs LG]]&lt;11.1),"50%","0%")),0)</f>
        <v>50%</v>
      </c>
      <c r="AE345" s="14">
        <f ca="1">VLOOKUP(DAY(TODAY()),BACK!F:G,2,0)</f>
        <v>14</v>
      </c>
      <c r="AF345" s="14">
        <f>BACK!$I$2</f>
        <v>24</v>
      </c>
      <c r="AG345" s="14">
        <f>IF(AVANZA[[#This Row],[Oferta_empaquetada_comisiones]]="SI",1,0)</f>
        <v>0</v>
      </c>
      <c r="AH345" s="36">
        <f>IF(AVANZA[[#This Row],[Variable]]="TERMINADA",IFERROR(VLOOKUP(AVANZA[[#This Row],[SUPERVISOR]],Tabla2[#All],4,0),0),)</f>
        <v>3.5</v>
      </c>
      <c r="AI345" s="14">
        <f>IF(AVANZA[[#This Row],[Producto]]="BA",1,0)</f>
        <v>1</v>
      </c>
      <c r="AJ345" s="14">
        <f>IF(AVANZA[[#This Row],[Producto]]="DUO",1,0)</f>
        <v>0</v>
      </c>
      <c r="AK345" s="14">
        <f>IF(AVANZA[[#This Row],[Producto]]="TRIO",1,0)</f>
        <v>0</v>
      </c>
      <c r="AL345" t="s">
        <v>1154</v>
      </c>
      <c r="AM345">
        <v>-1</v>
      </c>
      <c r="AN345">
        <v>-1</v>
      </c>
      <c r="AO345" t="s">
        <v>16135</v>
      </c>
      <c r="AP345" s="1">
        <v>46149.643553240741</v>
      </c>
      <c r="AQ345">
        <v>-1</v>
      </c>
      <c r="AR345" t="s">
        <v>16136</v>
      </c>
      <c r="AS345">
        <v>-1</v>
      </c>
      <c r="AT345">
        <v>-1</v>
      </c>
      <c r="AU345">
        <v>-1</v>
      </c>
      <c r="AV345">
        <v>-1</v>
      </c>
      <c r="AW345">
        <v>-1</v>
      </c>
      <c r="AX345" t="s">
        <v>224</v>
      </c>
      <c r="AY345">
        <v>-1</v>
      </c>
      <c r="AZ345">
        <v>2026</v>
      </c>
      <c r="BA345">
        <v>5</v>
      </c>
      <c r="BB345">
        <v>8</v>
      </c>
      <c r="BC345">
        <v>-1</v>
      </c>
      <c r="BD345" t="s">
        <v>225</v>
      </c>
      <c r="BE345">
        <v>-1</v>
      </c>
      <c r="BF345">
        <v>20001624131261</v>
      </c>
      <c r="BG345" t="s">
        <v>226</v>
      </c>
      <c r="BH345" t="s">
        <v>227</v>
      </c>
      <c r="BI345" t="s">
        <v>16137</v>
      </c>
      <c r="BJ345">
        <v>-1</v>
      </c>
      <c r="BK345">
        <v>-1</v>
      </c>
      <c r="BL345">
        <v>-1</v>
      </c>
      <c r="BM345" t="s">
        <v>229</v>
      </c>
      <c r="BN345" t="s">
        <v>230</v>
      </c>
      <c r="BO345" t="s">
        <v>16138</v>
      </c>
      <c r="BP345" t="s">
        <v>232</v>
      </c>
      <c r="BQ345">
        <v>2026</v>
      </c>
      <c r="BR345">
        <v>5</v>
      </c>
      <c r="BS345">
        <v>7</v>
      </c>
      <c r="BT345" s="1">
        <v>46150.711469907408</v>
      </c>
      <c r="BU345" t="s">
        <v>233</v>
      </c>
      <c r="BV345" s="2">
        <v>46150</v>
      </c>
      <c r="BW345" t="s">
        <v>234</v>
      </c>
      <c r="BX345" s="2">
        <v>46149</v>
      </c>
      <c r="BY345" s="2">
        <v>46150</v>
      </c>
      <c r="BZ345" t="s">
        <v>235</v>
      </c>
      <c r="CA345" t="s">
        <v>297</v>
      </c>
      <c r="CB345" t="s">
        <v>297</v>
      </c>
      <c r="CC345" t="s">
        <v>16139</v>
      </c>
      <c r="CD345" t="s">
        <v>3933</v>
      </c>
      <c r="CE345">
        <v>-1</v>
      </c>
      <c r="CF345" t="s">
        <v>300</v>
      </c>
      <c r="CG345" t="s">
        <v>301</v>
      </c>
      <c r="CH345" t="s">
        <v>242</v>
      </c>
      <c r="CI345">
        <v>1063565638</v>
      </c>
      <c r="CJ345" t="s">
        <v>1162</v>
      </c>
      <c r="CK345" t="s">
        <v>245</v>
      </c>
      <c r="CL345" t="s">
        <v>409</v>
      </c>
      <c r="CM345" t="s">
        <v>247</v>
      </c>
      <c r="CN345" t="s">
        <v>410</v>
      </c>
      <c r="CT345" t="s">
        <v>386</v>
      </c>
      <c r="CU345" t="s">
        <v>225</v>
      </c>
      <c r="CW345" t="s">
        <v>226</v>
      </c>
      <c r="CX345" t="s">
        <v>227</v>
      </c>
      <c r="DA345" t="s">
        <v>250</v>
      </c>
      <c r="DB345">
        <v>-1</v>
      </c>
      <c r="DF345" t="s">
        <v>251</v>
      </c>
      <c r="DJ345" t="s">
        <v>252</v>
      </c>
      <c r="DK345" t="s">
        <v>253</v>
      </c>
      <c r="DL345" t="s">
        <v>254</v>
      </c>
      <c r="DN345" t="s">
        <v>255</v>
      </c>
      <c r="DR345" t="s">
        <v>1163</v>
      </c>
      <c r="DS345" t="s">
        <v>1162</v>
      </c>
      <c r="DT345" t="s">
        <v>1161</v>
      </c>
      <c r="DV345">
        <v>1</v>
      </c>
      <c r="DW345" t="s">
        <v>283</v>
      </c>
      <c r="ED345" s="2">
        <v>46150</v>
      </c>
      <c r="EE345" t="s">
        <v>343</v>
      </c>
      <c r="EF345">
        <v>16</v>
      </c>
      <c r="EP345" t="s">
        <v>258</v>
      </c>
      <c r="ES345" t="s">
        <v>2123</v>
      </c>
      <c r="EZ345" t="s">
        <v>642</v>
      </c>
      <c r="FA345" t="s">
        <v>245</v>
      </c>
      <c r="FB345" t="s">
        <v>308</v>
      </c>
      <c r="FD345" t="s">
        <v>308</v>
      </c>
      <c r="FE345" t="s">
        <v>309</v>
      </c>
      <c r="FF345" t="s">
        <v>309</v>
      </c>
      <c r="FK345" t="s">
        <v>263</v>
      </c>
      <c r="FL345" t="s">
        <v>16140</v>
      </c>
      <c r="FN345" t="s">
        <v>410</v>
      </c>
      <c r="FO345" t="s">
        <v>414</v>
      </c>
      <c r="FR345">
        <v>85900</v>
      </c>
      <c r="GB345" t="s">
        <v>266</v>
      </c>
      <c r="GC345" t="s">
        <v>225</v>
      </c>
      <c r="GD345">
        <v>0</v>
      </c>
      <c r="GF345">
        <v>0</v>
      </c>
      <c r="GG345">
        <v>25421</v>
      </c>
      <c r="GI345">
        <v>85900</v>
      </c>
      <c r="GJ345">
        <v>0</v>
      </c>
      <c r="GL345">
        <v>0</v>
      </c>
      <c r="GM345">
        <v>102221</v>
      </c>
      <c r="GS345" t="s">
        <v>267</v>
      </c>
      <c r="GT345" s="2">
        <v>44377</v>
      </c>
      <c r="GU345" t="s">
        <v>268</v>
      </c>
      <c r="GV345" t="s">
        <v>311</v>
      </c>
      <c r="GW345" t="s">
        <v>270</v>
      </c>
      <c r="GX345" t="s">
        <v>271</v>
      </c>
      <c r="GY345" t="s">
        <v>272</v>
      </c>
      <c r="GZ345" t="s">
        <v>273</v>
      </c>
      <c r="HA345" t="s">
        <v>336</v>
      </c>
      <c r="HC345" t="s">
        <v>337</v>
      </c>
      <c r="HE345" t="s">
        <v>230</v>
      </c>
      <c r="HF345" t="s">
        <v>14346</v>
      </c>
      <c r="HG345" t="s">
        <v>277</v>
      </c>
      <c r="HR345" t="s">
        <v>278</v>
      </c>
      <c r="HV345">
        <v>85900</v>
      </c>
      <c r="HW345" t="s">
        <v>279</v>
      </c>
      <c r="HX345" t="s">
        <v>280</v>
      </c>
      <c r="HY345">
        <v>103568</v>
      </c>
      <c r="HZ345">
        <v>17668</v>
      </c>
      <c r="IA345" t="s">
        <v>279</v>
      </c>
      <c r="IB345" t="s">
        <v>281</v>
      </c>
      <c r="ID345" t="s">
        <v>282</v>
      </c>
      <c r="IE345" t="s">
        <v>283</v>
      </c>
      <c r="IF345" t="s">
        <v>283</v>
      </c>
      <c r="IG345" t="s">
        <v>283</v>
      </c>
      <c r="IH345" t="s">
        <v>284</v>
      </c>
      <c r="II345" t="s">
        <v>285</v>
      </c>
      <c r="IJ345" t="s">
        <v>286</v>
      </c>
      <c r="IK345" t="s">
        <v>278</v>
      </c>
      <c r="IL345" t="s">
        <v>346</v>
      </c>
      <c r="IM345" t="s">
        <v>288</v>
      </c>
      <c r="IN345" t="s">
        <v>289</v>
      </c>
      <c r="IP345" t="s">
        <v>290</v>
      </c>
      <c r="IQ345" t="s">
        <v>284</v>
      </c>
      <c r="IS345" t="s">
        <v>291</v>
      </c>
      <c r="IY345" t="s">
        <v>281</v>
      </c>
    </row>
    <row r="346" spans="1:259" x14ac:dyDescent="0.3">
      <c r="A346" s="14">
        <f>DAY(AVANZA[[#This Row],[FechaSeguimiento]])</f>
        <v>8</v>
      </c>
      <c r="B346" s="14">
        <f>MONTH(AVANZA[[#This Row],[FechaSeguimiento]])</f>
        <v>5</v>
      </c>
      <c r="C346"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46" t="str">
        <f>LOWER(IFERROR(VLOOKUP(AVANZA[[#This Row],[ID_Peticion]],CANCELADAS[#All],2,0),""))</f>
        <v>qt - ductos obstruidos</v>
      </c>
      <c r="E346" t="str">
        <f>LOWER(IFERROR(VLOOKUP(AVANZA[[#This Row],[ID_Peticion]],CANCELADAS[#All],3,0),""))</f>
        <v>tecnico</v>
      </c>
      <c r="F346" t="str">
        <f>LOWER(IF(AVANZA[[#This Row],[CEDULA CLIENTE]]&lt;&gt;""," CC: " &amp; COUNTIFS(AVANZA[CEDULA CLIENTE],AVANZA[[#This Row],[CEDULA CLIENTE]]),"")&amp; IF(AVANZA[[#This Row],[Direccion]]&lt;&gt;""," DIR: " &amp; COUNTIFS(AVANZA[Direccion],AVANZA[[#This Row],[Direccion]]),""))</f>
        <v xml:space="preserve"> dir: 1</v>
      </c>
      <c r="G346" t="str">
        <f>IFERROR(VLOOKUP(AVANZA[[#This Row],[Cedula_Vendedor_Atis]],PLANTA[[#All],[CEDULA]:[LINEA]],3,0),"No Cruza")</f>
        <v>Marisol Avella</v>
      </c>
      <c r="H346" t="str">
        <f>IFERROR(VLOOKUP(AVANZA[[#This Row],[Cedula_Vendedor_Atis]],PLANTA[[#All],[CEDULA]:[LINEA]],4,0),"No Cruza")</f>
        <v>Fija</v>
      </c>
      <c r="I346" t="str">
        <f>LOWER(IF(AVANZA[[#This Row],[ATRIBUIBLE]]="",AVANZA[[#This Row],[Variable]],AVANZA[[#This Row],[ATRIBUIBLE]]))</f>
        <v>tecnico</v>
      </c>
      <c r="J346" s="14">
        <f>IF(AVANZA[[#This Row],[Variable]]=AVANZA[[#Headers],[TERMINADA]],1,0)</f>
        <v>0</v>
      </c>
      <c r="K346" s="14">
        <f>IF(AVANZA[[#This Row],[Variable]]=AVANZA[[#Headers],[ANULADA]],1,0)</f>
        <v>1</v>
      </c>
      <c r="L346" s="14">
        <f>IF(AVANZA[[#This Row],[Variable]]=AVANZA[[#Headers],[PENDIENTE]],1,0)</f>
        <v>0</v>
      </c>
      <c r="M346" s="14">
        <f>IF(AVANZA[[#This Row],[ESTADO AGENDA]]="AGENDADA",1,0)</f>
        <v>0</v>
      </c>
      <c r="N346" s="14">
        <f>IF(AVANZA[[#This Row],[ESTADO AGENDA]]="PENDIENTE DE AGENDAR",1,0)</f>
        <v>0</v>
      </c>
      <c r="O346" s="14">
        <f>IF(AVANZA[[#This Row],[ESTADO AGENDA]]="SUSPENDIDA",1,0)</f>
        <v>0</v>
      </c>
      <c r="P346" t="str" cm="1">
        <f t="array" ref="P346">_xlfn.XLOOKUP(AVANZA[[#This Row],[Num_Agrupacion_Pet_Atis]],Tabla1[[#All],[Numero_de_actuacion]],Tabla1[[#All],[Estado_de_la_orden]],"",0)</f>
        <v/>
      </c>
      <c r="Q346" s="2" t="str" cm="1">
        <f t="array" ref="Q346">_xlfn.XLOOKUP(AVANZA[[#This Row],[Num_Agrupacion_Pet_Atis]],Tabla1[[#All],[Numero_de_actuacion]],Tabla1[[#All],[Fecha_de_la_cita]],"",0)</f>
        <v/>
      </c>
      <c r="R346" t="str" cm="1">
        <f t="array" ref="R346">_xlfn.XLOOKUP(AVANZA[[#This Row],[Num_Agrupacion_Pet_Atis]],Tabla1[[#All],[Numero_de_actuacion]],Tabla1[[#All],[Franja_horaria_de_la_cita]],"",0)</f>
        <v/>
      </c>
      <c r="S346" s="14" t="str">
        <f>IFERROR(DAY(AVANZA[[#This Row],[FECHA AGENDA]]),"")</f>
        <v/>
      </c>
      <c r="T346" s="14" t="str">
        <f>IFERROR(MONTH(AVANZA[[#This Row],[FECHA AGENDA]]),"")</f>
        <v/>
      </c>
      <c r="U346" t="str" cm="1">
        <f t="array" ref="U346">_xlfn.XLOOKUP(AVANZA[[#This Row],[Num_Agrupacion_Pet_Atis]],Tabla1[[#All],[Numero_de_actuacion]],Tabla1[[#All],[Motivo_de_suspension]],"",0)</f>
        <v/>
      </c>
      <c r="V346" s="2" t="str" cm="1">
        <f t="array" ref="V346">_xlfn.XLOOKUP(AVANZA[[#This Row],[Num_Agrupacion_Pet_Atis]],Tabla1[[#All],[Numero_de_actuacion]],Tabla1[[#All],[No_identificacion_cliente]],"",0)</f>
        <v/>
      </c>
      <c r="W346" s="2" t="str" cm="1">
        <f t="array" ref="W346">_xlfn.XLOOKUP(AVANZA[[#This Row],[Num_Agrupacion_Pet_Atis]],Tabla1[[#All],[Numero_de_actuacion]],Tabla1[[#All],[Movil_de_contacto]],"",0)</f>
        <v/>
      </c>
      <c r="X346" s="14">
        <f>IF(OR(AVANZA[[#This Row],[ESTADO LEG]]="Legalizada grabacion",AVANZA[[#This Row],[ESTADO LEG]]="Legalizada aut"),1,0)</f>
        <v>0</v>
      </c>
      <c r="Y346" s="14">
        <f>IF(OR(AVANZA[[#This Row],[ESTADO LEG]]="pdte legalizar",AVANZA[[#This Row],[ESTADO LEG]]="No cruza"),1,0)</f>
        <v>0</v>
      </c>
      <c r="Z346" t="str" cm="1">
        <f t="array" ref="Z346">IF(AVANZA[[#This Row],[Variable]]="Terminada",LOWER(_xlfn.XLOOKUP(AVANZA[[#This Row],[ID_Peticion]],Tabla6[[#All],[NUM_PETICION]],Tabla6[[#All],[ESTADO_LEG]],"NO CRUZA",0)),AVANZA[[#This Row],[Variable]])</f>
        <v>ANULADA</v>
      </c>
      <c r="AA346" t="str" cm="1">
        <f t="array" ref="AA346">_xlfn.XLOOKUP(AVANZA[[#This Row],[ID_Peticion]],Tabla6[[#All],[NUM_PETICION]],Tabla6[[#All],[DIF_DIAS]],"",0)</f>
        <v/>
      </c>
      <c r="AB346" s="2" t="str" cm="1">
        <f t="array" ref="AB346">IFERROR(_xlfn.XLOOKUP(AVANZA[[#This Row],[ID_Peticion]],Tabla6[[#All],[NUM_PETICION]],Tabla6[[#All],[FEC_LEGAL]],"",0),"")</f>
        <v/>
      </c>
      <c r="AC346" s="14">
        <f ca="1">IF(AVANZA[[#This Row],[FECHA LEG]]&lt;&gt;0,IFERROR(AVANZA[[#This Row],[FECHA LEG]]-AVANZA[[#This Row],[FechaIniEstadoSubPetAtis]],0),TODAY()-AVANZA[[#This Row],[FechaIniEstadoSubPetAtis]])</f>
        <v>0</v>
      </c>
      <c r="AD346" s="35">
        <f ca="1">IF(AVANZA[[#This Row],[FINAL Vs LG]]&lt;&gt;0,IF(AVANZA[[#This Row],[FINAL Vs LG]]&lt;7.1,"100%",IF(AND(AVANZA[[#This Row],[FINAL Vs LG]]&gt;7.1,AVANZA[[#This Row],[FINAL Vs LG]]&lt;11.1),"50%","0%")),0)</f>
        <v>0</v>
      </c>
      <c r="AE346" s="14">
        <f ca="1">VLOOKUP(DAY(TODAY()),BACK!F:G,2,0)</f>
        <v>14</v>
      </c>
      <c r="AF346" s="14">
        <f>BACK!$I$2</f>
        <v>24</v>
      </c>
      <c r="AG346" s="14">
        <f>IF(AVANZA[[#This Row],[Oferta_empaquetada_comisiones]]="SI",1,0)</f>
        <v>0</v>
      </c>
      <c r="AH346" s="36">
        <f>IF(AVANZA[[#This Row],[Variable]]="TERMINADA",IFERROR(VLOOKUP(AVANZA[[#This Row],[SUPERVISOR]],Tabla2[#All],4,0),0),)</f>
        <v>0</v>
      </c>
      <c r="AI346" s="14">
        <f>IF(AVANZA[[#This Row],[Producto]]="BA",1,0)</f>
        <v>1</v>
      </c>
      <c r="AJ346" s="14">
        <f>IF(AVANZA[[#This Row],[Producto]]="DUO",1,0)</f>
        <v>0</v>
      </c>
      <c r="AK346" s="14">
        <f>IF(AVANZA[[#This Row],[Producto]]="TRIO",1,0)</f>
        <v>0</v>
      </c>
      <c r="AL346" t="s">
        <v>456</v>
      </c>
      <c r="AM346">
        <v>-1</v>
      </c>
      <c r="AN346">
        <v>-1</v>
      </c>
      <c r="AO346" t="s">
        <v>16141</v>
      </c>
      <c r="AP346" s="1">
        <v>46149.548368055555</v>
      </c>
      <c r="AQ346">
        <v>-1</v>
      </c>
      <c r="AR346" t="s">
        <v>16142</v>
      </c>
      <c r="AS346">
        <v>-1</v>
      </c>
      <c r="AT346">
        <v>-1</v>
      </c>
      <c r="AU346">
        <v>-1</v>
      </c>
      <c r="AV346">
        <v>-1</v>
      </c>
      <c r="AW346">
        <v>-1</v>
      </c>
      <c r="AX346" t="s">
        <v>224</v>
      </c>
      <c r="AY346">
        <v>-1</v>
      </c>
      <c r="AZ346">
        <v>2026</v>
      </c>
      <c r="BA346">
        <v>5</v>
      </c>
      <c r="BB346">
        <v>8</v>
      </c>
      <c r="BC346">
        <v>-1</v>
      </c>
      <c r="BD346" t="s">
        <v>225</v>
      </c>
      <c r="BE346">
        <v>-1</v>
      </c>
      <c r="BF346">
        <v>20001624052321</v>
      </c>
      <c r="BG346" t="s">
        <v>2180</v>
      </c>
      <c r="BH346" t="s">
        <v>2181</v>
      </c>
      <c r="BI346" t="s">
        <v>16143</v>
      </c>
      <c r="BJ346">
        <v>-1</v>
      </c>
      <c r="BK346">
        <v>-1</v>
      </c>
      <c r="BL346">
        <v>-1</v>
      </c>
      <c r="BM346" t="s">
        <v>573</v>
      </c>
      <c r="BN346" t="s">
        <v>1696</v>
      </c>
      <c r="BO346" t="s">
        <v>16144</v>
      </c>
      <c r="BP346" t="s">
        <v>1698</v>
      </c>
      <c r="BQ346">
        <v>2026</v>
      </c>
      <c r="BR346">
        <v>5</v>
      </c>
      <c r="BS346">
        <v>7</v>
      </c>
      <c r="BT346" s="1">
        <v>46150.415034722224</v>
      </c>
      <c r="BU346" t="s">
        <v>575</v>
      </c>
      <c r="BV346" s="2">
        <v>46150</v>
      </c>
      <c r="BW346" t="s">
        <v>576</v>
      </c>
      <c r="BX346" s="2">
        <v>46149</v>
      </c>
      <c r="BY346" s="2">
        <v>46150</v>
      </c>
      <c r="BZ346" t="s">
        <v>235</v>
      </c>
      <c r="CA346" t="s">
        <v>690</v>
      </c>
      <c r="CB346" t="s">
        <v>322</v>
      </c>
      <c r="CC346" t="s">
        <v>16145</v>
      </c>
      <c r="CD346" t="s">
        <v>2270</v>
      </c>
      <c r="CE346">
        <v>-1</v>
      </c>
      <c r="CF346" t="s">
        <v>692</v>
      </c>
      <c r="CG346" t="s">
        <v>325</v>
      </c>
      <c r="CH346" t="s">
        <v>326</v>
      </c>
      <c r="CI346">
        <v>1018514067</v>
      </c>
      <c r="CJ346" t="s">
        <v>464</v>
      </c>
      <c r="CK346" t="s">
        <v>245</v>
      </c>
      <c r="CL346" t="s">
        <v>409</v>
      </c>
      <c r="CM346" t="s">
        <v>247</v>
      </c>
      <c r="CN346" t="s">
        <v>410</v>
      </c>
      <c r="CT346" t="s">
        <v>1701</v>
      </c>
      <c r="CU346" t="s">
        <v>225</v>
      </c>
      <c r="CW346" t="s">
        <v>2180</v>
      </c>
      <c r="CX346" t="s">
        <v>2181</v>
      </c>
      <c r="CY346" t="s">
        <v>1753</v>
      </c>
      <c r="DA346" t="s">
        <v>250</v>
      </c>
      <c r="DB346">
        <v>-1</v>
      </c>
      <c r="DF346" t="s">
        <v>955</v>
      </c>
      <c r="DJ346" t="s">
        <v>252</v>
      </c>
      <c r="DK346" t="s">
        <v>253</v>
      </c>
      <c r="DL346" t="s">
        <v>253</v>
      </c>
      <c r="DN346" t="s">
        <v>255</v>
      </c>
      <c r="DR346" t="s">
        <v>465</v>
      </c>
      <c r="DS346" t="s">
        <v>464</v>
      </c>
      <c r="DT346" t="s">
        <v>463</v>
      </c>
      <c r="DV346">
        <v>1</v>
      </c>
      <c r="DW346" t="s">
        <v>331</v>
      </c>
      <c r="ED346" s="2">
        <v>46150</v>
      </c>
      <c r="EF346">
        <v>16</v>
      </c>
      <c r="EP346" t="s">
        <v>258</v>
      </c>
      <c r="FA346" t="s">
        <v>245</v>
      </c>
      <c r="FB346" t="s">
        <v>333</v>
      </c>
      <c r="FD346" t="s">
        <v>333</v>
      </c>
      <c r="FE346" t="s">
        <v>694</v>
      </c>
      <c r="FF346" t="s">
        <v>694</v>
      </c>
      <c r="FK346" t="s">
        <v>263</v>
      </c>
      <c r="FN346" t="s">
        <v>410</v>
      </c>
      <c r="FO346" t="s">
        <v>414</v>
      </c>
      <c r="FR346">
        <v>0</v>
      </c>
      <c r="GB346" t="s">
        <v>266</v>
      </c>
      <c r="GM346">
        <v>0</v>
      </c>
      <c r="GS346" t="s">
        <v>267</v>
      </c>
      <c r="GT346" s="2"/>
      <c r="GU346" t="s">
        <v>268</v>
      </c>
      <c r="GW346" t="s">
        <v>394</v>
      </c>
      <c r="GZ346" t="s">
        <v>395</v>
      </c>
      <c r="HE346" t="s">
        <v>1696</v>
      </c>
      <c r="HF346" t="s">
        <v>16146</v>
      </c>
      <c r="HR346" t="s">
        <v>278</v>
      </c>
      <c r="HV346">
        <v>85421</v>
      </c>
      <c r="HW346" t="s">
        <v>281</v>
      </c>
      <c r="HY346">
        <v>0</v>
      </c>
      <c r="HZ346">
        <v>0</v>
      </c>
      <c r="IA346" t="s">
        <v>281</v>
      </c>
      <c r="IB346" t="s">
        <v>281</v>
      </c>
      <c r="IC346" t="s">
        <v>1753</v>
      </c>
      <c r="IE346" t="s">
        <v>283</v>
      </c>
      <c r="IF346" t="s">
        <v>283</v>
      </c>
      <c r="IG346" t="s">
        <v>283</v>
      </c>
      <c r="IH346" t="s">
        <v>284</v>
      </c>
      <c r="II346" t="s">
        <v>285</v>
      </c>
      <c r="IJ346" t="s">
        <v>1696</v>
      </c>
      <c r="IK346" t="s">
        <v>278</v>
      </c>
      <c r="IL346" t="s">
        <v>287</v>
      </c>
      <c r="IM346" t="s">
        <v>288</v>
      </c>
      <c r="IN346" t="s">
        <v>958</v>
      </c>
      <c r="IO346" t="s">
        <v>16147</v>
      </c>
      <c r="IP346" t="s">
        <v>1756</v>
      </c>
      <c r="IQ346" t="s">
        <v>284</v>
      </c>
      <c r="IS346" t="s">
        <v>291</v>
      </c>
      <c r="IT346" t="s">
        <v>287</v>
      </c>
      <c r="IY346" t="s">
        <v>281</v>
      </c>
    </row>
    <row r="347" spans="1:259" x14ac:dyDescent="0.3">
      <c r="A347" s="14">
        <f>DAY(AVANZA[[#This Row],[FechaSeguimiento]])</f>
        <v>8</v>
      </c>
      <c r="B347" s="14">
        <f>MONTH(AVANZA[[#This Row],[FechaSeguimiento]])</f>
        <v>5</v>
      </c>
      <c r="C347"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47" t="str">
        <f>LOWER(IFERROR(VLOOKUP(AVANZA[[#This Row],[ID_Peticion]],CANCELADAS[#All],2,0),""))</f>
        <v/>
      </c>
      <c r="E347" t="str">
        <f>LOWER(IFERROR(VLOOKUP(AVANZA[[#This Row],[ID_Peticion]],CANCELADAS[#All],3,0),""))</f>
        <v/>
      </c>
      <c r="F347" t="str">
        <f>LOWER(IF(AVANZA[[#This Row],[CEDULA CLIENTE]]&lt;&gt;""," CC: " &amp; COUNTIFS(AVANZA[CEDULA CLIENTE],AVANZA[[#This Row],[CEDULA CLIENTE]]),"")&amp; IF(AVANZA[[#This Row],[Direccion]]&lt;&gt;""," DIR: " &amp; COUNTIFS(AVANZA[Direccion],AVANZA[[#This Row],[Direccion]]),""))</f>
        <v xml:space="preserve"> dir: 1</v>
      </c>
      <c r="G347" t="str">
        <f>IFERROR(VLOOKUP(AVANZA[[#This Row],[Cedula_Vendedor_Atis]],PLANTA[[#All],[CEDULA]:[LINEA]],3,0),"No Cruza")</f>
        <v>Marisol Avella</v>
      </c>
      <c r="H347" t="str">
        <f>IFERROR(VLOOKUP(AVANZA[[#This Row],[Cedula_Vendedor_Atis]],PLANTA[[#All],[CEDULA]:[LINEA]],4,0),"No Cruza")</f>
        <v>Fija</v>
      </c>
      <c r="I347" t="str">
        <f>LOWER(IF(AVANZA[[#This Row],[ATRIBUIBLE]]="",AVANZA[[#This Row],[Variable]],AVANZA[[#This Row],[ATRIBUIBLE]]))</f>
        <v>terminada</v>
      </c>
      <c r="J347" s="14">
        <f>IF(AVANZA[[#This Row],[Variable]]=AVANZA[[#Headers],[TERMINADA]],1,0)</f>
        <v>1</v>
      </c>
      <c r="K347" s="14">
        <f>IF(AVANZA[[#This Row],[Variable]]=AVANZA[[#Headers],[ANULADA]],1,0)</f>
        <v>0</v>
      </c>
      <c r="L347" s="14">
        <f>IF(AVANZA[[#This Row],[Variable]]=AVANZA[[#Headers],[PENDIENTE]],1,0)</f>
        <v>0</v>
      </c>
      <c r="M347" s="14">
        <f>IF(AVANZA[[#This Row],[ESTADO AGENDA]]="AGENDADA",1,0)</f>
        <v>0</v>
      </c>
      <c r="N347" s="14">
        <f>IF(AVANZA[[#This Row],[ESTADO AGENDA]]="PENDIENTE DE AGENDAR",1,0)</f>
        <v>0</v>
      </c>
      <c r="O347" s="14">
        <f>IF(AVANZA[[#This Row],[ESTADO AGENDA]]="SUSPENDIDA",1,0)</f>
        <v>0</v>
      </c>
      <c r="P347" t="str" cm="1">
        <f t="array" ref="P347">_xlfn.XLOOKUP(AVANZA[[#This Row],[Num_Agrupacion_Pet_Atis]],Tabla1[[#All],[Numero_de_actuacion]],Tabla1[[#All],[Estado_de_la_orden]],"",0)</f>
        <v/>
      </c>
      <c r="Q347" s="2" t="str" cm="1">
        <f t="array" ref="Q347">_xlfn.XLOOKUP(AVANZA[[#This Row],[Num_Agrupacion_Pet_Atis]],Tabla1[[#All],[Numero_de_actuacion]],Tabla1[[#All],[Fecha_de_la_cita]],"",0)</f>
        <v/>
      </c>
      <c r="R347" t="str" cm="1">
        <f t="array" ref="R347">_xlfn.XLOOKUP(AVANZA[[#This Row],[Num_Agrupacion_Pet_Atis]],Tabla1[[#All],[Numero_de_actuacion]],Tabla1[[#All],[Franja_horaria_de_la_cita]],"",0)</f>
        <v/>
      </c>
      <c r="S347" s="14" t="str">
        <f>IFERROR(DAY(AVANZA[[#This Row],[FECHA AGENDA]]),"")</f>
        <v/>
      </c>
      <c r="T347" s="14" t="str">
        <f>IFERROR(MONTH(AVANZA[[#This Row],[FECHA AGENDA]]),"")</f>
        <v/>
      </c>
      <c r="U347" t="str" cm="1">
        <f t="array" ref="U347">_xlfn.XLOOKUP(AVANZA[[#This Row],[Num_Agrupacion_Pet_Atis]],Tabla1[[#All],[Numero_de_actuacion]],Tabla1[[#All],[Motivo_de_suspension]],"",0)</f>
        <v/>
      </c>
      <c r="V347" s="2" t="str" cm="1">
        <f t="array" ref="V347">_xlfn.XLOOKUP(AVANZA[[#This Row],[Num_Agrupacion_Pet_Atis]],Tabla1[[#All],[Numero_de_actuacion]],Tabla1[[#All],[No_identificacion_cliente]],"",0)</f>
        <v/>
      </c>
      <c r="W347" s="2" t="str" cm="1">
        <f t="array" ref="W347">_xlfn.XLOOKUP(AVANZA[[#This Row],[Num_Agrupacion_Pet_Atis]],Tabla1[[#All],[Numero_de_actuacion]],Tabla1[[#All],[Movil_de_contacto]],"",0)</f>
        <v/>
      </c>
      <c r="X347" s="14">
        <f>IF(OR(AVANZA[[#This Row],[ESTADO LEG]]="Legalizada grabacion",AVANZA[[#This Row],[ESTADO LEG]]="Legalizada aut"),1,0)</f>
        <v>0</v>
      </c>
      <c r="Y347" s="14">
        <f>IF(OR(AVANZA[[#This Row],[ESTADO LEG]]="pdte legalizar",AVANZA[[#This Row],[ESTADO LEG]]="No cruza"),1,0)</f>
        <v>1</v>
      </c>
      <c r="Z347" t="str" cm="1">
        <f t="array" ref="Z347">IF(AVANZA[[#This Row],[Variable]]="Terminada",LOWER(_xlfn.XLOOKUP(AVANZA[[#This Row],[ID_Peticion]],Tabla6[[#All],[NUM_PETICION]],Tabla6[[#All],[ESTADO_LEG]],"NO CRUZA",0)),AVANZA[[#This Row],[Variable]])</f>
        <v>pdte legalizar</v>
      </c>
      <c r="AA347" cm="1">
        <f t="array" ref="AA347">_xlfn.XLOOKUP(AVANZA[[#This Row],[ID_Peticion]],Tabla6[[#All],[NUM_PETICION]],Tabla6[[#All],[DIF_DIAS]],"",0)</f>
        <v>5</v>
      </c>
      <c r="AB347" s="2" cm="1">
        <f t="array" ref="AB347">IFERROR(_xlfn.XLOOKUP(AVANZA[[#This Row],[ID_Peticion]],Tabla6[[#All],[NUM_PETICION]],Tabla6[[#All],[FEC_LEGAL]],"",0),"")</f>
        <v>0</v>
      </c>
      <c r="AC347" s="14">
        <f ca="1">IF(AVANZA[[#This Row],[FECHA LEG]]&lt;&gt;0,IFERROR(AVANZA[[#This Row],[FECHA LEG]]-AVANZA[[#This Row],[FechaIniEstadoSubPetAtis]],0),TODAY()-AVANZA[[#This Row],[FechaIniEstadoSubPetAtis]])</f>
        <v>9</v>
      </c>
      <c r="AD347" s="35" t="str">
        <f ca="1">IF(AVANZA[[#This Row],[FINAL Vs LG]]&lt;&gt;0,IF(AVANZA[[#This Row],[FINAL Vs LG]]&lt;7.1,"100%",IF(AND(AVANZA[[#This Row],[FINAL Vs LG]]&gt;7.1,AVANZA[[#This Row],[FINAL Vs LG]]&lt;11.1),"50%","0%")),0)</f>
        <v>50%</v>
      </c>
      <c r="AE347" s="14">
        <f ca="1">VLOOKUP(DAY(TODAY()),BACK!F:G,2,0)</f>
        <v>14</v>
      </c>
      <c r="AF347" s="14">
        <f>BACK!$I$2</f>
        <v>24</v>
      </c>
      <c r="AG347" s="14">
        <f>IF(AVANZA[[#This Row],[Oferta_empaquetada_comisiones]]="SI",1,0)</f>
        <v>0</v>
      </c>
      <c r="AH347" s="36">
        <f>IF(AVANZA[[#This Row],[Variable]]="TERMINADA",IFERROR(VLOOKUP(AVANZA[[#This Row],[SUPERVISOR]],Tabla2[#All],4,0),0),)</f>
        <v>3.5</v>
      </c>
      <c r="AI347" s="14">
        <f>IF(AVANZA[[#This Row],[Producto]]="BA",1,0)</f>
        <v>1</v>
      </c>
      <c r="AJ347" s="14">
        <f>IF(AVANZA[[#This Row],[Producto]]="DUO",1,0)</f>
        <v>0</v>
      </c>
      <c r="AK347" s="14">
        <f>IF(AVANZA[[#This Row],[Producto]]="TRIO",1,0)</f>
        <v>0</v>
      </c>
      <c r="AL347" t="s">
        <v>435</v>
      </c>
      <c r="AM347">
        <v>-1</v>
      </c>
      <c r="AN347">
        <v>-1</v>
      </c>
      <c r="AO347" t="s">
        <v>16150</v>
      </c>
      <c r="AP347" s="1">
        <v>46147.615694444445</v>
      </c>
      <c r="AQ347">
        <v>-1</v>
      </c>
      <c r="AR347" t="s">
        <v>16151</v>
      </c>
      <c r="AS347">
        <v>-1</v>
      </c>
      <c r="AT347">
        <v>-1</v>
      </c>
      <c r="AU347">
        <v>-1</v>
      </c>
      <c r="AV347">
        <v>-1</v>
      </c>
      <c r="AW347">
        <v>-1</v>
      </c>
      <c r="AX347" t="s">
        <v>224</v>
      </c>
      <c r="AY347">
        <v>-1</v>
      </c>
      <c r="AZ347">
        <v>2026</v>
      </c>
      <c r="BA347">
        <v>5</v>
      </c>
      <c r="BB347">
        <v>8</v>
      </c>
      <c r="BC347">
        <v>-1</v>
      </c>
      <c r="BD347" t="s">
        <v>225</v>
      </c>
      <c r="BE347">
        <v>-1</v>
      </c>
      <c r="BF347">
        <v>20001623029993</v>
      </c>
      <c r="BG347" t="s">
        <v>226</v>
      </c>
      <c r="BH347" t="s">
        <v>227</v>
      </c>
      <c r="BI347" t="s">
        <v>16152</v>
      </c>
      <c r="BJ347">
        <v>-1</v>
      </c>
      <c r="BK347">
        <v>-1</v>
      </c>
      <c r="BL347">
        <v>-1</v>
      </c>
      <c r="BM347" t="s">
        <v>229</v>
      </c>
      <c r="BN347" t="s">
        <v>230</v>
      </c>
      <c r="BO347" t="s">
        <v>16153</v>
      </c>
      <c r="BP347" t="s">
        <v>232</v>
      </c>
      <c r="BQ347">
        <v>2026</v>
      </c>
      <c r="BR347">
        <v>5</v>
      </c>
      <c r="BS347">
        <v>5</v>
      </c>
      <c r="BT347" s="1">
        <v>46150.597569444442</v>
      </c>
      <c r="BU347" t="s">
        <v>233</v>
      </c>
      <c r="BV347" s="2">
        <v>46150</v>
      </c>
      <c r="BW347" t="s">
        <v>234</v>
      </c>
      <c r="BX347" s="2">
        <v>46147</v>
      </c>
      <c r="BY347" s="2">
        <v>46150</v>
      </c>
      <c r="BZ347" t="s">
        <v>235</v>
      </c>
      <c r="CA347" t="s">
        <v>297</v>
      </c>
      <c r="CB347" t="s">
        <v>297</v>
      </c>
      <c r="CC347" t="s">
        <v>16154</v>
      </c>
      <c r="CD347" t="s">
        <v>3354</v>
      </c>
      <c r="CE347">
        <v>-1</v>
      </c>
      <c r="CF347" t="s">
        <v>300</v>
      </c>
      <c r="CG347" t="s">
        <v>301</v>
      </c>
      <c r="CH347" t="s">
        <v>242</v>
      </c>
      <c r="CI347">
        <v>1193125457</v>
      </c>
      <c r="CJ347" t="s">
        <v>445</v>
      </c>
      <c r="CK347" t="s">
        <v>245</v>
      </c>
      <c r="CL347" t="s">
        <v>246</v>
      </c>
      <c r="CM347" t="s">
        <v>247</v>
      </c>
      <c r="CN347" t="s">
        <v>359</v>
      </c>
      <c r="CT347" t="s">
        <v>386</v>
      </c>
      <c r="CU347" t="s">
        <v>225</v>
      </c>
      <c r="CW347" t="s">
        <v>226</v>
      </c>
      <c r="CX347" t="s">
        <v>227</v>
      </c>
      <c r="DA347" t="s">
        <v>250</v>
      </c>
      <c r="DB347">
        <v>-1</v>
      </c>
      <c r="DF347" t="s">
        <v>251</v>
      </c>
      <c r="DJ347" t="s">
        <v>252</v>
      </c>
      <c r="DK347" t="s">
        <v>253</v>
      </c>
      <c r="DL347" t="s">
        <v>254</v>
      </c>
      <c r="DN347" t="s">
        <v>255</v>
      </c>
      <c r="DR347" t="s">
        <v>449</v>
      </c>
      <c r="DS347" t="s">
        <v>445</v>
      </c>
      <c r="DT347" t="s">
        <v>444</v>
      </c>
      <c r="DV347">
        <v>1</v>
      </c>
      <c r="DW347" t="s">
        <v>283</v>
      </c>
      <c r="ED347" s="2">
        <v>46150</v>
      </c>
      <c r="EE347" t="s">
        <v>343</v>
      </c>
      <c r="EF347">
        <v>26</v>
      </c>
      <c r="EP347" t="s">
        <v>258</v>
      </c>
      <c r="ES347" t="s">
        <v>14142</v>
      </c>
      <c r="EZ347" t="s">
        <v>14150</v>
      </c>
      <c r="FA347" t="s">
        <v>245</v>
      </c>
      <c r="FB347" t="s">
        <v>308</v>
      </c>
      <c r="FD347" t="s">
        <v>308</v>
      </c>
      <c r="FE347" t="s">
        <v>309</v>
      </c>
      <c r="FF347" t="s">
        <v>309</v>
      </c>
      <c r="FK347" t="s">
        <v>263</v>
      </c>
      <c r="FL347" t="s">
        <v>16155</v>
      </c>
      <c r="FN347" t="s">
        <v>359</v>
      </c>
      <c r="FO347" t="s">
        <v>366</v>
      </c>
      <c r="FR347">
        <v>85900</v>
      </c>
      <c r="GB347" t="s">
        <v>266</v>
      </c>
      <c r="GC347" t="s">
        <v>225</v>
      </c>
      <c r="GD347">
        <v>0</v>
      </c>
      <c r="GF347">
        <v>0</v>
      </c>
      <c r="GG347">
        <v>25421</v>
      </c>
      <c r="GI347">
        <v>85900</v>
      </c>
      <c r="GJ347">
        <v>0</v>
      </c>
      <c r="GL347">
        <v>0</v>
      </c>
      <c r="GM347">
        <v>102221</v>
      </c>
      <c r="GS347" t="s">
        <v>267</v>
      </c>
      <c r="GT347" s="2">
        <v>45657</v>
      </c>
      <c r="GU347" t="s">
        <v>268</v>
      </c>
      <c r="GV347" t="s">
        <v>311</v>
      </c>
      <c r="GW347" t="s">
        <v>270</v>
      </c>
      <c r="GX347" t="s">
        <v>271</v>
      </c>
      <c r="GY347" t="s">
        <v>272</v>
      </c>
      <c r="GZ347" t="s">
        <v>273</v>
      </c>
      <c r="HA347" t="s">
        <v>336</v>
      </c>
      <c r="HC347" t="s">
        <v>283</v>
      </c>
      <c r="HE347" t="s">
        <v>230</v>
      </c>
      <c r="HF347" t="s">
        <v>16156</v>
      </c>
      <c r="HG347" t="s">
        <v>277</v>
      </c>
      <c r="HR347" t="s">
        <v>278</v>
      </c>
      <c r="HV347">
        <v>85900</v>
      </c>
      <c r="HW347" t="s">
        <v>279</v>
      </c>
      <c r="HX347" t="s">
        <v>280</v>
      </c>
      <c r="HY347">
        <v>103568</v>
      </c>
      <c r="HZ347">
        <v>17668</v>
      </c>
      <c r="IA347" t="s">
        <v>279</v>
      </c>
      <c r="IB347" t="s">
        <v>281</v>
      </c>
      <c r="ID347" t="s">
        <v>282</v>
      </c>
      <c r="IE347" t="s">
        <v>283</v>
      </c>
      <c r="IF347" t="s">
        <v>283</v>
      </c>
      <c r="IG347" t="s">
        <v>283</v>
      </c>
      <c r="IH347" t="s">
        <v>284</v>
      </c>
      <c r="II347" t="s">
        <v>285</v>
      </c>
      <c r="IJ347" t="s">
        <v>286</v>
      </c>
      <c r="IK347" t="s">
        <v>278</v>
      </c>
      <c r="IL347" t="s">
        <v>371</v>
      </c>
      <c r="IM347" t="s">
        <v>288</v>
      </c>
      <c r="IN347" t="s">
        <v>289</v>
      </c>
      <c r="IP347" t="s">
        <v>290</v>
      </c>
      <c r="IQ347" t="s">
        <v>284</v>
      </c>
      <c r="IS347" t="s">
        <v>291</v>
      </c>
      <c r="IT347" t="s">
        <v>453</v>
      </c>
      <c r="IU347" t="s">
        <v>454</v>
      </c>
      <c r="IV347" t="s">
        <v>434</v>
      </c>
      <c r="IW347" t="s">
        <v>318</v>
      </c>
      <c r="IY347" t="s">
        <v>281</v>
      </c>
    </row>
    <row r="348" spans="1:259" x14ac:dyDescent="0.3">
      <c r="A348" s="14">
        <f>DAY(AVANZA[[#This Row],[FechaSeguimiento]])</f>
        <v>8</v>
      </c>
      <c r="B348" s="14">
        <f>MONTH(AVANZA[[#This Row],[FechaSeguimiento]])</f>
        <v>5</v>
      </c>
      <c r="C348"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48" t="str">
        <f>LOWER(IFERROR(VLOOKUP(AVANZA[[#This Row],[ID_Peticion]],CANCELADAS[#All],2,0),""))</f>
        <v/>
      </c>
      <c r="E348" t="str">
        <f>LOWER(IFERROR(VLOOKUP(AVANZA[[#This Row],[ID_Peticion]],CANCELADAS[#All],3,0),""))</f>
        <v/>
      </c>
      <c r="F348" t="str">
        <f>LOWER(IF(AVANZA[[#This Row],[CEDULA CLIENTE]]&lt;&gt;""," CC: " &amp; COUNTIFS(AVANZA[CEDULA CLIENTE],AVANZA[[#This Row],[CEDULA CLIENTE]]),"")&amp; IF(AVANZA[[#This Row],[Direccion]]&lt;&gt;""," DIR: " &amp; COUNTIFS(AVANZA[Direccion],AVANZA[[#This Row],[Direccion]]),""))</f>
        <v xml:space="preserve"> dir: 1</v>
      </c>
      <c r="G348" t="str">
        <f>IFERROR(VLOOKUP(AVANZA[[#This Row],[Cedula_Vendedor_Atis]],PLANTA[[#All],[CEDULA]:[LINEA]],3,0),"No Cruza")</f>
        <v>Marisol Avella</v>
      </c>
      <c r="H348" t="str">
        <f>IFERROR(VLOOKUP(AVANZA[[#This Row],[Cedula_Vendedor_Atis]],PLANTA[[#All],[CEDULA]:[LINEA]],4,0),"No Cruza")</f>
        <v>Fija</v>
      </c>
      <c r="I348" t="str">
        <f>LOWER(IF(AVANZA[[#This Row],[ATRIBUIBLE]]="",AVANZA[[#This Row],[Variable]],AVANZA[[#This Row],[ATRIBUIBLE]]))</f>
        <v>terminada</v>
      </c>
      <c r="J348" s="14">
        <f>IF(AVANZA[[#This Row],[Variable]]=AVANZA[[#Headers],[TERMINADA]],1,0)</f>
        <v>1</v>
      </c>
      <c r="K348" s="14">
        <f>IF(AVANZA[[#This Row],[Variable]]=AVANZA[[#Headers],[ANULADA]],1,0)</f>
        <v>0</v>
      </c>
      <c r="L348" s="14">
        <f>IF(AVANZA[[#This Row],[Variable]]=AVANZA[[#Headers],[PENDIENTE]],1,0)</f>
        <v>0</v>
      </c>
      <c r="M348" s="14">
        <f>IF(AVANZA[[#This Row],[ESTADO AGENDA]]="AGENDADA",1,0)</f>
        <v>0</v>
      </c>
      <c r="N348" s="14">
        <f>IF(AVANZA[[#This Row],[ESTADO AGENDA]]="PENDIENTE DE AGENDAR",1,0)</f>
        <v>0</v>
      </c>
      <c r="O348" s="14">
        <f>IF(AVANZA[[#This Row],[ESTADO AGENDA]]="SUSPENDIDA",1,0)</f>
        <v>0</v>
      </c>
      <c r="P348" t="str" cm="1">
        <f t="array" ref="P348">_xlfn.XLOOKUP(AVANZA[[#This Row],[Num_Agrupacion_Pet_Atis]],Tabla1[[#All],[Numero_de_actuacion]],Tabla1[[#All],[Estado_de_la_orden]],"",0)</f>
        <v/>
      </c>
      <c r="Q348" s="2" t="str" cm="1">
        <f t="array" ref="Q348">_xlfn.XLOOKUP(AVANZA[[#This Row],[Num_Agrupacion_Pet_Atis]],Tabla1[[#All],[Numero_de_actuacion]],Tabla1[[#All],[Fecha_de_la_cita]],"",0)</f>
        <v/>
      </c>
      <c r="R348" t="str" cm="1">
        <f t="array" ref="R348">_xlfn.XLOOKUP(AVANZA[[#This Row],[Num_Agrupacion_Pet_Atis]],Tabla1[[#All],[Numero_de_actuacion]],Tabla1[[#All],[Franja_horaria_de_la_cita]],"",0)</f>
        <v/>
      </c>
      <c r="S348" s="14" t="str">
        <f>IFERROR(DAY(AVANZA[[#This Row],[FECHA AGENDA]]),"")</f>
        <v/>
      </c>
      <c r="T348" s="14" t="str">
        <f>IFERROR(MONTH(AVANZA[[#This Row],[FECHA AGENDA]]),"")</f>
        <v/>
      </c>
      <c r="U348" t="str" cm="1">
        <f t="array" ref="U348">_xlfn.XLOOKUP(AVANZA[[#This Row],[Num_Agrupacion_Pet_Atis]],Tabla1[[#All],[Numero_de_actuacion]],Tabla1[[#All],[Motivo_de_suspension]],"",0)</f>
        <v/>
      </c>
      <c r="V348" s="2" t="str" cm="1">
        <f t="array" ref="V348">_xlfn.XLOOKUP(AVANZA[[#This Row],[Num_Agrupacion_Pet_Atis]],Tabla1[[#All],[Numero_de_actuacion]],Tabla1[[#All],[No_identificacion_cliente]],"",0)</f>
        <v/>
      </c>
      <c r="W348" s="2" t="str" cm="1">
        <f t="array" ref="W348">_xlfn.XLOOKUP(AVANZA[[#This Row],[Num_Agrupacion_Pet_Atis]],Tabla1[[#All],[Numero_de_actuacion]],Tabla1[[#All],[Movil_de_contacto]],"",0)</f>
        <v/>
      </c>
      <c r="X348" s="14">
        <f>IF(OR(AVANZA[[#This Row],[ESTADO LEG]]="Legalizada grabacion",AVANZA[[#This Row],[ESTADO LEG]]="Legalizada aut"),1,0)</f>
        <v>0</v>
      </c>
      <c r="Y348" s="14">
        <f>IF(OR(AVANZA[[#This Row],[ESTADO LEG]]="pdte legalizar",AVANZA[[#This Row],[ESTADO LEG]]="No cruza"),1,0)</f>
        <v>1</v>
      </c>
      <c r="Z348" t="str" cm="1">
        <f t="array" ref="Z348">IF(AVANZA[[#This Row],[Variable]]="Terminada",LOWER(_xlfn.XLOOKUP(AVANZA[[#This Row],[ID_Peticion]],Tabla6[[#All],[NUM_PETICION]],Tabla6[[#All],[ESTADO_LEG]],"NO CRUZA",0)),AVANZA[[#This Row],[Variable]])</f>
        <v>pdte legalizar</v>
      </c>
      <c r="AA348" cm="1">
        <f t="array" ref="AA348">_xlfn.XLOOKUP(AVANZA[[#This Row],[ID_Peticion]],Tabla6[[#All],[NUM_PETICION]],Tabla6[[#All],[DIF_DIAS]],"",0)</f>
        <v>5</v>
      </c>
      <c r="AB348" s="2" cm="1">
        <f t="array" ref="AB348">IFERROR(_xlfn.XLOOKUP(AVANZA[[#This Row],[ID_Peticion]],Tabla6[[#All],[NUM_PETICION]],Tabla6[[#All],[FEC_LEGAL]],"",0),"")</f>
        <v>0</v>
      </c>
      <c r="AC348" s="14">
        <f ca="1">IF(AVANZA[[#This Row],[FECHA LEG]]&lt;&gt;0,IFERROR(AVANZA[[#This Row],[FECHA LEG]]-AVANZA[[#This Row],[FechaIniEstadoSubPetAtis]],0),TODAY()-AVANZA[[#This Row],[FechaIniEstadoSubPetAtis]])</f>
        <v>9</v>
      </c>
      <c r="AD348" s="35" t="str">
        <f ca="1">IF(AVANZA[[#This Row],[FINAL Vs LG]]&lt;&gt;0,IF(AVANZA[[#This Row],[FINAL Vs LG]]&lt;7.1,"100%",IF(AND(AVANZA[[#This Row],[FINAL Vs LG]]&gt;7.1,AVANZA[[#This Row],[FINAL Vs LG]]&lt;11.1),"50%","0%")),0)</f>
        <v>50%</v>
      </c>
      <c r="AE348" s="14">
        <f ca="1">VLOOKUP(DAY(TODAY()),BACK!F:G,2,0)</f>
        <v>14</v>
      </c>
      <c r="AF348" s="14">
        <f>BACK!$I$2</f>
        <v>24</v>
      </c>
      <c r="AG348" s="14">
        <f>IF(AVANZA[[#This Row],[Oferta_empaquetada_comisiones]]="SI",1,0)</f>
        <v>0</v>
      </c>
      <c r="AH348" s="36">
        <f>IF(AVANZA[[#This Row],[Variable]]="TERMINADA",IFERROR(VLOOKUP(AVANZA[[#This Row],[SUPERVISOR]],Tabla2[#All],4,0),0),)</f>
        <v>3.5</v>
      </c>
      <c r="AI348" s="14">
        <f>IF(AVANZA[[#This Row],[Producto]]="BA",1,0)</f>
        <v>0</v>
      </c>
      <c r="AJ348" s="14">
        <f>IF(AVANZA[[#This Row],[Producto]]="DUO",1,0)</f>
        <v>0</v>
      </c>
      <c r="AK348" s="14">
        <f>IF(AVANZA[[#This Row],[Producto]]="TRIO",1,0)</f>
        <v>1</v>
      </c>
      <c r="AL348" t="s">
        <v>797</v>
      </c>
      <c r="AM348">
        <v>-1</v>
      </c>
      <c r="AN348">
        <v>-1</v>
      </c>
      <c r="AO348" t="s">
        <v>16157</v>
      </c>
      <c r="AP348" s="1">
        <v>46150.496493055558</v>
      </c>
      <c r="AQ348">
        <v>-1</v>
      </c>
      <c r="AR348" t="s">
        <v>16158</v>
      </c>
      <c r="AS348">
        <v>-1</v>
      </c>
      <c r="AT348">
        <v>-1</v>
      </c>
      <c r="AU348">
        <v>-1</v>
      </c>
      <c r="AV348">
        <v>-1</v>
      </c>
      <c r="AW348">
        <v>-1</v>
      </c>
      <c r="AX348" t="s">
        <v>224</v>
      </c>
      <c r="AY348">
        <v>-1</v>
      </c>
      <c r="AZ348">
        <v>2026</v>
      </c>
      <c r="BA348">
        <v>5</v>
      </c>
      <c r="BB348">
        <v>8</v>
      </c>
      <c r="BC348">
        <v>-1</v>
      </c>
      <c r="BD348" t="s">
        <v>225</v>
      </c>
      <c r="BE348">
        <v>-1</v>
      </c>
      <c r="BF348">
        <v>20001624487146</v>
      </c>
      <c r="BG348" t="s">
        <v>376</v>
      </c>
      <c r="BH348" t="s">
        <v>377</v>
      </c>
      <c r="BI348" t="s">
        <v>16159</v>
      </c>
      <c r="BJ348">
        <v>-1</v>
      </c>
      <c r="BK348">
        <v>-1</v>
      </c>
      <c r="BL348">
        <v>-1</v>
      </c>
      <c r="BM348" t="s">
        <v>229</v>
      </c>
      <c r="BN348" t="s">
        <v>230</v>
      </c>
      <c r="BO348" t="s">
        <v>16160</v>
      </c>
      <c r="BP348" t="s">
        <v>380</v>
      </c>
      <c r="BQ348">
        <v>2026</v>
      </c>
      <c r="BR348">
        <v>5</v>
      </c>
      <c r="BS348">
        <v>8</v>
      </c>
      <c r="BT348" s="1">
        <v>46150.735300925924</v>
      </c>
      <c r="BU348" t="s">
        <v>233</v>
      </c>
      <c r="BV348" s="2">
        <v>46150</v>
      </c>
      <c r="BW348" t="s">
        <v>234</v>
      </c>
      <c r="BX348" s="2">
        <v>46150</v>
      </c>
      <c r="BY348" s="2">
        <v>46150</v>
      </c>
      <c r="BZ348" t="s">
        <v>235</v>
      </c>
      <c r="CA348" t="s">
        <v>297</v>
      </c>
      <c r="CB348" t="s">
        <v>297</v>
      </c>
      <c r="CC348" t="s">
        <v>16161</v>
      </c>
      <c r="CD348" t="s">
        <v>3553</v>
      </c>
      <c r="CE348">
        <v>-1</v>
      </c>
      <c r="CF348" t="s">
        <v>300</v>
      </c>
      <c r="CG348" t="s">
        <v>301</v>
      </c>
      <c r="CH348" t="s">
        <v>242</v>
      </c>
      <c r="CI348">
        <v>80767494</v>
      </c>
      <c r="CJ348" t="s">
        <v>806</v>
      </c>
      <c r="CK348" t="s">
        <v>245</v>
      </c>
      <c r="CL348" t="s">
        <v>246</v>
      </c>
      <c r="CM348" t="s">
        <v>247</v>
      </c>
      <c r="CN348" t="s">
        <v>248</v>
      </c>
      <c r="CT348" t="s">
        <v>249</v>
      </c>
      <c r="CU348" t="s">
        <v>387</v>
      </c>
      <c r="CW348" t="s">
        <v>388</v>
      </c>
      <c r="CX348" t="s">
        <v>389</v>
      </c>
      <c r="DA348" t="s">
        <v>250</v>
      </c>
      <c r="DB348">
        <v>-1</v>
      </c>
      <c r="DF348" t="s">
        <v>251</v>
      </c>
      <c r="DJ348" t="s">
        <v>252</v>
      </c>
      <c r="DK348" t="s">
        <v>253</v>
      </c>
      <c r="DL348" t="s">
        <v>253</v>
      </c>
      <c r="DN348" t="s">
        <v>390</v>
      </c>
      <c r="DR348" t="s">
        <v>807</v>
      </c>
      <c r="DS348" t="s">
        <v>806</v>
      </c>
      <c r="DT348" t="s">
        <v>797</v>
      </c>
      <c r="DV348">
        <v>1</v>
      </c>
      <c r="DW348" t="s">
        <v>283</v>
      </c>
      <c r="ED348" s="2">
        <v>46150</v>
      </c>
      <c r="EE348" t="s">
        <v>361</v>
      </c>
      <c r="EF348">
        <v>16</v>
      </c>
      <c r="EP348" t="s">
        <v>258</v>
      </c>
      <c r="ES348" t="s">
        <v>1448</v>
      </c>
      <c r="EZ348" t="s">
        <v>14134</v>
      </c>
      <c r="FA348" t="s">
        <v>245</v>
      </c>
      <c r="FB348" t="s">
        <v>308</v>
      </c>
      <c r="FD348" t="s">
        <v>308</v>
      </c>
      <c r="FE348" t="s">
        <v>309</v>
      </c>
      <c r="FF348" t="s">
        <v>309</v>
      </c>
      <c r="FK348" t="s">
        <v>263</v>
      </c>
      <c r="FL348" t="s">
        <v>16162</v>
      </c>
      <c r="FN348" t="s">
        <v>248</v>
      </c>
      <c r="FO348" t="s">
        <v>265</v>
      </c>
      <c r="FR348">
        <v>110915</v>
      </c>
      <c r="GB348" t="s">
        <v>266</v>
      </c>
      <c r="GC348" t="s">
        <v>387</v>
      </c>
      <c r="GD348">
        <v>25016</v>
      </c>
      <c r="GF348">
        <v>2353</v>
      </c>
      <c r="GG348">
        <v>25424</v>
      </c>
      <c r="GI348">
        <v>84235</v>
      </c>
      <c r="GJ348">
        <v>25242</v>
      </c>
      <c r="GL348">
        <v>24327</v>
      </c>
      <c r="GM348">
        <v>131988</v>
      </c>
      <c r="GS348" t="s">
        <v>267</v>
      </c>
      <c r="GT348" s="2">
        <v>45291</v>
      </c>
      <c r="GU348" t="s">
        <v>268</v>
      </c>
      <c r="GV348" t="s">
        <v>335</v>
      </c>
      <c r="GW348" t="s">
        <v>394</v>
      </c>
      <c r="GZ348" t="s">
        <v>395</v>
      </c>
      <c r="HA348" t="s">
        <v>336</v>
      </c>
      <c r="HC348" t="s">
        <v>337</v>
      </c>
      <c r="HE348" t="s">
        <v>230</v>
      </c>
      <c r="HF348" t="s">
        <v>1747</v>
      </c>
      <c r="HR348" t="s">
        <v>278</v>
      </c>
      <c r="HV348">
        <v>131990</v>
      </c>
      <c r="HW348" t="s">
        <v>281</v>
      </c>
      <c r="HY348">
        <v>0</v>
      </c>
      <c r="HZ348">
        <v>0</v>
      </c>
      <c r="IA348" t="s">
        <v>279</v>
      </c>
      <c r="IB348" t="s">
        <v>281</v>
      </c>
      <c r="IE348" t="s">
        <v>283</v>
      </c>
      <c r="IF348" t="s">
        <v>283</v>
      </c>
      <c r="IG348" t="s">
        <v>283</v>
      </c>
      <c r="IH348" t="s">
        <v>284</v>
      </c>
      <c r="II348" t="s">
        <v>285</v>
      </c>
      <c r="IJ348" t="s">
        <v>286</v>
      </c>
      <c r="IK348" t="s">
        <v>278</v>
      </c>
      <c r="IL348" t="s">
        <v>287</v>
      </c>
      <c r="IM348" t="s">
        <v>288</v>
      </c>
      <c r="IN348" t="s">
        <v>289</v>
      </c>
      <c r="IP348" t="s">
        <v>290</v>
      </c>
      <c r="IQ348" t="s">
        <v>284</v>
      </c>
      <c r="IS348" t="s">
        <v>291</v>
      </c>
      <c r="IY348" t="s">
        <v>281</v>
      </c>
    </row>
    <row r="349" spans="1:259" x14ac:dyDescent="0.3">
      <c r="A349" s="14">
        <f>DAY(AVANZA[[#This Row],[FechaSeguimiento]])</f>
        <v>8</v>
      </c>
      <c r="B349" s="14">
        <f>MONTH(AVANZA[[#This Row],[FechaSeguimiento]])</f>
        <v>5</v>
      </c>
      <c r="C349"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49" t="str">
        <f>LOWER(IFERROR(VLOOKUP(AVANZA[[#This Row],[ID_Peticion]],CANCELADAS[#All],2,0),""))</f>
        <v/>
      </c>
      <c r="E349" t="str">
        <f>LOWER(IFERROR(VLOOKUP(AVANZA[[#This Row],[ID_Peticion]],CANCELADAS[#All],3,0),""))</f>
        <v/>
      </c>
      <c r="F349" t="str">
        <f>LOWER(IF(AVANZA[[#This Row],[CEDULA CLIENTE]]&lt;&gt;""," CC: " &amp; COUNTIFS(AVANZA[CEDULA CLIENTE],AVANZA[[#This Row],[CEDULA CLIENTE]]),"")&amp; IF(AVANZA[[#This Row],[Direccion]]&lt;&gt;""," DIR: " &amp; COUNTIFS(AVANZA[Direccion],AVANZA[[#This Row],[Direccion]]),""))</f>
        <v xml:space="preserve"> dir: 1</v>
      </c>
      <c r="G349" t="str">
        <f>IFERROR(VLOOKUP(AVANZA[[#This Row],[Cedula_Vendedor_Atis]],PLANTA[[#All],[CEDULA]:[LINEA]],3,0),"No Cruza")</f>
        <v>Marisol Avella</v>
      </c>
      <c r="H349" t="str">
        <f>IFERROR(VLOOKUP(AVANZA[[#This Row],[Cedula_Vendedor_Atis]],PLANTA[[#All],[CEDULA]:[LINEA]],4,0),"No Cruza")</f>
        <v>Fija</v>
      </c>
      <c r="I349" t="str">
        <f>LOWER(IF(AVANZA[[#This Row],[ATRIBUIBLE]]="",AVANZA[[#This Row],[Variable]],AVANZA[[#This Row],[ATRIBUIBLE]]))</f>
        <v>terminada</v>
      </c>
      <c r="J349" s="14">
        <f>IF(AVANZA[[#This Row],[Variable]]=AVANZA[[#Headers],[TERMINADA]],1,0)</f>
        <v>1</v>
      </c>
      <c r="K349" s="14">
        <f>IF(AVANZA[[#This Row],[Variable]]=AVANZA[[#Headers],[ANULADA]],1,0)</f>
        <v>0</v>
      </c>
      <c r="L349" s="14">
        <f>IF(AVANZA[[#This Row],[Variable]]=AVANZA[[#Headers],[PENDIENTE]],1,0)</f>
        <v>0</v>
      </c>
      <c r="M349" s="14">
        <f>IF(AVANZA[[#This Row],[ESTADO AGENDA]]="AGENDADA",1,0)</f>
        <v>0</v>
      </c>
      <c r="N349" s="14">
        <f>IF(AVANZA[[#This Row],[ESTADO AGENDA]]="PENDIENTE DE AGENDAR",1,0)</f>
        <v>0</v>
      </c>
      <c r="O349" s="14">
        <f>IF(AVANZA[[#This Row],[ESTADO AGENDA]]="SUSPENDIDA",1,0)</f>
        <v>0</v>
      </c>
      <c r="P349" t="str" cm="1">
        <f t="array" ref="P349">_xlfn.XLOOKUP(AVANZA[[#This Row],[Num_Agrupacion_Pet_Atis]],Tabla1[[#All],[Numero_de_actuacion]],Tabla1[[#All],[Estado_de_la_orden]],"",0)</f>
        <v/>
      </c>
      <c r="Q349" s="2" t="str" cm="1">
        <f t="array" ref="Q349">_xlfn.XLOOKUP(AVANZA[[#This Row],[Num_Agrupacion_Pet_Atis]],Tabla1[[#All],[Numero_de_actuacion]],Tabla1[[#All],[Fecha_de_la_cita]],"",0)</f>
        <v/>
      </c>
      <c r="R349" t="str" cm="1">
        <f t="array" ref="R349">_xlfn.XLOOKUP(AVANZA[[#This Row],[Num_Agrupacion_Pet_Atis]],Tabla1[[#All],[Numero_de_actuacion]],Tabla1[[#All],[Franja_horaria_de_la_cita]],"",0)</f>
        <v/>
      </c>
      <c r="S349" s="14" t="str">
        <f>IFERROR(DAY(AVANZA[[#This Row],[FECHA AGENDA]]),"")</f>
        <v/>
      </c>
      <c r="T349" s="14" t="str">
        <f>IFERROR(MONTH(AVANZA[[#This Row],[FECHA AGENDA]]),"")</f>
        <v/>
      </c>
      <c r="U349" t="str" cm="1">
        <f t="array" ref="U349">_xlfn.XLOOKUP(AVANZA[[#This Row],[Num_Agrupacion_Pet_Atis]],Tabla1[[#All],[Numero_de_actuacion]],Tabla1[[#All],[Motivo_de_suspension]],"",0)</f>
        <v/>
      </c>
      <c r="V349" s="2" t="str" cm="1">
        <f t="array" ref="V349">_xlfn.XLOOKUP(AVANZA[[#This Row],[Num_Agrupacion_Pet_Atis]],Tabla1[[#All],[Numero_de_actuacion]],Tabla1[[#All],[No_identificacion_cliente]],"",0)</f>
        <v/>
      </c>
      <c r="W349" s="2" t="str" cm="1">
        <f t="array" ref="W349">_xlfn.XLOOKUP(AVANZA[[#This Row],[Num_Agrupacion_Pet_Atis]],Tabla1[[#All],[Numero_de_actuacion]],Tabla1[[#All],[Movil_de_contacto]],"",0)</f>
        <v/>
      </c>
      <c r="X349" s="14">
        <f>IF(OR(AVANZA[[#This Row],[ESTADO LEG]]="Legalizada grabacion",AVANZA[[#This Row],[ESTADO LEG]]="Legalizada aut"),1,0)</f>
        <v>0</v>
      </c>
      <c r="Y349" s="14">
        <f>IF(OR(AVANZA[[#This Row],[ESTADO LEG]]="pdte legalizar",AVANZA[[#This Row],[ESTADO LEG]]="No cruza"),1,0)</f>
        <v>1</v>
      </c>
      <c r="Z349" t="str" cm="1">
        <f t="array" ref="Z349">IF(AVANZA[[#This Row],[Variable]]="Terminada",LOWER(_xlfn.XLOOKUP(AVANZA[[#This Row],[ID_Peticion]],Tabla6[[#All],[NUM_PETICION]],Tabla6[[#All],[ESTADO_LEG]],"NO CRUZA",0)),AVANZA[[#This Row],[Variable]])</f>
        <v>pdte legalizar</v>
      </c>
      <c r="AA349" cm="1">
        <f t="array" ref="AA349">_xlfn.XLOOKUP(AVANZA[[#This Row],[ID_Peticion]],Tabla6[[#All],[NUM_PETICION]],Tabla6[[#All],[DIF_DIAS]],"",0)</f>
        <v>5</v>
      </c>
      <c r="AB349" s="2" cm="1">
        <f t="array" ref="AB349">IFERROR(_xlfn.XLOOKUP(AVANZA[[#This Row],[ID_Peticion]],Tabla6[[#All],[NUM_PETICION]],Tabla6[[#All],[FEC_LEGAL]],"",0),"")</f>
        <v>0</v>
      </c>
      <c r="AC349" s="14">
        <f ca="1">IF(AVANZA[[#This Row],[FECHA LEG]]&lt;&gt;0,IFERROR(AVANZA[[#This Row],[FECHA LEG]]-AVANZA[[#This Row],[FechaIniEstadoSubPetAtis]],0),TODAY()-AVANZA[[#This Row],[FechaIniEstadoSubPetAtis]])</f>
        <v>9</v>
      </c>
      <c r="AD349" s="35" t="str">
        <f ca="1">IF(AVANZA[[#This Row],[FINAL Vs LG]]&lt;&gt;0,IF(AVANZA[[#This Row],[FINAL Vs LG]]&lt;7.1,"100%",IF(AND(AVANZA[[#This Row],[FINAL Vs LG]]&gt;7.1,AVANZA[[#This Row],[FINAL Vs LG]]&lt;11.1),"50%","0%")),0)</f>
        <v>50%</v>
      </c>
      <c r="AE349" s="14">
        <f ca="1">VLOOKUP(DAY(TODAY()),BACK!F:G,2,0)</f>
        <v>14</v>
      </c>
      <c r="AF349" s="14">
        <f>BACK!$I$2</f>
        <v>24</v>
      </c>
      <c r="AG349" s="14">
        <f>IF(AVANZA[[#This Row],[Oferta_empaquetada_comisiones]]="SI",1,0)</f>
        <v>0</v>
      </c>
      <c r="AH349" s="36">
        <f>IF(AVANZA[[#This Row],[Variable]]="TERMINADA",IFERROR(VLOOKUP(AVANZA[[#This Row],[SUPERVISOR]],Tabla2[#All],4,0),0),)</f>
        <v>3.5</v>
      </c>
      <c r="AI349" s="14">
        <f>IF(AVANZA[[#This Row],[Producto]]="BA",1,0)</f>
        <v>1</v>
      </c>
      <c r="AJ349" s="14">
        <f>IF(AVANZA[[#This Row],[Producto]]="DUO",1,0)</f>
        <v>0</v>
      </c>
      <c r="AK349" s="14">
        <f>IF(AVANZA[[#This Row],[Producto]]="TRIO",1,0)</f>
        <v>0</v>
      </c>
      <c r="AL349" t="s">
        <v>870</v>
      </c>
      <c r="AM349">
        <v>-1</v>
      </c>
      <c r="AN349">
        <v>-1</v>
      </c>
      <c r="AO349" t="s">
        <v>16163</v>
      </c>
      <c r="AP349" s="1">
        <v>46149.858831018515</v>
      </c>
      <c r="AQ349">
        <v>-1</v>
      </c>
      <c r="AR349" t="s">
        <v>16164</v>
      </c>
      <c r="AS349">
        <v>-1</v>
      </c>
      <c r="AT349">
        <v>-1</v>
      </c>
      <c r="AU349">
        <v>-1</v>
      </c>
      <c r="AV349">
        <v>-1</v>
      </c>
      <c r="AW349">
        <v>-1</v>
      </c>
      <c r="AX349" t="s">
        <v>224</v>
      </c>
      <c r="AY349">
        <v>-1</v>
      </c>
      <c r="AZ349">
        <v>2026</v>
      </c>
      <c r="BA349">
        <v>5</v>
      </c>
      <c r="BB349">
        <v>8</v>
      </c>
      <c r="BC349">
        <v>-1</v>
      </c>
      <c r="BD349" t="s">
        <v>225</v>
      </c>
      <c r="BE349">
        <v>-1</v>
      </c>
      <c r="BF349">
        <v>20001624196714</v>
      </c>
      <c r="BG349" t="s">
        <v>319</v>
      </c>
      <c r="BH349" t="s">
        <v>320</v>
      </c>
      <c r="BI349" t="s">
        <v>16165</v>
      </c>
      <c r="BJ349">
        <v>-1</v>
      </c>
      <c r="BK349">
        <v>-1</v>
      </c>
      <c r="BL349">
        <v>-1</v>
      </c>
      <c r="BM349" t="s">
        <v>229</v>
      </c>
      <c r="BN349" t="s">
        <v>230</v>
      </c>
      <c r="BO349" t="s">
        <v>16166</v>
      </c>
      <c r="BP349" t="s">
        <v>3006</v>
      </c>
      <c r="BQ349">
        <v>2026</v>
      </c>
      <c r="BR349">
        <v>5</v>
      </c>
      <c r="BS349">
        <v>7</v>
      </c>
      <c r="BT349" s="1">
        <v>46150.4919212963</v>
      </c>
      <c r="BU349" t="s">
        <v>233</v>
      </c>
      <c r="BV349" s="2">
        <v>46150</v>
      </c>
      <c r="BW349" t="s">
        <v>234</v>
      </c>
      <c r="BX349" s="2">
        <v>46149</v>
      </c>
      <c r="BY349" s="2">
        <v>46150</v>
      </c>
      <c r="BZ349" t="s">
        <v>235</v>
      </c>
      <c r="CA349" t="s">
        <v>297</v>
      </c>
      <c r="CB349" t="s">
        <v>297</v>
      </c>
      <c r="CC349" t="s">
        <v>16167</v>
      </c>
      <c r="CD349" t="s">
        <v>2863</v>
      </c>
      <c r="CE349">
        <v>-1</v>
      </c>
      <c r="CF349" t="s">
        <v>300</v>
      </c>
      <c r="CG349" t="s">
        <v>301</v>
      </c>
      <c r="CH349" t="s">
        <v>242</v>
      </c>
      <c r="CI349">
        <v>1015443152</v>
      </c>
      <c r="CJ349" t="s">
        <v>877</v>
      </c>
      <c r="CK349" t="s">
        <v>245</v>
      </c>
      <c r="CL349" t="s">
        <v>409</v>
      </c>
      <c r="CM349" t="s">
        <v>247</v>
      </c>
      <c r="CN349" t="s">
        <v>410</v>
      </c>
      <c r="CT349" t="s">
        <v>304</v>
      </c>
      <c r="CU349" t="s">
        <v>225</v>
      </c>
      <c r="CW349" t="s">
        <v>319</v>
      </c>
      <c r="CX349" t="s">
        <v>320</v>
      </c>
      <c r="DA349" t="s">
        <v>250</v>
      </c>
      <c r="DB349">
        <v>-1</v>
      </c>
      <c r="DF349" t="s">
        <v>251</v>
      </c>
      <c r="DJ349" t="s">
        <v>252</v>
      </c>
      <c r="DK349" t="s">
        <v>253</v>
      </c>
      <c r="DL349" t="s">
        <v>254</v>
      </c>
      <c r="DN349" t="s">
        <v>255</v>
      </c>
      <c r="DR349" t="s">
        <v>878</v>
      </c>
      <c r="DS349" t="s">
        <v>877</v>
      </c>
      <c r="DT349" t="s">
        <v>870</v>
      </c>
      <c r="DV349">
        <v>1</v>
      </c>
      <c r="DW349" t="s">
        <v>283</v>
      </c>
      <c r="ED349" s="2">
        <v>46150</v>
      </c>
      <c r="EE349" t="s">
        <v>361</v>
      </c>
      <c r="EF349">
        <v>16</v>
      </c>
      <c r="EP349" t="s">
        <v>258</v>
      </c>
      <c r="ES349" t="s">
        <v>428</v>
      </c>
      <c r="EZ349" t="s">
        <v>429</v>
      </c>
      <c r="FA349" t="s">
        <v>245</v>
      </c>
      <c r="FB349" t="s">
        <v>308</v>
      </c>
      <c r="FD349" t="s">
        <v>308</v>
      </c>
      <c r="FE349" t="s">
        <v>309</v>
      </c>
      <c r="FF349" t="s">
        <v>309</v>
      </c>
      <c r="FK349" t="s">
        <v>263</v>
      </c>
      <c r="FL349" t="s">
        <v>16168</v>
      </c>
      <c r="FN349" t="s">
        <v>410</v>
      </c>
      <c r="FO349" t="s">
        <v>414</v>
      </c>
      <c r="FR349">
        <v>94990</v>
      </c>
      <c r="GB349" t="s">
        <v>266</v>
      </c>
      <c r="GC349" t="s">
        <v>225</v>
      </c>
      <c r="GD349">
        <v>0</v>
      </c>
      <c r="GF349">
        <v>0</v>
      </c>
      <c r="GG349">
        <v>25423</v>
      </c>
      <c r="GI349">
        <v>94990</v>
      </c>
      <c r="GJ349">
        <v>0</v>
      </c>
      <c r="GL349">
        <v>0</v>
      </c>
      <c r="GM349">
        <v>113038</v>
      </c>
      <c r="GS349" t="s">
        <v>267</v>
      </c>
      <c r="GT349" s="2">
        <v>45291</v>
      </c>
      <c r="GU349" t="s">
        <v>268</v>
      </c>
      <c r="GV349" t="s">
        <v>335</v>
      </c>
      <c r="GW349" t="s">
        <v>394</v>
      </c>
      <c r="GZ349" t="s">
        <v>395</v>
      </c>
      <c r="HA349" t="s">
        <v>336</v>
      </c>
      <c r="HC349" t="s">
        <v>283</v>
      </c>
      <c r="HE349" t="s">
        <v>230</v>
      </c>
      <c r="HF349" t="s">
        <v>431</v>
      </c>
      <c r="HR349" t="s">
        <v>278</v>
      </c>
      <c r="HV349">
        <v>94990</v>
      </c>
      <c r="HW349" t="s">
        <v>281</v>
      </c>
      <c r="HY349">
        <v>0</v>
      </c>
      <c r="HZ349">
        <v>0</v>
      </c>
      <c r="IA349" t="s">
        <v>279</v>
      </c>
      <c r="IB349" t="s">
        <v>281</v>
      </c>
      <c r="IE349" t="s">
        <v>283</v>
      </c>
      <c r="IF349" t="s">
        <v>283</v>
      </c>
      <c r="IG349" t="s">
        <v>283</v>
      </c>
      <c r="IH349" t="s">
        <v>284</v>
      </c>
      <c r="II349" t="s">
        <v>285</v>
      </c>
      <c r="IJ349" t="s">
        <v>286</v>
      </c>
      <c r="IK349" t="s">
        <v>278</v>
      </c>
      <c r="IL349" t="s">
        <v>346</v>
      </c>
      <c r="IM349" t="s">
        <v>288</v>
      </c>
      <c r="IN349" t="s">
        <v>289</v>
      </c>
      <c r="IP349" t="s">
        <v>290</v>
      </c>
      <c r="IQ349" t="s">
        <v>284</v>
      </c>
      <c r="IS349" t="s">
        <v>291</v>
      </c>
      <c r="IY349" t="s">
        <v>281</v>
      </c>
    </row>
    <row r="350" spans="1:259" x14ac:dyDescent="0.3">
      <c r="A350" s="14">
        <f>DAY(AVANZA[[#This Row],[FechaSeguimiento]])</f>
        <v>8</v>
      </c>
      <c r="B350" s="14">
        <f>MONTH(AVANZA[[#This Row],[FechaSeguimiento]])</f>
        <v>5</v>
      </c>
      <c r="C350"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50" t="str">
        <f>LOWER(IFERROR(VLOOKUP(AVANZA[[#This Row],[ID_Peticion]],CANCELADAS[#All],2,0),""))</f>
        <v/>
      </c>
      <c r="E350" t="str">
        <f>LOWER(IFERROR(VLOOKUP(AVANZA[[#This Row],[ID_Peticion]],CANCELADAS[#All],3,0),""))</f>
        <v/>
      </c>
      <c r="F350" t="str">
        <f>LOWER(IF(AVANZA[[#This Row],[CEDULA CLIENTE]]&lt;&gt;""," CC: " &amp; COUNTIFS(AVANZA[CEDULA CLIENTE],AVANZA[[#This Row],[CEDULA CLIENTE]]),"")&amp; IF(AVANZA[[#This Row],[Direccion]]&lt;&gt;""," DIR: " &amp; COUNTIFS(AVANZA[Direccion],AVANZA[[#This Row],[Direccion]]),""))</f>
        <v xml:space="preserve"> dir: 1</v>
      </c>
      <c r="G350" t="str">
        <f>IFERROR(VLOOKUP(AVANZA[[#This Row],[Cedula_Vendedor_Atis]],PLANTA[[#All],[CEDULA]:[LINEA]],3,0),"No Cruza")</f>
        <v>Marisol Avella</v>
      </c>
      <c r="H350" t="str">
        <f>IFERROR(VLOOKUP(AVANZA[[#This Row],[Cedula_Vendedor_Atis]],PLANTA[[#All],[CEDULA]:[LINEA]],4,0),"No Cruza")</f>
        <v>Fija</v>
      </c>
      <c r="I350" t="str">
        <f>LOWER(IF(AVANZA[[#This Row],[ATRIBUIBLE]]="",AVANZA[[#This Row],[Variable]],AVANZA[[#This Row],[ATRIBUIBLE]]))</f>
        <v>terminada</v>
      </c>
      <c r="J350" s="14">
        <f>IF(AVANZA[[#This Row],[Variable]]=AVANZA[[#Headers],[TERMINADA]],1,0)</f>
        <v>1</v>
      </c>
      <c r="K350" s="14">
        <f>IF(AVANZA[[#This Row],[Variable]]=AVANZA[[#Headers],[ANULADA]],1,0)</f>
        <v>0</v>
      </c>
      <c r="L350" s="14">
        <f>IF(AVANZA[[#This Row],[Variable]]=AVANZA[[#Headers],[PENDIENTE]],1,0)</f>
        <v>0</v>
      </c>
      <c r="M350" s="14">
        <f>IF(AVANZA[[#This Row],[ESTADO AGENDA]]="AGENDADA",1,0)</f>
        <v>0</v>
      </c>
      <c r="N350" s="14">
        <f>IF(AVANZA[[#This Row],[ESTADO AGENDA]]="PENDIENTE DE AGENDAR",1,0)</f>
        <v>0</v>
      </c>
      <c r="O350" s="14">
        <f>IF(AVANZA[[#This Row],[ESTADO AGENDA]]="SUSPENDIDA",1,0)</f>
        <v>0</v>
      </c>
      <c r="P350" t="str" cm="1">
        <f t="array" ref="P350">_xlfn.XLOOKUP(AVANZA[[#This Row],[Num_Agrupacion_Pet_Atis]],Tabla1[[#All],[Numero_de_actuacion]],Tabla1[[#All],[Estado_de_la_orden]],"",0)</f>
        <v/>
      </c>
      <c r="Q350" s="2" t="str" cm="1">
        <f t="array" ref="Q350">_xlfn.XLOOKUP(AVANZA[[#This Row],[Num_Agrupacion_Pet_Atis]],Tabla1[[#All],[Numero_de_actuacion]],Tabla1[[#All],[Fecha_de_la_cita]],"",0)</f>
        <v/>
      </c>
      <c r="R350" t="str" cm="1">
        <f t="array" ref="R350">_xlfn.XLOOKUP(AVANZA[[#This Row],[Num_Agrupacion_Pet_Atis]],Tabla1[[#All],[Numero_de_actuacion]],Tabla1[[#All],[Franja_horaria_de_la_cita]],"",0)</f>
        <v/>
      </c>
      <c r="S350" s="14" t="str">
        <f>IFERROR(DAY(AVANZA[[#This Row],[FECHA AGENDA]]),"")</f>
        <v/>
      </c>
      <c r="T350" s="14" t="str">
        <f>IFERROR(MONTH(AVANZA[[#This Row],[FECHA AGENDA]]),"")</f>
        <v/>
      </c>
      <c r="U350" t="str" cm="1">
        <f t="array" ref="U350">_xlfn.XLOOKUP(AVANZA[[#This Row],[Num_Agrupacion_Pet_Atis]],Tabla1[[#All],[Numero_de_actuacion]],Tabla1[[#All],[Motivo_de_suspension]],"",0)</f>
        <v/>
      </c>
      <c r="V350" s="2" t="str" cm="1">
        <f t="array" ref="V350">_xlfn.XLOOKUP(AVANZA[[#This Row],[Num_Agrupacion_Pet_Atis]],Tabla1[[#All],[Numero_de_actuacion]],Tabla1[[#All],[No_identificacion_cliente]],"",0)</f>
        <v/>
      </c>
      <c r="W350" s="2" t="str" cm="1">
        <f t="array" ref="W350">_xlfn.XLOOKUP(AVANZA[[#This Row],[Num_Agrupacion_Pet_Atis]],Tabla1[[#All],[Numero_de_actuacion]],Tabla1[[#All],[Movil_de_contacto]],"",0)</f>
        <v/>
      </c>
      <c r="X350" s="14">
        <f>IF(OR(AVANZA[[#This Row],[ESTADO LEG]]="Legalizada grabacion",AVANZA[[#This Row],[ESTADO LEG]]="Legalizada aut"),1,0)</f>
        <v>0</v>
      </c>
      <c r="Y350" s="14">
        <f>IF(OR(AVANZA[[#This Row],[ESTADO LEG]]="pdte legalizar",AVANZA[[#This Row],[ESTADO LEG]]="No cruza"),1,0)</f>
        <v>1</v>
      </c>
      <c r="Z350" t="str" cm="1">
        <f t="array" ref="Z350">IF(AVANZA[[#This Row],[Variable]]="Terminada",LOWER(_xlfn.XLOOKUP(AVANZA[[#This Row],[ID_Peticion]],Tabla6[[#All],[NUM_PETICION]],Tabla6[[#All],[ESTADO_LEG]],"NO CRUZA",0)),AVANZA[[#This Row],[Variable]])</f>
        <v>pdte legalizar</v>
      </c>
      <c r="AA350" cm="1">
        <f t="array" ref="AA350">_xlfn.XLOOKUP(AVANZA[[#This Row],[ID_Peticion]],Tabla6[[#All],[NUM_PETICION]],Tabla6[[#All],[DIF_DIAS]],"",0)</f>
        <v>5</v>
      </c>
      <c r="AB350" s="2" cm="1">
        <f t="array" ref="AB350">IFERROR(_xlfn.XLOOKUP(AVANZA[[#This Row],[ID_Peticion]],Tabla6[[#All],[NUM_PETICION]],Tabla6[[#All],[FEC_LEGAL]],"",0),"")</f>
        <v>0</v>
      </c>
      <c r="AC350" s="14">
        <f ca="1">IF(AVANZA[[#This Row],[FECHA LEG]]&lt;&gt;0,IFERROR(AVANZA[[#This Row],[FECHA LEG]]-AVANZA[[#This Row],[FechaIniEstadoSubPetAtis]],0),TODAY()-AVANZA[[#This Row],[FechaIniEstadoSubPetAtis]])</f>
        <v>9</v>
      </c>
      <c r="AD350" s="35" t="str">
        <f ca="1">IF(AVANZA[[#This Row],[FINAL Vs LG]]&lt;&gt;0,IF(AVANZA[[#This Row],[FINAL Vs LG]]&lt;7.1,"100%",IF(AND(AVANZA[[#This Row],[FINAL Vs LG]]&gt;7.1,AVANZA[[#This Row],[FINAL Vs LG]]&lt;11.1),"50%","0%")),0)</f>
        <v>50%</v>
      </c>
      <c r="AE350" s="14">
        <f ca="1">VLOOKUP(DAY(TODAY()),BACK!F:G,2,0)</f>
        <v>14</v>
      </c>
      <c r="AF350" s="14">
        <f>BACK!$I$2</f>
        <v>24</v>
      </c>
      <c r="AG350" s="14">
        <f>IF(AVANZA[[#This Row],[Oferta_empaquetada_comisiones]]="SI",1,0)</f>
        <v>0</v>
      </c>
      <c r="AH350" s="36">
        <f>IF(AVANZA[[#This Row],[Variable]]="TERMINADA",IFERROR(VLOOKUP(AVANZA[[#This Row],[SUPERVISOR]],Tabla2[#All],4,0),0),)</f>
        <v>3.5</v>
      </c>
      <c r="AI350" s="14">
        <f>IF(AVANZA[[#This Row],[Producto]]="BA",1,0)</f>
        <v>1</v>
      </c>
      <c r="AJ350" s="14">
        <f>IF(AVANZA[[#This Row],[Producto]]="DUO",1,0)</f>
        <v>0</v>
      </c>
      <c r="AK350" s="14">
        <f>IF(AVANZA[[#This Row],[Producto]]="TRIO",1,0)</f>
        <v>0</v>
      </c>
      <c r="AL350" t="s">
        <v>797</v>
      </c>
      <c r="AM350">
        <v>-1</v>
      </c>
      <c r="AN350">
        <v>-1</v>
      </c>
      <c r="AO350" t="s">
        <v>16169</v>
      </c>
      <c r="AP350" s="1">
        <v>46148.68953703704</v>
      </c>
      <c r="AQ350">
        <v>-1</v>
      </c>
      <c r="AR350" t="s">
        <v>16170</v>
      </c>
      <c r="AS350">
        <v>-1</v>
      </c>
      <c r="AT350">
        <v>-1</v>
      </c>
      <c r="AU350">
        <v>-1</v>
      </c>
      <c r="AV350">
        <v>-1</v>
      </c>
      <c r="AW350">
        <v>-1</v>
      </c>
      <c r="AX350" t="s">
        <v>224</v>
      </c>
      <c r="AY350">
        <v>-1</v>
      </c>
      <c r="AZ350">
        <v>2026</v>
      </c>
      <c r="BA350">
        <v>5</v>
      </c>
      <c r="BB350">
        <v>8</v>
      </c>
      <c r="BC350">
        <v>-1</v>
      </c>
      <c r="BD350" t="s">
        <v>225</v>
      </c>
      <c r="BE350">
        <v>-1</v>
      </c>
      <c r="BF350">
        <v>20001623719942</v>
      </c>
      <c r="BG350" t="s">
        <v>319</v>
      </c>
      <c r="BH350" t="s">
        <v>320</v>
      </c>
      <c r="BI350" t="s">
        <v>16171</v>
      </c>
      <c r="BJ350">
        <v>-1</v>
      </c>
      <c r="BK350">
        <v>-1</v>
      </c>
      <c r="BL350">
        <v>-1</v>
      </c>
      <c r="BM350" t="s">
        <v>229</v>
      </c>
      <c r="BN350" t="s">
        <v>230</v>
      </c>
      <c r="BO350" t="s">
        <v>16172</v>
      </c>
      <c r="BP350" t="s">
        <v>380</v>
      </c>
      <c r="BQ350">
        <v>2026</v>
      </c>
      <c r="BR350">
        <v>5</v>
      </c>
      <c r="BS350">
        <v>6</v>
      </c>
      <c r="BT350" s="1">
        <v>46150.404189814813</v>
      </c>
      <c r="BU350" t="s">
        <v>233</v>
      </c>
      <c r="BV350" s="2">
        <v>46150</v>
      </c>
      <c r="BW350" t="s">
        <v>234</v>
      </c>
      <c r="BX350" s="2">
        <v>46148</v>
      </c>
      <c r="BY350" s="2">
        <v>46150</v>
      </c>
      <c r="BZ350" t="s">
        <v>235</v>
      </c>
      <c r="CA350" t="s">
        <v>236</v>
      </c>
      <c r="CB350" t="s">
        <v>237</v>
      </c>
      <c r="CC350" t="s">
        <v>16173</v>
      </c>
      <c r="CD350" t="s">
        <v>3265</v>
      </c>
      <c r="CE350">
        <v>-1</v>
      </c>
      <c r="CF350" t="s">
        <v>240</v>
      </c>
      <c r="CG350" t="s">
        <v>241</v>
      </c>
      <c r="CH350" t="s">
        <v>242</v>
      </c>
      <c r="CI350">
        <v>80767494</v>
      </c>
      <c r="CJ350" t="s">
        <v>806</v>
      </c>
      <c r="CK350" t="s">
        <v>245</v>
      </c>
      <c r="CL350" t="s">
        <v>246</v>
      </c>
      <c r="CM350" t="s">
        <v>247</v>
      </c>
      <c r="CN350" t="s">
        <v>248</v>
      </c>
      <c r="CT350" t="s">
        <v>693</v>
      </c>
      <c r="CU350" t="s">
        <v>225</v>
      </c>
      <c r="CW350" t="s">
        <v>319</v>
      </c>
      <c r="CX350" t="s">
        <v>320</v>
      </c>
      <c r="DA350" t="s">
        <v>250</v>
      </c>
      <c r="DB350">
        <v>-1</v>
      </c>
      <c r="DF350" t="s">
        <v>251</v>
      </c>
      <c r="DJ350" t="s">
        <v>252</v>
      </c>
      <c r="DK350" t="s">
        <v>253</v>
      </c>
      <c r="DL350" t="s">
        <v>254</v>
      </c>
      <c r="DN350" t="s">
        <v>255</v>
      </c>
      <c r="DR350" t="s">
        <v>807</v>
      </c>
      <c r="DS350" t="s">
        <v>806</v>
      </c>
      <c r="DT350" t="s">
        <v>797</v>
      </c>
      <c r="DV350">
        <v>1</v>
      </c>
      <c r="DW350" t="s">
        <v>257</v>
      </c>
      <c r="ED350" s="2">
        <v>46150</v>
      </c>
      <c r="EF350">
        <v>12</v>
      </c>
      <c r="EP350" t="s">
        <v>258</v>
      </c>
      <c r="ES350" t="s">
        <v>743</v>
      </c>
      <c r="FA350" t="s">
        <v>245</v>
      </c>
      <c r="FB350" t="s">
        <v>260</v>
      </c>
      <c r="FD350" t="s">
        <v>260</v>
      </c>
      <c r="FE350" t="s">
        <v>261</v>
      </c>
      <c r="FF350" t="s">
        <v>262</v>
      </c>
      <c r="FK350" t="s">
        <v>263</v>
      </c>
      <c r="FL350" t="s">
        <v>16174</v>
      </c>
      <c r="FN350" t="s">
        <v>248</v>
      </c>
      <c r="FO350" t="s">
        <v>265</v>
      </c>
      <c r="FR350">
        <v>94990</v>
      </c>
      <c r="GB350" t="s">
        <v>266</v>
      </c>
      <c r="GC350" t="s">
        <v>225</v>
      </c>
      <c r="GD350">
        <v>0</v>
      </c>
      <c r="GF350">
        <v>0</v>
      </c>
      <c r="GG350">
        <v>25423</v>
      </c>
      <c r="GI350">
        <v>94990</v>
      </c>
      <c r="GJ350">
        <v>0</v>
      </c>
      <c r="GL350">
        <v>0</v>
      </c>
      <c r="GM350">
        <v>113038</v>
      </c>
      <c r="GS350" t="s">
        <v>267</v>
      </c>
      <c r="GT350" s="2">
        <v>44742</v>
      </c>
      <c r="GU350" t="s">
        <v>268</v>
      </c>
      <c r="GV350" t="s">
        <v>335</v>
      </c>
      <c r="GW350" t="s">
        <v>394</v>
      </c>
      <c r="GZ350" t="s">
        <v>395</v>
      </c>
      <c r="HA350" t="s">
        <v>274</v>
      </c>
      <c r="HB350" t="s">
        <v>275</v>
      </c>
      <c r="HC350" t="s">
        <v>275</v>
      </c>
      <c r="HD350" t="s">
        <v>257</v>
      </c>
      <c r="HE350" t="s">
        <v>230</v>
      </c>
      <c r="HF350" t="s">
        <v>16175</v>
      </c>
      <c r="HR350" t="s">
        <v>278</v>
      </c>
      <c r="HV350">
        <v>94990</v>
      </c>
      <c r="HW350" t="s">
        <v>281</v>
      </c>
      <c r="HY350">
        <v>0</v>
      </c>
      <c r="HZ350">
        <v>0</v>
      </c>
      <c r="IA350" t="s">
        <v>281</v>
      </c>
      <c r="IB350" t="s">
        <v>281</v>
      </c>
      <c r="IE350" t="s">
        <v>283</v>
      </c>
      <c r="IF350" t="s">
        <v>283</v>
      </c>
      <c r="IG350" t="s">
        <v>283</v>
      </c>
      <c r="IH350" t="s">
        <v>284</v>
      </c>
      <c r="II350" t="s">
        <v>285</v>
      </c>
      <c r="IJ350" t="s">
        <v>286</v>
      </c>
      <c r="IK350" t="s">
        <v>278</v>
      </c>
      <c r="IL350" t="s">
        <v>287</v>
      </c>
      <c r="IM350" t="s">
        <v>288</v>
      </c>
      <c r="IN350" t="s">
        <v>289</v>
      </c>
      <c r="IP350" t="s">
        <v>290</v>
      </c>
      <c r="IQ350" t="s">
        <v>284</v>
      </c>
      <c r="IS350" t="s">
        <v>291</v>
      </c>
      <c r="IY350" t="s">
        <v>281</v>
      </c>
    </row>
    <row r="351" spans="1:259" x14ac:dyDescent="0.3">
      <c r="A351" s="14">
        <f>DAY(AVANZA[[#This Row],[FechaSeguimiento]])</f>
        <v>8</v>
      </c>
      <c r="B351" s="14">
        <f>MONTH(AVANZA[[#This Row],[FechaSeguimiento]])</f>
        <v>5</v>
      </c>
      <c r="C351"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51" t="str">
        <f>LOWER(IFERROR(VLOOKUP(AVANZA[[#This Row],[ID_Peticion]],CANCELADAS[#All],2,0),""))</f>
        <v/>
      </c>
      <c r="E351" t="str">
        <f>LOWER(IFERROR(VLOOKUP(AVANZA[[#This Row],[ID_Peticion]],CANCELADAS[#All],3,0),""))</f>
        <v/>
      </c>
      <c r="F351" t="str">
        <f>LOWER(IF(AVANZA[[#This Row],[CEDULA CLIENTE]]&lt;&gt;""," CC: " &amp; COUNTIFS(AVANZA[CEDULA CLIENTE],AVANZA[[#This Row],[CEDULA CLIENTE]]),"")&amp; IF(AVANZA[[#This Row],[Direccion]]&lt;&gt;""," DIR: " &amp; COUNTIFS(AVANZA[Direccion],AVANZA[[#This Row],[Direccion]]),""))</f>
        <v xml:space="preserve"> dir: 1</v>
      </c>
      <c r="G351" t="str">
        <f>IFERROR(VLOOKUP(AVANZA[[#This Row],[Cedula_Vendedor_Atis]],PLANTA[[#All],[CEDULA]:[LINEA]],3,0),"No Cruza")</f>
        <v>Marisol Avella</v>
      </c>
      <c r="H351" t="str">
        <f>IFERROR(VLOOKUP(AVANZA[[#This Row],[Cedula_Vendedor_Atis]],PLANTA[[#All],[CEDULA]:[LINEA]],4,0),"No Cruza")</f>
        <v>Fija</v>
      </c>
      <c r="I351" t="str">
        <f>LOWER(IF(AVANZA[[#This Row],[ATRIBUIBLE]]="",AVANZA[[#This Row],[Variable]],AVANZA[[#This Row],[ATRIBUIBLE]]))</f>
        <v>terminada</v>
      </c>
      <c r="J351" s="14">
        <f>IF(AVANZA[[#This Row],[Variable]]=AVANZA[[#Headers],[TERMINADA]],1,0)</f>
        <v>1</v>
      </c>
      <c r="K351" s="14">
        <f>IF(AVANZA[[#This Row],[Variable]]=AVANZA[[#Headers],[ANULADA]],1,0)</f>
        <v>0</v>
      </c>
      <c r="L351" s="14">
        <f>IF(AVANZA[[#This Row],[Variable]]=AVANZA[[#Headers],[PENDIENTE]],1,0)</f>
        <v>0</v>
      </c>
      <c r="M351" s="14">
        <f>IF(AVANZA[[#This Row],[ESTADO AGENDA]]="AGENDADA",1,0)</f>
        <v>0</v>
      </c>
      <c r="N351" s="14">
        <f>IF(AVANZA[[#This Row],[ESTADO AGENDA]]="PENDIENTE DE AGENDAR",1,0)</f>
        <v>0</v>
      </c>
      <c r="O351" s="14">
        <f>IF(AVANZA[[#This Row],[ESTADO AGENDA]]="SUSPENDIDA",1,0)</f>
        <v>0</v>
      </c>
      <c r="P351" t="str" cm="1">
        <f t="array" ref="P351">_xlfn.XLOOKUP(AVANZA[[#This Row],[Num_Agrupacion_Pet_Atis]],Tabla1[[#All],[Numero_de_actuacion]],Tabla1[[#All],[Estado_de_la_orden]],"",0)</f>
        <v/>
      </c>
      <c r="Q351" s="2" t="str" cm="1">
        <f t="array" ref="Q351">_xlfn.XLOOKUP(AVANZA[[#This Row],[Num_Agrupacion_Pet_Atis]],Tabla1[[#All],[Numero_de_actuacion]],Tabla1[[#All],[Fecha_de_la_cita]],"",0)</f>
        <v/>
      </c>
      <c r="R351" t="str" cm="1">
        <f t="array" ref="R351">_xlfn.XLOOKUP(AVANZA[[#This Row],[Num_Agrupacion_Pet_Atis]],Tabla1[[#All],[Numero_de_actuacion]],Tabla1[[#All],[Franja_horaria_de_la_cita]],"",0)</f>
        <v/>
      </c>
      <c r="S351" s="14" t="str">
        <f>IFERROR(DAY(AVANZA[[#This Row],[FECHA AGENDA]]),"")</f>
        <v/>
      </c>
      <c r="T351" s="14" t="str">
        <f>IFERROR(MONTH(AVANZA[[#This Row],[FECHA AGENDA]]),"")</f>
        <v/>
      </c>
      <c r="U351" t="str" cm="1">
        <f t="array" ref="U351">_xlfn.XLOOKUP(AVANZA[[#This Row],[Num_Agrupacion_Pet_Atis]],Tabla1[[#All],[Numero_de_actuacion]],Tabla1[[#All],[Motivo_de_suspension]],"",0)</f>
        <v/>
      </c>
      <c r="V351" s="2" t="str" cm="1">
        <f t="array" ref="V351">_xlfn.XLOOKUP(AVANZA[[#This Row],[Num_Agrupacion_Pet_Atis]],Tabla1[[#All],[Numero_de_actuacion]],Tabla1[[#All],[No_identificacion_cliente]],"",0)</f>
        <v/>
      </c>
      <c r="W351" s="2" t="str" cm="1">
        <f t="array" ref="W351">_xlfn.XLOOKUP(AVANZA[[#This Row],[Num_Agrupacion_Pet_Atis]],Tabla1[[#All],[Numero_de_actuacion]],Tabla1[[#All],[Movil_de_contacto]],"",0)</f>
        <v/>
      </c>
      <c r="X351" s="14">
        <f>IF(OR(AVANZA[[#This Row],[ESTADO LEG]]="Legalizada grabacion",AVANZA[[#This Row],[ESTADO LEG]]="Legalizada aut"),1,0)</f>
        <v>0</v>
      </c>
      <c r="Y351" s="14">
        <f>IF(OR(AVANZA[[#This Row],[ESTADO LEG]]="pdte legalizar",AVANZA[[#This Row],[ESTADO LEG]]="No cruza"),1,0)</f>
        <v>1</v>
      </c>
      <c r="Z351" t="str" cm="1">
        <f t="array" ref="Z351">IF(AVANZA[[#This Row],[Variable]]="Terminada",LOWER(_xlfn.XLOOKUP(AVANZA[[#This Row],[ID_Peticion]],Tabla6[[#All],[NUM_PETICION]],Tabla6[[#All],[ESTADO_LEG]],"NO CRUZA",0)),AVANZA[[#This Row],[Variable]])</f>
        <v>pdte legalizar</v>
      </c>
      <c r="AA351" cm="1">
        <f t="array" ref="AA351">_xlfn.XLOOKUP(AVANZA[[#This Row],[ID_Peticion]],Tabla6[[#All],[NUM_PETICION]],Tabla6[[#All],[DIF_DIAS]],"",0)</f>
        <v>5</v>
      </c>
      <c r="AB351" s="2" cm="1">
        <f t="array" ref="AB351">IFERROR(_xlfn.XLOOKUP(AVANZA[[#This Row],[ID_Peticion]],Tabla6[[#All],[NUM_PETICION]],Tabla6[[#All],[FEC_LEGAL]],"",0),"")</f>
        <v>0</v>
      </c>
      <c r="AC351" s="14">
        <f ca="1">IF(AVANZA[[#This Row],[FECHA LEG]]&lt;&gt;0,IFERROR(AVANZA[[#This Row],[FECHA LEG]]-AVANZA[[#This Row],[FechaIniEstadoSubPetAtis]],0),TODAY()-AVANZA[[#This Row],[FechaIniEstadoSubPetAtis]])</f>
        <v>9</v>
      </c>
      <c r="AD351" s="35" t="str">
        <f ca="1">IF(AVANZA[[#This Row],[FINAL Vs LG]]&lt;&gt;0,IF(AVANZA[[#This Row],[FINAL Vs LG]]&lt;7.1,"100%",IF(AND(AVANZA[[#This Row],[FINAL Vs LG]]&gt;7.1,AVANZA[[#This Row],[FINAL Vs LG]]&lt;11.1),"50%","0%")),0)</f>
        <v>50%</v>
      </c>
      <c r="AE351" s="14">
        <f ca="1">VLOOKUP(DAY(TODAY()),BACK!F:G,2,0)</f>
        <v>14</v>
      </c>
      <c r="AF351" s="14">
        <f>BACK!$I$2</f>
        <v>24</v>
      </c>
      <c r="AG351" s="14">
        <f>IF(AVANZA[[#This Row],[Oferta_empaquetada_comisiones]]="SI",1,0)</f>
        <v>0</v>
      </c>
      <c r="AH351" s="36">
        <f>IF(AVANZA[[#This Row],[Variable]]="TERMINADA",IFERROR(VLOOKUP(AVANZA[[#This Row],[SUPERVISOR]],Tabla2[#All],4,0),0),)</f>
        <v>3.5</v>
      </c>
      <c r="AI351" s="14">
        <f>IF(AVANZA[[#This Row],[Producto]]="BA",1,0)</f>
        <v>1</v>
      </c>
      <c r="AJ351" s="14">
        <f>IF(AVANZA[[#This Row],[Producto]]="DUO",1,0)</f>
        <v>0</v>
      </c>
      <c r="AK351" s="14">
        <f>IF(AVANZA[[#This Row],[Producto]]="TRIO",1,0)</f>
        <v>0</v>
      </c>
      <c r="AL351" t="s">
        <v>456</v>
      </c>
      <c r="AM351">
        <v>-1</v>
      </c>
      <c r="AN351">
        <v>-1</v>
      </c>
      <c r="AO351" t="s">
        <v>16176</v>
      </c>
      <c r="AP351" s="1">
        <v>46149.390011574076</v>
      </c>
      <c r="AQ351">
        <v>-1</v>
      </c>
      <c r="AR351" t="s">
        <v>16177</v>
      </c>
      <c r="AS351">
        <v>-1</v>
      </c>
      <c r="AT351">
        <v>-1</v>
      </c>
      <c r="AU351">
        <v>-1</v>
      </c>
      <c r="AV351">
        <v>-1</v>
      </c>
      <c r="AW351">
        <v>-1</v>
      </c>
      <c r="AX351" t="s">
        <v>224</v>
      </c>
      <c r="AY351">
        <v>-1</v>
      </c>
      <c r="AZ351">
        <v>2026</v>
      </c>
      <c r="BA351">
        <v>5</v>
      </c>
      <c r="BB351">
        <v>8</v>
      </c>
      <c r="BC351">
        <v>-1</v>
      </c>
      <c r="BD351" t="s">
        <v>225</v>
      </c>
      <c r="BE351">
        <v>-1</v>
      </c>
      <c r="BF351">
        <v>20001623903381</v>
      </c>
      <c r="BG351" t="s">
        <v>319</v>
      </c>
      <c r="BH351" t="s">
        <v>320</v>
      </c>
      <c r="BI351" t="s">
        <v>16178</v>
      </c>
      <c r="BJ351">
        <v>-1</v>
      </c>
      <c r="BK351">
        <v>-1</v>
      </c>
      <c r="BL351">
        <v>-1</v>
      </c>
      <c r="BM351" t="s">
        <v>229</v>
      </c>
      <c r="BN351" t="s">
        <v>230</v>
      </c>
      <c r="BO351" t="s">
        <v>16179</v>
      </c>
      <c r="BP351" t="s">
        <v>232</v>
      </c>
      <c r="BQ351">
        <v>2026</v>
      </c>
      <c r="BR351">
        <v>5</v>
      </c>
      <c r="BS351">
        <v>7</v>
      </c>
      <c r="BT351" s="1">
        <v>46150.493877314817</v>
      </c>
      <c r="BU351" t="s">
        <v>233</v>
      </c>
      <c r="BV351" s="2">
        <v>46150</v>
      </c>
      <c r="BW351" t="s">
        <v>234</v>
      </c>
      <c r="BX351" s="2">
        <v>46149</v>
      </c>
      <c r="BY351" s="2">
        <v>46150</v>
      </c>
      <c r="BZ351" t="s">
        <v>235</v>
      </c>
      <c r="CA351" t="s">
        <v>3094</v>
      </c>
      <c r="CB351" t="s">
        <v>938</v>
      </c>
      <c r="CC351" t="s">
        <v>16180</v>
      </c>
      <c r="CD351" t="s">
        <v>3094</v>
      </c>
      <c r="CE351">
        <v>-1</v>
      </c>
      <c r="CF351" t="s">
        <v>3093</v>
      </c>
      <c r="CG351" t="s">
        <v>941</v>
      </c>
      <c r="CH351" t="s">
        <v>242</v>
      </c>
      <c r="CI351">
        <v>1018514067</v>
      </c>
      <c r="CJ351" t="s">
        <v>464</v>
      </c>
      <c r="CK351" t="s">
        <v>245</v>
      </c>
      <c r="CL351" t="s">
        <v>409</v>
      </c>
      <c r="CM351" t="s">
        <v>247</v>
      </c>
      <c r="CN351" t="s">
        <v>410</v>
      </c>
      <c r="CT351" t="s">
        <v>249</v>
      </c>
      <c r="CU351" t="s">
        <v>225</v>
      </c>
      <c r="CW351" t="s">
        <v>319</v>
      </c>
      <c r="CX351" t="s">
        <v>320</v>
      </c>
      <c r="DA351" t="s">
        <v>250</v>
      </c>
      <c r="DB351">
        <v>-1</v>
      </c>
      <c r="DF351" t="s">
        <v>251</v>
      </c>
      <c r="DJ351" t="s">
        <v>252</v>
      </c>
      <c r="DK351" t="s">
        <v>253</v>
      </c>
      <c r="DL351" t="s">
        <v>254</v>
      </c>
      <c r="DN351" t="s">
        <v>255</v>
      </c>
      <c r="DR351" t="s">
        <v>465</v>
      </c>
      <c r="DS351" t="s">
        <v>464</v>
      </c>
      <c r="DT351" t="s">
        <v>463</v>
      </c>
      <c r="DV351">
        <v>1</v>
      </c>
      <c r="DW351" t="s">
        <v>331</v>
      </c>
      <c r="ED351" s="2">
        <v>46150</v>
      </c>
      <c r="EF351">
        <v>16</v>
      </c>
      <c r="EP351" t="s">
        <v>258</v>
      </c>
      <c r="ES351" t="s">
        <v>16181</v>
      </c>
      <c r="FA351" t="s">
        <v>245</v>
      </c>
      <c r="FB351" t="s">
        <v>945</v>
      </c>
      <c r="FD351" t="s">
        <v>945</v>
      </c>
      <c r="FE351" t="s">
        <v>9501</v>
      </c>
      <c r="FF351" t="s">
        <v>9501</v>
      </c>
      <c r="FK351" t="s">
        <v>263</v>
      </c>
      <c r="FL351" t="s">
        <v>16182</v>
      </c>
      <c r="FN351" t="s">
        <v>410</v>
      </c>
      <c r="FO351" t="s">
        <v>414</v>
      </c>
      <c r="FR351">
        <v>79824</v>
      </c>
      <c r="GB351" t="s">
        <v>266</v>
      </c>
      <c r="GC351" t="s">
        <v>225</v>
      </c>
      <c r="GD351">
        <v>0</v>
      </c>
      <c r="GF351">
        <v>0</v>
      </c>
      <c r="GG351">
        <v>25423</v>
      </c>
      <c r="GI351">
        <v>79824</v>
      </c>
      <c r="GJ351">
        <v>0</v>
      </c>
      <c r="GL351">
        <v>0</v>
      </c>
      <c r="GM351">
        <v>94990</v>
      </c>
      <c r="GS351" t="s">
        <v>267</v>
      </c>
      <c r="GT351" s="2">
        <v>45199</v>
      </c>
      <c r="GU351" t="s">
        <v>268</v>
      </c>
      <c r="GV351" t="s">
        <v>335</v>
      </c>
      <c r="GW351" t="s">
        <v>270</v>
      </c>
      <c r="GX351" t="s">
        <v>250</v>
      </c>
      <c r="GY351" t="s">
        <v>272</v>
      </c>
      <c r="GZ351" t="s">
        <v>273</v>
      </c>
      <c r="HA351" t="s">
        <v>274</v>
      </c>
      <c r="HB351" t="s">
        <v>938</v>
      </c>
      <c r="HC351" t="s">
        <v>3094</v>
      </c>
      <c r="HD351" t="s">
        <v>947</v>
      </c>
      <c r="HE351" t="s">
        <v>230</v>
      </c>
      <c r="HF351" t="s">
        <v>16183</v>
      </c>
      <c r="HG351" t="s">
        <v>645</v>
      </c>
      <c r="HH351" t="s">
        <v>12738</v>
      </c>
      <c r="HI351" t="s">
        <v>632</v>
      </c>
      <c r="HJ351">
        <v>46150</v>
      </c>
      <c r="HK351" t="s">
        <v>647</v>
      </c>
      <c r="HL351" t="s">
        <v>409</v>
      </c>
      <c r="HM351" t="s">
        <v>648</v>
      </c>
      <c r="HN351" t="s">
        <v>649</v>
      </c>
      <c r="HO351" t="s">
        <v>14222</v>
      </c>
      <c r="HP351" t="s">
        <v>14223</v>
      </c>
      <c r="HR351" t="s">
        <v>278</v>
      </c>
      <c r="HV351">
        <v>94990</v>
      </c>
      <c r="HW351" t="s">
        <v>281</v>
      </c>
      <c r="HY351">
        <v>0</v>
      </c>
      <c r="HZ351">
        <v>0</v>
      </c>
      <c r="IA351" t="s">
        <v>279</v>
      </c>
      <c r="IB351" t="s">
        <v>281</v>
      </c>
      <c r="IE351" t="s">
        <v>283</v>
      </c>
      <c r="IF351" t="s">
        <v>283</v>
      </c>
      <c r="IG351" t="s">
        <v>283</v>
      </c>
      <c r="IH351" t="s">
        <v>284</v>
      </c>
      <c r="II351" t="s">
        <v>285</v>
      </c>
      <c r="IJ351" t="s">
        <v>286</v>
      </c>
      <c r="IK351" t="s">
        <v>278</v>
      </c>
      <c r="IL351" t="s">
        <v>346</v>
      </c>
      <c r="IM351" t="s">
        <v>288</v>
      </c>
      <c r="IN351" t="s">
        <v>289</v>
      </c>
      <c r="IP351" t="s">
        <v>290</v>
      </c>
      <c r="IQ351" t="s">
        <v>284</v>
      </c>
      <c r="IS351" t="s">
        <v>291</v>
      </c>
      <c r="IT351" t="s">
        <v>561</v>
      </c>
      <c r="IY351" t="s">
        <v>281</v>
      </c>
    </row>
    <row r="352" spans="1:259" x14ac:dyDescent="0.3">
      <c r="A352" s="14">
        <f>DAY(AVANZA[[#This Row],[FechaSeguimiento]])</f>
        <v>8</v>
      </c>
      <c r="B352" s="14">
        <f>MONTH(AVANZA[[#This Row],[FechaSeguimiento]])</f>
        <v>5</v>
      </c>
      <c r="C352"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52" t="str">
        <f>LOWER(IFERROR(VLOOKUP(AVANZA[[#This Row],[ID_Peticion]],CANCELADAS[#All],2,0),""))</f>
        <v/>
      </c>
      <c r="E352" t="str">
        <f>LOWER(IFERROR(VLOOKUP(AVANZA[[#This Row],[ID_Peticion]],CANCELADAS[#All],3,0),""))</f>
        <v/>
      </c>
      <c r="F352" t="str">
        <f>LOWER(IF(AVANZA[[#This Row],[CEDULA CLIENTE]]&lt;&gt;""," CC: " &amp; COUNTIFS(AVANZA[CEDULA CLIENTE],AVANZA[[#This Row],[CEDULA CLIENTE]]),"")&amp; IF(AVANZA[[#This Row],[Direccion]]&lt;&gt;""," DIR: " &amp; COUNTIFS(AVANZA[Direccion],AVANZA[[#This Row],[Direccion]]),""))</f>
        <v xml:space="preserve"> dir: 1</v>
      </c>
      <c r="G352" t="str">
        <f>IFERROR(VLOOKUP(AVANZA[[#This Row],[Cedula_Vendedor_Atis]],PLANTA[[#All],[CEDULA]:[LINEA]],3,0),"No Cruza")</f>
        <v>Marisol Avella</v>
      </c>
      <c r="H352" t="str">
        <f>IFERROR(VLOOKUP(AVANZA[[#This Row],[Cedula_Vendedor_Atis]],PLANTA[[#All],[CEDULA]:[LINEA]],4,0),"No Cruza")</f>
        <v>Fija</v>
      </c>
      <c r="I352" t="str">
        <f>LOWER(IF(AVANZA[[#This Row],[ATRIBUIBLE]]="",AVANZA[[#This Row],[Variable]],AVANZA[[#This Row],[ATRIBUIBLE]]))</f>
        <v>terminada</v>
      </c>
      <c r="J352" s="14">
        <f>IF(AVANZA[[#This Row],[Variable]]=AVANZA[[#Headers],[TERMINADA]],1,0)</f>
        <v>1</v>
      </c>
      <c r="K352" s="14">
        <f>IF(AVANZA[[#This Row],[Variable]]=AVANZA[[#Headers],[ANULADA]],1,0)</f>
        <v>0</v>
      </c>
      <c r="L352" s="14">
        <f>IF(AVANZA[[#This Row],[Variable]]=AVANZA[[#Headers],[PENDIENTE]],1,0)</f>
        <v>0</v>
      </c>
      <c r="M352" s="14">
        <f>IF(AVANZA[[#This Row],[ESTADO AGENDA]]="AGENDADA",1,0)</f>
        <v>0</v>
      </c>
      <c r="N352" s="14">
        <f>IF(AVANZA[[#This Row],[ESTADO AGENDA]]="PENDIENTE DE AGENDAR",1,0)</f>
        <v>0</v>
      </c>
      <c r="O352" s="14">
        <f>IF(AVANZA[[#This Row],[ESTADO AGENDA]]="SUSPENDIDA",1,0)</f>
        <v>0</v>
      </c>
      <c r="P352" t="str" cm="1">
        <f t="array" ref="P352">_xlfn.XLOOKUP(AVANZA[[#This Row],[Num_Agrupacion_Pet_Atis]],Tabla1[[#All],[Numero_de_actuacion]],Tabla1[[#All],[Estado_de_la_orden]],"",0)</f>
        <v/>
      </c>
      <c r="Q352" s="2" t="str" cm="1">
        <f t="array" ref="Q352">_xlfn.XLOOKUP(AVANZA[[#This Row],[Num_Agrupacion_Pet_Atis]],Tabla1[[#All],[Numero_de_actuacion]],Tabla1[[#All],[Fecha_de_la_cita]],"",0)</f>
        <v/>
      </c>
      <c r="R352" t="str" cm="1">
        <f t="array" ref="R352">_xlfn.XLOOKUP(AVANZA[[#This Row],[Num_Agrupacion_Pet_Atis]],Tabla1[[#All],[Numero_de_actuacion]],Tabla1[[#All],[Franja_horaria_de_la_cita]],"",0)</f>
        <v/>
      </c>
      <c r="S352" s="14" t="str">
        <f>IFERROR(DAY(AVANZA[[#This Row],[FECHA AGENDA]]),"")</f>
        <v/>
      </c>
      <c r="T352" s="14" t="str">
        <f>IFERROR(MONTH(AVANZA[[#This Row],[FECHA AGENDA]]),"")</f>
        <v/>
      </c>
      <c r="U352" t="str" cm="1">
        <f t="array" ref="U352">_xlfn.XLOOKUP(AVANZA[[#This Row],[Num_Agrupacion_Pet_Atis]],Tabla1[[#All],[Numero_de_actuacion]],Tabla1[[#All],[Motivo_de_suspension]],"",0)</f>
        <v/>
      </c>
      <c r="V352" s="2" t="str" cm="1">
        <f t="array" ref="V352">_xlfn.XLOOKUP(AVANZA[[#This Row],[Num_Agrupacion_Pet_Atis]],Tabla1[[#All],[Numero_de_actuacion]],Tabla1[[#All],[No_identificacion_cliente]],"",0)</f>
        <v/>
      </c>
      <c r="W352" s="2" t="str" cm="1">
        <f t="array" ref="W352">_xlfn.XLOOKUP(AVANZA[[#This Row],[Num_Agrupacion_Pet_Atis]],Tabla1[[#All],[Numero_de_actuacion]],Tabla1[[#All],[Movil_de_contacto]],"",0)</f>
        <v/>
      </c>
      <c r="X352" s="14">
        <f>IF(OR(AVANZA[[#This Row],[ESTADO LEG]]="Legalizada grabacion",AVANZA[[#This Row],[ESTADO LEG]]="Legalizada aut"),1,0)</f>
        <v>0</v>
      </c>
      <c r="Y352" s="14">
        <f>IF(OR(AVANZA[[#This Row],[ESTADO LEG]]="pdte legalizar",AVANZA[[#This Row],[ESTADO LEG]]="No cruza"),1,0)</f>
        <v>1</v>
      </c>
      <c r="Z352" t="str" cm="1">
        <f t="array" ref="Z352">IF(AVANZA[[#This Row],[Variable]]="Terminada",LOWER(_xlfn.XLOOKUP(AVANZA[[#This Row],[ID_Peticion]],Tabla6[[#All],[NUM_PETICION]],Tabla6[[#All],[ESTADO_LEG]],"NO CRUZA",0)),AVANZA[[#This Row],[Variable]])</f>
        <v>pdte legalizar</v>
      </c>
      <c r="AA352" cm="1">
        <f t="array" ref="AA352">_xlfn.XLOOKUP(AVANZA[[#This Row],[ID_Peticion]],Tabla6[[#All],[NUM_PETICION]],Tabla6[[#All],[DIF_DIAS]],"",0)</f>
        <v>5</v>
      </c>
      <c r="AB352" s="2" cm="1">
        <f t="array" ref="AB352">IFERROR(_xlfn.XLOOKUP(AVANZA[[#This Row],[ID_Peticion]],Tabla6[[#All],[NUM_PETICION]],Tabla6[[#All],[FEC_LEGAL]],"",0),"")</f>
        <v>0</v>
      </c>
      <c r="AC352" s="14">
        <f ca="1">IF(AVANZA[[#This Row],[FECHA LEG]]&lt;&gt;0,IFERROR(AVANZA[[#This Row],[FECHA LEG]]-AVANZA[[#This Row],[FechaIniEstadoSubPetAtis]],0),TODAY()-AVANZA[[#This Row],[FechaIniEstadoSubPetAtis]])</f>
        <v>9</v>
      </c>
      <c r="AD352" s="35" t="str">
        <f ca="1">IF(AVANZA[[#This Row],[FINAL Vs LG]]&lt;&gt;0,IF(AVANZA[[#This Row],[FINAL Vs LG]]&lt;7.1,"100%",IF(AND(AVANZA[[#This Row],[FINAL Vs LG]]&gt;7.1,AVANZA[[#This Row],[FINAL Vs LG]]&lt;11.1),"50%","0%")),0)</f>
        <v>50%</v>
      </c>
      <c r="AE352" s="14">
        <f ca="1">VLOOKUP(DAY(TODAY()),BACK!F:G,2,0)</f>
        <v>14</v>
      </c>
      <c r="AF352" s="14">
        <f>BACK!$I$2</f>
        <v>24</v>
      </c>
      <c r="AG352" s="14">
        <f>IF(AVANZA[[#This Row],[Oferta_empaquetada_comisiones]]="SI",1,0)</f>
        <v>0</v>
      </c>
      <c r="AH352" s="36">
        <f>IF(AVANZA[[#This Row],[Variable]]="TERMINADA",IFERROR(VLOOKUP(AVANZA[[#This Row],[SUPERVISOR]],Tabla2[#All],4,0),0),)</f>
        <v>3.5</v>
      </c>
      <c r="AI352" s="14">
        <f>IF(AVANZA[[#This Row],[Producto]]="BA",1,0)</f>
        <v>0</v>
      </c>
      <c r="AJ352" s="14">
        <f>IF(AVANZA[[#This Row],[Producto]]="DUO",1,0)</f>
        <v>0</v>
      </c>
      <c r="AK352" s="14">
        <f>IF(AVANZA[[#This Row],[Producto]]="TRIO",1,0)</f>
        <v>1</v>
      </c>
      <c r="AL352" t="s">
        <v>292</v>
      </c>
      <c r="AM352">
        <v>-1</v>
      </c>
      <c r="AN352">
        <v>-1</v>
      </c>
      <c r="AO352" t="s">
        <v>16184</v>
      </c>
      <c r="AP352" s="1">
        <v>46148.588460648149</v>
      </c>
      <c r="AQ352">
        <v>-1</v>
      </c>
      <c r="AR352" t="s">
        <v>16185</v>
      </c>
      <c r="AS352">
        <v>-1</v>
      </c>
      <c r="AT352">
        <v>-1</v>
      </c>
      <c r="AU352">
        <v>-1</v>
      </c>
      <c r="AV352">
        <v>-1</v>
      </c>
      <c r="AW352">
        <v>-1</v>
      </c>
      <c r="AX352" t="s">
        <v>224</v>
      </c>
      <c r="AY352">
        <v>-1</v>
      </c>
      <c r="AZ352">
        <v>2026</v>
      </c>
      <c r="BA352">
        <v>5</v>
      </c>
      <c r="BB352">
        <v>8</v>
      </c>
      <c r="BC352">
        <v>-1</v>
      </c>
      <c r="BD352" t="s">
        <v>225</v>
      </c>
      <c r="BE352">
        <v>-1</v>
      </c>
      <c r="BF352">
        <v>20001623603455</v>
      </c>
      <c r="BG352" t="s">
        <v>917</v>
      </c>
      <c r="BH352" t="s">
        <v>918</v>
      </c>
      <c r="BI352" t="s">
        <v>16186</v>
      </c>
      <c r="BJ352">
        <v>-1</v>
      </c>
      <c r="BK352">
        <v>-1</v>
      </c>
      <c r="BL352">
        <v>-1</v>
      </c>
      <c r="BM352" t="s">
        <v>229</v>
      </c>
      <c r="BN352" t="s">
        <v>230</v>
      </c>
      <c r="BO352" t="s">
        <v>16187</v>
      </c>
      <c r="BP352" t="s">
        <v>232</v>
      </c>
      <c r="BQ352">
        <v>2026</v>
      </c>
      <c r="BR352">
        <v>5</v>
      </c>
      <c r="BS352">
        <v>6</v>
      </c>
      <c r="BT352" s="1">
        <v>46150.538159722222</v>
      </c>
      <c r="BU352" t="s">
        <v>233</v>
      </c>
      <c r="BV352" s="2">
        <v>46150</v>
      </c>
      <c r="BW352" t="s">
        <v>234</v>
      </c>
      <c r="BX352" s="2">
        <v>46148</v>
      </c>
      <c r="BY352" s="2">
        <v>46150</v>
      </c>
      <c r="BZ352" t="s">
        <v>235</v>
      </c>
      <c r="CA352" t="s">
        <v>1280</v>
      </c>
      <c r="CB352" t="s">
        <v>1281</v>
      </c>
      <c r="CC352" t="s">
        <v>16188</v>
      </c>
      <c r="CD352" t="s">
        <v>12912</v>
      </c>
      <c r="CE352">
        <v>-1</v>
      </c>
      <c r="CF352" t="s">
        <v>1283</v>
      </c>
      <c r="CG352" t="s">
        <v>1284</v>
      </c>
      <c r="CH352" t="s">
        <v>357</v>
      </c>
      <c r="CI352">
        <v>22999736</v>
      </c>
      <c r="CJ352" t="s">
        <v>303</v>
      </c>
      <c r="CK352" t="s">
        <v>245</v>
      </c>
      <c r="CL352" t="s">
        <v>246</v>
      </c>
      <c r="CM352" t="s">
        <v>247</v>
      </c>
      <c r="CN352" t="s">
        <v>248</v>
      </c>
      <c r="CT352" t="s">
        <v>330</v>
      </c>
      <c r="CU352" t="s">
        <v>387</v>
      </c>
      <c r="CW352" t="s">
        <v>920</v>
      </c>
      <c r="CX352" t="s">
        <v>921</v>
      </c>
      <c r="DA352" t="s">
        <v>250</v>
      </c>
      <c r="DB352">
        <v>-1</v>
      </c>
      <c r="DF352" t="s">
        <v>251</v>
      </c>
      <c r="DJ352" t="s">
        <v>252</v>
      </c>
      <c r="DK352" t="s">
        <v>253</v>
      </c>
      <c r="DL352" t="s">
        <v>253</v>
      </c>
      <c r="DN352" t="s">
        <v>390</v>
      </c>
      <c r="DR352" t="s">
        <v>305</v>
      </c>
      <c r="DS352" t="s">
        <v>303</v>
      </c>
      <c r="DT352" t="s">
        <v>302</v>
      </c>
      <c r="DV352">
        <v>1</v>
      </c>
      <c r="DW352" t="s">
        <v>331</v>
      </c>
      <c r="ED352" s="2">
        <v>46150</v>
      </c>
      <c r="EF352">
        <v>12</v>
      </c>
      <c r="EP352" t="s">
        <v>258</v>
      </c>
      <c r="ES352" t="s">
        <v>1285</v>
      </c>
      <c r="FA352" t="s">
        <v>245</v>
      </c>
      <c r="FB352" t="s">
        <v>1284</v>
      </c>
      <c r="FD352" t="s">
        <v>1284</v>
      </c>
      <c r="FE352" t="s">
        <v>1286</v>
      </c>
      <c r="FF352" t="s">
        <v>1286</v>
      </c>
      <c r="FK352" t="s">
        <v>263</v>
      </c>
      <c r="FL352" t="s">
        <v>16189</v>
      </c>
      <c r="FN352" t="s">
        <v>248</v>
      </c>
      <c r="FO352" t="s">
        <v>265</v>
      </c>
      <c r="FR352">
        <v>115041</v>
      </c>
      <c r="GB352" t="s">
        <v>266</v>
      </c>
      <c r="GC352" t="s">
        <v>387</v>
      </c>
      <c r="GD352">
        <v>23493</v>
      </c>
      <c r="GF352">
        <v>2353</v>
      </c>
      <c r="GG352">
        <v>25350</v>
      </c>
      <c r="GI352">
        <v>72479</v>
      </c>
      <c r="GJ352">
        <v>25359</v>
      </c>
      <c r="GL352">
        <v>40209</v>
      </c>
      <c r="GM352">
        <v>136898</v>
      </c>
      <c r="GS352" t="s">
        <v>267</v>
      </c>
      <c r="GT352" s="2">
        <v>43768</v>
      </c>
      <c r="GU352" t="s">
        <v>268</v>
      </c>
      <c r="GV352" t="s">
        <v>269</v>
      </c>
      <c r="GW352" t="s">
        <v>270</v>
      </c>
      <c r="GX352" t="s">
        <v>271</v>
      </c>
      <c r="GY352" t="s">
        <v>272</v>
      </c>
      <c r="GZ352" t="s">
        <v>273</v>
      </c>
      <c r="HA352" t="s">
        <v>497</v>
      </c>
      <c r="HB352" t="s">
        <v>1287</v>
      </c>
      <c r="HC352" t="s">
        <v>1280</v>
      </c>
      <c r="HD352" t="s">
        <v>947</v>
      </c>
      <c r="HE352" t="s">
        <v>230</v>
      </c>
      <c r="HF352" t="s">
        <v>16190</v>
      </c>
      <c r="HG352" t="s">
        <v>277</v>
      </c>
      <c r="HR352" t="s">
        <v>278</v>
      </c>
      <c r="HV352">
        <v>136900</v>
      </c>
      <c r="HW352" t="s">
        <v>279</v>
      </c>
      <c r="HX352" t="s">
        <v>570</v>
      </c>
      <c r="HY352">
        <v>115058.66800000001</v>
      </c>
      <c r="HZ352">
        <v>17.667999999999999</v>
      </c>
      <c r="IA352" t="s">
        <v>279</v>
      </c>
      <c r="IB352" t="s">
        <v>281</v>
      </c>
      <c r="IE352" t="s">
        <v>283</v>
      </c>
      <c r="IF352" t="s">
        <v>283</v>
      </c>
      <c r="IG352" t="s">
        <v>283</v>
      </c>
      <c r="IH352" t="s">
        <v>284</v>
      </c>
      <c r="II352" t="s">
        <v>285</v>
      </c>
      <c r="IJ352" t="s">
        <v>286</v>
      </c>
      <c r="IK352" t="s">
        <v>278</v>
      </c>
      <c r="IL352" t="s">
        <v>287</v>
      </c>
      <c r="IM352" t="s">
        <v>288</v>
      </c>
      <c r="IN352" t="s">
        <v>289</v>
      </c>
      <c r="IP352" t="s">
        <v>290</v>
      </c>
      <c r="IQ352" t="s">
        <v>284</v>
      </c>
      <c r="IS352" t="s">
        <v>291</v>
      </c>
      <c r="IT352" t="s">
        <v>453</v>
      </c>
      <c r="IU352" t="s">
        <v>454</v>
      </c>
      <c r="IV352" t="s">
        <v>434</v>
      </c>
      <c r="IW352" t="s">
        <v>318</v>
      </c>
      <c r="IY352" t="s">
        <v>281</v>
      </c>
    </row>
    <row r="353" spans="1:259" x14ac:dyDescent="0.3">
      <c r="A353" s="14">
        <f>DAY(AVANZA[[#This Row],[FechaSeguimiento]])</f>
        <v>8</v>
      </c>
      <c r="B353" s="14">
        <f>MONTH(AVANZA[[#This Row],[FechaSeguimiento]])</f>
        <v>5</v>
      </c>
      <c r="C353"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53" t="str">
        <f>LOWER(IFERROR(VLOOKUP(AVANZA[[#This Row],[ID_Peticion]],CANCELADAS[#All],2,0),""))</f>
        <v/>
      </c>
      <c r="E353" t="str">
        <f>LOWER(IFERROR(VLOOKUP(AVANZA[[#This Row],[ID_Peticion]],CANCELADAS[#All],3,0),""))</f>
        <v/>
      </c>
      <c r="F353" t="str">
        <f>LOWER(IF(AVANZA[[#This Row],[CEDULA CLIENTE]]&lt;&gt;""," CC: " &amp; COUNTIFS(AVANZA[CEDULA CLIENTE],AVANZA[[#This Row],[CEDULA CLIENTE]]),"")&amp; IF(AVANZA[[#This Row],[Direccion]]&lt;&gt;""," DIR: " &amp; COUNTIFS(AVANZA[Direccion],AVANZA[[#This Row],[Direccion]]),""))</f>
        <v xml:space="preserve"> dir: 1</v>
      </c>
      <c r="G353" t="str">
        <f>IFERROR(VLOOKUP(AVANZA[[#This Row],[Cedula_Vendedor_Atis]],PLANTA[[#All],[CEDULA]:[LINEA]],3,0),"No Cruza")</f>
        <v>Marisol Avella</v>
      </c>
      <c r="H353" t="str">
        <f>IFERROR(VLOOKUP(AVANZA[[#This Row],[Cedula_Vendedor_Atis]],PLANTA[[#All],[CEDULA]:[LINEA]],4,0),"No Cruza")</f>
        <v>Fija</v>
      </c>
      <c r="I353" t="str">
        <f>LOWER(IF(AVANZA[[#This Row],[ATRIBUIBLE]]="",AVANZA[[#This Row],[Variable]],AVANZA[[#This Row],[ATRIBUIBLE]]))</f>
        <v>terminada</v>
      </c>
      <c r="J353" s="14">
        <f>IF(AVANZA[[#This Row],[Variable]]=AVANZA[[#Headers],[TERMINADA]],1,0)</f>
        <v>1</v>
      </c>
      <c r="K353" s="14">
        <f>IF(AVANZA[[#This Row],[Variable]]=AVANZA[[#Headers],[ANULADA]],1,0)</f>
        <v>0</v>
      </c>
      <c r="L353" s="14">
        <f>IF(AVANZA[[#This Row],[Variable]]=AVANZA[[#Headers],[PENDIENTE]],1,0)</f>
        <v>0</v>
      </c>
      <c r="M353" s="14">
        <f>IF(AVANZA[[#This Row],[ESTADO AGENDA]]="AGENDADA",1,0)</f>
        <v>0</v>
      </c>
      <c r="N353" s="14">
        <f>IF(AVANZA[[#This Row],[ESTADO AGENDA]]="PENDIENTE DE AGENDAR",1,0)</f>
        <v>0</v>
      </c>
      <c r="O353" s="14">
        <f>IF(AVANZA[[#This Row],[ESTADO AGENDA]]="SUSPENDIDA",1,0)</f>
        <v>0</v>
      </c>
      <c r="P353" t="str" cm="1">
        <f t="array" ref="P353">_xlfn.XLOOKUP(AVANZA[[#This Row],[Num_Agrupacion_Pet_Atis]],Tabla1[[#All],[Numero_de_actuacion]],Tabla1[[#All],[Estado_de_la_orden]],"",0)</f>
        <v/>
      </c>
      <c r="Q353" s="2" t="str" cm="1">
        <f t="array" ref="Q353">_xlfn.XLOOKUP(AVANZA[[#This Row],[Num_Agrupacion_Pet_Atis]],Tabla1[[#All],[Numero_de_actuacion]],Tabla1[[#All],[Fecha_de_la_cita]],"",0)</f>
        <v/>
      </c>
      <c r="R353" t="str" cm="1">
        <f t="array" ref="R353">_xlfn.XLOOKUP(AVANZA[[#This Row],[Num_Agrupacion_Pet_Atis]],Tabla1[[#All],[Numero_de_actuacion]],Tabla1[[#All],[Franja_horaria_de_la_cita]],"",0)</f>
        <v/>
      </c>
      <c r="S353" s="14" t="str">
        <f>IFERROR(DAY(AVANZA[[#This Row],[FECHA AGENDA]]),"")</f>
        <v/>
      </c>
      <c r="T353" s="14" t="str">
        <f>IFERROR(MONTH(AVANZA[[#This Row],[FECHA AGENDA]]),"")</f>
        <v/>
      </c>
      <c r="U353" t="str" cm="1">
        <f t="array" ref="U353">_xlfn.XLOOKUP(AVANZA[[#This Row],[Num_Agrupacion_Pet_Atis]],Tabla1[[#All],[Numero_de_actuacion]],Tabla1[[#All],[Motivo_de_suspension]],"",0)</f>
        <v/>
      </c>
      <c r="V353" s="2" t="str" cm="1">
        <f t="array" ref="V353">_xlfn.XLOOKUP(AVANZA[[#This Row],[Num_Agrupacion_Pet_Atis]],Tabla1[[#All],[Numero_de_actuacion]],Tabla1[[#All],[No_identificacion_cliente]],"",0)</f>
        <v/>
      </c>
      <c r="W353" s="2" t="str" cm="1">
        <f t="array" ref="W353">_xlfn.XLOOKUP(AVANZA[[#This Row],[Num_Agrupacion_Pet_Atis]],Tabla1[[#All],[Numero_de_actuacion]],Tabla1[[#All],[Movil_de_contacto]],"",0)</f>
        <v/>
      </c>
      <c r="X353" s="14">
        <f>IF(OR(AVANZA[[#This Row],[ESTADO LEG]]="Legalizada grabacion",AVANZA[[#This Row],[ESTADO LEG]]="Legalizada aut"),1,0)</f>
        <v>0</v>
      </c>
      <c r="Y353" s="14">
        <f>IF(OR(AVANZA[[#This Row],[ESTADO LEG]]="pdte legalizar",AVANZA[[#This Row],[ESTADO LEG]]="No cruza"),1,0)</f>
        <v>1</v>
      </c>
      <c r="Z353" t="str" cm="1">
        <f t="array" ref="Z353">IF(AVANZA[[#This Row],[Variable]]="Terminada",LOWER(_xlfn.XLOOKUP(AVANZA[[#This Row],[ID_Peticion]],Tabla6[[#All],[NUM_PETICION]],Tabla6[[#All],[ESTADO_LEG]],"NO CRUZA",0)),AVANZA[[#This Row],[Variable]])</f>
        <v>pdte legalizar</v>
      </c>
      <c r="AA353" cm="1">
        <f t="array" ref="AA353">_xlfn.XLOOKUP(AVANZA[[#This Row],[ID_Peticion]],Tabla6[[#All],[NUM_PETICION]],Tabla6[[#All],[DIF_DIAS]],"",0)</f>
        <v>5</v>
      </c>
      <c r="AB353" s="2" cm="1">
        <f t="array" ref="AB353">IFERROR(_xlfn.XLOOKUP(AVANZA[[#This Row],[ID_Peticion]],Tabla6[[#All],[NUM_PETICION]],Tabla6[[#All],[FEC_LEGAL]],"",0),"")</f>
        <v>0</v>
      </c>
      <c r="AC353" s="14">
        <f ca="1">IF(AVANZA[[#This Row],[FECHA LEG]]&lt;&gt;0,IFERROR(AVANZA[[#This Row],[FECHA LEG]]-AVANZA[[#This Row],[FechaIniEstadoSubPetAtis]],0),TODAY()-AVANZA[[#This Row],[FechaIniEstadoSubPetAtis]])</f>
        <v>9</v>
      </c>
      <c r="AD353" s="35" t="str">
        <f ca="1">IF(AVANZA[[#This Row],[FINAL Vs LG]]&lt;&gt;0,IF(AVANZA[[#This Row],[FINAL Vs LG]]&lt;7.1,"100%",IF(AND(AVANZA[[#This Row],[FINAL Vs LG]]&gt;7.1,AVANZA[[#This Row],[FINAL Vs LG]]&lt;11.1),"50%","0%")),0)</f>
        <v>50%</v>
      </c>
      <c r="AE353" s="14">
        <f ca="1">VLOOKUP(DAY(TODAY()),BACK!F:G,2,0)</f>
        <v>14</v>
      </c>
      <c r="AF353" s="14">
        <f>BACK!$I$2</f>
        <v>24</v>
      </c>
      <c r="AG353" s="14">
        <f>IF(AVANZA[[#This Row],[Oferta_empaquetada_comisiones]]="SI",1,0)</f>
        <v>0</v>
      </c>
      <c r="AH353" s="36">
        <f>IF(AVANZA[[#This Row],[Variable]]="TERMINADA",IFERROR(VLOOKUP(AVANZA[[#This Row],[SUPERVISOR]],Tabla2[#All],4,0),0),)</f>
        <v>3.5</v>
      </c>
      <c r="AI353" s="14">
        <f>IF(AVANZA[[#This Row],[Producto]]="BA",1,0)</f>
        <v>1</v>
      </c>
      <c r="AJ353" s="14">
        <f>IF(AVANZA[[#This Row],[Producto]]="DUO",1,0)</f>
        <v>0</v>
      </c>
      <c r="AK353" s="14">
        <f>IF(AVANZA[[#This Row],[Producto]]="TRIO",1,0)</f>
        <v>0</v>
      </c>
      <c r="AL353" t="s">
        <v>456</v>
      </c>
      <c r="AM353">
        <v>-1</v>
      </c>
      <c r="AN353">
        <v>-1</v>
      </c>
      <c r="AO353" t="s">
        <v>16191</v>
      </c>
      <c r="AP353" s="1">
        <v>46149.517569444448</v>
      </c>
      <c r="AQ353">
        <v>-1</v>
      </c>
      <c r="AR353" t="s">
        <v>16192</v>
      </c>
      <c r="AS353">
        <v>-1</v>
      </c>
      <c r="AT353">
        <v>-1</v>
      </c>
      <c r="AU353">
        <v>-1</v>
      </c>
      <c r="AV353">
        <v>-1</v>
      </c>
      <c r="AW353">
        <v>-1</v>
      </c>
      <c r="AX353" t="s">
        <v>224</v>
      </c>
      <c r="AY353">
        <v>-1</v>
      </c>
      <c r="AZ353">
        <v>2026</v>
      </c>
      <c r="BA353">
        <v>5</v>
      </c>
      <c r="BB353">
        <v>8</v>
      </c>
      <c r="BC353">
        <v>-1</v>
      </c>
      <c r="BD353" t="s">
        <v>225</v>
      </c>
      <c r="BE353">
        <v>-1</v>
      </c>
      <c r="BF353">
        <v>20001624025654</v>
      </c>
      <c r="BG353" t="s">
        <v>319</v>
      </c>
      <c r="BH353" t="s">
        <v>320</v>
      </c>
      <c r="BI353" t="s">
        <v>16193</v>
      </c>
      <c r="BJ353">
        <v>-1</v>
      </c>
      <c r="BK353">
        <v>-1</v>
      </c>
      <c r="BL353">
        <v>-1</v>
      </c>
      <c r="BM353" t="s">
        <v>229</v>
      </c>
      <c r="BN353" t="s">
        <v>230</v>
      </c>
      <c r="BO353" t="s">
        <v>16194</v>
      </c>
      <c r="BP353" t="s">
        <v>380</v>
      </c>
      <c r="BQ353">
        <v>2026</v>
      </c>
      <c r="BR353">
        <v>5</v>
      </c>
      <c r="BS353">
        <v>7</v>
      </c>
      <c r="BT353" s="1">
        <v>46150.492604166669</v>
      </c>
      <c r="BU353" t="s">
        <v>233</v>
      </c>
      <c r="BV353" s="2">
        <v>46150</v>
      </c>
      <c r="BW353" t="s">
        <v>234</v>
      </c>
      <c r="BX353" s="2">
        <v>46149</v>
      </c>
      <c r="BY353" s="2">
        <v>46150</v>
      </c>
      <c r="BZ353" t="s">
        <v>235</v>
      </c>
      <c r="CA353" t="s">
        <v>297</v>
      </c>
      <c r="CB353" t="s">
        <v>297</v>
      </c>
      <c r="CC353" t="s">
        <v>16195</v>
      </c>
      <c r="CD353" t="s">
        <v>10483</v>
      </c>
      <c r="CE353">
        <v>-1</v>
      </c>
      <c r="CF353" t="s">
        <v>300</v>
      </c>
      <c r="CG353" t="s">
        <v>301</v>
      </c>
      <c r="CH353" t="s">
        <v>242</v>
      </c>
      <c r="CI353">
        <v>1018514067</v>
      </c>
      <c r="CJ353" t="s">
        <v>464</v>
      </c>
      <c r="CK353" t="s">
        <v>245</v>
      </c>
      <c r="CL353" t="s">
        <v>409</v>
      </c>
      <c r="CM353" t="s">
        <v>247</v>
      </c>
      <c r="CN353" t="s">
        <v>410</v>
      </c>
      <c r="CT353" t="s">
        <v>386</v>
      </c>
      <c r="CU353" t="s">
        <v>225</v>
      </c>
      <c r="CW353" t="s">
        <v>319</v>
      </c>
      <c r="CX353" t="s">
        <v>320</v>
      </c>
      <c r="DA353" t="s">
        <v>250</v>
      </c>
      <c r="DB353">
        <v>-1</v>
      </c>
      <c r="DF353" t="s">
        <v>251</v>
      </c>
      <c r="DJ353" t="s">
        <v>252</v>
      </c>
      <c r="DK353" t="s">
        <v>253</v>
      </c>
      <c r="DL353" t="s">
        <v>254</v>
      </c>
      <c r="DN353" t="s">
        <v>255</v>
      </c>
      <c r="DR353" t="s">
        <v>465</v>
      </c>
      <c r="DS353" t="s">
        <v>464</v>
      </c>
      <c r="DT353" t="s">
        <v>463</v>
      </c>
      <c r="DV353">
        <v>1</v>
      </c>
      <c r="DW353" t="s">
        <v>283</v>
      </c>
      <c r="ED353" s="2">
        <v>46150</v>
      </c>
      <c r="EE353" t="s">
        <v>343</v>
      </c>
      <c r="EF353">
        <v>16</v>
      </c>
      <c r="EP353" t="s">
        <v>258</v>
      </c>
      <c r="ES353" t="s">
        <v>14183</v>
      </c>
      <c r="EZ353" t="s">
        <v>14174</v>
      </c>
      <c r="FA353" t="s">
        <v>245</v>
      </c>
      <c r="FB353" t="s">
        <v>308</v>
      </c>
      <c r="FD353" t="s">
        <v>308</v>
      </c>
      <c r="FE353" t="s">
        <v>309</v>
      </c>
      <c r="FF353" t="s">
        <v>309</v>
      </c>
      <c r="FK353" t="s">
        <v>263</v>
      </c>
      <c r="FL353" t="s">
        <v>16196</v>
      </c>
      <c r="FN353" t="s">
        <v>410</v>
      </c>
      <c r="FO353" t="s">
        <v>414</v>
      </c>
      <c r="FR353">
        <v>94990</v>
      </c>
      <c r="GB353" t="s">
        <v>266</v>
      </c>
      <c r="GC353" t="s">
        <v>225</v>
      </c>
      <c r="GD353">
        <v>0</v>
      </c>
      <c r="GF353">
        <v>0</v>
      </c>
      <c r="GG353">
        <v>25423</v>
      </c>
      <c r="GI353">
        <v>94990</v>
      </c>
      <c r="GJ353">
        <v>0</v>
      </c>
      <c r="GL353">
        <v>0</v>
      </c>
      <c r="GM353">
        <v>113038</v>
      </c>
      <c r="GS353" t="s">
        <v>267</v>
      </c>
      <c r="GT353" s="2">
        <v>44439</v>
      </c>
      <c r="GU353" t="s">
        <v>268</v>
      </c>
      <c r="GV353" t="s">
        <v>335</v>
      </c>
      <c r="GW353" t="s">
        <v>394</v>
      </c>
      <c r="GZ353" t="s">
        <v>395</v>
      </c>
      <c r="HA353" t="s">
        <v>336</v>
      </c>
      <c r="HC353" t="s">
        <v>337</v>
      </c>
      <c r="HE353" t="s">
        <v>230</v>
      </c>
      <c r="HF353" t="s">
        <v>16197</v>
      </c>
      <c r="HR353" t="s">
        <v>278</v>
      </c>
      <c r="HV353">
        <v>94990</v>
      </c>
      <c r="HW353" t="s">
        <v>281</v>
      </c>
      <c r="HY353">
        <v>0</v>
      </c>
      <c r="HZ353">
        <v>0</v>
      </c>
      <c r="IA353" t="s">
        <v>281</v>
      </c>
      <c r="IB353" t="s">
        <v>281</v>
      </c>
      <c r="IE353" t="s">
        <v>283</v>
      </c>
      <c r="IF353" t="s">
        <v>283</v>
      </c>
      <c r="IG353" t="s">
        <v>283</v>
      </c>
      <c r="IH353" t="s">
        <v>284</v>
      </c>
      <c r="II353" t="s">
        <v>285</v>
      </c>
      <c r="IJ353" t="s">
        <v>286</v>
      </c>
      <c r="IK353" t="s">
        <v>278</v>
      </c>
      <c r="IL353" t="s">
        <v>287</v>
      </c>
      <c r="IM353" t="s">
        <v>288</v>
      </c>
      <c r="IN353" t="s">
        <v>289</v>
      </c>
      <c r="IP353" t="s">
        <v>290</v>
      </c>
      <c r="IQ353" t="s">
        <v>284</v>
      </c>
      <c r="IS353" t="s">
        <v>291</v>
      </c>
      <c r="IT353" t="s">
        <v>287</v>
      </c>
      <c r="IY353" t="s">
        <v>281</v>
      </c>
    </row>
    <row r="354" spans="1:259" x14ac:dyDescent="0.3">
      <c r="A354" s="14">
        <f>DAY(AVANZA[[#This Row],[FechaSeguimiento]])</f>
        <v>8</v>
      </c>
      <c r="B354" s="14">
        <f>MONTH(AVANZA[[#This Row],[FechaSeguimiento]])</f>
        <v>5</v>
      </c>
      <c r="C354"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54" t="str">
        <f>LOWER(IFERROR(VLOOKUP(AVANZA[[#This Row],[ID_Peticion]],CANCELADAS[#All],2,0),""))</f>
        <v/>
      </c>
      <c r="E354" t="str">
        <f>LOWER(IFERROR(VLOOKUP(AVANZA[[#This Row],[ID_Peticion]],CANCELADAS[#All],3,0),""))</f>
        <v/>
      </c>
      <c r="F354" t="str">
        <f>LOWER(IF(AVANZA[[#This Row],[CEDULA CLIENTE]]&lt;&gt;""," CC: " &amp; COUNTIFS(AVANZA[CEDULA CLIENTE],AVANZA[[#This Row],[CEDULA CLIENTE]]),"")&amp; IF(AVANZA[[#This Row],[Direccion]]&lt;&gt;""," DIR: " &amp; COUNTIFS(AVANZA[Direccion],AVANZA[[#This Row],[Direccion]]),""))</f>
        <v xml:space="preserve"> dir: 1</v>
      </c>
      <c r="G354" t="str">
        <f>IFERROR(VLOOKUP(AVANZA[[#This Row],[Cedula_Vendedor_Atis]],PLANTA[[#All],[CEDULA]:[LINEA]],3,0),"No Cruza")</f>
        <v>Marisol Avella</v>
      </c>
      <c r="H354" t="str">
        <f>IFERROR(VLOOKUP(AVANZA[[#This Row],[Cedula_Vendedor_Atis]],PLANTA[[#All],[CEDULA]:[LINEA]],4,0),"No Cruza")</f>
        <v>Fija</v>
      </c>
      <c r="I354" t="str">
        <f>LOWER(IF(AVANZA[[#This Row],[ATRIBUIBLE]]="",AVANZA[[#This Row],[Variable]],AVANZA[[#This Row],[ATRIBUIBLE]]))</f>
        <v>terminada</v>
      </c>
      <c r="J354" s="14">
        <f>IF(AVANZA[[#This Row],[Variable]]=AVANZA[[#Headers],[TERMINADA]],1,0)</f>
        <v>1</v>
      </c>
      <c r="K354" s="14">
        <f>IF(AVANZA[[#This Row],[Variable]]=AVANZA[[#Headers],[ANULADA]],1,0)</f>
        <v>0</v>
      </c>
      <c r="L354" s="14">
        <f>IF(AVANZA[[#This Row],[Variable]]=AVANZA[[#Headers],[PENDIENTE]],1,0)</f>
        <v>0</v>
      </c>
      <c r="M354" s="14">
        <f>IF(AVANZA[[#This Row],[ESTADO AGENDA]]="AGENDADA",1,0)</f>
        <v>0</v>
      </c>
      <c r="N354" s="14">
        <f>IF(AVANZA[[#This Row],[ESTADO AGENDA]]="PENDIENTE DE AGENDAR",1,0)</f>
        <v>0</v>
      </c>
      <c r="O354" s="14">
        <f>IF(AVANZA[[#This Row],[ESTADO AGENDA]]="SUSPENDIDA",1,0)</f>
        <v>0</v>
      </c>
      <c r="P354" t="str" cm="1">
        <f t="array" ref="P354">_xlfn.XLOOKUP(AVANZA[[#This Row],[Num_Agrupacion_Pet_Atis]],Tabla1[[#All],[Numero_de_actuacion]],Tabla1[[#All],[Estado_de_la_orden]],"",0)</f>
        <v/>
      </c>
      <c r="Q354" s="2" t="str" cm="1">
        <f t="array" ref="Q354">_xlfn.XLOOKUP(AVANZA[[#This Row],[Num_Agrupacion_Pet_Atis]],Tabla1[[#All],[Numero_de_actuacion]],Tabla1[[#All],[Fecha_de_la_cita]],"",0)</f>
        <v/>
      </c>
      <c r="R354" t="str" cm="1">
        <f t="array" ref="R354">_xlfn.XLOOKUP(AVANZA[[#This Row],[Num_Agrupacion_Pet_Atis]],Tabla1[[#All],[Numero_de_actuacion]],Tabla1[[#All],[Franja_horaria_de_la_cita]],"",0)</f>
        <v/>
      </c>
      <c r="S354" s="14" t="str">
        <f>IFERROR(DAY(AVANZA[[#This Row],[FECHA AGENDA]]),"")</f>
        <v/>
      </c>
      <c r="T354" s="14" t="str">
        <f>IFERROR(MONTH(AVANZA[[#This Row],[FECHA AGENDA]]),"")</f>
        <v/>
      </c>
      <c r="U354" t="str" cm="1">
        <f t="array" ref="U354">_xlfn.XLOOKUP(AVANZA[[#This Row],[Num_Agrupacion_Pet_Atis]],Tabla1[[#All],[Numero_de_actuacion]],Tabla1[[#All],[Motivo_de_suspension]],"",0)</f>
        <v/>
      </c>
      <c r="V354" s="2" t="str" cm="1">
        <f t="array" ref="V354">_xlfn.XLOOKUP(AVANZA[[#This Row],[Num_Agrupacion_Pet_Atis]],Tabla1[[#All],[Numero_de_actuacion]],Tabla1[[#All],[No_identificacion_cliente]],"",0)</f>
        <v/>
      </c>
      <c r="W354" s="2" t="str" cm="1">
        <f t="array" ref="W354">_xlfn.XLOOKUP(AVANZA[[#This Row],[Num_Agrupacion_Pet_Atis]],Tabla1[[#All],[Numero_de_actuacion]],Tabla1[[#All],[Movil_de_contacto]],"",0)</f>
        <v/>
      </c>
      <c r="X354" s="14">
        <f>IF(OR(AVANZA[[#This Row],[ESTADO LEG]]="Legalizada grabacion",AVANZA[[#This Row],[ESTADO LEG]]="Legalizada aut"),1,0)</f>
        <v>0</v>
      </c>
      <c r="Y354" s="14">
        <f>IF(OR(AVANZA[[#This Row],[ESTADO LEG]]="pdte legalizar",AVANZA[[#This Row],[ESTADO LEG]]="No cruza"),1,0)</f>
        <v>1</v>
      </c>
      <c r="Z354" t="str" cm="1">
        <f t="array" ref="Z354">IF(AVANZA[[#This Row],[Variable]]="Terminada",LOWER(_xlfn.XLOOKUP(AVANZA[[#This Row],[ID_Peticion]],Tabla6[[#All],[NUM_PETICION]],Tabla6[[#All],[ESTADO_LEG]],"NO CRUZA",0)),AVANZA[[#This Row],[Variable]])</f>
        <v>pdte legalizar</v>
      </c>
      <c r="AA354" cm="1">
        <f t="array" ref="AA354">_xlfn.XLOOKUP(AVANZA[[#This Row],[ID_Peticion]],Tabla6[[#All],[NUM_PETICION]],Tabla6[[#All],[DIF_DIAS]],"",0)</f>
        <v>5</v>
      </c>
      <c r="AB354" s="2" cm="1">
        <f t="array" ref="AB354">IFERROR(_xlfn.XLOOKUP(AVANZA[[#This Row],[ID_Peticion]],Tabla6[[#All],[NUM_PETICION]],Tabla6[[#All],[FEC_LEGAL]],"",0),"")</f>
        <v>0</v>
      </c>
      <c r="AC354" s="14">
        <f ca="1">IF(AVANZA[[#This Row],[FECHA LEG]]&lt;&gt;0,IFERROR(AVANZA[[#This Row],[FECHA LEG]]-AVANZA[[#This Row],[FechaIniEstadoSubPetAtis]],0),TODAY()-AVANZA[[#This Row],[FechaIniEstadoSubPetAtis]])</f>
        <v>9</v>
      </c>
      <c r="AD354" s="35" t="str">
        <f ca="1">IF(AVANZA[[#This Row],[FINAL Vs LG]]&lt;&gt;0,IF(AVANZA[[#This Row],[FINAL Vs LG]]&lt;7.1,"100%",IF(AND(AVANZA[[#This Row],[FINAL Vs LG]]&gt;7.1,AVANZA[[#This Row],[FINAL Vs LG]]&lt;11.1),"50%","0%")),0)</f>
        <v>50%</v>
      </c>
      <c r="AE354" s="14">
        <f ca="1">VLOOKUP(DAY(TODAY()),BACK!F:G,2,0)</f>
        <v>14</v>
      </c>
      <c r="AF354" s="14">
        <f>BACK!$I$2</f>
        <v>24</v>
      </c>
      <c r="AG354" s="14">
        <f>IF(AVANZA[[#This Row],[Oferta_empaquetada_comisiones]]="SI",1,0)</f>
        <v>0</v>
      </c>
      <c r="AH354" s="36">
        <f>IF(AVANZA[[#This Row],[Variable]]="TERMINADA",IFERROR(VLOOKUP(AVANZA[[#This Row],[SUPERVISOR]],Tabla2[#All],4,0),0),)</f>
        <v>3.5</v>
      </c>
      <c r="AI354" s="14">
        <f>IF(AVANZA[[#This Row],[Producto]]="BA",1,0)</f>
        <v>1</v>
      </c>
      <c r="AJ354" s="14">
        <f>IF(AVANZA[[#This Row],[Producto]]="DUO",1,0)</f>
        <v>0</v>
      </c>
      <c r="AK354" s="14">
        <f>IF(AVANZA[[#This Row],[Producto]]="TRIO",1,0)</f>
        <v>0</v>
      </c>
      <c r="AL354" t="s">
        <v>292</v>
      </c>
      <c r="AM354">
        <v>-1</v>
      </c>
      <c r="AN354">
        <v>-1</v>
      </c>
      <c r="AO354" t="s">
        <v>16198</v>
      </c>
      <c r="AP354" s="1">
        <v>46148.70107638889</v>
      </c>
      <c r="AQ354">
        <v>-1</v>
      </c>
      <c r="AR354" t="s">
        <v>16199</v>
      </c>
      <c r="AS354">
        <v>-1</v>
      </c>
      <c r="AT354">
        <v>-1</v>
      </c>
      <c r="AU354">
        <v>-1</v>
      </c>
      <c r="AV354">
        <v>-1</v>
      </c>
      <c r="AW354">
        <v>-1</v>
      </c>
      <c r="AX354" t="s">
        <v>224</v>
      </c>
      <c r="AY354">
        <v>-1</v>
      </c>
      <c r="AZ354">
        <v>2026</v>
      </c>
      <c r="BA354">
        <v>5</v>
      </c>
      <c r="BB354">
        <v>8</v>
      </c>
      <c r="BC354">
        <v>-1</v>
      </c>
      <c r="BD354" t="s">
        <v>225</v>
      </c>
      <c r="BE354">
        <v>-1</v>
      </c>
      <c r="BF354">
        <v>20001623710261</v>
      </c>
      <c r="BG354" t="s">
        <v>1524</v>
      </c>
      <c r="BH354" t="s">
        <v>1525</v>
      </c>
      <c r="BI354" t="s">
        <v>16200</v>
      </c>
      <c r="BJ354">
        <v>-1</v>
      </c>
      <c r="BK354">
        <v>-1</v>
      </c>
      <c r="BL354">
        <v>-1</v>
      </c>
      <c r="BM354" t="s">
        <v>229</v>
      </c>
      <c r="BN354" t="s">
        <v>230</v>
      </c>
      <c r="BO354" t="s">
        <v>16201</v>
      </c>
      <c r="BP354" t="s">
        <v>380</v>
      </c>
      <c r="BQ354">
        <v>2026</v>
      </c>
      <c r="BR354">
        <v>5</v>
      </c>
      <c r="BS354">
        <v>6</v>
      </c>
      <c r="BT354" s="1">
        <v>46150.763912037037</v>
      </c>
      <c r="BU354" t="s">
        <v>233</v>
      </c>
      <c r="BV354" s="2">
        <v>46150</v>
      </c>
      <c r="BW354" t="s">
        <v>234</v>
      </c>
      <c r="BX354" s="2">
        <v>46148</v>
      </c>
      <c r="BY354" s="2">
        <v>46150</v>
      </c>
      <c r="BZ354" t="s">
        <v>235</v>
      </c>
      <c r="CA354" t="s">
        <v>896</v>
      </c>
      <c r="CB354" t="s">
        <v>752</v>
      </c>
      <c r="CC354" t="s">
        <v>16202</v>
      </c>
      <c r="CD354" t="s">
        <v>3716</v>
      </c>
      <c r="CE354">
        <v>-1</v>
      </c>
      <c r="CF354" t="s">
        <v>899</v>
      </c>
      <c r="CG354" t="s">
        <v>756</v>
      </c>
      <c r="CH354" t="s">
        <v>242</v>
      </c>
      <c r="CI354">
        <v>22999736</v>
      </c>
      <c r="CJ354" t="s">
        <v>303</v>
      </c>
      <c r="CK354" t="s">
        <v>245</v>
      </c>
      <c r="CL354" t="s">
        <v>246</v>
      </c>
      <c r="CM354" t="s">
        <v>247</v>
      </c>
      <c r="CN354" t="s">
        <v>248</v>
      </c>
      <c r="CT354" t="s">
        <v>249</v>
      </c>
      <c r="CU354" t="s">
        <v>225</v>
      </c>
      <c r="CW354" t="s">
        <v>1524</v>
      </c>
      <c r="CX354" t="s">
        <v>1525</v>
      </c>
      <c r="DA354" t="s">
        <v>250</v>
      </c>
      <c r="DB354">
        <v>-1</v>
      </c>
      <c r="DF354" t="s">
        <v>251</v>
      </c>
      <c r="DJ354" t="s">
        <v>252</v>
      </c>
      <c r="DK354" t="s">
        <v>253</v>
      </c>
      <c r="DL354" t="s">
        <v>254</v>
      </c>
      <c r="DN354" t="s">
        <v>255</v>
      </c>
      <c r="DR354" t="s">
        <v>305</v>
      </c>
      <c r="DS354" t="s">
        <v>303</v>
      </c>
      <c r="DT354" t="s">
        <v>302</v>
      </c>
      <c r="DV354">
        <v>1</v>
      </c>
      <c r="DW354" t="s">
        <v>623</v>
      </c>
      <c r="ED354" s="2">
        <v>46150</v>
      </c>
      <c r="EE354" t="s">
        <v>900</v>
      </c>
      <c r="EF354">
        <v>12</v>
      </c>
      <c r="EP354" t="s">
        <v>258</v>
      </c>
      <c r="ES354" t="s">
        <v>14196</v>
      </c>
      <c r="FA354" t="s">
        <v>245</v>
      </c>
      <c r="FB354" t="s">
        <v>763</v>
      </c>
      <c r="FD354" t="s">
        <v>763</v>
      </c>
      <c r="FE354" t="s">
        <v>902</v>
      </c>
      <c r="FF354" t="s">
        <v>903</v>
      </c>
      <c r="FK354" t="s">
        <v>263</v>
      </c>
      <c r="FL354" t="s">
        <v>16203</v>
      </c>
      <c r="FN354" t="s">
        <v>248</v>
      </c>
      <c r="FO354" t="s">
        <v>265</v>
      </c>
      <c r="FR354">
        <v>94950</v>
      </c>
      <c r="GB354" t="s">
        <v>266</v>
      </c>
      <c r="GC354" t="s">
        <v>225</v>
      </c>
      <c r="GD354">
        <v>0</v>
      </c>
      <c r="GF354">
        <v>0</v>
      </c>
      <c r="GG354">
        <v>25339</v>
      </c>
      <c r="GI354">
        <v>94950</v>
      </c>
      <c r="GJ354">
        <v>0</v>
      </c>
      <c r="GL354">
        <v>0</v>
      </c>
      <c r="GM354">
        <v>112990</v>
      </c>
      <c r="GS354" t="s">
        <v>267</v>
      </c>
      <c r="GT354" s="2">
        <v>44712</v>
      </c>
      <c r="GU354" t="s">
        <v>268</v>
      </c>
      <c r="GW354" t="s">
        <v>394</v>
      </c>
      <c r="GZ354" t="s">
        <v>395</v>
      </c>
      <c r="HA354" t="s">
        <v>274</v>
      </c>
      <c r="HB354" t="s">
        <v>900</v>
      </c>
      <c r="HC354" t="s">
        <v>900</v>
      </c>
      <c r="HD354" t="s">
        <v>761</v>
      </c>
      <c r="HE354" t="s">
        <v>230</v>
      </c>
      <c r="HF354" t="s">
        <v>16204</v>
      </c>
      <c r="HR354" t="s">
        <v>278</v>
      </c>
      <c r="HV354">
        <v>112990</v>
      </c>
      <c r="HW354" t="s">
        <v>281</v>
      </c>
      <c r="HY354">
        <v>0</v>
      </c>
      <c r="HZ354">
        <v>0</v>
      </c>
      <c r="IA354" t="s">
        <v>281</v>
      </c>
      <c r="IB354" t="s">
        <v>281</v>
      </c>
      <c r="IE354" t="s">
        <v>283</v>
      </c>
      <c r="IF354" t="s">
        <v>283</v>
      </c>
      <c r="IG354" t="s">
        <v>283</v>
      </c>
      <c r="IH354" t="s">
        <v>284</v>
      </c>
      <c r="II354" t="s">
        <v>285</v>
      </c>
      <c r="IJ354" t="s">
        <v>286</v>
      </c>
      <c r="IK354" t="s">
        <v>278</v>
      </c>
      <c r="IL354" t="s">
        <v>287</v>
      </c>
      <c r="IM354" t="s">
        <v>288</v>
      </c>
      <c r="IN354" t="s">
        <v>289</v>
      </c>
      <c r="IO354" t="s">
        <v>16205</v>
      </c>
      <c r="IP354" t="s">
        <v>290</v>
      </c>
      <c r="IQ354" t="s">
        <v>284</v>
      </c>
      <c r="IS354" t="s">
        <v>291</v>
      </c>
      <c r="IT354" t="s">
        <v>398</v>
      </c>
      <c r="IW354" t="s">
        <v>2041</v>
      </c>
      <c r="IY354" t="s">
        <v>281</v>
      </c>
    </row>
    <row r="355" spans="1:259" x14ac:dyDescent="0.3">
      <c r="A355" s="14">
        <f>DAY(AVANZA[[#This Row],[FechaSeguimiento]])</f>
        <v>8</v>
      </c>
      <c r="B355" s="14">
        <f>MONTH(AVANZA[[#This Row],[FechaSeguimiento]])</f>
        <v>5</v>
      </c>
      <c r="C355"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55" t="str">
        <f>LOWER(IFERROR(VLOOKUP(AVANZA[[#This Row],[ID_Peticion]],CANCELADAS[#All],2,0),""))</f>
        <v/>
      </c>
      <c r="E355" t="str">
        <f>LOWER(IFERROR(VLOOKUP(AVANZA[[#This Row],[ID_Peticion]],CANCELADAS[#All],3,0),""))</f>
        <v/>
      </c>
      <c r="F355" t="str">
        <f>LOWER(IF(AVANZA[[#This Row],[CEDULA CLIENTE]]&lt;&gt;""," CC: " &amp; COUNTIFS(AVANZA[CEDULA CLIENTE],AVANZA[[#This Row],[CEDULA CLIENTE]]),"")&amp; IF(AVANZA[[#This Row],[Direccion]]&lt;&gt;""," DIR: " &amp; COUNTIFS(AVANZA[Direccion],AVANZA[[#This Row],[Direccion]]),""))</f>
        <v xml:space="preserve"> dir: 1</v>
      </c>
      <c r="G355" t="str">
        <f>IFERROR(VLOOKUP(AVANZA[[#This Row],[Cedula_Vendedor_Atis]],PLANTA[[#All],[CEDULA]:[LINEA]],3,0),"No Cruza")</f>
        <v>Marisol Avella</v>
      </c>
      <c r="H355" t="str">
        <f>IFERROR(VLOOKUP(AVANZA[[#This Row],[Cedula_Vendedor_Atis]],PLANTA[[#All],[CEDULA]:[LINEA]],4,0),"No Cruza")</f>
        <v>Fija</v>
      </c>
      <c r="I355" t="str">
        <f>LOWER(IF(AVANZA[[#This Row],[ATRIBUIBLE]]="",AVANZA[[#This Row],[Variable]],AVANZA[[#This Row],[ATRIBUIBLE]]))</f>
        <v>terminada</v>
      </c>
      <c r="J355" s="14">
        <f>IF(AVANZA[[#This Row],[Variable]]=AVANZA[[#Headers],[TERMINADA]],1,0)</f>
        <v>1</v>
      </c>
      <c r="K355" s="14">
        <f>IF(AVANZA[[#This Row],[Variable]]=AVANZA[[#Headers],[ANULADA]],1,0)</f>
        <v>0</v>
      </c>
      <c r="L355" s="14">
        <f>IF(AVANZA[[#This Row],[Variable]]=AVANZA[[#Headers],[PENDIENTE]],1,0)</f>
        <v>0</v>
      </c>
      <c r="M355" s="14">
        <f>IF(AVANZA[[#This Row],[ESTADO AGENDA]]="AGENDADA",1,0)</f>
        <v>0</v>
      </c>
      <c r="N355" s="14">
        <f>IF(AVANZA[[#This Row],[ESTADO AGENDA]]="PENDIENTE DE AGENDAR",1,0)</f>
        <v>0</v>
      </c>
      <c r="O355" s="14">
        <f>IF(AVANZA[[#This Row],[ESTADO AGENDA]]="SUSPENDIDA",1,0)</f>
        <v>0</v>
      </c>
      <c r="P355" t="str" cm="1">
        <f t="array" ref="P355">_xlfn.XLOOKUP(AVANZA[[#This Row],[Num_Agrupacion_Pet_Atis]],Tabla1[[#All],[Numero_de_actuacion]],Tabla1[[#All],[Estado_de_la_orden]],"",0)</f>
        <v/>
      </c>
      <c r="Q355" s="2" t="str" cm="1">
        <f t="array" ref="Q355">_xlfn.XLOOKUP(AVANZA[[#This Row],[Num_Agrupacion_Pet_Atis]],Tabla1[[#All],[Numero_de_actuacion]],Tabla1[[#All],[Fecha_de_la_cita]],"",0)</f>
        <v/>
      </c>
      <c r="R355" t="str" cm="1">
        <f t="array" ref="R355">_xlfn.XLOOKUP(AVANZA[[#This Row],[Num_Agrupacion_Pet_Atis]],Tabla1[[#All],[Numero_de_actuacion]],Tabla1[[#All],[Franja_horaria_de_la_cita]],"",0)</f>
        <v/>
      </c>
      <c r="S355" s="14" t="str">
        <f>IFERROR(DAY(AVANZA[[#This Row],[FECHA AGENDA]]),"")</f>
        <v/>
      </c>
      <c r="T355" s="14" t="str">
        <f>IFERROR(MONTH(AVANZA[[#This Row],[FECHA AGENDA]]),"")</f>
        <v/>
      </c>
      <c r="U355" t="str" cm="1">
        <f t="array" ref="U355">_xlfn.XLOOKUP(AVANZA[[#This Row],[Num_Agrupacion_Pet_Atis]],Tabla1[[#All],[Numero_de_actuacion]],Tabla1[[#All],[Motivo_de_suspension]],"",0)</f>
        <v/>
      </c>
      <c r="V355" s="2" t="str" cm="1">
        <f t="array" ref="V355">_xlfn.XLOOKUP(AVANZA[[#This Row],[Num_Agrupacion_Pet_Atis]],Tabla1[[#All],[Numero_de_actuacion]],Tabla1[[#All],[No_identificacion_cliente]],"",0)</f>
        <v/>
      </c>
      <c r="W355" s="2" t="str" cm="1">
        <f t="array" ref="W355">_xlfn.XLOOKUP(AVANZA[[#This Row],[Num_Agrupacion_Pet_Atis]],Tabla1[[#All],[Numero_de_actuacion]],Tabla1[[#All],[Movil_de_contacto]],"",0)</f>
        <v/>
      </c>
      <c r="X355" s="14">
        <f>IF(OR(AVANZA[[#This Row],[ESTADO LEG]]="Legalizada grabacion",AVANZA[[#This Row],[ESTADO LEG]]="Legalizada aut"),1,0)</f>
        <v>0</v>
      </c>
      <c r="Y355" s="14">
        <f>IF(OR(AVANZA[[#This Row],[ESTADO LEG]]="pdte legalizar",AVANZA[[#This Row],[ESTADO LEG]]="No cruza"),1,0)</f>
        <v>1</v>
      </c>
      <c r="Z355" t="str" cm="1">
        <f t="array" ref="Z355">IF(AVANZA[[#This Row],[Variable]]="Terminada",LOWER(_xlfn.XLOOKUP(AVANZA[[#This Row],[ID_Peticion]],Tabla6[[#All],[NUM_PETICION]],Tabla6[[#All],[ESTADO_LEG]],"NO CRUZA",0)),AVANZA[[#This Row],[Variable]])</f>
        <v>pdte legalizar</v>
      </c>
      <c r="AA355" cm="1">
        <f t="array" ref="AA355">_xlfn.XLOOKUP(AVANZA[[#This Row],[ID_Peticion]],Tabla6[[#All],[NUM_PETICION]],Tabla6[[#All],[DIF_DIAS]],"",0)</f>
        <v>5</v>
      </c>
      <c r="AB355" s="2" cm="1">
        <f t="array" ref="AB355">IFERROR(_xlfn.XLOOKUP(AVANZA[[#This Row],[ID_Peticion]],Tabla6[[#All],[NUM_PETICION]],Tabla6[[#All],[FEC_LEGAL]],"",0),"")</f>
        <v>0</v>
      </c>
      <c r="AC355" s="14">
        <f ca="1">IF(AVANZA[[#This Row],[FECHA LEG]]&lt;&gt;0,IFERROR(AVANZA[[#This Row],[FECHA LEG]]-AVANZA[[#This Row],[FechaIniEstadoSubPetAtis]],0),TODAY()-AVANZA[[#This Row],[FechaIniEstadoSubPetAtis]])</f>
        <v>9</v>
      </c>
      <c r="AD355" s="35" t="str">
        <f ca="1">IF(AVANZA[[#This Row],[FINAL Vs LG]]&lt;&gt;0,IF(AVANZA[[#This Row],[FINAL Vs LG]]&lt;7.1,"100%",IF(AND(AVANZA[[#This Row],[FINAL Vs LG]]&gt;7.1,AVANZA[[#This Row],[FINAL Vs LG]]&lt;11.1),"50%","0%")),0)</f>
        <v>50%</v>
      </c>
      <c r="AE355" s="14">
        <f ca="1">VLOOKUP(DAY(TODAY()),BACK!F:G,2,0)</f>
        <v>14</v>
      </c>
      <c r="AF355" s="14">
        <f>BACK!$I$2</f>
        <v>24</v>
      </c>
      <c r="AG355" s="14">
        <f>IF(AVANZA[[#This Row],[Oferta_empaquetada_comisiones]]="SI",1,0)</f>
        <v>0</v>
      </c>
      <c r="AH355" s="36">
        <f>IF(AVANZA[[#This Row],[Variable]]="TERMINADA",IFERROR(VLOOKUP(AVANZA[[#This Row],[SUPERVISOR]],Tabla2[#All],4,0),0),)</f>
        <v>3.5</v>
      </c>
      <c r="AI355" s="14">
        <f>IF(AVANZA[[#This Row],[Producto]]="BA",1,0)</f>
        <v>0</v>
      </c>
      <c r="AJ355" s="14">
        <f>IF(AVANZA[[#This Row],[Producto]]="DUO",1,0)</f>
        <v>0</v>
      </c>
      <c r="AK355" s="14">
        <f>IF(AVANZA[[#This Row],[Producto]]="TRIO",1,0)</f>
        <v>1</v>
      </c>
      <c r="AL355" t="s">
        <v>1154</v>
      </c>
      <c r="AM355">
        <v>-1</v>
      </c>
      <c r="AN355">
        <v>-1</v>
      </c>
      <c r="AO355" t="s">
        <v>16206</v>
      </c>
      <c r="AP355" s="1">
        <v>46149.496006944442</v>
      </c>
      <c r="AQ355">
        <v>-1</v>
      </c>
      <c r="AR355" t="s">
        <v>16207</v>
      </c>
      <c r="AS355">
        <v>-1</v>
      </c>
      <c r="AT355">
        <v>-1</v>
      </c>
      <c r="AU355">
        <v>-1</v>
      </c>
      <c r="AV355">
        <v>-1</v>
      </c>
      <c r="AW355">
        <v>-1</v>
      </c>
      <c r="AX355" t="s">
        <v>224</v>
      </c>
      <c r="AY355">
        <v>-1</v>
      </c>
      <c r="AZ355">
        <v>2026</v>
      </c>
      <c r="BA355">
        <v>5</v>
      </c>
      <c r="BB355">
        <v>8</v>
      </c>
      <c r="BC355">
        <v>-1</v>
      </c>
      <c r="BD355" t="s">
        <v>225</v>
      </c>
      <c r="BE355">
        <v>-1</v>
      </c>
      <c r="BF355">
        <v>20001624016155</v>
      </c>
      <c r="BG355" t="s">
        <v>438</v>
      </c>
      <c r="BH355" t="s">
        <v>439</v>
      </c>
      <c r="BI355" t="s">
        <v>16208</v>
      </c>
      <c r="BJ355">
        <v>-1</v>
      </c>
      <c r="BK355">
        <v>-1</v>
      </c>
      <c r="BL355">
        <v>-1</v>
      </c>
      <c r="BM355" t="s">
        <v>229</v>
      </c>
      <c r="BN355" t="s">
        <v>230</v>
      </c>
      <c r="BO355" t="s">
        <v>16209</v>
      </c>
      <c r="BP355" t="s">
        <v>232</v>
      </c>
      <c r="BQ355">
        <v>2026</v>
      </c>
      <c r="BR355">
        <v>5</v>
      </c>
      <c r="BS355">
        <v>7</v>
      </c>
      <c r="BT355" s="1">
        <v>46150.731689814813</v>
      </c>
      <c r="BU355" t="s">
        <v>233</v>
      </c>
      <c r="BV355" s="2">
        <v>46150</v>
      </c>
      <c r="BW355" t="s">
        <v>234</v>
      </c>
      <c r="BX355" s="2">
        <v>46149</v>
      </c>
      <c r="BY355" s="2">
        <v>46150</v>
      </c>
      <c r="BZ355" t="s">
        <v>235</v>
      </c>
      <c r="CA355" t="s">
        <v>297</v>
      </c>
      <c r="CB355" t="s">
        <v>297</v>
      </c>
      <c r="CC355" t="s">
        <v>16210</v>
      </c>
      <c r="CD355" t="s">
        <v>12670</v>
      </c>
      <c r="CE355">
        <v>-1</v>
      </c>
      <c r="CF355" t="s">
        <v>300</v>
      </c>
      <c r="CG355" t="s">
        <v>301</v>
      </c>
      <c r="CH355" t="s">
        <v>242</v>
      </c>
      <c r="CI355">
        <v>1063565638</v>
      </c>
      <c r="CJ355" t="s">
        <v>1162</v>
      </c>
      <c r="CK355" t="s">
        <v>245</v>
      </c>
      <c r="CL355" t="s">
        <v>409</v>
      </c>
      <c r="CM355" t="s">
        <v>247</v>
      </c>
      <c r="CN355" t="s">
        <v>410</v>
      </c>
      <c r="CT355" t="s">
        <v>386</v>
      </c>
      <c r="CU355" t="s">
        <v>387</v>
      </c>
      <c r="CW355" t="s">
        <v>446</v>
      </c>
      <c r="CX355" t="s">
        <v>447</v>
      </c>
      <c r="DA355" t="s">
        <v>250</v>
      </c>
      <c r="DB355">
        <v>-1</v>
      </c>
      <c r="DF355" t="s">
        <v>251</v>
      </c>
      <c r="DJ355" t="s">
        <v>252</v>
      </c>
      <c r="DK355" t="s">
        <v>253</v>
      </c>
      <c r="DL355" t="s">
        <v>253</v>
      </c>
      <c r="DN355" t="s">
        <v>390</v>
      </c>
      <c r="DR355" t="s">
        <v>1163</v>
      </c>
      <c r="DS355" t="s">
        <v>1162</v>
      </c>
      <c r="DT355" t="s">
        <v>1161</v>
      </c>
      <c r="DV355">
        <v>1</v>
      </c>
      <c r="DW355" t="s">
        <v>283</v>
      </c>
      <c r="ED355" s="2">
        <v>46150</v>
      </c>
      <c r="EE355" t="s">
        <v>361</v>
      </c>
      <c r="EF355">
        <v>12</v>
      </c>
      <c r="EP355" t="s">
        <v>258</v>
      </c>
      <c r="ES355" t="s">
        <v>428</v>
      </c>
      <c r="EZ355" t="s">
        <v>659</v>
      </c>
      <c r="FA355" t="s">
        <v>245</v>
      </c>
      <c r="FB355" t="s">
        <v>308</v>
      </c>
      <c r="FD355" t="s">
        <v>308</v>
      </c>
      <c r="FE355" t="s">
        <v>309</v>
      </c>
      <c r="FF355" t="s">
        <v>309</v>
      </c>
      <c r="FK355" t="s">
        <v>263</v>
      </c>
      <c r="FL355" t="s">
        <v>16211</v>
      </c>
      <c r="FN355" t="s">
        <v>410</v>
      </c>
      <c r="FO355" t="s">
        <v>414</v>
      </c>
      <c r="FR355">
        <v>113904</v>
      </c>
      <c r="GB355" t="s">
        <v>266</v>
      </c>
      <c r="GC355" t="s">
        <v>387</v>
      </c>
      <c r="GD355">
        <v>25188</v>
      </c>
      <c r="GF355">
        <v>2353</v>
      </c>
      <c r="GG355">
        <v>25422</v>
      </c>
      <c r="GI355">
        <v>87224</v>
      </c>
      <c r="GJ355">
        <v>25427</v>
      </c>
      <c r="GL355">
        <v>24327</v>
      </c>
      <c r="GM355">
        <v>135545</v>
      </c>
      <c r="GS355" t="s">
        <v>267</v>
      </c>
      <c r="GT355" s="2">
        <v>45596</v>
      </c>
      <c r="GU355" t="s">
        <v>268</v>
      </c>
      <c r="GW355" t="s">
        <v>270</v>
      </c>
      <c r="GX355" t="s">
        <v>271</v>
      </c>
      <c r="GY355" t="s">
        <v>272</v>
      </c>
      <c r="GZ355" t="s">
        <v>273</v>
      </c>
      <c r="HA355" t="s">
        <v>336</v>
      </c>
      <c r="HC355" t="s">
        <v>283</v>
      </c>
      <c r="HE355" t="s">
        <v>230</v>
      </c>
      <c r="HF355" t="s">
        <v>16212</v>
      </c>
      <c r="HG355" t="s">
        <v>277</v>
      </c>
      <c r="HR355" t="s">
        <v>278</v>
      </c>
      <c r="HV355">
        <v>118900</v>
      </c>
      <c r="HW355" t="s">
        <v>279</v>
      </c>
      <c r="HX355" t="s">
        <v>280</v>
      </c>
      <c r="HY355">
        <v>91286</v>
      </c>
      <c r="HZ355">
        <v>17668</v>
      </c>
      <c r="IA355" t="s">
        <v>279</v>
      </c>
      <c r="IB355" t="s">
        <v>281</v>
      </c>
      <c r="ID355" t="s">
        <v>370</v>
      </c>
      <c r="IE355" t="s">
        <v>283</v>
      </c>
      <c r="IF355" t="s">
        <v>283</v>
      </c>
      <c r="IG355" t="s">
        <v>283</v>
      </c>
      <c r="IH355" t="s">
        <v>284</v>
      </c>
      <c r="II355" t="s">
        <v>285</v>
      </c>
      <c r="IJ355" t="s">
        <v>286</v>
      </c>
      <c r="IK355" t="s">
        <v>278</v>
      </c>
      <c r="IL355" t="s">
        <v>346</v>
      </c>
      <c r="IM355" t="s">
        <v>288</v>
      </c>
      <c r="IN355" t="s">
        <v>289</v>
      </c>
      <c r="IP355" t="s">
        <v>290</v>
      </c>
      <c r="IQ355" t="s">
        <v>284</v>
      </c>
      <c r="IS355" t="s">
        <v>291</v>
      </c>
      <c r="IY355" t="s">
        <v>281</v>
      </c>
    </row>
    <row r="356" spans="1:259" x14ac:dyDescent="0.3">
      <c r="A356" s="14">
        <f>DAY(AVANZA[[#This Row],[FechaSeguimiento]])</f>
        <v>8</v>
      </c>
      <c r="B356" s="14">
        <f>MONTH(AVANZA[[#This Row],[FechaSeguimiento]])</f>
        <v>5</v>
      </c>
      <c r="C356"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56" t="str">
        <f>LOWER(IFERROR(VLOOKUP(AVANZA[[#This Row],[ID_Peticion]],CANCELADAS[#All],2,0),""))</f>
        <v>qt - no existe red ftth</v>
      </c>
      <c r="E356" t="str">
        <f>LOWER(IFERROR(VLOOKUP(AVANZA[[#This Row],[ID_Peticion]],CANCELADAS[#All],3,0),""))</f>
        <v>tecnico</v>
      </c>
      <c r="F356" t="str">
        <f>LOWER(IF(AVANZA[[#This Row],[CEDULA CLIENTE]]&lt;&gt;""," CC: " &amp; COUNTIFS(AVANZA[CEDULA CLIENTE],AVANZA[[#This Row],[CEDULA CLIENTE]]),"")&amp; IF(AVANZA[[#This Row],[Direccion]]&lt;&gt;""," DIR: " &amp; COUNTIFS(AVANZA[Direccion],AVANZA[[#This Row],[Direccion]]),""))</f>
        <v xml:space="preserve"> dir: 1</v>
      </c>
      <c r="G356" t="str">
        <f>IFERROR(VLOOKUP(AVANZA[[#This Row],[Cedula_Vendedor_Atis]],PLANTA[[#All],[CEDULA]:[LINEA]],3,0),"No Cruza")</f>
        <v>Marisol Avella</v>
      </c>
      <c r="H356" t="str">
        <f>IFERROR(VLOOKUP(AVANZA[[#This Row],[Cedula_Vendedor_Atis]],PLANTA[[#All],[CEDULA]:[LINEA]],4,0),"No Cruza")</f>
        <v>Fija</v>
      </c>
      <c r="I356" t="str">
        <f>LOWER(IF(AVANZA[[#This Row],[ATRIBUIBLE]]="",AVANZA[[#This Row],[Variable]],AVANZA[[#This Row],[ATRIBUIBLE]]))</f>
        <v>tecnico</v>
      </c>
      <c r="J356" s="14">
        <f>IF(AVANZA[[#This Row],[Variable]]=AVANZA[[#Headers],[TERMINADA]],1,0)</f>
        <v>0</v>
      </c>
      <c r="K356" s="14">
        <f>IF(AVANZA[[#This Row],[Variable]]=AVANZA[[#Headers],[ANULADA]],1,0)</f>
        <v>1</v>
      </c>
      <c r="L356" s="14">
        <f>IF(AVANZA[[#This Row],[Variable]]=AVANZA[[#Headers],[PENDIENTE]],1,0)</f>
        <v>0</v>
      </c>
      <c r="M356" s="14">
        <f>IF(AVANZA[[#This Row],[ESTADO AGENDA]]="AGENDADA",1,0)</f>
        <v>0</v>
      </c>
      <c r="N356" s="14">
        <f>IF(AVANZA[[#This Row],[ESTADO AGENDA]]="PENDIENTE DE AGENDAR",1,0)</f>
        <v>0</v>
      </c>
      <c r="O356" s="14">
        <f>IF(AVANZA[[#This Row],[ESTADO AGENDA]]="SUSPENDIDA",1,0)</f>
        <v>0</v>
      </c>
      <c r="P356" t="str" cm="1">
        <f t="array" ref="P356">_xlfn.XLOOKUP(AVANZA[[#This Row],[Num_Agrupacion_Pet_Atis]],Tabla1[[#All],[Numero_de_actuacion]],Tabla1[[#All],[Estado_de_la_orden]],"",0)</f>
        <v/>
      </c>
      <c r="Q356" s="2" t="str" cm="1">
        <f t="array" ref="Q356">_xlfn.XLOOKUP(AVANZA[[#This Row],[Num_Agrupacion_Pet_Atis]],Tabla1[[#All],[Numero_de_actuacion]],Tabla1[[#All],[Fecha_de_la_cita]],"",0)</f>
        <v/>
      </c>
      <c r="R356" t="str" cm="1">
        <f t="array" ref="R356">_xlfn.XLOOKUP(AVANZA[[#This Row],[Num_Agrupacion_Pet_Atis]],Tabla1[[#All],[Numero_de_actuacion]],Tabla1[[#All],[Franja_horaria_de_la_cita]],"",0)</f>
        <v/>
      </c>
      <c r="S356" s="14" t="str">
        <f>IFERROR(DAY(AVANZA[[#This Row],[FECHA AGENDA]]),"")</f>
        <v/>
      </c>
      <c r="T356" s="14" t="str">
        <f>IFERROR(MONTH(AVANZA[[#This Row],[FECHA AGENDA]]),"")</f>
        <v/>
      </c>
      <c r="U356" t="str" cm="1">
        <f t="array" ref="U356">_xlfn.XLOOKUP(AVANZA[[#This Row],[Num_Agrupacion_Pet_Atis]],Tabla1[[#All],[Numero_de_actuacion]],Tabla1[[#All],[Motivo_de_suspension]],"",0)</f>
        <v/>
      </c>
      <c r="V356" s="2" t="str" cm="1">
        <f t="array" ref="V356">_xlfn.XLOOKUP(AVANZA[[#This Row],[Num_Agrupacion_Pet_Atis]],Tabla1[[#All],[Numero_de_actuacion]],Tabla1[[#All],[No_identificacion_cliente]],"",0)</f>
        <v/>
      </c>
      <c r="W356" s="2" t="str" cm="1">
        <f t="array" ref="W356">_xlfn.XLOOKUP(AVANZA[[#This Row],[Num_Agrupacion_Pet_Atis]],Tabla1[[#All],[Numero_de_actuacion]],Tabla1[[#All],[Movil_de_contacto]],"",0)</f>
        <v/>
      </c>
      <c r="X356" s="14">
        <f>IF(OR(AVANZA[[#This Row],[ESTADO LEG]]="Legalizada grabacion",AVANZA[[#This Row],[ESTADO LEG]]="Legalizada aut"),1,0)</f>
        <v>0</v>
      </c>
      <c r="Y356" s="14">
        <f>IF(OR(AVANZA[[#This Row],[ESTADO LEG]]="pdte legalizar",AVANZA[[#This Row],[ESTADO LEG]]="No cruza"),1,0)</f>
        <v>0</v>
      </c>
      <c r="Z356" t="str" cm="1">
        <f t="array" ref="Z356">IF(AVANZA[[#This Row],[Variable]]="Terminada",LOWER(_xlfn.XLOOKUP(AVANZA[[#This Row],[ID_Peticion]],Tabla6[[#All],[NUM_PETICION]],Tabla6[[#All],[ESTADO_LEG]],"NO CRUZA",0)),AVANZA[[#This Row],[Variable]])</f>
        <v>ANULADA</v>
      </c>
      <c r="AA356" t="str" cm="1">
        <f t="array" ref="AA356">_xlfn.XLOOKUP(AVANZA[[#This Row],[ID_Peticion]],Tabla6[[#All],[NUM_PETICION]],Tabla6[[#All],[DIF_DIAS]],"",0)</f>
        <v/>
      </c>
      <c r="AB356" s="2" t="str" cm="1">
        <f t="array" ref="AB356">IFERROR(_xlfn.XLOOKUP(AVANZA[[#This Row],[ID_Peticion]],Tabla6[[#All],[NUM_PETICION]],Tabla6[[#All],[FEC_LEGAL]],"",0),"")</f>
        <v/>
      </c>
      <c r="AC356" s="14">
        <f ca="1">IF(AVANZA[[#This Row],[FECHA LEG]]&lt;&gt;0,IFERROR(AVANZA[[#This Row],[FECHA LEG]]-AVANZA[[#This Row],[FechaIniEstadoSubPetAtis]],0),TODAY()-AVANZA[[#This Row],[FechaIniEstadoSubPetAtis]])</f>
        <v>0</v>
      </c>
      <c r="AD356" s="35">
        <f ca="1">IF(AVANZA[[#This Row],[FINAL Vs LG]]&lt;&gt;0,IF(AVANZA[[#This Row],[FINAL Vs LG]]&lt;7.1,"100%",IF(AND(AVANZA[[#This Row],[FINAL Vs LG]]&gt;7.1,AVANZA[[#This Row],[FINAL Vs LG]]&lt;11.1),"50%","0%")),0)</f>
        <v>0</v>
      </c>
      <c r="AE356" s="14">
        <f ca="1">VLOOKUP(DAY(TODAY()),BACK!F:G,2,0)</f>
        <v>14</v>
      </c>
      <c r="AF356" s="14">
        <f>BACK!$I$2</f>
        <v>24</v>
      </c>
      <c r="AG356" s="14">
        <f>IF(AVANZA[[#This Row],[Oferta_empaquetada_comisiones]]="SI",1,0)</f>
        <v>0</v>
      </c>
      <c r="AH356" s="36">
        <f>IF(AVANZA[[#This Row],[Variable]]="TERMINADA",IFERROR(VLOOKUP(AVANZA[[#This Row],[SUPERVISOR]],Tabla2[#All],4,0),0),)</f>
        <v>0</v>
      </c>
      <c r="AI356" s="14">
        <f>IF(AVANZA[[#This Row],[Producto]]="BA",1,0)</f>
        <v>1</v>
      </c>
      <c r="AJ356" s="14">
        <f>IF(AVANZA[[#This Row],[Producto]]="DUO",1,0)</f>
        <v>0</v>
      </c>
      <c r="AK356" s="14">
        <f>IF(AVANZA[[#This Row],[Producto]]="TRIO",1,0)</f>
        <v>0</v>
      </c>
      <c r="AL356" t="s">
        <v>870</v>
      </c>
      <c r="AM356">
        <v>-1</v>
      </c>
      <c r="AN356">
        <v>-1</v>
      </c>
      <c r="AO356" t="s">
        <v>16213</v>
      </c>
      <c r="AP356" s="1">
        <v>46149.838865740741</v>
      </c>
      <c r="AQ356">
        <v>-1</v>
      </c>
      <c r="AR356" t="s">
        <v>16214</v>
      </c>
      <c r="AS356">
        <v>-1</v>
      </c>
      <c r="AT356">
        <v>-1</v>
      </c>
      <c r="AU356">
        <v>-1</v>
      </c>
      <c r="AV356">
        <v>-1</v>
      </c>
      <c r="AW356">
        <v>-1</v>
      </c>
      <c r="AX356" t="s">
        <v>224</v>
      </c>
      <c r="AY356">
        <v>-1</v>
      </c>
      <c r="AZ356">
        <v>2026</v>
      </c>
      <c r="BA356">
        <v>5</v>
      </c>
      <c r="BB356">
        <v>8</v>
      </c>
      <c r="BC356">
        <v>-1</v>
      </c>
      <c r="BD356" t="s">
        <v>225</v>
      </c>
      <c r="BE356">
        <v>-1</v>
      </c>
      <c r="BF356">
        <v>20001624193719</v>
      </c>
      <c r="BG356" t="s">
        <v>226</v>
      </c>
      <c r="BH356" t="s">
        <v>227</v>
      </c>
      <c r="BI356" t="s">
        <v>16215</v>
      </c>
      <c r="BJ356">
        <v>-1</v>
      </c>
      <c r="BK356">
        <v>-1</v>
      </c>
      <c r="BL356">
        <v>-1</v>
      </c>
      <c r="BM356" t="s">
        <v>573</v>
      </c>
      <c r="BN356" t="s">
        <v>230</v>
      </c>
      <c r="BO356" t="s">
        <v>16216</v>
      </c>
      <c r="BP356" t="s">
        <v>232</v>
      </c>
      <c r="BQ356">
        <v>2026</v>
      </c>
      <c r="BR356">
        <v>5</v>
      </c>
      <c r="BS356">
        <v>7</v>
      </c>
      <c r="BT356" s="1">
        <v>46150.65148148148</v>
      </c>
      <c r="BU356" t="s">
        <v>575</v>
      </c>
      <c r="BV356" s="2">
        <v>46150</v>
      </c>
      <c r="BW356" t="s">
        <v>576</v>
      </c>
      <c r="BX356" s="2">
        <v>46150</v>
      </c>
      <c r="BY356" s="2">
        <v>46150</v>
      </c>
      <c r="BZ356" t="s">
        <v>2266</v>
      </c>
      <c r="CA356" t="s">
        <v>297</v>
      </c>
      <c r="CB356" t="s">
        <v>297</v>
      </c>
      <c r="CC356" t="s">
        <v>16217</v>
      </c>
      <c r="CD356" t="s">
        <v>3564</v>
      </c>
      <c r="CE356">
        <v>-1</v>
      </c>
      <c r="CF356" t="s">
        <v>300</v>
      </c>
      <c r="CG356" t="s">
        <v>301</v>
      </c>
      <c r="CH356" t="s">
        <v>242</v>
      </c>
      <c r="CI356">
        <v>1015443152</v>
      </c>
      <c r="CJ356" t="s">
        <v>877</v>
      </c>
      <c r="CK356" t="s">
        <v>245</v>
      </c>
      <c r="CL356" t="s">
        <v>409</v>
      </c>
      <c r="CM356" t="s">
        <v>247</v>
      </c>
      <c r="CN356" t="s">
        <v>410</v>
      </c>
      <c r="CT356" t="s">
        <v>386</v>
      </c>
      <c r="CU356" t="s">
        <v>225</v>
      </c>
      <c r="CW356" t="s">
        <v>226</v>
      </c>
      <c r="CX356" t="s">
        <v>227</v>
      </c>
      <c r="CY356" t="s">
        <v>13637</v>
      </c>
      <c r="DA356" t="s">
        <v>250</v>
      </c>
      <c r="DB356">
        <v>-1</v>
      </c>
      <c r="DF356" t="s">
        <v>14186</v>
      </c>
      <c r="DJ356" t="s">
        <v>252</v>
      </c>
      <c r="DK356" t="s">
        <v>253</v>
      </c>
      <c r="DL356" t="s">
        <v>253</v>
      </c>
      <c r="DN356" t="s">
        <v>255</v>
      </c>
      <c r="DR356" t="s">
        <v>878</v>
      </c>
      <c r="DS356" t="s">
        <v>877</v>
      </c>
      <c r="DT356" t="s">
        <v>870</v>
      </c>
      <c r="DV356">
        <v>1</v>
      </c>
      <c r="DW356" t="s">
        <v>283</v>
      </c>
      <c r="ED356" s="2">
        <v>46150</v>
      </c>
      <c r="EF356">
        <v>9</v>
      </c>
      <c r="EP356" t="s">
        <v>258</v>
      </c>
      <c r="FA356" t="s">
        <v>245</v>
      </c>
      <c r="FB356" t="s">
        <v>308</v>
      </c>
      <c r="FD356" t="s">
        <v>308</v>
      </c>
      <c r="FE356" t="s">
        <v>309</v>
      </c>
      <c r="FF356" t="s">
        <v>309</v>
      </c>
      <c r="FK356" t="s">
        <v>263</v>
      </c>
      <c r="FN356" t="s">
        <v>410</v>
      </c>
      <c r="FO356" t="s">
        <v>414</v>
      </c>
      <c r="FR356">
        <v>0</v>
      </c>
      <c r="GB356" t="s">
        <v>266</v>
      </c>
      <c r="GM356">
        <v>0</v>
      </c>
      <c r="GS356" t="s">
        <v>267</v>
      </c>
      <c r="GT356" s="2"/>
      <c r="GU356" t="s">
        <v>268</v>
      </c>
      <c r="GV356" t="s">
        <v>311</v>
      </c>
      <c r="GW356" t="s">
        <v>270</v>
      </c>
      <c r="GX356" t="s">
        <v>272</v>
      </c>
      <c r="GY356" t="s">
        <v>272</v>
      </c>
      <c r="GZ356" t="s">
        <v>344</v>
      </c>
      <c r="HE356" t="s">
        <v>230</v>
      </c>
      <c r="HF356" t="s">
        <v>14367</v>
      </c>
      <c r="HR356" t="s">
        <v>278</v>
      </c>
      <c r="HV356">
        <v>85900</v>
      </c>
      <c r="HW356" t="s">
        <v>279</v>
      </c>
      <c r="HY356">
        <v>0</v>
      </c>
      <c r="HZ356">
        <v>0</v>
      </c>
      <c r="IA356" t="s">
        <v>279</v>
      </c>
      <c r="IB356" t="s">
        <v>281</v>
      </c>
      <c r="IC356" t="s">
        <v>16218</v>
      </c>
      <c r="IE356" t="s">
        <v>283</v>
      </c>
      <c r="IF356" t="s">
        <v>283</v>
      </c>
      <c r="IG356" t="s">
        <v>283</v>
      </c>
      <c r="IH356" t="s">
        <v>284</v>
      </c>
      <c r="II356" t="s">
        <v>285</v>
      </c>
      <c r="IJ356" t="s">
        <v>286</v>
      </c>
      <c r="IK356" t="s">
        <v>278</v>
      </c>
      <c r="IL356" t="s">
        <v>346</v>
      </c>
      <c r="IM356" t="s">
        <v>288</v>
      </c>
      <c r="IN356" t="s">
        <v>290</v>
      </c>
      <c r="IP356" t="s">
        <v>290</v>
      </c>
      <c r="IQ356" t="s">
        <v>284</v>
      </c>
      <c r="IS356" t="s">
        <v>291</v>
      </c>
      <c r="IT356" t="s">
        <v>453</v>
      </c>
      <c r="IU356" t="s">
        <v>713</v>
      </c>
      <c r="IV356" t="s">
        <v>434</v>
      </c>
      <c r="IW356" t="s">
        <v>318</v>
      </c>
      <c r="IY356" t="s">
        <v>281</v>
      </c>
    </row>
    <row r="357" spans="1:259" x14ac:dyDescent="0.3">
      <c r="A357" s="14">
        <f>DAY(AVANZA[[#This Row],[FechaSeguimiento]])</f>
        <v>8</v>
      </c>
      <c r="B357" s="14">
        <f>MONTH(AVANZA[[#This Row],[FechaSeguimiento]])</f>
        <v>5</v>
      </c>
      <c r="C357"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57" t="str">
        <f>LOWER(IFERROR(VLOOKUP(AVANZA[[#This Row],[ID_Peticion]],CANCELADAS[#All],2,0),""))</f>
        <v/>
      </c>
      <c r="E357" t="str">
        <f>LOWER(IFERROR(VLOOKUP(AVANZA[[#This Row],[ID_Peticion]],CANCELADAS[#All],3,0),""))</f>
        <v/>
      </c>
      <c r="F357" t="str">
        <f>LOWER(IF(AVANZA[[#This Row],[CEDULA CLIENTE]]&lt;&gt;""," CC: " &amp; COUNTIFS(AVANZA[CEDULA CLIENTE],AVANZA[[#This Row],[CEDULA CLIENTE]]),"")&amp; IF(AVANZA[[#This Row],[Direccion]]&lt;&gt;""," DIR: " &amp; COUNTIFS(AVANZA[Direccion],AVANZA[[#This Row],[Direccion]]),""))</f>
        <v xml:space="preserve"> dir: 1</v>
      </c>
      <c r="G357" t="str">
        <f>IFERROR(VLOOKUP(AVANZA[[#This Row],[Cedula_Vendedor_Atis]],PLANTA[[#All],[CEDULA]:[LINEA]],3,0),"No Cruza")</f>
        <v>Marisol Avella</v>
      </c>
      <c r="H357" t="str">
        <f>IFERROR(VLOOKUP(AVANZA[[#This Row],[Cedula_Vendedor_Atis]],PLANTA[[#All],[CEDULA]:[LINEA]],4,0),"No Cruza")</f>
        <v>Fija</v>
      </c>
      <c r="I357" t="str">
        <f>LOWER(IF(AVANZA[[#This Row],[ATRIBUIBLE]]="",AVANZA[[#This Row],[Variable]],AVANZA[[#This Row],[ATRIBUIBLE]]))</f>
        <v>terminada</v>
      </c>
      <c r="J357" s="14">
        <f>IF(AVANZA[[#This Row],[Variable]]=AVANZA[[#Headers],[TERMINADA]],1,0)</f>
        <v>1</v>
      </c>
      <c r="K357" s="14">
        <f>IF(AVANZA[[#This Row],[Variable]]=AVANZA[[#Headers],[ANULADA]],1,0)</f>
        <v>0</v>
      </c>
      <c r="L357" s="14">
        <f>IF(AVANZA[[#This Row],[Variable]]=AVANZA[[#Headers],[PENDIENTE]],1,0)</f>
        <v>0</v>
      </c>
      <c r="M357" s="14">
        <f>IF(AVANZA[[#This Row],[ESTADO AGENDA]]="AGENDADA",1,0)</f>
        <v>0</v>
      </c>
      <c r="N357" s="14">
        <f>IF(AVANZA[[#This Row],[ESTADO AGENDA]]="PENDIENTE DE AGENDAR",1,0)</f>
        <v>0</v>
      </c>
      <c r="O357" s="14">
        <f>IF(AVANZA[[#This Row],[ESTADO AGENDA]]="SUSPENDIDA",1,0)</f>
        <v>0</v>
      </c>
      <c r="P357" t="str" cm="1">
        <f t="array" ref="P357">_xlfn.XLOOKUP(AVANZA[[#This Row],[Num_Agrupacion_Pet_Atis]],Tabla1[[#All],[Numero_de_actuacion]],Tabla1[[#All],[Estado_de_la_orden]],"",0)</f>
        <v/>
      </c>
      <c r="Q357" s="2" t="str" cm="1">
        <f t="array" ref="Q357">_xlfn.XLOOKUP(AVANZA[[#This Row],[Num_Agrupacion_Pet_Atis]],Tabla1[[#All],[Numero_de_actuacion]],Tabla1[[#All],[Fecha_de_la_cita]],"",0)</f>
        <v/>
      </c>
      <c r="R357" t="str" cm="1">
        <f t="array" ref="R357">_xlfn.XLOOKUP(AVANZA[[#This Row],[Num_Agrupacion_Pet_Atis]],Tabla1[[#All],[Numero_de_actuacion]],Tabla1[[#All],[Franja_horaria_de_la_cita]],"",0)</f>
        <v/>
      </c>
      <c r="S357" s="14" t="str">
        <f>IFERROR(DAY(AVANZA[[#This Row],[FECHA AGENDA]]),"")</f>
        <v/>
      </c>
      <c r="T357" s="14" t="str">
        <f>IFERROR(MONTH(AVANZA[[#This Row],[FECHA AGENDA]]),"")</f>
        <v/>
      </c>
      <c r="U357" t="str" cm="1">
        <f t="array" ref="U357">_xlfn.XLOOKUP(AVANZA[[#This Row],[Num_Agrupacion_Pet_Atis]],Tabla1[[#All],[Numero_de_actuacion]],Tabla1[[#All],[Motivo_de_suspension]],"",0)</f>
        <v/>
      </c>
      <c r="V357" s="2" t="str" cm="1">
        <f t="array" ref="V357">_xlfn.XLOOKUP(AVANZA[[#This Row],[Num_Agrupacion_Pet_Atis]],Tabla1[[#All],[Numero_de_actuacion]],Tabla1[[#All],[No_identificacion_cliente]],"",0)</f>
        <v/>
      </c>
      <c r="W357" s="2" t="str" cm="1">
        <f t="array" ref="W357">_xlfn.XLOOKUP(AVANZA[[#This Row],[Num_Agrupacion_Pet_Atis]],Tabla1[[#All],[Numero_de_actuacion]],Tabla1[[#All],[Movil_de_contacto]],"",0)</f>
        <v/>
      </c>
      <c r="X357" s="14">
        <f>IF(OR(AVANZA[[#This Row],[ESTADO LEG]]="Legalizada grabacion",AVANZA[[#This Row],[ESTADO LEG]]="Legalizada aut"),1,0)</f>
        <v>0</v>
      </c>
      <c r="Y357" s="14">
        <f>IF(OR(AVANZA[[#This Row],[ESTADO LEG]]="pdte legalizar",AVANZA[[#This Row],[ESTADO LEG]]="No cruza"),1,0)</f>
        <v>1</v>
      </c>
      <c r="Z357" t="str" cm="1">
        <f t="array" ref="Z357">IF(AVANZA[[#This Row],[Variable]]="Terminada",LOWER(_xlfn.XLOOKUP(AVANZA[[#This Row],[ID_Peticion]],Tabla6[[#All],[NUM_PETICION]],Tabla6[[#All],[ESTADO_LEG]],"NO CRUZA",0)),AVANZA[[#This Row],[Variable]])</f>
        <v>pdte legalizar</v>
      </c>
      <c r="AA357" cm="1">
        <f t="array" ref="AA357">_xlfn.XLOOKUP(AVANZA[[#This Row],[ID_Peticion]],Tabla6[[#All],[NUM_PETICION]],Tabla6[[#All],[DIF_DIAS]],"",0)</f>
        <v>5</v>
      </c>
      <c r="AB357" s="2" cm="1">
        <f t="array" ref="AB357">IFERROR(_xlfn.XLOOKUP(AVANZA[[#This Row],[ID_Peticion]],Tabla6[[#All],[NUM_PETICION]],Tabla6[[#All],[FEC_LEGAL]],"",0),"")</f>
        <v>0</v>
      </c>
      <c r="AC357" s="14">
        <f ca="1">IF(AVANZA[[#This Row],[FECHA LEG]]&lt;&gt;0,IFERROR(AVANZA[[#This Row],[FECHA LEG]]-AVANZA[[#This Row],[FechaIniEstadoSubPetAtis]],0),TODAY()-AVANZA[[#This Row],[FechaIniEstadoSubPetAtis]])</f>
        <v>9</v>
      </c>
      <c r="AD357" s="35" t="str">
        <f ca="1">IF(AVANZA[[#This Row],[FINAL Vs LG]]&lt;&gt;0,IF(AVANZA[[#This Row],[FINAL Vs LG]]&lt;7.1,"100%",IF(AND(AVANZA[[#This Row],[FINAL Vs LG]]&gt;7.1,AVANZA[[#This Row],[FINAL Vs LG]]&lt;11.1),"50%","0%")),0)</f>
        <v>50%</v>
      </c>
      <c r="AE357" s="14">
        <f ca="1">VLOOKUP(DAY(TODAY()),BACK!F:G,2,0)</f>
        <v>14</v>
      </c>
      <c r="AF357" s="14">
        <f>BACK!$I$2</f>
        <v>24</v>
      </c>
      <c r="AG357" s="14">
        <f>IF(AVANZA[[#This Row],[Oferta_empaquetada_comisiones]]="SI",1,0)</f>
        <v>0</v>
      </c>
      <c r="AH357" s="36">
        <f>IF(AVANZA[[#This Row],[Variable]]="TERMINADA",IFERROR(VLOOKUP(AVANZA[[#This Row],[SUPERVISOR]],Tabla2[#All],4,0),0),)</f>
        <v>3.5</v>
      </c>
      <c r="AI357" s="14">
        <f>IF(AVANZA[[#This Row],[Producto]]="BA",1,0)</f>
        <v>1</v>
      </c>
      <c r="AJ357" s="14">
        <f>IF(AVANZA[[#This Row],[Producto]]="DUO",1,0)</f>
        <v>0</v>
      </c>
      <c r="AK357" s="14">
        <f>IF(AVANZA[[#This Row],[Producto]]="TRIO",1,0)</f>
        <v>0</v>
      </c>
      <c r="AL357" t="s">
        <v>347</v>
      </c>
      <c r="AM357">
        <v>-1</v>
      </c>
      <c r="AN357">
        <v>-1</v>
      </c>
      <c r="AO357" t="s">
        <v>16219</v>
      </c>
      <c r="AP357" s="1">
        <v>46149.361307870371</v>
      </c>
      <c r="AQ357">
        <v>-1</v>
      </c>
      <c r="AR357" t="s">
        <v>16220</v>
      </c>
      <c r="AS357">
        <v>-1</v>
      </c>
      <c r="AT357">
        <v>-1</v>
      </c>
      <c r="AU357">
        <v>-1</v>
      </c>
      <c r="AV357">
        <v>-1</v>
      </c>
      <c r="AW357">
        <v>-1</v>
      </c>
      <c r="AX357" t="s">
        <v>224</v>
      </c>
      <c r="AY357">
        <v>-1</v>
      </c>
      <c r="AZ357">
        <v>2026</v>
      </c>
      <c r="BA357">
        <v>5</v>
      </c>
      <c r="BB357">
        <v>8</v>
      </c>
      <c r="BC357">
        <v>-1</v>
      </c>
      <c r="BD357" t="s">
        <v>225</v>
      </c>
      <c r="BE357">
        <v>-1</v>
      </c>
      <c r="BF357">
        <v>20001623751857</v>
      </c>
      <c r="BG357" t="s">
        <v>226</v>
      </c>
      <c r="BH357" t="s">
        <v>227</v>
      </c>
      <c r="BI357" t="s">
        <v>16221</v>
      </c>
      <c r="BJ357">
        <v>-1</v>
      </c>
      <c r="BK357">
        <v>-1</v>
      </c>
      <c r="BL357">
        <v>-1</v>
      </c>
      <c r="BM357" t="s">
        <v>229</v>
      </c>
      <c r="BN357" t="s">
        <v>230</v>
      </c>
      <c r="BO357" t="s">
        <v>16222</v>
      </c>
      <c r="BP357" t="s">
        <v>232</v>
      </c>
      <c r="BQ357">
        <v>2026</v>
      </c>
      <c r="BR357">
        <v>5</v>
      </c>
      <c r="BS357">
        <v>7</v>
      </c>
      <c r="BT357" s="1">
        <v>46150.516215277778</v>
      </c>
      <c r="BU357" t="s">
        <v>233</v>
      </c>
      <c r="BV357" s="2">
        <v>46150</v>
      </c>
      <c r="BW357" t="s">
        <v>234</v>
      </c>
      <c r="BX357" s="2">
        <v>46149</v>
      </c>
      <c r="BY357" s="2">
        <v>46150</v>
      </c>
      <c r="BZ357" t="s">
        <v>235</v>
      </c>
      <c r="CA357" t="s">
        <v>297</v>
      </c>
      <c r="CB357" t="s">
        <v>297</v>
      </c>
      <c r="CC357" t="s">
        <v>16223</v>
      </c>
      <c r="CD357" t="s">
        <v>3396</v>
      </c>
      <c r="CE357">
        <v>-1</v>
      </c>
      <c r="CF357" t="s">
        <v>300</v>
      </c>
      <c r="CG357" t="s">
        <v>301</v>
      </c>
      <c r="CH357" t="s">
        <v>242</v>
      </c>
      <c r="CI357">
        <v>53061857</v>
      </c>
      <c r="CJ357" t="s">
        <v>358</v>
      </c>
      <c r="CK357" t="s">
        <v>245</v>
      </c>
      <c r="CL357" t="s">
        <v>246</v>
      </c>
      <c r="CM357" t="s">
        <v>247</v>
      </c>
      <c r="CN357" t="s">
        <v>359</v>
      </c>
      <c r="CT357" t="s">
        <v>386</v>
      </c>
      <c r="CU357" t="s">
        <v>225</v>
      </c>
      <c r="CW357" t="s">
        <v>226</v>
      </c>
      <c r="CX357" t="s">
        <v>227</v>
      </c>
      <c r="DA357" t="s">
        <v>250</v>
      </c>
      <c r="DB357">
        <v>-1</v>
      </c>
      <c r="DF357" t="s">
        <v>251</v>
      </c>
      <c r="DJ357" t="s">
        <v>252</v>
      </c>
      <c r="DK357" t="s">
        <v>253</v>
      </c>
      <c r="DL357" t="s">
        <v>254</v>
      </c>
      <c r="DN357" t="s">
        <v>255</v>
      </c>
      <c r="DR357" t="s">
        <v>360</v>
      </c>
      <c r="DS357" t="s">
        <v>358</v>
      </c>
      <c r="DT357" t="s">
        <v>347</v>
      </c>
      <c r="DV357">
        <v>1</v>
      </c>
      <c r="DW357" t="s">
        <v>283</v>
      </c>
      <c r="ED357" s="2">
        <v>46150</v>
      </c>
      <c r="EE357" t="s">
        <v>343</v>
      </c>
      <c r="EF357">
        <v>1</v>
      </c>
      <c r="EP357" t="s">
        <v>258</v>
      </c>
      <c r="ES357" t="s">
        <v>14142</v>
      </c>
      <c r="EZ357" t="s">
        <v>14149</v>
      </c>
      <c r="FA357" t="s">
        <v>245</v>
      </c>
      <c r="FB357" t="s">
        <v>308</v>
      </c>
      <c r="FD357" t="s">
        <v>308</v>
      </c>
      <c r="FE357" t="s">
        <v>309</v>
      </c>
      <c r="FF357" t="s">
        <v>309</v>
      </c>
      <c r="FK357" t="s">
        <v>263</v>
      </c>
      <c r="FL357" t="s">
        <v>16224</v>
      </c>
      <c r="FN357" t="s">
        <v>359</v>
      </c>
      <c r="FO357" t="s">
        <v>366</v>
      </c>
      <c r="FR357">
        <v>85900</v>
      </c>
      <c r="GB357" t="s">
        <v>266</v>
      </c>
      <c r="GC357" t="s">
        <v>225</v>
      </c>
      <c r="GD357">
        <v>0</v>
      </c>
      <c r="GF357">
        <v>0</v>
      </c>
      <c r="GG357">
        <v>25421</v>
      </c>
      <c r="GI357">
        <v>85900</v>
      </c>
      <c r="GJ357">
        <v>0</v>
      </c>
      <c r="GL357">
        <v>0</v>
      </c>
      <c r="GM357">
        <v>102221</v>
      </c>
      <c r="GS357" t="s">
        <v>267</v>
      </c>
      <c r="GT357" s="2">
        <v>45169</v>
      </c>
      <c r="GU357" t="s">
        <v>268</v>
      </c>
      <c r="GV357" t="s">
        <v>311</v>
      </c>
      <c r="GW357" t="s">
        <v>270</v>
      </c>
      <c r="GX357" t="s">
        <v>271</v>
      </c>
      <c r="GY357" t="s">
        <v>272</v>
      </c>
      <c r="GZ357" t="s">
        <v>273</v>
      </c>
      <c r="HA357" t="s">
        <v>336</v>
      </c>
      <c r="HC357" t="s">
        <v>337</v>
      </c>
      <c r="HE357" t="s">
        <v>230</v>
      </c>
      <c r="HF357" t="s">
        <v>14364</v>
      </c>
      <c r="HG357" t="s">
        <v>277</v>
      </c>
      <c r="HR357" t="s">
        <v>278</v>
      </c>
      <c r="HV357">
        <v>85900</v>
      </c>
      <c r="HW357" t="s">
        <v>279</v>
      </c>
      <c r="HX357" t="s">
        <v>280</v>
      </c>
      <c r="HY357">
        <v>103568</v>
      </c>
      <c r="HZ357">
        <v>17668</v>
      </c>
      <c r="IA357" t="s">
        <v>279</v>
      </c>
      <c r="IB357" t="s">
        <v>281</v>
      </c>
      <c r="ID357" t="s">
        <v>282</v>
      </c>
      <c r="IE357" t="s">
        <v>283</v>
      </c>
      <c r="IF357" t="s">
        <v>283</v>
      </c>
      <c r="IG357" t="s">
        <v>283</v>
      </c>
      <c r="IH357" t="s">
        <v>284</v>
      </c>
      <c r="II357" t="s">
        <v>285</v>
      </c>
      <c r="IJ357" t="s">
        <v>286</v>
      </c>
      <c r="IK357" t="s">
        <v>278</v>
      </c>
      <c r="IL357" t="s">
        <v>371</v>
      </c>
      <c r="IM357" t="s">
        <v>288</v>
      </c>
      <c r="IN357" t="s">
        <v>289</v>
      </c>
      <c r="IP357" t="s">
        <v>290</v>
      </c>
      <c r="IQ357" t="s">
        <v>284</v>
      </c>
      <c r="IS357" t="s">
        <v>291</v>
      </c>
      <c r="IT357" t="s">
        <v>561</v>
      </c>
      <c r="IY357" t="s">
        <v>281</v>
      </c>
    </row>
    <row r="358" spans="1:259" x14ac:dyDescent="0.3">
      <c r="A358" s="14">
        <f>DAY(AVANZA[[#This Row],[FechaSeguimiento]])</f>
        <v>8</v>
      </c>
      <c r="B358" s="14">
        <f>MONTH(AVANZA[[#This Row],[FechaSeguimiento]])</f>
        <v>5</v>
      </c>
      <c r="C358"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358" t="str">
        <f>LOWER(IFERROR(VLOOKUP(AVANZA[[#This Row],[ID_Peticion]],CANCELADAS[#All],2,0),""))</f>
        <v/>
      </c>
      <c r="E358" t="str">
        <f>LOWER(IFERROR(VLOOKUP(AVANZA[[#This Row],[ID_Peticion]],CANCELADAS[#All],3,0),""))</f>
        <v/>
      </c>
      <c r="F358" t="str">
        <f>LOWER(IF(AVANZA[[#This Row],[CEDULA CLIENTE]]&lt;&gt;""," CC: " &amp; COUNTIFS(AVANZA[CEDULA CLIENTE],AVANZA[[#This Row],[CEDULA CLIENTE]]),"")&amp; IF(AVANZA[[#This Row],[Direccion]]&lt;&gt;""," DIR: " &amp; COUNTIFS(AVANZA[Direccion],AVANZA[[#This Row],[Direccion]]),""))</f>
        <v xml:space="preserve"> dir: 1</v>
      </c>
      <c r="G358" t="str">
        <f>IFERROR(VLOOKUP(AVANZA[[#This Row],[Cedula_Vendedor_Atis]],PLANTA[[#All],[CEDULA]:[LINEA]],3,0),"No Cruza")</f>
        <v>Marisol Avella</v>
      </c>
      <c r="H358" t="str">
        <f>IFERROR(VLOOKUP(AVANZA[[#This Row],[Cedula_Vendedor_Atis]],PLANTA[[#All],[CEDULA]:[LINEA]],4,0),"No Cruza")</f>
        <v>Fija</v>
      </c>
      <c r="I358" t="str">
        <f>LOWER(IF(AVANZA[[#This Row],[ATRIBUIBLE]]="",AVANZA[[#This Row],[Variable]],AVANZA[[#This Row],[ATRIBUIBLE]]))</f>
        <v>terminada</v>
      </c>
      <c r="J358" s="14">
        <f>IF(AVANZA[[#This Row],[Variable]]=AVANZA[[#Headers],[TERMINADA]],1,0)</f>
        <v>1</v>
      </c>
      <c r="K358" s="14">
        <f>IF(AVANZA[[#This Row],[Variable]]=AVANZA[[#Headers],[ANULADA]],1,0)</f>
        <v>0</v>
      </c>
      <c r="L358" s="14">
        <f>IF(AVANZA[[#This Row],[Variable]]=AVANZA[[#Headers],[PENDIENTE]],1,0)</f>
        <v>0</v>
      </c>
      <c r="M358" s="14">
        <f>IF(AVANZA[[#This Row],[ESTADO AGENDA]]="AGENDADA",1,0)</f>
        <v>0</v>
      </c>
      <c r="N358" s="14">
        <f>IF(AVANZA[[#This Row],[ESTADO AGENDA]]="PENDIENTE DE AGENDAR",1,0)</f>
        <v>0</v>
      </c>
      <c r="O358" s="14">
        <f>IF(AVANZA[[#This Row],[ESTADO AGENDA]]="SUSPENDIDA",1,0)</f>
        <v>0</v>
      </c>
      <c r="P358" t="str" cm="1">
        <f t="array" ref="P358">_xlfn.XLOOKUP(AVANZA[[#This Row],[Num_Agrupacion_Pet_Atis]],Tabla1[[#All],[Numero_de_actuacion]],Tabla1[[#All],[Estado_de_la_orden]],"",0)</f>
        <v/>
      </c>
      <c r="Q358" s="2" t="str" cm="1">
        <f t="array" ref="Q358">_xlfn.XLOOKUP(AVANZA[[#This Row],[Num_Agrupacion_Pet_Atis]],Tabla1[[#All],[Numero_de_actuacion]],Tabla1[[#All],[Fecha_de_la_cita]],"",0)</f>
        <v/>
      </c>
      <c r="R358" t="str" cm="1">
        <f t="array" ref="R358">_xlfn.XLOOKUP(AVANZA[[#This Row],[Num_Agrupacion_Pet_Atis]],Tabla1[[#All],[Numero_de_actuacion]],Tabla1[[#All],[Franja_horaria_de_la_cita]],"",0)</f>
        <v/>
      </c>
      <c r="S358" s="14" t="str">
        <f>IFERROR(DAY(AVANZA[[#This Row],[FECHA AGENDA]]),"")</f>
        <v/>
      </c>
      <c r="T358" s="14" t="str">
        <f>IFERROR(MONTH(AVANZA[[#This Row],[FECHA AGENDA]]),"")</f>
        <v/>
      </c>
      <c r="U358" t="str" cm="1">
        <f t="array" ref="U358">_xlfn.XLOOKUP(AVANZA[[#This Row],[Num_Agrupacion_Pet_Atis]],Tabla1[[#All],[Numero_de_actuacion]],Tabla1[[#All],[Motivo_de_suspension]],"",0)</f>
        <v/>
      </c>
      <c r="V358" s="2" t="str" cm="1">
        <f t="array" ref="V358">_xlfn.XLOOKUP(AVANZA[[#This Row],[Num_Agrupacion_Pet_Atis]],Tabla1[[#All],[Numero_de_actuacion]],Tabla1[[#All],[No_identificacion_cliente]],"",0)</f>
        <v/>
      </c>
      <c r="W358" s="2" t="str" cm="1">
        <f t="array" ref="W358">_xlfn.XLOOKUP(AVANZA[[#This Row],[Num_Agrupacion_Pet_Atis]],Tabla1[[#All],[Numero_de_actuacion]],Tabla1[[#All],[Movil_de_contacto]],"",0)</f>
        <v/>
      </c>
      <c r="X358" s="14">
        <f>IF(OR(AVANZA[[#This Row],[ESTADO LEG]]="Legalizada grabacion",AVANZA[[#This Row],[ESTADO LEG]]="Legalizada aut"),1,0)</f>
        <v>0</v>
      </c>
      <c r="Y358" s="14">
        <f>IF(OR(AVANZA[[#This Row],[ESTADO LEG]]="pdte legalizar",AVANZA[[#This Row],[ESTADO LEG]]="No cruza"),1,0)</f>
        <v>1</v>
      </c>
      <c r="Z358" t="str" cm="1">
        <f t="array" ref="Z358">IF(AVANZA[[#This Row],[Variable]]="Terminada",LOWER(_xlfn.XLOOKUP(AVANZA[[#This Row],[ID_Peticion]],Tabla6[[#All],[NUM_PETICION]],Tabla6[[#All],[ESTADO_LEG]],"NO CRUZA",0)),AVANZA[[#This Row],[Variable]])</f>
        <v>pdte legalizar</v>
      </c>
      <c r="AA358" cm="1">
        <f t="array" ref="AA358">_xlfn.XLOOKUP(AVANZA[[#This Row],[ID_Peticion]],Tabla6[[#All],[NUM_PETICION]],Tabla6[[#All],[DIF_DIAS]],"",0)</f>
        <v>5</v>
      </c>
      <c r="AB358" s="2" cm="1">
        <f t="array" ref="AB358">IFERROR(_xlfn.XLOOKUP(AVANZA[[#This Row],[ID_Peticion]],Tabla6[[#All],[NUM_PETICION]],Tabla6[[#All],[FEC_LEGAL]],"",0),"")</f>
        <v>0</v>
      </c>
      <c r="AC358" s="14">
        <f ca="1">IF(AVANZA[[#This Row],[FECHA LEG]]&lt;&gt;0,IFERROR(AVANZA[[#This Row],[FECHA LEG]]-AVANZA[[#This Row],[FechaIniEstadoSubPetAtis]],0),TODAY()-AVANZA[[#This Row],[FechaIniEstadoSubPetAtis]])</f>
        <v>9</v>
      </c>
      <c r="AD358" s="35" t="str">
        <f ca="1">IF(AVANZA[[#This Row],[FINAL Vs LG]]&lt;&gt;0,IF(AVANZA[[#This Row],[FINAL Vs LG]]&lt;7.1,"100%",IF(AND(AVANZA[[#This Row],[FINAL Vs LG]]&gt;7.1,AVANZA[[#This Row],[FINAL Vs LG]]&lt;11.1),"50%","0%")),0)</f>
        <v>50%</v>
      </c>
      <c r="AE358" s="14">
        <f ca="1">VLOOKUP(DAY(TODAY()),BACK!F:G,2,0)</f>
        <v>14</v>
      </c>
      <c r="AF358" s="14">
        <f>BACK!$I$2</f>
        <v>24</v>
      </c>
      <c r="AG358" s="14">
        <f>IF(AVANZA[[#This Row],[Oferta_empaquetada_comisiones]]="SI",1,0)</f>
        <v>1</v>
      </c>
      <c r="AH358" s="36">
        <f>IF(AVANZA[[#This Row],[Variable]]="TERMINADA",IFERROR(VLOOKUP(AVANZA[[#This Row],[SUPERVISOR]],Tabla2[#All],4,0),0),)</f>
        <v>3.5</v>
      </c>
      <c r="AI358" s="14">
        <f>IF(AVANZA[[#This Row],[Producto]]="BA",1,0)</f>
        <v>1</v>
      </c>
      <c r="AJ358" s="14">
        <f>IF(AVANZA[[#This Row],[Producto]]="DUO",1,0)</f>
        <v>0</v>
      </c>
      <c r="AK358" s="14">
        <f>IF(AVANZA[[#This Row],[Producto]]="TRIO",1,0)</f>
        <v>0</v>
      </c>
      <c r="AL358" t="s">
        <v>1961</v>
      </c>
      <c r="AM358">
        <v>-1</v>
      </c>
      <c r="AN358">
        <v>-1</v>
      </c>
      <c r="AO358" t="s">
        <v>16225</v>
      </c>
      <c r="AP358" s="1">
        <v>46139.568483796298</v>
      </c>
      <c r="AQ358">
        <v>-1</v>
      </c>
      <c r="AR358" t="s">
        <v>16226</v>
      </c>
      <c r="AS358">
        <v>-1</v>
      </c>
      <c r="AT358">
        <v>-1</v>
      </c>
      <c r="AU358">
        <v>-1</v>
      </c>
      <c r="AV358">
        <v>-1</v>
      </c>
      <c r="AW358">
        <v>-1</v>
      </c>
      <c r="AX358" t="s">
        <v>224</v>
      </c>
      <c r="AY358">
        <v>-1</v>
      </c>
      <c r="AZ358">
        <v>2026</v>
      </c>
      <c r="BA358">
        <v>5</v>
      </c>
      <c r="BB358">
        <v>8</v>
      </c>
      <c r="BC358">
        <v>-1</v>
      </c>
      <c r="BD358" t="s">
        <v>225</v>
      </c>
      <c r="BE358">
        <v>-1</v>
      </c>
      <c r="BF358">
        <v>20001618845767</v>
      </c>
      <c r="BG358" t="s">
        <v>226</v>
      </c>
      <c r="BH358" t="s">
        <v>227</v>
      </c>
      <c r="BI358" t="s">
        <v>16227</v>
      </c>
      <c r="BJ358">
        <v>-1</v>
      </c>
      <c r="BK358">
        <v>-1</v>
      </c>
      <c r="BL358">
        <v>-1</v>
      </c>
      <c r="BM358" t="s">
        <v>229</v>
      </c>
      <c r="BN358" t="s">
        <v>230</v>
      </c>
      <c r="BO358" t="s">
        <v>16228</v>
      </c>
      <c r="BP358" t="s">
        <v>232</v>
      </c>
      <c r="BQ358">
        <v>2026</v>
      </c>
      <c r="BR358">
        <v>4</v>
      </c>
      <c r="BS358">
        <v>27</v>
      </c>
      <c r="BT358" s="1">
        <v>46150.617719907408</v>
      </c>
      <c r="BU358" t="s">
        <v>233</v>
      </c>
      <c r="BV358" s="2">
        <v>46150</v>
      </c>
      <c r="BW358" t="s">
        <v>234</v>
      </c>
      <c r="BX358" s="2">
        <v>46139</v>
      </c>
      <c r="BY358" s="2">
        <v>46150</v>
      </c>
      <c r="BZ358" t="s">
        <v>235</v>
      </c>
      <c r="CA358" t="s">
        <v>297</v>
      </c>
      <c r="CB358" t="s">
        <v>297</v>
      </c>
      <c r="CC358" t="s">
        <v>16229</v>
      </c>
      <c r="CD358" t="s">
        <v>2429</v>
      </c>
      <c r="CE358">
        <v>-1</v>
      </c>
      <c r="CF358" t="s">
        <v>300</v>
      </c>
      <c r="CG358" t="s">
        <v>301</v>
      </c>
      <c r="CH358" t="s">
        <v>242</v>
      </c>
      <c r="CI358">
        <v>1013654397</v>
      </c>
      <c r="CJ358" t="s">
        <v>1969</v>
      </c>
      <c r="CK358" t="s">
        <v>245</v>
      </c>
      <c r="CL358" t="s">
        <v>246</v>
      </c>
      <c r="CM358" t="s">
        <v>247</v>
      </c>
      <c r="CN358" t="s">
        <v>248</v>
      </c>
      <c r="CT358" t="s">
        <v>853</v>
      </c>
      <c r="CU358" t="s">
        <v>225</v>
      </c>
      <c r="CW358" t="s">
        <v>226</v>
      </c>
      <c r="CX358" t="s">
        <v>227</v>
      </c>
      <c r="DA358" t="s">
        <v>250</v>
      </c>
      <c r="DB358">
        <v>-1</v>
      </c>
      <c r="DF358" t="s">
        <v>251</v>
      </c>
      <c r="DJ358" t="s">
        <v>252</v>
      </c>
      <c r="DK358" t="s">
        <v>253</v>
      </c>
      <c r="DL358" t="s">
        <v>254</v>
      </c>
      <c r="DN358" t="s">
        <v>255</v>
      </c>
      <c r="DR358" t="s">
        <v>1970</v>
      </c>
      <c r="DS358" t="s">
        <v>1969</v>
      </c>
      <c r="DT358" t="s">
        <v>1968</v>
      </c>
      <c r="DV358">
        <v>1</v>
      </c>
      <c r="DW358" t="s">
        <v>283</v>
      </c>
      <c r="ED358" s="2">
        <v>46150</v>
      </c>
      <c r="EE358" t="s">
        <v>306</v>
      </c>
      <c r="EF358">
        <v>5</v>
      </c>
      <c r="EP358" t="s">
        <v>258</v>
      </c>
      <c r="ES358" t="s">
        <v>249</v>
      </c>
      <c r="EZ358" t="s">
        <v>14303</v>
      </c>
      <c r="FA358" t="s">
        <v>245</v>
      </c>
      <c r="FB358" t="s">
        <v>308</v>
      </c>
      <c r="FD358" t="s">
        <v>308</v>
      </c>
      <c r="FE358" t="s">
        <v>309</v>
      </c>
      <c r="FF358" t="s">
        <v>309</v>
      </c>
      <c r="FK358" t="s">
        <v>263</v>
      </c>
      <c r="FL358" t="s">
        <v>16230</v>
      </c>
      <c r="FN358" t="s">
        <v>248</v>
      </c>
      <c r="FO358" t="s">
        <v>265</v>
      </c>
      <c r="FR358">
        <v>72185</v>
      </c>
      <c r="GB358" t="s">
        <v>266</v>
      </c>
      <c r="GC358" t="s">
        <v>225</v>
      </c>
      <c r="GD358">
        <v>0</v>
      </c>
      <c r="GF358">
        <v>0</v>
      </c>
      <c r="GG358">
        <v>25421</v>
      </c>
      <c r="GI358">
        <v>72185</v>
      </c>
      <c r="GJ358">
        <v>0</v>
      </c>
      <c r="GL358">
        <v>0</v>
      </c>
      <c r="GM358">
        <v>85900</v>
      </c>
      <c r="GS358" t="s">
        <v>267</v>
      </c>
      <c r="GT358" s="2">
        <v>44286</v>
      </c>
      <c r="GU358" t="s">
        <v>268</v>
      </c>
      <c r="GV358" t="s">
        <v>335</v>
      </c>
      <c r="GW358" t="s">
        <v>270</v>
      </c>
      <c r="GX358" t="s">
        <v>271</v>
      </c>
      <c r="GY358" t="s">
        <v>272</v>
      </c>
      <c r="GZ358" t="s">
        <v>273</v>
      </c>
      <c r="HA358" t="s">
        <v>1688</v>
      </c>
      <c r="HC358" t="s">
        <v>1689</v>
      </c>
      <c r="HE358" t="s">
        <v>230</v>
      </c>
      <c r="HF358" t="s">
        <v>14200</v>
      </c>
      <c r="HG358" t="s">
        <v>277</v>
      </c>
      <c r="HR358" t="s">
        <v>278</v>
      </c>
      <c r="HV358">
        <v>85900</v>
      </c>
      <c r="HW358" t="s">
        <v>279</v>
      </c>
      <c r="HX358" t="s">
        <v>633</v>
      </c>
      <c r="HY358">
        <v>89853</v>
      </c>
      <c r="HZ358">
        <v>17668</v>
      </c>
      <c r="IA358" t="s">
        <v>279</v>
      </c>
      <c r="IB358" t="s">
        <v>281</v>
      </c>
      <c r="IE358" t="s">
        <v>283</v>
      </c>
      <c r="IF358" t="s">
        <v>283</v>
      </c>
      <c r="IG358" t="s">
        <v>283</v>
      </c>
      <c r="IH358" t="s">
        <v>284</v>
      </c>
      <c r="II358" t="s">
        <v>285</v>
      </c>
      <c r="IJ358" t="s">
        <v>286</v>
      </c>
      <c r="IK358" t="s">
        <v>278</v>
      </c>
      <c r="IL358" t="s">
        <v>287</v>
      </c>
      <c r="IM358" t="s">
        <v>288</v>
      </c>
      <c r="IN358" t="s">
        <v>289</v>
      </c>
      <c r="IP358" t="s">
        <v>290</v>
      </c>
      <c r="IQ358" t="s">
        <v>284</v>
      </c>
      <c r="IS358" t="s">
        <v>291</v>
      </c>
      <c r="IY358" t="s">
        <v>279</v>
      </c>
    </row>
    <row r="359" spans="1:259" x14ac:dyDescent="0.3">
      <c r="A359" s="14">
        <f>DAY(AVANZA[[#This Row],[FechaSeguimiento]])</f>
        <v>8</v>
      </c>
      <c r="B359" s="14">
        <f>MONTH(AVANZA[[#This Row],[FechaSeguimiento]])</f>
        <v>5</v>
      </c>
      <c r="C359"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59" t="str">
        <f>LOWER(IFERROR(VLOOKUP(AVANZA[[#This Row],[ID_Peticion]],CANCELADAS[#All],2,0),""))</f>
        <v/>
      </c>
      <c r="E359" t="str">
        <f>LOWER(IFERROR(VLOOKUP(AVANZA[[#This Row],[ID_Peticion]],CANCELADAS[#All],3,0),""))</f>
        <v/>
      </c>
      <c r="F359" t="str">
        <f>LOWER(IF(AVANZA[[#This Row],[CEDULA CLIENTE]]&lt;&gt;""," CC: " &amp; COUNTIFS(AVANZA[CEDULA CLIENTE],AVANZA[[#This Row],[CEDULA CLIENTE]]),"")&amp; IF(AVANZA[[#This Row],[Direccion]]&lt;&gt;""," DIR: " &amp; COUNTIFS(AVANZA[Direccion],AVANZA[[#This Row],[Direccion]]),""))</f>
        <v xml:space="preserve"> dir: 1</v>
      </c>
      <c r="G359" t="str">
        <f>IFERROR(VLOOKUP(AVANZA[[#This Row],[Cedula_Vendedor_Atis]],PLANTA[[#All],[CEDULA]:[LINEA]],3,0),"No Cruza")</f>
        <v>Michael Rodriguez</v>
      </c>
      <c r="H359" t="str">
        <f>IFERROR(VLOOKUP(AVANZA[[#This Row],[Cedula_Vendedor_Atis]],PLANTA[[#All],[CEDULA]:[LINEA]],4,0),"No Cruza")</f>
        <v>Móvil</v>
      </c>
      <c r="I359" t="str">
        <f>LOWER(IF(AVANZA[[#This Row],[ATRIBUIBLE]]="",AVANZA[[#This Row],[Variable]],AVANZA[[#This Row],[ATRIBUIBLE]]))</f>
        <v>terminada</v>
      </c>
      <c r="J359" s="14">
        <f>IF(AVANZA[[#This Row],[Variable]]=AVANZA[[#Headers],[TERMINADA]],1,0)</f>
        <v>1</v>
      </c>
      <c r="K359" s="14">
        <f>IF(AVANZA[[#This Row],[Variable]]=AVANZA[[#Headers],[ANULADA]],1,0)</f>
        <v>0</v>
      </c>
      <c r="L359" s="14">
        <f>IF(AVANZA[[#This Row],[Variable]]=AVANZA[[#Headers],[PENDIENTE]],1,0)</f>
        <v>0</v>
      </c>
      <c r="M359" s="14">
        <f>IF(AVANZA[[#This Row],[ESTADO AGENDA]]="AGENDADA",1,0)</f>
        <v>0</v>
      </c>
      <c r="N359" s="14">
        <f>IF(AVANZA[[#This Row],[ESTADO AGENDA]]="PENDIENTE DE AGENDAR",1,0)</f>
        <v>0</v>
      </c>
      <c r="O359" s="14">
        <f>IF(AVANZA[[#This Row],[ESTADO AGENDA]]="SUSPENDIDA",1,0)</f>
        <v>0</v>
      </c>
      <c r="P359" t="str" cm="1">
        <f t="array" ref="P359">_xlfn.XLOOKUP(AVANZA[[#This Row],[Num_Agrupacion_Pet_Atis]],Tabla1[[#All],[Numero_de_actuacion]],Tabla1[[#All],[Estado_de_la_orden]],"",0)</f>
        <v/>
      </c>
      <c r="Q359" s="2" t="str" cm="1">
        <f t="array" ref="Q359">_xlfn.XLOOKUP(AVANZA[[#This Row],[Num_Agrupacion_Pet_Atis]],Tabla1[[#All],[Numero_de_actuacion]],Tabla1[[#All],[Fecha_de_la_cita]],"",0)</f>
        <v/>
      </c>
      <c r="R359" t="str" cm="1">
        <f t="array" ref="R359">_xlfn.XLOOKUP(AVANZA[[#This Row],[Num_Agrupacion_Pet_Atis]],Tabla1[[#All],[Numero_de_actuacion]],Tabla1[[#All],[Franja_horaria_de_la_cita]],"",0)</f>
        <v/>
      </c>
      <c r="S359" s="14" t="str">
        <f>IFERROR(DAY(AVANZA[[#This Row],[FECHA AGENDA]]),"")</f>
        <v/>
      </c>
      <c r="T359" s="14" t="str">
        <f>IFERROR(MONTH(AVANZA[[#This Row],[FECHA AGENDA]]),"")</f>
        <v/>
      </c>
      <c r="U359" t="str" cm="1">
        <f t="array" ref="U359">_xlfn.XLOOKUP(AVANZA[[#This Row],[Num_Agrupacion_Pet_Atis]],Tabla1[[#All],[Numero_de_actuacion]],Tabla1[[#All],[Motivo_de_suspension]],"",0)</f>
        <v/>
      </c>
      <c r="V359" s="2" t="str" cm="1">
        <f t="array" ref="V359">_xlfn.XLOOKUP(AVANZA[[#This Row],[Num_Agrupacion_Pet_Atis]],Tabla1[[#All],[Numero_de_actuacion]],Tabla1[[#All],[No_identificacion_cliente]],"",0)</f>
        <v/>
      </c>
      <c r="W359" s="2" t="str" cm="1">
        <f t="array" ref="W359">_xlfn.XLOOKUP(AVANZA[[#This Row],[Num_Agrupacion_Pet_Atis]],Tabla1[[#All],[Numero_de_actuacion]],Tabla1[[#All],[Movil_de_contacto]],"",0)</f>
        <v/>
      </c>
      <c r="X359" s="14">
        <f>IF(OR(AVANZA[[#This Row],[ESTADO LEG]]="Legalizada grabacion",AVANZA[[#This Row],[ESTADO LEG]]="Legalizada aut"),1,0)</f>
        <v>0</v>
      </c>
      <c r="Y359" s="14">
        <f>IF(OR(AVANZA[[#This Row],[ESTADO LEG]]="pdte legalizar",AVANZA[[#This Row],[ESTADO LEG]]="No cruza"),1,0)</f>
        <v>1</v>
      </c>
      <c r="Z359" t="str" cm="1">
        <f t="array" ref="Z359">IF(AVANZA[[#This Row],[Variable]]="Terminada",LOWER(_xlfn.XLOOKUP(AVANZA[[#This Row],[ID_Peticion]],Tabla6[[#All],[NUM_PETICION]],Tabla6[[#All],[ESTADO_LEG]],"NO CRUZA",0)),AVANZA[[#This Row],[Variable]])</f>
        <v>pdte legalizar</v>
      </c>
      <c r="AA359" cm="1">
        <f t="array" ref="AA359">_xlfn.XLOOKUP(AVANZA[[#This Row],[ID_Peticion]],Tabla6[[#All],[NUM_PETICION]],Tabla6[[#All],[DIF_DIAS]],"",0)</f>
        <v>5</v>
      </c>
      <c r="AB359" s="2" cm="1">
        <f t="array" ref="AB359">IFERROR(_xlfn.XLOOKUP(AVANZA[[#This Row],[ID_Peticion]],Tabla6[[#All],[NUM_PETICION]],Tabla6[[#All],[FEC_LEGAL]],"",0),"")</f>
        <v>0</v>
      </c>
      <c r="AC359" s="14">
        <f ca="1">IF(AVANZA[[#This Row],[FECHA LEG]]&lt;&gt;0,IFERROR(AVANZA[[#This Row],[FECHA LEG]]-AVANZA[[#This Row],[FechaIniEstadoSubPetAtis]],0),TODAY()-AVANZA[[#This Row],[FechaIniEstadoSubPetAtis]])</f>
        <v>9</v>
      </c>
      <c r="AD359" s="35" t="str">
        <f ca="1">IF(AVANZA[[#This Row],[FINAL Vs LG]]&lt;&gt;0,IF(AVANZA[[#This Row],[FINAL Vs LG]]&lt;7.1,"100%",IF(AND(AVANZA[[#This Row],[FINAL Vs LG]]&gt;7.1,AVANZA[[#This Row],[FINAL Vs LG]]&lt;11.1),"50%","0%")),0)</f>
        <v>50%</v>
      </c>
      <c r="AE359" s="14">
        <f ca="1">VLOOKUP(DAY(TODAY()),BACK!F:G,2,0)</f>
        <v>14</v>
      </c>
      <c r="AF359" s="14">
        <f>BACK!$I$2</f>
        <v>24</v>
      </c>
      <c r="AG359" s="14">
        <f>IF(AVANZA[[#This Row],[Oferta_empaquetada_comisiones]]="SI",1,0)</f>
        <v>0</v>
      </c>
      <c r="AH359" s="36">
        <f>IF(AVANZA[[#This Row],[Variable]]="TERMINADA",IFERROR(VLOOKUP(AVANZA[[#This Row],[SUPERVISOR]],Tabla2[#All],4,0),0),)</f>
        <v>0</v>
      </c>
      <c r="AI359" s="14">
        <f>IF(AVANZA[[#This Row],[Producto]]="BA",1,0)</f>
        <v>1</v>
      </c>
      <c r="AJ359" s="14">
        <f>IF(AVANZA[[#This Row],[Producto]]="DUO",1,0)</f>
        <v>0</v>
      </c>
      <c r="AK359" s="14">
        <f>IF(AVANZA[[#This Row],[Producto]]="TRIO",1,0)</f>
        <v>0</v>
      </c>
      <c r="AL359" t="s">
        <v>2396</v>
      </c>
      <c r="AM359">
        <v>-1</v>
      </c>
      <c r="AN359">
        <v>-1</v>
      </c>
      <c r="AO359" t="s">
        <v>16231</v>
      </c>
      <c r="AP359" s="1">
        <v>46147.697997685187</v>
      </c>
      <c r="AQ359">
        <v>-1</v>
      </c>
      <c r="AR359" t="s">
        <v>16232</v>
      </c>
      <c r="AS359">
        <v>-1</v>
      </c>
      <c r="AT359">
        <v>-1</v>
      </c>
      <c r="AU359">
        <v>-1</v>
      </c>
      <c r="AV359">
        <v>-1</v>
      </c>
      <c r="AW359">
        <v>-1</v>
      </c>
      <c r="AX359" t="s">
        <v>224</v>
      </c>
      <c r="AY359">
        <v>-1</v>
      </c>
      <c r="AZ359">
        <v>2026</v>
      </c>
      <c r="BA359">
        <v>5</v>
      </c>
      <c r="BB359">
        <v>8</v>
      </c>
      <c r="BC359">
        <v>-1</v>
      </c>
      <c r="BD359" t="s">
        <v>225</v>
      </c>
      <c r="BE359">
        <v>-1</v>
      </c>
      <c r="BF359">
        <v>20001623105159</v>
      </c>
      <c r="BG359" t="s">
        <v>226</v>
      </c>
      <c r="BH359" t="s">
        <v>227</v>
      </c>
      <c r="BI359" t="s">
        <v>16233</v>
      </c>
      <c r="BJ359">
        <v>-1</v>
      </c>
      <c r="BK359">
        <v>-1</v>
      </c>
      <c r="BL359">
        <v>-1</v>
      </c>
      <c r="BM359" t="s">
        <v>229</v>
      </c>
      <c r="BN359" t="s">
        <v>230</v>
      </c>
      <c r="BO359" t="s">
        <v>16234</v>
      </c>
      <c r="BP359" t="s">
        <v>232</v>
      </c>
      <c r="BQ359">
        <v>2026</v>
      </c>
      <c r="BR359">
        <v>5</v>
      </c>
      <c r="BS359">
        <v>5</v>
      </c>
      <c r="BT359" s="1">
        <v>46150.611817129633</v>
      </c>
      <c r="BU359" t="s">
        <v>233</v>
      </c>
      <c r="BV359" s="2">
        <v>46150</v>
      </c>
      <c r="BW359" t="s">
        <v>234</v>
      </c>
      <c r="BX359" s="2">
        <v>46147</v>
      </c>
      <c r="BY359" s="2">
        <v>46150</v>
      </c>
      <c r="BZ359" t="s">
        <v>235</v>
      </c>
      <c r="CA359" t="s">
        <v>297</v>
      </c>
      <c r="CB359" t="s">
        <v>297</v>
      </c>
      <c r="CC359" t="s">
        <v>16235</v>
      </c>
      <c r="CD359" t="s">
        <v>3418</v>
      </c>
      <c r="CE359">
        <v>-1</v>
      </c>
      <c r="CF359" t="s">
        <v>300</v>
      </c>
      <c r="CG359" t="s">
        <v>301</v>
      </c>
      <c r="CH359" t="s">
        <v>242</v>
      </c>
      <c r="CI359">
        <v>1005294224</v>
      </c>
      <c r="CJ359" t="s">
        <v>2404</v>
      </c>
      <c r="CK359" t="s">
        <v>245</v>
      </c>
      <c r="CL359" t="s">
        <v>246</v>
      </c>
      <c r="CM359" t="s">
        <v>247</v>
      </c>
      <c r="CN359" t="s">
        <v>248</v>
      </c>
      <c r="CT359" t="s">
        <v>386</v>
      </c>
      <c r="CU359" t="s">
        <v>225</v>
      </c>
      <c r="CW359" t="s">
        <v>226</v>
      </c>
      <c r="CX359" t="s">
        <v>227</v>
      </c>
      <c r="DA359" t="s">
        <v>250</v>
      </c>
      <c r="DB359">
        <v>-1</v>
      </c>
      <c r="DF359" t="s">
        <v>251</v>
      </c>
      <c r="DJ359" t="s">
        <v>252</v>
      </c>
      <c r="DK359" t="s">
        <v>253</v>
      </c>
      <c r="DL359" t="s">
        <v>254</v>
      </c>
      <c r="DN359" t="s">
        <v>255</v>
      </c>
      <c r="DR359" t="s">
        <v>2405</v>
      </c>
      <c r="DS359" t="s">
        <v>2404</v>
      </c>
      <c r="DT359" t="s">
        <v>2403</v>
      </c>
      <c r="DV359">
        <v>1</v>
      </c>
      <c r="DW359" t="s">
        <v>283</v>
      </c>
      <c r="ED359" s="2">
        <v>46150</v>
      </c>
      <c r="EE359" t="s">
        <v>361</v>
      </c>
      <c r="EF359">
        <v>12</v>
      </c>
      <c r="EP359" t="s">
        <v>258</v>
      </c>
      <c r="ES359" t="s">
        <v>1745</v>
      </c>
      <c r="EZ359" t="s">
        <v>14131</v>
      </c>
      <c r="FA359" t="s">
        <v>245</v>
      </c>
      <c r="FB359" t="s">
        <v>308</v>
      </c>
      <c r="FD359" t="s">
        <v>308</v>
      </c>
      <c r="FE359" t="s">
        <v>309</v>
      </c>
      <c r="FF359" t="s">
        <v>309</v>
      </c>
      <c r="FK359" t="s">
        <v>263</v>
      </c>
      <c r="FL359" t="s">
        <v>16236</v>
      </c>
      <c r="FN359" t="s">
        <v>248</v>
      </c>
      <c r="FO359" t="s">
        <v>265</v>
      </c>
      <c r="FR359">
        <v>85900</v>
      </c>
      <c r="GB359" t="s">
        <v>266</v>
      </c>
      <c r="GC359" t="s">
        <v>225</v>
      </c>
      <c r="GD359">
        <v>0</v>
      </c>
      <c r="GF359">
        <v>0</v>
      </c>
      <c r="GG359">
        <v>25421</v>
      </c>
      <c r="GI359">
        <v>85900</v>
      </c>
      <c r="GJ359">
        <v>0</v>
      </c>
      <c r="GL359">
        <v>0</v>
      </c>
      <c r="GM359">
        <v>102221</v>
      </c>
      <c r="GS359" t="s">
        <v>267</v>
      </c>
      <c r="GT359" s="2">
        <v>44347</v>
      </c>
      <c r="GU359" t="s">
        <v>268</v>
      </c>
      <c r="GV359" t="s">
        <v>335</v>
      </c>
      <c r="GW359" t="s">
        <v>270</v>
      </c>
      <c r="GX359" t="s">
        <v>271</v>
      </c>
      <c r="GY359" t="s">
        <v>272</v>
      </c>
      <c r="GZ359" t="s">
        <v>273</v>
      </c>
      <c r="HA359" t="s">
        <v>336</v>
      </c>
      <c r="HC359" t="s">
        <v>337</v>
      </c>
      <c r="HE359" t="s">
        <v>230</v>
      </c>
      <c r="HF359" t="s">
        <v>16237</v>
      </c>
      <c r="HG359" t="s">
        <v>277</v>
      </c>
      <c r="HR359" t="s">
        <v>278</v>
      </c>
      <c r="HV359">
        <v>85900</v>
      </c>
      <c r="HW359" t="s">
        <v>279</v>
      </c>
      <c r="HX359" t="s">
        <v>280</v>
      </c>
      <c r="HY359">
        <v>69164</v>
      </c>
      <c r="HZ359">
        <v>17668</v>
      </c>
      <c r="IA359" t="s">
        <v>279</v>
      </c>
      <c r="IB359" t="s">
        <v>281</v>
      </c>
      <c r="ID359" t="s">
        <v>370</v>
      </c>
      <c r="IE359" t="s">
        <v>283</v>
      </c>
      <c r="IF359" t="s">
        <v>283</v>
      </c>
      <c r="IG359" t="s">
        <v>283</v>
      </c>
      <c r="IH359" t="s">
        <v>284</v>
      </c>
      <c r="II359" t="s">
        <v>285</v>
      </c>
      <c r="IJ359" t="s">
        <v>286</v>
      </c>
      <c r="IK359" t="s">
        <v>278</v>
      </c>
      <c r="IL359" t="s">
        <v>287</v>
      </c>
      <c r="IM359" t="s">
        <v>288</v>
      </c>
      <c r="IN359" t="s">
        <v>289</v>
      </c>
      <c r="IP359" t="s">
        <v>290</v>
      </c>
      <c r="IQ359" t="s">
        <v>284</v>
      </c>
      <c r="IS359" t="s">
        <v>291</v>
      </c>
      <c r="IT359" t="s">
        <v>372</v>
      </c>
      <c r="IU359" t="s">
        <v>373</v>
      </c>
      <c r="IV359" t="s">
        <v>373</v>
      </c>
      <c r="IW359" t="s">
        <v>16238</v>
      </c>
      <c r="IY359" t="s">
        <v>281</v>
      </c>
    </row>
    <row r="360" spans="1:259" x14ac:dyDescent="0.3">
      <c r="A360" s="14">
        <f>DAY(AVANZA[[#This Row],[FechaSeguimiento]])</f>
        <v>8</v>
      </c>
      <c r="B360" s="14">
        <f>MONTH(AVANZA[[#This Row],[FechaSeguimiento]])</f>
        <v>5</v>
      </c>
      <c r="C360"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60" t="str">
        <f>LOWER(IFERROR(VLOOKUP(AVANZA[[#This Row],[ID_Peticion]],CANCELADAS[#All],2,0),""))</f>
        <v/>
      </c>
      <c r="E360" t="str">
        <f>LOWER(IFERROR(VLOOKUP(AVANZA[[#This Row],[ID_Peticion]],CANCELADAS[#All],3,0),""))</f>
        <v/>
      </c>
      <c r="F360" t="str">
        <f>LOWER(IF(AVANZA[[#This Row],[CEDULA CLIENTE]]&lt;&gt;""," CC: " &amp; COUNTIFS(AVANZA[CEDULA CLIENTE],AVANZA[[#This Row],[CEDULA CLIENTE]]),"")&amp; IF(AVANZA[[#This Row],[Direccion]]&lt;&gt;""," DIR: " &amp; COUNTIFS(AVANZA[Direccion],AVANZA[[#This Row],[Direccion]]),""))</f>
        <v xml:space="preserve"> dir: 1</v>
      </c>
      <c r="G360" t="str">
        <f>IFERROR(VLOOKUP(AVANZA[[#This Row],[Cedula_Vendedor_Atis]],PLANTA[[#All],[CEDULA]:[LINEA]],3,0),"No Cruza")</f>
        <v>Marisol Avella</v>
      </c>
      <c r="H360" t="str">
        <f>IFERROR(VLOOKUP(AVANZA[[#This Row],[Cedula_Vendedor_Atis]],PLANTA[[#All],[CEDULA]:[LINEA]],4,0),"No Cruza")</f>
        <v>Fija</v>
      </c>
      <c r="I360" t="str">
        <f>LOWER(IF(AVANZA[[#This Row],[ATRIBUIBLE]]="",AVANZA[[#This Row],[Variable]],AVANZA[[#This Row],[ATRIBUIBLE]]))</f>
        <v>terminada</v>
      </c>
      <c r="J360" s="14">
        <f>IF(AVANZA[[#This Row],[Variable]]=AVANZA[[#Headers],[TERMINADA]],1,0)</f>
        <v>1</v>
      </c>
      <c r="K360" s="14">
        <f>IF(AVANZA[[#This Row],[Variable]]=AVANZA[[#Headers],[ANULADA]],1,0)</f>
        <v>0</v>
      </c>
      <c r="L360" s="14">
        <f>IF(AVANZA[[#This Row],[Variable]]=AVANZA[[#Headers],[PENDIENTE]],1,0)</f>
        <v>0</v>
      </c>
      <c r="M360" s="14">
        <f>IF(AVANZA[[#This Row],[ESTADO AGENDA]]="AGENDADA",1,0)</f>
        <v>0</v>
      </c>
      <c r="N360" s="14">
        <f>IF(AVANZA[[#This Row],[ESTADO AGENDA]]="PENDIENTE DE AGENDAR",1,0)</f>
        <v>0</v>
      </c>
      <c r="O360" s="14">
        <f>IF(AVANZA[[#This Row],[ESTADO AGENDA]]="SUSPENDIDA",1,0)</f>
        <v>0</v>
      </c>
      <c r="P360" t="str" cm="1">
        <f t="array" ref="P360">_xlfn.XLOOKUP(AVANZA[[#This Row],[Num_Agrupacion_Pet_Atis]],Tabla1[[#All],[Numero_de_actuacion]],Tabla1[[#All],[Estado_de_la_orden]],"",0)</f>
        <v/>
      </c>
      <c r="Q360" s="2" t="str" cm="1">
        <f t="array" ref="Q360">_xlfn.XLOOKUP(AVANZA[[#This Row],[Num_Agrupacion_Pet_Atis]],Tabla1[[#All],[Numero_de_actuacion]],Tabla1[[#All],[Fecha_de_la_cita]],"",0)</f>
        <v/>
      </c>
      <c r="R360" t="str" cm="1">
        <f t="array" ref="R360">_xlfn.XLOOKUP(AVANZA[[#This Row],[Num_Agrupacion_Pet_Atis]],Tabla1[[#All],[Numero_de_actuacion]],Tabla1[[#All],[Franja_horaria_de_la_cita]],"",0)</f>
        <v/>
      </c>
      <c r="S360" s="14" t="str">
        <f>IFERROR(DAY(AVANZA[[#This Row],[FECHA AGENDA]]),"")</f>
        <v/>
      </c>
      <c r="T360" s="14" t="str">
        <f>IFERROR(MONTH(AVANZA[[#This Row],[FECHA AGENDA]]),"")</f>
        <v/>
      </c>
      <c r="U360" t="str" cm="1">
        <f t="array" ref="U360">_xlfn.XLOOKUP(AVANZA[[#This Row],[Num_Agrupacion_Pet_Atis]],Tabla1[[#All],[Numero_de_actuacion]],Tabla1[[#All],[Motivo_de_suspension]],"",0)</f>
        <v/>
      </c>
      <c r="V360" s="2" t="str" cm="1">
        <f t="array" ref="V360">_xlfn.XLOOKUP(AVANZA[[#This Row],[Num_Agrupacion_Pet_Atis]],Tabla1[[#All],[Numero_de_actuacion]],Tabla1[[#All],[No_identificacion_cliente]],"",0)</f>
        <v/>
      </c>
      <c r="W360" s="2" t="str" cm="1">
        <f t="array" ref="W360">_xlfn.XLOOKUP(AVANZA[[#This Row],[Num_Agrupacion_Pet_Atis]],Tabla1[[#All],[Numero_de_actuacion]],Tabla1[[#All],[Movil_de_contacto]],"",0)</f>
        <v/>
      </c>
      <c r="X360" s="14">
        <f>IF(OR(AVANZA[[#This Row],[ESTADO LEG]]="Legalizada grabacion",AVANZA[[#This Row],[ESTADO LEG]]="Legalizada aut"),1,0)</f>
        <v>0</v>
      </c>
      <c r="Y360" s="14">
        <f>IF(OR(AVANZA[[#This Row],[ESTADO LEG]]="pdte legalizar",AVANZA[[#This Row],[ESTADO LEG]]="No cruza"),1,0)</f>
        <v>1</v>
      </c>
      <c r="Z360" t="str" cm="1">
        <f t="array" ref="Z360">IF(AVANZA[[#This Row],[Variable]]="Terminada",LOWER(_xlfn.XLOOKUP(AVANZA[[#This Row],[ID_Peticion]],Tabla6[[#All],[NUM_PETICION]],Tabla6[[#All],[ESTADO_LEG]],"NO CRUZA",0)),AVANZA[[#This Row],[Variable]])</f>
        <v>pdte legalizar</v>
      </c>
      <c r="AA360" cm="1">
        <f t="array" ref="AA360">_xlfn.XLOOKUP(AVANZA[[#This Row],[ID_Peticion]],Tabla6[[#All],[NUM_PETICION]],Tabla6[[#All],[DIF_DIAS]],"",0)</f>
        <v>5</v>
      </c>
      <c r="AB360" s="2" cm="1">
        <f t="array" ref="AB360">IFERROR(_xlfn.XLOOKUP(AVANZA[[#This Row],[ID_Peticion]],Tabla6[[#All],[NUM_PETICION]],Tabla6[[#All],[FEC_LEGAL]],"",0),"")</f>
        <v>0</v>
      </c>
      <c r="AC360" s="14">
        <f ca="1">IF(AVANZA[[#This Row],[FECHA LEG]]&lt;&gt;0,IFERROR(AVANZA[[#This Row],[FECHA LEG]]-AVANZA[[#This Row],[FechaIniEstadoSubPetAtis]],0),TODAY()-AVANZA[[#This Row],[FechaIniEstadoSubPetAtis]])</f>
        <v>9</v>
      </c>
      <c r="AD360" s="35" t="str">
        <f ca="1">IF(AVANZA[[#This Row],[FINAL Vs LG]]&lt;&gt;0,IF(AVANZA[[#This Row],[FINAL Vs LG]]&lt;7.1,"100%",IF(AND(AVANZA[[#This Row],[FINAL Vs LG]]&gt;7.1,AVANZA[[#This Row],[FINAL Vs LG]]&lt;11.1),"50%","0%")),0)</f>
        <v>50%</v>
      </c>
      <c r="AE360" s="14">
        <f ca="1">VLOOKUP(DAY(TODAY()),BACK!F:G,2,0)</f>
        <v>14</v>
      </c>
      <c r="AF360" s="14">
        <f>BACK!$I$2</f>
        <v>24</v>
      </c>
      <c r="AG360" s="14">
        <f>IF(AVANZA[[#This Row],[Oferta_empaquetada_comisiones]]="SI",1,0)</f>
        <v>0</v>
      </c>
      <c r="AH360" s="36">
        <f>IF(AVANZA[[#This Row],[Variable]]="TERMINADA",IFERROR(VLOOKUP(AVANZA[[#This Row],[SUPERVISOR]],Tabla2[#All],4,0),0),)</f>
        <v>3.5</v>
      </c>
      <c r="AI360" s="14">
        <f>IF(AVANZA[[#This Row],[Producto]]="BA",1,0)</f>
        <v>1</v>
      </c>
      <c r="AJ360" s="14">
        <f>IF(AVANZA[[#This Row],[Producto]]="DUO",1,0)</f>
        <v>0</v>
      </c>
      <c r="AK360" s="14">
        <f>IF(AVANZA[[#This Row],[Producto]]="TRIO",1,0)</f>
        <v>0</v>
      </c>
      <c r="AL360" t="s">
        <v>667</v>
      </c>
      <c r="AM360">
        <v>-1</v>
      </c>
      <c r="AN360">
        <v>-1</v>
      </c>
      <c r="AO360" t="s">
        <v>1522</v>
      </c>
      <c r="AP360" s="1">
        <v>46149.326365740744</v>
      </c>
      <c r="AQ360">
        <v>-1</v>
      </c>
      <c r="AR360" t="s">
        <v>1523</v>
      </c>
      <c r="AS360">
        <v>-1</v>
      </c>
      <c r="AT360">
        <v>-1</v>
      </c>
      <c r="AU360">
        <v>-1</v>
      </c>
      <c r="AV360">
        <v>-1</v>
      </c>
      <c r="AW360">
        <v>-1</v>
      </c>
      <c r="AX360" t="s">
        <v>224</v>
      </c>
      <c r="AY360">
        <v>-1</v>
      </c>
      <c r="AZ360">
        <v>2026</v>
      </c>
      <c r="BA360">
        <v>5</v>
      </c>
      <c r="BB360">
        <v>8</v>
      </c>
      <c r="BC360">
        <v>-1</v>
      </c>
      <c r="BD360" t="s">
        <v>225</v>
      </c>
      <c r="BE360">
        <v>-1</v>
      </c>
      <c r="BF360">
        <v>20001623754523</v>
      </c>
      <c r="BG360" t="s">
        <v>1524</v>
      </c>
      <c r="BH360" t="s">
        <v>1525</v>
      </c>
      <c r="BI360" t="s">
        <v>1526</v>
      </c>
      <c r="BJ360">
        <v>-1</v>
      </c>
      <c r="BK360">
        <v>-1</v>
      </c>
      <c r="BL360">
        <v>-1</v>
      </c>
      <c r="BM360" t="s">
        <v>229</v>
      </c>
      <c r="BN360" t="s">
        <v>230</v>
      </c>
      <c r="BO360" t="s">
        <v>1527</v>
      </c>
      <c r="BP360" t="s">
        <v>380</v>
      </c>
      <c r="BQ360">
        <v>2026</v>
      </c>
      <c r="BR360">
        <v>5</v>
      </c>
      <c r="BS360">
        <v>7</v>
      </c>
      <c r="BT360" s="1">
        <v>46150.526273148149</v>
      </c>
      <c r="BU360" t="s">
        <v>233</v>
      </c>
      <c r="BV360" s="2">
        <v>46150</v>
      </c>
      <c r="BW360" t="s">
        <v>234</v>
      </c>
      <c r="BX360" s="2">
        <v>46149</v>
      </c>
      <c r="BY360" s="2">
        <v>46150</v>
      </c>
      <c r="BZ360" t="s">
        <v>235</v>
      </c>
      <c r="CA360" t="s">
        <v>297</v>
      </c>
      <c r="CB360" t="s">
        <v>297</v>
      </c>
      <c r="CC360" t="s">
        <v>1528</v>
      </c>
      <c r="CD360" t="s">
        <v>1529</v>
      </c>
      <c r="CE360">
        <v>-1</v>
      </c>
      <c r="CF360" t="s">
        <v>300</v>
      </c>
      <c r="CG360" t="s">
        <v>301</v>
      </c>
      <c r="CH360" t="s">
        <v>242</v>
      </c>
      <c r="CI360">
        <v>1098100287</v>
      </c>
      <c r="CJ360" t="s">
        <v>675</v>
      </c>
      <c r="CK360" t="s">
        <v>245</v>
      </c>
      <c r="CL360" t="s">
        <v>246</v>
      </c>
      <c r="CM360" t="s">
        <v>247</v>
      </c>
      <c r="CN360" t="s">
        <v>359</v>
      </c>
      <c r="CT360" t="s">
        <v>386</v>
      </c>
      <c r="CU360" t="s">
        <v>225</v>
      </c>
      <c r="CW360" t="s">
        <v>1524</v>
      </c>
      <c r="CX360" t="s">
        <v>1525</v>
      </c>
      <c r="DA360" t="s">
        <v>250</v>
      </c>
      <c r="DB360">
        <v>-1</v>
      </c>
      <c r="DF360" t="s">
        <v>251</v>
      </c>
      <c r="DJ360" t="s">
        <v>252</v>
      </c>
      <c r="DK360" t="s">
        <v>253</v>
      </c>
      <c r="DL360" t="s">
        <v>254</v>
      </c>
      <c r="DN360" t="s">
        <v>255</v>
      </c>
      <c r="DR360" t="s">
        <v>676</v>
      </c>
      <c r="DS360" t="s">
        <v>675</v>
      </c>
      <c r="DT360" t="s">
        <v>674</v>
      </c>
      <c r="DV360">
        <v>1</v>
      </c>
      <c r="DW360" t="s">
        <v>283</v>
      </c>
      <c r="ED360" s="2">
        <v>46150</v>
      </c>
      <c r="EE360" t="s">
        <v>343</v>
      </c>
      <c r="EF360">
        <v>16</v>
      </c>
      <c r="EP360" t="s">
        <v>258</v>
      </c>
      <c r="ES360" t="s">
        <v>1530</v>
      </c>
      <c r="EZ360" t="s">
        <v>923</v>
      </c>
      <c r="FA360" t="s">
        <v>245</v>
      </c>
      <c r="FB360" t="s">
        <v>308</v>
      </c>
      <c r="FD360" t="s">
        <v>308</v>
      </c>
      <c r="FE360" t="s">
        <v>309</v>
      </c>
      <c r="FF360" t="s">
        <v>309</v>
      </c>
      <c r="FK360" t="s">
        <v>263</v>
      </c>
      <c r="FL360" t="s">
        <v>1531</v>
      </c>
      <c r="FN360" t="s">
        <v>359</v>
      </c>
      <c r="FO360" t="s">
        <v>366</v>
      </c>
      <c r="FR360">
        <v>110116</v>
      </c>
      <c r="GB360" t="s">
        <v>266</v>
      </c>
      <c r="GC360" t="s">
        <v>225</v>
      </c>
      <c r="GD360">
        <v>0</v>
      </c>
      <c r="GF360">
        <v>0</v>
      </c>
      <c r="GG360">
        <v>25339</v>
      </c>
      <c r="GI360">
        <v>110116</v>
      </c>
      <c r="GJ360">
        <v>0</v>
      </c>
      <c r="GL360">
        <v>0</v>
      </c>
      <c r="GM360">
        <v>131038</v>
      </c>
      <c r="GS360" t="s">
        <v>267</v>
      </c>
      <c r="GT360" s="2">
        <v>44561</v>
      </c>
      <c r="GU360" t="s">
        <v>268</v>
      </c>
      <c r="GV360" t="s">
        <v>335</v>
      </c>
      <c r="GW360" t="s">
        <v>394</v>
      </c>
      <c r="GZ360" t="s">
        <v>395</v>
      </c>
      <c r="HA360" t="s">
        <v>336</v>
      </c>
      <c r="HC360" t="s">
        <v>337</v>
      </c>
      <c r="HE360" t="s">
        <v>230</v>
      </c>
      <c r="HF360" t="s">
        <v>1532</v>
      </c>
      <c r="HR360" t="s">
        <v>278</v>
      </c>
      <c r="HV360">
        <v>112990</v>
      </c>
      <c r="HW360" t="s">
        <v>281</v>
      </c>
      <c r="HY360">
        <v>0</v>
      </c>
      <c r="HZ360">
        <v>0</v>
      </c>
      <c r="IA360" t="s">
        <v>281</v>
      </c>
      <c r="IB360" t="s">
        <v>281</v>
      </c>
      <c r="IE360" t="s">
        <v>283</v>
      </c>
      <c r="IF360" t="s">
        <v>283</v>
      </c>
      <c r="IG360" t="s">
        <v>283</v>
      </c>
      <c r="IH360" t="s">
        <v>284</v>
      </c>
      <c r="II360" t="s">
        <v>285</v>
      </c>
      <c r="IJ360" t="s">
        <v>286</v>
      </c>
      <c r="IK360" t="s">
        <v>278</v>
      </c>
      <c r="IL360" t="s">
        <v>371</v>
      </c>
      <c r="IM360" t="s">
        <v>288</v>
      </c>
      <c r="IN360" t="s">
        <v>289</v>
      </c>
      <c r="IP360" t="s">
        <v>290</v>
      </c>
      <c r="IQ360" t="s">
        <v>284</v>
      </c>
      <c r="IS360" t="s">
        <v>291</v>
      </c>
      <c r="IT360" t="s">
        <v>561</v>
      </c>
      <c r="IY360" t="s">
        <v>281</v>
      </c>
    </row>
    <row r="361" spans="1:259" x14ac:dyDescent="0.3">
      <c r="A361" s="14">
        <f>DAY(AVANZA[[#This Row],[FechaSeguimiento]])</f>
        <v>8</v>
      </c>
      <c r="B361" s="14">
        <f>MONTH(AVANZA[[#This Row],[FechaSeguimiento]])</f>
        <v>5</v>
      </c>
      <c r="C361"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61" t="str">
        <f>LOWER(IFERROR(VLOOKUP(AVANZA[[#This Row],[ID_Peticion]],CANCELADAS[#All],2,0),""))</f>
        <v/>
      </c>
      <c r="E361" t="str">
        <f>LOWER(IFERROR(VLOOKUP(AVANZA[[#This Row],[ID_Peticion]],CANCELADAS[#All],3,0),""))</f>
        <v/>
      </c>
      <c r="F361" t="str">
        <f>LOWER(IF(AVANZA[[#This Row],[CEDULA CLIENTE]]&lt;&gt;""," CC: " &amp; COUNTIFS(AVANZA[CEDULA CLIENTE],AVANZA[[#This Row],[CEDULA CLIENTE]]),"")&amp; IF(AVANZA[[#This Row],[Direccion]]&lt;&gt;""," DIR: " &amp; COUNTIFS(AVANZA[Direccion],AVANZA[[#This Row],[Direccion]]),""))</f>
        <v xml:space="preserve"> dir: 1</v>
      </c>
      <c r="G361" t="str">
        <f>IFERROR(VLOOKUP(AVANZA[[#This Row],[Cedula_Vendedor_Atis]],PLANTA[[#All],[CEDULA]:[LINEA]],3,0),"No Cruza")</f>
        <v>Marisol Avella</v>
      </c>
      <c r="H361" t="str">
        <f>IFERROR(VLOOKUP(AVANZA[[#This Row],[Cedula_Vendedor_Atis]],PLANTA[[#All],[CEDULA]:[LINEA]],4,0),"No Cruza")</f>
        <v>Fija</v>
      </c>
      <c r="I361" t="str">
        <f>LOWER(IF(AVANZA[[#This Row],[ATRIBUIBLE]]="",AVANZA[[#This Row],[Variable]],AVANZA[[#This Row],[ATRIBUIBLE]]))</f>
        <v>terminada</v>
      </c>
      <c r="J361" s="14">
        <f>IF(AVANZA[[#This Row],[Variable]]=AVANZA[[#Headers],[TERMINADA]],1,0)</f>
        <v>1</v>
      </c>
      <c r="K361" s="14">
        <f>IF(AVANZA[[#This Row],[Variable]]=AVANZA[[#Headers],[ANULADA]],1,0)</f>
        <v>0</v>
      </c>
      <c r="L361" s="14">
        <f>IF(AVANZA[[#This Row],[Variable]]=AVANZA[[#Headers],[PENDIENTE]],1,0)</f>
        <v>0</v>
      </c>
      <c r="M361" s="14">
        <f>IF(AVANZA[[#This Row],[ESTADO AGENDA]]="AGENDADA",1,0)</f>
        <v>0</v>
      </c>
      <c r="N361" s="14">
        <f>IF(AVANZA[[#This Row],[ESTADO AGENDA]]="PENDIENTE DE AGENDAR",1,0)</f>
        <v>0</v>
      </c>
      <c r="O361" s="14">
        <f>IF(AVANZA[[#This Row],[ESTADO AGENDA]]="SUSPENDIDA",1,0)</f>
        <v>0</v>
      </c>
      <c r="P361" t="str" cm="1">
        <f t="array" ref="P361">_xlfn.XLOOKUP(AVANZA[[#This Row],[Num_Agrupacion_Pet_Atis]],Tabla1[[#All],[Numero_de_actuacion]],Tabla1[[#All],[Estado_de_la_orden]],"",0)</f>
        <v/>
      </c>
      <c r="Q361" s="2" t="str" cm="1">
        <f t="array" ref="Q361">_xlfn.XLOOKUP(AVANZA[[#This Row],[Num_Agrupacion_Pet_Atis]],Tabla1[[#All],[Numero_de_actuacion]],Tabla1[[#All],[Fecha_de_la_cita]],"",0)</f>
        <v/>
      </c>
      <c r="R361" t="str" cm="1">
        <f t="array" ref="R361">_xlfn.XLOOKUP(AVANZA[[#This Row],[Num_Agrupacion_Pet_Atis]],Tabla1[[#All],[Numero_de_actuacion]],Tabla1[[#All],[Franja_horaria_de_la_cita]],"",0)</f>
        <v/>
      </c>
      <c r="S361" s="14" t="str">
        <f>IFERROR(DAY(AVANZA[[#This Row],[FECHA AGENDA]]),"")</f>
        <v/>
      </c>
      <c r="T361" s="14" t="str">
        <f>IFERROR(MONTH(AVANZA[[#This Row],[FECHA AGENDA]]),"")</f>
        <v/>
      </c>
      <c r="U361" t="str" cm="1">
        <f t="array" ref="U361">_xlfn.XLOOKUP(AVANZA[[#This Row],[Num_Agrupacion_Pet_Atis]],Tabla1[[#All],[Numero_de_actuacion]],Tabla1[[#All],[Motivo_de_suspension]],"",0)</f>
        <v/>
      </c>
      <c r="V361" s="2" t="str" cm="1">
        <f t="array" ref="V361">_xlfn.XLOOKUP(AVANZA[[#This Row],[Num_Agrupacion_Pet_Atis]],Tabla1[[#All],[Numero_de_actuacion]],Tabla1[[#All],[No_identificacion_cliente]],"",0)</f>
        <v/>
      </c>
      <c r="W361" s="2" t="str" cm="1">
        <f t="array" ref="W361">_xlfn.XLOOKUP(AVANZA[[#This Row],[Num_Agrupacion_Pet_Atis]],Tabla1[[#All],[Numero_de_actuacion]],Tabla1[[#All],[Movil_de_contacto]],"",0)</f>
        <v/>
      </c>
      <c r="X361" s="14">
        <f>IF(OR(AVANZA[[#This Row],[ESTADO LEG]]="Legalizada grabacion",AVANZA[[#This Row],[ESTADO LEG]]="Legalizada aut"),1,0)</f>
        <v>0</v>
      </c>
      <c r="Y361" s="14">
        <f>IF(OR(AVANZA[[#This Row],[ESTADO LEG]]="pdte legalizar",AVANZA[[#This Row],[ESTADO LEG]]="No cruza"),1,0)</f>
        <v>1</v>
      </c>
      <c r="Z361" t="str" cm="1">
        <f t="array" ref="Z361">IF(AVANZA[[#This Row],[Variable]]="Terminada",LOWER(_xlfn.XLOOKUP(AVANZA[[#This Row],[ID_Peticion]],Tabla6[[#All],[NUM_PETICION]],Tabla6[[#All],[ESTADO_LEG]],"NO CRUZA",0)),AVANZA[[#This Row],[Variable]])</f>
        <v>pdte legalizar</v>
      </c>
      <c r="AA361" cm="1">
        <f t="array" ref="AA361">_xlfn.XLOOKUP(AVANZA[[#This Row],[ID_Peticion]],Tabla6[[#All],[NUM_PETICION]],Tabla6[[#All],[DIF_DIAS]],"",0)</f>
        <v>5</v>
      </c>
      <c r="AB361" s="2" cm="1">
        <f t="array" ref="AB361">IFERROR(_xlfn.XLOOKUP(AVANZA[[#This Row],[ID_Peticion]],Tabla6[[#All],[NUM_PETICION]],Tabla6[[#All],[FEC_LEGAL]],"",0),"")</f>
        <v>0</v>
      </c>
      <c r="AC361" s="14">
        <f ca="1">IF(AVANZA[[#This Row],[FECHA LEG]]&lt;&gt;0,IFERROR(AVANZA[[#This Row],[FECHA LEG]]-AVANZA[[#This Row],[FechaIniEstadoSubPetAtis]],0),TODAY()-AVANZA[[#This Row],[FechaIniEstadoSubPetAtis]])</f>
        <v>9</v>
      </c>
      <c r="AD361" s="35" t="str">
        <f ca="1">IF(AVANZA[[#This Row],[FINAL Vs LG]]&lt;&gt;0,IF(AVANZA[[#This Row],[FINAL Vs LG]]&lt;7.1,"100%",IF(AND(AVANZA[[#This Row],[FINAL Vs LG]]&gt;7.1,AVANZA[[#This Row],[FINAL Vs LG]]&lt;11.1),"50%","0%")),0)</f>
        <v>50%</v>
      </c>
      <c r="AE361" s="14">
        <f ca="1">VLOOKUP(DAY(TODAY()),BACK!F:G,2,0)</f>
        <v>14</v>
      </c>
      <c r="AF361" s="14">
        <f>BACK!$I$2</f>
        <v>24</v>
      </c>
      <c r="AG361" s="14">
        <f>IF(AVANZA[[#This Row],[Oferta_empaquetada_comisiones]]="SI",1,0)</f>
        <v>0</v>
      </c>
      <c r="AH361" s="36">
        <f>IF(AVANZA[[#This Row],[Variable]]="TERMINADA",IFERROR(VLOOKUP(AVANZA[[#This Row],[SUPERVISOR]],Tabla2[#All],4,0),0),)</f>
        <v>3.5</v>
      </c>
      <c r="AI361" s="14">
        <f>IF(AVANZA[[#This Row],[Producto]]="BA",1,0)</f>
        <v>1</v>
      </c>
      <c r="AJ361" s="14">
        <f>IF(AVANZA[[#This Row],[Producto]]="DUO",1,0)</f>
        <v>0</v>
      </c>
      <c r="AK361" s="14">
        <f>IF(AVANZA[[#This Row],[Producto]]="TRIO",1,0)</f>
        <v>0</v>
      </c>
      <c r="AL361" t="s">
        <v>400</v>
      </c>
      <c r="AM361">
        <v>-1</v>
      </c>
      <c r="AN361">
        <v>-1</v>
      </c>
      <c r="AO361" t="s">
        <v>1533</v>
      </c>
      <c r="AP361" s="1">
        <v>46149.506261574075</v>
      </c>
      <c r="AQ361">
        <v>-1</v>
      </c>
      <c r="AR361" t="s">
        <v>1534</v>
      </c>
      <c r="AS361">
        <v>-1</v>
      </c>
      <c r="AT361">
        <v>-1</v>
      </c>
      <c r="AU361">
        <v>-1</v>
      </c>
      <c r="AV361">
        <v>-1</v>
      </c>
      <c r="AW361">
        <v>-1</v>
      </c>
      <c r="AX361" t="s">
        <v>224</v>
      </c>
      <c r="AY361">
        <v>-1</v>
      </c>
      <c r="AZ361">
        <v>2026</v>
      </c>
      <c r="BA361">
        <v>5</v>
      </c>
      <c r="BB361">
        <v>8</v>
      </c>
      <c r="BC361">
        <v>-1</v>
      </c>
      <c r="BD361" t="s">
        <v>225</v>
      </c>
      <c r="BE361">
        <v>-1</v>
      </c>
      <c r="BF361">
        <v>20001624009473</v>
      </c>
      <c r="BG361" t="s">
        <v>319</v>
      </c>
      <c r="BH361" t="s">
        <v>320</v>
      </c>
      <c r="BI361" t="s">
        <v>1535</v>
      </c>
      <c r="BJ361">
        <v>-1</v>
      </c>
      <c r="BK361">
        <v>-1</v>
      </c>
      <c r="BL361">
        <v>-1</v>
      </c>
      <c r="BM361" t="s">
        <v>229</v>
      </c>
      <c r="BN361" t="s">
        <v>230</v>
      </c>
      <c r="BO361" t="s">
        <v>1536</v>
      </c>
      <c r="BP361" t="s">
        <v>380</v>
      </c>
      <c r="BQ361">
        <v>2026</v>
      </c>
      <c r="BR361">
        <v>5</v>
      </c>
      <c r="BS361">
        <v>7</v>
      </c>
      <c r="BT361" s="1">
        <v>46150.40384259259</v>
      </c>
      <c r="BU361" t="s">
        <v>233</v>
      </c>
      <c r="BV361" s="2">
        <v>46150</v>
      </c>
      <c r="BW361" t="s">
        <v>234</v>
      </c>
      <c r="BX361" s="2">
        <v>46149</v>
      </c>
      <c r="BY361" s="2">
        <v>46150</v>
      </c>
      <c r="BZ361" t="s">
        <v>235</v>
      </c>
      <c r="CA361" t="s">
        <v>802</v>
      </c>
      <c r="CB361" t="s">
        <v>237</v>
      </c>
      <c r="CC361" t="s">
        <v>1537</v>
      </c>
      <c r="CD361" t="s">
        <v>1538</v>
      </c>
      <c r="CE361">
        <v>-1</v>
      </c>
      <c r="CF361" t="s">
        <v>805</v>
      </c>
      <c r="CG361" t="s">
        <v>241</v>
      </c>
      <c r="CH361" t="s">
        <v>242</v>
      </c>
      <c r="CI361">
        <v>1053346599</v>
      </c>
      <c r="CJ361" t="s">
        <v>408</v>
      </c>
      <c r="CK361" t="s">
        <v>245</v>
      </c>
      <c r="CL361" t="s">
        <v>409</v>
      </c>
      <c r="CM361" t="s">
        <v>247</v>
      </c>
      <c r="CN361" t="s">
        <v>410</v>
      </c>
      <c r="CT361" t="s">
        <v>304</v>
      </c>
      <c r="CU361" t="s">
        <v>225</v>
      </c>
      <c r="CW361" t="s">
        <v>319</v>
      </c>
      <c r="CX361" t="s">
        <v>320</v>
      </c>
      <c r="DA361" t="s">
        <v>250</v>
      </c>
      <c r="DB361">
        <v>-1</v>
      </c>
      <c r="DF361" t="s">
        <v>251</v>
      </c>
      <c r="DJ361" t="s">
        <v>252</v>
      </c>
      <c r="DK361" t="s">
        <v>253</v>
      </c>
      <c r="DL361" t="s">
        <v>254</v>
      </c>
      <c r="DN361" t="s">
        <v>255</v>
      </c>
      <c r="DR361" t="s">
        <v>411</v>
      </c>
      <c r="DS361" t="s">
        <v>408</v>
      </c>
      <c r="DT361" t="s">
        <v>407</v>
      </c>
      <c r="DV361">
        <v>1</v>
      </c>
      <c r="DW361" t="s">
        <v>257</v>
      </c>
      <c r="ED361" s="2">
        <v>46150</v>
      </c>
      <c r="EF361">
        <v>16</v>
      </c>
      <c r="EP361" t="s">
        <v>258</v>
      </c>
      <c r="ES361" t="s">
        <v>1539</v>
      </c>
      <c r="FA361" t="s">
        <v>245</v>
      </c>
      <c r="FB361" t="s">
        <v>260</v>
      </c>
      <c r="FD361" t="s">
        <v>260</v>
      </c>
      <c r="FE361" t="s">
        <v>809</v>
      </c>
      <c r="FF361" t="s">
        <v>809</v>
      </c>
      <c r="FK361" t="s">
        <v>263</v>
      </c>
      <c r="FL361" t="s">
        <v>1540</v>
      </c>
      <c r="FN361" t="s">
        <v>410</v>
      </c>
      <c r="FO361" t="s">
        <v>414</v>
      </c>
      <c r="FR361">
        <v>94990</v>
      </c>
      <c r="GB361" t="s">
        <v>266</v>
      </c>
      <c r="GC361" t="s">
        <v>225</v>
      </c>
      <c r="GD361">
        <v>0</v>
      </c>
      <c r="GF361">
        <v>0</v>
      </c>
      <c r="GG361">
        <v>25423</v>
      </c>
      <c r="GI361">
        <v>94990</v>
      </c>
      <c r="GJ361">
        <v>0</v>
      </c>
      <c r="GL361">
        <v>0</v>
      </c>
      <c r="GM361">
        <v>113038</v>
      </c>
      <c r="GS361" t="s">
        <v>267</v>
      </c>
      <c r="GT361" s="2">
        <v>44957</v>
      </c>
      <c r="GU361" t="s">
        <v>268</v>
      </c>
      <c r="GV361" t="s">
        <v>335</v>
      </c>
      <c r="GW361" t="s">
        <v>394</v>
      </c>
      <c r="GZ361" t="s">
        <v>395</v>
      </c>
      <c r="HA361" t="s">
        <v>274</v>
      </c>
      <c r="HB361" t="s">
        <v>811</v>
      </c>
      <c r="HC361" t="s">
        <v>802</v>
      </c>
      <c r="HD361" t="s">
        <v>257</v>
      </c>
      <c r="HE361" t="s">
        <v>230</v>
      </c>
      <c r="HF361" t="s">
        <v>1541</v>
      </c>
      <c r="HR361" t="s">
        <v>278</v>
      </c>
      <c r="HV361">
        <v>94990</v>
      </c>
      <c r="HW361" t="s">
        <v>281</v>
      </c>
      <c r="HY361">
        <v>0</v>
      </c>
      <c r="HZ361">
        <v>0</v>
      </c>
      <c r="IA361" t="s">
        <v>281</v>
      </c>
      <c r="IB361" t="s">
        <v>281</v>
      </c>
      <c r="IE361" t="s">
        <v>283</v>
      </c>
      <c r="IF361" t="s">
        <v>283</v>
      </c>
      <c r="IG361" t="s">
        <v>283</v>
      </c>
      <c r="IH361" t="s">
        <v>284</v>
      </c>
      <c r="II361" t="s">
        <v>285</v>
      </c>
      <c r="IJ361" t="s">
        <v>286</v>
      </c>
      <c r="IK361" t="s">
        <v>278</v>
      </c>
      <c r="IL361" t="s">
        <v>346</v>
      </c>
      <c r="IM361" t="s">
        <v>288</v>
      </c>
      <c r="IN361" t="s">
        <v>289</v>
      </c>
      <c r="IP361" t="s">
        <v>290</v>
      </c>
      <c r="IQ361" t="s">
        <v>284</v>
      </c>
      <c r="IS361" t="s">
        <v>291</v>
      </c>
      <c r="IT361" t="s">
        <v>372</v>
      </c>
      <c r="IU361" t="s">
        <v>373</v>
      </c>
      <c r="IV361" t="s">
        <v>373</v>
      </c>
      <c r="IW361" t="s">
        <v>373</v>
      </c>
      <c r="IY361" t="s">
        <v>281</v>
      </c>
    </row>
    <row r="362" spans="1:259" x14ac:dyDescent="0.3">
      <c r="A362" s="14">
        <f>DAY(AVANZA[[#This Row],[FechaSeguimiento]])</f>
        <v>8</v>
      </c>
      <c r="B362" s="14">
        <f>MONTH(AVANZA[[#This Row],[FechaSeguimiento]])</f>
        <v>5</v>
      </c>
      <c r="C362"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362" t="str">
        <f>LOWER(IFERROR(VLOOKUP(AVANZA[[#This Row],[ID_Peticion]],CANCELADAS[#All],2,0),""))</f>
        <v>qc - cliente desiste</v>
      </c>
      <c r="E362" t="str">
        <f>LOWER(IFERROR(VLOOKUP(AVANZA[[#This Row],[ID_Peticion]],CANCELADAS[#All],3,0),""))</f>
        <v>cliente</v>
      </c>
      <c r="F362" t="str">
        <f>LOWER(IF(AVANZA[[#This Row],[CEDULA CLIENTE]]&lt;&gt;""," CC: " &amp; COUNTIFS(AVANZA[CEDULA CLIENTE],AVANZA[[#This Row],[CEDULA CLIENTE]]),"")&amp; IF(AVANZA[[#This Row],[Direccion]]&lt;&gt;""," DIR: " &amp; COUNTIFS(AVANZA[Direccion],AVANZA[[#This Row],[Direccion]]),""))</f>
        <v xml:space="preserve"> dir: 1</v>
      </c>
      <c r="G362" t="str">
        <f>IFERROR(VLOOKUP(AVANZA[[#This Row],[Cedula_Vendedor_Atis]],PLANTA[[#All],[CEDULA]:[LINEA]],3,0),"No Cruza")</f>
        <v>Marisol Avella</v>
      </c>
      <c r="H362" t="str">
        <f>IFERROR(VLOOKUP(AVANZA[[#This Row],[Cedula_Vendedor_Atis]],PLANTA[[#All],[CEDULA]:[LINEA]],4,0),"No Cruza")</f>
        <v>Fija</v>
      </c>
      <c r="I362" t="str">
        <f>LOWER(IF(AVANZA[[#This Row],[ATRIBUIBLE]]="",AVANZA[[#This Row],[Variable]],AVANZA[[#This Row],[ATRIBUIBLE]]))</f>
        <v>cliente</v>
      </c>
      <c r="J362" s="14">
        <f>IF(AVANZA[[#This Row],[Variable]]=AVANZA[[#Headers],[TERMINADA]],1,0)</f>
        <v>0</v>
      </c>
      <c r="K362" s="14">
        <f>IF(AVANZA[[#This Row],[Variable]]=AVANZA[[#Headers],[ANULADA]],1,0)</f>
        <v>1</v>
      </c>
      <c r="L362" s="14">
        <f>IF(AVANZA[[#This Row],[Variable]]=AVANZA[[#Headers],[PENDIENTE]],1,0)</f>
        <v>0</v>
      </c>
      <c r="M362" s="14">
        <f>IF(AVANZA[[#This Row],[ESTADO AGENDA]]="AGENDADA",1,0)</f>
        <v>0</v>
      </c>
      <c r="N362" s="14">
        <f>IF(AVANZA[[#This Row],[ESTADO AGENDA]]="PENDIENTE DE AGENDAR",1,0)</f>
        <v>0</v>
      </c>
      <c r="O362" s="14">
        <f>IF(AVANZA[[#This Row],[ESTADO AGENDA]]="SUSPENDIDA",1,0)</f>
        <v>0</v>
      </c>
      <c r="P362" t="str" cm="1">
        <f t="array" ref="P362">_xlfn.XLOOKUP(AVANZA[[#This Row],[Num_Agrupacion_Pet_Atis]],Tabla1[[#All],[Numero_de_actuacion]],Tabla1[[#All],[Estado_de_la_orden]],"",0)</f>
        <v/>
      </c>
      <c r="Q362" s="2" t="str" cm="1">
        <f t="array" ref="Q362">_xlfn.XLOOKUP(AVANZA[[#This Row],[Num_Agrupacion_Pet_Atis]],Tabla1[[#All],[Numero_de_actuacion]],Tabla1[[#All],[Fecha_de_la_cita]],"",0)</f>
        <v/>
      </c>
      <c r="R362" t="str" cm="1">
        <f t="array" ref="R362">_xlfn.XLOOKUP(AVANZA[[#This Row],[Num_Agrupacion_Pet_Atis]],Tabla1[[#All],[Numero_de_actuacion]],Tabla1[[#All],[Franja_horaria_de_la_cita]],"",0)</f>
        <v/>
      </c>
      <c r="S362" s="14" t="str">
        <f>IFERROR(DAY(AVANZA[[#This Row],[FECHA AGENDA]]),"")</f>
        <v/>
      </c>
      <c r="T362" s="14" t="str">
        <f>IFERROR(MONTH(AVANZA[[#This Row],[FECHA AGENDA]]),"")</f>
        <v/>
      </c>
      <c r="U362" t="str" cm="1">
        <f t="array" ref="U362">_xlfn.XLOOKUP(AVANZA[[#This Row],[Num_Agrupacion_Pet_Atis]],Tabla1[[#All],[Numero_de_actuacion]],Tabla1[[#All],[Motivo_de_suspension]],"",0)</f>
        <v/>
      </c>
      <c r="V362" s="2" t="str" cm="1">
        <f t="array" ref="V362">_xlfn.XLOOKUP(AVANZA[[#This Row],[Num_Agrupacion_Pet_Atis]],Tabla1[[#All],[Numero_de_actuacion]],Tabla1[[#All],[No_identificacion_cliente]],"",0)</f>
        <v/>
      </c>
      <c r="W362" s="2" t="str" cm="1">
        <f t="array" ref="W362">_xlfn.XLOOKUP(AVANZA[[#This Row],[Num_Agrupacion_Pet_Atis]],Tabla1[[#All],[Numero_de_actuacion]],Tabla1[[#All],[Movil_de_contacto]],"",0)</f>
        <v/>
      </c>
      <c r="X362" s="14">
        <f>IF(OR(AVANZA[[#This Row],[ESTADO LEG]]="Legalizada grabacion",AVANZA[[#This Row],[ESTADO LEG]]="Legalizada aut"),1,0)</f>
        <v>0</v>
      </c>
      <c r="Y362" s="14">
        <f>IF(OR(AVANZA[[#This Row],[ESTADO LEG]]="pdte legalizar",AVANZA[[#This Row],[ESTADO LEG]]="No cruza"),1,0)</f>
        <v>0</v>
      </c>
      <c r="Z362" t="str" cm="1">
        <f t="array" ref="Z362">IF(AVANZA[[#This Row],[Variable]]="Terminada",LOWER(_xlfn.XLOOKUP(AVANZA[[#This Row],[ID_Peticion]],Tabla6[[#All],[NUM_PETICION]],Tabla6[[#All],[ESTADO_LEG]],"NO CRUZA",0)),AVANZA[[#This Row],[Variable]])</f>
        <v>ANULADA</v>
      </c>
      <c r="AA362" t="str" cm="1">
        <f t="array" ref="AA362">_xlfn.XLOOKUP(AVANZA[[#This Row],[ID_Peticion]],Tabla6[[#All],[NUM_PETICION]],Tabla6[[#All],[DIF_DIAS]],"",0)</f>
        <v/>
      </c>
      <c r="AB362" s="2" t="str" cm="1">
        <f t="array" ref="AB362">IFERROR(_xlfn.XLOOKUP(AVANZA[[#This Row],[ID_Peticion]],Tabla6[[#All],[NUM_PETICION]],Tabla6[[#All],[FEC_LEGAL]],"",0),"")</f>
        <v/>
      </c>
      <c r="AC362" s="14">
        <f ca="1">IF(AVANZA[[#This Row],[FECHA LEG]]&lt;&gt;0,IFERROR(AVANZA[[#This Row],[FECHA LEG]]-AVANZA[[#This Row],[FechaIniEstadoSubPetAtis]],0),TODAY()-AVANZA[[#This Row],[FechaIniEstadoSubPetAtis]])</f>
        <v>0</v>
      </c>
      <c r="AD362" s="35">
        <f ca="1">IF(AVANZA[[#This Row],[FINAL Vs LG]]&lt;&gt;0,IF(AVANZA[[#This Row],[FINAL Vs LG]]&lt;7.1,"100%",IF(AND(AVANZA[[#This Row],[FINAL Vs LG]]&gt;7.1,AVANZA[[#This Row],[FINAL Vs LG]]&lt;11.1),"50%","0%")),0)</f>
        <v>0</v>
      </c>
      <c r="AE362" s="14">
        <f ca="1">VLOOKUP(DAY(TODAY()),BACK!F:G,2,0)</f>
        <v>14</v>
      </c>
      <c r="AF362" s="14">
        <f>BACK!$I$2</f>
        <v>24</v>
      </c>
      <c r="AG362" s="14">
        <f>IF(AVANZA[[#This Row],[Oferta_empaquetada_comisiones]]="SI",1,0)</f>
        <v>0</v>
      </c>
      <c r="AH362" s="36">
        <f>IF(AVANZA[[#This Row],[Variable]]="TERMINADA",IFERROR(VLOOKUP(AVANZA[[#This Row],[SUPERVISOR]],Tabla2[#All],4,0),0),)</f>
        <v>0</v>
      </c>
      <c r="AI362" s="14">
        <f>IF(AVANZA[[#This Row],[Producto]]="BA",1,0)</f>
        <v>1</v>
      </c>
      <c r="AJ362" s="14">
        <f>IF(AVANZA[[#This Row],[Producto]]="DUO",1,0)</f>
        <v>0</v>
      </c>
      <c r="AK362" s="14">
        <f>IF(AVANZA[[#This Row],[Producto]]="TRIO",1,0)</f>
        <v>0</v>
      </c>
      <c r="AL362" t="s">
        <v>870</v>
      </c>
      <c r="AM362">
        <v>-1</v>
      </c>
      <c r="AN362">
        <v>-1</v>
      </c>
      <c r="AO362" t="s">
        <v>1544</v>
      </c>
      <c r="AP362" s="1">
        <v>46131.672083333331</v>
      </c>
      <c r="AQ362">
        <v>-1</v>
      </c>
      <c r="AR362" t="s">
        <v>1545</v>
      </c>
      <c r="AS362">
        <v>-1</v>
      </c>
      <c r="AT362">
        <v>-1</v>
      </c>
      <c r="AU362">
        <v>-1</v>
      </c>
      <c r="AV362">
        <v>-1</v>
      </c>
      <c r="AW362">
        <v>-1</v>
      </c>
      <c r="AX362" t="s">
        <v>224</v>
      </c>
      <c r="AY362">
        <v>-1</v>
      </c>
      <c r="AZ362">
        <v>2026</v>
      </c>
      <c r="BA362">
        <v>5</v>
      </c>
      <c r="BB362">
        <v>8</v>
      </c>
      <c r="BC362">
        <v>-1</v>
      </c>
      <c r="BD362" t="s">
        <v>225</v>
      </c>
      <c r="BE362">
        <v>-1</v>
      </c>
      <c r="BF362">
        <v>20001613550748</v>
      </c>
      <c r="BG362" t="s">
        <v>319</v>
      </c>
      <c r="BH362" t="s">
        <v>320</v>
      </c>
      <c r="BI362" t="s">
        <v>1546</v>
      </c>
      <c r="BJ362">
        <v>-1</v>
      </c>
      <c r="BK362">
        <v>-1</v>
      </c>
      <c r="BL362">
        <v>-1</v>
      </c>
      <c r="BM362" t="s">
        <v>573</v>
      </c>
      <c r="BN362" t="s">
        <v>230</v>
      </c>
      <c r="BO362" t="s">
        <v>1547</v>
      </c>
      <c r="BP362" t="s">
        <v>380</v>
      </c>
      <c r="BQ362">
        <v>2026</v>
      </c>
      <c r="BR362">
        <v>4</v>
      </c>
      <c r="BS362">
        <v>19</v>
      </c>
      <c r="BT362" s="1">
        <v>46150.809467592589</v>
      </c>
      <c r="BU362" t="s">
        <v>575</v>
      </c>
      <c r="BV362" s="2">
        <v>46150</v>
      </c>
      <c r="BW362" t="s">
        <v>576</v>
      </c>
      <c r="BX362" s="2">
        <v>46132</v>
      </c>
      <c r="BY362" s="2">
        <v>46150</v>
      </c>
      <c r="BZ362" t="s">
        <v>235</v>
      </c>
      <c r="CA362" t="s">
        <v>297</v>
      </c>
      <c r="CB362" t="s">
        <v>297</v>
      </c>
      <c r="CC362" t="s">
        <v>1548</v>
      </c>
      <c r="CD362" t="s">
        <v>1549</v>
      </c>
      <c r="CE362">
        <v>-1</v>
      </c>
      <c r="CF362" t="s">
        <v>300</v>
      </c>
      <c r="CG362" t="s">
        <v>301</v>
      </c>
      <c r="CH362" t="s">
        <v>242</v>
      </c>
      <c r="CI362">
        <v>1015443152</v>
      </c>
      <c r="CJ362" t="s">
        <v>877</v>
      </c>
      <c r="CK362" t="s">
        <v>245</v>
      </c>
      <c r="CL362" t="s">
        <v>409</v>
      </c>
      <c r="CM362" t="s">
        <v>247</v>
      </c>
      <c r="CN362" t="s">
        <v>410</v>
      </c>
      <c r="CT362" t="s">
        <v>386</v>
      </c>
      <c r="CU362" t="s">
        <v>225</v>
      </c>
      <c r="CW362" t="s">
        <v>319</v>
      </c>
      <c r="CX362" t="s">
        <v>320</v>
      </c>
      <c r="CY362" t="s">
        <v>793</v>
      </c>
      <c r="DA362" t="s">
        <v>250</v>
      </c>
      <c r="DB362">
        <v>-1</v>
      </c>
      <c r="DF362" t="s">
        <v>731</v>
      </c>
      <c r="DJ362" t="s">
        <v>252</v>
      </c>
      <c r="DK362" t="s">
        <v>253</v>
      </c>
      <c r="DL362" t="s">
        <v>253</v>
      </c>
      <c r="DN362" t="s">
        <v>255</v>
      </c>
      <c r="DR362" t="s">
        <v>878</v>
      </c>
      <c r="DS362" t="s">
        <v>877</v>
      </c>
      <c r="DT362" t="s">
        <v>870</v>
      </c>
      <c r="DV362">
        <v>1</v>
      </c>
      <c r="DW362" t="s">
        <v>283</v>
      </c>
      <c r="ED362" s="2">
        <v>46150</v>
      </c>
      <c r="EF362">
        <v>26</v>
      </c>
      <c r="EP362" t="s">
        <v>258</v>
      </c>
      <c r="FA362" t="s">
        <v>245</v>
      </c>
      <c r="FB362" t="s">
        <v>308</v>
      </c>
      <c r="FD362" t="s">
        <v>308</v>
      </c>
      <c r="FE362" t="s">
        <v>309</v>
      </c>
      <c r="FF362" t="s">
        <v>309</v>
      </c>
      <c r="FK362" t="s">
        <v>263</v>
      </c>
      <c r="FN362" t="s">
        <v>410</v>
      </c>
      <c r="FO362" t="s">
        <v>414</v>
      </c>
      <c r="FR362">
        <v>0</v>
      </c>
      <c r="GB362" t="s">
        <v>266</v>
      </c>
      <c r="GM362">
        <v>0</v>
      </c>
      <c r="GS362" t="s">
        <v>267</v>
      </c>
      <c r="GT362" s="2"/>
      <c r="GU362" t="s">
        <v>268</v>
      </c>
      <c r="GW362" t="s">
        <v>394</v>
      </c>
      <c r="GZ362" t="s">
        <v>395</v>
      </c>
      <c r="HE362" t="s">
        <v>230</v>
      </c>
      <c r="HF362" t="s">
        <v>1550</v>
      </c>
      <c r="HR362" t="s">
        <v>278</v>
      </c>
      <c r="HV362">
        <v>94990</v>
      </c>
      <c r="HW362" t="s">
        <v>281</v>
      </c>
      <c r="HY362">
        <v>0</v>
      </c>
      <c r="HZ362">
        <v>0</v>
      </c>
      <c r="IA362" t="s">
        <v>281</v>
      </c>
      <c r="IB362" t="s">
        <v>281</v>
      </c>
      <c r="IC362" t="s">
        <v>1551</v>
      </c>
      <c r="IE362" t="s">
        <v>283</v>
      </c>
      <c r="IF362" t="s">
        <v>283</v>
      </c>
      <c r="IG362" t="s">
        <v>283</v>
      </c>
      <c r="IH362" t="s">
        <v>284</v>
      </c>
      <c r="II362" t="s">
        <v>285</v>
      </c>
      <c r="IJ362" t="s">
        <v>286</v>
      </c>
      <c r="IK362" t="s">
        <v>278</v>
      </c>
      <c r="IL362" t="s">
        <v>346</v>
      </c>
      <c r="IM362" t="s">
        <v>288</v>
      </c>
      <c r="IN362" t="s">
        <v>290</v>
      </c>
      <c r="IP362" t="s">
        <v>290</v>
      </c>
      <c r="IQ362" t="s">
        <v>284</v>
      </c>
      <c r="IS362" t="s">
        <v>291</v>
      </c>
      <c r="IT362" t="s">
        <v>372</v>
      </c>
      <c r="IU362" t="s">
        <v>373</v>
      </c>
      <c r="IV362" t="s">
        <v>373</v>
      </c>
      <c r="IW362" t="s">
        <v>373</v>
      </c>
      <c r="IY362" t="s">
        <v>281</v>
      </c>
    </row>
    <row r="363" spans="1:259" x14ac:dyDescent="0.3">
      <c r="A363" s="14">
        <f>DAY(AVANZA[[#This Row],[FechaSeguimiento]])</f>
        <v>8</v>
      </c>
      <c r="B363" s="14">
        <f>MONTH(AVANZA[[#This Row],[FechaSeguimiento]])</f>
        <v>5</v>
      </c>
      <c r="C363"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63" t="str">
        <f>LOWER(IFERROR(VLOOKUP(AVANZA[[#This Row],[ID_Peticion]],CANCELADAS[#All],2,0),""))</f>
        <v/>
      </c>
      <c r="E363" t="str">
        <f>LOWER(IFERROR(VLOOKUP(AVANZA[[#This Row],[ID_Peticion]],CANCELADAS[#All],3,0),""))</f>
        <v/>
      </c>
      <c r="F363" t="str">
        <f>LOWER(IF(AVANZA[[#This Row],[CEDULA CLIENTE]]&lt;&gt;""," CC: " &amp; COUNTIFS(AVANZA[CEDULA CLIENTE],AVANZA[[#This Row],[CEDULA CLIENTE]]),"")&amp; IF(AVANZA[[#This Row],[Direccion]]&lt;&gt;""," DIR: " &amp; COUNTIFS(AVANZA[Direccion],AVANZA[[#This Row],[Direccion]]),""))</f>
        <v xml:space="preserve"> dir: 1</v>
      </c>
      <c r="G363" t="str">
        <f>IFERROR(VLOOKUP(AVANZA[[#This Row],[Cedula_Vendedor_Atis]],PLANTA[[#All],[CEDULA]:[LINEA]],3,0),"No Cruza")</f>
        <v>Marisol Avella</v>
      </c>
      <c r="H363" t="str">
        <f>IFERROR(VLOOKUP(AVANZA[[#This Row],[Cedula_Vendedor_Atis]],PLANTA[[#All],[CEDULA]:[LINEA]],4,0),"No Cruza")</f>
        <v>Fija</v>
      </c>
      <c r="I363" t="str">
        <f>LOWER(IF(AVANZA[[#This Row],[ATRIBUIBLE]]="",AVANZA[[#This Row],[Variable]],AVANZA[[#This Row],[ATRIBUIBLE]]))</f>
        <v>terminada</v>
      </c>
      <c r="J363" s="14">
        <f>IF(AVANZA[[#This Row],[Variable]]=AVANZA[[#Headers],[TERMINADA]],1,0)</f>
        <v>1</v>
      </c>
      <c r="K363" s="14">
        <f>IF(AVANZA[[#This Row],[Variable]]=AVANZA[[#Headers],[ANULADA]],1,0)</f>
        <v>0</v>
      </c>
      <c r="L363" s="14">
        <f>IF(AVANZA[[#This Row],[Variable]]=AVANZA[[#Headers],[PENDIENTE]],1,0)</f>
        <v>0</v>
      </c>
      <c r="M363" s="14">
        <f>IF(AVANZA[[#This Row],[ESTADO AGENDA]]="AGENDADA",1,0)</f>
        <v>0</v>
      </c>
      <c r="N363" s="14">
        <f>IF(AVANZA[[#This Row],[ESTADO AGENDA]]="PENDIENTE DE AGENDAR",1,0)</f>
        <v>0</v>
      </c>
      <c r="O363" s="14">
        <f>IF(AVANZA[[#This Row],[ESTADO AGENDA]]="SUSPENDIDA",1,0)</f>
        <v>0</v>
      </c>
      <c r="P363" t="str" cm="1">
        <f t="array" ref="P363">_xlfn.XLOOKUP(AVANZA[[#This Row],[Num_Agrupacion_Pet_Atis]],Tabla1[[#All],[Numero_de_actuacion]],Tabla1[[#All],[Estado_de_la_orden]],"",0)</f>
        <v/>
      </c>
      <c r="Q363" s="2" t="str" cm="1">
        <f t="array" ref="Q363">_xlfn.XLOOKUP(AVANZA[[#This Row],[Num_Agrupacion_Pet_Atis]],Tabla1[[#All],[Numero_de_actuacion]],Tabla1[[#All],[Fecha_de_la_cita]],"",0)</f>
        <v/>
      </c>
      <c r="R363" t="str" cm="1">
        <f t="array" ref="R363">_xlfn.XLOOKUP(AVANZA[[#This Row],[Num_Agrupacion_Pet_Atis]],Tabla1[[#All],[Numero_de_actuacion]],Tabla1[[#All],[Franja_horaria_de_la_cita]],"",0)</f>
        <v/>
      </c>
      <c r="S363" s="14" t="str">
        <f>IFERROR(DAY(AVANZA[[#This Row],[FECHA AGENDA]]),"")</f>
        <v/>
      </c>
      <c r="T363" s="14" t="str">
        <f>IFERROR(MONTH(AVANZA[[#This Row],[FECHA AGENDA]]),"")</f>
        <v/>
      </c>
      <c r="U363" t="str" cm="1">
        <f t="array" ref="U363">_xlfn.XLOOKUP(AVANZA[[#This Row],[Num_Agrupacion_Pet_Atis]],Tabla1[[#All],[Numero_de_actuacion]],Tabla1[[#All],[Motivo_de_suspension]],"",0)</f>
        <v/>
      </c>
      <c r="V363" s="2" t="str" cm="1">
        <f t="array" ref="V363">_xlfn.XLOOKUP(AVANZA[[#This Row],[Num_Agrupacion_Pet_Atis]],Tabla1[[#All],[Numero_de_actuacion]],Tabla1[[#All],[No_identificacion_cliente]],"",0)</f>
        <v/>
      </c>
      <c r="W363" s="2" t="str" cm="1">
        <f t="array" ref="W363">_xlfn.XLOOKUP(AVANZA[[#This Row],[Num_Agrupacion_Pet_Atis]],Tabla1[[#All],[Numero_de_actuacion]],Tabla1[[#All],[Movil_de_contacto]],"",0)</f>
        <v/>
      </c>
      <c r="X363" s="14">
        <f>IF(OR(AVANZA[[#This Row],[ESTADO LEG]]="Legalizada grabacion",AVANZA[[#This Row],[ESTADO LEG]]="Legalizada aut"),1,0)</f>
        <v>0</v>
      </c>
      <c r="Y363" s="14">
        <f>IF(OR(AVANZA[[#This Row],[ESTADO LEG]]="pdte legalizar",AVANZA[[#This Row],[ESTADO LEG]]="No cruza"),1,0)</f>
        <v>1</v>
      </c>
      <c r="Z363" t="str" cm="1">
        <f t="array" ref="Z363">IF(AVANZA[[#This Row],[Variable]]="Terminada",LOWER(_xlfn.XLOOKUP(AVANZA[[#This Row],[ID_Peticion]],Tabla6[[#All],[NUM_PETICION]],Tabla6[[#All],[ESTADO_LEG]],"NO CRUZA",0)),AVANZA[[#This Row],[Variable]])</f>
        <v>pdte legalizar</v>
      </c>
      <c r="AA363" cm="1">
        <f t="array" ref="AA363">_xlfn.XLOOKUP(AVANZA[[#This Row],[ID_Peticion]],Tabla6[[#All],[NUM_PETICION]],Tabla6[[#All],[DIF_DIAS]],"",0)</f>
        <v>5</v>
      </c>
      <c r="AB363" s="2" cm="1">
        <f t="array" ref="AB363">IFERROR(_xlfn.XLOOKUP(AVANZA[[#This Row],[ID_Peticion]],Tabla6[[#All],[NUM_PETICION]],Tabla6[[#All],[FEC_LEGAL]],"",0),"")</f>
        <v>0</v>
      </c>
      <c r="AC363" s="14">
        <f ca="1">IF(AVANZA[[#This Row],[FECHA LEG]]&lt;&gt;0,IFERROR(AVANZA[[#This Row],[FECHA LEG]]-AVANZA[[#This Row],[FechaIniEstadoSubPetAtis]],0),TODAY()-AVANZA[[#This Row],[FechaIniEstadoSubPetAtis]])</f>
        <v>9</v>
      </c>
      <c r="AD363" s="35" t="str">
        <f ca="1">IF(AVANZA[[#This Row],[FINAL Vs LG]]&lt;&gt;0,IF(AVANZA[[#This Row],[FINAL Vs LG]]&lt;7.1,"100%",IF(AND(AVANZA[[#This Row],[FINAL Vs LG]]&gt;7.1,AVANZA[[#This Row],[FINAL Vs LG]]&lt;11.1),"50%","0%")),0)</f>
        <v>50%</v>
      </c>
      <c r="AE363" s="14">
        <f ca="1">VLOOKUP(DAY(TODAY()),BACK!F:G,2,0)</f>
        <v>14</v>
      </c>
      <c r="AF363" s="14">
        <f>BACK!$I$2</f>
        <v>24</v>
      </c>
      <c r="AG363" s="14">
        <f>IF(AVANZA[[#This Row],[Oferta_empaquetada_comisiones]]="SI",1,0)</f>
        <v>0</v>
      </c>
      <c r="AH363" s="36">
        <f>IF(AVANZA[[#This Row],[Variable]]="TERMINADA",IFERROR(VLOOKUP(AVANZA[[#This Row],[SUPERVISOR]],Tabla2[#All],4,0),0),)</f>
        <v>3.5</v>
      </c>
      <c r="AI363" s="14">
        <f>IF(AVANZA[[#This Row],[Producto]]="BA",1,0)</f>
        <v>1</v>
      </c>
      <c r="AJ363" s="14">
        <f>IF(AVANZA[[#This Row],[Producto]]="DUO",1,0)</f>
        <v>0</v>
      </c>
      <c r="AK363" s="14">
        <f>IF(AVANZA[[#This Row],[Producto]]="TRIO",1,0)</f>
        <v>0</v>
      </c>
      <c r="AL363" t="s">
        <v>418</v>
      </c>
      <c r="AM363">
        <v>-1</v>
      </c>
      <c r="AN363">
        <v>-1</v>
      </c>
      <c r="AO363" t="s">
        <v>1561</v>
      </c>
      <c r="AP363" s="1">
        <v>46149.786296296297</v>
      </c>
      <c r="AQ363">
        <v>-1</v>
      </c>
      <c r="AR363" t="s">
        <v>1562</v>
      </c>
      <c r="AS363">
        <v>-1</v>
      </c>
      <c r="AT363">
        <v>-1</v>
      </c>
      <c r="AU363">
        <v>-1</v>
      </c>
      <c r="AV363">
        <v>-1</v>
      </c>
      <c r="AW363">
        <v>-1</v>
      </c>
      <c r="AX363" t="s">
        <v>224</v>
      </c>
      <c r="AY363">
        <v>-1</v>
      </c>
      <c r="AZ363">
        <v>2026</v>
      </c>
      <c r="BA363">
        <v>5</v>
      </c>
      <c r="BB363">
        <v>8</v>
      </c>
      <c r="BC363">
        <v>-1</v>
      </c>
      <c r="BD363" t="s">
        <v>225</v>
      </c>
      <c r="BE363">
        <v>-1</v>
      </c>
      <c r="BF363">
        <v>20001624209456</v>
      </c>
      <c r="BG363" t="s">
        <v>226</v>
      </c>
      <c r="BH363" t="s">
        <v>227</v>
      </c>
      <c r="BI363" t="s">
        <v>1563</v>
      </c>
      <c r="BJ363">
        <v>-1</v>
      </c>
      <c r="BK363">
        <v>-1</v>
      </c>
      <c r="BL363">
        <v>-1</v>
      </c>
      <c r="BM363" t="s">
        <v>229</v>
      </c>
      <c r="BN363" t="s">
        <v>230</v>
      </c>
      <c r="BO363" t="s">
        <v>1564</v>
      </c>
      <c r="BP363" t="s">
        <v>232</v>
      </c>
      <c r="BQ363">
        <v>2026</v>
      </c>
      <c r="BR363">
        <v>5</v>
      </c>
      <c r="BS363">
        <v>7</v>
      </c>
      <c r="BT363" s="1">
        <v>46150.725821759261</v>
      </c>
      <c r="BU363" t="s">
        <v>233</v>
      </c>
      <c r="BV363" s="2">
        <v>46150</v>
      </c>
      <c r="BW363" t="s">
        <v>234</v>
      </c>
      <c r="BX363" s="2">
        <v>46150</v>
      </c>
      <c r="BY363" s="2">
        <v>46150</v>
      </c>
      <c r="BZ363" t="s">
        <v>235</v>
      </c>
      <c r="CA363" t="s">
        <v>896</v>
      </c>
      <c r="CB363" t="s">
        <v>752</v>
      </c>
      <c r="CC363" t="s">
        <v>1565</v>
      </c>
      <c r="CD363" t="s">
        <v>1566</v>
      </c>
      <c r="CE363">
        <v>-1</v>
      </c>
      <c r="CF363" t="s">
        <v>899</v>
      </c>
      <c r="CG363" t="s">
        <v>756</v>
      </c>
      <c r="CH363" t="s">
        <v>242</v>
      </c>
      <c r="CI363">
        <v>1022940376</v>
      </c>
      <c r="CJ363" t="s">
        <v>426</v>
      </c>
      <c r="CK363" t="s">
        <v>245</v>
      </c>
      <c r="CL363" t="s">
        <v>409</v>
      </c>
      <c r="CM363" t="s">
        <v>247</v>
      </c>
      <c r="CN363" t="s">
        <v>410</v>
      </c>
      <c r="CT363" t="s">
        <v>386</v>
      </c>
      <c r="CU363" t="s">
        <v>225</v>
      </c>
      <c r="CW363" t="s">
        <v>226</v>
      </c>
      <c r="CX363" t="s">
        <v>227</v>
      </c>
      <c r="DA363" t="s">
        <v>250</v>
      </c>
      <c r="DB363">
        <v>-1</v>
      </c>
      <c r="DF363" t="s">
        <v>251</v>
      </c>
      <c r="DJ363" t="s">
        <v>252</v>
      </c>
      <c r="DK363" t="s">
        <v>253</v>
      </c>
      <c r="DL363" t="s">
        <v>254</v>
      </c>
      <c r="DN363" t="s">
        <v>255</v>
      </c>
      <c r="DR363" t="s">
        <v>427</v>
      </c>
      <c r="DS363" t="s">
        <v>426</v>
      </c>
      <c r="DT363" t="s">
        <v>425</v>
      </c>
      <c r="DV363">
        <v>1</v>
      </c>
      <c r="DW363" t="s">
        <v>623</v>
      </c>
      <c r="ED363" s="2">
        <v>46150</v>
      </c>
      <c r="EE363" t="s">
        <v>900</v>
      </c>
      <c r="EF363">
        <v>1</v>
      </c>
      <c r="EP363" t="s">
        <v>258</v>
      </c>
      <c r="ES363" t="s">
        <v>901</v>
      </c>
      <c r="FA363" t="s">
        <v>245</v>
      </c>
      <c r="FB363" t="s">
        <v>763</v>
      </c>
      <c r="FD363" t="s">
        <v>763</v>
      </c>
      <c r="FE363" t="s">
        <v>902</v>
      </c>
      <c r="FF363" t="s">
        <v>903</v>
      </c>
      <c r="FK363" t="s">
        <v>263</v>
      </c>
      <c r="FL363" t="s">
        <v>1567</v>
      </c>
      <c r="FN363" t="s">
        <v>410</v>
      </c>
      <c r="FO363" t="s">
        <v>414</v>
      </c>
      <c r="FR363">
        <v>85900</v>
      </c>
      <c r="GB363" t="s">
        <v>266</v>
      </c>
      <c r="GC363" t="s">
        <v>225</v>
      </c>
      <c r="GD363">
        <v>0</v>
      </c>
      <c r="GF363">
        <v>0</v>
      </c>
      <c r="GG363">
        <v>25421</v>
      </c>
      <c r="GI363">
        <v>85900</v>
      </c>
      <c r="GJ363">
        <v>0</v>
      </c>
      <c r="GL363">
        <v>0</v>
      </c>
      <c r="GM363">
        <v>102221</v>
      </c>
      <c r="GS363" t="s">
        <v>267</v>
      </c>
      <c r="GT363" s="2">
        <v>43708</v>
      </c>
      <c r="GU363" t="s">
        <v>268</v>
      </c>
      <c r="GV363" t="s">
        <v>311</v>
      </c>
      <c r="GW363" t="s">
        <v>270</v>
      </c>
      <c r="GX363" t="s">
        <v>271</v>
      </c>
      <c r="GY363" t="s">
        <v>272</v>
      </c>
      <c r="GZ363" t="s">
        <v>273</v>
      </c>
      <c r="HA363" t="s">
        <v>497</v>
      </c>
      <c r="HB363" t="s">
        <v>900</v>
      </c>
      <c r="HC363" t="s">
        <v>900</v>
      </c>
      <c r="HD363" t="s">
        <v>761</v>
      </c>
      <c r="HE363" t="s">
        <v>230</v>
      </c>
      <c r="HF363" t="s">
        <v>1568</v>
      </c>
      <c r="HG363" t="s">
        <v>277</v>
      </c>
      <c r="HR363" t="s">
        <v>278</v>
      </c>
      <c r="HV363">
        <v>85900</v>
      </c>
      <c r="HW363" t="s">
        <v>279</v>
      </c>
      <c r="HX363" t="s">
        <v>280</v>
      </c>
      <c r="HY363">
        <v>103568</v>
      </c>
      <c r="HZ363">
        <v>17668</v>
      </c>
      <c r="IA363" t="s">
        <v>279</v>
      </c>
      <c r="IB363" t="s">
        <v>281</v>
      </c>
      <c r="ID363" t="s">
        <v>282</v>
      </c>
      <c r="IE363" t="s">
        <v>283</v>
      </c>
      <c r="IF363" t="s">
        <v>283</v>
      </c>
      <c r="IG363" t="s">
        <v>283</v>
      </c>
      <c r="IH363" t="s">
        <v>284</v>
      </c>
      <c r="II363" t="s">
        <v>285</v>
      </c>
      <c r="IJ363" t="s">
        <v>286</v>
      </c>
      <c r="IK363" t="s">
        <v>278</v>
      </c>
      <c r="IL363" t="s">
        <v>346</v>
      </c>
      <c r="IM363" t="s">
        <v>288</v>
      </c>
      <c r="IN363" t="s">
        <v>289</v>
      </c>
      <c r="IP363" t="s">
        <v>290</v>
      </c>
      <c r="IQ363" t="s">
        <v>284</v>
      </c>
      <c r="IS363" t="s">
        <v>291</v>
      </c>
      <c r="IT363" t="s">
        <v>1569</v>
      </c>
      <c r="IU363" t="s">
        <v>1570</v>
      </c>
      <c r="IV363" t="s">
        <v>1569</v>
      </c>
      <c r="IW363" t="s">
        <v>1571</v>
      </c>
      <c r="IY363" t="s">
        <v>281</v>
      </c>
    </row>
    <row r="364" spans="1:259" x14ac:dyDescent="0.3">
      <c r="A364" s="14">
        <f>DAY(AVANZA[[#This Row],[FechaSeguimiento]])</f>
        <v>8</v>
      </c>
      <c r="B364" s="14">
        <f>MONTH(AVANZA[[#This Row],[FechaSeguimiento]])</f>
        <v>5</v>
      </c>
      <c r="C364"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64" t="str">
        <f>LOWER(IFERROR(VLOOKUP(AVANZA[[#This Row],[ID_Peticion]],CANCELADAS[#All],2,0),""))</f>
        <v/>
      </c>
      <c r="E364" t="str">
        <f>LOWER(IFERROR(VLOOKUP(AVANZA[[#This Row],[ID_Peticion]],CANCELADAS[#All],3,0),""))</f>
        <v/>
      </c>
      <c r="F364" t="str">
        <f>LOWER(IF(AVANZA[[#This Row],[CEDULA CLIENTE]]&lt;&gt;""," CC: " &amp; COUNTIFS(AVANZA[CEDULA CLIENTE],AVANZA[[#This Row],[CEDULA CLIENTE]]),"")&amp; IF(AVANZA[[#This Row],[Direccion]]&lt;&gt;""," DIR: " &amp; COUNTIFS(AVANZA[Direccion],AVANZA[[#This Row],[Direccion]]),""))</f>
        <v xml:space="preserve"> dir: 1</v>
      </c>
      <c r="G364" t="str">
        <f>IFERROR(VLOOKUP(AVANZA[[#This Row],[Cedula_Vendedor_Atis]],PLANTA[[#All],[CEDULA]:[LINEA]],3,0),"No Cruza")</f>
        <v>Marisol Avella</v>
      </c>
      <c r="H364" t="str">
        <f>IFERROR(VLOOKUP(AVANZA[[#This Row],[Cedula_Vendedor_Atis]],PLANTA[[#All],[CEDULA]:[LINEA]],4,0),"No Cruza")</f>
        <v>Fija</v>
      </c>
      <c r="I364" t="str">
        <f>LOWER(IF(AVANZA[[#This Row],[ATRIBUIBLE]]="",AVANZA[[#This Row],[Variable]],AVANZA[[#This Row],[ATRIBUIBLE]]))</f>
        <v>terminada</v>
      </c>
      <c r="J364" s="14">
        <f>IF(AVANZA[[#This Row],[Variable]]=AVANZA[[#Headers],[TERMINADA]],1,0)</f>
        <v>1</v>
      </c>
      <c r="K364" s="14">
        <f>IF(AVANZA[[#This Row],[Variable]]=AVANZA[[#Headers],[ANULADA]],1,0)</f>
        <v>0</v>
      </c>
      <c r="L364" s="14">
        <f>IF(AVANZA[[#This Row],[Variable]]=AVANZA[[#Headers],[PENDIENTE]],1,0)</f>
        <v>0</v>
      </c>
      <c r="M364" s="14">
        <f>IF(AVANZA[[#This Row],[ESTADO AGENDA]]="AGENDADA",1,0)</f>
        <v>0</v>
      </c>
      <c r="N364" s="14">
        <f>IF(AVANZA[[#This Row],[ESTADO AGENDA]]="PENDIENTE DE AGENDAR",1,0)</f>
        <v>0</v>
      </c>
      <c r="O364" s="14">
        <f>IF(AVANZA[[#This Row],[ESTADO AGENDA]]="SUSPENDIDA",1,0)</f>
        <v>0</v>
      </c>
      <c r="P364" t="str" cm="1">
        <f t="array" ref="P364">_xlfn.XLOOKUP(AVANZA[[#This Row],[Num_Agrupacion_Pet_Atis]],Tabla1[[#All],[Numero_de_actuacion]],Tabla1[[#All],[Estado_de_la_orden]],"",0)</f>
        <v/>
      </c>
      <c r="Q364" s="2" t="str" cm="1">
        <f t="array" ref="Q364">_xlfn.XLOOKUP(AVANZA[[#This Row],[Num_Agrupacion_Pet_Atis]],Tabla1[[#All],[Numero_de_actuacion]],Tabla1[[#All],[Fecha_de_la_cita]],"",0)</f>
        <v/>
      </c>
      <c r="R364" t="str" cm="1">
        <f t="array" ref="R364">_xlfn.XLOOKUP(AVANZA[[#This Row],[Num_Agrupacion_Pet_Atis]],Tabla1[[#All],[Numero_de_actuacion]],Tabla1[[#All],[Franja_horaria_de_la_cita]],"",0)</f>
        <v/>
      </c>
      <c r="S364" s="14" t="str">
        <f>IFERROR(DAY(AVANZA[[#This Row],[FECHA AGENDA]]),"")</f>
        <v/>
      </c>
      <c r="T364" s="14" t="str">
        <f>IFERROR(MONTH(AVANZA[[#This Row],[FECHA AGENDA]]),"")</f>
        <v/>
      </c>
      <c r="U364" t="str" cm="1">
        <f t="array" ref="U364">_xlfn.XLOOKUP(AVANZA[[#This Row],[Num_Agrupacion_Pet_Atis]],Tabla1[[#All],[Numero_de_actuacion]],Tabla1[[#All],[Motivo_de_suspension]],"",0)</f>
        <v/>
      </c>
      <c r="V364" s="2" t="str" cm="1">
        <f t="array" ref="V364">_xlfn.XLOOKUP(AVANZA[[#This Row],[Num_Agrupacion_Pet_Atis]],Tabla1[[#All],[Numero_de_actuacion]],Tabla1[[#All],[No_identificacion_cliente]],"",0)</f>
        <v/>
      </c>
      <c r="W364" s="2" t="str" cm="1">
        <f t="array" ref="W364">_xlfn.XLOOKUP(AVANZA[[#This Row],[Num_Agrupacion_Pet_Atis]],Tabla1[[#All],[Numero_de_actuacion]],Tabla1[[#All],[Movil_de_contacto]],"",0)</f>
        <v/>
      </c>
      <c r="X364" s="14">
        <f>IF(OR(AVANZA[[#This Row],[ESTADO LEG]]="Legalizada grabacion",AVANZA[[#This Row],[ESTADO LEG]]="Legalizada aut"),1,0)</f>
        <v>0</v>
      </c>
      <c r="Y364" s="14">
        <f>IF(OR(AVANZA[[#This Row],[ESTADO LEG]]="pdte legalizar",AVANZA[[#This Row],[ESTADO LEG]]="No cruza"),1,0)</f>
        <v>1</v>
      </c>
      <c r="Z364" t="str" cm="1">
        <f t="array" ref="Z364">IF(AVANZA[[#This Row],[Variable]]="Terminada",LOWER(_xlfn.XLOOKUP(AVANZA[[#This Row],[ID_Peticion]],Tabla6[[#All],[NUM_PETICION]],Tabla6[[#All],[ESTADO_LEG]],"NO CRUZA",0)),AVANZA[[#This Row],[Variable]])</f>
        <v>pdte legalizar</v>
      </c>
      <c r="AA364" cm="1">
        <f t="array" ref="AA364">_xlfn.XLOOKUP(AVANZA[[#This Row],[ID_Peticion]],Tabla6[[#All],[NUM_PETICION]],Tabla6[[#All],[DIF_DIAS]],"",0)</f>
        <v>5</v>
      </c>
      <c r="AB364" s="2" cm="1">
        <f t="array" ref="AB364">IFERROR(_xlfn.XLOOKUP(AVANZA[[#This Row],[ID_Peticion]],Tabla6[[#All],[NUM_PETICION]],Tabla6[[#All],[FEC_LEGAL]],"",0),"")</f>
        <v>0</v>
      </c>
      <c r="AC364" s="14">
        <f ca="1">IF(AVANZA[[#This Row],[FECHA LEG]]&lt;&gt;0,IFERROR(AVANZA[[#This Row],[FECHA LEG]]-AVANZA[[#This Row],[FechaIniEstadoSubPetAtis]],0),TODAY()-AVANZA[[#This Row],[FechaIniEstadoSubPetAtis]])</f>
        <v>9</v>
      </c>
      <c r="AD364" s="35" t="str">
        <f ca="1">IF(AVANZA[[#This Row],[FINAL Vs LG]]&lt;&gt;0,IF(AVANZA[[#This Row],[FINAL Vs LG]]&lt;7.1,"100%",IF(AND(AVANZA[[#This Row],[FINAL Vs LG]]&gt;7.1,AVANZA[[#This Row],[FINAL Vs LG]]&lt;11.1),"50%","0%")),0)</f>
        <v>50%</v>
      </c>
      <c r="AE364" s="14">
        <f ca="1">VLOOKUP(DAY(TODAY()),BACK!F:G,2,0)</f>
        <v>14</v>
      </c>
      <c r="AF364" s="14">
        <f>BACK!$I$2</f>
        <v>24</v>
      </c>
      <c r="AG364" s="14">
        <f>IF(AVANZA[[#This Row],[Oferta_empaquetada_comisiones]]="SI",1,0)</f>
        <v>0</v>
      </c>
      <c r="AH364" s="36">
        <f>IF(AVANZA[[#This Row],[Variable]]="TERMINADA",IFERROR(VLOOKUP(AVANZA[[#This Row],[SUPERVISOR]],Tabla2[#All],4,0),0),)</f>
        <v>3.5</v>
      </c>
      <c r="AI364" s="14">
        <f>IF(AVANZA[[#This Row],[Producto]]="BA",1,0)</f>
        <v>0</v>
      </c>
      <c r="AJ364" s="14">
        <f>IF(AVANZA[[#This Row],[Producto]]="DUO",1,0)</f>
        <v>0</v>
      </c>
      <c r="AK364" s="14">
        <f>IF(AVANZA[[#This Row],[Producto]]="TRIO",1,0)</f>
        <v>1</v>
      </c>
      <c r="AL364" t="s">
        <v>515</v>
      </c>
      <c r="AM364">
        <v>-1</v>
      </c>
      <c r="AN364">
        <v>-1</v>
      </c>
      <c r="AO364" t="s">
        <v>1572</v>
      </c>
      <c r="AP364" s="1">
        <v>46147.607939814814</v>
      </c>
      <c r="AQ364">
        <v>-1</v>
      </c>
      <c r="AR364" t="s">
        <v>1573</v>
      </c>
      <c r="AS364">
        <v>-1</v>
      </c>
      <c r="AT364">
        <v>-1</v>
      </c>
      <c r="AU364">
        <v>-1</v>
      </c>
      <c r="AV364">
        <v>-1</v>
      </c>
      <c r="AW364">
        <v>-1</v>
      </c>
      <c r="AX364" t="s">
        <v>224</v>
      </c>
      <c r="AY364">
        <v>-1</v>
      </c>
      <c r="AZ364">
        <v>2026</v>
      </c>
      <c r="BA364">
        <v>5</v>
      </c>
      <c r="BB364">
        <v>8</v>
      </c>
      <c r="BC364">
        <v>-1</v>
      </c>
      <c r="BD364" t="s">
        <v>225</v>
      </c>
      <c r="BE364">
        <v>-1</v>
      </c>
      <c r="BF364">
        <v>20001622984795</v>
      </c>
      <c r="BG364" t="s">
        <v>438</v>
      </c>
      <c r="BH364" t="s">
        <v>439</v>
      </c>
      <c r="BI364" t="s">
        <v>1574</v>
      </c>
      <c r="BJ364">
        <v>-1</v>
      </c>
      <c r="BK364">
        <v>-1</v>
      </c>
      <c r="BL364">
        <v>-1</v>
      </c>
      <c r="BM364" t="s">
        <v>229</v>
      </c>
      <c r="BN364" t="s">
        <v>230</v>
      </c>
      <c r="BO364" t="s">
        <v>1575</v>
      </c>
      <c r="BP364" t="s">
        <v>232</v>
      </c>
      <c r="BQ364">
        <v>2026</v>
      </c>
      <c r="BR364">
        <v>5</v>
      </c>
      <c r="BS364">
        <v>5</v>
      </c>
      <c r="BT364" s="1">
        <v>46150.721064814818</v>
      </c>
      <c r="BU364" t="s">
        <v>233</v>
      </c>
      <c r="BV364" s="2">
        <v>46150</v>
      </c>
      <c r="BW364" t="s">
        <v>234</v>
      </c>
      <c r="BX364" s="2">
        <v>46149</v>
      </c>
      <c r="BY364" s="2">
        <v>46150</v>
      </c>
      <c r="BZ364" t="s">
        <v>235</v>
      </c>
      <c r="CA364" t="s">
        <v>896</v>
      </c>
      <c r="CB364" t="s">
        <v>752</v>
      </c>
      <c r="CC364" t="s">
        <v>1576</v>
      </c>
      <c r="CD364" t="s">
        <v>1577</v>
      </c>
      <c r="CE364">
        <v>-1</v>
      </c>
      <c r="CF364" t="s">
        <v>899</v>
      </c>
      <c r="CG364" t="s">
        <v>756</v>
      </c>
      <c r="CH364" t="s">
        <v>242</v>
      </c>
      <c r="CI364">
        <v>46680282</v>
      </c>
      <c r="CJ364" t="s">
        <v>522</v>
      </c>
      <c r="CK364" t="s">
        <v>245</v>
      </c>
      <c r="CL364" t="s">
        <v>409</v>
      </c>
      <c r="CM364" t="s">
        <v>247</v>
      </c>
      <c r="CN364" t="s">
        <v>410</v>
      </c>
      <c r="CT364" t="s">
        <v>386</v>
      </c>
      <c r="CU364" t="s">
        <v>387</v>
      </c>
      <c r="CW364" t="s">
        <v>446</v>
      </c>
      <c r="CX364" t="s">
        <v>447</v>
      </c>
      <c r="DA364" t="s">
        <v>250</v>
      </c>
      <c r="DB364">
        <v>-1</v>
      </c>
      <c r="DF364" t="s">
        <v>251</v>
      </c>
      <c r="DJ364" t="s">
        <v>252</v>
      </c>
      <c r="DK364" t="s">
        <v>253</v>
      </c>
      <c r="DL364" t="s">
        <v>253</v>
      </c>
      <c r="DN364" t="s">
        <v>390</v>
      </c>
      <c r="DR364" t="s">
        <v>523</v>
      </c>
      <c r="DS364" t="s">
        <v>522</v>
      </c>
      <c r="DT364" t="s">
        <v>515</v>
      </c>
      <c r="DV364">
        <v>1</v>
      </c>
      <c r="DW364" t="s">
        <v>623</v>
      </c>
      <c r="ED364" s="2">
        <v>46150</v>
      </c>
      <c r="EE364" t="s">
        <v>900</v>
      </c>
      <c r="EF364">
        <v>12</v>
      </c>
      <c r="EP364" t="s">
        <v>258</v>
      </c>
      <c r="ES364" t="s">
        <v>1578</v>
      </c>
      <c r="EZ364" t="s">
        <v>1579</v>
      </c>
      <c r="FA364" t="s">
        <v>245</v>
      </c>
      <c r="FB364" t="s">
        <v>763</v>
      </c>
      <c r="FD364" t="s">
        <v>763</v>
      </c>
      <c r="FE364" t="s">
        <v>902</v>
      </c>
      <c r="FF364" t="s">
        <v>903</v>
      </c>
      <c r="FK364" t="s">
        <v>263</v>
      </c>
      <c r="FL364" t="s">
        <v>1580</v>
      </c>
      <c r="FN364" t="s">
        <v>410</v>
      </c>
      <c r="FO364" t="s">
        <v>414</v>
      </c>
      <c r="FR364">
        <v>113904</v>
      </c>
      <c r="GB364" t="s">
        <v>266</v>
      </c>
      <c r="GC364" t="s">
        <v>387</v>
      </c>
      <c r="GD364">
        <v>25188</v>
      </c>
      <c r="GF364">
        <v>2353</v>
      </c>
      <c r="GG364">
        <v>25422</v>
      </c>
      <c r="GI364">
        <v>87224</v>
      </c>
      <c r="GJ364">
        <v>25427</v>
      </c>
      <c r="GL364">
        <v>24327</v>
      </c>
      <c r="GM364">
        <v>135545</v>
      </c>
      <c r="GS364" t="s">
        <v>267</v>
      </c>
      <c r="GT364" s="2">
        <v>44500</v>
      </c>
      <c r="GU364" t="s">
        <v>268</v>
      </c>
      <c r="GV364" t="s">
        <v>311</v>
      </c>
      <c r="GW364" t="s">
        <v>270</v>
      </c>
      <c r="GX364" t="s">
        <v>271</v>
      </c>
      <c r="GY364" t="s">
        <v>272</v>
      </c>
      <c r="GZ364" t="s">
        <v>273</v>
      </c>
      <c r="HA364" t="s">
        <v>336</v>
      </c>
      <c r="HC364" t="s">
        <v>337</v>
      </c>
      <c r="HE364" t="s">
        <v>230</v>
      </c>
      <c r="HF364" t="s">
        <v>1581</v>
      </c>
      <c r="HG364" t="s">
        <v>277</v>
      </c>
      <c r="HR364" t="s">
        <v>278</v>
      </c>
      <c r="HV364">
        <v>118900</v>
      </c>
      <c r="HW364" t="s">
        <v>279</v>
      </c>
      <c r="HX364" t="s">
        <v>280</v>
      </c>
      <c r="HY364">
        <v>131572</v>
      </c>
      <c r="HZ364">
        <v>17668</v>
      </c>
      <c r="IA364" t="s">
        <v>279</v>
      </c>
      <c r="IB364" t="s">
        <v>281</v>
      </c>
      <c r="ID364" t="s">
        <v>282</v>
      </c>
      <c r="IE364" t="s">
        <v>283</v>
      </c>
      <c r="IF364" t="s">
        <v>283</v>
      </c>
      <c r="IG364" t="s">
        <v>283</v>
      </c>
      <c r="IH364" t="s">
        <v>284</v>
      </c>
      <c r="II364" t="s">
        <v>285</v>
      </c>
      <c r="IJ364" t="s">
        <v>286</v>
      </c>
      <c r="IK364" t="s">
        <v>278</v>
      </c>
      <c r="IL364" t="s">
        <v>346</v>
      </c>
      <c r="IM364" t="s">
        <v>288</v>
      </c>
      <c r="IN364" t="s">
        <v>289</v>
      </c>
      <c r="IP364" t="s">
        <v>290</v>
      </c>
      <c r="IQ364" t="s">
        <v>284</v>
      </c>
      <c r="IS364" t="s">
        <v>291</v>
      </c>
      <c r="IT364" t="s">
        <v>561</v>
      </c>
      <c r="IY364" t="s">
        <v>281</v>
      </c>
    </row>
    <row r="365" spans="1:259" x14ac:dyDescent="0.3">
      <c r="A365" s="14">
        <f>DAY(AVANZA[[#This Row],[FechaSeguimiento]])</f>
        <v>8</v>
      </c>
      <c r="B365" s="14">
        <f>MONTH(AVANZA[[#This Row],[FechaSeguimiento]])</f>
        <v>5</v>
      </c>
      <c r="C365"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65" t="str">
        <f>LOWER(IFERROR(VLOOKUP(AVANZA[[#This Row],[ID_Peticion]],CANCELADAS[#All],2,0),""))</f>
        <v/>
      </c>
      <c r="E365" t="str">
        <f>LOWER(IFERROR(VLOOKUP(AVANZA[[#This Row],[ID_Peticion]],CANCELADAS[#All],3,0),""))</f>
        <v/>
      </c>
      <c r="F365" t="str">
        <f>LOWER(IF(AVANZA[[#This Row],[CEDULA CLIENTE]]&lt;&gt;""," CC: " &amp; COUNTIFS(AVANZA[CEDULA CLIENTE],AVANZA[[#This Row],[CEDULA CLIENTE]]),"")&amp; IF(AVANZA[[#This Row],[Direccion]]&lt;&gt;""," DIR: " &amp; COUNTIFS(AVANZA[Direccion],AVANZA[[#This Row],[Direccion]]),""))</f>
        <v xml:space="preserve"> dir: 1</v>
      </c>
      <c r="G365" t="str">
        <f>IFERROR(VLOOKUP(AVANZA[[#This Row],[Cedula_Vendedor_Atis]],PLANTA[[#All],[CEDULA]:[LINEA]],3,0),"No Cruza")</f>
        <v>Marisol Avella</v>
      </c>
      <c r="H365" t="str">
        <f>IFERROR(VLOOKUP(AVANZA[[#This Row],[Cedula_Vendedor_Atis]],PLANTA[[#All],[CEDULA]:[LINEA]],4,0),"No Cruza")</f>
        <v>Fija</v>
      </c>
      <c r="I365" t="str">
        <f>LOWER(IF(AVANZA[[#This Row],[ATRIBUIBLE]]="",AVANZA[[#This Row],[Variable]],AVANZA[[#This Row],[ATRIBUIBLE]]))</f>
        <v>terminada</v>
      </c>
      <c r="J365" s="14">
        <f>IF(AVANZA[[#This Row],[Variable]]=AVANZA[[#Headers],[TERMINADA]],1,0)</f>
        <v>1</v>
      </c>
      <c r="K365" s="14">
        <f>IF(AVANZA[[#This Row],[Variable]]=AVANZA[[#Headers],[ANULADA]],1,0)</f>
        <v>0</v>
      </c>
      <c r="L365" s="14">
        <f>IF(AVANZA[[#This Row],[Variable]]=AVANZA[[#Headers],[PENDIENTE]],1,0)</f>
        <v>0</v>
      </c>
      <c r="M365" s="14">
        <f>IF(AVANZA[[#This Row],[ESTADO AGENDA]]="AGENDADA",1,0)</f>
        <v>0</v>
      </c>
      <c r="N365" s="14">
        <f>IF(AVANZA[[#This Row],[ESTADO AGENDA]]="PENDIENTE DE AGENDAR",1,0)</f>
        <v>0</v>
      </c>
      <c r="O365" s="14">
        <f>IF(AVANZA[[#This Row],[ESTADO AGENDA]]="SUSPENDIDA",1,0)</f>
        <v>0</v>
      </c>
      <c r="P365" t="str" cm="1">
        <f t="array" ref="P365">_xlfn.XLOOKUP(AVANZA[[#This Row],[Num_Agrupacion_Pet_Atis]],Tabla1[[#All],[Numero_de_actuacion]],Tabla1[[#All],[Estado_de_la_orden]],"",0)</f>
        <v/>
      </c>
      <c r="Q365" s="2" t="str" cm="1">
        <f t="array" ref="Q365">_xlfn.XLOOKUP(AVANZA[[#This Row],[Num_Agrupacion_Pet_Atis]],Tabla1[[#All],[Numero_de_actuacion]],Tabla1[[#All],[Fecha_de_la_cita]],"",0)</f>
        <v/>
      </c>
      <c r="R365" t="str" cm="1">
        <f t="array" ref="R365">_xlfn.XLOOKUP(AVANZA[[#This Row],[Num_Agrupacion_Pet_Atis]],Tabla1[[#All],[Numero_de_actuacion]],Tabla1[[#All],[Franja_horaria_de_la_cita]],"",0)</f>
        <v/>
      </c>
      <c r="S365" s="14" t="str">
        <f>IFERROR(DAY(AVANZA[[#This Row],[FECHA AGENDA]]),"")</f>
        <v/>
      </c>
      <c r="T365" s="14" t="str">
        <f>IFERROR(MONTH(AVANZA[[#This Row],[FECHA AGENDA]]),"")</f>
        <v/>
      </c>
      <c r="U365" t="str" cm="1">
        <f t="array" ref="U365">_xlfn.XLOOKUP(AVANZA[[#This Row],[Num_Agrupacion_Pet_Atis]],Tabla1[[#All],[Numero_de_actuacion]],Tabla1[[#All],[Motivo_de_suspension]],"",0)</f>
        <v/>
      </c>
      <c r="V365" s="2" t="str" cm="1">
        <f t="array" ref="V365">_xlfn.XLOOKUP(AVANZA[[#This Row],[Num_Agrupacion_Pet_Atis]],Tabla1[[#All],[Numero_de_actuacion]],Tabla1[[#All],[No_identificacion_cliente]],"",0)</f>
        <v/>
      </c>
      <c r="W365" s="2" t="str" cm="1">
        <f t="array" ref="W365">_xlfn.XLOOKUP(AVANZA[[#This Row],[Num_Agrupacion_Pet_Atis]],Tabla1[[#All],[Numero_de_actuacion]],Tabla1[[#All],[Movil_de_contacto]],"",0)</f>
        <v/>
      </c>
      <c r="X365" s="14">
        <f>IF(OR(AVANZA[[#This Row],[ESTADO LEG]]="Legalizada grabacion",AVANZA[[#This Row],[ESTADO LEG]]="Legalizada aut"),1,0)</f>
        <v>0</v>
      </c>
      <c r="Y365" s="14">
        <f>IF(OR(AVANZA[[#This Row],[ESTADO LEG]]="pdte legalizar",AVANZA[[#This Row],[ESTADO LEG]]="No cruza"),1,0)</f>
        <v>1</v>
      </c>
      <c r="Z365" t="str" cm="1">
        <f t="array" ref="Z365">IF(AVANZA[[#This Row],[Variable]]="Terminada",LOWER(_xlfn.XLOOKUP(AVANZA[[#This Row],[ID_Peticion]],Tabla6[[#All],[NUM_PETICION]],Tabla6[[#All],[ESTADO_LEG]],"NO CRUZA",0)),AVANZA[[#This Row],[Variable]])</f>
        <v>pdte legalizar</v>
      </c>
      <c r="AA365" cm="1">
        <f t="array" ref="AA365">_xlfn.XLOOKUP(AVANZA[[#This Row],[ID_Peticion]],Tabla6[[#All],[NUM_PETICION]],Tabla6[[#All],[DIF_DIAS]],"",0)</f>
        <v>5</v>
      </c>
      <c r="AB365" s="2" cm="1">
        <f t="array" ref="AB365">IFERROR(_xlfn.XLOOKUP(AVANZA[[#This Row],[ID_Peticion]],Tabla6[[#All],[NUM_PETICION]],Tabla6[[#All],[FEC_LEGAL]],"",0),"")</f>
        <v>0</v>
      </c>
      <c r="AC365" s="14">
        <f ca="1">IF(AVANZA[[#This Row],[FECHA LEG]]&lt;&gt;0,IFERROR(AVANZA[[#This Row],[FECHA LEG]]-AVANZA[[#This Row],[FechaIniEstadoSubPetAtis]],0),TODAY()-AVANZA[[#This Row],[FechaIniEstadoSubPetAtis]])</f>
        <v>9</v>
      </c>
      <c r="AD365" s="35" t="str">
        <f ca="1">IF(AVANZA[[#This Row],[FINAL Vs LG]]&lt;&gt;0,IF(AVANZA[[#This Row],[FINAL Vs LG]]&lt;7.1,"100%",IF(AND(AVANZA[[#This Row],[FINAL Vs LG]]&gt;7.1,AVANZA[[#This Row],[FINAL Vs LG]]&lt;11.1),"50%","0%")),0)</f>
        <v>50%</v>
      </c>
      <c r="AE365" s="14">
        <f ca="1">VLOOKUP(DAY(TODAY()),BACK!F:G,2,0)</f>
        <v>14</v>
      </c>
      <c r="AF365" s="14">
        <f>BACK!$I$2</f>
        <v>24</v>
      </c>
      <c r="AG365" s="14">
        <f>IF(AVANZA[[#This Row],[Oferta_empaquetada_comisiones]]="SI",1,0)</f>
        <v>0</v>
      </c>
      <c r="AH365" s="36">
        <f>IF(AVANZA[[#This Row],[Variable]]="TERMINADA",IFERROR(VLOOKUP(AVANZA[[#This Row],[SUPERVISOR]],Tabla2[#All],4,0),0),)</f>
        <v>3.5</v>
      </c>
      <c r="AI365" s="14">
        <f>IF(AVANZA[[#This Row],[Producto]]="BA",1,0)</f>
        <v>1</v>
      </c>
      <c r="AJ365" s="14">
        <f>IF(AVANZA[[#This Row],[Producto]]="DUO",1,0)</f>
        <v>0</v>
      </c>
      <c r="AK365" s="14">
        <f>IF(AVANZA[[#This Row],[Producto]]="TRIO",1,0)</f>
        <v>0</v>
      </c>
      <c r="AL365" t="s">
        <v>456</v>
      </c>
      <c r="AM365">
        <v>-1</v>
      </c>
      <c r="AN365">
        <v>-1</v>
      </c>
      <c r="AO365" t="s">
        <v>1585</v>
      </c>
      <c r="AP365" s="1">
        <v>46149.462893518517</v>
      </c>
      <c r="AQ365">
        <v>-1</v>
      </c>
      <c r="AR365" t="s">
        <v>1586</v>
      </c>
      <c r="AS365">
        <v>-1</v>
      </c>
      <c r="AT365">
        <v>-1</v>
      </c>
      <c r="AU365">
        <v>-1</v>
      </c>
      <c r="AV365">
        <v>-1</v>
      </c>
      <c r="AW365">
        <v>-1</v>
      </c>
      <c r="AX365" t="s">
        <v>224</v>
      </c>
      <c r="AY365">
        <v>-1</v>
      </c>
      <c r="AZ365">
        <v>2026</v>
      </c>
      <c r="BA365">
        <v>5</v>
      </c>
      <c r="BB365">
        <v>8</v>
      </c>
      <c r="BC365">
        <v>-1</v>
      </c>
      <c r="BD365" t="s">
        <v>225</v>
      </c>
      <c r="BE365">
        <v>-1</v>
      </c>
      <c r="BF365">
        <v>20001623960285</v>
      </c>
      <c r="BG365" t="s">
        <v>319</v>
      </c>
      <c r="BH365" t="s">
        <v>320</v>
      </c>
      <c r="BI365" t="s">
        <v>1587</v>
      </c>
      <c r="BJ365">
        <v>-1</v>
      </c>
      <c r="BK365">
        <v>-1</v>
      </c>
      <c r="BL365">
        <v>-1</v>
      </c>
      <c r="BM365" t="s">
        <v>229</v>
      </c>
      <c r="BN365" t="s">
        <v>230</v>
      </c>
      <c r="BO365" t="s">
        <v>1588</v>
      </c>
      <c r="BP365" t="s">
        <v>380</v>
      </c>
      <c r="BQ365">
        <v>2026</v>
      </c>
      <c r="BR365">
        <v>5</v>
      </c>
      <c r="BS365">
        <v>7</v>
      </c>
      <c r="BT365" s="1">
        <v>46150.615972222222</v>
      </c>
      <c r="BU365" t="s">
        <v>233</v>
      </c>
      <c r="BV365" s="2">
        <v>46150</v>
      </c>
      <c r="BW365" t="s">
        <v>234</v>
      </c>
      <c r="BX365" s="2">
        <v>46149</v>
      </c>
      <c r="BY365" s="2">
        <v>46150</v>
      </c>
      <c r="BZ365" t="s">
        <v>235</v>
      </c>
      <c r="CA365" t="s">
        <v>1589</v>
      </c>
      <c r="CB365" t="s">
        <v>938</v>
      </c>
      <c r="CC365" t="s">
        <v>1590</v>
      </c>
      <c r="CD365" t="s">
        <v>1591</v>
      </c>
      <c r="CE365">
        <v>-1</v>
      </c>
      <c r="CF365" t="s">
        <v>1592</v>
      </c>
      <c r="CG365" t="s">
        <v>941</v>
      </c>
      <c r="CH365" t="s">
        <v>326</v>
      </c>
      <c r="CI365">
        <v>1018514067</v>
      </c>
      <c r="CJ365" t="s">
        <v>464</v>
      </c>
      <c r="CK365" t="s">
        <v>245</v>
      </c>
      <c r="CL365" t="s">
        <v>409</v>
      </c>
      <c r="CM365" t="s">
        <v>247</v>
      </c>
      <c r="CN365" t="s">
        <v>410</v>
      </c>
      <c r="CT365" t="s">
        <v>853</v>
      </c>
      <c r="CU365" t="s">
        <v>225</v>
      </c>
      <c r="CW365" t="s">
        <v>319</v>
      </c>
      <c r="CX365" t="s">
        <v>320</v>
      </c>
      <c r="DA365" t="s">
        <v>250</v>
      </c>
      <c r="DB365">
        <v>-1</v>
      </c>
      <c r="DF365" t="s">
        <v>251</v>
      </c>
      <c r="DJ365" t="s">
        <v>252</v>
      </c>
      <c r="DK365" t="s">
        <v>253</v>
      </c>
      <c r="DL365" t="s">
        <v>254</v>
      </c>
      <c r="DN365" t="s">
        <v>255</v>
      </c>
      <c r="DR365" t="s">
        <v>465</v>
      </c>
      <c r="DS365" t="s">
        <v>464</v>
      </c>
      <c r="DT365" t="s">
        <v>463</v>
      </c>
      <c r="DV365">
        <v>1</v>
      </c>
      <c r="DW365" t="s">
        <v>331</v>
      </c>
      <c r="ED365" s="2">
        <v>46150</v>
      </c>
      <c r="EF365">
        <v>16</v>
      </c>
      <c r="EP365" t="s">
        <v>258</v>
      </c>
      <c r="ES365" t="s">
        <v>1593</v>
      </c>
      <c r="FA365" t="s">
        <v>245</v>
      </c>
      <c r="FB365" t="s">
        <v>945</v>
      </c>
      <c r="FD365" t="s">
        <v>945</v>
      </c>
      <c r="FE365" t="s">
        <v>1594</v>
      </c>
      <c r="FF365" t="s">
        <v>1594</v>
      </c>
      <c r="FK365" t="s">
        <v>263</v>
      </c>
      <c r="FL365" t="s">
        <v>1595</v>
      </c>
      <c r="FN365" t="s">
        <v>410</v>
      </c>
      <c r="FO365" t="s">
        <v>414</v>
      </c>
      <c r="FR365">
        <v>79824</v>
      </c>
      <c r="GB365" t="s">
        <v>266</v>
      </c>
      <c r="GC365" t="s">
        <v>225</v>
      </c>
      <c r="GD365">
        <v>0</v>
      </c>
      <c r="GF365">
        <v>0</v>
      </c>
      <c r="GG365">
        <v>25423</v>
      </c>
      <c r="GI365">
        <v>79824</v>
      </c>
      <c r="GJ365">
        <v>0</v>
      </c>
      <c r="GL365">
        <v>0</v>
      </c>
      <c r="GM365">
        <v>94990</v>
      </c>
      <c r="GS365" t="s">
        <v>267</v>
      </c>
      <c r="GT365" s="2">
        <v>45290</v>
      </c>
      <c r="GU365" t="s">
        <v>268</v>
      </c>
      <c r="GV365" t="s">
        <v>335</v>
      </c>
      <c r="GW365" t="s">
        <v>394</v>
      </c>
      <c r="GZ365" t="s">
        <v>395</v>
      </c>
      <c r="HA365" t="s">
        <v>274</v>
      </c>
      <c r="HB365" t="s">
        <v>938</v>
      </c>
      <c r="HC365" t="s">
        <v>1589</v>
      </c>
      <c r="HD365" t="s">
        <v>947</v>
      </c>
      <c r="HE365" t="s">
        <v>230</v>
      </c>
      <c r="HF365" t="s">
        <v>1596</v>
      </c>
      <c r="HR365" t="s">
        <v>278</v>
      </c>
      <c r="HV365">
        <v>94990</v>
      </c>
      <c r="HW365" t="s">
        <v>281</v>
      </c>
      <c r="HY365">
        <v>0</v>
      </c>
      <c r="HZ365">
        <v>0</v>
      </c>
      <c r="IA365" t="s">
        <v>281</v>
      </c>
      <c r="IB365" t="s">
        <v>281</v>
      </c>
      <c r="IE365" t="s">
        <v>283</v>
      </c>
      <c r="IF365" t="s">
        <v>283</v>
      </c>
      <c r="IG365" t="s">
        <v>283</v>
      </c>
      <c r="IH365" t="s">
        <v>284</v>
      </c>
      <c r="II365" t="s">
        <v>285</v>
      </c>
      <c r="IJ365" t="s">
        <v>286</v>
      </c>
      <c r="IK365" t="s">
        <v>278</v>
      </c>
      <c r="IL365" t="s">
        <v>346</v>
      </c>
      <c r="IM365" t="s">
        <v>288</v>
      </c>
      <c r="IN365" t="s">
        <v>289</v>
      </c>
      <c r="IP365" t="s">
        <v>290</v>
      </c>
      <c r="IQ365" t="s">
        <v>284</v>
      </c>
      <c r="IS365" t="s">
        <v>291</v>
      </c>
      <c r="IT365" t="s">
        <v>561</v>
      </c>
      <c r="IY365" t="s">
        <v>281</v>
      </c>
    </row>
    <row r="366" spans="1:259" x14ac:dyDescent="0.3">
      <c r="A366" s="14">
        <f>DAY(AVANZA[[#This Row],[FechaSeguimiento]])</f>
        <v>8</v>
      </c>
      <c r="B366" s="14">
        <f>MONTH(AVANZA[[#This Row],[FechaSeguimiento]])</f>
        <v>5</v>
      </c>
      <c r="C366"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66" t="str">
        <f>LOWER(IFERROR(VLOOKUP(AVANZA[[#This Row],[ID_Peticion]],CANCELADAS[#All],2,0),""))</f>
        <v>carrusel</v>
      </c>
      <c r="E366" t="str">
        <f>LOWER(IFERROR(VLOOKUP(AVANZA[[#This Row],[ID_Peticion]],CANCELADAS[#All],3,0),""))</f>
        <v>carrusel</v>
      </c>
      <c r="F366" t="str">
        <f>LOWER(IF(AVANZA[[#This Row],[CEDULA CLIENTE]]&lt;&gt;""," CC: " &amp; COUNTIFS(AVANZA[CEDULA CLIENTE],AVANZA[[#This Row],[CEDULA CLIENTE]]),"")&amp; IF(AVANZA[[#This Row],[Direccion]]&lt;&gt;""," DIR: " &amp; COUNTIFS(AVANZA[Direccion],AVANZA[[#This Row],[Direccion]]),""))</f>
        <v xml:space="preserve"> dir: 1</v>
      </c>
      <c r="G366" t="str">
        <f>IFERROR(VLOOKUP(AVANZA[[#This Row],[Cedula_Vendedor_Atis]],PLANTA[[#All],[CEDULA]:[LINEA]],3,0),"No Cruza")</f>
        <v>Marisol Avella</v>
      </c>
      <c r="H366" t="str">
        <f>IFERROR(VLOOKUP(AVANZA[[#This Row],[Cedula_Vendedor_Atis]],PLANTA[[#All],[CEDULA]:[LINEA]],4,0),"No Cruza")</f>
        <v>Fija</v>
      </c>
      <c r="I366" t="str">
        <f>LOWER(IF(AVANZA[[#This Row],[ATRIBUIBLE]]="",AVANZA[[#This Row],[Variable]],AVANZA[[#This Row],[ATRIBUIBLE]]))</f>
        <v>carrusel</v>
      </c>
      <c r="J366" s="14">
        <f>IF(AVANZA[[#This Row],[Variable]]=AVANZA[[#Headers],[TERMINADA]],1,0)</f>
        <v>0</v>
      </c>
      <c r="K366" s="14">
        <f>IF(AVANZA[[#This Row],[Variable]]=AVANZA[[#Headers],[ANULADA]],1,0)</f>
        <v>1</v>
      </c>
      <c r="L366" s="14">
        <f>IF(AVANZA[[#This Row],[Variable]]=AVANZA[[#Headers],[PENDIENTE]],1,0)</f>
        <v>0</v>
      </c>
      <c r="M366" s="14">
        <f>IF(AVANZA[[#This Row],[ESTADO AGENDA]]="AGENDADA",1,0)</f>
        <v>0</v>
      </c>
      <c r="N366" s="14">
        <f>IF(AVANZA[[#This Row],[ESTADO AGENDA]]="PENDIENTE DE AGENDAR",1,0)</f>
        <v>0</v>
      </c>
      <c r="O366" s="14">
        <f>IF(AVANZA[[#This Row],[ESTADO AGENDA]]="SUSPENDIDA",1,0)</f>
        <v>0</v>
      </c>
      <c r="P366" t="str" cm="1">
        <f t="array" ref="P366">_xlfn.XLOOKUP(AVANZA[[#This Row],[Num_Agrupacion_Pet_Atis]],Tabla1[[#All],[Numero_de_actuacion]],Tabla1[[#All],[Estado_de_la_orden]],"",0)</f>
        <v/>
      </c>
      <c r="Q366" s="2" t="str" cm="1">
        <f t="array" ref="Q366">_xlfn.XLOOKUP(AVANZA[[#This Row],[Num_Agrupacion_Pet_Atis]],Tabla1[[#All],[Numero_de_actuacion]],Tabla1[[#All],[Fecha_de_la_cita]],"",0)</f>
        <v/>
      </c>
      <c r="R366" t="str" cm="1">
        <f t="array" ref="R366">_xlfn.XLOOKUP(AVANZA[[#This Row],[Num_Agrupacion_Pet_Atis]],Tabla1[[#All],[Numero_de_actuacion]],Tabla1[[#All],[Franja_horaria_de_la_cita]],"",0)</f>
        <v/>
      </c>
      <c r="S366" s="14" t="str">
        <f>IFERROR(DAY(AVANZA[[#This Row],[FECHA AGENDA]]),"")</f>
        <v/>
      </c>
      <c r="T366" s="14" t="str">
        <f>IFERROR(MONTH(AVANZA[[#This Row],[FECHA AGENDA]]),"")</f>
        <v/>
      </c>
      <c r="U366" t="str" cm="1">
        <f t="array" ref="U366">_xlfn.XLOOKUP(AVANZA[[#This Row],[Num_Agrupacion_Pet_Atis]],Tabla1[[#All],[Numero_de_actuacion]],Tabla1[[#All],[Motivo_de_suspension]],"",0)</f>
        <v/>
      </c>
      <c r="V366" s="2" t="str" cm="1">
        <f t="array" ref="V366">_xlfn.XLOOKUP(AVANZA[[#This Row],[Num_Agrupacion_Pet_Atis]],Tabla1[[#All],[Numero_de_actuacion]],Tabla1[[#All],[No_identificacion_cliente]],"",0)</f>
        <v/>
      </c>
      <c r="W366" s="2" t="str" cm="1">
        <f t="array" ref="W366">_xlfn.XLOOKUP(AVANZA[[#This Row],[Num_Agrupacion_Pet_Atis]],Tabla1[[#All],[Numero_de_actuacion]],Tabla1[[#All],[Movil_de_contacto]],"",0)</f>
        <v/>
      </c>
      <c r="X366" s="14">
        <f>IF(OR(AVANZA[[#This Row],[ESTADO LEG]]="Legalizada grabacion",AVANZA[[#This Row],[ESTADO LEG]]="Legalizada aut"),1,0)</f>
        <v>0</v>
      </c>
      <c r="Y366" s="14">
        <f>IF(OR(AVANZA[[#This Row],[ESTADO LEG]]="pdte legalizar",AVANZA[[#This Row],[ESTADO LEG]]="No cruza"),1,0)</f>
        <v>0</v>
      </c>
      <c r="Z366" t="str" cm="1">
        <f t="array" ref="Z366">IF(AVANZA[[#This Row],[Variable]]="Terminada",LOWER(_xlfn.XLOOKUP(AVANZA[[#This Row],[ID_Peticion]],Tabla6[[#All],[NUM_PETICION]],Tabla6[[#All],[ESTADO_LEG]],"NO CRUZA",0)),AVANZA[[#This Row],[Variable]])</f>
        <v>ANULADA</v>
      </c>
      <c r="AA366" t="str" cm="1">
        <f t="array" ref="AA366">_xlfn.XLOOKUP(AVANZA[[#This Row],[ID_Peticion]],Tabla6[[#All],[NUM_PETICION]],Tabla6[[#All],[DIF_DIAS]],"",0)</f>
        <v/>
      </c>
      <c r="AB366" s="2" t="str" cm="1">
        <f t="array" ref="AB366">IFERROR(_xlfn.XLOOKUP(AVANZA[[#This Row],[ID_Peticion]],Tabla6[[#All],[NUM_PETICION]],Tabla6[[#All],[FEC_LEGAL]],"",0),"")</f>
        <v/>
      </c>
      <c r="AC366" s="14">
        <f ca="1">IF(AVANZA[[#This Row],[FECHA LEG]]&lt;&gt;0,IFERROR(AVANZA[[#This Row],[FECHA LEG]]-AVANZA[[#This Row],[FechaIniEstadoSubPetAtis]],0),TODAY()-AVANZA[[#This Row],[FechaIniEstadoSubPetAtis]])</f>
        <v>0</v>
      </c>
      <c r="AD366" s="35">
        <f ca="1">IF(AVANZA[[#This Row],[FINAL Vs LG]]&lt;&gt;0,IF(AVANZA[[#This Row],[FINAL Vs LG]]&lt;7.1,"100%",IF(AND(AVANZA[[#This Row],[FINAL Vs LG]]&gt;7.1,AVANZA[[#This Row],[FINAL Vs LG]]&lt;11.1),"50%","0%")),0)</f>
        <v>0</v>
      </c>
      <c r="AE366" s="14">
        <f ca="1">VLOOKUP(DAY(TODAY()),BACK!F:G,2,0)</f>
        <v>14</v>
      </c>
      <c r="AF366" s="14">
        <f>BACK!$I$2</f>
        <v>24</v>
      </c>
      <c r="AG366" s="14">
        <f>IF(AVANZA[[#This Row],[Oferta_empaquetada_comisiones]]="SI",1,0)</f>
        <v>0</v>
      </c>
      <c r="AH366" s="36">
        <f>IF(AVANZA[[#This Row],[Variable]]="TERMINADA",IFERROR(VLOOKUP(AVANZA[[#This Row],[SUPERVISOR]],Tabla2[#All],4,0),0),)</f>
        <v>0</v>
      </c>
      <c r="AI366" s="14">
        <f>IF(AVANZA[[#This Row],[Producto]]="BA",1,0)</f>
        <v>1</v>
      </c>
      <c r="AJ366" s="14">
        <f>IF(AVANZA[[#This Row],[Producto]]="DUO",1,0)</f>
        <v>0</v>
      </c>
      <c r="AK366" s="14">
        <f>IF(AVANZA[[#This Row],[Producto]]="TRIO",1,0)</f>
        <v>0</v>
      </c>
      <c r="AL366" t="s">
        <v>1154</v>
      </c>
      <c r="AM366">
        <v>-1</v>
      </c>
      <c r="AN366">
        <v>-1</v>
      </c>
      <c r="AO366" t="s">
        <v>1597</v>
      </c>
      <c r="AP366" s="1">
        <v>46150.570451388892</v>
      </c>
      <c r="AQ366">
        <v>-1</v>
      </c>
      <c r="AR366" t="s">
        <v>1598</v>
      </c>
      <c r="AS366">
        <v>-1</v>
      </c>
      <c r="AT366">
        <v>-1</v>
      </c>
      <c r="AU366">
        <v>-1</v>
      </c>
      <c r="AV366">
        <v>-1</v>
      </c>
      <c r="AW366">
        <v>-1</v>
      </c>
      <c r="AX366" t="s">
        <v>224</v>
      </c>
      <c r="AY366">
        <v>-1</v>
      </c>
      <c r="AZ366">
        <v>2026</v>
      </c>
      <c r="BA366">
        <v>5</v>
      </c>
      <c r="BB366">
        <v>8</v>
      </c>
      <c r="BC366">
        <v>-1</v>
      </c>
      <c r="BD366" t="s">
        <v>225</v>
      </c>
      <c r="BE366">
        <v>-1</v>
      </c>
      <c r="BF366">
        <v>20001624537480</v>
      </c>
      <c r="BG366" t="s">
        <v>319</v>
      </c>
      <c r="BH366" t="s">
        <v>320</v>
      </c>
      <c r="BJ366">
        <v>-1</v>
      </c>
      <c r="BK366">
        <v>-1</v>
      </c>
      <c r="BL366">
        <v>-1</v>
      </c>
      <c r="BM366" t="s">
        <v>573</v>
      </c>
      <c r="BN366" t="s">
        <v>230</v>
      </c>
      <c r="BO366" t="s">
        <v>1599</v>
      </c>
      <c r="BP366" t="s">
        <v>380</v>
      </c>
      <c r="BQ366">
        <v>2026</v>
      </c>
      <c r="BR366">
        <v>5</v>
      </c>
      <c r="BS366">
        <v>8</v>
      </c>
      <c r="BT366" s="1">
        <v>46150.673310185186</v>
      </c>
      <c r="BU366" t="s">
        <v>575</v>
      </c>
      <c r="BV366" s="2">
        <v>46150</v>
      </c>
      <c r="BW366" t="s">
        <v>576</v>
      </c>
      <c r="BX366" s="2"/>
      <c r="BY366" s="2"/>
      <c r="CA366" t="s">
        <v>297</v>
      </c>
      <c r="CB366" t="s">
        <v>297</v>
      </c>
      <c r="CC366" t="s">
        <v>1600</v>
      </c>
      <c r="CD366" t="s">
        <v>1601</v>
      </c>
      <c r="CE366">
        <v>-1</v>
      </c>
      <c r="CF366" t="s">
        <v>300</v>
      </c>
      <c r="CG366" t="s">
        <v>301</v>
      </c>
      <c r="CH366" t="s">
        <v>242</v>
      </c>
      <c r="CI366">
        <v>1063565638</v>
      </c>
      <c r="CJ366" t="s">
        <v>1162</v>
      </c>
      <c r="CK366" t="s">
        <v>245</v>
      </c>
      <c r="CL366" t="s">
        <v>409</v>
      </c>
      <c r="CM366" t="s">
        <v>247</v>
      </c>
      <c r="CN366" t="s">
        <v>410</v>
      </c>
      <c r="CT366" t="s">
        <v>386</v>
      </c>
      <c r="CU366" t="s">
        <v>225</v>
      </c>
      <c r="CW366" t="s">
        <v>319</v>
      </c>
      <c r="CX366" t="s">
        <v>320</v>
      </c>
      <c r="CY366" t="s">
        <v>579</v>
      </c>
      <c r="DA366" t="s">
        <v>250</v>
      </c>
      <c r="DB366">
        <v>-1</v>
      </c>
      <c r="DF366" t="s">
        <v>580</v>
      </c>
      <c r="DJ366" t="s">
        <v>252</v>
      </c>
      <c r="DK366" t="s">
        <v>253</v>
      </c>
      <c r="DL366" t="s">
        <v>253</v>
      </c>
      <c r="DN366" t="s">
        <v>255</v>
      </c>
      <c r="DR366" t="s">
        <v>1163</v>
      </c>
      <c r="DS366" t="s">
        <v>1162</v>
      </c>
      <c r="DT366" t="s">
        <v>1161</v>
      </c>
      <c r="DV366">
        <v>1</v>
      </c>
      <c r="DW366" t="s">
        <v>283</v>
      </c>
      <c r="ED366" s="2">
        <v>46150</v>
      </c>
      <c r="EF366">
        <v>16</v>
      </c>
      <c r="EP366" t="s">
        <v>258</v>
      </c>
      <c r="FA366" t="s">
        <v>245</v>
      </c>
      <c r="FB366" t="s">
        <v>308</v>
      </c>
      <c r="FD366" t="s">
        <v>308</v>
      </c>
      <c r="FE366" t="s">
        <v>309</v>
      </c>
      <c r="FF366" t="s">
        <v>309</v>
      </c>
      <c r="FK366" t="s">
        <v>263</v>
      </c>
      <c r="FN366" t="s">
        <v>410</v>
      </c>
      <c r="FO366" t="s">
        <v>414</v>
      </c>
      <c r="FR366">
        <v>0</v>
      </c>
      <c r="GB366" t="s">
        <v>266</v>
      </c>
      <c r="GM366">
        <v>0</v>
      </c>
      <c r="GS366" t="s">
        <v>267</v>
      </c>
      <c r="GT366" s="2"/>
      <c r="GU366" t="s">
        <v>268</v>
      </c>
      <c r="GV366" t="s">
        <v>335</v>
      </c>
      <c r="GW366" t="s">
        <v>394</v>
      </c>
      <c r="GZ366" t="s">
        <v>395</v>
      </c>
      <c r="HE366" t="s">
        <v>230</v>
      </c>
      <c r="HF366" t="s">
        <v>1602</v>
      </c>
      <c r="HR366" t="s">
        <v>278</v>
      </c>
      <c r="HV366">
        <v>94990</v>
      </c>
      <c r="HW366" t="s">
        <v>281</v>
      </c>
      <c r="HY366">
        <v>0</v>
      </c>
      <c r="HZ366">
        <v>0</v>
      </c>
      <c r="IA366" t="s">
        <v>281</v>
      </c>
      <c r="IB366" t="s">
        <v>281</v>
      </c>
      <c r="IC366" t="s">
        <v>582</v>
      </c>
      <c r="IE366" t="s">
        <v>283</v>
      </c>
      <c r="IF366" t="s">
        <v>283</v>
      </c>
      <c r="IG366" t="s">
        <v>283</v>
      </c>
      <c r="IH366" t="s">
        <v>284</v>
      </c>
      <c r="II366" t="s">
        <v>285</v>
      </c>
      <c r="IJ366" t="s">
        <v>286</v>
      </c>
      <c r="IK366" t="s">
        <v>278</v>
      </c>
      <c r="IL366" t="s">
        <v>346</v>
      </c>
      <c r="IM366" t="s">
        <v>288</v>
      </c>
      <c r="IN366" t="s">
        <v>290</v>
      </c>
      <c r="IP366" t="s">
        <v>290</v>
      </c>
      <c r="IQ366" t="s">
        <v>284</v>
      </c>
      <c r="IS366" t="s">
        <v>291</v>
      </c>
      <c r="IY366" t="s">
        <v>281</v>
      </c>
    </row>
    <row r="367" spans="1:259" x14ac:dyDescent="0.3">
      <c r="A367" s="14">
        <f>DAY(AVANZA[[#This Row],[FechaSeguimiento]])</f>
        <v>8</v>
      </c>
      <c r="B367" s="14">
        <f>MONTH(AVANZA[[#This Row],[FechaSeguimiento]])</f>
        <v>5</v>
      </c>
      <c r="C367"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67" t="str">
        <f>LOWER(IFERROR(VLOOKUP(AVANZA[[#This Row],[ID_Peticion]],CANCELADAS[#All],2,0),""))</f>
        <v>carrusel</v>
      </c>
      <c r="E367" t="str">
        <f>LOWER(IFERROR(VLOOKUP(AVANZA[[#This Row],[ID_Peticion]],CANCELADAS[#All],3,0),""))</f>
        <v>carrusel</v>
      </c>
      <c r="F367" t="str">
        <f>LOWER(IF(AVANZA[[#This Row],[CEDULA CLIENTE]]&lt;&gt;""," CC: " &amp; COUNTIFS(AVANZA[CEDULA CLIENTE],AVANZA[[#This Row],[CEDULA CLIENTE]]),"")&amp; IF(AVANZA[[#This Row],[Direccion]]&lt;&gt;""," DIR: " &amp; COUNTIFS(AVANZA[Direccion],AVANZA[[#This Row],[Direccion]]),""))</f>
        <v xml:space="preserve"> dir: 1</v>
      </c>
      <c r="G367" t="str">
        <f>IFERROR(VLOOKUP(AVANZA[[#This Row],[Cedula_Vendedor_Atis]],PLANTA[[#All],[CEDULA]:[LINEA]],3,0),"No Cruza")</f>
        <v>Marisol Avella</v>
      </c>
      <c r="H367" t="str">
        <f>IFERROR(VLOOKUP(AVANZA[[#This Row],[Cedula_Vendedor_Atis]],PLANTA[[#All],[CEDULA]:[LINEA]],4,0),"No Cruza")</f>
        <v>Fija</v>
      </c>
      <c r="I367" t="str">
        <f>LOWER(IF(AVANZA[[#This Row],[ATRIBUIBLE]]="",AVANZA[[#This Row],[Variable]],AVANZA[[#This Row],[ATRIBUIBLE]]))</f>
        <v>carrusel</v>
      </c>
      <c r="J367" s="14">
        <f>IF(AVANZA[[#This Row],[Variable]]=AVANZA[[#Headers],[TERMINADA]],1,0)</f>
        <v>0</v>
      </c>
      <c r="K367" s="14">
        <f>IF(AVANZA[[#This Row],[Variable]]=AVANZA[[#Headers],[ANULADA]],1,0)</f>
        <v>1</v>
      </c>
      <c r="L367" s="14">
        <f>IF(AVANZA[[#This Row],[Variable]]=AVANZA[[#Headers],[PENDIENTE]],1,0)</f>
        <v>0</v>
      </c>
      <c r="M367" s="14">
        <f>IF(AVANZA[[#This Row],[ESTADO AGENDA]]="AGENDADA",1,0)</f>
        <v>0</v>
      </c>
      <c r="N367" s="14">
        <f>IF(AVANZA[[#This Row],[ESTADO AGENDA]]="PENDIENTE DE AGENDAR",1,0)</f>
        <v>0</v>
      </c>
      <c r="O367" s="14">
        <f>IF(AVANZA[[#This Row],[ESTADO AGENDA]]="SUSPENDIDA",1,0)</f>
        <v>0</v>
      </c>
      <c r="P367" t="str" cm="1">
        <f t="array" ref="P367">_xlfn.XLOOKUP(AVANZA[[#This Row],[Num_Agrupacion_Pet_Atis]],Tabla1[[#All],[Numero_de_actuacion]],Tabla1[[#All],[Estado_de_la_orden]],"",0)</f>
        <v/>
      </c>
      <c r="Q367" s="2" t="str" cm="1">
        <f t="array" ref="Q367">_xlfn.XLOOKUP(AVANZA[[#This Row],[Num_Agrupacion_Pet_Atis]],Tabla1[[#All],[Numero_de_actuacion]],Tabla1[[#All],[Fecha_de_la_cita]],"",0)</f>
        <v/>
      </c>
      <c r="R367" t="str" cm="1">
        <f t="array" ref="R367">_xlfn.XLOOKUP(AVANZA[[#This Row],[Num_Agrupacion_Pet_Atis]],Tabla1[[#All],[Numero_de_actuacion]],Tabla1[[#All],[Franja_horaria_de_la_cita]],"",0)</f>
        <v/>
      </c>
      <c r="S367" s="14" t="str">
        <f>IFERROR(DAY(AVANZA[[#This Row],[FECHA AGENDA]]),"")</f>
        <v/>
      </c>
      <c r="T367" s="14" t="str">
        <f>IFERROR(MONTH(AVANZA[[#This Row],[FECHA AGENDA]]),"")</f>
        <v/>
      </c>
      <c r="U367" t="str" cm="1">
        <f t="array" ref="U367">_xlfn.XLOOKUP(AVANZA[[#This Row],[Num_Agrupacion_Pet_Atis]],Tabla1[[#All],[Numero_de_actuacion]],Tabla1[[#All],[Motivo_de_suspension]],"",0)</f>
        <v/>
      </c>
      <c r="V367" s="2" t="str" cm="1">
        <f t="array" ref="V367">_xlfn.XLOOKUP(AVANZA[[#This Row],[Num_Agrupacion_Pet_Atis]],Tabla1[[#All],[Numero_de_actuacion]],Tabla1[[#All],[No_identificacion_cliente]],"",0)</f>
        <v/>
      </c>
      <c r="W367" s="2" t="str" cm="1">
        <f t="array" ref="W367">_xlfn.XLOOKUP(AVANZA[[#This Row],[Num_Agrupacion_Pet_Atis]],Tabla1[[#All],[Numero_de_actuacion]],Tabla1[[#All],[Movil_de_contacto]],"",0)</f>
        <v/>
      </c>
      <c r="X367" s="14">
        <f>IF(OR(AVANZA[[#This Row],[ESTADO LEG]]="Legalizada grabacion",AVANZA[[#This Row],[ESTADO LEG]]="Legalizada aut"),1,0)</f>
        <v>0</v>
      </c>
      <c r="Y367" s="14">
        <f>IF(OR(AVANZA[[#This Row],[ESTADO LEG]]="pdte legalizar",AVANZA[[#This Row],[ESTADO LEG]]="No cruza"),1,0)</f>
        <v>0</v>
      </c>
      <c r="Z367" t="str" cm="1">
        <f t="array" ref="Z367">IF(AVANZA[[#This Row],[Variable]]="Terminada",LOWER(_xlfn.XLOOKUP(AVANZA[[#This Row],[ID_Peticion]],Tabla6[[#All],[NUM_PETICION]],Tabla6[[#All],[ESTADO_LEG]],"NO CRUZA",0)),AVANZA[[#This Row],[Variable]])</f>
        <v>ANULADA</v>
      </c>
      <c r="AA367" t="str" cm="1">
        <f t="array" ref="AA367">_xlfn.XLOOKUP(AVANZA[[#This Row],[ID_Peticion]],Tabla6[[#All],[NUM_PETICION]],Tabla6[[#All],[DIF_DIAS]],"",0)</f>
        <v/>
      </c>
      <c r="AB367" s="2" t="str" cm="1">
        <f t="array" ref="AB367">IFERROR(_xlfn.XLOOKUP(AVANZA[[#This Row],[ID_Peticion]],Tabla6[[#All],[NUM_PETICION]],Tabla6[[#All],[FEC_LEGAL]],"",0),"")</f>
        <v/>
      </c>
      <c r="AC367" s="14">
        <f ca="1">IF(AVANZA[[#This Row],[FECHA LEG]]&lt;&gt;0,IFERROR(AVANZA[[#This Row],[FECHA LEG]]-AVANZA[[#This Row],[FechaIniEstadoSubPetAtis]],0),TODAY()-AVANZA[[#This Row],[FechaIniEstadoSubPetAtis]])</f>
        <v>0</v>
      </c>
      <c r="AD367" s="35">
        <f ca="1">IF(AVANZA[[#This Row],[FINAL Vs LG]]&lt;&gt;0,IF(AVANZA[[#This Row],[FINAL Vs LG]]&lt;7.1,"100%",IF(AND(AVANZA[[#This Row],[FINAL Vs LG]]&gt;7.1,AVANZA[[#This Row],[FINAL Vs LG]]&lt;11.1),"50%","0%")),0)</f>
        <v>0</v>
      </c>
      <c r="AE367" s="14">
        <f ca="1">VLOOKUP(DAY(TODAY()),BACK!F:G,2,0)</f>
        <v>14</v>
      </c>
      <c r="AF367" s="14">
        <f>BACK!$I$2</f>
        <v>24</v>
      </c>
      <c r="AG367" s="14">
        <f>IF(AVANZA[[#This Row],[Oferta_empaquetada_comisiones]]="SI",1,0)</f>
        <v>0</v>
      </c>
      <c r="AH367" s="36">
        <f>IF(AVANZA[[#This Row],[Variable]]="TERMINADA",IFERROR(VLOOKUP(AVANZA[[#This Row],[SUPERVISOR]],Tabla2[#All],4,0),0),)</f>
        <v>0</v>
      </c>
      <c r="AI367" s="14">
        <f>IF(AVANZA[[#This Row],[Producto]]="BA",1,0)</f>
        <v>1</v>
      </c>
      <c r="AJ367" s="14">
        <f>IF(AVANZA[[#This Row],[Producto]]="DUO",1,0)</f>
        <v>0</v>
      </c>
      <c r="AK367" s="14">
        <f>IF(AVANZA[[#This Row],[Producto]]="TRIO",1,0)</f>
        <v>0</v>
      </c>
      <c r="AL367" t="s">
        <v>418</v>
      </c>
      <c r="AM367">
        <v>-1</v>
      </c>
      <c r="AN367">
        <v>-1</v>
      </c>
      <c r="AO367" t="s">
        <v>1608</v>
      </c>
      <c r="AP367" s="1">
        <v>46149.912523148145</v>
      </c>
      <c r="AQ367">
        <v>-1</v>
      </c>
      <c r="AR367" t="s">
        <v>1609</v>
      </c>
      <c r="AS367">
        <v>-1</v>
      </c>
      <c r="AT367">
        <v>-1</v>
      </c>
      <c r="AU367">
        <v>-1</v>
      </c>
      <c r="AV367">
        <v>-1</v>
      </c>
      <c r="AW367">
        <v>-1</v>
      </c>
      <c r="AX367" t="s">
        <v>224</v>
      </c>
      <c r="AY367">
        <v>-1</v>
      </c>
      <c r="AZ367">
        <v>2026</v>
      </c>
      <c r="BA367">
        <v>5</v>
      </c>
      <c r="BB367">
        <v>8</v>
      </c>
      <c r="BC367">
        <v>-1</v>
      </c>
      <c r="BD367" t="s">
        <v>225</v>
      </c>
      <c r="BE367">
        <v>-1</v>
      </c>
      <c r="BF367">
        <v>20001624194774</v>
      </c>
      <c r="BG367" t="s">
        <v>226</v>
      </c>
      <c r="BH367" t="s">
        <v>227</v>
      </c>
      <c r="BJ367">
        <v>-1</v>
      </c>
      <c r="BK367">
        <v>-1</v>
      </c>
      <c r="BL367">
        <v>-1</v>
      </c>
      <c r="BM367" t="s">
        <v>573</v>
      </c>
      <c r="BN367" t="s">
        <v>230</v>
      </c>
      <c r="BO367" t="s">
        <v>1610</v>
      </c>
      <c r="BP367" t="s">
        <v>232</v>
      </c>
      <c r="BQ367">
        <v>2026</v>
      </c>
      <c r="BR367">
        <v>5</v>
      </c>
      <c r="BS367">
        <v>7</v>
      </c>
      <c r="BT367" s="1">
        <v>46150.455034722225</v>
      </c>
      <c r="BU367" t="s">
        <v>575</v>
      </c>
      <c r="BV367" s="2">
        <v>46150</v>
      </c>
      <c r="BW367" t="s">
        <v>576</v>
      </c>
      <c r="BX367" s="2"/>
      <c r="BY367" s="2"/>
      <c r="CA367" t="s">
        <v>1358</v>
      </c>
      <c r="CB367" t="s">
        <v>1359</v>
      </c>
      <c r="CC367" t="s">
        <v>1611</v>
      </c>
      <c r="CD367" t="s">
        <v>1612</v>
      </c>
      <c r="CE367">
        <v>-1</v>
      </c>
      <c r="CF367" t="s">
        <v>1362</v>
      </c>
      <c r="CG367" t="s">
        <v>1363</v>
      </c>
      <c r="CH367" t="s">
        <v>242</v>
      </c>
      <c r="CI367">
        <v>1022940376</v>
      </c>
      <c r="CJ367" t="s">
        <v>426</v>
      </c>
      <c r="CK367" t="s">
        <v>245</v>
      </c>
      <c r="CL367" t="s">
        <v>409</v>
      </c>
      <c r="CM367" t="s">
        <v>247</v>
      </c>
      <c r="CN367" t="s">
        <v>410</v>
      </c>
      <c r="CT367" t="s">
        <v>386</v>
      </c>
      <c r="CU367" t="s">
        <v>225</v>
      </c>
      <c r="CW367" t="s">
        <v>226</v>
      </c>
      <c r="CX367" t="s">
        <v>227</v>
      </c>
      <c r="CY367" t="s">
        <v>579</v>
      </c>
      <c r="DA367" t="s">
        <v>250</v>
      </c>
      <c r="DB367">
        <v>-1</v>
      </c>
      <c r="DF367" t="s">
        <v>580</v>
      </c>
      <c r="DJ367" t="s">
        <v>252</v>
      </c>
      <c r="DK367" t="s">
        <v>253</v>
      </c>
      <c r="DL367" t="s">
        <v>253</v>
      </c>
      <c r="DN367" t="s">
        <v>255</v>
      </c>
      <c r="DR367" t="s">
        <v>427</v>
      </c>
      <c r="DS367" t="s">
        <v>426</v>
      </c>
      <c r="DT367" t="s">
        <v>425</v>
      </c>
      <c r="DV367">
        <v>1</v>
      </c>
      <c r="DW367" t="s">
        <v>554</v>
      </c>
      <c r="ED367" s="2">
        <v>46150</v>
      </c>
      <c r="EF367">
        <v>12</v>
      </c>
      <c r="EP367" t="s">
        <v>258</v>
      </c>
      <c r="FA367" t="s">
        <v>245</v>
      </c>
      <c r="FB367" t="s">
        <v>1365</v>
      </c>
      <c r="FD367" t="s">
        <v>1365</v>
      </c>
      <c r="FE367" t="s">
        <v>1366</v>
      </c>
      <c r="FF367" t="s">
        <v>1366</v>
      </c>
      <c r="FK367" t="s">
        <v>263</v>
      </c>
      <c r="FN367" t="s">
        <v>410</v>
      </c>
      <c r="FO367" t="s">
        <v>414</v>
      </c>
      <c r="FR367">
        <v>0</v>
      </c>
      <c r="GB367" t="s">
        <v>266</v>
      </c>
      <c r="GM367">
        <v>0</v>
      </c>
      <c r="GS367" t="s">
        <v>267</v>
      </c>
      <c r="GT367" s="2"/>
      <c r="GU367" t="s">
        <v>268</v>
      </c>
      <c r="GV367" t="s">
        <v>311</v>
      </c>
      <c r="GW367" t="s">
        <v>270</v>
      </c>
      <c r="GX367" t="s">
        <v>272</v>
      </c>
      <c r="GY367" t="s">
        <v>272</v>
      </c>
      <c r="GZ367" t="s">
        <v>344</v>
      </c>
      <c r="HE367" t="s">
        <v>230</v>
      </c>
      <c r="HF367" t="s">
        <v>1613</v>
      </c>
      <c r="HR367" t="s">
        <v>278</v>
      </c>
      <c r="HV367">
        <v>85900</v>
      </c>
      <c r="HW367" t="s">
        <v>279</v>
      </c>
      <c r="HY367">
        <v>0</v>
      </c>
      <c r="HZ367">
        <v>0</v>
      </c>
      <c r="IA367" t="s">
        <v>279</v>
      </c>
      <c r="IB367" t="s">
        <v>281</v>
      </c>
      <c r="IC367" t="s">
        <v>582</v>
      </c>
      <c r="IE367" t="s">
        <v>283</v>
      </c>
      <c r="IF367" t="s">
        <v>283</v>
      </c>
      <c r="IG367" t="s">
        <v>283</v>
      </c>
      <c r="IH367" t="s">
        <v>284</v>
      </c>
      <c r="II367" t="s">
        <v>285</v>
      </c>
      <c r="IJ367" t="s">
        <v>286</v>
      </c>
      <c r="IK367" t="s">
        <v>278</v>
      </c>
      <c r="IL367" t="s">
        <v>346</v>
      </c>
      <c r="IM367" t="s">
        <v>288</v>
      </c>
      <c r="IN367" t="s">
        <v>290</v>
      </c>
      <c r="IP367" t="s">
        <v>290</v>
      </c>
      <c r="IQ367" t="s">
        <v>284</v>
      </c>
      <c r="IS367" t="s">
        <v>291</v>
      </c>
      <c r="IY367" t="s">
        <v>281</v>
      </c>
    </row>
    <row r="368" spans="1:259" x14ac:dyDescent="0.3">
      <c r="A368" s="14">
        <f>DAY(AVANZA[[#This Row],[FechaSeguimiento]])</f>
        <v>8</v>
      </c>
      <c r="B368" s="14">
        <f>MONTH(AVANZA[[#This Row],[FechaSeguimiento]])</f>
        <v>5</v>
      </c>
      <c r="C368"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68" t="str">
        <f>LOWER(IFERROR(VLOOKUP(AVANZA[[#This Row],[ID_Peticion]],CANCELADAS[#All],2,0),""))</f>
        <v/>
      </c>
      <c r="E368" t="str">
        <f>LOWER(IFERROR(VLOOKUP(AVANZA[[#This Row],[ID_Peticion]],CANCELADAS[#All],3,0),""))</f>
        <v/>
      </c>
      <c r="F368" t="str">
        <f>LOWER(IF(AVANZA[[#This Row],[CEDULA CLIENTE]]&lt;&gt;""," CC: " &amp; COUNTIFS(AVANZA[CEDULA CLIENTE],AVANZA[[#This Row],[CEDULA CLIENTE]]),"")&amp; IF(AVANZA[[#This Row],[Direccion]]&lt;&gt;""," DIR: " &amp; COUNTIFS(AVANZA[Direccion],AVANZA[[#This Row],[Direccion]]),""))</f>
        <v xml:space="preserve"> dir: 1</v>
      </c>
      <c r="G368" t="str">
        <f>IFERROR(VLOOKUP(AVANZA[[#This Row],[Cedula_Vendedor_Atis]],PLANTA[[#All],[CEDULA]:[LINEA]],3,0),"No Cruza")</f>
        <v>Marisol Avella</v>
      </c>
      <c r="H368" t="str">
        <f>IFERROR(VLOOKUP(AVANZA[[#This Row],[Cedula_Vendedor_Atis]],PLANTA[[#All],[CEDULA]:[LINEA]],4,0),"No Cruza")</f>
        <v>Fija</v>
      </c>
      <c r="I368" t="str">
        <f>LOWER(IF(AVANZA[[#This Row],[ATRIBUIBLE]]="",AVANZA[[#This Row],[Variable]],AVANZA[[#This Row],[ATRIBUIBLE]]))</f>
        <v>terminada</v>
      </c>
      <c r="J368" s="14">
        <f>IF(AVANZA[[#This Row],[Variable]]=AVANZA[[#Headers],[TERMINADA]],1,0)</f>
        <v>1</v>
      </c>
      <c r="K368" s="14">
        <f>IF(AVANZA[[#This Row],[Variable]]=AVANZA[[#Headers],[ANULADA]],1,0)</f>
        <v>0</v>
      </c>
      <c r="L368" s="14">
        <f>IF(AVANZA[[#This Row],[Variable]]=AVANZA[[#Headers],[PENDIENTE]],1,0)</f>
        <v>0</v>
      </c>
      <c r="M368" s="14">
        <f>IF(AVANZA[[#This Row],[ESTADO AGENDA]]="AGENDADA",1,0)</f>
        <v>0</v>
      </c>
      <c r="N368" s="14">
        <f>IF(AVANZA[[#This Row],[ESTADO AGENDA]]="PENDIENTE DE AGENDAR",1,0)</f>
        <v>0</v>
      </c>
      <c r="O368" s="14">
        <f>IF(AVANZA[[#This Row],[ESTADO AGENDA]]="SUSPENDIDA",1,0)</f>
        <v>0</v>
      </c>
      <c r="P368" t="str" cm="1">
        <f t="array" ref="P368">_xlfn.XLOOKUP(AVANZA[[#This Row],[Num_Agrupacion_Pet_Atis]],Tabla1[[#All],[Numero_de_actuacion]],Tabla1[[#All],[Estado_de_la_orden]],"",0)</f>
        <v/>
      </c>
      <c r="Q368" s="2" t="str" cm="1">
        <f t="array" ref="Q368">_xlfn.XLOOKUP(AVANZA[[#This Row],[Num_Agrupacion_Pet_Atis]],Tabla1[[#All],[Numero_de_actuacion]],Tabla1[[#All],[Fecha_de_la_cita]],"",0)</f>
        <v/>
      </c>
      <c r="R368" t="str" cm="1">
        <f t="array" ref="R368">_xlfn.XLOOKUP(AVANZA[[#This Row],[Num_Agrupacion_Pet_Atis]],Tabla1[[#All],[Numero_de_actuacion]],Tabla1[[#All],[Franja_horaria_de_la_cita]],"",0)</f>
        <v/>
      </c>
      <c r="S368" s="14" t="str">
        <f>IFERROR(DAY(AVANZA[[#This Row],[FECHA AGENDA]]),"")</f>
        <v/>
      </c>
      <c r="T368" s="14" t="str">
        <f>IFERROR(MONTH(AVANZA[[#This Row],[FECHA AGENDA]]),"")</f>
        <v/>
      </c>
      <c r="U368" t="str" cm="1">
        <f t="array" ref="U368">_xlfn.XLOOKUP(AVANZA[[#This Row],[Num_Agrupacion_Pet_Atis]],Tabla1[[#All],[Numero_de_actuacion]],Tabla1[[#All],[Motivo_de_suspension]],"",0)</f>
        <v/>
      </c>
      <c r="V368" s="2" t="str" cm="1">
        <f t="array" ref="V368">_xlfn.XLOOKUP(AVANZA[[#This Row],[Num_Agrupacion_Pet_Atis]],Tabla1[[#All],[Numero_de_actuacion]],Tabla1[[#All],[No_identificacion_cliente]],"",0)</f>
        <v/>
      </c>
      <c r="W368" s="2" t="str" cm="1">
        <f t="array" ref="W368">_xlfn.XLOOKUP(AVANZA[[#This Row],[Num_Agrupacion_Pet_Atis]],Tabla1[[#All],[Numero_de_actuacion]],Tabla1[[#All],[Movil_de_contacto]],"",0)</f>
        <v/>
      </c>
      <c r="X368" s="14">
        <f>IF(OR(AVANZA[[#This Row],[ESTADO LEG]]="Legalizada grabacion",AVANZA[[#This Row],[ESTADO LEG]]="Legalizada aut"),1,0)</f>
        <v>0</v>
      </c>
      <c r="Y368" s="14">
        <f>IF(OR(AVANZA[[#This Row],[ESTADO LEG]]="pdte legalizar",AVANZA[[#This Row],[ESTADO LEG]]="No cruza"),1,0)</f>
        <v>1</v>
      </c>
      <c r="Z368" t="str" cm="1">
        <f t="array" ref="Z368">IF(AVANZA[[#This Row],[Variable]]="Terminada",LOWER(_xlfn.XLOOKUP(AVANZA[[#This Row],[ID_Peticion]],Tabla6[[#All],[NUM_PETICION]],Tabla6[[#All],[ESTADO_LEG]],"NO CRUZA",0)),AVANZA[[#This Row],[Variable]])</f>
        <v>pdte legalizar</v>
      </c>
      <c r="AA368" cm="1">
        <f t="array" ref="AA368">_xlfn.XLOOKUP(AVANZA[[#This Row],[ID_Peticion]],Tabla6[[#All],[NUM_PETICION]],Tabla6[[#All],[DIF_DIAS]],"",0)</f>
        <v>5</v>
      </c>
      <c r="AB368" s="2" cm="1">
        <f t="array" ref="AB368">IFERROR(_xlfn.XLOOKUP(AVANZA[[#This Row],[ID_Peticion]],Tabla6[[#All],[NUM_PETICION]],Tabla6[[#All],[FEC_LEGAL]],"",0),"")</f>
        <v>0</v>
      </c>
      <c r="AC368" s="14">
        <f ca="1">IF(AVANZA[[#This Row],[FECHA LEG]]&lt;&gt;0,IFERROR(AVANZA[[#This Row],[FECHA LEG]]-AVANZA[[#This Row],[FechaIniEstadoSubPetAtis]],0),TODAY()-AVANZA[[#This Row],[FechaIniEstadoSubPetAtis]])</f>
        <v>9</v>
      </c>
      <c r="AD368" s="35" t="str">
        <f ca="1">IF(AVANZA[[#This Row],[FINAL Vs LG]]&lt;&gt;0,IF(AVANZA[[#This Row],[FINAL Vs LG]]&lt;7.1,"100%",IF(AND(AVANZA[[#This Row],[FINAL Vs LG]]&gt;7.1,AVANZA[[#This Row],[FINAL Vs LG]]&lt;11.1),"50%","0%")),0)</f>
        <v>50%</v>
      </c>
      <c r="AE368" s="14">
        <f ca="1">VLOOKUP(DAY(TODAY()),BACK!F:G,2,0)</f>
        <v>14</v>
      </c>
      <c r="AF368" s="14">
        <f>BACK!$I$2</f>
        <v>24</v>
      </c>
      <c r="AG368" s="14">
        <f>IF(AVANZA[[#This Row],[Oferta_empaquetada_comisiones]]="SI",1,0)</f>
        <v>0</v>
      </c>
      <c r="AH368" s="36">
        <f>IF(AVANZA[[#This Row],[Variable]]="TERMINADA",IFERROR(VLOOKUP(AVANZA[[#This Row],[SUPERVISOR]],Tabla2[#All],4,0),0),)</f>
        <v>3.5</v>
      </c>
      <c r="AI368" s="14">
        <f>IF(AVANZA[[#This Row],[Producto]]="BA",1,0)</f>
        <v>1</v>
      </c>
      <c r="AJ368" s="14">
        <f>IF(AVANZA[[#This Row],[Producto]]="DUO",1,0)</f>
        <v>0</v>
      </c>
      <c r="AK368" s="14">
        <f>IF(AVANZA[[#This Row],[Producto]]="TRIO",1,0)</f>
        <v>0</v>
      </c>
      <c r="AL368" t="s">
        <v>418</v>
      </c>
      <c r="AM368">
        <v>-1</v>
      </c>
      <c r="AN368">
        <v>-1</v>
      </c>
      <c r="AO368" t="s">
        <v>1616</v>
      </c>
      <c r="AP368" s="1">
        <v>46143.823506944442</v>
      </c>
      <c r="AQ368">
        <v>-1</v>
      </c>
      <c r="AR368" t="s">
        <v>1617</v>
      </c>
      <c r="AS368">
        <v>-1</v>
      </c>
      <c r="AT368">
        <v>-1</v>
      </c>
      <c r="AU368">
        <v>-1</v>
      </c>
      <c r="AV368">
        <v>-1</v>
      </c>
      <c r="AW368">
        <v>-1</v>
      </c>
      <c r="AX368" t="s">
        <v>224</v>
      </c>
      <c r="AY368">
        <v>-1</v>
      </c>
      <c r="AZ368">
        <v>2026</v>
      </c>
      <c r="BA368">
        <v>5</v>
      </c>
      <c r="BB368">
        <v>8</v>
      </c>
      <c r="BC368">
        <v>-1</v>
      </c>
      <c r="BD368" t="s">
        <v>225</v>
      </c>
      <c r="BE368">
        <v>-1</v>
      </c>
      <c r="BF368">
        <v>20001621075760</v>
      </c>
      <c r="BG368" t="s">
        <v>226</v>
      </c>
      <c r="BH368" t="s">
        <v>227</v>
      </c>
      <c r="BI368" t="s">
        <v>1618</v>
      </c>
      <c r="BJ368">
        <v>-1</v>
      </c>
      <c r="BK368">
        <v>-1</v>
      </c>
      <c r="BL368">
        <v>-1</v>
      </c>
      <c r="BM368" t="s">
        <v>229</v>
      </c>
      <c r="BN368" t="s">
        <v>230</v>
      </c>
      <c r="BO368" t="s">
        <v>1619</v>
      </c>
      <c r="BP368" t="s">
        <v>380</v>
      </c>
      <c r="BQ368">
        <v>2026</v>
      </c>
      <c r="BR368">
        <v>5</v>
      </c>
      <c r="BS368">
        <v>1</v>
      </c>
      <c r="BT368" s="1">
        <v>46150.454293981478</v>
      </c>
      <c r="BU368" t="s">
        <v>233</v>
      </c>
      <c r="BV368" s="2">
        <v>46150</v>
      </c>
      <c r="BW368" t="s">
        <v>234</v>
      </c>
      <c r="BX368" s="2">
        <v>46143</v>
      </c>
      <c r="BY368" s="2">
        <v>46150</v>
      </c>
      <c r="BZ368" t="s">
        <v>235</v>
      </c>
      <c r="CA368" t="s">
        <v>690</v>
      </c>
      <c r="CB368" t="s">
        <v>322</v>
      </c>
      <c r="CC368" t="s">
        <v>1620</v>
      </c>
      <c r="CD368" t="s">
        <v>1621</v>
      </c>
      <c r="CE368">
        <v>-1</v>
      </c>
      <c r="CF368" t="s">
        <v>692</v>
      </c>
      <c r="CG368" t="s">
        <v>325</v>
      </c>
      <c r="CH368" t="s">
        <v>326</v>
      </c>
      <c r="CI368">
        <v>1022940376</v>
      </c>
      <c r="CJ368" t="s">
        <v>426</v>
      </c>
      <c r="CK368" t="s">
        <v>245</v>
      </c>
      <c r="CL368" t="s">
        <v>409</v>
      </c>
      <c r="CM368" t="s">
        <v>247</v>
      </c>
      <c r="CN368" t="s">
        <v>410</v>
      </c>
      <c r="CT368" t="s">
        <v>330</v>
      </c>
      <c r="CU368" t="s">
        <v>225</v>
      </c>
      <c r="CW368" t="s">
        <v>226</v>
      </c>
      <c r="CX368" t="s">
        <v>227</v>
      </c>
      <c r="DA368" t="s">
        <v>250</v>
      </c>
      <c r="DB368">
        <v>-1</v>
      </c>
      <c r="DF368" t="s">
        <v>251</v>
      </c>
      <c r="DJ368" t="s">
        <v>252</v>
      </c>
      <c r="DK368" t="s">
        <v>253</v>
      </c>
      <c r="DL368" t="s">
        <v>254</v>
      </c>
      <c r="DN368" t="s">
        <v>255</v>
      </c>
      <c r="DR368" t="s">
        <v>427</v>
      </c>
      <c r="DS368" t="s">
        <v>426</v>
      </c>
      <c r="DT368" t="s">
        <v>425</v>
      </c>
      <c r="DV368">
        <v>1</v>
      </c>
      <c r="DW368" t="s">
        <v>331</v>
      </c>
      <c r="ED368" s="2">
        <v>46150</v>
      </c>
      <c r="EE368" t="s">
        <v>343</v>
      </c>
      <c r="EF368">
        <v>9</v>
      </c>
      <c r="EP368" t="s">
        <v>258</v>
      </c>
      <c r="ES368" t="s">
        <v>1622</v>
      </c>
      <c r="EZ368" t="s">
        <v>1623</v>
      </c>
      <c r="FA368" t="s">
        <v>245</v>
      </c>
      <c r="FB368" t="s">
        <v>333</v>
      </c>
      <c r="FD368" t="s">
        <v>333</v>
      </c>
      <c r="FE368" t="s">
        <v>694</v>
      </c>
      <c r="FF368" t="s">
        <v>694</v>
      </c>
      <c r="FK368" t="s">
        <v>263</v>
      </c>
      <c r="FL368" t="s">
        <v>1624</v>
      </c>
      <c r="FN368" t="s">
        <v>410</v>
      </c>
      <c r="FO368" t="s">
        <v>414</v>
      </c>
      <c r="FR368">
        <v>72185</v>
      </c>
      <c r="GB368" t="s">
        <v>266</v>
      </c>
      <c r="GC368" t="s">
        <v>225</v>
      </c>
      <c r="GD368">
        <v>0</v>
      </c>
      <c r="GF368">
        <v>0</v>
      </c>
      <c r="GG368">
        <v>25421</v>
      </c>
      <c r="GI368">
        <v>72185</v>
      </c>
      <c r="GJ368">
        <v>0</v>
      </c>
      <c r="GL368">
        <v>0</v>
      </c>
      <c r="GM368">
        <v>85900</v>
      </c>
      <c r="GS368" t="s">
        <v>267</v>
      </c>
      <c r="GT368" s="2">
        <v>45199</v>
      </c>
      <c r="GU368" t="s">
        <v>268</v>
      </c>
      <c r="GV368" t="s">
        <v>269</v>
      </c>
      <c r="GW368" t="s">
        <v>394</v>
      </c>
      <c r="GZ368" t="s">
        <v>395</v>
      </c>
      <c r="HA368" t="s">
        <v>336</v>
      </c>
      <c r="HC368" t="s">
        <v>337</v>
      </c>
      <c r="HE368" t="s">
        <v>230</v>
      </c>
      <c r="HF368" t="s">
        <v>1625</v>
      </c>
      <c r="HR368" t="s">
        <v>278</v>
      </c>
      <c r="HV368">
        <v>85900</v>
      </c>
      <c r="HW368" t="s">
        <v>279</v>
      </c>
      <c r="HX368" t="s">
        <v>570</v>
      </c>
      <c r="HY368">
        <v>72202.668000000005</v>
      </c>
      <c r="HZ368">
        <v>17.667999999999999</v>
      </c>
      <c r="IA368" t="s">
        <v>281</v>
      </c>
      <c r="IB368" t="s">
        <v>281</v>
      </c>
      <c r="IE368" t="s">
        <v>283</v>
      </c>
      <c r="IF368" t="s">
        <v>283</v>
      </c>
      <c r="IG368" t="s">
        <v>283</v>
      </c>
      <c r="IH368" t="s">
        <v>284</v>
      </c>
      <c r="II368" t="s">
        <v>285</v>
      </c>
      <c r="IJ368" t="s">
        <v>286</v>
      </c>
      <c r="IK368" t="s">
        <v>278</v>
      </c>
      <c r="IL368" t="s">
        <v>346</v>
      </c>
      <c r="IM368" t="s">
        <v>288</v>
      </c>
      <c r="IN368" t="s">
        <v>289</v>
      </c>
      <c r="IP368" t="s">
        <v>290</v>
      </c>
      <c r="IQ368" t="s">
        <v>284</v>
      </c>
      <c r="IS368" t="s">
        <v>291</v>
      </c>
      <c r="IT368" t="s">
        <v>398</v>
      </c>
      <c r="IW368" t="s">
        <v>1230</v>
      </c>
      <c r="IY368" t="s">
        <v>281</v>
      </c>
    </row>
    <row r="369" spans="1:259" x14ac:dyDescent="0.3">
      <c r="A369" s="14">
        <f>DAY(AVANZA[[#This Row],[FechaSeguimiento]])</f>
        <v>8</v>
      </c>
      <c r="B369" s="14">
        <f>MONTH(AVANZA[[#This Row],[FechaSeguimiento]])</f>
        <v>5</v>
      </c>
      <c r="C369"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69" t="str">
        <f>LOWER(IFERROR(VLOOKUP(AVANZA[[#This Row],[ID_Peticion]],CANCELADAS[#All],2,0),""))</f>
        <v/>
      </c>
      <c r="E369" t="str">
        <f>LOWER(IFERROR(VLOOKUP(AVANZA[[#This Row],[ID_Peticion]],CANCELADAS[#All],3,0),""))</f>
        <v/>
      </c>
      <c r="F369" t="str">
        <f>LOWER(IF(AVANZA[[#This Row],[CEDULA CLIENTE]]&lt;&gt;""," CC: " &amp; COUNTIFS(AVANZA[CEDULA CLIENTE],AVANZA[[#This Row],[CEDULA CLIENTE]]),"")&amp; IF(AVANZA[[#This Row],[Direccion]]&lt;&gt;""," DIR: " &amp; COUNTIFS(AVANZA[Direccion],AVANZA[[#This Row],[Direccion]]),""))</f>
        <v xml:space="preserve"> dir: 1</v>
      </c>
      <c r="G369" t="str">
        <f>IFERROR(VLOOKUP(AVANZA[[#This Row],[Cedula_Vendedor_Atis]],PLANTA[[#All],[CEDULA]:[LINEA]],3,0),"No Cruza")</f>
        <v>Marisol Avella</v>
      </c>
      <c r="H369" t="str">
        <f>IFERROR(VLOOKUP(AVANZA[[#This Row],[Cedula_Vendedor_Atis]],PLANTA[[#All],[CEDULA]:[LINEA]],4,0),"No Cruza")</f>
        <v>Fija</v>
      </c>
      <c r="I369" t="str">
        <f>LOWER(IF(AVANZA[[#This Row],[ATRIBUIBLE]]="",AVANZA[[#This Row],[Variable]],AVANZA[[#This Row],[ATRIBUIBLE]]))</f>
        <v>terminada</v>
      </c>
      <c r="J369" s="14">
        <f>IF(AVANZA[[#This Row],[Variable]]=AVANZA[[#Headers],[TERMINADA]],1,0)</f>
        <v>1</v>
      </c>
      <c r="K369" s="14">
        <f>IF(AVANZA[[#This Row],[Variable]]=AVANZA[[#Headers],[ANULADA]],1,0)</f>
        <v>0</v>
      </c>
      <c r="L369" s="14">
        <f>IF(AVANZA[[#This Row],[Variable]]=AVANZA[[#Headers],[PENDIENTE]],1,0)</f>
        <v>0</v>
      </c>
      <c r="M369" s="14">
        <f>IF(AVANZA[[#This Row],[ESTADO AGENDA]]="AGENDADA",1,0)</f>
        <v>0</v>
      </c>
      <c r="N369" s="14">
        <f>IF(AVANZA[[#This Row],[ESTADO AGENDA]]="PENDIENTE DE AGENDAR",1,0)</f>
        <v>0</v>
      </c>
      <c r="O369" s="14">
        <f>IF(AVANZA[[#This Row],[ESTADO AGENDA]]="SUSPENDIDA",1,0)</f>
        <v>0</v>
      </c>
      <c r="P369" t="str" cm="1">
        <f t="array" ref="P369">_xlfn.XLOOKUP(AVANZA[[#This Row],[Num_Agrupacion_Pet_Atis]],Tabla1[[#All],[Numero_de_actuacion]],Tabla1[[#All],[Estado_de_la_orden]],"",0)</f>
        <v/>
      </c>
      <c r="Q369" s="2" t="str" cm="1">
        <f t="array" ref="Q369">_xlfn.XLOOKUP(AVANZA[[#This Row],[Num_Agrupacion_Pet_Atis]],Tabla1[[#All],[Numero_de_actuacion]],Tabla1[[#All],[Fecha_de_la_cita]],"",0)</f>
        <v/>
      </c>
      <c r="R369" t="str" cm="1">
        <f t="array" ref="R369">_xlfn.XLOOKUP(AVANZA[[#This Row],[Num_Agrupacion_Pet_Atis]],Tabla1[[#All],[Numero_de_actuacion]],Tabla1[[#All],[Franja_horaria_de_la_cita]],"",0)</f>
        <v/>
      </c>
      <c r="S369" s="14" t="str">
        <f>IFERROR(DAY(AVANZA[[#This Row],[FECHA AGENDA]]),"")</f>
        <v/>
      </c>
      <c r="T369" s="14" t="str">
        <f>IFERROR(MONTH(AVANZA[[#This Row],[FECHA AGENDA]]),"")</f>
        <v/>
      </c>
      <c r="U369" t="str" cm="1">
        <f t="array" ref="U369">_xlfn.XLOOKUP(AVANZA[[#This Row],[Num_Agrupacion_Pet_Atis]],Tabla1[[#All],[Numero_de_actuacion]],Tabla1[[#All],[Motivo_de_suspension]],"",0)</f>
        <v/>
      </c>
      <c r="V369" s="2" t="str" cm="1">
        <f t="array" ref="V369">_xlfn.XLOOKUP(AVANZA[[#This Row],[Num_Agrupacion_Pet_Atis]],Tabla1[[#All],[Numero_de_actuacion]],Tabla1[[#All],[No_identificacion_cliente]],"",0)</f>
        <v/>
      </c>
      <c r="W369" s="2" t="str" cm="1">
        <f t="array" ref="W369">_xlfn.XLOOKUP(AVANZA[[#This Row],[Num_Agrupacion_Pet_Atis]],Tabla1[[#All],[Numero_de_actuacion]],Tabla1[[#All],[Movil_de_contacto]],"",0)</f>
        <v/>
      </c>
      <c r="X369" s="14">
        <f>IF(OR(AVANZA[[#This Row],[ESTADO LEG]]="Legalizada grabacion",AVANZA[[#This Row],[ESTADO LEG]]="Legalizada aut"),1,0)</f>
        <v>0</v>
      </c>
      <c r="Y369" s="14">
        <f>IF(OR(AVANZA[[#This Row],[ESTADO LEG]]="pdte legalizar",AVANZA[[#This Row],[ESTADO LEG]]="No cruza"),1,0)</f>
        <v>1</v>
      </c>
      <c r="Z369" t="str" cm="1">
        <f t="array" ref="Z369">IF(AVANZA[[#This Row],[Variable]]="Terminada",LOWER(_xlfn.XLOOKUP(AVANZA[[#This Row],[ID_Peticion]],Tabla6[[#All],[NUM_PETICION]],Tabla6[[#All],[ESTADO_LEG]],"NO CRUZA",0)),AVANZA[[#This Row],[Variable]])</f>
        <v>pdte legalizar</v>
      </c>
      <c r="AA369" cm="1">
        <f t="array" ref="AA369">_xlfn.XLOOKUP(AVANZA[[#This Row],[ID_Peticion]],Tabla6[[#All],[NUM_PETICION]],Tabla6[[#All],[DIF_DIAS]],"",0)</f>
        <v>5</v>
      </c>
      <c r="AB369" s="2" cm="1">
        <f t="array" ref="AB369">IFERROR(_xlfn.XLOOKUP(AVANZA[[#This Row],[ID_Peticion]],Tabla6[[#All],[NUM_PETICION]],Tabla6[[#All],[FEC_LEGAL]],"",0),"")</f>
        <v>0</v>
      </c>
      <c r="AC369" s="14">
        <f ca="1">IF(AVANZA[[#This Row],[FECHA LEG]]&lt;&gt;0,IFERROR(AVANZA[[#This Row],[FECHA LEG]]-AVANZA[[#This Row],[FechaIniEstadoSubPetAtis]],0),TODAY()-AVANZA[[#This Row],[FechaIniEstadoSubPetAtis]])</f>
        <v>9</v>
      </c>
      <c r="AD369" s="35" t="str">
        <f ca="1">IF(AVANZA[[#This Row],[FINAL Vs LG]]&lt;&gt;0,IF(AVANZA[[#This Row],[FINAL Vs LG]]&lt;7.1,"100%",IF(AND(AVANZA[[#This Row],[FINAL Vs LG]]&gt;7.1,AVANZA[[#This Row],[FINAL Vs LG]]&lt;11.1),"50%","0%")),0)</f>
        <v>50%</v>
      </c>
      <c r="AE369" s="14">
        <f ca="1">VLOOKUP(DAY(TODAY()),BACK!F:G,2,0)</f>
        <v>14</v>
      </c>
      <c r="AF369" s="14">
        <f>BACK!$I$2</f>
        <v>24</v>
      </c>
      <c r="AG369" s="14">
        <f>IF(AVANZA[[#This Row],[Oferta_empaquetada_comisiones]]="SI",1,0)</f>
        <v>1</v>
      </c>
      <c r="AH369" s="36">
        <f>IF(AVANZA[[#This Row],[Variable]]="TERMINADA",IFERROR(VLOOKUP(AVANZA[[#This Row],[SUPERVISOR]],Tabla2[#All],4,0),0),)</f>
        <v>3.5</v>
      </c>
      <c r="AI369" s="14">
        <f>IF(AVANZA[[#This Row],[Producto]]="BA",1,0)</f>
        <v>0</v>
      </c>
      <c r="AJ369" s="14">
        <f>IF(AVANZA[[#This Row],[Producto]]="DUO",1,0)</f>
        <v>0</v>
      </c>
      <c r="AK369" s="14">
        <f>IF(AVANZA[[#This Row],[Producto]]="TRIO",1,0)</f>
        <v>1</v>
      </c>
      <c r="AL369" t="s">
        <v>746</v>
      </c>
      <c r="AM369">
        <v>-1</v>
      </c>
      <c r="AN369">
        <v>-1</v>
      </c>
      <c r="AO369" t="s">
        <v>1631</v>
      </c>
      <c r="AP369" s="1">
        <v>46145.72760416667</v>
      </c>
      <c r="AQ369">
        <v>-1</v>
      </c>
      <c r="AR369" t="s">
        <v>1632</v>
      </c>
      <c r="AS369">
        <v>-1</v>
      </c>
      <c r="AT369">
        <v>-1</v>
      </c>
      <c r="AU369">
        <v>-1</v>
      </c>
      <c r="AV369">
        <v>-1</v>
      </c>
      <c r="AW369">
        <v>-1</v>
      </c>
      <c r="AX369" t="s">
        <v>224</v>
      </c>
      <c r="AY369">
        <v>-1</v>
      </c>
      <c r="AZ369">
        <v>2026</v>
      </c>
      <c r="BA369">
        <v>5</v>
      </c>
      <c r="BB369">
        <v>8</v>
      </c>
      <c r="BC369">
        <v>-1</v>
      </c>
      <c r="BD369" t="s">
        <v>225</v>
      </c>
      <c r="BE369">
        <v>-1</v>
      </c>
      <c r="BF369">
        <v>20001621676996</v>
      </c>
      <c r="BG369" t="s">
        <v>438</v>
      </c>
      <c r="BH369" t="s">
        <v>439</v>
      </c>
      <c r="BI369" t="s">
        <v>1633</v>
      </c>
      <c r="BJ369">
        <v>-1</v>
      </c>
      <c r="BK369">
        <v>-1</v>
      </c>
      <c r="BL369">
        <v>-1</v>
      </c>
      <c r="BM369" t="s">
        <v>229</v>
      </c>
      <c r="BN369" t="s">
        <v>230</v>
      </c>
      <c r="BO369" t="s">
        <v>1634</v>
      </c>
      <c r="BP369" t="s">
        <v>232</v>
      </c>
      <c r="BQ369">
        <v>2026</v>
      </c>
      <c r="BR369">
        <v>5</v>
      </c>
      <c r="BS369">
        <v>3</v>
      </c>
      <c r="BT369" s="1">
        <v>46150.505624999998</v>
      </c>
      <c r="BU369" t="s">
        <v>233</v>
      </c>
      <c r="BV369" s="2">
        <v>46150</v>
      </c>
      <c r="BW369" t="s">
        <v>234</v>
      </c>
      <c r="BX369" s="2">
        <v>46145</v>
      </c>
      <c r="BY369" s="2">
        <v>46150</v>
      </c>
      <c r="BZ369" t="s">
        <v>235</v>
      </c>
      <c r="CA369" t="s">
        <v>297</v>
      </c>
      <c r="CB369" t="s">
        <v>297</v>
      </c>
      <c r="CC369" t="s">
        <v>1635</v>
      </c>
      <c r="CD369" t="s">
        <v>474</v>
      </c>
      <c r="CE369">
        <v>-1</v>
      </c>
      <c r="CF369" t="s">
        <v>300</v>
      </c>
      <c r="CG369" t="s">
        <v>301</v>
      </c>
      <c r="CH369" t="s">
        <v>242</v>
      </c>
      <c r="CI369">
        <v>1000857923</v>
      </c>
      <c r="CJ369" t="s">
        <v>759</v>
      </c>
      <c r="CK369" t="s">
        <v>245</v>
      </c>
      <c r="CL369" t="s">
        <v>246</v>
      </c>
      <c r="CM369" t="s">
        <v>247</v>
      </c>
      <c r="CN369" t="s">
        <v>359</v>
      </c>
      <c r="CT369" t="s">
        <v>386</v>
      </c>
      <c r="CU369" t="s">
        <v>387</v>
      </c>
      <c r="CW369" t="s">
        <v>446</v>
      </c>
      <c r="CX369" t="s">
        <v>447</v>
      </c>
      <c r="DA369" t="s">
        <v>250</v>
      </c>
      <c r="DB369">
        <v>-1</v>
      </c>
      <c r="DF369" t="s">
        <v>251</v>
      </c>
      <c r="DJ369" t="s">
        <v>252</v>
      </c>
      <c r="DK369" t="s">
        <v>253</v>
      </c>
      <c r="DL369" t="s">
        <v>253</v>
      </c>
      <c r="DN369" t="s">
        <v>390</v>
      </c>
      <c r="DR369" t="s">
        <v>760</v>
      </c>
      <c r="DS369" t="s">
        <v>759</v>
      </c>
      <c r="DT369" t="s">
        <v>758</v>
      </c>
      <c r="DV369">
        <v>1</v>
      </c>
      <c r="DW369" t="s">
        <v>283</v>
      </c>
      <c r="ED369" s="2">
        <v>46150</v>
      </c>
      <c r="EE369" t="s">
        <v>306</v>
      </c>
      <c r="EF369">
        <v>9</v>
      </c>
      <c r="EP369" t="s">
        <v>258</v>
      </c>
      <c r="ES369" t="s">
        <v>475</v>
      </c>
      <c r="EZ369" t="s">
        <v>476</v>
      </c>
      <c r="FA369" t="s">
        <v>245</v>
      </c>
      <c r="FB369" t="s">
        <v>308</v>
      </c>
      <c r="FD369" t="s">
        <v>308</v>
      </c>
      <c r="FE369" t="s">
        <v>309</v>
      </c>
      <c r="FF369" t="s">
        <v>309</v>
      </c>
      <c r="FK369" t="s">
        <v>263</v>
      </c>
      <c r="FL369" t="s">
        <v>1636</v>
      </c>
      <c r="FN369" t="s">
        <v>359</v>
      </c>
      <c r="FO369" t="s">
        <v>366</v>
      </c>
      <c r="FR369">
        <v>113904</v>
      </c>
      <c r="GB369" t="s">
        <v>266</v>
      </c>
      <c r="GC369" t="s">
        <v>387</v>
      </c>
      <c r="GD369">
        <v>25188</v>
      </c>
      <c r="GF369">
        <v>2353</v>
      </c>
      <c r="GG369">
        <v>25422</v>
      </c>
      <c r="GI369">
        <v>87224</v>
      </c>
      <c r="GJ369">
        <v>25427</v>
      </c>
      <c r="GL369">
        <v>24327</v>
      </c>
      <c r="GM369">
        <v>135545</v>
      </c>
      <c r="GS369" t="s">
        <v>267</v>
      </c>
      <c r="GT369" s="2">
        <v>44681</v>
      </c>
      <c r="GU369" t="s">
        <v>268</v>
      </c>
      <c r="GV369" t="s">
        <v>269</v>
      </c>
      <c r="GW369" t="s">
        <v>270</v>
      </c>
      <c r="GX369" t="s">
        <v>250</v>
      </c>
      <c r="GY369" t="s">
        <v>272</v>
      </c>
      <c r="GZ369" t="s">
        <v>273</v>
      </c>
      <c r="HA369" t="s">
        <v>336</v>
      </c>
      <c r="HC369" t="s">
        <v>337</v>
      </c>
      <c r="HE369" t="s">
        <v>230</v>
      </c>
      <c r="HF369" t="s">
        <v>478</v>
      </c>
      <c r="HG369" t="s">
        <v>834</v>
      </c>
      <c r="HH369" t="s">
        <v>1637</v>
      </c>
      <c r="HI369" t="s">
        <v>632</v>
      </c>
      <c r="HJ369">
        <v>46151</v>
      </c>
      <c r="HK369" t="s">
        <v>247</v>
      </c>
      <c r="HL369" t="s">
        <v>245</v>
      </c>
      <c r="HM369" t="s">
        <v>366</v>
      </c>
      <c r="HN369" t="s">
        <v>359</v>
      </c>
      <c r="HO369" t="s">
        <v>759</v>
      </c>
      <c r="HP369" t="s">
        <v>758</v>
      </c>
      <c r="HR369" t="s">
        <v>278</v>
      </c>
      <c r="HV369">
        <v>118900</v>
      </c>
      <c r="HW369" t="s">
        <v>279</v>
      </c>
      <c r="HX369" t="s">
        <v>915</v>
      </c>
      <c r="HY369">
        <v>131572</v>
      </c>
      <c r="HZ369">
        <v>17668</v>
      </c>
      <c r="IA369" t="s">
        <v>279</v>
      </c>
      <c r="IB369" t="s">
        <v>281</v>
      </c>
      <c r="IE369" t="s">
        <v>283</v>
      </c>
      <c r="IF369" t="s">
        <v>283</v>
      </c>
      <c r="IG369" t="s">
        <v>283</v>
      </c>
      <c r="IH369" t="s">
        <v>284</v>
      </c>
      <c r="II369" t="s">
        <v>285</v>
      </c>
      <c r="IJ369" t="s">
        <v>286</v>
      </c>
      <c r="IK369" t="s">
        <v>278</v>
      </c>
      <c r="IL369" t="s">
        <v>371</v>
      </c>
      <c r="IM369" t="s">
        <v>288</v>
      </c>
      <c r="IN369" t="s">
        <v>289</v>
      </c>
      <c r="IP369" t="s">
        <v>290</v>
      </c>
      <c r="IQ369" t="s">
        <v>284</v>
      </c>
      <c r="IS369" t="s">
        <v>291</v>
      </c>
      <c r="IT369" t="s">
        <v>453</v>
      </c>
      <c r="IU369" t="s">
        <v>583</v>
      </c>
      <c r="IV369" t="s">
        <v>434</v>
      </c>
      <c r="IW369" t="s">
        <v>318</v>
      </c>
      <c r="IY369" t="s">
        <v>279</v>
      </c>
    </row>
    <row r="370" spans="1:259" x14ac:dyDescent="0.3">
      <c r="A370" s="14">
        <f>DAY(AVANZA[[#This Row],[FechaSeguimiento]])</f>
        <v>8</v>
      </c>
      <c r="B370" s="14">
        <f>MONTH(AVANZA[[#This Row],[FechaSeguimiento]])</f>
        <v>5</v>
      </c>
      <c r="C370"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70" t="str">
        <f>LOWER(IFERROR(VLOOKUP(AVANZA[[#This Row],[ID_Peticion]],CANCELADAS[#All],2,0),""))</f>
        <v/>
      </c>
      <c r="E370" t="str">
        <f>LOWER(IFERROR(VLOOKUP(AVANZA[[#This Row],[ID_Peticion]],CANCELADAS[#All],3,0),""))</f>
        <v/>
      </c>
      <c r="F370" t="str">
        <f>LOWER(IF(AVANZA[[#This Row],[CEDULA CLIENTE]]&lt;&gt;""," CC: " &amp; COUNTIFS(AVANZA[CEDULA CLIENTE],AVANZA[[#This Row],[CEDULA CLIENTE]]),"")&amp; IF(AVANZA[[#This Row],[Direccion]]&lt;&gt;""," DIR: " &amp; COUNTIFS(AVANZA[Direccion],AVANZA[[#This Row],[Direccion]]),""))</f>
        <v xml:space="preserve"> dir: 1</v>
      </c>
      <c r="G370" t="str">
        <f>IFERROR(VLOOKUP(AVANZA[[#This Row],[Cedula_Vendedor_Atis]],PLANTA[[#All],[CEDULA]:[LINEA]],3,0),"No Cruza")</f>
        <v>Marisol Avella</v>
      </c>
      <c r="H370" t="str">
        <f>IFERROR(VLOOKUP(AVANZA[[#This Row],[Cedula_Vendedor_Atis]],PLANTA[[#All],[CEDULA]:[LINEA]],4,0),"No Cruza")</f>
        <v>Fija</v>
      </c>
      <c r="I370" t="str">
        <f>LOWER(IF(AVANZA[[#This Row],[ATRIBUIBLE]]="",AVANZA[[#This Row],[Variable]],AVANZA[[#This Row],[ATRIBUIBLE]]))</f>
        <v>terminada</v>
      </c>
      <c r="J370" s="14">
        <f>IF(AVANZA[[#This Row],[Variable]]=AVANZA[[#Headers],[TERMINADA]],1,0)</f>
        <v>1</v>
      </c>
      <c r="K370" s="14">
        <f>IF(AVANZA[[#This Row],[Variable]]=AVANZA[[#Headers],[ANULADA]],1,0)</f>
        <v>0</v>
      </c>
      <c r="L370" s="14">
        <f>IF(AVANZA[[#This Row],[Variable]]=AVANZA[[#Headers],[PENDIENTE]],1,0)</f>
        <v>0</v>
      </c>
      <c r="M370" s="14">
        <f>IF(AVANZA[[#This Row],[ESTADO AGENDA]]="AGENDADA",1,0)</f>
        <v>0</v>
      </c>
      <c r="N370" s="14">
        <f>IF(AVANZA[[#This Row],[ESTADO AGENDA]]="PENDIENTE DE AGENDAR",1,0)</f>
        <v>0</v>
      </c>
      <c r="O370" s="14">
        <f>IF(AVANZA[[#This Row],[ESTADO AGENDA]]="SUSPENDIDA",1,0)</f>
        <v>0</v>
      </c>
      <c r="P370" t="str" cm="1">
        <f t="array" ref="P370">_xlfn.XLOOKUP(AVANZA[[#This Row],[Num_Agrupacion_Pet_Atis]],Tabla1[[#All],[Numero_de_actuacion]],Tabla1[[#All],[Estado_de_la_orden]],"",0)</f>
        <v/>
      </c>
      <c r="Q370" s="2" t="str" cm="1">
        <f t="array" ref="Q370">_xlfn.XLOOKUP(AVANZA[[#This Row],[Num_Agrupacion_Pet_Atis]],Tabla1[[#All],[Numero_de_actuacion]],Tabla1[[#All],[Fecha_de_la_cita]],"",0)</f>
        <v/>
      </c>
      <c r="R370" t="str" cm="1">
        <f t="array" ref="R370">_xlfn.XLOOKUP(AVANZA[[#This Row],[Num_Agrupacion_Pet_Atis]],Tabla1[[#All],[Numero_de_actuacion]],Tabla1[[#All],[Franja_horaria_de_la_cita]],"",0)</f>
        <v/>
      </c>
      <c r="S370" s="14" t="str">
        <f>IFERROR(DAY(AVANZA[[#This Row],[FECHA AGENDA]]),"")</f>
        <v/>
      </c>
      <c r="T370" s="14" t="str">
        <f>IFERROR(MONTH(AVANZA[[#This Row],[FECHA AGENDA]]),"")</f>
        <v/>
      </c>
      <c r="U370" t="str" cm="1">
        <f t="array" ref="U370">_xlfn.XLOOKUP(AVANZA[[#This Row],[Num_Agrupacion_Pet_Atis]],Tabla1[[#All],[Numero_de_actuacion]],Tabla1[[#All],[Motivo_de_suspension]],"",0)</f>
        <v/>
      </c>
      <c r="V370" s="2" t="str" cm="1">
        <f t="array" ref="V370">_xlfn.XLOOKUP(AVANZA[[#This Row],[Num_Agrupacion_Pet_Atis]],Tabla1[[#All],[Numero_de_actuacion]],Tabla1[[#All],[No_identificacion_cliente]],"",0)</f>
        <v/>
      </c>
      <c r="W370" s="2" t="str" cm="1">
        <f t="array" ref="W370">_xlfn.XLOOKUP(AVANZA[[#This Row],[Num_Agrupacion_Pet_Atis]],Tabla1[[#All],[Numero_de_actuacion]],Tabla1[[#All],[Movil_de_contacto]],"",0)</f>
        <v/>
      </c>
      <c r="X370" s="14">
        <f>IF(OR(AVANZA[[#This Row],[ESTADO LEG]]="Legalizada grabacion",AVANZA[[#This Row],[ESTADO LEG]]="Legalizada aut"),1,0)</f>
        <v>0</v>
      </c>
      <c r="Y370" s="14">
        <f>IF(OR(AVANZA[[#This Row],[ESTADO LEG]]="pdte legalizar",AVANZA[[#This Row],[ESTADO LEG]]="No cruza"),1,0)</f>
        <v>1</v>
      </c>
      <c r="Z370" t="str" cm="1">
        <f t="array" ref="Z370">IF(AVANZA[[#This Row],[Variable]]="Terminada",LOWER(_xlfn.XLOOKUP(AVANZA[[#This Row],[ID_Peticion]],Tabla6[[#All],[NUM_PETICION]],Tabla6[[#All],[ESTADO_LEG]],"NO CRUZA",0)),AVANZA[[#This Row],[Variable]])</f>
        <v>pdte legalizar</v>
      </c>
      <c r="AA370" cm="1">
        <f t="array" ref="AA370">_xlfn.XLOOKUP(AVANZA[[#This Row],[ID_Peticion]],Tabla6[[#All],[NUM_PETICION]],Tabla6[[#All],[DIF_DIAS]],"",0)</f>
        <v>5</v>
      </c>
      <c r="AB370" s="2" cm="1">
        <f t="array" ref="AB370">IFERROR(_xlfn.XLOOKUP(AVANZA[[#This Row],[ID_Peticion]],Tabla6[[#All],[NUM_PETICION]],Tabla6[[#All],[FEC_LEGAL]],"",0),"")</f>
        <v>0</v>
      </c>
      <c r="AC370" s="14">
        <f ca="1">IF(AVANZA[[#This Row],[FECHA LEG]]&lt;&gt;0,IFERROR(AVANZA[[#This Row],[FECHA LEG]]-AVANZA[[#This Row],[FechaIniEstadoSubPetAtis]],0),TODAY()-AVANZA[[#This Row],[FechaIniEstadoSubPetAtis]])</f>
        <v>9</v>
      </c>
      <c r="AD370" s="35" t="str">
        <f ca="1">IF(AVANZA[[#This Row],[FINAL Vs LG]]&lt;&gt;0,IF(AVANZA[[#This Row],[FINAL Vs LG]]&lt;7.1,"100%",IF(AND(AVANZA[[#This Row],[FINAL Vs LG]]&gt;7.1,AVANZA[[#This Row],[FINAL Vs LG]]&lt;11.1),"50%","0%")),0)</f>
        <v>50%</v>
      </c>
      <c r="AE370" s="14">
        <f ca="1">VLOOKUP(DAY(TODAY()),BACK!F:G,2,0)</f>
        <v>14</v>
      </c>
      <c r="AF370" s="14">
        <f>BACK!$I$2</f>
        <v>24</v>
      </c>
      <c r="AG370" s="14">
        <f>IF(AVANZA[[#This Row],[Oferta_empaquetada_comisiones]]="SI",1,0)</f>
        <v>0</v>
      </c>
      <c r="AH370" s="36">
        <f>IF(AVANZA[[#This Row],[Variable]]="TERMINADA",IFERROR(VLOOKUP(AVANZA[[#This Row],[SUPERVISOR]],Tabla2[#All],4,0),0),)</f>
        <v>3.5</v>
      </c>
      <c r="AI370" s="14">
        <f>IF(AVANZA[[#This Row],[Producto]]="BA",1,0)</f>
        <v>0</v>
      </c>
      <c r="AJ370" s="14">
        <f>IF(AVANZA[[#This Row],[Producto]]="DUO",1,0)</f>
        <v>0</v>
      </c>
      <c r="AK370" s="14">
        <f>IF(AVANZA[[#This Row],[Producto]]="TRIO",1,0)</f>
        <v>1</v>
      </c>
      <c r="AL370" t="s">
        <v>456</v>
      </c>
      <c r="AM370">
        <v>-1</v>
      </c>
      <c r="AN370">
        <v>-1</v>
      </c>
      <c r="AO370" t="s">
        <v>1644</v>
      </c>
      <c r="AP370" s="1">
        <v>46147.470833333333</v>
      </c>
      <c r="AQ370">
        <v>-1</v>
      </c>
      <c r="AR370" t="s">
        <v>1645</v>
      </c>
      <c r="AS370">
        <v>-1</v>
      </c>
      <c r="AT370">
        <v>-1</v>
      </c>
      <c r="AU370">
        <v>-1</v>
      </c>
      <c r="AV370">
        <v>-1</v>
      </c>
      <c r="AW370">
        <v>-1</v>
      </c>
      <c r="AX370" t="s">
        <v>224</v>
      </c>
      <c r="AY370">
        <v>-1</v>
      </c>
      <c r="AZ370">
        <v>2026</v>
      </c>
      <c r="BA370">
        <v>5</v>
      </c>
      <c r="BB370">
        <v>8</v>
      </c>
      <c r="BC370">
        <v>-1</v>
      </c>
      <c r="BD370" t="s">
        <v>225</v>
      </c>
      <c r="BE370">
        <v>-1</v>
      </c>
      <c r="BF370">
        <v>20001622814699</v>
      </c>
      <c r="BG370" t="s">
        <v>376</v>
      </c>
      <c r="BH370" t="s">
        <v>377</v>
      </c>
      <c r="BI370" t="s">
        <v>1646</v>
      </c>
      <c r="BJ370">
        <v>-1</v>
      </c>
      <c r="BK370">
        <v>-1</v>
      </c>
      <c r="BL370">
        <v>-1</v>
      </c>
      <c r="BM370" t="s">
        <v>229</v>
      </c>
      <c r="BN370" t="s">
        <v>230</v>
      </c>
      <c r="BO370" t="s">
        <v>1647</v>
      </c>
      <c r="BP370" t="s">
        <v>380</v>
      </c>
      <c r="BQ370">
        <v>2026</v>
      </c>
      <c r="BR370">
        <v>5</v>
      </c>
      <c r="BS370">
        <v>5</v>
      </c>
      <c r="BT370" s="1">
        <v>46150.505439814813</v>
      </c>
      <c r="BU370" t="s">
        <v>233</v>
      </c>
      <c r="BV370" s="2">
        <v>46150</v>
      </c>
      <c r="BW370" t="s">
        <v>234</v>
      </c>
      <c r="BX370" s="2">
        <v>46147</v>
      </c>
      <c r="BY370" s="2">
        <v>46150</v>
      </c>
      <c r="BZ370" t="s">
        <v>235</v>
      </c>
      <c r="CA370" t="s">
        <v>297</v>
      </c>
      <c r="CB370" t="s">
        <v>297</v>
      </c>
      <c r="CC370" t="s">
        <v>1648</v>
      </c>
      <c r="CD370" t="s">
        <v>1649</v>
      </c>
      <c r="CE370">
        <v>-1</v>
      </c>
      <c r="CF370" t="s">
        <v>300</v>
      </c>
      <c r="CG370" t="s">
        <v>301</v>
      </c>
      <c r="CH370" t="s">
        <v>242</v>
      </c>
      <c r="CI370">
        <v>1018514067</v>
      </c>
      <c r="CJ370" t="s">
        <v>464</v>
      </c>
      <c r="CK370" t="s">
        <v>245</v>
      </c>
      <c r="CL370" t="s">
        <v>409</v>
      </c>
      <c r="CM370" t="s">
        <v>247</v>
      </c>
      <c r="CN370" t="s">
        <v>410</v>
      </c>
      <c r="CT370" t="s">
        <v>386</v>
      </c>
      <c r="CU370" t="s">
        <v>387</v>
      </c>
      <c r="CW370" t="s">
        <v>388</v>
      </c>
      <c r="CX370" t="s">
        <v>389</v>
      </c>
      <c r="DA370" t="s">
        <v>250</v>
      </c>
      <c r="DB370">
        <v>-1</v>
      </c>
      <c r="DF370" t="s">
        <v>251</v>
      </c>
      <c r="DJ370" t="s">
        <v>252</v>
      </c>
      <c r="DK370" t="s">
        <v>253</v>
      </c>
      <c r="DL370" t="s">
        <v>253</v>
      </c>
      <c r="DN370" t="s">
        <v>390</v>
      </c>
      <c r="DR370" t="s">
        <v>465</v>
      </c>
      <c r="DS370" t="s">
        <v>464</v>
      </c>
      <c r="DT370" t="s">
        <v>463</v>
      </c>
      <c r="DV370">
        <v>1</v>
      </c>
      <c r="DW370" t="s">
        <v>283</v>
      </c>
      <c r="ED370" s="2">
        <v>46150</v>
      </c>
      <c r="EE370" t="s">
        <v>306</v>
      </c>
      <c r="EF370">
        <v>12</v>
      </c>
      <c r="EP370" t="s">
        <v>258</v>
      </c>
      <c r="ES370" t="s">
        <v>502</v>
      </c>
      <c r="EZ370" t="s">
        <v>1650</v>
      </c>
      <c r="FA370" t="s">
        <v>245</v>
      </c>
      <c r="FB370" t="s">
        <v>308</v>
      </c>
      <c r="FD370" t="s">
        <v>308</v>
      </c>
      <c r="FE370" t="s">
        <v>309</v>
      </c>
      <c r="FF370" t="s">
        <v>309</v>
      </c>
      <c r="FK370" t="s">
        <v>263</v>
      </c>
      <c r="FL370" t="s">
        <v>1651</v>
      </c>
      <c r="FN370" t="s">
        <v>410</v>
      </c>
      <c r="FO370" t="s">
        <v>414</v>
      </c>
      <c r="FR370">
        <v>126994</v>
      </c>
      <c r="GB370" t="s">
        <v>266</v>
      </c>
      <c r="GC370" t="s">
        <v>387</v>
      </c>
      <c r="GD370">
        <v>25016</v>
      </c>
      <c r="GF370">
        <v>2353</v>
      </c>
      <c r="GG370">
        <v>25424</v>
      </c>
      <c r="GI370">
        <v>100314</v>
      </c>
      <c r="GJ370">
        <v>25242</v>
      </c>
      <c r="GL370">
        <v>24327</v>
      </c>
      <c r="GM370">
        <v>151122</v>
      </c>
      <c r="GS370" t="s">
        <v>267</v>
      </c>
      <c r="GT370" s="2">
        <v>45107</v>
      </c>
      <c r="GU370" t="s">
        <v>268</v>
      </c>
      <c r="GV370" t="s">
        <v>335</v>
      </c>
      <c r="GW370" t="s">
        <v>394</v>
      </c>
      <c r="GZ370" t="s">
        <v>395</v>
      </c>
      <c r="HA370" t="s">
        <v>336</v>
      </c>
      <c r="HC370" t="s">
        <v>337</v>
      </c>
      <c r="HE370" t="s">
        <v>230</v>
      </c>
      <c r="HF370" t="s">
        <v>1652</v>
      </c>
      <c r="HR370" t="s">
        <v>278</v>
      </c>
      <c r="HV370">
        <v>131990</v>
      </c>
      <c r="HW370" t="s">
        <v>281</v>
      </c>
      <c r="HY370">
        <v>0</v>
      </c>
      <c r="HZ370">
        <v>0</v>
      </c>
      <c r="IA370" t="s">
        <v>281</v>
      </c>
      <c r="IB370" t="s">
        <v>281</v>
      </c>
      <c r="IE370" t="s">
        <v>283</v>
      </c>
      <c r="IF370" t="s">
        <v>283</v>
      </c>
      <c r="IG370" t="s">
        <v>283</v>
      </c>
      <c r="IH370" t="s">
        <v>284</v>
      </c>
      <c r="II370" t="s">
        <v>285</v>
      </c>
      <c r="IJ370" t="s">
        <v>286</v>
      </c>
      <c r="IK370" t="s">
        <v>278</v>
      </c>
      <c r="IL370" t="s">
        <v>346</v>
      </c>
      <c r="IM370" t="s">
        <v>288</v>
      </c>
      <c r="IN370" t="s">
        <v>289</v>
      </c>
      <c r="IP370" t="s">
        <v>290</v>
      </c>
      <c r="IQ370" t="s">
        <v>284</v>
      </c>
      <c r="IS370" t="s">
        <v>291</v>
      </c>
      <c r="IT370" t="s">
        <v>398</v>
      </c>
      <c r="IW370" t="s">
        <v>417</v>
      </c>
      <c r="IY370" t="s">
        <v>281</v>
      </c>
    </row>
    <row r="371" spans="1:259" x14ac:dyDescent="0.3">
      <c r="A371" s="14">
        <f>DAY(AVANZA[[#This Row],[FechaSeguimiento]])</f>
        <v>8</v>
      </c>
      <c r="B371" s="14">
        <f>MONTH(AVANZA[[#This Row],[FechaSeguimiento]])</f>
        <v>5</v>
      </c>
      <c r="C371"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71" t="str">
        <f>LOWER(IFERROR(VLOOKUP(AVANZA[[#This Row],[ID_Peticion]],CANCELADAS[#All],2,0),""))</f>
        <v/>
      </c>
      <c r="E371" t="str">
        <f>LOWER(IFERROR(VLOOKUP(AVANZA[[#This Row],[ID_Peticion]],CANCELADAS[#All],3,0),""))</f>
        <v/>
      </c>
      <c r="F371" t="str">
        <f>LOWER(IF(AVANZA[[#This Row],[CEDULA CLIENTE]]&lt;&gt;""," CC: " &amp; COUNTIFS(AVANZA[CEDULA CLIENTE],AVANZA[[#This Row],[CEDULA CLIENTE]]),"")&amp; IF(AVANZA[[#This Row],[Direccion]]&lt;&gt;""," DIR: " &amp; COUNTIFS(AVANZA[Direccion],AVANZA[[#This Row],[Direccion]]),""))</f>
        <v xml:space="preserve"> dir: 1</v>
      </c>
      <c r="G371" t="str">
        <f>IFERROR(VLOOKUP(AVANZA[[#This Row],[Cedula_Vendedor_Atis]],PLANTA[[#All],[CEDULA]:[LINEA]],3,0),"No Cruza")</f>
        <v>Marisol Avella</v>
      </c>
      <c r="H371" t="str">
        <f>IFERROR(VLOOKUP(AVANZA[[#This Row],[Cedula_Vendedor_Atis]],PLANTA[[#All],[CEDULA]:[LINEA]],4,0),"No Cruza")</f>
        <v>Fija</v>
      </c>
      <c r="I371" t="str">
        <f>LOWER(IF(AVANZA[[#This Row],[ATRIBUIBLE]]="",AVANZA[[#This Row],[Variable]],AVANZA[[#This Row],[ATRIBUIBLE]]))</f>
        <v>terminada</v>
      </c>
      <c r="J371" s="14">
        <f>IF(AVANZA[[#This Row],[Variable]]=AVANZA[[#Headers],[TERMINADA]],1,0)</f>
        <v>1</v>
      </c>
      <c r="K371" s="14">
        <f>IF(AVANZA[[#This Row],[Variable]]=AVANZA[[#Headers],[ANULADA]],1,0)</f>
        <v>0</v>
      </c>
      <c r="L371" s="14">
        <f>IF(AVANZA[[#This Row],[Variable]]=AVANZA[[#Headers],[PENDIENTE]],1,0)</f>
        <v>0</v>
      </c>
      <c r="M371" s="14">
        <f>IF(AVANZA[[#This Row],[ESTADO AGENDA]]="AGENDADA",1,0)</f>
        <v>0</v>
      </c>
      <c r="N371" s="14">
        <f>IF(AVANZA[[#This Row],[ESTADO AGENDA]]="PENDIENTE DE AGENDAR",1,0)</f>
        <v>0</v>
      </c>
      <c r="O371" s="14">
        <f>IF(AVANZA[[#This Row],[ESTADO AGENDA]]="SUSPENDIDA",1,0)</f>
        <v>0</v>
      </c>
      <c r="P371" t="str" cm="1">
        <f t="array" ref="P371">_xlfn.XLOOKUP(AVANZA[[#This Row],[Num_Agrupacion_Pet_Atis]],Tabla1[[#All],[Numero_de_actuacion]],Tabla1[[#All],[Estado_de_la_orden]],"",0)</f>
        <v/>
      </c>
      <c r="Q371" s="2" t="str" cm="1">
        <f t="array" ref="Q371">_xlfn.XLOOKUP(AVANZA[[#This Row],[Num_Agrupacion_Pet_Atis]],Tabla1[[#All],[Numero_de_actuacion]],Tabla1[[#All],[Fecha_de_la_cita]],"",0)</f>
        <v/>
      </c>
      <c r="R371" t="str" cm="1">
        <f t="array" ref="R371">_xlfn.XLOOKUP(AVANZA[[#This Row],[Num_Agrupacion_Pet_Atis]],Tabla1[[#All],[Numero_de_actuacion]],Tabla1[[#All],[Franja_horaria_de_la_cita]],"",0)</f>
        <v/>
      </c>
      <c r="S371" s="14" t="str">
        <f>IFERROR(DAY(AVANZA[[#This Row],[FECHA AGENDA]]),"")</f>
        <v/>
      </c>
      <c r="T371" s="14" t="str">
        <f>IFERROR(MONTH(AVANZA[[#This Row],[FECHA AGENDA]]),"")</f>
        <v/>
      </c>
      <c r="U371" t="str" cm="1">
        <f t="array" ref="U371">_xlfn.XLOOKUP(AVANZA[[#This Row],[Num_Agrupacion_Pet_Atis]],Tabla1[[#All],[Numero_de_actuacion]],Tabla1[[#All],[Motivo_de_suspension]],"",0)</f>
        <v/>
      </c>
      <c r="V371" s="2" t="str" cm="1">
        <f t="array" ref="V371">_xlfn.XLOOKUP(AVANZA[[#This Row],[Num_Agrupacion_Pet_Atis]],Tabla1[[#All],[Numero_de_actuacion]],Tabla1[[#All],[No_identificacion_cliente]],"",0)</f>
        <v/>
      </c>
      <c r="W371" s="2" t="str" cm="1">
        <f t="array" ref="W371">_xlfn.XLOOKUP(AVANZA[[#This Row],[Num_Agrupacion_Pet_Atis]],Tabla1[[#All],[Numero_de_actuacion]],Tabla1[[#All],[Movil_de_contacto]],"",0)</f>
        <v/>
      </c>
      <c r="X371" s="14">
        <f>IF(OR(AVANZA[[#This Row],[ESTADO LEG]]="Legalizada grabacion",AVANZA[[#This Row],[ESTADO LEG]]="Legalizada aut"),1,0)</f>
        <v>0</v>
      </c>
      <c r="Y371" s="14">
        <f>IF(OR(AVANZA[[#This Row],[ESTADO LEG]]="pdte legalizar",AVANZA[[#This Row],[ESTADO LEG]]="No cruza"),1,0)</f>
        <v>1</v>
      </c>
      <c r="Z371" t="str" cm="1">
        <f t="array" ref="Z371">IF(AVANZA[[#This Row],[Variable]]="Terminada",LOWER(_xlfn.XLOOKUP(AVANZA[[#This Row],[ID_Peticion]],Tabla6[[#All],[NUM_PETICION]],Tabla6[[#All],[ESTADO_LEG]],"NO CRUZA",0)),AVANZA[[#This Row],[Variable]])</f>
        <v>pdte legalizar</v>
      </c>
      <c r="AA371" cm="1">
        <f t="array" ref="AA371">_xlfn.XLOOKUP(AVANZA[[#This Row],[ID_Peticion]],Tabla6[[#All],[NUM_PETICION]],Tabla6[[#All],[DIF_DIAS]],"",0)</f>
        <v>5</v>
      </c>
      <c r="AB371" s="2" cm="1">
        <f t="array" ref="AB371">IFERROR(_xlfn.XLOOKUP(AVANZA[[#This Row],[ID_Peticion]],Tabla6[[#All],[NUM_PETICION]],Tabla6[[#All],[FEC_LEGAL]],"",0),"")</f>
        <v>0</v>
      </c>
      <c r="AC371" s="14">
        <f ca="1">IF(AVANZA[[#This Row],[FECHA LEG]]&lt;&gt;0,IFERROR(AVANZA[[#This Row],[FECHA LEG]]-AVANZA[[#This Row],[FechaIniEstadoSubPetAtis]],0),TODAY()-AVANZA[[#This Row],[FechaIniEstadoSubPetAtis]])</f>
        <v>9</v>
      </c>
      <c r="AD371" s="35" t="str">
        <f ca="1">IF(AVANZA[[#This Row],[FINAL Vs LG]]&lt;&gt;0,IF(AVANZA[[#This Row],[FINAL Vs LG]]&lt;7.1,"100%",IF(AND(AVANZA[[#This Row],[FINAL Vs LG]]&gt;7.1,AVANZA[[#This Row],[FINAL Vs LG]]&lt;11.1),"50%","0%")),0)</f>
        <v>50%</v>
      </c>
      <c r="AE371" s="14">
        <f ca="1">VLOOKUP(DAY(TODAY()),BACK!F:G,2,0)</f>
        <v>14</v>
      </c>
      <c r="AF371" s="14">
        <f>BACK!$I$2</f>
        <v>24</v>
      </c>
      <c r="AG371" s="14">
        <f>IF(AVANZA[[#This Row],[Oferta_empaquetada_comisiones]]="SI",1,0)</f>
        <v>0</v>
      </c>
      <c r="AH371" s="36">
        <f>IF(AVANZA[[#This Row],[Variable]]="TERMINADA",IFERROR(VLOOKUP(AVANZA[[#This Row],[SUPERVISOR]],Tabla2[#All],4,0),0),)</f>
        <v>3.5</v>
      </c>
      <c r="AI371" s="14">
        <f>IF(AVANZA[[#This Row],[Producto]]="BA",1,0)</f>
        <v>1</v>
      </c>
      <c r="AJ371" s="14">
        <f>IF(AVANZA[[#This Row],[Producto]]="DUO",1,0)</f>
        <v>0</v>
      </c>
      <c r="AK371" s="14">
        <f>IF(AVANZA[[#This Row],[Producto]]="TRIO",1,0)</f>
        <v>0</v>
      </c>
      <c r="AL371" t="s">
        <v>418</v>
      </c>
      <c r="AM371">
        <v>-1</v>
      </c>
      <c r="AN371">
        <v>-1</v>
      </c>
      <c r="AO371" t="s">
        <v>1653</v>
      </c>
      <c r="AP371" s="1">
        <v>46149.782199074078</v>
      </c>
      <c r="AQ371">
        <v>-1</v>
      </c>
      <c r="AR371" t="s">
        <v>1654</v>
      </c>
      <c r="AS371">
        <v>-1</v>
      </c>
      <c r="AT371">
        <v>-1</v>
      </c>
      <c r="AU371">
        <v>-1</v>
      </c>
      <c r="AV371">
        <v>-1</v>
      </c>
      <c r="AW371">
        <v>-1</v>
      </c>
      <c r="AX371" t="s">
        <v>224</v>
      </c>
      <c r="AY371">
        <v>-1</v>
      </c>
      <c r="AZ371">
        <v>2026</v>
      </c>
      <c r="BA371">
        <v>5</v>
      </c>
      <c r="BB371">
        <v>8</v>
      </c>
      <c r="BC371">
        <v>-1</v>
      </c>
      <c r="BD371" t="s">
        <v>225</v>
      </c>
      <c r="BE371">
        <v>-1</v>
      </c>
      <c r="BF371">
        <v>20001624209436</v>
      </c>
      <c r="BG371" t="s">
        <v>226</v>
      </c>
      <c r="BH371" t="s">
        <v>227</v>
      </c>
      <c r="BI371" t="s">
        <v>1655</v>
      </c>
      <c r="BJ371">
        <v>-1</v>
      </c>
      <c r="BK371">
        <v>-1</v>
      </c>
      <c r="BL371">
        <v>-1</v>
      </c>
      <c r="BM371" t="s">
        <v>229</v>
      </c>
      <c r="BN371" t="s">
        <v>230</v>
      </c>
      <c r="BO371" t="s">
        <v>1656</v>
      </c>
      <c r="BP371" t="s">
        <v>232</v>
      </c>
      <c r="BQ371">
        <v>2026</v>
      </c>
      <c r="BR371">
        <v>5</v>
      </c>
      <c r="BS371">
        <v>7</v>
      </c>
      <c r="BT371" s="1">
        <v>46150.690289351849</v>
      </c>
      <c r="BU371" t="s">
        <v>233</v>
      </c>
      <c r="BV371" s="2">
        <v>46150</v>
      </c>
      <c r="BW371" t="s">
        <v>234</v>
      </c>
      <c r="BX371" s="2">
        <v>46149</v>
      </c>
      <c r="BY371" s="2">
        <v>46150</v>
      </c>
      <c r="BZ371" t="s">
        <v>235</v>
      </c>
      <c r="CA371" t="s">
        <v>1280</v>
      </c>
      <c r="CB371" t="s">
        <v>1281</v>
      </c>
      <c r="CC371" t="s">
        <v>1657</v>
      </c>
      <c r="CD371" t="s">
        <v>1658</v>
      </c>
      <c r="CE371">
        <v>-1</v>
      </c>
      <c r="CF371" t="s">
        <v>1283</v>
      </c>
      <c r="CG371" t="s">
        <v>1284</v>
      </c>
      <c r="CH371" t="s">
        <v>357</v>
      </c>
      <c r="CI371">
        <v>1022940376</v>
      </c>
      <c r="CJ371" t="s">
        <v>426</v>
      </c>
      <c r="CK371" t="s">
        <v>245</v>
      </c>
      <c r="CL371" t="s">
        <v>409</v>
      </c>
      <c r="CM371" t="s">
        <v>247</v>
      </c>
      <c r="CN371" t="s">
        <v>410</v>
      </c>
      <c r="CT371" t="s">
        <v>386</v>
      </c>
      <c r="CU371" t="s">
        <v>225</v>
      </c>
      <c r="CW371" t="s">
        <v>226</v>
      </c>
      <c r="CX371" t="s">
        <v>227</v>
      </c>
      <c r="DA371" t="s">
        <v>250</v>
      </c>
      <c r="DB371">
        <v>-1</v>
      </c>
      <c r="DF371" t="s">
        <v>251</v>
      </c>
      <c r="DJ371" t="s">
        <v>252</v>
      </c>
      <c r="DK371" t="s">
        <v>253</v>
      </c>
      <c r="DL371" t="s">
        <v>254</v>
      </c>
      <c r="DN371" t="s">
        <v>255</v>
      </c>
      <c r="DR371" t="s">
        <v>427</v>
      </c>
      <c r="DS371" t="s">
        <v>426</v>
      </c>
      <c r="DT371" t="s">
        <v>425</v>
      </c>
      <c r="DV371">
        <v>1</v>
      </c>
      <c r="DW371" t="s">
        <v>331</v>
      </c>
      <c r="ED371" s="2">
        <v>46150</v>
      </c>
      <c r="EF371">
        <v>18</v>
      </c>
      <c r="EP371" t="s">
        <v>258</v>
      </c>
      <c r="ES371" t="s">
        <v>1659</v>
      </c>
      <c r="FA371" t="s">
        <v>245</v>
      </c>
      <c r="FB371" t="s">
        <v>1284</v>
      </c>
      <c r="FD371" t="s">
        <v>1284</v>
      </c>
      <c r="FE371" t="s">
        <v>1286</v>
      </c>
      <c r="FF371" t="s">
        <v>1286</v>
      </c>
      <c r="FK371" t="s">
        <v>263</v>
      </c>
      <c r="FL371" t="s">
        <v>1660</v>
      </c>
      <c r="FN371" t="s">
        <v>410</v>
      </c>
      <c r="FO371" t="s">
        <v>414</v>
      </c>
      <c r="FR371">
        <v>85900</v>
      </c>
      <c r="GB371" t="s">
        <v>266</v>
      </c>
      <c r="GC371" t="s">
        <v>225</v>
      </c>
      <c r="GD371">
        <v>0</v>
      </c>
      <c r="GF371">
        <v>0</v>
      </c>
      <c r="GG371">
        <v>25421</v>
      </c>
      <c r="GI371">
        <v>85900</v>
      </c>
      <c r="GJ371">
        <v>0</v>
      </c>
      <c r="GL371">
        <v>0</v>
      </c>
      <c r="GM371">
        <v>102221</v>
      </c>
      <c r="GS371" t="s">
        <v>267</v>
      </c>
      <c r="GT371" s="2">
        <v>43100</v>
      </c>
      <c r="GU371" t="s">
        <v>268</v>
      </c>
      <c r="GV371" t="s">
        <v>269</v>
      </c>
      <c r="GW371" t="s">
        <v>270</v>
      </c>
      <c r="GX371" t="s">
        <v>271</v>
      </c>
      <c r="GY371" t="s">
        <v>272</v>
      </c>
      <c r="GZ371" t="s">
        <v>273</v>
      </c>
      <c r="HA371" t="s">
        <v>497</v>
      </c>
      <c r="HB371" t="s">
        <v>1287</v>
      </c>
      <c r="HC371" t="s">
        <v>1280</v>
      </c>
      <c r="HD371" t="s">
        <v>947</v>
      </c>
      <c r="HE371" t="s">
        <v>230</v>
      </c>
      <c r="HF371" t="s">
        <v>1661</v>
      </c>
      <c r="HG371" t="s">
        <v>277</v>
      </c>
      <c r="HR371" t="s">
        <v>278</v>
      </c>
      <c r="HV371">
        <v>85900</v>
      </c>
      <c r="HW371" t="s">
        <v>279</v>
      </c>
      <c r="HX371" t="s">
        <v>280</v>
      </c>
      <c r="HY371">
        <v>61617</v>
      </c>
      <c r="HZ371">
        <v>17668</v>
      </c>
      <c r="IA371" t="s">
        <v>279</v>
      </c>
      <c r="IB371" t="s">
        <v>281</v>
      </c>
      <c r="ID371" t="s">
        <v>370</v>
      </c>
      <c r="IE371" t="s">
        <v>283</v>
      </c>
      <c r="IF371" t="s">
        <v>283</v>
      </c>
      <c r="IG371" t="s">
        <v>283</v>
      </c>
      <c r="IH371" t="s">
        <v>284</v>
      </c>
      <c r="II371" t="s">
        <v>285</v>
      </c>
      <c r="IJ371" t="s">
        <v>286</v>
      </c>
      <c r="IK371" t="s">
        <v>278</v>
      </c>
      <c r="IL371" t="s">
        <v>346</v>
      </c>
      <c r="IM371" t="s">
        <v>288</v>
      </c>
      <c r="IN371" t="s">
        <v>289</v>
      </c>
      <c r="IP371" t="s">
        <v>290</v>
      </c>
      <c r="IQ371" t="s">
        <v>284</v>
      </c>
      <c r="IS371" t="s">
        <v>291</v>
      </c>
      <c r="IY371" t="s">
        <v>281</v>
      </c>
    </row>
    <row r="372" spans="1:259" x14ac:dyDescent="0.3">
      <c r="A372" s="14">
        <f>DAY(AVANZA[[#This Row],[FechaSeguimiento]])</f>
        <v>8</v>
      </c>
      <c r="B372" s="14">
        <f>MONTH(AVANZA[[#This Row],[FechaSeguimiento]])</f>
        <v>5</v>
      </c>
      <c r="C372"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72" t="str">
        <f>LOWER(IFERROR(VLOOKUP(AVANZA[[#This Row],[ID_Peticion]],CANCELADAS[#All],2,0),""))</f>
        <v/>
      </c>
      <c r="E372" t="str">
        <f>LOWER(IFERROR(VLOOKUP(AVANZA[[#This Row],[ID_Peticion]],CANCELADAS[#All],3,0),""))</f>
        <v/>
      </c>
      <c r="F372" t="str">
        <f>LOWER(IF(AVANZA[[#This Row],[CEDULA CLIENTE]]&lt;&gt;""," CC: " &amp; COUNTIFS(AVANZA[CEDULA CLIENTE],AVANZA[[#This Row],[CEDULA CLIENTE]]),"")&amp; IF(AVANZA[[#This Row],[Direccion]]&lt;&gt;""," DIR: " &amp; COUNTIFS(AVANZA[Direccion],AVANZA[[#This Row],[Direccion]]),""))</f>
        <v xml:space="preserve"> dir: 1</v>
      </c>
      <c r="G372" t="str">
        <f>IFERROR(VLOOKUP(AVANZA[[#This Row],[Cedula_Vendedor_Atis]],PLANTA[[#All],[CEDULA]:[LINEA]],3,0),"No Cruza")</f>
        <v>Marisol Avella</v>
      </c>
      <c r="H372" t="str">
        <f>IFERROR(VLOOKUP(AVANZA[[#This Row],[Cedula_Vendedor_Atis]],PLANTA[[#All],[CEDULA]:[LINEA]],4,0),"No Cruza")</f>
        <v>Fija</v>
      </c>
      <c r="I372" t="str">
        <f>LOWER(IF(AVANZA[[#This Row],[ATRIBUIBLE]]="",AVANZA[[#This Row],[Variable]],AVANZA[[#This Row],[ATRIBUIBLE]]))</f>
        <v>terminada</v>
      </c>
      <c r="J372" s="14">
        <f>IF(AVANZA[[#This Row],[Variable]]=AVANZA[[#Headers],[TERMINADA]],1,0)</f>
        <v>1</v>
      </c>
      <c r="K372" s="14">
        <f>IF(AVANZA[[#This Row],[Variable]]=AVANZA[[#Headers],[ANULADA]],1,0)</f>
        <v>0</v>
      </c>
      <c r="L372" s="14">
        <f>IF(AVANZA[[#This Row],[Variable]]=AVANZA[[#Headers],[PENDIENTE]],1,0)</f>
        <v>0</v>
      </c>
      <c r="M372" s="14">
        <f>IF(AVANZA[[#This Row],[ESTADO AGENDA]]="AGENDADA",1,0)</f>
        <v>0</v>
      </c>
      <c r="N372" s="14">
        <f>IF(AVANZA[[#This Row],[ESTADO AGENDA]]="PENDIENTE DE AGENDAR",1,0)</f>
        <v>0</v>
      </c>
      <c r="O372" s="14">
        <f>IF(AVANZA[[#This Row],[ESTADO AGENDA]]="SUSPENDIDA",1,0)</f>
        <v>0</v>
      </c>
      <c r="P372" t="str" cm="1">
        <f t="array" ref="P372">_xlfn.XLOOKUP(AVANZA[[#This Row],[Num_Agrupacion_Pet_Atis]],Tabla1[[#All],[Numero_de_actuacion]],Tabla1[[#All],[Estado_de_la_orden]],"",0)</f>
        <v/>
      </c>
      <c r="Q372" s="2" t="str" cm="1">
        <f t="array" ref="Q372">_xlfn.XLOOKUP(AVANZA[[#This Row],[Num_Agrupacion_Pet_Atis]],Tabla1[[#All],[Numero_de_actuacion]],Tabla1[[#All],[Fecha_de_la_cita]],"",0)</f>
        <v/>
      </c>
      <c r="R372" t="str" cm="1">
        <f t="array" ref="R372">_xlfn.XLOOKUP(AVANZA[[#This Row],[Num_Agrupacion_Pet_Atis]],Tabla1[[#All],[Numero_de_actuacion]],Tabla1[[#All],[Franja_horaria_de_la_cita]],"",0)</f>
        <v/>
      </c>
      <c r="S372" s="14" t="str">
        <f>IFERROR(DAY(AVANZA[[#This Row],[FECHA AGENDA]]),"")</f>
        <v/>
      </c>
      <c r="T372" s="14" t="str">
        <f>IFERROR(MONTH(AVANZA[[#This Row],[FECHA AGENDA]]),"")</f>
        <v/>
      </c>
      <c r="U372" t="str" cm="1">
        <f t="array" ref="U372">_xlfn.XLOOKUP(AVANZA[[#This Row],[Num_Agrupacion_Pet_Atis]],Tabla1[[#All],[Numero_de_actuacion]],Tabla1[[#All],[Motivo_de_suspension]],"",0)</f>
        <v/>
      </c>
      <c r="V372" s="2" t="str" cm="1">
        <f t="array" ref="V372">_xlfn.XLOOKUP(AVANZA[[#This Row],[Num_Agrupacion_Pet_Atis]],Tabla1[[#All],[Numero_de_actuacion]],Tabla1[[#All],[No_identificacion_cliente]],"",0)</f>
        <v/>
      </c>
      <c r="W372" s="2" t="str" cm="1">
        <f t="array" ref="W372">_xlfn.XLOOKUP(AVANZA[[#This Row],[Num_Agrupacion_Pet_Atis]],Tabla1[[#All],[Numero_de_actuacion]],Tabla1[[#All],[Movil_de_contacto]],"",0)</f>
        <v/>
      </c>
      <c r="X372" s="14">
        <f>IF(OR(AVANZA[[#This Row],[ESTADO LEG]]="Legalizada grabacion",AVANZA[[#This Row],[ESTADO LEG]]="Legalizada aut"),1,0)</f>
        <v>0</v>
      </c>
      <c r="Y372" s="14">
        <f>IF(OR(AVANZA[[#This Row],[ESTADO LEG]]="pdte legalizar",AVANZA[[#This Row],[ESTADO LEG]]="No cruza"),1,0)</f>
        <v>1</v>
      </c>
      <c r="Z372" t="str" cm="1">
        <f t="array" ref="Z372">IF(AVANZA[[#This Row],[Variable]]="Terminada",LOWER(_xlfn.XLOOKUP(AVANZA[[#This Row],[ID_Peticion]],Tabla6[[#All],[NUM_PETICION]],Tabla6[[#All],[ESTADO_LEG]],"NO CRUZA",0)),AVANZA[[#This Row],[Variable]])</f>
        <v>pdte legalizar</v>
      </c>
      <c r="AA372" cm="1">
        <f t="array" ref="AA372">_xlfn.XLOOKUP(AVANZA[[#This Row],[ID_Peticion]],Tabla6[[#All],[NUM_PETICION]],Tabla6[[#All],[DIF_DIAS]],"",0)</f>
        <v>5</v>
      </c>
      <c r="AB372" s="2" cm="1">
        <f t="array" ref="AB372">IFERROR(_xlfn.XLOOKUP(AVANZA[[#This Row],[ID_Peticion]],Tabla6[[#All],[NUM_PETICION]],Tabla6[[#All],[FEC_LEGAL]],"",0),"")</f>
        <v>0</v>
      </c>
      <c r="AC372" s="14">
        <f ca="1">IF(AVANZA[[#This Row],[FECHA LEG]]&lt;&gt;0,IFERROR(AVANZA[[#This Row],[FECHA LEG]]-AVANZA[[#This Row],[FechaIniEstadoSubPetAtis]],0),TODAY()-AVANZA[[#This Row],[FechaIniEstadoSubPetAtis]])</f>
        <v>9</v>
      </c>
      <c r="AD372" s="35" t="str">
        <f ca="1">IF(AVANZA[[#This Row],[FINAL Vs LG]]&lt;&gt;0,IF(AVANZA[[#This Row],[FINAL Vs LG]]&lt;7.1,"100%",IF(AND(AVANZA[[#This Row],[FINAL Vs LG]]&gt;7.1,AVANZA[[#This Row],[FINAL Vs LG]]&lt;11.1),"50%","0%")),0)</f>
        <v>50%</v>
      </c>
      <c r="AE372" s="14">
        <f ca="1">VLOOKUP(DAY(TODAY()),BACK!F:G,2,0)</f>
        <v>14</v>
      </c>
      <c r="AF372" s="14">
        <f>BACK!$I$2</f>
        <v>24</v>
      </c>
      <c r="AG372" s="14">
        <f>IF(AVANZA[[#This Row],[Oferta_empaquetada_comisiones]]="SI",1,0)</f>
        <v>0</v>
      </c>
      <c r="AH372" s="36">
        <f>IF(AVANZA[[#This Row],[Variable]]="TERMINADA",IFERROR(VLOOKUP(AVANZA[[#This Row],[SUPERVISOR]],Tabla2[#All],4,0),0),)</f>
        <v>3.5</v>
      </c>
      <c r="AI372" s="14">
        <f>IF(AVANZA[[#This Row],[Producto]]="BA",1,0)</f>
        <v>0</v>
      </c>
      <c r="AJ372" s="14">
        <f>IF(AVANZA[[#This Row],[Producto]]="DUO",1,0)</f>
        <v>0</v>
      </c>
      <c r="AK372" s="14">
        <f>IF(AVANZA[[#This Row],[Producto]]="TRIO",1,0)</f>
        <v>1</v>
      </c>
      <c r="AL372" t="s">
        <v>435</v>
      </c>
      <c r="AM372">
        <v>-1</v>
      </c>
      <c r="AN372">
        <v>-1</v>
      </c>
      <c r="AO372" t="s">
        <v>1662</v>
      </c>
      <c r="AP372" s="1">
        <v>46146.920393518521</v>
      </c>
      <c r="AQ372">
        <v>-1</v>
      </c>
      <c r="AR372" t="s">
        <v>1663</v>
      </c>
      <c r="AS372">
        <v>-1</v>
      </c>
      <c r="AT372">
        <v>-1</v>
      </c>
      <c r="AU372">
        <v>-1</v>
      </c>
      <c r="AV372">
        <v>-1</v>
      </c>
      <c r="AW372">
        <v>-1</v>
      </c>
      <c r="AX372" t="s">
        <v>224</v>
      </c>
      <c r="AY372">
        <v>-1</v>
      </c>
      <c r="AZ372">
        <v>2026</v>
      </c>
      <c r="BA372">
        <v>5</v>
      </c>
      <c r="BB372">
        <v>8</v>
      </c>
      <c r="BC372">
        <v>-1</v>
      </c>
      <c r="BD372" t="s">
        <v>225</v>
      </c>
      <c r="BE372">
        <v>-1</v>
      </c>
      <c r="BF372">
        <v>20001622139631</v>
      </c>
      <c r="BG372" t="s">
        <v>376</v>
      </c>
      <c r="BH372" t="s">
        <v>377</v>
      </c>
      <c r="BI372" t="s">
        <v>1664</v>
      </c>
      <c r="BJ372">
        <v>-1</v>
      </c>
      <c r="BK372">
        <v>-1</v>
      </c>
      <c r="BL372">
        <v>-1</v>
      </c>
      <c r="BM372" t="s">
        <v>229</v>
      </c>
      <c r="BN372" t="s">
        <v>230</v>
      </c>
      <c r="BO372" t="s">
        <v>1665</v>
      </c>
      <c r="BP372" t="s">
        <v>380</v>
      </c>
      <c r="BQ372">
        <v>2026</v>
      </c>
      <c r="BR372">
        <v>5</v>
      </c>
      <c r="BS372">
        <v>4</v>
      </c>
      <c r="BT372" s="1">
        <v>46150.505543981482</v>
      </c>
      <c r="BU372" t="s">
        <v>233</v>
      </c>
      <c r="BV372" s="2">
        <v>46150</v>
      </c>
      <c r="BW372" t="s">
        <v>234</v>
      </c>
      <c r="BX372" s="2">
        <v>46146</v>
      </c>
      <c r="BY372" s="2">
        <v>46150</v>
      </c>
      <c r="BZ372" t="s">
        <v>235</v>
      </c>
      <c r="CA372" t="s">
        <v>297</v>
      </c>
      <c r="CB372" t="s">
        <v>297</v>
      </c>
      <c r="CC372" t="s">
        <v>1666</v>
      </c>
      <c r="CD372" t="s">
        <v>1667</v>
      </c>
      <c r="CE372">
        <v>-1</v>
      </c>
      <c r="CF372" t="s">
        <v>300</v>
      </c>
      <c r="CG372" t="s">
        <v>301</v>
      </c>
      <c r="CH372" t="s">
        <v>242</v>
      </c>
      <c r="CI372">
        <v>1193125457</v>
      </c>
      <c r="CJ372" t="s">
        <v>445</v>
      </c>
      <c r="CK372" t="s">
        <v>245</v>
      </c>
      <c r="CL372" t="s">
        <v>246</v>
      </c>
      <c r="CM372" t="s">
        <v>247</v>
      </c>
      <c r="CN372" t="s">
        <v>359</v>
      </c>
      <c r="CT372" t="s">
        <v>386</v>
      </c>
      <c r="CU372" t="s">
        <v>387</v>
      </c>
      <c r="CW372" t="s">
        <v>388</v>
      </c>
      <c r="CX372" t="s">
        <v>389</v>
      </c>
      <c r="DA372" t="s">
        <v>250</v>
      </c>
      <c r="DB372">
        <v>-1</v>
      </c>
      <c r="DF372" t="s">
        <v>251</v>
      </c>
      <c r="DJ372" t="s">
        <v>252</v>
      </c>
      <c r="DK372" t="s">
        <v>253</v>
      </c>
      <c r="DL372" t="s">
        <v>253</v>
      </c>
      <c r="DN372" t="s">
        <v>390</v>
      </c>
      <c r="DR372" t="s">
        <v>449</v>
      </c>
      <c r="DS372" t="s">
        <v>445</v>
      </c>
      <c r="DT372" t="s">
        <v>444</v>
      </c>
      <c r="DV372">
        <v>1</v>
      </c>
      <c r="DW372" t="s">
        <v>283</v>
      </c>
      <c r="ED372" s="2">
        <v>46150</v>
      </c>
      <c r="EE372" t="s">
        <v>306</v>
      </c>
      <c r="EF372">
        <v>12</v>
      </c>
      <c r="EP372" t="s">
        <v>258</v>
      </c>
      <c r="ES372" t="s">
        <v>304</v>
      </c>
      <c r="EZ372" t="s">
        <v>888</v>
      </c>
      <c r="FA372" t="s">
        <v>245</v>
      </c>
      <c r="FB372" t="s">
        <v>308</v>
      </c>
      <c r="FD372" t="s">
        <v>308</v>
      </c>
      <c r="FE372" t="s">
        <v>309</v>
      </c>
      <c r="FF372" t="s">
        <v>309</v>
      </c>
      <c r="FK372" t="s">
        <v>263</v>
      </c>
      <c r="FL372" t="s">
        <v>1668</v>
      </c>
      <c r="FN372" t="s">
        <v>359</v>
      </c>
      <c r="FO372" t="s">
        <v>366</v>
      </c>
      <c r="FR372">
        <v>126994</v>
      </c>
      <c r="GB372" t="s">
        <v>266</v>
      </c>
      <c r="GC372" t="s">
        <v>387</v>
      </c>
      <c r="GD372">
        <v>25016</v>
      </c>
      <c r="GF372">
        <v>2353</v>
      </c>
      <c r="GG372">
        <v>25424</v>
      </c>
      <c r="GI372">
        <v>100314</v>
      </c>
      <c r="GJ372">
        <v>25242</v>
      </c>
      <c r="GL372">
        <v>24327</v>
      </c>
      <c r="GM372">
        <v>151122</v>
      </c>
      <c r="GS372" t="s">
        <v>267</v>
      </c>
      <c r="GT372" s="2">
        <v>44773</v>
      </c>
      <c r="GU372" t="s">
        <v>268</v>
      </c>
      <c r="GV372" t="s">
        <v>269</v>
      </c>
      <c r="GW372" t="s">
        <v>394</v>
      </c>
      <c r="GZ372" t="s">
        <v>395</v>
      </c>
      <c r="HA372" t="s">
        <v>336</v>
      </c>
      <c r="HC372" t="s">
        <v>337</v>
      </c>
      <c r="HE372" t="s">
        <v>230</v>
      </c>
      <c r="HF372" t="s">
        <v>1669</v>
      </c>
      <c r="HR372" t="s">
        <v>278</v>
      </c>
      <c r="HV372">
        <v>131990</v>
      </c>
      <c r="HW372" t="s">
        <v>281</v>
      </c>
      <c r="HY372">
        <v>0</v>
      </c>
      <c r="HZ372">
        <v>0</v>
      </c>
      <c r="IA372" t="s">
        <v>281</v>
      </c>
      <c r="IB372" t="s">
        <v>281</v>
      </c>
      <c r="IE372" t="s">
        <v>283</v>
      </c>
      <c r="IF372" t="s">
        <v>283</v>
      </c>
      <c r="IG372" t="s">
        <v>283</v>
      </c>
      <c r="IH372" t="s">
        <v>284</v>
      </c>
      <c r="II372" t="s">
        <v>285</v>
      </c>
      <c r="IJ372" t="s">
        <v>286</v>
      </c>
      <c r="IK372" t="s">
        <v>278</v>
      </c>
      <c r="IL372" t="s">
        <v>371</v>
      </c>
      <c r="IM372" t="s">
        <v>288</v>
      </c>
      <c r="IN372" t="s">
        <v>289</v>
      </c>
      <c r="IO372" t="s">
        <v>1670</v>
      </c>
      <c r="IP372" t="s">
        <v>290</v>
      </c>
      <c r="IQ372" t="s">
        <v>284</v>
      </c>
      <c r="IS372" t="s">
        <v>291</v>
      </c>
      <c r="IT372" t="s">
        <v>398</v>
      </c>
      <c r="IW372" t="s">
        <v>1671</v>
      </c>
      <c r="IY372" t="s">
        <v>281</v>
      </c>
    </row>
    <row r="373" spans="1:259" x14ac:dyDescent="0.3">
      <c r="A373" s="14">
        <f>DAY(AVANZA[[#This Row],[FechaSeguimiento]])</f>
        <v>8</v>
      </c>
      <c r="B373" s="14">
        <f>MONTH(AVANZA[[#This Row],[FechaSeguimiento]])</f>
        <v>5</v>
      </c>
      <c r="C373"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73" t="str">
        <f>LOWER(IFERROR(VLOOKUP(AVANZA[[#This Row],[ID_Peticion]],CANCELADAS[#All],2,0),""))</f>
        <v/>
      </c>
      <c r="E373" t="str">
        <f>LOWER(IFERROR(VLOOKUP(AVANZA[[#This Row],[ID_Peticion]],CANCELADAS[#All],3,0),""))</f>
        <v/>
      </c>
      <c r="F373" t="str">
        <f>LOWER(IF(AVANZA[[#This Row],[CEDULA CLIENTE]]&lt;&gt;""," CC: " &amp; COUNTIFS(AVANZA[CEDULA CLIENTE],AVANZA[[#This Row],[CEDULA CLIENTE]]),"")&amp; IF(AVANZA[[#This Row],[Direccion]]&lt;&gt;""," DIR: " &amp; COUNTIFS(AVANZA[Direccion],AVANZA[[#This Row],[Direccion]]),""))</f>
        <v xml:space="preserve"> dir: 1</v>
      </c>
      <c r="G373" t="str">
        <f>IFERROR(VLOOKUP(AVANZA[[#This Row],[Cedula_Vendedor_Atis]],PLANTA[[#All],[CEDULA]:[LINEA]],3,0),"No Cruza")</f>
        <v>Marisol Avella</v>
      </c>
      <c r="H373" t="str">
        <f>IFERROR(VLOOKUP(AVANZA[[#This Row],[Cedula_Vendedor_Atis]],PLANTA[[#All],[CEDULA]:[LINEA]],4,0),"No Cruza")</f>
        <v>Fija</v>
      </c>
      <c r="I373" t="str">
        <f>LOWER(IF(AVANZA[[#This Row],[ATRIBUIBLE]]="",AVANZA[[#This Row],[Variable]],AVANZA[[#This Row],[ATRIBUIBLE]]))</f>
        <v>terminada</v>
      </c>
      <c r="J373" s="14">
        <f>IF(AVANZA[[#This Row],[Variable]]=AVANZA[[#Headers],[TERMINADA]],1,0)</f>
        <v>1</v>
      </c>
      <c r="K373" s="14">
        <f>IF(AVANZA[[#This Row],[Variable]]=AVANZA[[#Headers],[ANULADA]],1,0)</f>
        <v>0</v>
      </c>
      <c r="L373" s="14">
        <f>IF(AVANZA[[#This Row],[Variable]]=AVANZA[[#Headers],[PENDIENTE]],1,0)</f>
        <v>0</v>
      </c>
      <c r="M373" s="14">
        <f>IF(AVANZA[[#This Row],[ESTADO AGENDA]]="AGENDADA",1,0)</f>
        <v>0</v>
      </c>
      <c r="N373" s="14">
        <f>IF(AVANZA[[#This Row],[ESTADO AGENDA]]="PENDIENTE DE AGENDAR",1,0)</f>
        <v>0</v>
      </c>
      <c r="O373" s="14">
        <f>IF(AVANZA[[#This Row],[ESTADO AGENDA]]="SUSPENDIDA",1,0)</f>
        <v>0</v>
      </c>
      <c r="P373" t="str" cm="1">
        <f t="array" ref="P373">_xlfn.XLOOKUP(AVANZA[[#This Row],[Num_Agrupacion_Pet_Atis]],Tabla1[[#All],[Numero_de_actuacion]],Tabla1[[#All],[Estado_de_la_orden]],"",0)</f>
        <v/>
      </c>
      <c r="Q373" s="2" t="str" cm="1">
        <f t="array" ref="Q373">_xlfn.XLOOKUP(AVANZA[[#This Row],[Num_Agrupacion_Pet_Atis]],Tabla1[[#All],[Numero_de_actuacion]],Tabla1[[#All],[Fecha_de_la_cita]],"",0)</f>
        <v/>
      </c>
      <c r="R373" t="str" cm="1">
        <f t="array" ref="R373">_xlfn.XLOOKUP(AVANZA[[#This Row],[Num_Agrupacion_Pet_Atis]],Tabla1[[#All],[Numero_de_actuacion]],Tabla1[[#All],[Franja_horaria_de_la_cita]],"",0)</f>
        <v/>
      </c>
      <c r="S373" s="14" t="str">
        <f>IFERROR(DAY(AVANZA[[#This Row],[FECHA AGENDA]]),"")</f>
        <v/>
      </c>
      <c r="T373" s="14" t="str">
        <f>IFERROR(MONTH(AVANZA[[#This Row],[FECHA AGENDA]]),"")</f>
        <v/>
      </c>
      <c r="U373" t="str" cm="1">
        <f t="array" ref="U373">_xlfn.XLOOKUP(AVANZA[[#This Row],[Num_Agrupacion_Pet_Atis]],Tabla1[[#All],[Numero_de_actuacion]],Tabla1[[#All],[Motivo_de_suspension]],"",0)</f>
        <v/>
      </c>
      <c r="V373" s="2" t="str" cm="1">
        <f t="array" ref="V373">_xlfn.XLOOKUP(AVANZA[[#This Row],[Num_Agrupacion_Pet_Atis]],Tabla1[[#All],[Numero_de_actuacion]],Tabla1[[#All],[No_identificacion_cliente]],"",0)</f>
        <v/>
      </c>
      <c r="W373" s="2" t="str" cm="1">
        <f t="array" ref="W373">_xlfn.XLOOKUP(AVANZA[[#This Row],[Num_Agrupacion_Pet_Atis]],Tabla1[[#All],[Numero_de_actuacion]],Tabla1[[#All],[Movil_de_contacto]],"",0)</f>
        <v/>
      </c>
      <c r="X373" s="14">
        <f>IF(OR(AVANZA[[#This Row],[ESTADO LEG]]="Legalizada grabacion",AVANZA[[#This Row],[ESTADO LEG]]="Legalizada aut"),1,0)</f>
        <v>0</v>
      </c>
      <c r="Y373" s="14">
        <f>IF(OR(AVANZA[[#This Row],[ESTADO LEG]]="pdte legalizar",AVANZA[[#This Row],[ESTADO LEG]]="No cruza"),1,0)</f>
        <v>1</v>
      </c>
      <c r="Z373" t="str" cm="1">
        <f t="array" ref="Z373">IF(AVANZA[[#This Row],[Variable]]="Terminada",LOWER(_xlfn.XLOOKUP(AVANZA[[#This Row],[ID_Peticion]],Tabla6[[#All],[NUM_PETICION]],Tabla6[[#All],[ESTADO_LEG]],"NO CRUZA",0)),AVANZA[[#This Row],[Variable]])</f>
        <v>pdte legalizar</v>
      </c>
      <c r="AA373" cm="1">
        <f t="array" ref="AA373">_xlfn.XLOOKUP(AVANZA[[#This Row],[ID_Peticion]],Tabla6[[#All],[NUM_PETICION]],Tabla6[[#All],[DIF_DIAS]],"",0)</f>
        <v>5</v>
      </c>
      <c r="AB373" s="2" cm="1">
        <f t="array" ref="AB373">IFERROR(_xlfn.XLOOKUP(AVANZA[[#This Row],[ID_Peticion]],Tabla6[[#All],[NUM_PETICION]],Tabla6[[#All],[FEC_LEGAL]],"",0),"")</f>
        <v>0</v>
      </c>
      <c r="AC373" s="14">
        <f ca="1">IF(AVANZA[[#This Row],[FECHA LEG]]&lt;&gt;0,IFERROR(AVANZA[[#This Row],[FECHA LEG]]-AVANZA[[#This Row],[FechaIniEstadoSubPetAtis]],0),TODAY()-AVANZA[[#This Row],[FechaIniEstadoSubPetAtis]])</f>
        <v>9</v>
      </c>
      <c r="AD373" s="35" t="str">
        <f ca="1">IF(AVANZA[[#This Row],[FINAL Vs LG]]&lt;&gt;0,IF(AVANZA[[#This Row],[FINAL Vs LG]]&lt;7.1,"100%",IF(AND(AVANZA[[#This Row],[FINAL Vs LG]]&gt;7.1,AVANZA[[#This Row],[FINAL Vs LG]]&lt;11.1),"50%","0%")),0)</f>
        <v>50%</v>
      </c>
      <c r="AE373" s="14">
        <f ca="1">VLOOKUP(DAY(TODAY()),BACK!F:G,2,0)</f>
        <v>14</v>
      </c>
      <c r="AF373" s="14">
        <f>BACK!$I$2</f>
        <v>24</v>
      </c>
      <c r="AG373" s="14">
        <f>IF(AVANZA[[#This Row],[Oferta_empaquetada_comisiones]]="SI",1,0)</f>
        <v>0</v>
      </c>
      <c r="AH373" s="36">
        <f>IF(AVANZA[[#This Row],[Variable]]="TERMINADA",IFERROR(VLOOKUP(AVANZA[[#This Row],[SUPERVISOR]],Tabla2[#All],4,0),0),)</f>
        <v>3.5</v>
      </c>
      <c r="AI373" s="14">
        <f>IF(AVANZA[[#This Row],[Producto]]="BA",1,0)</f>
        <v>0</v>
      </c>
      <c r="AJ373" s="14">
        <f>IF(AVANZA[[#This Row],[Producto]]="DUO",1,0)</f>
        <v>0</v>
      </c>
      <c r="AK373" s="14">
        <f>IF(AVANZA[[#This Row],[Producto]]="TRIO",1,0)</f>
        <v>1</v>
      </c>
      <c r="AL373" t="s">
        <v>347</v>
      </c>
      <c r="AM373">
        <v>-1</v>
      </c>
      <c r="AN373">
        <v>-1</v>
      </c>
      <c r="AO373" t="s">
        <v>1672</v>
      </c>
      <c r="AP373" s="1">
        <v>46149.681597222225</v>
      </c>
      <c r="AQ373">
        <v>-1</v>
      </c>
      <c r="AR373" t="s">
        <v>1673</v>
      </c>
      <c r="AS373">
        <v>-1</v>
      </c>
      <c r="AT373">
        <v>-1</v>
      </c>
      <c r="AU373">
        <v>-1</v>
      </c>
      <c r="AV373">
        <v>-1</v>
      </c>
      <c r="AW373">
        <v>-1</v>
      </c>
      <c r="AX373" t="s">
        <v>224</v>
      </c>
      <c r="AY373">
        <v>-1</v>
      </c>
      <c r="AZ373">
        <v>2026</v>
      </c>
      <c r="BA373">
        <v>5</v>
      </c>
      <c r="BB373">
        <v>8</v>
      </c>
      <c r="BC373">
        <v>-1</v>
      </c>
      <c r="BD373" t="s">
        <v>225</v>
      </c>
      <c r="BE373">
        <v>-1</v>
      </c>
      <c r="BF373">
        <v>20001624156227</v>
      </c>
      <c r="BG373" t="s">
        <v>1220</v>
      </c>
      <c r="BH373" t="s">
        <v>1221</v>
      </c>
      <c r="BI373" t="s">
        <v>1674</v>
      </c>
      <c r="BJ373">
        <v>-1</v>
      </c>
      <c r="BK373">
        <v>-1</v>
      </c>
      <c r="BL373">
        <v>-1</v>
      </c>
      <c r="BM373" t="s">
        <v>229</v>
      </c>
      <c r="BN373" t="s">
        <v>230</v>
      </c>
      <c r="BO373" t="s">
        <v>1675</v>
      </c>
      <c r="BP373" t="s">
        <v>380</v>
      </c>
      <c r="BQ373">
        <v>2026</v>
      </c>
      <c r="BR373">
        <v>5</v>
      </c>
      <c r="BS373">
        <v>7</v>
      </c>
      <c r="BT373" s="1">
        <v>46150.427893518521</v>
      </c>
      <c r="BU373" t="s">
        <v>233</v>
      </c>
      <c r="BV373" s="2">
        <v>46150</v>
      </c>
      <c r="BW373" t="s">
        <v>234</v>
      </c>
      <c r="BX373" s="2">
        <v>46149</v>
      </c>
      <c r="BY373" s="2">
        <v>46150</v>
      </c>
      <c r="BZ373" t="s">
        <v>235</v>
      </c>
      <c r="CA373" t="s">
        <v>896</v>
      </c>
      <c r="CB373" t="s">
        <v>752</v>
      </c>
      <c r="CC373" t="s">
        <v>1676</v>
      </c>
      <c r="CD373" t="s">
        <v>1677</v>
      </c>
      <c r="CE373">
        <v>-1</v>
      </c>
      <c r="CF373" t="s">
        <v>899</v>
      </c>
      <c r="CG373" t="s">
        <v>756</v>
      </c>
      <c r="CH373" t="s">
        <v>242</v>
      </c>
      <c r="CI373">
        <v>53061857</v>
      </c>
      <c r="CJ373" t="s">
        <v>358</v>
      </c>
      <c r="CK373" t="s">
        <v>245</v>
      </c>
      <c r="CL373" t="s">
        <v>246</v>
      </c>
      <c r="CM373" t="s">
        <v>247</v>
      </c>
      <c r="CN373" t="s">
        <v>359</v>
      </c>
      <c r="CT373" t="s">
        <v>386</v>
      </c>
      <c r="CU373" t="s">
        <v>387</v>
      </c>
      <c r="CW373" t="s">
        <v>1226</v>
      </c>
      <c r="CX373" t="s">
        <v>1227</v>
      </c>
      <c r="DA373" t="s">
        <v>250</v>
      </c>
      <c r="DB373">
        <v>-1</v>
      </c>
      <c r="DF373" t="s">
        <v>251</v>
      </c>
      <c r="DJ373" t="s">
        <v>252</v>
      </c>
      <c r="DK373" t="s">
        <v>253</v>
      </c>
      <c r="DL373" t="s">
        <v>253</v>
      </c>
      <c r="DN373" t="s">
        <v>390</v>
      </c>
      <c r="DR373" t="s">
        <v>360</v>
      </c>
      <c r="DS373" t="s">
        <v>358</v>
      </c>
      <c r="DT373" t="s">
        <v>347</v>
      </c>
      <c r="DV373">
        <v>1</v>
      </c>
      <c r="DW373" t="s">
        <v>623</v>
      </c>
      <c r="ED373" s="2">
        <v>46150</v>
      </c>
      <c r="EE373" t="s">
        <v>900</v>
      </c>
      <c r="EF373">
        <v>16</v>
      </c>
      <c r="EP373" t="s">
        <v>258</v>
      </c>
      <c r="ES373" t="s">
        <v>1401</v>
      </c>
      <c r="EZ373" t="s">
        <v>1558</v>
      </c>
      <c r="FA373" t="s">
        <v>245</v>
      </c>
      <c r="FB373" t="s">
        <v>763</v>
      </c>
      <c r="FD373" t="s">
        <v>763</v>
      </c>
      <c r="FE373" t="s">
        <v>902</v>
      </c>
      <c r="FF373" t="s">
        <v>903</v>
      </c>
      <c r="FK373" t="s">
        <v>263</v>
      </c>
      <c r="FL373" t="s">
        <v>1678</v>
      </c>
      <c r="FN373" t="s">
        <v>359</v>
      </c>
      <c r="FO373" t="s">
        <v>366</v>
      </c>
      <c r="FR373">
        <v>141974</v>
      </c>
      <c r="GB373" t="s">
        <v>266</v>
      </c>
      <c r="GC373" t="s">
        <v>387</v>
      </c>
      <c r="GD373">
        <v>14854</v>
      </c>
      <c r="GF373">
        <v>2351</v>
      </c>
      <c r="GG373">
        <v>25356</v>
      </c>
      <c r="GI373">
        <v>99414</v>
      </c>
      <c r="GJ373">
        <v>25362</v>
      </c>
      <c r="GL373">
        <v>40209</v>
      </c>
      <c r="GM373">
        <v>168949</v>
      </c>
      <c r="GS373" t="s">
        <v>267</v>
      </c>
      <c r="GT373" s="2">
        <v>44196</v>
      </c>
      <c r="GU373" t="s">
        <v>268</v>
      </c>
      <c r="GV373" t="s">
        <v>335</v>
      </c>
      <c r="GW373" t="s">
        <v>394</v>
      </c>
      <c r="GZ373" t="s">
        <v>395</v>
      </c>
      <c r="HA373" t="s">
        <v>336</v>
      </c>
      <c r="HC373" t="s">
        <v>337</v>
      </c>
      <c r="HE373" t="s">
        <v>230</v>
      </c>
      <c r="HF373" t="s">
        <v>1679</v>
      </c>
      <c r="HR373" t="s">
        <v>278</v>
      </c>
      <c r="HV373">
        <v>149990</v>
      </c>
      <c r="HW373" t="s">
        <v>281</v>
      </c>
      <c r="HY373">
        <v>0</v>
      </c>
      <c r="HZ373">
        <v>0</v>
      </c>
      <c r="IA373" t="s">
        <v>279</v>
      </c>
      <c r="IB373" t="s">
        <v>281</v>
      </c>
      <c r="IE373" t="s">
        <v>283</v>
      </c>
      <c r="IF373" t="s">
        <v>283</v>
      </c>
      <c r="IG373" t="s">
        <v>283</v>
      </c>
      <c r="IH373" t="s">
        <v>284</v>
      </c>
      <c r="II373" t="s">
        <v>285</v>
      </c>
      <c r="IJ373" t="s">
        <v>286</v>
      </c>
      <c r="IK373" t="s">
        <v>278</v>
      </c>
      <c r="IL373" t="s">
        <v>371</v>
      </c>
      <c r="IM373" t="s">
        <v>288</v>
      </c>
      <c r="IN373" t="s">
        <v>289</v>
      </c>
      <c r="IP373" t="s">
        <v>290</v>
      </c>
      <c r="IQ373" t="s">
        <v>284</v>
      </c>
      <c r="IS373" t="s">
        <v>291</v>
      </c>
      <c r="IY373" t="s">
        <v>281</v>
      </c>
    </row>
    <row r="374" spans="1:259" x14ac:dyDescent="0.3">
      <c r="A374" s="14">
        <f>DAY(AVANZA[[#This Row],[FechaSeguimiento]])</f>
        <v>8</v>
      </c>
      <c r="B374" s="14">
        <f>MONTH(AVANZA[[#This Row],[FechaSeguimiento]])</f>
        <v>5</v>
      </c>
      <c r="C374"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374" t="str">
        <f>LOWER(IFERROR(VLOOKUP(AVANZA[[#This Row],[ID_Peticion]],CANCELADAS[#All],2,0),""))</f>
        <v/>
      </c>
      <c r="E374" t="str">
        <f>LOWER(IFERROR(VLOOKUP(AVANZA[[#This Row],[ID_Peticion]],CANCELADAS[#All],3,0),""))</f>
        <v/>
      </c>
      <c r="F374" t="str">
        <f>LOWER(IF(AVANZA[[#This Row],[CEDULA CLIENTE]]&lt;&gt;""," CC: " &amp; COUNTIFS(AVANZA[CEDULA CLIENTE],AVANZA[[#This Row],[CEDULA CLIENTE]]),"")&amp; IF(AVANZA[[#This Row],[Direccion]]&lt;&gt;""," DIR: " &amp; COUNTIFS(AVANZA[Direccion],AVANZA[[#This Row],[Direccion]]),""))</f>
        <v xml:space="preserve"> dir: 1</v>
      </c>
      <c r="G374" t="str">
        <f>IFERROR(VLOOKUP(AVANZA[[#This Row],[Cedula_Vendedor_Atis]],PLANTA[[#All],[CEDULA]:[LINEA]],3,0),"No Cruza")</f>
        <v>Marisol Avella</v>
      </c>
      <c r="H374" t="str">
        <f>IFERROR(VLOOKUP(AVANZA[[#This Row],[Cedula_Vendedor_Atis]],PLANTA[[#All],[CEDULA]:[LINEA]],4,0),"No Cruza")</f>
        <v>Fija</v>
      </c>
      <c r="I374" t="str">
        <f>LOWER(IF(AVANZA[[#This Row],[ATRIBUIBLE]]="",AVANZA[[#This Row],[Variable]],AVANZA[[#This Row],[ATRIBUIBLE]]))</f>
        <v>terminada</v>
      </c>
      <c r="J374" s="14">
        <f>IF(AVANZA[[#This Row],[Variable]]=AVANZA[[#Headers],[TERMINADA]],1,0)</f>
        <v>1</v>
      </c>
      <c r="K374" s="14">
        <f>IF(AVANZA[[#This Row],[Variable]]=AVANZA[[#Headers],[ANULADA]],1,0)</f>
        <v>0</v>
      </c>
      <c r="L374" s="14">
        <f>IF(AVANZA[[#This Row],[Variable]]=AVANZA[[#Headers],[PENDIENTE]],1,0)</f>
        <v>0</v>
      </c>
      <c r="M374" s="14">
        <f>IF(AVANZA[[#This Row],[ESTADO AGENDA]]="AGENDADA",1,0)</f>
        <v>0</v>
      </c>
      <c r="N374" s="14">
        <f>IF(AVANZA[[#This Row],[ESTADO AGENDA]]="PENDIENTE DE AGENDAR",1,0)</f>
        <v>0</v>
      </c>
      <c r="O374" s="14">
        <f>IF(AVANZA[[#This Row],[ESTADO AGENDA]]="SUSPENDIDA",1,0)</f>
        <v>0</v>
      </c>
      <c r="P374" t="str" cm="1">
        <f t="array" ref="P374">_xlfn.XLOOKUP(AVANZA[[#This Row],[Num_Agrupacion_Pet_Atis]],Tabla1[[#All],[Numero_de_actuacion]],Tabla1[[#All],[Estado_de_la_orden]],"",0)</f>
        <v/>
      </c>
      <c r="Q374" s="2" t="str" cm="1">
        <f t="array" ref="Q374">_xlfn.XLOOKUP(AVANZA[[#This Row],[Num_Agrupacion_Pet_Atis]],Tabla1[[#All],[Numero_de_actuacion]],Tabla1[[#All],[Fecha_de_la_cita]],"",0)</f>
        <v/>
      </c>
      <c r="R374" t="str" cm="1">
        <f t="array" ref="R374">_xlfn.XLOOKUP(AVANZA[[#This Row],[Num_Agrupacion_Pet_Atis]],Tabla1[[#All],[Numero_de_actuacion]],Tabla1[[#All],[Franja_horaria_de_la_cita]],"",0)</f>
        <v/>
      </c>
      <c r="S374" s="14" t="str">
        <f>IFERROR(DAY(AVANZA[[#This Row],[FECHA AGENDA]]),"")</f>
        <v/>
      </c>
      <c r="T374" s="14" t="str">
        <f>IFERROR(MONTH(AVANZA[[#This Row],[FECHA AGENDA]]),"")</f>
        <v/>
      </c>
      <c r="U374" t="str" cm="1">
        <f t="array" ref="U374">_xlfn.XLOOKUP(AVANZA[[#This Row],[Num_Agrupacion_Pet_Atis]],Tabla1[[#All],[Numero_de_actuacion]],Tabla1[[#All],[Motivo_de_suspension]],"",0)</f>
        <v/>
      </c>
      <c r="V374" s="2" t="str" cm="1">
        <f t="array" ref="V374">_xlfn.XLOOKUP(AVANZA[[#This Row],[Num_Agrupacion_Pet_Atis]],Tabla1[[#All],[Numero_de_actuacion]],Tabla1[[#All],[No_identificacion_cliente]],"",0)</f>
        <v/>
      </c>
      <c r="W374" s="2" t="str" cm="1">
        <f t="array" ref="W374">_xlfn.XLOOKUP(AVANZA[[#This Row],[Num_Agrupacion_Pet_Atis]],Tabla1[[#All],[Numero_de_actuacion]],Tabla1[[#All],[Movil_de_contacto]],"",0)</f>
        <v/>
      </c>
      <c r="X374" s="14">
        <f>IF(OR(AVANZA[[#This Row],[ESTADO LEG]]="Legalizada grabacion",AVANZA[[#This Row],[ESTADO LEG]]="Legalizada aut"),1,0)</f>
        <v>0</v>
      </c>
      <c r="Y374" s="14">
        <f>IF(OR(AVANZA[[#This Row],[ESTADO LEG]]="pdte legalizar",AVANZA[[#This Row],[ESTADO LEG]]="No cruza"),1,0)</f>
        <v>1</v>
      </c>
      <c r="Z374" t="str" cm="1">
        <f t="array" ref="Z374">IF(AVANZA[[#This Row],[Variable]]="Terminada",LOWER(_xlfn.XLOOKUP(AVANZA[[#This Row],[ID_Peticion]],Tabla6[[#All],[NUM_PETICION]],Tabla6[[#All],[ESTADO_LEG]],"NO CRUZA",0)),AVANZA[[#This Row],[Variable]])</f>
        <v>pdte legalizar</v>
      </c>
      <c r="AA374" cm="1">
        <f t="array" ref="AA374">_xlfn.XLOOKUP(AVANZA[[#This Row],[ID_Peticion]],Tabla6[[#All],[NUM_PETICION]],Tabla6[[#All],[DIF_DIAS]],"",0)</f>
        <v>5</v>
      </c>
      <c r="AB374" s="2" cm="1">
        <f t="array" ref="AB374">IFERROR(_xlfn.XLOOKUP(AVANZA[[#This Row],[ID_Peticion]],Tabla6[[#All],[NUM_PETICION]],Tabla6[[#All],[FEC_LEGAL]],"",0),"")</f>
        <v>0</v>
      </c>
      <c r="AC374" s="14">
        <f ca="1">IF(AVANZA[[#This Row],[FECHA LEG]]&lt;&gt;0,IFERROR(AVANZA[[#This Row],[FECHA LEG]]-AVANZA[[#This Row],[FechaIniEstadoSubPetAtis]],0),TODAY()-AVANZA[[#This Row],[FechaIniEstadoSubPetAtis]])</f>
        <v>9</v>
      </c>
      <c r="AD374" s="35" t="str">
        <f ca="1">IF(AVANZA[[#This Row],[FINAL Vs LG]]&lt;&gt;0,IF(AVANZA[[#This Row],[FINAL Vs LG]]&lt;7.1,"100%",IF(AND(AVANZA[[#This Row],[FINAL Vs LG]]&gt;7.1,AVANZA[[#This Row],[FINAL Vs LG]]&lt;11.1),"50%","0%")),0)</f>
        <v>50%</v>
      </c>
      <c r="AE374" s="14">
        <f ca="1">VLOOKUP(DAY(TODAY()),BACK!F:G,2,0)</f>
        <v>14</v>
      </c>
      <c r="AF374" s="14">
        <f>BACK!$I$2</f>
        <v>24</v>
      </c>
      <c r="AG374" s="14">
        <f>IF(AVANZA[[#This Row],[Oferta_empaquetada_comisiones]]="SI",1,0)</f>
        <v>0</v>
      </c>
      <c r="AH374" s="36">
        <f>IF(AVANZA[[#This Row],[Variable]]="TERMINADA",IFERROR(VLOOKUP(AVANZA[[#This Row],[SUPERVISOR]],Tabla2[#All],4,0),0),)</f>
        <v>3.5</v>
      </c>
      <c r="AI374" s="14">
        <f>IF(AVANZA[[#This Row],[Producto]]="BA",1,0)</f>
        <v>0</v>
      </c>
      <c r="AJ374" s="14">
        <f>IF(AVANZA[[#This Row],[Producto]]="DUO",1,0)</f>
        <v>0</v>
      </c>
      <c r="AK374" s="14">
        <f>IF(AVANZA[[#This Row],[Producto]]="TRIO",1,0)</f>
        <v>1</v>
      </c>
      <c r="AL374" t="s">
        <v>1154</v>
      </c>
      <c r="AM374">
        <v>-1</v>
      </c>
      <c r="AN374">
        <v>-1</v>
      </c>
      <c r="AO374" t="s">
        <v>1680</v>
      </c>
      <c r="AP374" s="1">
        <v>46142.65152777778</v>
      </c>
      <c r="AQ374">
        <v>-1</v>
      </c>
      <c r="AR374" t="s">
        <v>1681</v>
      </c>
      <c r="AS374">
        <v>-1</v>
      </c>
      <c r="AT374">
        <v>-1</v>
      </c>
      <c r="AU374">
        <v>-1</v>
      </c>
      <c r="AV374">
        <v>-1</v>
      </c>
      <c r="AW374">
        <v>-1</v>
      </c>
      <c r="AX374" t="s">
        <v>224</v>
      </c>
      <c r="AY374">
        <v>-1</v>
      </c>
      <c r="AZ374">
        <v>2026</v>
      </c>
      <c r="BA374">
        <v>5</v>
      </c>
      <c r="BB374">
        <v>8</v>
      </c>
      <c r="BC374">
        <v>-1</v>
      </c>
      <c r="BD374" t="s">
        <v>225</v>
      </c>
      <c r="BE374">
        <v>-1</v>
      </c>
      <c r="BF374">
        <v>20001620758829</v>
      </c>
      <c r="BG374" t="s">
        <v>376</v>
      </c>
      <c r="BH374" t="s">
        <v>377</v>
      </c>
      <c r="BI374" t="s">
        <v>1682</v>
      </c>
      <c r="BJ374">
        <v>-1</v>
      </c>
      <c r="BK374">
        <v>-1</v>
      </c>
      <c r="BL374">
        <v>-1</v>
      </c>
      <c r="BM374" t="s">
        <v>229</v>
      </c>
      <c r="BN374" t="s">
        <v>230</v>
      </c>
      <c r="BO374" t="s">
        <v>1683</v>
      </c>
      <c r="BP374" t="s">
        <v>380</v>
      </c>
      <c r="BQ374">
        <v>2026</v>
      </c>
      <c r="BR374">
        <v>4</v>
      </c>
      <c r="BS374">
        <v>30</v>
      </c>
      <c r="BT374" s="1">
        <v>46150.577905092592</v>
      </c>
      <c r="BU374" t="s">
        <v>233</v>
      </c>
      <c r="BV374" s="2">
        <v>46150</v>
      </c>
      <c r="BW374" t="s">
        <v>234</v>
      </c>
      <c r="BX374" s="2">
        <v>46144</v>
      </c>
      <c r="BY374" s="2">
        <v>46150</v>
      </c>
      <c r="BZ374" t="s">
        <v>235</v>
      </c>
      <c r="CA374" t="s">
        <v>297</v>
      </c>
      <c r="CB374" t="s">
        <v>297</v>
      </c>
      <c r="CC374" t="s">
        <v>1684</v>
      </c>
      <c r="CD374" t="s">
        <v>1685</v>
      </c>
      <c r="CE374">
        <v>-1</v>
      </c>
      <c r="CF374" t="s">
        <v>300</v>
      </c>
      <c r="CG374" t="s">
        <v>301</v>
      </c>
      <c r="CH374" t="s">
        <v>242</v>
      </c>
      <c r="CI374">
        <v>1063565638</v>
      </c>
      <c r="CJ374" t="s">
        <v>1162</v>
      </c>
      <c r="CK374" t="s">
        <v>245</v>
      </c>
      <c r="CL374" t="s">
        <v>409</v>
      </c>
      <c r="CM374" t="s">
        <v>247</v>
      </c>
      <c r="CN374" t="s">
        <v>410</v>
      </c>
      <c r="CT374" t="s">
        <v>853</v>
      </c>
      <c r="CU374" t="s">
        <v>387</v>
      </c>
      <c r="CW374" t="s">
        <v>388</v>
      </c>
      <c r="CX374" t="s">
        <v>389</v>
      </c>
      <c r="DA374" t="s">
        <v>250</v>
      </c>
      <c r="DB374">
        <v>-1</v>
      </c>
      <c r="DF374" t="s">
        <v>251</v>
      </c>
      <c r="DJ374" t="s">
        <v>252</v>
      </c>
      <c r="DK374" t="s">
        <v>253</v>
      </c>
      <c r="DL374" t="s">
        <v>253</v>
      </c>
      <c r="DN374" t="s">
        <v>390</v>
      </c>
      <c r="DR374" t="s">
        <v>1163</v>
      </c>
      <c r="DS374" t="s">
        <v>1162</v>
      </c>
      <c r="DT374" t="s">
        <v>1161</v>
      </c>
      <c r="DV374">
        <v>1</v>
      </c>
      <c r="DW374" t="s">
        <v>283</v>
      </c>
      <c r="ED374" s="2">
        <v>46150</v>
      </c>
      <c r="EE374" t="s">
        <v>306</v>
      </c>
      <c r="EF374">
        <v>9</v>
      </c>
      <c r="EP374" t="s">
        <v>258</v>
      </c>
      <c r="ES374" t="s">
        <v>853</v>
      </c>
      <c r="EZ374" t="s">
        <v>1686</v>
      </c>
      <c r="FA374" t="s">
        <v>245</v>
      </c>
      <c r="FB374" t="s">
        <v>308</v>
      </c>
      <c r="FD374" t="s">
        <v>308</v>
      </c>
      <c r="FE374" t="s">
        <v>309</v>
      </c>
      <c r="FF374" t="s">
        <v>309</v>
      </c>
      <c r="FK374" t="s">
        <v>263</v>
      </c>
      <c r="FL374" t="s">
        <v>1687</v>
      </c>
      <c r="FN374" t="s">
        <v>410</v>
      </c>
      <c r="FO374" t="s">
        <v>414</v>
      </c>
      <c r="FR374">
        <v>110915</v>
      </c>
      <c r="GB374" t="s">
        <v>266</v>
      </c>
      <c r="GC374" t="s">
        <v>387</v>
      </c>
      <c r="GD374">
        <v>25016</v>
      </c>
      <c r="GF374">
        <v>2353</v>
      </c>
      <c r="GG374">
        <v>25424</v>
      </c>
      <c r="GI374">
        <v>84235</v>
      </c>
      <c r="GJ374">
        <v>25242</v>
      </c>
      <c r="GL374">
        <v>24327</v>
      </c>
      <c r="GM374">
        <v>131988</v>
      </c>
      <c r="GS374" t="s">
        <v>267</v>
      </c>
      <c r="GT374" s="2">
        <v>44255</v>
      </c>
      <c r="GU374" t="s">
        <v>268</v>
      </c>
      <c r="GV374" t="s">
        <v>335</v>
      </c>
      <c r="GW374" t="s">
        <v>394</v>
      </c>
      <c r="GZ374" t="s">
        <v>395</v>
      </c>
      <c r="HA374" t="s">
        <v>1688</v>
      </c>
      <c r="HC374" t="s">
        <v>1689</v>
      </c>
      <c r="HE374" t="s">
        <v>230</v>
      </c>
      <c r="HF374" t="s">
        <v>1690</v>
      </c>
      <c r="HR374" t="s">
        <v>278</v>
      </c>
      <c r="HV374">
        <v>131990</v>
      </c>
      <c r="HW374" t="s">
        <v>281</v>
      </c>
      <c r="HY374">
        <v>0</v>
      </c>
      <c r="HZ374">
        <v>0</v>
      </c>
      <c r="IA374" t="s">
        <v>281</v>
      </c>
      <c r="IB374" t="s">
        <v>281</v>
      </c>
      <c r="IE374" t="s">
        <v>283</v>
      </c>
      <c r="IF374" t="s">
        <v>283</v>
      </c>
      <c r="IG374" t="s">
        <v>283</v>
      </c>
      <c r="IH374" t="s">
        <v>284</v>
      </c>
      <c r="II374" t="s">
        <v>285</v>
      </c>
      <c r="IJ374" t="s">
        <v>286</v>
      </c>
      <c r="IK374" t="s">
        <v>278</v>
      </c>
      <c r="IL374" t="s">
        <v>346</v>
      </c>
      <c r="IM374" t="s">
        <v>288</v>
      </c>
      <c r="IN374" t="s">
        <v>289</v>
      </c>
      <c r="IP374" t="s">
        <v>290</v>
      </c>
      <c r="IQ374" t="s">
        <v>284</v>
      </c>
      <c r="IS374" t="s">
        <v>291</v>
      </c>
      <c r="IT374" t="s">
        <v>561</v>
      </c>
      <c r="IY374" t="s">
        <v>281</v>
      </c>
    </row>
    <row r="375" spans="1:259" x14ac:dyDescent="0.3">
      <c r="A375" s="14">
        <f>DAY(AVANZA[[#This Row],[FechaSeguimiento]])</f>
        <v>8</v>
      </c>
      <c r="B375" s="14">
        <f>MONTH(AVANZA[[#This Row],[FechaSeguimiento]])</f>
        <v>5</v>
      </c>
      <c r="C375"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75" t="str">
        <f>LOWER(IFERROR(VLOOKUP(AVANZA[[#This Row],[ID_Peticion]],CANCELADAS[#All],2,0),""))</f>
        <v>qc - plan errado</v>
      </c>
      <c r="E375" t="str">
        <f>LOWER(IFERROR(VLOOKUP(AVANZA[[#This Row],[ID_Peticion]],CANCELADAS[#All],3,0),""))</f>
        <v>asesor</v>
      </c>
      <c r="F375" t="str">
        <f>LOWER(IF(AVANZA[[#This Row],[CEDULA CLIENTE]]&lt;&gt;""," CC: " &amp; COUNTIFS(AVANZA[CEDULA CLIENTE],AVANZA[[#This Row],[CEDULA CLIENTE]]),"")&amp; IF(AVANZA[[#This Row],[Direccion]]&lt;&gt;""," DIR: " &amp; COUNTIFS(AVANZA[Direccion],AVANZA[[#This Row],[Direccion]]),""))</f>
        <v xml:space="preserve"> dir: 1</v>
      </c>
      <c r="G375" t="str">
        <f>IFERROR(VLOOKUP(AVANZA[[#This Row],[Cedula_Vendedor_Atis]],PLANTA[[#All],[CEDULA]:[LINEA]],3,0),"No Cruza")</f>
        <v>Marisol Avella</v>
      </c>
      <c r="H375" t="str">
        <f>IFERROR(VLOOKUP(AVANZA[[#This Row],[Cedula_Vendedor_Atis]],PLANTA[[#All],[CEDULA]:[LINEA]],4,0),"No Cruza")</f>
        <v>Fija</v>
      </c>
      <c r="I375" t="str">
        <f>LOWER(IF(AVANZA[[#This Row],[ATRIBUIBLE]]="",AVANZA[[#This Row],[Variable]],AVANZA[[#This Row],[ATRIBUIBLE]]))</f>
        <v>asesor</v>
      </c>
      <c r="J375" s="14">
        <f>IF(AVANZA[[#This Row],[Variable]]=AVANZA[[#Headers],[TERMINADA]],1,0)</f>
        <v>0</v>
      </c>
      <c r="K375" s="14">
        <f>IF(AVANZA[[#This Row],[Variable]]=AVANZA[[#Headers],[ANULADA]],1,0)</f>
        <v>1</v>
      </c>
      <c r="L375" s="14">
        <f>IF(AVANZA[[#This Row],[Variable]]=AVANZA[[#Headers],[PENDIENTE]],1,0)</f>
        <v>0</v>
      </c>
      <c r="M375" s="14">
        <f>IF(AVANZA[[#This Row],[ESTADO AGENDA]]="AGENDADA",1,0)</f>
        <v>0</v>
      </c>
      <c r="N375" s="14">
        <f>IF(AVANZA[[#This Row],[ESTADO AGENDA]]="PENDIENTE DE AGENDAR",1,0)</f>
        <v>0</v>
      </c>
      <c r="O375" s="14">
        <f>IF(AVANZA[[#This Row],[ESTADO AGENDA]]="SUSPENDIDA",1,0)</f>
        <v>0</v>
      </c>
      <c r="P375" t="str" cm="1">
        <f t="array" ref="P375">_xlfn.XLOOKUP(AVANZA[[#This Row],[Num_Agrupacion_Pet_Atis]],Tabla1[[#All],[Numero_de_actuacion]],Tabla1[[#All],[Estado_de_la_orden]],"",0)</f>
        <v/>
      </c>
      <c r="Q375" s="2" t="str" cm="1">
        <f t="array" ref="Q375">_xlfn.XLOOKUP(AVANZA[[#This Row],[Num_Agrupacion_Pet_Atis]],Tabla1[[#All],[Numero_de_actuacion]],Tabla1[[#All],[Fecha_de_la_cita]],"",0)</f>
        <v/>
      </c>
      <c r="R375" t="str" cm="1">
        <f t="array" ref="R375">_xlfn.XLOOKUP(AVANZA[[#This Row],[Num_Agrupacion_Pet_Atis]],Tabla1[[#All],[Numero_de_actuacion]],Tabla1[[#All],[Franja_horaria_de_la_cita]],"",0)</f>
        <v/>
      </c>
      <c r="S375" s="14" t="str">
        <f>IFERROR(DAY(AVANZA[[#This Row],[FECHA AGENDA]]),"")</f>
        <v/>
      </c>
      <c r="T375" s="14" t="str">
        <f>IFERROR(MONTH(AVANZA[[#This Row],[FECHA AGENDA]]),"")</f>
        <v/>
      </c>
      <c r="U375" t="str" cm="1">
        <f t="array" ref="U375">_xlfn.XLOOKUP(AVANZA[[#This Row],[Num_Agrupacion_Pet_Atis]],Tabla1[[#All],[Numero_de_actuacion]],Tabla1[[#All],[Motivo_de_suspension]],"",0)</f>
        <v/>
      </c>
      <c r="V375" s="2" t="str" cm="1">
        <f t="array" ref="V375">_xlfn.XLOOKUP(AVANZA[[#This Row],[Num_Agrupacion_Pet_Atis]],Tabla1[[#All],[Numero_de_actuacion]],Tabla1[[#All],[No_identificacion_cliente]],"",0)</f>
        <v/>
      </c>
      <c r="W375" s="2" t="str" cm="1">
        <f t="array" ref="W375">_xlfn.XLOOKUP(AVANZA[[#This Row],[Num_Agrupacion_Pet_Atis]],Tabla1[[#All],[Numero_de_actuacion]],Tabla1[[#All],[Movil_de_contacto]],"",0)</f>
        <v/>
      </c>
      <c r="X375" s="14">
        <f>IF(OR(AVANZA[[#This Row],[ESTADO LEG]]="Legalizada grabacion",AVANZA[[#This Row],[ESTADO LEG]]="Legalizada aut"),1,0)</f>
        <v>0</v>
      </c>
      <c r="Y375" s="14">
        <f>IF(OR(AVANZA[[#This Row],[ESTADO LEG]]="pdte legalizar",AVANZA[[#This Row],[ESTADO LEG]]="No cruza"),1,0)</f>
        <v>0</v>
      </c>
      <c r="Z375" t="str" cm="1">
        <f t="array" ref="Z375">IF(AVANZA[[#This Row],[Variable]]="Terminada",LOWER(_xlfn.XLOOKUP(AVANZA[[#This Row],[ID_Peticion]],Tabla6[[#All],[NUM_PETICION]],Tabla6[[#All],[ESTADO_LEG]],"NO CRUZA",0)),AVANZA[[#This Row],[Variable]])</f>
        <v>ANULADA</v>
      </c>
      <c r="AA375" t="str" cm="1">
        <f t="array" ref="AA375">_xlfn.XLOOKUP(AVANZA[[#This Row],[ID_Peticion]],Tabla6[[#All],[NUM_PETICION]],Tabla6[[#All],[DIF_DIAS]],"",0)</f>
        <v/>
      </c>
      <c r="AB375" s="2" t="str" cm="1">
        <f t="array" ref="AB375">IFERROR(_xlfn.XLOOKUP(AVANZA[[#This Row],[ID_Peticion]],Tabla6[[#All],[NUM_PETICION]],Tabla6[[#All],[FEC_LEGAL]],"",0),"")</f>
        <v/>
      </c>
      <c r="AC375" s="14">
        <f ca="1">IF(AVANZA[[#This Row],[FECHA LEG]]&lt;&gt;0,IFERROR(AVANZA[[#This Row],[FECHA LEG]]-AVANZA[[#This Row],[FechaIniEstadoSubPetAtis]],0),TODAY()-AVANZA[[#This Row],[FechaIniEstadoSubPetAtis]])</f>
        <v>0</v>
      </c>
      <c r="AD375" s="35">
        <f ca="1">IF(AVANZA[[#This Row],[FINAL Vs LG]]&lt;&gt;0,IF(AVANZA[[#This Row],[FINAL Vs LG]]&lt;7.1,"100%",IF(AND(AVANZA[[#This Row],[FINAL Vs LG]]&gt;7.1,AVANZA[[#This Row],[FINAL Vs LG]]&lt;11.1),"50%","0%")),0)</f>
        <v>0</v>
      </c>
      <c r="AE375" s="14">
        <f ca="1">VLOOKUP(DAY(TODAY()),BACK!F:G,2,0)</f>
        <v>14</v>
      </c>
      <c r="AF375" s="14">
        <f>BACK!$I$2</f>
        <v>24</v>
      </c>
      <c r="AG375" s="14">
        <f>IF(AVANZA[[#This Row],[Oferta_empaquetada_comisiones]]="SI",1,0)</f>
        <v>0</v>
      </c>
      <c r="AH375" s="36">
        <f>IF(AVANZA[[#This Row],[Variable]]="TERMINADA",IFERROR(VLOOKUP(AVANZA[[#This Row],[SUPERVISOR]],Tabla2[#All],4,0),0),)</f>
        <v>0</v>
      </c>
      <c r="AI375" s="14">
        <f>IF(AVANZA[[#This Row],[Producto]]="BA",1,0)</f>
        <v>1</v>
      </c>
      <c r="AJ375" s="14">
        <f>IF(AVANZA[[#This Row],[Producto]]="DUO",1,0)</f>
        <v>0</v>
      </c>
      <c r="AK375" s="14">
        <f>IF(AVANZA[[#This Row],[Producto]]="TRIO",1,0)</f>
        <v>0</v>
      </c>
      <c r="AL375" t="s">
        <v>456</v>
      </c>
      <c r="AM375">
        <v>-1</v>
      </c>
      <c r="AN375">
        <v>-1</v>
      </c>
      <c r="AO375" t="s">
        <v>1691</v>
      </c>
      <c r="AP375" s="1">
        <v>46144.411030092589</v>
      </c>
      <c r="AQ375">
        <v>-1</v>
      </c>
      <c r="AR375" t="s">
        <v>1692</v>
      </c>
      <c r="AS375">
        <v>-1</v>
      </c>
      <c r="AT375">
        <v>-1</v>
      </c>
      <c r="AU375">
        <v>-1</v>
      </c>
      <c r="AV375">
        <v>-1</v>
      </c>
      <c r="AW375">
        <v>-1</v>
      </c>
      <c r="AX375" t="s">
        <v>224</v>
      </c>
      <c r="AY375">
        <v>-1</v>
      </c>
      <c r="AZ375">
        <v>2026</v>
      </c>
      <c r="BA375">
        <v>5</v>
      </c>
      <c r="BB375">
        <v>8</v>
      </c>
      <c r="BC375">
        <v>-1</v>
      </c>
      <c r="BD375" t="s">
        <v>225</v>
      </c>
      <c r="BE375">
        <v>-1</v>
      </c>
      <c r="BF375">
        <v>20001621332645</v>
      </c>
      <c r="BG375" t="s">
        <v>1693</v>
      </c>
      <c r="BH375" t="s">
        <v>1694</v>
      </c>
      <c r="BI375" t="s">
        <v>1695</v>
      </c>
      <c r="BJ375">
        <v>-1</v>
      </c>
      <c r="BK375">
        <v>-1</v>
      </c>
      <c r="BL375">
        <v>-1</v>
      </c>
      <c r="BM375" t="s">
        <v>573</v>
      </c>
      <c r="BN375" t="s">
        <v>1696</v>
      </c>
      <c r="BO375" t="s">
        <v>1697</v>
      </c>
      <c r="BP375" t="s">
        <v>1698</v>
      </c>
      <c r="BQ375">
        <v>2026</v>
      </c>
      <c r="BR375">
        <v>5</v>
      </c>
      <c r="BS375">
        <v>2</v>
      </c>
      <c r="BT375" s="1">
        <v>46150.386087962965</v>
      </c>
      <c r="BU375" t="s">
        <v>575</v>
      </c>
      <c r="BV375" s="2">
        <v>46150</v>
      </c>
      <c r="BW375" t="s">
        <v>576</v>
      </c>
      <c r="BX375" s="2">
        <v>46144</v>
      </c>
      <c r="BY375" s="2">
        <v>46150</v>
      </c>
      <c r="BZ375" t="s">
        <v>235</v>
      </c>
      <c r="CA375" t="s">
        <v>297</v>
      </c>
      <c r="CB375" t="s">
        <v>297</v>
      </c>
      <c r="CC375" t="s">
        <v>1699</v>
      </c>
      <c r="CD375" t="s">
        <v>1700</v>
      </c>
      <c r="CE375">
        <v>-1</v>
      </c>
      <c r="CF375" t="s">
        <v>300</v>
      </c>
      <c r="CG375" t="s">
        <v>301</v>
      </c>
      <c r="CH375" t="s">
        <v>242</v>
      </c>
      <c r="CI375">
        <v>1018514067</v>
      </c>
      <c r="CJ375" t="s">
        <v>464</v>
      </c>
      <c r="CK375" t="s">
        <v>245</v>
      </c>
      <c r="CL375" t="s">
        <v>409</v>
      </c>
      <c r="CM375" t="s">
        <v>247</v>
      </c>
      <c r="CN375" t="s">
        <v>410</v>
      </c>
      <c r="CT375" t="s">
        <v>1701</v>
      </c>
      <c r="CU375" t="s">
        <v>225</v>
      </c>
      <c r="CW375" t="s">
        <v>1693</v>
      </c>
      <c r="CX375" t="s">
        <v>1694</v>
      </c>
      <c r="CY375" t="s">
        <v>1183</v>
      </c>
      <c r="DA375" t="s">
        <v>250</v>
      </c>
      <c r="DB375">
        <v>-1</v>
      </c>
      <c r="DF375" t="s">
        <v>731</v>
      </c>
      <c r="DJ375" t="s">
        <v>252</v>
      </c>
      <c r="DK375" t="s">
        <v>253</v>
      </c>
      <c r="DL375" t="s">
        <v>253</v>
      </c>
      <c r="DN375" t="s">
        <v>255</v>
      </c>
      <c r="DR375" t="s">
        <v>465</v>
      </c>
      <c r="DS375" t="s">
        <v>464</v>
      </c>
      <c r="DT375" t="s">
        <v>463</v>
      </c>
      <c r="DV375">
        <v>1</v>
      </c>
      <c r="DW375" t="s">
        <v>283</v>
      </c>
      <c r="ED375" s="2">
        <v>46150</v>
      </c>
      <c r="EF375">
        <v>9</v>
      </c>
      <c r="EP375" t="s">
        <v>258</v>
      </c>
      <c r="FA375" t="s">
        <v>245</v>
      </c>
      <c r="FB375" t="s">
        <v>308</v>
      </c>
      <c r="FD375" t="s">
        <v>308</v>
      </c>
      <c r="FE375" t="s">
        <v>309</v>
      </c>
      <c r="FF375" t="s">
        <v>309</v>
      </c>
      <c r="FK375" t="s">
        <v>263</v>
      </c>
      <c r="FN375" t="s">
        <v>410</v>
      </c>
      <c r="FO375" t="s">
        <v>414</v>
      </c>
      <c r="FR375">
        <v>0</v>
      </c>
      <c r="GB375" t="s">
        <v>266</v>
      </c>
      <c r="GM375">
        <v>0</v>
      </c>
      <c r="GS375" t="s">
        <v>267</v>
      </c>
      <c r="GT375" s="2"/>
      <c r="GU375" t="s">
        <v>268</v>
      </c>
      <c r="GW375" t="s">
        <v>394</v>
      </c>
      <c r="GZ375" t="s">
        <v>395</v>
      </c>
      <c r="HE375" t="s">
        <v>1696</v>
      </c>
      <c r="HF375" t="s">
        <v>1702</v>
      </c>
      <c r="HR375" t="s">
        <v>278</v>
      </c>
      <c r="HV375">
        <v>85421</v>
      </c>
      <c r="HW375" t="s">
        <v>281</v>
      </c>
      <c r="HY375">
        <v>0</v>
      </c>
      <c r="HZ375">
        <v>0</v>
      </c>
      <c r="IA375" t="s">
        <v>281</v>
      </c>
      <c r="IB375" t="s">
        <v>281</v>
      </c>
      <c r="IC375" t="s">
        <v>1703</v>
      </c>
      <c r="IE375" t="s">
        <v>283</v>
      </c>
      <c r="IF375" t="s">
        <v>283</v>
      </c>
      <c r="IG375" t="s">
        <v>283</v>
      </c>
      <c r="IH375" t="s">
        <v>284</v>
      </c>
      <c r="II375" t="s">
        <v>285</v>
      </c>
      <c r="IJ375" t="s">
        <v>1696</v>
      </c>
      <c r="IK375" t="s">
        <v>278</v>
      </c>
      <c r="IL375" t="s">
        <v>287</v>
      </c>
      <c r="IM375" t="s">
        <v>288</v>
      </c>
      <c r="IN375" t="s">
        <v>290</v>
      </c>
      <c r="IP375" t="s">
        <v>1187</v>
      </c>
      <c r="IQ375" t="s">
        <v>284</v>
      </c>
      <c r="IS375" t="s">
        <v>291</v>
      </c>
      <c r="IT375" t="s">
        <v>287</v>
      </c>
      <c r="IY375" t="s">
        <v>281</v>
      </c>
    </row>
    <row r="376" spans="1:259" x14ac:dyDescent="0.3">
      <c r="A376" s="14">
        <f>DAY(AVANZA[[#This Row],[FechaSeguimiento]])</f>
        <v>9</v>
      </c>
      <c r="B376" s="14">
        <f>MONTH(AVANZA[[#This Row],[FechaSeguimiento]])</f>
        <v>5</v>
      </c>
      <c r="C376"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76" t="str">
        <f>LOWER(IFERROR(VLOOKUP(AVANZA[[#This Row],[ID_Peticion]],CANCELADAS[#All],2,0),""))</f>
        <v/>
      </c>
      <c r="E376" t="str">
        <f>LOWER(IFERROR(VLOOKUP(AVANZA[[#This Row],[ID_Peticion]],CANCELADAS[#All],3,0),""))</f>
        <v/>
      </c>
      <c r="F376" t="str">
        <f>LOWER(IF(AVANZA[[#This Row],[CEDULA CLIENTE]]&lt;&gt;""," CC: " &amp; COUNTIFS(AVANZA[CEDULA CLIENTE],AVANZA[[#This Row],[CEDULA CLIENTE]]),"")&amp; IF(AVANZA[[#This Row],[Direccion]]&lt;&gt;""," DIR: " &amp; COUNTIFS(AVANZA[Direccion],AVANZA[[#This Row],[Direccion]]),""))</f>
        <v xml:space="preserve"> dir: 1</v>
      </c>
      <c r="G376" t="str">
        <f>IFERROR(VLOOKUP(AVANZA[[#This Row],[Cedula_Vendedor_Atis]],PLANTA[[#All],[CEDULA]:[LINEA]],3,0),"No Cruza")</f>
        <v>Marisol Avella</v>
      </c>
      <c r="H376" t="str">
        <f>IFERROR(VLOOKUP(AVANZA[[#This Row],[Cedula_Vendedor_Atis]],PLANTA[[#All],[CEDULA]:[LINEA]],4,0),"No Cruza")</f>
        <v>Fija</v>
      </c>
      <c r="I376" t="str">
        <f>LOWER(IF(AVANZA[[#This Row],[ATRIBUIBLE]]="",AVANZA[[#This Row],[Variable]],AVANZA[[#This Row],[ATRIBUIBLE]]))</f>
        <v>terminada</v>
      </c>
      <c r="J376" s="14">
        <f>IF(AVANZA[[#This Row],[Variable]]=AVANZA[[#Headers],[TERMINADA]],1,0)</f>
        <v>1</v>
      </c>
      <c r="K376" s="14">
        <f>IF(AVANZA[[#This Row],[Variable]]=AVANZA[[#Headers],[ANULADA]],1,0)</f>
        <v>0</v>
      </c>
      <c r="L376" s="14">
        <f>IF(AVANZA[[#This Row],[Variable]]=AVANZA[[#Headers],[PENDIENTE]],1,0)</f>
        <v>0</v>
      </c>
      <c r="M376" s="14">
        <f>IF(AVANZA[[#This Row],[ESTADO AGENDA]]="AGENDADA",1,0)</f>
        <v>0</v>
      </c>
      <c r="N376" s="14">
        <f>IF(AVANZA[[#This Row],[ESTADO AGENDA]]="PENDIENTE DE AGENDAR",1,0)</f>
        <v>0</v>
      </c>
      <c r="O376" s="14">
        <f>IF(AVANZA[[#This Row],[ESTADO AGENDA]]="SUSPENDIDA",1,0)</f>
        <v>0</v>
      </c>
      <c r="P376" t="str" cm="1">
        <f t="array" ref="P376">_xlfn.XLOOKUP(AVANZA[[#This Row],[Num_Agrupacion_Pet_Atis]],Tabla1[[#All],[Numero_de_actuacion]],Tabla1[[#All],[Estado_de_la_orden]],"",0)</f>
        <v/>
      </c>
      <c r="Q376" s="2" t="str" cm="1">
        <f t="array" ref="Q376">_xlfn.XLOOKUP(AVANZA[[#This Row],[Num_Agrupacion_Pet_Atis]],Tabla1[[#All],[Numero_de_actuacion]],Tabla1[[#All],[Fecha_de_la_cita]],"",0)</f>
        <v/>
      </c>
      <c r="R376" t="str" cm="1">
        <f t="array" ref="R376">_xlfn.XLOOKUP(AVANZA[[#This Row],[Num_Agrupacion_Pet_Atis]],Tabla1[[#All],[Numero_de_actuacion]],Tabla1[[#All],[Franja_horaria_de_la_cita]],"",0)</f>
        <v/>
      </c>
      <c r="S376" s="14" t="str">
        <f>IFERROR(DAY(AVANZA[[#This Row],[FECHA AGENDA]]),"")</f>
        <v/>
      </c>
      <c r="T376" s="14" t="str">
        <f>IFERROR(MONTH(AVANZA[[#This Row],[FECHA AGENDA]]),"")</f>
        <v/>
      </c>
      <c r="U376" t="str" cm="1">
        <f t="array" ref="U376">_xlfn.XLOOKUP(AVANZA[[#This Row],[Num_Agrupacion_Pet_Atis]],Tabla1[[#All],[Numero_de_actuacion]],Tabla1[[#All],[Motivo_de_suspension]],"",0)</f>
        <v/>
      </c>
      <c r="V376" s="2" t="str" cm="1">
        <f t="array" ref="V376">_xlfn.XLOOKUP(AVANZA[[#This Row],[Num_Agrupacion_Pet_Atis]],Tabla1[[#All],[Numero_de_actuacion]],Tabla1[[#All],[No_identificacion_cliente]],"",0)</f>
        <v/>
      </c>
      <c r="W376" s="2" t="str" cm="1">
        <f t="array" ref="W376">_xlfn.XLOOKUP(AVANZA[[#This Row],[Num_Agrupacion_Pet_Atis]],Tabla1[[#All],[Numero_de_actuacion]],Tabla1[[#All],[Movil_de_contacto]],"",0)</f>
        <v/>
      </c>
      <c r="X376" s="14">
        <f>IF(OR(AVANZA[[#This Row],[ESTADO LEG]]="Legalizada grabacion",AVANZA[[#This Row],[ESTADO LEG]]="Legalizada aut"),1,0)</f>
        <v>0</v>
      </c>
      <c r="Y376" s="14">
        <f>IF(OR(AVANZA[[#This Row],[ESTADO LEG]]="pdte legalizar",AVANZA[[#This Row],[ESTADO LEG]]="No cruza"),1,0)</f>
        <v>1</v>
      </c>
      <c r="Z376" t="str" cm="1">
        <f t="array" ref="Z376">IF(AVANZA[[#This Row],[Variable]]="Terminada",LOWER(_xlfn.XLOOKUP(AVANZA[[#This Row],[ID_Peticion]],Tabla6[[#All],[NUM_PETICION]],Tabla6[[#All],[ESTADO_LEG]],"NO CRUZA",0)),AVANZA[[#This Row],[Variable]])</f>
        <v>pdte legalizar</v>
      </c>
      <c r="AA376" cm="1">
        <f t="array" ref="AA376">_xlfn.XLOOKUP(AVANZA[[#This Row],[ID_Peticion]],Tabla6[[#All],[NUM_PETICION]],Tabla6[[#All],[DIF_DIAS]],"",0)</f>
        <v>4</v>
      </c>
      <c r="AB376" s="2" cm="1">
        <f t="array" ref="AB376">IFERROR(_xlfn.XLOOKUP(AVANZA[[#This Row],[ID_Peticion]],Tabla6[[#All],[NUM_PETICION]],Tabla6[[#All],[FEC_LEGAL]],"",0),"")</f>
        <v>0</v>
      </c>
      <c r="AC376" s="14">
        <f ca="1">IF(AVANZA[[#This Row],[FECHA LEG]]&lt;&gt;0,IFERROR(AVANZA[[#This Row],[FECHA LEG]]-AVANZA[[#This Row],[FechaIniEstadoSubPetAtis]],0),TODAY()-AVANZA[[#This Row],[FechaIniEstadoSubPetAtis]])</f>
        <v>8</v>
      </c>
      <c r="AD376" s="35" t="str">
        <f ca="1">IF(AVANZA[[#This Row],[FINAL Vs LG]]&lt;&gt;0,IF(AVANZA[[#This Row],[FINAL Vs LG]]&lt;7.1,"100%",IF(AND(AVANZA[[#This Row],[FINAL Vs LG]]&gt;7.1,AVANZA[[#This Row],[FINAL Vs LG]]&lt;11.1),"50%","0%")),0)</f>
        <v>50%</v>
      </c>
      <c r="AE376" s="14">
        <f ca="1">VLOOKUP(DAY(TODAY()),BACK!F:G,2,0)</f>
        <v>14</v>
      </c>
      <c r="AF376" s="14">
        <f>BACK!$I$2</f>
        <v>24</v>
      </c>
      <c r="AG376" s="14">
        <f>IF(AVANZA[[#This Row],[Oferta_empaquetada_comisiones]]="SI",1,0)</f>
        <v>0</v>
      </c>
      <c r="AH376" s="36">
        <f>IF(AVANZA[[#This Row],[Variable]]="TERMINADA",IFERROR(VLOOKUP(AVANZA[[#This Row],[SUPERVISOR]],Tabla2[#All],4,0),0),)</f>
        <v>3.5</v>
      </c>
      <c r="AI376" s="14">
        <f>IF(AVANZA[[#This Row],[Producto]]="BA",1,0)</f>
        <v>1</v>
      </c>
      <c r="AJ376" s="14">
        <f>IF(AVANZA[[#This Row],[Producto]]="DUO",1,0)</f>
        <v>0</v>
      </c>
      <c r="AK376" s="14">
        <f>IF(AVANZA[[#This Row],[Producto]]="TRIO",1,0)</f>
        <v>0</v>
      </c>
      <c r="AL376" t="s">
        <v>797</v>
      </c>
      <c r="AM376">
        <v>-1</v>
      </c>
      <c r="AN376">
        <v>-1</v>
      </c>
      <c r="AO376" t="s">
        <v>16239</v>
      </c>
      <c r="AP376" s="1">
        <v>46149.454918981479</v>
      </c>
      <c r="AQ376">
        <v>-1</v>
      </c>
      <c r="AR376" t="s">
        <v>16240</v>
      </c>
      <c r="AS376">
        <v>-1</v>
      </c>
      <c r="AT376">
        <v>-1</v>
      </c>
      <c r="AU376">
        <v>-1</v>
      </c>
      <c r="AV376">
        <v>-1</v>
      </c>
      <c r="AW376">
        <v>-1</v>
      </c>
      <c r="AX376" t="s">
        <v>224</v>
      </c>
      <c r="AY376">
        <v>-1</v>
      </c>
      <c r="AZ376">
        <v>2026</v>
      </c>
      <c r="BA376">
        <v>5</v>
      </c>
      <c r="BB376">
        <v>9</v>
      </c>
      <c r="BC376">
        <v>-1</v>
      </c>
      <c r="BD376" t="s">
        <v>225</v>
      </c>
      <c r="BE376">
        <v>-1</v>
      </c>
      <c r="BF376">
        <v>20001623969987</v>
      </c>
      <c r="BG376" t="s">
        <v>319</v>
      </c>
      <c r="BH376" t="s">
        <v>320</v>
      </c>
      <c r="BI376" t="s">
        <v>16241</v>
      </c>
      <c r="BJ376">
        <v>-1</v>
      </c>
      <c r="BK376">
        <v>-1</v>
      </c>
      <c r="BL376">
        <v>-1</v>
      </c>
      <c r="BM376" t="s">
        <v>229</v>
      </c>
      <c r="BN376" t="s">
        <v>230</v>
      </c>
      <c r="BO376" t="s">
        <v>16242</v>
      </c>
      <c r="BP376" t="s">
        <v>380</v>
      </c>
      <c r="BQ376">
        <v>2026</v>
      </c>
      <c r="BR376">
        <v>5</v>
      </c>
      <c r="BS376">
        <v>7</v>
      </c>
      <c r="BT376" s="1">
        <v>46151.419236111113</v>
      </c>
      <c r="BU376" t="s">
        <v>233</v>
      </c>
      <c r="BV376" s="2">
        <v>46151</v>
      </c>
      <c r="BW376" t="s">
        <v>234</v>
      </c>
      <c r="BX376" s="2">
        <v>46149</v>
      </c>
      <c r="BY376" s="2">
        <v>46151</v>
      </c>
      <c r="BZ376" t="s">
        <v>235</v>
      </c>
      <c r="CA376" t="s">
        <v>3833</v>
      </c>
      <c r="CB376" t="s">
        <v>353</v>
      </c>
      <c r="CC376" t="s">
        <v>16243</v>
      </c>
      <c r="CD376" t="s">
        <v>12685</v>
      </c>
      <c r="CE376">
        <v>-1</v>
      </c>
      <c r="CF376" t="s">
        <v>3832</v>
      </c>
      <c r="CG376" t="s">
        <v>301</v>
      </c>
      <c r="CH376" t="s">
        <v>242</v>
      </c>
      <c r="CI376">
        <v>80767494</v>
      </c>
      <c r="CJ376" t="s">
        <v>806</v>
      </c>
      <c r="CK376" t="s">
        <v>245</v>
      </c>
      <c r="CL376" t="s">
        <v>246</v>
      </c>
      <c r="CM376" t="s">
        <v>247</v>
      </c>
      <c r="CN376" t="s">
        <v>248</v>
      </c>
      <c r="CT376" t="s">
        <v>386</v>
      </c>
      <c r="CU376" t="s">
        <v>225</v>
      </c>
      <c r="CW376" t="s">
        <v>319</v>
      </c>
      <c r="CX376" t="s">
        <v>320</v>
      </c>
      <c r="DA376" t="s">
        <v>250</v>
      </c>
      <c r="DB376">
        <v>-1</v>
      </c>
      <c r="DF376" t="s">
        <v>251</v>
      </c>
      <c r="DJ376" t="s">
        <v>252</v>
      </c>
      <c r="DK376" t="s">
        <v>253</v>
      </c>
      <c r="DL376" t="s">
        <v>254</v>
      </c>
      <c r="DN376" t="s">
        <v>255</v>
      </c>
      <c r="DR376" t="s">
        <v>807</v>
      </c>
      <c r="DS376" t="s">
        <v>806</v>
      </c>
      <c r="DT376" t="s">
        <v>797</v>
      </c>
      <c r="DV376">
        <v>1</v>
      </c>
      <c r="DW376" t="s">
        <v>283</v>
      </c>
      <c r="ED376" s="2">
        <v>46151</v>
      </c>
      <c r="EE376" t="s">
        <v>306</v>
      </c>
      <c r="EF376">
        <v>16</v>
      </c>
      <c r="EP376" t="s">
        <v>258</v>
      </c>
      <c r="ES376" t="s">
        <v>16244</v>
      </c>
      <c r="FA376" t="s">
        <v>245</v>
      </c>
      <c r="FB376" t="s">
        <v>363</v>
      </c>
      <c r="FD376" t="s">
        <v>363</v>
      </c>
      <c r="FE376" t="s">
        <v>4133</v>
      </c>
      <c r="FF376" t="s">
        <v>4133</v>
      </c>
      <c r="FK376" t="s">
        <v>263</v>
      </c>
      <c r="FL376" t="s">
        <v>16245</v>
      </c>
      <c r="FN376" t="s">
        <v>248</v>
      </c>
      <c r="FO376" t="s">
        <v>265</v>
      </c>
      <c r="FR376">
        <v>94990</v>
      </c>
      <c r="GB376" t="s">
        <v>266</v>
      </c>
      <c r="GC376" t="s">
        <v>225</v>
      </c>
      <c r="GD376">
        <v>0</v>
      </c>
      <c r="GF376">
        <v>0</v>
      </c>
      <c r="GG376">
        <v>25423</v>
      </c>
      <c r="GI376">
        <v>94990</v>
      </c>
      <c r="GJ376">
        <v>0</v>
      </c>
      <c r="GL376">
        <v>0</v>
      </c>
      <c r="GM376">
        <v>113038</v>
      </c>
      <c r="GS376" t="s">
        <v>267</v>
      </c>
      <c r="GT376" s="2">
        <v>45535</v>
      </c>
      <c r="GU376" t="s">
        <v>268</v>
      </c>
      <c r="GV376" t="s">
        <v>335</v>
      </c>
      <c r="GW376" t="s">
        <v>394</v>
      </c>
      <c r="GZ376" t="s">
        <v>395</v>
      </c>
      <c r="HA376" t="s">
        <v>274</v>
      </c>
      <c r="HB376" t="s">
        <v>1630</v>
      </c>
      <c r="HC376" t="s">
        <v>3833</v>
      </c>
      <c r="HD376" t="s">
        <v>313</v>
      </c>
      <c r="HE376" t="s">
        <v>230</v>
      </c>
      <c r="HF376" t="s">
        <v>16246</v>
      </c>
      <c r="HR376" t="s">
        <v>278</v>
      </c>
      <c r="HV376">
        <v>94990</v>
      </c>
      <c r="HW376" t="s">
        <v>281</v>
      </c>
      <c r="HY376">
        <v>0</v>
      </c>
      <c r="HZ376">
        <v>0</v>
      </c>
      <c r="IA376" t="s">
        <v>281</v>
      </c>
      <c r="IB376" t="s">
        <v>281</v>
      </c>
      <c r="IE376" t="s">
        <v>283</v>
      </c>
      <c r="IF376" t="s">
        <v>283</v>
      </c>
      <c r="IG376" t="s">
        <v>283</v>
      </c>
      <c r="IH376" t="s">
        <v>284</v>
      </c>
      <c r="II376" t="s">
        <v>285</v>
      </c>
      <c r="IJ376" t="s">
        <v>286</v>
      </c>
      <c r="IK376" t="s">
        <v>278</v>
      </c>
      <c r="IL376" t="s">
        <v>287</v>
      </c>
      <c r="IM376" t="s">
        <v>288</v>
      </c>
      <c r="IN376" t="s">
        <v>289</v>
      </c>
      <c r="IP376" t="s">
        <v>290</v>
      </c>
      <c r="IQ376" t="s">
        <v>284</v>
      </c>
      <c r="IS376" t="s">
        <v>291</v>
      </c>
      <c r="IT376" t="s">
        <v>287</v>
      </c>
      <c r="IY376" t="s">
        <v>281</v>
      </c>
    </row>
    <row r="377" spans="1:259" x14ac:dyDescent="0.3">
      <c r="A377" s="14">
        <f>DAY(AVANZA[[#This Row],[FechaSeguimiento]])</f>
        <v>9</v>
      </c>
      <c r="B377" s="14">
        <f>MONTH(AVANZA[[#This Row],[FechaSeguimiento]])</f>
        <v>5</v>
      </c>
      <c r="C377"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77" t="str">
        <f>LOWER(IFERROR(VLOOKUP(AVANZA[[#This Row],[ID_Peticion]],CANCELADAS[#All],2,0),""))</f>
        <v/>
      </c>
      <c r="E377" t="str">
        <f>LOWER(IFERROR(VLOOKUP(AVANZA[[#This Row],[ID_Peticion]],CANCELADAS[#All],3,0),""))</f>
        <v/>
      </c>
      <c r="F377" t="str">
        <f>LOWER(IF(AVANZA[[#This Row],[CEDULA CLIENTE]]&lt;&gt;""," CC: " &amp; COUNTIFS(AVANZA[CEDULA CLIENTE],AVANZA[[#This Row],[CEDULA CLIENTE]]),"")&amp; IF(AVANZA[[#This Row],[Direccion]]&lt;&gt;""," DIR: " &amp; COUNTIFS(AVANZA[Direccion],AVANZA[[#This Row],[Direccion]]),""))</f>
        <v xml:space="preserve"> dir: 1</v>
      </c>
      <c r="G377" t="str">
        <f>IFERROR(VLOOKUP(AVANZA[[#This Row],[Cedula_Vendedor_Atis]],PLANTA[[#All],[CEDULA]:[LINEA]],3,0),"No Cruza")</f>
        <v>Marisol Avella</v>
      </c>
      <c r="H377" t="str">
        <f>IFERROR(VLOOKUP(AVANZA[[#This Row],[Cedula_Vendedor_Atis]],PLANTA[[#All],[CEDULA]:[LINEA]],4,0),"No Cruza")</f>
        <v>Fija</v>
      </c>
      <c r="I377" t="str">
        <f>LOWER(IF(AVANZA[[#This Row],[ATRIBUIBLE]]="",AVANZA[[#This Row],[Variable]],AVANZA[[#This Row],[ATRIBUIBLE]]))</f>
        <v>terminada</v>
      </c>
      <c r="J377" s="14">
        <f>IF(AVANZA[[#This Row],[Variable]]=AVANZA[[#Headers],[TERMINADA]],1,0)</f>
        <v>1</v>
      </c>
      <c r="K377" s="14">
        <f>IF(AVANZA[[#This Row],[Variable]]=AVANZA[[#Headers],[ANULADA]],1,0)</f>
        <v>0</v>
      </c>
      <c r="L377" s="14">
        <f>IF(AVANZA[[#This Row],[Variable]]=AVANZA[[#Headers],[PENDIENTE]],1,0)</f>
        <v>0</v>
      </c>
      <c r="M377" s="14">
        <f>IF(AVANZA[[#This Row],[ESTADO AGENDA]]="AGENDADA",1,0)</f>
        <v>0</v>
      </c>
      <c r="N377" s="14">
        <f>IF(AVANZA[[#This Row],[ESTADO AGENDA]]="PENDIENTE DE AGENDAR",1,0)</f>
        <v>0</v>
      </c>
      <c r="O377" s="14">
        <f>IF(AVANZA[[#This Row],[ESTADO AGENDA]]="SUSPENDIDA",1,0)</f>
        <v>0</v>
      </c>
      <c r="P377" t="str" cm="1">
        <f t="array" ref="P377">_xlfn.XLOOKUP(AVANZA[[#This Row],[Num_Agrupacion_Pet_Atis]],Tabla1[[#All],[Numero_de_actuacion]],Tabla1[[#All],[Estado_de_la_orden]],"",0)</f>
        <v/>
      </c>
      <c r="Q377" s="2" t="str" cm="1">
        <f t="array" ref="Q377">_xlfn.XLOOKUP(AVANZA[[#This Row],[Num_Agrupacion_Pet_Atis]],Tabla1[[#All],[Numero_de_actuacion]],Tabla1[[#All],[Fecha_de_la_cita]],"",0)</f>
        <v/>
      </c>
      <c r="R377" t="str" cm="1">
        <f t="array" ref="R377">_xlfn.XLOOKUP(AVANZA[[#This Row],[Num_Agrupacion_Pet_Atis]],Tabla1[[#All],[Numero_de_actuacion]],Tabla1[[#All],[Franja_horaria_de_la_cita]],"",0)</f>
        <v/>
      </c>
      <c r="S377" s="14" t="str">
        <f>IFERROR(DAY(AVANZA[[#This Row],[FECHA AGENDA]]),"")</f>
        <v/>
      </c>
      <c r="T377" s="14" t="str">
        <f>IFERROR(MONTH(AVANZA[[#This Row],[FECHA AGENDA]]),"")</f>
        <v/>
      </c>
      <c r="U377" t="str" cm="1">
        <f t="array" ref="U377">_xlfn.XLOOKUP(AVANZA[[#This Row],[Num_Agrupacion_Pet_Atis]],Tabla1[[#All],[Numero_de_actuacion]],Tabla1[[#All],[Motivo_de_suspension]],"",0)</f>
        <v/>
      </c>
      <c r="V377" s="2" t="str" cm="1">
        <f t="array" ref="V377">_xlfn.XLOOKUP(AVANZA[[#This Row],[Num_Agrupacion_Pet_Atis]],Tabla1[[#All],[Numero_de_actuacion]],Tabla1[[#All],[No_identificacion_cliente]],"",0)</f>
        <v/>
      </c>
      <c r="W377" s="2" t="str" cm="1">
        <f t="array" ref="W377">_xlfn.XLOOKUP(AVANZA[[#This Row],[Num_Agrupacion_Pet_Atis]],Tabla1[[#All],[Numero_de_actuacion]],Tabla1[[#All],[Movil_de_contacto]],"",0)</f>
        <v/>
      </c>
      <c r="X377" s="14">
        <f>IF(OR(AVANZA[[#This Row],[ESTADO LEG]]="Legalizada grabacion",AVANZA[[#This Row],[ESTADO LEG]]="Legalizada aut"),1,0)</f>
        <v>0</v>
      </c>
      <c r="Y377" s="14">
        <f>IF(OR(AVANZA[[#This Row],[ESTADO LEG]]="pdte legalizar",AVANZA[[#This Row],[ESTADO LEG]]="No cruza"),1,0)</f>
        <v>1</v>
      </c>
      <c r="Z377" t="str" cm="1">
        <f t="array" ref="Z377">IF(AVANZA[[#This Row],[Variable]]="Terminada",LOWER(_xlfn.XLOOKUP(AVANZA[[#This Row],[ID_Peticion]],Tabla6[[#All],[NUM_PETICION]],Tabla6[[#All],[ESTADO_LEG]],"NO CRUZA",0)),AVANZA[[#This Row],[Variable]])</f>
        <v>pdte legalizar</v>
      </c>
      <c r="AA377" cm="1">
        <f t="array" ref="AA377">_xlfn.XLOOKUP(AVANZA[[#This Row],[ID_Peticion]],Tabla6[[#All],[NUM_PETICION]],Tabla6[[#All],[DIF_DIAS]],"",0)</f>
        <v>4</v>
      </c>
      <c r="AB377" s="2" cm="1">
        <f t="array" ref="AB377">IFERROR(_xlfn.XLOOKUP(AVANZA[[#This Row],[ID_Peticion]],Tabla6[[#All],[NUM_PETICION]],Tabla6[[#All],[FEC_LEGAL]],"",0),"")</f>
        <v>0</v>
      </c>
      <c r="AC377" s="14">
        <f ca="1">IF(AVANZA[[#This Row],[FECHA LEG]]&lt;&gt;0,IFERROR(AVANZA[[#This Row],[FECHA LEG]]-AVANZA[[#This Row],[FechaIniEstadoSubPetAtis]],0),TODAY()-AVANZA[[#This Row],[FechaIniEstadoSubPetAtis]])</f>
        <v>8</v>
      </c>
      <c r="AD377" s="35" t="str">
        <f ca="1">IF(AVANZA[[#This Row],[FINAL Vs LG]]&lt;&gt;0,IF(AVANZA[[#This Row],[FINAL Vs LG]]&lt;7.1,"100%",IF(AND(AVANZA[[#This Row],[FINAL Vs LG]]&gt;7.1,AVANZA[[#This Row],[FINAL Vs LG]]&lt;11.1),"50%","0%")),0)</f>
        <v>50%</v>
      </c>
      <c r="AE377" s="14">
        <f ca="1">VLOOKUP(DAY(TODAY()),BACK!F:G,2,0)</f>
        <v>14</v>
      </c>
      <c r="AF377" s="14">
        <f>BACK!$I$2</f>
        <v>24</v>
      </c>
      <c r="AG377" s="14">
        <f>IF(AVANZA[[#This Row],[Oferta_empaquetada_comisiones]]="SI",1,0)</f>
        <v>0</v>
      </c>
      <c r="AH377" s="36">
        <f>IF(AVANZA[[#This Row],[Variable]]="TERMINADA",IFERROR(VLOOKUP(AVANZA[[#This Row],[SUPERVISOR]],Tabla2[#All],4,0),0),)</f>
        <v>3.5</v>
      </c>
      <c r="AI377" s="14">
        <f>IF(AVANZA[[#This Row],[Producto]]="BA",1,0)</f>
        <v>1</v>
      </c>
      <c r="AJ377" s="14">
        <f>IF(AVANZA[[#This Row],[Producto]]="DUO",1,0)</f>
        <v>0</v>
      </c>
      <c r="AK377" s="14">
        <f>IF(AVANZA[[#This Row],[Producto]]="TRIO",1,0)</f>
        <v>0</v>
      </c>
      <c r="AL377" t="s">
        <v>1060</v>
      </c>
      <c r="AM377">
        <v>-1</v>
      </c>
      <c r="AN377">
        <v>-1</v>
      </c>
      <c r="AO377" t="s">
        <v>16247</v>
      </c>
      <c r="AP377" s="1">
        <v>46150.309629629628</v>
      </c>
      <c r="AQ377">
        <v>-1</v>
      </c>
      <c r="AR377" t="s">
        <v>16248</v>
      </c>
      <c r="AS377">
        <v>-1</v>
      </c>
      <c r="AT377">
        <v>-1</v>
      </c>
      <c r="AU377">
        <v>-1</v>
      </c>
      <c r="AV377">
        <v>-1</v>
      </c>
      <c r="AW377">
        <v>-1</v>
      </c>
      <c r="AX377" t="s">
        <v>224</v>
      </c>
      <c r="AY377">
        <v>-1</v>
      </c>
      <c r="AZ377">
        <v>2026</v>
      </c>
      <c r="BA377">
        <v>5</v>
      </c>
      <c r="BB377">
        <v>9</v>
      </c>
      <c r="BC377">
        <v>-1</v>
      </c>
      <c r="BD377" t="s">
        <v>225</v>
      </c>
      <c r="BE377">
        <v>-1</v>
      </c>
      <c r="BF377">
        <v>20001624198793</v>
      </c>
      <c r="BG377" t="s">
        <v>319</v>
      </c>
      <c r="BH377" t="s">
        <v>320</v>
      </c>
      <c r="BI377" t="s">
        <v>16249</v>
      </c>
      <c r="BJ377">
        <v>-1</v>
      </c>
      <c r="BK377">
        <v>-1</v>
      </c>
      <c r="BL377">
        <v>-1</v>
      </c>
      <c r="BM377" t="s">
        <v>229</v>
      </c>
      <c r="BN377" t="s">
        <v>230</v>
      </c>
      <c r="BO377" t="s">
        <v>16250</v>
      </c>
      <c r="BP377" t="s">
        <v>380</v>
      </c>
      <c r="BQ377">
        <v>2026</v>
      </c>
      <c r="BR377">
        <v>5</v>
      </c>
      <c r="BS377">
        <v>8</v>
      </c>
      <c r="BT377" s="1">
        <v>46151.568310185183</v>
      </c>
      <c r="BU377" t="s">
        <v>233</v>
      </c>
      <c r="BV377" s="2">
        <v>46151</v>
      </c>
      <c r="BW377" t="s">
        <v>234</v>
      </c>
      <c r="BX377" s="2">
        <v>46150</v>
      </c>
      <c r="BY377" s="2">
        <v>46151</v>
      </c>
      <c r="BZ377" t="s">
        <v>235</v>
      </c>
      <c r="CA377" t="s">
        <v>321</v>
      </c>
      <c r="CB377" t="s">
        <v>322</v>
      </c>
      <c r="CC377" t="s">
        <v>16251</v>
      </c>
      <c r="CD377" t="s">
        <v>1205</v>
      </c>
      <c r="CE377">
        <v>-1</v>
      </c>
      <c r="CF377" t="s">
        <v>324</v>
      </c>
      <c r="CG377" t="s">
        <v>325</v>
      </c>
      <c r="CH377" t="s">
        <v>326</v>
      </c>
      <c r="CI377">
        <v>1031182302</v>
      </c>
      <c r="CJ377" t="s">
        <v>1068</v>
      </c>
      <c r="CK377" t="s">
        <v>245</v>
      </c>
      <c r="CL377" t="s">
        <v>409</v>
      </c>
      <c r="CM377" t="s">
        <v>247</v>
      </c>
      <c r="CN377" t="s">
        <v>410</v>
      </c>
      <c r="CT377" t="s">
        <v>386</v>
      </c>
      <c r="CU377" t="s">
        <v>225</v>
      </c>
      <c r="CW377" t="s">
        <v>319</v>
      </c>
      <c r="CX377" t="s">
        <v>320</v>
      </c>
      <c r="DA377" t="s">
        <v>250</v>
      </c>
      <c r="DB377">
        <v>-1</v>
      </c>
      <c r="DF377" t="s">
        <v>251</v>
      </c>
      <c r="DJ377" t="s">
        <v>252</v>
      </c>
      <c r="DK377" t="s">
        <v>253</v>
      </c>
      <c r="DL377" t="s">
        <v>254</v>
      </c>
      <c r="DN377" t="s">
        <v>255</v>
      </c>
      <c r="DR377" t="s">
        <v>1069</v>
      </c>
      <c r="DS377" t="s">
        <v>1068</v>
      </c>
      <c r="DT377" t="s">
        <v>1067</v>
      </c>
      <c r="DV377">
        <v>1</v>
      </c>
      <c r="DW377" t="s">
        <v>331</v>
      </c>
      <c r="ED377" s="2">
        <v>46151</v>
      </c>
      <c r="EF377">
        <v>16</v>
      </c>
      <c r="EP377" t="s">
        <v>258</v>
      </c>
      <c r="ES377" t="s">
        <v>1206</v>
      </c>
      <c r="FA377" t="s">
        <v>245</v>
      </c>
      <c r="FB377" t="s">
        <v>333</v>
      </c>
      <c r="FD377" t="s">
        <v>333</v>
      </c>
      <c r="FE377" t="s">
        <v>334</v>
      </c>
      <c r="FF377" t="s">
        <v>334</v>
      </c>
      <c r="FK377" t="s">
        <v>263</v>
      </c>
      <c r="FL377" t="s">
        <v>16252</v>
      </c>
      <c r="FN377" t="s">
        <v>410</v>
      </c>
      <c r="FO377" t="s">
        <v>414</v>
      </c>
      <c r="FR377">
        <v>94990</v>
      </c>
      <c r="GB377" t="s">
        <v>266</v>
      </c>
      <c r="GC377" t="s">
        <v>225</v>
      </c>
      <c r="GD377">
        <v>0</v>
      </c>
      <c r="GF377">
        <v>0</v>
      </c>
      <c r="GG377">
        <v>25423</v>
      </c>
      <c r="GI377">
        <v>94990</v>
      </c>
      <c r="GJ377">
        <v>0</v>
      </c>
      <c r="GL377">
        <v>0</v>
      </c>
      <c r="GM377">
        <v>113038</v>
      </c>
      <c r="GS377" t="s">
        <v>267</v>
      </c>
      <c r="GT377" s="2">
        <v>45016</v>
      </c>
      <c r="GU377" t="s">
        <v>268</v>
      </c>
      <c r="GV377" t="s">
        <v>335</v>
      </c>
      <c r="GW377" t="s">
        <v>394</v>
      </c>
      <c r="GZ377" t="s">
        <v>395</v>
      </c>
      <c r="HA377" t="s">
        <v>274</v>
      </c>
      <c r="HB377" t="s">
        <v>321</v>
      </c>
      <c r="HC377" t="s">
        <v>321</v>
      </c>
      <c r="HD377" t="s">
        <v>415</v>
      </c>
      <c r="HE377" t="s">
        <v>230</v>
      </c>
      <c r="HF377" t="s">
        <v>1208</v>
      </c>
      <c r="HR377" t="s">
        <v>278</v>
      </c>
      <c r="HV377">
        <v>94990</v>
      </c>
      <c r="HW377" t="s">
        <v>281</v>
      </c>
      <c r="HY377">
        <v>0</v>
      </c>
      <c r="HZ377">
        <v>0</v>
      </c>
      <c r="IA377" t="s">
        <v>281</v>
      </c>
      <c r="IB377" t="s">
        <v>281</v>
      </c>
      <c r="IE377" t="s">
        <v>283</v>
      </c>
      <c r="IF377" t="s">
        <v>283</v>
      </c>
      <c r="IG377" t="s">
        <v>283</v>
      </c>
      <c r="IH377" t="s">
        <v>284</v>
      </c>
      <c r="II377" t="s">
        <v>285</v>
      </c>
      <c r="IJ377" t="s">
        <v>286</v>
      </c>
      <c r="IK377" t="s">
        <v>278</v>
      </c>
      <c r="IL377" t="s">
        <v>346</v>
      </c>
      <c r="IM377" t="s">
        <v>288</v>
      </c>
      <c r="IN377" t="s">
        <v>289</v>
      </c>
      <c r="IP377" t="s">
        <v>290</v>
      </c>
      <c r="IQ377" t="s">
        <v>284</v>
      </c>
      <c r="IS377" t="s">
        <v>291</v>
      </c>
      <c r="IT377" t="s">
        <v>561</v>
      </c>
      <c r="IY377" t="s">
        <v>281</v>
      </c>
    </row>
    <row r="378" spans="1:259" x14ac:dyDescent="0.3">
      <c r="A378" s="14">
        <f>DAY(AVANZA[[#This Row],[FechaSeguimiento]])</f>
        <v>9</v>
      </c>
      <c r="B378" s="14">
        <f>MONTH(AVANZA[[#This Row],[FechaSeguimiento]])</f>
        <v>5</v>
      </c>
      <c r="C378"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378" t="str">
        <f>LOWER(IFERROR(VLOOKUP(AVANZA[[#This Row],[ID_Peticion]],CANCELADAS[#All],2,0),""))</f>
        <v>qc - error en complemento</v>
      </c>
      <c r="E378" t="str">
        <f>LOWER(IFERROR(VLOOKUP(AVANZA[[#This Row],[ID_Peticion]],CANCELADAS[#All],3,0),""))</f>
        <v>asesor</v>
      </c>
      <c r="F378" t="str">
        <f>LOWER(IF(AVANZA[[#This Row],[CEDULA CLIENTE]]&lt;&gt;""," CC: " &amp; COUNTIFS(AVANZA[CEDULA CLIENTE],AVANZA[[#This Row],[CEDULA CLIENTE]]),"")&amp; IF(AVANZA[[#This Row],[Direccion]]&lt;&gt;""," DIR: " &amp; COUNTIFS(AVANZA[Direccion],AVANZA[[#This Row],[Direccion]]),""))</f>
        <v xml:space="preserve"> dir: 1</v>
      </c>
      <c r="G378" t="str">
        <f>IFERROR(VLOOKUP(AVANZA[[#This Row],[Cedula_Vendedor_Atis]],PLANTA[[#All],[CEDULA]:[LINEA]],3,0),"No Cruza")</f>
        <v>Marisol Avella</v>
      </c>
      <c r="H378" t="str">
        <f>IFERROR(VLOOKUP(AVANZA[[#This Row],[Cedula_Vendedor_Atis]],PLANTA[[#All],[CEDULA]:[LINEA]],4,0),"No Cruza")</f>
        <v>Fija</v>
      </c>
      <c r="I378" t="str">
        <f>LOWER(IF(AVANZA[[#This Row],[ATRIBUIBLE]]="",AVANZA[[#This Row],[Variable]],AVANZA[[#This Row],[ATRIBUIBLE]]))</f>
        <v>asesor</v>
      </c>
      <c r="J378" s="14">
        <f>IF(AVANZA[[#This Row],[Variable]]=AVANZA[[#Headers],[TERMINADA]],1,0)</f>
        <v>0</v>
      </c>
      <c r="K378" s="14">
        <f>IF(AVANZA[[#This Row],[Variable]]=AVANZA[[#Headers],[ANULADA]],1,0)</f>
        <v>1</v>
      </c>
      <c r="L378" s="14">
        <f>IF(AVANZA[[#This Row],[Variable]]=AVANZA[[#Headers],[PENDIENTE]],1,0)</f>
        <v>0</v>
      </c>
      <c r="M378" s="14">
        <f>IF(AVANZA[[#This Row],[ESTADO AGENDA]]="AGENDADA",1,0)</f>
        <v>0</v>
      </c>
      <c r="N378" s="14">
        <f>IF(AVANZA[[#This Row],[ESTADO AGENDA]]="PENDIENTE DE AGENDAR",1,0)</f>
        <v>0</v>
      </c>
      <c r="O378" s="14">
        <f>IF(AVANZA[[#This Row],[ESTADO AGENDA]]="SUSPENDIDA",1,0)</f>
        <v>0</v>
      </c>
      <c r="P378" t="str" cm="1">
        <f t="array" ref="P378">_xlfn.XLOOKUP(AVANZA[[#This Row],[Num_Agrupacion_Pet_Atis]],Tabla1[[#All],[Numero_de_actuacion]],Tabla1[[#All],[Estado_de_la_orden]],"",0)</f>
        <v/>
      </c>
      <c r="Q378" s="2" t="str" cm="1">
        <f t="array" ref="Q378">_xlfn.XLOOKUP(AVANZA[[#This Row],[Num_Agrupacion_Pet_Atis]],Tabla1[[#All],[Numero_de_actuacion]],Tabla1[[#All],[Fecha_de_la_cita]],"",0)</f>
        <v/>
      </c>
      <c r="R378" t="str" cm="1">
        <f t="array" ref="R378">_xlfn.XLOOKUP(AVANZA[[#This Row],[Num_Agrupacion_Pet_Atis]],Tabla1[[#All],[Numero_de_actuacion]],Tabla1[[#All],[Franja_horaria_de_la_cita]],"",0)</f>
        <v/>
      </c>
      <c r="S378" s="14" t="str">
        <f>IFERROR(DAY(AVANZA[[#This Row],[FECHA AGENDA]]),"")</f>
        <v/>
      </c>
      <c r="T378" s="14" t="str">
        <f>IFERROR(MONTH(AVANZA[[#This Row],[FECHA AGENDA]]),"")</f>
        <v/>
      </c>
      <c r="U378" t="str" cm="1">
        <f t="array" ref="U378">_xlfn.XLOOKUP(AVANZA[[#This Row],[Num_Agrupacion_Pet_Atis]],Tabla1[[#All],[Numero_de_actuacion]],Tabla1[[#All],[Motivo_de_suspension]],"",0)</f>
        <v/>
      </c>
      <c r="V378" s="2" t="str" cm="1">
        <f t="array" ref="V378">_xlfn.XLOOKUP(AVANZA[[#This Row],[Num_Agrupacion_Pet_Atis]],Tabla1[[#All],[Numero_de_actuacion]],Tabla1[[#All],[No_identificacion_cliente]],"",0)</f>
        <v/>
      </c>
      <c r="W378" s="2" t="str" cm="1">
        <f t="array" ref="W378">_xlfn.XLOOKUP(AVANZA[[#This Row],[Num_Agrupacion_Pet_Atis]],Tabla1[[#All],[Numero_de_actuacion]],Tabla1[[#All],[Movil_de_contacto]],"",0)</f>
        <v/>
      </c>
      <c r="X378" s="14">
        <f>IF(OR(AVANZA[[#This Row],[ESTADO LEG]]="Legalizada grabacion",AVANZA[[#This Row],[ESTADO LEG]]="Legalizada aut"),1,0)</f>
        <v>0</v>
      </c>
      <c r="Y378" s="14">
        <f>IF(OR(AVANZA[[#This Row],[ESTADO LEG]]="pdte legalizar",AVANZA[[#This Row],[ESTADO LEG]]="No cruza"),1,0)</f>
        <v>0</v>
      </c>
      <c r="Z378" t="str" cm="1">
        <f t="array" ref="Z378">IF(AVANZA[[#This Row],[Variable]]="Terminada",LOWER(_xlfn.XLOOKUP(AVANZA[[#This Row],[ID_Peticion]],Tabla6[[#All],[NUM_PETICION]],Tabla6[[#All],[ESTADO_LEG]],"NO CRUZA",0)),AVANZA[[#This Row],[Variable]])</f>
        <v>ANULADA</v>
      </c>
      <c r="AA378" t="str" cm="1">
        <f t="array" ref="AA378">_xlfn.XLOOKUP(AVANZA[[#This Row],[ID_Peticion]],Tabla6[[#All],[NUM_PETICION]],Tabla6[[#All],[DIF_DIAS]],"",0)</f>
        <v/>
      </c>
      <c r="AB378" s="2" t="str" cm="1">
        <f t="array" ref="AB378">IFERROR(_xlfn.XLOOKUP(AVANZA[[#This Row],[ID_Peticion]],Tabla6[[#All],[NUM_PETICION]],Tabla6[[#All],[FEC_LEGAL]],"",0),"")</f>
        <v/>
      </c>
      <c r="AC378" s="14">
        <f ca="1">IF(AVANZA[[#This Row],[FECHA LEG]]&lt;&gt;0,IFERROR(AVANZA[[#This Row],[FECHA LEG]]-AVANZA[[#This Row],[FechaIniEstadoSubPetAtis]],0),TODAY()-AVANZA[[#This Row],[FechaIniEstadoSubPetAtis]])</f>
        <v>0</v>
      </c>
      <c r="AD378" s="35">
        <f ca="1">IF(AVANZA[[#This Row],[FINAL Vs LG]]&lt;&gt;0,IF(AVANZA[[#This Row],[FINAL Vs LG]]&lt;7.1,"100%",IF(AND(AVANZA[[#This Row],[FINAL Vs LG]]&gt;7.1,AVANZA[[#This Row],[FINAL Vs LG]]&lt;11.1),"50%","0%")),0)</f>
        <v>0</v>
      </c>
      <c r="AE378" s="14">
        <f ca="1">VLOOKUP(DAY(TODAY()),BACK!F:G,2,0)</f>
        <v>14</v>
      </c>
      <c r="AF378" s="14">
        <f>BACK!$I$2</f>
        <v>24</v>
      </c>
      <c r="AG378" s="14">
        <f>IF(AVANZA[[#This Row],[Oferta_empaquetada_comisiones]]="SI",1,0)</f>
        <v>0</v>
      </c>
      <c r="AH378" s="36">
        <f>IF(AVANZA[[#This Row],[Variable]]="TERMINADA",IFERROR(VLOOKUP(AVANZA[[#This Row],[SUPERVISOR]],Tabla2[#All],4,0),0),)</f>
        <v>0</v>
      </c>
      <c r="AI378" s="14">
        <f>IF(AVANZA[[#This Row],[Producto]]="BA",1,0)</f>
        <v>0</v>
      </c>
      <c r="AJ378" s="14">
        <f>IF(AVANZA[[#This Row],[Producto]]="DUO",1,0)</f>
        <v>0</v>
      </c>
      <c r="AK378" s="14">
        <f>IF(AVANZA[[#This Row],[Producto]]="TRIO",1,0)</f>
        <v>1</v>
      </c>
      <c r="AL378" t="s">
        <v>292</v>
      </c>
      <c r="AM378">
        <v>-1</v>
      </c>
      <c r="AN378">
        <v>-1</v>
      </c>
      <c r="AO378" t="s">
        <v>16253</v>
      </c>
      <c r="AP378" s="1">
        <v>46140.7966087963</v>
      </c>
      <c r="AQ378">
        <v>-1</v>
      </c>
      <c r="AR378" t="s">
        <v>16254</v>
      </c>
      <c r="AS378">
        <v>-1</v>
      </c>
      <c r="AT378">
        <v>-1</v>
      </c>
      <c r="AU378">
        <v>-1</v>
      </c>
      <c r="AV378">
        <v>-1</v>
      </c>
      <c r="AW378">
        <v>-1</v>
      </c>
      <c r="AX378" t="s">
        <v>224</v>
      </c>
      <c r="AY378">
        <v>-1</v>
      </c>
      <c r="AZ378">
        <v>2026</v>
      </c>
      <c r="BA378">
        <v>5</v>
      </c>
      <c r="BB378">
        <v>9</v>
      </c>
      <c r="BC378">
        <v>-1</v>
      </c>
      <c r="BD378" t="s">
        <v>225</v>
      </c>
      <c r="BE378">
        <v>-1</v>
      </c>
      <c r="BF378">
        <v>20001619630318</v>
      </c>
      <c r="BG378" t="s">
        <v>1220</v>
      </c>
      <c r="BH378" t="s">
        <v>1221</v>
      </c>
      <c r="BI378" t="s">
        <v>16255</v>
      </c>
      <c r="BJ378">
        <v>-1</v>
      </c>
      <c r="BK378">
        <v>-1</v>
      </c>
      <c r="BL378">
        <v>-1</v>
      </c>
      <c r="BM378" t="s">
        <v>573</v>
      </c>
      <c r="BN378" t="s">
        <v>230</v>
      </c>
      <c r="BO378" t="s">
        <v>16256</v>
      </c>
      <c r="BP378" t="s">
        <v>380</v>
      </c>
      <c r="BQ378">
        <v>2026</v>
      </c>
      <c r="BR378">
        <v>4</v>
      </c>
      <c r="BS378">
        <v>28</v>
      </c>
      <c r="BT378" s="1">
        <v>46151.168541666666</v>
      </c>
      <c r="BU378" t="s">
        <v>575</v>
      </c>
      <c r="BV378" s="2">
        <v>46151</v>
      </c>
      <c r="BW378" t="s">
        <v>576</v>
      </c>
      <c r="BX378" s="2">
        <v>46140</v>
      </c>
      <c r="BY378" s="2">
        <v>46151</v>
      </c>
      <c r="BZ378" t="s">
        <v>235</v>
      </c>
      <c r="CA378" t="s">
        <v>321</v>
      </c>
      <c r="CB378" t="s">
        <v>322</v>
      </c>
      <c r="CC378" t="s">
        <v>16257</v>
      </c>
      <c r="CD378" t="s">
        <v>618</v>
      </c>
      <c r="CE378">
        <v>-1</v>
      </c>
      <c r="CF378" t="s">
        <v>324</v>
      </c>
      <c r="CG378" t="s">
        <v>325</v>
      </c>
      <c r="CH378" t="s">
        <v>326</v>
      </c>
      <c r="CI378">
        <v>22999736</v>
      </c>
      <c r="CJ378" t="s">
        <v>303</v>
      </c>
      <c r="CK378" t="s">
        <v>245</v>
      </c>
      <c r="CL378" t="s">
        <v>246</v>
      </c>
      <c r="CM378" t="s">
        <v>247</v>
      </c>
      <c r="CN378" t="s">
        <v>248</v>
      </c>
      <c r="CT378" t="s">
        <v>304</v>
      </c>
      <c r="CU378" t="s">
        <v>387</v>
      </c>
      <c r="CW378" t="s">
        <v>1226</v>
      </c>
      <c r="CX378" t="s">
        <v>1227</v>
      </c>
      <c r="CY378" t="s">
        <v>13871</v>
      </c>
      <c r="DA378" t="s">
        <v>250</v>
      </c>
      <c r="DB378">
        <v>-1</v>
      </c>
      <c r="DF378" t="s">
        <v>731</v>
      </c>
      <c r="DJ378" t="s">
        <v>252</v>
      </c>
      <c r="DK378" t="s">
        <v>253</v>
      </c>
      <c r="DL378" t="s">
        <v>253</v>
      </c>
      <c r="DN378" t="s">
        <v>390</v>
      </c>
      <c r="DR378" t="s">
        <v>305</v>
      </c>
      <c r="DS378" t="s">
        <v>303</v>
      </c>
      <c r="DT378" t="s">
        <v>302</v>
      </c>
      <c r="DV378">
        <v>1</v>
      </c>
      <c r="DW378" t="s">
        <v>331</v>
      </c>
      <c r="ED378" s="2">
        <v>46151</v>
      </c>
      <c r="EF378">
        <v>5</v>
      </c>
      <c r="EP378" t="s">
        <v>258</v>
      </c>
      <c r="FA378" t="s">
        <v>245</v>
      </c>
      <c r="FB378" t="s">
        <v>333</v>
      </c>
      <c r="FD378" t="s">
        <v>333</v>
      </c>
      <c r="FE378" t="s">
        <v>334</v>
      </c>
      <c r="FF378" t="s">
        <v>334</v>
      </c>
      <c r="FK378" t="s">
        <v>263</v>
      </c>
      <c r="FN378" t="s">
        <v>248</v>
      </c>
      <c r="FO378" t="s">
        <v>265</v>
      </c>
      <c r="FR378">
        <v>0</v>
      </c>
      <c r="GB378" t="s">
        <v>266</v>
      </c>
      <c r="GM378">
        <v>0</v>
      </c>
      <c r="GS378" t="s">
        <v>267</v>
      </c>
      <c r="GT378" s="2"/>
      <c r="GU378" t="s">
        <v>268</v>
      </c>
      <c r="GV378" t="s">
        <v>335</v>
      </c>
      <c r="GW378" t="s">
        <v>394</v>
      </c>
      <c r="GZ378" t="s">
        <v>395</v>
      </c>
      <c r="HE378" t="s">
        <v>230</v>
      </c>
      <c r="HF378" t="s">
        <v>16258</v>
      </c>
      <c r="HR378" t="s">
        <v>278</v>
      </c>
      <c r="HV378">
        <v>149990</v>
      </c>
      <c r="HW378" t="s">
        <v>281</v>
      </c>
      <c r="HY378">
        <v>0</v>
      </c>
      <c r="HZ378">
        <v>0</v>
      </c>
      <c r="IA378" t="s">
        <v>281</v>
      </c>
      <c r="IB378" t="s">
        <v>281</v>
      </c>
      <c r="IC378" t="s">
        <v>16259</v>
      </c>
      <c r="IE378" t="s">
        <v>283</v>
      </c>
      <c r="IF378" t="s">
        <v>283</v>
      </c>
      <c r="IG378" t="s">
        <v>283</v>
      </c>
      <c r="IH378" t="s">
        <v>284</v>
      </c>
      <c r="II378" t="s">
        <v>285</v>
      </c>
      <c r="IJ378" t="s">
        <v>286</v>
      </c>
      <c r="IK378" t="s">
        <v>278</v>
      </c>
      <c r="IL378" t="s">
        <v>287</v>
      </c>
      <c r="IM378" t="s">
        <v>288</v>
      </c>
      <c r="IN378" t="s">
        <v>290</v>
      </c>
      <c r="IP378" t="s">
        <v>290</v>
      </c>
      <c r="IQ378" t="s">
        <v>284</v>
      </c>
      <c r="IS378" t="s">
        <v>291</v>
      </c>
      <c r="IT378" t="s">
        <v>287</v>
      </c>
      <c r="IY378" t="s">
        <v>281</v>
      </c>
    </row>
    <row r="379" spans="1:259" x14ac:dyDescent="0.3">
      <c r="A379" s="14">
        <f>DAY(AVANZA[[#This Row],[FechaSeguimiento]])</f>
        <v>9</v>
      </c>
      <c r="B379" s="14">
        <f>MONTH(AVANZA[[#This Row],[FechaSeguimiento]])</f>
        <v>5</v>
      </c>
      <c r="C379"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79" t="str">
        <f>LOWER(IFERROR(VLOOKUP(AVANZA[[#This Row],[ID_Peticion]],CANCELADAS[#All],2,0),""))</f>
        <v>qc - pedido duplicado</v>
      </c>
      <c r="E379" t="str">
        <f>LOWER(IFERROR(VLOOKUP(AVANZA[[#This Row],[ID_Peticion]],CANCELADAS[#All],3,0),""))</f>
        <v>asesor</v>
      </c>
      <c r="F379" t="str">
        <f>LOWER(IF(AVANZA[[#This Row],[CEDULA CLIENTE]]&lt;&gt;""," CC: " &amp; COUNTIFS(AVANZA[CEDULA CLIENTE],AVANZA[[#This Row],[CEDULA CLIENTE]]),"")&amp; IF(AVANZA[[#This Row],[Direccion]]&lt;&gt;""," DIR: " &amp; COUNTIFS(AVANZA[Direccion],AVANZA[[#This Row],[Direccion]]),""))</f>
        <v xml:space="preserve"> dir: 1</v>
      </c>
      <c r="G379" t="str">
        <f>IFERROR(VLOOKUP(AVANZA[[#This Row],[Cedula_Vendedor_Atis]],PLANTA[[#All],[CEDULA]:[LINEA]],3,0),"No Cruza")</f>
        <v>Marisol Avella</v>
      </c>
      <c r="H379" t="str">
        <f>IFERROR(VLOOKUP(AVANZA[[#This Row],[Cedula_Vendedor_Atis]],PLANTA[[#All],[CEDULA]:[LINEA]],4,0),"No Cruza")</f>
        <v>Fija</v>
      </c>
      <c r="I379" t="str">
        <f>LOWER(IF(AVANZA[[#This Row],[ATRIBUIBLE]]="",AVANZA[[#This Row],[Variable]],AVANZA[[#This Row],[ATRIBUIBLE]]))</f>
        <v>asesor</v>
      </c>
      <c r="J379" s="14">
        <f>IF(AVANZA[[#This Row],[Variable]]=AVANZA[[#Headers],[TERMINADA]],1,0)</f>
        <v>0</v>
      </c>
      <c r="K379" s="14">
        <f>IF(AVANZA[[#This Row],[Variable]]=AVANZA[[#Headers],[ANULADA]],1,0)</f>
        <v>1</v>
      </c>
      <c r="L379" s="14">
        <f>IF(AVANZA[[#This Row],[Variable]]=AVANZA[[#Headers],[PENDIENTE]],1,0)</f>
        <v>0</v>
      </c>
      <c r="M379" s="14">
        <f>IF(AVANZA[[#This Row],[ESTADO AGENDA]]="AGENDADA",1,0)</f>
        <v>0</v>
      </c>
      <c r="N379" s="14">
        <f>IF(AVANZA[[#This Row],[ESTADO AGENDA]]="PENDIENTE DE AGENDAR",1,0)</f>
        <v>0</v>
      </c>
      <c r="O379" s="14">
        <f>IF(AVANZA[[#This Row],[ESTADO AGENDA]]="SUSPENDIDA",1,0)</f>
        <v>0</v>
      </c>
      <c r="P379" t="str" cm="1">
        <f t="array" ref="P379">_xlfn.XLOOKUP(AVANZA[[#This Row],[Num_Agrupacion_Pet_Atis]],Tabla1[[#All],[Numero_de_actuacion]],Tabla1[[#All],[Estado_de_la_orden]],"",0)</f>
        <v/>
      </c>
      <c r="Q379" s="2" t="str" cm="1">
        <f t="array" ref="Q379">_xlfn.XLOOKUP(AVANZA[[#This Row],[Num_Agrupacion_Pet_Atis]],Tabla1[[#All],[Numero_de_actuacion]],Tabla1[[#All],[Fecha_de_la_cita]],"",0)</f>
        <v/>
      </c>
      <c r="R379" t="str" cm="1">
        <f t="array" ref="R379">_xlfn.XLOOKUP(AVANZA[[#This Row],[Num_Agrupacion_Pet_Atis]],Tabla1[[#All],[Numero_de_actuacion]],Tabla1[[#All],[Franja_horaria_de_la_cita]],"",0)</f>
        <v/>
      </c>
      <c r="S379" s="14" t="str">
        <f>IFERROR(DAY(AVANZA[[#This Row],[FECHA AGENDA]]),"")</f>
        <v/>
      </c>
      <c r="T379" s="14" t="str">
        <f>IFERROR(MONTH(AVANZA[[#This Row],[FECHA AGENDA]]),"")</f>
        <v/>
      </c>
      <c r="U379" t="str" cm="1">
        <f t="array" ref="U379">_xlfn.XLOOKUP(AVANZA[[#This Row],[Num_Agrupacion_Pet_Atis]],Tabla1[[#All],[Numero_de_actuacion]],Tabla1[[#All],[Motivo_de_suspension]],"",0)</f>
        <v/>
      </c>
      <c r="V379" s="2" t="str" cm="1">
        <f t="array" ref="V379">_xlfn.XLOOKUP(AVANZA[[#This Row],[Num_Agrupacion_Pet_Atis]],Tabla1[[#All],[Numero_de_actuacion]],Tabla1[[#All],[No_identificacion_cliente]],"",0)</f>
        <v/>
      </c>
      <c r="W379" s="2" t="str" cm="1">
        <f t="array" ref="W379">_xlfn.XLOOKUP(AVANZA[[#This Row],[Num_Agrupacion_Pet_Atis]],Tabla1[[#All],[Numero_de_actuacion]],Tabla1[[#All],[Movil_de_contacto]],"",0)</f>
        <v/>
      </c>
      <c r="X379" s="14">
        <f>IF(OR(AVANZA[[#This Row],[ESTADO LEG]]="Legalizada grabacion",AVANZA[[#This Row],[ESTADO LEG]]="Legalizada aut"),1,0)</f>
        <v>0</v>
      </c>
      <c r="Y379" s="14">
        <f>IF(OR(AVANZA[[#This Row],[ESTADO LEG]]="pdte legalizar",AVANZA[[#This Row],[ESTADO LEG]]="No cruza"),1,0)</f>
        <v>0</v>
      </c>
      <c r="Z379" t="str" cm="1">
        <f t="array" ref="Z379">IF(AVANZA[[#This Row],[Variable]]="Terminada",LOWER(_xlfn.XLOOKUP(AVANZA[[#This Row],[ID_Peticion]],Tabla6[[#All],[NUM_PETICION]],Tabla6[[#All],[ESTADO_LEG]],"NO CRUZA",0)),AVANZA[[#This Row],[Variable]])</f>
        <v>ANULADA</v>
      </c>
      <c r="AA379" t="str" cm="1">
        <f t="array" ref="AA379">_xlfn.XLOOKUP(AVANZA[[#This Row],[ID_Peticion]],Tabla6[[#All],[NUM_PETICION]],Tabla6[[#All],[DIF_DIAS]],"",0)</f>
        <v/>
      </c>
      <c r="AB379" s="2" t="str" cm="1">
        <f t="array" ref="AB379">IFERROR(_xlfn.XLOOKUP(AVANZA[[#This Row],[ID_Peticion]],Tabla6[[#All],[NUM_PETICION]],Tabla6[[#All],[FEC_LEGAL]],"",0),"")</f>
        <v/>
      </c>
      <c r="AC379" s="14">
        <f ca="1">IF(AVANZA[[#This Row],[FECHA LEG]]&lt;&gt;0,IFERROR(AVANZA[[#This Row],[FECHA LEG]]-AVANZA[[#This Row],[FechaIniEstadoSubPetAtis]],0),TODAY()-AVANZA[[#This Row],[FechaIniEstadoSubPetAtis]])</f>
        <v>0</v>
      </c>
      <c r="AD379" s="35">
        <f ca="1">IF(AVANZA[[#This Row],[FINAL Vs LG]]&lt;&gt;0,IF(AVANZA[[#This Row],[FINAL Vs LG]]&lt;7.1,"100%",IF(AND(AVANZA[[#This Row],[FINAL Vs LG]]&gt;7.1,AVANZA[[#This Row],[FINAL Vs LG]]&lt;11.1),"50%","0%")),0)</f>
        <v>0</v>
      </c>
      <c r="AE379" s="14">
        <f ca="1">VLOOKUP(DAY(TODAY()),BACK!F:G,2,0)</f>
        <v>14</v>
      </c>
      <c r="AF379" s="14">
        <f>BACK!$I$2</f>
        <v>24</v>
      </c>
      <c r="AG379" s="14">
        <f>IF(AVANZA[[#This Row],[Oferta_empaquetada_comisiones]]="SI",1,0)</f>
        <v>0</v>
      </c>
      <c r="AH379" s="36">
        <f>IF(AVANZA[[#This Row],[Variable]]="TERMINADA",IFERROR(VLOOKUP(AVANZA[[#This Row],[SUPERVISOR]],Tabla2[#All],4,0),0),)</f>
        <v>0</v>
      </c>
      <c r="AI379" s="14">
        <f>IF(AVANZA[[#This Row],[Producto]]="BA",1,0)</f>
        <v>0</v>
      </c>
      <c r="AJ379" s="14">
        <f>IF(AVANZA[[#This Row],[Producto]]="DUO",1,0)</f>
        <v>0</v>
      </c>
      <c r="AK379" s="14">
        <f>IF(AVANZA[[#This Row],[Producto]]="TRIO",1,0)</f>
        <v>1</v>
      </c>
      <c r="AL379" t="s">
        <v>1154</v>
      </c>
      <c r="AM379">
        <v>-1</v>
      </c>
      <c r="AN379">
        <v>-1</v>
      </c>
      <c r="AO379" t="s">
        <v>16260</v>
      </c>
      <c r="AP379" s="1">
        <v>46148.662824074076</v>
      </c>
      <c r="AQ379">
        <v>-1</v>
      </c>
      <c r="AR379" t="s">
        <v>16261</v>
      </c>
      <c r="AS379">
        <v>-1</v>
      </c>
      <c r="AT379">
        <v>-1</v>
      </c>
      <c r="AU379">
        <v>-1</v>
      </c>
      <c r="AV379">
        <v>-1</v>
      </c>
      <c r="AW379">
        <v>-1</v>
      </c>
      <c r="AX379" t="s">
        <v>224</v>
      </c>
      <c r="AY379">
        <v>-1</v>
      </c>
      <c r="AZ379">
        <v>2026</v>
      </c>
      <c r="BA379">
        <v>5</v>
      </c>
      <c r="BB379">
        <v>9</v>
      </c>
      <c r="BC379">
        <v>-1</v>
      </c>
      <c r="BD379" t="s">
        <v>225</v>
      </c>
      <c r="BE379">
        <v>-1</v>
      </c>
      <c r="BF379">
        <v>20001623688262</v>
      </c>
      <c r="BG379" t="s">
        <v>438</v>
      </c>
      <c r="BH379" t="s">
        <v>439</v>
      </c>
      <c r="BI379" t="s">
        <v>16262</v>
      </c>
      <c r="BJ379">
        <v>-1</v>
      </c>
      <c r="BK379">
        <v>-1</v>
      </c>
      <c r="BL379">
        <v>-1</v>
      </c>
      <c r="BM379" t="s">
        <v>573</v>
      </c>
      <c r="BN379" t="s">
        <v>230</v>
      </c>
      <c r="BO379" t="s">
        <v>16263</v>
      </c>
      <c r="BP379" t="s">
        <v>380</v>
      </c>
      <c r="BQ379">
        <v>2026</v>
      </c>
      <c r="BR379">
        <v>5</v>
      </c>
      <c r="BS379">
        <v>6</v>
      </c>
      <c r="BT379" s="1">
        <v>46151.583657407406</v>
      </c>
      <c r="BU379" t="s">
        <v>575</v>
      </c>
      <c r="BV379" s="2">
        <v>46151</v>
      </c>
      <c r="BW379" t="s">
        <v>576</v>
      </c>
      <c r="BX379" s="2">
        <v>46148</v>
      </c>
      <c r="BY379" s="2">
        <v>46151</v>
      </c>
      <c r="BZ379" t="s">
        <v>235</v>
      </c>
      <c r="CA379" t="s">
        <v>236</v>
      </c>
      <c r="CB379" t="s">
        <v>237</v>
      </c>
      <c r="CC379" t="s">
        <v>16264</v>
      </c>
      <c r="CD379" t="s">
        <v>16265</v>
      </c>
      <c r="CE379">
        <v>-1</v>
      </c>
      <c r="CF379" t="s">
        <v>240</v>
      </c>
      <c r="CG379" t="s">
        <v>241</v>
      </c>
      <c r="CH379" t="s">
        <v>242</v>
      </c>
      <c r="CI379">
        <v>1063565638</v>
      </c>
      <c r="CJ379" t="s">
        <v>1162</v>
      </c>
      <c r="CK379" t="s">
        <v>245</v>
      </c>
      <c r="CL379" t="s">
        <v>409</v>
      </c>
      <c r="CM379" t="s">
        <v>247</v>
      </c>
      <c r="CN379" t="s">
        <v>410</v>
      </c>
      <c r="CT379" t="s">
        <v>386</v>
      </c>
      <c r="CU379" t="s">
        <v>387</v>
      </c>
      <c r="CW379" t="s">
        <v>446</v>
      </c>
      <c r="CX379" t="s">
        <v>447</v>
      </c>
      <c r="CY379" t="s">
        <v>1870</v>
      </c>
      <c r="DA379" t="s">
        <v>250</v>
      </c>
      <c r="DB379">
        <v>-1</v>
      </c>
      <c r="DF379" t="s">
        <v>731</v>
      </c>
      <c r="DJ379" t="s">
        <v>252</v>
      </c>
      <c r="DK379" t="s">
        <v>253</v>
      </c>
      <c r="DL379" t="s">
        <v>253</v>
      </c>
      <c r="DN379" t="s">
        <v>390</v>
      </c>
      <c r="DR379" t="s">
        <v>1163</v>
      </c>
      <c r="DS379" t="s">
        <v>1162</v>
      </c>
      <c r="DT379" t="s">
        <v>1161</v>
      </c>
      <c r="DV379">
        <v>1</v>
      </c>
      <c r="DW379" t="s">
        <v>257</v>
      </c>
      <c r="ED379" s="2">
        <v>46151</v>
      </c>
      <c r="EF379">
        <v>12</v>
      </c>
      <c r="EP379" t="s">
        <v>258</v>
      </c>
      <c r="FA379" t="s">
        <v>245</v>
      </c>
      <c r="FB379" t="s">
        <v>260</v>
      </c>
      <c r="FD379" t="s">
        <v>260</v>
      </c>
      <c r="FE379" t="s">
        <v>261</v>
      </c>
      <c r="FF379" t="s">
        <v>262</v>
      </c>
      <c r="FK379" t="s">
        <v>263</v>
      </c>
      <c r="FN379" t="s">
        <v>410</v>
      </c>
      <c r="FO379" t="s">
        <v>414</v>
      </c>
      <c r="FR379">
        <v>0</v>
      </c>
      <c r="GB379" t="s">
        <v>266</v>
      </c>
      <c r="GM379">
        <v>0</v>
      </c>
      <c r="GS379" t="s">
        <v>267</v>
      </c>
      <c r="GT379" s="2"/>
      <c r="GU379" t="s">
        <v>268</v>
      </c>
      <c r="GV379" t="s">
        <v>269</v>
      </c>
      <c r="GW379" t="s">
        <v>270</v>
      </c>
      <c r="GX379" t="s">
        <v>250</v>
      </c>
      <c r="GY379" t="s">
        <v>271</v>
      </c>
      <c r="GZ379" t="s">
        <v>273</v>
      </c>
      <c r="HE379" t="s">
        <v>230</v>
      </c>
      <c r="HF379" t="s">
        <v>16266</v>
      </c>
      <c r="HR379" t="s">
        <v>278</v>
      </c>
      <c r="HV379">
        <v>118900</v>
      </c>
      <c r="HW379" t="s">
        <v>279</v>
      </c>
      <c r="HY379">
        <v>0</v>
      </c>
      <c r="HZ379">
        <v>0</v>
      </c>
      <c r="IA379" t="s">
        <v>279</v>
      </c>
      <c r="IB379" t="s">
        <v>281</v>
      </c>
      <c r="IC379" t="s">
        <v>16267</v>
      </c>
      <c r="IE379" t="s">
        <v>283</v>
      </c>
      <c r="IF379" t="s">
        <v>283</v>
      </c>
      <c r="IG379" t="s">
        <v>283</v>
      </c>
      <c r="IH379" t="s">
        <v>284</v>
      </c>
      <c r="II379" t="s">
        <v>285</v>
      </c>
      <c r="IJ379" t="s">
        <v>286</v>
      </c>
      <c r="IK379" t="s">
        <v>278</v>
      </c>
      <c r="IL379" t="s">
        <v>346</v>
      </c>
      <c r="IM379" t="s">
        <v>288</v>
      </c>
      <c r="IN379" t="s">
        <v>290</v>
      </c>
      <c r="IP379" t="s">
        <v>1874</v>
      </c>
      <c r="IQ379" t="s">
        <v>284</v>
      </c>
      <c r="IS379" t="s">
        <v>291</v>
      </c>
      <c r="IT379" t="s">
        <v>453</v>
      </c>
      <c r="IU379" t="s">
        <v>454</v>
      </c>
      <c r="IV379" t="s">
        <v>434</v>
      </c>
      <c r="IW379" t="s">
        <v>318</v>
      </c>
      <c r="IY379" t="s">
        <v>281</v>
      </c>
    </row>
    <row r="380" spans="1:259" x14ac:dyDescent="0.3">
      <c r="A380" s="14">
        <f>DAY(AVANZA[[#This Row],[FechaSeguimiento]])</f>
        <v>9</v>
      </c>
      <c r="B380" s="14">
        <f>MONTH(AVANZA[[#This Row],[FechaSeguimiento]])</f>
        <v>5</v>
      </c>
      <c r="C380"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80" t="str">
        <f>LOWER(IFERROR(VLOOKUP(AVANZA[[#This Row],[ID_Peticion]],CANCELADAS[#All],2,0),""))</f>
        <v/>
      </c>
      <c r="E380" t="str">
        <f>LOWER(IFERROR(VLOOKUP(AVANZA[[#This Row],[ID_Peticion]],CANCELADAS[#All],3,0),""))</f>
        <v/>
      </c>
      <c r="F380" t="str">
        <f>LOWER(IF(AVANZA[[#This Row],[CEDULA CLIENTE]]&lt;&gt;""," CC: " &amp; COUNTIFS(AVANZA[CEDULA CLIENTE],AVANZA[[#This Row],[CEDULA CLIENTE]]),"")&amp; IF(AVANZA[[#This Row],[Direccion]]&lt;&gt;""," DIR: " &amp; COUNTIFS(AVANZA[Direccion],AVANZA[[#This Row],[Direccion]]),""))</f>
        <v xml:space="preserve"> dir: 1</v>
      </c>
      <c r="G380" t="str">
        <f>IFERROR(VLOOKUP(AVANZA[[#This Row],[Cedula_Vendedor_Atis]],PLANTA[[#All],[CEDULA]:[LINEA]],3,0),"No Cruza")</f>
        <v>Marisol Avella</v>
      </c>
      <c r="H380" t="str">
        <f>IFERROR(VLOOKUP(AVANZA[[#This Row],[Cedula_Vendedor_Atis]],PLANTA[[#All],[CEDULA]:[LINEA]],4,0),"No Cruza")</f>
        <v>Fija</v>
      </c>
      <c r="I380" t="str">
        <f>LOWER(IF(AVANZA[[#This Row],[ATRIBUIBLE]]="",AVANZA[[#This Row],[Variable]],AVANZA[[#This Row],[ATRIBUIBLE]]))</f>
        <v>terminada</v>
      </c>
      <c r="J380" s="14">
        <f>IF(AVANZA[[#This Row],[Variable]]=AVANZA[[#Headers],[TERMINADA]],1,0)</f>
        <v>1</v>
      </c>
      <c r="K380" s="14">
        <f>IF(AVANZA[[#This Row],[Variable]]=AVANZA[[#Headers],[ANULADA]],1,0)</f>
        <v>0</v>
      </c>
      <c r="L380" s="14">
        <f>IF(AVANZA[[#This Row],[Variable]]=AVANZA[[#Headers],[PENDIENTE]],1,0)</f>
        <v>0</v>
      </c>
      <c r="M380" s="14">
        <f>IF(AVANZA[[#This Row],[ESTADO AGENDA]]="AGENDADA",1,0)</f>
        <v>0</v>
      </c>
      <c r="N380" s="14">
        <f>IF(AVANZA[[#This Row],[ESTADO AGENDA]]="PENDIENTE DE AGENDAR",1,0)</f>
        <v>0</v>
      </c>
      <c r="O380" s="14">
        <f>IF(AVANZA[[#This Row],[ESTADO AGENDA]]="SUSPENDIDA",1,0)</f>
        <v>0</v>
      </c>
      <c r="P380" t="str" cm="1">
        <f t="array" ref="P380">_xlfn.XLOOKUP(AVANZA[[#This Row],[Num_Agrupacion_Pet_Atis]],Tabla1[[#All],[Numero_de_actuacion]],Tabla1[[#All],[Estado_de_la_orden]],"",0)</f>
        <v/>
      </c>
      <c r="Q380" s="2" t="str" cm="1">
        <f t="array" ref="Q380">_xlfn.XLOOKUP(AVANZA[[#This Row],[Num_Agrupacion_Pet_Atis]],Tabla1[[#All],[Numero_de_actuacion]],Tabla1[[#All],[Fecha_de_la_cita]],"",0)</f>
        <v/>
      </c>
      <c r="R380" t="str" cm="1">
        <f t="array" ref="R380">_xlfn.XLOOKUP(AVANZA[[#This Row],[Num_Agrupacion_Pet_Atis]],Tabla1[[#All],[Numero_de_actuacion]],Tabla1[[#All],[Franja_horaria_de_la_cita]],"",0)</f>
        <v/>
      </c>
      <c r="S380" s="14" t="str">
        <f>IFERROR(DAY(AVANZA[[#This Row],[FECHA AGENDA]]),"")</f>
        <v/>
      </c>
      <c r="T380" s="14" t="str">
        <f>IFERROR(MONTH(AVANZA[[#This Row],[FECHA AGENDA]]),"")</f>
        <v/>
      </c>
      <c r="U380" t="str" cm="1">
        <f t="array" ref="U380">_xlfn.XLOOKUP(AVANZA[[#This Row],[Num_Agrupacion_Pet_Atis]],Tabla1[[#All],[Numero_de_actuacion]],Tabla1[[#All],[Motivo_de_suspension]],"",0)</f>
        <v/>
      </c>
      <c r="V380" s="2" t="str" cm="1">
        <f t="array" ref="V380">_xlfn.XLOOKUP(AVANZA[[#This Row],[Num_Agrupacion_Pet_Atis]],Tabla1[[#All],[Numero_de_actuacion]],Tabla1[[#All],[No_identificacion_cliente]],"",0)</f>
        <v/>
      </c>
      <c r="W380" s="2" t="str" cm="1">
        <f t="array" ref="W380">_xlfn.XLOOKUP(AVANZA[[#This Row],[Num_Agrupacion_Pet_Atis]],Tabla1[[#All],[Numero_de_actuacion]],Tabla1[[#All],[Movil_de_contacto]],"",0)</f>
        <v/>
      </c>
      <c r="X380" s="14">
        <f>IF(OR(AVANZA[[#This Row],[ESTADO LEG]]="Legalizada grabacion",AVANZA[[#This Row],[ESTADO LEG]]="Legalizada aut"),1,0)</f>
        <v>0</v>
      </c>
      <c r="Y380" s="14">
        <f>IF(OR(AVANZA[[#This Row],[ESTADO LEG]]="pdte legalizar",AVANZA[[#This Row],[ESTADO LEG]]="No cruza"),1,0)</f>
        <v>1</v>
      </c>
      <c r="Z380" t="str" cm="1">
        <f t="array" ref="Z380">IF(AVANZA[[#This Row],[Variable]]="Terminada",LOWER(_xlfn.XLOOKUP(AVANZA[[#This Row],[ID_Peticion]],Tabla6[[#All],[NUM_PETICION]],Tabla6[[#All],[ESTADO_LEG]],"NO CRUZA",0)),AVANZA[[#This Row],[Variable]])</f>
        <v>pdte legalizar</v>
      </c>
      <c r="AA380" cm="1">
        <f t="array" ref="AA380">_xlfn.XLOOKUP(AVANZA[[#This Row],[ID_Peticion]],Tabla6[[#All],[NUM_PETICION]],Tabla6[[#All],[DIF_DIAS]],"",0)</f>
        <v>4</v>
      </c>
      <c r="AB380" s="2" cm="1">
        <f t="array" ref="AB380">IFERROR(_xlfn.XLOOKUP(AVANZA[[#This Row],[ID_Peticion]],Tabla6[[#All],[NUM_PETICION]],Tabla6[[#All],[FEC_LEGAL]],"",0),"")</f>
        <v>0</v>
      </c>
      <c r="AC380" s="14">
        <f ca="1">IF(AVANZA[[#This Row],[FECHA LEG]]&lt;&gt;0,IFERROR(AVANZA[[#This Row],[FECHA LEG]]-AVANZA[[#This Row],[FechaIniEstadoSubPetAtis]],0),TODAY()-AVANZA[[#This Row],[FechaIniEstadoSubPetAtis]])</f>
        <v>8</v>
      </c>
      <c r="AD380" s="35" t="str">
        <f ca="1">IF(AVANZA[[#This Row],[FINAL Vs LG]]&lt;&gt;0,IF(AVANZA[[#This Row],[FINAL Vs LG]]&lt;7.1,"100%",IF(AND(AVANZA[[#This Row],[FINAL Vs LG]]&gt;7.1,AVANZA[[#This Row],[FINAL Vs LG]]&lt;11.1),"50%","0%")),0)</f>
        <v>50%</v>
      </c>
      <c r="AE380" s="14">
        <f ca="1">VLOOKUP(DAY(TODAY()),BACK!F:G,2,0)</f>
        <v>14</v>
      </c>
      <c r="AF380" s="14">
        <f>BACK!$I$2</f>
        <v>24</v>
      </c>
      <c r="AG380" s="14">
        <f>IF(AVANZA[[#This Row],[Oferta_empaquetada_comisiones]]="SI",1,0)</f>
        <v>0</v>
      </c>
      <c r="AH380" s="36">
        <f>IF(AVANZA[[#This Row],[Variable]]="TERMINADA",IFERROR(VLOOKUP(AVANZA[[#This Row],[SUPERVISOR]],Tabla2[#All],4,0),0),)</f>
        <v>3.5</v>
      </c>
      <c r="AI380" s="14">
        <f>IF(AVANZA[[#This Row],[Producto]]="BA",1,0)</f>
        <v>1</v>
      </c>
      <c r="AJ380" s="14">
        <f>IF(AVANZA[[#This Row],[Producto]]="DUO",1,0)</f>
        <v>0</v>
      </c>
      <c r="AK380" s="14">
        <f>IF(AVANZA[[#This Row],[Producto]]="TRIO",1,0)</f>
        <v>0</v>
      </c>
      <c r="AL380" t="s">
        <v>347</v>
      </c>
      <c r="AM380">
        <v>-1</v>
      </c>
      <c r="AN380">
        <v>-1</v>
      </c>
      <c r="AO380" t="s">
        <v>16270</v>
      </c>
      <c r="AP380" s="1">
        <v>46150.367974537039</v>
      </c>
      <c r="AQ380">
        <v>-1</v>
      </c>
      <c r="AR380" t="s">
        <v>16271</v>
      </c>
      <c r="AS380">
        <v>-1</v>
      </c>
      <c r="AT380">
        <v>-1</v>
      </c>
      <c r="AU380">
        <v>-1</v>
      </c>
      <c r="AV380">
        <v>-1</v>
      </c>
      <c r="AW380">
        <v>-1</v>
      </c>
      <c r="AX380" t="s">
        <v>224</v>
      </c>
      <c r="AY380">
        <v>-1</v>
      </c>
      <c r="AZ380">
        <v>2026</v>
      </c>
      <c r="BA380">
        <v>5</v>
      </c>
      <c r="BB380">
        <v>9</v>
      </c>
      <c r="BC380">
        <v>-1</v>
      </c>
      <c r="BD380" t="s">
        <v>225</v>
      </c>
      <c r="BE380">
        <v>-1</v>
      </c>
      <c r="BF380">
        <v>20001624372203</v>
      </c>
      <c r="BG380" t="s">
        <v>319</v>
      </c>
      <c r="BH380" t="s">
        <v>320</v>
      </c>
      <c r="BI380" t="s">
        <v>16272</v>
      </c>
      <c r="BJ380">
        <v>-1</v>
      </c>
      <c r="BK380">
        <v>-1</v>
      </c>
      <c r="BL380">
        <v>-1</v>
      </c>
      <c r="BM380" t="s">
        <v>229</v>
      </c>
      <c r="BN380" t="s">
        <v>230</v>
      </c>
      <c r="BO380" t="s">
        <v>16273</v>
      </c>
      <c r="BP380" t="s">
        <v>380</v>
      </c>
      <c r="BQ380">
        <v>2026</v>
      </c>
      <c r="BR380">
        <v>5</v>
      </c>
      <c r="BS380">
        <v>8</v>
      </c>
      <c r="BT380" s="1">
        <v>46151.521331018521</v>
      </c>
      <c r="BU380" t="s">
        <v>233</v>
      </c>
      <c r="BV380" s="2">
        <v>46151</v>
      </c>
      <c r="BW380" t="s">
        <v>234</v>
      </c>
      <c r="BX380" s="2">
        <v>46150</v>
      </c>
      <c r="BY380" s="2">
        <v>46151</v>
      </c>
      <c r="BZ380" t="s">
        <v>235</v>
      </c>
      <c r="CA380" t="s">
        <v>297</v>
      </c>
      <c r="CB380" t="s">
        <v>297</v>
      </c>
      <c r="CC380" t="s">
        <v>16274</v>
      </c>
      <c r="CD380" t="s">
        <v>12413</v>
      </c>
      <c r="CE380">
        <v>-1</v>
      </c>
      <c r="CF380" t="s">
        <v>300</v>
      </c>
      <c r="CG380" t="s">
        <v>301</v>
      </c>
      <c r="CH380" t="s">
        <v>242</v>
      </c>
      <c r="CI380">
        <v>53061857</v>
      </c>
      <c r="CJ380" t="s">
        <v>358</v>
      </c>
      <c r="CK380" t="s">
        <v>245</v>
      </c>
      <c r="CL380" t="s">
        <v>246</v>
      </c>
      <c r="CM380" t="s">
        <v>247</v>
      </c>
      <c r="CN380" t="s">
        <v>359</v>
      </c>
      <c r="CT380" t="s">
        <v>304</v>
      </c>
      <c r="CU380" t="s">
        <v>225</v>
      </c>
      <c r="CW380" t="s">
        <v>319</v>
      </c>
      <c r="CX380" t="s">
        <v>320</v>
      </c>
      <c r="DA380" t="s">
        <v>250</v>
      </c>
      <c r="DB380">
        <v>-1</v>
      </c>
      <c r="DF380" t="s">
        <v>251</v>
      </c>
      <c r="DJ380" t="s">
        <v>252</v>
      </c>
      <c r="DK380" t="s">
        <v>253</v>
      </c>
      <c r="DL380" t="s">
        <v>254</v>
      </c>
      <c r="DN380" t="s">
        <v>255</v>
      </c>
      <c r="DR380" t="s">
        <v>360</v>
      </c>
      <c r="DS380" t="s">
        <v>358</v>
      </c>
      <c r="DT380" t="s">
        <v>347</v>
      </c>
      <c r="DV380">
        <v>1</v>
      </c>
      <c r="DW380" t="s">
        <v>283</v>
      </c>
      <c r="ED380" s="2">
        <v>46151</v>
      </c>
      <c r="EE380" t="s">
        <v>361</v>
      </c>
      <c r="EF380">
        <v>16</v>
      </c>
      <c r="EP380" t="s">
        <v>258</v>
      </c>
      <c r="ES380" t="s">
        <v>14175</v>
      </c>
      <c r="FA380" t="s">
        <v>245</v>
      </c>
      <c r="FB380" t="s">
        <v>308</v>
      </c>
      <c r="FD380" t="s">
        <v>308</v>
      </c>
      <c r="FE380" t="s">
        <v>309</v>
      </c>
      <c r="FF380" t="s">
        <v>309</v>
      </c>
      <c r="FK380" t="s">
        <v>263</v>
      </c>
      <c r="FL380" t="s">
        <v>16275</v>
      </c>
      <c r="FN380" t="s">
        <v>359</v>
      </c>
      <c r="FO380" t="s">
        <v>366</v>
      </c>
      <c r="FR380">
        <v>94990</v>
      </c>
      <c r="GB380" t="s">
        <v>266</v>
      </c>
      <c r="GC380" t="s">
        <v>225</v>
      </c>
      <c r="GD380">
        <v>0</v>
      </c>
      <c r="GF380">
        <v>0</v>
      </c>
      <c r="GG380">
        <v>25423</v>
      </c>
      <c r="GI380">
        <v>94990</v>
      </c>
      <c r="GJ380">
        <v>0</v>
      </c>
      <c r="GL380">
        <v>0</v>
      </c>
      <c r="GM380">
        <v>113038</v>
      </c>
      <c r="GS380" t="s">
        <v>267</v>
      </c>
      <c r="GT380" s="2">
        <v>44651</v>
      </c>
      <c r="GU380" t="s">
        <v>268</v>
      </c>
      <c r="GV380" t="s">
        <v>335</v>
      </c>
      <c r="GW380" t="s">
        <v>394</v>
      </c>
      <c r="GZ380" t="s">
        <v>395</v>
      </c>
      <c r="HA380" t="s">
        <v>274</v>
      </c>
      <c r="HB380" t="s">
        <v>535</v>
      </c>
      <c r="HC380" t="s">
        <v>535</v>
      </c>
      <c r="HD380" t="s">
        <v>368</v>
      </c>
      <c r="HE380" t="s">
        <v>230</v>
      </c>
      <c r="HF380" t="s">
        <v>16276</v>
      </c>
      <c r="HR380" t="s">
        <v>278</v>
      </c>
      <c r="HV380">
        <v>94990</v>
      </c>
      <c r="HW380" t="s">
        <v>281</v>
      </c>
      <c r="HY380">
        <v>0</v>
      </c>
      <c r="HZ380">
        <v>0</v>
      </c>
      <c r="IA380" t="s">
        <v>281</v>
      </c>
      <c r="IB380" t="s">
        <v>281</v>
      </c>
      <c r="IE380" t="s">
        <v>283</v>
      </c>
      <c r="IF380" t="s">
        <v>283</v>
      </c>
      <c r="IG380" t="s">
        <v>283</v>
      </c>
      <c r="IH380" t="s">
        <v>284</v>
      </c>
      <c r="II380" t="s">
        <v>285</v>
      </c>
      <c r="IJ380" t="s">
        <v>286</v>
      </c>
      <c r="IK380" t="s">
        <v>278</v>
      </c>
      <c r="IL380" t="s">
        <v>371</v>
      </c>
      <c r="IM380" t="s">
        <v>288</v>
      </c>
      <c r="IN380" t="s">
        <v>289</v>
      </c>
      <c r="IP380" t="s">
        <v>290</v>
      </c>
      <c r="IQ380" t="s">
        <v>284</v>
      </c>
      <c r="IS380" t="s">
        <v>291</v>
      </c>
      <c r="IT380" t="s">
        <v>561</v>
      </c>
      <c r="IY380" t="s">
        <v>281</v>
      </c>
    </row>
    <row r="381" spans="1:259" x14ac:dyDescent="0.3">
      <c r="A381" s="14">
        <f>DAY(AVANZA[[#This Row],[FechaSeguimiento]])</f>
        <v>9</v>
      </c>
      <c r="B381" s="14">
        <f>MONTH(AVANZA[[#This Row],[FechaSeguimiento]])</f>
        <v>5</v>
      </c>
      <c r="C381"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81" t="str">
        <f>LOWER(IFERROR(VLOOKUP(AVANZA[[#This Row],[ID_Peticion]],CANCELADAS[#All],2,0),""))</f>
        <v>qt - ductos obstruidos</v>
      </c>
      <c r="E381" t="str">
        <f>LOWER(IFERROR(VLOOKUP(AVANZA[[#This Row],[ID_Peticion]],CANCELADAS[#All],3,0),""))</f>
        <v>tecnico</v>
      </c>
      <c r="F381" t="str">
        <f>LOWER(IF(AVANZA[[#This Row],[CEDULA CLIENTE]]&lt;&gt;""," CC: " &amp; COUNTIFS(AVANZA[CEDULA CLIENTE],AVANZA[[#This Row],[CEDULA CLIENTE]]),"")&amp; IF(AVANZA[[#This Row],[Direccion]]&lt;&gt;""," DIR: " &amp; COUNTIFS(AVANZA[Direccion],AVANZA[[#This Row],[Direccion]]),""))</f>
        <v xml:space="preserve"> dir: 1</v>
      </c>
      <c r="G381" t="str">
        <f>IFERROR(VLOOKUP(AVANZA[[#This Row],[Cedula_Vendedor_Atis]],PLANTA[[#All],[CEDULA]:[LINEA]],3,0),"No Cruza")</f>
        <v>Marisol Avella</v>
      </c>
      <c r="H381" t="str">
        <f>IFERROR(VLOOKUP(AVANZA[[#This Row],[Cedula_Vendedor_Atis]],PLANTA[[#All],[CEDULA]:[LINEA]],4,0),"No Cruza")</f>
        <v>Fija</v>
      </c>
      <c r="I381" t="str">
        <f>LOWER(IF(AVANZA[[#This Row],[ATRIBUIBLE]]="",AVANZA[[#This Row],[Variable]],AVANZA[[#This Row],[ATRIBUIBLE]]))</f>
        <v>tecnico</v>
      </c>
      <c r="J381" s="14">
        <f>IF(AVANZA[[#This Row],[Variable]]=AVANZA[[#Headers],[TERMINADA]],1,0)</f>
        <v>0</v>
      </c>
      <c r="K381" s="14">
        <f>IF(AVANZA[[#This Row],[Variable]]=AVANZA[[#Headers],[ANULADA]],1,0)</f>
        <v>1</v>
      </c>
      <c r="L381" s="14">
        <f>IF(AVANZA[[#This Row],[Variable]]=AVANZA[[#Headers],[PENDIENTE]],1,0)</f>
        <v>0</v>
      </c>
      <c r="M381" s="14">
        <f>IF(AVANZA[[#This Row],[ESTADO AGENDA]]="AGENDADA",1,0)</f>
        <v>0</v>
      </c>
      <c r="N381" s="14">
        <f>IF(AVANZA[[#This Row],[ESTADO AGENDA]]="PENDIENTE DE AGENDAR",1,0)</f>
        <v>0</v>
      </c>
      <c r="O381" s="14">
        <f>IF(AVANZA[[#This Row],[ESTADO AGENDA]]="SUSPENDIDA",1,0)</f>
        <v>0</v>
      </c>
      <c r="P381" t="str" cm="1">
        <f t="array" ref="P381">_xlfn.XLOOKUP(AVANZA[[#This Row],[Num_Agrupacion_Pet_Atis]],Tabla1[[#All],[Numero_de_actuacion]],Tabla1[[#All],[Estado_de_la_orden]],"",0)</f>
        <v/>
      </c>
      <c r="Q381" s="2" t="str" cm="1">
        <f t="array" ref="Q381">_xlfn.XLOOKUP(AVANZA[[#This Row],[Num_Agrupacion_Pet_Atis]],Tabla1[[#All],[Numero_de_actuacion]],Tabla1[[#All],[Fecha_de_la_cita]],"",0)</f>
        <v/>
      </c>
      <c r="R381" t="str" cm="1">
        <f t="array" ref="R381">_xlfn.XLOOKUP(AVANZA[[#This Row],[Num_Agrupacion_Pet_Atis]],Tabla1[[#All],[Numero_de_actuacion]],Tabla1[[#All],[Franja_horaria_de_la_cita]],"",0)</f>
        <v/>
      </c>
      <c r="S381" s="14" t="str">
        <f>IFERROR(DAY(AVANZA[[#This Row],[FECHA AGENDA]]),"")</f>
        <v/>
      </c>
      <c r="T381" s="14" t="str">
        <f>IFERROR(MONTH(AVANZA[[#This Row],[FECHA AGENDA]]),"")</f>
        <v/>
      </c>
      <c r="U381" t="str" cm="1">
        <f t="array" ref="U381">_xlfn.XLOOKUP(AVANZA[[#This Row],[Num_Agrupacion_Pet_Atis]],Tabla1[[#All],[Numero_de_actuacion]],Tabla1[[#All],[Motivo_de_suspension]],"",0)</f>
        <v/>
      </c>
      <c r="V381" s="2" t="str" cm="1">
        <f t="array" ref="V381">_xlfn.XLOOKUP(AVANZA[[#This Row],[Num_Agrupacion_Pet_Atis]],Tabla1[[#All],[Numero_de_actuacion]],Tabla1[[#All],[No_identificacion_cliente]],"",0)</f>
        <v/>
      </c>
      <c r="W381" s="2" t="str" cm="1">
        <f t="array" ref="W381">_xlfn.XLOOKUP(AVANZA[[#This Row],[Num_Agrupacion_Pet_Atis]],Tabla1[[#All],[Numero_de_actuacion]],Tabla1[[#All],[Movil_de_contacto]],"",0)</f>
        <v/>
      </c>
      <c r="X381" s="14">
        <f>IF(OR(AVANZA[[#This Row],[ESTADO LEG]]="Legalizada grabacion",AVANZA[[#This Row],[ESTADO LEG]]="Legalizada aut"),1,0)</f>
        <v>0</v>
      </c>
      <c r="Y381" s="14">
        <f>IF(OR(AVANZA[[#This Row],[ESTADO LEG]]="pdte legalizar",AVANZA[[#This Row],[ESTADO LEG]]="No cruza"),1,0)</f>
        <v>0</v>
      </c>
      <c r="Z381" t="str" cm="1">
        <f t="array" ref="Z381">IF(AVANZA[[#This Row],[Variable]]="Terminada",LOWER(_xlfn.XLOOKUP(AVANZA[[#This Row],[ID_Peticion]],Tabla6[[#All],[NUM_PETICION]],Tabla6[[#All],[ESTADO_LEG]],"NO CRUZA",0)),AVANZA[[#This Row],[Variable]])</f>
        <v>ANULADA</v>
      </c>
      <c r="AA381" t="str" cm="1">
        <f t="array" ref="AA381">_xlfn.XLOOKUP(AVANZA[[#This Row],[ID_Peticion]],Tabla6[[#All],[NUM_PETICION]],Tabla6[[#All],[DIF_DIAS]],"",0)</f>
        <v/>
      </c>
      <c r="AB381" s="2" t="str" cm="1">
        <f t="array" ref="AB381">IFERROR(_xlfn.XLOOKUP(AVANZA[[#This Row],[ID_Peticion]],Tabla6[[#All],[NUM_PETICION]],Tabla6[[#All],[FEC_LEGAL]],"",0),"")</f>
        <v/>
      </c>
      <c r="AC381" s="14">
        <f ca="1">IF(AVANZA[[#This Row],[FECHA LEG]]&lt;&gt;0,IFERROR(AVANZA[[#This Row],[FECHA LEG]]-AVANZA[[#This Row],[FechaIniEstadoSubPetAtis]],0),TODAY()-AVANZA[[#This Row],[FechaIniEstadoSubPetAtis]])</f>
        <v>0</v>
      </c>
      <c r="AD381" s="35">
        <f ca="1">IF(AVANZA[[#This Row],[FINAL Vs LG]]&lt;&gt;0,IF(AVANZA[[#This Row],[FINAL Vs LG]]&lt;7.1,"100%",IF(AND(AVANZA[[#This Row],[FINAL Vs LG]]&gt;7.1,AVANZA[[#This Row],[FINAL Vs LG]]&lt;11.1),"50%","0%")),0)</f>
        <v>0</v>
      </c>
      <c r="AE381" s="14">
        <f ca="1">VLOOKUP(DAY(TODAY()),BACK!F:G,2,0)</f>
        <v>14</v>
      </c>
      <c r="AF381" s="14">
        <f>BACK!$I$2</f>
        <v>24</v>
      </c>
      <c r="AG381" s="14">
        <f>IF(AVANZA[[#This Row],[Oferta_empaquetada_comisiones]]="SI",1,0)</f>
        <v>0</v>
      </c>
      <c r="AH381" s="36">
        <f>IF(AVANZA[[#This Row],[Variable]]="TERMINADA",IFERROR(VLOOKUP(AVANZA[[#This Row],[SUPERVISOR]],Tabla2[#All],4,0),0),)</f>
        <v>0</v>
      </c>
      <c r="AI381" s="14">
        <f>IF(AVANZA[[#This Row],[Producto]]="BA",1,0)</f>
        <v>0</v>
      </c>
      <c r="AJ381" s="14">
        <f>IF(AVANZA[[#This Row],[Producto]]="DUO",1,0)</f>
        <v>0</v>
      </c>
      <c r="AK381" s="14">
        <f>IF(AVANZA[[#This Row],[Producto]]="TRIO",1,0)</f>
        <v>1</v>
      </c>
      <c r="AL381" t="s">
        <v>221</v>
      </c>
      <c r="AM381">
        <v>-1</v>
      </c>
      <c r="AN381">
        <v>-1</v>
      </c>
      <c r="AO381" t="s">
        <v>16277</v>
      </c>
      <c r="AP381" s="1">
        <v>46146.634467592594</v>
      </c>
      <c r="AQ381">
        <v>-1</v>
      </c>
      <c r="AR381" t="s">
        <v>16278</v>
      </c>
      <c r="AS381">
        <v>-1</v>
      </c>
      <c r="AT381">
        <v>-1</v>
      </c>
      <c r="AU381">
        <v>-1</v>
      </c>
      <c r="AV381">
        <v>-1</v>
      </c>
      <c r="AW381">
        <v>-1</v>
      </c>
      <c r="AX381" t="s">
        <v>224</v>
      </c>
      <c r="AY381">
        <v>-1</v>
      </c>
      <c r="AZ381">
        <v>2026</v>
      </c>
      <c r="BA381">
        <v>5</v>
      </c>
      <c r="BB381">
        <v>9</v>
      </c>
      <c r="BC381">
        <v>-1</v>
      </c>
      <c r="BD381" t="s">
        <v>225</v>
      </c>
      <c r="BE381">
        <v>-1</v>
      </c>
      <c r="BF381">
        <v>20001622048217</v>
      </c>
      <c r="BG381" t="s">
        <v>376</v>
      </c>
      <c r="BH381" t="s">
        <v>377</v>
      </c>
      <c r="BI381" t="s">
        <v>16279</v>
      </c>
      <c r="BJ381">
        <v>-1</v>
      </c>
      <c r="BK381">
        <v>-1</v>
      </c>
      <c r="BL381">
        <v>-1</v>
      </c>
      <c r="BM381" t="s">
        <v>573</v>
      </c>
      <c r="BN381" t="s">
        <v>230</v>
      </c>
      <c r="BO381" t="s">
        <v>16280</v>
      </c>
      <c r="BP381" t="s">
        <v>380</v>
      </c>
      <c r="BQ381">
        <v>2026</v>
      </c>
      <c r="BR381">
        <v>5</v>
      </c>
      <c r="BS381">
        <v>4</v>
      </c>
      <c r="BT381" s="1">
        <v>46151.543310185189</v>
      </c>
      <c r="BU381" t="s">
        <v>575</v>
      </c>
      <c r="BV381" s="2">
        <v>46151</v>
      </c>
      <c r="BW381" t="s">
        <v>576</v>
      </c>
      <c r="BX381" s="2">
        <v>46147</v>
      </c>
      <c r="BY381" s="2">
        <v>46151</v>
      </c>
      <c r="BZ381" t="s">
        <v>235</v>
      </c>
      <c r="CA381" t="s">
        <v>2096</v>
      </c>
      <c r="CB381" t="s">
        <v>2097</v>
      </c>
      <c r="CC381" t="s">
        <v>16281</v>
      </c>
      <c r="CD381" t="s">
        <v>16282</v>
      </c>
      <c r="CE381">
        <v>-1</v>
      </c>
      <c r="CF381" t="s">
        <v>2100</v>
      </c>
      <c r="CG381" t="s">
        <v>941</v>
      </c>
      <c r="CH381" t="s">
        <v>491</v>
      </c>
      <c r="CI381">
        <v>73211780</v>
      </c>
      <c r="CJ381" t="s">
        <v>244</v>
      </c>
      <c r="CK381" t="s">
        <v>245</v>
      </c>
      <c r="CL381" t="s">
        <v>246</v>
      </c>
      <c r="CM381" t="s">
        <v>247</v>
      </c>
      <c r="CN381" t="s">
        <v>248</v>
      </c>
      <c r="CT381" t="s">
        <v>386</v>
      </c>
      <c r="CU381" t="s">
        <v>387</v>
      </c>
      <c r="CW381" t="s">
        <v>388</v>
      </c>
      <c r="CX381" t="s">
        <v>389</v>
      </c>
      <c r="CY381" t="s">
        <v>1753</v>
      </c>
      <c r="DA381" t="s">
        <v>250</v>
      </c>
      <c r="DB381">
        <v>-1</v>
      </c>
      <c r="DF381" t="s">
        <v>955</v>
      </c>
      <c r="DJ381" t="s">
        <v>252</v>
      </c>
      <c r="DK381" t="s">
        <v>253</v>
      </c>
      <c r="DL381" t="s">
        <v>253</v>
      </c>
      <c r="DN381" t="s">
        <v>390</v>
      </c>
      <c r="DR381" t="s">
        <v>256</v>
      </c>
      <c r="DS381" t="s">
        <v>244</v>
      </c>
      <c r="DT381" t="s">
        <v>243</v>
      </c>
      <c r="DV381">
        <v>1</v>
      </c>
      <c r="DW381" t="s">
        <v>331</v>
      </c>
      <c r="ED381" s="2">
        <v>46151</v>
      </c>
      <c r="EF381">
        <v>12</v>
      </c>
      <c r="EP381" t="s">
        <v>258</v>
      </c>
      <c r="ES381" t="s">
        <v>14295</v>
      </c>
      <c r="FA381" t="s">
        <v>245</v>
      </c>
      <c r="FB381" t="s">
        <v>2103</v>
      </c>
      <c r="FD381" t="s">
        <v>2103</v>
      </c>
      <c r="FE381" t="s">
        <v>2104</v>
      </c>
      <c r="FF381" t="s">
        <v>2104</v>
      </c>
      <c r="FK381" t="s">
        <v>263</v>
      </c>
      <c r="FL381" t="s">
        <v>16283</v>
      </c>
      <c r="FN381" t="s">
        <v>248</v>
      </c>
      <c r="FO381" t="s">
        <v>265</v>
      </c>
      <c r="FR381">
        <v>0</v>
      </c>
      <c r="GB381" t="s">
        <v>266</v>
      </c>
      <c r="GM381">
        <v>0</v>
      </c>
      <c r="GS381" t="s">
        <v>267</v>
      </c>
      <c r="GT381" s="2">
        <v>44408</v>
      </c>
      <c r="GU381" t="s">
        <v>268</v>
      </c>
      <c r="GV381" t="s">
        <v>335</v>
      </c>
      <c r="GW381" t="s">
        <v>394</v>
      </c>
      <c r="GZ381" t="s">
        <v>395</v>
      </c>
      <c r="HA381" t="s">
        <v>336</v>
      </c>
      <c r="HC381" t="s">
        <v>337</v>
      </c>
      <c r="HE381" t="s">
        <v>230</v>
      </c>
      <c r="HF381" t="s">
        <v>16284</v>
      </c>
      <c r="HR381" t="s">
        <v>278</v>
      </c>
      <c r="HV381">
        <v>131990</v>
      </c>
      <c r="HW381" t="s">
        <v>281</v>
      </c>
      <c r="HY381">
        <v>0</v>
      </c>
      <c r="HZ381">
        <v>0</v>
      </c>
      <c r="IA381" t="s">
        <v>279</v>
      </c>
      <c r="IB381" t="s">
        <v>281</v>
      </c>
      <c r="IC381" t="s">
        <v>1278</v>
      </c>
      <c r="IE381" t="s">
        <v>283</v>
      </c>
      <c r="IF381" t="s">
        <v>283</v>
      </c>
      <c r="IG381" t="s">
        <v>283</v>
      </c>
      <c r="IH381" t="s">
        <v>284</v>
      </c>
      <c r="II381" t="s">
        <v>285</v>
      </c>
      <c r="IJ381" t="s">
        <v>286</v>
      </c>
      <c r="IK381" t="s">
        <v>278</v>
      </c>
      <c r="IL381" t="s">
        <v>287</v>
      </c>
      <c r="IM381" t="s">
        <v>288</v>
      </c>
      <c r="IN381" t="s">
        <v>958</v>
      </c>
      <c r="IP381" t="s">
        <v>1756</v>
      </c>
      <c r="IQ381" t="s">
        <v>284</v>
      </c>
      <c r="IS381" t="s">
        <v>291</v>
      </c>
      <c r="IT381" t="s">
        <v>453</v>
      </c>
      <c r="IU381" t="s">
        <v>713</v>
      </c>
      <c r="IV381" t="s">
        <v>434</v>
      </c>
      <c r="IW381" t="s">
        <v>318</v>
      </c>
      <c r="IY381" t="s">
        <v>281</v>
      </c>
    </row>
    <row r="382" spans="1:259" x14ac:dyDescent="0.3">
      <c r="A382" s="14">
        <f>DAY(AVANZA[[#This Row],[FechaSeguimiento]])</f>
        <v>9</v>
      </c>
      <c r="B382" s="14">
        <f>MONTH(AVANZA[[#This Row],[FechaSeguimiento]])</f>
        <v>5</v>
      </c>
      <c r="C382"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82" t="str">
        <f>LOWER(IFERROR(VLOOKUP(AVANZA[[#This Row],[ID_Peticion]],CANCELADAS[#All],2,0),""))</f>
        <v/>
      </c>
      <c r="E382" t="str">
        <f>LOWER(IFERROR(VLOOKUP(AVANZA[[#This Row],[ID_Peticion]],CANCELADAS[#All],3,0),""))</f>
        <v/>
      </c>
      <c r="F382" t="str">
        <f>LOWER(IF(AVANZA[[#This Row],[CEDULA CLIENTE]]&lt;&gt;""," CC: " &amp; COUNTIFS(AVANZA[CEDULA CLIENTE],AVANZA[[#This Row],[CEDULA CLIENTE]]),"")&amp; IF(AVANZA[[#This Row],[Direccion]]&lt;&gt;""," DIR: " &amp; COUNTIFS(AVANZA[Direccion],AVANZA[[#This Row],[Direccion]]),""))</f>
        <v xml:space="preserve"> dir: 1</v>
      </c>
      <c r="G382" t="str">
        <f>IFERROR(VLOOKUP(AVANZA[[#This Row],[Cedula_Vendedor_Atis]],PLANTA[[#All],[CEDULA]:[LINEA]],3,0),"No Cruza")</f>
        <v>Marisol Avella</v>
      </c>
      <c r="H382" t="str">
        <f>IFERROR(VLOOKUP(AVANZA[[#This Row],[Cedula_Vendedor_Atis]],PLANTA[[#All],[CEDULA]:[LINEA]],4,0),"No Cruza")</f>
        <v>Fija</v>
      </c>
      <c r="I382" t="str">
        <f>LOWER(IF(AVANZA[[#This Row],[ATRIBUIBLE]]="",AVANZA[[#This Row],[Variable]],AVANZA[[#This Row],[ATRIBUIBLE]]))</f>
        <v>terminada</v>
      </c>
      <c r="J382" s="14">
        <f>IF(AVANZA[[#This Row],[Variable]]=AVANZA[[#Headers],[TERMINADA]],1,0)</f>
        <v>1</v>
      </c>
      <c r="K382" s="14">
        <f>IF(AVANZA[[#This Row],[Variable]]=AVANZA[[#Headers],[ANULADA]],1,0)</f>
        <v>0</v>
      </c>
      <c r="L382" s="14">
        <f>IF(AVANZA[[#This Row],[Variable]]=AVANZA[[#Headers],[PENDIENTE]],1,0)</f>
        <v>0</v>
      </c>
      <c r="M382" s="14">
        <f>IF(AVANZA[[#This Row],[ESTADO AGENDA]]="AGENDADA",1,0)</f>
        <v>0</v>
      </c>
      <c r="N382" s="14">
        <f>IF(AVANZA[[#This Row],[ESTADO AGENDA]]="PENDIENTE DE AGENDAR",1,0)</f>
        <v>0</v>
      </c>
      <c r="O382" s="14">
        <f>IF(AVANZA[[#This Row],[ESTADO AGENDA]]="SUSPENDIDA",1,0)</f>
        <v>0</v>
      </c>
      <c r="P382" t="str" cm="1">
        <f t="array" ref="P382">_xlfn.XLOOKUP(AVANZA[[#This Row],[Num_Agrupacion_Pet_Atis]],Tabla1[[#All],[Numero_de_actuacion]],Tabla1[[#All],[Estado_de_la_orden]],"",0)</f>
        <v/>
      </c>
      <c r="Q382" s="2" t="str" cm="1">
        <f t="array" ref="Q382">_xlfn.XLOOKUP(AVANZA[[#This Row],[Num_Agrupacion_Pet_Atis]],Tabla1[[#All],[Numero_de_actuacion]],Tabla1[[#All],[Fecha_de_la_cita]],"",0)</f>
        <v/>
      </c>
      <c r="R382" t="str" cm="1">
        <f t="array" ref="R382">_xlfn.XLOOKUP(AVANZA[[#This Row],[Num_Agrupacion_Pet_Atis]],Tabla1[[#All],[Numero_de_actuacion]],Tabla1[[#All],[Franja_horaria_de_la_cita]],"",0)</f>
        <v/>
      </c>
      <c r="S382" s="14" t="str">
        <f>IFERROR(DAY(AVANZA[[#This Row],[FECHA AGENDA]]),"")</f>
        <v/>
      </c>
      <c r="T382" s="14" t="str">
        <f>IFERROR(MONTH(AVANZA[[#This Row],[FECHA AGENDA]]),"")</f>
        <v/>
      </c>
      <c r="U382" t="str" cm="1">
        <f t="array" ref="U382">_xlfn.XLOOKUP(AVANZA[[#This Row],[Num_Agrupacion_Pet_Atis]],Tabla1[[#All],[Numero_de_actuacion]],Tabla1[[#All],[Motivo_de_suspension]],"",0)</f>
        <v/>
      </c>
      <c r="V382" s="2" t="str" cm="1">
        <f t="array" ref="V382">_xlfn.XLOOKUP(AVANZA[[#This Row],[Num_Agrupacion_Pet_Atis]],Tabla1[[#All],[Numero_de_actuacion]],Tabla1[[#All],[No_identificacion_cliente]],"",0)</f>
        <v/>
      </c>
      <c r="W382" s="2" t="str" cm="1">
        <f t="array" ref="W382">_xlfn.XLOOKUP(AVANZA[[#This Row],[Num_Agrupacion_Pet_Atis]],Tabla1[[#All],[Numero_de_actuacion]],Tabla1[[#All],[Movil_de_contacto]],"",0)</f>
        <v/>
      </c>
      <c r="X382" s="14">
        <f>IF(OR(AVANZA[[#This Row],[ESTADO LEG]]="Legalizada grabacion",AVANZA[[#This Row],[ESTADO LEG]]="Legalizada aut"),1,0)</f>
        <v>0</v>
      </c>
      <c r="Y382" s="14">
        <f>IF(OR(AVANZA[[#This Row],[ESTADO LEG]]="pdte legalizar",AVANZA[[#This Row],[ESTADO LEG]]="No cruza"),1,0)</f>
        <v>1</v>
      </c>
      <c r="Z382" t="str" cm="1">
        <f t="array" ref="Z382">IF(AVANZA[[#This Row],[Variable]]="Terminada",LOWER(_xlfn.XLOOKUP(AVANZA[[#This Row],[ID_Peticion]],Tabla6[[#All],[NUM_PETICION]],Tabla6[[#All],[ESTADO_LEG]],"NO CRUZA",0)),AVANZA[[#This Row],[Variable]])</f>
        <v>pdte legalizar</v>
      </c>
      <c r="AA382" cm="1">
        <f t="array" ref="AA382">_xlfn.XLOOKUP(AVANZA[[#This Row],[ID_Peticion]],Tabla6[[#All],[NUM_PETICION]],Tabla6[[#All],[DIF_DIAS]],"",0)</f>
        <v>4</v>
      </c>
      <c r="AB382" s="2" cm="1">
        <f t="array" ref="AB382">IFERROR(_xlfn.XLOOKUP(AVANZA[[#This Row],[ID_Peticion]],Tabla6[[#All],[NUM_PETICION]],Tabla6[[#All],[FEC_LEGAL]],"",0),"")</f>
        <v>0</v>
      </c>
      <c r="AC382" s="14">
        <f ca="1">IF(AVANZA[[#This Row],[FECHA LEG]]&lt;&gt;0,IFERROR(AVANZA[[#This Row],[FECHA LEG]]-AVANZA[[#This Row],[FechaIniEstadoSubPetAtis]],0),TODAY()-AVANZA[[#This Row],[FechaIniEstadoSubPetAtis]])</f>
        <v>8</v>
      </c>
      <c r="AD382" s="35" t="str">
        <f ca="1">IF(AVANZA[[#This Row],[FINAL Vs LG]]&lt;&gt;0,IF(AVANZA[[#This Row],[FINAL Vs LG]]&lt;7.1,"100%",IF(AND(AVANZA[[#This Row],[FINAL Vs LG]]&gt;7.1,AVANZA[[#This Row],[FINAL Vs LG]]&lt;11.1),"50%","0%")),0)</f>
        <v>50%</v>
      </c>
      <c r="AE382" s="14">
        <f ca="1">VLOOKUP(DAY(TODAY()),BACK!F:G,2,0)</f>
        <v>14</v>
      </c>
      <c r="AF382" s="14">
        <f>BACK!$I$2</f>
        <v>24</v>
      </c>
      <c r="AG382" s="14">
        <f>IF(AVANZA[[#This Row],[Oferta_empaquetada_comisiones]]="SI",1,0)</f>
        <v>0</v>
      </c>
      <c r="AH382" s="36">
        <f>IF(AVANZA[[#This Row],[Variable]]="TERMINADA",IFERROR(VLOOKUP(AVANZA[[#This Row],[SUPERVISOR]],Tabla2[#All],4,0),0),)</f>
        <v>3.5</v>
      </c>
      <c r="AI382" s="14">
        <f>IF(AVANZA[[#This Row],[Producto]]="BA",1,0)</f>
        <v>1</v>
      </c>
      <c r="AJ382" s="14">
        <f>IF(AVANZA[[#This Row],[Producto]]="DUO",1,0)</f>
        <v>0</v>
      </c>
      <c r="AK382" s="14">
        <f>IF(AVANZA[[#This Row],[Producto]]="TRIO",1,0)</f>
        <v>0</v>
      </c>
      <c r="AL382" t="s">
        <v>667</v>
      </c>
      <c r="AM382">
        <v>-1</v>
      </c>
      <c r="AN382">
        <v>-1</v>
      </c>
      <c r="AO382" t="s">
        <v>16285</v>
      </c>
      <c r="AP382" s="1">
        <v>46149.318749999999</v>
      </c>
      <c r="AQ382">
        <v>-1</v>
      </c>
      <c r="AR382" t="s">
        <v>16286</v>
      </c>
      <c r="AS382">
        <v>-1</v>
      </c>
      <c r="AT382">
        <v>-1</v>
      </c>
      <c r="AU382">
        <v>-1</v>
      </c>
      <c r="AV382">
        <v>-1</v>
      </c>
      <c r="AW382">
        <v>-1</v>
      </c>
      <c r="AX382" t="s">
        <v>224</v>
      </c>
      <c r="AY382">
        <v>-1</v>
      </c>
      <c r="AZ382">
        <v>2026</v>
      </c>
      <c r="BA382">
        <v>5</v>
      </c>
      <c r="BB382">
        <v>9</v>
      </c>
      <c r="BC382">
        <v>-1</v>
      </c>
      <c r="BD382" t="s">
        <v>225</v>
      </c>
      <c r="BE382">
        <v>-1</v>
      </c>
      <c r="BF382">
        <v>20001623739624</v>
      </c>
      <c r="BG382" t="s">
        <v>226</v>
      </c>
      <c r="BH382" t="s">
        <v>227</v>
      </c>
      <c r="BI382" t="s">
        <v>16287</v>
      </c>
      <c r="BJ382">
        <v>-1</v>
      </c>
      <c r="BK382">
        <v>-1</v>
      </c>
      <c r="BL382">
        <v>-1</v>
      </c>
      <c r="BM382" t="s">
        <v>229</v>
      </c>
      <c r="BN382" t="s">
        <v>230</v>
      </c>
      <c r="BO382" t="s">
        <v>16288</v>
      </c>
      <c r="BP382" t="s">
        <v>232</v>
      </c>
      <c r="BQ382">
        <v>2026</v>
      </c>
      <c r="BR382">
        <v>5</v>
      </c>
      <c r="BS382">
        <v>7</v>
      </c>
      <c r="BT382" s="1">
        <v>46151.497824074075</v>
      </c>
      <c r="BU382" t="s">
        <v>233</v>
      </c>
      <c r="BV382" s="2">
        <v>46151</v>
      </c>
      <c r="BW382" t="s">
        <v>234</v>
      </c>
      <c r="BX382" s="2">
        <v>46149</v>
      </c>
      <c r="BY382" s="2">
        <v>46151</v>
      </c>
      <c r="BZ382" t="s">
        <v>235</v>
      </c>
      <c r="CA382" t="s">
        <v>321</v>
      </c>
      <c r="CB382" t="s">
        <v>322</v>
      </c>
      <c r="CC382" t="s">
        <v>16289</v>
      </c>
      <c r="CD382" t="s">
        <v>2825</v>
      </c>
      <c r="CE382">
        <v>-1</v>
      </c>
      <c r="CF382" t="s">
        <v>324</v>
      </c>
      <c r="CG382" t="s">
        <v>325</v>
      </c>
      <c r="CH382" t="s">
        <v>326</v>
      </c>
      <c r="CI382">
        <v>1098100287</v>
      </c>
      <c r="CJ382" t="s">
        <v>675</v>
      </c>
      <c r="CK382" t="s">
        <v>245</v>
      </c>
      <c r="CL382" t="s">
        <v>246</v>
      </c>
      <c r="CM382" t="s">
        <v>247</v>
      </c>
      <c r="CN382" t="s">
        <v>359</v>
      </c>
      <c r="CT382" t="s">
        <v>386</v>
      </c>
      <c r="CU382" t="s">
        <v>225</v>
      </c>
      <c r="CW382" t="s">
        <v>226</v>
      </c>
      <c r="CX382" t="s">
        <v>227</v>
      </c>
      <c r="DA382" t="s">
        <v>250</v>
      </c>
      <c r="DB382">
        <v>-1</v>
      </c>
      <c r="DF382" t="s">
        <v>251</v>
      </c>
      <c r="DJ382" t="s">
        <v>252</v>
      </c>
      <c r="DK382" t="s">
        <v>253</v>
      </c>
      <c r="DL382" t="s">
        <v>254</v>
      </c>
      <c r="DN382" t="s">
        <v>255</v>
      </c>
      <c r="DR382" t="s">
        <v>676</v>
      </c>
      <c r="DS382" t="s">
        <v>675</v>
      </c>
      <c r="DT382" t="s">
        <v>674</v>
      </c>
      <c r="DV382">
        <v>1</v>
      </c>
      <c r="DW382" t="s">
        <v>331</v>
      </c>
      <c r="ED382" s="2">
        <v>46151</v>
      </c>
      <c r="EF382">
        <v>1</v>
      </c>
      <c r="EP382" t="s">
        <v>258</v>
      </c>
      <c r="ES382" t="s">
        <v>412</v>
      </c>
      <c r="FA382" t="s">
        <v>245</v>
      </c>
      <c r="FB382" t="s">
        <v>333</v>
      </c>
      <c r="FD382" t="s">
        <v>333</v>
      </c>
      <c r="FE382" t="s">
        <v>334</v>
      </c>
      <c r="FF382" t="s">
        <v>334</v>
      </c>
      <c r="FK382" t="s">
        <v>263</v>
      </c>
      <c r="FL382" t="s">
        <v>16290</v>
      </c>
      <c r="FN382" t="s">
        <v>359</v>
      </c>
      <c r="FO382" t="s">
        <v>366</v>
      </c>
      <c r="FR382">
        <v>85900</v>
      </c>
      <c r="GB382" t="s">
        <v>266</v>
      </c>
      <c r="GC382" t="s">
        <v>225</v>
      </c>
      <c r="GD382">
        <v>0</v>
      </c>
      <c r="GF382">
        <v>0</v>
      </c>
      <c r="GG382">
        <v>25421</v>
      </c>
      <c r="GI382">
        <v>85900</v>
      </c>
      <c r="GJ382">
        <v>0</v>
      </c>
      <c r="GL382">
        <v>0</v>
      </c>
      <c r="GM382">
        <v>102221</v>
      </c>
      <c r="GS382" t="s">
        <v>267</v>
      </c>
      <c r="GT382" s="2">
        <v>45138</v>
      </c>
      <c r="GU382" t="s">
        <v>268</v>
      </c>
      <c r="GV382" t="s">
        <v>269</v>
      </c>
      <c r="GW382" t="s">
        <v>270</v>
      </c>
      <c r="GX382" t="s">
        <v>271</v>
      </c>
      <c r="GY382" t="s">
        <v>272</v>
      </c>
      <c r="GZ382" t="s">
        <v>273</v>
      </c>
      <c r="HA382" t="s">
        <v>274</v>
      </c>
      <c r="HB382" t="s">
        <v>321</v>
      </c>
      <c r="HC382" t="s">
        <v>321</v>
      </c>
      <c r="HD382" t="s">
        <v>415</v>
      </c>
      <c r="HE382" t="s">
        <v>230</v>
      </c>
      <c r="HF382" t="s">
        <v>416</v>
      </c>
      <c r="HG382" t="s">
        <v>277</v>
      </c>
      <c r="HR382" t="s">
        <v>278</v>
      </c>
      <c r="HV382">
        <v>85900</v>
      </c>
      <c r="HW382" t="s">
        <v>279</v>
      </c>
      <c r="HX382" t="s">
        <v>280</v>
      </c>
      <c r="HY382">
        <v>77567</v>
      </c>
      <c r="HZ382">
        <v>17668</v>
      </c>
      <c r="IA382" t="s">
        <v>279</v>
      </c>
      <c r="IB382" t="s">
        <v>281</v>
      </c>
      <c r="ID382" t="s">
        <v>370</v>
      </c>
      <c r="IE382" t="s">
        <v>283</v>
      </c>
      <c r="IF382" t="s">
        <v>283</v>
      </c>
      <c r="IG382" t="s">
        <v>283</v>
      </c>
      <c r="IH382" t="s">
        <v>284</v>
      </c>
      <c r="II382" t="s">
        <v>285</v>
      </c>
      <c r="IJ382" t="s">
        <v>286</v>
      </c>
      <c r="IK382" t="s">
        <v>278</v>
      </c>
      <c r="IL382" t="s">
        <v>371</v>
      </c>
      <c r="IM382" t="s">
        <v>288</v>
      </c>
      <c r="IN382" t="s">
        <v>289</v>
      </c>
      <c r="IP382" t="s">
        <v>290</v>
      </c>
      <c r="IQ382" t="s">
        <v>284</v>
      </c>
      <c r="IS382" t="s">
        <v>291</v>
      </c>
      <c r="IT382" t="s">
        <v>315</v>
      </c>
      <c r="IU382" t="s">
        <v>316</v>
      </c>
      <c r="IV382" t="s">
        <v>317</v>
      </c>
      <c r="IW382" t="s">
        <v>318</v>
      </c>
      <c r="IY382" t="s">
        <v>281</v>
      </c>
    </row>
    <row r="383" spans="1:259" x14ac:dyDescent="0.3">
      <c r="A383" s="14">
        <f>DAY(AVANZA[[#This Row],[FechaSeguimiento]])</f>
        <v>9</v>
      </c>
      <c r="B383" s="14">
        <f>MONTH(AVANZA[[#This Row],[FechaSeguimiento]])</f>
        <v>5</v>
      </c>
      <c r="C383"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83" t="str">
        <f>LOWER(IFERROR(VLOOKUP(AVANZA[[#This Row],[ID_Peticion]],CANCELADAS[#All],2,0),""))</f>
        <v>qt - recursos mal aprovisionados</v>
      </c>
      <c r="E383" t="str">
        <f>LOWER(IFERROR(VLOOKUP(AVANZA[[#This Row],[ID_Peticion]],CANCELADAS[#All],3,0),""))</f>
        <v>tecnico</v>
      </c>
      <c r="F383" t="str">
        <f>LOWER(IF(AVANZA[[#This Row],[CEDULA CLIENTE]]&lt;&gt;""," CC: " &amp; COUNTIFS(AVANZA[CEDULA CLIENTE],AVANZA[[#This Row],[CEDULA CLIENTE]]),"")&amp; IF(AVANZA[[#This Row],[Direccion]]&lt;&gt;""," DIR: " &amp; COUNTIFS(AVANZA[Direccion],AVANZA[[#This Row],[Direccion]]),""))</f>
        <v xml:space="preserve"> dir: 1</v>
      </c>
      <c r="G383" t="str">
        <f>IFERROR(VLOOKUP(AVANZA[[#This Row],[Cedula_Vendedor_Atis]],PLANTA[[#All],[CEDULA]:[LINEA]],3,0),"No Cruza")</f>
        <v>Marisol Avella</v>
      </c>
      <c r="H383" t="str">
        <f>IFERROR(VLOOKUP(AVANZA[[#This Row],[Cedula_Vendedor_Atis]],PLANTA[[#All],[CEDULA]:[LINEA]],4,0),"No Cruza")</f>
        <v>Fija</v>
      </c>
      <c r="I383" t="str">
        <f>LOWER(IF(AVANZA[[#This Row],[ATRIBUIBLE]]="",AVANZA[[#This Row],[Variable]],AVANZA[[#This Row],[ATRIBUIBLE]]))</f>
        <v>tecnico</v>
      </c>
      <c r="J383" s="14">
        <f>IF(AVANZA[[#This Row],[Variable]]=AVANZA[[#Headers],[TERMINADA]],1,0)</f>
        <v>0</v>
      </c>
      <c r="K383" s="14">
        <f>IF(AVANZA[[#This Row],[Variable]]=AVANZA[[#Headers],[ANULADA]],1,0)</f>
        <v>1</v>
      </c>
      <c r="L383" s="14">
        <f>IF(AVANZA[[#This Row],[Variable]]=AVANZA[[#Headers],[PENDIENTE]],1,0)</f>
        <v>0</v>
      </c>
      <c r="M383" s="14">
        <f>IF(AVANZA[[#This Row],[ESTADO AGENDA]]="AGENDADA",1,0)</f>
        <v>0</v>
      </c>
      <c r="N383" s="14">
        <f>IF(AVANZA[[#This Row],[ESTADO AGENDA]]="PENDIENTE DE AGENDAR",1,0)</f>
        <v>0</v>
      </c>
      <c r="O383" s="14">
        <f>IF(AVANZA[[#This Row],[ESTADO AGENDA]]="SUSPENDIDA",1,0)</f>
        <v>0</v>
      </c>
      <c r="P383" t="str" cm="1">
        <f t="array" ref="P383">_xlfn.XLOOKUP(AVANZA[[#This Row],[Num_Agrupacion_Pet_Atis]],Tabla1[[#All],[Numero_de_actuacion]],Tabla1[[#All],[Estado_de_la_orden]],"",0)</f>
        <v/>
      </c>
      <c r="Q383" s="2" t="str" cm="1">
        <f t="array" ref="Q383">_xlfn.XLOOKUP(AVANZA[[#This Row],[Num_Agrupacion_Pet_Atis]],Tabla1[[#All],[Numero_de_actuacion]],Tabla1[[#All],[Fecha_de_la_cita]],"",0)</f>
        <v/>
      </c>
      <c r="R383" t="str" cm="1">
        <f t="array" ref="R383">_xlfn.XLOOKUP(AVANZA[[#This Row],[Num_Agrupacion_Pet_Atis]],Tabla1[[#All],[Numero_de_actuacion]],Tabla1[[#All],[Franja_horaria_de_la_cita]],"",0)</f>
        <v/>
      </c>
      <c r="S383" s="14" t="str">
        <f>IFERROR(DAY(AVANZA[[#This Row],[FECHA AGENDA]]),"")</f>
        <v/>
      </c>
      <c r="T383" s="14" t="str">
        <f>IFERROR(MONTH(AVANZA[[#This Row],[FECHA AGENDA]]),"")</f>
        <v/>
      </c>
      <c r="U383" t="str" cm="1">
        <f t="array" ref="U383">_xlfn.XLOOKUP(AVANZA[[#This Row],[Num_Agrupacion_Pet_Atis]],Tabla1[[#All],[Numero_de_actuacion]],Tabla1[[#All],[Motivo_de_suspension]],"",0)</f>
        <v/>
      </c>
      <c r="V383" s="2" t="str" cm="1">
        <f t="array" ref="V383">_xlfn.XLOOKUP(AVANZA[[#This Row],[Num_Agrupacion_Pet_Atis]],Tabla1[[#All],[Numero_de_actuacion]],Tabla1[[#All],[No_identificacion_cliente]],"",0)</f>
        <v/>
      </c>
      <c r="W383" s="2" t="str" cm="1">
        <f t="array" ref="W383">_xlfn.XLOOKUP(AVANZA[[#This Row],[Num_Agrupacion_Pet_Atis]],Tabla1[[#All],[Numero_de_actuacion]],Tabla1[[#All],[Movil_de_contacto]],"",0)</f>
        <v/>
      </c>
      <c r="X383" s="14">
        <f>IF(OR(AVANZA[[#This Row],[ESTADO LEG]]="Legalizada grabacion",AVANZA[[#This Row],[ESTADO LEG]]="Legalizada aut"),1,0)</f>
        <v>0</v>
      </c>
      <c r="Y383" s="14">
        <f>IF(OR(AVANZA[[#This Row],[ESTADO LEG]]="pdte legalizar",AVANZA[[#This Row],[ESTADO LEG]]="No cruza"),1,0)</f>
        <v>0</v>
      </c>
      <c r="Z383" t="str" cm="1">
        <f t="array" ref="Z383">IF(AVANZA[[#This Row],[Variable]]="Terminada",LOWER(_xlfn.XLOOKUP(AVANZA[[#This Row],[ID_Peticion]],Tabla6[[#All],[NUM_PETICION]],Tabla6[[#All],[ESTADO_LEG]],"NO CRUZA",0)),AVANZA[[#This Row],[Variable]])</f>
        <v>ANULADA</v>
      </c>
      <c r="AA383" t="str" cm="1">
        <f t="array" ref="AA383">_xlfn.XLOOKUP(AVANZA[[#This Row],[ID_Peticion]],Tabla6[[#All],[NUM_PETICION]],Tabla6[[#All],[DIF_DIAS]],"",0)</f>
        <v/>
      </c>
      <c r="AB383" s="2" t="str" cm="1">
        <f t="array" ref="AB383">IFERROR(_xlfn.XLOOKUP(AVANZA[[#This Row],[ID_Peticion]],Tabla6[[#All],[NUM_PETICION]],Tabla6[[#All],[FEC_LEGAL]],"",0),"")</f>
        <v/>
      </c>
      <c r="AC383" s="14">
        <f ca="1">IF(AVANZA[[#This Row],[FECHA LEG]]&lt;&gt;0,IFERROR(AVANZA[[#This Row],[FECHA LEG]]-AVANZA[[#This Row],[FechaIniEstadoSubPetAtis]],0),TODAY()-AVANZA[[#This Row],[FechaIniEstadoSubPetAtis]])</f>
        <v>0</v>
      </c>
      <c r="AD383" s="35">
        <f ca="1">IF(AVANZA[[#This Row],[FINAL Vs LG]]&lt;&gt;0,IF(AVANZA[[#This Row],[FINAL Vs LG]]&lt;7.1,"100%",IF(AND(AVANZA[[#This Row],[FINAL Vs LG]]&gt;7.1,AVANZA[[#This Row],[FINAL Vs LG]]&lt;11.1),"50%","0%")),0)</f>
        <v>0</v>
      </c>
      <c r="AE383" s="14">
        <f ca="1">VLOOKUP(DAY(TODAY()),BACK!F:G,2,0)</f>
        <v>14</v>
      </c>
      <c r="AF383" s="14">
        <f>BACK!$I$2</f>
        <v>24</v>
      </c>
      <c r="AG383" s="14">
        <f>IF(AVANZA[[#This Row],[Oferta_empaquetada_comisiones]]="SI",1,0)</f>
        <v>0</v>
      </c>
      <c r="AH383" s="36">
        <f>IF(AVANZA[[#This Row],[Variable]]="TERMINADA",IFERROR(VLOOKUP(AVANZA[[#This Row],[SUPERVISOR]],Tabla2[#All],4,0),0),)</f>
        <v>0</v>
      </c>
      <c r="AI383" s="14">
        <f>IF(AVANZA[[#This Row],[Producto]]="BA",1,0)</f>
        <v>1</v>
      </c>
      <c r="AJ383" s="14">
        <f>IF(AVANZA[[#This Row],[Producto]]="DUO",1,0)</f>
        <v>0</v>
      </c>
      <c r="AK383" s="14">
        <f>IF(AVANZA[[#This Row],[Producto]]="TRIO",1,0)</f>
        <v>0</v>
      </c>
      <c r="AL383" t="s">
        <v>418</v>
      </c>
      <c r="AM383">
        <v>-1</v>
      </c>
      <c r="AN383">
        <v>-1</v>
      </c>
      <c r="AO383" t="s">
        <v>16291</v>
      </c>
      <c r="AP383" s="1">
        <v>46143.780173611114</v>
      </c>
      <c r="AQ383">
        <v>-1</v>
      </c>
      <c r="AR383" t="s">
        <v>16292</v>
      </c>
      <c r="AS383">
        <v>-1</v>
      </c>
      <c r="AT383">
        <v>-1</v>
      </c>
      <c r="AU383">
        <v>-1</v>
      </c>
      <c r="AV383">
        <v>-1</v>
      </c>
      <c r="AW383">
        <v>-1</v>
      </c>
      <c r="AX383" t="s">
        <v>224</v>
      </c>
      <c r="AY383">
        <v>-1</v>
      </c>
      <c r="AZ383">
        <v>2026</v>
      </c>
      <c r="BA383">
        <v>5</v>
      </c>
      <c r="BB383">
        <v>9</v>
      </c>
      <c r="BC383">
        <v>-1</v>
      </c>
      <c r="BD383" t="s">
        <v>225</v>
      </c>
      <c r="BE383">
        <v>-1</v>
      </c>
      <c r="BF383">
        <v>20001621093667</v>
      </c>
      <c r="BG383" t="s">
        <v>226</v>
      </c>
      <c r="BH383" t="s">
        <v>227</v>
      </c>
      <c r="BI383" t="s">
        <v>16293</v>
      </c>
      <c r="BJ383">
        <v>-1</v>
      </c>
      <c r="BK383">
        <v>-1</v>
      </c>
      <c r="BL383">
        <v>-1</v>
      </c>
      <c r="BM383" t="s">
        <v>573</v>
      </c>
      <c r="BN383" t="s">
        <v>230</v>
      </c>
      <c r="BO383" t="s">
        <v>16294</v>
      </c>
      <c r="BP383" t="s">
        <v>380</v>
      </c>
      <c r="BQ383">
        <v>2026</v>
      </c>
      <c r="BR383">
        <v>5</v>
      </c>
      <c r="BS383">
        <v>1</v>
      </c>
      <c r="BT383" s="1">
        <v>46151.339432870373</v>
      </c>
      <c r="BU383" t="s">
        <v>575</v>
      </c>
      <c r="BV383" s="2">
        <v>46151</v>
      </c>
      <c r="BW383" t="s">
        <v>576</v>
      </c>
      <c r="BX383" s="2">
        <v>46143</v>
      </c>
      <c r="BY383" s="2">
        <v>46151</v>
      </c>
      <c r="BZ383" t="s">
        <v>235</v>
      </c>
      <c r="CA383" t="s">
        <v>1358</v>
      </c>
      <c r="CB383" t="s">
        <v>1359</v>
      </c>
      <c r="CC383" t="s">
        <v>16295</v>
      </c>
      <c r="CD383" t="s">
        <v>16296</v>
      </c>
      <c r="CE383">
        <v>-1</v>
      </c>
      <c r="CF383" t="s">
        <v>1362</v>
      </c>
      <c r="CG383" t="s">
        <v>1363</v>
      </c>
      <c r="CH383" t="s">
        <v>242</v>
      </c>
      <c r="CI383">
        <v>1022940376</v>
      </c>
      <c r="CJ383" t="s">
        <v>426</v>
      </c>
      <c r="CK383" t="s">
        <v>245</v>
      </c>
      <c r="CL383" t="s">
        <v>409</v>
      </c>
      <c r="CM383" t="s">
        <v>247</v>
      </c>
      <c r="CN383" t="s">
        <v>410</v>
      </c>
      <c r="CT383" t="s">
        <v>249</v>
      </c>
      <c r="CU383" t="s">
        <v>225</v>
      </c>
      <c r="CW383" t="s">
        <v>226</v>
      </c>
      <c r="CX383" t="s">
        <v>227</v>
      </c>
      <c r="CY383" t="s">
        <v>1276</v>
      </c>
      <c r="DA383" t="s">
        <v>250</v>
      </c>
      <c r="DB383">
        <v>-1</v>
      </c>
      <c r="DF383" t="s">
        <v>955</v>
      </c>
      <c r="DJ383" t="s">
        <v>252</v>
      </c>
      <c r="DK383" t="s">
        <v>253</v>
      </c>
      <c r="DL383" t="s">
        <v>253</v>
      </c>
      <c r="DN383" t="s">
        <v>255</v>
      </c>
      <c r="DR383" t="s">
        <v>427</v>
      </c>
      <c r="DS383" t="s">
        <v>426</v>
      </c>
      <c r="DT383" t="s">
        <v>425</v>
      </c>
      <c r="DV383">
        <v>1</v>
      </c>
      <c r="DW383" t="s">
        <v>554</v>
      </c>
      <c r="ED383" s="2">
        <v>46151</v>
      </c>
      <c r="EF383">
        <v>9</v>
      </c>
      <c r="EP383" t="s">
        <v>258</v>
      </c>
      <c r="FA383" t="s">
        <v>245</v>
      </c>
      <c r="FB383" t="s">
        <v>1365</v>
      </c>
      <c r="FD383" t="s">
        <v>1365</v>
      </c>
      <c r="FE383" t="s">
        <v>1366</v>
      </c>
      <c r="FF383" t="s">
        <v>1366</v>
      </c>
      <c r="FK383" t="s">
        <v>263</v>
      </c>
      <c r="FN383" t="s">
        <v>410</v>
      </c>
      <c r="FO383" t="s">
        <v>414</v>
      </c>
      <c r="FR383">
        <v>0</v>
      </c>
      <c r="GB383" t="s">
        <v>266</v>
      </c>
      <c r="GM383">
        <v>0</v>
      </c>
      <c r="GS383" t="s">
        <v>267</v>
      </c>
      <c r="GT383" s="2"/>
      <c r="GU383" t="s">
        <v>268</v>
      </c>
      <c r="GV383" t="s">
        <v>335</v>
      </c>
      <c r="GW383" t="s">
        <v>270</v>
      </c>
      <c r="GX383" t="s">
        <v>271</v>
      </c>
      <c r="GY383" t="s">
        <v>271</v>
      </c>
      <c r="GZ383" t="s">
        <v>273</v>
      </c>
      <c r="HE383" t="s">
        <v>230</v>
      </c>
      <c r="HF383" t="s">
        <v>16297</v>
      </c>
      <c r="HR383" t="s">
        <v>278</v>
      </c>
      <c r="HV383">
        <v>85900</v>
      </c>
      <c r="HW383" t="s">
        <v>279</v>
      </c>
      <c r="HY383">
        <v>0</v>
      </c>
      <c r="HZ383">
        <v>0</v>
      </c>
      <c r="IA383" t="s">
        <v>279</v>
      </c>
      <c r="IB383" t="s">
        <v>281</v>
      </c>
      <c r="IC383" t="s">
        <v>13696</v>
      </c>
      <c r="IE383" t="s">
        <v>283</v>
      </c>
      <c r="IF383" t="s">
        <v>283</v>
      </c>
      <c r="IG383" t="s">
        <v>283</v>
      </c>
      <c r="IH383" t="s">
        <v>284</v>
      </c>
      <c r="II383" t="s">
        <v>285</v>
      </c>
      <c r="IJ383" t="s">
        <v>286</v>
      </c>
      <c r="IK383" t="s">
        <v>278</v>
      </c>
      <c r="IL383" t="s">
        <v>346</v>
      </c>
      <c r="IM383" t="s">
        <v>288</v>
      </c>
      <c r="IN383" t="s">
        <v>958</v>
      </c>
      <c r="IP383" t="s">
        <v>1279</v>
      </c>
      <c r="IQ383" t="s">
        <v>284</v>
      </c>
      <c r="IS383" t="s">
        <v>291</v>
      </c>
      <c r="IT383" t="s">
        <v>453</v>
      </c>
      <c r="IU383" t="s">
        <v>713</v>
      </c>
      <c r="IV383" t="s">
        <v>434</v>
      </c>
      <c r="IW383" t="s">
        <v>318</v>
      </c>
      <c r="IY383" t="s">
        <v>281</v>
      </c>
    </row>
    <row r="384" spans="1:259" x14ac:dyDescent="0.3">
      <c r="A384" s="14">
        <f>DAY(AVANZA[[#This Row],[FechaSeguimiento]])</f>
        <v>9</v>
      </c>
      <c r="B384" s="14">
        <f>MONTH(AVANZA[[#This Row],[FechaSeguimiento]])</f>
        <v>5</v>
      </c>
      <c r="C384"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84" t="str">
        <f>LOWER(IFERROR(VLOOKUP(AVANZA[[#This Row],[ID_Peticion]],CANCELADAS[#All],2,0),""))</f>
        <v/>
      </c>
      <c r="E384" t="str">
        <f>LOWER(IFERROR(VLOOKUP(AVANZA[[#This Row],[ID_Peticion]],CANCELADAS[#All],3,0),""))</f>
        <v/>
      </c>
      <c r="F384" t="str">
        <f>LOWER(IF(AVANZA[[#This Row],[CEDULA CLIENTE]]&lt;&gt;""," CC: " &amp; COUNTIFS(AVANZA[CEDULA CLIENTE],AVANZA[[#This Row],[CEDULA CLIENTE]]),"")&amp; IF(AVANZA[[#This Row],[Direccion]]&lt;&gt;""," DIR: " &amp; COUNTIFS(AVANZA[Direccion],AVANZA[[#This Row],[Direccion]]),""))</f>
        <v xml:space="preserve"> dir: 1</v>
      </c>
      <c r="G384" t="str">
        <f>IFERROR(VLOOKUP(AVANZA[[#This Row],[Cedula_Vendedor_Atis]],PLANTA[[#All],[CEDULA]:[LINEA]],3,0),"No Cruza")</f>
        <v>Marisol Avella</v>
      </c>
      <c r="H384" t="str">
        <f>IFERROR(VLOOKUP(AVANZA[[#This Row],[Cedula_Vendedor_Atis]],PLANTA[[#All],[CEDULA]:[LINEA]],4,0),"No Cruza")</f>
        <v>Fija</v>
      </c>
      <c r="I384" t="str">
        <f>LOWER(IF(AVANZA[[#This Row],[ATRIBUIBLE]]="",AVANZA[[#This Row],[Variable]],AVANZA[[#This Row],[ATRIBUIBLE]]))</f>
        <v>terminada</v>
      </c>
      <c r="J384" s="14">
        <f>IF(AVANZA[[#This Row],[Variable]]=AVANZA[[#Headers],[TERMINADA]],1,0)</f>
        <v>1</v>
      </c>
      <c r="K384" s="14">
        <f>IF(AVANZA[[#This Row],[Variable]]=AVANZA[[#Headers],[ANULADA]],1,0)</f>
        <v>0</v>
      </c>
      <c r="L384" s="14">
        <f>IF(AVANZA[[#This Row],[Variable]]=AVANZA[[#Headers],[PENDIENTE]],1,0)</f>
        <v>0</v>
      </c>
      <c r="M384" s="14">
        <f>IF(AVANZA[[#This Row],[ESTADO AGENDA]]="AGENDADA",1,0)</f>
        <v>0</v>
      </c>
      <c r="N384" s="14">
        <f>IF(AVANZA[[#This Row],[ESTADO AGENDA]]="PENDIENTE DE AGENDAR",1,0)</f>
        <v>0</v>
      </c>
      <c r="O384" s="14">
        <f>IF(AVANZA[[#This Row],[ESTADO AGENDA]]="SUSPENDIDA",1,0)</f>
        <v>0</v>
      </c>
      <c r="P384" t="str" cm="1">
        <f t="array" ref="P384">_xlfn.XLOOKUP(AVANZA[[#This Row],[Num_Agrupacion_Pet_Atis]],Tabla1[[#All],[Numero_de_actuacion]],Tabla1[[#All],[Estado_de_la_orden]],"",0)</f>
        <v/>
      </c>
      <c r="Q384" s="2" t="str" cm="1">
        <f t="array" ref="Q384">_xlfn.XLOOKUP(AVANZA[[#This Row],[Num_Agrupacion_Pet_Atis]],Tabla1[[#All],[Numero_de_actuacion]],Tabla1[[#All],[Fecha_de_la_cita]],"",0)</f>
        <v/>
      </c>
      <c r="R384" t="str" cm="1">
        <f t="array" ref="R384">_xlfn.XLOOKUP(AVANZA[[#This Row],[Num_Agrupacion_Pet_Atis]],Tabla1[[#All],[Numero_de_actuacion]],Tabla1[[#All],[Franja_horaria_de_la_cita]],"",0)</f>
        <v/>
      </c>
      <c r="S384" s="14" t="str">
        <f>IFERROR(DAY(AVANZA[[#This Row],[FECHA AGENDA]]),"")</f>
        <v/>
      </c>
      <c r="T384" s="14" t="str">
        <f>IFERROR(MONTH(AVANZA[[#This Row],[FECHA AGENDA]]),"")</f>
        <v/>
      </c>
      <c r="U384" t="str" cm="1">
        <f t="array" ref="U384">_xlfn.XLOOKUP(AVANZA[[#This Row],[Num_Agrupacion_Pet_Atis]],Tabla1[[#All],[Numero_de_actuacion]],Tabla1[[#All],[Motivo_de_suspension]],"",0)</f>
        <v/>
      </c>
      <c r="V384" s="2" t="str" cm="1">
        <f t="array" ref="V384">_xlfn.XLOOKUP(AVANZA[[#This Row],[Num_Agrupacion_Pet_Atis]],Tabla1[[#All],[Numero_de_actuacion]],Tabla1[[#All],[No_identificacion_cliente]],"",0)</f>
        <v/>
      </c>
      <c r="W384" s="2" t="str" cm="1">
        <f t="array" ref="W384">_xlfn.XLOOKUP(AVANZA[[#This Row],[Num_Agrupacion_Pet_Atis]],Tabla1[[#All],[Numero_de_actuacion]],Tabla1[[#All],[Movil_de_contacto]],"",0)</f>
        <v/>
      </c>
      <c r="X384" s="14">
        <f>IF(OR(AVANZA[[#This Row],[ESTADO LEG]]="Legalizada grabacion",AVANZA[[#This Row],[ESTADO LEG]]="Legalizada aut"),1,0)</f>
        <v>0</v>
      </c>
      <c r="Y384" s="14">
        <f>IF(OR(AVANZA[[#This Row],[ESTADO LEG]]="pdte legalizar",AVANZA[[#This Row],[ESTADO LEG]]="No cruza"),1,0)</f>
        <v>1</v>
      </c>
      <c r="Z384" t="str" cm="1">
        <f t="array" ref="Z384">IF(AVANZA[[#This Row],[Variable]]="Terminada",LOWER(_xlfn.XLOOKUP(AVANZA[[#This Row],[ID_Peticion]],Tabla6[[#All],[NUM_PETICION]],Tabla6[[#All],[ESTADO_LEG]],"NO CRUZA",0)),AVANZA[[#This Row],[Variable]])</f>
        <v>pdte legalizar</v>
      </c>
      <c r="AA384" cm="1">
        <f t="array" ref="AA384">_xlfn.XLOOKUP(AVANZA[[#This Row],[ID_Peticion]],Tabla6[[#All],[NUM_PETICION]],Tabla6[[#All],[DIF_DIAS]],"",0)</f>
        <v>4</v>
      </c>
      <c r="AB384" s="2" cm="1">
        <f t="array" ref="AB384">IFERROR(_xlfn.XLOOKUP(AVANZA[[#This Row],[ID_Peticion]],Tabla6[[#All],[NUM_PETICION]],Tabla6[[#All],[FEC_LEGAL]],"",0),"")</f>
        <v>0</v>
      </c>
      <c r="AC384" s="14">
        <f ca="1">IF(AVANZA[[#This Row],[FECHA LEG]]&lt;&gt;0,IFERROR(AVANZA[[#This Row],[FECHA LEG]]-AVANZA[[#This Row],[FechaIniEstadoSubPetAtis]],0),TODAY()-AVANZA[[#This Row],[FechaIniEstadoSubPetAtis]])</f>
        <v>8</v>
      </c>
      <c r="AD384" s="35" t="str">
        <f ca="1">IF(AVANZA[[#This Row],[FINAL Vs LG]]&lt;&gt;0,IF(AVANZA[[#This Row],[FINAL Vs LG]]&lt;7.1,"100%",IF(AND(AVANZA[[#This Row],[FINAL Vs LG]]&gt;7.1,AVANZA[[#This Row],[FINAL Vs LG]]&lt;11.1),"50%","0%")),0)</f>
        <v>50%</v>
      </c>
      <c r="AE384" s="14">
        <f ca="1">VLOOKUP(DAY(TODAY()),BACK!F:G,2,0)</f>
        <v>14</v>
      </c>
      <c r="AF384" s="14">
        <f>BACK!$I$2</f>
        <v>24</v>
      </c>
      <c r="AG384" s="14">
        <f>IF(AVANZA[[#This Row],[Oferta_empaquetada_comisiones]]="SI",1,0)</f>
        <v>0</v>
      </c>
      <c r="AH384" s="36">
        <f>IF(AVANZA[[#This Row],[Variable]]="TERMINADA",IFERROR(VLOOKUP(AVANZA[[#This Row],[SUPERVISOR]],Tabla2[#All],4,0),0),)</f>
        <v>3.5</v>
      </c>
      <c r="AI384" s="14">
        <f>IF(AVANZA[[#This Row],[Producto]]="BA",1,0)</f>
        <v>0</v>
      </c>
      <c r="AJ384" s="14">
        <f>IF(AVANZA[[#This Row],[Producto]]="DUO",1,0)</f>
        <v>0</v>
      </c>
      <c r="AK384" s="14">
        <f>IF(AVANZA[[#This Row],[Producto]]="TRIO",1,0)</f>
        <v>1</v>
      </c>
      <c r="AL384" t="s">
        <v>797</v>
      </c>
      <c r="AM384">
        <v>-1</v>
      </c>
      <c r="AN384">
        <v>-1</v>
      </c>
      <c r="AO384" t="s">
        <v>16298</v>
      </c>
      <c r="AP384" s="1">
        <v>46150.58971064815</v>
      </c>
      <c r="AQ384">
        <v>-1</v>
      </c>
      <c r="AR384" t="s">
        <v>16299</v>
      </c>
      <c r="AS384">
        <v>-1</v>
      </c>
      <c r="AT384">
        <v>-1</v>
      </c>
      <c r="AU384">
        <v>-1</v>
      </c>
      <c r="AV384">
        <v>-1</v>
      </c>
      <c r="AW384">
        <v>-1</v>
      </c>
      <c r="AX384" t="s">
        <v>224</v>
      </c>
      <c r="AY384">
        <v>-1</v>
      </c>
      <c r="AZ384">
        <v>2026</v>
      </c>
      <c r="BA384">
        <v>5</v>
      </c>
      <c r="BB384">
        <v>9</v>
      </c>
      <c r="BC384">
        <v>-1</v>
      </c>
      <c r="BD384" t="s">
        <v>225</v>
      </c>
      <c r="BE384">
        <v>-1</v>
      </c>
      <c r="BF384">
        <v>20001624535884</v>
      </c>
      <c r="BG384" t="s">
        <v>438</v>
      </c>
      <c r="BH384" t="s">
        <v>439</v>
      </c>
      <c r="BI384" t="s">
        <v>16300</v>
      </c>
      <c r="BJ384">
        <v>-1</v>
      </c>
      <c r="BK384">
        <v>-1</v>
      </c>
      <c r="BL384">
        <v>-1</v>
      </c>
      <c r="BM384" t="s">
        <v>229</v>
      </c>
      <c r="BN384" t="s">
        <v>230</v>
      </c>
      <c r="BO384" t="s">
        <v>16301</v>
      </c>
      <c r="BP384" t="s">
        <v>380</v>
      </c>
      <c r="BQ384">
        <v>2026</v>
      </c>
      <c r="BR384">
        <v>5</v>
      </c>
      <c r="BS384">
        <v>8</v>
      </c>
      <c r="BT384" s="1">
        <v>46151.746307870373</v>
      </c>
      <c r="BU384" t="s">
        <v>233</v>
      </c>
      <c r="BV384" s="2">
        <v>46151</v>
      </c>
      <c r="BW384" t="s">
        <v>234</v>
      </c>
      <c r="BX384" s="2">
        <v>46150</v>
      </c>
      <c r="BY384" s="2">
        <v>46151</v>
      </c>
      <c r="BZ384" t="s">
        <v>235</v>
      </c>
      <c r="CA384" t="s">
        <v>236</v>
      </c>
      <c r="CB384" t="s">
        <v>237</v>
      </c>
      <c r="CC384" t="s">
        <v>16302</v>
      </c>
      <c r="CD384" t="s">
        <v>3015</v>
      </c>
      <c r="CE384">
        <v>-1</v>
      </c>
      <c r="CF384" t="s">
        <v>240</v>
      </c>
      <c r="CG384" t="s">
        <v>241</v>
      </c>
      <c r="CH384" t="s">
        <v>242</v>
      </c>
      <c r="CI384">
        <v>80767494</v>
      </c>
      <c r="CJ384" t="s">
        <v>806</v>
      </c>
      <c r="CK384" t="s">
        <v>245</v>
      </c>
      <c r="CL384" t="s">
        <v>246</v>
      </c>
      <c r="CM384" t="s">
        <v>247</v>
      </c>
      <c r="CN384" t="s">
        <v>248</v>
      </c>
      <c r="CT384" t="s">
        <v>249</v>
      </c>
      <c r="CU384" t="s">
        <v>387</v>
      </c>
      <c r="CW384" t="s">
        <v>446</v>
      </c>
      <c r="CX384" t="s">
        <v>447</v>
      </c>
      <c r="DA384" t="s">
        <v>250</v>
      </c>
      <c r="DB384">
        <v>-1</v>
      </c>
      <c r="DF384" t="s">
        <v>251</v>
      </c>
      <c r="DJ384" t="s">
        <v>252</v>
      </c>
      <c r="DK384" t="s">
        <v>253</v>
      </c>
      <c r="DL384" t="s">
        <v>253</v>
      </c>
      <c r="DN384" t="s">
        <v>390</v>
      </c>
      <c r="DR384" t="s">
        <v>807</v>
      </c>
      <c r="DS384" t="s">
        <v>806</v>
      </c>
      <c r="DT384" t="s">
        <v>797</v>
      </c>
      <c r="DV384">
        <v>1</v>
      </c>
      <c r="DW384" t="s">
        <v>257</v>
      </c>
      <c r="ED384" s="2">
        <v>46151</v>
      </c>
      <c r="EF384">
        <v>16</v>
      </c>
      <c r="EP384" t="s">
        <v>258</v>
      </c>
      <c r="ES384" t="s">
        <v>2020</v>
      </c>
      <c r="FA384" t="s">
        <v>245</v>
      </c>
      <c r="FB384" t="s">
        <v>260</v>
      </c>
      <c r="FD384" t="s">
        <v>260</v>
      </c>
      <c r="FE384" t="s">
        <v>261</v>
      </c>
      <c r="FF384" t="s">
        <v>262</v>
      </c>
      <c r="FK384" t="s">
        <v>263</v>
      </c>
      <c r="FL384" t="s">
        <v>16303</v>
      </c>
      <c r="FN384" t="s">
        <v>248</v>
      </c>
      <c r="FO384" t="s">
        <v>265</v>
      </c>
      <c r="FR384">
        <v>99915</v>
      </c>
      <c r="GB384" t="s">
        <v>266</v>
      </c>
      <c r="GC384" t="s">
        <v>387</v>
      </c>
      <c r="GD384">
        <v>25188</v>
      </c>
      <c r="GF384">
        <v>2353</v>
      </c>
      <c r="GG384">
        <v>25422</v>
      </c>
      <c r="GI384">
        <v>73235</v>
      </c>
      <c r="GJ384">
        <v>25427</v>
      </c>
      <c r="GL384">
        <v>24327</v>
      </c>
      <c r="GM384">
        <v>118898</v>
      </c>
      <c r="GS384" t="s">
        <v>267</v>
      </c>
      <c r="GT384" s="2">
        <v>45443</v>
      </c>
      <c r="GU384" t="s">
        <v>268</v>
      </c>
      <c r="GV384" t="s">
        <v>335</v>
      </c>
      <c r="GW384" t="s">
        <v>394</v>
      </c>
      <c r="GZ384" t="s">
        <v>395</v>
      </c>
      <c r="HA384" t="s">
        <v>497</v>
      </c>
      <c r="HB384" t="s">
        <v>275</v>
      </c>
      <c r="HC384" t="s">
        <v>275</v>
      </c>
      <c r="HD384" t="s">
        <v>257</v>
      </c>
      <c r="HE384" t="s">
        <v>230</v>
      </c>
      <c r="HF384" t="s">
        <v>16304</v>
      </c>
      <c r="HR384" t="s">
        <v>278</v>
      </c>
      <c r="HV384">
        <v>118900</v>
      </c>
      <c r="HW384" t="s">
        <v>279</v>
      </c>
      <c r="HX384" t="s">
        <v>570</v>
      </c>
      <c r="HY384">
        <v>99932.668000000005</v>
      </c>
      <c r="HZ384">
        <v>17.667999999999999</v>
      </c>
      <c r="IA384" t="s">
        <v>281</v>
      </c>
      <c r="IB384" t="s">
        <v>281</v>
      </c>
      <c r="IE384" t="s">
        <v>283</v>
      </c>
      <c r="IF384" t="s">
        <v>283</v>
      </c>
      <c r="IG384" t="s">
        <v>283</v>
      </c>
      <c r="IH384" t="s">
        <v>284</v>
      </c>
      <c r="II384" t="s">
        <v>285</v>
      </c>
      <c r="IJ384" t="s">
        <v>286</v>
      </c>
      <c r="IK384" t="s">
        <v>278</v>
      </c>
      <c r="IL384" t="s">
        <v>287</v>
      </c>
      <c r="IM384" t="s">
        <v>288</v>
      </c>
      <c r="IN384" t="s">
        <v>289</v>
      </c>
      <c r="IP384" t="s">
        <v>290</v>
      </c>
      <c r="IQ384" t="s">
        <v>284</v>
      </c>
      <c r="IS384" t="s">
        <v>291</v>
      </c>
      <c r="IT384" t="s">
        <v>372</v>
      </c>
      <c r="IU384" t="s">
        <v>373</v>
      </c>
      <c r="IV384" t="s">
        <v>373</v>
      </c>
      <c r="IW384" t="s">
        <v>373</v>
      </c>
      <c r="IY384" t="s">
        <v>281</v>
      </c>
    </row>
    <row r="385" spans="1:259" x14ac:dyDescent="0.3">
      <c r="A385" s="14">
        <f>DAY(AVANZA[[#This Row],[FechaSeguimiento]])</f>
        <v>9</v>
      </c>
      <c r="B385" s="14">
        <f>MONTH(AVANZA[[#This Row],[FechaSeguimiento]])</f>
        <v>5</v>
      </c>
      <c r="C385"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85" t="str">
        <f>LOWER(IFERROR(VLOOKUP(AVANZA[[#This Row],[ID_Peticion]],CANCELADAS[#All],2,0),""))</f>
        <v/>
      </c>
      <c r="E385" t="str">
        <f>LOWER(IFERROR(VLOOKUP(AVANZA[[#This Row],[ID_Peticion]],CANCELADAS[#All],3,0),""))</f>
        <v/>
      </c>
      <c r="F385" t="str">
        <f>LOWER(IF(AVANZA[[#This Row],[CEDULA CLIENTE]]&lt;&gt;""," CC: " &amp; COUNTIFS(AVANZA[CEDULA CLIENTE],AVANZA[[#This Row],[CEDULA CLIENTE]]),"")&amp; IF(AVANZA[[#This Row],[Direccion]]&lt;&gt;""," DIR: " &amp; COUNTIFS(AVANZA[Direccion],AVANZA[[#This Row],[Direccion]]),""))</f>
        <v xml:space="preserve"> dir: 1</v>
      </c>
      <c r="G385" t="str">
        <f>IFERROR(VLOOKUP(AVANZA[[#This Row],[Cedula_Vendedor_Atis]],PLANTA[[#All],[CEDULA]:[LINEA]],3,0),"No Cruza")</f>
        <v>Marisol Avella</v>
      </c>
      <c r="H385" t="str">
        <f>IFERROR(VLOOKUP(AVANZA[[#This Row],[Cedula_Vendedor_Atis]],PLANTA[[#All],[CEDULA]:[LINEA]],4,0),"No Cruza")</f>
        <v>Fija</v>
      </c>
      <c r="I385" t="str">
        <f>LOWER(IF(AVANZA[[#This Row],[ATRIBUIBLE]]="",AVANZA[[#This Row],[Variable]],AVANZA[[#This Row],[ATRIBUIBLE]]))</f>
        <v>terminada</v>
      </c>
      <c r="J385" s="14">
        <f>IF(AVANZA[[#This Row],[Variable]]=AVANZA[[#Headers],[TERMINADA]],1,0)</f>
        <v>1</v>
      </c>
      <c r="K385" s="14">
        <f>IF(AVANZA[[#This Row],[Variable]]=AVANZA[[#Headers],[ANULADA]],1,0)</f>
        <v>0</v>
      </c>
      <c r="L385" s="14">
        <f>IF(AVANZA[[#This Row],[Variable]]=AVANZA[[#Headers],[PENDIENTE]],1,0)</f>
        <v>0</v>
      </c>
      <c r="M385" s="14">
        <f>IF(AVANZA[[#This Row],[ESTADO AGENDA]]="AGENDADA",1,0)</f>
        <v>0</v>
      </c>
      <c r="N385" s="14">
        <f>IF(AVANZA[[#This Row],[ESTADO AGENDA]]="PENDIENTE DE AGENDAR",1,0)</f>
        <v>0</v>
      </c>
      <c r="O385" s="14">
        <f>IF(AVANZA[[#This Row],[ESTADO AGENDA]]="SUSPENDIDA",1,0)</f>
        <v>0</v>
      </c>
      <c r="P385" t="str" cm="1">
        <f t="array" ref="P385">_xlfn.XLOOKUP(AVANZA[[#This Row],[Num_Agrupacion_Pet_Atis]],Tabla1[[#All],[Numero_de_actuacion]],Tabla1[[#All],[Estado_de_la_orden]],"",0)</f>
        <v/>
      </c>
      <c r="Q385" s="2" t="str" cm="1">
        <f t="array" ref="Q385">_xlfn.XLOOKUP(AVANZA[[#This Row],[Num_Agrupacion_Pet_Atis]],Tabla1[[#All],[Numero_de_actuacion]],Tabla1[[#All],[Fecha_de_la_cita]],"",0)</f>
        <v/>
      </c>
      <c r="R385" t="str" cm="1">
        <f t="array" ref="R385">_xlfn.XLOOKUP(AVANZA[[#This Row],[Num_Agrupacion_Pet_Atis]],Tabla1[[#All],[Numero_de_actuacion]],Tabla1[[#All],[Franja_horaria_de_la_cita]],"",0)</f>
        <v/>
      </c>
      <c r="S385" s="14" t="str">
        <f>IFERROR(DAY(AVANZA[[#This Row],[FECHA AGENDA]]),"")</f>
        <v/>
      </c>
      <c r="T385" s="14" t="str">
        <f>IFERROR(MONTH(AVANZA[[#This Row],[FECHA AGENDA]]),"")</f>
        <v/>
      </c>
      <c r="U385" t="str" cm="1">
        <f t="array" ref="U385">_xlfn.XLOOKUP(AVANZA[[#This Row],[Num_Agrupacion_Pet_Atis]],Tabla1[[#All],[Numero_de_actuacion]],Tabla1[[#All],[Motivo_de_suspension]],"",0)</f>
        <v/>
      </c>
      <c r="V385" s="2" t="str" cm="1">
        <f t="array" ref="V385">_xlfn.XLOOKUP(AVANZA[[#This Row],[Num_Agrupacion_Pet_Atis]],Tabla1[[#All],[Numero_de_actuacion]],Tabla1[[#All],[No_identificacion_cliente]],"",0)</f>
        <v/>
      </c>
      <c r="W385" s="2" t="str" cm="1">
        <f t="array" ref="W385">_xlfn.XLOOKUP(AVANZA[[#This Row],[Num_Agrupacion_Pet_Atis]],Tabla1[[#All],[Numero_de_actuacion]],Tabla1[[#All],[Movil_de_contacto]],"",0)</f>
        <v/>
      </c>
      <c r="X385" s="14">
        <f>IF(OR(AVANZA[[#This Row],[ESTADO LEG]]="Legalizada grabacion",AVANZA[[#This Row],[ESTADO LEG]]="Legalizada aut"),1,0)</f>
        <v>0</v>
      </c>
      <c r="Y385" s="14">
        <f>IF(OR(AVANZA[[#This Row],[ESTADO LEG]]="pdte legalizar",AVANZA[[#This Row],[ESTADO LEG]]="No cruza"),1,0)</f>
        <v>1</v>
      </c>
      <c r="Z385" t="str" cm="1">
        <f t="array" ref="Z385">IF(AVANZA[[#This Row],[Variable]]="Terminada",LOWER(_xlfn.XLOOKUP(AVANZA[[#This Row],[ID_Peticion]],Tabla6[[#All],[NUM_PETICION]],Tabla6[[#All],[ESTADO_LEG]],"NO CRUZA",0)),AVANZA[[#This Row],[Variable]])</f>
        <v>pdte legalizar</v>
      </c>
      <c r="AA385" cm="1">
        <f t="array" ref="AA385">_xlfn.XLOOKUP(AVANZA[[#This Row],[ID_Peticion]],Tabla6[[#All],[NUM_PETICION]],Tabla6[[#All],[DIF_DIAS]],"",0)</f>
        <v>4</v>
      </c>
      <c r="AB385" s="2" cm="1">
        <f t="array" ref="AB385">IFERROR(_xlfn.XLOOKUP(AVANZA[[#This Row],[ID_Peticion]],Tabla6[[#All],[NUM_PETICION]],Tabla6[[#All],[FEC_LEGAL]],"",0),"")</f>
        <v>0</v>
      </c>
      <c r="AC385" s="14">
        <f ca="1">IF(AVANZA[[#This Row],[FECHA LEG]]&lt;&gt;0,IFERROR(AVANZA[[#This Row],[FECHA LEG]]-AVANZA[[#This Row],[FechaIniEstadoSubPetAtis]],0),TODAY()-AVANZA[[#This Row],[FechaIniEstadoSubPetAtis]])</f>
        <v>8</v>
      </c>
      <c r="AD385" s="35" t="str">
        <f ca="1">IF(AVANZA[[#This Row],[FINAL Vs LG]]&lt;&gt;0,IF(AVANZA[[#This Row],[FINAL Vs LG]]&lt;7.1,"100%",IF(AND(AVANZA[[#This Row],[FINAL Vs LG]]&gt;7.1,AVANZA[[#This Row],[FINAL Vs LG]]&lt;11.1),"50%","0%")),0)</f>
        <v>50%</v>
      </c>
      <c r="AE385" s="14">
        <f ca="1">VLOOKUP(DAY(TODAY()),BACK!F:G,2,0)</f>
        <v>14</v>
      </c>
      <c r="AF385" s="14">
        <f>BACK!$I$2</f>
        <v>24</v>
      </c>
      <c r="AG385" s="14">
        <f>IF(AVANZA[[#This Row],[Oferta_empaquetada_comisiones]]="SI",1,0)</f>
        <v>0</v>
      </c>
      <c r="AH385" s="36">
        <f>IF(AVANZA[[#This Row],[Variable]]="TERMINADA",IFERROR(VLOOKUP(AVANZA[[#This Row],[SUPERVISOR]],Tabla2[#All],4,0),0),)</f>
        <v>3.5</v>
      </c>
      <c r="AI385" s="14">
        <f>IF(AVANZA[[#This Row],[Producto]]="BA",1,0)</f>
        <v>1</v>
      </c>
      <c r="AJ385" s="14">
        <f>IF(AVANZA[[#This Row],[Producto]]="DUO",1,0)</f>
        <v>0</v>
      </c>
      <c r="AK385" s="14">
        <f>IF(AVANZA[[#This Row],[Producto]]="TRIO",1,0)</f>
        <v>0</v>
      </c>
      <c r="AL385" t="s">
        <v>292</v>
      </c>
      <c r="AM385">
        <v>-1</v>
      </c>
      <c r="AN385">
        <v>-1</v>
      </c>
      <c r="AO385" t="s">
        <v>16305</v>
      </c>
      <c r="AP385" s="1">
        <v>46149.571226851855</v>
      </c>
      <c r="AQ385">
        <v>-1</v>
      </c>
      <c r="AR385" t="s">
        <v>16306</v>
      </c>
      <c r="AS385">
        <v>-1</v>
      </c>
      <c r="AT385">
        <v>-1</v>
      </c>
      <c r="AU385">
        <v>-1</v>
      </c>
      <c r="AV385">
        <v>-1</v>
      </c>
      <c r="AW385">
        <v>-1</v>
      </c>
      <c r="AX385" t="s">
        <v>224</v>
      </c>
      <c r="AY385">
        <v>-1</v>
      </c>
      <c r="AZ385">
        <v>2026</v>
      </c>
      <c r="BA385">
        <v>5</v>
      </c>
      <c r="BB385">
        <v>9</v>
      </c>
      <c r="BC385">
        <v>-1</v>
      </c>
      <c r="BD385" t="s">
        <v>225</v>
      </c>
      <c r="BE385">
        <v>-1</v>
      </c>
      <c r="BF385">
        <v>20001624040821</v>
      </c>
      <c r="BG385" t="s">
        <v>319</v>
      </c>
      <c r="BH385" t="s">
        <v>320</v>
      </c>
      <c r="BI385" t="s">
        <v>16307</v>
      </c>
      <c r="BJ385">
        <v>-1</v>
      </c>
      <c r="BK385">
        <v>-1</v>
      </c>
      <c r="BL385">
        <v>-1</v>
      </c>
      <c r="BM385" t="s">
        <v>229</v>
      </c>
      <c r="BN385" t="s">
        <v>230</v>
      </c>
      <c r="BO385" t="s">
        <v>16308</v>
      </c>
      <c r="BP385" t="s">
        <v>380</v>
      </c>
      <c r="BQ385">
        <v>2026</v>
      </c>
      <c r="BR385">
        <v>5</v>
      </c>
      <c r="BS385">
        <v>7</v>
      </c>
      <c r="BT385" s="1">
        <v>46151.5158912037</v>
      </c>
      <c r="BU385" t="s">
        <v>233</v>
      </c>
      <c r="BV385" s="2">
        <v>46151</v>
      </c>
      <c r="BW385" t="s">
        <v>234</v>
      </c>
      <c r="BX385" s="2">
        <v>46149</v>
      </c>
      <c r="BY385" s="2">
        <v>46151</v>
      </c>
      <c r="BZ385" t="s">
        <v>235</v>
      </c>
      <c r="CA385" t="s">
        <v>297</v>
      </c>
      <c r="CB385" t="s">
        <v>297</v>
      </c>
      <c r="CC385" t="s">
        <v>16309</v>
      </c>
      <c r="CD385" t="s">
        <v>3324</v>
      </c>
      <c r="CE385">
        <v>-1</v>
      </c>
      <c r="CF385" t="s">
        <v>300</v>
      </c>
      <c r="CG385" t="s">
        <v>301</v>
      </c>
      <c r="CH385" t="s">
        <v>242</v>
      </c>
      <c r="CI385">
        <v>22999736</v>
      </c>
      <c r="CJ385" t="s">
        <v>303</v>
      </c>
      <c r="CK385" t="s">
        <v>245</v>
      </c>
      <c r="CL385" t="s">
        <v>246</v>
      </c>
      <c r="CM385" t="s">
        <v>247</v>
      </c>
      <c r="CN385" t="s">
        <v>248</v>
      </c>
      <c r="CT385" t="s">
        <v>386</v>
      </c>
      <c r="CU385" t="s">
        <v>225</v>
      </c>
      <c r="CW385" t="s">
        <v>319</v>
      </c>
      <c r="CX385" t="s">
        <v>320</v>
      </c>
      <c r="DA385" t="s">
        <v>250</v>
      </c>
      <c r="DB385">
        <v>-1</v>
      </c>
      <c r="DF385" t="s">
        <v>251</v>
      </c>
      <c r="DJ385" t="s">
        <v>252</v>
      </c>
      <c r="DK385" t="s">
        <v>253</v>
      </c>
      <c r="DL385" t="s">
        <v>254</v>
      </c>
      <c r="DN385" t="s">
        <v>255</v>
      </c>
      <c r="DR385" t="s">
        <v>305</v>
      </c>
      <c r="DS385" t="s">
        <v>303</v>
      </c>
      <c r="DT385" t="s">
        <v>302</v>
      </c>
      <c r="DV385">
        <v>1</v>
      </c>
      <c r="DW385" t="s">
        <v>283</v>
      </c>
      <c r="ED385" s="2">
        <v>46151</v>
      </c>
      <c r="EE385" t="s">
        <v>361</v>
      </c>
      <c r="EF385">
        <v>16</v>
      </c>
      <c r="EP385" t="s">
        <v>258</v>
      </c>
      <c r="ES385" t="s">
        <v>3677</v>
      </c>
      <c r="EZ385" t="s">
        <v>1724</v>
      </c>
      <c r="FA385" t="s">
        <v>245</v>
      </c>
      <c r="FB385" t="s">
        <v>308</v>
      </c>
      <c r="FD385" t="s">
        <v>308</v>
      </c>
      <c r="FE385" t="s">
        <v>309</v>
      </c>
      <c r="FF385" t="s">
        <v>309</v>
      </c>
      <c r="FK385" t="s">
        <v>263</v>
      </c>
      <c r="FL385" t="s">
        <v>16310</v>
      </c>
      <c r="FN385" t="s">
        <v>248</v>
      </c>
      <c r="FO385" t="s">
        <v>265</v>
      </c>
      <c r="FR385">
        <v>94990</v>
      </c>
      <c r="GB385" t="s">
        <v>266</v>
      </c>
      <c r="GC385" t="s">
        <v>225</v>
      </c>
      <c r="GD385">
        <v>0</v>
      </c>
      <c r="GF385">
        <v>0</v>
      </c>
      <c r="GG385">
        <v>25423</v>
      </c>
      <c r="GI385">
        <v>94990</v>
      </c>
      <c r="GJ385">
        <v>0</v>
      </c>
      <c r="GL385">
        <v>0</v>
      </c>
      <c r="GM385">
        <v>113038</v>
      </c>
      <c r="GS385" t="s">
        <v>267</v>
      </c>
      <c r="GT385" s="2">
        <v>45961</v>
      </c>
      <c r="GU385" t="s">
        <v>268</v>
      </c>
      <c r="GV385" t="s">
        <v>335</v>
      </c>
      <c r="GW385" t="s">
        <v>394</v>
      </c>
      <c r="GZ385" t="s">
        <v>395</v>
      </c>
      <c r="HA385" t="s">
        <v>336</v>
      </c>
      <c r="HC385" t="s">
        <v>337</v>
      </c>
      <c r="HE385" t="s">
        <v>230</v>
      </c>
      <c r="HF385" t="s">
        <v>16311</v>
      </c>
      <c r="HR385" t="s">
        <v>278</v>
      </c>
      <c r="HV385">
        <v>94990</v>
      </c>
      <c r="HW385" t="s">
        <v>281</v>
      </c>
      <c r="HY385">
        <v>0</v>
      </c>
      <c r="HZ385">
        <v>0</v>
      </c>
      <c r="IA385" t="s">
        <v>281</v>
      </c>
      <c r="IB385" t="s">
        <v>281</v>
      </c>
      <c r="IE385" t="s">
        <v>283</v>
      </c>
      <c r="IF385" t="s">
        <v>283</v>
      </c>
      <c r="IG385" t="s">
        <v>283</v>
      </c>
      <c r="IH385" t="s">
        <v>284</v>
      </c>
      <c r="II385" t="s">
        <v>285</v>
      </c>
      <c r="IJ385" t="s">
        <v>286</v>
      </c>
      <c r="IK385" t="s">
        <v>278</v>
      </c>
      <c r="IL385" t="s">
        <v>287</v>
      </c>
      <c r="IM385" t="s">
        <v>288</v>
      </c>
      <c r="IN385" t="s">
        <v>289</v>
      </c>
      <c r="IP385" t="s">
        <v>290</v>
      </c>
      <c r="IQ385" t="s">
        <v>284</v>
      </c>
      <c r="IS385" t="s">
        <v>291</v>
      </c>
      <c r="IT385" t="s">
        <v>287</v>
      </c>
      <c r="IY385" t="s">
        <v>281</v>
      </c>
    </row>
    <row r="386" spans="1:259" x14ac:dyDescent="0.3">
      <c r="A386" s="14">
        <f>DAY(AVANZA[[#This Row],[FechaSeguimiento]])</f>
        <v>9</v>
      </c>
      <c r="B386" s="14">
        <f>MONTH(AVANZA[[#This Row],[FechaSeguimiento]])</f>
        <v>5</v>
      </c>
      <c r="C386"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386" t="str">
        <f>LOWER(IFERROR(VLOOKUP(AVANZA[[#This Row],[ID_Peticion]],CANCELADAS[#All],2,0),""))</f>
        <v/>
      </c>
      <c r="E386" t="str">
        <f>LOWER(IFERROR(VLOOKUP(AVANZA[[#This Row],[ID_Peticion]],CANCELADAS[#All],3,0),""))</f>
        <v/>
      </c>
      <c r="F386" t="str">
        <f>LOWER(IF(AVANZA[[#This Row],[CEDULA CLIENTE]]&lt;&gt;""," CC: " &amp; COUNTIFS(AVANZA[CEDULA CLIENTE],AVANZA[[#This Row],[CEDULA CLIENTE]]),"")&amp; IF(AVANZA[[#This Row],[Direccion]]&lt;&gt;""," DIR: " &amp; COUNTIFS(AVANZA[Direccion],AVANZA[[#This Row],[Direccion]]),""))</f>
        <v xml:space="preserve"> dir: 1</v>
      </c>
      <c r="G386" t="str">
        <f>IFERROR(VLOOKUP(AVANZA[[#This Row],[Cedula_Vendedor_Atis]],PLANTA[[#All],[CEDULA]:[LINEA]],3,0),"No Cruza")</f>
        <v>Marisol Avella</v>
      </c>
      <c r="H386" t="str">
        <f>IFERROR(VLOOKUP(AVANZA[[#This Row],[Cedula_Vendedor_Atis]],PLANTA[[#All],[CEDULA]:[LINEA]],4,0),"No Cruza")</f>
        <v>Fija</v>
      </c>
      <c r="I386" t="str">
        <f>LOWER(IF(AVANZA[[#This Row],[ATRIBUIBLE]]="",AVANZA[[#This Row],[Variable]],AVANZA[[#This Row],[ATRIBUIBLE]]))</f>
        <v>terminada</v>
      </c>
      <c r="J386" s="14">
        <f>IF(AVANZA[[#This Row],[Variable]]=AVANZA[[#Headers],[TERMINADA]],1,0)</f>
        <v>1</v>
      </c>
      <c r="K386" s="14">
        <f>IF(AVANZA[[#This Row],[Variable]]=AVANZA[[#Headers],[ANULADA]],1,0)</f>
        <v>0</v>
      </c>
      <c r="L386" s="14">
        <f>IF(AVANZA[[#This Row],[Variable]]=AVANZA[[#Headers],[PENDIENTE]],1,0)</f>
        <v>0</v>
      </c>
      <c r="M386" s="14">
        <f>IF(AVANZA[[#This Row],[ESTADO AGENDA]]="AGENDADA",1,0)</f>
        <v>0</v>
      </c>
      <c r="N386" s="14">
        <f>IF(AVANZA[[#This Row],[ESTADO AGENDA]]="PENDIENTE DE AGENDAR",1,0)</f>
        <v>0</v>
      </c>
      <c r="O386" s="14">
        <f>IF(AVANZA[[#This Row],[ESTADO AGENDA]]="SUSPENDIDA",1,0)</f>
        <v>0</v>
      </c>
      <c r="P386" t="str" cm="1">
        <f t="array" ref="P386">_xlfn.XLOOKUP(AVANZA[[#This Row],[Num_Agrupacion_Pet_Atis]],Tabla1[[#All],[Numero_de_actuacion]],Tabla1[[#All],[Estado_de_la_orden]],"",0)</f>
        <v/>
      </c>
      <c r="Q386" s="2" t="str" cm="1">
        <f t="array" ref="Q386">_xlfn.XLOOKUP(AVANZA[[#This Row],[Num_Agrupacion_Pet_Atis]],Tabla1[[#All],[Numero_de_actuacion]],Tabla1[[#All],[Fecha_de_la_cita]],"",0)</f>
        <v/>
      </c>
      <c r="R386" t="str" cm="1">
        <f t="array" ref="R386">_xlfn.XLOOKUP(AVANZA[[#This Row],[Num_Agrupacion_Pet_Atis]],Tabla1[[#All],[Numero_de_actuacion]],Tabla1[[#All],[Franja_horaria_de_la_cita]],"",0)</f>
        <v/>
      </c>
      <c r="S386" s="14" t="str">
        <f>IFERROR(DAY(AVANZA[[#This Row],[FECHA AGENDA]]),"")</f>
        <v/>
      </c>
      <c r="T386" s="14" t="str">
        <f>IFERROR(MONTH(AVANZA[[#This Row],[FECHA AGENDA]]),"")</f>
        <v/>
      </c>
      <c r="U386" t="str" cm="1">
        <f t="array" ref="U386">_xlfn.XLOOKUP(AVANZA[[#This Row],[Num_Agrupacion_Pet_Atis]],Tabla1[[#All],[Numero_de_actuacion]],Tabla1[[#All],[Motivo_de_suspension]],"",0)</f>
        <v/>
      </c>
      <c r="V386" s="2" t="str" cm="1">
        <f t="array" ref="V386">_xlfn.XLOOKUP(AVANZA[[#This Row],[Num_Agrupacion_Pet_Atis]],Tabla1[[#All],[Numero_de_actuacion]],Tabla1[[#All],[No_identificacion_cliente]],"",0)</f>
        <v/>
      </c>
      <c r="W386" s="2" t="str" cm="1">
        <f t="array" ref="W386">_xlfn.XLOOKUP(AVANZA[[#This Row],[Num_Agrupacion_Pet_Atis]],Tabla1[[#All],[Numero_de_actuacion]],Tabla1[[#All],[Movil_de_contacto]],"",0)</f>
        <v/>
      </c>
      <c r="X386" s="14">
        <f>IF(OR(AVANZA[[#This Row],[ESTADO LEG]]="Legalizada grabacion",AVANZA[[#This Row],[ESTADO LEG]]="Legalizada aut"),1,0)</f>
        <v>0</v>
      </c>
      <c r="Y386" s="14">
        <f>IF(OR(AVANZA[[#This Row],[ESTADO LEG]]="pdte legalizar",AVANZA[[#This Row],[ESTADO LEG]]="No cruza"),1,0)</f>
        <v>1</v>
      </c>
      <c r="Z386" t="str" cm="1">
        <f t="array" ref="Z386">IF(AVANZA[[#This Row],[Variable]]="Terminada",LOWER(_xlfn.XLOOKUP(AVANZA[[#This Row],[ID_Peticion]],Tabla6[[#All],[NUM_PETICION]],Tabla6[[#All],[ESTADO_LEG]],"NO CRUZA",0)),AVANZA[[#This Row],[Variable]])</f>
        <v>pdte legalizar</v>
      </c>
      <c r="AA386" cm="1">
        <f t="array" ref="AA386">_xlfn.XLOOKUP(AVANZA[[#This Row],[ID_Peticion]],Tabla6[[#All],[NUM_PETICION]],Tabla6[[#All],[DIF_DIAS]],"",0)</f>
        <v>4</v>
      </c>
      <c r="AB386" s="2" cm="1">
        <f t="array" ref="AB386">IFERROR(_xlfn.XLOOKUP(AVANZA[[#This Row],[ID_Peticion]],Tabla6[[#All],[NUM_PETICION]],Tabla6[[#All],[FEC_LEGAL]],"",0),"")</f>
        <v>0</v>
      </c>
      <c r="AC386" s="14">
        <f ca="1">IF(AVANZA[[#This Row],[FECHA LEG]]&lt;&gt;0,IFERROR(AVANZA[[#This Row],[FECHA LEG]]-AVANZA[[#This Row],[FechaIniEstadoSubPetAtis]],0),TODAY()-AVANZA[[#This Row],[FechaIniEstadoSubPetAtis]])</f>
        <v>8</v>
      </c>
      <c r="AD386" s="35" t="str">
        <f ca="1">IF(AVANZA[[#This Row],[FINAL Vs LG]]&lt;&gt;0,IF(AVANZA[[#This Row],[FINAL Vs LG]]&lt;7.1,"100%",IF(AND(AVANZA[[#This Row],[FINAL Vs LG]]&gt;7.1,AVANZA[[#This Row],[FINAL Vs LG]]&lt;11.1),"50%","0%")),0)</f>
        <v>50%</v>
      </c>
      <c r="AE386" s="14">
        <f ca="1">VLOOKUP(DAY(TODAY()),BACK!F:G,2,0)</f>
        <v>14</v>
      </c>
      <c r="AF386" s="14">
        <f>BACK!$I$2</f>
        <v>24</v>
      </c>
      <c r="AG386" s="14">
        <f>IF(AVANZA[[#This Row],[Oferta_empaquetada_comisiones]]="SI",1,0)</f>
        <v>0</v>
      </c>
      <c r="AH386" s="36">
        <f>IF(AVANZA[[#This Row],[Variable]]="TERMINADA",IFERROR(VLOOKUP(AVANZA[[#This Row],[SUPERVISOR]],Tabla2[#All],4,0),0),)</f>
        <v>3.5</v>
      </c>
      <c r="AI386" s="14">
        <f>IF(AVANZA[[#This Row],[Producto]]="BA",1,0)</f>
        <v>1</v>
      </c>
      <c r="AJ386" s="14">
        <f>IF(AVANZA[[#This Row],[Producto]]="DUO",1,0)</f>
        <v>0</v>
      </c>
      <c r="AK386" s="14">
        <f>IF(AVANZA[[#This Row],[Producto]]="TRIO",1,0)</f>
        <v>0</v>
      </c>
      <c r="AL386" t="s">
        <v>540</v>
      </c>
      <c r="AM386">
        <v>-1</v>
      </c>
      <c r="AN386">
        <v>-1</v>
      </c>
      <c r="AO386" t="s">
        <v>16312</v>
      </c>
      <c r="AP386" s="1">
        <v>46151.486527777779</v>
      </c>
      <c r="AQ386">
        <v>-1</v>
      </c>
      <c r="AR386" t="s">
        <v>16313</v>
      </c>
      <c r="AS386">
        <v>-1</v>
      </c>
      <c r="AT386">
        <v>-1</v>
      </c>
      <c r="AU386">
        <v>-1</v>
      </c>
      <c r="AV386">
        <v>-1</v>
      </c>
      <c r="AW386">
        <v>-1</v>
      </c>
      <c r="AX386" t="s">
        <v>224</v>
      </c>
      <c r="AY386">
        <v>-1</v>
      </c>
      <c r="AZ386">
        <v>2026</v>
      </c>
      <c r="BA386">
        <v>5</v>
      </c>
      <c r="BB386">
        <v>9</v>
      </c>
      <c r="BC386">
        <v>-1</v>
      </c>
      <c r="BD386" t="s">
        <v>225</v>
      </c>
      <c r="BE386">
        <v>-1</v>
      </c>
      <c r="BF386">
        <v>20001624863095</v>
      </c>
      <c r="BG386" t="s">
        <v>319</v>
      </c>
      <c r="BH386" t="s">
        <v>320</v>
      </c>
      <c r="BI386" t="s">
        <v>16314</v>
      </c>
      <c r="BJ386">
        <v>-1</v>
      </c>
      <c r="BK386">
        <v>-1</v>
      </c>
      <c r="BL386">
        <v>-1</v>
      </c>
      <c r="BM386" t="s">
        <v>229</v>
      </c>
      <c r="BN386" t="s">
        <v>230</v>
      </c>
      <c r="BO386" t="s">
        <v>16315</v>
      </c>
      <c r="BP386" t="s">
        <v>380</v>
      </c>
      <c r="BQ386">
        <v>2026</v>
      </c>
      <c r="BR386">
        <v>5</v>
      </c>
      <c r="BS386">
        <v>9</v>
      </c>
      <c r="BT386" s="1">
        <v>46151.696898148148</v>
      </c>
      <c r="BU386" t="s">
        <v>233</v>
      </c>
      <c r="BV386" s="2">
        <v>46151</v>
      </c>
      <c r="BW386" t="s">
        <v>234</v>
      </c>
      <c r="BX386" s="2">
        <v>46151</v>
      </c>
      <c r="BY386" s="2">
        <v>46151</v>
      </c>
      <c r="BZ386" t="s">
        <v>235</v>
      </c>
      <c r="CA386" t="s">
        <v>236</v>
      </c>
      <c r="CB386" t="s">
        <v>237</v>
      </c>
      <c r="CC386" t="s">
        <v>16316</v>
      </c>
      <c r="CD386" t="s">
        <v>3262</v>
      </c>
      <c r="CE386">
        <v>-1</v>
      </c>
      <c r="CF386" t="s">
        <v>240</v>
      </c>
      <c r="CG386" t="s">
        <v>241</v>
      </c>
      <c r="CH386" t="s">
        <v>242</v>
      </c>
      <c r="CI386">
        <v>1073250775</v>
      </c>
      <c r="CJ386" t="s">
        <v>552</v>
      </c>
      <c r="CK386" t="s">
        <v>245</v>
      </c>
      <c r="CL386" t="s">
        <v>246</v>
      </c>
      <c r="CM386" t="s">
        <v>247</v>
      </c>
      <c r="CN386" t="s">
        <v>359</v>
      </c>
      <c r="CT386" t="s">
        <v>386</v>
      </c>
      <c r="CU386" t="s">
        <v>225</v>
      </c>
      <c r="CW386" t="s">
        <v>319</v>
      </c>
      <c r="CX386" t="s">
        <v>320</v>
      </c>
      <c r="DA386" t="s">
        <v>250</v>
      </c>
      <c r="DB386">
        <v>-1</v>
      </c>
      <c r="DF386" t="s">
        <v>251</v>
      </c>
      <c r="DJ386" t="s">
        <v>252</v>
      </c>
      <c r="DK386" t="s">
        <v>253</v>
      </c>
      <c r="DL386" t="s">
        <v>254</v>
      </c>
      <c r="DN386" t="s">
        <v>255</v>
      </c>
      <c r="DR386" t="s">
        <v>553</v>
      </c>
      <c r="DS386" t="s">
        <v>552</v>
      </c>
      <c r="DT386" t="s">
        <v>551</v>
      </c>
      <c r="DV386">
        <v>1</v>
      </c>
      <c r="DW386" t="s">
        <v>257</v>
      </c>
      <c r="ED386" s="2">
        <v>46151</v>
      </c>
      <c r="EF386">
        <v>16</v>
      </c>
      <c r="EP386" t="s">
        <v>258</v>
      </c>
      <c r="ES386" t="s">
        <v>16317</v>
      </c>
      <c r="FA386" t="s">
        <v>245</v>
      </c>
      <c r="FB386" t="s">
        <v>260</v>
      </c>
      <c r="FD386" t="s">
        <v>260</v>
      </c>
      <c r="FE386" t="s">
        <v>261</v>
      </c>
      <c r="FF386" t="s">
        <v>262</v>
      </c>
      <c r="FK386" t="s">
        <v>263</v>
      </c>
      <c r="FL386" t="s">
        <v>16318</v>
      </c>
      <c r="FN386" t="s">
        <v>359</v>
      </c>
      <c r="FO386" t="s">
        <v>366</v>
      </c>
      <c r="FR386">
        <v>94990</v>
      </c>
      <c r="GB386" t="s">
        <v>266</v>
      </c>
      <c r="GC386" t="s">
        <v>225</v>
      </c>
      <c r="GD386">
        <v>0</v>
      </c>
      <c r="GF386">
        <v>0</v>
      </c>
      <c r="GG386">
        <v>25423</v>
      </c>
      <c r="GI386">
        <v>94990</v>
      </c>
      <c r="GJ386">
        <v>0</v>
      </c>
      <c r="GL386">
        <v>0</v>
      </c>
      <c r="GM386">
        <v>113038</v>
      </c>
      <c r="GS386" t="s">
        <v>267</v>
      </c>
      <c r="GT386" s="2">
        <v>44681</v>
      </c>
      <c r="GU386" t="s">
        <v>268</v>
      </c>
      <c r="GV386" t="s">
        <v>269</v>
      </c>
      <c r="GW386" t="s">
        <v>394</v>
      </c>
      <c r="GZ386" t="s">
        <v>395</v>
      </c>
      <c r="HA386" t="s">
        <v>274</v>
      </c>
      <c r="HB386" t="s">
        <v>275</v>
      </c>
      <c r="HC386" t="s">
        <v>275</v>
      </c>
      <c r="HD386" t="s">
        <v>257</v>
      </c>
      <c r="HE386" t="s">
        <v>230</v>
      </c>
      <c r="HF386" t="s">
        <v>16109</v>
      </c>
      <c r="HR386" t="s">
        <v>278</v>
      </c>
      <c r="HV386">
        <v>94990</v>
      </c>
      <c r="HW386" t="s">
        <v>281</v>
      </c>
      <c r="HY386">
        <v>0</v>
      </c>
      <c r="HZ386">
        <v>0</v>
      </c>
      <c r="IA386" t="s">
        <v>281</v>
      </c>
      <c r="IB386" t="s">
        <v>281</v>
      </c>
      <c r="IE386" t="s">
        <v>283</v>
      </c>
      <c r="IF386" t="s">
        <v>283</v>
      </c>
      <c r="IG386" t="s">
        <v>283</v>
      </c>
      <c r="IH386" t="s">
        <v>284</v>
      </c>
      <c r="II386" t="s">
        <v>285</v>
      </c>
      <c r="IJ386" t="s">
        <v>286</v>
      </c>
      <c r="IK386" t="s">
        <v>278</v>
      </c>
      <c r="IL386" t="s">
        <v>371</v>
      </c>
      <c r="IM386" t="s">
        <v>288</v>
      </c>
      <c r="IN386" t="s">
        <v>289</v>
      </c>
      <c r="IP386" t="s">
        <v>290</v>
      </c>
      <c r="IQ386" t="s">
        <v>284</v>
      </c>
      <c r="IS386" t="s">
        <v>291</v>
      </c>
      <c r="IT386" t="s">
        <v>398</v>
      </c>
      <c r="IW386" t="s">
        <v>455</v>
      </c>
      <c r="IY386" t="s">
        <v>281</v>
      </c>
    </row>
    <row r="387" spans="1:259" x14ac:dyDescent="0.3">
      <c r="A387" s="14">
        <f>DAY(AVANZA[[#This Row],[FechaSeguimiento]])</f>
        <v>9</v>
      </c>
      <c r="B387" s="14">
        <f>MONTH(AVANZA[[#This Row],[FechaSeguimiento]])</f>
        <v>5</v>
      </c>
      <c r="C387"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87" t="str">
        <f>LOWER(IFERROR(VLOOKUP(AVANZA[[#This Row],[ID_Peticion]],CANCELADAS[#All],2,0),""))</f>
        <v/>
      </c>
      <c r="E387" t="str">
        <f>LOWER(IFERROR(VLOOKUP(AVANZA[[#This Row],[ID_Peticion]],CANCELADAS[#All],3,0),""))</f>
        <v/>
      </c>
      <c r="F387" t="str">
        <f>LOWER(IF(AVANZA[[#This Row],[CEDULA CLIENTE]]&lt;&gt;""," CC: " &amp; COUNTIFS(AVANZA[CEDULA CLIENTE],AVANZA[[#This Row],[CEDULA CLIENTE]]),"")&amp; IF(AVANZA[[#This Row],[Direccion]]&lt;&gt;""," DIR: " &amp; COUNTIFS(AVANZA[Direccion],AVANZA[[#This Row],[Direccion]]),""))</f>
        <v xml:space="preserve"> dir: 1</v>
      </c>
      <c r="G387" t="str">
        <f>IFERROR(VLOOKUP(AVANZA[[#This Row],[Cedula_Vendedor_Atis]],PLANTA[[#All],[CEDULA]:[LINEA]],3,0),"No Cruza")</f>
        <v>Marisol Avella</v>
      </c>
      <c r="H387" t="str">
        <f>IFERROR(VLOOKUP(AVANZA[[#This Row],[Cedula_Vendedor_Atis]],PLANTA[[#All],[CEDULA]:[LINEA]],4,0),"No Cruza")</f>
        <v>Fija</v>
      </c>
      <c r="I387" t="str">
        <f>LOWER(IF(AVANZA[[#This Row],[ATRIBUIBLE]]="",AVANZA[[#This Row],[Variable]],AVANZA[[#This Row],[ATRIBUIBLE]]))</f>
        <v>terminada</v>
      </c>
      <c r="J387" s="14">
        <f>IF(AVANZA[[#This Row],[Variable]]=AVANZA[[#Headers],[TERMINADA]],1,0)</f>
        <v>1</v>
      </c>
      <c r="K387" s="14">
        <f>IF(AVANZA[[#This Row],[Variable]]=AVANZA[[#Headers],[ANULADA]],1,0)</f>
        <v>0</v>
      </c>
      <c r="L387" s="14">
        <f>IF(AVANZA[[#This Row],[Variable]]=AVANZA[[#Headers],[PENDIENTE]],1,0)</f>
        <v>0</v>
      </c>
      <c r="M387" s="14">
        <f>IF(AVANZA[[#This Row],[ESTADO AGENDA]]="AGENDADA",1,0)</f>
        <v>0</v>
      </c>
      <c r="N387" s="14">
        <f>IF(AVANZA[[#This Row],[ESTADO AGENDA]]="PENDIENTE DE AGENDAR",1,0)</f>
        <v>0</v>
      </c>
      <c r="O387" s="14">
        <f>IF(AVANZA[[#This Row],[ESTADO AGENDA]]="SUSPENDIDA",1,0)</f>
        <v>0</v>
      </c>
      <c r="P387" t="str" cm="1">
        <f t="array" ref="P387">_xlfn.XLOOKUP(AVANZA[[#This Row],[Num_Agrupacion_Pet_Atis]],Tabla1[[#All],[Numero_de_actuacion]],Tabla1[[#All],[Estado_de_la_orden]],"",0)</f>
        <v/>
      </c>
      <c r="Q387" s="2" t="str" cm="1">
        <f t="array" ref="Q387">_xlfn.XLOOKUP(AVANZA[[#This Row],[Num_Agrupacion_Pet_Atis]],Tabla1[[#All],[Numero_de_actuacion]],Tabla1[[#All],[Fecha_de_la_cita]],"",0)</f>
        <v/>
      </c>
      <c r="R387" t="str" cm="1">
        <f t="array" ref="R387">_xlfn.XLOOKUP(AVANZA[[#This Row],[Num_Agrupacion_Pet_Atis]],Tabla1[[#All],[Numero_de_actuacion]],Tabla1[[#All],[Franja_horaria_de_la_cita]],"",0)</f>
        <v/>
      </c>
      <c r="S387" s="14" t="str">
        <f>IFERROR(DAY(AVANZA[[#This Row],[FECHA AGENDA]]),"")</f>
        <v/>
      </c>
      <c r="T387" s="14" t="str">
        <f>IFERROR(MONTH(AVANZA[[#This Row],[FECHA AGENDA]]),"")</f>
        <v/>
      </c>
      <c r="U387" t="str" cm="1">
        <f t="array" ref="U387">_xlfn.XLOOKUP(AVANZA[[#This Row],[Num_Agrupacion_Pet_Atis]],Tabla1[[#All],[Numero_de_actuacion]],Tabla1[[#All],[Motivo_de_suspension]],"",0)</f>
        <v/>
      </c>
      <c r="V387" s="2" t="str" cm="1">
        <f t="array" ref="V387">_xlfn.XLOOKUP(AVANZA[[#This Row],[Num_Agrupacion_Pet_Atis]],Tabla1[[#All],[Numero_de_actuacion]],Tabla1[[#All],[No_identificacion_cliente]],"",0)</f>
        <v/>
      </c>
      <c r="W387" s="2" t="str" cm="1">
        <f t="array" ref="W387">_xlfn.XLOOKUP(AVANZA[[#This Row],[Num_Agrupacion_Pet_Atis]],Tabla1[[#All],[Numero_de_actuacion]],Tabla1[[#All],[Movil_de_contacto]],"",0)</f>
        <v/>
      </c>
      <c r="X387" s="14">
        <f>IF(OR(AVANZA[[#This Row],[ESTADO LEG]]="Legalizada grabacion",AVANZA[[#This Row],[ESTADO LEG]]="Legalizada aut"),1,0)</f>
        <v>0</v>
      </c>
      <c r="Y387" s="14">
        <f>IF(OR(AVANZA[[#This Row],[ESTADO LEG]]="pdte legalizar",AVANZA[[#This Row],[ESTADO LEG]]="No cruza"),1,0)</f>
        <v>1</v>
      </c>
      <c r="Z387" t="str" cm="1">
        <f t="array" ref="Z387">IF(AVANZA[[#This Row],[Variable]]="Terminada",LOWER(_xlfn.XLOOKUP(AVANZA[[#This Row],[ID_Peticion]],Tabla6[[#All],[NUM_PETICION]],Tabla6[[#All],[ESTADO_LEG]],"NO CRUZA",0)),AVANZA[[#This Row],[Variable]])</f>
        <v>pdte legalizar</v>
      </c>
      <c r="AA387" cm="1">
        <f t="array" ref="AA387">_xlfn.XLOOKUP(AVANZA[[#This Row],[ID_Peticion]],Tabla6[[#All],[NUM_PETICION]],Tabla6[[#All],[DIF_DIAS]],"",0)</f>
        <v>4</v>
      </c>
      <c r="AB387" s="2" cm="1">
        <f t="array" ref="AB387">IFERROR(_xlfn.XLOOKUP(AVANZA[[#This Row],[ID_Peticion]],Tabla6[[#All],[NUM_PETICION]],Tabla6[[#All],[FEC_LEGAL]],"",0),"")</f>
        <v>0</v>
      </c>
      <c r="AC387" s="14">
        <f ca="1">IF(AVANZA[[#This Row],[FECHA LEG]]&lt;&gt;0,IFERROR(AVANZA[[#This Row],[FECHA LEG]]-AVANZA[[#This Row],[FechaIniEstadoSubPetAtis]],0),TODAY()-AVANZA[[#This Row],[FechaIniEstadoSubPetAtis]])</f>
        <v>8</v>
      </c>
      <c r="AD387" s="35" t="str">
        <f ca="1">IF(AVANZA[[#This Row],[FINAL Vs LG]]&lt;&gt;0,IF(AVANZA[[#This Row],[FINAL Vs LG]]&lt;7.1,"100%",IF(AND(AVANZA[[#This Row],[FINAL Vs LG]]&gt;7.1,AVANZA[[#This Row],[FINAL Vs LG]]&lt;11.1),"50%","0%")),0)</f>
        <v>50%</v>
      </c>
      <c r="AE387" s="14">
        <f ca="1">VLOOKUP(DAY(TODAY()),BACK!F:G,2,0)</f>
        <v>14</v>
      </c>
      <c r="AF387" s="14">
        <f>BACK!$I$2</f>
        <v>24</v>
      </c>
      <c r="AG387" s="14">
        <f>IF(AVANZA[[#This Row],[Oferta_empaquetada_comisiones]]="SI",1,0)</f>
        <v>0</v>
      </c>
      <c r="AH387" s="36">
        <f>IF(AVANZA[[#This Row],[Variable]]="TERMINADA",IFERROR(VLOOKUP(AVANZA[[#This Row],[SUPERVISOR]],Tabla2[#All],4,0),0),)</f>
        <v>3.5</v>
      </c>
      <c r="AI387" s="14">
        <f>IF(AVANZA[[#This Row],[Producto]]="BA",1,0)</f>
        <v>0</v>
      </c>
      <c r="AJ387" s="14">
        <f>IF(AVANZA[[#This Row],[Producto]]="DUO",1,0)</f>
        <v>0</v>
      </c>
      <c r="AK387" s="14">
        <f>IF(AVANZA[[#This Row],[Producto]]="TRIO",1,0)</f>
        <v>1</v>
      </c>
      <c r="AL387" t="s">
        <v>221</v>
      </c>
      <c r="AM387">
        <v>-1</v>
      </c>
      <c r="AN387">
        <v>-1</v>
      </c>
      <c r="AO387" t="s">
        <v>16319</v>
      </c>
      <c r="AP387" s="1">
        <v>46148.844108796293</v>
      </c>
      <c r="AQ387">
        <v>-1</v>
      </c>
      <c r="AR387" t="s">
        <v>16320</v>
      </c>
      <c r="AS387">
        <v>-1</v>
      </c>
      <c r="AT387">
        <v>-1</v>
      </c>
      <c r="AU387">
        <v>-1</v>
      </c>
      <c r="AV387">
        <v>-1</v>
      </c>
      <c r="AW387">
        <v>-1</v>
      </c>
      <c r="AX387" t="s">
        <v>224</v>
      </c>
      <c r="AY387">
        <v>-1</v>
      </c>
      <c r="AZ387">
        <v>2026</v>
      </c>
      <c r="BA387">
        <v>5</v>
      </c>
      <c r="BB387">
        <v>9</v>
      </c>
      <c r="BC387">
        <v>-1</v>
      </c>
      <c r="BD387" t="s">
        <v>225</v>
      </c>
      <c r="BE387">
        <v>-1</v>
      </c>
      <c r="BF387">
        <v>20001623740505</v>
      </c>
      <c r="BG387" t="s">
        <v>611</v>
      </c>
      <c r="BH387" t="s">
        <v>612</v>
      </c>
      <c r="BI387" t="s">
        <v>16321</v>
      </c>
      <c r="BJ387">
        <v>-1</v>
      </c>
      <c r="BK387">
        <v>-1</v>
      </c>
      <c r="BL387">
        <v>-1</v>
      </c>
      <c r="BM387" t="s">
        <v>229</v>
      </c>
      <c r="BN387" t="s">
        <v>230</v>
      </c>
      <c r="BO387" t="s">
        <v>16322</v>
      </c>
      <c r="BP387" t="s">
        <v>232</v>
      </c>
      <c r="BQ387">
        <v>2026</v>
      </c>
      <c r="BR387">
        <v>5</v>
      </c>
      <c r="BS387">
        <v>6</v>
      </c>
      <c r="BT387" s="1">
        <v>46151.737962962965</v>
      </c>
      <c r="BU387" t="s">
        <v>233</v>
      </c>
      <c r="BV387" s="2">
        <v>46151</v>
      </c>
      <c r="BW387" t="s">
        <v>234</v>
      </c>
      <c r="BX387" s="2">
        <v>46148</v>
      </c>
      <c r="BY387" s="2">
        <v>46151</v>
      </c>
      <c r="BZ387" t="s">
        <v>235</v>
      </c>
      <c r="CA387" t="s">
        <v>297</v>
      </c>
      <c r="CB387" t="s">
        <v>297</v>
      </c>
      <c r="CC387" t="s">
        <v>16323</v>
      </c>
      <c r="CD387" t="s">
        <v>7010</v>
      </c>
      <c r="CE387">
        <v>-1</v>
      </c>
      <c r="CF387" t="s">
        <v>300</v>
      </c>
      <c r="CG387" t="s">
        <v>301</v>
      </c>
      <c r="CH387" t="s">
        <v>242</v>
      </c>
      <c r="CI387">
        <v>73211780</v>
      </c>
      <c r="CJ387" t="s">
        <v>244</v>
      </c>
      <c r="CK387" t="s">
        <v>245</v>
      </c>
      <c r="CL387" t="s">
        <v>246</v>
      </c>
      <c r="CM387" t="s">
        <v>247</v>
      </c>
      <c r="CN387" t="s">
        <v>248</v>
      </c>
      <c r="CT387" t="s">
        <v>304</v>
      </c>
      <c r="CU387" t="s">
        <v>387</v>
      </c>
      <c r="CW387" t="s">
        <v>621</v>
      </c>
      <c r="CX387" t="s">
        <v>622</v>
      </c>
      <c r="DA387" t="s">
        <v>250</v>
      </c>
      <c r="DB387">
        <v>-1</v>
      </c>
      <c r="DF387" t="s">
        <v>251</v>
      </c>
      <c r="DJ387" t="s">
        <v>252</v>
      </c>
      <c r="DK387" t="s">
        <v>253</v>
      </c>
      <c r="DL387" t="s">
        <v>253</v>
      </c>
      <c r="DN387" t="s">
        <v>390</v>
      </c>
      <c r="DR387" t="s">
        <v>256</v>
      </c>
      <c r="DS387" t="s">
        <v>244</v>
      </c>
      <c r="DT387" t="s">
        <v>243</v>
      </c>
      <c r="DV387">
        <v>1</v>
      </c>
      <c r="DW387" t="s">
        <v>283</v>
      </c>
      <c r="ED387" s="2">
        <v>46151</v>
      </c>
      <c r="EE387" t="s">
        <v>361</v>
      </c>
      <c r="EF387">
        <v>23</v>
      </c>
      <c r="EP387" t="s">
        <v>258</v>
      </c>
      <c r="ES387" t="s">
        <v>677</v>
      </c>
      <c r="FA387" t="s">
        <v>245</v>
      </c>
      <c r="FB387" t="s">
        <v>308</v>
      </c>
      <c r="FD387" t="s">
        <v>308</v>
      </c>
      <c r="FE387" t="s">
        <v>309</v>
      </c>
      <c r="FF387" t="s">
        <v>309</v>
      </c>
      <c r="FK387" t="s">
        <v>263</v>
      </c>
      <c r="FL387" t="s">
        <v>16324</v>
      </c>
      <c r="FN387" t="s">
        <v>248</v>
      </c>
      <c r="FO387" t="s">
        <v>265</v>
      </c>
      <c r="FR387">
        <v>129030</v>
      </c>
      <c r="GB387" t="s">
        <v>266</v>
      </c>
      <c r="GC387" t="s">
        <v>387</v>
      </c>
      <c r="GD387">
        <v>23493</v>
      </c>
      <c r="GF387">
        <v>2353</v>
      </c>
      <c r="GG387">
        <v>25348</v>
      </c>
      <c r="GI387">
        <v>87224</v>
      </c>
      <c r="GJ387">
        <v>25357</v>
      </c>
      <c r="GL387">
        <v>39453</v>
      </c>
      <c r="GM387">
        <v>153545</v>
      </c>
      <c r="GS387" t="s">
        <v>267</v>
      </c>
      <c r="GT387" s="2">
        <v>45046</v>
      </c>
      <c r="GU387" t="s">
        <v>268</v>
      </c>
      <c r="GV387" t="s">
        <v>311</v>
      </c>
      <c r="GW387" t="s">
        <v>270</v>
      </c>
      <c r="GX387" t="s">
        <v>271</v>
      </c>
      <c r="GY387" t="s">
        <v>272</v>
      </c>
      <c r="GZ387" t="s">
        <v>273</v>
      </c>
      <c r="HA387" t="s">
        <v>274</v>
      </c>
      <c r="HB387" t="s">
        <v>312</v>
      </c>
      <c r="HC387" t="s">
        <v>312</v>
      </c>
      <c r="HD387" t="s">
        <v>313</v>
      </c>
      <c r="HE387" t="s">
        <v>230</v>
      </c>
      <c r="HF387" t="s">
        <v>14398</v>
      </c>
      <c r="HG387" t="s">
        <v>277</v>
      </c>
      <c r="HR387" t="s">
        <v>278</v>
      </c>
      <c r="HV387">
        <v>136900</v>
      </c>
      <c r="HW387" t="s">
        <v>279</v>
      </c>
      <c r="HX387" t="s">
        <v>280</v>
      </c>
      <c r="HY387">
        <v>146698</v>
      </c>
      <c r="HZ387">
        <v>17668</v>
      </c>
      <c r="IA387" t="s">
        <v>279</v>
      </c>
      <c r="IB387" t="s">
        <v>281</v>
      </c>
      <c r="ID387" t="s">
        <v>282</v>
      </c>
      <c r="IE387" t="s">
        <v>283</v>
      </c>
      <c r="IF387" t="s">
        <v>283</v>
      </c>
      <c r="IG387" t="s">
        <v>283</v>
      </c>
      <c r="IH387" t="s">
        <v>284</v>
      </c>
      <c r="II387" t="s">
        <v>285</v>
      </c>
      <c r="IJ387" t="s">
        <v>286</v>
      </c>
      <c r="IK387" t="s">
        <v>278</v>
      </c>
      <c r="IL387" t="s">
        <v>287</v>
      </c>
      <c r="IM387" t="s">
        <v>288</v>
      </c>
      <c r="IN387" t="s">
        <v>289</v>
      </c>
      <c r="IP387" t="s">
        <v>290</v>
      </c>
      <c r="IQ387" t="s">
        <v>284</v>
      </c>
      <c r="IS387" t="s">
        <v>291</v>
      </c>
      <c r="IY387" t="s">
        <v>281</v>
      </c>
    </row>
    <row r="388" spans="1:259" x14ac:dyDescent="0.3">
      <c r="A388" s="14">
        <f>DAY(AVANZA[[#This Row],[FechaSeguimiento]])</f>
        <v>9</v>
      </c>
      <c r="B388" s="14">
        <f>MONTH(AVANZA[[#This Row],[FechaSeguimiento]])</f>
        <v>5</v>
      </c>
      <c r="C388"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88" t="str">
        <f>LOWER(IFERROR(VLOOKUP(AVANZA[[#This Row],[ID_Peticion]],CANCELADAS[#All],2,0),""))</f>
        <v>qc - direccion errada</v>
      </c>
      <c r="E388" t="str">
        <f>LOWER(IFERROR(VLOOKUP(AVANZA[[#This Row],[ID_Peticion]],CANCELADAS[#All],3,0),""))</f>
        <v>asesor</v>
      </c>
      <c r="F388" t="str">
        <f>LOWER(IF(AVANZA[[#This Row],[CEDULA CLIENTE]]&lt;&gt;""," CC: " &amp; COUNTIFS(AVANZA[CEDULA CLIENTE],AVANZA[[#This Row],[CEDULA CLIENTE]]),"")&amp; IF(AVANZA[[#This Row],[Direccion]]&lt;&gt;""," DIR: " &amp; COUNTIFS(AVANZA[Direccion],AVANZA[[#This Row],[Direccion]]),""))</f>
        <v xml:space="preserve"> dir: 1</v>
      </c>
      <c r="G388" t="str">
        <f>IFERROR(VLOOKUP(AVANZA[[#This Row],[Cedula_Vendedor_Atis]],PLANTA[[#All],[CEDULA]:[LINEA]],3,0),"No Cruza")</f>
        <v>Marisol Avella</v>
      </c>
      <c r="H388" t="str">
        <f>IFERROR(VLOOKUP(AVANZA[[#This Row],[Cedula_Vendedor_Atis]],PLANTA[[#All],[CEDULA]:[LINEA]],4,0),"No Cruza")</f>
        <v>Fija</v>
      </c>
      <c r="I388" t="str">
        <f>LOWER(IF(AVANZA[[#This Row],[ATRIBUIBLE]]="",AVANZA[[#This Row],[Variable]],AVANZA[[#This Row],[ATRIBUIBLE]]))</f>
        <v>asesor</v>
      </c>
      <c r="J388" s="14">
        <f>IF(AVANZA[[#This Row],[Variable]]=AVANZA[[#Headers],[TERMINADA]],1,0)</f>
        <v>0</v>
      </c>
      <c r="K388" s="14">
        <f>IF(AVANZA[[#This Row],[Variable]]=AVANZA[[#Headers],[ANULADA]],1,0)</f>
        <v>1</v>
      </c>
      <c r="L388" s="14">
        <f>IF(AVANZA[[#This Row],[Variable]]=AVANZA[[#Headers],[PENDIENTE]],1,0)</f>
        <v>0</v>
      </c>
      <c r="M388" s="14">
        <f>IF(AVANZA[[#This Row],[ESTADO AGENDA]]="AGENDADA",1,0)</f>
        <v>0</v>
      </c>
      <c r="N388" s="14">
        <f>IF(AVANZA[[#This Row],[ESTADO AGENDA]]="PENDIENTE DE AGENDAR",1,0)</f>
        <v>0</v>
      </c>
      <c r="O388" s="14">
        <f>IF(AVANZA[[#This Row],[ESTADO AGENDA]]="SUSPENDIDA",1,0)</f>
        <v>0</v>
      </c>
      <c r="P388" t="str" cm="1">
        <f t="array" ref="P388">_xlfn.XLOOKUP(AVANZA[[#This Row],[Num_Agrupacion_Pet_Atis]],Tabla1[[#All],[Numero_de_actuacion]],Tabla1[[#All],[Estado_de_la_orden]],"",0)</f>
        <v/>
      </c>
      <c r="Q388" s="2" t="str" cm="1">
        <f t="array" ref="Q388">_xlfn.XLOOKUP(AVANZA[[#This Row],[Num_Agrupacion_Pet_Atis]],Tabla1[[#All],[Numero_de_actuacion]],Tabla1[[#All],[Fecha_de_la_cita]],"",0)</f>
        <v/>
      </c>
      <c r="R388" t="str" cm="1">
        <f t="array" ref="R388">_xlfn.XLOOKUP(AVANZA[[#This Row],[Num_Agrupacion_Pet_Atis]],Tabla1[[#All],[Numero_de_actuacion]],Tabla1[[#All],[Franja_horaria_de_la_cita]],"",0)</f>
        <v/>
      </c>
      <c r="S388" s="14" t="str">
        <f>IFERROR(DAY(AVANZA[[#This Row],[FECHA AGENDA]]),"")</f>
        <v/>
      </c>
      <c r="T388" s="14" t="str">
        <f>IFERROR(MONTH(AVANZA[[#This Row],[FECHA AGENDA]]),"")</f>
        <v/>
      </c>
      <c r="U388" t="str" cm="1">
        <f t="array" ref="U388">_xlfn.XLOOKUP(AVANZA[[#This Row],[Num_Agrupacion_Pet_Atis]],Tabla1[[#All],[Numero_de_actuacion]],Tabla1[[#All],[Motivo_de_suspension]],"",0)</f>
        <v/>
      </c>
      <c r="V388" s="2" t="str" cm="1">
        <f t="array" ref="V388">_xlfn.XLOOKUP(AVANZA[[#This Row],[Num_Agrupacion_Pet_Atis]],Tabla1[[#All],[Numero_de_actuacion]],Tabla1[[#All],[No_identificacion_cliente]],"",0)</f>
        <v/>
      </c>
      <c r="W388" s="2" t="str" cm="1">
        <f t="array" ref="W388">_xlfn.XLOOKUP(AVANZA[[#This Row],[Num_Agrupacion_Pet_Atis]],Tabla1[[#All],[Numero_de_actuacion]],Tabla1[[#All],[Movil_de_contacto]],"",0)</f>
        <v/>
      </c>
      <c r="X388" s="14">
        <f>IF(OR(AVANZA[[#This Row],[ESTADO LEG]]="Legalizada grabacion",AVANZA[[#This Row],[ESTADO LEG]]="Legalizada aut"),1,0)</f>
        <v>0</v>
      </c>
      <c r="Y388" s="14">
        <f>IF(OR(AVANZA[[#This Row],[ESTADO LEG]]="pdte legalizar",AVANZA[[#This Row],[ESTADO LEG]]="No cruza"),1,0)</f>
        <v>0</v>
      </c>
      <c r="Z388" t="str" cm="1">
        <f t="array" ref="Z388">IF(AVANZA[[#This Row],[Variable]]="Terminada",LOWER(_xlfn.XLOOKUP(AVANZA[[#This Row],[ID_Peticion]],Tabla6[[#All],[NUM_PETICION]],Tabla6[[#All],[ESTADO_LEG]],"NO CRUZA",0)),AVANZA[[#This Row],[Variable]])</f>
        <v>ANULADA</v>
      </c>
      <c r="AA388" t="str" cm="1">
        <f t="array" ref="AA388">_xlfn.XLOOKUP(AVANZA[[#This Row],[ID_Peticion]],Tabla6[[#All],[NUM_PETICION]],Tabla6[[#All],[DIF_DIAS]],"",0)</f>
        <v/>
      </c>
      <c r="AB388" s="2" t="str" cm="1">
        <f t="array" ref="AB388">IFERROR(_xlfn.XLOOKUP(AVANZA[[#This Row],[ID_Peticion]],Tabla6[[#All],[NUM_PETICION]],Tabla6[[#All],[FEC_LEGAL]],"",0),"")</f>
        <v/>
      </c>
      <c r="AC388" s="14">
        <f ca="1">IF(AVANZA[[#This Row],[FECHA LEG]]&lt;&gt;0,IFERROR(AVANZA[[#This Row],[FECHA LEG]]-AVANZA[[#This Row],[FechaIniEstadoSubPetAtis]],0),TODAY()-AVANZA[[#This Row],[FechaIniEstadoSubPetAtis]])</f>
        <v>0</v>
      </c>
      <c r="AD388" s="35">
        <f ca="1">IF(AVANZA[[#This Row],[FINAL Vs LG]]&lt;&gt;0,IF(AVANZA[[#This Row],[FINAL Vs LG]]&lt;7.1,"100%",IF(AND(AVANZA[[#This Row],[FINAL Vs LG]]&gt;7.1,AVANZA[[#This Row],[FINAL Vs LG]]&lt;11.1),"50%","0%")),0)</f>
        <v>0</v>
      </c>
      <c r="AE388" s="14">
        <f ca="1">VLOOKUP(DAY(TODAY()),BACK!F:G,2,0)</f>
        <v>14</v>
      </c>
      <c r="AF388" s="14">
        <f>BACK!$I$2</f>
        <v>24</v>
      </c>
      <c r="AG388" s="14">
        <f>IF(AVANZA[[#This Row],[Oferta_empaquetada_comisiones]]="SI",1,0)</f>
        <v>0</v>
      </c>
      <c r="AH388" s="36">
        <f>IF(AVANZA[[#This Row],[Variable]]="TERMINADA",IFERROR(VLOOKUP(AVANZA[[#This Row],[SUPERVISOR]],Tabla2[#All],4,0),0),)</f>
        <v>0</v>
      </c>
      <c r="AI388" s="14">
        <f>IF(AVANZA[[#This Row],[Producto]]="BA",1,0)</f>
        <v>0</v>
      </c>
      <c r="AJ388" s="14">
        <f>IF(AVANZA[[#This Row],[Producto]]="DUO",1,0)</f>
        <v>0</v>
      </c>
      <c r="AK388" s="14">
        <f>IF(AVANZA[[#This Row],[Producto]]="TRIO",1,0)</f>
        <v>1</v>
      </c>
      <c r="AL388" t="s">
        <v>1154</v>
      </c>
      <c r="AM388">
        <v>-1</v>
      </c>
      <c r="AN388">
        <v>-1</v>
      </c>
      <c r="AO388" t="s">
        <v>16326</v>
      </c>
      <c r="AP388" s="1">
        <v>46145.322314814817</v>
      </c>
      <c r="AQ388">
        <v>-1</v>
      </c>
      <c r="AR388" t="s">
        <v>16327</v>
      </c>
      <c r="AS388">
        <v>-1</v>
      </c>
      <c r="AT388">
        <v>-1</v>
      </c>
      <c r="AU388">
        <v>-1</v>
      </c>
      <c r="AV388">
        <v>-1</v>
      </c>
      <c r="AW388">
        <v>-1</v>
      </c>
      <c r="AX388" t="s">
        <v>224</v>
      </c>
      <c r="AY388">
        <v>-1</v>
      </c>
      <c r="AZ388">
        <v>2026</v>
      </c>
      <c r="BA388">
        <v>5</v>
      </c>
      <c r="BB388">
        <v>9</v>
      </c>
      <c r="BC388">
        <v>-1</v>
      </c>
      <c r="BD388" t="s">
        <v>225</v>
      </c>
      <c r="BE388">
        <v>-1</v>
      </c>
      <c r="BF388">
        <v>20001621534182</v>
      </c>
      <c r="BG388" t="s">
        <v>376</v>
      </c>
      <c r="BH388" t="s">
        <v>377</v>
      </c>
      <c r="BI388" t="s">
        <v>16328</v>
      </c>
      <c r="BJ388">
        <v>-1</v>
      </c>
      <c r="BK388">
        <v>-1</v>
      </c>
      <c r="BL388">
        <v>-1</v>
      </c>
      <c r="BM388" t="s">
        <v>573</v>
      </c>
      <c r="BN388" t="s">
        <v>230</v>
      </c>
      <c r="BO388" t="s">
        <v>16329</v>
      </c>
      <c r="BP388" t="s">
        <v>232</v>
      </c>
      <c r="BQ388">
        <v>2026</v>
      </c>
      <c r="BR388">
        <v>5</v>
      </c>
      <c r="BS388">
        <v>3</v>
      </c>
      <c r="BT388" s="1">
        <v>46151.414074074077</v>
      </c>
      <c r="BU388" t="s">
        <v>575</v>
      </c>
      <c r="BV388" s="2">
        <v>46151</v>
      </c>
      <c r="BW388" t="s">
        <v>576</v>
      </c>
      <c r="BX388" s="2">
        <v>46146</v>
      </c>
      <c r="BY388" s="2">
        <v>46151</v>
      </c>
      <c r="BZ388" t="s">
        <v>235</v>
      </c>
      <c r="CA388" t="s">
        <v>485</v>
      </c>
      <c r="CB388" t="s">
        <v>486</v>
      </c>
      <c r="CC388" t="s">
        <v>16330</v>
      </c>
      <c r="CD388" t="s">
        <v>6733</v>
      </c>
      <c r="CE388">
        <v>-1</v>
      </c>
      <c r="CF388" t="s">
        <v>489</v>
      </c>
      <c r="CG388" t="s">
        <v>490</v>
      </c>
      <c r="CH388" t="s">
        <v>491</v>
      </c>
      <c r="CI388">
        <v>1063565638</v>
      </c>
      <c r="CJ388" t="s">
        <v>1162</v>
      </c>
      <c r="CK388" t="s">
        <v>245</v>
      </c>
      <c r="CL388" t="s">
        <v>409</v>
      </c>
      <c r="CM388" t="s">
        <v>247</v>
      </c>
      <c r="CN388" t="s">
        <v>410</v>
      </c>
      <c r="CT388" t="s">
        <v>249</v>
      </c>
      <c r="CU388" t="s">
        <v>387</v>
      </c>
      <c r="CW388" t="s">
        <v>388</v>
      </c>
      <c r="CX388" t="s">
        <v>389</v>
      </c>
      <c r="CY388" t="s">
        <v>1919</v>
      </c>
      <c r="DA388" t="s">
        <v>250</v>
      </c>
      <c r="DB388">
        <v>-1</v>
      </c>
      <c r="DF388" t="s">
        <v>731</v>
      </c>
      <c r="DJ388" t="s">
        <v>252</v>
      </c>
      <c r="DK388" t="s">
        <v>253</v>
      </c>
      <c r="DL388" t="s">
        <v>253</v>
      </c>
      <c r="DN388" t="s">
        <v>390</v>
      </c>
      <c r="DR388" t="s">
        <v>1163</v>
      </c>
      <c r="DS388" t="s">
        <v>1162</v>
      </c>
      <c r="DT388" t="s">
        <v>1161</v>
      </c>
      <c r="DV388">
        <v>1</v>
      </c>
      <c r="DW388" t="s">
        <v>257</v>
      </c>
      <c r="EB388" t="s">
        <v>693</v>
      </c>
      <c r="ED388" s="2">
        <v>46151</v>
      </c>
      <c r="EF388">
        <v>9</v>
      </c>
      <c r="EP388" t="s">
        <v>258</v>
      </c>
      <c r="FA388" t="s">
        <v>245</v>
      </c>
      <c r="FB388" t="s">
        <v>493</v>
      </c>
      <c r="FD388" t="s">
        <v>493</v>
      </c>
      <c r="FE388" t="s">
        <v>494</v>
      </c>
      <c r="FF388" t="s">
        <v>495</v>
      </c>
      <c r="FK388" t="s">
        <v>263</v>
      </c>
      <c r="FN388" t="s">
        <v>410</v>
      </c>
      <c r="FO388" t="s">
        <v>414</v>
      </c>
      <c r="FR388">
        <v>0</v>
      </c>
      <c r="GB388" t="s">
        <v>266</v>
      </c>
      <c r="GM388">
        <v>0</v>
      </c>
      <c r="GS388" t="s">
        <v>267</v>
      </c>
      <c r="GT388" s="2"/>
      <c r="GU388" t="s">
        <v>268</v>
      </c>
      <c r="GV388" t="s">
        <v>269</v>
      </c>
      <c r="GW388" t="s">
        <v>270</v>
      </c>
      <c r="GX388" t="s">
        <v>272</v>
      </c>
      <c r="GY388" t="s">
        <v>272</v>
      </c>
      <c r="GZ388" t="s">
        <v>344</v>
      </c>
      <c r="HE388" t="s">
        <v>230</v>
      </c>
      <c r="HF388" t="s">
        <v>16331</v>
      </c>
      <c r="HR388" t="s">
        <v>278</v>
      </c>
      <c r="HV388">
        <v>131990</v>
      </c>
      <c r="HW388" t="s">
        <v>281</v>
      </c>
      <c r="HY388">
        <v>0</v>
      </c>
      <c r="HZ388">
        <v>0</v>
      </c>
      <c r="IA388" t="s">
        <v>279</v>
      </c>
      <c r="IB388" t="s">
        <v>281</v>
      </c>
      <c r="IC388" t="s">
        <v>16332</v>
      </c>
      <c r="IE388" t="s">
        <v>283</v>
      </c>
      <c r="IF388" t="s">
        <v>283</v>
      </c>
      <c r="IG388" t="s">
        <v>283</v>
      </c>
      <c r="IH388" t="s">
        <v>284</v>
      </c>
      <c r="II388" t="s">
        <v>285</v>
      </c>
      <c r="IJ388" t="s">
        <v>286</v>
      </c>
      <c r="IK388" t="s">
        <v>278</v>
      </c>
      <c r="IL388" t="s">
        <v>346</v>
      </c>
      <c r="IM388" t="s">
        <v>288</v>
      </c>
      <c r="IN388" t="s">
        <v>290</v>
      </c>
      <c r="IP388" t="s">
        <v>1921</v>
      </c>
      <c r="IQ388" t="s">
        <v>284</v>
      </c>
      <c r="IR388" t="s">
        <v>696</v>
      </c>
      <c r="IS388" t="s">
        <v>291</v>
      </c>
      <c r="IT388" t="s">
        <v>398</v>
      </c>
      <c r="IW388" t="s">
        <v>1230</v>
      </c>
      <c r="IY388" t="s">
        <v>281</v>
      </c>
    </row>
    <row r="389" spans="1:259" x14ac:dyDescent="0.3">
      <c r="A389" s="14">
        <f>DAY(AVANZA[[#This Row],[FechaSeguimiento]])</f>
        <v>9</v>
      </c>
      <c r="B389" s="14">
        <f>MONTH(AVANZA[[#This Row],[FechaSeguimiento]])</f>
        <v>5</v>
      </c>
      <c r="C389"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89" t="str">
        <f>LOWER(IFERROR(VLOOKUP(AVANZA[[#This Row],[ID_Peticion]],CANCELADAS[#All],2,0),""))</f>
        <v/>
      </c>
      <c r="E389" t="str">
        <f>LOWER(IFERROR(VLOOKUP(AVANZA[[#This Row],[ID_Peticion]],CANCELADAS[#All],3,0),""))</f>
        <v/>
      </c>
      <c r="F389" t="str">
        <f>LOWER(IF(AVANZA[[#This Row],[CEDULA CLIENTE]]&lt;&gt;""," CC: " &amp; COUNTIFS(AVANZA[CEDULA CLIENTE],AVANZA[[#This Row],[CEDULA CLIENTE]]),"")&amp; IF(AVANZA[[#This Row],[Direccion]]&lt;&gt;""," DIR: " &amp; COUNTIFS(AVANZA[Direccion],AVANZA[[#This Row],[Direccion]]),""))</f>
        <v xml:space="preserve"> dir: 1</v>
      </c>
      <c r="G389" t="str">
        <f>IFERROR(VLOOKUP(AVANZA[[#This Row],[Cedula_Vendedor_Atis]],PLANTA[[#All],[CEDULA]:[LINEA]],3,0),"No Cruza")</f>
        <v>Marisol Avella</v>
      </c>
      <c r="H389" t="str">
        <f>IFERROR(VLOOKUP(AVANZA[[#This Row],[Cedula_Vendedor_Atis]],PLANTA[[#All],[CEDULA]:[LINEA]],4,0),"No Cruza")</f>
        <v>Fija</v>
      </c>
      <c r="I389" t="str">
        <f>LOWER(IF(AVANZA[[#This Row],[ATRIBUIBLE]]="",AVANZA[[#This Row],[Variable]],AVANZA[[#This Row],[ATRIBUIBLE]]))</f>
        <v>terminada</v>
      </c>
      <c r="J389" s="14">
        <f>IF(AVANZA[[#This Row],[Variable]]=AVANZA[[#Headers],[TERMINADA]],1,0)</f>
        <v>1</v>
      </c>
      <c r="K389" s="14">
        <f>IF(AVANZA[[#This Row],[Variable]]=AVANZA[[#Headers],[ANULADA]],1,0)</f>
        <v>0</v>
      </c>
      <c r="L389" s="14">
        <f>IF(AVANZA[[#This Row],[Variable]]=AVANZA[[#Headers],[PENDIENTE]],1,0)</f>
        <v>0</v>
      </c>
      <c r="M389" s="14">
        <f>IF(AVANZA[[#This Row],[ESTADO AGENDA]]="AGENDADA",1,0)</f>
        <v>0</v>
      </c>
      <c r="N389" s="14">
        <f>IF(AVANZA[[#This Row],[ESTADO AGENDA]]="PENDIENTE DE AGENDAR",1,0)</f>
        <v>0</v>
      </c>
      <c r="O389" s="14">
        <f>IF(AVANZA[[#This Row],[ESTADO AGENDA]]="SUSPENDIDA",1,0)</f>
        <v>0</v>
      </c>
      <c r="P389" t="str" cm="1">
        <f t="array" ref="P389">_xlfn.XLOOKUP(AVANZA[[#This Row],[Num_Agrupacion_Pet_Atis]],Tabla1[[#All],[Numero_de_actuacion]],Tabla1[[#All],[Estado_de_la_orden]],"",0)</f>
        <v/>
      </c>
      <c r="Q389" s="2" t="str" cm="1">
        <f t="array" ref="Q389">_xlfn.XLOOKUP(AVANZA[[#This Row],[Num_Agrupacion_Pet_Atis]],Tabla1[[#All],[Numero_de_actuacion]],Tabla1[[#All],[Fecha_de_la_cita]],"",0)</f>
        <v/>
      </c>
      <c r="R389" t="str" cm="1">
        <f t="array" ref="R389">_xlfn.XLOOKUP(AVANZA[[#This Row],[Num_Agrupacion_Pet_Atis]],Tabla1[[#All],[Numero_de_actuacion]],Tabla1[[#All],[Franja_horaria_de_la_cita]],"",0)</f>
        <v/>
      </c>
      <c r="S389" s="14" t="str">
        <f>IFERROR(DAY(AVANZA[[#This Row],[FECHA AGENDA]]),"")</f>
        <v/>
      </c>
      <c r="T389" s="14" t="str">
        <f>IFERROR(MONTH(AVANZA[[#This Row],[FECHA AGENDA]]),"")</f>
        <v/>
      </c>
      <c r="U389" t="str" cm="1">
        <f t="array" ref="U389">_xlfn.XLOOKUP(AVANZA[[#This Row],[Num_Agrupacion_Pet_Atis]],Tabla1[[#All],[Numero_de_actuacion]],Tabla1[[#All],[Motivo_de_suspension]],"",0)</f>
        <v/>
      </c>
      <c r="V389" s="2" t="str" cm="1">
        <f t="array" ref="V389">_xlfn.XLOOKUP(AVANZA[[#This Row],[Num_Agrupacion_Pet_Atis]],Tabla1[[#All],[Numero_de_actuacion]],Tabla1[[#All],[No_identificacion_cliente]],"",0)</f>
        <v/>
      </c>
      <c r="W389" s="2" t="str" cm="1">
        <f t="array" ref="W389">_xlfn.XLOOKUP(AVANZA[[#This Row],[Num_Agrupacion_Pet_Atis]],Tabla1[[#All],[Numero_de_actuacion]],Tabla1[[#All],[Movil_de_contacto]],"",0)</f>
        <v/>
      </c>
      <c r="X389" s="14">
        <f>IF(OR(AVANZA[[#This Row],[ESTADO LEG]]="Legalizada grabacion",AVANZA[[#This Row],[ESTADO LEG]]="Legalizada aut"),1,0)</f>
        <v>0</v>
      </c>
      <c r="Y389" s="14">
        <f>IF(OR(AVANZA[[#This Row],[ESTADO LEG]]="pdte legalizar",AVANZA[[#This Row],[ESTADO LEG]]="No cruza"),1,0)</f>
        <v>1</v>
      </c>
      <c r="Z389" t="str" cm="1">
        <f t="array" ref="Z389">IF(AVANZA[[#This Row],[Variable]]="Terminada",LOWER(_xlfn.XLOOKUP(AVANZA[[#This Row],[ID_Peticion]],Tabla6[[#All],[NUM_PETICION]],Tabla6[[#All],[ESTADO_LEG]],"NO CRUZA",0)),AVANZA[[#This Row],[Variable]])</f>
        <v>pdte legalizar</v>
      </c>
      <c r="AA389" cm="1">
        <f t="array" ref="AA389">_xlfn.XLOOKUP(AVANZA[[#This Row],[ID_Peticion]],Tabla6[[#All],[NUM_PETICION]],Tabla6[[#All],[DIF_DIAS]],"",0)</f>
        <v>4</v>
      </c>
      <c r="AB389" s="2" cm="1">
        <f t="array" ref="AB389">IFERROR(_xlfn.XLOOKUP(AVANZA[[#This Row],[ID_Peticion]],Tabla6[[#All],[NUM_PETICION]],Tabla6[[#All],[FEC_LEGAL]],"",0),"")</f>
        <v>0</v>
      </c>
      <c r="AC389" s="14">
        <f ca="1">IF(AVANZA[[#This Row],[FECHA LEG]]&lt;&gt;0,IFERROR(AVANZA[[#This Row],[FECHA LEG]]-AVANZA[[#This Row],[FechaIniEstadoSubPetAtis]],0),TODAY()-AVANZA[[#This Row],[FechaIniEstadoSubPetAtis]])</f>
        <v>8</v>
      </c>
      <c r="AD389" s="35" t="str">
        <f ca="1">IF(AVANZA[[#This Row],[FINAL Vs LG]]&lt;&gt;0,IF(AVANZA[[#This Row],[FINAL Vs LG]]&lt;7.1,"100%",IF(AND(AVANZA[[#This Row],[FINAL Vs LG]]&gt;7.1,AVANZA[[#This Row],[FINAL Vs LG]]&lt;11.1),"50%","0%")),0)</f>
        <v>50%</v>
      </c>
      <c r="AE389" s="14">
        <f ca="1">VLOOKUP(DAY(TODAY()),BACK!F:G,2,0)</f>
        <v>14</v>
      </c>
      <c r="AF389" s="14">
        <f>BACK!$I$2</f>
        <v>24</v>
      </c>
      <c r="AG389" s="14">
        <f>IF(AVANZA[[#This Row],[Oferta_empaquetada_comisiones]]="SI",1,0)</f>
        <v>0</v>
      </c>
      <c r="AH389" s="36">
        <f>IF(AVANZA[[#This Row],[Variable]]="TERMINADA",IFERROR(VLOOKUP(AVANZA[[#This Row],[SUPERVISOR]],Tabla2[#All],4,0),0),)</f>
        <v>3.5</v>
      </c>
      <c r="AI389" s="14">
        <f>IF(AVANZA[[#This Row],[Producto]]="BA",1,0)</f>
        <v>1</v>
      </c>
      <c r="AJ389" s="14">
        <f>IF(AVANZA[[#This Row],[Producto]]="DUO",1,0)</f>
        <v>0</v>
      </c>
      <c r="AK389" s="14">
        <f>IF(AVANZA[[#This Row],[Producto]]="TRIO",1,0)</f>
        <v>0</v>
      </c>
      <c r="AL389" t="s">
        <v>870</v>
      </c>
      <c r="AM389">
        <v>-1</v>
      </c>
      <c r="AN389">
        <v>-1</v>
      </c>
      <c r="AO389" t="s">
        <v>16333</v>
      </c>
      <c r="AP389" s="1">
        <v>46149.902118055557</v>
      </c>
      <c r="AQ389">
        <v>-1</v>
      </c>
      <c r="AR389" t="s">
        <v>16334</v>
      </c>
      <c r="AS389">
        <v>-1</v>
      </c>
      <c r="AT389">
        <v>-1</v>
      </c>
      <c r="AU389">
        <v>-1</v>
      </c>
      <c r="AV389">
        <v>-1</v>
      </c>
      <c r="AW389">
        <v>-1</v>
      </c>
      <c r="AX389" t="s">
        <v>224</v>
      </c>
      <c r="AY389">
        <v>-1</v>
      </c>
      <c r="AZ389">
        <v>2026</v>
      </c>
      <c r="BA389">
        <v>5</v>
      </c>
      <c r="BB389">
        <v>9</v>
      </c>
      <c r="BC389">
        <v>-1</v>
      </c>
      <c r="BD389" t="s">
        <v>225</v>
      </c>
      <c r="BE389">
        <v>-1</v>
      </c>
      <c r="BF389">
        <v>20001624192783</v>
      </c>
      <c r="BG389" t="s">
        <v>319</v>
      </c>
      <c r="BH389" t="s">
        <v>320</v>
      </c>
      <c r="BI389" t="s">
        <v>16335</v>
      </c>
      <c r="BJ389">
        <v>-1</v>
      </c>
      <c r="BK389">
        <v>-1</v>
      </c>
      <c r="BL389">
        <v>-1</v>
      </c>
      <c r="BM389" t="s">
        <v>229</v>
      </c>
      <c r="BN389" t="s">
        <v>230</v>
      </c>
      <c r="BO389" t="s">
        <v>16336</v>
      </c>
      <c r="BP389" t="s">
        <v>380</v>
      </c>
      <c r="BQ389">
        <v>2026</v>
      </c>
      <c r="BR389">
        <v>5</v>
      </c>
      <c r="BS389">
        <v>7</v>
      </c>
      <c r="BT389" s="1">
        <v>46151.652800925927</v>
      </c>
      <c r="BU389" t="s">
        <v>233</v>
      </c>
      <c r="BV389" s="2">
        <v>46151</v>
      </c>
      <c r="BW389" t="s">
        <v>234</v>
      </c>
      <c r="BX389" s="2">
        <v>46150</v>
      </c>
      <c r="BY389" s="2">
        <v>46151</v>
      </c>
      <c r="BZ389" t="s">
        <v>235</v>
      </c>
      <c r="CA389" t="s">
        <v>1039</v>
      </c>
      <c r="CB389" t="s">
        <v>1040</v>
      </c>
      <c r="CC389" t="s">
        <v>16337</v>
      </c>
      <c r="CD389" t="s">
        <v>12498</v>
      </c>
      <c r="CE389">
        <v>-1</v>
      </c>
      <c r="CF389" t="s">
        <v>1042</v>
      </c>
      <c r="CG389" t="s">
        <v>1006</v>
      </c>
      <c r="CH389" t="s">
        <v>357</v>
      </c>
      <c r="CI389">
        <v>1015443152</v>
      </c>
      <c r="CJ389" t="s">
        <v>877</v>
      </c>
      <c r="CK389" t="s">
        <v>245</v>
      </c>
      <c r="CL389" t="s">
        <v>409</v>
      </c>
      <c r="CM389" t="s">
        <v>247</v>
      </c>
      <c r="CN389" t="s">
        <v>410</v>
      </c>
      <c r="CT389" t="s">
        <v>249</v>
      </c>
      <c r="CU389" t="s">
        <v>225</v>
      </c>
      <c r="CW389" t="s">
        <v>319</v>
      </c>
      <c r="CX389" t="s">
        <v>320</v>
      </c>
      <c r="DA389" t="s">
        <v>250</v>
      </c>
      <c r="DB389">
        <v>-1</v>
      </c>
      <c r="DF389" t="s">
        <v>251</v>
      </c>
      <c r="DJ389" t="s">
        <v>252</v>
      </c>
      <c r="DK389" t="s">
        <v>253</v>
      </c>
      <c r="DL389" t="s">
        <v>254</v>
      </c>
      <c r="DN389" t="s">
        <v>255</v>
      </c>
      <c r="DR389" t="s">
        <v>878</v>
      </c>
      <c r="DS389" t="s">
        <v>877</v>
      </c>
      <c r="DT389" t="s">
        <v>870</v>
      </c>
      <c r="DV389">
        <v>1</v>
      </c>
      <c r="DW389" t="s">
        <v>257</v>
      </c>
      <c r="ED389" s="2">
        <v>46151</v>
      </c>
      <c r="EF389">
        <v>16</v>
      </c>
      <c r="EP389" t="s">
        <v>258</v>
      </c>
      <c r="ES389" t="s">
        <v>16338</v>
      </c>
      <c r="FA389" t="s">
        <v>245</v>
      </c>
      <c r="FB389" t="s">
        <v>1044</v>
      </c>
      <c r="FD389" t="s">
        <v>1044</v>
      </c>
      <c r="FE389" t="s">
        <v>1045</v>
      </c>
      <c r="FF389" t="s">
        <v>1046</v>
      </c>
      <c r="FK389" t="s">
        <v>263</v>
      </c>
      <c r="FL389" t="s">
        <v>16339</v>
      </c>
      <c r="FN389" t="s">
        <v>410</v>
      </c>
      <c r="FO389" t="s">
        <v>414</v>
      </c>
      <c r="FR389">
        <v>79824</v>
      </c>
      <c r="GB389" t="s">
        <v>266</v>
      </c>
      <c r="GC389" t="s">
        <v>225</v>
      </c>
      <c r="GD389">
        <v>0</v>
      </c>
      <c r="GF389">
        <v>0</v>
      </c>
      <c r="GG389">
        <v>25423</v>
      </c>
      <c r="GI389">
        <v>79824</v>
      </c>
      <c r="GJ389">
        <v>0</v>
      </c>
      <c r="GL389">
        <v>0</v>
      </c>
      <c r="GM389">
        <v>94990</v>
      </c>
      <c r="GS389" t="s">
        <v>267</v>
      </c>
      <c r="GT389" s="2">
        <v>43373</v>
      </c>
      <c r="GU389" t="s">
        <v>268</v>
      </c>
      <c r="GV389" t="s">
        <v>335</v>
      </c>
      <c r="GW389" t="s">
        <v>394</v>
      </c>
      <c r="GZ389" t="s">
        <v>395</v>
      </c>
      <c r="HA389" t="s">
        <v>497</v>
      </c>
      <c r="HB389" t="s">
        <v>1047</v>
      </c>
      <c r="HC389" t="s">
        <v>1048</v>
      </c>
      <c r="HD389" t="s">
        <v>257</v>
      </c>
      <c r="HE389" t="s">
        <v>230</v>
      </c>
      <c r="HF389" t="s">
        <v>16340</v>
      </c>
      <c r="HR389" t="s">
        <v>278</v>
      </c>
      <c r="HV389">
        <v>94990</v>
      </c>
      <c r="HW389" t="s">
        <v>281</v>
      </c>
      <c r="HY389">
        <v>0</v>
      </c>
      <c r="HZ389">
        <v>0</v>
      </c>
      <c r="IA389" t="s">
        <v>281</v>
      </c>
      <c r="IB389" t="s">
        <v>281</v>
      </c>
      <c r="IE389" t="s">
        <v>283</v>
      </c>
      <c r="IF389" t="s">
        <v>283</v>
      </c>
      <c r="IG389" t="s">
        <v>283</v>
      </c>
      <c r="IH389" t="s">
        <v>284</v>
      </c>
      <c r="II389" t="s">
        <v>285</v>
      </c>
      <c r="IJ389" t="s">
        <v>286</v>
      </c>
      <c r="IK389" t="s">
        <v>278</v>
      </c>
      <c r="IL389" t="s">
        <v>287</v>
      </c>
      <c r="IM389" t="s">
        <v>288</v>
      </c>
      <c r="IN389" t="s">
        <v>289</v>
      </c>
      <c r="IP389" t="s">
        <v>290</v>
      </c>
      <c r="IQ389" t="s">
        <v>284</v>
      </c>
      <c r="IS389" t="s">
        <v>291</v>
      </c>
      <c r="IT389" t="s">
        <v>287</v>
      </c>
      <c r="IY389" t="s">
        <v>281</v>
      </c>
    </row>
    <row r="390" spans="1:259" x14ac:dyDescent="0.3">
      <c r="A390" s="14">
        <f>DAY(AVANZA[[#This Row],[FechaSeguimiento]])</f>
        <v>9</v>
      </c>
      <c r="B390" s="14">
        <f>MONTH(AVANZA[[#This Row],[FechaSeguimiento]])</f>
        <v>5</v>
      </c>
      <c r="C390"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90" t="str">
        <f>LOWER(IFERROR(VLOOKUP(AVANZA[[#This Row],[ID_Peticion]],CANCELADAS[#All],2,0),""))</f>
        <v>qc - pedido duplicado</v>
      </c>
      <c r="E390" t="str">
        <f>LOWER(IFERROR(VLOOKUP(AVANZA[[#This Row],[ID_Peticion]],CANCELADAS[#All],3,0),""))</f>
        <v>asesor</v>
      </c>
      <c r="F390" t="str">
        <f>LOWER(IF(AVANZA[[#This Row],[CEDULA CLIENTE]]&lt;&gt;""," CC: " &amp; COUNTIFS(AVANZA[CEDULA CLIENTE],AVANZA[[#This Row],[CEDULA CLIENTE]]),"")&amp; IF(AVANZA[[#This Row],[Direccion]]&lt;&gt;""," DIR: " &amp; COUNTIFS(AVANZA[Direccion],AVANZA[[#This Row],[Direccion]]),""))</f>
        <v xml:space="preserve"> dir: 1</v>
      </c>
      <c r="G390" t="str">
        <f>IFERROR(VLOOKUP(AVANZA[[#This Row],[Cedula_Vendedor_Atis]],PLANTA[[#All],[CEDULA]:[LINEA]],3,0),"No Cruza")</f>
        <v>Michael Rodriguez</v>
      </c>
      <c r="H390" t="str">
        <f>IFERROR(VLOOKUP(AVANZA[[#This Row],[Cedula_Vendedor_Atis]],PLANTA[[#All],[CEDULA]:[LINEA]],4,0),"No Cruza")</f>
        <v>Móvil</v>
      </c>
      <c r="I390" t="str">
        <f>LOWER(IF(AVANZA[[#This Row],[ATRIBUIBLE]]="",AVANZA[[#This Row],[Variable]],AVANZA[[#This Row],[ATRIBUIBLE]]))</f>
        <v>asesor</v>
      </c>
      <c r="J390" s="14">
        <f>IF(AVANZA[[#This Row],[Variable]]=AVANZA[[#Headers],[TERMINADA]],1,0)</f>
        <v>0</v>
      </c>
      <c r="K390" s="14">
        <f>IF(AVANZA[[#This Row],[Variable]]=AVANZA[[#Headers],[ANULADA]],1,0)</f>
        <v>1</v>
      </c>
      <c r="L390" s="14">
        <f>IF(AVANZA[[#This Row],[Variable]]=AVANZA[[#Headers],[PENDIENTE]],1,0)</f>
        <v>0</v>
      </c>
      <c r="M390" s="14">
        <f>IF(AVANZA[[#This Row],[ESTADO AGENDA]]="AGENDADA",1,0)</f>
        <v>0</v>
      </c>
      <c r="N390" s="14">
        <f>IF(AVANZA[[#This Row],[ESTADO AGENDA]]="PENDIENTE DE AGENDAR",1,0)</f>
        <v>0</v>
      </c>
      <c r="O390" s="14">
        <f>IF(AVANZA[[#This Row],[ESTADO AGENDA]]="SUSPENDIDA",1,0)</f>
        <v>0</v>
      </c>
      <c r="P390" t="str" cm="1">
        <f t="array" ref="P390">_xlfn.XLOOKUP(AVANZA[[#This Row],[Num_Agrupacion_Pet_Atis]],Tabla1[[#All],[Numero_de_actuacion]],Tabla1[[#All],[Estado_de_la_orden]],"",0)</f>
        <v/>
      </c>
      <c r="Q390" s="2" t="str" cm="1">
        <f t="array" ref="Q390">_xlfn.XLOOKUP(AVANZA[[#This Row],[Num_Agrupacion_Pet_Atis]],Tabla1[[#All],[Numero_de_actuacion]],Tabla1[[#All],[Fecha_de_la_cita]],"",0)</f>
        <v/>
      </c>
      <c r="R390" t="str" cm="1">
        <f t="array" ref="R390">_xlfn.XLOOKUP(AVANZA[[#This Row],[Num_Agrupacion_Pet_Atis]],Tabla1[[#All],[Numero_de_actuacion]],Tabla1[[#All],[Franja_horaria_de_la_cita]],"",0)</f>
        <v/>
      </c>
      <c r="S390" s="14" t="str">
        <f>IFERROR(DAY(AVANZA[[#This Row],[FECHA AGENDA]]),"")</f>
        <v/>
      </c>
      <c r="T390" s="14" t="str">
        <f>IFERROR(MONTH(AVANZA[[#This Row],[FECHA AGENDA]]),"")</f>
        <v/>
      </c>
      <c r="U390" t="str" cm="1">
        <f t="array" ref="U390">_xlfn.XLOOKUP(AVANZA[[#This Row],[Num_Agrupacion_Pet_Atis]],Tabla1[[#All],[Numero_de_actuacion]],Tabla1[[#All],[Motivo_de_suspension]],"",0)</f>
        <v/>
      </c>
      <c r="V390" s="2" t="str" cm="1">
        <f t="array" ref="V390">_xlfn.XLOOKUP(AVANZA[[#This Row],[Num_Agrupacion_Pet_Atis]],Tabla1[[#All],[Numero_de_actuacion]],Tabla1[[#All],[No_identificacion_cliente]],"",0)</f>
        <v/>
      </c>
      <c r="W390" s="2" t="str" cm="1">
        <f t="array" ref="W390">_xlfn.XLOOKUP(AVANZA[[#This Row],[Num_Agrupacion_Pet_Atis]],Tabla1[[#All],[Numero_de_actuacion]],Tabla1[[#All],[Movil_de_contacto]],"",0)</f>
        <v/>
      </c>
      <c r="X390" s="14">
        <f>IF(OR(AVANZA[[#This Row],[ESTADO LEG]]="Legalizada grabacion",AVANZA[[#This Row],[ESTADO LEG]]="Legalizada aut"),1,0)</f>
        <v>0</v>
      </c>
      <c r="Y390" s="14">
        <f>IF(OR(AVANZA[[#This Row],[ESTADO LEG]]="pdte legalizar",AVANZA[[#This Row],[ESTADO LEG]]="No cruza"),1,0)</f>
        <v>0</v>
      </c>
      <c r="Z390" t="str" cm="1">
        <f t="array" ref="Z390">IF(AVANZA[[#This Row],[Variable]]="Terminada",LOWER(_xlfn.XLOOKUP(AVANZA[[#This Row],[ID_Peticion]],Tabla6[[#All],[NUM_PETICION]],Tabla6[[#All],[ESTADO_LEG]],"NO CRUZA",0)),AVANZA[[#This Row],[Variable]])</f>
        <v>ANULADA</v>
      </c>
      <c r="AA390" t="str" cm="1">
        <f t="array" ref="AA390">_xlfn.XLOOKUP(AVANZA[[#This Row],[ID_Peticion]],Tabla6[[#All],[NUM_PETICION]],Tabla6[[#All],[DIF_DIAS]],"",0)</f>
        <v/>
      </c>
      <c r="AB390" s="2" t="str" cm="1">
        <f t="array" ref="AB390">IFERROR(_xlfn.XLOOKUP(AVANZA[[#This Row],[ID_Peticion]],Tabla6[[#All],[NUM_PETICION]],Tabla6[[#All],[FEC_LEGAL]],"",0),"")</f>
        <v/>
      </c>
      <c r="AC390" s="14">
        <f ca="1">IF(AVANZA[[#This Row],[FECHA LEG]]&lt;&gt;0,IFERROR(AVANZA[[#This Row],[FECHA LEG]]-AVANZA[[#This Row],[FechaIniEstadoSubPetAtis]],0),TODAY()-AVANZA[[#This Row],[FechaIniEstadoSubPetAtis]])</f>
        <v>0</v>
      </c>
      <c r="AD390" s="35">
        <f ca="1">IF(AVANZA[[#This Row],[FINAL Vs LG]]&lt;&gt;0,IF(AVANZA[[#This Row],[FINAL Vs LG]]&lt;7.1,"100%",IF(AND(AVANZA[[#This Row],[FINAL Vs LG]]&gt;7.1,AVANZA[[#This Row],[FINAL Vs LG]]&lt;11.1),"50%","0%")),0)</f>
        <v>0</v>
      </c>
      <c r="AE390" s="14">
        <f ca="1">VLOOKUP(DAY(TODAY()),BACK!F:G,2,0)</f>
        <v>14</v>
      </c>
      <c r="AF390" s="14">
        <f>BACK!$I$2</f>
        <v>24</v>
      </c>
      <c r="AG390" s="14">
        <f>IF(AVANZA[[#This Row],[Oferta_empaquetada_comisiones]]="SI",1,0)</f>
        <v>0</v>
      </c>
      <c r="AH390" s="36">
        <f>IF(AVANZA[[#This Row],[Variable]]="TERMINADA",IFERROR(VLOOKUP(AVANZA[[#This Row],[SUPERVISOR]],Tabla2[#All],4,0),0),)</f>
        <v>0</v>
      </c>
      <c r="AI390" s="14">
        <f>IF(AVANZA[[#This Row],[Producto]]="BA",1,0)</f>
        <v>1</v>
      </c>
      <c r="AJ390" s="14">
        <f>IF(AVANZA[[#This Row],[Producto]]="DUO",1,0)</f>
        <v>0</v>
      </c>
      <c r="AK390" s="14">
        <f>IF(AVANZA[[#This Row],[Producto]]="TRIO",1,0)</f>
        <v>0</v>
      </c>
      <c r="AL390" t="s">
        <v>16341</v>
      </c>
      <c r="AM390">
        <v>-1</v>
      </c>
      <c r="AN390">
        <v>-1</v>
      </c>
      <c r="AO390" t="s">
        <v>16342</v>
      </c>
      <c r="AP390" s="1">
        <v>46144.695868055554</v>
      </c>
      <c r="AQ390">
        <v>-1</v>
      </c>
      <c r="AR390" t="s">
        <v>16343</v>
      </c>
      <c r="AS390">
        <v>-1</v>
      </c>
      <c r="AT390">
        <v>-1</v>
      </c>
      <c r="AU390">
        <v>-1</v>
      </c>
      <c r="AV390">
        <v>-1</v>
      </c>
      <c r="AW390">
        <v>-1</v>
      </c>
      <c r="AX390" t="s">
        <v>224</v>
      </c>
      <c r="AY390">
        <v>-1</v>
      </c>
      <c r="AZ390">
        <v>2026</v>
      </c>
      <c r="BA390">
        <v>5</v>
      </c>
      <c r="BB390">
        <v>9</v>
      </c>
      <c r="BC390">
        <v>-1</v>
      </c>
      <c r="BD390" t="s">
        <v>225</v>
      </c>
      <c r="BE390">
        <v>-1</v>
      </c>
      <c r="BF390">
        <v>20001621473789</v>
      </c>
      <c r="BG390" t="s">
        <v>226</v>
      </c>
      <c r="BH390" t="s">
        <v>227</v>
      </c>
      <c r="BI390" t="s">
        <v>16344</v>
      </c>
      <c r="BJ390">
        <v>-1</v>
      </c>
      <c r="BK390">
        <v>-1</v>
      </c>
      <c r="BL390">
        <v>-1</v>
      </c>
      <c r="BM390" t="s">
        <v>573</v>
      </c>
      <c r="BN390" t="s">
        <v>230</v>
      </c>
      <c r="BO390" t="s">
        <v>14372</v>
      </c>
      <c r="BP390" t="s">
        <v>232</v>
      </c>
      <c r="BQ390">
        <v>2026</v>
      </c>
      <c r="BR390">
        <v>5</v>
      </c>
      <c r="BS390">
        <v>2</v>
      </c>
      <c r="BT390" s="1">
        <v>46151.385752314818</v>
      </c>
      <c r="BU390" t="s">
        <v>575</v>
      </c>
      <c r="BV390" s="2">
        <v>46151</v>
      </c>
      <c r="BW390" t="s">
        <v>576</v>
      </c>
      <c r="BX390" s="2">
        <v>46144</v>
      </c>
      <c r="BY390" s="2">
        <v>46151</v>
      </c>
      <c r="BZ390" t="s">
        <v>235</v>
      </c>
      <c r="CA390" t="s">
        <v>236</v>
      </c>
      <c r="CB390" t="s">
        <v>237</v>
      </c>
      <c r="CC390" t="s">
        <v>14373</v>
      </c>
      <c r="CD390" t="s">
        <v>14374</v>
      </c>
      <c r="CE390">
        <v>-1</v>
      </c>
      <c r="CF390" t="s">
        <v>240</v>
      </c>
      <c r="CG390" t="s">
        <v>241</v>
      </c>
      <c r="CH390" t="s">
        <v>242</v>
      </c>
      <c r="CI390">
        <v>1075794216</v>
      </c>
      <c r="CJ390" t="s">
        <v>16346</v>
      </c>
      <c r="CK390" t="s">
        <v>245</v>
      </c>
      <c r="CL390" t="s">
        <v>409</v>
      </c>
      <c r="CM390" t="s">
        <v>247</v>
      </c>
      <c r="CN390" t="s">
        <v>410</v>
      </c>
      <c r="CT390" t="s">
        <v>304</v>
      </c>
      <c r="CU390" t="s">
        <v>225</v>
      </c>
      <c r="CW390" t="s">
        <v>226</v>
      </c>
      <c r="CX390" t="s">
        <v>227</v>
      </c>
      <c r="CY390" t="s">
        <v>1870</v>
      </c>
      <c r="DA390" t="s">
        <v>250</v>
      </c>
      <c r="DB390">
        <v>-1</v>
      </c>
      <c r="DF390" t="s">
        <v>731</v>
      </c>
      <c r="DJ390" t="s">
        <v>252</v>
      </c>
      <c r="DK390" t="s">
        <v>253</v>
      </c>
      <c r="DL390" t="s">
        <v>253</v>
      </c>
      <c r="DN390" t="s">
        <v>255</v>
      </c>
      <c r="DR390" t="s">
        <v>16347</v>
      </c>
      <c r="DS390" t="s">
        <v>16346</v>
      </c>
      <c r="DT390" t="s">
        <v>16345</v>
      </c>
      <c r="DV390">
        <v>1</v>
      </c>
      <c r="DW390" t="s">
        <v>257</v>
      </c>
      <c r="ED390" s="2">
        <v>46151</v>
      </c>
      <c r="EF390">
        <v>20</v>
      </c>
      <c r="EP390" t="s">
        <v>258</v>
      </c>
      <c r="FA390" t="s">
        <v>245</v>
      </c>
      <c r="FB390" t="s">
        <v>260</v>
      </c>
      <c r="FD390" t="s">
        <v>260</v>
      </c>
      <c r="FE390" t="s">
        <v>261</v>
      </c>
      <c r="FF390" t="s">
        <v>262</v>
      </c>
      <c r="FK390" t="s">
        <v>263</v>
      </c>
      <c r="FN390" t="s">
        <v>410</v>
      </c>
      <c r="FO390" t="s">
        <v>414</v>
      </c>
      <c r="FR390">
        <v>0</v>
      </c>
      <c r="GB390" t="s">
        <v>266</v>
      </c>
      <c r="GM390">
        <v>0</v>
      </c>
      <c r="GS390" t="s">
        <v>267</v>
      </c>
      <c r="GT390" s="2"/>
      <c r="GU390" t="s">
        <v>268</v>
      </c>
      <c r="GV390" t="s">
        <v>269</v>
      </c>
      <c r="GW390" t="s">
        <v>270</v>
      </c>
      <c r="GX390" t="s">
        <v>272</v>
      </c>
      <c r="GY390" t="s">
        <v>272</v>
      </c>
      <c r="GZ390" t="s">
        <v>344</v>
      </c>
      <c r="HE390" t="s">
        <v>230</v>
      </c>
      <c r="HF390" t="s">
        <v>14375</v>
      </c>
      <c r="HR390" t="s">
        <v>278</v>
      </c>
      <c r="HV390">
        <v>85900</v>
      </c>
      <c r="HW390" t="s">
        <v>279</v>
      </c>
      <c r="HY390">
        <v>0</v>
      </c>
      <c r="HZ390">
        <v>0</v>
      </c>
      <c r="IA390" t="s">
        <v>279</v>
      </c>
      <c r="IB390" t="s">
        <v>281</v>
      </c>
      <c r="IC390" t="s">
        <v>16348</v>
      </c>
      <c r="IE390" t="s">
        <v>283</v>
      </c>
      <c r="IF390" t="s">
        <v>283</v>
      </c>
      <c r="IG390" t="s">
        <v>283</v>
      </c>
      <c r="IH390" t="s">
        <v>284</v>
      </c>
      <c r="II390" t="s">
        <v>285</v>
      </c>
      <c r="IJ390" t="s">
        <v>286</v>
      </c>
      <c r="IK390" t="s">
        <v>278</v>
      </c>
      <c r="IL390" t="s">
        <v>346</v>
      </c>
      <c r="IM390" t="s">
        <v>288</v>
      </c>
      <c r="IN390" t="s">
        <v>290</v>
      </c>
      <c r="IP390" t="s">
        <v>1874</v>
      </c>
      <c r="IQ390" t="s">
        <v>284</v>
      </c>
      <c r="IS390" t="s">
        <v>291</v>
      </c>
      <c r="IT390" t="s">
        <v>14376</v>
      </c>
      <c r="IU390" t="s">
        <v>14377</v>
      </c>
      <c r="IV390" t="s">
        <v>14378</v>
      </c>
      <c r="IW390" t="s">
        <v>14379</v>
      </c>
      <c r="IY390" t="s">
        <v>281</v>
      </c>
    </row>
    <row r="391" spans="1:259" x14ac:dyDescent="0.3">
      <c r="A391" s="14">
        <f>DAY(AVANZA[[#This Row],[FechaSeguimiento]])</f>
        <v>9</v>
      </c>
      <c r="B391" s="14">
        <f>MONTH(AVANZA[[#This Row],[FechaSeguimiento]])</f>
        <v>5</v>
      </c>
      <c r="C391"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91" t="str">
        <f>LOWER(IFERROR(VLOOKUP(AVANZA[[#This Row],[ID_Peticion]],CANCELADAS[#All],2,0),""))</f>
        <v/>
      </c>
      <c r="E391" t="str">
        <f>LOWER(IFERROR(VLOOKUP(AVANZA[[#This Row],[ID_Peticion]],CANCELADAS[#All],3,0),""))</f>
        <v/>
      </c>
      <c r="F391" t="str">
        <f>LOWER(IF(AVANZA[[#This Row],[CEDULA CLIENTE]]&lt;&gt;""," CC: " &amp; COUNTIFS(AVANZA[CEDULA CLIENTE],AVANZA[[#This Row],[CEDULA CLIENTE]]),"")&amp; IF(AVANZA[[#This Row],[Direccion]]&lt;&gt;""," DIR: " &amp; COUNTIFS(AVANZA[Direccion],AVANZA[[#This Row],[Direccion]]),""))</f>
        <v xml:space="preserve"> dir: 1</v>
      </c>
      <c r="G391" t="str">
        <f>IFERROR(VLOOKUP(AVANZA[[#This Row],[Cedula_Vendedor_Atis]],PLANTA[[#All],[CEDULA]:[LINEA]],3,0),"No Cruza")</f>
        <v>Marisol Avella</v>
      </c>
      <c r="H391" t="str">
        <f>IFERROR(VLOOKUP(AVANZA[[#This Row],[Cedula_Vendedor_Atis]],PLANTA[[#All],[CEDULA]:[LINEA]],4,0),"No Cruza")</f>
        <v>Fija</v>
      </c>
      <c r="I391" t="str">
        <f>LOWER(IF(AVANZA[[#This Row],[ATRIBUIBLE]]="",AVANZA[[#This Row],[Variable]],AVANZA[[#This Row],[ATRIBUIBLE]]))</f>
        <v>terminada</v>
      </c>
      <c r="J391" s="14">
        <f>IF(AVANZA[[#This Row],[Variable]]=AVANZA[[#Headers],[TERMINADA]],1,0)</f>
        <v>1</v>
      </c>
      <c r="K391" s="14">
        <f>IF(AVANZA[[#This Row],[Variable]]=AVANZA[[#Headers],[ANULADA]],1,0)</f>
        <v>0</v>
      </c>
      <c r="L391" s="14">
        <f>IF(AVANZA[[#This Row],[Variable]]=AVANZA[[#Headers],[PENDIENTE]],1,0)</f>
        <v>0</v>
      </c>
      <c r="M391" s="14">
        <f>IF(AVANZA[[#This Row],[ESTADO AGENDA]]="AGENDADA",1,0)</f>
        <v>0</v>
      </c>
      <c r="N391" s="14">
        <f>IF(AVANZA[[#This Row],[ESTADO AGENDA]]="PENDIENTE DE AGENDAR",1,0)</f>
        <v>0</v>
      </c>
      <c r="O391" s="14">
        <f>IF(AVANZA[[#This Row],[ESTADO AGENDA]]="SUSPENDIDA",1,0)</f>
        <v>0</v>
      </c>
      <c r="P391" t="str" cm="1">
        <f t="array" ref="P391">_xlfn.XLOOKUP(AVANZA[[#This Row],[Num_Agrupacion_Pet_Atis]],Tabla1[[#All],[Numero_de_actuacion]],Tabla1[[#All],[Estado_de_la_orden]],"",0)</f>
        <v/>
      </c>
      <c r="Q391" s="2" t="str" cm="1">
        <f t="array" ref="Q391">_xlfn.XLOOKUP(AVANZA[[#This Row],[Num_Agrupacion_Pet_Atis]],Tabla1[[#All],[Numero_de_actuacion]],Tabla1[[#All],[Fecha_de_la_cita]],"",0)</f>
        <v/>
      </c>
      <c r="R391" t="str" cm="1">
        <f t="array" ref="R391">_xlfn.XLOOKUP(AVANZA[[#This Row],[Num_Agrupacion_Pet_Atis]],Tabla1[[#All],[Numero_de_actuacion]],Tabla1[[#All],[Franja_horaria_de_la_cita]],"",0)</f>
        <v/>
      </c>
      <c r="S391" s="14" t="str">
        <f>IFERROR(DAY(AVANZA[[#This Row],[FECHA AGENDA]]),"")</f>
        <v/>
      </c>
      <c r="T391" s="14" t="str">
        <f>IFERROR(MONTH(AVANZA[[#This Row],[FECHA AGENDA]]),"")</f>
        <v/>
      </c>
      <c r="U391" t="str" cm="1">
        <f t="array" ref="U391">_xlfn.XLOOKUP(AVANZA[[#This Row],[Num_Agrupacion_Pet_Atis]],Tabla1[[#All],[Numero_de_actuacion]],Tabla1[[#All],[Motivo_de_suspension]],"",0)</f>
        <v/>
      </c>
      <c r="V391" s="2" t="str" cm="1">
        <f t="array" ref="V391">_xlfn.XLOOKUP(AVANZA[[#This Row],[Num_Agrupacion_Pet_Atis]],Tabla1[[#All],[Numero_de_actuacion]],Tabla1[[#All],[No_identificacion_cliente]],"",0)</f>
        <v/>
      </c>
      <c r="W391" s="2" t="str" cm="1">
        <f t="array" ref="W391">_xlfn.XLOOKUP(AVANZA[[#This Row],[Num_Agrupacion_Pet_Atis]],Tabla1[[#All],[Numero_de_actuacion]],Tabla1[[#All],[Movil_de_contacto]],"",0)</f>
        <v/>
      </c>
      <c r="X391" s="14">
        <f>IF(OR(AVANZA[[#This Row],[ESTADO LEG]]="Legalizada grabacion",AVANZA[[#This Row],[ESTADO LEG]]="Legalizada aut"),1,0)</f>
        <v>0</v>
      </c>
      <c r="Y391" s="14">
        <f>IF(OR(AVANZA[[#This Row],[ESTADO LEG]]="pdte legalizar",AVANZA[[#This Row],[ESTADO LEG]]="No cruza"),1,0)</f>
        <v>1</v>
      </c>
      <c r="Z391" t="str" cm="1">
        <f t="array" ref="Z391">IF(AVANZA[[#This Row],[Variable]]="Terminada",LOWER(_xlfn.XLOOKUP(AVANZA[[#This Row],[ID_Peticion]],Tabla6[[#All],[NUM_PETICION]],Tabla6[[#All],[ESTADO_LEG]],"NO CRUZA",0)),AVANZA[[#This Row],[Variable]])</f>
        <v>pdte legalizar</v>
      </c>
      <c r="AA391" cm="1">
        <f t="array" ref="AA391">_xlfn.XLOOKUP(AVANZA[[#This Row],[ID_Peticion]],Tabla6[[#All],[NUM_PETICION]],Tabla6[[#All],[DIF_DIAS]],"",0)</f>
        <v>4</v>
      </c>
      <c r="AB391" s="2" cm="1">
        <f t="array" ref="AB391">IFERROR(_xlfn.XLOOKUP(AVANZA[[#This Row],[ID_Peticion]],Tabla6[[#All],[NUM_PETICION]],Tabla6[[#All],[FEC_LEGAL]],"",0),"")</f>
        <v>0</v>
      </c>
      <c r="AC391" s="14">
        <f ca="1">IF(AVANZA[[#This Row],[FECHA LEG]]&lt;&gt;0,IFERROR(AVANZA[[#This Row],[FECHA LEG]]-AVANZA[[#This Row],[FechaIniEstadoSubPetAtis]],0),TODAY()-AVANZA[[#This Row],[FechaIniEstadoSubPetAtis]])</f>
        <v>8</v>
      </c>
      <c r="AD391" s="35" t="str">
        <f ca="1">IF(AVANZA[[#This Row],[FINAL Vs LG]]&lt;&gt;0,IF(AVANZA[[#This Row],[FINAL Vs LG]]&lt;7.1,"100%",IF(AND(AVANZA[[#This Row],[FINAL Vs LG]]&gt;7.1,AVANZA[[#This Row],[FINAL Vs LG]]&lt;11.1),"50%","0%")),0)</f>
        <v>50%</v>
      </c>
      <c r="AE391" s="14">
        <f ca="1">VLOOKUP(DAY(TODAY()),BACK!F:G,2,0)</f>
        <v>14</v>
      </c>
      <c r="AF391" s="14">
        <f>BACK!$I$2</f>
        <v>24</v>
      </c>
      <c r="AG391" s="14">
        <f>IF(AVANZA[[#This Row],[Oferta_empaquetada_comisiones]]="SI",1,0)</f>
        <v>0</v>
      </c>
      <c r="AH391" s="36">
        <f>IF(AVANZA[[#This Row],[Variable]]="TERMINADA",IFERROR(VLOOKUP(AVANZA[[#This Row],[SUPERVISOR]],Tabla2[#All],4,0),0),)</f>
        <v>3.5</v>
      </c>
      <c r="AI391" s="14">
        <f>IF(AVANZA[[#This Row],[Producto]]="BA",1,0)</f>
        <v>1</v>
      </c>
      <c r="AJ391" s="14">
        <f>IF(AVANZA[[#This Row],[Producto]]="DUO",1,0)</f>
        <v>0</v>
      </c>
      <c r="AK391" s="14">
        <f>IF(AVANZA[[#This Row],[Producto]]="TRIO",1,0)</f>
        <v>0</v>
      </c>
      <c r="AL391" t="s">
        <v>1961</v>
      </c>
      <c r="AM391">
        <v>-1</v>
      </c>
      <c r="AN391">
        <v>-1</v>
      </c>
      <c r="AO391" t="s">
        <v>16349</v>
      </c>
      <c r="AP391" s="1">
        <v>46150.436608796299</v>
      </c>
      <c r="AQ391">
        <v>-1</v>
      </c>
      <c r="AR391" t="s">
        <v>16350</v>
      </c>
      <c r="AS391">
        <v>-1</v>
      </c>
      <c r="AT391">
        <v>-1</v>
      </c>
      <c r="AU391">
        <v>-1</v>
      </c>
      <c r="AV391">
        <v>-1</v>
      </c>
      <c r="AW391">
        <v>-1</v>
      </c>
      <c r="AX391" t="s">
        <v>224</v>
      </c>
      <c r="AY391">
        <v>-1</v>
      </c>
      <c r="AZ391">
        <v>2026</v>
      </c>
      <c r="BA391">
        <v>5</v>
      </c>
      <c r="BB391">
        <v>9</v>
      </c>
      <c r="BC391">
        <v>-1</v>
      </c>
      <c r="BD391" t="s">
        <v>225</v>
      </c>
      <c r="BE391">
        <v>-1</v>
      </c>
      <c r="BF391">
        <v>20001624413591</v>
      </c>
      <c r="BG391" t="s">
        <v>319</v>
      </c>
      <c r="BH391" t="s">
        <v>320</v>
      </c>
      <c r="BI391" t="s">
        <v>16351</v>
      </c>
      <c r="BJ391">
        <v>-1</v>
      </c>
      <c r="BK391">
        <v>-1</v>
      </c>
      <c r="BL391">
        <v>-1</v>
      </c>
      <c r="BM391" t="s">
        <v>229</v>
      </c>
      <c r="BN391" t="s">
        <v>230</v>
      </c>
      <c r="BO391" t="s">
        <v>16352</v>
      </c>
      <c r="BP391" t="s">
        <v>380</v>
      </c>
      <c r="BQ391">
        <v>2026</v>
      </c>
      <c r="BR391">
        <v>5</v>
      </c>
      <c r="BS391">
        <v>8</v>
      </c>
      <c r="BT391" s="1">
        <v>46151.73300925926</v>
      </c>
      <c r="BU391" t="s">
        <v>233</v>
      </c>
      <c r="BV391" s="2">
        <v>46151</v>
      </c>
      <c r="BW391" t="s">
        <v>234</v>
      </c>
      <c r="BX391" s="2">
        <v>46150</v>
      </c>
      <c r="BY391" s="2">
        <v>46151</v>
      </c>
      <c r="BZ391" t="s">
        <v>235</v>
      </c>
      <c r="CA391" t="s">
        <v>988</v>
      </c>
      <c r="CB391" t="s">
        <v>989</v>
      </c>
      <c r="CC391" t="s">
        <v>16353</v>
      </c>
      <c r="CD391" t="s">
        <v>12338</v>
      </c>
      <c r="CE391">
        <v>-1</v>
      </c>
      <c r="CF391" t="s">
        <v>991</v>
      </c>
      <c r="CG391" t="s">
        <v>992</v>
      </c>
      <c r="CH391" t="s">
        <v>491</v>
      </c>
      <c r="CI391">
        <v>1013654397</v>
      </c>
      <c r="CJ391" t="s">
        <v>1969</v>
      </c>
      <c r="CK391" t="s">
        <v>245</v>
      </c>
      <c r="CL391" t="s">
        <v>246</v>
      </c>
      <c r="CM391" t="s">
        <v>247</v>
      </c>
      <c r="CN391" t="s">
        <v>248</v>
      </c>
      <c r="CT391" t="s">
        <v>386</v>
      </c>
      <c r="CU391" t="s">
        <v>225</v>
      </c>
      <c r="CW391" t="s">
        <v>319</v>
      </c>
      <c r="CX391" t="s">
        <v>320</v>
      </c>
      <c r="DA391" t="s">
        <v>250</v>
      </c>
      <c r="DB391">
        <v>-1</v>
      </c>
      <c r="DF391" t="s">
        <v>251</v>
      </c>
      <c r="DJ391" t="s">
        <v>252</v>
      </c>
      <c r="DK391" t="s">
        <v>253</v>
      </c>
      <c r="DL391" t="s">
        <v>254</v>
      </c>
      <c r="DN391" t="s">
        <v>255</v>
      </c>
      <c r="DR391" t="s">
        <v>1970</v>
      </c>
      <c r="DS391" t="s">
        <v>1969</v>
      </c>
      <c r="DT391" t="s">
        <v>1968</v>
      </c>
      <c r="DV391">
        <v>1</v>
      </c>
      <c r="DW391" t="s">
        <v>554</v>
      </c>
      <c r="ED391" s="2">
        <v>46151</v>
      </c>
      <c r="EF391">
        <v>16</v>
      </c>
      <c r="EP391" t="s">
        <v>258</v>
      </c>
      <c r="ES391" t="s">
        <v>993</v>
      </c>
      <c r="FA391" t="s">
        <v>245</v>
      </c>
      <c r="FB391" t="s">
        <v>992</v>
      </c>
      <c r="FD391" t="s">
        <v>992</v>
      </c>
      <c r="FE391" t="s">
        <v>994</v>
      </c>
      <c r="FF391" t="s">
        <v>995</v>
      </c>
      <c r="FK391" t="s">
        <v>263</v>
      </c>
      <c r="FL391" t="s">
        <v>16354</v>
      </c>
      <c r="FN391" t="s">
        <v>248</v>
      </c>
      <c r="FO391" t="s">
        <v>265</v>
      </c>
      <c r="FR391">
        <v>94990</v>
      </c>
      <c r="GB391" t="s">
        <v>266</v>
      </c>
      <c r="GC391" t="s">
        <v>225</v>
      </c>
      <c r="GD391">
        <v>0</v>
      </c>
      <c r="GF391">
        <v>0</v>
      </c>
      <c r="GG391">
        <v>25423</v>
      </c>
      <c r="GI391">
        <v>94990</v>
      </c>
      <c r="GJ391">
        <v>0</v>
      </c>
      <c r="GL391">
        <v>0</v>
      </c>
      <c r="GM391">
        <v>113038</v>
      </c>
      <c r="GS391" t="s">
        <v>267</v>
      </c>
      <c r="GT391" s="2">
        <v>43190</v>
      </c>
      <c r="GU391" t="s">
        <v>268</v>
      </c>
      <c r="GV391" t="s">
        <v>335</v>
      </c>
      <c r="GW391" t="s">
        <v>394</v>
      </c>
      <c r="GZ391" t="s">
        <v>395</v>
      </c>
      <c r="HA391" t="s">
        <v>497</v>
      </c>
      <c r="HB391" t="s">
        <v>996</v>
      </c>
      <c r="HC391" t="s">
        <v>988</v>
      </c>
      <c r="HD391" t="s">
        <v>554</v>
      </c>
      <c r="HE391" t="s">
        <v>230</v>
      </c>
      <c r="HF391" t="s">
        <v>16355</v>
      </c>
      <c r="HR391" t="s">
        <v>278</v>
      </c>
      <c r="HV391">
        <v>94990</v>
      </c>
      <c r="HW391" t="s">
        <v>281</v>
      </c>
      <c r="HY391">
        <v>0</v>
      </c>
      <c r="HZ391">
        <v>0</v>
      </c>
      <c r="IA391" t="s">
        <v>281</v>
      </c>
      <c r="IB391" t="s">
        <v>281</v>
      </c>
      <c r="IE391" t="s">
        <v>283</v>
      </c>
      <c r="IF391" t="s">
        <v>283</v>
      </c>
      <c r="IG391" t="s">
        <v>283</v>
      </c>
      <c r="IH391" t="s">
        <v>284</v>
      </c>
      <c r="II391" t="s">
        <v>285</v>
      </c>
      <c r="IJ391" t="s">
        <v>286</v>
      </c>
      <c r="IK391" t="s">
        <v>278</v>
      </c>
      <c r="IL391" t="s">
        <v>287</v>
      </c>
      <c r="IM391" t="s">
        <v>288</v>
      </c>
      <c r="IN391" t="s">
        <v>289</v>
      </c>
      <c r="IP391" t="s">
        <v>290</v>
      </c>
      <c r="IQ391" t="s">
        <v>284</v>
      </c>
      <c r="IS391" t="s">
        <v>291</v>
      </c>
      <c r="IY391" t="s">
        <v>281</v>
      </c>
    </row>
    <row r="392" spans="1:259" x14ac:dyDescent="0.3">
      <c r="A392" s="14">
        <f>DAY(AVANZA[[#This Row],[FechaSeguimiento]])</f>
        <v>9</v>
      </c>
      <c r="B392" s="14">
        <f>MONTH(AVANZA[[#This Row],[FechaSeguimiento]])</f>
        <v>5</v>
      </c>
      <c r="C392"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92" t="str">
        <f>LOWER(IFERROR(VLOOKUP(AVANZA[[#This Row],[ID_Peticion]],CANCELADAS[#All],2,0),""))</f>
        <v>qt - no existe red ftth</v>
      </c>
      <c r="E392" t="str">
        <f>LOWER(IFERROR(VLOOKUP(AVANZA[[#This Row],[ID_Peticion]],CANCELADAS[#All],3,0),""))</f>
        <v>tecnico</v>
      </c>
      <c r="F392" t="str">
        <f>LOWER(IF(AVANZA[[#This Row],[CEDULA CLIENTE]]&lt;&gt;""," CC: " &amp; COUNTIFS(AVANZA[CEDULA CLIENTE],AVANZA[[#This Row],[CEDULA CLIENTE]]),"")&amp; IF(AVANZA[[#This Row],[Direccion]]&lt;&gt;""," DIR: " &amp; COUNTIFS(AVANZA[Direccion],AVANZA[[#This Row],[Direccion]]),""))</f>
        <v xml:space="preserve"> dir: 1</v>
      </c>
      <c r="G392" t="str">
        <f>IFERROR(VLOOKUP(AVANZA[[#This Row],[Cedula_Vendedor_Atis]],PLANTA[[#All],[CEDULA]:[LINEA]],3,0),"No Cruza")</f>
        <v>Marisol Avella</v>
      </c>
      <c r="H392" t="str">
        <f>IFERROR(VLOOKUP(AVANZA[[#This Row],[Cedula_Vendedor_Atis]],PLANTA[[#All],[CEDULA]:[LINEA]],4,0),"No Cruza")</f>
        <v>Fija</v>
      </c>
      <c r="I392" t="str">
        <f>LOWER(IF(AVANZA[[#This Row],[ATRIBUIBLE]]="",AVANZA[[#This Row],[Variable]],AVANZA[[#This Row],[ATRIBUIBLE]]))</f>
        <v>tecnico</v>
      </c>
      <c r="J392" s="14">
        <f>IF(AVANZA[[#This Row],[Variable]]=AVANZA[[#Headers],[TERMINADA]],1,0)</f>
        <v>0</v>
      </c>
      <c r="K392" s="14">
        <f>IF(AVANZA[[#This Row],[Variable]]=AVANZA[[#Headers],[ANULADA]],1,0)</f>
        <v>1</v>
      </c>
      <c r="L392" s="14">
        <f>IF(AVANZA[[#This Row],[Variable]]=AVANZA[[#Headers],[PENDIENTE]],1,0)</f>
        <v>0</v>
      </c>
      <c r="M392" s="14">
        <f>IF(AVANZA[[#This Row],[ESTADO AGENDA]]="AGENDADA",1,0)</f>
        <v>0</v>
      </c>
      <c r="N392" s="14">
        <f>IF(AVANZA[[#This Row],[ESTADO AGENDA]]="PENDIENTE DE AGENDAR",1,0)</f>
        <v>0</v>
      </c>
      <c r="O392" s="14">
        <f>IF(AVANZA[[#This Row],[ESTADO AGENDA]]="SUSPENDIDA",1,0)</f>
        <v>0</v>
      </c>
      <c r="P392" t="str" cm="1">
        <f t="array" ref="P392">_xlfn.XLOOKUP(AVANZA[[#This Row],[Num_Agrupacion_Pet_Atis]],Tabla1[[#All],[Numero_de_actuacion]],Tabla1[[#All],[Estado_de_la_orden]],"",0)</f>
        <v/>
      </c>
      <c r="Q392" s="2" t="str" cm="1">
        <f t="array" ref="Q392">_xlfn.XLOOKUP(AVANZA[[#This Row],[Num_Agrupacion_Pet_Atis]],Tabla1[[#All],[Numero_de_actuacion]],Tabla1[[#All],[Fecha_de_la_cita]],"",0)</f>
        <v/>
      </c>
      <c r="R392" t="str" cm="1">
        <f t="array" ref="R392">_xlfn.XLOOKUP(AVANZA[[#This Row],[Num_Agrupacion_Pet_Atis]],Tabla1[[#All],[Numero_de_actuacion]],Tabla1[[#All],[Franja_horaria_de_la_cita]],"",0)</f>
        <v/>
      </c>
      <c r="S392" s="14" t="str">
        <f>IFERROR(DAY(AVANZA[[#This Row],[FECHA AGENDA]]),"")</f>
        <v/>
      </c>
      <c r="T392" s="14" t="str">
        <f>IFERROR(MONTH(AVANZA[[#This Row],[FECHA AGENDA]]),"")</f>
        <v/>
      </c>
      <c r="U392" t="str" cm="1">
        <f t="array" ref="U392">_xlfn.XLOOKUP(AVANZA[[#This Row],[Num_Agrupacion_Pet_Atis]],Tabla1[[#All],[Numero_de_actuacion]],Tabla1[[#All],[Motivo_de_suspension]],"",0)</f>
        <v/>
      </c>
      <c r="V392" s="2" t="str" cm="1">
        <f t="array" ref="V392">_xlfn.XLOOKUP(AVANZA[[#This Row],[Num_Agrupacion_Pet_Atis]],Tabla1[[#All],[Numero_de_actuacion]],Tabla1[[#All],[No_identificacion_cliente]],"",0)</f>
        <v/>
      </c>
      <c r="W392" s="2" t="str" cm="1">
        <f t="array" ref="W392">_xlfn.XLOOKUP(AVANZA[[#This Row],[Num_Agrupacion_Pet_Atis]],Tabla1[[#All],[Numero_de_actuacion]],Tabla1[[#All],[Movil_de_contacto]],"",0)</f>
        <v/>
      </c>
      <c r="X392" s="14">
        <f>IF(OR(AVANZA[[#This Row],[ESTADO LEG]]="Legalizada grabacion",AVANZA[[#This Row],[ESTADO LEG]]="Legalizada aut"),1,0)</f>
        <v>0</v>
      </c>
      <c r="Y392" s="14">
        <f>IF(OR(AVANZA[[#This Row],[ESTADO LEG]]="pdte legalizar",AVANZA[[#This Row],[ESTADO LEG]]="No cruza"),1,0)</f>
        <v>0</v>
      </c>
      <c r="Z392" t="str" cm="1">
        <f t="array" ref="Z392">IF(AVANZA[[#This Row],[Variable]]="Terminada",LOWER(_xlfn.XLOOKUP(AVANZA[[#This Row],[ID_Peticion]],Tabla6[[#All],[NUM_PETICION]],Tabla6[[#All],[ESTADO_LEG]],"NO CRUZA",0)),AVANZA[[#This Row],[Variable]])</f>
        <v>ANULADA</v>
      </c>
      <c r="AA392" t="str" cm="1">
        <f t="array" ref="AA392">_xlfn.XLOOKUP(AVANZA[[#This Row],[ID_Peticion]],Tabla6[[#All],[NUM_PETICION]],Tabla6[[#All],[DIF_DIAS]],"",0)</f>
        <v/>
      </c>
      <c r="AB392" s="2" t="str" cm="1">
        <f t="array" ref="AB392">IFERROR(_xlfn.XLOOKUP(AVANZA[[#This Row],[ID_Peticion]],Tabla6[[#All],[NUM_PETICION]],Tabla6[[#All],[FEC_LEGAL]],"",0),"")</f>
        <v/>
      </c>
      <c r="AC392" s="14">
        <f ca="1">IF(AVANZA[[#This Row],[FECHA LEG]]&lt;&gt;0,IFERROR(AVANZA[[#This Row],[FECHA LEG]]-AVANZA[[#This Row],[FechaIniEstadoSubPetAtis]],0),TODAY()-AVANZA[[#This Row],[FechaIniEstadoSubPetAtis]])</f>
        <v>0</v>
      </c>
      <c r="AD392" s="35">
        <f ca="1">IF(AVANZA[[#This Row],[FINAL Vs LG]]&lt;&gt;0,IF(AVANZA[[#This Row],[FINAL Vs LG]]&lt;7.1,"100%",IF(AND(AVANZA[[#This Row],[FINAL Vs LG]]&gt;7.1,AVANZA[[#This Row],[FINAL Vs LG]]&lt;11.1),"50%","0%")),0)</f>
        <v>0</v>
      </c>
      <c r="AE392" s="14">
        <f ca="1">VLOOKUP(DAY(TODAY()),BACK!F:G,2,0)</f>
        <v>14</v>
      </c>
      <c r="AF392" s="14">
        <f>BACK!$I$2</f>
        <v>24</v>
      </c>
      <c r="AG392" s="14">
        <f>IF(AVANZA[[#This Row],[Oferta_empaquetada_comisiones]]="SI",1,0)</f>
        <v>0</v>
      </c>
      <c r="AH392" s="36">
        <f>IF(AVANZA[[#This Row],[Variable]]="TERMINADA",IFERROR(VLOOKUP(AVANZA[[#This Row],[SUPERVISOR]],Tabla2[#All],4,0),0),)</f>
        <v>0</v>
      </c>
      <c r="AI392" s="14">
        <f>IF(AVANZA[[#This Row],[Producto]]="BA",1,0)</f>
        <v>0</v>
      </c>
      <c r="AJ392" s="14">
        <f>IF(AVANZA[[#This Row],[Producto]]="DUO",1,0)</f>
        <v>0</v>
      </c>
      <c r="AK392" s="14">
        <f>IF(AVANZA[[#This Row],[Producto]]="TRIO",1,0)</f>
        <v>1</v>
      </c>
      <c r="AL392" t="s">
        <v>797</v>
      </c>
      <c r="AM392">
        <v>-1</v>
      </c>
      <c r="AN392">
        <v>-1</v>
      </c>
      <c r="AO392" t="s">
        <v>16356</v>
      </c>
      <c r="AP392" s="1">
        <v>46145.712500000001</v>
      </c>
      <c r="AQ392">
        <v>-1</v>
      </c>
      <c r="AR392" t="s">
        <v>16357</v>
      </c>
      <c r="AS392">
        <v>-1</v>
      </c>
      <c r="AT392">
        <v>-1</v>
      </c>
      <c r="AU392">
        <v>-1</v>
      </c>
      <c r="AV392">
        <v>-1</v>
      </c>
      <c r="AW392">
        <v>-1</v>
      </c>
      <c r="AX392" t="s">
        <v>224</v>
      </c>
      <c r="AY392">
        <v>-1</v>
      </c>
      <c r="AZ392">
        <v>2026</v>
      </c>
      <c r="BA392">
        <v>5</v>
      </c>
      <c r="BB392">
        <v>9</v>
      </c>
      <c r="BC392">
        <v>-1</v>
      </c>
      <c r="BD392" t="s">
        <v>225</v>
      </c>
      <c r="BE392">
        <v>-1</v>
      </c>
      <c r="BF392">
        <v>20001621544819</v>
      </c>
      <c r="BG392" t="s">
        <v>14118</v>
      </c>
      <c r="BH392" t="s">
        <v>14119</v>
      </c>
      <c r="BI392" t="s">
        <v>16358</v>
      </c>
      <c r="BJ392">
        <v>-1</v>
      </c>
      <c r="BK392">
        <v>-1</v>
      </c>
      <c r="BL392">
        <v>-1</v>
      </c>
      <c r="BM392" t="s">
        <v>573</v>
      </c>
      <c r="BN392" t="s">
        <v>230</v>
      </c>
      <c r="BO392" t="s">
        <v>16359</v>
      </c>
      <c r="BP392" t="s">
        <v>380</v>
      </c>
      <c r="BQ392">
        <v>2026</v>
      </c>
      <c r="BR392">
        <v>5</v>
      </c>
      <c r="BS392">
        <v>3</v>
      </c>
      <c r="BT392" s="1">
        <v>46151.400185185186</v>
      </c>
      <c r="BU392" t="s">
        <v>575</v>
      </c>
      <c r="BV392" s="2">
        <v>46151</v>
      </c>
      <c r="BW392" t="s">
        <v>576</v>
      </c>
      <c r="BX392" s="2">
        <v>46145</v>
      </c>
      <c r="BY392" s="2">
        <v>46151</v>
      </c>
      <c r="BZ392" t="s">
        <v>235</v>
      </c>
      <c r="CA392" t="s">
        <v>2096</v>
      </c>
      <c r="CB392" t="s">
        <v>2097</v>
      </c>
      <c r="CC392" t="s">
        <v>16360</v>
      </c>
      <c r="CD392" t="s">
        <v>546</v>
      </c>
      <c r="CE392">
        <v>-1</v>
      </c>
      <c r="CF392" t="s">
        <v>2100</v>
      </c>
      <c r="CG392" t="s">
        <v>941</v>
      </c>
      <c r="CH392" t="s">
        <v>491</v>
      </c>
      <c r="CI392">
        <v>80767494</v>
      </c>
      <c r="CJ392" t="s">
        <v>806</v>
      </c>
      <c r="CK392" t="s">
        <v>245</v>
      </c>
      <c r="CL392" t="s">
        <v>246</v>
      </c>
      <c r="CM392" t="s">
        <v>247</v>
      </c>
      <c r="CN392" t="s">
        <v>248</v>
      </c>
      <c r="CT392" t="s">
        <v>693</v>
      </c>
      <c r="CU392" t="s">
        <v>387</v>
      </c>
      <c r="CW392" t="s">
        <v>3967</v>
      </c>
      <c r="CX392" t="s">
        <v>3966</v>
      </c>
      <c r="CY392" t="s">
        <v>13643</v>
      </c>
      <c r="DA392" t="s">
        <v>250</v>
      </c>
      <c r="DB392">
        <v>-1</v>
      </c>
      <c r="DF392" t="s">
        <v>955</v>
      </c>
      <c r="DJ392" t="s">
        <v>252</v>
      </c>
      <c r="DK392" t="s">
        <v>253</v>
      </c>
      <c r="DL392" t="s">
        <v>253</v>
      </c>
      <c r="DN392" t="s">
        <v>390</v>
      </c>
      <c r="DR392" t="s">
        <v>807</v>
      </c>
      <c r="DS392" t="s">
        <v>806</v>
      </c>
      <c r="DT392" t="s">
        <v>797</v>
      </c>
      <c r="DV392">
        <v>1</v>
      </c>
      <c r="DW392" t="s">
        <v>331</v>
      </c>
      <c r="ED392" s="2">
        <v>46151</v>
      </c>
      <c r="EF392">
        <v>5</v>
      </c>
      <c r="EP392" t="s">
        <v>258</v>
      </c>
      <c r="FA392" t="s">
        <v>245</v>
      </c>
      <c r="FB392" t="s">
        <v>2103</v>
      </c>
      <c r="FD392" t="s">
        <v>2103</v>
      </c>
      <c r="FE392" t="s">
        <v>2104</v>
      </c>
      <c r="FF392" t="s">
        <v>2104</v>
      </c>
      <c r="FK392" t="s">
        <v>263</v>
      </c>
      <c r="FN392" t="s">
        <v>248</v>
      </c>
      <c r="FO392" t="s">
        <v>265</v>
      </c>
      <c r="FR392">
        <v>0</v>
      </c>
      <c r="GB392" t="s">
        <v>266</v>
      </c>
      <c r="GM392">
        <v>0</v>
      </c>
      <c r="GS392" t="s">
        <v>267</v>
      </c>
      <c r="GT392" s="2"/>
      <c r="GU392" t="s">
        <v>268</v>
      </c>
      <c r="GV392" t="s">
        <v>311</v>
      </c>
      <c r="GW392" t="s">
        <v>270</v>
      </c>
      <c r="GX392" t="s">
        <v>271</v>
      </c>
      <c r="GY392" t="s">
        <v>271</v>
      </c>
      <c r="GZ392" t="s">
        <v>273</v>
      </c>
      <c r="HE392" t="s">
        <v>230</v>
      </c>
      <c r="HF392" t="s">
        <v>14167</v>
      </c>
      <c r="HR392" t="s">
        <v>278</v>
      </c>
      <c r="HV392">
        <v>136900</v>
      </c>
      <c r="HW392" t="s">
        <v>279</v>
      </c>
      <c r="HY392">
        <v>0</v>
      </c>
      <c r="HZ392">
        <v>0</v>
      </c>
      <c r="IA392" t="s">
        <v>279</v>
      </c>
      <c r="IB392" t="s">
        <v>281</v>
      </c>
      <c r="IC392" t="s">
        <v>16361</v>
      </c>
      <c r="IE392" t="s">
        <v>283</v>
      </c>
      <c r="IF392" t="s">
        <v>283</v>
      </c>
      <c r="IG392" t="s">
        <v>283</v>
      </c>
      <c r="IH392" t="s">
        <v>284</v>
      </c>
      <c r="II392" t="s">
        <v>285</v>
      </c>
      <c r="IJ392" t="s">
        <v>286</v>
      </c>
      <c r="IK392" t="s">
        <v>278</v>
      </c>
      <c r="IL392" t="s">
        <v>287</v>
      </c>
      <c r="IM392" t="s">
        <v>288</v>
      </c>
      <c r="IN392" t="s">
        <v>290</v>
      </c>
      <c r="IP392" t="s">
        <v>290</v>
      </c>
      <c r="IQ392" t="s">
        <v>284</v>
      </c>
      <c r="IS392" t="s">
        <v>291</v>
      </c>
      <c r="IT392" t="s">
        <v>287</v>
      </c>
      <c r="IY392" t="s">
        <v>281</v>
      </c>
    </row>
    <row r="393" spans="1:259" x14ac:dyDescent="0.3">
      <c r="A393" s="14">
        <f>DAY(AVANZA[[#This Row],[FechaSeguimiento]])</f>
        <v>9</v>
      </c>
      <c r="B393" s="14">
        <f>MONTH(AVANZA[[#This Row],[FechaSeguimiento]])</f>
        <v>5</v>
      </c>
      <c r="C393"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93" t="str">
        <f>LOWER(IFERROR(VLOOKUP(AVANZA[[#This Row],[ID_Peticion]],CANCELADAS[#All],2,0),""))</f>
        <v/>
      </c>
      <c r="E393" t="str">
        <f>LOWER(IFERROR(VLOOKUP(AVANZA[[#This Row],[ID_Peticion]],CANCELADAS[#All],3,0),""))</f>
        <v/>
      </c>
      <c r="F393" t="str">
        <f>LOWER(IF(AVANZA[[#This Row],[CEDULA CLIENTE]]&lt;&gt;""," CC: " &amp; COUNTIFS(AVANZA[CEDULA CLIENTE],AVANZA[[#This Row],[CEDULA CLIENTE]]),"")&amp; IF(AVANZA[[#This Row],[Direccion]]&lt;&gt;""," DIR: " &amp; COUNTIFS(AVANZA[Direccion],AVANZA[[#This Row],[Direccion]]),""))</f>
        <v xml:space="preserve"> dir: 1</v>
      </c>
      <c r="G393" t="str">
        <f>IFERROR(VLOOKUP(AVANZA[[#This Row],[Cedula_Vendedor_Atis]],PLANTA[[#All],[CEDULA]:[LINEA]],3,0),"No Cruza")</f>
        <v>Marisol Avella</v>
      </c>
      <c r="H393" t="str">
        <f>IFERROR(VLOOKUP(AVANZA[[#This Row],[Cedula_Vendedor_Atis]],PLANTA[[#All],[CEDULA]:[LINEA]],4,0),"No Cruza")</f>
        <v>Fija</v>
      </c>
      <c r="I393" t="str">
        <f>LOWER(IF(AVANZA[[#This Row],[ATRIBUIBLE]]="",AVANZA[[#This Row],[Variable]],AVANZA[[#This Row],[ATRIBUIBLE]]))</f>
        <v>terminada</v>
      </c>
      <c r="J393" s="14">
        <f>IF(AVANZA[[#This Row],[Variable]]=AVANZA[[#Headers],[TERMINADA]],1,0)</f>
        <v>1</v>
      </c>
      <c r="K393" s="14">
        <f>IF(AVANZA[[#This Row],[Variable]]=AVANZA[[#Headers],[ANULADA]],1,0)</f>
        <v>0</v>
      </c>
      <c r="L393" s="14">
        <f>IF(AVANZA[[#This Row],[Variable]]=AVANZA[[#Headers],[PENDIENTE]],1,0)</f>
        <v>0</v>
      </c>
      <c r="M393" s="14">
        <f>IF(AVANZA[[#This Row],[ESTADO AGENDA]]="AGENDADA",1,0)</f>
        <v>0</v>
      </c>
      <c r="N393" s="14">
        <f>IF(AVANZA[[#This Row],[ESTADO AGENDA]]="PENDIENTE DE AGENDAR",1,0)</f>
        <v>0</v>
      </c>
      <c r="O393" s="14">
        <f>IF(AVANZA[[#This Row],[ESTADO AGENDA]]="SUSPENDIDA",1,0)</f>
        <v>0</v>
      </c>
      <c r="P393" t="str" cm="1">
        <f t="array" ref="P393">_xlfn.XLOOKUP(AVANZA[[#This Row],[Num_Agrupacion_Pet_Atis]],Tabla1[[#All],[Numero_de_actuacion]],Tabla1[[#All],[Estado_de_la_orden]],"",0)</f>
        <v/>
      </c>
      <c r="Q393" s="2" t="str" cm="1">
        <f t="array" ref="Q393">_xlfn.XLOOKUP(AVANZA[[#This Row],[Num_Agrupacion_Pet_Atis]],Tabla1[[#All],[Numero_de_actuacion]],Tabla1[[#All],[Fecha_de_la_cita]],"",0)</f>
        <v/>
      </c>
      <c r="R393" t="str" cm="1">
        <f t="array" ref="R393">_xlfn.XLOOKUP(AVANZA[[#This Row],[Num_Agrupacion_Pet_Atis]],Tabla1[[#All],[Numero_de_actuacion]],Tabla1[[#All],[Franja_horaria_de_la_cita]],"",0)</f>
        <v/>
      </c>
      <c r="S393" s="14" t="str">
        <f>IFERROR(DAY(AVANZA[[#This Row],[FECHA AGENDA]]),"")</f>
        <v/>
      </c>
      <c r="T393" s="14" t="str">
        <f>IFERROR(MONTH(AVANZA[[#This Row],[FECHA AGENDA]]),"")</f>
        <v/>
      </c>
      <c r="U393" t="str" cm="1">
        <f t="array" ref="U393">_xlfn.XLOOKUP(AVANZA[[#This Row],[Num_Agrupacion_Pet_Atis]],Tabla1[[#All],[Numero_de_actuacion]],Tabla1[[#All],[Motivo_de_suspension]],"",0)</f>
        <v/>
      </c>
      <c r="V393" s="2" t="str" cm="1">
        <f t="array" ref="V393">_xlfn.XLOOKUP(AVANZA[[#This Row],[Num_Agrupacion_Pet_Atis]],Tabla1[[#All],[Numero_de_actuacion]],Tabla1[[#All],[No_identificacion_cliente]],"",0)</f>
        <v/>
      </c>
      <c r="W393" s="2" t="str" cm="1">
        <f t="array" ref="W393">_xlfn.XLOOKUP(AVANZA[[#This Row],[Num_Agrupacion_Pet_Atis]],Tabla1[[#All],[Numero_de_actuacion]],Tabla1[[#All],[Movil_de_contacto]],"",0)</f>
        <v/>
      </c>
      <c r="X393" s="14">
        <f>IF(OR(AVANZA[[#This Row],[ESTADO LEG]]="Legalizada grabacion",AVANZA[[#This Row],[ESTADO LEG]]="Legalizada aut"),1,0)</f>
        <v>0</v>
      </c>
      <c r="Y393" s="14">
        <f>IF(OR(AVANZA[[#This Row],[ESTADO LEG]]="pdte legalizar",AVANZA[[#This Row],[ESTADO LEG]]="No cruza"),1,0)</f>
        <v>1</v>
      </c>
      <c r="Z393" t="str" cm="1">
        <f t="array" ref="Z393">IF(AVANZA[[#This Row],[Variable]]="Terminada",LOWER(_xlfn.XLOOKUP(AVANZA[[#This Row],[ID_Peticion]],Tabla6[[#All],[NUM_PETICION]],Tabla6[[#All],[ESTADO_LEG]],"NO CRUZA",0)),AVANZA[[#This Row],[Variable]])</f>
        <v>pdte legalizar</v>
      </c>
      <c r="AA393" cm="1">
        <f t="array" ref="AA393">_xlfn.XLOOKUP(AVANZA[[#This Row],[ID_Peticion]],Tabla6[[#All],[NUM_PETICION]],Tabla6[[#All],[DIF_DIAS]],"",0)</f>
        <v>4</v>
      </c>
      <c r="AB393" s="2" cm="1">
        <f t="array" ref="AB393">IFERROR(_xlfn.XLOOKUP(AVANZA[[#This Row],[ID_Peticion]],Tabla6[[#All],[NUM_PETICION]],Tabla6[[#All],[FEC_LEGAL]],"",0),"")</f>
        <v>0</v>
      </c>
      <c r="AC393" s="14">
        <f ca="1">IF(AVANZA[[#This Row],[FECHA LEG]]&lt;&gt;0,IFERROR(AVANZA[[#This Row],[FECHA LEG]]-AVANZA[[#This Row],[FechaIniEstadoSubPetAtis]],0),TODAY()-AVANZA[[#This Row],[FechaIniEstadoSubPetAtis]])</f>
        <v>8</v>
      </c>
      <c r="AD393" s="35" t="str">
        <f ca="1">IF(AVANZA[[#This Row],[FINAL Vs LG]]&lt;&gt;0,IF(AVANZA[[#This Row],[FINAL Vs LG]]&lt;7.1,"100%",IF(AND(AVANZA[[#This Row],[FINAL Vs LG]]&gt;7.1,AVANZA[[#This Row],[FINAL Vs LG]]&lt;11.1),"50%","0%")),0)</f>
        <v>50%</v>
      </c>
      <c r="AE393" s="14">
        <f ca="1">VLOOKUP(DAY(TODAY()),BACK!F:G,2,0)</f>
        <v>14</v>
      </c>
      <c r="AF393" s="14">
        <f>BACK!$I$2</f>
        <v>24</v>
      </c>
      <c r="AG393" s="14">
        <f>IF(AVANZA[[#This Row],[Oferta_empaquetada_comisiones]]="SI",1,0)</f>
        <v>0</v>
      </c>
      <c r="AH393" s="36">
        <f>IF(AVANZA[[#This Row],[Variable]]="TERMINADA",IFERROR(VLOOKUP(AVANZA[[#This Row],[SUPERVISOR]],Tabla2[#All],4,0),0),)</f>
        <v>3.5</v>
      </c>
      <c r="AI393" s="14">
        <f>IF(AVANZA[[#This Row],[Producto]]="BA",1,0)</f>
        <v>1</v>
      </c>
      <c r="AJ393" s="14">
        <f>IF(AVANZA[[#This Row],[Producto]]="DUO",1,0)</f>
        <v>0</v>
      </c>
      <c r="AK393" s="14">
        <f>IF(AVANZA[[#This Row],[Producto]]="TRIO",1,0)</f>
        <v>0</v>
      </c>
      <c r="AL393" t="s">
        <v>667</v>
      </c>
      <c r="AM393">
        <v>-1</v>
      </c>
      <c r="AN393">
        <v>-1</v>
      </c>
      <c r="AO393" t="s">
        <v>16362</v>
      </c>
      <c r="AP393" s="1">
        <v>46149.284282407411</v>
      </c>
      <c r="AQ393">
        <v>-1</v>
      </c>
      <c r="AR393" t="s">
        <v>16363</v>
      </c>
      <c r="AS393">
        <v>-1</v>
      </c>
      <c r="AT393">
        <v>-1</v>
      </c>
      <c r="AU393">
        <v>-1</v>
      </c>
      <c r="AV393">
        <v>-1</v>
      </c>
      <c r="AW393">
        <v>-1</v>
      </c>
      <c r="AX393" t="s">
        <v>224</v>
      </c>
      <c r="AY393">
        <v>-1</v>
      </c>
      <c r="AZ393">
        <v>2026</v>
      </c>
      <c r="BA393">
        <v>5</v>
      </c>
      <c r="BB393">
        <v>9</v>
      </c>
      <c r="BC393">
        <v>-1</v>
      </c>
      <c r="BD393" t="s">
        <v>225</v>
      </c>
      <c r="BE393">
        <v>-1</v>
      </c>
      <c r="BF393">
        <v>20001623744549</v>
      </c>
      <c r="BG393" t="s">
        <v>319</v>
      </c>
      <c r="BH393" t="s">
        <v>320</v>
      </c>
      <c r="BI393" t="s">
        <v>16364</v>
      </c>
      <c r="BJ393">
        <v>-1</v>
      </c>
      <c r="BK393">
        <v>-1</v>
      </c>
      <c r="BL393">
        <v>-1</v>
      </c>
      <c r="BM393" t="s">
        <v>229</v>
      </c>
      <c r="BN393" t="s">
        <v>230</v>
      </c>
      <c r="BO393" t="s">
        <v>16365</v>
      </c>
      <c r="BP393" t="s">
        <v>380</v>
      </c>
      <c r="BQ393">
        <v>2026</v>
      </c>
      <c r="BR393">
        <v>5</v>
      </c>
      <c r="BS393">
        <v>7</v>
      </c>
      <c r="BT393" s="1">
        <v>46151.459282407406</v>
      </c>
      <c r="BU393" t="s">
        <v>233</v>
      </c>
      <c r="BV393" s="2">
        <v>46151</v>
      </c>
      <c r="BW393" t="s">
        <v>234</v>
      </c>
      <c r="BX393" s="2">
        <v>46149</v>
      </c>
      <c r="BY393" s="2">
        <v>46151</v>
      </c>
      <c r="BZ393" t="s">
        <v>235</v>
      </c>
      <c r="CA393" t="s">
        <v>297</v>
      </c>
      <c r="CB393" t="s">
        <v>297</v>
      </c>
      <c r="CC393" t="s">
        <v>16366</v>
      </c>
      <c r="CD393" t="s">
        <v>11779</v>
      </c>
      <c r="CE393">
        <v>-1</v>
      </c>
      <c r="CF393" t="s">
        <v>300</v>
      </c>
      <c r="CG393" t="s">
        <v>301</v>
      </c>
      <c r="CH393" t="s">
        <v>242</v>
      </c>
      <c r="CI393">
        <v>1098100287</v>
      </c>
      <c r="CJ393" t="s">
        <v>675</v>
      </c>
      <c r="CK393" t="s">
        <v>245</v>
      </c>
      <c r="CL393" t="s">
        <v>246</v>
      </c>
      <c r="CM393" t="s">
        <v>247</v>
      </c>
      <c r="CN393" t="s">
        <v>359</v>
      </c>
      <c r="CT393" t="s">
        <v>249</v>
      </c>
      <c r="CU393" t="s">
        <v>225</v>
      </c>
      <c r="CW393" t="s">
        <v>319</v>
      </c>
      <c r="CX393" t="s">
        <v>320</v>
      </c>
      <c r="DA393" t="s">
        <v>250</v>
      </c>
      <c r="DB393">
        <v>-1</v>
      </c>
      <c r="DF393" t="s">
        <v>251</v>
      </c>
      <c r="DJ393" t="s">
        <v>252</v>
      </c>
      <c r="DK393" t="s">
        <v>253</v>
      </c>
      <c r="DL393" t="s">
        <v>254</v>
      </c>
      <c r="DN393" t="s">
        <v>255</v>
      </c>
      <c r="DR393" t="s">
        <v>676</v>
      </c>
      <c r="DS393" t="s">
        <v>675</v>
      </c>
      <c r="DT393" t="s">
        <v>674</v>
      </c>
      <c r="DV393">
        <v>1</v>
      </c>
      <c r="DW393" t="s">
        <v>283</v>
      </c>
      <c r="ED393" s="2">
        <v>46151</v>
      </c>
      <c r="EE393" t="s">
        <v>361</v>
      </c>
      <c r="EF393">
        <v>16</v>
      </c>
      <c r="EP393" t="s">
        <v>258</v>
      </c>
      <c r="ES393" t="s">
        <v>3048</v>
      </c>
      <c r="EZ393" t="s">
        <v>1449</v>
      </c>
      <c r="FA393" t="s">
        <v>245</v>
      </c>
      <c r="FB393" t="s">
        <v>308</v>
      </c>
      <c r="FD393" t="s">
        <v>308</v>
      </c>
      <c r="FE393" t="s">
        <v>309</v>
      </c>
      <c r="FF393" t="s">
        <v>309</v>
      </c>
      <c r="FK393" t="s">
        <v>263</v>
      </c>
      <c r="FL393" t="s">
        <v>16367</v>
      </c>
      <c r="FN393" t="s">
        <v>359</v>
      </c>
      <c r="FO393" t="s">
        <v>366</v>
      </c>
      <c r="FR393">
        <v>79824</v>
      </c>
      <c r="GB393" t="s">
        <v>266</v>
      </c>
      <c r="GC393" t="s">
        <v>225</v>
      </c>
      <c r="GD393">
        <v>0</v>
      </c>
      <c r="GF393">
        <v>0</v>
      </c>
      <c r="GG393">
        <v>25423</v>
      </c>
      <c r="GI393">
        <v>79824</v>
      </c>
      <c r="GJ393">
        <v>0</v>
      </c>
      <c r="GL393">
        <v>0</v>
      </c>
      <c r="GM393">
        <v>94990</v>
      </c>
      <c r="GS393" t="s">
        <v>267</v>
      </c>
      <c r="GT393" s="2">
        <v>45688</v>
      </c>
      <c r="GU393" t="s">
        <v>268</v>
      </c>
      <c r="GV393" t="s">
        <v>335</v>
      </c>
      <c r="GW393" t="s">
        <v>394</v>
      </c>
      <c r="GZ393" t="s">
        <v>395</v>
      </c>
      <c r="HA393" t="s">
        <v>336</v>
      </c>
      <c r="HC393" t="s">
        <v>283</v>
      </c>
      <c r="HE393" t="s">
        <v>230</v>
      </c>
      <c r="HF393" t="s">
        <v>14861</v>
      </c>
      <c r="HR393" t="s">
        <v>278</v>
      </c>
      <c r="HV393">
        <v>94990</v>
      </c>
      <c r="HW393" t="s">
        <v>281</v>
      </c>
      <c r="HY393">
        <v>0</v>
      </c>
      <c r="HZ393">
        <v>0</v>
      </c>
      <c r="IA393" t="s">
        <v>281</v>
      </c>
      <c r="IB393" t="s">
        <v>281</v>
      </c>
      <c r="IE393" t="s">
        <v>283</v>
      </c>
      <c r="IF393" t="s">
        <v>283</v>
      </c>
      <c r="IG393" t="s">
        <v>283</v>
      </c>
      <c r="IH393" t="s">
        <v>284</v>
      </c>
      <c r="II393" t="s">
        <v>285</v>
      </c>
      <c r="IJ393" t="s">
        <v>286</v>
      </c>
      <c r="IK393" t="s">
        <v>278</v>
      </c>
      <c r="IL393" t="s">
        <v>371</v>
      </c>
      <c r="IM393" t="s">
        <v>288</v>
      </c>
      <c r="IN393" t="s">
        <v>289</v>
      </c>
      <c r="IP393" t="s">
        <v>290</v>
      </c>
      <c r="IQ393" t="s">
        <v>284</v>
      </c>
      <c r="IS393" t="s">
        <v>736</v>
      </c>
      <c r="IT393" t="s">
        <v>453</v>
      </c>
      <c r="IU393" t="s">
        <v>454</v>
      </c>
      <c r="IV393" t="s">
        <v>434</v>
      </c>
      <c r="IW393" t="s">
        <v>318</v>
      </c>
      <c r="IY393" t="s">
        <v>281</v>
      </c>
    </row>
    <row r="394" spans="1:259" x14ac:dyDescent="0.3">
      <c r="A394" s="14">
        <f>DAY(AVANZA[[#This Row],[FechaSeguimiento]])</f>
        <v>9</v>
      </c>
      <c r="B394" s="14">
        <f>MONTH(AVANZA[[#This Row],[FechaSeguimiento]])</f>
        <v>5</v>
      </c>
      <c r="C394"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94" t="str">
        <f>LOWER(IFERROR(VLOOKUP(AVANZA[[#This Row],[ID_Peticion]],CANCELADAS[#All],2,0),""))</f>
        <v/>
      </c>
      <c r="E394" t="str">
        <f>LOWER(IFERROR(VLOOKUP(AVANZA[[#This Row],[ID_Peticion]],CANCELADAS[#All],3,0),""))</f>
        <v/>
      </c>
      <c r="F394" t="str">
        <f>LOWER(IF(AVANZA[[#This Row],[CEDULA CLIENTE]]&lt;&gt;""," CC: " &amp; COUNTIFS(AVANZA[CEDULA CLIENTE],AVANZA[[#This Row],[CEDULA CLIENTE]]),"")&amp; IF(AVANZA[[#This Row],[Direccion]]&lt;&gt;""," DIR: " &amp; COUNTIFS(AVANZA[Direccion],AVANZA[[#This Row],[Direccion]]),""))</f>
        <v xml:space="preserve"> dir: 1</v>
      </c>
      <c r="G394" t="str">
        <f>IFERROR(VLOOKUP(AVANZA[[#This Row],[Cedula_Vendedor_Atis]],PLANTA[[#All],[CEDULA]:[LINEA]],3,0),"No Cruza")</f>
        <v>Marisol Avella</v>
      </c>
      <c r="H394" t="str">
        <f>IFERROR(VLOOKUP(AVANZA[[#This Row],[Cedula_Vendedor_Atis]],PLANTA[[#All],[CEDULA]:[LINEA]],4,0),"No Cruza")</f>
        <v>Fija</v>
      </c>
      <c r="I394" t="str">
        <f>LOWER(IF(AVANZA[[#This Row],[ATRIBUIBLE]]="",AVANZA[[#This Row],[Variable]],AVANZA[[#This Row],[ATRIBUIBLE]]))</f>
        <v>terminada</v>
      </c>
      <c r="J394" s="14">
        <f>IF(AVANZA[[#This Row],[Variable]]=AVANZA[[#Headers],[TERMINADA]],1,0)</f>
        <v>1</v>
      </c>
      <c r="K394" s="14">
        <f>IF(AVANZA[[#This Row],[Variable]]=AVANZA[[#Headers],[ANULADA]],1,0)</f>
        <v>0</v>
      </c>
      <c r="L394" s="14">
        <f>IF(AVANZA[[#This Row],[Variable]]=AVANZA[[#Headers],[PENDIENTE]],1,0)</f>
        <v>0</v>
      </c>
      <c r="M394" s="14">
        <f>IF(AVANZA[[#This Row],[ESTADO AGENDA]]="AGENDADA",1,0)</f>
        <v>0</v>
      </c>
      <c r="N394" s="14">
        <f>IF(AVANZA[[#This Row],[ESTADO AGENDA]]="PENDIENTE DE AGENDAR",1,0)</f>
        <v>0</v>
      </c>
      <c r="O394" s="14">
        <f>IF(AVANZA[[#This Row],[ESTADO AGENDA]]="SUSPENDIDA",1,0)</f>
        <v>0</v>
      </c>
      <c r="P394" t="str" cm="1">
        <f t="array" ref="P394">_xlfn.XLOOKUP(AVANZA[[#This Row],[Num_Agrupacion_Pet_Atis]],Tabla1[[#All],[Numero_de_actuacion]],Tabla1[[#All],[Estado_de_la_orden]],"",0)</f>
        <v/>
      </c>
      <c r="Q394" s="2" t="str" cm="1">
        <f t="array" ref="Q394">_xlfn.XLOOKUP(AVANZA[[#This Row],[Num_Agrupacion_Pet_Atis]],Tabla1[[#All],[Numero_de_actuacion]],Tabla1[[#All],[Fecha_de_la_cita]],"",0)</f>
        <v/>
      </c>
      <c r="R394" t="str" cm="1">
        <f t="array" ref="R394">_xlfn.XLOOKUP(AVANZA[[#This Row],[Num_Agrupacion_Pet_Atis]],Tabla1[[#All],[Numero_de_actuacion]],Tabla1[[#All],[Franja_horaria_de_la_cita]],"",0)</f>
        <v/>
      </c>
      <c r="S394" s="14" t="str">
        <f>IFERROR(DAY(AVANZA[[#This Row],[FECHA AGENDA]]),"")</f>
        <v/>
      </c>
      <c r="T394" s="14" t="str">
        <f>IFERROR(MONTH(AVANZA[[#This Row],[FECHA AGENDA]]),"")</f>
        <v/>
      </c>
      <c r="U394" t="str" cm="1">
        <f t="array" ref="U394">_xlfn.XLOOKUP(AVANZA[[#This Row],[Num_Agrupacion_Pet_Atis]],Tabla1[[#All],[Numero_de_actuacion]],Tabla1[[#All],[Motivo_de_suspension]],"",0)</f>
        <v/>
      </c>
      <c r="V394" s="2" t="str" cm="1">
        <f t="array" ref="V394">_xlfn.XLOOKUP(AVANZA[[#This Row],[Num_Agrupacion_Pet_Atis]],Tabla1[[#All],[Numero_de_actuacion]],Tabla1[[#All],[No_identificacion_cliente]],"",0)</f>
        <v/>
      </c>
      <c r="W394" s="2" t="str" cm="1">
        <f t="array" ref="W394">_xlfn.XLOOKUP(AVANZA[[#This Row],[Num_Agrupacion_Pet_Atis]],Tabla1[[#All],[Numero_de_actuacion]],Tabla1[[#All],[Movil_de_contacto]],"",0)</f>
        <v/>
      </c>
      <c r="X394" s="14">
        <f>IF(OR(AVANZA[[#This Row],[ESTADO LEG]]="Legalizada grabacion",AVANZA[[#This Row],[ESTADO LEG]]="Legalizada aut"),1,0)</f>
        <v>0</v>
      </c>
      <c r="Y394" s="14">
        <f>IF(OR(AVANZA[[#This Row],[ESTADO LEG]]="pdte legalizar",AVANZA[[#This Row],[ESTADO LEG]]="No cruza"),1,0)</f>
        <v>1</v>
      </c>
      <c r="Z394" t="str" cm="1">
        <f t="array" ref="Z394">IF(AVANZA[[#This Row],[Variable]]="Terminada",LOWER(_xlfn.XLOOKUP(AVANZA[[#This Row],[ID_Peticion]],Tabla6[[#All],[NUM_PETICION]],Tabla6[[#All],[ESTADO_LEG]],"NO CRUZA",0)),AVANZA[[#This Row],[Variable]])</f>
        <v>pdte legalizar</v>
      </c>
      <c r="AA394" cm="1">
        <f t="array" ref="AA394">_xlfn.XLOOKUP(AVANZA[[#This Row],[ID_Peticion]],Tabla6[[#All],[NUM_PETICION]],Tabla6[[#All],[DIF_DIAS]],"",0)</f>
        <v>4</v>
      </c>
      <c r="AB394" s="2" cm="1">
        <f t="array" ref="AB394">IFERROR(_xlfn.XLOOKUP(AVANZA[[#This Row],[ID_Peticion]],Tabla6[[#All],[NUM_PETICION]],Tabla6[[#All],[FEC_LEGAL]],"",0),"")</f>
        <v>0</v>
      </c>
      <c r="AC394" s="14">
        <f ca="1">IF(AVANZA[[#This Row],[FECHA LEG]]&lt;&gt;0,IFERROR(AVANZA[[#This Row],[FECHA LEG]]-AVANZA[[#This Row],[FechaIniEstadoSubPetAtis]],0),TODAY()-AVANZA[[#This Row],[FechaIniEstadoSubPetAtis]])</f>
        <v>8</v>
      </c>
      <c r="AD394" s="35" t="str">
        <f ca="1">IF(AVANZA[[#This Row],[FINAL Vs LG]]&lt;&gt;0,IF(AVANZA[[#This Row],[FINAL Vs LG]]&lt;7.1,"100%",IF(AND(AVANZA[[#This Row],[FINAL Vs LG]]&gt;7.1,AVANZA[[#This Row],[FINAL Vs LG]]&lt;11.1),"50%","0%")),0)</f>
        <v>50%</v>
      </c>
      <c r="AE394" s="14">
        <f ca="1">VLOOKUP(DAY(TODAY()),BACK!F:G,2,0)</f>
        <v>14</v>
      </c>
      <c r="AF394" s="14">
        <f>BACK!$I$2</f>
        <v>24</v>
      </c>
      <c r="AG394" s="14">
        <f>IF(AVANZA[[#This Row],[Oferta_empaquetada_comisiones]]="SI",1,0)</f>
        <v>0</v>
      </c>
      <c r="AH394" s="36">
        <f>IF(AVANZA[[#This Row],[Variable]]="TERMINADA",IFERROR(VLOOKUP(AVANZA[[#This Row],[SUPERVISOR]],Tabla2[#All],4,0),0),)</f>
        <v>3.5</v>
      </c>
      <c r="AI394" s="14">
        <f>IF(AVANZA[[#This Row],[Producto]]="BA",1,0)</f>
        <v>1</v>
      </c>
      <c r="AJ394" s="14">
        <f>IF(AVANZA[[#This Row],[Producto]]="DUO",1,0)</f>
        <v>0</v>
      </c>
      <c r="AK394" s="14">
        <f>IF(AVANZA[[#This Row],[Producto]]="TRIO",1,0)</f>
        <v>0</v>
      </c>
      <c r="AL394" t="s">
        <v>797</v>
      </c>
      <c r="AM394">
        <v>-1</v>
      </c>
      <c r="AN394">
        <v>-1</v>
      </c>
      <c r="AO394" t="s">
        <v>16368</v>
      </c>
      <c r="AP394" s="1">
        <v>46149.593113425923</v>
      </c>
      <c r="AQ394">
        <v>-1</v>
      </c>
      <c r="AR394" t="s">
        <v>16369</v>
      </c>
      <c r="AS394">
        <v>-1</v>
      </c>
      <c r="AT394">
        <v>-1</v>
      </c>
      <c r="AU394">
        <v>-1</v>
      </c>
      <c r="AV394">
        <v>-1</v>
      </c>
      <c r="AW394">
        <v>-1</v>
      </c>
      <c r="AX394" t="s">
        <v>224</v>
      </c>
      <c r="AY394">
        <v>-1</v>
      </c>
      <c r="AZ394">
        <v>2026</v>
      </c>
      <c r="BA394">
        <v>5</v>
      </c>
      <c r="BB394">
        <v>9</v>
      </c>
      <c r="BC394">
        <v>-1</v>
      </c>
      <c r="BD394" t="s">
        <v>225</v>
      </c>
      <c r="BE394">
        <v>-1</v>
      </c>
      <c r="BF394">
        <v>20001624080149</v>
      </c>
      <c r="BG394" t="s">
        <v>319</v>
      </c>
      <c r="BH394" t="s">
        <v>320</v>
      </c>
      <c r="BI394" t="s">
        <v>16370</v>
      </c>
      <c r="BJ394">
        <v>-1</v>
      </c>
      <c r="BK394">
        <v>-1</v>
      </c>
      <c r="BL394">
        <v>-1</v>
      </c>
      <c r="BM394" t="s">
        <v>229</v>
      </c>
      <c r="BN394" t="s">
        <v>230</v>
      </c>
      <c r="BO394" t="s">
        <v>16371</v>
      </c>
      <c r="BP394" t="s">
        <v>380</v>
      </c>
      <c r="BQ394">
        <v>2026</v>
      </c>
      <c r="BR394">
        <v>5</v>
      </c>
      <c r="BS394">
        <v>7</v>
      </c>
      <c r="BT394" s="1">
        <v>46151.41946759259</v>
      </c>
      <c r="BU394" t="s">
        <v>233</v>
      </c>
      <c r="BV394" s="2">
        <v>46151</v>
      </c>
      <c r="BW394" t="s">
        <v>234</v>
      </c>
      <c r="BX394" s="2">
        <v>46149</v>
      </c>
      <c r="BY394" s="2">
        <v>46151</v>
      </c>
      <c r="BZ394" t="s">
        <v>235</v>
      </c>
      <c r="CA394" t="s">
        <v>1734</v>
      </c>
      <c r="CB394" t="s">
        <v>1002</v>
      </c>
      <c r="CC394" t="s">
        <v>16372</v>
      </c>
      <c r="CD394" t="s">
        <v>12585</v>
      </c>
      <c r="CE394">
        <v>-1</v>
      </c>
      <c r="CF394" t="s">
        <v>1736</v>
      </c>
      <c r="CG394" t="s">
        <v>1006</v>
      </c>
      <c r="CH394" t="s">
        <v>357</v>
      </c>
      <c r="CI394">
        <v>80767494</v>
      </c>
      <c r="CJ394" t="s">
        <v>806</v>
      </c>
      <c r="CK394" t="s">
        <v>245</v>
      </c>
      <c r="CL394" t="s">
        <v>246</v>
      </c>
      <c r="CM394" t="s">
        <v>247</v>
      </c>
      <c r="CN394" t="s">
        <v>248</v>
      </c>
      <c r="CT394" t="s">
        <v>249</v>
      </c>
      <c r="CU394" t="s">
        <v>225</v>
      </c>
      <c r="CW394" t="s">
        <v>319</v>
      </c>
      <c r="CX394" t="s">
        <v>320</v>
      </c>
      <c r="DA394" t="s">
        <v>250</v>
      </c>
      <c r="DB394">
        <v>-1</v>
      </c>
      <c r="DF394" t="s">
        <v>251</v>
      </c>
      <c r="DJ394" t="s">
        <v>252</v>
      </c>
      <c r="DK394" t="s">
        <v>253</v>
      </c>
      <c r="DL394" t="s">
        <v>254</v>
      </c>
      <c r="DN394" t="s">
        <v>255</v>
      </c>
      <c r="DR394" t="s">
        <v>807</v>
      </c>
      <c r="DS394" t="s">
        <v>806</v>
      </c>
      <c r="DT394" t="s">
        <v>797</v>
      </c>
      <c r="DV394">
        <v>1</v>
      </c>
      <c r="DW394" t="s">
        <v>257</v>
      </c>
      <c r="ED394" s="2">
        <v>46151</v>
      </c>
      <c r="EF394">
        <v>16</v>
      </c>
      <c r="EP394" t="s">
        <v>258</v>
      </c>
      <c r="ES394" t="s">
        <v>14212</v>
      </c>
      <c r="FA394" t="s">
        <v>245</v>
      </c>
      <c r="FB394" t="s">
        <v>1008</v>
      </c>
      <c r="FD394" t="s">
        <v>1008</v>
      </c>
      <c r="FE394" t="s">
        <v>1739</v>
      </c>
      <c r="FF394" t="s">
        <v>1739</v>
      </c>
      <c r="FK394" t="s">
        <v>263</v>
      </c>
      <c r="FL394" t="s">
        <v>16373</v>
      </c>
      <c r="FN394" t="s">
        <v>248</v>
      </c>
      <c r="FO394" t="s">
        <v>265</v>
      </c>
      <c r="FR394">
        <v>79824</v>
      </c>
      <c r="GB394" t="s">
        <v>266</v>
      </c>
      <c r="GC394" t="s">
        <v>225</v>
      </c>
      <c r="GD394">
        <v>0</v>
      </c>
      <c r="GF394">
        <v>0</v>
      </c>
      <c r="GG394">
        <v>25423</v>
      </c>
      <c r="GI394">
        <v>79824</v>
      </c>
      <c r="GJ394">
        <v>0</v>
      </c>
      <c r="GL394">
        <v>0</v>
      </c>
      <c r="GM394">
        <v>94990</v>
      </c>
      <c r="GS394" t="s">
        <v>267</v>
      </c>
      <c r="GT394" s="2">
        <v>44712</v>
      </c>
      <c r="GU394" t="s">
        <v>268</v>
      </c>
      <c r="GV394" t="s">
        <v>335</v>
      </c>
      <c r="GW394" t="s">
        <v>394</v>
      </c>
      <c r="GZ394" t="s">
        <v>395</v>
      </c>
      <c r="HA394" t="s">
        <v>274</v>
      </c>
      <c r="HB394" t="s">
        <v>1011</v>
      </c>
      <c r="HC394" t="s">
        <v>1734</v>
      </c>
      <c r="HD394" t="s">
        <v>257</v>
      </c>
      <c r="HE394" t="s">
        <v>230</v>
      </c>
      <c r="HF394" t="s">
        <v>16374</v>
      </c>
      <c r="HR394" t="s">
        <v>278</v>
      </c>
      <c r="HV394">
        <v>94990</v>
      </c>
      <c r="HW394" t="s">
        <v>281</v>
      </c>
      <c r="HY394">
        <v>0</v>
      </c>
      <c r="HZ394">
        <v>0</v>
      </c>
      <c r="IA394" t="s">
        <v>281</v>
      </c>
      <c r="IB394" t="s">
        <v>281</v>
      </c>
      <c r="IE394" t="s">
        <v>283</v>
      </c>
      <c r="IF394" t="s">
        <v>283</v>
      </c>
      <c r="IG394" t="s">
        <v>283</v>
      </c>
      <c r="IH394" t="s">
        <v>284</v>
      </c>
      <c r="II394" t="s">
        <v>285</v>
      </c>
      <c r="IJ394" t="s">
        <v>286</v>
      </c>
      <c r="IK394" t="s">
        <v>278</v>
      </c>
      <c r="IL394" t="s">
        <v>287</v>
      </c>
      <c r="IM394" t="s">
        <v>288</v>
      </c>
      <c r="IN394" t="s">
        <v>289</v>
      </c>
      <c r="IP394" t="s">
        <v>290</v>
      </c>
      <c r="IQ394" t="s">
        <v>284</v>
      </c>
      <c r="IS394" t="s">
        <v>291</v>
      </c>
      <c r="IY394" t="s">
        <v>281</v>
      </c>
    </row>
    <row r="395" spans="1:259" x14ac:dyDescent="0.3">
      <c r="A395" s="14">
        <f>DAY(AVANZA[[#This Row],[FechaSeguimiento]])</f>
        <v>9</v>
      </c>
      <c r="B395" s="14">
        <f>MONTH(AVANZA[[#This Row],[FechaSeguimiento]])</f>
        <v>5</v>
      </c>
      <c r="C395"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95" t="str">
        <f>LOWER(IFERROR(VLOOKUP(AVANZA[[#This Row],[ID_Peticion]],CANCELADAS[#All],2,0),""))</f>
        <v/>
      </c>
      <c r="E395" t="str">
        <f>LOWER(IFERROR(VLOOKUP(AVANZA[[#This Row],[ID_Peticion]],CANCELADAS[#All],3,0),""))</f>
        <v/>
      </c>
      <c r="F395" t="str">
        <f>LOWER(IF(AVANZA[[#This Row],[CEDULA CLIENTE]]&lt;&gt;""," CC: " &amp; COUNTIFS(AVANZA[CEDULA CLIENTE],AVANZA[[#This Row],[CEDULA CLIENTE]]),"")&amp; IF(AVANZA[[#This Row],[Direccion]]&lt;&gt;""," DIR: " &amp; COUNTIFS(AVANZA[Direccion],AVANZA[[#This Row],[Direccion]]),""))</f>
        <v xml:space="preserve"> dir: 1</v>
      </c>
      <c r="G395" t="str">
        <f>IFERROR(VLOOKUP(AVANZA[[#This Row],[Cedula_Vendedor_Atis]],PLANTA[[#All],[CEDULA]:[LINEA]],3,0),"No Cruza")</f>
        <v>Marisol Avella</v>
      </c>
      <c r="H395" t="str">
        <f>IFERROR(VLOOKUP(AVANZA[[#This Row],[Cedula_Vendedor_Atis]],PLANTA[[#All],[CEDULA]:[LINEA]],4,0),"No Cruza")</f>
        <v>Fija</v>
      </c>
      <c r="I395" t="str">
        <f>LOWER(IF(AVANZA[[#This Row],[ATRIBUIBLE]]="",AVANZA[[#This Row],[Variable]],AVANZA[[#This Row],[ATRIBUIBLE]]))</f>
        <v>terminada</v>
      </c>
      <c r="J395" s="14">
        <f>IF(AVANZA[[#This Row],[Variable]]=AVANZA[[#Headers],[TERMINADA]],1,0)</f>
        <v>1</v>
      </c>
      <c r="K395" s="14">
        <f>IF(AVANZA[[#This Row],[Variable]]=AVANZA[[#Headers],[ANULADA]],1,0)</f>
        <v>0</v>
      </c>
      <c r="L395" s="14">
        <f>IF(AVANZA[[#This Row],[Variable]]=AVANZA[[#Headers],[PENDIENTE]],1,0)</f>
        <v>0</v>
      </c>
      <c r="M395" s="14">
        <f>IF(AVANZA[[#This Row],[ESTADO AGENDA]]="AGENDADA",1,0)</f>
        <v>0</v>
      </c>
      <c r="N395" s="14">
        <f>IF(AVANZA[[#This Row],[ESTADO AGENDA]]="PENDIENTE DE AGENDAR",1,0)</f>
        <v>0</v>
      </c>
      <c r="O395" s="14">
        <f>IF(AVANZA[[#This Row],[ESTADO AGENDA]]="SUSPENDIDA",1,0)</f>
        <v>0</v>
      </c>
      <c r="P395" t="str" cm="1">
        <f t="array" ref="P395">_xlfn.XLOOKUP(AVANZA[[#This Row],[Num_Agrupacion_Pet_Atis]],Tabla1[[#All],[Numero_de_actuacion]],Tabla1[[#All],[Estado_de_la_orden]],"",0)</f>
        <v/>
      </c>
      <c r="Q395" s="2" t="str" cm="1">
        <f t="array" ref="Q395">_xlfn.XLOOKUP(AVANZA[[#This Row],[Num_Agrupacion_Pet_Atis]],Tabla1[[#All],[Numero_de_actuacion]],Tabla1[[#All],[Fecha_de_la_cita]],"",0)</f>
        <v/>
      </c>
      <c r="R395" t="str" cm="1">
        <f t="array" ref="R395">_xlfn.XLOOKUP(AVANZA[[#This Row],[Num_Agrupacion_Pet_Atis]],Tabla1[[#All],[Numero_de_actuacion]],Tabla1[[#All],[Franja_horaria_de_la_cita]],"",0)</f>
        <v/>
      </c>
      <c r="S395" s="14" t="str">
        <f>IFERROR(DAY(AVANZA[[#This Row],[FECHA AGENDA]]),"")</f>
        <v/>
      </c>
      <c r="T395" s="14" t="str">
        <f>IFERROR(MONTH(AVANZA[[#This Row],[FECHA AGENDA]]),"")</f>
        <v/>
      </c>
      <c r="U395" t="str" cm="1">
        <f t="array" ref="U395">_xlfn.XLOOKUP(AVANZA[[#This Row],[Num_Agrupacion_Pet_Atis]],Tabla1[[#All],[Numero_de_actuacion]],Tabla1[[#All],[Motivo_de_suspension]],"",0)</f>
        <v/>
      </c>
      <c r="V395" s="2" t="str" cm="1">
        <f t="array" ref="V395">_xlfn.XLOOKUP(AVANZA[[#This Row],[Num_Agrupacion_Pet_Atis]],Tabla1[[#All],[Numero_de_actuacion]],Tabla1[[#All],[No_identificacion_cliente]],"",0)</f>
        <v/>
      </c>
      <c r="W395" s="2" t="str" cm="1">
        <f t="array" ref="W395">_xlfn.XLOOKUP(AVANZA[[#This Row],[Num_Agrupacion_Pet_Atis]],Tabla1[[#All],[Numero_de_actuacion]],Tabla1[[#All],[Movil_de_contacto]],"",0)</f>
        <v/>
      </c>
      <c r="X395" s="14">
        <f>IF(OR(AVANZA[[#This Row],[ESTADO LEG]]="Legalizada grabacion",AVANZA[[#This Row],[ESTADO LEG]]="Legalizada aut"),1,0)</f>
        <v>0</v>
      </c>
      <c r="Y395" s="14">
        <f>IF(OR(AVANZA[[#This Row],[ESTADO LEG]]="pdte legalizar",AVANZA[[#This Row],[ESTADO LEG]]="No cruza"),1,0)</f>
        <v>1</v>
      </c>
      <c r="Z395" t="str" cm="1">
        <f t="array" ref="Z395">IF(AVANZA[[#This Row],[Variable]]="Terminada",LOWER(_xlfn.XLOOKUP(AVANZA[[#This Row],[ID_Peticion]],Tabla6[[#All],[NUM_PETICION]],Tabla6[[#All],[ESTADO_LEG]],"NO CRUZA",0)),AVANZA[[#This Row],[Variable]])</f>
        <v>pdte legalizar</v>
      </c>
      <c r="AA395" cm="1">
        <f t="array" ref="AA395">_xlfn.XLOOKUP(AVANZA[[#This Row],[ID_Peticion]],Tabla6[[#All],[NUM_PETICION]],Tabla6[[#All],[DIF_DIAS]],"",0)</f>
        <v>4</v>
      </c>
      <c r="AB395" s="2" cm="1">
        <f t="array" ref="AB395">IFERROR(_xlfn.XLOOKUP(AVANZA[[#This Row],[ID_Peticion]],Tabla6[[#All],[NUM_PETICION]],Tabla6[[#All],[FEC_LEGAL]],"",0),"")</f>
        <v>0</v>
      </c>
      <c r="AC395" s="14">
        <f ca="1">IF(AVANZA[[#This Row],[FECHA LEG]]&lt;&gt;0,IFERROR(AVANZA[[#This Row],[FECHA LEG]]-AVANZA[[#This Row],[FechaIniEstadoSubPetAtis]],0),TODAY()-AVANZA[[#This Row],[FechaIniEstadoSubPetAtis]])</f>
        <v>8</v>
      </c>
      <c r="AD395" s="35" t="str">
        <f ca="1">IF(AVANZA[[#This Row],[FINAL Vs LG]]&lt;&gt;0,IF(AVANZA[[#This Row],[FINAL Vs LG]]&lt;7.1,"100%",IF(AND(AVANZA[[#This Row],[FINAL Vs LG]]&gt;7.1,AVANZA[[#This Row],[FINAL Vs LG]]&lt;11.1),"50%","0%")),0)</f>
        <v>50%</v>
      </c>
      <c r="AE395" s="14">
        <f ca="1">VLOOKUP(DAY(TODAY()),BACK!F:G,2,0)</f>
        <v>14</v>
      </c>
      <c r="AF395" s="14">
        <f>BACK!$I$2</f>
        <v>24</v>
      </c>
      <c r="AG395" s="14">
        <f>IF(AVANZA[[#This Row],[Oferta_empaquetada_comisiones]]="SI",1,0)</f>
        <v>0</v>
      </c>
      <c r="AH395" s="36">
        <f>IF(AVANZA[[#This Row],[Variable]]="TERMINADA",IFERROR(VLOOKUP(AVANZA[[#This Row],[SUPERVISOR]],Tabla2[#All],4,0),0),)</f>
        <v>3.5</v>
      </c>
      <c r="AI395" s="14">
        <f>IF(AVANZA[[#This Row],[Producto]]="BA",1,0)</f>
        <v>0</v>
      </c>
      <c r="AJ395" s="14">
        <f>IF(AVANZA[[#This Row],[Producto]]="DUO",1,0)</f>
        <v>0</v>
      </c>
      <c r="AK395" s="14">
        <f>IF(AVANZA[[#This Row],[Producto]]="TRIO",1,0)</f>
        <v>1</v>
      </c>
      <c r="AL395" t="s">
        <v>418</v>
      </c>
      <c r="AM395">
        <v>-1</v>
      </c>
      <c r="AN395">
        <v>-1</v>
      </c>
      <c r="AO395" t="s">
        <v>16375</v>
      </c>
      <c r="AP395" s="1">
        <v>46143.571689814817</v>
      </c>
      <c r="AQ395">
        <v>-1</v>
      </c>
      <c r="AR395" t="s">
        <v>16376</v>
      </c>
      <c r="AS395">
        <v>-1</v>
      </c>
      <c r="AT395">
        <v>-1</v>
      </c>
      <c r="AU395">
        <v>-1</v>
      </c>
      <c r="AV395">
        <v>-1</v>
      </c>
      <c r="AW395">
        <v>-1</v>
      </c>
      <c r="AX395" t="s">
        <v>224</v>
      </c>
      <c r="AY395">
        <v>-1</v>
      </c>
      <c r="AZ395">
        <v>2026</v>
      </c>
      <c r="BA395">
        <v>5</v>
      </c>
      <c r="BB395">
        <v>9</v>
      </c>
      <c r="BC395">
        <v>-1</v>
      </c>
      <c r="BD395" t="s">
        <v>225</v>
      </c>
      <c r="BE395">
        <v>-1</v>
      </c>
      <c r="BF395">
        <v>20001621086276</v>
      </c>
      <c r="BG395" t="s">
        <v>917</v>
      </c>
      <c r="BH395" t="s">
        <v>918</v>
      </c>
      <c r="BI395" t="s">
        <v>16377</v>
      </c>
      <c r="BJ395">
        <v>-1</v>
      </c>
      <c r="BK395">
        <v>-1</v>
      </c>
      <c r="BL395">
        <v>-1</v>
      </c>
      <c r="BM395" t="s">
        <v>229</v>
      </c>
      <c r="BN395" t="s">
        <v>230</v>
      </c>
      <c r="BO395" t="s">
        <v>16378</v>
      </c>
      <c r="BP395" t="s">
        <v>232</v>
      </c>
      <c r="BQ395">
        <v>2026</v>
      </c>
      <c r="BR395">
        <v>5</v>
      </c>
      <c r="BS395">
        <v>1</v>
      </c>
      <c r="BT395" s="1">
        <v>46151.530543981484</v>
      </c>
      <c r="BU395" t="s">
        <v>233</v>
      </c>
      <c r="BV395" s="2">
        <v>46151</v>
      </c>
      <c r="BW395" t="s">
        <v>234</v>
      </c>
      <c r="BX395" s="2">
        <v>46143</v>
      </c>
      <c r="BY395" s="2">
        <v>46151</v>
      </c>
      <c r="BZ395" t="s">
        <v>235</v>
      </c>
      <c r="CA395" t="s">
        <v>988</v>
      </c>
      <c r="CB395" t="s">
        <v>989</v>
      </c>
      <c r="CC395" t="s">
        <v>16379</v>
      </c>
      <c r="CD395" t="s">
        <v>13305</v>
      </c>
      <c r="CE395">
        <v>-1</v>
      </c>
      <c r="CF395" t="s">
        <v>991</v>
      </c>
      <c r="CG395" t="s">
        <v>992</v>
      </c>
      <c r="CH395" t="s">
        <v>491</v>
      </c>
      <c r="CI395">
        <v>1022940376</v>
      </c>
      <c r="CJ395" t="s">
        <v>426</v>
      </c>
      <c r="CK395" t="s">
        <v>245</v>
      </c>
      <c r="CL395" t="s">
        <v>409</v>
      </c>
      <c r="CM395" t="s">
        <v>247</v>
      </c>
      <c r="CN395" t="s">
        <v>410</v>
      </c>
      <c r="CT395" t="s">
        <v>304</v>
      </c>
      <c r="CU395" t="s">
        <v>387</v>
      </c>
      <c r="CW395" t="s">
        <v>920</v>
      </c>
      <c r="CX395" t="s">
        <v>921</v>
      </c>
      <c r="DA395" t="s">
        <v>250</v>
      </c>
      <c r="DB395">
        <v>-1</v>
      </c>
      <c r="DF395" t="s">
        <v>251</v>
      </c>
      <c r="DJ395" t="s">
        <v>252</v>
      </c>
      <c r="DK395" t="s">
        <v>253</v>
      </c>
      <c r="DL395" t="s">
        <v>253</v>
      </c>
      <c r="DN395" t="s">
        <v>390</v>
      </c>
      <c r="DR395" t="s">
        <v>427</v>
      </c>
      <c r="DS395" t="s">
        <v>426</v>
      </c>
      <c r="DT395" t="s">
        <v>425</v>
      </c>
      <c r="DV395">
        <v>1</v>
      </c>
      <c r="DW395" t="s">
        <v>554</v>
      </c>
      <c r="ED395" s="2">
        <v>46151</v>
      </c>
      <c r="EF395">
        <v>12</v>
      </c>
      <c r="EP395" t="s">
        <v>258</v>
      </c>
      <c r="ES395" t="s">
        <v>16380</v>
      </c>
      <c r="FA395" t="s">
        <v>245</v>
      </c>
      <c r="FB395" t="s">
        <v>992</v>
      </c>
      <c r="FD395" t="s">
        <v>992</v>
      </c>
      <c r="FE395" t="s">
        <v>994</v>
      </c>
      <c r="FF395" t="s">
        <v>995</v>
      </c>
      <c r="FK395" t="s">
        <v>263</v>
      </c>
      <c r="FL395" t="s">
        <v>16381</v>
      </c>
      <c r="FN395" t="s">
        <v>410</v>
      </c>
      <c r="FO395" t="s">
        <v>414</v>
      </c>
      <c r="FR395">
        <v>128886</v>
      </c>
      <c r="GB395" t="s">
        <v>266</v>
      </c>
      <c r="GC395" t="s">
        <v>387</v>
      </c>
      <c r="GD395">
        <v>23493</v>
      </c>
      <c r="GF395">
        <v>2353</v>
      </c>
      <c r="GG395">
        <v>25350</v>
      </c>
      <c r="GI395">
        <v>86324</v>
      </c>
      <c r="GJ395">
        <v>25359</v>
      </c>
      <c r="GL395">
        <v>40209</v>
      </c>
      <c r="GM395">
        <v>153374</v>
      </c>
      <c r="GS395" t="s">
        <v>267</v>
      </c>
      <c r="GT395" s="2">
        <v>45076</v>
      </c>
      <c r="GU395" t="s">
        <v>268</v>
      </c>
      <c r="GV395" t="s">
        <v>335</v>
      </c>
      <c r="GW395" t="s">
        <v>270</v>
      </c>
      <c r="GX395" t="s">
        <v>271</v>
      </c>
      <c r="GY395" t="s">
        <v>272</v>
      </c>
      <c r="GZ395" t="s">
        <v>273</v>
      </c>
      <c r="HA395" t="s">
        <v>274</v>
      </c>
      <c r="HB395" t="s">
        <v>996</v>
      </c>
      <c r="HC395" t="s">
        <v>988</v>
      </c>
      <c r="HD395" t="s">
        <v>554</v>
      </c>
      <c r="HE395" t="s">
        <v>230</v>
      </c>
      <c r="HF395" t="s">
        <v>16382</v>
      </c>
      <c r="HG395" t="s">
        <v>277</v>
      </c>
      <c r="HR395" t="s">
        <v>278</v>
      </c>
      <c r="HV395">
        <v>136900</v>
      </c>
      <c r="HW395" t="s">
        <v>279</v>
      </c>
      <c r="HX395" t="s">
        <v>280</v>
      </c>
      <c r="HY395">
        <v>146554</v>
      </c>
      <c r="HZ395">
        <v>17668</v>
      </c>
      <c r="IA395" t="s">
        <v>279</v>
      </c>
      <c r="IB395" t="s">
        <v>281</v>
      </c>
      <c r="ID395" t="s">
        <v>282</v>
      </c>
      <c r="IE395" t="s">
        <v>283</v>
      </c>
      <c r="IF395" t="s">
        <v>283</v>
      </c>
      <c r="IG395" t="s">
        <v>283</v>
      </c>
      <c r="IH395" t="s">
        <v>284</v>
      </c>
      <c r="II395" t="s">
        <v>285</v>
      </c>
      <c r="IJ395" t="s">
        <v>286</v>
      </c>
      <c r="IK395" t="s">
        <v>278</v>
      </c>
      <c r="IL395" t="s">
        <v>346</v>
      </c>
      <c r="IM395" t="s">
        <v>288</v>
      </c>
      <c r="IN395" t="s">
        <v>289</v>
      </c>
      <c r="IP395" t="s">
        <v>290</v>
      </c>
      <c r="IQ395" t="s">
        <v>284</v>
      </c>
      <c r="IS395" t="s">
        <v>291</v>
      </c>
      <c r="IY395" t="s">
        <v>281</v>
      </c>
    </row>
    <row r="396" spans="1:259" x14ac:dyDescent="0.3">
      <c r="A396" s="14">
        <f>DAY(AVANZA[[#This Row],[FechaSeguimiento]])</f>
        <v>9</v>
      </c>
      <c r="B396" s="14">
        <f>MONTH(AVANZA[[#This Row],[FechaSeguimiento]])</f>
        <v>5</v>
      </c>
      <c r="C396"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96" t="str">
        <f>LOWER(IFERROR(VLOOKUP(AVANZA[[#This Row],[ID_Peticion]],CANCELADAS[#All],2,0),""))</f>
        <v/>
      </c>
      <c r="E396" t="str">
        <f>LOWER(IFERROR(VLOOKUP(AVANZA[[#This Row],[ID_Peticion]],CANCELADAS[#All],3,0),""))</f>
        <v/>
      </c>
      <c r="F396" t="str">
        <f>LOWER(IF(AVANZA[[#This Row],[CEDULA CLIENTE]]&lt;&gt;""," CC: " &amp; COUNTIFS(AVANZA[CEDULA CLIENTE],AVANZA[[#This Row],[CEDULA CLIENTE]]),"")&amp; IF(AVANZA[[#This Row],[Direccion]]&lt;&gt;""," DIR: " &amp; COUNTIFS(AVANZA[Direccion],AVANZA[[#This Row],[Direccion]]),""))</f>
        <v xml:space="preserve"> dir: 1</v>
      </c>
      <c r="G396" t="str">
        <f>IFERROR(VLOOKUP(AVANZA[[#This Row],[Cedula_Vendedor_Atis]],PLANTA[[#All],[CEDULA]:[LINEA]],3,0),"No Cruza")</f>
        <v>Marisol Avella</v>
      </c>
      <c r="H396" t="str">
        <f>IFERROR(VLOOKUP(AVANZA[[#This Row],[Cedula_Vendedor_Atis]],PLANTA[[#All],[CEDULA]:[LINEA]],4,0),"No Cruza")</f>
        <v>Fija</v>
      </c>
      <c r="I396" t="str">
        <f>LOWER(IF(AVANZA[[#This Row],[ATRIBUIBLE]]="",AVANZA[[#This Row],[Variable]],AVANZA[[#This Row],[ATRIBUIBLE]]))</f>
        <v>terminada</v>
      </c>
      <c r="J396" s="14">
        <f>IF(AVANZA[[#This Row],[Variable]]=AVANZA[[#Headers],[TERMINADA]],1,0)</f>
        <v>1</v>
      </c>
      <c r="K396" s="14">
        <f>IF(AVANZA[[#This Row],[Variable]]=AVANZA[[#Headers],[ANULADA]],1,0)</f>
        <v>0</v>
      </c>
      <c r="L396" s="14">
        <f>IF(AVANZA[[#This Row],[Variable]]=AVANZA[[#Headers],[PENDIENTE]],1,0)</f>
        <v>0</v>
      </c>
      <c r="M396" s="14">
        <f>IF(AVANZA[[#This Row],[ESTADO AGENDA]]="AGENDADA",1,0)</f>
        <v>0</v>
      </c>
      <c r="N396" s="14">
        <f>IF(AVANZA[[#This Row],[ESTADO AGENDA]]="PENDIENTE DE AGENDAR",1,0)</f>
        <v>0</v>
      </c>
      <c r="O396" s="14">
        <f>IF(AVANZA[[#This Row],[ESTADO AGENDA]]="SUSPENDIDA",1,0)</f>
        <v>0</v>
      </c>
      <c r="P396" t="str" cm="1">
        <f t="array" ref="P396">_xlfn.XLOOKUP(AVANZA[[#This Row],[Num_Agrupacion_Pet_Atis]],Tabla1[[#All],[Numero_de_actuacion]],Tabla1[[#All],[Estado_de_la_orden]],"",0)</f>
        <v/>
      </c>
      <c r="Q396" s="2" t="str" cm="1">
        <f t="array" ref="Q396">_xlfn.XLOOKUP(AVANZA[[#This Row],[Num_Agrupacion_Pet_Atis]],Tabla1[[#All],[Numero_de_actuacion]],Tabla1[[#All],[Fecha_de_la_cita]],"",0)</f>
        <v/>
      </c>
      <c r="R396" t="str" cm="1">
        <f t="array" ref="R396">_xlfn.XLOOKUP(AVANZA[[#This Row],[Num_Agrupacion_Pet_Atis]],Tabla1[[#All],[Numero_de_actuacion]],Tabla1[[#All],[Franja_horaria_de_la_cita]],"",0)</f>
        <v/>
      </c>
      <c r="S396" s="14" t="str">
        <f>IFERROR(DAY(AVANZA[[#This Row],[FECHA AGENDA]]),"")</f>
        <v/>
      </c>
      <c r="T396" s="14" t="str">
        <f>IFERROR(MONTH(AVANZA[[#This Row],[FECHA AGENDA]]),"")</f>
        <v/>
      </c>
      <c r="U396" t="str" cm="1">
        <f t="array" ref="U396">_xlfn.XLOOKUP(AVANZA[[#This Row],[Num_Agrupacion_Pet_Atis]],Tabla1[[#All],[Numero_de_actuacion]],Tabla1[[#All],[Motivo_de_suspension]],"",0)</f>
        <v/>
      </c>
      <c r="V396" s="2" t="str" cm="1">
        <f t="array" ref="V396">_xlfn.XLOOKUP(AVANZA[[#This Row],[Num_Agrupacion_Pet_Atis]],Tabla1[[#All],[Numero_de_actuacion]],Tabla1[[#All],[No_identificacion_cliente]],"",0)</f>
        <v/>
      </c>
      <c r="W396" s="2" t="str" cm="1">
        <f t="array" ref="W396">_xlfn.XLOOKUP(AVANZA[[#This Row],[Num_Agrupacion_Pet_Atis]],Tabla1[[#All],[Numero_de_actuacion]],Tabla1[[#All],[Movil_de_contacto]],"",0)</f>
        <v/>
      </c>
      <c r="X396" s="14">
        <f>IF(OR(AVANZA[[#This Row],[ESTADO LEG]]="Legalizada grabacion",AVANZA[[#This Row],[ESTADO LEG]]="Legalizada aut"),1,0)</f>
        <v>0</v>
      </c>
      <c r="Y396" s="14">
        <f>IF(OR(AVANZA[[#This Row],[ESTADO LEG]]="pdte legalizar",AVANZA[[#This Row],[ESTADO LEG]]="No cruza"),1,0)</f>
        <v>1</v>
      </c>
      <c r="Z396" t="str" cm="1">
        <f t="array" ref="Z396">IF(AVANZA[[#This Row],[Variable]]="Terminada",LOWER(_xlfn.XLOOKUP(AVANZA[[#This Row],[ID_Peticion]],Tabla6[[#All],[NUM_PETICION]],Tabla6[[#All],[ESTADO_LEG]],"NO CRUZA",0)),AVANZA[[#This Row],[Variable]])</f>
        <v>pdte legalizar</v>
      </c>
      <c r="AA396" cm="1">
        <f t="array" ref="AA396">_xlfn.XLOOKUP(AVANZA[[#This Row],[ID_Peticion]],Tabla6[[#All],[NUM_PETICION]],Tabla6[[#All],[DIF_DIAS]],"",0)</f>
        <v>4</v>
      </c>
      <c r="AB396" s="2" cm="1">
        <f t="array" ref="AB396">IFERROR(_xlfn.XLOOKUP(AVANZA[[#This Row],[ID_Peticion]],Tabla6[[#All],[NUM_PETICION]],Tabla6[[#All],[FEC_LEGAL]],"",0),"")</f>
        <v>0</v>
      </c>
      <c r="AC396" s="14">
        <f ca="1">IF(AVANZA[[#This Row],[FECHA LEG]]&lt;&gt;0,IFERROR(AVANZA[[#This Row],[FECHA LEG]]-AVANZA[[#This Row],[FechaIniEstadoSubPetAtis]],0),TODAY()-AVANZA[[#This Row],[FechaIniEstadoSubPetAtis]])</f>
        <v>8</v>
      </c>
      <c r="AD396" s="35" t="str">
        <f ca="1">IF(AVANZA[[#This Row],[FINAL Vs LG]]&lt;&gt;0,IF(AVANZA[[#This Row],[FINAL Vs LG]]&lt;7.1,"100%",IF(AND(AVANZA[[#This Row],[FINAL Vs LG]]&gt;7.1,AVANZA[[#This Row],[FINAL Vs LG]]&lt;11.1),"50%","0%")),0)</f>
        <v>50%</v>
      </c>
      <c r="AE396" s="14">
        <f ca="1">VLOOKUP(DAY(TODAY()),BACK!F:G,2,0)</f>
        <v>14</v>
      </c>
      <c r="AF396" s="14">
        <f>BACK!$I$2</f>
        <v>24</v>
      </c>
      <c r="AG396" s="14">
        <f>IF(AVANZA[[#This Row],[Oferta_empaquetada_comisiones]]="SI",1,0)</f>
        <v>0</v>
      </c>
      <c r="AH396" s="36">
        <f>IF(AVANZA[[#This Row],[Variable]]="TERMINADA",IFERROR(VLOOKUP(AVANZA[[#This Row],[SUPERVISOR]],Tabla2[#All],4,0),0),)</f>
        <v>3.5</v>
      </c>
      <c r="AI396" s="14">
        <f>IF(AVANZA[[#This Row],[Producto]]="BA",1,0)</f>
        <v>1</v>
      </c>
      <c r="AJ396" s="14">
        <f>IF(AVANZA[[#This Row],[Producto]]="DUO",1,0)</f>
        <v>0</v>
      </c>
      <c r="AK396" s="14">
        <f>IF(AVANZA[[#This Row],[Producto]]="TRIO",1,0)</f>
        <v>0</v>
      </c>
      <c r="AL396" t="s">
        <v>797</v>
      </c>
      <c r="AM396">
        <v>-1</v>
      </c>
      <c r="AN396">
        <v>-1</v>
      </c>
      <c r="AO396" t="s">
        <v>16383</v>
      </c>
      <c r="AP396" s="1">
        <v>46145.731087962966</v>
      </c>
      <c r="AQ396">
        <v>-1</v>
      </c>
      <c r="AR396" t="s">
        <v>16384</v>
      </c>
      <c r="AS396">
        <v>-1</v>
      </c>
      <c r="AT396">
        <v>-1</v>
      </c>
      <c r="AU396">
        <v>-1</v>
      </c>
      <c r="AV396">
        <v>-1</v>
      </c>
      <c r="AW396">
        <v>-1</v>
      </c>
      <c r="AX396" t="s">
        <v>224</v>
      </c>
      <c r="AY396">
        <v>-1</v>
      </c>
      <c r="AZ396">
        <v>2026</v>
      </c>
      <c r="BA396">
        <v>5</v>
      </c>
      <c r="BB396">
        <v>9</v>
      </c>
      <c r="BC396">
        <v>-1</v>
      </c>
      <c r="BD396" t="s">
        <v>225</v>
      </c>
      <c r="BE396">
        <v>-1</v>
      </c>
      <c r="BF396">
        <v>20001621679981</v>
      </c>
      <c r="BG396" t="s">
        <v>319</v>
      </c>
      <c r="BH396" t="s">
        <v>320</v>
      </c>
      <c r="BI396" t="s">
        <v>16385</v>
      </c>
      <c r="BJ396">
        <v>-1</v>
      </c>
      <c r="BK396">
        <v>-1</v>
      </c>
      <c r="BL396">
        <v>-1</v>
      </c>
      <c r="BM396" t="s">
        <v>229</v>
      </c>
      <c r="BN396" t="s">
        <v>230</v>
      </c>
      <c r="BO396" t="s">
        <v>16386</v>
      </c>
      <c r="BP396" t="s">
        <v>1879</v>
      </c>
      <c r="BQ396">
        <v>2026</v>
      </c>
      <c r="BR396">
        <v>5</v>
      </c>
      <c r="BS396">
        <v>3</v>
      </c>
      <c r="BT396" s="1">
        <v>46151.518206018518</v>
      </c>
      <c r="BU396" t="s">
        <v>233</v>
      </c>
      <c r="BV396" s="2">
        <v>46151</v>
      </c>
      <c r="BW396" t="s">
        <v>234</v>
      </c>
      <c r="BX396" s="2">
        <v>46145</v>
      </c>
      <c r="BY396" s="2">
        <v>46151</v>
      </c>
      <c r="BZ396" t="s">
        <v>235</v>
      </c>
      <c r="CA396" t="s">
        <v>297</v>
      </c>
      <c r="CB396" t="s">
        <v>297</v>
      </c>
      <c r="CC396" t="s">
        <v>16387</v>
      </c>
      <c r="CD396" t="s">
        <v>3414</v>
      </c>
      <c r="CE396">
        <v>-1</v>
      </c>
      <c r="CF396" t="s">
        <v>300</v>
      </c>
      <c r="CG396" t="s">
        <v>301</v>
      </c>
      <c r="CH396" t="s">
        <v>242</v>
      </c>
      <c r="CI396">
        <v>80767494</v>
      </c>
      <c r="CJ396" t="s">
        <v>806</v>
      </c>
      <c r="CK396" t="s">
        <v>245</v>
      </c>
      <c r="CL396" t="s">
        <v>246</v>
      </c>
      <c r="CM396" t="s">
        <v>247</v>
      </c>
      <c r="CN396" t="s">
        <v>248</v>
      </c>
      <c r="CT396" t="s">
        <v>386</v>
      </c>
      <c r="CU396" t="s">
        <v>225</v>
      </c>
      <c r="CW396" t="s">
        <v>319</v>
      </c>
      <c r="CX396" t="s">
        <v>320</v>
      </c>
      <c r="DA396" t="s">
        <v>250</v>
      </c>
      <c r="DB396">
        <v>-1</v>
      </c>
      <c r="DF396" t="s">
        <v>251</v>
      </c>
      <c r="DJ396" t="s">
        <v>252</v>
      </c>
      <c r="DK396" t="s">
        <v>253</v>
      </c>
      <c r="DL396" t="s">
        <v>254</v>
      </c>
      <c r="DN396" t="s">
        <v>255</v>
      </c>
      <c r="DR396" t="s">
        <v>807</v>
      </c>
      <c r="DS396" t="s">
        <v>806</v>
      </c>
      <c r="DT396" t="s">
        <v>797</v>
      </c>
      <c r="DV396">
        <v>1</v>
      </c>
      <c r="DW396" t="s">
        <v>283</v>
      </c>
      <c r="ED396" s="2">
        <v>46151</v>
      </c>
      <c r="EE396" t="s">
        <v>361</v>
      </c>
      <c r="EF396">
        <v>9</v>
      </c>
      <c r="EP396" t="s">
        <v>258</v>
      </c>
      <c r="ES396" t="s">
        <v>1070</v>
      </c>
      <c r="FA396" t="s">
        <v>245</v>
      </c>
      <c r="FB396" t="s">
        <v>308</v>
      </c>
      <c r="FD396" t="s">
        <v>308</v>
      </c>
      <c r="FE396" t="s">
        <v>309</v>
      </c>
      <c r="FF396" t="s">
        <v>309</v>
      </c>
      <c r="FK396" t="s">
        <v>263</v>
      </c>
      <c r="FL396" t="s">
        <v>16388</v>
      </c>
      <c r="FN396" t="s">
        <v>248</v>
      </c>
      <c r="FO396" t="s">
        <v>265</v>
      </c>
      <c r="FR396">
        <v>94990</v>
      </c>
      <c r="GB396" t="s">
        <v>266</v>
      </c>
      <c r="GC396" t="s">
        <v>225</v>
      </c>
      <c r="GD396">
        <v>0</v>
      </c>
      <c r="GF396">
        <v>0</v>
      </c>
      <c r="GG396">
        <v>25423</v>
      </c>
      <c r="GI396">
        <v>94990</v>
      </c>
      <c r="GJ396">
        <v>0</v>
      </c>
      <c r="GL396">
        <v>0</v>
      </c>
      <c r="GM396">
        <v>113038</v>
      </c>
      <c r="GS396" t="s">
        <v>267</v>
      </c>
      <c r="GT396" s="2">
        <v>45015</v>
      </c>
      <c r="GU396" t="s">
        <v>268</v>
      </c>
      <c r="GV396" t="s">
        <v>335</v>
      </c>
      <c r="GW396" t="s">
        <v>394</v>
      </c>
      <c r="GZ396" t="s">
        <v>395</v>
      </c>
      <c r="HA396" t="s">
        <v>274</v>
      </c>
      <c r="HB396" t="s">
        <v>535</v>
      </c>
      <c r="HC396" t="s">
        <v>535</v>
      </c>
      <c r="HD396" t="s">
        <v>368</v>
      </c>
      <c r="HE396" t="s">
        <v>230</v>
      </c>
      <c r="HF396" t="s">
        <v>14383</v>
      </c>
      <c r="HR396" t="s">
        <v>278</v>
      </c>
      <c r="HV396">
        <v>94990</v>
      </c>
      <c r="HW396" t="s">
        <v>281</v>
      </c>
      <c r="HY396">
        <v>0</v>
      </c>
      <c r="HZ396">
        <v>0</v>
      </c>
      <c r="IA396" t="s">
        <v>279</v>
      </c>
      <c r="IB396" t="s">
        <v>281</v>
      </c>
      <c r="IE396" t="s">
        <v>283</v>
      </c>
      <c r="IF396" t="s">
        <v>283</v>
      </c>
      <c r="IG396" t="s">
        <v>283</v>
      </c>
      <c r="IH396" t="s">
        <v>284</v>
      </c>
      <c r="II396" t="s">
        <v>285</v>
      </c>
      <c r="IJ396" t="s">
        <v>286</v>
      </c>
      <c r="IK396" t="s">
        <v>278</v>
      </c>
      <c r="IL396" t="s">
        <v>287</v>
      </c>
      <c r="IM396" t="s">
        <v>288</v>
      </c>
      <c r="IN396" t="s">
        <v>289</v>
      </c>
      <c r="IP396" t="s">
        <v>290</v>
      </c>
      <c r="IQ396" t="s">
        <v>284</v>
      </c>
      <c r="IS396" t="s">
        <v>291</v>
      </c>
      <c r="IT396" t="s">
        <v>287</v>
      </c>
      <c r="IY396" t="s">
        <v>281</v>
      </c>
    </row>
    <row r="397" spans="1:259" x14ac:dyDescent="0.3">
      <c r="A397" s="14">
        <f>DAY(AVANZA[[#This Row],[FechaSeguimiento]])</f>
        <v>9</v>
      </c>
      <c r="B397" s="14">
        <f>MONTH(AVANZA[[#This Row],[FechaSeguimiento]])</f>
        <v>5</v>
      </c>
      <c r="C397"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397" t="str">
        <f>LOWER(IFERROR(VLOOKUP(AVANZA[[#This Row],[ID_Peticion]],CANCELADAS[#All],2,0),""))</f>
        <v/>
      </c>
      <c r="E397" t="str">
        <f>LOWER(IFERROR(VLOOKUP(AVANZA[[#This Row],[ID_Peticion]],CANCELADAS[#All],3,0),""))</f>
        <v/>
      </c>
      <c r="F397" t="str">
        <f>LOWER(IF(AVANZA[[#This Row],[CEDULA CLIENTE]]&lt;&gt;""," CC: " &amp; COUNTIFS(AVANZA[CEDULA CLIENTE],AVANZA[[#This Row],[CEDULA CLIENTE]]),"")&amp; IF(AVANZA[[#This Row],[Direccion]]&lt;&gt;""," DIR: " &amp; COUNTIFS(AVANZA[Direccion],AVANZA[[#This Row],[Direccion]]),""))</f>
        <v xml:space="preserve"> dir: 1</v>
      </c>
      <c r="G397" t="str">
        <f>IFERROR(VLOOKUP(AVANZA[[#This Row],[Cedula_Vendedor_Atis]],PLANTA[[#All],[CEDULA]:[LINEA]],3,0),"No Cruza")</f>
        <v>Marisol Avella</v>
      </c>
      <c r="H397" t="str">
        <f>IFERROR(VLOOKUP(AVANZA[[#This Row],[Cedula_Vendedor_Atis]],PLANTA[[#All],[CEDULA]:[LINEA]],4,0),"No Cruza")</f>
        <v>Fija</v>
      </c>
      <c r="I397" t="str">
        <f>LOWER(IF(AVANZA[[#This Row],[ATRIBUIBLE]]="",AVANZA[[#This Row],[Variable]],AVANZA[[#This Row],[ATRIBUIBLE]]))</f>
        <v>terminada</v>
      </c>
      <c r="J397" s="14">
        <f>IF(AVANZA[[#This Row],[Variable]]=AVANZA[[#Headers],[TERMINADA]],1,0)</f>
        <v>1</v>
      </c>
      <c r="K397" s="14">
        <f>IF(AVANZA[[#This Row],[Variable]]=AVANZA[[#Headers],[ANULADA]],1,0)</f>
        <v>0</v>
      </c>
      <c r="L397" s="14">
        <f>IF(AVANZA[[#This Row],[Variable]]=AVANZA[[#Headers],[PENDIENTE]],1,0)</f>
        <v>0</v>
      </c>
      <c r="M397" s="14">
        <f>IF(AVANZA[[#This Row],[ESTADO AGENDA]]="AGENDADA",1,0)</f>
        <v>0</v>
      </c>
      <c r="N397" s="14">
        <f>IF(AVANZA[[#This Row],[ESTADO AGENDA]]="PENDIENTE DE AGENDAR",1,0)</f>
        <v>0</v>
      </c>
      <c r="O397" s="14">
        <f>IF(AVANZA[[#This Row],[ESTADO AGENDA]]="SUSPENDIDA",1,0)</f>
        <v>0</v>
      </c>
      <c r="P397" t="str" cm="1">
        <f t="array" ref="P397">_xlfn.XLOOKUP(AVANZA[[#This Row],[Num_Agrupacion_Pet_Atis]],Tabla1[[#All],[Numero_de_actuacion]],Tabla1[[#All],[Estado_de_la_orden]],"",0)</f>
        <v/>
      </c>
      <c r="Q397" s="2" t="str" cm="1">
        <f t="array" ref="Q397">_xlfn.XLOOKUP(AVANZA[[#This Row],[Num_Agrupacion_Pet_Atis]],Tabla1[[#All],[Numero_de_actuacion]],Tabla1[[#All],[Fecha_de_la_cita]],"",0)</f>
        <v/>
      </c>
      <c r="R397" t="str" cm="1">
        <f t="array" ref="R397">_xlfn.XLOOKUP(AVANZA[[#This Row],[Num_Agrupacion_Pet_Atis]],Tabla1[[#All],[Numero_de_actuacion]],Tabla1[[#All],[Franja_horaria_de_la_cita]],"",0)</f>
        <v/>
      </c>
      <c r="S397" s="14" t="str">
        <f>IFERROR(DAY(AVANZA[[#This Row],[FECHA AGENDA]]),"")</f>
        <v/>
      </c>
      <c r="T397" s="14" t="str">
        <f>IFERROR(MONTH(AVANZA[[#This Row],[FECHA AGENDA]]),"")</f>
        <v/>
      </c>
      <c r="U397" t="str" cm="1">
        <f t="array" ref="U397">_xlfn.XLOOKUP(AVANZA[[#This Row],[Num_Agrupacion_Pet_Atis]],Tabla1[[#All],[Numero_de_actuacion]],Tabla1[[#All],[Motivo_de_suspension]],"",0)</f>
        <v/>
      </c>
      <c r="V397" s="2" t="str" cm="1">
        <f t="array" ref="V397">_xlfn.XLOOKUP(AVANZA[[#This Row],[Num_Agrupacion_Pet_Atis]],Tabla1[[#All],[Numero_de_actuacion]],Tabla1[[#All],[No_identificacion_cliente]],"",0)</f>
        <v/>
      </c>
      <c r="W397" s="2" t="str" cm="1">
        <f t="array" ref="W397">_xlfn.XLOOKUP(AVANZA[[#This Row],[Num_Agrupacion_Pet_Atis]],Tabla1[[#All],[Numero_de_actuacion]],Tabla1[[#All],[Movil_de_contacto]],"",0)</f>
        <v/>
      </c>
      <c r="X397" s="14">
        <f>IF(OR(AVANZA[[#This Row],[ESTADO LEG]]="Legalizada grabacion",AVANZA[[#This Row],[ESTADO LEG]]="Legalizada aut"),1,0)</f>
        <v>0</v>
      </c>
      <c r="Y397" s="14">
        <f>IF(OR(AVANZA[[#This Row],[ESTADO LEG]]="pdte legalizar",AVANZA[[#This Row],[ESTADO LEG]]="No cruza"),1,0)</f>
        <v>1</v>
      </c>
      <c r="Z397" t="str" cm="1">
        <f t="array" ref="Z397">IF(AVANZA[[#This Row],[Variable]]="Terminada",LOWER(_xlfn.XLOOKUP(AVANZA[[#This Row],[ID_Peticion]],Tabla6[[#All],[NUM_PETICION]],Tabla6[[#All],[ESTADO_LEG]],"NO CRUZA",0)),AVANZA[[#This Row],[Variable]])</f>
        <v>pdte legalizar</v>
      </c>
      <c r="AA397" cm="1">
        <f t="array" ref="AA397">_xlfn.XLOOKUP(AVANZA[[#This Row],[ID_Peticion]],Tabla6[[#All],[NUM_PETICION]],Tabla6[[#All],[DIF_DIAS]],"",0)</f>
        <v>4</v>
      </c>
      <c r="AB397" s="2" cm="1">
        <f t="array" ref="AB397">IFERROR(_xlfn.XLOOKUP(AVANZA[[#This Row],[ID_Peticion]],Tabla6[[#All],[NUM_PETICION]],Tabla6[[#All],[FEC_LEGAL]],"",0),"")</f>
        <v>0</v>
      </c>
      <c r="AC397" s="14">
        <f ca="1">IF(AVANZA[[#This Row],[FECHA LEG]]&lt;&gt;0,IFERROR(AVANZA[[#This Row],[FECHA LEG]]-AVANZA[[#This Row],[FechaIniEstadoSubPetAtis]],0),TODAY()-AVANZA[[#This Row],[FechaIniEstadoSubPetAtis]])</f>
        <v>8</v>
      </c>
      <c r="AD397" s="35" t="str">
        <f ca="1">IF(AVANZA[[#This Row],[FINAL Vs LG]]&lt;&gt;0,IF(AVANZA[[#This Row],[FINAL Vs LG]]&lt;7.1,"100%",IF(AND(AVANZA[[#This Row],[FINAL Vs LG]]&gt;7.1,AVANZA[[#This Row],[FINAL Vs LG]]&lt;11.1),"50%","0%")),0)</f>
        <v>50%</v>
      </c>
      <c r="AE397" s="14">
        <f ca="1">VLOOKUP(DAY(TODAY()),BACK!F:G,2,0)</f>
        <v>14</v>
      </c>
      <c r="AF397" s="14">
        <f>BACK!$I$2</f>
        <v>24</v>
      </c>
      <c r="AG397" s="14">
        <f>IF(AVANZA[[#This Row],[Oferta_empaquetada_comisiones]]="SI",1,0)</f>
        <v>0</v>
      </c>
      <c r="AH397" s="36">
        <f>IF(AVANZA[[#This Row],[Variable]]="TERMINADA",IFERROR(VLOOKUP(AVANZA[[#This Row],[SUPERVISOR]],Tabla2[#All],4,0),0),)</f>
        <v>3.5</v>
      </c>
      <c r="AI397" s="14">
        <f>IF(AVANZA[[#This Row],[Producto]]="BA",1,0)</f>
        <v>1</v>
      </c>
      <c r="AJ397" s="14">
        <f>IF(AVANZA[[#This Row],[Producto]]="DUO",1,0)</f>
        <v>0</v>
      </c>
      <c r="AK397" s="14">
        <f>IF(AVANZA[[#This Row],[Producto]]="TRIO",1,0)</f>
        <v>0</v>
      </c>
      <c r="AL397" t="s">
        <v>540</v>
      </c>
      <c r="AM397">
        <v>-1</v>
      </c>
      <c r="AN397">
        <v>-1</v>
      </c>
      <c r="AO397" t="s">
        <v>16389</v>
      </c>
      <c r="AP397" s="1">
        <v>46151.528043981481</v>
      </c>
      <c r="AQ397">
        <v>-1</v>
      </c>
      <c r="AR397" t="s">
        <v>16390</v>
      </c>
      <c r="AS397">
        <v>-1</v>
      </c>
      <c r="AT397">
        <v>-1</v>
      </c>
      <c r="AU397">
        <v>-1</v>
      </c>
      <c r="AV397">
        <v>-1</v>
      </c>
      <c r="AW397">
        <v>-1</v>
      </c>
      <c r="AX397" t="s">
        <v>224</v>
      </c>
      <c r="AY397">
        <v>-1</v>
      </c>
      <c r="AZ397">
        <v>2026</v>
      </c>
      <c r="BA397">
        <v>5</v>
      </c>
      <c r="BB397">
        <v>9</v>
      </c>
      <c r="BC397">
        <v>-1</v>
      </c>
      <c r="BD397" t="s">
        <v>225</v>
      </c>
      <c r="BE397">
        <v>-1</v>
      </c>
      <c r="BF397">
        <v>20001624885115</v>
      </c>
      <c r="BG397" t="s">
        <v>319</v>
      </c>
      <c r="BH397" t="s">
        <v>320</v>
      </c>
      <c r="BI397" t="s">
        <v>16391</v>
      </c>
      <c r="BJ397">
        <v>-1</v>
      </c>
      <c r="BK397">
        <v>-1</v>
      </c>
      <c r="BL397">
        <v>-1</v>
      </c>
      <c r="BM397" t="s">
        <v>229</v>
      </c>
      <c r="BN397" t="s">
        <v>230</v>
      </c>
      <c r="BO397" t="s">
        <v>16392</v>
      </c>
      <c r="BP397" t="s">
        <v>380</v>
      </c>
      <c r="BQ397">
        <v>2026</v>
      </c>
      <c r="BR397">
        <v>5</v>
      </c>
      <c r="BS397">
        <v>9</v>
      </c>
      <c r="BT397" s="1">
        <v>46151.73474537037</v>
      </c>
      <c r="BU397" t="s">
        <v>233</v>
      </c>
      <c r="BV397" s="2">
        <v>46151</v>
      </c>
      <c r="BW397" t="s">
        <v>234</v>
      </c>
      <c r="BX397" s="2">
        <v>46151</v>
      </c>
      <c r="BY397" s="2">
        <v>46151</v>
      </c>
      <c r="BZ397" t="s">
        <v>235</v>
      </c>
      <c r="CA397" t="s">
        <v>1358</v>
      </c>
      <c r="CB397" t="s">
        <v>1359</v>
      </c>
      <c r="CC397" t="s">
        <v>16393</v>
      </c>
      <c r="CD397" t="s">
        <v>8240</v>
      </c>
      <c r="CE397">
        <v>-1</v>
      </c>
      <c r="CF397" t="s">
        <v>1362</v>
      </c>
      <c r="CG397" t="s">
        <v>1363</v>
      </c>
      <c r="CH397" t="s">
        <v>242</v>
      </c>
      <c r="CI397">
        <v>1073250775</v>
      </c>
      <c r="CJ397" t="s">
        <v>552</v>
      </c>
      <c r="CK397" t="s">
        <v>245</v>
      </c>
      <c r="CL397" t="s">
        <v>246</v>
      </c>
      <c r="CM397" t="s">
        <v>247</v>
      </c>
      <c r="CN397" t="s">
        <v>359</v>
      </c>
      <c r="CT397" t="s">
        <v>249</v>
      </c>
      <c r="CU397" t="s">
        <v>225</v>
      </c>
      <c r="CW397" t="s">
        <v>319</v>
      </c>
      <c r="CX397" t="s">
        <v>320</v>
      </c>
      <c r="DA397" t="s">
        <v>250</v>
      </c>
      <c r="DB397">
        <v>-1</v>
      </c>
      <c r="DF397" t="s">
        <v>251</v>
      </c>
      <c r="DJ397" t="s">
        <v>252</v>
      </c>
      <c r="DK397" t="s">
        <v>253</v>
      </c>
      <c r="DL397" t="s">
        <v>254</v>
      </c>
      <c r="DN397" t="s">
        <v>255</v>
      </c>
      <c r="DR397" t="s">
        <v>553</v>
      </c>
      <c r="DS397" t="s">
        <v>552</v>
      </c>
      <c r="DT397" t="s">
        <v>551</v>
      </c>
      <c r="DV397">
        <v>1</v>
      </c>
      <c r="DW397" t="s">
        <v>554</v>
      </c>
      <c r="ED397" s="2">
        <v>46151</v>
      </c>
      <c r="EF397">
        <v>16</v>
      </c>
      <c r="EP397" t="s">
        <v>258</v>
      </c>
      <c r="ES397" t="s">
        <v>16394</v>
      </c>
      <c r="FA397" t="s">
        <v>245</v>
      </c>
      <c r="FB397" t="s">
        <v>1365</v>
      </c>
      <c r="FD397" t="s">
        <v>1365</v>
      </c>
      <c r="FE397" t="s">
        <v>1366</v>
      </c>
      <c r="FF397" t="s">
        <v>1366</v>
      </c>
      <c r="FK397" t="s">
        <v>263</v>
      </c>
      <c r="FL397" t="s">
        <v>16395</v>
      </c>
      <c r="FN397" t="s">
        <v>359</v>
      </c>
      <c r="FO397" t="s">
        <v>366</v>
      </c>
      <c r="FR397">
        <v>79824</v>
      </c>
      <c r="GB397" t="s">
        <v>266</v>
      </c>
      <c r="GC397" t="s">
        <v>225</v>
      </c>
      <c r="GD397">
        <v>0</v>
      </c>
      <c r="GF397">
        <v>0</v>
      </c>
      <c r="GG397">
        <v>25423</v>
      </c>
      <c r="GI397">
        <v>79824</v>
      </c>
      <c r="GJ397">
        <v>0</v>
      </c>
      <c r="GL397">
        <v>0</v>
      </c>
      <c r="GM397">
        <v>94990</v>
      </c>
      <c r="GS397" t="s">
        <v>267</v>
      </c>
      <c r="GT397" s="2">
        <v>44985</v>
      </c>
      <c r="GU397" t="s">
        <v>268</v>
      </c>
      <c r="GV397" t="s">
        <v>269</v>
      </c>
      <c r="GW397" t="s">
        <v>394</v>
      </c>
      <c r="GZ397" t="s">
        <v>395</v>
      </c>
      <c r="HA397" t="s">
        <v>274</v>
      </c>
      <c r="HB397" t="s">
        <v>1368</v>
      </c>
      <c r="HC397" t="s">
        <v>1358</v>
      </c>
      <c r="HD397" t="s">
        <v>554</v>
      </c>
      <c r="HE397" t="s">
        <v>230</v>
      </c>
      <c r="HF397" t="s">
        <v>16396</v>
      </c>
      <c r="HR397" t="s">
        <v>278</v>
      </c>
      <c r="HV397">
        <v>94990</v>
      </c>
      <c r="HW397" t="s">
        <v>281</v>
      </c>
      <c r="HY397">
        <v>0</v>
      </c>
      <c r="HZ397">
        <v>0</v>
      </c>
      <c r="IA397" t="s">
        <v>281</v>
      </c>
      <c r="IB397" t="s">
        <v>281</v>
      </c>
      <c r="IE397" t="s">
        <v>283</v>
      </c>
      <c r="IF397" t="s">
        <v>283</v>
      </c>
      <c r="IG397" t="s">
        <v>283</v>
      </c>
      <c r="IH397" t="s">
        <v>284</v>
      </c>
      <c r="II397" t="s">
        <v>285</v>
      </c>
      <c r="IJ397" t="s">
        <v>286</v>
      </c>
      <c r="IK397" t="s">
        <v>278</v>
      </c>
      <c r="IL397" t="s">
        <v>371</v>
      </c>
      <c r="IM397" t="s">
        <v>288</v>
      </c>
      <c r="IN397" t="s">
        <v>289</v>
      </c>
      <c r="IP397" t="s">
        <v>290</v>
      </c>
      <c r="IQ397" t="s">
        <v>284</v>
      </c>
      <c r="IS397" t="s">
        <v>291</v>
      </c>
      <c r="IT397" t="s">
        <v>561</v>
      </c>
      <c r="IY397" t="s">
        <v>281</v>
      </c>
    </row>
    <row r="398" spans="1:259" x14ac:dyDescent="0.3">
      <c r="A398" s="14">
        <f>DAY(AVANZA[[#This Row],[FechaSeguimiento]])</f>
        <v>9</v>
      </c>
      <c r="B398" s="14">
        <f>MONTH(AVANZA[[#This Row],[FechaSeguimiento]])</f>
        <v>5</v>
      </c>
      <c r="C398"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98" t="str">
        <f>LOWER(IFERROR(VLOOKUP(AVANZA[[#This Row],[ID_Peticion]],CANCELADAS[#All],2,0),""))</f>
        <v/>
      </c>
      <c r="E398" t="str">
        <f>LOWER(IFERROR(VLOOKUP(AVANZA[[#This Row],[ID_Peticion]],CANCELADAS[#All],3,0),""))</f>
        <v/>
      </c>
      <c r="F398" t="str">
        <f>LOWER(IF(AVANZA[[#This Row],[CEDULA CLIENTE]]&lt;&gt;""," CC: " &amp; COUNTIFS(AVANZA[CEDULA CLIENTE],AVANZA[[#This Row],[CEDULA CLIENTE]]),"")&amp; IF(AVANZA[[#This Row],[Direccion]]&lt;&gt;""," DIR: " &amp; COUNTIFS(AVANZA[Direccion],AVANZA[[#This Row],[Direccion]]),""))</f>
        <v xml:space="preserve"> dir: 1</v>
      </c>
      <c r="G398" t="str">
        <f>IFERROR(VLOOKUP(AVANZA[[#This Row],[Cedula_Vendedor_Atis]],PLANTA[[#All],[CEDULA]:[LINEA]],3,0),"No Cruza")</f>
        <v>Marisol Avella</v>
      </c>
      <c r="H398" t="str">
        <f>IFERROR(VLOOKUP(AVANZA[[#This Row],[Cedula_Vendedor_Atis]],PLANTA[[#All],[CEDULA]:[LINEA]],4,0),"No Cruza")</f>
        <v>Fija</v>
      </c>
      <c r="I398" t="str">
        <f>LOWER(IF(AVANZA[[#This Row],[ATRIBUIBLE]]="",AVANZA[[#This Row],[Variable]],AVANZA[[#This Row],[ATRIBUIBLE]]))</f>
        <v>terminada</v>
      </c>
      <c r="J398" s="14">
        <f>IF(AVANZA[[#This Row],[Variable]]=AVANZA[[#Headers],[TERMINADA]],1,0)</f>
        <v>1</v>
      </c>
      <c r="K398" s="14">
        <f>IF(AVANZA[[#This Row],[Variable]]=AVANZA[[#Headers],[ANULADA]],1,0)</f>
        <v>0</v>
      </c>
      <c r="L398" s="14">
        <f>IF(AVANZA[[#This Row],[Variable]]=AVANZA[[#Headers],[PENDIENTE]],1,0)</f>
        <v>0</v>
      </c>
      <c r="M398" s="14">
        <f>IF(AVANZA[[#This Row],[ESTADO AGENDA]]="AGENDADA",1,0)</f>
        <v>0</v>
      </c>
      <c r="N398" s="14">
        <f>IF(AVANZA[[#This Row],[ESTADO AGENDA]]="PENDIENTE DE AGENDAR",1,0)</f>
        <v>0</v>
      </c>
      <c r="O398" s="14">
        <f>IF(AVANZA[[#This Row],[ESTADO AGENDA]]="SUSPENDIDA",1,0)</f>
        <v>0</v>
      </c>
      <c r="P398" t="str" cm="1">
        <f t="array" ref="P398">_xlfn.XLOOKUP(AVANZA[[#This Row],[Num_Agrupacion_Pet_Atis]],Tabla1[[#All],[Numero_de_actuacion]],Tabla1[[#All],[Estado_de_la_orden]],"",0)</f>
        <v/>
      </c>
      <c r="Q398" s="2" t="str" cm="1">
        <f t="array" ref="Q398">_xlfn.XLOOKUP(AVANZA[[#This Row],[Num_Agrupacion_Pet_Atis]],Tabla1[[#All],[Numero_de_actuacion]],Tabla1[[#All],[Fecha_de_la_cita]],"",0)</f>
        <v/>
      </c>
      <c r="R398" t="str" cm="1">
        <f t="array" ref="R398">_xlfn.XLOOKUP(AVANZA[[#This Row],[Num_Agrupacion_Pet_Atis]],Tabla1[[#All],[Numero_de_actuacion]],Tabla1[[#All],[Franja_horaria_de_la_cita]],"",0)</f>
        <v/>
      </c>
      <c r="S398" s="14" t="str">
        <f>IFERROR(DAY(AVANZA[[#This Row],[FECHA AGENDA]]),"")</f>
        <v/>
      </c>
      <c r="T398" s="14" t="str">
        <f>IFERROR(MONTH(AVANZA[[#This Row],[FECHA AGENDA]]),"")</f>
        <v/>
      </c>
      <c r="U398" t="str" cm="1">
        <f t="array" ref="U398">_xlfn.XLOOKUP(AVANZA[[#This Row],[Num_Agrupacion_Pet_Atis]],Tabla1[[#All],[Numero_de_actuacion]],Tabla1[[#All],[Motivo_de_suspension]],"",0)</f>
        <v/>
      </c>
      <c r="V398" s="2" t="str" cm="1">
        <f t="array" ref="V398">_xlfn.XLOOKUP(AVANZA[[#This Row],[Num_Agrupacion_Pet_Atis]],Tabla1[[#All],[Numero_de_actuacion]],Tabla1[[#All],[No_identificacion_cliente]],"",0)</f>
        <v/>
      </c>
      <c r="W398" s="2" t="str" cm="1">
        <f t="array" ref="W398">_xlfn.XLOOKUP(AVANZA[[#This Row],[Num_Agrupacion_Pet_Atis]],Tabla1[[#All],[Numero_de_actuacion]],Tabla1[[#All],[Movil_de_contacto]],"",0)</f>
        <v/>
      </c>
      <c r="X398" s="14">
        <f>IF(OR(AVANZA[[#This Row],[ESTADO LEG]]="Legalizada grabacion",AVANZA[[#This Row],[ESTADO LEG]]="Legalizada aut"),1,0)</f>
        <v>0</v>
      </c>
      <c r="Y398" s="14">
        <f>IF(OR(AVANZA[[#This Row],[ESTADO LEG]]="pdte legalizar",AVANZA[[#This Row],[ESTADO LEG]]="No cruza"),1,0)</f>
        <v>1</v>
      </c>
      <c r="Z398" t="str" cm="1">
        <f t="array" ref="Z398">IF(AVANZA[[#This Row],[Variable]]="Terminada",LOWER(_xlfn.XLOOKUP(AVANZA[[#This Row],[ID_Peticion]],Tabla6[[#All],[NUM_PETICION]],Tabla6[[#All],[ESTADO_LEG]],"NO CRUZA",0)),AVANZA[[#This Row],[Variable]])</f>
        <v>pdte legalizar</v>
      </c>
      <c r="AA398" cm="1">
        <f t="array" ref="AA398">_xlfn.XLOOKUP(AVANZA[[#This Row],[ID_Peticion]],Tabla6[[#All],[NUM_PETICION]],Tabla6[[#All],[DIF_DIAS]],"",0)</f>
        <v>4</v>
      </c>
      <c r="AB398" s="2" cm="1">
        <f t="array" ref="AB398">IFERROR(_xlfn.XLOOKUP(AVANZA[[#This Row],[ID_Peticion]],Tabla6[[#All],[NUM_PETICION]],Tabla6[[#All],[FEC_LEGAL]],"",0),"")</f>
        <v>0</v>
      </c>
      <c r="AC398" s="14">
        <f ca="1">IF(AVANZA[[#This Row],[FECHA LEG]]&lt;&gt;0,IFERROR(AVANZA[[#This Row],[FECHA LEG]]-AVANZA[[#This Row],[FechaIniEstadoSubPetAtis]],0),TODAY()-AVANZA[[#This Row],[FechaIniEstadoSubPetAtis]])</f>
        <v>8</v>
      </c>
      <c r="AD398" s="35" t="str">
        <f ca="1">IF(AVANZA[[#This Row],[FINAL Vs LG]]&lt;&gt;0,IF(AVANZA[[#This Row],[FINAL Vs LG]]&lt;7.1,"100%",IF(AND(AVANZA[[#This Row],[FINAL Vs LG]]&gt;7.1,AVANZA[[#This Row],[FINAL Vs LG]]&lt;11.1),"50%","0%")),0)</f>
        <v>50%</v>
      </c>
      <c r="AE398" s="14">
        <f ca="1">VLOOKUP(DAY(TODAY()),BACK!F:G,2,0)</f>
        <v>14</v>
      </c>
      <c r="AF398" s="14">
        <f>BACK!$I$2</f>
        <v>24</v>
      </c>
      <c r="AG398" s="14">
        <f>IF(AVANZA[[#This Row],[Oferta_empaquetada_comisiones]]="SI",1,0)</f>
        <v>0</v>
      </c>
      <c r="AH398" s="36">
        <f>IF(AVANZA[[#This Row],[Variable]]="TERMINADA",IFERROR(VLOOKUP(AVANZA[[#This Row],[SUPERVISOR]],Tabla2[#All],4,0),0),)</f>
        <v>3.5</v>
      </c>
      <c r="AI398" s="14">
        <f>IF(AVANZA[[#This Row],[Producto]]="BA",1,0)</f>
        <v>1</v>
      </c>
      <c r="AJ398" s="14">
        <f>IF(AVANZA[[#This Row],[Producto]]="DUO",1,0)</f>
        <v>0</v>
      </c>
      <c r="AK398" s="14">
        <f>IF(AVANZA[[#This Row],[Producto]]="TRIO",1,0)</f>
        <v>0</v>
      </c>
      <c r="AL398" t="s">
        <v>870</v>
      </c>
      <c r="AM398">
        <v>-1</v>
      </c>
      <c r="AN398">
        <v>-1</v>
      </c>
      <c r="AO398" t="s">
        <v>16397</v>
      </c>
      <c r="AP398" s="1">
        <v>46149.833020833335</v>
      </c>
      <c r="AQ398">
        <v>-1</v>
      </c>
      <c r="AR398" t="s">
        <v>16398</v>
      </c>
      <c r="AS398">
        <v>-1</v>
      </c>
      <c r="AT398">
        <v>-1</v>
      </c>
      <c r="AU398">
        <v>-1</v>
      </c>
      <c r="AV398">
        <v>-1</v>
      </c>
      <c r="AW398">
        <v>-1</v>
      </c>
      <c r="AX398" t="s">
        <v>224</v>
      </c>
      <c r="AY398">
        <v>-1</v>
      </c>
      <c r="AZ398">
        <v>2026</v>
      </c>
      <c r="BA398">
        <v>5</v>
      </c>
      <c r="BB398">
        <v>9</v>
      </c>
      <c r="BC398">
        <v>-1</v>
      </c>
      <c r="BD398" t="s">
        <v>225</v>
      </c>
      <c r="BE398">
        <v>-1</v>
      </c>
      <c r="BF398">
        <v>20001624208593</v>
      </c>
      <c r="BG398" t="s">
        <v>319</v>
      </c>
      <c r="BH398" t="s">
        <v>320</v>
      </c>
      <c r="BI398" t="s">
        <v>16399</v>
      </c>
      <c r="BJ398">
        <v>-1</v>
      </c>
      <c r="BK398">
        <v>-1</v>
      </c>
      <c r="BL398">
        <v>-1</v>
      </c>
      <c r="BM398" t="s">
        <v>229</v>
      </c>
      <c r="BN398" t="s">
        <v>230</v>
      </c>
      <c r="BO398" t="s">
        <v>16400</v>
      </c>
      <c r="BP398" t="s">
        <v>232</v>
      </c>
      <c r="BQ398">
        <v>2026</v>
      </c>
      <c r="BR398">
        <v>5</v>
      </c>
      <c r="BS398">
        <v>7</v>
      </c>
      <c r="BT398" s="1">
        <v>46151.451284722221</v>
      </c>
      <c r="BU398" t="s">
        <v>233</v>
      </c>
      <c r="BV398" s="2">
        <v>46151</v>
      </c>
      <c r="BW398" t="s">
        <v>234</v>
      </c>
      <c r="BX398" s="2">
        <v>46149</v>
      </c>
      <c r="BY398" s="2">
        <v>46151</v>
      </c>
      <c r="BZ398" t="s">
        <v>235</v>
      </c>
      <c r="CA398" t="s">
        <v>297</v>
      </c>
      <c r="CB398" t="s">
        <v>297</v>
      </c>
      <c r="CC398" t="s">
        <v>16401</v>
      </c>
      <c r="CD398" t="s">
        <v>12430</v>
      </c>
      <c r="CE398">
        <v>-1</v>
      </c>
      <c r="CF398" t="s">
        <v>300</v>
      </c>
      <c r="CG398" t="s">
        <v>301</v>
      </c>
      <c r="CH398" t="s">
        <v>242</v>
      </c>
      <c r="CI398">
        <v>1015443152</v>
      </c>
      <c r="CJ398" t="s">
        <v>877</v>
      </c>
      <c r="CK398" t="s">
        <v>245</v>
      </c>
      <c r="CL398" t="s">
        <v>409</v>
      </c>
      <c r="CM398" t="s">
        <v>247</v>
      </c>
      <c r="CN398" t="s">
        <v>410</v>
      </c>
      <c r="CT398" t="s">
        <v>386</v>
      </c>
      <c r="CU398" t="s">
        <v>225</v>
      </c>
      <c r="CW398" t="s">
        <v>319</v>
      </c>
      <c r="CX398" t="s">
        <v>320</v>
      </c>
      <c r="DA398" t="s">
        <v>250</v>
      </c>
      <c r="DB398">
        <v>-1</v>
      </c>
      <c r="DF398" t="s">
        <v>251</v>
      </c>
      <c r="DJ398" t="s">
        <v>252</v>
      </c>
      <c r="DK398" t="s">
        <v>253</v>
      </c>
      <c r="DL398" t="s">
        <v>254</v>
      </c>
      <c r="DN398" t="s">
        <v>255</v>
      </c>
      <c r="DR398" t="s">
        <v>878</v>
      </c>
      <c r="DS398" t="s">
        <v>877</v>
      </c>
      <c r="DT398" t="s">
        <v>870</v>
      </c>
      <c r="DV398">
        <v>1</v>
      </c>
      <c r="DW398" t="s">
        <v>283</v>
      </c>
      <c r="ED398" s="2">
        <v>46151</v>
      </c>
      <c r="EE398" t="s">
        <v>361</v>
      </c>
      <c r="EF398">
        <v>16</v>
      </c>
      <c r="EP398" t="s">
        <v>258</v>
      </c>
      <c r="ES398" t="s">
        <v>1745</v>
      </c>
      <c r="EZ398" t="s">
        <v>14131</v>
      </c>
      <c r="FA398" t="s">
        <v>245</v>
      </c>
      <c r="FB398" t="s">
        <v>308</v>
      </c>
      <c r="FD398" t="s">
        <v>308</v>
      </c>
      <c r="FE398" t="s">
        <v>309</v>
      </c>
      <c r="FF398" t="s">
        <v>309</v>
      </c>
      <c r="FK398" t="s">
        <v>263</v>
      </c>
      <c r="FL398" t="s">
        <v>16402</v>
      </c>
      <c r="FN398" t="s">
        <v>410</v>
      </c>
      <c r="FO398" t="s">
        <v>414</v>
      </c>
      <c r="FR398">
        <v>94990</v>
      </c>
      <c r="GB398" t="s">
        <v>266</v>
      </c>
      <c r="GC398" t="s">
        <v>225</v>
      </c>
      <c r="GD398">
        <v>0</v>
      </c>
      <c r="GF398">
        <v>0</v>
      </c>
      <c r="GG398">
        <v>25423</v>
      </c>
      <c r="GI398">
        <v>94990</v>
      </c>
      <c r="GJ398">
        <v>0</v>
      </c>
      <c r="GL398">
        <v>0</v>
      </c>
      <c r="GM398">
        <v>113038</v>
      </c>
      <c r="GS398" t="s">
        <v>267</v>
      </c>
      <c r="GT398" s="2">
        <v>44347</v>
      </c>
      <c r="GU398" t="s">
        <v>268</v>
      </c>
      <c r="GV398" t="s">
        <v>335</v>
      </c>
      <c r="GW398" t="s">
        <v>270</v>
      </c>
      <c r="GX398" t="s">
        <v>250</v>
      </c>
      <c r="GY398" t="s">
        <v>272</v>
      </c>
      <c r="GZ398" t="s">
        <v>273</v>
      </c>
      <c r="HA398" t="s">
        <v>336</v>
      </c>
      <c r="HC398" t="s">
        <v>337</v>
      </c>
      <c r="HE398" t="s">
        <v>230</v>
      </c>
      <c r="HF398" t="s">
        <v>16237</v>
      </c>
      <c r="HG398" t="s">
        <v>645</v>
      </c>
      <c r="HH398" t="s">
        <v>12431</v>
      </c>
      <c r="HI398" t="s">
        <v>632</v>
      </c>
      <c r="HJ398">
        <v>46151</v>
      </c>
      <c r="HK398" t="s">
        <v>647</v>
      </c>
      <c r="HL398" t="s">
        <v>409</v>
      </c>
      <c r="HM398" t="s">
        <v>648</v>
      </c>
      <c r="HN398" t="s">
        <v>649</v>
      </c>
      <c r="HO398" t="s">
        <v>14178</v>
      </c>
      <c r="HP398" t="s">
        <v>14179</v>
      </c>
      <c r="HR398" t="s">
        <v>278</v>
      </c>
      <c r="HV398">
        <v>94990</v>
      </c>
      <c r="HW398" t="s">
        <v>281</v>
      </c>
      <c r="HY398">
        <v>0</v>
      </c>
      <c r="HZ398">
        <v>0</v>
      </c>
      <c r="IA398" t="s">
        <v>279</v>
      </c>
      <c r="IB398" t="s">
        <v>281</v>
      </c>
      <c r="IE398" t="s">
        <v>283</v>
      </c>
      <c r="IF398" t="s">
        <v>283</v>
      </c>
      <c r="IG398" t="s">
        <v>283</v>
      </c>
      <c r="IH398" t="s">
        <v>284</v>
      </c>
      <c r="II398" t="s">
        <v>285</v>
      </c>
      <c r="IJ398" t="s">
        <v>286</v>
      </c>
      <c r="IK398" t="s">
        <v>278</v>
      </c>
      <c r="IL398" t="s">
        <v>346</v>
      </c>
      <c r="IM398" t="s">
        <v>288</v>
      </c>
      <c r="IN398" t="s">
        <v>289</v>
      </c>
      <c r="IP398" t="s">
        <v>290</v>
      </c>
      <c r="IQ398" t="s">
        <v>284</v>
      </c>
      <c r="IS398" t="s">
        <v>291</v>
      </c>
      <c r="IT398" t="s">
        <v>287</v>
      </c>
      <c r="IY398" t="s">
        <v>281</v>
      </c>
    </row>
    <row r="399" spans="1:259" x14ac:dyDescent="0.3">
      <c r="A399" s="14">
        <f>DAY(AVANZA[[#This Row],[FechaSeguimiento]])</f>
        <v>9</v>
      </c>
      <c r="B399" s="14">
        <f>MONTH(AVANZA[[#This Row],[FechaSeguimiento]])</f>
        <v>5</v>
      </c>
      <c r="C399"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399" t="str">
        <f>LOWER(IFERROR(VLOOKUP(AVANZA[[#This Row],[ID_Peticion]],CANCELADAS[#All],2,0),""))</f>
        <v>carrusel</v>
      </c>
      <c r="E399" t="str">
        <f>LOWER(IFERROR(VLOOKUP(AVANZA[[#This Row],[ID_Peticion]],CANCELADAS[#All],3,0),""))</f>
        <v>carrusel</v>
      </c>
      <c r="F399" t="str">
        <f>LOWER(IF(AVANZA[[#This Row],[CEDULA CLIENTE]]&lt;&gt;""," CC: " &amp; COUNTIFS(AVANZA[CEDULA CLIENTE],AVANZA[[#This Row],[CEDULA CLIENTE]]),"")&amp; IF(AVANZA[[#This Row],[Direccion]]&lt;&gt;""," DIR: " &amp; COUNTIFS(AVANZA[Direccion],AVANZA[[#This Row],[Direccion]]),""))</f>
        <v xml:space="preserve"> dir: 1</v>
      </c>
      <c r="G399" t="str">
        <f>IFERROR(VLOOKUP(AVANZA[[#This Row],[Cedula_Vendedor_Atis]],PLANTA[[#All],[CEDULA]:[LINEA]],3,0),"No Cruza")</f>
        <v>Marisol Avella</v>
      </c>
      <c r="H399" t="str">
        <f>IFERROR(VLOOKUP(AVANZA[[#This Row],[Cedula_Vendedor_Atis]],PLANTA[[#All],[CEDULA]:[LINEA]],4,0),"No Cruza")</f>
        <v>Fija</v>
      </c>
      <c r="I399" t="str">
        <f>LOWER(IF(AVANZA[[#This Row],[ATRIBUIBLE]]="",AVANZA[[#This Row],[Variable]],AVANZA[[#This Row],[ATRIBUIBLE]]))</f>
        <v>carrusel</v>
      </c>
      <c r="J399" s="14">
        <f>IF(AVANZA[[#This Row],[Variable]]=AVANZA[[#Headers],[TERMINADA]],1,0)</f>
        <v>0</v>
      </c>
      <c r="K399" s="14">
        <f>IF(AVANZA[[#This Row],[Variable]]=AVANZA[[#Headers],[ANULADA]],1,0)</f>
        <v>1</v>
      </c>
      <c r="L399" s="14">
        <f>IF(AVANZA[[#This Row],[Variable]]=AVANZA[[#Headers],[PENDIENTE]],1,0)</f>
        <v>0</v>
      </c>
      <c r="M399" s="14">
        <f>IF(AVANZA[[#This Row],[ESTADO AGENDA]]="AGENDADA",1,0)</f>
        <v>0</v>
      </c>
      <c r="N399" s="14">
        <f>IF(AVANZA[[#This Row],[ESTADO AGENDA]]="PENDIENTE DE AGENDAR",1,0)</f>
        <v>0</v>
      </c>
      <c r="O399" s="14">
        <f>IF(AVANZA[[#This Row],[ESTADO AGENDA]]="SUSPENDIDA",1,0)</f>
        <v>0</v>
      </c>
      <c r="P399" t="str" cm="1">
        <f t="array" ref="P399">_xlfn.XLOOKUP(AVANZA[[#This Row],[Num_Agrupacion_Pet_Atis]],Tabla1[[#All],[Numero_de_actuacion]],Tabla1[[#All],[Estado_de_la_orden]],"",0)</f>
        <v/>
      </c>
      <c r="Q399" s="2" t="str" cm="1">
        <f t="array" ref="Q399">_xlfn.XLOOKUP(AVANZA[[#This Row],[Num_Agrupacion_Pet_Atis]],Tabla1[[#All],[Numero_de_actuacion]],Tabla1[[#All],[Fecha_de_la_cita]],"",0)</f>
        <v/>
      </c>
      <c r="R399" t="str" cm="1">
        <f t="array" ref="R399">_xlfn.XLOOKUP(AVANZA[[#This Row],[Num_Agrupacion_Pet_Atis]],Tabla1[[#All],[Numero_de_actuacion]],Tabla1[[#All],[Franja_horaria_de_la_cita]],"",0)</f>
        <v/>
      </c>
      <c r="S399" s="14" t="str">
        <f>IFERROR(DAY(AVANZA[[#This Row],[FECHA AGENDA]]),"")</f>
        <v/>
      </c>
      <c r="T399" s="14" t="str">
        <f>IFERROR(MONTH(AVANZA[[#This Row],[FECHA AGENDA]]),"")</f>
        <v/>
      </c>
      <c r="U399" t="str" cm="1">
        <f t="array" ref="U399">_xlfn.XLOOKUP(AVANZA[[#This Row],[Num_Agrupacion_Pet_Atis]],Tabla1[[#All],[Numero_de_actuacion]],Tabla1[[#All],[Motivo_de_suspension]],"",0)</f>
        <v/>
      </c>
      <c r="V399" s="2" t="str" cm="1">
        <f t="array" ref="V399">_xlfn.XLOOKUP(AVANZA[[#This Row],[Num_Agrupacion_Pet_Atis]],Tabla1[[#All],[Numero_de_actuacion]],Tabla1[[#All],[No_identificacion_cliente]],"",0)</f>
        <v/>
      </c>
      <c r="W399" s="2" t="str" cm="1">
        <f t="array" ref="W399">_xlfn.XLOOKUP(AVANZA[[#This Row],[Num_Agrupacion_Pet_Atis]],Tabla1[[#All],[Numero_de_actuacion]],Tabla1[[#All],[Movil_de_contacto]],"",0)</f>
        <v/>
      </c>
      <c r="X399" s="14">
        <f>IF(OR(AVANZA[[#This Row],[ESTADO LEG]]="Legalizada grabacion",AVANZA[[#This Row],[ESTADO LEG]]="Legalizada aut"),1,0)</f>
        <v>0</v>
      </c>
      <c r="Y399" s="14">
        <f>IF(OR(AVANZA[[#This Row],[ESTADO LEG]]="pdte legalizar",AVANZA[[#This Row],[ESTADO LEG]]="No cruza"),1,0)</f>
        <v>0</v>
      </c>
      <c r="Z399" t="str" cm="1">
        <f t="array" ref="Z399">IF(AVANZA[[#This Row],[Variable]]="Terminada",LOWER(_xlfn.XLOOKUP(AVANZA[[#This Row],[ID_Peticion]],Tabla6[[#All],[NUM_PETICION]],Tabla6[[#All],[ESTADO_LEG]],"NO CRUZA",0)),AVANZA[[#This Row],[Variable]])</f>
        <v>ANULADA</v>
      </c>
      <c r="AA399" t="str" cm="1">
        <f t="array" ref="AA399">_xlfn.XLOOKUP(AVANZA[[#This Row],[ID_Peticion]],Tabla6[[#All],[NUM_PETICION]],Tabla6[[#All],[DIF_DIAS]],"",0)</f>
        <v/>
      </c>
      <c r="AB399" s="2" t="str" cm="1">
        <f t="array" ref="AB399">IFERROR(_xlfn.XLOOKUP(AVANZA[[#This Row],[ID_Peticion]],Tabla6[[#All],[NUM_PETICION]],Tabla6[[#All],[FEC_LEGAL]],"",0),"")</f>
        <v/>
      </c>
      <c r="AC399" s="14">
        <f ca="1">IF(AVANZA[[#This Row],[FECHA LEG]]&lt;&gt;0,IFERROR(AVANZA[[#This Row],[FECHA LEG]]-AVANZA[[#This Row],[FechaIniEstadoSubPetAtis]],0),TODAY()-AVANZA[[#This Row],[FechaIniEstadoSubPetAtis]])</f>
        <v>0</v>
      </c>
      <c r="AD399" s="35">
        <f ca="1">IF(AVANZA[[#This Row],[FINAL Vs LG]]&lt;&gt;0,IF(AVANZA[[#This Row],[FINAL Vs LG]]&lt;7.1,"100%",IF(AND(AVANZA[[#This Row],[FINAL Vs LG]]&gt;7.1,AVANZA[[#This Row],[FINAL Vs LG]]&lt;11.1),"50%","0%")),0)</f>
        <v>0</v>
      </c>
      <c r="AE399" s="14">
        <f ca="1">VLOOKUP(DAY(TODAY()),BACK!F:G,2,0)</f>
        <v>14</v>
      </c>
      <c r="AF399" s="14">
        <f>BACK!$I$2</f>
        <v>24</v>
      </c>
      <c r="AG399" s="14">
        <f>IF(AVANZA[[#This Row],[Oferta_empaquetada_comisiones]]="SI",1,0)</f>
        <v>0</v>
      </c>
      <c r="AH399" s="36">
        <f>IF(AVANZA[[#This Row],[Variable]]="TERMINADA",IFERROR(VLOOKUP(AVANZA[[#This Row],[SUPERVISOR]],Tabla2[#All],4,0),0),)</f>
        <v>0</v>
      </c>
      <c r="AI399" s="14">
        <f>IF(AVANZA[[#This Row],[Producto]]="BA",1,0)</f>
        <v>0</v>
      </c>
      <c r="AJ399" s="14">
        <f>IF(AVANZA[[#This Row],[Producto]]="DUO",1,0)</f>
        <v>0</v>
      </c>
      <c r="AK399" s="14">
        <f>IF(AVANZA[[#This Row],[Producto]]="TRIO",1,0)</f>
        <v>1</v>
      </c>
      <c r="AL399" t="s">
        <v>746</v>
      </c>
      <c r="AM399">
        <v>-1</v>
      </c>
      <c r="AN399">
        <v>-1</v>
      </c>
      <c r="AO399" t="s">
        <v>16403</v>
      </c>
      <c r="AP399" s="1">
        <v>46150.437361111108</v>
      </c>
      <c r="AQ399">
        <v>-1</v>
      </c>
      <c r="AR399" t="s">
        <v>16404</v>
      </c>
      <c r="AS399">
        <v>-1</v>
      </c>
      <c r="AT399">
        <v>-1</v>
      </c>
      <c r="AU399">
        <v>-1</v>
      </c>
      <c r="AV399">
        <v>-1</v>
      </c>
      <c r="AW399">
        <v>-1</v>
      </c>
      <c r="AX399" t="s">
        <v>224</v>
      </c>
      <c r="AY399">
        <v>-1</v>
      </c>
      <c r="AZ399">
        <v>2026</v>
      </c>
      <c r="BA399">
        <v>5</v>
      </c>
      <c r="BB399">
        <v>9</v>
      </c>
      <c r="BC399">
        <v>-1</v>
      </c>
      <c r="BD399" t="s">
        <v>225</v>
      </c>
      <c r="BE399">
        <v>-1</v>
      </c>
      <c r="BF399">
        <v>20001624416595</v>
      </c>
      <c r="BG399" t="s">
        <v>376</v>
      </c>
      <c r="BH399" t="s">
        <v>377</v>
      </c>
      <c r="BJ399">
        <v>-1</v>
      </c>
      <c r="BK399">
        <v>-1</v>
      </c>
      <c r="BL399">
        <v>-1</v>
      </c>
      <c r="BM399" t="s">
        <v>573</v>
      </c>
      <c r="BN399" t="s">
        <v>230</v>
      </c>
      <c r="BO399" t="s">
        <v>16405</v>
      </c>
      <c r="BP399" t="s">
        <v>380</v>
      </c>
      <c r="BQ399">
        <v>2026</v>
      </c>
      <c r="BR399">
        <v>5</v>
      </c>
      <c r="BS399">
        <v>8</v>
      </c>
      <c r="BT399" s="1">
        <v>46151.561701388891</v>
      </c>
      <c r="BU399" t="s">
        <v>575</v>
      </c>
      <c r="BV399" s="2">
        <v>46151</v>
      </c>
      <c r="BW399" t="s">
        <v>576</v>
      </c>
      <c r="BX399" s="2"/>
      <c r="BY399" s="2"/>
      <c r="CA399" t="s">
        <v>297</v>
      </c>
      <c r="CB399" t="s">
        <v>297</v>
      </c>
      <c r="CC399" t="s">
        <v>16406</v>
      </c>
      <c r="CD399" t="s">
        <v>2194</v>
      </c>
      <c r="CE399">
        <v>-1</v>
      </c>
      <c r="CF399" t="s">
        <v>300</v>
      </c>
      <c r="CG399" t="s">
        <v>301</v>
      </c>
      <c r="CH399" t="s">
        <v>242</v>
      </c>
      <c r="CI399">
        <v>1000857923</v>
      </c>
      <c r="CJ399" t="s">
        <v>759</v>
      </c>
      <c r="CK399" t="s">
        <v>245</v>
      </c>
      <c r="CL399" t="s">
        <v>246</v>
      </c>
      <c r="CM399" t="s">
        <v>247</v>
      </c>
      <c r="CN399" t="s">
        <v>359</v>
      </c>
      <c r="CT399" t="s">
        <v>386</v>
      </c>
      <c r="CU399" t="s">
        <v>387</v>
      </c>
      <c r="CW399" t="s">
        <v>388</v>
      </c>
      <c r="CX399" t="s">
        <v>389</v>
      </c>
      <c r="CY399" t="s">
        <v>579</v>
      </c>
      <c r="DA399" t="s">
        <v>250</v>
      </c>
      <c r="DB399">
        <v>-1</v>
      </c>
      <c r="DF399" t="s">
        <v>580</v>
      </c>
      <c r="DJ399" t="s">
        <v>252</v>
      </c>
      <c r="DK399" t="s">
        <v>253</v>
      </c>
      <c r="DL399" t="s">
        <v>253</v>
      </c>
      <c r="DN399" t="s">
        <v>390</v>
      </c>
      <c r="DR399" t="s">
        <v>760</v>
      </c>
      <c r="DS399" t="s">
        <v>759</v>
      </c>
      <c r="DT399" t="s">
        <v>758</v>
      </c>
      <c r="DV399">
        <v>1</v>
      </c>
      <c r="DW399" t="s">
        <v>283</v>
      </c>
      <c r="ED399" s="2">
        <v>46151</v>
      </c>
      <c r="EF399">
        <v>16</v>
      </c>
      <c r="EP399" t="s">
        <v>258</v>
      </c>
      <c r="FA399" t="s">
        <v>245</v>
      </c>
      <c r="FB399" t="s">
        <v>308</v>
      </c>
      <c r="FD399" t="s">
        <v>308</v>
      </c>
      <c r="FE399" t="s">
        <v>309</v>
      </c>
      <c r="FF399" t="s">
        <v>309</v>
      </c>
      <c r="FK399" t="s">
        <v>263</v>
      </c>
      <c r="FN399" t="s">
        <v>359</v>
      </c>
      <c r="FO399" t="s">
        <v>366</v>
      </c>
      <c r="FR399">
        <v>0</v>
      </c>
      <c r="GB399" t="s">
        <v>266</v>
      </c>
      <c r="GM399">
        <v>0</v>
      </c>
      <c r="GS399" t="s">
        <v>267</v>
      </c>
      <c r="GT399" s="2"/>
      <c r="GU399" t="s">
        <v>268</v>
      </c>
      <c r="GV399" t="s">
        <v>269</v>
      </c>
      <c r="GW399" t="s">
        <v>394</v>
      </c>
      <c r="GZ399" t="s">
        <v>395</v>
      </c>
      <c r="HE399" t="s">
        <v>230</v>
      </c>
      <c r="HF399" t="s">
        <v>16407</v>
      </c>
      <c r="HR399" t="s">
        <v>278</v>
      </c>
      <c r="HV399">
        <v>131990</v>
      </c>
      <c r="HW399" t="s">
        <v>281</v>
      </c>
      <c r="HY399">
        <v>0</v>
      </c>
      <c r="HZ399">
        <v>0</v>
      </c>
      <c r="IA399" t="s">
        <v>281</v>
      </c>
      <c r="IB399" t="s">
        <v>281</v>
      </c>
      <c r="IC399" t="s">
        <v>582</v>
      </c>
      <c r="IE399" t="s">
        <v>283</v>
      </c>
      <c r="IF399" t="s">
        <v>283</v>
      </c>
      <c r="IG399" t="s">
        <v>283</v>
      </c>
      <c r="IH399" t="s">
        <v>284</v>
      </c>
      <c r="II399" t="s">
        <v>285</v>
      </c>
      <c r="IJ399" t="s">
        <v>286</v>
      </c>
      <c r="IK399" t="s">
        <v>278</v>
      </c>
      <c r="IL399" t="s">
        <v>371</v>
      </c>
      <c r="IM399" t="s">
        <v>288</v>
      </c>
      <c r="IN399" t="s">
        <v>290</v>
      </c>
      <c r="IP399" t="s">
        <v>290</v>
      </c>
      <c r="IQ399" t="s">
        <v>284</v>
      </c>
      <c r="IS399" t="s">
        <v>291</v>
      </c>
      <c r="IY399" t="s">
        <v>281</v>
      </c>
    </row>
    <row r="400" spans="1:259" x14ac:dyDescent="0.3">
      <c r="A400" s="14">
        <f>DAY(AVANZA[[#This Row],[FechaSeguimiento]])</f>
        <v>9</v>
      </c>
      <c r="B400" s="14">
        <f>MONTH(AVANZA[[#This Row],[FechaSeguimiento]])</f>
        <v>5</v>
      </c>
      <c r="C400"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400" t="str">
        <f>LOWER(IFERROR(VLOOKUP(AVANZA[[#This Row],[ID_Peticion]],CANCELADAS[#All],2,0),""))</f>
        <v/>
      </c>
      <c r="E400" t="str">
        <f>LOWER(IFERROR(VLOOKUP(AVANZA[[#This Row],[ID_Peticion]],CANCELADAS[#All],3,0),""))</f>
        <v/>
      </c>
      <c r="F400" t="str">
        <f>LOWER(IF(AVANZA[[#This Row],[CEDULA CLIENTE]]&lt;&gt;""," CC: " &amp; COUNTIFS(AVANZA[CEDULA CLIENTE],AVANZA[[#This Row],[CEDULA CLIENTE]]),"")&amp; IF(AVANZA[[#This Row],[Direccion]]&lt;&gt;""," DIR: " &amp; COUNTIFS(AVANZA[Direccion],AVANZA[[#This Row],[Direccion]]),""))</f>
        <v xml:space="preserve"> dir: 1</v>
      </c>
      <c r="G400" t="str">
        <f>IFERROR(VLOOKUP(AVANZA[[#This Row],[Cedula_Vendedor_Atis]],PLANTA[[#All],[CEDULA]:[LINEA]],3,0),"No Cruza")</f>
        <v>Marisol Avella</v>
      </c>
      <c r="H400" t="str">
        <f>IFERROR(VLOOKUP(AVANZA[[#This Row],[Cedula_Vendedor_Atis]],PLANTA[[#All],[CEDULA]:[LINEA]],4,0),"No Cruza")</f>
        <v>Fija</v>
      </c>
      <c r="I400" t="str">
        <f>LOWER(IF(AVANZA[[#This Row],[ATRIBUIBLE]]="",AVANZA[[#This Row],[Variable]],AVANZA[[#This Row],[ATRIBUIBLE]]))</f>
        <v>terminada</v>
      </c>
      <c r="J400" s="14">
        <f>IF(AVANZA[[#This Row],[Variable]]=AVANZA[[#Headers],[TERMINADA]],1,0)</f>
        <v>1</v>
      </c>
      <c r="K400" s="14">
        <f>IF(AVANZA[[#This Row],[Variable]]=AVANZA[[#Headers],[ANULADA]],1,0)</f>
        <v>0</v>
      </c>
      <c r="L400" s="14">
        <f>IF(AVANZA[[#This Row],[Variable]]=AVANZA[[#Headers],[PENDIENTE]],1,0)</f>
        <v>0</v>
      </c>
      <c r="M400" s="14">
        <f>IF(AVANZA[[#This Row],[ESTADO AGENDA]]="AGENDADA",1,0)</f>
        <v>0</v>
      </c>
      <c r="N400" s="14">
        <f>IF(AVANZA[[#This Row],[ESTADO AGENDA]]="PENDIENTE DE AGENDAR",1,0)</f>
        <v>0</v>
      </c>
      <c r="O400" s="14">
        <f>IF(AVANZA[[#This Row],[ESTADO AGENDA]]="SUSPENDIDA",1,0)</f>
        <v>0</v>
      </c>
      <c r="P400" t="str" cm="1">
        <f t="array" ref="P400">_xlfn.XLOOKUP(AVANZA[[#This Row],[Num_Agrupacion_Pet_Atis]],Tabla1[[#All],[Numero_de_actuacion]],Tabla1[[#All],[Estado_de_la_orden]],"",0)</f>
        <v/>
      </c>
      <c r="Q400" s="2" t="str" cm="1">
        <f t="array" ref="Q400">_xlfn.XLOOKUP(AVANZA[[#This Row],[Num_Agrupacion_Pet_Atis]],Tabla1[[#All],[Numero_de_actuacion]],Tabla1[[#All],[Fecha_de_la_cita]],"",0)</f>
        <v/>
      </c>
      <c r="R400" t="str" cm="1">
        <f t="array" ref="R400">_xlfn.XLOOKUP(AVANZA[[#This Row],[Num_Agrupacion_Pet_Atis]],Tabla1[[#All],[Numero_de_actuacion]],Tabla1[[#All],[Franja_horaria_de_la_cita]],"",0)</f>
        <v/>
      </c>
      <c r="S400" s="14" t="str">
        <f>IFERROR(DAY(AVANZA[[#This Row],[FECHA AGENDA]]),"")</f>
        <v/>
      </c>
      <c r="T400" s="14" t="str">
        <f>IFERROR(MONTH(AVANZA[[#This Row],[FECHA AGENDA]]),"")</f>
        <v/>
      </c>
      <c r="U400" t="str" cm="1">
        <f t="array" ref="U400">_xlfn.XLOOKUP(AVANZA[[#This Row],[Num_Agrupacion_Pet_Atis]],Tabla1[[#All],[Numero_de_actuacion]],Tabla1[[#All],[Motivo_de_suspension]],"",0)</f>
        <v/>
      </c>
      <c r="V400" s="2" t="str" cm="1">
        <f t="array" ref="V400">_xlfn.XLOOKUP(AVANZA[[#This Row],[Num_Agrupacion_Pet_Atis]],Tabla1[[#All],[Numero_de_actuacion]],Tabla1[[#All],[No_identificacion_cliente]],"",0)</f>
        <v/>
      </c>
      <c r="W400" s="2" t="str" cm="1">
        <f t="array" ref="W400">_xlfn.XLOOKUP(AVANZA[[#This Row],[Num_Agrupacion_Pet_Atis]],Tabla1[[#All],[Numero_de_actuacion]],Tabla1[[#All],[Movil_de_contacto]],"",0)</f>
        <v/>
      </c>
      <c r="X400" s="14">
        <f>IF(OR(AVANZA[[#This Row],[ESTADO LEG]]="Legalizada grabacion",AVANZA[[#This Row],[ESTADO LEG]]="Legalizada aut"),1,0)</f>
        <v>0</v>
      </c>
      <c r="Y400" s="14">
        <f>IF(OR(AVANZA[[#This Row],[ESTADO LEG]]="pdte legalizar",AVANZA[[#This Row],[ESTADO LEG]]="No cruza"),1,0)</f>
        <v>1</v>
      </c>
      <c r="Z400" t="str" cm="1">
        <f t="array" ref="Z400">IF(AVANZA[[#This Row],[Variable]]="Terminada",LOWER(_xlfn.XLOOKUP(AVANZA[[#This Row],[ID_Peticion]],Tabla6[[#All],[NUM_PETICION]],Tabla6[[#All],[ESTADO_LEG]],"NO CRUZA",0)),AVANZA[[#This Row],[Variable]])</f>
        <v>pdte legalizar</v>
      </c>
      <c r="AA400" cm="1">
        <f t="array" ref="AA400">_xlfn.XLOOKUP(AVANZA[[#This Row],[ID_Peticion]],Tabla6[[#All],[NUM_PETICION]],Tabla6[[#All],[DIF_DIAS]],"",0)</f>
        <v>4</v>
      </c>
      <c r="AB400" s="2" cm="1">
        <f t="array" ref="AB400">IFERROR(_xlfn.XLOOKUP(AVANZA[[#This Row],[ID_Peticion]],Tabla6[[#All],[NUM_PETICION]],Tabla6[[#All],[FEC_LEGAL]],"",0),"")</f>
        <v>0</v>
      </c>
      <c r="AC400" s="14">
        <f ca="1">IF(AVANZA[[#This Row],[FECHA LEG]]&lt;&gt;0,IFERROR(AVANZA[[#This Row],[FECHA LEG]]-AVANZA[[#This Row],[FechaIniEstadoSubPetAtis]],0),TODAY()-AVANZA[[#This Row],[FechaIniEstadoSubPetAtis]])</f>
        <v>8</v>
      </c>
      <c r="AD400" s="35" t="str">
        <f ca="1">IF(AVANZA[[#This Row],[FINAL Vs LG]]&lt;&gt;0,IF(AVANZA[[#This Row],[FINAL Vs LG]]&lt;7.1,"100%",IF(AND(AVANZA[[#This Row],[FINAL Vs LG]]&gt;7.1,AVANZA[[#This Row],[FINAL Vs LG]]&lt;11.1),"50%","0%")),0)</f>
        <v>50%</v>
      </c>
      <c r="AE400" s="14">
        <f ca="1">VLOOKUP(DAY(TODAY()),BACK!F:G,2,0)</f>
        <v>14</v>
      </c>
      <c r="AF400" s="14">
        <f>BACK!$I$2</f>
        <v>24</v>
      </c>
      <c r="AG400" s="14">
        <f>IF(AVANZA[[#This Row],[Oferta_empaquetada_comisiones]]="SI",1,0)</f>
        <v>0</v>
      </c>
      <c r="AH400" s="36">
        <f>IF(AVANZA[[#This Row],[Variable]]="TERMINADA",IFERROR(VLOOKUP(AVANZA[[#This Row],[SUPERVISOR]],Tabla2[#All],4,0),0),)</f>
        <v>3.5</v>
      </c>
      <c r="AI400" s="14">
        <f>IF(AVANZA[[#This Row],[Producto]]="BA",1,0)</f>
        <v>1</v>
      </c>
      <c r="AJ400" s="14">
        <f>IF(AVANZA[[#This Row],[Producto]]="DUO",1,0)</f>
        <v>0</v>
      </c>
      <c r="AK400" s="14">
        <f>IF(AVANZA[[#This Row],[Producto]]="TRIO",1,0)</f>
        <v>0</v>
      </c>
      <c r="AL400" t="s">
        <v>746</v>
      </c>
      <c r="AM400">
        <v>-1</v>
      </c>
      <c r="AN400">
        <v>-1</v>
      </c>
      <c r="AO400" t="s">
        <v>16408</v>
      </c>
      <c r="AP400" s="1">
        <v>46150.452777777777</v>
      </c>
      <c r="AQ400">
        <v>-1</v>
      </c>
      <c r="AR400" t="s">
        <v>16409</v>
      </c>
      <c r="AS400">
        <v>-1</v>
      </c>
      <c r="AT400">
        <v>-1</v>
      </c>
      <c r="AU400">
        <v>-1</v>
      </c>
      <c r="AV400">
        <v>-1</v>
      </c>
      <c r="AW400">
        <v>-1</v>
      </c>
      <c r="AX400" t="s">
        <v>224</v>
      </c>
      <c r="AY400">
        <v>-1</v>
      </c>
      <c r="AZ400">
        <v>2026</v>
      </c>
      <c r="BA400">
        <v>5</v>
      </c>
      <c r="BB400">
        <v>9</v>
      </c>
      <c r="BC400">
        <v>-1</v>
      </c>
      <c r="BD400" t="s">
        <v>225</v>
      </c>
      <c r="BE400">
        <v>-1</v>
      </c>
      <c r="BF400">
        <v>20001624441046</v>
      </c>
      <c r="BG400" t="s">
        <v>319</v>
      </c>
      <c r="BH400" t="s">
        <v>320</v>
      </c>
      <c r="BI400" t="s">
        <v>16410</v>
      </c>
      <c r="BJ400">
        <v>-1</v>
      </c>
      <c r="BK400">
        <v>-1</v>
      </c>
      <c r="BL400">
        <v>-1</v>
      </c>
      <c r="BM400" t="s">
        <v>229</v>
      </c>
      <c r="BN400" t="s">
        <v>230</v>
      </c>
      <c r="BO400" t="s">
        <v>16411</v>
      </c>
      <c r="BP400" t="s">
        <v>380</v>
      </c>
      <c r="BQ400">
        <v>2026</v>
      </c>
      <c r="BR400">
        <v>5</v>
      </c>
      <c r="BS400">
        <v>8</v>
      </c>
      <c r="BT400" s="1">
        <v>46151.451180555552</v>
      </c>
      <c r="BU400" t="s">
        <v>233</v>
      </c>
      <c r="BV400" s="2">
        <v>46151</v>
      </c>
      <c r="BW400" t="s">
        <v>234</v>
      </c>
      <c r="BX400" s="2">
        <v>46150</v>
      </c>
      <c r="BY400" s="2">
        <v>46151</v>
      </c>
      <c r="BZ400" t="s">
        <v>235</v>
      </c>
      <c r="CA400" t="s">
        <v>1331</v>
      </c>
      <c r="CB400" t="s">
        <v>546</v>
      </c>
      <c r="CC400" t="s">
        <v>16412</v>
      </c>
      <c r="CD400" t="s">
        <v>3138</v>
      </c>
      <c r="CE400">
        <v>-1</v>
      </c>
      <c r="CF400" t="s">
        <v>1334</v>
      </c>
      <c r="CG400" t="s">
        <v>550</v>
      </c>
      <c r="CH400" t="s">
        <v>242</v>
      </c>
      <c r="CI400">
        <v>1000857923</v>
      </c>
      <c r="CJ400" t="s">
        <v>759</v>
      </c>
      <c r="CK400" t="s">
        <v>245</v>
      </c>
      <c r="CL400" t="s">
        <v>246</v>
      </c>
      <c r="CM400" t="s">
        <v>247</v>
      </c>
      <c r="CN400" t="s">
        <v>359</v>
      </c>
      <c r="CT400" t="s">
        <v>386</v>
      </c>
      <c r="CU400" t="s">
        <v>225</v>
      </c>
      <c r="CW400" t="s">
        <v>319</v>
      </c>
      <c r="CX400" t="s">
        <v>320</v>
      </c>
      <c r="DA400" t="s">
        <v>250</v>
      </c>
      <c r="DB400">
        <v>-1</v>
      </c>
      <c r="DF400" t="s">
        <v>251</v>
      </c>
      <c r="DJ400" t="s">
        <v>252</v>
      </c>
      <c r="DK400" t="s">
        <v>253</v>
      </c>
      <c r="DL400" t="s">
        <v>254</v>
      </c>
      <c r="DN400" t="s">
        <v>255</v>
      </c>
      <c r="DR400" t="s">
        <v>760</v>
      </c>
      <c r="DS400" t="s">
        <v>759</v>
      </c>
      <c r="DT400" t="s">
        <v>758</v>
      </c>
      <c r="DV400">
        <v>1</v>
      </c>
      <c r="DW400" t="s">
        <v>554</v>
      </c>
      <c r="ED400" s="2">
        <v>46151</v>
      </c>
      <c r="EF400">
        <v>16</v>
      </c>
      <c r="EP400" t="s">
        <v>258</v>
      </c>
      <c r="ES400" t="s">
        <v>3138</v>
      </c>
      <c r="FA400" t="s">
        <v>245</v>
      </c>
      <c r="FB400" t="s">
        <v>556</v>
      </c>
      <c r="FD400" t="s">
        <v>556</v>
      </c>
      <c r="FE400" t="s">
        <v>1336</v>
      </c>
      <c r="FF400" t="s">
        <v>1336</v>
      </c>
      <c r="FK400" t="s">
        <v>263</v>
      </c>
      <c r="FL400" t="s">
        <v>16413</v>
      </c>
      <c r="FN400" t="s">
        <v>359</v>
      </c>
      <c r="FO400" t="s">
        <v>366</v>
      </c>
      <c r="FR400">
        <v>94990</v>
      </c>
      <c r="GB400" t="s">
        <v>266</v>
      </c>
      <c r="GC400" t="s">
        <v>225</v>
      </c>
      <c r="GD400">
        <v>0</v>
      </c>
      <c r="GF400">
        <v>0</v>
      </c>
      <c r="GG400">
        <v>25423</v>
      </c>
      <c r="GI400">
        <v>94990</v>
      </c>
      <c r="GJ400">
        <v>0</v>
      </c>
      <c r="GL400">
        <v>0</v>
      </c>
      <c r="GM400">
        <v>113038</v>
      </c>
      <c r="GS400" t="s">
        <v>267</v>
      </c>
      <c r="GT400" s="2">
        <v>43403</v>
      </c>
      <c r="GU400" t="s">
        <v>268</v>
      </c>
      <c r="GV400" t="s">
        <v>269</v>
      </c>
      <c r="GW400" t="s">
        <v>394</v>
      </c>
      <c r="GZ400" t="s">
        <v>395</v>
      </c>
      <c r="HA400" t="s">
        <v>497</v>
      </c>
      <c r="HB400" t="s">
        <v>1338</v>
      </c>
      <c r="HC400" t="s">
        <v>1331</v>
      </c>
      <c r="HD400" t="s">
        <v>554</v>
      </c>
      <c r="HE400" t="s">
        <v>230</v>
      </c>
      <c r="HF400" t="s">
        <v>16414</v>
      </c>
      <c r="HR400" t="s">
        <v>278</v>
      </c>
      <c r="HV400">
        <v>94990</v>
      </c>
      <c r="HW400" t="s">
        <v>281</v>
      </c>
      <c r="HY400">
        <v>0</v>
      </c>
      <c r="HZ400">
        <v>0</v>
      </c>
      <c r="IA400" t="s">
        <v>281</v>
      </c>
      <c r="IB400" t="s">
        <v>281</v>
      </c>
      <c r="IE400" t="s">
        <v>283</v>
      </c>
      <c r="IF400" t="s">
        <v>283</v>
      </c>
      <c r="IG400" t="s">
        <v>283</v>
      </c>
      <c r="IH400" t="s">
        <v>284</v>
      </c>
      <c r="II400" t="s">
        <v>285</v>
      </c>
      <c r="IJ400" t="s">
        <v>286</v>
      </c>
      <c r="IK400" t="s">
        <v>278</v>
      </c>
      <c r="IL400" t="s">
        <v>371</v>
      </c>
      <c r="IM400" t="s">
        <v>288</v>
      </c>
      <c r="IN400" t="s">
        <v>289</v>
      </c>
      <c r="IO400" t="s">
        <v>16415</v>
      </c>
      <c r="IP400" t="s">
        <v>290</v>
      </c>
      <c r="IQ400" t="s">
        <v>284</v>
      </c>
      <c r="IS400" t="s">
        <v>291</v>
      </c>
      <c r="IT400" t="s">
        <v>398</v>
      </c>
      <c r="IW400" t="s">
        <v>455</v>
      </c>
      <c r="IY400" t="s">
        <v>281</v>
      </c>
    </row>
    <row r="401" spans="1:259" x14ac:dyDescent="0.3">
      <c r="A401" s="14">
        <f>DAY(AVANZA[[#This Row],[FechaSeguimiento]])</f>
        <v>9</v>
      </c>
      <c r="B401" s="14">
        <f>MONTH(AVANZA[[#This Row],[FechaSeguimiento]])</f>
        <v>5</v>
      </c>
      <c r="C401"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401" t="str">
        <f>LOWER(IFERROR(VLOOKUP(AVANZA[[#This Row],[ID_Peticion]],CANCELADAS[#All],2,0),""))</f>
        <v>qc - direccion errada</v>
      </c>
      <c r="E401" t="str">
        <f>LOWER(IFERROR(VLOOKUP(AVANZA[[#This Row],[ID_Peticion]],CANCELADAS[#All],3,0),""))</f>
        <v>asesor</v>
      </c>
      <c r="F401" t="str">
        <f>LOWER(IF(AVANZA[[#This Row],[CEDULA CLIENTE]]&lt;&gt;""," CC: " &amp; COUNTIFS(AVANZA[CEDULA CLIENTE],AVANZA[[#This Row],[CEDULA CLIENTE]]),"")&amp; IF(AVANZA[[#This Row],[Direccion]]&lt;&gt;""," DIR: " &amp; COUNTIFS(AVANZA[Direccion],AVANZA[[#This Row],[Direccion]]),""))</f>
        <v xml:space="preserve"> dir: 1</v>
      </c>
      <c r="G401" t="str">
        <f>IFERROR(VLOOKUP(AVANZA[[#This Row],[Cedula_Vendedor_Atis]],PLANTA[[#All],[CEDULA]:[LINEA]],3,0),"No Cruza")</f>
        <v>Marisol Avella</v>
      </c>
      <c r="H401" t="str">
        <f>IFERROR(VLOOKUP(AVANZA[[#This Row],[Cedula_Vendedor_Atis]],PLANTA[[#All],[CEDULA]:[LINEA]],4,0),"No Cruza")</f>
        <v>Fija</v>
      </c>
      <c r="I401" t="str">
        <f>LOWER(IF(AVANZA[[#This Row],[ATRIBUIBLE]]="",AVANZA[[#This Row],[Variable]],AVANZA[[#This Row],[ATRIBUIBLE]]))</f>
        <v>asesor</v>
      </c>
      <c r="J401" s="14">
        <f>IF(AVANZA[[#This Row],[Variable]]=AVANZA[[#Headers],[TERMINADA]],1,0)</f>
        <v>0</v>
      </c>
      <c r="K401" s="14">
        <f>IF(AVANZA[[#This Row],[Variable]]=AVANZA[[#Headers],[ANULADA]],1,0)</f>
        <v>1</v>
      </c>
      <c r="L401" s="14">
        <f>IF(AVANZA[[#This Row],[Variable]]=AVANZA[[#Headers],[PENDIENTE]],1,0)</f>
        <v>0</v>
      </c>
      <c r="M401" s="14">
        <f>IF(AVANZA[[#This Row],[ESTADO AGENDA]]="AGENDADA",1,0)</f>
        <v>0</v>
      </c>
      <c r="N401" s="14">
        <f>IF(AVANZA[[#This Row],[ESTADO AGENDA]]="PENDIENTE DE AGENDAR",1,0)</f>
        <v>0</v>
      </c>
      <c r="O401" s="14">
        <f>IF(AVANZA[[#This Row],[ESTADO AGENDA]]="SUSPENDIDA",1,0)</f>
        <v>0</v>
      </c>
      <c r="P401" t="str" cm="1">
        <f t="array" ref="P401">_xlfn.XLOOKUP(AVANZA[[#This Row],[Num_Agrupacion_Pet_Atis]],Tabla1[[#All],[Numero_de_actuacion]],Tabla1[[#All],[Estado_de_la_orden]],"",0)</f>
        <v/>
      </c>
      <c r="Q401" s="2" t="str" cm="1">
        <f t="array" ref="Q401">_xlfn.XLOOKUP(AVANZA[[#This Row],[Num_Agrupacion_Pet_Atis]],Tabla1[[#All],[Numero_de_actuacion]],Tabla1[[#All],[Fecha_de_la_cita]],"",0)</f>
        <v/>
      </c>
      <c r="R401" t="str" cm="1">
        <f t="array" ref="R401">_xlfn.XLOOKUP(AVANZA[[#This Row],[Num_Agrupacion_Pet_Atis]],Tabla1[[#All],[Numero_de_actuacion]],Tabla1[[#All],[Franja_horaria_de_la_cita]],"",0)</f>
        <v/>
      </c>
      <c r="S401" s="14" t="str">
        <f>IFERROR(DAY(AVANZA[[#This Row],[FECHA AGENDA]]),"")</f>
        <v/>
      </c>
      <c r="T401" s="14" t="str">
        <f>IFERROR(MONTH(AVANZA[[#This Row],[FECHA AGENDA]]),"")</f>
        <v/>
      </c>
      <c r="U401" t="str" cm="1">
        <f t="array" ref="U401">_xlfn.XLOOKUP(AVANZA[[#This Row],[Num_Agrupacion_Pet_Atis]],Tabla1[[#All],[Numero_de_actuacion]],Tabla1[[#All],[Motivo_de_suspension]],"",0)</f>
        <v/>
      </c>
      <c r="V401" s="2" t="str" cm="1">
        <f t="array" ref="V401">_xlfn.XLOOKUP(AVANZA[[#This Row],[Num_Agrupacion_Pet_Atis]],Tabla1[[#All],[Numero_de_actuacion]],Tabla1[[#All],[No_identificacion_cliente]],"",0)</f>
        <v/>
      </c>
      <c r="W401" s="2" t="str" cm="1">
        <f t="array" ref="W401">_xlfn.XLOOKUP(AVANZA[[#This Row],[Num_Agrupacion_Pet_Atis]],Tabla1[[#All],[Numero_de_actuacion]],Tabla1[[#All],[Movil_de_contacto]],"",0)</f>
        <v/>
      </c>
      <c r="X401" s="14">
        <f>IF(OR(AVANZA[[#This Row],[ESTADO LEG]]="Legalizada grabacion",AVANZA[[#This Row],[ESTADO LEG]]="Legalizada aut"),1,0)</f>
        <v>0</v>
      </c>
      <c r="Y401" s="14">
        <f>IF(OR(AVANZA[[#This Row],[ESTADO LEG]]="pdte legalizar",AVANZA[[#This Row],[ESTADO LEG]]="No cruza"),1,0)</f>
        <v>0</v>
      </c>
      <c r="Z401" t="str" cm="1">
        <f t="array" ref="Z401">IF(AVANZA[[#This Row],[Variable]]="Terminada",LOWER(_xlfn.XLOOKUP(AVANZA[[#This Row],[ID_Peticion]],Tabla6[[#All],[NUM_PETICION]],Tabla6[[#All],[ESTADO_LEG]],"NO CRUZA",0)),AVANZA[[#This Row],[Variable]])</f>
        <v>ANULADA</v>
      </c>
      <c r="AA401" t="str" cm="1">
        <f t="array" ref="AA401">_xlfn.XLOOKUP(AVANZA[[#This Row],[ID_Peticion]],Tabla6[[#All],[NUM_PETICION]],Tabla6[[#All],[DIF_DIAS]],"",0)</f>
        <v/>
      </c>
      <c r="AB401" s="2" t="str" cm="1">
        <f t="array" ref="AB401">IFERROR(_xlfn.XLOOKUP(AVANZA[[#This Row],[ID_Peticion]],Tabla6[[#All],[NUM_PETICION]],Tabla6[[#All],[FEC_LEGAL]],"",0),"")</f>
        <v/>
      </c>
      <c r="AC401" s="14">
        <f ca="1">IF(AVANZA[[#This Row],[FECHA LEG]]&lt;&gt;0,IFERROR(AVANZA[[#This Row],[FECHA LEG]]-AVANZA[[#This Row],[FechaIniEstadoSubPetAtis]],0),TODAY()-AVANZA[[#This Row],[FechaIniEstadoSubPetAtis]])</f>
        <v>0</v>
      </c>
      <c r="AD401" s="35">
        <f ca="1">IF(AVANZA[[#This Row],[FINAL Vs LG]]&lt;&gt;0,IF(AVANZA[[#This Row],[FINAL Vs LG]]&lt;7.1,"100%",IF(AND(AVANZA[[#This Row],[FINAL Vs LG]]&gt;7.1,AVANZA[[#This Row],[FINAL Vs LG]]&lt;11.1),"50%","0%")),0)</f>
        <v>0</v>
      </c>
      <c r="AE401" s="14">
        <f ca="1">VLOOKUP(DAY(TODAY()),BACK!F:G,2,0)</f>
        <v>14</v>
      </c>
      <c r="AF401" s="14">
        <f>BACK!$I$2</f>
        <v>24</v>
      </c>
      <c r="AG401" s="14">
        <f>IF(AVANZA[[#This Row],[Oferta_empaquetada_comisiones]]="SI",1,0)</f>
        <v>0</v>
      </c>
      <c r="AH401" s="36">
        <f>IF(AVANZA[[#This Row],[Variable]]="TERMINADA",IFERROR(VLOOKUP(AVANZA[[#This Row],[SUPERVISOR]],Tabla2[#All],4,0),0),)</f>
        <v>0</v>
      </c>
      <c r="AI401" s="14">
        <f>IF(AVANZA[[#This Row],[Producto]]="BA",1,0)</f>
        <v>1</v>
      </c>
      <c r="AJ401" s="14">
        <f>IF(AVANZA[[#This Row],[Producto]]="DUO",1,0)</f>
        <v>0</v>
      </c>
      <c r="AK401" s="14">
        <f>IF(AVANZA[[#This Row],[Producto]]="TRIO",1,0)</f>
        <v>0</v>
      </c>
      <c r="AL401" t="s">
        <v>746</v>
      </c>
      <c r="AM401">
        <v>-1</v>
      </c>
      <c r="AN401">
        <v>-1</v>
      </c>
      <c r="AO401" t="s">
        <v>16416</v>
      </c>
      <c r="AP401" s="1">
        <v>46147.518761574072</v>
      </c>
      <c r="AQ401">
        <v>-1</v>
      </c>
      <c r="AR401" t="s">
        <v>16417</v>
      </c>
      <c r="AS401">
        <v>-1</v>
      </c>
      <c r="AT401">
        <v>-1</v>
      </c>
      <c r="AU401">
        <v>-1</v>
      </c>
      <c r="AV401">
        <v>-1</v>
      </c>
      <c r="AW401">
        <v>-1</v>
      </c>
      <c r="AX401" t="s">
        <v>224</v>
      </c>
      <c r="AY401">
        <v>-1</v>
      </c>
      <c r="AZ401">
        <v>2026</v>
      </c>
      <c r="BA401">
        <v>5</v>
      </c>
      <c r="BB401">
        <v>9</v>
      </c>
      <c r="BC401">
        <v>-1</v>
      </c>
      <c r="BD401" t="s">
        <v>225</v>
      </c>
      <c r="BE401">
        <v>-1</v>
      </c>
      <c r="BF401">
        <v>20001622923954</v>
      </c>
      <c r="BG401" t="s">
        <v>319</v>
      </c>
      <c r="BH401" t="s">
        <v>320</v>
      </c>
      <c r="BI401" t="s">
        <v>16418</v>
      </c>
      <c r="BJ401">
        <v>-1</v>
      </c>
      <c r="BK401">
        <v>-1</v>
      </c>
      <c r="BL401">
        <v>-1</v>
      </c>
      <c r="BM401" t="s">
        <v>573</v>
      </c>
      <c r="BN401" t="s">
        <v>230</v>
      </c>
      <c r="BO401" t="s">
        <v>16419</v>
      </c>
      <c r="BP401" t="s">
        <v>380</v>
      </c>
      <c r="BQ401">
        <v>2026</v>
      </c>
      <c r="BR401">
        <v>5</v>
      </c>
      <c r="BS401">
        <v>5</v>
      </c>
      <c r="BT401" s="1">
        <v>46151.593391203707</v>
      </c>
      <c r="BU401" t="s">
        <v>575</v>
      </c>
      <c r="BV401" s="2">
        <v>46151</v>
      </c>
      <c r="BW401" t="s">
        <v>576</v>
      </c>
      <c r="BX401" s="2">
        <v>46147</v>
      </c>
      <c r="BY401" s="2">
        <v>46151</v>
      </c>
      <c r="BZ401" t="s">
        <v>235</v>
      </c>
      <c r="CA401" t="s">
        <v>297</v>
      </c>
      <c r="CB401" t="s">
        <v>297</v>
      </c>
      <c r="CC401" t="s">
        <v>16420</v>
      </c>
      <c r="CD401" t="s">
        <v>3335</v>
      </c>
      <c r="CE401">
        <v>-1</v>
      </c>
      <c r="CF401" t="s">
        <v>300</v>
      </c>
      <c r="CG401" t="s">
        <v>301</v>
      </c>
      <c r="CH401" t="s">
        <v>242</v>
      </c>
      <c r="CI401">
        <v>1000857923</v>
      </c>
      <c r="CJ401" t="s">
        <v>759</v>
      </c>
      <c r="CK401" t="s">
        <v>245</v>
      </c>
      <c r="CL401" t="s">
        <v>246</v>
      </c>
      <c r="CM401" t="s">
        <v>247</v>
      </c>
      <c r="CN401" t="s">
        <v>359</v>
      </c>
      <c r="CT401" t="s">
        <v>304</v>
      </c>
      <c r="CU401" t="s">
        <v>225</v>
      </c>
      <c r="CW401" t="s">
        <v>319</v>
      </c>
      <c r="CX401" t="s">
        <v>320</v>
      </c>
      <c r="CY401" t="s">
        <v>1919</v>
      </c>
      <c r="DA401" t="s">
        <v>250</v>
      </c>
      <c r="DB401">
        <v>-1</v>
      </c>
      <c r="DF401" t="s">
        <v>731</v>
      </c>
      <c r="DJ401" t="s">
        <v>252</v>
      </c>
      <c r="DK401" t="s">
        <v>253</v>
      </c>
      <c r="DL401" t="s">
        <v>253</v>
      </c>
      <c r="DN401" t="s">
        <v>255</v>
      </c>
      <c r="DR401" t="s">
        <v>760</v>
      </c>
      <c r="DS401" t="s">
        <v>759</v>
      </c>
      <c r="DT401" t="s">
        <v>758</v>
      </c>
      <c r="DV401">
        <v>1</v>
      </c>
      <c r="DW401" t="s">
        <v>283</v>
      </c>
      <c r="ED401" s="2">
        <v>46151</v>
      </c>
      <c r="EF401">
        <v>12</v>
      </c>
      <c r="EP401" t="s">
        <v>258</v>
      </c>
      <c r="FA401" t="s">
        <v>245</v>
      </c>
      <c r="FB401" t="s">
        <v>308</v>
      </c>
      <c r="FD401" t="s">
        <v>308</v>
      </c>
      <c r="FE401" t="s">
        <v>309</v>
      </c>
      <c r="FF401" t="s">
        <v>309</v>
      </c>
      <c r="FK401" t="s">
        <v>263</v>
      </c>
      <c r="FN401" t="s">
        <v>359</v>
      </c>
      <c r="FO401" t="s">
        <v>366</v>
      </c>
      <c r="FR401">
        <v>0</v>
      </c>
      <c r="GB401" t="s">
        <v>266</v>
      </c>
      <c r="GM401">
        <v>0</v>
      </c>
      <c r="GS401" t="s">
        <v>267</v>
      </c>
      <c r="GT401" s="2"/>
      <c r="GU401" t="s">
        <v>268</v>
      </c>
      <c r="GV401" t="s">
        <v>269</v>
      </c>
      <c r="GW401" t="s">
        <v>394</v>
      </c>
      <c r="GZ401" t="s">
        <v>395</v>
      </c>
      <c r="HE401" t="s">
        <v>230</v>
      </c>
      <c r="HF401" t="s">
        <v>14268</v>
      </c>
      <c r="HR401" t="s">
        <v>278</v>
      </c>
      <c r="HV401">
        <v>94990</v>
      </c>
      <c r="HW401" t="s">
        <v>281</v>
      </c>
      <c r="HY401">
        <v>0</v>
      </c>
      <c r="HZ401">
        <v>0</v>
      </c>
      <c r="IA401" t="s">
        <v>281</v>
      </c>
      <c r="IB401" t="s">
        <v>281</v>
      </c>
      <c r="IC401" t="s">
        <v>16421</v>
      </c>
      <c r="IE401" t="s">
        <v>283</v>
      </c>
      <c r="IF401" t="s">
        <v>283</v>
      </c>
      <c r="IG401" t="s">
        <v>283</v>
      </c>
      <c r="IH401" t="s">
        <v>284</v>
      </c>
      <c r="II401" t="s">
        <v>285</v>
      </c>
      <c r="IJ401" t="s">
        <v>286</v>
      </c>
      <c r="IK401" t="s">
        <v>278</v>
      </c>
      <c r="IL401" t="s">
        <v>371</v>
      </c>
      <c r="IM401" t="s">
        <v>288</v>
      </c>
      <c r="IN401" t="s">
        <v>290</v>
      </c>
      <c r="IP401" t="s">
        <v>1921</v>
      </c>
      <c r="IQ401" t="s">
        <v>284</v>
      </c>
      <c r="IS401" t="s">
        <v>291</v>
      </c>
      <c r="IT401" t="s">
        <v>561</v>
      </c>
      <c r="IY401" t="s">
        <v>281</v>
      </c>
    </row>
    <row r="402" spans="1:259" x14ac:dyDescent="0.3">
      <c r="A402" s="14">
        <f>DAY(AVANZA[[#This Row],[FechaSeguimiento]])</f>
        <v>9</v>
      </c>
      <c r="B402" s="14">
        <f>MONTH(AVANZA[[#This Row],[FechaSeguimiento]])</f>
        <v>5</v>
      </c>
      <c r="C402"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402" t="str">
        <f>LOWER(IFERROR(VLOOKUP(AVANZA[[#This Row],[ID_Peticion]],CANCELADAS[#All],2,0),""))</f>
        <v>qc - ya tiene servicio movistar instalado</v>
      </c>
      <c r="E402" t="str">
        <f>LOWER(IFERROR(VLOOKUP(AVANZA[[#This Row],[ID_Peticion]],CANCELADAS[#All],3,0),""))</f>
        <v>cliente</v>
      </c>
      <c r="F402" t="str">
        <f>LOWER(IF(AVANZA[[#This Row],[CEDULA CLIENTE]]&lt;&gt;""," CC: " &amp; COUNTIFS(AVANZA[CEDULA CLIENTE],AVANZA[[#This Row],[CEDULA CLIENTE]]),"")&amp; IF(AVANZA[[#This Row],[Direccion]]&lt;&gt;""," DIR: " &amp; COUNTIFS(AVANZA[Direccion],AVANZA[[#This Row],[Direccion]]),""))</f>
        <v xml:space="preserve"> dir: 1</v>
      </c>
      <c r="G402" t="str">
        <f>IFERROR(VLOOKUP(AVANZA[[#This Row],[Cedula_Vendedor_Atis]],PLANTA[[#All],[CEDULA]:[LINEA]],3,0),"No Cruza")</f>
        <v>Marisol Avella</v>
      </c>
      <c r="H402" t="str">
        <f>IFERROR(VLOOKUP(AVANZA[[#This Row],[Cedula_Vendedor_Atis]],PLANTA[[#All],[CEDULA]:[LINEA]],4,0),"No Cruza")</f>
        <v>Fija</v>
      </c>
      <c r="I402" t="str">
        <f>LOWER(IF(AVANZA[[#This Row],[ATRIBUIBLE]]="",AVANZA[[#This Row],[Variable]],AVANZA[[#This Row],[ATRIBUIBLE]]))</f>
        <v>cliente</v>
      </c>
      <c r="J402" s="14">
        <f>IF(AVANZA[[#This Row],[Variable]]=AVANZA[[#Headers],[TERMINADA]],1,0)</f>
        <v>0</v>
      </c>
      <c r="K402" s="14">
        <f>IF(AVANZA[[#This Row],[Variable]]=AVANZA[[#Headers],[ANULADA]],1,0)</f>
        <v>1</v>
      </c>
      <c r="L402" s="14">
        <f>IF(AVANZA[[#This Row],[Variable]]=AVANZA[[#Headers],[PENDIENTE]],1,0)</f>
        <v>0</v>
      </c>
      <c r="M402" s="14">
        <f>IF(AVANZA[[#This Row],[ESTADO AGENDA]]="AGENDADA",1,0)</f>
        <v>0</v>
      </c>
      <c r="N402" s="14">
        <f>IF(AVANZA[[#This Row],[ESTADO AGENDA]]="PENDIENTE DE AGENDAR",1,0)</f>
        <v>0</v>
      </c>
      <c r="O402" s="14">
        <f>IF(AVANZA[[#This Row],[ESTADO AGENDA]]="SUSPENDIDA",1,0)</f>
        <v>0</v>
      </c>
      <c r="P402" t="str" cm="1">
        <f t="array" ref="P402">_xlfn.XLOOKUP(AVANZA[[#This Row],[Num_Agrupacion_Pet_Atis]],Tabla1[[#All],[Numero_de_actuacion]],Tabla1[[#All],[Estado_de_la_orden]],"",0)</f>
        <v/>
      </c>
      <c r="Q402" s="2" t="str" cm="1">
        <f t="array" ref="Q402">_xlfn.XLOOKUP(AVANZA[[#This Row],[Num_Agrupacion_Pet_Atis]],Tabla1[[#All],[Numero_de_actuacion]],Tabla1[[#All],[Fecha_de_la_cita]],"",0)</f>
        <v/>
      </c>
      <c r="R402" t="str" cm="1">
        <f t="array" ref="R402">_xlfn.XLOOKUP(AVANZA[[#This Row],[Num_Agrupacion_Pet_Atis]],Tabla1[[#All],[Numero_de_actuacion]],Tabla1[[#All],[Franja_horaria_de_la_cita]],"",0)</f>
        <v/>
      </c>
      <c r="S402" s="14" t="str">
        <f>IFERROR(DAY(AVANZA[[#This Row],[FECHA AGENDA]]),"")</f>
        <v/>
      </c>
      <c r="T402" s="14" t="str">
        <f>IFERROR(MONTH(AVANZA[[#This Row],[FECHA AGENDA]]),"")</f>
        <v/>
      </c>
      <c r="U402" t="str" cm="1">
        <f t="array" ref="U402">_xlfn.XLOOKUP(AVANZA[[#This Row],[Num_Agrupacion_Pet_Atis]],Tabla1[[#All],[Numero_de_actuacion]],Tabla1[[#All],[Motivo_de_suspension]],"",0)</f>
        <v/>
      </c>
      <c r="V402" s="2" t="str" cm="1">
        <f t="array" ref="V402">_xlfn.XLOOKUP(AVANZA[[#This Row],[Num_Agrupacion_Pet_Atis]],Tabla1[[#All],[Numero_de_actuacion]],Tabla1[[#All],[No_identificacion_cliente]],"",0)</f>
        <v/>
      </c>
      <c r="W402" s="2" t="str" cm="1">
        <f t="array" ref="W402">_xlfn.XLOOKUP(AVANZA[[#This Row],[Num_Agrupacion_Pet_Atis]],Tabla1[[#All],[Numero_de_actuacion]],Tabla1[[#All],[Movil_de_contacto]],"",0)</f>
        <v/>
      </c>
      <c r="X402" s="14">
        <f>IF(OR(AVANZA[[#This Row],[ESTADO LEG]]="Legalizada grabacion",AVANZA[[#This Row],[ESTADO LEG]]="Legalizada aut"),1,0)</f>
        <v>0</v>
      </c>
      <c r="Y402" s="14">
        <f>IF(OR(AVANZA[[#This Row],[ESTADO LEG]]="pdte legalizar",AVANZA[[#This Row],[ESTADO LEG]]="No cruza"),1,0)</f>
        <v>0</v>
      </c>
      <c r="Z402" t="str" cm="1">
        <f t="array" ref="Z402">IF(AVANZA[[#This Row],[Variable]]="Terminada",LOWER(_xlfn.XLOOKUP(AVANZA[[#This Row],[ID_Peticion]],Tabla6[[#All],[NUM_PETICION]],Tabla6[[#All],[ESTADO_LEG]],"NO CRUZA",0)),AVANZA[[#This Row],[Variable]])</f>
        <v>ANULADA</v>
      </c>
      <c r="AA402" t="str" cm="1">
        <f t="array" ref="AA402">_xlfn.XLOOKUP(AVANZA[[#This Row],[ID_Peticion]],Tabla6[[#All],[NUM_PETICION]],Tabla6[[#All],[DIF_DIAS]],"",0)</f>
        <v/>
      </c>
      <c r="AB402" s="2" t="str" cm="1">
        <f t="array" ref="AB402">IFERROR(_xlfn.XLOOKUP(AVANZA[[#This Row],[ID_Peticion]],Tabla6[[#All],[NUM_PETICION]],Tabla6[[#All],[FEC_LEGAL]],"",0),"")</f>
        <v/>
      </c>
      <c r="AC402" s="14">
        <f ca="1">IF(AVANZA[[#This Row],[FECHA LEG]]&lt;&gt;0,IFERROR(AVANZA[[#This Row],[FECHA LEG]]-AVANZA[[#This Row],[FechaIniEstadoSubPetAtis]],0),TODAY()-AVANZA[[#This Row],[FechaIniEstadoSubPetAtis]])</f>
        <v>0</v>
      </c>
      <c r="AD402" s="35">
        <f ca="1">IF(AVANZA[[#This Row],[FINAL Vs LG]]&lt;&gt;0,IF(AVANZA[[#This Row],[FINAL Vs LG]]&lt;7.1,"100%",IF(AND(AVANZA[[#This Row],[FINAL Vs LG]]&gt;7.1,AVANZA[[#This Row],[FINAL Vs LG]]&lt;11.1),"50%","0%")),0)</f>
        <v>0</v>
      </c>
      <c r="AE402" s="14">
        <f ca="1">VLOOKUP(DAY(TODAY()),BACK!F:G,2,0)</f>
        <v>14</v>
      </c>
      <c r="AF402" s="14">
        <f>BACK!$I$2</f>
        <v>24</v>
      </c>
      <c r="AG402" s="14">
        <f>IF(AVANZA[[#This Row],[Oferta_empaquetada_comisiones]]="SI",1,0)</f>
        <v>0</v>
      </c>
      <c r="AH402" s="36">
        <f>IF(AVANZA[[#This Row],[Variable]]="TERMINADA",IFERROR(VLOOKUP(AVANZA[[#This Row],[SUPERVISOR]],Tabla2[#All],4,0),0),)</f>
        <v>0</v>
      </c>
      <c r="AI402" s="14">
        <f>IF(AVANZA[[#This Row],[Producto]]="BA",1,0)</f>
        <v>1</v>
      </c>
      <c r="AJ402" s="14">
        <f>IF(AVANZA[[#This Row],[Producto]]="DUO",1,0)</f>
        <v>0</v>
      </c>
      <c r="AK402" s="14">
        <f>IF(AVANZA[[#This Row],[Producto]]="TRIO",1,0)</f>
        <v>0</v>
      </c>
      <c r="AL402" t="s">
        <v>435</v>
      </c>
      <c r="AM402">
        <v>-1</v>
      </c>
      <c r="AN402">
        <v>-1</v>
      </c>
      <c r="AO402" t="s">
        <v>16422</v>
      </c>
      <c r="AP402" s="1">
        <v>46144.454861111109</v>
      </c>
      <c r="AQ402">
        <v>-1</v>
      </c>
      <c r="AR402" t="s">
        <v>16423</v>
      </c>
      <c r="AS402">
        <v>-1</v>
      </c>
      <c r="AT402">
        <v>-1</v>
      </c>
      <c r="AU402">
        <v>-1</v>
      </c>
      <c r="AV402">
        <v>-1</v>
      </c>
      <c r="AW402">
        <v>-1</v>
      </c>
      <c r="AX402" t="s">
        <v>224</v>
      </c>
      <c r="AY402">
        <v>-1</v>
      </c>
      <c r="AZ402">
        <v>2026</v>
      </c>
      <c r="BA402">
        <v>5</v>
      </c>
      <c r="BB402">
        <v>9</v>
      </c>
      <c r="BC402">
        <v>-1</v>
      </c>
      <c r="BD402" t="s">
        <v>225</v>
      </c>
      <c r="BE402">
        <v>-1</v>
      </c>
      <c r="BF402">
        <v>20001621367578</v>
      </c>
      <c r="BG402" t="s">
        <v>226</v>
      </c>
      <c r="BH402" t="s">
        <v>227</v>
      </c>
      <c r="BI402" t="s">
        <v>16424</v>
      </c>
      <c r="BJ402">
        <v>-1</v>
      </c>
      <c r="BK402">
        <v>-1</v>
      </c>
      <c r="BL402">
        <v>-1</v>
      </c>
      <c r="BM402" t="s">
        <v>573</v>
      </c>
      <c r="BN402" t="s">
        <v>230</v>
      </c>
      <c r="BO402" t="s">
        <v>16425</v>
      </c>
      <c r="BP402" t="s">
        <v>380</v>
      </c>
      <c r="BQ402">
        <v>2026</v>
      </c>
      <c r="BR402">
        <v>5</v>
      </c>
      <c r="BS402">
        <v>2</v>
      </c>
      <c r="BT402" s="1">
        <v>46151.356469907405</v>
      </c>
      <c r="BU402" t="s">
        <v>575</v>
      </c>
      <c r="BV402" s="2">
        <v>46151</v>
      </c>
      <c r="BW402" t="s">
        <v>576</v>
      </c>
      <c r="BX402" s="2">
        <v>46144</v>
      </c>
      <c r="BY402" s="2">
        <v>46151</v>
      </c>
      <c r="BZ402" t="s">
        <v>235</v>
      </c>
      <c r="CA402" t="s">
        <v>236</v>
      </c>
      <c r="CB402" t="s">
        <v>237</v>
      </c>
      <c r="CC402" t="s">
        <v>16426</v>
      </c>
      <c r="CD402" t="s">
        <v>3259</v>
      </c>
      <c r="CE402">
        <v>-1</v>
      </c>
      <c r="CF402" t="s">
        <v>240</v>
      </c>
      <c r="CG402" t="s">
        <v>241</v>
      </c>
      <c r="CH402" t="s">
        <v>242</v>
      </c>
      <c r="CI402">
        <v>1193125457</v>
      </c>
      <c r="CJ402" t="s">
        <v>445</v>
      </c>
      <c r="CK402" t="s">
        <v>245</v>
      </c>
      <c r="CL402" t="s">
        <v>246</v>
      </c>
      <c r="CM402" t="s">
        <v>247</v>
      </c>
      <c r="CN402" t="s">
        <v>359</v>
      </c>
      <c r="CT402" t="s">
        <v>693</v>
      </c>
      <c r="CU402" t="s">
        <v>225</v>
      </c>
      <c r="CW402" t="s">
        <v>226</v>
      </c>
      <c r="CX402" t="s">
        <v>227</v>
      </c>
      <c r="CY402" t="s">
        <v>1196</v>
      </c>
      <c r="DA402" t="s">
        <v>250</v>
      </c>
      <c r="DB402">
        <v>-1</v>
      </c>
      <c r="DF402" t="s">
        <v>731</v>
      </c>
      <c r="DJ402" t="s">
        <v>252</v>
      </c>
      <c r="DK402" t="s">
        <v>253</v>
      </c>
      <c r="DL402" t="s">
        <v>253</v>
      </c>
      <c r="DN402" t="s">
        <v>255</v>
      </c>
      <c r="DR402" t="s">
        <v>449</v>
      </c>
      <c r="DS402" t="s">
        <v>445</v>
      </c>
      <c r="DT402" t="s">
        <v>444</v>
      </c>
      <c r="DV402">
        <v>1</v>
      </c>
      <c r="DW402" t="s">
        <v>257</v>
      </c>
      <c r="ED402" s="2">
        <v>46151</v>
      </c>
      <c r="EF402">
        <v>9</v>
      </c>
      <c r="EP402" t="s">
        <v>258</v>
      </c>
      <c r="FA402" t="s">
        <v>245</v>
      </c>
      <c r="FB402" t="s">
        <v>260</v>
      </c>
      <c r="FD402" t="s">
        <v>260</v>
      </c>
      <c r="FE402" t="s">
        <v>261</v>
      </c>
      <c r="FF402" t="s">
        <v>262</v>
      </c>
      <c r="FK402" t="s">
        <v>263</v>
      </c>
      <c r="FN402" t="s">
        <v>359</v>
      </c>
      <c r="FO402" t="s">
        <v>366</v>
      </c>
      <c r="FR402">
        <v>0</v>
      </c>
      <c r="GB402" t="s">
        <v>266</v>
      </c>
      <c r="GM402">
        <v>0</v>
      </c>
      <c r="GS402" t="s">
        <v>267</v>
      </c>
      <c r="GT402" s="2"/>
      <c r="GU402" t="s">
        <v>268</v>
      </c>
      <c r="GV402" t="s">
        <v>269</v>
      </c>
      <c r="GW402" t="s">
        <v>270</v>
      </c>
      <c r="GX402" t="s">
        <v>250</v>
      </c>
      <c r="GY402" t="s">
        <v>271</v>
      </c>
      <c r="GZ402" t="s">
        <v>273</v>
      </c>
      <c r="HE402" t="s">
        <v>230</v>
      </c>
      <c r="HF402" t="s">
        <v>14273</v>
      </c>
      <c r="HR402" t="s">
        <v>278</v>
      </c>
      <c r="HV402">
        <v>85900</v>
      </c>
      <c r="HW402" t="s">
        <v>279</v>
      </c>
      <c r="HY402">
        <v>0</v>
      </c>
      <c r="HZ402">
        <v>0</v>
      </c>
      <c r="IA402" t="s">
        <v>279</v>
      </c>
      <c r="IB402" t="s">
        <v>281</v>
      </c>
      <c r="IC402" t="s">
        <v>16427</v>
      </c>
      <c r="IE402" t="s">
        <v>283</v>
      </c>
      <c r="IF402" t="s">
        <v>283</v>
      </c>
      <c r="IG402" t="s">
        <v>283</v>
      </c>
      <c r="IH402" t="s">
        <v>284</v>
      </c>
      <c r="II402" t="s">
        <v>285</v>
      </c>
      <c r="IJ402" t="s">
        <v>286</v>
      </c>
      <c r="IK402" t="s">
        <v>278</v>
      </c>
      <c r="IL402" t="s">
        <v>371</v>
      </c>
      <c r="IM402" t="s">
        <v>288</v>
      </c>
      <c r="IN402" t="s">
        <v>290</v>
      </c>
      <c r="IO402" t="s">
        <v>16428</v>
      </c>
      <c r="IP402" t="s">
        <v>1199</v>
      </c>
      <c r="IQ402" t="s">
        <v>284</v>
      </c>
      <c r="IS402" t="s">
        <v>736</v>
      </c>
      <c r="IY402" t="s">
        <v>281</v>
      </c>
    </row>
    <row r="403" spans="1:259" x14ac:dyDescent="0.3">
      <c r="A403" s="14">
        <f>DAY(AVANZA[[#This Row],[FechaSeguimiento]])</f>
        <v>9</v>
      </c>
      <c r="B403" s="14">
        <f>MONTH(AVANZA[[#This Row],[FechaSeguimiento]])</f>
        <v>5</v>
      </c>
      <c r="C403"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403" t="str">
        <f>LOWER(IFERROR(VLOOKUP(AVANZA[[#This Row],[ID_Peticion]],CANCELADAS[#All],2,0),""))</f>
        <v/>
      </c>
      <c r="E403" t="str">
        <f>LOWER(IFERROR(VLOOKUP(AVANZA[[#This Row],[ID_Peticion]],CANCELADAS[#All],3,0),""))</f>
        <v/>
      </c>
      <c r="F403" t="str">
        <f>LOWER(IF(AVANZA[[#This Row],[CEDULA CLIENTE]]&lt;&gt;""," CC: " &amp; COUNTIFS(AVANZA[CEDULA CLIENTE],AVANZA[[#This Row],[CEDULA CLIENTE]]),"")&amp; IF(AVANZA[[#This Row],[Direccion]]&lt;&gt;""," DIR: " &amp; COUNTIFS(AVANZA[Direccion],AVANZA[[#This Row],[Direccion]]),""))</f>
        <v xml:space="preserve"> dir: 1</v>
      </c>
      <c r="G403" t="str">
        <f>IFERROR(VLOOKUP(AVANZA[[#This Row],[Cedula_Vendedor_Atis]],PLANTA[[#All],[CEDULA]:[LINEA]],3,0),"No Cruza")</f>
        <v>Marisol Avella</v>
      </c>
      <c r="H403" t="str">
        <f>IFERROR(VLOOKUP(AVANZA[[#This Row],[Cedula_Vendedor_Atis]],PLANTA[[#All],[CEDULA]:[LINEA]],4,0),"No Cruza")</f>
        <v>Fija</v>
      </c>
      <c r="I403" t="str">
        <f>LOWER(IF(AVANZA[[#This Row],[ATRIBUIBLE]]="",AVANZA[[#This Row],[Variable]],AVANZA[[#This Row],[ATRIBUIBLE]]))</f>
        <v>terminada</v>
      </c>
      <c r="J403" s="14">
        <f>IF(AVANZA[[#This Row],[Variable]]=AVANZA[[#Headers],[TERMINADA]],1,0)</f>
        <v>1</v>
      </c>
      <c r="K403" s="14">
        <f>IF(AVANZA[[#This Row],[Variable]]=AVANZA[[#Headers],[ANULADA]],1,0)</f>
        <v>0</v>
      </c>
      <c r="L403" s="14">
        <f>IF(AVANZA[[#This Row],[Variable]]=AVANZA[[#Headers],[PENDIENTE]],1,0)</f>
        <v>0</v>
      </c>
      <c r="M403" s="14">
        <f>IF(AVANZA[[#This Row],[ESTADO AGENDA]]="AGENDADA",1,0)</f>
        <v>0</v>
      </c>
      <c r="N403" s="14">
        <f>IF(AVANZA[[#This Row],[ESTADO AGENDA]]="PENDIENTE DE AGENDAR",1,0)</f>
        <v>0</v>
      </c>
      <c r="O403" s="14">
        <f>IF(AVANZA[[#This Row],[ESTADO AGENDA]]="SUSPENDIDA",1,0)</f>
        <v>0</v>
      </c>
      <c r="P403" t="str" cm="1">
        <f t="array" ref="P403">_xlfn.XLOOKUP(AVANZA[[#This Row],[Num_Agrupacion_Pet_Atis]],Tabla1[[#All],[Numero_de_actuacion]],Tabla1[[#All],[Estado_de_la_orden]],"",0)</f>
        <v/>
      </c>
      <c r="Q403" s="2" t="str" cm="1">
        <f t="array" ref="Q403">_xlfn.XLOOKUP(AVANZA[[#This Row],[Num_Agrupacion_Pet_Atis]],Tabla1[[#All],[Numero_de_actuacion]],Tabla1[[#All],[Fecha_de_la_cita]],"",0)</f>
        <v/>
      </c>
      <c r="R403" t="str" cm="1">
        <f t="array" ref="R403">_xlfn.XLOOKUP(AVANZA[[#This Row],[Num_Agrupacion_Pet_Atis]],Tabla1[[#All],[Numero_de_actuacion]],Tabla1[[#All],[Franja_horaria_de_la_cita]],"",0)</f>
        <v/>
      </c>
      <c r="S403" s="14" t="str">
        <f>IFERROR(DAY(AVANZA[[#This Row],[FECHA AGENDA]]),"")</f>
        <v/>
      </c>
      <c r="T403" s="14" t="str">
        <f>IFERROR(MONTH(AVANZA[[#This Row],[FECHA AGENDA]]),"")</f>
        <v/>
      </c>
      <c r="U403" t="str" cm="1">
        <f t="array" ref="U403">_xlfn.XLOOKUP(AVANZA[[#This Row],[Num_Agrupacion_Pet_Atis]],Tabla1[[#All],[Numero_de_actuacion]],Tabla1[[#All],[Motivo_de_suspension]],"",0)</f>
        <v/>
      </c>
      <c r="V403" s="2" t="str" cm="1">
        <f t="array" ref="V403">_xlfn.XLOOKUP(AVANZA[[#This Row],[Num_Agrupacion_Pet_Atis]],Tabla1[[#All],[Numero_de_actuacion]],Tabla1[[#All],[No_identificacion_cliente]],"",0)</f>
        <v/>
      </c>
      <c r="W403" s="2" t="str" cm="1">
        <f t="array" ref="W403">_xlfn.XLOOKUP(AVANZA[[#This Row],[Num_Agrupacion_Pet_Atis]],Tabla1[[#All],[Numero_de_actuacion]],Tabla1[[#All],[Movil_de_contacto]],"",0)</f>
        <v/>
      </c>
      <c r="X403" s="14">
        <f>IF(OR(AVANZA[[#This Row],[ESTADO LEG]]="Legalizada grabacion",AVANZA[[#This Row],[ESTADO LEG]]="Legalizada aut"),1,0)</f>
        <v>0</v>
      </c>
      <c r="Y403" s="14">
        <f>IF(OR(AVANZA[[#This Row],[ESTADO LEG]]="pdte legalizar",AVANZA[[#This Row],[ESTADO LEG]]="No cruza"),1,0)</f>
        <v>1</v>
      </c>
      <c r="Z403" t="str" cm="1">
        <f t="array" ref="Z403">IF(AVANZA[[#This Row],[Variable]]="Terminada",LOWER(_xlfn.XLOOKUP(AVANZA[[#This Row],[ID_Peticion]],Tabla6[[#All],[NUM_PETICION]],Tabla6[[#All],[ESTADO_LEG]],"NO CRUZA",0)),AVANZA[[#This Row],[Variable]])</f>
        <v>pdte legalizar</v>
      </c>
      <c r="AA403" cm="1">
        <f t="array" ref="AA403">_xlfn.XLOOKUP(AVANZA[[#This Row],[ID_Peticion]],Tabla6[[#All],[NUM_PETICION]],Tabla6[[#All],[DIF_DIAS]],"",0)</f>
        <v>4</v>
      </c>
      <c r="AB403" s="2" cm="1">
        <f t="array" ref="AB403">IFERROR(_xlfn.XLOOKUP(AVANZA[[#This Row],[ID_Peticion]],Tabla6[[#All],[NUM_PETICION]],Tabla6[[#All],[FEC_LEGAL]],"",0),"")</f>
        <v>0</v>
      </c>
      <c r="AC403" s="14">
        <f ca="1">IF(AVANZA[[#This Row],[FECHA LEG]]&lt;&gt;0,IFERROR(AVANZA[[#This Row],[FECHA LEG]]-AVANZA[[#This Row],[FechaIniEstadoSubPetAtis]],0),TODAY()-AVANZA[[#This Row],[FechaIniEstadoSubPetAtis]])</f>
        <v>8</v>
      </c>
      <c r="AD403" s="35" t="str">
        <f ca="1">IF(AVANZA[[#This Row],[FINAL Vs LG]]&lt;&gt;0,IF(AVANZA[[#This Row],[FINAL Vs LG]]&lt;7.1,"100%",IF(AND(AVANZA[[#This Row],[FINAL Vs LG]]&gt;7.1,AVANZA[[#This Row],[FINAL Vs LG]]&lt;11.1),"50%","0%")),0)</f>
        <v>50%</v>
      </c>
      <c r="AE403" s="14">
        <f ca="1">VLOOKUP(DAY(TODAY()),BACK!F:G,2,0)</f>
        <v>14</v>
      </c>
      <c r="AF403" s="14">
        <f>BACK!$I$2</f>
        <v>24</v>
      </c>
      <c r="AG403" s="14">
        <f>IF(AVANZA[[#This Row],[Oferta_empaquetada_comisiones]]="SI",1,0)</f>
        <v>0</v>
      </c>
      <c r="AH403" s="36">
        <f>IF(AVANZA[[#This Row],[Variable]]="TERMINADA",IFERROR(VLOOKUP(AVANZA[[#This Row],[SUPERVISOR]],Tabla2[#All],4,0),0),)</f>
        <v>3.5</v>
      </c>
      <c r="AI403" s="14">
        <f>IF(AVANZA[[#This Row],[Producto]]="BA",1,0)</f>
        <v>0</v>
      </c>
      <c r="AJ403" s="14">
        <f>IF(AVANZA[[#This Row],[Producto]]="DUO",1,0)</f>
        <v>0</v>
      </c>
      <c r="AK403" s="14">
        <f>IF(AVANZA[[#This Row],[Producto]]="TRIO",1,0)</f>
        <v>1</v>
      </c>
      <c r="AL403" t="s">
        <v>347</v>
      </c>
      <c r="AM403">
        <v>-1</v>
      </c>
      <c r="AN403">
        <v>-1</v>
      </c>
      <c r="AO403" t="s">
        <v>16429</v>
      </c>
      <c r="AP403" s="1">
        <v>46142.602210648147</v>
      </c>
      <c r="AQ403">
        <v>-1</v>
      </c>
      <c r="AR403" t="s">
        <v>16430</v>
      </c>
      <c r="AS403">
        <v>-1</v>
      </c>
      <c r="AT403">
        <v>-1</v>
      </c>
      <c r="AU403">
        <v>-1</v>
      </c>
      <c r="AV403">
        <v>-1</v>
      </c>
      <c r="AW403">
        <v>-1</v>
      </c>
      <c r="AX403" t="s">
        <v>224</v>
      </c>
      <c r="AY403">
        <v>-1</v>
      </c>
      <c r="AZ403">
        <v>2026</v>
      </c>
      <c r="BA403">
        <v>5</v>
      </c>
      <c r="BB403">
        <v>9</v>
      </c>
      <c r="BC403">
        <v>-1</v>
      </c>
      <c r="BD403" t="s">
        <v>225</v>
      </c>
      <c r="BE403">
        <v>-1</v>
      </c>
      <c r="BF403">
        <v>20001620729539</v>
      </c>
      <c r="BG403" t="s">
        <v>438</v>
      </c>
      <c r="BH403" t="s">
        <v>439</v>
      </c>
      <c r="BI403" t="s">
        <v>16431</v>
      </c>
      <c r="BJ403">
        <v>-1</v>
      </c>
      <c r="BK403">
        <v>-1</v>
      </c>
      <c r="BL403">
        <v>-1</v>
      </c>
      <c r="BM403" t="s">
        <v>229</v>
      </c>
      <c r="BN403" t="s">
        <v>230</v>
      </c>
      <c r="BO403" t="s">
        <v>16432</v>
      </c>
      <c r="BP403" t="s">
        <v>380</v>
      </c>
      <c r="BQ403">
        <v>2026</v>
      </c>
      <c r="BR403">
        <v>4</v>
      </c>
      <c r="BS403">
        <v>30</v>
      </c>
      <c r="BT403" s="1">
        <v>46151.700844907406</v>
      </c>
      <c r="BU403" t="s">
        <v>233</v>
      </c>
      <c r="BV403" s="2">
        <v>46151</v>
      </c>
      <c r="BW403" t="s">
        <v>234</v>
      </c>
      <c r="BX403" s="2">
        <v>46142</v>
      </c>
      <c r="BY403" s="2">
        <v>46151</v>
      </c>
      <c r="BZ403" t="s">
        <v>235</v>
      </c>
      <c r="CA403" t="s">
        <v>297</v>
      </c>
      <c r="CB403" t="s">
        <v>297</v>
      </c>
      <c r="CC403" t="s">
        <v>16433</v>
      </c>
      <c r="CD403" t="s">
        <v>521</v>
      </c>
      <c r="CE403">
        <v>-1</v>
      </c>
      <c r="CF403" t="s">
        <v>300</v>
      </c>
      <c r="CG403" t="s">
        <v>301</v>
      </c>
      <c r="CH403" t="s">
        <v>242</v>
      </c>
      <c r="CI403">
        <v>53061857</v>
      </c>
      <c r="CJ403" t="s">
        <v>358</v>
      </c>
      <c r="CK403" t="s">
        <v>245</v>
      </c>
      <c r="CL403" t="s">
        <v>246</v>
      </c>
      <c r="CM403" t="s">
        <v>247</v>
      </c>
      <c r="CN403" t="s">
        <v>359</v>
      </c>
      <c r="CT403" t="s">
        <v>304</v>
      </c>
      <c r="CU403" t="s">
        <v>387</v>
      </c>
      <c r="CW403" t="s">
        <v>446</v>
      </c>
      <c r="CX403" t="s">
        <v>447</v>
      </c>
      <c r="DA403" t="s">
        <v>250</v>
      </c>
      <c r="DB403">
        <v>-1</v>
      </c>
      <c r="DF403" t="s">
        <v>251</v>
      </c>
      <c r="DJ403" t="s">
        <v>252</v>
      </c>
      <c r="DK403" t="s">
        <v>253</v>
      </c>
      <c r="DL403" t="s">
        <v>253</v>
      </c>
      <c r="DN403" t="s">
        <v>390</v>
      </c>
      <c r="DR403" t="s">
        <v>360</v>
      </c>
      <c r="DS403" t="s">
        <v>358</v>
      </c>
      <c r="DT403" t="s">
        <v>347</v>
      </c>
      <c r="DV403">
        <v>1</v>
      </c>
      <c r="DW403" t="s">
        <v>283</v>
      </c>
      <c r="ED403" s="2">
        <v>46151</v>
      </c>
      <c r="EE403" t="s">
        <v>306</v>
      </c>
      <c r="EF403">
        <v>9</v>
      </c>
      <c r="EP403" t="s">
        <v>258</v>
      </c>
      <c r="ES403" t="s">
        <v>524</v>
      </c>
      <c r="FA403" t="s">
        <v>245</v>
      </c>
      <c r="FB403" t="s">
        <v>308</v>
      </c>
      <c r="FD403" t="s">
        <v>308</v>
      </c>
      <c r="FE403" t="s">
        <v>309</v>
      </c>
      <c r="FF403" t="s">
        <v>309</v>
      </c>
      <c r="FK403" t="s">
        <v>263</v>
      </c>
      <c r="FL403" t="s">
        <v>16434</v>
      </c>
      <c r="FN403" t="s">
        <v>359</v>
      </c>
      <c r="FO403" t="s">
        <v>366</v>
      </c>
      <c r="FR403">
        <v>113904</v>
      </c>
      <c r="GB403" t="s">
        <v>266</v>
      </c>
      <c r="GC403" t="s">
        <v>387</v>
      </c>
      <c r="GD403">
        <v>25188</v>
      </c>
      <c r="GF403">
        <v>2353</v>
      </c>
      <c r="GG403">
        <v>25422</v>
      </c>
      <c r="GI403">
        <v>87224</v>
      </c>
      <c r="GJ403">
        <v>25427</v>
      </c>
      <c r="GL403">
        <v>24327</v>
      </c>
      <c r="GM403">
        <v>135545</v>
      </c>
      <c r="GS403" t="s">
        <v>267</v>
      </c>
      <c r="GT403" s="2">
        <v>44773</v>
      </c>
      <c r="GU403" t="s">
        <v>268</v>
      </c>
      <c r="GV403" t="s">
        <v>269</v>
      </c>
      <c r="GW403" t="s">
        <v>394</v>
      </c>
      <c r="GZ403" t="s">
        <v>395</v>
      </c>
      <c r="HA403" t="s">
        <v>274</v>
      </c>
      <c r="HB403" t="s">
        <v>312</v>
      </c>
      <c r="HC403" t="s">
        <v>312</v>
      </c>
      <c r="HD403" t="s">
        <v>313</v>
      </c>
      <c r="HE403" t="s">
        <v>230</v>
      </c>
      <c r="HF403" t="s">
        <v>14254</v>
      </c>
      <c r="HR403" t="s">
        <v>278</v>
      </c>
      <c r="HV403">
        <v>118900</v>
      </c>
      <c r="HW403" t="s">
        <v>279</v>
      </c>
      <c r="HX403" t="s">
        <v>570</v>
      </c>
      <c r="HY403">
        <v>113921.66800000001</v>
      </c>
      <c r="HZ403">
        <v>17.667999999999999</v>
      </c>
      <c r="IA403" t="s">
        <v>279</v>
      </c>
      <c r="IB403" t="s">
        <v>281</v>
      </c>
      <c r="IE403" t="s">
        <v>283</v>
      </c>
      <c r="IF403" t="s">
        <v>283</v>
      </c>
      <c r="IG403" t="s">
        <v>283</v>
      </c>
      <c r="IH403" t="s">
        <v>284</v>
      </c>
      <c r="II403" t="s">
        <v>285</v>
      </c>
      <c r="IJ403" t="s">
        <v>286</v>
      </c>
      <c r="IK403" t="s">
        <v>278</v>
      </c>
      <c r="IL403" t="s">
        <v>371</v>
      </c>
      <c r="IM403" t="s">
        <v>288</v>
      </c>
      <c r="IN403" t="s">
        <v>289</v>
      </c>
      <c r="IP403" t="s">
        <v>290</v>
      </c>
      <c r="IQ403" t="s">
        <v>284</v>
      </c>
      <c r="IS403" t="s">
        <v>291</v>
      </c>
      <c r="IT403" t="s">
        <v>1092</v>
      </c>
      <c r="IW403" t="s">
        <v>1093</v>
      </c>
      <c r="IY403" t="s">
        <v>281</v>
      </c>
    </row>
    <row r="404" spans="1:259" x14ac:dyDescent="0.3">
      <c r="A404" s="14">
        <f>DAY(AVANZA[[#This Row],[FechaSeguimiento]])</f>
        <v>9</v>
      </c>
      <c r="B404" s="14">
        <f>MONTH(AVANZA[[#This Row],[FechaSeguimiento]])</f>
        <v>5</v>
      </c>
      <c r="C404"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404" t="str">
        <f>LOWER(IFERROR(VLOOKUP(AVANZA[[#This Row],[ID_Peticion]],CANCELADAS[#All],2,0),""))</f>
        <v>qc - cliente desiste / situacion economica</v>
      </c>
      <c r="E404" t="str">
        <f>LOWER(IFERROR(VLOOKUP(AVANZA[[#This Row],[ID_Peticion]],CANCELADAS[#All],3,0),""))</f>
        <v>cliente</v>
      </c>
      <c r="F404" t="str">
        <f>LOWER(IF(AVANZA[[#This Row],[CEDULA CLIENTE]]&lt;&gt;""," CC: " &amp; COUNTIFS(AVANZA[CEDULA CLIENTE],AVANZA[[#This Row],[CEDULA CLIENTE]]),"")&amp; IF(AVANZA[[#This Row],[Direccion]]&lt;&gt;""," DIR: " &amp; COUNTIFS(AVANZA[Direccion],AVANZA[[#This Row],[Direccion]]),""))</f>
        <v xml:space="preserve"> dir: 1</v>
      </c>
      <c r="G404" t="str">
        <f>IFERROR(VLOOKUP(AVANZA[[#This Row],[Cedula_Vendedor_Atis]],PLANTA[[#All],[CEDULA]:[LINEA]],3,0),"No Cruza")</f>
        <v>Marisol Avella</v>
      </c>
      <c r="H404" t="str">
        <f>IFERROR(VLOOKUP(AVANZA[[#This Row],[Cedula_Vendedor_Atis]],PLANTA[[#All],[CEDULA]:[LINEA]],4,0),"No Cruza")</f>
        <v>Fija</v>
      </c>
      <c r="I404" t="str">
        <f>LOWER(IF(AVANZA[[#This Row],[ATRIBUIBLE]]="",AVANZA[[#This Row],[Variable]],AVANZA[[#This Row],[ATRIBUIBLE]]))</f>
        <v>cliente</v>
      </c>
      <c r="J404" s="14">
        <f>IF(AVANZA[[#This Row],[Variable]]=AVANZA[[#Headers],[TERMINADA]],1,0)</f>
        <v>0</v>
      </c>
      <c r="K404" s="14">
        <f>IF(AVANZA[[#This Row],[Variable]]=AVANZA[[#Headers],[ANULADA]],1,0)</f>
        <v>1</v>
      </c>
      <c r="L404" s="14">
        <f>IF(AVANZA[[#This Row],[Variable]]=AVANZA[[#Headers],[PENDIENTE]],1,0)</f>
        <v>0</v>
      </c>
      <c r="M404" s="14">
        <f>IF(AVANZA[[#This Row],[ESTADO AGENDA]]="AGENDADA",1,0)</f>
        <v>0</v>
      </c>
      <c r="N404" s="14">
        <f>IF(AVANZA[[#This Row],[ESTADO AGENDA]]="PENDIENTE DE AGENDAR",1,0)</f>
        <v>0</v>
      </c>
      <c r="O404" s="14">
        <f>IF(AVANZA[[#This Row],[ESTADO AGENDA]]="SUSPENDIDA",1,0)</f>
        <v>0</v>
      </c>
      <c r="P404" t="str" cm="1">
        <f t="array" ref="P404">_xlfn.XLOOKUP(AVANZA[[#This Row],[Num_Agrupacion_Pet_Atis]],Tabla1[[#All],[Numero_de_actuacion]],Tabla1[[#All],[Estado_de_la_orden]],"",0)</f>
        <v/>
      </c>
      <c r="Q404" s="2" t="str" cm="1">
        <f t="array" ref="Q404">_xlfn.XLOOKUP(AVANZA[[#This Row],[Num_Agrupacion_Pet_Atis]],Tabla1[[#All],[Numero_de_actuacion]],Tabla1[[#All],[Fecha_de_la_cita]],"",0)</f>
        <v/>
      </c>
      <c r="R404" t="str" cm="1">
        <f t="array" ref="R404">_xlfn.XLOOKUP(AVANZA[[#This Row],[Num_Agrupacion_Pet_Atis]],Tabla1[[#All],[Numero_de_actuacion]],Tabla1[[#All],[Franja_horaria_de_la_cita]],"",0)</f>
        <v/>
      </c>
      <c r="S404" s="14" t="str">
        <f>IFERROR(DAY(AVANZA[[#This Row],[FECHA AGENDA]]),"")</f>
        <v/>
      </c>
      <c r="T404" s="14" t="str">
        <f>IFERROR(MONTH(AVANZA[[#This Row],[FECHA AGENDA]]),"")</f>
        <v/>
      </c>
      <c r="U404" t="str" cm="1">
        <f t="array" ref="U404">_xlfn.XLOOKUP(AVANZA[[#This Row],[Num_Agrupacion_Pet_Atis]],Tabla1[[#All],[Numero_de_actuacion]],Tabla1[[#All],[Motivo_de_suspension]],"",0)</f>
        <v/>
      </c>
      <c r="V404" s="2" t="str" cm="1">
        <f t="array" ref="V404">_xlfn.XLOOKUP(AVANZA[[#This Row],[Num_Agrupacion_Pet_Atis]],Tabla1[[#All],[Numero_de_actuacion]],Tabla1[[#All],[No_identificacion_cliente]],"",0)</f>
        <v/>
      </c>
      <c r="W404" s="2" t="str" cm="1">
        <f t="array" ref="W404">_xlfn.XLOOKUP(AVANZA[[#This Row],[Num_Agrupacion_Pet_Atis]],Tabla1[[#All],[Numero_de_actuacion]],Tabla1[[#All],[Movil_de_contacto]],"",0)</f>
        <v/>
      </c>
      <c r="X404" s="14">
        <f>IF(OR(AVANZA[[#This Row],[ESTADO LEG]]="Legalizada grabacion",AVANZA[[#This Row],[ESTADO LEG]]="Legalizada aut"),1,0)</f>
        <v>0</v>
      </c>
      <c r="Y404" s="14">
        <f>IF(OR(AVANZA[[#This Row],[ESTADO LEG]]="pdte legalizar",AVANZA[[#This Row],[ESTADO LEG]]="No cruza"),1,0)</f>
        <v>0</v>
      </c>
      <c r="Z404" t="str" cm="1">
        <f t="array" ref="Z404">IF(AVANZA[[#This Row],[Variable]]="Terminada",LOWER(_xlfn.XLOOKUP(AVANZA[[#This Row],[ID_Peticion]],Tabla6[[#All],[NUM_PETICION]],Tabla6[[#All],[ESTADO_LEG]],"NO CRUZA",0)),AVANZA[[#This Row],[Variable]])</f>
        <v>ANULADA</v>
      </c>
      <c r="AA404" t="str" cm="1">
        <f t="array" ref="AA404">_xlfn.XLOOKUP(AVANZA[[#This Row],[ID_Peticion]],Tabla6[[#All],[NUM_PETICION]],Tabla6[[#All],[DIF_DIAS]],"",0)</f>
        <v/>
      </c>
      <c r="AB404" s="2" t="str" cm="1">
        <f t="array" ref="AB404">IFERROR(_xlfn.XLOOKUP(AVANZA[[#This Row],[ID_Peticion]],Tabla6[[#All],[NUM_PETICION]],Tabla6[[#All],[FEC_LEGAL]],"",0),"")</f>
        <v/>
      </c>
      <c r="AC404" s="14">
        <f ca="1">IF(AVANZA[[#This Row],[FECHA LEG]]&lt;&gt;0,IFERROR(AVANZA[[#This Row],[FECHA LEG]]-AVANZA[[#This Row],[FechaIniEstadoSubPetAtis]],0),TODAY()-AVANZA[[#This Row],[FechaIniEstadoSubPetAtis]])</f>
        <v>0</v>
      </c>
      <c r="AD404" s="35">
        <f ca="1">IF(AVANZA[[#This Row],[FINAL Vs LG]]&lt;&gt;0,IF(AVANZA[[#This Row],[FINAL Vs LG]]&lt;7.1,"100%",IF(AND(AVANZA[[#This Row],[FINAL Vs LG]]&gt;7.1,AVANZA[[#This Row],[FINAL Vs LG]]&lt;11.1),"50%","0%")),0)</f>
        <v>0</v>
      </c>
      <c r="AE404" s="14">
        <f ca="1">VLOOKUP(DAY(TODAY()),BACK!F:G,2,0)</f>
        <v>14</v>
      </c>
      <c r="AF404" s="14">
        <f>BACK!$I$2</f>
        <v>24</v>
      </c>
      <c r="AG404" s="14">
        <f>IF(AVANZA[[#This Row],[Oferta_empaquetada_comisiones]]="SI",1,0)</f>
        <v>0</v>
      </c>
      <c r="AH404" s="36">
        <f>IF(AVANZA[[#This Row],[Variable]]="TERMINADA",IFERROR(VLOOKUP(AVANZA[[#This Row],[SUPERVISOR]],Tabla2[#All],4,0),0),)</f>
        <v>0</v>
      </c>
      <c r="AI404" s="14">
        <f>IF(AVANZA[[#This Row],[Producto]]="BA",1,0)</f>
        <v>1</v>
      </c>
      <c r="AJ404" s="14">
        <f>IF(AVANZA[[#This Row],[Producto]]="DUO",1,0)</f>
        <v>0</v>
      </c>
      <c r="AK404" s="14">
        <f>IF(AVANZA[[#This Row],[Producto]]="TRIO",1,0)</f>
        <v>0</v>
      </c>
      <c r="AL404" t="s">
        <v>221</v>
      </c>
      <c r="AM404">
        <v>-1</v>
      </c>
      <c r="AN404">
        <v>-1</v>
      </c>
      <c r="AO404" t="s">
        <v>16436</v>
      </c>
      <c r="AP404" s="1">
        <v>46146.759641203702</v>
      </c>
      <c r="AQ404">
        <v>-1</v>
      </c>
      <c r="AR404" t="s">
        <v>16437</v>
      </c>
      <c r="AS404">
        <v>-1</v>
      </c>
      <c r="AT404">
        <v>-1</v>
      </c>
      <c r="AU404">
        <v>-1</v>
      </c>
      <c r="AV404">
        <v>-1</v>
      </c>
      <c r="AW404">
        <v>-1</v>
      </c>
      <c r="AX404" t="s">
        <v>224</v>
      </c>
      <c r="AY404">
        <v>-1</v>
      </c>
      <c r="AZ404">
        <v>2026</v>
      </c>
      <c r="BA404">
        <v>5</v>
      </c>
      <c r="BB404">
        <v>9</v>
      </c>
      <c r="BC404">
        <v>-1</v>
      </c>
      <c r="BD404" t="s">
        <v>225</v>
      </c>
      <c r="BE404">
        <v>-1</v>
      </c>
      <c r="BF404">
        <v>20001622161943</v>
      </c>
      <c r="BG404" t="s">
        <v>319</v>
      </c>
      <c r="BH404" t="s">
        <v>320</v>
      </c>
      <c r="BI404" t="s">
        <v>16438</v>
      </c>
      <c r="BJ404">
        <v>-1</v>
      </c>
      <c r="BK404">
        <v>-1</v>
      </c>
      <c r="BL404">
        <v>-1</v>
      </c>
      <c r="BM404" t="s">
        <v>573</v>
      </c>
      <c r="BN404" t="s">
        <v>230</v>
      </c>
      <c r="BO404" t="s">
        <v>16439</v>
      </c>
      <c r="BP404" t="s">
        <v>380</v>
      </c>
      <c r="BQ404">
        <v>2026</v>
      </c>
      <c r="BR404">
        <v>5</v>
      </c>
      <c r="BS404">
        <v>4</v>
      </c>
      <c r="BT404" s="1">
        <v>46151.632974537039</v>
      </c>
      <c r="BU404" t="s">
        <v>575</v>
      </c>
      <c r="BV404" s="2">
        <v>46151</v>
      </c>
      <c r="BW404" t="s">
        <v>576</v>
      </c>
      <c r="BX404" s="2">
        <v>46146</v>
      </c>
      <c r="BY404" s="2">
        <v>46151</v>
      </c>
      <c r="BZ404" t="s">
        <v>235</v>
      </c>
      <c r="CA404" t="s">
        <v>3033</v>
      </c>
      <c r="CB404" t="s">
        <v>1040</v>
      </c>
      <c r="CC404" t="s">
        <v>16440</v>
      </c>
      <c r="CD404" t="s">
        <v>2587</v>
      </c>
      <c r="CE404">
        <v>-1</v>
      </c>
      <c r="CF404" t="s">
        <v>3032</v>
      </c>
      <c r="CG404" t="s">
        <v>1006</v>
      </c>
      <c r="CH404" t="s">
        <v>357</v>
      </c>
      <c r="CI404">
        <v>73211780</v>
      </c>
      <c r="CJ404" t="s">
        <v>244</v>
      </c>
      <c r="CK404" t="s">
        <v>245</v>
      </c>
      <c r="CL404" t="s">
        <v>246</v>
      </c>
      <c r="CM404" t="s">
        <v>247</v>
      </c>
      <c r="CN404" t="s">
        <v>248</v>
      </c>
      <c r="CT404" t="s">
        <v>304</v>
      </c>
      <c r="CU404" t="s">
        <v>225</v>
      </c>
      <c r="CW404" t="s">
        <v>319</v>
      </c>
      <c r="CX404" t="s">
        <v>320</v>
      </c>
      <c r="CY404" t="s">
        <v>16441</v>
      </c>
      <c r="DA404" t="s">
        <v>250</v>
      </c>
      <c r="DB404">
        <v>-1</v>
      </c>
      <c r="DF404" t="s">
        <v>731</v>
      </c>
      <c r="DJ404" t="s">
        <v>252</v>
      </c>
      <c r="DK404" t="s">
        <v>253</v>
      </c>
      <c r="DL404" t="s">
        <v>253</v>
      </c>
      <c r="DN404" t="s">
        <v>255</v>
      </c>
      <c r="DR404" t="s">
        <v>256</v>
      </c>
      <c r="DS404" t="s">
        <v>244</v>
      </c>
      <c r="DT404" t="s">
        <v>243</v>
      </c>
      <c r="DV404">
        <v>1</v>
      </c>
      <c r="DW404" t="s">
        <v>257</v>
      </c>
      <c r="ED404" s="2">
        <v>46151</v>
      </c>
      <c r="EF404">
        <v>12</v>
      </c>
      <c r="EP404" t="s">
        <v>258</v>
      </c>
      <c r="FA404" t="s">
        <v>245</v>
      </c>
      <c r="FB404" t="s">
        <v>1044</v>
      </c>
      <c r="FD404" t="s">
        <v>1044</v>
      </c>
      <c r="FE404" t="s">
        <v>13599</v>
      </c>
      <c r="FF404" t="s">
        <v>13599</v>
      </c>
      <c r="FK404" t="s">
        <v>263</v>
      </c>
      <c r="FN404" t="s">
        <v>248</v>
      </c>
      <c r="FO404" t="s">
        <v>265</v>
      </c>
      <c r="FR404">
        <v>0</v>
      </c>
      <c r="GB404" t="s">
        <v>266</v>
      </c>
      <c r="GM404">
        <v>0</v>
      </c>
      <c r="GS404" t="s">
        <v>267</v>
      </c>
      <c r="GT404" s="2"/>
      <c r="GU404" t="s">
        <v>268</v>
      </c>
      <c r="GV404" t="s">
        <v>335</v>
      </c>
      <c r="GW404" t="s">
        <v>394</v>
      </c>
      <c r="GZ404" t="s">
        <v>395</v>
      </c>
      <c r="HE404" t="s">
        <v>230</v>
      </c>
      <c r="HF404" t="s">
        <v>16442</v>
      </c>
      <c r="HR404" t="s">
        <v>278</v>
      </c>
      <c r="HV404">
        <v>94990</v>
      </c>
      <c r="HW404" t="s">
        <v>281</v>
      </c>
      <c r="HY404">
        <v>0</v>
      </c>
      <c r="HZ404">
        <v>0</v>
      </c>
      <c r="IA404" t="s">
        <v>281</v>
      </c>
      <c r="IB404" t="s">
        <v>281</v>
      </c>
      <c r="IC404" t="s">
        <v>16443</v>
      </c>
      <c r="IE404" t="s">
        <v>283</v>
      </c>
      <c r="IF404" t="s">
        <v>283</v>
      </c>
      <c r="IG404" t="s">
        <v>283</v>
      </c>
      <c r="IH404" t="s">
        <v>284</v>
      </c>
      <c r="II404" t="s">
        <v>285</v>
      </c>
      <c r="IJ404" t="s">
        <v>286</v>
      </c>
      <c r="IK404" t="s">
        <v>278</v>
      </c>
      <c r="IL404" t="s">
        <v>287</v>
      </c>
      <c r="IM404" t="s">
        <v>288</v>
      </c>
      <c r="IN404" t="s">
        <v>290</v>
      </c>
      <c r="IP404" t="s">
        <v>290</v>
      </c>
      <c r="IQ404" t="s">
        <v>284</v>
      </c>
      <c r="IS404" t="s">
        <v>291</v>
      </c>
      <c r="IT404" t="s">
        <v>561</v>
      </c>
      <c r="IY404" t="s">
        <v>281</v>
      </c>
    </row>
    <row r="405" spans="1:259" x14ac:dyDescent="0.3">
      <c r="A405" s="14">
        <f>DAY(AVANZA[[#This Row],[FechaSeguimiento]])</f>
        <v>9</v>
      </c>
      <c r="B405" s="14">
        <f>MONTH(AVANZA[[#This Row],[FechaSeguimiento]])</f>
        <v>5</v>
      </c>
      <c r="C405"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405" t="str">
        <f>LOWER(IFERROR(VLOOKUP(AVANZA[[#This Row],[ID_Peticion]],CANCELADAS[#All],2,0),""))</f>
        <v>qc - direccion errada</v>
      </c>
      <c r="E405" t="str">
        <f>LOWER(IFERROR(VLOOKUP(AVANZA[[#This Row],[ID_Peticion]],CANCELADAS[#All],3,0),""))</f>
        <v>asesor</v>
      </c>
      <c r="F405" t="str">
        <f>LOWER(IF(AVANZA[[#This Row],[CEDULA CLIENTE]]&lt;&gt;""," CC: " &amp; COUNTIFS(AVANZA[CEDULA CLIENTE],AVANZA[[#This Row],[CEDULA CLIENTE]]),"")&amp; IF(AVANZA[[#This Row],[Direccion]]&lt;&gt;""," DIR: " &amp; COUNTIFS(AVANZA[Direccion],AVANZA[[#This Row],[Direccion]]),""))</f>
        <v xml:space="preserve"> dir: 1</v>
      </c>
      <c r="G405" t="str">
        <f>IFERROR(VLOOKUP(AVANZA[[#This Row],[Cedula_Vendedor_Atis]],PLANTA[[#All],[CEDULA]:[LINEA]],3,0),"No Cruza")</f>
        <v>Marisol Avella</v>
      </c>
      <c r="H405" t="str">
        <f>IFERROR(VLOOKUP(AVANZA[[#This Row],[Cedula_Vendedor_Atis]],PLANTA[[#All],[CEDULA]:[LINEA]],4,0),"No Cruza")</f>
        <v>Fija</v>
      </c>
      <c r="I405" t="str">
        <f>LOWER(IF(AVANZA[[#This Row],[ATRIBUIBLE]]="",AVANZA[[#This Row],[Variable]],AVANZA[[#This Row],[ATRIBUIBLE]]))</f>
        <v>asesor</v>
      </c>
      <c r="J405" s="14">
        <f>IF(AVANZA[[#This Row],[Variable]]=AVANZA[[#Headers],[TERMINADA]],1,0)</f>
        <v>0</v>
      </c>
      <c r="K405" s="14">
        <f>IF(AVANZA[[#This Row],[Variable]]=AVANZA[[#Headers],[ANULADA]],1,0)</f>
        <v>1</v>
      </c>
      <c r="L405" s="14">
        <f>IF(AVANZA[[#This Row],[Variable]]=AVANZA[[#Headers],[PENDIENTE]],1,0)</f>
        <v>0</v>
      </c>
      <c r="M405" s="14">
        <f>IF(AVANZA[[#This Row],[ESTADO AGENDA]]="AGENDADA",1,0)</f>
        <v>0</v>
      </c>
      <c r="N405" s="14">
        <f>IF(AVANZA[[#This Row],[ESTADO AGENDA]]="PENDIENTE DE AGENDAR",1,0)</f>
        <v>0</v>
      </c>
      <c r="O405" s="14">
        <f>IF(AVANZA[[#This Row],[ESTADO AGENDA]]="SUSPENDIDA",1,0)</f>
        <v>0</v>
      </c>
      <c r="P405" t="str" cm="1">
        <f t="array" ref="P405">_xlfn.XLOOKUP(AVANZA[[#This Row],[Num_Agrupacion_Pet_Atis]],Tabla1[[#All],[Numero_de_actuacion]],Tabla1[[#All],[Estado_de_la_orden]],"",0)</f>
        <v/>
      </c>
      <c r="Q405" s="2" t="str" cm="1">
        <f t="array" ref="Q405">_xlfn.XLOOKUP(AVANZA[[#This Row],[Num_Agrupacion_Pet_Atis]],Tabla1[[#All],[Numero_de_actuacion]],Tabla1[[#All],[Fecha_de_la_cita]],"",0)</f>
        <v/>
      </c>
      <c r="R405" t="str" cm="1">
        <f t="array" ref="R405">_xlfn.XLOOKUP(AVANZA[[#This Row],[Num_Agrupacion_Pet_Atis]],Tabla1[[#All],[Numero_de_actuacion]],Tabla1[[#All],[Franja_horaria_de_la_cita]],"",0)</f>
        <v/>
      </c>
      <c r="S405" s="14" t="str">
        <f>IFERROR(DAY(AVANZA[[#This Row],[FECHA AGENDA]]),"")</f>
        <v/>
      </c>
      <c r="T405" s="14" t="str">
        <f>IFERROR(MONTH(AVANZA[[#This Row],[FECHA AGENDA]]),"")</f>
        <v/>
      </c>
      <c r="U405" t="str" cm="1">
        <f t="array" ref="U405">_xlfn.XLOOKUP(AVANZA[[#This Row],[Num_Agrupacion_Pet_Atis]],Tabla1[[#All],[Numero_de_actuacion]],Tabla1[[#All],[Motivo_de_suspension]],"",0)</f>
        <v/>
      </c>
      <c r="V405" s="2" t="str" cm="1">
        <f t="array" ref="V405">_xlfn.XLOOKUP(AVANZA[[#This Row],[Num_Agrupacion_Pet_Atis]],Tabla1[[#All],[Numero_de_actuacion]],Tabla1[[#All],[No_identificacion_cliente]],"",0)</f>
        <v/>
      </c>
      <c r="W405" s="2" t="str" cm="1">
        <f t="array" ref="W405">_xlfn.XLOOKUP(AVANZA[[#This Row],[Num_Agrupacion_Pet_Atis]],Tabla1[[#All],[Numero_de_actuacion]],Tabla1[[#All],[Movil_de_contacto]],"",0)</f>
        <v/>
      </c>
      <c r="X405" s="14">
        <f>IF(OR(AVANZA[[#This Row],[ESTADO LEG]]="Legalizada grabacion",AVANZA[[#This Row],[ESTADO LEG]]="Legalizada aut"),1,0)</f>
        <v>0</v>
      </c>
      <c r="Y405" s="14">
        <f>IF(OR(AVANZA[[#This Row],[ESTADO LEG]]="pdte legalizar",AVANZA[[#This Row],[ESTADO LEG]]="No cruza"),1,0)</f>
        <v>0</v>
      </c>
      <c r="Z405" t="str" cm="1">
        <f t="array" ref="Z405">IF(AVANZA[[#This Row],[Variable]]="Terminada",LOWER(_xlfn.XLOOKUP(AVANZA[[#This Row],[ID_Peticion]],Tabla6[[#All],[NUM_PETICION]],Tabla6[[#All],[ESTADO_LEG]],"NO CRUZA",0)),AVANZA[[#This Row],[Variable]])</f>
        <v>ANULADA</v>
      </c>
      <c r="AA405" t="str" cm="1">
        <f t="array" ref="AA405">_xlfn.XLOOKUP(AVANZA[[#This Row],[ID_Peticion]],Tabla6[[#All],[NUM_PETICION]],Tabla6[[#All],[DIF_DIAS]],"",0)</f>
        <v/>
      </c>
      <c r="AB405" s="2" t="str" cm="1">
        <f t="array" ref="AB405">IFERROR(_xlfn.XLOOKUP(AVANZA[[#This Row],[ID_Peticion]],Tabla6[[#All],[NUM_PETICION]],Tabla6[[#All],[FEC_LEGAL]],"",0),"")</f>
        <v/>
      </c>
      <c r="AC405" s="14">
        <f ca="1">IF(AVANZA[[#This Row],[FECHA LEG]]&lt;&gt;0,IFERROR(AVANZA[[#This Row],[FECHA LEG]]-AVANZA[[#This Row],[FechaIniEstadoSubPetAtis]],0),TODAY()-AVANZA[[#This Row],[FechaIniEstadoSubPetAtis]])</f>
        <v>0</v>
      </c>
      <c r="AD405" s="35">
        <f ca="1">IF(AVANZA[[#This Row],[FINAL Vs LG]]&lt;&gt;0,IF(AVANZA[[#This Row],[FINAL Vs LG]]&lt;7.1,"100%",IF(AND(AVANZA[[#This Row],[FINAL Vs LG]]&gt;7.1,AVANZA[[#This Row],[FINAL Vs LG]]&lt;11.1),"50%","0%")),0)</f>
        <v>0</v>
      </c>
      <c r="AE405" s="14">
        <f ca="1">VLOOKUP(DAY(TODAY()),BACK!F:G,2,0)</f>
        <v>14</v>
      </c>
      <c r="AF405" s="14">
        <f>BACK!$I$2</f>
        <v>24</v>
      </c>
      <c r="AG405" s="14">
        <f>IF(AVANZA[[#This Row],[Oferta_empaquetada_comisiones]]="SI",1,0)</f>
        <v>0</v>
      </c>
      <c r="AH405" s="36">
        <f>IF(AVANZA[[#This Row],[Variable]]="TERMINADA",IFERROR(VLOOKUP(AVANZA[[#This Row],[SUPERVISOR]],Tabla2[#All],4,0),0),)</f>
        <v>0</v>
      </c>
      <c r="AI405" s="14">
        <f>IF(AVANZA[[#This Row],[Producto]]="BA",1,0)</f>
        <v>1</v>
      </c>
      <c r="AJ405" s="14">
        <f>IF(AVANZA[[#This Row],[Producto]]="DUO",1,0)</f>
        <v>0</v>
      </c>
      <c r="AK405" s="14">
        <f>IF(AVANZA[[#This Row],[Producto]]="TRIO",1,0)</f>
        <v>0</v>
      </c>
      <c r="AL405" t="s">
        <v>435</v>
      </c>
      <c r="AM405">
        <v>-1</v>
      </c>
      <c r="AN405">
        <v>-1</v>
      </c>
      <c r="AO405" t="s">
        <v>16444</v>
      </c>
      <c r="AP405" s="1">
        <v>46146.804560185185</v>
      </c>
      <c r="AQ405">
        <v>-1</v>
      </c>
      <c r="AR405" t="s">
        <v>16445</v>
      </c>
      <c r="AS405">
        <v>-1</v>
      </c>
      <c r="AT405">
        <v>-1</v>
      </c>
      <c r="AU405">
        <v>-1</v>
      </c>
      <c r="AV405">
        <v>-1</v>
      </c>
      <c r="AW405">
        <v>-1</v>
      </c>
      <c r="AX405" t="s">
        <v>224</v>
      </c>
      <c r="AY405">
        <v>-1</v>
      </c>
      <c r="AZ405">
        <v>2026</v>
      </c>
      <c r="BA405">
        <v>5</v>
      </c>
      <c r="BB405">
        <v>9</v>
      </c>
      <c r="BC405">
        <v>-1</v>
      </c>
      <c r="BD405" t="s">
        <v>225</v>
      </c>
      <c r="BE405">
        <v>-1</v>
      </c>
      <c r="BF405">
        <v>20001622160282</v>
      </c>
      <c r="BG405" t="s">
        <v>319</v>
      </c>
      <c r="BH405" t="s">
        <v>320</v>
      </c>
      <c r="BI405" t="s">
        <v>16446</v>
      </c>
      <c r="BJ405">
        <v>-1</v>
      </c>
      <c r="BK405">
        <v>-1</v>
      </c>
      <c r="BL405">
        <v>-1</v>
      </c>
      <c r="BM405" t="s">
        <v>573</v>
      </c>
      <c r="BN405" t="s">
        <v>230</v>
      </c>
      <c r="BO405" t="s">
        <v>16447</v>
      </c>
      <c r="BP405" t="s">
        <v>232</v>
      </c>
      <c r="BQ405">
        <v>2026</v>
      </c>
      <c r="BR405">
        <v>5</v>
      </c>
      <c r="BS405">
        <v>4</v>
      </c>
      <c r="BT405" s="1">
        <v>46151.619444444441</v>
      </c>
      <c r="BU405" t="s">
        <v>575</v>
      </c>
      <c r="BV405" s="2">
        <v>46151</v>
      </c>
      <c r="BW405" t="s">
        <v>576</v>
      </c>
      <c r="BX405" s="2">
        <v>46147</v>
      </c>
      <c r="BY405" s="2">
        <v>46151</v>
      </c>
      <c r="BZ405" t="s">
        <v>235</v>
      </c>
      <c r="CA405" t="s">
        <v>321</v>
      </c>
      <c r="CB405" t="s">
        <v>322</v>
      </c>
      <c r="CC405" t="s">
        <v>16448</v>
      </c>
      <c r="CD405" t="s">
        <v>2845</v>
      </c>
      <c r="CE405">
        <v>-1</v>
      </c>
      <c r="CF405" t="s">
        <v>324</v>
      </c>
      <c r="CG405" t="s">
        <v>325</v>
      </c>
      <c r="CH405" t="s">
        <v>326</v>
      </c>
      <c r="CI405">
        <v>1193125457</v>
      </c>
      <c r="CJ405" t="s">
        <v>445</v>
      </c>
      <c r="CK405" t="s">
        <v>245</v>
      </c>
      <c r="CL405" t="s">
        <v>246</v>
      </c>
      <c r="CM405" t="s">
        <v>247</v>
      </c>
      <c r="CN405" t="s">
        <v>359</v>
      </c>
      <c r="CT405" t="s">
        <v>386</v>
      </c>
      <c r="CU405" t="s">
        <v>225</v>
      </c>
      <c r="CW405" t="s">
        <v>319</v>
      </c>
      <c r="CX405" t="s">
        <v>320</v>
      </c>
      <c r="CY405" t="s">
        <v>1919</v>
      </c>
      <c r="DA405" t="s">
        <v>250</v>
      </c>
      <c r="DB405">
        <v>-1</v>
      </c>
      <c r="DF405" t="s">
        <v>731</v>
      </c>
      <c r="DJ405" t="s">
        <v>252</v>
      </c>
      <c r="DK405" t="s">
        <v>253</v>
      </c>
      <c r="DL405" t="s">
        <v>253</v>
      </c>
      <c r="DN405" t="s">
        <v>255</v>
      </c>
      <c r="DR405" t="s">
        <v>449</v>
      </c>
      <c r="DS405" t="s">
        <v>445</v>
      </c>
      <c r="DT405" t="s">
        <v>444</v>
      </c>
      <c r="DV405">
        <v>1</v>
      </c>
      <c r="DW405" t="s">
        <v>331</v>
      </c>
      <c r="ED405" s="2">
        <v>46151</v>
      </c>
      <c r="EF405">
        <v>12</v>
      </c>
      <c r="EP405" t="s">
        <v>258</v>
      </c>
      <c r="FA405" t="s">
        <v>245</v>
      </c>
      <c r="FB405" t="s">
        <v>333</v>
      </c>
      <c r="FD405" t="s">
        <v>333</v>
      </c>
      <c r="FE405" t="s">
        <v>334</v>
      </c>
      <c r="FF405" t="s">
        <v>334</v>
      </c>
      <c r="FK405" t="s">
        <v>263</v>
      </c>
      <c r="FN405" t="s">
        <v>359</v>
      </c>
      <c r="FO405" t="s">
        <v>366</v>
      </c>
      <c r="FR405">
        <v>0</v>
      </c>
      <c r="GB405" t="s">
        <v>266</v>
      </c>
      <c r="GM405">
        <v>0</v>
      </c>
      <c r="GS405" t="s">
        <v>267</v>
      </c>
      <c r="GT405" s="2"/>
      <c r="GU405" t="s">
        <v>268</v>
      </c>
      <c r="GV405" t="s">
        <v>269</v>
      </c>
      <c r="GW405" t="s">
        <v>270</v>
      </c>
      <c r="GX405" t="s">
        <v>272</v>
      </c>
      <c r="GY405" t="s">
        <v>272</v>
      </c>
      <c r="GZ405" t="s">
        <v>344</v>
      </c>
      <c r="HE405" t="s">
        <v>230</v>
      </c>
      <c r="HF405" t="s">
        <v>338</v>
      </c>
      <c r="HR405" t="s">
        <v>278</v>
      </c>
      <c r="HV405">
        <v>94990</v>
      </c>
      <c r="HW405" t="s">
        <v>281</v>
      </c>
      <c r="HY405">
        <v>0</v>
      </c>
      <c r="HZ405">
        <v>0</v>
      </c>
      <c r="IA405" t="s">
        <v>279</v>
      </c>
      <c r="IB405" t="s">
        <v>281</v>
      </c>
      <c r="IC405" t="s">
        <v>16449</v>
      </c>
      <c r="IE405" t="s">
        <v>283</v>
      </c>
      <c r="IF405" t="s">
        <v>283</v>
      </c>
      <c r="IG405" t="s">
        <v>283</v>
      </c>
      <c r="IH405" t="s">
        <v>284</v>
      </c>
      <c r="II405" t="s">
        <v>285</v>
      </c>
      <c r="IJ405" t="s">
        <v>286</v>
      </c>
      <c r="IK405" t="s">
        <v>278</v>
      </c>
      <c r="IL405" t="s">
        <v>371</v>
      </c>
      <c r="IM405" t="s">
        <v>288</v>
      </c>
      <c r="IN405" t="s">
        <v>290</v>
      </c>
      <c r="IP405" t="s">
        <v>1921</v>
      </c>
      <c r="IQ405" t="s">
        <v>284</v>
      </c>
      <c r="IS405" t="s">
        <v>291</v>
      </c>
      <c r="IT405" t="s">
        <v>561</v>
      </c>
      <c r="IY405" t="s">
        <v>281</v>
      </c>
    </row>
    <row r="406" spans="1:259" x14ac:dyDescent="0.3">
      <c r="A406" s="14">
        <f>DAY(AVANZA[[#This Row],[FechaSeguimiento]])</f>
        <v>9</v>
      </c>
      <c r="B406" s="14">
        <f>MONTH(AVANZA[[#This Row],[FechaSeguimiento]])</f>
        <v>5</v>
      </c>
      <c r="C406"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406" t="str">
        <f>LOWER(IFERROR(VLOOKUP(AVANZA[[#This Row],[ID_Peticion]],CANCELADAS[#All],2,0),""))</f>
        <v/>
      </c>
      <c r="E406" t="str">
        <f>LOWER(IFERROR(VLOOKUP(AVANZA[[#This Row],[ID_Peticion]],CANCELADAS[#All],3,0),""))</f>
        <v/>
      </c>
      <c r="F406" t="str">
        <f>LOWER(IF(AVANZA[[#This Row],[CEDULA CLIENTE]]&lt;&gt;""," CC: " &amp; COUNTIFS(AVANZA[CEDULA CLIENTE],AVANZA[[#This Row],[CEDULA CLIENTE]]),"")&amp; IF(AVANZA[[#This Row],[Direccion]]&lt;&gt;""," DIR: " &amp; COUNTIFS(AVANZA[Direccion],AVANZA[[#This Row],[Direccion]]),""))</f>
        <v xml:space="preserve"> dir: 1</v>
      </c>
      <c r="G406" t="str">
        <f>IFERROR(VLOOKUP(AVANZA[[#This Row],[Cedula_Vendedor_Atis]],PLANTA[[#All],[CEDULA]:[LINEA]],3,0),"No Cruza")</f>
        <v>Marisol Avella</v>
      </c>
      <c r="H406" t="str">
        <f>IFERROR(VLOOKUP(AVANZA[[#This Row],[Cedula_Vendedor_Atis]],PLANTA[[#All],[CEDULA]:[LINEA]],4,0),"No Cruza")</f>
        <v>Fija</v>
      </c>
      <c r="I406" t="str">
        <f>LOWER(IF(AVANZA[[#This Row],[ATRIBUIBLE]]="",AVANZA[[#This Row],[Variable]],AVANZA[[#This Row],[ATRIBUIBLE]]))</f>
        <v>terminada</v>
      </c>
      <c r="J406" s="14">
        <f>IF(AVANZA[[#This Row],[Variable]]=AVANZA[[#Headers],[TERMINADA]],1,0)</f>
        <v>1</v>
      </c>
      <c r="K406" s="14">
        <f>IF(AVANZA[[#This Row],[Variable]]=AVANZA[[#Headers],[ANULADA]],1,0)</f>
        <v>0</v>
      </c>
      <c r="L406" s="14">
        <f>IF(AVANZA[[#This Row],[Variable]]=AVANZA[[#Headers],[PENDIENTE]],1,0)</f>
        <v>0</v>
      </c>
      <c r="M406" s="14">
        <f>IF(AVANZA[[#This Row],[ESTADO AGENDA]]="AGENDADA",1,0)</f>
        <v>0</v>
      </c>
      <c r="N406" s="14">
        <f>IF(AVANZA[[#This Row],[ESTADO AGENDA]]="PENDIENTE DE AGENDAR",1,0)</f>
        <v>0</v>
      </c>
      <c r="O406" s="14">
        <f>IF(AVANZA[[#This Row],[ESTADO AGENDA]]="SUSPENDIDA",1,0)</f>
        <v>0</v>
      </c>
      <c r="P406" t="str" cm="1">
        <f t="array" ref="P406">_xlfn.XLOOKUP(AVANZA[[#This Row],[Num_Agrupacion_Pet_Atis]],Tabla1[[#All],[Numero_de_actuacion]],Tabla1[[#All],[Estado_de_la_orden]],"",0)</f>
        <v/>
      </c>
      <c r="Q406" s="2" t="str" cm="1">
        <f t="array" ref="Q406">_xlfn.XLOOKUP(AVANZA[[#This Row],[Num_Agrupacion_Pet_Atis]],Tabla1[[#All],[Numero_de_actuacion]],Tabla1[[#All],[Fecha_de_la_cita]],"",0)</f>
        <v/>
      </c>
      <c r="R406" t="str" cm="1">
        <f t="array" ref="R406">_xlfn.XLOOKUP(AVANZA[[#This Row],[Num_Agrupacion_Pet_Atis]],Tabla1[[#All],[Numero_de_actuacion]],Tabla1[[#All],[Franja_horaria_de_la_cita]],"",0)</f>
        <v/>
      </c>
      <c r="S406" s="14" t="str">
        <f>IFERROR(DAY(AVANZA[[#This Row],[FECHA AGENDA]]),"")</f>
        <v/>
      </c>
      <c r="T406" s="14" t="str">
        <f>IFERROR(MONTH(AVANZA[[#This Row],[FECHA AGENDA]]),"")</f>
        <v/>
      </c>
      <c r="U406" t="str" cm="1">
        <f t="array" ref="U406">_xlfn.XLOOKUP(AVANZA[[#This Row],[Num_Agrupacion_Pet_Atis]],Tabla1[[#All],[Numero_de_actuacion]],Tabla1[[#All],[Motivo_de_suspension]],"",0)</f>
        <v/>
      </c>
      <c r="V406" s="2" t="str" cm="1">
        <f t="array" ref="V406">_xlfn.XLOOKUP(AVANZA[[#This Row],[Num_Agrupacion_Pet_Atis]],Tabla1[[#All],[Numero_de_actuacion]],Tabla1[[#All],[No_identificacion_cliente]],"",0)</f>
        <v/>
      </c>
      <c r="W406" s="2" t="str" cm="1">
        <f t="array" ref="W406">_xlfn.XLOOKUP(AVANZA[[#This Row],[Num_Agrupacion_Pet_Atis]],Tabla1[[#All],[Numero_de_actuacion]],Tabla1[[#All],[Movil_de_contacto]],"",0)</f>
        <v/>
      </c>
      <c r="X406" s="14">
        <f>IF(OR(AVANZA[[#This Row],[ESTADO LEG]]="Legalizada grabacion",AVANZA[[#This Row],[ESTADO LEG]]="Legalizada aut"),1,0)</f>
        <v>0</v>
      </c>
      <c r="Y406" s="14">
        <f>IF(OR(AVANZA[[#This Row],[ESTADO LEG]]="pdte legalizar",AVANZA[[#This Row],[ESTADO LEG]]="No cruza"),1,0)</f>
        <v>1</v>
      </c>
      <c r="Z406" t="str" cm="1">
        <f t="array" ref="Z406">IF(AVANZA[[#This Row],[Variable]]="Terminada",LOWER(_xlfn.XLOOKUP(AVANZA[[#This Row],[ID_Peticion]],Tabla6[[#All],[NUM_PETICION]],Tabla6[[#All],[ESTADO_LEG]],"NO CRUZA",0)),AVANZA[[#This Row],[Variable]])</f>
        <v>pdte legalizar</v>
      </c>
      <c r="AA406" cm="1">
        <f t="array" ref="AA406">_xlfn.XLOOKUP(AVANZA[[#This Row],[ID_Peticion]],Tabla6[[#All],[NUM_PETICION]],Tabla6[[#All],[DIF_DIAS]],"",0)</f>
        <v>4</v>
      </c>
      <c r="AB406" s="2" cm="1">
        <f t="array" ref="AB406">IFERROR(_xlfn.XLOOKUP(AVANZA[[#This Row],[ID_Peticion]],Tabla6[[#All],[NUM_PETICION]],Tabla6[[#All],[FEC_LEGAL]],"",0),"")</f>
        <v>0</v>
      </c>
      <c r="AC406" s="14">
        <f ca="1">IF(AVANZA[[#This Row],[FECHA LEG]]&lt;&gt;0,IFERROR(AVANZA[[#This Row],[FECHA LEG]]-AVANZA[[#This Row],[FechaIniEstadoSubPetAtis]],0),TODAY()-AVANZA[[#This Row],[FechaIniEstadoSubPetAtis]])</f>
        <v>8</v>
      </c>
      <c r="AD406" s="35" t="str">
        <f ca="1">IF(AVANZA[[#This Row],[FINAL Vs LG]]&lt;&gt;0,IF(AVANZA[[#This Row],[FINAL Vs LG]]&lt;7.1,"100%",IF(AND(AVANZA[[#This Row],[FINAL Vs LG]]&gt;7.1,AVANZA[[#This Row],[FINAL Vs LG]]&lt;11.1),"50%","0%")),0)</f>
        <v>50%</v>
      </c>
      <c r="AE406" s="14">
        <f ca="1">VLOOKUP(DAY(TODAY()),BACK!F:G,2,0)</f>
        <v>14</v>
      </c>
      <c r="AF406" s="14">
        <f>BACK!$I$2</f>
        <v>24</v>
      </c>
      <c r="AG406" s="14">
        <f>IF(AVANZA[[#This Row],[Oferta_empaquetada_comisiones]]="SI",1,0)</f>
        <v>0</v>
      </c>
      <c r="AH406" s="36">
        <f>IF(AVANZA[[#This Row],[Variable]]="TERMINADA",IFERROR(VLOOKUP(AVANZA[[#This Row],[SUPERVISOR]],Tabla2[#All],4,0),0),)</f>
        <v>3.5</v>
      </c>
      <c r="AI406" s="14">
        <f>IF(AVANZA[[#This Row],[Producto]]="BA",1,0)</f>
        <v>1</v>
      </c>
      <c r="AJ406" s="14">
        <f>IF(AVANZA[[#This Row],[Producto]]="DUO",1,0)</f>
        <v>0</v>
      </c>
      <c r="AK406" s="14">
        <f>IF(AVANZA[[#This Row],[Producto]]="TRIO",1,0)</f>
        <v>0</v>
      </c>
      <c r="AL406" t="s">
        <v>870</v>
      </c>
      <c r="AM406">
        <v>-1</v>
      </c>
      <c r="AN406">
        <v>-1</v>
      </c>
      <c r="AO406" t="s">
        <v>16450</v>
      </c>
      <c r="AP406" s="1">
        <v>46150.824930555558</v>
      </c>
      <c r="AQ406">
        <v>-1</v>
      </c>
      <c r="AR406" t="s">
        <v>16451</v>
      </c>
      <c r="AS406">
        <v>-1</v>
      </c>
      <c r="AT406">
        <v>-1</v>
      </c>
      <c r="AU406">
        <v>-1</v>
      </c>
      <c r="AV406">
        <v>-1</v>
      </c>
      <c r="AW406">
        <v>-1</v>
      </c>
      <c r="AX406" t="s">
        <v>224</v>
      </c>
      <c r="AY406">
        <v>-1</v>
      </c>
      <c r="AZ406">
        <v>2026</v>
      </c>
      <c r="BA406">
        <v>5</v>
      </c>
      <c r="BB406">
        <v>9</v>
      </c>
      <c r="BC406">
        <v>-1</v>
      </c>
      <c r="BD406" t="s">
        <v>225</v>
      </c>
      <c r="BE406">
        <v>-1</v>
      </c>
      <c r="BF406">
        <v>20001624691203</v>
      </c>
      <c r="BG406" t="s">
        <v>319</v>
      </c>
      <c r="BH406" t="s">
        <v>320</v>
      </c>
      <c r="BI406" t="s">
        <v>16452</v>
      </c>
      <c r="BJ406">
        <v>-1</v>
      </c>
      <c r="BK406">
        <v>-1</v>
      </c>
      <c r="BL406">
        <v>-1</v>
      </c>
      <c r="BM406" t="s">
        <v>229</v>
      </c>
      <c r="BN406" t="s">
        <v>230</v>
      </c>
      <c r="BO406" t="s">
        <v>16453</v>
      </c>
      <c r="BP406" t="s">
        <v>380</v>
      </c>
      <c r="BQ406">
        <v>2026</v>
      </c>
      <c r="BR406">
        <v>5</v>
      </c>
      <c r="BS406">
        <v>8</v>
      </c>
      <c r="BT406" s="1">
        <v>46151.736134259256</v>
      </c>
      <c r="BU406" t="s">
        <v>233</v>
      </c>
      <c r="BV406" s="2">
        <v>46151</v>
      </c>
      <c r="BW406" t="s">
        <v>234</v>
      </c>
      <c r="BX406" s="2">
        <v>46150</v>
      </c>
      <c r="BY406" s="2">
        <v>46151</v>
      </c>
      <c r="BZ406" t="s">
        <v>235</v>
      </c>
      <c r="CA406" t="s">
        <v>297</v>
      </c>
      <c r="CB406" t="s">
        <v>297</v>
      </c>
      <c r="CC406" t="s">
        <v>16454</v>
      </c>
      <c r="CD406" t="s">
        <v>2473</v>
      </c>
      <c r="CE406">
        <v>-1</v>
      </c>
      <c r="CF406" t="s">
        <v>300</v>
      </c>
      <c r="CG406" t="s">
        <v>301</v>
      </c>
      <c r="CH406" t="s">
        <v>242</v>
      </c>
      <c r="CI406">
        <v>1015443152</v>
      </c>
      <c r="CJ406" t="s">
        <v>877</v>
      </c>
      <c r="CK406" t="s">
        <v>245</v>
      </c>
      <c r="CL406" t="s">
        <v>409</v>
      </c>
      <c r="CM406" t="s">
        <v>247</v>
      </c>
      <c r="CN406" t="s">
        <v>410</v>
      </c>
      <c r="CT406" t="s">
        <v>386</v>
      </c>
      <c r="CU406" t="s">
        <v>225</v>
      </c>
      <c r="CW406" t="s">
        <v>319</v>
      </c>
      <c r="CX406" t="s">
        <v>320</v>
      </c>
      <c r="DA406" t="s">
        <v>250</v>
      </c>
      <c r="DB406">
        <v>-1</v>
      </c>
      <c r="DF406" t="s">
        <v>251</v>
      </c>
      <c r="DJ406" t="s">
        <v>252</v>
      </c>
      <c r="DK406" t="s">
        <v>253</v>
      </c>
      <c r="DL406" t="s">
        <v>254</v>
      </c>
      <c r="DN406" t="s">
        <v>255</v>
      </c>
      <c r="DR406" t="s">
        <v>878</v>
      </c>
      <c r="DS406" t="s">
        <v>877</v>
      </c>
      <c r="DT406" t="s">
        <v>870</v>
      </c>
      <c r="DV406">
        <v>1</v>
      </c>
      <c r="DW406" t="s">
        <v>283</v>
      </c>
      <c r="ED406" s="2">
        <v>46151</v>
      </c>
      <c r="EE406" t="s">
        <v>306</v>
      </c>
      <c r="EF406">
        <v>16</v>
      </c>
      <c r="EP406" t="s">
        <v>258</v>
      </c>
      <c r="ES406" t="s">
        <v>2474</v>
      </c>
      <c r="FA406" t="s">
        <v>245</v>
      </c>
      <c r="FB406" t="s">
        <v>308</v>
      </c>
      <c r="FD406" t="s">
        <v>308</v>
      </c>
      <c r="FE406" t="s">
        <v>309</v>
      </c>
      <c r="FF406" t="s">
        <v>309</v>
      </c>
      <c r="FK406" t="s">
        <v>263</v>
      </c>
      <c r="FL406" t="s">
        <v>16455</v>
      </c>
      <c r="FN406" t="s">
        <v>410</v>
      </c>
      <c r="FO406" t="s">
        <v>414</v>
      </c>
      <c r="FR406">
        <v>94990</v>
      </c>
      <c r="GB406" t="s">
        <v>266</v>
      </c>
      <c r="GC406" t="s">
        <v>225</v>
      </c>
      <c r="GD406">
        <v>0</v>
      </c>
      <c r="GF406">
        <v>0</v>
      </c>
      <c r="GG406">
        <v>25423</v>
      </c>
      <c r="GI406">
        <v>94990</v>
      </c>
      <c r="GJ406">
        <v>0</v>
      </c>
      <c r="GL406">
        <v>0</v>
      </c>
      <c r="GM406">
        <v>113038</v>
      </c>
      <c r="GS406" t="s">
        <v>267</v>
      </c>
      <c r="GT406" s="2">
        <v>43524</v>
      </c>
      <c r="GU406" t="s">
        <v>268</v>
      </c>
      <c r="GV406" t="s">
        <v>335</v>
      </c>
      <c r="GW406" t="s">
        <v>394</v>
      </c>
      <c r="GZ406" t="s">
        <v>395</v>
      </c>
      <c r="HA406" t="s">
        <v>497</v>
      </c>
      <c r="HB406" t="s">
        <v>312</v>
      </c>
      <c r="HC406" t="s">
        <v>312</v>
      </c>
      <c r="HD406" t="s">
        <v>313</v>
      </c>
      <c r="HE406" t="s">
        <v>230</v>
      </c>
      <c r="HF406" t="s">
        <v>2476</v>
      </c>
      <c r="HR406" t="s">
        <v>278</v>
      </c>
      <c r="HV406">
        <v>94990</v>
      </c>
      <c r="HW406" t="s">
        <v>281</v>
      </c>
      <c r="HY406">
        <v>0</v>
      </c>
      <c r="HZ406">
        <v>0</v>
      </c>
      <c r="IA406" t="s">
        <v>281</v>
      </c>
      <c r="IB406" t="s">
        <v>281</v>
      </c>
      <c r="IE406" t="s">
        <v>283</v>
      </c>
      <c r="IF406" t="s">
        <v>283</v>
      </c>
      <c r="IG406" t="s">
        <v>283</v>
      </c>
      <c r="IH406" t="s">
        <v>284</v>
      </c>
      <c r="II406" t="s">
        <v>285</v>
      </c>
      <c r="IJ406" t="s">
        <v>286</v>
      </c>
      <c r="IK406" t="s">
        <v>278</v>
      </c>
      <c r="IL406" t="s">
        <v>346</v>
      </c>
      <c r="IM406" t="s">
        <v>288</v>
      </c>
      <c r="IN406" t="s">
        <v>289</v>
      </c>
      <c r="IP406" t="s">
        <v>290</v>
      </c>
      <c r="IQ406" t="s">
        <v>284</v>
      </c>
      <c r="IS406" t="s">
        <v>291</v>
      </c>
      <c r="IY406" t="s">
        <v>281</v>
      </c>
    </row>
    <row r="407" spans="1:259" x14ac:dyDescent="0.3">
      <c r="A407" s="14">
        <f>DAY(AVANZA[[#This Row],[FechaSeguimiento]])</f>
        <v>9</v>
      </c>
      <c r="B407" s="14">
        <f>MONTH(AVANZA[[#This Row],[FechaSeguimiento]])</f>
        <v>5</v>
      </c>
      <c r="C407"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407" t="str">
        <f>LOWER(IFERROR(VLOOKUP(AVANZA[[#This Row],[ID_Peticion]],CANCELADAS[#All],2,0),""))</f>
        <v/>
      </c>
      <c r="E407" t="str">
        <f>LOWER(IFERROR(VLOOKUP(AVANZA[[#This Row],[ID_Peticion]],CANCELADAS[#All],3,0),""))</f>
        <v/>
      </c>
      <c r="F407" t="str">
        <f>LOWER(IF(AVANZA[[#This Row],[CEDULA CLIENTE]]&lt;&gt;""," CC: " &amp; COUNTIFS(AVANZA[CEDULA CLIENTE],AVANZA[[#This Row],[CEDULA CLIENTE]]),"")&amp; IF(AVANZA[[#This Row],[Direccion]]&lt;&gt;""," DIR: " &amp; COUNTIFS(AVANZA[Direccion],AVANZA[[#This Row],[Direccion]]),""))</f>
        <v xml:space="preserve"> dir: 1</v>
      </c>
      <c r="G407" t="str">
        <f>IFERROR(VLOOKUP(AVANZA[[#This Row],[Cedula_Vendedor_Atis]],PLANTA[[#All],[CEDULA]:[LINEA]],3,0),"No Cruza")</f>
        <v>Marisol Avella</v>
      </c>
      <c r="H407" t="str">
        <f>IFERROR(VLOOKUP(AVANZA[[#This Row],[Cedula_Vendedor_Atis]],PLANTA[[#All],[CEDULA]:[LINEA]],4,0),"No Cruza")</f>
        <v>Fija</v>
      </c>
      <c r="I407" t="str">
        <f>LOWER(IF(AVANZA[[#This Row],[ATRIBUIBLE]]="",AVANZA[[#This Row],[Variable]],AVANZA[[#This Row],[ATRIBUIBLE]]))</f>
        <v>terminada</v>
      </c>
      <c r="J407" s="14">
        <f>IF(AVANZA[[#This Row],[Variable]]=AVANZA[[#Headers],[TERMINADA]],1,0)</f>
        <v>1</v>
      </c>
      <c r="K407" s="14">
        <f>IF(AVANZA[[#This Row],[Variable]]=AVANZA[[#Headers],[ANULADA]],1,0)</f>
        <v>0</v>
      </c>
      <c r="L407" s="14">
        <f>IF(AVANZA[[#This Row],[Variable]]=AVANZA[[#Headers],[PENDIENTE]],1,0)</f>
        <v>0</v>
      </c>
      <c r="M407" s="14">
        <f>IF(AVANZA[[#This Row],[ESTADO AGENDA]]="AGENDADA",1,0)</f>
        <v>0</v>
      </c>
      <c r="N407" s="14">
        <f>IF(AVANZA[[#This Row],[ESTADO AGENDA]]="PENDIENTE DE AGENDAR",1,0)</f>
        <v>0</v>
      </c>
      <c r="O407" s="14">
        <f>IF(AVANZA[[#This Row],[ESTADO AGENDA]]="SUSPENDIDA",1,0)</f>
        <v>0</v>
      </c>
      <c r="P407" t="str" cm="1">
        <f t="array" ref="P407">_xlfn.XLOOKUP(AVANZA[[#This Row],[Num_Agrupacion_Pet_Atis]],Tabla1[[#All],[Numero_de_actuacion]],Tabla1[[#All],[Estado_de_la_orden]],"",0)</f>
        <v/>
      </c>
      <c r="Q407" s="2" t="str" cm="1">
        <f t="array" ref="Q407">_xlfn.XLOOKUP(AVANZA[[#This Row],[Num_Agrupacion_Pet_Atis]],Tabla1[[#All],[Numero_de_actuacion]],Tabla1[[#All],[Fecha_de_la_cita]],"",0)</f>
        <v/>
      </c>
      <c r="R407" t="str" cm="1">
        <f t="array" ref="R407">_xlfn.XLOOKUP(AVANZA[[#This Row],[Num_Agrupacion_Pet_Atis]],Tabla1[[#All],[Numero_de_actuacion]],Tabla1[[#All],[Franja_horaria_de_la_cita]],"",0)</f>
        <v/>
      </c>
      <c r="S407" s="14" t="str">
        <f>IFERROR(DAY(AVANZA[[#This Row],[FECHA AGENDA]]),"")</f>
        <v/>
      </c>
      <c r="T407" s="14" t="str">
        <f>IFERROR(MONTH(AVANZA[[#This Row],[FECHA AGENDA]]),"")</f>
        <v/>
      </c>
      <c r="U407" t="str" cm="1">
        <f t="array" ref="U407">_xlfn.XLOOKUP(AVANZA[[#This Row],[Num_Agrupacion_Pet_Atis]],Tabla1[[#All],[Numero_de_actuacion]],Tabla1[[#All],[Motivo_de_suspension]],"",0)</f>
        <v/>
      </c>
      <c r="V407" s="2" t="str" cm="1">
        <f t="array" ref="V407">_xlfn.XLOOKUP(AVANZA[[#This Row],[Num_Agrupacion_Pet_Atis]],Tabla1[[#All],[Numero_de_actuacion]],Tabla1[[#All],[No_identificacion_cliente]],"",0)</f>
        <v/>
      </c>
      <c r="W407" s="2" t="str" cm="1">
        <f t="array" ref="W407">_xlfn.XLOOKUP(AVANZA[[#This Row],[Num_Agrupacion_Pet_Atis]],Tabla1[[#All],[Numero_de_actuacion]],Tabla1[[#All],[Movil_de_contacto]],"",0)</f>
        <v/>
      </c>
      <c r="X407" s="14">
        <f>IF(OR(AVANZA[[#This Row],[ESTADO LEG]]="Legalizada grabacion",AVANZA[[#This Row],[ESTADO LEG]]="Legalizada aut"),1,0)</f>
        <v>0</v>
      </c>
      <c r="Y407" s="14">
        <f>IF(OR(AVANZA[[#This Row],[ESTADO LEG]]="pdte legalizar",AVANZA[[#This Row],[ESTADO LEG]]="No cruza"),1,0)</f>
        <v>1</v>
      </c>
      <c r="Z407" t="str" cm="1">
        <f t="array" ref="Z407">IF(AVANZA[[#This Row],[Variable]]="Terminada",LOWER(_xlfn.XLOOKUP(AVANZA[[#This Row],[ID_Peticion]],Tabla6[[#All],[NUM_PETICION]],Tabla6[[#All],[ESTADO_LEG]],"NO CRUZA",0)),AVANZA[[#This Row],[Variable]])</f>
        <v>pdte legalizar</v>
      </c>
      <c r="AA407" cm="1">
        <f t="array" ref="AA407">_xlfn.XLOOKUP(AVANZA[[#This Row],[ID_Peticion]],Tabla6[[#All],[NUM_PETICION]],Tabla6[[#All],[DIF_DIAS]],"",0)</f>
        <v>4</v>
      </c>
      <c r="AB407" s="2" cm="1">
        <f t="array" ref="AB407">IFERROR(_xlfn.XLOOKUP(AVANZA[[#This Row],[ID_Peticion]],Tabla6[[#All],[NUM_PETICION]],Tabla6[[#All],[FEC_LEGAL]],"",0),"")</f>
        <v>0</v>
      </c>
      <c r="AC407" s="14">
        <f ca="1">IF(AVANZA[[#This Row],[FECHA LEG]]&lt;&gt;0,IFERROR(AVANZA[[#This Row],[FECHA LEG]]-AVANZA[[#This Row],[FechaIniEstadoSubPetAtis]],0),TODAY()-AVANZA[[#This Row],[FechaIniEstadoSubPetAtis]])</f>
        <v>8</v>
      </c>
      <c r="AD407" s="35" t="str">
        <f ca="1">IF(AVANZA[[#This Row],[FINAL Vs LG]]&lt;&gt;0,IF(AVANZA[[#This Row],[FINAL Vs LG]]&lt;7.1,"100%",IF(AND(AVANZA[[#This Row],[FINAL Vs LG]]&gt;7.1,AVANZA[[#This Row],[FINAL Vs LG]]&lt;11.1),"50%","0%")),0)</f>
        <v>50%</v>
      </c>
      <c r="AE407" s="14">
        <f ca="1">VLOOKUP(DAY(TODAY()),BACK!F:G,2,0)</f>
        <v>14</v>
      </c>
      <c r="AF407" s="14">
        <f>BACK!$I$2</f>
        <v>24</v>
      </c>
      <c r="AG407" s="14">
        <f>IF(AVANZA[[#This Row],[Oferta_empaquetada_comisiones]]="SI",1,0)</f>
        <v>0</v>
      </c>
      <c r="AH407" s="36">
        <f>IF(AVANZA[[#This Row],[Variable]]="TERMINADA",IFERROR(VLOOKUP(AVANZA[[#This Row],[SUPERVISOR]],Tabla2[#All],4,0),0),)</f>
        <v>3.5</v>
      </c>
      <c r="AI407" s="14">
        <f>IF(AVANZA[[#This Row],[Producto]]="BA",1,0)</f>
        <v>1</v>
      </c>
      <c r="AJ407" s="14">
        <f>IF(AVANZA[[#This Row],[Producto]]="DUO",1,0)</f>
        <v>0</v>
      </c>
      <c r="AK407" s="14">
        <f>IF(AVANZA[[#This Row],[Producto]]="TRIO",1,0)</f>
        <v>0</v>
      </c>
      <c r="AL407" t="s">
        <v>870</v>
      </c>
      <c r="AM407">
        <v>-1</v>
      </c>
      <c r="AN407">
        <v>-1</v>
      </c>
      <c r="AO407" t="s">
        <v>16456</v>
      </c>
      <c r="AP407" s="1">
        <v>46146.521550925929</v>
      </c>
      <c r="AQ407">
        <v>-1</v>
      </c>
      <c r="AR407" t="s">
        <v>16457</v>
      </c>
      <c r="AS407">
        <v>-1</v>
      </c>
      <c r="AT407">
        <v>-1</v>
      </c>
      <c r="AU407">
        <v>-1</v>
      </c>
      <c r="AV407">
        <v>-1</v>
      </c>
      <c r="AW407">
        <v>-1</v>
      </c>
      <c r="AX407" t="s">
        <v>224</v>
      </c>
      <c r="AY407">
        <v>-1</v>
      </c>
      <c r="AZ407">
        <v>2026</v>
      </c>
      <c r="BA407">
        <v>5</v>
      </c>
      <c r="BB407">
        <v>9</v>
      </c>
      <c r="BC407">
        <v>-1</v>
      </c>
      <c r="BD407" t="s">
        <v>225</v>
      </c>
      <c r="BE407">
        <v>-1</v>
      </c>
      <c r="BF407">
        <v>20001621954633</v>
      </c>
      <c r="BG407" t="s">
        <v>319</v>
      </c>
      <c r="BH407" t="s">
        <v>320</v>
      </c>
      <c r="BI407" t="s">
        <v>16458</v>
      </c>
      <c r="BJ407">
        <v>-1</v>
      </c>
      <c r="BK407">
        <v>-1</v>
      </c>
      <c r="BL407">
        <v>-1</v>
      </c>
      <c r="BM407" t="s">
        <v>229</v>
      </c>
      <c r="BN407" t="s">
        <v>230</v>
      </c>
      <c r="BO407" t="s">
        <v>16459</v>
      </c>
      <c r="BP407" t="s">
        <v>380</v>
      </c>
      <c r="BQ407">
        <v>2026</v>
      </c>
      <c r="BR407">
        <v>5</v>
      </c>
      <c r="BS407">
        <v>4</v>
      </c>
      <c r="BT407" s="1">
        <v>46151.7340625</v>
      </c>
      <c r="BU407" t="s">
        <v>233</v>
      </c>
      <c r="BV407" s="2">
        <v>46151</v>
      </c>
      <c r="BW407" t="s">
        <v>234</v>
      </c>
      <c r="BX407" s="2">
        <v>46146</v>
      </c>
      <c r="BY407" s="2">
        <v>46151</v>
      </c>
      <c r="BZ407" t="s">
        <v>235</v>
      </c>
      <c r="CA407" t="s">
        <v>1734</v>
      </c>
      <c r="CB407" t="s">
        <v>1002</v>
      </c>
      <c r="CC407" t="s">
        <v>16460</v>
      </c>
      <c r="CD407" t="s">
        <v>2999</v>
      </c>
      <c r="CE407">
        <v>-1</v>
      </c>
      <c r="CF407" t="s">
        <v>1736</v>
      </c>
      <c r="CG407" t="s">
        <v>1006</v>
      </c>
      <c r="CH407" t="s">
        <v>357</v>
      </c>
      <c r="CI407">
        <v>1015443152</v>
      </c>
      <c r="CJ407" t="s">
        <v>877</v>
      </c>
      <c r="CK407" t="s">
        <v>245</v>
      </c>
      <c r="CL407" t="s">
        <v>409</v>
      </c>
      <c r="CM407" t="s">
        <v>247</v>
      </c>
      <c r="CN407" t="s">
        <v>410</v>
      </c>
      <c r="CT407" t="s">
        <v>386</v>
      </c>
      <c r="CU407" t="s">
        <v>225</v>
      </c>
      <c r="CW407" t="s">
        <v>319</v>
      </c>
      <c r="CX407" t="s">
        <v>320</v>
      </c>
      <c r="DA407" t="s">
        <v>250</v>
      </c>
      <c r="DB407">
        <v>-1</v>
      </c>
      <c r="DF407" t="s">
        <v>251</v>
      </c>
      <c r="DJ407" t="s">
        <v>252</v>
      </c>
      <c r="DK407" t="s">
        <v>253</v>
      </c>
      <c r="DL407" t="s">
        <v>254</v>
      </c>
      <c r="DN407" t="s">
        <v>255</v>
      </c>
      <c r="DR407" t="s">
        <v>878</v>
      </c>
      <c r="DS407" t="s">
        <v>877</v>
      </c>
      <c r="DT407" t="s">
        <v>870</v>
      </c>
      <c r="DV407">
        <v>1</v>
      </c>
      <c r="DW407" t="s">
        <v>257</v>
      </c>
      <c r="ED407" s="2">
        <v>46151</v>
      </c>
      <c r="EF407">
        <v>12</v>
      </c>
      <c r="EP407" t="s">
        <v>258</v>
      </c>
      <c r="ES407" t="s">
        <v>1741</v>
      </c>
      <c r="FA407" t="s">
        <v>245</v>
      </c>
      <c r="FB407" t="s">
        <v>1008</v>
      </c>
      <c r="FD407" t="s">
        <v>1008</v>
      </c>
      <c r="FE407" t="s">
        <v>1739</v>
      </c>
      <c r="FF407" t="s">
        <v>1739</v>
      </c>
      <c r="FK407" t="s">
        <v>263</v>
      </c>
      <c r="FL407" t="s">
        <v>16461</v>
      </c>
      <c r="FN407" t="s">
        <v>410</v>
      </c>
      <c r="FO407" t="s">
        <v>414</v>
      </c>
      <c r="FR407">
        <v>94990</v>
      </c>
      <c r="GB407" t="s">
        <v>266</v>
      </c>
      <c r="GC407" t="s">
        <v>225</v>
      </c>
      <c r="GD407">
        <v>0</v>
      </c>
      <c r="GF407">
        <v>0</v>
      </c>
      <c r="GG407">
        <v>25423</v>
      </c>
      <c r="GI407">
        <v>94990</v>
      </c>
      <c r="GJ407">
        <v>0</v>
      </c>
      <c r="GL407">
        <v>0</v>
      </c>
      <c r="GM407">
        <v>113038</v>
      </c>
      <c r="GS407" t="s">
        <v>267</v>
      </c>
      <c r="GT407" s="2">
        <v>43799</v>
      </c>
      <c r="GU407" t="s">
        <v>268</v>
      </c>
      <c r="GV407" t="s">
        <v>335</v>
      </c>
      <c r="GW407" t="s">
        <v>394</v>
      </c>
      <c r="GZ407" t="s">
        <v>395</v>
      </c>
      <c r="HA407" t="s">
        <v>497</v>
      </c>
      <c r="HB407" t="s">
        <v>1011</v>
      </c>
      <c r="HC407" t="s">
        <v>1734</v>
      </c>
      <c r="HD407" t="s">
        <v>257</v>
      </c>
      <c r="HE407" t="s">
        <v>230</v>
      </c>
      <c r="HF407" t="s">
        <v>16462</v>
      </c>
      <c r="HR407" t="s">
        <v>278</v>
      </c>
      <c r="HV407">
        <v>94990</v>
      </c>
      <c r="HW407" t="s">
        <v>281</v>
      </c>
      <c r="HY407">
        <v>0</v>
      </c>
      <c r="HZ407">
        <v>0</v>
      </c>
      <c r="IA407" t="s">
        <v>281</v>
      </c>
      <c r="IB407" t="s">
        <v>281</v>
      </c>
      <c r="IE407" t="s">
        <v>283</v>
      </c>
      <c r="IF407" t="s">
        <v>283</v>
      </c>
      <c r="IG407" t="s">
        <v>283</v>
      </c>
      <c r="IH407" t="s">
        <v>284</v>
      </c>
      <c r="II407" t="s">
        <v>285</v>
      </c>
      <c r="IJ407" t="s">
        <v>286</v>
      </c>
      <c r="IK407" t="s">
        <v>278</v>
      </c>
      <c r="IL407" t="s">
        <v>346</v>
      </c>
      <c r="IM407" t="s">
        <v>288</v>
      </c>
      <c r="IN407" t="s">
        <v>289</v>
      </c>
      <c r="IP407" t="s">
        <v>290</v>
      </c>
      <c r="IQ407" t="s">
        <v>284</v>
      </c>
      <c r="IS407" t="s">
        <v>291</v>
      </c>
      <c r="IT407" t="s">
        <v>453</v>
      </c>
      <c r="IU407" t="s">
        <v>713</v>
      </c>
      <c r="IV407" t="s">
        <v>434</v>
      </c>
      <c r="IW407" t="s">
        <v>318</v>
      </c>
      <c r="IY407" t="s">
        <v>281</v>
      </c>
    </row>
    <row r="408" spans="1:259" x14ac:dyDescent="0.3">
      <c r="A408" s="14">
        <f>DAY(AVANZA[[#This Row],[FechaSeguimiento]])</f>
        <v>9</v>
      </c>
      <c r="B408" s="14">
        <f>MONTH(AVANZA[[#This Row],[FechaSeguimiento]])</f>
        <v>5</v>
      </c>
      <c r="C408"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408" t="str">
        <f>LOWER(IFERROR(VLOOKUP(AVANZA[[#This Row],[ID_Peticion]],CANCELADAS[#All],2,0),""))</f>
        <v/>
      </c>
      <c r="E408" t="str">
        <f>LOWER(IFERROR(VLOOKUP(AVANZA[[#This Row],[ID_Peticion]],CANCELADAS[#All],3,0),""))</f>
        <v/>
      </c>
      <c r="F408" t="str">
        <f>LOWER(IF(AVANZA[[#This Row],[CEDULA CLIENTE]]&lt;&gt;""," CC: " &amp; COUNTIFS(AVANZA[CEDULA CLIENTE],AVANZA[[#This Row],[CEDULA CLIENTE]]),"")&amp; IF(AVANZA[[#This Row],[Direccion]]&lt;&gt;""," DIR: " &amp; COUNTIFS(AVANZA[Direccion],AVANZA[[#This Row],[Direccion]]),""))</f>
        <v xml:space="preserve"> dir: 1</v>
      </c>
      <c r="G408" t="str">
        <f>IFERROR(VLOOKUP(AVANZA[[#This Row],[Cedula_Vendedor_Atis]],PLANTA[[#All],[CEDULA]:[LINEA]],3,0),"No Cruza")</f>
        <v>Marisol Avella</v>
      </c>
      <c r="H408" t="str">
        <f>IFERROR(VLOOKUP(AVANZA[[#This Row],[Cedula_Vendedor_Atis]],PLANTA[[#All],[CEDULA]:[LINEA]],4,0),"No Cruza")</f>
        <v>Fija</v>
      </c>
      <c r="I408" t="str">
        <f>LOWER(IF(AVANZA[[#This Row],[ATRIBUIBLE]]="",AVANZA[[#This Row],[Variable]],AVANZA[[#This Row],[ATRIBUIBLE]]))</f>
        <v>terminada</v>
      </c>
      <c r="J408" s="14">
        <f>IF(AVANZA[[#This Row],[Variable]]=AVANZA[[#Headers],[TERMINADA]],1,0)</f>
        <v>1</v>
      </c>
      <c r="K408" s="14">
        <f>IF(AVANZA[[#This Row],[Variable]]=AVANZA[[#Headers],[ANULADA]],1,0)</f>
        <v>0</v>
      </c>
      <c r="L408" s="14">
        <f>IF(AVANZA[[#This Row],[Variable]]=AVANZA[[#Headers],[PENDIENTE]],1,0)</f>
        <v>0</v>
      </c>
      <c r="M408" s="14">
        <f>IF(AVANZA[[#This Row],[ESTADO AGENDA]]="AGENDADA",1,0)</f>
        <v>0</v>
      </c>
      <c r="N408" s="14">
        <f>IF(AVANZA[[#This Row],[ESTADO AGENDA]]="PENDIENTE DE AGENDAR",1,0)</f>
        <v>0</v>
      </c>
      <c r="O408" s="14">
        <f>IF(AVANZA[[#This Row],[ESTADO AGENDA]]="SUSPENDIDA",1,0)</f>
        <v>0</v>
      </c>
      <c r="P408" t="str" cm="1">
        <f t="array" ref="P408">_xlfn.XLOOKUP(AVANZA[[#This Row],[Num_Agrupacion_Pet_Atis]],Tabla1[[#All],[Numero_de_actuacion]],Tabla1[[#All],[Estado_de_la_orden]],"",0)</f>
        <v/>
      </c>
      <c r="Q408" s="2" t="str" cm="1">
        <f t="array" ref="Q408">_xlfn.XLOOKUP(AVANZA[[#This Row],[Num_Agrupacion_Pet_Atis]],Tabla1[[#All],[Numero_de_actuacion]],Tabla1[[#All],[Fecha_de_la_cita]],"",0)</f>
        <v/>
      </c>
      <c r="R408" t="str" cm="1">
        <f t="array" ref="R408">_xlfn.XLOOKUP(AVANZA[[#This Row],[Num_Agrupacion_Pet_Atis]],Tabla1[[#All],[Numero_de_actuacion]],Tabla1[[#All],[Franja_horaria_de_la_cita]],"",0)</f>
        <v/>
      </c>
      <c r="S408" s="14" t="str">
        <f>IFERROR(DAY(AVANZA[[#This Row],[FECHA AGENDA]]),"")</f>
        <v/>
      </c>
      <c r="T408" s="14" t="str">
        <f>IFERROR(MONTH(AVANZA[[#This Row],[FECHA AGENDA]]),"")</f>
        <v/>
      </c>
      <c r="U408" t="str" cm="1">
        <f t="array" ref="U408">_xlfn.XLOOKUP(AVANZA[[#This Row],[Num_Agrupacion_Pet_Atis]],Tabla1[[#All],[Numero_de_actuacion]],Tabla1[[#All],[Motivo_de_suspension]],"",0)</f>
        <v/>
      </c>
      <c r="V408" s="2" t="str" cm="1">
        <f t="array" ref="V408">_xlfn.XLOOKUP(AVANZA[[#This Row],[Num_Agrupacion_Pet_Atis]],Tabla1[[#All],[Numero_de_actuacion]],Tabla1[[#All],[No_identificacion_cliente]],"",0)</f>
        <v/>
      </c>
      <c r="W408" s="2" t="str" cm="1">
        <f t="array" ref="W408">_xlfn.XLOOKUP(AVANZA[[#This Row],[Num_Agrupacion_Pet_Atis]],Tabla1[[#All],[Numero_de_actuacion]],Tabla1[[#All],[Movil_de_contacto]],"",0)</f>
        <v/>
      </c>
      <c r="X408" s="14">
        <f>IF(OR(AVANZA[[#This Row],[ESTADO LEG]]="Legalizada grabacion",AVANZA[[#This Row],[ESTADO LEG]]="Legalizada aut"),1,0)</f>
        <v>0</v>
      </c>
      <c r="Y408" s="14">
        <f>IF(OR(AVANZA[[#This Row],[ESTADO LEG]]="pdte legalizar",AVANZA[[#This Row],[ESTADO LEG]]="No cruza"),1,0)</f>
        <v>1</v>
      </c>
      <c r="Z408" t="str" cm="1">
        <f t="array" ref="Z408">IF(AVANZA[[#This Row],[Variable]]="Terminada",LOWER(_xlfn.XLOOKUP(AVANZA[[#This Row],[ID_Peticion]],Tabla6[[#All],[NUM_PETICION]],Tabla6[[#All],[ESTADO_LEG]],"NO CRUZA",0)),AVANZA[[#This Row],[Variable]])</f>
        <v>pdte legalizar</v>
      </c>
      <c r="AA408" cm="1">
        <f t="array" ref="AA408">_xlfn.XLOOKUP(AVANZA[[#This Row],[ID_Peticion]],Tabla6[[#All],[NUM_PETICION]],Tabla6[[#All],[DIF_DIAS]],"",0)</f>
        <v>4</v>
      </c>
      <c r="AB408" s="2" cm="1">
        <f t="array" ref="AB408">IFERROR(_xlfn.XLOOKUP(AVANZA[[#This Row],[ID_Peticion]],Tabla6[[#All],[NUM_PETICION]],Tabla6[[#All],[FEC_LEGAL]],"",0),"")</f>
        <v>0</v>
      </c>
      <c r="AC408" s="14">
        <f ca="1">IF(AVANZA[[#This Row],[FECHA LEG]]&lt;&gt;0,IFERROR(AVANZA[[#This Row],[FECHA LEG]]-AVANZA[[#This Row],[FechaIniEstadoSubPetAtis]],0),TODAY()-AVANZA[[#This Row],[FechaIniEstadoSubPetAtis]])</f>
        <v>8</v>
      </c>
      <c r="AD408" s="35" t="str">
        <f ca="1">IF(AVANZA[[#This Row],[FINAL Vs LG]]&lt;&gt;0,IF(AVANZA[[#This Row],[FINAL Vs LG]]&lt;7.1,"100%",IF(AND(AVANZA[[#This Row],[FINAL Vs LG]]&gt;7.1,AVANZA[[#This Row],[FINAL Vs LG]]&lt;11.1),"50%","0%")),0)</f>
        <v>50%</v>
      </c>
      <c r="AE408" s="14">
        <f ca="1">VLOOKUP(DAY(TODAY()),BACK!F:G,2,0)</f>
        <v>14</v>
      </c>
      <c r="AF408" s="14">
        <f>BACK!$I$2</f>
        <v>24</v>
      </c>
      <c r="AG408" s="14">
        <f>IF(AVANZA[[#This Row],[Oferta_empaquetada_comisiones]]="SI",1,0)</f>
        <v>0</v>
      </c>
      <c r="AH408" s="36">
        <f>IF(AVANZA[[#This Row],[Variable]]="TERMINADA",IFERROR(VLOOKUP(AVANZA[[#This Row],[SUPERVISOR]],Tabla2[#All],4,0),0),)</f>
        <v>3.5</v>
      </c>
      <c r="AI408" s="14">
        <f>IF(AVANZA[[#This Row],[Producto]]="BA",1,0)</f>
        <v>1</v>
      </c>
      <c r="AJ408" s="14">
        <f>IF(AVANZA[[#This Row],[Producto]]="DUO",1,0)</f>
        <v>0</v>
      </c>
      <c r="AK408" s="14">
        <f>IF(AVANZA[[#This Row],[Producto]]="TRIO",1,0)</f>
        <v>0</v>
      </c>
      <c r="AL408" t="s">
        <v>797</v>
      </c>
      <c r="AM408">
        <v>-1</v>
      </c>
      <c r="AN408">
        <v>-1</v>
      </c>
      <c r="AO408" t="s">
        <v>16463</v>
      </c>
      <c r="AP408" s="1">
        <v>46150.462604166663</v>
      </c>
      <c r="AQ408">
        <v>-1</v>
      </c>
      <c r="AR408" t="s">
        <v>16464</v>
      </c>
      <c r="AS408">
        <v>-1</v>
      </c>
      <c r="AT408">
        <v>-1</v>
      </c>
      <c r="AU408">
        <v>-1</v>
      </c>
      <c r="AV408">
        <v>-1</v>
      </c>
      <c r="AW408">
        <v>-1</v>
      </c>
      <c r="AX408" t="s">
        <v>224</v>
      </c>
      <c r="AY408">
        <v>-1</v>
      </c>
      <c r="AZ408">
        <v>2026</v>
      </c>
      <c r="BA408">
        <v>5</v>
      </c>
      <c r="BB408">
        <v>9</v>
      </c>
      <c r="BC408">
        <v>-1</v>
      </c>
      <c r="BD408" t="s">
        <v>225</v>
      </c>
      <c r="BE408">
        <v>-1</v>
      </c>
      <c r="BF408">
        <v>20001624454182</v>
      </c>
      <c r="BG408" t="s">
        <v>319</v>
      </c>
      <c r="BH408" t="s">
        <v>320</v>
      </c>
      <c r="BI408" t="s">
        <v>16465</v>
      </c>
      <c r="BJ408">
        <v>-1</v>
      </c>
      <c r="BK408">
        <v>-1</v>
      </c>
      <c r="BL408">
        <v>-1</v>
      </c>
      <c r="BM408" t="s">
        <v>229</v>
      </c>
      <c r="BN408" t="s">
        <v>230</v>
      </c>
      <c r="BO408" t="s">
        <v>16466</v>
      </c>
      <c r="BP408" t="s">
        <v>380</v>
      </c>
      <c r="BQ408">
        <v>2026</v>
      </c>
      <c r="BR408">
        <v>5</v>
      </c>
      <c r="BS408">
        <v>8</v>
      </c>
      <c r="BT408" s="1">
        <v>46151.680925925924</v>
      </c>
      <c r="BU408" t="s">
        <v>233</v>
      </c>
      <c r="BV408" s="2">
        <v>46151</v>
      </c>
      <c r="BW408" t="s">
        <v>234</v>
      </c>
      <c r="BX408" s="2">
        <v>46150</v>
      </c>
      <c r="BY408" s="2">
        <v>46151</v>
      </c>
      <c r="BZ408" t="s">
        <v>235</v>
      </c>
      <c r="CA408" t="s">
        <v>321</v>
      </c>
      <c r="CB408" t="s">
        <v>322</v>
      </c>
      <c r="CC408" t="s">
        <v>16467</v>
      </c>
      <c r="CD408" t="s">
        <v>2839</v>
      </c>
      <c r="CE408">
        <v>-1</v>
      </c>
      <c r="CF408" t="s">
        <v>324</v>
      </c>
      <c r="CG408" t="s">
        <v>325</v>
      </c>
      <c r="CH408" t="s">
        <v>326</v>
      </c>
      <c r="CI408">
        <v>80767494</v>
      </c>
      <c r="CJ408" t="s">
        <v>806</v>
      </c>
      <c r="CK408" t="s">
        <v>245</v>
      </c>
      <c r="CL408" t="s">
        <v>246</v>
      </c>
      <c r="CM408" t="s">
        <v>247</v>
      </c>
      <c r="CN408" t="s">
        <v>248</v>
      </c>
      <c r="CT408" t="s">
        <v>304</v>
      </c>
      <c r="CU408" t="s">
        <v>225</v>
      </c>
      <c r="CW408" t="s">
        <v>319</v>
      </c>
      <c r="CX408" t="s">
        <v>320</v>
      </c>
      <c r="DA408" t="s">
        <v>250</v>
      </c>
      <c r="DB408">
        <v>-1</v>
      </c>
      <c r="DF408" t="s">
        <v>251</v>
      </c>
      <c r="DJ408" t="s">
        <v>252</v>
      </c>
      <c r="DK408" t="s">
        <v>253</v>
      </c>
      <c r="DL408" t="s">
        <v>254</v>
      </c>
      <c r="DN408" t="s">
        <v>255</v>
      </c>
      <c r="DR408" t="s">
        <v>807</v>
      </c>
      <c r="DS408" t="s">
        <v>806</v>
      </c>
      <c r="DT408" t="s">
        <v>797</v>
      </c>
      <c r="DV408">
        <v>1</v>
      </c>
      <c r="DW408" t="s">
        <v>331</v>
      </c>
      <c r="ED408" s="2">
        <v>46151</v>
      </c>
      <c r="EF408">
        <v>16</v>
      </c>
      <c r="EP408" t="s">
        <v>258</v>
      </c>
      <c r="ES408" t="s">
        <v>412</v>
      </c>
      <c r="FA408" t="s">
        <v>245</v>
      </c>
      <c r="FB408" t="s">
        <v>333</v>
      </c>
      <c r="FD408" t="s">
        <v>333</v>
      </c>
      <c r="FE408" t="s">
        <v>334</v>
      </c>
      <c r="FF408" t="s">
        <v>334</v>
      </c>
      <c r="FK408" t="s">
        <v>263</v>
      </c>
      <c r="FL408" t="s">
        <v>16468</v>
      </c>
      <c r="FN408" t="s">
        <v>248</v>
      </c>
      <c r="FO408" t="s">
        <v>265</v>
      </c>
      <c r="FR408">
        <v>94990</v>
      </c>
      <c r="GB408" t="s">
        <v>266</v>
      </c>
      <c r="GC408" t="s">
        <v>225</v>
      </c>
      <c r="GD408">
        <v>0</v>
      </c>
      <c r="GF408">
        <v>0</v>
      </c>
      <c r="GG408">
        <v>25423</v>
      </c>
      <c r="GI408">
        <v>94990</v>
      </c>
      <c r="GJ408">
        <v>0</v>
      </c>
      <c r="GL408">
        <v>0</v>
      </c>
      <c r="GM408">
        <v>113038</v>
      </c>
      <c r="GS408" t="s">
        <v>267</v>
      </c>
      <c r="GT408" s="2">
        <v>45351</v>
      </c>
      <c r="GU408" t="s">
        <v>268</v>
      </c>
      <c r="GV408" t="s">
        <v>335</v>
      </c>
      <c r="GW408" t="s">
        <v>394</v>
      </c>
      <c r="GZ408" t="s">
        <v>395</v>
      </c>
      <c r="HA408" t="s">
        <v>274</v>
      </c>
      <c r="HB408" t="s">
        <v>321</v>
      </c>
      <c r="HC408" t="s">
        <v>321</v>
      </c>
      <c r="HD408" t="s">
        <v>415</v>
      </c>
      <c r="HE408" t="s">
        <v>230</v>
      </c>
      <c r="HF408" t="s">
        <v>14354</v>
      </c>
      <c r="HR408" t="s">
        <v>278</v>
      </c>
      <c r="HV408">
        <v>94990</v>
      </c>
      <c r="HW408" t="s">
        <v>281</v>
      </c>
      <c r="HY408">
        <v>0</v>
      </c>
      <c r="HZ408">
        <v>0</v>
      </c>
      <c r="IA408" t="s">
        <v>279</v>
      </c>
      <c r="IB408" t="s">
        <v>281</v>
      </c>
      <c r="IE408" t="s">
        <v>283</v>
      </c>
      <c r="IF408" t="s">
        <v>283</v>
      </c>
      <c r="IG408" t="s">
        <v>283</v>
      </c>
      <c r="IH408" t="s">
        <v>284</v>
      </c>
      <c r="II408" t="s">
        <v>285</v>
      </c>
      <c r="IJ408" t="s">
        <v>286</v>
      </c>
      <c r="IK408" t="s">
        <v>278</v>
      </c>
      <c r="IL408" t="s">
        <v>287</v>
      </c>
      <c r="IM408" t="s">
        <v>288</v>
      </c>
      <c r="IN408" t="s">
        <v>289</v>
      </c>
      <c r="IP408" t="s">
        <v>290</v>
      </c>
      <c r="IQ408" t="s">
        <v>284</v>
      </c>
      <c r="IS408" t="s">
        <v>291</v>
      </c>
      <c r="IT408" t="s">
        <v>372</v>
      </c>
      <c r="IU408" t="s">
        <v>373</v>
      </c>
      <c r="IV408" t="s">
        <v>373</v>
      </c>
      <c r="IW408" t="s">
        <v>373</v>
      </c>
      <c r="IY408" t="s">
        <v>281</v>
      </c>
    </row>
    <row r="409" spans="1:259" x14ac:dyDescent="0.3">
      <c r="A409" s="14">
        <f>DAY(AVANZA[[#This Row],[FechaSeguimiento]])</f>
        <v>9</v>
      </c>
      <c r="B409" s="14">
        <f>MONTH(AVANZA[[#This Row],[FechaSeguimiento]])</f>
        <v>5</v>
      </c>
      <c r="C409"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409" t="str">
        <f>LOWER(IFERROR(VLOOKUP(AVANZA[[#This Row],[ID_Peticion]],CANCELADAS[#All],2,0),""))</f>
        <v>qc - error en complemento</v>
      </c>
      <c r="E409" t="str">
        <f>LOWER(IFERROR(VLOOKUP(AVANZA[[#This Row],[ID_Peticion]],CANCELADAS[#All],3,0),""))</f>
        <v>asesor</v>
      </c>
      <c r="F409" t="str">
        <f>LOWER(IF(AVANZA[[#This Row],[CEDULA CLIENTE]]&lt;&gt;""," CC: " &amp; COUNTIFS(AVANZA[CEDULA CLIENTE],AVANZA[[#This Row],[CEDULA CLIENTE]]),"")&amp; IF(AVANZA[[#This Row],[Direccion]]&lt;&gt;""," DIR: " &amp; COUNTIFS(AVANZA[Direccion],AVANZA[[#This Row],[Direccion]]),""))</f>
        <v xml:space="preserve"> dir: 1</v>
      </c>
      <c r="G409" t="str">
        <f>IFERROR(VLOOKUP(AVANZA[[#This Row],[Cedula_Vendedor_Atis]],PLANTA[[#All],[CEDULA]:[LINEA]],3,0),"No Cruza")</f>
        <v>Marisol Avella</v>
      </c>
      <c r="H409" t="str">
        <f>IFERROR(VLOOKUP(AVANZA[[#This Row],[Cedula_Vendedor_Atis]],PLANTA[[#All],[CEDULA]:[LINEA]],4,0),"No Cruza")</f>
        <v>Fija</v>
      </c>
      <c r="I409" t="str">
        <f>LOWER(IF(AVANZA[[#This Row],[ATRIBUIBLE]]="",AVANZA[[#This Row],[Variable]],AVANZA[[#This Row],[ATRIBUIBLE]]))</f>
        <v>asesor</v>
      </c>
      <c r="J409" s="14">
        <f>IF(AVANZA[[#This Row],[Variable]]=AVANZA[[#Headers],[TERMINADA]],1,0)</f>
        <v>0</v>
      </c>
      <c r="K409" s="14">
        <f>IF(AVANZA[[#This Row],[Variable]]=AVANZA[[#Headers],[ANULADA]],1,0)</f>
        <v>1</v>
      </c>
      <c r="L409" s="14">
        <f>IF(AVANZA[[#This Row],[Variable]]=AVANZA[[#Headers],[PENDIENTE]],1,0)</f>
        <v>0</v>
      </c>
      <c r="M409" s="14">
        <f>IF(AVANZA[[#This Row],[ESTADO AGENDA]]="AGENDADA",1,0)</f>
        <v>0</v>
      </c>
      <c r="N409" s="14">
        <f>IF(AVANZA[[#This Row],[ESTADO AGENDA]]="PENDIENTE DE AGENDAR",1,0)</f>
        <v>0</v>
      </c>
      <c r="O409" s="14">
        <f>IF(AVANZA[[#This Row],[ESTADO AGENDA]]="SUSPENDIDA",1,0)</f>
        <v>0</v>
      </c>
      <c r="P409" t="str" cm="1">
        <f t="array" ref="P409">_xlfn.XLOOKUP(AVANZA[[#This Row],[Num_Agrupacion_Pet_Atis]],Tabla1[[#All],[Numero_de_actuacion]],Tabla1[[#All],[Estado_de_la_orden]],"",0)</f>
        <v/>
      </c>
      <c r="Q409" s="2" t="str" cm="1">
        <f t="array" ref="Q409">_xlfn.XLOOKUP(AVANZA[[#This Row],[Num_Agrupacion_Pet_Atis]],Tabla1[[#All],[Numero_de_actuacion]],Tabla1[[#All],[Fecha_de_la_cita]],"",0)</f>
        <v/>
      </c>
      <c r="R409" t="str" cm="1">
        <f t="array" ref="R409">_xlfn.XLOOKUP(AVANZA[[#This Row],[Num_Agrupacion_Pet_Atis]],Tabla1[[#All],[Numero_de_actuacion]],Tabla1[[#All],[Franja_horaria_de_la_cita]],"",0)</f>
        <v/>
      </c>
      <c r="S409" s="14" t="str">
        <f>IFERROR(DAY(AVANZA[[#This Row],[FECHA AGENDA]]),"")</f>
        <v/>
      </c>
      <c r="T409" s="14" t="str">
        <f>IFERROR(MONTH(AVANZA[[#This Row],[FECHA AGENDA]]),"")</f>
        <v/>
      </c>
      <c r="U409" t="str" cm="1">
        <f t="array" ref="U409">_xlfn.XLOOKUP(AVANZA[[#This Row],[Num_Agrupacion_Pet_Atis]],Tabla1[[#All],[Numero_de_actuacion]],Tabla1[[#All],[Motivo_de_suspension]],"",0)</f>
        <v/>
      </c>
      <c r="V409" s="2" t="str" cm="1">
        <f t="array" ref="V409">_xlfn.XLOOKUP(AVANZA[[#This Row],[Num_Agrupacion_Pet_Atis]],Tabla1[[#All],[Numero_de_actuacion]],Tabla1[[#All],[No_identificacion_cliente]],"",0)</f>
        <v/>
      </c>
      <c r="W409" s="2" t="str" cm="1">
        <f t="array" ref="W409">_xlfn.XLOOKUP(AVANZA[[#This Row],[Num_Agrupacion_Pet_Atis]],Tabla1[[#All],[Numero_de_actuacion]],Tabla1[[#All],[Movil_de_contacto]],"",0)</f>
        <v/>
      </c>
      <c r="X409" s="14">
        <f>IF(OR(AVANZA[[#This Row],[ESTADO LEG]]="Legalizada grabacion",AVANZA[[#This Row],[ESTADO LEG]]="Legalizada aut"),1,0)</f>
        <v>0</v>
      </c>
      <c r="Y409" s="14">
        <f>IF(OR(AVANZA[[#This Row],[ESTADO LEG]]="pdte legalizar",AVANZA[[#This Row],[ESTADO LEG]]="No cruza"),1,0)</f>
        <v>0</v>
      </c>
      <c r="Z409" t="str" cm="1">
        <f t="array" ref="Z409">IF(AVANZA[[#This Row],[Variable]]="Terminada",LOWER(_xlfn.XLOOKUP(AVANZA[[#This Row],[ID_Peticion]],Tabla6[[#All],[NUM_PETICION]],Tabla6[[#All],[ESTADO_LEG]],"NO CRUZA",0)),AVANZA[[#This Row],[Variable]])</f>
        <v>ANULADA</v>
      </c>
      <c r="AA409" t="str" cm="1">
        <f t="array" ref="AA409">_xlfn.XLOOKUP(AVANZA[[#This Row],[ID_Peticion]],Tabla6[[#All],[NUM_PETICION]],Tabla6[[#All],[DIF_DIAS]],"",0)</f>
        <v/>
      </c>
      <c r="AB409" s="2" t="str" cm="1">
        <f t="array" ref="AB409">IFERROR(_xlfn.XLOOKUP(AVANZA[[#This Row],[ID_Peticion]],Tabla6[[#All],[NUM_PETICION]],Tabla6[[#All],[FEC_LEGAL]],"",0),"")</f>
        <v/>
      </c>
      <c r="AC409" s="14">
        <f ca="1">IF(AVANZA[[#This Row],[FECHA LEG]]&lt;&gt;0,IFERROR(AVANZA[[#This Row],[FECHA LEG]]-AVANZA[[#This Row],[FechaIniEstadoSubPetAtis]],0),TODAY()-AVANZA[[#This Row],[FechaIniEstadoSubPetAtis]])</f>
        <v>0</v>
      </c>
      <c r="AD409" s="35">
        <f ca="1">IF(AVANZA[[#This Row],[FINAL Vs LG]]&lt;&gt;0,IF(AVANZA[[#This Row],[FINAL Vs LG]]&lt;7.1,"100%",IF(AND(AVANZA[[#This Row],[FINAL Vs LG]]&gt;7.1,AVANZA[[#This Row],[FINAL Vs LG]]&lt;11.1),"50%","0%")),0)</f>
        <v>0</v>
      </c>
      <c r="AE409" s="14">
        <f ca="1">VLOOKUP(DAY(TODAY()),BACK!F:G,2,0)</f>
        <v>14</v>
      </c>
      <c r="AF409" s="14">
        <f>BACK!$I$2</f>
        <v>24</v>
      </c>
      <c r="AG409" s="14">
        <f>IF(AVANZA[[#This Row],[Oferta_empaquetada_comisiones]]="SI",1,0)</f>
        <v>0</v>
      </c>
      <c r="AH409" s="36">
        <f>IF(AVANZA[[#This Row],[Variable]]="TERMINADA",IFERROR(VLOOKUP(AVANZA[[#This Row],[SUPERVISOR]],Tabla2[#All],4,0),0),)</f>
        <v>0</v>
      </c>
      <c r="AI409" s="14">
        <f>IF(AVANZA[[#This Row],[Producto]]="BA",1,0)</f>
        <v>0</v>
      </c>
      <c r="AJ409" s="14">
        <f>IF(AVANZA[[#This Row],[Producto]]="DUO",1,0)</f>
        <v>0</v>
      </c>
      <c r="AK409" s="14">
        <f>IF(AVANZA[[#This Row],[Producto]]="TRIO",1,0)</f>
        <v>1</v>
      </c>
      <c r="AL409" t="s">
        <v>746</v>
      </c>
      <c r="AM409">
        <v>-1</v>
      </c>
      <c r="AN409">
        <v>-1</v>
      </c>
      <c r="AO409" t="s">
        <v>16469</v>
      </c>
      <c r="AP409" s="1">
        <v>46139.45103009259</v>
      </c>
      <c r="AQ409">
        <v>-1</v>
      </c>
      <c r="AR409" t="s">
        <v>16470</v>
      </c>
      <c r="AS409">
        <v>-1</v>
      </c>
      <c r="AT409">
        <v>-1</v>
      </c>
      <c r="AU409">
        <v>-1</v>
      </c>
      <c r="AV409">
        <v>-1</v>
      </c>
      <c r="AW409">
        <v>-1</v>
      </c>
      <c r="AX409" t="s">
        <v>224</v>
      </c>
      <c r="AY409">
        <v>-1</v>
      </c>
      <c r="AZ409">
        <v>2026</v>
      </c>
      <c r="BA409">
        <v>5</v>
      </c>
      <c r="BB409">
        <v>9</v>
      </c>
      <c r="BC409">
        <v>-1</v>
      </c>
      <c r="BD409" t="s">
        <v>225</v>
      </c>
      <c r="BE409">
        <v>-1</v>
      </c>
      <c r="BF409">
        <v>20001618694804</v>
      </c>
      <c r="BG409" t="s">
        <v>438</v>
      </c>
      <c r="BH409" t="s">
        <v>439</v>
      </c>
      <c r="BI409" t="s">
        <v>16471</v>
      </c>
      <c r="BJ409">
        <v>-1</v>
      </c>
      <c r="BK409">
        <v>-1</v>
      </c>
      <c r="BL409">
        <v>-1</v>
      </c>
      <c r="BM409" t="s">
        <v>573</v>
      </c>
      <c r="BN409" t="s">
        <v>230</v>
      </c>
      <c r="BO409" t="s">
        <v>16472</v>
      </c>
      <c r="BP409" t="s">
        <v>380</v>
      </c>
      <c r="BQ409">
        <v>2026</v>
      </c>
      <c r="BR409">
        <v>4</v>
      </c>
      <c r="BS409">
        <v>27</v>
      </c>
      <c r="BT409" s="1">
        <v>46151.902858796297</v>
      </c>
      <c r="BU409" t="s">
        <v>575</v>
      </c>
      <c r="BV409" s="2">
        <v>46151</v>
      </c>
      <c r="BW409" t="s">
        <v>576</v>
      </c>
      <c r="BX409" s="2">
        <v>46139</v>
      </c>
      <c r="BY409" s="2">
        <v>46151</v>
      </c>
      <c r="BZ409" t="s">
        <v>235</v>
      </c>
      <c r="CA409" t="s">
        <v>896</v>
      </c>
      <c r="CB409" t="s">
        <v>752</v>
      </c>
      <c r="CC409" t="s">
        <v>16473</v>
      </c>
      <c r="CD409" t="s">
        <v>3747</v>
      </c>
      <c r="CE409">
        <v>-1</v>
      </c>
      <c r="CF409" t="s">
        <v>899</v>
      </c>
      <c r="CG409" t="s">
        <v>756</v>
      </c>
      <c r="CH409" t="s">
        <v>242</v>
      </c>
      <c r="CI409">
        <v>1000857923</v>
      </c>
      <c r="CJ409" t="s">
        <v>759</v>
      </c>
      <c r="CK409" t="s">
        <v>245</v>
      </c>
      <c r="CL409" t="s">
        <v>246</v>
      </c>
      <c r="CM409" t="s">
        <v>247</v>
      </c>
      <c r="CN409" t="s">
        <v>359</v>
      </c>
      <c r="CT409" t="s">
        <v>249</v>
      </c>
      <c r="CU409" t="s">
        <v>387</v>
      </c>
      <c r="CW409" t="s">
        <v>446</v>
      </c>
      <c r="CX409" t="s">
        <v>447</v>
      </c>
      <c r="CY409" t="s">
        <v>13871</v>
      </c>
      <c r="DA409" t="s">
        <v>250</v>
      </c>
      <c r="DB409">
        <v>-1</v>
      </c>
      <c r="DF409" t="s">
        <v>731</v>
      </c>
      <c r="DJ409" t="s">
        <v>252</v>
      </c>
      <c r="DK409" t="s">
        <v>253</v>
      </c>
      <c r="DL409" t="s">
        <v>253</v>
      </c>
      <c r="DN409" t="s">
        <v>390</v>
      </c>
      <c r="DR409" t="s">
        <v>760</v>
      </c>
      <c r="DS409" t="s">
        <v>759</v>
      </c>
      <c r="DT409" t="s">
        <v>758</v>
      </c>
      <c r="DV409">
        <v>1</v>
      </c>
      <c r="DW409" t="s">
        <v>623</v>
      </c>
      <c r="ED409" s="2">
        <v>46151</v>
      </c>
      <c r="EE409" t="s">
        <v>900</v>
      </c>
      <c r="EF409">
        <v>5</v>
      </c>
      <c r="EP409" t="s">
        <v>258</v>
      </c>
      <c r="ES409" t="s">
        <v>14288</v>
      </c>
      <c r="FA409" t="s">
        <v>245</v>
      </c>
      <c r="FB409" t="s">
        <v>763</v>
      </c>
      <c r="FD409" t="s">
        <v>763</v>
      </c>
      <c r="FE409" t="s">
        <v>902</v>
      </c>
      <c r="FF409" t="s">
        <v>903</v>
      </c>
      <c r="FK409" t="s">
        <v>263</v>
      </c>
      <c r="FL409" t="s">
        <v>16474</v>
      </c>
      <c r="FN409" t="s">
        <v>359</v>
      </c>
      <c r="FO409" t="s">
        <v>366</v>
      </c>
      <c r="FR409">
        <v>0</v>
      </c>
      <c r="GB409" t="s">
        <v>266</v>
      </c>
      <c r="GM409">
        <v>0</v>
      </c>
      <c r="GS409" t="s">
        <v>267</v>
      </c>
      <c r="GT409" s="2">
        <v>44165</v>
      </c>
      <c r="GU409" t="s">
        <v>268</v>
      </c>
      <c r="GV409" t="s">
        <v>269</v>
      </c>
      <c r="GW409" t="s">
        <v>270</v>
      </c>
      <c r="GX409" t="s">
        <v>250</v>
      </c>
      <c r="GY409" t="s">
        <v>271</v>
      </c>
      <c r="GZ409" t="s">
        <v>273</v>
      </c>
      <c r="HA409" t="s">
        <v>336</v>
      </c>
      <c r="HC409" t="s">
        <v>337</v>
      </c>
      <c r="HE409" t="s">
        <v>230</v>
      </c>
      <c r="HF409" t="s">
        <v>16475</v>
      </c>
      <c r="HR409" t="s">
        <v>278</v>
      </c>
      <c r="HV409">
        <v>118900</v>
      </c>
      <c r="HW409" t="s">
        <v>279</v>
      </c>
      <c r="HY409">
        <v>0</v>
      </c>
      <c r="HZ409">
        <v>0</v>
      </c>
      <c r="IA409" t="s">
        <v>279</v>
      </c>
      <c r="IB409" t="s">
        <v>281</v>
      </c>
      <c r="IC409" t="s">
        <v>16476</v>
      </c>
      <c r="IE409" t="s">
        <v>283</v>
      </c>
      <c r="IF409" t="s">
        <v>283</v>
      </c>
      <c r="IG409" t="s">
        <v>283</v>
      </c>
      <c r="IH409" t="s">
        <v>284</v>
      </c>
      <c r="II409" t="s">
        <v>285</v>
      </c>
      <c r="IJ409" t="s">
        <v>286</v>
      </c>
      <c r="IK409" t="s">
        <v>278</v>
      </c>
      <c r="IL409" t="s">
        <v>371</v>
      </c>
      <c r="IM409" t="s">
        <v>288</v>
      </c>
      <c r="IN409" t="s">
        <v>290</v>
      </c>
      <c r="IP409" t="s">
        <v>290</v>
      </c>
      <c r="IQ409" t="s">
        <v>284</v>
      </c>
      <c r="IS409" t="s">
        <v>291</v>
      </c>
      <c r="IT409" t="s">
        <v>453</v>
      </c>
      <c r="IU409" t="s">
        <v>1898</v>
      </c>
      <c r="IV409" t="s">
        <v>434</v>
      </c>
      <c r="IW409" t="s">
        <v>1899</v>
      </c>
      <c r="IY409" t="s">
        <v>281</v>
      </c>
    </row>
    <row r="410" spans="1:259" x14ac:dyDescent="0.3">
      <c r="A410" s="14">
        <f>DAY(AVANZA[[#This Row],[FechaSeguimiento]])</f>
        <v>9</v>
      </c>
      <c r="B410" s="14">
        <f>MONTH(AVANZA[[#This Row],[FechaSeguimiento]])</f>
        <v>5</v>
      </c>
      <c r="C410"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410" t="str">
        <f>LOWER(IFERROR(VLOOKUP(AVANZA[[#This Row],[ID_Peticion]],CANCELADAS[#All],2,0),""))</f>
        <v/>
      </c>
      <c r="E410" t="str">
        <f>LOWER(IFERROR(VLOOKUP(AVANZA[[#This Row],[ID_Peticion]],CANCELADAS[#All],3,0),""))</f>
        <v/>
      </c>
      <c r="F410" t="str">
        <f>LOWER(IF(AVANZA[[#This Row],[CEDULA CLIENTE]]&lt;&gt;""," CC: " &amp; COUNTIFS(AVANZA[CEDULA CLIENTE],AVANZA[[#This Row],[CEDULA CLIENTE]]),"")&amp; IF(AVANZA[[#This Row],[Direccion]]&lt;&gt;""," DIR: " &amp; COUNTIFS(AVANZA[Direccion],AVANZA[[#This Row],[Direccion]]),""))</f>
        <v xml:space="preserve"> dir: 1</v>
      </c>
      <c r="G410" t="str">
        <f>IFERROR(VLOOKUP(AVANZA[[#This Row],[Cedula_Vendedor_Atis]],PLANTA[[#All],[CEDULA]:[LINEA]],3,0),"No Cruza")</f>
        <v>Marisol Avella</v>
      </c>
      <c r="H410" t="str">
        <f>IFERROR(VLOOKUP(AVANZA[[#This Row],[Cedula_Vendedor_Atis]],PLANTA[[#All],[CEDULA]:[LINEA]],4,0),"No Cruza")</f>
        <v>Fija</v>
      </c>
      <c r="I410" t="str">
        <f>LOWER(IF(AVANZA[[#This Row],[ATRIBUIBLE]]="",AVANZA[[#This Row],[Variable]],AVANZA[[#This Row],[ATRIBUIBLE]]))</f>
        <v>terminada</v>
      </c>
      <c r="J410" s="14">
        <f>IF(AVANZA[[#This Row],[Variable]]=AVANZA[[#Headers],[TERMINADA]],1,0)</f>
        <v>1</v>
      </c>
      <c r="K410" s="14">
        <f>IF(AVANZA[[#This Row],[Variable]]=AVANZA[[#Headers],[ANULADA]],1,0)</f>
        <v>0</v>
      </c>
      <c r="L410" s="14">
        <f>IF(AVANZA[[#This Row],[Variable]]=AVANZA[[#Headers],[PENDIENTE]],1,0)</f>
        <v>0</v>
      </c>
      <c r="M410" s="14">
        <f>IF(AVANZA[[#This Row],[ESTADO AGENDA]]="AGENDADA",1,0)</f>
        <v>0</v>
      </c>
      <c r="N410" s="14">
        <f>IF(AVANZA[[#This Row],[ESTADO AGENDA]]="PENDIENTE DE AGENDAR",1,0)</f>
        <v>0</v>
      </c>
      <c r="O410" s="14">
        <f>IF(AVANZA[[#This Row],[ESTADO AGENDA]]="SUSPENDIDA",1,0)</f>
        <v>0</v>
      </c>
      <c r="P410" t="str" cm="1">
        <f t="array" ref="P410">_xlfn.XLOOKUP(AVANZA[[#This Row],[Num_Agrupacion_Pet_Atis]],Tabla1[[#All],[Numero_de_actuacion]],Tabla1[[#All],[Estado_de_la_orden]],"",0)</f>
        <v/>
      </c>
      <c r="Q410" s="2" t="str" cm="1">
        <f t="array" ref="Q410">_xlfn.XLOOKUP(AVANZA[[#This Row],[Num_Agrupacion_Pet_Atis]],Tabla1[[#All],[Numero_de_actuacion]],Tabla1[[#All],[Fecha_de_la_cita]],"",0)</f>
        <v/>
      </c>
      <c r="R410" t="str" cm="1">
        <f t="array" ref="R410">_xlfn.XLOOKUP(AVANZA[[#This Row],[Num_Agrupacion_Pet_Atis]],Tabla1[[#All],[Numero_de_actuacion]],Tabla1[[#All],[Franja_horaria_de_la_cita]],"",0)</f>
        <v/>
      </c>
      <c r="S410" s="14" t="str">
        <f>IFERROR(DAY(AVANZA[[#This Row],[FECHA AGENDA]]),"")</f>
        <v/>
      </c>
      <c r="T410" s="14" t="str">
        <f>IFERROR(MONTH(AVANZA[[#This Row],[FECHA AGENDA]]),"")</f>
        <v/>
      </c>
      <c r="U410" t="str" cm="1">
        <f t="array" ref="U410">_xlfn.XLOOKUP(AVANZA[[#This Row],[Num_Agrupacion_Pet_Atis]],Tabla1[[#All],[Numero_de_actuacion]],Tabla1[[#All],[Motivo_de_suspension]],"",0)</f>
        <v/>
      </c>
      <c r="V410" s="2" t="str" cm="1">
        <f t="array" ref="V410">_xlfn.XLOOKUP(AVANZA[[#This Row],[Num_Agrupacion_Pet_Atis]],Tabla1[[#All],[Numero_de_actuacion]],Tabla1[[#All],[No_identificacion_cliente]],"",0)</f>
        <v/>
      </c>
      <c r="W410" s="2" t="str" cm="1">
        <f t="array" ref="W410">_xlfn.XLOOKUP(AVANZA[[#This Row],[Num_Agrupacion_Pet_Atis]],Tabla1[[#All],[Numero_de_actuacion]],Tabla1[[#All],[Movil_de_contacto]],"",0)</f>
        <v/>
      </c>
      <c r="X410" s="14">
        <f>IF(OR(AVANZA[[#This Row],[ESTADO LEG]]="Legalizada grabacion",AVANZA[[#This Row],[ESTADO LEG]]="Legalizada aut"),1,0)</f>
        <v>0</v>
      </c>
      <c r="Y410" s="14">
        <f>IF(OR(AVANZA[[#This Row],[ESTADO LEG]]="pdte legalizar",AVANZA[[#This Row],[ESTADO LEG]]="No cruza"),1,0)</f>
        <v>1</v>
      </c>
      <c r="Z410" t="str" cm="1">
        <f t="array" ref="Z410">IF(AVANZA[[#This Row],[Variable]]="Terminada",LOWER(_xlfn.XLOOKUP(AVANZA[[#This Row],[ID_Peticion]],Tabla6[[#All],[NUM_PETICION]],Tabla6[[#All],[ESTADO_LEG]],"NO CRUZA",0)),AVANZA[[#This Row],[Variable]])</f>
        <v>pdte legalizar</v>
      </c>
      <c r="AA410" cm="1">
        <f t="array" ref="AA410">_xlfn.XLOOKUP(AVANZA[[#This Row],[ID_Peticion]],Tabla6[[#All],[NUM_PETICION]],Tabla6[[#All],[DIF_DIAS]],"",0)</f>
        <v>4</v>
      </c>
      <c r="AB410" s="2" cm="1">
        <f t="array" ref="AB410">IFERROR(_xlfn.XLOOKUP(AVANZA[[#This Row],[ID_Peticion]],Tabla6[[#All],[NUM_PETICION]],Tabla6[[#All],[FEC_LEGAL]],"",0),"")</f>
        <v>0</v>
      </c>
      <c r="AC410" s="14">
        <f ca="1">IF(AVANZA[[#This Row],[FECHA LEG]]&lt;&gt;0,IFERROR(AVANZA[[#This Row],[FECHA LEG]]-AVANZA[[#This Row],[FechaIniEstadoSubPetAtis]],0),TODAY()-AVANZA[[#This Row],[FechaIniEstadoSubPetAtis]])</f>
        <v>8</v>
      </c>
      <c r="AD410" s="35" t="str">
        <f ca="1">IF(AVANZA[[#This Row],[FINAL Vs LG]]&lt;&gt;0,IF(AVANZA[[#This Row],[FINAL Vs LG]]&lt;7.1,"100%",IF(AND(AVANZA[[#This Row],[FINAL Vs LG]]&gt;7.1,AVANZA[[#This Row],[FINAL Vs LG]]&lt;11.1),"50%","0%")),0)</f>
        <v>50%</v>
      </c>
      <c r="AE410" s="14">
        <f ca="1">VLOOKUP(DAY(TODAY()),BACK!F:G,2,0)</f>
        <v>14</v>
      </c>
      <c r="AF410" s="14">
        <f>BACK!$I$2</f>
        <v>24</v>
      </c>
      <c r="AG410" s="14">
        <f>IF(AVANZA[[#This Row],[Oferta_empaquetada_comisiones]]="SI",1,0)</f>
        <v>0</v>
      </c>
      <c r="AH410" s="36">
        <f>IF(AVANZA[[#This Row],[Variable]]="TERMINADA",IFERROR(VLOOKUP(AVANZA[[#This Row],[SUPERVISOR]],Tabla2[#All],4,0),0),)</f>
        <v>3.5</v>
      </c>
      <c r="AI410" s="14">
        <f>IF(AVANZA[[#This Row],[Producto]]="BA",1,0)</f>
        <v>1</v>
      </c>
      <c r="AJ410" s="14">
        <f>IF(AVANZA[[#This Row],[Producto]]="DUO",1,0)</f>
        <v>0</v>
      </c>
      <c r="AK410" s="14">
        <f>IF(AVANZA[[#This Row],[Producto]]="TRIO",1,0)</f>
        <v>0</v>
      </c>
      <c r="AL410" t="s">
        <v>418</v>
      </c>
      <c r="AM410">
        <v>-1</v>
      </c>
      <c r="AN410">
        <v>-1</v>
      </c>
      <c r="AO410" t="s">
        <v>16477</v>
      </c>
      <c r="AP410" s="1">
        <v>46148.85050925926</v>
      </c>
      <c r="AQ410">
        <v>-1</v>
      </c>
      <c r="AR410" t="s">
        <v>16478</v>
      </c>
      <c r="AS410">
        <v>-1</v>
      </c>
      <c r="AT410">
        <v>-1</v>
      </c>
      <c r="AU410">
        <v>-1</v>
      </c>
      <c r="AV410">
        <v>-1</v>
      </c>
      <c r="AW410">
        <v>-1</v>
      </c>
      <c r="AX410" t="s">
        <v>224</v>
      </c>
      <c r="AY410">
        <v>-1</v>
      </c>
      <c r="AZ410">
        <v>2026</v>
      </c>
      <c r="BA410">
        <v>5</v>
      </c>
      <c r="BB410">
        <v>9</v>
      </c>
      <c r="BC410">
        <v>-1</v>
      </c>
      <c r="BD410" t="s">
        <v>225</v>
      </c>
      <c r="BE410">
        <v>-1</v>
      </c>
      <c r="BF410">
        <v>20001623750441</v>
      </c>
      <c r="BG410" t="s">
        <v>226</v>
      </c>
      <c r="BH410" t="s">
        <v>227</v>
      </c>
      <c r="BI410" t="s">
        <v>16479</v>
      </c>
      <c r="BJ410">
        <v>-1</v>
      </c>
      <c r="BK410">
        <v>-1</v>
      </c>
      <c r="BL410">
        <v>-1</v>
      </c>
      <c r="BM410" t="s">
        <v>229</v>
      </c>
      <c r="BN410" t="s">
        <v>230</v>
      </c>
      <c r="BO410" t="s">
        <v>16480</v>
      </c>
      <c r="BP410" t="s">
        <v>232</v>
      </c>
      <c r="BQ410">
        <v>2026</v>
      </c>
      <c r="BR410">
        <v>5</v>
      </c>
      <c r="BS410">
        <v>6</v>
      </c>
      <c r="BT410" s="1">
        <v>46151.462060185186</v>
      </c>
      <c r="BU410" t="s">
        <v>233</v>
      </c>
      <c r="BV410" s="2">
        <v>46151</v>
      </c>
      <c r="BW410" t="s">
        <v>234</v>
      </c>
      <c r="BX410" s="2">
        <v>46148</v>
      </c>
      <c r="BY410" s="2">
        <v>46151</v>
      </c>
      <c r="BZ410" t="s">
        <v>235</v>
      </c>
      <c r="CA410" t="s">
        <v>381</v>
      </c>
      <c r="CB410" t="s">
        <v>353</v>
      </c>
      <c r="CC410" t="s">
        <v>16481</v>
      </c>
      <c r="CD410" t="s">
        <v>3821</v>
      </c>
      <c r="CE410">
        <v>-1</v>
      </c>
      <c r="CF410" t="s">
        <v>384</v>
      </c>
      <c r="CG410" t="s">
        <v>385</v>
      </c>
      <c r="CH410" t="s">
        <v>242</v>
      </c>
      <c r="CI410">
        <v>1022940376</v>
      </c>
      <c r="CJ410" t="s">
        <v>426</v>
      </c>
      <c r="CK410" t="s">
        <v>245</v>
      </c>
      <c r="CL410" t="s">
        <v>409</v>
      </c>
      <c r="CM410" t="s">
        <v>247</v>
      </c>
      <c r="CN410" t="s">
        <v>410</v>
      </c>
      <c r="CT410" t="s">
        <v>386</v>
      </c>
      <c r="CU410" t="s">
        <v>225</v>
      </c>
      <c r="CW410" t="s">
        <v>226</v>
      </c>
      <c r="CX410" t="s">
        <v>227</v>
      </c>
      <c r="DA410" t="s">
        <v>250</v>
      </c>
      <c r="DB410">
        <v>-1</v>
      </c>
      <c r="DF410" t="s">
        <v>251</v>
      </c>
      <c r="DJ410" t="s">
        <v>252</v>
      </c>
      <c r="DK410" t="s">
        <v>253</v>
      </c>
      <c r="DL410" t="s">
        <v>254</v>
      </c>
      <c r="DN410" t="s">
        <v>255</v>
      </c>
      <c r="DR410" t="s">
        <v>427</v>
      </c>
      <c r="DS410" t="s">
        <v>426</v>
      </c>
      <c r="DT410" t="s">
        <v>425</v>
      </c>
      <c r="DV410">
        <v>1</v>
      </c>
      <c r="DW410" t="s">
        <v>283</v>
      </c>
      <c r="ED410" s="2">
        <v>46151</v>
      </c>
      <c r="EE410" t="s">
        <v>343</v>
      </c>
      <c r="EF410">
        <v>1</v>
      </c>
      <c r="EP410" t="s">
        <v>258</v>
      </c>
      <c r="ES410" t="s">
        <v>2227</v>
      </c>
      <c r="FA410" t="s">
        <v>245</v>
      </c>
      <c r="FB410" t="s">
        <v>363</v>
      </c>
      <c r="FD410" t="s">
        <v>308</v>
      </c>
      <c r="FE410" t="s">
        <v>392</v>
      </c>
      <c r="FF410" t="s">
        <v>392</v>
      </c>
      <c r="FK410" t="s">
        <v>263</v>
      </c>
      <c r="FL410" t="s">
        <v>16482</v>
      </c>
      <c r="FN410" t="s">
        <v>410</v>
      </c>
      <c r="FO410" t="s">
        <v>414</v>
      </c>
      <c r="FR410">
        <v>85900</v>
      </c>
      <c r="GB410" t="s">
        <v>266</v>
      </c>
      <c r="GC410" t="s">
        <v>225</v>
      </c>
      <c r="GD410">
        <v>0</v>
      </c>
      <c r="GF410">
        <v>0</v>
      </c>
      <c r="GG410">
        <v>25421</v>
      </c>
      <c r="GI410">
        <v>85900</v>
      </c>
      <c r="GJ410">
        <v>0</v>
      </c>
      <c r="GL410">
        <v>0</v>
      </c>
      <c r="GM410">
        <v>102221</v>
      </c>
      <c r="GS410" t="s">
        <v>267</v>
      </c>
      <c r="GT410" s="2">
        <v>44803</v>
      </c>
      <c r="GU410" t="s">
        <v>268</v>
      </c>
      <c r="GW410" t="s">
        <v>270</v>
      </c>
      <c r="GX410" t="s">
        <v>271</v>
      </c>
      <c r="GY410" t="s">
        <v>272</v>
      </c>
      <c r="GZ410" t="s">
        <v>273</v>
      </c>
      <c r="HA410" t="s">
        <v>274</v>
      </c>
      <c r="HB410" t="s">
        <v>396</v>
      </c>
      <c r="HC410" t="s">
        <v>381</v>
      </c>
      <c r="HD410" t="s">
        <v>385</v>
      </c>
      <c r="HE410" t="s">
        <v>230</v>
      </c>
      <c r="HF410" t="s">
        <v>2229</v>
      </c>
      <c r="HG410" t="s">
        <v>277</v>
      </c>
      <c r="HR410" t="s">
        <v>278</v>
      </c>
      <c r="HV410">
        <v>85900</v>
      </c>
      <c r="HW410" t="s">
        <v>279</v>
      </c>
      <c r="HX410" t="s">
        <v>280</v>
      </c>
      <c r="HY410">
        <v>103568</v>
      </c>
      <c r="HZ410">
        <v>17668</v>
      </c>
      <c r="IA410" t="s">
        <v>279</v>
      </c>
      <c r="IB410" t="s">
        <v>281</v>
      </c>
      <c r="ID410" t="s">
        <v>282</v>
      </c>
      <c r="IE410" t="s">
        <v>283</v>
      </c>
      <c r="IF410" t="s">
        <v>283</v>
      </c>
      <c r="IG410" t="s">
        <v>283</v>
      </c>
      <c r="IH410" t="s">
        <v>284</v>
      </c>
      <c r="II410" t="s">
        <v>285</v>
      </c>
      <c r="IJ410" t="s">
        <v>286</v>
      </c>
      <c r="IK410" t="s">
        <v>278</v>
      </c>
      <c r="IL410" t="s">
        <v>346</v>
      </c>
      <c r="IM410" t="s">
        <v>288</v>
      </c>
      <c r="IN410" t="s">
        <v>289</v>
      </c>
      <c r="IP410" t="s">
        <v>290</v>
      </c>
      <c r="IQ410" t="s">
        <v>284</v>
      </c>
      <c r="IS410" t="s">
        <v>291</v>
      </c>
      <c r="IT410" t="s">
        <v>561</v>
      </c>
      <c r="IY410" t="s">
        <v>281</v>
      </c>
    </row>
    <row r="411" spans="1:259" x14ac:dyDescent="0.3">
      <c r="A411" s="14">
        <f>DAY(AVANZA[[#This Row],[FechaSeguimiento]])</f>
        <v>9</v>
      </c>
      <c r="B411" s="14">
        <f>MONTH(AVANZA[[#This Row],[FechaSeguimiento]])</f>
        <v>5</v>
      </c>
      <c r="C411"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411" t="str">
        <f>LOWER(IFERROR(VLOOKUP(AVANZA[[#This Row],[ID_Peticion]],CANCELADAS[#All],2,0),""))</f>
        <v/>
      </c>
      <c r="E411" t="str">
        <f>LOWER(IFERROR(VLOOKUP(AVANZA[[#This Row],[ID_Peticion]],CANCELADAS[#All],3,0),""))</f>
        <v/>
      </c>
      <c r="F411" t="str">
        <f>LOWER(IF(AVANZA[[#This Row],[CEDULA CLIENTE]]&lt;&gt;""," CC: " &amp; COUNTIFS(AVANZA[CEDULA CLIENTE],AVANZA[[#This Row],[CEDULA CLIENTE]]),"")&amp; IF(AVANZA[[#This Row],[Direccion]]&lt;&gt;""," DIR: " &amp; COUNTIFS(AVANZA[Direccion],AVANZA[[#This Row],[Direccion]]),""))</f>
        <v xml:space="preserve"> dir: 1</v>
      </c>
      <c r="G411" t="str">
        <f>IFERROR(VLOOKUP(AVANZA[[#This Row],[Cedula_Vendedor_Atis]],PLANTA[[#All],[CEDULA]:[LINEA]],3,0),"No Cruza")</f>
        <v>Marisol Avella</v>
      </c>
      <c r="H411" t="str">
        <f>IFERROR(VLOOKUP(AVANZA[[#This Row],[Cedula_Vendedor_Atis]],PLANTA[[#All],[CEDULA]:[LINEA]],4,0),"No Cruza")</f>
        <v>Fija</v>
      </c>
      <c r="I411" t="str">
        <f>LOWER(IF(AVANZA[[#This Row],[ATRIBUIBLE]]="",AVANZA[[#This Row],[Variable]],AVANZA[[#This Row],[ATRIBUIBLE]]))</f>
        <v>terminada</v>
      </c>
      <c r="J411" s="14">
        <f>IF(AVANZA[[#This Row],[Variable]]=AVANZA[[#Headers],[TERMINADA]],1,0)</f>
        <v>1</v>
      </c>
      <c r="K411" s="14">
        <f>IF(AVANZA[[#This Row],[Variable]]=AVANZA[[#Headers],[ANULADA]],1,0)</f>
        <v>0</v>
      </c>
      <c r="L411" s="14">
        <f>IF(AVANZA[[#This Row],[Variable]]=AVANZA[[#Headers],[PENDIENTE]],1,0)</f>
        <v>0</v>
      </c>
      <c r="M411" s="14">
        <f>IF(AVANZA[[#This Row],[ESTADO AGENDA]]="AGENDADA",1,0)</f>
        <v>0</v>
      </c>
      <c r="N411" s="14">
        <f>IF(AVANZA[[#This Row],[ESTADO AGENDA]]="PENDIENTE DE AGENDAR",1,0)</f>
        <v>0</v>
      </c>
      <c r="O411" s="14">
        <f>IF(AVANZA[[#This Row],[ESTADO AGENDA]]="SUSPENDIDA",1,0)</f>
        <v>0</v>
      </c>
      <c r="P411" t="str" cm="1">
        <f t="array" ref="P411">_xlfn.XLOOKUP(AVANZA[[#This Row],[Num_Agrupacion_Pet_Atis]],Tabla1[[#All],[Numero_de_actuacion]],Tabla1[[#All],[Estado_de_la_orden]],"",0)</f>
        <v/>
      </c>
      <c r="Q411" s="2" t="str" cm="1">
        <f t="array" ref="Q411">_xlfn.XLOOKUP(AVANZA[[#This Row],[Num_Agrupacion_Pet_Atis]],Tabla1[[#All],[Numero_de_actuacion]],Tabla1[[#All],[Fecha_de_la_cita]],"",0)</f>
        <v/>
      </c>
      <c r="R411" t="str" cm="1">
        <f t="array" ref="R411">_xlfn.XLOOKUP(AVANZA[[#This Row],[Num_Agrupacion_Pet_Atis]],Tabla1[[#All],[Numero_de_actuacion]],Tabla1[[#All],[Franja_horaria_de_la_cita]],"",0)</f>
        <v/>
      </c>
      <c r="S411" s="14" t="str">
        <f>IFERROR(DAY(AVANZA[[#This Row],[FECHA AGENDA]]),"")</f>
        <v/>
      </c>
      <c r="T411" s="14" t="str">
        <f>IFERROR(MONTH(AVANZA[[#This Row],[FECHA AGENDA]]),"")</f>
        <v/>
      </c>
      <c r="U411" t="str" cm="1">
        <f t="array" ref="U411">_xlfn.XLOOKUP(AVANZA[[#This Row],[Num_Agrupacion_Pet_Atis]],Tabla1[[#All],[Numero_de_actuacion]],Tabla1[[#All],[Motivo_de_suspension]],"",0)</f>
        <v/>
      </c>
      <c r="V411" s="2" t="str" cm="1">
        <f t="array" ref="V411">_xlfn.XLOOKUP(AVANZA[[#This Row],[Num_Agrupacion_Pet_Atis]],Tabla1[[#All],[Numero_de_actuacion]],Tabla1[[#All],[No_identificacion_cliente]],"",0)</f>
        <v/>
      </c>
      <c r="W411" s="2" t="str" cm="1">
        <f t="array" ref="W411">_xlfn.XLOOKUP(AVANZA[[#This Row],[Num_Agrupacion_Pet_Atis]],Tabla1[[#All],[Numero_de_actuacion]],Tabla1[[#All],[Movil_de_contacto]],"",0)</f>
        <v/>
      </c>
      <c r="X411" s="14">
        <f>IF(OR(AVANZA[[#This Row],[ESTADO LEG]]="Legalizada grabacion",AVANZA[[#This Row],[ESTADO LEG]]="Legalizada aut"),1,0)</f>
        <v>0</v>
      </c>
      <c r="Y411" s="14">
        <f>IF(OR(AVANZA[[#This Row],[ESTADO LEG]]="pdte legalizar",AVANZA[[#This Row],[ESTADO LEG]]="No cruza"),1,0)</f>
        <v>1</v>
      </c>
      <c r="Z411" t="str" cm="1">
        <f t="array" ref="Z411">IF(AVANZA[[#This Row],[Variable]]="Terminada",LOWER(_xlfn.XLOOKUP(AVANZA[[#This Row],[ID_Peticion]],Tabla6[[#All],[NUM_PETICION]],Tabla6[[#All],[ESTADO_LEG]],"NO CRUZA",0)),AVANZA[[#This Row],[Variable]])</f>
        <v>pdte legalizar</v>
      </c>
      <c r="AA411" cm="1">
        <f t="array" ref="AA411">_xlfn.XLOOKUP(AVANZA[[#This Row],[ID_Peticion]],Tabla6[[#All],[NUM_PETICION]],Tabla6[[#All],[DIF_DIAS]],"",0)</f>
        <v>4</v>
      </c>
      <c r="AB411" s="2" cm="1">
        <f t="array" ref="AB411">IFERROR(_xlfn.XLOOKUP(AVANZA[[#This Row],[ID_Peticion]],Tabla6[[#All],[NUM_PETICION]],Tabla6[[#All],[FEC_LEGAL]],"",0),"")</f>
        <v>0</v>
      </c>
      <c r="AC411" s="14">
        <f ca="1">IF(AVANZA[[#This Row],[FECHA LEG]]&lt;&gt;0,IFERROR(AVANZA[[#This Row],[FECHA LEG]]-AVANZA[[#This Row],[FechaIniEstadoSubPetAtis]],0),TODAY()-AVANZA[[#This Row],[FechaIniEstadoSubPetAtis]])</f>
        <v>8</v>
      </c>
      <c r="AD411" s="35" t="str">
        <f ca="1">IF(AVANZA[[#This Row],[FINAL Vs LG]]&lt;&gt;0,IF(AVANZA[[#This Row],[FINAL Vs LG]]&lt;7.1,"100%",IF(AND(AVANZA[[#This Row],[FINAL Vs LG]]&gt;7.1,AVANZA[[#This Row],[FINAL Vs LG]]&lt;11.1),"50%","0%")),0)</f>
        <v>50%</v>
      </c>
      <c r="AE411" s="14">
        <f ca="1">VLOOKUP(DAY(TODAY()),BACK!F:G,2,0)</f>
        <v>14</v>
      </c>
      <c r="AF411" s="14">
        <f>BACK!$I$2</f>
        <v>24</v>
      </c>
      <c r="AG411" s="14">
        <f>IF(AVANZA[[#This Row],[Oferta_empaquetada_comisiones]]="SI",1,0)</f>
        <v>0</v>
      </c>
      <c r="AH411" s="36">
        <f>IF(AVANZA[[#This Row],[Variable]]="TERMINADA",IFERROR(VLOOKUP(AVANZA[[#This Row],[SUPERVISOR]],Tabla2[#All],4,0),0),)</f>
        <v>3.5</v>
      </c>
      <c r="AI411" s="14">
        <f>IF(AVANZA[[#This Row],[Producto]]="BA",1,0)</f>
        <v>0</v>
      </c>
      <c r="AJ411" s="14">
        <f>IF(AVANZA[[#This Row],[Producto]]="DUO",1,0)</f>
        <v>0</v>
      </c>
      <c r="AK411" s="14">
        <f>IF(AVANZA[[#This Row],[Producto]]="TRIO",1,0)</f>
        <v>1</v>
      </c>
      <c r="AL411" t="s">
        <v>456</v>
      </c>
      <c r="AM411">
        <v>-1</v>
      </c>
      <c r="AN411">
        <v>-1</v>
      </c>
      <c r="AO411" t="s">
        <v>16483</v>
      </c>
      <c r="AP411" s="1">
        <v>46148.705520833333</v>
      </c>
      <c r="AQ411">
        <v>-1</v>
      </c>
      <c r="AR411" t="s">
        <v>16484</v>
      </c>
      <c r="AS411">
        <v>-1</v>
      </c>
      <c r="AT411">
        <v>-1</v>
      </c>
      <c r="AU411">
        <v>-1</v>
      </c>
      <c r="AV411">
        <v>-1</v>
      </c>
      <c r="AW411">
        <v>-1</v>
      </c>
      <c r="AX411" t="s">
        <v>224</v>
      </c>
      <c r="AY411">
        <v>-1</v>
      </c>
      <c r="AZ411">
        <v>2026</v>
      </c>
      <c r="BA411">
        <v>5</v>
      </c>
      <c r="BB411">
        <v>9</v>
      </c>
      <c r="BC411">
        <v>-1</v>
      </c>
      <c r="BD411" t="s">
        <v>225</v>
      </c>
      <c r="BE411">
        <v>-1</v>
      </c>
      <c r="BF411">
        <v>20001623712354</v>
      </c>
      <c r="BG411" t="s">
        <v>376</v>
      </c>
      <c r="BH411" t="s">
        <v>377</v>
      </c>
      <c r="BI411" t="s">
        <v>16485</v>
      </c>
      <c r="BJ411">
        <v>-1</v>
      </c>
      <c r="BK411">
        <v>-1</v>
      </c>
      <c r="BL411">
        <v>-1</v>
      </c>
      <c r="BM411" t="s">
        <v>229</v>
      </c>
      <c r="BN411" t="s">
        <v>230</v>
      </c>
      <c r="BO411" t="s">
        <v>16486</v>
      </c>
      <c r="BP411" t="s">
        <v>380</v>
      </c>
      <c r="BQ411">
        <v>2026</v>
      </c>
      <c r="BR411">
        <v>5</v>
      </c>
      <c r="BS411">
        <v>6</v>
      </c>
      <c r="BT411" s="1">
        <v>46151.424062500002</v>
      </c>
      <c r="BU411" t="s">
        <v>233</v>
      </c>
      <c r="BV411" s="2">
        <v>46151</v>
      </c>
      <c r="BW411" t="s">
        <v>234</v>
      </c>
      <c r="BX411" s="2">
        <v>46148</v>
      </c>
      <c r="BY411" s="2">
        <v>46151</v>
      </c>
      <c r="BZ411" t="s">
        <v>235</v>
      </c>
      <c r="CA411" t="s">
        <v>3106</v>
      </c>
      <c r="CB411" t="s">
        <v>546</v>
      </c>
      <c r="CC411" t="s">
        <v>16487</v>
      </c>
      <c r="CD411" t="s">
        <v>3113</v>
      </c>
      <c r="CE411">
        <v>-1</v>
      </c>
      <c r="CF411" t="s">
        <v>3105</v>
      </c>
      <c r="CG411" t="s">
        <v>550</v>
      </c>
      <c r="CH411" t="s">
        <v>491</v>
      </c>
      <c r="CI411">
        <v>1018514067</v>
      </c>
      <c r="CJ411" t="s">
        <v>464</v>
      </c>
      <c r="CK411" t="s">
        <v>245</v>
      </c>
      <c r="CL411" t="s">
        <v>409</v>
      </c>
      <c r="CM411" t="s">
        <v>247</v>
      </c>
      <c r="CN411" t="s">
        <v>410</v>
      </c>
      <c r="CT411" t="s">
        <v>693</v>
      </c>
      <c r="CU411" t="s">
        <v>387</v>
      </c>
      <c r="CW411" t="s">
        <v>388</v>
      </c>
      <c r="CX411" t="s">
        <v>389</v>
      </c>
      <c r="DA411" t="s">
        <v>250</v>
      </c>
      <c r="DB411">
        <v>-1</v>
      </c>
      <c r="DF411" t="s">
        <v>251</v>
      </c>
      <c r="DJ411" t="s">
        <v>252</v>
      </c>
      <c r="DK411" t="s">
        <v>253</v>
      </c>
      <c r="DL411" t="s">
        <v>253</v>
      </c>
      <c r="DN411" t="s">
        <v>390</v>
      </c>
      <c r="DR411" t="s">
        <v>465</v>
      </c>
      <c r="DS411" t="s">
        <v>464</v>
      </c>
      <c r="DT411" t="s">
        <v>463</v>
      </c>
      <c r="DV411">
        <v>1</v>
      </c>
      <c r="DW411" t="s">
        <v>554</v>
      </c>
      <c r="ED411" s="2">
        <v>46151</v>
      </c>
      <c r="EF411">
        <v>12</v>
      </c>
      <c r="EP411" t="s">
        <v>258</v>
      </c>
      <c r="ES411" t="s">
        <v>16488</v>
      </c>
      <c r="FA411" t="s">
        <v>245</v>
      </c>
      <c r="FB411" t="s">
        <v>556</v>
      </c>
      <c r="FD411" t="s">
        <v>556</v>
      </c>
      <c r="FE411" t="s">
        <v>4091</v>
      </c>
      <c r="FF411" t="s">
        <v>4091</v>
      </c>
      <c r="FK411" t="s">
        <v>263</v>
      </c>
      <c r="FL411" t="s">
        <v>16489</v>
      </c>
      <c r="FN411" t="s">
        <v>410</v>
      </c>
      <c r="FO411" t="s">
        <v>414</v>
      </c>
      <c r="FR411">
        <v>126994</v>
      </c>
      <c r="GB411" t="s">
        <v>266</v>
      </c>
      <c r="GC411" t="s">
        <v>387</v>
      </c>
      <c r="GD411">
        <v>25016</v>
      </c>
      <c r="GF411">
        <v>2353</v>
      </c>
      <c r="GG411">
        <v>25424</v>
      </c>
      <c r="GI411">
        <v>100314</v>
      </c>
      <c r="GJ411">
        <v>25242</v>
      </c>
      <c r="GL411">
        <v>24327</v>
      </c>
      <c r="GM411">
        <v>151122</v>
      </c>
      <c r="GS411" t="s">
        <v>267</v>
      </c>
      <c r="GT411" s="2">
        <v>45565</v>
      </c>
      <c r="GU411" t="s">
        <v>268</v>
      </c>
      <c r="GV411" t="s">
        <v>269</v>
      </c>
      <c r="GW411" t="s">
        <v>394</v>
      </c>
      <c r="GZ411" t="s">
        <v>395</v>
      </c>
      <c r="HA411" t="s">
        <v>274</v>
      </c>
      <c r="HB411" t="s">
        <v>559</v>
      </c>
      <c r="HC411" t="s">
        <v>3106</v>
      </c>
      <c r="HD411" t="s">
        <v>554</v>
      </c>
      <c r="HE411" t="s">
        <v>230</v>
      </c>
      <c r="HF411" t="s">
        <v>16490</v>
      </c>
      <c r="HR411" t="s">
        <v>278</v>
      </c>
      <c r="HV411">
        <v>131990</v>
      </c>
      <c r="HW411" t="s">
        <v>281</v>
      </c>
      <c r="HY411">
        <v>0</v>
      </c>
      <c r="HZ411">
        <v>0</v>
      </c>
      <c r="IA411" t="s">
        <v>281</v>
      </c>
      <c r="IB411" t="s">
        <v>281</v>
      </c>
      <c r="IE411" t="s">
        <v>283</v>
      </c>
      <c r="IF411" t="s">
        <v>283</v>
      </c>
      <c r="IG411" t="s">
        <v>283</v>
      </c>
      <c r="IH411" t="s">
        <v>284</v>
      </c>
      <c r="II411" t="s">
        <v>285</v>
      </c>
      <c r="IJ411" t="s">
        <v>286</v>
      </c>
      <c r="IK411" t="s">
        <v>278</v>
      </c>
      <c r="IL411" t="s">
        <v>287</v>
      </c>
      <c r="IM411" t="s">
        <v>288</v>
      </c>
      <c r="IN411" t="s">
        <v>289</v>
      </c>
      <c r="IP411" t="s">
        <v>290</v>
      </c>
      <c r="IQ411" t="s">
        <v>284</v>
      </c>
      <c r="IS411" t="s">
        <v>291</v>
      </c>
      <c r="IT411" t="s">
        <v>287</v>
      </c>
      <c r="IY411" t="s">
        <v>281</v>
      </c>
    </row>
    <row r="412" spans="1:259" x14ac:dyDescent="0.3">
      <c r="A412" s="14">
        <f>DAY(AVANZA[[#This Row],[FechaSeguimiento]])</f>
        <v>9</v>
      </c>
      <c r="B412" s="14">
        <f>MONTH(AVANZA[[#This Row],[FechaSeguimiento]])</f>
        <v>5</v>
      </c>
      <c r="C412"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412" t="str">
        <f>LOWER(IFERROR(VLOOKUP(AVANZA[[#This Row],[ID_Peticion]],CANCELADAS[#All],2,0),""))</f>
        <v/>
      </c>
      <c r="E412" t="str">
        <f>LOWER(IFERROR(VLOOKUP(AVANZA[[#This Row],[ID_Peticion]],CANCELADAS[#All],3,0),""))</f>
        <v/>
      </c>
      <c r="F412" t="str">
        <f>LOWER(IF(AVANZA[[#This Row],[CEDULA CLIENTE]]&lt;&gt;""," CC: " &amp; COUNTIFS(AVANZA[CEDULA CLIENTE],AVANZA[[#This Row],[CEDULA CLIENTE]]),"")&amp; IF(AVANZA[[#This Row],[Direccion]]&lt;&gt;""," DIR: " &amp; COUNTIFS(AVANZA[Direccion],AVANZA[[#This Row],[Direccion]]),""))</f>
        <v xml:space="preserve"> dir: 1</v>
      </c>
      <c r="G412" t="str">
        <f>IFERROR(VLOOKUP(AVANZA[[#This Row],[Cedula_Vendedor_Atis]],PLANTA[[#All],[CEDULA]:[LINEA]],3,0),"No Cruza")</f>
        <v>Marisol Avella</v>
      </c>
      <c r="H412" t="str">
        <f>IFERROR(VLOOKUP(AVANZA[[#This Row],[Cedula_Vendedor_Atis]],PLANTA[[#All],[CEDULA]:[LINEA]],4,0),"No Cruza")</f>
        <v>Fija</v>
      </c>
      <c r="I412" t="str">
        <f>LOWER(IF(AVANZA[[#This Row],[ATRIBUIBLE]]="",AVANZA[[#This Row],[Variable]],AVANZA[[#This Row],[ATRIBUIBLE]]))</f>
        <v>terminada</v>
      </c>
      <c r="J412" s="14">
        <f>IF(AVANZA[[#This Row],[Variable]]=AVANZA[[#Headers],[TERMINADA]],1,0)</f>
        <v>1</v>
      </c>
      <c r="K412" s="14">
        <f>IF(AVANZA[[#This Row],[Variable]]=AVANZA[[#Headers],[ANULADA]],1,0)</f>
        <v>0</v>
      </c>
      <c r="L412" s="14">
        <f>IF(AVANZA[[#This Row],[Variable]]=AVANZA[[#Headers],[PENDIENTE]],1,0)</f>
        <v>0</v>
      </c>
      <c r="M412" s="14">
        <f>IF(AVANZA[[#This Row],[ESTADO AGENDA]]="AGENDADA",1,0)</f>
        <v>0</v>
      </c>
      <c r="N412" s="14">
        <f>IF(AVANZA[[#This Row],[ESTADO AGENDA]]="PENDIENTE DE AGENDAR",1,0)</f>
        <v>0</v>
      </c>
      <c r="O412" s="14">
        <f>IF(AVANZA[[#This Row],[ESTADO AGENDA]]="SUSPENDIDA",1,0)</f>
        <v>0</v>
      </c>
      <c r="P412" t="str" cm="1">
        <f t="array" ref="P412">_xlfn.XLOOKUP(AVANZA[[#This Row],[Num_Agrupacion_Pet_Atis]],Tabla1[[#All],[Numero_de_actuacion]],Tabla1[[#All],[Estado_de_la_orden]],"",0)</f>
        <v/>
      </c>
      <c r="Q412" s="2" t="str" cm="1">
        <f t="array" ref="Q412">_xlfn.XLOOKUP(AVANZA[[#This Row],[Num_Agrupacion_Pet_Atis]],Tabla1[[#All],[Numero_de_actuacion]],Tabla1[[#All],[Fecha_de_la_cita]],"",0)</f>
        <v/>
      </c>
      <c r="R412" t="str" cm="1">
        <f t="array" ref="R412">_xlfn.XLOOKUP(AVANZA[[#This Row],[Num_Agrupacion_Pet_Atis]],Tabla1[[#All],[Numero_de_actuacion]],Tabla1[[#All],[Franja_horaria_de_la_cita]],"",0)</f>
        <v/>
      </c>
      <c r="S412" s="14" t="str">
        <f>IFERROR(DAY(AVANZA[[#This Row],[FECHA AGENDA]]),"")</f>
        <v/>
      </c>
      <c r="T412" s="14" t="str">
        <f>IFERROR(MONTH(AVANZA[[#This Row],[FECHA AGENDA]]),"")</f>
        <v/>
      </c>
      <c r="U412" t="str" cm="1">
        <f t="array" ref="U412">_xlfn.XLOOKUP(AVANZA[[#This Row],[Num_Agrupacion_Pet_Atis]],Tabla1[[#All],[Numero_de_actuacion]],Tabla1[[#All],[Motivo_de_suspension]],"",0)</f>
        <v/>
      </c>
      <c r="V412" s="2" t="str" cm="1">
        <f t="array" ref="V412">_xlfn.XLOOKUP(AVANZA[[#This Row],[Num_Agrupacion_Pet_Atis]],Tabla1[[#All],[Numero_de_actuacion]],Tabla1[[#All],[No_identificacion_cliente]],"",0)</f>
        <v/>
      </c>
      <c r="W412" s="2" t="str" cm="1">
        <f t="array" ref="W412">_xlfn.XLOOKUP(AVANZA[[#This Row],[Num_Agrupacion_Pet_Atis]],Tabla1[[#All],[Numero_de_actuacion]],Tabla1[[#All],[Movil_de_contacto]],"",0)</f>
        <v/>
      </c>
      <c r="X412" s="14">
        <f>IF(OR(AVANZA[[#This Row],[ESTADO LEG]]="Legalizada grabacion",AVANZA[[#This Row],[ESTADO LEG]]="Legalizada aut"),1,0)</f>
        <v>0</v>
      </c>
      <c r="Y412" s="14">
        <f>IF(OR(AVANZA[[#This Row],[ESTADO LEG]]="pdte legalizar",AVANZA[[#This Row],[ESTADO LEG]]="No cruza"),1,0)</f>
        <v>1</v>
      </c>
      <c r="Z412" t="str" cm="1">
        <f t="array" ref="Z412">IF(AVANZA[[#This Row],[Variable]]="Terminada",LOWER(_xlfn.XLOOKUP(AVANZA[[#This Row],[ID_Peticion]],Tabla6[[#All],[NUM_PETICION]],Tabla6[[#All],[ESTADO_LEG]],"NO CRUZA",0)),AVANZA[[#This Row],[Variable]])</f>
        <v>pdte legalizar</v>
      </c>
      <c r="AA412" cm="1">
        <f t="array" ref="AA412">_xlfn.XLOOKUP(AVANZA[[#This Row],[ID_Peticion]],Tabla6[[#All],[NUM_PETICION]],Tabla6[[#All],[DIF_DIAS]],"",0)</f>
        <v>4</v>
      </c>
      <c r="AB412" s="2" cm="1">
        <f t="array" ref="AB412">IFERROR(_xlfn.XLOOKUP(AVANZA[[#This Row],[ID_Peticion]],Tabla6[[#All],[NUM_PETICION]],Tabla6[[#All],[FEC_LEGAL]],"",0),"")</f>
        <v>0</v>
      </c>
      <c r="AC412" s="14">
        <f ca="1">IF(AVANZA[[#This Row],[FECHA LEG]]&lt;&gt;0,IFERROR(AVANZA[[#This Row],[FECHA LEG]]-AVANZA[[#This Row],[FechaIniEstadoSubPetAtis]],0),TODAY()-AVANZA[[#This Row],[FechaIniEstadoSubPetAtis]])</f>
        <v>8</v>
      </c>
      <c r="AD412" s="35" t="str">
        <f ca="1">IF(AVANZA[[#This Row],[FINAL Vs LG]]&lt;&gt;0,IF(AVANZA[[#This Row],[FINAL Vs LG]]&lt;7.1,"100%",IF(AND(AVANZA[[#This Row],[FINAL Vs LG]]&gt;7.1,AVANZA[[#This Row],[FINAL Vs LG]]&lt;11.1),"50%","0%")),0)</f>
        <v>50%</v>
      </c>
      <c r="AE412" s="14">
        <f ca="1">VLOOKUP(DAY(TODAY()),BACK!F:G,2,0)</f>
        <v>14</v>
      </c>
      <c r="AF412" s="14">
        <f>BACK!$I$2</f>
        <v>24</v>
      </c>
      <c r="AG412" s="14">
        <f>IF(AVANZA[[#This Row],[Oferta_empaquetada_comisiones]]="SI",1,0)</f>
        <v>0</v>
      </c>
      <c r="AH412" s="36">
        <f>IF(AVANZA[[#This Row],[Variable]]="TERMINADA",IFERROR(VLOOKUP(AVANZA[[#This Row],[SUPERVISOR]],Tabla2[#All],4,0),0),)</f>
        <v>3.5</v>
      </c>
      <c r="AI412" s="14">
        <f>IF(AVANZA[[#This Row],[Producto]]="BA",1,0)</f>
        <v>0</v>
      </c>
      <c r="AJ412" s="14">
        <f>IF(AVANZA[[#This Row],[Producto]]="DUO",1,0)</f>
        <v>0</v>
      </c>
      <c r="AK412" s="14">
        <f>IF(AVANZA[[#This Row],[Producto]]="TRIO",1,0)</f>
        <v>1</v>
      </c>
      <c r="AL412" t="s">
        <v>1961</v>
      </c>
      <c r="AM412">
        <v>-1</v>
      </c>
      <c r="AN412">
        <v>-1</v>
      </c>
      <c r="AO412" t="s">
        <v>16491</v>
      </c>
      <c r="AP412" s="1">
        <v>46150.47929398148</v>
      </c>
      <c r="AQ412">
        <v>-1</v>
      </c>
      <c r="AR412" t="s">
        <v>16492</v>
      </c>
      <c r="AS412">
        <v>-1</v>
      </c>
      <c r="AT412">
        <v>-1</v>
      </c>
      <c r="AU412">
        <v>-1</v>
      </c>
      <c r="AV412">
        <v>-1</v>
      </c>
      <c r="AW412">
        <v>-1</v>
      </c>
      <c r="AX412" t="s">
        <v>224</v>
      </c>
      <c r="AY412">
        <v>-1</v>
      </c>
      <c r="AZ412">
        <v>2026</v>
      </c>
      <c r="BA412">
        <v>5</v>
      </c>
      <c r="BB412">
        <v>9</v>
      </c>
      <c r="BC412">
        <v>-1</v>
      </c>
      <c r="BD412" t="s">
        <v>225</v>
      </c>
      <c r="BE412">
        <v>-1</v>
      </c>
      <c r="BF412">
        <v>20001624447651</v>
      </c>
      <c r="BG412" t="s">
        <v>376</v>
      </c>
      <c r="BH412" t="s">
        <v>377</v>
      </c>
      <c r="BI412" t="s">
        <v>16493</v>
      </c>
      <c r="BJ412">
        <v>-1</v>
      </c>
      <c r="BK412">
        <v>-1</v>
      </c>
      <c r="BL412">
        <v>-1</v>
      </c>
      <c r="BM412" t="s">
        <v>229</v>
      </c>
      <c r="BN412" t="s">
        <v>230</v>
      </c>
      <c r="BO412" t="s">
        <v>16494</v>
      </c>
      <c r="BP412" t="s">
        <v>380</v>
      </c>
      <c r="BQ412">
        <v>2026</v>
      </c>
      <c r="BR412">
        <v>5</v>
      </c>
      <c r="BS412">
        <v>8</v>
      </c>
      <c r="BT412" s="1">
        <v>46151.666805555556</v>
      </c>
      <c r="BU412" t="s">
        <v>233</v>
      </c>
      <c r="BV412" s="2">
        <v>46151</v>
      </c>
      <c r="BW412" t="s">
        <v>234</v>
      </c>
      <c r="BX412" s="2">
        <v>46150</v>
      </c>
      <c r="BY412" s="2">
        <v>46151</v>
      </c>
      <c r="BZ412" t="s">
        <v>235</v>
      </c>
      <c r="CA412" t="s">
        <v>297</v>
      </c>
      <c r="CB412" t="s">
        <v>297</v>
      </c>
      <c r="CC412" t="s">
        <v>16495</v>
      </c>
      <c r="CD412" t="s">
        <v>3411</v>
      </c>
      <c r="CE412">
        <v>-1</v>
      </c>
      <c r="CF412" t="s">
        <v>300</v>
      </c>
      <c r="CG412" t="s">
        <v>301</v>
      </c>
      <c r="CH412" t="s">
        <v>242</v>
      </c>
      <c r="CI412">
        <v>1013654397</v>
      </c>
      <c r="CJ412" t="s">
        <v>1969</v>
      </c>
      <c r="CK412" t="s">
        <v>245</v>
      </c>
      <c r="CL412" t="s">
        <v>246</v>
      </c>
      <c r="CM412" t="s">
        <v>247</v>
      </c>
      <c r="CN412" t="s">
        <v>248</v>
      </c>
      <c r="CT412" t="s">
        <v>386</v>
      </c>
      <c r="CU412" t="s">
        <v>387</v>
      </c>
      <c r="CW412" t="s">
        <v>388</v>
      </c>
      <c r="CX412" t="s">
        <v>389</v>
      </c>
      <c r="DA412" t="s">
        <v>250</v>
      </c>
      <c r="DB412">
        <v>-1</v>
      </c>
      <c r="DF412" t="s">
        <v>251</v>
      </c>
      <c r="DJ412" t="s">
        <v>252</v>
      </c>
      <c r="DK412" t="s">
        <v>253</v>
      </c>
      <c r="DL412" t="s">
        <v>253</v>
      </c>
      <c r="DN412" t="s">
        <v>390</v>
      </c>
      <c r="DR412" t="s">
        <v>1970</v>
      </c>
      <c r="DS412" t="s">
        <v>1969</v>
      </c>
      <c r="DT412" t="s">
        <v>1968</v>
      </c>
      <c r="DV412">
        <v>1</v>
      </c>
      <c r="DW412" t="s">
        <v>283</v>
      </c>
      <c r="ED412" s="2">
        <v>46151</v>
      </c>
      <c r="EE412" t="s">
        <v>343</v>
      </c>
      <c r="EF412">
        <v>16</v>
      </c>
      <c r="EP412" t="s">
        <v>258</v>
      </c>
      <c r="ES412" t="s">
        <v>2075</v>
      </c>
      <c r="EZ412" t="s">
        <v>14143</v>
      </c>
      <c r="FA412" t="s">
        <v>245</v>
      </c>
      <c r="FB412" t="s">
        <v>308</v>
      </c>
      <c r="FD412" t="s">
        <v>308</v>
      </c>
      <c r="FE412" t="s">
        <v>309</v>
      </c>
      <c r="FF412" t="s">
        <v>309</v>
      </c>
      <c r="FK412" t="s">
        <v>263</v>
      </c>
      <c r="FL412" t="s">
        <v>16496</v>
      </c>
      <c r="FN412" t="s">
        <v>248</v>
      </c>
      <c r="FO412" t="s">
        <v>265</v>
      </c>
      <c r="FR412">
        <v>126994</v>
      </c>
      <c r="GB412" t="s">
        <v>266</v>
      </c>
      <c r="GC412" t="s">
        <v>387</v>
      </c>
      <c r="GD412">
        <v>25016</v>
      </c>
      <c r="GF412">
        <v>2353</v>
      </c>
      <c r="GG412">
        <v>25424</v>
      </c>
      <c r="GI412">
        <v>100314</v>
      </c>
      <c r="GJ412">
        <v>25242</v>
      </c>
      <c r="GL412">
        <v>24327</v>
      </c>
      <c r="GM412">
        <v>151122</v>
      </c>
      <c r="GS412" t="s">
        <v>267</v>
      </c>
      <c r="GT412" s="2">
        <v>44469</v>
      </c>
      <c r="GU412" t="s">
        <v>268</v>
      </c>
      <c r="GV412" t="s">
        <v>335</v>
      </c>
      <c r="GW412" t="s">
        <v>394</v>
      </c>
      <c r="GZ412" t="s">
        <v>395</v>
      </c>
      <c r="HA412" t="s">
        <v>336</v>
      </c>
      <c r="HC412" t="s">
        <v>337</v>
      </c>
      <c r="HE412" t="s">
        <v>230</v>
      </c>
      <c r="HF412" t="s">
        <v>14259</v>
      </c>
      <c r="HR412" t="s">
        <v>278</v>
      </c>
      <c r="HV412">
        <v>131990</v>
      </c>
      <c r="HW412" t="s">
        <v>281</v>
      </c>
      <c r="HY412">
        <v>0</v>
      </c>
      <c r="HZ412">
        <v>0</v>
      </c>
      <c r="IA412" t="s">
        <v>281</v>
      </c>
      <c r="IB412" t="s">
        <v>281</v>
      </c>
      <c r="IE412" t="s">
        <v>283</v>
      </c>
      <c r="IF412" t="s">
        <v>283</v>
      </c>
      <c r="IG412" t="s">
        <v>283</v>
      </c>
      <c r="IH412" t="s">
        <v>284</v>
      </c>
      <c r="II412" t="s">
        <v>285</v>
      </c>
      <c r="IJ412" t="s">
        <v>286</v>
      </c>
      <c r="IK412" t="s">
        <v>278</v>
      </c>
      <c r="IL412" t="s">
        <v>287</v>
      </c>
      <c r="IM412" t="s">
        <v>288</v>
      </c>
      <c r="IN412" t="s">
        <v>289</v>
      </c>
      <c r="IP412" t="s">
        <v>290</v>
      </c>
      <c r="IQ412" t="s">
        <v>284</v>
      </c>
      <c r="IS412" t="s">
        <v>291</v>
      </c>
      <c r="IY412" t="s">
        <v>281</v>
      </c>
    </row>
    <row r="413" spans="1:259" x14ac:dyDescent="0.3">
      <c r="A413" s="14">
        <f>DAY(AVANZA[[#This Row],[FechaSeguimiento]])</f>
        <v>9</v>
      </c>
      <c r="B413" s="14">
        <f>MONTH(AVANZA[[#This Row],[FechaSeguimiento]])</f>
        <v>5</v>
      </c>
      <c r="C413"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413" t="str">
        <f>LOWER(IFERROR(VLOOKUP(AVANZA[[#This Row],[ID_Peticion]],CANCELADAS[#All],2,0),""))</f>
        <v>qc - ya tiene servicio movistar instalado</v>
      </c>
      <c r="E413" t="str">
        <f>LOWER(IFERROR(VLOOKUP(AVANZA[[#This Row],[ID_Peticion]],CANCELADAS[#All],3,0),""))</f>
        <v>cliente</v>
      </c>
      <c r="F413" t="str">
        <f>LOWER(IF(AVANZA[[#This Row],[CEDULA CLIENTE]]&lt;&gt;""," CC: " &amp; COUNTIFS(AVANZA[CEDULA CLIENTE],AVANZA[[#This Row],[CEDULA CLIENTE]]),"")&amp; IF(AVANZA[[#This Row],[Direccion]]&lt;&gt;""," DIR: " &amp; COUNTIFS(AVANZA[Direccion],AVANZA[[#This Row],[Direccion]]),""))</f>
        <v xml:space="preserve"> dir: 2</v>
      </c>
      <c r="G413" t="str">
        <f>IFERROR(VLOOKUP(AVANZA[[#This Row],[Cedula_Vendedor_Atis]],PLANTA[[#All],[CEDULA]:[LINEA]],3,0),"No Cruza")</f>
        <v>Marisol Avella</v>
      </c>
      <c r="H413" t="str">
        <f>IFERROR(VLOOKUP(AVANZA[[#This Row],[Cedula_Vendedor_Atis]],PLANTA[[#All],[CEDULA]:[LINEA]],4,0),"No Cruza")</f>
        <v>Fija</v>
      </c>
      <c r="I413" t="str">
        <f>LOWER(IF(AVANZA[[#This Row],[ATRIBUIBLE]]="",AVANZA[[#This Row],[Variable]],AVANZA[[#This Row],[ATRIBUIBLE]]))</f>
        <v>cliente</v>
      </c>
      <c r="J413" s="14">
        <f>IF(AVANZA[[#This Row],[Variable]]=AVANZA[[#Headers],[TERMINADA]],1,0)</f>
        <v>0</v>
      </c>
      <c r="K413" s="14">
        <f>IF(AVANZA[[#This Row],[Variable]]=AVANZA[[#Headers],[ANULADA]],1,0)</f>
        <v>1</v>
      </c>
      <c r="L413" s="14">
        <f>IF(AVANZA[[#This Row],[Variable]]=AVANZA[[#Headers],[PENDIENTE]],1,0)</f>
        <v>0</v>
      </c>
      <c r="M413" s="14">
        <f>IF(AVANZA[[#This Row],[ESTADO AGENDA]]="AGENDADA",1,0)</f>
        <v>0</v>
      </c>
      <c r="N413" s="14">
        <f>IF(AVANZA[[#This Row],[ESTADO AGENDA]]="PENDIENTE DE AGENDAR",1,0)</f>
        <v>0</v>
      </c>
      <c r="O413" s="14">
        <f>IF(AVANZA[[#This Row],[ESTADO AGENDA]]="SUSPENDIDA",1,0)</f>
        <v>0</v>
      </c>
      <c r="P413" t="str" cm="1">
        <f t="array" ref="P413">_xlfn.XLOOKUP(AVANZA[[#This Row],[Num_Agrupacion_Pet_Atis]],Tabla1[[#All],[Numero_de_actuacion]],Tabla1[[#All],[Estado_de_la_orden]],"",0)</f>
        <v/>
      </c>
      <c r="Q413" s="2" t="str" cm="1">
        <f t="array" ref="Q413">_xlfn.XLOOKUP(AVANZA[[#This Row],[Num_Agrupacion_Pet_Atis]],Tabla1[[#All],[Numero_de_actuacion]],Tabla1[[#All],[Fecha_de_la_cita]],"",0)</f>
        <v/>
      </c>
      <c r="R413" t="str" cm="1">
        <f t="array" ref="R413">_xlfn.XLOOKUP(AVANZA[[#This Row],[Num_Agrupacion_Pet_Atis]],Tabla1[[#All],[Numero_de_actuacion]],Tabla1[[#All],[Franja_horaria_de_la_cita]],"",0)</f>
        <v/>
      </c>
      <c r="S413" s="14" t="str">
        <f>IFERROR(DAY(AVANZA[[#This Row],[FECHA AGENDA]]),"")</f>
        <v/>
      </c>
      <c r="T413" s="14" t="str">
        <f>IFERROR(MONTH(AVANZA[[#This Row],[FECHA AGENDA]]),"")</f>
        <v/>
      </c>
      <c r="U413" t="str" cm="1">
        <f t="array" ref="U413">_xlfn.XLOOKUP(AVANZA[[#This Row],[Num_Agrupacion_Pet_Atis]],Tabla1[[#All],[Numero_de_actuacion]],Tabla1[[#All],[Motivo_de_suspension]],"",0)</f>
        <v/>
      </c>
      <c r="V413" s="2" t="str" cm="1">
        <f t="array" ref="V413">_xlfn.XLOOKUP(AVANZA[[#This Row],[Num_Agrupacion_Pet_Atis]],Tabla1[[#All],[Numero_de_actuacion]],Tabla1[[#All],[No_identificacion_cliente]],"",0)</f>
        <v/>
      </c>
      <c r="W413" s="2" t="str" cm="1">
        <f t="array" ref="W413">_xlfn.XLOOKUP(AVANZA[[#This Row],[Num_Agrupacion_Pet_Atis]],Tabla1[[#All],[Numero_de_actuacion]],Tabla1[[#All],[Movil_de_contacto]],"",0)</f>
        <v/>
      </c>
      <c r="X413" s="14">
        <f>IF(OR(AVANZA[[#This Row],[ESTADO LEG]]="Legalizada grabacion",AVANZA[[#This Row],[ESTADO LEG]]="Legalizada aut"),1,0)</f>
        <v>0</v>
      </c>
      <c r="Y413" s="14">
        <f>IF(OR(AVANZA[[#This Row],[ESTADO LEG]]="pdte legalizar",AVANZA[[#This Row],[ESTADO LEG]]="No cruza"),1,0)</f>
        <v>0</v>
      </c>
      <c r="Z413" t="str" cm="1">
        <f t="array" ref="Z413">IF(AVANZA[[#This Row],[Variable]]="Terminada",LOWER(_xlfn.XLOOKUP(AVANZA[[#This Row],[ID_Peticion]],Tabla6[[#All],[NUM_PETICION]],Tabla6[[#All],[ESTADO_LEG]],"NO CRUZA",0)),AVANZA[[#This Row],[Variable]])</f>
        <v>ANULADA</v>
      </c>
      <c r="AA413" t="str" cm="1">
        <f t="array" ref="AA413">_xlfn.XLOOKUP(AVANZA[[#This Row],[ID_Peticion]],Tabla6[[#All],[NUM_PETICION]],Tabla6[[#All],[DIF_DIAS]],"",0)</f>
        <v/>
      </c>
      <c r="AB413" s="2" t="str" cm="1">
        <f t="array" ref="AB413">IFERROR(_xlfn.XLOOKUP(AVANZA[[#This Row],[ID_Peticion]],Tabla6[[#All],[NUM_PETICION]],Tabla6[[#All],[FEC_LEGAL]],"",0),"")</f>
        <v/>
      </c>
      <c r="AC413" s="14">
        <f ca="1">IF(AVANZA[[#This Row],[FECHA LEG]]&lt;&gt;0,IFERROR(AVANZA[[#This Row],[FECHA LEG]]-AVANZA[[#This Row],[FechaIniEstadoSubPetAtis]],0),TODAY()-AVANZA[[#This Row],[FechaIniEstadoSubPetAtis]])</f>
        <v>0</v>
      </c>
      <c r="AD413" s="35">
        <f ca="1">IF(AVANZA[[#This Row],[FINAL Vs LG]]&lt;&gt;0,IF(AVANZA[[#This Row],[FINAL Vs LG]]&lt;7.1,"100%",IF(AND(AVANZA[[#This Row],[FINAL Vs LG]]&gt;7.1,AVANZA[[#This Row],[FINAL Vs LG]]&lt;11.1),"50%","0%")),0)</f>
        <v>0</v>
      </c>
      <c r="AE413" s="14">
        <f ca="1">VLOOKUP(DAY(TODAY()),BACK!F:G,2,0)</f>
        <v>14</v>
      </c>
      <c r="AF413" s="14">
        <f>BACK!$I$2</f>
        <v>24</v>
      </c>
      <c r="AG413" s="14">
        <f>IF(AVANZA[[#This Row],[Oferta_empaquetada_comisiones]]="SI",1,0)</f>
        <v>0</v>
      </c>
      <c r="AH413" s="36">
        <f>IF(AVANZA[[#This Row],[Variable]]="TERMINADA",IFERROR(VLOOKUP(AVANZA[[#This Row],[SUPERVISOR]],Tabla2[#All],4,0),0),)</f>
        <v>0</v>
      </c>
      <c r="AI413" s="14">
        <f>IF(AVANZA[[#This Row],[Producto]]="BA",1,0)</f>
        <v>1</v>
      </c>
      <c r="AJ413" s="14">
        <f>IF(AVANZA[[#This Row],[Producto]]="DUO",1,0)</f>
        <v>0</v>
      </c>
      <c r="AK413" s="14">
        <f>IF(AVANZA[[#This Row],[Producto]]="TRIO",1,0)</f>
        <v>0</v>
      </c>
      <c r="AL413" t="s">
        <v>292</v>
      </c>
      <c r="AM413">
        <v>-1</v>
      </c>
      <c r="AN413">
        <v>-1</v>
      </c>
      <c r="AO413" t="s">
        <v>16497</v>
      </c>
      <c r="AP413" s="1">
        <v>46144.804409722223</v>
      </c>
      <c r="AQ413">
        <v>-1</v>
      </c>
      <c r="AR413" t="s">
        <v>16498</v>
      </c>
      <c r="AS413">
        <v>-1</v>
      </c>
      <c r="AT413">
        <v>-1</v>
      </c>
      <c r="AU413">
        <v>-1</v>
      </c>
      <c r="AV413">
        <v>-1</v>
      </c>
      <c r="AW413">
        <v>-1</v>
      </c>
      <c r="AX413" t="s">
        <v>224</v>
      </c>
      <c r="AY413">
        <v>-1</v>
      </c>
      <c r="AZ413">
        <v>2026</v>
      </c>
      <c r="BA413">
        <v>5</v>
      </c>
      <c r="BB413">
        <v>9</v>
      </c>
      <c r="BC413">
        <v>-1</v>
      </c>
      <c r="BD413" t="s">
        <v>225</v>
      </c>
      <c r="BE413">
        <v>-1</v>
      </c>
      <c r="BF413">
        <v>20001621534072</v>
      </c>
      <c r="BG413" t="s">
        <v>319</v>
      </c>
      <c r="BH413" t="s">
        <v>320</v>
      </c>
      <c r="BI413" t="s">
        <v>16499</v>
      </c>
      <c r="BJ413">
        <v>-1</v>
      </c>
      <c r="BK413">
        <v>-1</v>
      </c>
      <c r="BL413">
        <v>-1</v>
      </c>
      <c r="BM413" t="s">
        <v>573</v>
      </c>
      <c r="BN413" t="s">
        <v>230</v>
      </c>
      <c r="BO413" t="s">
        <v>16500</v>
      </c>
      <c r="BP413" t="s">
        <v>380</v>
      </c>
      <c r="BQ413">
        <v>2026</v>
      </c>
      <c r="BR413">
        <v>5</v>
      </c>
      <c r="BS413">
        <v>2</v>
      </c>
      <c r="BT413" s="1">
        <v>46151.392129629632</v>
      </c>
      <c r="BU413" t="s">
        <v>575</v>
      </c>
      <c r="BV413" s="2">
        <v>46151</v>
      </c>
      <c r="BW413" t="s">
        <v>576</v>
      </c>
      <c r="BX413" s="2">
        <v>46144</v>
      </c>
      <c r="BY413" s="2">
        <v>46151</v>
      </c>
      <c r="BZ413" t="s">
        <v>235</v>
      </c>
      <c r="CA413" t="s">
        <v>1734</v>
      </c>
      <c r="CB413" t="s">
        <v>1002</v>
      </c>
      <c r="CC413" t="s">
        <v>16501</v>
      </c>
      <c r="CD413" t="s">
        <v>3000</v>
      </c>
      <c r="CE413">
        <v>-1</v>
      </c>
      <c r="CF413" t="s">
        <v>1736</v>
      </c>
      <c r="CG413" t="s">
        <v>1006</v>
      </c>
      <c r="CH413" t="s">
        <v>357</v>
      </c>
      <c r="CI413">
        <v>22999736</v>
      </c>
      <c r="CJ413" t="s">
        <v>303</v>
      </c>
      <c r="CK413" t="s">
        <v>245</v>
      </c>
      <c r="CL413" t="s">
        <v>246</v>
      </c>
      <c r="CM413" t="s">
        <v>247</v>
      </c>
      <c r="CN413" t="s">
        <v>248</v>
      </c>
      <c r="CT413" t="s">
        <v>304</v>
      </c>
      <c r="CU413" t="s">
        <v>225</v>
      </c>
      <c r="CW413" t="s">
        <v>319</v>
      </c>
      <c r="CX413" t="s">
        <v>320</v>
      </c>
      <c r="CY413" t="s">
        <v>1196</v>
      </c>
      <c r="DA413" t="s">
        <v>250</v>
      </c>
      <c r="DB413">
        <v>-1</v>
      </c>
      <c r="DF413" t="s">
        <v>731</v>
      </c>
      <c r="DJ413" t="s">
        <v>252</v>
      </c>
      <c r="DK413" t="s">
        <v>253</v>
      </c>
      <c r="DL413" t="s">
        <v>253</v>
      </c>
      <c r="DN413" t="s">
        <v>255</v>
      </c>
      <c r="DR413" t="s">
        <v>305</v>
      </c>
      <c r="DS413" t="s">
        <v>303</v>
      </c>
      <c r="DT413" t="s">
        <v>302</v>
      </c>
      <c r="DV413">
        <v>1</v>
      </c>
      <c r="DW413" t="s">
        <v>257</v>
      </c>
      <c r="EB413" t="s">
        <v>696</v>
      </c>
      <c r="ED413" s="2">
        <v>46151</v>
      </c>
      <c r="EF413">
        <v>9</v>
      </c>
      <c r="EP413" t="s">
        <v>258</v>
      </c>
      <c r="FA413" t="s">
        <v>245</v>
      </c>
      <c r="FB413" t="s">
        <v>1008</v>
      </c>
      <c r="FD413" t="s">
        <v>1008</v>
      </c>
      <c r="FE413" t="s">
        <v>1739</v>
      </c>
      <c r="FF413" t="s">
        <v>1739</v>
      </c>
      <c r="FK413" t="s">
        <v>263</v>
      </c>
      <c r="FN413" t="s">
        <v>248</v>
      </c>
      <c r="FO413" t="s">
        <v>265</v>
      </c>
      <c r="FR413">
        <v>0</v>
      </c>
      <c r="GB413" t="s">
        <v>266</v>
      </c>
      <c r="GM413">
        <v>0</v>
      </c>
      <c r="GS413" t="s">
        <v>267</v>
      </c>
      <c r="GT413" s="2"/>
      <c r="GU413" t="s">
        <v>268</v>
      </c>
      <c r="GV413" t="s">
        <v>335</v>
      </c>
      <c r="GW413" t="s">
        <v>270</v>
      </c>
      <c r="GX413" t="s">
        <v>250</v>
      </c>
      <c r="GY413" t="s">
        <v>271</v>
      </c>
      <c r="GZ413" t="s">
        <v>273</v>
      </c>
      <c r="HE413" t="s">
        <v>230</v>
      </c>
      <c r="HF413" t="s">
        <v>16502</v>
      </c>
      <c r="HR413" t="s">
        <v>278</v>
      </c>
      <c r="HV413">
        <v>94990</v>
      </c>
      <c r="HW413" t="s">
        <v>281</v>
      </c>
      <c r="HY413">
        <v>0</v>
      </c>
      <c r="HZ413">
        <v>0</v>
      </c>
      <c r="IA413" t="s">
        <v>279</v>
      </c>
      <c r="IB413" t="s">
        <v>281</v>
      </c>
      <c r="IC413" t="s">
        <v>16503</v>
      </c>
      <c r="IE413" t="s">
        <v>283</v>
      </c>
      <c r="IF413" t="s">
        <v>283</v>
      </c>
      <c r="IG413" t="s">
        <v>283</v>
      </c>
      <c r="IH413" t="s">
        <v>284</v>
      </c>
      <c r="II413" t="s">
        <v>285</v>
      </c>
      <c r="IJ413" t="s">
        <v>286</v>
      </c>
      <c r="IK413" t="s">
        <v>278</v>
      </c>
      <c r="IL413" t="s">
        <v>287</v>
      </c>
      <c r="IM413" t="s">
        <v>288</v>
      </c>
      <c r="IN413" t="s">
        <v>290</v>
      </c>
      <c r="IO413" t="s">
        <v>16504</v>
      </c>
      <c r="IP413" t="s">
        <v>1199</v>
      </c>
      <c r="IQ413" t="s">
        <v>284</v>
      </c>
      <c r="IR413" t="s">
        <v>304</v>
      </c>
      <c r="IS413" t="s">
        <v>291</v>
      </c>
      <c r="IT413" t="s">
        <v>287</v>
      </c>
      <c r="IY413" t="s">
        <v>281</v>
      </c>
    </row>
    <row r="414" spans="1:259" x14ac:dyDescent="0.3">
      <c r="A414" s="14">
        <f>DAY(AVANZA[[#This Row],[FechaSeguimiento]])</f>
        <v>9</v>
      </c>
      <c r="B414" s="14">
        <f>MONTH(AVANZA[[#This Row],[FechaSeguimiento]])</f>
        <v>5</v>
      </c>
      <c r="C414"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414" t="str">
        <f>LOWER(IFERROR(VLOOKUP(AVANZA[[#This Row],[ID_Peticion]],CANCELADAS[#All],2,0),""))</f>
        <v>qc - no se logro contacto para agendar</v>
      </c>
      <c r="E414" t="str">
        <f>LOWER(IFERROR(VLOOKUP(AVANZA[[#This Row],[ID_Peticion]],CANCELADAS[#All],3,0),""))</f>
        <v>agendamiento</v>
      </c>
      <c r="F414" t="str">
        <f>LOWER(IF(AVANZA[[#This Row],[CEDULA CLIENTE]]&lt;&gt;""," CC: " &amp; COUNTIFS(AVANZA[CEDULA CLIENTE],AVANZA[[#This Row],[CEDULA CLIENTE]]),"")&amp; IF(AVANZA[[#This Row],[Direccion]]&lt;&gt;""," DIR: " &amp; COUNTIFS(AVANZA[Direccion],AVANZA[[#This Row],[Direccion]]),""))</f>
        <v xml:space="preserve"> dir: 1</v>
      </c>
      <c r="G414" t="str">
        <f>IFERROR(VLOOKUP(AVANZA[[#This Row],[Cedula_Vendedor_Atis]],PLANTA[[#All],[CEDULA]:[LINEA]],3,0),"No Cruza")</f>
        <v>Marisol Avella</v>
      </c>
      <c r="H414" t="str">
        <f>IFERROR(VLOOKUP(AVANZA[[#This Row],[Cedula_Vendedor_Atis]],PLANTA[[#All],[CEDULA]:[LINEA]],4,0),"No Cruza")</f>
        <v>Fija</v>
      </c>
      <c r="I414" t="str">
        <f>LOWER(IF(AVANZA[[#This Row],[ATRIBUIBLE]]="",AVANZA[[#This Row],[Variable]],AVANZA[[#This Row],[ATRIBUIBLE]]))</f>
        <v>agendamiento</v>
      </c>
      <c r="J414" s="14">
        <f>IF(AVANZA[[#This Row],[Variable]]=AVANZA[[#Headers],[TERMINADA]],1,0)</f>
        <v>0</v>
      </c>
      <c r="K414" s="14">
        <f>IF(AVANZA[[#This Row],[Variable]]=AVANZA[[#Headers],[ANULADA]],1,0)</f>
        <v>1</v>
      </c>
      <c r="L414" s="14">
        <f>IF(AVANZA[[#This Row],[Variable]]=AVANZA[[#Headers],[PENDIENTE]],1,0)</f>
        <v>0</v>
      </c>
      <c r="M414" s="14">
        <f>IF(AVANZA[[#This Row],[ESTADO AGENDA]]="AGENDADA",1,0)</f>
        <v>0</v>
      </c>
      <c r="N414" s="14">
        <f>IF(AVANZA[[#This Row],[ESTADO AGENDA]]="PENDIENTE DE AGENDAR",1,0)</f>
        <v>0</v>
      </c>
      <c r="O414" s="14">
        <f>IF(AVANZA[[#This Row],[ESTADO AGENDA]]="SUSPENDIDA",1,0)</f>
        <v>0</v>
      </c>
      <c r="P414" t="str" cm="1">
        <f t="array" ref="P414">_xlfn.XLOOKUP(AVANZA[[#This Row],[Num_Agrupacion_Pet_Atis]],Tabla1[[#All],[Numero_de_actuacion]],Tabla1[[#All],[Estado_de_la_orden]],"",0)</f>
        <v/>
      </c>
      <c r="Q414" s="2" t="str" cm="1">
        <f t="array" ref="Q414">_xlfn.XLOOKUP(AVANZA[[#This Row],[Num_Agrupacion_Pet_Atis]],Tabla1[[#All],[Numero_de_actuacion]],Tabla1[[#All],[Fecha_de_la_cita]],"",0)</f>
        <v/>
      </c>
      <c r="R414" t="str" cm="1">
        <f t="array" ref="R414">_xlfn.XLOOKUP(AVANZA[[#This Row],[Num_Agrupacion_Pet_Atis]],Tabla1[[#All],[Numero_de_actuacion]],Tabla1[[#All],[Franja_horaria_de_la_cita]],"",0)</f>
        <v/>
      </c>
      <c r="S414" s="14" t="str">
        <f>IFERROR(DAY(AVANZA[[#This Row],[FECHA AGENDA]]),"")</f>
        <v/>
      </c>
      <c r="T414" s="14" t="str">
        <f>IFERROR(MONTH(AVANZA[[#This Row],[FECHA AGENDA]]),"")</f>
        <v/>
      </c>
      <c r="U414" t="str" cm="1">
        <f t="array" ref="U414">_xlfn.XLOOKUP(AVANZA[[#This Row],[Num_Agrupacion_Pet_Atis]],Tabla1[[#All],[Numero_de_actuacion]],Tabla1[[#All],[Motivo_de_suspension]],"",0)</f>
        <v/>
      </c>
      <c r="V414" s="2" t="str" cm="1">
        <f t="array" ref="V414">_xlfn.XLOOKUP(AVANZA[[#This Row],[Num_Agrupacion_Pet_Atis]],Tabla1[[#All],[Numero_de_actuacion]],Tabla1[[#All],[No_identificacion_cliente]],"",0)</f>
        <v/>
      </c>
      <c r="W414" s="2" t="str" cm="1">
        <f t="array" ref="W414">_xlfn.XLOOKUP(AVANZA[[#This Row],[Num_Agrupacion_Pet_Atis]],Tabla1[[#All],[Numero_de_actuacion]],Tabla1[[#All],[Movil_de_contacto]],"",0)</f>
        <v/>
      </c>
      <c r="X414" s="14">
        <f>IF(OR(AVANZA[[#This Row],[ESTADO LEG]]="Legalizada grabacion",AVANZA[[#This Row],[ESTADO LEG]]="Legalizada aut"),1,0)</f>
        <v>0</v>
      </c>
      <c r="Y414" s="14">
        <f>IF(OR(AVANZA[[#This Row],[ESTADO LEG]]="pdte legalizar",AVANZA[[#This Row],[ESTADO LEG]]="No cruza"),1,0)</f>
        <v>0</v>
      </c>
      <c r="Z414" t="str" cm="1">
        <f t="array" ref="Z414">IF(AVANZA[[#This Row],[Variable]]="Terminada",LOWER(_xlfn.XLOOKUP(AVANZA[[#This Row],[ID_Peticion]],Tabla6[[#All],[NUM_PETICION]],Tabla6[[#All],[ESTADO_LEG]],"NO CRUZA",0)),AVANZA[[#This Row],[Variable]])</f>
        <v>ANULADA</v>
      </c>
      <c r="AA414" t="str" cm="1">
        <f t="array" ref="AA414">_xlfn.XLOOKUP(AVANZA[[#This Row],[ID_Peticion]],Tabla6[[#All],[NUM_PETICION]],Tabla6[[#All],[DIF_DIAS]],"",0)</f>
        <v/>
      </c>
      <c r="AB414" s="2" t="str" cm="1">
        <f t="array" ref="AB414">IFERROR(_xlfn.XLOOKUP(AVANZA[[#This Row],[ID_Peticion]],Tabla6[[#All],[NUM_PETICION]],Tabla6[[#All],[FEC_LEGAL]],"",0),"")</f>
        <v/>
      </c>
      <c r="AC414" s="14">
        <f ca="1">IF(AVANZA[[#This Row],[FECHA LEG]]&lt;&gt;0,IFERROR(AVANZA[[#This Row],[FECHA LEG]]-AVANZA[[#This Row],[FechaIniEstadoSubPetAtis]],0),TODAY()-AVANZA[[#This Row],[FechaIniEstadoSubPetAtis]])</f>
        <v>0</v>
      </c>
      <c r="AD414" s="35">
        <f ca="1">IF(AVANZA[[#This Row],[FINAL Vs LG]]&lt;&gt;0,IF(AVANZA[[#This Row],[FINAL Vs LG]]&lt;7.1,"100%",IF(AND(AVANZA[[#This Row],[FINAL Vs LG]]&gt;7.1,AVANZA[[#This Row],[FINAL Vs LG]]&lt;11.1),"50%","0%")),0)</f>
        <v>0</v>
      </c>
      <c r="AE414" s="14">
        <f ca="1">VLOOKUP(DAY(TODAY()),BACK!F:G,2,0)</f>
        <v>14</v>
      </c>
      <c r="AF414" s="14">
        <f>BACK!$I$2</f>
        <v>24</v>
      </c>
      <c r="AG414" s="14">
        <f>IF(AVANZA[[#This Row],[Oferta_empaquetada_comisiones]]="SI",1,0)</f>
        <v>0</v>
      </c>
      <c r="AH414" s="36">
        <f>IF(AVANZA[[#This Row],[Variable]]="TERMINADA",IFERROR(VLOOKUP(AVANZA[[#This Row],[SUPERVISOR]],Tabla2[#All],4,0),0),)</f>
        <v>0</v>
      </c>
      <c r="AI414" s="14">
        <f>IF(AVANZA[[#This Row],[Producto]]="BA",1,0)</f>
        <v>0</v>
      </c>
      <c r="AJ414" s="14">
        <f>IF(AVANZA[[#This Row],[Producto]]="DUO",1,0)</f>
        <v>0</v>
      </c>
      <c r="AK414" s="14">
        <f>IF(AVANZA[[#This Row],[Producto]]="TRIO",1,0)</f>
        <v>1</v>
      </c>
      <c r="AL414" t="s">
        <v>1060</v>
      </c>
      <c r="AM414">
        <v>-1</v>
      </c>
      <c r="AN414">
        <v>-1</v>
      </c>
      <c r="AO414" t="s">
        <v>16505</v>
      </c>
      <c r="AP414" s="1">
        <v>46125.604062500002</v>
      </c>
      <c r="AQ414">
        <v>-1</v>
      </c>
      <c r="AR414" t="s">
        <v>16506</v>
      </c>
      <c r="AS414">
        <v>-1</v>
      </c>
      <c r="AT414">
        <v>-1</v>
      </c>
      <c r="AU414">
        <v>-1</v>
      </c>
      <c r="AV414">
        <v>-1</v>
      </c>
      <c r="AW414">
        <v>-1</v>
      </c>
      <c r="AX414" t="s">
        <v>224</v>
      </c>
      <c r="AY414">
        <v>-1</v>
      </c>
      <c r="AZ414">
        <v>2026</v>
      </c>
      <c r="BA414">
        <v>5</v>
      </c>
      <c r="BB414">
        <v>9</v>
      </c>
      <c r="BC414">
        <v>-1</v>
      </c>
      <c r="BD414" t="s">
        <v>225</v>
      </c>
      <c r="BE414">
        <v>-1</v>
      </c>
      <c r="BF414">
        <v>20001610475235</v>
      </c>
      <c r="BG414" t="s">
        <v>438</v>
      </c>
      <c r="BH414" t="s">
        <v>439</v>
      </c>
      <c r="BI414" t="s">
        <v>16507</v>
      </c>
      <c r="BJ414">
        <v>-1</v>
      </c>
      <c r="BK414">
        <v>-1</v>
      </c>
      <c r="BL414">
        <v>-1</v>
      </c>
      <c r="BM414" t="s">
        <v>573</v>
      </c>
      <c r="BN414" t="s">
        <v>230</v>
      </c>
      <c r="BO414" t="s">
        <v>16508</v>
      </c>
      <c r="BP414" t="s">
        <v>232</v>
      </c>
      <c r="BQ414">
        <v>2026</v>
      </c>
      <c r="BR414">
        <v>4</v>
      </c>
      <c r="BS414">
        <v>13</v>
      </c>
      <c r="BT414" s="1">
        <v>46151.727858796294</v>
      </c>
      <c r="BU414" t="s">
        <v>575</v>
      </c>
      <c r="BV414" s="2">
        <v>46151</v>
      </c>
      <c r="BW414" t="s">
        <v>576</v>
      </c>
      <c r="BX414" s="2">
        <v>46125</v>
      </c>
      <c r="BY414" s="2">
        <v>46151</v>
      </c>
      <c r="BZ414" t="s">
        <v>235</v>
      </c>
      <c r="CA414" t="s">
        <v>485</v>
      </c>
      <c r="CB414" t="s">
        <v>486</v>
      </c>
      <c r="CC414" t="s">
        <v>16509</v>
      </c>
      <c r="CD414" t="s">
        <v>686</v>
      </c>
      <c r="CE414">
        <v>-1</v>
      </c>
      <c r="CF414" t="s">
        <v>489</v>
      </c>
      <c r="CG414" t="s">
        <v>490</v>
      </c>
      <c r="CH414" t="s">
        <v>491</v>
      </c>
      <c r="CI414">
        <v>1031182302</v>
      </c>
      <c r="CJ414" t="s">
        <v>1068</v>
      </c>
      <c r="CK414" t="s">
        <v>245</v>
      </c>
      <c r="CL414" t="s">
        <v>409</v>
      </c>
      <c r="CM414" t="s">
        <v>247</v>
      </c>
      <c r="CN414" t="s">
        <v>410</v>
      </c>
      <c r="CT414" t="s">
        <v>330</v>
      </c>
      <c r="CU414" t="s">
        <v>387</v>
      </c>
      <c r="CW414" t="s">
        <v>446</v>
      </c>
      <c r="CX414" t="s">
        <v>447</v>
      </c>
      <c r="CY414" t="s">
        <v>730</v>
      </c>
      <c r="DA414" t="s">
        <v>250</v>
      </c>
      <c r="DB414">
        <v>-1</v>
      </c>
      <c r="DF414" t="s">
        <v>731</v>
      </c>
      <c r="DJ414" t="s">
        <v>252</v>
      </c>
      <c r="DK414" t="s">
        <v>253</v>
      </c>
      <c r="DL414" t="s">
        <v>253</v>
      </c>
      <c r="DN414" t="s">
        <v>390</v>
      </c>
      <c r="DR414" t="s">
        <v>1069</v>
      </c>
      <c r="DS414" t="s">
        <v>1068</v>
      </c>
      <c r="DT414" t="s">
        <v>1067</v>
      </c>
      <c r="DV414">
        <v>1</v>
      </c>
      <c r="DW414" t="s">
        <v>257</v>
      </c>
      <c r="ED414" s="2">
        <v>46151</v>
      </c>
      <c r="EF414">
        <v>12</v>
      </c>
      <c r="EP414" t="s">
        <v>258</v>
      </c>
      <c r="FA414" t="s">
        <v>245</v>
      </c>
      <c r="FB414" t="s">
        <v>493</v>
      </c>
      <c r="FD414" t="s">
        <v>493</v>
      </c>
      <c r="FE414" t="s">
        <v>494</v>
      </c>
      <c r="FF414" t="s">
        <v>495</v>
      </c>
      <c r="FK414" t="s">
        <v>263</v>
      </c>
      <c r="FN414" t="s">
        <v>410</v>
      </c>
      <c r="FO414" t="s">
        <v>414</v>
      </c>
      <c r="FR414">
        <v>0</v>
      </c>
      <c r="GB414" t="s">
        <v>266</v>
      </c>
      <c r="GM414">
        <v>0</v>
      </c>
      <c r="GS414" t="s">
        <v>267</v>
      </c>
      <c r="GT414" s="2"/>
      <c r="GU414" t="s">
        <v>268</v>
      </c>
      <c r="GV414" t="s">
        <v>269</v>
      </c>
      <c r="GW414" t="s">
        <v>270</v>
      </c>
      <c r="GX414" t="s">
        <v>272</v>
      </c>
      <c r="GY414" t="s">
        <v>272</v>
      </c>
      <c r="GZ414" t="s">
        <v>344</v>
      </c>
      <c r="HE414" t="s">
        <v>230</v>
      </c>
      <c r="HF414" t="s">
        <v>689</v>
      </c>
      <c r="HR414" t="s">
        <v>278</v>
      </c>
      <c r="HV414">
        <v>118900</v>
      </c>
      <c r="HW414" t="s">
        <v>279</v>
      </c>
      <c r="HY414">
        <v>0</v>
      </c>
      <c r="HZ414">
        <v>0</v>
      </c>
      <c r="IA414" t="s">
        <v>279</v>
      </c>
      <c r="IB414" t="s">
        <v>281</v>
      </c>
      <c r="IC414" t="s">
        <v>16510</v>
      </c>
      <c r="IE414" t="s">
        <v>283</v>
      </c>
      <c r="IF414" t="s">
        <v>283</v>
      </c>
      <c r="IG414" t="s">
        <v>283</v>
      </c>
      <c r="IH414" t="s">
        <v>284</v>
      </c>
      <c r="II414" t="s">
        <v>285</v>
      </c>
      <c r="IJ414" t="s">
        <v>286</v>
      </c>
      <c r="IK414" t="s">
        <v>278</v>
      </c>
      <c r="IL414" t="s">
        <v>346</v>
      </c>
      <c r="IM414" t="s">
        <v>288</v>
      </c>
      <c r="IN414" t="s">
        <v>290</v>
      </c>
      <c r="IP414" t="s">
        <v>735</v>
      </c>
      <c r="IQ414" t="s">
        <v>284</v>
      </c>
      <c r="IS414" t="s">
        <v>291</v>
      </c>
      <c r="IT414" t="s">
        <v>561</v>
      </c>
      <c r="IY414" t="s">
        <v>281</v>
      </c>
    </row>
    <row r="415" spans="1:259" x14ac:dyDescent="0.3">
      <c r="A415" s="14">
        <f>DAY(AVANZA[[#This Row],[FechaSeguimiento]])</f>
        <v>9</v>
      </c>
      <c r="B415" s="14">
        <f>MONTH(AVANZA[[#This Row],[FechaSeguimiento]])</f>
        <v>5</v>
      </c>
      <c r="C415"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415" t="str">
        <f>LOWER(IFERROR(VLOOKUP(AVANZA[[#This Row],[ID_Peticion]],CANCELADAS[#All],2,0),""))</f>
        <v/>
      </c>
      <c r="E415" t="str">
        <f>LOWER(IFERROR(VLOOKUP(AVANZA[[#This Row],[ID_Peticion]],CANCELADAS[#All],3,0),""))</f>
        <v/>
      </c>
      <c r="F415" t="str">
        <f>LOWER(IF(AVANZA[[#This Row],[CEDULA CLIENTE]]&lt;&gt;""," CC: " &amp; COUNTIFS(AVANZA[CEDULA CLIENTE],AVANZA[[#This Row],[CEDULA CLIENTE]]),"")&amp; IF(AVANZA[[#This Row],[Direccion]]&lt;&gt;""," DIR: " &amp; COUNTIFS(AVANZA[Direccion],AVANZA[[#This Row],[Direccion]]),""))</f>
        <v xml:space="preserve"> dir: 1</v>
      </c>
      <c r="G415" t="str">
        <f>IFERROR(VLOOKUP(AVANZA[[#This Row],[Cedula_Vendedor_Atis]],PLANTA[[#All],[CEDULA]:[LINEA]],3,0),"No Cruza")</f>
        <v>Marisol Avella</v>
      </c>
      <c r="H415" t="str">
        <f>IFERROR(VLOOKUP(AVANZA[[#This Row],[Cedula_Vendedor_Atis]],PLANTA[[#All],[CEDULA]:[LINEA]],4,0),"No Cruza")</f>
        <v>Fija</v>
      </c>
      <c r="I415" t="str">
        <f>LOWER(IF(AVANZA[[#This Row],[ATRIBUIBLE]]="",AVANZA[[#This Row],[Variable]],AVANZA[[#This Row],[ATRIBUIBLE]]))</f>
        <v>terminada</v>
      </c>
      <c r="J415" s="14">
        <f>IF(AVANZA[[#This Row],[Variable]]=AVANZA[[#Headers],[TERMINADA]],1,0)</f>
        <v>1</v>
      </c>
      <c r="K415" s="14">
        <f>IF(AVANZA[[#This Row],[Variable]]=AVANZA[[#Headers],[ANULADA]],1,0)</f>
        <v>0</v>
      </c>
      <c r="L415" s="14">
        <f>IF(AVANZA[[#This Row],[Variable]]=AVANZA[[#Headers],[PENDIENTE]],1,0)</f>
        <v>0</v>
      </c>
      <c r="M415" s="14">
        <f>IF(AVANZA[[#This Row],[ESTADO AGENDA]]="AGENDADA",1,0)</f>
        <v>0</v>
      </c>
      <c r="N415" s="14">
        <f>IF(AVANZA[[#This Row],[ESTADO AGENDA]]="PENDIENTE DE AGENDAR",1,0)</f>
        <v>0</v>
      </c>
      <c r="O415" s="14">
        <f>IF(AVANZA[[#This Row],[ESTADO AGENDA]]="SUSPENDIDA",1,0)</f>
        <v>0</v>
      </c>
      <c r="P415" t="str" cm="1">
        <f t="array" ref="P415">_xlfn.XLOOKUP(AVANZA[[#This Row],[Num_Agrupacion_Pet_Atis]],Tabla1[[#All],[Numero_de_actuacion]],Tabla1[[#All],[Estado_de_la_orden]],"",0)</f>
        <v/>
      </c>
      <c r="Q415" s="2" t="str" cm="1">
        <f t="array" ref="Q415">_xlfn.XLOOKUP(AVANZA[[#This Row],[Num_Agrupacion_Pet_Atis]],Tabla1[[#All],[Numero_de_actuacion]],Tabla1[[#All],[Fecha_de_la_cita]],"",0)</f>
        <v/>
      </c>
      <c r="R415" t="str" cm="1">
        <f t="array" ref="R415">_xlfn.XLOOKUP(AVANZA[[#This Row],[Num_Agrupacion_Pet_Atis]],Tabla1[[#All],[Numero_de_actuacion]],Tabla1[[#All],[Franja_horaria_de_la_cita]],"",0)</f>
        <v/>
      </c>
      <c r="S415" s="14" t="str">
        <f>IFERROR(DAY(AVANZA[[#This Row],[FECHA AGENDA]]),"")</f>
        <v/>
      </c>
      <c r="T415" s="14" t="str">
        <f>IFERROR(MONTH(AVANZA[[#This Row],[FECHA AGENDA]]),"")</f>
        <v/>
      </c>
      <c r="U415" t="str" cm="1">
        <f t="array" ref="U415">_xlfn.XLOOKUP(AVANZA[[#This Row],[Num_Agrupacion_Pet_Atis]],Tabla1[[#All],[Numero_de_actuacion]],Tabla1[[#All],[Motivo_de_suspension]],"",0)</f>
        <v/>
      </c>
      <c r="V415" s="2" t="str" cm="1">
        <f t="array" ref="V415">_xlfn.XLOOKUP(AVANZA[[#This Row],[Num_Agrupacion_Pet_Atis]],Tabla1[[#All],[Numero_de_actuacion]],Tabla1[[#All],[No_identificacion_cliente]],"",0)</f>
        <v/>
      </c>
      <c r="W415" s="2" t="str" cm="1">
        <f t="array" ref="W415">_xlfn.XLOOKUP(AVANZA[[#This Row],[Num_Agrupacion_Pet_Atis]],Tabla1[[#All],[Numero_de_actuacion]],Tabla1[[#All],[Movil_de_contacto]],"",0)</f>
        <v/>
      </c>
      <c r="X415" s="14">
        <f>IF(OR(AVANZA[[#This Row],[ESTADO LEG]]="Legalizada grabacion",AVANZA[[#This Row],[ESTADO LEG]]="Legalizada aut"),1,0)</f>
        <v>0</v>
      </c>
      <c r="Y415" s="14">
        <f>IF(OR(AVANZA[[#This Row],[ESTADO LEG]]="pdte legalizar",AVANZA[[#This Row],[ESTADO LEG]]="No cruza"),1,0)</f>
        <v>1</v>
      </c>
      <c r="Z415" t="str" cm="1">
        <f t="array" ref="Z415">IF(AVANZA[[#This Row],[Variable]]="Terminada",LOWER(_xlfn.XLOOKUP(AVANZA[[#This Row],[ID_Peticion]],Tabla6[[#All],[NUM_PETICION]],Tabla6[[#All],[ESTADO_LEG]],"NO CRUZA",0)),AVANZA[[#This Row],[Variable]])</f>
        <v>pdte legalizar</v>
      </c>
      <c r="AA415" cm="1">
        <f t="array" ref="AA415">_xlfn.XLOOKUP(AVANZA[[#This Row],[ID_Peticion]],Tabla6[[#All],[NUM_PETICION]],Tabla6[[#All],[DIF_DIAS]],"",0)</f>
        <v>4</v>
      </c>
      <c r="AB415" s="2" cm="1">
        <f t="array" ref="AB415">IFERROR(_xlfn.XLOOKUP(AVANZA[[#This Row],[ID_Peticion]],Tabla6[[#All],[NUM_PETICION]],Tabla6[[#All],[FEC_LEGAL]],"",0),"")</f>
        <v>0</v>
      </c>
      <c r="AC415" s="14">
        <f ca="1">IF(AVANZA[[#This Row],[FECHA LEG]]&lt;&gt;0,IFERROR(AVANZA[[#This Row],[FECHA LEG]]-AVANZA[[#This Row],[FechaIniEstadoSubPetAtis]],0),TODAY()-AVANZA[[#This Row],[FechaIniEstadoSubPetAtis]])</f>
        <v>8</v>
      </c>
      <c r="AD415" s="35" t="str">
        <f ca="1">IF(AVANZA[[#This Row],[FINAL Vs LG]]&lt;&gt;0,IF(AVANZA[[#This Row],[FINAL Vs LG]]&lt;7.1,"100%",IF(AND(AVANZA[[#This Row],[FINAL Vs LG]]&gt;7.1,AVANZA[[#This Row],[FINAL Vs LG]]&lt;11.1),"50%","0%")),0)</f>
        <v>50%</v>
      </c>
      <c r="AE415" s="14">
        <f ca="1">VLOOKUP(DAY(TODAY()),BACK!F:G,2,0)</f>
        <v>14</v>
      </c>
      <c r="AF415" s="14">
        <f>BACK!$I$2</f>
        <v>24</v>
      </c>
      <c r="AG415" s="14">
        <f>IF(AVANZA[[#This Row],[Oferta_empaquetada_comisiones]]="SI",1,0)</f>
        <v>0</v>
      </c>
      <c r="AH415" s="36">
        <f>IF(AVANZA[[#This Row],[Variable]]="TERMINADA",IFERROR(VLOOKUP(AVANZA[[#This Row],[SUPERVISOR]],Tabla2[#All],4,0),0),)</f>
        <v>3.5</v>
      </c>
      <c r="AI415" s="14">
        <f>IF(AVANZA[[#This Row],[Producto]]="BA",1,0)</f>
        <v>1</v>
      </c>
      <c r="AJ415" s="14">
        <f>IF(AVANZA[[#This Row],[Producto]]="DUO",1,0)</f>
        <v>0</v>
      </c>
      <c r="AK415" s="14">
        <f>IF(AVANZA[[#This Row],[Producto]]="TRIO",1,0)</f>
        <v>0</v>
      </c>
      <c r="AL415" t="s">
        <v>797</v>
      </c>
      <c r="AM415">
        <v>-1</v>
      </c>
      <c r="AN415">
        <v>-1</v>
      </c>
      <c r="AO415" t="s">
        <v>16511</v>
      </c>
      <c r="AP415" s="1">
        <v>46150.409699074073</v>
      </c>
      <c r="AQ415">
        <v>-1</v>
      </c>
      <c r="AR415" t="s">
        <v>16512</v>
      </c>
      <c r="AS415">
        <v>-1</v>
      </c>
      <c r="AT415">
        <v>-1</v>
      </c>
      <c r="AU415">
        <v>-1</v>
      </c>
      <c r="AV415">
        <v>-1</v>
      </c>
      <c r="AW415">
        <v>-1</v>
      </c>
      <c r="AX415" t="s">
        <v>224</v>
      </c>
      <c r="AY415">
        <v>-1</v>
      </c>
      <c r="AZ415">
        <v>2026</v>
      </c>
      <c r="BA415">
        <v>5</v>
      </c>
      <c r="BB415">
        <v>9</v>
      </c>
      <c r="BC415">
        <v>-1</v>
      </c>
      <c r="BD415" t="s">
        <v>225</v>
      </c>
      <c r="BE415">
        <v>-1</v>
      </c>
      <c r="BF415">
        <v>20001624411996</v>
      </c>
      <c r="BG415" t="s">
        <v>319</v>
      </c>
      <c r="BH415" t="s">
        <v>320</v>
      </c>
      <c r="BI415" t="s">
        <v>16513</v>
      </c>
      <c r="BJ415">
        <v>-1</v>
      </c>
      <c r="BK415">
        <v>-1</v>
      </c>
      <c r="BL415">
        <v>-1</v>
      </c>
      <c r="BM415" t="s">
        <v>229</v>
      </c>
      <c r="BN415" t="s">
        <v>230</v>
      </c>
      <c r="BO415" t="s">
        <v>16514</v>
      </c>
      <c r="BP415" t="s">
        <v>232</v>
      </c>
      <c r="BQ415">
        <v>2026</v>
      </c>
      <c r="BR415">
        <v>5</v>
      </c>
      <c r="BS415">
        <v>8</v>
      </c>
      <c r="BT415" s="1">
        <v>46151.517858796295</v>
      </c>
      <c r="BU415" t="s">
        <v>233</v>
      </c>
      <c r="BV415" s="2">
        <v>46151</v>
      </c>
      <c r="BW415" t="s">
        <v>234</v>
      </c>
      <c r="BX415" s="2">
        <v>46150</v>
      </c>
      <c r="BY415" s="2">
        <v>46151</v>
      </c>
      <c r="BZ415" t="s">
        <v>235</v>
      </c>
      <c r="CA415" t="s">
        <v>297</v>
      </c>
      <c r="CB415" t="s">
        <v>297</v>
      </c>
      <c r="CC415" t="s">
        <v>16515</v>
      </c>
      <c r="CD415" t="s">
        <v>2856</v>
      </c>
      <c r="CE415">
        <v>-1</v>
      </c>
      <c r="CF415" t="s">
        <v>300</v>
      </c>
      <c r="CG415" t="s">
        <v>301</v>
      </c>
      <c r="CH415" t="s">
        <v>242</v>
      </c>
      <c r="CI415">
        <v>80767494</v>
      </c>
      <c r="CJ415" t="s">
        <v>806</v>
      </c>
      <c r="CK415" t="s">
        <v>245</v>
      </c>
      <c r="CL415" t="s">
        <v>246</v>
      </c>
      <c r="CM415" t="s">
        <v>247</v>
      </c>
      <c r="CN415" t="s">
        <v>248</v>
      </c>
      <c r="CT415" t="s">
        <v>304</v>
      </c>
      <c r="CU415" t="s">
        <v>225</v>
      </c>
      <c r="CW415" t="s">
        <v>319</v>
      </c>
      <c r="CX415" t="s">
        <v>320</v>
      </c>
      <c r="DA415" t="s">
        <v>250</v>
      </c>
      <c r="DB415">
        <v>-1</v>
      </c>
      <c r="DF415" t="s">
        <v>251</v>
      </c>
      <c r="DJ415" t="s">
        <v>252</v>
      </c>
      <c r="DK415" t="s">
        <v>253</v>
      </c>
      <c r="DL415" t="s">
        <v>254</v>
      </c>
      <c r="DN415" t="s">
        <v>255</v>
      </c>
      <c r="DR415" t="s">
        <v>807</v>
      </c>
      <c r="DS415" t="s">
        <v>806</v>
      </c>
      <c r="DT415" t="s">
        <v>797</v>
      </c>
      <c r="DV415">
        <v>1</v>
      </c>
      <c r="DW415" t="s">
        <v>283</v>
      </c>
      <c r="ED415" s="2">
        <v>46151</v>
      </c>
      <c r="EE415" t="s">
        <v>306</v>
      </c>
      <c r="EF415">
        <v>16</v>
      </c>
      <c r="EP415" t="s">
        <v>258</v>
      </c>
      <c r="ES415" t="s">
        <v>14323</v>
      </c>
      <c r="FA415" t="s">
        <v>245</v>
      </c>
      <c r="FB415" t="s">
        <v>308</v>
      </c>
      <c r="FD415" t="s">
        <v>308</v>
      </c>
      <c r="FE415" t="s">
        <v>309</v>
      </c>
      <c r="FF415" t="s">
        <v>309</v>
      </c>
      <c r="FK415" t="s">
        <v>263</v>
      </c>
      <c r="FL415" t="s">
        <v>16516</v>
      </c>
      <c r="FN415" t="s">
        <v>248</v>
      </c>
      <c r="FO415" t="s">
        <v>265</v>
      </c>
      <c r="FR415">
        <v>94990</v>
      </c>
      <c r="GB415" t="s">
        <v>266</v>
      </c>
      <c r="GC415" t="s">
        <v>225</v>
      </c>
      <c r="GD415">
        <v>0</v>
      </c>
      <c r="GF415">
        <v>0</v>
      </c>
      <c r="GG415">
        <v>25423</v>
      </c>
      <c r="GI415">
        <v>94990</v>
      </c>
      <c r="GJ415">
        <v>0</v>
      </c>
      <c r="GL415">
        <v>0</v>
      </c>
      <c r="GM415">
        <v>113038</v>
      </c>
      <c r="GS415" t="s">
        <v>267</v>
      </c>
      <c r="GT415" s="2">
        <v>45504</v>
      </c>
      <c r="GU415" t="s">
        <v>268</v>
      </c>
      <c r="GV415" t="s">
        <v>335</v>
      </c>
      <c r="GW415" t="s">
        <v>270</v>
      </c>
      <c r="GX415" t="s">
        <v>250</v>
      </c>
      <c r="GY415" t="s">
        <v>272</v>
      </c>
      <c r="GZ415" t="s">
        <v>273</v>
      </c>
      <c r="HA415" t="s">
        <v>274</v>
      </c>
      <c r="HB415" t="s">
        <v>312</v>
      </c>
      <c r="HC415" t="s">
        <v>312</v>
      </c>
      <c r="HD415" t="s">
        <v>313</v>
      </c>
      <c r="HE415" t="s">
        <v>230</v>
      </c>
      <c r="HF415" t="s">
        <v>16517</v>
      </c>
      <c r="HG415" t="s">
        <v>645</v>
      </c>
      <c r="HH415" t="s">
        <v>12346</v>
      </c>
      <c r="HI415" t="s">
        <v>632</v>
      </c>
      <c r="HJ415">
        <v>46151</v>
      </c>
      <c r="HK415" t="s">
        <v>647</v>
      </c>
      <c r="HL415" t="s">
        <v>409</v>
      </c>
      <c r="HM415" t="s">
        <v>648</v>
      </c>
      <c r="HN415" t="s">
        <v>649</v>
      </c>
      <c r="HO415" t="s">
        <v>16518</v>
      </c>
      <c r="HP415" t="s">
        <v>16519</v>
      </c>
      <c r="HR415" t="s">
        <v>278</v>
      </c>
      <c r="HV415">
        <v>94990</v>
      </c>
      <c r="HW415" t="s">
        <v>281</v>
      </c>
      <c r="HY415">
        <v>0</v>
      </c>
      <c r="HZ415">
        <v>0</v>
      </c>
      <c r="IA415" t="s">
        <v>279</v>
      </c>
      <c r="IB415" t="s">
        <v>281</v>
      </c>
      <c r="IE415" t="s">
        <v>283</v>
      </c>
      <c r="IF415" t="s">
        <v>283</v>
      </c>
      <c r="IG415" t="s">
        <v>283</v>
      </c>
      <c r="IH415" t="s">
        <v>284</v>
      </c>
      <c r="II415" t="s">
        <v>285</v>
      </c>
      <c r="IJ415" t="s">
        <v>286</v>
      </c>
      <c r="IK415" t="s">
        <v>278</v>
      </c>
      <c r="IL415" t="s">
        <v>287</v>
      </c>
      <c r="IM415" t="s">
        <v>288</v>
      </c>
      <c r="IN415" t="s">
        <v>289</v>
      </c>
      <c r="IP415" t="s">
        <v>290</v>
      </c>
      <c r="IQ415" t="s">
        <v>284</v>
      </c>
      <c r="IS415" t="s">
        <v>291</v>
      </c>
      <c r="IY415" t="s">
        <v>281</v>
      </c>
    </row>
    <row r="416" spans="1:259" x14ac:dyDescent="0.3">
      <c r="A416" s="14">
        <f>DAY(AVANZA[[#This Row],[FechaSeguimiento]])</f>
        <v>9</v>
      </c>
      <c r="B416" s="14">
        <f>MONTH(AVANZA[[#This Row],[FechaSeguimiento]])</f>
        <v>5</v>
      </c>
      <c r="C416"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416" t="str">
        <f>LOWER(IFERROR(VLOOKUP(AVANZA[[#This Row],[ID_Peticion]],CANCELADAS[#All],2,0),""))</f>
        <v/>
      </c>
      <c r="E416" t="str">
        <f>LOWER(IFERROR(VLOOKUP(AVANZA[[#This Row],[ID_Peticion]],CANCELADAS[#All],3,0),""))</f>
        <v/>
      </c>
      <c r="F416" t="str">
        <f>LOWER(IF(AVANZA[[#This Row],[CEDULA CLIENTE]]&lt;&gt;""," CC: " &amp; COUNTIFS(AVANZA[CEDULA CLIENTE],AVANZA[[#This Row],[CEDULA CLIENTE]]),"")&amp; IF(AVANZA[[#This Row],[Direccion]]&lt;&gt;""," DIR: " &amp; COUNTIFS(AVANZA[Direccion],AVANZA[[#This Row],[Direccion]]),""))</f>
        <v xml:space="preserve"> dir: 1</v>
      </c>
      <c r="G416" t="str">
        <f>IFERROR(VLOOKUP(AVANZA[[#This Row],[Cedula_Vendedor_Atis]],PLANTA[[#All],[CEDULA]:[LINEA]],3,0),"No Cruza")</f>
        <v>Marisol Avella</v>
      </c>
      <c r="H416" t="str">
        <f>IFERROR(VLOOKUP(AVANZA[[#This Row],[Cedula_Vendedor_Atis]],PLANTA[[#All],[CEDULA]:[LINEA]],4,0),"No Cruza")</f>
        <v>Fija</v>
      </c>
      <c r="I416" t="str">
        <f>LOWER(IF(AVANZA[[#This Row],[ATRIBUIBLE]]="",AVANZA[[#This Row],[Variable]],AVANZA[[#This Row],[ATRIBUIBLE]]))</f>
        <v>terminada</v>
      </c>
      <c r="J416" s="14">
        <f>IF(AVANZA[[#This Row],[Variable]]=AVANZA[[#Headers],[TERMINADA]],1,0)</f>
        <v>1</v>
      </c>
      <c r="K416" s="14">
        <f>IF(AVANZA[[#This Row],[Variable]]=AVANZA[[#Headers],[ANULADA]],1,0)</f>
        <v>0</v>
      </c>
      <c r="L416" s="14">
        <f>IF(AVANZA[[#This Row],[Variable]]=AVANZA[[#Headers],[PENDIENTE]],1,0)</f>
        <v>0</v>
      </c>
      <c r="M416" s="14">
        <f>IF(AVANZA[[#This Row],[ESTADO AGENDA]]="AGENDADA",1,0)</f>
        <v>0</v>
      </c>
      <c r="N416" s="14">
        <f>IF(AVANZA[[#This Row],[ESTADO AGENDA]]="PENDIENTE DE AGENDAR",1,0)</f>
        <v>0</v>
      </c>
      <c r="O416" s="14">
        <f>IF(AVANZA[[#This Row],[ESTADO AGENDA]]="SUSPENDIDA",1,0)</f>
        <v>0</v>
      </c>
      <c r="P416" t="str" cm="1">
        <f t="array" ref="P416">_xlfn.XLOOKUP(AVANZA[[#This Row],[Num_Agrupacion_Pet_Atis]],Tabla1[[#All],[Numero_de_actuacion]],Tabla1[[#All],[Estado_de_la_orden]],"",0)</f>
        <v/>
      </c>
      <c r="Q416" s="2" t="str" cm="1">
        <f t="array" ref="Q416">_xlfn.XLOOKUP(AVANZA[[#This Row],[Num_Agrupacion_Pet_Atis]],Tabla1[[#All],[Numero_de_actuacion]],Tabla1[[#All],[Fecha_de_la_cita]],"",0)</f>
        <v/>
      </c>
      <c r="R416" t="str" cm="1">
        <f t="array" ref="R416">_xlfn.XLOOKUP(AVANZA[[#This Row],[Num_Agrupacion_Pet_Atis]],Tabla1[[#All],[Numero_de_actuacion]],Tabla1[[#All],[Franja_horaria_de_la_cita]],"",0)</f>
        <v/>
      </c>
      <c r="S416" s="14" t="str">
        <f>IFERROR(DAY(AVANZA[[#This Row],[FECHA AGENDA]]),"")</f>
        <v/>
      </c>
      <c r="T416" s="14" t="str">
        <f>IFERROR(MONTH(AVANZA[[#This Row],[FECHA AGENDA]]),"")</f>
        <v/>
      </c>
      <c r="U416" t="str" cm="1">
        <f t="array" ref="U416">_xlfn.XLOOKUP(AVANZA[[#This Row],[Num_Agrupacion_Pet_Atis]],Tabla1[[#All],[Numero_de_actuacion]],Tabla1[[#All],[Motivo_de_suspension]],"",0)</f>
        <v/>
      </c>
      <c r="V416" s="2" t="str" cm="1">
        <f t="array" ref="V416">_xlfn.XLOOKUP(AVANZA[[#This Row],[Num_Agrupacion_Pet_Atis]],Tabla1[[#All],[Numero_de_actuacion]],Tabla1[[#All],[No_identificacion_cliente]],"",0)</f>
        <v/>
      </c>
      <c r="W416" s="2" t="str" cm="1">
        <f t="array" ref="W416">_xlfn.XLOOKUP(AVANZA[[#This Row],[Num_Agrupacion_Pet_Atis]],Tabla1[[#All],[Numero_de_actuacion]],Tabla1[[#All],[Movil_de_contacto]],"",0)</f>
        <v/>
      </c>
      <c r="X416" s="14">
        <f>IF(OR(AVANZA[[#This Row],[ESTADO LEG]]="Legalizada grabacion",AVANZA[[#This Row],[ESTADO LEG]]="Legalizada aut"),1,0)</f>
        <v>0</v>
      </c>
      <c r="Y416" s="14">
        <f>IF(OR(AVANZA[[#This Row],[ESTADO LEG]]="pdte legalizar",AVANZA[[#This Row],[ESTADO LEG]]="No cruza"),1,0)</f>
        <v>1</v>
      </c>
      <c r="Z416" t="str" cm="1">
        <f t="array" ref="Z416">IF(AVANZA[[#This Row],[Variable]]="Terminada",LOWER(_xlfn.XLOOKUP(AVANZA[[#This Row],[ID_Peticion]],Tabla6[[#All],[NUM_PETICION]],Tabla6[[#All],[ESTADO_LEG]],"NO CRUZA",0)),AVANZA[[#This Row],[Variable]])</f>
        <v>pdte legalizar</v>
      </c>
      <c r="AA416" cm="1">
        <f t="array" ref="AA416">_xlfn.XLOOKUP(AVANZA[[#This Row],[ID_Peticion]],Tabla6[[#All],[NUM_PETICION]],Tabla6[[#All],[DIF_DIAS]],"",0)</f>
        <v>4</v>
      </c>
      <c r="AB416" s="2" cm="1">
        <f t="array" ref="AB416">IFERROR(_xlfn.XLOOKUP(AVANZA[[#This Row],[ID_Peticion]],Tabla6[[#All],[NUM_PETICION]],Tabla6[[#All],[FEC_LEGAL]],"",0),"")</f>
        <v>0</v>
      </c>
      <c r="AC416" s="14">
        <f ca="1">IF(AVANZA[[#This Row],[FECHA LEG]]&lt;&gt;0,IFERROR(AVANZA[[#This Row],[FECHA LEG]]-AVANZA[[#This Row],[FechaIniEstadoSubPetAtis]],0),TODAY()-AVANZA[[#This Row],[FechaIniEstadoSubPetAtis]])</f>
        <v>8</v>
      </c>
      <c r="AD416" s="35" t="str">
        <f ca="1">IF(AVANZA[[#This Row],[FINAL Vs LG]]&lt;&gt;0,IF(AVANZA[[#This Row],[FINAL Vs LG]]&lt;7.1,"100%",IF(AND(AVANZA[[#This Row],[FINAL Vs LG]]&gt;7.1,AVANZA[[#This Row],[FINAL Vs LG]]&lt;11.1),"50%","0%")),0)</f>
        <v>50%</v>
      </c>
      <c r="AE416" s="14">
        <f ca="1">VLOOKUP(DAY(TODAY()),BACK!F:G,2,0)</f>
        <v>14</v>
      </c>
      <c r="AF416" s="14">
        <f>BACK!$I$2</f>
        <v>24</v>
      </c>
      <c r="AG416" s="14">
        <f>IF(AVANZA[[#This Row],[Oferta_empaquetada_comisiones]]="SI",1,0)</f>
        <v>1</v>
      </c>
      <c r="AH416" s="36">
        <f>IF(AVANZA[[#This Row],[Variable]]="TERMINADA",IFERROR(VLOOKUP(AVANZA[[#This Row],[SUPERVISOR]],Tabla2[#All],4,0),0),)</f>
        <v>3.5</v>
      </c>
      <c r="AI416" s="14">
        <f>IF(AVANZA[[#This Row],[Producto]]="BA",1,0)</f>
        <v>0</v>
      </c>
      <c r="AJ416" s="14">
        <f>IF(AVANZA[[#This Row],[Producto]]="DUO",1,0)</f>
        <v>0</v>
      </c>
      <c r="AK416" s="14">
        <f>IF(AVANZA[[#This Row],[Producto]]="TRIO",1,0)</f>
        <v>1</v>
      </c>
      <c r="AL416" t="s">
        <v>418</v>
      </c>
      <c r="AM416">
        <v>-1</v>
      </c>
      <c r="AN416">
        <v>-1</v>
      </c>
      <c r="AO416" t="s">
        <v>16520</v>
      </c>
      <c r="AP416" s="1">
        <v>46146.894097222219</v>
      </c>
      <c r="AQ416">
        <v>-1</v>
      </c>
      <c r="AR416" t="s">
        <v>16521</v>
      </c>
      <c r="AS416">
        <v>-1</v>
      </c>
      <c r="AT416">
        <v>-1</v>
      </c>
      <c r="AU416">
        <v>-1</v>
      </c>
      <c r="AV416">
        <v>-1</v>
      </c>
      <c r="AW416">
        <v>-1</v>
      </c>
      <c r="AX416" t="s">
        <v>224</v>
      </c>
      <c r="AY416">
        <v>-1</v>
      </c>
      <c r="AZ416">
        <v>2026</v>
      </c>
      <c r="BA416">
        <v>5</v>
      </c>
      <c r="BB416">
        <v>9</v>
      </c>
      <c r="BC416">
        <v>-1</v>
      </c>
      <c r="BD416" t="s">
        <v>225</v>
      </c>
      <c r="BE416">
        <v>-1</v>
      </c>
      <c r="BF416">
        <v>20001622154500</v>
      </c>
      <c r="BG416" t="s">
        <v>14118</v>
      </c>
      <c r="BH416" t="s">
        <v>14119</v>
      </c>
      <c r="BI416" t="s">
        <v>16522</v>
      </c>
      <c r="BJ416">
        <v>-1</v>
      </c>
      <c r="BK416">
        <v>-1</v>
      </c>
      <c r="BL416">
        <v>-1</v>
      </c>
      <c r="BM416" t="s">
        <v>229</v>
      </c>
      <c r="BN416" t="s">
        <v>230</v>
      </c>
      <c r="BO416" t="s">
        <v>16523</v>
      </c>
      <c r="BP416" t="s">
        <v>232</v>
      </c>
      <c r="BQ416">
        <v>2026</v>
      </c>
      <c r="BR416">
        <v>5</v>
      </c>
      <c r="BS416">
        <v>4</v>
      </c>
      <c r="BT416" s="1">
        <v>46151.738645833335</v>
      </c>
      <c r="BU416" t="s">
        <v>233</v>
      </c>
      <c r="BV416" s="2">
        <v>46151</v>
      </c>
      <c r="BW416" t="s">
        <v>234</v>
      </c>
      <c r="BX416" s="2">
        <v>46146</v>
      </c>
      <c r="BY416" s="2">
        <v>46151</v>
      </c>
      <c r="BZ416" t="s">
        <v>235</v>
      </c>
      <c r="CA416" t="s">
        <v>297</v>
      </c>
      <c r="CB416" t="s">
        <v>297</v>
      </c>
      <c r="CC416" t="s">
        <v>16524</v>
      </c>
      <c r="CD416" t="s">
        <v>11771</v>
      </c>
      <c r="CE416">
        <v>-1</v>
      </c>
      <c r="CF416" t="s">
        <v>300</v>
      </c>
      <c r="CG416" t="s">
        <v>301</v>
      </c>
      <c r="CH416" t="s">
        <v>242</v>
      </c>
      <c r="CI416">
        <v>1022940376</v>
      </c>
      <c r="CJ416" t="s">
        <v>426</v>
      </c>
      <c r="CK416" t="s">
        <v>245</v>
      </c>
      <c r="CL416" t="s">
        <v>409</v>
      </c>
      <c r="CM416" t="s">
        <v>247</v>
      </c>
      <c r="CN416" t="s">
        <v>410</v>
      </c>
      <c r="CT416" t="s">
        <v>386</v>
      </c>
      <c r="CU416" t="s">
        <v>387</v>
      </c>
      <c r="CW416" t="s">
        <v>3967</v>
      </c>
      <c r="CX416" t="s">
        <v>3966</v>
      </c>
      <c r="DA416" t="s">
        <v>250</v>
      </c>
      <c r="DB416">
        <v>-1</v>
      </c>
      <c r="DF416" t="s">
        <v>251</v>
      </c>
      <c r="DJ416" t="s">
        <v>252</v>
      </c>
      <c r="DK416" t="s">
        <v>253</v>
      </c>
      <c r="DL416" t="s">
        <v>253</v>
      </c>
      <c r="DN416" t="s">
        <v>390</v>
      </c>
      <c r="DR416" t="s">
        <v>427</v>
      </c>
      <c r="DS416" t="s">
        <v>426</v>
      </c>
      <c r="DT416" t="s">
        <v>425</v>
      </c>
      <c r="DV416">
        <v>1</v>
      </c>
      <c r="DW416" t="s">
        <v>283</v>
      </c>
      <c r="ED416" s="2">
        <v>46151</v>
      </c>
      <c r="EE416" t="s">
        <v>343</v>
      </c>
      <c r="EF416">
        <v>12</v>
      </c>
      <c r="EP416" t="s">
        <v>258</v>
      </c>
      <c r="ES416" t="s">
        <v>658</v>
      </c>
      <c r="EZ416" t="s">
        <v>659</v>
      </c>
      <c r="FA416" t="s">
        <v>245</v>
      </c>
      <c r="FB416" t="s">
        <v>308</v>
      </c>
      <c r="FD416" t="s">
        <v>308</v>
      </c>
      <c r="FE416" t="s">
        <v>309</v>
      </c>
      <c r="FF416" t="s">
        <v>309</v>
      </c>
      <c r="FK416" t="s">
        <v>263</v>
      </c>
      <c r="FL416" t="s">
        <v>16525</v>
      </c>
      <c r="FN416" t="s">
        <v>410</v>
      </c>
      <c r="FO416" t="s">
        <v>414</v>
      </c>
      <c r="FR416">
        <v>129030</v>
      </c>
      <c r="GB416" t="s">
        <v>266</v>
      </c>
      <c r="GC416" t="s">
        <v>387</v>
      </c>
      <c r="GD416">
        <v>23493</v>
      </c>
      <c r="GF416">
        <v>2353</v>
      </c>
      <c r="GG416">
        <v>25349</v>
      </c>
      <c r="GI416">
        <v>87224</v>
      </c>
      <c r="GJ416">
        <v>25358</v>
      </c>
      <c r="GL416">
        <v>39453</v>
      </c>
      <c r="GM416">
        <v>153545</v>
      </c>
      <c r="GS416" t="s">
        <v>267</v>
      </c>
      <c r="GT416" s="2">
        <v>44408</v>
      </c>
      <c r="GU416" t="s">
        <v>268</v>
      </c>
      <c r="GW416" t="s">
        <v>270</v>
      </c>
      <c r="GX416" t="s">
        <v>250</v>
      </c>
      <c r="GY416" t="s">
        <v>272</v>
      </c>
      <c r="GZ416" t="s">
        <v>273</v>
      </c>
      <c r="HA416" t="s">
        <v>336</v>
      </c>
      <c r="HC416" t="s">
        <v>337</v>
      </c>
      <c r="HE416" t="s">
        <v>230</v>
      </c>
      <c r="HF416" t="s">
        <v>16526</v>
      </c>
      <c r="HG416" t="s">
        <v>2022</v>
      </c>
      <c r="HH416" t="s">
        <v>13188</v>
      </c>
      <c r="HI416" t="s">
        <v>632</v>
      </c>
      <c r="HJ416">
        <v>46154</v>
      </c>
      <c r="HK416" t="s">
        <v>647</v>
      </c>
      <c r="HL416" t="s">
        <v>245</v>
      </c>
      <c r="HM416" t="s">
        <v>14111</v>
      </c>
      <c r="HN416" t="s">
        <v>5111</v>
      </c>
      <c r="HO416" t="s">
        <v>14192</v>
      </c>
      <c r="HP416" t="s">
        <v>14193</v>
      </c>
      <c r="HR416" t="s">
        <v>278</v>
      </c>
      <c r="HV416">
        <v>136900</v>
      </c>
      <c r="HW416" t="s">
        <v>279</v>
      </c>
      <c r="HX416" t="s">
        <v>915</v>
      </c>
      <c r="HY416">
        <v>146698</v>
      </c>
      <c r="HZ416">
        <v>17668</v>
      </c>
      <c r="IA416" t="s">
        <v>279</v>
      </c>
      <c r="IB416" t="s">
        <v>281</v>
      </c>
      <c r="IE416" t="s">
        <v>283</v>
      </c>
      <c r="IF416" t="s">
        <v>283</v>
      </c>
      <c r="IG416" t="s">
        <v>283</v>
      </c>
      <c r="IH416" t="s">
        <v>284</v>
      </c>
      <c r="II416" t="s">
        <v>285</v>
      </c>
      <c r="IJ416" t="s">
        <v>286</v>
      </c>
      <c r="IK416" t="s">
        <v>278</v>
      </c>
      <c r="IL416" t="s">
        <v>346</v>
      </c>
      <c r="IM416" t="s">
        <v>288</v>
      </c>
      <c r="IN416" t="s">
        <v>289</v>
      </c>
      <c r="IP416" t="s">
        <v>290</v>
      </c>
      <c r="IQ416" t="s">
        <v>284</v>
      </c>
      <c r="IS416" t="s">
        <v>291</v>
      </c>
      <c r="IT416" t="s">
        <v>398</v>
      </c>
      <c r="IW416" t="s">
        <v>1230</v>
      </c>
      <c r="IY416" t="s">
        <v>279</v>
      </c>
    </row>
    <row r="417" spans="1:259" x14ac:dyDescent="0.3">
      <c r="A417" s="14">
        <f>DAY(AVANZA[[#This Row],[FechaSeguimiento]])</f>
        <v>9</v>
      </c>
      <c r="B417" s="14">
        <f>MONTH(AVANZA[[#This Row],[FechaSeguimiento]])</f>
        <v>5</v>
      </c>
      <c r="C417"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417" t="str">
        <f>LOWER(IFERROR(VLOOKUP(AVANZA[[#This Row],[ID_Peticion]],CANCELADAS[#All],2,0),""))</f>
        <v/>
      </c>
      <c r="E417" t="str">
        <f>LOWER(IFERROR(VLOOKUP(AVANZA[[#This Row],[ID_Peticion]],CANCELADAS[#All],3,0),""))</f>
        <v/>
      </c>
      <c r="F417" t="str">
        <f>LOWER(IF(AVANZA[[#This Row],[CEDULA CLIENTE]]&lt;&gt;""," CC: " &amp; COUNTIFS(AVANZA[CEDULA CLIENTE],AVANZA[[#This Row],[CEDULA CLIENTE]]),"")&amp; IF(AVANZA[[#This Row],[Direccion]]&lt;&gt;""," DIR: " &amp; COUNTIFS(AVANZA[Direccion],AVANZA[[#This Row],[Direccion]]),""))</f>
        <v xml:space="preserve"> dir: 1</v>
      </c>
      <c r="G417" t="str">
        <f>IFERROR(VLOOKUP(AVANZA[[#This Row],[Cedula_Vendedor_Atis]],PLANTA[[#All],[CEDULA]:[LINEA]],3,0),"No Cruza")</f>
        <v>Michael Rodriguez</v>
      </c>
      <c r="H417" t="str">
        <f>IFERROR(VLOOKUP(AVANZA[[#This Row],[Cedula_Vendedor_Atis]],PLANTA[[#All],[CEDULA]:[LINEA]],4,0),"No Cruza")</f>
        <v>Móvil</v>
      </c>
      <c r="I417" t="str">
        <f>LOWER(IF(AVANZA[[#This Row],[ATRIBUIBLE]]="",AVANZA[[#This Row],[Variable]],AVANZA[[#This Row],[ATRIBUIBLE]]))</f>
        <v>terminada</v>
      </c>
      <c r="J417" s="14">
        <f>IF(AVANZA[[#This Row],[Variable]]=AVANZA[[#Headers],[TERMINADA]],1,0)</f>
        <v>1</v>
      </c>
      <c r="K417" s="14">
        <f>IF(AVANZA[[#This Row],[Variable]]=AVANZA[[#Headers],[ANULADA]],1,0)</f>
        <v>0</v>
      </c>
      <c r="L417" s="14">
        <f>IF(AVANZA[[#This Row],[Variable]]=AVANZA[[#Headers],[PENDIENTE]],1,0)</f>
        <v>0</v>
      </c>
      <c r="M417" s="14">
        <f>IF(AVANZA[[#This Row],[ESTADO AGENDA]]="AGENDADA",1,0)</f>
        <v>0</v>
      </c>
      <c r="N417" s="14">
        <f>IF(AVANZA[[#This Row],[ESTADO AGENDA]]="PENDIENTE DE AGENDAR",1,0)</f>
        <v>0</v>
      </c>
      <c r="O417" s="14">
        <f>IF(AVANZA[[#This Row],[ESTADO AGENDA]]="SUSPENDIDA",1,0)</f>
        <v>0</v>
      </c>
      <c r="P417" t="str" cm="1">
        <f t="array" ref="P417">_xlfn.XLOOKUP(AVANZA[[#This Row],[Num_Agrupacion_Pet_Atis]],Tabla1[[#All],[Numero_de_actuacion]],Tabla1[[#All],[Estado_de_la_orden]],"",0)</f>
        <v/>
      </c>
      <c r="Q417" s="2" t="str" cm="1">
        <f t="array" ref="Q417">_xlfn.XLOOKUP(AVANZA[[#This Row],[Num_Agrupacion_Pet_Atis]],Tabla1[[#All],[Numero_de_actuacion]],Tabla1[[#All],[Fecha_de_la_cita]],"",0)</f>
        <v/>
      </c>
      <c r="R417" t="str" cm="1">
        <f t="array" ref="R417">_xlfn.XLOOKUP(AVANZA[[#This Row],[Num_Agrupacion_Pet_Atis]],Tabla1[[#All],[Numero_de_actuacion]],Tabla1[[#All],[Franja_horaria_de_la_cita]],"",0)</f>
        <v/>
      </c>
      <c r="S417" s="14" t="str">
        <f>IFERROR(DAY(AVANZA[[#This Row],[FECHA AGENDA]]),"")</f>
        <v/>
      </c>
      <c r="T417" s="14" t="str">
        <f>IFERROR(MONTH(AVANZA[[#This Row],[FECHA AGENDA]]),"")</f>
        <v/>
      </c>
      <c r="U417" t="str" cm="1">
        <f t="array" ref="U417">_xlfn.XLOOKUP(AVANZA[[#This Row],[Num_Agrupacion_Pet_Atis]],Tabla1[[#All],[Numero_de_actuacion]],Tabla1[[#All],[Motivo_de_suspension]],"",0)</f>
        <v/>
      </c>
      <c r="V417" s="2" t="str" cm="1">
        <f t="array" ref="V417">_xlfn.XLOOKUP(AVANZA[[#This Row],[Num_Agrupacion_Pet_Atis]],Tabla1[[#All],[Numero_de_actuacion]],Tabla1[[#All],[No_identificacion_cliente]],"",0)</f>
        <v/>
      </c>
      <c r="W417" s="2" t="str" cm="1">
        <f t="array" ref="W417">_xlfn.XLOOKUP(AVANZA[[#This Row],[Num_Agrupacion_Pet_Atis]],Tabla1[[#All],[Numero_de_actuacion]],Tabla1[[#All],[Movil_de_contacto]],"",0)</f>
        <v/>
      </c>
      <c r="X417" s="14">
        <f>IF(OR(AVANZA[[#This Row],[ESTADO LEG]]="Legalizada grabacion",AVANZA[[#This Row],[ESTADO LEG]]="Legalizada aut"),1,0)</f>
        <v>0</v>
      </c>
      <c r="Y417" s="14">
        <f>IF(OR(AVANZA[[#This Row],[ESTADO LEG]]="pdte legalizar",AVANZA[[#This Row],[ESTADO LEG]]="No cruza"),1,0)</f>
        <v>1</v>
      </c>
      <c r="Z417" t="str" cm="1">
        <f t="array" ref="Z417">IF(AVANZA[[#This Row],[Variable]]="Terminada",LOWER(_xlfn.XLOOKUP(AVANZA[[#This Row],[ID_Peticion]],Tabla6[[#All],[NUM_PETICION]],Tabla6[[#All],[ESTADO_LEG]],"NO CRUZA",0)),AVANZA[[#This Row],[Variable]])</f>
        <v>pdte legalizar</v>
      </c>
      <c r="AA417" cm="1">
        <f t="array" ref="AA417">_xlfn.XLOOKUP(AVANZA[[#This Row],[ID_Peticion]],Tabla6[[#All],[NUM_PETICION]],Tabla6[[#All],[DIF_DIAS]],"",0)</f>
        <v>4</v>
      </c>
      <c r="AB417" s="2" cm="1">
        <f t="array" ref="AB417">IFERROR(_xlfn.XLOOKUP(AVANZA[[#This Row],[ID_Peticion]],Tabla6[[#All],[NUM_PETICION]],Tabla6[[#All],[FEC_LEGAL]],"",0),"")</f>
        <v>0</v>
      </c>
      <c r="AC417" s="14">
        <f ca="1">IF(AVANZA[[#This Row],[FECHA LEG]]&lt;&gt;0,IFERROR(AVANZA[[#This Row],[FECHA LEG]]-AVANZA[[#This Row],[FechaIniEstadoSubPetAtis]],0),TODAY()-AVANZA[[#This Row],[FechaIniEstadoSubPetAtis]])</f>
        <v>8</v>
      </c>
      <c r="AD417" s="35" t="str">
        <f ca="1">IF(AVANZA[[#This Row],[FINAL Vs LG]]&lt;&gt;0,IF(AVANZA[[#This Row],[FINAL Vs LG]]&lt;7.1,"100%",IF(AND(AVANZA[[#This Row],[FINAL Vs LG]]&gt;7.1,AVANZA[[#This Row],[FINAL Vs LG]]&lt;11.1),"50%","0%")),0)</f>
        <v>50%</v>
      </c>
      <c r="AE417" s="14">
        <f ca="1">VLOOKUP(DAY(TODAY()),BACK!F:G,2,0)</f>
        <v>14</v>
      </c>
      <c r="AF417" s="14">
        <f>BACK!$I$2</f>
        <v>24</v>
      </c>
      <c r="AG417" s="14">
        <f>IF(AVANZA[[#This Row],[Oferta_empaquetada_comisiones]]="SI",1,0)</f>
        <v>1</v>
      </c>
      <c r="AH417" s="36">
        <f>IF(AVANZA[[#This Row],[Variable]]="TERMINADA",IFERROR(VLOOKUP(AVANZA[[#This Row],[SUPERVISOR]],Tabla2[#All],4,0),0),)</f>
        <v>0</v>
      </c>
      <c r="AI417" s="14">
        <f>IF(AVANZA[[#This Row],[Producto]]="BA",1,0)</f>
        <v>1</v>
      </c>
      <c r="AJ417" s="14">
        <f>IF(AVANZA[[#This Row],[Producto]]="DUO",1,0)</f>
        <v>0</v>
      </c>
      <c r="AK417" s="14">
        <f>IF(AVANZA[[#This Row],[Producto]]="TRIO",1,0)</f>
        <v>0</v>
      </c>
      <c r="AL417" t="s">
        <v>823</v>
      </c>
      <c r="AM417">
        <v>-1</v>
      </c>
      <c r="AN417">
        <v>-1</v>
      </c>
      <c r="AO417" t="s">
        <v>16527</v>
      </c>
      <c r="AP417" s="1">
        <v>46144.838414351849</v>
      </c>
      <c r="AQ417">
        <v>-1</v>
      </c>
      <c r="AR417" t="s">
        <v>16528</v>
      </c>
      <c r="AS417">
        <v>-1</v>
      </c>
      <c r="AT417">
        <v>-1</v>
      </c>
      <c r="AU417">
        <v>-1</v>
      </c>
      <c r="AV417">
        <v>-1</v>
      </c>
      <c r="AW417">
        <v>-1</v>
      </c>
      <c r="AX417" t="s">
        <v>224</v>
      </c>
      <c r="AY417">
        <v>-1</v>
      </c>
      <c r="AZ417">
        <v>2026</v>
      </c>
      <c r="BA417">
        <v>5</v>
      </c>
      <c r="BB417">
        <v>9</v>
      </c>
      <c r="BC417">
        <v>-1</v>
      </c>
      <c r="BD417" t="s">
        <v>225</v>
      </c>
      <c r="BE417">
        <v>-1</v>
      </c>
      <c r="BF417">
        <v>20001621536093</v>
      </c>
      <c r="BG417" t="s">
        <v>226</v>
      </c>
      <c r="BH417" t="s">
        <v>227</v>
      </c>
      <c r="BI417" t="s">
        <v>16529</v>
      </c>
      <c r="BJ417">
        <v>-1</v>
      </c>
      <c r="BK417">
        <v>-1</v>
      </c>
      <c r="BL417">
        <v>-1</v>
      </c>
      <c r="BM417" t="s">
        <v>229</v>
      </c>
      <c r="BN417" t="s">
        <v>230</v>
      </c>
      <c r="BO417" t="s">
        <v>16530</v>
      </c>
      <c r="BP417" t="s">
        <v>232</v>
      </c>
      <c r="BQ417">
        <v>2026</v>
      </c>
      <c r="BR417">
        <v>5</v>
      </c>
      <c r="BS417">
        <v>2</v>
      </c>
      <c r="BT417" s="1">
        <v>46151.70952546296</v>
      </c>
      <c r="BU417" t="s">
        <v>233</v>
      </c>
      <c r="BV417" s="2">
        <v>46151</v>
      </c>
      <c r="BW417" t="s">
        <v>234</v>
      </c>
      <c r="BX417" s="2">
        <v>46144</v>
      </c>
      <c r="BY417" s="2">
        <v>46151</v>
      </c>
      <c r="BZ417" t="s">
        <v>235</v>
      </c>
      <c r="CA417" t="s">
        <v>896</v>
      </c>
      <c r="CB417" t="s">
        <v>752</v>
      </c>
      <c r="CC417" t="s">
        <v>16531</v>
      </c>
      <c r="CD417" t="s">
        <v>1677</v>
      </c>
      <c r="CE417">
        <v>-1</v>
      </c>
      <c r="CF417" t="s">
        <v>899</v>
      </c>
      <c r="CG417" t="s">
        <v>756</v>
      </c>
      <c r="CH417" t="s">
        <v>242</v>
      </c>
      <c r="CI417">
        <v>1094350442</v>
      </c>
      <c r="CJ417" t="s">
        <v>830</v>
      </c>
      <c r="CK417" t="s">
        <v>245</v>
      </c>
      <c r="CL417" t="s">
        <v>409</v>
      </c>
      <c r="CM417" t="s">
        <v>247</v>
      </c>
      <c r="CN417" t="s">
        <v>410</v>
      </c>
      <c r="CT417" t="s">
        <v>386</v>
      </c>
      <c r="CU417" t="s">
        <v>225</v>
      </c>
      <c r="CW417" t="s">
        <v>226</v>
      </c>
      <c r="CX417" t="s">
        <v>227</v>
      </c>
      <c r="DA417" t="s">
        <v>250</v>
      </c>
      <c r="DB417">
        <v>-1</v>
      </c>
      <c r="DF417" t="s">
        <v>251</v>
      </c>
      <c r="DJ417" t="s">
        <v>252</v>
      </c>
      <c r="DK417" t="s">
        <v>253</v>
      </c>
      <c r="DL417" t="s">
        <v>254</v>
      </c>
      <c r="DN417" t="s">
        <v>255</v>
      </c>
      <c r="DR417" t="s">
        <v>831</v>
      </c>
      <c r="DS417" t="s">
        <v>830</v>
      </c>
      <c r="DT417" t="s">
        <v>829</v>
      </c>
      <c r="DV417">
        <v>1</v>
      </c>
      <c r="DW417" t="s">
        <v>623</v>
      </c>
      <c r="EB417" t="s">
        <v>696</v>
      </c>
      <c r="ED417" s="2">
        <v>46151</v>
      </c>
      <c r="EE417" t="s">
        <v>900</v>
      </c>
      <c r="EF417">
        <v>9</v>
      </c>
      <c r="EP417" t="s">
        <v>258</v>
      </c>
      <c r="ES417" t="s">
        <v>1401</v>
      </c>
      <c r="EZ417" t="s">
        <v>1558</v>
      </c>
      <c r="FA417" t="s">
        <v>245</v>
      </c>
      <c r="FB417" t="s">
        <v>763</v>
      </c>
      <c r="FD417" t="s">
        <v>763</v>
      </c>
      <c r="FE417" t="s">
        <v>902</v>
      </c>
      <c r="FF417" t="s">
        <v>903</v>
      </c>
      <c r="FK417" t="s">
        <v>263</v>
      </c>
      <c r="FL417" t="s">
        <v>16532</v>
      </c>
      <c r="FN417" t="s">
        <v>410</v>
      </c>
      <c r="FO417" t="s">
        <v>414</v>
      </c>
      <c r="FR417">
        <v>85900</v>
      </c>
      <c r="GB417" t="s">
        <v>266</v>
      </c>
      <c r="GC417" t="s">
        <v>225</v>
      </c>
      <c r="GD417">
        <v>0</v>
      </c>
      <c r="GF417">
        <v>0</v>
      </c>
      <c r="GG417">
        <v>25421</v>
      </c>
      <c r="GI417">
        <v>85900</v>
      </c>
      <c r="GJ417">
        <v>0</v>
      </c>
      <c r="GL417">
        <v>0</v>
      </c>
      <c r="GM417">
        <v>102221</v>
      </c>
      <c r="GS417" t="s">
        <v>267</v>
      </c>
      <c r="GT417" s="2">
        <v>44196</v>
      </c>
      <c r="GU417" t="s">
        <v>268</v>
      </c>
      <c r="GV417" t="s">
        <v>335</v>
      </c>
      <c r="GW417" t="s">
        <v>270</v>
      </c>
      <c r="GX417" t="s">
        <v>250</v>
      </c>
      <c r="GY417" t="s">
        <v>272</v>
      </c>
      <c r="GZ417" t="s">
        <v>273</v>
      </c>
      <c r="HA417" t="s">
        <v>336</v>
      </c>
      <c r="HC417" t="s">
        <v>337</v>
      </c>
      <c r="HE417" t="s">
        <v>230</v>
      </c>
      <c r="HF417" t="s">
        <v>1679</v>
      </c>
      <c r="HG417" t="s">
        <v>834</v>
      </c>
      <c r="HH417" t="s">
        <v>13280</v>
      </c>
      <c r="HI417" t="s">
        <v>632</v>
      </c>
      <c r="HJ417">
        <v>46151</v>
      </c>
      <c r="HK417" t="s">
        <v>247</v>
      </c>
      <c r="HL417" t="s">
        <v>245</v>
      </c>
      <c r="HM417" t="s">
        <v>414</v>
      </c>
      <c r="HN417" t="s">
        <v>410</v>
      </c>
      <c r="HO417" t="s">
        <v>830</v>
      </c>
      <c r="HP417" t="s">
        <v>829</v>
      </c>
      <c r="HR417" t="s">
        <v>278</v>
      </c>
      <c r="HV417">
        <v>85900</v>
      </c>
      <c r="HW417" t="s">
        <v>279</v>
      </c>
      <c r="HX417" t="s">
        <v>915</v>
      </c>
      <c r="HY417">
        <v>103568</v>
      </c>
      <c r="HZ417">
        <v>17668</v>
      </c>
      <c r="IA417" t="s">
        <v>279</v>
      </c>
      <c r="IB417" t="s">
        <v>281</v>
      </c>
      <c r="IE417" t="s">
        <v>283</v>
      </c>
      <c r="IF417" t="s">
        <v>283</v>
      </c>
      <c r="IG417" t="s">
        <v>283</v>
      </c>
      <c r="IH417" t="s">
        <v>284</v>
      </c>
      <c r="II417" t="s">
        <v>285</v>
      </c>
      <c r="IJ417" t="s">
        <v>286</v>
      </c>
      <c r="IK417" t="s">
        <v>278</v>
      </c>
      <c r="IL417" t="s">
        <v>346</v>
      </c>
      <c r="IM417" t="s">
        <v>288</v>
      </c>
      <c r="IN417" t="s">
        <v>289</v>
      </c>
      <c r="IP417" t="s">
        <v>290</v>
      </c>
      <c r="IQ417" t="s">
        <v>284</v>
      </c>
      <c r="IR417" t="s">
        <v>304</v>
      </c>
      <c r="IS417" t="s">
        <v>291</v>
      </c>
      <c r="IY417" t="s">
        <v>279</v>
      </c>
    </row>
    <row r="418" spans="1:259" x14ac:dyDescent="0.3">
      <c r="A418" s="14">
        <f>DAY(AVANZA[[#This Row],[FechaSeguimiento]])</f>
        <v>9</v>
      </c>
      <c r="B418" s="14">
        <f>MONTH(AVANZA[[#This Row],[FechaSeguimiento]])</f>
        <v>5</v>
      </c>
      <c r="C418"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418" t="str">
        <f>LOWER(IFERROR(VLOOKUP(AVANZA[[#This Row],[ID_Peticion]],CANCELADAS[#All],2,0),""))</f>
        <v/>
      </c>
      <c r="E418" t="str">
        <f>LOWER(IFERROR(VLOOKUP(AVANZA[[#This Row],[ID_Peticion]],CANCELADAS[#All],3,0),""))</f>
        <v/>
      </c>
      <c r="F418" t="str">
        <f>LOWER(IF(AVANZA[[#This Row],[CEDULA CLIENTE]]&lt;&gt;""," CC: " &amp; COUNTIFS(AVANZA[CEDULA CLIENTE],AVANZA[[#This Row],[CEDULA CLIENTE]]),"")&amp; IF(AVANZA[[#This Row],[Direccion]]&lt;&gt;""," DIR: " &amp; COUNTIFS(AVANZA[Direccion],AVANZA[[#This Row],[Direccion]]),""))</f>
        <v xml:space="preserve"> dir: 1</v>
      </c>
      <c r="G418" t="str">
        <f>IFERROR(VLOOKUP(AVANZA[[#This Row],[Cedula_Vendedor_Atis]],PLANTA[[#All],[CEDULA]:[LINEA]],3,0),"No Cruza")</f>
        <v>Marisol Avella</v>
      </c>
      <c r="H418" t="str">
        <f>IFERROR(VLOOKUP(AVANZA[[#This Row],[Cedula_Vendedor_Atis]],PLANTA[[#All],[CEDULA]:[LINEA]],4,0),"No Cruza")</f>
        <v>Fija</v>
      </c>
      <c r="I418" t="str">
        <f>LOWER(IF(AVANZA[[#This Row],[ATRIBUIBLE]]="",AVANZA[[#This Row],[Variable]],AVANZA[[#This Row],[ATRIBUIBLE]]))</f>
        <v>terminada</v>
      </c>
      <c r="J418" s="14">
        <f>IF(AVANZA[[#This Row],[Variable]]=AVANZA[[#Headers],[TERMINADA]],1,0)</f>
        <v>1</v>
      </c>
      <c r="K418" s="14">
        <f>IF(AVANZA[[#This Row],[Variable]]=AVANZA[[#Headers],[ANULADA]],1,0)</f>
        <v>0</v>
      </c>
      <c r="L418" s="14">
        <f>IF(AVANZA[[#This Row],[Variable]]=AVANZA[[#Headers],[PENDIENTE]],1,0)</f>
        <v>0</v>
      </c>
      <c r="M418" s="14">
        <f>IF(AVANZA[[#This Row],[ESTADO AGENDA]]="AGENDADA",1,0)</f>
        <v>0</v>
      </c>
      <c r="N418" s="14">
        <f>IF(AVANZA[[#This Row],[ESTADO AGENDA]]="PENDIENTE DE AGENDAR",1,0)</f>
        <v>0</v>
      </c>
      <c r="O418" s="14">
        <f>IF(AVANZA[[#This Row],[ESTADO AGENDA]]="SUSPENDIDA",1,0)</f>
        <v>0</v>
      </c>
      <c r="P418" t="str" cm="1">
        <f t="array" ref="P418">_xlfn.XLOOKUP(AVANZA[[#This Row],[Num_Agrupacion_Pet_Atis]],Tabla1[[#All],[Numero_de_actuacion]],Tabla1[[#All],[Estado_de_la_orden]],"",0)</f>
        <v/>
      </c>
      <c r="Q418" s="2" t="str" cm="1">
        <f t="array" ref="Q418">_xlfn.XLOOKUP(AVANZA[[#This Row],[Num_Agrupacion_Pet_Atis]],Tabla1[[#All],[Numero_de_actuacion]],Tabla1[[#All],[Fecha_de_la_cita]],"",0)</f>
        <v/>
      </c>
      <c r="R418" t="str" cm="1">
        <f t="array" ref="R418">_xlfn.XLOOKUP(AVANZA[[#This Row],[Num_Agrupacion_Pet_Atis]],Tabla1[[#All],[Numero_de_actuacion]],Tabla1[[#All],[Franja_horaria_de_la_cita]],"",0)</f>
        <v/>
      </c>
      <c r="S418" s="14" t="str">
        <f>IFERROR(DAY(AVANZA[[#This Row],[FECHA AGENDA]]),"")</f>
        <v/>
      </c>
      <c r="T418" s="14" t="str">
        <f>IFERROR(MONTH(AVANZA[[#This Row],[FECHA AGENDA]]),"")</f>
        <v/>
      </c>
      <c r="U418" t="str" cm="1">
        <f t="array" ref="U418">_xlfn.XLOOKUP(AVANZA[[#This Row],[Num_Agrupacion_Pet_Atis]],Tabla1[[#All],[Numero_de_actuacion]],Tabla1[[#All],[Motivo_de_suspension]],"",0)</f>
        <v/>
      </c>
      <c r="V418" s="2" t="str" cm="1">
        <f t="array" ref="V418">_xlfn.XLOOKUP(AVANZA[[#This Row],[Num_Agrupacion_Pet_Atis]],Tabla1[[#All],[Numero_de_actuacion]],Tabla1[[#All],[No_identificacion_cliente]],"",0)</f>
        <v/>
      </c>
      <c r="W418" s="2" t="str" cm="1">
        <f t="array" ref="W418">_xlfn.XLOOKUP(AVANZA[[#This Row],[Num_Agrupacion_Pet_Atis]],Tabla1[[#All],[Numero_de_actuacion]],Tabla1[[#All],[Movil_de_contacto]],"",0)</f>
        <v/>
      </c>
      <c r="X418" s="14">
        <f>IF(OR(AVANZA[[#This Row],[ESTADO LEG]]="Legalizada grabacion",AVANZA[[#This Row],[ESTADO LEG]]="Legalizada aut"),1,0)</f>
        <v>0</v>
      </c>
      <c r="Y418" s="14">
        <f>IF(OR(AVANZA[[#This Row],[ESTADO LEG]]="pdte legalizar",AVANZA[[#This Row],[ESTADO LEG]]="No cruza"),1,0)</f>
        <v>1</v>
      </c>
      <c r="Z418" t="str" cm="1">
        <f t="array" ref="Z418">IF(AVANZA[[#This Row],[Variable]]="Terminada",LOWER(_xlfn.XLOOKUP(AVANZA[[#This Row],[ID_Peticion]],Tabla6[[#All],[NUM_PETICION]],Tabla6[[#All],[ESTADO_LEG]],"NO CRUZA",0)),AVANZA[[#This Row],[Variable]])</f>
        <v>pdte legalizar</v>
      </c>
      <c r="AA418" cm="1">
        <f t="array" ref="AA418">_xlfn.XLOOKUP(AVANZA[[#This Row],[ID_Peticion]],Tabla6[[#All],[NUM_PETICION]],Tabla6[[#All],[DIF_DIAS]],"",0)</f>
        <v>4</v>
      </c>
      <c r="AB418" s="2" cm="1">
        <f t="array" ref="AB418">IFERROR(_xlfn.XLOOKUP(AVANZA[[#This Row],[ID_Peticion]],Tabla6[[#All],[NUM_PETICION]],Tabla6[[#All],[FEC_LEGAL]],"",0),"")</f>
        <v>0</v>
      </c>
      <c r="AC418" s="14">
        <f ca="1">IF(AVANZA[[#This Row],[FECHA LEG]]&lt;&gt;0,IFERROR(AVANZA[[#This Row],[FECHA LEG]]-AVANZA[[#This Row],[FechaIniEstadoSubPetAtis]],0),TODAY()-AVANZA[[#This Row],[FechaIniEstadoSubPetAtis]])</f>
        <v>8</v>
      </c>
      <c r="AD418" s="35" t="str">
        <f ca="1">IF(AVANZA[[#This Row],[FINAL Vs LG]]&lt;&gt;0,IF(AVANZA[[#This Row],[FINAL Vs LG]]&lt;7.1,"100%",IF(AND(AVANZA[[#This Row],[FINAL Vs LG]]&gt;7.1,AVANZA[[#This Row],[FINAL Vs LG]]&lt;11.1),"50%","0%")),0)</f>
        <v>50%</v>
      </c>
      <c r="AE418" s="14">
        <f ca="1">VLOOKUP(DAY(TODAY()),BACK!F:G,2,0)</f>
        <v>14</v>
      </c>
      <c r="AF418" s="14">
        <f>BACK!$I$2</f>
        <v>24</v>
      </c>
      <c r="AG418" s="14">
        <f>IF(AVANZA[[#This Row],[Oferta_empaquetada_comisiones]]="SI",1,0)</f>
        <v>1</v>
      </c>
      <c r="AH418" s="36">
        <f>IF(AVANZA[[#This Row],[Variable]]="TERMINADA",IFERROR(VLOOKUP(AVANZA[[#This Row],[SUPERVISOR]],Tabla2[#All],4,0),0),)</f>
        <v>3.5</v>
      </c>
      <c r="AI418" s="14">
        <f>IF(AVANZA[[#This Row],[Producto]]="BA",1,0)</f>
        <v>1</v>
      </c>
      <c r="AJ418" s="14">
        <f>IF(AVANZA[[#This Row],[Producto]]="DUO",1,0)</f>
        <v>0</v>
      </c>
      <c r="AK418" s="14">
        <f>IF(AVANZA[[#This Row],[Producto]]="TRIO",1,0)</f>
        <v>0</v>
      </c>
      <c r="AL418" t="s">
        <v>870</v>
      </c>
      <c r="AM418">
        <v>-1</v>
      </c>
      <c r="AN418">
        <v>-1</v>
      </c>
      <c r="AO418" t="s">
        <v>1704</v>
      </c>
      <c r="AP418" s="1">
        <v>46146.569027777776</v>
      </c>
      <c r="AQ418">
        <v>-1</v>
      </c>
      <c r="AR418" t="s">
        <v>1705</v>
      </c>
      <c r="AS418">
        <v>-1</v>
      </c>
      <c r="AT418">
        <v>-1</v>
      </c>
      <c r="AU418">
        <v>-1</v>
      </c>
      <c r="AV418">
        <v>-1</v>
      </c>
      <c r="AW418">
        <v>-1</v>
      </c>
      <c r="AX418" t="s">
        <v>224</v>
      </c>
      <c r="AY418">
        <v>-1</v>
      </c>
      <c r="AZ418">
        <v>2026</v>
      </c>
      <c r="BA418">
        <v>5</v>
      </c>
      <c r="BB418">
        <v>9</v>
      </c>
      <c r="BC418">
        <v>-1</v>
      </c>
      <c r="BD418" t="s">
        <v>225</v>
      </c>
      <c r="BE418">
        <v>-1</v>
      </c>
      <c r="BF418">
        <v>20001621996586</v>
      </c>
      <c r="BG418" t="s">
        <v>226</v>
      </c>
      <c r="BH418" t="s">
        <v>227</v>
      </c>
      <c r="BI418" t="s">
        <v>1706</v>
      </c>
      <c r="BJ418">
        <v>-1</v>
      </c>
      <c r="BK418">
        <v>-1</v>
      </c>
      <c r="BL418">
        <v>-1</v>
      </c>
      <c r="BM418" t="s">
        <v>229</v>
      </c>
      <c r="BN418" t="s">
        <v>230</v>
      </c>
      <c r="BO418" t="s">
        <v>1707</v>
      </c>
      <c r="BP418" t="s">
        <v>232</v>
      </c>
      <c r="BQ418">
        <v>2026</v>
      </c>
      <c r="BR418">
        <v>5</v>
      </c>
      <c r="BS418">
        <v>4</v>
      </c>
      <c r="BT418" s="1">
        <v>46151.428969907407</v>
      </c>
      <c r="BU418" t="s">
        <v>233</v>
      </c>
      <c r="BV418" s="2">
        <v>46151</v>
      </c>
      <c r="BW418" t="s">
        <v>234</v>
      </c>
      <c r="BX418" s="2">
        <v>46146</v>
      </c>
      <c r="BY418" s="2">
        <v>46151</v>
      </c>
      <c r="BZ418" t="s">
        <v>235</v>
      </c>
      <c r="CA418" t="s">
        <v>1708</v>
      </c>
      <c r="CB418" t="s">
        <v>546</v>
      </c>
      <c r="CC418" t="s">
        <v>1709</v>
      </c>
      <c r="CD418" t="s">
        <v>1710</v>
      </c>
      <c r="CE418">
        <v>-1</v>
      </c>
      <c r="CF418" t="s">
        <v>1711</v>
      </c>
      <c r="CG418" t="s">
        <v>550</v>
      </c>
      <c r="CH418" t="s">
        <v>242</v>
      </c>
      <c r="CI418">
        <v>1015443152</v>
      </c>
      <c r="CJ418" t="s">
        <v>877</v>
      </c>
      <c r="CK418" t="s">
        <v>245</v>
      </c>
      <c r="CL418" t="s">
        <v>409</v>
      </c>
      <c r="CM418" t="s">
        <v>247</v>
      </c>
      <c r="CN418" t="s">
        <v>410</v>
      </c>
      <c r="CT418" t="s">
        <v>330</v>
      </c>
      <c r="CU418" t="s">
        <v>225</v>
      </c>
      <c r="CW418" t="s">
        <v>226</v>
      </c>
      <c r="CX418" t="s">
        <v>227</v>
      </c>
      <c r="DA418" t="s">
        <v>250</v>
      </c>
      <c r="DB418">
        <v>-1</v>
      </c>
      <c r="DF418" t="s">
        <v>251</v>
      </c>
      <c r="DJ418" t="s">
        <v>252</v>
      </c>
      <c r="DK418" t="s">
        <v>253</v>
      </c>
      <c r="DL418" t="s">
        <v>254</v>
      </c>
      <c r="DN418" t="s">
        <v>255</v>
      </c>
      <c r="DR418" t="s">
        <v>878</v>
      </c>
      <c r="DS418" t="s">
        <v>877</v>
      </c>
      <c r="DT418" t="s">
        <v>870</v>
      </c>
      <c r="DV418">
        <v>1</v>
      </c>
      <c r="DW418" t="s">
        <v>554</v>
      </c>
      <c r="ED418" s="2">
        <v>46151</v>
      </c>
      <c r="EF418">
        <v>12</v>
      </c>
      <c r="EP418" t="s">
        <v>258</v>
      </c>
      <c r="ES418" t="s">
        <v>1712</v>
      </c>
      <c r="FA418" t="s">
        <v>245</v>
      </c>
      <c r="FB418" t="s">
        <v>556</v>
      </c>
      <c r="FD418" t="s">
        <v>556</v>
      </c>
      <c r="FE418" t="s">
        <v>1713</v>
      </c>
      <c r="FF418" t="s">
        <v>1713</v>
      </c>
      <c r="FK418" t="s">
        <v>263</v>
      </c>
      <c r="FL418" t="s">
        <v>1714</v>
      </c>
      <c r="FN418" t="s">
        <v>410</v>
      </c>
      <c r="FO418" t="s">
        <v>414</v>
      </c>
      <c r="FR418">
        <v>72185</v>
      </c>
      <c r="GB418" t="s">
        <v>266</v>
      </c>
      <c r="GC418" t="s">
        <v>225</v>
      </c>
      <c r="GD418">
        <v>0</v>
      </c>
      <c r="GF418">
        <v>0</v>
      </c>
      <c r="GG418">
        <v>25421</v>
      </c>
      <c r="GI418">
        <v>72185</v>
      </c>
      <c r="GJ418">
        <v>0</v>
      </c>
      <c r="GL418">
        <v>0</v>
      </c>
      <c r="GM418">
        <v>85900</v>
      </c>
      <c r="GS418" t="s">
        <v>267</v>
      </c>
      <c r="GT418" s="2">
        <v>44591</v>
      </c>
      <c r="GU418" t="s">
        <v>268</v>
      </c>
      <c r="GV418" t="s">
        <v>335</v>
      </c>
      <c r="GW418" t="s">
        <v>270</v>
      </c>
      <c r="GX418" t="s">
        <v>250</v>
      </c>
      <c r="GY418" t="s">
        <v>272</v>
      </c>
      <c r="GZ418" t="s">
        <v>273</v>
      </c>
      <c r="HA418" t="s">
        <v>274</v>
      </c>
      <c r="HB418" t="s">
        <v>559</v>
      </c>
      <c r="HC418" t="s">
        <v>1708</v>
      </c>
      <c r="HD418" t="s">
        <v>554</v>
      </c>
      <c r="HE418" t="s">
        <v>230</v>
      </c>
      <c r="HF418" t="s">
        <v>1715</v>
      </c>
      <c r="HG418" t="s">
        <v>834</v>
      </c>
      <c r="HH418" t="s">
        <v>1716</v>
      </c>
      <c r="HI418" t="s">
        <v>632</v>
      </c>
      <c r="HJ418">
        <v>46151</v>
      </c>
      <c r="HK418" t="s">
        <v>247</v>
      </c>
      <c r="HL418" t="s">
        <v>245</v>
      </c>
      <c r="HM418" t="s">
        <v>414</v>
      </c>
      <c r="HN418" t="s">
        <v>410</v>
      </c>
      <c r="HO418" t="s">
        <v>877</v>
      </c>
      <c r="HP418" t="s">
        <v>870</v>
      </c>
      <c r="HR418" t="s">
        <v>278</v>
      </c>
      <c r="HV418">
        <v>85900</v>
      </c>
      <c r="HW418" t="s">
        <v>279</v>
      </c>
      <c r="HX418" t="s">
        <v>915</v>
      </c>
      <c r="HY418">
        <v>89853</v>
      </c>
      <c r="HZ418">
        <v>17668</v>
      </c>
      <c r="IA418" t="s">
        <v>279</v>
      </c>
      <c r="IB418" t="s">
        <v>281</v>
      </c>
      <c r="IE418" t="s">
        <v>283</v>
      </c>
      <c r="IF418" t="s">
        <v>283</v>
      </c>
      <c r="IG418" t="s">
        <v>283</v>
      </c>
      <c r="IH418" t="s">
        <v>284</v>
      </c>
      <c r="II418" t="s">
        <v>285</v>
      </c>
      <c r="IJ418" t="s">
        <v>286</v>
      </c>
      <c r="IK418" t="s">
        <v>278</v>
      </c>
      <c r="IL418" t="s">
        <v>346</v>
      </c>
      <c r="IM418" t="s">
        <v>288</v>
      </c>
      <c r="IN418" t="s">
        <v>289</v>
      </c>
      <c r="IP418" t="s">
        <v>290</v>
      </c>
      <c r="IQ418" t="s">
        <v>284</v>
      </c>
      <c r="IS418" t="s">
        <v>291</v>
      </c>
      <c r="IT418" t="s">
        <v>372</v>
      </c>
      <c r="IU418" t="s">
        <v>373</v>
      </c>
      <c r="IV418" t="s">
        <v>373</v>
      </c>
      <c r="IW418" t="s">
        <v>373</v>
      </c>
      <c r="IY418" t="s">
        <v>279</v>
      </c>
    </row>
    <row r="419" spans="1:259" x14ac:dyDescent="0.3">
      <c r="A419" s="14">
        <f>DAY(AVANZA[[#This Row],[FechaSeguimiento]])</f>
        <v>9</v>
      </c>
      <c r="B419" s="14">
        <f>MONTH(AVANZA[[#This Row],[FechaSeguimiento]])</f>
        <v>5</v>
      </c>
      <c r="C419"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419" t="str">
        <f>LOWER(IFERROR(VLOOKUP(AVANZA[[#This Row],[ID_Peticion]],CANCELADAS[#All],2,0),""))</f>
        <v/>
      </c>
      <c r="E419" t="str">
        <f>LOWER(IFERROR(VLOOKUP(AVANZA[[#This Row],[ID_Peticion]],CANCELADAS[#All],3,0),""))</f>
        <v/>
      </c>
      <c r="F419" t="str">
        <f>LOWER(IF(AVANZA[[#This Row],[CEDULA CLIENTE]]&lt;&gt;""," CC: " &amp; COUNTIFS(AVANZA[CEDULA CLIENTE],AVANZA[[#This Row],[CEDULA CLIENTE]]),"")&amp; IF(AVANZA[[#This Row],[Direccion]]&lt;&gt;""," DIR: " &amp; COUNTIFS(AVANZA[Direccion],AVANZA[[#This Row],[Direccion]]),""))</f>
        <v xml:space="preserve"> dir: 1</v>
      </c>
      <c r="G419" t="str">
        <f>IFERROR(VLOOKUP(AVANZA[[#This Row],[Cedula_Vendedor_Atis]],PLANTA[[#All],[CEDULA]:[LINEA]],3,0),"No Cruza")</f>
        <v>Marisol Avella</v>
      </c>
      <c r="H419" t="str">
        <f>IFERROR(VLOOKUP(AVANZA[[#This Row],[Cedula_Vendedor_Atis]],PLANTA[[#All],[CEDULA]:[LINEA]],4,0),"No Cruza")</f>
        <v>Fija</v>
      </c>
      <c r="I419" t="str">
        <f>LOWER(IF(AVANZA[[#This Row],[ATRIBUIBLE]]="",AVANZA[[#This Row],[Variable]],AVANZA[[#This Row],[ATRIBUIBLE]]))</f>
        <v>terminada</v>
      </c>
      <c r="J419" s="14">
        <f>IF(AVANZA[[#This Row],[Variable]]=AVANZA[[#Headers],[TERMINADA]],1,0)</f>
        <v>1</v>
      </c>
      <c r="K419" s="14">
        <f>IF(AVANZA[[#This Row],[Variable]]=AVANZA[[#Headers],[ANULADA]],1,0)</f>
        <v>0</v>
      </c>
      <c r="L419" s="14">
        <f>IF(AVANZA[[#This Row],[Variable]]=AVANZA[[#Headers],[PENDIENTE]],1,0)</f>
        <v>0</v>
      </c>
      <c r="M419" s="14">
        <f>IF(AVANZA[[#This Row],[ESTADO AGENDA]]="AGENDADA",1,0)</f>
        <v>0</v>
      </c>
      <c r="N419" s="14">
        <f>IF(AVANZA[[#This Row],[ESTADO AGENDA]]="PENDIENTE DE AGENDAR",1,0)</f>
        <v>0</v>
      </c>
      <c r="O419" s="14">
        <f>IF(AVANZA[[#This Row],[ESTADO AGENDA]]="SUSPENDIDA",1,0)</f>
        <v>0</v>
      </c>
      <c r="P419" t="str" cm="1">
        <f t="array" ref="P419">_xlfn.XLOOKUP(AVANZA[[#This Row],[Num_Agrupacion_Pet_Atis]],Tabla1[[#All],[Numero_de_actuacion]],Tabla1[[#All],[Estado_de_la_orden]],"",0)</f>
        <v/>
      </c>
      <c r="Q419" s="2" t="str" cm="1">
        <f t="array" ref="Q419">_xlfn.XLOOKUP(AVANZA[[#This Row],[Num_Agrupacion_Pet_Atis]],Tabla1[[#All],[Numero_de_actuacion]],Tabla1[[#All],[Fecha_de_la_cita]],"",0)</f>
        <v/>
      </c>
      <c r="R419" t="str" cm="1">
        <f t="array" ref="R419">_xlfn.XLOOKUP(AVANZA[[#This Row],[Num_Agrupacion_Pet_Atis]],Tabla1[[#All],[Numero_de_actuacion]],Tabla1[[#All],[Franja_horaria_de_la_cita]],"",0)</f>
        <v/>
      </c>
      <c r="S419" s="14" t="str">
        <f>IFERROR(DAY(AVANZA[[#This Row],[FECHA AGENDA]]),"")</f>
        <v/>
      </c>
      <c r="T419" s="14" t="str">
        <f>IFERROR(MONTH(AVANZA[[#This Row],[FECHA AGENDA]]),"")</f>
        <v/>
      </c>
      <c r="U419" t="str" cm="1">
        <f t="array" ref="U419">_xlfn.XLOOKUP(AVANZA[[#This Row],[Num_Agrupacion_Pet_Atis]],Tabla1[[#All],[Numero_de_actuacion]],Tabla1[[#All],[Motivo_de_suspension]],"",0)</f>
        <v/>
      </c>
      <c r="V419" s="2" t="str" cm="1">
        <f t="array" ref="V419">_xlfn.XLOOKUP(AVANZA[[#This Row],[Num_Agrupacion_Pet_Atis]],Tabla1[[#All],[Numero_de_actuacion]],Tabla1[[#All],[No_identificacion_cliente]],"",0)</f>
        <v/>
      </c>
      <c r="W419" s="2" t="str" cm="1">
        <f t="array" ref="W419">_xlfn.XLOOKUP(AVANZA[[#This Row],[Num_Agrupacion_Pet_Atis]],Tabla1[[#All],[Numero_de_actuacion]],Tabla1[[#All],[Movil_de_contacto]],"",0)</f>
        <v/>
      </c>
      <c r="X419" s="14">
        <f>IF(OR(AVANZA[[#This Row],[ESTADO LEG]]="Legalizada grabacion",AVANZA[[#This Row],[ESTADO LEG]]="Legalizada aut"),1,0)</f>
        <v>0</v>
      </c>
      <c r="Y419" s="14">
        <f>IF(OR(AVANZA[[#This Row],[ESTADO LEG]]="pdte legalizar",AVANZA[[#This Row],[ESTADO LEG]]="No cruza"),1,0)</f>
        <v>1</v>
      </c>
      <c r="Z419" t="str" cm="1">
        <f t="array" ref="Z419">IF(AVANZA[[#This Row],[Variable]]="Terminada",LOWER(_xlfn.XLOOKUP(AVANZA[[#This Row],[ID_Peticion]],Tabla6[[#All],[NUM_PETICION]],Tabla6[[#All],[ESTADO_LEG]],"NO CRUZA",0)),AVANZA[[#This Row],[Variable]])</f>
        <v>pdte legalizar</v>
      </c>
      <c r="AA419" cm="1">
        <f t="array" ref="AA419">_xlfn.XLOOKUP(AVANZA[[#This Row],[ID_Peticion]],Tabla6[[#All],[NUM_PETICION]],Tabla6[[#All],[DIF_DIAS]],"",0)</f>
        <v>4</v>
      </c>
      <c r="AB419" s="2" cm="1">
        <f t="array" ref="AB419">IFERROR(_xlfn.XLOOKUP(AVANZA[[#This Row],[ID_Peticion]],Tabla6[[#All],[NUM_PETICION]],Tabla6[[#All],[FEC_LEGAL]],"",0),"")</f>
        <v>0</v>
      </c>
      <c r="AC419" s="14">
        <f ca="1">IF(AVANZA[[#This Row],[FECHA LEG]]&lt;&gt;0,IFERROR(AVANZA[[#This Row],[FECHA LEG]]-AVANZA[[#This Row],[FechaIniEstadoSubPetAtis]],0),TODAY()-AVANZA[[#This Row],[FechaIniEstadoSubPetAtis]])</f>
        <v>8</v>
      </c>
      <c r="AD419" s="35" t="str">
        <f ca="1">IF(AVANZA[[#This Row],[FINAL Vs LG]]&lt;&gt;0,IF(AVANZA[[#This Row],[FINAL Vs LG]]&lt;7.1,"100%",IF(AND(AVANZA[[#This Row],[FINAL Vs LG]]&gt;7.1,AVANZA[[#This Row],[FINAL Vs LG]]&lt;11.1),"50%","0%")),0)</f>
        <v>50%</v>
      </c>
      <c r="AE419" s="14">
        <f ca="1">VLOOKUP(DAY(TODAY()),BACK!F:G,2,0)</f>
        <v>14</v>
      </c>
      <c r="AF419" s="14">
        <f>BACK!$I$2</f>
        <v>24</v>
      </c>
      <c r="AG419" s="14">
        <f>IF(AVANZA[[#This Row],[Oferta_empaquetada_comisiones]]="SI",1,0)</f>
        <v>0</v>
      </c>
      <c r="AH419" s="36">
        <f>IF(AVANZA[[#This Row],[Variable]]="TERMINADA",IFERROR(VLOOKUP(AVANZA[[#This Row],[SUPERVISOR]],Tabla2[#All],4,0),0),)</f>
        <v>3.5</v>
      </c>
      <c r="AI419" s="14">
        <f>IF(AVANZA[[#This Row],[Producto]]="BA",1,0)</f>
        <v>0</v>
      </c>
      <c r="AJ419" s="14">
        <f>IF(AVANZA[[#This Row],[Producto]]="DUO",1,0)</f>
        <v>0</v>
      </c>
      <c r="AK419" s="14">
        <f>IF(AVANZA[[#This Row],[Producto]]="TRIO",1,0)</f>
        <v>1</v>
      </c>
      <c r="AL419" t="s">
        <v>221</v>
      </c>
      <c r="AM419">
        <v>-1</v>
      </c>
      <c r="AN419">
        <v>-1</v>
      </c>
      <c r="AO419" t="s">
        <v>1718</v>
      </c>
      <c r="AP419" s="1">
        <v>46149.703576388885</v>
      </c>
      <c r="AQ419">
        <v>-1</v>
      </c>
      <c r="AR419" t="s">
        <v>1719</v>
      </c>
      <c r="AS419">
        <v>-1</v>
      </c>
      <c r="AT419">
        <v>-1</v>
      </c>
      <c r="AU419">
        <v>-1</v>
      </c>
      <c r="AV419">
        <v>-1</v>
      </c>
      <c r="AW419">
        <v>-1</v>
      </c>
      <c r="AX419" t="s">
        <v>224</v>
      </c>
      <c r="AY419">
        <v>-1</v>
      </c>
      <c r="AZ419">
        <v>2026</v>
      </c>
      <c r="BA419">
        <v>5</v>
      </c>
      <c r="BB419">
        <v>9</v>
      </c>
      <c r="BC419">
        <v>-1</v>
      </c>
      <c r="BD419" t="s">
        <v>225</v>
      </c>
      <c r="BE419">
        <v>-1</v>
      </c>
      <c r="BF419">
        <v>20001624150759</v>
      </c>
      <c r="BG419" t="s">
        <v>596</v>
      </c>
      <c r="BH419" t="s">
        <v>597</v>
      </c>
      <c r="BI419" t="s">
        <v>1720</v>
      </c>
      <c r="BJ419">
        <v>-1</v>
      </c>
      <c r="BK419">
        <v>-1</v>
      </c>
      <c r="BL419">
        <v>-1</v>
      </c>
      <c r="BM419" t="s">
        <v>229</v>
      </c>
      <c r="BN419" t="s">
        <v>230</v>
      </c>
      <c r="BO419" t="s">
        <v>1721</v>
      </c>
      <c r="BP419" t="s">
        <v>380</v>
      </c>
      <c r="BQ419">
        <v>2026</v>
      </c>
      <c r="BR419">
        <v>5</v>
      </c>
      <c r="BS419">
        <v>7</v>
      </c>
      <c r="BT419" s="1">
        <v>46151.454386574071</v>
      </c>
      <c r="BU419" t="s">
        <v>233</v>
      </c>
      <c r="BV419" s="2">
        <v>46151</v>
      </c>
      <c r="BW419" t="s">
        <v>234</v>
      </c>
      <c r="BX419" s="2">
        <v>46149</v>
      </c>
      <c r="BY419" s="2">
        <v>46151</v>
      </c>
      <c r="BZ419" t="s">
        <v>235</v>
      </c>
      <c r="CA419" t="s">
        <v>297</v>
      </c>
      <c r="CB419" t="s">
        <v>297</v>
      </c>
      <c r="CC419" t="s">
        <v>1722</v>
      </c>
      <c r="CD419" t="s">
        <v>1723</v>
      </c>
      <c r="CE419">
        <v>-1</v>
      </c>
      <c r="CF419" t="s">
        <v>300</v>
      </c>
      <c r="CG419" t="s">
        <v>301</v>
      </c>
      <c r="CH419" t="s">
        <v>242</v>
      </c>
      <c r="CI419">
        <v>73211780</v>
      </c>
      <c r="CJ419" t="s">
        <v>244</v>
      </c>
      <c r="CK419" t="s">
        <v>245</v>
      </c>
      <c r="CL419" t="s">
        <v>246</v>
      </c>
      <c r="CM419" t="s">
        <v>247</v>
      </c>
      <c r="CN419" t="s">
        <v>248</v>
      </c>
      <c r="CT419" t="s">
        <v>386</v>
      </c>
      <c r="CU419" t="s">
        <v>387</v>
      </c>
      <c r="CW419" t="s">
        <v>602</v>
      </c>
      <c r="CX419" t="s">
        <v>603</v>
      </c>
      <c r="DA419" t="s">
        <v>250</v>
      </c>
      <c r="DB419">
        <v>-1</v>
      </c>
      <c r="DF419" t="s">
        <v>251</v>
      </c>
      <c r="DJ419" t="s">
        <v>252</v>
      </c>
      <c r="DK419" t="s">
        <v>253</v>
      </c>
      <c r="DL419" t="s">
        <v>253</v>
      </c>
      <c r="DN419" t="s">
        <v>390</v>
      </c>
      <c r="DR419" t="s">
        <v>256</v>
      </c>
      <c r="DS419" t="s">
        <v>244</v>
      </c>
      <c r="DT419" t="s">
        <v>243</v>
      </c>
      <c r="DV419">
        <v>1</v>
      </c>
      <c r="DW419" t="s">
        <v>283</v>
      </c>
      <c r="ED419" s="2">
        <v>46151</v>
      </c>
      <c r="EE419" t="s">
        <v>361</v>
      </c>
      <c r="EF419">
        <v>16</v>
      </c>
      <c r="EP419" t="s">
        <v>258</v>
      </c>
      <c r="ES419" t="s">
        <v>428</v>
      </c>
      <c r="EZ419" t="s">
        <v>1724</v>
      </c>
      <c r="FA419" t="s">
        <v>245</v>
      </c>
      <c r="FB419" t="s">
        <v>308</v>
      </c>
      <c r="FD419" t="s">
        <v>308</v>
      </c>
      <c r="FE419" t="s">
        <v>309</v>
      </c>
      <c r="FF419" t="s">
        <v>309</v>
      </c>
      <c r="FK419" t="s">
        <v>263</v>
      </c>
      <c r="FL419" t="s">
        <v>1725</v>
      </c>
      <c r="FN419" t="s">
        <v>248</v>
      </c>
      <c r="FO419" t="s">
        <v>265</v>
      </c>
      <c r="FR419">
        <v>142118</v>
      </c>
      <c r="GB419" t="s">
        <v>266</v>
      </c>
      <c r="GC419" t="s">
        <v>387</v>
      </c>
      <c r="GD419">
        <v>14854</v>
      </c>
      <c r="GF419">
        <v>2351</v>
      </c>
      <c r="GG419">
        <v>25354</v>
      </c>
      <c r="GI419">
        <v>100314</v>
      </c>
      <c r="GJ419">
        <v>25360</v>
      </c>
      <c r="GL419">
        <v>39453</v>
      </c>
      <c r="GM419">
        <v>169120</v>
      </c>
      <c r="GS419" t="s">
        <v>267</v>
      </c>
      <c r="GT419" s="2">
        <v>45596</v>
      </c>
      <c r="GU419" t="s">
        <v>268</v>
      </c>
      <c r="GV419" t="s">
        <v>335</v>
      </c>
      <c r="GW419" t="s">
        <v>394</v>
      </c>
      <c r="GZ419" t="s">
        <v>395</v>
      </c>
      <c r="HA419" t="s">
        <v>336</v>
      </c>
      <c r="HC419" t="s">
        <v>337</v>
      </c>
      <c r="HE419" t="s">
        <v>230</v>
      </c>
      <c r="HF419" t="s">
        <v>1726</v>
      </c>
      <c r="HR419" t="s">
        <v>278</v>
      </c>
      <c r="HV419">
        <v>149990</v>
      </c>
      <c r="HW419" t="s">
        <v>281</v>
      </c>
      <c r="HY419">
        <v>0</v>
      </c>
      <c r="HZ419">
        <v>0</v>
      </c>
      <c r="IA419" t="s">
        <v>281</v>
      </c>
      <c r="IB419" t="s">
        <v>281</v>
      </c>
      <c r="IE419" t="s">
        <v>283</v>
      </c>
      <c r="IF419" t="s">
        <v>283</v>
      </c>
      <c r="IG419" t="s">
        <v>283</v>
      </c>
      <c r="IH419" t="s">
        <v>284</v>
      </c>
      <c r="II419" t="s">
        <v>285</v>
      </c>
      <c r="IJ419" t="s">
        <v>286</v>
      </c>
      <c r="IK419" t="s">
        <v>278</v>
      </c>
      <c r="IL419" t="s">
        <v>287</v>
      </c>
      <c r="IM419" t="s">
        <v>288</v>
      </c>
      <c r="IN419" t="s">
        <v>289</v>
      </c>
      <c r="IP419" t="s">
        <v>290</v>
      </c>
      <c r="IQ419" t="s">
        <v>284</v>
      </c>
      <c r="IS419" t="s">
        <v>291</v>
      </c>
      <c r="IT419" t="s">
        <v>453</v>
      </c>
      <c r="IU419" t="s">
        <v>514</v>
      </c>
      <c r="IV419" t="s">
        <v>434</v>
      </c>
      <c r="IW419" t="s">
        <v>318</v>
      </c>
      <c r="IY419" t="s">
        <v>281</v>
      </c>
    </row>
    <row r="420" spans="1:259" x14ac:dyDescent="0.3">
      <c r="A420" s="14">
        <f>DAY(AVANZA[[#This Row],[FechaSeguimiento]])</f>
        <v>9</v>
      </c>
      <c r="B420" s="14">
        <f>MONTH(AVANZA[[#This Row],[FechaSeguimiento]])</f>
        <v>5</v>
      </c>
      <c r="C420"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420" t="str">
        <f>LOWER(IFERROR(VLOOKUP(AVANZA[[#This Row],[ID_Peticion]],CANCELADAS[#All],2,0),""))</f>
        <v/>
      </c>
      <c r="E420" t="str">
        <f>LOWER(IFERROR(VLOOKUP(AVANZA[[#This Row],[ID_Peticion]],CANCELADAS[#All],3,0),""))</f>
        <v/>
      </c>
      <c r="F420" t="str">
        <f>LOWER(IF(AVANZA[[#This Row],[CEDULA CLIENTE]]&lt;&gt;""," CC: " &amp; COUNTIFS(AVANZA[CEDULA CLIENTE],AVANZA[[#This Row],[CEDULA CLIENTE]]),"")&amp; IF(AVANZA[[#This Row],[Direccion]]&lt;&gt;""," DIR: " &amp; COUNTIFS(AVANZA[Direccion],AVANZA[[#This Row],[Direccion]]),""))</f>
        <v xml:space="preserve"> dir: 1</v>
      </c>
      <c r="G420" t="str">
        <f>IFERROR(VLOOKUP(AVANZA[[#This Row],[Cedula_Vendedor_Atis]],PLANTA[[#All],[CEDULA]:[LINEA]],3,0),"No Cruza")</f>
        <v>Marisol Avella</v>
      </c>
      <c r="H420" t="str">
        <f>IFERROR(VLOOKUP(AVANZA[[#This Row],[Cedula_Vendedor_Atis]],PLANTA[[#All],[CEDULA]:[LINEA]],4,0),"No Cruza")</f>
        <v>Fija</v>
      </c>
      <c r="I420" t="str">
        <f>LOWER(IF(AVANZA[[#This Row],[ATRIBUIBLE]]="",AVANZA[[#This Row],[Variable]],AVANZA[[#This Row],[ATRIBUIBLE]]))</f>
        <v>terminada</v>
      </c>
      <c r="J420" s="14">
        <f>IF(AVANZA[[#This Row],[Variable]]=AVANZA[[#Headers],[TERMINADA]],1,0)</f>
        <v>1</v>
      </c>
      <c r="K420" s="14">
        <f>IF(AVANZA[[#This Row],[Variable]]=AVANZA[[#Headers],[ANULADA]],1,0)</f>
        <v>0</v>
      </c>
      <c r="L420" s="14">
        <f>IF(AVANZA[[#This Row],[Variable]]=AVANZA[[#Headers],[PENDIENTE]],1,0)</f>
        <v>0</v>
      </c>
      <c r="M420" s="14">
        <f>IF(AVANZA[[#This Row],[ESTADO AGENDA]]="AGENDADA",1,0)</f>
        <v>0</v>
      </c>
      <c r="N420" s="14">
        <f>IF(AVANZA[[#This Row],[ESTADO AGENDA]]="PENDIENTE DE AGENDAR",1,0)</f>
        <v>0</v>
      </c>
      <c r="O420" s="14">
        <f>IF(AVANZA[[#This Row],[ESTADO AGENDA]]="SUSPENDIDA",1,0)</f>
        <v>0</v>
      </c>
      <c r="P420" t="str" cm="1">
        <f t="array" ref="P420">_xlfn.XLOOKUP(AVANZA[[#This Row],[Num_Agrupacion_Pet_Atis]],Tabla1[[#All],[Numero_de_actuacion]],Tabla1[[#All],[Estado_de_la_orden]],"",0)</f>
        <v/>
      </c>
      <c r="Q420" s="2" t="str" cm="1">
        <f t="array" ref="Q420">_xlfn.XLOOKUP(AVANZA[[#This Row],[Num_Agrupacion_Pet_Atis]],Tabla1[[#All],[Numero_de_actuacion]],Tabla1[[#All],[Fecha_de_la_cita]],"",0)</f>
        <v/>
      </c>
      <c r="R420" t="str" cm="1">
        <f t="array" ref="R420">_xlfn.XLOOKUP(AVANZA[[#This Row],[Num_Agrupacion_Pet_Atis]],Tabla1[[#All],[Numero_de_actuacion]],Tabla1[[#All],[Franja_horaria_de_la_cita]],"",0)</f>
        <v/>
      </c>
      <c r="S420" s="14" t="str">
        <f>IFERROR(DAY(AVANZA[[#This Row],[FECHA AGENDA]]),"")</f>
        <v/>
      </c>
      <c r="T420" s="14" t="str">
        <f>IFERROR(MONTH(AVANZA[[#This Row],[FECHA AGENDA]]),"")</f>
        <v/>
      </c>
      <c r="U420" t="str" cm="1">
        <f t="array" ref="U420">_xlfn.XLOOKUP(AVANZA[[#This Row],[Num_Agrupacion_Pet_Atis]],Tabla1[[#All],[Numero_de_actuacion]],Tabla1[[#All],[Motivo_de_suspension]],"",0)</f>
        <v/>
      </c>
      <c r="V420" s="2" t="str" cm="1">
        <f t="array" ref="V420">_xlfn.XLOOKUP(AVANZA[[#This Row],[Num_Agrupacion_Pet_Atis]],Tabla1[[#All],[Numero_de_actuacion]],Tabla1[[#All],[No_identificacion_cliente]],"",0)</f>
        <v/>
      </c>
      <c r="W420" s="2" t="str" cm="1">
        <f t="array" ref="W420">_xlfn.XLOOKUP(AVANZA[[#This Row],[Num_Agrupacion_Pet_Atis]],Tabla1[[#All],[Numero_de_actuacion]],Tabla1[[#All],[Movil_de_contacto]],"",0)</f>
        <v/>
      </c>
      <c r="X420" s="14">
        <f>IF(OR(AVANZA[[#This Row],[ESTADO LEG]]="Legalizada grabacion",AVANZA[[#This Row],[ESTADO LEG]]="Legalizada aut"),1,0)</f>
        <v>0</v>
      </c>
      <c r="Y420" s="14">
        <f>IF(OR(AVANZA[[#This Row],[ESTADO LEG]]="pdte legalizar",AVANZA[[#This Row],[ESTADO LEG]]="No cruza"),1,0)</f>
        <v>1</v>
      </c>
      <c r="Z420" t="str" cm="1">
        <f t="array" ref="Z420">IF(AVANZA[[#This Row],[Variable]]="Terminada",LOWER(_xlfn.XLOOKUP(AVANZA[[#This Row],[ID_Peticion]],Tabla6[[#All],[NUM_PETICION]],Tabla6[[#All],[ESTADO_LEG]],"NO CRUZA",0)),AVANZA[[#This Row],[Variable]])</f>
        <v>pdte legalizar</v>
      </c>
      <c r="AA420" cm="1">
        <f t="array" ref="AA420">_xlfn.XLOOKUP(AVANZA[[#This Row],[ID_Peticion]],Tabla6[[#All],[NUM_PETICION]],Tabla6[[#All],[DIF_DIAS]],"",0)</f>
        <v>4</v>
      </c>
      <c r="AB420" s="2" cm="1">
        <f t="array" ref="AB420">IFERROR(_xlfn.XLOOKUP(AVANZA[[#This Row],[ID_Peticion]],Tabla6[[#All],[NUM_PETICION]],Tabla6[[#All],[FEC_LEGAL]],"",0),"")</f>
        <v>0</v>
      </c>
      <c r="AC420" s="14">
        <f ca="1">IF(AVANZA[[#This Row],[FECHA LEG]]&lt;&gt;0,IFERROR(AVANZA[[#This Row],[FECHA LEG]]-AVANZA[[#This Row],[FechaIniEstadoSubPetAtis]],0),TODAY()-AVANZA[[#This Row],[FechaIniEstadoSubPetAtis]])</f>
        <v>8</v>
      </c>
      <c r="AD420" s="35" t="str">
        <f ca="1">IF(AVANZA[[#This Row],[FINAL Vs LG]]&lt;&gt;0,IF(AVANZA[[#This Row],[FINAL Vs LG]]&lt;7.1,"100%",IF(AND(AVANZA[[#This Row],[FINAL Vs LG]]&gt;7.1,AVANZA[[#This Row],[FINAL Vs LG]]&lt;11.1),"50%","0%")),0)</f>
        <v>50%</v>
      </c>
      <c r="AE420" s="14">
        <f ca="1">VLOOKUP(DAY(TODAY()),BACK!F:G,2,0)</f>
        <v>14</v>
      </c>
      <c r="AF420" s="14">
        <f>BACK!$I$2</f>
        <v>24</v>
      </c>
      <c r="AG420" s="14">
        <f>IF(AVANZA[[#This Row],[Oferta_empaquetada_comisiones]]="SI",1,0)</f>
        <v>0</v>
      </c>
      <c r="AH420" s="36">
        <f>IF(AVANZA[[#This Row],[Variable]]="TERMINADA",IFERROR(VLOOKUP(AVANZA[[#This Row],[SUPERVISOR]],Tabla2[#All],4,0),0),)</f>
        <v>3.5</v>
      </c>
      <c r="AI420" s="14">
        <f>IF(AVANZA[[#This Row],[Producto]]="BA",1,0)</f>
        <v>1</v>
      </c>
      <c r="AJ420" s="14">
        <f>IF(AVANZA[[#This Row],[Producto]]="DUO",1,0)</f>
        <v>0</v>
      </c>
      <c r="AK420" s="14">
        <f>IF(AVANZA[[#This Row],[Producto]]="TRIO",1,0)</f>
        <v>0</v>
      </c>
      <c r="AL420" t="s">
        <v>221</v>
      </c>
      <c r="AM420">
        <v>-1</v>
      </c>
      <c r="AN420">
        <v>-1</v>
      </c>
      <c r="AO420" t="s">
        <v>1727</v>
      </c>
      <c r="AP420" s="1">
        <v>46148.824988425928</v>
      </c>
      <c r="AQ420">
        <v>-1</v>
      </c>
      <c r="AR420" t="s">
        <v>1728</v>
      </c>
      <c r="AS420">
        <v>-1</v>
      </c>
      <c r="AT420">
        <v>-1</v>
      </c>
      <c r="AU420">
        <v>-1</v>
      </c>
      <c r="AV420">
        <v>-1</v>
      </c>
      <c r="AW420">
        <v>-1</v>
      </c>
      <c r="AX420" t="s">
        <v>224</v>
      </c>
      <c r="AY420">
        <v>-1</v>
      </c>
      <c r="AZ420">
        <v>2026</v>
      </c>
      <c r="BA420">
        <v>5</v>
      </c>
      <c r="BB420">
        <v>9</v>
      </c>
      <c r="BC420">
        <v>-1</v>
      </c>
      <c r="BD420" t="s">
        <v>225</v>
      </c>
      <c r="BE420">
        <v>-1</v>
      </c>
      <c r="BF420">
        <v>20001623745408</v>
      </c>
      <c r="BG420" t="s">
        <v>1524</v>
      </c>
      <c r="BH420" t="s">
        <v>1525</v>
      </c>
      <c r="BI420" t="s">
        <v>1729</v>
      </c>
      <c r="BJ420">
        <v>-1</v>
      </c>
      <c r="BK420">
        <v>-1</v>
      </c>
      <c r="BL420">
        <v>-1</v>
      </c>
      <c r="BM420" t="s">
        <v>229</v>
      </c>
      <c r="BN420" t="s">
        <v>230</v>
      </c>
      <c r="BO420" t="s">
        <v>1730</v>
      </c>
      <c r="BP420" t="s">
        <v>380</v>
      </c>
      <c r="BQ420">
        <v>2026</v>
      </c>
      <c r="BR420">
        <v>5</v>
      </c>
      <c r="BS420">
        <v>6</v>
      </c>
      <c r="BT420" s="1">
        <v>46151.393194444441</v>
      </c>
      <c r="BU420" t="s">
        <v>233</v>
      </c>
      <c r="BV420" s="2">
        <v>46151</v>
      </c>
      <c r="BW420" t="s">
        <v>234</v>
      </c>
      <c r="BX420" s="2">
        <v>46148</v>
      </c>
      <c r="BY420" s="2">
        <v>46151</v>
      </c>
      <c r="BZ420" t="s">
        <v>235</v>
      </c>
      <c r="CA420" t="s">
        <v>297</v>
      </c>
      <c r="CB420" t="s">
        <v>297</v>
      </c>
      <c r="CC420" t="s">
        <v>1731</v>
      </c>
      <c r="CD420" t="s">
        <v>911</v>
      </c>
      <c r="CE420">
        <v>-1</v>
      </c>
      <c r="CF420" t="s">
        <v>300</v>
      </c>
      <c r="CG420" t="s">
        <v>301</v>
      </c>
      <c r="CH420" t="s">
        <v>242</v>
      </c>
      <c r="CI420">
        <v>73211780</v>
      </c>
      <c r="CJ420" t="s">
        <v>244</v>
      </c>
      <c r="CK420" t="s">
        <v>245</v>
      </c>
      <c r="CL420" t="s">
        <v>246</v>
      </c>
      <c r="CM420" t="s">
        <v>247</v>
      </c>
      <c r="CN420" t="s">
        <v>248</v>
      </c>
      <c r="CT420" t="s">
        <v>249</v>
      </c>
      <c r="CU420" t="s">
        <v>225</v>
      </c>
      <c r="CW420" t="s">
        <v>1524</v>
      </c>
      <c r="CX420" t="s">
        <v>1525</v>
      </c>
      <c r="DA420" t="s">
        <v>250</v>
      </c>
      <c r="DB420">
        <v>-1</v>
      </c>
      <c r="DF420" t="s">
        <v>251</v>
      </c>
      <c r="DJ420" t="s">
        <v>252</v>
      </c>
      <c r="DK420" t="s">
        <v>253</v>
      </c>
      <c r="DL420" t="s">
        <v>254</v>
      </c>
      <c r="DN420" t="s">
        <v>255</v>
      </c>
      <c r="DR420" t="s">
        <v>256</v>
      </c>
      <c r="DS420" t="s">
        <v>244</v>
      </c>
      <c r="DT420" t="s">
        <v>243</v>
      </c>
      <c r="DV420">
        <v>1</v>
      </c>
      <c r="DW420" t="s">
        <v>283</v>
      </c>
      <c r="ED420" s="2">
        <v>46151</v>
      </c>
      <c r="EE420" t="s">
        <v>306</v>
      </c>
      <c r="EF420">
        <v>12</v>
      </c>
      <c r="EP420" t="s">
        <v>258</v>
      </c>
      <c r="ES420" t="s">
        <v>475</v>
      </c>
      <c r="EZ420" t="s">
        <v>476</v>
      </c>
      <c r="FA420" t="s">
        <v>245</v>
      </c>
      <c r="FB420" t="s">
        <v>308</v>
      </c>
      <c r="FD420" t="s">
        <v>308</v>
      </c>
      <c r="FE420" t="s">
        <v>309</v>
      </c>
      <c r="FF420" t="s">
        <v>309</v>
      </c>
      <c r="FK420" t="s">
        <v>263</v>
      </c>
      <c r="FL420" t="s">
        <v>1732</v>
      </c>
      <c r="FN420" t="s">
        <v>248</v>
      </c>
      <c r="FO420" t="s">
        <v>265</v>
      </c>
      <c r="FR420">
        <v>94950</v>
      </c>
      <c r="GB420" t="s">
        <v>266</v>
      </c>
      <c r="GC420" t="s">
        <v>225</v>
      </c>
      <c r="GD420">
        <v>0</v>
      </c>
      <c r="GF420">
        <v>0</v>
      </c>
      <c r="GG420">
        <v>25339</v>
      </c>
      <c r="GI420">
        <v>94950</v>
      </c>
      <c r="GJ420">
        <v>0</v>
      </c>
      <c r="GL420">
        <v>0</v>
      </c>
      <c r="GM420">
        <v>112990</v>
      </c>
      <c r="GS420" t="s">
        <v>267</v>
      </c>
      <c r="GT420" s="2">
        <v>44712</v>
      </c>
      <c r="GU420" t="s">
        <v>268</v>
      </c>
      <c r="GV420" t="s">
        <v>335</v>
      </c>
      <c r="GW420" t="s">
        <v>394</v>
      </c>
      <c r="GZ420" t="s">
        <v>395</v>
      </c>
      <c r="HA420" t="s">
        <v>336</v>
      </c>
      <c r="HC420" t="s">
        <v>337</v>
      </c>
      <c r="HE420" t="s">
        <v>230</v>
      </c>
      <c r="HF420" t="s">
        <v>1733</v>
      </c>
      <c r="HR420" t="s">
        <v>278</v>
      </c>
      <c r="HV420">
        <v>112990</v>
      </c>
      <c r="HW420" t="s">
        <v>281</v>
      </c>
      <c r="HY420">
        <v>0</v>
      </c>
      <c r="HZ420">
        <v>0</v>
      </c>
      <c r="IA420" t="s">
        <v>281</v>
      </c>
      <c r="IB420" t="s">
        <v>281</v>
      </c>
      <c r="IE420" t="s">
        <v>283</v>
      </c>
      <c r="IF420" t="s">
        <v>283</v>
      </c>
      <c r="IG420" t="s">
        <v>283</v>
      </c>
      <c r="IH420" t="s">
        <v>284</v>
      </c>
      <c r="II420" t="s">
        <v>285</v>
      </c>
      <c r="IJ420" t="s">
        <v>286</v>
      </c>
      <c r="IK420" t="s">
        <v>278</v>
      </c>
      <c r="IL420" t="s">
        <v>287</v>
      </c>
      <c r="IM420" t="s">
        <v>288</v>
      </c>
      <c r="IN420" t="s">
        <v>289</v>
      </c>
      <c r="IP420" t="s">
        <v>290</v>
      </c>
      <c r="IQ420" t="s">
        <v>284</v>
      </c>
      <c r="IS420" t="s">
        <v>291</v>
      </c>
      <c r="IT420" t="s">
        <v>453</v>
      </c>
      <c r="IU420" t="s">
        <v>454</v>
      </c>
      <c r="IV420" t="s">
        <v>434</v>
      </c>
      <c r="IW420" t="s">
        <v>318</v>
      </c>
      <c r="IY420" t="s">
        <v>281</v>
      </c>
    </row>
    <row r="421" spans="1:259" x14ac:dyDescent="0.3">
      <c r="A421" s="14">
        <f>DAY(AVANZA[[#This Row],[FechaSeguimiento]])</f>
        <v>9</v>
      </c>
      <c r="B421" s="14">
        <f>MONTH(AVANZA[[#This Row],[FechaSeguimiento]])</f>
        <v>5</v>
      </c>
      <c r="C421"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421" t="str">
        <f>LOWER(IFERROR(VLOOKUP(AVANZA[[#This Row],[ID_Peticion]],CANCELADAS[#All],2,0),""))</f>
        <v>qt - ductos obstruidos</v>
      </c>
      <c r="E421" t="str">
        <f>LOWER(IFERROR(VLOOKUP(AVANZA[[#This Row],[ID_Peticion]],CANCELADAS[#All],3,0),""))</f>
        <v>tecnico</v>
      </c>
      <c r="F421" t="str">
        <f>LOWER(IF(AVANZA[[#This Row],[CEDULA CLIENTE]]&lt;&gt;""," CC: " &amp; COUNTIFS(AVANZA[CEDULA CLIENTE],AVANZA[[#This Row],[CEDULA CLIENTE]]),"")&amp; IF(AVANZA[[#This Row],[Direccion]]&lt;&gt;""," DIR: " &amp; COUNTIFS(AVANZA[Direccion],AVANZA[[#This Row],[Direccion]]),""))</f>
        <v xml:space="preserve"> dir: 1</v>
      </c>
      <c r="G421" t="str">
        <f>IFERROR(VLOOKUP(AVANZA[[#This Row],[Cedula_Vendedor_Atis]],PLANTA[[#All],[CEDULA]:[LINEA]],3,0),"No Cruza")</f>
        <v>Marisol Avella</v>
      </c>
      <c r="H421" t="str">
        <f>IFERROR(VLOOKUP(AVANZA[[#This Row],[Cedula_Vendedor_Atis]],PLANTA[[#All],[CEDULA]:[LINEA]],4,0),"No Cruza")</f>
        <v>Fija</v>
      </c>
      <c r="I421" t="str">
        <f>LOWER(IF(AVANZA[[#This Row],[ATRIBUIBLE]]="",AVANZA[[#This Row],[Variable]],AVANZA[[#This Row],[ATRIBUIBLE]]))</f>
        <v>tecnico</v>
      </c>
      <c r="J421" s="14">
        <f>IF(AVANZA[[#This Row],[Variable]]=AVANZA[[#Headers],[TERMINADA]],1,0)</f>
        <v>0</v>
      </c>
      <c r="K421" s="14">
        <f>IF(AVANZA[[#This Row],[Variable]]=AVANZA[[#Headers],[ANULADA]],1,0)</f>
        <v>1</v>
      </c>
      <c r="L421" s="14">
        <f>IF(AVANZA[[#This Row],[Variable]]=AVANZA[[#Headers],[PENDIENTE]],1,0)</f>
        <v>0</v>
      </c>
      <c r="M421" s="14">
        <f>IF(AVANZA[[#This Row],[ESTADO AGENDA]]="AGENDADA",1,0)</f>
        <v>0</v>
      </c>
      <c r="N421" s="14">
        <f>IF(AVANZA[[#This Row],[ESTADO AGENDA]]="PENDIENTE DE AGENDAR",1,0)</f>
        <v>0</v>
      </c>
      <c r="O421" s="14">
        <f>IF(AVANZA[[#This Row],[ESTADO AGENDA]]="SUSPENDIDA",1,0)</f>
        <v>0</v>
      </c>
      <c r="P421" t="str" cm="1">
        <f t="array" ref="P421">_xlfn.XLOOKUP(AVANZA[[#This Row],[Num_Agrupacion_Pet_Atis]],Tabla1[[#All],[Numero_de_actuacion]],Tabla1[[#All],[Estado_de_la_orden]],"",0)</f>
        <v/>
      </c>
      <c r="Q421" s="2" t="str" cm="1">
        <f t="array" ref="Q421">_xlfn.XLOOKUP(AVANZA[[#This Row],[Num_Agrupacion_Pet_Atis]],Tabla1[[#All],[Numero_de_actuacion]],Tabla1[[#All],[Fecha_de_la_cita]],"",0)</f>
        <v/>
      </c>
      <c r="R421" t="str" cm="1">
        <f t="array" ref="R421">_xlfn.XLOOKUP(AVANZA[[#This Row],[Num_Agrupacion_Pet_Atis]],Tabla1[[#All],[Numero_de_actuacion]],Tabla1[[#All],[Franja_horaria_de_la_cita]],"",0)</f>
        <v/>
      </c>
      <c r="S421" s="14" t="str">
        <f>IFERROR(DAY(AVANZA[[#This Row],[FECHA AGENDA]]),"")</f>
        <v/>
      </c>
      <c r="T421" s="14" t="str">
        <f>IFERROR(MONTH(AVANZA[[#This Row],[FECHA AGENDA]]),"")</f>
        <v/>
      </c>
      <c r="U421" t="str" cm="1">
        <f t="array" ref="U421">_xlfn.XLOOKUP(AVANZA[[#This Row],[Num_Agrupacion_Pet_Atis]],Tabla1[[#All],[Numero_de_actuacion]],Tabla1[[#All],[Motivo_de_suspension]],"",0)</f>
        <v/>
      </c>
      <c r="V421" s="2" t="str" cm="1">
        <f t="array" ref="V421">_xlfn.XLOOKUP(AVANZA[[#This Row],[Num_Agrupacion_Pet_Atis]],Tabla1[[#All],[Numero_de_actuacion]],Tabla1[[#All],[No_identificacion_cliente]],"",0)</f>
        <v/>
      </c>
      <c r="W421" s="2" t="str" cm="1">
        <f t="array" ref="W421">_xlfn.XLOOKUP(AVANZA[[#This Row],[Num_Agrupacion_Pet_Atis]],Tabla1[[#All],[Numero_de_actuacion]],Tabla1[[#All],[Movil_de_contacto]],"",0)</f>
        <v/>
      </c>
      <c r="X421" s="14">
        <f>IF(OR(AVANZA[[#This Row],[ESTADO LEG]]="Legalizada grabacion",AVANZA[[#This Row],[ESTADO LEG]]="Legalizada aut"),1,0)</f>
        <v>0</v>
      </c>
      <c r="Y421" s="14">
        <f>IF(OR(AVANZA[[#This Row],[ESTADO LEG]]="pdte legalizar",AVANZA[[#This Row],[ESTADO LEG]]="No cruza"),1,0)</f>
        <v>0</v>
      </c>
      <c r="Z421" t="str" cm="1">
        <f t="array" ref="Z421">IF(AVANZA[[#This Row],[Variable]]="Terminada",LOWER(_xlfn.XLOOKUP(AVANZA[[#This Row],[ID_Peticion]],Tabla6[[#All],[NUM_PETICION]],Tabla6[[#All],[ESTADO_LEG]],"NO CRUZA",0)),AVANZA[[#This Row],[Variable]])</f>
        <v>ANULADA</v>
      </c>
      <c r="AA421" t="str" cm="1">
        <f t="array" ref="AA421">_xlfn.XLOOKUP(AVANZA[[#This Row],[ID_Peticion]],Tabla6[[#All],[NUM_PETICION]],Tabla6[[#All],[DIF_DIAS]],"",0)</f>
        <v/>
      </c>
      <c r="AB421" s="2" t="str" cm="1">
        <f t="array" ref="AB421">IFERROR(_xlfn.XLOOKUP(AVANZA[[#This Row],[ID_Peticion]],Tabla6[[#All],[NUM_PETICION]],Tabla6[[#All],[FEC_LEGAL]],"",0),"")</f>
        <v/>
      </c>
      <c r="AC421" s="14">
        <f ca="1">IF(AVANZA[[#This Row],[FECHA LEG]]&lt;&gt;0,IFERROR(AVANZA[[#This Row],[FECHA LEG]]-AVANZA[[#This Row],[FechaIniEstadoSubPetAtis]],0),TODAY()-AVANZA[[#This Row],[FechaIniEstadoSubPetAtis]])</f>
        <v>0</v>
      </c>
      <c r="AD421" s="35">
        <f ca="1">IF(AVANZA[[#This Row],[FINAL Vs LG]]&lt;&gt;0,IF(AVANZA[[#This Row],[FINAL Vs LG]]&lt;7.1,"100%",IF(AND(AVANZA[[#This Row],[FINAL Vs LG]]&gt;7.1,AVANZA[[#This Row],[FINAL Vs LG]]&lt;11.1),"50%","0%")),0)</f>
        <v>0</v>
      </c>
      <c r="AE421" s="14">
        <f ca="1">VLOOKUP(DAY(TODAY()),BACK!F:G,2,0)</f>
        <v>14</v>
      </c>
      <c r="AF421" s="14">
        <f>BACK!$I$2</f>
        <v>24</v>
      </c>
      <c r="AG421" s="14">
        <f>IF(AVANZA[[#This Row],[Oferta_empaquetada_comisiones]]="SI",1,0)</f>
        <v>0</v>
      </c>
      <c r="AH421" s="36">
        <f>IF(AVANZA[[#This Row],[Variable]]="TERMINADA",IFERROR(VLOOKUP(AVANZA[[#This Row],[SUPERVISOR]],Tabla2[#All],4,0),0),)</f>
        <v>0</v>
      </c>
      <c r="AI421" s="14">
        <f>IF(AVANZA[[#This Row],[Producto]]="BA",1,0)</f>
        <v>1</v>
      </c>
      <c r="AJ421" s="14">
        <f>IF(AVANZA[[#This Row],[Producto]]="DUO",1,0)</f>
        <v>0</v>
      </c>
      <c r="AK421" s="14">
        <f>IF(AVANZA[[#This Row],[Producto]]="TRIO",1,0)</f>
        <v>0</v>
      </c>
      <c r="AL421" t="s">
        <v>797</v>
      </c>
      <c r="AM421">
        <v>-1</v>
      </c>
      <c r="AN421">
        <v>-1</v>
      </c>
      <c r="AO421" t="s">
        <v>1748</v>
      </c>
      <c r="AP421" s="1">
        <v>46147.375868055555</v>
      </c>
      <c r="AQ421">
        <v>-1</v>
      </c>
      <c r="AR421" t="s">
        <v>1749</v>
      </c>
      <c r="AS421">
        <v>-1</v>
      </c>
      <c r="AT421">
        <v>-1</v>
      </c>
      <c r="AU421">
        <v>-1</v>
      </c>
      <c r="AV421">
        <v>-1</v>
      </c>
      <c r="AW421">
        <v>-1</v>
      </c>
      <c r="AX421" t="s">
        <v>224</v>
      </c>
      <c r="AY421">
        <v>-1</v>
      </c>
      <c r="AZ421">
        <v>2026</v>
      </c>
      <c r="BA421">
        <v>5</v>
      </c>
      <c r="BB421">
        <v>9</v>
      </c>
      <c r="BC421">
        <v>-1</v>
      </c>
      <c r="BD421" t="s">
        <v>225</v>
      </c>
      <c r="BE421">
        <v>-1</v>
      </c>
      <c r="BF421">
        <v>20001622720188</v>
      </c>
      <c r="BG421" t="s">
        <v>1524</v>
      </c>
      <c r="BH421" t="s">
        <v>1525</v>
      </c>
      <c r="BI421" t="s">
        <v>1750</v>
      </c>
      <c r="BJ421">
        <v>-1</v>
      </c>
      <c r="BK421">
        <v>-1</v>
      </c>
      <c r="BL421">
        <v>-1</v>
      </c>
      <c r="BM421" t="s">
        <v>573</v>
      </c>
      <c r="BN421" t="s">
        <v>230</v>
      </c>
      <c r="BO421" t="s">
        <v>1751</v>
      </c>
      <c r="BP421" t="s">
        <v>380</v>
      </c>
      <c r="BQ421">
        <v>2026</v>
      </c>
      <c r="BR421">
        <v>5</v>
      </c>
      <c r="BS421">
        <v>5</v>
      </c>
      <c r="BT421" s="1">
        <v>46151.502199074072</v>
      </c>
      <c r="BU421" t="s">
        <v>575</v>
      </c>
      <c r="BV421" s="2">
        <v>46151</v>
      </c>
      <c r="BW421" t="s">
        <v>576</v>
      </c>
      <c r="BX421" s="2">
        <v>46147</v>
      </c>
      <c r="BY421" s="2">
        <v>46151</v>
      </c>
      <c r="BZ421" t="s">
        <v>235</v>
      </c>
      <c r="CA421" t="s">
        <v>236</v>
      </c>
      <c r="CB421" t="s">
        <v>237</v>
      </c>
      <c r="CC421" t="s">
        <v>1752</v>
      </c>
      <c r="CD421" t="s">
        <v>986</v>
      </c>
      <c r="CE421">
        <v>-1</v>
      </c>
      <c r="CF421" t="s">
        <v>240</v>
      </c>
      <c r="CG421" t="s">
        <v>241</v>
      </c>
      <c r="CH421" t="s">
        <v>242</v>
      </c>
      <c r="CI421">
        <v>80767494</v>
      </c>
      <c r="CJ421" t="s">
        <v>806</v>
      </c>
      <c r="CK421" t="s">
        <v>245</v>
      </c>
      <c r="CL421" t="s">
        <v>246</v>
      </c>
      <c r="CM421" t="s">
        <v>247</v>
      </c>
      <c r="CN421" t="s">
        <v>248</v>
      </c>
      <c r="CT421" t="s">
        <v>386</v>
      </c>
      <c r="CU421" t="s">
        <v>225</v>
      </c>
      <c r="CW421" t="s">
        <v>1524</v>
      </c>
      <c r="CX421" t="s">
        <v>1525</v>
      </c>
      <c r="CY421" t="s">
        <v>1753</v>
      </c>
      <c r="DA421" t="s">
        <v>250</v>
      </c>
      <c r="DB421">
        <v>-1</v>
      </c>
      <c r="DF421" t="s">
        <v>955</v>
      </c>
      <c r="DJ421" t="s">
        <v>252</v>
      </c>
      <c r="DK421" t="s">
        <v>253</v>
      </c>
      <c r="DL421" t="s">
        <v>253</v>
      </c>
      <c r="DN421" t="s">
        <v>255</v>
      </c>
      <c r="DR421" t="s">
        <v>807</v>
      </c>
      <c r="DS421" t="s">
        <v>806</v>
      </c>
      <c r="DT421" t="s">
        <v>797</v>
      </c>
      <c r="DV421">
        <v>1</v>
      </c>
      <c r="DW421" t="s">
        <v>257</v>
      </c>
      <c r="ED421" s="2">
        <v>46151</v>
      </c>
      <c r="EF421">
        <v>12</v>
      </c>
      <c r="EP421" t="s">
        <v>258</v>
      </c>
      <c r="FA421" t="s">
        <v>245</v>
      </c>
      <c r="FB421" t="s">
        <v>260</v>
      </c>
      <c r="FD421" t="s">
        <v>260</v>
      </c>
      <c r="FE421" t="s">
        <v>261</v>
      </c>
      <c r="FF421" t="s">
        <v>262</v>
      </c>
      <c r="FK421" t="s">
        <v>263</v>
      </c>
      <c r="FN421" t="s">
        <v>248</v>
      </c>
      <c r="FO421" t="s">
        <v>265</v>
      </c>
      <c r="FR421">
        <v>0</v>
      </c>
      <c r="GB421" t="s">
        <v>266</v>
      </c>
      <c r="GM421">
        <v>0</v>
      </c>
      <c r="GS421" t="s">
        <v>267</v>
      </c>
      <c r="GT421" s="2"/>
      <c r="GU421" t="s">
        <v>268</v>
      </c>
      <c r="GV421" t="s">
        <v>335</v>
      </c>
      <c r="GW421" t="s">
        <v>394</v>
      </c>
      <c r="GZ421" t="s">
        <v>395</v>
      </c>
      <c r="HE421" t="s">
        <v>230</v>
      </c>
      <c r="HF421" t="s">
        <v>1754</v>
      </c>
      <c r="HR421" t="s">
        <v>278</v>
      </c>
      <c r="HV421">
        <v>112990</v>
      </c>
      <c r="HW421" t="s">
        <v>281</v>
      </c>
      <c r="HY421">
        <v>0</v>
      </c>
      <c r="HZ421">
        <v>0</v>
      </c>
      <c r="IA421" t="s">
        <v>281</v>
      </c>
      <c r="IB421" t="s">
        <v>281</v>
      </c>
      <c r="IC421" t="s">
        <v>1755</v>
      </c>
      <c r="IE421" t="s">
        <v>283</v>
      </c>
      <c r="IF421" t="s">
        <v>283</v>
      </c>
      <c r="IG421" t="s">
        <v>283</v>
      </c>
      <c r="IH421" t="s">
        <v>284</v>
      </c>
      <c r="II421" t="s">
        <v>285</v>
      </c>
      <c r="IJ421" t="s">
        <v>286</v>
      </c>
      <c r="IK421" t="s">
        <v>278</v>
      </c>
      <c r="IL421" t="s">
        <v>287</v>
      </c>
      <c r="IM421" t="s">
        <v>288</v>
      </c>
      <c r="IN421" t="s">
        <v>958</v>
      </c>
      <c r="IP421" t="s">
        <v>1756</v>
      </c>
      <c r="IQ421" t="s">
        <v>284</v>
      </c>
      <c r="IS421" t="s">
        <v>291</v>
      </c>
      <c r="IT421" t="s">
        <v>287</v>
      </c>
      <c r="IY421" t="s">
        <v>281</v>
      </c>
    </row>
    <row r="422" spans="1:259" x14ac:dyDescent="0.3">
      <c r="A422" s="14">
        <f>DAY(AVANZA[[#This Row],[FechaSeguimiento]])</f>
        <v>9</v>
      </c>
      <c r="B422" s="14">
        <f>MONTH(AVANZA[[#This Row],[FechaSeguimiento]])</f>
        <v>5</v>
      </c>
      <c r="C422"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422" t="str">
        <f>LOWER(IFERROR(VLOOKUP(AVANZA[[#This Row],[ID_Peticion]],CANCELADAS[#All],2,0),""))</f>
        <v/>
      </c>
      <c r="E422" t="str">
        <f>LOWER(IFERROR(VLOOKUP(AVANZA[[#This Row],[ID_Peticion]],CANCELADAS[#All],3,0),""))</f>
        <v/>
      </c>
      <c r="F422" t="str">
        <f>LOWER(IF(AVANZA[[#This Row],[CEDULA CLIENTE]]&lt;&gt;""," CC: " &amp; COUNTIFS(AVANZA[CEDULA CLIENTE],AVANZA[[#This Row],[CEDULA CLIENTE]]),"")&amp; IF(AVANZA[[#This Row],[Direccion]]&lt;&gt;""," DIR: " &amp; COUNTIFS(AVANZA[Direccion],AVANZA[[#This Row],[Direccion]]),""))</f>
        <v xml:space="preserve"> dir: 1</v>
      </c>
      <c r="G422" t="str">
        <f>IFERROR(VLOOKUP(AVANZA[[#This Row],[Cedula_Vendedor_Atis]],PLANTA[[#All],[CEDULA]:[LINEA]],3,0),"No Cruza")</f>
        <v>Marisol Avella</v>
      </c>
      <c r="H422" t="str">
        <f>IFERROR(VLOOKUP(AVANZA[[#This Row],[Cedula_Vendedor_Atis]],PLANTA[[#All],[CEDULA]:[LINEA]],4,0),"No Cruza")</f>
        <v>Fija</v>
      </c>
      <c r="I422" t="str">
        <f>LOWER(IF(AVANZA[[#This Row],[ATRIBUIBLE]]="",AVANZA[[#This Row],[Variable]],AVANZA[[#This Row],[ATRIBUIBLE]]))</f>
        <v>terminada</v>
      </c>
      <c r="J422" s="14">
        <f>IF(AVANZA[[#This Row],[Variable]]=AVANZA[[#Headers],[TERMINADA]],1,0)</f>
        <v>1</v>
      </c>
      <c r="K422" s="14">
        <f>IF(AVANZA[[#This Row],[Variable]]=AVANZA[[#Headers],[ANULADA]],1,0)</f>
        <v>0</v>
      </c>
      <c r="L422" s="14">
        <f>IF(AVANZA[[#This Row],[Variable]]=AVANZA[[#Headers],[PENDIENTE]],1,0)</f>
        <v>0</v>
      </c>
      <c r="M422" s="14">
        <f>IF(AVANZA[[#This Row],[ESTADO AGENDA]]="AGENDADA",1,0)</f>
        <v>0</v>
      </c>
      <c r="N422" s="14">
        <f>IF(AVANZA[[#This Row],[ESTADO AGENDA]]="PENDIENTE DE AGENDAR",1,0)</f>
        <v>0</v>
      </c>
      <c r="O422" s="14">
        <f>IF(AVANZA[[#This Row],[ESTADO AGENDA]]="SUSPENDIDA",1,0)</f>
        <v>0</v>
      </c>
      <c r="P422" t="str" cm="1">
        <f t="array" ref="P422">_xlfn.XLOOKUP(AVANZA[[#This Row],[Num_Agrupacion_Pet_Atis]],Tabla1[[#All],[Numero_de_actuacion]],Tabla1[[#All],[Estado_de_la_orden]],"",0)</f>
        <v/>
      </c>
      <c r="Q422" s="2" t="str" cm="1">
        <f t="array" ref="Q422">_xlfn.XLOOKUP(AVANZA[[#This Row],[Num_Agrupacion_Pet_Atis]],Tabla1[[#All],[Numero_de_actuacion]],Tabla1[[#All],[Fecha_de_la_cita]],"",0)</f>
        <v/>
      </c>
      <c r="R422" t="str" cm="1">
        <f t="array" ref="R422">_xlfn.XLOOKUP(AVANZA[[#This Row],[Num_Agrupacion_Pet_Atis]],Tabla1[[#All],[Numero_de_actuacion]],Tabla1[[#All],[Franja_horaria_de_la_cita]],"",0)</f>
        <v/>
      </c>
      <c r="S422" s="14" t="str">
        <f>IFERROR(DAY(AVANZA[[#This Row],[FECHA AGENDA]]),"")</f>
        <v/>
      </c>
      <c r="T422" s="14" t="str">
        <f>IFERROR(MONTH(AVANZA[[#This Row],[FECHA AGENDA]]),"")</f>
        <v/>
      </c>
      <c r="U422" t="str" cm="1">
        <f t="array" ref="U422">_xlfn.XLOOKUP(AVANZA[[#This Row],[Num_Agrupacion_Pet_Atis]],Tabla1[[#All],[Numero_de_actuacion]],Tabla1[[#All],[Motivo_de_suspension]],"",0)</f>
        <v/>
      </c>
      <c r="V422" s="2" t="str" cm="1">
        <f t="array" ref="V422">_xlfn.XLOOKUP(AVANZA[[#This Row],[Num_Agrupacion_Pet_Atis]],Tabla1[[#All],[Numero_de_actuacion]],Tabla1[[#All],[No_identificacion_cliente]],"",0)</f>
        <v/>
      </c>
      <c r="W422" s="2" t="str" cm="1">
        <f t="array" ref="W422">_xlfn.XLOOKUP(AVANZA[[#This Row],[Num_Agrupacion_Pet_Atis]],Tabla1[[#All],[Numero_de_actuacion]],Tabla1[[#All],[Movil_de_contacto]],"",0)</f>
        <v/>
      </c>
      <c r="X422" s="14">
        <f>IF(OR(AVANZA[[#This Row],[ESTADO LEG]]="Legalizada grabacion",AVANZA[[#This Row],[ESTADO LEG]]="Legalizada aut"),1,0)</f>
        <v>0</v>
      </c>
      <c r="Y422" s="14">
        <f>IF(OR(AVANZA[[#This Row],[ESTADO LEG]]="pdte legalizar",AVANZA[[#This Row],[ESTADO LEG]]="No cruza"),1,0)</f>
        <v>1</v>
      </c>
      <c r="Z422" t="str" cm="1">
        <f t="array" ref="Z422">IF(AVANZA[[#This Row],[Variable]]="Terminada",LOWER(_xlfn.XLOOKUP(AVANZA[[#This Row],[ID_Peticion]],Tabla6[[#All],[NUM_PETICION]],Tabla6[[#All],[ESTADO_LEG]],"NO CRUZA",0)),AVANZA[[#This Row],[Variable]])</f>
        <v>pdte legalizar</v>
      </c>
      <c r="AA422" cm="1">
        <f t="array" ref="AA422">_xlfn.XLOOKUP(AVANZA[[#This Row],[ID_Peticion]],Tabla6[[#All],[NUM_PETICION]],Tabla6[[#All],[DIF_DIAS]],"",0)</f>
        <v>4</v>
      </c>
      <c r="AB422" s="2" cm="1">
        <f t="array" ref="AB422">IFERROR(_xlfn.XLOOKUP(AVANZA[[#This Row],[ID_Peticion]],Tabla6[[#All],[NUM_PETICION]],Tabla6[[#All],[FEC_LEGAL]],"",0),"")</f>
        <v>0</v>
      </c>
      <c r="AC422" s="14">
        <f ca="1">IF(AVANZA[[#This Row],[FECHA LEG]]&lt;&gt;0,IFERROR(AVANZA[[#This Row],[FECHA LEG]]-AVANZA[[#This Row],[FechaIniEstadoSubPetAtis]],0),TODAY()-AVANZA[[#This Row],[FechaIniEstadoSubPetAtis]])</f>
        <v>8</v>
      </c>
      <c r="AD422" s="35" t="str">
        <f ca="1">IF(AVANZA[[#This Row],[FINAL Vs LG]]&lt;&gt;0,IF(AVANZA[[#This Row],[FINAL Vs LG]]&lt;7.1,"100%",IF(AND(AVANZA[[#This Row],[FINAL Vs LG]]&gt;7.1,AVANZA[[#This Row],[FINAL Vs LG]]&lt;11.1),"50%","0%")),0)</f>
        <v>50%</v>
      </c>
      <c r="AE422" s="14">
        <f ca="1">VLOOKUP(DAY(TODAY()),BACK!F:G,2,0)</f>
        <v>14</v>
      </c>
      <c r="AF422" s="14">
        <f>BACK!$I$2</f>
        <v>24</v>
      </c>
      <c r="AG422" s="14">
        <f>IF(AVANZA[[#This Row],[Oferta_empaquetada_comisiones]]="SI",1,0)</f>
        <v>0</v>
      </c>
      <c r="AH422" s="36">
        <f>IF(AVANZA[[#This Row],[Variable]]="TERMINADA",IFERROR(VLOOKUP(AVANZA[[#This Row],[SUPERVISOR]],Tabla2[#All],4,0),0),)</f>
        <v>3.5</v>
      </c>
      <c r="AI422" s="14">
        <f>IF(AVANZA[[#This Row],[Producto]]="BA",1,0)</f>
        <v>1</v>
      </c>
      <c r="AJ422" s="14">
        <f>IF(AVANZA[[#This Row],[Producto]]="DUO",1,0)</f>
        <v>0</v>
      </c>
      <c r="AK422" s="14">
        <f>IF(AVANZA[[#This Row],[Producto]]="TRIO",1,0)</f>
        <v>0</v>
      </c>
      <c r="AL422" t="s">
        <v>870</v>
      </c>
      <c r="AM422">
        <v>-1</v>
      </c>
      <c r="AN422">
        <v>-1</v>
      </c>
      <c r="AO422" t="s">
        <v>1757</v>
      </c>
      <c r="AP422" s="1">
        <v>46149.698206018518</v>
      </c>
      <c r="AQ422">
        <v>-1</v>
      </c>
      <c r="AR422" t="s">
        <v>1758</v>
      </c>
      <c r="AS422">
        <v>-1</v>
      </c>
      <c r="AT422">
        <v>-1</v>
      </c>
      <c r="AU422">
        <v>-1</v>
      </c>
      <c r="AV422">
        <v>-1</v>
      </c>
      <c r="AW422">
        <v>-1</v>
      </c>
      <c r="AX422" t="s">
        <v>224</v>
      </c>
      <c r="AY422">
        <v>-1</v>
      </c>
      <c r="AZ422">
        <v>2026</v>
      </c>
      <c r="BA422">
        <v>5</v>
      </c>
      <c r="BB422">
        <v>9</v>
      </c>
      <c r="BC422">
        <v>-1</v>
      </c>
      <c r="BD422" t="s">
        <v>225</v>
      </c>
      <c r="BE422">
        <v>-1</v>
      </c>
      <c r="BF422">
        <v>20001624151623</v>
      </c>
      <c r="BG422" t="s">
        <v>319</v>
      </c>
      <c r="BH422" t="s">
        <v>320</v>
      </c>
      <c r="BI422" t="s">
        <v>1759</v>
      </c>
      <c r="BJ422">
        <v>-1</v>
      </c>
      <c r="BK422">
        <v>-1</v>
      </c>
      <c r="BL422">
        <v>-1</v>
      </c>
      <c r="BM422" t="s">
        <v>229</v>
      </c>
      <c r="BN422" t="s">
        <v>230</v>
      </c>
      <c r="BO422" t="s">
        <v>1760</v>
      </c>
      <c r="BP422" t="s">
        <v>380</v>
      </c>
      <c r="BQ422">
        <v>2026</v>
      </c>
      <c r="BR422">
        <v>5</v>
      </c>
      <c r="BS422">
        <v>7</v>
      </c>
      <c r="BT422" s="1">
        <v>46151.539849537039</v>
      </c>
      <c r="BU422" t="s">
        <v>233</v>
      </c>
      <c r="BV422" s="2">
        <v>46151</v>
      </c>
      <c r="BW422" t="s">
        <v>234</v>
      </c>
      <c r="BX422" s="2">
        <v>46149</v>
      </c>
      <c r="BY422" s="2">
        <v>46151</v>
      </c>
      <c r="BZ422" t="s">
        <v>235</v>
      </c>
      <c r="CA422" t="s">
        <v>1626</v>
      </c>
      <c r="CB422" t="s">
        <v>353</v>
      </c>
      <c r="CC422" t="s">
        <v>1761</v>
      </c>
      <c r="CD422" t="s">
        <v>1626</v>
      </c>
      <c r="CE422">
        <v>-1</v>
      </c>
      <c r="CF422" t="s">
        <v>1627</v>
      </c>
      <c r="CG422" t="s">
        <v>301</v>
      </c>
      <c r="CH422" t="s">
        <v>491</v>
      </c>
      <c r="CI422">
        <v>1015443152</v>
      </c>
      <c r="CJ422" t="s">
        <v>877</v>
      </c>
      <c r="CK422" t="s">
        <v>245</v>
      </c>
      <c r="CL422" t="s">
        <v>409</v>
      </c>
      <c r="CM422" t="s">
        <v>247</v>
      </c>
      <c r="CN422" t="s">
        <v>410</v>
      </c>
      <c r="CT422" t="s">
        <v>304</v>
      </c>
      <c r="CU422" t="s">
        <v>225</v>
      </c>
      <c r="CW422" t="s">
        <v>319</v>
      </c>
      <c r="CX422" t="s">
        <v>320</v>
      </c>
      <c r="DA422" t="s">
        <v>250</v>
      </c>
      <c r="DB422">
        <v>-1</v>
      </c>
      <c r="DF422" t="s">
        <v>251</v>
      </c>
      <c r="DJ422" t="s">
        <v>252</v>
      </c>
      <c r="DK422" t="s">
        <v>253</v>
      </c>
      <c r="DL422" t="s">
        <v>254</v>
      </c>
      <c r="DN422" t="s">
        <v>255</v>
      </c>
      <c r="DR422" t="s">
        <v>878</v>
      </c>
      <c r="DS422" t="s">
        <v>877</v>
      </c>
      <c r="DT422" t="s">
        <v>870</v>
      </c>
      <c r="DV422">
        <v>1</v>
      </c>
      <c r="DW422" t="s">
        <v>283</v>
      </c>
      <c r="ED422" s="2">
        <v>46151</v>
      </c>
      <c r="EE422" t="s">
        <v>306</v>
      </c>
      <c r="EF422">
        <v>16</v>
      </c>
      <c r="EP422" t="s">
        <v>258</v>
      </c>
      <c r="ES422" t="s">
        <v>1762</v>
      </c>
      <c r="FA422" t="s">
        <v>245</v>
      </c>
      <c r="FB422" t="s">
        <v>363</v>
      </c>
      <c r="FD422" t="s">
        <v>363</v>
      </c>
      <c r="FE422" t="s">
        <v>1629</v>
      </c>
      <c r="FF422" t="s">
        <v>1629</v>
      </c>
      <c r="FK422" t="s">
        <v>263</v>
      </c>
      <c r="FL422" t="s">
        <v>1763</v>
      </c>
      <c r="FN422" t="s">
        <v>410</v>
      </c>
      <c r="FO422" t="s">
        <v>414</v>
      </c>
      <c r="FR422">
        <v>94990</v>
      </c>
      <c r="GB422" t="s">
        <v>266</v>
      </c>
      <c r="GC422" t="s">
        <v>225</v>
      </c>
      <c r="GD422">
        <v>0</v>
      </c>
      <c r="GF422">
        <v>0</v>
      </c>
      <c r="GG422">
        <v>25423</v>
      </c>
      <c r="GI422">
        <v>94990</v>
      </c>
      <c r="GJ422">
        <v>0</v>
      </c>
      <c r="GL422">
        <v>0</v>
      </c>
      <c r="GM422">
        <v>113038</v>
      </c>
      <c r="GS422" t="s">
        <v>267</v>
      </c>
      <c r="GT422" s="2">
        <v>45169</v>
      </c>
      <c r="GU422" t="s">
        <v>268</v>
      </c>
      <c r="GV422" t="s">
        <v>335</v>
      </c>
      <c r="GW422" t="s">
        <v>394</v>
      </c>
      <c r="GZ422" t="s">
        <v>395</v>
      </c>
      <c r="HA422" t="s">
        <v>274</v>
      </c>
      <c r="HB422" t="s">
        <v>1630</v>
      </c>
      <c r="HC422" t="s">
        <v>1626</v>
      </c>
      <c r="HD422" t="s">
        <v>313</v>
      </c>
      <c r="HE422" t="s">
        <v>230</v>
      </c>
      <c r="HF422" t="s">
        <v>1764</v>
      </c>
      <c r="HR422" t="s">
        <v>278</v>
      </c>
      <c r="HV422">
        <v>94990</v>
      </c>
      <c r="HW422" t="s">
        <v>281</v>
      </c>
      <c r="HY422">
        <v>0</v>
      </c>
      <c r="HZ422">
        <v>0</v>
      </c>
      <c r="IA422" t="s">
        <v>281</v>
      </c>
      <c r="IB422" t="s">
        <v>281</v>
      </c>
      <c r="IE422" t="s">
        <v>283</v>
      </c>
      <c r="IF422" t="s">
        <v>283</v>
      </c>
      <c r="IG422" t="s">
        <v>283</v>
      </c>
      <c r="IH422" t="s">
        <v>284</v>
      </c>
      <c r="II422" t="s">
        <v>285</v>
      </c>
      <c r="IJ422" t="s">
        <v>286</v>
      </c>
      <c r="IK422" t="s">
        <v>278</v>
      </c>
      <c r="IL422" t="s">
        <v>346</v>
      </c>
      <c r="IM422" t="s">
        <v>288</v>
      </c>
      <c r="IN422" t="s">
        <v>289</v>
      </c>
      <c r="IO422" t="s">
        <v>1765</v>
      </c>
      <c r="IP422" t="s">
        <v>290</v>
      </c>
      <c r="IQ422" t="s">
        <v>284</v>
      </c>
      <c r="IS422" t="s">
        <v>291</v>
      </c>
      <c r="IY422" t="s">
        <v>281</v>
      </c>
    </row>
    <row r="423" spans="1:259" x14ac:dyDescent="0.3">
      <c r="A423" s="14">
        <f>DAY(AVANZA[[#This Row],[FechaSeguimiento]])</f>
        <v>9</v>
      </c>
      <c r="B423" s="14">
        <f>MONTH(AVANZA[[#This Row],[FechaSeguimiento]])</f>
        <v>5</v>
      </c>
      <c r="C423"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423" t="str">
        <f>LOWER(IFERROR(VLOOKUP(AVANZA[[#This Row],[ID_Peticion]],CANCELADAS[#All],2,0),""))</f>
        <v/>
      </c>
      <c r="E423" t="str">
        <f>LOWER(IFERROR(VLOOKUP(AVANZA[[#This Row],[ID_Peticion]],CANCELADAS[#All],3,0),""))</f>
        <v/>
      </c>
      <c r="F423" t="str">
        <f>LOWER(IF(AVANZA[[#This Row],[CEDULA CLIENTE]]&lt;&gt;""," CC: " &amp; COUNTIFS(AVANZA[CEDULA CLIENTE],AVANZA[[#This Row],[CEDULA CLIENTE]]),"")&amp; IF(AVANZA[[#This Row],[Direccion]]&lt;&gt;""," DIR: " &amp; COUNTIFS(AVANZA[Direccion],AVANZA[[#This Row],[Direccion]]),""))</f>
        <v xml:space="preserve"> dir: 1</v>
      </c>
      <c r="G423" t="str">
        <f>IFERROR(VLOOKUP(AVANZA[[#This Row],[Cedula_Vendedor_Atis]],PLANTA[[#All],[CEDULA]:[LINEA]],3,0),"No Cruza")</f>
        <v>Marisol Avella</v>
      </c>
      <c r="H423" t="str">
        <f>IFERROR(VLOOKUP(AVANZA[[#This Row],[Cedula_Vendedor_Atis]],PLANTA[[#All],[CEDULA]:[LINEA]],4,0),"No Cruza")</f>
        <v>Fija</v>
      </c>
      <c r="I423" t="str">
        <f>LOWER(IF(AVANZA[[#This Row],[ATRIBUIBLE]]="",AVANZA[[#This Row],[Variable]],AVANZA[[#This Row],[ATRIBUIBLE]]))</f>
        <v>terminada</v>
      </c>
      <c r="J423" s="14">
        <f>IF(AVANZA[[#This Row],[Variable]]=AVANZA[[#Headers],[TERMINADA]],1,0)</f>
        <v>1</v>
      </c>
      <c r="K423" s="14">
        <f>IF(AVANZA[[#This Row],[Variable]]=AVANZA[[#Headers],[ANULADA]],1,0)</f>
        <v>0</v>
      </c>
      <c r="L423" s="14">
        <f>IF(AVANZA[[#This Row],[Variable]]=AVANZA[[#Headers],[PENDIENTE]],1,0)</f>
        <v>0</v>
      </c>
      <c r="M423" s="14">
        <f>IF(AVANZA[[#This Row],[ESTADO AGENDA]]="AGENDADA",1,0)</f>
        <v>0</v>
      </c>
      <c r="N423" s="14">
        <f>IF(AVANZA[[#This Row],[ESTADO AGENDA]]="PENDIENTE DE AGENDAR",1,0)</f>
        <v>0</v>
      </c>
      <c r="O423" s="14">
        <f>IF(AVANZA[[#This Row],[ESTADO AGENDA]]="SUSPENDIDA",1,0)</f>
        <v>0</v>
      </c>
      <c r="P423" t="str" cm="1">
        <f t="array" ref="P423">_xlfn.XLOOKUP(AVANZA[[#This Row],[Num_Agrupacion_Pet_Atis]],Tabla1[[#All],[Numero_de_actuacion]],Tabla1[[#All],[Estado_de_la_orden]],"",0)</f>
        <v/>
      </c>
      <c r="Q423" s="2" t="str" cm="1">
        <f t="array" ref="Q423">_xlfn.XLOOKUP(AVANZA[[#This Row],[Num_Agrupacion_Pet_Atis]],Tabla1[[#All],[Numero_de_actuacion]],Tabla1[[#All],[Fecha_de_la_cita]],"",0)</f>
        <v/>
      </c>
      <c r="R423" t="str" cm="1">
        <f t="array" ref="R423">_xlfn.XLOOKUP(AVANZA[[#This Row],[Num_Agrupacion_Pet_Atis]],Tabla1[[#All],[Numero_de_actuacion]],Tabla1[[#All],[Franja_horaria_de_la_cita]],"",0)</f>
        <v/>
      </c>
      <c r="S423" s="14" t="str">
        <f>IFERROR(DAY(AVANZA[[#This Row],[FECHA AGENDA]]),"")</f>
        <v/>
      </c>
      <c r="T423" s="14" t="str">
        <f>IFERROR(MONTH(AVANZA[[#This Row],[FECHA AGENDA]]),"")</f>
        <v/>
      </c>
      <c r="U423" t="str" cm="1">
        <f t="array" ref="U423">_xlfn.XLOOKUP(AVANZA[[#This Row],[Num_Agrupacion_Pet_Atis]],Tabla1[[#All],[Numero_de_actuacion]],Tabla1[[#All],[Motivo_de_suspension]],"",0)</f>
        <v/>
      </c>
      <c r="V423" s="2" t="str" cm="1">
        <f t="array" ref="V423">_xlfn.XLOOKUP(AVANZA[[#This Row],[Num_Agrupacion_Pet_Atis]],Tabla1[[#All],[Numero_de_actuacion]],Tabla1[[#All],[No_identificacion_cliente]],"",0)</f>
        <v/>
      </c>
      <c r="W423" s="2" t="str" cm="1">
        <f t="array" ref="W423">_xlfn.XLOOKUP(AVANZA[[#This Row],[Num_Agrupacion_Pet_Atis]],Tabla1[[#All],[Numero_de_actuacion]],Tabla1[[#All],[Movil_de_contacto]],"",0)</f>
        <v/>
      </c>
      <c r="X423" s="14">
        <f>IF(OR(AVANZA[[#This Row],[ESTADO LEG]]="Legalizada grabacion",AVANZA[[#This Row],[ESTADO LEG]]="Legalizada aut"),1,0)</f>
        <v>0</v>
      </c>
      <c r="Y423" s="14">
        <f>IF(OR(AVANZA[[#This Row],[ESTADO LEG]]="pdte legalizar",AVANZA[[#This Row],[ESTADO LEG]]="No cruza"),1,0)</f>
        <v>1</v>
      </c>
      <c r="Z423" t="str" cm="1">
        <f t="array" ref="Z423">IF(AVANZA[[#This Row],[Variable]]="Terminada",LOWER(_xlfn.XLOOKUP(AVANZA[[#This Row],[ID_Peticion]],Tabla6[[#All],[NUM_PETICION]],Tabla6[[#All],[ESTADO_LEG]],"NO CRUZA",0)),AVANZA[[#This Row],[Variable]])</f>
        <v>pdte legalizar</v>
      </c>
      <c r="AA423" cm="1">
        <f t="array" ref="AA423">_xlfn.XLOOKUP(AVANZA[[#This Row],[ID_Peticion]],Tabla6[[#All],[NUM_PETICION]],Tabla6[[#All],[DIF_DIAS]],"",0)</f>
        <v>4</v>
      </c>
      <c r="AB423" s="2" cm="1">
        <f t="array" ref="AB423">IFERROR(_xlfn.XLOOKUP(AVANZA[[#This Row],[ID_Peticion]],Tabla6[[#All],[NUM_PETICION]],Tabla6[[#All],[FEC_LEGAL]],"",0),"")</f>
        <v>0</v>
      </c>
      <c r="AC423" s="14">
        <f ca="1">IF(AVANZA[[#This Row],[FECHA LEG]]&lt;&gt;0,IFERROR(AVANZA[[#This Row],[FECHA LEG]]-AVANZA[[#This Row],[FechaIniEstadoSubPetAtis]],0),TODAY()-AVANZA[[#This Row],[FechaIniEstadoSubPetAtis]])</f>
        <v>8</v>
      </c>
      <c r="AD423" s="35" t="str">
        <f ca="1">IF(AVANZA[[#This Row],[FINAL Vs LG]]&lt;&gt;0,IF(AVANZA[[#This Row],[FINAL Vs LG]]&lt;7.1,"100%",IF(AND(AVANZA[[#This Row],[FINAL Vs LG]]&gt;7.1,AVANZA[[#This Row],[FINAL Vs LG]]&lt;11.1),"50%","0%")),0)</f>
        <v>50%</v>
      </c>
      <c r="AE423" s="14">
        <f ca="1">VLOOKUP(DAY(TODAY()),BACK!F:G,2,0)</f>
        <v>14</v>
      </c>
      <c r="AF423" s="14">
        <f>BACK!$I$2</f>
        <v>24</v>
      </c>
      <c r="AG423" s="14">
        <f>IF(AVANZA[[#This Row],[Oferta_empaquetada_comisiones]]="SI",1,0)</f>
        <v>0</v>
      </c>
      <c r="AH423" s="36">
        <f>IF(AVANZA[[#This Row],[Variable]]="TERMINADA",IFERROR(VLOOKUP(AVANZA[[#This Row],[SUPERVISOR]],Tabla2[#All],4,0),0),)</f>
        <v>3.5</v>
      </c>
      <c r="AI423" s="14">
        <f>IF(AVANZA[[#This Row],[Producto]]="BA",1,0)</f>
        <v>1</v>
      </c>
      <c r="AJ423" s="14">
        <f>IF(AVANZA[[#This Row],[Producto]]="DUO",1,0)</f>
        <v>0</v>
      </c>
      <c r="AK423" s="14">
        <f>IF(AVANZA[[#This Row],[Producto]]="TRIO",1,0)</f>
        <v>0</v>
      </c>
      <c r="AL423" t="s">
        <v>347</v>
      </c>
      <c r="AM423">
        <v>-1</v>
      </c>
      <c r="AN423">
        <v>-1</v>
      </c>
      <c r="AO423" t="s">
        <v>1766</v>
      </c>
      <c r="AP423" s="1">
        <v>46150.412627314814</v>
      </c>
      <c r="AQ423">
        <v>-1</v>
      </c>
      <c r="AR423" t="s">
        <v>1767</v>
      </c>
      <c r="AS423">
        <v>-1</v>
      </c>
      <c r="AT423">
        <v>-1</v>
      </c>
      <c r="AU423">
        <v>-1</v>
      </c>
      <c r="AV423">
        <v>-1</v>
      </c>
      <c r="AW423">
        <v>-1</v>
      </c>
      <c r="AX423" t="s">
        <v>224</v>
      </c>
      <c r="AY423">
        <v>-1</v>
      </c>
      <c r="AZ423">
        <v>2026</v>
      </c>
      <c r="BA423">
        <v>5</v>
      </c>
      <c r="BB423">
        <v>9</v>
      </c>
      <c r="BC423">
        <v>-1</v>
      </c>
      <c r="BD423" t="s">
        <v>225</v>
      </c>
      <c r="BE423">
        <v>-1</v>
      </c>
      <c r="BF423">
        <v>20001624407109</v>
      </c>
      <c r="BG423" t="s">
        <v>319</v>
      </c>
      <c r="BH423" t="s">
        <v>320</v>
      </c>
      <c r="BI423" t="s">
        <v>1768</v>
      </c>
      <c r="BJ423">
        <v>-1</v>
      </c>
      <c r="BK423">
        <v>-1</v>
      </c>
      <c r="BL423">
        <v>-1</v>
      </c>
      <c r="BM423" t="s">
        <v>229</v>
      </c>
      <c r="BN423" t="s">
        <v>230</v>
      </c>
      <c r="BO423" t="s">
        <v>1769</v>
      </c>
      <c r="BP423" t="s">
        <v>380</v>
      </c>
      <c r="BQ423">
        <v>2026</v>
      </c>
      <c r="BR423">
        <v>5</v>
      </c>
      <c r="BS423">
        <v>8</v>
      </c>
      <c r="BT423" s="1">
        <v>46151.682314814818</v>
      </c>
      <c r="BU423" t="s">
        <v>233</v>
      </c>
      <c r="BV423" s="2">
        <v>46151</v>
      </c>
      <c r="BW423" t="s">
        <v>234</v>
      </c>
      <c r="BX423" s="2">
        <v>46150</v>
      </c>
      <c r="BY423" s="2">
        <v>46151</v>
      </c>
      <c r="BZ423" t="s">
        <v>235</v>
      </c>
      <c r="CA423" t="s">
        <v>1280</v>
      </c>
      <c r="CB423" t="s">
        <v>1281</v>
      </c>
      <c r="CC423" t="s">
        <v>1770</v>
      </c>
      <c r="CD423" t="s">
        <v>1771</v>
      </c>
      <c r="CE423">
        <v>-1</v>
      </c>
      <c r="CF423" t="s">
        <v>1283</v>
      </c>
      <c r="CG423" t="s">
        <v>1284</v>
      </c>
      <c r="CH423" t="s">
        <v>357</v>
      </c>
      <c r="CI423">
        <v>53061857</v>
      </c>
      <c r="CJ423" t="s">
        <v>358</v>
      </c>
      <c r="CK423" t="s">
        <v>245</v>
      </c>
      <c r="CL423" t="s">
        <v>246</v>
      </c>
      <c r="CM423" t="s">
        <v>247</v>
      </c>
      <c r="CN423" t="s">
        <v>359</v>
      </c>
      <c r="CT423" t="s">
        <v>386</v>
      </c>
      <c r="CU423" t="s">
        <v>225</v>
      </c>
      <c r="CW423" t="s">
        <v>319</v>
      </c>
      <c r="CX423" t="s">
        <v>320</v>
      </c>
      <c r="DA423" t="s">
        <v>250</v>
      </c>
      <c r="DB423">
        <v>-1</v>
      </c>
      <c r="DF423" t="s">
        <v>251</v>
      </c>
      <c r="DJ423" t="s">
        <v>252</v>
      </c>
      <c r="DK423" t="s">
        <v>253</v>
      </c>
      <c r="DL423" t="s">
        <v>254</v>
      </c>
      <c r="DN423" t="s">
        <v>255</v>
      </c>
      <c r="DR423" t="s">
        <v>360</v>
      </c>
      <c r="DS423" t="s">
        <v>358</v>
      </c>
      <c r="DT423" t="s">
        <v>347</v>
      </c>
      <c r="DV423">
        <v>1</v>
      </c>
      <c r="DW423" t="s">
        <v>331</v>
      </c>
      <c r="ED423" s="2">
        <v>46151</v>
      </c>
      <c r="EF423">
        <v>16</v>
      </c>
      <c r="EP423" t="s">
        <v>258</v>
      </c>
      <c r="ES423" t="s">
        <v>1772</v>
      </c>
      <c r="FA423" t="s">
        <v>245</v>
      </c>
      <c r="FB423" t="s">
        <v>1284</v>
      </c>
      <c r="FD423" t="s">
        <v>1284</v>
      </c>
      <c r="FE423" t="s">
        <v>1286</v>
      </c>
      <c r="FF423" t="s">
        <v>1286</v>
      </c>
      <c r="FK423" t="s">
        <v>263</v>
      </c>
      <c r="FL423" t="s">
        <v>1773</v>
      </c>
      <c r="FN423" t="s">
        <v>359</v>
      </c>
      <c r="FO423" t="s">
        <v>366</v>
      </c>
      <c r="FR423">
        <v>94990</v>
      </c>
      <c r="GB423" t="s">
        <v>266</v>
      </c>
      <c r="GC423" t="s">
        <v>225</v>
      </c>
      <c r="GD423">
        <v>0</v>
      </c>
      <c r="GF423">
        <v>0</v>
      </c>
      <c r="GG423">
        <v>25423</v>
      </c>
      <c r="GI423">
        <v>94990</v>
      </c>
      <c r="GJ423">
        <v>0</v>
      </c>
      <c r="GL423">
        <v>0</v>
      </c>
      <c r="GM423">
        <v>113038</v>
      </c>
      <c r="GS423" t="s">
        <v>267</v>
      </c>
      <c r="GT423" s="2">
        <v>42886</v>
      </c>
      <c r="GU423" t="s">
        <v>268</v>
      </c>
      <c r="GV423" t="s">
        <v>335</v>
      </c>
      <c r="GW423" t="s">
        <v>394</v>
      </c>
      <c r="GZ423" t="s">
        <v>395</v>
      </c>
      <c r="HA423" t="s">
        <v>497</v>
      </c>
      <c r="HB423" t="s">
        <v>1287</v>
      </c>
      <c r="HC423" t="s">
        <v>1280</v>
      </c>
      <c r="HD423" t="s">
        <v>947</v>
      </c>
      <c r="HE423" t="s">
        <v>230</v>
      </c>
      <c r="HF423" t="s">
        <v>1774</v>
      </c>
      <c r="HR423" t="s">
        <v>278</v>
      </c>
      <c r="HV423">
        <v>94990</v>
      </c>
      <c r="HW423" t="s">
        <v>281</v>
      </c>
      <c r="HY423">
        <v>0</v>
      </c>
      <c r="HZ423">
        <v>0</v>
      </c>
      <c r="IA423" t="s">
        <v>279</v>
      </c>
      <c r="IB423" t="s">
        <v>281</v>
      </c>
      <c r="IE423" t="s">
        <v>283</v>
      </c>
      <c r="IF423" t="s">
        <v>283</v>
      </c>
      <c r="IG423" t="s">
        <v>283</v>
      </c>
      <c r="IH423" t="s">
        <v>284</v>
      </c>
      <c r="II423" t="s">
        <v>285</v>
      </c>
      <c r="IJ423" t="s">
        <v>286</v>
      </c>
      <c r="IK423" t="s">
        <v>278</v>
      </c>
      <c r="IL423" t="s">
        <v>371</v>
      </c>
      <c r="IM423" t="s">
        <v>288</v>
      </c>
      <c r="IN423" t="s">
        <v>289</v>
      </c>
      <c r="IP423" t="s">
        <v>290</v>
      </c>
      <c r="IQ423" t="s">
        <v>284</v>
      </c>
      <c r="IS423" t="s">
        <v>291</v>
      </c>
      <c r="IT423" t="s">
        <v>1775</v>
      </c>
      <c r="IU423" t="s">
        <v>1776</v>
      </c>
      <c r="IV423" t="s">
        <v>1777</v>
      </c>
      <c r="IW423" t="s">
        <v>1778</v>
      </c>
      <c r="IY423" t="s">
        <v>281</v>
      </c>
    </row>
    <row r="424" spans="1:259" x14ac:dyDescent="0.3">
      <c r="A424" s="14">
        <f>DAY(AVANZA[[#This Row],[FechaSeguimiento]])</f>
        <v>9</v>
      </c>
      <c r="B424" s="14">
        <f>MONTH(AVANZA[[#This Row],[FechaSeguimiento]])</f>
        <v>5</v>
      </c>
      <c r="C424"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424" t="str">
        <f>LOWER(IFERROR(VLOOKUP(AVANZA[[#This Row],[ID_Peticion]],CANCELADAS[#All],2,0),""))</f>
        <v/>
      </c>
      <c r="E424" t="str">
        <f>LOWER(IFERROR(VLOOKUP(AVANZA[[#This Row],[ID_Peticion]],CANCELADAS[#All],3,0),""))</f>
        <v/>
      </c>
      <c r="F424" t="str">
        <f>LOWER(IF(AVANZA[[#This Row],[CEDULA CLIENTE]]&lt;&gt;""," CC: " &amp; COUNTIFS(AVANZA[CEDULA CLIENTE],AVANZA[[#This Row],[CEDULA CLIENTE]]),"")&amp; IF(AVANZA[[#This Row],[Direccion]]&lt;&gt;""," DIR: " &amp; COUNTIFS(AVANZA[Direccion],AVANZA[[#This Row],[Direccion]]),""))</f>
        <v xml:space="preserve"> dir: 1</v>
      </c>
      <c r="G424" t="str">
        <f>IFERROR(VLOOKUP(AVANZA[[#This Row],[Cedula_Vendedor_Atis]],PLANTA[[#All],[CEDULA]:[LINEA]],3,0),"No Cruza")</f>
        <v>Marisol Avella</v>
      </c>
      <c r="H424" t="str">
        <f>IFERROR(VLOOKUP(AVANZA[[#This Row],[Cedula_Vendedor_Atis]],PLANTA[[#All],[CEDULA]:[LINEA]],4,0),"No Cruza")</f>
        <v>Fija</v>
      </c>
      <c r="I424" t="str">
        <f>LOWER(IF(AVANZA[[#This Row],[ATRIBUIBLE]]="",AVANZA[[#This Row],[Variable]],AVANZA[[#This Row],[ATRIBUIBLE]]))</f>
        <v>terminada</v>
      </c>
      <c r="J424" s="14">
        <f>IF(AVANZA[[#This Row],[Variable]]=AVANZA[[#Headers],[TERMINADA]],1,0)</f>
        <v>1</v>
      </c>
      <c r="K424" s="14">
        <f>IF(AVANZA[[#This Row],[Variable]]=AVANZA[[#Headers],[ANULADA]],1,0)</f>
        <v>0</v>
      </c>
      <c r="L424" s="14">
        <f>IF(AVANZA[[#This Row],[Variable]]=AVANZA[[#Headers],[PENDIENTE]],1,0)</f>
        <v>0</v>
      </c>
      <c r="M424" s="14">
        <f>IF(AVANZA[[#This Row],[ESTADO AGENDA]]="AGENDADA",1,0)</f>
        <v>0</v>
      </c>
      <c r="N424" s="14">
        <f>IF(AVANZA[[#This Row],[ESTADO AGENDA]]="PENDIENTE DE AGENDAR",1,0)</f>
        <v>0</v>
      </c>
      <c r="O424" s="14">
        <f>IF(AVANZA[[#This Row],[ESTADO AGENDA]]="SUSPENDIDA",1,0)</f>
        <v>0</v>
      </c>
      <c r="P424" t="str" cm="1">
        <f t="array" ref="P424">_xlfn.XLOOKUP(AVANZA[[#This Row],[Num_Agrupacion_Pet_Atis]],Tabla1[[#All],[Numero_de_actuacion]],Tabla1[[#All],[Estado_de_la_orden]],"",0)</f>
        <v/>
      </c>
      <c r="Q424" s="2" t="str" cm="1">
        <f t="array" ref="Q424">_xlfn.XLOOKUP(AVANZA[[#This Row],[Num_Agrupacion_Pet_Atis]],Tabla1[[#All],[Numero_de_actuacion]],Tabla1[[#All],[Fecha_de_la_cita]],"",0)</f>
        <v/>
      </c>
      <c r="R424" t="str" cm="1">
        <f t="array" ref="R424">_xlfn.XLOOKUP(AVANZA[[#This Row],[Num_Agrupacion_Pet_Atis]],Tabla1[[#All],[Numero_de_actuacion]],Tabla1[[#All],[Franja_horaria_de_la_cita]],"",0)</f>
        <v/>
      </c>
      <c r="S424" s="14" t="str">
        <f>IFERROR(DAY(AVANZA[[#This Row],[FECHA AGENDA]]),"")</f>
        <v/>
      </c>
      <c r="T424" s="14" t="str">
        <f>IFERROR(MONTH(AVANZA[[#This Row],[FECHA AGENDA]]),"")</f>
        <v/>
      </c>
      <c r="U424" t="str" cm="1">
        <f t="array" ref="U424">_xlfn.XLOOKUP(AVANZA[[#This Row],[Num_Agrupacion_Pet_Atis]],Tabla1[[#All],[Numero_de_actuacion]],Tabla1[[#All],[Motivo_de_suspension]],"",0)</f>
        <v/>
      </c>
      <c r="V424" s="2" t="str" cm="1">
        <f t="array" ref="V424">_xlfn.XLOOKUP(AVANZA[[#This Row],[Num_Agrupacion_Pet_Atis]],Tabla1[[#All],[Numero_de_actuacion]],Tabla1[[#All],[No_identificacion_cliente]],"",0)</f>
        <v/>
      </c>
      <c r="W424" s="2" t="str" cm="1">
        <f t="array" ref="W424">_xlfn.XLOOKUP(AVANZA[[#This Row],[Num_Agrupacion_Pet_Atis]],Tabla1[[#All],[Numero_de_actuacion]],Tabla1[[#All],[Movil_de_contacto]],"",0)</f>
        <v/>
      </c>
      <c r="X424" s="14">
        <f>IF(OR(AVANZA[[#This Row],[ESTADO LEG]]="Legalizada grabacion",AVANZA[[#This Row],[ESTADO LEG]]="Legalizada aut"),1,0)</f>
        <v>0</v>
      </c>
      <c r="Y424" s="14">
        <f>IF(OR(AVANZA[[#This Row],[ESTADO LEG]]="pdte legalizar",AVANZA[[#This Row],[ESTADO LEG]]="No cruza"),1,0)</f>
        <v>1</v>
      </c>
      <c r="Z424" t="str" cm="1">
        <f t="array" ref="Z424">IF(AVANZA[[#This Row],[Variable]]="Terminada",LOWER(_xlfn.XLOOKUP(AVANZA[[#This Row],[ID_Peticion]],Tabla6[[#All],[NUM_PETICION]],Tabla6[[#All],[ESTADO_LEG]],"NO CRUZA",0)),AVANZA[[#This Row],[Variable]])</f>
        <v>pdte legalizar</v>
      </c>
      <c r="AA424" cm="1">
        <f t="array" ref="AA424">_xlfn.XLOOKUP(AVANZA[[#This Row],[ID_Peticion]],Tabla6[[#All],[NUM_PETICION]],Tabla6[[#All],[DIF_DIAS]],"",0)</f>
        <v>4</v>
      </c>
      <c r="AB424" s="2" cm="1">
        <f t="array" ref="AB424">IFERROR(_xlfn.XLOOKUP(AVANZA[[#This Row],[ID_Peticion]],Tabla6[[#All],[NUM_PETICION]],Tabla6[[#All],[FEC_LEGAL]],"",0),"")</f>
        <v>0</v>
      </c>
      <c r="AC424" s="14">
        <f ca="1">IF(AVANZA[[#This Row],[FECHA LEG]]&lt;&gt;0,IFERROR(AVANZA[[#This Row],[FECHA LEG]]-AVANZA[[#This Row],[FechaIniEstadoSubPetAtis]],0),TODAY()-AVANZA[[#This Row],[FechaIniEstadoSubPetAtis]])</f>
        <v>8</v>
      </c>
      <c r="AD424" s="35" t="str">
        <f ca="1">IF(AVANZA[[#This Row],[FINAL Vs LG]]&lt;&gt;0,IF(AVANZA[[#This Row],[FINAL Vs LG]]&lt;7.1,"100%",IF(AND(AVANZA[[#This Row],[FINAL Vs LG]]&gt;7.1,AVANZA[[#This Row],[FINAL Vs LG]]&lt;11.1),"50%","0%")),0)</f>
        <v>50%</v>
      </c>
      <c r="AE424" s="14">
        <f ca="1">VLOOKUP(DAY(TODAY()),BACK!F:G,2,0)</f>
        <v>14</v>
      </c>
      <c r="AF424" s="14">
        <f>BACK!$I$2</f>
        <v>24</v>
      </c>
      <c r="AG424" s="14">
        <f>IF(AVANZA[[#This Row],[Oferta_empaquetada_comisiones]]="SI",1,0)</f>
        <v>1</v>
      </c>
      <c r="AH424" s="36">
        <f>IF(AVANZA[[#This Row],[Variable]]="TERMINADA",IFERROR(VLOOKUP(AVANZA[[#This Row],[SUPERVISOR]],Tabla2[#All],4,0),0),)</f>
        <v>3.5</v>
      </c>
      <c r="AI424" s="14">
        <f>IF(AVANZA[[#This Row],[Producto]]="BA",1,0)</f>
        <v>1</v>
      </c>
      <c r="AJ424" s="14">
        <f>IF(AVANZA[[#This Row],[Producto]]="DUO",1,0)</f>
        <v>0</v>
      </c>
      <c r="AK424" s="14">
        <f>IF(AVANZA[[#This Row],[Producto]]="TRIO",1,0)</f>
        <v>0</v>
      </c>
      <c r="AL424" t="s">
        <v>435</v>
      </c>
      <c r="AM424">
        <v>-1</v>
      </c>
      <c r="AN424">
        <v>-1</v>
      </c>
      <c r="AO424" t="s">
        <v>1779</v>
      </c>
      <c r="AP424" s="1">
        <v>46149.689930555556</v>
      </c>
      <c r="AQ424">
        <v>-1</v>
      </c>
      <c r="AR424" t="s">
        <v>1780</v>
      </c>
      <c r="AS424">
        <v>-1</v>
      </c>
      <c r="AT424">
        <v>-1</v>
      </c>
      <c r="AU424">
        <v>-1</v>
      </c>
      <c r="AV424">
        <v>-1</v>
      </c>
      <c r="AW424">
        <v>-1</v>
      </c>
      <c r="AX424" t="s">
        <v>224</v>
      </c>
      <c r="AY424">
        <v>-1</v>
      </c>
      <c r="AZ424">
        <v>2026</v>
      </c>
      <c r="BA424">
        <v>5</v>
      </c>
      <c r="BB424">
        <v>9</v>
      </c>
      <c r="BC424">
        <v>-1</v>
      </c>
      <c r="BD424" t="s">
        <v>225</v>
      </c>
      <c r="BE424">
        <v>-1</v>
      </c>
      <c r="BF424">
        <v>20001624175310</v>
      </c>
      <c r="BG424" t="s">
        <v>226</v>
      </c>
      <c r="BH424" t="s">
        <v>227</v>
      </c>
      <c r="BI424" t="s">
        <v>1781</v>
      </c>
      <c r="BJ424">
        <v>-1</v>
      </c>
      <c r="BK424">
        <v>-1</v>
      </c>
      <c r="BL424">
        <v>-1</v>
      </c>
      <c r="BM424" t="s">
        <v>229</v>
      </c>
      <c r="BN424" t="s">
        <v>230</v>
      </c>
      <c r="BO424" t="s">
        <v>1782</v>
      </c>
      <c r="BP424" t="s">
        <v>232</v>
      </c>
      <c r="BQ424">
        <v>2026</v>
      </c>
      <c r="BR424">
        <v>5</v>
      </c>
      <c r="BS424">
        <v>7</v>
      </c>
      <c r="BT424" s="1">
        <v>46151.406273148146</v>
      </c>
      <c r="BU424" t="s">
        <v>233</v>
      </c>
      <c r="BV424" s="2">
        <v>46151</v>
      </c>
      <c r="BW424" t="s">
        <v>234</v>
      </c>
      <c r="BX424" s="2">
        <v>46149</v>
      </c>
      <c r="BY424" s="2">
        <v>46151</v>
      </c>
      <c r="BZ424" t="s">
        <v>235</v>
      </c>
      <c r="CA424" t="s">
        <v>1358</v>
      </c>
      <c r="CB424" t="s">
        <v>1359</v>
      </c>
      <c r="CC424" t="s">
        <v>1783</v>
      </c>
      <c r="CD424" t="s">
        <v>1784</v>
      </c>
      <c r="CE424">
        <v>-1</v>
      </c>
      <c r="CF424" t="s">
        <v>1362</v>
      </c>
      <c r="CG424" t="s">
        <v>1363</v>
      </c>
      <c r="CH424" t="s">
        <v>242</v>
      </c>
      <c r="CI424">
        <v>1193125457</v>
      </c>
      <c r="CJ424" t="s">
        <v>445</v>
      </c>
      <c r="CK424" t="s">
        <v>245</v>
      </c>
      <c r="CL424" t="s">
        <v>246</v>
      </c>
      <c r="CM424" t="s">
        <v>247</v>
      </c>
      <c r="CN424" t="s">
        <v>359</v>
      </c>
      <c r="CT424" t="s">
        <v>386</v>
      </c>
      <c r="CU424" t="s">
        <v>225</v>
      </c>
      <c r="CW424" t="s">
        <v>226</v>
      </c>
      <c r="CX424" t="s">
        <v>227</v>
      </c>
      <c r="DA424" t="s">
        <v>250</v>
      </c>
      <c r="DB424">
        <v>-1</v>
      </c>
      <c r="DF424" t="s">
        <v>251</v>
      </c>
      <c r="DJ424" t="s">
        <v>252</v>
      </c>
      <c r="DK424" t="s">
        <v>253</v>
      </c>
      <c r="DL424" t="s">
        <v>254</v>
      </c>
      <c r="DN424" t="s">
        <v>255</v>
      </c>
      <c r="DR424" t="s">
        <v>449</v>
      </c>
      <c r="DS424" t="s">
        <v>445</v>
      </c>
      <c r="DT424" t="s">
        <v>444</v>
      </c>
      <c r="DV424">
        <v>1</v>
      </c>
      <c r="DW424" t="s">
        <v>554</v>
      </c>
      <c r="ED424" s="2">
        <v>46151</v>
      </c>
      <c r="EF424">
        <v>16</v>
      </c>
      <c r="EP424" t="s">
        <v>258</v>
      </c>
      <c r="ES424" t="s">
        <v>1785</v>
      </c>
      <c r="FA424" t="s">
        <v>245</v>
      </c>
      <c r="FB424" t="s">
        <v>1365</v>
      </c>
      <c r="FD424" t="s">
        <v>1365</v>
      </c>
      <c r="FE424" t="s">
        <v>1366</v>
      </c>
      <c r="FF424" t="s">
        <v>1366</v>
      </c>
      <c r="FK424" t="s">
        <v>263</v>
      </c>
      <c r="FL424" t="s">
        <v>1786</v>
      </c>
      <c r="FN424" t="s">
        <v>359</v>
      </c>
      <c r="FO424" t="s">
        <v>366</v>
      </c>
      <c r="FR424">
        <v>85900</v>
      </c>
      <c r="GB424" t="s">
        <v>266</v>
      </c>
      <c r="GC424" t="s">
        <v>225</v>
      </c>
      <c r="GD424">
        <v>0</v>
      </c>
      <c r="GF424">
        <v>0</v>
      </c>
      <c r="GG424">
        <v>25421</v>
      </c>
      <c r="GI424">
        <v>85900</v>
      </c>
      <c r="GJ424">
        <v>0</v>
      </c>
      <c r="GL424">
        <v>0</v>
      </c>
      <c r="GM424">
        <v>102221</v>
      </c>
      <c r="GS424" t="s">
        <v>267</v>
      </c>
      <c r="GT424" s="2">
        <v>43434</v>
      </c>
      <c r="GU424" t="s">
        <v>268</v>
      </c>
      <c r="GV424" t="s">
        <v>269</v>
      </c>
      <c r="GW424" t="s">
        <v>270</v>
      </c>
      <c r="GX424" t="s">
        <v>250</v>
      </c>
      <c r="GY424" t="s">
        <v>272</v>
      </c>
      <c r="GZ424" t="s">
        <v>273</v>
      </c>
      <c r="HA424" t="s">
        <v>497</v>
      </c>
      <c r="HB424" t="s">
        <v>1368</v>
      </c>
      <c r="HC424" t="s">
        <v>1358</v>
      </c>
      <c r="HD424" t="s">
        <v>554</v>
      </c>
      <c r="HE424" t="s">
        <v>230</v>
      </c>
      <c r="HF424" t="s">
        <v>1613</v>
      </c>
      <c r="HG424" t="s">
        <v>834</v>
      </c>
      <c r="HH424" t="s">
        <v>1787</v>
      </c>
      <c r="HI424" t="s">
        <v>632</v>
      </c>
      <c r="HJ424">
        <v>46151</v>
      </c>
      <c r="HK424" t="s">
        <v>247</v>
      </c>
      <c r="HL424" t="s">
        <v>245</v>
      </c>
      <c r="HM424" t="s">
        <v>366</v>
      </c>
      <c r="HN424" t="s">
        <v>359</v>
      </c>
      <c r="HO424" t="s">
        <v>445</v>
      </c>
      <c r="HP424" t="s">
        <v>444</v>
      </c>
      <c r="HR424" t="s">
        <v>278</v>
      </c>
      <c r="HV424">
        <v>85900</v>
      </c>
      <c r="HW424" t="s">
        <v>279</v>
      </c>
      <c r="HX424" t="s">
        <v>915</v>
      </c>
      <c r="HY424">
        <v>103568</v>
      </c>
      <c r="HZ424">
        <v>17668</v>
      </c>
      <c r="IA424" t="s">
        <v>279</v>
      </c>
      <c r="IB424" t="s">
        <v>281</v>
      </c>
      <c r="IE424" t="s">
        <v>283</v>
      </c>
      <c r="IF424" t="s">
        <v>283</v>
      </c>
      <c r="IG424" t="s">
        <v>283</v>
      </c>
      <c r="IH424" t="s">
        <v>284</v>
      </c>
      <c r="II424" t="s">
        <v>285</v>
      </c>
      <c r="IJ424" t="s">
        <v>286</v>
      </c>
      <c r="IK424" t="s">
        <v>278</v>
      </c>
      <c r="IL424" t="s">
        <v>371</v>
      </c>
      <c r="IM424" t="s">
        <v>288</v>
      </c>
      <c r="IN424" t="s">
        <v>289</v>
      </c>
      <c r="IP424" t="s">
        <v>290</v>
      </c>
      <c r="IQ424" t="s">
        <v>284</v>
      </c>
      <c r="IS424" t="s">
        <v>291</v>
      </c>
      <c r="IT424" t="s">
        <v>1788</v>
      </c>
      <c r="IU424" t="s">
        <v>1789</v>
      </c>
      <c r="IV424" t="s">
        <v>434</v>
      </c>
      <c r="IW424" t="s">
        <v>318</v>
      </c>
      <c r="IY424" t="s">
        <v>279</v>
      </c>
    </row>
    <row r="425" spans="1:259" x14ac:dyDescent="0.3">
      <c r="A425" s="14">
        <f>DAY(AVANZA[[#This Row],[FechaSeguimiento]])</f>
        <v>9</v>
      </c>
      <c r="B425" s="14">
        <f>MONTH(AVANZA[[#This Row],[FechaSeguimiento]])</f>
        <v>5</v>
      </c>
      <c r="C425"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425" t="str">
        <f>LOWER(IFERROR(VLOOKUP(AVANZA[[#This Row],[ID_Peticion]],CANCELADAS[#All],2,0),""))</f>
        <v/>
      </c>
      <c r="E425" t="str">
        <f>LOWER(IFERROR(VLOOKUP(AVANZA[[#This Row],[ID_Peticion]],CANCELADAS[#All],3,0),""))</f>
        <v/>
      </c>
      <c r="F425" t="str">
        <f>LOWER(IF(AVANZA[[#This Row],[CEDULA CLIENTE]]&lt;&gt;""," CC: " &amp; COUNTIFS(AVANZA[CEDULA CLIENTE],AVANZA[[#This Row],[CEDULA CLIENTE]]),"")&amp; IF(AVANZA[[#This Row],[Direccion]]&lt;&gt;""," DIR: " &amp; COUNTIFS(AVANZA[Direccion],AVANZA[[#This Row],[Direccion]]),""))</f>
        <v xml:space="preserve"> dir: 1</v>
      </c>
      <c r="G425" t="str">
        <f>IFERROR(VLOOKUP(AVANZA[[#This Row],[Cedula_Vendedor_Atis]],PLANTA[[#All],[CEDULA]:[LINEA]],3,0),"No Cruza")</f>
        <v>Marisol Avella</v>
      </c>
      <c r="H425" t="str">
        <f>IFERROR(VLOOKUP(AVANZA[[#This Row],[Cedula_Vendedor_Atis]],PLANTA[[#All],[CEDULA]:[LINEA]],4,0),"No Cruza")</f>
        <v>Fija</v>
      </c>
      <c r="I425" t="str">
        <f>LOWER(IF(AVANZA[[#This Row],[ATRIBUIBLE]]="",AVANZA[[#This Row],[Variable]],AVANZA[[#This Row],[ATRIBUIBLE]]))</f>
        <v>terminada</v>
      </c>
      <c r="J425" s="14">
        <f>IF(AVANZA[[#This Row],[Variable]]=AVANZA[[#Headers],[TERMINADA]],1,0)</f>
        <v>1</v>
      </c>
      <c r="K425" s="14">
        <f>IF(AVANZA[[#This Row],[Variable]]=AVANZA[[#Headers],[ANULADA]],1,0)</f>
        <v>0</v>
      </c>
      <c r="L425" s="14">
        <f>IF(AVANZA[[#This Row],[Variable]]=AVANZA[[#Headers],[PENDIENTE]],1,0)</f>
        <v>0</v>
      </c>
      <c r="M425" s="14">
        <f>IF(AVANZA[[#This Row],[ESTADO AGENDA]]="AGENDADA",1,0)</f>
        <v>0</v>
      </c>
      <c r="N425" s="14">
        <f>IF(AVANZA[[#This Row],[ESTADO AGENDA]]="PENDIENTE DE AGENDAR",1,0)</f>
        <v>0</v>
      </c>
      <c r="O425" s="14">
        <f>IF(AVANZA[[#This Row],[ESTADO AGENDA]]="SUSPENDIDA",1,0)</f>
        <v>0</v>
      </c>
      <c r="P425" t="str" cm="1">
        <f t="array" ref="P425">_xlfn.XLOOKUP(AVANZA[[#This Row],[Num_Agrupacion_Pet_Atis]],Tabla1[[#All],[Numero_de_actuacion]],Tabla1[[#All],[Estado_de_la_orden]],"",0)</f>
        <v/>
      </c>
      <c r="Q425" s="2" t="str" cm="1">
        <f t="array" ref="Q425">_xlfn.XLOOKUP(AVANZA[[#This Row],[Num_Agrupacion_Pet_Atis]],Tabla1[[#All],[Numero_de_actuacion]],Tabla1[[#All],[Fecha_de_la_cita]],"",0)</f>
        <v/>
      </c>
      <c r="R425" t="str" cm="1">
        <f t="array" ref="R425">_xlfn.XLOOKUP(AVANZA[[#This Row],[Num_Agrupacion_Pet_Atis]],Tabla1[[#All],[Numero_de_actuacion]],Tabla1[[#All],[Franja_horaria_de_la_cita]],"",0)</f>
        <v/>
      </c>
      <c r="S425" s="14" t="str">
        <f>IFERROR(DAY(AVANZA[[#This Row],[FECHA AGENDA]]),"")</f>
        <v/>
      </c>
      <c r="T425" s="14" t="str">
        <f>IFERROR(MONTH(AVANZA[[#This Row],[FECHA AGENDA]]),"")</f>
        <v/>
      </c>
      <c r="U425" t="str" cm="1">
        <f t="array" ref="U425">_xlfn.XLOOKUP(AVANZA[[#This Row],[Num_Agrupacion_Pet_Atis]],Tabla1[[#All],[Numero_de_actuacion]],Tabla1[[#All],[Motivo_de_suspension]],"",0)</f>
        <v/>
      </c>
      <c r="V425" s="2" t="str" cm="1">
        <f t="array" ref="V425">_xlfn.XLOOKUP(AVANZA[[#This Row],[Num_Agrupacion_Pet_Atis]],Tabla1[[#All],[Numero_de_actuacion]],Tabla1[[#All],[No_identificacion_cliente]],"",0)</f>
        <v/>
      </c>
      <c r="W425" s="2" t="str" cm="1">
        <f t="array" ref="W425">_xlfn.XLOOKUP(AVANZA[[#This Row],[Num_Agrupacion_Pet_Atis]],Tabla1[[#All],[Numero_de_actuacion]],Tabla1[[#All],[Movil_de_contacto]],"",0)</f>
        <v/>
      </c>
      <c r="X425" s="14">
        <f>IF(OR(AVANZA[[#This Row],[ESTADO LEG]]="Legalizada grabacion",AVANZA[[#This Row],[ESTADO LEG]]="Legalizada aut"),1,0)</f>
        <v>0</v>
      </c>
      <c r="Y425" s="14">
        <f>IF(OR(AVANZA[[#This Row],[ESTADO LEG]]="pdte legalizar",AVANZA[[#This Row],[ESTADO LEG]]="No cruza"),1,0)</f>
        <v>1</v>
      </c>
      <c r="Z425" t="str" cm="1">
        <f t="array" ref="Z425">IF(AVANZA[[#This Row],[Variable]]="Terminada",LOWER(_xlfn.XLOOKUP(AVANZA[[#This Row],[ID_Peticion]],Tabla6[[#All],[NUM_PETICION]],Tabla6[[#All],[ESTADO_LEG]],"NO CRUZA",0)),AVANZA[[#This Row],[Variable]])</f>
        <v>pdte legalizar</v>
      </c>
      <c r="AA425" cm="1">
        <f t="array" ref="AA425">_xlfn.XLOOKUP(AVANZA[[#This Row],[ID_Peticion]],Tabla6[[#All],[NUM_PETICION]],Tabla6[[#All],[DIF_DIAS]],"",0)</f>
        <v>4</v>
      </c>
      <c r="AB425" s="2" cm="1">
        <f t="array" ref="AB425">IFERROR(_xlfn.XLOOKUP(AVANZA[[#This Row],[ID_Peticion]],Tabla6[[#All],[NUM_PETICION]],Tabla6[[#All],[FEC_LEGAL]],"",0),"")</f>
        <v>0</v>
      </c>
      <c r="AC425" s="14">
        <f ca="1">IF(AVANZA[[#This Row],[FECHA LEG]]&lt;&gt;0,IFERROR(AVANZA[[#This Row],[FECHA LEG]]-AVANZA[[#This Row],[FechaIniEstadoSubPetAtis]],0),TODAY()-AVANZA[[#This Row],[FechaIniEstadoSubPetAtis]])</f>
        <v>8</v>
      </c>
      <c r="AD425" s="35" t="str">
        <f ca="1">IF(AVANZA[[#This Row],[FINAL Vs LG]]&lt;&gt;0,IF(AVANZA[[#This Row],[FINAL Vs LG]]&lt;7.1,"100%",IF(AND(AVANZA[[#This Row],[FINAL Vs LG]]&gt;7.1,AVANZA[[#This Row],[FINAL Vs LG]]&lt;11.1),"50%","0%")),0)</f>
        <v>50%</v>
      </c>
      <c r="AE425" s="14">
        <f ca="1">VLOOKUP(DAY(TODAY()),BACK!F:G,2,0)</f>
        <v>14</v>
      </c>
      <c r="AF425" s="14">
        <f>BACK!$I$2</f>
        <v>24</v>
      </c>
      <c r="AG425" s="14">
        <f>IF(AVANZA[[#This Row],[Oferta_empaquetada_comisiones]]="SI",1,0)</f>
        <v>1</v>
      </c>
      <c r="AH425" s="36">
        <f>IF(AVANZA[[#This Row],[Variable]]="TERMINADA",IFERROR(VLOOKUP(AVANZA[[#This Row],[SUPERVISOR]],Tabla2[#All],4,0),0),)</f>
        <v>3.5</v>
      </c>
      <c r="AI425" s="14">
        <f>IF(AVANZA[[#This Row],[Producto]]="BA",1,0)</f>
        <v>1</v>
      </c>
      <c r="AJ425" s="14">
        <f>IF(AVANZA[[#This Row],[Producto]]="DUO",1,0)</f>
        <v>0</v>
      </c>
      <c r="AK425" s="14">
        <f>IF(AVANZA[[#This Row],[Producto]]="TRIO",1,0)</f>
        <v>0</v>
      </c>
      <c r="AL425" t="s">
        <v>347</v>
      </c>
      <c r="AM425">
        <v>-1</v>
      </c>
      <c r="AN425">
        <v>-1</v>
      </c>
      <c r="AO425" t="s">
        <v>1790</v>
      </c>
      <c r="AP425" s="1">
        <v>46150.648182870369</v>
      </c>
      <c r="AQ425">
        <v>-1</v>
      </c>
      <c r="AR425" t="s">
        <v>1791</v>
      </c>
      <c r="AS425">
        <v>-1</v>
      </c>
      <c r="AT425">
        <v>-1</v>
      </c>
      <c r="AU425">
        <v>-1</v>
      </c>
      <c r="AV425">
        <v>-1</v>
      </c>
      <c r="AW425">
        <v>-1</v>
      </c>
      <c r="AX425" t="s">
        <v>224</v>
      </c>
      <c r="AY425">
        <v>-1</v>
      </c>
      <c r="AZ425">
        <v>2026</v>
      </c>
      <c r="BA425">
        <v>5</v>
      </c>
      <c r="BB425">
        <v>9</v>
      </c>
      <c r="BC425">
        <v>-1</v>
      </c>
      <c r="BD425" t="s">
        <v>225</v>
      </c>
      <c r="BE425">
        <v>-1</v>
      </c>
      <c r="BF425">
        <v>20001624612170</v>
      </c>
      <c r="BG425" t="s">
        <v>226</v>
      </c>
      <c r="BH425" t="s">
        <v>227</v>
      </c>
      <c r="BI425" t="s">
        <v>1792</v>
      </c>
      <c r="BJ425">
        <v>-1</v>
      </c>
      <c r="BK425">
        <v>-1</v>
      </c>
      <c r="BL425">
        <v>-1</v>
      </c>
      <c r="BM425" t="s">
        <v>229</v>
      </c>
      <c r="BN425" t="s">
        <v>230</v>
      </c>
      <c r="BO425" t="s">
        <v>1793</v>
      </c>
      <c r="BP425" t="s">
        <v>232</v>
      </c>
      <c r="BQ425">
        <v>2026</v>
      </c>
      <c r="BR425">
        <v>5</v>
      </c>
      <c r="BS425">
        <v>8</v>
      </c>
      <c r="BT425" s="1">
        <v>46151.493206018517</v>
      </c>
      <c r="BU425" t="s">
        <v>233</v>
      </c>
      <c r="BV425" s="2">
        <v>46151</v>
      </c>
      <c r="BW425" t="s">
        <v>234</v>
      </c>
      <c r="BX425" s="2">
        <v>46150</v>
      </c>
      <c r="BY425" s="2">
        <v>46151</v>
      </c>
      <c r="BZ425" t="s">
        <v>235</v>
      </c>
      <c r="CA425" t="s">
        <v>297</v>
      </c>
      <c r="CB425" t="s">
        <v>297</v>
      </c>
      <c r="CC425" t="s">
        <v>1794</v>
      </c>
      <c r="CD425" t="s">
        <v>1795</v>
      </c>
      <c r="CE425">
        <v>-1</v>
      </c>
      <c r="CF425" t="s">
        <v>300</v>
      </c>
      <c r="CG425" t="s">
        <v>301</v>
      </c>
      <c r="CH425" t="s">
        <v>242</v>
      </c>
      <c r="CI425">
        <v>53061857</v>
      </c>
      <c r="CJ425" t="s">
        <v>358</v>
      </c>
      <c r="CK425" t="s">
        <v>245</v>
      </c>
      <c r="CL425" t="s">
        <v>246</v>
      </c>
      <c r="CM425" t="s">
        <v>247</v>
      </c>
      <c r="CN425" t="s">
        <v>359</v>
      </c>
      <c r="CT425" t="s">
        <v>304</v>
      </c>
      <c r="CU425" t="s">
        <v>225</v>
      </c>
      <c r="CW425" t="s">
        <v>226</v>
      </c>
      <c r="CX425" t="s">
        <v>227</v>
      </c>
      <c r="DA425" t="s">
        <v>250</v>
      </c>
      <c r="DB425">
        <v>-1</v>
      </c>
      <c r="DF425" t="s">
        <v>251</v>
      </c>
      <c r="DJ425" t="s">
        <v>252</v>
      </c>
      <c r="DK425" t="s">
        <v>253</v>
      </c>
      <c r="DL425" t="s">
        <v>254</v>
      </c>
      <c r="DN425" t="s">
        <v>255</v>
      </c>
      <c r="DR425" t="s">
        <v>360</v>
      </c>
      <c r="DS425" t="s">
        <v>358</v>
      </c>
      <c r="DT425" t="s">
        <v>347</v>
      </c>
      <c r="DV425">
        <v>1</v>
      </c>
      <c r="DW425" t="s">
        <v>283</v>
      </c>
      <c r="ED425" s="2">
        <v>46151</v>
      </c>
      <c r="EE425" t="s">
        <v>361</v>
      </c>
      <c r="EF425">
        <v>16</v>
      </c>
      <c r="EP425" t="s">
        <v>258</v>
      </c>
      <c r="ES425" t="s">
        <v>1796</v>
      </c>
      <c r="FA425" t="s">
        <v>245</v>
      </c>
      <c r="FB425" t="s">
        <v>308</v>
      </c>
      <c r="FD425" t="s">
        <v>308</v>
      </c>
      <c r="FE425" t="s">
        <v>309</v>
      </c>
      <c r="FF425" t="s">
        <v>309</v>
      </c>
      <c r="FK425" t="s">
        <v>263</v>
      </c>
      <c r="FL425" t="s">
        <v>1797</v>
      </c>
      <c r="FN425" t="s">
        <v>359</v>
      </c>
      <c r="FO425" t="s">
        <v>366</v>
      </c>
      <c r="FR425">
        <v>85900</v>
      </c>
      <c r="GB425" t="s">
        <v>266</v>
      </c>
      <c r="GC425" t="s">
        <v>225</v>
      </c>
      <c r="GD425">
        <v>0</v>
      </c>
      <c r="GF425">
        <v>0</v>
      </c>
      <c r="GG425">
        <v>25421</v>
      </c>
      <c r="GI425">
        <v>85900</v>
      </c>
      <c r="GJ425">
        <v>0</v>
      </c>
      <c r="GL425">
        <v>0</v>
      </c>
      <c r="GM425">
        <v>102221</v>
      </c>
      <c r="GS425" t="s">
        <v>267</v>
      </c>
      <c r="GT425" s="2">
        <v>45107</v>
      </c>
      <c r="GU425" t="s">
        <v>268</v>
      </c>
      <c r="GV425" t="s">
        <v>335</v>
      </c>
      <c r="GW425" t="s">
        <v>270</v>
      </c>
      <c r="GX425" t="s">
        <v>250</v>
      </c>
      <c r="GY425" t="s">
        <v>272</v>
      </c>
      <c r="GZ425" t="s">
        <v>273</v>
      </c>
      <c r="HA425" t="s">
        <v>274</v>
      </c>
      <c r="HB425" t="s">
        <v>535</v>
      </c>
      <c r="HC425" t="s">
        <v>535</v>
      </c>
      <c r="HD425" t="s">
        <v>368</v>
      </c>
      <c r="HE425" t="s">
        <v>230</v>
      </c>
      <c r="HF425" t="s">
        <v>1798</v>
      </c>
      <c r="HG425" t="s">
        <v>834</v>
      </c>
      <c r="HH425" t="s">
        <v>1799</v>
      </c>
      <c r="HI425" t="s">
        <v>632</v>
      </c>
      <c r="HJ425">
        <v>46153</v>
      </c>
      <c r="HK425" t="s">
        <v>247</v>
      </c>
      <c r="HL425" t="s">
        <v>245</v>
      </c>
      <c r="HM425" t="s">
        <v>366</v>
      </c>
      <c r="HN425" t="s">
        <v>359</v>
      </c>
      <c r="HO425" t="s">
        <v>358</v>
      </c>
      <c r="HP425" t="s">
        <v>347</v>
      </c>
      <c r="HR425" t="s">
        <v>278</v>
      </c>
      <c r="HV425">
        <v>85900</v>
      </c>
      <c r="HW425" t="s">
        <v>279</v>
      </c>
      <c r="HX425" t="s">
        <v>836</v>
      </c>
      <c r="HY425">
        <v>103568</v>
      </c>
      <c r="HZ425">
        <v>17668</v>
      </c>
      <c r="IA425" t="s">
        <v>279</v>
      </c>
      <c r="IB425" t="s">
        <v>281</v>
      </c>
      <c r="IE425" t="s">
        <v>283</v>
      </c>
      <c r="IF425" t="s">
        <v>283</v>
      </c>
      <c r="IG425" t="s">
        <v>283</v>
      </c>
      <c r="IH425" t="s">
        <v>284</v>
      </c>
      <c r="II425" t="s">
        <v>285</v>
      </c>
      <c r="IJ425" t="s">
        <v>286</v>
      </c>
      <c r="IK425" t="s">
        <v>278</v>
      </c>
      <c r="IL425" t="s">
        <v>371</v>
      </c>
      <c r="IM425" t="s">
        <v>288</v>
      </c>
      <c r="IN425" t="s">
        <v>289</v>
      </c>
      <c r="IP425" t="s">
        <v>290</v>
      </c>
      <c r="IQ425" t="s">
        <v>284</v>
      </c>
      <c r="IS425" t="s">
        <v>291</v>
      </c>
      <c r="IT425" t="s">
        <v>432</v>
      </c>
      <c r="IU425" t="s">
        <v>1800</v>
      </c>
      <c r="IV425" t="s">
        <v>1801</v>
      </c>
      <c r="IW425" t="s">
        <v>1802</v>
      </c>
      <c r="IY425" t="s">
        <v>279</v>
      </c>
    </row>
    <row r="426" spans="1:259" x14ac:dyDescent="0.3">
      <c r="A426" s="14">
        <f>DAY(AVANZA[[#This Row],[FechaSeguimiento]])</f>
        <v>9</v>
      </c>
      <c r="B426" s="14">
        <f>MONTH(AVANZA[[#This Row],[FechaSeguimiento]])</f>
        <v>5</v>
      </c>
      <c r="C426"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426" t="str">
        <f>LOWER(IFERROR(VLOOKUP(AVANZA[[#This Row],[ID_Peticion]],CANCELADAS[#All],2,0),""))</f>
        <v/>
      </c>
      <c r="E426" t="str">
        <f>LOWER(IFERROR(VLOOKUP(AVANZA[[#This Row],[ID_Peticion]],CANCELADAS[#All],3,0),""))</f>
        <v/>
      </c>
      <c r="F426" t="str">
        <f>LOWER(IF(AVANZA[[#This Row],[CEDULA CLIENTE]]&lt;&gt;""," CC: " &amp; COUNTIFS(AVANZA[CEDULA CLIENTE],AVANZA[[#This Row],[CEDULA CLIENTE]]),"")&amp; IF(AVANZA[[#This Row],[Direccion]]&lt;&gt;""," DIR: " &amp; COUNTIFS(AVANZA[Direccion],AVANZA[[#This Row],[Direccion]]),""))</f>
        <v xml:space="preserve"> dir: 1</v>
      </c>
      <c r="G426" t="str">
        <f>IFERROR(VLOOKUP(AVANZA[[#This Row],[Cedula_Vendedor_Atis]],PLANTA[[#All],[CEDULA]:[LINEA]],3,0),"No Cruza")</f>
        <v>Marisol Avella</v>
      </c>
      <c r="H426" t="str">
        <f>IFERROR(VLOOKUP(AVANZA[[#This Row],[Cedula_Vendedor_Atis]],PLANTA[[#All],[CEDULA]:[LINEA]],4,0),"No Cruza")</f>
        <v>Fija</v>
      </c>
      <c r="I426" t="str">
        <f>LOWER(IF(AVANZA[[#This Row],[ATRIBUIBLE]]="",AVANZA[[#This Row],[Variable]],AVANZA[[#This Row],[ATRIBUIBLE]]))</f>
        <v>terminada</v>
      </c>
      <c r="J426" s="14">
        <f>IF(AVANZA[[#This Row],[Variable]]=AVANZA[[#Headers],[TERMINADA]],1,0)</f>
        <v>1</v>
      </c>
      <c r="K426" s="14">
        <f>IF(AVANZA[[#This Row],[Variable]]=AVANZA[[#Headers],[ANULADA]],1,0)</f>
        <v>0</v>
      </c>
      <c r="L426" s="14">
        <f>IF(AVANZA[[#This Row],[Variable]]=AVANZA[[#Headers],[PENDIENTE]],1,0)</f>
        <v>0</v>
      </c>
      <c r="M426" s="14">
        <f>IF(AVANZA[[#This Row],[ESTADO AGENDA]]="AGENDADA",1,0)</f>
        <v>0</v>
      </c>
      <c r="N426" s="14">
        <f>IF(AVANZA[[#This Row],[ESTADO AGENDA]]="PENDIENTE DE AGENDAR",1,0)</f>
        <v>0</v>
      </c>
      <c r="O426" s="14">
        <f>IF(AVANZA[[#This Row],[ESTADO AGENDA]]="SUSPENDIDA",1,0)</f>
        <v>0</v>
      </c>
      <c r="P426" t="str" cm="1">
        <f t="array" ref="P426">_xlfn.XLOOKUP(AVANZA[[#This Row],[Num_Agrupacion_Pet_Atis]],Tabla1[[#All],[Numero_de_actuacion]],Tabla1[[#All],[Estado_de_la_orden]],"",0)</f>
        <v/>
      </c>
      <c r="Q426" s="2" t="str" cm="1">
        <f t="array" ref="Q426">_xlfn.XLOOKUP(AVANZA[[#This Row],[Num_Agrupacion_Pet_Atis]],Tabla1[[#All],[Numero_de_actuacion]],Tabla1[[#All],[Fecha_de_la_cita]],"",0)</f>
        <v/>
      </c>
      <c r="R426" t="str" cm="1">
        <f t="array" ref="R426">_xlfn.XLOOKUP(AVANZA[[#This Row],[Num_Agrupacion_Pet_Atis]],Tabla1[[#All],[Numero_de_actuacion]],Tabla1[[#All],[Franja_horaria_de_la_cita]],"",0)</f>
        <v/>
      </c>
      <c r="S426" s="14" t="str">
        <f>IFERROR(DAY(AVANZA[[#This Row],[FECHA AGENDA]]),"")</f>
        <v/>
      </c>
      <c r="T426" s="14" t="str">
        <f>IFERROR(MONTH(AVANZA[[#This Row],[FECHA AGENDA]]),"")</f>
        <v/>
      </c>
      <c r="U426" t="str" cm="1">
        <f t="array" ref="U426">_xlfn.XLOOKUP(AVANZA[[#This Row],[Num_Agrupacion_Pet_Atis]],Tabla1[[#All],[Numero_de_actuacion]],Tabla1[[#All],[Motivo_de_suspension]],"",0)</f>
        <v/>
      </c>
      <c r="V426" s="2" t="str" cm="1">
        <f t="array" ref="V426">_xlfn.XLOOKUP(AVANZA[[#This Row],[Num_Agrupacion_Pet_Atis]],Tabla1[[#All],[Numero_de_actuacion]],Tabla1[[#All],[No_identificacion_cliente]],"",0)</f>
        <v/>
      </c>
      <c r="W426" s="2" t="str" cm="1">
        <f t="array" ref="W426">_xlfn.XLOOKUP(AVANZA[[#This Row],[Num_Agrupacion_Pet_Atis]],Tabla1[[#All],[Numero_de_actuacion]],Tabla1[[#All],[Movil_de_contacto]],"",0)</f>
        <v/>
      </c>
      <c r="X426" s="14">
        <f>IF(OR(AVANZA[[#This Row],[ESTADO LEG]]="Legalizada grabacion",AVANZA[[#This Row],[ESTADO LEG]]="Legalizada aut"),1,0)</f>
        <v>0</v>
      </c>
      <c r="Y426" s="14">
        <f>IF(OR(AVANZA[[#This Row],[ESTADO LEG]]="pdte legalizar",AVANZA[[#This Row],[ESTADO LEG]]="No cruza"),1,0)</f>
        <v>1</v>
      </c>
      <c r="Z426" t="str" cm="1">
        <f t="array" ref="Z426">IF(AVANZA[[#This Row],[Variable]]="Terminada",LOWER(_xlfn.XLOOKUP(AVANZA[[#This Row],[ID_Peticion]],Tabla6[[#All],[NUM_PETICION]],Tabla6[[#All],[ESTADO_LEG]],"NO CRUZA",0)),AVANZA[[#This Row],[Variable]])</f>
        <v>pdte legalizar</v>
      </c>
      <c r="AA426" cm="1">
        <f t="array" ref="AA426">_xlfn.XLOOKUP(AVANZA[[#This Row],[ID_Peticion]],Tabla6[[#All],[NUM_PETICION]],Tabla6[[#All],[DIF_DIAS]],"",0)</f>
        <v>4</v>
      </c>
      <c r="AB426" s="2" cm="1">
        <f t="array" ref="AB426">IFERROR(_xlfn.XLOOKUP(AVANZA[[#This Row],[ID_Peticion]],Tabla6[[#All],[NUM_PETICION]],Tabla6[[#All],[FEC_LEGAL]],"",0),"")</f>
        <v>0</v>
      </c>
      <c r="AC426" s="14">
        <f ca="1">IF(AVANZA[[#This Row],[FECHA LEG]]&lt;&gt;0,IFERROR(AVANZA[[#This Row],[FECHA LEG]]-AVANZA[[#This Row],[FechaIniEstadoSubPetAtis]],0),TODAY()-AVANZA[[#This Row],[FechaIniEstadoSubPetAtis]])</f>
        <v>8</v>
      </c>
      <c r="AD426" s="35" t="str">
        <f ca="1">IF(AVANZA[[#This Row],[FINAL Vs LG]]&lt;&gt;0,IF(AVANZA[[#This Row],[FINAL Vs LG]]&lt;7.1,"100%",IF(AND(AVANZA[[#This Row],[FINAL Vs LG]]&gt;7.1,AVANZA[[#This Row],[FINAL Vs LG]]&lt;11.1),"50%","0%")),0)</f>
        <v>50%</v>
      </c>
      <c r="AE426" s="14">
        <f ca="1">VLOOKUP(DAY(TODAY()),BACK!F:G,2,0)</f>
        <v>14</v>
      </c>
      <c r="AF426" s="14">
        <f>BACK!$I$2</f>
        <v>24</v>
      </c>
      <c r="AG426" s="14">
        <f>IF(AVANZA[[#This Row],[Oferta_empaquetada_comisiones]]="SI",1,0)</f>
        <v>1</v>
      </c>
      <c r="AH426" s="36">
        <f>IF(AVANZA[[#This Row],[Variable]]="TERMINADA",IFERROR(VLOOKUP(AVANZA[[#This Row],[SUPERVISOR]],Tabla2[#All],4,0),0),)</f>
        <v>3.5</v>
      </c>
      <c r="AI426" s="14">
        <f>IF(AVANZA[[#This Row],[Producto]]="BA",1,0)</f>
        <v>0</v>
      </c>
      <c r="AJ426" s="14">
        <f>IF(AVANZA[[#This Row],[Producto]]="DUO",1,0)</f>
        <v>0</v>
      </c>
      <c r="AK426" s="14">
        <f>IF(AVANZA[[#This Row],[Producto]]="TRIO",1,0)</f>
        <v>1</v>
      </c>
      <c r="AL426" t="s">
        <v>540</v>
      </c>
      <c r="AM426">
        <v>-1</v>
      </c>
      <c r="AN426">
        <v>-1</v>
      </c>
      <c r="AO426" t="s">
        <v>1838</v>
      </c>
      <c r="AP426" s="1">
        <v>46143.388009259259</v>
      </c>
      <c r="AQ426">
        <v>-1</v>
      </c>
      <c r="AR426" t="s">
        <v>1839</v>
      </c>
      <c r="AS426">
        <v>-1</v>
      </c>
      <c r="AT426">
        <v>-1</v>
      </c>
      <c r="AU426">
        <v>-1</v>
      </c>
      <c r="AV426">
        <v>-1</v>
      </c>
      <c r="AW426">
        <v>-1</v>
      </c>
      <c r="AX426" t="s">
        <v>224</v>
      </c>
      <c r="AY426">
        <v>-1</v>
      </c>
      <c r="AZ426">
        <v>2026</v>
      </c>
      <c r="BA426">
        <v>5</v>
      </c>
      <c r="BB426">
        <v>9</v>
      </c>
      <c r="BC426">
        <v>-1</v>
      </c>
      <c r="BD426" t="s">
        <v>225</v>
      </c>
      <c r="BE426">
        <v>-1</v>
      </c>
      <c r="BF426">
        <v>20001620888839</v>
      </c>
      <c r="BG426" t="s">
        <v>438</v>
      </c>
      <c r="BH426" t="s">
        <v>439</v>
      </c>
      <c r="BI426" t="s">
        <v>1840</v>
      </c>
      <c r="BJ426">
        <v>-1</v>
      </c>
      <c r="BK426">
        <v>-1</v>
      </c>
      <c r="BL426">
        <v>-1</v>
      </c>
      <c r="BM426" t="s">
        <v>229</v>
      </c>
      <c r="BN426" t="s">
        <v>230</v>
      </c>
      <c r="BO426" t="s">
        <v>1841</v>
      </c>
      <c r="BP426" t="s">
        <v>232</v>
      </c>
      <c r="BQ426">
        <v>2026</v>
      </c>
      <c r="BR426">
        <v>5</v>
      </c>
      <c r="BS426">
        <v>1</v>
      </c>
      <c r="BT426" s="1">
        <v>46151.607986111114</v>
      </c>
      <c r="BU426" t="s">
        <v>233</v>
      </c>
      <c r="BV426" s="2">
        <v>46151</v>
      </c>
      <c r="BW426" t="s">
        <v>234</v>
      </c>
      <c r="BX426" s="2">
        <v>46143</v>
      </c>
      <c r="BY426" s="2">
        <v>46151</v>
      </c>
      <c r="BZ426" t="s">
        <v>235</v>
      </c>
      <c r="CA426" t="s">
        <v>321</v>
      </c>
      <c r="CB426" t="s">
        <v>322</v>
      </c>
      <c r="CC426" t="s">
        <v>1842</v>
      </c>
      <c r="CD426" t="s">
        <v>1843</v>
      </c>
      <c r="CE426">
        <v>-1</v>
      </c>
      <c r="CF426" t="s">
        <v>324</v>
      </c>
      <c r="CG426" t="s">
        <v>325</v>
      </c>
      <c r="CH426" t="s">
        <v>326</v>
      </c>
      <c r="CI426">
        <v>1073250775</v>
      </c>
      <c r="CJ426" t="s">
        <v>552</v>
      </c>
      <c r="CK426" t="s">
        <v>245</v>
      </c>
      <c r="CL426" t="s">
        <v>246</v>
      </c>
      <c r="CM426" t="s">
        <v>247</v>
      </c>
      <c r="CN426" t="s">
        <v>359</v>
      </c>
      <c r="CT426" t="s">
        <v>386</v>
      </c>
      <c r="CU426" t="s">
        <v>387</v>
      </c>
      <c r="CW426" t="s">
        <v>446</v>
      </c>
      <c r="CX426" t="s">
        <v>447</v>
      </c>
      <c r="DA426" t="s">
        <v>250</v>
      </c>
      <c r="DB426">
        <v>-1</v>
      </c>
      <c r="DF426" t="s">
        <v>251</v>
      </c>
      <c r="DJ426" t="s">
        <v>252</v>
      </c>
      <c r="DK426" t="s">
        <v>253</v>
      </c>
      <c r="DL426" t="s">
        <v>253</v>
      </c>
      <c r="DN426" t="s">
        <v>390</v>
      </c>
      <c r="DR426" t="s">
        <v>553</v>
      </c>
      <c r="DS426" t="s">
        <v>552</v>
      </c>
      <c r="DT426" t="s">
        <v>551</v>
      </c>
      <c r="DV426">
        <v>1</v>
      </c>
      <c r="DW426" t="s">
        <v>331</v>
      </c>
      <c r="ED426" s="2">
        <v>46151</v>
      </c>
      <c r="EF426">
        <v>9</v>
      </c>
      <c r="EP426" t="s">
        <v>258</v>
      </c>
      <c r="ES426" t="s">
        <v>412</v>
      </c>
      <c r="FA426" t="s">
        <v>245</v>
      </c>
      <c r="FB426" t="s">
        <v>333</v>
      </c>
      <c r="FD426" t="s">
        <v>333</v>
      </c>
      <c r="FE426" t="s">
        <v>334</v>
      </c>
      <c r="FF426" t="s">
        <v>334</v>
      </c>
      <c r="FK426" t="s">
        <v>263</v>
      </c>
      <c r="FL426" t="s">
        <v>1844</v>
      </c>
      <c r="FN426" t="s">
        <v>359</v>
      </c>
      <c r="FO426" t="s">
        <v>366</v>
      </c>
      <c r="FR426">
        <v>113904</v>
      </c>
      <c r="GB426" t="s">
        <v>266</v>
      </c>
      <c r="GC426" t="s">
        <v>387</v>
      </c>
      <c r="GD426">
        <v>25188</v>
      </c>
      <c r="GF426">
        <v>2353</v>
      </c>
      <c r="GG426">
        <v>25422</v>
      </c>
      <c r="GI426">
        <v>87224</v>
      </c>
      <c r="GJ426">
        <v>25427</v>
      </c>
      <c r="GL426">
        <v>24327</v>
      </c>
      <c r="GM426">
        <v>135545</v>
      </c>
      <c r="GS426" t="s">
        <v>267</v>
      </c>
      <c r="GT426" s="2">
        <v>45565</v>
      </c>
      <c r="GU426" t="s">
        <v>268</v>
      </c>
      <c r="GV426" t="s">
        <v>269</v>
      </c>
      <c r="GW426" t="s">
        <v>270</v>
      </c>
      <c r="GX426" t="s">
        <v>250</v>
      </c>
      <c r="GY426" t="s">
        <v>272</v>
      </c>
      <c r="GZ426" t="s">
        <v>273</v>
      </c>
      <c r="HA426" t="s">
        <v>274</v>
      </c>
      <c r="HB426" t="s">
        <v>321</v>
      </c>
      <c r="HC426" t="s">
        <v>321</v>
      </c>
      <c r="HD426" t="s">
        <v>415</v>
      </c>
      <c r="HE426" t="s">
        <v>230</v>
      </c>
      <c r="HF426" t="s">
        <v>1845</v>
      </c>
      <c r="HG426" t="s">
        <v>645</v>
      </c>
      <c r="HH426" t="s">
        <v>1846</v>
      </c>
      <c r="HI426" t="s">
        <v>632</v>
      </c>
      <c r="HJ426">
        <v>46151</v>
      </c>
      <c r="HK426" t="s">
        <v>1847</v>
      </c>
      <c r="HL426" t="s">
        <v>1847</v>
      </c>
      <c r="HM426" t="s">
        <v>1848</v>
      </c>
      <c r="HN426" t="s">
        <v>1849</v>
      </c>
      <c r="HO426" t="s">
        <v>1850</v>
      </c>
      <c r="HP426" t="s">
        <v>1851</v>
      </c>
      <c r="HR426" t="s">
        <v>278</v>
      </c>
      <c r="HV426">
        <v>118900</v>
      </c>
      <c r="HW426" t="s">
        <v>279</v>
      </c>
      <c r="HX426" t="s">
        <v>915</v>
      </c>
      <c r="HY426">
        <v>131572</v>
      </c>
      <c r="HZ426">
        <v>17668</v>
      </c>
      <c r="IA426" t="s">
        <v>279</v>
      </c>
      <c r="IB426" t="s">
        <v>281</v>
      </c>
      <c r="IE426" t="s">
        <v>283</v>
      </c>
      <c r="IF426" t="s">
        <v>283</v>
      </c>
      <c r="IG426" t="s">
        <v>283</v>
      </c>
      <c r="IH426" t="s">
        <v>284</v>
      </c>
      <c r="II426" t="s">
        <v>285</v>
      </c>
      <c r="IJ426" t="s">
        <v>286</v>
      </c>
      <c r="IK426" t="s">
        <v>278</v>
      </c>
      <c r="IL426" t="s">
        <v>371</v>
      </c>
      <c r="IM426" t="s">
        <v>288</v>
      </c>
      <c r="IN426" t="s">
        <v>289</v>
      </c>
      <c r="IP426" t="s">
        <v>290</v>
      </c>
      <c r="IQ426" t="s">
        <v>284</v>
      </c>
      <c r="IS426" t="s">
        <v>291</v>
      </c>
      <c r="IT426" t="s">
        <v>398</v>
      </c>
      <c r="IW426" t="s">
        <v>1852</v>
      </c>
      <c r="IY426" t="s">
        <v>279</v>
      </c>
    </row>
    <row r="427" spans="1:259" x14ac:dyDescent="0.3">
      <c r="A427" s="14">
        <f>DAY(AVANZA[[#This Row],[FechaSeguimiento]])</f>
        <v>9</v>
      </c>
      <c r="B427" s="14">
        <f>MONTH(AVANZA[[#This Row],[FechaSeguimiento]])</f>
        <v>5</v>
      </c>
      <c r="C427"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427" t="str">
        <f>LOWER(IFERROR(VLOOKUP(AVANZA[[#This Row],[ID_Peticion]],CANCELADAS[#All],2,0),""))</f>
        <v/>
      </c>
      <c r="E427" t="str">
        <f>LOWER(IFERROR(VLOOKUP(AVANZA[[#This Row],[ID_Peticion]],CANCELADAS[#All],3,0),""))</f>
        <v/>
      </c>
      <c r="F427" t="str">
        <f>LOWER(IF(AVANZA[[#This Row],[CEDULA CLIENTE]]&lt;&gt;""," CC: " &amp; COUNTIFS(AVANZA[CEDULA CLIENTE],AVANZA[[#This Row],[CEDULA CLIENTE]]),"")&amp; IF(AVANZA[[#This Row],[Direccion]]&lt;&gt;""," DIR: " &amp; COUNTIFS(AVANZA[Direccion],AVANZA[[#This Row],[Direccion]]),""))</f>
        <v xml:space="preserve"> dir: 1</v>
      </c>
      <c r="G427" t="str">
        <f>IFERROR(VLOOKUP(AVANZA[[#This Row],[Cedula_Vendedor_Atis]],PLANTA[[#All],[CEDULA]:[LINEA]],3,0),"No Cruza")</f>
        <v>Marisol Avella</v>
      </c>
      <c r="H427" t="str">
        <f>IFERROR(VLOOKUP(AVANZA[[#This Row],[Cedula_Vendedor_Atis]],PLANTA[[#All],[CEDULA]:[LINEA]],4,0),"No Cruza")</f>
        <v>Fija</v>
      </c>
      <c r="I427" t="str">
        <f>LOWER(IF(AVANZA[[#This Row],[ATRIBUIBLE]]="",AVANZA[[#This Row],[Variable]],AVANZA[[#This Row],[ATRIBUIBLE]]))</f>
        <v>terminada</v>
      </c>
      <c r="J427" s="14">
        <f>IF(AVANZA[[#This Row],[Variable]]=AVANZA[[#Headers],[TERMINADA]],1,0)</f>
        <v>1</v>
      </c>
      <c r="K427" s="14">
        <f>IF(AVANZA[[#This Row],[Variable]]=AVANZA[[#Headers],[ANULADA]],1,0)</f>
        <v>0</v>
      </c>
      <c r="L427" s="14">
        <f>IF(AVANZA[[#This Row],[Variable]]=AVANZA[[#Headers],[PENDIENTE]],1,0)</f>
        <v>0</v>
      </c>
      <c r="M427" s="14">
        <f>IF(AVANZA[[#This Row],[ESTADO AGENDA]]="AGENDADA",1,0)</f>
        <v>0</v>
      </c>
      <c r="N427" s="14">
        <f>IF(AVANZA[[#This Row],[ESTADO AGENDA]]="PENDIENTE DE AGENDAR",1,0)</f>
        <v>0</v>
      </c>
      <c r="O427" s="14">
        <f>IF(AVANZA[[#This Row],[ESTADO AGENDA]]="SUSPENDIDA",1,0)</f>
        <v>0</v>
      </c>
      <c r="P427" t="str" cm="1">
        <f t="array" ref="P427">_xlfn.XLOOKUP(AVANZA[[#This Row],[Num_Agrupacion_Pet_Atis]],Tabla1[[#All],[Numero_de_actuacion]],Tabla1[[#All],[Estado_de_la_orden]],"",0)</f>
        <v/>
      </c>
      <c r="Q427" s="2" t="str" cm="1">
        <f t="array" ref="Q427">_xlfn.XLOOKUP(AVANZA[[#This Row],[Num_Agrupacion_Pet_Atis]],Tabla1[[#All],[Numero_de_actuacion]],Tabla1[[#All],[Fecha_de_la_cita]],"",0)</f>
        <v/>
      </c>
      <c r="R427" t="str" cm="1">
        <f t="array" ref="R427">_xlfn.XLOOKUP(AVANZA[[#This Row],[Num_Agrupacion_Pet_Atis]],Tabla1[[#All],[Numero_de_actuacion]],Tabla1[[#All],[Franja_horaria_de_la_cita]],"",0)</f>
        <v/>
      </c>
      <c r="S427" s="14" t="str">
        <f>IFERROR(DAY(AVANZA[[#This Row],[FECHA AGENDA]]),"")</f>
        <v/>
      </c>
      <c r="T427" s="14" t="str">
        <f>IFERROR(MONTH(AVANZA[[#This Row],[FECHA AGENDA]]),"")</f>
        <v/>
      </c>
      <c r="U427" t="str" cm="1">
        <f t="array" ref="U427">_xlfn.XLOOKUP(AVANZA[[#This Row],[Num_Agrupacion_Pet_Atis]],Tabla1[[#All],[Numero_de_actuacion]],Tabla1[[#All],[Motivo_de_suspension]],"",0)</f>
        <v/>
      </c>
      <c r="V427" s="2" t="str" cm="1">
        <f t="array" ref="V427">_xlfn.XLOOKUP(AVANZA[[#This Row],[Num_Agrupacion_Pet_Atis]],Tabla1[[#All],[Numero_de_actuacion]],Tabla1[[#All],[No_identificacion_cliente]],"",0)</f>
        <v/>
      </c>
      <c r="W427" s="2" t="str" cm="1">
        <f t="array" ref="W427">_xlfn.XLOOKUP(AVANZA[[#This Row],[Num_Agrupacion_Pet_Atis]],Tabla1[[#All],[Numero_de_actuacion]],Tabla1[[#All],[Movil_de_contacto]],"",0)</f>
        <v/>
      </c>
      <c r="X427" s="14">
        <f>IF(OR(AVANZA[[#This Row],[ESTADO LEG]]="Legalizada grabacion",AVANZA[[#This Row],[ESTADO LEG]]="Legalizada aut"),1,0)</f>
        <v>0</v>
      </c>
      <c r="Y427" s="14">
        <f>IF(OR(AVANZA[[#This Row],[ESTADO LEG]]="pdte legalizar",AVANZA[[#This Row],[ESTADO LEG]]="No cruza"),1,0)</f>
        <v>1</v>
      </c>
      <c r="Z427" t="str" cm="1">
        <f t="array" ref="Z427">IF(AVANZA[[#This Row],[Variable]]="Terminada",LOWER(_xlfn.XLOOKUP(AVANZA[[#This Row],[ID_Peticion]],Tabla6[[#All],[NUM_PETICION]],Tabla6[[#All],[ESTADO_LEG]],"NO CRUZA",0)),AVANZA[[#This Row],[Variable]])</f>
        <v>pdte legalizar</v>
      </c>
      <c r="AA427" cm="1">
        <f t="array" ref="AA427">_xlfn.XLOOKUP(AVANZA[[#This Row],[ID_Peticion]],Tabla6[[#All],[NUM_PETICION]],Tabla6[[#All],[DIF_DIAS]],"",0)</f>
        <v>4</v>
      </c>
      <c r="AB427" s="2" cm="1">
        <f t="array" ref="AB427">IFERROR(_xlfn.XLOOKUP(AVANZA[[#This Row],[ID_Peticion]],Tabla6[[#All],[NUM_PETICION]],Tabla6[[#All],[FEC_LEGAL]],"",0),"")</f>
        <v>0</v>
      </c>
      <c r="AC427" s="14">
        <f ca="1">IF(AVANZA[[#This Row],[FECHA LEG]]&lt;&gt;0,IFERROR(AVANZA[[#This Row],[FECHA LEG]]-AVANZA[[#This Row],[FechaIniEstadoSubPetAtis]],0),TODAY()-AVANZA[[#This Row],[FechaIniEstadoSubPetAtis]])</f>
        <v>8</v>
      </c>
      <c r="AD427" s="35" t="str">
        <f ca="1">IF(AVANZA[[#This Row],[FINAL Vs LG]]&lt;&gt;0,IF(AVANZA[[#This Row],[FINAL Vs LG]]&lt;7.1,"100%",IF(AND(AVANZA[[#This Row],[FINAL Vs LG]]&gt;7.1,AVANZA[[#This Row],[FINAL Vs LG]]&lt;11.1),"50%","0%")),0)</f>
        <v>50%</v>
      </c>
      <c r="AE427" s="14">
        <f ca="1">VLOOKUP(DAY(TODAY()),BACK!F:G,2,0)</f>
        <v>14</v>
      </c>
      <c r="AF427" s="14">
        <f>BACK!$I$2</f>
        <v>24</v>
      </c>
      <c r="AG427" s="14">
        <f>IF(AVANZA[[#This Row],[Oferta_empaquetada_comisiones]]="SI",1,0)</f>
        <v>0</v>
      </c>
      <c r="AH427" s="36">
        <f>IF(AVANZA[[#This Row],[Variable]]="TERMINADA",IFERROR(VLOOKUP(AVANZA[[#This Row],[SUPERVISOR]],Tabla2[#All],4,0),0),)</f>
        <v>3.5</v>
      </c>
      <c r="AI427" s="14">
        <f>IF(AVANZA[[#This Row],[Producto]]="BA",1,0)</f>
        <v>1</v>
      </c>
      <c r="AJ427" s="14">
        <f>IF(AVANZA[[#This Row],[Producto]]="DUO",1,0)</f>
        <v>0</v>
      </c>
      <c r="AK427" s="14">
        <f>IF(AVANZA[[#This Row],[Producto]]="TRIO",1,0)</f>
        <v>0</v>
      </c>
      <c r="AL427" t="s">
        <v>347</v>
      </c>
      <c r="AM427">
        <v>-1</v>
      </c>
      <c r="AN427">
        <v>-1</v>
      </c>
      <c r="AO427" t="s">
        <v>1853</v>
      </c>
      <c r="AP427" s="1">
        <v>46150.583402777775</v>
      </c>
      <c r="AQ427">
        <v>-1</v>
      </c>
      <c r="AR427" t="s">
        <v>1854</v>
      </c>
      <c r="AS427">
        <v>-1</v>
      </c>
      <c r="AT427">
        <v>-1</v>
      </c>
      <c r="AU427">
        <v>-1</v>
      </c>
      <c r="AV427">
        <v>-1</v>
      </c>
      <c r="AW427">
        <v>-1</v>
      </c>
      <c r="AX427" t="s">
        <v>224</v>
      </c>
      <c r="AY427">
        <v>-1</v>
      </c>
      <c r="AZ427">
        <v>2026</v>
      </c>
      <c r="BA427">
        <v>5</v>
      </c>
      <c r="BB427">
        <v>9</v>
      </c>
      <c r="BC427">
        <v>-1</v>
      </c>
      <c r="BD427" t="s">
        <v>225</v>
      </c>
      <c r="BE427">
        <v>-1</v>
      </c>
      <c r="BF427">
        <v>20001624523848</v>
      </c>
      <c r="BG427" t="s">
        <v>319</v>
      </c>
      <c r="BH427" t="s">
        <v>320</v>
      </c>
      <c r="BI427" t="s">
        <v>1855</v>
      </c>
      <c r="BJ427">
        <v>-1</v>
      </c>
      <c r="BK427">
        <v>-1</v>
      </c>
      <c r="BL427">
        <v>-1</v>
      </c>
      <c r="BM427" t="s">
        <v>229</v>
      </c>
      <c r="BN427" t="s">
        <v>230</v>
      </c>
      <c r="BO427" t="s">
        <v>1856</v>
      </c>
      <c r="BP427" t="s">
        <v>1857</v>
      </c>
      <c r="BQ427">
        <v>2026</v>
      </c>
      <c r="BR427">
        <v>5</v>
      </c>
      <c r="BS427">
        <v>8</v>
      </c>
      <c r="BT427" s="1">
        <v>46151.514039351852</v>
      </c>
      <c r="BU427" t="s">
        <v>233</v>
      </c>
      <c r="BV427" s="2">
        <v>46151</v>
      </c>
      <c r="BW427" t="s">
        <v>234</v>
      </c>
      <c r="BX427" s="2">
        <v>46150</v>
      </c>
      <c r="BY427" s="2">
        <v>46151</v>
      </c>
      <c r="BZ427" t="s">
        <v>235</v>
      </c>
      <c r="CA427" t="s">
        <v>321</v>
      </c>
      <c r="CB427" t="s">
        <v>322</v>
      </c>
      <c r="CC427" t="s">
        <v>1858</v>
      </c>
      <c r="CD427" t="s">
        <v>1859</v>
      </c>
      <c r="CE427">
        <v>-1</v>
      </c>
      <c r="CF427" t="s">
        <v>324</v>
      </c>
      <c r="CG427" t="s">
        <v>325</v>
      </c>
      <c r="CH427" t="s">
        <v>326</v>
      </c>
      <c r="CI427">
        <v>53061857</v>
      </c>
      <c r="CJ427" t="s">
        <v>358</v>
      </c>
      <c r="CK427" t="s">
        <v>245</v>
      </c>
      <c r="CL427" t="s">
        <v>246</v>
      </c>
      <c r="CM427" t="s">
        <v>247</v>
      </c>
      <c r="CN427" t="s">
        <v>359</v>
      </c>
      <c r="CT427" t="s">
        <v>386</v>
      </c>
      <c r="CU427" t="s">
        <v>225</v>
      </c>
      <c r="CW427" t="s">
        <v>319</v>
      </c>
      <c r="CX427" t="s">
        <v>320</v>
      </c>
      <c r="DA427" t="s">
        <v>250</v>
      </c>
      <c r="DB427">
        <v>-1</v>
      </c>
      <c r="DF427" t="s">
        <v>251</v>
      </c>
      <c r="DJ427" t="s">
        <v>252</v>
      </c>
      <c r="DK427" t="s">
        <v>253</v>
      </c>
      <c r="DL427" t="s">
        <v>254</v>
      </c>
      <c r="DN427" t="s">
        <v>255</v>
      </c>
      <c r="DR427" t="s">
        <v>360</v>
      </c>
      <c r="DS427" t="s">
        <v>358</v>
      </c>
      <c r="DT427" t="s">
        <v>347</v>
      </c>
      <c r="DV427">
        <v>1</v>
      </c>
      <c r="DW427" t="s">
        <v>331</v>
      </c>
      <c r="ED427" s="2">
        <v>46151</v>
      </c>
      <c r="EF427">
        <v>16</v>
      </c>
      <c r="EP427" t="s">
        <v>258</v>
      </c>
      <c r="ES427" t="s">
        <v>1860</v>
      </c>
      <c r="FA427" t="s">
        <v>245</v>
      </c>
      <c r="FB427" t="s">
        <v>333</v>
      </c>
      <c r="FD427" t="s">
        <v>333</v>
      </c>
      <c r="FE427" t="s">
        <v>334</v>
      </c>
      <c r="FF427" t="s">
        <v>334</v>
      </c>
      <c r="FK427" t="s">
        <v>263</v>
      </c>
      <c r="FL427" t="s">
        <v>1861</v>
      </c>
      <c r="FN427" t="s">
        <v>359</v>
      </c>
      <c r="FO427" t="s">
        <v>366</v>
      </c>
      <c r="FR427">
        <v>94990</v>
      </c>
      <c r="GB427" t="s">
        <v>266</v>
      </c>
      <c r="GC427" t="s">
        <v>225</v>
      </c>
      <c r="GD427">
        <v>0</v>
      </c>
      <c r="GF427">
        <v>0</v>
      </c>
      <c r="GG427">
        <v>25423</v>
      </c>
      <c r="GI427">
        <v>94990</v>
      </c>
      <c r="GJ427">
        <v>0</v>
      </c>
      <c r="GL427">
        <v>0</v>
      </c>
      <c r="GM427">
        <v>113038</v>
      </c>
      <c r="GS427" t="s">
        <v>267</v>
      </c>
      <c r="GT427" s="2">
        <v>45046</v>
      </c>
      <c r="GU427" t="s">
        <v>268</v>
      </c>
      <c r="GV427" t="s">
        <v>335</v>
      </c>
      <c r="GW427" t="s">
        <v>394</v>
      </c>
      <c r="GZ427" t="s">
        <v>395</v>
      </c>
      <c r="HA427" t="s">
        <v>274</v>
      </c>
      <c r="HB427" t="s">
        <v>321</v>
      </c>
      <c r="HC427" t="s">
        <v>321</v>
      </c>
      <c r="HD427" t="s">
        <v>415</v>
      </c>
      <c r="HE427" t="s">
        <v>230</v>
      </c>
      <c r="HF427" t="s">
        <v>1862</v>
      </c>
      <c r="HR427" t="s">
        <v>278</v>
      </c>
      <c r="HV427">
        <v>94990</v>
      </c>
      <c r="HW427" t="s">
        <v>281</v>
      </c>
      <c r="HY427">
        <v>0</v>
      </c>
      <c r="HZ427">
        <v>0</v>
      </c>
      <c r="IA427" t="s">
        <v>281</v>
      </c>
      <c r="IB427" t="s">
        <v>281</v>
      </c>
      <c r="IE427" t="s">
        <v>283</v>
      </c>
      <c r="IF427" t="s">
        <v>283</v>
      </c>
      <c r="IG427" t="s">
        <v>283</v>
      </c>
      <c r="IH427" t="s">
        <v>284</v>
      </c>
      <c r="II427" t="s">
        <v>285</v>
      </c>
      <c r="IJ427" t="s">
        <v>286</v>
      </c>
      <c r="IK427" t="s">
        <v>278</v>
      </c>
      <c r="IL427" t="s">
        <v>371</v>
      </c>
      <c r="IM427" t="s">
        <v>288</v>
      </c>
      <c r="IN427" t="s">
        <v>289</v>
      </c>
      <c r="IP427" t="s">
        <v>290</v>
      </c>
      <c r="IQ427" t="s">
        <v>284</v>
      </c>
      <c r="IS427" t="s">
        <v>291</v>
      </c>
      <c r="IY427" t="s">
        <v>281</v>
      </c>
    </row>
    <row r="428" spans="1:259" x14ac:dyDescent="0.3">
      <c r="A428" s="14">
        <f>DAY(AVANZA[[#This Row],[FechaSeguimiento]])</f>
        <v>9</v>
      </c>
      <c r="B428" s="14">
        <f>MONTH(AVANZA[[#This Row],[FechaSeguimiento]])</f>
        <v>5</v>
      </c>
      <c r="C428"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428" t="str">
        <f>LOWER(IFERROR(VLOOKUP(AVANZA[[#This Row],[ID_Peticion]],CANCELADAS[#All],2,0),""))</f>
        <v/>
      </c>
      <c r="E428" t="str">
        <f>LOWER(IFERROR(VLOOKUP(AVANZA[[#This Row],[ID_Peticion]],CANCELADAS[#All],3,0),""))</f>
        <v/>
      </c>
      <c r="F428" t="str">
        <f>LOWER(IF(AVANZA[[#This Row],[CEDULA CLIENTE]]&lt;&gt;""," CC: " &amp; COUNTIFS(AVANZA[CEDULA CLIENTE],AVANZA[[#This Row],[CEDULA CLIENTE]]),"")&amp; IF(AVANZA[[#This Row],[Direccion]]&lt;&gt;""," DIR: " &amp; COUNTIFS(AVANZA[Direccion],AVANZA[[#This Row],[Direccion]]),""))</f>
        <v xml:space="preserve"> dir: 1</v>
      </c>
      <c r="G428" t="str">
        <f>IFERROR(VLOOKUP(AVANZA[[#This Row],[Cedula_Vendedor_Atis]],PLANTA[[#All],[CEDULA]:[LINEA]],3,0),"No Cruza")</f>
        <v>Marisol Avella</v>
      </c>
      <c r="H428" t="str">
        <f>IFERROR(VLOOKUP(AVANZA[[#This Row],[Cedula_Vendedor_Atis]],PLANTA[[#All],[CEDULA]:[LINEA]],4,0),"No Cruza")</f>
        <v>Fija</v>
      </c>
      <c r="I428" t="str">
        <f>LOWER(IF(AVANZA[[#This Row],[ATRIBUIBLE]]="",AVANZA[[#This Row],[Variable]],AVANZA[[#This Row],[ATRIBUIBLE]]))</f>
        <v>terminada</v>
      </c>
      <c r="J428" s="14">
        <f>IF(AVANZA[[#This Row],[Variable]]=AVANZA[[#Headers],[TERMINADA]],1,0)</f>
        <v>1</v>
      </c>
      <c r="K428" s="14">
        <f>IF(AVANZA[[#This Row],[Variable]]=AVANZA[[#Headers],[ANULADA]],1,0)</f>
        <v>0</v>
      </c>
      <c r="L428" s="14">
        <f>IF(AVANZA[[#This Row],[Variable]]=AVANZA[[#Headers],[PENDIENTE]],1,0)</f>
        <v>0</v>
      </c>
      <c r="M428" s="14">
        <f>IF(AVANZA[[#This Row],[ESTADO AGENDA]]="AGENDADA",1,0)</f>
        <v>0</v>
      </c>
      <c r="N428" s="14">
        <f>IF(AVANZA[[#This Row],[ESTADO AGENDA]]="PENDIENTE DE AGENDAR",1,0)</f>
        <v>0</v>
      </c>
      <c r="O428" s="14">
        <f>IF(AVANZA[[#This Row],[ESTADO AGENDA]]="SUSPENDIDA",1,0)</f>
        <v>0</v>
      </c>
      <c r="P428" t="str" cm="1">
        <f t="array" ref="P428">_xlfn.XLOOKUP(AVANZA[[#This Row],[Num_Agrupacion_Pet_Atis]],Tabla1[[#All],[Numero_de_actuacion]],Tabla1[[#All],[Estado_de_la_orden]],"",0)</f>
        <v/>
      </c>
      <c r="Q428" s="2" t="str" cm="1">
        <f t="array" ref="Q428">_xlfn.XLOOKUP(AVANZA[[#This Row],[Num_Agrupacion_Pet_Atis]],Tabla1[[#All],[Numero_de_actuacion]],Tabla1[[#All],[Fecha_de_la_cita]],"",0)</f>
        <v/>
      </c>
      <c r="R428" t="str" cm="1">
        <f t="array" ref="R428">_xlfn.XLOOKUP(AVANZA[[#This Row],[Num_Agrupacion_Pet_Atis]],Tabla1[[#All],[Numero_de_actuacion]],Tabla1[[#All],[Franja_horaria_de_la_cita]],"",0)</f>
        <v/>
      </c>
      <c r="S428" s="14" t="str">
        <f>IFERROR(DAY(AVANZA[[#This Row],[FECHA AGENDA]]),"")</f>
        <v/>
      </c>
      <c r="T428" s="14" t="str">
        <f>IFERROR(MONTH(AVANZA[[#This Row],[FECHA AGENDA]]),"")</f>
        <v/>
      </c>
      <c r="U428" t="str" cm="1">
        <f t="array" ref="U428">_xlfn.XLOOKUP(AVANZA[[#This Row],[Num_Agrupacion_Pet_Atis]],Tabla1[[#All],[Numero_de_actuacion]],Tabla1[[#All],[Motivo_de_suspension]],"",0)</f>
        <v/>
      </c>
      <c r="V428" s="2" t="str" cm="1">
        <f t="array" ref="V428">_xlfn.XLOOKUP(AVANZA[[#This Row],[Num_Agrupacion_Pet_Atis]],Tabla1[[#All],[Numero_de_actuacion]],Tabla1[[#All],[No_identificacion_cliente]],"",0)</f>
        <v/>
      </c>
      <c r="W428" s="2" t="str" cm="1">
        <f t="array" ref="W428">_xlfn.XLOOKUP(AVANZA[[#This Row],[Num_Agrupacion_Pet_Atis]],Tabla1[[#All],[Numero_de_actuacion]],Tabla1[[#All],[Movil_de_contacto]],"",0)</f>
        <v/>
      </c>
      <c r="X428" s="14">
        <f>IF(OR(AVANZA[[#This Row],[ESTADO LEG]]="Legalizada grabacion",AVANZA[[#This Row],[ESTADO LEG]]="Legalizada aut"),1,0)</f>
        <v>0</v>
      </c>
      <c r="Y428" s="14">
        <f>IF(OR(AVANZA[[#This Row],[ESTADO LEG]]="pdte legalizar",AVANZA[[#This Row],[ESTADO LEG]]="No cruza"),1,0)</f>
        <v>1</v>
      </c>
      <c r="Z428" t="str" cm="1">
        <f t="array" ref="Z428">IF(AVANZA[[#This Row],[Variable]]="Terminada",LOWER(_xlfn.XLOOKUP(AVANZA[[#This Row],[ID_Peticion]],Tabla6[[#All],[NUM_PETICION]],Tabla6[[#All],[ESTADO_LEG]],"NO CRUZA",0)),AVANZA[[#This Row],[Variable]])</f>
        <v>pdte legalizar</v>
      </c>
      <c r="AA428" cm="1">
        <f t="array" ref="AA428">_xlfn.XLOOKUP(AVANZA[[#This Row],[ID_Peticion]],Tabla6[[#All],[NUM_PETICION]],Tabla6[[#All],[DIF_DIAS]],"",0)</f>
        <v>4</v>
      </c>
      <c r="AB428" s="2" cm="1">
        <f t="array" ref="AB428">IFERROR(_xlfn.XLOOKUP(AVANZA[[#This Row],[ID_Peticion]],Tabla6[[#All],[NUM_PETICION]],Tabla6[[#All],[FEC_LEGAL]],"",0),"")</f>
        <v>0</v>
      </c>
      <c r="AC428" s="14">
        <f ca="1">IF(AVANZA[[#This Row],[FECHA LEG]]&lt;&gt;0,IFERROR(AVANZA[[#This Row],[FECHA LEG]]-AVANZA[[#This Row],[FechaIniEstadoSubPetAtis]],0),TODAY()-AVANZA[[#This Row],[FechaIniEstadoSubPetAtis]])</f>
        <v>8</v>
      </c>
      <c r="AD428" s="35" t="str">
        <f ca="1">IF(AVANZA[[#This Row],[FINAL Vs LG]]&lt;&gt;0,IF(AVANZA[[#This Row],[FINAL Vs LG]]&lt;7.1,"100%",IF(AND(AVANZA[[#This Row],[FINAL Vs LG]]&gt;7.1,AVANZA[[#This Row],[FINAL Vs LG]]&lt;11.1),"50%","0%")),0)</f>
        <v>50%</v>
      </c>
      <c r="AE428" s="14">
        <f ca="1">VLOOKUP(DAY(TODAY()),BACK!F:G,2,0)</f>
        <v>14</v>
      </c>
      <c r="AF428" s="14">
        <f>BACK!$I$2</f>
        <v>24</v>
      </c>
      <c r="AG428" s="14">
        <f>IF(AVANZA[[#This Row],[Oferta_empaquetada_comisiones]]="SI",1,0)</f>
        <v>0</v>
      </c>
      <c r="AH428" s="36">
        <f>IF(AVANZA[[#This Row],[Variable]]="TERMINADA",IFERROR(VLOOKUP(AVANZA[[#This Row],[SUPERVISOR]],Tabla2[#All],4,0),0),)</f>
        <v>3.5</v>
      </c>
      <c r="AI428" s="14">
        <f>IF(AVANZA[[#This Row],[Producto]]="BA",1,0)</f>
        <v>1</v>
      </c>
      <c r="AJ428" s="14">
        <f>IF(AVANZA[[#This Row],[Producto]]="DUO",1,0)</f>
        <v>0</v>
      </c>
      <c r="AK428" s="14">
        <f>IF(AVANZA[[#This Row],[Producto]]="TRIO",1,0)</f>
        <v>0</v>
      </c>
      <c r="AL428" t="s">
        <v>1154</v>
      </c>
      <c r="AM428">
        <v>-1</v>
      </c>
      <c r="AN428">
        <v>-1</v>
      </c>
      <c r="AO428" t="s">
        <v>1815</v>
      </c>
      <c r="AP428" s="1">
        <v>46149.473495370374</v>
      </c>
      <c r="AQ428">
        <v>-1</v>
      </c>
      <c r="AR428" t="s">
        <v>1816</v>
      </c>
      <c r="AS428">
        <v>-1</v>
      </c>
      <c r="AT428">
        <v>-1</v>
      </c>
      <c r="AU428">
        <v>-1</v>
      </c>
      <c r="AV428">
        <v>-1</v>
      </c>
      <c r="AW428">
        <v>-1</v>
      </c>
      <c r="AX428" t="s">
        <v>224</v>
      </c>
      <c r="AY428">
        <v>-1</v>
      </c>
      <c r="AZ428">
        <v>2026</v>
      </c>
      <c r="BA428">
        <v>5</v>
      </c>
      <c r="BB428">
        <v>9</v>
      </c>
      <c r="BC428">
        <v>-1</v>
      </c>
      <c r="BD428" t="s">
        <v>225</v>
      </c>
      <c r="BE428">
        <v>-1</v>
      </c>
      <c r="BF428">
        <v>20001623960571</v>
      </c>
      <c r="BG428" t="s">
        <v>319</v>
      </c>
      <c r="BH428" t="s">
        <v>320</v>
      </c>
      <c r="BI428" t="s">
        <v>1817</v>
      </c>
      <c r="BJ428">
        <v>-1</v>
      </c>
      <c r="BK428">
        <v>-1</v>
      </c>
      <c r="BL428">
        <v>-1</v>
      </c>
      <c r="BM428" t="s">
        <v>229</v>
      </c>
      <c r="BN428" t="s">
        <v>230</v>
      </c>
      <c r="BO428" t="s">
        <v>1818</v>
      </c>
      <c r="BP428" t="s">
        <v>380</v>
      </c>
      <c r="BQ428">
        <v>2026</v>
      </c>
      <c r="BR428">
        <v>5</v>
      </c>
      <c r="BS428">
        <v>7</v>
      </c>
      <c r="BT428" s="1">
        <v>46151.415763888886</v>
      </c>
      <c r="BU428" t="s">
        <v>233</v>
      </c>
      <c r="BV428" s="2">
        <v>46151</v>
      </c>
      <c r="BW428" t="s">
        <v>234</v>
      </c>
      <c r="BX428" s="2">
        <v>46149</v>
      </c>
      <c r="BY428" s="2">
        <v>46151</v>
      </c>
      <c r="BZ428" t="s">
        <v>235</v>
      </c>
      <c r="CA428" t="s">
        <v>896</v>
      </c>
      <c r="CB428" t="s">
        <v>752</v>
      </c>
      <c r="CC428" t="s">
        <v>1819</v>
      </c>
      <c r="CD428" t="s">
        <v>1820</v>
      </c>
      <c r="CE428">
        <v>-1</v>
      </c>
      <c r="CF428" t="s">
        <v>899</v>
      </c>
      <c r="CG428" t="s">
        <v>756</v>
      </c>
      <c r="CH428" t="s">
        <v>242</v>
      </c>
      <c r="CI428">
        <v>1063565638</v>
      </c>
      <c r="CJ428" t="s">
        <v>1162</v>
      </c>
      <c r="CK428" t="s">
        <v>245</v>
      </c>
      <c r="CL428" t="s">
        <v>409</v>
      </c>
      <c r="CM428" t="s">
        <v>247</v>
      </c>
      <c r="CN428" t="s">
        <v>410</v>
      </c>
      <c r="CT428" t="s">
        <v>386</v>
      </c>
      <c r="CU428" t="s">
        <v>225</v>
      </c>
      <c r="CW428" t="s">
        <v>319</v>
      </c>
      <c r="CX428" t="s">
        <v>320</v>
      </c>
      <c r="DA428" t="s">
        <v>250</v>
      </c>
      <c r="DB428">
        <v>-1</v>
      </c>
      <c r="DF428" t="s">
        <v>251</v>
      </c>
      <c r="DJ428" t="s">
        <v>252</v>
      </c>
      <c r="DK428" t="s">
        <v>253</v>
      </c>
      <c r="DL428" t="s">
        <v>254</v>
      </c>
      <c r="DN428" t="s">
        <v>255</v>
      </c>
      <c r="DR428" t="s">
        <v>1163</v>
      </c>
      <c r="DS428" t="s">
        <v>1162</v>
      </c>
      <c r="DT428" t="s">
        <v>1161</v>
      </c>
      <c r="DV428">
        <v>1</v>
      </c>
      <c r="DW428" t="s">
        <v>623</v>
      </c>
      <c r="ED428" s="2">
        <v>46151</v>
      </c>
      <c r="EE428" t="s">
        <v>900</v>
      </c>
      <c r="EF428">
        <v>16</v>
      </c>
      <c r="EP428" t="s">
        <v>258</v>
      </c>
      <c r="ES428" t="s">
        <v>1401</v>
      </c>
      <c r="EZ428" t="s">
        <v>1558</v>
      </c>
      <c r="FA428" t="s">
        <v>245</v>
      </c>
      <c r="FB428" t="s">
        <v>763</v>
      </c>
      <c r="FD428" t="s">
        <v>763</v>
      </c>
      <c r="FE428" t="s">
        <v>902</v>
      </c>
      <c r="FF428" t="s">
        <v>903</v>
      </c>
      <c r="FK428" t="s">
        <v>263</v>
      </c>
      <c r="FL428" t="s">
        <v>1821</v>
      </c>
      <c r="FN428" t="s">
        <v>410</v>
      </c>
      <c r="FO428" t="s">
        <v>414</v>
      </c>
      <c r="FR428">
        <v>94990</v>
      </c>
      <c r="GB428" t="s">
        <v>266</v>
      </c>
      <c r="GC428" t="s">
        <v>225</v>
      </c>
      <c r="GD428">
        <v>0</v>
      </c>
      <c r="GF428">
        <v>0</v>
      </c>
      <c r="GG428">
        <v>25423</v>
      </c>
      <c r="GI428">
        <v>94990</v>
      </c>
      <c r="GJ428">
        <v>0</v>
      </c>
      <c r="GL428">
        <v>0</v>
      </c>
      <c r="GM428">
        <v>113038</v>
      </c>
      <c r="GS428" t="s">
        <v>267</v>
      </c>
      <c r="GT428" s="2">
        <v>44227</v>
      </c>
      <c r="GU428" t="s">
        <v>268</v>
      </c>
      <c r="GV428" t="s">
        <v>269</v>
      </c>
      <c r="GW428" t="s">
        <v>394</v>
      </c>
      <c r="GZ428" t="s">
        <v>395</v>
      </c>
      <c r="HA428" t="s">
        <v>336</v>
      </c>
      <c r="HC428" t="s">
        <v>337</v>
      </c>
      <c r="HE428" t="s">
        <v>230</v>
      </c>
      <c r="HF428" t="s">
        <v>1822</v>
      </c>
      <c r="HR428" t="s">
        <v>278</v>
      </c>
      <c r="HV428">
        <v>94990</v>
      </c>
      <c r="HW428" t="s">
        <v>281</v>
      </c>
      <c r="HY428">
        <v>0</v>
      </c>
      <c r="HZ428">
        <v>0</v>
      </c>
      <c r="IA428" t="s">
        <v>281</v>
      </c>
      <c r="IB428" t="s">
        <v>281</v>
      </c>
      <c r="IE428" t="s">
        <v>283</v>
      </c>
      <c r="IF428" t="s">
        <v>283</v>
      </c>
      <c r="IG428" t="s">
        <v>283</v>
      </c>
      <c r="IH428" t="s">
        <v>284</v>
      </c>
      <c r="II428" t="s">
        <v>285</v>
      </c>
      <c r="IJ428" t="s">
        <v>286</v>
      </c>
      <c r="IK428" t="s">
        <v>278</v>
      </c>
      <c r="IL428" t="s">
        <v>346</v>
      </c>
      <c r="IM428" t="s">
        <v>288</v>
      </c>
      <c r="IN428" t="s">
        <v>289</v>
      </c>
      <c r="IP428" t="s">
        <v>290</v>
      </c>
      <c r="IQ428" t="s">
        <v>284</v>
      </c>
      <c r="IS428" t="s">
        <v>291</v>
      </c>
      <c r="IT428" t="s">
        <v>453</v>
      </c>
      <c r="IU428" t="s">
        <v>713</v>
      </c>
      <c r="IV428" t="s">
        <v>434</v>
      </c>
      <c r="IW428" t="s">
        <v>318</v>
      </c>
      <c r="IY428" t="s">
        <v>281</v>
      </c>
    </row>
    <row r="429" spans="1:259" x14ac:dyDescent="0.3">
      <c r="A429" s="14">
        <f>DAY(AVANZA[[#This Row],[FechaSeguimiento]])</f>
        <v>9</v>
      </c>
      <c r="B429" s="14">
        <f>MONTH(AVANZA[[#This Row],[FechaSeguimiento]])</f>
        <v>5</v>
      </c>
      <c r="C429"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429" t="str">
        <f>LOWER(IFERROR(VLOOKUP(AVANZA[[#This Row],[ID_Peticion]],CANCELADAS[#All],2,0),""))</f>
        <v>qc - cliente desiste / elige la competencia</v>
      </c>
      <c r="E429" t="str">
        <f>LOWER(IFERROR(VLOOKUP(AVANZA[[#This Row],[ID_Peticion]],CANCELADAS[#All],3,0),""))</f>
        <v>cliente</v>
      </c>
      <c r="F429" t="str">
        <f>LOWER(IF(AVANZA[[#This Row],[CEDULA CLIENTE]]&lt;&gt;""," CC: " &amp; COUNTIFS(AVANZA[CEDULA CLIENTE],AVANZA[[#This Row],[CEDULA CLIENTE]]),"")&amp; IF(AVANZA[[#This Row],[Direccion]]&lt;&gt;""," DIR: " &amp; COUNTIFS(AVANZA[Direccion],AVANZA[[#This Row],[Direccion]]),""))</f>
        <v xml:space="preserve"> dir: 1</v>
      </c>
      <c r="G429" t="str">
        <f>IFERROR(VLOOKUP(AVANZA[[#This Row],[Cedula_Vendedor_Atis]],PLANTA[[#All],[CEDULA]:[LINEA]],3,0),"No Cruza")</f>
        <v>Marisol Avella</v>
      </c>
      <c r="H429" t="str">
        <f>IFERROR(VLOOKUP(AVANZA[[#This Row],[Cedula_Vendedor_Atis]],PLANTA[[#All],[CEDULA]:[LINEA]],4,0),"No Cruza")</f>
        <v>Fija</v>
      </c>
      <c r="I429" t="str">
        <f>LOWER(IF(AVANZA[[#This Row],[ATRIBUIBLE]]="",AVANZA[[#This Row],[Variable]],AVANZA[[#This Row],[ATRIBUIBLE]]))</f>
        <v>cliente</v>
      </c>
      <c r="J429" s="14">
        <f>IF(AVANZA[[#This Row],[Variable]]=AVANZA[[#Headers],[TERMINADA]],1,0)</f>
        <v>0</v>
      </c>
      <c r="K429" s="14">
        <f>IF(AVANZA[[#This Row],[Variable]]=AVANZA[[#Headers],[ANULADA]],1,0)</f>
        <v>1</v>
      </c>
      <c r="L429" s="14">
        <f>IF(AVANZA[[#This Row],[Variable]]=AVANZA[[#Headers],[PENDIENTE]],1,0)</f>
        <v>0</v>
      </c>
      <c r="M429" s="14">
        <f>IF(AVANZA[[#This Row],[ESTADO AGENDA]]="AGENDADA",1,0)</f>
        <v>0</v>
      </c>
      <c r="N429" s="14">
        <f>IF(AVANZA[[#This Row],[ESTADO AGENDA]]="PENDIENTE DE AGENDAR",1,0)</f>
        <v>0</v>
      </c>
      <c r="O429" s="14">
        <f>IF(AVANZA[[#This Row],[ESTADO AGENDA]]="SUSPENDIDA",1,0)</f>
        <v>0</v>
      </c>
      <c r="P429" t="str" cm="1">
        <f t="array" ref="P429">_xlfn.XLOOKUP(AVANZA[[#This Row],[Num_Agrupacion_Pet_Atis]],Tabla1[[#All],[Numero_de_actuacion]],Tabla1[[#All],[Estado_de_la_orden]],"",0)</f>
        <v/>
      </c>
      <c r="Q429" s="2" t="str" cm="1">
        <f t="array" ref="Q429">_xlfn.XLOOKUP(AVANZA[[#This Row],[Num_Agrupacion_Pet_Atis]],Tabla1[[#All],[Numero_de_actuacion]],Tabla1[[#All],[Fecha_de_la_cita]],"",0)</f>
        <v/>
      </c>
      <c r="R429" t="str" cm="1">
        <f t="array" ref="R429">_xlfn.XLOOKUP(AVANZA[[#This Row],[Num_Agrupacion_Pet_Atis]],Tabla1[[#All],[Numero_de_actuacion]],Tabla1[[#All],[Franja_horaria_de_la_cita]],"",0)</f>
        <v/>
      </c>
      <c r="S429" s="14" t="str">
        <f>IFERROR(DAY(AVANZA[[#This Row],[FECHA AGENDA]]),"")</f>
        <v/>
      </c>
      <c r="T429" s="14" t="str">
        <f>IFERROR(MONTH(AVANZA[[#This Row],[FECHA AGENDA]]),"")</f>
        <v/>
      </c>
      <c r="U429" t="str" cm="1">
        <f t="array" ref="U429">_xlfn.XLOOKUP(AVANZA[[#This Row],[Num_Agrupacion_Pet_Atis]],Tabla1[[#All],[Numero_de_actuacion]],Tabla1[[#All],[Motivo_de_suspension]],"",0)</f>
        <v/>
      </c>
      <c r="V429" s="2" t="str" cm="1">
        <f t="array" ref="V429">_xlfn.XLOOKUP(AVANZA[[#This Row],[Num_Agrupacion_Pet_Atis]],Tabla1[[#All],[Numero_de_actuacion]],Tabla1[[#All],[No_identificacion_cliente]],"",0)</f>
        <v/>
      </c>
      <c r="W429" s="2" t="str" cm="1">
        <f t="array" ref="W429">_xlfn.XLOOKUP(AVANZA[[#This Row],[Num_Agrupacion_Pet_Atis]],Tabla1[[#All],[Numero_de_actuacion]],Tabla1[[#All],[Movil_de_contacto]],"",0)</f>
        <v/>
      </c>
      <c r="X429" s="14">
        <f>IF(OR(AVANZA[[#This Row],[ESTADO LEG]]="Legalizada grabacion",AVANZA[[#This Row],[ESTADO LEG]]="Legalizada aut"),1,0)</f>
        <v>0</v>
      </c>
      <c r="Y429" s="14">
        <f>IF(OR(AVANZA[[#This Row],[ESTADO LEG]]="pdte legalizar",AVANZA[[#This Row],[ESTADO LEG]]="No cruza"),1,0)</f>
        <v>0</v>
      </c>
      <c r="Z429" t="str" cm="1">
        <f t="array" ref="Z429">IF(AVANZA[[#This Row],[Variable]]="Terminada",LOWER(_xlfn.XLOOKUP(AVANZA[[#This Row],[ID_Peticion]],Tabla6[[#All],[NUM_PETICION]],Tabla6[[#All],[ESTADO_LEG]],"NO CRUZA",0)),AVANZA[[#This Row],[Variable]])</f>
        <v>ANULADA</v>
      </c>
      <c r="AA429" t="str" cm="1">
        <f t="array" ref="AA429">_xlfn.XLOOKUP(AVANZA[[#This Row],[ID_Peticion]],Tabla6[[#All],[NUM_PETICION]],Tabla6[[#All],[DIF_DIAS]],"",0)</f>
        <v/>
      </c>
      <c r="AB429" s="2" t="str" cm="1">
        <f t="array" ref="AB429">IFERROR(_xlfn.XLOOKUP(AVANZA[[#This Row],[ID_Peticion]],Tabla6[[#All],[NUM_PETICION]],Tabla6[[#All],[FEC_LEGAL]],"",0),"")</f>
        <v/>
      </c>
      <c r="AC429" s="14">
        <f ca="1">IF(AVANZA[[#This Row],[FECHA LEG]]&lt;&gt;0,IFERROR(AVANZA[[#This Row],[FECHA LEG]]-AVANZA[[#This Row],[FechaIniEstadoSubPetAtis]],0),TODAY()-AVANZA[[#This Row],[FechaIniEstadoSubPetAtis]])</f>
        <v>0</v>
      </c>
      <c r="AD429" s="35">
        <f ca="1">IF(AVANZA[[#This Row],[FINAL Vs LG]]&lt;&gt;0,IF(AVANZA[[#This Row],[FINAL Vs LG]]&lt;7.1,"100%",IF(AND(AVANZA[[#This Row],[FINAL Vs LG]]&gt;7.1,AVANZA[[#This Row],[FINAL Vs LG]]&lt;11.1),"50%","0%")),0)</f>
        <v>0</v>
      </c>
      <c r="AE429" s="14">
        <f ca="1">VLOOKUP(DAY(TODAY()),BACK!F:G,2,0)</f>
        <v>14</v>
      </c>
      <c r="AF429" s="14">
        <f>BACK!$I$2</f>
        <v>24</v>
      </c>
      <c r="AG429" s="14">
        <f>IF(AVANZA[[#This Row],[Oferta_empaquetada_comisiones]]="SI",1,0)</f>
        <v>0</v>
      </c>
      <c r="AH429" s="36">
        <f>IF(AVANZA[[#This Row],[Variable]]="TERMINADA",IFERROR(VLOOKUP(AVANZA[[#This Row],[SUPERVISOR]],Tabla2[#All],4,0),0),)</f>
        <v>0</v>
      </c>
      <c r="AI429" s="14">
        <f>IF(AVANZA[[#This Row],[Producto]]="BA",1,0)</f>
        <v>1</v>
      </c>
      <c r="AJ429" s="14">
        <f>IF(AVANZA[[#This Row],[Producto]]="DUO",1,0)</f>
        <v>0</v>
      </c>
      <c r="AK429" s="14">
        <f>IF(AVANZA[[#This Row],[Producto]]="TRIO",1,0)</f>
        <v>0</v>
      </c>
      <c r="AL429" t="s">
        <v>870</v>
      </c>
      <c r="AM429">
        <v>-1</v>
      </c>
      <c r="AN429">
        <v>-1</v>
      </c>
      <c r="AO429" t="s">
        <v>1807</v>
      </c>
      <c r="AP429" s="1">
        <v>46140.618506944447</v>
      </c>
      <c r="AQ429">
        <v>-1</v>
      </c>
      <c r="AR429" t="s">
        <v>1808</v>
      </c>
      <c r="AS429">
        <v>-1</v>
      </c>
      <c r="AT429">
        <v>-1</v>
      </c>
      <c r="AU429">
        <v>-1</v>
      </c>
      <c r="AV429">
        <v>-1</v>
      </c>
      <c r="AW429">
        <v>-1</v>
      </c>
      <c r="AX429" t="s">
        <v>224</v>
      </c>
      <c r="AY429">
        <v>-1</v>
      </c>
      <c r="AZ429">
        <v>2026</v>
      </c>
      <c r="BA429">
        <v>5</v>
      </c>
      <c r="BB429">
        <v>9</v>
      </c>
      <c r="BC429">
        <v>-1</v>
      </c>
      <c r="BD429" t="s">
        <v>225</v>
      </c>
      <c r="BE429">
        <v>-1</v>
      </c>
      <c r="BF429">
        <v>20001619505796</v>
      </c>
      <c r="BG429" t="s">
        <v>226</v>
      </c>
      <c r="BH429" t="s">
        <v>227</v>
      </c>
      <c r="BI429" t="s">
        <v>1809</v>
      </c>
      <c r="BJ429">
        <v>-1</v>
      </c>
      <c r="BK429">
        <v>-1</v>
      </c>
      <c r="BL429">
        <v>-1</v>
      </c>
      <c r="BM429" t="s">
        <v>573</v>
      </c>
      <c r="BN429" t="s">
        <v>230</v>
      </c>
      <c r="BO429" t="s">
        <v>1810</v>
      </c>
      <c r="BP429" t="s">
        <v>380</v>
      </c>
      <c r="BQ429">
        <v>2026</v>
      </c>
      <c r="BR429">
        <v>4</v>
      </c>
      <c r="BS429">
        <v>28</v>
      </c>
      <c r="BT429" s="1">
        <v>46151.135636574072</v>
      </c>
      <c r="BU429" t="s">
        <v>575</v>
      </c>
      <c r="BV429" s="2">
        <v>46151</v>
      </c>
      <c r="BW429" t="s">
        <v>576</v>
      </c>
      <c r="BX429" s="2">
        <v>46140</v>
      </c>
      <c r="BY429" s="2">
        <v>46151</v>
      </c>
      <c r="BZ429" t="s">
        <v>235</v>
      </c>
      <c r="CA429" t="s">
        <v>297</v>
      </c>
      <c r="CB429" t="s">
        <v>297</v>
      </c>
      <c r="CC429" t="s">
        <v>1811</v>
      </c>
      <c r="CD429" t="s">
        <v>1812</v>
      </c>
      <c r="CE429">
        <v>-1</v>
      </c>
      <c r="CF429" t="s">
        <v>300</v>
      </c>
      <c r="CG429" t="s">
        <v>301</v>
      </c>
      <c r="CH429" t="s">
        <v>242</v>
      </c>
      <c r="CI429">
        <v>1015443152</v>
      </c>
      <c r="CJ429" t="s">
        <v>877</v>
      </c>
      <c r="CK429" t="s">
        <v>245</v>
      </c>
      <c r="CL429" t="s">
        <v>409</v>
      </c>
      <c r="CM429" t="s">
        <v>247</v>
      </c>
      <c r="CN429" t="s">
        <v>410</v>
      </c>
      <c r="CT429" t="s">
        <v>330</v>
      </c>
      <c r="CU429" t="s">
        <v>225</v>
      </c>
      <c r="CW429" t="s">
        <v>226</v>
      </c>
      <c r="CX429" t="s">
        <v>227</v>
      </c>
      <c r="CY429" t="s">
        <v>1471</v>
      </c>
      <c r="DA429" t="s">
        <v>250</v>
      </c>
      <c r="DB429">
        <v>-1</v>
      </c>
      <c r="DF429" t="s">
        <v>731</v>
      </c>
      <c r="DJ429" t="s">
        <v>252</v>
      </c>
      <c r="DK429" t="s">
        <v>253</v>
      </c>
      <c r="DL429" t="s">
        <v>253</v>
      </c>
      <c r="DN429" t="s">
        <v>255</v>
      </c>
      <c r="DR429" t="s">
        <v>878</v>
      </c>
      <c r="DS429" t="s">
        <v>877</v>
      </c>
      <c r="DT429" t="s">
        <v>870</v>
      </c>
      <c r="DV429">
        <v>1</v>
      </c>
      <c r="DW429" t="s">
        <v>283</v>
      </c>
      <c r="ED429" s="2">
        <v>46151</v>
      </c>
      <c r="EF429">
        <v>9</v>
      </c>
      <c r="EP429" t="s">
        <v>258</v>
      </c>
      <c r="FA429" t="s">
        <v>245</v>
      </c>
      <c r="FB429" t="s">
        <v>308</v>
      </c>
      <c r="FD429" t="s">
        <v>308</v>
      </c>
      <c r="FE429" t="s">
        <v>309</v>
      </c>
      <c r="FF429" t="s">
        <v>309</v>
      </c>
      <c r="FK429" t="s">
        <v>263</v>
      </c>
      <c r="FN429" t="s">
        <v>410</v>
      </c>
      <c r="FO429" t="s">
        <v>414</v>
      </c>
      <c r="FR429">
        <v>0</v>
      </c>
      <c r="GB429" t="s">
        <v>266</v>
      </c>
      <c r="GM429">
        <v>0</v>
      </c>
      <c r="GS429" t="s">
        <v>267</v>
      </c>
      <c r="GT429" s="2"/>
      <c r="GU429" t="s">
        <v>268</v>
      </c>
      <c r="GV429" t="s">
        <v>335</v>
      </c>
      <c r="GW429" t="s">
        <v>270</v>
      </c>
      <c r="GX429" t="s">
        <v>271</v>
      </c>
      <c r="GY429" t="s">
        <v>271</v>
      </c>
      <c r="GZ429" t="s">
        <v>273</v>
      </c>
      <c r="HE429" t="s">
        <v>230</v>
      </c>
      <c r="HF429" t="s">
        <v>1813</v>
      </c>
      <c r="HR429" t="s">
        <v>278</v>
      </c>
      <c r="HV429">
        <v>85900</v>
      </c>
      <c r="HW429" t="s">
        <v>279</v>
      </c>
      <c r="HY429">
        <v>0</v>
      </c>
      <c r="HZ429">
        <v>0</v>
      </c>
      <c r="IA429" t="s">
        <v>279</v>
      </c>
      <c r="IB429" t="s">
        <v>281</v>
      </c>
      <c r="IC429" t="s">
        <v>1814</v>
      </c>
      <c r="IE429" t="s">
        <v>283</v>
      </c>
      <c r="IF429" t="s">
        <v>283</v>
      </c>
      <c r="IG429" t="s">
        <v>283</v>
      </c>
      <c r="IH429" t="s">
        <v>284</v>
      </c>
      <c r="II429" t="s">
        <v>285</v>
      </c>
      <c r="IJ429" t="s">
        <v>286</v>
      </c>
      <c r="IK429" t="s">
        <v>278</v>
      </c>
      <c r="IL429" t="s">
        <v>346</v>
      </c>
      <c r="IM429" t="s">
        <v>288</v>
      </c>
      <c r="IN429" t="s">
        <v>290</v>
      </c>
      <c r="IP429" t="s">
        <v>1474</v>
      </c>
      <c r="IQ429" t="s">
        <v>284</v>
      </c>
      <c r="IS429" t="s">
        <v>291</v>
      </c>
      <c r="IT429" t="s">
        <v>561</v>
      </c>
      <c r="IY429" t="s">
        <v>281</v>
      </c>
    </row>
    <row r="430" spans="1:259" x14ac:dyDescent="0.3">
      <c r="A430" s="14">
        <f>DAY(AVANZA[[#This Row],[FechaSeguimiento]])</f>
        <v>10</v>
      </c>
      <c r="B430" s="14">
        <f>MONTH(AVANZA[[#This Row],[FechaSeguimiento]])</f>
        <v>5</v>
      </c>
      <c r="C430"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430" t="str">
        <f>LOWER(IFERROR(VLOOKUP(AVANZA[[#This Row],[ID_Peticion]],CANCELADAS[#All],2,0),""))</f>
        <v>qt - distancia excedida</v>
      </c>
      <c r="E430" t="str">
        <f>LOWER(IFERROR(VLOOKUP(AVANZA[[#This Row],[ID_Peticion]],CANCELADAS[#All],3,0),""))</f>
        <v>tecnico</v>
      </c>
      <c r="F430" t="str">
        <f>LOWER(IF(AVANZA[[#This Row],[CEDULA CLIENTE]]&lt;&gt;""," CC: " &amp; COUNTIFS(AVANZA[CEDULA CLIENTE],AVANZA[[#This Row],[CEDULA CLIENTE]]),"")&amp; IF(AVANZA[[#This Row],[Direccion]]&lt;&gt;""," DIR: " &amp; COUNTIFS(AVANZA[Direccion],AVANZA[[#This Row],[Direccion]]),""))</f>
        <v xml:space="preserve"> dir: 1</v>
      </c>
      <c r="G430" t="str">
        <f>IFERROR(VLOOKUP(AVANZA[[#This Row],[Cedula_Vendedor_Atis]],PLANTA[[#All],[CEDULA]:[LINEA]],3,0),"No Cruza")</f>
        <v>Marisol Avella</v>
      </c>
      <c r="H430" t="str">
        <f>IFERROR(VLOOKUP(AVANZA[[#This Row],[Cedula_Vendedor_Atis]],PLANTA[[#All],[CEDULA]:[LINEA]],4,0),"No Cruza")</f>
        <v>Fija</v>
      </c>
      <c r="I430" t="str">
        <f>LOWER(IF(AVANZA[[#This Row],[ATRIBUIBLE]]="",AVANZA[[#This Row],[Variable]],AVANZA[[#This Row],[ATRIBUIBLE]]))</f>
        <v>tecnico</v>
      </c>
      <c r="J430" s="14">
        <f>IF(AVANZA[[#This Row],[Variable]]=AVANZA[[#Headers],[TERMINADA]],1,0)</f>
        <v>0</v>
      </c>
      <c r="K430" s="14">
        <f>IF(AVANZA[[#This Row],[Variable]]=AVANZA[[#Headers],[ANULADA]],1,0)</f>
        <v>1</v>
      </c>
      <c r="L430" s="14">
        <f>IF(AVANZA[[#This Row],[Variable]]=AVANZA[[#Headers],[PENDIENTE]],1,0)</f>
        <v>0</v>
      </c>
      <c r="M430" s="14">
        <f>IF(AVANZA[[#This Row],[ESTADO AGENDA]]="AGENDADA",1,0)</f>
        <v>0</v>
      </c>
      <c r="N430" s="14">
        <f>IF(AVANZA[[#This Row],[ESTADO AGENDA]]="PENDIENTE DE AGENDAR",1,0)</f>
        <v>0</v>
      </c>
      <c r="O430" s="14">
        <f>IF(AVANZA[[#This Row],[ESTADO AGENDA]]="SUSPENDIDA",1,0)</f>
        <v>0</v>
      </c>
      <c r="P430" t="str" cm="1">
        <f t="array" ref="P430">_xlfn.XLOOKUP(AVANZA[[#This Row],[Num_Agrupacion_Pet_Atis]],Tabla1[[#All],[Numero_de_actuacion]],Tabla1[[#All],[Estado_de_la_orden]],"",0)</f>
        <v/>
      </c>
      <c r="Q430" s="2" t="str" cm="1">
        <f t="array" ref="Q430">_xlfn.XLOOKUP(AVANZA[[#This Row],[Num_Agrupacion_Pet_Atis]],Tabla1[[#All],[Numero_de_actuacion]],Tabla1[[#All],[Fecha_de_la_cita]],"",0)</f>
        <v/>
      </c>
      <c r="R430" t="str" cm="1">
        <f t="array" ref="R430">_xlfn.XLOOKUP(AVANZA[[#This Row],[Num_Agrupacion_Pet_Atis]],Tabla1[[#All],[Numero_de_actuacion]],Tabla1[[#All],[Franja_horaria_de_la_cita]],"",0)</f>
        <v/>
      </c>
      <c r="S430" s="14" t="str">
        <f>IFERROR(DAY(AVANZA[[#This Row],[FECHA AGENDA]]),"")</f>
        <v/>
      </c>
      <c r="T430" s="14" t="str">
        <f>IFERROR(MONTH(AVANZA[[#This Row],[FECHA AGENDA]]),"")</f>
        <v/>
      </c>
      <c r="U430" t="str" cm="1">
        <f t="array" ref="U430">_xlfn.XLOOKUP(AVANZA[[#This Row],[Num_Agrupacion_Pet_Atis]],Tabla1[[#All],[Numero_de_actuacion]],Tabla1[[#All],[Motivo_de_suspension]],"",0)</f>
        <v/>
      </c>
      <c r="V430" s="2" t="str" cm="1">
        <f t="array" ref="V430">_xlfn.XLOOKUP(AVANZA[[#This Row],[Num_Agrupacion_Pet_Atis]],Tabla1[[#All],[Numero_de_actuacion]],Tabla1[[#All],[No_identificacion_cliente]],"",0)</f>
        <v/>
      </c>
      <c r="W430" s="2" t="str" cm="1">
        <f t="array" ref="W430">_xlfn.XLOOKUP(AVANZA[[#This Row],[Num_Agrupacion_Pet_Atis]],Tabla1[[#All],[Numero_de_actuacion]],Tabla1[[#All],[Movil_de_contacto]],"",0)</f>
        <v/>
      </c>
      <c r="X430" s="14">
        <f>IF(OR(AVANZA[[#This Row],[ESTADO LEG]]="Legalizada grabacion",AVANZA[[#This Row],[ESTADO LEG]]="Legalizada aut"),1,0)</f>
        <v>0</v>
      </c>
      <c r="Y430" s="14">
        <f>IF(OR(AVANZA[[#This Row],[ESTADO LEG]]="pdte legalizar",AVANZA[[#This Row],[ESTADO LEG]]="No cruza"),1,0)</f>
        <v>0</v>
      </c>
      <c r="Z430" t="str" cm="1">
        <f t="array" ref="Z430">IF(AVANZA[[#This Row],[Variable]]="Terminada",LOWER(_xlfn.XLOOKUP(AVANZA[[#This Row],[ID_Peticion]],Tabla6[[#All],[NUM_PETICION]],Tabla6[[#All],[ESTADO_LEG]],"NO CRUZA",0)),AVANZA[[#This Row],[Variable]])</f>
        <v>ANULADA</v>
      </c>
      <c r="AA430" t="str" cm="1">
        <f t="array" ref="AA430">_xlfn.XLOOKUP(AVANZA[[#This Row],[ID_Peticion]],Tabla6[[#All],[NUM_PETICION]],Tabla6[[#All],[DIF_DIAS]],"",0)</f>
        <v/>
      </c>
      <c r="AB430" s="2" t="str" cm="1">
        <f t="array" ref="AB430">IFERROR(_xlfn.XLOOKUP(AVANZA[[#This Row],[ID_Peticion]],Tabla6[[#All],[NUM_PETICION]],Tabla6[[#All],[FEC_LEGAL]],"",0),"")</f>
        <v/>
      </c>
      <c r="AC430" s="14">
        <f ca="1">IF(AVANZA[[#This Row],[FECHA LEG]]&lt;&gt;0,IFERROR(AVANZA[[#This Row],[FECHA LEG]]-AVANZA[[#This Row],[FechaIniEstadoSubPetAtis]],0),TODAY()-AVANZA[[#This Row],[FechaIniEstadoSubPetAtis]])</f>
        <v>0</v>
      </c>
      <c r="AD430" s="35">
        <f ca="1">IF(AVANZA[[#This Row],[FINAL Vs LG]]&lt;&gt;0,IF(AVANZA[[#This Row],[FINAL Vs LG]]&lt;7.1,"100%",IF(AND(AVANZA[[#This Row],[FINAL Vs LG]]&gt;7.1,AVANZA[[#This Row],[FINAL Vs LG]]&lt;11.1),"50%","0%")),0)</f>
        <v>0</v>
      </c>
      <c r="AE430" s="14">
        <f ca="1">VLOOKUP(DAY(TODAY()),BACK!F:G,2,0)</f>
        <v>14</v>
      </c>
      <c r="AF430" s="14">
        <f>BACK!$I$2</f>
        <v>24</v>
      </c>
      <c r="AG430" s="14">
        <f>IF(AVANZA[[#This Row],[Oferta_empaquetada_comisiones]]="SI",1,0)</f>
        <v>0</v>
      </c>
      <c r="AH430" s="36">
        <f>IF(AVANZA[[#This Row],[Variable]]="TERMINADA",IFERROR(VLOOKUP(AVANZA[[#This Row],[SUPERVISOR]],Tabla2[#All],4,0),0),)</f>
        <v>0</v>
      </c>
      <c r="AI430" s="14">
        <f>IF(AVANZA[[#This Row],[Producto]]="BA",1,0)</f>
        <v>1</v>
      </c>
      <c r="AJ430" s="14">
        <f>IF(AVANZA[[#This Row],[Producto]]="DUO",1,0)</f>
        <v>0</v>
      </c>
      <c r="AK430" s="14">
        <f>IF(AVANZA[[#This Row],[Producto]]="TRIO",1,0)</f>
        <v>0</v>
      </c>
      <c r="AL430" t="s">
        <v>456</v>
      </c>
      <c r="AM430">
        <v>-1</v>
      </c>
      <c r="AN430">
        <v>-1</v>
      </c>
      <c r="AO430" t="s">
        <v>16533</v>
      </c>
      <c r="AP430" s="1">
        <v>46146.675856481481</v>
      </c>
      <c r="AQ430">
        <v>-1</v>
      </c>
      <c r="AR430" t="s">
        <v>16534</v>
      </c>
      <c r="AS430">
        <v>-1</v>
      </c>
      <c r="AT430">
        <v>-1</v>
      </c>
      <c r="AU430">
        <v>-1</v>
      </c>
      <c r="AV430">
        <v>-1</v>
      </c>
      <c r="AW430">
        <v>-1</v>
      </c>
      <c r="AX430" t="s">
        <v>224</v>
      </c>
      <c r="AY430">
        <v>-1</v>
      </c>
      <c r="AZ430">
        <v>2026</v>
      </c>
      <c r="BA430">
        <v>5</v>
      </c>
      <c r="BB430">
        <v>10</v>
      </c>
      <c r="BC430">
        <v>-1</v>
      </c>
      <c r="BD430" t="s">
        <v>225</v>
      </c>
      <c r="BE430">
        <v>-1</v>
      </c>
      <c r="BF430">
        <v>20001622082314</v>
      </c>
      <c r="BG430" t="s">
        <v>1524</v>
      </c>
      <c r="BH430" t="s">
        <v>1525</v>
      </c>
      <c r="BI430" t="s">
        <v>16535</v>
      </c>
      <c r="BJ430">
        <v>-1</v>
      </c>
      <c r="BK430">
        <v>-1</v>
      </c>
      <c r="BL430">
        <v>-1</v>
      </c>
      <c r="BM430" t="s">
        <v>573</v>
      </c>
      <c r="BN430" t="s">
        <v>230</v>
      </c>
      <c r="BO430" t="s">
        <v>16536</v>
      </c>
      <c r="BP430" t="s">
        <v>380</v>
      </c>
      <c r="BQ430">
        <v>2026</v>
      </c>
      <c r="BR430">
        <v>5</v>
      </c>
      <c r="BS430">
        <v>4</v>
      </c>
      <c r="BT430" s="1">
        <v>46152.122453703705</v>
      </c>
      <c r="BU430" t="s">
        <v>575</v>
      </c>
      <c r="BV430" s="2">
        <v>46152</v>
      </c>
      <c r="BW430" t="s">
        <v>576</v>
      </c>
      <c r="BX430" s="2">
        <v>46146</v>
      </c>
      <c r="BY430" s="2">
        <v>46152</v>
      </c>
      <c r="BZ430" t="s">
        <v>235</v>
      </c>
      <c r="CA430" t="s">
        <v>1280</v>
      </c>
      <c r="CB430" t="s">
        <v>1281</v>
      </c>
      <c r="CC430" t="s">
        <v>16537</v>
      </c>
      <c r="CD430" t="s">
        <v>9020</v>
      </c>
      <c r="CE430">
        <v>-1</v>
      </c>
      <c r="CF430" t="s">
        <v>1283</v>
      </c>
      <c r="CG430" t="s">
        <v>1284</v>
      </c>
      <c r="CH430" t="s">
        <v>357</v>
      </c>
      <c r="CI430">
        <v>1018514067</v>
      </c>
      <c r="CJ430" t="s">
        <v>464</v>
      </c>
      <c r="CK430" t="s">
        <v>245</v>
      </c>
      <c r="CL430" t="s">
        <v>409</v>
      </c>
      <c r="CM430" t="s">
        <v>247</v>
      </c>
      <c r="CN430" t="s">
        <v>410</v>
      </c>
      <c r="CT430" t="s">
        <v>249</v>
      </c>
      <c r="CU430" t="s">
        <v>225</v>
      </c>
      <c r="CW430" t="s">
        <v>1524</v>
      </c>
      <c r="CX430" t="s">
        <v>1525</v>
      </c>
      <c r="CY430" t="s">
        <v>13631</v>
      </c>
      <c r="DA430" t="s">
        <v>250</v>
      </c>
      <c r="DB430">
        <v>-1</v>
      </c>
      <c r="DF430" t="s">
        <v>955</v>
      </c>
      <c r="DJ430" t="s">
        <v>252</v>
      </c>
      <c r="DK430" t="s">
        <v>253</v>
      </c>
      <c r="DL430" t="s">
        <v>253</v>
      </c>
      <c r="DN430" t="s">
        <v>255</v>
      </c>
      <c r="DR430" t="s">
        <v>465</v>
      </c>
      <c r="DS430" t="s">
        <v>464</v>
      </c>
      <c r="DT430" t="s">
        <v>463</v>
      </c>
      <c r="DV430">
        <v>1</v>
      </c>
      <c r="DW430" t="s">
        <v>331</v>
      </c>
      <c r="ED430" s="2">
        <v>46152</v>
      </c>
      <c r="EF430">
        <v>12</v>
      </c>
      <c r="EP430" t="s">
        <v>258</v>
      </c>
      <c r="FA430" t="s">
        <v>245</v>
      </c>
      <c r="FB430" t="s">
        <v>1284</v>
      </c>
      <c r="FD430" t="s">
        <v>1284</v>
      </c>
      <c r="FE430" t="s">
        <v>1286</v>
      </c>
      <c r="FF430" t="s">
        <v>1286</v>
      </c>
      <c r="FK430" t="s">
        <v>263</v>
      </c>
      <c r="FN430" t="s">
        <v>410</v>
      </c>
      <c r="FO430" t="s">
        <v>414</v>
      </c>
      <c r="FR430">
        <v>0</v>
      </c>
      <c r="GB430" t="s">
        <v>266</v>
      </c>
      <c r="GM430">
        <v>0</v>
      </c>
      <c r="GS430" t="s">
        <v>267</v>
      </c>
      <c r="GT430" s="2"/>
      <c r="GU430" t="s">
        <v>268</v>
      </c>
      <c r="GV430" t="s">
        <v>269</v>
      </c>
      <c r="GW430" t="s">
        <v>394</v>
      </c>
      <c r="GZ430" t="s">
        <v>395</v>
      </c>
      <c r="HE430" t="s">
        <v>230</v>
      </c>
      <c r="HF430" t="s">
        <v>14195</v>
      </c>
      <c r="HR430" t="s">
        <v>278</v>
      </c>
      <c r="HV430">
        <v>112990</v>
      </c>
      <c r="HW430" t="s">
        <v>281</v>
      </c>
      <c r="HY430">
        <v>0</v>
      </c>
      <c r="HZ430">
        <v>0</v>
      </c>
      <c r="IA430" t="s">
        <v>281</v>
      </c>
      <c r="IB430" t="s">
        <v>281</v>
      </c>
      <c r="IC430" t="s">
        <v>13632</v>
      </c>
      <c r="IE430" t="s">
        <v>283</v>
      </c>
      <c r="IF430" t="s">
        <v>283</v>
      </c>
      <c r="IG430" t="s">
        <v>283</v>
      </c>
      <c r="IH430" t="s">
        <v>284</v>
      </c>
      <c r="II430" t="s">
        <v>285</v>
      </c>
      <c r="IJ430" t="s">
        <v>286</v>
      </c>
      <c r="IK430" t="s">
        <v>278</v>
      </c>
      <c r="IL430" t="s">
        <v>346</v>
      </c>
      <c r="IM430" t="s">
        <v>288</v>
      </c>
      <c r="IN430" t="s">
        <v>290</v>
      </c>
      <c r="IP430" t="s">
        <v>290</v>
      </c>
      <c r="IQ430" t="s">
        <v>284</v>
      </c>
      <c r="IS430" t="s">
        <v>291</v>
      </c>
      <c r="IT430" t="s">
        <v>1092</v>
      </c>
      <c r="IW430" t="s">
        <v>1093</v>
      </c>
      <c r="IY430" t="s">
        <v>281</v>
      </c>
    </row>
    <row r="431" spans="1:259" x14ac:dyDescent="0.3">
      <c r="A431" s="14">
        <f>DAY(AVANZA[[#This Row],[FechaSeguimiento]])</f>
        <v>10</v>
      </c>
      <c r="B431" s="14">
        <f>MONTH(AVANZA[[#This Row],[FechaSeguimiento]])</f>
        <v>5</v>
      </c>
      <c r="C431"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431" t="str">
        <f>LOWER(IFERROR(VLOOKUP(AVANZA[[#This Row],[ID_Peticion]],CANCELADAS[#All],2,0),""))</f>
        <v/>
      </c>
      <c r="E431" t="str">
        <f>LOWER(IFERROR(VLOOKUP(AVANZA[[#This Row],[ID_Peticion]],CANCELADAS[#All],3,0),""))</f>
        <v/>
      </c>
      <c r="F431" t="str">
        <f>LOWER(IF(AVANZA[[#This Row],[CEDULA CLIENTE]]&lt;&gt;""," CC: " &amp; COUNTIFS(AVANZA[CEDULA CLIENTE],AVANZA[[#This Row],[CEDULA CLIENTE]]),"")&amp; IF(AVANZA[[#This Row],[Direccion]]&lt;&gt;""," DIR: " &amp; COUNTIFS(AVANZA[Direccion],AVANZA[[#This Row],[Direccion]]),""))</f>
        <v xml:space="preserve"> dir: 1</v>
      </c>
      <c r="G431" t="str">
        <f>IFERROR(VLOOKUP(AVANZA[[#This Row],[Cedula_Vendedor_Atis]],PLANTA[[#All],[CEDULA]:[LINEA]],3,0),"No Cruza")</f>
        <v>Marisol Avella</v>
      </c>
      <c r="H431" t="str">
        <f>IFERROR(VLOOKUP(AVANZA[[#This Row],[Cedula_Vendedor_Atis]],PLANTA[[#All],[CEDULA]:[LINEA]],4,0),"No Cruza")</f>
        <v>Fija</v>
      </c>
      <c r="I431" t="str">
        <f>LOWER(IF(AVANZA[[#This Row],[ATRIBUIBLE]]="",AVANZA[[#This Row],[Variable]],AVANZA[[#This Row],[ATRIBUIBLE]]))</f>
        <v>terminada</v>
      </c>
      <c r="J431" s="14">
        <f>IF(AVANZA[[#This Row],[Variable]]=AVANZA[[#Headers],[TERMINADA]],1,0)</f>
        <v>1</v>
      </c>
      <c r="K431" s="14">
        <f>IF(AVANZA[[#This Row],[Variable]]=AVANZA[[#Headers],[ANULADA]],1,0)</f>
        <v>0</v>
      </c>
      <c r="L431" s="14">
        <f>IF(AVANZA[[#This Row],[Variable]]=AVANZA[[#Headers],[PENDIENTE]],1,0)</f>
        <v>0</v>
      </c>
      <c r="M431" s="14">
        <f>IF(AVANZA[[#This Row],[ESTADO AGENDA]]="AGENDADA",1,0)</f>
        <v>0</v>
      </c>
      <c r="N431" s="14">
        <f>IF(AVANZA[[#This Row],[ESTADO AGENDA]]="PENDIENTE DE AGENDAR",1,0)</f>
        <v>0</v>
      </c>
      <c r="O431" s="14">
        <f>IF(AVANZA[[#This Row],[ESTADO AGENDA]]="SUSPENDIDA",1,0)</f>
        <v>0</v>
      </c>
      <c r="P431" t="str" cm="1">
        <f t="array" ref="P431">_xlfn.XLOOKUP(AVANZA[[#This Row],[Num_Agrupacion_Pet_Atis]],Tabla1[[#All],[Numero_de_actuacion]],Tabla1[[#All],[Estado_de_la_orden]],"",0)</f>
        <v/>
      </c>
      <c r="Q431" s="2" t="str" cm="1">
        <f t="array" ref="Q431">_xlfn.XLOOKUP(AVANZA[[#This Row],[Num_Agrupacion_Pet_Atis]],Tabla1[[#All],[Numero_de_actuacion]],Tabla1[[#All],[Fecha_de_la_cita]],"",0)</f>
        <v/>
      </c>
      <c r="R431" t="str" cm="1">
        <f t="array" ref="R431">_xlfn.XLOOKUP(AVANZA[[#This Row],[Num_Agrupacion_Pet_Atis]],Tabla1[[#All],[Numero_de_actuacion]],Tabla1[[#All],[Franja_horaria_de_la_cita]],"",0)</f>
        <v/>
      </c>
      <c r="S431" s="14" t="str">
        <f>IFERROR(DAY(AVANZA[[#This Row],[FECHA AGENDA]]),"")</f>
        <v/>
      </c>
      <c r="T431" s="14" t="str">
        <f>IFERROR(MONTH(AVANZA[[#This Row],[FECHA AGENDA]]),"")</f>
        <v/>
      </c>
      <c r="U431" t="str" cm="1">
        <f t="array" ref="U431">_xlfn.XLOOKUP(AVANZA[[#This Row],[Num_Agrupacion_Pet_Atis]],Tabla1[[#All],[Numero_de_actuacion]],Tabla1[[#All],[Motivo_de_suspension]],"",0)</f>
        <v/>
      </c>
      <c r="V431" s="2" t="str" cm="1">
        <f t="array" ref="V431">_xlfn.XLOOKUP(AVANZA[[#This Row],[Num_Agrupacion_Pet_Atis]],Tabla1[[#All],[Numero_de_actuacion]],Tabla1[[#All],[No_identificacion_cliente]],"",0)</f>
        <v/>
      </c>
      <c r="W431" s="2" t="str" cm="1">
        <f t="array" ref="W431">_xlfn.XLOOKUP(AVANZA[[#This Row],[Num_Agrupacion_Pet_Atis]],Tabla1[[#All],[Numero_de_actuacion]],Tabla1[[#All],[Movil_de_contacto]],"",0)</f>
        <v/>
      </c>
      <c r="X431" s="14">
        <f>IF(OR(AVANZA[[#This Row],[ESTADO LEG]]="Legalizada grabacion",AVANZA[[#This Row],[ESTADO LEG]]="Legalizada aut"),1,0)</f>
        <v>0</v>
      </c>
      <c r="Y431" s="14">
        <f>IF(OR(AVANZA[[#This Row],[ESTADO LEG]]="pdte legalizar",AVANZA[[#This Row],[ESTADO LEG]]="No cruza"),1,0)</f>
        <v>1</v>
      </c>
      <c r="Z431" t="str" cm="1">
        <f t="array" ref="Z431">IF(AVANZA[[#This Row],[Variable]]="Terminada",LOWER(_xlfn.XLOOKUP(AVANZA[[#This Row],[ID_Peticion]],Tabla6[[#All],[NUM_PETICION]],Tabla6[[#All],[ESTADO_LEG]],"NO CRUZA",0)),AVANZA[[#This Row],[Variable]])</f>
        <v>pdte legalizar</v>
      </c>
      <c r="AA431" cm="1">
        <f t="array" ref="AA431">_xlfn.XLOOKUP(AVANZA[[#This Row],[ID_Peticion]],Tabla6[[#All],[NUM_PETICION]],Tabla6[[#All],[DIF_DIAS]],"",0)</f>
        <v>3</v>
      </c>
      <c r="AB431" s="2" cm="1">
        <f t="array" ref="AB431">IFERROR(_xlfn.XLOOKUP(AVANZA[[#This Row],[ID_Peticion]],Tabla6[[#All],[NUM_PETICION]],Tabla6[[#All],[FEC_LEGAL]],"",0),"")</f>
        <v>0</v>
      </c>
      <c r="AC431" s="14">
        <f ca="1">IF(AVANZA[[#This Row],[FECHA LEG]]&lt;&gt;0,IFERROR(AVANZA[[#This Row],[FECHA LEG]]-AVANZA[[#This Row],[FechaIniEstadoSubPetAtis]],0),TODAY()-AVANZA[[#This Row],[FechaIniEstadoSubPetAtis]])</f>
        <v>7</v>
      </c>
      <c r="AD431" s="35" t="str">
        <f ca="1">IF(AVANZA[[#This Row],[FINAL Vs LG]]&lt;&gt;0,IF(AVANZA[[#This Row],[FINAL Vs LG]]&lt;7.1,"100%",IF(AND(AVANZA[[#This Row],[FINAL Vs LG]]&gt;7.1,AVANZA[[#This Row],[FINAL Vs LG]]&lt;11.1),"50%","0%")),0)</f>
        <v>100%</v>
      </c>
      <c r="AE431" s="14">
        <f ca="1">VLOOKUP(DAY(TODAY()),BACK!F:G,2,0)</f>
        <v>14</v>
      </c>
      <c r="AF431" s="14">
        <f>BACK!$I$2</f>
        <v>24</v>
      </c>
      <c r="AG431" s="14">
        <f>IF(AVANZA[[#This Row],[Oferta_empaquetada_comisiones]]="SI",1,0)</f>
        <v>1</v>
      </c>
      <c r="AH431" s="36">
        <f>IF(AVANZA[[#This Row],[Variable]]="TERMINADA",IFERROR(VLOOKUP(AVANZA[[#This Row],[SUPERVISOR]],Tabla2[#All],4,0),0),)</f>
        <v>3.5</v>
      </c>
      <c r="AI431" s="14">
        <f>IF(AVANZA[[#This Row],[Producto]]="BA",1,0)</f>
        <v>0</v>
      </c>
      <c r="AJ431" s="14">
        <f>IF(AVANZA[[#This Row],[Producto]]="DUO",1,0)</f>
        <v>0</v>
      </c>
      <c r="AK431" s="14">
        <f>IF(AVANZA[[#This Row],[Producto]]="TRIO",1,0)</f>
        <v>1</v>
      </c>
      <c r="AL431" t="s">
        <v>400</v>
      </c>
      <c r="AM431">
        <v>-1</v>
      </c>
      <c r="AN431">
        <v>-1</v>
      </c>
      <c r="AO431" t="s">
        <v>16538</v>
      </c>
      <c r="AP431" s="1">
        <v>46151.833784722221</v>
      </c>
      <c r="AQ431">
        <v>-1</v>
      </c>
      <c r="AR431" t="s">
        <v>16539</v>
      </c>
      <c r="AS431">
        <v>-1</v>
      </c>
      <c r="AT431">
        <v>-1</v>
      </c>
      <c r="AU431">
        <v>-1</v>
      </c>
      <c r="AV431">
        <v>-1</v>
      </c>
      <c r="AW431">
        <v>-1</v>
      </c>
      <c r="AX431" t="s">
        <v>224</v>
      </c>
      <c r="AY431">
        <v>-1</v>
      </c>
      <c r="AZ431">
        <v>2026</v>
      </c>
      <c r="BA431">
        <v>5</v>
      </c>
      <c r="BB431">
        <v>10</v>
      </c>
      <c r="BC431">
        <v>-1</v>
      </c>
      <c r="BD431" t="s">
        <v>225</v>
      </c>
      <c r="BE431">
        <v>-1</v>
      </c>
      <c r="BF431">
        <v>20001625011942</v>
      </c>
      <c r="BG431" t="s">
        <v>438</v>
      </c>
      <c r="BH431" t="s">
        <v>439</v>
      </c>
      <c r="BI431" t="s">
        <v>16540</v>
      </c>
      <c r="BJ431">
        <v>-1</v>
      </c>
      <c r="BK431">
        <v>-1</v>
      </c>
      <c r="BL431">
        <v>-1</v>
      </c>
      <c r="BM431" t="s">
        <v>229</v>
      </c>
      <c r="BN431" t="s">
        <v>230</v>
      </c>
      <c r="BO431" t="s">
        <v>16541</v>
      </c>
      <c r="BP431" t="s">
        <v>380</v>
      </c>
      <c r="BQ431">
        <v>2026</v>
      </c>
      <c r="BR431">
        <v>5</v>
      </c>
      <c r="BS431">
        <v>9</v>
      </c>
      <c r="BT431" s="1">
        <v>46152.710520833331</v>
      </c>
      <c r="BU431" t="s">
        <v>233</v>
      </c>
      <c r="BV431" s="2">
        <v>46152</v>
      </c>
      <c r="BW431" t="s">
        <v>234</v>
      </c>
      <c r="BX431" s="2">
        <v>46151</v>
      </c>
      <c r="BY431" s="2">
        <v>46152</v>
      </c>
      <c r="BZ431" t="s">
        <v>235</v>
      </c>
      <c r="CA431" t="s">
        <v>297</v>
      </c>
      <c r="CB431" t="s">
        <v>297</v>
      </c>
      <c r="CC431" t="s">
        <v>16542</v>
      </c>
      <c r="CD431" t="s">
        <v>353</v>
      </c>
      <c r="CE431">
        <v>-1</v>
      </c>
      <c r="CF431" t="s">
        <v>300</v>
      </c>
      <c r="CG431" t="s">
        <v>301</v>
      </c>
      <c r="CH431" t="s">
        <v>242</v>
      </c>
      <c r="CI431">
        <v>1053346599</v>
      </c>
      <c r="CJ431" t="s">
        <v>408</v>
      </c>
      <c r="CK431" t="s">
        <v>245</v>
      </c>
      <c r="CL431" t="s">
        <v>409</v>
      </c>
      <c r="CM431" t="s">
        <v>247</v>
      </c>
      <c r="CN431" t="s">
        <v>410</v>
      </c>
      <c r="CT431" t="s">
        <v>386</v>
      </c>
      <c r="CU431" t="s">
        <v>387</v>
      </c>
      <c r="CW431" t="s">
        <v>446</v>
      </c>
      <c r="CX431" t="s">
        <v>447</v>
      </c>
      <c r="DA431" t="s">
        <v>250</v>
      </c>
      <c r="DB431">
        <v>-1</v>
      </c>
      <c r="DF431" t="s">
        <v>251</v>
      </c>
      <c r="DJ431" t="s">
        <v>252</v>
      </c>
      <c r="DK431" t="s">
        <v>253</v>
      </c>
      <c r="DL431" t="s">
        <v>253</v>
      </c>
      <c r="DN431" t="s">
        <v>390</v>
      </c>
      <c r="DR431" t="s">
        <v>411</v>
      </c>
      <c r="DS431" t="s">
        <v>408</v>
      </c>
      <c r="DT431" t="s">
        <v>407</v>
      </c>
      <c r="DV431">
        <v>1</v>
      </c>
      <c r="DW431" t="s">
        <v>283</v>
      </c>
      <c r="ED431" s="2">
        <v>46152</v>
      </c>
      <c r="EE431" t="s">
        <v>361</v>
      </c>
      <c r="EF431">
        <v>16</v>
      </c>
      <c r="EP431" t="s">
        <v>258</v>
      </c>
      <c r="ES431" t="s">
        <v>2113</v>
      </c>
      <c r="EZ431" t="s">
        <v>923</v>
      </c>
      <c r="FA431" t="s">
        <v>245</v>
      </c>
      <c r="FB431" t="s">
        <v>308</v>
      </c>
      <c r="FD431" t="s">
        <v>308</v>
      </c>
      <c r="FE431" t="s">
        <v>309</v>
      </c>
      <c r="FF431" t="s">
        <v>309</v>
      </c>
      <c r="FK431" t="s">
        <v>263</v>
      </c>
      <c r="FL431" t="s">
        <v>16543</v>
      </c>
      <c r="FN431" t="s">
        <v>410</v>
      </c>
      <c r="FO431" t="s">
        <v>414</v>
      </c>
      <c r="FR431">
        <v>113904</v>
      </c>
      <c r="GB431" t="s">
        <v>266</v>
      </c>
      <c r="GC431" t="s">
        <v>387</v>
      </c>
      <c r="GD431">
        <v>25188</v>
      </c>
      <c r="GF431">
        <v>2353</v>
      </c>
      <c r="GG431">
        <v>25422</v>
      </c>
      <c r="GI431">
        <v>87224</v>
      </c>
      <c r="GJ431">
        <v>25427</v>
      </c>
      <c r="GL431">
        <v>24327</v>
      </c>
      <c r="GM431">
        <v>135545</v>
      </c>
      <c r="GS431" t="s">
        <v>267</v>
      </c>
      <c r="GT431" s="2">
        <v>44439</v>
      </c>
      <c r="GU431" t="s">
        <v>268</v>
      </c>
      <c r="GV431" t="s">
        <v>335</v>
      </c>
      <c r="GW431" t="s">
        <v>394</v>
      </c>
      <c r="GZ431" t="s">
        <v>395</v>
      </c>
      <c r="HA431" t="s">
        <v>336</v>
      </c>
      <c r="HC431" t="s">
        <v>337</v>
      </c>
      <c r="HE431" t="s">
        <v>230</v>
      </c>
      <c r="HF431" t="s">
        <v>16544</v>
      </c>
      <c r="HR431" t="s">
        <v>278</v>
      </c>
      <c r="HV431">
        <v>118900</v>
      </c>
      <c r="HW431" t="s">
        <v>279</v>
      </c>
      <c r="HX431" t="s">
        <v>836</v>
      </c>
      <c r="HY431">
        <v>142496</v>
      </c>
      <c r="HZ431">
        <v>28592</v>
      </c>
      <c r="IA431" t="s">
        <v>279</v>
      </c>
      <c r="IB431" t="s">
        <v>281</v>
      </c>
      <c r="IE431" t="s">
        <v>283</v>
      </c>
      <c r="IF431" t="s">
        <v>283</v>
      </c>
      <c r="IG431" t="s">
        <v>283</v>
      </c>
      <c r="IH431" t="s">
        <v>284</v>
      </c>
      <c r="II431" t="s">
        <v>285</v>
      </c>
      <c r="IJ431" t="s">
        <v>286</v>
      </c>
      <c r="IK431" t="s">
        <v>278</v>
      </c>
      <c r="IL431" t="s">
        <v>346</v>
      </c>
      <c r="IM431" t="s">
        <v>288</v>
      </c>
      <c r="IN431" t="s">
        <v>289</v>
      </c>
      <c r="IP431" t="s">
        <v>290</v>
      </c>
      <c r="IQ431" t="s">
        <v>284</v>
      </c>
      <c r="IS431" t="s">
        <v>291</v>
      </c>
      <c r="IT431" t="s">
        <v>398</v>
      </c>
      <c r="IW431" t="s">
        <v>16545</v>
      </c>
      <c r="IY431" t="s">
        <v>279</v>
      </c>
    </row>
    <row r="432" spans="1:259" x14ac:dyDescent="0.3">
      <c r="A432" s="14">
        <f>DAY(AVANZA[[#This Row],[FechaSeguimiento]])</f>
        <v>10</v>
      </c>
      <c r="B432" s="14">
        <f>MONTH(AVANZA[[#This Row],[FechaSeguimiento]])</f>
        <v>5</v>
      </c>
      <c r="C432"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432" t="str">
        <f>LOWER(IFERROR(VLOOKUP(AVANZA[[#This Row],[ID_Peticion]],CANCELADAS[#All],2,0),""))</f>
        <v>qc - cliente desiste</v>
      </c>
      <c r="E432" t="str">
        <f>LOWER(IFERROR(VLOOKUP(AVANZA[[#This Row],[ID_Peticion]],CANCELADAS[#All],3,0),""))</f>
        <v>cliente</v>
      </c>
      <c r="F432" t="str">
        <f>LOWER(IF(AVANZA[[#This Row],[CEDULA CLIENTE]]&lt;&gt;""," CC: " &amp; COUNTIFS(AVANZA[CEDULA CLIENTE],AVANZA[[#This Row],[CEDULA CLIENTE]]),"")&amp; IF(AVANZA[[#This Row],[Direccion]]&lt;&gt;""," DIR: " &amp; COUNTIFS(AVANZA[Direccion],AVANZA[[#This Row],[Direccion]]),""))</f>
        <v xml:space="preserve"> dir: 1</v>
      </c>
      <c r="G432" t="str">
        <f>IFERROR(VLOOKUP(AVANZA[[#This Row],[Cedula_Vendedor_Atis]],PLANTA[[#All],[CEDULA]:[LINEA]],3,0),"No Cruza")</f>
        <v>Marisol Avella</v>
      </c>
      <c r="H432" t="str">
        <f>IFERROR(VLOOKUP(AVANZA[[#This Row],[Cedula_Vendedor_Atis]],PLANTA[[#All],[CEDULA]:[LINEA]],4,0),"No Cruza")</f>
        <v>Fija</v>
      </c>
      <c r="I432" t="str">
        <f>LOWER(IF(AVANZA[[#This Row],[ATRIBUIBLE]]="",AVANZA[[#This Row],[Variable]],AVANZA[[#This Row],[ATRIBUIBLE]]))</f>
        <v>cliente</v>
      </c>
      <c r="J432" s="14">
        <f>IF(AVANZA[[#This Row],[Variable]]=AVANZA[[#Headers],[TERMINADA]],1,0)</f>
        <v>0</v>
      </c>
      <c r="K432" s="14">
        <f>IF(AVANZA[[#This Row],[Variable]]=AVANZA[[#Headers],[ANULADA]],1,0)</f>
        <v>1</v>
      </c>
      <c r="L432" s="14">
        <f>IF(AVANZA[[#This Row],[Variable]]=AVANZA[[#Headers],[PENDIENTE]],1,0)</f>
        <v>0</v>
      </c>
      <c r="M432" s="14">
        <f>IF(AVANZA[[#This Row],[ESTADO AGENDA]]="AGENDADA",1,0)</f>
        <v>0</v>
      </c>
      <c r="N432" s="14">
        <f>IF(AVANZA[[#This Row],[ESTADO AGENDA]]="PENDIENTE DE AGENDAR",1,0)</f>
        <v>0</v>
      </c>
      <c r="O432" s="14">
        <f>IF(AVANZA[[#This Row],[ESTADO AGENDA]]="SUSPENDIDA",1,0)</f>
        <v>0</v>
      </c>
      <c r="P432" t="str" cm="1">
        <f t="array" ref="P432">_xlfn.XLOOKUP(AVANZA[[#This Row],[Num_Agrupacion_Pet_Atis]],Tabla1[[#All],[Numero_de_actuacion]],Tabla1[[#All],[Estado_de_la_orden]],"",0)</f>
        <v/>
      </c>
      <c r="Q432" s="2" t="str" cm="1">
        <f t="array" ref="Q432">_xlfn.XLOOKUP(AVANZA[[#This Row],[Num_Agrupacion_Pet_Atis]],Tabla1[[#All],[Numero_de_actuacion]],Tabla1[[#All],[Fecha_de_la_cita]],"",0)</f>
        <v/>
      </c>
      <c r="R432" t="str" cm="1">
        <f t="array" ref="R432">_xlfn.XLOOKUP(AVANZA[[#This Row],[Num_Agrupacion_Pet_Atis]],Tabla1[[#All],[Numero_de_actuacion]],Tabla1[[#All],[Franja_horaria_de_la_cita]],"",0)</f>
        <v/>
      </c>
      <c r="S432" s="14" t="str">
        <f>IFERROR(DAY(AVANZA[[#This Row],[FECHA AGENDA]]),"")</f>
        <v/>
      </c>
      <c r="T432" s="14" t="str">
        <f>IFERROR(MONTH(AVANZA[[#This Row],[FECHA AGENDA]]),"")</f>
        <v/>
      </c>
      <c r="U432" t="str" cm="1">
        <f t="array" ref="U432">_xlfn.XLOOKUP(AVANZA[[#This Row],[Num_Agrupacion_Pet_Atis]],Tabla1[[#All],[Numero_de_actuacion]],Tabla1[[#All],[Motivo_de_suspension]],"",0)</f>
        <v/>
      </c>
      <c r="V432" s="2" t="str" cm="1">
        <f t="array" ref="V432">_xlfn.XLOOKUP(AVANZA[[#This Row],[Num_Agrupacion_Pet_Atis]],Tabla1[[#All],[Numero_de_actuacion]],Tabla1[[#All],[No_identificacion_cliente]],"",0)</f>
        <v/>
      </c>
      <c r="W432" s="2" t="str" cm="1">
        <f t="array" ref="W432">_xlfn.XLOOKUP(AVANZA[[#This Row],[Num_Agrupacion_Pet_Atis]],Tabla1[[#All],[Numero_de_actuacion]],Tabla1[[#All],[Movil_de_contacto]],"",0)</f>
        <v/>
      </c>
      <c r="X432" s="14">
        <f>IF(OR(AVANZA[[#This Row],[ESTADO LEG]]="Legalizada grabacion",AVANZA[[#This Row],[ESTADO LEG]]="Legalizada aut"),1,0)</f>
        <v>0</v>
      </c>
      <c r="Y432" s="14">
        <f>IF(OR(AVANZA[[#This Row],[ESTADO LEG]]="pdte legalizar",AVANZA[[#This Row],[ESTADO LEG]]="No cruza"),1,0)</f>
        <v>0</v>
      </c>
      <c r="Z432" t="str" cm="1">
        <f t="array" ref="Z432">IF(AVANZA[[#This Row],[Variable]]="Terminada",LOWER(_xlfn.XLOOKUP(AVANZA[[#This Row],[ID_Peticion]],Tabla6[[#All],[NUM_PETICION]],Tabla6[[#All],[ESTADO_LEG]],"NO CRUZA",0)),AVANZA[[#This Row],[Variable]])</f>
        <v>ANULADA</v>
      </c>
      <c r="AA432" t="str" cm="1">
        <f t="array" ref="AA432">_xlfn.XLOOKUP(AVANZA[[#This Row],[ID_Peticion]],Tabla6[[#All],[NUM_PETICION]],Tabla6[[#All],[DIF_DIAS]],"",0)</f>
        <v/>
      </c>
      <c r="AB432" s="2" t="str" cm="1">
        <f t="array" ref="AB432">IFERROR(_xlfn.XLOOKUP(AVANZA[[#This Row],[ID_Peticion]],Tabla6[[#All],[NUM_PETICION]],Tabla6[[#All],[FEC_LEGAL]],"",0),"")</f>
        <v/>
      </c>
      <c r="AC432" s="14">
        <f ca="1">IF(AVANZA[[#This Row],[FECHA LEG]]&lt;&gt;0,IFERROR(AVANZA[[#This Row],[FECHA LEG]]-AVANZA[[#This Row],[FechaIniEstadoSubPetAtis]],0),TODAY()-AVANZA[[#This Row],[FechaIniEstadoSubPetAtis]])</f>
        <v>0</v>
      </c>
      <c r="AD432" s="35">
        <f ca="1">IF(AVANZA[[#This Row],[FINAL Vs LG]]&lt;&gt;0,IF(AVANZA[[#This Row],[FINAL Vs LG]]&lt;7.1,"100%",IF(AND(AVANZA[[#This Row],[FINAL Vs LG]]&gt;7.1,AVANZA[[#This Row],[FINAL Vs LG]]&lt;11.1),"50%","0%")),0)</f>
        <v>0</v>
      </c>
      <c r="AE432" s="14">
        <f ca="1">VLOOKUP(DAY(TODAY()),BACK!F:G,2,0)</f>
        <v>14</v>
      </c>
      <c r="AF432" s="14">
        <f>BACK!$I$2</f>
        <v>24</v>
      </c>
      <c r="AG432" s="14">
        <f>IF(AVANZA[[#This Row],[Oferta_empaquetada_comisiones]]="SI",1,0)</f>
        <v>0</v>
      </c>
      <c r="AH432" s="36">
        <f>IF(AVANZA[[#This Row],[Variable]]="TERMINADA",IFERROR(VLOOKUP(AVANZA[[#This Row],[SUPERVISOR]],Tabla2[#All],4,0),0),)</f>
        <v>0</v>
      </c>
      <c r="AI432" s="14">
        <f>IF(AVANZA[[#This Row],[Producto]]="BA",1,0)</f>
        <v>1</v>
      </c>
      <c r="AJ432" s="14">
        <f>IF(AVANZA[[#This Row],[Producto]]="DUO",1,0)</f>
        <v>0</v>
      </c>
      <c r="AK432" s="14">
        <f>IF(AVANZA[[#This Row],[Producto]]="TRIO",1,0)</f>
        <v>0</v>
      </c>
      <c r="AL432" t="s">
        <v>400</v>
      </c>
      <c r="AM432">
        <v>-1</v>
      </c>
      <c r="AN432">
        <v>-1</v>
      </c>
      <c r="AO432" t="s">
        <v>16546</v>
      </c>
      <c r="AP432" s="1">
        <v>46151.770833333336</v>
      </c>
      <c r="AQ432">
        <v>-1</v>
      </c>
      <c r="AR432" t="s">
        <v>16547</v>
      </c>
      <c r="AS432">
        <v>-1</v>
      </c>
      <c r="AT432">
        <v>-1</v>
      </c>
      <c r="AU432">
        <v>-1</v>
      </c>
      <c r="AV432">
        <v>-1</v>
      </c>
      <c r="AW432">
        <v>-1</v>
      </c>
      <c r="AX432" t="s">
        <v>224</v>
      </c>
      <c r="AY432">
        <v>-1</v>
      </c>
      <c r="AZ432">
        <v>2026</v>
      </c>
      <c r="BA432">
        <v>5</v>
      </c>
      <c r="BB432">
        <v>10</v>
      </c>
      <c r="BC432">
        <v>-1</v>
      </c>
      <c r="BD432" t="s">
        <v>225</v>
      </c>
      <c r="BE432">
        <v>-1</v>
      </c>
      <c r="BF432">
        <v>20001624920890</v>
      </c>
      <c r="BG432" t="s">
        <v>319</v>
      </c>
      <c r="BH432" t="s">
        <v>320</v>
      </c>
      <c r="BI432" t="s">
        <v>16548</v>
      </c>
      <c r="BJ432">
        <v>-1</v>
      </c>
      <c r="BK432">
        <v>-1</v>
      </c>
      <c r="BL432">
        <v>-1</v>
      </c>
      <c r="BM432" t="s">
        <v>573</v>
      </c>
      <c r="BN432" t="s">
        <v>230</v>
      </c>
      <c r="BO432" t="s">
        <v>16549</v>
      </c>
      <c r="BP432" t="s">
        <v>380</v>
      </c>
      <c r="BQ432">
        <v>2026</v>
      </c>
      <c r="BR432">
        <v>5</v>
      </c>
      <c r="BS432">
        <v>9</v>
      </c>
      <c r="BT432" s="1">
        <v>46152.358194444445</v>
      </c>
      <c r="BU432" t="s">
        <v>575</v>
      </c>
      <c r="BV432" s="2">
        <v>46152</v>
      </c>
      <c r="BW432" t="s">
        <v>576</v>
      </c>
      <c r="BX432" s="2">
        <v>46151</v>
      </c>
      <c r="BY432" s="2">
        <v>46152</v>
      </c>
      <c r="BZ432" t="s">
        <v>235</v>
      </c>
      <c r="CA432" t="s">
        <v>1827</v>
      </c>
      <c r="CB432" t="s">
        <v>353</v>
      </c>
      <c r="CC432" t="s">
        <v>14313</v>
      </c>
      <c r="CD432" t="s">
        <v>4442</v>
      </c>
      <c r="CE432">
        <v>-1</v>
      </c>
      <c r="CF432" t="s">
        <v>1828</v>
      </c>
      <c r="CG432" t="s">
        <v>301</v>
      </c>
      <c r="CH432" t="s">
        <v>242</v>
      </c>
      <c r="CI432">
        <v>1053346599</v>
      </c>
      <c r="CJ432" t="s">
        <v>408</v>
      </c>
      <c r="CK432" t="s">
        <v>245</v>
      </c>
      <c r="CL432" t="s">
        <v>409</v>
      </c>
      <c r="CM432" t="s">
        <v>247</v>
      </c>
      <c r="CN432" t="s">
        <v>410</v>
      </c>
      <c r="CT432" t="s">
        <v>386</v>
      </c>
      <c r="CU432" t="s">
        <v>225</v>
      </c>
      <c r="CW432" t="s">
        <v>319</v>
      </c>
      <c r="CX432" t="s">
        <v>320</v>
      </c>
      <c r="CY432" t="s">
        <v>793</v>
      </c>
      <c r="DA432" t="s">
        <v>250</v>
      </c>
      <c r="DB432">
        <v>-1</v>
      </c>
      <c r="DF432" t="s">
        <v>731</v>
      </c>
      <c r="DJ432" t="s">
        <v>252</v>
      </c>
      <c r="DK432" t="s">
        <v>253</v>
      </c>
      <c r="DL432" t="s">
        <v>253</v>
      </c>
      <c r="DN432" t="s">
        <v>255</v>
      </c>
      <c r="DR432" t="s">
        <v>411</v>
      </c>
      <c r="DS432" t="s">
        <v>408</v>
      </c>
      <c r="DT432" t="s">
        <v>407</v>
      </c>
      <c r="DV432">
        <v>1</v>
      </c>
      <c r="DW432" t="s">
        <v>283</v>
      </c>
      <c r="ED432" s="2">
        <v>46152</v>
      </c>
      <c r="EE432" t="s">
        <v>361</v>
      </c>
      <c r="EF432">
        <v>16</v>
      </c>
      <c r="EP432" t="s">
        <v>258</v>
      </c>
      <c r="FA432" t="s">
        <v>245</v>
      </c>
      <c r="FB432" t="s">
        <v>363</v>
      </c>
      <c r="FD432" t="s">
        <v>363</v>
      </c>
      <c r="FE432" t="s">
        <v>1831</v>
      </c>
      <c r="FF432" t="s">
        <v>1831</v>
      </c>
      <c r="FK432" t="s">
        <v>263</v>
      </c>
      <c r="FN432" t="s">
        <v>410</v>
      </c>
      <c r="FO432" t="s">
        <v>414</v>
      </c>
      <c r="FR432">
        <v>0</v>
      </c>
      <c r="GB432" t="s">
        <v>266</v>
      </c>
      <c r="GM432">
        <v>0</v>
      </c>
      <c r="GS432" t="s">
        <v>267</v>
      </c>
      <c r="GT432" s="2"/>
      <c r="GU432" t="s">
        <v>268</v>
      </c>
      <c r="GW432" t="s">
        <v>394</v>
      </c>
      <c r="GZ432" t="s">
        <v>395</v>
      </c>
      <c r="HE432" t="s">
        <v>230</v>
      </c>
      <c r="HF432" t="s">
        <v>14314</v>
      </c>
      <c r="HR432" t="s">
        <v>278</v>
      </c>
      <c r="HV432">
        <v>94990</v>
      </c>
      <c r="HW432" t="s">
        <v>281</v>
      </c>
      <c r="HY432">
        <v>0</v>
      </c>
      <c r="HZ432">
        <v>0</v>
      </c>
      <c r="IA432" t="s">
        <v>281</v>
      </c>
      <c r="IB432" t="s">
        <v>281</v>
      </c>
      <c r="IC432" t="s">
        <v>16550</v>
      </c>
      <c r="IE432" t="s">
        <v>283</v>
      </c>
      <c r="IF432" t="s">
        <v>283</v>
      </c>
      <c r="IG432" t="s">
        <v>283</v>
      </c>
      <c r="IH432" t="s">
        <v>284</v>
      </c>
      <c r="II432" t="s">
        <v>285</v>
      </c>
      <c r="IJ432" t="s">
        <v>286</v>
      </c>
      <c r="IK432" t="s">
        <v>278</v>
      </c>
      <c r="IL432" t="s">
        <v>346</v>
      </c>
      <c r="IM432" t="s">
        <v>288</v>
      </c>
      <c r="IN432" t="s">
        <v>290</v>
      </c>
      <c r="IP432" t="s">
        <v>290</v>
      </c>
      <c r="IQ432" t="s">
        <v>284</v>
      </c>
      <c r="IS432" t="s">
        <v>291</v>
      </c>
      <c r="IT432" t="s">
        <v>432</v>
      </c>
      <c r="IU432" t="s">
        <v>433</v>
      </c>
      <c r="IV432" t="s">
        <v>434</v>
      </c>
      <c r="IW432" t="s">
        <v>318</v>
      </c>
      <c r="IY432" t="s">
        <v>281</v>
      </c>
    </row>
    <row r="433" spans="1:259" x14ac:dyDescent="0.3">
      <c r="A433" s="14">
        <f>DAY(AVANZA[[#This Row],[FechaSeguimiento]])</f>
        <v>10</v>
      </c>
      <c r="B433" s="14">
        <f>MONTH(AVANZA[[#This Row],[FechaSeguimiento]])</f>
        <v>5</v>
      </c>
      <c r="C433"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433" t="str">
        <f>LOWER(IFERROR(VLOOKUP(AVANZA[[#This Row],[ID_Peticion]],CANCELADAS[#All],2,0),""))</f>
        <v/>
      </c>
      <c r="E433" t="str">
        <f>LOWER(IFERROR(VLOOKUP(AVANZA[[#This Row],[ID_Peticion]],CANCELADAS[#All],3,0),""))</f>
        <v/>
      </c>
      <c r="F433" t="str">
        <f>LOWER(IF(AVANZA[[#This Row],[CEDULA CLIENTE]]&lt;&gt;""," CC: " &amp; COUNTIFS(AVANZA[CEDULA CLIENTE],AVANZA[[#This Row],[CEDULA CLIENTE]]),"")&amp; IF(AVANZA[[#This Row],[Direccion]]&lt;&gt;""," DIR: " &amp; COUNTIFS(AVANZA[Direccion],AVANZA[[#This Row],[Direccion]]),""))</f>
        <v xml:space="preserve"> dir: 1</v>
      </c>
      <c r="G433" t="str">
        <f>IFERROR(VLOOKUP(AVANZA[[#This Row],[Cedula_Vendedor_Atis]],PLANTA[[#All],[CEDULA]:[LINEA]],3,0),"No Cruza")</f>
        <v>Marisol Avella</v>
      </c>
      <c r="H433" t="str">
        <f>IFERROR(VLOOKUP(AVANZA[[#This Row],[Cedula_Vendedor_Atis]],PLANTA[[#All],[CEDULA]:[LINEA]],4,0),"No Cruza")</f>
        <v>Fija</v>
      </c>
      <c r="I433" t="str">
        <f>LOWER(IF(AVANZA[[#This Row],[ATRIBUIBLE]]="",AVANZA[[#This Row],[Variable]],AVANZA[[#This Row],[ATRIBUIBLE]]))</f>
        <v>terminada</v>
      </c>
      <c r="J433" s="14">
        <f>IF(AVANZA[[#This Row],[Variable]]=AVANZA[[#Headers],[TERMINADA]],1,0)</f>
        <v>1</v>
      </c>
      <c r="K433" s="14">
        <f>IF(AVANZA[[#This Row],[Variable]]=AVANZA[[#Headers],[ANULADA]],1,0)</f>
        <v>0</v>
      </c>
      <c r="L433" s="14">
        <f>IF(AVANZA[[#This Row],[Variable]]=AVANZA[[#Headers],[PENDIENTE]],1,0)</f>
        <v>0</v>
      </c>
      <c r="M433" s="14">
        <f>IF(AVANZA[[#This Row],[ESTADO AGENDA]]="AGENDADA",1,0)</f>
        <v>0</v>
      </c>
      <c r="N433" s="14">
        <f>IF(AVANZA[[#This Row],[ESTADO AGENDA]]="PENDIENTE DE AGENDAR",1,0)</f>
        <v>0</v>
      </c>
      <c r="O433" s="14">
        <f>IF(AVANZA[[#This Row],[ESTADO AGENDA]]="SUSPENDIDA",1,0)</f>
        <v>0</v>
      </c>
      <c r="P433" t="str" cm="1">
        <f t="array" ref="P433">_xlfn.XLOOKUP(AVANZA[[#This Row],[Num_Agrupacion_Pet_Atis]],Tabla1[[#All],[Numero_de_actuacion]],Tabla1[[#All],[Estado_de_la_orden]],"",0)</f>
        <v/>
      </c>
      <c r="Q433" s="2" t="str" cm="1">
        <f t="array" ref="Q433">_xlfn.XLOOKUP(AVANZA[[#This Row],[Num_Agrupacion_Pet_Atis]],Tabla1[[#All],[Numero_de_actuacion]],Tabla1[[#All],[Fecha_de_la_cita]],"",0)</f>
        <v/>
      </c>
      <c r="R433" t="str" cm="1">
        <f t="array" ref="R433">_xlfn.XLOOKUP(AVANZA[[#This Row],[Num_Agrupacion_Pet_Atis]],Tabla1[[#All],[Numero_de_actuacion]],Tabla1[[#All],[Franja_horaria_de_la_cita]],"",0)</f>
        <v/>
      </c>
      <c r="S433" s="14" t="str">
        <f>IFERROR(DAY(AVANZA[[#This Row],[FECHA AGENDA]]),"")</f>
        <v/>
      </c>
      <c r="T433" s="14" t="str">
        <f>IFERROR(MONTH(AVANZA[[#This Row],[FECHA AGENDA]]),"")</f>
        <v/>
      </c>
      <c r="U433" t="str" cm="1">
        <f t="array" ref="U433">_xlfn.XLOOKUP(AVANZA[[#This Row],[Num_Agrupacion_Pet_Atis]],Tabla1[[#All],[Numero_de_actuacion]],Tabla1[[#All],[Motivo_de_suspension]],"",0)</f>
        <v/>
      </c>
      <c r="V433" s="2" t="str" cm="1">
        <f t="array" ref="V433">_xlfn.XLOOKUP(AVANZA[[#This Row],[Num_Agrupacion_Pet_Atis]],Tabla1[[#All],[Numero_de_actuacion]],Tabla1[[#All],[No_identificacion_cliente]],"",0)</f>
        <v/>
      </c>
      <c r="W433" s="2" t="str" cm="1">
        <f t="array" ref="W433">_xlfn.XLOOKUP(AVANZA[[#This Row],[Num_Agrupacion_Pet_Atis]],Tabla1[[#All],[Numero_de_actuacion]],Tabla1[[#All],[Movil_de_contacto]],"",0)</f>
        <v/>
      </c>
      <c r="X433" s="14">
        <f>IF(OR(AVANZA[[#This Row],[ESTADO LEG]]="Legalizada grabacion",AVANZA[[#This Row],[ESTADO LEG]]="Legalizada aut"),1,0)</f>
        <v>0</v>
      </c>
      <c r="Y433" s="14">
        <f>IF(OR(AVANZA[[#This Row],[ESTADO LEG]]="pdte legalizar",AVANZA[[#This Row],[ESTADO LEG]]="No cruza"),1,0)</f>
        <v>1</v>
      </c>
      <c r="Z433" t="str" cm="1">
        <f t="array" ref="Z433">IF(AVANZA[[#This Row],[Variable]]="Terminada",LOWER(_xlfn.XLOOKUP(AVANZA[[#This Row],[ID_Peticion]],Tabla6[[#All],[NUM_PETICION]],Tabla6[[#All],[ESTADO_LEG]],"NO CRUZA",0)),AVANZA[[#This Row],[Variable]])</f>
        <v>pdte legalizar</v>
      </c>
      <c r="AA433" cm="1">
        <f t="array" ref="AA433">_xlfn.XLOOKUP(AVANZA[[#This Row],[ID_Peticion]],Tabla6[[#All],[NUM_PETICION]],Tabla6[[#All],[DIF_DIAS]],"",0)</f>
        <v>3</v>
      </c>
      <c r="AB433" s="2" cm="1">
        <f t="array" ref="AB433">IFERROR(_xlfn.XLOOKUP(AVANZA[[#This Row],[ID_Peticion]],Tabla6[[#All],[NUM_PETICION]],Tabla6[[#All],[FEC_LEGAL]],"",0),"")</f>
        <v>0</v>
      </c>
      <c r="AC433" s="14">
        <f ca="1">IF(AVANZA[[#This Row],[FECHA LEG]]&lt;&gt;0,IFERROR(AVANZA[[#This Row],[FECHA LEG]]-AVANZA[[#This Row],[FechaIniEstadoSubPetAtis]],0),TODAY()-AVANZA[[#This Row],[FechaIniEstadoSubPetAtis]])</f>
        <v>7</v>
      </c>
      <c r="AD433" s="35" t="str">
        <f ca="1">IF(AVANZA[[#This Row],[FINAL Vs LG]]&lt;&gt;0,IF(AVANZA[[#This Row],[FINAL Vs LG]]&lt;7.1,"100%",IF(AND(AVANZA[[#This Row],[FINAL Vs LG]]&gt;7.1,AVANZA[[#This Row],[FINAL Vs LG]]&lt;11.1),"50%","0%")),0)</f>
        <v>100%</v>
      </c>
      <c r="AE433" s="14">
        <f ca="1">VLOOKUP(DAY(TODAY()),BACK!F:G,2,0)</f>
        <v>14</v>
      </c>
      <c r="AF433" s="14">
        <f>BACK!$I$2</f>
        <v>24</v>
      </c>
      <c r="AG433" s="14">
        <f>IF(AVANZA[[#This Row],[Oferta_empaquetada_comisiones]]="SI",1,0)</f>
        <v>0</v>
      </c>
      <c r="AH433" s="36">
        <f>IF(AVANZA[[#This Row],[Variable]]="TERMINADA",IFERROR(VLOOKUP(AVANZA[[#This Row],[SUPERVISOR]],Tabla2[#All],4,0),0),)</f>
        <v>3.5</v>
      </c>
      <c r="AI433" s="14">
        <f>IF(AVANZA[[#This Row],[Producto]]="BA",1,0)</f>
        <v>0</v>
      </c>
      <c r="AJ433" s="14">
        <f>IF(AVANZA[[#This Row],[Producto]]="DUO",1,0)</f>
        <v>0</v>
      </c>
      <c r="AK433" s="14">
        <f>IF(AVANZA[[#This Row],[Producto]]="TRIO",1,0)</f>
        <v>1</v>
      </c>
      <c r="AL433" t="s">
        <v>456</v>
      </c>
      <c r="AM433">
        <v>-1</v>
      </c>
      <c r="AN433">
        <v>-1</v>
      </c>
      <c r="AO433" t="s">
        <v>16551</v>
      </c>
      <c r="AP433" s="1">
        <v>46148.498067129629</v>
      </c>
      <c r="AQ433">
        <v>-1</v>
      </c>
      <c r="AR433" t="s">
        <v>16552</v>
      </c>
      <c r="AS433">
        <v>-1</v>
      </c>
      <c r="AT433">
        <v>-1</v>
      </c>
      <c r="AU433">
        <v>-1</v>
      </c>
      <c r="AV433">
        <v>-1</v>
      </c>
      <c r="AW433">
        <v>-1</v>
      </c>
      <c r="AX433" t="s">
        <v>224</v>
      </c>
      <c r="AY433">
        <v>-1</v>
      </c>
      <c r="AZ433">
        <v>2026</v>
      </c>
      <c r="BA433">
        <v>5</v>
      </c>
      <c r="BB433">
        <v>10</v>
      </c>
      <c r="BC433">
        <v>-1</v>
      </c>
      <c r="BD433" t="s">
        <v>225</v>
      </c>
      <c r="BE433">
        <v>-1</v>
      </c>
      <c r="BF433">
        <v>20001623529474</v>
      </c>
      <c r="BG433" t="s">
        <v>438</v>
      </c>
      <c r="BH433" t="s">
        <v>439</v>
      </c>
      <c r="BI433" t="s">
        <v>16553</v>
      </c>
      <c r="BJ433">
        <v>-1</v>
      </c>
      <c r="BK433">
        <v>-1</v>
      </c>
      <c r="BL433">
        <v>-1</v>
      </c>
      <c r="BM433" t="s">
        <v>229</v>
      </c>
      <c r="BN433" t="s">
        <v>230</v>
      </c>
      <c r="BO433" t="s">
        <v>16554</v>
      </c>
      <c r="BP433" t="s">
        <v>232</v>
      </c>
      <c r="BQ433">
        <v>2026</v>
      </c>
      <c r="BR433">
        <v>5</v>
      </c>
      <c r="BS433">
        <v>6</v>
      </c>
      <c r="BT433" s="1">
        <v>46152.49490740741</v>
      </c>
      <c r="BU433" t="s">
        <v>233</v>
      </c>
      <c r="BV433" s="2">
        <v>46152</v>
      </c>
      <c r="BW433" t="s">
        <v>234</v>
      </c>
      <c r="BX433" s="2">
        <v>46148</v>
      </c>
      <c r="BY433" s="2">
        <v>46152</v>
      </c>
      <c r="BZ433" t="s">
        <v>235</v>
      </c>
      <c r="CA433" t="s">
        <v>297</v>
      </c>
      <c r="CB433" t="s">
        <v>297</v>
      </c>
      <c r="CC433" t="s">
        <v>16555</v>
      </c>
      <c r="CD433" t="s">
        <v>1803</v>
      </c>
      <c r="CE433">
        <v>-1</v>
      </c>
      <c r="CF433" t="s">
        <v>300</v>
      </c>
      <c r="CG433" t="s">
        <v>301</v>
      </c>
      <c r="CH433" t="s">
        <v>242</v>
      </c>
      <c r="CI433">
        <v>1018514067</v>
      </c>
      <c r="CJ433" t="s">
        <v>464</v>
      </c>
      <c r="CK433" t="s">
        <v>245</v>
      </c>
      <c r="CL433" t="s">
        <v>409</v>
      </c>
      <c r="CM433" t="s">
        <v>247</v>
      </c>
      <c r="CN433" t="s">
        <v>410</v>
      </c>
      <c r="CT433" t="s">
        <v>304</v>
      </c>
      <c r="CU433" t="s">
        <v>387</v>
      </c>
      <c r="CW433" t="s">
        <v>446</v>
      </c>
      <c r="CX433" t="s">
        <v>447</v>
      </c>
      <c r="DA433" t="s">
        <v>250</v>
      </c>
      <c r="DB433">
        <v>-1</v>
      </c>
      <c r="DF433" t="s">
        <v>251</v>
      </c>
      <c r="DJ433" t="s">
        <v>252</v>
      </c>
      <c r="DK433" t="s">
        <v>253</v>
      </c>
      <c r="DL433" t="s">
        <v>253</v>
      </c>
      <c r="DN433" t="s">
        <v>390</v>
      </c>
      <c r="DR433" t="s">
        <v>465</v>
      </c>
      <c r="DS433" t="s">
        <v>464</v>
      </c>
      <c r="DT433" t="s">
        <v>463</v>
      </c>
      <c r="DV433">
        <v>1</v>
      </c>
      <c r="DW433" t="s">
        <v>283</v>
      </c>
      <c r="ED433" s="2">
        <v>46152</v>
      </c>
      <c r="EE433" t="s">
        <v>343</v>
      </c>
      <c r="EF433">
        <v>16</v>
      </c>
      <c r="EP433" t="s">
        <v>258</v>
      </c>
      <c r="ES433" t="s">
        <v>14332</v>
      </c>
      <c r="FA433" t="s">
        <v>245</v>
      </c>
      <c r="FB433" t="s">
        <v>308</v>
      </c>
      <c r="FD433" t="s">
        <v>308</v>
      </c>
      <c r="FE433" t="s">
        <v>309</v>
      </c>
      <c r="FF433" t="s">
        <v>309</v>
      </c>
      <c r="FK433" t="s">
        <v>263</v>
      </c>
      <c r="FL433" t="s">
        <v>16556</v>
      </c>
      <c r="FN433" t="s">
        <v>410</v>
      </c>
      <c r="FO433" t="s">
        <v>414</v>
      </c>
      <c r="FR433">
        <v>113904</v>
      </c>
      <c r="GB433" t="s">
        <v>266</v>
      </c>
      <c r="GC433" t="s">
        <v>387</v>
      </c>
      <c r="GD433">
        <v>25188</v>
      </c>
      <c r="GF433">
        <v>2353</v>
      </c>
      <c r="GG433">
        <v>25422</v>
      </c>
      <c r="GI433">
        <v>87224</v>
      </c>
      <c r="GJ433">
        <v>25427</v>
      </c>
      <c r="GL433">
        <v>24327</v>
      </c>
      <c r="GM433">
        <v>135545</v>
      </c>
      <c r="GS433" t="s">
        <v>267</v>
      </c>
      <c r="GT433" s="2">
        <v>45504</v>
      </c>
      <c r="GU433" t="s">
        <v>268</v>
      </c>
      <c r="GV433" t="s">
        <v>311</v>
      </c>
      <c r="GW433" t="s">
        <v>270</v>
      </c>
      <c r="GX433" t="s">
        <v>271</v>
      </c>
      <c r="GY433" t="s">
        <v>272</v>
      </c>
      <c r="GZ433" t="s">
        <v>273</v>
      </c>
      <c r="HA433" t="s">
        <v>274</v>
      </c>
      <c r="HB433" t="s">
        <v>592</v>
      </c>
      <c r="HC433" t="s">
        <v>592</v>
      </c>
      <c r="HD433" t="s">
        <v>385</v>
      </c>
      <c r="HE433" t="s">
        <v>230</v>
      </c>
      <c r="HF433" t="s">
        <v>14293</v>
      </c>
      <c r="HG433" t="s">
        <v>277</v>
      </c>
      <c r="HR433" t="s">
        <v>278</v>
      </c>
      <c r="HV433">
        <v>118900</v>
      </c>
      <c r="HW433" t="s">
        <v>279</v>
      </c>
      <c r="HX433" t="s">
        <v>280</v>
      </c>
      <c r="HY433">
        <v>131572</v>
      </c>
      <c r="HZ433">
        <v>17668</v>
      </c>
      <c r="IA433" t="s">
        <v>279</v>
      </c>
      <c r="IB433" t="s">
        <v>281</v>
      </c>
      <c r="ID433" t="s">
        <v>282</v>
      </c>
      <c r="IE433" t="s">
        <v>283</v>
      </c>
      <c r="IF433" t="s">
        <v>283</v>
      </c>
      <c r="IG433" t="s">
        <v>283</v>
      </c>
      <c r="IH433" t="s">
        <v>284</v>
      </c>
      <c r="II433" t="s">
        <v>285</v>
      </c>
      <c r="IJ433" t="s">
        <v>286</v>
      </c>
      <c r="IK433" t="s">
        <v>278</v>
      </c>
      <c r="IL433" t="s">
        <v>346</v>
      </c>
      <c r="IM433" t="s">
        <v>288</v>
      </c>
      <c r="IN433" t="s">
        <v>289</v>
      </c>
      <c r="IP433" t="s">
        <v>290</v>
      </c>
      <c r="IQ433" t="s">
        <v>284</v>
      </c>
      <c r="IS433" t="s">
        <v>291</v>
      </c>
      <c r="IY433" t="s">
        <v>281</v>
      </c>
    </row>
    <row r="434" spans="1:259" x14ac:dyDescent="0.3">
      <c r="A434" s="14">
        <f>DAY(AVANZA[[#This Row],[FechaSeguimiento]])</f>
        <v>10</v>
      </c>
      <c r="B434" s="14">
        <f>MONTH(AVANZA[[#This Row],[FechaSeguimiento]])</f>
        <v>5</v>
      </c>
      <c r="C434"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434" t="str">
        <f>LOWER(IFERROR(VLOOKUP(AVANZA[[#This Row],[ID_Peticion]],CANCELADAS[#All],2,0),""))</f>
        <v>qc - plan errado</v>
      </c>
      <c r="E434" t="str">
        <f>LOWER(IFERROR(VLOOKUP(AVANZA[[#This Row],[ID_Peticion]],CANCELADAS[#All],3,0),""))</f>
        <v>cliente</v>
      </c>
      <c r="F434" t="str">
        <f>LOWER(IF(AVANZA[[#This Row],[CEDULA CLIENTE]]&lt;&gt;""," CC: " &amp; COUNTIFS(AVANZA[CEDULA CLIENTE],AVANZA[[#This Row],[CEDULA CLIENTE]]),"")&amp; IF(AVANZA[[#This Row],[Direccion]]&lt;&gt;""," DIR: " &amp; COUNTIFS(AVANZA[Direccion],AVANZA[[#This Row],[Direccion]]),""))</f>
        <v xml:space="preserve"> dir: 1</v>
      </c>
      <c r="G434" t="str">
        <f>IFERROR(VLOOKUP(AVANZA[[#This Row],[Cedula_Vendedor_Atis]],PLANTA[[#All],[CEDULA]:[LINEA]],3,0),"No Cruza")</f>
        <v>Marisol Avella</v>
      </c>
      <c r="H434" t="str">
        <f>IFERROR(VLOOKUP(AVANZA[[#This Row],[Cedula_Vendedor_Atis]],PLANTA[[#All],[CEDULA]:[LINEA]],4,0),"No Cruza")</f>
        <v>Fija</v>
      </c>
      <c r="I434" t="str">
        <f>LOWER(IF(AVANZA[[#This Row],[ATRIBUIBLE]]="",AVANZA[[#This Row],[Variable]],AVANZA[[#This Row],[ATRIBUIBLE]]))</f>
        <v>cliente</v>
      </c>
      <c r="J434" s="14">
        <f>IF(AVANZA[[#This Row],[Variable]]=AVANZA[[#Headers],[TERMINADA]],1,0)</f>
        <v>0</v>
      </c>
      <c r="K434" s="14">
        <f>IF(AVANZA[[#This Row],[Variable]]=AVANZA[[#Headers],[ANULADA]],1,0)</f>
        <v>1</v>
      </c>
      <c r="L434" s="14">
        <f>IF(AVANZA[[#This Row],[Variable]]=AVANZA[[#Headers],[PENDIENTE]],1,0)</f>
        <v>0</v>
      </c>
      <c r="M434" s="14">
        <f>IF(AVANZA[[#This Row],[ESTADO AGENDA]]="AGENDADA",1,0)</f>
        <v>0</v>
      </c>
      <c r="N434" s="14">
        <f>IF(AVANZA[[#This Row],[ESTADO AGENDA]]="PENDIENTE DE AGENDAR",1,0)</f>
        <v>0</v>
      </c>
      <c r="O434" s="14">
        <f>IF(AVANZA[[#This Row],[ESTADO AGENDA]]="SUSPENDIDA",1,0)</f>
        <v>0</v>
      </c>
      <c r="P434" t="str" cm="1">
        <f t="array" ref="P434">_xlfn.XLOOKUP(AVANZA[[#This Row],[Num_Agrupacion_Pet_Atis]],Tabla1[[#All],[Numero_de_actuacion]],Tabla1[[#All],[Estado_de_la_orden]],"",0)</f>
        <v/>
      </c>
      <c r="Q434" s="2" t="str" cm="1">
        <f t="array" ref="Q434">_xlfn.XLOOKUP(AVANZA[[#This Row],[Num_Agrupacion_Pet_Atis]],Tabla1[[#All],[Numero_de_actuacion]],Tabla1[[#All],[Fecha_de_la_cita]],"",0)</f>
        <v/>
      </c>
      <c r="R434" t="str" cm="1">
        <f t="array" ref="R434">_xlfn.XLOOKUP(AVANZA[[#This Row],[Num_Agrupacion_Pet_Atis]],Tabla1[[#All],[Numero_de_actuacion]],Tabla1[[#All],[Franja_horaria_de_la_cita]],"",0)</f>
        <v/>
      </c>
      <c r="S434" s="14" t="str">
        <f>IFERROR(DAY(AVANZA[[#This Row],[FECHA AGENDA]]),"")</f>
        <v/>
      </c>
      <c r="T434" s="14" t="str">
        <f>IFERROR(MONTH(AVANZA[[#This Row],[FECHA AGENDA]]),"")</f>
        <v/>
      </c>
      <c r="U434" t="str" cm="1">
        <f t="array" ref="U434">_xlfn.XLOOKUP(AVANZA[[#This Row],[Num_Agrupacion_Pet_Atis]],Tabla1[[#All],[Numero_de_actuacion]],Tabla1[[#All],[Motivo_de_suspension]],"",0)</f>
        <v/>
      </c>
      <c r="V434" s="2" t="str" cm="1">
        <f t="array" ref="V434">_xlfn.XLOOKUP(AVANZA[[#This Row],[Num_Agrupacion_Pet_Atis]],Tabla1[[#All],[Numero_de_actuacion]],Tabla1[[#All],[No_identificacion_cliente]],"",0)</f>
        <v/>
      </c>
      <c r="W434" s="2" t="str" cm="1">
        <f t="array" ref="W434">_xlfn.XLOOKUP(AVANZA[[#This Row],[Num_Agrupacion_Pet_Atis]],Tabla1[[#All],[Numero_de_actuacion]],Tabla1[[#All],[Movil_de_contacto]],"",0)</f>
        <v/>
      </c>
      <c r="X434" s="14">
        <f>IF(OR(AVANZA[[#This Row],[ESTADO LEG]]="Legalizada grabacion",AVANZA[[#This Row],[ESTADO LEG]]="Legalizada aut"),1,0)</f>
        <v>0</v>
      </c>
      <c r="Y434" s="14">
        <f>IF(OR(AVANZA[[#This Row],[ESTADO LEG]]="pdte legalizar",AVANZA[[#This Row],[ESTADO LEG]]="No cruza"),1,0)</f>
        <v>0</v>
      </c>
      <c r="Z434" t="str" cm="1">
        <f t="array" ref="Z434">IF(AVANZA[[#This Row],[Variable]]="Terminada",LOWER(_xlfn.XLOOKUP(AVANZA[[#This Row],[ID_Peticion]],Tabla6[[#All],[NUM_PETICION]],Tabla6[[#All],[ESTADO_LEG]],"NO CRUZA",0)),AVANZA[[#This Row],[Variable]])</f>
        <v>ANULADA</v>
      </c>
      <c r="AA434" t="str" cm="1">
        <f t="array" ref="AA434">_xlfn.XLOOKUP(AVANZA[[#This Row],[ID_Peticion]],Tabla6[[#All],[NUM_PETICION]],Tabla6[[#All],[DIF_DIAS]],"",0)</f>
        <v/>
      </c>
      <c r="AB434" s="2" t="str" cm="1">
        <f t="array" ref="AB434">IFERROR(_xlfn.XLOOKUP(AVANZA[[#This Row],[ID_Peticion]],Tabla6[[#All],[NUM_PETICION]],Tabla6[[#All],[FEC_LEGAL]],"",0),"")</f>
        <v/>
      </c>
      <c r="AC434" s="14">
        <f ca="1">IF(AVANZA[[#This Row],[FECHA LEG]]&lt;&gt;0,IFERROR(AVANZA[[#This Row],[FECHA LEG]]-AVANZA[[#This Row],[FechaIniEstadoSubPetAtis]],0),TODAY()-AVANZA[[#This Row],[FechaIniEstadoSubPetAtis]])</f>
        <v>0</v>
      </c>
      <c r="AD434" s="35">
        <f ca="1">IF(AVANZA[[#This Row],[FINAL Vs LG]]&lt;&gt;0,IF(AVANZA[[#This Row],[FINAL Vs LG]]&lt;7.1,"100%",IF(AND(AVANZA[[#This Row],[FINAL Vs LG]]&gt;7.1,AVANZA[[#This Row],[FINAL Vs LG]]&lt;11.1),"50%","0%")),0)</f>
        <v>0</v>
      </c>
      <c r="AE434" s="14">
        <f ca="1">VLOOKUP(DAY(TODAY()),BACK!F:G,2,0)</f>
        <v>14</v>
      </c>
      <c r="AF434" s="14">
        <f>BACK!$I$2</f>
        <v>24</v>
      </c>
      <c r="AG434" s="14">
        <f>IF(AVANZA[[#This Row],[Oferta_empaquetada_comisiones]]="SI",1,0)</f>
        <v>0</v>
      </c>
      <c r="AH434" s="36">
        <f>IF(AVANZA[[#This Row],[Variable]]="TERMINADA",IFERROR(VLOOKUP(AVANZA[[#This Row],[SUPERVISOR]],Tabla2[#All],4,0),0),)</f>
        <v>0</v>
      </c>
      <c r="AI434" s="14">
        <f>IF(AVANZA[[#This Row],[Producto]]="BA",1,0)</f>
        <v>0</v>
      </c>
      <c r="AJ434" s="14">
        <f>IF(AVANZA[[#This Row],[Producto]]="DUO",1,0)</f>
        <v>0</v>
      </c>
      <c r="AK434" s="14">
        <f>IF(AVANZA[[#This Row],[Producto]]="TRIO",1,0)</f>
        <v>1</v>
      </c>
      <c r="AL434" t="s">
        <v>870</v>
      </c>
      <c r="AM434">
        <v>-1</v>
      </c>
      <c r="AN434">
        <v>-1</v>
      </c>
      <c r="AO434" t="s">
        <v>16557</v>
      </c>
      <c r="AP434" s="1">
        <v>46134.714479166665</v>
      </c>
      <c r="AQ434">
        <v>-1</v>
      </c>
      <c r="AR434" t="s">
        <v>16558</v>
      </c>
      <c r="AS434">
        <v>-1</v>
      </c>
      <c r="AT434">
        <v>-1</v>
      </c>
      <c r="AU434">
        <v>-1</v>
      </c>
      <c r="AV434">
        <v>-1</v>
      </c>
      <c r="AW434">
        <v>-1</v>
      </c>
      <c r="AX434" t="s">
        <v>224</v>
      </c>
      <c r="AY434">
        <v>-1</v>
      </c>
      <c r="AZ434">
        <v>2026</v>
      </c>
      <c r="BA434">
        <v>5</v>
      </c>
      <c r="BB434">
        <v>10</v>
      </c>
      <c r="BC434">
        <v>-1</v>
      </c>
      <c r="BD434" t="s">
        <v>225</v>
      </c>
      <c r="BE434">
        <v>-1</v>
      </c>
      <c r="BF434">
        <v>20001615504857</v>
      </c>
      <c r="BG434" t="s">
        <v>376</v>
      </c>
      <c r="BH434" t="s">
        <v>377</v>
      </c>
      <c r="BI434" t="s">
        <v>16559</v>
      </c>
      <c r="BJ434">
        <v>-1</v>
      </c>
      <c r="BK434">
        <v>-1</v>
      </c>
      <c r="BL434">
        <v>-1</v>
      </c>
      <c r="BM434" t="s">
        <v>573</v>
      </c>
      <c r="BN434" t="s">
        <v>230</v>
      </c>
      <c r="BO434" t="s">
        <v>16560</v>
      </c>
      <c r="BP434" t="s">
        <v>232</v>
      </c>
      <c r="BQ434">
        <v>2026</v>
      </c>
      <c r="BR434">
        <v>4</v>
      </c>
      <c r="BS434">
        <v>22</v>
      </c>
      <c r="BT434" s="1">
        <v>46152.008993055555</v>
      </c>
      <c r="BU434" t="s">
        <v>575</v>
      </c>
      <c r="BV434" s="2">
        <v>46152</v>
      </c>
      <c r="BW434" t="s">
        <v>576</v>
      </c>
      <c r="BX434" s="2">
        <v>46134</v>
      </c>
      <c r="BY434" s="2">
        <v>46152</v>
      </c>
      <c r="BZ434" t="s">
        <v>235</v>
      </c>
      <c r="CA434" t="s">
        <v>297</v>
      </c>
      <c r="CB434" t="s">
        <v>297</v>
      </c>
      <c r="CC434" t="s">
        <v>16561</v>
      </c>
      <c r="CD434" t="s">
        <v>16562</v>
      </c>
      <c r="CE434">
        <v>-1</v>
      </c>
      <c r="CF434" t="s">
        <v>300</v>
      </c>
      <c r="CG434" t="s">
        <v>301</v>
      </c>
      <c r="CH434" t="s">
        <v>242</v>
      </c>
      <c r="CI434">
        <v>1015443152</v>
      </c>
      <c r="CJ434" t="s">
        <v>877</v>
      </c>
      <c r="CK434" t="s">
        <v>245</v>
      </c>
      <c r="CL434" t="s">
        <v>409</v>
      </c>
      <c r="CM434" t="s">
        <v>247</v>
      </c>
      <c r="CN434" t="s">
        <v>410</v>
      </c>
      <c r="CT434" t="s">
        <v>304</v>
      </c>
      <c r="CU434" t="s">
        <v>387</v>
      </c>
      <c r="CW434" t="s">
        <v>388</v>
      </c>
      <c r="CX434" t="s">
        <v>389</v>
      </c>
      <c r="CY434" t="s">
        <v>16563</v>
      </c>
      <c r="DA434" t="s">
        <v>250</v>
      </c>
      <c r="DB434">
        <v>-1</v>
      </c>
      <c r="DF434" t="s">
        <v>731</v>
      </c>
      <c r="DJ434" t="s">
        <v>252</v>
      </c>
      <c r="DK434" t="s">
        <v>253</v>
      </c>
      <c r="DL434" t="s">
        <v>253</v>
      </c>
      <c r="DN434" t="s">
        <v>390</v>
      </c>
      <c r="DR434" t="s">
        <v>878</v>
      </c>
      <c r="DS434" t="s">
        <v>877</v>
      </c>
      <c r="DT434" t="s">
        <v>870</v>
      </c>
      <c r="DV434">
        <v>1</v>
      </c>
      <c r="DW434" t="s">
        <v>283</v>
      </c>
      <c r="ED434" s="2">
        <v>46152</v>
      </c>
      <c r="EF434">
        <v>1</v>
      </c>
      <c r="EP434" t="s">
        <v>258</v>
      </c>
      <c r="FA434" t="s">
        <v>245</v>
      </c>
      <c r="FB434" t="s">
        <v>308</v>
      </c>
      <c r="FD434" t="s">
        <v>308</v>
      </c>
      <c r="FE434" t="s">
        <v>309</v>
      </c>
      <c r="FF434" t="s">
        <v>309</v>
      </c>
      <c r="FK434" t="s">
        <v>263</v>
      </c>
      <c r="FN434" t="s">
        <v>410</v>
      </c>
      <c r="FO434" t="s">
        <v>414</v>
      </c>
      <c r="FR434">
        <v>0</v>
      </c>
      <c r="GB434" t="s">
        <v>266</v>
      </c>
      <c r="GM434">
        <v>0</v>
      </c>
      <c r="GS434" t="s">
        <v>267</v>
      </c>
      <c r="GT434" s="2"/>
      <c r="GU434" t="s">
        <v>268</v>
      </c>
      <c r="GW434" t="s">
        <v>270</v>
      </c>
      <c r="GX434" t="s">
        <v>272</v>
      </c>
      <c r="GY434" t="s">
        <v>272</v>
      </c>
      <c r="GZ434" t="s">
        <v>344</v>
      </c>
      <c r="HE434" t="s">
        <v>230</v>
      </c>
      <c r="HF434" t="s">
        <v>16564</v>
      </c>
      <c r="HR434" t="s">
        <v>278</v>
      </c>
      <c r="HV434">
        <v>131990</v>
      </c>
      <c r="HW434" t="s">
        <v>281</v>
      </c>
      <c r="HY434">
        <v>0</v>
      </c>
      <c r="HZ434">
        <v>0</v>
      </c>
      <c r="IA434" t="s">
        <v>279</v>
      </c>
      <c r="IB434" t="s">
        <v>281</v>
      </c>
      <c r="IC434" t="s">
        <v>16565</v>
      </c>
      <c r="IE434" t="s">
        <v>283</v>
      </c>
      <c r="IF434" t="s">
        <v>283</v>
      </c>
      <c r="IG434" t="s">
        <v>283</v>
      </c>
      <c r="IH434" t="s">
        <v>284</v>
      </c>
      <c r="II434" t="s">
        <v>285</v>
      </c>
      <c r="IJ434" t="s">
        <v>286</v>
      </c>
      <c r="IK434" t="s">
        <v>278</v>
      </c>
      <c r="IL434" t="s">
        <v>346</v>
      </c>
      <c r="IM434" t="s">
        <v>288</v>
      </c>
      <c r="IN434" t="s">
        <v>290</v>
      </c>
      <c r="IP434" t="s">
        <v>1187</v>
      </c>
      <c r="IQ434" t="s">
        <v>284</v>
      </c>
      <c r="IS434" t="s">
        <v>291</v>
      </c>
      <c r="IT434" t="s">
        <v>453</v>
      </c>
      <c r="IU434" t="s">
        <v>713</v>
      </c>
      <c r="IV434" t="s">
        <v>434</v>
      </c>
      <c r="IW434" t="s">
        <v>318</v>
      </c>
      <c r="IY434" t="s">
        <v>281</v>
      </c>
    </row>
    <row r="435" spans="1:259" x14ac:dyDescent="0.3">
      <c r="A435" s="14">
        <f>DAY(AVANZA[[#This Row],[FechaSeguimiento]])</f>
        <v>10</v>
      </c>
      <c r="B435" s="14">
        <f>MONTH(AVANZA[[#This Row],[FechaSeguimiento]])</f>
        <v>5</v>
      </c>
      <c r="C435"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435" t="str">
        <f>LOWER(IFERROR(VLOOKUP(AVANZA[[#This Row],[ID_Peticion]],CANCELADAS[#All],2,0),""))</f>
        <v>qt - no existe red ftth</v>
      </c>
      <c r="E435" t="str">
        <f>LOWER(IFERROR(VLOOKUP(AVANZA[[#This Row],[ID_Peticion]],CANCELADAS[#All],3,0),""))</f>
        <v>tecnico</v>
      </c>
      <c r="F435" t="str">
        <f>LOWER(IF(AVANZA[[#This Row],[CEDULA CLIENTE]]&lt;&gt;""," CC: " &amp; COUNTIFS(AVANZA[CEDULA CLIENTE],AVANZA[[#This Row],[CEDULA CLIENTE]]),"")&amp; IF(AVANZA[[#This Row],[Direccion]]&lt;&gt;""," DIR: " &amp; COUNTIFS(AVANZA[Direccion],AVANZA[[#This Row],[Direccion]]),""))</f>
        <v xml:space="preserve"> dir: 1</v>
      </c>
      <c r="G435" t="str">
        <f>IFERROR(VLOOKUP(AVANZA[[#This Row],[Cedula_Vendedor_Atis]],PLANTA[[#All],[CEDULA]:[LINEA]],3,0),"No Cruza")</f>
        <v>Marisol Avella</v>
      </c>
      <c r="H435" t="str">
        <f>IFERROR(VLOOKUP(AVANZA[[#This Row],[Cedula_Vendedor_Atis]],PLANTA[[#All],[CEDULA]:[LINEA]],4,0),"No Cruza")</f>
        <v>Fija</v>
      </c>
      <c r="I435" t="str">
        <f>LOWER(IF(AVANZA[[#This Row],[ATRIBUIBLE]]="",AVANZA[[#This Row],[Variable]],AVANZA[[#This Row],[ATRIBUIBLE]]))</f>
        <v>tecnico</v>
      </c>
      <c r="J435" s="14">
        <f>IF(AVANZA[[#This Row],[Variable]]=AVANZA[[#Headers],[TERMINADA]],1,0)</f>
        <v>0</v>
      </c>
      <c r="K435" s="14">
        <f>IF(AVANZA[[#This Row],[Variable]]=AVANZA[[#Headers],[ANULADA]],1,0)</f>
        <v>1</v>
      </c>
      <c r="L435" s="14">
        <f>IF(AVANZA[[#This Row],[Variable]]=AVANZA[[#Headers],[PENDIENTE]],1,0)</f>
        <v>0</v>
      </c>
      <c r="M435" s="14">
        <f>IF(AVANZA[[#This Row],[ESTADO AGENDA]]="AGENDADA",1,0)</f>
        <v>0</v>
      </c>
      <c r="N435" s="14">
        <f>IF(AVANZA[[#This Row],[ESTADO AGENDA]]="PENDIENTE DE AGENDAR",1,0)</f>
        <v>0</v>
      </c>
      <c r="O435" s="14">
        <f>IF(AVANZA[[#This Row],[ESTADO AGENDA]]="SUSPENDIDA",1,0)</f>
        <v>0</v>
      </c>
      <c r="P435" t="str" cm="1">
        <f t="array" ref="P435">_xlfn.XLOOKUP(AVANZA[[#This Row],[Num_Agrupacion_Pet_Atis]],Tabla1[[#All],[Numero_de_actuacion]],Tabla1[[#All],[Estado_de_la_orden]],"",0)</f>
        <v/>
      </c>
      <c r="Q435" s="2" t="str" cm="1">
        <f t="array" ref="Q435">_xlfn.XLOOKUP(AVANZA[[#This Row],[Num_Agrupacion_Pet_Atis]],Tabla1[[#All],[Numero_de_actuacion]],Tabla1[[#All],[Fecha_de_la_cita]],"",0)</f>
        <v/>
      </c>
      <c r="R435" t="str" cm="1">
        <f t="array" ref="R435">_xlfn.XLOOKUP(AVANZA[[#This Row],[Num_Agrupacion_Pet_Atis]],Tabla1[[#All],[Numero_de_actuacion]],Tabla1[[#All],[Franja_horaria_de_la_cita]],"",0)</f>
        <v/>
      </c>
      <c r="S435" s="14" t="str">
        <f>IFERROR(DAY(AVANZA[[#This Row],[FECHA AGENDA]]),"")</f>
        <v/>
      </c>
      <c r="T435" s="14" t="str">
        <f>IFERROR(MONTH(AVANZA[[#This Row],[FECHA AGENDA]]),"")</f>
        <v/>
      </c>
      <c r="U435" t="str" cm="1">
        <f t="array" ref="U435">_xlfn.XLOOKUP(AVANZA[[#This Row],[Num_Agrupacion_Pet_Atis]],Tabla1[[#All],[Numero_de_actuacion]],Tabla1[[#All],[Motivo_de_suspension]],"",0)</f>
        <v/>
      </c>
      <c r="V435" s="2" t="str" cm="1">
        <f t="array" ref="V435">_xlfn.XLOOKUP(AVANZA[[#This Row],[Num_Agrupacion_Pet_Atis]],Tabla1[[#All],[Numero_de_actuacion]],Tabla1[[#All],[No_identificacion_cliente]],"",0)</f>
        <v/>
      </c>
      <c r="W435" s="2" t="str" cm="1">
        <f t="array" ref="W435">_xlfn.XLOOKUP(AVANZA[[#This Row],[Num_Agrupacion_Pet_Atis]],Tabla1[[#All],[Numero_de_actuacion]],Tabla1[[#All],[Movil_de_contacto]],"",0)</f>
        <v/>
      </c>
      <c r="X435" s="14">
        <f>IF(OR(AVANZA[[#This Row],[ESTADO LEG]]="Legalizada grabacion",AVANZA[[#This Row],[ESTADO LEG]]="Legalizada aut"),1,0)</f>
        <v>0</v>
      </c>
      <c r="Y435" s="14">
        <f>IF(OR(AVANZA[[#This Row],[ESTADO LEG]]="pdte legalizar",AVANZA[[#This Row],[ESTADO LEG]]="No cruza"),1,0)</f>
        <v>0</v>
      </c>
      <c r="Z435" t="str" cm="1">
        <f t="array" ref="Z435">IF(AVANZA[[#This Row],[Variable]]="Terminada",LOWER(_xlfn.XLOOKUP(AVANZA[[#This Row],[ID_Peticion]],Tabla6[[#All],[NUM_PETICION]],Tabla6[[#All],[ESTADO_LEG]],"NO CRUZA",0)),AVANZA[[#This Row],[Variable]])</f>
        <v>ANULADA</v>
      </c>
      <c r="AA435" t="str" cm="1">
        <f t="array" ref="AA435">_xlfn.XLOOKUP(AVANZA[[#This Row],[ID_Peticion]],Tabla6[[#All],[NUM_PETICION]],Tabla6[[#All],[DIF_DIAS]],"",0)</f>
        <v/>
      </c>
      <c r="AB435" s="2" t="str" cm="1">
        <f t="array" ref="AB435">IFERROR(_xlfn.XLOOKUP(AVANZA[[#This Row],[ID_Peticion]],Tabla6[[#All],[NUM_PETICION]],Tabla6[[#All],[FEC_LEGAL]],"",0),"")</f>
        <v/>
      </c>
      <c r="AC435" s="14">
        <f ca="1">IF(AVANZA[[#This Row],[FECHA LEG]]&lt;&gt;0,IFERROR(AVANZA[[#This Row],[FECHA LEG]]-AVANZA[[#This Row],[FechaIniEstadoSubPetAtis]],0),TODAY()-AVANZA[[#This Row],[FechaIniEstadoSubPetAtis]])</f>
        <v>0</v>
      </c>
      <c r="AD435" s="35">
        <f ca="1">IF(AVANZA[[#This Row],[FINAL Vs LG]]&lt;&gt;0,IF(AVANZA[[#This Row],[FINAL Vs LG]]&lt;7.1,"100%",IF(AND(AVANZA[[#This Row],[FINAL Vs LG]]&gt;7.1,AVANZA[[#This Row],[FINAL Vs LG]]&lt;11.1),"50%","0%")),0)</f>
        <v>0</v>
      </c>
      <c r="AE435" s="14">
        <f ca="1">VLOOKUP(DAY(TODAY()),BACK!F:G,2,0)</f>
        <v>14</v>
      </c>
      <c r="AF435" s="14">
        <f>BACK!$I$2</f>
        <v>24</v>
      </c>
      <c r="AG435" s="14">
        <f>IF(AVANZA[[#This Row],[Oferta_empaquetada_comisiones]]="SI",1,0)</f>
        <v>0</v>
      </c>
      <c r="AH435" s="36">
        <f>IF(AVANZA[[#This Row],[Variable]]="TERMINADA",IFERROR(VLOOKUP(AVANZA[[#This Row],[SUPERVISOR]],Tabla2[#All],4,0),0),)</f>
        <v>0</v>
      </c>
      <c r="AI435" s="14">
        <f>IF(AVANZA[[#This Row],[Producto]]="BA",1,0)</f>
        <v>1</v>
      </c>
      <c r="AJ435" s="14">
        <f>IF(AVANZA[[#This Row],[Producto]]="DUO",1,0)</f>
        <v>0</v>
      </c>
      <c r="AK435" s="14">
        <f>IF(AVANZA[[#This Row],[Producto]]="TRIO",1,0)</f>
        <v>0</v>
      </c>
      <c r="AL435" t="s">
        <v>435</v>
      </c>
      <c r="AM435">
        <v>-1</v>
      </c>
      <c r="AN435">
        <v>-1</v>
      </c>
      <c r="AO435" t="s">
        <v>16566</v>
      </c>
      <c r="AP435" s="1">
        <v>46148.912569444445</v>
      </c>
      <c r="AQ435">
        <v>-1</v>
      </c>
      <c r="AR435" t="s">
        <v>16567</v>
      </c>
      <c r="AS435">
        <v>-1</v>
      </c>
      <c r="AT435">
        <v>-1</v>
      </c>
      <c r="AU435">
        <v>-1</v>
      </c>
      <c r="AV435">
        <v>-1</v>
      </c>
      <c r="AW435">
        <v>-1</v>
      </c>
      <c r="AX435" t="s">
        <v>224</v>
      </c>
      <c r="AY435">
        <v>-1</v>
      </c>
      <c r="AZ435">
        <v>2026</v>
      </c>
      <c r="BA435">
        <v>5</v>
      </c>
      <c r="BB435">
        <v>10</v>
      </c>
      <c r="BC435">
        <v>-1</v>
      </c>
      <c r="BD435" t="s">
        <v>225</v>
      </c>
      <c r="BE435">
        <v>-1</v>
      </c>
      <c r="BF435">
        <v>20001623749494</v>
      </c>
      <c r="BG435" t="s">
        <v>319</v>
      </c>
      <c r="BH435" t="s">
        <v>320</v>
      </c>
      <c r="BI435" t="s">
        <v>16568</v>
      </c>
      <c r="BJ435">
        <v>-1</v>
      </c>
      <c r="BK435">
        <v>-1</v>
      </c>
      <c r="BL435">
        <v>-1</v>
      </c>
      <c r="BM435" t="s">
        <v>573</v>
      </c>
      <c r="BN435" t="s">
        <v>230</v>
      </c>
      <c r="BO435" t="s">
        <v>16569</v>
      </c>
      <c r="BP435" t="s">
        <v>380</v>
      </c>
      <c r="BQ435">
        <v>2026</v>
      </c>
      <c r="BR435">
        <v>5</v>
      </c>
      <c r="BS435">
        <v>6</v>
      </c>
      <c r="BT435" s="1">
        <v>46152.649861111109</v>
      </c>
      <c r="BU435" t="s">
        <v>575</v>
      </c>
      <c r="BV435" s="2">
        <v>46152</v>
      </c>
      <c r="BW435" t="s">
        <v>576</v>
      </c>
      <c r="BX435" s="2">
        <v>46148</v>
      </c>
      <c r="BY435" s="2">
        <v>46152</v>
      </c>
      <c r="BZ435" t="s">
        <v>235</v>
      </c>
      <c r="CA435" t="s">
        <v>297</v>
      </c>
      <c r="CB435" t="s">
        <v>297</v>
      </c>
      <c r="CC435" t="s">
        <v>16570</v>
      </c>
      <c r="CD435" t="s">
        <v>2047</v>
      </c>
      <c r="CE435">
        <v>-1</v>
      </c>
      <c r="CF435" t="s">
        <v>300</v>
      </c>
      <c r="CG435" t="s">
        <v>301</v>
      </c>
      <c r="CH435" t="s">
        <v>242</v>
      </c>
      <c r="CI435">
        <v>1193125457</v>
      </c>
      <c r="CJ435" t="s">
        <v>445</v>
      </c>
      <c r="CK435" t="s">
        <v>245</v>
      </c>
      <c r="CL435" t="s">
        <v>246</v>
      </c>
      <c r="CM435" t="s">
        <v>247</v>
      </c>
      <c r="CN435" t="s">
        <v>359</v>
      </c>
      <c r="CT435" t="s">
        <v>330</v>
      </c>
      <c r="CU435" t="s">
        <v>225</v>
      </c>
      <c r="CW435" t="s">
        <v>319</v>
      </c>
      <c r="CX435" t="s">
        <v>320</v>
      </c>
      <c r="CY435" t="s">
        <v>13643</v>
      </c>
      <c r="DA435" t="s">
        <v>250</v>
      </c>
      <c r="DB435">
        <v>-1</v>
      </c>
      <c r="DF435" t="s">
        <v>955</v>
      </c>
      <c r="DJ435" t="s">
        <v>252</v>
      </c>
      <c r="DK435" t="s">
        <v>253</v>
      </c>
      <c r="DL435" t="s">
        <v>253</v>
      </c>
      <c r="DN435" t="s">
        <v>255</v>
      </c>
      <c r="DR435" t="s">
        <v>449</v>
      </c>
      <c r="DS435" t="s">
        <v>445</v>
      </c>
      <c r="DT435" t="s">
        <v>444</v>
      </c>
      <c r="DV435">
        <v>1</v>
      </c>
      <c r="DW435" t="s">
        <v>283</v>
      </c>
      <c r="ED435" s="2">
        <v>46152</v>
      </c>
      <c r="EF435">
        <v>12</v>
      </c>
      <c r="EP435" t="s">
        <v>258</v>
      </c>
      <c r="FA435" t="s">
        <v>245</v>
      </c>
      <c r="FB435" t="s">
        <v>308</v>
      </c>
      <c r="FD435" t="s">
        <v>308</v>
      </c>
      <c r="FE435" t="s">
        <v>309</v>
      </c>
      <c r="FF435" t="s">
        <v>309</v>
      </c>
      <c r="FK435" t="s">
        <v>263</v>
      </c>
      <c r="FN435" t="s">
        <v>359</v>
      </c>
      <c r="FO435" t="s">
        <v>366</v>
      </c>
      <c r="FR435">
        <v>0</v>
      </c>
      <c r="GB435" t="s">
        <v>266</v>
      </c>
      <c r="GM435">
        <v>0</v>
      </c>
      <c r="GS435" t="s">
        <v>267</v>
      </c>
      <c r="GT435" s="2"/>
      <c r="GU435" t="s">
        <v>268</v>
      </c>
      <c r="GV435" t="s">
        <v>269</v>
      </c>
      <c r="GW435" t="s">
        <v>394</v>
      </c>
      <c r="GZ435" t="s">
        <v>395</v>
      </c>
      <c r="HE435" t="s">
        <v>230</v>
      </c>
      <c r="HF435" t="s">
        <v>16571</v>
      </c>
      <c r="HR435" t="s">
        <v>278</v>
      </c>
      <c r="HV435">
        <v>94990</v>
      </c>
      <c r="HW435" t="s">
        <v>281</v>
      </c>
      <c r="HY435">
        <v>0</v>
      </c>
      <c r="HZ435">
        <v>0</v>
      </c>
      <c r="IA435" t="s">
        <v>281</v>
      </c>
      <c r="IB435" t="s">
        <v>281</v>
      </c>
      <c r="IC435" t="s">
        <v>16572</v>
      </c>
      <c r="IE435" t="s">
        <v>283</v>
      </c>
      <c r="IF435" t="s">
        <v>283</v>
      </c>
      <c r="IG435" t="s">
        <v>283</v>
      </c>
      <c r="IH435" t="s">
        <v>284</v>
      </c>
      <c r="II435" t="s">
        <v>285</v>
      </c>
      <c r="IJ435" t="s">
        <v>286</v>
      </c>
      <c r="IK435" t="s">
        <v>278</v>
      </c>
      <c r="IL435" t="s">
        <v>371</v>
      </c>
      <c r="IM435" t="s">
        <v>288</v>
      </c>
      <c r="IN435" t="s">
        <v>290</v>
      </c>
      <c r="IP435" t="s">
        <v>290</v>
      </c>
      <c r="IQ435" t="s">
        <v>284</v>
      </c>
      <c r="IS435" t="s">
        <v>736</v>
      </c>
      <c r="IT435" t="s">
        <v>561</v>
      </c>
      <c r="IY435" t="s">
        <v>281</v>
      </c>
    </row>
    <row r="436" spans="1:259" x14ac:dyDescent="0.3">
      <c r="A436" s="14">
        <f>DAY(AVANZA[[#This Row],[FechaSeguimiento]])</f>
        <v>10</v>
      </c>
      <c r="B436" s="14">
        <f>MONTH(AVANZA[[#This Row],[FechaSeguimiento]])</f>
        <v>5</v>
      </c>
      <c r="C436"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436" t="str">
        <f>LOWER(IFERROR(VLOOKUP(AVANZA[[#This Row],[ID_Peticion]],CANCELADAS[#All],2,0),""))</f>
        <v>qt - recursos mal aprovisionados</v>
      </c>
      <c r="E436" t="str">
        <f>LOWER(IFERROR(VLOOKUP(AVANZA[[#This Row],[ID_Peticion]],CANCELADAS[#All],3,0),""))</f>
        <v>tecnico</v>
      </c>
      <c r="F436" t="str">
        <f>LOWER(IF(AVANZA[[#This Row],[CEDULA CLIENTE]]&lt;&gt;""," CC: " &amp; COUNTIFS(AVANZA[CEDULA CLIENTE],AVANZA[[#This Row],[CEDULA CLIENTE]]),"")&amp; IF(AVANZA[[#This Row],[Direccion]]&lt;&gt;""," DIR: " &amp; COUNTIFS(AVANZA[Direccion],AVANZA[[#This Row],[Direccion]]),""))</f>
        <v xml:space="preserve"> dir: 1</v>
      </c>
      <c r="G436" t="str">
        <f>IFERROR(VLOOKUP(AVANZA[[#This Row],[Cedula_Vendedor_Atis]],PLANTA[[#All],[CEDULA]:[LINEA]],3,0),"No Cruza")</f>
        <v>Michael Rodriguez</v>
      </c>
      <c r="H436" t="str">
        <f>IFERROR(VLOOKUP(AVANZA[[#This Row],[Cedula_Vendedor_Atis]],PLANTA[[#All],[CEDULA]:[LINEA]],4,0),"No Cruza")</f>
        <v>Móvil</v>
      </c>
      <c r="I436" t="str">
        <f>LOWER(IF(AVANZA[[#This Row],[ATRIBUIBLE]]="",AVANZA[[#This Row],[Variable]],AVANZA[[#This Row],[ATRIBUIBLE]]))</f>
        <v>tecnico</v>
      </c>
      <c r="J436" s="14">
        <f>IF(AVANZA[[#This Row],[Variable]]=AVANZA[[#Headers],[TERMINADA]],1,0)</f>
        <v>0</v>
      </c>
      <c r="K436" s="14">
        <f>IF(AVANZA[[#This Row],[Variable]]=AVANZA[[#Headers],[ANULADA]],1,0)</f>
        <v>1</v>
      </c>
      <c r="L436" s="14">
        <f>IF(AVANZA[[#This Row],[Variable]]=AVANZA[[#Headers],[PENDIENTE]],1,0)</f>
        <v>0</v>
      </c>
      <c r="M436" s="14">
        <f>IF(AVANZA[[#This Row],[ESTADO AGENDA]]="AGENDADA",1,0)</f>
        <v>0</v>
      </c>
      <c r="N436" s="14">
        <f>IF(AVANZA[[#This Row],[ESTADO AGENDA]]="PENDIENTE DE AGENDAR",1,0)</f>
        <v>0</v>
      </c>
      <c r="O436" s="14">
        <f>IF(AVANZA[[#This Row],[ESTADO AGENDA]]="SUSPENDIDA",1,0)</f>
        <v>0</v>
      </c>
      <c r="P436" t="str" cm="1">
        <f t="array" ref="P436">_xlfn.XLOOKUP(AVANZA[[#This Row],[Num_Agrupacion_Pet_Atis]],Tabla1[[#All],[Numero_de_actuacion]],Tabla1[[#All],[Estado_de_la_orden]],"",0)</f>
        <v/>
      </c>
      <c r="Q436" s="2" t="str" cm="1">
        <f t="array" ref="Q436">_xlfn.XLOOKUP(AVANZA[[#This Row],[Num_Agrupacion_Pet_Atis]],Tabla1[[#All],[Numero_de_actuacion]],Tabla1[[#All],[Fecha_de_la_cita]],"",0)</f>
        <v/>
      </c>
      <c r="R436" t="str" cm="1">
        <f t="array" ref="R436">_xlfn.XLOOKUP(AVANZA[[#This Row],[Num_Agrupacion_Pet_Atis]],Tabla1[[#All],[Numero_de_actuacion]],Tabla1[[#All],[Franja_horaria_de_la_cita]],"",0)</f>
        <v/>
      </c>
      <c r="S436" s="14" t="str">
        <f>IFERROR(DAY(AVANZA[[#This Row],[FECHA AGENDA]]),"")</f>
        <v/>
      </c>
      <c r="T436" s="14" t="str">
        <f>IFERROR(MONTH(AVANZA[[#This Row],[FECHA AGENDA]]),"")</f>
        <v/>
      </c>
      <c r="U436" t="str" cm="1">
        <f t="array" ref="U436">_xlfn.XLOOKUP(AVANZA[[#This Row],[Num_Agrupacion_Pet_Atis]],Tabla1[[#All],[Numero_de_actuacion]],Tabla1[[#All],[Motivo_de_suspension]],"",0)</f>
        <v/>
      </c>
      <c r="V436" s="2" t="str" cm="1">
        <f t="array" ref="V436">_xlfn.XLOOKUP(AVANZA[[#This Row],[Num_Agrupacion_Pet_Atis]],Tabla1[[#All],[Numero_de_actuacion]],Tabla1[[#All],[No_identificacion_cliente]],"",0)</f>
        <v/>
      </c>
      <c r="W436" s="2" t="str" cm="1">
        <f t="array" ref="W436">_xlfn.XLOOKUP(AVANZA[[#This Row],[Num_Agrupacion_Pet_Atis]],Tabla1[[#All],[Numero_de_actuacion]],Tabla1[[#All],[Movil_de_contacto]],"",0)</f>
        <v/>
      </c>
      <c r="X436" s="14">
        <f>IF(OR(AVANZA[[#This Row],[ESTADO LEG]]="Legalizada grabacion",AVANZA[[#This Row],[ESTADO LEG]]="Legalizada aut"),1,0)</f>
        <v>0</v>
      </c>
      <c r="Y436" s="14">
        <f>IF(OR(AVANZA[[#This Row],[ESTADO LEG]]="pdte legalizar",AVANZA[[#This Row],[ESTADO LEG]]="No cruza"),1,0)</f>
        <v>0</v>
      </c>
      <c r="Z436" t="str" cm="1">
        <f t="array" ref="Z436">IF(AVANZA[[#This Row],[Variable]]="Terminada",LOWER(_xlfn.XLOOKUP(AVANZA[[#This Row],[ID_Peticion]],Tabla6[[#All],[NUM_PETICION]],Tabla6[[#All],[ESTADO_LEG]],"NO CRUZA",0)),AVANZA[[#This Row],[Variable]])</f>
        <v>ANULADA</v>
      </c>
      <c r="AA436" t="str" cm="1">
        <f t="array" ref="AA436">_xlfn.XLOOKUP(AVANZA[[#This Row],[ID_Peticion]],Tabla6[[#All],[NUM_PETICION]],Tabla6[[#All],[DIF_DIAS]],"",0)</f>
        <v/>
      </c>
      <c r="AB436" s="2" t="str" cm="1">
        <f t="array" ref="AB436">IFERROR(_xlfn.XLOOKUP(AVANZA[[#This Row],[ID_Peticion]],Tabla6[[#All],[NUM_PETICION]],Tabla6[[#All],[FEC_LEGAL]],"",0),"")</f>
        <v/>
      </c>
      <c r="AC436" s="14">
        <f ca="1">IF(AVANZA[[#This Row],[FECHA LEG]]&lt;&gt;0,IFERROR(AVANZA[[#This Row],[FECHA LEG]]-AVANZA[[#This Row],[FechaIniEstadoSubPetAtis]],0),TODAY()-AVANZA[[#This Row],[FechaIniEstadoSubPetAtis]])</f>
        <v>0</v>
      </c>
      <c r="AD436" s="35">
        <f ca="1">IF(AVANZA[[#This Row],[FINAL Vs LG]]&lt;&gt;0,IF(AVANZA[[#This Row],[FINAL Vs LG]]&lt;7.1,"100%",IF(AND(AVANZA[[#This Row],[FINAL Vs LG]]&gt;7.1,AVANZA[[#This Row],[FINAL Vs LG]]&lt;11.1),"50%","0%")),0)</f>
        <v>0</v>
      </c>
      <c r="AE436" s="14">
        <f ca="1">VLOOKUP(DAY(TODAY()),BACK!F:G,2,0)</f>
        <v>14</v>
      </c>
      <c r="AF436" s="14">
        <f>BACK!$I$2</f>
        <v>24</v>
      </c>
      <c r="AG436" s="14">
        <f>IF(AVANZA[[#This Row],[Oferta_empaquetada_comisiones]]="SI",1,0)</f>
        <v>0</v>
      </c>
      <c r="AH436" s="36">
        <f>IF(AVANZA[[#This Row],[Variable]]="TERMINADA",IFERROR(VLOOKUP(AVANZA[[#This Row],[SUPERVISOR]],Tabla2[#All],4,0),0),)</f>
        <v>0</v>
      </c>
      <c r="AI436" s="14">
        <f>IF(AVANZA[[#This Row],[Producto]]="BA",1,0)</f>
        <v>0</v>
      </c>
      <c r="AJ436" s="14">
        <f>IF(AVANZA[[#This Row],[Producto]]="DUO",1,0)</f>
        <v>0</v>
      </c>
      <c r="AK436" s="14">
        <f>IF(AVANZA[[#This Row],[Producto]]="TRIO",1,0)</f>
        <v>1</v>
      </c>
      <c r="AL436" t="s">
        <v>16573</v>
      </c>
      <c r="AM436">
        <v>-1</v>
      </c>
      <c r="AN436">
        <v>-1</v>
      </c>
      <c r="AO436" t="s">
        <v>16574</v>
      </c>
      <c r="AP436" s="1">
        <v>46147.378877314812</v>
      </c>
      <c r="AQ436">
        <v>-1</v>
      </c>
      <c r="AR436" t="s">
        <v>16575</v>
      </c>
      <c r="AS436">
        <v>-1</v>
      </c>
      <c r="AT436">
        <v>-1</v>
      </c>
      <c r="AU436">
        <v>-1</v>
      </c>
      <c r="AV436">
        <v>-1</v>
      </c>
      <c r="AW436">
        <v>-1</v>
      </c>
      <c r="AX436" t="s">
        <v>224</v>
      </c>
      <c r="AY436">
        <v>-1</v>
      </c>
      <c r="AZ436">
        <v>2026</v>
      </c>
      <c r="BA436">
        <v>5</v>
      </c>
      <c r="BB436">
        <v>10</v>
      </c>
      <c r="BC436">
        <v>-1</v>
      </c>
      <c r="BD436" t="s">
        <v>225</v>
      </c>
      <c r="BE436">
        <v>-1</v>
      </c>
      <c r="BF436">
        <v>20001622725235</v>
      </c>
      <c r="BG436" t="s">
        <v>611</v>
      </c>
      <c r="BH436" t="s">
        <v>612</v>
      </c>
      <c r="BI436" t="s">
        <v>16576</v>
      </c>
      <c r="BJ436">
        <v>-1</v>
      </c>
      <c r="BK436">
        <v>-1</v>
      </c>
      <c r="BL436">
        <v>-1</v>
      </c>
      <c r="BM436" t="s">
        <v>573</v>
      </c>
      <c r="BN436" t="s">
        <v>230</v>
      </c>
      <c r="BO436" t="s">
        <v>16577</v>
      </c>
      <c r="BP436" t="s">
        <v>380</v>
      </c>
      <c r="BQ436">
        <v>2026</v>
      </c>
      <c r="BR436">
        <v>5</v>
      </c>
      <c r="BS436">
        <v>5</v>
      </c>
      <c r="BT436" s="1">
        <v>46152.133414351854</v>
      </c>
      <c r="BU436" t="s">
        <v>575</v>
      </c>
      <c r="BV436" s="2">
        <v>46152</v>
      </c>
      <c r="BW436" t="s">
        <v>576</v>
      </c>
      <c r="BX436" s="2">
        <v>46147</v>
      </c>
      <c r="BY436" s="2">
        <v>46152</v>
      </c>
      <c r="BZ436" t="s">
        <v>235</v>
      </c>
      <c r="CA436" t="s">
        <v>1280</v>
      </c>
      <c r="CB436" t="s">
        <v>1281</v>
      </c>
      <c r="CC436" t="s">
        <v>16578</v>
      </c>
      <c r="CD436" t="s">
        <v>16579</v>
      </c>
      <c r="CE436">
        <v>-1</v>
      </c>
      <c r="CF436" t="s">
        <v>1283</v>
      </c>
      <c r="CG436" t="s">
        <v>1284</v>
      </c>
      <c r="CH436" t="s">
        <v>357</v>
      </c>
      <c r="CI436">
        <v>1012332128</v>
      </c>
      <c r="CJ436" t="s">
        <v>16581</v>
      </c>
      <c r="CK436" t="s">
        <v>245</v>
      </c>
      <c r="CL436" t="s">
        <v>246</v>
      </c>
      <c r="CM436" t="s">
        <v>247</v>
      </c>
      <c r="CN436" t="s">
        <v>248</v>
      </c>
      <c r="CT436" t="s">
        <v>386</v>
      </c>
      <c r="CU436" t="s">
        <v>387</v>
      </c>
      <c r="CW436" t="s">
        <v>621</v>
      </c>
      <c r="CX436" t="s">
        <v>622</v>
      </c>
      <c r="CY436" t="s">
        <v>1276</v>
      </c>
      <c r="DA436" t="s">
        <v>250</v>
      </c>
      <c r="DB436">
        <v>-1</v>
      </c>
      <c r="DF436" t="s">
        <v>955</v>
      </c>
      <c r="DJ436" t="s">
        <v>252</v>
      </c>
      <c r="DK436" t="s">
        <v>253</v>
      </c>
      <c r="DL436" t="s">
        <v>253</v>
      </c>
      <c r="DN436" t="s">
        <v>390</v>
      </c>
      <c r="DR436" t="s">
        <v>16582</v>
      </c>
      <c r="DS436" t="s">
        <v>16581</v>
      </c>
      <c r="DT436" t="s">
        <v>16580</v>
      </c>
      <c r="DV436">
        <v>1</v>
      </c>
      <c r="DW436" t="s">
        <v>331</v>
      </c>
      <c r="ED436" s="2">
        <v>46152</v>
      </c>
      <c r="EF436">
        <v>12</v>
      </c>
      <c r="EP436" t="s">
        <v>258</v>
      </c>
      <c r="FA436" t="s">
        <v>245</v>
      </c>
      <c r="FB436" t="s">
        <v>1284</v>
      </c>
      <c r="FD436" t="s">
        <v>1284</v>
      </c>
      <c r="FE436" t="s">
        <v>1286</v>
      </c>
      <c r="FF436" t="s">
        <v>1286</v>
      </c>
      <c r="FK436" t="s">
        <v>263</v>
      </c>
      <c r="FN436" t="s">
        <v>248</v>
      </c>
      <c r="FO436" t="s">
        <v>265</v>
      </c>
      <c r="FR436">
        <v>0</v>
      </c>
      <c r="GB436" t="s">
        <v>266</v>
      </c>
      <c r="GM436">
        <v>0</v>
      </c>
      <c r="GS436" t="s">
        <v>267</v>
      </c>
      <c r="GT436" s="2"/>
      <c r="GU436" t="s">
        <v>268</v>
      </c>
      <c r="GV436" t="s">
        <v>335</v>
      </c>
      <c r="GW436" t="s">
        <v>270</v>
      </c>
      <c r="GX436" t="s">
        <v>250</v>
      </c>
      <c r="GY436" t="s">
        <v>271</v>
      </c>
      <c r="GZ436" t="s">
        <v>273</v>
      </c>
      <c r="HE436" t="s">
        <v>230</v>
      </c>
      <c r="HF436" t="s">
        <v>16583</v>
      </c>
      <c r="HR436" t="s">
        <v>278</v>
      </c>
      <c r="HV436">
        <v>136900</v>
      </c>
      <c r="HW436" t="s">
        <v>279</v>
      </c>
      <c r="HY436">
        <v>0</v>
      </c>
      <c r="HZ436">
        <v>0</v>
      </c>
      <c r="IA436" t="s">
        <v>279</v>
      </c>
      <c r="IB436" t="s">
        <v>281</v>
      </c>
      <c r="IC436" t="s">
        <v>16584</v>
      </c>
      <c r="IE436" t="s">
        <v>283</v>
      </c>
      <c r="IF436" t="s">
        <v>283</v>
      </c>
      <c r="IG436" t="s">
        <v>283</v>
      </c>
      <c r="IH436" t="s">
        <v>284</v>
      </c>
      <c r="II436" t="s">
        <v>285</v>
      </c>
      <c r="IJ436" t="s">
        <v>286</v>
      </c>
      <c r="IK436" t="s">
        <v>278</v>
      </c>
      <c r="IL436" t="s">
        <v>287</v>
      </c>
      <c r="IM436" t="s">
        <v>288</v>
      </c>
      <c r="IN436" t="s">
        <v>958</v>
      </c>
      <c r="IP436" t="s">
        <v>1279</v>
      </c>
      <c r="IQ436" t="s">
        <v>284</v>
      </c>
      <c r="IS436" t="s">
        <v>291</v>
      </c>
      <c r="IT436" t="s">
        <v>372</v>
      </c>
      <c r="IU436" t="s">
        <v>373</v>
      </c>
      <c r="IV436" t="s">
        <v>373</v>
      </c>
      <c r="IW436" t="s">
        <v>373</v>
      </c>
      <c r="IY436" t="s">
        <v>281</v>
      </c>
    </row>
    <row r="437" spans="1:259" x14ac:dyDescent="0.3">
      <c r="A437" s="14">
        <f>DAY(AVANZA[[#This Row],[FechaSeguimiento]])</f>
        <v>10</v>
      </c>
      <c r="B437" s="14">
        <f>MONTH(AVANZA[[#This Row],[FechaSeguimiento]])</f>
        <v>5</v>
      </c>
      <c r="C437"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437" t="str">
        <f>LOWER(IFERROR(VLOOKUP(AVANZA[[#This Row],[ID_Peticion]],CANCELADAS[#All],2,0),""))</f>
        <v>qt - no existe red ftth</v>
      </c>
      <c r="E437" t="str">
        <f>LOWER(IFERROR(VLOOKUP(AVANZA[[#This Row],[ID_Peticion]],CANCELADAS[#All],3,0),""))</f>
        <v>tecnico</v>
      </c>
      <c r="F437" t="str">
        <f>LOWER(IF(AVANZA[[#This Row],[CEDULA CLIENTE]]&lt;&gt;""," CC: " &amp; COUNTIFS(AVANZA[CEDULA CLIENTE],AVANZA[[#This Row],[CEDULA CLIENTE]]),"")&amp; IF(AVANZA[[#This Row],[Direccion]]&lt;&gt;""," DIR: " &amp; COUNTIFS(AVANZA[Direccion],AVANZA[[#This Row],[Direccion]]),""))</f>
        <v xml:space="preserve"> dir: 1</v>
      </c>
      <c r="G437" t="str">
        <f>IFERROR(VLOOKUP(AVANZA[[#This Row],[Cedula_Vendedor_Atis]],PLANTA[[#All],[CEDULA]:[LINEA]],3,0),"No Cruza")</f>
        <v>Marisol Avella</v>
      </c>
      <c r="H437" t="str">
        <f>IFERROR(VLOOKUP(AVANZA[[#This Row],[Cedula_Vendedor_Atis]],PLANTA[[#All],[CEDULA]:[LINEA]],4,0),"No Cruza")</f>
        <v>Fija</v>
      </c>
      <c r="I437" t="str">
        <f>LOWER(IF(AVANZA[[#This Row],[ATRIBUIBLE]]="",AVANZA[[#This Row],[Variable]],AVANZA[[#This Row],[ATRIBUIBLE]]))</f>
        <v>tecnico</v>
      </c>
      <c r="J437" s="14">
        <f>IF(AVANZA[[#This Row],[Variable]]=AVANZA[[#Headers],[TERMINADA]],1,0)</f>
        <v>0</v>
      </c>
      <c r="K437" s="14">
        <f>IF(AVANZA[[#This Row],[Variable]]=AVANZA[[#Headers],[ANULADA]],1,0)</f>
        <v>1</v>
      </c>
      <c r="L437" s="14">
        <f>IF(AVANZA[[#This Row],[Variable]]=AVANZA[[#Headers],[PENDIENTE]],1,0)</f>
        <v>0</v>
      </c>
      <c r="M437" s="14">
        <f>IF(AVANZA[[#This Row],[ESTADO AGENDA]]="AGENDADA",1,0)</f>
        <v>0</v>
      </c>
      <c r="N437" s="14">
        <f>IF(AVANZA[[#This Row],[ESTADO AGENDA]]="PENDIENTE DE AGENDAR",1,0)</f>
        <v>0</v>
      </c>
      <c r="O437" s="14">
        <f>IF(AVANZA[[#This Row],[ESTADO AGENDA]]="SUSPENDIDA",1,0)</f>
        <v>0</v>
      </c>
      <c r="P437" t="str" cm="1">
        <f t="array" ref="P437">_xlfn.XLOOKUP(AVANZA[[#This Row],[Num_Agrupacion_Pet_Atis]],Tabla1[[#All],[Numero_de_actuacion]],Tabla1[[#All],[Estado_de_la_orden]],"",0)</f>
        <v/>
      </c>
      <c r="Q437" s="2" t="str" cm="1">
        <f t="array" ref="Q437">_xlfn.XLOOKUP(AVANZA[[#This Row],[Num_Agrupacion_Pet_Atis]],Tabla1[[#All],[Numero_de_actuacion]],Tabla1[[#All],[Fecha_de_la_cita]],"",0)</f>
        <v/>
      </c>
      <c r="R437" t="str" cm="1">
        <f t="array" ref="R437">_xlfn.XLOOKUP(AVANZA[[#This Row],[Num_Agrupacion_Pet_Atis]],Tabla1[[#All],[Numero_de_actuacion]],Tabla1[[#All],[Franja_horaria_de_la_cita]],"",0)</f>
        <v/>
      </c>
      <c r="S437" s="14" t="str">
        <f>IFERROR(DAY(AVANZA[[#This Row],[FECHA AGENDA]]),"")</f>
        <v/>
      </c>
      <c r="T437" s="14" t="str">
        <f>IFERROR(MONTH(AVANZA[[#This Row],[FECHA AGENDA]]),"")</f>
        <v/>
      </c>
      <c r="U437" t="str" cm="1">
        <f t="array" ref="U437">_xlfn.XLOOKUP(AVANZA[[#This Row],[Num_Agrupacion_Pet_Atis]],Tabla1[[#All],[Numero_de_actuacion]],Tabla1[[#All],[Motivo_de_suspension]],"",0)</f>
        <v/>
      </c>
      <c r="V437" s="2" t="str" cm="1">
        <f t="array" ref="V437">_xlfn.XLOOKUP(AVANZA[[#This Row],[Num_Agrupacion_Pet_Atis]],Tabla1[[#All],[Numero_de_actuacion]],Tabla1[[#All],[No_identificacion_cliente]],"",0)</f>
        <v/>
      </c>
      <c r="W437" s="2" t="str" cm="1">
        <f t="array" ref="W437">_xlfn.XLOOKUP(AVANZA[[#This Row],[Num_Agrupacion_Pet_Atis]],Tabla1[[#All],[Numero_de_actuacion]],Tabla1[[#All],[Movil_de_contacto]],"",0)</f>
        <v/>
      </c>
      <c r="X437" s="14">
        <f>IF(OR(AVANZA[[#This Row],[ESTADO LEG]]="Legalizada grabacion",AVANZA[[#This Row],[ESTADO LEG]]="Legalizada aut"),1,0)</f>
        <v>0</v>
      </c>
      <c r="Y437" s="14">
        <f>IF(OR(AVANZA[[#This Row],[ESTADO LEG]]="pdte legalizar",AVANZA[[#This Row],[ESTADO LEG]]="No cruza"),1,0)</f>
        <v>0</v>
      </c>
      <c r="Z437" t="str" cm="1">
        <f t="array" ref="Z437">IF(AVANZA[[#This Row],[Variable]]="Terminada",LOWER(_xlfn.XLOOKUP(AVANZA[[#This Row],[ID_Peticion]],Tabla6[[#All],[NUM_PETICION]],Tabla6[[#All],[ESTADO_LEG]],"NO CRUZA",0)),AVANZA[[#This Row],[Variable]])</f>
        <v>ANULADA</v>
      </c>
      <c r="AA437" t="str" cm="1">
        <f t="array" ref="AA437">_xlfn.XLOOKUP(AVANZA[[#This Row],[ID_Peticion]],Tabla6[[#All],[NUM_PETICION]],Tabla6[[#All],[DIF_DIAS]],"",0)</f>
        <v/>
      </c>
      <c r="AB437" s="2" t="str" cm="1">
        <f t="array" ref="AB437">IFERROR(_xlfn.XLOOKUP(AVANZA[[#This Row],[ID_Peticion]],Tabla6[[#All],[NUM_PETICION]],Tabla6[[#All],[FEC_LEGAL]],"",0),"")</f>
        <v/>
      </c>
      <c r="AC437" s="14">
        <f ca="1">IF(AVANZA[[#This Row],[FECHA LEG]]&lt;&gt;0,IFERROR(AVANZA[[#This Row],[FECHA LEG]]-AVANZA[[#This Row],[FechaIniEstadoSubPetAtis]],0),TODAY()-AVANZA[[#This Row],[FechaIniEstadoSubPetAtis]])</f>
        <v>0</v>
      </c>
      <c r="AD437" s="35">
        <f ca="1">IF(AVANZA[[#This Row],[FINAL Vs LG]]&lt;&gt;0,IF(AVANZA[[#This Row],[FINAL Vs LG]]&lt;7.1,"100%",IF(AND(AVANZA[[#This Row],[FINAL Vs LG]]&gt;7.1,AVANZA[[#This Row],[FINAL Vs LG]]&lt;11.1),"50%","0%")),0)</f>
        <v>0</v>
      </c>
      <c r="AE437" s="14">
        <f ca="1">VLOOKUP(DAY(TODAY()),BACK!F:G,2,0)</f>
        <v>14</v>
      </c>
      <c r="AF437" s="14">
        <f>BACK!$I$2</f>
        <v>24</v>
      </c>
      <c r="AG437" s="14">
        <f>IF(AVANZA[[#This Row],[Oferta_empaquetada_comisiones]]="SI",1,0)</f>
        <v>0</v>
      </c>
      <c r="AH437" s="36">
        <f>IF(AVANZA[[#This Row],[Variable]]="TERMINADA",IFERROR(VLOOKUP(AVANZA[[#This Row],[SUPERVISOR]],Tabla2[#All],4,0),0),)</f>
        <v>0</v>
      </c>
      <c r="AI437" s="14">
        <f>IF(AVANZA[[#This Row],[Producto]]="BA",1,0)</f>
        <v>1</v>
      </c>
      <c r="AJ437" s="14">
        <f>IF(AVANZA[[#This Row],[Producto]]="DUO",1,0)</f>
        <v>0</v>
      </c>
      <c r="AK437" s="14">
        <f>IF(AVANZA[[#This Row],[Producto]]="TRIO",1,0)</f>
        <v>0</v>
      </c>
      <c r="AL437" t="s">
        <v>870</v>
      </c>
      <c r="AM437">
        <v>-1</v>
      </c>
      <c r="AN437">
        <v>-1</v>
      </c>
      <c r="AO437" t="s">
        <v>16585</v>
      </c>
      <c r="AP437" s="1">
        <v>46144.850694444445</v>
      </c>
      <c r="AQ437">
        <v>-1</v>
      </c>
      <c r="AR437" t="s">
        <v>16586</v>
      </c>
      <c r="AS437">
        <v>-1</v>
      </c>
      <c r="AT437">
        <v>-1</v>
      </c>
      <c r="AU437">
        <v>-1</v>
      </c>
      <c r="AV437">
        <v>-1</v>
      </c>
      <c r="AW437">
        <v>-1</v>
      </c>
      <c r="AX437" t="s">
        <v>224</v>
      </c>
      <c r="AY437">
        <v>-1</v>
      </c>
      <c r="AZ437">
        <v>2026</v>
      </c>
      <c r="BA437">
        <v>5</v>
      </c>
      <c r="BB437">
        <v>10</v>
      </c>
      <c r="BC437">
        <v>-1</v>
      </c>
      <c r="BD437" t="s">
        <v>225</v>
      </c>
      <c r="BE437">
        <v>-1</v>
      </c>
      <c r="BF437">
        <v>20001621527123</v>
      </c>
      <c r="BG437" t="s">
        <v>226</v>
      </c>
      <c r="BH437" t="s">
        <v>227</v>
      </c>
      <c r="BI437" t="s">
        <v>16587</v>
      </c>
      <c r="BJ437">
        <v>-1</v>
      </c>
      <c r="BK437">
        <v>-1</v>
      </c>
      <c r="BL437">
        <v>-1</v>
      </c>
      <c r="BM437" t="s">
        <v>573</v>
      </c>
      <c r="BN437" t="s">
        <v>230</v>
      </c>
      <c r="BO437" t="s">
        <v>16588</v>
      </c>
      <c r="BP437" t="s">
        <v>380</v>
      </c>
      <c r="BQ437">
        <v>2026</v>
      </c>
      <c r="BR437">
        <v>5</v>
      </c>
      <c r="BS437">
        <v>2</v>
      </c>
      <c r="BT437" s="1">
        <v>46152.070023148146</v>
      </c>
      <c r="BU437" t="s">
        <v>575</v>
      </c>
      <c r="BV437" s="2">
        <v>46152</v>
      </c>
      <c r="BW437" t="s">
        <v>576</v>
      </c>
      <c r="BX437" s="2">
        <v>46144</v>
      </c>
      <c r="BY437" s="2">
        <v>46152</v>
      </c>
      <c r="BZ437" t="s">
        <v>235</v>
      </c>
      <c r="CA437" t="s">
        <v>352</v>
      </c>
      <c r="CB437" t="s">
        <v>353</v>
      </c>
      <c r="CC437" t="s">
        <v>16589</v>
      </c>
      <c r="CD437" t="s">
        <v>3822</v>
      </c>
      <c r="CE437">
        <v>-1</v>
      </c>
      <c r="CF437" t="s">
        <v>356</v>
      </c>
      <c r="CG437" t="s">
        <v>301</v>
      </c>
      <c r="CH437" t="s">
        <v>357</v>
      </c>
      <c r="CI437">
        <v>1015443152</v>
      </c>
      <c r="CJ437" t="s">
        <v>877</v>
      </c>
      <c r="CK437" t="s">
        <v>245</v>
      </c>
      <c r="CL437" t="s">
        <v>409</v>
      </c>
      <c r="CM437" t="s">
        <v>247</v>
      </c>
      <c r="CN437" t="s">
        <v>410</v>
      </c>
      <c r="CT437" t="s">
        <v>386</v>
      </c>
      <c r="CU437" t="s">
        <v>225</v>
      </c>
      <c r="CW437" t="s">
        <v>226</v>
      </c>
      <c r="CX437" t="s">
        <v>227</v>
      </c>
      <c r="CY437" t="s">
        <v>13643</v>
      </c>
      <c r="DA437" t="s">
        <v>250</v>
      </c>
      <c r="DB437">
        <v>-1</v>
      </c>
      <c r="DF437" t="s">
        <v>955</v>
      </c>
      <c r="DJ437" t="s">
        <v>252</v>
      </c>
      <c r="DK437" t="s">
        <v>253</v>
      </c>
      <c r="DL437" t="s">
        <v>253</v>
      </c>
      <c r="DN437" t="s">
        <v>255</v>
      </c>
      <c r="DR437" t="s">
        <v>878</v>
      </c>
      <c r="DS437" t="s">
        <v>877</v>
      </c>
      <c r="DT437" t="s">
        <v>870</v>
      </c>
      <c r="DV437">
        <v>1</v>
      </c>
      <c r="DW437" t="s">
        <v>283</v>
      </c>
      <c r="ED437" s="2">
        <v>46152</v>
      </c>
      <c r="EE437" t="s">
        <v>361</v>
      </c>
      <c r="EF437">
        <v>9</v>
      </c>
      <c r="EP437" t="s">
        <v>258</v>
      </c>
      <c r="FA437" t="s">
        <v>245</v>
      </c>
      <c r="FB437" t="s">
        <v>363</v>
      </c>
      <c r="FD437" t="s">
        <v>363</v>
      </c>
      <c r="FE437" t="s">
        <v>364</v>
      </c>
      <c r="FF437" t="s">
        <v>364</v>
      </c>
      <c r="FK437" t="s">
        <v>263</v>
      </c>
      <c r="FN437" t="s">
        <v>410</v>
      </c>
      <c r="FO437" t="s">
        <v>414</v>
      </c>
      <c r="FR437">
        <v>0</v>
      </c>
      <c r="GB437" t="s">
        <v>266</v>
      </c>
      <c r="GM437">
        <v>0</v>
      </c>
      <c r="GS437" t="s">
        <v>267</v>
      </c>
      <c r="GT437" s="2"/>
      <c r="GU437" t="s">
        <v>268</v>
      </c>
      <c r="GV437" t="s">
        <v>335</v>
      </c>
      <c r="GW437" t="s">
        <v>270</v>
      </c>
      <c r="GX437" t="s">
        <v>250</v>
      </c>
      <c r="GY437" t="s">
        <v>271</v>
      </c>
      <c r="GZ437" t="s">
        <v>273</v>
      </c>
      <c r="HE437" t="s">
        <v>230</v>
      </c>
      <c r="HF437" t="s">
        <v>16590</v>
      </c>
      <c r="HR437" t="s">
        <v>278</v>
      </c>
      <c r="HV437">
        <v>85900</v>
      </c>
      <c r="HW437" t="s">
        <v>279</v>
      </c>
      <c r="HY437">
        <v>0</v>
      </c>
      <c r="HZ437">
        <v>0</v>
      </c>
      <c r="IA437" t="s">
        <v>279</v>
      </c>
      <c r="IB437" t="s">
        <v>281</v>
      </c>
      <c r="IC437" t="s">
        <v>16591</v>
      </c>
      <c r="IE437" t="s">
        <v>283</v>
      </c>
      <c r="IF437" t="s">
        <v>283</v>
      </c>
      <c r="IG437" t="s">
        <v>283</v>
      </c>
      <c r="IH437" t="s">
        <v>284</v>
      </c>
      <c r="II437" t="s">
        <v>285</v>
      </c>
      <c r="IJ437" t="s">
        <v>286</v>
      </c>
      <c r="IK437" t="s">
        <v>278</v>
      </c>
      <c r="IL437" t="s">
        <v>346</v>
      </c>
      <c r="IM437" t="s">
        <v>288</v>
      </c>
      <c r="IN437" t="s">
        <v>290</v>
      </c>
      <c r="IP437" t="s">
        <v>290</v>
      </c>
      <c r="IQ437" t="s">
        <v>284</v>
      </c>
      <c r="IS437" t="s">
        <v>291</v>
      </c>
      <c r="IT437" t="s">
        <v>14376</v>
      </c>
      <c r="IU437" t="s">
        <v>16592</v>
      </c>
      <c r="IV437" t="s">
        <v>16593</v>
      </c>
      <c r="IW437" t="s">
        <v>1230</v>
      </c>
      <c r="IY437" t="s">
        <v>281</v>
      </c>
    </row>
    <row r="438" spans="1:259" x14ac:dyDescent="0.3">
      <c r="A438" s="14">
        <f>DAY(AVANZA[[#This Row],[FechaSeguimiento]])</f>
        <v>10</v>
      </c>
      <c r="B438" s="14">
        <f>MONTH(AVANZA[[#This Row],[FechaSeguimiento]])</f>
        <v>5</v>
      </c>
      <c r="C438"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438" t="str">
        <f>LOWER(IFERROR(VLOOKUP(AVANZA[[#This Row],[ID_Peticion]],CANCELADAS[#All],2,0),""))</f>
        <v/>
      </c>
      <c r="E438" t="str">
        <f>LOWER(IFERROR(VLOOKUP(AVANZA[[#This Row],[ID_Peticion]],CANCELADAS[#All],3,0),""))</f>
        <v/>
      </c>
      <c r="F438" t="str">
        <f>LOWER(IF(AVANZA[[#This Row],[CEDULA CLIENTE]]&lt;&gt;""," CC: " &amp; COUNTIFS(AVANZA[CEDULA CLIENTE],AVANZA[[#This Row],[CEDULA CLIENTE]]),"")&amp; IF(AVANZA[[#This Row],[Direccion]]&lt;&gt;""," DIR: " &amp; COUNTIFS(AVANZA[Direccion],AVANZA[[#This Row],[Direccion]]),""))</f>
        <v xml:space="preserve"> dir: 1</v>
      </c>
      <c r="G438" t="str">
        <f>IFERROR(VLOOKUP(AVANZA[[#This Row],[Cedula_Vendedor_Atis]],PLANTA[[#All],[CEDULA]:[LINEA]],3,0),"No Cruza")</f>
        <v>Marisol Avella</v>
      </c>
      <c r="H438" t="str">
        <f>IFERROR(VLOOKUP(AVANZA[[#This Row],[Cedula_Vendedor_Atis]],PLANTA[[#All],[CEDULA]:[LINEA]],4,0),"No Cruza")</f>
        <v>Fija</v>
      </c>
      <c r="I438" t="str">
        <f>LOWER(IF(AVANZA[[#This Row],[ATRIBUIBLE]]="",AVANZA[[#This Row],[Variable]],AVANZA[[#This Row],[ATRIBUIBLE]]))</f>
        <v>terminada</v>
      </c>
      <c r="J438" s="14">
        <f>IF(AVANZA[[#This Row],[Variable]]=AVANZA[[#Headers],[TERMINADA]],1,0)</f>
        <v>1</v>
      </c>
      <c r="K438" s="14">
        <f>IF(AVANZA[[#This Row],[Variable]]=AVANZA[[#Headers],[ANULADA]],1,0)</f>
        <v>0</v>
      </c>
      <c r="L438" s="14">
        <f>IF(AVANZA[[#This Row],[Variable]]=AVANZA[[#Headers],[PENDIENTE]],1,0)</f>
        <v>0</v>
      </c>
      <c r="M438" s="14">
        <f>IF(AVANZA[[#This Row],[ESTADO AGENDA]]="AGENDADA",1,0)</f>
        <v>0</v>
      </c>
      <c r="N438" s="14">
        <f>IF(AVANZA[[#This Row],[ESTADO AGENDA]]="PENDIENTE DE AGENDAR",1,0)</f>
        <v>0</v>
      </c>
      <c r="O438" s="14">
        <f>IF(AVANZA[[#This Row],[ESTADO AGENDA]]="SUSPENDIDA",1,0)</f>
        <v>0</v>
      </c>
      <c r="P438" t="str" cm="1">
        <f t="array" ref="P438">_xlfn.XLOOKUP(AVANZA[[#This Row],[Num_Agrupacion_Pet_Atis]],Tabla1[[#All],[Numero_de_actuacion]],Tabla1[[#All],[Estado_de_la_orden]],"",0)</f>
        <v/>
      </c>
      <c r="Q438" s="2" t="str" cm="1">
        <f t="array" ref="Q438">_xlfn.XLOOKUP(AVANZA[[#This Row],[Num_Agrupacion_Pet_Atis]],Tabla1[[#All],[Numero_de_actuacion]],Tabla1[[#All],[Fecha_de_la_cita]],"",0)</f>
        <v/>
      </c>
      <c r="R438" t="str" cm="1">
        <f t="array" ref="R438">_xlfn.XLOOKUP(AVANZA[[#This Row],[Num_Agrupacion_Pet_Atis]],Tabla1[[#All],[Numero_de_actuacion]],Tabla1[[#All],[Franja_horaria_de_la_cita]],"",0)</f>
        <v/>
      </c>
      <c r="S438" s="14" t="str">
        <f>IFERROR(DAY(AVANZA[[#This Row],[FECHA AGENDA]]),"")</f>
        <v/>
      </c>
      <c r="T438" s="14" t="str">
        <f>IFERROR(MONTH(AVANZA[[#This Row],[FECHA AGENDA]]),"")</f>
        <v/>
      </c>
      <c r="U438" t="str" cm="1">
        <f t="array" ref="U438">_xlfn.XLOOKUP(AVANZA[[#This Row],[Num_Agrupacion_Pet_Atis]],Tabla1[[#All],[Numero_de_actuacion]],Tabla1[[#All],[Motivo_de_suspension]],"",0)</f>
        <v/>
      </c>
      <c r="V438" s="2" t="str" cm="1">
        <f t="array" ref="V438">_xlfn.XLOOKUP(AVANZA[[#This Row],[Num_Agrupacion_Pet_Atis]],Tabla1[[#All],[Numero_de_actuacion]],Tabla1[[#All],[No_identificacion_cliente]],"",0)</f>
        <v/>
      </c>
      <c r="W438" s="2" t="str" cm="1">
        <f t="array" ref="W438">_xlfn.XLOOKUP(AVANZA[[#This Row],[Num_Agrupacion_Pet_Atis]],Tabla1[[#All],[Numero_de_actuacion]],Tabla1[[#All],[Movil_de_contacto]],"",0)</f>
        <v/>
      </c>
      <c r="X438" s="14">
        <f>IF(OR(AVANZA[[#This Row],[ESTADO LEG]]="Legalizada grabacion",AVANZA[[#This Row],[ESTADO LEG]]="Legalizada aut"),1,0)</f>
        <v>0</v>
      </c>
      <c r="Y438" s="14">
        <f>IF(OR(AVANZA[[#This Row],[ESTADO LEG]]="pdte legalizar",AVANZA[[#This Row],[ESTADO LEG]]="No cruza"),1,0)</f>
        <v>1</v>
      </c>
      <c r="Z438" t="str" cm="1">
        <f t="array" ref="Z438">IF(AVANZA[[#This Row],[Variable]]="Terminada",LOWER(_xlfn.XLOOKUP(AVANZA[[#This Row],[ID_Peticion]],Tabla6[[#All],[NUM_PETICION]],Tabla6[[#All],[ESTADO_LEG]],"NO CRUZA",0)),AVANZA[[#This Row],[Variable]])</f>
        <v>pdte legalizar</v>
      </c>
      <c r="AA438" cm="1">
        <f t="array" ref="AA438">_xlfn.XLOOKUP(AVANZA[[#This Row],[ID_Peticion]],Tabla6[[#All],[NUM_PETICION]],Tabla6[[#All],[DIF_DIAS]],"",0)</f>
        <v>3</v>
      </c>
      <c r="AB438" s="2" cm="1">
        <f t="array" ref="AB438">IFERROR(_xlfn.XLOOKUP(AVANZA[[#This Row],[ID_Peticion]],Tabla6[[#All],[NUM_PETICION]],Tabla6[[#All],[FEC_LEGAL]],"",0),"")</f>
        <v>0</v>
      </c>
      <c r="AC438" s="14">
        <f ca="1">IF(AVANZA[[#This Row],[FECHA LEG]]&lt;&gt;0,IFERROR(AVANZA[[#This Row],[FECHA LEG]]-AVANZA[[#This Row],[FechaIniEstadoSubPetAtis]],0),TODAY()-AVANZA[[#This Row],[FechaIniEstadoSubPetAtis]])</f>
        <v>7</v>
      </c>
      <c r="AD438" s="35" t="str">
        <f ca="1">IF(AVANZA[[#This Row],[FINAL Vs LG]]&lt;&gt;0,IF(AVANZA[[#This Row],[FINAL Vs LG]]&lt;7.1,"100%",IF(AND(AVANZA[[#This Row],[FINAL Vs LG]]&gt;7.1,AVANZA[[#This Row],[FINAL Vs LG]]&lt;11.1),"50%","0%")),0)</f>
        <v>100%</v>
      </c>
      <c r="AE438" s="14">
        <f ca="1">VLOOKUP(DAY(TODAY()),BACK!F:G,2,0)</f>
        <v>14</v>
      </c>
      <c r="AF438" s="14">
        <f>BACK!$I$2</f>
        <v>24</v>
      </c>
      <c r="AG438" s="14">
        <f>IF(AVANZA[[#This Row],[Oferta_empaquetada_comisiones]]="SI",1,0)</f>
        <v>0</v>
      </c>
      <c r="AH438" s="36">
        <f>IF(AVANZA[[#This Row],[Variable]]="TERMINADA",IFERROR(VLOOKUP(AVANZA[[#This Row],[SUPERVISOR]],Tabla2[#All],4,0),0),)</f>
        <v>3.5</v>
      </c>
      <c r="AI438" s="14">
        <f>IF(AVANZA[[#This Row],[Producto]]="BA",1,0)</f>
        <v>1</v>
      </c>
      <c r="AJ438" s="14">
        <f>IF(AVANZA[[#This Row],[Producto]]="DUO",1,0)</f>
        <v>0</v>
      </c>
      <c r="AK438" s="14">
        <f>IF(AVANZA[[#This Row],[Producto]]="TRIO",1,0)</f>
        <v>0</v>
      </c>
      <c r="AL438" t="s">
        <v>667</v>
      </c>
      <c r="AM438">
        <v>-1</v>
      </c>
      <c r="AN438">
        <v>-1</v>
      </c>
      <c r="AO438" t="s">
        <v>16594</v>
      </c>
      <c r="AP438" s="1">
        <v>46148.304722222223</v>
      </c>
      <c r="AQ438">
        <v>-1</v>
      </c>
      <c r="AR438" t="s">
        <v>16595</v>
      </c>
      <c r="AS438">
        <v>-1</v>
      </c>
      <c r="AT438">
        <v>-1</v>
      </c>
      <c r="AU438">
        <v>-1</v>
      </c>
      <c r="AV438">
        <v>-1</v>
      </c>
      <c r="AW438">
        <v>-1</v>
      </c>
      <c r="AX438" t="s">
        <v>224</v>
      </c>
      <c r="AY438">
        <v>-1</v>
      </c>
      <c r="AZ438">
        <v>2026</v>
      </c>
      <c r="BA438">
        <v>5</v>
      </c>
      <c r="BB438">
        <v>10</v>
      </c>
      <c r="BC438">
        <v>-1</v>
      </c>
      <c r="BD438" t="s">
        <v>225</v>
      </c>
      <c r="BE438">
        <v>-1</v>
      </c>
      <c r="BF438">
        <v>20001623136797</v>
      </c>
      <c r="BG438" t="s">
        <v>319</v>
      </c>
      <c r="BH438" t="s">
        <v>320</v>
      </c>
      <c r="BI438" t="s">
        <v>16596</v>
      </c>
      <c r="BJ438">
        <v>-1</v>
      </c>
      <c r="BK438">
        <v>-1</v>
      </c>
      <c r="BL438">
        <v>-1</v>
      </c>
      <c r="BM438" t="s">
        <v>229</v>
      </c>
      <c r="BN438" t="s">
        <v>230</v>
      </c>
      <c r="BO438" t="s">
        <v>16597</v>
      </c>
      <c r="BP438" t="s">
        <v>380</v>
      </c>
      <c r="BQ438">
        <v>2026</v>
      </c>
      <c r="BR438">
        <v>5</v>
      </c>
      <c r="BS438">
        <v>6</v>
      </c>
      <c r="BT438" s="1">
        <v>46152.373171296298</v>
      </c>
      <c r="BU438" t="s">
        <v>233</v>
      </c>
      <c r="BV438" s="2">
        <v>46152</v>
      </c>
      <c r="BW438" t="s">
        <v>234</v>
      </c>
      <c r="BX438" s="2">
        <v>46149</v>
      </c>
      <c r="BY438" s="2">
        <v>46152</v>
      </c>
      <c r="BZ438" t="s">
        <v>235</v>
      </c>
      <c r="CA438" t="s">
        <v>321</v>
      </c>
      <c r="CB438" t="s">
        <v>322</v>
      </c>
      <c r="CC438" t="s">
        <v>16598</v>
      </c>
      <c r="CD438" t="s">
        <v>1324</v>
      </c>
      <c r="CE438">
        <v>-1</v>
      </c>
      <c r="CF438" t="s">
        <v>324</v>
      </c>
      <c r="CG438" t="s">
        <v>325</v>
      </c>
      <c r="CH438" t="s">
        <v>326</v>
      </c>
      <c r="CI438">
        <v>1098100287</v>
      </c>
      <c r="CJ438" t="s">
        <v>675</v>
      </c>
      <c r="CK438" t="s">
        <v>245</v>
      </c>
      <c r="CL438" t="s">
        <v>246</v>
      </c>
      <c r="CM438" t="s">
        <v>247</v>
      </c>
      <c r="CN438" t="s">
        <v>359</v>
      </c>
      <c r="CT438" t="s">
        <v>386</v>
      </c>
      <c r="CU438" t="s">
        <v>225</v>
      </c>
      <c r="CW438" t="s">
        <v>319</v>
      </c>
      <c r="CX438" t="s">
        <v>320</v>
      </c>
      <c r="DA438" t="s">
        <v>250</v>
      </c>
      <c r="DB438">
        <v>-1</v>
      </c>
      <c r="DF438" t="s">
        <v>251</v>
      </c>
      <c r="DJ438" t="s">
        <v>252</v>
      </c>
      <c r="DK438" t="s">
        <v>253</v>
      </c>
      <c r="DL438" t="s">
        <v>254</v>
      </c>
      <c r="DN438" t="s">
        <v>255</v>
      </c>
      <c r="DR438" t="s">
        <v>676</v>
      </c>
      <c r="DS438" t="s">
        <v>675</v>
      </c>
      <c r="DT438" t="s">
        <v>674</v>
      </c>
      <c r="DV438">
        <v>1</v>
      </c>
      <c r="DW438" t="s">
        <v>331</v>
      </c>
      <c r="ED438" s="2">
        <v>46152</v>
      </c>
      <c r="EE438" t="s">
        <v>306</v>
      </c>
      <c r="EF438">
        <v>12</v>
      </c>
      <c r="EP438" t="s">
        <v>258</v>
      </c>
      <c r="ES438" t="s">
        <v>2915</v>
      </c>
      <c r="FA438" t="s">
        <v>245</v>
      </c>
      <c r="FB438" t="s">
        <v>333</v>
      </c>
      <c r="FD438" t="s">
        <v>333</v>
      </c>
      <c r="FE438" t="s">
        <v>334</v>
      </c>
      <c r="FF438" t="s">
        <v>334</v>
      </c>
      <c r="FK438" t="s">
        <v>263</v>
      </c>
      <c r="FL438" t="s">
        <v>16599</v>
      </c>
      <c r="FN438" t="s">
        <v>359</v>
      </c>
      <c r="FO438" t="s">
        <v>366</v>
      </c>
      <c r="FR438">
        <v>94990</v>
      </c>
      <c r="GB438" t="s">
        <v>266</v>
      </c>
      <c r="GC438" t="s">
        <v>225</v>
      </c>
      <c r="GD438">
        <v>0</v>
      </c>
      <c r="GF438">
        <v>0</v>
      </c>
      <c r="GG438">
        <v>25423</v>
      </c>
      <c r="GI438">
        <v>94990</v>
      </c>
      <c r="GJ438">
        <v>0</v>
      </c>
      <c r="GL438">
        <v>0</v>
      </c>
      <c r="GM438">
        <v>113038</v>
      </c>
      <c r="GS438" t="s">
        <v>267</v>
      </c>
      <c r="GT438" s="2">
        <v>44712</v>
      </c>
      <c r="GU438" t="s">
        <v>268</v>
      </c>
      <c r="GV438" t="s">
        <v>335</v>
      </c>
      <c r="GW438" t="s">
        <v>394</v>
      </c>
      <c r="GZ438" t="s">
        <v>395</v>
      </c>
      <c r="HA438" t="s">
        <v>274</v>
      </c>
      <c r="HB438" t="s">
        <v>321</v>
      </c>
      <c r="HC438" t="s">
        <v>321</v>
      </c>
      <c r="HD438" t="s">
        <v>415</v>
      </c>
      <c r="HE438" t="s">
        <v>230</v>
      </c>
      <c r="HF438" t="s">
        <v>14280</v>
      </c>
      <c r="HR438" t="s">
        <v>278</v>
      </c>
      <c r="HV438">
        <v>94990</v>
      </c>
      <c r="HW438" t="s">
        <v>281</v>
      </c>
      <c r="HY438">
        <v>0</v>
      </c>
      <c r="HZ438">
        <v>0</v>
      </c>
      <c r="IA438" t="s">
        <v>281</v>
      </c>
      <c r="IB438" t="s">
        <v>281</v>
      </c>
      <c r="IE438" t="s">
        <v>283</v>
      </c>
      <c r="IF438" t="s">
        <v>283</v>
      </c>
      <c r="IG438" t="s">
        <v>283</v>
      </c>
      <c r="IH438" t="s">
        <v>284</v>
      </c>
      <c r="II438" t="s">
        <v>285</v>
      </c>
      <c r="IJ438" t="s">
        <v>286</v>
      </c>
      <c r="IK438" t="s">
        <v>278</v>
      </c>
      <c r="IL438" t="s">
        <v>371</v>
      </c>
      <c r="IM438" t="s">
        <v>288</v>
      </c>
      <c r="IN438" t="s">
        <v>289</v>
      </c>
      <c r="IP438" t="s">
        <v>290</v>
      </c>
      <c r="IQ438" t="s">
        <v>284</v>
      </c>
      <c r="IS438" t="s">
        <v>736</v>
      </c>
      <c r="IT438" t="s">
        <v>453</v>
      </c>
      <c r="IU438" t="s">
        <v>713</v>
      </c>
      <c r="IV438" t="s">
        <v>434</v>
      </c>
      <c r="IW438" t="s">
        <v>318</v>
      </c>
      <c r="IY438" t="s">
        <v>281</v>
      </c>
    </row>
    <row r="439" spans="1:259" x14ac:dyDescent="0.3">
      <c r="A439" s="14">
        <f>DAY(AVANZA[[#This Row],[FechaSeguimiento]])</f>
        <v>10</v>
      </c>
      <c r="B439" s="14">
        <f>MONTH(AVANZA[[#This Row],[FechaSeguimiento]])</f>
        <v>5</v>
      </c>
      <c r="C439"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439" t="str">
        <f>LOWER(IFERROR(VLOOKUP(AVANZA[[#This Row],[ID_Peticion]],CANCELADAS[#All],2,0),""))</f>
        <v>qc - cliente no solicito el servicio</v>
      </c>
      <c r="E439" t="str">
        <f>LOWER(IFERROR(VLOOKUP(AVANZA[[#This Row],[ID_Peticion]],CANCELADAS[#All],3,0),""))</f>
        <v>asesor</v>
      </c>
      <c r="F439" t="str">
        <f>LOWER(IF(AVANZA[[#This Row],[CEDULA CLIENTE]]&lt;&gt;""," CC: " &amp; COUNTIFS(AVANZA[CEDULA CLIENTE],AVANZA[[#This Row],[CEDULA CLIENTE]]),"")&amp; IF(AVANZA[[#This Row],[Direccion]]&lt;&gt;""," DIR: " &amp; COUNTIFS(AVANZA[Direccion],AVANZA[[#This Row],[Direccion]]),""))</f>
        <v xml:space="preserve"> dir: 1</v>
      </c>
      <c r="G439" t="str">
        <f>IFERROR(VLOOKUP(AVANZA[[#This Row],[Cedula_Vendedor_Atis]],PLANTA[[#All],[CEDULA]:[LINEA]],3,0),"No Cruza")</f>
        <v>Marisol Avella</v>
      </c>
      <c r="H439" t="str">
        <f>IFERROR(VLOOKUP(AVANZA[[#This Row],[Cedula_Vendedor_Atis]],PLANTA[[#All],[CEDULA]:[LINEA]],4,0),"No Cruza")</f>
        <v>Fija</v>
      </c>
      <c r="I439" t="str">
        <f>LOWER(IF(AVANZA[[#This Row],[ATRIBUIBLE]]="",AVANZA[[#This Row],[Variable]],AVANZA[[#This Row],[ATRIBUIBLE]]))</f>
        <v>asesor</v>
      </c>
      <c r="J439" s="14">
        <f>IF(AVANZA[[#This Row],[Variable]]=AVANZA[[#Headers],[TERMINADA]],1,0)</f>
        <v>0</v>
      </c>
      <c r="K439" s="14">
        <f>IF(AVANZA[[#This Row],[Variable]]=AVANZA[[#Headers],[ANULADA]],1,0)</f>
        <v>1</v>
      </c>
      <c r="L439" s="14">
        <f>IF(AVANZA[[#This Row],[Variable]]=AVANZA[[#Headers],[PENDIENTE]],1,0)</f>
        <v>0</v>
      </c>
      <c r="M439" s="14">
        <f>IF(AVANZA[[#This Row],[ESTADO AGENDA]]="AGENDADA",1,0)</f>
        <v>0</v>
      </c>
      <c r="N439" s="14">
        <f>IF(AVANZA[[#This Row],[ESTADO AGENDA]]="PENDIENTE DE AGENDAR",1,0)</f>
        <v>0</v>
      </c>
      <c r="O439" s="14">
        <f>IF(AVANZA[[#This Row],[ESTADO AGENDA]]="SUSPENDIDA",1,0)</f>
        <v>0</v>
      </c>
      <c r="P439" t="str" cm="1">
        <f t="array" ref="P439">_xlfn.XLOOKUP(AVANZA[[#This Row],[Num_Agrupacion_Pet_Atis]],Tabla1[[#All],[Numero_de_actuacion]],Tabla1[[#All],[Estado_de_la_orden]],"",0)</f>
        <v/>
      </c>
      <c r="Q439" s="2" t="str" cm="1">
        <f t="array" ref="Q439">_xlfn.XLOOKUP(AVANZA[[#This Row],[Num_Agrupacion_Pet_Atis]],Tabla1[[#All],[Numero_de_actuacion]],Tabla1[[#All],[Fecha_de_la_cita]],"",0)</f>
        <v/>
      </c>
      <c r="R439" t="str" cm="1">
        <f t="array" ref="R439">_xlfn.XLOOKUP(AVANZA[[#This Row],[Num_Agrupacion_Pet_Atis]],Tabla1[[#All],[Numero_de_actuacion]],Tabla1[[#All],[Franja_horaria_de_la_cita]],"",0)</f>
        <v/>
      </c>
      <c r="S439" s="14" t="str">
        <f>IFERROR(DAY(AVANZA[[#This Row],[FECHA AGENDA]]),"")</f>
        <v/>
      </c>
      <c r="T439" s="14" t="str">
        <f>IFERROR(MONTH(AVANZA[[#This Row],[FECHA AGENDA]]),"")</f>
        <v/>
      </c>
      <c r="U439" t="str" cm="1">
        <f t="array" ref="U439">_xlfn.XLOOKUP(AVANZA[[#This Row],[Num_Agrupacion_Pet_Atis]],Tabla1[[#All],[Numero_de_actuacion]],Tabla1[[#All],[Motivo_de_suspension]],"",0)</f>
        <v/>
      </c>
      <c r="V439" s="2" t="str" cm="1">
        <f t="array" ref="V439">_xlfn.XLOOKUP(AVANZA[[#This Row],[Num_Agrupacion_Pet_Atis]],Tabla1[[#All],[Numero_de_actuacion]],Tabla1[[#All],[No_identificacion_cliente]],"",0)</f>
        <v/>
      </c>
      <c r="W439" s="2" t="str" cm="1">
        <f t="array" ref="W439">_xlfn.XLOOKUP(AVANZA[[#This Row],[Num_Agrupacion_Pet_Atis]],Tabla1[[#All],[Numero_de_actuacion]],Tabla1[[#All],[Movil_de_contacto]],"",0)</f>
        <v/>
      </c>
      <c r="X439" s="14">
        <f>IF(OR(AVANZA[[#This Row],[ESTADO LEG]]="Legalizada grabacion",AVANZA[[#This Row],[ESTADO LEG]]="Legalizada aut"),1,0)</f>
        <v>0</v>
      </c>
      <c r="Y439" s="14">
        <f>IF(OR(AVANZA[[#This Row],[ESTADO LEG]]="pdte legalizar",AVANZA[[#This Row],[ESTADO LEG]]="No cruza"),1,0)</f>
        <v>0</v>
      </c>
      <c r="Z439" t="str" cm="1">
        <f t="array" ref="Z439">IF(AVANZA[[#This Row],[Variable]]="Terminada",LOWER(_xlfn.XLOOKUP(AVANZA[[#This Row],[ID_Peticion]],Tabla6[[#All],[NUM_PETICION]],Tabla6[[#All],[ESTADO_LEG]],"NO CRUZA",0)),AVANZA[[#This Row],[Variable]])</f>
        <v>ANULADA</v>
      </c>
      <c r="AA439" t="str" cm="1">
        <f t="array" ref="AA439">_xlfn.XLOOKUP(AVANZA[[#This Row],[ID_Peticion]],Tabla6[[#All],[NUM_PETICION]],Tabla6[[#All],[DIF_DIAS]],"",0)</f>
        <v/>
      </c>
      <c r="AB439" s="2" t="str" cm="1">
        <f t="array" ref="AB439">IFERROR(_xlfn.XLOOKUP(AVANZA[[#This Row],[ID_Peticion]],Tabla6[[#All],[NUM_PETICION]],Tabla6[[#All],[FEC_LEGAL]],"",0),"")</f>
        <v/>
      </c>
      <c r="AC439" s="14">
        <f ca="1">IF(AVANZA[[#This Row],[FECHA LEG]]&lt;&gt;0,IFERROR(AVANZA[[#This Row],[FECHA LEG]]-AVANZA[[#This Row],[FechaIniEstadoSubPetAtis]],0),TODAY()-AVANZA[[#This Row],[FechaIniEstadoSubPetAtis]])</f>
        <v>0</v>
      </c>
      <c r="AD439" s="35">
        <f ca="1">IF(AVANZA[[#This Row],[FINAL Vs LG]]&lt;&gt;0,IF(AVANZA[[#This Row],[FINAL Vs LG]]&lt;7.1,"100%",IF(AND(AVANZA[[#This Row],[FINAL Vs LG]]&gt;7.1,AVANZA[[#This Row],[FINAL Vs LG]]&lt;11.1),"50%","0%")),0)</f>
        <v>0</v>
      </c>
      <c r="AE439" s="14">
        <f ca="1">VLOOKUP(DAY(TODAY()),BACK!F:G,2,0)</f>
        <v>14</v>
      </c>
      <c r="AF439" s="14">
        <f>BACK!$I$2</f>
        <v>24</v>
      </c>
      <c r="AG439" s="14">
        <f>IF(AVANZA[[#This Row],[Oferta_empaquetada_comisiones]]="SI",1,0)</f>
        <v>0</v>
      </c>
      <c r="AH439" s="36">
        <f>IF(AVANZA[[#This Row],[Variable]]="TERMINADA",IFERROR(VLOOKUP(AVANZA[[#This Row],[SUPERVISOR]],Tabla2[#All],4,0),0),)</f>
        <v>0</v>
      </c>
      <c r="AI439" s="14">
        <f>IF(AVANZA[[#This Row],[Producto]]="BA",1,0)</f>
        <v>1</v>
      </c>
      <c r="AJ439" s="14">
        <f>IF(AVANZA[[#This Row],[Producto]]="DUO",1,0)</f>
        <v>0</v>
      </c>
      <c r="AK439" s="14">
        <f>IF(AVANZA[[#This Row],[Producto]]="TRIO",1,0)</f>
        <v>0</v>
      </c>
      <c r="AL439" t="s">
        <v>456</v>
      </c>
      <c r="AM439">
        <v>-1</v>
      </c>
      <c r="AN439">
        <v>-1</v>
      </c>
      <c r="AO439" t="s">
        <v>16600</v>
      </c>
      <c r="AP439" s="1">
        <v>46140.501759259256</v>
      </c>
      <c r="AQ439">
        <v>-1</v>
      </c>
      <c r="AR439" t="s">
        <v>16601</v>
      </c>
      <c r="AS439">
        <v>-1</v>
      </c>
      <c r="AT439">
        <v>-1</v>
      </c>
      <c r="AU439">
        <v>-1</v>
      </c>
      <c r="AV439">
        <v>-1</v>
      </c>
      <c r="AW439">
        <v>-1</v>
      </c>
      <c r="AX439" t="s">
        <v>224</v>
      </c>
      <c r="AY439">
        <v>-1</v>
      </c>
      <c r="AZ439">
        <v>2026</v>
      </c>
      <c r="BA439">
        <v>5</v>
      </c>
      <c r="BB439">
        <v>10</v>
      </c>
      <c r="BC439">
        <v>-1</v>
      </c>
      <c r="BD439" t="s">
        <v>225</v>
      </c>
      <c r="BE439">
        <v>-1</v>
      </c>
      <c r="BF439">
        <v>20001619417551</v>
      </c>
      <c r="BG439" t="s">
        <v>319</v>
      </c>
      <c r="BH439" t="s">
        <v>320</v>
      </c>
      <c r="BI439" t="s">
        <v>16602</v>
      </c>
      <c r="BJ439">
        <v>-1</v>
      </c>
      <c r="BK439">
        <v>-1</v>
      </c>
      <c r="BL439">
        <v>-1</v>
      </c>
      <c r="BM439" t="s">
        <v>573</v>
      </c>
      <c r="BN439" t="s">
        <v>230</v>
      </c>
      <c r="BO439" t="s">
        <v>16603</v>
      </c>
      <c r="BP439" t="s">
        <v>1857</v>
      </c>
      <c r="BQ439">
        <v>2026</v>
      </c>
      <c r="BR439">
        <v>4</v>
      </c>
      <c r="BS439">
        <v>28</v>
      </c>
      <c r="BT439" s="1">
        <v>46152.009212962963</v>
      </c>
      <c r="BU439" t="s">
        <v>575</v>
      </c>
      <c r="BV439" s="2">
        <v>46152</v>
      </c>
      <c r="BW439" t="s">
        <v>576</v>
      </c>
      <c r="BX439" s="2">
        <v>46140</v>
      </c>
      <c r="BY439" s="2">
        <v>46152</v>
      </c>
      <c r="BZ439" t="s">
        <v>235</v>
      </c>
      <c r="CA439" t="s">
        <v>896</v>
      </c>
      <c r="CB439" t="s">
        <v>752</v>
      </c>
      <c r="CC439" t="s">
        <v>16604</v>
      </c>
      <c r="CD439" t="s">
        <v>3761</v>
      </c>
      <c r="CE439">
        <v>-1</v>
      </c>
      <c r="CF439" t="s">
        <v>899</v>
      </c>
      <c r="CG439" t="s">
        <v>756</v>
      </c>
      <c r="CH439" t="s">
        <v>242</v>
      </c>
      <c r="CI439">
        <v>1018514067</v>
      </c>
      <c r="CJ439" t="s">
        <v>464</v>
      </c>
      <c r="CK439" t="s">
        <v>245</v>
      </c>
      <c r="CL439" t="s">
        <v>409</v>
      </c>
      <c r="CM439" t="s">
        <v>247</v>
      </c>
      <c r="CN439" t="s">
        <v>410</v>
      </c>
      <c r="CT439" t="s">
        <v>249</v>
      </c>
      <c r="CU439" t="s">
        <v>225</v>
      </c>
      <c r="CW439" t="s">
        <v>319</v>
      </c>
      <c r="CX439" t="s">
        <v>320</v>
      </c>
      <c r="CY439" t="s">
        <v>1410</v>
      </c>
      <c r="DA439" t="s">
        <v>250</v>
      </c>
      <c r="DB439">
        <v>-1</v>
      </c>
      <c r="DF439" t="s">
        <v>731</v>
      </c>
      <c r="DJ439" t="s">
        <v>252</v>
      </c>
      <c r="DK439" t="s">
        <v>253</v>
      </c>
      <c r="DL439" t="s">
        <v>253</v>
      </c>
      <c r="DN439" t="s">
        <v>255</v>
      </c>
      <c r="DR439" t="s">
        <v>465</v>
      </c>
      <c r="DS439" t="s">
        <v>464</v>
      </c>
      <c r="DT439" t="s">
        <v>463</v>
      </c>
      <c r="DV439">
        <v>1</v>
      </c>
      <c r="DW439" t="s">
        <v>623</v>
      </c>
      <c r="ED439" s="2">
        <v>46152</v>
      </c>
      <c r="EE439" t="s">
        <v>900</v>
      </c>
      <c r="EF439">
        <v>5</v>
      </c>
      <c r="EP439" t="s">
        <v>258</v>
      </c>
      <c r="FA439" t="s">
        <v>245</v>
      </c>
      <c r="FB439" t="s">
        <v>763</v>
      </c>
      <c r="FD439" t="s">
        <v>763</v>
      </c>
      <c r="FE439" t="s">
        <v>902</v>
      </c>
      <c r="FF439" t="s">
        <v>903</v>
      </c>
      <c r="FK439" t="s">
        <v>263</v>
      </c>
      <c r="FN439" t="s">
        <v>410</v>
      </c>
      <c r="FO439" t="s">
        <v>414</v>
      </c>
      <c r="FR439">
        <v>0</v>
      </c>
      <c r="GB439" t="s">
        <v>266</v>
      </c>
      <c r="GM439">
        <v>0</v>
      </c>
      <c r="GS439" t="s">
        <v>267</v>
      </c>
      <c r="GT439" s="2"/>
      <c r="GU439" t="s">
        <v>268</v>
      </c>
      <c r="GV439" t="s">
        <v>335</v>
      </c>
      <c r="GW439" t="s">
        <v>394</v>
      </c>
      <c r="GZ439" t="s">
        <v>395</v>
      </c>
      <c r="HE439" t="s">
        <v>230</v>
      </c>
      <c r="HF439" t="s">
        <v>16605</v>
      </c>
      <c r="HR439" t="s">
        <v>278</v>
      </c>
      <c r="HV439">
        <v>94990</v>
      </c>
      <c r="HW439" t="s">
        <v>281</v>
      </c>
      <c r="HY439">
        <v>0</v>
      </c>
      <c r="HZ439">
        <v>0</v>
      </c>
      <c r="IA439" t="s">
        <v>279</v>
      </c>
      <c r="IB439" t="s">
        <v>281</v>
      </c>
      <c r="IC439" t="s">
        <v>16606</v>
      </c>
      <c r="IE439" t="s">
        <v>283</v>
      </c>
      <c r="IF439" t="s">
        <v>283</v>
      </c>
      <c r="IG439" t="s">
        <v>283</v>
      </c>
      <c r="IH439" t="s">
        <v>284</v>
      </c>
      <c r="II439" t="s">
        <v>285</v>
      </c>
      <c r="IJ439" t="s">
        <v>286</v>
      </c>
      <c r="IK439" t="s">
        <v>278</v>
      </c>
      <c r="IL439" t="s">
        <v>346</v>
      </c>
      <c r="IM439" t="s">
        <v>288</v>
      </c>
      <c r="IN439" t="s">
        <v>290</v>
      </c>
      <c r="IP439" t="s">
        <v>1412</v>
      </c>
      <c r="IQ439" t="s">
        <v>284</v>
      </c>
      <c r="IS439" t="s">
        <v>291</v>
      </c>
      <c r="IY439" t="s">
        <v>281</v>
      </c>
    </row>
    <row r="440" spans="1:259" x14ac:dyDescent="0.3">
      <c r="A440" s="14">
        <f>DAY(AVANZA[[#This Row],[FechaSeguimiento]])</f>
        <v>10</v>
      </c>
      <c r="B440" s="14">
        <f>MONTH(AVANZA[[#This Row],[FechaSeguimiento]])</f>
        <v>5</v>
      </c>
      <c r="C440"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440" t="str">
        <f>LOWER(IFERROR(VLOOKUP(AVANZA[[#This Row],[ID_Peticion]],CANCELADAS[#All],2,0),""))</f>
        <v>qc - direccion errada</v>
      </c>
      <c r="E440" t="str">
        <f>LOWER(IFERROR(VLOOKUP(AVANZA[[#This Row],[ID_Peticion]],CANCELADAS[#All],3,0),""))</f>
        <v>asesor</v>
      </c>
      <c r="F440" t="str">
        <f>LOWER(IF(AVANZA[[#This Row],[CEDULA CLIENTE]]&lt;&gt;""," CC: " &amp; COUNTIFS(AVANZA[CEDULA CLIENTE],AVANZA[[#This Row],[CEDULA CLIENTE]]),"")&amp; IF(AVANZA[[#This Row],[Direccion]]&lt;&gt;""," DIR: " &amp; COUNTIFS(AVANZA[Direccion],AVANZA[[#This Row],[Direccion]]),""))</f>
        <v xml:space="preserve"> dir: 1</v>
      </c>
      <c r="G440" t="str">
        <f>IFERROR(VLOOKUP(AVANZA[[#This Row],[Cedula_Vendedor_Atis]],PLANTA[[#All],[CEDULA]:[LINEA]],3,0),"No Cruza")</f>
        <v>Marisol Avella</v>
      </c>
      <c r="H440" t="str">
        <f>IFERROR(VLOOKUP(AVANZA[[#This Row],[Cedula_Vendedor_Atis]],PLANTA[[#All],[CEDULA]:[LINEA]],4,0),"No Cruza")</f>
        <v>Fija</v>
      </c>
      <c r="I440" t="str">
        <f>LOWER(IF(AVANZA[[#This Row],[ATRIBUIBLE]]="",AVANZA[[#This Row],[Variable]],AVANZA[[#This Row],[ATRIBUIBLE]]))</f>
        <v>asesor</v>
      </c>
      <c r="J440" s="14">
        <f>IF(AVANZA[[#This Row],[Variable]]=AVANZA[[#Headers],[TERMINADA]],1,0)</f>
        <v>0</v>
      </c>
      <c r="K440" s="14">
        <f>IF(AVANZA[[#This Row],[Variable]]=AVANZA[[#Headers],[ANULADA]],1,0)</f>
        <v>1</v>
      </c>
      <c r="L440" s="14">
        <f>IF(AVANZA[[#This Row],[Variable]]=AVANZA[[#Headers],[PENDIENTE]],1,0)</f>
        <v>0</v>
      </c>
      <c r="M440" s="14">
        <f>IF(AVANZA[[#This Row],[ESTADO AGENDA]]="AGENDADA",1,0)</f>
        <v>0</v>
      </c>
      <c r="N440" s="14">
        <f>IF(AVANZA[[#This Row],[ESTADO AGENDA]]="PENDIENTE DE AGENDAR",1,0)</f>
        <v>0</v>
      </c>
      <c r="O440" s="14">
        <f>IF(AVANZA[[#This Row],[ESTADO AGENDA]]="SUSPENDIDA",1,0)</f>
        <v>0</v>
      </c>
      <c r="P440" t="str" cm="1">
        <f t="array" ref="P440">_xlfn.XLOOKUP(AVANZA[[#This Row],[Num_Agrupacion_Pet_Atis]],Tabla1[[#All],[Numero_de_actuacion]],Tabla1[[#All],[Estado_de_la_orden]],"",0)</f>
        <v/>
      </c>
      <c r="Q440" s="2" t="str" cm="1">
        <f t="array" ref="Q440">_xlfn.XLOOKUP(AVANZA[[#This Row],[Num_Agrupacion_Pet_Atis]],Tabla1[[#All],[Numero_de_actuacion]],Tabla1[[#All],[Fecha_de_la_cita]],"",0)</f>
        <v/>
      </c>
      <c r="R440" t="str" cm="1">
        <f t="array" ref="R440">_xlfn.XLOOKUP(AVANZA[[#This Row],[Num_Agrupacion_Pet_Atis]],Tabla1[[#All],[Numero_de_actuacion]],Tabla1[[#All],[Franja_horaria_de_la_cita]],"",0)</f>
        <v/>
      </c>
      <c r="S440" s="14" t="str">
        <f>IFERROR(DAY(AVANZA[[#This Row],[FECHA AGENDA]]),"")</f>
        <v/>
      </c>
      <c r="T440" s="14" t="str">
        <f>IFERROR(MONTH(AVANZA[[#This Row],[FECHA AGENDA]]),"")</f>
        <v/>
      </c>
      <c r="U440" t="str" cm="1">
        <f t="array" ref="U440">_xlfn.XLOOKUP(AVANZA[[#This Row],[Num_Agrupacion_Pet_Atis]],Tabla1[[#All],[Numero_de_actuacion]],Tabla1[[#All],[Motivo_de_suspension]],"",0)</f>
        <v/>
      </c>
      <c r="V440" s="2" t="str" cm="1">
        <f t="array" ref="V440">_xlfn.XLOOKUP(AVANZA[[#This Row],[Num_Agrupacion_Pet_Atis]],Tabla1[[#All],[Numero_de_actuacion]],Tabla1[[#All],[No_identificacion_cliente]],"",0)</f>
        <v/>
      </c>
      <c r="W440" s="2" t="str" cm="1">
        <f t="array" ref="W440">_xlfn.XLOOKUP(AVANZA[[#This Row],[Num_Agrupacion_Pet_Atis]],Tabla1[[#All],[Numero_de_actuacion]],Tabla1[[#All],[Movil_de_contacto]],"",0)</f>
        <v/>
      </c>
      <c r="X440" s="14">
        <f>IF(OR(AVANZA[[#This Row],[ESTADO LEG]]="Legalizada grabacion",AVANZA[[#This Row],[ESTADO LEG]]="Legalizada aut"),1,0)</f>
        <v>0</v>
      </c>
      <c r="Y440" s="14">
        <f>IF(OR(AVANZA[[#This Row],[ESTADO LEG]]="pdte legalizar",AVANZA[[#This Row],[ESTADO LEG]]="No cruza"),1,0)</f>
        <v>0</v>
      </c>
      <c r="Z440" t="str" cm="1">
        <f t="array" ref="Z440">IF(AVANZA[[#This Row],[Variable]]="Terminada",LOWER(_xlfn.XLOOKUP(AVANZA[[#This Row],[ID_Peticion]],Tabla6[[#All],[NUM_PETICION]],Tabla6[[#All],[ESTADO_LEG]],"NO CRUZA",0)),AVANZA[[#This Row],[Variable]])</f>
        <v>ANULADA</v>
      </c>
      <c r="AA440" t="str" cm="1">
        <f t="array" ref="AA440">_xlfn.XLOOKUP(AVANZA[[#This Row],[ID_Peticion]],Tabla6[[#All],[NUM_PETICION]],Tabla6[[#All],[DIF_DIAS]],"",0)</f>
        <v/>
      </c>
      <c r="AB440" s="2" t="str" cm="1">
        <f t="array" ref="AB440">IFERROR(_xlfn.XLOOKUP(AVANZA[[#This Row],[ID_Peticion]],Tabla6[[#All],[NUM_PETICION]],Tabla6[[#All],[FEC_LEGAL]],"",0),"")</f>
        <v/>
      </c>
      <c r="AC440" s="14">
        <f ca="1">IF(AVANZA[[#This Row],[FECHA LEG]]&lt;&gt;0,IFERROR(AVANZA[[#This Row],[FECHA LEG]]-AVANZA[[#This Row],[FechaIniEstadoSubPetAtis]],0),TODAY()-AVANZA[[#This Row],[FechaIniEstadoSubPetAtis]])</f>
        <v>0</v>
      </c>
      <c r="AD440" s="35">
        <f ca="1">IF(AVANZA[[#This Row],[FINAL Vs LG]]&lt;&gt;0,IF(AVANZA[[#This Row],[FINAL Vs LG]]&lt;7.1,"100%",IF(AND(AVANZA[[#This Row],[FINAL Vs LG]]&gt;7.1,AVANZA[[#This Row],[FINAL Vs LG]]&lt;11.1),"50%","0%")),0)</f>
        <v>0</v>
      </c>
      <c r="AE440" s="14">
        <f ca="1">VLOOKUP(DAY(TODAY()),BACK!F:G,2,0)</f>
        <v>14</v>
      </c>
      <c r="AF440" s="14">
        <f>BACK!$I$2</f>
        <v>24</v>
      </c>
      <c r="AG440" s="14">
        <f>IF(AVANZA[[#This Row],[Oferta_empaquetada_comisiones]]="SI",1,0)</f>
        <v>0</v>
      </c>
      <c r="AH440" s="36">
        <f>IF(AVANZA[[#This Row],[Variable]]="TERMINADA",IFERROR(VLOOKUP(AVANZA[[#This Row],[SUPERVISOR]],Tabla2[#All],4,0),0),)</f>
        <v>0</v>
      </c>
      <c r="AI440" s="14">
        <f>IF(AVANZA[[#This Row],[Producto]]="BA",1,0)</f>
        <v>1</v>
      </c>
      <c r="AJ440" s="14">
        <f>IF(AVANZA[[#This Row],[Producto]]="DUO",1,0)</f>
        <v>0</v>
      </c>
      <c r="AK440" s="14">
        <f>IF(AVANZA[[#This Row],[Producto]]="TRIO",1,0)</f>
        <v>0</v>
      </c>
      <c r="AL440" t="s">
        <v>667</v>
      </c>
      <c r="AM440">
        <v>-1</v>
      </c>
      <c r="AN440">
        <v>-1</v>
      </c>
      <c r="AO440" t="s">
        <v>16607</v>
      </c>
      <c r="AP440" s="1">
        <v>46146.392974537041</v>
      </c>
      <c r="AQ440">
        <v>-1</v>
      </c>
      <c r="AR440" t="s">
        <v>16608</v>
      </c>
      <c r="AS440">
        <v>-1</v>
      </c>
      <c r="AT440">
        <v>-1</v>
      </c>
      <c r="AU440">
        <v>-1</v>
      </c>
      <c r="AV440">
        <v>-1</v>
      </c>
      <c r="AW440">
        <v>-1</v>
      </c>
      <c r="AX440" t="s">
        <v>224</v>
      </c>
      <c r="AY440">
        <v>-1</v>
      </c>
      <c r="AZ440">
        <v>2026</v>
      </c>
      <c r="BA440">
        <v>5</v>
      </c>
      <c r="BB440">
        <v>10</v>
      </c>
      <c r="BC440">
        <v>-1</v>
      </c>
      <c r="BD440" t="s">
        <v>225</v>
      </c>
      <c r="BE440">
        <v>-1</v>
      </c>
      <c r="BF440">
        <v>20001621869975</v>
      </c>
      <c r="BG440" t="s">
        <v>319</v>
      </c>
      <c r="BH440" t="s">
        <v>320</v>
      </c>
      <c r="BI440" t="s">
        <v>16609</v>
      </c>
      <c r="BJ440">
        <v>-1</v>
      </c>
      <c r="BK440">
        <v>-1</v>
      </c>
      <c r="BL440">
        <v>-1</v>
      </c>
      <c r="BM440" t="s">
        <v>573</v>
      </c>
      <c r="BN440" t="s">
        <v>230</v>
      </c>
      <c r="BO440" t="s">
        <v>16610</v>
      </c>
      <c r="BP440" t="s">
        <v>380</v>
      </c>
      <c r="BQ440">
        <v>2026</v>
      </c>
      <c r="BR440">
        <v>5</v>
      </c>
      <c r="BS440">
        <v>4</v>
      </c>
      <c r="BT440" s="1">
        <v>46152.076608796298</v>
      </c>
      <c r="BU440" t="s">
        <v>575</v>
      </c>
      <c r="BV440" s="2">
        <v>46152</v>
      </c>
      <c r="BW440" t="s">
        <v>576</v>
      </c>
      <c r="BX440" s="2">
        <v>46146</v>
      </c>
      <c r="BY440" s="2">
        <v>46152</v>
      </c>
      <c r="BZ440" t="s">
        <v>235</v>
      </c>
      <c r="CA440" t="s">
        <v>1992</v>
      </c>
      <c r="CB440" t="s">
        <v>989</v>
      </c>
      <c r="CC440" t="s">
        <v>16611</v>
      </c>
      <c r="CD440" t="s">
        <v>2969</v>
      </c>
      <c r="CE440">
        <v>-1</v>
      </c>
      <c r="CF440" t="s">
        <v>1994</v>
      </c>
      <c r="CG440" t="s">
        <v>992</v>
      </c>
      <c r="CH440" t="s">
        <v>357</v>
      </c>
      <c r="CI440">
        <v>1098100287</v>
      </c>
      <c r="CJ440" t="s">
        <v>675</v>
      </c>
      <c r="CK440" t="s">
        <v>245</v>
      </c>
      <c r="CL440" t="s">
        <v>246</v>
      </c>
      <c r="CM440" t="s">
        <v>247</v>
      </c>
      <c r="CN440" t="s">
        <v>359</v>
      </c>
      <c r="CT440" t="s">
        <v>386</v>
      </c>
      <c r="CU440" t="s">
        <v>225</v>
      </c>
      <c r="CW440" t="s">
        <v>319</v>
      </c>
      <c r="CX440" t="s">
        <v>320</v>
      </c>
      <c r="CY440" t="s">
        <v>1919</v>
      </c>
      <c r="DA440" t="s">
        <v>250</v>
      </c>
      <c r="DB440">
        <v>-1</v>
      </c>
      <c r="DF440" t="s">
        <v>731</v>
      </c>
      <c r="DJ440" t="s">
        <v>252</v>
      </c>
      <c r="DK440" t="s">
        <v>253</v>
      </c>
      <c r="DL440" t="s">
        <v>253</v>
      </c>
      <c r="DN440" t="s">
        <v>255</v>
      </c>
      <c r="DR440" t="s">
        <v>676</v>
      </c>
      <c r="DS440" t="s">
        <v>675</v>
      </c>
      <c r="DT440" t="s">
        <v>674</v>
      </c>
      <c r="DV440">
        <v>1</v>
      </c>
      <c r="DW440" t="s">
        <v>554</v>
      </c>
      <c r="ED440" s="2">
        <v>46152</v>
      </c>
      <c r="EF440">
        <v>12</v>
      </c>
      <c r="EP440" t="s">
        <v>258</v>
      </c>
      <c r="FA440" t="s">
        <v>245</v>
      </c>
      <c r="FB440" t="s">
        <v>992</v>
      </c>
      <c r="FD440" t="s">
        <v>992</v>
      </c>
      <c r="FE440" t="s">
        <v>1995</v>
      </c>
      <c r="FF440" t="s">
        <v>1995</v>
      </c>
      <c r="FK440" t="s">
        <v>263</v>
      </c>
      <c r="FN440" t="s">
        <v>359</v>
      </c>
      <c r="FO440" t="s">
        <v>366</v>
      </c>
      <c r="FR440">
        <v>0</v>
      </c>
      <c r="GB440" t="s">
        <v>266</v>
      </c>
      <c r="GM440">
        <v>0</v>
      </c>
      <c r="GS440" t="s">
        <v>267</v>
      </c>
      <c r="GT440" s="2"/>
      <c r="GU440" t="s">
        <v>268</v>
      </c>
      <c r="GV440" t="s">
        <v>335</v>
      </c>
      <c r="GW440" t="s">
        <v>394</v>
      </c>
      <c r="GZ440" t="s">
        <v>395</v>
      </c>
      <c r="HE440" t="s">
        <v>230</v>
      </c>
      <c r="HF440" t="s">
        <v>16612</v>
      </c>
      <c r="HR440" t="s">
        <v>278</v>
      </c>
      <c r="HV440">
        <v>94990</v>
      </c>
      <c r="HW440" t="s">
        <v>281</v>
      </c>
      <c r="HY440">
        <v>0</v>
      </c>
      <c r="HZ440">
        <v>0</v>
      </c>
      <c r="IA440" t="s">
        <v>281</v>
      </c>
      <c r="IB440" t="s">
        <v>281</v>
      </c>
      <c r="IC440" t="s">
        <v>1278</v>
      </c>
      <c r="IE440" t="s">
        <v>283</v>
      </c>
      <c r="IF440" t="s">
        <v>283</v>
      </c>
      <c r="IG440" t="s">
        <v>283</v>
      </c>
      <c r="IH440" t="s">
        <v>284</v>
      </c>
      <c r="II440" t="s">
        <v>285</v>
      </c>
      <c r="IJ440" t="s">
        <v>286</v>
      </c>
      <c r="IK440" t="s">
        <v>278</v>
      </c>
      <c r="IL440" t="s">
        <v>371</v>
      </c>
      <c r="IM440" t="s">
        <v>288</v>
      </c>
      <c r="IN440" t="s">
        <v>290</v>
      </c>
      <c r="IP440" t="s">
        <v>1921</v>
      </c>
      <c r="IQ440" t="s">
        <v>284</v>
      </c>
      <c r="IS440" t="s">
        <v>736</v>
      </c>
      <c r="IT440" t="s">
        <v>561</v>
      </c>
      <c r="IY440" t="s">
        <v>281</v>
      </c>
    </row>
    <row r="441" spans="1:259" x14ac:dyDescent="0.3">
      <c r="A441" s="14">
        <f>DAY(AVANZA[[#This Row],[FechaSeguimiento]])</f>
        <v>10</v>
      </c>
      <c r="B441" s="14">
        <f>MONTH(AVANZA[[#This Row],[FechaSeguimiento]])</f>
        <v>5</v>
      </c>
      <c r="C441"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441" t="str">
        <f>LOWER(IFERROR(VLOOKUP(AVANZA[[#This Row],[ID_Peticion]],CANCELADAS[#All],2,0),""))</f>
        <v/>
      </c>
      <c r="E441" t="str">
        <f>LOWER(IFERROR(VLOOKUP(AVANZA[[#This Row],[ID_Peticion]],CANCELADAS[#All],3,0),""))</f>
        <v/>
      </c>
      <c r="F441" t="str">
        <f>LOWER(IF(AVANZA[[#This Row],[CEDULA CLIENTE]]&lt;&gt;""," CC: " &amp; COUNTIFS(AVANZA[CEDULA CLIENTE],AVANZA[[#This Row],[CEDULA CLIENTE]]),"")&amp; IF(AVANZA[[#This Row],[Direccion]]&lt;&gt;""," DIR: " &amp; COUNTIFS(AVANZA[Direccion],AVANZA[[#This Row],[Direccion]]),""))</f>
        <v xml:space="preserve"> dir: 1</v>
      </c>
      <c r="G441" t="str">
        <f>IFERROR(VLOOKUP(AVANZA[[#This Row],[Cedula_Vendedor_Atis]],PLANTA[[#All],[CEDULA]:[LINEA]],3,0),"No Cruza")</f>
        <v>Marisol Avella</v>
      </c>
      <c r="H441" t="str">
        <f>IFERROR(VLOOKUP(AVANZA[[#This Row],[Cedula_Vendedor_Atis]],PLANTA[[#All],[CEDULA]:[LINEA]],4,0),"No Cruza")</f>
        <v>Fija</v>
      </c>
      <c r="I441" t="str">
        <f>LOWER(IF(AVANZA[[#This Row],[ATRIBUIBLE]]="",AVANZA[[#This Row],[Variable]],AVANZA[[#This Row],[ATRIBUIBLE]]))</f>
        <v>terminada</v>
      </c>
      <c r="J441" s="14">
        <f>IF(AVANZA[[#This Row],[Variable]]=AVANZA[[#Headers],[TERMINADA]],1,0)</f>
        <v>1</v>
      </c>
      <c r="K441" s="14">
        <f>IF(AVANZA[[#This Row],[Variable]]=AVANZA[[#Headers],[ANULADA]],1,0)</f>
        <v>0</v>
      </c>
      <c r="L441" s="14">
        <f>IF(AVANZA[[#This Row],[Variable]]=AVANZA[[#Headers],[PENDIENTE]],1,0)</f>
        <v>0</v>
      </c>
      <c r="M441" s="14">
        <f>IF(AVANZA[[#This Row],[ESTADO AGENDA]]="AGENDADA",1,0)</f>
        <v>0</v>
      </c>
      <c r="N441" s="14">
        <f>IF(AVANZA[[#This Row],[ESTADO AGENDA]]="PENDIENTE DE AGENDAR",1,0)</f>
        <v>0</v>
      </c>
      <c r="O441" s="14">
        <f>IF(AVANZA[[#This Row],[ESTADO AGENDA]]="SUSPENDIDA",1,0)</f>
        <v>0</v>
      </c>
      <c r="P441" t="str" cm="1">
        <f t="array" ref="P441">_xlfn.XLOOKUP(AVANZA[[#This Row],[Num_Agrupacion_Pet_Atis]],Tabla1[[#All],[Numero_de_actuacion]],Tabla1[[#All],[Estado_de_la_orden]],"",0)</f>
        <v/>
      </c>
      <c r="Q441" s="2" t="str" cm="1">
        <f t="array" ref="Q441">_xlfn.XLOOKUP(AVANZA[[#This Row],[Num_Agrupacion_Pet_Atis]],Tabla1[[#All],[Numero_de_actuacion]],Tabla1[[#All],[Fecha_de_la_cita]],"",0)</f>
        <v/>
      </c>
      <c r="R441" t="str" cm="1">
        <f t="array" ref="R441">_xlfn.XLOOKUP(AVANZA[[#This Row],[Num_Agrupacion_Pet_Atis]],Tabla1[[#All],[Numero_de_actuacion]],Tabla1[[#All],[Franja_horaria_de_la_cita]],"",0)</f>
        <v/>
      </c>
      <c r="S441" s="14" t="str">
        <f>IFERROR(DAY(AVANZA[[#This Row],[FECHA AGENDA]]),"")</f>
        <v/>
      </c>
      <c r="T441" s="14" t="str">
        <f>IFERROR(MONTH(AVANZA[[#This Row],[FECHA AGENDA]]),"")</f>
        <v/>
      </c>
      <c r="U441" t="str" cm="1">
        <f t="array" ref="U441">_xlfn.XLOOKUP(AVANZA[[#This Row],[Num_Agrupacion_Pet_Atis]],Tabla1[[#All],[Numero_de_actuacion]],Tabla1[[#All],[Motivo_de_suspension]],"",0)</f>
        <v/>
      </c>
      <c r="V441" s="2" t="str" cm="1">
        <f t="array" ref="V441">_xlfn.XLOOKUP(AVANZA[[#This Row],[Num_Agrupacion_Pet_Atis]],Tabla1[[#All],[Numero_de_actuacion]],Tabla1[[#All],[No_identificacion_cliente]],"",0)</f>
        <v/>
      </c>
      <c r="W441" s="2" t="str" cm="1">
        <f t="array" ref="W441">_xlfn.XLOOKUP(AVANZA[[#This Row],[Num_Agrupacion_Pet_Atis]],Tabla1[[#All],[Numero_de_actuacion]],Tabla1[[#All],[Movil_de_contacto]],"",0)</f>
        <v/>
      </c>
      <c r="X441" s="14">
        <f>IF(OR(AVANZA[[#This Row],[ESTADO LEG]]="Legalizada grabacion",AVANZA[[#This Row],[ESTADO LEG]]="Legalizada aut"),1,0)</f>
        <v>0</v>
      </c>
      <c r="Y441" s="14">
        <f>IF(OR(AVANZA[[#This Row],[ESTADO LEG]]="pdte legalizar",AVANZA[[#This Row],[ESTADO LEG]]="No cruza"),1,0)</f>
        <v>1</v>
      </c>
      <c r="Z441" t="str" cm="1">
        <f t="array" ref="Z441">IF(AVANZA[[#This Row],[Variable]]="Terminada",LOWER(_xlfn.XLOOKUP(AVANZA[[#This Row],[ID_Peticion]],Tabla6[[#All],[NUM_PETICION]],Tabla6[[#All],[ESTADO_LEG]],"NO CRUZA",0)),AVANZA[[#This Row],[Variable]])</f>
        <v>pdte legalizar</v>
      </c>
      <c r="AA441" cm="1">
        <f t="array" ref="AA441">_xlfn.XLOOKUP(AVANZA[[#This Row],[ID_Peticion]],Tabla6[[#All],[NUM_PETICION]],Tabla6[[#All],[DIF_DIAS]],"",0)</f>
        <v>3</v>
      </c>
      <c r="AB441" s="2" cm="1">
        <f t="array" ref="AB441">IFERROR(_xlfn.XLOOKUP(AVANZA[[#This Row],[ID_Peticion]],Tabla6[[#All],[NUM_PETICION]],Tabla6[[#All],[FEC_LEGAL]],"",0),"")</f>
        <v>0</v>
      </c>
      <c r="AC441" s="14">
        <f ca="1">IF(AVANZA[[#This Row],[FECHA LEG]]&lt;&gt;0,IFERROR(AVANZA[[#This Row],[FECHA LEG]]-AVANZA[[#This Row],[FechaIniEstadoSubPetAtis]],0),TODAY()-AVANZA[[#This Row],[FechaIniEstadoSubPetAtis]])</f>
        <v>7</v>
      </c>
      <c r="AD441" s="35" t="str">
        <f ca="1">IF(AVANZA[[#This Row],[FINAL Vs LG]]&lt;&gt;0,IF(AVANZA[[#This Row],[FINAL Vs LG]]&lt;7.1,"100%",IF(AND(AVANZA[[#This Row],[FINAL Vs LG]]&gt;7.1,AVANZA[[#This Row],[FINAL Vs LG]]&lt;11.1),"50%","0%")),0)</f>
        <v>100%</v>
      </c>
      <c r="AE441" s="14">
        <f ca="1">VLOOKUP(DAY(TODAY()),BACK!F:G,2,0)</f>
        <v>14</v>
      </c>
      <c r="AF441" s="14">
        <f>BACK!$I$2</f>
        <v>24</v>
      </c>
      <c r="AG441" s="14">
        <f>IF(AVANZA[[#This Row],[Oferta_empaquetada_comisiones]]="SI",1,0)</f>
        <v>0</v>
      </c>
      <c r="AH441" s="36">
        <f>IF(AVANZA[[#This Row],[Variable]]="TERMINADA",IFERROR(VLOOKUP(AVANZA[[#This Row],[SUPERVISOR]],Tabla2[#All],4,0),0),)</f>
        <v>3.5</v>
      </c>
      <c r="AI441" s="14">
        <f>IF(AVANZA[[#This Row],[Producto]]="BA",1,0)</f>
        <v>0</v>
      </c>
      <c r="AJ441" s="14">
        <f>IF(AVANZA[[#This Row],[Producto]]="DUO",1,0)</f>
        <v>0</v>
      </c>
      <c r="AK441" s="14">
        <f>IF(AVANZA[[#This Row],[Producto]]="TRIO",1,0)</f>
        <v>1</v>
      </c>
      <c r="AL441" t="s">
        <v>435</v>
      </c>
      <c r="AM441">
        <v>-1</v>
      </c>
      <c r="AN441">
        <v>-1</v>
      </c>
      <c r="AO441" t="s">
        <v>16613</v>
      </c>
      <c r="AP441" s="1">
        <v>46150.800578703704</v>
      </c>
      <c r="AQ441">
        <v>-1</v>
      </c>
      <c r="AR441" t="s">
        <v>16614</v>
      </c>
      <c r="AS441">
        <v>-1</v>
      </c>
      <c r="AT441">
        <v>-1</v>
      </c>
      <c r="AU441">
        <v>-1</v>
      </c>
      <c r="AV441">
        <v>-1</v>
      </c>
      <c r="AW441">
        <v>-1</v>
      </c>
      <c r="AX441" t="s">
        <v>224</v>
      </c>
      <c r="AY441">
        <v>-1</v>
      </c>
      <c r="AZ441">
        <v>2026</v>
      </c>
      <c r="BA441">
        <v>5</v>
      </c>
      <c r="BB441">
        <v>10</v>
      </c>
      <c r="BC441">
        <v>-1</v>
      </c>
      <c r="BD441" t="s">
        <v>225</v>
      </c>
      <c r="BE441">
        <v>-1</v>
      </c>
      <c r="BF441">
        <v>20001624682216</v>
      </c>
      <c r="BG441" t="s">
        <v>376</v>
      </c>
      <c r="BH441" t="s">
        <v>377</v>
      </c>
      <c r="BI441" t="s">
        <v>16615</v>
      </c>
      <c r="BJ441">
        <v>-1</v>
      </c>
      <c r="BK441">
        <v>-1</v>
      </c>
      <c r="BL441">
        <v>-1</v>
      </c>
      <c r="BM441" t="s">
        <v>229</v>
      </c>
      <c r="BN441" t="s">
        <v>230</v>
      </c>
      <c r="BO441" t="s">
        <v>16616</v>
      </c>
      <c r="BP441" t="s">
        <v>380</v>
      </c>
      <c r="BQ441">
        <v>2026</v>
      </c>
      <c r="BR441">
        <v>5</v>
      </c>
      <c r="BS441">
        <v>8</v>
      </c>
      <c r="BT441" s="1">
        <v>46152.50984953704</v>
      </c>
      <c r="BU441" t="s">
        <v>233</v>
      </c>
      <c r="BV441" s="2">
        <v>46152</v>
      </c>
      <c r="BW441" t="s">
        <v>234</v>
      </c>
      <c r="BX441" s="2">
        <v>46150</v>
      </c>
      <c r="BY441" s="2">
        <v>46152</v>
      </c>
      <c r="BZ441" t="s">
        <v>235</v>
      </c>
      <c r="CA441" t="s">
        <v>236</v>
      </c>
      <c r="CB441" t="s">
        <v>237</v>
      </c>
      <c r="CC441" t="s">
        <v>16617</v>
      </c>
      <c r="CD441" t="s">
        <v>1826</v>
      </c>
      <c r="CE441">
        <v>-1</v>
      </c>
      <c r="CF441" t="s">
        <v>240</v>
      </c>
      <c r="CG441" t="s">
        <v>241</v>
      </c>
      <c r="CH441" t="s">
        <v>242</v>
      </c>
      <c r="CI441">
        <v>1193125457</v>
      </c>
      <c r="CJ441" t="s">
        <v>445</v>
      </c>
      <c r="CK441" t="s">
        <v>245</v>
      </c>
      <c r="CL441" t="s">
        <v>246</v>
      </c>
      <c r="CM441" t="s">
        <v>247</v>
      </c>
      <c r="CN441" t="s">
        <v>359</v>
      </c>
      <c r="CT441" t="s">
        <v>386</v>
      </c>
      <c r="CU441" t="s">
        <v>387</v>
      </c>
      <c r="CW441" t="s">
        <v>388</v>
      </c>
      <c r="CX441" t="s">
        <v>389</v>
      </c>
      <c r="DA441" t="s">
        <v>250</v>
      </c>
      <c r="DB441">
        <v>-1</v>
      </c>
      <c r="DF441" t="s">
        <v>251</v>
      </c>
      <c r="DJ441" t="s">
        <v>252</v>
      </c>
      <c r="DK441" t="s">
        <v>253</v>
      </c>
      <c r="DL441" t="s">
        <v>253</v>
      </c>
      <c r="DN441" t="s">
        <v>390</v>
      </c>
      <c r="DR441" t="s">
        <v>449</v>
      </c>
      <c r="DS441" t="s">
        <v>445</v>
      </c>
      <c r="DT441" t="s">
        <v>444</v>
      </c>
      <c r="DV441">
        <v>1</v>
      </c>
      <c r="DW441" t="s">
        <v>257</v>
      </c>
      <c r="ED441" s="2">
        <v>46152</v>
      </c>
      <c r="EF441">
        <v>16</v>
      </c>
      <c r="EP441" t="s">
        <v>258</v>
      </c>
      <c r="ES441" t="s">
        <v>1826</v>
      </c>
      <c r="FA441" t="s">
        <v>245</v>
      </c>
      <c r="FB441" t="s">
        <v>260</v>
      </c>
      <c r="FD441" t="s">
        <v>260</v>
      </c>
      <c r="FE441" t="s">
        <v>261</v>
      </c>
      <c r="FF441" t="s">
        <v>262</v>
      </c>
      <c r="FK441" t="s">
        <v>263</v>
      </c>
      <c r="FL441" t="s">
        <v>16618</v>
      </c>
      <c r="FN441" t="s">
        <v>359</v>
      </c>
      <c r="FO441" t="s">
        <v>366</v>
      </c>
      <c r="FR441">
        <v>126994</v>
      </c>
      <c r="GB441" t="s">
        <v>266</v>
      </c>
      <c r="GC441" t="s">
        <v>387</v>
      </c>
      <c r="GD441">
        <v>25016</v>
      </c>
      <c r="GF441">
        <v>2353</v>
      </c>
      <c r="GG441">
        <v>25424</v>
      </c>
      <c r="GI441">
        <v>100314</v>
      </c>
      <c r="GJ441">
        <v>25242</v>
      </c>
      <c r="GL441">
        <v>24327</v>
      </c>
      <c r="GM441">
        <v>151122</v>
      </c>
      <c r="GS441" t="s">
        <v>267</v>
      </c>
      <c r="GT441" s="2">
        <v>44165</v>
      </c>
      <c r="GU441" t="s">
        <v>268</v>
      </c>
      <c r="GV441" t="s">
        <v>269</v>
      </c>
      <c r="GW441" t="s">
        <v>394</v>
      </c>
      <c r="GZ441" t="s">
        <v>395</v>
      </c>
      <c r="HA441" t="s">
        <v>497</v>
      </c>
      <c r="HB441" t="s">
        <v>275</v>
      </c>
      <c r="HC441" t="s">
        <v>275</v>
      </c>
      <c r="HD441" t="s">
        <v>257</v>
      </c>
      <c r="HE441" t="s">
        <v>230</v>
      </c>
      <c r="HF441" t="s">
        <v>16619</v>
      </c>
      <c r="HR441" t="s">
        <v>278</v>
      </c>
      <c r="HV441">
        <v>131990</v>
      </c>
      <c r="HW441" t="s">
        <v>281</v>
      </c>
      <c r="HY441">
        <v>0</v>
      </c>
      <c r="HZ441">
        <v>0</v>
      </c>
      <c r="IA441" t="s">
        <v>281</v>
      </c>
      <c r="IB441" t="s">
        <v>281</v>
      </c>
      <c r="IE441" t="s">
        <v>283</v>
      </c>
      <c r="IF441" t="s">
        <v>283</v>
      </c>
      <c r="IG441" t="s">
        <v>283</v>
      </c>
      <c r="IH441" t="s">
        <v>284</v>
      </c>
      <c r="II441" t="s">
        <v>285</v>
      </c>
      <c r="IJ441" t="s">
        <v>286</v>
      </c>
      <c r="IK441" t="s">
        <v>278</v>
      </c>
      <c r="IL441" t="s">
        <v>371</v>
      </c>
      <c r="IM441" t="s">
        <v>288</v>
      </c>
      <c r="IN441" t="s">
        <v>289</v>
      </c>
      <c r="IP441" t="s">
        <v>290</v>
      </c>
      <c r="IQ441" t="s">
        <v>284</v>
      </c>
      <c r="IS441" t="s">
        <v>736</v>
      </c>
      <c r="IT441" t="s">
        <v>561</v>
      </c>
      <c r="IY441" t="s">
        <v>281</v>
      </c>
    </row>
    <row r="442" spans="1:259" x14ac:dyDescent="0.3">
      <c r="A442" s="14">
        <f>DAY(AVANZA[[#This Row],[FechaSeguimiento]])</f>
        <v>10</v>
      </c>
      <c r="B442" s="14">
        <f>MONTH(AVANZA[[#This Row],[FechaSeguimiento]])</f>
        <v>5</v>
      </c>
      <c r="C442"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442" t="str">
        <f>LOWER(IFERROR(VLOOKUP(AVANZA[[#This Row],[ID_Peticion]],CANCELADAS[#All],2,0),""))</f>
        <v>qc - cliente desiste / elige la competencia</v>
      </c>
      <c r="E442" t="str">
        <f>LOWER(IFERROR(VLOOKUP(AVANZA[[#This Row],[ID_Peticion]],CANCELADAS[#All],3,0),""))</f>
        <v>cliente</v>
      </c>
      <c r="F442" t="str">
        <f>LOWER(IF(AVANZA[[#This Row],[CEDULA CLIENTE]]&lt;&gt;""," CC: " &amp; COUNTIFS(AVANZA[CEDULA CLIENTE],AVANZA[[#This Row],[CEDULA CLIENTE]]),"")&amp; IF(AVANZA[[#This Row],[Direccion]]&lt;&gt;""," DIR: " &amp; COUNTIFS(AVANZA[Direccion],AVANZA[[#This Row],[Direccion]]),""))</f>
        <v xml:space="preserve"> dir: 1</v>
      </c>
      <c r="G442" t="str">
        <f>IFERROR(VLOOKUP(AVANZA[[#This Row],[Cedula_Vendedor_Atis]],PLANTA[[#All],[CEDULA]:[LINEA]],3,0),"No Cruza")</f>
        <v>Marisol Avella</v>
      </c>
      <c r="H442" t="str">
        <f>IFERROR(VLOOKUP(AVANZA[[#This Row],[Cedula_Vendedor_Atis]],PLANTA[[#All],[CEDULA]:[LINEA]],4,0),"No Cruza")</f>
        <v>Fija</v>
      </c>
      <c r="I442" t="str">
        <f>LOWER(IF(AVANZA[[#This Row],[ATRIBUIBLE]]="",AVANZA[[#This Row],[Variable]],AVANZA[[#This Row],[ATRIBUIBLE]]))</f>
        <v>cliente</v>
      </c>
      <c r="J442" s="14">
        <f>IF(AVANZA[[#This Row],[Variable]]=AVANZA[[#Headers],[TERMINADA]],1,0)</f>
        <v>0</v>
      </c>
      <c r="K442" s="14">
        <f>IF(AVANZA[[#This Row],[Variable]]=AVANZA[[#Headers],[ANULADA]],1,0)</f>
        <v>1</v>
      </c>
      <c r="L442" s="14">
        <f>IF(AVANZA[[#This Row],[Variable]]=AVANZA[[#Headers],[PENDIENTE]],1,0)</f>
        <v>0</v>
      </c>
      <c r="M442" s="14">
        <f>IF(AVANZA[[#This Row],[ESTADO AGENDA]]="AGENDADA",1,0)</f>
        <v>0</v>
      </c>
      <c r="N442" s="14">
        <f>IF(AVANZA[[#This Row],[ESTADO AGENDA]]="PENDIENTE DE AGENDAR",1,0)</f>
        <v>0</v>
      </c>
      <c r="O442" s="14">
        <f>IF(AVANZA[[#This Row],[ESTADO AGENDA]]="SUSPENDIDA",1,0)</f>
        <v>0</v>
      </c>
      <c r="P442" t="str" cm="1">
        <f t="array" ref="P442">_xlfn.XLOOKUP(AVANZA[[#This Row],[Num_Agrupacion_Pet_Atis]],Tabla1[[#All],[Numero_de_actuacion]],Tabla1[[#All],[Estado_de_la_orden]],"",0)</f>
        <v/>
      </c>
      <c r="Q442" s="2" t="str" cm="1">
        <f t="array" ref="Q442">_xlfn.XLOOKUP(AVANZA[[#This Row],[Num_Agrupacion_Pet_Atis]],Tabla1[[#All],[Numero_de_actuacion]],Tabla1[[#All],[Fecha_de_la_cita]],"",0)</f>
        <v/>
      </c>
      <c r="R442" t="str" cm="1">
        <f t="array" ref="R442">_xlfn.XLOOKUP(AVANZA[[#This Row],[Num_Agrupacion_Pet_Atis]],Tabla1[[#All],[Numero_de_actuacion]],Tabla1[[#All],[Franja_horaria_de_la_cita]],"",0)</f>
        <v/>
      </c>
      <c r="S442" s="14" t="str">
        <f>IFERROR(DAY(AVANZA[[#This Row],[FECHA AGENDA]]),"")</f>
        <v/>
      </c>
      <c r="T442" s="14" t="str">
        <f>IFERROR(MONTH(AVANZA[[#This Row],[FECHA AGENDA]]),"")</f>
        <v/>
      </c>
      <c r="U442" t="str" cm="1">
        <f t="array" ref="U442">_xlfn.XLOOKUP(AVANZA[[#This Row],[Num_Agrupacion_Pet_Atis]],Tabla1[[#All],[Numero_de_actuacion]],Tabla1[[#All],[Motivo_de_suspension]],"",0)</f>
        <v/>
      </c>
      <c r="V442" s="2" t="str" cm="1">
        <f t="array" ref="V442">_xlfn.XLOOKUP(AVANZA[[#This Row],[Num_Agrupacion_Pet_Atis]],Tabla1[[#All],[Numero_de_actuacion]],Tabla1[[#All],[No_identificacion_cliente]],"",0)</f>
        <v/>
      </c>
      <c r="W442" s="2" t="str" cm="1">
        <f t="array" ref="W442">_xlfn.XLOOKUP(AVANZA[[#This Row],[Num_Agrupacion_Pet_Atis]],Tabla1[[#All],[Numero_de_actuacion]],Tabla1[[#All],[Movil_de_contacto]],"",0)</f>
        <v/>
      </c>
      <c r="X442" s="14">
        <f>IF(OR(AVANZA[[#This Row],[ESTADO LEG]]="Legalizada grabacion",AVANZA[[#This Row],[ESTADO LEG]]="Legalizada aut"),1,0)</f>
        <v>0</v>
      </c>
      <c r="Y442" s="14">
        <f>IF(OR(AVANZA[[#This Row],[ESTADO LEG]]="pdte legalizar",AVANZA[[#This Row],[ESTADO LEG]]="No cruza"),1,0)</f>
        <v>0</v>
      </c>
      <c r="Z442" t="str" cm="1">
        <f t="array" ref="Z442">IF(AVANZA[[#This Row],[Variable]]="Terminada",LOWER(_xlfn.XLOOKUP(AVANZA[[#This Row],[ID_Peticion]],Tabla6[[#All],[NUM_PETICION]],Tabla6[[#All],[ESTADO_LEG]],"NO CRUZA",0)),AVANZA[[#This Row],[Variable]])</f>
        <v>ANULADA</v>
      </c>
      <c r="AA442" t="str" cm="1">
        <f t="array" ref="AA442">_xlfn.XLOOKUP(AVANZA[[#This Row],[ID_Peticion]],Tabla6[[#All],[NUM_PETICION]],Tabla6[[#All],[DIF_DIAS]],"",0)</f>
        <v/>
      </c>
      <c r="AB442" s="2" t="str" cm="1">
        <f t="array" ref="AB442">IFERROR(_xlfn.XLOOKUP(AVANZA[[#This Row],[ID_Peticion]],Tabla6[[#All],[NUM_PETICION]],Tabla6[[#All],[FEC_LEGAL]],"",0),"")</f>
        <v/>
      </c>
      <c r="AC442" s="14">
        <f ca="1">IF(AVANZA[[#This Row],[FECHA LEG]]&lt;&gt;0,IFERROR(AVANZA[[#This Row],[FECHA LEG]]-AVANZA[[#This Row],[FechaIniEstadoSubPetAtis]],0),TODAY()-AVANZA[[#This Row],[FechaIniEstadoSubPetAtis]])</f>
        <v>0</v>
      </c>
      <c r="AD442" s="35">
        <f ca="1">IF(AVANZA[[#This Row],[FINAL Vs LG]]&lt;&gt;0,IF(AVANZA[[#This Row],[FINAL Vs LG]]&lt;7.1,"100%",IF(AND(AVANZA[[#This Row],[FINAL Vs LG]]&gt;7.1,AVANZA[[#This Row],[FINAL Vs LG]]&lt;11.1),"50%","0%")),0)</f>
        <v>0</v>
      </c>
      <c r="AE442" s="14">
        <f ca="1">VLOOKUP(DAY(TODAY()),BACK!F:G,2,0)</f>
        <v>14</v>
      </c>
      <c r="AF442" s="14">
        <f>BACK!$I$2</f>
        <v>24</v>
      </c>
      <c r="AG442" s="14">
        <f>IF(AVANZA[[#This Row],[Oferta_empaquetada_comisiones]]="SI",1,0)</f>
        <v>0</v>
      </c>
      <c r="AH442" s="36">
        <f>IF(AVANZA[[#This Row],[Variable]]="TERMINADA",IFERROR(VLOOKUP(AVANZA[[#This Row],[SUPERVISOR]],Tabla2[#All],4,0),0),)</f>
        <v>0</v>
      </c>
      <c r="AI442" s="14">
        <f>IF(AVANZA[[#This Row],[Producto]]="BA",1,0)</f>
        <v>1</v>
      </c>
      <c r="AJ442" s="14">
        <f>IF(AVANZA[[#This Row],[Producto]]="DUO",1,0)</f>
        <v>0</v>
      </c>
      <c r="AK442" s="14">
        <f>IF(AVANZA[[#This Row],[Producto]]="TRIO",1,0)</f>
        <v>0</v>
      </c>
      <c r="AL442" t="s">
        <v>435</v>
      </c>
      <c r="AM442">
        <v>-1</v>
      </c>
      <c r="AN442">
        <v>-1</v>
      </c>
      <c r="AO442" t="s">
        <v>16620</v>
      </c>
      <c r="AP442" s="1">
        <v>46148.671875</v>
      </c>
      <c r="AQ442">
        <v>-1</v>
      </c>
      <c r="AR442" t="s">
        <v>16621</v>
      </c>
      <c r="AS442">
        <v>-1</v>
      </c>
      <c r="AT442">
        <v>-1</v>
      </c>
      <c r="AU442">
        <v>-1</v>
      </c>
      <c r="AV442">
        <v>-1</v>
      </c>
      <c r="AW442">
        <v>-1</v>
      </c>
      <c r="AX442" t="s">
        <v>224</v>
      </c>
      <c r="AY442">
        <v>-1</v>
      </c>
      <c r="AZ442">
        <v>2026</v>
      </c>
      <c r="BA442">
        <v>5</v>
      </c>
      <c r="BB442">
        <v>10</v>
      </c>
      <c r="BC442">
        <v>-1</v>
      </c>
      <c r="BD442" t="s">
        <v>225</v>
      </c>
      <c r="BE442">
        <v>-1</v>
      </c>
      <c r="BF442">
        <v>20001623685481</v>
      </c>
      <c r="BG442" t="s">
        <v>319</v>
      </c>
      <c r="BH442" t="s">
        <v>320</v>
      </c>
      <c r="BI442" t="s">
        <v>16622</v>
      </c>
      <c r="BJ442">
        <v>-1</v>
      </c>
      <c r="BK442">
        <v>-1</v>
      </c>
      <c r="BL442">
        <v>-1</v>
      </c>
      <c r="BM442" t="s">
        <v>573</v>
      </c>
      <c r="BN442" t="s">
        <v>230</v>
      </c>
      <c r="BO442" t="s">
        <v>16623</v>
      </c>
      <c r="BP442" t="s">
        <v>380</v>
      </c>
      <c r="BQ442">
        <v>2026</v>
      </c>
      <c r="BR442">
        <v>5</v>
      </c>
      <c r="BS442">
        <v>6</v>
      </c>
      <c r="BT442" s="1">
        <v>46152.245115740741</v>
      </c>
      <c r="BU442" t="s">
        <v>575</v>
      </c>
      <c r="BV442" s="2">
        <v>46152</v>
      </c>
      <c r="BW442" t="s">
        <v>576</v>
      </c>
      <c r="BX442" s="2">
        <v>46148</v>
      </c>
      <c r="BY442" s="2">
        <v>46152</v>
      </c>
      <c r="BZ442" t="s">
        <v>235</v>
      </c>
      <c r="CA442" t="s">
        <v>297</v>
      </c>
      <c r="CB442" t="s">
        <v>297</v>
      </c>
      <c r="CC442" t="s">
        <v>16624</v>
      </c>
      <c r="CD442" t="s">
        <v>3475</v>
      </c>
      <c r="CE442">
        <v>-1</v>
      </c>
      <c r="CF442" t="s">
        <v>300</v>
      </c>
      <c r="CG442" t="s">
        <v>301</v>
      </c>
      <c r="CH442" t="s">
        <v>242</v>
      </c>
      <c r="CI442">
        <v>1193125457</v>
      </c>
      <c r="CJ442" t="s">
        <v>445</v>
      </c>
      <c r="CK442" t="s">
        <v>245</v>
      </c>
      <c r="CL442" t="s">
        <v>246</v>
      </c>
      <c r="CM442" t="s">
        <v>247</v>
      </c>
      <c r="CN442" t="s">
        <v>359</v>
      </c>
      <c r="CT442" t="s">
        <v>304</v>
      </c>
      <c r="CU442" t="s">
        <v>225</v>
      </c>
      <c r="CW442" t="s">
        <v>319</v>
      </c>
      <c r="CX442" t="s">
        <v>320</v>
      </c>
      <c r="CY442" t="s">
        <v>1471</v>
      </c>
      <c r="DA442" t="s">
        <v>250</v>
      </c>
      <c r="DB442">
        <v>-1</v>
      </c>
      <c r="DF442" t="s">
        <v>731</v>
      </c>
      <c r="DJ442" t="s">
        <v>252</v>
      </c>
      <c r="DK442" t="s">
        <v>253</v>
      </c>
      <c r="DL442" t="s">
        <v>253</v>
      </c>
      <c r="DN442" t="s">
        <v>255</v>
      </c>
      <c r="DR442" t="s">
        <v>449</v>
      </c>
      <c r="DS442" t="s">
        <v>445</v>
      </c>
      <c r="DT442" t="s">
        <v>444</v>
      </c>
      <c r="DV442">
        <v>1</v>
      </c>
      <c r="DW442" t="s">
        <v>283</v>
      </c>
      <c r="ED442" s="2">
        <v>46152</v>
      </c>
      <c r="EF442">
        <v>12</v>
      </c>
      <c r="EP442" t="s">
        <v>258</v>
      </c>
      <c r="FA442" t="s">
        <v>245</v>
      </c>
      <c r="FB442" t="s">
        <v>308</v>
      </c>
      <c r="FD442" t="s">
        <v>308</v>
      </c>
      <c r="FE442" t="s">
        <v>309</v>
      </c>
      <c r="FF442" t="s">
        <v>309</v>
      </c>
      <c r="FK442" t="s">
        <v>263</v>
      </c>
      <c r="FN442" t="s">
        <v>359</v>
      </c>
      <c r="FO442" t="s">
        <v>366</v>
      </c>
      <c r="FR442">
        <v>0</v>
      </c>
      <c r="GB442" t="s">
        <v>266</v>
      </c>
      <c r="GM442">
        <v>0</v>
      </c>
      <c r="GS442" t="s">
        <v>267</v>
      </c>
      <c r="GT442" s="2"/>
      <c r="GU442" t="s">
        <v>268</v>
      </c>
      <c r="GV442" t="s">
        <v>269</v>
      </c>
      <c r="GW442" t="s">
        <v>394</v>
      </c>
      <c r="GZ442" t="s">
        <v>395</v>
      </c>
      <c r="HE442" t="s">
        <v>230</v>
      </c>
      <c r="HF442" t="s">
        <v>16072</v>
      </c>
      <c r="HR442" t="s">
        <v>278</v>
      </c>
      <c r="HV442">
        <v>94990</v>
      </c>
      <c r="HW442" t="s">
        <v>281</v>
      </c>
      <c r="HY442">
        <v>0</v>
      </c>
      <c r="HZ442">
        <v>0</v>
      </c>
      <c r="IA442" t="s">
        <v>281</v>
      </c>
      <c r="IB442" t="s">
        <v>281</v>
      </c>
      <c r="IC442" t="s">
        <v>16625</v>
      </c>
      <c r="IE442" t="s">
        <v>283</v>
      </c>
      <c r="IF442" t="s">
        <v>283</v>
      </c>
      <c r="IG442" t="s">
        <v>283</v>
      </c>
      <c r="IH442" t="s">
        <v>284</v>
      </c>
      <c r="II442" t="s">
        <v>285</v>
      </c>
      <c r="IJ442" t="s">
        <v>286</v>
      </c>
      <c r="IK442" t="s">
        <v>278</v>
      </c>
      <c r="IL442" t="s">
        <v>371</v>
      </c>
      <c r="IM442" t="s">
        <v>288</v>
      </c>
      <c r="IN442" t="s">
        <v>290</v>
      </c>
      <c r="IP442" t="s">
        <v>1474</v>
      </c>
      <c r="IQ442" t="s">
        <v>284</v>
      </c>
      <c r="IS442" t="s">
        <v>291</v>
      </c>
      <c r="IY442" t="s">
        <v>281</v>
      </c>
    </row>
    <row r="443" spans="1:259" x14ac:dyDescent="0.3">
      <c r="A443" s="14">
        <f>DAY(AVANZA[[#This Row],[FechaSeguimiento]])</f>
        <v>10</v>
      </c>
      <c r="B443" s="14">
        <f>MONTH(AVANZA[[#This Row],[FechaSeguimiento]])</f>
        <v>5</v>
      </c>
      <c r="C443"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443" t="str">
        <f>LOWER(IFERROR(VLOOKUP(AVANZA[[#This Row],[ID_Peticion]],CANCELADAS[#All],2,0),""))</f>
        <v>qc - cliente desiste / elige la competencia</v>
      </c>
      <c r="E443" t="str">
        <f>LOWER(IFERROR(VLOOKUP(AVANZA[[#This Row],[ID_Peticion]],CANCELADAS[#All],3,0),""))</f>
        <v>cliente</v>
      </c>
      <c r="F443" t="str">
        <f>LOWER(IF(AVANZA[[#This Row],[CEDULA CLIENTE]]&lt;&gt;""," CC: " &amp; COUNTIFS(AVANZA[CEDULA CLIENTE],AVANZA[[#This Row],[CEDULA CLIENTE]]),"")&amp; IF(AVANZA[[#This Row],[Direccion]]&lt;&gt;""," DIR: " &amp; COUNTIFS(AVANZA[Direccion],AVANZA[[#This Row],[Direccion]]),""))</f>
        <v xml:space="preserve"> dir: 1</v>
      </c>
      <c r="G443" t="str">
        <f>IFERROR(VLOOKUP(AVANZA[[#This Row],[Cedula_Vendedor_Atis]],PLANTA[[#All],[CEDULA]:[LINEA]],3,0),"No Cruza")</f>
        <v>Marisol Avella</v>
      </c>
      <c r="H443" t="str">
        <f>IFERROR(VLOOKUP(AVANZA[[#This Row],[Cedula_Vendedor_Atis]],PLANTA[[#All],[CEDULA]:[LINEA]],4,0),"No Cruza")</f>
        <v>Fija</v>
      </c>
      <c r="I443" t="str">
        <f>LOWER(IF(AVANZA[[#This Row],[ATRIBUIBLE]]="",AVANZA[[#This Row],[Variable]],AVANZA[[#This Row],[ATRIBUIBLE]]))</f>
        <v>cliente</v>
      </c>
      <c r="J443" s="14">
        <f>IF(AVANZA[[#This Row],[Variable]]=AVANZA[[#Headers],[TERMINADA]],1,0)</f>
        <v>0</v>
      </c>
      <c r="K443" s="14">
        <f>IF(AVANZA[[#This Row],[Variable]]=AVANZA[[#Headers],[ANULADA]],1,0)</f>
        <v>1</v>
      </c>
      <c r="L443" s="14">
        <f>IF(AVANZA[[#This Row],[Variable]]=AVANZA[[#Headers],[PENDIENTE]],1,0)</f>
        <v>0</v>
      </c>
      <c r="M443" s="14">
        <f>IF(AVANZA[[#This Row],[ESTADO AGENDA]]="AGENDADA",1,0)</f>
        <v>0</v>
      </c>
      <c r="N443" s="14">
        <f>IF(AVANZA[[#This Row],[ESTADO AGENDA]]="PENDIENTE DE AGENDAR",1,0)</f>
        <v>0</v>
      </c>
      <c r="O443" s="14">
        <f>IF(AVANZA[[#This Row],[ESTADO AGENDA]]="SUSPENDIDA",1,0)</f>
        <v>0</v>
      </c>
      <c r="P443" t="str" cm="1">
        <f t="array" ref="P443">_xlfn.XLOOKUP(AVANZA[[#This Row],[Num_Agrupacion_Pet_Atis]],Tabla1[[#All],[Numero_de_actuacion]],Tabla1[[#All],[Estado_de_la_orden]],"",0)</f>
        <v/>
      </c>
      <c r="Q443" s="2" t="str" cm="1">
        <f t="array" ref="Q443">_xlfn.XLOOKUP(AVANZA[[#This Row],[Num_Agrupacion_Pet_Atis]],Tabla1[[#All],[Numero_de_actuacion]],Tabla1[[#All],[Fecha_de_la_cita]],"",0)</f>
        <v/>
      </c>
      <c r="R443" t="str" cm="1">
        <f t="array" ref="R443">_xlfn.XLOOKUP(AVANZA[[#This Row],[Num_Agrupacion_Pet_Atis]],Tabla1[[#All],[Numero_de_actuacion]],Tabla1[[#All],[Franja_horaria_de_la_cita]],"",0)</f>
        <v/>
      </c>
      <c r="S443" s="14" t="str">
        <f>IFERROR(DAY(AVANZA[[#This Row],[FECHA AGENDA]]),"")</f>
        <v/>
      </c>
      <c r="T443" s="14" t="str">
        <f>IFERROR(MONTH(AVANZA[[#This Row],[FECHA AGENDA]]),"")</f>
        <v/>
      </c>
      <c r="U443" t="str" cm="1">
        <f t="array" ref="U443">_xlfn.XLOOKUP(AVANZA[[#This Row],[Num_Agrupacion_Pet_Atis]],Tabla1[[#All],[Numero_de_actuacion]],Tabla1[[#All],[Motivo_de_suspension]],"",0)</f>
        <v/>
      </c>
      <c r="V443" s="2" t="str" cm="1">
        <f t="array" ref="V443">_xlfn.XLOOKUP(AVANZA[[#This Row],[Num_Agrupacion_Pet_Atis]],Tabla1[[#All],[Numero_de_actuacion]],Tabla1[[#All],[No_identificacion_cliente]],"",0)</f>
        <v/>
      </c>
      <c r="W443" s="2" t="str" cm="1">
        <f t="array" ref="W443">_xlfn.XLOOKUP(AVANZA[[#This Row],[Num_Agrupacion_Pet_Atis]],Tabla1[[#All],[Numero_de_actuacion]],Tabla1[[#All],[Movil_de_contacto]],"",0)</f>
        <v/>
      </c>
      <c r="X443" s="14">
        <f>IF(OR(AVANZA[[#This Row],[ESTADO LEG]]="Legalizada grabacion",AVANZA[[#This Row],[ESTADO LEG]]="Legalizada aut"),1,0)</f>
        <v>0</v>
      </c>
      <c r="Y443" s="14">
        <f>IF(OR(AVANZA[[#This Row],[ESTADO LEG]]="pdte legalizar",AVANZA[[#This Row],[ESTADO LEG]]="No cruza"),1,0)</f>
        <v>0</v>
      </c>
      <c r="Z443" t="str" cm="1">
        <f t="array" ref="Z443">IF(AVANZA[[#This Row],[Variable]]="Terminada",LOWER(_xlfn.XLOOKUP(AVANZA[[#This Row],[ID_Peticion]],Tabla6[[#All],[NUM_PETICION]],Tabla6[[#All],[ESTADO_LEG]],"NO CRUZA",0)),AVANZA[[#This Row],[Variable]])</f>
        <v>ANULADA</v>
      </c>
      <c r="AA443" t="str" cm="1">
        <f t="array" ref="AA443">_xlfn.XLOOKUP(AVANZA[[#This Row],[ID_Peticion]],Tabla6[[#All],[NUM_PETICION]],Tabla6[[#All],[DIF_DIAS]],"",0)</f>
        <v/>
      </c>
      <c r="AB443" s="2" t="str" cm="1">
        <f t="array" ref="AB443">IFERROR(_xlfn.XLOOKUP(AVANZA[[#This Row],[ID_Peticion]],Tabla6[[#All],[NUM_PETICION]],Tabla6[[#All],[FEC_LEGAL]],"",0),"")</f>
        <v/>
      </c>
      <c r="AC443" s="14">
        <f ca="1">IF(AVANZA[[#This Row],[FECHA LEG]]&lt;&gt;0,IFERROR(AVANZA[[#This Row],[FECHA LEG]]-AVANZA[[#This Row],[FechaIniEstadoSubPetAtis]],0),TODAY()-AVANZA[[#This Row],[FechaIniEstadoSubPetAtis]])</f>
        <v>0</v>
      </c>
      <c r="AD443" s="35">
        <f ca="1">IF(AVANZA[[#This Row],[FINAL Vs LG]]&lt;&gt;0,IF(AVANZA[[#This Row],[FINAL Vs LG]]&lt;7.1,"100%",IF(AND(AVANZA[[#This Row],[FINAL Vs LG]]&gt;7.1,AVANZA[[#This Row],[FINAL Vs LG]]&lt;11.1),"50%","0%")),0)</f>
        <v>0</v>
      </c>
      <c r="AE443" s="14">
        <f ca="1">VLOOKUP(DAY(TODAY()),BACK!F:G,2,0)</f>
        <v>14</v>
      </c>
      <c r="AF443" s="14">
        <f>BACK!$I$2</f>
        <v>24</v>
      </c>
      <c r="AG443" s="14">
        <f>IF(AVANZA[[#This Row],[Oferta_empaquetada_comisiones]]="SI",1,0)</f>
        <v>0</v>
      </c>
      <c r="AH443" s="36">
        <f>IF(AVANZA[[#This Row],[Variable]]="TERMINADA",IFERROR(VLOOKUP(AVANZA[[#This Row],[SUPERVISOR]],Tabla2[#All],4,0),0),)</f>
        <v>0</v>
      </c>
      <c r="AI443" s="14">
        <f>IF(AVANZA[[#This Row],[Producto]]="BA",1,0)</f>
        <v>1</v>
      </c>
      <c r="AJ443" s="14">
        <f>IF(AVANZA[[#This Row],[Producto]]="DUO",1,0)</f>
        <v>0</v>
      </c>
      <c r="AK443" s="14">
        <f>IF(AVANZA[[#This Row],[Producto]]="TRIO",1,0)</f>
        <v>0</v>
      </c>
      <c r="AL443" t="s">
        <v>456</v>
      </c>
      <c r="AM443">
        <v>-1</v>
      </c>
      <c r="AN443">
        <v>-1</v>
      </c>
      <c r="AO443" t="s">
        <v>16626</v>
      </c>
      <c r="AP443" s="1">
        <v>46143.514525462961</v>
      </c>
      <c r="AQ443">
        <v>-1</v>
      </c>
      <c r="AR443" t="s">
        <v>16627</v>
      </c>
      <c r="AS443">
        <v>-1</v>
      </c>
      <c r="AT443">
        <v>-1</v>
      </c>
      <c r="AU443">
        <v>-1</v>
      </c>
      <c r="AV443">
        <v>-1</v>
      </c>
      <c r="AW443">
        <v>-1</v>
      </c>
      <c r="AX443" t="s">
        <v>224</v>
      </c>
      <c r="AY443">
        <v>-1</v>
      </c>
      <c r="AZ443">
        <v>2026</v>
      </c>
      <c r="BA443">
        <v>5</v>
      </c>
      <c r="BB443">
        <v>10</v>
      </c>
      <c r="BC443">
        <v>-1</v>
      </c>
      <c r="BD443" t="s">
        <v>225</v>
      </c>
      <c r="BE443">
        <v>-1</v>
      </c>
      <c r="BF443">
        <v>20001621114035</v>
      </c>
      <c r="BG443" t="s">
        <v>319</v>
      </c>
      <c r="BH443" t="s">
        <v>320</v>
      </c>
      <c r="BI443" t="s">
        <v>16628</v>
      </c>
      <c r="BJ443">
        <v>-1</v>
      </c>
      <c r="BK443">
        <v>-1</v>
      </c>
      <c r="BL443">
        <v>-1</v>
      </c>
      <c r="BM443" t="s">
        <v>573</v>
      </c>
      <c r="BN443" t="s">
        <v>230</v>
      </c>
      <c r="BO443" t="s">
        <v>16629</v>
      </c>
      <c r="BP443" t="s">
        <v>380</v>
      </c>
      <c r="BQ443">
        <v>2026</v>
      </c>
      <c r="BR443">
        <v>5</v>
      </c>
      <c r="BS443">
        <v>1</v>
      </c>
      <c r="BT443" s="1">
        <v>46152.038981481484</v>
      </c>
      <c r="BU443" t="s">
        <v>575</v>
      </c>
      <c r="BV443" s="2">
        <v>46152</v>
      </c>
      <c r="BW443" t="s">
        <v>576</v>
      </c>
      <c r="BX443" s="2">
        <v>46143</v>
      </c>
      <c r="BY443" s="2">
        <v>46152</v>
      </c>
      <c r="BZ443" t="s">
        <v>235</v>
      </c>
      <c r="CA443" t="s">
        <v>1589</v>
      </c>
      <c r="CB443" t="s">
        <v>938</v>
      </c>
      <c r="CC443" t="s">
        <v>16630</v>
      </c>
      <c r="CD443" t="s">
        <v>3096</v>
      </c>
      <c r="CE443">
        <v>-1</v>
      </c>
      <c r="CF443" t="s">
        <v>1592</v>
      </c>
      <c r="CG443" t="s">
        <v>941</v>
      </c>
      <c r="CH443" t="s">
        <v>326</v>
      </c>
      <c r="CI443">
        <v>1018514067</v>
      </c>
      <c r="CJ443" t="s">
        <v>464</v>
      </c>
      <c r="CK443" t="s">
        <v>245</v>
      </c>
      <c r="CL443" t="s">
        <v>409</v>
      </c>
      <c r="CM443" t="s">
        <v>247</v>
      </c>
      <c r="CN443" t="s">
        <v>410</v>
      </c>
      <c r="CT443" t="s">
        <v>330</v>
      </c>
      <c r="CU443" t="s">
        <v>225</v>
      </c>
      <c r="CW443" t="s">
        <v>319</v>
      </c>
      <c r="CX443" t="s">
        <v>320</v>
      </c>
      <c r="CY443" t="s">
        <v>1471</v>
      </c>
      <c r="DA443" t="s">
        <v>250</v>
      </c>
      <c r="DB443">
        <v>-1</v>
      </c>
      <c r="DF443" t="s">
        <v>731</v>
      </c>
      <c r="DJ443" t="s">
        <v>252</v>
      </c>
      <c r="DK443" t="s">
        <v>253</v>
      </c>
      <c r="DL443" t="s">
        <v>253</v>
      </c>
      <c r="DN443" t="s">
        <v>255</v>
      </c>
      <c r="DR443" t="s">
        <v>465</v>
      </c>
      <c r="DS443" t="s">
        <v>464</v>
      </c>
      <c r="DT443" t="s">
        <v>463</v>
      </c>
      <c r="DV443">
        <v>1</v>
      </c>
      <c r="DW443" t="s">
        <v>331</v>
      </c>
      <c r="ED443" s="2">
        <v>46152</v>
      </c>
      <c r="EF443">
        <v>9</v>
      </c>
      <c r="EP443" t="s">
        <v>258</v>
      </c>
      <c r="FA443" t="s">
        <v>245</v>
      </c>
      <c r="FB443" t="s">
        <v>945</v>
      </c>
      <c r="FD443" t="s">
        <v>945</v>
      </c>
      <c r="FE443" t="s">
        <v>1594</v>
      </c>
      <c r="FF443" t="s">
        <v>1594</v>
      </c>
      <c r="FK443" t="s">
        <v>263</v>
      </c>
      <c r="FN443" t="s">
        <v>410</v>
      </c>
      <c r="FO443" t="s">
        <v>414</v>
      </c>
      <c r="FR443">
        <v>0</v>
      </c>
      <c r="GB443" t="s">
        <v>266</v>
      </c>
      <c r="GM443">
        <v>0</v>
      </c>
      <c r="GS443" t="s">
        <v>267</v>
      </c>
      <c r="GT443" s="2"/>
      <c r="GU443" t="s">
        <v>268</v>
      </c>
      <c r="GV443" t="s">
        <v>335</v>
      </c>
      <c r="GW443" t="s">
        <v>394</v>
      </c>
      <c r="GZ443" t="s">
        <v>395</v>
      </c>
      <c r="HE443" t="s">
        <v>230</v>
      </c>
      <c r="HF443" t="s">
        <v>14235</v>
      </c>
      <c r="HR443" t="s">
        <v>278</v>
      </c>
      <c r="HV443">
        <v>94990</v>
      </c>
      <c r="HW443" t="s">
        <v>281</v>
      </c>
      <c r="HY443">
        <v>0</v>
      </c>
      <c r="HZ443">
        <v>0</v>
      </c>
      <c r="IA443" t="s">
        <v>281</v>
      </c>
      <c r="IB443" t="s">
        <v>281</v>
      </c>
      <c r="IC443" t="s">
        <v>16631</v>
      </c>
      <c r="IE443" t="s">
        <v>283</v>
      </c>
      <c r="IF443" t="s">
        <v>283</v>
      </c>
      <c r="IG443" t="s">
        <v>283</v>
      </c>
      <c r="IH443" t="s">
        <v>284</v>
      </c>
      <c r="II443" t="s">
        <v>285</v>
      </c>
      <c r="IJ443" t="s">
        <v>286</v>
      </c>
      <c r="IK443" t="s">
        <v>278</v>
      </c>
      <c r="IL443" t="s">
        <v>287</v>
      </c>
      <c r="IM443" t="s">
        <v>288</v>
      </c>
      <c r="IN443" t="s">
        <v>290</v>
      </c>
      <c r="IP443" t="s">
        <v>1474</v>
      </c>
      <c r="IQ443" t="s">
        <v>284</v>
      </c>
      <c r="IS443" t="s">
        <v>291</v>
      </c>
      <c r="IT443" t="s">
        <v>287</v>
      </c>
      <c r="IY443" t="s">
        <v>281</v>
      </c>
    </row>
    <row r="444" spans="1:259" x14ac:dyDescent="0.3">
      <c r="A444" s="14">
        <f>DAY(AVANZA[[#This Row],[FechaSeguimiento]])</f>
        <v>10</v>
      </c>
      <c r="B444" s="14">
        <f>MONTH(AVANZA[[#This Row],[FechaSeguimiento]])</f>
        <v>5</v>
      </c>
      <c r="C444"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444" t="str">
        <f>LOWER(IFERROR(VLOOKUP(AVANZA[[#This Row],[ID_Peticion]],CANCELADAS[#All],2,0),""))</f>
        <v/>
      </c>
      <c r="E444" t="str">
        <f>LOWER(IFERROR(VLOOKUP(AVANZA[[#This Row],[ID_Peticion]],CANCELADAS[#All],3,0),""))</f>
        <v/>
      </c>
      <c r="F444" t="str">
        <f>LOWER(IF(AVANZA[[#This Row],[CEDULA CLIENTE]]&lt;&gt;""," CC: " &amp; COUNTIFS(AVANZA[CEDULA CLIENTE],AVANZA[[#This Row],[CEDULA CLIENTE]]),"")&amp; IF(AVANZA[[#This Row],[Direccion]]&lt;&gt;""," DIR: " &amp; COUNTIFS(AVANZA[Direccion],AVANZA[[#This Row],[Direccion]]),""))</f>
        <v xml:space="preserve"> dir: 1</v>
      </c>
      <c r="G444" t="str">
        <f>IFERROR(VLOOKUP(AVANZA[[#This Row],[Cedula_Vendedor_Atis]],PLANTA[[#All],[CEDULA]:[LINEA]],3,0),"No Cruza")</f>
        <v>Marisol Avella</v>
      </c>
      <c r="H444" t="str">
        <f>IFERROR(VLOOKUP(AVANZA[[#This Row],[Cedula_Vendedor_Atis]],PLANTA[[#All],[CEDULA]:[LINEA]],4,0),"No Cruza")</f>
        <v>Fija</v>
      </c>
      <c r="I444" t="str">
        <f>LOWER(IF(AVANZA[[#This Row],[ATRIBUIBLE]]="",AVANZA[[#This Row],[Variable]],AVANZA[[#This Row],[ATRIBUIBLE]]))</f>
        <v>terminada</v>
      </c>
      <c r="J444" s="14">
        <f>IF(AVANZA[[#This Row],[Variable]]=AVANZA[[#Headers],[TERMINADA]],1,0)</f>
        <v>1</v>
      </c>
      <c r="K444" s="14">
        <f>IF(AVANZA[[#This Row],[Variable]]=AVANZA[[#Headers],[ANULADA]],1,0)</f>
        <v>0</v>
      </c>
      <c r="L444" s="14">
        <f>IF(AVANZA[[#This Row],[Variable]]=AVANZA[[#Headers],[PENDIENTE]],1,0)</f>
        <v>0</v>
      </c>
      <c r="M444" s="14">
        <f>IF(AVANZA[[#This Row],[ESTADO AGENDA]]="AGENDADA",1,0)</f>
        <v>0</v>
      </c>
      <c r="N444" s="14">
        <f>IF(AVANZA[[#This Row],[ESTADO AGENDA]]="PENDIENTE DE AGENDAR",1,0)</f>
        <v>0</v>
      </c>
      <c r="O444" s="14">
        <f>IF(AVANZA[[#This Row],[ESTADO AGENDA]]="SUSPENDIDA",1,0)</f>
        <v>0</v>
      </c>
      <c r="P444" t="str" cm="1">
        <f t="array" ref="P444">_xlfn.XLOOKUP(AVANZA[[#This Row],[Num_Agrupacion_Pet_Atis]],Tabla1[[#All],[Numero_de_actuacion]],Tabla1[[#All],[Estado_de_la_orden]],"",0)</f>
        <v/>
      </c>
      <c r="Q444" s="2" t="str" cm="1">
        <f t="array" ref="Q444">_xlfn.XLOOKUP(AVANZA[[#This Row],[Num_Agrupacion_Pet_Atis]],Tabla1[[#All],[Numero_de_actuacion]],Tabla1[[#All],[Fecha_de_la_cita]],"",0)</f>
        <v/>
      </c>
      <c r="R444" t="str" cm="1">
        <f t="array" ref="R444">_xlfn.XLOOKUP(AVANZA[[#This Row],[Num_Agrupacion_Pet_Atis]],Tabla1[[#All],[Numero_de_actuacion]],Tabla1[[#All],[Franja_horaria_de_la_cita]],"",0)</f>
        <v/>
      </c>
      <c r="S444" s="14" t="str">
        <f>IFERROR(DAY(AVANZA[[#This Row],[FECHA AGENDA]]),"")</f>
        <v/>
      </c>
      <c r="T444" s="14" t="str">
        <f>IFERROR(MONTH(AVANZA[[#This Row],[FECHA AGENDA]]),"")</f>
        <v/>
      </c>
      <c r="U444" t="str" cm="1">
        <f t="array" ref="U444">_xlfn.XLOOKUP(AVANZA[[#This Row],[Num_Agrupacion_Pet_Atis]],Tabla1[[#All],[Numero_de_actuacion]],Tabla1[[#All],[Motivo_de_suspension]],"",0)</f>
        <v/>
      </c>
      <c r="V444" s="2" t="str" cm="1">
        <f t="array" ref="V444">_xlfn.XLOOKUP(AVANZA[[#This Row],[Num_Agrupacion_Pet_Atis]],Tabla1[[#All],[Numero_de_actuacion]],Tabla1[[#All],[No_identificacion_cliente]],"",0)</f>
        <v/>
      </c>
      <c r="W444" s="2" t="str" cm="1">
        <f t="array" ref="W444">_xlfn.XLOOKUP(AVANZA[[#This Row],[Num_Agrupacion_Pet_Atis]],Tabla1[[#All],[Numero_de_actuacion]],Tabla1[[#All],[Movil_de_contacto]],"",0)</f>
        <v/>
      </c>
      <c r="X444" s="14">
        <f>IF(OR(AVANZA[[#This Row],[ESTADO LEG]]="Legalizada grabacion",AVANZA[[#This Row],[ESTADO LEG]]="Legalizada aut"),1,0)</f>
        <v>0</v>
      </c>
      <c r="Y444" s="14">
        <f>IF(OR(AVANZA[[#This Row],[ESTADO LEG]]="pdte legalizar",AVANZA[[#This Row],[ESTADO LEG]]="No cruza"),1,0)</f>
        <v>1</v>
      </c>
      <c r="Z444" t="str" cm="1">
        <f t="array" ref="Z444">IF(AVANZA[[#This Row],[Variable]]="Terminada",LOWER(_xlfn.XLOOKUP(AVANZA[[#This Row],[ID_Peticion]],Tabla6[[#All],[NUM_PETICION]],Tabla6[[#All],[ESTADO_LEG]],"NO CRUZA",0)),AVANZA[[#This Row],[Variable]])</f>
        <v>pdte legalizar</v>
      </c>
      <c r="AA444" cm="1">
        <f t="array" ref="AA444">_xlfn.XLOOKUP(AVANZA[[#This Row],[ID_Peticion]],Tabla6[[#All],[NUM_PETICION]],Tabla6[[#All],[DIF_DIAS]],"",0)</f>
        <v>3</v>
      </c>
      <c r="AB444" s="2" cm="1">
        <f t="array" ref="AB444">IFERROR(_xlfn.XLOOKUP(AVANZA[[#This Row],[ID_Peticion]],Tabla6[[#All],[NUM_PETICION]],Tabla6[[#All],[FEC_LEGAL]],"",0),"")</f>
        <v>0</v>
      </c>
      <c r="AC444" s="14">
        <f ca="1">IF(AVANZA[[#This Row],[FECHA LEG]]&lt;&gt;0,IFERROR(AVANZA[[#This Row],[FECHA LEG]]-AVANZA[[#This Row],[FechaIniEstadoSubPetAtis]],0),TODAY()-AVANZA[[#This Row],[FechaIniEstadoSubPetAtis]])</f>
        <v>7</v>
      </c>
      <c r="AD444" s="35" t="str">
        <f ca="1">IF(AVANZA[[#This Row],[FINAL Vs LG]]&lt;&gt;0,IF(AVANZA[[#This Row],[FINAL Vs LG]]&lt;7.1,"100%",IF(AND(AVANZA[[#This Row],[FINAL Vs LG]]&gt;7.1,AVANZA[[#This Row],[FINAL Vs LG]]&lt;11.1),"50%","0%")),0)</f>
        <v>100%</v>
      </c>
      <c r="AE444" s="14">
        <f ca="1">VLOOKUP(DAY(TODAY()),BACK!F:G,2,0)</f>
        <v>14</v>
      </c>
      <c r="AF444" s="14">
        <f>BACK!$I$2</f>
        <v>24</v>
      </c>
      <c r="AG444" s="14">
        <f>IF(AVANZA[[#This Row],[Oferta_empaquetada_comisiones]]="SI",1,0)</f>
        <v>0</v>
      </c>
      <c r="AH444" s="36">
        <f>IF(AVANZA[[#This Row],[Variable]]="TERMINADA",IFERROR(VLOOKUP(AVANZA[[#This Row],[SUPERVISOR]],Tabla2[#All],4,0),0),)</f>
        <v>3.5</v>
      </c>
      <c r="AI444" s="14">
        <f>IF(AVANZA[[#This Row],[Producto]]="BA",1,0)</f>
        <v>1</v>
      </c>
      <c r="AJ444" s="14">
        <f>IF(AVANZA[[#This Row],[Producto]]="DUO",1,0)</f>
        <v>0</v>
      </c>
      <c r="AK444" s="14">
        <f>IF(AVANZA[[#This Row],[Producto]]="TRIO",1,0)</f>
        <v>0</v>
      </c>
      <c r="AL444" t="s">
        <v>418</v>
      </c>
      <c r="AM444">
        <v>-1</v>
      </c>
      <c r="AN444">
        <v>-1</v>
      </c>
      <c r="AO444" t="s">
        <v>16632</v>
      </c>
      <c r="AP444" s="1">
        <v>46151.843923611108</v>
      </c>
      <c r="AQ444">
        <v>-1</v>
      </c>
      <c r="AR444" t="s">
        <v>16633</v>
      </c>
      <c r="AS444">
        <v>-1</v>
      </c>
      <c r="AT444">
        <v>-1</v>
      </c>
      <c r="AU444">
        <v>-1</v>
      </c>
      <c r="AV444">
        <v>-1</v>
      </c>
      <c r="AW444">
        <v>-1</v>
      </c>
      <c r="AX444" t="s">
        <v>224</v>
      </c>
      <c r="AY444">
        <v>-1</v>
      </c>
      <c r="AZ444">
        <v>2026</v>
      </c>
      <c r="BA444">
        <v>5</v>
      </c>
      <c r="BB444">
        <v>10</v>
      </c>
      <c r="BC444">
        <v>-1</v>
      </c>
      <c r="BD444" t="s">
        <v>225</v>
      </c>
      <c r="BE444">
        <v>-1</v>
      </c>
      <c r="BF444">
        <v>20001624988021</v>
      </c>
      <c r="BG444" t="s">
        <v>319</v>
      </c>
      <c r="BH444" t="s">
        <v>320</v>
      </c>
      <c r="BI444" t="s">
        <v>16634</v>
      </c>
      <c r="BJ444">
        <v>-1</v>
      </c>
      <c r="BK444">
        <v>-1</v>
      </c>
      <c r="BL444">
        <v>-1</v>
      </c>
      <c r="BM444" t="s">
        <v>229</v>
      </c>
      <c r="BN444" t="s">
        <v>230</v>
      </c>
      <c r="BO444" t="s">
        <v>16635</v>
      </c>
      <c r="BP444" t="s">
        <v>1857</v>
      </c>
      <c r="BQ444">
        <v>2026</v>
      </c>
      <c r="BR444">
        <v>5</v>
      </c>
      <c r="BS444">
        <v>9</v>
      </c>
      <c r="BT444" s="1">
        <v>46152.524675925924</v>
      </c>
      <c r="BU444" t="s">
        <v>233</v>
      </c>
      <c r="BV444" s="2">
        <v>46152</v>
      </c>
      <c r="BW444" t="s">
        <v>234</v>
      </c>
      <c r="BX444" s="2">
        <v>46151</v>
      </c>
      <c r="BY444" s="2">
        <v>46152</v>
      </c>
      <c r="BZ444" t="s">
        <v>235</v>
      </c>
      <c r="CA444" t="s">
        <v>321</v>
      </c>
      <c r="CB444" t="s">
        <v>322</v>
      </c>
      <c r="CC444" t="s">
        <v>16636</v>
      </c>
      <c r="CD444" t="s">
        <v>10899</v>
      </c>
      <c r="CE444">
        <v>-1</v>
      </c>
      <c r="CF444" t="s">
        <v>324</v>
      </c>
      <c r="CG444" t="s">
        <v>325</v>
      </c>
      <c r="CH444" t="s">
        <v>326</v>
      </c>
      <c r="CI444">
        <v>1022940376</v>
      </c>
      <c r="CJ444" t="s">
        <v>426</v>
      </c>
      <c r="CK444" t="s">
        <v>245</v>
      </c>
      <c r="CL444" t="s">
        <v>409</v>
      </c>
      <c r="CM444" t="s">
        <v>247</v>
      </c>
      <c r="CN444" t="s">
        <v>410</v>
      </c>
      <c r="CT444" t="s">
        <v>304</v>
      </c>
      <c r="CU444" t="s">
        <v>225</v>
      </c>
      <c r="CW444" t="s">
        <v>319</v>
      </c>
      <c r="CX444" t="s">
        <v>320</v>
      </c>
      <c r="DA444" t="s">
        <v>250</v>
      </c>
      <c r="DB444">
        <v>-1</v>
      </c>
      <c r="DF444" t="s">
        <v>251</v>
      </c>
      <c r="DJ444" t="s">
        <v>252</v>
      </c>
      <c r="DK444" t="s">
        <v>253</v>
      </c>
      <c r="DL444" t="s">
        <v>254</v>
      </c>
      <c r="DN444" t="s">
        <v>255</v>
      </c>
      <c r="DR444" t="s">
        <v>427</v>
      </c>
      <c r="DS444" t="s">
        <v>426</v>
      </c>
      <c r="DT444" t="s">
        <v>425</v>
      </c>
      <c r="DV444">
        <v>1</v>
      </c>
      <c r="DW444" t="s">
        <v>331</v>
      </c>
      <c r="ED444" s="2">
        <v>46152</v>
      </c>
      <c r="EF444">
        <v>16</v>
      </c>
      <c r="EP444" t="s">
        <v>258</v>
      </c>
      <c r="ES444" t="s">
        <v>16637</v>
      </c>
      <c r="FA444" t="s">
        <v>245</v>
      </c>
      <c r="FB444" t="s">
        <v>333</v>
      </c>
      <c r="FD444" t="s">
        <v>333</v>
      </c>
      <c r="FE444" t="s">
        <v>334</v>
      </c>
      <c r="FF444" t="s">
        <v>334</v>
      </c>
      <c r="FK444" t="s">
        <v>263</v>
      </c>
      <c r="FL444" t="s">
        <v>16638</v>
      </c>
      <c r="FN444" t="s">
        <v>410</v>
      </c>
      <c r="FO444" t="s">
        <v>414</v>
      </c>
      <c r="FR444">
        <v>94990</v>
      </c>
      <c r="GB444" t="s">
        <v>266</v>
      </c>
      <c r="GC444" t="s">
        <v>225</v>
      </c>
      <c r="GD444">
        <v>0</v>
      </c>
      <c r="GF444">
        <v>0</v>
      </c>
      <c r="GG444">
        <v>25423</v>
      </c>
      <c r="GI444">
        <v>94990</v>
      </c>
      <c r="GJ444">
        <v>0</v>
      </c>
      <c r="GL444">
        <v>0</v>
      </c>
      <c r="GM444">
        <v>113038</v>
      </c>
      <c r="GS444" t="s">
        <v>267</v>
      </c>
      <c r="GT444" s="2">
        <v>44848</v>
      </c>
      <c r="GU444" t="s">
        <v>268</v>
      </c>
      <c r="GV444" t="s">
        <v>335</v>
      </c>
      <c r="GW444" t="s">
        <v>394</v>
      </c>
      <c r="GZ444" t="s">
        <v>395</v>
      </c>
      <c r="HA444" t="s">
        <v>274</v>
      </c>
      <c r="HB444" t="s">
        <v>321</v>
      </c>
      <c r="HC444" t="s">
        <v>321</v>
      </c>
      <c r="HD444" t="s">
        <v>415</v>
      </c>
      <c r="HE444" t="s">
        <v>230</v>
      </c>
      <c r="HF444" t="s">
        <v>16639</v>
      </c>
      <c r="HR444" t="s">
        <v>278</v>
      </c>
      <c r="HV444">
        <v>94990</v>
      </c>
      <c r="HW444" t="s">
        <v>281</v>
      </c>
      <c r="HY444">
        <v>0</v>
      </c>
      <c r="HZ444">
        <v>0</v>
      </c>
      <c r="IA444" t="s">
        <v>279</v>
      </c>
      <c r="IB444" t="s">
        <v>281</v>
      </c>
      <c r="IE444" t="s">
        <v>283</v>
      </c>
      <c r="IF444" t="s">
        <v>283</v>
      </c>
      <c r="IG444" t="s">
        <v>283</v>
      </c>
      <c r="IH444" t="s">
        <v>284</v>
      </c>
      <c r="II444" t="s">
        <v>285</v>
      </c>
      <c r="IJ444" t="s">
        <v>286</v>
      </c>
      <c r="IK444" t="s">
        <v>278</v>
      </c>
      <c r="IL444" t="s">
        <v>346</v>
      </c>
      <c r="IM444" t="s">
        <v>288</v>
      </c>
      <c r="IN444" t="s">
        <v>289</v>
      </c>
      <c r="IP444" t="s">
        <v>290</v>
      </c>
      <c r="IQ444" t="s">
        <v>284</v>
      </c>
      <c r="IS444" t="s">
        <v>291</v>
      </c>
      <c r="IT444" t="s">
        <v>432</v>
      </c>
      <c r="IU444" t="s">
        <v>433</v>
      </c>
      <c r="IV444" t="s">
        <v>434</v>
      </c>
      <c r="IW444" t="s">
        <v>318</v>
      </c>
      <c r="IY444" t="s">
        <v>281</v>
      </c>
    </row>
    <row r="445" spans="1:259" x14ac:dyDescent="0.3">
      <c r="A445" s="14">
        <f>DAY(AVANZA[[#This Row],[FechaSeguimiento]])</f>
        <v>10</v>
      </c>
      <c r="B445" s="14">
        <f>MONTH(AVANZA[[#This Row],[FechaSeguimiento]])</f>
        <v>5</v>
      </c>
      <c r="C445"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445" t="str">
        <f>LOWER(IFERROR(VLOOKUP(AVANZA[[#This Row],[ID_Peticion]],CANCELADAS[#All],2,0),""))</f>
        <v>qt - no existe red ftth</v>
      </c>
      <c r="E445" t="str">
        <f>LOWER(IFERROR(VLOOKUP(AVANZA[[#This Row],[ID_Peticion]],CANCELADAS[#All],3,0),""))</f>
        <v>tecnico</v>
      </c>
      <c r="F445" t="str">
        <f>LOWER(IF(AVANZA[[#This Row],[CEDULA CLIENTE]]&lt;&gt;""," CC: " &amp; COUNTIFS(AVANZA[CEDULA CLIENTE],AVANZA[[#This Row],[CEDULA CLIENTE]]),"")&amp; IF(AVANZA[[#This Row],[Direccion]]&lt;&gt;""," DIR: " &amp; COUNTIFS(AVANZA[Direccion],AVANZA[[#This Row],[Direccion]]),""))</f>
        <v xml:space="preserve"> dir: 1</v>
      </c>
      <c r="G445" t="str">
        <f>IFERROR(VLOOKUP(AVANZA[[#This Row],[Cedula_Vendedor_Atis]],PLANTA[[#All],[CEDULA]:[LINEA]],3,0),"No Cruza")</f>
        <v>Marisol Avella</v>
      </c>
      <c r="H445" t="str">
        <f>IFERROR(VLOOKUP(AVANZA[[#This Row],[Cedula_Vendedor_Atis]],PLANTA[[#All],[CEDULA]:[LINEA]],4,0),"No Cruza")</f>
        <v>Fija</v>
      </c>
      <c r="I445" t="str">
        <f>LOWER(IF(AVANZA[[#This Row],[ATRIBUIBLE]]="",AVANZA[[#This Row],[Variable]],AVANZA[[#This Row],[ATRIBUIBLE]]))</f>
        <v>tecnico</v>
      </c>
      <c r="J445" s="14">
        <f>IF(AVANZA[[#This Row],[Variable]]=AVANZA[[#Headers],[TERMINADA]],1,0)</f>
        <v>0</v>
      </c>
      <c r="K445" s="14">
        <f>IF(AVANZA[[#This Row],[Variable]]=AVANZA[[#Headers],[ANULADA]],1,0)</f>
        <v>1</v>
      </c>
      <c r="L445" s="14">
        <f>IF(AVANZA[[#This Row],[Variable]]=AVANZA[[#Headers],[PENDIENTE]],1,0)</f>
        <v>0</v>
      </c>
      <c r="M445" s="14">
        <f>IF(AVANZA[[#This Row],[ESTADO AGENDA]]="AGENDADA",1,0)</f>
        <v>0</v>
      </c>
      <c r="N445" s="14">
        <f>IF(AVANZA[[#This Row],[ESTADO AGENDA]]="PENDIENTE DE AGENDAR",1,0)</f>
        <v>0</v>
      </c>
      <c r="O445" s="14">
        <f>IF(AVANZA[[#This Row],[ESTADO AGENDA]]="SUSPENDIDA",1,0)</f>
        <v>0</v>
      </c>
      <c r="P445" t="str" cm="1">
        <f t="array" ref="P445">_xlfn.XLOOKUP(AVANZA[[#This Row],[Num_Agrupacion_Pet_Atis]],Tabla1[[#All],[Numero_de_actuacion]],Tabla1[[#All],[Estado_de_la_orden]],"",0)</f>
        <v/>
      </c>
      <c r="Q445" s="2" t="str" cm="1">
        <f t="array" ref="Q445">_xlfn.XLOOKUP(AVANZA[[#This Row],[Num_Agrupacion_Pet_Atis]],Tabla1[[#All],[Numero_de_actuacion]],Tabla1[[#All],[Fecha_de_la_cita]],"",0)</f>
        <v/>
      </c>
      <c r="R445" t="str" cm="1">
        <f t="array" ref="R445">_xlfn.XLOOKUP(AVANZA[[#This Row],[Num_Agrupacion_Pet_Atis]],Tabla1[[#All],[Numero_de_actuacion]],Tabla1[[#All],[Franja_horaria_de_la_cita]],"",0)</f>
        <v/>
      </c>
      <c r="S445" s="14" t="str">
        <f>IFERROR(DAY(AVANZA[[#This Row],[FECHA AGENDA]]),"")</f>
        <v/>
      </c>
      <c r="T445" s="14" t="str">
        <f>IFERROR(MONTH(AVANZA[[#This Row],[FECHA AGENDA]]),"")</f>
        <v/>
      </c>
      <c r="U445" t="str" cm="1">
        <f t="array" ref="U445">_xlfn.XLOOKUP(AVANZA[[#This Row],[Num_Agrupacion_Pet_Atis]],Tabla1[[#All],[Numero_de_actuacion]],Tabla1[[#All],[Motivo_de_suspension]],"",0)</f>
        <v/>
      </c>
      <c r="V445" s="2" t="str" cm="1">
        <f t="array" ref="V445">_xlfn.XLOOKUP(AVANZA[[#This Row],[Num_Agrupacion_Pet_Atis]],Tabla1[[#All],[Numero_de_actuacion]],Tabla1[[#All],[No_identificacion_cliente]],"",0)</f>
        <v/>
      </c>
      <c r="W445" s="2" t="str" cm="1">
        <f t="array" ref="W445">_xlfn.XLOOKUP(AVANZA[[#This Row],[Num_Agrupacion_Pet_Atis]],Tabla1[[#All],[Numero_de_actuacion]],Tabla1[[#All],[Movil_de_contacto]],"",0)</f>
        <v/>
      </c>
      <c r="X445" s="14">
        <f>IF(OR(AVANZA[[#This Row],[ESTADO LEG]]="Legalizada grabacion",AVANZA[[#This Row],[ESTADO LEG]]="Legalizada aut"),1,0)</f>
        <v>0</v>
      </c>
      <c r="Y445" s="14">
        <f>IF(OR(AVANZA[[#This Row],[ESTADO LEG]]="pdte legalizar",AVANZA[[#This Row],[ESTADO LEG]]="No cruza"),1,0)</f>
        <v>0</v>
      </c>
      <c r="Z445" t="str" cm="1">
        <f t="array" ref="Z445">IF(AVANZA[[#This Row],[Variable]]="Terminada",LOWER(_xlfn.XLOOKUP(AVANZA[[#This Row],[ID_Peticion]],Tabla6[[#All],[NUM_PETICION]],Tabla6[[#All],[ESTADO_LEG]],"NO CRUZA",0)),AVANZA[[#This Row],[Variable]])</f>
        <v>ANULADA</v>
      </c>
      <c r="AA445" t="str" cm="1">
        <f t="array" ref="AA445">_xlfn.XLOOKUP(AVANZA[[#This Row],[ID_Peticion]],Tabla6[[#All],[NUM_PETICION]],Tabla6[[#All],[DIF_DIAS]],"",0)</f>
        <v/>
      </c>
      <c r="AB445" s="2" t="str" cm="1">
        <f t="array" ref="AB445">IFERROR(_xlfn.XLOOKUP(AVANZA[[#This Row],[ID_Peticion]],Tabla6[[#All],[NUM_PETICION]],Tabla6[[#All],[FEC_LEGAL]],"",0),"")</f>
        <v/>
      </c>
      <c r="AC445" s="14">
        <f ca="1">IF(AVANZA[[#This Row],[FECHA LEG]]&lt;&gt;0,IFERROR(AVANZA[[#This Row],[FECHA LEG]]-AVANZA[[#This Row],[FechaIniEstadoSubPetAtis]],0),TODAY()-AVANZA[[#This Row],[FechaIniEstadoSubPetAtis]])</f>
        <v>0</v>
      </c>
      <c r="AD445" s="35">
        <f ca="1">IF(AVANZA[[#This Row],[FINAL Vs LG]]&lt;&gt;0,IF(AVANZA[[#This Row],[FINAL Vs LG]]&lt;7.1,"100%",IF(AND(AVANZA[[#This Row],[FINAL Vs LG]]&gt;7.1,AVANZA[[#This Row],[FINAL Vs LG]]&lt;11.1),"50%","0%")),0)</f>
        <v>0</v>
      </c>
      <c r="AE445" s="14">
        <f ca="1">VLOOKUP(DAY(TODAY()),BACK!F:G,2,0)</f>
        <v>14</v>
      </c>
      <c r="AF445" s="14">
        <f>BACK!$I$2</f>
        <v>24</v>
      </c>
      <c r="AG445" s="14">
        <f>IF(AVANZA[[#This Row],[Oferta_empaquetada_comisiones]]="SI",1,0)</f>
        <v>0</v>
      </c>
      <c r="AH445" s="36">
        <f>IF(AVANZA[[#This Row],[Variable]]="TERMINADA",IFERROR(VLOOKUP(AVANZA[[#This Row],[SUPERVISOR]],Tabla2[#All],4,0),0),)</f>
        <v>0</v>
      </c>
      <c r="AI445" s="14">
        <f>IF(AVANZA[[#This Row],[Producto]]="BA",1,0)</f>
        <v>0</v>
      </c>
      <c r="AJ445" s="14">
        <f>IF(AVANZA[[#This Row],[Producto]]="DUO",1,0)</f>
        <v>0</v>
      </c>
      <c r="AK445" s="14">
        <f>IF(AVANZA[[#This Row],[Producto]]="TRIO",1,0)</f>
        <v>1</v>
      </c>
      <c r="AL445" t="s">
        <v>870</v>
      </c>
      <c r="AM445">
        <v>-1</v>
      </c>
      <c r="AN445">
        <v>-1</v>
      </c>
      <c r="AO445" t="s">
        <v>16640</v>
      </c>
      <c r="AP445" s="1">
        <v>46149.637997685182</v>
      </c>
      <c r="AQ445">
        <v>-1</v>
      </c>
      <c r="AR445" t="s">
        <v>16641</v>
      </c>
      <c r="AS445">
        <v>-1</v>
      </c>
      <c r="AT445">
        <v>-1</v>
      </c>
      <c r="AU445">
        <v>-1</v>
      </c>
      <c r="AV445">
        <v>-1</v>
      </c>
      <c r="AW445">
        <v>-1</v>
      </c>
      <c r="AX445" t="s">
        <v>224</v>
      </c>
      <c r="AY445">
        <v>-1</v>
      </c>
      <c r="AZ445">
        <v>2026</v>
      </c>
      <c r="BA445">
        <v>5</v>
      </c>
      <c r="BB445">
        <v>10</v>
      </c>
      <c r="BC445">
        <v>-1</v>
      </c>
      <c r="BD445" t="s">
        <v>225</v>
      </c>
      <c r="BE445">
        <v>-1</v>
      </c>
      <c r="BF445">
        <v>20001624114215</v>
      </c>
      <c r="BG445" t="s">
        <v>376</v>
      </c>
      <c r="BH445" t="s">
        <v>377</v>
      </c>
      <c r="BI445" t="s">
        <v>16642</v>
      </c>
      <c r="BJ445">
        <v>-1</v>
      </c>
      <c r="BK445">
        <v>-1</v>
      </c>
      <c r="BL445">
        <v>-1</v>
      </c>
      <c r="BM445" t="s">
        <v>573</v>
      </c>
      <c r="BN445" t="s">
        <v>230</v>
      </c>
      <c r="BO445" t="s">
        <v>16643</v>
      </c>
      <c r="BP445" t="s">
        <v>1322</v>
      </c>
      <c r="BQ445">
        <v>2026</v>
      </c>
      <c r="BR445">
        <v>5</v>
      </c>
      <c r="BS445">
        <v>7</v>
      </c>
      <c r="BT445" s="1">
        <v>46152.300393518519</v>
      </c>
      <c r="BU445" t="s">
        <v>575</v>
      </c>
      <c r="BV445" s="2">
        <v>46152</v>
      </c>
      <c r="BW445" t="s">
        <v>576</v>
      </c>
      <c r="BX445" s="2">
        <v>46149</v>
      </c>
      <c r="BY445" s="2">
        <v>46152</v>
      </c>
      <c r="BZ445" t="s">
        <v>235</v>
      </c>
      <c r="CA445" t="s">
        <v>2981</v>
      </c>
      <c r="CB445" t="s">
        <v>2982</v>
      </c>
      <c r="CC445" t="s">
        <v>16644</v>
      </c>
      <c r="CD445" t="s">
        <v>2987</v>
      </c>
      <c r="CE445">
        <v>-1</v>
      </c>
      <c r="CF445" t="s">
        <v>2980</v>
      </c>
      <c r="CG445" t="s">
        <v>14176</v>
      </c>
      <c r="CH445" t="s">
        <v>491</v>
      </c>
      <c r="CI445">
        <v>1015443152</v>
      </c>
      <c r="CJ445" t="s">
        <v>877</v>
      </c>
      <c r="CK445" t="s">
        <v>245</v>
      </c>
      <c r="CL445" t="s">
        <v>409</v>
      </c>
      <c r="CM445" t="s">
        <v>247</v>
      </c>
      <c r="CN445" t="s">
        <v>410</v>
      </c>
      <c r="CT445" t="s">
        <v>249</v>
      </c>
      <c r="CU445" t="s">
        <v>387</v>
      </c>
      <c r="CW445" t="s">
        <v>388</v>
      </c>
      <c r="CX445" t="s">
        <v>389</v>
      </c>
      <c r="CY445" t="s">
        <v>13643</v>
      </c>
      <c r="DA445" t="s">
        <v>250</v>
      </c>
      <c r="DB445">
        <v>-1</v>
      </c>
      <c r="DF445" t="s">
        <v>955</v>
      </c>
      <c r="DJ445" t="s">
        <v>252</v>
      </c>
      <c r="DK445" t="s">
        <v>253</v>
      </c>
      <c r="DL445" t="s">
        <v>253</v>
      </c>
      <c r="DN445" t="s">
        <v>390</v>
      </c>
      <c r="DR445" t="s">
        <v>878</v>
      </c>
      <c r="DS445" t="s">
        <v>877</v>
      </c>
      <c r="DT445" t="s">
        <v>870</v>
      </c>
      <c r="DV445">
        <v>1</v>
      </c>
      <c r="DW445" t="s">
        <v>554</v>
      </c>
      <c r="ED445" s="2">
        <v>46152</v>
      </c>
      <c r="EF445">
        <v>16</v>
      </c>
      <c r="EP445" t="s">
        <v>258</v>
      </c>
      <c r="FA445" t="s">
        <v>245</v>
      </c>
      <c r="FB445" t="s">
        <v>14290</v>
      </c>
      <c r="FD445" t="s">
        <v>14290</v>
      </c>
      <c r="FE445" t="s">
        <v>4449</v>
      </c>
      <c r="FF445" t="s">
        <v>4449</v>
      </c>
      <c r="FK445" t="s">
        <v>263</v>
      </c>
      <c r="FN445" t="s">
        <v>410</v>
      </c>
      <c r="FO445" t="s">
        <v>414</v>
      </c>
      <c r="FR445">
        <v>0</v>
      </c>
      <c r="GB445" t="s">
        <v>266</v>
      </c>
      <c r="GM445">
        <v>0</v>
      </c>
      <c r="GS445" t="s">
        <v>267</v>
      </c>
      <c r="GT445" s="2"/>
      <c r="GU445" t="s">
        <v>268</v>
      </c>
      <c r="GW445" t="s">
        <v>394</v>
      </c>
      <c r="GZ445" t="s">
        <v>395</v>
      </c>
      <c r="HE445" t="s">
        <v>230</v>
      </c>
      <c r="HF445" t="s">
        <v>16645</v>
      </c>
      <c r="HR445" t="s">
        <v>278</v>
      </c>
      <c r="HV445">
        <v>131990</v>
      </c>
      <c r="HW445" t="s">
        <v>281</v>
      </c>
      <c r="HY445">
        <v>0</v>
      </c>
      <c r="HZ445">
        <v>0</v>
      </c>
      <c r="IA445" t="s">
        <v>281</v>
      </c>
      <c r="IB445" t="s">
        <v>281</v>
      </c>
      <c r="IC445" t="s">
        <v>16646</v>
      </c>
      <c r="IE445" t="s">
        <v>283</v>
      </c>
      <c r="IF445" t="s">
        <v>283</v>
      </c>
      <c r="IG445" t="s">
        <v>283</v>
      </c>
      <c r="IH445" t="s">
        <v>284</v>
      </c>
      <c r="II445" t="s">
        <v>285</v>
      </c>
      <c r="IJ445" t="s">
        <v>286</v>
      </c>
      <c r="IK445" t="s">
        <v>278</v>
      </c>
      <c r="IL445" t="s">
        <v>346</v>
      </c>
      <c r="IM445" t="s">
        <v>288</v>
      </c>
      <c r="IN445" t="s">
        <v>290</v>
      </c>
      <c r="IP445" t="s">
        <v>290</v>
      </c>
      <c r="IQ445" t="s">
        <v>284</v>
      </c>
      <c r="IS445" t="s">
        <v>291</v>
      </c>
      <c r="IY445" t="s">
        <v>281</v>
      </c>
    </row>
    <row r="446" spans="1:259" x14ac:dyDescent="0.3">
      <c r="A446" s="14">
        <f>DAY(AVANZA[[#This Row],[FechaSeguimiento]])</f>
        <v>10</v>
      </c>
      <c r="B446" s="14">
        <f>MONTH(AVANZA[[#This Row],[FechaSeguimiento]])</f>
        <v>5</v>
      </c>
      <c r="C446"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446" t="str">
        <f>LOWER(IFERROR(VLOOKUP(AVANZA[[#This Row],[ID_Peticion]],CANCELADAS[#All],2,0),""))</f>
        <v/>
      </c>
      <c r="E446" t="str">
        <f>LOWER(IFERROR(VLOOKUP(AVANZA[[#This Row],[ID_Peticion]],CANCELADAS[#All],3,0),""))</f>
        <v/>
      </c>
      <c r="F446" t="str">
        <f>LOWER(IF(AVANZA[[#This Row],[CEDULA CLIENTE]]&lt;&gt;""," CC: " &amp; COUNTIFS(AVANZA[CEDULA CLIENTE],AVANZA[[#This Row],[CEDULA CLIENTE]]),"")&amp; IF(AVANZA[[#This Row],[Direccion]]&lt;&gt;""," DIR: " &amp; COUNTIFS(AVANZA[Direccion],AVANZA[[#This Row],[Direccion]]),""))</f>
        <v xml:space="preserve"> dir: 1</v>
      </c>
      <c r="G446" t="str">
        <f>IFERROR(VLOOKUP(AVANZA[[#This Row],[Cedula_Vendedor_Atis]],PLANTA[[#All],[CEDULA]:[LINEA]],3,0),"No Cruza")</f>
        <v>Marisol Avella</v>
      </c>
      <c r="H446" t="str">
        <f>IFERROR(VLOOKUP(AVANZA[[#This Row],[Cedula_Vendedor_Atis]],PLANTA[[#All],[CEDULA]:[LINEA]],4,0),"No Cruza")</f>
        <v>Fija</v>
      </c>
      <c r="I446" t="str">
        <f>LOWER(IF(AVANZA[[#This Row],[ATRIBUIBLE]]="",AVANZA[[#This Row],[Variable]],AVANZA[[#This Row],[ATRIBUIBLE]]))</f>
        <v>terminada</v>
      </c>
      <c r="J446" s="14">
        <f>IF(AVANZA[[#This Row],[Variable]]=AVANZA[[#Headers],[TERMINADA]],1,0)</f>
        <v>1</v>
      </c>
      <c r="K446" s="14">
        <f>IF(AVANZA[[#This Row],[Variable]]=AVANZA[[#Headers],[ANULADA]],1,0)</f>
        <v>0</v>
      </c>
      <c r="L446" s="14">
        <f>IF(AVANZA[[#This Row],[Variable]]=AVANZA[[#Headers],[PENDIENTE]],1,0)</f>
        <v>0</v>
      </c>
      <c r="M446" s="14">
        <f>IF(AVANZA[[#This Row],[ESTADO AGENDA]]="AGENDADA",1,0)</f>
        <v>0</v>
      </c>
      <c r="N446" s="14">
        <f>IF(AVANZA[[#This Row],[ESTADO AGENDA]]="PENDIENTE DE AGENDAR",1,0)</f>
        <v>0</v>
      </c>
      <c r="O446" s="14">
        <f>IF(AVANZA[[#This Row],[ESTADO AGENDA]]="SUSPENDIDA",1,0)</f>
        <v>0</v>
      </c>
      <c r="P446" t="str" cm="1">
        <f t="array" ref="P446">_xlfn.XLOOKUP(AVANZA[[#This Row],[Num_Agrupacion_Pet_Atis]],Tabla1[[#All],[Numero_de_actuacion]],Tabla1[[#All],[Estado_de_la_orden]],"",0)</f>
        <v/>
      </c>
      <c r="Q446" s="2" t="str" cm="1">
        <f t="array" ref="Q446">_xlfn.XLOOKUP(AVANZA[[#This Row],[Num_Agrupacion_Pet_Atis]],Tabla1[[#All],[Numero_de_actuacion]],Tabla1[[#All],[Fecha_de_la_cita]],"",0)</f>
        <v/>
      </c>
      <c r="R446" t="str" cm="1">
        <f t="array" ref="R446">_xlfn.XLOOKUP(AVANZA[[#This Row],[Num_Agrupacion_Pet_Atis]],Tabla1[[#All],[Numero_de_actuacion]],Tabla1[[#All],[Franja_horaria_de_la_cita]],"",0)</f>
        <v/>
      </c>
      <c r="S446" s="14" t="str">
        <f>IFERROR(DAY(AVANZA[[#This Row],[FECHA AGENDA]]),"")</f>
        <v/>
      </c>
      <c r="T446" s="14" t="str">
        <f>IFERROR(MONTH(AVANZA[[#This Row],[FECHA AGENDA]]),"")</f>
        <v/>
      </c>
      <c r="U446" t="str" cm="1">
        <f t="array" ref="U446">_xlfn.XLOOKUP(AVANZA[[#This Row],[Num_Agrupacion_Pet_Atis]],Tabla1[[#All],[Numero_de_actuacion]],Tabla1[[#All],[Motivo_de_suspension]],"",0)</f>
        <v/>
      </c>
      <c r="V446" s="2" t="str" cm="1">
        <f t="array" ref="V446">_xlfn.XLOOKUP(AVANZA[[#This Row],[Num_Agrupacion_Pet_Atis]],Tabla1[[#All],[Numero_de_actuacion]],Tabla1[[#All],[No_identificacion_cliente]],"",0)</f>
        <v/>
      </c>
      <c r="W446" s="2" t="str" cm="1">
        <f t="array" ref="W446">_xlfn.XLOOKUP(AVANZA[[#This Row],[Num_Agrupacion_Pet_Atis]],Tabla1[[#All],[Numero_de_actuacion]],Tabla1[[#All],[Movil_de_contacto]],"",0)</f>
        <v/>
      </c>
      <c r="X446" s="14">
        <f>IF(OR(AVANZA[[#This Row],[ESTADO LEG]]="Legalizada grabacion",AVANZA[[#This Row],[ESTADO LEG]]="Legalizada aut"),1,0)</f>
        <v>0</v>
      </c>
      <c r="Y446" s="14">
        <f>IF(OR(AVANZA[[#This Row],[ESTADO LEG]]="pdte legalizar",AVANZA[[#This Row],[ESTADO LEG]]="No cruza"),1,0)</f>
        <v>1</v>
      </c>
      <c r="Z446" t="str" cm="1">
        <f t="array" ref="Z446">IF(AVANZA[[#This Row],[Variable]]="Terminada",LOWER(_xlfn.XLOOKUP(AVANZA[[#This Row],[ID_Peticion]],Tabla6[[#All],[NUM_PETICION]],Tabla6[[#All],[ESTADO_LEG]],"NO CRUZA",0)),AVANZA[[#This Row],[Variable]])</f>
        <v>pdte legalizar</v>
      </c>
      <c r="AA446" cm="1">
        <f t="array" ref="AA446">_xlfn.XLOOKUP(AVANZA[[#This Row],[ID_Peticion]],Tabla6[[#All],[NUM_PETICION]],Tabla6[[#All],[DIF_DIAS]],"",0)</f>
        <v>3</v>
      </c>
      <c r="AB446" s="2" cm="1">
        <f t="array" ref="AB446">IFERROR(_xlfn.XLOOKUP(AVANZA[[#This Row],[ID_Peticion]],Tabla6[[#All],[NUM_PETICION]],Tabla6[[#All],[FEC_LEGAL]],"",0),"")</f>
        <v>0</v>
      </c>
      <c r="AC446" s="14">
        <f ca="1">IF(AVANZA[[#This Row],[FECHA LEG]]&lt;&gt;0,IFERROR(AVANZA[[#This Row],[FECHA LEG]]-AVANZA[[#This Row],[FechaIniEstadoSubPetAtis]],0),TODAY()-AVANZA[[#This Row],[FechaIniEstadoSubPetAtis]])</f>
        <v>7</v>
      </c>
      <c r="AD446" s="35" t="str">
        <f ca="1">IF(AVANZA[[#This Row],[FINAL Vs LG]]&lt;&gt;0,IF(AVANZA[[#This Row],[FINAL Vs LG]]&lt;7.1,"100%",IF(AND(AVANZA[[#This Row],[FINAL Vs LG]]&gt;7.1,AVANZA[[#This Row],[FINAL Vs LG]]&lt;11.1),"50%","0%")),0)</f>
        <v>100%</v>
      </c>
      <c r="AE446" s="14">
        <f ca="1">VLOOKUP(DAY(TODAY()),BACK!F:G,2,0)</f>
        <v>14</v>
      </c>
      <c r="AF446" s="14">
        <f>BACK!$I$2</f>
        <v>24</v>
      </c>
      <c r="AG446" s="14">
        <f>IF(AVANZA[[#This Row],[Oferta_empaquetada_comisiones]]="SI",1,0)</f>
        <v>1</v>
      </c>
      <c r="AH446" s="36">
        <f>IF(AVANZA[[#This Row],[Variable]]="TERMINADA",IFERROR(VLOOKUP(AVANZA[[#This Row],[SUPERVISOR]],Tabla2[#All],4,0),0),)</f>
        <v>3.5</v>
      </c>
      <c r="AI446" s="14">
        <f>IF(AVANZA[[#This Row],[Producto]]="BA",1,0)</f>
        <v>0</v>
      </c>
      <c r="AJ446" s="14">
        <f>IF(AVANZA[[#This Row],[Producto]]="DUO",1,0)</f>
        <v>0</v>
      </c>
      <c r="AK446" s="14">
        <f>IF(AVANZA[[#This Row],[Producto]]="TRIO",1,0)</f>
        <v>1</v>
      </c>
      <c r="AL446" t="s">
        <v>1060</v>
      </c>
      <c r="AM446">
        <v>-1</v>
      </c>
      <c r="AN446">
        <v>-1</v>
      </c>
      <c r="AO446" t="s">
        <v>16647</v>
      </c>
      <c r="AP446" s="1">
        <v>46151.616111111114</v>
      </c>
      <c r="AQ446">
        <v>-1</v>
      </c>
      <c r="AR446" t="s">
        <v>16648</v>
      </c>
      <c r="AS446">
        <v>-1</v>
      </c>
      <c r="AT446">
        <v>-1</v>
      </c>
      <c r="AU446">
        <v>-1</v>
      </c>
      <c r="AV446">
        <v>-1</v>
      </c>
      <c r="AW446">
        <v>-1</v>
      </c>
      <c r="AX446" t="s">
        <v>224</v>
      </c>
      <c r="AY446">
        <v>-1</v>
      </c>
      <c r="AZ446">
        <v>2026</v>
      </c>
      <c r="BA446">
        <v>5</v>
      </c>
      <c r="BB446">
        <v>10</v>
      </c>
      <c r="BC446">
        <v>-1</v>
      </c>
      <c r="BD446" t="s">
        <v>225</v>
      </c>
      <c r="BE446">
        <v>-1</v>
      </c>
      <c r="BF446">
        <v>20001624917206</v>
      </c>
      <c r="BG446" t="s">
        <v>438</v>
      </c>
      <c r="BH446" t="s">
        <v>439</v>
      </c>
      <c r="BI446" t="s">
        <v>16649</v>
      </c>
      <c r="BJ446">
        <v>-1</v>
      </c>
      <c r="BK446">
        <v>-1</v>
      </c>
      <c r="BL446">
        <v>-1</v>
      </c>
      <c r="BM446" t="s">
        <v>229</v>
      </c>
      <c r="BN446" t="s">
        <v>230</v>
      </c>
      <c r="BO446" t="s">
        <v>16650</v>
      </c>
      <c r="BP446" t="s">
        <v>232</v>
      </c>
      <c r="BQ446">
        <v>2026</v>
      </c>
      <c r="BR446">
        <v>5</v>
      </c>
      <c r="BS446">
        <v>9</v>
      </c>
      <c r="BT446" s="1">
        <v>46152.74119212963</v>
      </c>
      <c r="BU446" t="s">
        <v>233</v>
      </c>
      <c r="BV446" s="2">
        <v>46152</v>
      </c>
      <c r="BW446" t="s">
        <v>234</v>
      </c>
      <c r="BX446" s="2">
        <v>46151</v>
      </c>
      <c r="BY446" s="2">
        <v>46152</v>
      </c>
      <c r="BZ446" t="s">
        <v>235</v>
      </c>
      <c r="CA446" t="s">
        <v>297</v>
      </c>
      <c r="CB446" t="s">
        <v>297</v>
      </c>
      <c r="CC446" t="s">
        <v>16651</v>
      </c>
      <c r="CD446" t="s">
        <v>3256</v>
      </c>
      <c r="CE446">
        <v>-1</v>
      </c>
      <c r="CF446" t="s">
        <v>300</v>
      </c>
      <c r="CG446" t="s">
        <v>301</v>
      </c>
      <c r="CH446" t="s">
        <v>242</v>
      </c>
      <c r="CI446">
        <v>1031182302</v>
      </c>
      <c r="CJ446" t="s">
        <v>1068</v>
      </c>
      <c r="CK446" t="s">
        <v>245</v>
      </c>
      <c r="CL446" t="s">
        <v>409</v>
      </c>
      <c r="CM446" t="s">
        <v>247</v>
      </c>
      <c r="CN446" t="s">
        <v>410</v>
      </c>
      <c r="CT446" t="s">
        <v>304</v>
      </c>
      <c r="CU446" t="s">
        <v>387</v>
      </c>
      <c r="CW446" t="s">
        <v>446</v>
      </c>
      <c r="CX446" t="s">
        <v>447</v>
      </c>
      <c r="DA446" t="s">
        <v>250</v>
      </c>
      <c r="DB446">
        <v>-1</v>
      </c>
      <c r="DF446" t="s">
        <v>251</v>
      </c>
      <c r="DJ446" t="s">
        <v>252</v>
      </c>
      <c r="DK446" t="s">
        <v>253</v>
      </c>
      <c r="DL446" t="s">
        <v>253</v>
      </c>
      <c r="DN446" t="s">
        <v>390</v>
      </c>
      <c r="DR446" t="s">
        <v>1069</v>
      </c>
      <c r="DS446" t="s">
        <v>1068</v>
      </c>
      <c r="DT446" t="s">
        <v>1067</v>
      </c>
      <c r="DV446">
        <v>1</v>
      </c>
      <c r="DW446" t="s">
        <v>283</v>
      </c>
      <c r="ED446" s="2">
        <v>46152</v>
      </c>
      <c r="EE446" t="s">
        <v>343</v>
      </c>
      <c r="EF446">
        <v>16</v>
      </c>
      <c r="EP446" t="s">
        <v>258</v>
      </c>
      <c r="ES446" t="s">
        <v>533</v>
      </c>
      <c r="FA446" t="s">
        <v>245</v>
      </c>
      <c r="FB446" t="s">
        <v>308</v>
      </c>
      <c r="FD446" t="s">
        <v>308</v>
      </c>
      <c r="FE446" t="s">
        <v>309</v>
      </c>
      <c r="FF446" t="s">
        <v>309</v>
      </c>
      <c r="FK446" t="s">
        <v>263</v>
      </c>
      <c r="FL446" t="s">
        <v>16652</v>
      </c>
      <c r="FN446" t="s">
        <v>410</v>
      </c>
      <c r="FO446" t="s">
        <v>414</v>
      </c>
      <c r="FR446">
        <v>113904</v>
      </c>
      <c r="GB446" t="s">
        <v>266</v>
      </c>
      <c r="GC446" t="s">
        <v>387</v>
      </c>
      <c r="GD446">
        <v>25188</v>
      </c>
      <c r="GF446">
        <v>2353</v>
      </c>
      <c r="GG446">
        <v>25422</v>
      </c>
      <c r="GI446">
        <v>87224</v>
      </c>
      <c r="GJ446">
        <v>25427</v>
      </c>
      <c r="GL446">
        <v>24327</v>
      </c>
      <c r="GM446">
        <v>135545</v>
      </c>
      <c r="GS446" t="s">
        <v>267</v>
      </c>
      <c r="GT446" s="2">
        <v>45596</v>
      </c>
      <c r="GU446" t="s">
        <v>268</v>
      </c>
      <c r="GW446" t="s">
        <v>270</v>
      </c>
      <c r="GX446" t="s">
        <v>250</v>
      </c>
      <c r="GY446" t="s">
        <v>272</v>
      </c>
      <c r="GZ446" t="s">
        <v>273</v>
      </c>
      <c r="HA446" t="s">
        <v>274</v>
      </c>
      <c r="HB446" t="s">
        <v>535</v>
      </c>
      <c r="HC446" t="s">
        <v>535</v>
      </c>
      <c r="HD446" t="s">
        <v>368</v>
      </c>
      <c r="HE446" t="s">
        <v>230</v>
      </c>
      <c r="HF446" t="s">
        <v>16653</v>
      </c>
      <c r="HG446" t="s">
        <v>834</v>
      </c>
      <c r="HH446" t="s">
        <v>11847</v>
      </c>
      <c r="HI446" t="s">
        <v>632</v>
      </c>
      <c r="HJ446">
        <v>46154</v>
      </c>
      <c r="HK446" t="s">
        <v>247</v>
      </c>
      <c r="HL446" t="s">
        <v>245</v>
      </c>
      <c r="HM446" t="s">
        <v>414</v>
      </c>
      <c r="HN446" t="s">
        <v>410</v>
      </c>
      <c r="HO446" t="s">
        <v>1068</v>
      </c>
      <c r="HP446" t="s">
        <v>1067</v>
      </c>
      <c r="HR446" t="s">
        <v>278</v>
      </c>
      <c r="HV446">
        <v>118900</v>
      </c>
      <c r="HW446" t="s">
        <v>279</v>
      </c>
      <c r="HX446" t="s">
        <v>836</v>
      </c>
      <c r="HY446">
        <v>131572</v>
      </c>
      <c r="HZ446">
        <v>17668</v>
      </c>
      <c r="IA446" t="s">
        <v>279</v>
      </c>
      <c r="IB446" t="s">
        <v>281</v>
      </c>
      <c r="IE446" t="s">
        <v>283</v>
      </c>
      <c r="IF446" t="s">
        <v>283</v>
      </c>
      <c r="IG446" t="s">
        <v>283</v>
      </c>
      <c r="IH446" t="s">
        <v>284</v>
      </c>
      <c r="II446" t="s">
        <v>285</v>
      </c>
      <c r="IJ446" t="s">
        <v>286</v>
      </c>
      <c r="IK446" t="s">
        <v>278</v>
      </c>
      <c r="IL446" t="s">
        <v>346</v>
      </c>
      <c r="IM446" t="s">
        <v>288</v>
      </c>
      <c r="IN446" t="s">
        <v>289</v>
      </c>
      <c r="IP446" t="s">
        <v>290</v>
      </c>
      <c r="IQ446" t="s">
        <v>284</v>
      </c>
      <c r="IS446" t="s">
        <v>291</v>
      </c>
      <c r="IT446" t="s">
        <v>561</v>
      </c>
      <c r="IY446" t="s">
        <v>279</v>
      </c>
    </row>
    <row r="447" spans="1:259" x14ac:dyDescent="0.3">
      <c r="A447" s="14">
        <f>DAY(AVANZA[[#This Row],[FechaSeguimiento]])</f>
        <v>10</v>
      </c>
      <c r="B447" s="14">
        <f>MONTH(AVANZA[[#This Row],[FechaSeguimiento]])</f>
        <v>5</v>
      </c>
      <c r="C447"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447" t="str">
        <f>LOWER(IFERROR(VLOOKUP(AVANZA[[#This Row],[ID_Peticion]],CANCELADAS[#All],2,0),""))</f>
        <v>qc - ya tiene servicio movistar instalado</v>
      </c>
      <c r="E447" t="str">
        <f>LOWER(IFERROR(VLOOKUP(AVANZA[[#This Row],[ID_Peticion]],CANCELADAS[#All],3,0),""))</f>
        <v>cliente</v>
      </c>
      <c r="F447" t="str">
        <f>LOWER(IF(AVANZA[[#This Row],[CEDULA CLIENTE]]&lt;&gt;""," CC: " &amp; COUNTIFS(AVANZA[CEDULA CLIENTE],AVANZA[[#This Row],[CEDULA CLIENTE]]),"")&amp; IF(AVANZA[[#This Row],[Direccion]]&lt;&gt;""," DIR: " &amp; COUNTIFS(AVANZA[Direccion],AVANZA[[#This Row],[Direccion]]),""))</f>
        <v xml:space="preserve"> dir: 1</v>
      </c>
      <c r="G447" t="str">
        <f>IFERROR(VLOOKUP(AVANZA[[#This Row],[Cedula_Vendedor_Atis]],PLANTA[[#All],[CEDULA]:[LINEA]],3,0),"No Cruza")</f>
        <v>Marisol Avella</v>
      </c>
      <c r="H447" t="str">
        <f>IFERROR(VLOOKUP(AVANZA[[#This Row],[Cedula_Vendedor_Atis]],PLANTA[[#All],[CEDULA]:[LINEA]],4,0),"No Cruza")</f>
        <v>Fija</v>
      </c>
      <c r="I447" t="str">
        <f>LOWER(IF(AVANZA[[#This Row],[ATRIBUIBLE]]="",AVANZA[[#This Row],[Variable]],AVANZA[[#This Row],[ATRIBUIBLE]]))</f>
        <v>cliente</v>
      </c>
      <c r="J447" s="14">
        <f>IF(AVANZA[[#This Row],[Variable]]=AVANZA[[#Headers],[TERMINADA]],1,0)</f>
        <v>0</v>
      </c>
      <c r="K447" s="14">
        <f>IF(AVANZA[[#This Row],[Variable]]=AVANZA[[#Headers],[ANULADA]],1,0)</f>
        <v>1</v>
      </c>
      <c r="L447" s="14">
        <f>IF(AVANZA[[#This Row],[Variable]]=AVANZA[[#Headers],[PENDIENTE]],1,0)</f>
        <v>0</v>
      </c>
      <c r="M447" s="14">
        <f>IF(AVANZA[[#This Row],[ESTADO AGENDA]]="AGENDADA",1,0)</f>
        <v>0</v>
      </c>
      <c r="N447" s="14">
        <f>IF(AVANZA[[#This Row],[ESTADO AGENDA]]="PENDIENTE DE AGENDAR",1,0)</f>
        <v>0</v>
      </c>
      <c r="O447" s="14">
        <f>IF(AVANZA[[#This Row],[ESTADO AGENDA]]="SUSPENDIDA",1,0)</f>
        <v>0</v>
      </c>
      <c r="P447" t="str" cm="1">
        <f t="array" ref="P447">_xlfn.XLOOKUP(AVANZA[[#This Row],[Num_Agrupacion_Pet_Atis]],Tabla1[[#All],[Numero_de_actuacion]],Tabla1[[#All],[Estado_de_la_orden]],"",0)</f>
        <v/>
      </c>
      <c r="Q447" s="2" t="str" cm="1">
        <f t="array" ref="Q447">_xlfn.XLOOKUP(AVANZA[[#This Row],[Num_Agrupacion_Pet_Atis]],Tabla1[[#All],[Numero_de_actuacion]],Tabla1[[#All],[Fecha_de_la_cita]],"",0)</f>
        <v/>
      </c>
      <c r="R447" t="str" cm="1">
        <f t="array" ref="R447">_xlfn.XLOOKUP(AVANZA[[#This Row],[Num_Agrupacion_Pet_Atis]],Tabla1[[#All],[Numero_de_actuacion]],Tabla1[[#All],[Franja_horaria_de_la_cita]],"",0)</f>
        <v/>
      </c>
      <c r="S447" s="14" t="str">
        <f>IFERROR(DAY(AVANZA[[#This Row],[FECHA AGENDA]]),"")</f>
        <v/>
      </c>
      <c r="T447" s="14" t="str">
        <f>IFERROR(MONTH(AVANZA[[#This Row],[FECHA AGENDA]]),"")</f>
        <v/>
      </c>
      <c r="U447" t="str" cm="1">
        <f t="array" ref="U447">_xlfn.XLOOKUP(AVANZA[[#This Row],[Num_Agrupacion_Pet_Atis]],Tabla1[[#All],[Numero_de_actuacion]],Tabla1[[#All],[Motivo_de_suspension]],"",0)</f>
        <v/>
      </c>
      <c r="V447" s="2" t="str" cm="1">
        <f t="array" ref="V447">_xlfn.XLOOKUP(AVANZA[[#This Row],[Num_Agrupacion_Pet_Atis]],Tabla1[[#All],[Numero_de_actuacion]],Tabla1[[#All],[No_identificacion_cliente]],"",0)</f>
        <v/>
      </c>
      <c r="W447" s="2" t="str" cm="1">
        <f t="array" ref="W447">_xlfn.XLOOKUP(AVANZA[[#This Row],[Num_Agrupacion_Pet_Atis]],Tabla1[[#All],[Numero_de_actuacion]],Tabla1[[#All],[Movil_de_contacto]],"",0)</f>
        <v/>
      </c>
      <c r="X447" s="14">
        <f>IF(OR(AVANZA[[#This Row],[ESTADO LEG]]="Legalizada grabacion",AVANZA[[#This Row],[ESTADO LEG]]="Legalizada aut"),1,0)</f>
        <v>0</v>
      </c>
      <c r="Y447" s="14">
        <f>IF(OR(AVANZA[[#This Row],[ESTADO LEG]]="pdte legalizar",AVANZA[[#This Row],[ESTADO LEG]]="No cruza"),1,0)</f>
        <v>0</v>
      </c>
      <c r="Z447" t="str" cm="1">
        <f t="array" ref="Z447">IF(AVANZA[[#This Row],[Variable]]="Terminada",LOWER(_xlfn.XLOOKUP(AVANZA[[#This Row],[ID_Peticion]],Tabla6[[#All],[NUM_PETICION]],Tabla6[[#All],[ESTADO_LEG]],"NO CRUZA",0)),AVANZA[[#This Row],[Variable]])</f>
        <v>ANULADA</v>
      </c>
      <c r="AA447" t="str" cm="1">
        <f t="array" ref="AA447">_xlfn.XLOOKUP(AVANZA[[#This Row],[ID_Peticion]],Tabla6[[#All],[NUM_PETICION]],Tabla6[[#All],[DIF_DIAS]],"",0)</f>
        <v/>
      </c>
      <c r="AB447" s="2" t="str" cm="1">
        <f t="array" ref="AB447">IFERROR(_xlfn.XLOOKUP(AVANZA[[#This Row],[ID_Peticion]],Tabla6[[#All],[NUM_PETICION]],Tabla6[[#All],[FEC_LEGAL]],"",0),"")</f>
        <v/>
      </c>
      <c r="AC447" s="14">
        <f ca="1">IF(AVANZA[[#This Row],[FECHA LEG]]&lt;&gt;0,IFERROR(AVANZA[[#This Row],[FECHA LEG]]-AVANZA[[#This Row],[FechaIniEstadoSubPetAtis]],0),TODAY()-AVANZA[[#This Row],[FechaIniEstadoSubPetAtis]])</f>
        <v>0</v>
      </c>
      <c r="AD447" s="35">
        <f ca="1">IF(AVANZA[[#This Row],[FINAL Vs LG]]&lt;&gt;0,IF(AVANZA[[#This Row],[FINAL Vs LG]]&lt;7.1,"100%",IF(AND(AVANZA[[#This Row],[FINAL Vs LG]]&gt;7.1,AVANZA[[#This Row],[FINAL Vs LG]]&lt;11.1),"50%","0%")),0)</f>
        <v>0</v>
      </c>
      <c r="AE447" s="14">
        <f ca="1">VLOOKUP(DAY(TODAY()),BACK!F:G,2,0)</f>
        <v>14</v>
      </c>
      <c r="AF447" s="14">
        <f>BACK!$I$2</f>
        <v>24</v>
      </c>
      <c r="AG447" s="14">
        <f>IF(AVANZA[[#This Row],[Oferta_empaquetada_comisiones]]="SI",1,0)</f>
        <v>0</v>
      </c>
      <c r="AH447" s="36">
        <f>IF(AVANZA[[#This Row],[Variable]]="TERMINADA",IFERROR(VLOOKUP(AVANZA[[#This Row],[SUPERVISOR]],Tabla2[#All],4,0),0),)</f>
        <v>0</v>
      </c>
      <c r="AI447" s="14">
        <f>IF(AVANZA[[#This Row],[Producto]]="BA",1,0)</f>
        <v>0</v>
      </c>
      <c r="AJ447" s="14">
        <f>IF(AVANZA[[#This Row],[Producto]]="DUO",1,0)</f>
        <v>0</v>
      </c>
      <c r="AK447" s="14">
        <f>IF(AVANZA[[#This Row],[Producto]]="TRIO",1,0)</f>
        <v>1</v>
      </c>
      <c r="AL447" t="s">
        <v>418</v>
      </c>
      <c r="AM447">
        <v>-1</v>
      </c>
      <c r="AN447">
        <v>-1</v>
      </c>
      <c r="AO447" t="s">
        <v>16654</v>
      </c>
      <c r="AP447" s="1">
        <v>46148.668217592596</v>
      </c>
      <c r="AQ447">
        <v>-1</v>
      </c>
      <c r="AR447" t="s">
        <v>16655</v>
      </c>
      <c r="AS447">
        <v>-1</v>
      </c>
      <c r="AT447">
        <v>-1</v>
      </c>
      <c r="AU447">
        <v>-1</v>
      </c>
      <c r="AV447">
        <v>-1</v>
      </c>
      <c r="AW447">
        <v>-1</v>
      </c>
      <c r="AX447" t="s">
        <v>224</v>
      </c>
      <c r="AY447">
        <v>-1</v>
      </c>
      <c r="AZ447">
        <v>2026</v>
      </c>
      <c r="BA447">
        <v>5</v>
      </c>
      <c r="BB447">
        <v>10</v>
      </c>
      <c r="BC447">
        <v>-1</v>
      </c>
      <c r="BD447" t="s">
        <v>225</v>
      </c>
      <c r="BE447">
        <v>-1</v>
      </c>
      <c r="BF447">
        <v>20001623684391</v>
      </c>
      <c r="BG447" t="s">
        <v>438</v>
      </c>
      <c r="BH447" t="s">
        <v>439</v>
      </c>
      <c r="BI447" t="s">
        <v>16656</v>
      </c>
      <c r="BJ447">
        <v>-1</v>
      </c>
      <c r="BK447">
        <v>-1</v>
      </c>
      <c r="BL447">
        <v>-1</v>
      </c>
      <c r="BM447" t="s">
        <v>573</v>
      </c>
      <c r="BN447" t="s">
        <v>230</v>
      </c>
      <c r="BO447" t="s">
        <v>16657</v>
      </c>
      <c r="BP447" t="s">
        <v>380</v>
      </c>
      <c r="BQ447">
        <v>2026</v>
      </c>
      <c r="BR447">
        <v>5</v>
      </c>
      <c r="BS447">
        <v>6</v>
      </c>
      <c r="BT447" s="1">
        <v>46152.243472222224</v>
      </c>
      <c r="BU447" t="s">
        <v>575</v>
      </c>
      <c r="BV447" s="2">
        <v>46152</v>
      </c>
      <c r="BW447" t="s">
        <v>576</v>
      </c>
      <c r="BX447" s="2">
        <v>46148</v>
      </c>
      <c r="BY447" s="2">
        <v>46152</v>
      </c>
      <c r="BZ447" t="s">
        <v>235</v>
      </c>
      <c r="CA447" t="s">
        <v>1358</v>
      </c>
      <c r="CB447" t="s">
        <v>1359</v>
      </c>
      <c r="CC447" t="s">
        <v>16658</v>
      </c>
      <c r="CD447" t="s">
        <v>3057</v>
      </c>
      <c r="CE447">
        <v>-1</v>
      </c>
      <c r="CF447" t="s">
        <v>1362</v>
      </c>
      <c r="CG447" t="s">
        <v>1363</v>
      </c>
      <c r="CH447" t="s">
        <v>242</v>
      </c>
      <c r="CI447">
        <v>1022940376</v>
      </c>
      <c r="CJ447" t="s">
        <v>426</v>
      </c>
      <c r="CK447" t="s">
        <v>245</v>
      </c>
      <c r="CL447" t="s">
        <v>409</v>
      </c>
      <c r="CM447" t="s">
        <v>247</v>
      </c>
      <c r="CN447" t="s">
        <v>410</v>
      </c>
      <c r="CT447" t="s">
        <v>304</v>
      </c>
      <c r="CU447" t="s">
        <v>387</v>
      </c>
      <c r="CW447" t="s">
        <v>446</v>
      </c>
      <c r="CX447" t="s">
        <v>447</v>
      </c>
      <c r="CY447" t="s">
        <v>1196</v>
      </c>
      <c r="DA447" t="s">
        <v>250</v>
      </c>
      <c r="DB447">
        <v>-1</v>
      </c>
      <c r="DF447" t="s">
        <v>731</v>
      </c>
      <c r="DJ447" t="s">
        <v>252</v>
      </c>
      <c r="DK447" t="s">
        <v>253</v>
      </c>
      <c r="DL447" t="s">
        <v>253</v>
      </c>
      <c r="DN447" t="s">
        <v>390</v>
      </c>
      <c r="DR447" t="s">
        <v>427</v>
      </c>
      <c r="DS447" t="s">
        <v>426</v>
      </c>
      <c r="DT447" t="s">
        <v>425</v>
      </c>
      <c r="DV447">
        <v>1</v>
      </c>
      <c r="DW447" t="s">
        <v>554</v>
      </c>
      <c r="ED447" s="2">
        <v>46152</v>
      </c>
      <c r="EF447">
        <v>9</v>
      </c>
      <c r="EP447" t="s">
        <v>258</v>
      </c>
      <c r="FA447" t="s">
        <v>245</v>
      </c>
      <c r="FB447" t="s">
        <v>1365</v>
      </c>
      <c r="FD447" t="s">
        <v>1365</v>
      </c>
      <c r="FE447" t="s">
        <v>1366</v>
      </c>
      <c r="FF447" t="s">
        <v>1366</v>
      </c>
      <c r="FK447" t="s">
        <v>263</v>
      </c>
      <c r="FN447" t="s">
        <v>410</v>
      </c>
      <c r="FO447" t="s">
        <v>414</v>
      </c>
      <c r="FR447">
        <v>0</v>
      </c>
      <c r="GB447" t="s">
        <v>266</v>
      </c>
      <c r="GM447">
        <v>0</v>
      </c>
      <c r="GS447" t="s">
        <v>267</v>
      </c>
      <c r="GT447" s="2"/>
      <c r="GU447" t="s">
        <v>268</v>
      </c>
      <c r="GV447" t="s">
        <v>311</v>
      </c>
      <c r="GW447" t="s">
        <v>270</v>
      </c>
      <c r="GX447" t="s">
        <v>271</v>
      </c>
      <c r="GY447" t="s">
        <v>271</v>
      </c>
      <c r="GZ447" t="s">
        <v>273</v>
      </c>
      <c r="HE447" t="s">
        <v>230</v>
      </c>
      <c r="HF447" t="s">
        <v>14270</v>
      </c>
      <c r="HR447" t="s">
        <v>278</v>
      </c>
      <c r="HV447">
        <v>118900</v>
      </c>
      <c r="HW447" t="s">
        <v>279</v>
      </c>
      <c r="HY447">
        <v>0</v>
      </c>
      <c r="HZ447">
        <v>0</v>
      </c>
      <c r="IA447" t="s">
        <v>279</v>
      </c>
      <c r="IB447" t="s">
        <v>281</v>
      </c>
      <c r="IC447" t="s">
        <v>16659</v>
      </c>
      <c r="IE447" t="s">
        <v>283</v>
      </c>
      <c r="IF447" t="s">
        <v>283</v>
      </c>
      <c r="IG447" t="s">
        <v>283</v>
      </c>
      <c r="IH447" t="s">
        <v>284</v>
      </c>
      <c r="II447" t="s">
        <v>285</v>
      </c>
      <c r="IJ447" t="s">
        <v>286</v>
      </c>
      <c r="IK447" t="s">
        <v>278</v>
      </c>
      <c r="IL447" t="s">
        <v>346</v>
      </c>
      <c r="IM447" t="s">
        <v>288</v>
      </c>
      <c r="IN447" t="s">
        <v>290</v>
      </c>
      <c r="IP447" t="s">
        <v>1199</v>
      </c>
      <c r="IQ447" t="s">
        <v>284</v>
      </c>
      <c r="IS447" t="s">
        <v>291</v>
      </c>
      <c r="IY447" t="s">
        <v>281</v>
      </c>
    </row>
    <row r="448" spans="1:259" x14ac:dyDescent="0.3">
      <c r="A448" s="14">
        <f>DAY(AVANZA[[#This Row],[FechaSeguimiento]])</f>
        <v>10</v>
      </c>
      <c r="B448" s="14">
        <f>MONTH(AVANZA[[#This Row],[FechaSeguimiento]])</f>
        <v>5</v>
      </c>
      <c r="C448"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448" t="str">
        <f>LOWER(IFERROR(VLOOKUP(AVANZA[[#This Row],[ID_Peticion]],CANCELADAS[#All],2,0),""))</f>
        <v>qc - ya tiene servicio movistar instalado</v>
      </c>
      <c r="E448" t="str">
        <f>LOWER(IFERROR(VLOOKUP(AVANZA[[#This Row],[ID_Peticion]],CANCELADAS[#All],3,0),""))</f>
        <v>cliente</v>
      </c>
      <c r="F448" t="str">
        <f>LOWER(IF(AVANZA[[#This Row],[CEDULA CLIENTE]]&lt;&gt;""," CC: " &amp; COUNTIFS(AVANZA[CEDULA CLIENTE],AVANZA[[#This Row],[CEDULA CLIENTE]]),"")&amp; IF(AVANZA[[#This Row],[Direccion]]&lt;&gt;""," DIR: " &amp; COUNTIFS(AVANZA[Direccion],AVANZA[[#This Row],[Direccion]]),""))</f>
        <v xml:space="preserve"> dir: 2</v>
      </c>
      <c r="G448" t="str">
        <f>IFERROR(VLOOKUP(AVANZA[[#This Row],[Cedula_Vendedor_Atis]],PLANTA[[#All],[CEDULA]:[LINEA]],3,0),"No Cruza")</f>
        <v>Marisol Avella</v>
      </c>
      <c r="H448" t="str">
        <f>IFERROR(VLOOKUP(AVANZA[[#This Row],[Cedula_Vendedor_Atis]],PLANTA[[#All],[CEDULA]:[LINEA]],4,0),"No Cruza")</f>
        <v>Fija</v>
      </c>
      <c r="I448" t="str">
        <f>LOWER(IF(AVANZA[[#This Row],[ATRIBUIBLE]]="",AVANZA[[#This Row],[Variable]],AVANZA[[#This Row],[ATRIBUIBLE]]))</f>
        <v>cliente</v>
      </c>
      <c r="J448" s="14">
        <f>IF(AVANZA[[#This Row],[Variable]]=AVANZA[[#Headers],[TERMINADA]],1,0)</f>
        <v>0</v>
      </c>
      <c r="K448" s="14">
        <f>IF(AVANZA[[#This Row],[Variable]]=AVANZA[[#Headers],[ANULADA]],1,0)</f>
        <v>1</v>
      </c>
      <c r="L448" s="14">
        <f>IF(AVANZA[[#This Row],[Variable]]=AVANZA[[#Headers],[PENDIENTE]],1,0)</f>
        <v>0</v>
      </c>
      <c r="M448" s="14">
        <f>IF(AVANZA[[#This Row],[ESTADO AGENDA]]="AGENDADA",1,0)</f>
        <v>0</v>
      </c>
      <c r="N448" s="14">
        <f>IF(AVANZA[[#This Row],[ESTADO AGENDA]]="PENDIENTE DE AGENDAR",1,0)</f>
        <v>0</v>
      </c>
      <c r="O448" s="14">
        <f>IF(AVANZA[[#This Row],[ESTADO AGENDA]]="SUSPENDIDA",1,0)</f>
        <v>0</v>
      </c>
      <c r="P448" t="str" cm="1">
        <f t="array" ref="P448">_xlfn.XLOOKUP(AVANZA[[#This Row],[Num_Agrupacion_Pet_Atis]],Tabla1[[#All],[Numero_de_actuacion]],Tabla1[[#All],[Estado_de_la_orden]],"",0)</f>
        <v/>
      </c>
      <c r="Q448" s="2" t="str" cm="1">
        <f t="array" ref="Q448">_xlfn.XLOOKUP(AVANZA[[#This Row],[Num_Agrupacion_Pet_Atis]],Tabla1[[#All],[Numero_de_actuacion]],Tabla1[[#All],[Fecha_de_la_cita]],"",0)</f>
        <v/>
      </c>
      <c r="R448" t="str" cm="1">
        <f t="array" ref="R448">_xlfn.XLOOKUP(AVANZA[[#This Row],[Num_Agrupacion_Pet_Atis]],Tabla1[[#All],[Numero_de_actuacion]],Tabla1[[#All],[Franja_horaria_de_la_cita]],"",0)</f>
        <v/>
      </c>
      <c r="S448" s="14" t="str">
        <f>IFERROR(DAY(AVANZA[[#This Row],[FECHA AGENDA]]),"")</f>
        <v/>
      </c>
      <c r="T448" s="14" t="str">
        <f>IFERROR(MONTH(AVANZA[[#This Row],[FECHA AGENDA]]),"")</f>
        <v/>
      </c>
      <c r="U448" t="str" cm="1">
        <f t="array" ref="U448">_xlfn.XLOOKUP(AVANZA[[#This Row],[Num_Agrupacion_Pet_Atis]],Tabla1[[#All],[Numero_de_actuacion]],Tabla1[[#All],[Motivo_de_suspension]],"",0)</f>
        <v/>
      </c>
      <c r="V448" s="2" t="str" cm="1">
        <f t="array" ref="V448">_xlfn.XLOOKUP(AVANZA[[#This Row],[Num_Agrupacion_Pet_Atis]],Tabla1[[#All],[Numero_de_actuacion]],Tabla1[[#All],[No_identificacion_cliente]],"",0)</f>
        <v/>
      </c>
      <c r="W448" s="2" t="str" cm="1">
        <f t="array" ref="W448">_xlfn.XLOOKUP(AVANZA[[#This Row],[Num_Agrupacion_Pet_Atis]],Tabla1[[#All],[Numero_de_actuacion]],Tabla1[[#All],[Movil_de_contacto]],"",0)</f>
        <v/>
      </c>
      <c r="X448" s="14">
        <f>IF(OR(AVANZA[[#This Row],[ESTADO LEG]]="Legalizada grabacion",AVANZA[[#This Row],[ESTADO LEG]]="Legalizada aut"),1,0)</f>
        <v>0</v>
      </c>
      <c r="Y448" s="14">
        <f>IF(OR(AVANZA[[#This Row],[ESTADO LEG]]="pdte legalizar",AVANZA[[#This Row],[ESTADO LEG]]="No cruza"),1,0)</f>
        <v>0</v>
      </c>
      <c r="Z448" t="str" cm="1">
        <f t="array" ref="Z448">IF(AVANZA[[#This Row],[Variable]]="Terminada",LOWER(_xlfn.XLOOKUP(AVANZA[[#This Row],[ID_Peticion]],Tabla6[[#All],[NUM_PETICION]],Tabla6[[#All],[ESTADO_LEG]],"NO CRUZA",0)),AVANZA[[#This Row],[Variable]])</f>
        <v>ANULADA</v>
      </c>
      <c r="AA448" t="str" cm="1">
        <f t="array" ref="AA448">_xlfn.XLOOKUP(AVANZA[[#This Row],[ID_Peticion]],Tabla6[[#All],[NUM_PETICION]],Tabla6[[#All],[DIF_DIAS]],"",0)</f>
        <v/>
      </c>
      <c r="AB448" s="2" t="str" cm="1">
        <f t="array" ref="AB448">IFERROR(_xlfn.XLOOKUP(AVANZA[[#This Row],[ID_Peticion]],Tabla6[[#All],[NUM_PETICION]],Tabla6[[#All],[FEC_LEGAL]],"",0),"")</f>
        <v/>
      </c>
      <c r="AC448" s="14">
        <f ca="1">IF(AVANZA[[#This Row],[FECHA LEG]]&lt;&gt;0,IFERROR(AVANZA[[#This Row],[FECHA LEG]]-AVANZA[[#This Row],[FechaIniEstadoSubPetAtis]],0),TODAY()-AVANZA[[#This Row],[FechaIniEstadoSubPetAtis]])</f>
        <v>0</v>
      </c>
      <c r="AD448" s="35">
        <f ca="1">IF(AVANZA[[#This Row],[FINAL Vs LG]]&lt;&gt;0,IF(AVANZA[[#This Row],[FINAL Vs LG]]&lt;7.1,"100%",IF(AND(AVANZA[[#This Row],[FINAL Vs LG]]&gt;7.1,AVANZA[[#This Row],[FINAL Vs LG]]&lt;11.1),"50%","0%")),0)</f>
        <v>0</v>
      </c>
      <c r="AE448" s="14">
        <f ca="1">VLOOKUP(DAY(TODAY()),BACK!F:G,2,0)</f>
        <v>14</v>
      </c>
      <c r="AF448" s="14">
        <f>BACK!$I$2</f>
        <v>24</v>
      </c>
      <c r="AG448" s="14">
        <f>IF(AVANZA[[#This Row],[Oferta_empaquetada_comisiones]]="SI",1,0)</f>
        <v>0</v>
      </c>
      <c r="AH448" s="36">
        <f>IF(AVANZA[[#This Row],[Variable]]="TERMINADA",IFERROR(VLOOKUP(AVANZA[[#This Row],[SUPERVISOR]],Tabla2[#All],4,0),0),)</f>
        <v>0</v>
      </c>
      <c r="AI448" s="14">
        <f>IF(AVANZA[[#This Row],[Producto]]="BA",1,0)</f>
        <v>1</v>
      </c>
      <c r="AJ448" s="14">
        <f>IF(AVANZA[[#This Row],[Producto]]="DUO",1,0)</f>
        <v>0</v>
      </c>
      <c r="AK448" s="14">
        <f>IF(AVANZA[[#This Row],[Producto]]="TRIO",1,0)</f>
        <v>0</v>
      </c>
      <c r="AL448" t="s">
        <v>292</v>
      </c>
      <c r="AM448">
        <v>-1</v>
      </c>
      <c r="AN448">
        <v>-1</v>
      </c>
      <c r="AO448" t="s">
        <v>16660</v>
      </c>
      <c r="AP448" s="1">
        <v>46144.780416666668</v>
      </c>
      <c r="AQ448">
        <v>-1</v>
      </c>
      <c r="AR448" t="s">
        <v>16661</v>
      </c>
      <c r="AS448">
        <v>-1</v>
      </c>
      <c r="AT448">
        <v>-1</v>
      </c>
      <c r="AU448">
        <v>-1</v>
      </c>
      <c r="AV448">
        <v>-1</v>
      </c>
      <c r="AW448">
        <v>-1</v>
      </c>
      <c r="AX448" t="s">
        <v>224</v>
      </c>
      <c r="AY448">
        <v>-1</v>
      </c>
      <c r="AZ448">
        <v>2026</v>
      </c>
      <c r="BA448">
        <v>5</v>
      </c>
      <c r="BB448">
        <v>10</v>
      </c>
      <c r="BC448">
        <v>-1</v>
      </c>
      <c r="BD448" t="s">
        <v>225</v>
      </c>
      <c r="BE448">
        <v>-1</v>
      </c>
      <c r="BF448">
        <v>20001621517114</v>
      </c>
      <c r="BG448" t="s">
        <v>319</v>
      </c>
      <c r="BH448" t="s">
        <v>320</v>
      </c>
      <c r="BI448" t="s">
        <v>16662</v>
      </c>
      <c r="BJ448">
        <v>-1</v>
      </c>
      <c r="BK448">
        <v>-1</v>
      </c>
      <c r="BL448">
        <v>-1</v>
      </c>
      <c r="BM448" t="s">
        <v>573</v>
      </c>
      <c r="BN448" t="s">
        <v>230</v>
      </c>
      <c r="BO448" t="s">
        <v>16663</v>
      </c>
      <c r="BP448" t="s">
        <v>380</v>
      </c>
      <c r="BQ448">
        <v>2026</v>
      </c>
      <c r="BR448">
        <v>5</v>
      </c>
      <c r="BS448">
        <v>2</v>
      </c>
      <c r="BT448" s="1">
        <v>46152.069305555553</v>
      </c>
      <c r="BU448" t="s">
        <v>575</v>
      </c>
      <c r="BV448" s="2">
        <v>46152</v>
      </c>
      <c r="BW448" t="s">
        <v>576</v>
      </c>
      <c r="BX448" s="2">
        <v>46144</v>
      </c>
      <c r="BY448" s="2">
        <v>46152</v>
      </c>
      <c r="BZ448" t="s">
        <v>235</v>
      </c>
      <c r="CA448" t="s">
        <v>1734</v>
      </c>
      <c r="CB448" t="s">
        <v>1002</v>
      </c>
      <c r="CC448" t="s">
        <v>16501</v>
      </c>
      <c r="CD448" t="s">
        <v>3000</v>
      </c>
      <c r="CE448">
        <v>-1</v>
      </c>
      <c r="CF448" t="s">
        <v>1736</v>
      </c>
      <c r="CG448" t="s">
        <v>1006</v>
      </c>
      <c r="CH448" t="s">
        <v>357</v>
      </c>
      <c r="CI448">
        <v>22999736</v>
      </c>
      <c r="CJ448" t="s">
        <v>303</v>
      </c>
      <c r="CK448" t="s">
        <v>245</v>
      </c>
      <c r="CL448" t="s">
        <v>246</v>
      </c>
      <c r="CM448" t="s">
        <v>247</v>
      </c>
      <c r="CN448" t="s">
        <v>248</v>
      </c>
      <c r="CT448" t="s">
        <v>304</v>
      </c>
      <c r="CU448" t="s">
        <v>225</v>
      </c>
      <c r="CW448" t="s">
        <v>319</v>
      </c>
      <c r="CX448" t="s">
        <v>320</v>
      </c>
      <c r="CY448" t="s">
        <v>1196</v>
      </c>
      <c r="DA448" t="s">
        <v>250</v>
      </c>
      <c r="DB448">
        <v>-1</v>
      </c>
      <c r="DF448" t="s">
        <v>731</v>
      </c>
      <c r="DJ448" t="s">
        <v>252</v>
      </c>
      <c r="DK448" t="s">
        <v>253</v>
      </c>
      <c r="DL448" t="s">
        <v>253</v>
      </c>
      <c r="DN448" t="s">
        <v>255</v>
      </c>
      <c r="DR448" t="s">
        <v>305</v>
      </c>
      <c r="DS448" t="s">
        <v>303</v>
      </c>
      <c r="DT448" t="s">
        <v>302</v>
      </c>
      <c r="DV448">
        <v>1</v>
      </c>
      <c r="DW448" t="s">
        <v>257</v>
      </c>
      <c r="EB448" t="s">
        <v>693</v>
      </c>
      <c r="ED448" s="2">
        <v>46152</v>
      </c>
      <c r="EF448">
        <v>9</v>
      </c>
      <c r="EP448" t="s">
        <v>258</v>
      </c>
      <c r="FA448" t="s">
        <v>245</v>
      </c>
      <c r="FB448" t="s">
        <v>1008</v>
      </c>
      <c r="FD448" t="s">
        <v>1008</v>
      </c>
      <c r="FE448" t="s">
        <v>1739</v>
      </c>
      <c r="FF448" t="s">
        <v>1739</v>
      </c>
      <c r="FK448" t="s">
        <v>263</v>
      </c>
      <c r="FN448" t="s">
        <v>248</v>
      </c>
      <c r="FO448" t="s">
        <v>265</v>
      </c>
      <c r="FR448">
        <v>0</v>
      </c>
      <c r="GB448" t="s">
        <v>266</v>
      </c>
      <c r="GM448">
        <v>0</v>
      </c>
      <c r="GS448" t="s">
        <v>267</v>
      </c>
      <c r="GT448" s="2"/>
      <c r="GU448" t="s">
        <v>268</v>
      </c>
      <c r="GV448" t="s">
        <v>335</v>
      </c>
      <c r="GW448" t="s">
        <v>270</v>
      </c>
      <c r="GX448" t="s">
        <v>250</v>
      </c>
      <c r="GY448" t="s">
        <v>271</v>
      </c>
      <c r="GZ448" t="s">
        <v>273</v>
      </c>
      <c r="HE448" t="s">
        <v>230</v>
      </c>
      <c r="HF448" t="s">
        <v>16502</v>
      </c>
      <c r="HR448" t="s">
        <v>278</v>
      </c>
      <c r="HV448">
        <v>94990</v>
      </c>
      <c r="HW448" t="s">
        <v>281</v>
      </c>
      <c r="HY448">
        <v>0</v>
      </c>
      <c r="HZ448">
        <v>0</v>
      </c>
      <c r="IA448" t="s">
        <v>279</v>
      </c>
      <c r="IB448" t="s">
        <v>281</v>
      </c>
      <c r="IC448" t="s">
        <v>16503</v>
      </c>
      <c r="IE448" t="s">
        <v>283</v>
      </c>
      <c r="IF448" t="s">
        <v>283</v>
      </c>
      <c r="IG448" t="s">
        <v>283</v>
      </c>
      <c r="IH448" t="s">
        <v>284</v>
      </c>
      <c r="II448" t="s">
        <v>285</v>
      </c>
      <c r="IJ448" t="s">
        <v>286</v>
      </c>
      <c r="IK448" t="s">
        <v>278</v>
      </c>
      <c r="IL448" t="s">
        <v>287</v>
      </c>
      <c r="IM448" t="s">
        <v>288</v>
      </c>
      <c r="IN448" t="s">
        <v>290</v>
      </c>
      <c r="IO448" t="s">
        <v>16504</v>
      </c>
      <c r="IP448" t="s">
        <v>1199</v>
      </c>
      <c r="IQ448" t="s">
        <v>284</v>
      </c>
      <c r="IR448" t="s">
        <v>696</v>
      </c>
      <c r="IS448" t="s">
        <v>291</v>
      </c>
      <c r="IT448" t="s">
        <v>287</v>
      </c>
      <c r="IY448" t="s">
        <v>281</v>
      </c>
    </row>
    <row r="449" spans="1:259" x14ac:dyDescent="0.3">
      <c r="A449" s="14">
        <f>DAY(AVANZA[[#This Row],[FechaSeguimiento]])</f>
        <v>10</v>
      </c>
      <c r="B449" s="14">
        <f>MONTH(AVANZA[[#This Row],[FechaSeguimiento]])</f>
        <v>5</v>
      </c>
      <c r="C449"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449" t="str">
        <f>LOWER(IFERROR(VLOOKUP(AVANZA[[#This Row],[ID_Peticion]],CANCELADAS[#All],2,0),""))</f>
        <v>qt - recursos mal aprovisionados</v>
      </c>
      <c r="E449" t="str">
        <f>LOWER(IFERROR(VLOOKUP(AVANZA[[#This Row],[ID_Peticion]],CANCELADAS[#All],3,0),""))</f>
        <v>tecnico</v>
      </c>
      <c r="F449" t="str">
        <f>LOWER(IF(AVANZA[[#This Row],[CEDULA CLIENTE]]&lt;&gt;""," CC: " &amp; COUNTIFS(AVANZA[CEDULA CLIENTE],AVANZA[[#This Row],[CEDULA CLIENTE]]),"")&amp; IF(AVANZA[[#This Row],[Direccion]]&lt;&gt;""," DIR: " &amp; COUNTIFS(AVANZA[Direccion],AVANZA[[#This Row],[Direccion]]),""))</f>
        <v xml:space="preserve"> dir: 1</v>
      </c>
      <c r="G449" t="str">
        <f>IFERROR(VLOOKUP(AVANZA[[#This Row],[Cedula_Vendedor_Atis]],PLANTA[[#All],[CEDULA]:[LINEA]],3,0),"No Cruza")</f>
        <v>Marisol Avella</v>
      </c>
      <c r="H449" t="str">
        <f>IFERROR(VLOOKUP(AVANZA[[#This Row],[Cedula_Vendedor_Atis]],PLANTA[[#All],[CEDULA]:[LINEA]],4,0),"No Cruza")</f>
        <v>Fija</v>
      </c>
      <c r="I449" t="str">
        <f>LOWER(IF(AVANZA[[#This Row],[ATRIBUIBLE]]="",AVANZA[[#This Row],[Variable]],AVANZA[[#This Row],[ATRIBUIBLE]]))</f>
        <v>tecnico</v>
      </c>
      <c r="J449" s="14">
        <f>IF(AVANZA[[#This Row],[Variable]]=AVANZA[[#Headers],[TERMINADA]],1,0)</f>
        <v>0</v>
      </c>
      <c r="K449" s="14">
        <f>IF(AVANZA[[#This Row],[Variable]]=AVANZA[[#Headers],[ANULADA]],1,0)</f>
        <v>1</v>
      </c>
      <c r="L449" s="14">
        <f>IF(AVANZA[[#This Row],[Variable]]=AVANZA[[#Headers],[PENDIENTE]],1,0)</f>
        <v>0</v>
      </c>
      <c r="M449" s="14">
        <f>IF(AVANZA[[#This Row],[ESTADO AGENDA]]="AGENDADA",1,0)</f>
        <v>0</v>
      </c>
      <c r="N449" s="14">
        <f>IF(AVANZA[[#This Row],[ESTADO AGENDA]]="PENDIENTE DE AGENDAR",1,0)</f>
        <v>0</v>
      </c>
      <c r="O449" s="14">
        <f>IF(AVANZA[[#This Row],[ESTADO AGENDA]]="SUSPENDIDA",1,0)</f>
        <v>0</v>
      </c>
      <c r="P449" t="str" cm="1">
        <f t="array" ref="P449">_xlfn.XLOOKUP(AVANZA[[#This Row],[Num_Agrupacion_Pet_Atis]],Tabla1[[#All],[Numero_de_actuacion]],Tabla1[[#All],[Estado_de_la_orden]],"",0)</f>
        <v/>
      </c>
      <c r="Q449" s="2" t="str" cm="1">
        <f t="array" ref="Q449">_xlfn.XLOOKUP(AVANZA[[#This Row],[Num_Agrupacion_Pet_Atis]],Tabla1[[#All],[Numero_de_actuacion]],Tabla1[[#All],[Fecha_de_la_cita]],"",0)</f>
        <v/>
      </c>
      <c r="R449" t="str" cm="1">
        <f t="array" ref="R449">_xlfn.XLOOKUP(AVANZA[[#This Row],[Num_Agrupacion_Pet_Atis]],Tabla1[[#All],[Numero_de_actuacion]],Tabla1[[#All],[Franja_horaria_de_la_cita]],"",0)</f>
        <v/>
      </c>
      <c r="S449" s="14" t="str">
        <f>IFERROR(DAY(AVANZA[[#This Row],[FECHA AGENDA]]),"")</f>
        <v/>
      </c>
      <c r="T449" s="14" t="str">
        <f>IFERROR(MONTH(AVANZA[[#This Row],[FECHA AGENDA]]),"")</f>
        <v/>
      </c>
      <c r="U449" t="str" cm="1">
        <f t="array" ref="U449">_xlfn.XLOOKUP(AVANZA[[#This Row],[Num_Agrupacion_Pet_Atis]],Tabla1[[#All],[Numero_de_actuacion]],Tabla1[[#All],[Motivo_de_suspension]],"",0)</f>
        <v/>
      </c>
      <c r="V449" s="2" t="str" cm="1">
        <f t="array" ref="V449">_xlfn.XLOOKUP(AVANZA[[#This Row],[Num_Agrupacion_Pet_Atis]],Tabla1[[#All],[Numero_de_actuacion]],Tabla1[[#All],[No_identificacion_cliente]],"",0)</f>
        <v/>
      </c>
      <c r="W449" s="2" t="str" cm="1">
        <f t="array" ref="W449">_xlfn.XLOOKUP(AVANZA[[#This Row],[Num_Agrupacion_Pet_Atis]],Tabla1[[#All],[Numero_de_actuacion]],Tabla1[[#All],[Movil_de_contacto]],"",0)</f>
        <v/>
      </c>
      <c r="X449" s="14">
        <f>IF(OR(AVANZA[[#This Row],[ESTADO LEG]]="Legalizada grabacion",AVANZA[[#This Row],[ESTADO LEG]]="Legalizada aut"),1,0)</f>
        <v>0</v>
      </c>
      <c r="Y449" s="14">
        <f>IF(OR(AVANZA[[#This Row],[ESTADO LEG]]="pdte legalizar",AVANZA[[#This Row],[ESTADO LEG]]="No cruza"),1,0)</f>
        <v>0</v>
      </c>
      <c r="Z449" t="str" cm="1">
        <f t="array" ref="Z449">IF(AVANZA[[#This Row],[Variable]]="Terminada",LOWER(_xlfn.XLOOKUP(AVANZA[[#This Row],[ID_Peticion]],Tabla6[[#All],[NUM_PETICION]],Tabla6[[#All],[ESTADO_LEG]],"NO CRUZA",0)),AVANZA[[#This Row],[Variable]])</f>
        <v>ANULADA</v>
      </c>
      <c r="AA449" t="str" cm="1">
        <f t="array" ref="AA449">_xlfn.XLOOKUP(AVANZA[[#This Row],[ID_Peticion]],Tabla6[[#All],[NUM_PETICION]],Tabla6[[#All],[DIF_DIAS]],"",0)</f>
        <v/>
      </c>
      <c r="AB449" s="2" t="str" cm="1">
        <f t="array" ref="AB449">IFERROR(_xlfn.XLOOKUP(AVANZA[[#This Row],[ID_Peticion]],Tabla6[[#All],[NUM_PETICION]],Tabla6[[#All],[FEC_LEGAL]],"",0),"")</f>
        <v/>
      </c>
      <c r="AC449" s="14">
        <f ca="1">IF(AVANZA[[#This Row],[FECHA LEG]]&lt;&gt;0,IFERROR(AVANZA[[#This Row],[FECHA LEG]]-AVANZA[[#This Row],[FechaIniEstadoSubPetAtis]],0),TODAY()-AVANZA[[#This Row],[FechaIniEstadoSubPetAtis]])</f>
        <v>0</v>
      </c>
      <c r="AD449" s="35">
        <f ca="1">IF(AVANZA[[#This Row],[FINAL Vs LG]]&lt;&gt;0,IF(AVANZA[[#This Row],[FINAL Vs LG]]&lt;7.1,"100%",IF(AND(AVANZA[[#This Row],[FINAL Vs LG]]&gt;7.1,AVANZA[[#This Row],[FINAL Vs LG]]&lt;11.1),"50%","0%")),0)</f>
        <v>0</v>
      </c>
      <c r="AE449" s="14">
        <f ca="1">VLOOKUP(DAY(TODAY()),BACK!F:G,2,0)</f>
        <v>14</v>
      </c>
      <c r="AF449" s="14">
        <f>BACK!$I$2</f>
        <v>24</v>
      </c>
      <c r="AG449" s="14">
        <f>IF(AVANZA[[#This Row],[Oferta_empaquetada_comisiones]]="SI",1,0)</f>
        <v>0</v>
      </c>
      <c r="AH449" s="36">
        <f>IF(AVANZA[[#This Row],[Variable]]="TERMINADA",IFERROR(VLOOKUP(AVANZA[[#This Row],[SUPERVISOR]],Tabla2[#All],4,0),0),)</f>
        <v>0</v>
      </c>
      <c r="AI449" s="14">
        <f>IF(AVANZA[[#This Row],[Producto]]="BA",1,0)</f>
        <v>0</v>
      </c>
      <c r="AJ449" s="14">
        <f>IF(AVANZA[[#This Row],[Producto]]="DUO",1,0)</f>
        <v>0</v>
      </c>
      <c r="AK449" s="14">
        <f>IF(AVANZA[[#This Row],[Producto]]="TRIO",1,0)</f>
        <v>1</v>
      </c>
      <c r="AL449" t="s">
        <v>347</v>
      </c>
      <c r="AM449">
        <v>-1</v>
      </c>
      <c r="AN449">
        <v>-1</v>
      </c>
      <c r="AO449" t="s">
        <v>16664</v>
      </c>
      <c r="AP449" s="1">
        <v>46149.645601851851</v>
      </c>
      <c r="AQ449">
        <v>-1</v>
      </c>
      <c r="AR449" t="s">
        <v>16665</v>
      </c>
      <c r="AS449">
        <v>-1</v>
      </c>
      <c r="AT449">
        <v>-1</v>
      </c>
      <c r="AU449">
        <v>-1</v>
      </c>
      <c r="AV449">
        <v>-1</v>
      </c>
      <c r="AW449">
        <v>-1</v>
      </c>
      <c r="AX449" t="s">
        <v>224</v>
      </c>
      <c r="AY449">
        <v>-1</v>
      </c>
      <c r="AZ449">
        <v>2026</v>
      </c>
      <c r="BA449">
        <v>5</v>
      </c>
      <c r="BB449">
        <v>10</v>
      </c>
      <c r="BC449">
        <v>-1</v>
      </c>
      <c r="BD449" t="s">
        <v>225</v>
      </c>
      <c r="BE449">
        <v>-1</v>
      </c>
      <c r="BF449">
        <v>20001624142222</v>
      </c>
      <c r="BG449" t="s">
        <v>438</v>
      </c>
      <c r="BH449" t="s">
        <v>439</v>
      </c>
      <c r="BI449" t="s">
        <v>16666</v>
      </c>
      <c r="BJ449">
        <v>-1</v>
      </c>
      <c r="BK449">
        <v>-1</v>
      </c>
      <c r="BL449">
        <v>-1</v>
      </c>
      <c r="BM449" t="s">
        <v>573</v>
      </c>
      <c r="BN449" t="s">
        <v>230</v>
      </c>
      <c r="BO449" t="s">
        <v>16667</v>
      </c>
      <c r="BP449" t="s">
        <v>232</v>
      </c>
      <c r="BQ449">
        <v>2026</v>
      </c>
      <c r="BR449">
        <v>5</v>
      </c>
      <c r="BS449">
        <v>7</v>
      </c>
      <c r="BT449" s="1">
        <v>46152.302384259259</v>
      </c>
      <c r="BU449" t="s">
        <v>575</v>
      </c>
      <c r="BV449" s="2">
        <v>46152</v>
      </c>
      <c r="BW449" t="s">
        <v>576</v>
      </c>
      <c r="BX449" s="2">
        <v>46149</v>
      </c>
      <c r="BY449" s="2">
        <v>46152</v>
      </c>
      <c r="BZ449" t="s">
        <v>235</v>
      </c>
      <c r="CA449" t="s">
        <v>714</v>
      </c>
      <c r="CB449" t="s">
        <v>715</v>
      </c>
      <c r="CC449" t="s">
        <v>16668</v>
      </c>
      <c r="CD449" t="s">
        <v>2990</v>
      </c>
      <c r="CE449">
        <v>-1</v>
      </c>
      <c r="CF449" t="s">
        <v>717</v>
      </c>
      <c r="CG449" t="s">
        <v>718</v>
      </c>
      <c r="CH449" t="s">
        <v>242</v>
      </c>
      <c r="CI449">
        <v>53061857</v>
      </c>
      <c r="CJ449" t="s">
        <v>358</v>
      </c>
      <c r="CK449" t="s">
        <v>245</v>
      </c>
      <c r="CL449" t="s">
        <v>246</v>
      </c>
      <c r="CM449" t="s">
        <v>247</v>
      </c>
      <c r="CN449" t="s">
        <v>359</v>
      </c>
      <c r="CT449" t="s">
        <v>693</v>
      </c>
      <c r="CU449" t="s">
        <v>387</v>
      </c>
      <c r="CW449" t="s">
        <v>446</v>
      </c>
      <c r="CX449" t="s">
        <v>447</v>
      </c>
      <c r="CY449" t="s">
        <v>1276</v>
      </c>
      <c r="DA449" t="s">
        <v>250</v>
      </c>
      <c r="DB449">
        <v>-1</v>
      </c>
      <c r="DF449" t="s">
        <v>955</v>
      </c>
      <c r="DJ449" t="s">
        <v>252</v>
      </c>
      <c r="DK449" t="s">
        <v>253</v>
      </c>
      <c r="DL449" t="s">
        <v>253</v>
      </c>
      <c r="DN449" t="s">
        <v>390</v>
      </c>
      <c r="DR449" t="s">
        <v>360</v>
      </c>
      <c r="DS449" t="s">
        <v>358</v>
      </c>
      <c r="DT449" t="s">
        <v>347</v>
      </c>
      <c r="DV449">
        <v>1</v>
      </c>
      <c r="DW449" t="s">
        <v>623</v>
      </c>
      <c r="ED449" s="2">
        <v>46152</v>
      </c>
      <c r="EF449">
        <v>23</v>
      </c>
      <c r="EP449" t="s">
        <v>258</v>
      </c>
      <c r="FA449" t="s">
        <v>245</v>
      </c>
      <c r="FB449" t="s">
        <v>721</v>
      </c>
      <c r="FD449" t="s">
        <v>721</v>
      </c>
      <c r="FE449" t="s">
        <v>722</v>
      </c>
      <c r="FF449" t="s">
        <v>722</v>
      </c>
      <c r="FK449" t="s">
        <v>263</v>
      </c>
      <c r="FN449" t="s">
        <v>359</v>
      </c>
      <c r="FO449" t="s">
        <v>366</v>
      </c>
      <c r="FR449">
        <v>0</v>
      </c>
      <c r="GB449" t="s">
        <v>266</v>
      </c>
      <c r="GM449">
        <v>0</v>
      </c>
      <c r="GS449" t="s">
        <v>267</v>
      </c>
      <c r="GT449" s="2"/>
      <c r="GU449" t="s">
        <v>268</v>
      </c>
      <c r="GV449" t="s">
        <v>311</v>
      </c>
      <c r="GW449" t="s">
        <v>270</v>
      </c>
      <c r="GX449" t="s">
        <v>272</v>
      </c>
      <c r="GY449" t="s">
        <v>272</v>
      </c>
      <c r="GZ449" t="s">
        <v>344</v>
      </c>
      <c r="HE449" t="s">
        <v>230</v>
      </c>
      <c r="HF449" t="s">
        <v>16669</v>
      </c>
      <c r="HR449" t="s">
        <v>278</v>
      </c>
      <c r="HV449">
        <v>118900</v>
      </c>
      <c r="HW449" t="s">
        <v>279</v>
      </c>
      <c r="HY449">
        <v>0</v>
      </c>
      <c r="HZ449">
        <v>0</v>
      </c>
      <c r="IA449" t="s">
        <v>279</v>
      </c>
      <c r="IB449" t="s">
        <v>281</v>
      </c>
      <c r="IC449" t="s">
        <v>16670</v>
      </c>
      <c r="IE449" t="s">
        <v>283</v>
      </c>
      <c r="IF449" t="s">
        <v>283</v>
      </c>
      <c r="IG449" t="s">
        <v>283</v>
      </c>
      <c r="IH449" t="s">
        <v>284</v>
      </c>
      <c r="II449" t="s">
        <v>285</v>
      </c>
      <c r="IJ449" t="s">
        <v>286</v>
      </c>
      <c r="IK449" t="s">
        <v>278</v>
      </c>
      <c r="IL449" t="s">
        <v>371</v>
      </c>
      <c r="IM449" t="s">
        <v>288</v>
      </c>
      <c r="IN449" t="s">
        <v>958</v>
      </c>
      <c r="IP449" t="s">
        <v>1279</v>
      </c>
      <c r="IQ449" t="s">
        <v>284</v>
      </c>
      <c r="IS449" t="s">
        <v>291</v>
      </c>
      <c r="IT449" t="s">
        <v>561</v>
      </c>
      <c r="IY449" t="s">
        <v>281</v>
      </c>
    </row>
    <row r="450" spans="1:259" x14ac:dyDescent="0.3">
      <c r="A450" s="14">
        <f>DAY(AVANZA[[#This Row],[FechaSeguimiento]])</f>
        <v>10</v>
      </c>
      <c r="B450" s="14">
        <f>MONTH(AVANZA[[#This Row],[FechaSeguimiento]])</f>
        <v>5</v>
      </c>
      <c r="C450"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450" t="str">
        <f>LOWER(IFERROR(VLOOKUP(AVANZA[[#This Row],[ID_Peticion]],CANCELADAS[#All],2,0),""))</f>
        <v>qc - pedido duplicado</v>
      </c>
      <c r="E450" t="str">
        <f>LOWER(IFERROR(VLOOKUP(AVANZA[[#This Row],[ID_Peticion]],CANCELADAS[#All],3,0),""))</f>
        <v>asesor</v>
      </c>
      <c r="F450" t="str">
        <f>LOWER(IF(AVANZA[[#This Row],[CEDULA CLIENTE]]&lt;&gt;""," CC: " &amp; COUNTIFS(AVANZA[CEDULA CLIENTE],AVANZA[[#This Row],[CEDULA CLIENTE]]),"")&amp; IF(AVANZA[[#This Row],[Direccion]]&lt;&gt;""," DIR: " &amp; COUNTIFS(AVANZA[Direccion],AVANZA[[#This Row],[Direccion]]),""))</f>
        <v xml:space="preserve"> dir: 1</v>
      </c>
      <c r="G450" t="str">
        <f>IFERROR(VLOOKUP(AVANZA[[#This Row],[Cedula_Vendedor_Atis]],PLANTA[[#All],[CEDULA]:[LINEA]],3,0),"No Cruza")</f>
        <v>Marisol Avella</v>
      </c>
      <c r="H450" t="str">
        <f>IFERROR(VLOOKUP(AVANZA[[#This Row],[Cedula_Vendedor_Atis]],PLANTA[[#All],[CEDULA]:[LINEA]],4,0),"No Cruza")</f>
        <v>Fija</v>
      </c>
      <c r="I450" t="str">
        <f>LOWER(IF(AVANZA[[#This Row],[ATRIBUIBLE]]="",AVANZA[[#This Row],[Variable]],AVANZA[[#This Row],[ATRIBUIBLE]]))</f>
        <v>asesor</v>
      </c>
      <c r="J450" s="14">
        <f>IF(AVANZA[[#This Row],[Variable]]=AVANZA[[#Headers],[TERMINADA]],1,0)</f>
        <v>0</v>
      </c>
      <c r="K450" s="14">
        <f>IF(AVANZA[[#This Row],[Variable]]=AVANZA[[#Headers],[ANULADA]],1,0)</f>
        <v>1</v>
      </c>
      <c r="L450" s="14">
        <f>IF(AVANZA[[#This Row],[Variable]]=AVANZA[[#Headers],[PENDIENTE]],1,0)</f>
        <v>0</v>
      </c>
      <c r="M450" s="14">
        <f>IF(AVANZA[[#This Row],[ESTADO AGENDA]]="AGENDADA",1,0)</f>
        <v>0</v>
      </c>
      <c r="N450" s="14">
        <f>IF(AVANZA[[#This Row],[ESTADO AGENDA]]="PENDIENTE DE AGENDAR",1,0)</f>
        <v>0</v>
      </c>
      <c r="O450" s="14">
        <f>IF(AVANZA[[#This Row],[ESTADO AGENDA]]="SUSPENDIDA",1,0)</f>
        <v>0</v>
      </c>
      <c r="P450" t="str" cm="1">
        <f t="array" ref="P450">_xlfn.XLOOKUP(AVANZA[[#This Row],[Num_Agrupacion_Pet_Atis]],Tabla1[[#All],[Numero_de_actuacion]],Tabla1[[#All],[Estado_de_la_orden]],"",0)</f>
        <v/>
      </c>
      <c r="Q450" s="2" t="str" cm="1">
        <f t="array" ref="Q450">_xlfn.XLOOKUP(AVANZA[[#This Row],[Num_Agrupacion_Pet_Atis]],Tabla1[[#All],[Numero_de_actuacion]],Tabla1[[#All],[Fecha_de_la_cita]],"",0)</f>
        <v/>
      </c>
      <c r="R450" t="str" cm="1">
        <f t="array" ref="R450">_xlfn.XLOOKUP(AVANZA[[#This Row],[Num_Agrupacion_Pet_Atis]],Tabla1[[#All],[Numero_de_actuacion]],Tabla1[[#All],[Franja_horaria_de_la_cita]],"",0)</f>
        <v/>
      </c>
      <c r="S450" s="14" t="str">
        <f>IFERROR(DAY(AVANZA[[#This Row],[FECHA AGENDA]]),"")</f>
        <v/>
      </c>
      <c r="T450" s="14" t="str">
        <f>IFERROR(MONTH(AVANZA[[#This Row],[FECHA AGENDA]]),"")</f>
        <v/>
      </c>
      <c r="U450" t="str" cm="1">
        <f t="array" ref="U450">_xlfn.XLOOKUP(AVANZA[[#This Row],[Num_Agrupacion_Pet_Atis]],Tabla1[[#All],[Numero_de_actuacion]],Tabla1[[#All],[Motivo_de_suspension]],"",0)</f>
        <v/>
      </c>
      <c r="V450" s="2" t="str" cm="1">
        <f t="array" ref="V450">_xlfn.XLOOKUP(AVANZA[[#This Row],[Num_Agrupacion_Pet_Atis]],Tabla1[[#All],[Numero_de_actuacion]],Tabla1[[#All],[No_identificacion_cliente]],"",0)</f>
        <v/>
      </c>
      <c r="W450" s="2" t="str" cm="1">
        <f t="array" ref="W450">_xlfn.XLOOKUP(AVANZA[[#This Row],[Num_Agrupacion_Pet_Atis]],Tabla1[[#All],[Numero_de_actuacion]],Tabla1[[#All],[Movil_de_contacto]],"",0)</f>
        <v/>
      </c>
      <c r="X450" s="14">
        <f>IF(OR(AVANZA[[#This Row],[ESTADO LEG]]="Legalizada grabacion",AVANZA[[#This Row],[ESTADO LEG]]="Legalizada aut"),1,0)</f>
        <v>0</v>
      </c>
      <c r="Y450" s="14">
        <f>IF(OR(AVANZA[[#This Row],[ESTADO LEG]]="pdte legalizar",AVANZA[[#This Row],[ESTADO LEG]]="No cruza"),1,0)</f>
        <v>0</v>
      </c>
      <c r="Z450" t="str" cm="1">
        <f t="array" ref="Z450">IF(AVANZA[[#This Row],[Variable]]="Terminada",LOWER(_xlfn.XLOOKUP(AVANZA[[#This Row],[ID_Peticion]],Tabla6[[#All],[NUM_PETICION]],Tabla6[[#All],[ESTADO_LEG]],"NO CRUZA",0)),AVANZA[[#This Row],[Variable]])</f>
        <v>ANULADA</v>
      </c>
      <c r="AA450" t="str" cm="1">
        <f t="array" ref="AA450">_xlfn.XLOOKUP(AVANZA[[#This Row],[ID_Peticion]],Tabla6[[#All],[NUM_PETICION]],Tabla6[[#All],[DIF_DIAS]],"",0)</f>
        <v/>
      </c>
      <c r="AB450" s="2" t="str" cm="1">
        <f t="array" ref="AB450">IFERROR(_xlfn.XLOOKUP(AVANZA[[#This Row],[ID_Peticion]],Tabla6[[#All],[NUM_PETICION]],Tabla6[[#All],[FEC_LEGAL]],"",0),"")</f>
        <v/>
      </c>
      <c r="AC450" s="14">
        <f ca="1">IF(AVANZA[[#This Row],[FECHA LEG]]&lt;&gt;0,IFERROR(AVANZA[[#This Row],[FECHA LEG]]-AVANZA[[#This Row],[FechaIniEstadoSubPetAtis]],0),TODAY()-AVANZA[[#This Row],[FechaIniEstadoSubPetAtis]])</f>
        <v>0</v>
      </c>
      <c r="AD450" s="35">
        <f ca="1">IF(AVANZA[[#This Row],[FINAL Vs LG]]&lt;&gt;0,IF(AVANZA[[#This Row],[FINAL Vs LG]]&lt;7.1,"100%",IF(AND(AVANZA[[#This Row],[FINAL Vs LG]]&gt;7.1,AVANZA[[#This Row],[FINAL Vs LG]]&lt;11.1),"50%","0%")),0)</f>
        <v>0</v>
      </c>
      <c r="AE450" s="14">
        <f ca="1">VLOOKUP(DAY(TODAY()),BACK!F:G,2,0)</f>
        <v>14</v>
      </c>
      <c r="AF450" s="14">
        <f>BACK!$I$2</f>
        <v>24</v>
      </c>
      <c r="AG450" s="14">
        <f>IF(AVANZA[[#This Row],[Oferta_empaquetada_comisiones]]="SI",1,0)</f>
        <v>0</v>
      </c>
      <c r="AH450" s="36">
        <f>IF(AVANZA[[#This Row],[Variable]]="TERMINADA",IFERROR(VLOOKUP(AVANZA[[#This Row],[SUPERVISOR]],Tabla2[#All],4,0),0),)</f>
        <v>0</v>
      </c>
      <c r="AI450" s="14">
        <f>IF(AVANZA[[#This Row],[Producto]]="BA",1,0)</f>
        <v>1</v>
      </c>
      <c r="AJ450" s="14">
        <f>IF(AVANZA[[#This Row],[Producto]]="DUO",1,0)</f>
        <v>0</v>
      </c>
      <c r="AK450" s="14">
        <f>IF(AVANZA[[#This Row],[Producto]]="TRIO",1,0)</f>
        <v>0</v>
      </c>
      <c r="AL450" t="s">
        <v>292</v>
      </c>
      <c r="AM450">
        <v>-1</v>
      </c>
      <c r="AN450">
        <v>-1</v>
      </c>
      <c r="AO450" t="s">
        <v>1864</v>
      </c>
      <c r="AP450" s="1">
        <v>46152.525393518517</v>
      </c>
      <c r="AQ450">
        <v>-1</v>
      </c>
      <c r="AR450" t="s">
        <v>1865</v>
      </c>
      <c r="AS450">
        <v>-1</v>
      </c>
      <c r="AT450">
        <v>-1</v>
      </c>
      <c r="AU450">
        <v>-1</v>
      </c>
      <c r="AV450">
        <v>-1</v>
      </c>
      <c r="AW450">
        <v>-1</v>
      </c>
      <c r="AX450" t="s">
        <v>224</v>
      </c>
      <c r="AY450">
        <v>-1</v>
      </c>
      <c r="AZ450">
        <v>2026</v>
      </c>
      <c r="BA450">
        <v>5</v>
      </c>
      <c r="BB450">
        <v>10</v>
      </c>
      <c r="BC450">
        <v>-1</v>
      </c>
      <c r="BD450" t="s">
        <v>225</v>
      </c>
      <c r="BE450">
        <v>-1</v>
      </c>
      <c r="BF450">
        <v>20001625085174</v>
      </c>
      <c r="BG450" t="s">
        <v>319</v>
      </c>
      <c r="BH450" t="s">
        <v>320</v>
      </c>
      <c r="BI450" t="s">
        <v>1866</v>
      </c>
      <c r="BJ450">
        <v>-1</v>
      </c>
      <c r="BK450">
        <v>-1</v>
      </c>
      <c r="BL450">
        <v>-1</v>
      </c>
      <c r="BM450" t="s">
        <v>573</v>
      </c>
      <c r="BN450" t="s">
        <v>230</v>
      </c>
      <c r="BO450" t="s">
        <v>1867</v>
      </c>
      <c r="BP450" t="s">
        <v>380</v>
      </c>
      <c r="BQ450">
        <v>2026</v>
      </c>
      <c r="BR450">
        <v>5</v>
      </c>
      <c r="BS450">
        <v>10</v>
      </c>
      <c r="BT450" s="1">
        <v>46152.542685185188</v>
      </c>
      <c r="BU450" t="s">
        <v>575</v>
      </c>
      <c r="BV450" s="2">
        <v>46152</v>
      </c>
      <c r="BW450" t="s">
        <v>576</v>
      </c>
      <c r="BX450" s="2">
        <v>46152</v>
      </c>
      <c r="BY450" s="2">
        <v>46152</v>
      </c>
      <c r="BZ450" t="s">
        <v>235</v>
      </c>
      <c r="CA450" t="s">
        <v>297</v>
      </c>
      <c r="CB450" t="s">
        <v>297</v>
      </c>
      <c r="CC450" t="s">
        <v>1868</v>
      </c>
      <c r="CD450" t="s">
        <v>1869</v>
      </c>
      <c r="CE450">
        <v>-1</v>
      </c>
      <c r="CF450" t="s">
        <v>300</v>
      </c>
      <c r="CG450" t="s">
        <v>301</v>
      </c>
      <c r="CH450" t="s">
        <v>242</v>
      </c>
      <c r="CI450">
        <v>22999736</v>
      </c>
      <c r="CJ450" t="s">
        <v>303</v>
      </c>
      <c r="CK450" t="s">
        <v>245</v>
      </c>
      <c r="CL450" t="s">
        <v>246</v>
      </c>
      <c r="CM450" t="s">
        <v>247</v>
      </c>
      <c r="CN450" t="s">
        <v>248</v>
      </c>
      <c r="CT450" t="s">
        <v>386</v>
      </c>
      <c r="CU450" t="s">
        <v>225</v>
      </c>
      <c r="CW450" t="s">
        <v>319</v>
      </c>
      <c r="CX450" t="s">
        <v>320</v>
      </c>
      <c r="CY450" t="s">
        <v>1870</v>
      </c>
      <c r="DA450" t="s">
        <v>250</v>
      </c>
      <c r="DB450">
        <v>-1</v>
      </c>
      <c r="DF450" t="s">
        <v>731</v>
      </c>
      <c r="DJ450" t="s">
        <v>252</v>
      </c>
      <c r="DK450" t="s">
        <v>253</v>
      </c>
      <c r="DL450" t="s">
        <v>253</v>
      </c>
      <c r="DN450" t="s">
        <v>255</v>
      </c>
      <c r="DR450" t="s">
        <v>305</v>
      </c>
      <c r="DS450" t="s">
        <v>303</v>
      </c>
      <c r="DT450" t="s">
        <v>302</v>
      </c>
      <c r="DV450">
        <v>1</v>
      </c>
      <c r="DW450" t="s">
        <v>283</v>
      </c>
      <c r="ED450" s="2">
        <v>46152</v>
      </c>
      <c r="EF450">
        <v>16</v>
      </c>
      <c r="EP450" t="s">
        <v>258</v>
      </c>
      <c r="FA450" t="s">
        <v>245</v>
      </c>
      <c r="FB450" t="s">
        <v>308</v>
      </c>
      <c r="FD450" t="s">
        <v>308</v>
      </c>
      <c r="FE450" t="s">
        <v>309</v>
      </c>
      <c r="FF450" t="s">
        <v>309</v>
      </c>
      <c r="FK450" t="s">
        <v>263</v>
      </c>
      <c r="FN450" t="s">
        <v>248</v>
      </c>
      <c r="FO450" t="s">
        <v>265</v>
      </c>
      <c r="FR450">
        <v>0</v>
      </c>
      <c r="GB450" t="s">
        <v>266</v>
      </c>
      <c r="GM450">
        <v>0</v>
      </c>
      <c r="GS450" t="s">
        <v>267</v>
      </c>
      <c r="GT450" s="2"/>
      <c r="GU450" t="s">
        <v>268</v>
      </c>
      <c r="GV450" t="s">
        <v>335</v>
      </c>
      <c r="GW450" t="s">
        <v>394</v>
      </c>
      <c r="GZ450" t="s">
        <v>395</v>
      </c>
      <c r="HE450" t="s">
        <v>230</v>
      </c>
      <c r="HF450" t="s">
        <v>1871</v>
      </c>
      <c r="HR450" t="s">
        <v>278</v>
      </c>
      <c r="HV450">
        <v>94990</v>
      </c>
      <c r="HW450" t="s">
        <v>281</v>
      </c>
      <c r="HY450">
        <v>0</v>
      </c>
      <c r="HZ450">
        <v>0</v>
      </c>
      <c r="IA450" t="s">
        <v>281</v>
      </c>
      <c r="IB450" t="s">
        <v>281</v>
      </c>
      <c r="IC450" t="s">
        <v>1872</v>
      </c>
      <c r="IE450" t="s">
        <v>283</v>
      </c>
      <c r="IF450" t="s">
        <v>283</v>
      </c>
      <c r="IG450" t="s">
        <v>283</v>
      </c>
      <c r="IH450" t="s">
        <v>284</v>
      </c>
      <c r="II450" t="s">
        <v>285</v>
      </c>
      <c r="IJ450" t="s">
        <v>286</v>
      </c>
      <c r="IK450" t="s">
        <v>278</v>
      </c>
      <c r="IL450" t="s">
        <v>287</v>
      </c>
      <c r="IM450" t="s">
        <v>288</v>
      </c>
      <c r="IN450" t="s">
        <v>290</v>
      </c>
      <c r="IO450" t="s">
        <v>1873</v>
      </c>
      <c r="IP450" t="s">
        <v>1874</v>
      </c>
      <c r="IQ450" t="s">
        <v>284</v>
      </c>
      <c r="IS450" t="s">
        <v>291</v>
      </c>
      <c r="IT450" t="s">
        <v>453</v>
      </c>
      <c r="IU450" t="s">
        <v>713</v>
      </c>
      <c r="IV450" t="s">
        <v>434</v>
      </c>
      <c r="IW450" t="s">
        <v>318</v>
      </c>
      <c r="IY450" t="s">
        <v>281</v>
      </c>
    </row>
    <row r="451" spans="1:259" x14ac:dyDescent="0.3">
      <c r="A451" s="14">
        <f>DAY(AVANZA[[#This Row],[FechaSeguimiento]])</f>
        <v>10</v>
      </c>
      <c r="B451" s="14">
        <f>MONTH(AVANZA[[#This Row],[FechaSeguimiento]])</f>
        <v>5</v>
      </c>
      <c r="C451"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451" t="str">
        <f>LOWER(IFERROR(VLOOKUP(AVANZA[[#This Row],[ID_Peticion]],CANCELADAS[#All],2,0),""))</f>
        <v>carrusel</v>
      </c>
      <c r="E451" t="str">
        <f>LOWER(IFERROR(VLOOKUP(AVANZA[[#This Row],[ID_Peticion]],CANCELADAS[#All],3,0),""))</f>
        <v>carrusel</v>
      </c>
      <c r="F451" t="str">
        <f>LOWER(IF(AVANZA[[#This Row],[CEDULA CLIENTE]]&lt;&gt;""," CC: " &amp; COUNTIFS(AVANZA[CEDULA CLIENTE],AVANZA[[#This Row],[CEDULA CLIENTE]]),"")&amp; IF(AVANZA[[#This Row],[Direccion]]&lt;&gt;""," DIR: " &amp; COUNTIFS(AVANZA[Direccion],AVANZA[[#This Row],[Direccion]]),""))</f>
        <v xml:space="preserve"> dir: 1</v>
      </c>
      <c r="G451" t="str">
        <f>IFERROR(VLOOKUP(AVANZA[[#This Row],[Cedula_Vendedor_Atis]],PLANTA[[#All],[CEDULA]:[LINEA]],3,0),"No Cruza")</f>
        <v>Marisol Avella</v>
      </c>
      <c r="H451" t="str">
        <f>IFERROR(VLOOKUP(AVANZA[[#This Row],[Cedula_Vendedor_Atis]],PLANTA[[#All],[CEDULA]:[LINEA]],4,0),"No Cruza")</f>
        <v>Fija</v>
      </c>
      <c r="I451" t="str">
        <f>LOWER(IF(AVANZA[[#This Row],[ATRIBUIBLE]]="",AVANZA[[#This Row],[Variable]],AVANZA[[#This Row],[ATRIBUIBLE]]))</f>
        <v>carrusel</v>
      </c>
      <c r="J451" s="14">
        <f>IF(AVANZA[[#This Row],[Variable]]=AVANZA[[#Headers],[TERMINADA]],1,0)</f>
        <v>0</v>
      </c>
      <c r="K451" s="14">
        <f>IF(AVANZA[[#This Row],[Variable]]=AVANZA[[#Headers],[ANULADA]],1,0)</f>
        <v>1</v>
      </c>
      <c r="L451" s="14">
        <f>IF(AVANZA[[#This Row],[Variable]]=AVANZA[[#Headers],[PENDIENTE]],1,0)</f>
        <v>0</v>
      </c>
      <c r="M451" s="14">
        <f>IF(AVANZA[[#This Row],[ESTADO AGENDA]]="AGENDADA",1,0)</f>
        <v>0</v>
      </c>
      <c r="N451" s="14">
        <f>IF(AVANZA[[#This Row],[ESTADO AGENDA]]="PENDIENTE DE AGENDAR",1,0)</f>
        <v>0</v>
      </c>
      <c r="O451" s="14">
        <f>IF(AVANZA[[#This Row],[ESTADO AGENDA]]="SUSPENDIDA",1,0)</f>
        <v>0</v>
      </c>
      <c r="P451" t="str" cm="1">
        <f t="array" ref="P451">_xlfn.XLOOKUP(AVANZA[[#This Row],[Num_Agrupacion_Pet_Atis]],Tabla1[[#All],[Numero_de_actuacion]],Tabla1[[#All],[Estado_de_la_orden]],"",0)</f>
        <v/>
      </c>
      <c r="Q451" s="2" t="str" cm="1">
        <f t="array" ref="Q451">_xlfn.XLOOKUP(AVANZA[[#This Row],[Num_Agrupacion_Pet_Atis]],Tabla1[[#All],[Numero_de_actuacion]],Tabla1[[#All],[Fecha_de_la_cita]],"",0)</f>
        <v/>
      </c>
      <c r="R451" t="str" cm="1">
        <f t="array" ref="R451">_xlfn.XLOOKUP(AVANZA[[#This Row],[Num_Agrupacion_Pet_Atis]],Tabla1[[#All],[Numero_de_actuacion]],Tabla1[[#All],[Franja_horaria_de_la_cita]],"",0)</f>
        <v/>
      </c>
      <c r="S451" s="14" t="str">
        <f>IFERROR(DAY(AVANZA[[#This Row],[FECHA AGENDA]]),"")</f>
        <v/>
      </c>
      <c r="T451" s="14" t="str">
        <f>IFERROR(MONTH(AVANZA[[#This Row],[FECHA AGENDA]]),"")</f>
        <v/>
      </c>
      <c r="U451" t="str" cm="1">
        <f t="array" ref="U451">_xlfn.XLOOKUP(AVANZA[[#This Row],[Num_Agrupacion_Pet_Atis]],Tabla1[[#All],[Numero_de_actuacion]],Tabla1[[#All],[Motivo_de_suspension]],"",0)</f>
        <v/>
      </c>
      <c r="V451" s="2" t="str" cm="1">
        <f t="array" ref="V451">_xlfn.XLOOKUP(AVANZA[[#This Row],[Num_Agrupacion_Pet_Atis]],Tabla1[[#All],[Numero_de_actuacion]],Tabla1[[#All],[No_identificacion_cliente]],"",0)</f>
        <v/>
      </c>
      <c r="W451" s="2" t="str" cm="1">
        <f t="array" ref="W451">_xlfn.XLOOKUP(AVANZA[[#This Row],[Num_Agrupacion_Pet_Atis]],Tabla1[[#All],[Numero_de_actuacion]],Tabla1[[#All],[Movil_de_contacto]],"",0)</f>
        <v/>
      </c>
      <c r="X451" s="14">
        <f>IF(OR(AVANZA[[#This Row],[ESTADO LEG]]="Legalizada grabacion",AVANZA[[#This Row],[ESTADO LEG]]="Legalizada aut"),1,0)</f>
        <v>0</v>
      </c>
      <c r="Y451" s="14">
        <f>IF(OR(AVANZA[[#This Row],[ESTADO LEG]]="pdte legalizar",AVANZA[[#This Row],[ESTADO LEG]]="No cruza"),1,0)</f>
        <v>0</v>
      </c>
      <c r="Z451" t="str" cm="1">
        <f t="array" ref="Z451">IF(AVANZA[[#This Row],[Variable]]="Terminada",LOWER(_xlfn.XLOOKUP(AVANZA[[#This Row],[ID_Peticion]],Tabla6[[#All],[NUM_PETICION]],Tabla6[[#All],[ESTADO_LEG]],"NO CRUZA",0)),AVANZA[[#This Row],[Variable]])</f>
        <v>ANULADA</v>
      </c>
      <c r="AA451" t="str" cm="1">
        <f t="array" ref="AA451">_xlfn.XLOOKUP(AVANZA[[#This Row],[ID_Peticion]],Tabla6[[#All],[NUM_PETICION]],Tabla6[[#All],[DIF_DIAS]],"",0)</f>
        <v/>
      </c>
      <c r="AB451" s="2" t="str" cm="1">
        <f t="array" ref="AB451">IFERROR(_xlfn.XLOOKUP(AVANZA[[#This Row],[ID_Peticion]],Tabla6[[#All],[NUM_PETICION]],Tabla6[[#All],[FEC_LEGAL]],"",0),"")</f>
        <v/>
      </c>
      <c r="AC451" s="14">
        <f ca="1">IF(AVANZA[[#This Row],[FECHA LEG]]&lt;&gt;0,IFERROR(AVANZA[[#This Row],[FECHA LEG]]-AVANZA[[#This Row],[FechaIniEstadoSubPetAtis]],0),TODAY()-AVANZA[[#This Row],[FechaIniEstadoSubPetAtis]])</f>
        <v>0</v>
      </c>
      <c r="AD451" s="35">
        <f ca="1">IF(AVANZA[[#This Row],[FINAL Vs LG]]&lt;&gt;0,IF(AVANZA[[#This Row],[FINAL Vs LG]]&lt;7.1,"100%",IF(AND(AVANZA[[#This Row],[FINAL Vs LG]]&gt;7.1,AVANZA[[#This Row],[FINAL Vs LG]]&lt;11.1),"50%","0%")),0)</f>
        <v>0</v>
      </c>
      <c r="AE451" s="14">
        <f ca="1">VLOOKUP(DAY(TODAY()),BACK!F:G,2,0)</f>
        <v>14</v>
      </c>
      <c r="AF451" s="14">
        <f>BACK!$I$2</f>
        <v>24</v>
      </c>
      <c r="AG451" s="14">
        <f>IF(AVANZA[[#This Row],[Oferta_empaquetada_comisiones]]="SI",1,0)</f>
        <v>0</v>
      </c>
      <c r="AH451" s="36">
        <f>IF(AVANZA[[#This Row],[Variable]]="TERMINADA",IFERROR(VLOOKUP(AVANZA[[#This Row],[SUPERVISOR]],Tabla2[#All],4,0),0),)</f>
        <v>0</v>
      </c>
      <c r="AI451" s="14">
        <f>IF(AVANZA[[#This Row],[Producto]]="BA",1,0)</f>
        <v>1</v>
      </c>
      <c r="AJ451" s="14">
        <f>IF(AVANZA[[#This Row],[Producto]]="DUO",1,0)</f>
        <v>0</v>
      </c>
      <c r="AK451" s="14">
        <f>IF(AVANZA[[#This Row],[Producto]]="TRIO",1,0)</f>
        <v>0</v>
      </c>
      <c r="AL451" t="s">
        <v>746</v>
      </c>
      <c r="AM451">
        <v>-1</v>
      </c>
      <c r="AN451">
        <v>-1</v>
      </c>
      <c r="AO451" t="s">
        <v>1884</v>
      </c>
      <c r="AP451" s="1">
        <v>46151.389710648145</v>
      </c>
      <c r="AQ451">
        <v>-1</v>
      </c>
      <c r="AR451" t="s">
        <v>1885</v>
      </c>
      <c r="AS451">
        <v>-1</v>
      </c>
      <c r="AT451">
        <v>-1</v>
      </c>
      <c r="AU451">
        <v>-1</v>
      </c>
      <c r="AV451">
        <v>-1</v>
      </c>
      <c r="AW451">
        <v>-1</v>
      </c>
      <c r="AX451" t="s">
        <v>224</v>
      </c>
      <c r="AY451">
        <v>-1</v>
      </c>
      <c r="AZ451">
        <v>2026</v>
      </c>
      <c r="BA451">
        <v>5</v>
      </c>
      <c r="BB451">
        <v>10</v>
      </c>
      <c r="BC451">
        <v>-1</v>
      </c>
      <c r="BD451" t="s">
        <v>225</v>
      </c>
      <c r="BE451">
        <v>-1</v>
      </c>
      <c r="BF451">
        <v>20001624786144</v>
      </c>
      <c r="BG451" t="s">
        <v>319</v>
      </c>
      <c r="BH451" t="s">
        <v>320</v>
      </c>
      <c r="BJ451">
        <v>-1</v>
      </c>
      <c r="BK451">
        <v>-1</v>
      </c>
      <c r="BL451">
        <v>-1</v>
      </c>
      <c r="BM451" t="s">
        <v>573</v>
      </c>
      <c r="BN451" t="s">
        <v>230</v>
      </c>
      <c r="BO451" t="s">
        <v>1886</v>
      </c>
      <c r="BP451" t="s">
        <v>1887</v>
      </c>
      <c r="BQ451">
        <v>2026</v>
      </c>
      <c r="BR451">
        <v>5</v>
      </c>
      <c r="BS451">
        <v>9</v>
      </c>
      <c r="BT451" s="1">
        <v>46152.375243055554</v>
      </c>
      <c r="BU451" t="s">
        <v>575</v>
      </c>
      <c r="BV451" s="2">
        <v>46152</v>
      </c>
      <c r="BW451" t="s">
        <v>576</v>
      </c>
      <c r="BX451" s="2"/>
      <c r="BY451" s="2"/>
      <c r="CA451" t="s">
        <v>297</v>
      </c>
      <c r="CB451" t="s">
        <v>297</v>
      </c>
      <c r="CC451" t="s">
        <v>1888</v>
      </c>
      <c r="CD451" t="s">
        <v>1889</v>
      </c>
      <c r="CE451">
        <v>-1</v>
      </c>
      <c r="CF451" t="s">
        <v>300</v>
      </c>
      <c r="CG451" t="s">
        <v>301</v>
      </c>
      <c r="CH451" t="s">
        <v>242</v>
      </c>
      <c r="CI451">
        <v>1000857923</v>
      </c>
      <c r="CJ451" t="s">
        <v>759</v>
      </c>
      <c r="CK451" t="s">
        <v>245</v>
      </c>
      <c r="CL451" t="s">
        <v>246</v>
      </c>
      <c r="CM451" t="s">
        <v>247</v>
      </c>
      <c r="CN451" t="s">
        <v>359</v>
      </c>
      <c r="CT451" t="s">
        <v>386</v>
      </c>
      <c r="CU451" t="s">
        <v>225</v>
      </c>
      <c r="CW451" t="s">
        <v>319</v>
      </c>
      <c r="CX451" t="s">
        <v>320</v>
      </c>
      <c r="CY451" t="s">
        <v>579</v>
      </c>
      <c r="DA451" t="s">
        <v>250</v>
      </c>
      <c r="DB451">
        <v>-1</v>
      </c>
      <c r="DF451" t="s">
        <v>580</v>
      </c>
      <c r="DJ451" t="s">
        <v>252</v>
      </c>
      <c r="DK451" t="s">
        <v>253</v>
      </c>
      <c r="DL451" t="s">
        <v>253</v>
      </c>
      <c r="DN451" t="s">
        <v>255</v>
      </c>
      <c r="DR451" t="s">
        <v>760</v>
      </c>
      <c r="DS451" t="s">
        <v>759</v>
      </c>
      <c r="DT451" t="s">
        <v>758</v>
      </c>
      <c r="DV451">
        <v>1</v>
      </c>
      <c r="DW451" t="s">
        <v>283</v>
      </c>
      <c r="ED451" s="2">
        <v>46152</v>
      </c>
      <c r="EF451">
        <v>16</v>
      </c>
      <c r="EP451" t="s">
        <v>258</v>
      </c>
      <c r="FA451" t="s">
        <v>245</v>
      </c>
      <c r="FB451" t="s">
        <v>308</v>
      </c>
      <c r="FD451" t="s">
        <v>308</v>
      </c>
      <c r="FE451" t="s">
        <v>309</v>
      </c>
      <c r="FF451" t="s">
        <v>309</v>
      </c>
      <c r="FK451" t="s">
        <v>263</v>
      </c>
      <c r="FN451" t="s">
        <v>359</v>
      </c>
      <c r="FO451" t="s">
        <v>366</v>
      </c>
      <c r="FR451">
        <v>0</v>
      </c>
      <c r="GB451" t="s">
        <v>266</v>
      </c>
      <c r="GM451">
        <v>0</v>
      </c>
      <c r="GS451" t="s">
        <v>267</v>
      </c>
      <c r="GT451" s="2"/>
      <c r="GU451" t="s">
        <v>268</v>
      </c>
      <c r="GV451" t="s">
        <v>269</v>
      </c>
      <c r="GW451" t="s">
        <v>394</v>
      </c>
      <c r="GZ451" t="s">
        <v>395</v>
      </c>
      <c r="HE451" t="s">
        <v>230</v>
      </c>
      <c r="HF451" t="s">
        <v>1890</v>
      </c>
      <c r="HR451" t="s">
        <v>278</v>
      </c>
      <c r="HV451">
        <v>94990</v>
      </c>
      <c r="HW451" t="s">
        <v>281</v>
      </c>
      <c r="HY451">
        <v>0</v>
      </c>
      <c r="HZ451">
        <v>0</v>
      </c>
      <c r="IA451" t="s">
        <v>279</v>
      </c>
      <c r="IB451" t="s">
        <v>281</v>
      </c>
      <c r="IC451" t="s">
        <v>582</v>
      </c>
      <c r="IE451" t="s">
        <v>283</v>
      </c>
      <c r="IF451" t="s">
        <v>283</v>
      </c>
      <c r="IG451" t="s">
        <v>283</v>
      </c>
      <c r="IH451" t="s">
        <v>284</v>
      </c>
      <c r="II451" t="s">
        <v>285</v>
      </c>
      <c r="IJ451" t="s">
        <v>286</v>
      </c>
      <c r="IK451" t="s">
        <v>278</v>
      </c>
      <c r="IL451" t="s">
        <v>287</v>
      </c>
      <c r="IM451" t="s">
        <v>288</v>
      </c>
      <c r="IN451" t="s">
        <v>290</v>
      </c>
      <c r="IP451" t="s">
        <v>290</v>
      </c>
      <c r="IQ451" t="s">
        <v>284</v>
      </c>
      <c r="IS451" t="s">
        <v>291</v>
      </c>
      <c r="IT451" t="s">
        <v>287</v>
      </c>
      <c r="IY451" t="s">
        <v>281</v>
      </c>
    </row>
    <row r="452" spans="1:259" x14ac:dyDescent="0.3">
      <c r="A452" s="14">
        <f>DAY(AVANZA[[#This Row],[FechaSeguimiento]])</f>
        <v>10</v>
      </c>
      <c r="B452" s="14">
        <f>MONTH(AVANZA[[#This Row],[FechaSeguimiento]])</f>
        <v>5</v>
      </c>
      <c r="C452"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452" t="str">
        <f>LOWER(IFERROR(VLOOKUP(AVANZA[[#This Row],[ID_Peticion]],CANCELADAS[#All],2,0),""))</f>
        <v>qt - falta de apoyo para acometida</v>
      </c>
      <c r="E452" t="str">
        <f>LOWER(IFERROR(VLOOKUP(AVANZA[[#This Row],[ID_Peticion]],CANCELADAS[#All],3,0),""))</f>
        <v>tecnico</v>
      </c>
      <c r="F452" t="str">
        <f>LOWER(IF(AVANZA[[#This Row],[CEDULA CLIENTE]]&lt;&gt;""," CC: " &amp; COUNTIFS(AVANZA[CEDULA CLIENTE],AVANZA[[#This Row],[CEDULA CLIENTE]]),"")&amp; IF(AVANZA[[#This Row],[Direccion]]&lt;&gt;""," DIR: " &amp; COUNTIFS(AVANZA[Direccion],AVANZA[[#This Row],[Direccion]]),""))</f>
        <v xml:space="preserve"> dir: 1</v>
      </c>
      <c r="G452" t="str">
        <f>IFERROR(VLOOKUP(AVANZA[[#This Row],[Cedula_Vendedor_Atis]],PLANTA[[#All],[CEDULA]:[LINEA]],3,0),"No Cruza")</f>
        <v>Marisol Avella</v>
      </c>
      <c r="H452" t="str">
        <f>IFERROR(VLOOKUP(AVANZA[[#This Row],[Cedula_Vendedor_Atis]],PLANTA[[#All],[CEDULA]:[LINEA]],4,0),"No Cruza")</f>
        <v>Fija</v>
      </c>
      <c r="I452" t="str">
        <f>LOWER(IF(AVANZA[[#This Row],[ATRIBUIBLE]]="",AVANZA[[#This Row],[Variable]],AVANZA[[#This Row],[ATRIBUIBLE]]))</f>
        <v>tecnico</v>
      </c>
      <c r="J452" s="14">
        <f>IF(AVANZA[[#This Row],[Variable]]=AVANZA[[#Headers],[TERMINADA]],1,0)</f>
        <v>0</v>
      </c>
      <c r="K452" s="14">
        <f>IF(AVANZA[[#This Row],[Variable]]=AVANZA[[#Headers],[ANULADA]],1,0)</f>
        <v>1</v>
      </c>
      <c r="L452" s="14">
        <f>IF(AVANZA[[#This Row],[Variable]]=AVANZA[[#Headers],[PENDIENTE]],1,0)</f>
        <v>0</v>
      </c>
      <c r="M452" s="14">
        <f>IF(AVANZA[[#This Row],[ESTADO AGENDA]]="AGENDADA",1,0)</f>
        <v>0</v>
      </c>
      <c r="N452" s="14">
        <f>IF(AVANZA[[#This Row],[ESTADO AGENDA]]="PENDIENTE DE AGENDAR",1,0)</f>
        <v>0</v>
      </c>
      <c r="O452" s="14">
        <f>IF(AVANZA[[#This Row],[ESTADO AGENDA]]="SUSPENDIDA",1,0)</f>
        <v>0</v>
      </c>
      <c r="P452" t="str" cm="1">
        <f t="array" ref="P452">_xlfn.XLOOKUP(AVANZA[[#This Row],[Num_Agrupacion_Pet_Atis]],Tabla1[[#All],[Numero_de_actuacion]],Tabla1[[#All],[Estado_de_la_orden]],"",0)</f>
        <v/>
      </c>
      <c r="Q452" s="2" t="str" cm="1">
        <f t="array" ref="Q452">_xlfn.XLOOKUP(AVANZA[[#This Row],[Num_Agrupacion_Pet_Atis]],Tabla1[[#All],[Numero_de_actuacion]],Tabla1[[#All],[Fecha_de_la_cita]],"",0)</f>
        <v/>
      </c>
      <c r="R452" t="str" cm="1">
        <f t="array" ref="R452">_xlfn.XLOOKUP(AVANZA[[#This Row],[Num_Agrupacion_Pet_Atis]],Tabla1[[#All],[Numero_de_actuacion]],Tabla1[[#All],[Franja_horaria_de_la_cita]],"",0)</f>
        <v/>
      </c>
      <c r="S452" s="14" t="str">
        <f>IFERROR(DAY(AVANZA[[#This Row],[FECHA AGENDA]]),"")</f>
        <v/>
      </c>
      <c r="T452" s="14" t="str">
        <f>IFERROR(MONTH(AVANZA[[#This Row],[FECHA AGENDA]]),"")</f>
        <v/>
      </c>
      <c r="U452" t="str" cm="1">
        <f t="array" ref="U452">_xlfn.XLOOKUP(AVANZA[[#This Row],[Num_Agrupacion_Pet_Atis]],Tabla1[[#All],[Numero_de_actuacion]],Tabla1[[#All],[Motivo_de_suspension]],"",0)</f>
        <v/>
      </c>
      <c r="V452" s="2" t="str" cm="1">
        <f t="array" ref="V452">_xlfn.XLOOKUP(AVANZA[[#This Row],[Num_Agrupacion_Pet_Atis]],Tabla1[[#All],[Numero_de_actuacion]],Tabla1[[#All],[No_identificacion_cliente]],"",0)</f>
        <v/>
      </c>
      <c r="W452" s="2" t="str" cm="1">
        <f t="array" ref="W452">_xlfn.XLOOKUP(AVANZA[[#This Row],[Num_Agrupacion_Pet_Atis]],Tabla1[[#All],[Numero_de_actuacion]],Tabla1[[#All],[Movil_de_contacto]],"",0)</f>
        <v/>
      </c>
      <c r="X452" s="14">
        <f>IF(OR(AVANZA[[#This Row],[ESTADO LEG]]="Legalizada grabacion",AVANZA[[#This Row],[ESTADO LEG]]="Legalizada aut"),1,0)</f>
        <v>0</v>
      </c>
      <c r="Y452" s="14">
        <f>IF(OR(AVANZA[[#This Row],[ESTADO LEG]]="pdte legalizar",AVANZA[[#This Row],[ESTADO LEG]]="No cruza"),1,0)</f>
        <v>0</v>
      </c>
      <c r="Z452" t="str" cm="1">
        <f t="array" ref="Z452">IF(AVANZA[[#This Row],[Variable]]="Terminada",LOWER(_xlfn.XLOOKUP(AVANZA[[#This Row],[ID_Peticion]],Tabla6[[#All],[NUM_PETICION]],Tabla6[[#All],[ESTADO_LEG]],"NO CRUZA",0)),AVANZA[[#This Row],[Variable]])</f>
        <v>ANULADA</v>
      </c>
      <c r="AA452" t="str" cm="1">
        <f t="array" ref="AA452">_xlfn.XLOOKUP(AVANZA[[#This Row],[ID_Peticion]],Tabla6[[#All],[NUM_PETICION]],Tabla6[[#All],[DIF_DIAS]],"",0)</f>
        <v/>
      </c>
      <c r="AB452" s="2" t="str" cm="1">
        <f t="array" ref="AB452">IFERROR(_xlfn.XLOOKUP(AVANZA[[#This Row],[ID_Peticion]],Tabla6[[#All],[NUM_PETICION]],Tabla6[[#All],[FEC_LEGAL]],"",0),"")</f>
        <v/>
      </c>
      <c r="AC452" s="14">
        <f ca="1">IF(AVANZA[[#This Row],[FECHA LEG]]&lt;&gt;0,IFERROR(AVANZA[[#This Row],[FECHA LEG]]-AVANZA[[#This Row],[FechaIniEstadoSubPetAtis]],0),TODAY()-AVANZA[[#This Row],[FechaIniEstadoSubPetAtis]])</f>
        <v>0</v>
      </c>
      <c r="AD452" s="35">
        <f ca="1">IF(AVANZA[[#This Row],[FINAL Vs LG]]&lt;&gt;0,IF(AVANZA[[#This Row],[FINAL Vs LG]]&lt;7.1,"100%",IF(AND(AVANZA[[#This Row],[FINAL Vs LG]]&gt;7.1,AVANZA[[#This Row],[FINAL Vs LG]]&lt;11.1),"50%","0%")),0)</f>
        <v>0</v>
      </c>
      <c r="AE452" s="14">
        <f ca="1">VLOOKUP(DAY(TODAY()),BACK!F:G,2,0)</f>
        <v>14</v>
      </c>
      <c r="AF452" s="14">
        <f>BACK!$I$2</f>
        <v>24</v>
      </c>
      <c r="AG452" s="14">
        <f>IF(AVANZA[[#This Row],[Oferta_empaquetada_comisiones]]="SI",1,0)</f>
        <v>0</v>
      </c>
      <c r="AH452" s="36">
        <f>IF(AVANZA[[#This Row],[Variable]]="TERMINADA",IFERROR(VLOOKUP(AVANZA[[#This Row],[SUPERVISOR]],Tabla2[#All],4,0),0),)</f>
        <v>0</v>
      </c>
      <c r="AI452" s="14">
        <f>IF(AVANZA[[#This Row],[Producto]]="BA",1,0)</f>
        <v>0</v>
      </c>
      <c r="AJ452" s="14">
        <f>IF(AVANZA[[#This Row],[Producto]]="DUO",1,0)</f>
        <v>0</v>
      </c>
      <c r="AK452" s="14">
        <f>IF(AVANZA[[#This Row],[Producto]]="TRIO",1,0)</f>
        <v>1</v>
      </c>
      <c r="AL452" t="s">
        <v>292</v>
      </c>
      <c r="AM452">
        <v>-1</v>
      </c>
      <c r="AN452">
        <v>-1</v>
      </c>
      <c r="AO452" t="s">
        <v>1891</v>
      </c>
      <c r="AP452" s="1">
        <v>46146.78398148148</v>
      </c>
      <c r="AQ452">
        <v>-1</v>
      </c>
      <c r="AR452" t="s">
        <v>1892</v>
      </c>
      <c r="AS452">
        <v>-1</v>
      </c>
      <c r="AT452">
        <v>-1</v>
      </c>
      <c r="AU452">
        <v>-1</v>
      </c>
      <c r="AV452">
        <v>-1</v>
      </c>
      <c r="AW452">
        <v>-1</v>
      </c>
      <c r="AX452" t="s">
        <v>224</v>
      </c>
      <c r="AY452">
        <v>-1</v>
      </c>
      <c r="AZ452">
        <v>2026</v>
      </c>
      <c r="BA452">
        <v>5</v>
      </c>
      <c r="BB452">
        <v>10</v>
      </c>
      <c r="BC452">
        <v>-1</v>
      </c>
      <c r="BD452" t="s">
        <v>225</v>
      </c>
      <c r="BE452">
        <v>-1</v>
      </c>
      <c r="BF452">
        <v>20001622143275</v>
      </c>
      <c r="BG452" t="s">
        <v>438</v>
      </c>
      <c r="BH452" t="s">
        <v>439</v>
      </c>
      <c r="BI452" t="s">
        <v>1893</v>
      </c>
      <c r="BJ452">
        <v>-1</v>
      </c>
      <c r="BK452">
        <v>-1</v>
      </c>
      <c r="BL452">
        <v>-1</v>
      </c>
      <c r="BM452" t="s">
        <v>573</v>
      </c>
      <c r="BN452" t="s">
        <v>230</v>
      </c>
      <c r="BO452" t="s">
        <v>1894</v>
      </c>
      <c r="BP452" t="s">
        <v>380</v>
      </c>
      <c r="BQ452">
        <v>2026</v>
      </c>
      <c r="BR452">
        <v>5</v>
      </c>
      <c r="BS452">
        <v>4</v>
      </c>
      <c r="BT452" s="1">
        <v>46152.12809027778</v>
      </c>
      <c r="BU452" t="s">
        <v>575</v>
      </c>
      <c r="BV452" s="2">
        <v>46152</v>
      </c>
      <c r="BW452" t="s">
        <v>576</v>
      </c>
      <c r="BX452" s="2">
        <v>46146</v>
      </c>
      <c r="BY452" s="2">
        <v>46152</v>
      </c>
      <c r="BZ452" t="s">
        <v>235</v>
      </c>
      <c r="CA452" t="s">
        <v>896</v>
      </c>
      <c r="CB452" t="s">
        <v>752</v>
      </c>
      <c r="CC452" t="s">
        <v>1895</v>
      </c>
      <c r="CD452" t="s">
        <v>1896</v>
      </c>
      <c r="CE452">
        <v>-1</v>
      </c>
      <c r="CF452" t="s">
        <v>899</v>
      </c>
      <c r="CG452" t="s">
        <v>756</v>
      </c>
      <c r="CH452" t="s">
        <v>242</v>
      </c>
      <c r="CI452">
        <v>22999736</v>
      </c>
      <c r="CJ452" t="s">
        <v>303</v>
      </c>
      <c r="CK452" t="s">
        <v>245</v>
      </c>
      <c r="CL452" t="s">
        <v>246</v>
      </c>
      <c r="CM452" t="s">
        <v>247</v>
      </c>
      <c r="CN452" t="s">
        <v>248</v>
      </c>
      <c r="CT452" t="s">
        <v>249</v>
      </c>
      <c r="CU452" t="s">
        <v>387</v>
      </c>
      <c r="CW452" t="s">
        <v>446</v>
      </c>
      <c r="CX452" t="s">
        <v>447</v>
      </c>
      <c r="CY452" t="s">
        <v>1880</v>
      </c>
      <c r="DA452" t="s">
        <v>250</v>
      </c>
      <c r="DB452">
        <v>-1</v>
      </c>
      <c r="DF452" t="s">
        <v>955</v>
      </c>
      <c r="DJ452" t="s">
        <v>252</v>
      </c>
      <c r="DK452" t="s">
        <v>253</v>
      </c>
      <c r="DL452" t="s">
        <v>253</v>
      </c>
      <c r="DN452" t="s">
        <v>390</v>
      </c>
      <c r="DR452" t="s">
        <v>305</v>
      </c>
      <c r="DS452" t="s">
        <v>303</v>
      </c>
      <c r="DT452" t="s">
        <v>302</v>
      </c>
      <c r="DV452">
        <v>1</v>
      </c>
      <c r="DW452" t="s">
        <v>623</v>
      </c>
      <c r="ED452" s="2">
        <v>46152</v>
      </c>
      <c r="EE452" t="s">
        <v>900</v>
      </c>
      <c r="EF452">
        <v>9</v>
      </c>
      <c r="EP452" t="s">
        <v>258</v>
      </c>
      <c r="FA452" t="s">
        <v>245</v>
      </c>
      <c r="FB452" t="s">
        <v>763</v>
      </c>
      <c r="FD452" t="s">
        <v>763</v>
      </c>
      <c r="FE452" t="s">
        <v>902</v>
      </c>
      <c r="FF452" t="s">
        <v>903</v>
      </c>
      <c r="FK452" t="s">
        <v>263</v>
      </c>
      <c r="FN452" t="s">
        <v>248</v>
      </c>
      <c r="FO452" t="s">
        <v>265</v>
      </c>
      <c r="FR452">
        <v>0</v>
      </c>
      <c r="GB452" t="s">
        <v>266</v>
      </c>
      <c r="GM452">
        <v>0</v>
      </c>
      <c r="GS452" t="s">
        <v>267</v>
      </c>
      <c r="GT452" s="2"/>
      <c r="GU452" t="s">
        <v>268</v>
      </c>
      <c r="GV452" t="s">
        <v>269</v>
      </c>
      <c r="GW452" t="s">
        <v>270</v>
      </c>
      <c r="GX452" t="s">
        <v>271</v>
      </c>
      <c r="GY452" t="s">
        <v>271</v>
      </c>
      <c r="GZ452" t="s">
        <v>273</v>
      </c>
      <c r="HE452" t="s">
        <v>230</v>
      </c>
      <c r="HF452" t="s">
        <v>1897</v>
      </c>
      <c r="HR452" t="s">
        <v>278</v>
      </c>
      <c r="HV452">
        <v>118900</v>
      </c>
      <c r="HW452" t="s">
        <v>279</v>
      </c>
      <c r="HY452">
        <v>0</v>
      </c>
      <c r="HZ452">
        <v>0</v>
      </c>
      <c r="IA452" t="s">
        <v>279</v>
      </c>
      <c r="IB452" t="s">
        <v>281</v>
      </c>
      <c r="IC452" t="s">
        <v>1278</v>
      </c>
      <c r="IE452" t="s">
        <v>283</v>
      </c>
      <c r="IF452" t="s">
        <v>283</v>
      </c>
      <c r="IG452" t="s">
        <v>283</v>
      </c>
      <c r="IH452" t="s">
        <v>284</v>
      </c>
      <c r="II452" t="s">
        <v>285</v>
      </c>
      <c r="IJ452" t="s">
        <v>286</v>
      </c>
      <c r="IK452" t="s">
        <v>278</v>
      </c>
      <c r="IL452" t="s">
        <v>287</v>
      </c>
      <c r="IM452" t="s">
        <v>288</v>
      </c>
      <c r="IN452" t="s">
        <v>958</v>
      </c>
      <c r="IP452" t="s">
        <v>1883</v>
      </c>
      <c r="IQ452" t="s">
        <v>284</v>
      </c>
      <c r="IS452" t="s">
        <v>291</v>
      </c>
      <c r="IT452" t="s">
        <v>453</v>
      </c>
      <c r="IU452" t="s">
        <v>1898</v>
      </c>
      <c r="IV452" t="s">
        <v>434</v>
      </c>
      <c r="IW452" t="s">
        <v>1899</v>
      </c>
      <c r="IY452" t="s">
        <v>281</v>
      </c>
    </row>
    <row r="453" spans="1:259" x14ac:dyDescent="0.3">
      <c r="A453" s="14">
        <f>DAY(AVANZA[[#This Row],[FechaSeguimiento]])</f>
        <v>10</v>
      </c>
      <c r="B453" s="14">
        <f>MONTH(AVANZA[[#This Row],[FechaSeguimiento]])</f>
        <v>5</v>
      </c>
      <c r="C453"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453" t="str">
        <f>LOWER(IFERROR(VLOOKUP(AVANZA[[#This Row],[ID_Peticion]],CANCELADAS[#All],2,0),""))</f>
        <v/>
      </c>
      <c r="E453" t="str">
        <f>LOWER(IFERROR(VLOOKUP(AVANZA[[#This Row],[ID_Peticion]],CANCELADAS[#All],3,0),""))</f>
        <v/>
      </c>
      <c r="F453" t="str">
        <f>LOWER(IF(AVANZA[[#This Row],[CEDULA CLIENTE]]&lt;&gt;""," CC: " &amp; COUNTIFS(AVANZA[CEDULA CLIENTE],AVANZA[[#This Row],[CEDULA CLIENTE]]),"")&amp; IF(AVANZA[[#This Row],[Direccion]]&lt;&gt;""," DIR: " &amp; COUNTIFS(AVANZA[Direccion],AVANZA[[#This Row],[Direccion]]),""))</f>
        <v xml:space="preserve"> dir: 1</v>
      </c>
      <c r="G453" t="str">
        <f>IFERROR(VLOOKUP(AVANZA[[#This Row],[Cedula_Vendedor_Atis]],PLANTA[[#All],[CEDULA]:[LINEA]],3,0),"No Cruza")</f>
        <v>Marisol Avella</v>
      </c>
      <c r="H453" t="str">
        <f>IFERROR(VLOOKUP(AVANZA[[#This Row],[Cedula_Vendedor_Atis]],PLANTA[[#All],[CEDULA]:[LINEA]],4,0),"No Cruza")</f>
        <v>Fija</v>
      </c>
      <c r="I453" t="str">
        <f>LOWER(IF(AVANZA[[#This Row],[ATRIBUIBLE]]="",AVANZA[[#This Row],[Variable]],AVANZA[[#This Row],[ATRIBUIBLE]]))</f>
        <v>terminada</v>
      </c>
      <c r="J453" s="14">
        <f>IF(AVANZA[[#This Row],[Variable]]=AVANZA[[#Headers],[TERMINADA]],1,0)</f>
        <v>1</v>
      </c>
      <c r="K453" s="14">
        <f>IF(AVANZA[[#This Row],[Variable]]=AVANZA[[#Headers],[ANULADA]],1,0)</f>
        <v>0</v>
      </c>
      <c r="L453" s="14">
        <f>IF(AVANZA[[#This Row],[Variable]]=AVANZA[[#Headers],[PENDIENTE]],1,0)</f>
        <v>0</v>
      </c>
      <c r="M453" s="14">
        <f>IF(AVANZA[[#This Row],[ESTADO AGENDA]]="AGENDADA",1,0)</f>
        <v>0</v>
      </c>
      <c r="N453" s="14">
        <f>IF(AVANZA[[#This Row],[ESTADO AGENDA]]="PENDIENTE DE AGENDAR",1,0)</f>
        <v>0</v>
      </c>
      <c r="O453" s="14">
        <f>IF(AVANZA[[#This Row],[ESTADO AGENDA]]="SUSPENDIDA",1,0)</f>
        <v>0</v>
      </c>
      <c r="P453" t="str" cm="1">
        <f t="array" ref="P453">_xlfn.XLOOKUP(AVANZA[[#This Row],[Num_Agrupacion_Pet_Atis]],Tabla1[[#All],[Numero_de_actuacion]],Tabla1[[#All],[Estado_de_la_orden]],"",0)</f>
        <v/>
      </c>
      <c r="Q453" s="2" t="str" cm="1">
        <f t="array" ref="Q453">_xlfn.XLOOKUP(AVANZA[[#This Row],[Num_Agrupacion_Pet_Atis]],Tabla1[[#All],[Numero_de_actuacion]],Tabla1[[#All],[Fecha_de_la_cita]],"",0)</f>
        <v/>
      </c>
      <c r="R453" t="str" cm="1">
        <f t="array" ref="R453">_xlfn.XLOOKUP(AVANZA[[#This Row],[Num_Agrupacion_Pet_Atis]],Tabla1[[#All],[Numero_de_actuacion]],Tabla1[[#All],[Franja_horaria_de_la_cita]],"",0)</f>
        <v/>
      </c>
      <c r="S453" s="14" t="str">
        <f>IFERROR(DAY(AVANZA[[#This Row],[FECHA AGENDA]]),"")</f>
        <v/>
      </c>
      <c r="T453" s="14" t="str">
        <f>IFERROR(MONTH(AVANZA[[#This Row],[FECHA AGENDA]]),"")</f>
        <v/>
      </c>
      <c r="U453" t="str" cm="1">
        <f t="array" ref="U453">_xlfn.XLOOKUP(AVANZA[[#This Row],[Num_Agrupacion_Pet_Atis]],Tabla1[[#All],[Numero_de_actuacion]],Tabla1[[#All],[Motivo_de_suspension]],"",0)</f>
        <v/>
      </c>
      <c r="V453" s="2" t="str" cm="1">
        <f t="array" ref="V453">_xlfn.XLOOKUP(AVANZA[[#This Row],[Num_Agrupacion_Pet_Atis]],Tabla1[[#All],[Numero_de_actuacion]],Tabla1[[#All],[No_identificacion_cliente]],"",0)</f>
        <v/>
      </c>
      <c r="W453" s="2" t="str" cm="1">
        <f t="array" ref="W453">_xlfn.XLOOKUP(AVANZA[[#This Row],[Num_Agrupacion_Pet_Atis]],Tabla1[[#All],[Numero_de_actuacion]],Tabla1[[#All],[Movil_de_contacto]],"",0)</f>
        <v/>
      </c>
      <c r="X453" s="14">
        <f>IF(OR(AVANZA[[#This Row],[ESTADO LEG]]="Legalizada grabacion",AVANZA[[#This Row],[ESTADO LEG]]="Legalizada aut"),1,0)</f>
        <v>0</v>
      </c>
      <c r="Y453" s="14">
        <f>IF(OR(AVANZA[[#This Row],[ESTADO LEG]]="pdte legalizar",AVANZA[[#This Row],[ESTADO LEG]]="No cruza"),1,0)</f>
        <v>1</v>
      </c>
      <c r="Z453" t="str" cm="1">
        <f t="array" ref="Z453">IF(AVANZA[[#This Row],[Variable]]="Terminada",LOWER(_xlfn.XLOOKUP(AVANZA[[#This Row],[ID_Peticion]],Tabla6[[#All],[NUM_PETICION]],Tabla6[[#All],[ESTADO_LEG]],"NO CRUZA",0)),AVANZA[[#This Row],[Variable]])</f>
        <v>pdte legalizar</v>
      </c>
      <c r="AA453" cm="1">
        <f t="array" ref="AA453">_xlfn.XLOOKUP(AVANZA[[#This Row],[ID_Peticion]],Tabla6[[#All],[NUM_PETICION]],Tabla6[[#All],[DIF_DIAS]],"",0)</f>
        <v>3</v>
      </c>
      <c r="AB453" s="2" cm="1">
        <f t="array" ref="AB453">IFERROR(_xlfn.XLOOKUP(AVANZA[[#This Row],[ID_Peticion]],Tabla6[[#All],[NUM_PETICION]],Tabla6[[#All],[FEC_LEGAL]],"",0),"")</f>
        <v>0</v>
      </c>
      <c r="AC453" s="14">
        <f ca="1">IF(AVANZA[[#This Row],[FECHA LEG]]&lt;&gt;0,IFERROR(AVANZA[[#This Row],[FECHA LEG]]-AVANZA[[#This Row],[FechaIniEstadoSubPetAtis]],0),TODAY()-AVANZA[[#This Row],[FechaIniEstadoSubPetAtis]])</f>
        <v>7</v>
      </c>
      <c r="AD453" s="35" t="str">
        <f ca="1">IF(AVANZA[[#This Row],[FINAL Vs LG]]&lt;&gt;0,IF(AVANZA[[#This Row],[FINAL Vs LG]]&lt;7.1,"100%",IF(AND(AVANZA[[#This Row],[FINAL Vs LG]]&gt;7.1,AVANZA[[#This Row],[FINAL Vs LG]]&lt;11.1),"50%","0%")),0)</f>
        <v>100%</v>
      </c>
      <c r="AE453" s="14">
        <f ca="1">VLOOKUP(DAY(TODAY()),BACK!F:G,2,0)</f>
        <v>14</v>
      </c>
      <c r="AF453" s="14">
        <f>BACK!$I$2</f>
        <v>24</v>
      </c>
      <c r="AG453" s="14">
        <f>IF(AVANZA[[#This Row],[Oferta_empaquetada_comisiones]]="SI",1,0)</f>
        <v>0</v>
      </c>
      <c r="AH453" s="36">
        <f>IF(AVANZA[[#This Row],[Variable]]="TERMINADA",IFERROR(VLOOKUP(AVANZA[[#This Row],[SUPERVISOR]],Tabla2[#All],4,0),0),)</f>
        <v>3.5</v>
      </c>
      <c r="AI453" s="14">
        <f>IF(AVANZA[[#This Row],[Producto]]="BA",1,0)</f>
        <v>1</v>
      </c>
      <c r="AJ453" s="14">
        <f>IF(AVANZA[[#This Row],[Producto]]="DUO",1,0)</f>
        <v>0</v>
      </c>
      <c r="AK453" s="14">
        <f>IF(AVANZA[[#This Row],[Producto]]="TRIO",1,0)</f>
        <v>0</v>
      </c>
      <c r="AL453" t="s">
        <v>418</v>
      </c>
      <c r="AM453">
        <v>-1</v>
      </c>
      <c r="AN453">
        <v>-1</v>
      </c>
      <c r="AO453" t="s">
        <v>1900</v>
      </c>
      <c r="AP453" s="1">
        <v>46151.704004629632</v>
      </c>
      <c r="AQ453">
        <v>-1</v>
      </c>
      <c r="AR453" t="s">
        <v>1901</v>
      </c>
      <c r="AS453">
        <v>-1</v>
      </c>
      <c r="AT453">
        <v>-1</v>
      </c>
      <c r="AU453">
        <v>-1</v>
      </c>
      <c r="AV453">
        <v>-1</v>
      </c>
      <c r="AW453">
        <v>-1</v>
      </c>
      <c r="AX453" t="s">
        <v>224</v>
      </c>
      <c r="AY453">
        <v>-1</v>
      </c>
      <c r="AZ453">
        <v>2026</v>
      </c>
      <c r="BA453">
        <v>5</v>
      </c>
      <c r="BB453">
        <v>10</v>
      </c>
      <c r="BC453">
        <v>-1</v>
      </c>
      <c r="BD453" t="s">
        <v>225</v>
      </c>
      <c r="BE453">
        <v>-1</v>
      </c>
      <c r="BF453">
        <v>20001624926622</v>
      </c>
      <c r="BG453" t="s">
        <v>319</v>
      </c>
      <c r="BH453" t="s">
        <v>320</v>
      </c>
      <c r="BI453" t="s">
        <v>1902</v>
      </c>
      <c r="BJ453">
        <v>-1</v>
      </c>
      <c r="BK453">
        <v>-1</v>
      </c>
      <c r="BL453">
        <v>-1</v>
      </c>
      <c r="BM453" t="s">
        <v>229</v>
      </c>
      <c r="BN453" t="s">
        <v>230</v>
      </c>
      <c r="BO453" t="s">
        <v>1903</v>
      </c>
      <c r="BP453" t="s">
        <v>380</v>
      </c>
      <c r="BQ453">
        <v>2026</v>
      </c>
      <c r="BR453">
        <v>5</v>
      </c>
      <c r="BS453">
        <v>9</v>
      </c>
      <c r="BT453" s="1">
        <v>46152.473738425928</v>
      </c>
      <c r="BU453" t="s">
        <v>233</v>
      </c>
      <c r="BV453" s="2">
        <v>46152</v>
      </c>
      <c r="BW453" t="s">
        <v>234</v>
      </c>
      <c r="BX453" s="2">
        <v>46151</v>
      </c>
      <c r="BY453" s="2">
        <v>46152</v>
      </c>
      <c r="BZ453" t="s">
        <v>235</v>
      </c>
      <c r="CA453" t="s">
        <v>321</v>
      </c>
      <c r="CB453" t="s">
        <v>322</v>
      </c>
      <c r="CC453" t="s">
        <v>1904</v>
      </c>
      <c r="CD453" t="s">
        <v>1905</v>
      </c>
      <c r="CE453">
        <v>-1</v>
      </c>
      <c r="CF453" t="s">
        <v>324</v>
      </c>
      <c r="CG453" t="s">
        <v>325</v>
      </c>
      <c r="CH453" t="s">
        <v>326</v>
      </c>
      <c r="CI453">
        <v>1022940376</v>
      </c>
      <c r="CJ453" t="s">
        <v>426</v>
      </c>
      <c r="CK453" t="s">
        <v>245</v>
      </c>
      <c r="CL453" t="s">
        <v>409</v>
      </c>
      <c r="CM453" t="s">
        <v>247</v>
      </c>
      <c r="CN453" t="s">
        <v>410</v>
      </c>
      <c r="CT453" t="s">
        <v>386</v>
      </c>
      <c r="CU453" t="s">
        <v>225</v>
      </c>
      <c r="CW453" t="s">
        <v>319</v>
      </c>
      <c r="CX453" t="s">
        <v>320</v>
      </c>
      <c r="DA453" t="s">
        <v>250</v>
      </c>
      <c r="DB453">
        <v>-1</v>
      </c>
      <c r="DF453" t="s">
        <v>251</v>
      </c>
      <c r="DJ453" t="s">
        <v>252</v>
      </c>
      <c r="DK453" t="s">
        <v>253</v>
      </c>
      <c r="DL453" t="s">
        <v>254</v>
      </c>
      <c r="DN453" t="s">
        <v>255</v>
      </c>
      <c r="DR453" t="s">
        <v>427</v>
      </c>
      <c r="DS453" t="s">
        <v>426</v>
      </c>
      <c r="DT453" t="s">
        <v>425</v>
      </c>
      <c r="DV453">
        <v>1</v>
      </c>
      <c r="DW453" t="s">
        <v>331</v>
      </c>
      <c r="ED453" s="2">
        <v>46152</v>
      </c>
      <c r="EE453" t="s">
        <v>306</v>
      </c>
      <c r="EF453">
        <v>16</v>
      </c>
      <c r="EP453" t="s">
        <v>258</v>
      </c>
      <c r="ES453" t="s">
        <v>1906</v>
      </c>
      <c r="EZ453" t="s">
        <v>1907</v>
      </c>
      <c r="FA453" t="s">
        <v>245</v>
      </c>
      <c r="FB453" t="s">
        <v>333</v>
      </c>
      <c r="FD453" t="s">
        <v>333</v>
      </c>
      <c r="FE453" t="s">
        <v>334</v>
      </c>
      <c r="FF453" t="s">
        <v>334</v>
      </c>
      <c r="FK453" t="s">
        <v>263</v>
      </c>
      <c r="FL453" t="s">
        <v>1908</v>
      </c>
      <c r="FN453" t="s">
        <v>410</v>
      </c>
      <c r="FO453" t="s">
        <v>414</v>
      </c>
      <c r="FR453">
        <v>94990</v>
      </c>
      <c r="GB453" t="s">
        <v>266</v>
      </c>
      <c r="GC453" t="s">
        <v>225</v>
      </c>
      <c r="GD453">
        <v>0</v>
      </c>
      <c r="GF453">
        <v>0</v>
      </c>
      <c r="GG453">
        <v>25423</v>
      </c>
      <c r="GI453">
        <v>94990</v>
      </c>
      <c r="GJ453">
        <v>0</v>
      </c>
      <c r="GL453">
        <v>0</v>
      </c>
      <c r="GM453">
        <v>113038</v>
      </c>
      <c r="GS453" t="s">
        <v>267</v>
      </c>
      <c r="GT453" s="2">
        <v>44255</v>
      </c>
      <c r="GU453" t="s">
        <v>268</v>
      </c>
      <c r="GW453" t="s">
        <v>394</v>
      </c>
      <c r="GZ453" t="s">
        <v>395</v>
      </c>
      <c r="HA453" t="s">
        <v>336</v>
      </c>
      <c r="HC453" t="s">
        <v>337</v>
      </c>
      <c r="HE453" t="s">
        <v>230</v>
      </c>
      <c r="HF453" t="s">
        <v>1909</v>
      </c>
      <c r="HR453" t="s">
        <v>278</v>
      </c>
      <c r="HV453">
        <v>94990</v>
      </c>
      <c r="HW453" t="s">
        <v>281</v>
      </c>
      <c r="HY453">
        <v>0</v>
      </c>
      <c r="HZ453">
        <v>0</v>
      </c>
      <c r="IA453" t="s">
        <v>281</v>
      </c>
      <c r="IB453" t="s">
        <v>281</v>
      </c>
      <c r="IE453" t="s">
        <v>283</v>
      </c>
      <c r="IF453" t="s">
        <v>283</v>
      </c>
      <c r="IG453" t="s">
        <v>283</v>
      </c>
      <c r="IH453" t="s">
        <v>284</v>
      </c>
      <c r="II453" t="s">
        <v>285</v>
      </c>
      <c r="IJ453" t="s">
        <v>286</v>
      </c>
      <c r="IK453" t="s">
        <v>278</v>
      </c>
      <c r="IL453" t="s">
        <v>346</v>
      </c>
      <c r="IM453" t="s">
        <v>288</v>
      </c>
      <c r="IN453" t="s">
        <v>289</v>
      </c>
      <c r="IP453" t="s">
        <v>290</v>
      </c>
      <c r="IQ453" t="s">
        <v>284</v>
      </c>
      <c r="IS453" t="s">
        <v>291</v>
      </c>
      <c r="IT453" t="s">
        <v>372</v>
      </c>
      <c r="IU453" t="s">
        <v>373</v>
      </c>
      <c r="IV453" t="s">
        <v>373</v>
      </c>
      <c r="IW453" t="s">
        <v>1910</v>
      </c>
      <c r="IY453" t="s">
        <v>281</v>
      </c>
    </row>
    <row r="454" spans="1:259" x14ac:dyDescent="0.3">
      <c r="A454" s="14">
        <f>DAY(AVANZA[[#This Row],[FechaSeguimiento]])</f>
        <v>10</v>
      </c>
      <c r="B454" s="14">
        <f>MONTH(AVANZA[[#This Row],[FechaSeguimiento]])</f>
        <v>5</v>
      </c>
      <c r="C454"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454" t="str">
        <f>LOWER(IFERROR(VLOOKUP(AVANZA[[#This Row],[ID_Peticion]],CANCELADAS[#All],2,0),""))</f>
        <v>qc - direccion errada</v>
      </c>
      <c r="E454" t="str">
        <f>LOWER(IFERROR(VLOOKUP(AVANZA[[#This Row],[ID_Peticion]],CANCELADAS[#All],3,0),""))</f>
        <v>asesor</v>
      </c>
      <c r="F454" t="str">
        <f>LOWER(IF(AVANZA[[#This Row],[CEDULA CLIENTE]]&lt;&gt;""," CC: " &amp; COUNTIFS(AVANZA[CEDULA CLIENTE],AVANZA[[#This Row],[CEDULA CLIENTE]]),"")&amp; IF(AVANZA[[#This Row],[Direccion]]&lt;&gt;""," DIR: " &amp; COUNTIFS(AVANZA[Direccion],AVANZA[[#This Row],[Direccion]]),""))</f>
        <v xml:space="preserve"> dir: 1</v>
      </c>
      <c r="G454" t="str">
        <f>IFERROR(VLOOKUP(AVANZA[[#This Row],[Cedula_Vendedor_Atis]],PLANTA[[#All],[CEDULA]:[LINEA]],3,0),"No Cruza")</f>
        <v>Marisol Avella</v>
      </c>
      <c r="H454" t="str">
        <f>IFERROR(VLOOKUP(AVANZA[[#This Row],[Cedula_Vendedor_Atis]],PLANTA[[#All],[CEDULA]:[LINEA]],4,0),"No Cruza")</f>
        <v>Fija</v>
      </c>
      <c r="I454" t="str">
        <f>LOWER(IF(AVANZA[[#This Row],[ATRIBUIBLE]]="",AVANZA[[#This Row],[Variable]],AVANZA[[#This Row],[ATRIBUIBLE]]))</f>
        <v>asesor</v>
      </c>
      <c r="J454" s="14">
        <f>IF(AVANZA[[#This Row],[Variable]]=AVANZA[[#Headers],[TERMINADA]],1,0)</f>
        <v>0</v>
      </c>
      <c r="K454" s="14">
        <f>IF(AVANZA[[#This Row],[Variable]]=AVANZA[[#Headers],[ANULADA]],1,0)</f>
        <v>1</v>
      </c>
      <c r="L454" s="14">
        <f>IF(AVANZA[[#This Row],[Variable]]=AVANZA[[#Headers],[PENDIENTE]],1,0)</f>
        <v>0</v>
      </c>
      <c r="M454" s="14">
        <f>IF(AVANZA[[#This Row],[ESTADO AGENDA]]="AGENDADA",1,0)</f>
        <v>0</v>
      </c>
      <c r="N454" s="14">
        <f>IF(AVANZA[[#This Row],[ESTADO AGENDA]]="PENDIENTE DE AGENDAR",1,0)</f>
        <v>0</v>
      </c>
      <c r="O454" s="14">
        <f>IF(AVANZA[[#This Row],[ESTADO AGENDA]]="SUSPENDIDA",1,0)</f>
        <v>0</v>
      </c>
      <c r="P454" t="str" cm="1">
        <f t="array" ref="P454">_xlfn.XLOOKUP(AVANZA[[#This Row],[Num_Agrupacion_Pet_Atis]],Tabla1[[#All],[Numero_de_actuacion]],Tabla1[[#All],[Estado_de_la_orden]],"",0)</f>
        <v/>
      </c>
      <c r="Q454" s="2" t="str" cm="1">
        <f t="array" ref="Q454">_xlfn.XLOOKUP(AVANZA[[#This Row],[Num_Agrupacion_Pet_Atis]],Tabla1[[#All],[Numero_de_actuacion]],Tabla1[[#All],[Fecha_de_la_cita]],"",0)</f>
        <v/>
      </c>
      <c r="R454" t="str" cm="1">
        <f t="array" ref="R454">_xlfn.XLOOKUP(AVANZA[[#This Row],[Num_Agrupacion_Pet_Atis]],Tabla1[[#All],[Numero_de_actuacion]],Tabla1[[#All],[Franja_horaria_de_la_cita]],"",0)</f>
        <v/>
      </c>
      <c r="S454" s="14" t="str">
        <f>IFERROR(DAY(AVANZA[[#This Row],[FECHA AGENDA]]),"")</f>
        <v/>
      </c>
      <c r="T454" s="14" t="str">
        <f>IFERROR(MONTH(AVANZA[[#This Row],[FECHA AGENDA]]),"")</f>
        <v/>
      </c>
      <c r="U454" t="str" cm="1">
        <f t="array" ref="U454">_xlfn.XLOOKUP(AVANZA[[#This Row],[Num_Agrupacion_Pet_Atis]],Tabla1[[#All],[Numero_de_actuacion]],Tabla1[[#All],[Motivo_de_suspension]],"",0)</f>
        <v/>
      </c>
      <c r="V454" s="2" t="str" cm="1">
        <f t="array" ref="V454">_xlfn.XLOOKUP(AVANZA[[#This Row],[Num_Agrupacion_Pet_Atis]],Tabla1[[#All],[Numero_de_actuacion]],Tabla1[[#All],[No_identificacion_cliente]],"",0)</f>
        <v/>
      </c>
      <c r="W454" s="2" t="str" cm="1">
        <f t="array" ref="W454">_xlfn.XLOOKUP(AVANZA[[#This Row],[Num_Agrupacion_Pet_Atis]],Tabla1[[#All],[Numero_de_actuacion]],Tabla1[[#All],[Movil_de_contacto]],"",0)</f>
        <v/>
      </c>
      <c r="X454" s="14">
        <f>IF(OR(AVANZA[[#This Row],[ESTADO LEG]]="Legalizada grabacion",AVANZA[[#This Row],[ESTADO LEG]]="Legalizada aut"),1,0)</f>
        <v>0</v>
      </c>
      <c r="Y454" s="14">
        <f>IF(OR(AVANZA[[#This Row],[ESTADO LEG]]="pdte legalizar",AVANZA[[#This Row],[ESTADO LEG]]="No cruza"),1,0)</f>
        <v>0</v>
      </c>
      <c r="Z454" t="str" cm="1">
        <f t="array" ref="Z454">IF(AVANZA[[#This Row],[Variable]]="Terminada",LOWER(_xlfn.XLOOKUP(AVANZA[[#This Row],[ID_Peticion]],Tabla6[[#All],[NUM_PETICION]],Tabla6[[#All],[ESTADO_LEG]],"NO CRUZA",0)),AVANZA[[#This Row],[Variable]])</f>
        <v>ANULADA</v>
      </c>
      <c r="AA454" t="str" cm="1">
        <f t="array" ref="AA454">_xlfn.XLOOKUP(AVANZA[[#This Row],[ID_Peticion]],Tabla6[[#All],[NUM_PETICION]],Tabla6[[#All],[DIF_DIAS]],"",0)</f>
        <v/>
      </c>
      <c r="AB454" s="2" t="str" cm="1">
        <f t="array" ref="AB454">IFERROR(_xlfn.XLOOKUP(AVANZA[[#This Row],[ID_Peticion]],Tabla6[[#All],[NUM_PETICION]],Tabla6[[#All],[FEC_LEGAL]],"",0),"")</f>
        <v/>
      </c>
      <c r="AC454" s="14">
        <f ca="1">IF(AVANZA[[#This Row],[FECHA LEG]]&lt;&gt;0,IFERROR(AVANZA[[#This Row],[FECHA LEG]]-AVANZA[[#This Row],[FechaIniEstadoSubPetAtis]],0),TODAY()-AVANZA[[#This Row],[FechaIniEstadoSubPetAtis]])</f>
        <v>0</v>
      </c>
      <c r="AD454" s="35">
        <f ca="1">IF(AVANZA[[#This Row],[FINAL Vs LG]]&lt;&gt;0,IF(AVANZA[[#This Row],[FINAL Vs LG]]&lt;7.1,"100%",IF(AND(AVANZA[[#This Row],[FINAL Vs LG]]&gt;7.1,AVANZA[[#This Row],[FINAL Vs LG]]&lt;11.1),"50%","0%")),0)</f>
        <v>0</v>
      </c>
      <c r="AE454" s="14">
        <f ca="1">VLOOKUP(DAY(TODAY()),BACK!F:G,2,0)</f>
        <v>14</v>
      </c>
      <c r="AF454" s="14">
        <f>BACK!$I$2</f>
        <v>24</v>
      </c>
      <c r="AG454" s="14">
        <f>IF(AVANZA[[#This Row],[Oferta_empaquetada_comisiones]]="SI",1,0)</f>
        <v>0</v>
      </c>
      <c r="AH454" s="36">
        <f>IF(AVANZA[[#This Row],[Variable]]="TERMINADA",IFERROR(VLOOKUP(AVANZA[[#This Row],[SUPERVISOR]],Tabla2[#All],4,0),0),)</f>
        <v>0</v>
      </c>
      <c r="AI454" s="14">
        <f>IF(AVANZA[[#This Row],[Producto]]="BA",1,0)</f>
        <v>1</v>
      </c>
      <c r="AJ454" s="14">
        <f>IF(AVANZA[[#This Row],[Producto]]="DUO",1,0)</f>
        <v>0</v>
      </c>
      <c r="AK454" s="14">
        <f>IF(AVANZA[[#This Row],[Producto]]="TRIO",1,0)</f>
        <v>0</v>
      </c>
      <c r="AL454" t="s">
        <v>667</v>
      </c>
      <c r="AM454">
        <v>-1</v>
      </c>
      <c r="AN454">
        <v>-1</v>
      </c>
      <c r="AO454" t="s">
        <v>1911</v>
      </c>
      <c r="AP454" s="1">
        <v>46144.807268518518</v>
      </c>
      <c r="AQ454">
        <v>-1</v>
      </c>
      <c r="AR454" t="s">
        <v>1912</v>
      </c>
      <c r="AS454">
        <v>-1</v>
      </c>
      <c r="AT454">
        <v>-1</v>
      </c>
      <c r="AU454">
        <v>-1</v>
      </c>
      <c r="AV454">
        <v>-1</v>
      </c>
      <c r="AW454">
        <v>-1</v>
      </c>
      <c r="AX454" t="s">
        <v>224</v>
      </c>
      <c r="AY454">
        <v>-1</v>
      </c>
      <c r="AZ454">
        <v>2026</v>
      </c>
      <c r="BA454">
        <v>5</v>
      </c>
      <c r="BB454">
        <v>10</v>
      </c>
      <c r="BC454">
        <v>-1</v>
      </c>
      <c r="BD454" t="s">
        <v>225</v>
      </c>
      <c r="BE454">
        <v>-1</v>
      </c>
      <c r="BF454">
        <v>20001621543005</v>
      </c>
      <c r="BG454" t="s">
        <v>1913</v>
      </c>
      <c r="BH454" t="s">
        <v>1914</v>
      </c>
      <c r="BI454" t="s">
        <v>1915</v>
      </c>
      <c r="BJ454">
        <v>-1</v>
      </c>
      <c r="BK454">
        <v>-1</v>
      </c>
      <c r="BL454">
        <v>-1</v>
      </c>
      <c r="BM454" t="s">
        <v>573</v>
      </c>
      <c r="BN454" t="s">
        <v>230</v>
      </c>
      <c r="BO454" t="s">
        <v>1916</v>
      </c>
      <c r="BP454" t="s">
        <v>1857</v>
      </c>
      <c r="BQ454">
        <v>2026</v>
      </c>
      <c r="BR454">
        <v>5</v>
      </c>
      <c r="BS454">
        <v>2</v>
      </c>
      <c r="BT454" s="1">
        <v>46152.069652777776</v>
      </c>
      <c r="BU454" t="s">
        <v>575</v>
      </c>
      <c r="BV454" s="2">
        <v>46152</v>
      </c>
      <c r="BW454" t="s">
        <v>576</v>
      </c>
      <c r="BX454" s="2">
        <v>46144</v>
      </c>
      <c r="BY454" s="2">
        <v>46152</v>
      </c>
      <c r="BZ454" t="s">
        <v>235</v>
      </c>
      <c r="CA454" t="s">
        <v>297</v>
      </c>
      <c r="CB454" t="s">
        <v>297</v>
      </c>
      <c r="CC454" t="s">
        <v>1917</v>
      </c>
      <c r="CD454" t="s">
        <v>1918</v>
      </c>
      <c r="CE454">
        <v>-1</v>
      </c>
      <c r="CF454" t="s">
        <v>300</v>
      </c>
      <c r="CG454" t="s">
        <v>301</v>
      </c>
      <c r="CH454" t="s">
        <v>242</v>
      </c>
      <c r="CI454">
        <v>1098100287</v>
      </c>
      <c r="CJ454" t="s">
        <v>675</v>
      </c>
      <c r="CK454" t="s">
        <v>245</v>
      </c>
      <c r="CL454" t="s">
        <v>246</v>
      </c>
      <c r="CM454" t="s">
        <v>247</v>
      </c>
      <c r="CN454" t="s">
        <v>359</v>
      </c>
      <c r="CT454" t="s">
        <v>330</v>
      </c>
      <c r="CU454" t="s">
        <v>225</v>
      </c>
      <c r="CW454" t="s">
        <v>1913</v>
      </c>
      <c r="CX454" t="s">
        <v>1914</v>
      </c>
      <c r="CY454" t="s">
        <v>1919</v>
      </c>
      <c r="DA454" t="s">
        <v>250</v>
      </c>
      <c r="DB454">
        <v>-1</v>
      </c>
      <c r="DF454" t="s">
        <v>731</v>
      </c>
      <c r="DJ454" t="s">
        <v>252</v>
      </c>
      <c r="DK454" t="s">
        <v>253</v>
      </c>
      <c r="DL454" t="s">
        <v>253</v>
      </c>
      <c r="DN454" t="s">
        <v>255</v>
      </c>
      <c r="DR454" t="s">
        <v>676</v>
      </c>
      <c r="DS454" t="s">
        <v>675</v>
      </c>
      <c r="DT454" t="s">
        <v>674</v>
      </c>
      <c r="DV454">
        <v>1</v>
      </c>
      <c r="DW454" t="s">
        <v>283</v>
      </c>
      <c r="ED454" s="2">
        <v>46152</v>
      </c>
      <c r="EF454">
        <v>9</v>
      </c>
      <c r="EP454" t="s">
        <v>258</v>
      </c>
      <c r="FA454" t="s">
        <v>245</v>
      </c>
      <c r="FB454" t="s">
        <v>308</v>
      </c>
      <c r="FD454" t="s">
        <v>308</v>
      </c>
      <c r="FE454" t="s">
        <v>309</v>
      </c>
      <c r="FF454" t="s">
        <v>309</v>
      </c>
      <c r="FK454" t="s">
        <v>263</v>
      </c>
      <c r="FN454" t="s">
        <v>359</v>
      </c>
      <c r="FO454" t="s">
        <v>366</v>
      </c>
      <c r="FR454">
        <v>0</v>
      </c>
      <c r="GB454" t="s">
        <v>266</v>
      </c>
      <c r="GM454">
        <v>0</v>
      </c>
      <c r="GS454" t="s">
        <v>267</v>
      </c>
      <c r="GT454" s="2"/>
      <c r="GU454" t="s">
        <v>268</v>
      </c>
      <c r="GV454" t="s">
        <v>335</v>
      </c>
      <c r="GW454" t="s">
        <v>394</v>
      </c>
      <c r="GZ454" t="s">
        <v>395</v>
      </c>
      <c r="HE454" t="s">
        <v>230</v>
      </c>
      <c r="HF454" t="s">
        <v>1813</v>
      </c>
      <c r="HR454" t="s">
        <v>278</v>
      </c>
      <c r="HV454">
        <v>103900</v>
      </c>
      <c r="HW454" t="s">
        <v>279</v>
      </c>
      <c r="HY454">
        <v>0</v>
      </c>
      <c r="HZ454">
        <v>0</v>
      </c>
      <c r="IA454" t="s">
        <v>281</v>
      </c>
      <c r="IB454" t="s">
        <v>281</v>
      </c>
      <c r="IC454" t="s">
        <v>1920</v>
      </c>
      <c r="IE454" t="s">
        <v>283</v>
      </c>
      <c r="IF454" t="s">
        <v>283</v>
      </c>
      <c r="IG454" t="s">
        <v>283</v>
      </c>
      <c r="IH454" t="s">
        <v>284</v>
      </c>
      <c r="II454" t="s">
        <v>285</v>
      </c>
      <c r="IJ454" t="s">
        <v>286</v>
      </c>
      <c r="IK454" t="s">
        <v>278</v>
      </c>
      <c r="IL454" t="s">
        <v>371</v>
      </c>
      <c r="IM454" t="s">
        <v>288</v>
      </c>
      <c r="IN454" t="s">
        <v>290</v>
      </c>
      <c r="IP454" t="s">
        <v>1921</v>
      </c>
      <c r="IQ454" t="s">
        <v>284</v>
      </c>
      <c r="IS454" t="s">
        <v>291</v>
      </c>
      <c r="IT454" t="s">
        <v>398</v>
      </c>
      <c r="IW454" t="s">
        <v>417</v>
      </c>
      <c r="IY454" t="s">
        <v>281</v>
      </c>
    </row>
    <row r="455" spans="1:259" x14ac:dyDescent="0.3">
      <c r="A455" s="14">
        <f>DAY(AVANZA[[#This Row],[FechaSeguimiento]])</f>
        <v>10</v>
      </c>
      <c r="B455" s="14">
        <f>MONTH(AVANZA[[#This Row],[FechaSeguimiento]])</f>
        <v>5</v>
      </c>
      <c r="C455"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455" t="str">
        <f>LOWER(IFERROR(VLOOKUP(AVANZA[[#This Row],[ID_Peticion]],CANCELADAS[#All],2,0),""))</f>
        <v>qc - cliente desiste</v>
      </c>
      <c r="E455" t="str">
        <f>LOWER(IFERROR(VLOOKUP(AVANZA[[#This Row],[ID_Peticion]],CANCELADAS[#All],3,0),""))</f>
        <v>cliente</v>
      </c>
      <c r="F455" t="str">
        <f>LOWER(IF(AVANZA[[#This Row],[CEDULA CLIENTE]]&lt;&gt;""," CC: " &amp; COUNTIFS(AVANZA[CEDULA CLIENTE],AVANZA[[#This Row],[CEDULA CLIENTE]]),"")&amp; IF(AVANZA[[#This Row],[Direccion]]&lt;&gt;""," DIR: " &amp; COUNTIFS(AVANZA[Direccion],AVANZA[[#This Row],[Direccion]]),""))</f>
        <v xml:space="preserve"> dir: 1</v>
      </c>
      <c r="G455" t="str">
        <f>IFERROR(VLOOKUP(AVANZA[[#This Row],[Cedula_Vendedor_Atis]],PLANTA[[#All],[CEDULA]:[LINEA]],3,0),"No Cruza")</f>
        <v>Marisol Avella</v>
      </c>
      <c r="H455" t="str">
        <f>IFERROR(VLOOKUP(AVANZA[[#This Row],[Cedula_Vendedor_Atis]],PLANTA[[#All],[CEDULA]:[LINEA]],4,0),"No Cruza")</f>
        <v>Fija</v>
      </c>
      <c r="I455" t="str">
        <f>LOWER(IF(AVANZA[[#This Row],[ATRIBUIBLE]]="",AVANZA[[#This Row],[Variable]],AVANZA[[#This Row],[ATRIBUIBLE]]))</f>
        <v>cliente</v>
      </c>
      <c r="J455" s="14">
        <f>IF(AVANZA[[#This Row],[Variable]]=AVANZA[[#Headers],[TERMINADA]],1,0)</f>
        <v>0</v>
      </c>
      <c r="K455" s="14">
        <f>IF(AVANZA[[#This Row],[Variable]]=AVANZA[[#Headers],[ANULADA]],1,0)</f>
        <v>1</v>
      </c>
      <c r="L455" s="14">
        <f>IF(AVANZA[[#This Row],[Variable]]=AVANZA[[#Headers],[PENDIENTE]],1,0)</f>
        <v>0</v>
      </c>
      <c r="M455" s="14">
        <f>IF(AVANZA[[#This Row],[ESTADO AGENDA]]="AGENDADA",1,0)</f>
        <v>0</v>
      </c>
      <c r="N455" s="14">
        <f>IF(AVANZA[[#This Row],[ESTADO AGENDA]]="PENDIENTE DE AGENDAR",1,0)</f>
        <v>0</v>
      </c>
      <c r="O455" s="14">
        <f>IF(AVANZA[[#This Row],[ESTADO AGENDA]]="SUSPENDIDA",1,0)</f>
        <v>0</v>
      </c>
      <c r="P455" t="str" cm="1">
        <f t="array" ref="P455">_xlfn.XLOOKUP(AVANZA[[#This Row],[Num_Agrupacion_Pet_Atis]],Tabla1[[#All],[Numero_de_actuacion]],Tabla1[[#All],[Estado_de_la_orden]],"",0)</f>
        <v/>
      </c>
      <c r="Q455" s="2" t="str" cm="1">
        <f t="array" ref="Q455">_xlfn.XLOOKUP(AVANZA[[#This Row],[Num_Agrupacion_Pet_Atis]],Tabla1[[#All],[Numero_de_actuacion]],Tabla1[[#All],[Fecha_de_la_cita]],"",0)</f>
        <v/>
      </c>
      <c r="R455" t="str" cm="1">
        <f t="array" ref="R455">_xlfn.XLOOKUP(AVANZA[[#This Row],[Num_Agrupacion_Pet_Atis]],Tabla1[[#All],[Numero_de_actuacion]],Tabla1[[#All],[Franja_horaria_de_la_cita]],"",0)</f>
        <v/>
      </c>
      <c r="S455" s="14" t="str">
        <f>IFERROR(DAY(AVANZA[[#This Row],[FECHA AGENDA]]),"")</f>
        <v/>
      </c>
      <c r="T455" s="14" t="str">
        <f>IFERROR(MONTH(AVANZA[[#This Row],[FECHA AGENDA]]),"")</f>
        <v/>
      </c>
      <c r="U455" t="str" cm="1">
        <f t="array" ref="U455">_xlfn.XLOOKUP(AVANZA[[#This Row],[Num_Agrupacion_Pet_Atis]],Tabla1[[#All],[Numero_de_actuacion]],Tabla1[[#All],[Motivo_de_suspension]],"",0)</f>
        <v/>
      </c>
      <c r="V455" s="2" t="str" cm="1">
        <f t="array" ref="V455">_xlfn.XLOOKUP(AVANZA[[#This Row],[Num_Agrupacion_Pet_Atis]],Tabla1[[#All],[Numero_de_actuacion]],Tabla1[[#All],[No_identificacion_cliente]],"",0)</f>
        <v/>
      </c>
      <c r="W455" s="2" t="str" cm="1">
        <f t="array" ref="W455">_xlfn.XLOOKUP(AVANZA[[#This Row],[Num_Agrupacion_Pet_Atis]],Tabla1[[#All],[Numero_de_actuacion]],Tabla1[[#All],[Movil_de_contacto]],"",0)</f>
        <v/>
      </c>
      <c r="X455" s="14">
        <f>IF(OR(AVANZA[[#This Row],[ESTADO LEG]]="Legalizada grabacion",AVANZA[[#This Row],[ESTADO LEG]]="Legalizada aut"),1,0)</f>
        <v>0</v>
      </c>
      <c r="Y455" s="14">
        <f>IF(OR(AVANZA[[#This Row],[ESTADO LEG]]="pdte legalizar",AVANZA[[#This Row],[ESTADO LEG]]="No cruza"),1,0)</f>
        <v>0</v>
      </c>
      <c r="Z455" t="str" cm="1">
        <f t="array" ref="Z455">IF(AVANZA[[#This Row],[Variable]]="Terminada",LOWER(_xlfn.XLOOKUP(AVANZA[[#This Row],[ID_Peticion]],Tabla6[[#All],[NUM_PETICION]],Tabla6[[#All],[ESTADO_LEG]],"NO CRUZA",0)),AVANZA[[#This Row],[Variable]])</f>
        <v>ANULADA</v>
      </c>
      <c r="AA455" t="str" cm="1">
        <f t="array" ref="AA455">_xlfn.XLOOKUP(AVANZA[[#This Row],[ID_Peticion]],Tabla6[[#All],[NUM_PETICION]],Tabla6[[#All],[DIF_DIAS]],"",0)</f>
        <v/>
      </c>
      <c r="AB455" s="2" t="str" cm="1">
        <f t="array" ref="AB455">IFERROR(_xlfn.XLOOKUP(AVANZA[[#This Row],[ID_Peticion]],Tabla6[[#All],[NUM_PETICION]],Tabla6[[#All],[FEC_LEGAL]],"",0),"")</f>
        <v/>
      </c>
      <c r="AC455" s="14">
        <f ca="1">IF(AVANZA[[#This Row],[FECHA LEG]]&lt;&gt;0,IFERROR(AVANZA[[#This Row],[FECHA LEG]]-AVANZA[[#This Row],[FechaIniEstadoSubPetAtis]],0),TODAY()-AVANZA[[#This Row],[FechaIniEstadoSubPetAtis]])</f>
        <v>0</v>
      </c>
      <c r="AD455" s="35">
        <f ca="1">IF(AVANZA[[#This Row],[FINAL Vs LG]]&lt;&gt;0,IF(AVANZA[[#This Row],[FINAL Vs LG]]&lt;7.1,"100%",IF(AND(AVANZA[[#This Row],[FINAL Vs LG]]&gt;7.1,AVANZA[[#This Row],[FINAL Vs LG]]&lt;11.1),"50%","0%")),0)</f>
        <v>0</v>
      </c>
      <c r="AE455" s="14">
        <f ca="1">VLOOKUP(DAY(TODAY()),BACK!F:G,2,0)</f>
        <v>14</v>
      </c>
      <c r="AF455" s="14">
        <f>BACK!$I$2</f>
        <v>24</v>
      </c>
      <c r="AG455" s="14">
        <f>IF(AVANZA[[#This Row],[Oferta_empaquetada_comisiones]]="SI",1,0)</f>
        <v>0</v>
      </c>
      <c r="AH455" s="36">
        <f>IF(AVANZA[[#This Row],[Variable]]="TERMINADA",IFERROR(VLOOKUP(AVANZA[[#This Row],[SUPERVISOR]],Tabla2[#All],4,0),0),)</f>
        <v>0</v>
      </c>
      <c r="AI455" s="14">
        <f>IF(AVANZA[[#This Row],[Producto]]="BA",1,0)</f>
        <v>0</v>
      </c>
      <c r="AJ455" s="14">
        <f>IF(AVANZA[[#This Row],[Producto]]="DUO",1,0)</f>
        <v>0</v>
      </c>
      <c r="AK455" s="14">
        <f>IF(AVANZA[[#This Row],[Producto]]="TRIO",1,0)</f>
        <v>1</v>
      </c>
      <c r="AL455" t="s">
        <v>540</v>
      </c>
      <c r="AM455">
        <v>-1</v>
      </c>
      <c r="AN455">
        <v>-1</v>
      </c>
      <c r="AO455" t="s">
        <v>1922</v>
      </c>
      <c r="AP455" s="1">
        <v>46136.764374999999</v>
      </c>
      <c r="AQ455">
        <v>-1</v>
      </c>
      <c r="AR455" t="s">
        <v>1923</v>
      </c>
      <c r="AS455">
        <v>-1</v>
      </c>
      <c r="AT455">
        <v>-1</v>
      </c>
      <c r="AU455">
        <v>-1</v>
      </c>
      <c r="AV455">
        <v>-1</v>
      </c>
      <c r="AW455">
        <v>-1</v>
      </c>
      <c r="AX455" t="s">
        <v>224</v>
      </c>
      <c r="AY455">
        <v>-1</v>
      </c>
      <c r="AZ455">
        <v>2026</v>
      </c>
      <c r="BA455">
        <v>5</v>
      </c>
      <c r="BB455">
        <v>10</v>
      </c>
      <c r="BC455">
        <v>-1</v>
      </c>
      <c r="BD455" t="s">
        <v>225</v>
      </c>
      <c r="BE455">
        <v>-1</v>
      </c>
      <c r="BF455">
        <v>20001617155238</v>
      </c>
      <c r="BG455" t="s">
        <v>376</v>
      </c>
      <c r="BH455" t="s">
        <v>377</v>
      </c>
      <c r="BI455" t="s">
        <v>1924</v>
      </c>
      <c r="BJ455">
        <v>-1</v>
      </c>
      <c r="BK455">
        <v>-1</v>
      </c>
      <c r="BL455">
        <v>-1</v>
      </c>
      <c r="BM455" t="s">
        <v>573</v>
      </c>
      <c r="BN455" t="s">
        <v>230</v>
      </c>
      <c r="BO455" t="s">
        <v>1925</v>
      </c>
      <c r="BP455" t="s">
        <v>380</v>
      </c>
      <c r="BQ455">
        <v>2026</v>
      </c>
      <c r="BR455">
        <v>4</v>
      </c>
      <c r="BS455">
        <v>24</v>
      </c>
      <c r="BT455" s="1">
        <v>46152.009259259263</v>
      </c>
      <c r="BU455" t="s">
        <v>575</v>
      </c>
      <c r="BV455" s="2">
        <v>46152</v>
      </c>
      <c r="BW455" t="s">
        <v>576</v>
      </c>
      <c r="BX455" s="2">
        <v>46136</v>
      </c>
      <c r="BY455" s="2">
        <v>46152</v>
      </c>
      <c r="BZ455" t="s">
        <v>235</v>
      </c>
      <c r="CA455" t="s">
        <v>1926</v>
      </c>
      <c r="CB455" t="s">
        <v>1927</v>
      </c>
      <c r="CC455" t="s">
        <v>1928</v>
      </c>
      <c r="CD455" t="s">
        <v>1929</v>
      </c>
      <c r="CE455">
        <v>-1</v>
      </c>
      <c r="CF455" t="s">
        <v>1930</v>
      </c>
      <c r="CG455" t="s">
        <v>1931</v>
      </c>
      <c r="CH455" t="s">
        <v>357</v>
      </c>
      <c r="CI455">
        <v>1073250775</v>
      </c>
      <c r="CJ455" t="s">
        <v>552</v>
      </c>
      <c r="CK455" t="s">
        <v>245</v>
      </c>
      <c r="CL455" t="s">
        <v>246</v>
      </c>
      <c r="CM455" t="s">
        <v>247</v>
      </c>
      <c r="CN455" t="s">
        <v>359</v>
      </c>
      <c r="CT455" t="s">
        <v>386</v>
      </c>
      <c r="CU455" t="s">
        <v>387</v>
      </c>
      <c r="CW455" t="s">
        <v>388</v>
      </c>
      <c r="CX455" t="s">
        <v>389</v>
      </c>
      <c r="CY455" t="s">
        <v>793</v>
      </c>
      <c r="DA455" t="s">
        <v>250</v>
      </c>
      <c r="DB455">
        <v>-1</v>
      </c>
      <c r="DF455" t="s">
        <v>731</v>
      </c>
      <c r="DJ455" t="s">
        <v>252</v>
      </c>
      <c r="DK455" t="s">
        <v>253</v>
      </c>
      <c r="DL455" t="s">
        <v>253</v>
      </c>
      <c r="DN455" t="s">
        <v>390</v>
      </c>
      <c r="DR455" t="s">
        <v>553</v>
      </c>
      <c r="DS455" t="s">
        <v>552</v>
      </c>
      <c r="DT455" t="s">
        <v>551</v>
      </c>
      <c r="DV455">
        <v>1</v>
      </c>
      <c r="DW455" t="s">
        <v>257</v>
      </c>
      <c r="ED455" s="2">
        <v>46152</v>
      </c>
      <c r="EF455">
        <v>1</v>
      </c>
      <c r="EP455" t="s">
        <v>258</v>
      </c>
      <c r="FA455" t="s">
        <v>245</v>
      </c>
      <c r="FB455" t="s">
        <v>1932</v>
      </c>
      <c r="FD455" t="s">
        <v>1932</v>
      </c>
      <c r="FE455" t="s">
        <v>1933</v>
      </c>
      <c r="FF455" t="s">
        <v>1933</v>
      </c>
      <c r="FK455" t="s">
        <v>263</v>
      </c>
      <c r="FN455" t="s">
        <v>359</v>
      </c>
      <c r="FO455" t="s">
        <v>366</v>
      </c>
      <c r="FR455">
        <v>0</v>
      </c>
      <c r="GB455" t="s">
        <v>266</v>
      </c>
      <c r="GM455">
        <v>0</v>
      </c>
      <c r="GS455" t="s">
        <v>267</v>
      </c>
      <c r="GT455" s="2"/>
      <c r="GU455" t="s">
        <v>268</v>
      </c>
      <c r="GV455" t="s">
        <v>269</v>
      </c>
      <c r="GW455" t="s">
        <v>394</v>
      </c>
      <c r="GZ455" t="s">
        <v>395</v>
      </c>
      <c r="HE455" t="s">
        <v>230</v>
      </c>
      <c r="HF455" t="s">
        <v>1934</v>
      </c>
      <c r="HR455" t="s">
        <v>278</v>
      </c>
      <c r="HV455">
        <v>131990</v>
      </c>
      <c r="HW455" t="s">
        <v>281</v>
      </c>
      <c r="HY455">
        <v>0</v>
      </c>
      <c r="HZ455">
        <v>0</v>
      </c>
      <c r="IA455" t="s">
        <v>281</v>
      </c>
      <c r="IB455" t="s">
        <v>281</v>
      </c>
      <c r="IC455" t="s">
        <v>1935</v>
      </c>
      <c r="IE455" t="s">
        <v>283</v>
      </c>
      <c r="IF455" t="s">
        <v>283</v>
      </c>
      <c r="IG455" t="s">
        <v>283</v>
      </c>
      <c r="IH455" t="s">
        <v>284</v>
      </c>
      <c r="II455" t="s">
        <v>285</v>
      </c>
      <c r="IJ455" t="s">
        <v>286</v>
      </c>
      <c r="IK455" t="s">
        <v>278</v>
      </c>
      <c r="IL455" t="s">
        <v>371</v>
      </c>
      <c r="IM455" t="s">
        <v>288</v>
      </c>
      <c r="IN455" t="s">
        <v>290</v>
      </c>
      <c r="IP455" t="s">
        <v>290</v>
      </c>
      <c r="IQ455" t="s">
        <v>284</v>
      </c>
      <c r="IS455" t="s">
        <v>291</v>
      </c>
      <c r="IT455" t="s">
        <v>398</v>
      </c>
      <c r="IW455" t="s">
        <v>417</v>
      </c>
      <c r="IY455" t="s">
        <v>281</v>
      </c>
    </row>
    <row r="456" spans="1:259" x14ac:dyDescent="0.3">
      <c r="A456" s="14">
        <f>DAY(AVANZA[[#This Row],[FechaSeguimiento]])</f>
        <v>10</v>
      </c>
      <c r="B456" s="14">
        <f>MONTH(AVANZA[[#This Row],[FechaSeguimiento]])</f>
        <v>5</v>
      </c>
      <c r="C456"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456" t="str">
        <f>LOWER(IFERROR(VLOOKUP(AVANZA[[#This Row],[ID_Peticion]],CANCELADAS[#All],2,0),""))</f>
        <v>qc - cliente desiste / elige la competencia</v>
      </c>
      <c r="E456" t="str">
        <f>LOWER(IFERROR(VLOOKUP(AVANZA[[#This Row],[ID_Peticion]],CANCELADAS[#All],3,0),""))</f>
        <v>cliente</v>
      </c>
      <c r="F456" t="str">
        <f>LOWER(IF(AVANZA[[#This Row],[CEDULA CLIENTE]]&lt;&gt;""," CC: " &amp; COUNTIFS(AVANZA[CEDULA CLIENTE],AVANZA[[#This Row],[CEDULA CLIENTE]]),"")&amp; IF(AVANZA[[#This Row],[Direccion]]&lt;&gt;""," DIR: " &amp; COUNTIFS(AVANZA[Direccion],AVANZA[[#This Row],[Direccion]]),""))</f>
        <v xml:space="preserve"> dir: 1</v>
      </c>
      <c r="G456" t="str">
        <f>IFERROR(VLOOKUP(AVANZA[[#This Row],[Cedula_Vendedor_Atis]],PLANTA[[#All],[CEDULA]:[LINEA]],3,0),"No Cruza")</f>
        <v>Marisol Avella</v>
      </c>
      <c r="H456" t="str">
        <f>IFERROR(VLOOKUP(AVANZA[[#This Row],[Cedula_Vendedor_Atis]],PLANTA[[#All],[CEDULA]:[LINEA]],4,0),"No Cruza")</f>
        <v>Fija</v>
      </c>
      <c r="I456" t="str">
        <f>LOWER(IF(AVANZA[[#This Row],[ATRIBUIBLE]]="",AVANZA[[#This Row],[Variable]],AVANZA[[#This Row],[ATRIBUIBLE]]))</f>
        <v>cliente</v>
      </c>
      <c r="J456" s="14">
        <f>IF(AVANZA[[#This Row],[Variable]]=AVANZA[[#Headers],[TERMINADA]],1,0)</f>
        <v>0</v>
      </c>
      <c r="K456" s="14">
        <f>IF(AVANZA[[#This Row],[Variable]]=AVANZA[[#Headers],[ANULADA]],1,0)</f>
        <v>1</v>
      </c>
      <c r="L456" s="14">
        <f>IF(AVANZA[[#This Row],[Variable]]=AVANZA[[#Headers],[PENDIENTE]],1,0)</f>
        <v>0</v>
      </c>
      <c r="M456" s="14">
        <f>IF(AVANZA[[#This Row],[ESTADO AGENDA]]="AGENDADA",1,0)</f>
        <v>0</v>
      </c>
      <c r="N456" s="14">
        <f>IF(AVANZA[[#This Row],[ESTADO AGENDA]]="PENDIENTE DE AGENDAR",1,0)</f>
        <v>0</v>
      </c>
      <c r="O456" s="14">
        <f>IF(AVANZA[[#This Row],[ESTADO AGENDA]]="SUSPENDIDA",1,0)</f>
        <v>0</v>
      </c>
      <c r="P456" t="str" cm="1">
        <f t="array" ref="P456">_xlfn.XLOOKUP(AVANZA[[#This Row],[Num_Agrupacion_Pet_Atis]],Tabla1[[#All],[Numero_de_actuacion]],Tabla1[[#All],[Estado_de_la_orden]],"",0)</f>
        <v/>
      </c>
      <c r="Q456" s="2" t="str" cm="1">
        <f t="array" ref="Q456">_xlfn.XLOOKUP(AVANZA[[#This Row],[Num_Agrupacion_Pet_Atis]],Tabla1[[#All],[Numero_de_actuacion]],Tabla1[[#All],[Fecha_de_la_cita]],"",0)</f>
        <v/>
      </c>
      <c r="R456" t="str" cm="1">
        <f t="array" ref="R456">_xlfn.XLOOKUP(AVANZA[[#This Row],[Num_Agrupacion_Pet_Atis]],Tabla1[[#All],[Numero_de_actuacion]],Tabla1[[#All],[Franja_horaria_de_la_cita]],"",0)</f>
        <v/>
      </c>
      <c r="S456" s="14" t="str">
        <f>IFERROR(DAY(AVANZA[[#This Row],[FECHA AGENDA]]),"")</f>
        <v/>
      </c>
      <c r="T456" s="14" t="str">
        <f>IFERROR(MONTH(AVANZA[[#This Row],[FECHA AGENDA]]),"")</f>
        <v/>
      </c>
      <c r="U456" t="str" cm="1">
        <f t="array" ref="U456">_xlfn.XLOOKUP(AVANZA[[#This Row],[Num_Agrupacion_Pet_Atis]],Tabla1[[#All],[Numero_de_actuacion]],Tabla1[[#All],[Motivo_de_suspension]],"",0)</f>
        <v/>
      </c>
      <c r="V456" s="2" t="str" cm="1">
        <f t="array" ref="V456">_xlfn.XLOOKUP(AVANZA[[#This Row],[Num_Agrupacion_Pet_Atis]],Tabla1[[#All],[Numero_de_actuacion]],Tabla1[[#All],[No_identificacion_cliente]],"",0)</f>
        <v/>
      </c>
      <c r="W456" s="2" t="str" cm="1">
        <f t="array" ref="W456">_xlfn.XLOOKUP(AVANZA[[#This Row],[Num_Agrupacion_Pet_Atis]],Tabla1[[#All],[Numero_de_actuacion]],Tabla1[[#All],[Movil_de_contacto]],"",0)</f>
        <v/>
      </c>
      <c r="X456" s="14">
        <f>IF(OR(AVANZA[[#This Row],[ESTADO LEG]]="Legalizada grabacion",AVANZA[[#This Row],[ESTADO LEG]]="Legalizada aut"),1,0)</f>
        <v>0</v>
      </c>
      <c r="Y456" s="14">
        <f>IF(OR(AVANZA[[#This Row],[ESTADO LEG]]="pdte legalizar",AVANZA[[#This Row],[ESTADO LEG]]="No cruza"),1,0)</f>
        <v>0</v>
      </c>
      <c r="Z456" t="str" cm="1">
        <f t="array" ref="Z456">IF(AVANZA[[#This Row],[Variable]]="Terminada",LOWER(_xlfn.XLOOKUP(AVANZA[[#This Row],[ID_Peticion]],Tabla6[[#All],[NUM_PETICION]],Tabla6[[#All],[ESTADO_LEG]],"NO CRUZA",0)),AVANZA[[#This Row],[Variable]])</f>
        <v>ANULADA</v>
      </c>
      <c r="AA456" t="str" cm="1">
        <f t="array" ref="AA456">_xlfn.XLOOKUP(AVANZA[[#This Row],[ID_Peticion]],Tabla6[[#All],[NUM_PETICION]],Tabla6[[#All],[DIF_DIAS]],"",0)</f>
        <v/>
      </c>
      <c r="AB456" s="2" t="str" cm="1">
        <f t="array" ref="AB456">IFERROR(_xlfn.XLOOKUP(AVANZA[[#This Row],[ID_Peticion]],Tabla6[[#All],[NUM_PETICION]],Tabla6[[#All],[FEC_LEGAL]],"",0),"")</f>
        <v/>
      </c>
      <c r="AC456" s="14">
        <f ca="1">IF(AVANZA[[#This Row],[FECHA LEG]]&lt;&gt;0,IFERROR(AVANZA[[#This Row],[FECHA LEG]]-AVANZA[[#This Row],[FechaIniEstadoSubPetAtis]],0),TODAY()-AVANZA[[#This Row],[FechaIniEstadoSubPetAtis]])</f>
        <v>0</v>
      </c>
      <c r="AD456" s="35">
        <f ca="1">IF(AVANZA[[#This Row],[FINAL Vs LG]]&lt;&gt;0,IF(AVANZA[[#This Row],[FINAL Vs LG]]&lt;7.1,"100%",IF(AND(AVANZA[[#This Row],[FINAL Vs LG]]&gt;7.1,AVANZA[[#This Row],[FINAL Vs LG]]&lt;11.1),"50%","0%")),0)</f>
        <v>0</v>
      </c>
      <c r="AE456" s="14">
        <f ca="1">VLOOKUP(DAY(TODAY()),BACK!F:G,2,0)</f>
        <v>14</v>
      </c>
      <c r="AF456" s="14">
        <f>BACK!$I$2</f>
        <v>24</v>
      </c>
      <c r="AG456" s="14">
        <f>IF(AVANZA[[#This Row],[Oferta_empaquetada_comisiones]]="SI",1,0)</f>
        <v>0</v>
      </c>
      <c r="AH456" s="36">
        <f>IF(AVANZA[[#This Row],[Variable]]="TERMINADA",IFERROR(VLOOKUP(AVANZA[[#This Row],[SUPERVISOR]],Tabla2[#All],4,0),0),)</f>
        <v>0</v>
      </c>
      <c r="AI456" s="14">
        <f>IF(AVANZA[[#This Row],[Producto]]="BA",1,0)</f>
        <v>0</v>
      </c>
      <c r="AJ456" s="14">
        <f>IF(AVANZA[[#This Row],[Producto]]="DUO",1,0)</f>
        <v>0</v>
      </c>
      <c r="AK456" s="14">
        <f>IF(AVANZA[[#This Row],[Producto]]="TRIO",1,0)</f>
        <v>1</v>
      </c>
      <c r="AL456" t="s">
        <v>347</v>
      </c>
      <c r="AM456">
        <v>-1</v>
      </c>
      <c r="AN456">
        <v>-1</v>
      </c>
      <c r="AO456" t="s">
        <v>1936</v>
      </c>
      <c r="AP456" s="1">
        <v>46147.365173611113</v>
      </c>
      <c r="AQ456">
        <v>-1</v>
      </c>
      <c r="AR456" t="s">
        <v>1937</v>
      </c>
      <c r="AS456">
        <v>-1</v>
      </c>
      <c r="AT456">
        <v>-1</v>
      </c>
      <c r="AU456">
        <v>-1</v>
      </c>
      <c r="AV456">
        <v>-1</v>
      </c>
      <c r="AW456">
        <v>-1</v>
      </c>
      <c r="AX456" t="s">
        <v>224</v>
      </c>
      <c r="AY456">
        <v>-1</v>
      </c>
      <c r="AZ456">
        <v>2026</v>
      </c>
      <c r="BA456">
        <v>5</v>
      </c>
      <c r="BB456">
        <v>10</v>
      </c>
      <c r="BC456">
        <v>-1</v>
      </c>
      <c r="BD456" t="s">
        <v>225</v>
      </c>
      <c r="BE456">
        <v>-1</v>
      </c>
      <c r="BF456">
        <v>20001622715019</v>
      </c>
      <c r="BG456" t="s">
        <v>376</v>
      </c>
      <c r="BH456" t="s">
        <v>377</v>
      </c>
      <c r="BI456" t="s">
        <v>1938</v>
      </c>
      <c r="BJ456">
        <v>-1</v>
      </c>
      <c r="BK456">
        <v>-1</v>
      </c>
      <c r="BL456">
        <v>-1</v>
      </c>
      <c r="BM456" t="s">
        <v>573</v>
      </c>
      <c r="BN456" t="s">
        <v>230</v>
      </c>
      <c r="BO456" t="s">
        <v>1939</v>
      </c>
      <c r="BP456" t="s">
        <v>1879</v>
      </c>
      <c r="BQ456">
        <v>2026</v>
      </c>
      <c r="BR456">
        <v>5</v>
      </c>
      <c r="BS456">
        <v>5</v>
      </c>
      <c r="BT456" s="1">
        <v>46152.477569444447</v>
      </c>
      <c r="BU456" t="s">
        <v>575</v>
      </c>
      <c r="BV456" s="2">
        <v>46152</v>
      </c>
      <c r="BW456" t="s">
        <v>576</v>
      </c>
      <c r="BX456" s="2">
        <v>46147</v>
      </c>
      <c r="BY456" s="2">
        <v>46152</v>
      </c>
      <c r="BZ456" t="s">
        <v>235</v>
      </c>
      <c r="CA456" t="s">
        <v>297</v>
      </c>
      <c r="CB456" t="s">
        <v>297</v>
      </c>
      <c r="CC456" t="s">
        <v>1940</v>
      </c>
      <c r="CD456" t="s">
        <v>1941</v>
      </c>
      <c r="CE456">
        <v>-1</v>
      </c>
      <c r="CF456" t="s">
        <v>300</v>
      </c>
      <c r="CG456" t="s">
        <v>301</v>
      </c>
      <c r="CH456" t="s">
        <v>242</v>
      </c>
      <c r="CI456">
        <v>53061857</v>
      </c>
      <c r="CJ456" t="s">
        <v>358</v>
      </c>
      <c r="CK456" t="s">
        <v>245</v>
      </c>
      <c r="CL456" t="s">
        <v>246</v>
      </c>
      <c r="CM456" t="s">
        <v>247</v>
      </c>
      <c r="CN456" t="s">
        <v>359</v>
      </c>
      <c r="CT456" t="s">
        <v>853</v>
      </c>
      <c r="CU456" t="s">
        <v>387</v>
      </c>
      <c r="CW456" t="s">
        <v>388</v>
      </c>
      <c r="CX456" t="s">
        <v>389</v>
      </c>
      <c r="CY456" t="s">
        <v>1471</v>
      </c>
      <c r="DA456" t="s">
        <v>250</v>
      </c>
      <c r="DB456">
        <v>-1</v>
      </c>
      <c r="DF456" t="s">
        <v>731</v>
      </c>
      <c r="DJ456" t="s">
        <v>252</v>
      </c>
      <c r="DK456" t="s">
        <v>253</v>
      </c>
      <c r="DL456" t="s">
        <v>253</v>
      </c>
      <c r="DN456" t="s">
        <v>390</v>
      </c>
      <c r="DR456" t="s">
        <v>360</v>
      </c>
      <c r="DS456" t="s">
        <v>358</v>
      </c>
      <c r="DT456" t="s">
        <v>347</v>
      </c>
      <c r="DV456">
        <v>1</v>
      </c>
      <c r="DW456" t="s">
        <v>283</v>
      </c>
      <c r="ED456" s="2">
        <v>46152</v>
      </c>
      <c r="EE456" t="s">
        <v>306</v>
      </c>
      <c r="EF456">
        <v>12</v>
      </c>
      <c r="EP456" t="s">
        <v>258</v>
      </c>
      <c r="ES456" t="s">
        <v>696</v>
      </c>
      <c r="FA456" t="s">
        <v>245</v>
      </c>
      <c r="FB456" t="s">
        <v>308</v>
      </c>
      <c r="FD456" t="s">
        <v>308</v>
      </c>
      <c r="FE456" t="s">
        <v>309</v>
      </c>
      <c r="FF456" t="s">
        <v>309</v>
      </c>
      <c r="FK456" t="s">
        <v>263</v>
      </c>
      <c r="FL456" t="s">
        <v>1942</v>
      </c>
      <c r="FN456" t="s">
        <v>359</v>
      </c>
      <c r="FO456" t="s">
        <v>366</v>
      </c>
      <c r="FR456">
        <v>0</v>
      </c>
      <c r="GB456" t="s">
        <v>266</v>
      </c>
      <c r="GM456">
        <v>0</v>
      </c>
      <c r="GS456" t="s">
        <v>267</v>
      </c>
      <c r="GT456" s="2">
        <v>44439</v>
      </c>
      <c r="GU456" t="s">
        <v>268</v>
      </c>
      <c r="GV456" t="s">
        <v>269</v>
      </c>
      <c r="GW456" t="s">
        <v>394</v>
      </c>
      <c r="GZ456" t="s">
        <v>395</v>
      </c>
      <c r="HA456" t="s">
        <v>336</v>
      </c>
      <c r="HC456" t="s">
        <v>337</v>
      </c>
      <c r="HE456" t="s">
        <v>230</v>
      </c>
      <c r="HF456" t="s">
        <v>1943</v>
      </c>
      <c r="HR456" t="s">
        <v>278</v>
      </c>
      <c r="HV456">
        <v>131990</v>
      </c>
      <c r="HW456" t="s">
        <v>281</v>
      </c>
      <c r="HY456">
        <v>0</v>
      </c>
      <c r="HZ456">
        <v>0</v>
      </c>
      <c r="IA456" t="s">
        <v>281</v>
      </c>
      <c r="IB456" t="s">
        <v>281</v>
      </c>
      <c r="IC456" t="s">
        <v>1944</v>
      </c>
      <c r="IE456" t="s">
        <v>283</v>
      </c>
      <c r="IF456" t="s">
        <v>283</v>
      </c>
      <c r="IG456" t="s">
        <v>283</v>
      </c>
      <c r="IH456" t="s">
        <v>284</v>
      </c>
      <c r="II456" t="s">
        <v>285</v>
      </c>
      <c r="IJ456" t="s">
        <v>286</v>
      </c>
      <c r="IK456" t="s">
        <v>278</v>
      </c>
      <c r="IL456" t="s">
        <v>371</v>
      </c>
      <c r="IM456" t="s">
        <v>288</v>
      </c>
      <c r="IN456" t="s">
        <v>290</v>
      </c>
      <c r="IP456" t="s">
        <v>1474</v>
      </c>
      <c r="IQ456" t="s">
        <v>284</v>
      </c>
      <c r="IS456" t="s">
        <v>291</v>
      </c>
      <c r="IT456" t="s">
        <v>453</v>
      </c>
      <c r="IU456" t="s">
        <v>713</v>
      </c>
      <c r="IV456" t="s">
        <v>434</v>
      </c>
      <c r="IW456" t="s">
        <v>318</v>
      </c>
      <c r="IY456" t="s">
        <v>281</v>
      </c>
    </row>
    <row r="457" spans="1:259" x14ac:dyDescent="0.3">
      <c r="A457" s="14">
        <f>DAY(AVANZA[[#This Row],[FechaSeguimiento]])</f>
        <v>11</v>
      </c>
      <c r="B457" s="14">
        <f>MONTH(AVANZA[[#This Row],[FechaSeguimiento]])</f>
        <v>5</v>
      </c>
      <c r="C457"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457" t="str">
        <f>LOWER(IFERROR(VLOOKUP(AVANZA[[#This Row],[ID_Peticion]],CANCELADAS[#All],2,0),""))</f>
        <v/>
      </c>
      <c r="E457" t="str">
        <f>LOWER(IFERROR(VLOOKUP(AVANZA[[#This Row],[ID_Peticion]],CANCELADAS[#All],3,0),""))</f>
        <v/>
      </c>
      <c r="F457" t="str">
        <f>LOWER(IF(AVANZA[[#This Row],[CEDULA CLIENTE]]&lt;&gt;""," CC: " &amp; COUNTIFS(AVANZA[CEDULA CLIENTE],AVANZA[[#This Row],[CEDULA CLIENTE]]),"")&amp; IF(AVANZA[[#This Row],[Direccion]]&lt;&gt;""," DIR: " &amp; COUNTIFS(AVANZA[Direccion],AVANZA[[#This Row],[Direccion]]),""))</f>
        <v xml:space="preserve"> dir: 1</v>
      </c>
      <c r="G457" t="str">
        <f>IFERROR(VLOOKUP(AVANZA[[#This Row],[Cedula_Vendedor_Atis]],PLANTA[[#All],[CEDULA]:[LINEA]],3,0),"No Cruza")</f>
        <v>Marisol Avella</v>
      </c>
      <c r="H457" t="str">
        <f>IFERROR(VLOOKUP(AVANZA[[#This Row],[Cedula_Vendedor_Atis]],PLANTA[[#All],[CEDULA]:[LINEA]],4,0),"No Cruza")</f>
        <v>Fija</v>
      </c>
      <c r="I457" t="str">
        <f>LOWER(IF(AVANZA[[#This Row],[ATRIBUIBLE]]="",AVANZA[[#This Row],[Variable]],AVANZA[[#This Row],[ATRIBUIBLE]]))</f>
        <v>terminada</v>
      </c>
      <c r="J457" s="14">
        <f>IF(AVANZA[[#This Row],[Variable]]=AVANZA[[#Headers],[TERMINADA]],1,0)</f>
        <v>1</v>
      </c>
      <c r="K457" s="14">
        <f>IF(AVANZA[[#This Row],[Variable]]=AVANZA[[#Headers],[ANULADA]],1,0)</f>
        <v>0</v>
      </c>
      <c r="L457" s="14">
        <f>IF(AVANZA[[#This Row],[Variable]]=AVANZA[[#Headers],[PENDIENTE]],1,0)</f>
        <v>0</v>
      </c>
      <c r="M457" s="14">
        <f>IF(AVANZA[[#This Row],[ESTADO AGENDA]]="AGENDADA",1,0)</f>
        <v>0</v>
      </c>
      <c r="N457" s="14">
        <f>IF(AVANZA[[#This Row],[ESTADO AGENDA]]="PENDIENTE DE AGENDAR",1,0)</f>
        <v>0</v>
      </c>
      <c r="O457" s="14">
        <f>IF(AVANZA[[#This Row],[ESTADO AGENDA]]="SUSPENDIDA",1,0)</f>
        <v>0</v>
      </c>
      <c r="P457" t="str" cm="1">
        <f t="array" ref="P457">_xlfn.XLOOKUP(AVANZA[[#This Row],[Num_Agrupacion_Pet_Atis]],Tabla1[[#All],[Numero_de_actuacion]],Tabla1[[#All],[Estado_de_la_orden]],"",0)</f>
        <v/>
      </c>
      <c r="Q457" s="2" t="str" cm="1">
        <f t="array" ref="Q457">_xlfn.XLOOKUP(AVANZA[[#This Row],[Num_Agrupacion_Pet_Atis]],Tabla1[[#All],[Numero_de_actuacion]],Tabla1[[#All],[Fecha_de_la_cita]],"",0)</f>
        <v/>
      </c>
      <c r="R457" t="str" cm="1">
        <f t="array" ref="R457">_xlfn.XLOOKUP(AVANZA[[#This Row],[Num_Agrupacion_Pet_Atis]],Tabla1[[#All],[Numero_de_actuacion]],Tabla1[[#All],[Franja_horaria_de_la_cita]],"",0)</f>
        <v/>
      </c>
      <c r="S457" s="14" t="str">
        <f>IFERROR(DAY(AVANZA[[#This Row],[FECHA AGENDA]]),"")</f>
        <v/>
      </c>
      <c r="T457" s="14" t="str">
        <f>IFERROR(MONTH(AVANZA[[#This Row],[FECHA AGENDA]]),"")</f>
        <v/>
      </c>
      <c r="U457" t="str" cm="1">
        <f t="array" ref="U457">_xlfn.XLOOKUP(AVANZA[[#This Row],[Num_Agrupacion_Pet_Atis]],Tabla1[[#All],[Numero_de_actuacion]],Tabla1[[#All],[Motivo_de_suspension]],"",0)</f>
        <v/>
      </c>
      <c r="V457" s="2" t="str" cm="1">
        <f t="array" ref="V457">_xlfn.XLOOKUP(AVANZA[[#This Row],[Num_Agrupacion_Pet_Atis]],Tabla1[[#All],[Numero_de_actuacion]],Tabla1[[#All],[No_identificacion_cliente]],"",0)</f>
        <v/>
      </c>
      <c r="W457" s="2" t="str" cm="1">
        <f t="array" ref="W457">_xlfn.XLOOKUP(AVANZA[[#This Row],[Num_Agrupacion_Pet_Atis]],Tabla1[[#All],[Numero_de_actuacion]],Tabla1[[#All],[Movil_de_contacto]],"",0)</f>
        <v/>
      </c>
      <c r="X457" s="14">
        <f>IF(OR(AVANZA[[#This Row],[ESTADO LEG]]="Legalizada grabacion",AVANZA[[#This Row],[ESTADO LEG]]="Legalizada aut"),1,0)</f>
        <v>0</v>
      </c>
      <c r="Y457" s="14">
        <f>IF(OR(AVANZA[[#This Row],[ESTADO LEG]]="pdte legalizar",AVANZA[[#This Row],[ESTADO LEG]]="No cruza"),1,0)</f>
        <v>1</v>
      </c>
      <c r="Z457" t="str" cm="1">
        <f t="array" ref="Z457">IF(AVANZA[[#This Row],[Variable]]="Terminada",LOWER(_xlfn.XLOOKUP(AVANZA[[#This Row],[ID_Peticion]],Tabla6[[#All],[NUM_PETICION]],Tabla6[[#All],[ESTADO_LEG]],"NO CRUZA",0)),AVANZA[[#This Row],[Variable]])</f>
        <v>pdte legalizar</v>
      </c>
      <c r="AA457" cm="1">
        <f t="array" ref="AA457">_xlfn.XLOOKUP(AVANZA[[#This Row],[ID_Peticion]],Tabla6[[#All],[NUM_PETICION]],Tabla6[[#All],[DIF_DIAS]],"",0)</f>
        <v>2</v>
      </c>
      <c r="AB457" s="2" cm="1">
        <f t="array" ref="AB457">IFERROR(_xlfn.XLOOKUP(AVANZA[[#This Row],[ID_Peticion]],Tabla6[[#All],[NUM_PETICION]],Tabla6[[#All],[FEC_LEGAL]],"",0),"")</f>
        <v>0</v>
      </c>
      <c r="AC457" s="14">
        <f ca="1">IF(AVANZA[[#This Row],[FECHA LEG]]&lt;&gt;0,IFERROR(AVANZA[[#This Row],[FECHA LEG]]-AVANZA[[#This Row],[FechaIniEstadoSubPetAtis]],0),TODAY()-AVANZA[[#This Row],[FechaIniEstadoSubPetAtis]])</f>
        <v>6</v>
      </c>
      <c r="AD457" s="35" t="str">
        <f ca="1">IF(AVANZA[[#This Row],[FINAL Vs LG]]&lt;&gt;0,IF(AVANZA[[#This Row],[FINAL Vs LG]]&lt;7.1,"100%",IF(AND(AVANZA[[#This Row],[FINAL Vs LG]]&gt;7.1,AVANZA[[#This Row],[FINAL Vs LG]]&lt;11.1),"50%","0%")),0)</f>
        <v>100%</v>
      </c>
      <c r="AE457" s="14">
        <f ca="1">VLOOKUP(DAY(TODAY()),BACK!F:G,2,0)</f>
        <v>14</v>
      </c>
      <c r="AF457" s="14">
        <f>BACK!$I$2</f>
        <v>24</v>
      </c>
      <c r="AG457" s="14">
        <f>IF(AVANZA[[#This Row],[Oferta_empaquetada_comisiones]]="SI",1,0)</f>
        <v>0</v>
      </c>
      <c r="AH457" s="36">
        <f>IF(AVANZA[[#This Row],[Variable]]="TERMINADA",IFERROR(VLOOKUP(AVANZA[[#This Row],[SUPERVISOR]],Tabla2[#All],4,0),0),)</f>
        <v>3.5</v>
      </c>
      <c r="AI457" s="14">
        <f>IF(AVANZA[[#This Row],[Producto]]="BA",1,0)</f>
        <v>1</v>
      </c>
      <c r="AJ457" s="14">
        <f>IF(AVANZA[[#This Row],[Producto]]="DUO",1,0)</f>
        <v>0</v>
      </c>
      <c r="AK457" s="14">
        <f>IF(AVANZA[[#This Row],[Producto]]="TRIO",1,0)</f>
        <v>0</v>
      </c>
      <c r="AL457" t="s">
        <v>1961</v>
      </c>
      <c r="AM457">
        <v>-1</v>
      </c>
      <c r="AN457">
        <v>-1</v>
      </c>
      <c r="AO457" t="s">
        <v>16671</v>
      </c>
      <c r="AP457" s="1">
        <v>46151.527118055557</v>
      </c>
      <c r="AQ457">
        <v>-1</v>
      </c>
      <c r="AR457" t="s">
        <v>16672</v>
      </c>
      <c r="AS457">
        <v>-1</v>
      </c>
      <c r="AT457">
        <v>-1</v>
      </c>
      <c r="AU457">
        <v>-1</v>
      </c>
      <c r="AV457">
        <v>-1</v>
      </c>
      <c r="AW457">
        <v>-1</v>
      </c>
      <c r="AX457" t="s">
        <v>224</v>
      </c>
      <c r="AY457">
        <v>-1</v>
      </c>
      <c r="AZ457">
        <v>2026</v>
      </c>
      <c r="BA457">
        <v>5</v>
      </c>
      <c r="BB457">
        <v>11</v>
      </c>
      <c r="BC457">
        <v>-1</v>
      </c>
      <c r="BD457" t="s">
        <v>225</v>
      </c>
      <c r="BE457">
        <v>-1</v>
      </c>
      <c r="BF457">
        <v>20001624898002</v>
      </c>
      <c r="BG457" t="s">
        <v>319</v>
      </c>
      <c r="BH457" t="s">
        <v>320</v>
      </c>
      <c r="BI457" t="s">
        <v>16673</v>
      </c>
      <c r="BJ457">
        <v>-1</v>
      </c>
      <c r="BK457">
        <v>-1</v>
      </c>
      <c r="BL457">
        <v>-1</v>
      </c>
      <c r="BM457" t="s">
        <v>229</v>
      </c>
      <c r="BN457" t="s">
        <v>230</v>
      </c>
      <c r="BO457" t="s">
        <v>16674</v>
      </c>
      <c r="BP457" t="s">
        <v>380</v>
      </c>
      <c r="BQ457">
        <v>2026</v>
      </c>
      <c r="BR457">
        <v>5</v>
      </c>
      <c r="BS457">
        <v>9</v>
      </c>
      <c r="BT457" s="1">
        <v>46153.448750000003</v>
      </c>
      <c r="BU457" t="s">
        <v>233</v>
      </c>
      <c r="BV457" s="2">
        <v>46153</v>
      </c>
      <c r="BW457" t="s">
        <v>234</v>
      </c>
      <c r="BX457" s="2">
        <v>46151</v>
      </c>
      <c r="BY457" s="2">
        <v>46153</v>
      </c>
      <c r="BZ457" t="s">
        <v>235</v>
      </c>
      <c r="CA457" t="s">
        <v>321</v>
      </c>
      <c r="CB457" t="s">
        <v>322</v>
      </c>
      <c r="CC457" t="s">
        <v>16675</v>
      </c>
      <c r="CD457" t="s">
        <v>2883</v>
      </c>
      <c r="CE457">
        <v>-1</v>
      </c>
      <c r="CF457" t="s">
        <v>324</v>
      </c>
      <c r="CG457" t="s">
        <v>325</v>
      </c>
      <c r="CH457" t="s">
        <v>326</v>
      </c>
      <c r="CI457">
        <v>1013654397</v>
      </c>
      <c r="CJ457" t="s">
        <v>1969</v>
      </c>
      <c r="CK457" t="s">
        <v>245</v>
      </c>
      <c r="CL457" t="s">
        <v>246</v>
      </c>
      <c r="CM457" t="s">
        <v>247</v>
      </c>
      <c r="CN457" t="s">
        <v>248</v>
      </c>
      <c r="CT457" t="s">
        <v>304</v>
      </c>
      <c r="CU457" t="s">
        <v>225</v>
      </c>
      <c r="CW457" t="s">
        <v>319</v>
      </c>
      <c r="CX457" t="s">
        <v>320</v>
      </c>
      <c r="DA457" t="s">
        <v>250</v>
      </c>
      <c r="DB457">
        <v>-1</v>
      </c>
      <c r="DF457" t="s">
        <v>251</v>
      </c>
      <c r="DJ457" t="s">
        <v>252</v>
      </c>
      <c r="DK457" t="s">
        <v>253</v>
      </c>
      <c r="DL457" t="s">
        <v>254</v>
      </c>
      <c r="DN457" t="s">
        <v>255</v>
      </c>
      <c r="DR457" t="s">
        <v>1970</v>
      </c>
      <c r="DS457" t="s">
        <v>1969</v>
      </c>
      <c r="DT457" t="s">
        <v>1968</v>
      </c>
      <c r="DV457">
        <v>1</v>
      </c>
      <c r="DW457" t="s">
        <v>331</v>
      </c>
      <c r="ED457" s="2">
        <v>46153</v>
      </c>
      <c r="EF457">
        <v>16</v>
      </c>
      <c r="EP457" t="s">
        <v>258</v>
      </c>
      <c r="ES457" t="s">
        <v>412</v>
      </c>
      <c r="FA457" t="s">
        <v>245</v>
      </c>
      <c r="FB457" t="s">
        <v>333</v>
      </c>
      <c r="FD457" t="s">
        <v>333</v>
      </c>
      <c r="FE457" t="s">
        <v>334</v>
      </c>
      <c r="FF457" t="s">
        <v>334</v>
      </c>
      <c r="FK457" t="s">
        <v>263</v>
      </c>
      <c r="FL457" t="s">
        <v>16676</v>
      </c>
      <c r="FN457" t="s">
        <v>248</v>
      </c>
      <c r="FO457" t="s">
        <v>265</v>
      </c>
      <c r="FR457">
        <v>94990</v>
      </c>
      <c r="GB457" t="s">
        <v>266</v>
      </c>
      <c r="GC457" t="s">
        <v>225</v>
      </c>
      <c r="GD457">
        <v>0</v>
      </c>
      <c r="GF457">
        <v>0</v>
      </c>
      <c r="GG457">
        <v>25423</v>
      </c>
      <c r="GI457">
        <v>94990</v>
      </c>
      <c r="GJ457">
        <v>0</v>
      </c>
      <c r="GL457">
        <v>0</v>
      </c>
      <c r="GM457">
        <v>113038</v>
      </c>
      <c r="GS457" t="s">
        <v>267</v>
      </c>
      <c r="GT457" s="2">
        <v>45473</v>
      </c>
      <c r="GU457" t="s">
        <v>268</v>
      </c>
      <c r="GV457" t="s">
        <v>335</v>
      </c>
      <c r="GW457" t="s">
        <v>394</v>
      </c>
      <c r="GZ457" t="s">
        <v>395</v>
      </c>
      <c r="HA457" t="s">
        <v>274</v>
      </c>
      <c r="HB457" t="s">
        <v>321</v>
      </c>
      <c r="HC457" t="s">
        <v>321</v>
      </c>
      <c r="HD457" t="s">
        <v>415</v>
      </c>
      <c r="HE457" t="s">
        <v>230</v>
      </c>
      <c r="HF457" t="s">
        <v>14168</v>
      </c>
      <c r="HR457" t="s">
        <v>278</v>
      </c>
      <c r="HV457">
        <v>94990</v>
      </c>
      <c r="HW457" t="s">
        <v>281</v>
      </c>
      <c r="HY457">
        <v>0</v>
      </c>
      <c r="HZ457">
        <v>0</v>
      </c>
      <c r="IA457" t="s">
        <v>281</v>
      </c>
      <c r="IB457" t="s">
        <v>281</v>
      </c>
      <c r="IE457" t="s">
        <v>283</v>
      </c>
      <c r="IF457" t="s">
        <v>283</v>
      </c>
      <c r="IG457" t="s">
        <v>283</v>
      </c>
      <c r="IH457" t="s">
        <v>284</v>
      </c>
      <c r="II457" t="s">
        <v>285</v>
      </c>
      <c r="IJ457" t="s">
        <v>286</v>
      </c>
      <c r="IK457" t="s">
        <v>278</v>
      </c>
      <c r="IL457" t="s">
        <v>287</v>
      </c>
      <c r="IM457" t="s">
        <v>288</v>
      </c>
      <c r="IN457" t="s">
        <v>289</v>
      </c>
      <c r="IP457" t="s">
        <v>290</v>
      </c>
      <c r="IQ457" t="s">
        <v>284</v>
      </c>
      <c r="IS457" t="s">
        <v>291</v>
      </c>
      <c r="IT457" t="s">
        <v>453</v>
      </c>
      <c r="IU457" t="s">
        <v>454</v>
      </c>
      <c r="IV457" t="s">
        <v>434</v>
      </c>
      <c r="IW457" t="s">
        <v>318</v>
      </c>
      <c r="IY457" t="s">
        <v>281</v>
      </c>
    </row>
    <row r="458" spans="1:259" x14ac:dyDescent="0.3">
      <c r="A458" s="14">
        <f>DAY(AVANZA[[#This Row],[FechaSeguimiento]])</f>
        <v>11</v>
      </c>
      <c r="B458" s="14">
        <f>MONTH(AVANZA[[#This Row],[FechaSeguimiento]])</f>
        <v>5</v>
      </c>
      <c r="C458"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458" t="str">
        <f>LOWER(IFERROR(VLOOKUP(AVANZA[[#This Row],[ID_Peticion]],CANCELADAS[#All],2,0),""))</f>
        <v/>
      </c>
      <c r="E458" t="str">
        <f>LOWER(IFERROR(VLOOKUP(AVANZA[[#This Row],[ID_Peticion]],CANCELADAS[#All],3,0),""))</f>
        <v/>
      </c>
      <c r="F458" t="str">
        <f>LOWER(IF(AVANZA[[#This Row],[CEDULA CLIENTE]]&lt;&gt;""," CC: " &amp; COUNTIFS(AVANZA[CEDULA CLIENTE],AVANZA[[#This Row],[CEDULA CLIENTE]]),"")&amp; IF(AVANZA[[#This Row],[Direccion]]&lt;&gt;""," DIR: " &amp; COUNTIFS(AVANZA[Direccion],AVANZA[[#This Row],[Direccion]]),""))</f>
        <v xml:space="preserve"> dir: 1</v>
      </c>
      <c r="G458" t="str">
        <f>IFERROR(VLOOKUP(AVANZA[[#This Row],[Cedula_Vendedor_Atis]],PLANTA[[#All],[CEDULA]:[LINEA]],3,0),"No Cruza")</f>
        <v>Marisol Avella</v>
      </c>
      <c r="H458" t="str">
        <f>IFERROR(VLOOKUP(AVANZA[[#This Row],[Cedula_Vendedor_Atis]],PLANTA[[#All],[CEDULA]:[LINEA]],4,0),"No Cruza")</f>
        <v>Fija</v>
      </c>
      <c r="I458" t="str">
        <f>LOWER(IF(AVANZA[[#This Row],[ATRIBUIBLE]]="",AVANZA[[#This Row],[Variable]],AVANZA[[#This Row],[ATRIBUIBLE]]))</f>
        <v>terminada</v>
      </c>
      <c r="J458" s="14">
        <f>IF(AVANZA[[#This Row],[Variable]]=AVANZA[[#Headers],[TERMINADA]],1,0)</f>
        <v>1</v>
      </c>
      <c r="K458" s="14">
        <f>IF(AVANZA[[#This Row],[Variable]]=AVANZA[[#Headers],[ANULADA]],1,0)</f>
        <v>0</v>
      </c>
      <c r="L458" s="14">
        <f>IF(AVANZA[[#This Row],[Variable]]=AVANZA[[#Headers],[PENDIENTE]],1,0)</f>
        <v>0</v>
      </c>
      <c r="M458" s="14">
        <f>IF(AVANZA[[#This Row],[ESTADO AGENDA]]="AGENDADA",1,0)</f>
        <v>0</v>
      </c>
      <c r="N458" s="14">
        <f>IF(AVANZA[[#This Row],[ESTADO AGENDA]]="PENDIENTE DE AGENDAR",1,0)</f>
        <v>0</v>
      </c>
      <c r="O458" s="14">
        <f>IF(AVANZA[[#This Row],[ESTADO AGENDA]]="SUSPENDIDA",1,0)</f>
        <v>0</v>
      </c>
      <c r="P458" t="str" cm="1">
        <f t="array" ref="P458">_xlfn.XLOOKUP(AVANZA[[#This Row],[Num_Agrupacion_Pet_Atis]],Tabla1[[#All],[Numero_de_actuacion]],Tabla1[[#All],[Estado_de_la_orden]],"",0)</f>
        <v/>
      </c>
      <c r="Q458" s="2" t="str" cm="1">
        <f t="array" ref="Q458">_xlfn.XLOOKUP(AVANZA[[#This Row],[Num_Agrupacion_Pet_Atis]],Tabla1[[#All],[Numero_de_actuacion]],Tabla1[[#All],[Fecha_de_la_cita]],"",0)</f>
        <v/>
      </c>
      <c r="R458" t="str" cm="1">
        <f t="array" ref="R458">_xlfn.XLOOKUP(AVANZA[[#This Row],[Num_Agrupacion_Pet_Atis]],Tabla1[[#All],[Numero_de_actuacion]],Tabla1[[#All],[Franja_horaria_de_la_cita]],"",0)</f>
        <v/>
      </c>
      <c r="S458" s="14" t="str">
        <f>IFERROR(DAY(AVANZA[[#This Row],[FECHA AGENDA]]),"")</f>
        <v/>
      </c>
      <c r="T458" s="14" t="str">
        <f>IFERROR(MONTH(AVANZA[[#This Row],[FECHA AGENDA]]),"")</f>
        <v/>
      </c>
      <c r="U458" t="str" cm="1">
        <f t="array" ref="U458">_xlfn.XLOOKUP(AVANZA[[#This Row],[Num_Agrupacion_Pet_Atis]],Tabla1[[#All],[Numero_de_actuacion]],Tabla1[[#All],[Motivo_de_suspension]],"",0)</f>
        <v/>
      </c>
      <c r="V458" s="2" t="str" cm="1">
        <f t="array" ref="V458">_xlfn.XLOOKUP(AVANZA[[#This Row],[Num_Agrupacion_Pet_Atis]],Tabla1[[#All],[Numero_de_actuacion]],Tabla1[[#All],[No_identificacion_cliente]],"",0)</f>
        <v/>
      </c>
      <c r="W458" s="2" t="str" cm="1">
        <f t="array" ref="W458">_xlfn.XLOOKUP(AVANZA[[#This Row],[Num_Agrupacion_Pet_Atis]],Tabla1[[#All],[Numero_de_actuacion]],Tabla1[[#All],[Movil_de_contacto]],"",0)</f>
        <v/>
      </c>
      <c r="X458" s="14">
        <f>IF(OR(AVANZA[[#This Row],[ESTADO LEG]]="Legalizada grabacion",AVANZA[[#This Row],[ESTADO LEG]]="Legalizada aut"),1,0)</f>
        <v>0</v>
      </c>
      <c r="Y458" s="14">
        <f>IF(OR(AVANZA[[#This Row],[ESTADO LEG]]="pdte legalizar",AVANZA[[#This Row],[ESTADO LEG]]="No cruza"),1,0)</f>
        <v>1</v>
      </c>
      <c r="Z458" t="str" cm="1">
        <f t="array" ref="Z458">IF(AVANZA[[#This Row],[Variable]]="Terminada",LOWER(_xlfn.XLOOKUP(AVANZA[[#This Row],[ID_Peticion]],Tabla6[[#All],[NUM_PETICION]],Tabla6[[#All],[ESTADO_LEG]],"NO CRUZA",0)),AVANZA[[#This Row],[Variable]])</f>
        <v>pdte legalizar</v>
      </c>
      <c r="AA458" cm="1">
        <f t="array" ref="AA458">_xlfn.XLOOKUP(AVANZA[[#This Row],[ID_Peticion]],Tabla6[[#All],[NUM_PETICION]],Tabla6[[#All],[DIF_DIAS]],"",0)</f>
        <v>2</v>
      </c>
      <c r="AB458" s="2" cm="1">
        <f t="array" ref="AB458">IFERROR(_xlfn.XLOOKUP(AVANZA[[#This Row],[ID_Peticion]],Tabla6[[#All],[NUM_PETICION]],Tabla6[[#All],[FEC_LEGAL]],"",0),"")</f>
        <v>0</v>
      </c>
      <c r="AC458" s="14">
        <f ca="1">IF(AVANZA[[#This Row],[FECHA LEG]]&lt;&gt;0,IFERROR(AVANZA[[#This Row],[FECHA LEG]]-AVANZA[[#This Row],[FechaIniEstadoSubPetAtis]],0),TODAY()-AVANZA[[#This Row],[FechaIniEstadoSubPetAtis]])</f>
        <v>6</v>
      </c>
      <c r="AD458" s="35" t="str">
        <f ca="1">IF(AVANZA[[#This Row],[FINAL Vs LG]]&lt;&gt;0,IF(AVANZA[[#This Row],[FINAL Vs LG]]&lt;7.1,"100%",IF(AND(AVANZA[[#This Row],[FINAL Vs LG]]&gt;7.1,AVANZA[[#This Row],[FINAL Vs LG]]&lt;11.1),"50%","0%")),0)</f>
        <v>100%</v>
      </c>
      <c r="AE458" s="14">
        <f ca="1">VLOOKUP(DAY(TODAY()),BACK!F:G,2,0)</f>
        <v>14</v>
      </c>
      <c r="AF458" s="14">
        <f>BACK!$I$2</f>
        <v>24</v>
      </c>
      <c r="AG458" s="14">
        <f>IF(AVANZA[[#This Row],[Oferta_empaquetada_comisiones]]="SI",1,0)</f>
        <v>0</v>
      </c>
      <c r="AH458" s="36">
        <f>IF(AVANZA[[#This Row],[Variable]]="TERMINADA",IFERROR(VLOOKUP(AVANZA[[#This Row],[SUPERVISOR]],Tabla2[#All],4,0),0),)</f>
        <v>3.5</v>
      </c>
      <c r="AI458" s="14">
        <f>IF(AVANZA[[#This Row],[Producto]]="BA",1,0)</f>
        <v>0</v>
      </c>
      <c r="AJ458" s="14">
        <f>IF(AVANZA[[#This Row],[Producto]]="DUO",1,0)</f>
        <v>0</v>
      </c>
      <c r="AK458" s="14">
        <f>IF(AVANZA[[#This Row],[Producto]]="TRIO",1,0)</f>
        <v>1</v>
      </c>
      <c r="AL458" t="s">
        <v>870</v>
      </c>
      <c r="AM458">
        <v>-1</v>
      </c>
      <c r="AN458">
        <v>-1</v>
      </c>
      <c r="AO458" t="s">
        <v>16677</v>
      </c>
      <c r="AP458" s="1">
        <v>46152.588784722226</v>
      </c>
      <c r="AQ458">
        <v>-1</v>
      </c>
      <c r="AR458" t="s">
        <v>16678</v>
      </c>
      <c r="AS458">
        <v>-1</v>
      </c>
      <c r="AT458">
        <v>-1</v>
      </c>
      <c r="AU458">
        <v>-1</v>
      </c>
      <c r="AV458">
        <v>-1</v>
      </c>
      <c r="AW458">
        <v>-1</v>
      </c>
      <c r="AX458" t="s">
        <v>224</v>
      </c>
      <c r="AY458">
        <v>-1</v>
      </c>
      <c r="AZ458">
        <v>2026</v>
      </c>
      <c r="BA458">
        <v>5</v>
      </c>
      <c r="BB458">
        <v>11</v>
      </c>
      <c r="BC458">
        <v>-1</v>
      </c>
      <c r="BD458" t="s">
        <v>225</v>
      </c>
      <c r="BE458">
        <v>-1</v>
      </c>
      <c r="BF458">
        <v>20001624995375</v>
      </c>
      <c r="BG458" t="s">
        <v>376</v>
      </c>
      <c r="BH458" t="s">
        <v>377</v>
      </c>
      <c r="BI458" t="s">
        <v>16679</v>
      </c>
      <c r="BJ458">
        <v>-1</v>
      </c>
      <c r="BK458">
        <v>-1</v>
      </c>
      <c r="BL458">
        <v>-1</v>
      </c>
      <c r="BM458" t="s">
        <v>229</v>
      </c>
      <c r="BN458" t="s">
        <v>230</v>
      </c>
      <c r="BO458" t="s">
        <v>16680</v>
      </c>
      <c r="BP458" t="s">
        <v>380</v>
      </c>
      <c r="BQ458">
        <v>2026</v>
      </c>
      <c r="BR458">
        <v>5</v>
      </c>
      <c r="BS458">
        <v>10</v>
      </c>
      <c r="BT458" s="1">
        <v>46153.350949074076</v>
      </c>
      <c r="BU458" t="s">
        <v>233</v>
      </c>
      <c r="BV458" s="2">
        <v>46153</v>
      </c>
      <c r="BW458" t="s">
        <v>234</v>
      </c>
      <c r="BX458" s="2">
        <v>46152</v>
      </c>
      <c r="BY458" s="2">
        <v>46153</v>
      </c>
      <c r="BZ458" t="s">
        <v>235</v>
      </c>
      <c r="CA458" t="s">
        <v>937</v>
      </c>
      <c r="CB458" t="s">
        <v>938</v>
      </c>
      <c r="CC458" t="s">
        <v>16681</v>
      </c>
      <c r="CD458" t="s">
        <v>11745</v>
      </c>
      <c r="CE458">
        <v>-1</v>
      </c>
      <c r="CF458" t="s">
        <v>940</v>
      </c>
      <c r="CG458" t="s">
        <v>941</v>
      </c>
      <c r="CH458" t="s">
        <v>242</v>
      </c>
      <c r="CI458">
        <v>1015443152</v>
      </c>
      <c r="CJ458" t="s">
        <v>877</v>
      </c>
      <c r="CK458" t="s">
        <v>245</v>
      </c>
      <c r="CL458" t="s">
        <v>409</v>
      </c>
      <c r="CM458" t="s">
        <v>247</v>
      </c>
      <c r="CN458" t="s">
        <v>410</v>
      </c>
      <c r="CT458" t="s">
        <v>386</v>
      </c>
      <c r="CU458" t="s">
        <v>387</v>
      </c>
      <c r="CW458" t="s">
        <v>388</v>
      </c>
      <c r="CX458" t="s">
        <v>389</v>
      </c>
      <c r="DA458" t="s">
        <v>250</v>
      </c>
      <c r="DB458">
        <v>-1</v>
      </c>
      <c r="DF458" t="s">
        <v>251</v>
      </c>
      <c r="DJ458" t="s">
        <v>252</v>
      </c>
      <c r="DK458" t="s">
        <v>253</v>
      </c>
      <c r="DL458" t="s">
        <v>253</v>
      </c>
      <c r="DN458" t="s">
        <v>390</v>
      </c>
      <c r="DR458" t="s">
        <v>878</v>
      </c>
      <c r="DS458" t="s">
        <v>877</v>
      </c>
      <c r="DT458" t="s">
        <v>870</v>
      </c>
      <c r="DV458">
        <v>1</v>
      </c>
      <c r="DW458" t="s">
        <v>331</v>
      </c>
      <c r="ED458" s="2">
        <v>46153</v>
      </c>
      <c r="EF458">
        <v>16</v>
      </c>
      <c r="EP458" t="s">
        <v>258</v>
      </c>
      <c r="ES458" t="s">
        <v>14137</v>
      </c>
      <c r="FA458" t="s">
        <v>245</v>
      </c>
      <c r="FB458" t="s">
        <v>945</v>
      </c>
      <c r="FD458" t="s">
        <v>945</v>
      </c>
      <c r="FE458" t="s">
        <v>946</v>
      </c>
      <c r="FF458" t="s">
        <v>946</v>
      </c>
      <c r="FK458" t="s">
        <v>263</v>
      </c>
      <c r="FL458" t="s">
        <v>16682</v>
      </c>
      <c r="FN458" t="s">
        <v>410</v>
      </c>
      <c r="FO458" t="s">
        <v>414</v>
      </c>
      <c r="FR458">
        <v>126994</v>
      </c>
      <c r="GB458" t="s">
        <v>266</v>
      </c>
      <c r="GC458" t="s">
        <v>387</v>
      </c>
      <c r="GD458">
        <v>25016</v>
      </c>
      <c r="GF458">
        <v>2353</v>
      </c>
      <c r="GG458">
        <v>25424</v>
      </c>
      <c r="GI458">
        <v>100314</v>
      </c>
      <c r="GJ458">
        <v>25242</v>
      </c>
      <c r="GL458">
        <v>24327</v>
      </c>
      <c r="GM458">
        <v>151122</v>
      </c>
      <c r="GS458" t="s">
        <v>267</v>
      </c>
      <c r="GT458" s="2">
        <v>45199</v>
      </c>
      <c r="GU458" t="s">
        <v>268</v>
      </c>
      <c r="GV458" t="s">
        <v>335</v>
      </c>
      <c r="GW458" t="s">
        <v>394</v>
      </c>
      <c r="GZ458" t="s">
        <v>395</v>
      </c>
      <c r="HA458" t="s">
        <v>274</v>
      </c>
      <c r="HB458" t="s">
        <v>938</v>
      </c>
      <c r="HC458" t="s">
        <v>937</v>
      </c>
      <c r="HD458" t="s">
        <v>947</v>
      </c>
      <c r="HE458" t="s">
        <v>230</v>
      </c>
      <c r="HF458" t="s">
        <v>14138</v>
      </c>
      <c r="HR458" t="s">
        <v>278</v>
      </c>
      <c r="HV458">
        <v>131990</v>
      </c>
      <c r="HW458" t="s">
        <v>281</v>
      </c>
      <c r="HY458">
        <v>0</v>
      </c>
      <c r="HZ458">
        <v>0</v>
      </c>
      <c r="IA458" t="s">
        <v>281</v>
      </c>
      <c r="IB458" t="s">
        <v>281</v>
      </c>
      <c r="IE458" t="s">
        <v>283</v>
      </c>
      <c r="IF458" t="s">
        <v>283</v>
      </c>
      <c r="IG458" t="s">
        <v>283</v>
      </c>
      <c r="IH458" t="s">
        <v>284</v>
      </c>
      <c r="II458" t="s">
        <v>285</v>
      </c>
      <c r="IJ458" t="s">
        <v>286</v>
      </c>
      <c r="IK458" t="s">
        <v>278</v>
      </c>
      <c r="IL458" t="s">
        <v>346</v>
      </c>
      <c r="IM458" t="s">
        <v>288</v>
      </c>
      <c r="IN458" t="s">
        <v>289</v>
      </c>
      <c r="IP458" t="s">
        <v>290</v>
      </c>
      <c r="IQ458" t="s">
        <v>284</v>
      </c>
      <c r="IS458" t="s">
        <v>291</v>
      </c>
      <c r="IY458" t="s">
        <v>281</v>
      </c>
    </row>
    <row r="459" spans="1:259" x14ac:dyDescent="0.3">
      <c r="A459" s="14">
        <f>DAY(AVANZA[[#This Row],[FechaSeguimiento]])</f>
        <v>11</v>
      </c>
      <c r="B459" s="14">
        <f>MONTH(AVANZA[[#This Row],[FechaSeguimiento]])</f>
        <v>5</v>
      </c>
      <c r="C459"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459" t="str">
        <f>LOWER(IFERROR(VLOOKUP(AVANZA[[#This Row],[ID_Peticion]],CANCELADAS[#All],2,0),""))</f>
        <v>qt - recursos mal aprovisionados</v>
      </c>
      <c r="E459" t="str">
        <f>LOWER(IFERROR(VLOOKUP(AVANZA[[#This Row],[ID_Peticion]],CANCELADAS[#All],3,0),""))</f>
        <v>tecnico</v>
      </c>
      <c r="F459" t="str">
        <f>LOWER(IF(AVANZA[[#This Row],[CEDULA CLIENTE]]&lt;&gt;""," CC: " &amp; COUNTIFS(AVANZA[CEDULA CLIENTE],AVANZA[[#This Row],[CEDULA CLIENTE]]),"")&amp; IF(AVANZA[[#This Row],[Direccion]]&lt;&gt;""," DIR: " &amp; COUNTIFS(AVANZA[Direccion],AVANZA[[#This Row],[Direccion]]),""))</f>
        <v xml:space="preserve"> dir: 1</v>
      </c>
      <c r="G459" t="str">
        <f>IFERROR(VLOOKUP(AVANZA[[#This Row],[Cedula_Vendedor_Atis]],PLANTA[[#All],[CEDULA]:[LINEA]],3,0),"No Cruza")</f>
        <v>Marisol Avella</v>
      </c>
      <c r="H459" t="str">
        <f>IFERROR(VLOOKUP(AVANZA[[#This Row],[Cedula_Vendedor_Atis]],PLANTA[[#All],[CEDULA]:[LINEA]],4,0),"No Cruza")</f>
        <v>Fija</v>
      </c>
      <c r="I459" t="str">
        <f>LOWER(IF(AVANZA[[#This Row],[ATRIBUIBLE]]="",AVANZA[[#This Row],[Variable]],AVANZA[[#This Row],[ATRIBUIBLE]]))</f>
        <v>tecnico</v>
      </c>
      <c r="J459" s="14">
        <f>IF(AVANZA[[#This Row],[Variable]]=AVANZA[[#Headers],[TERMINADA]],1,0)</f>
        <v>0</v>
      </c>
      <c r="K459" s="14">
        <f>IF(AVANZA[[#This Row],[Variable]]=AVANZA[[#Headers],[ANULADA]],1,0)</f>
        <v>1</v>
      </c>
      <c r="L459" s="14">
        <f>IF(AVANZA[[#This Row],[Variable]]=AVANZA[[#Headers],[PENDIENTE]],1,0)</f>
        <v>0</v>
      </c>
      <c r="M459" s="14">
        <f>IF(AVANZA[[#This Row],[ESTADO AGENDA]]="AGENDADA",1,0)</f>
        <v>0</v>
      </c>
      <c r="N459" s="14">
        <f>IF(AVANZA[[#This Row],[ESTADO AGENDA]]="PENDIENTE DE AGENDAR",1,0)</f>
        <v>0</v>
      </c>
      <c r="O459" s="14">
        <f>IF(AVANZA[[#This Row],[ESTADO AGENDA]]="SUSPENDIDA",1,0)</f>
        <v>0</v>
      </c>
      <c r="P459" t="str" cm="1">
        <f t="array" ref="P459">_xlfn.XLOOKUP(AVANZA[[#This Row],[Num_Agrupacion_Pet_Atis]],Tabla1[[#All],[Numero_de_actuacion]],Tabla1[[#All],[Estado_de_la_orden]],"",0)</f>
        <v/>
      </c>
      <c r="Q459" s="2" t="str" cm="1">
        <f t="array" ref="Q459">_xlfn.XLOOKUP(AVANZA[[#This Row],[Num_Agrupacion_Pet_Atis]],Tabla1[[#All],[Numero_de_actuacion]],Tabla1[[#All],[Fecha_de_la_cita]],"",0)</f>
        <v/>
      </c>
      <c r="R459" t="str" cm="1">
        <f t="array" ref="R459">_xlfn.XLOOKUP(AVANZA[[#This Row],[Num_Agrupacion_Pet_Atis]],Tabla1[[#All],[Numero_de_actuacion]],Tabla1[[#All],[Franja_horaria_de_la_cita]],"",0)</f>
        <v/>
      </c>
      <c r="S459" s="14" t="str">
        <f>IFERROR(DAY(AVANZA[[#This Row],[FECHA AGENDA]]),"")</f>
        <v/>
      </c>
      <c r="T459" s="14" t="str">
        <f>IFERROR(MONTH(AVANZA[[#This Row],[FECHA AGENDA]]),"")</f>
        <v/>
      </c>
      <c r="U459" t="str" cm="1">
        <f t="array" ref="U459">_xlfn.XLOOKUP(AVANZA[[#This Row],[Num_Agrupacion_Pet_Atis]],Tabla1[[#All],[Numero_de_actuacion]],Tabla1[[#All],[Motivo_de_suspension]],"",0)</f>
        <v/>
      </c>
      <c r="V459" s="2" t="str" cm="1">
        <f t="array" ref="V459">_xlfn.XLOOKUP(AVANZA[[#This Row],[Num_Agrupacion_Pet_Atis]],Tabla1[[#All],[Numero_de_actuacion]],Tabla1[[#All],[No_identificacion_cliente]],"",0)</f>
        <v/>
      </c>
      <c r="W459" s="2" t="str" cm="1">
        <f t="array" ref="W459">_xlfn.XLOOKUP(AVANZA[[#This Row],[Num_Agrupacion_Pet_Atis]],Tabla1[[#All],[Numero_de_actuacion]],Tabla1[[#All],[Movil_de_contacto]],"",0)</f>
        <v/>
      </c>
      <c r="X459" s="14">
        <f>IF(OR(AVANZA[[#This Row],[ESTADO LEG]]="Legalizada grabacion",AVANZA[[#This Row],[ESTADO LEG]]="Legalizada aut"),1,0)</f>
        <v>0</v>
      </c>
      <c r="Y459" s="14">
        <f>IF(OR(AVANZA[[#This Row],[ESTADO LEG]]="pdte legalizar",AVANZA[[#This Row],[ESTADO LEG]]="No cruza"),1,0)</f>
        <v>0</v>
      </c>
      <c r="Z459" t="str" cm="1">
        <f t="array" ref="Z459">IF(AVANZA[[#This Row],[Variable]]="Terminada",LOWER(_xlfn.XLOOKUP(AVANZA[[#This Row],[ID_Peticion]],Tabla6[[#All],[NUM_PETICION]],Tabla6[[#All],[ESTADO_LEG]],"NO CRUZA",0)),AVANZA[[#This Row],[Variable]])</f>
        <v>ANULADA</v>
      </c>
      <c r="AA459" t="str" cm="1">
        <f t="array" ref="AA459">_xlfn.XLOOKUP(AVANZA[[#This Row],[ID_Peticion]],Tabla6[[#All],[NUM_PETICION]],Tabla6[[#All],[DIF_DIAS]],"",0)</f>
        <v/>
      </c>
      <c r="AB459" s="2" t="str" cm="1">
        <f t="array" ref="AB459">IFERROR(_xlfn.XLOOKUP(AVANZA[[#This Row],[ID_Peticion]],Tabla6[[#All],[NUM_PETICION]],Tabla6[[#All],[FEC_LEGAL]],"",0),"")</f>
        <v/>
      </c>
      <c r="AC459" s="14">
        <f ca="1">IF(AVANZA[[#This Row],[FECHA LEG]]&lt;&gt;0,IFERROR(AVANZA[[#This Row],[FECHA LEG]]-AVANZA[[#This Row],[FechaIniEstadoSubPetAtis]],0),TODAY()-AVANZA[[#This Row],[FechaIniEstadoSubPetAtis]])</f>
        <v>0</v>
      </c>
      <c r="AD459" s="35">
        <f ca="1">IF(AVANZA[[#This Row],[FINAL Vs LG]]&lt;&gt;0,IF(AVANZA[[#This Row],[FINAL Vs LG]]&lt;7.1,"100%",IF(AND(AVANZA[[#This Row],[FINAL Vs LG]]&gt;7.1,AVANZA[[#This Row],[FINAL Vs LG]]&lt;11.1),"50%","0%")),0)</f>
        <v>0</v>
      </c>
      <c r="AE459" s="14">
        <f ca="1">VLOOKUP(DAY(TODAY()),BACK!F:G,2,0)</f>
        <v>14</v>
      </c>
      <c r="AF459" s="14">
        <f>BACK!$I$2</f>
        <v>24</v>
      </c>
      <c r="AG459" s="14">
        <f>IF(AVANZA[[#This Row],[Oferta_empaquetada_comisiones]]="SI",1,0)</f>
        <v>0</v>
      </c>
      <c r="AH459" s="36">
        <f>IF(AVANZA[[#This Row],[Variable]]="TERMINADA",IFERROR(VLOOKUP(AVANZA[[#This Row],[SUPERVISOR]],Tabla2[#All],4,0),0),)</f>
        <v>0</v>
      </c>
      <c r="AI459" s="14">
        <f>IF(AVANZA[[#This Row],[Producto]]="BA",1,0)</f>
        <v>0</v>
      </c>
      <c r="AJ459" s="14">
        <f>IF(AVANZA[[#This Row],[Producto]]="DUO",1,0)</f>
        <v>0</v>
      </c>
      <c r="AK459" s="14">
        <f>IF(AVANZA[[#This Row],[Producto]]="TRIO",1,0)</f>
        <v>1</v>
      </c>
      <c r="AL459" t="s">
        <v>870</v>
      </c>
      <c r="AM459">
        <v>-1</v>
      </c>
      <c r="AN459">
        <v>-1</v>
      </c>
      <c r="AO459" t="s">
        <v>16683</v>
      </c>
      <c r="AP459" s="1">
        <v>46150.685798611114</v>
      </c>
      <c r="AQ459">
        <v>-1</v>
      </c>
      <c r="AR459" t="s">
        <v>16684</v>
      </c>
      <c r="AS459">
        <v>-1</v>
      </c>
      <c r="AT459">
        <v>-1</v>
      </c>
      <c r="AU459">
        <v>-1</v>
      </c>
      <c r="AV459">
        <v>-1</v>
      </c>
      <c r="AW459">
        <v>-1</v>
      </c>
      <c r="AX459" t="s">
        <v>224</v>
      </c>
      <c r="AY459">
        <v>-1</v>
      </c>
      <c r="AZ459">
        <v>2026</v>
      </c>
      <c r="BA459">
        <v>5</v>
      </c>
      <c r="BB459">
        <v>11</v>
      </c>
      <c r="BC459">
        <v>-1</v>
      </c>
      <c r="BD459" t="s">
        <v>225</v>
      </c>
      <c r="BE459">
        <v>-1</v>
      </c>
      <c r="BF459">
        <v>20001624629190</v>
      </c>
      <c r="BG459" t="s">
        <v>376</v>
      </c>
      <c r="BH459" t="s">
        <v>377</v>
      </c>
      <c r="BI459" t="s">
        <v>16685</v>
      </c>
      <c r="BJ459">
        <v>-1</v>
      </c>
      <c r="BK459">
        <v>-1</v>
      </c>
      <c r="BL459">
        <v>-1</v>
      </c>
      <c r="BM459" t="s">
        <v>573</v>
      </c>
      <c r="BN459" t="s">
        <v>230</v>
      </c>
      <c r="BO459" t="s">
        <v>16686</v>
      </c>
      <c r="BP459" t="s">
        <v>380</v>
      </c>
      <c r="BQ459">
        <v>2026</v>
      </c>
      <c r="BR459">
        <v>5</v>
      </c>
      <c r="BS459">
        <v>8</v>
      </c>
      <c r="BT459" s="1">
        <v>46153.576331018521</v>
      </c>
      <c r="BU459" t="s">
        <v>575</v>
      </c>
      <c r="BV459" s="2">
        <v>46153</v>
      </c>
      <c r="BW459" t="s">
        <v>576</v>
      </c>
      <c r="BX459" s="2">
        <v>46150</v>
      </c>
      <c r="BY459" s="2">
        <v>46153</v>
      </c>
      <c r="BZ459" t="s">
        <v>235</v>
      </c>
      <c r="CA459" t="s">
        <v>297</v>
      </c>
      <c r="CB459" t="s">
        <v>297</v>
      </c>
      <c r="CC459" t="s">
        <v>16687</v>
      </c>
      <c r="CD459" t="s">
        <v>474</v>
      </c>
      <c r="CE459">
        <v>-1</v>
      </c>
      <c r="CF459" t="s">
        <v>300</v>
      </c>
      <c r="CG459" t="s">
        <v>301</v>
      </c>
      <c r="CH459" t="s">
        <v>242</v>
      </c>
      <c r="CI459">
        <v>1015443152</v>
      </c>
      <c r="CJ459" t="s">
        <v>877</v>
      </c>
      <c r="CK459" t="s">
        <v>245</v>
      </c>
      <c r="CL459" t="s">
        <v>409</v>
      </c>
      <c r="CM459" t="s">
        <v>247</v>
      </c>
      <c r="CN459" t="s">
        <v>410</v>
      </c>
      <c r="CT459" t="s">
        <v>386</v>
      </c>
      <c r="CU459" t="s">
        <v>387</v>
      </c>
      <c r="CW459" t="s">
        <v>388</v>
      </c>
      <c r="CX459" t="s">
        <v>389</v>
      </c>
      <c r="CY459" t="s">
        <v>1276</v>
      </c>
      <c r="DA459" t="s">
        <v>250</v>
      </c>
      <c r="DB459">
        <v>-1</v>
      </c>
      <c r="DF459" t="s">
        <v>955</v>
      </c>
      <c r="DJ459" t="s">
        <v>252</v>
      </c>
      <c r="DK459" t="s">
        <v>253</v>
      </c>
      <c r="DL459" t="s">
        <v>253</v>
      </c>
      <c r="DN459" t="s">
        <v>390</v>
      </c>
      <c r="DR459" t="s">
        <v>878</v>
      </c>
      <c r="DS459" t="s">
        <v>877</v>
      </c>
      <c r="DT459" t="s">
        <v>870</v>
      </c>
      <c r="DV459">
        <v>1</v>
      </c>
      <c r="DW459" t="s">
        <v>283</v>
      </c>
      <c r="EB459" t="s">
        <v>696</v>
      </c>
      <c r="ED459" s="2">
        <v>46153</v>
      </c>
      <c r="EF459">
        <v>16</v>
      </c>
      <c r="EP459" t="s">
        <v>258</v>
      </c>
      <c r="FA459" t="s">
        <v>245</v>
      </c>
      <c r="FB459" t="s">
        <v>308</v>
      </c>
      <c r="FD459" t="s">
        <v>308</v>
      </c>
      <c r="FE459" t="s">
        <v>309</v>
      </c>
      <c r="FF459" t="s">
        <v>309</v>
      </c>
      <c r="FK459" t="s">
        <v>263</v>
      </c>
      <c r="FL459" t="s">
        <v>16688</v>
      </c>
      <c r="FN459" t="s">
        <v>410</v>
      </c>
      <c r="FO459" t="s">
        <v>414</v>
      </c>
      <c r="FR459">
        <v>0</v>
      </c>
      <c r="GB459" t="s">
        <v>266</v>
      </c>
      <c r="GM459">
        <v>0</v>
      </c>
      <c r="GS459" t="s">
        <v>267</v>
      </c>
      <c r="GT459" s="2"/>
      <c r="GU459" t="s">
        <v>268</v>
      </c>
      <c r="GV459" t="s">
        <v>335</v>
      </c>
      <c r="GW459" t="s">
        <v>394</v>
      </c>
      <c r="GZ459" t="s">
        <v>395</v>
      </c>
      <c r="HE459" t="s">
        <v>230</v>
      </c>
      <c r="HF459" t="s">
        <v>2450</v>
      </c>
      <c r="HR459" t="s">
        <v>278</v>
      </c>
      <c r="HV459">
        <v>131990</v>
      </c>
      <c r="HW459" t="s">
        <v>281</v>
      </c>
      <c r="HY459">
        <v>0</v>
      </c>
      <c r="HZ459">
        <v>0</v>
      </c>
      <c r="IA459" t="s">
        <v>279</v>
      </c>
      <c r="IB459" t="s">
        <v>281</v>
      </c>
      <c r="IC459" t="s">
        <v>16689</v>
      </c>
      <c r="IE459" t="s">
        <v>283</v>
      </c>
      <c r="IF459" t="s">
        <v>283</v>
      </c>
      <c r="IG459" t="s">
        <v>283</v>
      </c>
      <c r="IH459" t="s">
        <v>284</v>
      </c>
      <c r="II459" t="s">
        <v>285</v>
      </c>
      <c r="IJ459" t="s">
        <v>286</v>
      </c>
      <c r="IK459" t="s">
        <v>278</v>
      </c>
      <c r="IL459" t="s">
        <v>346</v>
      </c>
      <c r="IM459" t="s">
        <v>288</v>
      </c>
      <c r="IN459" t="s">
        <v>958</v>
      </c>
      <c r="IP459" t="s">
        <v>1279</v>
      </c>
      <c r="IQ459" t="s">
        <v>284</v>
      </c>
      <c r="IR459" t="s">
        <v>304</v>
      </c>
      <c r="IS459" t="s">
        <v>291</v>
      </c>
      <c r="IT459" t="s">
        <v>561</v>
      </c>
      <c r="IY459" t="s">
        <v>281</v>
      </c>
    </row>
    <row r="460" spans="1:259" x14ac:dyDescent="0.3">
      <c r="A460" s="14">
        <f>DAY(AVANZA[[#This Row],[FechaSeguimiento]])</f>
        <v>11</v>
      </c>
      <c r="B460" s="14">
        <f>MONTH(AVANZA[[#This Row],[FechaSeguimiento]])</f>
        <v>5</v>
      </c>
      <c r="C460"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460" t="str">
        <f>LOWER(IFERROR(VLOOKUP(AVANZA[[#This Row],[ID_Peticion]],CANCELADAS[#All],2,0),""))</f>
        <v/>
      </c>
      <c r="E460" t="str">
        <f>LOWER(IFERROR(VLOOKUP(AVANZA[[#This Row],[ID_Peticion]],CANCELADAS[#All],3,0),""))</f>
        <v/>
      </c>
      <c r="F460" t="str">
        <f>LOWER(IF(AVANZA[[#This Row],[CEDULA CLIENTE]]&lt;&gt;""," CC: " &amp; COUNTIFS(AVANZA[CEDULA CLIENTE],AVANZA[[#This Row],[CEDULA CLIENTE]]),"")&amp; IF(AVANZA[[#This Row],[Direccion]]&lt;&gt;""," DIR: " &amp; COUNTIFS(AVANZA[Direccion],AVANZA[[#This Row],[Direccion]]),""))</f>
        <v xml:space="preserve"> dir: 1</v>
      </c>
      <c r="G460" t="str">
        <f>IFERROR(VLOOKUP(AVANZA[[#This Row],[Cedula_Vendedor_Atis]],PLANTA[[#All],[CEDULA]:[LINEA]],3,0),"No Cruza")</f>
        <v>Marisol Avella</v>
      </c>
      <c r="H460" t="str">
        <f>IFERROR(VLOOKUP(AVANZA[[#This Row],[Cedula_Vendedor_Atis]],PLANTA[[#All],[CEDULA]:[LINEA]],4,0),"No Cruza")</f>
        <v>Fija</v>
      </c>
      <c r="I460" t="str">
        <f>LOWER(IF(AVANZA[[#This Row],[ATRIBUIBLE]]="",AVANZA[[#This Row],[Variable]],AVANZA[[#This Row],[ATRIBUIBLE]]))</f>
        <v>terminada</v>
      </c>
      <c r="J460" s="14">
        <f>IF(AVANZA[[#This Row],[Variable]]=AVANZA[[#Headers],[TERMINADA]],1,0)</f>
        <v>1</v>
      </c>
      <c r="K460" s="14">
        <f>IF(AVANZA[[#This Row],[Variable]]=AVANZA[[#Headers],[ANULADA]],1,0)</f>
        <v>0</v>
      </c>
      <c r="L460" s="14">
        <f>IF(AVANZA[[#This Row],[Variable]]=AVANZA[[#Headers],[PENDIENTE]],1,0)</f>
        <v>0</v>
      </c>
      <c r="M460" s="14">
        <f>IF(AVANZA[[#This Row],[ESTADO AGENDA]]="AGENDADA",1,0)</f>
        <v>0</v>
      </c>
      <c r="N460" s="14">
        <f>IF(AVANZA[[#This Row],[ESTADO AGENDA]]="PENDIENTE DE AGENDAR",1,0)</f>
        <v>0</v>
      </c>
      <c r="O460" s="14">
        <f>IF(AVANZA[[#This Row],[ESTADO AGENDA]]="SUSPENDIDA",1,0)</f>
        <v>0</v>
      </c>
      <c r="P460" t="str" cm="1">
        <f t="array" ref="P460">_xlfn.XLOOKUP(AVANZA[[#This Row],[Num_Agrupacion_Pet_Atis]],Tabla1[[#All],[Numero_de_actuacion]],Tabla1[[#All],[Estado_de_la_orden]],"",0)</f>
        <v/>
      </c>
      <c r="Q460" s="2" t="str" cm="1">
        <f t="array" ref="Q460">_xlfn.XLOOKUP(AVANZA[[#This Row],[Num_Agrupacion_Pet_Atis]],Tabla1[[#All],[Numero_de_actuacion]],Tabla1[[#All],[Fecha_de_la_cita]],"",0)</f>
        <v/>
      </c>
      <c r="R460" t="str" cm="1">
        <f t="array" ref="R460">_xlfn.XLOOKUP(AVANZA[[#This Row],[Num_Agrupacion_Pet_Atis]],Tabla1[[#All],[Numero_de_actuacion]],Tabla1[[#All],[Franja_horaria_de_la_cita]],"",0)</f>
        <v/>
      </c>
      <c r="S460" s="14" t="str">
        <f>IFERROR(DAY(AVANZA[[#This Row],[FECHA AGENDA]]),"")</f>
        <v/>
      </c>
      <c r="T460" s="14" t="str">
        <f>IFERROR(MONTH(AVANZA[[#This Row],[FECHA AGENDA]]),"")</f>
        <v/>
      </c>
      <c r="U460" t="str" cm="1">
        <f t="array" ref="U460">_xlfn.XLOOKUP(AVANZA[[#This Row],[Num_Agrupacion_Pet_Atis]],Tabla1[[#All],[Numero_de_actuacion]],Tabla1[[#All],[Motivo_de_suspension]],"",0)</f>
        <v/>
      </c>
      <c r="V460" s="2" t="str" cm="1">
        <f t="array" ref="V460">_xlfn.XLOOKUP(AVANZA[[#This Row],[Num_Agrupacion_Pet_Atis]],Tabla1[[#All],[Numero_de_actuacion]],Tabla1[[#All],[No_identificacion_cliente]],"",0)</f>
        <v/>
      </c>
      <c r="W460" s="2" t="str" cm="1">
        <f t="array" ref="W460">_xlfn.XLOOKUP(AVANZA[[#This Row],[Num_Agrupacion_Pet_Atis]],Tabla1[[#All],[Numero_de_actuacion]],Tabla1[[#All],[Movil_de_contacto]],"",0)</f>
        <v/>
      </c>
      <c r="X460" s="14">
        <f>IF(OR(AVANZA[[#This Row],[ESTADO LEG]]="Legalizada grabacion",AVANZA[[#This Row],[ESTADO LEG]]="Legalizada aut"),1,0)</f>
        <v>0</v>
      </c>
      <c r="Y460" s="14">
        <f>IF(OR(AVANZA[[#This Row],[ESTADO LEG]]="pdte legalizar",AVANZA[[#This Row],[ESTADO LEG]]="No cruza"),1,0)</f>
        <v>1</v>
      </c>
      <c r="Z460" t="str" cm="1">
        <f t="array" ref="Z460">IF(AVANZA[[#This Row],[Variable]]="Terminada",LOWER(_xlfn.XLOOKUP(AVANZA[[#This Row],[ID_Peticion]],Tabla6[[#All],[NUM_PETICION]],Tabla6[[#All],[ESTADO_LEG]],"NO CRUZA",0)),AVANZA[[#This Row],[Variable]])</f>
        <v>pdte legalizar</v>
      </c>
      <c r="AA460" cm="1">
        <f t="array" ref="AA460">_xlfn.XLOOKUP(AVANZA[[#This Row],[ID_Peticion]],Tabla6[[#All],[NUM_PETICION]],Tabla6[[#All],[DIF_DIAS]],"",0)</f>
        <v>2</v>
      </c>
      <c r="AB460" s="2" cm="1">
        <f t="array" ref="AB460">IFERROR(_xlfn.XLOOKUP(AVANZA[[#This Row],[ID_Peticion]],Tabla6[[#All],[NUM_PETICION]],Tabla6[[#All],[FEC_LEGAL]],"",0),"")</f>
        <v>0</v>
      </c>
      <c r="AC460" s="14">
        <f ca="1">IF(AVANZA[[#This Row],[FECHA LEG]]&lt;&gt;0,IFERROR(AVANZA[[#This Row],[FECHA LEG]]-AVANZA[[#This Row],[FechaIniEstadoSubPetAtis]],0),TODAY()-AVANZA[[#This Row],[FechaIniEstadoSubPetAtis]])</f>
        <v>6</v>
      </c>
      <c r="AD460" s="35" t="str">
        <f ca="1">IF(AVANZA[[#This Row],[FINAL Vs LG]]&lt;&gt;0,IF(AVANZA[[#This Row],[FINAL Vs LG]]&lt;7.1,"100%",IF(AND(AVANZA[[#This Row],[FINAL Vs LG]]&gt;7.1,AVANZA[[#This Row],[FINAL Vs LG]]&lt;11.1),"50%","0%")),0)</f>
        <v>100%</v>
      </c>
      <c r="AE460" s="14">
        <f ca="1">VLOOKUP(DAY(TODAY()),BACK!F:G,2,0)</f>
        <v>14</v>
      </c>
      <c r="AF460" s="14">
        <f>BACK!$I$2</f>
        <v>24</v>
      </c>
      <c r="AG460" s="14">
        <f>IF(AVANZA[[#This Row],[Oferta_empaquetada_comisiones]]="SI",1,0)</f>
        <v>0</v>
      </c>
      <c r="AH460" s="36">
        <f>IF(AVANZA[[#This Row],[Variable]]="TERMINADA",IFERROR(VLOOKUP(AVANZA[[#This Row],[SUPERVISOR]],Tabla2[#All],4,0),0),)</f>
        <v>3.5</v>
      </c>
      <c r="AI460" s="14">
        <f>IF(AVANZA[[#This Row],[Producto]]="BA",1,0)</f>
        <v>1</v>
      </c>
      <c r="AJ460" s="14">
        <f>IF(AVANZA[[#This Row],[Producto]]="DUO",1,0)</f>
        <v>0</v>
      </c>
      <c r="AK460" s="14">
        <f>IF(AVANZA[[#This Row],[Producto]]="TRIO",1,0)</f>
        <v>0</v>
      </c>
      <c r="AL460" t="s">
        <v>456</v>
      </c>
      <c r="AM460">
        <v>-1</v>
      </c>
      <c r="AN460">
        <v>-1</v>
      </c>
      <c r="AO460" t="s">
        <v>16690</v>
      </c>
      <c r="AP460" s="1">
        <v>46149.503564814811</v>
      </c>
      <c r="AQ460">
        <v>-1</v>
      </c>
      <c r="AR460" t="s">
        <v>16691</v>
      </c>
      <c r="AS460">
        <v>-1</v>
      </c>
      <c r="AT460">
        <v>-1</v>
      </c>
      <c r="AU460">
        <v>-1</v>
      </c>
      <c r="AV460">
        <v>-1</v>
      </c>
      <c r="AW460">
        <v>-1</v>
      </c>
      <c r="AX460" t="s">
        <v>224</v>
      </c>
      <c r="AY460">
        <v>-1</v>
      </c>
      <c r="AZ460">
        <v>2026</v>
      </c>
      <c r="BA460">
        <v>5</v>
      </c>
      <c r="BB460">
        <v>11</v>
      </c>
      <c r="BC460">
        <v>-1</v>
      </c>
      <c r="BD460" t="s">
        <v>225</v>
      </c>
      <c r="BE460">
        <v>-1</v>
      </c>
      <c r="BF460">
        <v>20001624021345</v>
      </c>
      <c r="BG460" t="s">
        <v>319</v>
      </c>
      <c r="BH460" t="s">
        <v>320</v>
      </c>
      <c r="BI460" t="s">
        <v>16692</v>
      </c>
      <c r="BJ460">
        <v>-1</v>
      </c>
      <c r="BK460">
        <v>-1</v>
      </c>
      <c r="BL460">
        <v>-1</v>
      </c>
      <c r="BM460" t="s">
        <v>229</v>
      </c>
      <c r="BN460" t="s">
        <v>230</v>
      </c>
      <c r="BO460" t="s">
        <v>16693</v>
      </c>
      <c r="BP460" t="s">
        <v>380</v>
      </c>
      <c r="BQ460">
        <v>2026</v>
      </c>
      <c r="BR460">
        <v>5</v>
      </c>
      <c r="BS460">
        <v>7</v>
      </c>
      <c r="BT460" s="1">
        <v>46153.503263888888</v>
      </c>
      <c r="BU460" t="s">
        <v>233</v>
      </c>
      <c r="BV460" s="2">
        <v>46153</v>
      </c>
      <c r="BW460" t="s">
        <v>234</v>
      </c>
      <c r="BX460" s="2">
        <v>46149</v>
      </c>
      <c r="BY460" s="2">
        <v>46153</v>
      </c>
      <c r="BZ460" t="s">
        <v>235</v>
      </c>
      <c r="CA460" t="s">
        <v>896</v>
      </c>
      <c r="CB460" t="s">
        <v>752</v>
      </c>
      <c r="CC460" t="s">
        <v>16694</v>
      </c>
      <c r="CD460" t="s">
        <v>3736</v>
      </c>
      <c r="CE460">
        <v>-1</v>
      </c>
      <c r="CF460" t="s">
        <v>899</v>
      </c>
      <c r="CG460" t="s">
        <v>756</v>
      </c>
      <c r="CH460" t="s">
        <v>242</v>
      </c>
      <c r="CI460">
        <v>1018514067</v>
      </c>
      <c r="CJ460" t="s">
        <v>464</v>
      </c>
      <c r="CK460" t="s">
        <v>245</v>
      </c>
      <c r="CL460" t="s">
        <v>409</v>
      </c>
      <c r="CM460" t="s">
        <v>247</v>
      </c>
      <c r="CN460" t="s">
        <v>410</v>
      </c>
      <c r="CT460" t="s">
        <v>249</v>
      </c>
      <c r="CU460" t="s">
        <v>225</v>
      </c>
      <c r="CW460" t="s">
        <v>319</v>
      </c>
      <c r="CX460" t="s">
        <v>320</v>
      </c>
      <c r="DA460" t="s">
        <v>250</v>
      </c>
      <c r="DB460">
        <v>-1</v>
      </c>
      <c r="DF460" t="s">
        <v>251</v>
      </c>
      <c r="DJ460" t="s">
        <v>252</v>
      </c>
      <c r="DK460" t="s">
        <v>253</v>
      </c>
      <c r="DL460" t="s">
        <v>254</v>
      </c>
      <c r="DN460" t="s">
        <v>255</v>
      </c>
      <c r="DR460" t="s">
        <v>465</v>
      </c>
      <c r="DS460" t="s">
        <v>464</v>
      </c>
      <c r="DT460" t="s">
        <v>463</v>
      </c>
      <c r="DV460">
        <v>1</v>
      </c>
      <c r="DW460" t="s">
        <v>623</v>
      </c>
      <c r="ED460" s="2">
        <v>46153</v>
      </c>
      <c r="EE460" t="s">
        <v>900</v>
      </c>
      <c r="EF460">
        <v>16</v>
      </c>
      <c r="EP460" t="s">
        <v>258</v>
      </c>
      <c r="ES460" t="s">
        <v>14385</v>
      </c>
      <c r="FA460" t="s">
        <v>245</v>
      </c>
      <c r="FB460" t="s">
        <v>763</v>
      </c>
      <c r="FD460" t="s">
        <v>763</v>
      </c>
      <c r="FE460" t="s">
        <v>902</v>
      </c>
      <c r="FF460" t="s">
        <v>903</v>
      </c>
      <c r="FK460" t="s">
        <v>263</v>
      </c>
      <c r="FL460" t="s">
        <v>16695</v>
      </c>
      <c r="FN460" t="s">
        <v>410</v>
      </c>
      <c r="FO460" t="s">
        <v>414</v>
      </c>
      <c r="FR460">
        <v>79824</v>
      </c>
      <c r="GB460" t="s">
        <v>266</v>
      </c>
      <c r="GC460" t="s">
        <v>225</v>
      </c>
      <c r="GD460">
        <v>0</v>
      </c>
      <c r="GF460">
        <v>0</v>
      </c>
      <c r="GG460">
        <v>25423</v>
      </c>
      <c r="GI460">
        <v>79824</v>
      </c>
      <c r="GJ460">
        <v>0</v>
      </c>
      <c r="GL460">
        <v>0</v>
      </c>
      <c r="GM460">
        <v>94990</v>
      </c>
      <c r="GS460" t="s">
        <v>267</v>
      </c>
      <c r="GT460" s="2">
        <v>43646</v>
      </c>
      <c r="GU460" t="s">
        <v>268</v>
      </c>
      <c r="GV460" t="s">
        <v>335</v>
      </c>
      <c r="GW460" t="s">
        <v>394</v>
      </c>
      <c r="GZ460" t="s">
        <v>395</v>
      </c>
      <c r="HA460" t="s">
        <v>497</v>
      </c>
      <c r="HB460" t="s">
        <v>900</v>
      </c>
      <c r="HC460" t="s">
        <v>900</v>
      </c>
      <c r="HD460" t="s">
        <v>761</v>
      </c>
      <c r="HE460" t="s">
        <v>230</v>
      </c>
      <c r="HF460" t="s">
        <v>16696</v>
      </c>
      <c r="HR460" t="s">
        <v>278</v>
      </c>
      <c r="HV460">
        <v>94990</v>
      </c>
      <c r="HW460" t="s">
        <v>281</v>
      </c>
      <c r="HY460">
        <v>0</v>
      </c>
      <c r="HZ460">
        <v>0</v>
      </c>
      <c r="IA460" t="s">
        <v>281</v>
      </c>
      <c r="IB460" t="s">
        <v>281</v>
      </c>
      <c r="IE460" t="s">
        <v>283</v>
      </c>
      <c r="IF460" t="s">
        <v>283</v>
      </c>
      <c r="IG460" t="s">
        <v>283</v>
      </c>
      <c r="IH460" t="s">
        <v>284</v>
      </c>
      <c r="II460" t="s">
        <v>285</v>
      </c>
      <c r="IJ460" t="s">
        <v>286</v>
      </c>
      <c r="IK460" t="s">
        <v>278</v>
      </c>
      <c r="IL460" t="s">
        <v>346</v>
      </c>
      <c r="IM460" t="s">
        <v>288</v>
      </c>
      <c r="IN460" t="s">
        <v>289</v>
      </c>
      <c r="IO460" t="s">
        <v>16697</v>
      </c>
      <c r="IP460" t="s">
        <v>290</v>
      </c>
      <c r="IQ460" t="s">
        <v>284</v>
      </c>
      <c r="IS460" t="s">
        <v>736</v>
      </c>
      <c r="IY460" t="s">
        <v>281</v>
      </c>
    </row>
    <row r="461" spans="1:259" x14ac:dyDescent="0.3">
      <c r="A461" s="14">
        <f>DAY(AVANZA[[#This Row],[FechaSeguimiento]])</f>
        <v>11</v>
      </c>
      <c r="B461" s="14">
        <f>MONTH(AVANZA[[#This Row],[FechaSeguimiento]])</f>
        <v>5</v>
      </c>
      <c r="C461"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461" t="str">
        <f>LOWER(IFERROR(VLOOKUP(AVANZA[[#This Row],[ID_Peticion]],CANCELADAS[#All],2,0),""))</f>
        <v>qt - no existe red ftth</v>
      </c>
      <c r="E461" t="str">
        <f>LOWER(IFERROR(VLOOKUP(AVANZA[[#This Row],[ID_Peticion]],CANCELADAS[#All],3,0),""))</f>
        <v>tecnico</v>
      </c>
      <c r="F461" t="str">
        <f>LOWER(IF(AVANZA[[#This Row],[CEDULA CLIENTE]]&lt;&gt;""," CC: " &amp; COUNTIFS(AVANZA[CEDULA CLIENTE],AVANZA[[#This Row],[CEDULA CLIENTE]]),"")&amp; IF(AVANZA[[#This Row],[Direccion]]&lt;&gt;""," DIR: " &amp; COUNTIFS(AVANZA[Direccion],AVANZA[[#This Row],[Direccion]]),""))</f>
        <v xml:space="preserve"> dir: 1</v>
      </c>
      <c r="G461" t="str">
        <f>IFERROR(VLOOKUP(AVANZA[[#This Row],[Cedula_Vendedor_Atis]],PLANTA[[#All],[CEDULA]:[LINEA]],3,0),"No Cruza")</f>
        <v>Marisol Avella</v>
      </c>
      <c r="H461" t="str">
        <f>IFERROR(VLOOKUP(AVANZA[[#This Row],[Cedula_Vendedor_Atis]],PLANTA[[#All],[CEDULA]:[LINEA]],4,0),"No Cruza")</f>
        <v>Fija</v>
      </c>
      <c r="I461" t="str">
        <f>LOWER(IF(AVANZA[[#This Row],[ATRIBUIBLE]]="",AVANZA[[#This Row],[Variable]],AVANZA[[#This Row],[ATRIBUIBLE]]))</f>
        <v>tecnico</v>
      </c>
      <c r="J461" s="14">
        <f>IF(AVANZA[[#This Row],[Variable]]=AVANZA[[#Headers],[TERMINADA]],1,0)</f>
        <v>0</v>
      </c>
      <c r="K461" s="14">
        <f>IF(AVANZA[[#This Row],[Variable]]=AVANZA[[#Headers],[ANULADA]],1,0)</f>
        <v>1</v>
      </c>
      <c r="L461" s="14">
        <f>IF(AVANZA[[#This Row],[Variable]]=AVANZA[[#Headers],[PENDIENTE]],1,0)</f>
        <v>0</v>
      </c>
      <c r="M461" s="14">
        <f>IF(AVANZA[[#This Row],[ESTADO AGENDA]]="AGENDADA",1,0)</f>
        <v>0</v>
      </c>
      <c r="N461" s="14">
        <f>IF(AVANZA[[#This Row],[ESTADO AGENDA]]="PENDIENTE DE AGENDAR",1,0)</f>
        <v>0</v>
      </c>
      <c r="O461" s="14">
        <f>IF(AVANZA[[#This Row],[ESTADO AGENDA]]="SUSPENDIDA",1,0)</f>
        <v>0</v>
      </c>
      <c r="P461" t="str" cm="1">
        <f t="array" ref="P461">_xlfn.XLOOKUP(AVANZA[[#This Row],[Num_Agrupacion_Pet_Atis]],Tabla1[[#All],[Numero_de_actuacion]],Tabla1[[#All],[Estado_de_la_orden]],"",0)</f>
        <v/>
      </c>
      <c r="Q461" s="2" t="str" cm="1">
        <f t="array" ref="Q461">_xlfn.XLOOKUP(AVANZA[[#This Row],[Num_Agrupacion_Pet_Atis]],Tabla1[[#All],[Numero_de_actuacion]],Tabla1[[#All],[Fecha_de_la_cita]],"",0)</f>
        <v/>
      </c>
      <c r="R461" t="str" cm="1">
        <f t="array" ref="R461">_xlfn.XLOOKUP(AVANZA[[#This Row],[Num_Agrupacion_Pet_Atis]],Tabla1[[#All],[Numero_de_actuacion]],Tabla1[[#All],[Franja_horaria_de_la_cita]],"",0)</f>
        <v/>
      </c>
      <c r="S461" s="14" t="str">
        <f>IFERROR(DAY(AVANZA[[#This Row],[FECHA AGENDA]]),"")</f>
        <v/>
      </c>
      <c r="T461" s="14" t="str">
        <f>IFERROR(MONTH(AVANZA[[#This Row],[FECHA AGENDA]]),"")</f>
        <v/>
      </c>
      <c r="U461" t="str" cm="1">
        <f t="array" ref="U461">_xlfn.XLOOKUP(AVANZA[[#This Row],[Num_Agrupacion_Pet_Atis]],Tabla1[[#All],[Numero_de_actuacion]],Tabla1[[#All],[Motivo_de_suspension]],"",0)</f>
        <v/>
      </c>
      <c r="V461" s="2" t="str" cm="1">
        <f t="array" ref="V461">_xlfn.XLOOKUP(AVANZA[[#This Row],[Num_Agrupacion_Pet_Atis]],Tabla1[[#All],[Numero_de_actuacion]],Tabla1[[#All],[No_identificacion_cliente]],"",0)</f>
        <v/>
      </c>
      <c r="W461" s="2" t="str" cm="1">
        <f t="array" ref="W461">_xlfn.XLOOKUP(AVANZA[[#This Row],[Num_Agrupacion_Pet_Atis]],Tabla1[[#All],[Numero_de_actuacion]],Tabla1[[#All],[Movil_de_contacto]],"",0)</f>
        <v/>
      </c>
      <c r="X461" s="14">
        <f>IF(OR(AVANZA[[#This Row],[ESTADO LEG]]="Legalizada grabacion",AVANZA[[#This Row],[ESTADO LEG]]="Legalizada aut"),1,0)</f>
        <v>0</v>
      </c>
      <c r="Y461" s="14">
        <f>IF(OR(AVANZA[[#This Row],[ESTADO LEG]]="pdte legalizar",AVANZA[[#This Row],[ESTADO LEG]]="No cruza"),1,0)</f>
        <v>0</v>
      </c>
      <c r="Z461" t="str" cm="1">
        <f t="array" ref="Z461">IF(AVANZA[[#This Row],[Variable]]="Terminada",LOWER(_xlfn.XLOOKUP(AVANZA[[#This Row],[ID_Peticion]],Tabla6[[#All],[NUM_PETICION]],Tabla6[[#All],[ESTADO_LEG]],"NO CRUZA",0)),AVANZA[[#This Row],[Variable]])</f>
        <v>ANULADA</v>
      </c>
      <c r="AA461" t="str" cm="1">
        <f t="array" ref="AA461">_xlfn.XLOOKUP(AVANZA[[#This Row],[ID_Peticion]],Tabla6[[#All],[NUM_PETICION]],Tabla6[[#All],[DIF_DIAS]],"",0)</f>
        <v/>
      </c>
      <c r="AB461" s="2" t="str" cm="1">
        <f t="array" ref="AB461">IFERROR(_xlfn.XLOOKUP(AVANZA[[#This Row],[ID_Peticion]],Tabla6[[#All],[NUM_PETICION]],Tabla6[[#All],[FEC_LEGAL]],"",0),"")</f>
        <v/>
      </c>
      <c r="AC461" s="14">
        <f ca="1">IF(AVANZA[[#This Row],[FECHA LEG]]&lt;&gt;0,IFERROR(AVANZA[[#This Row],[FECHA LEG]]-AVANZA[[#This Row],[FechaIniEstadoSubPetAtis]],0),TODAY()-AVANZA[[#This Row],[FechaIniEstadoSubPetAtis]])</f>
        <v>0</v>
      </c>
      <c r="AD461" s="35">
        <f ca="1">IF(AVANZA[[#This Row],[FINAL Vs LG]]&lt;&gt;0,IF(AVANZA[[#This Row],[FINAL Vs LG]]&lt;7.1,"100%",IF(AND(AVANZA[[#This Row],[FINAL Vs LG]]&gt;7.1,AVANZA[[#This Row],[FINAL Vs LG]]&lt;11.1),"50%","0%")),0)</f>
        <v>0</v>
      </c>
      <c r="AE461" s="14">
        <f ca="1">VLOOKUP(DAY(TODAY()),BACK!F:G,2,0)</f>
        <v>14</v>
      </c>
      <c r="AF461" s="14">
        <f>BACK!$I$2</f>
        <v>24</v>
      </c>
      <c r="AG461" s="14">
        <f>IF(AVANZA[[#This Row],[Oferta_empaquetada_comisiones]]="SI",1,0)</f>
        <v>0</v>
      </c>
      <c r="AH461" s="36">
        <f>IF(AVANZA[[#This Row],[Variable]]="TERMINADA",IFERROR(VLOOKUP(AVANZA[[#This Row],[SUPERVISOR]],Tabla2[#All],4,0),0),)</f>
        <v>0</v>
      </c>
      <c r="AI461" s="14">
        <f>IF(AVANZA[[#This Row],[Producto]]="BA",1,0)</f>
        <v>1</v>
      </c>
      <c r="AJ461" s="14">
        <f>IF(AVANZA[[#This Row],[Producto]]="DUO",1,0)</f>
        <v>0</v>
      </c>
      <c r="AK461" s="14">
        <f>IF(AVANZA[[#This Row],[Producto]]="TRIO",1,0)</f>
        <v>0</v>
      </c>
      <c r="AL461" t="s">
        <v>400</v>
      </c>
      <c r="AM461">
        <v>-1</v>
      </c>
      <c r="AN461">
        <v>-1</v>
      </c>
      <c r="AO461" t="s">
        <v>16698</v>
      </c>
      <c r="AP461" s="1">
        <v>46153.563726851855</v>
      </c>
      <c r="AQ461">
        <v>-1</v>
      </c>
      <c r="AR461" t="s">
        <v>16699</v>
      </c>
      <c r="AS461">
        <v>-1</v>
      </c>
      <c r="AT461">
        <v>-1</v>
      </c>
      <c r="AU461">
        <v>-1</v>
      </c>
      <c r="AV461">
        <v>-1</v>
      </c>
      <c r="AW461">
        <v>-1</v>
      </c>
      <c r="AX461" t="s">
        <v>224</v>
      </c>
      <c r="AY461">
        <v>-1</v>
      </c>
      <c r="AZ461">
        <v>2026</v>
      </c>
      <c r="BA461">
        <v>5</v>
      </c>
      <c r="BB461">
        <v>11</v>
      </c>
      <c r="BC461">
        <v>-1</v>
      </c>
      <c r="BD461" t="s">
        <v>225</v>
      </c>
      <c r="BE461">
        <v>-1</v>
      </c>
      <c r="BF461">
        <v>20001625987643</v>
      </c>
      <c r="BG461" t="s">
        <v>319</v>
      </c>
      <c r="BH461" t="s">
        <v>320</v>
      </c>
      <c r="BI461" t="s">
        <v>16700</v>
      </c>
      <c r="BJ461">
        <v>-1</v>
      </c>
      <c r="BK461">
        <v>-1</v>
      </c>
      <c r="BL461">
        <v>-1</v>
      </c>
      <c r="BM461" t="s">
        <v>573</v>
      </c>
      <c r="BN461" t="s">
        <v>230</v>
      </c>
      <c r="BO461" t="s">
        <v>16701</v>
      </c>
      <c r="BP461" t="s">
        <v>380</v>
      </c>
      <c r="BQ461">
        <v>2026</v>
      </c>
      <c r="BR461">
        <v>5</v>
      </c>
      <c r="BS461">
        <v>11</v>
      </c>
      <c r="BT461" s="1">
        <v>46153.564791666664</v>
      </c>
      <c r="BU461" t="s">
        <v>575</v>
      </c>
      <c r="BV461" s="2">
        <v>46153</v>
      </c>
      <c r="BW461" t="s">
        <v>576</v>
      </c>
      <c r="BX461" s="2">
        <v>46153</v>
      </c>
      <c r="BY461" s="2">
        <v>46153</v>
      </c>
      <c r="BZ461" t="s">
        <v>235</v>
      </c>
      <c r="CA461" t="s">
        <v>297</v>
      </c>
      <c r="CB461" t="s">
        <v>297</v>
      </c>
      <c r="CC461" t="s">
        <v>16702</v>
      </c>
      <c r="CD461" t="s">
        <v>3599</v>
      </c>
      <c r="CE461">
        <v>-1</v>
      </c>
      <c r="CF461" t="s">
        <v>300</v>
      </c>
      <c r="CG461" t="s">
        <v>301</v>
      </c>
      <c r="CH461" t="s">
        <v>242</v>
      </c>
      <c r="CI461">
        <v>1053346599</v>
      </c>
      <c r="CJ461" t="s">
        <v>408</v>
      </c>
      <c r="CK461" t="s">
        <v>245</v>
      </c>
      <c r="CL461" t="s">
        <v>409</v>
      </c>
      <c r="CM461" t="s">
        <v>247</v>
      </c>
      <c r="CN461" t="s">
        <v>410</v>
      </c>
      <c r="CT461" t="s">
        <v>330</v>
      </c>
      <c r="CU461" t="s">
        <v>225</v>
      </c>
      <c r="CW461" t="s">
        <v>319</v>
      </c>
      <c r="CX461" t="s">
        <v>320</v>
      </c>
      <c r="CY461" t="s">
        <v>13637</v>
      </c>
      <c r="DA461" t="s">
        <v>250</v>
      </c>
      <c r="DB461">
        <v>-1</v>
      </c>
      <c r="DF461" t="s">
        <v>14186</v>
      </c>
      <c r="DJ461" t="s">
        <v>252</v>
      </c>
      <c r="DK461" t="s">
        <v>253</v>
      </c>
      <c r="DL461" t="s">
        <v>253</v>
      </c>
      <c r="DN461" t="s">
        <v>255</v>
      </c>
      <c r="DR461" t="s">
        <v>411</v>
      </c>
      <c r="DS461" t="s">
        <v>408</v>
      </c>
      <c r="DT461" t="s">
        <v>407</v>
      </c>
      <c r="DV461">
        <v>1</v>
      </c>
      <c r="DW461" t="s">
        <v>283</v>
      </c>
      <c r="ED461" s="2">
        <v>46153</v>
      </c>
      <c r="EF461">
        <v>20</v>
      </c>
      <c r="EP461" t="s">
        <v>258</v>
      </c>
      <c r="FA461" t="s">
        <v>245</v>
      </c>
      <c r="FB461" t="s">
        <v>308</v>
      </c>
      <c r="FD461" t="s">
        <v>308</v>
      </c>
      <c r="FE461" t="s">
        <v>309</v>
      </c>
      <c r="FF461" t="s">
        <v>309</v>
      </c>
      <c r="FK461" t="s">
        <v>263</v>
      </c>
      <c r="FN461" t="s">
        <v>410</v>
      </c>
      <c r="FO461" t="s">
        <v>414</v>
      </c>
      <c r="FR461">
        <v>0</v>
      </c>
      <c r="GB461" t="s">
        <v>266</v>
      </c>
      <c r="GM461">
        <v>0</v>
      </c>
      <c r="GS461" t="s">
        <v>267</v>
      </c>
      <c r="GT461" s="2"/>
      <c r="GU461" t="s">
        <v>268</v>
      </c>
      <c r="GW461" t="s">
        <v>394</v>
      </c>
      <c r="GZ461" t="s">
        <v>395</v>
      </c>
      <c r="HE461" t="s">
        <v>230</v>
      </c>
      <c r="HF461" t="s">
        <v>14359</v>
      </c>
      <c r="HR461" t="s">
        <v>278</v>
      </c>
      <c r="HV461">
        <v>94990</v>
      </c>
      <c r="HW461" t="s">
        <v>281</v>
      </c>
      <c r="HY461">
        <v>0</v>
      </c>
      <c r="HZ461">
        <v>0</v>
      </c>
      <c r="IA461" t="s">
        <v>281</v>
      </c>
      <c r="IB461" t="s">
        <v>281</v>
      </c>
      <c r="IC461" t="s">
        <v>13638</v>
      </c>
      <c r="IE461" t="s">
        <v>283</v>
      </c>
      <c r="IF461" t="s">
        <v>283</v>
      </c>
      <c r="IG461" t="s">
        <v>283</v>
      </c>
      <c r="IH461" t="s">
        <v>284</v>
      </c>
      <c r="II461" t="s">
        <v>285</v>
      </c>
      <c r="IJ461" t="s">
        <v>286</v>
      </c>
      <c r="IK461" t="s">
        <v>278</v>
      </c>
      <c r="IL461" t="s">
        <v>346</v>
      </c>
      <c r="IM461" t="s">
        <v>288</v>
      </c>
      <c r="IN461" t="s">
        <v>290</v>
      </c>
      <c r="IP461" t="s">
        <v>290</v>
      </c>
      <c r="IQ461" t="s">
        <v>284</v>
      </c>
      <c r="IS461" t="s">
        <v>291</v>
      </c>
      <c r="IT461" t="s">
        <v>398</v>
      </c>
      <c r="IW461" t="s">
        <v>417</v>
      </c>
      <c r="IY461" t="s">
        <v>281</v>
      </c>
    </row>
    <row r="462" spans="1:259" x14ac:dyDescent="0.3">
      <c r="A462" s="14">
        <f>DAY(AVANZA[[#This Row],[FechaSeguimiento]])</f>
        <v>11</v>
      </c>
      <c r="B462" s="14">
        <f>MONTH(AVANZA[[#This Row],[FechaSeguimiento]])</f>
        <v>5</v>
      </c>
      <c r="C462"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462" t="str">
        <f>LOWER(IFERROR(VLOOKUP(AVANZA[[#This Row],[ID_Peticion]],CANCELADAS[#All],2,0),""))</f>
        <v/>
      </c>
      <c r="E462" t="str">
        <f>LOWER(IFERROR(VLOOKUP(AVANZA[[#This Row],[ID_Peticion]],CANCELADAS[#All],3,0),""))</f>
        <v/>
      </c>
      <c r="F462" t="str">
        <f>LOWER(IF(AVANZA[[#This Row],[CEDULA CLIENTE]]&lt;&gt;""," CC: " &amp; COUNTIFS(AVANZA[CEDULA CLIENTE],AVANZA[[#This Row],[CEDULA CLIENTE]]),"")&amp; IF(AVANZA[[#This Row],[Direccion]]&lt;&gt;""," DIR: " &amp; COUNTIFS(AVANZA[Direccion],AVANZA[[#This Row],[Direccion]]),""))</f>
        <v xml:space="preserve"> dir: 1</v>
      </c>
      <c r="G462" t="str">
        <f>IFERROR(VLOOKUP(AVANZA[[#This Row],[Cedula_Vendedor_Atis]],PLANTA[[#All],[CEDULA]:[LINEA]],3,0),"No Cruza")</f>
        <v>Marisol Avella</v>
      </c>
      <c r="H462" t="str">
        <f>IFERROR(VLOOKUP(AVANZA[[#This Row],[Cedula_Vendedor_Atis]],PLANTA[[#All],[CEDULA]:[LINEA]],4,0),"No Cruza")</f>
        <v>Fija</v>
      </c>
      <c r="I462" t="str">
        <f>LOWER(IF(AVANZA[[#This Row],[ATRIBUIBLE]]="",AVANZA[[#This Row],[Variable]],AVANZA[[#This Row],[ATRIBUIBLE]]))</f>
        <v>terminada</v>
      </c>
      <c r="J462" s="14">
        <f>IF(AVANZA[[#This Row],[Variable]]=AVANZA[[#Headers],[TERMINADA]],1,0)</f>
        <v>1</v>
      </c>
      <c r="K462" s="14">
        <f>IF(AVANZA[[#This Row],[Variable]]=AVANZA[[#Headers],[ANULADA]],1,0)</f>
        <v>0</v>
      </c>
      <c r="L462" s="14">
        <f>IF(AVANZA[[#This Row],[Variable]]=AVANZA[[#Headers],[PENDIENTE]],1,0)</f>
        <v>0</v>
      </c>
      <c r="M462" s="14">
        <f>IF(AVANZA[[#This Row],[ESTADO AGENDA]]="AGENDADA",1,0)</f>
        <v>0</v>
      </c>
      <c r="N462" s="14">
        <f>IF(AVANZA[[#This Row],[ESTADO AGENDA]]="PENDIENTE DE AGENDAR",1,0)</f>
        <v>0</v>
      </c>
      <c r="O462" s="14">
        <f>IF(AVANZA[[#This Row],[ESTADO AGENDA]]="SUSPENDIDA",1,0)</f>
        <v>0</v>
      </c>
      <c r="P462" t="str" cm="1">
        <f t="array" ref="P462">_xlfn.XLOOKUP(AVANZA[[#This Row],[Num_Agrupacion_Pet_Atis]],Tabla1[[#All],[Numero_de_actuacion]],Tabla1[[#All],[Estado_de_la_orden]],"",0)</f>
        <v/>
      </c>
      <c r="Q462" s="2" t="str" cm="1">
        <f t="array" ref="Q462">_xlfn.XLOOKUP(AVANZA[[#This Row],[Num_Agrupacion_Pet_Atis]],Tabla1[[#All],[Numero_de_actuacion]],Tabla1[[#All],[Fecha_de_la_cita]],"",0)</f>
        <v/>
      </c>
      <c r="R462" t="str" cm="1">
        <f t="array" ref="R462">_xlfn.XLOOKUP(AVANZA[[#This Row],[Num_Agrupacion_Pet_Atis]],Tabla1[[#All],[Numero_de_actuacion]],Tabla1[[#All],[Franja_horaria_de_la_cita]],"",0)</f>
        <v/>
      </c>
      <c r="S462" s="14" t="str">
        <f>IFERROR(DAY(AVANZA[[#This Row],[FECHA AGENDA]]),"")</f>
        <v/>
      </c>
      <c r="T462" s="14" t="str">
        <f>IFERROR(MONTH(AVANZA[[#This Row],[FECHA AGENDA]]),"")</f>
        <v/>
      </c>
      <c r="U462" t="str" cm="1">
        <f t="array" ref="U462">_xlfn.XLOOKUP(AVANZA[[#This Row],[Num_Agrupacion_Pet_Atis]],Tabla1[[#All],[Numero_de_actuacion]],Tabla1[[#All],[Motivo_de_suspension]],"",0)</f>
        <v/>
      </c>
      <c r="V462" s="2" t="str" cm="1">
        <f t="array" ref="V462">_xlfn.XLOOKUP(AVANZA[[#This Row],[Num_Agrupacion_Pet_Atis]],Tabla1[[#All],[Numero_de_actuacion]],Tabla1[[#All],[No_identificacion_cliente]],"",0)</f>
        <v/>
      </c>
      <c r="W462" s="2" t="str" cm="1">
        <f t="array" ref="W462">_xlfn.XLOOKUP(AVANZA[[#This Row],[Num_Agrupacion_Pet_Atis]],Tabla1[[#All],[Numero_de_actuacion]],Tabla1[[#All],[Movil_de_contacto]],"",0)</f>
        <v/>
      </c>
      <c r="X462" s="14">
        <f>IF(OR(AVANZA[[#This Row],[ESTADO LEG]]="Legalizada grabacion",AVANZA[[#This Row],[ESTADO LEG]]="Legalizada aut"),1,0)</f>
        <v>0</v>
      </c>
      <c r="Y462" s="14">
        <f>IF(OR(AVANZA[[#This Row],[ESTADO LEG]]="pdte legalizar",AVANZA[[#This Row],[ESTADO LEG]]="No cruza"),1,0)</f>
        <v>1</v>
      </c>
      <c r="Z462" t="str" cm="1">
        <f t="array" ref="Z462">IF(AVANZA[[#This Row],[Variable]]="Terminada",LOWER(_xlfn.XLOOKUP(AVANZA[[#This Row],[ID_Peticion]],Tabla6[[#All],[NUM_PETICION]],Tabla6[[#All],[ESTADO_LEG]],"NO CRUZA",0)),AVANZA[[#This Row],[Variable]])</f>
        <v>pdte legalizar</v>
      </c>
      <c r="AA462" cm="1">
        <f t="array" ref="AA462">_xlfn.XLOOKUP(AVANZA[[#This Row],[ID_Peticion]],Tabla6[[#All],[NUM_PETICION]],Tabla6[[#All],[DIF_DIAS]],"",0)</f>
        <v>2</v>
      </c>
      <c r="AB462" s="2" cm="1">
        <f t="array" ref="AB462">IFERROR(_xlfn.XLOOKUP(AVANZA[[#This Row],[ID_Peticion]],Tabla6[[#All],[NUM_PETICION]],Tabla6[[#All],[FEC_LEGAL]],"",0),"")</f>
        <v>0</v>
      </c>
      <c r="AC462" s="14">
        <f ca="1">IF(AVANZA[[#This Row],[FECHA LEG]]&lt;&gt;0,IFERROR(AVANZA[[#This Row],[FECHA LEG]]-AVANZA[[#This Row],[FechaIniEstadoSubPetAtis]],0),TODAY()-AVANZA[[#This Row],[FechaIniEstadoSubPetAtis]])</f>
        <v>6</v>
      </c>
      <c r="AD462" s="35" t="str">
        <f ca="1">IF(AVANZA[[#This Row],[FINAL Vs LG]]&lt;&gt;0,IF(AVANZA[[#This Row],[FINAL Vs LG]]&lt;7.1,"100%",IF(AND(AVANZA[[#This Row],[FINAL Vs LG]]&gt;7.1,AVANZA[[#This Row],[FINAL Vs LG]]&lt;11.1),"50%","0%")),0)</f>
        <v>100%</v>
      </c>
      <c r="AE462" s="14">
        <f ca="1">VLOOKUP(DAY(TODAY()),BACK!F:G,2,0)</f>
        <v>14</v>
      </c>
      <c r="AF462" s="14">
        <f>BACK!$I$2</f>
        <v>24</v>
      </c>
      <c r="AG462" s="14">
        <f>IF(AVANZA[[#This Row],[Oferta_empaquetada_comisiones]]="SI",1,0)</f>
        <v>0</v>
      </c>
      <c r="AH462" s="36">
        <f>IF(AVANZA[[#This Row],[Variable]]="TERMINADA",IFERROR(VLOOKUP(AVANZA[[#This Row],[SUPERVISOR]],Tabla2[#All],4,0),0),)</f>
        <v>3.5</v>
      </c>
      <c r="AI462" s="14">
        <f>IF(AVANZA[[#This Row],[Producto]]="BA",1,0)</f>
        <v>1</v>
      </c>
      <c r="AJ462" s="14">
        <f>IF(AVANZA[[#This Row],[Producto]]="DUO",1,0)</f>
        <v>0</v>
      </c>
      <c r="AK462" s="14">
        <f>IF(AVANZA[[#This Row],[Producto]]="TRIO",1,0)</f>
        <v>0</v>
      </c>
      <c r="AL462" t="s">
        <v>292</v>
      </c>
      <c r="AM462">
        <v>-1</v>
      </c>
      <c r="AN462">
        <v>-1</v>
      </c>
      <c r="AO462" t="s">
        <v>16703</v>
      </c>
      <c r="AP462" s="1">
        <v>46152.65965277778</v>
      </c>
      <c r="AQ462">
        <v>-1</v>
      </c>
      <c r="AR462" t="s">
        <v>16704</v>
      </c>
      <c r="AS462">
        <v>-1</v>
      </c>
      <c r="AT462">
        <v>-1</v>
      </c>
      <c r="AU462">
        <v>-1</v>
      </c>
      <c r="AV462">
        <v>-1</v>
      </c>
      <c r="AW462">
        <v>-1</v>
      </c>
      <c r="AX462" t="s">
        <v>224</v>
      </c>
      <c r="AY462">
        <v>-1</v>
      </c>
      <c r="AZ462">
        <v>2026</v>
      </c>
      <c r="BA462">
        <v>5</v>
      </c>
      <c r="BB462">
        <v>11</v>
      </c>
      <c r="BC462">
        <v>-1</v>
      </c>
      <c r="BD462" t="s">
        <v>225</v>
      </c>
      <c r="BE462">
        <v>-1</v>
      </c>
      <c r="BF462">
        <v>20001625085390</v>
      </c>
      <c r="BG462" t="s">
        <v>226</v>
      </c>
      <c r="BH462" t="s">
        <v>227</v>
      </c>
      <c r="BI462" t="s">
        <v>16705</v>
      </c>
      <c r="BJ462">
        <v>-1</v>
      </c>
      <c r="BK462">
        <v>-1</v>
      </c>
      <c r="BL462">
        <v>-1</v>
      </c>
      <c r="BM462" t="s">
        <v>229</v>
      </c>
      <c r="BN462" t="s">
        <v>230</v>
      </c>
      <c r="BO462" t="s">
        <v>16706</v>
      </c>
      <c r="BP462" t="s">
        <v>232</v>
      </c>
      <c r="BQ462">
        <v>2026</v>
      </c>
      <c r="BR462">
        <v>5</v>
      </c>
      <c r="BS462">
        <v>10</v>
      </c>
      <c r="BT462" s="1">
        <v>46153.690405092595</v>
      </c>
      <c r="BU462" t="s">
        <v>233</v>
      </c>
      <c r="BV462" s="2">
        <v>46153</v>
      </c>
      <c r="BW462" t="s">
        <v>234</v>
      </c>
      <c r="BX462" s="2">
        <v>46152</v>
      </c>
      <c r="BY462" s="2">
        <v>46153</v>
      </c>
      <c r="BZ462" t="s">
        <v>235</v>
      </c>
      <c r="CA462" t="s">
        <v>3067</v>
      </c>
      <c r="CB462" t="s">
        <v>989</v>
      </c>
      <c r="CC462" t="s">
        <v>16707</v>
      </c>
      <c r="CD462" t="s">
        <v>11680</v>
      </c>
      <c r="CE462">
        <v>-1</v>
      </c>
      <c r="CF462" t="s">
        <v>3066</v>
      </c>
      <c r="CG462" t="s">
        <v>992</v>
      </c>
      <c r="CH462" t="s">
        <v>491</v>
      </c>
      <c r="CI462">
        <v>22999736</v>
      </c>
      <c r="CJ462" t="s">
        <v>303</v>
      </c>
      <c r="CK462" t="s">
        <v>245</v>
      </c>
      <c r="CL462" t="s">
        <v>246</v>
      </c>
      <c r="CM462" t="s">
        <v>247</v>
      </c>
      <c r="CN462" t="s">
        <v>248</v>
      </c>
      <c r="CT462" t="s">
        <v>386</v>
      </c>
      <c r="CU462" t="s">
        <v>225</v>
      </c>
      <c r="CW462" t="s">
        <v>226</v>
      </c>
      <c r="CX462" t="s">
        <v>227</v>
      </c>
      <c r="DA462" t="s">
        <v>250</v>
      </c>
      <c r="DB462">
        <v>-1</v>
      </c>
      <c r="DF462" t="s">
        <v>251</v>
      </c>
      <c r="DJ462" t="s">
        <v>252</v>
      </c>
      <c r="DK462" t="s">
        <v>253</v>
      </c>
      <c r="DL462" t="s">
        <v>254</v>
      </c>
      <c r="DN462" t="s">
        <v>255</v>
      </c>
      <c r="DR462" t="s">
        <v>305</v>
      </c>
      <c r="DS462" t="s">
        <v>303</v>
      </c>
      <c r="DT462" t="s">
        <v>302</v>
      </c>
      <c r="DV462">
        <v>1</v>
      </c>
      <c r="DW462" t="s">
        <v>554</v>
      </c>
      <c r="ED462" s="2">
        <v>46153</v>
      </c>
      <c r="EF462">
        <v>26</v>
      </c>
      <c r="EP462" t="s">
        <v>258</v>
      </c>
      <c r="ES462" t="s">
        <v>16708</v>
      </c>
      <c r="FA462" t="s">
        <v>245</v>
      </c>
      <c r="FB462" t="s">
        <v>992</v>
      </c>
      <c r="FD462" t="s">
        <v>992</v>
      </c>
      <c r="FE462" t="s">
        <v>7744</v>
      </c>
      <c r="FF462" t="s">
        <v>7744</v>
      </c>
      <c r="FK462" t="s">
        <v>263</v>
      </c>
      <c r="FL462" t="s">
        <v>16709</v>
      </c>
      <c r="FN462" t="s">
        <v>248</v>
      </c>
      <c r="FO462" t="s">
        <v>265</v>
      </c>
      <c r="FR462">
        <v>85900</v>
      </c>
      <c r="GB462" t="s">
        <v>266</v>
      </c>
      <c r="GC462" t="s">
        <v>225</v>
      </c>
      <c r="GD462">
        <v>0</v>
      </c>
      <c r="GF462">
        <v>0</v>
      </c>
      <c r="GG462">
        <v>25421</v>
      </c>
      <c r="GI462">
        <v>85900</v>
      </c>
      <c r="GJ462">
        <v>0</v>
      </c>
      <c r="GL462">
        <v>0</v>
      </c>
      <c r="GM462">
        <v>102221</v>
      </c>
      <c r="GS462" t="s">
        <v>267</v>
      </c>
      <c r="GT462" s="2">
        <v>45473</v>
      </c>
      <c r="GU462" t="s">
        <v>268</v>
      </c>
      <c r="GV462" t="s">
        <v>311</v>
      </c>
      <c r="GW462" t="s">
        <v>270</v>
      </c>
      <c r="GX462" t="s">
        <v>271</v>
      </c>
      <c r="GY462" t="s">
        <v>272</v>
      </c>
      <c r="GZ462" t="s">
        <v>273</v>
      </c>
      <c r="HA462" t="s">
        <v>274</v>
      </c>
      <c r="HB462" t="s">
        <v>1996</v>
      </c>
      <c r="HC462" t="s">
        <v>3067</v>
      </c>
      <c r="HD462" t="s">
        <v>554</v>
      </c>
      <c r="HE462" t="s">
        <v>230</v>
      </c>
      <c r="HF462" t="s">
        <v>16710</v>
      </c>
      <c r="HG462" t="s">
        <v>277</v>
      </c>
      <c r="HR462" t="s">
        <v>278</v>
      </c>
      <c r="HV462">
        <v>85900</v>
      </c>
      <c r="HW462" t="s">
        <v>279</v>
      </c>
      <c r="HX462" t="s">
        <v>280</v>
      </c>
      <c r="HY462">
        <v>103568</v>
      </c>
      <c r="HZ462">
        <v>17668</v>
      </c>
      <c r="IA462" t="s">
        <v>279</v>
      </c>
      <c r="IB462" t="s">
        <v>281</v>
      </c>
      <c r="ID462" t="s">
        <v>282</v>
      </c>
      <c r="IE462" t="s">
        <v>283</v>
      </c>
      <c r="IF462" t="s">
        <v>283</v>
      </c>
      <c r="IG462" t="s">
        <v>283</v>
      </c>
      <c r="IH462" t="s">
        <v>284</v>
      </c>
      <c r="II462" t="s">
        <v>285</v>
      </c>
      <c r="IJ462" t="s">
        <v>286</v>
      </c>
      <c r="IK462" t="s">
        <v>278</v>
      </c>
      <c r="IL462" t="s">
        <v>287</v>
      </c>
      <c r="IM462" t="s">
        <v>288</v>
      </c>
      <c r="IN462" t="s">
        <v>289</v>
      </c>
      <c r="IP462" t="s">
        <v>290</v>
      </c>
      <c r="IQ462" t="s">
        <v>284</v>
      </c>
      <c r="IS462" t="s">
        <v>291</v>
      </c>
      <c r="IT462" t="s">
        <v>561</v>
      </c>
      <c r="IY462" t="s">
        <v>281</v>
      </c>
    </row>
    <row r="463" spans="1:259" x14ac:dyDescent="0.3">
      <c r="A463" s="14">
        <f>DAY(AVANZA[[#This Row],[FechaSeguimiento]])</f>
        <v>11</v>
      </c>
      <c r="B463" s="14">
        <f>MONTH(AVANZA[[#This Row],[FechaSeguimiento]])</f>
        <v>5</v>
      </c>
      <c r="C463"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463" t="str">
        <f>LOWER(IFERROR(VLOOKUP(AVANZA[[#This Row],[ID_Peticion]],CANCELADAS[#All],2,0),""))</f>
        <v/>
      </c>
      <c r="E463" t="str">
        <f>LOWER(IFERROR(VLOOKUP(AVANZA[[#This Row],[ID_Peticion]],CANCELADAS[#All],3,0),""))</f>
        <v/>
      </c>
      <c r="F463" t="str">
        <f>LOWER(IF(AVANZA[[#This Row],[CEDULA CLIENTE]]&lt;&gt;""," CC: " &amp; COUNTIFS(AVANZA[CEDULA CLIENTE],AVANZA[[#This Row],[CEDULA CLIENTE]]),"")&amp; IF(AVANZA[[#This Row],[Direccion]]&lt;&gt;""," DIR: " &amp; COUNTIFS(AVANZA[Direccion],AVANZA[[#This Row],[Direccion]]),""))</f>
        <v xml:space="preserve"> dir: 1</v>
      </c>
      <c r="G463" t="str">
        <f>IFERROR(VLOOKUP(AVANZA[[#This Row],[Cedula_Vendedor_Atis]],PLANTA[[#All],[CEDULA]:[LINEA]],3,0),"No Cruza")</f>
        <v>Marisol Avella</v>
      </c>
      <c r="H463" t="str">
        <f>IFERROR(VLOOKUP(AVANZA[[#This Row],[Cedula_Vendedor_Atis]],PLANTA[[#All],[CEDULA]:[LINEA]],4,0),"No Cruza")</f>
        <v>Fija</v>
      </c>
      <c r="I463" t="str">
        <f>LOWER(IF(AVANZA[[#This Row],[ATRIBUIBLE]]="",AVANZA[[#This Row],[Variable]],AVANZA[[#This Row],[ATRIBUIBLE]]))</f>
        <v>terminada</v>
      </c>
      <c r="J463" s="14">
        <f>IF(AVANZA[[#This Row],[Variable]]=AVANZA[[#Headers],[TERMINADA]],1,0)</f>
        <v>1</v>
      </c>
      <c r="K463" s="14">
        <f>IF(AVANZA[[#This Row],[Variable]]=AVANZA[[#Headers],[ANULADA]],1,0)</f>
        <v>0</v>
      </c>
      <c r="L463" s="14">
        <f>IF(AVANZA[[#This Row],[Variable]]=AVANZA[[#Headers],[PENDIENTE]],1,0)</f>
        <v>0</v>
      </c>
      <c r="M463" s="14">
        <f>IF(AVANZA[[#This Row],[ESTADO AGENDA]]="AGENDADA",1,0)</f>
        <v>0</v>
      </c>
      <c r="N463" s="14">
        <f>IF(AVANZA[[#This Row],[ESTADO AGENDA]]="PENDIENTE DE AGENDAR",1,0)</f>
        <v>0</v>
      </c>
      <c r="O463" s="14">
        <f>IF(AVANZA[[#This Row],[ESTADO AGENDA]]="SUSPENDIDA",1,0)</f>
        <v>0</v>
      </c>
      <c r="P463" t="str" cm="1">
        <f t="array" ref="P463">_xlfn.XLOOKUP(AVANZA[[#This Row],[Num_Agrupacion_Pet_Atis]],Tabla1[[#All],[Numero_de_actuacion]],Tabla1[[#All],[Estado_de_la_orden]],"",0)</f>
        <v/>
      </c>
      <c r="Q463" s="2" t="str" cm="1">
        <f t="array" ref="Q463">_xlfn.XLOOKUP(AVANZA[[#This Row],[Num_Agrupacion_Pet_Atis]],Tabla1[[#All],[Numero_de_actuacion]],Tabla1[[#All],[Fecha_de_la_cita]],"",0)</f>
        <v/>
      </c>
      <c r="R463" t="str" cm="1">
        <f t="array" ref="R463">_xlfn.XLOOKUP(AVANZA[[#This Row],[Num_Agrupacion_Pet_Atis]],Tabla1[[#All],[Numero_de_actuacion]],Tabla1[[#All],[Franja_horaria_de_la_cita]],"",0)</f>
        <v/>
      </c>
      <c r="S463" s="14" t="str">
        <f>IFERROR(DAY(AVANZA[[#This Row],[FECHA AGENDA]]),"")</f>
        <v/>
      </c>
      <c r="T463" s="14" t="str">
        <f>IFERROR(MONTH(AVANZA[[#This Row],[FECHA AGENDA]]),"")</f>
        <v/>
      </c>
      <c r="U463" t="str" cm="1">
        <f t="array" ref="U463">_xlfn.XLOOKUP(AVANZA[[#This Row],[Num_Agrupacion_Pet_Atis]],Tabla1[[#All],[Numero_de_actuacion]],Tabla1[[#All],[Motivo_de_suspension]],"",0)</f>
        <v/>
      </c>
      <c r="V463" s="2" t="str" cm="1">
        <f t="array" ref="V463">_xlfn.XLOOKUP(AVANZA[[#This Row],[Num_Agrupacion_Pet_Atis]],Tabla1[[#All],[Numero_de_actuacion]],Tabla1[[#All],[No_identificacion_cliente]],"",0)</f>
        <v/>
      </c>
      <c r="W463" s="2" t="str" cm="1">
        <f t="array" ref="W463">_xlfn.XLOOKUP(AVANZA[[#This Row],[Num_Agrupacion_Pet_Atis]],Tabla1[[#All],[Numero_de_actuacion]],Tabla1[[#All],[Movil_de_contacto]],"",0)</f>
        <v/>
      </c>
      <c r="X463" s="14">
        <f>IF(OR(AVANZA[[#This Row],[ESTADO LEG]]="Legalizada grabacion",AVANZA[[#This Row],[ESTADO LEG]]="Legalizada aut"),1,0)</f>
        <v>0</v>
      </c>
      <c r="Y463" s="14">
        <f>IF(OR(AVANZA[[#This Row],[ESTADO LEG]]="pdte legalizar",AVANZA[[#This Row],[ESTADO LEG]]="No cruza"),1,0)</f>
        <v>1</v>
      </c>
      <c r="Z463" t="str" cm="1">
        <f t="array" ref="Z463">IF(AVANZA[[#This Row],[Variable]]="Terminada",LOWER(_xlfn.XLOOKUP(AVANZA[[#This Row],[ID_Peticion]],Tabla6[[#All],[NUM_PETICION]],Tabla6[[#All],[ESTADO_LEG]],"NO CRUZA",0)),AVANZA[[#This Row],[Variable]])</f>
        <v>pdte legalizar</v>
      </c>
      <c r="AA463" cm="1">
        <f t="array" ref="AA463">_xlfn.XLOOKUP(AVANZA[[#This Row],[ID_Peticion]],Tabla6[[#All],[NUM_PETICION]],Tabla6[[#All],[DIF_DIAS]],"",0)</f>
        <v>2</v>
      </c>
      <c r="AB463" s="2" cm="1">
        <f t="array" ref="AB463">IFERROR(_xlfn.XLOOKUP(AVANZA[[#This Row],[ID_Peticion]],Tabla6[[#All],[NUM_PETICION]],Tabla6[[#All],[FEC_LEGAL]],"",0),"")</f>
        <v>0</v>
      </c>
      <c r="AC463" s="14">
        <f ca="1">IF(AVANZA[[#This Row],[FECHA LEG]]&lt;&gt;0,IFERROR(AVANZA[[#This Row],[FECHA LEG]]-AVANZA[[#This Row],[FechaIniEstadoSubPetAtis]],0),TODAY()-AVANZA[[#This Row],[FechaIniEstadoSubPetAtis]])</f>
        <v>6</v>
      </c>
      <c r="AD463" s="35" t="str">
        <f ca="1">IF(AVANZA[[#This Row],[FINAL Vs LG]]&lt;&gt;0,IF(AVANZA[[#This Row],[FINAL Vs LG]]&lt;7.1,"100%",IF(AND(AVANZA[[#This Row],[FINAL Vs LG]]&gt;7.1,AVANZA[[#This Row],[FINAL Vs LG]]&lt;11.1),"50%","0%")),0)</f>
        <v>100%</v>
      </c>
      <c r="AE463" s="14">
        <f ca="1">VLOOKUP(DAY(TODAY()),BACK!F:G,2,0)</f>
        <v>14</v>
      </c>
      <c r="AF463" s="14">
        <f>BACK!$I$2</f>
        <v>24</v>
      </c>
      <c r="AG463" s="14">
        <f>IF(AVANZA[[#This Row],[Oferta_empaquetada_comisiones]]="SI",1,0)</f>
        <v>0</v>
      </c>
      <c r="AH463" s="36">
        <f>IF(AVANZA[[#This Row],[Variable]]="TERMINADA",IFERROR(VLOOKUP(AVANZA[[#This Row],[SUPERVISOR]],Tabla2[#All],4,0),0),)</f>
        <v>3.5</v>
      </c>
      <c r="AI463" s="14">
        <f>IF(AVANZA[[#This Row],[Producto]]="BA",1,0)</f>
        <v>1</v>
      </c>
      <c r="AJ463" s="14">
        <f>IF(AVANZA[[#This Row],[Producto]]="DUO",1,0)</f>
        <v>0</v>
      </c>
      <c r="AK463" s="14">
        <f>IF(AVANZA[[#This Row],[Producto]]="TRIO",1,0)</f>
        <v>0</v>
      </c>
      <c r="AL463" t="s">
        <v>797</v>
      </c>
      <c r="AM463">
        <v>-1</v>
      </c>
      <c r="AN463">
        <v>-1</v>
      </c>
      <c r="AO463" t="s">
        <v>16711</v>
      </c>
      <c r="AP463" s="1">
        <v>46141.660844907405</v>
      </c>
      <c r="AQ463">
        <v>-1</v>
      </c>
      <c r="AR463" t="s">
        <v>16712</v>
      </c>
      <c r="AS463">
        <v>-1</v>
      </c>
      <c r="AT463">
        <v>-1</v>
      </c>
      <c r="AU463">
        <v>-1</v>
      </c>
      <c r="AV463">
        <v>-1</v>
      </c>
      <c r="AW463">
        <v>-1</v>
      </c>
      <c r="AX463" t="s">
        <v>224</v>
      </c>
      <c r="AY463">
        <v>-1</v>
      </c>
      <c r="AZ463">
        <v>2026</v>
      </c>
      <c r="BA463">
        <v>5</v>
      </c>
      <c r="BB463">
        <v>11</v>
      </c>
      <c r="BC463">
        <v>-1</v>
      </c>
      <c r="BD463" t="s">
        <v>225</v>
      </c>
      <c r="BE463">
        <v>-1</v>
      </c>
      <c r="BF463">
        <v>20001620082586</v>
      </c>
      <c r="BG463" t="s">
        <v>1693</v>
      </c>
      <c r="BH463" t="s">
        <v>1694</v>
      </c>
      <c r="BI463" t="s">
        <v>16713</v>
      </c>
      <c r="BJ463">
        <v>-1</v>
      </c>
      <c r="BK463">
        <v>-1</v>
      </c>
      <c r="BL463">
        <v>-1</v>
      </c>
      <c r="BM463" t="s">
        <v>229</v>
      </c>
      <c r="BN463" t="s">
        <v>1696</v>
      </c>
      <c r="BO463" t="s">
        <v>16714</v>
      </c>
      <c r="BP463" t="s">
        <v>1698</v>
      </c>
      <c r="BQ463">
        <v>2026</v>
      </c>
      <c r="BR463">
        <v>4</v>
      </c>
      <c r="BS463">
        <v>29</v>
      </c>
      <c r="BT463" s="1">
        <v>46153.464490740742</v>
      </c>
      <c r="BU463" t="s">
        <v>233</v>
      </c>
      <c r="BV463" s="2">
        <v>46153</v>
      </c>
      <c r="BW463" t="s">
        <v>234</v>
      </c>
      <c r="BX463" s="2">
        <v>46141</v>
      </c>
      <c r="BY463" s="2">
        <v>46153</v>
      </c>
      <c r="BZ463" t="s">
        <v>235</v>
      </c>
      <c r="CA463" t="s">
        <v>297</v>
      </c>
      <c r="CB463" t="s">
        <v>297</v>
      </c>
      <c r="CC463" t="s">
        <v>16715</v>
      </c>
      <c r="CD463" t="s">
        <v>13345</v>
      </c>
      <c r="CE463">
        <v>-1</v>
      </c>
      <c r="CF463" t="s">
        <v>300</v>
      </c>
      <c r="CG463" t="s">
        <v>301</v>
      </c>
      <c r="CH463" t="s">
        <v>242</v>
      </c>
      <c r="CI463">
        <v>80767494</v>
      </c>
      <c r="CJ463" t="s">
        <v>806</v>
      </c>
      <c r="CK463" t="s">
        <v>245</v>
      </c>
      <c r="CL463" t="s">
        <v>246</v>
      </c>
      <c r="CM463" t="s">
        <v>247</v>
      </c>
      <c r="CN463" t="s">
        <v>248</v>
      </c>
      <c r="CT463" t="s">
        <v>1701</v>
      </c>
      <c r="CU463" t="s">
        <v>225</v>
      </c>
      <c r="CW463" t="s">
        <v>1693</v>
      </c>
      <c r="CX463" t="s">
        <v>1694</v>
      </c>
      <c r="DA463" t="s">
        <v>250</v>
      </c>
      <c r="DB463">
        <v>-1</v>
      </c>
      <c r="DF463" t="s">
        <v>251</v>
      </c>
      <c r="DJ463" t="s">
        <v>252</v>
      </c>
      <c r="DK463" t="s">
        <v>253</v>
      </c>
      <c r="DL463" t="s">
        <v>254</v>
      </c>
      <c r="DN463" t="s">
        <v>255</v>
      </c>
      <c r="DR463" t="s">
        <v>807</v>
      </c>
      <c r="DS463" t="s">
        <v>806</v>
      </c>
      <c r="DT463" t="s">
        <v>797</v>
      </c>
      <c r="DV463">
        <v>1</v>
      </c>
      <c r="DW463" t="s">
        <v>283</v>
      </c>
      <c r="ED463" s="2">
        <v>46153</v>
      </c>
      <c r="EE463" t="s">
        <v>361</v>
      </c>
      <c r="EF463">
        <v>5</v>
      </c>
      <c r="EP463" t="s">
        <v>258</v>
      </c>
      <c r="ES463" t="s">
        <v>1701</v>
      </c>
      <c r="EZ463" t="s">
        <v>14216</v>
      </c>
      <c r="FA463" t="s">
        <v>245</v>
      </c>
      <c r="FB463" t="s">
        <v>308</v>
      </c>
      <c r="FD463" t="s">
        <v>308</v>
      </c>
      <c r="FE463" t="s">
        <v>309</v>
      </c>
      <c r="FF463" t="s">
        <v>309</v>
      </c>
      <c r="FK463" t="s">
        <v>263</v>
      </c>
      <c r="FL463" t="s">
        <v>16716</v>
      </c>
      <c r="FN463" t="s">
        <v>248</v>
      </c>
      <c r="FO463" t="s">
        <v>265</v>
      </c>
      <c r="FR463">
        <v>71782</v>
      </c>
      <c r="GB463" t="s">
        <v>266</v>
      </c>
      <c r="GC463" t="s">
        <v>225</v>
      </c>
      <c r="GD463">
        <v>0</v>
      </c>
      <c r="GF463">
        <v>0</v>
      </c>
      <c r="GG463">
        <v>25381</v>
      </c>
      <c r="GI463">
        <v>71782</v>
      </c>
      <c r="GJ463">
        <v>0</v>
      </c>
      <c r="GL463">
        <v>0</v>
      </c>
      <c r="GM463">
        <v>85420</v>
      </c>
      <c r="GS463" t="s">
        <v>267</v>
      </c>
      <c r="GT463" s="2">
        <v>44377</v>
      </c>
      <c r="GU463" t="s">
        <v>268</v>
      </c>
      <c r="GW463" t="s">
        <v>394</v>
      </c>
      <c r="GZ463" t="s">
        <v>395</v>
      </c>
      <c r="HA463" t="s">
        <v>336</v>
      </c>
      <c r="HC463" t="s">
        <v>337</v>
      </c>
      <c r="HE463" t="s">
        <v>1696</v>
      </c>
      <c r="HF463" t="s">
        <v>14221</v>
      </c>
      <c r="HR463" t="s">
        <v>278</v>
      </c>
      <c r="HV463">
        <v>85421</v>
      </c>
      <c r="HW463" t="s">
        <v>281</v>
      </c>
      <c r="HY463">
        <v>0</v>
      </c>
      <c r="HZ463">
        <v>0</v>
      </c>
      <c r="IA463" t="s">
        <v>281</v>
      </c>
      <c r="IB463" t="s">
        <v>281</v>
      </c>
      <c r="IE463" t="s">
        <v>283</v>
      </c>
      <c r="IF463" t="s">
        <v>283</v>
      </c>
      <c r="IG463" t="s">
        <v>283</v>
      </c>
      <c r="IH463" t="s">
        <v>284</v>
      </c>
      <c r="II463" t="s">
        <v>285</v>
      </c>
      <c r="IJ463" t="s">
        <v>1696</v>
      </c>
      <c r="IK463" t="s">
        <v>278</v>
      </c>
      <c r="IL463" t="s">
        <v>287</v>
      </c>
      <c r="IM463" t="s">
        <v>288</v>
      </c>
      <c r="IN463" t="s">
        <v>289</v>
      </c>
      <c r="IO463" t="s">
        <v>16717</v>
      </c>
      <c r="IP463" t="s">
        <v>290</v>
      </c>
      <c r="IQ463" t="s">
        <v>284</v>
      </c>
      <c r="IS463" t="s">
        <v>291</v>
      </c>
      <c r="IT463" t="s">
        <v>372</v>
      </c>
      <c r="IU463" t="s">
        <v>373</v>
      </c>
      <c r="IV463" t="s">
        <v>373</v>
      </c>
      <c r="IW463" t="s">
        <v>14124</v>
      </c>
      <c r="IY463" t="s">
        <v>281</v>
      </c>
    </row>
    <row r="464" spans="1:259" x14ac:dyDescent="0.3">
      <c r="A464" s="14">
        <f>DAY(AVANZA[[#This Row],[FechaSeguimiento]])</f>
        <v>11</v>
      </c>
      <c r="B464" s="14">
        <f>MONTH(AVANZA[[#This Row],[FechaSeguimiento]])</f>
        <v>5</v>
      </c>
      <c r="C464"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464" t="str">
        <f>LOWER(IFERROR(VLOOKUP(AVANZA[[#This Row],[ID_Peticion]],CANCELADAS[#All],2,0),""))</f>
        <v/>
      </c>
      <c r="E464" t="str">
        <f>LOWER(IFERROR(VLOOKUP(AVANZA[[#This Row],[ID_Peticion]],CANCELADAS[#All],3,0),""))</f>
        <v/>
      </c>
      <c r="F464" t="str">
        <f>LOWER(IF(AVANZA[[#This Row],[CEDULA CLIENTE]]&lt;&gt;""," CC: " &amp; COUNTIFS(AVANZA[CEDULA CLIENTE],AVANZA[[#This Row],[CEDULA CLIENTE]]),"")&amp; IF(AVANZA[[#This Row],[Direccion]]&lt;&gt;""," DIR: " &amp; COUNTIFS(AVANZA[Direccion],AVANZA[[#This Row],[Direccion]]),""))</f>
        <v xml:space="preserve"> dir: 1</v>
      </c>
      <c r="G464" t="str">
        <f>IFERROR(VLOOKUP(AVANZA[[#This Row],[Cedula_Vendedor_Atis]],PLANTA[[#All],[CEDULA]:[LINEA]],3,0),"No Cruza")</f>
        <v>Marisol Avella</v>
      </c>
      <c r="H464" t="str">
        <f>IFERROR(VLOOKUP(AVANZA[[#This Row],[Cedula_Vendedor_Atis]],PLANTA[[#All],[CEDULA]:[LINEA]],4,0),"No Cruza")</f>
        <v>Fija</v>
      </c>
      <c r="I464" t="str">
        <f>LOWER(IF(AVANZA[[#This Row],[ATRIBUIBLE]]="",AVANZA[[#This Row],[Variable]],AVANZA[[#This Row],[ATRIBUIBLE]]))</f>
        <v>terminada</v>
      </c>
      <c r="J464" s="14">
        <f>IF(AVANZA[[#This Row],[Variable]]=AVANZA[[#Headers],[TERMINADA]],1,0)</f>
        <v>1</v>
      </c>
      <c r="K464" s="14">
        <f>IF(AVANZA[[#This Row],[Variable]]=AVANZA[[#Headers],[ANULADA]],1,0)</f>
        <v>0</v>
      </c>
      <c r="L464" s="14">
        <f>IF(AVANZA[[#This Row],[Variable]]=AVANZA[[#Headers],[PENDIENTE]],1,0)</f>
        <v>0</v>
      </c>
      <c r="M464" s="14">
        <f>IF(AVANZA[[#This Row],[ESTADO AGENDA]]="AGENDADA",1,0)</f>
        <v>0</v>
      </c>
      <c r="N464" s="14">
        <f>IF(AVANZA[[#This Row],[ESTADO AGENDA]]="PENDIENTE DE AGENDAR",1,0)</f>
        <v>0</v>
      </c>
      <c r="O464" s="14">
        <f>IF(AVANZA[[#This Row],[ESTADO AGENDA]]="SUSPENDIDA",1,0)</f>
        <v>0</v>
      </c>
      <c r="P464" t="str" cm="1">
        <f t="array" ref="P464">_xlfn.XLOOKUP(AVANZA[[#This Row],[Num_Agrupacion_Pet_Atis]],Tabla1[[#All],[Numero_de_actuacion]],Tabla1[[#All],[Estado_de_la_orden]],"",0)</f>
        <v/>
      </c>
      <c r="Q464" s="2" t="str" cm="1">
        <f t="array" ref="Q464">_xlfn.XLOOKUP(AVANZA[[#This Row],[Num_Agrupacion_Pet_Atis]],Tabla1[[#All],[Numero_de_actuacion]],Tabla1[[#All],[Fecha_de_la_cita]],"",0)</f>
        <v/>
      </c>
      <c r="R464" t="str" cm="1">
        <f t="array" ref="R464">_xlfn.XLOOKUP(AVANZA[[#This Row],[Num_Agrupacion_Pet_Atis]],Tabla1[[#All],[Numero_de_actuacion]],Tabla1[[#All],[Franja_horaria_de_la_cita]],"",0)</f>
        <v/>
      </c>
      <c r="S464" s="14" t="str">
        <f>IFERROR(DAY(AVANZA[[#This Row],[FECHA AGENDA]]),"")</f>
        <v/>
      </c>
      <c r="T464" s="14" t="str">
        <f>IFERROR(MONTH(AVANZA[[#This Row],[FECHA AGENDA]]),"")</f>
        <v/>
      </c>
      <c r="U464" t="str" cm="1">
        <f t="array" ref="U464">_xlfn.XLOOKUP(AVANZA[[#This Row],[Num_Agrupacion_Pet_Atis]],Tabla1[[#All],[Numero_de_actuacion]],Tabla1[[#All],[Motivo_de_suspension]],"",0)</f>
        <v/>
      </c>
      <c r="V464" s="2" t="str" cm="1">
        <f t="array" ref="V464">_xlfn.XLOOKUP(AVANZA[[#This Row],[Num_Agrupacion_Pet_Atis]],Tabla1[[#All],[Numero_de_actuacion]],Tabla1[[#All],[No_identificacion_cliente]],"",0)</f>
        <v/>
      </c>
      <c r="W464" s="2" t="str" cm="1">
        <f t="array" ref="W464">_xlfn.XLOOKUP(AVANZA[[#This Row],[Num_Agrupacion_Pet_Atis]],Tabla1[[#All],[Numero_de_actuacion]],Tabla1[[#All],[Movil_de_contacto]],"",0)</f>
        <v/>
      </c>
      <c r="X464" s="14">
        <f>IF(OR(AVANZA[[#This Row],[ESTADO LEG]]="Legalizada grabacion",AVANZA[[#This Row],[ESTADO LEG]]="Legalizada aut"),1,0)</f>
        <v>0</v>
      </c>
      <c r="Y464" s="14">
        <f>IF(OR(AVANZA[[#This Row],[ESTADO LEG]]="pdte legalizar",AVANZA[[#This Row],[ESTADO LEG]]="No cruza"),1,0)</f>
        <v>1</v>
      </c>
      <c r="Z464" t="str" cm="1">
        <f t="array" ref="Z464">IF(AVANZA[[#This Row],[Variable]]="Terminada",LOWER(_xlfn.XLOOKUP(AVANZA[[#This Row],[ID_Peticion]],Tabla6[[#All],[NUM_PETICION]],Tabla6[[#All],[ESTADO_LEG]],"NO CRUZA",0)),AVANZA[[#This Row],[Variable]])</f>
        <v>pdte legalizar</v>
      </c>
      <c r="AA464" cm="1">
        <f t="array" ref="AA464">_xlfn.XLOOKUP(AVANZA[[#This Row],[ID_Peticion]],Tabla6[[#All],[NUM_PETICION]],Tabla6[[#All],[DIF_DIAS]],"",0)</f>
        <v>2</v>
      </c>
      <c r="AB464" s="2" cm="1">
        <f t="array" ref="AB464">IFERROR(_xlfn.XLOOKUP(AVANZA[[#This Row],[ID_Peticion]],Tabla6[[#All],[NUM_PETICION]],Tabla6[[#All],[FEC_LEGAL]],"",0),"")</f>
        <v>0</v>
      </c>
      <c r="AC464" s="14">
        <f ca="1">IF(AVANZA[[#This Row],[FECHA LEG]]&lt;&gt;0,IFERROR(AVANZA[[#This Row],[FECHA LEG]]-AVANZA[[#This Row],[FechaIniEstadoSubPetAtis]],0),TODAY()-AVANZA[[#This Row],[FechaIniEstadoSubPetAtis]])</f>
        <v>6</v>
      </c>
      <c r="AD464" s="35" t="str">
        <f ca="1">IF(AVANZA[[#This Row],[FINAL Vs LG]]&lt;&gt;0,IF(AVANZA[[#This Row],[FINAL Vs LG]]&lt;7.1,"100%",IF(AND(AVANZA[[#This Row],[FINAL Vs LG]]&gt;7.1,AVANZA[[#This Row],[FINAL Vs LG]]&lt;11.1),"50%","0%")),0)</f>
        <v>100%</v>
      </c>
      <c r="AE464" s="14">
        <f ca="1">VLOOKUP(DAY(TODAY()),BACK!F:G,2,0)</f>
        <v>14</v>
      </c>
      <c r="AF464" s="14">
        <f>BACK!$I$2</f>
        <v>24</v>
      </c>
      <c r="AG464" s="14">
        <f>IF(AVANZA[[#This Row],[Oferta_empaquetada_comisiones]]="SI",1,0)</f>
        <v>0</v>
      </c>
      <c r="AH464" s="36">
        <f>IF(AVANZA[[#This Row],[Variable]]="TERMINADA",IFERROR(VLOOKUP(AVANZA[[#This Row],[SUPERVISOR]],Tabla2[#All],4,0),0),)</f>
        <v>3.5</v>
      </c>
      <c r="AI464" s="14">
        <f>IF(AVANZA[[#This Row],[Producto]]="BA",1,0)</f>
        <v>0</v>
      </c>
      <c r="AJ464" s="14">
        <f>IF(AVANZA[[#This Row],[Producto]]="DUO",1,0)</f>
        <v>0</v>
      </c>
      <c r="AK464" s="14">
        <f>IF(AVANZA[[#This Row],[Producto]]="TRIO",1,0)</f>
        <v>1</v>
      </c>
      <c r="AL464" t="s">
        <v>870</v>
      </c>
      <c r="AM464">
        <v>-1</v>
      </c>
      <c r="AN464">
        <v>-1</v>
      </c>
      <c r="AO464" t="s">
        <v>16718</v>
      </c>
      <c r="AP464" s="1">
        <v>46152.822569444441</v>
      </c>
      <c r="AQ464">
        <v>-1</v>
      </c>
      <c r="AR464" t="s">
        <v>16719</v>
      </c>
      <c r="AS464">
        <v>-1</v>
      </c>
      <c r="AT464">
        <v>-1</v>
      </c>
      <c r="AU464">
        <v>-1</v>
      </c>
      <c r="AV464">
        <v>-1</v>
      </c>
      <c r="AW464">
        <v>-1</v>
      </c>
      <c r="AX464" t="s">
        <v>224</v>
      </c>
      <c r="AY464">
        <v>-1</v>
      </c>
      <c r="AZ464">
        <v>2026</v>
      </c>
      <c r="BA464">
        <v>5</v>
      </c>
      <c r="BB464">
        <v>11</v>
      </c>
      <c r="BC464">
        <v>-1</v>
      </c>
      <c r="BD464" t="s">
        <v>225</v>
      </c>
      <c r="BE464">
        <v>-1</v>
      </c>
      <c r="BF464">
        <v>20001624993675</v>
      </c>
      <c r="BG464" t="s">
        <v>376</v>
      </c>
      <c r="BH464" t="s">
        <v>377</v>
      </c>
      <c r="BI464" t="s">
        <v>16720</v>
      </c>
      <c r="BJ464">
        <v>-1</v>
      </c>
      <c r="BK464">
        <v>-1</v>
      </c>
      <c r="BL464">
        <v>-1</v>
      </c>
      <c r="BM464" t="s">
        <v>229</v>
      </c>
      <c r="BN464" t="s">
        <v>230</v>
      </c>
      <c r="BO464" t="s">
        <v>16721</v>
      </c>
      <c r="BP464" t="s">
        <v>380</v>
      </c>
      <c r="BQ464">
        <v>2026</v>
      </c>
      <c r="BR464">
        <v>5</v>
      </c>
      <c r="BS464">
        <v>10</v>
      </c>
      <c r="BT464" s="1">
        <v>46153.699201388888</v>
      </c>
      <c r="BU464" t="s">
        <v>233</v>
      </c>
      <c r="BV464" s="2">
        <v>46153</v>
      </c>
      <c r="BW464" t="s">
        <v>234</v>
      </c>
      <c r="BX464" s="2">
        <v>46152</v>
      </c>
      <c r="BY464" s="2">
        <v>46153</v>
      </c>
      <c r="BZ464" t="s">
        <v>235</v>
      </c>
      <c r="CA464" t="s">
        <v>896</v>
      </c>
      <c r="CB464" t="s">
        <v>752</v>
      </c>
      <c r="CC464" t="s">
        <v>16722</v>
      </c>
      <c r="CD464" t="s">
        <v>3717</v>
      </c>
      <c r="CE464">
        <v>-1</v>
      </c>
      <c r="CF464" t="s">
        <v>899</v>
      </c>
      <c r="CG464" t="s">
        <v>756</v>
      </c>
      <c r="CH464" t="s">
        <v>242</v>
      </c>
      <c r="CI464">
        <v>1015443152</v>
      </c>
      <c r="CJ464" t="s">
        <v>877</v>
      </c>
      <c r="CK464" t="s">
        <v>245</v>
      </c>
      <c r="CL464" t="s">
        <v>409</v>
      </c>
      <c r="CM464" t="s">
        <v>247</v>
      </c>
      <c r="CN464" t="s">
        <v>410</v>
      </c>
      <c r="CT464" t="s">
        <v>386</v>
      </c>
      <c r="CU464" t="s">
        <v>387</v>
      </c>
      <c r="CW464" t="s">
        <v>388</v>
      </c>
      <c r="CX464" t="s">
        <v>389</v>
      </c>
      <c r="DA464" t="s">
        <v>250</v>
      </c>
      <c r="DB464">
        <v>-1</v>
      </c>
      <c r="DF464" t="s">
        <v>251</v>
      </c>
      <c r="DJ464" t="s">
        <v>252</v>
      </c>
      <c r="DK464" t="s">
        <v>253</v>
      </c>
      <c r="DL464" t="s">
        <v>253</v>
      </c>
      <c r="DN464" t="s">
        <v>390</v>
      </c>
      <c r="DR464" t="s">
        <v>878</v>
      </c>
      <c r="DS464" t="s">
        <v>877</v>
      </c>
      <c r="DT464" t="s">
        <v>870</v>
      </c>
      <c r="DV464">
        <v>1</v>
      </c>
      <c r="DW464" t="s">
        <v>623</v>
      </c>
      <c r="ED464" s="2">
        <v>46153</v>
      </c>
      <c r="EE464" t="s">
        <v>900</v>
      </c>
      <c r="EF464">
        <v>16</v>
      </c>
      <c r="EP464" t="s">
        <v>258</v>
      </c>
      <c r="ES464" t="s">
        <v>14288</v>
      </c>
      <c r="EZ464" t="s">
        <v>2208</v>
      </c>
      <c r="FA464" t="s">
        <v>245</v>
      </c>
      <c r="FB464" t="s">
        <v>763</v>
      </c>
      <c r="FD464" t="s">
        <v>763</v>
      </c>
      <c r="FE464" t="s">
        <v>902</v>
      </c>
      <c r="FF464" t="s">
        <v>903</v>
      </c>
      <c r="FK464" t="s">
        <v>263</v>
      </c>
      <c r="FL464" t="s">
        <v>16474</v>
      </c>
      <c r="FN464" t="s">
        <v>410</v>
      </c>
      <c r="FO464" t="s">
        <v>414</v>
      </c>
      <c r="FR464">
        <v>126994</v>
      </c>
      <c r="GB464" t="s">
        <v>266</v>
      </c>
      <c r="GC464" t="s">
        <v>387</v>
      </c>
      <c r="GD464">
        <v>25016</v>
      </c>
      <c r="GF464">
        <v>2353</v>
      </c>
      <c r="GG464">
        <v>25424</v>
      </c>
      <c r="GI464">
        <v>100314</v>
      </c>
      <c r="GJ464">
        <v>25242</v>
      </c>
      <c r="GL464">
        <v>24327</v>
      </c>
      <c r="GM464">
        <v>151122</v>
      </c>
      <c r="GS464" t="s">
        <v>267</v>
      </c>
      <c r="GT464" s="2">
        <v>44165</v>
      </c>
      <c r="GU464" t="s">
        <v>268</v>
      </c>
      <c r="GV464" t="s">
        <v>335</v>
      </c>
      <c r="GW464" t="s">
        <v>394</v>
      </c>
      <c r="GZ464" t="s">
        <v>395</v>
      </c>
      <c r="HA464" t="s">
        <v>336</v>
      </c>
      <c r="HC464" t="s">
        <v>337</v>
      </c>
      <c r="HE464" t="s">
        <v>230</v>
      </c>
      <c r="HF464" t="s">
        <v>16723</v>
      </c>
      <c r="HR464" t="s">
        <v>278</v>
      </c>
      <c r="HV464">
        <v>131990</v>
      </c>
      <c r="HW464" t="s">
        <v>281</v>
      </c>
      <c r="HY464">
        <v>0</v>
      </c>
      <c r="HZ464">
        <v>0</v>
      </c>
      <c r="IA464" t="s">
        <v>281</v>
      </c>
      <c r="IB464" t="s">
        <v>281</v>
      </c>
      <c r="IE464" t="s">
        <v>283</v>
      </c>
      <c r="IF464" t="s">
        <v>283</v>
      </c>
      <c r="IG464" t="s">
        <v>283</v>
      </c>
      <c r="IH464" t="s">
        <v>284</v>
      </c>
      <c r="II464" t="s">
        <v>285</v>
      </c>
      <c r="IJ464" t="s">
        <v>286</v>
      </c>
      <c r="IK464" t="s">
        <v>278</v>
      </c>
      <c r="IL464" t="s">
        <v>346</v>
      </c>
      <c r="IM464" t="s">
        <v>288</v>
      </c>
      <c r="IN464" t="s">
        <v>289</v>
      </c>
      <c r="IP464" t="s">
        <v>290</v>
      </c>
      <c r="IQ464" t="s">
        <v>284</v>
      </c>
      <c r="IS464" t="s">
        <v>291</v>
      </c>
      <c r="IY464" t="s">
        <v>281</v>
      </c>
    </row>
    <row r="465" spans="1:259" x14ac:dyDescent="0.3">
      <c r="A465" s="14">
        <f>DAY(AVANZA[[#This Row],[FechaSeguimiento]])</f>
        <v>11</v>
      </c>
      <c r="B465" s="14">
        <f>MONTH(AVANZA[[#This Row],[FechaSeguimiento]])</f>
        <v>5</v>
      </c>
      <c r="C465"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465" t="str">
        <f>LOWER(IFERROR(VLOOKUP(AVANZA[[#This Row],[ID_Peticion]],CANCELADAS[#All],2,0),""))</f>
        <v>qt - falta de apoyo para acometida</v>
      </c>
      <c r="E465" t="str">
        <f>LOWER(IFERROR(VLOOKUP(AVANZA[[#This Row],[ID_Peticion]],CANCELADAS[#All],3,0),""))</f>
        <v>tecnico</v>
      </c>
      <c r="F465" t="str">
        <f>LOWER(IF(AVANZA[[#This Row],[CEDULA CLIENTE]]&lt;&gt;""," CC: " &amp; COUNTIFS(AVANZA[CEDULA CLIENTE],AVANZA[[#This Row],[CEDULA CLIENTE]]),"")&amp; IF(AVANZA[[#This Row],[Direccion]]&lt;&gt;""," DIR: " &amp; COUNTIFS(AVANZA[Direccion],AVANZA[[#This Row],[Direccion]]),""))</f>
        <v xml:space="preserve"> dir: 1</v>
      </c>
      <c r="G465" t="str">
        <f>IFERROR(VLOOKUP(AVANZA[[#This Row],[Cedula_Vendedor_Atis]],PLANTA[[#All],[CEDULA]:[LINEA]],3,0),"No Cruza")</f>
        <v>Marisol Avella</v>
      </c>
      <c r="H465" t="str">
        <f>IFERROR(VLOOKUP(AVANZA[[#This Row],[Cedula_Vendedor_Atis]],PLANTA[[#All],[CEDULA]:[LINEA]],4,0),"No Cruza")</f>
        <v>Fija</v>
      </c>
      <c r="I465" t="str">
        <f>LOWER(IF(AVANZA[[#This Row],[ATRIBUIBLE]]="",AVANZA[[#This Row],[Variable]],AVANZA[[#This Row],[ATRIBUIBLE]]))</f>
        <v>tecnico</v>
      </c>
      <c r="J465" s="14">
        <f>IF(AVANZA[[#This Row],[Variable]]=AVANZA[[#Headers],[TERMINADA]],1,0)</f>
        <v>0</v>
      </c>
      <c r="K465" s="14">
        <f>IF(AVANZA[[#This Row],[Variable]]=AVANZA[[#Headers],[ANULADA]],1,0)</f>
        <v>1</v>
      </c>
      <c r="L465" s="14">
        <f>IF(AVANZA[[#This Row],[Variable]]=AVANZA[[#Headers],[PENDIENTE]],1,0)</f>
        <v>0</v>
      </c>
      <c r="M465" s="14">
        <f>IF(AVANZA[[#This Row],[ESTADO AGENDA]]="AGENDADA",1,0)</f>
        <v>0</v>
      </c>
      <c r="N465" s="14">
        <f>IF(AVANZA[[#This Row],[ESTADO AGENDA]]="PENDIENTE DE AGENDAR",1,0)</f>
        <v>0</v>
      </c>
      <c r="O465" s="14">
        <f>IF(AVANZA[[#This Row],[ESTADO AGENDA]]="SUSPENDIDA",1,0)</f>
        <v>0</v>
      </c>
      <c r="P465" t="str" cm="1">
        <f t="array" ref="P465">_xlfn.XLOOKUP(AVANZA[[#This Row],[Num_Agrupacion_Pet_Atis]],Tabla1[[#All],[Numero_de_actuacion]],Tabla1[[#All],[Estado_de_la_orden]],"",0)</f>
        <v/>
      </c>
      <c r="Q465" s="2" t="str" cm="1">
        <f t="array" ref="Q465">_xlfn.XLOOKUP(AVANZA[[#This Row],[Num_Agrupacion_Pet_Atis]],Tabla1[[#All],[Numero_de_actuacion]],Tabla1[[#All],[Fecha_de_la_cita]],"",0)</f>
        <v/>
      </c>
      <c r="R465" t="str" cm="1">
        <f t="array" ref="R465">_xlfn.XLOOKUP(AVANZA[[#This Row],[Num_Agrupacion_Pet_Atis]],Tabla1[[#All],[Numero_de_actuacion]],Tabla1[[#All],[Franja_horaria_de_la_cita]],"",0)</f>
        <v/>
      </c>
      <c r="S465" s="14" t="str">
        <f>IFERROR(DAY(AVANZA[[#This Row],[FECHA AGENDA]]),"")</f>
        <v/>
      </c>
      <c r="T465" s="14" t="str">
        <f>IFERROR(MONTH(AVANZA[[#This Row],[FECHA AGENDA]]),"")</f>
        <v/>
      </c>
      <c r="U465" t="str" cm="1">
        <f t="array" ref="U465">_xlfn.XLOOKUP(AVANZA[[#This Row],[Num_Agrupacion_Pet_Atis]],Tabla1[[#All],[Numero_de_actuacion]],Tabla1[[#All],[Motivo_de_suspension]],"",0)</f>
        <v/>
      </c>
      <c r="V465" s="2" t="str" cm="1">
        <f t="array" ref="V465">_xlfn.XLOOKUP(AVANZA[[#This Row],[Num_Agrupacion_Pet_Atis]],Tabla1[[#All],[Numero_de_actuacion]],Tabla1[[#All],[No_identificacion_cliente]],"",0)</f>
        <v/>
      </c>
      <c r="W465" s="2" t="str" cm="1">
        <f t="array" ref="W465">_xlfn.XLOOKUP(AVANZA[[#This Row],[Num_Agrupacion_Pet_Atis]],Tabla1[[#All],[Numero_de_actuacion]],Tabla1[[#All],[Movil_de_contacto]],"",0)</f>
        <v/>
      </c>
      <c r="X465" s="14">
        <f>IF(OR(AVANZA[[#This Row],[ESTADO LEG]]="Legalizada grabacion",AVANZA[[#This Row],[ESTADO LEG]]="Legalizada aut"),1,0)</f>
        <v>0</v>
      </c>
      <c r="Y465" s="14">
        <f>IF(OR(AVANZA[[#This Row],[ESTADO LEG]]="pdte legalizar",AVANZA[[#This Row],[ESTADO LEG]]="No cruza"),1,0)</f>
        <v>0</v>
      </c>
      <c r="Z465" t="str" cm="1">
        <f t="array" ref="Z465">IF(AVANZA[[#This Row],[Variable]]="Terminada",LOWER(_xlfn.XLOOKUP(AVANZA[[#This Row],[ID_Peticion]],Tabla6[[#All],[NUM_PETICION]],Tabla6[[#All],[ESTADO_LEG]],"NO CRUZA",0)),AVANZA[[#This Row],[Variable]])</f>
        <v>ANULADA</v>
      </c>
      <c r="AA465" t="str" cm="1">
        <f t="array" ref="AA465">_xlfn.XLOOKUP(AVANZA[[#This Row],[ID_Peticion]],Tabla6[[#All],[NUM_PETICION]],Tabla6[[#All],[DIF_DIAS]],"",0)</f>
        <v/>
      </c>
      <c r="AB465" s="2" t="str" cm="1">
        <f t="array" ref="AB465">IFERROR(_xlfn.XLOOKUP(AVANZA[[#This Row],[ID_Peticion]],Tabla6[[#All],[NUM_PETICION]],Tabla6[[#All],[FEC_LEGAL]],"",0),"")</f>
        <v/>
      </c>
      <c r="AC465" s="14">
        <f ca="1">IF(AVANZA[[#This Row],[FECHA LEG]]&lt;&gt;0,IFERROR(AVANZA[[#This Row],[FECHA LEG]]-AVANZA[[#This Row],[FechaIniEstadoSubPetAtis]],0),TODAY()-AVANZA[[#This Row],[FechaIniEstadoSubPetAtis]])</f>
        <v>0</v>
      </c>
      <c r="AD465" s="35">
        <f ca="1">IF(AVANZA[[#This Row],[FINAL Vs LG]]&lt;&gt;0,IF(AVANZA[[#This Row],[FINAL Vs LG]]&lt;7.1,"100%",IF(AND(AVANZA[[#This Row],[FINAL Vs LG]]&gt;7.1,AVANZA[[#This Row],[FINAL Vs LG]]&lt;11.1),"50%","0%")),0)</f>
        <v>0</v>
      </c>
      <c r="AE465" s="14">
        <f ca="1">VLOOKUP(DAY(TODAY()),BACK!F:G,2,0)</f>
        <v>14</v>
      </c>
      <c r="AF465" s="14">
        <f>BACK!$I$2</f>
        <v>24</v>
      </c>
      <c r="AG465" s="14">
        <f>IF(AVANZA[[#This Row],[Oferta_empaquetada_comisiones]]="SI",1,0)</f>
        <v>0</v>
      </c>
      <c r="AH465" s="36">
        <f>IF(AVANZA[[#This Row],[Variable]]="TERMINADA",IFERROR(VLOOKUP(AVANZA[[#This Row],[SUPERVISOR]],Tabla2[#All],4,0),0),)</f>
        <v>0</v>
      </c>
      <c r="AI465" s="14">
        <f>IF(AVANZA[[#This Row],[Producto]]="BA",1,0)</f>
        <v>1</v>
      </c>
      <c r="AJ465" s="14">
        <f>IF(AVANZA[[#This Row],[Producto]]="DUO",1,0)</f>
        <v>0</v>
      </c>
      <c r="AK465" s="14">
        <f>IF(AVANZA[[#This Row],[Producto]]="TRIO",1,0)</f>
        <v>0</v>
      </c>
      <c r="AL465" t="s">
        <v>292</v>
      </c>
      <c r="AM465">
        <v>-1</v>
      </c>
      <c r="AN465">
        <v>-1</v>
      </c>
      <c r="AO465" t="s">
        <v>16724</v>
      </c>
      <c r="AP465" s="1">
        <v>46150.47278935185</v>
      </c>
      <c r="AQ465">
        <v>-1</v>
      </c>
      <c r="AR465" t="s">
        <v>16725</v>
      </c>
      <c r="AS465">
        <v>-1</v>
      </c>
      <c r="AT465">
        <v>-1</v>
      </c>
      <c r="AU465">
        <v>-1</v>
      </c>
      <c r="AV465">
        <v>-1</v>
      </c>
      <c r="AW465">
        <v>-1</v>
      </c>
      <c r="AX465" t="s">
        <v>224</v>
      </c>
      <c r="AY465">
        <v>-1</v>
      </c>
      <c r="AZ465">
        <v>2026</v>
      </c>
      <c r="BA465">
        <v>5</v>
      </c>
      <c r="BB465">
        <v>11</v>
      </c>
      <c r="BC465">
        <v>-1</v>
      </c>
      <c r="BD465" t="s">
        <v>225</v>
      </c>
      <c r="BE465">
        <v>-1</v>
      </c>
      <c r="BF465">
        <v>20001624456430</v>
      </c>
      <c r="BG465" t="s">
        <v>319</v>
      </c>
      <c r="BH465" t="s">
        <v>320</v>
      </c>
      <c r="BI465" t="s">
        <v>16726</v>
      </c>
      <c r="BJ465">
        <v>-1</v>
      </c>
      <c r="BK465">
        <v>-1</v>
      </c>
      <c r="BL465">
        <v>-1</v>
      </c>
      <c r="BM465" t="s">
        <v>573</v>
      </c>
      <c r="BN465" t="s">
        <v>230</v>
      </c>
      <c r="BO465" t="s">
        <v>16727</v>
      </c>
      <c r="BP465" t="s">
        <v>1857</v>
      </c>
      <c r="BQ465">
        <v>2026</v>
      </c>
      <c r="BR465">
        <v>5</v>
      </c>
      <c r="BS465">
        <v>8</v>
      </c>
      <c r="BT465" s="1">
        <v>46153.355173611111</v>
      </c>
      <c r="BU465" t="s">
        <v>575</v>
      </c>
      <c r="BV465" s="2">
        <v>46153</v>
      </c>
      <c r="BW465" t="s">
        <v>576</v>
      </c>
      <c r="BX465" s="2">
        <v>46150</v>
      </c>
      <c r="BY465" s="2">
        <v>46153</v>
      </c>
      <c r="BZ465" t="s">
        <v>235</v>
      </c>
      <c r="CA465" t="s">
        <v>321</v>
      </c>
      <c r="CB465" t="s">
        <v>322</v>
      </c>
      <c r="CC465" t="s">
        <v>16728</v>
      </c>
      <c r="CD465" t="s">
        <v>2945</v>
      </c>
      <c r="CE465">
        <v>-1</v>
      </c>
      <c r="CF465" t="s">
        <v>324</v>
      </c>
      <c r="CG465" t="s">
        <v>325</v>
      </c>
      <c r="CH465" t="s">
        <v>326</v>
      </c>
      <c r="CI465">
        <v>22999736</v>
      </c>
      <c r="CJ465" t="s">
        <v>303</v>
      </c>
      <c r="CK465" t="s">
        <v>245</v>
      </c>
      <c r="CL465" t="s">
        <v>246</v>
      </c>
      <c r="CM465" t="s">
        <v>247</v>
      </c>
      <c r="CN465" t="s">
        <v>248</v>
      </c>
      <c r="CT465" t="s">
        <v>249</v>
      </c>
      <c r="CU465" t="s">
        <v>225</v>
      </c>
      <c r="CW465" t="s">
        <v>319</v>
      </c>
      <c r="CX465" t="s">
        <v>320</v>
      </c>
      <c r="CY465" t="s">
        <v>1880</v>
      </c>
      <c r="DA465" t="s">
        <v>250</v>
      </c>
      <c r="DB465">
        <v>-1</v>
      </c>
      <c r="DF465" t="s">
        <v>955</v>
      </c>
      <c r="DJ465" t="s">
        <v>252</v>
      </c>
      <c r="DK465" t="s">
        <v>253</v>
      </c>
      <c r="DL465" t="s">
        <v>253</v>
      </c>
      <c r="DN465" t="s">
        <v>255</v>
      </c>
      <c r="DR465" t="s">
        <v>305</v>
      </c>
      <c r="DS465" t="s">
        <v>303</v>
      </c>
      <c r="DT465" t="s">
        <v>302</v>
      </c>
      <c r="DV465">
        <v>1</v>
      </c>
      <c r="DW465" t="s">
        <v>331</v>
      </c>
      <c r="ED465" s="2">
        <v>46153</v>
      </c>
      <c r="EF465">
        <v>16</v>
      </c>
      <c r="EP465" t="s">
        <v>258</v>
      </c>
      <c r="FA465" t="s">
        <v>245</v>
      </c>
      <c r="FB465" t="s">
        <v>333</v>
      </c>
      <c r="FD465" t="s">
        <v>333</v>
      </c>
      <c r="FE465" t="s">
        <v>334</v>
      </c>
      <c r="FF465" t="s">
        <v>334</v>
      </c>
      <c r="FK465" t="s">
        <v>263</v>
      </c>
      <c r="FN465" t="s">
        <v>248</v>
      </c>
      <c r="FO465" t="s">
        <v>265</v>
      </c>
      <c r="FR465">
        <v>0</v>
      </c>
      <c r="GB465" t="s">
        <v>266</v>
      </c>
      <c r="GM465">
        <v>0</v>
      </c>
      <c r="GS465" t="s">
        <v>267</v>
      </c>
      <c r="GT465" s="2"/>
      <c r="GU465" t="s">
        <v>268</v>
      </c>
      <c r="GV465" t="s">
        <v>335</v>
      </c>
      <c r="GW465" t="s">
        <v>394</v>
      </c>
      <c r="GZ465" t="s">
        <v>395</v>
      </c>
      <c r="HE465" t="s">
        <v>230</v>
      </c>
      <c r="HF465" t="s">
        <v>2293</v>
      </c>
      <c r="HR465" t="s">
        <v>278</v>
      </c>
      <c r="HV465">
        <v>94990</v>
      </c>
      <c r="HW465" t="s">
        <v>281</v>
      </c>
      <c r="HY465">
        <v>0</v>
      </c>
      <c r="HZ465">
        <v>0</v>
      </c>
      <c r="IA465" t="s">
        <v>281</v>
      </c>
      <c r="IB465" t="s">
        <v>281</v>
      </c>
      <c r="IC465" t="s">
        <v>16729</v>
      </c>
      <c r="IE465" t="s">
        <v>283</v>
      </c>
      <c r="IF465" t="s">
        <v>283</v>
      </c>
      <c r="IG465" t="s">
        <v>283</v>
      </c>
      <c r="IH465" t="s">
        <v>284</v>
      </c>
      <c r="II465" t="s">
        <v>285</v>
      </c>
      <c r="IJ465" t="s">
        <v>286</v>
      </c>
      <c r="IK465" t="s">
        <v>278</v>
      </c>
      <c r="IL465" t="s">
        <v>287</v>
      </c>
      <c r="IM465" t="s">
        <v>288</v>
      </c>
      <c r="IN465" t="s">
        <v>958</v>
      </c>
      <c r="IP465" t="s">
        <v>1883</v>
      </c>
      <c r="IQ465" t="s">
        <v>284</v>
      </c>
      <c r="IS465" t="s">
        <v>291</v>
      </c>
      <c r="IT465" t="s">
        <v>453</v>
      </c>
      <c r="IU465" t="s">
        <v>15299</v>
      </c>
      <c r="IV465" t="s">
        <v>15300</v>
      </c>
      <c r="IW465" t="s">
        <v>2177</v>
      </c>
      <c r="IY465" t="s">
        <v>281</v>
      </c>
    </row>
    <row r="466" spans="1:259" x14ac:dyDescent="0.3">
      <c r="A466" s="14">
        <f>DAY(AVANZA[[#This Row],[FechaSeguimiento]])</f>
        <v>11</v>
      </c>
      <c r="B466" s="14">
        <f>MONTH(AVANZA[[#This Row],[FechaSeguimiento]])</f>
        <v>5</v>
      </c>
      <c r="C466"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466" t="str">
        <f>LOWER(IFERROR(VLOOKUP(AVANZA[[#This Row],[ID_Peticion]],CANCELADAS[#All],2,0),""))</f>
        <v/>
      </c>
      <c r="E466" t="str">
        <f>LOWER(IFERROR(VLOOKUP(AVANZA[[#This Row],[ID_Peticion]],CANCELADAS[#All],3,0),""))</f>
        <v/>
      </c>
      <c r="F466" t="str">
        <f>LOWER(IF(AVANZA[[#This Row],[CEDULA CLIENTE]]&lt;&gt;""," CC: " &amp; COUNTIFS(AVANZA[CEDULA CLIENTE],AVANZA[[#This Row],[CEDULA CLIENTE]]),"")&amp; IF(AVANZA[[#This Row],[Direccion]]&lt;&gt;""," DIR: " &amp; COUNTIFS(AVANZA[Direccion],AVANZA[[#This Row],[Direccion]]),""))</f>
        <v xml:space="preserve"> dir: 1</v>
      </c>
      <c r="G466" t="str">
        <f>IFERROR(VLOOKUP(AVANZA[[#This Row],[Cedula_Vendedor_Atis]],PLANTA[[#All],[CEDULA]:[LINEA]],3,0),"No Cruza")</f>
        <v>Marisol Avella</v>
      </c>
      <c r="H466" t="str">
        <f>IFERROR(VLOOKUP(AVANZA[[#This Row],[Cedula_Vendedor_Atis]],PLANTA[[#All],[CEDULA]:[LINEA]],4,0),"No Cruza")</f>
        <v>Fija</v>
      </c>
      <c r="I466" t="str">
        <f>LOWER(IF(AVANZA[[#This Row],[ATRIBUIBLE]]="",AVANZA[[#This Row],[Variable]],AVANZA[[#This Row],[ATRIBUIBLE]]))</f>
        <v>terminada</v>
      </c>
      <c r="J466" s="14">
        <f>IF(AVANZA[[#This Row],[Variable]]=AVANZA[[#Headers],[TERMINADA]],1,0)</f>
        <v>1</v>
      </c>
      <c r="K466" s="14">
        <f>IF(AVANZA[[#This Row],[Variable]]=AVANZA[[#Headers],[ANULADA]],1,0)</f>
        <v>0</v>
      </c>
      <c r="L466" s="14">
        <f>IF(AVANZA[[#This Row],[Variable]]=AVANZA[[#Headers],[PENDIENTE]],1,0)</f>
        <v>0</v>
      </c>
      <c r="M466" s="14">
        <f>IF(AVANZA[[#This Row],[ESTADO AGENDA]]="AGENDADA",1,0)</f>
        <v>0</v>
      </c>
      <c r="N466" s="14">
        <f>IF(AVANZA[[#This Row],[ESTADO AGENDA]]="PENDIENTE DE AGENDAR",1,0)</f>
        <v>0</v>
      </c>
      <c r="O466" s="14">
        <f>IF(AVANZA[[#This Row],[ESTADO AGENDA]]="SUSPENDIDA",1,0)</f>
        <v>0</v>
      </c>
      <c r="P466" t="str" cm="1">
        <f t="array" ref="P466">_xlfn.XLOOKUP(AVANZA[[#This Row],[Num_Agrupacion_Pet_Atis]],Tabla1[[#All],[Numero_de_actuacion]],Tabla1[[#All],[Estado_de_la_orden]],"",0)</f>
        <v/>
      </c>
      <c r="Q466" s="2" t="str" cm="1">
        <f t="array" ref="Q466">_xlfn.XLOOKUP(AVANZA[[#This Row],[Num_Agrupacion_Pet_Atis]],Tabla1[[#All],[Numero_de_actuacion]],Tabla1[[#All],[Fecha_de_la_cita]],"",0)</f>
        <v/>
      </c>
      <c r="R466" t="str" cm="1">
        <f t="array" ref="R466">_xlfn.XLOOKUP(AVANZA[[#This Row],[Num_Agrupacion_Pet_Atis]],Tabla1[[#All],[Numero_de_actuacion]],Tabla1[[#All],[Franja_horaria_de_la_cita]],"",0)</f>
        <v/>
      </c>
      <c r="S466" s="14" t="str">
        <f>IFERROR(DAY(AVANZA[[#This Row],[FECHA AGENDA]]),"")</f>
        <v/>
      </c>
      <c r="T466" s="14" t="str">
        <f>IFERROR(MONTH(AVANZA[[#This Row],[FECHA AGENDA]]),"")</f>
        <v/>
      </c>
      <c r="U466" t="str" cm="1">
        <f t="array" ref="U466">_xlfn.XLOOKUP(AVANZA[[#This Row],[Num_Agrupacion_Pet_Atis]],Tabla1[[#All],[Numero_de_actuacion]],Tabla1[[#All],[Motivo_de_suspension]],"",0)</f>
        <v/>
      </c>
      <c r="V466" s="2" t="str" cm="1">
        <f t="array" ref="V466">_xlfn.XLOOKUP(AVANZA[[#This Row],[Num_Agrupacion_Pet_Atis]],Tabla1[[#All],[Numero_de_actuacion]],Tabla1[[#All],[No_identificacion_cliente]],"",0)</f>
        <v/>
      </c>
      <c r="W466" s="2" t="str" cm="1">
        <f t="array" ref="W466">_xlfn.XLOOKUP(AVANZA[[#This Row],[Num_Agrupacion_Pet_Atis]],Tabla1[[#All],[Numero_de_actuacion]],Tabla1[[#All],[Movil_de_contacto]],"",0)</f>
        <v/>
      </c>
      <c r="X466" s="14">
        <f>IF(OR(AVANZA[[#This Row],[ESTADO LEG]]="Legalizada grabacion",AVANZA[[#This Row],[ESTADO LEG]]="Legalizada aut"),1,0)</f>
        <v>0</v>
      </c>
      <c r="Y466" s="14">
        <f>IF(OR(AVANZA[[#This Row],[ESTADO LEG]]="pdte legalizar",AVANZA[[#This Row],[ESTADO LEG]]="No cruza"),1,0)</f>
        <v>1</v>
      </c>
      <c r="Z466" t="str" cm="1">
        <f t="array" ref="Z466">IF(AVANZA[[#This Row],[Variable]]="Terminada",LOWER(_xlfn.XLOOKUP(AVANZA[[#This Row],[ID_Peticion]],Tabla6[[#All],[NUM_PETICION]],Tabla6[[#All],[ESTADO_LEG]],"NO CRUZA",0)),AVANZA[[#This Row],[Variable]])</f>
        <v>pdte legalizar</v>
      </c>
      <c r="AA466" cm="1">
        <f t="array" ref="AA466">_xlfn.XLOOKUP(AVANZA[[#This Row],[ID_Peticion]],Tabla6[[#All],[NUM_PETICION]],Tabla6[[#All],[DIF_DIAS]],"",0)</f>
        <v>2</v>
      </c>
      <c r="AB466" s="2" cm="1">
        <f t="array" ref="AB466">IFERROR(_xlfn.XLOOKUP(AVANZA[[#This Row],[ID_Peticion]],Tabla6[[#All],[NUM_PETICION]],Tabla6[[#All],[FEC_LEGAL]],"",0),"")</f>
        <v>0</v>
      </c>
      <c r="AC466" s="14">
        <f ca="1">IF(AVANZA[[#This Row],[FECHA LEG]]&lt;&gt;0,IFERROR(AVANZA[[#This Row],[FECHA LEG]]-AVANZA[[#This Row],[FechaIniEstadoSubPetAtis]],0),TODAY()-AVANZA[[#This Row],[FechaIniEstadoSubPetAtis]])</f>
        <v>6</v>
      </c>
      <c r="AD466" s="35" t="str">
        <f ca="1">IF(AVANZA[[#This Row],[FINAL Vs LG]]&lt;&gt;0,IF(AVANZA[[#This Row],[FINAL Vs LG]]&lt;7.1,"100%",IF(AND(AVANZA[[#This Row],[FINAL Vs LG]]&gt;7.1,AVANZA[[#This Row],[FINAL Vs LG]]&lt;11.1),"50%","0%")),0)</f>
        <v>100%</v>
      </c>
      <c r="AE466" s="14">
        <f ca="1">VLOOKUP(DAY(TODAY()),BACK!F:G,2,0)</f>
        <v>14</v>
      </c>
      <c r="AF466" s="14">
        <f>BACK!$I$2</f>
        <v>24</v>
      </c>
      <c r="AG466" s="14">
        <f>IF(AVANZA[[#This Row],[Oferta_empaquetada_comisiones]]="SI",1,0)</f>
        <v>1</v>
      </c>
      <c r="AH466" s="36">
        <f>IF(AVANZA[[#This Row],[Variable]]="TERMINADA",IFERROR(VLOOKUP(AVANZA[[#This Row],[SUPERVISOR]],Tabla2[#All],4,0),0),)</f>
        <v>3.5</v>
      </c>
      <c r="AI466" s="14">
        <f>IF(AVANZA[[#This Row],[Producto]]="BA",1,0)</f>
        <v>0</v>
      </c>
      <c r="AJ466" s="14">
        <f>IF(AVANZA[[#This Row],[Producto]]="DUO",1,0)</f>
        <v>0</v>
      </c>
      <c r="AK466" s="14">
        <f>IF(AVANZA[[#This Row],[Producto]]="TRIO",1,0)</f>
        <v>1</v>
      </c>
      <c r="AL466" t="s">
        <v>292</v>
      </c>
      <c r="AM466">
        <v>-1</v>
      </c>
      <c r="AN466">
        <v>-1</v>
      </c>
      <c r="AO466" t="s">
        <v>16730</v>
      </c>
      <c r="AP466" s="1">
        <v>46152.497430555559</v>
      </c>
      <c r="AQ466">
        <v>-1</v>
      </c>
      <c r="AR466" t="s">
        <v>16731</v>
      </c>
      <c r="AS466">
        <v>-1</v>
      </c>
      <c r="AT466">
        <v>-1</v>
      </c>
      <c r="AU466">
        <v>-1</v>
      </c>
      <c r="AV466">
        <v>-1</v>
      </c>
      <c r="AW466">
        <v>-1</v>
      </c>
      <c r="AX466" t="s">
        <v>224</v>
      </c>
      <c r="AY466">
        <v>-1</v>
      </c>
      <c r="AZ466">
        <v>2026</v>
      </c>
      <c r="BA466">
        <v>5</v>
      </c>
      <c r="BB466">
        <v>11</v>
      </c>
      <c r="BC466">
        <v>-1</v>
      </c>
      <c r="BD466" t="s">
        <v>225</v>
      </c>
      <c r="BE466">
        <v>-1</v>
      </c>
      <c r="BF466">
        <v>20001624990237</v>
      </c>
      <c r="BG466" t="s">
        <v>438</v>
      </c>
      <c r="BH466" t="s">
        <v>439</v>
      </c>
      <c r="BI466" t="s">
        <v>16732</v>
      </c>
      <c r="BJ466">
        <v>-1</v>
      </c>
      <c r="BK466">
        <v>-1</v>
      </c>
      <c r="BL466">
        <v>-1</v>
      </c>
      <c r="BM466" t="s">
        <v>229</v>
      </c>
      <c r="BN466" t="s">
        <v>230</v>
      </c>
      <c r="BO466" t="s">
        <v>16733</v>
      </c>
      <c r="BP466" t="s">
        <v>232</v>
      </c>
      <c r="BQ466">
        <v>2026</v>
      </c>
      <c r="BR466">
        <v>5</v>
      </c>
      <c r="BS466">
        <v>10</v>
      </c>
      <c r="BT466" s="1">
        <v>46153.574629629627</v>
      </c>
      <c r="BU466" t="s">
        <v>233</v>
      </c>
      <c r="BV466" s="2">
        <v>46153</v>
      </c>
      <c r="BW466" t="s">
        <v>234</v>
      </c>
      <c r="BX466" s="2">
        <v>46152</v>
      </c>
      <c r="BY466" s="2">
        <v>46153</v>
      </c>
      <c r="BZ466" t="s">
        <v>235</v>
      </c>
      <c r="CA466" t="s">
        <v>1945</v>
      </c>
      <c r="CB466" t="s">
        <v>322</v>
      </c>
      <c r="CC466" t="s">
        <v>16734</v>
      </c>
      <c r="CD466" t="s">
        <v>11774</v>
      </c>
      <c r="CE466">
        <v>-1</v>
      </c>
      <c r="CF466" t="s">
        <v>1947</v>
      </c>
      <c r="CG466" t="s">
        <v>325</v>
      </c>
      <c r="CH466" t="s">
        <v>326</v>
      </c>
      <c r="CI466">
        <v>22999736</v>
      </c>
      <c r="CJ466" t="s">
        <v>303</v>
      </c>
      <c r="CK466" t="s">
        <v>245</v>
      </c>
      <c r="CL466" t="s">
        <v>246</v>
      </c>
      <c r="CM466" t="s">
        <v>247</v>
      </c>
      <c r="CN466" t="s">
        <v>248</v>
      </c>
      <c r="CT466" t="s">
        <v>386</v>
      </c>
      <c r="CU466" t="s">
        <v>387</v>
      </c>
      <c r="CW466" t="s">
        <v>446</v>
      </c>
      <c r="CX466" t="s">
        <v>447</v>
      </c>
      <c r="DA466" t="s">
        <v>250</v>
      </c>
      <c r="DB466">
        <v>-1</v>
      </c>
      <c r="DF466" t="s">
        <v>251</v>
      </c>
      <c r="DJ466" t="s">
        <v>252</v>
      </c>
      <c r="DK466" t="s">
        <v>253</v>
      </c>
      <c r="DL466" t="s">
        <v>253</v>
      </c>
      <c r="DN466" t="s">
        <v>390</v>
      </c>
      <c r="DR466" t="s">
        <v>305</v>
      </c>
      <c r="DS466" t="s">
        <v>303</v>
      </c>
      <c r="DT466" t="s">
        <v>302</v>
      </c>
      <c r="DV466">
        <v>1</v>
      </c>
      <c r="DW466" t="s">
        <v>331</v>
      </c>
      <c r="ED466" s="2">
        <v>46153</v>
      </c>
      <c r="EF466">
        <v>1</v>
      </c>
      <c r="EP466" t="s">
        <v>258</v>
      </c>
      <c r="ES466" t="s">
        <v>16735</v>
      </c>
      <c r="FA466" t="s">
        <v>245</v>
      </c>
      <c r="FB466" t="s">
        <v>333</v>
      </c>
      <c r="FD466" t="s">
        <v>333</v>
      </c>
      <c r="FE466" t="s">
        <v>1949</v>
      </c>
      <c r="FF466" t="s">
        <v>1949</v>
      </c>
      <c r="FK466" t="s">
        <v>263</v>
      </c>
      <c r="FL466" t="s">
        <v>16736</v>
      </c>
      <c r="FN466" t="s">
        <v>248</v>
      </c>
      <c r="FO466" t="s">
        <v>265</v>
      </c>
      <c r="FR466">
        <v>113904</v>
      </c>
      <c r="GB466" t="s">
        <v>266</v>
      </c>
      <c r="GC466" t="s">
        <v>387</v>
      </c>
      <c r="GD466">
        <v>25188</v>
      </c>
      <c r="GF466">
        <v>2353</v>
      </c>
      <c r="GG466">
        <v>25422</v>
      </c>
      <c r="GI466">
        <v>87224</v>
      </c>
      <c r="GJ466">
        <v>25427</v>
      </c>
      <c r="GL466">
        <v>24327</v>
      </c>
      <c r="GM466">
        <v>135545</v>
      </c>
      <c r="GS466" t="s">
        <v>267</v>
      </c>
      <c r="GT466" s="2">
        <v>45504</v>
      </c>
      <c r="GU466" t="s">
        <v>268</v>
      </c>
      <c r="GV466" t="s">
        <v>269</v>
      </c>
      <c r="GW466" t="s">
        <v>270</v>
      </c>
      <c r="GX466" t="s">
        <v>250</v>
      </c>
      <c r="GY466" t="s">
        <v>272</v>
      </c>
      <c r="GZ466" t="s">
        <v>273</v>
      </c>
      <c r="HA466" t="s">
        <v>274</v>
      </c>
      <c r="HB466" t="s">
        <v>868</v>
      </c>
      <c r="HC466" t="s">
        <v>1945</v>
      </c>
      <c r="HD466" t="s">
        <v>415</v>
      </c>
      <c r="HE466" t="s">
        <v>230</v>
      </c>
      <c r="HF466" t="s">
        <v>16737</v>
      </c>
      <c r="HG466" t="s">
        <v>645</v>
      </c>
      <c r="HH466" t="s">
        <v>11775</v>
      </c>
      <c r="HI466" t="s">
        <v>632</v>
      </c>
      <c r="HJ466">
        <v>46144</v>
      </c>
      <c r="HK466" t="s">
        <v>3920</v>
      </c>
      <c r="HL466" t="s">
        <v>409</v>
      </c>
      <c r="HM466" t="s">
        <v>16738</v>
      </c>
      <c r="HN466" t="s">
        <v>3923</v>
      </c>
      <c r="HO466" t="s">
        <v>4042</v>
      </c>
      <c r="HP466" t="s">
        <v>4041</v>
      </c>
      <c r="HR466" t="s">
        <v>278</v>
      </c>
      <c r="HV466">
        <v>118900</v>
      </c>
      <c r="HW466" t="s">
        <v>279</v>
      </c>
      <c r="HX466" t="s">
        <v>915</v>
      </c>
      <c r="HY466">
        <v>131572</v>
      </c>
      <c r="HZ466">
        <v>17668</v>
      </c>
      <c r="IA466" t="s">
        <v>279</v>
      </c>
      <c r="IB466" t="s">
        <v>281</v>
      </c>
      <c r="IE466" t="s">
        <v>283</v>
      </c>
      <c r="IF466" t="s">
        <v>283</v>
      </c>
      <c r="IG466" t="s">
        <v>283</v>
      </c>
      <c r="IH466" t="s">
        <v>284</v>
      </c>
      <c r="II466" t="s">
        <v>285</v>
      </c>
      <c r="IJ466" t="s">
        <v>286</v>
      </c>
      <c r="IK466" t="s">
        <v>278</v>
      </c>
      <c r="IL466" t="s">
        <v>287</v>
      </c>
      <c r="IM466" t="s">
        <v>288</v>
      </c>
      <c r="IN466" t="s">
        <v>289</v>
      </c>
      <c r="IP466" t="s">
        <v>290</v>
      </c>
      <c r="IQ466" t="s">
        <v>284</v>
      </c>
      <c r="IS466" t="s">
        <v>291</v>
      </c>
      <c r="IT466" t="s">
        <v>398</v>
      </c>
      <c r="IW466" t="s">
        <v>1852</v>
      </c>
      <c r="IY466" t="s">
        <v>279</v>
      </c>
    </row>
    <row r="467" spans="1:259" x14ac:dyDescent="0.3">
      <c r="A467" s="14">
        <f>DAY(AVANZA[[#This Row],[FechaSeguimiento]])</f>
        <v>11</v>
      </c>
      <c r="B467" s="14">
        <f>MONTH(AVANZA[[#This Row],[FechaSeguimiento]])</f>
        <v>5</v>
      </c>
      <c r="C467"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467" t="str">
        <f>LOWER(IFERROR(VLOOKUP(AVANZA[[#This Row],[ID_Peticion]],CANCELADAS[#All],2,0),""))</f>
        <v/>
      </c>
      <c r="E467" t="str">
        <f>LOWER(IFERROR(VLOOKUP(AVANZA[[#This Row],[ID_Peticion]],CANCELADAS[#All],3,0),""))</f>
        <v/>
      </c>
      <c r="F467" t="str">
        <f>LOWER(IF(AVANZA[[#This Row],[CEDULA CLIENTE]]&lt;&gt;""," CC: " &amp; COUNTIFS(AVANZA[CEDULA CLIENTE],AVANZA[[#This Row],[CEDULA CLIENTE]]),"")&amp; IF(AVANZA[[#This Row],[Direccion]]&lt;&gt;""," DIR: " &amp; COUNTIFS(AVANZA[Direccion],AVANZA[[#This Row],[Direccion]]),""))</f>
        <v xml:space="preserve"> dir: 1</v>
      </c>
      <c r="G467" t="str">
        <f>IFERROR(VLOOKUP(AVANZA[[#This Row],[Cedula_Vendedor_Atis]],PLANTA[[#All],[CEDULA]:[LINEA]],3,0),"No Cruza")</f>
        <v>Marisol Avella</v>
      </c>
      <c r="H467" t="str">
        <f>IFERROR(VLOOKUP(AVANZA[[#This Row],[Cedula_Vendedor_Atis]],PLANTA[[#All],[CEDULA]:[LINEA]],4,0),"No Cruza")</f>
        <v>Fija</v>
      </c>
      <c r="I467" t="str">
        <f>LOWER(IF(AVANZA[[#This Row],[ATRIBUIBLE]]="",AVANZA[[#This Row],[Variable]],AVANZA[[#This Row],[ATRIBUIBLE]]))</f>
        <v>terminada</v>
      </c>
      <c r="J467" s="14">
        <f>IF(AVANZA[[#This Row],[Variable]]=AVANZA[[#Headers],[TERMINADA]],1,0)</f>
        <v>1</v>
      </c>
      <c r="K467" s="14">
        <f>IF(AVANZA[[#This Row],[Variable]]=AVANZA[[#Headers],[ANULADA]],1,0)</f>
        <v>0</v>
      </c>
      <c r="L467" s="14">
        <f>IF(AVANZA[[#This Row],[Variable]]=AVANZA[[#Headers],[PENDIENTE]],1,0)</f>
        <v>0</v>
      </c>
      <c r="M467" s="14">
        <f>IF(AVANZA[[#This Row],[ESTADO AGENDA]]="AGENDADA",1,0)</f>
        <v>0</v>
      </c>
      <c r="N467" s="14">
        <f>IF(AVANZA[[#This Row],[ESTADO AGENDA]]="PENDIENTE DE AGENDAR",1,0)</f>
        <v>0</v>
      </c>
      <c r="O467" s="14">
        <f>IF(AVANZA[[#This Row],[ESTADO AGENDA]]="SUSPENDIDA",1,0)</f>
        <v>0</v>
      </c>
      <c r="P467" t="str" cm="1">
        <f t="array" ref="P467">_xlfn.XLOOKUP(AVANZA[[#This Row],[Num_Agrupacion_Pet_Atis]],Tabla1[[#All],[Numero_de_actuacion]],Tabla1[[#All],[Estado_de_la_orden]],"",0)</f>
        <v/>
      </c>
      <c r="Q467" s="2" t="str" cm="1">
        <f t="array" ref="Q467">_xlfn.XLOOKUP(AVANZA[[#This Row],[Num_Agrupacion_Pet_Atis]],Tabla1[[#All],[Numero_de_actuacion]],Tabla1[[#All],[Fecha_de_la_cita]],"",0)</f>
        <v/>
      </c>
      <c r="R467" t="str" cm="1">
        <f t="array" ref="R467">_xlfn.XLOOKUP(AVANZA[[#This Row],[Num_Agrupacion_Pet_Atis]],Tabla1[[#All],[Numero_de_actuacion]],Tabla1[[#All],[Franja_horaria_de_la_cita]],"",0)</f>
        <v/>
      </c>
      <c r="S467" s="14" t="str">
        <f>IFERROR(DAY(AVANZA[[#This Row],[FECHA AGENDA]]),"")</f>
        <v/>
      </c>
      <c r="T467" s="14" t="str">
        <f>IFERROR(MONTH(AVANZA[[#This Row],[FECHA AGENDA]]),"")</f>
        <v/>
      </c>
      <c r="U467" t="str" cm="1">
        <f t="array" ref="U467">_xlfn.XLOOKUP(AVANZA[[#This Row],[Num_Agrupacion_Pet_Atis]],Tabla1[[#All],[Numero_de_actuacion]],Tabla1[[#All],[Motivo_de_suspension]],"",0)</f>
        <v/>
      </c>
      <c r="V467" s="2" t="str" cm="1">
        <f t="array" ref="V467">_xlfn.XLOOKUP(AVANZA[[#This Row],[Num_Agrupacion_Pet_Atis]],Tabla1[[#All],[Numero_de_actuacion]],Tabla1[[#All],[No_identificacion_cliente]],"",0)</f>
        <v/>
      </c>
      <c r="W467" s="2" t="str" cm="1">
        <f t="array" ref="W467">_xlfn.XLOOKUP(AVANZA[[#This Row],[Num_Agrupacion_Pet_Atis]],Tabla1[[#All],[Numero_de_actuacion]],Tabla1[[#All],[Movil_de_contacto]],"",0)</f>
        <v/>
      </c>
      <c r="X467" s="14">
        <f>IF(OR(AVANZA[[#This Row],[ESTADO LEG]]="Legalizada grabacion",AVANZA[[#This Row],[ESTADO LEG]]="Legalizada aut"),1,0)</f>
        <v>0</v>
      </c>
      <c r="Y467" s="14">
        <f>IF(OR(AVANZA[[#This Row],[ESTADO LEG]]="pdte legalizar",AVANZA[[#This Row],[ESTADO LEG]]="No cruza"),1,0)</f>
        <v>1</v>
      </c>
      <c r="Z467" t="str" cm="1">
        <f t="array" ref="Z467">IF(AVANZA[[#This Row],[Variable]]="Terminada",LOWER(_xlfn.XLOOKUP(AVANZA[[#This Row],[ID_Peticion]],Tabla6[[#All],[NUM_PETICION]],Tabla6[[#All],[ESTADO_LEG]],"NO CRUZA",0)),AVANZA[[#This Row],[Variable]])</f>
        <v>pdte legalizar</v>
      </c>
      <c r="AA467" cm="1">
        <f t="array" ref="AA467">_xlfn.XLOOKUP(AVANZA[[#This Row],[ID_Peticion]],Tabla6[[#All],[NUM_PETICION]],Tabla6[[#All],[DIF_DIAS]],"",0)</f>
        <v>2</v>
      </c>
      <c r="AB467" s="2" cm="1">
        <f t="array" ref="AB467">IFERROR(_xlfn.XLOOKUP(AVANZA[[#This Row],[ID_Peticion]],Tabla6[[#All],[NUM_PETICION]],Tabla6[[#All],[FEC_LEGAL]],"",0),"")</f>
        <v>0</v>
      </c>
      <c r="AC467" s="14">
        <f ca="1">IF(AVANZA[[#This Row],[FECHA LEG]]&lt;&gt;0,IFERROR(AVANZA[[#This Row],[FECHA LEG]]-AVANZA[[#This Row],[FechaIniEstadoSubPetAtis]],0),TODAY()-AVANZA[[#This Row],[FechaIniEstadoSubPetAtis]])</f>
        <v>6</v>
      </c>
      <c r="AD467" s="35" t="str">
        <f ca="1">IF(AVANZA[[#This Row],[FINAL Vs LG]]&lt;&gt;0,IF(AVANZA[[#This Row],[FINAL Vs LG]]&lt;7.1,"100%",IF(AND(AVANZA[[#This Row],[FINAL Vs LG]]&gt;7.1,AVANZA[[#This Row],[FINAL Vs LG]]&lt;11.1),"50%","0%")),0)</f>
        <v>100%</v>
      </c>
      <c r="AE467" s="14">
        <f ca="1">VLOOKUP(DAY(TODAY()),BACK!F:G,2,0)</f>
        <v>14</v>
      </c>
      <c r="AF467" s="14">
        <f>BACK!$I$2</f>
        <v>24</v>
      </c>
      <c r="AG467" s="14">
        <f>IF(AVANZA[[#This Row],[Oferta_empaquetada_comisiones]]="SI",1,0)</f>
        <v>0</v>
      </c>
      <c r="AH467" s="36">
        <f>IF(AVANZA[[#This Row],[Variable]]="TERMINADA",IFERROR(VLOOKUP(AVANZA[[#This Row],[SUPERVISOR]],Tabla2[#All],4,0),0),)</f>
        <v>3.5</v>
      </c>
      <c r="AI467" s="14">
        <f>IF(AVANZA[[#This Row],[Producto]]="BA",1,0)</f>
        <v>1</v>
      </c>
      <c r="AJ467" s="14">
        <f>IF(AVANZA[[#This Row],[Producto]]="DUO",1,0)</f>
        <v>0</v>
      </c>
      <c r="AK467" s="14">
        <f>IF(AVANZA[[#This Row],[Producto]]="TRIO",1,0)</f>
        <v>0</v>
      </c>
      <c r="AL467" t="s">
        <v>746</v>
      </c>
      <c r="AM467">
        <v>-1</v>
      </c>
      <c r="AN467">
        <v>-1</v>
      </c>
      <c r="AO467" t="s">
        <v>16739</v>
      </c>
      <c r="AP467" s="1">
        <v>46151.456979166665</v>
      </c>
      <c r="AQ467">
        <v>-1</v>
      </c>
      <c r="AR467" t="s">
        <v>16740</v>
      </c>
      <c r="AS467">
        <v>-1</v>
      </c>
      <c r="AT467">
        <v>-1</v>
      </c>
      <c r="AU467">
        <v>-1</v>
      </c>
      <c r="AV467">
        <v>-1</v>
      </c>
      <c r="AW467">
        <v>-1</v>
      </c>
      <c r="AX467" t="s">
        <v>224</v>
      </c>
      <c r="AY467">
        <v>-1</v>
      </c>
      <c r="AZ467">
        <v>2026</v>
      </c>
      <c r="BA467">
        <v>5</v>
      </c>
      <c r="BB467">
        <v>11</v>
      </c>
      <c r="BC467">
        <v>-1</v>
      </c>
      <c r="BD467" t="s">
        <v>225</v>
      </c>
      <c r="BE467">
        <v>-1</v>
      </c>
      <c r="BF467">
        <v>20001624829495</v>
      </c>
      <c r="BG467" t="s">
        <v>226</v>
      </c>
      <c r="BH467" t="s">
        <v>227</v>
      </c>
      <c r="BI467" t="s">
        <v>16741</v>
      </c>
      <c r="BJ467">
        <v>-1</v>
      </c>
      <c r="BK467">
        <v>-1</v>
      </c>
      <c r="BL467">
        <v>-1</v>
      </c>
      <c r="BM467" t="s">
        <v>229</v>
      </c>
      <c r="BN467" t="s">
        <v>230</v>
      </c>
      <c r="BO467" t="s">
        <v>16742</v>
      </c>
      <c r="BP467" t="s">
        <v>232</v>
      </c>
      <c r="BQ467">
        <v>2026</v>
      </c>
      <c r="BR467">
        <v>5</v>
      </c>
      <c r="BS467">
        <v>9</v>
      </c>
      <c r="BT467" s="1">
        <v>46153.446319444447</v>
      </c>
      <c r="BU467" t="s">
        <v>233</v>
      </c>
      <c r="BV467" s="2">
        <v>46153</v>
      </c>
      <c r="BW467" t="s">
        <v>234</v>
      </c>
      <c r="BX467" s="2">
        <v>46151</v>
      </c>
      <c r="BY467" s="2">
        <v>46153</v>
      </c>
      <c r="BZ467" t="s">
        <v>235</v>
      </c>
      <c r="CA467" t="s">
        <v>1945</v>
      </c>
      <c r="CB467" t="s">
        <v>322</v>
      </c>
      <c r="CC467" t="s">
        <v>16743</v>
      </c>
      <c r="CD467" t="s">
        <v>1945</v>
      </c>
      <c r="CE467">
        <v>-1</v>
      </c>
      <c r="CF467" t="s">
        <v>1947</v>
      </c>
      <c r="CG467" t="s">
        <v>325</v>
      </c>
      <c r="CH467" t="s">
        <v>326</v>
      </c>
      <c r="CI467">
        <v>1000857923</v>
      </c>
      <c r="CJ467" t="s">
        <v>759</v>
      </c>
      <c r="CK467" t="s">
        <v>245</v>
      </c>
      <c r="CL467" t="s">
        <v>246</v>
      </c>
      <c r="CM467" t="s">
        <v>247</v>
      </c>
      <c r="CN467" t="s">
        <v>359</v>
      </c>
      <c r="CT467" t="s">
        <v>386</v>
      </c>
      <c r="CU467" t="s">
        <v>225</v>
      </c>
      <c r="CW467" t="s">
        <v>226</v>
      </c>
      <c r="CX467" t="s">
        <v>227</v>
      </c>
      <c r="DA467" t="s">
        <v>250</v>
      </c>
      <c r="DB467">
        <v>-1</v>
      </c>
      <c r="DF467" t="s">
        <v>251</v>
      </c>
      <c r="DJ467" t="s">
        <v>252</v>
      </c>
      <c r="DK467" t="s">
        <v>253</v>
      </c>
      <c r="DL467" t="s">
        <v>254</v>
      </c>
      <c r="DN467" t="s">
        <v>255</v>
      </c>
      <c r="DR467" t="s">
        <v>760</v>
      </c>
      <c r="DS467" t="s">
        <v>759</v>
      </c>
      <c r="DT467" t="s">
        <v>758</v>
      </c>
      <c r="DV467">
        <v>1</v>
      </c>
      <c r="DW467" t="s">
        <v>331</v>
      </c>
      <c r="ED467" s="2">
        <v>46153</v>
      </c>
      <c r="EF467">
        <v>26</v>
      </c>
      <c r="EP467" t="s">
        <v>258</v>
      </c>
      <c r="ES467" t="s">
        <v>1948</v>
      </c>
      <c r="FA467" t="s">
        <v>245</v>
      </c>
      <c r="FB467" t="s">
        <v>333</v>
      </c>
      <c r="FD467" t="s">
        <v>333</v>
      </c>
      <c r="FE467" t="s">
        <v>1949</v>
      </c>
      <c r="FF467" t="s">
        <v>1949</v>
      </c>
      <c r="FK467" t="s">
        <v>263</v>
      </c>
      <c r="FL467" t="s">
        <v>16744</v>
      </c>
      <c r="FN467" t="s">
        <v>359</v>
      </c>
      <c r="FO467" t="s">
        <v>366</v>
      </c>
      <c r="FR467">
        <v>85900</v>
      </c>
      <c r="GB467" t="s">
        <v>266</v>
      </c>
      <c r="GC467" t="s">
        <v>225</v>
      </c>
      <c r="GD467">
        <v>0</v>
      </c>
      <c r="GF467">
        <v>0</v>
      </c>
      <c r="GG467">
        <v>25421</v>
      </c>
      <c r="GI467">
        <v>85900</v>
      </c>
      <c r="GJ467">
        <v>0</v>
      </c>
      <c r="GL467">
        <v>0</v>
      </c>
      <c r="GM467">
        <v>102221</v>
      </c>
      <c r="GS467" t="s">
        <v>267</v>
      </c>
      <c r="GT467" s="2">
        <v>45168</v>
      </c>
      <c r="GU467" t="s">
        <v>268</v>
      </c>
      <c r="GW467" t="s">
        <v>270</v>
      </c>
      <c r="GX467" t="s">
        <v>271</v>
      </c>
      <c r="GY467" t="s">
        <v>272</v>
      </c>
      <c r="GZ467" t="s">
        <v>273</v>
      </c>
      <c r="HA467" t="s">
        <v>274</v>
      </c>
      <c r="HB467" t="s">
        <v>868</v>
      </c>
      <c r="HC467" t="s">
        <v>1945</v>
      </c>
      <c r="HD467" t="s">
        <v>415</v>
      </c>
      <c r="HE467" t="s">
        <v>230</v>
      </c>
      <c r="HF467" t="s">
        <v>1950</v>
      </c>
      <c r="HG467" t="s">
        <v>277</v>
      </c>
      <c r="HR467" t="s">
        <v>278</v>
      </c>
      <c r="HV467">
        <v>85900</v>
      </c>
      <c r="HW467" t="s">
        <v>279</v>
      </c>
      <c r="HX467" t="s">
        <v>280</v>
      </c>
      <c r="HY467">
        <v>103568</v>
      </c>
      <c r="HZ467">
        <v>17668</v>
      </c>
      <c r="IA467" t="s">
        <v>279</v>
      </c>
      <c r="IB467" t="s">
        <v>281</v>
      </c>
      <c r="ID467" t="s">
        <v>282</v>
      </c>
      <c r="IE467" t="s">
        <v>283</v>
      </c>
      <c r="IF467" t="s">
        <v>283</v>
      </c>
      <c r="IG467" t="s">
        <v>283</v>
      </c>
      <c r="IH467" t="s">
        <v>284</v>
      </c>
      <c r="II467" t="s">
        <v>285</v>
      </c>
      <c r="IJ467" t="s">
        <v>286</v>
      </c>
      <c r="IK467" t="s">
        <v>278</v>
      </c>
      <c r="IL467" t="s">
        <v>287</v>
      </c>
      <c r="IM467" t="s">
        <v>288</v>
      </c>
      <c r="IN467" t="s">
        <v>289</v>
      </c>
      <c r="IO467" t="s">
        <v>16745</v>
      </c>
      <c r="IP467" t="s">
        <v>290</v>
      </c>
      <c r="IQ467" t="s">
        <v>284</v>
      </c>
      <c r="IS467" t="s">
        <v>291</v>
      </c>
      <c r="IT467" t="s">
        <v>287</v>
      </c>
      <c r="IY467" t="s">
        <v>281</v>
      </c>
    </row>
    <row r="468" spans="1:259" x14ac:dyDescent="0.3">
      <c r="A468" s="14">
        <f>DAY(AVANZA[[#This Row],[FechaSeguimiento]])</f>
        <v>11</v>
      </c>
      <c r="B468" s="14">
        <f>MONTH(AVANZA[[#This Row],[FechaSeguimiento]])</f>
        <v>5</v>
      </c>
      <c r="C468"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468" t="str">
        <f>LOWER(IFERROR(VLOOKUP(AVANZA[[#This Row],[ID_Peticion]],CANCELADAS[#All],2,0),""))</f>
        <v/>
      </c>
      <c r="E468" t="str">
        <f>LOWER(IFERROR(VLOOKUP(AVANZA[[#This Row],[ID_Peticion]],CANCELADAS[#All],3,0),""))</f>
        <v/>
      </c>
      <c r="F468" t="str">
        <f>LOWER(IF(AVANZA[[#This Row],[CEDULA CLIENTE]]&lt;&gt;""," CC: " &amp; COUNTIFS(AVANZA[CEDULA CLIENTE],AVANZA[[#This Row],[CEDULA CLIENTE]]),"")&amp; IF(AVANZA[[#This Row],[Direccion]]&lt;&gt;""," DIR: " &amp; COUNTIFS(AVANZA[Direccion],AVANZA[[#This Row],[Direccion]]),""))</f>
        <v xml:space="preserve"> dir: 1</v>
      </c>
      <c r="G468" t="str">
        <f>IFERROR(VLOOKUP(AVANZA[[#This Row],[Cedula_Vendedor_Atis]],PLANTA[[#All],[CEDULA]:[LINEA]],3,0),"No Cruza")</f>
        <v>Marisol Avella</v>
      </c>
      <c r="H468" t="str">
        <f>IFERROR(VLOOKUP(AVANZA[[#This Row],[Cedula_Vendedor_Atis]],PLANTA[[#All],[CEDULA]:[LINEA]],4,0),"No Cruza")</f>
        <v>Fija</v>
      </c>
      <c r="I468" t="str">
        <f>LOWER(IF(AVANZA[[#This Row],[ATRIBUIBLE]]="",AVANZA[[#This Row],[Variable]],AVANZA[[#This Row],[ATRIBUIBLE]]))</f>
        <v>terminada</v>
      </c>
      <c r="J468" s="14">
        <f>IF(AVANZA[[#This Row],[Variable]]=AVANZA[[#Headers],[TERMINADA]],1,0)</f>
        <v>1</v>
      </c>
      <c r="K468" s="14">
        <f>IF(AVANZA[[#This Row],[Variable]]=AVANZA[[#Headers],[ANULADA]],1,0)</f>
        <v>0</v>
      </c>
      <c r="L468" s="14">
        <f>IF(AVANZA[[#This Row],[Variable]]=AVANZA[[#Headers],[PENDIENTE]],1,0)</f>
        <v>0</v>
      </c>
      <c r="M468" s="14">
        <f>IF(AVANZA[[#This Row],[ESTADO AGENDA]]="AGENDADA",1,0)</f>
        <v>0</v>
      </c>
      <c r="N468" s="14">
        <f>IF(AVANZA[[#This Row],[ESTADO AGENDA]]="PENDIENTE DE AGENDAR",1,0)</f>
        <v>0</v>
      </c>
      <c r="O468" s="14">
        <f>IF(AVANZA[[#This Row],[ESTADO AGENDA]]="SUSPENDIDA",1,0)</f>
        <v>0</v>
      </c>
      <c r="P468" t="str" cm="1">
        <f t="array" ref="P468">_xlfn.XLOOKUP(AVANZA[[#This Row],[Num_Agrupacion_Pet_Atis]],Tabla1[[#All],[Numero_de_actuacion]],Tabla1[[#All],[Estado_de_la_orden]],"",0)</f>
        <v/>
      </c>
      <c r="Q468" s="2" t="str" cm="1">
        <f t="array" ref="Q468">_xlfn.XLOOKUP(AVANZA[[#This Row],[Num_Agrupacion_Pet_Atis]],Tabla1[[#All],[Numero_de_actuacion]],Tabla1[[#All],[Fecha_de_la_cita]],"",0)</f>
        <v/>
      </c>
      <c r="R468" t="str" cm="1">
        <f t="array" ref="R468">_xlfn.XLOOKUP(AVANZA[[#This Row],[Num_Agrupacion_Pet_Atis]],Tabla1[[#All],[Numero_de_actuacion]],Tabla1[[#All],[Franja_horaria_de_la_cita]],"",0)</f>
        <v/>
      </c>
      <c r="S468" s="14" t="str">
        <f>IFERROR(DAY(AVANZA[[#This Row],[FECHA AGENDA]]),"")</f>
        <v/>
      </c>
      <c r="T468" s="14" t="str">
        <f>IFERROR(MONTH(AVANZA[[#This Row],[FECHA AGENDA]]),"")</f>
        <v/>
      </c>
      <c r="U468" t="str" cm="1">
        <f t="array" ref="U468">_xlfn.XLOOKUP(AVANZA[[#This Row],[Num_Agrupacion_Pet_Atis]],Tabla1[[#All],[Numero_de_actuacion]],Tabla1[[#All],[Motivo_de_suspension]],"",0)</f>
        <v/>
      </c>
      <c r="V468" s="2" t="str" cm="1">
        <f t="array" ref="V468">_xlfn.XLOOKUP(AVANZA[[#This Row],[Num_Agrupacion_Pet_Atis]],Tabla1[[#All],[Numero_de_actuacion]],Tabla1[[#All],[No_identificacion_cliente]],"",0)</f>
        <v/>
      </c>
      <c r="W468" s="2" t="str" cm="1">
        <f t="array" ref="W468">_xlfn.XLOOKUP(AVANZA[[#This Row],[Num_Agrupacion_Pet_Atis]],Tabla1[[#All],[Numero_de_actuacion]],Tabla1[[#All],[Movil_de_contacto]],"",0)</f>
        <v/>
      </c>
      <c r="X468" s="14">
        <f>IF(OR(AVANZA[[#This Row],[ESTADO LEG]]="Legalizada grabacion",AVANZA[[#This Row],[ESTADO LEG]]="Legalizada aut"),1,0)</f>
        <v>0</v>
      </c>
      <c r="Y468" s="14">
        <f>IF(OR(AVANZA[[#This Row],[ESTADO LEG]]="pdte legalizar",AVANZA[[#This Row],[ESTADO LEG]]="No cruza"),1,0)</f>
        <v>1</v>
      </c>
      <c r="Z468" t="str" cm="1">
        <f t="array" ref="Z468">IF(AVANZA[[#This Row],[Variable]]="Terminada",LOWER(_xlfn.XLOOKUP(AVANZA[[#This Row],[ID_Peticion]],Tabla6[[#All],[NUM_PETICION]],Tabla6[[#All],[ESTADO_LEG]],"NO CRUZA",0)),AVANZA[[#This Row],[Variable]])</f>
        <v>pdte legalizar</v>
      </c>
      <c r="AA468" cm="1">
        <f t="array" ref="AA468">_xlfn.XLOOKUP(AVANZA[[#This Row],[ID_Peticion]],Tabla6[[#All],[NUM_PETICION]],Tabla6[[#All],[DIF_DIAS]],"",0)</f>
        <v>2</v>
      </c>
      <c r="AB468" s="2" cm="1">
        <f t="array" ref="AB468">IFERROR(_xlfn.XLOOKUP(AVANZA[[#This Row],[ID_Peticion]],Tabla6[[#All],[NUM_PETICION]],Tabla6[[#All],[FEC_LEGAL]],"",0),"")</f>
        <v>0</v>
      </c>
      <c r="AC468" s="14">
        <f ca="1">IF(AVANZA[[#This Row],[FECHA LEG]]&lt;&gt;0,IFERROR(AVANZA[[#This Row],[FECHA LEG]]-AVANZA[[#This Row],[FechaIniEstadoSubPetAtis]],0),TODAY()-AVANZA[[#This Row],[FechaIniEstadoSubPetAtis]])</f>
        <v>6</v>
      </c>
      <c r="AD468" s="35" t="str">
        <f ca="1">IF(AVANZA[[#This Row],[FINAL Vs LG]]&lt;&gt;0,IF(AVANZA[[#This Row],[FINAL Vs LG]]&lt;7.1,"100%",IF(AND(AVANZA[[#This Row],[FINAL Vs LG]]&gt;7.1,AVANZA[[#This Row],[FINAL Vs LG]]&lt;11.1),"50%","0%")),0)</f>
        <v>100%</v>
      </c>
      <c r="AE468" s="14">
        <f ca="1">VLOOKUP(DAY(TODAY()),BACK!F:G,2,0)</f>
        <v>14</v>
      </c>
      <c r="AF468" s="14">
        <f>BACK!$I$2</f>
        <v>24</v>
      </c>
      <c r="AG468" s="14">
        <f>IF(AVANZA[[#This Row],[Oferta_empaquetada_comisiones]]="SI",1,0)</f>
        <v>0</v>
      </c>
      <c r="AH468" s="36">
        <f>IF(AVANZA[[#This Row],[Variable]]="TERMINADA",IFERROR(VLOOKUP(AVANZA[[#This Row],[SUPERVISOR]],Tabla2[#All],4,0),0),)</f>
        <v>3.5</v>
      </c>
      <c r="AI468" s="14">
        <f>IF(AVANZA[[#This Row],[Producto]]="BA",1,0)</f>
        <v>0</v>
      </c>
      <c r="AJ468" s="14">
        <f>IF(AVANZA[[#This Row],[Producto]]="DUO",1,0)</f>
        <v>0</v>
      </c>
      <c r="AK468" s="14">
        <f>IF(AVANZA[[#This Row],[Producto]]="TRIO",1,0)</f>
        <v>1</v>
      </c>
      <c r="AL468" t="s">
        <v>456</v>
      </c>
      <c r="AM468">
        <v>-1</v>
      </c>
      <c r="AN468">
        <v>-1</v>
      </c>
      <c r="AO468" t="s">
        <v>16746</v>
      </c>
      <c r="AP468" s="1">
        <v>46152.826296296298</v>
      </c>
      <c r="AQ468">
        <v>-1</v>
      </c>
      <c r="AR468" t="s">
        <v>16747</v>
      </c>
      <c r="AS468">
        <v>-1</v>
      </c>
      <c r="AT468">
        <v>-1</v>
      </c>
      <c r="AU468">
        <v>-1</v>
      </c>
      <c r="AV468">
        <v>-1</v>
      </c>
      <c r="AW468">
        <v>-1</v>
      </c>
      <c r="AX468" t="s">
        <v>224</v>
      </c>
      <c r="AY468">
        <v>-1</v>
      </c>
      <c r="AZ468">
        <v>2026</v>
      </c>
      <c r="BA468">
        <v>5</v>
      </c>
      <c r="BB468">
        <v>11</v>
      </c>
      <c r="BC468">
        <v>-1</v>
      </c>
      <c r="BD468" t="s">
        <v>225</v>
      </c>
      <c r="BE468">
        <v>-1</v>
      </c>
      <c r="BF468">
        <v>20001625005638</v>
      </c>
      <c r="BG468" t="s">
        <v>376</v>
      </c>
      <c r="BH468" t="s">
        <v>377</v>
      </c>
      <c r="BI468" t="s">
        <v>16748</v>
      </c>
      <c r="BJ468">
        <v>-1</v>
      </c>
      <c r="BK468">
        <v>-1</v>
      </c>
      <c r="BL468">
        <v>-1</v>
      </c>
      <c r="BM468" t="s">
        <v>229</v>
      </c>
      <c r="BN468" t="s">
        <v>230</v>
      </c>
      <c r="BO468" t="s">
        <v>16749</v>
      </c>
      <c r="BP468" t="s">
        <v>380</v>
      </c>
      <c r="BQ468">
        <v>2026</v>
      </c>
      <c r="BR468">
        <v>5</v>
      </c>
      <c r="BS468">
        <v>10</v>
      </c>
      <c r="BT468" s="1">
        <v>46153.531134259261</v>
      </c>
      <c r="BU468" t="s">
        <v>233</v>
      </c>
      <c r="BV468" s="2">
        <v>46153</v>
      </c>
      <c r="BW468" t="s">
        <v>234</v>
      </c>
      <c r="BX468" s="2">
        <v>46152</v>
      </c>
      <c r="BY468" s="2">
        <v>46153</v>
      </c>
      <c r="BZ468" t="s">
        <v>235</v>
      </c>
      <c r="CA468" t="s">
        <v>2096</v>
      </c>
      <c r="CB468" t="s">
        <v>2097</v>
      </c>
      <c r="CC468" t="s">
        <v>16750</v>
      </c>
      <c r="CD468" t="s">
        <v>3089</v>
      </c>
      <c r="CE468">
        <v>-1</v>
      </c>
      <c r="CF468" t="s">
        <v>2100</v>
      </c>
      <c r="CG468" t="s">
        <v>941</v>
      </c>
      <c r="CH468" t="s">
        <v>491</v>
      </c>
      <c r="CI468">
        <v>1018514067</v>
      </c>
      <c r="CJ468" t="s">
        <v>464</v>
      </c>
      <c r="CK468" t="s">
        <v>245</v>
      </c>
      <c r="CL468" t="s">
        <v>409</v>
      </c>
      <c r="CM468" t="s">
        <v>247</v>
      </c>
      <c r="CN468" t="s">
        <v>410</v>
      </c>
      <c r="CT468" t="s">
        <v>693</v>
      </c>
      <c r="CU468" t="s">
        <v>387</v>
      </c>
      <c r="CW468" t="s">
        <v>388</v>
      </c>
      <c r="CX468" t="s">
        <v>389</v>
      </c>
      <c r="DA468" t="s">
        <v>250</v>
      </c>
      <c r="DB468">
        <v>-1</v>
      </c>
      <c r="DF468" t="s">
        <v>251</v>
      </c>
      <c r="DJ468" t="s">
        <v>252</v>
      </c>
      <c r="DK468" t="s">
        <v>253</v>
      </c>
      <c r="DL468" t="s">
        <v>253</v>
      </c>
      <c r="DN468" t="s">
        <v>390</v>
      </c>
      <c r="DR468" t="s">
        <v>465</v>
      </c>
      <c r="DS468" t="s">
        <v>464</v>
      </c>
      <c r="DT468" t="s">
        <v>463</v>
      </c>
      <c r="DV468">
        <v>1</v>
      </c>
      <c r="DW468" t="s">
        <v>331</v>
      </c>
      <c r="ED468" s="2">
        <v>46153</v>
      </c>
      <c r="EF468">
        <v>16</v>
      </c>
      <c r="EP468" t="s">
        <v>258</v>
      </c>
      <c r="ES468" t="s">
        <v>14317</v>
      </c>
      <c r="FA468" t="s">
        <v>245</v>
      </c>
      <c r="FB468" t="s">
        <v>2103</v>
      </c>
      <c r="FD468" t="s">
        <v>2103</v>
      </c>
      <c r="FE468" t="s">
        <v>2104</v>
      </c>
      <c r="FF468" t="s">
        <v>2104</v>
      </c>
      <c r="FK468" t="s">
        <v>263</v>
      </c>
      <c r="FL468" t="s">
        <v>16751</v>
      </c>
      <c r="FN468" t="s">
        <v>410</v>
      </c>
      <c r="FO468" t="s">
        <v>414</v>
      </c>
      <c r="FR468">
        <v>126994</v>
      </c>
      <c r="GB468" t="s">
        <v>266</v>
      </c>
      <c r="GC468" t="s">
        <v>387</v>
      </c>
      <c r="GD468">
        <v>25016</v>
      </c>
      <c r="GF468">
        <v>2353</v>
      </c>
      <c r="GG468">
        <v>25424</v>
      </c>
      <c r="GI468">
        <v>100314</v>
      </c>
      <c r="GJ468">
        <v>25242</v>
      </c>
      <c r="GL468">
        <v>24327</v>
      </c>
      <c r="GM468">
        <v>151122</v>
      </c>
      <c r="GS468" t="s">
        <v>267</v>
      </c>
      <c r="GT468" s="2">
        <v>44773</v>
      </c>
      <c r="GU468" t="s">
        <v>268</v>
      </c>
      <c r="GV468" t="s">
        <v>335</v>
      </c>
      <c r="GW468" t="s">
        <v>394</v>
      </c>
      <c r="GZ468" t="s">
        <v>395</v>
      </c>
      <c r="HA468" t="s">
        <v>274</v>
      </c>
      <c r="HB468" t="s">
        <v>14318</v>
      </c>
      <c r="HC468" t="s">
        <v>2096</v>
      </c>
      <c r="HD468" t="s">
        <v>947</v>
      </c>
      <c r="HE468" t="s">
        <v>230</v>
      </c>
      <c r="HF468" t="s">
        <v>16284</v>
      </c>
      <c r="HR468" t="s">
        <v>278</v>
      </c>
      <c r="HV468">
        <v>131990</v>
      </c>
      <c r="HW468" t="s">
        <v>281</v>
      </c>
      <c r="HY468">
        <v>0</v>
      </c>
      <c r="HZ468">
        <v>0</v>
      </c>
      <c r="IA468" t="s">
        <v>281</v>
      </c>
      <c r="IB468" t="s">
        <v>281</v>
      </c>
      <c r="IE468" t="s">
        <v>283</v>
      </c>
      <c r="IF468" t="s">
        <v>283</v>
      </c>
      <c r="IG468" t="s">
        <v>283</v>
      </c>
      <c r="IH468" t="s">
        <v>284</v>
      </c>
      <c r="II468" t="s">
        <v>285</v>
      </c>
      <c r="IJ468" t="s">
        <v>286</v>
      </c>
      <c r="IK468" t="s">
        <v>278</v>
      </c>
      <c r="IL468" t="s">
        <v>287</v>
      </c>
      <c r="IM468" t="s">
        <v>288</v>
      </c>
      <c r="IN468" t="s">
        <v>289</v>
      </c>
      <c r="IO468" t="s">
        <v>3083</v>
      </c>
      <c r="IP468" t="s">
        <v>290</v>
      </c>
      <c r="IQ468" t="s">
        <v>284</v>
      </c>
      <c r="IS468" t="s">
        <v>291</v>
      </c>
      <c r="IT468" t="s">
        <v>287</v>
      </c>
      <c r="IY468" t="s">
        <v>281</v>
      </c>
    </row>
    <row r="469" spans="1:259" x14ac:dyDescent="0.3">
      <c r="A469" s="14">
        <f>DAY(AVANZA[[#This Row],[FechaSeguimiento]])</f>
        <v>11</v>
      </c>
      <c r="B469" s="14">
        <f>MONTH(AVANZA[[#This Row],[FechaSeguimiento]])</f>
        <v>5</v>
      </c>
      <c r="C469"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469" t="str">
        <f>LOWER(IFERROR(VLOOKUP(AVANZA[[#This Row],[ID_Peticion]],CANCELADAS[#All],2,0),""))</f>
        <v/>
      </c>
      <c r="E469" t="str">
        <f>LOWER(IFERROR(VLOOKUP(AVANZA[[#This Row],[ID_Peticion]],CANCELADAS[#All],3,0),""))</f>
        <v/>
      </c>
      <c r="F469" t="str">
        <f>LOWER(IF(AVANZA[[#This Row],[CEDULA CLIENTE]]&lt;&gt;""," CC: " &amp; COUNTIFS(AVANZA[CEDULA CLIENTE],AVANZA[[#This Row],[CEDULA CLIENTE]]),"")&amp; IF(AVANZA[[#This Row],[Direccion]]&lt;&gt;""," DIR: " &amp; COUNTIFS(AVANZA[Direccion],AVANZA[[#This Row],[Direccion]]),""))</f>
        <v xml:space="preserve"> dir: 1</v>
      </c>
      <c r="G469" t="str">
        <f>IFERROR(VLOOKUP(AVANZA[[#This Row],[Cedula_Vendedor_Atis]],PLANTA[[#All],[CEDULA]:[LINEA]],3,0),"No Cruza")</f>
        <v>Marisol Avella</v>
      </c>
      <c r="H469" t="str">
        <f>IFERROR(VLOOKUP(AVANZA[[#This Row],[Cedula_Vendedor_Atis]],PLANTA[[#All],[CEDULA]:[LINEA]],4,0),"No Cruza")</f>
        <v>Fija</v>
      </c>
      <c r="I469" t="str">
        <f>LOWER(IF(AVANZA[[#This Row],[ATRIBUIBLE]]="",AVANZA[[#This Row],[Variable]],AVANZA[[#This Row],[ATRIBUIBLE]]))</f>
        <v>terminada</v>
      </c>
      <c r="J469" s="14">
        <f>IF(AVANZA[[#This Row],[Variable]]=AVANZA[[#Headers],[TERMINADA]],1,0)</f>
        <v>1</v>
      </c>
      <c r="K469" s="14">
        <f>IF(AVANZA[[#This Row],[Variable]]=AVANZA[[#Headers],[ANULADA]],1,0)</f>
        <v>0</v>
      </c>
      <c r="L469" s="14">
        <f>IF(AVANZA[[#This Row],[Variable]]=AVANZA[[#Headers],[PENDIENTE]],1,0)</f>
        <v>0</v>
      </c>
      <c r="M469" s="14">
        <f>IF(AVANZA[[#This Row],[ESTADO AGENDA]]="AGENDADA",1,0)</f>
        <v>0</v>
      </c>
      <c r="N469" s="14">
        <f>IF(AVANZA[[#This Row],[ESTADO AGENDA]]="PENDIENTE DE AGENDAR",1,0)</f>
        <v>0</v>
      </c>
      <c r="O469" s="14">
        <f>IF(AVANZA[[#This Row],[ESTADO AGENDA]]="SUSPENDIDA",1,0)</f>
        <v>0</v>
      </c>
      <c r="P469" t="str" cm="1">
        <f t="array" ref="P469">_xlfn.XLOOKUP(AVANZA[[#This Row],[Num_Agrupacion_Pet_Atis]],Tabla1[[#All],[Numero_de_actuacion]],Tabla1[[#All],[Estado_de_la_orden]],"",0)</f>
        <v/>
      </c>
      <c r="Q469" s="2" t="str" cm="1">
        <f t="array" ref="Q469">_xlfn.XLOOKUP(AVANZA[[#This Row],[Num_Agrupacion_Pet_Atis]],Tabla1[[#All],[Numero_de_actuacion]],Tabla1[[#All],[Fecha_de_la_cita]],"",0)</f>
        <v/>
      </c>
      <c r="R469" t="str" cm="1">
        <f t="array" ref="R469">_xlfn.XLOOKUP(AVANZA[[#This Row],[Num_Agrupacion_Pet_Atis]],Tabla1[[#All],[Numero_de_actuacion]],Tabla1[[#All],[Franja_horaria_de_la_cita]],"",0)</f>
        <v/>
      </c>
      <c r="S469" s="14" t="str">
        <f>IFERROR(DAY(AVANZA[[#This Row],[FECHA AGENDA]]),"")</f>
        <v/>
      </c>
      <c r="T469" s="14" t="str">
        <f>IFERROR(MONTH(AVANZA[[#This Row],[FECHA AGENDA]]),"")</f>
        <v/>
      </c>
      <c r="U469" t="str" cm="1">
        <f t="array" ref="U469">_xlfn.XLOOKUP(AVANZA[[#This Row],[Num_Agrupacion_Pet_Atis]],Tabla1[[#All],[Numero_de_actuacion]],Tabla1[[#All],[Motivo_de_suspension]],"",0)</f>
        <v/>
      </c>
      <c r="V469" s="2" t="str" cm="1">
        <f t="array" ref="V469">_xlfn.XLOOKUP(AVANZA[[#This Row],[Num_Agrupacion_Pet_Atis]],Tabla1[[#All],[Numero_de_actuacion]],Tabla1[[#All],[No_identificacion_cliente]],"",0)</f>
        <v/>
      </c>
      <c r="W469" s="2" t="str" cm="1">
        <f t="array" ref="W469">_xlfn.XLOOKUP(AVANZA[[#This Row],[Num_Agrupacion_Pet_Atis]],Tabla1[[#All],[Numero_de_actuacion]],Tabla1[[#All],[Movil_de_contacto]],"",0)</f>
        <v/>
      </c>
      <c r="X469" s="14">
        <f>IF(OR(AVANZA[[#This Row],[ESTADO LEG]]="Legalizada grabacion",AVANZA[[#This Row],[ESTADO LEG]]="Legalizada aut"),1,0)</f>
        <v>0</v>
      </c>
      <c r="Y469" s="14">
        <f>IF(OR(AVANZA[[#This Row],[ESTADO LEG]]="pdte legalizar",AVANZA[[#This Row],[ESTADO LEG]]="No cruza"),1,0)</f>
        <v>1</v>
      </c>
      <c r="Z469" t="str" cm="1">
        <f t="array" ref="Z469">IF(AVANZA[[#This Row],[Variable]]="Terminada",LOWER(_xlfn.XLOOKUP(AVANZA[[#This Row],[ID_Peticion]],Tabla6[[#All],[NUM_PETICION]],Tabla6[[#All],[ESTADO_LEG]],"NO CRUZA",0)),AVANZA[[#This Row],[Variable]])</f>
        <v>pdte legalizar</v>
      </c>
      <c r="AA469" cm="1">
        <f t="array" ref="AA469">_xlfn.XLOOKUP(AVANZA[[#This Row],[ID_Peticion]],Tabla6[[#All],[NUM_PETICION]],Tabla6[[#All],[DIF_DIAS]],"",0)</f>
        <v>2</v>
      </c>
      <c r="AB469" s="2" cm="1">
        <f t="array" ref="AB469">IFERROR(_xlfn.XLOOKUP(AVANZA[[#This Row],[ID_Peticion]],Tabla6[[#All],[NUM_PETICION]],Tabla6[[#All],[FEC_LEGAL]],"",0),"")</f>
        <v>0</v>
      </c>
      <c r="AC469" s="14">
        <f ca="1">IF(AVANZA[[#This Row],[FECHA LEG]]&lt;&gt;0,IFERROR(AVANZA[[#This Row],[FECHA LEG]]-AVANZA[[#This Row],[FechaIniEstadoSubPetAtis]],0),TODAY()-AVANZA[[#This Row],[FechaIniEstadoSubPetAtis]])</f>
        <v>6</v>
      </c>
      <c r="AD469" s="35" t="str">
        <f ca="1">IF(AVANZA[[#This Row],[FINAL Vs LG]]&lt;&gt;0,IF(AVANZA[[#This Row],[FINAL Vs LG]]&lt;7.1,"100%",IF(AND(AVANZA[[#This Row],[FINAL Vs LG]]&gt;7.1,AVANZA[[#This Row],[FINAL Vs LG]]&lt;11.1),"50%","0%")),0)</f>
        <v>100%</v>
      </c>
      <c r="AE469" s="14">
        <f ca="1">VLOOKUP(DAY(TODAY()),BACK!F:G,2,0)</f>
        <v>14</v>
      </c>
      <c r="AF469" s="14">
        <f>BACK!$I$2</f>
        <v>24</v>
      </c>
      <c r="AG469" s="14">
        <f>IF(AVANZA[[#This Row],[Oferta_empaquetada_comisiones]]="SI",1,0)</f>
        <v>0</v>
      </c>
      <c r="AH469" s="36">
        <f>IF(AVANZA[[#This Row],[Variable]]="TERMINADA",IFERROR(VLOOKUP(AVANZA[[#This Row],[SUPERVISOR]],Tabla2[#All],4,0),0),)</f>
        <v>3.5</v>
      </c>
      <c r="AI469" s="14">
        <f>IF(AVANZA[[#This Row],[Producto]]="BA",1,0)</f>
        <v>1</v>
      </c>
      <c r="AJ469" s="14">
        <f>IF(AVANZA[[#This Row],[Producto]]="DUO",1,0)</f>
        <v>0</v>
      </c>
      <c r="AK469" s="14">
        <f>IF(AVANZA[[#This Row],[Producto]]="TRIO",1,0)</f>
        <v>0</v>
      </c>
      <c r="AL469" t="s">
        <v>400</v>
      </c>
      <c r="AM469">
        <v>-1</v>
      </c>
      <c r="AN469">
        <v>-1</v>
      </c>
      <c r="AO469" t="s">
        <v>16752</v>
      </c>
      <c r="AP469" s="1">
        <v>46150.631562499999</v>
      </c>
      <c r="AQ469">
        <v>-1</v>
      </c>
      <c r="AR469" t="s">
        <v>16753</v>
      </c>
      <c r="AS469">
        <v>-1</v>
      </c>
      <c r="AT469">
        <v>-1</v>
      </c>
      <c r="AU469">
        <v>-1</v>
      </c>
      <c r="AV469">
        <v>-1</v>
      </c>
      <c r="AW469">
        <v>-1</v>
      </c>
      <c r="AX469" t="s">
        <v>224</v>
      </c>
      <c r="AY469">
        <v>-1</v>
      </c>
      <c r="AZ469">
        <v>2026</v>
      </c>
      <c r="BA469">
        <v>5</v>
      </c>
      <c r="BB469">
        <v>11</v>
      </c>
      <c r="BC469">
        <v>-1</v>
      </c>
      <c r="BD469" t="s">
        <v>225</v>
      </c>
      <c r="BE469">
        <v>-1</v>
      </c>
      <c r="BF469">
        <v>20001624566804</v>
      </c>
      <c r="BG469" t="s">
        <v>319</v>
      </c>
      <c r="BH469" t="s">
        <v>320</v>
      </c>
      <c r="BI469" t="s">
        <v>16754</v>
      </c>
      <c r="BJ469">
        <v>-1</v>
      </c>
      <c r="BK469">
        <v>-1</v>
      </c>
      <c r="BL469">
        <v>-1</v>
      </c>
      <c r="BM469" t="s">
        <v>229</v>
      </c>
      <c r="BN469" t="s">
        <v>230</v>
      </c>
      <c r="BO469" t="s">
        <v>16755</v>
      </c>
      <c r="BP469" t="s">
        <v>380</v>
      </c>
      <c r="BQ469">
        <v>2026</v>
      </c>
      <c r="BR469">
        <v>5</v>
      </c>
      <c r="BS469">
        <v>8</v>
      </c>
      <c r="BT469" s="1">
        <v>46153.448877314811</v>
      </c>
      <c r="BU469" t="s">
        <v>233</v>
      </c>
      <c r="BV469" s="2">
        <v>46153</v>
      </c>
      <c r="BW469" t="s">
        <v>234</v>
      </c>
      <c r="BX469" s="2">
        <v>46151</v>
      </c>
      <c r="BY469" s="2">
        <v>46153</v>
      </c>
      <c r="BZ469" t="s">
        <v>235</v>
      </c>
      <c r="CA469" t="s">
        <v>321</v>
      </c>
      <c r="CB469" t="s">
        <v>322</v>
      </c>
      <c r="CC469" t="s">
        <v>16756</v>
      </c>
      <c r="CD469" t="s">
        <v>12174</v>
      </c>
      <c r="CE469">
        <v>-1</v>
      </c>
      <c r="CF469" t="s">
        <v>324</v>
      </c>
      <c r="CG469" t="s">
        <v>325</v>
      </c>
      <c r="CH469" t="s">
        <v>326</v>
      </c>
      <c r="CI469">
        <v>1053346599</v>
      </c>
      <c r="CJ469" t="s">
        <v>408</v>
      </c>
      <c r="CK469" t="s">
        <v>245</v>
      </c>
      <c r="CL469" t="s">
        <v>409</v>
      </c>
      <c r="CM469" t="s">
        <v>247</v>
      </c>
      <c r="CN469" t="s">
        <v>410</v>
      </c>
      <c r="CT469" t="s">
        <v>249</v>
      </c>
      <c r="CU469" t="s">
        <v>225</v>
      </c>
      <c r="CW469" t="s">
        <v>319</v>
      </c>
      <c r="CX469" t="s">
        <v>320</v>
      </c>
      <c r="DA469" t="s">
        <v>250</v>
      </c>
      <c r="DB469">
        <v>-1</v>
      </c>
      <c r="DF469" t="s">
        <v>251</v>
      </c>
      <c r="DJ469" t="s">
        <v>252</v>
      </c>
      <c r="DK469" t="s">
        <v>253</v>
      </c>
      <c r="DL469" t="s">
        <v>254</v>
      </c>
      <c r="DN469" t="s">
        <v>255</v>
      </c>
      <c r="DR469" t="s">
        <v>411</v>
      </c>
      <c r="DS469" t="s">
        <v>408</v>
      </c>
      <c r="DT469" t="s">
        <v>407</v>
      </c>
      <c r="DV469">
        <v>1</v>
      </c>
      <c r="DW469" t="s">
        <v>331</v>
      </c>
      <c r="ED469" s="2">
        <v>46153</v>
      </c>
      <c r="EE469" t="s">
        <v>306</v>
      </c>
      <c r="EF469">
        <v>16</v>
      </c>
      <c r="EP469" t="s">
        <v>258</v>
      </c>
      <c r="ES469" t="s">
        <v>16757</v>
      </c>
      <c r="EZ469" t="s">
        <v>1907</v>
      </c>
      <c r="FA469" t="s">
        <v>245</v>
      </c>
      <c r="FB469" t="s">
        <v>333</v>
      </c>
      <c r="FD469" t="s">
        <v>333</v>
      </c>
      <c r="FE469" t="s">
        <v>334</v>
      </c>
      <c r="FF469" t="s">
        <v>334</v>
      </c>
      <c r="FK469" t="s">
        <v>263</v>
      </c>
      <c r="FL469" t="s">
        <v>16758</v>
      </c>
      <c r="FN469" t="s">
        <v>410</v>
      </c>
      <c r="FO469" t="s">
        <v>414</v>
      </c>
      <c r="FR469">
        <v>79824</v>
      </c>
      <c r="GB469" t="s">
        <v>266</v>
      </c>
      <c r="GC469" t="s">
        <v>225</v>
      </c>
      <c r="GD469">
        <v>0</v>
      </c>
      <c r="GF469">
        <v>0</v>
      </c>
      <c r="GG469">
        <v>25423</v>
      </c>
      <c r="GI469">
        <v>79824</v>
      </c>
      <c r="GJ469">
        <v>0</v>
      </c>
      <c r="GL469">
        <v>0</v>
      </c>
      <c r="GM469">
        <v>94990</v>
      </c>
      <c r="GS469" t="s">
        <v>267</v>
      </c>
      <c r="GT469" s="2">
        <v>44255</v>
      </c>
      <c r="GU469" t="s">
        <v>268</v>
      </c>
      <c r="GV469" t="s">
        <v>335</v>
      </c>
      <c r="GW469" t="s">
        <v>394</v>
      </c>
      <c r="GZ469" t="s">
        <v>395</v>
      </c>
      <c r="HA469" t="s">
        <v>336</v>
      </c>
      <c r="HC469" t="s">
        <v>337</v>
      </c>
      <c r="HE469" t="s">
        <v>230</v>
      </c>
      <c r="HF469" t="s">
        <v>16759</v>
      </c>
      <c r="HR469" t="s">
        <v>278</v>
      </c>
      <c r="HV469">
        <v>94990</v>
      </c>
      <c r="HW469" t="s">
        <v>281</v>
      </c>
      <c r="HY469">
        <v>0</v>
      </c>
      <c r="HZ469">
        <v>0</v>
      </c>
      <c r="IA469" t="s">
        <v>281</v>
      </c>
      <c r="IB469" t="s">
        <v>281</v>
      </c>
      <c r="IE469" t="s">
        <v>283</v>
      </c>
      <c r="IF469" t="s">
        <v>283</v>
      </c>
      <c r="IG469" t="s">
        <v>283</v>
      </c>
      <c r="IH469" t="s">
        <v>284</v>
      </c>
      <c r="II469" t="s">
        <v>285</v>
      </c>
      <c r="IJ469" t="s">
        <v>286</v>
      </c>
      <c r="IK469" t="s">
        <v>278</v>
      </c>
      <c r="IL469" t="s">
        <v>346</v>
      </c>
      <c r="IM469" t="s">
        <v>288</v>
      </c>
      <c r="IN469" t="s">
        <v>289</v>
      </c>
      <c r="IP469" t="s">
        <v>290</v>
      </c>
      <c r="IQ469" t="s">
        <v>284</v>
      </c>
      <c r="IS469" t="s">
        <v>291</v>
      </c>
      <c r="IT469" t="s">
        <v>398</v>
      </c>
      <c r="IW469" t="s">
        <v>417</v>
      </c>
      <c r="IY469" t="s">
        <v>281</v>
      </c>
    </row>
    <row r="470" spans="1:259" x14ac:dyDescent="0.3">
      <c r="A470" s="14">
        <f>DAY(AVANZA[[#This Row],[FechaSeguimiento]])</f>
        <v>11</v>
      </c>
      <c r="B470" s="14">
        <f>MONTH(AVANZA[[#This Row],[FechaSeguimiento]])</f>
        <v>5</v>
      </c>
      <c r="C470"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470" t="str">
        <f>LOWER(IFERROR(VLOOKUP(AVANZA[[#This Row],[ID_Peticion]],CANCELADAS[#All],2,0),""))</f>
        <v/>
      </c>
      <c r="E470" t="str">
        <f>LOWER(IFERROR(VLOOKUP(AVANZA[[#This Row],[ID_Peticion]],CANCELADAS[#All],3,0),""))</f>
        <v/>
      </c>
      <c r="F470" t="str">
        <f>LOWER(IF(AVANZA[[#This Row],[CEDULA CLIENTE]]&lt;&gt;""," CC: " &amp; COUNTIFS(AVANZA[CEDULA CLIENTE],AVANZA[[#This Row],[CEDULA CLIENTE]]),"")&amp; IF(AVANZA[[#This Row],[Direccion]]&lt;&gt;""," DIR: " &amp; COUNTIFS(AVANZA[Direccion],AVANZA[[#This Row],[Direccion]]),""))</f>
        <v xml:space="preserve"> dir: 1</v>
      </c>
      <c r="G470" t="str">
        <f>IFERROR(VLOOKUP(AVANZA[[#This Row],[Cedula_Vendedor_Atis]],PLANTA[[#All],[CEDULA]:[LINEA]],3,0),"No Cruza")</f>
        <v>Marisol Avella</v>
      </c>
      <c r="H470" t="str">
        <f>IFERROR(VLOOKUP(AVANZA[[#This Row],[Cedula_Vendedor_Atis]],PLANTA[[#All],[CEDULA]:[LINEA]],4,0),"No Cruza")</f>
        <v>Fija</v>
      </c>
      <c r="I470" t="str">
        <f>LOWER(IF(AVANZA[[#This Row],[ATRIBUIBLE]]="",AVANZA[[#This Row],[Variable]],AVANZA[[#This Row],[ATRIBUIBLE]]))</f>
        <v>terminada</v>
      </c>
      <c r="J470" s="14">
        <f>IF(AVANZA[[#This Row],[Variable]]=AVANZA[[#Headers],[TERMINADA]],1,0)</f>
        <v>1</v>
      </c>
      <c r="K470" s="14">
        <f>IF(AVANZA[[#This Row],[Variable]]=AVANZA[[#Headers],[ANULADA]],1,0)</f>
        <v>0</v>
      </c>
      <c r="L470" s="14">
        <f>IF(AVANZA[[#This Row],[Variable]]=AVANZA[[#Headers],[PENDIENTE]],1,0)</f>
        <v>0</v>
      </c>
      <c r="M470" s="14">
        <f>IF(AVANZA[[#This Row],[ESTADO AGENDA]]="AGENDADA",1,0)</f>
        <v>0</v>
      </c>
      <c r="N470" s="14">
        <f>IF(AVANZA[[#This Row],[ESTADO AGENDA]]="PENDIENTE DE AGENDAR",1,0)</f>
        <v>0</v>
      </c>
      <c r="O470" s="14">
        <f>IF(AVANZA[[#This Row],[ESTADO AGENDA]]="SUSPENDIDA",1,0)</f>
        <v>0</v>
      </c>
      <c r="P470" t="str" cm="1">
        <f t="array" ref="P470">_xlfn.XLOOKUP(AVANZA[[#This Row],[Num_Agrupacion_Pet_Atis]],Tabla1[[#All],[Numero_de_actuacion]],Tabla1[[#All],[Estado_de_la_orden]],"",0)</f>
        <v/>
      </c>
      <c r="Q470" s="2" t="str" cm="1">
        <f t="array" ref="Q470">_xlfn.XLOOKUP(AVANZA[[#This Row],[Num_Agrupacion_Pet_Atis]],Tabla1[[#All],[Numero_de_actuacion]],Tabla1[[#All],[Fecha_de_la_cita]],"",0)</f>
        <v/>
      </c>
      <c r="R470" t="str" cm="1">
        <f t="array" ref="R470">_xlfn.XLOOKUP(AVANZA[[#This Row],[Num_Agrupacion_Pet_Atis]],Tabla1[[#All],[Numero_de_actuacion]],Tabla1[[#All],[Franja_horaria_de_la_cita]],"",0)</f>
        <v/>
      </c>
      <c r="S470" s="14" t="str">
        <f>IFERROR(DAY(AVANZA[[#This Row],[FECHA AGENDA]]),"")</f>
        <v/>
      </c>
      <c r="T470" s="14" t="str">
        <f>IFERROR(MONTH(AVANZA[[#This Row],[FECHA AGENDA]]),"")</f>
        <v/>
      </c>
      <c r="U470" t="str" cm="1">
        <f t="array" ref="U470">_xlfn.XLOOKUP(AVANZA[[#This Row],[Num_Agrupacion_Pet_Atis]],Tabla1[[#All],[Numero_de_actuacion]],Tabla1[[#All],[Motivo_de_suspension]],"",0)</f>
        <v/>
      </c>
      <c r="V470" s="2" t="str" cm="1">
        <f t="array" ref="V470">_xlfn.XLOOKUP(AVANZA[[#This Row],[Num_Agrupacion_Pet_Atis]],Tabla1[[#All],[Numero_de_actuacion]],Tabla1[[#All],[No_identificacion_cliente]],"",0)</f>
        <v/>
      </c>
      <c r="W470" s="2" t="str" cm="1">
        <f t="array" ref="W470">_xlfn.XLOOKUP(AVANZA[[#This Row],[Num_Agrupacion_Pet_Atis]],Tabla1[[#All],[Numero_de_actuacion]],Tabla1[[#All],[Movil_de_contacto]],"",0)</f>
        <v/>
      </c>
      <c r="X470" s="14">
        <f>IF(OR(AVANZA[[#This Row],[ESTADO LEG]]="Legalizada grabacion",AVANZA[[#This Row],[ESTADO LEG]]="Legalizada aut"),1,0)</f>
        <v>0</v>
      </c>
      <c r="Y470" s="14">
        <f>IF(OR(AVANZA[[#This Row],[ESTADO LEG]]="pdte legalizar",AVANZA[[#This Row],[ESTADO LEG]]="No cruza"),1,0)</f>
        <v>1</v>
      </c>
      <c r="Z470" t="str" cm="1">
        <f t="array" ref="Z470">IF(AVANZA[[#This Row],[Variable]]="Terminada",LOWER(_xlfn.XLOOKUP(AVANZA[[#This Row],[ID_Peticion]],Tabla6[[#All],[NUM_PETICION]],Tabla6[[#All],[ESTADO_LEG]],"NO CRUZA",0)),AVANZA[[#This Row],[Variable]])</f>
        <v>pdte legalizar</v>
      </c>
      <c r="AA470" cm="1">
        <f t="array" ref="AA470">_xlfn.XLOOKUP(AVANZA[[#This Row],[ID_Peticion]],Tabla6[[#All],[NUM_PETICION]],Tabla6[[#All],[DIF_DIAS]],"",0)</f>
        <v>2</v>
      </c>
      <c r="AB470" s="2" cm="1">
        <f t="array" ref="AB470">IFERROR(_xlfn.XLOOKUP(AVANZA[[#This Row],[ID_Peticion]],Tabla6[[#All],[NUM_PETICION]],Tabla6[[#All],[FEC_LEGAL]],"",0),"")</f>
        <v>0</v>
      </c>
      <c r="AC470" s="14">
        <f ca="1">IF(AVANZA[[#This Row],[FECHA LEG]]&lt;&gt;0,IFERROR(AVANZA[[#This Row],[FECHA LEG]]-AVANZA[[#This Row],[FechaIniEstadoSubPetAtis]],0),TODAY()-AVANZA[[#This Row],[FechaIniEstadoSubPetAtis]])</f>
        <v>6</v>
      </c>
      <c r="AD470" s="35" t="str">
        <f ca="1">IF(AVANZA[[#This Row],[FINAL Vs LG]]&lt;&gt;0,IF(AVANZA[[#This Row],[FINAL Vs LG]]&lt;7.1,"100%",IF(AND(AVANZA[[#This Row],[FINAL Vs LG]]&gt;7.1,AVANZA[[#This Row],[FINAL Vs LG]]&lt;11.1),"50%","0%")),0)</f>
        <v>100%</v>
      </c>
      <c r="AE470" s="14">
        <f ca="1">VLOOKUP(DAY(TODAY()),BACK!F:G,2,0)</f>
        <v>14</v>
      </c>
      <c r="AF470" s="14">
        <f>BACK!$I$2</f>
        <v>24</v>
      </c>
      <c r="AG470" s="14">
        <f>IF(AVANZA[[#This Row],[Oferta_empaquetada_comisiones]]="SI",1,0)</f>
        <v>0</v>
      </c>
      <c r="AH470" s="36">
        <f>IF(AVANZA[[#This Row],[Variable]]="TERMINADA",IFERROR(VLOOKUP(AVANZA[[#This Row],[SUPERVISOR]],Tabla2[#All],4,0),0),)</f>
        <v>3.5</v>
      </c>
      <c r="AI470" s="14">
        <f>IF(AVANZA[[#This Row],[Producto]]="BA",1,0)</f>
        <v>1</v>
      </c>
      <c r="AJ470" s="14">
        <f>IF(AVANZA[[#This Row],[Producto]]="DUO",1,0)</f>
        <v>0</v>
      </c>
      <c r="AK470" s="14">
        <f>IF(AVANZA[[#This Row],[Producto]]="TRIO",1,0)</f>
        <v>0</v>
      </c>
      <c r="AL470" t="s">
        <v>418</v>
      </c>
      <c r="AM470">
        <v>-1</v>
      </c>
      <c r="AN470">
        <v>-1</v>
      </c>
      <c r="AO470" t="s">
        <v>16760</v>
      </c>
      <c r="AP470" s="1">
        <v>46152.554664351854</v>
      </c>
      <c r="AQ470">
        <v>-1</v>
      </c>
      <c r="AR470" t="s">
        <v>16761</v>
      </c>
      <c r="AS470">
        <v>-1</v>
      </c>
      <c r="AT470">
        <v>-1</v>
      </c>
      <c r="AU470">
        <v>-1</v>
      </c>
      <c r="AV470">
        <v>-1</v>
      </c>
      <c r="AW470">
        <v>-1</v>
      </c>
      <c r="AX470" t="s">
        <v>224</v>
      </c>
      <c r="AY470">
        <v>-1</v>
      </c>
      <c r="AZ470">
        <v>2026</v>
      </c>
      <c r="BA470">
        <v>5</v>
      </c>
      <c r="BB470">
        <v>11</v>
      </c>
      <c r="BC470">
        <v>-1</v>
      </c>
      <c r="BD470" t="s">
        <v>225</v>
      </c>
      <c r="BE470">
        <v>-1</v>
      </c>
      <c r="BF470">
        <v>20001624993332</v>
      </c>
      <c r="BG470" t="s">
        <v>319</v>
      </c>
      <c r="BH470" t="s">
        <v>320</v>
      </c>
      <c r="BI470" t="s">
        <v>16762</v>
      </c>
      <c r="BJ470">
        <v>-1</v>
      </c>
      <c r="BK470">
        <v>-1</v>
      </c>
      <c r="BL470">
        <v>-1</v>
      </c>
      <c r="BM470" t="s">
        <v>229</v>
      </c>
      <c r="BN470" t="s">
        <v>230</v>
      </c>
      <c r="BO470" t="s">
        <v>16763</v>
      </c>
      <c r="BP470" t="s">
        <v>380</v>
      </c>
      <c r="BQ470">
        <v>2026</v>
      </c>
      <c r="BR470">
        <v>5</v>
      </c>
      <c r="BS470">
        <v>10</v>
      </c>
      <c r="BT470" s="1">
        <v>46153.71702546296</v>
      </c>
      <c r="BU470" t="s">
        <v>233</v>
      </c>
      <c r="BV470" s="2">
        <v>46153</v>
      </c>
      <c r="BW470" t="s">
        <v>234</v>
      </c>
      <c r="BX470" s="2">
        <v>46152</v>
      </c>
      <c r="BY470" s="2">
        <v>46153</v>
      </c>
      <c r="BZ470" t="s">
        <v>235</v>
      </c>
      <c r="CA470" t="s">
        <v>236</v>
      </c>
      <c r="CB470" t="s">
        <v>237</v>
      </c>
      <c r="CC470" t="s">
        <v>16764</v>
      </c>
      <c r="CD470" t="s">
        <v>3231</v>
      </c>
      <c r="CE470">
        <v>-1</v>
      </c>
      <c r="CF470" t="s">
        <v>240</v>
      </c>
      <c r="CG470" t="s">
        <v>241</v>
      </c>
      <c r="CH470" t="s">
        <v>242</v>
      </c>
      <c r="CI470">
        <v>1022940376</v>
      </c>
      <c r="CJ470" t="s">
        <v>426</v>
      </c>
      <c r="CK470" t="s">
        <v>245</v>
      </c>
      <c r="CL470" t="s">
        <v>409</v>
      </c>
      <c r="CM470" t="s">
        <v>247</v>
      </c>
      <c r="CN470" t="s">
        <v>410</v>
      </c>
      <c r="CT470" t="s">
        <v>386</v>
      </c>
      <c r="CU470" t="s">
        <v>225</v>
      </c>
      <c r="CW470" t="s">
        <v>319</v>
      </c>
      <c r="CX470" t="s">
        <v>320</v>
      </c>
      <c r="DA470" t="s">
        <v>250</v>
      </c>
      <c r="DB470">
        <v>-1</v>
      </c>
      <c r="DF470" t="s">
        <v>251</v>
      </c>
      <c r="DJ470" t="s">
        <v>252</v>
      </c>
      <c r="DK470" t="s">
        <v>253</v>
      </c>
      <c r="DL470" t="s">
        <v>254</v>
      </c>
      <c r="DN470" t="s">
        <v>255</v>
      </c>
      <c r="DR470" t="s">
        <v>427</v>
      </c>
      <c r="DS470" t="s">
        <v>426</v>
      </c>
      <c r="DT470" t="s">
        <v>425</v>
      </c>
      <c r="DV470">
        <v>1</v>
      </c>
      <c r="DW470" t="s">
        <v>257</v>
      </c>
      <c r="ED470" s="2">
        <v>46153</v>
      </c>
      <c r="EF470">
        <v>16</v>
      </c>
      <c r="EP470" t="s">
        <v>258</v>
      </c>
      <c r="ES470" t="s">
        <v>3231</v>
      </c>
      <c r="FA470" t="s">
        <v>245</v>
      </c>
      <c r="FB470" t="s">
        <v>260</v>
      </c>
      <c r="FD470" t="s">
        <v>260</v>
      </c>
      <c r="FE470" t="s">
        <v>261</v>
      </c>
      <c r="FF470" t="s">
        <v>262</v>
      </c>
      <c r="FK470" t="s">
        <v>263</v>
      </c>
      <c r="FL470" t="s">
        <v>16765</v>
      </c>
      <c r="FN470" t="s">
        <v>410</v>
      </c>
      <c r="FO470" t="s">
        <v>414</v>
      </c>
      <c r="FR470">
        <v>94990</v>
      </c>
      <c r="GB470" t="s">
        <v>266</v>
      </c>
      <c r="GC470" t="s">
        <v>225</v>
      </c>
      <c r="GD470">
        <v>0</v>
      </c>
      <c r="GF470">
        <v>0</v>
      </c>
      <c r="GG470">
        <v>25423</v>
      </c>
      <c r="GI470">
        <v>94990</v>
      </c>
      <c r="GJ470">
        <v>0</v>
      </c>
      <c r="GL470">
        <v>0</v>
      </c>
      <c r="GM470">
        <v>113038</v>
      </c>
      <c r="GS470" t="s">
        <v>267</v>
      </c>
      <c r="GT470" s="2">
        <v>44834</v>
      </c>
      <c r="GU470" t="s">
        <v>268</v>
      </c>
      <c r="GV470" t="s">
        <v>269</v>
      </c>
      <c r="GW470" t="s">
        <v>394</v>
      </c>
      <c r="GZ470" t="s">
        <v>395</v>
      </c>
      <c r="HA470" t="s">
        <v>274</v>
      </c>
      <c r="HB470" t="s">
        <v>275</v>
      </c>
      <c r="HC470" t="s">
        <v>275</v>
      </c>
      <c r="HD470" t="s">
        <v>257</v>
      </c>
      <c r="HE470" t="s">
        <v>230</v>
      </c>
      <c r="HF470" t="s">
        <v>14234</v>
      </c>
      <c r="HR470" t="s">
        <v>278</v>
      </c>
      <c r="HV470">
        <v>94990</v>
      </c>
      <c r="HW470" t="s">
        <v>281</v>
      </c>
      <c r="HY470">
        <v>0</v>
      </c>
      <c r="HZ470">
        <v>0</v>
      </c>
      <c r="IA470" t="s">
        <v>281</v>
      </c>
      <c r="IB470" t="s">
        <v>281</v>
      </c>
      <c r="IE470" t="s">
        <v>283</v>
      </c>
      <c r="IF470" t="s">
        <v>283</v>
      </c>
      <c r="IG470" t="s">
        <v>283</v>
      </c>
      <c r="IH470" t="s">
        <v>284</v>
      </c>
      <c r="II470" t="s">
        <v>285</v>
      </c>
      <c r="IJ470" t="s">
        <v>286</v>
      </c>
      <c r="IK470" t="s">
        <v>278</v>
      </c>
      <c r="IL470" t="s">
        <v>346</v>
      </c>
      <c r="IM470" t="s">
        <v>288</v>
      </c>
      <c r="IN470" t="s">
        <v>289</v>
      </c>
      <c r="IP470" t="s">
        <v>290</v>
      </c>
      <c r="IQ470" t="s">
        <v>284</v>
      </c>
      <c r="IS470" t="s">
        <v>291</v>
      </c>
      <c r="IT470" t="s">
        <v>1092</v>
      </c>
      <c r="IW470" t="s">
        <v>1093</v>
      </c>
      <c r="IY470" t="s">
        <v>281</v>
      </c>
    </row>
    <row r="471" spans="1:259" x14ac:dyDescent="0.3">
      <c r="A471" s="14">
        <f>DAY(AVANZA[[#This Row],[FechaSeguimiento]])</f>
        <v>11</v>
      </c>
      <c r="B471" s="14">
        <f>MONTH(AVANZA[[#This Row],[FechaSeguimiento]])</f>
        <v>5</v>
      </c>
      <c r="C471"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471" t="str">
        <f>LOWER(IFERROR(VLOOKUP(AVANZA[[#This Row],[ID_Peticion]],CANCELADAS[#All],2,0),""))</f>
        <v/>
      </c>
      <c r="E471" t="str">
        <f>LOWER(IFERROR(VLOOKUP(AVANZA[[#This Row],[ID_Peticion]],CANCELADAS[#All],3,0),""))</f>
        <v/>
      </c>
      <c r="F471" t="str">
        <f>LOWER(IF(AVANZA[[#This Row],[CEDULA CLIENTE]]&lt;&gt;""," CC: " &amp; COUNTIFS(AVANZA[CEDULA CLIENTE],AVANZA[[#This Row],[CEDULA CLIENTE]]),"")&amp; IF(AVANZA[[#This Row],[Direccion]]&lt;&gt;""," DIR: " &amp; COUNTIFS(AVANZA[Direccion],AVANZA[[#This Row],[Direccion]]),""))</f>
        <v xml:space="preserve"> dir: 1</v>
      </c>
      <c r="G471" t="str">
        <f>IFERROR(VLOOKUP(AVANZA[[#This Row],[Cedula_Vendedor_Atis]],PLANTA[[#All],[CEDULA]:[LINEA]],3,0),"No Cruza")</f>
        <v>Marisol Avella</v>
      </c>
      <c r="H471" t="str">
        <f>IFERROR(VLOOKUP(AVANZA[[#This Row],[Cedula_Vendedor_Atis]],PLANTA[[#All],[CEDULA]:[LINEA]],4,0),"No Cruza")</f>
        <v>Fija</v>
      </c>
      <c r="I471" t="str">
        <f>LOWER(IF(AVANZA[[#This Row],[ATRIBUIBLE]]="",AVANZA[[#This Row],[Variable]],AVANZA[[#This Row],[ATRIBUIBLE]]))</f>
        <v>terminada</v>
      </c>
      <c r="J471" s="14">
        <f>IF(AVANZA[[#This Row],[Variable]]=AVANZA[[#Headers],[TERMINADA]],1,0)</f>
        <v>1</v>
      </c>
      <c r="K471" s="14">
        <f>IF(AVANZA[[#This Row],[Variable]]=AVANZA[[#Headers],[ANULADA]],1,0)</f>
        <v>0</v>
      </c>
      <c r="L471" s="14">
        <f>IF(AVANZA[[#This Row],[Variable]]=AVANZA[[#Headers],[PENDIENTE]],1,0)</f>
        <v>0</v>
      </c>
      <c r="M471" s="14">
        <f>IF(AVANZA[[#This Row],[ESTADO AGENDA]]="AGENDADA",1,0)</f>
        <v>0</v>
      </c>
      <c r="N471" s="14">
        <f>IF(AVANZA[[#This Row],[ESTADO AGENDA]]="PENDIENTE DE AGENDAR",1,0)</f>
        <v>0</v>
      </c>
      <c r="O471" s="14">
        <f>IF(AVANZA[[#This Row],[ESTADO AGENDA]]="SUSPENDIDA",1,0)</f>
        <v>0</v>
      </c>
      <c r="P471" t="str" cm="1">
        <f t="array" ref="P471">_xlfn.XLOOKUP(AVANZA[[#This Row],[Num_Agrupacion_Pet_Atis]],Tabla1[[#All],[Numero_de_actuacion]],Tabla1[[#All],[Estado_de_la_orden]],"",0)</f>
        <v/>
      </c>
      <c r="Q471" s="2" t="str" cm="1">
        <f t="array" ref="Q471">_xlfn.XLOOKUP(AVANZA[[#This Row],[Num_Agrupacion_Pet_Atis]],Tabla1[[#All],[Numero_de_actuacion]],Tabla1[[#All],[Fecha_de_la_cita]],"",0)</f>
        <v/>
      </c>
      <c r="R471" t="str" cm="1">
        <f t="array" ref="R471">_xlfn.XLOOKUP(AVANZA[[#This Row],[Num_Agrupacion_Pet_Atis]],Tabla1[[#All],[Numero_de_actuacion]],Tabla1[[#All],[Franja_horaria_de_la_cita]],"",0)</f>
        <v/>
      </c>
      <c r="S471" s="14" t="str">
        <f>IFERROR(DAY(AVANZA[[#This Row],[FECHA AGENDA]]),"")</f>
        <v/>
      </c>
      <c r="T471" s="14" t="str">
        <f>IFERROR(MONTH(AVANZA[[#This Row],[FECHA AGENDA]]),"")</f>
        <v/>
      </c>
      <c r="U471" t="str" cm="1">
        <f t="array" ref="U471">_xlfn.XLOOKUP(AVANZA[[#This Row],[Num_Agrupacion_Pet_Atis]],Tabla1[[#All],[Numero_de_actuacion]],Tabla1[[#All],[Motivo_de_suspension]],"",0)</f>
        <v/>
      </c>
      <c r="V471" s="2" t="str" cm="1">
        <f t="array" ref="V471">_xlfn.XLOOKUP(AVANZA[[#This Row],[Num_Agrupacion_Pet_Atis]],Tabla1[[#All],[Numero_de_actuacion]],Tabla1[[#All],[No_identificacion_cliente]],"",0)</f>
        <v/>
      </c>
      <c r="W471" s="2" t="str" cm="1">
        <f t="array" ref="W471">_xlfn.XLOOKUP(AVANZA[[#This Row],[Num_Agrupacion_Pet_Atis]],Tabla1[[#All],[Numero_de_actuacion]],Tabla1[[#All],[Movil_de_contacto]],"",0)</f>
        <v/>
      </c>
      <c r="X471" s="14">
        <f>IF(OR(AVANZA[[#This Row],[ESTADO LEG]]="Legalizada grabacion",AVANZA[[#This Row],[ESTADO LEG]]="Legalizada aut"),1,0)</f>
        <v>0</v>
      </c>
      <c r="Y471" s="14">
        <f>IF(OR(AVANZA[[#This Row],[ESTADO LEG]]="pdte legalizar",AVANZA[[#This Row],[ESTADO LEG]]="No cruza"),1,0)</f>
        <v>1</v>
      </c>
      <c r="Z471" t="str" cm="1">
        <f t="array" ref="Z471">IF(AVANZA[[#This Row],[Variable]]="Terminada",LOWER(_xlfn.XLOOKUP(AVANZA[[#This Row],[ID_Peticion]],Tabla6[[#All],[NUM_PETICION]],Tabla6[[#All],[ESTADO_LEG]],"NO CRUZA",0)),AVANZA[[#This Row],[Variable]])</f>
        <v>pdte legalizar</v>
      </c>
      <c r="AA471" cm="1">
        <f t="array" ref="AA471">_xlfn.XLOOKUP(AVANZA[[#This Row],[ID_Peticion]],Tabla6[[#All],[NUM_PETICION]],Tabla6[[#All],[DIF_DIAS]],"",0)</f>
        <v>2</v>
      </c>
      <c r="AB471" s="2" cm="1">
        <f t="array" ref="AB471">IFERROR(_xlfn.XLOOKUP(AVANZA[[#This Row],[ID_Peticion]],Tabla6[[#All],[NUM_PETICION]],Tabla6[[#All],[FEC_LEGAL]],"",0),"")</f>
        <v>0</v>
      </c>
      <c r="AC471" s="14">
        <f ca="1">IF(AVANZA[[#This Row],[FECHA LEG]]&lt;&gt;0,IFERROR(AVANZA[[#This Row],[FECHA LEG]]-AVANZA[[#This Row],[FechaIniEstadoSubPetAtis]],0),TODAY()-AVANZA[[#This Row],[FechaIniEstadoSubPetAtis]])</f>
        <v>6</v>
      </c>
      <c r="AD471" s="35" t="str">
        <f ca="1">IF(AVANZA[[#This Row],[FINAL Vs LG]]&lt;&gt;0,IF(AVANZA[[#This Row],[FINAL Vs LG]]&lt;7.1,"100%",IF(AND(AVANZA[[#This Row],[FINAL Vs LG]]&gt;7.1,AVANZA[[#This Row],[FINAL Vs LG]]&lt;11.1),"50%","0%")),0)</f>
        <v>100%</v>
      </c>
      <c r="AE471" s="14">
        <f ca="1">VLOOKUP(DAY(TODAY()),BACK!F:G,2,0)</f>
        <v>14</v>
      </c>
      <c r="AF471" s="14">
        <f>BACK!$I$2</f>
        <v>24</v>
      </c>
      <c r="AG471" s="14">
        <f>IF(AVANZA[[#This Row],[Oferta_empaquetada_comisiones]]="SI",1,0)</f>
        <v>0</v>
      </c>
      <c r="AH471" s="36">
        <f>IF(AVANZA[[#This Row],[Variable]]="TERMINADA",IFERROR(VLOOKUP(AVANZA[[#This Row],[SUPERVISOR]],Tabla2[#All],4,0),0),)</f>
        <v>3.5</v>
      </c>
      <c r="AI471" s="14">
        <f>IF(AVANZA[[#This Row],[Producto]]="BA",1,0)</f>
        <v>1</v>
      </c>
      <c r="AJ471" s="14">
        <f>IF(AVANZA[[#This Row],[Producto]]="DUO",1,0)</f>
        <v>0</v>
      </c>
      <c r="AK471" s="14">
        <f>IF(AVANZA[[#This Row],[Producto]]="TRIO",1,0)</f>
        <v>0</v>
      </c>
      <c r="AL471" t="s">
        <v>1154</v>
      </c>
      <c r="AM471">
        <v>-1</v>
      </c>
      <c r="AN471">
        <v>-1</v>
      </c>
      <c r="AO471" t="s">
        <v>16766</v>
      </c>
      <c r="AP471" s="1">
        <v>46148.6405787037</v>
      </c>
      <c r="AQ471">
        <v>-1</v>
      </c>
      <c r="AR471" t="s">
        <v>16767</v>
      </c>
      <c r="AS471">
        <v>-1</v>
      </c>
      <c r="AT471">
        <v>-1</v>
      </c>
      <c r="AU471">
        <v>-1</v>
      </c>
      <c r="AV471">
        <v>-1</v>
      </c>
      <c r="AW471">
        <v>-1</v>
      </c>
      <c r="AX471" t="s">
        <v>224</v>
      </c>
      <c r="AY471">
        <v>-1</v>
      </c>
      <c r="AZ471">
        <v>2026</v>
      </c>
      <c r="BA471">
        <v>5</v>
      </c>
      <c r="BB471">
        <v>11</v>
      </c>
      <c r="BC471">
        <v>-1</v>
      </c>
      <c r="BD471" t="s">
        <v>225</v>
      </c>
      <c r="BE471">
        <v>-1</v>
      </c>
      <c r="BF471">
        <v>20001623638727</v>
      </c>
      <c r="BG471" t="s">
        <v>1477</v>
      </c>
      <c r="BH471" t="s">
        <v>1478</v>
      </c>
      <c r="BI471" t="s">
        <v>16768</v>
      </c>
      <c r="BJ471">
        <v>-1</v>
      </c>
      <c r="BK471">
        <v>-1</v>
      </c>
      <c r="BL471">
        <v>-1</v>
      </c>
      <c r="BM471" t="s">
        <v>229</v>
      </c>
      <c r="BN471" t="s">
        <v>230</v>
      </c>
      <c r="BO471" t="s">
        <v>16769</v>
      </c>
      <c r="BP471" t="s">
        <v>232</v>
      </c>
      <c r="BQ471">
        <v>2026</v>
      </c>
      <c r="BR471">
        <v>5</v>
      </c>
      <c r="BS471">
        <v>6</v>
      </c>
      <c r="BT471" s="1">
        <v>46153.62709490741</v>
      </c>
      <c r="BU471" t="s">
        <v>233</v>
      </c>
      <c r="BV471" s="2">
        <v>46153</v>
      </c>
      <c r="BW471" t="s">
        <v>234</v>
      </c>
      <c r="BX471" s="2">
        <v>46148</v>
      </c>
      <c r="BY471" s="2">
        <v>46153</v>
      </c>
      <c r="BZ471" t="s">
        <v>235</v>
      </c>
      <c r="CA471" t="s">
        <v>297</v>
      </c>
      <c r="CB471" t="s">
        <v>297</v>
      </c>
      <c r="CC471" t="s">
        <v>16770</v>
      </c>
      <c r="CD471" t="s">
        <v>3605</v>
      </c>
      <c r="CE471">
        <v>-1</v>
      </c>
      <c r="CF471" t="s">
        <v>300</v>
      </c>
      <c r="CG471" t="s">
        <v>301</v>
      </c>
      <c r="CH471" t="s">
        <v>242</v>
      </c>
      <c r="CI471">
        <v>1063565638</v>
      </c>
      <c r="CJ471" t="s">
        <v>1162</v>
      </c>
      <c r="CK471" t="s">
        <v>245</v>
      </c>
      <c r="CL471" t="s">
        <v>409</v>
      </c>
      <c r="CM471" t="s">
        <v>247</v>
      </c>
      <c r="CN471" t="s">
        <v>410</v>
      </c>
      <c r="CT471" t="s">
        <v>386</v>
      </c>
      <c r="CU471" t="s">
        <v>225</v>
      </c>
      <c r="CW471" t="s">
        <v>1477</v>
      </c>
      <c r="CX471" t="s">
        <v>1478</v>
      </c>
      <c r="DA471" t="s">
        <v>250</v>
      </c>
      <c r="DB471">
        <v>-1</v>
      </c>
      <c r="DF471" t="s">
        <v>251</v>
      </c>
      <c r="DJ471" t="s">
        <v>252</v>
      </c>
      <c r="DK471" t="s">
        <v>253</v>
      </c>
      <c r="DL471" t="s">
        <v>254</v>
      </c>
      <c r="DN471" t="s">
        <v>255</v>
      </c>
      <c r="DR471" t="s">
        <v>1163</v>
      </c>
      <c r="DS471" t="s">
        <v>1162</v>
      </c>
      <c r="DT471" t="s">
        <v>1161</v>
      </c>
      <c r="DV471">
        <v>1</v>
      </c>
      <c r="DW471" t="s">
        <v>283</v>
      </c>
      <c r="ED471" s="2">
        <v>46153</v>
      </c>
      <c r="EE471" t="s">
        <v>306</v>
      </c>
      <c r="EF471">
        <v>26</v>
      </c>
      <c r="EP471" t="s">
        <v>258</v>
      </c>
      <c r="ES471" t="s">
        <v>524</v>
      </c>
      <c r="FA471" t="s">
        <v>245</v>
      </c>
      <c r="FB471" t="s">
        <v>308</v>
      </c>
      <c r="FD471" t="s">
        <v>308</v>
      </c>
      <c r="FE471" t="s">
        <v>309</v>
      </c>
      <c r="FF471" t="s">
        <v>309</v>
      </c>
      <c r="FK471" t="s">
        <v>263</v>
      </c>
      <c r="FL471" t="s">
        <v>16771</v>
      </c>
      <c r="FN471" t="s">
        <v>410</v>
      </c>
      <c r="FO471" t="s">
        <v>414</v>
      </c>
      <c r="FR471">
        <v>101026</v>
      </c>
      <c r="GB471" t="s">
        <v>266</v>
      </c>
      <c r="GC471" t="s">
        <v>225</v>
      </c>
      <c r="GD471">
        <v>0</v>
      </c>
      <c r="GF471">
        <v>0</v>
      </c>
      <c r="GG471">
        <v>25334</v>
      </c>
      <c r="GI471">
        <v>101026</v>
      </c>
      <c r="GJ471">
        <v>0</v>
      </c>
      <c r="GL471">
        <v>0</v>
      </c>
      <c r="GM471">
        <v>120220</v>
      </c>
      <c r="GS471" t="s">
        <v>267</v>
      </c>
      <c r="GT471" s="2">
        <v>44804</v>
      </c>
      <c r="GU471" t="s">
        <v>268</v>
      </c>
      <c r="GV471" t="s">
        <v>269</v>
      </c>
      <c r="GW471" t="s">
        <v>270</v>
      </c>
      <c r="GX471" t="s">
        <v>271</v>
      </c>
      <c r="GY471" t="s">
        <v>272</v>
      </c>
      <c r="GZ471" t="s">
        <v>273</v>
      </c>
      <c r="HA471" t="s">
        <v>274</v>
      </c>
      <c r="HB471" t="s">
        <v>312</v>
      </c>
      <c r="HC471" t="s">
        <v>312</v>
      </c>
      <c r="HD471" t="s">
        <v>313</v>
      </c>
      <c r="HE471" t="s">
        <v>230</v>
      </c>
      <c r="HF471" t="s">
        <v>16772</v>
      </c>
      <c r="HG471" t="s">
        <v>277</v>
      </c>
      <c r="HR471" t="s">
        <v>278</v>
      </c>
      <c r="HV471">
        <v>103900</v>
      </c>
      <c r="HW471" t="s">
        <v>279</v>
      </c>
      <c r="HX471" t="s">
        <v>280</v>
      </c>
      <c r="HY471">
        <v>118694</v>
      </c>
      <c r="HZ471">
        <v>17668</v>
      </c>
      <c r="IA471" t="s">
        <v>279</v>
      </c>
      <c r="IB471" t="s">
        <v>281</v>
      </c>
      <c r="ID471" t="s">
        <v>282</v>
      </c>
      <c r="IE471" t="s">
        <v>283</v>
      </c>
      <c r="IF471" t="s">
        <v>283</v>
      </c>
      <c r="IG471" t="s">
        <v>283</v>
      </c>
      <c r="IH471" t="s">
        <v>284</v>
      </c>
      <c r="II471" t="s">
        <v>285</v>
      </c>
      <c r="IJ471" t="s">
        <v>286</v>
      </c>
      <c r="IK471" t="s">
        <v>278</v>
      </c>
      <c r="IL471" t="s">
        <v>346</v>
      </c>
      <c r="IM471" t="s">
        <v>288</v>
      </c>
      <c r="IN471" t="s">
        <v>289</v>
      </c>
      <c r="IP471" t="s">
        <v>290</v>
      </c>
      <c r="IQ471" t="s">
        <v>284</v>
      </c>
      <c r="IS471" t="s">
        <v>291</v>
      </c>
      <c r="IY471" t="s">
        <v>281</v>
      </c>
    </row>
    <row r="472" spans="1:259" x14ac:dyDescent="0.3">
      <c r="A472" s="14">
        <f>DAY(AVANZA[[#This Row],[FechaSeguimiento]])</f>
        <v>11</v>
      </c>
      <c r="B472" s="14">
        <f>MONTH(AVANZA[[#This Row],[FechaSeguimiento]])</f>
        <v>5</v>
      </c>
      <c r="C472"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472" t="str">
        <f>LOWER(IFERROR(VLOOKUP(AVANZA[[#This Row],[ID_Peticion]],CANCELADAS[#All],2,0),""))</f>
        <v/>
      </c>
      <c r="E472" t="str">
        <f>LOWER(IFERROR(VLOOKUP(AVANZA[[#This Row],[ID_Peticion]],CANCELADAS[#All],3,0),""))</f>
        <v/>
      </c>
      <c r="F472" t="str">
        <f>LOWER(IF(AVANZA[[#This Row],[CEDULA CLIENTE]]&lt;&gt;""," CC: " &amp; COUNTIFS(AVANZA[CEDULA CLIENTE],AVANZA[[#This Row],[CEDULA CLIENTE]]),"")&amp; IF(AVANZA[[#This Row],[Direccion]]&lt;&gt;""," DIR: " &amp; COUNTIFS(AVANZA[Direccion],AVANZA[[#This Row],[Direccion]]),""))</f>
        <v xml:space="preserve"> dir: 1</v>
      </c>
      <c r="G472" t="str">
        <f>IFERROR(VLOOKUP(AVANZA[[#This Row],[Cedula_Vendedor_Atis]],PLANTA[[#All],[CEDULA]:[LINEA]],3,0),"No Cruza")</f>
        <v>Marisol Avella</v>
      </c>
      <c r="H472" t="str">
        <f>IFERROR(VLOOKUP(AVANZA[[#This Row],[Cedula_Vendedor_Atis]],PLANTA[[#All],[CEDULA]:[LINEA]],4,0),"No Cruza")</f>
        <v>Fija</v>
      </c>
      <c r="I472" t="str">
        <f>LOWER(IF(AVANZA[[#This Row],[ATRIBUIBLE]]="",AVANZA[[#This Row],[Variable]],AVANZA[[#This Row],[ATRIBUIBLE]]))</f>
        <v>terminada</v>
      </c>
      <c r="J472" s="14">
        <f>IF(AVANZA[[#This Row],[Variable]]=AVANZA[[#Headers],[TERMINADA]],1,0)</f>
        <v>1</v>
      </c>
      <c r="K472" s="14">
        <f>IF(AVANZA[[#This Row],[Variable]]=AVANZA[[#Headers],[ANULADA]],1,0)</f>
        <v>0</v>
      </c>
      <c r="L472" s="14">
        <f>IF(AVANZA[[#This Row],[Variable]]=AVANZA[[#Headers],[PENDIENTE]],1,0)</f>
        <v>0</v>
      </c>
      <c r="M472" s="14">
        <f>IF(AVANZA[[#This Row],[ESTADO AGENDA]]="AGENDADA",1,0)</f>
        <v>0</v>
      </c>
      <c r="N472" s="14">
        <f>IF(AVANZA[[#This Row],[ESTADO AGENDA]]="PENDIENTE DE AGENDAR",1,0)</f>
        <v>0</v>
      </c>
      <c r="O472" s="14">
        <f>IF(AVANZA[[#This Row],[ESTADO AGENDA]]="SUSPENDIDA",1,0)</f>
        <v>0</v>
      </c>
      <c r="P472" t="str" cm="1">
        <f t="array" ref="P472">_xlfn.XLOOKUP(AVANZA[[#This Row],[Num_Agrupacion_Pet_Atis]],Tabla1[[#All],[Numero_de_actuacion]],Tabla1[[#All],[Estado_de_la_orden]],"",0)</f>
        <v/>
      </c>
      <c r="Q472" s="2" t="str" cm="1">
        <f t="array" ref="Q472">_xlfn.XLOOKUP(AVANZA[[#This Row],[Num_Agrupacion_Pet_Atis]],Tabla1[[#All],[Numero_de_actuacion]],Tabla1[[#All],[Fecha_de_la_cita]],"",0)</f>
        <v/>
      </c>
      <c r="R472" t="str" cm="1">
        <f t="array" ref="R472">_xlfn.XLOOKUP(AVANZA[[#This Row],[Num_Agrupacion_Pet_Atis]],Tabla1[[#All],[Numero_de_actuacion]],Tabla1[[#All],[Franja_horaria_de_la_cita]],"",0)</f>
        <v/>
      </c>
      <c r="S472" s="14" t="str">
        <f>IFERROR(DAY(AVANZA[[#This Row],[FECHA AGENDA]]),"")</f>
        <v/>
      </c>
      <c r="T472" s="14" t="str">
        <f>IFERROR(MONTH(AVANZA[[#This Row],[FECHA AGENDA]]),"")</f>
        <v/>
      </c>
      <c r="U472" t="str" cm="1">
        <f t="array" ref="U472">_xlfn.XLOOKUP(AVANZA[[#This Row],[Num_Agrupacion_Pet_Atis]],Tabla1[[#All],[Numero_de_actuacion]],Tabla1[[#All],[Motivo_de_suspension]],"",0)</f>
        <v/>
      </c>
      <c r="V472" s="2" t="str" cm="1">
        <f t="array" ref="V472">_xlfn.XLOOKUP(AVANZA[[#This Row],[Num_Agrupacion_Pet_Atis]],Tabla1[[#All],[Numero_de_actuacion]],Tabla1[[#All],[No_identificacion_cliente]],"",0)</f>
        <v/>
      </c>
      <c r="W472" s="2" t="str" cm="1">
        <f t="array" ref="W472">_xlfn.XLOOKUP(AVANZA[[#This Row],[Num_Agrupacion_Pet_Atis]],Tabla1[[#All],[Numero_de_actuacion]],Tabla1[[#All],[Movil_de_contacto]],"",0)</f>
        <v/>
      </c>
      <c r="X472" s="14">
        <f>IF(OR(AVANZA[[#This Row],[ESTADO LEG]]="Legalizada grabacion",AVANZA[[#This Row],[ESTADO LEG]]="Legalizada aut"),1,0)</f>
        <v>0</v>
      </c>
      <c r="Y472" s="14">
        <f>IF(OR(AVANZA[[#This Row],[ESTADO LEG]]="pdte legalizar",AVANZA[[#This Row],[ESTADO LEG]]="No cruza"),1,0)</f>
        <v>1</v>
      </c>
      <c r="Z472" t="str" cm="1">
        <f t="array" ref="Z472">IF(AVANZA[[#This Row],[Variable]]="Terminada",LOWER(_xlfn.XLOOKUP(AVANZA[[#This Row],[ID_Peticion]],Tabla6[[#All],[NUM_PETICION]],Tabla6[[#All],[ESTADO_LEG]],"NO CRUZA",0)),AVANZA[[#This Row],[Variable]])</f>
        <v>pdte legalizar</v>
      </c>
      <c r="AA472" cm="1">
        <f t="array" ref="AA472">_xlfn.XLOOKUP(AVANZA[[#This Row],[ID_Peticion]],Tabla6[[#All],[NUM_PETICION]],Tabla6[[#All],[DIF_DIAS]],"",0)</f>
        <v>2</v>
      </c>
      <c r="AB472" s="2" cm="1">
        <f t="array" ref="AB472">IFERROR(_xlfn.XLOOKUP(AVANZA[[#This Row],[ID_Peticion]],Tabla6[[#All],[NUM_PETICION]],Tabla6[[#All],[FEC_LEGAL]],"",0),"")</f>
        <v>0</v>
      </c>
      <c r="AC472" s="14">
        <f ca="1">IF(AVANZA[[#This Row],[FECHA LEG]]&lt;&gt;0,IFERROR(AVANZA[[#This Row],[FECHA LEG]]-AVANZA[[#This Row],[FechaIniEstadoSubPetAtis]],0),TODAY()-AVANZA[[#This Row],[FechaIniEstadoSubPetAtis]])</f>
        <v>6</v>
      </c>
      <c r="AD472" s="35" t="str">
        <f ca="1">IF(AVANZA[[#This Row],[FINAL Vs LG]]&lt;&gt;0,IF(AVANZA[[#This Row],[FINAL Vs LG]]&lt;7.1,"100%",IF(AND(AVANZA[[#This Row],[FINAL Vs LG]]&gt;7.1,AVANZA[[#This Row],[FINAL Vs LG]]&lt;11.1),"50%","0%")),0)</f>
        <v>100%</v>
      </c>
      <c r="AE472" s="14">
        <f ca="1">VLOOKUP(DAY(TODAY()),BACK!F:G,2,0)</f>
        <v>14</v>
      </c>
      <c r="AF472" s="14">
        <f>BACK!$I$2</f>
        <v>24</v>
      </c>
      <c r="AG472" s="14">
        <f>IF(AVANZA[[#This Row],[Oferta_empaquetada_comisiones]]="SI",1,0)</f>
        <v>0</v>
      </c>
      <c r="AH472" s="36">
        <f>IF(AVANZA[[#This Row],[Variable]]="TERMINADA",IFERROR(VLOOKUP(AVANZA[[#This Row],[SUPERVISOR]],Tabla2[#All],4,0),0),)</f>
        <v>3.5</v>
      </c>
      <c r="AI472" s="14">
        <f>IF(AVANZA[[#This Row],[Producto]]="BA",1,0)</f>
        <v>0</v>
      </c>
      <c r="AJ472" s="14">
        <f>IF(AVANZA[[#This Row],[Producto]]="DUO",1,0)</f>
        <v>0</v>
      </c>
      <c r="AK472" s="14">
        <f>IF(AVANZA[[#This Row],[Producto]]="TRIO",1,0)</f>
        <v>1</v>
      </c>
      <c r="AL472" t="s">
        <v>870</v>
      </c>
      <c r="AM472">
        <v>-1</v>
      </c>
      <c r="AN472">
        <v>-1</v>
      </c>
      <c r="AO472" t="s">
        <v>16773</v>
      </c>
      <c r="AP472" s="1">
        <v>46149.895636574074</v>
      </c>
      <c r="AQ472">
        <v>-1</v>
      </c>
      <c r="AR472" t="s">
        <v>16774</v>
      </c>
      <c r="AS472">
        <v>-1</v>
      </c>
      <c r="AT472">
        <v>-1</v>
      </c>
      <c r="AU472">
        <v>-1</v>
      </c>
      <c r="AV472">
        <v>-1</v>
      </c>
      <c r="AW472">
        <v>-1</v>
      </c>
      <c r="AX472" t="s">
        <v>224</v>
      </c>
      <c r="AY472">
        <v>-1</v>
      </c>
      <c r="AZ472">
        <v>2026</v>
      </c>
      <c r="BA472">
        <v>5</v>
      </c>
      <c r="BB472">
        <v>11</v>
      </c>
      <c r="BC472">
        <v>-1</v>
      </c>
      <c r="BD472" t="s">
        <v>225</v>
      </c>
      <c r="BE472">
        <v>-1</v>
      </c>
      <c r="BF472">
        <v>20001624203705</v>
      </c>
      <c r="BG472" t="s">
        <v>376</v>
      </c>
      <c r="BH472" t="s">
        <v>377</v>
      </c>
      <c r="BI472" t="s">
        <v>16775</v>
      </c>
      <c r="BJ472">
        <v>-1</v>
      </c>
      <c r="BK472">
        <v>-1</v>
      </c>
      <c r="BL472">
        <v>-1</v>
      </c>
      <c r="BM472" t="s">
        <v>229</v>
      </c>
      <c r="BN472" t="s">
        <v>230</v>
      </c>
      <c r="BO472" t="s">
        <v>16776</v>
      </c>
      <c r="BP472" t="s">
        <v>380</v>
      </c>
      <c r="BQ472">
        <v>2026</v>
      </c>
      <c r="BR472">
        <v>5</v>
      </c>
      <c r="BS472">
        <v>7</v>
      </c>
      <c r="BT472" s="1">
        <v>46153.403587962966</v>
      </c>
      <c r="BU472" t="s">
        <v>233</v>
      </c>
      <c r="BV472" s="2">
        <v>46153</v>
      </c>
      <c r="BW472" t="s">
        <v>234</v>
      </c>
      <c r="BX472" s="2">
        <v>46149</v>
      </c>
      <c r="BY472" s="2">
        <v>46153</v>
      </c>
      <c r="BZ472" t="s">
        <v>235</v>
      </c>
      <c r="CA472" t="s">
        <v>1344</v>
      </c>
      <c r="CB472" t="s">
        <v>322</v>
      </c>
      <c r="CC472" t="s">
        <v>16777</v>
      </c>
      <c r="CD472" t="s">
        <v>2525</v>
      </c>
      <c r="CE472">
        <v>-1</v>
      </c>
      <c r="CF472" t="s">
        <v>1347</v>
      </c>
      <c r="CG472" t="s">
        <v>325</v>
      </c>
      <c r="CH472" t="s">
        <v>326</v>
      </c>
      <c r="CI472">
        <v>1015443152</v>
      </c>
      <c r="CJ472" t="s">
        <v>877</v>
      </c>
      <c r="CK472" t="s">
        <v>245</v>
      </c>
      <c r="CL472" t="s">
        <v>409</v>
      </c>
      <c r="CM472" t="s">
        <v>247</v>
      </c>
      <c r="CN472" t="s">
        <v>410</v>
      </c>
      <c r="CT472" t="s">
        <v>249</v>
      </c>
      <c r="CU472" t="s">
        <v>387</v>
      </c>
      <c r="CW472" t="s">
        <v>388</v>
      </c>
      <c r="CX472" t="s">
        <v>389</v>
      </c>
      <c r="DA472" t="s">
        <v>250</v>
      </c>
      <c r="DB472">
        <v>-1</v>
      </c>
      <c r="DF472" t="s">
        <v>251</v>
      </c>
      <c r="DJ472" t="s">
        <v>252</v>
      </c>
      <c r="DK472" t="s">
        <v>253</v>
      </c>
      <c r="DL472" t="s">
        <v>253</v>
      </c>
      <c r="DN472" t="s">
        <v>390</v>
      </c>
      <c r="DR472" t="s">
        <v>878</v>
      </c>
      <c r="DS472" t="s">
        <v>877</v>
      </c>
      <c r="DT472" t="s">
        <v>870</v>
      </c>
      <c r="DV472">
        <v>1</v>
      </c>
      <c r="DW472" t="s">
        <v>331</v>
      </c>
      <c r="ED472" s="2">
        <v>46153</v>
      </c>
      <c r="EE472" t="s">
        <v>343</v>
      </c>
      <c r="EF472">
        <v>16</v>
      </c>
      <c r="EP472" t="s">
        <v>258</v>
      </c>
      <c r="ES472" t="s">
        <v>1348</v>
      </c>
      <c r="EZ472" t="s">
        <v>1349</v>
      </c>
      <c r="FA472" t="s">
        <v>245</v>
      </c>
      <c r="FB472" t="s">
        <v>333</v>
      </c>
      <c r="FD472" t="s">
        <v>333</v>
      </c>
      <c r="FE472" t="s">
        <v>1350</v>
      </c>
      <c r="FF472" t="s">
        <v>1350</v>
      </c>
      <c r="FK472" t="s">
        <v>263</v>
      </c>
      <c r="FL472" t="s">
        <v>16778</v>
      </c>
      <c r="FN472" t="s">
        <v>410</v>
      </c>
      <c r="FO472" t="s">
        <v>414</v>
      </c>
      <c r="FR472">
        <v>110915</v>
      </c>
      <c r="GB472" t="s">
        <v>266</v>
      </c>
      <c r="GC472" t="s">
        <v>387</v>
      </c>
      <c r="GD472">
        <v>25016</v>
      </c>
      <c r="GF472">
        <v>2353</v>
      </c>
      <c r="GG472">
        <v>25424</v>
      </c>
      <c r="GI472">
        <v>84235</v>
      </c>
      <c r="GJ472">
        <v>25242</v>
      </c>
      <c r="GL472">
        <v>24327</v>
      </c>
      <c r="GM472">
        <v>131988</v>
      </c>
      <c r="GS472" t="s">
        <v>267</v>
      </c>
      <c r="GT472" s="2">
        <v>44895</v>
      </c>
      <c r="GU472" t="s">
        <v>268</v>
      </c>
      <c r="GV472" t="s">
        <v>335</v>
      </c>
      <c r="GW472" t="s">
        <v>394</v>
      </c>
      <c r="GZ472" t="s">
        <v>395</v>
      </c>
      <c r="HA472" t="s">
        <v>336</v>
      </c>
      <c r="HC472" t="s">
        <v>337</v>
      </c>
      <c r="HE472" t="s">
        <v>230</v>
      </c>
      <c r="HF472" t="s">
        <v>14472</v>
      </c>
      <c r="HR472" t="s">
        <v>278</v>
      </c>
      <c r="HV472">
        <v>131990</v>
      </c>
      <c r="HW472" t="s">
        <v>281</v>
      </c>
      <c r="HY472">
        <v>0</v>
      </c>
      <c r="HZ472">
        <v>0</v>
      </c>
      <c r="IA472" t="s">
        <v>281</v>
      </c>
      <c r="IB472" t="s">
        <v>281</v>
      </c>
      <c r="IE472" t="s">
        <v>283</v>
      </c>
      <c r="IF472" t="s">
        <v>283</v>
      </c>
      <c r="IG472" t="s">
        <v>283</v>
      </c>
      <c r="IH472" t="s">
        <v>284</v>
      </c>
      <c r="II472" t="s">
        <v>285</v>
      </c>
      <c r="IJ472" t="s">
        <v>286</v>
      </c>
      <c r="IK472" t="s">
        <v>278</v>
      </c>
      <c r="IL472" t="s">
        <v>287</v>
      </c>
      <c r="IM472" t="s">
        <v>288</v>
      </c>
      <c r="IN472" t="s">
        <v>289</v>
      </c>
      <c r="IP472" t="s">
        <v>290</v>
      </c>
      <c r="IQ472" t="s">
        <v>284</v>
      </c>
      <c r="IS472" t="s">
        <v>291</v>
      </c>
      <c r="IT472" t="s">
        <v>287</v>
      </c>
      <c r="IY472" t="s">
        <v>281</v>
      </c>
    </row>
    <row r="473" spans="1:259" x14ac:dyDescent="0.3">
      <c r="A473" s="14">
        <f>DAY(AVANZA[[#This Row],[FechaSeguimiento]])</f>
        <v>11</v>
      </c>
      <c r="B473" s="14">
        <f>MONTH(AVANZA[[#This Row],[FechaSeguimiento]])</f>
        <v>5</v>
      </c>
      <c r="C473"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473" t="str">
        <f>LOWER(IFERROR(VLOOKUP(AVANZA[[#This Row],[ID_Peticion]],CANCELADAS[#All],2,0),""))</f>
        <v/>
      </c>
      <c r="E473" t="str">
        <f>LOWER(IFERROR(VLOOKUP(AVANZA[[#This Row],[ID_Peticion]],CANCELADAS[#All],3,0),""))</f>
        <v/>
      </c>
      <c r="F473" t="str">
        <f>LOWER(IF(AVANZA[[#This Row],[CEDULA CLIENTE]]&lt;&gt;""," CC: " &amp; COUNTIFS(AVANZA[CEDULA CLIENTE],AVANZA[[#This Row],[CEDULA CLIENTE]]),"")&amp; IF(AVANZA[[#This Row],[Direccion]]&lt;&gt;""," DIR: " &amp; COUNTIFS(AVANZA[Direccion],AVANZA[[#This Row],[Direccion]]),""))</f>
        <v xml:space="preserve"> dir: 1</v>
      </c>
      <c r="G473" t="str">
        <f>IFERROR(VLOOKUP(AVANZA[[#This Row],[Cedula_Vendedor_Atis]],PLANTA[[#All],[CEDULA]:[LINEA]],3,0),"No Cruza")</f>
        <v>Marisol Avella</v>
      </c>
      <c r="H473" t="str">
        <f>IFERROR(VLOOKUP(AVANZA[[#This Row],[Cedula_Vendedor_Atis]],PLANTA[[#All],[CEDULA]:[LINEA]],4,0),"No Cruza")</f>
        <v>Fija</v>
      </c>
      <c r="I473" t="str">
        <f>LOWER(IF(AVANZA[[#This Row],[ATRIBUIBLE]]="",AVANZA[[#This Row],[Variable]],AVANZA[[#This Row],[ATRIBUIBLE]]))</f>
        <v>terminada</v>
      </c>
      <c r="J473" s="14">
        <f>IF(AVANZA[[#This Row],[Variable]]=AVANZA[[#Headers],[TERMINADA]],1,0)</f>
        <v>1</v>
      </c>
      <c r="K473" s="14">
        <f>IF(AVANZA[[#This Row],[Variable]]=AVANZA[[#Headers],[ANULADA]],1,0)</f>
        <v>0</v>
      </c>
      <c r="L473" s="14">
        <f>IF(AVANZA[[#This Row],[Variable]]=AVANZA[[#Headers],[PENDIENTE]],1,0)</f>
        <v>0</v>
      </c>
      <c r="M473" s="14">
        <f>IF(AVANZA[[#This Row],[ESTADO AGENDA]]="AGENDADA",1,0)</f>
        <v>0</v>
      </c>
      <c r="N473" s="14">
        <f>IF(AVANZA[[#This Row],[ESTADO AGENDA]]="PENDIENTE DE AGENDAR",1,0)</f>
        <v>0</v>
      </c>
      <c r="O473" s="14">
        <f>IF(AVANZA[[#This Row],[ESTADO AGENDA]]="SUSPENDIDA",1,0)</f>
        <v>0</v>
      </c>
      <c r="P473" t="str" cm="1">
        <f t="array" ref="P473">_xlfn.XLOOKUP(AVANZA[[#This Row],[Num_Agrupacion_Pet_Atis]],Tabla1[[#All],[Numero_de_actuacion]],Tabla1[[#All],[Estado_de_la_orden]],"",0)</f>
        <v/>
      </c>
      <c r="Q473" s="2" t="str" cm="1">
        <f t="array" ref="Q473">_xlfn.XLOOKUP(AVANZA[[#This Row],[Num_Agrupacion_Pet_Atis]],Tabla1[[#All],[Numero_de_actuacion]],Tabla1[[#All],[Fecha_de_la_cita]],"",0)</f>
        <v/>
      </c>
      <c r="R473" t="str" cm="1">
        <f t="array" ref="R473">_xlfn.XLOOKUP(AVANZA[[#This Row],[Num_Agrupacion_Pet_Atis]],Tabla1[[#All],[Numero_de_actuacion]],Tabla1[[#All],[Franja_horaria_de_la_cita]],"",0)</f>
        <v/>
      </c>
      <c r="S473" s="14" t="str">
        <f>IFERROR(DAY(AVANZA[[#This Row],[FECHA AGENDA]]),"")</f>
        <v/>
      </c>
      <c r="T473" s="14" t="str">
        <f>IFERROR(MONTH(AVANZA[[#This Row],[FECHA AGENDA]]),"")</f>
        <v/>
      </c>
      <c r="U473" t="str" cm="1">
        <f t="array" ref="U473">_xlfn.XLOOKUP(AVANZA[[#This Row],[Num_Agrupacion_Pet_Atis]],Tabla1[[#All],[Numero_de_actuacion]],Tabla1[[#All],[Motivo_de_suspension]],"",0)</f>
        <v/>
      </c>
      <c r="V473" s="2" t="str" cm="1">
        <f t="array" ref="V473">_xlfn.XLOOKUP(AVANZA[[#This Row],[Num_Agrupacion_Pet_Atis]],Tabla1[[#All],[Numero_de_actuacion]],Tabla1[[#All],[No_identificacion_cliente]],"",0)</f>
        <v/>
      </c>
      <c r="W473" s="2" t="str" cm="1">
        <f t="array" ref="W473">_xlfn.XLOOKUP(AVANZA[[#This Row],[Num_Agrupacion_Pet_Atis]],Tabla1[[#All],[Numero_de_actuacion]],Tabla1[[#All],[Movil_de_contacto]],"",0)</f>
        <v/>
      </c>
      <c r="X473" s="14">
        <f>IF(OR(AVANZA[[#This Row],[ESTADO LEG]]="Legalizada grabacion",AVANZA[[#This Row],[ESTADO LEG]]="Legalizada aut"),1,0)</f>
        <v>0</v>
      </c>
      <c r="Y473" s="14">
        <f>IF(OR(AVANZA[[#This Row],[ESTADO LEG]]="pdte legalizar",AVANZA[[#This Row],[ESTADO LEG]]="No cruza"),1,0)</f>
        <v>1</v>
      </c>
      <c r="Z473" t="str" cm="1">
        <f t="array" ref="Z473">IF(AVANZA[[#This Row],[Variable]]="Terminada",LOWER(_xlfn.XLOOKUP(AVANZA[[#This Row],[ID_Peticion]],Tabla6[[#All],[NUM_PETICION]],Tabla6[[#All],[ESTADO_LEG]],"NO CRUZA",0)),AVANZA[[#This Row],[Variable]])</f>
        <v>pdte legalizar</v>
      </c>
      <c r="AA473" cm="1">
        <f t="array" ref="AA473">_xlfn.XLOOKUP(AVANZA[[#This Row],[ID_Peticion]],Tabla6[[#All],[NUM_PETICION]],Tabla6[[#All],[DIF_DIAS]],"",0)</f>
        <v>2</v>
      </c>
      <c r="AB473" s="2" cm="1">
        <f t="array" ref="AB473">IFERROR(_xlfn.XLOOKUP(AVANZA[[#This Row],[ID_Peticion]],Tabla6[[#All],[NUM_PETICION]],Tabla6[[#All],[FEC_LEGAL]],"",0),"")</f>
        <v>0</v>
      </c>
      <c r="AC473" s="14">
        <f ca="1">IF(AVANZA[[#This Row],[FECHA LEG]]&lt;&gt;0,IFERROR(AVANZA[[#This Row],[FECHA LEG]]-AVANZA[[#This Row],[FechaIniEstadoSubPetAtis]],0),TODAY()-AVANZA[[#This Row],[FechaIniEstadoSubPetAtis]])</f>
        <v>6</v>
      </c>
      <c r="AD473" s="35" t="str">
        <f ca="1">IF(AVANZA[[#This Row],[FINAL Vs LG]]&lt;&gt;0,IF(AVANZA[[#This Row],[FINAL Vs LG]]&lt;7.1,"100%",IF(AND(AVANZA[[#This Row],[FINAL Vs LG]]&gt;7.1,AVANZA[[#This Row],[FINAL Vs LG]]&lt;11.1),"50%","0%")),0)</f>
        <v>100%</v>
      </c>
      <c r="AE473" s="14">
        <f ca="1">VLOOKUP(DAY(TODAY()),BACK!F:G,2,0)</f>
        <v>14</v>
      </c>
      <c r="AF473" s="14">
        <f>BACK!$I$2</f>
        <v>24</v>
      </c>
      <c r="AG473" s="14">
        <f>IF(AVANZA[[#This Row],[Oferta_empaquetada_comisiones]]="SI",1,0)</f>
        <v>0</v>
      </c>
      <c r="AH473" s="36">
        <f>IF(AVANZA[[#This Row],[Variable]]="TERMINADA",IFERROR(VLOOKUP(AVANZA[[#This Row],[SUPERVISOR]],Tabla2[#All],4,0),0),)</f>
        <v>3.5</v>
      </c>
      <c r="AI473" s="14">
        <f>IF(AVANZA[[#This Row],[Producto]]="BA",1,0)</f>
        <v>0</v>
      </c>
      <c r="AJ473" s="14">
        <f>IF(AVANZA[[#This Row],[Producto]]="DUO",1,0)</f>
        <v>0</v>
      </c>
      <c r="AK473" s="14">
        <f>IF(AVANZA[[#This Row],[Producto]]="TRIO",1,0)</f>
        <v>1</v>
      </c>
      <c r="AL473" t="s">
        <v>418</v>
      </c>
      <c r="AM473">
        <v>-1</v>
      </c>
      <c r="AN473">
        <v>-1</v>
      </c>
      <c r="AO473" t="s">
        <v>16779</v>
      </c>
      <c r="AP473" s="1">
        <v>46151.802106481482</v>
      </c>
      <c r="AQ473">
        <v>-1</v>
      </c>
      <c r="AR473" t="s">
        <v>16780</v>
      </c>
      <c r="AS473">
        <v>-1</v>
      </c>
      <c r="AT473">
        <v>-1</v>
      </c>
      <c r="AU473">
        <v>-1</v>
      </c>
      <c r="AV473">
        <v>-1</v>
      </c>
      <c r="AW473">
        <v>-1</v>
      </c>
      <c r="AX473" t="s">
        <v>224</v>
      </c>
      <c r="AY473">
        <v>-1</v>
      </c>
      <c r="AZ473">
        <v>2026</v>
      </c>
      <c r="BA473">
        <v>5</v>
      </c>
      <c r="BB473">
        <v>11</v>
      </c>
      <c r="BC473">
        <v>-1</v>
      </c>
      <c r="BD473" t="s">
        <v>225</v>
      </c>
      <c r="BE473">
        <v>-1</v>
      </c>
      <c r="BF473">
        <v>20001624991948</v>
      </c>
      <c r="BG473" t="s">
        <v>438</v>
      </c>
      <c r="BH473" t="s">
        <v>439</v>
      </c>
      <c r="BI473" t="s">
        <v>16781</v>
      </c>
      <c r="BJ473">
        <v>-1</v>
      </c>
      <c r="BK473">
        <v>-1</v>
      </c>
      <c r="BL473">
        <v>-1</v>
      </c>
      <c r="BM473" t="s">
        <v>229</v>
      </c>
      <c r="BN473" t="s">
        <v>230</v>
      </c>
      <c r="BO473" t="s">
        <v>16782</v>
      </c>
      <c r="BP473" t="s">
        <v>380</v>
      </c>
      <c r="BQ473">
        <v>2026</v>
      </c>
      <c r="BR473">
        <v>5</v>
      </c>
      <c r="BS473">
        <v>9</v>
      </c>
      <c r="BT473" s="1">
        <v>46153.767928240741</v>
      </c>
      <c r="BU473" t="s">
        <v>233</v>
      </c>
      <c r="BV473" s="2">
        <v>46153</v>
      </c>
      <c r="BW473" t="s">
        <v>234</v>
      </c>
      <c r="BX473" s="2">
        <v>46151</v>
      </c>
      <c r="BY473" s="2">
        <v>46153</v>
      </c>
      <c r="BZ473" t="s">
        <v>235</v>
      </c>
      <c r="CA473" t="s">
        <v>297</v>
      </c>
      <c r="CB473" t="s">
        <v>297</v>
      </c>
      <c r="CC473" t="s">
        <v>16783</v>
      </c>
      <c r="CD473" t="s">
        <v>578</v>
      </c>
      <c r="CE473">
        <v>-1</v>
      </c>
      <c r="CF473" t="s">
        <v>300</v>
      </c>
      <c r="CG473" t="s">
        <v>301</v>
      </c>
      <c r="CH473" t="s">
        <v>242</v>
      </c>
      <c r="CI473">
        <v>1022940376</v>
      </c>
      <c r="CJ473" t="s">
        <v>426</v>
      </c>
      <c r="CK473" t="s">
        <v>245</v>
      </c>
      <c r="CL473" t="s">
        <v>409</v>
      </c>
      <c r="CM473" t="s">
        <v>247</v>
      </c>
      <c r="CN473" t="s">
        <v>410</v>
      </c>
      <c r="CT473" t="s">
        <v>249</v>
      </c>
      <c r="CU473" t="s">
        <v>387</v>
      </c>
      <c r="CW473" t="s">
        <v>446</v>
      </c>
      <c r="CX473" t="s">
        <v>447</v>
      </c>
      <c r="DA473" t="s">
        <v>250</v>
      </c>
      <c r="DB473">
        <v>-1</v>
      </c>
      <c r="DF473" t="s">
        <v>251</v>
      </c>
      <c r="DJ473" t="s">
        <v>252</v>
      </c>
      <c r="DK473" t="s">
        <v>253</v>
      </c>
      <c r="DL473" t="s">
        <v>253</v>
      </c>
      <c r="DN473" t="s">
        <v>390</v>
      </c>
      <c r="DR473" t="s">
        <v>427</v>
      </c>
      <c r="DS473" t="s">
        <v>426</v>
      </c>
      <c r="DT473" t="s">
        <v>425</v>
      </c>
      <c r="DV473">
        <v>1</v>
      </c>
      <c r="DW473" t="s">
        <v>283</v>
      </c>
      <c r="ED473" s="2">
        <v>46153</v>
      </c>
      <c r="EE473" t="s">
        <v>361</v>
      </c>
      <c r="EF473">
        <v>23</v>
      </c>
      <c r="EP473" t="s">
        <v>258</v>
      </c>
      <c r="ES473" t="s">
        <v>1745</v>
      </c>
      <c r="EZ473" t="s">
        <v>16784</v>
      </c>
      <c r="FA473" t="s">
        <v>245</v>
      </c>
      <c r="FB473" t="s">
        <v>308</v>
      </c>
      <c r="FD473" t="s">
        <v>308</v>
      </c>
      <c r="FE473" t="s">
        <v>309</v>
      </c>
      <c r="FF473" t="s">
        <v>309</v>
      </c>
      <c r="FK473" t="s">
        <v>263</v>
      </c>
      <c r="FL473" t="s">
        <v>16785</v>
      </c>
      <c r="FN473" t="s">
        <v>410</v>
      </c>
      <c r="FO473" t="s">
        <v>414</v>
      </c>
      <c r="FR473">
        <v>99915</v>
      </c>
      <c r="GB473" t="s">
        <v>266</v>
      </c>
      <c r="GC473" t="s">
        <v>387</v>
      </c>
      <c r="GD473">
        <v>25188</v>
      </c>
      <c r="GF473">
        <v>2353</v>
      </c>
      <c r="GG473">
        <v>25422</v>
      </c>
      <c r="GI473">
        <v>73235</v>
      </c>
      <c r="GJ473">
        <v>25427</v>
      </c>
      <c r="GL473">
        <v>24327</v>
      </c>
      <c r="GM473">
        <v>118898</v>
      </c>
      <c r="GS473" t="s">
        <v>267</v>
      </c>
      <c r="GT473" s="2">
        <v>44681</v>
      </c>
      <c r="GU473" t="s">
        <v>268</v>
      </c>
      <c r="GV473" t="s">
        <v>335</v>
      </c>
      <c r="GW473" t="s">
        <v>394</v>
      </c>
      <c r="GZ473" t="s">
        <v>395</v>
      </c>
      <c r="HA473" t="s">
        <v>336</v>
      </c>
      <c r="HC473" t="s">
        <v>337</v>
      </c>
      <c r="HE473" t="s">
        <v>230</v>
      </c>
      <c r="HF473" t="s">
        <v>666</v>
      </c>
      <c r="HR473" t="s">
        <v>278</v>
      </c>
      <c r="HV473">
        <v>118900</v>
      </c>
      <c r="HW473" t="s">
        <v>279</v>
      </c>
      <c r="HX473" t="s">
        <v>570</v>
      </c>
      <c r="HY473">
        <v>99932.668000000005</v>
      </c>
      <c r="HZ473">
        <v>17.667999999999999</v>
      </c>
      <c r="IA473" t="s">
        <v>279</v>
      </c>
      <c r="IB473" t="s">
        <v>281</v>
      </c>
      <c r="IE473" t="s">
        <v>283</v>
      </c>
      <c r="IF473" t="s">
        <v>283</v>
      </c>
      <c r="IG473" t="s">
        <v>283</v>
      </c>
      <c r="IH473" t="s">
        <v>284</v>
      </c>
      <c r="II473" t="s">
        <v>285</v>
      </c>
      <c r="IJ473" t="s">
        <v>286</v>
      </c>
      <c r="IK473" t="s">
        <v>278</v>
      </c>
      <c r="IL473" t="s">
        <v>346</v>
      </c>
      <c r="IM473" t="s">
        <v>288</v>
      </c>
      <c r="IN473" t="s">
        <v>289</v>
      </c>
      <c r="IP473" t="s">
        <v>290</v>
      </c>
      <c r="IQ473" t="s">
        <v>284</v>
      </c>
      <c r="IS473" t="s">
        <v>736</v>
      </c>
      <c r="IT473" t="s">
        <v>453</v>
      </c>
      <c r="IU473" t="s">
        <v>583</v>
      </c>
      <c r="IV473" t="s">
        <v>434</v>
      </c>
      <c r="IW473" t="s">
        <v>318</v>
      </c>
      <c r="IY473" t="s">
        <v>281</v>
      </c>
    </row>
    <row r="474" spans="1:259" x14ac:dyDescent="0.3">
      <c r="A474" s="14">
        <f>DAY(AVANZA[[#This Row],[FechaSeguimiento]])</f>
        <v>11</v>
      </c>
      <c r="B474" s="14">
        <f>MONTH(AVANZA[[#This Row],[FechaSeguimiento]])</f>
        <v>5</v>
      </c>
      <c r="C474"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474" t="str">
        <f>LOWER(IFERROR(VLOOKUP(AVANZA[[#This Row],[ID_Peticion]],CANCELADAS[#All],2,0),""))</f>
        <v>qc - direccion errada</v>
      </c>
      <c r="E474" t="str">
        <f>LOWER(IFERROR(VLOOKUP(AVANZA[[#This Row],[ID_Peticion]],CANCELADAS[#All],3,0),""))</f>
        <v>asesor</v>
      </c>
      <c r="F474" t="str">
        <f>LOWER(IF(AVANZA[[#This Row],[CEDULA CLIENTE]]&lt;&gt;""," CC: " &amp; COUNTIFS(AVANZA[CEDULA CLIENTE],AVANZA[[#This Row],[CEDULA CLIENTE]]),"")&amp; IF(AVANZA[[#This Row],[Direccion]]&lt;&gt;""," DIR: " &amp; COUNTIFS(AVANZA[Direccion],AVANZA[[#This Row],[Direccion]]),""))</f>
        <v xml:space="preserve"> dir: 1</v>
      </c>
      <c r="G474" t="str">
        <f>IFERROR(VLOOKUP(AVANZA[[#This Row],[Cedula_Vendedor_Atis]],PLANTA[[#All],[CEDULA]:[LINEA]],3,0),"No Cruza")</f>
        <v>Marisol Avella</v>
      </c>
      <c r="H474" t="str">
        <f>IFERROR(VLOOKUP(AVANZA[[#This Row],[Cedula_Vendedor_Atis]],PLANTA[[#All],[CEDULA]:[LINEA]],4,0),"No Cruza")</f>
        <v>Fija</v>
      </c>
      <c r="I474" t="str">
        <f>LOWER(IF(AVANZA[[#This Row],[ATRIBUIBLE]]="",AVANZA[[#This Row],[Variable]],AVANZA[[#This Row],[ATRIBUIBLE]]))</f>
        <v>asesor</v>
      </c>
      <c r="J474" s="14">
        <f>IF(AVANZA[[#This Row],[Variable]]=AVANZA[[#Headers],[TERMINADA]],1,0)</f>
        <v>0</v>
      </c>
      <c r="K474" s="14">
        <f>IF(AVANZA[[#This Row],[Variable]]=AVANZA[[#Headers],[ANULADA]],1,0)</f>
        <v>1</v>
      </c>
      <c r="L474" s="14">
        <f>IF(AVANZA[[#This Row],[Variable]]=AVANZA[[#Headers],[PENDIENTE]],1,0)</f>
        <v>0</v>
      </c>
      <c r="M474" s="14">
        <f>IF(AVANZA[[#This Row],[ESTADO AGENDA]]="AGENDADA",1,0)</f>
        <v>0</v>
      </c>
      <c r="N474" s="14">
        <f>IF(AVANZA[[#This Row],[ESTADO AGENDA]]="PENDIENTE DE AGENDAR",1,0)</f>
        <v>0</v>
      </c>
      <c r="O474" s="14">
        <f>IF(AVANZA[[#This Row],[ESTADO AGENDA]]="SUSPENDIDA",1,0)</f>
        <v>0</v>
      </c>
      <c r="P474" t="str" cm="1">
        <f t="array" ref="P474">_xlfn.XLOOKUP(AVANZA[[#This Row],[Num_Agrupacion_Pet_Atis]],Tabla1[[#All],[Numero_de_actuacion]],Tabla1[[#All],[Estado_de_la_orden]],"",0)</f>
        <v/>
      </c>
      <c r="Q474" s="2" t="str" cm="1">
        <f t="array" ref="Q474">_xlfn.XLOOKUP(AVANZA[[#This Row],[Num_Agrupacion_Pet_Atis]],Tabla1[[#All],[Numero_de_actuacion]],Tabla1[[#All],[Fecha_de_la_cita]],"",0)</f>
        <v/>
      </c>
      <c r="R474" t="str" cm="1">
        <f t="array" ref="R474">_xlfn.XLOOKUP(AVANZA[[#This Row],[Num_Agrupacion_Pet_Atis]],Tabla1[[#All],[Numero_de_actuacion]],Tabla1[[#All],[Franja_horaria_de_la_cita]],"",0)</f>
        <v/>
      </c>
      <c r="S474" s="14" t="str">
        <f>IFERROR(DAY(AVANZA[[#This Row],[FECHA AGENDA]]),"")</f>
        <v/>
      </c>
      <c r="T474" s="14" t="str">
        <f>IFERROR(MONTH(AVANZA[[#This Row],[FECHA AGENDA]]),"")</f>
        <v/>
      </c>
      <c r="U474" t="str" cm="1">
        <f t="array" ref="U474">_xlfn.XLOOKUP(AVANZA[[#This Row],[Num_Agrupacion_Pet_Atis]],Tabla1[[#All],[Numero_de_actuacion]],Tabla1[[#All],[Motivo_de_suspension]],"",0)</f>
        <v/>
      </c>
      <c r="V474" s="2" t="str" cm="1">
        <f t="array" ref="V474">_xlfn.XLOOKUP(AVANZA[[#This Row],[Num_Agrupacion_Pet_Atis]],Tabla1[[#All],[Numero_de_actuacion]],Tabla1[[#All],[No_identificacion_cliente]],"",0)</f>
        <v/>
      </c>
      <c r="W474" s="2" t="str" cm="1">
        <f t="array" ref="W474">_xlfn.XLOOKUP(AVANZA[[#This Row],[Num_Agrupacion_Pet_Atis]],Tabla1[[#All],[Numero_de_actuacion]],Tabla1[[#All],[Movil_de_contacto]],"",0)</f>
        <v/>
      </c>
      <c r="X474" s="14">
        <f>IF(OR(AVANZA[[#This Row],[ESTADO LEG]]="Legalizada grabacion",AVANZA[[#This Row],[ESTADO LEG]]="Legalizada aut"),1,0)</f>
        <v>0</v>
      </c>
      <c r="Y474" s="14">
        <f>IF(OR(AVANZA[[#This Row],[ESTADO LEG]]="pdte legalizar",AVANZA[[#This Row],[ESTADO LEG]]="No cruza"),1,0)</f>
        <v>0</v>
      </c>
      <c r="Z474" t="str" cm="1">
        <f t="array" ref="Z474">IF(AVANZA[[#This Row],[Variable]]="Terminada",LOWER(_xlfn.XLOOKUP(AVANZA[[#This Row],[ID_Peticion]],Tabla6[[#All],[NUM_PETICION]],Tabla6[[#All],[ESTADO_LEG]],"NO CRUZA",0)),AVANZA[[#This Row],[Variable]])</f>
        <v>ANULADA</v>
      </c>
      <c r="AA474" t="str" cm="1">
        <f t="array" ref="AA474">_xlfn.XLOOKUP(AVANZA[[#This Row],[ID_Peticion]],Tabla6[[#All],[NUM_PETICION]],Tabla6[[#All],[DIF_DIAS]],"",0)</f>
        <v/>
      </c>
      <c r="AB474" s="2" t="str" cm="1">
        <f t="array" ref="AB474">IFERROR(_xlfn.XLOOKUP(AVANZA[[#This Row],[ID_Peticion]],Tabla6[[#All],[NUM_PETICION]],Tabla6[[#All],[FEC_LEGAL]],"",0),"")</f>
        <v/>
      </c>
      <c r="AC474" s="14">
        <f ca="1">IF(AVANZA[[#This Row],[FECHA LEG]]&lt;&gt;0,IFERROR(AVANZA[[#This Row],[FECHA LEG]]-AVANZA[[#This Row],[FechaIniEstadoSubPetAtis]],0),TODAY()-AVANZA[[#This Row],[FechaIniEstadoSubPetAtis]])</f>
        <v>0</v>
      </c>
      <c r="AD474" s="35">
        <f ca="1">IF(AVANZA[[#This Row],[FINAL Vs LG]]&lt;&gt;0,IF(AVANZA[[#This Row],[FINAL Vs LG]]&lt;7.1,"100%",IF(AND(AVANZA[[#This Row],[FINAL Vs LG]]&gt;7.1,AVANZA[[#This Row],[FINAL Vs LG]]&lt;11.1),"50%","0%")),0)</f>
        <v>0</v>
      </c>
      <c r="AE474" s="14">
        <f ca="1">VLOOKUP(DAY(TODAY()),BACK!F:G,2,0)</f>
        <v>14</v>
      </c>
      <c r="AF474" s="14">
        <f>BACK!$I$2</f>
        <v>24</v>
      </c>
      <c r="AG474" s="14">
        <f>IF(AVANZA[[#This Row],[Oferta_empaquetada_comisiones]]="SI",1,0)</f>
        <v>0</v>
      </c>
      <c r="AH474" s="36">
        <f>IF(AVANZA[[#This Row],[Variable]]="TERMINADA",IFERROR(VLOOKUP(AVANZA[[#This Row],[SUPERVISOR]],Tabla2[#All],4,0),0),)</f>
        <v>0</v>
      </c>
      <c r="AI474" s="14">
        <f>IF(AVANZA[[#This Row],[Producto]]="BA",1,0)</f>
        <v>1</v>
      </c>
      <c r="AJ474" s="14">
        <f>IF(AVANZA[[#This Row],[Producto]]="DUO",1,0)</f>
        <v>0</v>
      </c>
      <c r="AK474" s="14">
        <f>IF(AVANZA[[#This Row],[Producto]]="TRIO",1,0)</f>
        <v>0</v>
      </c>
      <c r="AL474" t="s">
        <v>1154</v>
      </c>
      <c r="AM474">
        <v>-1</v>
      </c>
      <c r="AN474">
        <v>-1</v>
      </c>
      <c r="AO474" t="s">
        <v>16786</v>
      </c>
      <c r="AP474" s="1">
        <v>46151.495798611111</v>
      </c>
      <c r="AQ474">
        <v>-1</v>
      </c>
      <c r="AR474" t="s">
        <v>16787</v>
      </c>
      <c r="AS474">
        <v>-1</v>
      </c>
      <c r="AT474">
        <v>-1</v>
      </c>
      <c r="AU474">
        <v>-1</v>
      </c>
      <c r="AV474">
        <v>-1</v>
      </c>
      <c r="AW474">
        <v>-1</v>
      </c>
      <c r="AX474" t="s">
        <v>224</v>
      </c>
      <c r="AY474">
        <v>-1</v>
      </c>
      <c r="AZ474">
        <v>2026</v>
      </c>
      <c r="BA474">
        <v>5</v>
      </c>
      <c r="BB474">
        <v>11</v>
      </c>
      <c r="BC474">
        <v>-1</v>
      </c>
      <c r="BD474" t="s">
        <v>225</v>
      </c>
      <c r="BE474">
        <v>-1</v>
      </c>
      <c r="BF474">
        <v>20001624848454</v>
      </c>
      <c r="BG474" t="s">
        <v>319</v>
      </c>
      <c r="BH474" t="s">
        <v>320</v>
      </c>
      <c r="BI474" t="s">
        <v>16788</v>
      </c>
      <c r="BJ474">
        <v>-1</v>
      </c>
      <c r="BK474">
        <v>-1</v>
      </c>
      <c r="BL474">
        <v>-1</v>
      </c>
      <c r="BM474" t="s">
        <v>573</v>
      </c>
      <c r="BN474" t="s">
        <v>230</v>
      </c>
      <c r="BO474" t="s">
        <v>16789</v>
      </c>
      <c r="BP474" t="s">
        <v>380</v>
      </c>
      <c r="BQ474">
        <v>2026</v>
      </c>
      <c r="BR474">
        <v>5</v>
      </c>
      <c r="BS474">
        <v>9</v>
      </c>
      <c r="BT474" s="1">
        <v>46153.734363425923</v>
      </c>
      <c r="BU474" t="s">
        <v>575</v>
      </c>
      <c r="BV474" s="2">
        <v>46153</v>
      </c>
      <c r="BW474" t="s">
        <v>576</v>
      </c>
      <c r="BX474" s="2">
        <v>46151</v>
      </c>
      <c r="BY474" s="2">
        <v>46153</v>
      </c>
      <c r="BZ474" t="s">
        <v>235</v>
      </c>
      <c r="CA474" t="s">
        <v>297</v>
      </c>
      <c r="CB474" t="s">
        <v>297</v>
      </c>
      <c r="CC474" t="s">
        <v>16790</v>
      </c>
      <c r="CD474" t="s">
        <v>3453</v>
      </c>
      <c r="CE474">
        <v>-1</v>
      </c>
      <c r="CF474" t="s">
        <v>300</v>
      </c>
      <c r="CG474" t="s">
        <v>301</v>
      </c>
      <c r="CH474" t="s">
        <v>242</v>
      </c>
      <c r="CI474">
        <v>1063565638</v>
      </c>
      <c r="CJ474" t="s">
        <v>1162</v>
      </c>
      <c r="CK474" t="s">
        <v>245</v>
      </c>
      <c r="CL474" t="s">
        <v>409</v>
      </c>
      <c r="CM474" t="s">
        <v>247</v>
      </c>
      <c r="CN474" t="s">
        <v>410</v>
      </c>
      <c r="CT474" t="s">
        <v>249</v>
      </c>
      <c r="CU474" t="s">
        <v>225</v>
      </c>
      <c r="CW474" t="s">
        <v>319</v>
      </c>
      <c r="CX474" t="s">
        <v>320</v>
      </c>
      <c r="CY474" t="s">
        <v>1919</v>
      </c>
      <c r="DA474" t="s">
        <v>250</v>
      </c>
      <c r="DB474">
        <v>-1</v>
      </c>
      <c r="DF474" t="s">
        <v>731</v>
      </c>
      <c r="DJ474" t="s">
        <v>252</v>
      </c>
      <c r="DK474" t="s">
        <v>253</v>
      </c>
      <c r="DL474" t="s">
        <v>253</v>
      </c>
      <c r="DN474" t="s">
        <v>255</v>
      </c>
      <c r="DR474" t="s">
        <v>1163</v>
      </c>
      <c r="DS474" t="s">
        <v>1162</v>
      </c>
      <c r="DT474" t="s">
        <v>1161</v>
      </c>
      <c r="DV474">
        <v>1</v>
      </c>
      <c r="DW474" t="s">
        <v>283</v>
      </c>
      <c r="ED474" s="2">
        <v>46153</v>
      </c>
      <c r="EF474">
        <v>16</v>
      </c>
      <c r="EP474" t="s">
        <v>258</v>
      </c>
      <c r="FA474" t="s">
        <v>245</v>
      </c>
      <c r="FB474" t="s">
        <v>308</v>
      </c>
      <c r="FD474" t="s">
        <v>308</v>
      </c>
      <c r="FE474" t="s">
        <v>309</v>
      </c>
      <c r="FF474" t="s">
        <v>309</v>
      </c>
      <c r="FK474" t="s">
        <v>263</v>
      </c>
      <c r="FN474" t="s">
        <v>410</v>
      </c>
      <c r="FO474" t="s">
        <v>414</v>
      </c>
      <c r="FR474">
        <v>0</v>
      </c>
      <c r="GB474" t="s">
        <v>266</v>
      </c>
      <c r="GM474">
        <v>0</v>
      </c>
      <c r="GS474" t="s">
        <v>267</v>
      </c>
      <c r="GT474" s="2"/>
      <c r="GU474" t="s">
        <v>268</v>
      </c>
      <c r="GV474" t="s">
        <v>269</v>
      </c>
      <c r="GW474" t="s">
        <v>394</v>
      </c>
      <c r="GZ474" t="s">
        <v>395</v>
      </c>
      <c r="HE474" t="s">
        <v>230</v>
      </c>
      <c r="HF474" t="s">
        <v>16791</v>
      </c>
      <c r="HR474" t="s">
        <v>278</v>
      </c>
      <c r="HV474">
        <v>94990</v>
      </c>
      <c r="HW474" t="s">
        <v>281</v>
      </c>
      <c r="HY474">
        <v>0</v>
      </c>
      <c r="HZ474">
        <v>0</v>
      </c>
      <c r="IA474" t="s">
        <v>281</v>
      </c>
      <c r="IB474" t="s">
        <v>281</v>
      </c>
      <c r="IC474" t="s">
        <v>16792</v>
      </c>
      <c r="IE474" t="s">
        <v>283</v>
      </c>
      <c r="IF474" t="s">
        <v>283</v>
      </c>
      <c r="IG474" t="s">
        <v>283</v>
      </c>
      <c r="IH474" t="s">
        <v>284</v>
      </c>
      <c r="II474" t="s">
        <v>285</v>
      </c>
      <c r="IJ474" t="s">
        <v>286</v>
      </c>
      <c r="IK474" t="s">
        <v>278</v>
      </c>
      <c r="IL474" t="s">
        <v>346</v>
      </c>
      <c r="IM474" t="s">
        <v>288</v>
      </c>
      <c r="IN474" t="s">
        <v>290</v>
      </c>
      <c r="IP474" t="s">
        <v>1921</v>
      </c>
      <c r="IQ474" t="s">
        <v>284</v>
      </c>
      <c r="IS474" t="s">
        <v>291</v>
      </c>
      <c r="IT474" t="s">
        <v>453</v>
      </c>
      <c r="IU474" t="s">
        <v>514</v>
      </c>
      <c r="IV474" t="s">
        <v>434</v>
      </c>
      <c r="IW474" t="s">
        <v>318</v>
      </c>
      <c r="IY474" t="s">
        <v>281</v>
      </c>
    </row>
    <row r="475" spans="1:259" x14ac:dyDescent="0.3">
      <c r="A475" s="14">
        <f>DAY(AVANZA[[#This Row],[FechaSeguimiento]])</f>
        <v>11</v>
      </c>
      <c r="B475" s="14">
        <f>MONTH(AVANZA[[#This Row],[FechaSeguimiento]])</f>
        <v>5</v>
      </c>
      <c r="C475"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475" t="str">
        <f>LOWER(IFERROR(VLOOKUP(AVANZA[[#This Row],[ID_Peticion]],CANCELADAS[#All],2,0),""))</f>
        <v>carrusel</v>
      </c>
      <c r="E475" t="str">
        <f>LOWER(IFERROR(VLOOKUP(AVANZA[[#This Row],[ID_Peticion]],CANCELADAS[#All],3,0),""))</f>
        <v>carrusel</v>
      </c>
      <c r="F475" t="str">
        <f>LOWER(IF(AVANZA[[#This Row],[CEDULA CLIENTE]]&lt;&gt;""," CC: " &amp; COUNTIFS(AVANZA[CEDULA CLIENTE],AVANZA[[#This Row],[CEDULA CLIENTE]]),"")&amp; IF(AVANZA[[#This Row],[Direccion]]&lt;&gt;""," DIR: " &amp; COUNTIFS(AVANZA[Direccion],AVANZA[[#This Row],[Direccion]]),""))</f>
        <v xml:space="preserve"> dir: 1</v>
      </c>
      <c r="G475" t="str">
        <f>IFERROR(VLOOKUP(AVANZA[[#This Row],[Cedula_Vendedor_Atis]],PLANTA[[#All],[CEDULA]:[LINEA]],3,0),"No Cruza")</f>
        <v>Marisol Avella</v>
      </c>
      <c r="H475" t="str">
        <f>IFERROR(VLOOKUP(AVANZA[[#This Row],[Cedula_Vendedor_Atis]],PLANTA[[#All],[CEDULA]:[LINEA]],4,0),"No Cruza")</f>
        <v>Fija</v>
      </c>
      <c r="I475" t="str">
        <f>LOWER(IF(AVANZA[[#This Row],[ATRIBUIBLE]]="",AVANZA[[#This Row],[Variable]],AVANZA[[#This Row],[ATRIBUIBLE]]))</f>
        <v>carrusel</v>
      </c>
      <c r="J475" s="14">
        <f>IF(AVANZA[[#This Row],[Variable]]=AVANZA[[#Headers],[TERMINADA]],1,0)</f>
        <v>0</v>
      </c>
      <c r="K475" s="14">
        <f>IF(AVANZA[[#This Row],[Variable]]=AVANZA[[#Headers],[ANULADA]],1,0)</f>
        <v>1</v>
      </c>
      <c r="L475" s="14">
        <f>IF(AVANZA[[#This Row],[Variable]]=AVANZA[[#Headers],[PENDIENTE]],1,0)</f>
        <v>0</v>
      </c>
      <c r="M475" s="14">
        <f>IF(AVANZA[[#This Row],[ESTADO AGENDA]]="AGENDADA",1,0)</f>
        <v>0</v>
      </c>
      <c r="N475" s="14">
        <f>IF(AVANZA[[#This Row],[ESTADO AGENDA]]="PENDIENTE DE AGENDAR",1,0)</f>
        <v>0</v>
      </c>
      <c r="O475" s="14">
        <f>IF(AVANZA[[#This Row],[ESTADO AGENDA]]="SUSPENDIDA",1,0)</f>
        <v>0</v>
      </c>
      <c r="P475" t="str" cm="1">
        <f t="array" ref="P475">_xlfn.XLOOKUP(AVANZA[[#This Row],[Num_Agrupacion_Pet_Atis]],Tabla1[[#All],[Numero_de_actuacion]],Tabla1[[#All],[Estado_de_la_orden]],"",0)</f>
        <v/>
      </c>
      <c r="Q475" s="2" t="str" cm="1">
        <f t="array" ref="Q475">_xlfn.XLOOKUP(AVANZA[[#This Row],[Num_Agrupacion_Pet_Atis]],Tabla1[[#All],[Numero_de_actuacion]],Tabla1[[#All],[Fecha_de_la_cita]],"",0)</f>
        <v/>
      </c>
      <c r="R475" t="str" cm="1">
        <f t="array" ref="R475">_xlfn.XLOOKUP(AVANZA[[#This Row],[Num_Agrupacion_Pet_Atis]],Tabla1[[#All],[Numero_de_actuacion]],Tabla1[[#All],[Franja_horaria_de_la_cita]],"",0)</f>
        <v/>
      </c>
      <c r="S475" s="14" t="str">
        <f>IFERROR(DAY(AVANZA[[#This Row],[FECHA AGENDA]]),"")</f>
        <v/>
      </c>
      <c r="T475" s="14" t="str">
        <f>IFERROR(MONTH(AVANZA[[#This Row],[FECHA AGENDA]]),"")</f>
        <v/>
      </c>
      <c r="U475" t="str" cm="1">
        <f t="array" ref="U475">_xlfn.XLOOKUP(AVANZA[[#This Row],[Num_Agrupacion_Pet_Atis]],Tabla1[[#All],[Numero_de_actuacion]],Tabla1[[#All],[Motivo_de_suspension]],"",0)</f>
        <v/>
      </c>
      <c r="V475" s="2" t="str" cm="1">
        <f t="array" ref="V475">_xlfn.XLOOKUP(AVANZA[[#This Row],[Num_Agrupacion_Pet_Atis]],Tabla1[[#All],[Numero_de_actuacion]],Tabla1[[#All],[No_identificacion_cliente]],"",0)</f>
        <v/>
      </c>
      <c r="W475" s="2" t="str" cm="1">
        <f t="array" ref="W475">_xlfn.XLOOKUP(AVANZA[[#This Row],[Num_Agrupacion_Pet_Atis]],Tabla1[[#All],[Numero_de_actuacion]],Tabla1[[#All],[Movil_de_contacto]],"",0)</f>
        <v/>
      </c>
      <c r="X475" s="14">
        <f>IF(OR(AVANZA[[#This Row],[ESTADO LEG]]="Legalizada grabacion",AVANZA[[#This Row],[ESTADO LEG]]="Legalizada aut"),1,0)</f>
        <v>0</v>
      </c>
      <c r="Y475" s="14">
        <f>IF(OR(AVANZA[[#This Row],[ESTADO LEG]]="pdte legalizar",AVANZA[[#This Row],[ESTADO LEG]]="No cruza"),1,0)</f>
        <v>0</v>
      </c>
      <c r="Z475" t="str" cm="1">
        <f t="array" ref="Z475">IF(AVANZA[[#This Row],[Variable]]="Terminada",LOWER(_xlfn.XLOOKUP(AVANZA[[#This Row],[ID_Peticion]],Tabla6[[#All],[NUM_PETICION]],Tabla6[[#All],[ESTADO_LEG]],"NO CRUZA",0)),AVANZA[[#This Row],[Variable]])</f>
        <v>ANULADA</v>
      </c>
      <c r="AA475" t="str" cm="1">
        <f t="array" ref="AA475">_xlfn.XLOOKUP(AVANZA[[#This Row],[ID_Peticion]],Tabla6[[#All],[NUM_PETICION]],Tabla6[[#All],[DIF_DIAS]],"",0)</f>
        <v/>
      </c>
      <c r="AB475" s="2" t="str" cm="1">
        <f t="array" ref="AB475">IFERROR(_xlfn.XLOOKUP(AVANZA[[#This Row],[ID_Peticion]],Tabla6[[#All],[NUM_PETICION]],Tabla6[[#All],[FEC_LEGAL]],"",0),"")</f>
        <v/>
      </c>
      <c r="AC475" s="14">
        <f ca="1">IF(AVANZA[[#This Row],[FECHA LEG]]&lt;&gt;0,IFERROR(AVANZA[[#This Row],[FECHA LEG]]-AVANZA[[#This Row],[FechaIniEstadoSubPetAtis]],0),TODAY()-AVANZA[[#This Row],[FechaIniEstadoSubPetAtis]])</f>
        <v>0</v>
      </c>
      <c r="AD475" s="35">
        <f ca="1">IF(AVANZA[[#This Row],[FINAL Vs LG]]&lt;&gt;0,IF(AVANZA[[#This Row],[FINAL Vs LG]]&lt;7.1,"100%",IF(AND(AVANZA[[#This Row],[FINAL Vs LG]]&gt;7.1,AVANZA[[#This Row],[FINAL Vs LG]]&lt;11.1),"50%","0%")),0)</f>
        <v>0</v>
      </c>
      <c r="AE475" s="14">
        <f ca="1">VLOOKUP(DAY(TODAY()),BACK!F:G,2,0)</f>
        <v>14</v>
      </c>
      <c r="AF475" s="14">
        <f>BACK!$I$2</f>
        <v>24</v>
      </c>
      <c r="AG475" s="14">
        <f>IF(AVANZA[[#This Row],[Oferta_empaquetada_comisiones]]="SI",1,0)</f>
        <v>0</v>
      </c>
      <c r="AH475" s="36">
        <f>IF(AVANZA[[#This Row],[Variable]]="TERMINADA",IFERROR(VLOOKUP(AVANZA[[#This Row],[SUPERVISOR]],Tabla2[#All],4,0),0),)</f>
        <v>0</v>
      </c>
      <c r="AI475" s="14">
        <f>IF(AVANZA[[#This Row],[Producto]]="BA",1,0)</f>
        <v>1</v>
      </c>
      <c r="AJ475" s="14">
        <f>IF(AVANZA[[#This Row],[Producto]]="DUO",1,0)</f>
        <v>0</v>
      </c>
      <c r="AK475" s="14">
        <f>IF(AVANZA[[#This Row],[Producto]]="TRIO",1,0)</f>
        <v>0</v>
      </c>
      <c r="AL475" t="s">
        <v>515</v>
      </c>
      <c r="AM475">
        <v>-1</v>
      </c>
      <c r="AN475">
        <v>-1</v>
      </c>
      <c r="AO475" t="s">
        <v>16793</v>
      </c>
      <c r="AP475" s="1">
        <v>46153.568969907406</v>
      </c>
      <c r="AQ475">
        <v>-1</v>
      </c>
      <c r="AR475" t="s">
        <v>16794</v>
      </c>
      <c r="AS475">
        <v>-1</v>
      </c>
      <c r="AT475">
        <v>-1</v>
      </c>
      <c r="AU475">
        <v>-1</v>
      </c>
      <c r="AV475">
        <v>-1</v>
      </c>
      <c r="AW475">
        <v>-1</v>
      </c>
      <c r="AX475" t="s">
        <v>224</v>
      </c>
      <c r="AY475">
        <v>-1</v>
      </c>
      <c r="AZ475">
        <v>2026</v>
      </c>
      <c r="BA475">
        <v>5</v>
      </c>
      <c r="BB475">
        <v>11</v>
      </c>
      <c r="BC475">
        <v>-1</v>
      </c>
      <c r="BD475" t="s">
        <v>225</v>
      </c>
      <c r="BE475">
        <v>-1</v>
      </c>
      <c r="BF475">
        <v>20001625992693</v>
      </c>
      <c r="BG475" t="s">
        <v>226</v>
      </c>
      <c r="BH475" t="s">
        <v>227</v>
      </c>
      <c r="BJ475">
        <v>-1</v>
      </c>
      <c r="BK475">
        <v>-1</v>
      </c>
      <c r="BL475">
        <v>-1</v>
      </c>
      <c r="BM475" t="s">
        <v>573</v>
      </c>
      <c r="BN475" t="s">
        <v>230</v>
      </c>
      <c r="BO475" t="s">
        <v>16795</v>
      </c>
      <c r="BP475" t="s">
        <v>380</v>
      </c>
      <c r="BQ475">
        <v>2026</v>
      </c>
      <c r="BR475">
        <v>5</v>
      </c>
      <c r="BS475">
        <v>11</v>
      </c>
      <c r="BT475" s="1">
        <v>46153.724988425929</v>
      </c>
      <c r="BU475" t="s">
        <v>575</v>
      </c>
      <c r="BV475" s="2">
        <v>46153</v>
      </c>
      <c r="BW475" t="s">
        <v>576</v>
      </c>
      <c r="BX475" s="2"/>
      <c r="BY475" s="2"/>
      <c r="CA475" t="s">
        <v>321</v>
      </c>
      <c r="CB475" t="s">
        <v>322</v>
      </c>
      <c r="CC475" t="s">
        <v>16796</v>
      </c>
      <c r="CD475" t="s">
        <v>2871</v>
      </c>
      <c r="CE475">
        <v>-1</v>
      </c>
      <c r="CF475" t="s">
        <v>324</v>
      </c>
      <c r="CG475" t="s">
        <v>325</v>
      </c>
      <c r="CH475" t="s">
        <v>326</v>
      </c>
      <c r="CI475">
        <v>46680282</v>
      </c>
      <c r="CJ475" t="s">
        <v>522</v>
      </c>
      <c r="CK475" t="s">
        <v>245</v>
      </c>
      <c r="CL475" t="s">
        <v>409</v>
      </c>
      <c r="CM475" t="s">
        <v>247</v>
      </c>
      <c r="CN475" t="s">
        <v>410</v>
      </c>
      <c r="CT475" t="s">
        <v>304</v>
      </c>
      <c r="CU475" t="s">
        <v>225</v>
      </c>
      <c r="CW475" t="s">
        <v>226</v>
      </c>
      <c r="CX475" t="s">
        <v>227</v>
      </c>
      <c r="CY475" t="s">
        <v>579</v>
      </c>
      <c r="DA475" t="s">
        <v>250</v>
      </c>
      <c r="DB475">
        <v>-1</v>
      </c>
      <c r="DF475" t="s">
        <v>580</v>
      </c>
      <c r="DJ475" t="s">
        <v>252</v>
      </c>
      <c r="DK475" t="s">
        <v>253</v>
      </c>
      <c r="DL475" t="s">
        <v>253</v>
      </c>
      <c r="DN475" t="s">
        <v>255</v>
      </c>
      <c r="DR475" t="s">
        <v>523</v>
      </c>
      <c r="DS475" t="s">
        <v>522</v>
      </c>
      <c r="DT475" t="s">
        <v>515</v>
      </c>
      <c r="DV475">
        <v>1</v>
      </c>
      <c r="DW475" t="s">
        <v>331</v>
      </c>
      <c r="ED475" s="2">
        <v>46153</v>
      </c>
      <c r="EF475">
        <v>1</v>
      </c>
      <c r="EP475" t="s">
        <v>258</v>
      </c>
      <c r="FA475" t="s">
        <v>245</v>
      </c>
      <c r="FB475" t="s">
        <v>333</v>
      </c>
      <c r="FD475" t="s">
        <v>333</v>
      </c>
      <c r="FE475" t="s">
        <v>334</v>
      </c>
      <c r="FF475" t="s">
        <v>334</v>
      </c>
      <c r="FK475" t="s">
        <v>263</v>
      </c>
      <c r="FN475" t="s">
        <v>410</v>
      </c>
      <c r="FO475" t="s">
        <v>414</v>
      </c>
      <c r="FR475">
        <v>0</v>
      </c>
      <c r="GB475" t="s">
        <v>266</v>
      </c>
      <c r="GM475">
        <v>0</v>
      </c>
      <c r="GS475" t="s">
        <v>267</v>
      </c>
      <c r="GT475" s="2"/>
      <c r="GU475" t="s">
        <v>268</v>
      </c>
      <c r="GV475" t="s">
        <v>311</v>
      </c>
      <c r="GW475" t="s">
        <v>270</v>
      </c>
      <c r="GX475" t="s">
        <v>271</v>
      </c>
      <c r="GY475" t="s">
        <v>271</v>
      </c>
      <c r="GZ475" t="s">
        <v>273</v>
      </c>
      <c r="HE475" t="s">
        <v>230</v>
      </c>
      <c r="HF475" t="s">
        <v>15793</v>
      </c>
      <c r="HR475" t="s">
        <v>278</v>
      </c>
      <c r="HV475">
        <v>85900</v>
      </c>
      <c r="HW475" t="s">
        <v>279</v>
      </c>
      <c r="HY475">
        <v>0</v>
      </c>
      <c r="HZ475">
        <v>0</v>
      </c>
      <c r="IA475" t="s">
        <v>279</v>
      </c>
      <c r="IB475" t="s">
        <v>281</v>
      </c>
      <c r="IC475" t="s">
        <v>582</v>
      </c>
      <c r="IE475" t="s">
        <v>283</v>
      </c>
      <c r="IF475" t="s">
        <v>283</v>
      </c>
      <c r="IG475" t="s">
        <v>283</v>
      </c>
      <c r="IH475" t="s">
        <v>284</v>
      </c>
      <c r="II475" t="s">
        <v>285</v>
      </c>
      <c r="IJ475" t="s">
        <v>286</v>
      </c>
      <c r="IK475" t="s">
        <v>278</v>
      </c>
      <c r="IL475" t="s">
        <v>346</v>
      </c>
      <c r="IM475" t="s">
        <v>288</v>
      </c>
      <c r="IN475" t="s">
        <v>290</v>
      </c>
      <c r="IP475" t="s">
        <v>290</v>
      </c>
      <c r="IQ475" t="s">
        <v>284</v>
      </c>
      <c r="IS475" t="s">
        <v>291</v>
      </c>
      <c r="IY475" t="s">
        <v>281</v>
      </c>
    </row>
    <row r="476" spans="1:259" x14ac:dyDescent="0.3">
      <c r="A476" s="14">
        <f>DAY(AVANZA[[#This Row],[FechaSeguimiento]])</f>
        <v>11</v>
      </c>
      <c r="B476" s="14">
        <f>MONTH(AVANZA[[#This Row],[FechaSeguimiento]])</f>
        <v>5</v>
      </c>
      <c r="C476"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476" t="str">
        <f>LOWER(IFERROR(VLOOKUP(AVANZA[[#This Row],[ID_Peticion]],CANCELADAS[#All],2,0),""))</f>
        <v/>
      </c>
      <c r="E476" t="str">
        <f>LOWER(IFERROR(VLOOKUP(AVANZA[[#This Row],[ID_Peticion]],CANCELADAS[#All],3,0),""))</f>
        <v/>
      </c>
      <c r="F476" t="str">
        <f>LOWER(IF(AVANZA[[#This Row],[CEDULA CLIENTE]]&lt;&gt;""," CC: " &amp; COUNTIFS(AVANZA[CEDULA CLIENTE],AVANZA[[#This Row],[CEDULA CLIENTE]]),"")&amp; IF(AVANZA[[#This Row],[Direccion]]&lt;&gt;""," DIR: " &amp; COUNTIFS(AVANZA[Direccion],AVANZA[[#This Row],[Direccion]]),""))</f>
        <v xml:space="preserve"> dir: 1</v>
      </c>
      <c r="G476" t="str">
        <f>IFERROR(VLOOKUP(AVANZA[[#This Row],[Cedula_Vendedor_Atis]],PLANTA[[#All],[CEDULA]:[LINEA]],3,0),"No Cruza")</f>
        <v>Marisol Avella</v>
      </c>
      <c r="H476" t="str">
        <f>IFERROR(VLOOKUP(AVANZA[[#This Row],[Cedula_Vendedor_Atis]],PLANTA[[#All],[CEDULA]:[LINEA]],4,0),"No Cruza")</f>
        <v>Fija</v>
      </c>
      <c r="I476" t="str">
        <f>LOWER(IF(AVANZA[[#This Row],[ATRIBUIBLE]]="",AVANZA[[#This Row],[Variable]],AVANZA[[#This Row],[ATRIBUIBLE]]))</f>
        <v>terminada</v>
      </c>
      <c r="J476" s="14">
        <f>IF(AVANZA[[#This Row],[Variable]]=AVANZA[[#Headers],[TERMINADA]],1,0)</f>
        <v>1</v>
      </c>
      <c r="K476" s="14">
        <f>IF(AVANZA[[#This Row],[Variable]]=AVANZA[[#Headers],[ANULADA]],1,0)</f>
        <v>0</v>
      </c>
      <c r="L476" s="14">
        <f>IF(AVANZA[[#This Row],[Variable]]=AVANZA[[#Headers],[PENDIENTE]],1,0)</f>
        <v>0</v>
      </c>
      <c r="M476" s="14">
        <f>IF(AVANZA[[#This Row],[ESTADO AGENDA]]="AGENDADA",1,0)</f>
        <v>0</v>
      </c>
      <c r="N476" s="14">
        <f>IF(AVANZA[[#This Row],[ESTADO AGENDA]]="PENDIENTE DE AGENDAR",1,0)</f>
        <v>0</v>
      </c>
      <c r="O476" s="14">
        <f>IF(AVANZA[[#This Row],[ESTADO AGENDA]]="SUSPENDIDA",1,0)</f>
        <v>0</v>
      </c>
      <c r="P476" t="str" cm="1">
        <f t="array" ref="P476">_xlfn.XLOOKUP(AVANZA[[#This Row],[Num_Agrupacion_Pet_Atis]],Tabla1[[#All],[Numero_de_actuacion]],Tabla1[[#All],[Estado_de_la_orden]],"",0)</f>
        <v/>
      </c>
      <c r="Q476" s="2" t="str" cm="1">
        <f t="array" ref="Q476">_xlfn.XLOOKUP(AVANZA[[#This Row],[Num_Agrupacion_Pet_Atis]],Tabla1[[#All],[Numero_de_actuacion]],Tabla1[[#All],[Fecha_de_la_cita]],"",0)</f>
        <v/>
      </c>
      <c r="R476" t="str" cm="1">
        <f t="array" ref="R476">_xlfn.XLOOKUP(AVANZA[[#This Row],[Num_Agrupacion_Pet_Atis]],Tabla1[[#All],[Numero_de_actuacion]],Tabla1[[#All],[Franja_horaria_de_la_cita]],"",0)</f>
        <v/>
      </c>
      <c r="S476" s="14" t="str">
        <f>IFERROR(DAY(AVANZA[[#This Row],[FECHA AGENDA]]),"")</f>
        <v/>
      </c>
      <c r="T476" s="14" t="str">
        <f>IFERROR(MONTH(AVANZA[[#This Row],[FECHA AGENDA]]),"")</f>
        <v/>
      </c>
      <c r="U476" t="str" cm="1">
        <f t="array" ref="U476">_xlfn.XLOOKUP(AVANZA[[#This Row],[Num_Agrupacion_Pet_Atis]],Tabla1[[#All],[Numero_de_actuacion]],Tabla1[[#All],[Motivo_de_suspension]],"",0)</f>
        <v/>
      </c>
      <c r="V476" s="2" t="str" cm="1">
        <f t="array" ref="V476">_xlfn.XLOOKUP(AVANZA[[#This Row],[Num_Agrupacion_Pet_Atis]],Tabla1[[#All],[Numero_de_actuacion]],Tabla1[[#All],[No_identificacion_cliente]],"",0)</f>
        <v/>
      </c>
      <c r="W476" s="2" t="str" cm="1">
        <f t="array" ref="W476">_xlfn.XLOOKUP(AVANZA[[#This Row],[Num_Agrupacion_Pet_Atis]],Tabla1[[#All],[Numero_de_actuacion]],Tabla1[[#All],[Movil_de_contacto]],"",0)</f>
        <v/>
      </c>
      <c r="X476" s="14">
        <f>IF(OR(AVANZA[[#This Row],[ESTADO LEG]]="Legalizada grabacion",AVANZA[[#This Row],[ESTADO LEG]]="Legalizada aut"),1,0)</f>
        <v>0</v>
      </c>
      <c r="Y476" s="14">
        <f>IF(OR(AVANZA[[#This Row],[ESTADO LEG]]="pdte legalizar",AVANZA[[#This Row],[ESTADO LEG]]="No cruza"),1,0)</f>
        <v>1</v>
      </c>
      <c r="Z476" t="str" cm="1">
        <f t="array" ref="Z476">IF(AVANZA[[#This Row],[Variable]]="Terminada",LOWER(_xlfn.XLOOKUP(AVANZA[[#This Row],[ID_Peticion]],Tabla6[[#All],[NUM_PETICION]],Tabla6[[#All],[ESTADO_LEG]],"NO CRUZA",0)),AVANZA[[#This Row],[Variable]])</f>
        <v>pdte legalizar</v>
      </c>
      <c r="AA476" cm="1">
        <f t="array" ref="AA476">_xlfn.XLOOKUP(AVANZA[[#This Row],[ID_Peticion]],Tabla6[[#All],[NUM_PETICION]],Tabla6[[#All],[DIF_DIAS]],"",0)</f>
        <v>2</v>
      </c>
      <c r="AB476" s="2" cm="1">
        <f t="array" ref="AB476">IFERROR(_xlfn.XLOOKUP(AVANZA[[#This Row],[ID_Peticion]],Tabla6[[#All],[NUM_PETICION]],Tabla6[[#All],[FEC_LEGAL]],"",0),"")</f>
        <v>0</v>
      </c>
      <c r="AC476" s="14">
        <f ca="1">IF(AVANZA[[#This Row],[FECHA LEG]]&lt;&gt;0,IFERROR(AVANZA[[#This Row],[FECHA LEG]]-AVANZA[[#This Row],[FechaIniEstadoSubPetAtis]],0),TODAY()-AVANZA[[#This Row],[FechaIniEstadoSubPetAtis]])</f>
        <v>6</v>
      </c>
      <c r="AD476" s="35" t="str">
        <f ca="1">IF(AVANZA[[#This Row],[FINAL Vs LG]]&lt;&gt;0,IF(AVANZA[[#This Row],[FINAL Vs LG]]&lt;7.1,"100%",IF(AND(AVANZA[[#This Row],[FINAL Vs LG]]&gt;7.1,AVANZA[[#This Row],[FINAL Vs LG]]&lt;11.1),"50%","0%")),0)</f>
        <v>100%</v>
      </c>
      <c r="AE476" s="14">
        <f ca="1">VLOOKUP(DAY(TODAY()),BACK!F:G,2,0)</f>
        <v>14</v>
      </c>
      <c r="AF476" s="14">
        <f>BACK!$I$2</f>
        <v>24</v>
      </c>
      <c r="AG476" s="14">
        <f>IF(AVANZA[[#This Row],[Oferta_empaquetada_comisiones]]="SI",1,0)</f>
        <v>0</v>
      </c>
      <c r="AH476" s="36">
        <f>IF(AVANZA[[#This Row],[Variable]]="TERMINADA",IFERROR(VLOOKUP(AVANZA[[#This Row],[SUPERVISOR]],Tabla2[#All],4,0),0),)</f>
        <v>3.5</v>
      </c>
      <c r="AI476" s="14">
        <f>IF(AVANZA[[#This Row],[Producto]]="BA",1,0)</f>
        <v>1</v>
      </c>
      <c r="AJ476" s="14">
        <f>IF(AVANZA[[#This Row],[Producto]]="DUO",1,0)</f>
        <v>0</v>
      </c>
      <c r="AK476" s="14">
        <f>IF(AVANZA[[#This Row],[Producto]]="TRIO",1,0)</f>
        <v>0</v>
      </c>
      <c r="AL476" t="s">
        <v>418</v>
      </c>
      <c r="AM476">
        <v>-1</v>
      </c>
      <c r="AN476">
        <v>-1</v>
      </c>
      <c r="AO476" t="s">
        <v>16797</v>
      </c>
      <c r="AP476" s="1">
        <v>46151.762314814812</v>
      </c>
      <c r="AQ476">
        <v>-1</v>
      </c>
      <c r="AR476" t="s">
        <v>16798</v>
      </c>
      <c r="AS476">
        <v>-1</v>
      </c>
      <c r="AT476">
        <v>-1</v>
      </c>
      <c r="AU476">
        <v>-1</v>
      </c>
      <c r="AV476">
        <v>-1</v>
      </c>
      <c r="AW476">
        <v>-1</v>
      </c>
      <c r="AX476" t="s">
        <v>224</v>
      </c>
      <c r="AY476">
        <v>-1</v>
      </c>
      <c r="AZ476">
        <v>2026</v>
      </c>
      <c r="BA476">
        <v>5</v>
      </c>
      <c r="BB476">
        <v>11</v>
      </c>
      <c r="BC476">
        <v>-1</v>
      </c>
      <c r="BD476" t="s">
        <v>225</v>
      </c>
      <c r="BE476">
        <v>-1</v>
      </c>
      <c r="BF476">
        <v>20001624919874</v>
      </c>
      <c r="BG476" t="s">
        <v>226</v>
      </c>
      <c r="BH476" t="s">
        <v>227</v>
      </c>
      <c r="BI476" t="s">
        <v>16799</v>
      </c>
      <c r="BJ476">
        <v>-1</v>
      </c>
      <c r="BK476">
        <v>-1</v>
      </c>
      <c r="BL476">
        <v>-1</v>
      </c>
      <c r="BM476" t="s">
        <v>229</v>
      </c>
      <c r="BN476" t="s">
        <v>230</v>
      </c>
      <c r="BO476" t="s">
        <v>16800</v>
      </c>
      <c r="BP476" t="s">
        <v>232</v>
      </c>
      <c r="BQ476">
        <v>2026</v>
      </c>
      <c r="BR476">
        <v>5</v>
      </c>
      <c r="BS476">
        <v>9</v>
      </c>
      <c r="BT476" s="1">
        <v>46153.597812499997</v>
      </c>
      <c r="BU476" t="s">
        <v>233</v>
      </c>
      <c r="BV476" s="2">
        <v>46153</v>
      </c>
      <c r="BW476" t="s">
        <v>234</v>
      </c>
      <c r="BX476" s="2">
        <v>46151</v>
      </c>
      <c r="BY476" s="2">
        <v>46153</v>
      </c>
      <c r="BZ476" t="s">
        <v>235</v>
      </c>
      <c r="CA476" t="s">
        <v>2814</v>
      </c>
      <c r="CB476" t="s">
        <v>322</v>
      </c>
      <c r="CC476" t="s">
        <v>16801</v>
      </c>
      <c r="CD476" t="s">
        <v>11840</v>
      </c>
      <c r="CE476">
        <v>-1</v>
      </c>
      <c r="CF476" t="s">
        <v>2813</v>
      </c>
      <c r="CG476" t="s">
        <v>325</v>
      </c>
      <c r="CH476" t="s">
        <v>326</v>
      </c>
      <c r="CI476">
        <v>1022940376</v>
      </c>
      <c r="CJ476" t="s">
        <v>426</v>
      </c>
      <c r="CK476" t="s">
        <v>245</v>
      </c>
      <c r="CL476" t="s">
        <v>409</v>
      </c>
      <c r="CM476" t="s">
        <v>247</v>
      </c>
      <c r="CN476" t="s">
        <v>410</v>
      </c>
      <c r="CT476" t="s">
        <v>386</v>
      </c>
      <c r="CU476" t="s">
        <v>225</v>
      </c>
      <c r="CW476" t="s">
        <v>226</v>
      </c>
      <c r="CX476" t="s">
        <v>227</v>
      </c>
      <c r="DA476" t="s">
        <v>250</v>
      </c>
      <c r="DB476">
        <v>-1</v>
      </c>
      <c r="DF476" t="s">
        <v>251</v>
      </c>
      <c r="DJ476" t="s">
        <v>252</v>
      </c>
      <c r="DK476" t="s">
        <v>253</v>
      </c>
      <c r="DL476" t="s">
        <v>254</v>
      </c>
      <c r="DN476" t="s">
        <v>255</v>
      </c>
      <c r="DR476" t="s">
        <v>427</v>
      </c>
      <c r="DS476" t="s">
        <v>426</v>
      </c>
      <c r="DT476" t="s">
        <v>425</v>
      </c>
      <c r="DV476">
        <v>1</v>
      </c>
      <c r="DW476" t="s">
        <v>331</v>
      </c>
      <c r="ED476" s="2">
        <v>46153</v>
      </c>
      <c r="EF476">
        <v>23</v>
      </c>
      <c r="EP476" t="s">
        <v>258</v>
      </c>
      <c r="ES476" t="s">
        <v>16325</v>
      </c>
      <c r="FA476" t="s">
        <v>245</v>
      </c>
      <c r="FB476" t="s">
        <v>333</v>
      </c>
      <c r="FD476" t="s">
        <v>333</v>
      </c>
      <c r="FE476" t="s">
        <v>7547</v>
      </c>
      <c r="FF476" t="s">
        <v>7547</v>
      </c>
      <c r="FK476" t="s">
        <v>263</v>
      </c>
      <c r="FL476" t="s">
        <v>16802</v>
      </c>
      <c r="FN476" t="s">
        <v>410</v>
      </c>
      <c r="FO476" t="s">
        <v>414</v>
      </c>
      <c r="FR476">
        <v>85900</v>
      </c>
      <c r="GB476" t="s">
        <v>266</v>
      </c>
      <c r="GC476" t="s">
        <v>225</v>
      </c>
      <c r="GD476">
        <v>0</v>
      </c>
      <c r="GF476">
        <v>0</v>
      </c>
      <c r="GG476">
        <v>25421</v>
      </c>
      <c r="GI476">
        <v>85900</v>
      </c>
      <c r="GJ476">
        <v>0</v>
      </c>
      <c r="GL476">
        <v>0</v>
      </c>
      <c r="GM476">
        <v>102221</v>
      </c>
      <c r="GS476" t="s">
        <v>267</v>
      </c>
      <c r="GT476" s="2">
        <v>45626</v>
      </c>
      <c r="GU476" t="s">
        <v>268</v>
      </c>
      <c r="GV476" t="s">
        <v>311</v>
      </c>
      <c r="GW476" t="s">
        <v>270</v>
      </c>
      <c r="GX476" t="s">
        <v>271</v>
      </c>
      <c r="GY476" t="s">
        <v>272</v>
      </c>
      <c r="GZ476" t="s">
        <v>273</v>
      </c>
      <c r="HA476" t="s">
        <v>274</v>
      </c>
      <c r="HB476" t="s">
        <v>868</v>
      </c>
      <c r="HC476" t="s">
        <v>2814</v>
      </c>
      <c r="HD476" t="s">
        <v>415</v>
      </c>
      <c r="HE476" t="s">
        <v>230</v>
      </c>
      <c r="HF476" t="s">
        <v>16803</v>
      </c>
      <c r="HG476" t="s">
        <v>277</v>
      </c>
      <c r="HR476" t="s">
        <v>278</v>
      </c>
      <c r="HV476">
        <v>85900</v>
      </c>
      <c r="HW476" t="s">
        <v>279</v>
      </c>
      <c r="HX476" t="s">
        <v>280</v>
      </c>
      <c r="HY476">
        <v>103568</v>
      </c>
      <c r="HZ476">
        <v>17668</v>
      </c>
      <c r="IA476" t="s">
        <v>279</v>
      </c>
      <c r="IB476" t="s">
        <v>281</v>
      </c>
      <c r="ID476" t="s">
        <v>282</v>
      </c>
      <c r="IE476" t="s">
        <v>283</v>
      </c>
      <c r="IF476" t="s">
        <v>283</v>
      </c>
      <c r="IG476" t="s">
        <v>283</v>
      </c>
      <c r="IH476" t="s">
        <v>284</v>
      </c>
      <c r="II476" t="s">
        <v>285</v>
      </c>
      <c r="IJ476" t="s">
        <v>286</v>
      </c>
      <c r="IK476" t="s">
        <v>278</v>
      </c>
      <c r="IL476" t="s">
        <v>346</v>
      </c>
      <c r="IM476" t="s">
        <v>288</v>
      </c>
      <c r="IN476" t="s">
        <v>289</v>
      </c>
      <c r="IP476" t="s">
        <v>290</v>
      </c>
      <c r="IQ476" t="s">
        <v>284</v>
      </c>
      <c r="IS476" t="s">
        <v>291</v>
      </c>
      <c r="IT476" t="s">
        <v>561</v>
      </c>
      <c r="IY476" t="s">
        <v>281</v>
      </c>
    </row>
    <row r="477" spans="1:259" x14ac:dyDescent="0.3">
      <c r="A477" s="14">
        <f>DAY(AVANZA[[#This Row],[FechaSeguimiento]])</f>
        <v>11</v>
      </c>
      <c r="B477" s="14">
        <f>MONTH(AVANZA[[#This Row],[FechaSeguimiento]])</f>
        <v>5</v>
      </c>
      <c r="C477"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477" t="str">
        <f>LOWER(IFERROR(VLOOKUP(AVANZA[[#This Row],[ID_Peticion]],CANCELADAS[#All],2,0),""))</f>
        <v/>
      </c>
      <c r="E477" t="str">
        <f>LOWER(IFERROR(VLOOKUP(AVANZA[[#This Row],[ID_Peticion]],CANCELADAS[#All],3,0),""))</f>
        <v/>
      </c>
      <c r="F477" t="str">
        <f>LOWER(IF(AVANZA[[#This Row],[CEDULA CLIENTE]]&lt;&gt;""," CC: " &amp; COUNTIFS(AVANZA[CEDULA CLIENTE],AVANZA[[#This Row],[CEDULA CLIENTE]]),"")&amp; IF(AVANZA[[#This Row],[Direccion]]&lt;&gt;""," DIR: " &amp; COUNTIFS(AVANZA[Direccion],AVANZA[[#This Row],[Direccion]]),""))</f>
        <v xml:space="preserve"> dir: 1</v>
      </c>
      <c r="G477" t="str">
        <f>IFERROR(VLOOKUP(AVANZA[[#This Row],[Cedula_Vendedor_Atis]],PLANTA[[#All],[CEDULA]:[LINEA]],3,0),"No Cruza")</f>
        <v>Marisol Avella</v>
      </c>
      <c r="H477" t="str">
        <f>IFERROR(VLOOKUP(AVANZA[[#This Row],[Cedula_Vendedor_Atis]],PLANTA[[#All],[CEDULA]:[LINEA]],4,0),"No Cruza")</f>
        <v>Fija</v>
      </c>
      <c r="I477" t="str">
        <f>LOWER(IF(AVANZA[[#This Row],[ATRIBUIBLE]]="",AVANZA[[#This Row],[Variable]],AVANZA[[#This Row],[ATRIBUIBLE]]))</f>
        <v>terminada</v>
      </c>
      <c r="J477" s="14">
        <f>IF(AVANZA[[#This Row],[Variable]]=AVANZA[[#Headers],[TERMINADA]],1,0)</f>
        <v>1</v>
      </c>
      <c r="K477" s="14">
        <f>IF(AVANZA[[#This Row],[Variable]]=AVANZA[[#Headers],[ANULADA]],1,0)</f>
        <v>0</v>
      </c>
      <c r="L477" s="14">
        <f>IF(AVANZA[[#This Row],[Variable]]=AVANZA[[#Headers],[PENDIENTE]],1,0)</f>
        <v>0</v>
      </c>
      <c r="M477" s="14">
        <f>IF(AVANZA[[#This Row],[ESTADO AGENDA]]="AGENDADA",1,0)</f>
        <v>0</v>
      </c>
      <c r="N477" s="14">
        <f>IF(AVANZA[[#This Row],[ESTADO AGENDA]]="PENDIENTE DE AGENDAR",1,0)</f>
        <v>0</v>
      </c>
      <c r="O477" s="14">
        <f>IF(AVANZA[[#This Row],[ESTADO AGENDA]]="SUSPENDIDA",1,0)</f>
        <v>0</v>
      </c>
      <c r="P477" t="str" cm="1">
        <f t="array" ref="P477">_xlfn.XLOOKUP(AVANZA[[#This Row],[Num_Agrupacion_Pet_Atis]],Tabla1[[#All],[Numero_de_actuacion]],Tabla1[[#All],[Estado_de_la_orden]],"",0)</f>
        <v/>
      </c>
      <c r="Q477" s="2" t="str" cm="1">
        <f t="array" ref="Q477">_xlfn.XLOOKUP(AVANZA[[#This Row],[Num_Agrupacion_Pet_Atis]],Tabla1[[#All],[Numero_de_actuacion]],Tabla1[[#All],[Fecha_de_la_cita]],"",0)</f>
        <v/>
      </c>
      <c r="R477" t="str" cm="1">
        <f t="array" ref="R477">_xlfn.XLOOKUP(AVANZA[[#This Row],[Num_Agrupacion_Pet_Atis]],Tabla1[[#All],[Numero_de_actuacion]],Tabla1[[#All],[Franja_horaria_de_la_cita]],"",0)</f>
        <v/>
      </c>
      <c r="S477" s="14" t="str">
        <f>IFERROR(DAY(AVANZA[[#This Row],[FECHA AGENDA]]),"")</f>
        <v/>
      </c>
      <c r="T477" s="14" t="str">
        <f>IFERROR(MONTH(AVANZA[[#This Row],[FECHA AGENDA]]),"")</f>
        <v/>
      </c>
      <c r="U477" t="str" cm="1">
        <f t="array" ref="U477">_xlfn.XLOOKUP(AVANZA[[#This Row],[Num_Agrupacion_Pet_Atis]],Tabla1[[#All],[Numero_de_actuacion]],Tabla1[[#All],[Motivo_de_suspension]],"",0)</f>
        <v/>
      </c>
      <c r="V477" s="2" t="str" cm="1">
        <f t="array" ref="V477">_xlfn.XLOOKUP(AVANZA[[#This Row],[Num_Agrupacion_Pet_Atis]],Tabla1[[#All],[Numero_de_actuacion]],Tabla1[[#All],[No_identificacion_cliente]],"",0)</f>
        <v/>
      </c>
      <c r="W477" s="2" t="str" cm="1">
        <f t="array" ref="W477">_xlfn.XLOOKUP(AVANZA[[#This Row],[Num_Agrupacion_Pet_Atis]],Tabla1[[#All],[Numero_de_actuacion]],Tabla1[[#All],[Movil_de_contacto]],"",0)</f>
        <v/>
      </c>
      <c r="X477" s="14">
        <f>IF(OR(AVANZA[[#This Row],[ESTADO LEG]]="Legalizada grabacion",AVANZA[[#This Row],[ESTADO LEG]]="Legalizada aut"),1,0)</f>
        <v>0</v>
      </c>
      <c r="Y477" s="14">
        <f>IF(OR(AVANZA[[#This Row],[ESTADO LEG]]="pdte legalizar",AVANZA[[#This Row],[ESTADO LEG]]="No cruza"),1,0)</f>
        <v>1</v>
      </c>
      <c r="Z477" t="str" cm="1">
        <f t="array" ref="Z477">IF(AVANZA[[#This Row],[Variable]]="Terminada",LOWER(_xlfn.XLOOKUP(AVANZA[[#This Row],[ID_Peticion]],Tabla6[[#All],[NUM_PETICION]],Tabla6[[#All],[ESTADO_LEG]],"NO CRUZA",0)),AVANZA[[#This Row],[Variable]])</f>
        <v>pdte legalizar</v>
      </c>
      <c r="AA477" cm="1">
        <f t="array" ref="AA477">_xlfn.XLOOKUP(AVANZA[[#This Row],[ID_Peticion]],Tabla6[[#All],[NUM_PETICION]],Tabla6[[#All],[DIF_DIAS]],"",0)</f>
        <v>2</v>
      </c>
      <c r="AB477" s="2" cm="1">
        <f t="array" ref="AB477">IFERROR(_xlfn.XLOOKUP(AVANZA[[#This Row],[ID_Peticion]],Tabla6[[#All],[NUM_PETICION]],Tabla6[[#All],[FEC_LEGAL]],"",0),"")</f>
        <v>0</v>
      </c>
      <c r="AC477" s="14">
        <f ca="1">IF(AVANZA[[#This Row],[FECHA LEG]]&lt;&gt;0,IFERROR(AVANZA[[#This Row],[FECHA LEG]]-AVANZA[[#This Row],[FechaIniEstadoSubPetAtis]],0),TODAY()-AVANZA[[#This Row],[FechaIniEstadoSubPetAtis]])</f>
        <v>6</v>
      </c>
      <c r="AD477" s="35" t="str">
        <f ca="1">IF(AVANZA[[#This Row],[FINAL Vs LG]]&lt;&gt;0,IF(AVANZA[[#This Row],[FINAL Vs LG]]&lt;7.1,"100%",IF(AND(AVANZA[[#This Row],[FINAL Vs LG]]&gt;7.1,AVANZA[[#This Row],[FINAL Vs LG]]&lt;11.1),"50%","0%")),0)</f>
        <v>100%</v>
      </c>
      <c r="AE477" s="14">
        <f ca="1">VLOOKUP(DAY(TODAY()),BACK!F:G,2,0)</f>
        <v>14</v>
      </c>
      <c r="AF477" s="14">
        <f>BACK!$I$2</f>
        <v>24</v>
      </c>
      <c r="AG477" s="14">
        <f>IF(AVANZA[[#This Row],[Oferta_empaquetada_comisiones]]="SI",1,0)</f>
        <v>0</v>
      </c>
      <c r="AH477" s="36">
        <f>IF(AVANZA[[#This Row],[Variable]]="TERMINADA",IFERROR(VLOOKUP(AVANZA[[#This Row],[SUPERVISOR]],Tabla2[#All],4,0),0),)</f>
        <v>3.5</v>
      </c>
      <c r="AI477" s="14">
        <f>IF(AVANZA[[#This Row],[Producto]]="BA",1,0)</f>
        <v>1</v>
      </c>
      <c r="AJ477" s="14">
        <f>IF(AVANZA[[#This Row],[Producto]]="DUO",1,0)</f>
        <v>0</v>
      </c>
      <c r="AK477" s="14">
        <f>IF(AVANZA[[#This Row],[Producto]]="TRIO",1,0)</f>
        <v>0</v>
      </c>
      <c r="AL477" t="s">
        <v>1154</v>
      </c>
      <c r="AM477">
        <v>-1</v>
      </c>
      <c r="AN477">
        <v>-1</v>
      </c>
      <c r="AO477" t="s">
        <v>16804</v>
      </c>
      <c r="AP477" s="1">
        <v>46150.528749999998</v>
      </c>
      <c r="AQ477">
        <v>-1</v>
      </c>
      <c r="AR477" t="s">
        <v>16805</v>
      </c>
      <c r="AS477">
        <v>-1</v>
      </c>
      <c r="AT477">
        <v>-1</v>
      </c>
      <c r="AU477">
        <v>-1</v>
      </c>
      <c r="AV477">
        <v>-1</v>
      </c>
      <c r="AW477">
        <v>-1</v>
      </c>
      <c r="AX477" t="s">
        <v>224</v>
      </c>
      <c r="AY477">
        <v>-1</v>
      </c>
      <c r="AZ477">
        <v>2026</v>
      </c>
      <c r="BA477">
        <v>5</v>
      </c>
      <c r="BB477">
        <v>11</v>
      </c>
      <c r="BC477">
        <v>-1</v>
      </c>
      <c r="BD477" t="s">
        <v>225</v>
      </c>
      <c r="BE477">
        <v>-1</v>
      </c>
      <c r="BF477">
        <v>20001624495808</v>
      </c>
      <c r="BG477" t="s">
        <v>319</v>
      </c>
      <c r="BH477" t="s">
        <v>320</v>
      </c>
      <c r="BI477" t="s">
        <v>16806</v>
      </c>
      <c r="BJ477">
        <v>-1</v>
      </c>
      <c r="BK477">
        <v>-1</v>
      </c>
      <c r="BL477">
        <v>-1</v>
      </c>
      <c r="BM477" t="s">
        <v>229</v>
      </c>
      <c r="BN477" t="s">
        <v>230</v>
      </c>
      <c r="BO477" t="s">
        <v>16807</v>
      </c>
      <c r="BP477" t="s">
        <v>380</v>
      </c>
      <c r="BQ477">
        <v>2026</v>
      </c>
      <c r="BR477">
        <v>5</v>
      </c>
      <c r="BS477">
        <v>8</v>
      </c>
      <c r="BT477" s="1">
        <v>46153.614965277775</v>
      </c>
      <c r="BU477" t="s">
        <v>233</v>
      </c>
      <c r="BV477" s="2">
        <v>46153</v>
      </c>
      <c r="BW477" t="s">
        <v>234</v>
      </c>
      <c r="BX477" s="2">
        <v>46150</v>
      </c>
      <c r="BY477" s="2">
        <v>46153</v>
      </c>
      <c r="BZ477" t="s">
        <v>235</v>
      </c>
      <c r="CA477" t="s">
        <v>297</v>
      </c>
      <c r="CB477" t="s">
        <v>297</v>
      </c>
      <c r="CC477" t="s">
        <v>16808</v>
      </c>
      <c r="CD477" t="s">
        <v>2851</v>
      </c>
      <c r="CE477">
        <v>-1</v>
      </c>
      <c r="CF477" t="s">
        <v>300</v>
      </c>
      <c r="CG477" t="s">
        <v>301</v>
      </c>
      <c r="CH477" t="s">
        <v>242</v>
      </c>
      <c r="CI477">
        <v>1063565638</v>
      </c>
      <c r="CJ477" t="s">
        <v>1162</v>
      </c>
      <c r="CK477" t="s">
        <v>245</v>
      </c>
      <c r="CL477" t="s">
        <v>409</v>
      </c>
      <c r="CM477" t="s">
        <v>247</v>
      </c>
      <c r="CN477" t="s">
        <v>410</v>
      </c>
      <c r="CT477" t="s">
        <v>386</v>
      </c>
      <c r="CU477" t="s">
        <v>225</v>
      </c>
      <c r="CW477" t="s">
        <v>319</v>
      </c>
      <c r="CX477" t="s">
        <v>320</v>
      </c>
      <c r="DA477" t="s">
        <v>250</v>
      </c>
      <c r="DB477">
        <v>-1</v>
      </c>
      <c r="DF477" t="s">
        <v>251</v>
      </c>
      <c r="DJ477" t="s">
        <v>252</v>
      </c>
      <c r="DK477" t="s">
        <v>253</v>
      </c>
      <c r="DL477" t="s">
        <v>254</v>
      </c>
      <c r="DN477" t="s">
        <v>255</v>
      </c>
      <c r="DR477" t="s">
        <v>1163</v>
      </c>
      <c r="DS477" t="s">
        <v>1162</v>
      </c>
      <c r="DT477" t="s">
        <v>1161</v>
      </c>
      <c r="DV477">
        <v>1</v>
      </c>
      <c r="DW477" t="s">
        <v>283</v>
      </c>
      <c r="ED477" s="2">
        <v>46153</v>
      </c>
      <c r="EE477" t="s">
        <v>361</v>
      </c>
      <c r="EF477">
        <v>16</v>
      </c>
      <c r="EP477" t="s">
        <v>258</v>
      </c>
      <c r="ES477" t="s">
        <v>922</v>
      </c>
      <c r="EZ477" t="s">
        <v>2114</v>
      </c>
      <c r="FA477" t="s">
        <v>245</v>
      </c>
      <c r="FB477" t="s">
        <v>308</v>
      </c>
      <c r="FD477" t="s">
        <v>308</v>
      </c>
      <c r="FE477" t="s">
        <v>309</v>
      </c>
      <c r="FF477" t="s">
        <v>309</v>
      </c>
      <c r="FK477" t="s">
        <v>263</v>
      </c>
      <c r="FL477" t="s">
        <v>16809</v>
      </c>
      <c r="FN477" t="s">
        <v>410</v>
      </c>
      <c r="FO477" t="s">
        <v>414</v>
      </c>
      <c r="FR477">
        <v>94990</v>
      </c>
      <c r="GB477" t="s">
        <v>266</v>
      </c>
      <c r="GC477" t="s">
        <v>225</v>
      </c>
      <c r="GD477">
        <v>0</v>
      </c>
      <c r="GF477">
        <v>0</v>
      </c>
      <c r="GG477">
        <v>25423</v>
      </c>
      <c r="GI477">
        <v>94990</v>
      </c>
      <c r="GJ477">
        <v>0</v>
      </c>
      <c r="GL477">
        <v>0</v>
      </c>
      <c r="GM477">
        <v>113038</v>
      </c>
      <c r="GS477" t="s">
        <v>267</v>
      </c>
      <c r="GT477" s="2">
        <v>44408</v>
      </c>
      <c r="GU477" t="s">
        <v>268</v>
      </c>
      <c r="GV477" t="s">
        <v>269</v>
      </c>
      <c r="GW477" t="s">
        <v>394</v>
      </c>
      <c r="GZ477" t="s">
        <v>395</v>
      </c>
      <c r="HA477" t="s">
        <v>336</v>
      </c>
      <c r="HC477" t="s">
        <v>337</v>
      </c>
      <c r="HE477" t="s">
        <v>230</v>
      </c>
      <c r="HF477" t="s">
        <v>14249</v>
      </c>
      <c r="HR477" t="s">
        <v>278</v>
      </c>
      <c r="HV477">
        <v>94990</v>
      </c>
      <c r="HW477" t="s">
        <v>281</v>
      </c>
      <c r="HY477">
        <v>0</v>
      </c>
      <c r="HZ477">
        <v>0</v>
      </c>
      <c r="IA477" t="s">
        <v>281</v>
      </c>
      <c r="IB477" t="s">
        <v>281</v>
      </c>
      <c r="IE477" t="s">
        <v>283</v>
      </c>
      <c r="IF477" t="s">
        <v>283</v>
      </c>
      <c r="IG477" t="s">
        <v>283</v>
      </c>
      <c r="IH477" t="s">
        <v>284</v>
      </c>
      <c r="II477" t="s">
        <v>285</v>
      </c>
      <c r="IJ477" t="s">
        <v>286</v>
      </c>
      <c r="IK477" t="s">
        <v>278</v>
      </c>
      <c r="IL477" t="s">
        <v>346</v>
      </c>
      <c r="IM477" t="s">
        <v>288</v>
      </c>
      <c r="IN477" t="s">
        <v>289</v>
      </c>
      <c r="IP477" t="s">
        <v>290</v>
      </c>
      <c r="IQ477" t="s">
        <v>284</v>
      </c>
      <c r="IS477" t="s">
        <v>291</v>
      </c>
      <c r="IT477" t="s">
        <v>453</v>
      </c>
      <c r="IU477" t="s">
        <v>514</v>
      </c>
      <c r="IV477" t="s">
        <v>434</v>
      </c>
      <c r="IW477" t="s">
        <v>318</v>
      </c>
      <c r="IY477" t="s">
        <v>281</v>
      </c>
    </row>
    <row r="478" spans="1:259" x14ac:dyDescent="0.3">
      <c r="A478" s="14">
        <f>DAY(AVANZA[[#This Row],[FechaSeguimiento]])</f>
        <v>11</v>
      </c>
      <c r="B478" s="14">
        <f>MONTH(AVANZA[[#This Row],[FechaSeguimiento]])</f>
        <v>5</v>
      </c>
      <c r="C478"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478" t="str">
        <f>LOWER(IFERROR(VLOOKUP(AVANZA[[#This Row],[ID_Peticion]],CANCELADAS[#All],2,0),""))</f>
        <v/>
      </c>
      <c r="E478" t="str">
        <f>LOWER(IFERROR(VLOOKUP(AVANZA[[#This Row],[ID_Peticion]],CANCELADAS[#All],3,0),""))</f>
        <v/>
      </c>
      <c r="F478" t="str">
        <f>LOWER(IF(AVANZA[[#This Row],[CEDULA CLIENTE]]&lt;&gt;""," CC: " &amp; COUNTIFS(AVANZA[CEDULA CLIENTE],AVANZA[[#This Row],[CEDULA CLIENTE]]),"")&amp; IF(AVANZA[[#This Row],[Direccion]]&lt;&gt;""," DIR: " &amp; COUNTIFS(AVANZA[Direccion],AVANZA[[#This Row],[Direccion]]),""))</f>
        <v xml:space="preserve"> dir: 1</v>
      </c>
      <c r="G478" t="str">
        <f>IFERROR(VLOOKUP(AVANZA[[#This Row],[Cedula_Vendedor_Atis]],PLANTA[[#All],[CEDULA]:[LINEA]],3,0),"No Cruza")</f>
        <v>Marisol Avella</v>
      </c>
      <c r="H478" t="str">
        <f>IFERROR(VLOOKUP(AVANZA[[#This Row],[Cedula_Vendedor_Atis]],PLANTA[[#All],[CEDULA]:[LINEA]],4,0),"No Cruza")</f>
        <v>Fija</v>
      </c>
      <c r="I478" t="str">
        <f>LOWER(IF(AVANZA[[#This Row],[ATRIBUIBLE]]="",AVANZA[[#This Row],[Variable]],AVANZA[[#This Row],[ATRIBUIBLE]]))</f>
        <v>terminada</v>
      </c>
      <c r="J478" s="14">
        <f>IF(AVANZA[[#This Row],[Variable]]=AVANZA[[#Headers],[TERMINADA]],1,0)</f>
        <v>1</v>
      </c>
      <c r="K478" s="14">
        <f>IF(AVANZA[[#This Row],[Variable]]=AVANZA[[#Headers],[ANULADA]],1,0)</f>
        <v>0</v>
      </c>
      <c r="L478" s="14">
        <f>IF(AVANZA[[#This Row],[Variable]]=AVANZA[[#Headers],[PENDIENTE]],1,0)</f>
        <v>0</v>
      </c>
      <c r="M478" s="14">
        <f>IF(AVANZA[[#This Row],[ESTADO AGENDA]]="AGENDADA",1,0)</f>
        <v>0</v>
      </c>
      <c r="N478" s="14">
        <f>IF(AVANZA[[#This Row],[ESTADO AGENDA]]="PENDIENTE DE AGENDAR",1,0)</f>
        <v>0</v>
      </c>
      <c r="O478" s="14">
        <f>IF(AVANZA[[#This Row],[ESTADO AGENDA]]="SUSPENDIDA",1,0)</f>
        <v>0</v>
      </c>
      <c r="P478" t="str" cm="1">
        <f t="array" ref="P478">_xlfn.XLOOKUP(AVANZA[[#This Row],[Num_Agrupacion_Pet_Atis]],Tabla1[[#All],[Numero_de_actuacion]],Tabla1[[#All],[Estado_de_la_orden]],"",0)</f>
        <v/>
      </c>
      <c r="Q478" s="2" t="str" cm="1">
        <f t="array" ref="Q478">_xlfn.XLOOKUP(AVANZA[[#This Row],[Num_Agrupacion_Pet_Atis]],Tabla1[[#All],[Numero_de_actuacion]],Tabla1[[#All],[Fecha_de_la_cita]],"",0)</f>
        <v/>
      </c>
      <c r="R478" t="str" cm="1">
        <f t="array" ref="R478">_xlfn.XLOOKUP(AVANZA[[#This Row],[Num_Agrupacion_Pet_Atis]],Tabla1[[#All],[Numero_de_actuacion]],Tabla1[[#All],[Franja_horaria_de_la_cita]],"",0)</f>
        <v/>
      </c>
      <c r="S478" s="14" t="str">
        <f>IFERROR(DAY(AVANZA[[#This Row],[FECHA AGENDA]]),"")</f>
        <v/>
      </c>
      <c r="T478" s="14" t="str">
        <f>IFERROR(MONTH(AVANZA[[#This Row],[FECHA AGENDA]]),"")</f>
        <v/>
      </c>
      <c r="U478" t="str" cm="1">
        <f t="array" ref="U478">_xlfn.XLOOKUP(AVANZA[[#This Row],[Num_Agrupacion_Pet_Atis]],Tabla1[[#All],[Numero_de_actuacion]],Tabla1[[#All],[Motivo_de_suspension]],"",0)</f>
        <v/>
      </c>
      <c r="V478" s="2" t="str" cm="1">
        <f t="array" ref="V478">_xlfn.XLOOKUP(AVANZA[[#This Row],[Num_Agrupacion_Pet_Atis]],Tabla1[[#All],[Numero_de_actuacion]],Tabla1[[#All],[No_identificacion_cliente]],"",0)</f>
        <v/>
      </c>
      <c r="W478" s="2" t="str" cm="1">
        <f t="array" ref="W478">_xlfn.XLOOKUP(AVANZA[[#This Row],[Num_Agrupacion_Pet_Atis]],Tabla1[[#All],[Numero_de_actuacion]],Tabla1[[#All],[Movil_de_contacto]],"",0)</f>
        <v/>
      </c>
      <c r="X478" s="14">
        <f>IF(OR(AVANZA[[#This Row],[ESTADO LEG]]="Legalizada grabacion",AVANZA[[#This Row],[ESTADO LEG]]="Legalizada aut"),1,0)</f>
        <v>0</v>
      </c>
      <c r="Y478" s="14">
        <f>IF(OR(AVANZA[[#This Row],[ESTADO LEG]]="pdte legalizar",AVANZA[[#This Row],[ESTADO LEG]]="No cruza"),1,0)</f>
        <v>1</v>
      </c>
      <c r="Z478" t="str" cm="1">
        <f t="array" ref="Z478">IF(AVANZA[[#This Row],[Variable]]="Terminada",LOWER(_xlfn.XLOOKUP(AVANZA[[#This Row],[ID_Peticion]],Tabla6[[#All],[NUM_PETICION]],Tabla6[[#All],[ESTADO_LEG]],"NO CRUZA",0)),AVANZA[[#This Row],[Variable]])</f>
        <v>pdte legalizar</v>
      </c>
      <c r="AA478" cm="1">
        <f t="array" ref="AA478">_xlfn.XLOOKUP(AVANZA[[#This Row],[ID_Peticion]],Tabla6[[#All],[NUM_PETICION]],Tabla6[[#All],[DIF_DIAS]],"",0)</f>
        <v>2</v>
      </c>
      <c r="AB478" s="2" cm="1">
        <f t="array" ref="AB478">IFERROR(_xlfn.XLOOKUP(AVANZA[[#This Row],[ID_Peticion]],Tabla6[[#All],[NUM_PETICION]],Tabla6[[#All],[FEC_LEGAL]],"",0),"")</f>
        <v>0</v>
      </c>
      <c r="AC478" s="14">
        <f ca="1">IF(AVANZA[[#This Row],[FECHA LEG]]&lt;&gt;0,IFERROR(AVANZA[[#This Row],[FECHA LEG]]-AVANZA[[#This Row],[FechaIniEstadoSubPetAtis]],0),TODAY()-AVANZA[[#This Row],[FechaIniEstadoSubPetAtis]])</f>
        <v>6</v>
      </c>
      <c r="AD478" s="35" t="str">
        <f ca="1">IF(AVANZA[[#This Row],[FINAL Vs LG]]&lt;&gt;0,IF(AVANZA[[#This Row],[FINAL Vs LG]]&lt;7.1,"100%",IF(AND(AVANZA[[#This Row],[FINAL Vs LG]]&gt;7.1,AVANZA[[#This Row],[FINAL Vs LG]]&lt;11.1),"50%","0%")),0)</f>
        <v>100%</v>
      </c>
      <c r="AE478" s="14">
        <f ca="1">VLOOKUP(DAY(TODAY()),BACK!F:G,2,0)</f>
        <v>14</v>
      </c>
      <c r="AF478" s="14">
        <f>BACK!$I$2</f>
        <v>24</v>
      </c>
      <c r="AG478" s="14">
        <f>IF(AVANZA[[#This Row],[Oferta_empaquetada_comisiones]]="SI",1,0)</f>
        <v>0</v>
      </c>
      <c r="AH478" s="36">
        <f>IF(AVANZA[[#This Row],[Variable]]="TERMINADA",IFERROR(VLOOKUP(AVANZA[[#This Row],[SUPERVISOR]],Tabla2[#All],4,0),0),)</f>
        <v>3.5</v>
      </c>
      <c r="AI478" s="14">
        <f>IF(AVANZA[[#This Row],[Producto]]="BA",1,0)</f>
        <v>1</v>
      </c>
      <c r="AJ478" s="14">
        <f>IF(AVANZA[[#This Row],[Producto]]="DUO",1,0)</f>
        <v>0</v>
      </c>
      <c r="AK478" s="14">
        <f>IF(AVANZA[[#This Row],[Producto]]="TRIO",1,0)</f>
        <v>0</v>
      </c>
      <c r="AL478" t="s">
        <v>540</v>
      </c>
      <c r="AM478">
        <v>-1</v>
      </c>
      <c r="AN478">
        <v>-1</v>
      </c>
      <c r="AO478" t="s">
        <v>16810</v>
      </c>
      <c r="AP478" s="1">
        <v>46153.398715277777</v>
      </c>
      <c r="AQ478">
        <v>-1</v>
      </c>
      <c r="AR478" t="s">
        <v>16811</v>
      </c>
      <c r="AS478">
        <v>-1</v>
      </c>
      <c r="AT478">
        <v>-1</v>
      </c>
      <c r="AU478">
        <v>-1</v>
      </c>
      <c r="AV478">
        <v>-1</v>
      </c>
      <c r="AW478">
        <v>-1</v>
      </c>
      <c r="AX478" t="s">
        <v>224</v>
      </c>
      <c r="AY478">
        <v>-1</v>
      </c>
      <c r="AZ478">
        <v>2026</v>
      </c>
      <c r="BA478">
        <v>5</v>
      </c>
      <c r="BB478">
        <v>11</v>
      </c>
      <c r="BC478">
        <v>-1</v>
      </c>
      <c r="BD478" t="s">
        <v>225</v>
      </c>
      <c r="BE478">
        <v>-1</v>
      </c>
      <c r="BF478">
        <v>20001625774698</v>
      </c>
      <c r="BG478" t="s">
        <v>226</v>
      </c>
      <c r="BH478" t="s">
        <v>227</v>
      </c>
      <c r="BI478" t="s">
        <v>16812</v>
      </c>
      <c r="BJ478">
        <v>-1</v>
      </c>
      <c r="BK478">
        <v>-1</v>
      </c>
      <c r="BL478">
        <v>-1</v>
      </c>
      <c r="BM478" t="s">
        <v>229</v>
      </c>
      <c r="BN478" t="s">
        <v>230</v>
      </c>
      <c r="BO478" t="s">
        <v>16813</v>
      </c>
      <c r="BP478" t="s">
        <v>232</v>
      </c>
      <c r="BQ478">
        <v>2026</v>
      </c>
      <c r="BR478">
        <v>5</v>
      </c>
      <c r="BS478">
        <v>11</v>
      </c>
      <c r="BT478" s="1">
        <v>46153.490069444444</v>
      </c>
      <c r="BU478" t="s">
        <v>233</v>
      </c>
      <c r="BV478" s="2">
        <v>46153</v>
      </c>
      <c r="BW478" t="s">
        <v>234</v>
      </c>
      <c r="BX478" s="2">
        <v>46153</v>
      </c>
      <c r="BY478" s="2">
        <v>46153</v>
      </c>
      <c r="BZ478" t="s">
        <v>235</v>
      </c>
      <c r="CA478" t="s">
        <v>714</v>
      </c>
      <c r="CB478" t="s">
        <v>715</v>
      </c>
      <c r="CC478" t="s">
        <v>16814</v>
      </c>
      <c r="CD478" t="s">
        <v>6953</v>
      </c>
      <c r="CE478">
        <v>-1</v>
      </c>
      <c r="CF478" t="s">
        <v>717</v>
      </c>
      <c r="CG478" t="s">
        <v>718</v>
      </c>
      <c r="CH478" t="s">
        <v>242</v>
      </c>
      <c r="CI478">
        <v>1073250775</v>
      </c>
      <c r="CJ478" t="s">
        <v>552</v>
      </c>
      <c r="CK478" t="s">
        <v>245</v>
      </c>
      <c r="CL478" t="s">
        <v>246</v>
      </c>
      <c r="CM478" t="s">
        <v>247</v>
      </c>
      <c r="CN478" t="s">
        <v>359</v>
      </c>
      <c r="CT478" t="s">
        <v>304</v>
      </c>
      <c r="CU478" t="s">
        <v>225</v>
      </c>
      <c r="CW478" t="s">
        <v>226</v>
      </c>
      <c r="CX478" t="s">
        <v>227</v>
      </c>
      <c r="DA478" t="s">
        <v>250</v>
      </c>
      <c r="DB478">
        <v>-1</v>
      </c>
      <c r="DF478" t="s">
        <v>251</v>
      </c>
      <c r="DJ478" t="s">
        <v>252</v>
      </c>
      <c r="DK478" t="s">
        <v>253</v>
      </c>
      <c r="DL478" t="s">
        <v>254</v>
      </c>
      <c r="DN478" t="s">
        <v>255</v>
      </c>
      <c r="DR478" t="s">
        <v>553</v>
      </c>
      <c r="DS478" t="s">
        <v>552</v>
      </c>
      <c r="DT478" t="s">
        <v>551</v>
      </c>
      <c r="DV478">
        <v>1</v>
      </c>
      <c r="DW478" t="s">
        <v>623</v>
      </c>
      <c r="ED478" s="2">
        <v>46153</v>
      </c>
      <c r="EF478">
        <v>26</v>
      </c>
      <c r="EP478" t="s">
        <v>258</v>
      </c>
      <c r="ES478" t="s">
        <v>14308</v>
      </c>
      <c r="FA478" t="s">
        <v>245</v>
      </c>
      <c r="FB478" t="s">
        <v>721</v>
      </c>
      <c r="FD478" t="s">
        <v>721</v>
      </c>
      <c r="FE478" t="s">
        <v>722</v>
      </c>
      <c r="FF478" t="s">
        <v>722</v>
      </c>
      <c r="FK478" t="s">
        <v>263</v>
      </c>
      <c r="FL478" t="s">
        <v>16815</v>
      </c>
      <c r="FN478" t="s">
        <v>359</v>
      </c>
      <c r="FO478" t="s">
        <v>366</v>
      </c>
      <c r="FR478">
        <v>85900</v>
      </c>
      <c r="GB478" t="s">
        <v>266</v>
      </c>
      <c r="GC478" t="s">
        <v>225</v>
      </c>
      <c r="GD478">
        <v>0</v>
      </c>
      <c r="GF478">
        <v>0</v>
      </c>
      <c r="GG478">
        <v>25421</v>
      </c>
      <c r="GI478">
        <v>85900</v>
      </c>
      <c r="GJ478">
        <v>0</v>
      </c>
      <c r="GL478">
        <v>0</v>
      </c>
      <c r="GM478">
        <v>102221</v>
      </c>
      <c r="GS478" t="s">
        <v>267</v>
      </c>
      <c r="GT478" s="2">
        <v>45199</v>
      </c>
      <c r="GU478" t="s">
        <v>268</v>
      </c>
      <c r="GV478" t="s">
        <v>311</v>
      </c>
      <c r="GW478" t="s">
        <v>270</v>
      </c>
      <c r="GX478" t="s">
        <v>271</v>
      </c>
      <c r="GY478" t="s">
        <v>272</v>
      </c>
      <c r="GZ478" t="s">
        <v>273</v>
      </c>
      <c r="HA478" t="s">
        <v>274</v>
      </c>
      <c r="HB478" t="s">
        <v>723</v>
      </c>
      <c r="HC478" t="s">
        <v>714</v>
      </c>
      <c r="HD478" t="s">
        <v>623</v>
      </c>
      <c r="HE478" t="s">
        <v>230</v>
      </c>
      <c r="HF478" t="s">
        <v>16816</v>
      </c>
      <c r="HG478" t="s">
        <v>277</v>
      </c>
      <c r="HR478" t="s">
        <v>278</v>
      </c>
      <c r="HV478">
        <v>85900</v>
      </c>
      <c r="HW478" t="s">
        <v>279</v>
      </c>
      <c r="HX478" t="s">
        <v>280</v>
      </c>
      <c r="HY478">
        <v>103568</v>
      </c>
      <c r="HZ478">
        <v>17668</v>
      </c>
      <c r="IA478" t="s">
        <v>279</v>
      </c>
      <c r="IB478" t="s">
        <v>281</v>
      </c>
      <c r="ID478" t="s">
        <v>282</v>
      </c>
      <c r="IE478" t="s">
        <v>283</v>
      </c>
      <c r="IF478" t="s">
        <v>283</v>
      </c>
      <c r="IG478" t="s">
        <v>283</v>
      </c>
      <c r="IH478" t="s">
        <v>284</v>
      </c>
      <c r="II478" t="s">
        <v>285</v>
      </c>
      <c r="IJ478" t="s">
        <v>286</v>
      </c>
      <c r="IK478" t="s">
        <v>278</v>
      </c>
      <c r="IL478" t="s">
        <v>371</v>
      </c>
      <c r="IM478" t="s">
        <v>288</v>
      </c>
      <c r="IN478" t="s">
        <v>289</v>
      </c>
      <c r="IP478" t="s">
        <v>290</v>
      </c>
      <c r="IQ478" t="s">
        <v>284</v>
      </c>
      <c r="IS478" t="s">
        <v>291</v>
      </c>
      <c r="IY478" t="s">
        <v>281</v>
      </c>
    </row>
    <row r="479" spans="1:259" x14ac:dyDescent="0.3">
      <c r="A479" s="14">
        <f>DAY(AVANZA[[#This Row],[FechaSeguimiento]])</f>
        <v>11</v>
      </c>
      <c r="B479" s="14">
        <f>MONTH(AVANZA[[#This Row],[FechaSeguimiento]])</f>
        <v>5</v>
      </c>
      <c r="C479"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479" t="str">
        <f>LOWER(IFERROR(VLOOKUP(AVANZA[[#This Row],[ID_Peticion]],CANCELADAS[#All],2,0),""))</f>
        <v/>
      </c>
      <c r="E479" t="str">
        <f>LOWER(IFERROR(VLOOKUP(AVANZA[[#This Row],[ID_Peticion]],CANCELADAS[#All],3,0),""))</f>
        <v/>
      </c>
      <c r="F479" t="str">
        <f>LOWER(IF(AVANZA[[#This Row],[CEDULA CLIENTE]]&lt;&gt;""," CC: " &amp; COUNTIFS(AVANZA[CEDULA CLIENTE],AVANZA[[#This Row],[CEDULA CLIENTE]]),"")&amp; IF(AVANZA[[#This Row],[Direccion]]&lt;&gt;""," DIR: " &amp; COUNTIFS(AVANZA[Direccion],AVANZA[[#This Row],[Direccion]]),""))</f>
        <v xml:space="preserve"> dir: 1</v>
      </c>
      <c r="G479" t="str">
        <f>IFERROR(VLOOKUP(AVANZA[[#This Row],[Cedula_Vendedor_Atis]],PLANTA[[#All],[CEDULA]:[LINEA]],3,0),"No Cruza")</f>
        <v>Marisol Avella</v>
      </c>
      <c r="H479" t="str">
        <f>IFERROR(VLOOKUP(AVANZA[[#This Row],[Cedula_Vendedor_Atis]],PLANTA[[#All],[CEDULA]:[LINEA]],4,0),"No Cruza")</f>
        <v>Fija</v>
      </c>
      <c r="I479" t="str">
        <f>LOWER(IF(AVANZA[[#This Row],[ATRIBUIBLE]]="",AVANZA[[#This Row],[Variable]],AVANZA[[#This Row],[ATRIBUIBLE]]))</f>
        <v>terminada</v>
      </c>
      <c r="J479" s="14">
        <f>IF(AVANZA[[#This Row],[Variable]]=AVANZA[[#Headers],[TERMINADA]],1,0)</f>
        <v>1</v>
      </c>
      <c r="K479" s="14">
        <f>IF(AVANZA[[#This Row],[Variable]]=AVANZA[[#Headers],[ANULADA]],1,0)</f>
        <v>0</v>
      </c>
      <c r="L479" s="14">
        <f>IF(AVANZA[[#This Row],[Variable]]=AVANZA[[#Headers],[PENDIENTE]],1,0)</f>
        <v>0</v>
      </c>
      <c r="M479" s="14">
        <f>IF(AVANZA[[#This Row],[ESTADO AGENDA]]="AGENDADA",1,0)</f>
        <v>0</v>
      </c>
      <c r="N479" s="14">
        <f>IF(AVANZA[[#This Row],[ESTADO AGENDA]]="PENDIENTE DE AGENDAR",1,0)</f>
        <v>0</v>
      </c>
      <c r="O479" s="14">
        <f>IF(AVANZA[[#This Row],[ESTADO AGENDA]]="SUSPENDIDA",1,0)</f>
        <v>0</v>
      </c>
      <c r="P479" t="str" cm="1">
        <f t="array" ref="P479">_xlfn.XLOOKUP(AVANZA[[#This Row],[Num_Agrupacion_Pet_Atis]],Tabla1[[#All],[Numero_de_actuacion]],Tabla1[[#All],[Estado_de_la_orden]],"",0)</f>
        <v/>
      </c>
      <c r="Q479" s="2" t="str" cm="1">
        <f t="array" ref="Q479">_xlfn.XLOOKUP(AVANZA[[#This Row],[Num_Agrupacion_Pet_Atis]],Tabla1[[#All],[Numero_de_actuacion]],Tabla1[[#All],[Fecha_de_la_cita]],"",0)</f>
        <v/>
      </c>
      <c r="R479" t="str" cm="1">
        <f t="array" ref="R479">_xlfn.XLOOKUP(AVANZA[[#This Row],[Num_Agrupacion_Pet_Atis]],Tabla1[[#All],[Numero_de_actuacion]],Tabla1[[#All],[Franja_horaria_de_la_cita]],"",0)</f>
        <v/>
      </c>
      <c r="S479" s="14" t="str">
        <f>IFERROR(DAY(AVANZA[[#This Row],[FECHA AGENDA]]),"")</f>
        <v/>
      </c>
      <c r="T479" s="14" t="str">
        <f>IFERROR(MONTH(AVANZA[[#This Row],[FECHA AGENDA]]),"")</f>
        <v/>
      </c>
      <c r="U479" t="str" cm="1">
        <f t="array" ref="U479">_xlfn.XLOOKUP(AVANZA[[#This Row],[Num_Agrupacion_Pet_Atis]],Tabla1[[#All],[Numero_de_actuacion]],Tabla1[[#All],[Motivo_de_suspension]],"",0)</f>
        <v/>
      </c>
      <c r="V479" s="2" t="str" cm="1">
        <f t="array" ref="V479">_xlfn.XLOOKUP(AVANZA[[#This Row],[Num_Agrupacion_Pet_Atis]],Tabla1[[#All],[Numero_de_actuacion]],Tabla1[[#All],[No_identificacion_cliente]],"",0)</f>
        <v/>
      </c>
      <c r="W479" s="2" t="str" cm="1">
        <f t="array" ref="W479">_xlfn.XLOOKUP(AVANZA[[#This Row],[Num_Agrupacion_Pet_Atis]],Tabla1[[#All],[Numero_de_actuacion]],Tabla1[[#All],[Movil_de_contacto]],"",0)</f>
        <v/>
      </c>
      <c r="X479" s="14">
        <f>IF(OR(AVANZA[[#This Row],[ESTADO LEG]]="Legalizada grabacion",AVANZA[[#This Row],[ESTADO LEG]]="Legalizada aut"),1,0)</f>
        <v>0</v>
      </c>
      <c r="Y479" s="14">
        <f>IF(OR(AVANZA[[#This Row],[ESTADO LEG]]="pdte legalizar",AVANZA[[#This Row],[ESTADO LEG]]="No cruza"),1,0)</f>
        <v>1</v>
      </c>
      <c r="Z479" t="str" cm="1">
        <f t="array" ref="Z479">IF(AVANZA[[#This Row],[Variable]]="Terminada",LOWER(_xlfn.XLOOKUP(AVANZA[[#This Row],[ID_Peticion]],Tabla6[[#All],[NUM_PETICION]],Tabla6[[#All],[ESTADO_LEG]],"NO CRUZA",0)),AVANZA[[#This Row],[Variable]])</f>
        <v>pdte legalizar</v>
      </c>
      <c r="AA479" cm="1">
        <f t="array" ref="AA479">_xlfn.XLOOKUP(AVANZA[[#This Row],[ID_Peticion]],Tabla6[[#All],[NUM_PETICION]],Tabla6[[#All],[DIF_DIAS]],"",0)</f>
        <v>2</v>
      </c>
      <c r="AB479" s="2" cm="1">
        <f t="array" ref="AB479">IFERROR(_xlfn.XLOOKUP(AVANZA[[#This Row],[ID_Peticion]],Tabla6[[#All],[NUM_PETICION]],Tabla6[[#All],[FEC_LEGAL]],"",0),"")</f>
        <v>0</v>
      </c>
      <c r="AC479" s="14">
        <f ca="1">IF(AVANZA[[#This Row],[FECHA LEG]]&lt;&gt;0,IFERROR(AVANZA[[#This Row],[FECHA LEG]]-AVANZA[[#This Row],[FechaIniEstadoSubPetAtis]],0),TODAY()-AVANZA[[#This Row],[FechaIniEstadoSubPetAtis]])</f>
        <v>6</v>
      </c>
      <c r="AD479" s="35" t="str">
        <f ca="1">IF(AVANZA[[#This Row],[FINAL Vs LG]]&lt;&gt;0,IF(AVANZA[[#This Row],[FINAL Vs LG]]&lt;7.1,"100%",IF(AND(AVANZA[[#This Row],[FINAL Vs LG]]&gt;7.1,AVANZA[[#This Row],[FINAL Vs LG]]&lt;11.1),"50%","0%")),0)</f>
        <v>100%</v>
      </c>
      <c r="AE479" s="14">
        <f ca="1">VLOOKUP(DAY(TODAY()),BACK!F:G,2,0)</f>
        <v>14</v>
      </c>
      <c r="AF479" s="14">
        <f>BACK!$I$2</f>
        <v>24</v>
      </c>
      <c r="AG479" s="14">
        <f>IF(AVANZA[[#This Row],[Oferta_empaquetada_comisiones]]="SI",1,0)</f>
        <v>0</v>
      </c>
      <c r="AH479" s="36">
        <f>IF(AVANZA[[#This Row],[Variable]]="TERMINADA",IFERROR(VLOOKUP(AVANZA[[#This Row],[SUPERVISOR]],Tabla2[#All],4,0),0),)</f>
        <v>3.5</v>
      </c>
      <c r="AI479" s="14">
        <f>IF(AVANZA[[#This Row],[Producto]]="BA",1,0)</f>
        <v>0</v>
      </c>
      <c r="AJ479" s="14">
        <f>IF(AVANZA[[#This Row],[Producto]]="DUO",1,0)</f>
        <v>0</v>
      </c>
      <c r="AK479" s="14">
        <f>IF(AVANZA[[#This Row],[Producto]]="TRIO",1,0)</f>
        <v>1</v>
      </c>
      <c r="AL479" t="s">
        <v>540</v>
      </c>
      <c r="AM479">
        <v>-1</v>
      </c>
      <c r="AN479">
        <v>-1</v>
      </c>
      <c r="AO479" t="s">
        <v>16817</v>
      </c>
      <c r="AP479" s="1">
        <v>46152.540914351855</v>
      </c>
      <c r="AQ479">
        <v>-1</v>
      </c>
      <c r="AR479" t="s">
        <v>16818</v>
      </c>
      <c r="AS479">
        <v>-1</v>
      </c>
      <c r="AT479">
        <v>-1</v>
      </c>
      <c r="AU479">
        <v>-1</v>
      </c>
      <c r="AV479">
        <v>-1</v>
      </c>
      <c r="AW479">
        <v>-1</v>
      </c>
      <c r="AX479" t="s">
        <v>224</v>
      </c>
      <c r="AY479">
        <v>-1</v>
      </c>
      <c r="AZ479">
        <v>2026</v>
      </c>
      <c r="BA479">
        <v>5</v>
      </c>
      <c r="BB479">
        <v>11</v>
      </c>
      <c r="BC479">
        <v>-1</v>
      </c>
      <c r="BD479" t="s">
        <v>225</v>
      </c>
      <c r="BE479">
        <v>-1</v>
      </c>
      <c r="BF479">
        <v>20001624987360</v>
      </c>
      <c r="BG479" t="s">
        <v>596</v>
      </c>
      <c r="BH479" t="s">
        <v>597</v>
      </c>
      <c r="BI479" t="s">
        <v>16819</v>
      </c>
      <c r="BJ479">
        <v>-1</v>
      </c>
      <c r="BK479">
        <v>-1</v>
      </c>
      <c r="BL479">
        <v>-1</v>
      </c>
      <c r="BM479" t="s">
        <v>229</v>
      </c>
      <c r="BN479" t="s">
        <v>230</v>
      </c>
      <c r="BO479" t="s">
        <v>16820</v>
      </c>
      <c r="BP479" t="s">
        <v>380</v>
      </c>
      <c r="BQ479">
        <v>2026</v>
      </c>
      <c r="BR479">
        <v>5</v>
      </c>
      <c r="BS479">
        <v>10</v>
      </c>
      <c r="BT479" s="1">
        <v>46153.472453703704</v>
      </c>
      <c r="BU479" t="s">
        <v>233</v>
      </c>
      <c r="BV479" s="2">
        <v>46153</v>
      </c>
      <c r="BW479" t="s">
        <v>234</v>
      </c>
      <c r="BX479" s="2">
        <v>46152</v>
      </c>
      <c r="BY479" s="2">
        <v>46153</v>
      </c>
      <c r="BZ479" t="s">
        <v>235</v>
      </c>
      <c r="CA479" t="s">
        <v>321</v>
      </c>
      <c r="CB479" t="s">
        <v>322</v>
      </c>
      <c r="CC479" t="s">
        <v>16821</v>
      </c>
      <c r="CD479" t="s">
        <v>2839</v>
      </c>
      <c r="CE479">
        <v>-1</v>
      </c>
      <c r="CF479" t="s">
        <v>324</v>
      </c>
      <c r="CG479" t="s">
        <v>325</v>
      </c>
      <c r="CH479" t="s">
        <v>326</v>
      </c>
      <c r="CI479">
        <v>1073250775</v>
      </c>
      <c r="CJ479" t="s">
        <v>552</v>
      </c>
      <c r="CK479" t="s">
        <v>245</v>
      </c>
      <c r="CL479" t="s">
        <v>246</v>
      </c>
      <c r="CM479" t="s">
        <v>247</v>
      </c>
      <c r="CN479" t="s">
        <v>359</v>
      </c>
      <c r="CT479" t="s">
        <v>304</v>
      </c>
      <c r="CU479" t="s">
        <v>387</v>
      </c>
      <c r="CW479" t="s">
        <v>602</v>
      </c>
      <c r="CX479" t="s">
        <v>603</v>
      </c>
      <c r="DA479" t="s">
        <v>250</v>
      </c>
      <c r="DB479">
        <v>-1</v>
      </c>
      <c r="DF479" t="s">
        <v>251</v>
      </c>
      <c r="DJ479" t="s">
        <v>252</v>
      </c>
      <c r="DK479" t="s">
        <v>253</v>
      </c>
      <c r="DL479" t="s">
        <v>253</v>
      </c>
      <c r="DN479" t="s">
        <v>390</v>
      </c>
      <c r="DR479" t="s">
        <v>553</v>
      </c>
      <c r="DS479" t="s">
        <v>552</v>
      </c>
      <c r="DT479" t="s">
        <v>551</v>
      </c>
      <c r="DV479">
        <v>1</v>
      </c>
      <c r="DW479" t="s">
        <v>331</v>
      </c>
      <c r="ED479" s="2">
        <v>46153</v>
      </c>
      <c r="EF479">
        <v>16</v>
      </c>
      <c r="EP479" t="s">
        <v>258</v>
      </c>
      <c r="ES479" t="s">
        <v>412</v>
      </c>
      <c r="FA479" t="s">
        <v>245</v>
      </c>
      <c r="FB479" t="s">
        <v>333</v>
      </c>
      <c r="FD479" t="s">
        <v>333</v>
      </c>
      <c r="FE479" t="s">
        <v>334</v>
      </c>
      <c r="FF479" t="s">
        <v>334</v>
      </c>
      <c r="FK479" t="s">
        <v>263</v>
      </c>
      <c r="FL479" t="s">
        <v>16822</v>
      </c>
      <c r="FN479" t="s">
        <v>359</v>
      </c>
      <c r="FO479" t="s">
        <v>366</v>
      </c>
      <c r="FR479">
        <v>142118</v>
      </c>
      <c r="GB479" t="s">
        <v>266</v>
      </c>
      <c r="GC479" t="s">
        <v>387</v>
      </c>
      <c r="GD479">
        <v>14854</v>
      </c>
      <c r="GF479">
        <v>2351</v>
      </c>
      <c r="GG479">
        <v>25354</v>
      </c>
      <c r="GI479">
        <v>100314</v>
      </c>
      <c r="GJ479">
        <v>25360</v>
      </c>
      <c r="GL479">
        <v>39453</v>
      </c>
      <c r="GM479">
        <v>169120</v>
      </c>
      <c r="GS479" t="s">
        <v>267</v>
      </c>
      <c r="GT479" s="2">
        <v>45382</v>
      </c>
      <c r="GU479" t="s">
        <v>268</v>
      </c>
      <c r="GV479" t="s">
        <v>269</v>
      </c>
      <c r="GW479" t="s">
        <v>394</v>
      </c>
      <c r="GZ479" t="s">
        <v>395</v>
      </c>
      <c r="HA479" t="s">
        <v>274</v>
      </c>
      <c r="HB479" t="s">
        <v>321</v>
      </c>
      <c r="HC479" t="s">
        <v>321</v>
      </c>
      <c r="HD479" t="s">
        <v>415</v>
      </c>
      <c r="HE479" t="s">
        <v>230</v>
      </c>
      <c r="HF479" t="s">
        <v>416</v>
      </c>
      <c r="HR479" t="s">
        <v>278</v>
      </c>
      <c r="HV479">
        <v>149990</v>
      </c>
      <c r="HW479" t="s">
        <v>281</v>
      </c>
      <c r="HY479">
        <v>0</v>
      </c>
      <c r="HZ479">
        <v>0</v>
      </c>
      <c r="IA479" t="s">
        <v>281</v>
      </c>
      <c r="IB479" t="s">
        <v>281</v>
      </c>
      <c r="IE479" t="s">
        <v>283</v>
      </c>
      <c r="IF479" t="s">
        <v>283</v>
      </c>
      <c r="IG479" t="s">
        <v>283</v>
      </c>
      <c r="IH479" t="s">
        <v>284</v>
      </c>
      <c r="II479" t="s">
        <v>285</v>
      </c>
      <c r="IJ479" t="s">
        <v>286</v>
      </c>
      <c r="IK479" t="s">
        <v>278</v>
      </c>
      <c r="IL479" t="s">
        <v>371</v>
      </c>
      <c r="IM479" t="s">
        <v>288</v>
      </c>
      <c r="IN479" t="s">
        <v>289</v>
      </c>
      <c r="IP479" t="s">
        <v>290</v>
      </c>
      <c r="IQ479" t="s">
        <v>284</v>
      </c>
      <c r="IS479" t="s">
        <v>291</v>
      </c>
      <c r="IT479" t="s">
        <v>372</v>
      </c>
      <c r="IU479" t="s">
        <v>373</v>
      </c>
      <c r="IV479" t="s">
        <v>373</v>
      </c>
      <c r="IW479" t="s">
        <v>373</v>
      </c>
      <c r="IY479" t="s">
        <v>281</v>
      </c>
    </row>
    <row r="480" spans="1:259" x14ac:dyDescent="0.3">
      <c r="A480" s="14">
        <f>DAY(AVANZA[[#This Row],[FechaSeguimiento]])</f>
        <v>11</v>
      </c>
      <c r="B480" s="14">
        <f>MONTH(AVANZA[[#This Row],[FechaSeguimiento]])</f>
        <v>5</v>
      </c>
      <c r="C480"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480" t="str">
        <f>LOWER(IFERROR(VLOOKUP(AVANZA[[#This Row],[ID_Peticion]],CANCELADAS[#All],2,0),""))</f>
        <v/>
      </c>
      <c r="E480" t="str">
        <f>LOWER(IFERROR(VLOOKUP(AVANZA[[#This Row],[ID_Peticion]],CANCELADAS[#All],3,0),""))</f>
        <v/>
      </c>
      <c r="F480" t="str">
        <f>LOWER(IF(AVANZA[[#This Row],[CEDULA CLIENTE]]&lt;&gt;""," CC: " &amp; COUNTIFS(AVANZA[CEDULA CLIENTE],AVANZA[[#This Row],[CEDULA CLIENTE]]),"")&amp; IF(AVANZA[[#This Row],[Direccion]]&lt;&gt;""," DIR: " &amp; COUNTIFS(AVANZA[Direccion],AVANZA[[#This Row],[Direccion]]),""))</f>
        <v xml:space="preserve"> dir: 1</v>
      </c>
      <c r="G480" t="str">
        <f>IFERROR(VLOOKUP(AVANZA[[#This Row],[Cedula_Vendedor_Atis]],PLANTA[[#All],[CEDULA]:[LINEA]],3,0),"No Cruza")</f>
        <v>Marisol Avella</v>
      </c>
      <c r="H480" t="str">
        <f>IFERROR(VLOOKUP(AVANZA[[#This Row],[Cedula_Vendedor_Atis]],PLANTA[[#All],[CEDULA]:[LINEA]],4,0),"No Cruza")</f>
        <v>Fija</v>
      </c>
      <c r="I480" t="str">
        <f>LOWER(IF(AVANZA[[#This Row],[ATRIBUIBLE]]="",AVANZA[[#This Row],[Variable]],AVANZA[[#This Row],[ATRIBUIBLE]]))</f>
        <v>terminada</v>
      </c>
      <c r="J480" s="14">
        <f>IF(AVANZA[[#This Row],[Variable]]=AVANZA[[#Headers],[TERMINADA]],1,0)</f>
        <v>1</v>
      </c>
      <c r="K480" s="14">
        <f>IF(AVANZA[[#This Row],[Variable]]=AVANZA[[#Headers],[ANULADA]],1,0)</f>
        <v>0</v>
      </c>
      <c r="L480" s="14">
        <f>IF(AVANZA[[#This Row],[Variable]]=AVANZA[[#Headers],[PENDIENTE]],1,0)</f>
        <v>0</v>
      </c>
      <c r="M480" s="14">
        <f>IF(AVANZA[[#This Row],[ESTADO AGENDA]]="AGENDADA",1,0)</f>
        <v>0</v>
      </c>
      <c r="N480" s="14">
        <f>IF(AVANZA[[#This Row],[ESTADO AGENDA]]="PENDIENTE DE AGENDAR",1,0)</f>
        <v>0</v>
      </c>
      <c r="O480" s="14">
        <f>IF(AVANZA[[#This Row],[ESTADO AGENDA]]="SUSPENDIDA",1,0)</f>
        <v>0</v>
      </c>
      <c r="P480" t="str" cm="1">
        <f t="array" ref="P480">_xlfn.XLOOKUP(AVANZA[[#This Row],[Num_Agrupacion_Pet_Atis]],Tabla1[[#All],[Numero_de_actuacion]],Tabla1[[#All],[Estado_de_la_orden]],"",0)</f>
        <v/>
      </c>
      <c r="Q480" s="2" t="str" cm="1">
        <f t="array" ref="Q480">_xlfn.XLOOKUP(AVANZA[[#This Row],[Num_Agrupacion_Pet_Atis]],Tabla1[[#All],[Numero_de_actuacion]],Tabla1[[#All],[Fecha_de_la_cita]],"",0)</f>
        <v/>
      </c>
      <c r="R480" t="str" cm="1">
        <f t="array" ref="R480">_xlfn.XLOOKUP(AVANZA[[#This Row],[Num_Agrupacion_Pet_Atis]],Tabla1[[#All],[Numero_de_actuacion]],Tabla1[[#All],[Franja_horaria_de_la_cita]],"",0)</f>
        <v/>
      </c>
      <c r="S480" s="14" t="str">
        <f>IFERROR(DAY(AVANZA[[#This Row],[FECHA AGENDA]]),"")</f>
        <v/>
      </c>
      <c r="T480" s="14" t="str">
        <f>IFERROR(MONTH(AVANZA[[#This Row],[FECHA AGENDA]]),"")</f>
        <v/>
      </c>
      <c r="U480" t="str" cm="1">
        <f t="array" ref="U480">_xlfn.XLOOKUP(AVANZA[[#This Row],[Num_Agrupacion_Pet_Atis]],Tabla1[[#All],[Numero_de_actuacion]],Tabla1[[#All],[Motivo_de_suspension]],"",0)</f>
        <v/>
      </c>
      <c r="V480" s="2" t="str" cm="1">
        <f t="array" ref="V480">_xlfn.XLOOKUP(AVANZA[[#This Row],[Num_Agrupacion_Pet_Atis]],Tabla1[[#All],[Numero_de_actuacion]],Tabla1[[#All],[No_identificacion_cliente]],"",0)</f>
        <v/>
      </c>
      <c r="W480" s="2" t="str" cm="1">
        <f t="array" ref="W480">_xlfn.XLOOKUP(AVANZA[[#This Row],[Num_Agrupacion_Pet_Atis]],Tabla1[[#All],[Numero_de_actuacion]],Tabla1[[#All],[Movil_de_contacto]],"",0)</f>
        <v/>
      </c>
      <c r="X480" s="14">
        <f>IF(OR(AVANZA[[#This Row],[ESTADO LEG]]="Legalizada grabacion",AVANZA[[#This Row],[ESTADO LEG]]="Legalizada aut"),1,0)</f>
        <v>0</v>
      </c>
      <c r="Y480" s="14">
        <f>IF(OR(AVANZA[[#This Row],[ESTADO LEG]]="pdte legalizar",AVANZA[[#This Row],[ESTADO LEG]]="No cruza"),1,0)</f>
        <v>1</v>
      </c>
      <c r="Z480" t="str" cm="1">
        <f t="array" ref="Z480">IF(AVANZA[[#This Row],[Variable]]="Terminada",LOWER(_xlfn.XLOOKUP(AVANZA[[#This Row],[ID_Peticion]],Tabla6[[#All],[NUM_PETICION]],Tabla6[[#All],[ESTADO_LEG]],"NO CRUZA",0)),AVANZA[[#This Row],[Variable]])</f>
        <v>pdte legalizar</v>
      </c>
      <c r="AA480" cm="1">
        <f t="array" ref="AA480">_xlfn.XLOOKUP(AVANZA[[#This Row],[ID_Peticion]],Tabla6[[#All],[NUM_PETICION]],Tabla6[[#All],[DIF_DIAS]],"",0)</f>
        <v>2</v>
      </c>
      <c r="AB480" s="2" cm="1">
        <f t="array" ref="AB480">IFERROR(_xlfn.XLOOKUP(AVANZA[[#This Row],[ID_Peticion]],Tabla6[[#All],[NUM_PETICION]],Tabla6[[#All],[FEC_LEGAL]],"",0),"")</f>
        <v>0</v>
      </c>
      <c r="AC480" s="14">
        <f ca="1">IF(AVANZA[[#This Row],[FECHA LEG]]&lt;&gt;0,IFERROR(AVANZA[[#This Row],[FECHA LEG]]-AVANZA[[#This Row],[FechaIniEstadoSubPetAtis]],0),TODAY()-AVANZA[[#This Row],[FechaIniEstadoSubPetAtis]])</f>
        <v>6</v>
      </c>
      <c r="AD480" s="35" t="str">
        <f ca="1">IF(AVANZA[[#This Row],[FINAL Vs LG]]&lt;&gt;0,IF(AVANZA[[#This Row],[FINAL Vs LG]]&lt;7.1,"100%",IF(AND(AVANZA[[#This Row],[FINAL Vs LG]]&gt;7.1,AVANZA[[#This Row],[FINAL Vs LG]]&lt;11.1),"50%","0%")),0)</f>
        <v>100%</v>
      </c>
      <c r="AE480" s="14">
        <f ca="1">VLOOKUP(DAY(TODAY()),BACK!F:G,2,0)</f>
        <v>14</v>
      </c>
      <c r="AF480" s="14">
        <f>BACK!$I$2</f>
        <v>24</v>
      </c>
      <c r="AG480" s="14">
        <f>IF(AVANZA[[#This Row],[Oferta_empaquetada_comisiones]]="SI",1,0)</f>
        <v>0</v>
      </c>
      <c r="AH480" s="36">
        <f>IF(AVANZA[[#This Row],[Variable]]="TERMINADA",IFERROR(VLOOKUP(AVANZA[[#This Row],[SUPERVISOR]],Tabla2[#All],4,0),0),)</f>
        <v>3.5</v>
      </c>
      <c r="AI480" s="14">
        <f>IF(AVANZA[[#This Row],[Producto]]="BA",1,0)</f>
        <v>1</v>
      </c>
      <c r="AJ480" s="14">
        <f>IF(AVANZA[[#This Row],[Producto]]="DUO",1,0)</f>
        <v>0</v>
      </c>
      <c r="AK480" s="14">
        <f>IF(AVANZA[[#This Row],[Producto]]="TRIO",1,0)</f>
        <v>0</v>
      </c>
      <c r="AL480" t="s">
        <v>746</v>
      </c>
      <c r="AM480">
        <v>-1</v>
      </c>
      <c r="AN480">
        <v>-1</v>
      </c>
      <c r="AO480" t="s">
        <v>16823</v>
      </c>
      <c r="AP480" s="1">
        <v>46151.509375000001</v>
      </c>
      <c r="AQ480">
        <v>-1</v>
      </c>
      <c r="AR480" t="s">
        <v>16824</v>
      </c>
      <c r="AS480">
        <v>-1</v>
      </c>
      <c r="AT480">
        <v>-1</v>
      </c>
      <c r="AU480">
        <v>-1</v>
      </c>
      <c r="AV480">
        <v>-1</v>
      </c>
      <c r="AW480">
        <v>-1</v>
      </c>
      <c r="AX480" t="s">
        <v>224</v>
      </c>
      <c r="AY480">
        <v>-1</v>
      </c>
      <c r="AZ480">
        <v>2026</v>
      </c>
      <c r="BA480">
        <v>5</v>
      </c>
      <c r="BB480">
        <v>11</v>
      </c>
      <c r="BC480">
        <v>-1</v>
      </c>
      <c r="BD480" t="s">
        <v>225</v>
      </c>
      <c r="BE480">
        <v>-1</v>
      </c>
      <c r="BF480">
        <v>20001624862637</v>
      </c>
      <c r="BG480" t="s">
        <v>319</v>
      </c>
      <c r="BH480" t="s">
        <v>320</v>
      </c>
      <c r="BI480" t="s">
        <v>16825</v>
      </c>
      <c r="BJ480">
        <v>-1</v>
      </c>
      <c r="BK480">
        <v>-1</v>
      </c>
      <c r="BL480">
        <v>-1</v>
      </c>
      <c r="BM480" t="s">
        <v>229</v>
      </c>
      <c r="BN480" t="s">
        <v>230</v>
      </c>
      <c r="BO480" t="s">
        <v>16826</v>
      </c>
      <c r="BP480" t="s">
        <v>232</v>
      </c>
      <c r="BQ480">
        <v>2026</v>
      </c>
      <c r="BR480">
        <v>5</v>
      </c>
      <c r="BS480">
        <v>9</v>
      </c>
      <c r="BT480" s="1">
        <v>46153.569004629629</v>
      </c>
      <c r="BU480" t="s">
        <v>233</v>
      </c>
      <c r="BV480" s="2">
        <v>46153</v>
      </c>
      <c r="BW480" t="s">
        <v>234</v>
      </c>
      <c r="BX480" s="2">
        <v>46151</v>
      </c>
      <c r="BY480" s="2">
        <v>46153</v>
      </c>
      <c r="BZ480" t="s">
        <v>235</v>
      </c>
      <c r="CA480" t="s">
        <v>321</v>
      </c>
      <c r="CB480" t="s">
        <v>322</v>
      </c>
      <c r="CC480" t="s">
        <v>16827</v>
      </c>
      <c r="CD480" t="s">
        <v>2871</v>
      </c>
      <c r="CE480">
        <v>-1</v>
      </c>
      <c r="CF480" t="s">
        <v>324</v>
      </c>
      <c r="CG480" t="s">
        <v>325</v>
      </c>
      <c r="CH480" t="s">
        <v>326</v>
      </c>
      <c r="CI480">
        <v>1000857923</v>
      </c>
      <c r="CJ480" t="s">
        <v>759</v>
      </c>
      <c r="CK480" t="s">
        <v>245</v>
      </c>
      <c r="CL480" t="s">
        <v>246</v>
      </c>
      <c r="CM480" t="s">
        <v>247</v>
      </c>
      <c r="CN480" t="s">
        <v>359</v>
      </c>
      <c r="CT480" t="s">
        <v>304</v>
      </c>
      <c r="CU480" t="s">
        <v>225</v>
      </c>
      <c r="CW480" t="s">
        <v>319</v>
      </c>
      <c r="CX480" t="s">
        <v>320</v>
      </c>
      <c r="DA480" t="s">
        <v>250</v>
      </c>
      <c r="DB480">
        <v>-1</v>
      </c>
      <c r="DF480" t="s">
        <v>251</v>
      </c>
      <c r="DJ480" t="s">
        <v>252</v>
      </c>
      <c r="DK480" t="s">
        <v>253</v>
      </c>
      <c r="DL480" t="s">
        <v>254</v>
      </c>
      <c r="DN480" t="s">
        <v>255</v>
      </c>
      <c r="DR480" t="s">
        <v>760</v>
      </c>
      <c r="DS480" t="s">
        <v>759</v>
      </c>
      <c r="DT480" t="s">
        <v>758</v>
      </c>
      <c r="DV480">
        <v>1</v>
      </c>
      <c r="DW480" t="s">
        <v>331</v>
      </c>
      <c r="ED480" s="2">
        <v>46153</v>
      </c>
      <c r="EF480">
        <v>16</v>
      </c>
      <c r="EP480" t="s">
        <v>258</v>
      </c>
      <c r="ES480" t="s">
        <v>2163</v>
      </c>
      <c r="FA480" t="s">
        <v>245</v>
      </c>
      <c r="FB480" t="s">
        <v>333</v>
      </c>
      <c r="FD480" t="s">
        <v>333</v>
      </c>
      <c r="FE480" t="s">
        <v>334</v>
      </c>
      <c r="FF480" t="s">
        <v>334</v>
      </c>
      <c r="FK480" t="s">
        <v>263</v>
      </c>
      <c r="FL480" t="s">
        <v>16828</v>
      </c>
      <c r="FN480" t="s">
        <v>359</v>
      </c>
      <c r="FO480" t="s">
        <v>366</v>
      </c>
      <c r="FR480">
        <v>94990</v>
      </c>
      <c r="GB480" t="s">
        <v>266</v>
      </c>
      <c r="GC480" t="s">
        <v>225</v>
      </c>
      <c r="GD480">
        <v>0</v>
      </c>
      <c r="GF480">
        <v>0</v>
      </c>
      <c r="GG480">
        <v>25423</v>
      </c>
      <c r="GI480">
        <v>94990</v>
      </c>
      <c r="GJ480">
        <v>0</v>
      </c>
      <c r="GL480">
        <v>0</v>
      </c>
      <c r="GM480">
        <v>113038</v>
      </c>
      <c r="GS480" t="s">
        <v>267</v>
      </c>
      <c r="GT480" s="2">
        <v>44895</v>
      </c>
      <c r="GU480" t="s">
        <v>268</v>
      </c>
      <c r="GV480" t="s">
        <v>269</v>
      </c>
      <c r="GW480" t="s">
        <v>270</v>
      </c>
      <c r="GX480" t="s">
        <v>272</v>
      </c>
      <c r="GY480" t="s">
        <v>272</v>
      </c>
      <c r="GZ480" t="s">
        <v>344</v>
      </c>
      <c r="HA480" t="s">
        <v>274</v>
      </c>
      <c r="HB480" t="s">
        <v>321</v>
      </c>
      <c r="HC480" t="s">
        <v>321</v>
      </c>
      <c r="HD480" t="s">
        <v>415</v>
      </c>
      <c r="HE480" t="s">
        <v>230</v>
      </c>
      <c r="HF480" t="s">
        <v>2165</v>
      </c>
      <c r="HG480" t="s">
        <v>345</v>
      </c>
      <c r="HR480" t="s">
        <v>278</v>
      </c>
      <c r="HV480">
        <v>94990</v>
      </c>
      <c r="HW480" t="s">
        <v>281</v>
      </c>
      <c r="HY480">
        <v>0</v>
      </c>
      <c r="HZ480">
        <v>0</v>
      </c>
      <c r="IA480" t="s">
        <v>279</v>
      </c>
      <c r="IB480" t="s">
        <v>281</v>
      </c>
      <c r="IE480" t="s">
        <v>283</v>
      </c>
      <c r="IF480" t="s">
        <v>283</v>
      </c>
      <c r="IG480" t="s">
        <v>283</v>
      </c>
      <c r="IH480" t="s">
        <v>284</v>
      </c>
      <c r="II480" t="s">
        <v>285</v>
      </c>
      <c r="IJ480" t="s">
        <v>286</v>
      </c>
      <c r="IK480" t="s">
        <v>278</v>
      </c>
      <c r="IL480" t="s">
        <v>371</v>
      </c>
      <c r="IM480" t="s">
        <v>288</v>
      </c>
      <c r="IN480" t="s">
        <v>289</v>
      </c>
      <c r="IP480" t="s">
        <v>290</v>
      </c>
      <c r="IQ480" t="s">
        <v>284</v>
      </c>
      <c r="IS480" t="s">
        <v>291</v>
      </c>
      <c r="IT480" t="s">
        <v>561</v>
      </c>
      <c r="IY480" t="s">
        <v>281</v>
      </c>
    </row>
    <row r="481" spans="1:259" x14ac:dyDescent="0.3">
      <c r="A481" s="14">
        <f>DAY(AVANZA[[#This Row],[FechaSeguimiento]])</f>
        <v>11</v>
      </c>
      <c r="B481" s="14">
        <f>MONTH(AVANZA[[#This Row],[FechaSeguimiento]])</f>
        <v>5</v>
      </c>
      <c r="C481"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481" t="str">
        <f>LOWER(IFERROR(VLOOKUP(AVANZA[[#This Row],[ID_Peticion]],CANCELADAS[#All],2,0),""))</f>
        <v/>
      </c>
      <c r="E481" t="str">
        <f>LOWER(IFERROR(VLOOKUP(AVANZA[[#This Row],[ID_Peticion]],CANCELADAS[#All],3,0),""))</f>
        <v/>
      </c>
      <c r="F481" t="str">
        <f>LOWER(IF(AVANZA[[#This Row],[CEDULA CLIENTE]]&lt;&gt;""," CC: " &amp; COUNTIFS(AVANZA[CEDULA CLIENTE],AVANZA[[#This Row],[CEDULA CLIENTE]]),"")&amp; IF(AVANZA[[#This Row],[Direccion]]&lt;&gt;""," DIR: " &amp; COUNTIFS(AVANZA[Direccion],AVANZA[[#This Row],[Direccion]]),""))</f>
        <v xml:space="preserve"> dir: 1</v>
      </c>
      <c r="G481" t="str">
        <f>IFERROR(VLOOKUP(AVANZA[[#This Row],[Cedula_Vendedor_Atis]],PLANTA[[#All],[CEDULA]:[LINEA]],3,0),"No Cruza")</f>
        <v>Marisol Avella</v>
      </c>
      <c r="H481" t="str">
        <f>IFERROR(VLOOKUP(AVANZA[[#This Row],[Cedula_Vendedor_Atis]],PLANTA[[#All],[CEDULA]:[LINEA]],4,0),"No Cruza")</f>
        <v>Fija</v>
      </c>
      <c r="I481" t="str">
        <f>LOWER(IF(AVANZA[[#This Row],[ATRIBUIBLE]]="",AVANZA[[#This Row],[Variable]],AVANZA[[#This Row],[ATRIBUIBLE]]))</f>
        <v>terminada</v>
      </c>
      <c r="J481" s="14">
        <f>IF(AVANZA[[#This Row],[Variable]]=AVANZA[[#Headers],[TERMINADA]],1,0)</f>
        <v>1</v>
      </c>
      <c r="K481" s="14">
        <f>IF(AVANZA[[#This Row],[Variable]]=AVANZA[[#Headers],[ANULADA]],1,0)</f>
        <v>0</v>
      </c>
      <c r="L481" s="14">
        <f>IF(AVANZA[[#This Row],[Variable]]=AVANZA[[#Headers],[PENDIENTE]],1,0)</f>
        <v>0</v>
      </c>
      <c r="M481" s="14">
        <f>IF(AVANZA[[#This Row],[ESTADO AGENDA]]="AGENDADA",1,0)</f>
        <v>0</v>
      </c>
      <c r="N481" s="14">
        <f>IF(AVANZA[[#This Row],[ESTADO AGENDA]]="PENDIENTE DE AGENDAR",1,0)</f>
        <v>0</v>
      </c>
      <c r="O481" s="14">
        <f>IF(AVANZA[[#This Row],[ESTADO AGENDA]]="SUSPENDIDA",1,0)</f>
        <v>0</v>
      </c>
      <c r="P481" t="str" cm="1">
        <f t="array" ref="P481">_xlfn.XLOOKUP(AVANZA[[#This Row],[Num_Agrupacion_Pet_Atis]],Tabla1[[#All],[Numero_de_actuacion]],Tabla1[[#All],[Estado_de_la_orden]],"",0)</f>
        <v/>
      </c>
      <c r="Q481" s="2" t="str" cm="1">
        <f t="array" ref="Q481">_xlfn.XLOOKUP(AVANZA[[#This Row],[Num_Agrupacion_Pet_Atis]],Tabla1[[#All],[Numero_de_actuacion]],Tabla1[[#All],[Fecha_de_la_cita]],"",0)</f>
        <v/>
      </c>
      <c r="R481" t="str" cm="1">
        <f t="array" ref="R481">_xlfn.XLOOKUP(AVANZA[[#This Row],[Num_Agrupacion_Pet_Atis]],Tabla1[[#All],[Numero_de_actuacion]],Tabla1[[#All],[Franja_horaria_de_la_cita]],"",0)</f>
        <v/>
      </c>
      <c r="S481" s="14" t="str">
        <f>IFERROR(DAY(AVANZA[[#This Row],[FECHA AGENDA]]),"")</f>
        <v/>
      </c>
      <c r="T481" s="14" t="str">
        <f>IFERROR(MONTH(AVANZA[[#This Row],[FECHA AGENDA]]),"")</f>
        <v/>
      </c>
      <c r="U481" t="str" cm="1">
        <f t="array" ref="U481">_xlfn.XLOOKUP(AVANZA[[#This Row],[Num_Agrupacion_Pet_Atis]],Tabla1[[#All],[Numero_de_actuacion]],Tabla1[[#All],[Motivo_de_suspension]],"",0)</f>
        <v/>
      </c>
      <c r="V481" s="2" t="str" cm="1">
        <f t="array" ref="V481">_xlfn.XLOOKUP(AVANZA[[#This Row],[Num_Agrupacion_Pet_Atis]],Tabla1[[#All],[Numero_de_actuacion]],Tabla1[[#All],[No_identificacion_cliente]],"",0)</f>
        <v/>
      </c>
      <c r="W481" s="2" t="str" cm="1">
        <f t="array" ref="W481">_xlfn.XLOOKUP(AVANZA[[#This Row],[Num_Agrupacion_Pet_Atis]],Tabla1[[#All],[Numero_de_actuacion]],Tabla1[[#All],[Movil_de_contacto]],"",0)</f>
        <v/>
      </c>
      <c r="X481" s="14">
        <f>IF(OR(AVANZA[[#This Row],[ESTADO LEG]]="Legalizada grabacion",AVANZA[[#This Row],[ESTADO LEG]]="Legalizada aut"),1,0)</f>
        <v>0</v>
      </c>
      <c r="Y481" s="14">
        <f>IF(OR(AVANZA[[#This Row],[ESTADO LEG]]="pdte legalizar",AVANZA[[#This Row],[ESTADO LEG]]="No cruza"),1,0)</f>
        <v>1</v>
      </c>
      <c r="Z481" t="str" cm="1">
        <f t="array" ref="Z481">IF(AVANZA[[#This Row],[Variable]]="Terminada",LOWER(_xlfn.XLOOKUP(AVANZA[[#This Row],[ID_Peticion]],Tabla6[[#All],[NUM_PETICION]],Tabla6[[#All],[ESTADO_LEG]],"NO CRUZA",0)),AVANZA[[#This Row],[Variable]])</f>
        <v>pdte legalizar</v>
      </c>
      <c r="AA481" cm="1">
        <f t="array" ref="AA481">_xlfn.XLOOKUP(AVANZA[[#This Row],[ID_Peticion]],Tabla6[[#All],[NUM_PETICION]],Tabla6[[#All],[DIF_DIAS]],"",0)</f>
        <v>2</v>
      </c>
      <c r="AB481" s="2" cm="1">
        <f t="array" ref="AB481">IFERROR(_xlfn.XLOOKUP(AVANZA[[#This Row],[ID_Peticion]],Tabla6[[#All],[NUM_PETICION]],Tabla6[[#All],[FEC_LEGAL]],"",0),"")</f>
        <v>0</v>
      </c>
      <c r="AC481" s="14">
        <f ca="1">IF(AVANZA[[#This Row],[FECHA LEG]]&lt;&gt;0,IFERROR(AVANZA[[#This Row],[FECHA LEG]]-AVANZA[[#This Row],[FechaIniEstadoSubPetAtis]],0),TODAY()-AVANZA[[#This Row],[FechaIniEstadoSubPetAtis]])</f>
        <v>6</v>
      </c>
      <c r="AD481" s="35" t="str">
        <f ca="1">IF(AVANZA[[#This Row],[FINAL Vs LG]]&lt;&gt;0,IF(AVANZA[[#This Row],[FINAL Vs LG]]&lt;7.1,"100%",IF(AND(AVANZA[[#This Row],[FINAL Vs LG]]&gt;7.1,AVANZA[[#This Row],[FINAL Vs LG]]&lt;11.1),"50%","0%")),0)</f>
        <v>100%</v>
      </c>
      <c r="AE481" s="14">
        <f ca="1">VLOOKUP(DAY(TODAY()),BACK!F:G,2,0)</f>
        <v>14</v>
      </c>
      <c r="AF481" s="14">
        <f>BACK!$I$2</f>
        <v>24</v>
      </c>
      <c r="AG481" s="14">
        <f>IF(AVANZA[[#This Row],[Oferta_empaquetada_comisiones]]="SI",1,0)</f>
        <v>0</v>
      </c>
      <c r="AH481" s="36">
        <f>IF(AVANZA[[#This Row],[Variable]]="TERMINADA",IFERROR(VLOOKUP(AVANZA[[#This Row],[SUPERVISOR]],Tabla2[#All],4,0),0),)</f>
        <v>3.5</v>
      </c>
      <c r="AI481" s="14">
        <f>IF(AVANZA[[#This Row],[Producto]]="BA",1,0)</f>
        <v>1</v>
      </c>
      <c r="AJ481" s="14">
        <f>IF(AVANZA[[#This Row],[Producto]]="DUO",1,0)</f>
        <v>0</v>
      </c>
      <c r="AK481" s="14">
        <f>IF(AVANZA[[#This Row],[Producto]]="TRIO",1,0)</f>
        <v>0</v>
      </c>
      <c r="AL481" t="s">
        <v>221</v>
      </c>
      <c r="AM481">
        <v>-1</v>
      </c>
      <c r="AN481">
        <v>-1</v>
      </c>
      <c r="AO481" t="s">
        <v>16829</v>
      </c>
      <c r="AP481" s="1">
        <v>46151.349050925928</v>
      </c>
      <c r="AQ481">
        <v>-1</v>
      </c>
      <c r="AR481" t="s">
        <v>16830</v>
      </c>
      <c r="AS481">
        <v>-1</v>
      </c>
      <c r="AT481">
        <v>-1</v>
      </c>
      <c r="AU481">
        <v>-1</v>
      </c>
      <c r="AV481">
        <v>-1</v>
      </c>
      <c r="AW481">
        <v>-1</v>
      </c>
      <c r="AX481" t="s">
        <v>224</v>
      </c>
      <c r="AY481">
        <v>-1</v>
      </c>
      <c r="AZ481">
        <v>2026</v>
      </c>
      <c r="BA481">
        <v>5</v>
      </c>
      <c r="BB481">
        <v>11</v>
      </c>
      <c r="BC481">
        <v>-1</v>
      </c>
      <c r="BD481" t="s">
        <v>225</v>
      </c>
      <c r="BE481">
        <v>-1</v>
      </c>
      <c r="BF481">
        <v>20001624667617</v>
      </c>
      <c r="BG481" t="s">
        <v>319</v>
      </c>
      <c r="BH481" t="s">
        <v>320</v>
      </c>
      <c r="BI481" t="s">
        <v>16831</v>
      </c>
      <c r="BJ481">
        <v>-1</v>
      </c>
      <c r="BK481">
        <v>-1</v>
      </c>
      <c r="BL481">
        <v>-1</v>
      </c>
      <c r="BM481" t="s">
        <v>229</v>
      </c>
      <c r="BN481" t="s">
        <v>230</v>
      </c>
      <c r="BO481" t="s">
        <v>16832</v>
      </c>
      <c r="BP481" t="s">
        <v>380</v>
      </c>
      <c r="BQ481">
        <v>2026</v>
      </c>
      <c r="BR481">
        <v>5</v>
      </c>
      <c r="BS481">
        <v>9</v>
      </c>
      <c r="BT481" s="1">
        <v>46153.359618055554</v>
      </c>
      <c r="BU481" t="s">
        <v>233</v>
      </c>
      <c r="BV481" s="2">
        <v>46153</v>
      </c>
      <c r="BW481" t="s">
        <v>234</v>
      </c>
      <c r="BX481" s="2">
        <v>46151</v>
      </c>
      <c r="BY481" s="2">
        <v>46153</v>
      </c>
      <c r="BZ481" t="s">
        <v>235</v>
      </c>
      <c r="CA481" t="s">
        <v>297</v>
      </c>
      <c r="CB481" t="s">
        <v>297</v>
      </c>
      <c r="CC481" t="s">
        <v>16833</v>
      </c>
      <c r="CD481" t="s">
        <v>3462</v>
      </c>
      <c r="CE481">
        <v>-1</v>
      </c>
      <c r="CF481" t="s">
        <v>300</v>
      </c>
      <c r="CG481" t="s">
        <v>301</v>
      </c>
      <c r="CH481" t="s">
        <v>242</v>
      </c>
      <c r="CI481">
        <v>73211780</v>
      </c>
      <c r="CJ481" t="s">
        <v>244</v>
      </c>
      <c r="CK481" t="s">
        <v>245</v>
      </c>
      <c r="CL481" t="s">
        <v>246</v>
      </c>
      <c r="CM481" t="s">
        <v>247</v>
      </c>
      <c r="CN481" t="s">
        <v>248</v>
      </c>
      <c r="CT481" t="s">
        <v>304</v>
      </c>
      <c r="CU481" t="s">
        <v>225</v>
      </c>
      <c r="CW481" t="s">
        <v>319</v>
      </c>
      <c r="CX481" t="s">
        <v>320</v>
      </c>
      <c r="DA481" t="s">
        <v>250</v>
      </c>
      <c r="DB481">
        <v>-1</v>
      </c>
      <c r="DF481" t="s">
        <v>251</v>
      </c>
      <c r="DJ481" t="s">
        <v>252</v>
      </c>
      <c r="DK481" t="s">
        <v>253</v>
      </c>
      <c r="DL481" t="s">
        <v>254</v>
      </c>
      <c r="DN481" t="s">
        <v>255</v>
      </c>
      <c r="DR481" t="s">
        <v>256</v>
      </c>
      <c r="DS481" t="s">
        <v>244</v>
      </c>
      <c r="DT481" t="s">
        <v>243</v>
      </c>
      <c r="DV481">
        <v>1</v>
      </c>
      <c r="DW481" t="s">
        <v>283</v>
      </c>
      <c r="ED481" s="2">
        <v>46153</v>
      </c>
      <c r="EE481" t="s">
        <v>306</v>
      </c>
      <c r="EF481">
        <v>16</v>
      </c>
      <c r="EP481" t="s">
        <v>258</v>
      </c>
      <c r="ES481" t="s">
        <v>2484</v>
      </c>
      <c r="FA481" t="s">
        <v>245</v>
      </c>
      <c r="FB481" t="s">
        <v>308</v>
      </c>
      <c r="FD481" t="s">
        <v>308</v>
      </c>
      <c r="FE481" t="s">
        <v>309</v>
      </c>
      <c r="FF481" t="s">
        <v>309</v>
      </c>
      <c r="FK481" t="s">
        <v>263</v>
      </c>
      <c r="FL481" t="s">
        <v>16834</v>
      </c>
      <c r="FN481" t="s">
        <v>248</v>
      </c>
      <c r="FO481" t="s">
        <v>265</v>
      </c>
      <c r="FR481">
        <v>94990</v>
      </c>
      <c r="GB481" t="s">
        <v>266</v>
      </c>
      <c r="GC481" t="s">
        <v>225</v>
      </c>
      <c r="GD481">
        <v>0</v>
      </c>
      <c r="GF481">
        <v>0</v>
      </c>
      <c r="GG481">
        <v>25423</v>
      </c>
      <c r="GI481">
        <v>94990</v>
      </c>
      <c r="GJ481">
        <v>0</v>
      </c>
      <c r="GL481">
        <v>0</v>
      </c>
      <c r="GM481">
        <v>113038</v>
      </c>
      <c r="GS481" t="s">
        <v>267</v>
      </c>
      <c r="GT481" s="2">
        <v>44895</v>
      </c>
      <c r="GU481" t="s">
        <v>268</v>
      </c>
      <c r="GV481" t="s">
        <v>335</v>
      </c>
      <c r="GW481" t="s">
        <v>394</v>
      </c>
      <c r="GZ481" t="s">
        <v>395</v>
      </c>
      <c r="HA481" t="s">
        <v>274</v>
      </c>
      <c r="HB481" t="s">
        <v>312</v>
      </c>
      <c r="HC481" t="s">
        <v>312</v>
      </c>
      <c r="HD481" t="s">
        <v>313</v>
      </c>
      <c r="HE481" t="s">
        <v>230</v>
      </c>
      <c r="HF481" t="s">
        <v>14281</v>
      </c>
      <c r="HR481" t="s">
        <v>278</v>
      </c>
      <c r="HV481">
        <v>94990</v>
      </c>
      <c r="HW481" t="s">
        <v>281</v>
      </c>
      <c r="HY481">
        <v>0</v>
      </c>
      <c r="HZ481">
        <v>0</v>
      </c>
      <c r="IA481" t="s">
        <v>281</v>
      </c>
      <c r="IB481" t="s">
        <v>281</v>
      </c>
      <c r="IE481" t="s">
        <v>283</v>
      </c>
      <c r="IF481" t="s">
        <v>283</v>
      </c>
      <c r="IG481" t="s">
        <v>283</v>
      </c>
      <c r="IH481" t="s">
        <v>284</v>
      </c>
      <c r="II481" t="s">
        <v>285</v>
      </c>
      <c r="IJ481" t="s">
        <v>286</v>
      </c>
      <c r="IK481" t="s">
        <v>278</v>
      </c>
      <c r="IL481" t="s">
        <v>287</v>
      </c>
      <c r="IM481" t="s">
        <v>288</v>
      </c>
      <c r="IN481" t="s">
        <v>289</v>
      </c>
      <c r="IP481" t="s">
        <v>290</v>
      </c>
      <c r="IQ481" t="s">
        <v>284</v>
      </c>
      <c r="IS481" t="s">
        <v>291</v>
      </c>
      <c r="IT481" t="s">
        <v>453</v>
      </c>
      <c r="IU481" t="s">
        <v>454</v>
      </c>
      <c r="IV481" t="s">
        <v>434</v>
      </c>
      <c r="IW481" t="s">
        <v>318</v>
      </c>
      <c r="IY481" t="s">
        <v>281</v>
      </c>
    </row>
    <row r="482" spans="1:259" x14ac:dyDescent="0.3">
      <c r="A482" s="14">
        <f>DAY(AVANZA[[#This Row],[FechaSeguimiento]])</f>
        <v>11</v>
      </c>
      <c r="B482" s="14">
        <f>MONTH(AVANZA[[#This Row],[FechaSeguimiento]])</f>
        <v>5</v>
      </c>
      <c r="C482"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482" t="str">
        <f>LOWER(IFERROR(VLOOKUP(AVANZA[[#This Row],[ID_Peticion]],CANCELADAS[#All],2,0),""))</f>
        <v/>
      </c>
      <c r="E482" t="str">
        <f>LOWER(IFERROR(VLOOKUP(AVANZA[[#This Row],[ID_Peticion]],CANCELADAS[#All],3,0),""))</f>
        <v/>
      </c>
      <c r="F482" t="str">
        <f>LOWER(IF(AVANZA[[#This Row],[CEDULA CLIENTE]]&lt;&gt;""," CC: " &amp; COUNTIFS(AVANZA[CEDULA CLIENTE],AVANZA[[#This Row],[CEDULA CLIENTE]]),"")&amp; IF(AVANZA[[#This Row],[Direccion]]&lt;&gt;""," DIR: " &amp; COUNTIFS(AVANZA[Direccion],AVANZA[[#This Row],[Direccion]]),""))</f>
        <v xml:space="preserve"> dir: 1</v>
      </c>
      <c r="G482" t="str">
        <f>IFERROR(VLOOKUP(AVANZA[[#This Row],[Cedula_Vendedor_Atis]],PLANTA[[#All],[CEDULA]:[LINEA]],3,0),"No Cruza")</f>
        <v>Marisol Avella</v>
      </c>
      <c r="H482" t="str">
        <f>IFERROR(VLOOKUP(AVANZA[[#This Row],[Cedula_Vendedor_Atis]],PLANTA[[#All],[CEDULA]:[LINEA]],4,0),"No Cruza")</f>
        <v>Fija</v>
      </c>
      <c r="I482" t="str">
        <f>LOWER(IF(AVANZA[[#This Row],[ATRIBUIBLE]]="",AVANZA[[#This Row],[Variable]],AVANZA[[#This Row],[ATRIBUIBLE]]))</f>
        <v>terminada</v>
      </c>
      <c r="J482" s="14">
        <f>IF(AVANZA[[#This Row],[Variable]]=AVANZA[[#Headers],[TERMINADA]],1,0)</f>
        <v>1</v>
      </c>
      <c r="K482" s="14">
        <f>IF(AVANZA[[#This Row],[Variable]]=AVANZA[[#Headers],[ANULADA]],1,0)</f>
        <v>0</v>
      </c>
      <c r="L482" s="14">
        <f>IF(AVANZA[[#This Row],[Variable]]=AVANZA[[#Headers],[PENDIENTE]],1,0)</f>
        <v>0</v>
      </c>
      <c r="M482" s="14">
        <f>IF(AVANZA[[#This Row],[ESTADO AGENDA]]="AGENDADA",1,0)</f>
        <v>0</v>
      </c>
      <c r="N482" s="14">
        <f>IF(AVANZA[[#This Row],[ESTADO AGENDA]]="PENDIENTE DE AGENDAR",1,0)</f>
        <v>0</v>
      </c>
      <c r="O482" s="14">
        <f>IF(AVANZA[[#This Row],[ESTADO AGENDA]]="SUSPENDIDA",1,0)</f>
        <v>0</v>
      </c>
      <c r="P482" t="str" cm="1">
        <f t="array" ref="P482">_xlfn.XLOOKUP(AVANZA[[#This Row],[Num_Agrupacion_Pet_Atis]],Tabla1[[#All],[Numero_de_actuacion]],Tabla1[[#All],[Estado_de_la_orden]],"",0)</f>
        <v/>
      </c>
      <c r="Q482" s="2" t="str" cm="1">
        <f t="array" ref="Q482">_xlfn.XLOOKUP(AVANZA[[#This Row],[Num_Agrupacion_Pet_Atis]],Tabla1[[#All],[Numero_de_actuacion]],Tabla1[[#All],[Fecha_de_la_cita]],"",0)</f>
        <v/>
      </c>
      <c r="R482" t="str" cm="1">
        <f t="array" ref="R482">_xlfn.XLOOKUP(AVANZA[[#This Row],[Num_Agrupacion_Pet_Atis]],Tabla1[[#All],[Numero_de_actuacion]],Tabla1[[#All],[Franja_horaria_de_la_cita]],"",0)</f>
        <v/>
      </c>
      <c r="S482" s="14" t="str">
        <f>IFERROR(DAY(AVANZA[[#This Row],[FECHA AGENDA]]),"")</f>
        <v/>
      </c>
      <c r="T482" s="14" t="str">
        <f>IFERROR(MONTH(AVANZA[[#This Row],[FECHA AGENDA]]),"")</f>
        <v/>
      </c>
      <c r="U482" t="str" cm="1">
        <f t="array" ref="U482">_xlfn.XLOOKUP(AVANZA[[#This Row],[Num_Agrupacion_Pet_Atis]],Tabla1[[#All],[Numero_de_actuacion]],Tabla1[[#All],[Motivo_de_suspension]],"",0)</f>
        <v/>
      </c>
      <c r="V482" s="2" t="str" cm="1">
        <f t="array" ref="V482">_xlfn.XLOOKUP(AVANZA[[#This Row],[Num_Agrupacion_Pet_Atis]],Tabla1[[#All],[Numero_de_actuacion]],Tabla1[[#All],[No_identificacion_cliente]],"",0)</f>
        <v/>
      </c>
      <c r="W482" s="2" t="str" cm="1">
        <f t="array" ref="W482">_xlfn.XLOOKUP(AVANZA[[#This Row],[Num_Agrupacion_Pet_Atis]],Tabla1[[#All],[Numero_de_actuacion]],Tabla1[[#All],[Movil_de_contacto]],"",0)</f>
        <v/>
      </c>
      <c r="X482" s="14">
        <f>IF(OR(AVANZA[[#This Row],[ESTADO LEG]]="Legalizada grabacion",AVANZA[[#This Row],[ESTADO LEG]]="Legalizada aut"),1,0)</f>
        <v>0</v>
      </c>
      <c r="Y482" s="14">
        <f>IF(OR(AVANZA[[#This Row],[ESTADO LEG]]="pdte legalizar",AVANZA[[#This Row],[ESTADO LEG]]="No cruza"),1,0)</f>
        <v>1</v>
      </c>
      <c r="Z482" t="str" cm="1">
        <f t="array" ref="Z482">IF(AVANZA[[#This Row],[Variable]]="Terminada",LOWER(_xlfn.XLOOKUP(AVANZA[[#This Row],[ID_Peticion]],Tabla6[[#All],[NUM_PETICION]],Tabla6[[#All],[ESTADO_LEG]],"NO CRUZA",0)),AVANZA[[#This Row],[Variable]])</f>
        <v>pdte legalizar</v>
      </c>
      <c r="AA482" cm="1">
        <f t="array" ref="AA482">_xlfn.XLOOKUP(AVANZA[[#This Row],[ID_Peticion]],Tabla6[[#All],[NUM_PETICION]],Tabla6[[#All],[DIF_DIAS]],"",0)</f>
        <v>2</v>
      </c>
      <c r="AB482" s="2" cm="1">
        <f t="array" ref="AB482">IFERROR(_xlfn.XLOOKUP(AVANZA[[#This Row],[ID_Peticion]],Tabla6[[#All],[NUM_PETICION]],Tabla6[[#All],[FEC_LEGAL]],"",0),"")</f>
        <v>0</v>
      </c>
      <c r="AC482" s="14">
        <f ca="1">IF(AVANZA[[#This Row],[FECHA LEG]]&lt;&gt;0,IFERROR(AVANZA[[#This Row],[FECHA LEG]]-AVANZA[[#This Row],[FechaIniEstadoSubPetAtis]],0),TODAY()-AVANZA[[#This Row],[FechaIniEstadoSubPetAtis]])</f>
        <v>6</v>
      </c>
      <c r="AD482" s="35" t="str">
        <f ca="1">IF(AVANZA[[#This Row],[FINAL Vs LG]]&lt;&gt;0,IF(AVANZA[[#This Row],[FINAL Vs LG]]&lt;7.1,"100%",IF(AND(AVANZA[[#This Row],[FINAL Vs LG]]&gt;7.1,AVANZA[[#This Row],[FINAL Vs LG]]&lt;11.1),"50%","0%")),0)</f>
        <v>100%</v>
      </c>
      <c r="AE482" s="14">
        <f ca="1">VLOOKUP(DAY(TODAY()),BACK!F:G,2,0)</f>
        <v>14</v>
      </c>
      <c r="AF482" s="14">
        <f>BACK!$I$2</f>
        <v>24</v>
      </c>
      <c r="AG482" s="14">
        <f>IF(AVANZA[[#This Row],[Oferta_empaquetada_comisiones]]="SI",1,0)</f>
        <v>0</v>
      </c>
      <c r="AH482" s="36">
        <f>IF(AVANZA[[#This Row],[Variable]]="TERMINADA",IFERROR(VLOOKUP(AVANZA[[#This Row],[SUPERVISOR]],Tabla2[#All],4,0),0),)</f>
        <v>3.5</v>
      </c>
      <c r="AI482" s="14">
        <f>IF(AVANZA[[#This Row],[Producto]]="BA",1,0)</f>
        <v>1</v>
      </c>
      <c r="AJ482" s="14">
        <f>IF(AVANZA[[#This Row],[Producto]]="DUO",1,0)</f>
        <v>0</v>
      </c>
      <c r="AK482" s="14">
        <f>IF(AVANZA[[#This Row],[Producto]]="TRIO",1,0)</f>
        <v>0</v>
      </c>
      <c r="AL482" t="s">
        <v>221</v>
      </c>
      <c r="AM482">
        <v>-1</v>
      </c>
      <c r="AN482">
        <v>-1</v>
      </c>
      <c r="AO482" t="s">
        <v>16835</v>
      </c>
      <c r="AP482" s="1">
        <v>46153.38386574074</v>
      </c>
      <c r="AQ482">
        <v>-1</v>
      </c>
      <c r="AR482" t="s">
        <v>16836</v>
      </c>
      <c r="AS482">
        <v>-1</v>
      </c>
      <c r="AT482">
        <v>-1</v>
      </c>
      <c r="AU482">
        <v>-1</v>
      </c>
      <c r="AV482">
        <v>-1</v>
      </c>
      <c r="AW482">
        <v>-1</v>
      </c>
      <c r="AX482" t="s">
        <v>224</v>
      </c>
      <c r="AY482">
        <v>-1</v>
      </c>
      <c r="AZ482">
        <v>2026</v>
      </c>
      <c r="BA482">
        <v>5</v>
      </c>
      <c r="BB482">
        <v>11</v>
      </c>
      <c r="BC482">
        <v>-1</v>
      </c>
      <c r="BD482" t="s">
        <v>225</v>
      </c>
      <c r="BE482">
        <v>-1</v>
      </c>
      <c r="BF482">
        <v>20001625761424</v>
      </c>
      <c r="BG482" t="s">
        <v>226</v>
      </c>
      <c r="BH482" t="s">
        <v>227</v>
      </c>
      <c r="BI482" t="s">
        <v>16837</v>
      </c>
      <c r="BJ482">
        <v>-1</v>
      </c>
      <c r="BK482">
        <v>-1</v>
      </c>
      <c r="BL482">
        <v>-1</v>
      </c>
      <c r="BM482" t="s">
        <v>229</v>
      </c>
      <c r="BN482" t="s">
        <v>230</v>
      </c>
      <c r="BO482" t="s">
        <v>16838</v>
      </c>
      <c r="BP482" t="s">
        <v>232</v>
      </c>
      <c r="BQ482">
        <v>2026</v>
      </c>
      <c r="BR482">
        <v>5</v>
      </c>
      <c r="BS482">
        <v>11</v>
      </c>
      <c r="BT482" s="1">
        <v>46153.576747685183</v>
      </c>
      <c r="BU482" t="s">
        <v>233</v>
      </c>
      <c r="BV482" s="2">
        <v>46153</v>
      </c>
      <c r="BW482" t="s">
        <v>234</v>
      </c>
      <c r="BX482" s="2">
        <v>46153</v>
      </c>
      <c r="BY482" s="2">
        <v>46153</v>
      </c>
      <c r="BZ482" t="s">
        <v>235</v>
      </c>
      <c r="CA482" t="s">
        <v>297</v>
      </c>
      <c r="CB482" t="s">
        <v>297</v>
      </c>
      <c r="CC482" t="s">
        <v>16839</v>
      </c>
      <c r="CD482" t="s">
        <v>3465</v>
      </c>
      <c r="CE482">
        <v>-1</v>
      </c>
      <c r="CF482" t="s">
        <v>300</v>
      </c>
      <c r="CG482" t="s">
        <v>301</v>
      </c>
      <c r="CH482" t="s">
        <v>242</v>
      </c>
      <c r="CI482">
        <v>73211780</v>
      </c>
      <c r="CJ482" t="s">
        <v>244</v>
      </c>
      <c r="CK482" t="s">
        <v>245</v>
      </c>
      <c r="CL482" t="s">
        <v>246</v>
      </c>
      <c r="CM482" t="s">
        <v>247</v>
      </c>
      <c r="CN482" t="s">
        <v>248</v>
      </c>
      <c r="CT482" t="s">
        <v>386</v>
      </c>
      <c r="CU482" t="s">
        <v>225</v>
      </c>
      <c r="CW482" t="s">
        <v>226</v>
      </c>
      <c r="CX482" t="s">
        <v>227</v>
      </c>
      <c r="DA482" t="s">
        <v>250</v>
      </c>
      <c r="DB482">
        <v>-1</v>
      </c>
      <c r="DF482" t="s">
        <v>251</v>
      </c>
      <c r="DJ482" t="s">
        <v>252</v>
      </c>
      <c r="DK482" t="s">
        <v>253</v>
      </c>
      <c r="DL482" t="s">
        <v>254</v>
      </c>
      <c r="DN482" t="s">
        <v>255</v>
      </c>
      <c r="DR482" t="s">
        <v>256</v>
      </c>
      <c r="DS482" t="s">
        <v>244</v>
      </c>
      <c r="DT482" t="s">
        <v>243</v>
      </c>
      <c r="DV482">
        <v>1</v>
      </c>
      <c r="DW482" t="s">
        <v>283</v>
      </c>
      <c r="ED482" s="2">
        <v>46153</v>
      </c>
      <c r="EE482" t="s">
        <v>361</v>
      </c>
      <c r="EF482">
        <v>23</v>
      </c>
      <c r="EP482" t="s">
        <v>258</v>
      </c>
      <c r="ES482" t="s">
        <v>3009</v>
      </c>
      <c r="EZ482" t="s">
        <v>14257</v>
      </c>
      <c r="FA482" t="s">
        <v>245</v>
      </c>
      <c r="FB482" t="s">
        <v>308</v>
      </c>
      <c r="FD482" t="s">
        <v>308</v>
      </c>
      <c r="FE482" t="s">
        <v>309</v>
      </c>
      <c r="FF482" t="s">
        <v>309</v>
      </c>
      <c r="FK482" t="s">
        <v>263</v>
      </c>
      <c r="FL482" t="s">
        <v>16840</v>
      </c>
      <c r="FN482" t="s">
        <v>248</v>
      </c>
      <c r="FO482" t="s">
        <v>265</v>
      </c>
      <c r="FR482">
        <v>85900</v>
      </c>
      <c r="GB482" t="s">
        <v>266</v>
      </c>
      <c r="GC482" t="s">
        <v>225</v>
      </c>
      <c r="GD482">
        <v>0</v>
      </c>
      <c r="GF482">
        <v>0</v>
      </c>
      <c r="GG482">
        <v>25421</v>
      </c>
      <c r="GI482">
        <v>85900</v>
      </c>
      <c r="GJ482">
        <v>0</v>
      </c>
      <c r="GL482">
        <v>0</v>
      </c>
      <c r="GM482">
        <v>102221</v>
      </c>
      <c r="GS482" t="s">
        <v>267</v>
      </c>
      <c r="GT482" s="2">
        <v>44804</v>
      </c>
      <c r="GU482" t="s">
        <v>268</v>
      </c>
      <c r="GV482" t="s">
        <v>311</v>
      </c>
      <c r="GW482" t="s">
        <v>270</v>
      </c>
      <c r="GX482" t="s">
        <v>271</v>
      </c>
      <c r="GY482" t="s">
        <v>272</v>
      </c>
      <c r="GZ482" t="s">
        <v>273</v>
      </c>
      <c r="HA482" t="s">
        <v>336</v>
      </c>
      <c r="HC482" t="s">
        <v>337</v>
      </c>
      <c r="HE482" t="s">
        <v>230</v>
      </c>
      <c r="HF482" t="s">
        <v>14292</v>
      </c>
      <c r="HG482" t="s">
        <v>277</v>
      </c>
      <c r="HR482" t="s">
        <v>278</v>
      </c>
      <c r="HV482">
        <v>85900</v>
      </c>
      <c r="HW482" t="s">
        <v>279</v>
      </c>
      <c r="HX482" t="s">
        <v>280</v>
      </c>
      <c r="HY482">
        <v>103568</v>
      </c>
      <c r="HZ482">
        <v>17668</v>
      </c>
      <c r="IA482" t="s">
        <v>279</v>
      </c>
      <c r="IB482" t="s">
        <v>281</v>
      </c>
      <c r="ID482" t="s">
        <v>282</v>
      </c>
      <c r="IE482" t="s">
        <v>283</v>
      </c>
      <c r="IF482" t="s">
        <v>283</v>
      </c>
      <c r="IG482" t="s">
        <v>283</v>
      </c>
      <c r="IH482" t="s">
        <v>284</v>
      </c>
      <c r="II482" t="s">
        <v>285</v>
      </c>
      <c r="IJ482" t="s">
        <v>286</v>
      </c>
      <c r="IK482" t="s">
        <v>278</v>
      </c>
      <c r="IL482" t="s">
        <v>287</v>
      </c>
      <c r="IM482" t="s">
        <v>288</v>
      </c>
      <c r="IN482" t="s">
        <v>289</v>
      </c>
      <c r="IP482" t="s">
        <v>290</v>
      </c>
      <c r="IQ482" t="s">
        <v>284</v>
      </c>
      <c r="IS482" t="s">
        <v>291</v>
      </c>
      <c r="IY482" t="s">
        <v>281</v>
      </c>
    </row>
    <row r="483" spans="1:259" x14ac:dyDescent="0.3">
      <c r="A483" s="14">
        <f>DAY(AVANZA[[#This Row],[FechaSeguimiento]])</f>
        <v>11</v>
      </c>
      <c r="B483" s="14">
        <f>MONTH(AVANZA[[#This Row],[FechaSeguimiento]])</f>
        <v>5</v>
      </c>
      <c r="C483"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483" t="str">
        <f>LOWER(IFERROR(VLOOKUP(AVANZA[[#This Row],[ID_Peticion]],CANCELADAS[#All],2,0),""))</f>
        <v/>
      </c>
      <c r="E483" t="str">
        <f>LOWER(IFERROR(VLOOKUP(AVANZA[[#This Row],[ID_Peticion]],CANCELADAS[#All],3,0),""))</f>
        <v/>
      </c>
      <c r="F483" t="str">
        <f>LOWER(IF(AVANZA[[#This Row],[CEDULA CLIENTE]]&lt;&gt;""," CC: " &amp; COUNTIFS(AVANZA[CEDULA CLIENTE],AVANZA[[#This Row],[CEDULA CLIENTE]]),"")&amp; IF(AVANZA[[#This Row],[Direccion]]&lt;&gt;""," DIR: " &amp; COUNTIFS(AVANZA[Direccion],AVANZA[[#This Row],[Direccion]]),""))</f>
        <v xml:space="preserve"> dir: 1</v>
      </c>
      <c r="G483" t="str">
        <f>IFERROR(VLOOKUP(AVANZA[[#This Row],[Cedula_Vendedor_Atis]],PLANTA[[#All],[CEDULA]:[LINEA]],3,0),"No Cruza")</f>
        <v>Marisol Avella</v>
      </c>
      <c r="H483" t="str">
        <f>IFERROR(VLOOKUP(AVANZA[[#This Row],[Cedula_Vendedor_Atis]],PLANTA[[#All],[CEDULA]:[LINEA]],4,0),"No Cruza")</f>
        <v>Fija</v>
      </c>
      <c r="I483" t="str">
        <f>LOWER(IF(AVANZA[[#This Row],[ATRIBUIBLE]]="",AVANZA[[#This Row],[Variable]],AVANZA[[#This Row],[ATRIBUIBLE]]))</f>
        <v>terminada</v>
      </c>
      <c r="J483" s="14">
        <f>IF(AVANZA[[#This Row],[Variable]]=AVANZA[[#Headers],[TERMINADA]],1,0)</f>
        <v>1</v>
      </c>
      <c r="K483" s="14">
        <f>IF(AVANZA[[#This Row],[Variable]]=AVANZA[[#Headers],[ANULADA]],1,0)</f>
        <v>0</v>
      </c>
      <c r="L483" s="14">
        <f>IF(AVANZA[[#This Row],[Variable]]=AVANZA[[#Headers],[PENDIENTE]],1,0)</f>
        <v>0</v>
      </c>
      <c r="M483" s="14">
        <f>IF(AVANZA[[#This Row],[ESTADO AGENDA]]="AGENDADA",1,0)</f>
        <v>0</v>
      </c>
      <c r="N483" s="14">
        <f>IF(AVANZA[[#This Row],[ESTADO AGENDA]]="PENDIENTE DE AGENDAR",1,0)</f>
        <v>0</v>
      </c>
      <c r="O483" s="14">
        <f>IF(AVANZA[[#This Row],[ESTADO AGENDA]]="SUSPENDIDA",1,0)</f>
        <v>0</v>
      </c>
      <c r="P483" t="str" cm="1">
        <f t="array" ref="P483">_xlfn.XLOOKUP(AVANZA[[#This Row],[Num_Agrupacion_Pet_Atis]],Tabla1[[#All],[Numero_de_actuacion]],Tabla1[[#All],[Estado_de_la_orden]],"",0)</f>
        <v/>
      </c>
      <c r="Q483" s="2" t="str" cm="1">
        <f t="array" ref="Q483">_xlfn.XLOOKUP(AVANZA[[#This Row],[Num_Agrupacion_Pet_Atis]],Tabla1[[#All],[Numero_de_actuacion]],Tabla1[[#All],[Fecha_de_la_cita]],"",0)</f>
        <v/>
      </c>
      <c r="R483" t="str" cm="1">
        <f t="array" ref="R483">_xlfn.XLOOKUP(AVANZA[[#This Row],[Num_Agrupacion_Pet_Atis]],Tabla1[[#All],[Numero_de_actuacion]],Tabla1[[#All],[Franja_horaria_de_la_cita]],"",0)</f>
        <v/>
      </c>
      <c r="S483" s="14" t="str">
        <f>IFERROR(DAY(AVANZA[[#This Row],[FECHA AGENDA]]),"")</f>
        <v/>
      </c>
      <c r="T483" s="14" t="str">
        <f>IFERROR(MONTH(AVANZA[[#This Row],[FECHA AGENDA]]),"")</f>
        <v/>
      </c>
      <c r="U483" t="str" cm="1">
        <f t="array" ref="U483">_xlfn.XLOOKUP(AVANZA[[#This Row],[Num_Agrupacion_Pet_Atis]],Tabla1[[#All],[Numero_de_actuacion]],Tabla1[[#All],[Motivo_de_suspension]],"",0)</f>
        <v/>
      </c>
      <c r="V483" s="2" t="str" cm="1">
        <f t="array" ref="V483">_xlfn.XLOOKUP(AVANZA[[#This Row],[Num_Agrupacion_Pet_Atis]],Tabla1[[#All],[Numero_de_actuacion]],Tabla1[[#All],[No_identificacion_cliente]],"",0)</f>
        <v/>
      </c>
      <c r="W483" s="2" t="str" cm="1">
        <f t="array" ref="W483">_xlfn.XLOOKUP(AVANZA[[#This Row],[Num_Agrupacion_Pet_Atis]],Tabla1[[#All],[Numero_de_actuacion]],Tabla1[[#All],[Movil_de_contacto]],"",0)</f>
        <v/>
      </c>
      <c r="X483" s="14">
        <f>IF(OR(AVANZA[[#This Row],[ESTADO LEG]]="Legalizada grabacion",AVANZA[[#This Row],[ESTADO LEG]]="Legalizada aut"),1,0)</f>
        <v>0</v>
      </c>
      <c r="Y483" s="14">
        <f>IF(OR(AVANZA[[#This Row],[ESTADO LEG]]="pdte legalizar",AVANZA[[#This Row],[ESTADO LEG]]="No cruza"),1,0)</f>
        <v>1</v>
      </c>
      <c r="Z483" t="str" cm="1">
        <f t="array" ref="Z483">IF(AVANZA[[#This Row],[Variable]]="Terminada",LOWER(_xlfn.XLOOKUP(AVANZA[[#This Row],[ID_Peticion]],Tabla6[[#All],[NUM_PETICION]],Tabla6[[#All],[ESTADO_LEG]],"NO CRUZA",0)),AVANZA[[#This Row],[Variable]])</f>
        <v>pdte legalizar</v>
      </c>
      <c r="AA483" cm="1">
        <f t="array" ref="AA483">_xlfn.XLOOKUP(AVANZA[[#This Row],[ID_Peticion]],Tabla6[[#All],[NUM_PETICION]],Tabla6[[#All],[DIF_DIAS]],"",0)</f>
        <v>2</v>
      </c>
      <c r="AB483" s="2" cm="1">
        <f t="array" ref="AB483">IFERROR(_xlfn.XLOOKUP(AVANZA[[#This Row],[ID_Peticion]],Tabla6[[#All],[NUM_PETICION]],Tabla6[[#All],[FEC_LEGAL]],"",0),"")</f>
        <v>0</v>
      </c>
      <c r="AC483" s="14">
        <f ca="1">IF(AVANZA[[#This Row],[FECHA LEG]]&lt;&gt;0,IFERROR(AVANZA[[#This Row],[FECHA LEG]]-AVANZA[[#This Row],[FechaIniEstadoSubPetAtis]],0),TODAY()-AVANZA[[#This Row],[FechaIniEstadoSubPetAtis]])</f>
        <v>6</v>
      </c>
      <c r="AD483" s="35" t="str">
        <f ca="1">IF(AVANZA[[#This Row],[FINAL Vs LG]]&lt;&gt;0,IF(AVANZA[[#This Row],[FINAL Vs LG]]&lt;7.1,"100%",IF(AND(AVANZA[[#This Row],[FINAL Vs LG]]&gt;7.1,AVANZA[[#This Row],[FINAL Vs LG]]&lt;11.1),"50%","0%")),0)</f>
        <v>100%</v>
      </c>
      <c r="AE483" s="14">
        <f ca="1">VLOOKUP(DAY(TODAY()),BACK!F:G,2,0)</f>
        <v>14</v>
      </c>
      <c r="AF483" s="14">
        <f>BACK!$I$2</f>
        <v>24</v>
      </c>
      <c r="AG483" s="14">
        <f>IF(AVANZA[[#This Row],[Oferta_empaquetada_comisiones]]="SI",1,0)</f>
        <v>0</v>
      </c>
      <c r="AH483" s="36">
        <f>IF(AVANZA[[#This Row],[Variable]]="TERMINADA",IFERROR(VLOOKUP(AVANZA[[#This Row],[SUPERVISOR]],Tabla2[#All],4,0),0),)</f>
        <v>3.5</v>
      </c>
      <c r="AI483" s="14">
        <f>IF(AVANZA[[#This Row],[Producto]]="BA",1,0)</f>
        <v>1</v>
      </c>
      <c r="AJ483" s="14">
        <f>IF(AVANZA[[#This Row],[Producto]]="DUO",1,0)</f>
        <v>0</v>
      </c>
      <c r="AK483" s="14">
        <f>IF(AVANZA[[#This Row],[Producto]]="TRIO",1,0)</f>
        <v>0</v>
      </c>
      <c r="AL483" t="s">
        <v>221</v>
      </c>
      <c r="AM483">
        <v>-1</v>
      </c>
      <c r="AN483">
        <v>-1</v>
      </c>
      <c r="AO483" t="s">
        <v>16841</v>
      </c>
      <c r="AP483" s="1">
        <v>46149.604027777779</v>
      </c>
      <c r="AQ483">
        <v>-1</v>
      </c>
      <c r="AR483" t="s">
        <v>16842</v>
      </c>
      <c r="AS483">
        <v>-1</v>
      </c>
      <c r="AT483">
        <v>-1</v>
      </c>
      <c r="AU483">
        <v>-1</v>
      </c>
      <c r="AV483">
        <v>-1</v>
      </c>
      <c r="AW483">
        <v>-1</v>
      </c>
      <c r="AX483" t="s">
        <v>224</v>
      </c>
      <c r="AY483">
        <v>-1</v>
      </c>
      <c r="AZ483">
        <v>2026</v>
      </c>
      <c r="BA483">
        <v>5</v>
      </c>
      <c r="BB483">
        <v>11</v>
      </c>
      <c r="BC483">
        <v>-1</v>
      </c>
      <c r="BD483" t="s">
        <v>225</v>
      </c>
      <c r="BE483">
        <v>-1</v>
      </c>
      <c r="BF483">
        <v>20001624074410</v>
      </c>
      <c r="BG483" t="s">
        <v>319</v>
      </c>
      <c r="BH483" t="s">
        <v>320</v>
      </c>
      <c r="BI483" t="s">
        <v>16843</v>
      </c>
      <c r="BJ483">
        <v>-1</v>
      </c>
      <c r="BK483">
        <v>-1</v>
      </c>
      <c r="BL483">
        <v>-1</v>
      </c>
      <c r="BM483" t="s">
        <v>229</v>
      </c>
      <c r="BN483" t="s">
        <v>230</v>
      </c>
      <c r="BO483" t="s">
        <v>16844</v>
      </c>
      <c r="BP483" t="s">
        <v>380</v>
      </c>
      <c r="BQ483">
        <v>2026</v>
      </c>
      <c r="BR483">
        <v>5</v>
      </c>
      <c r="BS483">
        <v>7</v>
      </c>
      <c r="BT483" s="1">
        <v>46153.676747685182</v>
      </c>
      <c r="BU483" t="s">
        <v>233</v>
      </c>
      <c r="BV483" s="2">
        <v>46153</v>
      </c>
      <c r="BW483" t="s">
        <v>234</v>
      </c>
      <c r="BX483" s="2">
        <v>46149</v>
      </c>
      <c r="BY483" s="2">
        <v>46153</v>
      </c>
      <c r="BZ483" t="s">
        <v>235</v>
      </c>
      <c r="CA483" t="s">
        <v>297</v>
      </c>
      <c r="CB483" t="s">
        <v>297</v>
      </c>
      <c r="CC483" t="s">
        <v>16845</v>
      </c>
      <c r="CD483" t="s">
        <v>9684</v>
      </c>
      <c r="CE483">
        <v>-1</v>
      </c>
      <c r="CF483" t="s">
        <v>300</v>
      </c>
      <c r="CG483" t="s">
        <v>301</v>
      </c>
      <c r="CH483" t="s">
        <v>242</v>
      </c>
      <c r="CI483">
        <v>73211780</v>
      </c>
      <c r="CJ483" t="s">
        <v>244</v>
      </c>
      <c r="CK483" t="s">
        <v>245</v>
      </c>
      <c r="CL483" t="s">
        <v>246</v>
      </c>
      <c r="CM483" t="s">
        <v>247</v>
      </c>
      <c r="CN483" t="s">
        <v>248</v>
      </c>
      <c r="CT483" t="s">
        <v>304</v>
      </c>
      <c r="CU483" t="s">
        <v>225</v>
      </c>
      <c r="CW483" t="s">
        <v>319</v>
      </c>
      <c r="CX483" t="s">
        <v>320</v>
      </c>
      <c r="DA483" t="s">
        <v>250</v>
      </c>
      <c r="DB483">
        <v>-1</v>
      </c>
      <c r="DF483" t="s">
        <v>251</v>
      </c>
      <c r="DJ483" t="s">
        <v>252</v>
      </c>
      <c r="DK483" t="s">
        <v>253</v>
      </c>
      <c r="DL483" t="s">
        <v>254</v>
      </c>
      <c r="DN483" t="s">
        <v>255</v>
      </c>
      <c r="DR483" t="s">
        <v>256</v>
      </c>
      <c r="DS483" t="s">
        <v>244</v>
      </c>
      <c r="DT483" t="s">
        <v>243</v>
      </c>
      <c r="DV483">
        <v>1</v>
      </c>
      <c r="DW483" t="s">
        <v>283</v>
      </c>
      <c r="ED483" s="2">
        <v>46153</v>
      </c>
      <c r="EE483" t="s">
        <v>361</v>
      </c>
      <c r="EF483">
        <v>16</v>
      </c>
      <c r="EP483" t="s">
        <v>258</v>
      </c>
      <c r="ES483" t="s">
        <v>14298</v>
      </c>
      <c r="FA483" t="s">
        <v>245</v>
      </c>
      <c r="FB483" t="s">
        <v>308</v>
      </c>
      <c r="FD483" t="s">
        <v>308</v>
      </c>
      <c r="FE483" t="s">
        <v>309</v>
      </c>
      <c r="FF483" t="s">
        <v>309</v>
      </c>
      <c r="FK483" t="s">
        <v>263</v>
      </c>
      <c r="FL483" t="s">
        <v>16846</v>
      </c>
      <c r="FN483" t="s">
        <v>248</v>
      </c>
      <c r="FO483" t="s">
        <v>265</v>
      </c>
      <c r="FR483">
        <v>94990</v>
      </c>
      <c r="GB483" t="s">
        <v>266</v>
      </c>
      <c r="GC483" t="s">
        <v>225</v>
      </c>
      <c r="GD483">
        <v>0</v>
      </c>
      <c r="GF483">
        <v>0</v>
      </c>
      <c r="GG483">
        <v>25423</v>
      </c>
      <c r="GI483">
        <v>94990</v>
      </c>
      <c r="GJ483">
        <v>0</v>
      </c>
      <c r="GL483">
        <v>0</v>
      </c>
      <c r="GM483">
        <v>113038</v>
      </c>
      <c r="GS483" t="s">
        <v>267</v>
      </c>
      <c r="GT483" s="2">
        <v>45504</v>
      </c>
      <c r="GU483" t="s">
        <v>268</v>
      </c>
      <c r="GV483" t="s">
        <v>335</v>
      </c>
      <c r="GW483" t="s">
        <v>394</v>
      </c>
      <c r="GZ483" t="s">
        <v>395</v>
      </c>
      <c r="HA483" t="s">
        <v>274</v>
      </c>
      <c r="HB483" t="s">
        <v>312</v>
      </c>
      <c r="HC483" t="s">
        <v>312</v>
      </c>
      <c r="HD483" t="s">
        <v>313</v>
      </c>
      <c r="HE483" t="s">
        <v>230</v>
      </c>
      <c r="HF483" t="s">
        <v>16847</v>
      </c>
      <c r="HR483" t="s">
        <v>278</v>
      </c>
      <c r="HV483">
        <v>94990</v>
      </c>
      <c r="HW483" t="s">
        <v>281</v>
      </c>
      <c r="HY483">
        <v>0</v>
      </c>
      <c r="HZ483">
        <v>0</v>
      </c>
      <c r="IA483" t="s">
        <v>281</v>
      </c>
      <c r="IB483" t="s">
        <v>281</v>
      </c>
      <c r="IE483" t="s">
        <v>283</v>
      </c>
      <c r="IF483" t="s">
        <v>283</v>
      </c>
      <c r="IG483" t="s">
        <v>283</v>
      </c>
      <c r="IH483" t="s">
        <v>284</v>
      </c>
      <c r="II483" t="s">
        <v>285</v>
      </c>
      <c r="IJ483" t="s">
        <v>286</v>
      </c>
      <c r="IK483" t="s">
        <v>278</v>
      </c>
      <c r="IL483" t="s">
        <v>287</v>
      </c>
      <c r="IM483" t="s">
        <v>288</v>
      </c>
      <c r="IN483" t="s">
        <v>289</v>
      </c>
      <c r="IP483" t="s">
        <v>290</v>
      </c>
      <c r="IQ483" t="s">
        <v>284</v>
      </c>
      <c r="IS483" t="s">
        <v>291</v>
      </c>
      <c r="IT483" t="s">
        <v>453</v>
      </c>
      <c r="IU483" t="s">
        <v>583</v>
      </c>
      <c r="IV483" t="s">
        <v>434</v>
      </c>
      <c r="IW483" t="s">
        <v>318</v>
      </c>
      <c r="IY483" t="s">
        <v>281</v>
      </c>
    </row>
    <row r="484" spans="1:259" x14ac:dyDescent="0.3">
      <c r="A484" s="14">
        <f>DAY(AVANZA[[#This Row],[FechaSeguimiento]])</f>
        <v>11</v>
      </c>
      <c r="B484" s="14">
        <f>MONTH(AVANZA[[#This Row],[FechaSeguimiento]])</f>
        <v>5</v>
      </c>
      <c r="C484"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484" t="str">
        <f>LOWER(IFERROR(VLOOKUP(AVANZA[[#This Row],[ID_Peticion]],CANCELADAS[#All],2,0),""))</f>
        <v/>
      </c>
      <c r="E484" t="str">
        <f>LOWER(IFERROR(VLOOKUP(AVANZA[[#This Row],[ID_Peticion]],CANCELADAS[#All],3,0),""))</f>
        <v/>
      </c>
      <c r="F484" t="str">
        <f>LOWER(IF(AVANZA[[#This Row],[CEDULA CLIENTE]]&lt;&gt;""," CC: " &amp; COUNTIFS(AVANZA[CEDULA CLIENTE],AVANZA[[#This Row],[CEDULA CLIENTE]]),"")&amp; IF(AVANZA[[#This Row],[Direccion]]&lt;&gt;""," DIR: " &amp; COUNTIFS(AVANZA[Direccion],AVANZA[[#This Row],[Direccion]]),""))</f>
        <v xml:space="preserve"> dir: 1</v>
      </c>
      <c r="G484" t="str">
        <f>IFERROR(VLOOKUP(AVANZA[[#This Row],[Cedula_Vendedor_Atis]],PLANTA[[#All],[CEDULA]:[LINEA]],3,0),"No Cruza")</f>
        <v>Marisol Avella</v>
      </c>
      <c r="H484" t="str">
        <f>IFERROR(VLOOKUP(AVANZA[[#This Row],[Cedula_Vendedor_Atis]],PLANTA[[#All],[CEDULA]:[LINEA]],4,0),"No Cruza")</f>
        <v>Fija</v>
      </c>
      <c r="I484" t="str">
        <f>LOWER(IF(AVANZA[[#This Row],[ATRIBUIBLE]]="",AVANZA[[#This Row],[Variable]],AVANZA[[#This Row],[ATRIBUIBLE]]))</f>
        <v>terminada</v>
      </c>
      <c r="J484" s="14">
        <f>IF(AVANZA[[#This Row],[Variable]]=AVANZA[[#Headers],[TERMINADA]],1,0)</f>
        <v>1</v>
      </c>
      <c r="K484" s="14">
        <f>IF(AVANZA[[#This Row],[Variable]]=AVANZA[[#Headers],[ANULADA]],1,0)</f>
        <v>0</v>
      </c>
      <c r="L484" s="14">
        <f>IF(AVANZA[[#This Row],[Variable]]=AVANZA[[#Headers],[PENDIENTE]],1,0)</f>
        <v>0</v>
      </c>
      <c r="M484" s="14">
        <f>IF(AVANZA[[#This Row],[ESTADO AGENDA]]="AGENDADA",1,0)</f>
        <v>0</v>
      </c>
      <c r="N484" s="14">
        <f>IF(AVANZA[[#This Row],[ESTADO AGENDA]]="PENDIENTE DE AGENDAR",1,0)</f>
        <v>0</v>
      </c>
      <c r="O484" s="14">
        <f>IF(AVANZA[[#This Row],[ESTADO AGENDA]]="SUSPENDIDA",1,0)</f>
        <v>0</v>
      </c>
      <c r="P484" t="str" cm="1">
        <f t="array" ref="P484">_xlfn.XLOOKUP(AVANZA[[#This Row],[Num_Agrupacion_Pet_Atis]],Tabla1[[#All],[Numero_de_actuacion]],Tabla1[[#All],[Estado_de_la_orden]],"",0)</f>
        <v/>
      </c>
      <c r="Q484" s="2" t="str" cm="1">
        <f t="array" ref="Q484">_xlfn.XLOOKUP(AVANZA[[#This Row],[Num_Agrupacion_Pet_Atis]],Tabla1[[#All],[Numero_de_actuacion]],Tabla1[[#All],[Fecha_de_la_cita]],"",0)</f>
        <v/>
      </c>
      <c r="R484" t="str" cm="1">
        <f t="array" ref="R484">_xlfn.XLOOKUP(AVANZA[[#This Row],[Num_Agrupacion_Pet_Atis]],Tabla1[[#All],[Numero_de_actuacion]],Tabla1[[#All],[Franja_horaria_de_la_cita]],"",0)</f>
        <v/>
      </c>
      <c r="S484" s="14" t="str">
        <f>IFERROR(DAY(AVANZA[[#This Row],[FECHA AGENDA]]),"")</f>
        <v/>
      </c>
      <c r="T484" s="14" t="str">
        <f>IFERROR(MONTH(AVANZA[[#This Row],[FECHA AGENDA]]),"")</f>
        <v/>
      </c>
      <c r="U484" t="str" cm="1">
        <f t="array" ref="U484">_xlfn.XLOOKUP(AVANZA[[#This Row],[Num_Agrupacion_Pet_Atis]],Tabla1[[#All],[Numero_de_actuacion]],Tabla1[[#All],[Motivo_de_suspension]],"",0)</f>
        <v/>
      </c>
      <c r="V484" s="2" t="str" cm="1">
        <f t="array" ref="V484">_xlfn.XLOOKUP(AVANZA[[#This Row],[Num_Agrupacion_Pet_Atis]],Tabla1[[#All],[Numero_de_actuacion]],Tabla1[[#All],[No_identificacion_cliente]],"",0)</f>
        <v/>
      </c>
      <c r="W484" s="2" t="str" cm="1">
        <f t="array" ref="W484">_xlfn.XLOOKUP(AVANZA[[#This Row],[Num_Agrupacion_Pet_Atis]],Tabla1[[#All],[Numero_de_actuacion]],Tabla1[[#All],[Movil_de_contacto]],"",0)</f>
        <v/>
      </c>
      <c r="X484" s="14">
        <f>IF(OR(AVANZA[[#This Row],[ESTADO LEG]]="Legalizada grabacion",AVANZA[[#This Row],[ESTADO LEG]]="Legalizada aut"),1,0)</f>
        <v>0</v>
      </c>
      <c r="Y484" s="14">
        <f>IF(OR(AVANZA[[#This Row],[ESTADO LEG]]="pdte legalizar",AVANZA[[#This Row],[ESTADO LEG]]="No cruza"),1,0)</f>
        <v>1</v>
      </c>
      <c r="Z484" t="str" cm="1">
        <f t="array" ref="Z484">IF(AVANZA[[#This Row],[Variable]]="Terminada",LOWER(_xlfn.XLOOKUP(AVANZA[[#This Row],[ID_Peticion]],Tabla6[[#All],[NUM_PETICION]],Tabla6[[#All],[ESTADO_LEG]],"NO CRUZA",0)),AVANZA[[#This Row],[Variable]])</f>
        <v>pdte legalizar</v>
      </c>
      <c r="AA484" cm="1">
        <f t="array" ref="AA484">_xlfn.XLOOKUP(AVANZA[[#This Row],[ID_Peticion]],Tabla6[[#All],[NUM_PETICION]],Tabla6[[#All],[DIF_DIAS]],"",0)</f>
        <v>2</v>
      </c>
      <c r="AB484" s="2" cm="1">
        <f t="array" ref="AB484">IFERROR(_xlfn.XLOOKUP(AVANZA[[#This Row],[ID_Peticion]],Tabla6[[#All],[NUM_PETICION]],Tabla6[[#All],[FEC_LEGAL]],"",0),"")</f>
        <v>0</v>
      </c>
      <c r="AC484" s="14">
        <f ca="1">IF(AVANZA[[#This Row],[FECHA LEG]]&lt;&gt;0,IFERROR(AVANZA[[#This Row],[FECHA LEG]]-AVANZA[[#This Row],[FechaIniEstadoSubPetAtis]],0),TODAY()-AVANZA[[#This Row],[FechaIniEstadoSubPetAtis]])</f>
        <v>6</v>
      </c>
      <c r="AD484" s="35" t="str">
        <f ca="1">IF(AVANZA[[#This Row],[FINAL Vs LG]]&lt;&gt;0,IF(AVANZA[[#This Row],[FINAL Vs LG]]&lt;7.1,"100%",IF(AND(AVANZA[[#This Row],[FINAL Vs LG]]&gt;7.1,AVANZA[[#This Row],[FINAL Vs LG]]&lt;11.1),"50%","0%")),0)</f>
        <v>100%</v>
      </c>
      <c r="AE484" s="14">
        <f ca="1">VLOOKUP(DAY(TODAY()),BACK!F:G,2,0)</f>
        <v>14</v>
      </c>
      <c r="AF484" s="14">
        <f>BACK!$I$2</f>
        <v>24</v>
      </c>
      <c r="AG484" s="14">
        <f>IF(AVANZA[[#This Row],[Oferta_empaquetada_comisiones]]="SI",1,0)</f>
        <v>0</v>
      </c>
      <c r="AH484" s="36">
        <f>IF(AVANZA[[#This Row],[Variable]]="TERMINADA",IFERROR(VLOOKUP(AVANZA[[#This Row],[SUPERVISOR]],Tabla2[#All],4,0),0),)</f>
        <v>3.5</v>
      </c>
      <c r="AI484" s="14">
        <f>IF(AVANZA[[#This Row],[Producto]]="BA",1,0)</f>
        <v>0</v>
      </c>
      <c r="AJ484" s="14">
        <f>IF(AVANZA[[#This Row],[Producto]]="DUO",1,0)</f>
        <v>0</v>
      </c>
      <c r="AK484" s="14">
        <f>IF(AVANZA[[#This Row],[Producto]]="TRIO",1,0)</f>
        <v>1</v>
      </c>
      <c r="AL484" t="s">
        <v>870</v>
      </c>
      <c r="AM484">
        <v>-1</v>
      </c>
      <c r="AN484">
        <v>-1</v>
      </c>
      <c r="AO484" t="s">
        <v>16848</v>
      </c>
      <c r="AP484" s="1">
        <v>46151.574074074073</v>
      </c>
      <c r="AQ484">
        <v>-1</v>
      </c>
      <c r="AR484" t="s">
        <v>16849</v>
      </c>
      <c r="AS484">
        <v>-1</v>
      </c>
      <c r="AT484">
        <v>-1</v>
      </c>
      <c r="AU484">
        <v>-1</v>
      </c>
      <c r="AV484">
        <v>-1</v>
      </c>
      <c r="AW484">
        <v>-1</v>
      </c>
      <c r="AX484" t="s">
        <v>224</v>
      </c>
      <c r="AY484">
        <v>-1</v>
      </c>
      <c r="AZ484">
        <v>2026</v>
      </c>
      <c r="BA484">
        <v>5</v>
      </c>
      <c r="BB484">
        <v>11</v>
      </c>
      <c r="BC484">
        <v>-1</v>
      </c>
      <c r="BD484" t="s">
        <v>225</v>
      </c>
      <c r="BE484">
        <v>-1</v>
      </c>
      <c r="BF484">
        <v>20001624910943</v>
      </c>
      <c r="BG484" t="s">
        <v>611</v>
      </c>
      <c r="BH484" t="s">
        <v>612</v>
      </c>
      <c r="BI484" t="s">
        <v>16850</v>
      </c>
      <c r="BJ484">
        <v>-1</v>
      </c>
      <c r="BK484">
        <v>-1</v>
      </c>
      <c r="BL484">
        <v>-1</v>
      </c>
      <c r="BM484" t="s">
        <v>229</v>
      </c>
      <c r="BN484" t="s">
        <v>230</v>
      </c>
      <c r="BO484" t="s">
        <v>16851</v>
      </c>
      <c r="BP484" t="s">
        <v>380</v>
      </c>
      <c r="BQ484">
        <v>2026</v>
      </c>
      <c r="BR484">
        <v>5</v>
      </c>
      <c r="BS484">
        <v>9</v>
      </c>
      <c r="BT484" s="1">
        <v>46153.566319444442</v>
      </c>
      <c r="BU484" t="s">
        <v>233</v>
      </c>
      <c r="BV484" s="2">
        <v>46153</v>
      </c>
      <c r="BW484" t="s">
        <v>234</v>
      </c>
      <c r="BX484" s="2">
        <v>46151</v>
      </c>
      <c r="BY484" s="2">
        <v>46153</v>
      </c>
      <c r="BZ484" t="s">
        <v>235</v>
      </c>
      <c r="CA484" t="s">
        <v>297</v>
      </c>
      <c r="CB484" t="s">
        <v>297</v>
      </c>
      <c r="CC484" t="s">
        <v>16852</v>
      </c>
      <c r="CD484" t="s">
        <v>3448</v>
      </c>
      <c r="CE484">
        <v>-1</v>
      </c>
      <c r="CF484" t="s">
        <v>300</v>
      </c>
      <c r="CG484" t="s">
        <v>301</v>
      </c>
      <c r="CH484" t="s">
        <v>242</v>
      </c>
      <c r="CI484">
        <v>1015443152</v>
      </c>
      <c r="CJ484" t="s">
        <v>877</v>
      </c>
      <c r="CK484" t="s">
        <v>245</v>
      </c>
      <c r="CL484" t="s">
        <v>409</v>
      </c>
      <c r="CM484" t="s">
        <v>247</v>
      </c>
      <c r="CN484" t="s">
        <v>410</v>
      </c>
      <c r="CT484" t="s">
        <v>330</v>
      </c>
      <c r="CU484" t="s">
        <v>387</v>
      </c>
      <c r="CW484" t="s">
        <v>621</v>
      </c>
      <c r="CX484" t="s">
        <v>622</v>
      </c>
      <c r="DA484" t="s">
        <v>250</v>
      </c>
      <c r="DB484">
        <v>-1</v>
      </c>
      <c r="DF484" t="s">
        <v>251</v>
      </c>
      <c r="DJ484" t="s">
        <v>252</v>
      </c>
      <c r="DK484" t="s">
        <v>253</v>
      </c>
      <c r="DL484" t="s">
        <v>253</v>
      </c>
      <c r="DN484" t="s">
        <v>390</v>
      </c>
      <c r="DR484" t="s">
        <v>878</v>
      </c>
      <c r="DS484" t="s">
        <v>877</v>
      </c>
      <c r="DT484" t="s">
        <v>870</v>
      </c>
      <c r="DV484">
        <v>1</v>
      </c>
      <c r="DW484" t="s">
        <v>283</v>
      </c>
      <c r="ED484" s="2">
        <v>46153</v>
      </c>
      <c r="EE484" t="s">
        <v>306</v>
      </c>
      <c r="EF484">
        <v>16</v>
      </c>
      <c r="EP484" t="s">
        <v>258</v>
      </c>
      <c r="ES484" t="s">
        <v>249</v>
      </c>
      <c r="EZ484" t="s">
        <v>14219</v>
      </c>
      <c r="FA484" t="s">
        <v>245</v>
      </c>
      <c r="FB484" t="s">
        <v>308</v>
      </c>
      <c r="FD484" t="s">
        <v>308</v>
      </c>
      <c r="FE484" t="s">
        <v>309</v>
      </c>
      <c r="FF484" t="s">
        <v>309</v>
      </c>
      <c r="FK484" t="s">
        <v>263</v>
      </c>
      <c r="FL484" t="s">
        <v>16853</v>
      </c>
      <c r="FN484" t="s">
        <v>410</v>
      </c>
      <c r="FO484" t="s">
        <v>414</v>
      </c>
      <c r="FR484">
        <v>115041</v>
      </c>
      <c r="GB484" t="s">
        <v>266</v>
      </c>
      <c r="GC484" t="s">
        <v>387</v>
      </c>
      <c r="GD484">
        <v>23493</v>
      </c>
      <c r="GF484">
        <v>2353</v>
      </c>
      <c r="GG484">
        <v>25348</v>
      </c>
      <c r="GI484">
        <v>73235</v>
      </c>
      <c r="GJ484">
        <v>25357</v>
      </c>
      <c r="GL484">
        <v>39453</v>
      </c>
      <c r="GM484">
        <v>136898</v>
      </c>
      <c r="GS484" t="s">
        <v>267</v>
      </c>
      <c r="GT484" s="2">
        <v>43982</v>
      </c>
      <c r="GU484" t="s">
        <v>268</v>
      </c>
      <c r="GV484" t="s">
        <v>335</v>
      </c>
      <c r="GW484" t="s">
        <v>394</v>
      </c>
      <c r="GZ484" t="s">
        <v>395</v>
      </c>
      <c r="HA484" t="s">
        <v>1688</v>
      </c>
      <c r="HC484" t="s">
        <v>1689</v>
      </c>
      <c r="HE484" t="s">
        <v>230</v>
      </c>
      <c r="HF484" t="s">
        <v>14220</v>
      </c>
      <c r="HR484" t="s">
        <v>278</v>
      </c>
      <c r="HV484">
        <v>136900</v>
      </c>
      <c r="HW484" t="s">
        <v>279</v>
      </c>
      <c r="HX484" t="s">
        <v>570</v>
      </c>
      <c r="HY484">
        <v>115058.66800000001</v>
      </c>
      <c r="HZ484">
        <v>17.667999999999999</v>
      </c>
      <c r="IA484" t="s">
        <v>281</v>
      </c>
      <c r="IB484" t="s">
        <v>281</v>
      </c>
      <c r="IE484" t="s">
        <v>283</v>
      </c>
      <c r="IF484" t="s">
        <v>283</v>
      </c>
      <c r="IG484" t="s">
        <v>283</v>
      </c>
      <c r="IH484" t="s">
        <v>284</v>
      </c>
      <c r="II484" t="s">
        <v>285</v>
      </c>
      <c r="IJ484" t="s">
        <v>286</v>
      </c>
      <c r="IK484" t="s">
        <v>278</v>
      </c>
      <c r="IL484" t="s">
        <v>346</v>
      </c>
      <c r="IM484" t="s">
        <v>288</v>
      </c>
      <c r="IN484" t="s">
        <v>289</v>
      </c>
      <c r="IP484" t="s">
        <v>290</v>
      </c>
      <c r="IQ484" t="s">
        <v>284</v>
      </c>
      <c r="IS484" t="s">
        <v>291</v>
      </c>
      <c r="IT484" t="s">
        <v>561</v>
      </c>
      <c r="IY484" t="s">
        <v>281</v>
      </c>
    </row>
    <row r="485" spans="1:259" x14ac:dyDescent="0.3">
      <c r="A485" s="14">
        <f>DAY(AVANZA[[#This Row],[FechaSeguimiento]])</f>
        <v>11</v>
      </c>
      <c r="B485" s="14">
        <f>MONTH(AVANZA[[#This Row],[FechaSeguimiento]])</f>
        <v>5</v>
      </c>
      <c r="C485"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485" t="str">
        <f>LOWER(IFERROR(VLOOKUP(AVANZA[[#This Row],[ID_Peticion]],CANCELADAS[#All],2,0),""))</f>
        <v/>
      </c>
      <c r="E485" t="str">
        <f>LOWER(IFERROR(VLOOKUP(AVANZA[[#This Row],[ID_Peticion]],CANCELADAS[#All],3,0),""))</f>
        <v/>
      </c>
      <c r="F485" t="str">
        <f>LOWER(IF(AVANZA[[#This Row],[CEDULA CLIENTE]]&lt;&gt;""," CC: " &amp; COUNTIFS(AVANZA[CEDULA CLIENTE],AVANZA[[#This Row],[CEDULA CLIENTE]]),"")&amp; IF(AVANZA[[#This Row],[Direccion]]&lt;&gt;""," DIR: " &amp; COUNTIFS(AVANZA[Direccion],AVANZA[[#This Row],[Direccion]]),""))</f>
        <v xml:space="preserve"> dir: 1</v>
      </c>
      <c r="G485" t="str">
        <f>IFERROR(VLOOKUP(AVANZA[[#This Row],[Cedula_Vendedor_Atis]],PLANTA[[#All],[CEDULA]:[LINEA]],3,0),"No Cruza")</f>
        <v>Marisol Avella</v>
      </c>
      <c r="H485" t="str">
        <f>IFERROR(VLOOKUP(AVANZA[[#This Row],[Cedula_Vendedor_Atis]],PLANTA[[#All],[CEDULA]:[LINEA]],4,0),"No Cruza")</f>
        <v>Fija</v>
      </c>
      <c r="I485" t="str">
        <f>LOWER(IF(AVANZA[[#This Row],[ATRIBUIBLE]]="",AVANZA[[#This Row],[Variable]],AVANZA[[#This Row],[ATRIBUIBLE]]))</f>
        <v>terminada</v>
      </c>
      <c r="J485" s="14">
        <f>IF(AVANZA[[#This Row],[Variable]]=AVANZA[[#Headers],[TERMINADA]],1,0)</f>
        <v>1</v>
      </c>
      <c r="K485" s="14">
        <f>IF(AVANZA[[#This Row],[Variable]]=AVANZA[[#Headers],[ANULADA]],1,0)</f>
        <v>0</v>
      </c>
      <c r="L485" s="14">
        <f>IF(AVANZA[[#This Row],[Variable]]=AVANZA[[#Headers],[PENDIENTE]],1,0)</f>
        <v>0</v>
      </c>
      <c r="M485" s="14">
        <f>IF(AVANZA[[#This Row],[ESTADO AGENDA]]="AGENDADA",1,0)</f>
        <v>0</v>
      </c>
      <c r="N485" s="14">
        <f>IF(AVANZA[[#This Row],[ESTADO AGENDA]]="PENDIENTE DE AGENDAR",1,0)</f>
        <v>0</v>
      </c>
      <c r="O485" s="14">
        <f>IF(AVANZA[[#This Row],[ESTADO AGENDA]]="SUSPENDIDA",1,0)</f>
        <v>0</v>
      </c>
      <c r="P485" t="str" cm="1">
        <f t="array" ref="P485">_xlfn.XLOOKUP(AVANZA[[#This Row],[Num_Agrupacion_Pet_Atis]],Tabla1[[#All],[Numero_de_actuacion]],Tabla1[[#All],[Estado_de_la_orden]],"",0)</f>
        <v/>
      </c>
      <c r="Q485" s="2" t="str" cm="1">
        <f t="array" ref="Q485">_xlfn.XLOOKUP(AVANZA[[#This Row],[Num_Agrupacion_Pet_Atis]],Tabla1[[#All],[Numero_de_actuacion]],Tabla1[[#All],[Fecha_de_la_cita]],"",0)</f>
        <v/>
      </c>
      <c r="R485" t="str" cm="1">
        <f t="array" ref="R485">_xlfn.XLOOKUP(AVANZA[[#This Row],[Num_Agrupacion_Pet_Atis]],Tabla1[[#All],[Numero_de_actuacion]],Tabla1[[#All],[Franja_horaria_de_la_cita]],"",0)</f>
        <v/>
      </c>
      <c r="S485" s="14" t="str">
        <f>IFERROR(DAY(AVANZA[[#This Row],[FECHA AGENDA]]),"")</f>
        <v/>
      </c>
      <c r="T485" s="14" t="str">
        <f>IFERROR(MONTH(AVANZA[[#This Row],[FECHA AGENDA]]),"")</f>
        <v/>
      </c>
      <c r="U485" t="str" cm="1">
        <f t="array" ref="U485">_xlfn.XLOOKUP(AVANZA[[#This Row],[Num_Agrupacion_Pet_Atis]],Tabla1[[#All],[Numero_de_actuacion]],Tabla1[[#All],[Motivo_de_suspension]],"",0)</f>
        <v/>
      </c>
      <c r="V485" s="2" t="str" cm="1">
        <f t="array" ref="V485">_xlfn.XLOOKUP(AVANZA[[#This Row],[Num_Agrupacion_Pet_Atis]],Tabla1[[#All],[Numero_de_actuacion]],Tabla1[[#All],[No_identificacion_cliente]],"",0)</f>
        <v/>
      </c>
      <c r="W485" s="2" t="str" cm="1">
        <f t="array" ref="W485">_xlfn.XLOOKUP(AVANZA[[#This Row],[Num_Agrupacion_Pet_Atis]],Tabla1[[#All],[Numero_de_actuacion]],Tabla1[[#All],[Movil_de_contacto]],"",0)</f>
        <v/>
      </c>
      <c r="X485" s="14">
        <f>IF(OR(AVANZA[[#This Row],[ESTADO LEG]]="Legalizada grabacion",AVANZA[[#This Row],[ESTADO LEG]]="Legalizada aut"),1,0)</f>
        <v>0</v>
      </c>
      <c r="Y485" s="14">
        <f>IF(OR(AVANZA[[#This Row],[ESTADO LEG]]="pdte legalizar",AVANZA[[#This Row],[ESTADO LEG]]="No cruza"),1,0)</f>
        <v>1</v>
      </c>
      <c r="Z485" t="str" cm="1">
        <f t="array" ref="Z485">IF(AVANZA[[#This Row],[Variable]]="Terminada",LOWER(_xlfn.XLOOKUP(AVANZA[[#This Row],[ID_Peticion]],Tabla6[[#All],[NUM_PETICION]],Tabla6[[#All],[ESTADO_LEG]],"NO CRUZA",0)),AVANZA[[#This Row],[Variable]])</f>
        <v>pdte legalizar</v>
      </c>
      <c r="AA485" cm="1">
        <f t="array" ref="AA485">_xlfn.XLOOKUP(AVANZA[[#This Row],[ID_Peticion]],Tabla6[[#All],[NUM_PETICION]],Tabla6[[#All],[DIF_DIAS]],"",0)</f>
        <v>2</v>
      </c>
      <c r="AB485" s="2" cm="1">
        <f t="array" ref="AB485">IFERROR(_xlfn.XLOOKUP(AVANZA[[#This Row],[ID_Peticion]],Tabla6[[#All],[NUM_PETICION]],Tabla6[[#All],[FEC_LEGAL]],"",0),"")</f>
        <v>0</v>
      </c>
      <c r="AC485" s="14">
        <f ca="1">IF(AVANZA[[#This Row],[FECHA LEG]]&lt;&gt;0,IFERROR(AVANZA[[#This Row],[FECHA LEG]]-AVANZA[[#This Row],[FechaIniEstadoSubPetAtis]],0),TODAY()-AVANZA[[#This Row],[FechaIniEstadoSubPetAtis]])</f>
        <v>6</v>
      </c>
      <c r="AD485" s="35" t="str">
        <f ca="1">IF(AVANZA[[#This Row],[FINAL Vs LG]]&lt;&gt;0,IF(AVANZA[[#This Row],[FINAL Vs LG]]&lt;7.1,"100%",IF(AND(AVANZA[[#This Row],[FINAL Vs LG]]&gt;7.1,AVANZA[[#This Row],[FINAL Vs LG]]&lt;11.1),"50%","0%")),0)</f>
        <v>100%</v>
      </c>
      <c r="AE485" s="14">
        <f ca="1">VLOOKUP(DAY(TODAY()),BACK!F:G,2,0)</f>
        <v>14</v>
      </c>
      <c r="AF485" s="14">
        <f>BACK!$I$2</f>
        <v>24</v>
      </c>
      <c r="AG485" s="14">
        <f>IF(AVANZA[[#This Row],[Oferta_empaquetada_comisiones]]="SI",1,0)</f>
        <v>0</v>
      </c>
      <c r="AH485" s="36">
        <f>IF(AVANZA[[#This Row],[Variable]]="TERMINADA",IFERROR(VLOOKUP(AVANZA[[#This Row],[SUPERVISOR]],Tabla2[#All],4,0),0),)</f>
        <v>3.5</v>
      </c>
      <c r="AI485" s="14">
        <f>IF(AVANZA[[#This Row],[Producto]]="BA",1,0)</f>
        <v>1</v>
      </c>
      <c r="AJ485" s="14">
        <f>IF(AVANZA[[#This Row],[Producto]]="DUO",1,0)</f>
        <v>0</v>
      </c>
      <c r="AK485" s="14">
        <f>IF(AVANZA[[#This Row],[Producto]]="TRIO",1,0)</f>
        <v>0</v>
      </c>
      <c r="AL485" t="s">
        <v>540</v>
      </c>
      <c r="AM485">
        <v>-1</v>
      </c>
      <c r="AN485">
        <v>-1</v>
      </c>
      <c r="AO485" t="s">
        <v>16854</v>
      </c>
      <c r="AP485" s="1">
        <v>46153.513599537036</v>
      </c>
      <c r="AQ485">
        <v>-1</v>
      </c>
      <c r="AR485" t="s">
        <v>16855</v>
      </c>
      <c r="AS485">
        <v>-1</v>
      </c>
      <c r="AT485">
        <v>-1</v>
      </c>
      <c r="AU485">
        <v>-1</v>
      </c>
      <c r="AV485">
        <v>-1</v>
      </c>
      <c r="AW485">
        <v>-1</v>
      </c>
      <c r="AX485" t="s">
        <v>224</v>
      </c>
      <c r="AY485">
        <v>-1</v>
      </c>
      <c r="AZ485">
        <v>2026</v>
      </c>
      <c r="BA485">
        <v>5</v>
      </c>
      <c r="BB485">
        <v>11</v>
      </c>
      <c r="BC485">
        <v>-1</v>
      </c>
      <c r="BD485" t="s">
        <v>225</v>
      </c>
      <c r="BE485">
        <v>-1</v>
      </c>
      <c r="BF485">
        <v>20001625938682</v>
      </c>
      <c r="BG485" t="s">
        <v>226</v>
      </c>
      <c r="BH485" t="s">
        <v>227</v>
      </c>
      <c r="BI485" t="s">
        <v>16856</v>
      </c>
      <c r="BJ485">
        <v>-1</v>
      </c>
      <c r="BK485">
        <v>-1</v>
      </c>
      <c r="BL485">
        <v>-1</v>
      </c>
      <c r="BM485" t="s">
        <v>229</v>
      </c>
      <c r="BN485" t="s">
        <v>230</v>
      </c>
      <c r="BO485" t="s">
        <v>16857</v>
      </c>
      <c r="BP485" t="s">
        <v>232</v>
      </c>
      <c r="BQ485">
        <v>2026</v>
      </c>
      <c r="BR485">
        <v>5</v>
      </c>
      <c r="BS485">
        <v>11</v>
      </c>
      <c r="BT485" s="1">
        <v>46153.740173611113</v>
      </c>
      <c r="BU485" t="s">
        <v>233</v>
      </c>
      <c r="BV485" s="2">
        <v>46153</v>
      </c>
      <c r="BW485" t="s">
        <v>234</v>
      </c>
      <c r="BX485" s="2">
        <v>46153</v>
      </c>
      <c r="BY485" s="2">
        <v>46153</v>
      </c>
      <c r="BZ485" t="s">
        <v>235</v>
      </c>
      <c r="CA485" t="s">
        <v>297</v>
      </c>
      <c r="CB485" t="s">
        <v>297</v>
      </c>
      <c r="CC485" t="s">
        <v>16858</v>
      </c>
      <c r="CD485" t="s">
        <v>3547</v>
      </c>
      <c r="CE485">
        <v>-1</v>
      </c>
      <c r="CF485" t="s">
        <v>300</v>
      </c>
      <c r="CG485" t="s">
        <v>301</v>
      </c>
      <c r="CH485" t="s">
        <v>242</v>
      </c>
      <c r="CI485">
        <v>1073250775</v>
      </c>
      <c r="CJ485" t="s">
        <v>552</v>
      </c>
      <c r="CK485" t="s">
        <v>245</v>
      </c>
      <c r="CL485" t="s">
        <v>246</v>
      </c>
      <c r="CM485" t="s">
        <v>247</v>
      </c>
      <c r="CN485" t="s">
        <v>359</v>
      </c>
      <c r="CT485" t="s">
        <v>386</v>
      </c>
      <c r="CU485" t="s">
        <v>225</v>
      </c>
      <c r="CW485" t="s">
        <v>226</v>
      </c>
      <c r="CX485" t="s">
        <v>227</v>
      </c>
      <c r="DA485" t="s">
        <v>250</v>
      </c>
      <c r="DB485">
        <v>-1</v>
      </c>
      <c r="DF485" t="s">
        <v>251</v>
      </c>
      <c r="DJ485" t="s">
        <v>252</v>
      </c>
      <c r="DK485" t="s">
        <v>253</v>
      </c>
      <c r="DL485" t="s">
        <v>254</v>
      </c>
      <c r="DN485" t="s">
        <v>255</v>
      </c>
      <c r="DR485" t="s">
        <v>553</v>
      </c>
      <c r="DS485" t="s">
        <v>552</v>
      </c>
      <c r="DT485" t="s">
        <v>551</v>
      </c>
      <c r="DV485">
        <v>1</v>
      </c>
      <c r="DW485" t="s">
        <v>283</v>
      </c>
      <c r="ED485" s="2">
        <v>46153</v>
      </c>
      <c r="EE485" t="s">
        <v>361</v>
      </c>
      <c r="EF485">
        <v>20</v>
      </c>
      <c r="EP485" t="s">
        <v>258</v>
      </c>
      <c r="ES485" t="s">
        <v>14109</v>
      </c>
      <c r="EZ485" t="s">
        <v>14110</v>
      </c>
      <c r="FA485" t="s">
        <v>245</v>
      </c>
      <c r="FB485" t="s">
        <v>308</v>
      </c>
      <c r="FD485" t="s">
        <v>308</v>
      </c>
      <c r="FE485" t="s">
        <v>309</v>
      </c>
      <c r="FF485" t="s">
        <v>309</v>
      </c>
      <c r="FK485" t="s">
        <v>263</v>
      </c>
      <c r="FL485" t="s">
        <v>16859</v>
      </c>
      <c r="FN485" t="s">
        <v>359</v>
      </c>
      <c r="FO485" t="s">
        <v>366</v>
      </c>
      <c r="FR485">
        <v>85900</v>
      </c>
      <c r="GB485" t="s">
        <v>266</v>
      </c>
      <c r="GC485" t="s">
        <v>225</v>
      </c>
      <c r="GD485">
        <v>0</v>
      </c>
      <c r="GF485">
        <v>0</v>
      </c>
      <c r="GG485">
        <v>25421</v>
      </c>
      <c r="GI485">
        <v>85900</v>
      </c>
      <c r="GJ485">
        <v>0</v>
      </c>
      <c r="GL485">
        <v>0</v>
      </c>
      <c r="GM485">
        <v>102221</v>
      </c>
      <c r="GS485" t="s">
        <v>267</v>
      </c>
      <c r="GT485" s="2">
        <v>44255</v>
      </c>
      <c r="GU485" t="s">
        <v>268</v>
      </c>
      <c r="GV485" t="s">
        <v>335</v>
      </c>
      <c r="GW485" t="s">
        <v>270</v>
      </c>
      <c r="GX485" t="s">
        <v>271</v>
      </c>
      <c r="GY485" t="s">
        <v>272</v>
      </c>
      <c r="GZ485" t="s">
        <v>273</v>
      </c>
      <c r="HA485" t="s">
        <v>336</v>
      </c>
      <c r="HC485" t="s">
        <v>337</v>
      </c>
      <c r="HE485" t="s">
        <v>230</v>
      </c>
      <c r="HF485" t="s">
        <v>14816</v>
      </c>
      <c r="HG485" t="s">
        <v>277</v>
      </c>
      <c r="HR485" t="s">
        <v>278</v>
      </c>
      <c r="HV485">
        <v>85900</v>
      </c>
      <c r="HW485" t="s">
        <v>279</v>
      </c>
      <c r="HX485" t="s">
        <v>280</v>
      </c>
      <c r="HY485">
        <v>103568</v>
      </c>
      <c r="HZ485">
        <v>17668</v>
      </c>
      <c r="IA485" t="s">
        <v>279</v>
      </c>
      <c r="IB485" t="s">
        <v>281</v>
      </c>
      <c r="ID485" t="s">
        <v>282</v>
      </c>
      <c r="IE485" t="s">
        <v>283</v>
      </c>
      <c r="IF485" t="s">
        <v>283</v>
      </c>
      <c r="IG485" t="s">
        <v>283</v>
      </c>
      <c r="IH485" t="s">
        <v>284</v>
      </c>
      <c r="II485" t="s">
        <v>285</v>
      </c>
      <c r="IJ485" t="s">
        <v>286</v>
      </c>
      <c r="IK485" t="s">
        <v>278</v>
      </c>
      <c r="IL485" t="s">
        <v>371</v>
      </c>
      <c r="IM485" t="s">
        <v>288</v>
      </c>
      <c r="IN485" t="s">
        <v>289</v>
      </c>
      <c r="IP485" t="s">
        <v>290</v>
      </c>
      <c r="IQ485" t="s">
        <v>284</v>
      </c>
      <c r="IS485" t="s">
        <v>291</v>
      </c>
      <c r="IY485" t="s">
        <v>281</v>
      </c>
    </row>
    <row r="486" spans="1:259" x14ac:dyDescent="0.3">
      <c r="A486" s="14">
        <f>DAY(AVANZA[[#This Row],[FechaSeguimiento]])</f>
        <v>11</v>
      </c>
      <c r="B486" s="14">
        <f>MONTH(AVANZA[[#This Row],[FechaSeguimiento]])</f>
        <v>5</v>
      </c>
      <c r="C486"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486" t="str">
        <f>LOWER(IFERROR(VLOOKUP(AVANZA[[#This Row],[ID_Peticion]],CANCELADAS[#All],2,0),""))</f>
        <v/>
      </c>
      <c r="E486" t="str">
        <f>LOWER(IFERROR(VLOOKUP(AVANZA[[#This Row],[ID_Peticion]],CANCELADAS[#All],3,0),""))</f>
        <v/>
      </c>
      <c r="F486" t="str">
        <f>LOWER(IF(AVANZA[[#This Row],[CEDULA CLIENTE]]&lt;&gt;""," CC: " &amp; COUNTIFS(AVANZA[CEDULA CLIENTE],AVANZA[[#This Row],[CEDULA CLIENTE]]),"")&amp; IF(AVANZA[[#This Row],[Direccion]]&lt;&gt;""," DIR: " &amp; COUNTIFS(AVANZA[Direccion],AVANZA[[#This Row],[Direccion]]),""))</f>
        <v xml:space="preserve"> dir: 1</v>
      </c>
      <c r="G486" t="str">
        <f>IFERROR(VLOOKUP(AVANZA[[#This Row],[Cedula_Vendedor_Atis]],PLANTA[[#All],[CEDULA]:[LINEA]],3,0),"No Cruza")</f>
        <v>Marisol Avella</v>
      </c>
      <c r="H486" t="str">
        <f>IFERROR(VLOOKUP(AVANZA[[#This Row],[Cedula_Vendedor_Atis]],PLANTA[[#All],[CEDULA]:[LINEA]],4,0),"No Cruza")</f>
        <v>Fija</v>
      </c>
      <c r="I486" t="str">
        <f>LOWER(IF(AVANZA[[#This Row],[ATRIBUIBLE]]="",AVANZA[[#This Row],[Variable]],AVANZA[[#This Row],[ATRIBUIBLE]]))</f>
        <v>terminada</v>
      </c>
      <c r="J486" s="14">
        <f>IF(AVANZA[[#This Row],[Variable]]=AVANZA[[#Headers],[TERMINADA]],1,0)</f>
        <v>1</v>
      </c>
      <c r="K486" s="14">
        <f>IF(AVANZA[[#This Row],[Variable]]=AVANZA[[#Headers],[ANULADA]],1,0)</f>
        <v>0</v>
      </c>
      <c r="L486" s="14">
        <f>IF(AVANZA[[#This Row],[Variable]]=AVANZA[[#Headers],[PENDIENTE]],1,0)</f>
        <v>0</v>
      </c>
      <c r="M486" s="14">
        <f>IF(AVANZA[[#This Row],[ESTADO AGENDA]]="AGENDADA",1,0)</f>
        <v>0</v>
      </c>
      <c r="N486" s="14">
        <f>IF(AVANZA[[#This Row],[ESTADO AGENDA]]="PENDIENTE DE AGENDAR",1,0)</f>
        <v>0</v>
      </c>
      <c r="O486" s="14">
        <f>IF(AVANZA[[#This Row],[ESTADO AGENDA]]="SUSPENDIDA",1,0)</f>
        <v>0</v>
      </c>
      <c r="P486" t="str" cm="1">
        <f t="array" ref="P486">_xlfn.XLOOKUP(AVANZA[[#This Row],[Num_Agrupacion_Pet_Atis]],Tabla1[[#All],[Numero_de_actuacion]],Tabla1[[#All],[Estado_de_la_orden]],"",0)</f>
        <v/>
      </c>
      <c r="Q486" s="2" t="str" cm="1">
        <f t="array" ref="Q486">_xlfn.XLOOKUP(AVANZA[[#This Row],[Num_Agrupacion_Pet_Atis]],Tabla1[[#All],[Numero_de_actuacion]],Tabla1[[#All],[Fecha_de_la_cita]],"",0)</f>
        <v/>
      </c>
      <c r="R486" t="str" cm="1">
        <f t="array" ref="R486">_xlfn.XLOOKUP(AVANZA[[#This Row],[Num_Agrupacion_Pet_Atis]],Tabla1[[#All],[Numero_de_actuacion]],Tabla1[[#All],[Franja_horaria_de_la_cita]],"",0)</f>
        <v/>
      </c>
      <c r="S486" s="14" t="str">
        <f>IFERROR(DAY(AVANZA[[#This Row],[FECHA AGENDA]]),"")</f>
        <v/>
      </c>
      <c r="T486" s="14" t="str">
        <f>IFERROR(MONTH(AVANZA[[#This Row],[FECHA AGENDA]]),"")</f>
        <v/>
      </c>
      <c r="U486" t="str" cm="1">
        <f t="array" ref="U486">_xlfn.XLOOKUP(AVANZA[[#This Row],[Num_Agrupacion_Pet_Atis]],Tabla1[[#All],[Numero_de_actuacion]],Tabla1[[#All],[Motivo_de_suspension]],"",0)</f>
        <v/>
      </c>
      <c r="V486" s="2" t="str" cm="1">
        <f t="array" ref="V486">_xlfn.XLOOKUP(AVANZA[[#This Row],[Num_Agrupacion_Pet_Atis]],Tabla1[[#All],[Numero_de_actuacion]],Tabla1[[#All],[No_identificacion_cliente]],"",0)</f>
        <v/>
      </c>
      <c r="W486" s="2" t="str" cm="1">
        <f t="array" ref="W486">_xlfn.XLOOKUP(AVANZA[[#This Row],[Num_Agrupacion_Pet_Atis]],Tabla1[[#All],[Numero_de_actuacion]],Tabla1[[#All],[Movil_de_contacto]],"",0)</f>
        <v/>
      </c>
      <c r="X486" s="14">
        <f>IF(OR(AVANZA[[#This Row],[ESTADO LEG]]="Legalizada grabacion",AVANZA[[#This Row],[ESTADO LEG]]="Legalizada aut"),1,0)</f>
        <v>0</v>
      </c>
      <c r="Y486" s="14">
        <f>IF(OR(AVANZA[[#This Row],[ESTADO LEG]]="pdte legalizar",AVANZA[[#This Row],[ESTADO LEG]]="No cruza"),1,0)</f>
        <v>1</v>
      </c>
      <c r="Z486" t="str" cm="1">
        <f t="array" ref="Z486">IF(AVANZA[[#This Row],[Variable]]="Terminada",LOWER(_xlfn.XLOOKUP(AVANZA[[#This Row],[ID_Peticion]],Tabla6[[#All],[NUM_PETICION]],Tabla6[[#All],[ESTADO_LEG]],"NO CRUZA",0)),AVANZA[[#This Row],[Variable]])</f>
        <v>pdte legalizar</v>
      </c>
      <c r="AA486" cm="1">
        <f t="array" ref="AA486">_xlfn.XLOOKUP(AVANZA[[#This Row],[ID_Peticion]],Tabla6[[#All],[NUM_PETICION]],Tabla6[[#All],[DIF_DIAS]],"",0)</f>
        <v>2</v>
      </c>
      <c r="AB486" s="2" cm="1">
        <f t="array" ref="AB486">IFERROR(_xlfn.XLOOKUP(AVANZA[[#This Row],[ID_Peticion]],Tabla6[[#All],[NUM_PETICION]],Tabla6[[#All],[FEC_LEGAL]],"",0),"")</f>
        <v>0</v>
      </c>
      <c r="AC486" s="14">
        <f ca="1">IF(AVANZA[[#This Row],[FECHA LEG]]&lt;&gt;0,IFERROR(AVANZA[[#This Row],[FECHA LEG]]-AVANZA[[#This Row],[FechaIniEstadoSubPetAtis]],0),TODAY()-AVANZA[[#This Row],[FechaIniEstadoSubPetAtis]])</f>
        <v>6</v>
      </c>
      <c r="AD486" s="35" t="str">
        <f ca="1">IF(AVANZA[[#This Row],[FINAL Vs LG]]&lt;&gt;0,IF(AVANZA[[#This Row],[FINAL Vs LG]]&lt;7.1,"100%",IF(AND(AVANZA[[#This Row],[FINAL Vs LG]]&gt;7.1,AVANZA[[#This Row],[FINAL Vs LG]]&lt;11.1),"50%","0%")),0)</f>
        <v>100%</v>
      </c>
      <c r="AE486" s="14">
        <f ca="1">VLOOKUP(DAY(TODAY()),BACK!F:G,2,0)</f>
        <v>14</v>
      </c>
      <c r="AF486" s="14">
        <f>BACK!$I$2</f>
        <v>24</v>
      </c>
      <c r="AG486" s="14">
        <f>IF(AVANZA[[#This Row],[Oferta_empaquetada_comisiones]]="SI",1,0)</f>
        <v>0</v>
      </c>
      <c r="AH486" s="36">
        <f>IF(AVANZA[[#This Row],[Variable]]="TERMINADA",IFERROR(VLOOKUP(AVANZA[[#This Row],[SUPERVISOR]],Tabla2[#All],4,0),0),)</f>
        <v>3.5</v>
      </c>
      <c r="AI486" s="14">
        <f>IF(AVANZA[[#This Row],[Producto]]="BA",1,0)</f>
        <v>0</v>
      </c>
      <c r="AJ486" s="14">
        <f>IF(AVANZA[[#This Row],[Producto]]="DUO",1,0)</f>
        <v>0</v>
      </c>
      <c r="AK486" s="14">
        <f>IF(AVANZA[[#This Row],[Producto]]="TRIO",1,0)</f>
        <v>1</v>
      </c>
      <c r="AL486" t="s">
        <v>221</v>
      </c>
      <c r="AM486">
        <v>-1</v>
      </c>
      <c r="AN486">
        <v>-1</v>
      </c>
      <c r="AO486" t="s">
        <v>16860</v>
      </c>
      <c r="AP486" s="1">
        <v>46151.327685185184</v>
      </c>
      <c r="AQ486">
        <v>-1</v>
      </c>
      <c r="AR486" t="s">
        <v>16861</v>
      </c>
      <c r="AS486">
        <v>-1</v>
      </c>
      <c r="AT486">
        <v>-1</v>
      </c>
      <c r="AU486">
        <v>-1</v>
      </c>
      <c r="AV486">
        <v>-1</v>
      </c>
      <c r="AW486">
        <v>-1</v>
      </c>
      <c r="AX486" t="s">
        <v>224</v>
      </c>
      <c r="AY486">
        <v>-1</v>
      </c>
      <c r="AZ486">
        <v>2026</v>
      </c>
      <c r="BA486">
        <v>5</v>
      </c>
      <c r="BB486">
        <v>11</v>
      </c>
      <c r="BC486">
        <v>-1</v>
      </c>
      <c r="BD486" t="s">
        <v>225</v>
      </c>
      <c r="BE486">
        <v>-1</v>
      </c>
      <c r="BF486">
        <v>20001624673478</v>
      </c>
      <c r="BG486" t="s">
        <v>438</v>
      </c>
      <c r="BH486" t="s">
        <v>439</v>
      </c>
      <c r="BI486" t="s">
        <v>16862</v>
      </c>
      <c r="BJ486">
        <v>-1</v>
      </c>
      <c r="BK486">
        <v>-1</v>
      </c>
      <c r="BL486">
        <v>-1</v>
      </c>
      <c r="BM486" t="s">
        <v>229</v>
      </c>
      <c r="BN486" t="s">
        <v>230</v>
      </c>
      <c r="BO486" t="s">
        <v>16863</v>
      </c>
      <c r="BP486" t="s">
        <v>380</v>
      </c>
      <c r="BQ486">
        <v>2026</v>
      </c>
      <c r="BR486">
        <v>5</v>
      </c>
      <c r="BS486">
        <v>9</v>
      </c>
      <c r="BT486" s="1">
        <v>46153.492951388886</v>
      </c>
      <c r="BU486" t="s">
        <v>233</v>
      </c>
      <c r="BV486" s="2">
        <v>46153</v>
      </c>
      <c r="BW486" t="s">
        <v>234</v>
      </c>
      <c r="BX486" s="2">
        <v>46151</v>
      </c>
      <c r="BY486" s="2">
        <v>46153</v>
      </c>
      <c r="BZ486" t="s">
        <v>235</v>
      </c>
      <c r="CA486" t="s">
        <v>2968</v>
      </c>
      <c r="CB486" t="s">
        <v>1128</v>
      </c>
      <c r="CC486" t="s">
        <v>16864</v>
      </c>
      <c r="CD486" t="s">
        <v>2969</v>
      </c>
      <c r="CE486">
        <v>-1</v>
      </c>
      <c r="CF486" t="s">
        <v>2967</v>
      </c>
      <c r="CG486" t="s">
        <v>941</v>
      </c>
      <c r="CH486" t="s">
        <v>242</v>
      </c>
      <c r="CI486">
        <v>73211780</v>
      </c>
      <c r="CJ486" t="s">
        <v>244</v>
      </c>
      <c r="CK486" t="s">
        <v>245</v>
      </c>
      <c r="CL486" t="s">
        <v>246</v>
      </c>
      <c r="CM486" t="s">
        <v>247</v>
      </c>
      <c r="CN486" t="s">
        <v>248</v>
      </c>
      <c r="CT486" t="s">
        <v>693</v>
      </c>
      <c r="CU486" t="s">
        <v>387</v>
      </c>
      <c r="CW486" t="s">
        <v>446</v>
      </c>
      <c r="CX486" t="s">
        <v>447</v>
      </c>
      <c r="DA486" t="s">
        <v>250</v>
      </c>
      <c r="DB486">
        <v>-1</v>
      </c>
      <c r="DF486" t="s">
        <v>251</v>
      </c>
      <c r="DJ486" t="s">
        <v>252</v>
      </c>
      <c r="DK486" t="s">
        <v>253</v>
      </c>
      <c r="DL486" t="s">
        <v>253</v>
      </c>
      <c r="DN486" t="s">
        <v>390</v>
      </c>
      <c r="DR486" t="s">
        <v>256</v>
      </c>
      <c r="DS486" t="s">
        <v>244</v>
      </c>
      <c r="DT486" t="s">
        <v>243</v>
      </c>
      <c r="DV486">
        <v>1</v>
      </c>
      <c r="DW486" t="s">
        <v>331</v>
      </c>
      <c r="ED486" s="2">
        <v>46153</v>
      </c>
      <c r="EF486">
        <v>16</v>
      </c>
      <c r="EP486" t="s">
        <v>258</v>
      </c>
      <c r="ES486" t="s">
        <v>16268</v>
      </c>
      <c r="FA486" t="s">
        <v>245</v>
      </c>
      <c r="FB486" t="s">
        <v>1133</v>
      </c>
      <c r="FD486" t="s">
        <v>1133</v>
      </c>
      <c r="FE486" t="s">
        <v>4740</v>
      </c>
      <c r="FF486" t="s">
        <v>4740</v>
      </c>
      <c r="FK486" t="s">
        <v>263</v>
      </c>
      <c r="FL486" t="s">
        <v>16865</v>
      </c>
      <c r="FN486" t="s">
        <v>248</v>
      </c>
      <c r="FO486" t="s">
        <v>265</v>
      </c>
      <c r="FR486">
        <v>113904</v>
      </c>
      <c r="GB486" t="s">
        <v>266</v>
      </c>
      <c r="GC486" t="s">
        <v>387</v>
      </c>
      <c r="GD486">
        <v>25188</v>
      </c>
      <c r="GF486">
        <v>2353</v>
      </c>
      <c r="GG486">
        <v>25422</v>
      </c>
      <c r="GI486">
        <v>87224</v>
      </c>
      <c r="GJ486">
        <v>25427</v>
      </c>
      <c r="GL486">
        <v>24327</v>
      </c>
      <c r="GM486">
        <v>135545</v>
      </c>
      <c r="GS486" t="s">
        <v>267</v>
      </c>
      <c r="GT486" s="2">
        <v>45199</v>
      </c>
      <c r="GU486" t="s">
        <v>268</v>
      </c>
      <c r="GV486" t="s">
        <v>335</v>
      </c>
      <c r="GW486" t="s">
        <v>394</v>
      </c>
      <c r="GZ486" t="s">
        <v>395</v>
      </c>
      <c r="HA486" t="s">
        <v>274</v>
      </c>
      <c r="HB486" t="s">
        <v>14156</v>
      </c>
      <c r="HC486" t="s">
        <v>2968</v>
      </c>
      <c r="HD486" t="s">
        <v>947</v>
      </c>
      <c r="HE486" t="s">
        <v>230</v>
      </c>
      <c r="HF486" t="s">
        <v>16269</v>
      </c>
      <c r="HR486" t="s">
        <v>278</v>
      </c>
      <c r="HV486">
        <v>118900</v>
      </c>
      <c r="HW486" t="s">
        <v>279</v>
      </c>
      <c r="HX486" t="s">
        <v>570</v>
      </c>
      <c r="HY486">
        <v>113921.66800000001</v>
      </c>
      <c r="HZ486">
        <v>17.667999999999999</v>
      </c>
      <c r="IA486" t="s">
        <v>281</v>
      </c>
      <c r="IB486" t="s">
        <v>281</v>
      </c>
      <c r="IE486" t="s">
        <v>283</v>
      </c>
      <c r="IF486" t="s">
        <v>283</v>
      </c>
      <c r="IG486" t="s">
        <v>283</v>
      </c>
      <c r="IH486" t="s">
        <v>284</v>
      </c>
      <c r="II486" t="s">
        <v>285</v>
      </c>
      <c r="IJ486" t="s">
        <v>286</v>
      </c>
      <c r="IK486" t="s">
        <v>278</v>
      </c>
      <c r="IL486" t="s">
        <v>287</v>
      </c>
      <c r="IM486" t="s">
        <v>288</v>
      </c>
      <c r="IN486" t="s">
        <v>289</v>
      </c>
      <c r="IP486" t="s">
        <v>290</v>
      </c>
      <c r="IQ486" t="s">
        <v>284</v>
      </c>
      <c r="IS486" t="s">
        <v>291</v>
      </c>
      <c r="IY486" t="s">
        <v>281</v>
      </c>
    </row>
    <row r="487" spans="1:259" x14ac:dyDescent="0.3">
      <c r="A487" s="14">
        <f>DAY(AVANZA[[#This Row],[FechaSeguimiento]])</f>
        <v>11</v>
      </c>
      <c r="B487" s="14">
        <f>MONTH(AVANZA[[#This Row],[FechaSeguimiento]])</f>
        <v>5</v>
      </c>
      <c r="C487"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487" t="str">
        <f>LOWER(IFERROR(VLOOKUP(AVANZA[[#This Row],[ID_Peticion]],CANCELADAS[#All],2,0),""))</f>
        <v/>
      </c>
      <c r="E487" t="str">
        <f>LOWER(IFERROR(VLOOKUP(AVANZA[[#This Row],[ID_Peticion]],CANCELADAS[#All],3,0),""))</f>
        <v/>
      </c>
      <c r="F487" t="str">
        <f>LOWER(IF(AVANZA[[#This Row],[CEDULA CLIENTE]]&lt;&gt;""," CC: " &amp; COUNTIFS(AVANZA[CEDULA CLIENTE],AVANZA[[#This Row],[CEDULA CLIENTE]]),"")&amp; IF(AVANZA[[#This Row],[Direccion]]&lt;&gt;""," DIR: " &amp; COUNTIFS(AVANZA[Direccion],AVANZA[[#This Row],[Direccion]]),""))</f>
        <v xml:space="preserve"> dir: 1</v>
      </c>
      <c r="G487" t="str">
        <f>IFERROR(VLOOKUP(AVANZA[[#This Row],[Cedula_Vendedor_Atis]],PLANTA[[#All],[CEDULA]:[LINEA]],3,0),"No Cruza")</f>
        <v>Marisol Avella</v>
      </c>
      <c r="H487" t="str">
        <f>IFERROR(VLOOKUP(AVANZA[[#This Row],[Cedula_Vendedor_Atis]],PLANTA[[#All],[CEDULA]:[LINEA]],4,0),"No Cruza")</f>
        <v>Fija</v>
      </c>
      <c r="I487" t="str">
        <f>LOWER(IF(AVANZA[[#This Row],[ATRIBUIBLE]]="",AVANZA[[#This Row],[Variable]],AVANZA[[#This Row],[ATRIBUIBLE]]))</f>
        <v>terminada</v>
      </c>
      <c r="J487" s="14">
        <f>IF(AVANZA[[#This Row],[Variable]]=AVANZA[[#Headers],[TERMINADA]],1,0)</f>
        <v>1</v>
      </c>
      <c r="K487" s="14">
        <f>IF(AVANZA[[#This Row],[Variable]]=AVANZA[[#Headers],[ANULADA]],1,0)</f>
        <v>0</v>
      </c>
      <c r="L487" s="14">
        <f>IF(AVANZA[[#This Row],[Variable]]=AVANZA[[#Headers],[PENDIENTE]],1,0)</f>
        <v>0</v>
      </c>
      <c r="M487" s="14">
        <f>IF(AVANZA[[#This Row],[ESTADO AGENDA]]="AGENDADA",1,0)</f>
        <v>0</v>
      </c>
      <c r="N487" s="14">
        <f>IF(AVANZA[[#This Row],[ESTADO AGENDA]]="PENDIENTE DE AGENDAR",1,0)</f>
        <v>0</v>
      </c>
      <c r="O487" s="14">
        <f>IF(AVANZA[[#This Row],[ESTADO AGENDA]]="SUSPENDIDA",1,0)</f>
        <v>0</v>
      </c>
      <c r="P487" t="str" cm="1">
        <f t="array" ref="P487">_xlfn.XLOOKUP(AVANZA[[#This Row],[Num_Agrupacion_Pet_Atis]],Tabla1[[#All],[Numero_de_actuacion]],Tabla1[[#All],[Estado_de_la_orden]],"",0)</f>
        <v/>
      </c>
      <c r="Q487" s="2" t="str" cm="1">
        <f t="array" ref="Q487">_xlfn.XLOOKUP(AVANZA[[#This Row],[Num_Agrupacion_Pet_Atis]],Tabla1[[#All],[Numero_de_actuacion]],Tabla1[[#All],[Fecha_de_la_cita]],"",0)</f>
        <v/>
      </c>
      <c r="R487" t="str" cm="1">
        <f t="array" ref="R487">_xlfn.XLOOKUP(AVANZA[[#This Row],[Num_Agrupacion_Pet_Atis]],Tabla1[[#All],[Numero_de_actuacion]],Tabla1[[#All],[Franja_horaria_de_la_cita]],"",0)</f>
        <v/>
      </c>
      <c r="S487" s="14" t="str">
        <f>IFERROR(DAY(AVANZA[[#This Row],[FECHA AGENDA]]),"")</f>
        <v/>
      </c>
      <c r="T487" s="14" t="str">
        <f>IFERROR(MONTH(AVANZA[[#This Row],[FECHA AGENDA]]),"")</f>
        <v/>
      </c>
      <c r="U487" t="str" cm="1">
        <f t="array" ref="U487">_xlfn.XLOOKUP(AVANZA[[#This Row],[Num_Agrupacion_Pet_Atis]],Tabla1[[#All],[Numero_de_actuacion]],Tabla1[[#All],[Motivo_de_suspension]],"",0)</f>
        <v/>
      </c>
      <c r="V487" s="2" t="str" cm="1">
        <f t="array" ref="V487">_xlfn.XLOOKUP(AVANZA[[#This Row],[Num_Agrupacion_Pet_Atis]],Tabla1[[#All],[Numero_de_actuacion]],Tabla1[[#All],[No_identificacion_cliente]],"",0)</f>
        <v/>
      </c>
      <c r="W487" s="2" t="str" cm="1">
        <f t="array" ref="W487">_xlfn.XLOOKUP(AVANZA[[#This Row],[Num_Agrupacion_Pet_Atis]],Tabla1[[#All],[Numero_de_actuacion]],Tabla1[[#All],[Movil_de_contacto]],"",0)</f>
        <v/>
      </c>
      <c r="X487" s="14">
        <f>IF(OR(AVANZA[[#This Row],[ESTADO LEG]]="Legalizada grabacion",AVANZA[[#This Row],[ESTADO LEG]]="Legalizada aut"),1,0)</f>
        <v>0</v>
      </c>
      <c r="Y487" s="14">
        <f>IF(OR(AVANZA[[#This Row],[ESTADO LEG]]="pdte legalizar",AVANZA[[#This Row],[ESTADO LEG]]="No cruza"),1,0)</f>
        <v>1</v>
      </c>
      <c r="Z487" t="str" cm="1">
        <f t="array" ref="Z487">IF(AVANZA[[#This Row],[Variable]]="Terminada",LOWER(_xlfn.XLOOKUP(AVANZA[[#This Row],[ID_Peticion]],Tabla6[[#All],[NUM_PETICION]],Tabla6[[#All],[ESTADO_LEG]],"NO CRUZA",0)),AVANZA[[#This Row],[Variable]])</f>
        <v>pdte legalizar</v>
      </c>
      <c r="AA487" cm="1">
        <f t="array" ref="AA487">_xlfn.XLOOKUP(AVANZA[[#This Row],[ID_Peticion]],Tabla6[[#All],[NUM_PETICION]],Tabla6[[#All],[DIF_DIAS]],"",0)</f>
        <v>2</v>
      </c>
      <c r="AB487" s="2" cm="1">
        <f t="array" ref="AB487">IFERROR(_xlfn.XLOOKUP(AVANZA[[#This Row],[ID_Peticion]],Tabla6[[#All],[NUM_PETICION]],Tabla6[[#All],[FEC_LEGAL]],"",0),"")</f>
        <v>0</v>
      </c>
      <c r="AC487" s="14">
        <f ca="1">IF(AVANZA[[#This Row],[FECHA LEG]]&lt;&gt;0,IFERROR(AVANZA[[#This Row],[FECHA LEG]]-AVANZA[[#This Row],[FechaIniEstadoSubPetAtis]],0),TODAY()-AVANZA[[#This Row],[FechaIniEstadoSubPetAtis]])</f>
        <v>6</v>
      </c>
      <c r="AD487" s="35" t="str">
        <f ca="1">IF(AVANZA[[#This Row],[FINAL Vs LG]]&lt;&gt;0,IF(AVANZA[[#This Row],[FINAL Vs LG]]&lt;7.1,"100%",IF(AND(AVANZA[[#This Row],[FINAL Vs LG]]&gt;7.1,AVANZA[[#This Row],[FINAL Vs LG]]&lt;11.1),"50%","0%")),0)</f>
        <v>100%</v>
      </c>
      <c r="AE487" s="14">
        <f ca="1">VLOOKUP(DAY(TODAY()),BACK!F:G,2,0)</f>
        <v>14</v>
      </c>
      <c r="AF487" s="14">
        <f>BACK!$I$2</f>
        <v>24</v>
      </c>
      <c r="AG487" s="14">
        <f>IF(AVANZA[[#This Row],[Oferta_empaquetada_comisiones]]="SI",1,0)</f>
        <v>0</v>
      </c>
      <c r="AH487" s="36">
        <f>IF(AVANZA[[#This Row],[Variable]]="TERMINADA",IFERROR(VLOOKUP(AVANZA[[#This Row],[SUPERVISOR]],Tabla2[#All],4,0),0),)</f>
        <v>3.5</v>
      </c>
      <c r="AI487" s="14">
        <f>IF(AVANZA[[#This Row],[Producto]]="BA",1,0)</f>
        <v>1</v>
      </c>
      <c r="AJ487" s="14">
        <f>IF(AVANZA[[#This Row],[Producto]]="DUO",1,0)</f>
        <v>0</v>
      </c>
      <c r="AK487" s="14">
        <f>IF(AVANZA[[#This Row],[Producto]]="TRIO",1,0)</f>
        <v>0</v>
      </c>
      <c r="AL487" t="s">
        <v>400</v>
      </c>
      <c r="AM487">
        <v>-1</v>
      </c>
      <c r="AN487">
        <v>-1</v>
      </c>
      <c r="AO487" t="s">
        <v>16866</v>
      </c>
      <c r="AP487" s="1">
        <v>46151.805590277778</v>
      </c>
      <c r="AQ487">
        <v>-1</v>
      </c>
      <c r="AR487" t="s">
        <v>16867</v>
      </c>
      <c r="AS487">
        <v>-1</v>
      </c>
      <c r="AT487">
        <v>-1</v>
      </c>
      <c r="AU487">
        <v>-1</v>
      </c>
      <c r="AV487">
        <v>-1</v>
      </c>
      <c r="AW487">
        <v>-1</v>
      </c>
      <c r="AX487" t="s">
        <v>224</v>
      </c>
      <c r="AY487">
        <v>-1</v>
      </c>
      <c r="AZ487">
        <v>2026</v>
      </c>
      <c r="BA487">
        <v>5</v>
      </c>
      <c r="BB487">
        <v>11</v>
      </c>
      <c r="BC487">
        <v>-1</v>
      </c>
      <c r="BD487" t="s">
        <v>225</v>
      </c>
      <c r="BE487">
        <v>-1</v>
      </c>
      <c r="BF487">
        <v>20001624998935</v>
      </c>
      <c r="BG487" t="s">
        <v>319</v>
      </c>
      <c r="BH487" t="s">
        <v>320</v>
      </c>
      <c r="BI487" t="s">
        <v>16868</v>
      </c>
      <c r="BJ487">
        <v>-1</v>
      </c>
      <c r="BK487">
        <v>-1</v>
      </c>
      <c r="BL487">
        <v>-1</v>
      </c>
      <c r="BM487" t="s">
        <v>229</v>
      </c>
      <c r="BN487" t="s">
        <v>230</v>
      </c>
      <c r="BO487" t="s">
        <v>16869</v>
      </c>
      <c r="BP487" t="s">
        <v>380</v>
      </c>
      <c r="BQ487">
        <v>2026</v>
      </c>
      <c r="BR487">
        <v>5</v>
      </c>
      <c r="BS487">
        <v>9</v>
      </c>
      <c r="BT487" s="1">
        <v>46153.605451388888</v>
      </c>
      <c r="BU487" t="s">
        <v>233</v>
      </c>
      <c r="BV487" s="2">
        <v>46153</v>
      </c>
      <c r="BW487" t="s">
        <v>234</v>
      </c>
      <c r="BX487" s="2">
        <v>46151</v>
      </c>
      <c r="BY487" s="2">
        <v>46153</v>
      </c>
      <c r="BZ487" t="s">
        <v>235</v>
      </c>
      <c r="CA487" t="s">
        <v>236</v>
      </c>
      <c r="CB487" t="s">
        <v>237</v>
      </c>
      <c r="CC487" t="s">
        <v>16870</v>
      </c>
      <c r="CD487" t="s">
        <v>1150</v>
      </c>
      <c r="CE487">
        <v>-1</v>
      </c>
      <c r="CF487" t="s">
        <v>240</v>
      </c>
      <c r="CG487" t="s">
        <v>241</v>
      </c>
      <c r="CH487" t="s">
        <v>242</v>
      </c>
      <c r="CI487">
        <v>1053346599</v>
      </c>
      <c r="CJ487" t="s">
        <v>408</v>
      </c>
      <c r="CK487" t="s">
        <v>245</v>
      </c>
      <c r="CL487" t="s">
        <v>409</v>
      </c>
      <c r="CM487" t="s">
        <v>247</v>
      </c>
      <c r="CN487" t="s">
        <v>410</v>
      </c>
      <c r="CT487" t="s">
        <v>386</v>
      </c>
      <c r="CU487" t="s">
        <v>225</v>
      </c>
      <c r="CW487" t="s">
        <v>319</v>
      </c>
      <c r="CX487" t="s">
        <v>320</v>
      </c>
      <c r="DA487" t="s">
        <v>250</v>
      </c>
      <c r="DB487">
        <v>-1</v>
      </c>
      <c r="DF487" t="s">
        <v>251</v>
      </c>
      <c r="DJ487" t="s">
        <v>252</v>
      </c>
      <c r="DK487" t="s">
        <v>253</v>
      </c>
      <c r="DL487" t="s">
        <v>254</v>
      </c>
      <c r="DN487" t="s">
        <v>255</v>
      </c>
      <c r="DR487" t="s">
        <v>411</v>
      </c>
      <c r="DS487" t="s">
        <v>408</v>
      </c>
      <c r="DT487" t="s">
        <v>407</v>
      </c>
      <c r="DV487">
        <v>1</v>
      </c>
      <c r="DW487" t="s">
        <v>257</v>
      </c>
      <c r="ED487" s="2">
        <v>46153</v>
      </c>
      <c r="EF487">
        <v>16</v>
      </c>
      <c r="EP487" t="s">
        <v>258</v>
      </c>
      <c r="ES487" t="s">
        <v>1151</v>
      </c>
      <c r="FA487" t="s">
        <v>245</v>
      </c>
      <c r="FB487" t="s">
        <v>260</v>
      </c>
      <c r="FD487" t="s">
        <v>260</v>
      </c>
      <c r="FE487" t="s">
        <v>261</v>
      </c>
      <c r="FF487" t="s">
        <v>262</v>
      </c>
      <c r="FK487" t="s">
        <v>263</v>
      </c>
      <c r="FL487" t="s">
        <v>16871</v>
      </c>
      <c r="FN487" t="s">
        <v>410</v>
      </c>
      <c r="FO487" t="s">
        <v>414</v>
      </c>
      <c r="FR487">
        <v>94990</v>
      </c>
      <c r="GB487" t="s">
        <v>266</v>
      </c>
      <c r="GC487" t="s">
        <v>225</v>
      </c>
      <c r="GD487">
        <v>0</v>
      </c>
      <c r="GF487">
        <v>0</v>
      </c>
      <c r="GG487">
        <v>25423</v>
      </c>
      <c r="GI487">
        <v>94990</v>
      </c>
      <c r="GJ487">
        <v>0</v>
      </c>
      <c r="GL487">
        <v>0</v>
      </c>
      <c r="GM487">
        <v>113038</v>
      </c>
      <c r="GS487" t="s">
        <v>267</v>
      </c>
      <c r="GT487" s="2">
        <v>44804</v>
      </c>
      <c r="GU487" t="s">
        <v>268</v>
      </c>
      <c r="GW487" t="s">
        <v>394</v>
      </c>
      <c r="GZ487" t="s">
        <v>395</v>
      </c>
      <c r="HA487" t="s">
        <v>274</v>
      </c>
      <c r="HB487" t="s">
        <v>275</v>
      </c>
      <c r="HC487" t="s">
        <v>275</v>
      </c>
      <c r="HD487" t="s">
        <v>257</v>
      </c>
      <c r="HE487" t="s">
        <v>230</v>
      </c>
      <c r="HF487" t="s">
        <v>16872</v>
      </c>
      <c r="HR487" t="s">
        <v>278</v>
      </c>
      <c r="HV487">
        <v>94990</v>
      </c>
      <c r="HW487" t="s">
        <v>281</v>
      </c>
      <c r="HY487">
        <v>0</v>
      </c>
      <c r="HZ487">
        <v>0</v>
      </c>
      <c r="IA487" t="s">
        <v>281</v>
      </c>
      <c r="IB487" t="s">
        <v>281</v>
      </c>
      <c r="IE487" t="s">
        <v>283</v>
      </c>
      <c r="IF487" t="s">
        <v>283</v>
      </c>
      <c r="IG487" t="s">
        <v>283</v>
      </c>
      <c r="IH487" t="s">
        <v>284</v>
      </c>
      <c r="II487" t="s">
        <v>285</v>
      </c>
      <c r="IJ487" t="s">
        <v>286</v>
      </c>
      <c r="IK487" t="s">
        <v>278</v>
      </c>
      <c r="IL487" t="s">
        <v>346</v>
      </c>
      <c r="IM487" t="s">
        <v>288</v>
      </c>
      <c r="IN487" t="s">
        <v>289</v>
      </c>
      <c r="IP487" t="s">
        <v>290</v>
      </c>
      <c r="IQ487" t="s">
        <v>284</v>
      </c>
      <c r="IS487" t="s">
        <v>291</v>
      </c>
      <c r="IT487" t="s">
        <v>1775</v>
      </c>
      <c r="IU487" t="s">
        <v>1776</v>
      </c>
      <c r="IV487" t="s">
        <v>1777</v>
      </c>
      <c r="IW487" t="s">
        <v>1778</v>
      </c>
      <c r="IY487" t="s">
        <v>281</v>
      </c>
    </row>
    <row r="488" spans="1:259" x14ac:dyDescent="0.3">
      <c r="A488" s="14">
        <f>DAY(AVANZA[[#This Row],[FechaSeguimiento]])</f>
        <v>11</v>
      </c>
      <c r="B488" s="14">
        <f>MONTH(AVANZA[[#This Row],[FechaSeguimiento]])</f>
        <v>5</v>
      </c>
      <c r="C488"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488" t="str">
        <f>LOWER(IFERROR(VLOOKUP(AVANZA[[#This Row],[ID_Peticion]],CANCELADAS[#All],2,0),""))</f>
        <v/>
      </c>
      <c r="E488" t="str">
        <f>LOWER(IFERROR(VLOOKUP(AVANZA[[#This Row],[ID_Peticion]],CANCELADAS[#All],3,0),""))</f>
        <v/>
      </c>
      <c r="F488" t="str">
        <f>LOWER(IF(AVANZA[[#This Row],[CEDULA CLIENTE]]&lt;&gt;""," CC: " &amp; COUNTIFS(AVANZA[CEDULA CLIENTE],AVANZA[[#This Row],[CEDULA CLIENTE]]),"")&amp; IF(AVANZA[[#This Row],[Direccion]]&lt;&gt;""," DIR: " &amp; COUNTIFS(AVANZA[Direccion],AVANZA[[#This Row],[Direccion]]),""))</f>
        <v xml:space="preserve"> dir: 1</v>
      </c>
      <c r="G488" t="str">
        <f>IFERROR(VLOOKUP(AVANZA[[#This Row],[Cedula_Vendedor_Atis]],PLANTA[[#All],[CEDULA]:[LINEA]],3,0),"No Cruza")</f>
        <v>Marisol Avella</v>
      </c>
      <c r="H488" t="str">
        <f>IFERROR(VLOOKUP(AVANZA[[#This Row],[Cedula_Vendedor_Atis]],PLANTA[[#All],[CEDULA]:[LINEA]],4,0),"No Cruza")</f>
        <v>Fija</v>
      </c>
      <c r="I488" t="str">
        <f>LOWER(IF(AVANZA[[#This Row],[ATRIBUIBLE]]="",AVANZA[[#This Row],[Variable]],AVANZA[[#This Row],[ATRIBUIBLE]]))</f>
        <v>terminada</v>
      </c>
      <c r="J488" s="14">
        <f>IF(AVANZA[[#This Row],[Variable]]=AVANZA[[#Headers],[TERMINADA]],1,0)</f>
        <v>1</v>
      </c>
      <c r="K488" s="14">
        <f>IF(AVANZA[[#This Row],[Variable]]=AVANZA[[#Headers],[ANULADA]],1,0)</f>
        <v>0</v>
      </c>
      <c r="L488" s="14">
        <f>IF(AVANZA[[#This Row],[Variable]]=AVANZA[[#Headers],[PENDIENTE]],1,0)</f>
        <v>0</v>
      </c>
      <c r="M488" s="14">
        <f>IF(AVANZA[[#This Row],[ESTADO AGENDA]]="AGENDADA",1,0)</f>
        <v>0</v>
      </c>
      <c r="N488" s="14">
        <f>IF(AVANZA[[#This Row],[ESTADO AGENDA]]="PENDIENTE DE AGENDAR",1,0)</f>
        <v>0</v>
      </c>
      <c r="O488" s="14">
        <f>IF(AVANZA[[#This Row],[ESTADO AGENDA]]="SUSPENDIDA",1,0)</f>
        <v>0</v>
      </c>
      <c r="P488" t="str" cm="1">
        <f t="array" ref="P488">_xlfn.XLOOKUP(AVANZA[[#This Row],[Num_Agrupacion_Pet_Atis]],Tabla1[[#All],[Numero_de_actuacion]],Tabla1[[#All],[Estado_de_la_orden]],"",0)</f>
        <v/>
      </c>
      <c r="Q488" s="2" t="str" cm="1">
        <f t="array" ref="Q488">_xlfn.XLOOKUP(AVANZA[[#This Row],[Num_Agrupacion_Pet_Atis]],Tabla1[[#All],[Numero_de_actuacion]],Tabla1[[#All],[Fecha_de_la_cita]],"",0)</f>
        <v/>
      </c>
      <c r="R488" t="str" cm="1">
        <f t="array" ref="R488">_xlfn.XLOOKUP(AVANZA[[#This Row],[Num_Agrupacion_Pet_Atis]],Tabla1[[#All],[Numero_de_actuacion]],Tabla1[[#All],[Franja_horaria_de_la_cita]],"",0)</f>
        <v/>
      </c>
      <c r="S488" s="14" t="str">
        <f>IFERROR(DAY(AVANZA[[#This Row],[FECHA AGENDA]]),"")</f>
        <v/>
      </c>
      <c r="T488" s="14" t="str">
        <f>IFERROR(MONTH(AVANZA[[#This Row],[FECHA AGENDA]]),"")</f>
        <v/>
      </c>
      <c r="U488" t="str" cm="1">
        <f t="array" ref="U488">_xlfn.XLOOKUP(AVANZA[[#This Row],[Num_Agrupacion_Pet_Atis]],Tabla1[[#All],[Numero_de_actuacion]],Tabla1[[#All],[Motivo_de_suspension]],"",0)</f>
        <v/>
      </c>
      <c r="V488" s="2" t="str" cm="1">
        <f t="array" ref="V488">_xlfn.XLOOKUP(AVANZA[[#This Row],[Num_Agrupacion_Pet_Atis]],Tabla1[[#All],[Numero_de_actuacion]],Tabla1[[#All],[No_identificacion_cliente]],"",0)</f>
        <v/>
      </c>
      <c r="W488" s="2" t="str" cm="1">
        <f t="array" ref="W488">_xlfn.XLOOKUP(AVANZA[[#This Row],[Num_Agrupacion_Pet_Atis]],Tabla1[[#All],[Numero_de_actuacion]],Tabla1[[#All],[Movil_de_contacto]],"",0)</f>
        <v/>
      </c>
      <c r="X488" s="14">
        <f>IF(OR(AVANZA[[#This Row],[ESTADO LEG]]="Legalizada grabacion",AVANZA[[#This Row],[ESTADO LEG]]="Legalizada aut"),1,0)</f>
        <v>0</v>
      </c>
      <c r="Y488" s="14">
        <f>IF(OR(AVANZA[[#This Row],[ESTADO LEG]]="pdte legalizar",AVANZA[[#This Row],[ESTADO LEG]]="No cruza"),1,0)</f>
        <v>1</v>
      </c>
      <c r="Z488" t="str" cm="1">
        <f t="array" ref="Z488">IF(AVANZA[[#This Row],[Variable]]="Terminada",LOWER(_xlfn.XLOOKUP(AVANZA[[#This Row],[ID_Peticion]],Tabla6[[#All],[NUM_PETICION]],Tabla6[[#All],[ESTADO_LEG]],"NO CRUZA",0)),AVANZA[[#This Row],[Variable]])</f>
        <v>pdte legalizar</v>
      </c>
      <c r="AA488" cm="1">
        <f t="array" ref="AA488">_xlfn.XLOOKUP(AVANZA[[#This Row],[ID_Peticion]],Tabla6[[#All],[NUM_PETICION]],Tabla6[[#All],[DIF_DIAS]],"",0)</f>
        <v>2</v>
      </c>
      <c r="AB488" s="2" cm="1">
        <f t="array" ref="AB488">IFERROR(_xlfn.XLOOKUP(AVANZA[[#This Row],[ID_Peticion]],Tabla6[[#All],[NUM_PETICION]],Tabla6[[#All],[FEC_LEGAL]],"",0),"")</f>
        <v>0</v>
      </c>
      <c r="AC488" s="14">
        <f ca="1">IF(AVANZA[[#This Row],[FECHA LEG]]&lt;&gt;0,IFERROR(AVANZA[[#This Row],[FECHA LEG]]-AVANZA[[#This Row],[FechaIniEstadoSubPetAtis]],0),TODAY()-AVANZA[[#This Row],[FechaIniEstadoSubPetAtis]])</f>
        <v>6</v>
      </c>
      <c r="AD488" s="35" t="str">
        <f ca="1">IF(AVANZA[[#This Row],[FINAL Vs LG]]&lt;&gt;0,IF(AVANZA[[#This Row],[FINAL Vs LG]]&lt;7.1,"100%",IF(AND(AVANZA[[#This Row],[FINAL Vs LG]]&gt;7.1,AVANZA[[#This Row],[FINAL Vs LG]]&lt;11.1),"50%","0%")),0)</f>
        <v>100%</v>
      </c>
      <c r="AE488" s="14">
        <f ca="1">VLOOKUP(DAY(TODAY()),BACK!F:G,2,0)</f>
        <v>14</v>
      </c>
      <c r="AF488" s="14">
        <f>BACK!$I$2</f>
        <v>24</v>
      </c>
      <c r="AG488" s="14">
        <f>IF(AVANZA[[#This Row],[Oferta_empaquetada_comisiones]]="SI",1,0)</f>
        <v>0</v>
      </c>
      <c r="AH488" s="36">
        <f>IF(AVANZA[[#This Row],[Variable]]="TERMINADA",IFERROR(VLOOKUP(AVANZA[[#This Row],[SUPERVISOR]],Tabla2[#All],4,0),0),)</f>
        <v>3.5</v>
      </c>
      <c r="AI488" s="14">
        <f>IF(AVANZA[[#This Row],[Producto]]="BA",1,0)</f>
        <v>1</v>
      </c>
      <c r="AJ488" s="14">
        <f>IF(AVANZA[[#This Row],[Producto]]="DUO",1,0)</f>
        <v>0</v>
      </c>
      <c r="AK488" s="14">
        <f>IF(AVANZA[[#This Row],[Producto]]="TRIO",1,0)</f>
        <v>0</v>
      </c>
      <c r="AL488" t="s">
        <v>746</v>
      </c>
      <c r="AM488">
        <v>-1</v>
      </c>
      <c r="AN488">
        <v>-1</v>
      </c>
      <c r="AO488" t="s">
        <v>16873</v>
      </c>
      <c r="AP488" s="1">
        <v>46153.423275462963</v>
      </c>
      <c r="AQ488">
        <v>-1</v>
      </c>
      <c r="AR488" t="s">
        <v>16874</v>
      </c>
      <c r="AS488">
        <v>-1</v>
      </c>
      <c r="AT488">
        <v>-1</v>
      </c>
      <c r="AU488">
        <v>-1</v>
      </c>
      <c r="AV488">
        <v>-1</v>
      </c>
      <c r="AW488">
        <v>-1</v>
      </c>
      <c r="AX488" t="s">
        <v>224</v>
      </c>
      <c r="AY488">
        <v>-1</v>
      </c>
      <c r="AZ488">
        <v>2026</v>
      </c>
      <c r="BA488">
        <v>5</v>
      </c>
      <c r="BB488">
        <v>11</v>
      </c>
      <c r="BC488">
        <v>-1</v>
      </c>
      <c r="BD488" t="s">
        <v>225</v>
      </c>
      <c r="BE488">
        <v>-1</v>
      </c>
      <c r="BF488">
        <v>20001625834294</v>
      </c>
      <c r="BG488" t="s">
        <v>226</v>
      </c>
      <c r="BH488" t="s">
        <v>227</v>
      </c>
      <c r="BI488" t="s">
        <v>16875</v>
      </c>
      <c r="BJ488">
        <v>-1</v>
      </c>
      <c r="BK488">
        <v>-1</v>
      </c>
      <c r="BL488">
        <v>-1</v>
      </c>
      <c r="BM488" t="s">
        <v>229</v>
      </c>
      <c r="BN488" t="s">
        <v>230</v>
      </c>
      <c r="BO488" t="s">
        <v>16876</v>
      </c>
      <c r="BP488" t="s">
        <v>232</v>
      </c>
      <c r="BQ488">
        <v>2026</v>
      </c>
      <c r="BR488">
        <v>5</v>
      </c>
      <c r="BS488">
        <v>11</v>
      </c>
      <c r="BT488" s="1">
        <v>46153.549097222225</v>
      </c>
      <c r="BU488" t="s">
        <v>233</v>
      </c>
      <c r="BV488" s="2">
        <v>46153</v>
      </c>
      <c r="BW488" t="s">
        <v>234</v>
      </c>
      <c r="BX488" s="2">
        <v>46153</v>
      </c>
      <c r="BY488" s="2">
        <v>46153</v>
      </c>
      <c r="BZ488" t="s">
        <v>235</v>
      </c>
      <c r="CA488" t="s">
        <v>1708</v>
      </c>
      <c r="CB488" t="s">
        <v>546</v>
      </c>
      <c r="CC488" t="s">
        <v>16877</v>
      </c>
      <c r="CD488" t="s">
        <v>11602</v>
      </c>
      <c r="CE488">
        <v>-1</v>
      </c>
      <c r="CF488" t="s">
        <v>1711</v>
      </c>
      <c r="CG488" t="s">
        <v>550</v>
      </c>
      <c r="CH488" t="s">
        <v>242</v>
      </c>
      <c r="CI488">
        <v>1000857923</v>
      </c>
      <c r="CJ488" t="s">
        <v>759</v>
      </c>
      <c r="CK488" t="s">
        <v>245</v>
      </c>
      <c r="CL488" t="s">
        <v>246</v>
      </c>
      <c r="CM488" t="s">
        <v>247</v>
      </c>
      <c r="CN488" t="s">
        <v>359</v>
      </c>
      <c r="CT488" t="s">
        <v>330</v>
      </c>
      <c r="CU488" t="s">
        <v>225</v>
      </c>
      <c r="CW488" t="s">
        <v>226</v>
      </c>
      <c r="CX488" t="s">
        <v>227</v>
      </c>
      <c r="DA488" t="s">
        <v>250</v>
      </c>
      <c r="DB488">
        <v>-1</v>
      </c>
      <c r="DF488" t="s">
        <v>251</v>
      </c>
      <c r="DJ488" t="s">
        <v>252</v>
      </c>
      <c r="DK488" t="s">
        <v>253</v>
      </c>
      <c r="DL488" t="s">
        <v>254</v>
      </c>
      <c r="DN488" t="s">
        <v>255</v>
      </c>
      <c r="DR488" t="s">
        <v>760</v>
      </c>
      <c r="DS488" t="s">
        <v>759</v>
      </c>
      <c r="DT488" t="s">
        <v>758</v>
      </c>
      <c r="DV488">
        <v>1</v>
      </c>
      <c r="DW488" t="s">
        <v>554</v>
      </c>
      <c r="ED488" s="2">
        <v>46153</v>
      </c>
      <c r="EF488">
        <v>26</v>
      </c>
      <c r="EP488" t="s">
        <v>258</v>
      </c>
      <c r="ES488" t="s">
        <v>16878</v>
      </c>
      <c r="FA488" t="s">
        <v>245</v>
      </c>
      <c r="FB488" t="s">
        <v>556</v>
      </c>
      <c r="FD488" t="s">
        <v>556</v>
      </c>
      <c r="FE488" t="s">
        <v>1713</v>
      </c>
      <c r="FF488" t="s">
        <v>1713</v>
      </c>
      <c r="FK488" t="s">
        <v>263</v>
      </c>
      <c r="FL488" t="s">
        <v>16879</v>
      </c>
      <c r="FN488" t="s">
        <v>359</v>
      </c>
      <c r="FO488" t="s">
        <v>366</v>
      </c>
      <c r="FR488">
        <v>72185</v>
      </c>
      <c r="GB488" t="s">
        <v>266</v>
      </c>
      <c r="GC488" t="s">
        <v>225</v>
      </c>
      <c r="GD488">
        <v>0</v>
      </c>
      <c r="GF488">
        <v>0</v>
      </c>
      <c r="GG488">
        <v>25421</v>
      </c>
      <c r="GI488">
        <v>72185</v>
      </c>
      <c r="GJ488">
        <v>0</v>
      </c>
      <c r="GL488">
        <v>0</v>
      </c>
      <c r="GM488">
        <v>85900</v>
      </c>
      <c r="GS488" t="s">
        <v>267</v>
      </c>
      <c r="GT488" s="2">
        <v>45350</v>
      </c>
      <c r="GU488" t="s">
        <v>268</v>
      </c>
      <c r="GV488" t="s">
        <v>311</v>
      </c>
      <c r="GW488" t="s">
        <v>270</v>
      </c>
      <c r="GX488" t="s">
        <v>271</v>
      </c>
      <c r="GY488" t="s">
        <v>272</v>
      </c>
      <c r="GZ488" t="s">
        <v>273</v>
      </c>
      <c r="HA488" t="s">
        <v>274</v>
      </c>
      <c r="HB488" t="s">
        <v>559</v>
      </c>
      <c r="HC488" t="s">
        <v>1708</v>
      </c>
      <c r="HD488" t="s">
        <v>554</v>
      </c>
      <c r="HE488" t="s">
        <v>230</v>
      </c>
      <c r="HF488" t="s">
        <v>16880</v>
      </c>
      <c r="HG488" t="s">
        <v>277</v>
      </c>
      <c r="HR488" t="s">
        <v>278</v>
      </c>
      <c r="HV488">
        <v>85900</v>
      </c>
      <c r="HW488" t="s">
        <v>279</v>
      </c>
      <c r="HX488" t="s">
        <v>280</v>
      </c>
      <c r="HY488">
        <v>89853</v>
      </c>
      <c r="HZ488">
        <v>17668</v>
      </c>
      <c r="IA488" t="s">
        <v>279</v>
      </c>
      <c r="IB488" t="s">
        <v>281</v>
      </c>
      <c r="ID488" t="s">
        <v>282</v>
      </c>
      <c r="IE488" t="s">
        <v>283</v>
      </c>
      <c r="IF488" t="s">
        <v>283</v>
      </c>
      <c r="IG488" t="s">
        <v>283</v>
      </c>
      <c r="IH488" t="s">
        <v>284</v>
      </c>
      <c r="II488" t="s">
        <v>285</v>
      </c>
      <c r="IJ488" t="s">
        <v>286</v>
      </c>
      <c r="IK488" t="s">
        <v>278</v>
      </c>
      <c r="IL488" t="s">
        <v>371</v>
      </c>
      <c r="IM488" t="s">
        <v>288</v>
      </c>
      <c r="IN488" t="s">
        <v>289</v>
      </c>
      <c r="IP488" t="s">
        <v>290</v>
      </c>
      <c r="IQ488" t="s">
        <v>284</v>
      </c>
      <c r="IS488" t="s">
        <v>291</v>
      </c>
      <c r="IY488" t="s">
        <v>281</v>
      </c>
    </row>
    <row r="489" spans="1:259" x14ac:dyDescent="0.3">
      <c r="A489" s="14">
        <f>DAY(AVANZA[[#This Row],[FechaSeguimiento]])</f>
        <v>11</v>
      </c>
      <c r="B489" s="14">
        <f>MONTH(AVANZA[[#This Row],[FechaSeguimiento]])</f>
        <v>5</v>
      </c>
      <c r="C489"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489" t="str">
        <f>LOWER(IFERROR(VLOOKUP(AVANZA[[#This Row],[ID_Peticion]],CANCELADAS[#All],2,0),""))</f>
        <v/>
      </c>
      <c r="E489" t="str">
        <f>LOWER(IFERROR(VLOOKUP(AVANZA[[#This Row],[ID_Peticion]],CANCELADAS[#All],3,0),""))</f>
        <v/>
      </c>
      <c r="F489" t="str">
        <f>LOWER(IF(AVANZA[[#This Row],[CEDULA CLIENTE]]&lt;&gt;""," CC: " &amp; COUNTIFS(AVANZA[CEDULA CLIENTE],AVANZA[[#This Row],[CEDULA CLIENTE]]),"")&amp; IF(AVANZA[[#This Row],[Direccion]]&lt;&gt;""," DIR: " &amp; COUNTIFS(AVANZA[Direccion],AVANZA[[#This Row],[Direccion]]),""))</f>
        <v xml:space="preserve"> dir: 1</v>
      </c>
      <c r="G489" t="str">
        <f>IFERROR(VLOOKUP(AVANZA[[#This Row],[Cedula_Vendedor_Atis]],PLANTA[[#All],[CEDULA]:[LINEA]],3,0),"No Cruza")</f>
        <v>Marisol Avella</v>
      </c>
      <c r="H489" t="str">
        <f>IFERROR(VLOOKUP(AVANZA[[#This Row],[Cedula_Vendedor_Atis]],PLANTA[[#All],[CEDULA]:[LINEA]],4,0),"No Cruza")</f>
        <v>Fija</v>
      </c>
      <c r="I489" t="str">
        <f>LOWER(IF(AVANZA[[#This Row],[ATRIBUIBLE]]="",AVANZA[[#This Row],[Variable]],AVANZA[[#This Row],[ATRIBUIBLE]]))</f>
        <v>terminada</v>
      </c>
      <c r="J489" s="14">
        <f>IF(AVANZA[[#This Row],[Variable]]=AVANZA[[#Headers],[TERMINADA]],1,0)</f>
        <v>1</v>
      </c>
      <c r="K489" s="14">
        <f>IF(AVANZA[[#This Row],[Variable]]=AVANZA[[#Headers],[ANULADA]],1,0)</f>
        <v>0</v>
      </c>
      <c r="L489" s="14">
        <f>IF(AVANZA[[#This Row],[Variable]]=AVANZA[[#Headers],[PENDIENTE]],1,0)</f>
        <v>0</v>
      </c>
      <c r="M489" s="14">
        <f>IF(AVANZA[[#This Row],[ESTADO AGENDA]]="AGENDADA",1,0)</f>
        <v>0</v>
      </c>
      <c r="N489" s="14">
        <f>IF(AVANZA[[#This Row],[ESTADO AGENDA]]="PENDIENTE DE AGENDAR",1,0)</f>
        <v>0</v>
      </c>
      <c r="O489" s="14">
        <f>IF(AVANZA[[#This Row],[ESTADO AGENDA]]="SUSPENDIDA",1,0)</f>
        <v>0</v>
      </c>
      <c r="P489" t="str" cm="1">
        <f t="array" ref="P489">_xlfn.XLOOKUP(AVANZA[[#This Row],[Num_Agrupacion_Pet_Atis]],Tabla1[[#All],[Numero_de_actuacion]],Tabla1[[#All],[Estado_de_la_orden]],"",0)</f>
        <v/>
      </c>
      <c r="Q489" s="2" t="str" cm="1">
        <f t="array" ref="Q489">_xlfn.XLOOKUP(AVANZA[[#This Row],[Num_Agrupacion_Pet_Atis]],Tabla1[[#All],[Numero_de_actuacion]],Tabla1[[#All],[Fecha_de_la_cita]],"",0)</f>
        <v/>
      </c>
      <c r="R489" t="str" cm="1">
        <f t="array" ref="R489">_xlfn.XLOOKUP(AVANZA[[#This Row],[Num_Agrupacion_Pet_Atis]],Tabla1[[#All],[Numero_de_actuacion]],Tabla1[[#All],[Franja_horaria_de_la_cita]],"",0)</f>
        <v/>
      </c>
      <c r="S489" s="14" t="str">
        <f>IFERROR(DAY(AVANZA[[#This Row],[FECHA AGENDA]]),"")</f>
        <v/>
      </c>
      <c r="T489" s="14" t="str">
        <f>IFERROR(MONTH(AVANZA[[#This Row],[FECHA AGENDA]]),"")</f>
        <v/>
      </c>
      <c r="U489" t="str" cm="1">
        <f t="array" ref="U489">_xlfn.XLOOKUP(AVANZA[[#This Row],[Num_Agrupacion_Pet_Atis]],Tabla1[[#All],[Numero_de_actuacion]],Tabla1[[#All],[Motivo_de_suspension]],"",0)</f>
        <v/>
      </c>
      <c r="V489" s="2" t="str" cm="1">
        <f t="array" ref="V489">_xlfn.XLOOKUP(AVANZA[[#This Row],[Num_Agrupacion_Pet_Atis]],Tabla1[[#All],[Numero_de_actuacion]],Tabla1[[#All],[No_identificacion_cliente]],"",0)</f>
        <v/>
      </c>
      <c r="W489" s="2" t="str" cm="1">
        <f t="array" ref="W489">_xlfn.XLOOKUP(AVANZA[[#This Row],[Num_Agrupacion_Pet_Atis]],Tabla1[[#All],[Numero_de_actuacion]],Tabla1[[#All],[Movil_de_contacto]],"",0)</f>
        <v/>
      </c>
      <c r="X489" s="14">
        <f>IF(OR(AVANZA[[#This Row],[ESTADO LEG]]="Legalizada grabacion",AVANZA[[#This Row],[ESTADO LEG]]="Legalizada aut"),1,0)</f>
        <v>0</v>
      </c>
      <c r="Y489" s="14">
        <f>IF(OR(AVANZA[[#This Row],[ESTADO LEG]]="pdte legalizar",AVANZA[[#This Row],[ESTADO LEG]]="No cruza"),1,0)</f>
        <v>1</v>
      </c>
      <c r="Z489" t="str" cm="1">
        <f t="array" ref="Z489">IF(AVANZA[[#This Row],[Variable]]="Terminada",LOWER(_xlfn.XLOOKUP(AVANZA[[#This Row],[ID_Peticion]],Tabla6[[#All],[NUM_PETICION]],Tabla6[[#All],[ESTADO_LEG]],"NO CRUZA",0)),AVANZA[[#This Row],[Variable]])</f>
        <v>pdte legalizar</v>
      </c>
      <c r="AA489" cm="1">
        <f t="array" ref="AA489">_xlfn.XLOOKUP(AVANZA[[#This Row],[ID_Peticion]],Tabla6[[#All],[NUM_PETICION]],Tabla6[[#All],[DIF_DIAS]],"",0)</f>
        <v>2</v>
      </c>
      <c r="AB489" s="2" cm="1">
        <f t="array" ref="AB489">IFERROR(_xlfn.XLOOKUP(AVANZA[[#This Row],[ID_Peticion]],Tabla6[[#All],[NUM_PETICION]],Tabla6[[#All],[FEC_LEGAL]],"",0),"")</f>
        <v>0</v>
      </c>
      <c r="AC489" s="14">
        <f ca="1">IF(AVANZA[[#This Row],[FECHA LEG]]&lt;&gt;0,IFERROR(AVANZA[[#This Row],[FECHA LEG]]-AVANZA[[#This Row],[FechaIniEstadoSubPetAtis]],0),TODAY()-AVANZA[[#This Row],[FechaIniEstadoSubPetAtis]])</f>
        <v>6</v>
      </c>
      <c r="AD489" s="35" t="str">
        <f ca="1">IF(AVANZA[[#This Row],[FINAL Vs LG]]&lt;&gt;0,IF(AVANZA[[#This Row],[FINAL Vs LG]]&lt;7.1,"100%",IF(AND(AVANZA[[#This Row],[FINAL Vs LG]]&gt;7.1,AVANZA[[#This Row],[FINAL Vs LG]]&lt;11.1),"50%","0%")),0)</f>
        <v>100%</v>
      </c>
      <c r="AE489" s="14">
        <f ca="1">VLOOKUP(DAY(TODAY()),BACK!F:G,2,0)</f>
        <v>14</v>
      </c>
      <c r="AF489" s="14">
        <f>BACK!$I$2</f>
        <v>24</v>
      </c>
      <c r="AG489" s="14">
        <f>IF(AVANZA[[#This Row],[Oferta_empaquetada_comisiones]]="SI",1,0)</f>
        <v>0</v>
      </c>
      <c r="AH489" s="36">
        <f>IF(AVANZA[[#This Row],[Variable]]="TERMINADA",IFERROR(VLOOKUP(AVANZA[[#This Row],[SUPERVISOR]],Tabla2[#All],4,0),0),)</f>
        <v>3.5</v>
      </c>
      <c r="AI489" s="14">
        <f>IF(AVANZA[[#This Row],[Producto]]="BA",1,0)</f>
        <v>1</v>
      </c>
      <c r="AJ489" s="14">
        <f>IF(AVANZA[[#This Row],[Producto]]="DUO",1,0)</f>
        <v>0</v>
      </c>
      <c r="AK489" s="14">
        <f>IF(AVANZA[[#This Row],[Producto]]="TRIO",1,0)</f>
        <v>0</v>
      </c>
      <c r="AL489" t="s">
        <v>292</v>
      </c>
      <c r="AM489">
        <v>-1</v>
      </c>
      <c r="AN489">
        <v>-1</v>
      </c>
      <c r="AO489" t="s">
        <v>16881</v>
      </c>
      <c r="AP489" s="1">
        <v>46152.694780092592</v>
      </c>
      <c r="AQ489">
        <v>-1</v>
      </c>
      <c r="AR489" t="s">
        <v>16882</v>
      </c>
      <c r="AS489">
        <v>-1</v>
      </c>
      <c r="AT489">
        <v>-1</v>
      </c>
      <c r="AU489">
        <v>-1</v>
      </c>
      <c r="AV489">
        <v>-1</v>
      </c>
      <c r="AW489">
        <v>-1</v>
      </c>
      <c r="AX489" t="s">
        <v>224</v>
      </c>
      <c r="AY489">
        <v>-1</v>
      </c>
      <c r="AZ489">
        <v>2026</v>
      </c>
      <c r="BA489">
        <v>5</v>
      </c>
      <c r="BB489">
        <v>11</v>
      </c>
      <c r="BC489">
        <v>-1</v>
      </c>
      <c r="BD489" t="s">
        <v>225</v>
      </c>
      <c r="BE489">
        <v>-1</v>
      </c>
      <c r="BF489">
        <v>20001624984618</v>
      </c>
      <c r="BG489" t="s">
        <v>319</v>
      </c>
      <c r="BH489" t="s">
        <v>320</v>
      </c>
      <c r="BI489" t="s">
        <v>16883</v>
      </c>
      <c r="BJ489">
        <v>-1</v>
      </c>
      <c r="BK489">
        <v>-1</v>
      </c>
      <c r="BL489">
        <v>-1</v>
      </c>
      <c r="BM489" t="s">
        <v>229</v>
      </c>
      <c r="BN489" t="s">
        <v>230</v>
      </c>
      <c r="BO489" t="s">
        <v>16884</v>
      </c>
      <c r="BP489" t="s">
        <v>380</v>
      </c>
      <c r="BQ489">
        <v>2026</v>
      </c>
      <c r="BR489">
        <v>5</v>
      </c>
      <c r="BS489">
        <v>10</v>
      </c>
      <c r="BT489" s="1">
        <v>46153.718414351853</v>
      </c>
      <c r="BU489" t="s">
        <v>233</v>
      </c>
      <c r="BV489" s="2">
        <v>46153</v>
      </c>
      <c r="BW489" t="s">
        <v>234</v>
      </c>
      <c r="BX489" s="2">
        <v>46152</v>
      </c>
      <c r="BY489" s="2">
        <v>46153</v>
      </c>
      <c r="BZ489" t="s">
        <v>235</v>
      </c>
      <c r="CA489" t="s">
        <v>297</v>
      </c>
      <c r="CB489" t="s">
        <v>297</v>
      </c>
      <c r="CC489" t="s">
        <v>16885</v>
      </c>
      <c r="CD489" t="s">
        <v>3488</v>
      </c>
      <c r="CE489">
        <v>-1</v>
      </c>
      <c r="CF489" t="s">
        <v>300</v>
      </c>
      <c r="CG489" t="s">
        <v>301</v>
      </c>
      <c r="CH489" t="s">
        <v>242</v>
      </c>
      <c r="CI489">
        <v>22999736</v>
      </c>
      <c r="CJ489" t="s">
        <v>303</v>
      </c>
      <c r="CK489" t="s">
        <v>245</v>
      </c>
      <c r="CL489" t="s">
        <v>246</v>
      </c>
      <c r="CM489" t="s">
        <v>247</v>
      </c>
      <c r="CN489" t="s">
        <v>248</v>
      </c>
      <c r="CT489" t="s">
        <v>304</v>
      </c>
      <c r="CU489" t="s">
        <v>225</v>
      </c>
      <c r="CW489" t="s">
        <v>319</v>
      </c>
      <c r="CX489" t="s">
        <v>320</v>
      </c>
      <c r="DA489" t="s">
        <v>250</v>
      </c>
      <c r="DB489">
        <v>-1</v>
      </c>
      <c r="DF489" t="s">
        <v>251</v>
      </c>
      <c r="DJ489" t="s">
        <v>252</v>
      </c>
      <c r="DK489" t="s">
        <v>253</v>
      </c>
      <c r="DL489" t="s">
        <v>254</v>
      </c>
      <c r="DN489" t="s">
        <v>255</v>
      </c>
      <c r="DR489" t="s">
        <v>305</v>
      </c>
      <c r="DS489" t="s">
        <v>303</v>
      </c>
      <c r="DT489" t="s">
        <v>302</v>
      </c>
      <c r="DV489">
        <v>1</v>
      </c>
      <c r="DW489" t="s">
        <v>283</v>
      </c>
      <c r="ED489" s="2">
        <v>46153</v>
      </c>
      <c r="EE489" t="s">
        <v>306</v>
      </c>
      <c r="EF489">
        <v>16</v>
      </c>
      <c r="EP489" t="s">
        <v>258</v>
      </c>
      <c r="ES489" t="s">
        <v>2474</v>
      </c>
      <c r="FA489" t="s">
        <v>245</v>
      </c>
      <c r="FB489" t="s">
        <v>308</v>
      </c>
      <c r="FD489" t="s">
        <v>308</v>
      </c>
      <c r="FE489" t="s">
        <v>309</v>
      </c>
      <c r="FF489" t="s">
        <v>309</v>
      </c>
      <c r="FK489" t="s">
        <v>263</v>
      </c>
      <c r="FL489" t="s">
        <v>16886</v>
      </c>
      <c r="FN489" t="s">
        <v>248</v>
      </c>
      <c r="FO489" t="s">
        <v>265</v>
      </c>
      <c r="FR489">
        <v>94990</v>
      </c>
      <c r="GB489" t="s">
        <v>266</v>
      </c>
      <c r="GC489" t="s">
        <v>225</v>
      </c>
      <c r="GD489">
        <v>0</v>
      </c>
      <c r="GF489">
        <v>0</v>
      </c>
      <c r="GG489">
        <v>25423</v>
      </c>
      <c r="GI489">
        <v>94990</v>
      </c>
      <c r="GJ489">
        <v>0</v>
      </c>
      <c r="GL489">
        <v>0</v>
      </c>
      <c r="GM489">
        <v>113038</v>
      </c>
      <c r="GS489" t="s">
        <v>267</v>
      </c>
      <c r="GT489" s="2">
        <v>43524</v>
      </c>
      <c r="GU489" t="s">
        <v>268</v>
      </c>
      <c r="GW489" t="s">
        <v>394</v>
      </c>
      <c r="GZ489" t="s">
        <v>395</v>
      </c>
      <c r="HA489" t="s">
        <v>497</v>
      </c>
      <c r="HB489" t="s">
        <v>312</v>
      </c>
      <c r="HC489" t="s">
        <v>312</v>
      </c>
      <c r="HD489" t="s">
        <v>313</v>
      </c>
      <c r="HE489" t="s">
        <v>230</v>
      </c>
      <c r="HF489" t="s">
        <v>16887</v>
      </c>
      <c r="HR489" t="s">
        <v>278</v>
      </c>
      <c r="HV489">
        <v>94990</v>
      </c>
      <c r="HW489" t="s">
        <v>281</v>
      </c>
      <c r="HY489">
        <v>0</v>
      </c>
      <c r="HZ489">
        <v>0</v>
      </c>
      <c r="IA489" t="s">
        <v>281</v>
      </c>
      <c r="IB489" t="s">
        <v>281</v>
      </c>
      <c r="IE489" t="s">
        <v>283</v>
      </c>
      <c r="IF489" t="s">
        <v>283</v>
      </c>
      <c r="IG489" t="s">
        <v>283</v>
      </c>
      <c r="IH489" t="s">
        <v>284</v>
      </c>
      <c r="II489" t="s">
        <v>285</v>
      </c>
      <c r="IJ489" t="s">
        <v>286</v>
      </c>
      <c r="IK489" t="s">
        <v>278</v>
      </c>
      <c r="IL489" t="s">
        <v>287</v>
      </c>
      <c r="IM489" t="s">
        <v>288</v>
      </c>
      <c r="IN489" t="s">
        <v>289</v>
      </c>
      <c r="IO489" t="s">
        <v>16888</v>
      </c>
      <c r="IP489" t="s">
        <v>290</v>
      </c>
      <c r="IQ489" t="s">
        <v>284</v>
      </c>
      <c r="IS489" t="s">
        <v>291</v>
      </c>
      <c r="IT489" t="s">
        <v>453</v>
      </c>
      <c r="IU489" t="s">
        <v>583</v>
      </c>
      <c r="IV489" t="s">
        <v>434</v>
      </c>
      <c r="IW489" t="s">
        <v>318</v>
      </c>
      <c r="IY489" t="s">
        <v>281</v>
      </c>
    </row>
    <row r="490" spans="1:259" x14ac:dyDescent="0.3">
      <c r="A490" s="14">
        <f>DAY(AVANZA[[#This Row],[FechaSeguimiento]])</f>
        <v>11</v>
      </c>
      <c r="B490" s="14">
        <f>MONTH(AVANZA[[#This Row],[FechaSeguimiento]])</f>
        <v>5</v>
      </c>
      <c r="C490"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490" t="str">
        <f>LOWER(IFERROR(VLOOKUP(AVANZA[[#This Row],[ID_Peticion]],CANCELADAS[#All],2,0),""))</f>
        <v/>
      </c>
      <c r="E490" t="str">
        <f>LOWER(IFERROR(VLOOKUP(AVANZA[[#This Row],[ID_Peticion]],CANCELADAS[#All],3,0),""))</f>
        <v/>
      </c>
      <c r="F490" t="str">
        <f>LOWER(IF(AVANZA[[#This Row],[CEDULA CLIENTE]]&lt;&gt;""," CC: " &amp; COUNTIFS(AVANZA[CEDULA CLIENTE],AVANZA[[#This Row],[CEDULA CLIENTE]]),"")&amp; IF(AVANZA[[#This Row],[Direccion]]&lt;&gt;""," DIR: " &amp; COUNTIFS(AVANZA[Direccion],AVANZA[[#This Row],[Direccion]]),""))</f>
        <v xml:space="preserve"> dir: 1</v>
      </c>
      <c r="G490" t="str">
        <f>IFERROR(VLOOKUP(AVANZA[[#This Row],[Cedula_Vendedor_Atis]],PLANTA[[#All],[CEDULA]:[LINEA]],3,0),"No Cruza")</f>
        <v>Marisol Avella</v>
      </c>
      <c r="H490" t="str">
        <f>IFERROR(VLOOKUP(AVANZA[[#This Row],[Cedula_Vendedor_Atis]],PLANTA[[#All],[CEDULA]:[LINEA]],4,0),"No Cruza")</f>
        <v>Fija</v>
      </c>
      <c r="I490" t="str">
        <f>LOWER(IF(AVANZA[[#This Row],[ATRIBUIBLE]]="",AVANZA[[#This Row],[Variable]],AVANZA[[#This Row],[ATRIBUIBLE]]))</f>
        <v>terminada</v>
      </c>
      <c r="J490" s="14">
        <f>IF(AVANZA[[#This Row],[Variable]]=AVANZA[[#Headers],[TERMINADA]],1,0)</f>
        <v>1</v>
      </c>
      <c r="K490" s="14">
        <f>IF(AVANZA[[#This Row],[Variable]]=AVANZA[[#Headers],[ANULADA]],1,0)</f>
        <v>0</v>
      </c>
      <c r="L490" s="14">
        <f>IF(AVANZA[[#This Row],[Variable]]=AVANZA[[#Headers],[PENDIENTE]],1,0)</f>
        <v>0</v>
      </c>
      <c r="M490" s="14">
        <f>IF(AVANZA[[#This Row],[ESTADO AGENDA]]="AGENDADA",1,0)</f>
        <v>0</v>
      </c>
      <c r="N490" s="14">
        <f>IF(AVANZA[[#This Row],[ESTADO AGENDA]]="PENDIENTE DE AGENDAR",1,0)</f>
        <v>0</v>
      </c>
      <c r="O490" s="14">
        <f>IF(AVANZA[[#This Row],[ESTADO AGENDA]]="SUSPENDIDA",1,0)</f>
        <v>0</v>
      </c>
      <c r="P490" t="str" cm="1">
        <f t="array" ref="P490">_xlfn.XLOOKUP(AVANZA[[#This Row],[Num_Agrupacion_Pet_Atis]],Tabla1[[#All],[Numero_de_actuacion]],Tabla1[[#All],[Estado_de_la_orden]],"",0)</f>
        <v/>
      </c>
      <c r="Q490" s="2" t="str" cm="1">
        <f t="array" ref="Q490">_xlfn.XLOOKUP(AVANZA[[#This Row],[Num_Agrupacion_Pet_Atis]],Tabla1[[#All],[Numero_de_actuacion]],Tabla1[[#All],[Fecha_de_la_cita]],"",0)</f>
        <v/>
      </c>
      <c r="R490" t="str" cm="1">
        <f t="array" ref="R490">_xlfn.XLOOKUP(AVANZA[[#This Row],[Num_Agrupacion_Pet_Atis]],Tabla1[[#All],[Numero_de_actuacion]],Tabla1[[#All],[Franja_horaria_de_la_cita]],"",0)</f>
        <v/>
      </c>
      <c r="S490" s="14" t="str">
        <f>IFERROR(DAY(AVANZA[[#This Row],[FECHA AGENDA]]),"")</f>
        <v/>
      </c>
      <c r="T490" s="14" t="str">
        <f>IFERROR(MONTH(AVANZA[[#This Row],[FECHA AGENDA]]),"")</f>
        <v/>
      </c>
      <c r="U490" t="str" cm="1">
        <f t="array" ref="U490">_xlfn.XLOOKUP(AVANZA[[#This Row],[Num_Agrupacion_Pet_Atis]],Tabla1[[#All],[Numero_de_actuacion]],Tabla1[[#All],[Motivo_de_suspension]],"",0)</f>
        <v/>
      </c>
      <c r="V490" s="2" t="str" cm="1">
        <f t="array" ref="V490">_xlfn.XLOOKUP(AVANZA[[#This Row],[Num_Agrupacion_Pet_Atis]],Tabla1[[#All],[Numero_de_actuacion]],Tabla1[[#All],[No_identificacion_cliente]],"",0)</f>
        <v/>
      </c>
      <c r="W490" s="2" t="str" cm="1">
        <f t="array" ref="W490">_xlfn.XLOOKUP(AVANZA[[#This Row],[Num_Agrupacion_Pet_Atis]],Tabla1[[#All],[Numero_de_actuacion]],Tabla1[[#All],[Movil_de_contacto]],"",0)</f>
        <v/>
      </c>
      <c r="X490" s="14">
        <f>IF(OR(AVANZA[[#This Row],[ESTADO LEG]]="Legalizada grabacion",AVANZA[[#This Row],[ESTADO LEG]]="Legalizada aut"),1,0)</f>
        <v>0</v>
      </c>
      <c r="Y490" s="14">
        <f>IF(OR(AVANZA[[#This Row],[ESTADO LEG]]="pdte legalizar",AVANZA[[#This Row],[ESTADO LEG]]="No cruza"),1,0)</f>
        <v>1</v>
      </c>
      <c r="Z490" t="str" cm="1">
        <f t="array" ref="Z490">IF(AVANZA[[#This Row],[Variable]]="Terminada",LOWER(_xlfn.XLOOKUP(AVANZA[[#This Row],[ID_Peticion]],Tabla6[[#All],[NUM_PETICION]],Tabla6[[#All],[ESTADO_LEG]],"NO CRUZA",0)),AVANZA[[#This Row],[Variable]])</f>
        <v>pdte legalizar</v>
      </c>
      <c r="AA490" cm="1">
        <f t="array" ref="AA490">_xlfn.XLOOKUP(AVANZA[[#This Row],[ID_Peticion]],Tabla6[[#All],[NUM_PETICION]],Tabla6[[#All],[DIF_DIAS]],"",0)</f>
        <v>2</v>
      </c>
      <c r="AB490" s="2" cm="1">
        <f t="array" ref="AB490">IFERROR(_xlfn.XLOOKUP(AVANZA[[#This Row],[ID_Peticion]],Tabla6[[#All],[NUM_PETICION]],Tabla6[[#All],[FEC_LEGAL]],"",0),"")</f>
        <v>0</v>
      </c>
      <c r="AC490" s="14">
        <f ca="1">IF(AVANZA[[#This Row],[FECHA LEG]]&lt;&gt;0,IFERROR(AVANZA[[#This Row],[FECHA LEG]]-AVANZA[[#This Row],[FechaIniEstadoSubPetAtis]],0),TODAY()-AVANZA[[#This Row],[FechaIniEstadoSubPetAtis]])</f>
        <v>6</v>
      </c>
      <c r="AD490" s="35" t="str">
        <f ca="1">IF(AVANZA[[#This Row],[FINAL Vs LG]]&lt;&gt;0,IF(AVANZA[[#This Row],[FINAL Vs LG]]&lt;7.1,"100%",IF(AND(AVANZA[[#This Row],[FINAL Vs LG]]&gt;7.1,AVANZA[[#This Row],[FINAL Vs LG]]&lt;11.1),"50%","0%")),0)</f>
        <v>100%</v>
      </c>
      <c r="AE490" s="14">
        <f ca="1">VLOOKUP(DAY(TODAY()),BACK!F:G,2,0)</f>
        <v>14</v>
      </c>
      <c r="AF490" s="14">
        <f>BACK!$I$2</f>
        <v>24</v>
      </c>
      <c r="AG490" s="14">
        <f>IF(AVANZA[[#This Row],[Oferta_empaquetada_comisiones]]="SI",1,0)</f>
        <v>0</v>
      </c>
      <c r="AH490" s="36">
        <f>IF(AVANZA[[#This Row],[Variable]]="TERMINADA",IFERROR(VLOOKUP(AVANZA[[#This Row],[SUPERVISOR]],Tabla2[#All],4,0),0),)</f>
        <v>3.5</v>
      </c>
      <c r="AI490" s="14">
        <f>IF(AVANZA[[#This Row],[Producto]]="BA",1,0)</f>
        <v>0</v>
      </c>
      <c r="AJ490" s="14">
        <f>IF(AVANZA[[#This Row],[Producto]]="DUO",1,0)</f>
        <v>0</v>
      </c>
      <c r="AK490" s="14">
        <f>IF(AVANZA[[#This Row],[Producto]]="TRIO",1,0)</f>
        <v>1</v>
      </c>
      <c r="AL490" t="s">
        <v>456</v>
      </c>
      <c r="AM490">
        <v>-1</v>
      </c>
      <c r="AN490">
        <v>-1</v>
      </c>
      <c r="AO490" t="s">
        <v>16889</v>
      </c>
      <c r="AP490" s="1">
        <v>46152.714953703704</v>
      </c>
      <c r="AQ490">
        <v>-1</v>
      </c>
      <c r="AR490" t="s">
        <v>16890</v>
      </c>
      <c r="AS490">
        <v>-1</v>
      </c>
      <c r="AT490">
        <v>-1</v>
      </c>
      <c r="AU490">
        <v>-1</v>
      </c>
      <c r="AV490">
        <v>-1</v>
      </c>
      <c r="AW490">
        <v>-1</v>
      </c>
      <c r="AX490" t="s">
        <v>224</v>
      </c>
      <c r="AY490">
        <v>-1</v>
      </c>
      <c r="AZ490">
        <v>2026</v>
      </c>
      <c r="BA490">
        <v>5</v>
      </c>
      <c r="BB490">
        <v>11</v>
      </c>
      <c r="BC490">
        <v>-1</v>
      </c>
      <c r="BD490" t="s">
        <v>225</v>
      </c>
      <c r="BE490">
        <v>-1</v>
      </c>
      <c r="BF490">
        <v>20001624986650</v>
      </c>
      <c r="BG490" t="s">
        <v>438</v>
      </c>
      <c r="BH490" t="s">
        <v>439</v>
      </c>
      <c r="BI490" t="s">
        <v>16891</v>
      </c>
      <c r="BJ490">
        <v>-1</v>
      </c>
      <c r="BK490">
        <v>-1</v>
      </c>
      <c r="BL490">
        <v>-1</v>
      </c>
      <c r="BM490" t="s">
        <v>229</v>
      </c>
      <c r="BN490" t="s">
        <v>230</v>
      </c>
      <c r="BO490" t="s">
        <v>16892</v>
      </c>
      <c r="BP490" t="s">
        <v>380</v>
      </c>
      <c r="BQ490">
        <v>2026</v>
      </c>
      <c r="BR490">
        <v>5</v>
      </c>
      <c r="BS490">
        <v>10</v>
      </c>
      <c r="BT490" s="1">
        <v>46153.615393518521</v>
      </c>
      <c r="BU490" t="s">
        <v>233</v>
      </c>
      <c r="BV490" s="2">
        <v>46153</v>
      </c>
      <c r="BW490" t="s">
        <v>234</v>
      </c>
      <c r="BX490" s="2">
        <v>46152</v>
      </c>
      <c r="BY490" s="2">
        <v>46153</v>
      </c>
      <c r="BZ490" t="s">
        <v>235</v>
      </c>
      <c r="CA490" t="s">
        <v>297</v>
      </c>
      <c r="CB490" t="s">
        <v>297</v>
      </c>
      <c r="CC490" t="s">
        <v>16893</v>
      </c>
      <c r="CD490" t="s">
        <v>3636</v>
      </c>
      <c r="CE490">
        <v>-1</v>
      </c>
      <c r="CF490" t="s">
        <v>300</v>
      </c>
      <c r="CG490" t="s">
        <v>301</v>
      </c>
      <c r="CH490" t="s">
        <v>242</v>
      </c>
      <c r="CI490">
        <v>1018514067</v>
      </c>
      <c r="CJ490" t="s">
        <v>464</v>
      </c>
      <c r="CK490" t="s">
        <v>245</v>
      </c>
      <c r="CL490" t="s">
        <v>409</v>
      </c>
      <c r="CM490" t="s">
        <v>247</v>
      </c>
      <c r="CN490" t="s">
        <v>410</v>
      </c>
      <c r="CT490" t="s">
        <v>386</v>
      </c>
      <c r="CU490" t="s">
        <v>387</v>
      </c>
      <c r="CW490" t="s">
        <v>446</v>
      </c>
      <c r="CX490" t="s">
        <v>447</v>
      </c>
      <c r="DA490" t="s">
        <v>250</v>
      </c>
      <c r="DB490">
        <v>-1</v>
      </c>
      <c r="DF490" t="s">
        <v>251</v>
      </c>
      <c r="DJ490" t="s">
        <v>252</v>
      </c>
      <c r="DK490" t="s">
        <v>253</v>
      </c>
      <c r="DL490" t="s">
        <v>253</v>
      </c>
      <c r="DN490" t="s">
        <v>390</v>
      </c>
      <c r="DR490" t="s">
        <v>465</v>
      </c>
      <c r="DS490" t="s">
        <v>464</v>
      </c>
      <c r="DT490" t="s">
        <v>463</v>
      </c>
      <c r="DV490">
        <v>1</v>
      </c>
      <c r="DW490" t="s">
        <v>283</v>
      </c>
      <c r="ED490" s="2">
        <v>46153</v>
      </c>
      <c r="EE490" t="s">
        <v>306</v>
      </c>
      <c r="EF490">
        <v>16</v>
      </c>
      <c r="EP490" t="s">
        <v>258</v>
      </c>
      <c r="ES490" t="s">
        <v>879</v>
      </c>
      <c r="EZ490" t="s">
        <v>14112</v>
      </c>
      <c r="FA490" t="s">
        <v>245</v>
      </c>
      <c r="FB490" t="s">
        <v>308</v>
      </c>
      <c r="FD490" t="s">
        <v>308</v>
      </c>
      <c r="FE490" t="s">
        <v>309</v>
      </c>
      <c r="FF490" t="s">
        <v>309</v>
      </c>
      <c r="FK490" t="s">
        <v>263</v>
      </c>
      <c r="FL490" t="s">
        <v>16894</v>
      </c>
      <c r="FN490" t="s">
        <v>410</v>
      </c>
      <c r="FO490" t="s">
        <v>414</v>
      </c>
      <c r="FR490">
        <v>113904</v>
      </c>
      <c r="GB490" t="s">
        <v>266</v>
      </c>
      <c r="GC490" t="s">
        <v>387</v>
      </c>
      <c r="GD490">
        <v>25188</v>
      </c>
      <c r="GF490">
        <v>2353</v>
      </c>
      <c r="GG490">
        <v>25422</v>
      </c>
      <c r="GI490">
        <v>87224</v>
      </c>
      <c r="GJ490">
        <v>25427</v>
      </c>
      <c r="GL490">
        <v>24327</v>
      </c>
      <c r="GM490">
        <v>135545</v>
      </c>
      <c r="GS490" t="s">
        <v>267</v>
      </c>
      <c r="GT490" s="2">
        <v>44439</v>
      </c>
      <c r="GU490" t="s">
        <v>268</v>
      </c>
      <c r="GV490" t="s">
        <v>269</v>
      </c>
      <c r="GW490" t="s">
        <v>394</v>
      </c>
      <c r="GZ490" t="s">
        <v>395</v>
      </c>
      <c r="HA490" t="s">
        <v>336</v>
      </c>
      <c r="HC490" t="s">
        <v>337</v>
      </c>
      <c r="HE490" t="s">
        <v>230</v>
      </c>
      <c r="HF490" t="s">
        <v>16895</v>
      </c>
      <c r="HR490" t="s">
        <v>278</v>
      </c>
      <c r="HV490">
        <v>118900</v>
      </c>
      <c r="HW490" t="s">
        <v>279</v>
      </c>
      <c r="HX490" t="s">
        <v>570</v>
      </c>
      <c r="HY490">
        <v>113921.66800000001</v>
      </c>
      <c r="HZ490">
        <v>17.667999999999999</v>
      </c>
      <c r="IA490" t="s">
        <v>281</v>
      </c>
      <c r="IB490" t="s">
        <v>281</v>
      </c>
      <c r="IE490" t="s">
        <v>283</v>
      </c>
      <c r="IF490" t="s">
        <v>283</v>
      </c>
      <c r="IG490" t="s">
        <v>283</v>
      </c>
      <c r="IH490" t="s">
        <v>284</v>
      </c>
      <c r="II490" t="s">
        <v>285</v>
      </c>
      <c r="IJ490" t="s">
        <v>286</v>
      </c>
      <c r="IK490" t="s">
        <v>278</v>
      </c>
      <c r="IL490" t="s">
        <v>346</v>
      </c>
      <c r="IM490" t="s">
        <v>288</v>
      </c>
      <c r="IN490" t="s">
        <v>289</v>
      </c>
      <c r="IP490" t="s">
        <v>290</v>
      </c>
      <c r="IQ490" t="s">
        <v>284</v>
      </c>
      <c r="IS490" t="s">
        <v>291</v>
      </c>
      <c r="IT490" t="s">
        <v>453</v>
      </c>
      <c r="IU490" t="s">
        <v>583</v>
      </c>
      <c r="IV490" t="s">
        <v>434</v>
      </c>
      <c r="IW490" t="s">
        <v>318</v>
      </c>
      <c r="IY490" t="s">
        <v>281</v>
      </c>
    </row>
    <row r="491" spans="1:259" x14ac:dyDescent="0.3">
      <c r="A491" s="14">
        <f>DAY(AVANZA[[#This Row],[FechaSeguimiento]])</f>
        <v>11</v>
      </c>
      <c r="B491" s="14">
        <f>MONTH(AVANZA[[#This Row],[FechaSeguimiento]])</f>
        <v>5</v>
      </c>
      <c r="C491"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491" t="str">
        <f>LOWER(IFERROR(VLOOKUP(AVANZA[[#This Row],[ID_Peticion]],CANCELADAS[#All],2,0),""))</f>
        <v/>
      </c>
      <c r="E491" t="str">
        <f>LOWER(IFERROR(VLOOKUP(AVANZA[[#This Row],[ID_Peticion]],CANCELADAS[#All],3,0),""))</f>
        <v/>
      </c>
      <c r="F491" t="str">
        <f>LOWER(IF(AVANZA[[#This Row],[CEDULA CLIENTE]]&lt;&gt;""," CC: " &amp; COUNTIFS(AVANZA[CEDULA CLIENTE],AVANZA[[#This Row],[CEDULA CLIENTE]]),"")&amp; IF(AVANZA[[#This Row],[Direccion]]&lt;&gt;""," DIR: " &amp; COUNTIFS(AVANZA[Direccion],AVANZA[[#This Row],[Direccion]]),""))</f>
        <v xml:space="preserve"> dir: 1</v>
      </c>
      <c r="G491" t="str">
        <f>IFERROR(VLOOKUP(AVANZA[[#This Row],[Cedula_Vendedor_Atis]],PLANTA[[#All],[CEDULA]:[LINEA]],3,0),"No Cruza")</f>
        <v>Marisol Avella</v>
      </c>
      <c r="H491" t="str">
        <f>IFERROR(VLOOKUP(AVANZA[[#This Row],[Cedula_Vendedor_Atis]],PLANTA[[#All],[CEDULA]:[LINEA]],4,0),"No Cruza")</f>
        <v>Fija</v>
      </c>
      <c r="I491" t="str">
        <f>LOWER(IF(AVANZA[[#This Row],[ATRIBUIBLE]]="",AVANZA[[#This Row],[Variable]],AVANZA[[#This Row],[ATRIBUIBLE]]))</f>
        <v>terminada</v>
      </c>
      <c r="J491" s="14">
        <f>IF(AVANZA[[#This Row],[Variable]]=AVANZA[[#Headers],[TERMINADA]],1,0)</f>
        <v>1</v>
      </c>
      <c r="K491" s="14">
        <f>IF(AVANZA[[#This Row],[Variable]]=AVANZA[[#Headers],[ANULADA]],1,0)</f>
        <v>0</v>
      </c>
      <c r="L491" s="14">
        <f>IF(AVANZA[[#This Row],[Variable]]=AVANZA[[#Headers],[PENDIENTE]],1,0)</f>
        <v>0</v>
      </c>
      <c r="M491" s="14">
        <f>IF(AVANZA[[#This Row],[ESTADO AGENDA]]="AGENDADA",1,0)</f>
        <v>0</v>
      </c>
      <c r="N491" s="14">
        <f>IF(AVANZA[[#This Row],[ESTADO AGENDA]]="PENDIENTE DE AGENDAR",1,0)</f>
        <v>0</v>
      </c>
      <c r="O491" s="14">
        <f>IF(AVANZA[[#This Row],[ESTADO AGENDA]]="SUSPENDIDA",1,0)</f>
        <v>0</v>
      </c>
      <c r="P491" t="str" cm="1">
        <f t="array" ref="P491">_xlfn.XLOOKUP(AVANZA[[#This Row],[Num_Agrupacion_Pet_Atis]],Tabla1[[#All],[Numero_de_actuacion]],Tabla1[[#All],[Estado_de_la_orden]],"",0)</f>
        <v/>
      </c>
      <c r="Q491" s="2" t="str" cm="1">
        <f t="array" ref="Q491">_xlfn.XLOOKUP(AVANZA[[#This Row],[Num_Agrupacion_Pet_Atis]],Tabla1[[#All],[Numero_de_actuacion]],Tabla1[[#All],[Fecha_de_la_cita]],"",0)</f>
        <v/>
      </c>
      <c r="R491" t="str" cm="1">
        <f t="array" ref="R491">_xlfn.XLOOKUP(AVANZA[[#This Row],[Num_Agrupacion_Pet_Atis]],Tabla1[[#All],[Numero_de_actuacion]],Tabla1[[#All],[Franja_horaria_de_la_cita]],"",0)</f>
        <v/>
      </c>
      <c r="S491" s="14" t="str">
        <f>IFERROR(DAY(AVANZA[[#This Row],[FECHA AGENDA]]),"")</f>
        <v/>
      </c>
      <c r="T491" s="14" t="str">
        <f>IFERROR(MONTH(AVANZA[[#This Row],[FECHA AGENDA]]),"")</f>
        <v/>
      </c>
      <c r="U491" t="str" cm="1">
        <f t="array" ref="U491">_xlfn.XLOOKUP(AVANZA[[#This Row],[Num_Agrupacion_Pet_Atis]],Tabla1[[#All],[Numero_de_actuacion]],Tabla1[[#All],[Motivo_de_suspension]],"",0)</f>
        <v/>
      </c>
      <c r="V491" s="2" t="str" cm="1">
        <f t="array" ref="V491">_xlfn.XLOOKUP(AVANZA[[#This Row],[Num_Agrupacion_Pet_Atis]],Tabla1[[#All],[Numero_de_actuacion]],Tabla1[[#All],[No_identificacion_cliente]],"",0)</f>
        <v/>
      </c>
      <c r="W491" s="2" t="str" cm="1">
        <f t="array" ref="W491">_xlfn.XLOOKUP(AVANZA[[#This Row],[Num_Agrupacion_Pet_Atis]],Tabla1[[#All],[Numero_de_actuacion]],Tabla1[[#All],[Movil_de_contacto]],"",0)</f>
        <v/>
      </c>
      <c r="X491" s="14">
        <f>IF(OR(AVANZA[[#This Row],[ESTADO LEG]]="Legalizada grabacion",AVANZA[[#This Row],[ESTADO LEG]]="Legalizada aut"),1,0)</f>
        <v>0</v>
      </c>
      <c r="Y491" s="14">
        <f>IF(OR(AVANZA[[#This Row],[ESTADO LEG]]="pdte legalizar",AVANZA[[#This Row],[ESTADO LEG]]="No cruza"),1,0)</f>
        <v>1</v>
      </c>
      <c r="Z491" t="str" cm="1">
        <f t="array" ref="Z491">IF(AVANZA[[#This Row],[Variable]]="Terminada",LOWER(_xlfn.XLOOKUP(AVANZA[[#This Row],[ID_Peticion]],Tabla6[[#All],[NUM_PETICION]],Tabla6[[#All],[ESTADO_LEG]],"NO CRUZA",0)),AVANZA[[#This Row],[Variable]])</f>
        <v>pdte legalizar</v>
      </c>
      <c r="AA491" cm="1">
        <f t="array" ref="AA491">_xlfn.XLOOKUP(AVANZA[[#This Row],[ID_Peticion]],Tabla6[[#All],[NUM_PETICION]],Tabla6[[#All],[DIF_DIAS]],"",0)</f>
        <v>2</v>
      </c>
      <c r="AB491" s="2" cm="1">
        <f t="array" ref="AB491">IFERROR(_xlfn.XLOOKUP(AVANZA[[#This Row],[ID_Peticion]],Tabla6[[#All],[NUM_PETICION]],Tabla6[[#All],[FEC_LEGAL]],"",0),"")</f>
        <v>0</v>
      </c>
      <c r="AC491" s="14">
        <f ca="1">IF(AVANZA[[#This Row],[FECHA LEG]]&lt;&gt;0,IFERROR(AVANZA[[#This Row],[FECHA LEG]]-AVANZA[[#This Row],[FechaIniEstadoSubPetAtis]],0),TODAY()-AVANZA[[#This Row],[FechaIniEstadoSubPetAtis]])</f>
        <v>6</v>
      </c>
      <c r="AD491" s="35" t="str">
        <f ca="1">IF(AVANZA[[#This Row],[FINAL Vs LG]]&lt;&gt;0,IF(AVANZA[[#This Row],[FINAL Vs LG]]&lt;7.1,"100%",IF(AND(AVANZA[[#This Row],[FINAL Vs LG]]&gt;7.1,AVANZA[[#This Row],[FINAL Vs LG]]&lt;11.1),"50%","0%")),0)</f>
        <v>100%</v>
      </c>
      <c r="AE491" s="14">
        <f ca="1">VLOOKUP(DAY(TODAY()),BACK!F:G,2,0)</f>
        <v>14</v>
      </c>
      <c r="AF491" s="14">
        <f>BACK!$I$2</f>
        <v>24</v>
      </c>
      <c r="AG491" s="14">
        <f>IF(AVANZA[[#This Row],[Oferta_empaquetada_comisiones]]="SI",1,0)</f>
        <v>0</v>
      </c>
      <c r="AH491" s="36">
        <f>IF(AVANZA[[#This Row],[Variable]]="TERMINADA",IFERROR(VLOOKUP(AVANZA[[#This Row],[SUPERVISOR]],Tabla2[#All],4,0),0),)</f>
        <v>3.5</v>
      </c>
      <c r="AI491" s="14">
        <f>IF(AVANZA[[#This Row],[Producto]]="BA",1,0)</f>
        <v>0</v>
      </c>
      <c r="AJ491" s="14">
        <f>IF(AVANZA[[#This Row],[Producto]]="DUO",1,0)</f>
        <v>0</v>
      </c>
      <c r="AK491" s="14">
        <f>IF(AVANZA[[#This Row],[Producto]]="TRIO",1,0)</f>
        <v>1</v>
      </c>
      <c r="AL491" t="s">
        <v>870</v>
      </c>
      <c r="AM491">
        <v>-1</v>
      </c>
      <c r="AN491">
        <v>-1</v>
      </c>
      <c r="AO491" t="s">
        <v>16896</v>
      </c>
      <c r="AP491" s="1">
        <v>46151.866805555554</v>
      </c>
      <c r="AQ491">
        <v>-1</v>
      </c>
      <c r="AR491" t="s">
        <v>16897</v>
      </c>
      <c r="AS491">
        <v>-1</v>
      </c>
      <c r="AT491">
        <v>-1</v>
      </c>
      <c r="AU491">
        <v>-1</v>
      </c>
      <c r="AV491">
        <v>-1</v>
      </c>
      <c r="AW491">
        <v>-1</v>
      </c>
      <c r="AX491" t="s">
        <v>224</v>
      </c>
      <c r="AY491">
        <v>-1</v>
      </c>
      <c r="AZ491">
        <v>2026</v>
      </c>
      <c r="BA491">
        <v>5</v>
      </c>
      <c r="BB491">
        <v>11</v>
      </c>
      <c r="BC491">
        <v>-1</v>
      </c>
      <c r="BD491" t="s">
        <v>225</v>
      </c>
      <c r="BE491">
        <v>-1</v>
      </c>
      <c r="BF491">
        <v>20001625011962</v>
      </c>
      <c r="BG491" t="s">
        <v>438</v>
      </c>
      <c r="BH491" t="s">
        <v>439</v>
      </c>
      <c r="BI491" t="s">
        <v>16898</v>
      </c>
      <c r="BJ491">
        <v>-1</v>
      </c>
      <c r="BK491">
        <v>-1</v>
      </c>
      <c r="BL491">
        <v>-1</v>
      </c>
      <c r="BM491" t="s">
        <v>229</v>
      </c>
      <c r="BN491" t="s">
        <v>230</v>
      </c>
      <c r="BO491" t="s">
        <v>16899</v>
      </c>
      <c r="BP491" t="s">
        <v>380</v>
      </c>
      <c r="BQ491">
        <v>2026</v>
      </c>
      <c r="BR491">
        <v>5</v>
      </c>
      <c r="BS491">
        <v>9</v>
      </c>
      <c r="BT491" s="1">
        <v>46153.634351851855</v>
      </c>
      <c r="BU491" t="s">
        <v>233</v>
      </c>
      <c r="BV491" s="2">
        <v>46153</v>
      </c>
      <c r="BW491" t="s">
        <v>234</v>
      </c>
      <c r="BX491" s="2">
        <v>46151</v>
      </c>
      <c r="BY491" s="2">
        <v>46153</v>
      </c>
      <c r="BZ491" t="s">
        <v>235</v>
      </c>
      <c r="CA491" t="s">
        <v>297</v>
      </c>
      <c r="CB491" t="s">
        <v>297</v>
      </c>
      <c r="CC491" t="s">
        <v>16900</v>
      </c>
      <c r="CD491" t="s">
        <v>4125</v>
      </c>
      <c r="CE491">
        <v>-1</v>
      </c>
      <c r="CF491" t="s">
        <v>300</v>
      </c>
      <c r="CG491" t="s">
        <v>301</v>
      </c>
      <c r="CH491" t="s">
        <v>242</v>
      </c>
      <c r="CI491">
        <v>1015443152</v>
      </c>
      <c r="CJ491" t="s">
        <v>877</v>
      </c>
      <c r="CK491" t="s">
        <v>245</v>
      </c>
      <c r="CL491" t="s">
        <v>409</v>
      </c>
      <c r="CM491" t="s">
        <v>247</v>
      </c>
      <c r="CN491" t="s">
        <v>410</v>
      </c>
      <c r="CT491" t="s">
        <v>386</v>
      </c>
      <c r="CU491" t="s">
        <v>387</v>
      </c>
      <c r="CW491" t="s">
        <v>446</v>
      </c>
      <c r="CX491" t="s">
        <v>447</v>
      </c>
      <c r="DA491" t="s">
        <v>250</v>
      </c>
      <c r="DB491">
        <v>-1</v>
      </c>
      <c r="DF491" t="s">
        <v>251</v>
      </c>
      <c r="DJ491" t="s">
        <v>252</v>
      </c>
      <c r="DK491" t="s">
        <v>253</v>
      </c>
      <c r="DL491" t="s">
        <v>253</v>
      </c>
      <c r="DN491" t="s">
        <v>390</v>
      </c>
      <c r="DR491" t="s">
        <v>878</v>
      </c>
      <c r="DS491" t="s">
        <v>877</v>
      </c>
      <c r="DT491" t="s">
        <v>870</v>
      </c>
      <c r="DV491">
        <v>1</v>
      </c>
      <c r="DW491" t="s">
        <v>283</v>
      </c>
      <c r="ED491" s="2">
        <v>46153</v>
      </c>
      <c r="EE491" t="s">
        <v>361</v>
      </c>
      <c r="EF491">
        <v>16</v>
      </c>
      <c r="EP491" t="s">
        <v>258</v>
      </c>
      <c r="ES491" t="s">
        <v>976</v>
      </c>
      <c r="EZ491" t="s">
        <v>503</v>
      </c>
      <c r="FA491" t="s">
        <v>245</v>
      </c>
      <c r="FB491" t="s">
        <v>308</v>
      </c>
      <c r="FD491" t="s">
        <v>308</v>
      </c>
      <c r="FE491" t="s">
        <v>309</v>
      </c>
      <c r="FF491" t="s">
        <v>309</v>
      </c>
      <c r="FK491" t="s">
        <v>263</v>
      </c>
      <c r="FL491" t="s">
        <v>16901</v>
      </c>
      <c r="FN491" t="s">
        <v>410</v>
      </c>
      <c r="FO491" t="s">
        <v>414</v>
      </c>
      <c r="FR491">
        <v>113904</v>
      </c>
      <c r="GB491" t="s">
        <v>266</v>
      </c>
      <c r="GC491" t="s">
        <v>387</v>
      </c>
      <c r="GD491">
        <v>25188</v>
      </c>
      <c r="GF491">
        <v>2353</v>
      </c>
      <c r="GG491">
        <v>25422</v>
      </c>
      <c r="GI491">
        <v>87224</v>
      </c>
      <c r="GJ491">
        <v>25427</v>
      </c>
      <c r="GL491">
        <v>24327</v>
      </c>
      <c r="GM491">
        <v>135545</v>
      </c>
      <c r="GS491" t="s">
        <v>267</v>
      </c>
      <c r="GT491" s="2">
        <v>44469</v>
      </c>
      <c r="GU491" t="s">
        <v>268</v>
      </c>
      <c r="GV491" t="s">
        <v>335</v>
      </c>
      <c r="GW491" t="s">
        <v>394</v>
      </c>
      <c r="GZ491" t="s">
        <v>395</v>
      </c>
      <c r="HA491" t="s">
        <v>336</v>
      </c>
      <c r="HC491" t="s">
        <v>337</v>
      </c>
      <c r="HE491" t="s">
        <v>230</v>
      </c>
      <c r="HF491" t="s">
        <v>1246</v>
      </c>
      <c r="HR491" t="s">
        <v>278</v>
      </c>
      <c r="HV491">
        <v>118900</v>
      </c>
      <c r="HW491" t="s">
        <v>279</v>
      </c>
      <c r="HX491" t="s">
        <v>570</v>
      </c>
      <c r="HY491">
        <v>113921.66800000001</v>
      </c>
      <c r="HZ491">
        <v>17.667999999999999</v>
      </c>
      <c r="IA491" t="s">
        <v>279</v>
      </c>
      <c r="IB491" t="s">
        <v>281</v>
      </c>
      <c r="IE491" t="s">
        <v>283</v>
      </c>
      <c r="IF491" t="s">
        <v>283</v>
      </c>
      <c r="IG491" t="s">
        <v>283</v>
      </c>
      <c r="IH491" t="s">
        <v>284</v>
      </c>
      <c r="II491" t="s">
        <v>285</v>
      </c>
      <c r="IJ491" t="s">
        <v>286</v>
      </c>
      <c r="IK491" t="s">
        <v>278</v>
      </c>
      <c r="IL491" t="s">
        <v>346</v>
      </c>
      <c r="IM491" t="s">
        <v>288</v>
      </c>
      <c r="IN491" t="s">
        <v>289</v>
      </c>
      <c r="IP491" t="s">
        <v>290</v>
      </c>
      <c r="IQ491" t="s">
        <v>284</v>
      </c>
      <c r="IS491" t="s">
        <v>291</v>
      </c>
      <c r="IT491" t="s">
        <v>432</v>
      </c>
      <c r="IU491" t="s">
        <v>433</v>
      </c>
      <c r="IV491" t="s">
        <v>14155</v>
      </c>
      <c r="IW491" t="s">
        <v>318</v>
      </c>
      <c r="IY491" t="s">
        <v>281</v>
      </c>
    </row>
    <row r="492" spans="1:259" x14ac:dyDescent="0.3">
      <c r="A492" s="14">
        <f>DAY(AVANZA[[#This Row],[FechaSeguimiento]])</f>
        <v>11</v>
      </c>
      <c r="B492" s="14">
        <f>MONTH(AVANZA[[#This Row],[FechaSeguimiento]])</f>
        <v>5</v>
      </c>
      <c r="C492"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492" t="str">
        <f>LOWER(IFERROR(VLOOKUP(AVANZA[[#This Row],[ID_Peticion]],CANCELADAS[#All],2,0),""))</f>
        <v/>
      </c>
      <c r="E492" t="str">
        <f>LOWER(IFERROR(VLOOKUP(AVANZA[[#This Row],[ID_Peticion]],CANCELADAS[#All],3,0),""))</f>
        <v/>
      </c>
      <c r="F492" t="str">
        <f>LOWER(IF(AVANZA[[#This Row],[CEDULA CLIENTE]]&lt;&gt;""," CC: " &amp; COUNTIFS(AVANZA[CEDULA CLIENTE],AVANZA[[#This Row],[CEDULA CLIENTE]]),"")&amp; IF(AVANZA[[#This Row],[Direccion]]&lt;&gt;""," DIR: " &amp; COUNTIFS(AVANZA[Direccion],AVANZA[[#This Row],[Direccion]]),""))</f>
        <v xml:space="preserve"> dir: 1</v>
      </c>
      <c r="G492" t="str">
        <f>IFERROR(VLOOKUP(AVANZA[[#This Row],[Cedula_Vendedor_Atis]],PLANTA[[#All],[CEDULA]:[LINEA]],3,0),"No Cruza")</f>
        <v>Marisol Avella</v>
      </c>
      <c r="H492" t="str">
        <f>IFERROR(VLOOKUP(AVANZA[[#This Row],[Cedula_Vendedor_Atis]],PLANTA[[#All],[CEDULA]:[LINEA]],4,0),"No Cruza")</f>
        <v>Fija</v>
      </c>
      <c r="I492" t="str">
        <f>LOWER(IF(AVANZA[[#This Row],[ATRIBUIBLE]]="",AVANZA[[#This Row],[Variable]],AVANZA[[#This Row],[ATRIBUIBLE]]))</f>
        <v>terminada</v>
      </c>
      <c r="J492" s="14">
        <f>IF(AVANZA[[#This Row],[Variable]]=AVANZA[[#Headers],[TERMINADA]],1,0)</f>
        <v>1</v>
      </c>
      <c r="K492" s="14">
        <f>IF(AVANZA[[#This Row],[Variable]]=AVANZA[[#Headers],[ANULADA]],1,0)</f>
        <v>0</v>
      </c>
      <c r="L492" s="14">
        <f>IF(AVANZA[[#This Row],[Variable]]=AVANZA[[#Headers],[PENDIENTE]],1,0)</f>
        <v>0</v>
      </c>
      <c r="M492" s="14">
        <f>IF(AVANZA[[#This Row],[ESTADO AGENDA]]="AGENDADA",1,0)</f>
        <v>0</v>
      </c>
      <c r="N492" s="14">
        <f>IF(AVANZA[[#This Row],[ESTADO AGENDA]]="PENDIENTE DE AGENDAR",1,0)</f>
        <v>0</v>
      </c>
      <c r="O492" s="14">
        <f>IF(AVANZA[[#This Row],[ESTADO AGENDA]]="SUSPENDIDA",1,0)</f>
        <v>0</v>
      </c>
      <c r="P492" t="str" cm="1">
        <f t="array" ref="P492">_xlfn.XLOOKUP(AVANZA[[#This Row],[Num_Agrupacion_Pet_Atis]],Tabla1[[#All],[Numero_de_actuacion]],Tabla1[[#All],[Estado_de_la_orden]],"",0)</f>
        <v/>
      </c>
      <c r="Q492" s="2" t="str" cm="1">
        <f t="array" ref="Q492">_xlfn.XLOOKUP(AVANZA[[#This Row],[Num_Agrupacion_Pet_Atis]],Tabla1[[#All],[Numero_de_actuacion]],Tabla1[[#All],[Fecha_de_la_cita]],"",0)</f>
        <v/>
      </c>
      <c r="R492" t="str" cm="1">
        <f t="array" ref="R492">_xlfn.XLOOKUP(AVANZA[[#This Row],[Num_Agrupacion_Pet_Atis]],Tabla1[[#All],[Numero_de_actuacion]],Tabla1[[#All],[Franja_horaria_de_la_cita]],"",0)</f>
        <v/>
      </c>
      <c r="S492" s="14" t="str">
        <f>IFERROR(DAY(AVANZA[[#This Row],[FECHA AGENDA]]),"")</f>
        <v/>
      </c>
      <c r="T492" s="14" t="str">
        <f>IFERROR(MONTH(AVANZA[[#This Row],[FECHA AGENDA]]),"")</f>
        <v/>
      </c>
      <c r="U492" t="str" cm="1">
        <f t="array" ref="U492">_xlfn.XLOOKUP(AVANZA[[#This Row],[Num_Agrupacion_Pet_Atis]],Tabla1[[#All],[Numero_de_actuacion]],Tabla1[[#All],[Motivo_de_suspension]],"",0)</f>
        <v/>
      </c>
      <c r="V492" s="2" t="str" cm="1">
        <f t="array" ref="V492">_xlfn.XLOOKUP(AVANZA[[#This Row],[Num_Agrupacion_Pet_Atis]],Tabla1[[#All],[Numero_de_actuacion]],Tabla1[[#All],[No_identificacion_cliente]],"",0)</f>
        <v/>
      </c>
      <c r="W492" s="2" t="str" cm="1">
        <f t="array" ref="W492">_xlfn.XLOOKUP(AVANZA[[#This Row],[Num_Agrupacion_Pet_Atis]],Tabla1[[#All],[Numero_de_actuacion]],Tabla1[[#All],[Movil_de_contacto]],"",0)</f>
        <v/>
      </c>
      <c r="X492" s="14">
        <f>IF(OR(AVANZA[[#This Row],[ESTADO LEG]]="Legalizada grabacion",AVANZA[[#This Row],[ESTADO LEG]]="Legalizada aut"),1,0)</f>
        <v>0</v>
      </c>
      <c r="Y492" s="14">
        <f>IF(OR(AVANZA[[#This Row],[ESTADO LEG]]="pdte legalizar",AVANZA[[#This Row],[ESTADO LEG]]="No cruza"),1,0)</f>
        <v>1</v>
      </c>
      <c r="Z492" t="str" cm="1">
        <f t="array" ref="Z492">IF(AVANZA[[#This Row],[Variable]]="Terminada",LOWER(_xlfn.XLOOKUP(AVANZA[[#This Row],[ID_Peticion]],Tabla6[[#All],[NUM_PETICION]],Tabla6[[#All],[ESTADO_LEG]],"NO CRUZA",0)),AVANZA[[#This Row],[Variable]])</f>
        <v>pdte legalizar</v>
      </c>
      <c r="AA492" cm="1">
        <f t="array" ref="AA492">_xlfn.XLOOKUP(AVANZA[[#This Row],[ID_Peticion]],Tabla6[[#All],[NUM_PETICION]],Tabla6[[#All],[DIF_DIAS]],"",0)</f>
        <v>2</v>
      </c>
      <c r="AB492" s="2" cm="1">
        <f t="array" ref="AB492">IFERROR(_xlfn.XLOOKUP(AVANZA[[#This Row],[ID_Peticion]],Tabla6[[#All],[NUM_PETICION]],Tabla6[[#All],[FEC_LEGAL]],"",0),"")</f>
        <v>0</v>
      </c>
      <c r="AC492" s="14">
        <f ca="1">IF(AVANZA[[#This Row],[FECHA LEG]]&lt;&gt;0,IFERROR(AVANZA[[#This Row],[FECHA LEG]]-AVANZA[[#This Row],[FechaIniEstadoSubPetAtis]],0),TODAY()-AVANZA[[#This Row],[FechaIniEstadoSubPetAtis]])</f>
        <v>6</v>
      </c>
      <c r="AD492" s="35" t="str">
        <f ca="1">IF(AVANZA[[#This Row],[FINAL Vs LG]]&lt;&gt;0,IF(AVANZA[[#This Row],[FINAL Vs LG]]&lt;7.1,"100%",IF(AND(AVANZA[[#This Row],[FINAL Vs LG]]&gt;7.1,AVANZA[[#This Row],[FINAL Vs LG]]&lt;11.1),"50%","0%")),0)</f>
        <v>100%</v>
      </c>
      <c r="AE492" s="14">
        <f ca="1">VLOOKUP(DAY(TODAY()),BACK!F:G,2,0)</f>
        <v>14</v>
      </c>
      <c r="AF492" s="14">
        <f>BACK!$I$2</f>
        <v>24</v>
      </c>
      <c r="AG492" s="14">
        <f>IF(AVANZA[[#This Row],[Oferta_empaquetada_comisiones]]="SI",1,0)</f>
        <v>0</v>
      </c>
      <c r="AH492" s="36">
        <f>IF(AVANZA[[#This Row],[Variable]]="TERMINADA",IFERROR(VLOOKUP(AVANZA[[#This Row],[SUPERVISOR]],Tabla2[#All],4,0),0),)</f>
        <v>3.5</v>
      </c>
      <c r="AI492" s="14">
        <f>IF(AVANZA[[#This Row],[Producto]]="BA",1,0)</f>
        <v>1</v>
      </c>
      <c r="AJ492" s="14">
        <f>IF(AVANZA[[#This Row],[Producto]]="DUO",1,0)</f>
        <v>0</v>
      </c>
      <c r="AK492" s="14">
        <f>IF(AVANZA[[#This Row],[Producto]]="TRIO",1,0)</f>
        <v>0</v>
      </c>
      <c r="AL492" t="s">
        <v>456</v>
      </c>
      <c r="AM492">
        <v>-1</v>
      </c>
      <c r="AN492">
        <v>-1</v>
      </c>
      <c r="AO492" t="s">
        <v>16902</v>
      </c>
      <c r="AP492" s="1">
        <v>46152.789085648146</v>
      </c>
      <c r="AQ492">
        <v>-1</v>
      </c>
      <c r="AR492" t="s">
        <v>16903</v>
      </c>
      <c r="AS492">
        <v>-1</v>
      </c>
      <c r="AT492">
        <v>-1</v>
      </c>
      <c r="AU492">
        <v>-1</v>
      </c>
      <c r="AV492">
        <v>-1</v>
      </c>
      <c r="AW492">
        <v>-1</v>
      </c>
      <c r="AX492" t="s">
        <v>224</v>
      </c>
      <c r="AY492">
        <v>-1</v>
      </c>
      <c r="AZ492">
        <v>2026</v>
      </c>
      <c r="BA492">
        <v>5</v>
      </c>
      <c r="BB492">
        <v>11</v>
      </c>
      <c r="BC492">
        <v>-1</v>
      </c>
      <c r="BD492" t="s">
        <v>225</v>
      </c>
      <c r="BE492">
        <v>-1</v>
      </c>
      <c r="BF492">
        <v>20001625084555</v>
      </c>
      <c r="BG492" t="s">
        <v>319</v>
      </c>
      <c r="BH492" t="s">
        <v>320</v>
      </c>
      <c r="BI492" t="s">
        <v>16904</v>
      </c>
      <c r="BJ492">
        <v>-1</v>
      </c>
      <c r="BK492">
        <v>-1</v>
      </c>
      <c r="BL492">
        <v>-1</v>
      </c>
      <c r="BM492" t="s">
        <v>229</v>
      </c>
      <c r="BN492" t="s">
        <v>230</v>
      </c>
      <c r="BO492" t="s">
        <v>16905</v>
      </c>
      <c r="BP492" t="s">
        <v>380</v>
      </c>
      <c r="BQ492">
        <v>2026</v>
      </c>
      <c r="BR492">
        <v>5</v>
      </c>
      <c r="BS492">
        <v>10</v>
      </c>
      <c r="BT492" s="1">
        <v>46153.577453703707</v>
      </c>
      <c r="BU492" t="s">
        <v>233</v>
      </c>
      <c r="BV492" s="2">
        <v>46153</v>
      </c>
      <c r="BW492" t="s">
        <v>234</v>
      </c>
      <c r="BX492" s="2">
        <v>46152</v>
      </c>
      <c r="BY492" s="2">
        <v>46153</v>
      </c>
      <c r="BZ492" t="s">
        <v>235</v>
      </c>
      <c r="CA492" t="s">
        <v>236</v>
      </c>
      <c r="CB492" t="s">
        <v>237</v>
      </c>
      <c r="CC492" t="s">
        <v>16906</v>
      </c>
      <c r="CD492" t="s">
        <v>3270</v>
      </c>
      <c r="CE492">
        <v>-1</v>
      </c>
      <c r="CF492" t="s">
        <v>240</v>
      </c>
      <c r="CG492" t="s">
        <v>241</v>
      </c>
      <c r="CH492" t="s">
        <v>242</v>
      </c>
      <c r="CI492">
        <v>1018514067</v>
      </c>
      <c r="CJ492" t="s">
        <v>464</v>
      </c>
      <c r="CK492" t="s">
        <v>245</v>
      </c>
      <c r="CL492" t="s">
        <v>409</v>
      </c>
      <c r="CM492" t="s">
        <v>247</v>
      </c>
      <c r="CN492" t="s">
        <v>410</v>
      </c>
      <c r="CT492" t="s">
        <v>304</v>
      </c>
      <c r="CU492" t="s">
        <v>225</v>
      </c>
      <c r="CW492" t="s">
        <v>319</v>
      </c>
      <c r="CX492" t="s">
        <v>320</v>
      </c>
      <c r="DA492" t="s">
        <v>250</v>
      </c>
      <c r="DB492">
        <v>-1</v>
      </c>
      <c r="DF492" t="s">
        <v>251</v>
      </c>
      <c r="DJ492" t="s">
        <v>252</v>
      </c>
      <c r="DK492" t="s">
        <v>253</v>
      </c>
      <c r="DL492" t="s">
        <v>254</v>
      </c>
      <c r="DN492" t="s">
        <v>255</v>
      </c>
      <c r="DR492" t="s">
        <v>465</v>
      </c>
      <c r="DS492" t="s">
        <v>464</v>
      </c>
      <c r="DT492" t="s">
        <v>463</v>
      </c>
      <c r="DV492">
        <v>1</v>
      </c>
      <c r="DW492" t="s">
        <v>257</v>
      </c>
      <c r="ED492" s="2">
        <v>46153</v>
      </c>
      <c r="EF492">
        <v>16</v>
      </c>
      <c r="EP492" t="s">
        <v>258</v>
      </c>
      <c r="ES492" t="s">
        <v>14236</v>
      </c>
      <c r="FA492" t="s">
        <v>245</v>
      </c>
      <c r="FB492" t="s">
        <v>260</v>
      </c>
      <c r="FD492" t="s">
        <v>260</v>
      </c>
      <c r="FE492" t="s">
        <v>261</v>
      </c>
      <c r="FF492" t="s">
        <v>262</v>
      </c>
      <c r="FK492" t="s">
        <v>263</v>
      </c>
      <c r="FL492" t="s">
        <v>16907</v>
      </c>
      <c r="FN492" t="s">
        <v>410</v>
      </c>
      <c r="FO492" t="s">
        <v>414</v>
      </c>
      <c r="FR492">
        <v>94990</v>
      </c>
      <c r="GB492" t="s">
        <v>266</v>
      </c>
      <c r="GC492" t="s">
        <v>225</v>
      </c>
      <c r="GD492">
        <v>0</v>
      </c>
      <c r="GF492">
        <v>0</v>
      </c>
      <c r="GG492">
        <v>25423</v>
      </c>
      <c r="GI492">
        <v>94990</v>
      </c>
      <c r="GJ492">
        <v>0</v>
      </c>
      <c r="GL492">
        <v>0</v>
      </c>
      <c r="GM492">
        <v>113038</v>
      </c>
      <c r="GS492" t="s">
        <v>267</v>
      </c>
      <c r="GT492" s="2">
        <v>45199</v>
      </c>
      <c r="GU492" t="s">
        <v>268</v>
      </c>
      <c r="GV492" t="s">
        <v>335</v>
      </c>
      <c r="GW492" t="s">
        <v>394</v>
      </c>
      <c r="GZ492" t="s">
        <v>395</v>
      </c>
      <c r="HA492" t="s">
        <v>274</v>
      </c>
      <c r="HB492" t="s">
        <v>275</v>
      </c>
      <c r="HC492" t="s">
        <v>275</v>
      </c>
      <c r="HD492" t="s">
        <v>257</v>
      </c>
      <c r="HE492" t="s">
        <v>230</v>
      </c>
      <c r="HF492" t="s">
        <v>14375</v>
      </c>
      <c r="HR492" t="s">
        <v>278</v>
      </c>
      <c r="HV492">
        <v>94990</v>
      </c>
      <c r="HW492" t="s">
        <v>281</v>
      </c>
      <c r="HY492">
        <v>0</v>
      </c>
      <c r="HZ492">
        <v>0</v>
      </c>
      <c r="IA492" t="s">
        <v>279</v>
      </c>
      <c r="IB492" t="s">
        <v>281</v>
      </c>
      <c r="IE492" t="s">
        <v>283</v>
      </c>
      <c r="IF492" t="s">
        <v>283</v>
      </c>
      <c r="IG492" t="s">
        <v>283</v>
      </c>
      <c r="IH492" t="s">
        <v>284</v>
      </c>
      <c r="II492" t="s">
        <v>285</v>
      </c>
      <c r="IJ492" t="s">
        <v>286</v>
      </c>
      <c r="IK492" t="s">
        <v>278</v>
      </c>
      <c r="IL492" t="s">
        <v>346</v>
      </c>
      <c r="IM492" t="s">
        <v>288</v>
      </c>
      <c r="IN492" t="s">
        <v>289</v>
      </c>
      <c r="IP492" t="s">
        <v>290</v>
      </c>
      <c r="IQ492" t="s">
        <v>284</v>
      </c>
      <c r="IS492" t="s">
        <v>736</v>
      </c>
      <c r="IT492" t="s">
        <v>1092</v>
      </c>
      <c r="IW492" t="s">
        <v>1093</v>
      </c>
      <c r="IY492" t="s">
        <v>281</v>
      </c>
    </row>
    <row r="493" spans="1:259" x14ac:dyDescent="0.3">
      <c r="A493" s="14">
        <f>DAY(AVANZA[[#This Row],[FechaSeguimiento]])</f>
        <v>11</v>
      </c>
      <c r="B493" s="14">
        <f>MONTH(AVANZA[[#This Row],[FechaSeguimiento]])</f>
        <v>5</v>
      </c>
      <c r="C493"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493" t="str">
        <f>LOWER(IFERROR(VLOOKUP(AVANZA[[#This Row],[ID_Peticion]],CANCELADAS[#All],2,0),""))</f>
        <v/>
      </c>
      <c r="E493" t="str">
        <f>LOWER(IFERROR(VLOOKUP(AVANZA[[#This Row],[ID_Peticion]],CANCELADAS[#All],3,0),""))</f>
        <v/>
      </c>
      <c r="F493" t="str">
        <f>LOWER(IF(AVANZA[[#This Row],[CEDULA CLIENTE]]&lt;&gt;""," CC: " &amp; COUNTIFS(AVANZA[CEDULA CLIENTE],AVANZA[[#This Row],[CEDULA CLIENTE]]),"")&amp; IF(AVANZA[[#This Row],[Direccion]]&lt;&gt;""," DIR: " &amp; COUNTIFS(AVANZA[Direccion],AVANZA[[#This Row],[Direccion]]),""))</f>
        <v xml:space="preserve"> dir: 1</v>
      </c>
      <c r="G493" t="str">
        <f>IFERROR(VLOOKUP(AVANZA[[#This Row],[Cedula_Vendedor_Atis]],PLANTA[[#All],[CEDULA]:[LINEA]],3,0),"No Cruza")</f>
        <v>Marisol Avella</v>
      </c>
      <c r="H493" t="str">
        <f>IFERROR(VLOOKUP(AVANZA[[#This Row],[Cedula_Vendedor_Atis]],PLANTA[[#All],[CEDULA]:[LINEA]],4,0),"No Cruza")</f>
        <v>Fija</v>
      </c>
      <c r="I493" t="str">
        <f>LOWER(IF(AVANZA[[#This Row],[ATRIBUIBLE]]="",AVANZA[[#This Row],[Variable]],AVANZA[[#This Row],[ATRIBUIBLE]]))</f>
        <v>terminada</v>
      </c>
      <c r="J493" s="14">
        <f>IF(AVANZA[[#This Row],[Variable]]=AVANZA[[#Headers],[TERMINADA]],1,0)</f>
        <v>1</v>
      </c>
      <c r="K493" s="14">
        <f>IF(AVANZA[[#This Row],[Variable]]=AVANZA[[#Headers],[ANULADA]],1,0)</f>
        <v>0</v>
      </c>
      <c r="L493" s="14">
        <f>IF(AVANZA[[#This Row],[Variable]]=AVANZA[[#Headers],[PENDIENTE]],1,0)</f>
        <v>0</v>
      </c>
      <c r="M493" s="14">
        <f>IF(AVANZA[[#This Row],[ESTADO AGENDA]]="AGENDADA",1,0)</f>
        <v>0</v>
      </c>
      <c r="N493" s="14">
        <f>IF(AVANZA[[#This Row],[ESTADO AGENDA]]="PENDIENTE DE AGENDAR",1,0)</f>
        <v>0</v>
      </c>
      <c r="O493" s="14">
        <f>IF(AVANZA[[#This Row],[ESTADO AGENDA]]="SUSPENDIDA",1,0)</f>
        <v>0</v>
      </c>
      <c r="P493" t="str" cm="1">
        <f t="array" ref="P493">_xlfn.XLOOKUP(AVANZA[[#This Row],[Num_Agrupacion_Pet_Atis]],Tabla1[[#All],[Numero_de_actuacion]],Tabla1[[#All],[Estado_de_la_orden]],"",0)</f>
        <v/>
      </c>
      <c r="Q493" s="2" t="str" cm="1">
        <f t="array" ref="Q493">_xlfn.XLOOKUP(AVANZA[[#This Row],[Num_Agrupacion_Pet_Atis]],Tabla1[[#All],[Numero_de_actuacion]],Tabla1[[#All],[Fecha_de_la_cita]],"",0)</f>
        <v/>
      </c>
      <c r="R493" t="str" cm="1">
        <f t="array" ref="R493">_xlfn.XLOOKUP(AVANZA[[#This Row],[Num_Agrupacion_Pet_Atis]],Tabla1[[#All],[Numero_de_actuacion]],Tabla1[[#All],[Franja_horaria_de_la_cita]],"",0)</f>
        <v/>
      </c>
      <c r="S493" s="14" t="str">
        <f>IFERROR(DAY(AVANZA[[#This Row],[FECHA AGENDA]]),"")</f>
        <v/>
      </c>
      <c r="T493" s="14" t="str">
        <f>IFERROR(MONTH(AVANZA[[#This Row],[FECHA AGENDA]]),"")</f>
        <v/>
      </c>
      <c r="U493" t="str" cm="1">
        <f t="array" ref="U493">_xlfn.XLOOKUP(AVANZA[[#This Row],[Num_Agrupacion_Pet_Atis]],Tabla1[[#All],[Numero_de_actuacion]],Tabla1[[#All],[Motivo_de_suspension]],"",0)</f>
        <v/>
      </c>
      <c r="V493" s="2" t="str" cm="1">
        <f t="array" ref="V493">_xlfn.XLOOKUP(AVANZA[[#This Row],[Num_Agrupacion_Pet_Atis]],Tabla1[[#All],[Numero_de_actuacion]],Tabla1[[#All],[No_identificacion_cliente]],"",0)</f>
        <v/>
      </c>
      <c r="W493" s="2" t="str" cm="1">
        <f t="array" ref="W493">_xlfn.XLOOKUP(AVANZA[[#This Row],[Num_Agrupacion_Pet_Atis]],Tabla1[[#All],[Numero_de_actuacion]],Tabla1[[#All],[Movil_de_contacto]],"",0)</f>
        <v/>
      </c>
      <c r="X493" s="14">
        <f>IF(OR(AVANZA[[#This Row],[ESTADO LEG]]="Legalizada grabacion",AVANZA[[#This Row],[ESTADO LEG]]="Legalizada aut"),1,0)</f>
        <v>0</v>
      </c>
      <c r="Y493" s="14">
        <f>IF(OR(AVANZA[[#This Row],[ESTADO LEG]]="pdte legalizar",AVANZA[[#This Row],[ESTADO LEG]]="No cruza"),1,0)</f>
        <v>1</v>
      </c>
      <c r="Z493" t="str" cm="1">
        <f t="array" ref="Z493">IF(AVANZA[[#This Row],[Variable]]="Terminada",LOWER(_xlfn.XLOOKUP(AVANZA[[#This Row],[ID_Peticion]],Tabla6[[#All],[NUM_PETICION]],Tabla6[[#All],[ESTADO_LEG]],"NO CRUZA",0)),AVANZA[[#This Row],[Variable]])</f>
        <v>pdte legalizar</v>
      </c>
      <c r="AA493" cm="1">
        <f t="array" ref="AA493">_xlfn.XLOOKUP(AVANZA[[#This Row],[ID_Peticion]],Tabla6[[#All],[NUM_PETICION]],Tabla6[[#All],[DIF_DIAS]],"",0)</f>
        <v>2</v>
      </c>
      <c r="AB493" s="2" cm="1">
        <f t="array" ref="AB493">IFERROR(_xlfn.XLOOKUP(AVANZA[[#This Row],[ID_Peticion]],Tabla6[[#All],[NUM_PETICION]],Tabla6[[#All],[FEC_LEGAL]],"",0),"")</f>
        <v>0</v>
      </c>
      <c r="AC493" s="14">
        <f ca="1">IF(AVANZA[[#This Row],[FECHA LEG]]&lt;&gt;0,IFERROR(AVANZA[[#This Row],[FECHA LEG]]-AVANZA[[#This Row],[FechaIniEstadoSubPetAtis]],0),TODAY()-AVANZA[[#This Row],[FechaIniEstadoSubPetAtis]])</f>
        <v>6</v>
      </c>
      <c r="AD493" s="35" t="str">
        <f ca="1">IF(AVANZA[[#This Row],[FINAL Vs LG]]&lt;&gt;0,IF(AVANZA[[#This Row],[FINAL Vs LG]]&lt;7.1,"100%",IF(AND(AVANZA[[#This Row],[FINAL Vs LG]]&gt;7.1,AVANZA[[#This Row],[FINAL Vs LG]]&lt;11.1),"50%","0%")),0)</f>
        <v>100%</v>
      </c>
      <c r="AE493" s="14">
        <f ca="1">VLOOKUP(DAY(TODAY()),BACK!F:G,2,0)</f>
        <v>14</v>
      </c>
      <c r="AF493" s="14">
        <f>BACK!$I$2</f>
        <v>24</v>
      </c>
      <c r="AG493" s="14">
        <f>IF(AVANZA[[#This Row],[Oferta_empaquetada_comisiones]]="SI",1,0)</f>
        <v>0</v>
      </c>
      <c r="AH493" s="36">
        <f>IF(AVANZA[[#This Row],[Variable]]="TERMINADA",IFERROR(VLOOKUP(AVANZA[[#This Row],[SUPERVISOR]],Tabla2[#All],4,0),0),)</f>
        <v>3.5</v>
      </c>
      <c r="AI493" s="14">
        <f>IF(AVANZA[[#This Row],[Producto]]="BA",1,0)</f>
        <v>1</v>
      </c>
      <c r="AJ493" s="14">
        <f>IF(AVANZA[[#This Row],[Producto]]="DUO",1,0)</f>
        <v>0</v>
      </c>
      <c r="AK493" s="14">
        <f>IF(AVANZA[[#This Row],[Producto]]="TRIO",1,0)</f>
        <v>0</v>
      </c>
      <c r="AL493" t="s">
        <v>292</v>
      </c>
      <c r="AM493">
        <v>-1</v>
      </c>
      <c r="AN493">
        <v>-1</v>
      </c>
      <c r="AO493" t="s">
        <v>16908</v>
      </c>
      <c r="AP493" s="1">
        <v>46153.438877314817</v>
      </c>
      <c r="AQ493">
        <v>-1</v>
      </c>
      <c r="AR493" t="s">
        <v>16909</v>
      </c>
      <c r="AS493">
        <v>-1</v>
      </c>
      <c r="AT493">
        <v>-1</v>
      </c>
      <c r="AU493">
        <v>-1</v>
      </c>
      <c r="AV493">
        <v>-1</v>
      </c>
      <c r="AW493">
        <v>-1</v>
      </c>
      <c r="AX493" t="s">
        <v>224</v>
      </c>
      <c r="AY493">
        <v>-1</v>
      </c>
      <c r="AZ493">
        <v>2026</v>
      </c>
      <c r="BA493">
        <v>5</v>
      </c>
      <c r="BB493">
        <v>11</v>
      </c>
      <c r="BC493">
        <v>-1</v>
      </c>
      <c r="BD493" t="s">
        <v>225</v>
      </c>
      <c r="BE493">
        <v>-1</v>
      </c>
      <c r="BF493">
        <v>20001625830707</v>
      </c>
      <c r="BG493" t="s">
        <v>226</v>
      </c>
      <c r="BH493" t="s">
        <v>227</v>
      </c>
      <c r="BI493" t="s">
        <v>16910</v>
      </c>
      <c r="BJ493">
        <v>-1</v>
      </c>
      <c r="BK493">
        <v>-1</v>
      </c>
      <c r="BL493">
        <v>-1</v>
      </c>
      <c r="BM493" t="s">
        <v>229</v>
      </c>
      <c r="BN493" t="s">
        <v>230</v>
      </c>
      <c r="BO493" t="s">
        <v>16911</v>
      </c>
      <c r="BP493" t="s">
        <v>232</v>
      </c>
      <c r="BQ493">
        <v>2026</v>
      </c>
      <c r="BR493">
        <v>5</v>
      </c>
      <c r="BS493">
        <v>11</v>
      </c>
      <c r="BT493" s="1">
        <v>46153.687858796293</v>
      </c>
      <c r="BU493" t="s">
        <v>233</v>
      </c>
      <c r="BV493" s="2">
        <v>46153</v>
      </c>
      <c r="BW493" t="s">
        <v>234</v>
      </c>
      <c r="BX493" s="2">
        <v>46153</v>
      </c>
      <c r="BY493" s="2">
        <v>46153</v>
      </c>
      <c r="BZ493" t="s">
        <v>235</v>
      </c>
      <c r="CA493" t="s">
        <v>2096</v>
      </c>
      <c r="CB493" t="s">
        <v>2097</v>
      </c>
      <c r="CC493" t="s">
        <v>16912</v>
      </c>
      <c r="CD493" t="s">
        <v>2097</v>
      </c>
      <c r="CE493">
        <v>-1</v>
      </c>
      <c r="CF493" t="s">
        <v>2100</v>
      </c>
      <c r="CG493" t="s">
        <v>941</v>
      </c>
      <c r="CH493" t="s">
        <v>491</v>
      </c>
      <c r="CI493">
        <v>22999736</v>
      </c>
      <c r="CJ493" t="s">
        <v>303</v>
      </c>
      <c r="CK493" t="s">
        <v>245</v>
      </c>
      <c r="CL493" t="s">
        <v>246</v>
      </c>
      <c r="CM493" t="s">
        <v>247</v>
      </c>
      <c r="CN493" t="s">
        <v>248</v>
      </c>
      <c r="CT493" t="s">
        <v>304</v>
      </c>
      <c r="CU493" t="s">
        <v>225</v>
      </c>
      <c r="CW493" t="s">
        <v>226</v>
      </c>
      <c r="CX493" t="s">
        <v>227</v>
      </c>
      <c r="DA493" t="s">
        <v>250</v>
      </c>
      <c r="DB493">
        <v>-1</v>
      </c>
      <c r="DF493" t="s">
        <v>251</v>
      </c>
      <c r="DJ493" t="s">
        <v>252</v>
      </c>
      <c r="DK493" t="s">
        <v>253</v>
      </c>
      <c r="DL493" t="s">
        <v>254</v>
      </c>
      <c r="DN493" t="s">
        <v>255</v>
      </c>
      <c r="DR493" t="s">
        <v>305</v>
      </c>
      <c r="DS493" t="s">
        <v>303</v>
      </c>
      <c r="DT493" t="s">
        <v>302</v>
      </c>
      <c r="DV493">
        <v>1</v>
      </c>
      <c r="DW493" t="s">
        <v>331</v>
      </c>
      <c r="ED493" s="2">
        <v>46153</v>
      </c>
      <c r="EF493">
        <v>26</v>
      </c>
      <c r="EP493" t="s">
        <v>258</v>
      </c>
      <c r="ES493" t="s">
        <v>14317</v>
      </c>
      <c r="FA493" t="s">
        <v>245</v>
      </c>
      <c r="FB493" t="s">
        <v>2103</v>
      </c>
      <c r="FD493" t="s">
        <v>2103</v>
      </c>
      <c r="FE493" t="s">
        <v>2104</v>
      </c>
      <c r="FF493" t="s">
        <v>2104</v>
      </c>
      <c r="FK493" t="s">
        <v>263</v>
      </c>
      <c r="FL493" t="s">
        <v>16913</v>
      </c>
      <c r="FN493" t="s">
        <v>248</v>
      </c>
      <c r="FO493" t="s">
        <v>265</v>
      </c>
      <c r="FR493">
        <v>85900</v>
      </c>
      <c r="GB493" t="s">
        <v>266</v>
      </c>
      <c r="GC493" t="s">
        <v>225</v>
      </c>
      <c r="GD493">
        <v>0</v>
      </c>
      <c r="GF493">
        <v>0</v>
      </c>
      <c r="GG493">
        <v>25421</v>
      </c>
      <c r="GI493">
        <v>85900</v>
      </c>
      <c r="GJ493">
        <v>0</v>
      </c>
      <c r="GL493">
        <v>0</v>
      </c>
      <c r="GM493">
        <v>102221</v>
      </c>
      <c r="GS493" t="s">
        <v>267</v>
      </c>
      <c r="GT493" s="2">
        <v>44712</v>
      </c>
      <c r="GU493" t="s">
        <v>268</v>
      </c>
      <c r="GV493" t="s">
        <v>335</v>
      </c>
      <c r="GW493" t="s">
        <v>270</v>
      </c>
      <c r="GX493" t="s">
        <v>271</v>
      </c>
      <c r="GY493" t="s">
        <v>272</v>
      </c>
      <c r="GZ493" t="s">
        <v>273</v>
      </c>
      <c r="HA493" t="s">
        <v>274</v>
      </c>
      <c r="HB493" t="s">
        <v>14318</v>
      </c>
      <c r="HC493" t="s">
        <v>2096</v>
      </c>
      <c r="HD493" t="s">
        <v>947</v>
      </c>
      <c r="HE493" t="s">
        <v>230</v>
      </c>
      <c r="HF493" t="s">
        <v>16914</v>
      </c>
      <c r="HG493" t="s">
        <v>277</v>
      </c>
      <c r="HR493" t="s">
        <v>278</v>
      </c>
      <c r="HV493">
        <v>85900</v>
      </c>
      <c r="HW493" t="s">
        <v>279</v>
      </c>
      <c r="HX493" t="s">
        <v>280</v>
      </c>
      <c r="HY493">
        <v>103568</v>
      </c>
      <c r="HZ493">
        <v>17668</v>
      </c>
      <c r="IA493" t="s">
        <v>279</v>
      </c>
      <c r="IB493" t="s">
        <v>281</v>
      </c>
      <c r="ID493" t="s">
        <v>282</v>
      </c>
      <c r="IE493" t="s">
        <v>283</v>
      </c>
      <c r="IF493" t="s">
        <v>283</v>
      </c>
      <c r="IG493" t="s">
        <v>283</v>
      </c>
      <c r="IH493" t="s">
        <v>284</v>
      </c>
      <c r="II493" t="s">
        <v>285</v>
      </c>
      <c r="IJ493" t="s">
        <v>286</v>
      </c>
      <c r="IK493" t="s">
        <v>278</v>
      </c>
      <c r="IL493" t="s">
        <v>287</v>
      </c>
      <c r="IM493" t="s">
        <v>288</v>
      </c>
      <c r="IN493" t="s">
        <v>289</v>
      </c>
      <c r="IP493" t="s">
        <v>290</v>
      </c>
      <c r="IQ493" t="s">
        <v>284</v>
      </c>
      <c r="IS493" t="s">
        <v>291</v>
      </c>
      <c r="IT493" t="s">
        <v>315</v>
      </c>
      <c r="IU493" t="s">
        <v>316</v>
      </c>
      <c r="IV493" t="s">
        <v>317</v>
      </c>
      <c r="IW493" t="s">
        <v>318</v>
      </c>
      <c r="IY493" t="s">
        <v>281</v>
      </c>
    </row>
    <row r="494" spans="1:259" x14ac:dyDescent="0.3">
      <c r="A494" s="14">
        <f>DAY(AVANZA[[#This Row],[FechaSeguimiento]])</f>
        <v>11</v>
      </c>
      <c r="B494" s="14">
        <f>MONTH(AVANZA[[#This Row],[FechaSeguimiento]])</f>
        <v>5</v>
      </c>
      <c r="C494"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494" t="str">
        <f>LOWER(IFERROR(VLOOKUP(AVANZA[[#This Row],[ID_Peticion]],CANCELADAS[#All],2,0),""))</f>
        <v/>
      </c>
      <c r="E494" t="str">
        <f>LOWER(IFERROR(VLOOKUP(AVANZA[[#This Row],[ID_Peticion]],CANCELADAS[#All],3,0),""))</f>
        <v/>
      </c>
      <c r="F494" t="str">
        <f>LOWER(IF(AVANZA[[#This Row],[CEDULA CLIENTE]]&lt;&gt;""," CC: " &amp; COUNTIFS(AVANZA[CEDULA CLIENTE],AVANZA[[#This Row],[CEDULA CLIENTE]]),"")&amp; IF(AVANZA[[#This Row],[Direccion]]&lt;&gt;""," DIR: " &amp; COUNTIFS(AVANZA[Direccion],AVANZA[[#This Row],[Direccion]]),""))</f>
        <v xml:space="preserve"> dir: 1</v>
      </c>
      <c r="G494" t="str">
        <f>IFERROR(VLOOKUP(AVANZA[[#This Row],[Cedula_Vendedor_Atis]],PLANTA[[#All],[CEDULA]:[LINEA]],3,0),"No Cruza")</f>
        <v>Marisol Avella</v>
      </c>
      <c r="H494" t="str">
        <f>IFERROR(VLOOKUP(AVANZA[[#This Row],[Cedula_Vendedor_Atis]],PLANTA[[#All],[CEDULA]:[LINEA]],4,0),"No Cruza")</f>
        <v>Fija</v>
      </c>
      <c r="I494" t="str">
        <f>LOWER(IF(AVANZA[[#This Row],[ATRIBUIBLE]]="",AVANZA[[#This Row],[Variable]],AVANZA[[#This Row],[ATRIBUIBLE]]))</f>
        <v>terminada</v>
      </c>
      <c r="J494" s="14">
        <f>IF(AVANZA[[#This Row],[Variable]]=AVANZA[[#Headers],[TERMINADA]],1,0)</f>
        <v>1</v>
      </c>
      <c r="K494" s="14">
        <f>IF(AVANZA[[#This Row],[Variable]]=AVANZA[[#Headers],[ANULADA]],1,0)</f>
        <v>0</v>
      </c>
      <c r="L494" s="14">
        <f>IF(AVANZA[[#This Row],[Variable]]=AVANZA[[#Headers],[PENDIENTE]],1,0)</f>
        <v>0</v>
      </c>
      <c r="M494" s="14">
        <f>IF(AVANZA[[#This Row],[ESTADO AGENDA]]="AGENDADA",1,0)</f>
        <v>0</v>
      </c>
      <c r="N494" s="14">
        <f>IF(AVANZA[[#This Row],[ESTADO AGENDA]]="PENDIENTE DE AGENDAR",1,0)</f>
        <v>0</v>
      </c>
      <c r="O494" s="14">
        <f>IF(AVANZA[[#This Row],[ESTADO AGENDA]]="SUSPENDIDA",1,0)</f>
        <v>0</v>
      </c>
      <c r="P494" t="str" cm="1">
        <f t="array" ref="P494">_xlfn.XLOOKUP(AVANZA[[#This Row],[Num_Agrupacion_Pet_Atis]],Tabla1[[#All],[Numero_de_actuacion]],Tabla1[[#All],[Estado_de_la_orden]],"",0)</f>
        <v/>
      </c>
      <c r="Q494" s="2" t="str" cm="1">
        <f t="array" ref="Q494">_xlfn.XLOOKUP(AVANZA[[#This Row],[Num_Agrupacion_Pet_Atis]],Tabla1[[#All],[Numero_de_actuacion]],Tabla1[[#All],[Fecha_de_la_cita]],"",0)</f>
        <v/>
      </c>
      <c r="R494" t="str" cm="1">
        <f t="array" ref="R494">_xlfn.XLOOKUP(AVANZA[[#This Row],[Num_Agrupacion_Pet_Atis]],Tabla1[[#All],[Numero_de_actuacion]],Tabla1[[#All],[Franja_horaria_de_la_cita]],"",0)</f>
        <v/>
      </c>
      <c r="S494" s="14" t="str">
        <f>IFERROR(DAY(AVANZA[[#This Row],[FECHA AGENDA]]),"")</f>
        <v/>
      </c>
      <c r="T494" s="14" t="str">
        <f>IFERROR(MONTH(AVANZA[[#This Row],[FECHA AGENDA]]),"")</f>
        <v/>
      </c>
      <c r="U494" t="str" cm="1">
        <f t="array" ref="U494">_xlfn.XLOOKUP(AVANZA[[#This Row],[Num_Agrupacion_Pet_Atis]],Tabla1[[#All],[Numero_de_actuacion]],Tabla1[[#All],[Motivo_de_suspension]],"",0)</f>
        <v/>
      </c>
      <c r="V494" s="2" t="str" cm="1">
        <f t="array" ref="V494">_xlfn.XLOOKUP(AVANZA[[#This Row],[Num_Agrupacion_Pet_Atis]],Tabla1[[#All],[Numero_de_actuacion]],Tabla1[[#All],[No_identificacion_cliente]],"",0)</f>
        <v/>
      </c>
      <c r="W494" s="2" t="str" cm="1">
        <f t="array" ref="W494">_xlfn.XLOOKUP(AVANZA[[#This Row],[Num_Agrupacion_Pet_Atis]],Tabla1[[#All],[Numero_de_actuacion]],Tabla1[[#All],[Movil_de_contacto]],"",0)</f>
        <v/>
      </c>
      <c r="X494" s="14">
        <f>IF(OR(AVANZA[[#This Row],[ESTADO LEG]]="Legalizada grabacion",AVANZA[[#This Row],[ESTADO LEG]]="Legalizada aut"),1,0)</f>
        <v>0</v>
      </c>
      <c r="Y494" s="14">
        <f>IF(OR(AVANZA[[#This Row],[ESTADO LEG]]="pdte legalizar",AVANZA[[#This Row],[ESTADO LEG]]="No cruza"),1,0)</f>
        <v>1</v>
      </c>
      <c r="Z494" t="str" cm="1">
        <f t="array" ref="Z494">IF(AVANZA[[#This Row],[Variable]]="Terminada",LOWER(_xlfn.XLOOKUP(AVANZA[[#This Row],[ID_Peticion]],Tabla6[[#All],[NUM_PETICION]],Tabla6[[#All],[ESTADO_LEG]],"NO CRUZA",0)),AVANZA[[#This Row],[Variable]])</f>
        <v>pdte legalizar</v>
      </c>
      <c r="AA494" cm="1">
        <f t="array" ref="AA494">_xlfn.XLOOKUP(AVANZA[[#This Row],[ID_Peticion]],Tabla6[[#All],[NUM_PETICION]],Tabla6[[#All],[DIF_DIAS]],"",0)</f>
        <v>2</v>
      </c>
      <c r="AB494" s="2" cm="1">
        <f t="array" ref="AB494">IFERROR(_xlfn.XLOOKUP(AVANZA[[#This Row],[ID_Peticion]],Tabla6[[#All],[NUM_PETICION]],Tabla6[[#All],[FEC_LEGAL]],"",0),"")</f>
        <v>0</v>
      </c>
      <c r="AC494" s="14">
        <f ca="1">IF(AVANZA[[#This Row],[FECHA LEG]]&lt;&gt;0,IFERROR(AVANZA[[#This Row],[FECHA LEG]]-AVANZA[[#This Row],[FechaIniEstadoSubPetAtis]],0),TODAY()-AVANZA[[#This Row],[FechaIniEstadoSubPetAtis]])</f>
        <v>6</v>
      </c>
      <c r="AD494" s="35" t="str">
        <f ca="1">IF(AVANZA[[#This Row],[FINAL Vs LG]]&lt;&gt;0,IF(AVANZA[[#This Row],[FINAL Vs LG]]&lt;7.1,"100%",IF(AND(AVANZA[[#This Row],[FINAL Vs LG]]&gt;7.1,AVANZA[[#This Row],[FINAL Vs LG]]&lt;11.1),"50%","0%")),0)</f>
        <v>100%</v>
      </c>
      <c r="AE494" s="14">
        <f ca="1">VLOOKUP(DAY(TODAY()),BACK!F:G,2,0)</f>
        <v>14</v>
      </c>
      <c r="AF494" s="14">
        <f>BACK!$I$2</f>
        <v>24</v>
      </c>
      <c r="AG494" s="14">
        <f>IF(AVANZA[[#This Row],[Oferta_empaquetada_comisiones]]="SI",1,0)</f>
        <v>0</v>
      </c>
      <c r="AH494" s="36">
        <f>IF(AVANZA[[#This Row],[Variable]]="TERMINADA",IFERROR(VLOOKUP(AVANZA[[#This Row],[SUPERVISOR]],Tabla2[#All],4,0),0),)</f>
        <v>3.5</v>
      </c>
      <c r="AI494" s="14">
        <f>IF(AVANZA[[#This Row],[Producto]]="BA",1,0)</f>
        <v>1</v>
      </c>
      <c r="AJ494" s="14">
        <f>IF(AVANZA[[#This Row],[Producto]]="DUO",1,0)</f>
        <v>0</v>
      </c>
      <c r="AK494" s="14">
        <f>IF(AVANZA[[#This Row],[Producto]]="TRIO",1,0)</f>
        <v>0</v>
      </c>
      <c r="AL494" t="s">
        <v>400</v>
      </c>
      <c r="AM494">
        <v>-1</v>
      </c>
      <c r="AN494">
        <v>-1</v>
      </c>
      <c r="AO494" t="s">
        <v>16915</v>
      </c>
      <c r="AP494" s="1">
        <v>46153.601851851854</v>
      </c>
      <c r="AQ494">
        <v>-1</v>
      </c>
      <c r="AR494" t="s">
        <v>16916</v>
      </c>
      <c r="AS494">
        <v>-1</v>
      </c>
      <c r="AT494">
        <v>-1</v>
      </c>
      <c r="AU494">
        <v>-1</v>
      </c>
      <c r="AV494">
        <v>-1</v>
      </c>
      <c r="AW494">
        <v>-1</v>
      </c>
      <c r="AX494" t="s">
        <v>224</v>
      </c>
      <c r="AY494">
        <v>-1</v>
      </c>
      <c r="AZ494">
        <v>2026</v>
      </c>
      <c r="BA494">
        <v>5</v>
      </c>
      <c r="BB494">
        <v>11</v>
      </c>
      <c r="BC494">
        <v>-1</v>
      </c>
      <c r="BD494" t="s">
        <v>225</v>
      </c>
      <c r="BE494">
        <v>-1</v>
      </c>
      <c r="BF494">
        <v>20001626035452</v>
      </c>
      <c r="BG494" t="s">
        <v>319</v>
      </c>
      <c r="BH494" t="s">
        <v>320</v>
      </c>
      <c r="BI494" t="s">
        <v>16917</v>
      </c>
      <c r="BJ494">
        <v>-1</v>
      </c>
      <c r="BK494">
        <v>-1</v>
      </c>
      <c r="BL494">
        <v>-1</v>
      </c>
      <c r="BM494" t="s">
        <v>229</v>
      </c>
      <c r="BN494" t="s">
        <v>230</v>
      </c>
      <c r="BO494" t="s">
        <v>16918</v>
      </c>
      <c r="BP494" t="s">
        <v>380</v>
      </c>
      <c r="BQ494">
        <v>2026</v>
      </c>
      <c r="BR494">
        <v>5</v>
      </c>
      <c r="BS494">
        <v>11</v>
      </c>
      <c r="BT494" s="1">
        <v>46153.720960648148</v>
      </c>
      <c r="BU494" t="s">
        <v>233</v>
      </c>
      <c r="BV494" s="2">
        <v>46153</v>
      </c>
      <c r="BW494" t="s">
        <v>234</v>
      </c>
      <c r="BX494" s="2">
        <v>46153</v>
      </c>
      <c r="BY494" s="2">
        <v>46153</v>
      </c>
      <c r="BZ494" t="s">
        <v>235</v>
      </c>
      <c r="CA494" t="s">
        <v>896</v>
      </c>
      <c r="CB494" t="s">
        <v>752</v>
      </c>
      <c r="CC494" t="s">
        <v>16919</v>
      </c>
      <c r="CD494" t="s">
        <v>3779</v>
      </c>
      <c r="CE494">
        <v>-1</v>
      </c>
      <c r="CF494" t="s">
        <v>899</v>
      </c>
      <c r="CG494" t="s">
        <v>756</v>
      </c>
      <c r="CH494" t="s">
        <v>242</v>
      </c>
      <c r="CI494">
        <v>1053346599</v>
      </c>
      <c r="CJ494" t="s">
        <v>408</v>
      </c>
      <c r="CK494" t="s">
        <v>245</v>
      </c>
      <c r="CL494" t="s">
        <v>409</v>
      </c>
      <c r="CM494" t="s">
        <v>247</v>
      </c>
      <c r="CN494" t="s">
        <v>410</v>
      </c>
      <c r="CT494" t="s">
        <v>304</v>
      </c>
      <c r="CU494" t="s">
        <v>225</v>
      </c>
      <c r="CW494" t="s">
        <v>319</v>
      </c>
      <c r="CX494" t="s">
        <v>320</v>
      </c>
      <c r="DA494" t="s">
        <v>250</v>
      </c>
      <c r="DB494">
        <v>-1</v>
      </c>
      <c r="DF494" t="s">
        <v>251</v>
      </c>
      <c r="DJ494" t="s">
        <v>252</v>
      </c>
      <c r="DK494" t="s">
        <v>253</v>
      </c>
      <c r="DL494" t="s">
        <v>254</v>
      </c>
      <c r="DN494" t="s">
        <v>255</v>
      </c>
      <c r="DR494" t="s">
        <v>411</v>
      </c>
      <c r="DS494" t="s">
        <v>408</v>
      </c>
      <c r="DT494" t="s">
        <v>407</v>
      </c>
      <c r="DV494">
        <v>1</v>
      </c>
      <c r="DW494" t="s">
        <v>623</v>
      </c>
      <c r="ED494" s="2">
        <v>46153</v>
      </c>
      <c r="EE494" t="s">
        <v>900</v>
      </c>
      <c r="EF494">
        <v>20</v>
      </c>
      <c r="EP494" t="s">
        <v>258</v>
      </c>
      <c r="ES494" t="s">
        <v>14279</v>
      </c>
      <c r="EZ494" t="s">
        <v>2208</v>
      </c>
      <c r="FA494" t="s">
        <v>245</v>
      </c>
      <c r="FB494" t="s">
        <v>763</v>
      </c>
      <c r="FD494" t="s">
        <v>763</v>
      </c>
      <c r="FE494" t="s">
        <v>902</v>
      </c>
      <c r="FF494" t="s">
        <v>903</v>
      </c>
      <c r="FK494" t="s">
        <v>263</v>
      </c>
      <c r="FL494" t="s">
        <v>16920</v>
      </c>
      <c r="FN494" t="s">
        <v>410</v>
      </c>
      <c r="FO494" t="s">
        <v>414</v>
      </c>
      <c r="FR494">
        <v>94990</v>
      </c>
      <c r="GB494" t="s">
        <v>266</v>
      </c>
      <c r="GC494" t="s">
        <v>225</v>
      </c>
      <c r="GD494">
        <v>0</v>
      </c>
      <c r="GF494">
        <v>0</v>
      </c>
      <c r="GG494">
        <v>25423</v>
      </c>
      <c r="GI494">
        <v>94990</v>
      </c>
      <c r="GJ494">
        <v>0</v>
      </c>
      <c r="GL494">
        <v>0</v>
      </c>
      <c r="GM494">
        <v>113038</v>
      </c>
      <c r="GS494" t="s">
        <v>267</v>
      </c>
      <c r="GT494" s="2">
        <v>44408</v>
      </c>
      <c r="GU494" t="s">
        <v>268</v>
      </c>
      <c r="GW494" t="s">
        <v>394</v>
      </c>
      <c r="GZ494" t="s">
        <v>395</v>
      </c>
      <c r="HA494" t="s">
        <v>336</v>
      </c>
      <c r="HC494" t="s">
        <v>337</v>
      </c>
      <c r="HE494" t="s">
        <v>230</v>
      </c>
      <c r="HF494" t="s">
        <v>2209</v>
      </c>
      <c r="HR494" t="s">
        <v>278</v>
      </c>
      <c r="HV494">
        <v>94990</v>
      </c>
      <c r="HW494" t="s">
        <v>281</v>
      </c>
      <c r="HY494">
        <v>0</v>
      </c>
      <c r="HZ494">
        <v>0</v>
      </c>
      <c r="IA494" t="s">
        <v>281</v>
      </c>
      <c r="IB494" t="s">
        <v>281</v>
      </c>
      <c r="IE494" t="s">
        <v>283</v>
      </c>
      <c r="IF494" t="s">
        <v>283</v>
      </c>
      <c r="IG494" t="s">
        <v>283</v>
      </c>
      <c r="IH494" t="s">
        <v>284</v>
      </c>
      <c r="II494" t="s">
        <v>285</v>
      </c>
      <c r="IJ494" t="s">
        <v>286</v>
      </c>
      <c r="IK494" t="s">
        <v>278</v>
      </c>
      <c r="IL494" t="s">
        <v>346</v>
      </c>
      <c r="IM494" t="s">
        <v>288</v>
      </c>
      <c r="IN494" t="s">
        <v>289</v>
      </c>
      <c r="IP494" t="s">
        <v>290</v>
      </c>
      <c r="IQ494" t="s">
        <v>284</v>
      </c>
      <c r="IS494" t="s">
        <v>291</v>
      </c>
      <c r="IT494" t="s">
        <v>453</v>
      </c>
      <c r="IU494" t="s">
        <v>14229</v>
      </c>
      <c r="IV494" t="s">
        <v>434</v>
      </c>
      <c r="IW494" t="s">
        <v>318</v>
      </c>
      <c r="IY494" t="s">
        <v>281</v>
      </c>
    </row>
    <row r="495" spans="1:259" x14ac:dyDescent="0.3">
      <c r="A495" s="14">
        <f>DAY(AVANZA[[#This Row],[FechaSeguimiento]])</f>
        <v>11</v>
      </c>
      <c r="B495" s="14">
        <f>MONTH(AVANZA[[#This Row],[FechaSeguimiento]])</f>
        <v>5</v>
      </c>
      <c r="C495"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495" t="str">
        <f>LOWER(IFERROR(VLOOKUP(AVANZA[[#This Row],[ID_Peticion]],CANCELADAS[#All],2,0),""))</f>
        <v/>
      </c>
      <c r="E495" t="str">
        <f>LOWER(IFERROR(VLOOKUP(AVANZA[[#This Row],[ID_Peticion]],CANCELADAS[#All],3,0),""))</f>
        <v/>
      </c>
      <c r="F495" t="str">
        <f>LOWER(IF(AVANZA[[#This Row],[CEDULA CLIENTE]]&lt;&gt;""," CC: " &amp; COUNTIFS(AVANZA[CEDULA CLIENTE],AVANZA[[#This Row],[CEDULA CLIENTE]]),"")&amp; IF(AVANZA[[#This Row],[Direccion]]&lt;&gt;""," DIR: " &amp; COUNTIFS(AVANZA[Direccion],AVANZA[[#This Row],[Direccion]]),""))</f>
        <v xml:space="preserve"> dir: 1</v>
      </c>
      <c r="G495" t="str">
        <f>IFERROR(VLOOKUP(AVANZA[[#This Row],[Cedula_Vendedor_Atis]],PLANTA[[#All],[CEDULA]:[LINEA]],3,0),"No Cruza")</f>
        <v>Marisol Avella</v>
      </c>
      <c r="H495" t="str">
        <f>IFERROR(VLOOKUP(AVANZA[[#This Row],[Cedula_Vendedor_Atis]],PLANTA[[#All],[CEDULA]:[LINEA]],4,0),"No Cruza")</f>
        <v>Fija</v>
      </c>
      <c r="I495" t="str">
        <f>LOWER(IF(AVANZA[[#This Row],[ATRIBUIBLE]]="",AVANZA[[#This Row],[Variable]],AVANZA[[#This Row],[ATRIBUIBLE]]))</f>
        <v>terminada</v>
      </c>
      <c r="J495" s="14">
        <f>IF(AVANZA[[#This Row],[Variable]]=AVANZA[[#Headers],[TERMINADA]],1,0)</f>
        <v>1</v>
      </c>
      <c r="K495" s="14">
        <f>IF(AVANZA[[#This Row],[Variable]]=AVANZA[[#Headers],[ANULADA]],1,0)</f>
        <v>0</v>
      </c>
      <c r="L495" s="14">
        <f>IF(AVANZA[[#This Row],[Variable]]=AVANZA[[#Headers],[PENDIENTE]],1,0)</f>
        <v>0</v>
      </c>
      <c r="M495" s="14">
        <f>IF(AVANZA[[#This Row],[ESTADO AGENDA]]="AGENDADA",1,0)</f>
        <v>0</v>
      </c>
      <c r="N495" s="14">
        <f>IF(AVANZA[[#This Row],[ESTADO AGENDA]]="PENDIENTE DE AGENDAR",1,0)</f>
        <v>0</v>
      </c>
      <c r="O495" s="14">
        <f>IF(AVANZA[[#This Row],[ESTADO AGENDA]]="SUSPENDIDA",1,0)</f>
        <v>0</v>
      </c>
      <c r="P495" t="str" cm="1">
        <f t="array" ref="P495">_xlfn.XLOOKUP(AVANZA[[#This Row],[Num_Agrupacion_Pet_Atis]],Tabla1[[#All],[Numero_de_actuacion]],Tabla1[[#All],[Estado_de_la_orden]],"",0)</f>
        <v/>
      </c>
      <c r="Q495" s="2" t="str" cm="1">
        <f t="array" ref="Q495">_xlfn.XLOOKUP(AVANZA[[#This Row],[Num_Agrupacion_Pet_Atis]],Tabla1[[#All],[Numero_de_actuacion]],Tabla1[[#All],[Fecha_de_la_cita]],"",0)</f>
        <v/>
      </c>
      <c r="R495" t="str" cm="1">
        <f t="array" ref="R495">_xlfn.XLOOKUP(AVANZA[[#This Row],[Num_Agrupacion_Pet_Atis]],Tabla1[[#All],[Numero_de_actuacion]],Tabla1[[#All],[Franja_horaria_de_la_cita]],"",0)</f>
        <v/>
      </c>
      <c r="S495" s="14" t="str">
        <f>IFERROR(DAY(AVANZA[[#This Row],[FECHA AGENDA]]),"")</f>
        <v/>
      </c>
      <c r="T495" s="14" t="str">
        <f>IFERROR(MONTH(AVANZA[[#This Row],[FECHA AGENDA]]),"")</f>
        <v/>
      </c>
      <c r="U495" t="str" cm="1">
        <f t="array" ref="U495">_xlfn.XLOOKUP(AVANZA[[#This Row],[Num_Agrupacion_Pet_Atis]],Tabla1[[#All],[Numero_de_actuacion]],Tabla1[[#All],[Motivo_de_suspension]],"",0)</f>
        <v/>
      </c>
      <c r="V495" s="2" t="str" cm="1">
        <f t="array" ref="V495">_xlfn.XLOOKUP(AVANZA[[#This Row],[Num_Agrupacion_Pet_Atis]],Tabla1[[#All],[Numero_de_actuacion]],Tabla1[[#All],[No_identificacion_cliente]],"",0)</f>
        <v/>
      </c>
      <c r="W495" s="2" t="str" cm="1">
        <f t="array" ref="W495">_xlfn.XLOOKUP(AVANZA[[#This Row],[Num_Agrupacion_Pet_Atis]],Tabla1[[#All],[Numero_de_actuacion]],Tabla1[[#All],[Movil_de_contacto]],"",0)</f>
        <v/>
      </c>
      <c r="X495" s="14">
        <f>IF(OR(AVANZA[[#This Row],[ESTADO LEG]]="Legalizada grabacion",AVANZA[[#This Row],[ESTADO LEG]]="Legalizada aut"),1,0)</f>
        <v>0</v>
      </c>
      <c r="Y495" s="14">
        <f>IF(OR(AVANZA[[#This Row],[ESTADO LEG]]="pdte legalizar",AVANZA[[#This Row],[ESTADO LEG]]="No cruza"),1,0)</f>
        <v>1</v>
      </c>
      <c r="Z495" t="str" cm="1">
        <f t="array" ref="Z495">IF(AVANZA[[#This Row],[Variable]]="Terminada",LOWER(_xlfn.XLOOKUP(AVANZA[[#This Row],[ID_Peticion]],Tabla6[[#All],[NUM_PETICION]],Tabla6[[#All],[ESTADO_LEG]],"NO CRUZA",0)),AVANZA[[#This Row],[Variable]])</f>
        <v>pdte legalizar</v>
      </c>
      <c r="AA495" cm="1">
        <f t="array" ref="AA495">_xlfn.XLOOKUP(AVANZA[[#This Row],[ID_Peticion]],Tabla6[[#All],[NUM_PETICION]],Tabla6[[#All],[DIF_DIAS]],"",0)</f>
        <v>2</v>
      </c>
      <c r="AB495" s="2" cm="1">
        <f t="array" ref="AB495">IFERROR(_xlfn.XLOOKUP(AVANZA[[#This Row],[ID_Peticion]],Tabla6[[#All],[NUM_PETICION]],Tabla6[[#All],[FEC_LEGAL]],"",0),"")</f>
        <v>0</v>
      </c>
      <c r="AC495" s="14">
        <f ca="1">IF(AVANZA[[#This Row],[FECHA LEG]]&lt;&gt;0,IFERROR(AVANZA[[#This Row],[FECHA LEG]]-AVANZA[[#This Row],[FechaIniEstadoSubPetAtis]],0),TODAY()-AVANZA[[#This Row],[FechaIniEstadoSubPetAtis]])</f>
        <v>6</v>
      </c>
      <c r="AD495" s="35" t="str">
        <f ca="1">IF(AVANZA[[#This Row],[FINAL Vs LG]]&lt;&gt;0,IF(AVANZA[[#This Row],[FINAL Vs LG]]&lt;7.1,"100%",IF(AND(AVANZA[[#This Row],[FINAL Vs LG]]&gt;7.1,AVANZA[[#This Row],[FINAL Vs LG]]&lt;11.1),"50%","0%")),0)</f>
        <v>100%</v>
      </c>
      <c r="AE495" s="14">
        <f ca="1">VLOOKUP(DAY(TODAY()),BACK!F:G,2,0)</f>
        <v>14</v>
      </c>
      <c r="AF495" s="14">
        <f>BACK!$I$2</f>
        <v>24</v>
      </c>
      <c r="AG495" s="14">
        <f>IF(AVANZA[[#This Row],[Oferta_empaquetada_comisiones]]="SI",1,0)</f>
        <v>0</v>
      </c>
      <c r="AH495" s="36">
        <f>IF(AVANZA[[#This Row],[Variable]]="TERMINADA",IFERROR(VLOOKUP(AVANZA[[#This Row],[SUPERVISOR]],Tabla2[#All],4,0),0),)</f>
        <v>3.5</v>
      </c>
      <c r="AI495" s="14">
        <f>IF(AVANZA[[#This Row],[Producto]]="BA",1,0)</f>
        <v>1</v>
      </c>
      <c r="AJ495" s="14">
        <f>IF(AVANZA[[#This Row],[Producto]]="DUO",1,0)</f>
        <v>0</v>
      </c>
      <c r="AK495" s="14">
        <f>IF(AVANZA[[#This Row],[Producto]]="TRIO",1,0)</f>
        <v>0</v>
      </c>
      <c r="AL495" t="s">
        <v>870</v>
      </c>
      <c r="AM495">
        <v>-1</v>
      </c>
      <c r="AN495">
        <v>-1</v>
      </c>
      <c r="AO495" t="s">
        <v>16921</v>
      </c>
      <c r="AP495" s="1">
        <v>46148.875289351854</v>
      </c>
      <c r="AQ495">
        <v>-1</v>
      </c>
      <c r="AR495" t="s">
        <v>16922</v>
      </c>
      <c r="AS495">
        <v>-1</v>
      </c>
      <c r="AT495">
        <v>-1</v>
      </c>
      <c r="AU495">
        <v>-1</v>
      </c>
      <c r="AV495">
        <v>-1</v>
      </c>
      <c r="AW495">
        <v>-1</v>
      </c>
      <c r="AX495" t="s">
        <v>224</v>
      </c>
      <c r="AY495">
        <v>-1</v>
      </c>
      <c r="AZ495">
        <v>2026</v>
      </c>
      <c r="BA495">
        <v>5</v>
      </c>
      <c r="BB495">
        <v>11</v>
      </c>
      <c r="BC495">
        <v>-1</v>
      </c>
      <c r="BD495" t="s">
        <v>225</v>
      </c>
      <c r="BE495">
        <v>-1</v>
      </c>
      <c r="BF495">
        <v>20001623754426</v>
      </c>
      <c r="BG495" t="s">
        <v>3056</v>
      </c>
      <c r="BH495" t="s">
        <v>5143</v>
      </c>
      <c r="BI495" t="s">
        <v>16923</v>
      </c>
      <c r="BJ495">
        <v>-1</v>
      </c>
      <c r="BK495">
        <v>-1</v>
      </c>
      <c r="BL495">
        <v>-1</v>
      </c>
      <c r="BM495" t="s">
        <v>229</v>
      </c>
      <c r="BN495" t="s">
        <v>230</v>
      </c>
      <c r="BO495" t="s">
        <v>16924</v>
      </c>
      <c r="BP495" t="s">
        <v>380</v>
      </c>
      <c r="BQ495">
        <v>2026</v>
      </c>
      <c r="BR495">
        <v>5</v>
      </c>
      <c r="BS495">
        <v>6</v>
      </c>
      <c r="BT495" s="1">
        <v>46153.444131944445</v>
      </c>
      <c r="BU495" t="s">
        <v>233</v>
      </c>
      <c r="BV495" s="2">
        <v>46153</v>
      </c>
      <c r="BW495" t="s">
        <v>234</v>
      </c>
      <c r="BX495" s="2">
        <v>46148</v>
      </c>
      <c r="BY495" s="2">
        <v>46153</v>
      </c>
      <c r="BZ495" t="s">
        <v>235</v>
      </c>
      <c r="CA495" t="s">
        <v>381</v>
      </c>
      <c r="CB495" t="s">
        <v>353</v>
      </c>
      <c r="CC495" t="s">
        <v>16925</v>
      </c>
      <c r="CD495" t="s">
        <v>12794</v>
      </c>
      <c r="CE495">
        <v>-1</v>
      </c>
      <c r="CF495" t="s">
        <v>384</v>
      </c>
      <c r="CG495" t="s">
        <v>385</v>
      </c>
      <c r="CH495" t="s">
        <v>242</v>
      </c>
      <c r="CI495">
        <v>1015443152</v>
      </c>
      <c r="CJ495" t="s">
        <v>877</v>
      </c>
      <c r="CK495" t="s">
        <v>245</v>
      </c>
      <c r="CL495" t="s">
        <v>409</v>
      </c>
      <c r="CM495" t="s">
        <v>247</v>
      </c>
      <c r="CN495" t="s">
        <v>410</v>
      </c>
      <c r="CT495" t="s">
        <v>386</v>
      </c>
      <c r="CU495" t="s">
        <v>225</v>
      </c>
      <c r="CW495" t="s">
        <v>3056</v>
      </c>
      <c r="CX495" t="s">
        <v>5143</v>
      </c>
      <c r="DA495" t="s">
        <v>250</v>
      </c>
      <c r="DB495">
        <v>-1</v>
      </c>
      <c r="DF495" t="s">
        <v>251</v>
      </c>
      <c r="DJ495" t="s">
        <v>252</v>
      </c>
      <c r="DK495" t="s">
        <v>253</v>
      </c>
      <c r="DL495" t="s">
        <v>254</v>
      </c>
      <c r="DN495" t="s">
        <v>255</v>
      </c>
      <c r="DR495" t="s">
        <v>878</v>
      </c>
      <c r="DS495" t="s">
        <v>877</v>
      </c>
      <c r="DT495" t="s">
        <v>870</v>
      </c>
      <c r="DV495">
        <v>1</v>
      </c>
      <c r="DW495" t="s">
        <v>283</v>
      </c>
      <c r="ED495" s="2">
        <v>46153</v>
      </c>
      <c r="EE495" t="s">
        <v>343</v>
      </c>
      <c r="EF495">
        <v>12</v>
      </c>
      <c r="EP495" t="s">
        <v>258</v>
      </c>
      <c r="ES495" t="s">
        <v>391</v>
      </c>
      <c r="FA495" t="s">
        <v>245</v>
      </c>
      <c r="FB495" t="s">
        <v>363</v>
      </c>
      <c r="FD495" t="s">
        <v>308</v>
      </c>
      <c r="FE495" t="s">
        <v>392</v>
      </c>
      <c r="FF495" t="s">
        <v>392</v>
      </c>
      <c r="FK495" t="s">
        <v>263</v>
      </c>
      <c r="FL495" t="s">
        <v>16926</v>
      </c>
      <c r="FN495" t="s">
        <v>410</v>
      </c>
      <c r="FO495" t="s">
        <v>414</v>
      </c>
      <c r="FR495">
        <v>110116</v>
      </c>
      <c r="GB495" t="s">
        <v>266</v>
      </c>
      <c r="GC495" t="s">
        <v>225</v>
      </c>
      <c r="GD495">
        <v>0</v>
      </c>
      <c r="GF495">
        <v>0</v>
      </c>
      <c r="GG495">
        <v>25340</v>
      </c>
      <c r="GI495">
        <v>110116</v>
      </c>
      <c r="GJ495">
        <v>0</v>
      </c>
      <c r="GL495">
        <v>0</v>
      </c>
      <c r="GM495">
        <v>131038</v>
      </c>
      <c r="GS495" t="s">
        <v>267</v>
      </c>
      <c r="GT495" s="2">
        <v>45169</v>
      </c>
      <c r="GU495" t="s">
        <v>268</v>
      </c>
      <c r="GV495" t="s">
        <v>335</v>
      </c>
      <c r="GW495" t="s">
        <v>394</v>
      </c>
      <c r="GZ495" t="s">
        <v>395</v>
      </c>
      <c r="HA495" t="s">
        <v>274</v>
      </c>
      <c r="HB495" t="s">
        <v>396</v>
      </c>
      <c r="HC495" t="s">
        <v>381</v>
      </c>
      <c r="HD495" t="s">
        <v>385</v>
      </c>
      <c r="HE495" t="s">
        <v>230</v>
      </c>
      <c r="HF495" t="s">
        <v>16927</v>
      </c>
      <c r="HR495" t="s">
        <v>278</v>
      </c>
      <c r="HV495">
        <v>112990</v>
      </c>
      <c r="HW495" t="s">
        <v>281</v>
      </c>
      <c r="HY495">
        <v>0</v>
      </c>
      <c r="HZ495">
        <v>0</v>
      </c>
      <c r="IA495" t="s">
        <v>281</v>
      </c>
      <c r="IB495" t="s">
        <v>281</v>
      </c>
      <c r="IE495" t="s">
        <v>283</v>
      </c>
      <c r="IF495" t="s">
        <v>283</v>
      </c>
      <c r="IG495" t="s">
        <v>283</v>
      </c>
      <c r="IH495" t="s">
        <v>284</v>
      </c>
      <c r="II495" t="s">
        <v>285</v>
      </c>
      <c r="IJ495" t="s">
        <v>286</v>
      </c>
      <c r="IK495" t="s">
        <v>278</v>
      </c>
      <c r="IL495" t="s">
        <v>346</v>
      </c>
      <c r="IM495" t="s">
        <v>288</v>
      </c>
      <c r="IN495" t="s">
        <v>289</v>
      </c>
      <c r="IP495" t="s">
        <v>290</v>
      </c>
      <c r="IQ495" t="s">
        <v>284</v>
      </c>
      <c r="IS495" t="s">
        <v>291</v>
      </c>
      <c r="IT495" t="s">
        <v>287</v>
      </c>
      <c r="IY495" t="s">
        <v>281</v>
      </c>
    </row>
    <row r="496" spans="1:259" x14ac:dyDescent="0.3">
      <c r="A496" s="14">
        <f>DAY(AVANZA[[#This Row],[FechaSeguimiento]])</f>
        <v>11</v>
      </c>
      <c r="B496" s="14">
        <f>MONTH(AVANZA[[#This Row],[FechaSeguimiento]])</f>
        <v>5</v>
      </c>
      <c r="C496"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496" t="str">
        <f>LOWER(IFERROR(VLOOKUP(AVANZA[[#This Row],[ID_Peticion]],CANCELADAS[#All],2,0),""))</f>
        <v/>
      </c>
      <c r="E496" t="str">
        <f>LOWER(IFERROR(VLOOKUP(AVANZA[[#This Row],[ID_Peticion]],CANCELADAS[#All],3,0),""))</f>
        <v/>
      </c>
      <c r="F496" t="str">
        <f>LOWER(IF(AVANZA[[#This Row],[CEDULA CLIENTE]]&lt;&gt;""," CC: " &amp; COUNTIFS(AVANZA[CEDULA CLIENTE],AVANZA[[#This Row],[CEDULA CLIENTE]]),"")&amp; IF(AVANZA[[#This Row],[Direccion]]&lt;&gt;""," DIR: " &amp; COUNTIFS(AVANZA[Direccion],AVANZA[[#This Row],[Direccion]]),""))</f>
        <v xml:space="preserve"> dir: 1</v>
      </c>
      <c r="G496" t="str">
        <f>IFERROR(VLOOKUP(AVANZA[[#This Row],[Cedula_Vendedor_Atis]],PLANTA[[#All],[CEDULA]:[LINEA]],3,0),"No Cruza")</f>
        <v>Marisol Avella</v>
      </c>
      <c r="H496" t="str">
        <f>IFERROR(VLOOKUP(AVANZA[[#This Row],[Cedula_Vendedor_Atis]],PLANTA[[#All],[CEDULA]:[LINEA]],4,0),"No Cruza")</f>
        <v>Fija</v>
      </c>
      <c r="I496" t="str">
        <f>LOWER(IF(AVANZA[[#This Row],[ATRIBUIBLE]]="",AVANZA[[#This Row],[Variable]],AVANZA[[#This Row],[ATRIBUIBLE]]))</f>
        <v>terminada</v>
      </c>
      <c r="J496" s="14">
        <f>IF(AVANZA[[#This Row],[Variable]]=AVANZA[[#Headers],[TERMINADA]],1,0)</f>
        <v>1</v>
      </c>
      <c r="K496" s="14">
        <f>IF(AVANZA[[#This Row],[Variable]]=AVANZA[[#Headers],[ANULADA]],1,0)</f>
        <v>0</v>
      </c>
      <c r="L496" s="14">
        <f>IF(AVANZA[[#This Row],[Variable]]=AVANZA[[#Headers],[PENDIENTE]],1,0)</f>
        <v>0</v>
      </c>
      <c r="M496" s="14">
        <f>IF(AVANZA[[#This Row],[ESTADO AGENDA]]="AGENDADA",1,0)</f>
        <v>0</v>
      </c>
      <c r="N496" s="14">
        <f>IF(AVANZA[[#This Row],[ESTADO AGENDA]]="PENDIENTE DE AGENDAR",1,0)</f>
        <v>0</v>
      </c>
      <c r="O496" s="14">
        <f>IF(AVANZA[[#This Row],[ESTADO AGENDA]]="SUSPENDIDA",1,0)</f>
        <v>0</v>
      </c>
      <c r="P496" t="str" cm="1">
        <f t="array" ref="P496">_xlfn.XLOOKUP(AVANZA[[#This Row],[Num_Agrupacion_Pet_Atis]],Tabla1[[#All],[Numero_de_actuacion]],Tabla1[[#All],[Estado_de_la_orden]],"",0)</f>
        <v/>
      </c>
      <c r="Q496" s="2" t="str" cm="1">
        <f t="array" ref="Q496">_xlfn.XLOOKUP(AVANZA[[#This Row],[Num_Agrupacion_Pet_Atis]],Tabla1[[#All],[Numero_de_actuacion]],Tabla1[[#All],[Fecha_de_la_cita]],"",0)</f>
        <v/>
      </c>
      <c r="R496" t="str" cm="1">
        <f t="array" ref="R496">_xlfn.XLOOKUP(AVANZA[[#This Row],[Num_Agrupacion_Pet_Atis]],Tabla1[[#All],[Numero_de_actuacion]],Tabla1[[#All],[Franja_horaria_de_la_cita]],"",0)</f>
        <v/>
      </c>
      <c r="S496" s="14" t="str">
        <f>IFERROR(DAY(AVANZA[[#This Row],[FECHA AGENDA]]),"")</f>
        <v/>
      </c>
      <c r="T496" s="14" t="str">
        <f>IFERROR(MONTH(AVANZA[[#This Row],[FECHA AGENDA]]),"")</f>
        <v/>
      </c>
      <c r="U496" t="str" cm="1">
        <f t="array" ref="U496">_xlfn.XLOOKUP(AVANZA[[#This Row],[Num_Agrupacion_Pet_Atis]],Tabla1[[#All],[Numero_de_actuacion]],Tabla1[[#All],[Motivo_de_suspension]],"",0)</f>
        <v/>
      </c>
      <c r="V496" s="2" t="str" cm="1">
        <f t="array" ref="V496">_xlfn.XLOOKUP(AVANZA[[#This Row],[Num_Agrupacion_Pet_Atis]],Tabla1[[#All],[Numero_de_actuacion]],Tabla1[[#All],[No_identificacion_cliente]],"",0)</f>
        <v/>
      </c>
      <c r="W496" s="2" t="str" cm="1">
        <f t="array" ref="W496">_xlfn.XLOOKUP(AVANZA[[#This Row],[Num_Agrupacion_Pet_Atis]],Tabla1[[#All],[Numero_de_actuacion]],Tabla1[[#All],[Movil_de_contacto]],"",0)</f>
        <v/>
      </c>
      <c r="X496" s="14">
        <f>IF(OR(AVANZA[[#This Row],[ESTADO LEG]]="Legalizada grabacion",AVANZA[[#This Row],[ESTADO LEG]]="Legalizada aut"),1,0)</f>
        <v>0</v>
      </c>
      <c r="Y496" s="14">
        <f>IF(OR(AVANZA[[#This Row],[ESTADO LEG]]="pdte legalizar",AVANZA[[#This Row],[ESTADO LEG]]="No cruza"),1,0)</f>
        <v>1</v>
      </c>
      <c r="Z496" t="str" cm="1">
        <f t="array" ref="Z496">IF(AVANZA[[#This Row],[Variable]]="Terminada",LOWER(_xlfn.XLOOKUP(AVANZA[[#This Row],[ID_Peticion]],Tabla6[[#All],[NUM_PETICION]],Tabla6[[#All],[ESTADO_LEG]],"NO CRUZA",0)),AVANZA[[#This Row],[Variable]])</f>
        <v>pdte legalizar</v>
      </c>
      <c r="AA496" cm="1">
        <f t="array" ref="AA496">_xlfn.XLOOKUP(AVANZA[[#This Row],[ID_Peticion]],Tabla6[[#All],[NUM_PETICION]],Tabla6[[#All],[DIF_DIAS]],"",0)</f>
        <v>2</v>
      </c>
      <c r="AB496" s="2" cm="1">
        <f t="array" ref="AB496">IFERROR(_xlfn.XLOOKUP(AVANZA[[#This Row],[ID_Peticion]],Tabla6[[#All],[NUM_PETICION]],Tabla6[[#All],[FEC_LEGAL]],"",0),"")</f>
        <v>0</v>
      </c>
      <c r="AC496" s="14">
        <f ca="1">IF(AVANZA[[#This Row],[FECHA LEG]]&lt;&gt;0,IFERROR(AVANZA[[#This Row],[FECHA LEG]]-AVANZA[[#This Row],[FechaIniEstadoSubPetAtis]],0),TODAY()-AVANZA[[#This Row],[FechaIniEstadoSubPetAtis]])</f>
        <v>6</v>
      </c>
      <c r="AD496" s="35" t="str">
        <f ca="1">IF(AVANZA[[#This Row],[FINAL Vs LG]]&lt;&gt;0,IF(AVANZA[[#This Row],[FINAL Vs LG]]&lt;7.1,"100%",IF(AND(AVANZA[[#This Row],[FINAL Vs LG]]&gt;7.1,AVANZA[[#This Row],[FINAL Vs LG]]&lt;11.1),"50%","0%")),0)</f>
        <v>100%</v>
      </c>
      <c r="AE496" s="14">
        <f ca="1">VLOOKUP(DAY(TODAY()),BACK!F:G,2,0)</f>
        <v>14</v>
      </c>
      <c r="AF496" s="14">
        <f>BACK!$I$2</f>
        <v>24</v>
      </c>
      <c r="AG496" s="14">
        <f>IF(AVANZA[[#This Row],[Oferta_empaquetada_comisiones]]="SI",1,0)</f>
        <v>0</v>
      </c>
      <c r="AH496" s="36">
        <f>IF(AVANZA[[#This Row],[Variable]]="TERMINADA",IFERROR(VLOOKUP(AVANZA[[#This Row],[SUPERVISOR]],Tabla2[#All],4,0),0),)</f>
        <v>3.5</v>
      </c>
      <c r="AI496" s="14">
        <f>IF(AVANZA[[#This Row],[Producto]]="BA",1,0)</f>
        <v>1</v>
      </c>
      <c r="AJ496" s="14">
        <f>IF(AVANZA[[#This Row],[Producto]]="DUO",1,0)</f>
        <v>0</v>
      </c>
      <c r="AK496" s="14">
        <f>IF(AVANZA[[#This Row],[Producto]]="TRIO",1,0)</f>
        <v>0</v>
      </c>
      <c r="AL496" t="s">
        <v>1060</v>
      </c>
      <c r="AM496">
        <v>-1</v>
      </c>
      <c r="AN496">
        <v>-1</v>
      </c>
      <c r="AO496" t="s">
        <v>16928</v>
      </c>
      <c r="AP496" s="1">
        <v>46151.42454861111</v>
      </c>
      <c r="AQ496">
        <v>-1</v>
      </c>
      <c r="AR496" t="s">
        <v>16929</v>
      </c>
      <c r="AS496">
        <v>-1</v>
      </c>
      <c r="AT496">
        <v>-1</v>
      </c>
      <c r="AU496">
        <v>-1</v>
      </c>
      <c r="AV496">
        <v>-1</v>
      </c>
      <c r="AW496">
        <v>-1</v>
      </c>
      <c r="AX496" t="s">
        <v>224</v>
      </c>
      <c r="AY496">
        <v>-1</v>
      </c>
      <c r="AZ496">
        <v>2026</v>
      </c>
      <c r="BA496">
        <v>5</v>
      </c>
      <c r="BB496">
        <v>11</v>
      </c>
      <c r="BC496">
        <v>-1</v>
      </c>
      <c r="BD496" t="s">
        <v>225</v>
      </c>
      <c r="BE496">
        <v>-1</v>
      </c>
      <c r="BF496">
        <v>20001624787892</v>
      </c>
      <c r="BG496" t="s">
        <v>319</v>
      </c>
      <c r="BH496" t="s">
        <v>320</v>
      </c>
      <c r="BI496" t="s">
        <v>16930</v>
      </c>
      <c r="BJ496">
        <v>-1</v>
      </c>
      <c r="BK496">
        <v>-1</v>
      </c>
      <c r="BL496">
        <v>-1</v>
      </c>
      <c r="BM496" t="s">
        <v>229</v>
      </c>
      <c r="BN496" t="s">
        <v>230</v>
      </c>
      <c r="BO496" t="s">
        <v>16931</v>
      </c>
      <c r="BP496" t="s">
        <v>380</v>
      </c>
      <c r="BQ496">
        <v>2026</v>
      </c>
      <c r="BR496">
        <v>5</v>
      </c>
      <c r="BS496">
        <v>9</v>
      </c>
      <c r="BT496" s="1">
        <v>46153.445983796293</v>
      </c>
      <c r="BU496" t="s">
        <v>233</v>
      </c>
      <c r="BV496" s="2">
        <v>46153</v>
      </c>
      <c r="BW496" t="s">
        <v>234</v>
      </c>
      <c r="BX496" s="2">
        <v>46151</v>
      </c>
      <c r="BY496" s="2">
        <v>46153</v>
      </c>
      <c r="BZ496" t="s">
        <v>235</v>
      </c>
      <c r="CA496" t="s">
        <v>321</v>
      </c>
      <c r="CB496" t="s">
        <v>322</v>
      </c>
      <c r="CC496" t="s">
        <v>16932</v>
      </c>
      <c r="CD496" t="s">
        <v>990</v>
      </c>
      <c r="CE496">
        <v>-1</v>
      </c>
      <c r="CF496" t="s">
        <v>324</v>
      </c>
      <c r="CG496" t="s">
        <v>325</v>
      </c>
      <c r="CH496" t="s">
        <v>326</v>
      </c>
      <c r="CI496">
        <v>1031182302</v>
      </c>
      <c r="CJ496" t="s">
        <v>1068</v>
      </c>
      <c r="CK496" t="s">
        <v>245</v>
      </c>
      <c r="CL496" t="s">
        <v>409</v>
      </c>
      <c r="CM496" t="s">
        <v>247</v>
      </c>
      <c r="CN496" t="s">
        <v>410</v>
      </c>
      <c r="CT496" t="s">
        <v>330</v>
      </c>
      <c r="CU496" t="s">
        <v>225</v>
      </c>
      <c r="CW496" t="s">
        <v>319</v>
      </c>
      <c r="CX496" t="s">
        <v>320</v>
      </c>
      <c r="DA496" t="s">
        <v>250</v>
      </c>
      <c r="DB496">
        <v>-1</v>
      </c>
      <c r="DF496" t="s">
        <v>251</v>
      </c>
      <c r="DJ496" t="s">
        <v>252</v>
      </c>
      <c r="DK496" t="s">
        <v>253</v>
      </c>
      <c r="DL496" t="s">
        <v>254</v>
      </c>
      <c r="DN496" t="s">
        <v>255</v>
      </c>
      <c r="DR496" t="s">
        <v>1069</v>
      </c>
      <c r="DS496" t="s">
        <v>1068</v>
      </c>
      <c r="DT496" t="s">
        <v>1067</v>
      </c>
      <c r="DV496">
        <v>1</v>
      </c>
      <c r="DW496" t="s">
        <v>331</v>
      </c>
      <c r="ED496" s="2">
        <v>46153</v>
      </c>
      <c r="EE496" t="s">
        <v>306</v>
      </c>
      <c r="EF496">
        <v>16</v>
      </c>
      <c r="EP496" t="s">
        <v>258</v>
      </c>
      <c r="ES496" t="s">
        <v>14285</v>
      </c>
      <c r="EZ496" t="s">
        <v>2038</v>
      </c>
      <c r="FA496" t="s">
        <v>245</v>
      </c>
      <c r="FB496" t="s">
        <v>333</v>
      </c>
      <c r="FD496" t="s">
        <v>333</v>
      </c>
      <c r="FE496" t="s">
        <v>334</v>
      </c>
      <c r="FF496" t="s">
        <v>334</v>
      </c>
      <c r="FK496" t="s">
        <v>263</v>
      </c>
      <c r="FL496" t="s">
        <v>16933</v>
      </c>
      <c r="FN496" t="s">
        <v>410</v>
      </c>
      <c r="FO496" t="s">
        <v>414</v>
      </c>
      <c r="FR496">
        <v>79824</v>
      </c>
      <c r="GB496" t="s">
        <v>266</v>
      </c>
      <c r="GC496" t="s">
        <v>225</v>
      </c>
      <c r="GD496">
        <v>0</v>
      </c>
      <c r="GF496">
        <v>0</v>
      </c>
      <c r="GG496">
        <v>25423</v>
      </c>
      <c r="GI496">
        <v>79824</v>
      </c>
      <c r="GJ496">
        <v>0</v>
      </c>
      <c r="GL496">
        <v>0</v>
      </c>
      <c r="GM496">
        <v>94990</v>
      </c>
      <c r="GS496" t="s">
        <v>267</v>
      </c>
      <c r="GT496" s="2">
        <v>44165</v>
      </c>
      <c r="GU496" t="s">
        <v>268</v>
      </c>
      <c r="GV496" t="s">
        <v>335</v>
      </c>
      <c r="GW496" t="s">
        <v>394</v>
      </c>
      <c r="GZ496" t="s">
        <v>395</v>
      </c>
      <c r="HA496" t="s">
        <v>336</v>
      </c>
      <c r="HC496" t="s">
        <v>337</v>
      </c>
      <c r="HE496" t="s">
        <v>230</v>
      </c>
      <c r="HF496" t="s">
        <v>14286</v>
      </c>
      <c r="HR496" t="s">
        <v>278</v>
      </c>
      <c r="HV496">
        <v>94990</v>
      </c>
      <c r="HW496" t="s">
        <v>281</v>
      </c>
      <c r="HY496">
        <v>0</v>
      </c>
      <c r="HZ496">
        <v>0</v>
      </c>
      <c r="IA496" t="s">
        <v>281</v>
      </c>
      <c r="IB496" t="s">
        <v>281</v>
      </c>
      <c r="IE496" t="s">
        <v>283</v>
      </c>
      <c r="IF496" t="s">
        <v>283</v>
      </c>
      <c r="IG496" t="s">
        <v>283</v>
      </c>
      <c r="IH496" t="s">
        <v>284</v>
      </c>
      <c r="II496" t="s">
        <v>285</v>
      </c>
      <c r="IJ496" t="s">
        <v>286</v>
      </c>
      <c r="IK496" t="s">
        <v>278</v>
      </c>
      <c r="IL496" t="s">
        <v>346</v>
      </c>
      <c r="IM496" t="s">
        <v>288</v>
      </c>
      <c r="IN496" t="s">
        <v>289</v>
      </c>
      <c r="IP496" t="s">
        <v>290</v>
      </c>
      <c r="IQ496" t="s">
        <v>284</v>
      </c>
      <c r="IS496" t="s">
        <v>291</v>
      </c>
      <c r="IT496" t="s">
        <v>453</v>
      </c>
      <c r="IU496" t="s">
        <v>514</v>
      </c>
      <c r="IV496" t="s">
        <v>434</v>
      </c>
      <c r="IW496" t="s">
        <v>318</v>
      </c>
      <c r="IY496" t="s">
        <v>281</v>
      </c>
    </row>
    <row r="497" spans="1:259" x14ac:dyDescent="0.3">
      <c r="A497" s="14">
        <f>DAY(AVANZA[[#This Row],[FechaSeguimiento]])</f>
        <v>11</v>
      </c>
      <c r="B497" s="14">
        <f>MONTH(AVANZA[[#This Row],[FechaSeguimiento]])</f>
        <v>5</v>
      </c>
      <c r="C497"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497" t="str">
        <f>LOWER(IFERROR(VLOOKUP(AVANZA[[#This Row],[ID_Peticion]],CANCELADAS[#All],2,0),""))</f>
        <v/>
      </c>
      <c r="E497" t="str">
        <f>LOWER(IFERROR(VLOOKUP(AVANZA[[#This Row],[ID_Peticion]],CANCELADAS[#All],3,0),""))</f>
        <v/>
      </c>
      <c r="F497" t="str">
        <f>LOWER(IF(AVANZA[[#This Row],[CEDULA CLIENTE]]&lt;&gt;""," CC: " &amp; COUNTIFS(AVANZA[CEDULA CLIENTE],AVANZA[[#This Row],[CEDULA CLIENTE]]),"")&amp; IF(AVANZA[[#This Row],[Direccion]]&lt;&gt;""," DIR: " &amp; COUNTIFS(AVANZA[Direccion],AVANZA[[#This Row],[Direccion]]),""))</f>
        <v xml:space="preserve"> dir: 1</v>
      </c>
      <c r="G497" t="str">
        <f>IFERROR(VLOOKUP(AVANZA[[#This Row],[Cedula_Vendedor_Atis]],PLANTA[[#All],[CEDULA]:[LINEA]],3,0),"No Cruza")</f>
        <v>Marisol Avella</v>
      </c>
      <c r="H497" t="str">
        <f>IFERROR(VLOOKUP(AVANZA[[#This Row],[Cedula_Vendedor_Atis]],PLANTA[[#All],[CEDULA]:[LINEA]],4,0),"No Cruza")</f>
        <v>Fija</v>
      </c>
      <c r="I497" t="str">
        <f>LOWER(IF(AVANZA[[#This Row],[ATRIBUIBLE]]="",AVANZA[[#This Row],[Variable]],AVANZA[[#This Row],[ATRIBUIBLE]]))</f>
        <v>terminada</v>
      </c>
      <c r="J497" s="14">
        <f>IF(AVANZA[[#This Row],[Variable]]=AVANZA[[#Headers],[TERMINADA]],1,0)</f>
        <v>1</v>
      </c>
      <c r="K497" s="14">
        <f>IF(AVANZA[[#This Row],[Variable]]=AVANZA[[#Headers],[ANULADA]],1,0)</f>
        <v>0</v>
      </c>
      <c r="L497" s="14">
        <f>IF(AVANZA[[#This Row],[Variable]]=AVANZA[[#Headers],[PENDIENTE]],1,0)</f>
        <v>0</v>
      </c>
      <c r="M497" s="14">
        <f>IF(AVANZA[[#This Row],[ESTADO AGENDA]]="AGENDADA",1,0)</f>
        <v>0</v>
      </c>
      <c r="N497" s="14">
        <f>IF(AVANZA[[#This Row],[ESTADO AGENDA]]="PENDIENTE DE AGENDAR",1,0)</f>
        <v>0</v>
      </c>
      <c r="O497" s="14">
        <f>IF(AVANZA[[#This Row],[ESTADO AGENDA]]="SUSPENDIDA",1,0)</f>
        <v>0</v>
      </c>
      <c r="P497" t="str" cm="1">
        <f t="array" ref="P497">_xlfn.XLOOKUP(AVANZA[[#This Row],[Num_Agrupacion_Pet_Atis]],Tabla1[[#All],[Numero_de_actuacion]],Tabla1[[#All],[Estado_de_la_orden]],"",0)</f>
        <v/>
      </c>
      <c r="Q497" s="2" t="str" cm="1">
        <f t="array" ref="Q497">_xlfn.XLOOKUP(AVANZA[[#This Row],[Num_Agrupacion_Pet_Atis]],Tabla1[[#All],[Numero_de_actuacion]],Tabla1[[#All],[Fecha_de_la_cita]],"",0)</f>
        <v/>
      </c>
      <c r="R497" t="str" cm="1">
        <f t="array" ref="R497">_xlfn.XLOOKUP(AVANZA[[#This Row],[Num_Agrupacion_Pet_Atis]],Tabla1[[#All],[Numero_de_actuacion]],Tabla1[[#All],[Franja_horaria_de_la_cita]],"",0)</f>
        <v/>
      </c>
      <c r="S497" s="14" t="str">
        <f>IFERROR(DAY(AVANZA[[#This Row],[FECHA AGENDA]]),"")</f>
        <v/>
      </c>
      <c r="T497" s="14" t="str">
        <f>IFERROR(MONTH(AVANZA[[#This Row],[FECHA AGENDA]]),"")</f>
        <v/>
      </c>
      <c r="U497" t="str" cm="1">
        <f t="array" ref="U497">_xlfn.XLOOKUP(AVANZA[[#This Row],[Num_Agrupacion_Pet_Atis]],Tabla1[[#All],[Numero_de_actuacion]],Tabla1[[#All],[Motivo_de_suspension]],"",0)</f>
        <v/>
      </c>
      <c r="V497" s="2" t="str" cm="1">
        <f t="array" ref="V497">_xlfn.XLOOKUP(AVANZA[[#This Row],[Num_Agrupacion_Pet_Atis]],Tabla1[[#All],[Numero_de_actuacion]],Tabla1[[#All],[No_identificacion_cliente]],"",0)</f>
        <v/>
      </c>
      <c r="W497" s="2" t="str" cm="1">
        <f t="array" ref="W497">_xlfn.XLOOKUP(AVANZA[[#This Row],[Num_Agrupacion_Pet_Atis]],Tabla1[[#All],[Numero_de_actuacion]],Tabla1[[#All],[Movil_de_contacto]],"",0)</f>
        <v/>
      </c>
      <c r="X497" s="14">
        <f>IF(OR(AVANZA[[#This Row],[ESTADO LEG]]="Legalizada grabacion",AVANZA[[#This Row],[ESTADO LEG]]="Legalizada aut"),1,0)</f>
        <v>0</v>
      </c>
      <c r="Y497" s="14">
        <f>IF(OR(AVANZA[[#This Row],[ESTADO LEG]]="pdte legalizar",AVANZA[[#This Row],[ESTADO LEG]]="No cruza"),1,0)</f>
        <v>1</v>
      </c>
      <c r="Z497" t="str" cm="1">
        <f t="array" ref="Z497">IF(AVANZA[[#This Row],[Variable]]="Terminada",LOWER(_xlfn.XLOOKUP(AVANZA[[#This Row],[ID_Peticion]],Tabla6[[#All],[NUM_PETICION]],Tabla6[[#All],[ESTADO_LEG]],"NO CRUZA",0)),AVANZA[[#This Row],[Variable]])</f>
        <v>pdte legalizar</v>
      </c>
      <c r="AA497" cm="1">
        <f t="array" ref="AA497">_xlfn.XLOOKUP(AVANZA[[#This Row],[ID_Peticion]],Tabla6[[#All],[NUM_PETICION]],Tabla6[[#All],[DIF_DIAS]],"",0)</f>
        <v>2</v>
      </c>
      <c r="AB497" s="2" cm="1">
        <f t="array" ref="AB497">IFERROR(_xlfn.XLOOKUP(AVANZA[[#This Row],[ID_Peticion]],Tabla6[[#All],[NUM_PETICION]],Tabla6[[#All],[FEC_LEGAL]],"",0),"")</f>
        <v>0</v>
      </c>
      <c r="AC497" s="14">
        <f ca="1">IF(AVANZA[[#This Row],[FECHA LEG]]&lt;&gt;0,IFERROR(AVANZA[[#This Row],[FECHA LEG]]-AVANZA[[#This Row],[FechaIniEstadoSubPetAtis]],0),TODAY()-AVANZA[[#This Row],[FechaIniEstadoSubPetAtis]])</f>
        <v>6</v>
      </c>
      <c r="AD497" s="35" t="str">
        <f ca="1">IF(AVANZA[[#This Row],[FINAL Vs LG]]&lt;&gt;0,IF(AVANZA[[#This Row],[FINAL Vs LG]]&lt;7.1,"100%",IF(AND(AVANZA[[#This Row],[FINAL Vs LG]]&gt;7.1,AVANZA[[#This Row],[FINAL Vs LG]]&lt;11.1),"50%","0%")),0)</f>
        <v>100%</v>
      </c>
      <c r="AE497" s="14">
        <f ca="1">VLOOKUP(DAY(TODAY()),BACK!F:G,2,0)</f>
        <v>14</v>
      </c>
      <c r="AF497" s="14">
        <f>BACK!$I$2</f>
        <v>24</v>
      </c>
      <c r="AG497" s="14">
        <f>IF(AVANZA[[#This Row],[Oferta_empaquetada_comisiones]]="SI",1,0)</f>
        <v>0</v>
      </c>
      <c r="AH497" s="36">
        <f>IF(AVANZA[[#This Row],[Variable]]="TERMINADA",IFERROR(VLOOKUP(AVANZA[[#This Row],[SUPERVISOR]],Tabla2[#All],4,0),0),)</f>
        <v>3.5</v>
      </c>
      <c r="AI497" s="14">
        <f>IF(AVANZA[[#This Row],[Producto]]="BA",1,0)</f>
        <v>1</v>
      </c>
      <c r="AJ497" s="14">
        <f>IF(AVANZA[[#This Row],[Producto]]="DUO",1,0)</f>
        <v>0</v>
      </c>
      <c r="AK497" s="14">
        <f>IF(AVANZA[[#This Row],[Producto]]="TRIO",1,0)</f>
        <v>0</v>
      </c>
      <c r="AL497" t="s">
        <v>870</v>
      </c>
      <c r="AM497">
        <v>-1</v>
      </c>
      <c r="AN497">
        <v>-1</v>
      </c>
      <c r="AO497" t="s">
        <v>1951</v>
      </c>
      <c r="AP497" s="1">
        <v>46151.599803240744</v>
      </c>
      <c r="AQ497">
        <v>-1</v>
      </c>
      <c r="AR497" t="s">
        <v>1952</v>
      </c>
      <c r="AS497">
        <v>-1</v>
      </c>
      <c r="AT497">
        <v>-1</v>
      </c>
      <c r="AU497">
        <v>-1</v>
      </c>
      <c r="AV497">
        <v>-1</v>
      </c>
      <c r="AW497">
        <v>-1</v>
      </c>
      <c r="AX497" t="s">
        <v>224</v>
      </c>
      <c r="AY497">
        <v>-1</v>
      </c>
      <c r="AZ497">
        <v>2026</v>
      </c>
      <c r="BA497">
        <v>5</v>
      </c>
      <c r="BB497">
        <v>11</v>
      </c>
      <c r="BC497">
        <v>-1</v>
      </c>
      <c r="BD497" t="s">
        <v>225</v>
      </c>
      <c r="BE497">
        <v>-1</v>
      </c>
      <c r="BF497">
        <v>20001624926035</v>
      </c>
      <c r="BG497" t="s">
        <v>226</v>
      </c>
      <c r="BH497" t="s">
        <v>227</v>
      </c>
      <c r="BI497" t="s">
        <v>1953</v>
      </c>
      <c r="BJ497">
        <v>-1</v>
      </c>
      <c r="BK497">
        <v>-1</v>
      </c>
      <c r="BL497">
        <v>-1</v>
      </c>
      <c r="BM497" t="s">
        <v>229</v>
      </c>
      <c r="BN497" t="s">
        <v>230</v>
      </c>
      <c r="BO497" t="s">
        <v>1954</v>
      </c>
      <c r="BP497" t="s">
        <v>232</v>
      </c>
      <c r="BQ497">
        <v>2026</v>
      </c>
      <c r="BR497">
        <v>5</v>
      </c>
      <c r="BS497">
        <v>9</v>
      </c>
      <c r="BT497" s="1">
        <v>46153.622939814813</v>
      </c>
      <c r="BU497" t="s">
        <v>233</v>
      </c>
      <c r="BV497" s="2">
        <v>46153</v>
      </c>
      <c r="BW497" t="s">
        <v>234</v>
      </c>
      <c r="BX497" s="2">
        <v>46152</v>
      </c>
      <c r="BY497" s="2">
        <v>46153</v>
      </c>
      <c r="BZ497" t="s">
        <v>235</v>
      </c>
      <c r="CA497" t="s">
        <v>896</v>
      </c>
      <c r="CB497" t="s">
        <v>752</v>
      </c>
      <c r="CC497" t="s">
        <v>1955</v>
      </c>
      <c r="CD497" t="s">
        <v>1956</v>
      </c>
      <c r="CE497">
        <v>-1</v>
      </c>
      <c r="CF497" t="s">
        <v>899</v>
      </c>
      <c r="CG497" t="s">
        <v>756</v>
      </c>
      <c r="CH497" t="s">
        <v>242</v>
      </c>
      <c r="CI497">
        <v>1015443152</v>
      </c>
      <c r="CJ497" t="s">
        <v>877</v>
      </c>
      <c r="CK497" t="s">
        <v>245</v>
      </c>
      <c r="CL497" t="s">
        <v>409</v>
      </c>
      <c r="CM497" t="s">
        <v>247</v>
      </c>
      <c r="CN497" t="s">
        <v>410</v>
      </c>
      <c r="CT497" t="s">
        <v>249</v>
      </c>
      <c r="CU497" t="s">
        <v>225</v>
      </c>
      <c r="CW497" t="s">
        <v>226</v>
      </c>
      <c r="CX497" t="s">
        <v>227</v>
      </c>
      <c r="DA497" t="s">
        <v>250</v>
      </c>
      <c r="DB497">
        <v>-1</v>
      </c>
      <c r="DF497" t="s">
        <v>251</v>
      </c>
      <c r="DJ497" t="s">
        <v>252</v>
      </c>
      <c r="DK497" t="s">
        <v>253</v>
      </c>
      <c r="DL497" t="s">
        <v>254</v>
      </c>
      <c r="DN497" t="s">
        <v>255</v>
      </c>
      <c r="DR497" t="s">
        <v>878</v>
      </c>
      <c r="DS497" t="s">
        <v>877</v>
      </c>
      <c r="DT497" t="s">
        <v>870</v>
      </c>
      <c r="DV497">
        <v>1</v>
      </c>
      <c r="DW497" t="s">
        <v>623</v>
      </c>
      <c r="ED497" s="2">
        <v>46153</v>
      </c>
      <c r="EE497" t="s">
        <v>900</v>
      </c>
      <c r="EF497">
        <v>16</v>
      </c>
      <c r="EP497" t="s">
        <v>258</v>
      </c>
      <c r="ES497" t="s">
        <v>1957</v>
      </c>
      <c r="EZ497" t="s">
        <v>1958</v>
      </c>
      <c r="FA497" t="s">
        <v>245</v>
      </c>
      <c r="FB497" t="s">
        <v>763</v>
      </c>
      <c r="FD497" t="s">
        <v>763</v>
      </c>
      <c r="FE497" t="s">
        <v>902</v>
      </c>
      <c r="FF497" t="s">
        <v>903</v>
      </c>
      <c r="FK497" t="s">
        <v>263</v>
      </c>
      <c r="FL497" t="s">
        <v>1959</v>
      </c>
      <c r="FN497" t="s">
        <v>410</v>
      </c>
      <c r="FO497" t="s">
        <v>414</v>
      </c>
      <c r="FR497">
        <v>72185</v>
      </c>
      <c r="GB497" t="s">
        <v>266</v>
      </c>
      <c r="GC497" t="s">
        <v>225</v>
      </c>
      <c r="GD497">
        <v>0</v>
      </c>
      <c r="GF497">
        <v>0</v>
      </c>
      <c r="GG497">
        <v>25421</v>
      </c>
      <c r="GI497">
        <v>72185</v>
      </c>
      <c r="GJ497">
        <v>0</v>
      </c>
      <c r="GL497">
        <v>0</v>
      </c>
      <c r="GM497">
        <v>85900</v>
      </c>
      <c r="GS497" t="s">
        <v>267</v>
      </c>
      <c r="GT497" s="2">
        <v>44316</v>
      </c>
      <c r="GU497" t="s">
        <v>268</v>
      </c>
      <c r="GV497" t="s">
        <v>311</v>
      </c>
      <c r="GW497" t="s">
        <v>270</v>
      </c>
      <c r="GX497" t="s">
        <v>271</v>
      </c>
      <c r="GY497" t="s">
        <v>272</v>
      </c>
      <c r="GZ497" t="s">
        <v>273</v>
      </c>
      <c r="HA497" t="s">
        <v>336</v>
      </c>
      <c r="HC497" t="s">
        <v>337</v>
      </c>
      <c r="HE497" t="s">
        <v>230</v>
      </c>
      <c r="HF497" t="s">
        <v>1960</v>
      </c>
      <c r="HG497" t="s">
        <v>277</v>
      </c>
      <c r="HR497" t="s">
        <v>278</v>
      </c>
      <c r="HV497">
        <v>85900</v>
      </c>
      <c r="HW497" t="s">
        <v>279</v>
      </c>
      <c r="HX497" t="s">
        <v>280</v>
      </c>
      <c r="HY497">
        <v>89853</v>
      </c>
      <c r="HZ497">
        <v>17668</v>
      </c>
      <c r="IA497" t="s">
        <v>279</v>
      </c>
      <c r="IB497" t="s">
        <v>281</v>
      </c>
      <c r="ID497" t="s">
        <v>282</v>
      </c>
      <c r="IE497" t="s">
        <v>283</v>
      </c>
      <c r="IF497" t="s">
        <v>283</v>
      </c>
      <c r="IG497" t="s">
        <v>283</v>
      </c>
      <c r="IH497" t="s">
        <v>284</v>
      </c>
      <c r="II497" t="s">
        <v>285</v>
      </c>
      <c r="IJ497" t="s">
        <v>286</v>
      </c>
      <c r="IK497" t="s">
        <v>278</v>
      </c>
      <c r="IL497" t="s">
        <v>346</v>
      </c>
      <c r="IM497" t="s">
        <v>288</v>
      </c>
      <c r="IN497" t="s">
        <v>289</v>
      </c>
      <c r="IP497" t="s">
        <v>290</v>
      </c>
      <c r="IQ497" t="s">
        <v>284</v>
      </c>
      <c r="IS497" t="s">
        <v>291</v>
      </c>
      <c r="IY497" t="s">
        <v>281</v>
      </c>
    </row>
    <row r="498" spans="1:259" x14ac:dyDescent="0.3">
      <c r="A498" s="14">
        <f>DAY(AVANZA[[#This Row],[FechaSeguimiento]])</f>
        <v>11</v>
      </c>
      <c r="B498" s="14">
        <f>MONTH(AVANZA[[#This Row],[FechaSeguimiento]])</f>
        <v>5</v>
      </c>
      <c r="C498"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498" t="str">
        <f>LOWER(IFERROR(VLOOKUP(AVANZA[[#This Row],[ID_Peticion]],CANCELADAS[#All],2,0),""))</f>
        <v/>
      </c>
      <c r="E498" t="str">
        <f>LOWER(IFERROR(VLOOKUP(AVANZA[[#This Row],[ID_Peticion]],CANCELADAS[#All],3,0),""))</f>
        <v/>
      </c>
      <c r="F498" t="str">
        <f>LOWER(IF(AVANZA[[#This Row],[CEDULA CLIENTE]]&lt;&gt;""," CC: " &amp; COUNTIFS(AVANZA[CEDULA CLIENTE],AVANZA[[#This Row],[CEDULA CLIENTE]]),"")&amp; IF(AVANZA[[#This Row],[Direccion]]&lt;&gt;""," DIR: " &amp; COUNTIFS(AVANZA[Direccion],AVANZA[[#This Row],[Direccion]]),""))</f>
        <v xml:space="preserve"> dir: 1</v>
      </c>
      <c r="G498" t="str">
        <f>IFERROR(VLOOKUP(AVANZA[[#This Row],[Cedula_Vendedor_Atis]],PLANTA[[#All],[CEDULA]:[LINEA]],3,0),"No Cruza")</f>
        <v>Marisol Avella</v>
      </c>
      <c r="H498" t="str">
        <f>IFERROR(VLOOKUP(AVANZA[[#This Row],[Cedula_Vendedor_Atis]],PLANTA[[#All],[CEDULA]:[LINEA]],4,0),"No Cruza")</f>
        <v>Fija</v>
      </c>
      <c r="I498" t="str">
        <f>LOWER(IF(AVANZA[[#This Row],[ATRIBUIBLE]]="",AVANZA[[#This Row],[Variable]],AVANZA[[#This Row],[ATRIBUIBLE]]))</f>
        <v>terminada</v>
      </c>
      <c r="J498" s="14">
        <f>IF(AVANZA[[#This Row],[Variable]]=AVANZA[[#Headers],[TERMINADA]],1,0)</f>
        <v>1</v>
      </c>
      <c r="K498" s="14">
        <f>IF(AVANZA[[#This Row],[Variable]]=AVANZA[[#Headers],[ANULADA]],1,0)</f>
        <v>0</v>
      </c>
      <c r="L498" s="14">
        <f>IF(AVANZA[[#This Row],[Variable]]=AVANZA[[#Headers],[PENDIENTE]],1,0)</f>
        <v>0</v>
      </c>
      <c r="M498" s="14">
        <f>IF(AVANZA[[#This Row],[ESTADO AGENDA]]="AGENDADA",1,0)</f>
        <v>0</v>
      </c>
      <c r="N498" s="14">
        <f>IF(AVANZA[[#This Row],[ESTADO AGENDA]]="PENDIENTE DE AGENDAR",1,0)</f>
        <v>0</v>
      </c>
      <c r="O498" s="14">
        <f>IF(AVANZA[[#This Row],[ESTADO AGENDA]]="SUSPENDIDA",1,0)</f>
        <v>0</v>
      </c>
      <c r="P498" t="str" cm="1">
        <f t="array" ref="P498">_xlfn.XLOOKUP(AVANZA[[#This Row],[Num_Agrupacion_Pet_Atis]],Tabla1[[#All],[Numero_de_actuacion]],Tabla1[[#All],[Estado_de_la_orden]],"",0)</f>
        <v/>
      </c>
      <c r="Q498" s="2" t="str" cm="1">
        <f t="array" ref="Q498">_xlfn.XLOOKUP(AVANZA[[#This Row],[Num_Agrupacion_Pet_Atis]],Tabla1[[#All],[Numero_de_actuacion]],Tabla1[[#All],[Fecha_de_la_cita]],"",0)</f>
        <v/>
      </c>
      <c r="R498" t="str" cm="1">
        <f t="array" ref="R498">_xlfn.XLOOKUP(AVANZA[[#This Row],[Num_Agrupacion_Pet_Atis]],Tabla1[[#All],[Numero_de_actuacion]],Tabla1[[#All],[Franja_horaria_de_la_cita]],"",0)</f>
        <v/>
      </c>
      <c r="S498" s="14" t="str">
        <f>IFERROR(DAY(AVANZA[[#This Row],[FECHA AGENDA]]),"")</f>
        <v/>
      </c>
      <c r="T498" s="14" t="str">
        <f>IFERROR(MONTH(AVANZA[[#This Row],[FECHA AGENDA]]),"")</f>
        <v/>
      </c>
      <c r="U498" t="str" cm="1">
        <f t="array" ref="U498">_xlfn.XLOOKUP(AVANZA[[#This Row],[Num_Agrupacion_Pet_Atis]],Tabla1[[#All],[Numero_de_actuacion]],Tabla1[[#All],[Motivo_de_suspension]],"",0)</f>
        <v/>
      </c>
      <c r="V498" s="2" t="str" cm="1">
        <f t="array" ref="V498">_xlfn.XLOOKUP(AVANZA[[#This Row],[Num_Agrupacion_Pet_Atis]],Tabla1[[#All],[Numero_de_actuacion]],Tabla1[[#All],[No_identificacion_cliente]],"",0)</f>
        <v/>
      </c>
      <c r="W498" s="2" t="str" cm="1">
        <f t="array" ref="W498">_xlfn.XLOOKUP(AVANZA[[#This Row],[Num_Agrupacion_Pet_Atis]],Tabla1[[#All],[Numero_de_actuacion]],Tabla1[[#All],[Movil_de_contacto]],"",0)</f>
        <v/>
      </c>
      <c r="X498" s="14">
        <f>IF(OR(AVANZA[[#This Row],[ESTADO LEG]]="Legalizada grabacion",AVANZA[[#This Row],[ESTADO LEG]]="Legalizada aut"),1,0)</f>
        <v>0</v>
      </c>
      <c r="Y498" s="14">
        <f>IF(OR(AVANZA[[#This Row],[ESTADO LEG]]="pdte legalizar",AVANZA[[#This Row],[ESTADO LEG]]="No cruza"),1,0)</f>
        <v>1</v>
      </c>
      <c r="Z498" t="str" cm="1">
        <f t="array" ref="Z498">IF(AVANZA[[#This Row],[Variable]]="Terminada",LOWER(_xlfn.XLOOKUP(AVANZA[[#This Row],[ID_Peticion]],Tabla6[[#All],[NUM_PETICION]],Tabla6[[#All],[ESTADO_LEG]],"NO CRUZA",0)),AVANZA[[#This Row],[Variable]])</f>
        <v>pdte legalizar</v>
      </c>
      <c r="AA498" cm="1">
        <f t="array" ref="AA498">_xlfn.XLOOKUP(AVANZA[[#This Row],[ID_Peticion]],Tabla6[[#All],[NUM_PETICION]],Tabla6[[#All],[DIF_DIAS]],"",0)</f>
        <v>2</v>
      </c>
      <c r="AB498" s="2" cm="1">
        <f t="array" ref="AB498">IFERROR(_xlfn.XLOOKUP(AVANZA[[#This Row],[ID_Peticion]],Tabla6[[#All],[NUM_PETICION]],Tabla6[[#All],[FEC_LEGAL]],"",0),"")</f>
        <v>0</v>
      </c>
      <c r="AC498" s="14">
        <f ca="1">IF(AVANZA[[#This Row],[FECHA LEG]]&lt;&gt;0,IFERROR(AVANZA[[#This Row],[FECHA LEG]]-AVANZA[[#This Row],[FechaIniEstadoSubPetAtis]],0),TODAY()-AVANZA[[#This Row],[FechaIniEstadoSubPetAtis]])</f>
        <v>6</v>
      </c>
      <c r="AD498" s="35" t="str">
        <f ca="1">IF(AVANZA[[#This Row],[FINAL Vs LG]]&lt;&gt;0,IF(AVANZA[[#This Row],[FINAL Vs LG]]&lt;7.1,"100%",IF(AND(AVANZA[[#This Row],[FINAL Vs LG]]&gt;7.1,AVANZA[[#This Row],[FINAL Vs LG]]&lt;11.1),"50%","0%")),0)</f>
        <v>100%</v>
      </c>
      <c r="AE498" s="14">
        <f ca="1">VLOOKUP(DAY(TODAY()),BACK!F:G,2,0)</f>
        <v>14</v>
      </c>
      <c r="AF498" s="14">
        <f>BACK!$I$2</f>
        <v>24</v>
      </c>
      <c r="AG498" s="14">
        <f>IF(AVANZA[[#This Row],[Oferta_empaquetada_comisiones]]="SI",1,0)</f>
        <v>0</v>
      </c>
      <c r="AH498" s="36">
        <f>IF(AVANZA[[#This Row],[Variable]]="TERMINADA",IFERROR(VLOOKUP(AVANZA[[#This Row],[SUPERVISOR]],Tabla2[#All],4,0),0),)</f>
        <v>3.5</v>
      </c>
      <c r="AI498" s="14">
        <f>IF(AVANZA[[#This Row],[Producto]]="BA",1,0)</f>
        <v>1</v>
      </c>
      <c r="AJ498" s="14">
        <f>IF(AVANZA[[#This Row],[Producto]]="DUO",1,0)</f>
        <v>0</v>
      </c>
      <c r="AK498" s="14">
        <f>IF(AVANZA[[#This Row],[Producto]]="TRIO",1,0)</f>
        <v>0</v>
      </c>
      <c r="AL498" t="s">
        <v>1961</v>
      </c>
      <c r="AM498">
        <v>-1</v>
      </c>
      <c r="AN498">
        <v>-1</v>
      </c>
      <c r="AO498" t="s">
        <v>1962</v>
      </c>
      <c r="AP498" s="1">
        <v>46151.482881944445</v>
      </c>
      <c r="AQ498">
        <v>-1</v>
      </c>
      <c r="AR498" t="s">
        <v>1963</v>
      </c>
      <c r="AS498">
        <v>-1</v>
      </c>
      <c r="AT498">
        <v>-1</v>
      </c>
      <c r="AU498">
        <v>-1</v>
      </c>
      <c r="AV498">
        <v>-1</v>
      </c>
      <c r="AW498">
        <v>-1</v>
      </c>
      <c r="AX498" t="s">
        <v>224</v>
      </c>
      <c r="AY498">
        <v>-1</v>
      </c>
      <c r="AZ498">
        <v>2026</v>
      </c>
      <c r="BA498">
        <v>5</v>
      </c>
      <c r="BB498">
        <v>11</v>
      </c>
      <c r="BC498">
        <v>-1</v>
      </c>
      <c r="BD498" t="s">
        <v>225</v>
      </c>
      <c r="BE498">
        <v>-1</v>
      </c>
      <c r="BF498">
        <v>20001624861038</v>
      </c>
      <c r="BG498" t="s">
        <v>226</v>
      </c>
      <c r="BH498" t="s">
        <v>227</v>
      </c>
      <c r="BI498" t="s">
        <v>1964</v>
      </c>
      <c r="BJ498">
        <v>-1</v>
      </c>
      <c r="BK498">
        <v>-1</v>
      </c>
      <c r="BL498">
        <v>-1</v>
      </c>
      <c r="BM498" t="s">
        <v>229</v>
      </c>
      <c r="BN498" t="s">
        <v>230</v>
      </c>
      <c r="BO498" t="s">
        <v>1965</v>
      </c>
      <c r="BP498" t="s">
        <v>232</v>
      </c>
      <c r="BQ498">
        <v>2026</v>
      </c>
      <c r="BR498">
        <v>5</v>
      </c>
      <c r="BS498">
        <v>9</v>
      </c>
      <c r="BT498" s="1">
        <v>46153.457083333335</v>
      </c>
      <c r="BU498" t="s">
        <v>233</v>
      </c>
      <c r="BV498" s="2">
        <v>46153</v>
      </c>
      <c r="BW498" t="s">
        <v>234</v>
      </c>
      <c r="BX498" s="2">
        <v>46151</v>
      </c>
      <c r="BY498" s="2">
        <v>46153</v>
      </c>
      <c r="BZ498" t="s">
        <v>235</v>
      </c>
      <c r="CA498" t="s">
        <v>321</v>
      </c>
      <c r="CB498" t="s">
        <v>322</v>
      </c>
      <c r="CC498" t="s">
        <v>1966</v>
      </c>
      <c r="CD498" t="s">
        <v>1967</v>
      </c>
      <c r="CE498">
        <v>-1</v>
      </c>
      <c r="CF498" t="s">
        <v>324</v>
      </c>
      <c r="CG498" t="s">
        <v>325</v>
      </c>
      <c r="CH498" t="s">
        <v>326</v>
      </c>
      <c r="CI498">
        <v>1013654397</v>
      </c>
      <c r="CJ498" t="s">
        <v>1969</v>
      </c>
      <c r="CK498" t="s">
        <v>245</v>
      </c>
      <c r="CL498" t="s">
        <v>246</v>
      </c>
      <c r="CM498" t="s">
        <v>247</v>
      </c>
      <c r="CN498" t="s">
        <v>248</v>
      </c>
      <c r="CT498" t="s">
        <v>386</v>
      </c>
      <c r="CU498" t="s">
        <v>225</v>
      </c>
      <c r="CW498" t="s">
        <v>226</v>
      </c>
      <c r="CX498" t="s">
        <v>227</v>
      </c>
      <c r="DA498" t="s">
        <v>250</v>
      </c>
      <c r="DB498">
        <v>-1</v>
      </c>
      <c r="DF498" t="s">
        <v>251</v>
      </c>
      <c r="DJ498" t="s">
        <v>252</v>
      </c>
      <c r="DK498" t="s">
        <v>253</v>
      </c>
      <c r="DL498" t="s">
        <v>254</v>
      </c>
      <c r="DN498" t="s">
        <v>255</v>
      </c>
      <c r="DR498" t="s">
        <v>1970</v>
      </c>
      <c r="DS498" t="s">
        <v>1969</v>
      </c>
      <c r="DT498" t="s">
        <v>1968</v>
      </c>
      <c r="DV498">
        <v>1</v>
      </c>
      <c r="DW498" t="s">
        <v>331</v>
      </c>
      <c r="ED498" s="2">
        <v>46153</v>
      </c>
      <c r="EF498">
        <v>9</v>
      </c>
      <c r="EP498" t="s">
        <v>258</v>
      </c>
      <c r="ES498" t="s">
        <v>1971</v>
      </c>
      <c r="FA498" t="s">
        <v>245</v>
      </c>
      <c r="FB498" t="s">
        <v>333</v>
      </c>
      <c r="FD498" t="s">
        <v>333</v>
      </c>
      <c r="FE498" t="s">
        <v>334</v>
      </c>
      <c r="FF498" t="s">
        <v>334</v>
      </c>
      <c r="FK498" t="s">
        <v>263</v>
      </c>
      <c r="FL498" t="s">
        <v>1972</v>
      </c>
      <c r="FN498" t="s">
        <v>248</v>
      </c>
      <c r="FO498" t="s">
        <v>265</v>
      </c>
      <c r="FR498">
        <v>85900</v>
      </c>
      <c r="GB498" t="s">
        <v>266</v>
      </c>
      <c r="GC498" t="s">
        <v>225</v>
      </c>
      <c r="GD498">
        <v>0</v>
      </c>
      <c r="GF498">
        <v>0</v>
      </c>
      <c r="GG498">
        <v>25421</v>
      </c>
      <c r="GI498">
        <v>85900</v>
      </c>
      <c r="GJ498">
        <v>0</v>
      </c>
      <c r="GL498">
        <v>0</v>
      </c>
      <c r="GM498">
        <v>102221</v>
      </c>
      <c r="GS498" t="s">
        <v>267</v>
      </c>
      <c r="GT498" s="2">
        <v>45290</v>
      </c>
      <c r="GU498" t="s">
        <v>268</v>
      </c>
      <c r="GW498" t="s">
        <v>270</v>
      </c>
      <c r="GX498" t="s">
        <v>271</v>
      </c>
      <c r="GY498" t="s">
        <v>272</v>
      </c>
      <c r="GZ498" t="s">
        <v>273</v>
      </c>
      <c r="HA498" t="s">
        <v>274</v>
      </c>
      <c r="HB498" t="s">
        <v>321</v>
      </c>
      <c r="HC498" t="s">
        <v>321</v>
      </c>
      <c r="HD498" t="s">
        <v>415</v>
      </c>
      <c r="HE498" t="s">
        <v>230</v>
      </c>
      <c r="HF498" t="s">
        <v>1973</v>
      </c>
      <c r="HG498" t="s">
        <v>277</v>
      </c>
      <c r="HR498" t="s">
        <v>278</v>
      </c>
      <c r="HV498">
        <v>85900</v>
      </c>
      <c r="HW498" t="s">
        <v>279</v>
      </c>
      <c r="HX498" t="s">
        <v>280</v>
      </c>
      <c r="HY498">
        <v>103568</v>
      </c>
      <c r="HZ498">
        <v>17668</v>
      </c>
      <c r="IA498" t="s">
        <v>279</v>
      </c>
      <c r="IB498" t="s">
        <v>281</v>
      </c>
      <c r="ID498" t="s">
        <v>282</v>
      </c>
      <c r="IE498" t="s">
        <v>283</v>
      </c>
      <c r="IF498" t="s">
        <v>283</v>
      </c>
      <c r="IG498" t="s">
        <v>283</v>
      </c>
      <c r="IH498" t="s">
        <v>284</v>
      </c>
      <c r="II498" t="s">
        <v>285</v>
      </c>
      <c r="IJ498" t="s">
        <v>286</v>
      </c>
      <c r="IK498" t="s">
        <v>278</v>
      </c>
      <c r="IL498" t="s">
        <v>287</v>
      </c>
      <c r="IM498" t="s">
        <v>288</v>
      </c>
      <c r="IN498" t="s">
        <v>289</v>
      </c>
      <c r="IP498" t="s">
        <v>290</v>
      </c>
      <c r="IQ498" t="s">
        <v>284</v>
      </c>
      <c r="IS498" t="s">
        <v>291</v>
      </c>
      <c r="IY498" t="s">
        <v>281</v>
      </c>
    </row>
    <row r="499" spans="1:259" x14ac:dyDescent="0.3">
      <c r="A499" s="14">
        <f>DAY(AVANZA[[#This Row],[FechaSeguimiento]])</f>
        <v>11</v>
      </c>
      <c r="B499" s="14">
        <f>MONTH(AVANZA[[#This Row],[FechaSeguimiento]])</f>
        <v>5</v>
      </c>
      <c r="C499"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499" t="str">
        <f>LOWER(IFERROR(VLOOKUP(AVANZA[[#This Row],[ID_Peticion]],CANCELADAS[#All],2,0),""))</f>
        <v>carrusel</v>
      </c>
      <c r="E499" t="str">
        <f>LOWER(IFERROR(VLOOKUP(AVANZA[[#This Row],[ID_Peticion]],CANCELADAS[#All],3,0),""))</f>
        <v>carrusel</v>
      </c>
      <c r="F499" t="str">
        <f>LOWER(IF(AVANZA[[#This Row],[CEDULA CLIENTE]]&lt;&gt;""," CC: " &amp; COUNTIFS(AVANZA[CEDULA CLIENTE],AVANZA[[#This Row],[CEDULA CLIENTE]]),"")&amp; IF(AVANZA[[#This Row],[Direccion]]&lt;&gt;""," DIR: " &amp; COUNTIFS(AVANZA[Direccion],AVANZA[[#This Row],[Direccion]]),""))</f>
        <v xml:space="preserve"> dir: 1</v>
      </c>
      <c r="G499" t="str">
        <f>IFERROR(VLOOKUP(AVANZA[[#This Row],[Cedula_Vendedor_Atis]],PLANTA[[#All],[CEDULA]:[LINEA]],3,0),"No Cruza")</f>
        <v>Marisol Avella</v>
      </c>
      <c r="H499" t="str">
        <f>IFERROR(VLOOKUP(AVANZA[[#This Row],[Cedula_Vendedor_Atis]],PLANTA[[#All],[CEDULA]:[LINEA]],4,0),"No Cruza")</f>
        <v>Fija</v>
      </c>
      <c r="I499" t="str">
        <f>LOWER(IF(AVANZA[[#This Row],[ATRIBUIBLE]]="",AVANZA[[#This Row],[Variable]],AVANZA[[#This Row],[ATRIBUIBLE]]))</f>
        <v>carrusel</v>
      </c>
      <c r="J499" s="14">
        <f>IF(AVANZA[[#This Row],[Variable]]=AVANZA[[#Headers],[TERMINADA]],1,0)</f>
        <v>0</v>
      </c>
      <c r="K499" s="14">
        <f>IF(AVANZA[[#This Row],[Variable]]=AVANZA[[#Headers],[ANULADA]],1,0)</f>
        <v>1</v>
      </c>
      <c r="L499" s="14">
        <f>IF(AVANZA[[#This Row],[Variable]]=AVANZA[[#Headers],[PENDIENTE]],1,0)</f>
        <v>0</v>
      </c>
      <c r="M499" s="14">
        <f>IF(AVANZA[[#This Row],[ESTADO AGENDA]]="AGENDADA",1,0)</f>
        <v>0</v>
      </c>
      <c r="N499" s="14">
        <f>IF(AVANZA[[#This Row],[ESTADO AGENDA]]="PENDIENTE DE AGENDAR",1,0)</f>
        <v>0</v>
      </c>
      <c r="O499" s="14">
        <f>IF(AVANZA[[#This Row],[ESTADO AGENDA]]="SUSPENDIDA",1,0)</f>
        <v>0</v>
      </c>
      <c r="P499" t="str" cm="1">
        <f t="array" ref="P499">_xlfn.XLOOKUP(AVANZA[[#This Row],[Num_Agrupacion_Pet_Atis]],Tabla1[[#All],[Numero_de_actuacion]],Tabla1[[#All],[Estado_de_la_orden]],"",0)</f>
        <v/>
      </c>
      <c r="Q499" s="2" t="str" cm="1">
        <f t="array" ref="Q499">_xlfn.XLOOKUP(AVANZA[[#This Row],[Num_Agrupacion_Pet_Atis]],Tabla1[[#All],[Numero_de_actuacion]],Tabla1[[#All],[Fecha_de_la_cita]],"",0)</f>
        <v/>
      </c>
      <c r="R499" t="str" cm="1">
        <f t="array" ref="R499">_xlfn.XLOOKUP(AVANZA[[#This Row],[Num_Agrupacion_Pet_Atis]],Tabla1[[#All],[Numero_de_actuacion]],Tabla1[[#All],[Franja_horaria_de_la_cita]],"",0)</f>
        <v/>
      </c>
      <c r="S499" s="14" t="str">
        <f>IFERROR(DAY(AVANZA[[#This Row],[FECHA AGENDA]]),"")</f>
        <v/>
      </c>
      <c r="T499" s="14" t="str">
        <f>IFERROR(MONTH(AVANZA[[#This Row],[FECHA AGENDA]]),"")</f>
        <v/>
      </c>
      <c r="U499" t="str" cm="1">
        <f t="array" ref="U499">_xlfn.XLOOKUP(AVANZA[[#This Row],[Num_Agrupacion_Pet_Atis]],Tabla1[[#All],[Numero_de_actuacion]],Tabla1[[#All],[Motivo_de_suspension]],"",0)</f>
        <v/>
      </c>
      <c r="V499" s="2" t="str" cm="1">
        <f t="array" ref="V499">_xlfn.XLOOKUP(AVANZA[[#This Row],[Num_Agrupacion_Pet_Atis]],Tabla1[[#All],[Numero_de_actuacion]],Tabla1[[#All],[No_identificacion_cliente]],"",0)</f>
        <v/>
      </c>
      <c r="W499" s="2" t="str" cm="1">
        <f t="array" ref="W499">_xlfn.XLOOKUP(AVANZA[[#This Row],[Num_Agrupacion_Pet_Atis]],Tabla1[[#All],[Numero_de_actuacion]],Tabla1[[#All],[Movil_de_contacto]],"",0)</f>
        <v/>
      </c>
      <c r="X499" s="14">
        <f>IF(OR(AVANZA[[#This Row],[ESTADO LEG]]="Legalizada grabacion",AVANZA[[#This Row],[ESTADO LEG]]="Legalizada aut"),1,0)</f>
        <v>0</v>
      </c>
      <c r="Y499" s="14">
        <f>IF(OR(AVANZA[[#This Row],[ESTADO LEG]]="pdte legalizar",AVANZA[[#This Row],[ESTADO LEG]]="No cruza"),1,0)</f>
        <v>0</v>
      </c>
      <c r="Z499" t="str" cm="1">
        <f t="array" ref="Z499">IF(AVANZA[[#This Row],[Variable]]="Terminada",LOWER(_xlfn.XLOOKUP(AVANZA[[#This Row],[ID_Peticion]],Tabla6[[#All],[NUM_PETICION]],Tabla6[[#All],[ESTADO_LEG]],"NO CRUZA",0)),AVANZA[[#This Row],[Variable]])</f>
        <v>ANULADA</v>
      </c>
      <c r="AA499" t="str" cm="1">
        <f t="array" ref="AA499">_xlfn.XLOOKUP(AVANZA[[#This Row],[ID_Peticion]],Tabla6[[#All],[NUM_PETICION]],Tabla6[[#All],[DIF_DIAS]],"",0)</f>
        <v/>
      </c>
      <c r="AB499" s="2" t="str" cm="1">
        <f t="array" ref="AB499">IFERROR(_xlfn.XLOOKUP(AVANZA[[#This Row],[ID_Peticion]],Tabla6[[#All],[NUM_PETICION]],Tabla6[[#All],[FEC_LEGAL]],"",0),"")</f>
        <v/>
      </c>
      <c r="AC499" s="14">
        <f ca="1">IF(AVANZA[[#This Row],[FECHA LEG]]&lt;&gt;0,IFERROR(AVANZA[[#This Row],[FECHA LEG]]-AVANZA[[#This Row],[FechaIniEstadoSubPetAtis]],0),TODAY()-AVANZA[[#This Row],[FechaIniEstadoSubPetAtis]])</f>
        <v>0</v>
      </c>
      <c r="AD499" s="35">
        <f ca="1">IF(AVANZA[[#This Row],[FINAL Vs LG]]&lt;&gt;0,IF(AVANZA[[#This Row],[FINAL Vs LG]]&lt;7.1,"100%",IF(AND(AVANZA[[#This Row],[FINAL Vs LG]]&gt;7.1,AVANZA[[#This Row],[FINAL Vs LG]]&lt;11.1),"50%","0%")),0)</f>
        <v>0</v>
      </c>
      <c r="AE499" s="14">
        <f ca="1">VLOOKUP(DAY(TODAY()),BACK!F:G,2,0)</f>
        <v>14</v>
      </c>
      <c r="AF499" s="14">
        <f>BACK!$I$2</f>
        <v>24</v>
      </c>
      <c r="AG499" s="14">
        <f>IF(AVANZA[[#This Row],[Oferta_empaquetada_comisiones]]="SI",1,0)</f>
        <v>0</v>
      </c>
      <c r="AH499" s="36">
        <f>IF(AVANZA[[#This Row],[Variable]]="TERMINADA",IFERROR(VLOOKUP(AVANZA[[#This Row],[SUPERVISOR]],Tabla2[#All],4,0),0),)</f>
        <v>0</v>
      </c>
      <c r="AI499" s="14">
        <f>IF(AVANZA[[#This Row],[Producto]]="BA",1,0)</f>
        <v>0</v>
      </c>
      <c r="AJ499" s="14">
        <f>IF(AVANZA[[#This Row],[Producto]]="DUO",1,0)</f>
        <v>0</v>
      </c>
      <c r="AK499" s="14">
        <f>IF(AVANZA[[#This Row],[Producto]]="TRIO",1,0)</f>
        <v>1</v>
      </c>
      <c r="AL499" t="s">
        <v>435</v>
      </c>
      <c r="AM499">
        <v>-1</v>
      </c>
      <c r="AN499">
        <v>-1</v>
      </c>
      <c r="AO499" t="s">
        <v>1977</v>
      </c>
      <c r="AP499" s="1">
        <v>46152.547581018516</v>
      </c>
      <c r="AQ499">
        <v>-1</v>
      </c>
      <c r="AR499" t="s">
        <v>1978</v>
      </c>
      <c r="AS499">
        <v>-1</v>
      </c>
      <c r="AT499">
        <v>-1</v>
      </c>
      <c r="AU499">
        <v>-1</v>
      </c>
      <c r="AV499">
        <v>-1</v>
      </c>
      <c r="AW499">
        <v>-1</v>
      </c>
      <c r="AX499" t="s">
        <v>224</v>
      </c>
      <c r="AY499">
        <v>-1</v>
      </c>
      <c r="AZ499">
        <v>2026</v>
      </c>
      <c r="BA499">
        <v>5</v>
      </c>
      <c r="BB499">
        <v>11</v>
      </c>
      <c r="BC499">
        <v>-1</v>
      </c>
      <c r="BD499" t="s">
        <v>225</v>
      </c>
      <c r="BE499">
        <v>-1</v>
      </c>
      <c r="BF499">
        <v>20001625085211</v>
      </c>
      <c r="BG499" t="s">
        <v>376</v>
      </c>
      <c r="BH499" t="s">
        <v>377</v>
      </c>
      <c r="BJ499">
        <v>-1</v>
      </c>
      <c r="BK499">
        <v>-1</v>
      </c>
      <c r="BL499">
        <v>-1</v>
      </c>
      <c r="BM499" t="s">
        <v>573</v>
      </c>
      <c r="BN499" t="s">
        <v>230</v>
      </c>
      <c r="BO499" t="s">
        <v>1979</v>
      </c>
      <c r="BP499" t="s">
        <v>380</v>
      </c>
      <c r="BQ499">
        <v>2026</v>
      </c>
      <c r="BR499">
        <v>5</v>
      </c>
      <c r="BS499">
        <v>10</v>
      </c>
      <c r="BT499" s="1">
        <v>46153.454629629632</v>
      </c>
      <c r="BU499" t="s">
        <v>575</v>
      </c>
      <c r="BV499" s="2">
        <v>46153</v>
      </c>
      <c r="BW499" t="s">
        <v>576</v>
      </c>
      <c r="BX499" s="2"/>
      <c r="BY499" s="2"/>
      <c r="CA499" t="s">
        <v>297</v>
      </c>
      <c r="CB499" t="s">
        <v>297</v>
      </c>
      <c r="CC499" t="s">
        <v>1980</v>
      </c>
      <c r="CD499" t="s">
        <v>1981</v>
      </c>
      <c r="CE499">
        <v>-1</v>
      </c>
      <c r="CF499" t="s">
        <v>300</v>
      </c>
      <c r="CG499" t="s">
        <v>301</v>
      </c>
      <c r="CH499" t="s">
        <v>242</v>
      </c>
      <c r="CI499">
        <v>1193125457</v>
      </c>
      <c r="CJ499" t="s">
        <v>445</v>
      </c>
      <c r="CK499" t="s">
        <v>245</v>
      </c>
      <c r="CL499" t="s">
        <v>246</v>
      </c>
      <c r="CM499" t="s">
        <v>247</v>
      </c>
      <c r="CN499" t="s">
        <v>359</v>
      </c>
      <c r="CT499" t="s">
        <v>386</v>
      </c>
      <c r="CU499" t="s">
        <v>387</v>
      </c>
      <c r="CW499" t="s">
        <v>388</v>
      </c>
      <c r="CX499" t="s">
        <v>389</v>
      </c>
      <c r="CY499" t="s">
        <v>579</v>
      </c>
      <c r="DA499" t="s">
        <v>250</v>
      </c>
      <c r="DB499">
        <v>-1</v>
      </c>
      <c r="DF499" t="s">
        <v>580</v>
      </c>
      <c r="DJ499" t="s">
        <v>252</v>
      </c>
      <c r="DK499" t="s">
        <v>253</v>
      </c>
      <c r="DL499" t="s">
        <v>253</v>
      </c>
      <c r="DN499" t="s">
        <v>390</v>
      </c>
      <c r="DR499" t="s">
        <v>449</v>
      </c>
      <c r="DS499" t="s">
        <v>445</v>
      </c>
      <c r="DT499" t="s">
        <v>444</v>
      </c>
      <c r="DV499">
        <v>1</v>
      </c>
      <c r="DW499" t="s">
        <v>283</v>
      </c>
      <c r="ED499" s="2">
        <v>46153</v>
      </c>
      <c r="EF499">
        <v>16</v>
      </c>
      <c r="EP499" t="s">
        <v>258</v>
      </c>
      <c r="FA499" t="s">
        <v>245</v>
      </c>
      <c r="FB499" t="s">
        <v>308</v>
      </c>
      <c r="FD499" t="s">
        <v>308</v>
      </c>
      <c r="FE499" t="s">
        <v>309</v>
      </c>
      <c r="FF499" t="s">
        <v>309</v>
      </c>
      <c r="FK499" t="s">
        <v>263</v>
      </c>
      <c r="FN499" t="s">
        <v>359</v>
      </c>
      <c r="FO499" t="s">
        <v>366</v>
      </c>
      <c r="FR499">
        <v>0</v>
      </c>
      <c r="GB499" t="s">
        <v>266</v>
      </c>
      <c r="GM499">
        <v>0</v>
      </c>
      <c r="GS499" t="s">
        <v>267</v>
      </c>
      <c r="GT499" s="2"/>
      <c r="GU499" t="s">
        <v>268</v>
      </c>
      <c r="GV499" t="s">
        <v>269</v>
      </c>
      <c r="GW499" t="s">
        <v>394</v>
      </c>
      <c r="GZ499" t="s">
        <v>395</v>
      </c>
      <c r="HE499" t="s">
        <v>230</v>
      </c>
      <c r="HF499" t="s">
        <v>1982</v>
      </c>
      <c r="HR499" t="s">
        <v>278</v>
      </c>
      <c r="HV499">
        <v>131990</v>
      </c>
      <c r="HW499" t="s">
        <v>281</v>
      </c>
      <c r="HY499">
        <v>0</v>
      </c>
      <c r="HZ499">
        <v>0</v>
      </c>
      <c r="IA499" t="s">
        <v>281</v>
      </c>
      <c r="IB499" t="s">
        <v>281</v>
      </c>
      <c r="IC499" t="s">
        <v>582</v>
      </c>
      <c r="IE499" t="s">
        <v>283</v>
      </c>
      <c r="IF499" t="s">
        <v>283</v>
      </c>
      <c r="IG499" t="s">
        <v>283</v>
      </c>
      <c r="IH499" t="s">
        <v>284</v>
      </c>
      <c r="II499" t="s">
        <v>285</v>
      </c>
      <c r="IJ499" t="s">
        <v>286</v>
      </c>
      <c r="IK499" t="s">
        <v>278</v>
      </c>
      <c r="IL499" t="s">
        <v>371</v>
      </c>
      <c r="IM499" t="s">
        <v>288</v>
      </c>
      <c r="IN499" t="s">
        <v>290</v>
      </c>
      <c r="IP499" t="s">
        <v>290</v>
      </c>
      <c r="IQ499" t="s">
        <v>284</v>
      </c>
      <c r="IS499" t="s">
        <v>736</v>
      </c>
      <c r="IT499" t="s">
        <v>453</v>
      </c>
      <c r="IU499" t="s">
        <v>1898</v>
      </c>
      <c r="IV499" t="s">
        <v>434</v>
      </c>
      <c r="IW499" t="s">
        <v>1899</v>
      </c>
      <c r="IY499" t="s">
        <v>281</v>
      </c>
    </row>
    <row r="500" spans="1:259" x14ac:dyDescent="0.3">
      <c r="A500" s="14">
        <f>DAY(AVANZA[[#This Row],[FechaSeguimiento]])</f>
        <v>11</v>
      </c>
      <c r="B500" s="14">
        <f>MONTH(AVANZA[[#This Row],[FechaSeguimiento]])</f>
        <v>5</v>
      </c>
      <c r="C500"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500" t="str">
        <f>LOWER(IFERROR(VLOOKUP(AVANZA[[#This Row],[ID_Peticion]],CANCELADAS[#All],2,0),""))</f>
        <v/>
      </c>
      <c r="E500" t="str">
        <f>LOWER(IFERROR(VLOOKUP(AVANZA[[#This Row],[ID_Peticion]],CANCELADAS[#All],3,0),""))</f>
        <v/>
      </c>
      <c r="F500" t="str">
        <f>LOWER(IF(AVANZA[[#This Row],[CEDULA CLIENTE]]&lt;&gt;""," CC: " &amp; COUNTIFS(AVANZA[CEDULA CLIENTE],AVANZA[[#This Row],[CEDULA CLIENTE]]),"")&amp; IF(AVANZA[[#This Row],[Direccion]]&lt;&gt;""," DIR: " &amp; COUNTIFS(AVANZA[Direccion],AVANZA[[#This Row],[Direccion]]),""))</f>
        <v xml:space="preserve"> dir: 1</v>
      </c>
      <c r="G500" t="str">
        <f>IFERROR(VLOOKUP(AVANZA[[#This Row],[Cedula_Vendedor_Atis]],PLANTA[[#All],[CEDULA]:[LINEA]],3,0),"No Cruza")</f>
        <v>Marisol Avella</v>
      </c>
      <c r="H500" t="str">
        <f>IFERROR(VLOOKUP(AVANZA[[#This Row],[Cedula_Vendedor_Atis]],PLANTA[[#All],[CEDULA]:[LINEA]],4,0),"No Cruza")</f>
        <v>Fija</v>
      </c>
      <c r="I500" t="str">
        <f>LOWER(IF(AVANZA[[#This Row],[ATRIBUIBLE]]="",AVANZA[[#This Row],[Variable]],AVANZA[[#This Row],[ATRIBUIBLE]]))</f>
        <v>terminada</v>
      </c>
      <c r="J500" s="14">
        <f>IF(AVANZA[[#This Row],[Variable]]=AVANZA[[#Headers],[TERMINADA]],1,0)</f>
        <v>1</v>
      </c>
      <c r="K500" s="14">
        <f>IF(AVANZA[[#This Row],[Variable]]=AVANZA[[#Headers],[ANULADA]],1,0)</f>
        <v>0</v>
      </c>
      <c r="L500" s="14">
        <f>IF(AVANZA[[#This Row],[Variable]]=AVANZA[[#Headers],[PENDIENTE]],1,0)</f>
        <v>0</v>
      </c>
      <c r="M500" s="14">
        <f>IF(AVANZA[[#This Row],[ESTADO AGENDA]]="AGENDADA",1,0)</f>
        <v>0</v>
      </c>
      <c r="N500" s="14">
        <f>IF(AVANZA[[#This Row],[ESTADO AGENDA]]="PENDIENTE DE AGENDAR",1,0)</f>
        <v>0</v>
      </c>
      <c r="O500" s="14">
        <f>IF(AVANZA[[#This Row],[ESTADO AGENDA]]="SUSPENDIDA",1,0)</f>
        <v>0</v>
      </c>
      <c r="P500" t="str" cm="1">
        <f t="array" ref="P500">_xlfn.XLOOKUP(AVANZA[[#This Row],[Num_Agrupacion_Pet_Atis]],Tabla1[[#All],[Numero_de_actuacion]],Tabla1[[#All],[Estado_de_la_orden]],"",0)</f>
        <v/>
      </c>
      <c r="Q500" s="2" t="str" cm="1">
        <f t="array" ref="Q500">_xlfn.XLOOKUP(AVANZA[[#This Row],[Num_Agrupacion_Pet_Atis]],Tabla1[[#All],[Numero_de_actuacion]],Tabla1[[#All],[Fecha_de_la_cita]],"",0)</f>
        <v/>
      </c>
      <c r="R500" t="str" cm="1">
        <f t="array" ref="R500">_xlfn.XLOOKUP(AVANZA[[#This Row],[Num_Agrupacion_Pet_Atis]],Tabla1[[#All],[Numero_de_actuacion]],Tabla1[[#All],[Franja_horaria_de_la_cita]],"",0)</f>
        <v/>
      </c>
      <c r="S500" s="14" t="str">
        <f>IFERROR(DAY(AVANZA[[#This Row],[FECHA AGENDA]]),"")</f>
        <v/>
      </c>
      <c r="T500" s="14" t="str">
        <f>IFERROR(MONTH(AVANZA[[#This Row],[FECHA AGENDA]]),"")</f>
        <v/>
      </c>
      <c r="U500" t="str" cm="1">
        <f t="array" ref="U500">_xlfn.XLOOKUP(AVANZA[[#This Row],[Num_Agrupacion_Pet_Atis]],Tabla1[[#All],[Numero_de_actuacion]],Tabla1[[#All],[Motivo_de_suspension]],"",0)</f>
        <v/>
      </c>
      <c r="V500" s="2" t="str" cm="1">
        <f t="array" ref="V500">_xlfn.XLOOKUP(AVANZA[[#This Row],[Num_Agrupacion_Pet_Atis]],Tabla1[[#All],[Numero_de_actuacion]],Tabla1[[#All],[No_identificacion_cliente]],"",0)</f>
        <v/>
      </c>
      <c r="W500" s="2" t="str" cm="1">
        <f t="array" ref="W500">_xlfn.XLOOKUP(AVANZA[[#This Row],[Num_Agrupacion_Pet_Atis]],Tabla1[[#All],[Numero_de_actuacion]],Tabla1[[#All],[Movil_de_contacto]],"",0)</f>
        <v/>
      </c>
      <c r="X500" s="14">
        <f>IF(OR(AVANZA[[#This Row],[ESTADO LEG]]="Legalizada grabacion",AVANZA[[#This Row],[ESTADO LEG]]="Legalizada aut"),1,0)</f>
        <v>0</v>
      </c>
      <c r="Y500" s="14">
        <f>IF(OR(AVANZA[[#This Row],[ESTADO LEG]]="pdte legalizar",AVANZA[[#This Row],[ESTADO LEG]]="No cruza"),1,0)</f>
        <v>1</v>
      </c>
      <c r="Z500" t="str" cm="1">
        <f t="array" ref="Z500">IF(AVANZA[[#This Row],[Variable]]="Terminada",LOWER(_xlfn.XLOOKUP(AVANZA[[#This Row],[ID_Peticion]],Tabla6[[#All],[NUM_PETICION]],Tabla6[[#All],[ESTADO_LEG]],"NO CRUZA",0)),AVANZA[[#This Row],[Variable]])</f>
        <v>pdte legalizar</v>
      </c>
      <c r="AA500" cm="1">
        <f t="array" ref="AA500">_xlfn.XLOOKUP(AVANZA[[#This Row],[ID_Peticion]],Tabla6[[#All],[NUM_PETICION]],Tabla6[[#All],[DIF_DIAS]],"",0)</f>
        <v>2</v>
      </c>
      <c r="AB500" s="2" cm="1">
        <f t="array" ref="AB500">IFERROR(_xlfn.XLOOKUP(AVANZA[[#This Row],[ID_Peticion]],Tabla6[[#All],[NUM_PETICION]],Tabla6[[#All],[FEC_LEGAL]],"",0),"")</f>
        <v>0</v>
      </c>
      <c r="AC500" s="14">
        <f ca="1">IF(AVANZA[[#This Row],[FECHA LEG]]&lt;&gt;0,IFERROR(AVANZA[[#This Row],[FECHA LEG]]-AVANZA[[#This Row],[FechaIniEstadoSubPetAtis]],0),TODAY()-AVANZA[[#This Row],[FechaIniEstadoSubPetAtis]])</f>
        <v>6</v>
      </c>
      <c r="AD500" s="35" t="str">
        <f ca="1">IF(AVANZA[[#This Row],[FINAL Vs LG]]&lt;&gt;0,IF(AVANZA[[#This Row],[FINAL Vs LG]]&lt;7.1,"100%",IF(AND(AVANZA[[#This Row],[FINAL Vs LG]]&gt;7.1,AVANZA[[#This Row],[FINAL Vs LG]]&lt;11.1),"50%","0%")),0)</f>
        <v>100%</v>
      </c>
      <c r="AE500" s="14">
        <f ca="1">VLOOKUP(DAY(TODAY()),BACK!F:G,2,0)</f>
        <v>14</v>
      </c>
      <c r="AF500" s="14">
        <f>BACK!$I$2</f>
        <v>24</v>
      </c>
      <c r="AG500" s="14">
        <f>IF(AVANZA[[#This Row],[Oferta_empaquetada_comisiones]]="SI",1,0)</f>
        <v>0</v>
      </c>
      <c r="AH500" s="36">
        <f>IF(AVANZA[[#This Row],[Variable]]="TERMINADA",IFERROR(VLOOKUP(AVANZA[[#This Row],[SUPERVISOR]],Tabla2[#All],4,0),0),)</f>
        <v>3.5</v>
      </c>
      <c r="AI500" s="14">
        <f>IF(AVANZA[[#This Row],[Producto]]="BA",1,0)</f>
        <v>1</v>
      </c>
      <c r="AJ500" s="14">
        <f>IF(AVANZA[[#This Row],[Producto]]="DUO",1,0)</f>
        <v>0</v>
      </c>
      <c r="AK500" s="14">
        <f>IF(AVANZA[[#This Row],[Producto]]="TRIO",1,0)</f>
        <v>0</v>
      </c>
      <c r="AL500" t="s">
        <v>1060</v>
      </c>
      <c r="AM500">
        <v>-1</v>
      </c>
      <c r="AN500">
        <v>-1</v>
      </c>
      <c r="AO500" t="s">
        <v>1984</v>
      </c>
      <c r="AP500" s="1">
        <v>46153.392245370371</v>
      </c>
      <c r="AQ500">
        <v>-1</v>
      </c>
      <c r="AR500" t="s">
        <v>1985</v>
      </c>
      <c r="AS500">
        <v>-1</v>
      </c>
      <c r="AT500">
        <v>-1</v>
      </c>
      <c r="AU500">
        <v>-1</v>
      </c>
      <c r="AV500">
        <v>-1</v>
      </c>
      <c r="AW500">
        <v>-1</v>
      </c>
      <c r="AX500" t="s">
        <v>224</v>
      </c>
      <c r="AY500">
        <v>-1</v>
      </c>
      <c r="AZ500">
        <v>2026</v>
      </c>
      <c r="BA500">
        <v>5</v>
      </c>
      <c r="BB500">
        <v>11</v>
      </c>
      <c r="BC500">
        <v>-1</v>
      </c>
      <c r="BD500" t="s">
        <v>225</v>
      </c>
      <c r="BE500">
        <v>-1</v>
      </c>
      <c r="BF500">
        <v>20001625778536</v>
      </c>
      <c r="BG500" t="s">
        <v>319</v>
      </c>
      <c r="BH500" t="s">
        <v>320</v>
      </c>
      <c r="BI500" t="s">
        <v>1986</v>
      </c>
      <c r="BJ500">
        <v>-1</v>
      </c>
      <c r="BK500">
        <v>-1</v>
      </c>
      <c r="BL500">
        <v>-1</v>
      </c>
      <c r="BM500" t="s">
        <v>229</v>
      </c>
      <c r="BN500" t="s">
        <v>230</v>
      </c>
      <c r="BO500" t="s">
        <v>1987</v>
      </c>
      <c r="BP500" t="s">
        <v>380</v>
      </c>
      <c r="BQ500">
        <v>2026</v>
      </c>
      <c r="BR500">
        <v>5</v>
      </c>
      <c r="BS500">
        <v>11</v>
      </c>
      <c r="BT500" s="1">
        <v>46153.613796296297</v>
      </c>
      <c r="BU500" t="s">
        <v>233</v>
      </c>
      <c r="BV500" s="2">
        <v>46153</v>
      </c>
      <c r="BW500" t="s">
        <v>234</v>
      </c>
      <c r="BX500" s="2">
        <v>46153</v>
      </c>
      <c r="BY500" s="2">
        <v>46153</v>
      </c>
      <c r="BZ500" t="s">
        <v>235</v>
      </c>
      <c r="CA500" t="s">
        <v>297</v>
      </c>
      <c r="CB500" t="s">
        <v>297</v>
      </c>
      <c r="CC500" t="s">
        <v>1988</v>
      </c>
      <c r="CD500" t="s">
        <v>1989</v>
      </c>
      <c r="CE500">
        <v>-1</v>
      </c>
      <c r="CF500" t="s">
        <v>300</v>
      </c>
      <c r="CG500" t="s">
        <v>301</v>
      </c>
      <c r="CH500" t="s">
        <v>242</v>
      </c>
      <c r="CI500">
        <v>1031182302</v>
      </c>
      <c r="CJ500" t="s">
        <v>1068</v>
      </c>
      <c r="CK500" t="s">
        <v>245</v>
      </c>
      <c r="CL500" t="s">
        <v>409</v>
      </c>
      <c r="CM500" t="s">
        <v>247</v>
      </c>
      <c r="CN500" t="s">
        <v>410</v>
      </c>
      <c r="CT500" t="s">
        <v>304</v>
      </c>
      <c r="CU500" t="s">
        <v>225</v>
      </c>
      <c r="CW500" t="s">
        <v>319</v>
      </c>
      <c r="CX500" t="s">
        <v>320</v>
      </c>
      <c r="DA500" t="s">
        <v>250</v>
      </c>
      <c r="DB500">
        <v>-1</v>
      </c>
      <c r="DF500" t="s">
        <v>251</v>
      </c>
      <c r="DJ500" t="s">
        <v>252</v>
      </c>
      <c r="DK500" t="s">
        <v>253</v>
      </c>
      <c r="DL500" t="s">
        <v>254</v>
      </c>
      <c r="DN500" t="s">
        <v>255</v>
      </c>
      <c r="DR500" t="s">
        <v>1069</v>
      </c>
      <c r="DS500" t="s">
        <v>1068</v>
      </c>
      <c r="DT500" t="s">
        <v>1067</v>
      </c>
      <c r="DV500">
        <v>1</v>
      </c>
      <c r="DW500" t="s">
        <v>283</v>
      </c>
      <c r="ED500" s="2">
        <v>46153</v>
      </c>
      <c r="EE500" t="s">
        <v>343</v>
      </c>
      <c r="EF500">
        <v>20</v>
      </c>
      <c r="EP500" t="s">
        <v>258</v>
      </c>
      <c r="ES500" t="s">
        <v>844</v>
      </c>
      <c r="FA500" t="s">
        <v>245</v>
      </c>
      <c r="FB500" t="s">
        <v>308</v>
      </c>
      <c r="FD500" t="s">
        <v>308</v>
      </c>
      <c r="FE500" t="s">
        <v>309</v>
      </c>
      <c r="FF500" t="s">
        <v>309</v>
      </c>
      <c r="FK500" t="s">
        <v>263</v>
      </c>
      <c r="FL500" t="s">
        <v>1990</v>
      </c>
      <c r="FN500" t="s">
        <v>410</v>
      </c>
      <c r="FO500" t="s">
        <v>414</v>
      </c>
      <c r="FR500">
        <v>94990</v>
      </c>
      <c r="GB500" t="s">
        <v>266</v>
      </c>
      <c r="GC500" t="s">
        <v>225</v>
      </c>
      <c r="GD500">
        <v>0</v>
      </c>
      <c r="GF500">
        <v>0</v>
      </c>
      <c r="GG500">
        <v>25423</v>
      </c>
      <c r="GI500">
        <v>94990</v>
      </c>
      <c r="GJ500">
        <v>0</v>
      </c>
      <c r="GL500">
        <v>0</v>
      </c>
      <c r="GM500">
        <v>113038</v>
      </c>
      <c r="GS500" t="s">
        <v>267</v>
      </c>
      <c r="GT500" s="2">
        <v>45443</v>
      </c>
      <c r="GU500" t="s">
        <v>268</v>
      </c>
      <c r="GV500" t="s">
        <v>269</v>
      </c>
      <c r="GW500" t="s">
        <v>394</v>
      </c>
      <c r="GZ500" t="s">
        <v>395</v>
      </c>
      <c r="HA500" t="s">
        <v>274</v>
      </c>
      <c r="HB500" t="s">
        <v>592</v>
      </c>
      <c r="HC500" t="s">
        <v>592</v>
      </c>
      <c r="HD500" t="s">
        <v>385</v>
      </c>
      <c r="HE500" t="s">
        <v>230</v>
      </c>
      <c r="HF500" t="s">
        <v>1991</v>
      </c>
      <c r="HR500" t="s">
        <v>278</v>
      </c>
      <c r="HV500">
        <v>94990</v>
      </c>
      <c r="HW500" t="s">
        <v>281</v>
      </c>
      <c r="HY500">
        <v>0</v>
      </c>
      <c r="HZ500">
        <v>0</v>
      </c>
      <c r="IA500" t="s">
        <v>281</v>
      </c>
      <c r="IB500" t="s">
        <v>281</v>
      </c>
      <c r="IE500" t="s">
        <v>283</v>
      </c>
      <c r="IF500" t="s">
        <v>283</v>
      </c>
      <c r="IG500" t="s">
        <v>283</v>
      </c>
      <c r="IH500" t="s">
        <v>284</v>
      </c>
      <c r="II500" t="s">
        <v>285</v>
      </c>
      <c r="IJ500" t="s">
        <v>286</v>
      </c>
      <c r="IK500" t="s">
        <v>278</v>
      </c>
      <c r="IL500" t="s">
        <v>346</v>
      </c>
      <c r="IM500" t="s">
        <v>288</v>
      </c>
      <c r="IN500" t="s">
        <v>289</v>
      </c>
      <c r="IP500" t="s">
        <v>290</v>
      </c>
      <c r="IQ500" t="s">
        <v>284</v>
      </c>
      <c r="IS500" t="s">
        <v>291</v>
      </c>
      <c r="IT500" t="s">
        <v>453</v>
      </c>
      <c r="IU500" t="s">
        <v>583</v>
      </c>
      <c r="IV500" t="s">
        <v>434</v>
      </c>
      <c r="IW500" t="s">
        <v>318</v>
      </c>
      <c r="IY500" t="s">
        <v>281</v>
      </c>
    </row>
    <row r="501" spans="1:259" x14ac:dyDescent="0.3">
      <c r="A501" s="14">
        <f>DAY(AVANZA[[#This Row],[FechaSeguimiento]])</f>
        <v>11</v>
      </c>
      <c r="B501" s="14">
        <f>MONTH(AVANZA[[#This Row],[FechaSeguimiento]])</f>
        <v>5</v>
      </c>
      <c r="C501"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501" t="str">
        <f>LOWER(IFERROR(VLOOKUP(AVANZA[[#This Row],[ID_Peticion]],CANCELADAS[#All],2,0),""))</f>
        <v/>
      </c>
      <c r="E501" t="str">
        <f>LOWER(IFERROR(VLOOKUP(AVANZA[[#This Row],[ID_Peticion]],CANCELADAS[#All],3,0),""))</f>
        <v/>
      </c>
      <c r="F501" t="str">
        <f>LOWER(IF(AVANZA[[#This Row],[CEDULA CLIENTE]]&lt;&gt;""," CC: " &amp; COUNTIFS(AVANZA[CEDULA CLIENTE],AVANZA[[#This Row],[CEDULA CLIENTE]]),"")&amp; IF(AVANZA[[#This Row],[Direccion]]&lt;&gt;""," DIR: " &amp; COUNTIFS(AVANZA[Direccion],AVANZA[[#This Row],[Direccion]]),""))</f>
        <v xml:space="preserve"> dir: 1</v>
      </c>
      <c r="G501" t="str">
        <f>IFERROR(VLOOKUP(AVANZA[[#This Row],[Cedula_Vendedor_Atis]],PLANTA[[#All],[CEDULA]:[LINEA]],3,0),"No Cruza")</f>
        <v>Marisol Avella</v>
      </c>
      <c r="H501" t="str">
        <f>IFERROR(VLOOKUP(AVANZA[[#This Row],[Cedula_Vendedor_Atis]],PLANTA[[#All],[CEDULA]:[LINEA]],4,0),"No Cruza")</f>
        <v>Fija</v>
      </c>
      <c r="I501" t="str">
        <f>LOWER(IF(AVANZA[[#This Row],[ATRIBUIBLE]]="",AVANZA[[#This Row],[Variable]],AVANZA[[#This Row],[ATRIBUIBLE]]))</f>
        <v>terminada</v>
      </c>
      <c r="J501" s="14">
        <f>IF(AVANZA[[#This Row],[Variable]]=AVANZA[[#Headers],[TERMINADA]],1,0)</f>
        <v>1</v>
      </c>
      <c r="K501" s="14">
        <f>IF(AVANZA[[#This Row],[Variable]]=AVANZA[[#Headers],[ANULADA]],1,0)</f>
        <v>0</v>
      </c>
      <c r="L501" s="14">
        <f>IF(AVANZA[[#This Row],[Variable]]=AVANZA[[#Headers],[PENDIENTE]],1,0)</f>
        <v>0</v>
      </c>
      <c r="M501" s="14">
        <f>IF(AVANZA[[#This Row],[ESTADO AGENDA]]="AGENDADA",1,0)</f>
        <v>0</v>
      </c>
      <c r="N501" s="14">
        <f>IF(AVANZA[[#This Row],[ESTADO AGENDA]]="PENDIENTE DE AGENDAR",1,0)</f>
        <v>0</v>
      </c>
      <c r="O501" s="14">
        <f>IF(AVANZA[[#This Row],[ESTADO AGENDA]]="SUSPENDIDA",1,0)</f>
        <v>0</v>
      </c>
      <c r="P501" t="str" cm="1">
        <f t="array" ref="P501">_xlfn.XLOOKUP(AVANZA[[#This Row],[Num_Agrupacion_Pet_Atis]],Tabla1[[#All],[Numero_de_actuacion]],Tabla1[[#All],[Estado_de_la_orden]],"",0)</f>
        <v/>
      </c>
      <c r="Q501" s="2" t="str" cm="1">
        <f t="array" ref="Q501">_xlfn.XLOOKUP(AVANZA[[#This Row],[Num_Agrupacion_Pet_Atis]],Tabla1[[#All],[Numero_de_actuacion]],Tabla1[[#All],[Fecha_de_la_cita]],"",0)</f>
        <v/>
      </c>
      <c r="R501" t="str" cm="1">
        <f t="array" ref="R501">_xlfn.XLOOKUP(AVANZA[[#This Row],[Num_Agrupacion_Pet_Atis]],Tabla1[[#All],[Numero_de_actuacion]],Tabla1[[#All],[Franja_horaria_de_la_cita]],"",0)</f>
        <v/>
      </c>
      <c r="S501" s="14" t="str">
        <f>IFERROR(DAY(AVANZA[[#This Row],[FECHA AGENDA]]),"")</f>
        <v/>
      </c>
      <c r="T501" s="14" t="str">
        <f>IFERROR(MONTH(AVANZA[[#This Row],[FECHA AGENDA]]),"")</f>
        <v/>
      </c>
      <c r="U501" t="str" cm="1">
        <f t="array" ref="U501">_xlfn.XLOOKUP(AVANZA[[#This Row],[Num_Agrupacion_Pet_Atis]],Tabla1[[#All],[Numero_de_actuacion]],Tabla1[[#All],[Motivo_de_suspension]],"",0)</f>
        <v/>
      </c>
      <c r="V501" s="2" t="str" cm="1">
        <f t="array" ref="V501">_xlfn.XLOOKUP(AVANZA[[#This Row],[Num_Agrupacion_Pet_Atis]],Tabla1[[#All],[Numero_de_actuacion]],Tabla1[[#All],[No_identificacion_cliente]],"",0)</f>
        <v/>
      </c>
      <c r="W501" s="2" t="str" cm="1">
        <f t="array" ref="W501">_xlfn.XLOOKUP(AVANZA[[#This Row],[Num_Agrupacion_Pet_Atis]],Tabla1[[#All],[Numero_de_actuacion]],Tabla1[[#All],[Movil_de_contacto]],"",0)</f>
        <v/>
      </c>
      <c r="X501" s="14">
        <f>IF(OR(AVANZA[[#This Row],[ESTADO LEG]]="Legalizada grabacion",AVANZA[[#This Row],[ESTADO LEG]]="Legalizada aut"),1,0)</f>
        <v>0</v>
      </c>
      <c r="Y501" s="14">
        <f>IF(OR(AVANZA[[#This Row],[ESTADO LEG]]="pdte legalizar",AVANZA[[#This Row],[ESTADO LEG]]="No cruza"),1,0)</f>
        <v>1</v>
      </c>
      <c r="Z501" t="str" cm="1">
        <f t="array" ref="Z501">IF(AVANZA[[#This Row],[Variable]]="Terminada",LOWER(_xlfn.XLOOKUP(AVANZA[[#This Row],[ID_Peticion]],Tabla6[[#All],[NUM_PETICION]],Tabla6[[#All],[ESTADO_LEG]],"NO CRUZA",0)),AVANZA[[#This Row],[Variable]])</f>
        <v>pdte legalizar</v>
      </c>
      <c r="AA501" cm="1">
        <f t="array" ref="AA501">_xlfn.XLOOKUP(AVANZA[[#This Row],[ID_Peticion]],Tabla6[[#All],[NUM_PETICION]],Tabla6[[#All],[DIF_DIAS]],"",0)</f>
        <v>2</v>
      </c>
      <c r="AB501" s="2" cm="1">
        <f t="array" ref="AB501">IFERROR(_xlfn.XLOOKUP(AVANZA[[#This Row],[ID_Peticion]],Tabla6[[#All],[NUM_PETICION]],Tabla6[[#All],[FEC_LEGAL]],"",0),"")</f>
        <v>0</v>
      </c>
      <c r="AC501" s="14">
        <f ca="1">IF(AVANZA[[#This Row],[FECHA LEG]]&lt;&gt;0,IFERROR(AVANZA[[#This Row],[FECHA LEG]]-AVANZA[[#This Row],[FechaIniEstadoSubPetAtis]],0),TODAY()-AVANZA[[#This Row],[FechaIniEstadoSubPetAtis]])</f>
        <v>6</v>
      </c>
      <c r="AD501" s="35" t="str">
        <f ca="1">IF(AVANZA[[#This Row],[FINAL Vs LG]]&lt;&gt;0,IF(AVANZA[[#This Row],[FINAL Vs LG]]&lt;7.1,"100%",IF(AND(AVANZA[[#This Row],[FINAL Vs LG]]&gt;7.1,AVANZA[[#This Row],[FINAL Vs LG]]&lt;11.1),"50%","0%")),0)</f>
        <v>100%</v>
      </c>
      <c r="AE501" s="14">
        <f ca="1">VLOOKUP(DAY(TODAY()),BACK!F:G,2,0)</f>
        <v>14</v>
      </c>
      <c r="AF501" s="14">
        <f>BACK!$I$2</f>
        <v>24</v>
      </c>
      <c r="AG501" s="14">
        <f>IF(AVANZA[[#This Row],[Oferta_empaquetada_comisiones]]="SI",1,0)</f>
        <v>0</v>
      </c>
      <c r="AH501" s="36">
        <f>IF(AVANZA[[#This Row],[Variable]]="TERMINADA",IFERROR(VLOOKUP(AVANZA[[#This Row],[SUPERVISOR]],Tabla2[#All],4,0),0),)</f>
        <v>3.5</v>
      </c>
      <c r="AI501" s="14">
        <f>IF(AVANZA[[#This Row],[Producto]]="BA",1,0)</f>
        <v>0</v>
      </c>
      <c r="AJ501" s="14">
        <f>IF(AVANZA[[#This Row],[Producto]]="DUO",1,0)</f>
        <v>0</v>
      </c>
      <c r="AK501" s="14">
        <f>IF(AVANZA[[#This Row],[Producto]]="TRIO",1,0)</f>
        <v>1</v>
      </c>
      <c r="AL501" t="s">
        <v>540</v>
      </c>
      <c r="AM501">
        <v>-1</v>
      </c>
      <c r="AN501">
        <v>-1</v>
      </c>
      <c r="AO501" t="s">
        <v>1997</v>
      </c>
      <c r="AP501" s="1">
        <v>46152.702233796299</v>
      </c>
      <c r="AQ501">
        <v>-1</v>
      </c>
      <c r="AR501" t="s">
        <v>1998</v>
      </c>
      <c r="AS501">
        <v>-1</v>
      </c>
      <c r="AT501">
        <v>-1</v>
      </c>
      <c r="AU501">
        <v>-1</v>
      </c>
      <c r="AV501">
        <v>-1</v>
      </c>
      <c r="AW501">
        <v>-1</v>
      </c>
      <c r="AX501" t="s">
        <v>224</v>
      </c>
      <c r="AY501">
        <v>-1</v>
      </c>
      <c r="AZ501">
        <v>2026</v>
      </c>
      <c r="BA501">
        <v>5</v>
      </c>
      <c r="BB501">
        <v>11</v>
      </c>
      <c r="BC501">
        <v>-1</v>
      </c>
      <c r="BD501" t="s">
        <v>225</v>
      </c>
      <c r="BE501">
        <v>-1</v>
      </c>
      <c r="BF501">
        <v>20001624992560</v>
      </c>
      <c r="BG501" t="s">
        <v>917</v>
      </c>
      <c r="BH501" t="s">
        <v>918</v>
      </c>
      <c r="BI501" t="s">
        <v>1999</v>
      </c>
      <c r="BJ501">
        <v>-1</v>
      </c>
      <c r="BK501">
        <v>-1</v>
      </c>
      <c r="BL501">
        <v>-1</v>
      </c>
      <c r="BM501" t="s">
        <v>229</v>
      </c>
      <c r="BN501" t="s">
        <v>230</v>
      </c>
      <c r="BO501" t="s">
        <v>2000</v>
      </c>
      <c r="BP501" t="s">
        <v>232</v>
      </c>
      <c r="BQ501">
        <v>2026</v>
      </c>
      <c r="BR501">
        <v>5</v>
      </c>
      <c r="BS501">
        <v>10</v>
      </c>
      <c r="BT501" s="1">
        <v>46153.586446759262</v>
      </c>
      <c r="BU501" t="s">
        <v>233</v>
      </c>
      <c r="BV501" s="2">
        <v>46153</v>
      </c>
      <c r="BW501" t="s">
        <v>234</v>
      </c>
      <c r="BX501" s="2">
        <v>46152</v>
      </c>
      <c r="BY501" s="2">
        <v>46153</v>
      </c>
      <c r="BZ501" t="s">
        <v>235</v>
      </c>
      <c r="CA501" t="s">
        <v>297</v>
      </c>
      <c r="CB501" t="s">
        <v>297</v>
      </c>
      <c r="CC501" t="s">
        <v>2001</v>
      </c>
      <c r="CD501" t="s">
        <v>2002</v>
      </c>
      <c r="CE501">
        <v>-1</v>
      </c>
      <c r="CF501" t="s">
        <v>300</v>
      </c>
      <c r="CG501" t="s">
        <v>301</v>
      </c>
      <c r="CH501" t="s">
        <v>242</v>
      </c>
      <c r="CI501">
        <v>1073250775</v>
      </c>
      <c r="CJ501" t="s">
        <v>552</v>
      </c>
      <c r="CK501" t="s">
        <v>245</v>
      </c>
      <c r="CL501" t="s">
        <v>246</v>
      </c>
      <c r="CM501" t="s">
        <v>247</v>
      </c>
      <c r="CN501" t="s">
        <v>359</v>
      </c>
      <c r="CT501" t="s">
        <v>386</v>
      </c>
      <c r="CU501" t="s">
        <v>387</v>
      </c>
      <c r="CW501" t="s">
        <v>920</v>
      </c>
      <c r="CX501" t="s">
        <v>921</v>
      </c>
      <c r="DA501" t="s">
        <v>250</v>
      </c>
      <c r="DB501">
        <v>-1</v>
      </c>
      <c r="DF501" t="s">
        <v>251</v>
      </c>
      <c r="DJ501" t="s">
        <v>252</v>
      </c>
      <c r="DK501" t="s">
        <v>253</v>
      </c>
      <c r="DL501" t="s">
        <v>253</v>
      </c>
      <c r="DN501" t="s">
        <v>390</v>
      </c>
      <c r="DR501" t="s">
        <v>553</v>
      </c>
      <c r="DS501" t="s">
        <v>552</v>
      </c>
      <c r="DT501" t="s">
        <v>551</v>
      </c>
      <c r="DV501">
        <v>1</v>
      </c>
      <c r="DW501" t="s">
        <v>283</v>
      </c>
      <c r="ED501" s="2">
        <v>46153</v>
      </c>
      <c r="EE501" t="s">
        <v>361</v>
      </c>
      <c r="EF501">
        <v>5</v>
      </c>
      <c r="EP501" t="s">
        <v>258</v>
      </c>
      <c r="ES501" t="s">
        <v>428</v>
      </c>
      <c r="EZ501" t="s">
        <v>429</v>
      </c>
      <c r="FA501" t="s">
        <v>245</v>
      </c>
      <c r="FB501" t="s">
        <v>308</v>
      </c>
      <c r="FD501" t="s">
        <v>308</v>
      </c>
      <c r="FE501" t="s">
        <v>309</v>
      </c>
      <c r="FF501" t="s">
        <v>309</v>
      </c>
      <c r="FK501" t="s">
        <v>263</v>
      </c>
      <c r="FL501" t="s">
        <v>2003</v>
      </c>
      <c r="FN501" t="s">
        <v>359</v>
      </c>
      <c r="FO501" t="s">
        <v>366</v>
      </c>
      <c r="FR501">
        <v>128886</v>
      </c>
      <c r="GB501" t="s">
        <v>266</v>
      </c>
      <c r="GC501" t="s">
        <v>387</v>
      </c>
      <c r="GD501">
        <v>23493</v>
      </c>
      <c r="GF501">
        <v>2353</v>
      </c>
      <c r="GG501">
        <v>25350</v>
      </c>
      <c r="GI501">
        <v>86324</v>
      </c>
      <c r="GJ501">
        <v>25359</v>
      </c>
      <c r="GL501">
        <v>40209</v>
      </c>
      <c r="GM501">
        <v>153374</v>
      </c>
      <c r="GS501" t="s">
        <v>267</v>
      </c>
      <c r="GT501" s="2">
        <v>45169</v>
      </c>
      <c r="GU501" t="s">
        <v>268</v>
      </c>
      <c r="GV501" t="s">
        <v>311</v>
      </c>
      <c r="GW501" t="s">
        <v>270</v>
      </c>
      <c r="GX501" t="s">
        <v>271</v>
      </c>
      <c r="GY501" t="s">
        <v>272</v>
      </c>
      <c r="GZ501" t="s">
        <v>273</v>
      </c>
      <c r="HA501" t="s">
        <v>336</v>
      </c>
      <c r="HC501" t="s">
        <v>337</v>
      </c>
      <c r="HE501" t="s">
        <v>230</v>
      </c>
      <c r="HF501" t="s">
        <v>1726</v>
      </c>
      <c r="HG501" t="s">
        <v>277</v>
      </c>
      <c r="HR501" t="s">
        <v>278</v>
      </c>
      <c r="HV501">
        <v>136900</v>
      </c>
      <c r="HW501" t="s">
        <v>279</v>
      </c>
      <c r="HX501" t="s">
        <v>280</v>
      </c>
      <c r="HY501">
        <v>146554</v>
      </c>
      <c r="HZ501">
        <v>17668</v>
      </c>
      <c r="IA501" t="s">
        <v>279</v>
      </c>
      <c r="IB501" t="s">
        <v>281</v>
      </c>
      <c r="ID501" t="s">
        <v>282</v>
      </c>
      <c r="IE501" t="s">
        <v>283</v>
      </c>
      <c r="IF501" t="s">
        <v>283</v>
      </c>
      <c r="IG501" t="s">
        <v>283</v>
      </c>
      <c r="IH501" t="s">
        <v>284</v>
      </c>
      <c r="II501" t="s">
        <v>285</v>
      </c>
      <c r="IJ501" t="s">
        <v>286</v>
      </c>
      <c r="IK501" t="s">
        <v>278</v>
      </c>
      <c r="IL501" t="s">
        <v>371</v>
      </c>
      <c r="IM501" t="s">
        <v>288</v>
      </c>
      <c r="IN501" t="s">
        <v>289</v>
      </c>
      <c r="IO501" t="s">
        <v>2004</v>
      </c>
      <c r="IP501" t="s">
        <v>290</v>
      </c>
      <c r="IQ501" t="s">
        <v>284</v>
      </c>
      <c r="IS501" t="s">
        <v>291</v>
      </c>
      <c r="IT501" t="s">
        <v>1092</v>
      </c>
      <c r="IW501" t="s">
        <v>1093</v>
      </c>
      <c r="IY501" t="s">
        <v>281</v>
      </c>
    </row>
    <row r="502" spans="1:259" x14ac:dyDescent="0.3">
      <c r="A502" s="14">
        <f>DAY(AVANZA[[#This Row],[FechaSeguimiento]])</f>
        <v>11</v>
      </c>
      <c r="B502" s="14">
        <f>MONTH(AVANZA[[#This Row],[FechaSeguimiento]])</f>
        <v>5</v>
      </c>
      <c r="C502"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502" t="str">
        <f>LOWER(IFERROR(VLOOKUP(AVANZA[[#This Row],[ID_Peticion]],CANCELADAS[#All],2,0),""))</f>
        <v/>
      </c>
      <c r="E502" t="str">
        <f>LOWER(IFERROR(VLOOKUP(AVANZA[[#This Row],[ID_Peticion]],CANCELADAS[#All],3,0),""))</f>
        <v/>
      </c>
      <c r="F502" t="str">
        <f>LOWER(IF(AVANZA[[#This Row],[CEDULA CLIENTE]]&lt;&gt;""," CC: " &amp; COUNTIFS(AVANZA[CEDULA CLIENTE],AVANZA[[#This Row],[CEDULA CLIENTE]]),"")&amp; IF(AVANZA[[#This Row],[Direccion]]&lt;&gt;""," DIR: " &amp; COUNTIFS(AVANZA[Direccion],AVANZA[[#This Row],[Direccion]]),""))</f>
        <v xml:space="preserve"> dir: 1</v>
      </c>
      <c r="G502" t="str">
        <f>IFERROR(VLOOKUP(AVANZA[[#This Row],[Cedula_Vendedor_Atis]],PLANTA[[#All],[CEDULA]:[LINEA]],3,0),"No Cruza")</f>
        <v>Marisol Avella</v>
      </c>
      <c r="H502" t="str">
        <f>IFERROR(VLOOKUP(AVANZA[[#This Row],[Cedula_Vendedor_Atis]],PLANTA[[#All],[CEDULA]:[LINEA]],4,0),"No Cruza")</f>
        <v>Fija</v>
      </c>
      <c r="I502" t="str">
        <f>LOWER(IF(AVANZA[[#This Row],[ATRIBUIBLE]]="",AVANZA[[#This Row],[Variable]],AVANZA[[#This Row],[ATRIBUIBLE]]))</f>
        <v>terminada</v>
      </c>
      <c r="J502" s="14">
        <f>IF(AVANZA[[#This Row],[Variable]]=AVANZA[[#Headers],[TERMINADA]],1,0)</f>
        <v>1</v>
      </c>
      <c r="K502" s="14">
        <f>IF(AVANZA[[#This Row],[Variable]]=AVANZA[[#Headers],[ANULADA]],1,0)</f>
        <v>0</v>
      </c>
      <c r="L502" s="14">
        <f>IF(AVANZA[[#This Row],[Variable]]=AVANZA[[#Headers],[PENDIENTE]],1,0)</f>
        <v>0</v>
      </c>
      <c r="M502" s="14">
        <f>IF(AVANZA[[#This Row],[ESTADO AGENDA]]="AGENDADA",1,0)</f>
        <v>0</v>
      </c>
      <c r="N502" s="14">
        <f>IF(AVANZA[[#This Row],[ESTADO AGENDA]]="PENDIENTE DE AGENDAR",1,0)</f>
        <v>0</v>
      </c>
      <c r="O502" s="14">
        <f>IF(AVANZA[[#This Row],[ESTADO AGENDA]]="SUSPENDIDA",1,0)</f>
        <v>0</v>
      </c>
      <c r="P502" t="str" cm="1">
        <f t="array" ref="P502">_xlfn.XLOOKUP(AVANZA[[#This Row],[Num_Agrupacion_Pet_Atis]],Tabla1[[#All],[Numero_de_actuacion]],Tabla1[[#All],[Estado_de_la_orden]],"",0)</f>
        <v/>
      </c>
      <c r="Q502" s="2" t="str" cm="1">
        <f t="array" ref="Q502">_xlfn.XLOOKUP(AVANZA[[#This Row],[Num_Agrupacion_Pet_Atis]],Tabla1[[#All],[Numero_de_actuacion]],Tabla1[[#All],[Fecha_de_la_cita]],"",0)</f>
        <v/>
      </c>
      <c r="R502" t="str" cm="1">
        <f t="array" ref="R502">_xlfn.XLOOKUP(AVANZA[[#This Row],[Num_Agrupacion_Pet_Atis]],Tabla1[[#All],[Numero_de_actuacion]],Tabla1[[#All],[Franja_horaria_de_la_cita]],"",0)</f>
        <v/>
      </c>
      <c r="S502" s="14" t="str">
        <f>IFERROR(DAY(AVANZA[[#This Row],[FECHA AGENDA]]),"")</f>
        <v/>
      </c>
      <c r="T502" s="14" t="str">
        <f>IFERROR(MONTH(AVANZA[[#This Row],[FECHA AGENDA]]),"")</f>
        <v/>
      </c>
      <c r="U502" t="str" cm="1">
        <f t="array" ref="U502">_xlfn.XLOOKUP(AVANZA[[#This Row],[Num_Agrupacion_Pet_Atis]],Tabla1[[#All],[Numero_de_actuacion]],Tabla1[[#All],[Motivo_de_suspension]],"",0)</f>
        <v/>
      </c>
      <c r="V502" s="2" t="str" cm="1">
        <f t="array" ref="V502">_xlfn.XLOOKUP(AVANZA[[#This Row],[Num_Agrupacion_Pet_Atis]],Tabla1[[#All],[Numero_de_actuacion]],Tabla1[[#All],[No_identificacion_cliente]],"",0)</f>
        <v/>
      </c>
      <c r="W502" s="2" t="str" cm="1">
        <f t="array" ref="W502">_xlfn.XLOOKUP(AVANZA[[#This Row],[Num_Agrupacion_Pet_Atis]],Tabla1[[#All],[Numero_de_actuacion]],Tabla1[[#All],[Movil_de_contacto]],"",0)</f>
        <v/>
      </c>
      <c r="X502" s="14">
        <f>IF(OR(AVANZA[[#This Row],[ESTADO LEG]]="Legalizada grabacion",AVANZA[[#This Row],[ESTADO LEG]]="Legalizada aut"),1,0)</f>
        <v>0</v>
      </c>
      <c r="Y502" s="14">
        <f>IF(OR(AVANZA[[#This Row],[ESTADO LEG]]="pdte legalizar",AVANZA[[#This Row],[ESTADO LEG]]="No cruza"),1,0)</f>
        <v>1</v>
      </c>
      <c r="Z502" t="str" cm="1">
        <f t="array" ref="Z502">IF(AVANZA[[#This Row],[Variable]]="Terminada",LOWER(_xlfn.XLOOKUP(AVANZA[[#This Row],[ID_Peticion]],Tabla6[[#All],[NUM_PETICION]],Tabla6[[#All],[ESTADO_LEG]],"NO CRUZA",0)),AVANZA[[#This Row],[Variable]])</f>
        <v>pdte legalizar</v>
      </c>
      <c r="AA502" cm="1">
        <f t="array" ref="AA502">_xlfn.XLOOKUP(AVANZA[[#This Row],[ID_Peticion]],Tabla6[[#All],[NUM_PETICION]],Tabla6[[#All],[DIF_DIAS]],"",0)</f>
        <v>2</v>
      </c>
      <c r="AB502" s="2" cm="1">
        <f t="array" ref="AB502">IFERROR(_xlfn.XLOOKUP(AVANZA[[#This Row],[ID_Peticion]],Tabla6[[#All],[NUM_PETICION]],Tabla6[[#All],[FEC_LEGAL]],"",0),"")</f>
        <v>0</v>
      </c>
      <c r="AC502" s="14">
        <f ca="1">IF(AVANZA[[#This Row],[FECHA LEG]]&lt;&gt;0,IFERROR(AVANZA[[#This Row],[FECHA LEG]]-AVANZA[[#This Row],[FechaIniEstadoSubPetAtis]],0),TODAY()-AVANZA[[#This Row],[FechaIniEstadoSubPetAtis]])</f>
        <v>6</v>
      </c>
      <c r="AD502" s="35" t="str">
        <f ca="1">IF(AVANZA[[#This Row],[FINAL Vs LG]]&lt;&gt;0,IF(AVANZA[[#This Row],[FINAL Vs LG]]&lt;7.1,"100%",IF(AND(AVANZA[[#This Row],[FINAL Vs LG]]&gt;7.1,AVANZA[[#This Row],[FINAL Vs LG]]&lt;11.1),"50%","0%")),0)</f>
        <v>100%</v>
      </c>
      <c r="AE502" s="14">
        <f ca="1">VLOOKUP(DAY(TODAY()),BACK!F:G,2,0)</f>
        <v>14</v>
      </c>
      <c r="AF502" s="14">
        <f>BACK!$I$2</f>
        <v>24</v>
      </c>
      <c r="AG502" s="14">
        <f>IF(AVANZA[[#This Row],[Oferta_empaquetada_comisiones]]="SI",1,0)</f>
        <v>0</v>
      </c>
      <c r="AH502" s="36">
        <f>IF(AVANZA[[#This Row],[Variable]]="TERMINADA",IFERROR(VLOOKUP(AVANZA[[#This Row],[SUPERVISOR]],Tabla2[#All],4,0),0),)</f>
        <v>3.5</v>
      </c>
      <c r="AI502" s="14">
        <f>IF(AVANZA[[#This Row],[Producto]]="BA",1,0)</f>
        <v>1</v>
      </c>
      <c r="AJ502" s="14">
        <f>IF(AVANZA[[#This Row],[Producto]]="DUO",1,0)</f>
        <v>0</v>
      </c>
      <c r="AK502" s="14">
        <f>IF(AVANZA[[#This Row],[Producto]]="TRIO",1,0)</f>
        <v>0</v>
      </c>
      <c r="AL502" t="s">
        <v>797</v>
      </c>
      <c r="AM502">
        <v>-1</v>
      </c>
      <c r="AN502">
        <v>-1</v>
      </c>
      <c r="AO502" t="s">
        <v>2005</v>
      </c>
      <c r="AP502" s="1">
        <v>46150.666909722226</v>
      </c>
      <c r="AQ502">
        <v>-1</v>
      </c>
      <c r="AR502" t="s">
        <v>2006</v>
      </c>
      <c r="AS502">
        <v>-1</v>
      </c>
      <c r="AT502">
        <v>-1</v>
      </c>
      <c r="AU502">
        <v>-1</v>
      </c>
      <c r="AV502">
        <v>-1</v>
      </c>
      <c r="AW502">
        <v>-1</v>
      </c>
      <c r="AX502" t="s">
        <v>224</v>
      </c>
      <c r="AY502">
        <v>-1</v>
      </c>
      <c r="AZ502">
        <v>2026</v>
      </c>
      <c r="BA502">
        <v>5</v>
      </c>
      <c r="BB502">
        <v>11</v>
      </c>
      <c r="BC502">
        <v>-1</v>
      </c>
      <c r="BD502" t="s">
        <v>225</v>
      </c>
      <c r="BE502">
        <v>-1</v>
      </c>
      <c r="BF502">
        <v>20001624606659</v>
      </c>
      <c r="BG502" t="s">
        <v>319</v>
      </c>
      <c r="BH502" t="s">
        <v>320</v>
      </c>
      <c r="BI502" t="s">
        <v>2007</v>
      </c>
      <c r="BJ502">
        <v>-1</v>
      </c>
      <c r="BK502">
        <v>-1</v>
      </c>
      <c r="BL502">
        <v>-1</v>
      </c>
      <c r="BM502" t="s">
        <v>229</v>
      </c>
      <c r="BN502" t="s">
        <v>230</v>
      </c>
      <c r="BO502" t="s">
        <v>2008</v>
      </c>
      <c r="BP502" t="s">
        <v>232</v>
      </c>
      <c r="BQ502">
        <v>2026</v>
      </c>
      <c r="BR502">
        <v>5</v>
      </c>
      <c r="BS502">
        <v>8</v>
      </c>
      <c r="BT502" s="1">
        <v>46153.476180555554</v>
      </c>
      <c r="BU502" t="s">
        <v>233</v>
      </c>
      <c r="BV502" s="2">
        <v>46153</v>
      </c>
      <c r="BW502" t="s">
        <v>234</v>
      </c>
      <c r="BX502" s="2">
        <v>46150</v>
      </c>
      <c r="BY502" s="2">
        <v>46153</v>
      </c>
      <c r="BZ502" t="s">
        <v>235</v>
      </c>
      <c r="CA502" t="s">
        <v>485</v>
      </c>
      <c r="CB502" t="s">
        <v>486</v>
      </c>
      <c r="CC502" t="s">
        <v>2009</v>
      </c>
      <c r="CD502" t="s">
        <v>2010</v>
      </c>
      <c r="CE502">
        <v>-1</v>
      </c>
      <c r="CF502" t="s">
        <v>489</v>
      </c>
      <c r="CG502" t="s">
        <v>490</v>
      </c>
      <c r="CH502" t="s">
        <v>491</v>
      </c>
      <c r="CI502">
        <v>80767494</v>
      </c>
      <c r="CJ502" t="s">
        <v>806</v>
      </c>
      <c r="CK502" t="s">
        <v>245</v>
      </c>
      <c r="CL502" t="s">
        <v>246</v>
      </c>
      <c r="CM502" t="s">
        <v>247</v>
      </c>
      <c r="CN502" t="s">
        <v>248</v>
      </c>
      <c r="CT502" t="s">
        <v>386</v>
      </c>
      <c r="CU502" t="s">
        <v>225</v>
      </c>
      <c r="CW502" t="s">
        <v>319</v>
      </c>
      <c r="CX502" t="s">
        <v>320</v>
      </c>
      <c r="DA502" t="s">
        <v>250</v>
      </c>
      <c r="DB502">
        <v>-1</v>
      </c>
      <c r="DF502" t="s">
        <v>251</v>
      </c>
      <c r="DJ502" t="s">
        <v>252</v>
      </c>
      <c r="DK502" t="s">
        <v>253</v>
      </c>
      <c r="DL502" t="s">
        <v>254</v>
      </c>
      <c r="DN502" t="s">
        <v>255</v>
      </c>
      <c r="DR502" t="s">
        <v>807</v>
      </c>
      <c r="DS502" t="s">
        <v>806</v>
      </c>
      <c r="DT502" t="s">
        <v>797</v>
      </c>
      <c r="DV502">
        <v>1</v>
      </c>
      <c r="DW502" t="s">
        <v>257</v>
      </c>
      <c r="ED502" s="2">
        <v>46153</v>
      </c>
      <c r="EF502">
        <v>16</v>
      </c>
      <c r="EP502" t="s">
        <v>258</v>
      </c>
      <c r="ES502" t="s">
        <v>2011</v>
      </c>
      <c r="FA502" t="s">
        <v>245</v>
      </c>
      <c r="FB502" t="s">
        <v>493</v>
      </c>
      <c r="FD502" t="s">
        <v>493</v>
      </c>
      <c r="FE502" t="s">
        <v>494</v>
      </c>
      <c r="FF502" t="s">
        <v>495</v>
      </c>
      <c r="FK502" t="s">
        <v>263</v>
      </c>
      <c r="FL502" t="s">
        <v>2012</v>
      </c>
      <c r="FN502" t="s">
        <v>248</v>
      </c>
      <c r="FO502" t="s">
        <v>265</v>
      </c>
      <c r="FR502">
        <v>94990</v>
      </c>
      <c r="GB502" t="s">
        <v>266</v>
      </c>
      <c r="GC502" t="s">
        <v>225</v>
      </c>
      <c r="GD502">
        <v>0</v>
      </c>
      <c r="GF502">
        <v>0</v>
      </c>
      <c r="GG502">
        <v>25423</v>
      </c>
      <c r="GI502">
        <v>94990</v>
      </c>
      <c r="GJ502">
        <v>0</v>
      </c>
      <c r="GL502">
        <v>0</v>
      </c>
      <c r="GM502">
        <v>113038</v>
      </c>
      <c r="GS502" t="s">
        <v>267</v>
      </c>
      <c r="GT502" s="2">
        <v>45535</v>
      </c>
      <c r="GU502" t="s">
        <v>268</v>
      </c>
      <c r="GV502" t="s">
        <v>335</v>
      </c>
      <c r="GW502" t="s">
        <v>270</v>
      </c>
      <c r="GX502" t="s">
        <v>271</v>
      </c>
      <c r="GY502" t="s">
        <v>272</v>
      </c>
      <c r="GZ502" t="s">
        <v>273</v>
      </c>
      <c r="HA502" t="s">
        <v>274</v>
      </c>
      <c r="HB502" t="s">
        <v>498</v>
      </c>
      <c r="HC502" t="s">
        <v>499</v>
      </c>
      <c r="HD502" t="s">
        <v>257</v>
      </c>
      <c r="HE502" t="s">
        <v>230</v>
      </c>
      <c r="HF502" t="s">
        <v>2013</v>
      </c>
      <c r="HG502" t="s">
        <v>277</v>
      </c>
      <c r="HR502" t="s">
        <v>278</v>
      </c>
      <c r="HV502">
        <v>94990</v>
      </c>
      <c r="HW502" t="s">
        <v>281</v>
      </c>
      <c r="HY502">
        <v>0</v>
      </c>
      <c r="HZ502">
        <v>0</v>
      </c>
      <c r="IA502" t="s">
        <v>279</v>
      </c>
      <c r="IB502" t="s">
        <v>281</v>
      </c>
      <c r="IE502" t="s">
        <v>283</v>
      </c>
      <c r="IF502" t="s">
        <v>283</v>
      </c>
      <c r="IG502" t="s">
        <v>283</v>
      </c>
      <c r="IH502" t="s">
        <v>284</v>
      </c>
      <c r="II502" t="s">
        <v>285</v>
      </c>
      <c r="IJ502" t="s">
        <v>286</v>
      </c>
      <c r="IK502" t="s">
        <v>278</v>
      </c>
      <c r="IL502" t="s">
        <v>287</v>
      </c>
      <c r="IM502" t="s">
        <v>288</v>
      </c>
      <c r="IN502" t="s">
        <v>289</v>
      </c>
      <c r="IP502" t="s">
        <v>290</v>
      </c>
      <c r="IQ502" t="s">
        <v>284</v>
      </c>
      <c r="IS502" t="s">
        <v>291</v>
      </c>
      <c r="IT502" t="s">
        <v>372</v>
      </c>
      <c r="IU502" t="s">
        <v>373</v>
      </c>
      <c r="IV502" t="s">
        <v>373</v>
      </c>
      <c r="IW502" t="s">
        <v>373</v>
      </c>
      <c r="IY502" t="s">
        <v>281</v>
      </c>
    </row>
    <row r="503" spans="1:259" x14ac:dyDescent="0.3">
      <c r="A503" s="14">
        <f>DAY(AVANZA[[#This Row],[FechaSeguimiento]])</f>
        <v>11</v>
      </c>
      <c r="B503" s="14">
        <f>MONTH(AVANZA[[#This Row],[FechaSeguimiento]])</f>
        <v>5</v>
      </c>
      <c r="C503"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503" t="str">
        <f>LOWER(IFERROR(VLOOKUP(AVANZA[[#This Row],[ID_Peticion]],CANCELADAS[#All],2,0),""))</f>
        <v/>
      </c>
      <c r="E503" t="str">
        <f>LOWER(IFERROR(VLOOKUP(AVANZA[[#This Row],[ID_Peticion]],CANCELADAS[#All],3,0),""))</f>
        <v/>
      </c>
      <c r="F503" t="str">
        <f>LOWER(IF(AVANZA[[#This Row],[CEDULA CLIENTE]]&lt;&gt;""," CC: " &amp; COUNTIFS(AVANZA[CEDULA CLIENTE],AVANZA[[#This Row],[CEDULA CLIENTE]]),"")&amp; IF(AVANZA[[#This Row],[Direccion]]&lt;&gt;""," DIR: " &amp; COUNTIFS(AVANZA[Direccion],AVANZA[[#This Row],[Direccion]]),""))</f>
        <v xml:space="preserve"> dir: 1</v>
      </c>
      <c r="G503" t="str">
        <f>IFERROR(VLOOKUP(AVANZA[[#This Row],[Cedula_Vendedor_Atis]],PLANTA[[#All],[CEDULA]:[LINEA]],3,0),"No Cruza")</f>
        <v>Marisol Avella</v>
      </c>
      <c r="H503" t="str">
        <f>IFERROR(VLOOKUP(AVANZA[[#This Row],[Cedula_Vendedor_Atis]],PLANTA[[#All],[CEDULA]:[LINEA]],4,0),"No Cruza")</f>
        <v>Fija</v>
      </c>
      <c r="I503" t="str">
        <f>LOWER(IF(AVANZA[[#This Row],[ATRIBUIBLE]]="",AVANZA[[#This Row],[Variable]],AVANZA[[#This Row],[ATRIBUIBLE]]))</f>
        <v>terminada</v>
      </c>
      <c r="J503" s="14">
        <f>IF(AVANZA[[#This Row],[Variable]]=AVANZA[[#Headers],[TERMINADA]],1,0)</f>
        <v>1</v>
      </c>
      <c r="K503" s="14">
        <f>IF(AVANZA[[#This Row],[Variable]]=AVANZA[[#Headers],[ANULADA]],1,0)</f>
        <v>0</v>
      </c>
      <c r="L503" s="14">
        <f>IF(AVANZA[[#This Row],[Variable]]=AVANZA[[#Headers],[PENDIENTE]],1,0)</f>
        <v>0</v>
      </c>
      <c r="M503" s="14">
        <f>IF(AVANZA[[#This Row],[ESTADO AGENDA]]="AGENDADA",1,0)</f>
        <v>0</v>
      </c>
      <c r="N503" s="14">
        <f>IF(AVANZA[[#This Row],[ESTADO AGENDA]]="PENDIENTE DE AGENDAR",1,0)</f>
        <v>0</v>
      </c>
      <c r="O503" s="14">
        <f>IF(AVANZA[[#This Row],[ESTADO AGENDA]]="SUSPENDIDA",1,0)</f>
        <v>0</v>
      </c>
      <c r="P503" t="str" cm="1">
        <f t="array" ref="P503">_xlfn.XLOOKUP(AVANZA[[#This Row],[Num_Agrupacion_Pet_Atis]],Tabla1[[#All],[Numero_de_actuacion]],Tabla1[[#All],[Estado_de_la_orden]],"",0)</f>
        <v/>
      </c>
      <c r="Q503" s="2" t="str" cm="1">
        <f t="array" ref="Q503">_xlfn.XLOOKUP(AVANZA[[#This Row],[Num_Agrupacion_Pet_Atis]],Tabla1[[#All],[Numero_de_actuacion]],Tabla1[[#All],[Fecha_de_la_cita]],"",0)</f>
        <v/>
      </c>
      <c r="R503" t="str" cm="1">
        <f t="array" ref="R503">_xlfn.XLOOKUP(AVANZA[[#This Row],[Num_Agrupacion_Pet_Atis]],Tabla1[[#All],[Numero_de_actuacion]],Tabla1[[#All],[Franja_horaria_de_la_cita]],"",0)</f>
        <v/>
      </c>
      <c r="S503" s="14" t="str">
        <f>IFERROR(DAY(AVANZA[[#This Row],[FECHA AGENDA]]),"")</f>
        <v/>
      </c>
      <c r="T503" s="14" t="str">
        <f>IFERROR(MONTH(AVANZA[[#This Row],[FECHA AGENDA]]),"")</f>
        <v/>
      </c>
      <c r="U503" t="str" cm="1">
        <f t="array" ref="U503">_xlfn.XLOOKUP(AVANZA[[#This Row],[Num_Agrupacion_Pet_Atis]],Tabla1[[#All],[Numero_de_actuacion]],Tabla1[[#All],[Motivo_de_suspension]],"",0)</f>
        <v/>
      </c>
      <c r="V503" s="2" t="str" cm="1">
        <f t="array" ref="V503">_xlfn.XLOOKUP(AVANZA[[#This Row],[Num_Agrupacion_Pet_Atis]],Tabla1[[#All],[Numero_de_actuacion]],Tabla1[[#All],[No_identificacion_cliente]],"",0)</f>
        <v/>
      </c>
      <c r="W503" s="2" t="str" cm="1">
        <f t="array" ref="W503">_xlfn.XLOOKUP(AVANZA[[#This Row],[Num_Agrupacion_Pet_Atis]],Tabla1[[#All],[Numero_de_actuacion]],Tabla1[[#All],[Movil_de_contacto]],"",0)</f>
        <v/>
      </c>
      <c r="X503" s="14">
        <f>IF(OR(AVANZA[[#This Row],[ESTADO LEG]]="Legalizada grabacion",AVANZA[[#This Row],[ESTADO LEG]]="Legalizada aut"),1,0)</f>
        <v>0</v>
      </c>
      <c r="Y503" s="14">
        <f>IF(OR(AVANZA[[#This Row],[ESTADO LEG]]="pdte legalizar",AVANZA[[#This Row],[ESTADO LEG]]="No cruza"),1,0)</f>
        <v>1</v>
      </c>
      <c r="Z503" t="str" cm="1">
        <f t="array" ref="Z503">IF(AVANZA[[#This Row],[Variable]]="Terminada",LOWER(_xlfn.XLOOKUP(AVANZA[[#This Row],[ID_Peticion]],Tabla6[[#All],[NUM_PETICION]],Tabla6[[#All],[ESTADO_LEG]],"NO CRUZA",0)),AVANZA[[#This Row],[Variable]])</f>
        <v>pdte legalizar</v>
      </c>
      <c r="AA503" cm="1">
        <f t="array" ref="AA503">_xlfn.XLOOKUP(AVANZA[[#This Row],[ID_Peticion]],Tabla6[[#All],[NUM_PETICION]],Tabla6[[#All],[DIF_DIAS]],"",0)</f>
        <v>2</v>
      </c>
      <c r="AB503" s="2" cm="1">
        <f t="array" ref="AB503">IFERROR(_xlfn.XLOOKUP(AVANZA[[#This Row],[ID_Peticion]],Tabla6[[#All],[NUM_PETICION]],Tabla6[[#All],[FEC_LEGAL]],"",0),"")</f>
        <v>0</v>
      </c>
      <c r="AC503" s="14">
        <f ca="1">IF(AVANZA[[#This Row],[FECHA LEG]]&lt;&gt;0,IFERROR(AVANZA[[#This Row],[FECHA LEG]]-AVANZA[[#This Row],[FechaIniEstadoSubPetAtis]],0),TODAY()-AVANZA[[#This Row],[FechaIniEstadoSubPetAtis]])</f>
        <v>6</v>
      </c>
      <c r="AD503" s="35" t="str">
        <f ca="1">IF(AVANZA[[#This Row],[FINAL Vs LG]]&lt;&gt;0,IF(AVANZA[[#This Row],[FINAL Vs LG]]&lt;7.1,"100%",IF(AND(AVANZA[[#This Row],[FINAL Vs LG]]&gt;7.1,AVANZA[[#This Row],[FINAL Vs LG]]&lt;11.1),"50%","0%")),0)</f>
        <v>100%</v>
      </c>
      <c r="AE503" s="14">
        <f ca="1">VLOOKUP(DAY(TODAY()),BACK!F:G,2,0)</f>
        <v>14</v>
      </c>
      <c r="AF503" s="14">
        <f>BACK!$I$2</f>
        <v>24</v>
      </c>
      <c r="AG503" s="14">
        <f>IF(AVANZA[[#This Row],[Oferta_empaquetada_comisiones]]="SI",1,0)</f>
        <v>1</v>
      </c>
      <c r="AH503" s="36">
        <f>IF(AVANZA[[#This Row],[Variable]]="TERMINADA",IFERROR(VLOOKUP(AVANZA[[#This Row],[SUPERVISOR]],Tabla2[#All],4,0),0),)</f>
        <v>3.5</v>
      </c>
      <c r="AI503" s="14">
        <f>IF(AVANZA[[#This Row],[Producto]]="BA",1,0)</f>
        <v>1</v>
      </c>
      <c r="AJ503" s="14">
        <f>IF(AVANZA[[#This Row],[Producto]]="DUO",1,0)</f>
        <v>0</v>
      </c>
      <c r="AK503" s="14">
        <f>IF(AVANZA[[#This Row],[Producto]]="TRIO",1,0)</f>
        <v>0</v>
      </c>
      <c r="AL503" t="s">
        <v>292</v>
      </c>
      <c r="AM503">
        <v>-1</v>
      </c>
      <c r="AN503">
        <v>-1</v>
      </c>
      <c r="AO503" t="s">
        <v>2014</v>
      </c>
      <c r="AP503" s="1">
        <v>46152.619004629632</v>
      </c>
      <c r="AQ503">
        <v>-1</v>
      </c>
      <c r="AR503" t="s">
        <v>2015</v>
      </c>
      <c r="AS503">
        <v>-1</v>
      </c>
      <c r="AT503">
        <v>-1</v>
      </c>
      <c r="AU503">
        <v>-1</v>
      </c>
      <c r="AV503">
        <v>-1</v>
      </c>
      <c r="AW503">
        <v>-1</v>
      </c>
      <c r="AX503" t="s">
        <v>224</v>
      </c>
      <c r="AY503">
        <v>-1</v>
      </c>
      <c r="AZ503">
        <v>2026</v>
      </c>
      <c r="BA503">
        <v>5</v>
      </c>
      <c r="BB503">
        <v>11</v>
      </c>
      <c r="BC503">
        <v>-1</v>
      </c>
      <c r="BD503" t="s">
        <v>225</v>
      </c>
      <c r="BE503">
        <v>-1</v>
      </c>
      <c r="BF503">
        <v>20001625012387</v>
      </c>
      <c r="BG503" t="s">
        <v>1190</v>
      </c>
      <c r="BH503" t="s">
        <v>1191</v>
      </c>
      <c r="BI503" t="s">
        <v>2016</v>
      </c>
      <c r="BJ503">
        <v>-1</v>
      </c>
      <c r="BK503">
        <v>-1</v>
      </c>
      <c r="BL503">
        <v>-1</v>
      </c>
      <c r="BM503" t="s">
        <v>229</v>
      </c>
      <c r="BN503" t="s">
        <v>230</v>
      </c>
      <c r="BO503" t="s">
        <v>2017</v>
      </c>
      <c r="BP503" t="s">
        <v>232</v>
      </c>
      <c r="BQ503">
        <v>2026</v>
      </c>
      <c r="BR503">
        <v>5</v>
      </c>
      <c r="BS503">
        <v>10</v>
      </c>
      <c r="BT503" s="1">
        <v>46153.73265046296</v>
      </c>
      <c r="BU503" t="s">
        <v>233</v>
      </c>
      <c r="BV503" s="2">
        <v>46153</v>
      </c>
      <c r="BW503" t="s">
        <v>234</v>
      </c>
      <c r="BX503" s="2">
        <v>46152</v>
      </c>
      <c r="BY503" s="2">
        <v>46153</v>
      </c>
      <c r="BZ503" t="s">
        <v>235</v>
      </c>
      <c r="CA503" t="s">
        <v>236</v>
      </c>
      <c r="CB503" t="s">
        <v>237</v>
      </c>
      <c r="CC503" t="s">
        <v>2018</v>
      </c>
      <c r="CD503" t="s">
        <v>2019</v>
      </c>
      <c r="CE503">
        <v>-1</v>
      </c>
      <c r="CF503" t="s">
        <v>240</v>
      </c>
      <c r="CG503" t="s">
        <v>241</v>
      </c>
      <c r="CH503" t="s">
        <v>242</v>
      </c>
      <c r="CI503">
        <v>22999736</v>
      </c>
      <c r="CJ503" t="s">
        <v>303</v>
      </c>
      <c r="CK503" t="s">
        <v>245</v>
      </c>
      <c r="CL503" t="s">
        <v>246</v>
      </c>
      <c r="CM503" t="s">
        <v>247</v>
      </c>
      <c r="CN503" t="s">
        <v>248</v>
      </c>
      <c r="CT503" t="s">
        <v>330</v>
      </c>
      <c r="CU503" t="s">
        <v>225</v>
      </c>
      <c r="CW503" t="s">
        <v>1190</v>
      </c>
      <c r="CX503" t="s">
        <v>1191</v>
      </c>
      <c r="DA503" t="s">
        <v>250</v>
      </c>
      <c r="DB503">
        <v>-1</v>
      </c>
      <c r="DF503" t="s">
        <v>251</v>
      </c>
      <c r="DJ503" t="s">
        <v>252</v>
      </c>
      <c r="DK503" t="s">
        <v>253</v>
      </c>
      <c r="DL503" t="s">
        <v>254</v>
      </c>
      <c r="DN503" t="s">
        <v>255</v>
      </c>
      <c r="DR503" t="s">
        <v>305</v>
      </c>
      <c r="DS503" t="s">
        <v>303</v>
      </c>
      <c r="DT503" t="s">
        <v>302</v>
      </c>
      <c r="DV503">
        <v>1</v>
      </c>
      <c r="DW503" t="s">
        <v>257</v>
      </c>
      <c r="ED503" s="2">
        <v>46153</v>
      </c>
      <c r="EF503">
        <v>12</v>
      </c>
      <c r="EP503" t="s">
        <v>258</v>
      </c>
      <c r="ES503" t="s">
        <v>2020</v>
      </c>
      <c r="FA503" t="s">
        <v>245</v>
      </c>
      <c r="FB503" t="s">
        <v>260</v>
      </c>
      <c r="FD503" t="s">
        <v>260</v>
      </c>
      <c r="FE503" t="s">
        <v>261</v>
      </c>
      <c r="FF503" t="s">
        <v>262</v>
      </c>
      <c r="FK503" t="s">
        <v>263</v>
      </c>
      <c r="FL503" t="s">
        <v>2021</v>
      </c>
      <c r="FN503" t="s">
        <v>248</v>
      </c>
      <c r="FO503" t="s">
        <v>265</v>
      </c>
      <c r="FR503">
        <v>87311</v>
      </c>
      <c r="GB503" t="s">
        <v>266</v>
      </c>
      <c r="GC503" t="s">
        <v>225</v>
      </c>
      <c r="GD503">
        <v>0</v>
      </c>
      <c r="GF503">
        <v>0</v>
      </c>
      <c r="GG503">
        <v>25335</v>
      </c>
      <c r="GI503">
        <v>87311</v>
      </c>
      <c r="GJ503">
        <v>0</v>
      </c>
      <c r="GL503">
        <v>0</v>
      </c>
      <c r="GM503">
        <v>103900</v>
      </c>
      <c r="GS503" t="s">
        <v>267</v>
      </c>
      <c r="GT503" s="2">
        <v>43251</v>
      </c>
      <c r="GU503" t="s">
        <v>268</v>
      </c>
      <c r="GV503" t="s">
        <v>269</v>
      </c>
      <c r="GW503" t="s">
        <v>270</v>
      </c>
      <c r="GX503" t="s">
        <v>250</v>
      </c>
      <c r="GY503" t="s">
        <v>272</v>
      </c>
      <c r="GZ503" t="s">
        <v>273</v>
      </c>
      <c r="HA503" t="s">
        <v>497</v>
      </c>
      <c r="HB503" t="s">
        <v>275</v>
      </c>
      <c r="HC503" t="s">
        <v>275</v>
      </c>
      <c r="HD503" t="s">
        <v>257</v>
      </c>
      <c r="HE503" t="s">
        <v>230</v>
      </c>
      <c r="HF503" t="s">
        <v>1421</v>
      </c>
      <c r="HG503" t="s">
        <v>2022</v>
      </c>
      <c r="HH503" t="s">
        <v>2023</v>
      </c>
      <c r="HI503" t="s">
        <v>632</v>
      </c>
      <c r="HJ503">
        <v>46152</v>
      </c>
      <c r="HK503" t="s">
        <v>2024</v>
      </c>
      <c r="HL503" t="s">
        <v>245</v>
      </c>
      <c r="HM503" t="s">
        <v>2025</v>
      </c>
      <c r="HN503" t="s">
        <v>2026</v>
      </c>
      <c r="HO503" t="s">
        <v>2027</v>
      </c>
      <c r="HP503" t="s">
        <v>2028</v>
      </c>
      <c r="HR503" t="s">
        <v>278</v>
      </c>
      <c r="HV503">
        <v>103900</v>
      </c>
      <c r="HW503" t="s">
        <v>279</v>
      </c>
      <c r="HX503" t="s">
        <v>2029</v>
      </c>
      <c r="HY503">
        <v>87328.668000000005</v>
      </c>
      <c r="HZ503">
        <v>17.667999999999999</v>
      </c>
      <c r="IA503" t="s">
        <v>279</v>
      </c>
      <c r="IB503" t="s">
        <v>281</v>
      </c>
      <c r="IE503" t="s">
        <v>283</v>
      </c>
      <c r="IF503" t="s">
        <v>283</v>
      </c>
      <c r="IG503" t="s">
        <v>283</v>
      </c>
      <c r="IH503" t="s">
        <v>284</v>
      </c>
      <c r="II503" t="s">
        <v>285</v>
      </c>
      <c r="IJ503" t="s">
        <v>286</v>
      </c>
      <c r="IK503" t="s">
        <v>278</v>
      </c>
      <c r="IL503" t="s">
        <v>287</v>
      </c>
      <c r="IM503" t="s">
        <v>288</v>
      </c>
      <c r="IN503" t="s">
        <v>289</v>
      </c>
      <c r="IP503" t="s">
        <v>290</v>
      </c>
      <c r="IQ503" t="s">
        <v>284</v>
      </c>
      <c r="IS503" t="s">
        <v>291</v>
      </c>
      <c r="IT503" t="s">
        <v>398</v>
      </c>
      <c r="IW503" t="s">
        <v>2030</v>
      </c>
      <c r="IY503" t="s">
        <v>279</v>
      </c>
    </row>
    <row r="504" spans="1:259" x14ac:dyDescent="0.3">
      <c r="A504" s="14">
        <f>DAY(AVANZA[[#This Row],[FechaSeguimiento]])</f>
        <v>11</v>
      </c>
      <c r="B504" s="14">
        <f>MONTH(AVANZA[[#This Row],[FechaSeguimiento]])</f>
        <v>5</v>
      </c>
      <c r="C504"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504" t="str">
        <f>LOWER(IFERROR(VLOOKUP(AVANZA[[#This Row],[ID_Peticion]],CANCELADAS[#All],2,0),""))</f>
        <v/>
      </c>
      <c r="E504" t="str">
        <f>LOWER(IFERROR(VLOOKUP(AVANZA[[#This Row],[ID_Peticion]],CANCELADAS[#All],3,0),""))</f>
        <v/>
      </c>
      <c r="F504" t="str">
        <f>LOWER(IF(AVANZA[[#This Row],[CEDULA CLIENTE]]&lt;&gt;""," CC: " &amp; COUNTIFS(AVANZA[CEDULA CLIENTE],AVANZA[[#This Row],[CEDULA CLIENTE]]),"")&amp; IF(AVANZA[[#This Row],[Direccion]]&lt;&gt;""," DIR: " &amp; COUNTIFS(AVANZA[Direccion],AVANZA[[#This Row],[Direccion]]),""))</f>
        <v xml:space="preserve"> dir: 1</v>
      </c>
      <c r="G504" t="str">
        <f>IFERROR(VLOOKUP(AVANZA[[#This Row],[Cedula_Vendedor_Atis]],PLANTA[[#All],[CEDULA]:[LINEA]],3,0),"No Cruza")</f>
        <v>Marisol Avella</v>
      </c>
      <c r="H504" t="str">
        <f>IFERROR(VLOOKUP(AVANZA[[#This Row],[Cedula_Vendedor_Atis]],PLANTA[[#All],[CEDULA]:[LINEA]],4,0),"No Cruza")</f>
        <v>Fija</v>
      </c>
      <c r="I504" t="str">
        <f>LOWER(IF(AVANZA[[#This Row],[ATRIBUIBLE]]="",AVANZA[[#This Row],[Variable]],AVANZA[[#This Row],[ATRIBUIBLE]]))</f>
        <v>terminada</v>
      </c>
      <c r="J504" s="14">
        <f>IF(AVANZA[[#This Row],[Variable]]=AVANZA[[#Headers],[TERMINADA]],1,0)</f>
        <v>1</v>
      </c>
      <c r="K504" s="14">
        <f>IF(AVANZA[[#This Row],[Variable]]=AVANZA[[#Headers],[ANULADA]],1,0)</f>
        <v>0</v>
      </c>
      <c r="L504" s="14">
        <f>IF(AVANZA[[#This Row],[Variable]]=AVANZA[[#Headers],[PENDIENTE]],1,0)</f>
        <v>0</v>
      </c>
      <c r="M504" s="14">
        <f>IF(AVANZA[[#This Row],[ESTADO AGENDA]]="AGENDADA",1,0)</f>
        <v>0</v>
      </c>
      <c r="N504" s="14">
        <f>IF(AVANZA[[#This Row],[ESTADO AGENDA]]="PENDIENTE DE AGENDAR",1,0)</f>
        <v>0</v>
      </c>
      <c r="O504" s="14">
        <f>IF(AVANZA[[#This Row],[ESTADO AGENDA]]="SUSPENDIDA",1,0)</f>
        <v>0</v>
      </c>
      <c r="P504" t="str" cm="1">
        <f t="array" ref="P504">_xlfn.XLOOKUP(AVANZA[[#This Row],[Num_Agrupacion_Pet_Atis]],Tabla1[[#All],[Numero_de_actuacion]],Tabla1[[#All],[Estado_de_la_orden]],"",0)</f>
        <v/>
      </c>
      <c r="Q504" s="2" t="str" cm="1">
        <f t="array" ref="Q504">_xlfn.XLOOKUP(AVANZA[[#This Row],[Num_Agrupacion_Pet_Atis]],Tabla1[[#All],[Numero_de_actuacion]],Tabla1[[#All],[Fecha_de_la_cita]],"",0)</f>
        <v/>
      </c>
      <c r="R504" t="str" cm="1">
        <f t="array" ref="R504">_xlfn.XLOOKUP(AVANZA[[#This Row],[Num_Agrupacion_Pet_Atis]],Tabla1[[#All],[Numero_de_actuacion]],Tabla1[[#All],[Franja_horaria_de_la_cita]],"",0)</f>
        <v/>
      </c>
      <c r="S504" s="14" t="str">
        <f>IFERROR(DAY(AVANZA[[#This Row],[FECHA AGENDA]]),"")</f>
        <v/>
      </c>
      <c r="T504" s="14" t="str">
        <f>IFERROR(MONTH(AVANZA[[#This Row],[FECHA AGENDA]]),"")</f>
        <v/>
      </c>
      <c r="U504" t="str" cm="1">
        <f t="array" ref="U504">_xlfn.XLOOKUP(AVANZA[[#This Row],[Num_Agrupacion_Pet_Atis]],Tabla1[[#All],[Numero_de_actuacion]],Tabla1[[#All],[Motivo_de_suspension]],"",0)</f>
        <v/>
      </c>
      <c r="V504" s="2" t="str" cm="1">
        <f t="array" ref="V504">_xlfn.XLOOKUP(AVANZA[[#This Row],[Num_Agrupacion_Pet_Atis]],Tabla1[[#All],[Numero_de_actuacion]],Tabla1[[#All],[No_identificacion_cliente]],"",0)</f>
        <v/>
      </c>
      <c r="W504" s="2" t="str" cm="1">
        <f t="array" ref="W504">_xlfn.XLOOKUP(AVANZA[[#This Row],[Num_Agrupacion_Pet_Atis]],Tabla1[[#All],[Numero_de_actuacion]],Tabla1[[#All],[Movil_de_contacto]],"",0)</f>
        <v/>
      </c>
      <c r="X504" s="14">
        <f>IF(OR(AVANZA[[#This Row],[ESTADO LEG]]="Legalizada grabacion",AVANZA[[#This Row],[ESTADO LEG]]="Legalizada aut"),1,0)</f>
        <v>0</v>
      </c>
      <c r="Y504" s="14">
        <f>IF(OR(AVANZA[[#This Row],[ESTADO LEG]]="pdte legalizar",AVANZA[[#This Row],[ESTADO LEG]]="No cruza"),1,0)</f>
        <v>1</v>
      </c>
      <c r="Z504" t="str" cm="1">
        <f t="array" ref="Z504">IF(AVANZA[[#This Row],[Variable]]="Terminada",LOWER(_xlfn.XLOOKUP(AVANZA[[#This Row],[ID_Peticion]],Tabla6[[#All],[NUM_PETICION]],Tabla6[[#All],[ESTADO_LEG]],"NO CRUZA",0)),AVANZA[[#This Row],[Variable]])</f>
        <v>pdte legalizar</v>
      </c>
      <c r="AA504" cm="1">
        <f t="array" ref="AA504">_xlfn.XLOOKUP(AVANZA[[#This Row],[ID_Peticion]],Tabla6[[#All],[NUM_PETICION]],Tabla6[[#All],[DIF_DIAS]],"",0)</f>
        <v>2</v>
      </c>
      <c r="AB504" s="2" cm="1">
        <f t="array" ref="AB504">IFERROR(_xlfn.XLOOKUP(AVANZA[[#This Row],[ID_Peticion]],Tabla6[[#All],[NUM_PETICION]],Tabla6[[#All],[FEC_LEGAL]],"",0),"")</f>
        <v>0</v>
      </c>
      <c r="AC504" s="14">
        <f ca="1">IF(AVANZA[[#This Row],[FECHA LEG]]&lt;&gt;0,IFERROR(AVANZA[[#This Row],[FECHA LEG]]-AVANZA[[#This Row],[FechaIniEstadoSubPetAtis]],0),TODAY()-AVANZA[[#This Row],[FechaIniEstadoSubPetAtis]])</f>
        <v>6</v>
      </c>
      <c r="AD504" s="35" t="str">
        <f ca="1">IF(AVANZA[[#This Row],[FINAL Vs LG]]&lt;&gt;0,IF(AVANZA[[#This Row],[FINAL Vs LG]]&lt;7.1,"100%",IF(AND(AVANZA[[#This Row],[FINAL Vs LG]]&gt;7.1,AVANZA[[#This Row],[FINAL Vs LG]]&lt;11.1),"50%","0%")),0)</f>
        <v>100%</v>
      </c>
      <c r="AE504" s="14">
        <f ca="1">VLOOKUP(DAY(TODAY()),BACK!F:G,2,0)</f>
        <v>14</v>
      </c>
      <c r="AF504" s="14">
        <f>BACK!$I$2</f>
        <v>24</v>
      </c>
      <c r="AG504" s="14">
        <f>IF(AVANZA[[#This Row],[Oferta_empaquetada_comisiones]]="SI",1,0)</f>
        <v>0</v>
      </c>
      <c r="AH504" s="36">
        <f>IF(AVANZA[[#This Row],[Variable]]="TERMINADA",IFERROR(VLOOKUP(AVANZA[[#This Row],[SUPERVISOR]],Tabla2[#All],4,0),0),)</f>
        <v>3.5</v>
      </c>
      <c r="AI504" s="14">
        <f>IF(AVANZA[[#This Row],[Producto]]="BA",1,0)</f>
        <v>1</v>
      </c>
      <c r="AJ504" s="14">
        <f>IF(AVANZA[[#This Row],[Producto]]="DUO",1,0)</f>
        <v>0</v>
      </c>
      <c r="AK504" s="14">
        <f>IF(AVANZA[[#This Row],[Producto]]="TRIO",1,0)</f>
        <v>0</v>
      </c>
      <c r="AL504" t="s">
        <v>292</v>
      </c>
      <c r="AM504">
        <v>-1</v>
      </c>
      <c r="AN504">
        <v>-1</v>
      </c>
      <c r="AO504" t="s">
        <v>2031</v>
      </c>
      <c r="AP504" s="1">
        <v>46152.638414351852</v>
      </c>
      <c r="AQ504">
        <v>-1</v>
      </c>
      <c r="AR504" t="s">
        <v>2032</v>
      </c>
      <c r="AS504">
        <v>-1</v>
      </c>
      <c r="AT504">
        <v>-1</v>
      </c>
      <c r="AU504">
        <v>-1</v>
      </c>
      <c r="AV504">
        <v>-1</v>
      </c>
      <c r="AW504">
        <v>-1</v>
      </c>
      <c r="AX504" t="s">
        <v>224</v>
      </c>
      <c r="AY504">
        <v>-1</v>
      </c>
      <c r="AZ504">
        <v>2026</v>
      </c>
      <c r="BA504">
        <v>5</v>
      </c>
      <c r="BB504">
        <v>11</v>
      </c>
      <c r="BC504">
        <v>-1</v>
      </c>
      <c r="BD504" t="s">
        <v>225</v>
      </c>
      <c r="BE504">
        <v>-1</v>
      </c>
      <c r="BF504">
        <v>20001625014432</v>
      </c>
      <c r="BG504" t="s">
        <v>1477</v>
      </c>
      <c r="BH504" t="s">
        <v>1478</v>
      </c>
      <c r="BI504" t="s">
        <v>2033</v>
      </c>
      <c r="BJ504">
        <v>-1</v>
      </c>
      <c r="BK504">
        <v>-1</v>
      </c>
      <c r="BL504">
        <v>-1</v>
      </c>
      <c r="BM504" t="s">
        <v>229</v>
      </c>
      <c r="BN504" t="s">
        <v>230</v>
      </c>
      <c r="BO504" t="s">
        <v>2034</v>
      </c>
      <c r="BP504" t="s">
        <v>232</v>
      </c>
      <c r="BQ504">
        <v>2026</v>
      </c>
      <c r="BR504">
        <v>5</v>
      </c>
      <c r="BS504">
        <v>10</v>
      </c>
      <c r="BT504" s="1">
        <v>46153.536134259259</v>
      </c>
      <c r="BU504" t="s">
        <v>233</v>
      </c>
      <c r="BV504" s="2">
        <v>46153</v>
      </c>
      <c r="BW504" t="s">
        <v>234</v>
      </c>
      <c r="BX504" s="2">
        <v>46153</v>
      </c>
      <c r="BY504" s="2">
        <v>46153</v>
      </c>
      <c r="BZ504" t="s">
        <v>235</v>
      </c>
      <c r="CA504" t="s">
        <v>321</v>
      </c>
      <c r="CB504" t="s">
        <v>322</v>
      </c>
      <c r="CC504" t="s">
        <v>2035</v>
      </c>
      <c r="CD504" t="s">
        <v>2036</v>
      </c>
      <c r="CE504">
        <v>-1</v>
      </c>
      <c r="CF504" t="s">
        <v>324</v>
      </c>
      <c r="CG504" t="s">
        <v>325</v>
      </c>
      <c r="CH504" t="s">
        <v>326</v>
      </c>
      <c r="CI504">
        <v>22999736</v>
      </c>
      <c r="CJ504" t="s">
        <v>303</v>
      </c>
      <c r="CK504" t="s">
        <v>245</v>
      </c>
      <c r="CL504" t="s">
        <v>246</v>
      </c>
      <c r="CM504" t="s">
        <v>247</v>
      </c>
      <c r="CN504" t="s">
        <v>248</v>
      </c>
      <c r="CT504" t="s">
        <v>249</v>
      </c>
      <c r="CU504" t="s">
        <v>225</v>
      </c>
      <c r="CW504" t="s">
        <v>1477</v>
      </c>
      <c r="CX504" t="s">
        <v>1478</v>
      </c>
      <c r="DA504" t="s">
        <v>250</v>
      </c>
      <c r="DB504">
        <v>-1</v>
      </c>
      <c r="DF504" t="s">
        <v>251</v>
      </c>
      <c r="DJ504" t="s">
        <v>252</v>
      </c>
      <c r="DK504" t="s">
        <v>253</v>
      </c>
      <c r="DL504" t="s">
        <v>254</v>
      </c>
      <c r="DN504" t="s">
        <v>255</v>
      </c>
      <c r="DR504" t="s">
        <v>305</v>
      </c>
      <c r="DS504" t="s">
        <v>303</v>
      </c>
      <c r="DT504" t="s">
        <v>302</v>
      </c>
      <c r="DV504">
        <v>1</v>
      </c>
      <c r="DW504" t="s">
        <v>331</v>
      </c>
      <c r="ED504" s="2">
        <v>46153</v>
      </c>
      <c r="EE504" t="s">
        <v>306</v>
      </c>
      <c r="EF504">
        <v>20</v>
      </c>
      <c r="EP504" t="s">
        <v>258</v>
      </c>
      <c r="ES504" t="s">
        <v>2037</v>
      </c>
      <c r="EZ504" t="s">
        <v>2038</v>
      </c>
      <c r="FA504" t="s">
        <v>245</v>
      </c>
      <c r="FB504" t="s">
        <v>333</v>
      </c>
      <c r="FD504" t="s">
        <v>333</v>
      </c>
      <c r="FE504" t="s">
        <v>334</v>
      </c>
      <c r="FF504" t="s">
        <v>334</v>
      </c>
      <c r="FK504" t="s">
        <v>263</v>
      </c>
      <c r="FL504" t="s">
        <v>2039</v>
      </c>
      <c r="FN504" t="s">
        <v>248</v>
      </c>
      <c r="FO504" t="s">
        <v>265</v>
      </c>
      <c r="FR504">
        <v>87311</v>
      </c>
      <c r="GB504" t="s">
        <v>266</v>
      </c>
      <c r="GC504" t="s">
        <v>225</v>
      </c>
      <c r="GD504">
        <v>0</v>
      </c>
      <c r="GF504">
        <v>0</v>
      </c>
      <c r="GG504">
        <v>25334</v>
      </c>
      <c r="GI504">
        <v>87311</v>
      </c>
      <c r="GJ504">
        <v>0</v>
      </c>
      <c r="GL504">
        <v>0</v>
      </c>
      <c r="GM504">
        <v>103900</v>
      </c>
      <c r="GS504" t="s">
        <v>267</v>
      </c>
      <c r="GT504" s="2">
        <v>44135</v>
      </c>
      <c r="GU504" t="s">
        <v>268</v>
      </c>
      <c r="GV504" t="s">
        <v>311</v>
      </c>
      <c r="GW504" t="s">
        <v>270</v>
      </c>
      <c r="GX504" t="s">
        <v>271</v>
      </c>
      <c r="GY504" t="s">
        <v>272</v>
      </c>
      <c r="GZ504" t="s">
        <v>273</v>
      </c>
      <c r="HA504" t="s">
        <v>336</v>
      </c>
      <c r="HC504" t="s">
        <v>337</v>
      </c>
      <c r="HE504" t="s">
        <v>230</v>
      </c>
      <c r="HF504" t="s">
        <v>2040</v>
      </c>
      <c r="HG504" t="s">
        <v>277</v>
      </c>
      <c r="HR504" t="s">
        <v>278</v>
      </c>
      <c r="HV504">
        <v>103900</v>
      </c>
      <c r="HW504" t="s">
        <v>279</v>
      </c>
      <c r="HX504" t="s">
        <v>280</v>
      </c>
      <c r="HY504">
        <v>68054</v>
      </c>
      <c r="HZ504">
        <v>17668</v>
      </c>
      <c r="IA504" t="s">
        <v>279</v>
      </c>
      <c r="IB504" t="s">
        <v>281</v>
      </c>
      <c r="ID504" t="s">
        <v>370</v>
      </c>
      <c r="IE504" t="s">
        <v>283</v>
      </c>
      <c r="IF504" t="s">
        <v>283</v>
      </c>
      <c r="IG504" t="s">
        <v>283</v>
      </c>
      <c r="IH504" t="s">
        <v>284</v>
      </c>
      <c r="II504" t="s">
        <v>285</v>
      </c>
      <c r="IJ504" t="s">
        <v>286</v>
      </c>
      <c r="IK504" t="s">
        <v>278</v>
      </c>
      <c r="IL504" t="s">
        <v>287</v>
      </c>
      <c r="IM504" t="s">
        <v>288</v>
      </c>
      <c r="IN504" t="s">
        <v>289</v>
      </c>
      <c r="IP504" t="s">
        <v>290</v>
      </c>
      <c r="IQ504" t="s">
        <v>284</v>
      </c>
      <c r="IS504" t="s">
        <v>291</v>
      </c>
      <c r="IT504" t="s">
        <v>398</v>
      </c>
      <c r="IW504" t="s">
        <v>2041</v>
      </c>
      <c r="IY504" t="s">
        <v>281</v>
      </c>
    </row>
    <row r="505" spans="1:259" x14ac:dyDescent="0.3">
      <c r="A505" s="14">
        <f>DAY(AVANZA[[#This Row],[FechaSeguimiento]])</f>
        <v>11</v>
      </c>
      <c r="B505" s="14">
        <f>MONTH(AVANZA[[#This Row],[FechaSeguimiento]])</f>
        <v>5</v>
      </c>
      <c r="C505"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505" t="str">
        <f>LOWER(IFERROR(VLOOKUP(AVANZA[[#This Row],[ID_Peticion]],CANCELADAS[#All],2,0),""))</f>
        <v/>
      </c>
      <c r="E505" t="str">
        <f>LOWER(IFERROR(VLOOKUP(AVANZA[[#This Row],[ID_Peticion]],CANCELADAS[#All],3,0),""))</f>
        <v/>
      </c>
      <c r="F505" t="str">
        <f>LOWER(IF(AVANZA[[#This Row],[CEDULA CLIENTE]]&lt;&gt;""," CC: " &amp; COUNTIFS(AVANZA[CEDULA CLIENTE],AVANZA[[#This Row],[CEDULA CLIENTE]]),"")&amp; IF(AVANZA[[#This Row],[Direccion]]&lt;&gt;""," DIR: " &amp; COUNTIFS(AVANZA[Direccion],AVANZA[[#This Row],[Direccion]]),""))</f>
        <v xml:space="preserve"> dir: 1</v>
      </c>
      <c r="G505" t="str">
        <f>IFERROR(VLOOKUP(AVANZA[[#This Row],[Cedula_Vendedor_Atis]],PLANTA[[#All],[CEDULA]:[LINEA]],3,0),"No Cruza")</f>
        <v>Marisol Avella</v>
      </c>
      <c r="H505" t="str">
        <f>IFERROR(VLOOKUP(AVANZA[[#This Row],[Cedula_Vendedor_Atis]],PLANTA[[#All],[CEDULA]:[LINEA]],4,0),"No Cruza")</f>
        <v>Fija</v>
      </c>
      <c r="I505" t="str">
        <f>LOWER(IF(AVANZA[[#This Row],[ATRIBUIBLE]]="",AVANZA[[#This Row],[Variable]],AVANZA[[#This Row],[ATRIBUIBLE]]))</f>
        <v>terminada</v>
      </c>
      <c r="J505" s="14">
        <f>IF(AVANZA[[#This Row],[Variable]]=AVANZA[[#Headers],[TERMINADA]],1,0)</f>
        <v>1</v>
      </c>
      <c r="K505" s="14">
        <f>IF(AVANZA[[#This Row],[Variable]]=AVANZA[[#Headers],[ANULADA]],1,0)</f>
        <v>0</v>
      </c>
      <c r="L505" s="14">
        <f>IF(AVANZA[[#This Row],[Variable]]=AVANZA[[#Headers],[PENDIENTE]],1,0)</f>
        <v>0</v>
      </c>
      <c r="M505" s="14">
        <f>IF(AVANZA[[#This Row],[ESTADO AGENDA]]="AGENDADA",1,0)</f>
        <v>0</v>
      </c>
      <c r="N505" s="14">
        <f>IF(AVANZA[[#This Row],[ESTADO AGENDA]]="PENDIENTE DE AGENDAR",1,0)</f>
        <v>0</v>
      </c>
      <c r="O505" s="14">
        <f>IF(AVANZA[[#This Row],[ESTADO AGENDA]]="SUSPENDIDA",1,0)</f>
        <v>0</v>
      </c>
      <c r="P505" t="str" cm="1">
        <f t="array" ref="P505">_xlfn.XLOOKUP(AVANZA[[#This Row],[Num_Agrupacion_Pet_Atis]],Tabla1[[#All],[Numero_de_actuacion]],Tabla1[[#All],[Estado_de_la_orden]],"",0)</f>
        <v/>
      </c>
      <c r="Q505" s="2" t="str" cm="1">
        <f t="array" ref="Q505">_xlfn.XLOOKUP(AVANZA[[#This Row],[Num_Agrupacion_Pet_Atis]],Tabla1[[#All],[Numero_de_actuacion]],Tabla1[[#All],[Fecha_de_la_cita]],"",0)</f>
        <v/>
      </c>
      <c r="R505" t="str" cm="1">
        <f t="array" ref="R505">_xlfn.XLOOKUP(AVANZA[[#This Row],[Num_Agrupacion_Pet_Atis]],Tabla1[[#All],[Numero_de_actuacion]],Tabla1[[#All],[Franja_horaria_de_la_cita]],"",0)</f>
        <v/>
      </c>
      <c r="S505" s="14" t="str">
        <f>IFERROR(DAY(AVANZA[[#This Row],[FECHA AGENDA]]),"")</f>
        <v/>
      </c>
      <c r="T505" s="14" t="str">
        <f>IFERROR(MONTH(AVANZA[[#This Row],[FECHA AGENDA]]),"")</f>
        <v/>
      </c>
      <c r="U505" t="str" cm="1">
        <f t="array" ref="U505">_xlfn.XLOOKUP(AVANZA[[#This Row],[Num_Agrupacion_Pet_Atis]],Tabla1[[#All],[Numero_de_actuacion]],Tabla1[[#All],[Motivo_de_suspension]],"",0)</f>
        <v/>
      </c>
      <c r="V505" s="2" t="str" cm="1">
        <f t="array" ref="V505">_xlfn.XLOOKUP(AVANZA[[#This Row],[Num_Agrupacion_Pet_Atis]],Tabla1[[#All],[Numero_de_actuacion]],Tabla1[[#All],[No_identificacion_cliente]],"",0)</f>
        <v/>
      </c>
      <c r="W505" s="2" t="str" cm="1">
        <f t="array" ref="W505">_xlfn.XLOOKUP(AVANZA[[#This Row],[Num_Agrupacion_Pet_Atis]],Tabla1[[#All],[Numero_de_actuacion]],Tabla1[[#All],[Movil_de_contacto]],"",0)</f>
        <v/>
      </c>
      <c r="X505" s="14">
        <f>IF(OR(AVANZA[[#This Row],[ESTADO LEG]]="Legalizada grabacion",AVANZA[[#This Row],[ESTADO LEG]]="Legalizada aut"),1,0)</f>
        <v>0</v>
      </c>
      <c r="Y505" s="14">
        <f>IF(OR(AVANZA[[#This Row],[ESTADO LEG]]="pdte legalizar",AVANZA[[#This Row],[ESTADO LEG]]="No cruza"),1,0)</f>
        <v>1</v>
      </c>
      <c r="Z505" t="str" cm="1">
        <f t="array" ref="Z505">IF(AVANZA[[#This Row],[Variable]]="Terminada",LOWER(_xlfn.XLOOKUP(AVANZA[[#This Row],[ID_Peticion]],Tabla6[[#All],[NUM_PETICION]],Tabla6[[#All],[ESTADO_LEG]],"NO CRUZA",0)),AVANZA[[#This Row],[Variable]])</f>
        <v>pdte legalizar</v>
      </c>
      <c r="AA505" cm="1">
        <f t="array" ref="AA505">_xlfn.XLOOKUP(AVANZA[[#This Row],[ID_Peticion]],Tabla6[[#All],[NUM_PETICION]],Tabla6[[#All],[DIF_DIAS]],"",0)</f>
        <v>2</v>
      </c>
      <c r="AB505" s="2" cm="1">
        <f t="array" ref="AB505">IFERROR(_xlfn.XLOOKUP(AVANZA[[#This Row],[ID_Peticion]],Tabla6[[#All],[NUM_PETICION]],Tabla6[[#All],[FEC_LEGAL]],"",0),"")</f>
        <v>0</v>
      </c>
      <c r="AC505" s="14">
        <f ca="1">IF(AVANZA[[#This Row],[FECHA LEG]]&lt;&gt;0,IFERROR(AVANZA[[#This Row],[FECHA LEG]]-AVANZA[[#This Row],[FechaIniEstadoSubPetAtis]],0),TODAY()-AVANZA[[#This Row],[FechaIniEstadoSubPetAtis]])</f>
        <v>6</v>
      </c>
      <c r="AD505" s="35" t="str">
        <f ca="1">IF(AVANZA[[#This Row],[FINAL Vs LG]]&lt;&gt;0,IF(AVANZA[[#This Row],[FINAL Vs LG]]&lt;7.1,"100%",IF(AND(AVANZA[[#This Row],[FINAL Vs LG]]&gt;7.1,AVANZA[[#This Row],[FINAL Vs LG]]&lt;11.1),"50%","0%")),0)</f>
        <v>100%</v>
      </c>
      <c r="AE505" s="14">
        <f ca="1">VLOOKUP(DAY(TODAY()),BACK!F:G,2,0)</f>
        <v>14</v>
      </c>
      <c r="AF505" s="14">
        <f>BACK!$I$2</f>
        <v>24</v>
      </c>
      <c r="AG505" s="14">
        <f>IF(AVANZA[[#This Row],[Oferta_empaquetada_comisiones]]="SI",1,0)</f>
        <v>0</v>
      </c>
      <c r="AH505" s="36">
        <f>IF(AVANZA[[#This Row],[Variable]]="TERMINADA",IFERROR(VLOOKUP(AVANZA[[#This Row],[SUPERVISOR]],Tabla2[#All],4,0),0),)</f>
        <v>3.5</v>
      </c>
      <c r="AI505" s="14">
        <f>IF(AVANZA[[#This Row],[Producto]]="BA",1,0)</f>
        <v>1</v>
      </c>
      <c r="AJ505" s="14">
        <f>IF(AVANZA[[#This Row],[Producto]]="DUO",1,0)</f>
        <v>0</v>
      </c>
      <c r="AK505" s="14">
        <f>IF(AVANZA[[#This Row],[Producto]]="TRIO",1,0)</f>
        <v>0</v>
      </c>
      <c r="AL505" t="s">
        <v>221</v>
      </c>
      <c r="AM505">
        <v>-1</v>
      </c>
      <c r="AN505">
        <v>-1</v>
      </c>
      <c r="AO505" t="s">
        <v>2042</v>
      </c>
      <c r="AP505" s="1">
        <v>46149.719155092593</v>
      </c>
      <c r="AQ505">
        <v>-1</v>
      </c>
      <c r="AR505" t="s">
        <v>2043</v>
      </c>
      <c r="AS505">
        <v>-1</v>
      </c>
      <c r="AT505">
        <v>-1</v>
      </c>
      <c r="AU505">
        <v>-1</v>
      </c>
      <c r="AV505">
        <v>-1</v>
      </c>
      <c r="AW505">
        <v>-1</v>
      </c>
      <c r="AX505" t="s">
        <v>224</v>
      </c>
      <c r="AY505">
        <v>-1</v>
      </c>
      <c r="AZ505">
        <v>2026</v>
      </c>
      <c r="BA505">
        <v>5</v>
      </c>
      <c r="BB505">
        <v>11</v>
      </c>
      <c r="BC505">
        <v>-1</v>
      </c>
      <c r="BD505" t="s">
        <v>225</v>
      </c>
      <c r="BE505">
        <v>-1</v>
      </c>
      <c r="BF505">
        <v>20001624204929</v>
      </c>
      <c r="BG505" t="s">
        <v>226</v>
      </c>
      <c r="BH505" t="s">
        <v>227</v>
      </c>
      <c r="BI505" t="s">
        <v>2044</v>
      </c>
      <c r="BJ505">
        <v>-1</v>
      </c>
      <c r="BK505">
        <v>-1</v>
      </c>
      <c r="BL505">
        <v>-1</v>
      </c>
      <c r="BM505" t="s">
        <v>229</v>
      </c>
      <c r="BN505" t="s">
        <v>230</v>
      </c>
      <c r="BO505" t="s">
        <v>2045</v>
      </c>
      <c r="BP505" t="s">
        <v>232</v>
      </c>
      <c r="BQ505">
        <v>2026</v>
      </c>
      <c r="BR505">
        <v>5</v>
      </c>
      <c r="BS505">
        <v>7</v>
      </c>
      <c r="BT505" s="1">
        <v>46153.559282407405</v>
      </c>
      <c r="BU505" t="s">
        <v>233</v>
      </c>
      <c r="BV505" s="2">
        <v>46153</v>
      </c>
      <c r="BW505" t="s">
        <v>234</v>
      </c>
      <c r="BX505" s="2">
        <v>46150</v>
      </c>
      <c r="BY505" s="2">
        <v>46153</v>
      </c>
      <c r="BZ505" t="s">
        <v>235</v>
      </c>
      <c r="CA505" t="s">
        <v>297</v>
      </c>
      <c r="CB505" t="s">
        <v>297</v>
      </c>
      <c r="CC505" t="s">
        <v>2046</v>
      </c>
      <c r="CD505" t="s">
        <v>2047</v>
      </c>
      <c r="CE505">
        <v>-1</v>
      </c>
      <c r="CF505" t="s">
        <v>300</v>
      </c>
      <c r="CG505" t="s">
        <v>301</v>
      </c>
      <c r="CH505" t="s">
        <v>242</v>
      </c>
      <c r="CI505">
        <v>73211780</v>
      </c>
      <c r="CJ505" t="s">
        <v>244</v>
      </c>
      <c r="CK505" t="s">
        <v>245</v>
      </c>
      <c r="CL505" t="s">
        <v>246</v>
      </c>
      <c r="CM505" t="s">
        <v>247</v>
      </c>
      <c r="CN505" t="s">
        <v>248</v>
      </c>
      <c r="CT505" t="s">
        <v>249</v>
      </c>
      <c r="CU505" t="s">
        <v>225</v>
      </c>
      <c r="CW505" t="s">
        <v>226</v>
      </c>
      <c r="CX505" t="s">
        <v>227</v>
      </c>
      <c r="DA505" t="s">
        <v>250</v>
      </c>
      <c r="DB505">
        <v>-1</v>
      </c>
      <c r="DF505" t="s">
        <v>251</v>
      </c>
      <c r="DJ505" t="s">
        <v>252</v>
      </c>
      <c r="DK505" t="s">
        <v>253</v>
      </c>
      <c r="DL505" t="s">
        <v>254</v>
      </c>
      <c r="DN505" t="s">
        <v>255</v>
      </c>
      <c r="DR505" t="s">
        <v>256</v>
      </c>
      <c r="DS505" t="s">
        <v>244</v>
      </c>
      <c r="DT505" t="s">
        <v>243</v>
      </c>
      <c r="DV505">
        <v>1</v>
      </c>
      <c r="DW505" t="s">
        <v>283</v>
      </c>
      <c r="ED505" s="2">
        <v>46153</v>
      </c>
      <c r="EE505" t="s">
        <v>306</v>
      </c>
      <c r="EF505">
        <v>20</v>
      </c>
      <c r="EP505" t="s">
        <v>258</v>
      </c>
      <c r="ES505" t="s">
        <v>2048</v>
      </c>
      <c r="FA505" t="s">
        <v>245</v>
      </c>
      <c r="FB505" t="s">
        <v>308</v>
      </c>
      <c r="FD505" t="s">
        <v>308</v>
      </c>
      <c r="FE505" t="s">
        <v>309</v>
      </c>
      <c r="FF505" t="s">
        <v>309</v>
      </c>
      <c r="FK505" t="s">
        <v>263</v>
      </c>
      <c r="FL505" t="s">
        <v>2049</v>
      </c>
      <c r="FN505" t="s">
        <v>248</v>
      </c>
      <c r="FO505" t="s">
        <v>265</v>
      </c>
      <c r="FR505">
        <v>72185</v>
      </c>
      <c r="GB505" t="s">
        <v>266</v>
      </c>
      <c r="GC505" t="s">
        <v>225</v>
      </c>
      <c r="GD505">
        <v>0</v>
      </c>
      <c r="GF505">
        <v>0</v>
      </c>
      <c r="GG505">
        <v>25421</v>
      </c>
      <c r="GI505">
        <v>72185</v>
      </c>
      <c r="GJ505">
        <v>0</v>
      </c>
      <c r="GL505">
        <v>0</v>
      </c>
      <c r="GM505">
        <v>85900</v>
      </c>
      <c r="GS505" t="s">
        <v>267</v>
      </c>
      <c r="GT505" s="2">
        <v>44803</v>
      </c>
      <c r="GU505" t="s">
        <v>268</v>
      </c>
      <c r="GV505" t="s">
        <v>311</v>
      </c>
      <c r="GW505" t="s">
        <v>270</v>
      </c>
      <c r="GX505" t="s">
        <v>271</v>
      </c>
      <c r="GY505" t="s">
        <v>272</v>
      </c>
      <c r="GZ505" t="s">
        <v>273</v>
      </c>
      <c r="HA505" t="s">
        <v>274</v>
      </c>
      <c r="HB505" t="s">
        <v>312</v>
      </c>
      <c r="HC505" t="s">
        <v>312</v>
      </c>
      <c r="HD505" t="s">
        <v>313</v>
      </c>
      <c r="HE505" t="s">
        <v>230</v>
      </c>
      <c r="HF505" t="s">
        <v>2050</v>
      </c>
      <c r="HG505" t="s">
        <v>277</v>
      </c>
      <c r="HR505" t="s">
        <v>278</v>
      </c>
      <c r="HV505">
        <v>85900</v>
      </c>
      <c r="HW505" t="s">
        <v>279</v>
      </c>
      <c r="HX505" t="s">
        <v>280</v>
      </c>
      <c r="HY505">
        <v>89853</v>
      </c>
      <c r="HZ505">
        <v>17668</v>
      </c>
      <c r="IA505" t="s">
        <v>279</v>
      </c>
      <c r="IB505" t="s">
        <v>281</v>
      </c>
      <c r="ID505" t="s">
        <v>282</v>
      </c>
      <c r="IE505" t="s">
        <v>283</v>
      </c>
      <c r="IF505" t="s">
        <v>283</v>
      </c>
      <c r="IG505" t="s">
        <v>283</v>
      </c>
      <c r="IH505" t="s">
        <v>284</v>
      </c>
      <c r="II505" t="s">
        <v>285</v>
      </c>
      <c r="IJ505" t="s">
        <v>286</v>
      </c>
      <c r="IK505" t="s">
        <v>278</v>
      </c>
      <c r="IL505" t="s">
        <v>287</v>
      </c>
      <c r="IM505" t="s">
        <v>288</v>
      </c>
      <c r="IN505" t="s">
        <v>289</v>
      </c>
      <c r="IP505" t="s">
        <v>290</v>
      </c>
      <c r="IQ505" t="s">
        <v>284</v>
      </c>
      <c r="IS505" t="s">
        <v>291</v>
      </c>
      <c r="IT505" t="s">
        <v>1569</v>
      </c>
      <c r="IU505" t="s">
        <v>2051</v>
      </c>
      <c r="IV505" t="s">
        <v>1569</v>
      </c>
      <c r="IW505" t="s">
        <v>1571</v>
      </c>
      <c r="IY505" t="s">
        <v>281</v>
      </c>
    </row>
    <row r="506" spans="1:259" x14ac:dyDescent="0.3">
      <c r="A506" s="14">
        <f>DAY(AVANZA[[#This Row],[FechaSeguimiento]])</f>
        <v>11</v>
      </c>
      <c r="B506" s="14">
        <f>MONTH(AVANZA[[#This Row],[FechaSeguimiento]])</f>
        <v>5</v>
      </c>
      <c r="C506"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506" t="str">
        <f>LOWER(IFERROR(VLOOKUP(AVANZA[[#This Row],[ID_Peticion]],CANCELADAS[#All],2,0),""))</f>
        <v/>
      </c>
      <c r="E506" t="str">
        <f>LOWER(IFERROR(VLOOKUP(AVANZA[[#This Row],[ID_Peticion]],CANCELADAS[#All],3,0),""))</f>
        <v/>
      </c>
      <c r="F506" t="str">
        <f>LOWER(IF(AVANZA[[#This Row],[CEDULA CLIENTE]]&lt;&gt;""," CC: " &amp; COUNTIFS(AVANZA[CEDULA CLIENTE],AVANZA[[#This Row],[CEDULA CLIENTE]]),"")&amp; IF(AVANZA[[#This Row],[Direccion]]&lt;&gt;""," DIR: " &amp; COUNTIFS(AVANZA[Direccion],AVANZA[[#This Row],[Direccion]]),""))</f>
        <v xml:space="preserve"> dir: 1</v>
      </c>
      <c r="G506" t="str">
        <f>IFERROR(VLOOKUP(AVANZA[[#This Row],[Cedula_Vendedor_Atis]],PLANTA[[#All],[CEDULA]:[LINEA]],3,0),"No Cruza")</f>
        <v>Marisol Avella</v>
      </c>
      <c r="H506" t="str">
        <f>IFERROR(VLOOKUP(AVANZA[[#This Row],[Cedula_Vendedor_Atis]],PLANTA[[#All],[CEDULA]:[LINEA]],4,0),"No Cruza")</f>
        <v>Fija</v>
      </c>
      <c r="I506" t="str">
        <f>LOWER(IF(AVANZA[[#This Row],[ATRIBUIBLE]]="",AVANZA[[#This Row],[Variable]],AVANZA[[#This Row],[ATRIBUIBLE]]))</f>
        <v>terminada</v>
      </c>
      <c r="J506" s="14">
        <f>IF(AVANZA[[#This Row],[Variable]]=AVANZA[[#Headers],[TERMINADA]],1,0)</f>
        <v>1</v>
      </c>
      <c r="K506" s="14">
        <f>IF(AVANZA[[#This Row],[Variable]]=AVANZA[[#Headers],[ANULADA]],1,0)</f>
        <v>0</v>
      </c>
      <c r="L506" s="14">
        <f>IF(AVANZA[[#This Row],[Variable]]=AVANZA[[#Headers],[PENDIENTE]],1,0)</f>
        <v>0</v>
      </c>
      <c r="M506" s="14">
        <f>IF(AVANZA[[#This Row],[ESTADO AGENDA]]="AGENDADA",1,0)</f>
        <v>0</v>
      </c>
      <c r="N506" s="14">
        <f>IF(AVANZA[[#This Row],[ESTADO AGENDA]]="PENDIENTE DE AGENDAR",1,0)</f>
        <v>0</v>
      </c>
      <c r="O506" s="14">
        <f>IF(AVANZA[[#This Row],[ESTADO AGENDA]]="SUSPENDIDA",1,0)</f>
        <v>0</v>
      </c>
      <c r="P506" t="str" cm="1">
        <f t="array" ref="P506">_xlfn.XLOOKUP(AVANZA[[#This Row],[Num_Agrupacion_Pet_Atis]],Tabla1[[#All],[Numero_de_actuacion]],Tabla1[[#All],[Estado_de_la_orden]],"",0)</f>
        <v/>
      </c>
      <c r="Q506" s="2" t="str" cm="1">
        <f t="array" ref="Q506">_xlfn.XLOOKUP(AVANZA[[#This Row],[Num_Agrupacion_Pet_Atis]],Tabla1[[#All],[Numero_de_actuacion]],Tabla1[[#All],[Fecha_de_la_cita]],"",0)</f>
        <v/>
      </c>
      <c r="R506" t="str" cm="1">
        <f t="array" ref="R506">_xlfn.XLOOKUP(AVANZA[[#This Row],[Num_Agrupacion_Pet_Atis]],Tabla1[[#All],[Numero_de_actuacion]],Tabla1[[#All],[Franja_horaria_de_la_cita]],"",0)</f>
        <v/>
      </c>
      <c r="S506" s="14" t="str">
        <f>IFERROR(DAY(AVANZA[[#This Row],[FECHA AGENDA]]),"")</f>
        <v/>
      </c>
      <c r="T506" s="14" t="str">
        <f>IFERROR(MONTH(AVANZA[[#This Row],[FECHA AGENDA]]),"")</f>
        <v/>
      </c>
      <c r="U506" t="str" cm="1">
        <f t="array" ref="U506">_xlfn.XLOOKUP(AVANZA[[#This Row],[Num_Agrupacion_Pet_Atis]],Tabla1[[#All],[Numero_de_actuacion]],Tabla1[[#All],[Motivo_de_suspension]],"",0)</f>
        <v/>
      </c>
      <c r="V506" s="2" t="str" cm="1">
        <f t="array" ref="V506">_xlfn.XLOOKUP(AVANZA[[#This Row],[Num_Agrupacion_Pet_Atis]],Tabla1[[#All],[Numero_de_actuacion]],Tabla1[[#All],[No_identificacion_cliente]],"",0)</f>
        <v/>
      </c>
      <c r="W506" s="2" t="str" cm="1">
        <f t="array" ref="W506">_xlfn.XLOOKUP(AVANZA[[#This Row],[Num_Agrupacion_Pet_Atis]],Tabla1[[#All],[Numero_de_actuacion]],Tabla1[[#All],[Movil_de_contacto]],"",0)</f>
        <v/>
      </c>
      <c r="X506" s="14">
        <f>IF(OR(AVANZA[[#This Row],[ESTADO LEG]]="Legalizada grabacion",AVANZA[[#This Row],[ESTADO LEG]]="Legalizada aut"),1,0)</f>
        <v>0</v>
      </c>
      <c r="Y506" s="14">
        <f>IF(OR(AVANZA[[#This Row],[ESTADO LEG]]="pdte legalizar",AVANZA[[#This Row],[ESTADO LEG]]="No cruza"),1,0)</f>
        <v>1</v>
      </c>
      <c r="Z506" t="str" cm="1">
        <f t="array" ref="Z506">IF(AVANZA[[#This Row],[Variable]]="Terminada",LOWER(_xlfn.XLOOKUP(AVANZA[[#This Row],[ID_Peticion]],Tabla6[[#All],[NUM_PETICION]],Tabla6[[#All],[ESTADO_LEG]],"NO CRUZA",0)),AVANZA[[#This Row],[Variable]])</f>
        <v>pdte legalizar</v>
      </c>
      <c r="AA506" cm="1">
        <f t="array" ref="AA506">_xlfn.XLOOKUP(AVANZA[[#This Row],[ID_Peticion]],Tabla6[[#All],[NUM_PETICION]],Tabla6[[#All],[DIF_DIAS]],"",0)</f>
        <v>2</v>
      </c>
      <c r="AB506" s="2" cm="1">
        <f t="array" ref="AB506">IFERROR(_xlfn.XLOOKUP(AVANZA[[#This Row],[ID_Peticion]],Tabla6[[#All],[NUM_PETICION]],Tabla6[[#All],[FEC_LEGAL]],"",0),"")</f>
        <v>0</v>
      </c>
      <c r="AC506" s="14">
        <f ca="1">IF(AVANZA[[#This Row],[FECHA LEG]]&lt;&gt;0,IFERROR(AVANZA[[#This Row],[FECHA LEG]]-AVANZA[[#This Row],[FechaIniEstadoSubPetAtis]],0),TODAY()-AVANZA[[#This Row],[FechaIniEstadoSubPetAtis]])</f>
        <v>6</v>
      </c>
      <c r="AD506" s="35" t="str">
        <f ca="1">IF(AVANZA[[#This Row],[FINAL Vs LG]]&lt;&gt;0,IF(AVANZA[[#This Row],[FINAL Vs LG]]&lt;7.1,"100%",IF(AND(AVANZA[[#This Row],[FINAL Vs LG]]&gt;7.1,AVANZA[[#This Row],[FINAL Vs LG]]&lt;11.1),"50%","0%")),0)</f>
        <v>100%</v>
      </c>
      <c r="AE506" s="14">
        <f ca="1">VLOOKUP(DAY(TODAY()),BACK!F:G,2,0)</f>
        <v>14</v>
      </c>
      <c r="AF506" s="14">
        <f>BACK!$I$2</f>
        <v>24</v>
      </c>
      <c r="AG506" s="14">
        <f>IF(AVANZA[[#This Row],[Oferta_empaquetada_comisiones]]="SI",1,0)</f>
        <v>0</v>
      </c>
      <c r="AH506" s="36">
        <f>IF(AVANZA[[#This Row],[Variable]]="TERMINADA",IFERROR(VLOOKUP(AVANZA[[#This Row],[SUPERVISOR]],Tabla2[#All],4,0),0),)</f>
        <v>3.5</v>
      </c>
      <c r="AI506" s="14">
        <f>IF(AVANZA[[#This Row],[Producto]]="BA",1,0)</f>
        <v>1</v>
      </c>
      <c r="AJ506" s="14">
        <f>IF(AVANZA[[#This Row],[Producto]]="DUO",1,0)</f>
        <v>0</v>
      </c>
      <c r="AK506" s="14">
        <f>IF(AVANZA[[#This Row],[Producto]]="TRIO",1,0)</f>
        <v>0</v>
      </c>
      <c r="AL506" t="s">
        <v>515</v>
      </c>
      <c r="AM506">
        <v>-1</v>
      </c>
      <c r="AN506">
        <v>-1</v>
      </c>
      <c r="AO506" t="s">
        <v>2052</v>
      </c>
      <c r="AP506" s="1">
        <v>46149.600949074076</v>
      </c>
      <c r="AQ506">
        <v>-1</v>
      </c>
      <c r="AR506" t="s">
        <v>2053</v>
      </c>
      <c r="AS506">
        <v>-1</v>
      </c>
      <c r="AT506">
        <v>-1</v>
      </c>
      <c r="AU506">
        <v>-1</v>
      </c>
      <c r="AV506">
        <v>-1</v>
      </c>
      <c r="AW506">
        <v>-1</v>
      </c>
      <c r="AX506" t="s">
        <v>224</v>
      </c>
      <c r="AY506">
        <v>-1</v>
      </c>
      <c r="AZ506">
        <v>2026</v>
      </c>
      <c r="BA506">
        <v>5</v>
      </c>
      <c r="BB506">
        <v>11</v>
      </c>
      <c r="BC506">
        <v>-1</v>
      </c>
      <c r="BD506" t="s">
        <v>225</v>
      </c>
      <c r="BE506">
        <v>-1</v>
      </c>
      <c r="BF506">
        <v>20001624094225</v>
      </c>
      <c r="BG506" t="s">
        <v>319</v>
      </c>
      <c r="BH506" t="s">
        <v>320</v>
      </c>
      <c r="BI506" t="s">
        <v>2054</v>
      </c>
      <c r="BJ506">
        <v>-1</v>
      </c>
      <c r="BK506">
        <v>-1</v>
      </c>
      <c r="BL506">
        <v>-1</v>
      </c>
      <c r="BM506" t="s">
        <v>229</v>
      </c>
      <c r="BN506" t="s">
        <v>230</v>
      </c>
      <c r="BO506" t="s">
        <v>2055</v>
      </c>
      <c r="BP506" t="s">
        <v>380</v>
      </c>
      <c r="BQ506">
        <v>2026</v>
      </c>
      <c r="BR506">
        <v>5</v>
      </c>
      <c r="BS506">
        <v>7</v>
      </c>
      <c r="BT506" s="1">
        <v>46153.424340277779</v>
      </c>
      <c r="BU506" t="s">
        <v>233</v>
      </c>
      <c r="BV506" s="2">
        <v>46153</v>
      </c>
      <c r="BW506" t="s">
        <v>234</v>
      </c>
      <c r="BX506" s="2">
        <v>46149</v>
      </c>
      <c r="BY506" s="2">
        <v>46153</v>
      </c>
      <c r="BZ506" t="s">
        <v>235</v>
      </c>
      <c r="CA506" t="s">
        <v>896</v>
      </c>
      <c r="CB506" t="s">
        <v>752</v>
      </c>
      <c r="CC506" t="s">
        <v>2056</v>
      </c>
      <c r="CD506" t="s">
        <v>2057</v>
      </c>
      <c r="CE506">
        <v>-1</v>
      </c>
      <c r="CF506" t="s">
        <v>899</v>
      </c>
      <c r="CG506" t="s">
        <v>756</v>
      </c>
      <c r="CH506" t="s">
        <v>242</v>
      </c>
      <c r="CI506">
        <v>46680282</v>
      </c>
      <c r="CJ506" t="s">
        <v>522</v>
      </c>
      <c r="CK506" t="s">
        <v>245</v>
      </c>
      <c r="CL506" t="s">
        <v>409</v>
      </c>
      <c r="CM506" t="s">
        <v>247</v>
      </c>
      <c r="CN506" t="s">
        <v>410</v>
      </c>
      <c r="CT506" t="s">
        <v>386</v>
      </c>
      <c r="CU506" t="s">
        <v>225</v>
      </c>
      <c r="CW506" t="s">
        <v>319</v>
      </c>
      <c r="CX506" t="s">
        <v>320</v>
      </c>
      <c r="DA506" t="s">
        <v>250</v>
      </c>
      <c r="DB506">
        <v>-1</v>
      </c>
      <c r="DF506" t="s">
        <v>251</v>
      </c>
      <c r="DJ506" t="s">
        <v>252</v>
      </c>
      <c r="DK506" t="s">
        <v>253</v>
      </c>
      <c r="DL506" t="s">
        <v>254</v>
      </c>
      <c r="DN506" t="s">
        <v>255</v>
      </c>
      <c r="DR506" t="s">
        <v>523</v>
      </c>
      <c r="DS506" t="s">
        <v>522</v>
      </c>
      <c r="DT506" t="s">
        <v>515</v>
      </c>
      <c r="DV506">
        <v>1</v>
      </c>
      <c r="DW506" t="s">
        <v>623</v>
      </c>
      <c r="ED506" s="2">
        <v>46153</v>
      </c>
      <c r="EE506" t="s">
        <v>900</v>
      </c>
      <c r="EF506">
        <v>16</v>
      </c>
      <c r="EP506" t="s">
        <v>258</v>
      </c>
      <c r="ES506" t="s">
        <v>2058</v>
      </c>
      <c r="FA506" t="s">
        <v>245</v>
      </c>
      <c r="FB506" t="s">
        <v>763</v>
      </c>
      <c r="FD506" t="s">
        <v>763</v>
      </c>
      <c r="FE506" t="s">
        <v>902</v>
      </c>
      <c r="FF506" t="s">
        <v>903</v>
      </c>
      <c r="FK506" t="s">
        <v>263</v>
      </c>
      <c r="FL506" t="s">
        <v>2059</v>
      </c>
      <c r="FN506" t="s">
        <v>410</v>
      </c>
      <c r="FO506" t="s">
        <v>414</v>
      </c>
      <c r="FR506">
        <v>94990</v>
      </c>
      <c r="GB506" t="s">
        <v>266</v>
      </c>
      <c r="GC506" t="s">
        <v>225</v>
      </c>
      <c r="GD506">
        <v>0</v>
      </c>
      <c r="GF506">
        <v>0</v>
      </c>
      <c r="GG506">
        <v>25423</v>
      </c>
      <c r="GI506">
        <v>94990</v>
      </c>
      <c r="GJ506">
        <v>0</v>
      </c>
      <c r="GL506">
        <v>0</v>
      </c>
      <c r="GM506">
        <v>113038</v>
      </c>
      <c r="GS506" t="s">
        <v>267</v>
      </c>
      <c r="GT506" s="2">
        <v>45045</v>
      </c>
      <c r="GU506" t="s">
        <v>268</v>
      </c>
      <c r="GV506" t="s">
        <v>335</v>
      </c>
      <c r="GW506" t="s">
        <v>394</v>
      </c>
      <c r="GZ506" t="s">
        <v>395</v>
      </c>
      <c r="HA506" t="s">
        <v>274</v>
      </c>
      <c r="HB506" t="s">
        <v>900</v>
      </c>
      <c r="HC506" t="s">
        <v>900</v>
      </c>
      <c r="HD506" t="s">
        <v>761</v>
      </c>
      <c r="HE506" t="s">
        <v>230</v>
      </c>
      <c r="HF506" t="s">
        <v>2060</v>
      </c>
      <c r="HR506" t="s">
        <v>278</v>
      </c>
      <c r="HV506">
        <v>94990</v>
      </c>
      <c r="HW506" t="s">
        <v>281</v>
      </c>
      <c r="HY506">
        <v>0</v>
      </c>
      <c r="HZ506">
        <v>0</v>
      </c>
      <c r="IA506" t="s">
        <v>281</v>
      </c>
      <c r="IB506" t="s">
        <v>281</v>
      </c>
      <c r="IE506" t="s">
        <v>283</v>
      </c>
      <c r="IF506" t="s">
        <v>283</v>
      </c>
      <c r="IG506" t="s">
        <v>283</v>
      </c>
      <c r="IH506" t="s">
        <v>284</v>
      </c>
      <c r="II506" t="s">
        <v>285</v>
      </c>
      <c r="IJ506" t="s">
        <v>286</v>
      </c>
      <c r="IK506" t="s">
        <v>278</v>
      </c>
      <c r="IL506" t="s">
        <v>346</v>
      </c>
      <c r="IM506" t="s">
        <v>288</v>
      </c>
      <c r="IN506" t="s">
        <v>289</v>
      </c>
      <c r="IP506" t="s">
        <v>290</v>
      </c>
      <c r="IQ506" t="s">
        <v>284</v>
      </c>
      <c r="IS506" t="s">
        <v>291</v>
      </c>
      <c r="IT506" t="s">
        <v>372</v>
      </c>
      <c r="IU506" t="s">
        <v>373</v>
      </c>
      <c r="IV506" t="s">
        <v>373</v>
      </c>
      <c r="IW506" t="s">
        <v>373</v>
      </c>
      <c r="IY506" t="s">
        <v>281</v>
      </c>
    </row>
    <row r="507" spans="1:259" x14ac:dyDescent="0.3">
      <c r="A507" s="14">
        <f>DAY(AVANZA[[#This Row],[FechaSeguimiento]])</f>
        <v>11</v>
      </c>
      <c r="B507" s="14">
        <f>MONTH(AVANZA[[#This Row],[FechaSeguimiento]])</f>
        <v>5</v>
      </c>
      <c r="C507"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507" t="str">
        <f>LOWER(IFERROR(VLOOKUP(AVANZA[[#This Row],[ID_Peticion]],CANCELADAS[#All],2,0),""))</f>
        <v/>
      </c>
      <c r="E507" t="str">
        <f>LOWER(IFERROR(VLOOKUP(AVANZA[[#This Row],[ID_Peticion]],CANCELADAS[#All],3,0),""))</f>
        <v/>
      </c>
      <c r="F507" t="str">
        <f>LOWER(IF(AVANZA[[#This Row],[CEDULA CLIENTE]]&lt;&gt;""," CC: " &amp; COUNTIFS(AVANZA[CEDULA CLIENTE],AVANZA[[#This Row],[CEDULA CLIENTE]]),"")&amp; IF(AVANZA[[#This Row],[Direccion]]&lt;&gt;""," DIR: " &amp; COUNTIFS(AVANZA[Direccion],AVANZA[[#This Row],[Direccion]]),""))</f>
        <v xml:space="preserve"> dir: 1</v>
      </c>
      <c r="G507" t="str">
        <f>IFERROR(VLOOKUP(AVANZA[[#This Row],[Cedula_Vendedor_Atis]],PLANTA[[#All],[CEDULA]:[LINEA]],3,0),"No Cruza")</f>
        <v>Marisol Avella</v>
      </c>
      <c r="H507" t="str">
        <f>IFERROR(VLOOKUP(AVANZA[[#This Row],[Cedula_Vendedor_Atis]],PLANTA[[#All],[CEDULA]:[LINEA]],4,0),"No Cruza")</f>
        <v>Fija</v>
      </c>
      <c r="I507" t="str">
        <f>LOWER(IF(AVANZA[[#This Row],[ATRIBUIBLE]]="",AVANZA[[#This Row],[Variable]],AVANZA[[#This Row],[ATRIBUIBLE]]))</f>
        <v>terminada</v>
      </c>
      <c r="J507" s="14">
        <f>IF(AVANZA[[#This Row],[Variable]]=AVANZA[[#Headers],[TERMINADA]],1,0)</f>
        <v>1</v>
      </c>
      <c r="K507" s="14">
        <f>IF(AVANZA[[#This Row],[Variable]]=AVANZA[[#Headers],[ANULADA]],1,0)</f>
        <v>0</v>
      </c>
      <c r="L507" s="14">
        <f>IF(AVANZA[[#This Row],[Variable]]=AVANZA[[#Headers],[PENDIENTE]],1,0)</f>
        <v>0</v>
      </c>
      <c r="M507" s="14">
        <f>IF(AVANZA[[#This Row],[ESTADO AGENDA]]="AGENDADA",1,0)</f>
        <v>0</v>
      </c>
      <c r="N507" s="14">
        <f>IF(AVANZA[[#This Row],[ESTADO AGENDA]]="PENDIENTE DE AGENDAR",1,0)</f>
        <v>0</v>
      </c>
      <c r="O507" s="14">
        <f>IF(AVANZA[[#This Row],[ESTADO AGENDA]]="SUSPENDIDA",1,0)</f>
        <v>0</v>
      </c>
      <c r="P507" t="str" cm="1">
        <f t="array" ref="P507">_xlfn.XLOOKUP(AVANZA[[#This Row],[Num_Agrupacion_Pet_Atis]],Tabla1[[#All],[Numero_de_actuacion]],Tabla1[[#All],[Estado_de_la_orden]],"",0)</f>
        <v/>
      </c>
      <c r="Q507" s="2" t="str" cm="1">
        <f t="array" ref="Q507">_xlfn.XLOOKUP(AVANZA[[#This Row],[Num_Agrupacion_Pet_Atis]],Tabla1[[#All],[Numero_de_actuacion]],Tabla1[[#All],[Fecha_de_la_cita]],"",0)</f>
        <v/>
      </c>
      <c r="R507" t="str" cm="1">
        <f t="array" ref="R507">_xlfn.XLOOKUP(AVANZA[[#This Row],[Num_Agrupacion_Pet_Atis]],Tabla1[[#All],[Numero_de_actuacion]],Tabla1[[#All],[Franja_horaria_de_la_cita]],"",0)</f>
        <v/>
      </c>
      <c r="S507" s="14" t="str">
        <f>IFERROR(DAY(AVANZA[[#This Row],[FECHA AGENDA]]),"")</f>
        <v/>
      </c>
      <c r="T507" s="14" t="str">
        <f>IFERROR(MONTH(AVANZA[[#This Row],[FECHA AGENDA]]),"")</f>
        <v/>
      </c>
      <c r="U507" t="str" cm="1">
        <f t="array" ref="U507">_xlfn.XLOOKUP(AVANZA[[#This Row],[Num_Agrupacion_Pet_Atis]],Tabla1[[#All],[Numero_de_actuacion]],Tabla1[[#All],[Motivo_de_suspension]],"",0)</f>
        <v/>
      </c>
      <c r="V507" s="2" t="str" cm="1">
        <f t="array" ref="V507">_xlfn.XLOOKUP(AVANZA[[#This Row],[Num_Agrupacion_Pet_Atis]],Tabla1[[#All],[Numero_de_actuacion]],Tabla1[[#All],[No_identificacion_cliente]],"",0)</f>
        <v/>
      </c>
      <c r="W507" s="2" t="str" cm="1">
        <f t="array" ref="W507">_xlfn.XLOOKUP(AVANZA[[#This Row],[Num_Agrupacion_Pet_Atis]],Tabla1[[#All],[Numero_de_actuacion]],Tabla1[[#All],[Movil_de_contacto]],"",0)</f>
        <v/>
      </c>
      <c r="X507" s="14">
        <f>IF(OR(AVANZA[[#This Row],[ESTADO LEG]]="Legalizada grabacion",AVANZA[[#This Row],[ESTADO LEG]]="Legalizada aut"),1,0)</f>
        <v>0</v>
      </c>
      <c r="Y507" s="14">
        <f>IF(OR(AVANZA[[#This Row],[ESTADO LEG]]="pdte legalizar",AVANZA[[#This Row],[ESTADO LEG]]="No cruza"),1,0)</f>
        <v>1</v>
      </c>
      <c r="Z507" t="str" cm="1">
        <f t="array" ref="Z507">IF(AVANZA[[#This Row],[Variable]]="Terminada",LOWER(_xlfn.XLOOKUP(AVANZA[[#This Row],[ID_Peticion]],Tabla6[[#All],[NUM_PETICION]],Tabla6[[#All],[ESTADO_LEG]],"NO CRUZA",0)),AVANZA[[#This Row],[Variable]])</f>
        <v>pdte legalizar</v>
      </c>
      <c r="AA507" cm="1">
        <f t="array" ref="AA507">_xlfn.XLOOKUP(AVANZA[[#This Row],[ID_Peticion]],Tabla6[[#All],[NUM_PETICION]],Tabla6[[#All],[DIF_DIAS]],"",0)</f>
        <v>2</v>
      </c>
      <c r="AB507" s="2" cm="1">
        <f t="array" ref="AB507">IFERROR(_xlfn.XLOOKUP(AVANZA[[#This Row],[ID_Peticion]],Tabla6[[#All],[NUM_PETICION]],Tabla6[[#All],[FEC_LEGAL]],"",0),"")</f>
        <v>0</v>
      </c>
      <c r="AC507" s="14">
        <f ca="1">IF(AVANZA[[#This Row],[FECHA LEG]]&lt;&gt;0,IFERROR(AVANZA[[#This Row],[FECHA LEG]]-AVANZA[[#This Row],[FechaIniEstadoSubPetAtis]],0),TODAY()-AVANZA[[#This Row],[FechaIniEstadoSubPetAtis]])</f>
        <v>6</v>
      </c>
      <c r="AD507" s="35" t="str">
        <f ca="1">IF(AVANZA[[#This Row],[FINAL Vs LG]]&lt;&gt;0,IF(AVANZA[[#This Row],[FINAL Vs LG]]&lt;7.1,"100%",IF(AND(AVANZA[[#This Row],[FINAL Vs LG]]&gt;7.1,AVANZA[[#This Row],[FINAL Vs LG]]&lt;11.1),"50%","0%")),0)</f>
        <v>100%</v>
      </c>
      <c r="AE507" s="14">
        <f ca="1">VLOOKUP(DAY(TODAY()),BACK!F:G,2,0)</f>
        <v>14</v>
      </c>
      <c r="AF507" s="14">
        <f>BACK!$I$2</f>
        <v>24</v>
      </c>
      <c r="AG507" s="14">
        <f>IF(AVANZA[[#This Row],[Oferta_empaquetada_comisiones]]="SI",1,0)</f>
        <v>0</v>
      </c>
      <c r="AH507" s="36">
        <f>IF(AVANZA[[#This Row],[Variable]]="TERMINADA",IFERROR(VLOOKUP(AVANZA[[#This Row],[SUPERVISOR]],Tabla2[#All],4,0),0),)</f>
        <v>3.5</v>
      </c>
      <c r="AI507" s="14">
        <f>IF(AVANZA[[#This Row],[Producto]]="BA",1,0)</f>
        <v>1</v>
      </c>
      <c r="AJ507" s="14">
        <f>IF(AVANZA[[#This Row],[Producto]]="DUO",1,0)</f>
        <v>0</v>
      </c>
      <c r="AK507" s="14">
        <f>IF(AVANZA[[#This Row],[Producto]]="TRIO",1,0)</f>
        <v>0</v>
      </c>
      <c r="AL507" t="s">
        <v>870</v>
      </c>
      <c r="AM507">
        <v>-1</v>
      </c>
      <c r="AN507">
        <v>-1</v>
      </c>
      <c r="AO507" t="s">
        <v>2061</v>
      </c>
      <c r="AP507" s="1">
        <v>46150.7655787037</v>
      </c>
      <c r="AQ507">
        <v>-1</v>
      </c>
      <c r="AR507" t="s">
        <v>2062</v>
      </c>
      <c r="AS507">
        <v>-1</v>
      </c>
      <c r="AT507">
        <v>-1</v>
      </c>
      <c r="AU507">
        <v>-1</v>
      </c>
      <c r="AV507">
        <v>-1</v>
      </c>
      <c r="AW507">
        <v>-1</v>
      </c>
      <c r="AX507" t="s">
        <v>224</v>
      </c>
      <c r="AY507">
        <v>-1</v>
      </c>
      <c r="AZ507">
        <v>2026</v>
      </c>
      <c r="BA507">
        <v>5</v>
      </c>
      <c r="BB507">
        <v>11</v>
      </c>
      <c r="BC507">
        <v>-1</v>
      </c>
      <c r="BD507" t="s">
        <v>225</v>
      </c>
      <c r="BE507">
        <v>-1</v>
      </c>
      <c r="BF507">
        <v>20001624678105</v>
      </c>
      <c r="BG507" t="s">
        <v>1477</v>
      </c>
      <c r="BH507" t="s">
        <v>1478</v>
      </c>
      <c r="BI507" t="s">
        <v>2063</v>
      </c>
      <c r="BJ507">
        <v>-1</v>
      </c>
      <c r="BK507">
        <v>-1</v>
      </c>
      <c r="BL507">
        <v>-1</v>
      </c>
      <c r="BM507" t="s">
        <v>229</v>
      </c>
      <c r="BN507" t="s">
        <v>230</v>
      </c>
      <c r="BO507" t="s">
        <v>2064</v>
      </c>
      <c r="BP507" t="s">
        <v>380</v>
      </c>
      <c r="BQ507">
        <v>2026</v>
      </c>
      <c r="BR507">
        <v>5</v>
      </c>
      <c r="BS507">
        <v>8</v>
      </c>
      <c r="BT507" s="1">
        <v>46153.416006944448</v>
      </c>
      <c r="BU507" t="s">
        <v>233</v>
      </c>
      <c r="BV507" s="2">
        <v>46153</v>
      </c>
      <c r="BW507" t="s">
        <v>234</v>
      </c>
      <c r="BX507" s="2">
        <v>46151</v>
      </c>
      <c r="BY507" s="2">
        <v>46153</v>
      </c>
      <c r="BZ507" t="s">
        <v>235</v>
      </c>
      <c r="CA507" t="s">
        <v>297</v>
      </c>
      <c r="CB507" t="s">
        <v>297</v>
      </c>
      <c r="CC507" t="s">
        <v>2065</v>
      </c>
      <c r="CD507" t="s">
        <v>2066</v>
      </c>
      <c r="CE507">
        <v>-1</v>
      </c>
      <c r="CF507" t="s">
        <v>300</v>
      </c>
      <c r="CG507" t="s">
        <v>301</v>
      </c>
      <c r="CH507" t="s">
        <v>242</v>
      </c>
      <c r="CI507">
        <v>1015443152</v>
      </c>
      <c r="CJ507" t="s">
        <v>877</v>
      </c>
      <c r="CK507" t="s">
        <v>245</v>
      </c>
      <c r="CL507" t="s">
        <v>409</v>
      </c>
      <c r="CM507" t="s">
        <v>247</v>
      </c>
      <c r="CN507" t="s">
        <v>410</v>
      </c>
      <c r="CT507" t="s">
        <v>304</v>
      </c>
      <c r="CU507" t="s">
        <v>225</v>
      </c>
      <c r="CW507" t="s">
        <v>1477</v>
      </c>
      <c r="CX507" t="s">
        <v>1478</v>
      </c>
      <c r="DA507" t="s">
        <v>250</v>
      </c>
      <c r="DB507">
        <v>-1</v>
      </c>
      <c r="DF507" t="s">
        <v>251</v>
      </c>
      <c r="DJ507" t="s">
        <v>252</v>
      </c>
      <c r="DK507" t="s">
        <v>253</v>
      </c>
      <c r="DL507" t="s">
        <v>254</v>
      </c>
      <c r="DN507" t="s">
        <v>255</v>
      </c>
      <c r="DR507" t="s">
        <v>878</v>
      </c>
      <c r="DS507" t="s">
        <v>877</v>
      </c>
      <c r="DT507" t="s">
        <v>870</v>
      </c>
      <c r="DV507">
        <v>1</v>
      </c>
      <c r="DW507" t="s">
        <v>283</v>
      </c>
      <c r="ED507" s="2">
        <v>46153</v>
      </c>
      <c r="EE507" t="s">
        <v>343</v>
      </c>
      <c r="EF507">
        <v>16</v>
      </c>
      <c r="EP507" t="s">
        <v>258</v>
      </c>
      <c r="ES507" t="s">
        <v>1430</v>
      </c>
      <c r="FA507" t="s">
        <v>245</v>
      </c>
      <c r="FB507" t="s">
        <v>308</v>
      </c>
      <c r="FD507" t="s">
        <v>308</v>
      </c>
      <c r="FE507" t="s">
        <v>309</v>
      </c>
      <c r="FF507" t="s">
        <v>309</v>
      </c>
      <c r="FK507" t="s">
        <v>263</v>
      </c>
      <c r="FL507" t="s">
        <v>2067</v>
      </c>
      <c r="FN507" t="s">
        <v>410</v>
      </c>
      <c r="FO507" t="s">
        <v>414</v>
      </c>
      <c r="FR507">
        <v>101026</v>
      </c>
      <c r="GB507" t="s">
        <v>266</v>
      </c>
      <c r="GC507" t="s">
        <v>225</v>
      </c>
      <c r="GD507">
        <v>0</v>
      </c>
      <c r="GF507">
        <v>0</v>
      </c>
      <c r="GG507">
        <v>25334</v>
      </c>
      <c r="GI507">
        <v>101026</v>
      </c>
      <c r="GJ507">
        <v>0</v>
      </c>
      <c r="GL507">
        <v>0</v>
      </c>
      <c r="GM507">
        <v>120220</v>
      </c>
      <c r="GS507" t="s">
        <v>267</v>
      </c>
      <c r="GT507" s="2">
        <v>44895</v>
      </c>
      <c r="GU507" t="s">
        <v>268</v>
      </c>
      <c r="GW507" t="s">
        <v>394</v>
      </c>
      <c r="GZ507" t="s">
        <v>395</v>
      </c>
      <c r="HA507" t="s">
        <v>274</v>
      </c>
      <c r="HB507" t="s">
        <v>592</v>
      </c>
      <c r="HC507" t="s">
        <v>592</v>
      </c>
      <c r="HD507" t="s">
        <v>385</v>
      </c>
      <c r="HE507" t="s">
        <v>230</v>
      </c>
      <c r="HF507" t="s">
        <v>1432</v>
      </c>
      <c r="HR507" t="s">
        <v>278</v>
      </c>
      <c r="HV507">
        <v>103900</v>
      </c>
      <c r="HW507" t="s">
        <v>279</v>
      </c>
      <c r="HX507" t="s">
        <v>570</v>
      </c>
      <c r="HY507">
        <v>101043.66800000001</v>
      </c>
      <c r="HZ507">
        <v>17.667999999999999</v>
      </c>
      <c r="IA507" t="s">
        <v>279</v>
      </c>
      <c r="IB507" t="s">
        <v>281</v>
      </c>
      <c r="IE507" t="s">
        <v>283</v>
      </c>
      <c r="IF507" t="s">
        <v>283</v>
      </c>
      <c r="IG507" t="s">
        <v>283</v>
      </c>
      <c r="IH507" t="s">
        <v>284</v>
      </c>
      <c r="II507" t="s">
        <v>285</v>
      </c>
      <c r="IJ507" t="s">
        <v>286</v>
      </c>
      <c r="IK507" t="s">
        <v>278</v>
      </c>
      <c r="IL507" t="s">
        <v>346</v>
      </c>
      <c r="IM507" t="s">
        <v>288</v>
      </c>
      <c r="IN507" t="s">
        <v>289</v>
      </c>
      <c r="IO507" t="s">
        <v>2068</v>
      </c>
      <c r="IP507" t="s">
        <v>290</v>
      </c>
      <c r="IQ507" t="s">
        <v>284</v>
      </c>
      <c r="IS507" t="s">
        <v>291</v>
      </c>
      <c r="IT507" t="s">
        <v>561</v>
      </c>
      <c r="IY507" t="s">
        <v>281</v>
      </c>
    </row>
    <row r="508" spans="1:259" x14ac:dyDescent="0.3">
      <c r="A508" s="14">
        <f>DAY(AVANZA[[#This Row],[FechaSeguimiento]])</f>
        <v>11</v>
      </c>
      <c r="B508" s="14">
        <f>MONTH(AVANZA[[#This Row],[FechaSeguimiento]])</f>
        <v>5</v>
      </c>
      <c r="C508"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508" t="str">
        <f>LOWER(IFERROR(VLOOKUP(AVANZA[[#This Row],[ID_Peticion]],CANCELADAS[#All],2,0),""))</f>
        <v/>
      </c>
      <c r="E508" t="str">
        <f>LOWER(IFERROR(VLOOKUP(AVANZA[[#This Row],[ID_Peticion]],CANCELADAS[#All],3,0),""))</f>
        <v/>
      </c>
      <c r="F508" t="str">
        <f>LOWER(IF(AVANZA[[#This Row],[CEDULA CLIENTE]]&lt;&gt;""," CC: " &amp; COUNTIFS(AVANZA[CEDULA CLIENTE],AVANZA[[#This Row],[CEDULA CLIENTE]]),"")&amp; IF(AVANZA[[#This Row],[Direccion]]&lt;&gt;""," DIR: " &amp; COUNTIFS(AVANZA[Direccion],AVANZA[[#This Row],[Direccion]]),""))</f>
        <v xml:space="preserve"> dir: 1</v>
      </c>
      <c r="G508" t="str">
        <f>IFERROR(VLOOKUP(AVANZA[[#This Row],[Cedula_Vendedor_Atis]],PLANTA[[#All],[CEDULA]:[LINEA]],3,0),"No Cruza")</f>
        <v>Marisol Avella</v>
      </c>
      <c r="H508" t="str">
        <f>IFERROR(VLOOKUP(AVANZA[[#This Row],[Cedula_Vendedor_Atis]],PLANTA[[#All],[CEDULA]:[LINEA]],4,0),"No Cruza")</f>
        <v>Fija</v>
      </c>
      <c r="I508" t="str">
        <f>LOWER(IF(AVANZA[[#This Row],[ATRIBUIBLE]]="",AVANZA[[#This Row],[Variable]],AVANZA[[#This Row],[ATRIBUIBLE]]))</f>
        <v>terminada</v>
      </c>
      <c r="J508" s="14">
        <f>IF(AVANZA[[#This Row],[Variable]]=AVANZA[[#Headers],[TERMINADA]],1,0)</f>
        <v>1</v>
      </c>
      <c r="K508" s="14">
        <f>IF(AVANZA[[#This Row],[Variable]]=AVANZA[[#Headers],[ANULADA]],1,0)</f>
        <v>0</v>
      </c>
      <c r="L508" s="14">
        <f>IF(AVANZA[[#This Row],[Variable]]=AVANZA[[#Headers],[PENDIENTE]],1,0)</f>
        <v>0</v>
      </c>
      <c r="M508" s="14">
        <f>IF(AVANZA[[#This Row],[ESTADO AGENDA]]="AGENDADA",1,0)</f>
        <v>0</v>
      </c>
      <c r="N508" s="14">
        <f>IF(AVANZA[[#This Row],[ESTADO AGENDA]]="PENDIENTE DE AGENDAR",1,0)</f>
        <v>0</v>
      </c>
      <c r="O508" s="14">
        <f>IF(AVANZA[[#This Row],[ESTADO AGENDA]]="SUSPENDIDA",1,0)</f>
        <v>0</v>
      </c>
      <c r="P508" t="str" cm="1">
        <f t="array" ref="P508">_xlfn.XLOOKUP(AVANZA[[#This Row],[Num_Agrupacion_Pet_Atis]],Tabla1[[#All],[Numero_de_actuacion]],Tabla1[[#All],[Estado_de_la_orden]],"",0)</f>
        <v/>
      </c>
      <c r="Q508" s="2" t="str" cm="1">
        <f t="array" ref="Q508">_xlfn.XLOOKUP(AVANZA[[#This Row],[Num_Agrupacion_Pet_Atis]],Tabla1[[#All],[Numero_de_actuacion]],Tabla1[[#All],[Fecha_de_la_cita]],"",0)</f>
        <v/>
      </c>
      <c r="R508" t="str" cm="1">
        <f t="array" ref="R508">_xlfn.XLOOKUP(AVANZA[[#This Row],[Num_Agrupacion_Pet_Atis]],Tabla1[[#All],[Numero_de_actuacion]],Tabla1[[#All],[Franja_horaria_de_la_cita]],"",0)</f>
        <v/>
      </c>
      <c r="S508" s="14" t="str">
        <f>IFERROR(DAY(AVANZA[[#This Row],[FECHA AGENDA]]),"")</f>
        <v/>
      </c>
      <c r="T508" s="14" t="str">
        <f>IFERROR(MONTH(AVANZA[[#This Row],[FECHA AGENDA]]),"")</f>
        <v/>
      </c>
      <c r="U508" t="str" cm="1">
        <f t="array" ref="U508">_xlfn.XLOOKUP(AVANZA[[#This Row],[Num_Agrupacion_Pet_Atis]],Tabla1[[#All],[Numero_de_actuacion]],Tabla1[[#All],[Motivo_de_suspension]],"",0)</f>
        <v/>
      </c>
      <c r="V508" s="2" t="str" cm="1">
        <f t="array" ref="V508">_xlfn.XLOOKUP(AVANZA[[#This Row],[Num_Agrupacion_Pet_Atis]],Tabla1[[#All],[Numero_de_actuacion]],Tabla1[[#All],[No_identificacion_cliente]],"",0)</f>
        <v/>
      </c>
      <c r="W508" s="2" t="str" cm="1">
        <f t="array" ref="W508">_xlfn.XLOOKUP(AVANZA[[#This Row],[Num_Agrupacion_Pet_Atis]],Tabla1[[#All],[Numero_de_actuacion]],Tabla1[[#All],[Movil_de_contacto]],"",0)</f>
        <v/>
      </c>
      <c r="X508" s="14">
        <f>IF(OR(AVANZA[[#This Row],[ESTADO LEG]]="Legalizada grabacion",AVANZA[[#This Row],[ESTADO LEG]]="Legalizada aut"),1,0)</f>
        <v>0</v>
      </c>
      <c r="Y508" s="14">
        <f>IF(OR(AVANZA[[#This Row],[ESTADO LEG]]="pdte legalizar",AVANZA[[#This Row],[ESTADO LEG]]="No cruza"),1,0)</f>
        <v>1</v>
      </c>
      <c r="Z508" t="str" cm="1">
        <f t="array" ref="Z508">IF(AVANZA[[#This Row],[Variable]]="Terminada",LOWER(_xlfn.XLOOKUP(AVANZA[[#This Row],[ID_Peticion]],Tabla6[[#All],[NUM_PETICION]],Tabla6[[#All],[ESTADO_LEG]],"NO CRUZA",0)),AVANZA[[#This Row],[Variable]])</f>
        <v>pdte legalizar</v>
      </c>
      <c r="AA508" cm="1">
        <f t="array" ref="AA508">_xlfn.XLOOKUP(AVANZA[[#This Row],[ID_Peticion]],Tabla6[[#All],[NUM_PETICION]],Tabla6[[#All],[DIF_DIAS]],"",0)</f>
        <v>2</v>
      </c>
      <c r="AB508" s="2" cm="1">
        <f t="array" ref="AB508">IFERROR(_xlfn.XLOOKUP(AVANZA[[#This Row],[ID_Peticion]],Tabla6[[#All],[NUM_PETICION]],Tabla6[[#All],[FEC_LEGAL]],"",0),"")</f>
        <v>0</v>
      </c>
      <c r="AC508" s="14">
        <f ca="1">IF(AVANZA[[#This Row],[FECHA LEG]]&lt;&gt;0,IFERROR(AVANZA[[#This Row],[FECHA LEG]]-AVANZA[[#This Row],[FechaIniEstadoSubPetAtis]],0),TODAY()-AVANZA[[#This Row],[FechaIniEstadoSubPetAtis]])</f>
        <v>6</v>
      </c>
      <c r="AD508" s="35" t="str">
        <f ca="1">IF(AVANZA[[#This Row],[FINAL Vs LG]]&lt;&gt;0,IF(AVANZA[[#This Row],[FINAL Vs LG]]&lt;7.1,"100%",IF(AND(AVANZA[[#This Row],[FINAL Vs LG]]&gt;7.1,AVANZA[[#This Row],[FINAL Vs LG]]&lt;11.1),"50%","0%")),0)</f>
        <v>100%</v>
      </c>
      <c r="AE508" s="14">
        <f ca="1">VLOOKUP(DAY(TODAY()),BACK!F:G,2,0)</f>
        <v>14</v>
      </c>
      <c r="AF508" s="14">
        <f>BACK!$I$2</f>
        <v>24</v>
      </c>
      <c r="AG508" s="14">
        <f>IF(AVANZA[[#This Row],[Oferta_empaquetada_comisiones]]="SI",1,0)</f>
        <v>0</v>
      </c>
      <c r="AH508" s="36">
        <f>IF(AVANZA[[#This Row],[Variable]]="TERMINADA",IFERROR(VLOOKUP(AVANZA[[#This Row],[SUPERVISOR]],Tabla2[#All],4,0),0),)</f>
        <v>3.5</v>
      </c>
      <c r="AI508" s="14">
        <f>IF(AVANZA[[#This Row],[Producto]]="BA",1,0)</f>
        <v>0</v>
      </c>
      <c r="AJ508" s="14">
        <f>IF(AVANZA[[#This Row],[Producto]]="DUO",1,0)</f>
        <v>0</v>
      </c>
      <c r="AK508" s="14">
        <f>IF(AVANZA[[#This Row],[Producto]]="TRIO",1,0)</f>
        <v>1</v>
      </c>
      <c r="AL508" t="s">
        <v>746</v>
      </c>
      <c r="AM508">
        <v>-1</v>
      </c>
      <c r="AN508">
        <v>-1</v>
      </c>
      <c r="AO508" t="s">
        <v>2069</v>
      </c>
      <c r="AP508" s="1">
        <v>46152.426412037035</v>
      </c>
      <c r="AQ508">
        <v>-1</v>
      </c>
      <c r="AR508" t="s">
        <v>2070</v>
      </c>
      <c r="AS508">
        <v>-1</v>
      </c>
      <c r="AT508">
        <v>-1</v>
      </c>
      <c r="AU508">
        <v>-1</v>
      </c>
      <c r="AV508">
        <v>-1</v>
      </c>
      <c r="AW508">
        <v>-1</v>
      </c>
      <c r="AX508" t="s">
        <v>224</v>
      </c>
      <c r="AY508">
        <v>-1</v>
      </c>
      <c r="AZ508">
        <v>2026</v>
      </c>
      <c r="BA508">
        <v>5</v>
      </c>
      <c r="BB508">
        <v>11</v>
      </c>
      <c r="BC508">
        <v>-1</v>
      </c>
      <c r="BD508" t="s">
        <v>225</v>
      </c>
      <c r="BE508">
        <v>-1</v>
      </c>
      <c r="BF508">
        <v>20001624991097</v>
      </c>
      <c r="BG508" t="s">
        <v>376</v>
      </c>
      <c r="BH508" t="s">
        <v>377</v>
      </c>
      <c r="BI508" t="s">
        <v>2071</v>
      </c>
      <c r="BJ508">
        <v>-1</v>
      </c>
      <c r="BK508">
        <v>-1</v>
      </c>
      <c r="BL508">
        <v>-1</v>
      </c>
      <c r="BM508" t="s">
        <v>229</v>
      </c>
      <c r="BN508" t="s">
        <v>230</v>
      </c>
      <c r="BO508" t="s">
        <v>2072</v>
      </c>
      <c r="BP508" t="s">
        <v>380</v>
      </c>
      <c r="BQ508">
        <v>2026</v>
      </c>
      <c r="BR508">
        <v>5</v>
      </c>
      <c r="BS508">
        <v>10</v>
      </c>
      <c r="BT508" s="1">
        <v>46153.755428240744</v>
      </c>
      <c r="BU508" t="s">
        <v>233</v>
      </c>
      <c r="BV508" s="2">
        <v>46153</v>
      </c>
      <c r="BW508" t="s">
        <v>234</v>
      </c>
      <c r="BX508" s="2">
        <v>46152</v>
      </c>
      <c r="BY508" s="2">
        <v>46153</v>
      </c>
      <c r="BZ508" t="s">
        <v>235</v>
      </c>
      <c r="CA508" t="s">
        <v>297</v>
      </c>
      <c r="CB508" t="s">
        <v>297</v>
      </c>
      <c r="CC508" t="s">
        <v>2073</v>
      </c>
      <c r="CD508" t="s">
        <v>2074</v>
      </c>
      <c r="CE508">
        <v>-1</v>
      </c>
      <c r="CF508" t="s">
        <v>300</v>
      </c>
      <c r="CG508" t="s">
        <v>301</v>
      </c>
      <c r="CH508" t="s">
        <v>242</v>
      </c>
      <c r="CI508">
        <v>1000857923</v>
      </c>
      <c r="CJ508" t="s">
        <v>759</v>
      </c>
      <c r="CK508" t="s">
        <v>245</v>
      </c>
      <c r="CL508" t="s">
        <v>246</v>
      </c>
      <c r="CM508" t="s">
        <v>247</v>
      </c>
      <c r="CN508" t="s">
        <v>359</v>
      </c>
      <c r="CT508" t="s">
        <v>304</v>
      </c>
      <c r="CU508" t="s">
        <v>387</v>
      </c>
      <c r="CW508" t="s">
        <v>388</v>
      </c>
      <c r="CX508" t="s">
        <v>389</v>
      </c>
      <c r="DA508" t="s">
        <v>250</v>
      </c>
      <c r="DB508">
        <v>-1</v>
      </c>
      <c r="DF508" t="s">
        <v>251</v>
      </c>
      <c r="DJ508" t="s">
        <v>252</v>
      </c>
      <c r="DK508" t="s">
        <v>253</v>
      </c>
      <c r="DL508" t="s">
        <v>253</v>
      </c>
      <c r="DN508" t="s">
        <v>390</v>
      </c>
      <c r="DR508" t="s">
        <v>760</v>
      </c>
      <c r="DS508" t="s">
        <v>759</v>
      </c>
      <c r="DT508" t="s">
        <v>758</v>
      </c>
      <c r="DV508">
        <v>1</v>
      </c>
      <c r="DW508" t="s">
        <v>283</v>
      </c>
      <c r="ED508" s="2">
        <v>46153</v>
      </c>
      <c r="EE508" t="s">
        <v>343</v>
      </c>
      <c r="EF508">
        <v>16</v>
      </c>
      <c r="EP508" t="s">
        <v>258</v>
      </c>
      <c r="ES508" t="s">
        <v>2075</v>
      </c>
      <c r="EZ508" t="s">
        <v>2076</v>
      </c>
      <c r="FA508" t="s">
        <v>245</v>
      </c>
      <c r="FB508" t="s">
        <v>308</v>
      </c>
      <c r="FD508" t="s">
        <v>308</v>
      </c>
      <c r="FE508" t="s">
        <v>309</v>
      </c>
      <c r="FF508" t="s">
        <v>309</v>
      </c>
      <c r="FK508" t="s">
        <v>263</v>
      </c>
      <c r="FL508" t="s">
        <v>2077</v>
      </c>
      <c r="FN508" t="s">
        <v>359</v>
      </c>
      <c r="FO508" t="s">
        <v>366</v>
      </c>
      <c r="FR508">
        <v>126994</v>
      </c>
      <c r="GB508" t="s">
        <v>266</v>
      </c>
      <c r="GC508" t="s">
        <v>387</v>
      </c>
      <c r="GD508">
        <v>25016</v>
      </c>
      <c r="GF508">
        <v>2353</v>
      </c>
      <c r="GG508">
        <v>25424</v>
      </c>
      <c r="GI508">
        <v>100314</v>
      </c>
      <c r="GJ508">
        <v>25242</v>
      </c>
      <c r="GL508">
        <v>24327</v>
      </c>
      <c r="GM508">
        <v>151122</v>
      </c>
      <c r="GS508" t="s">
        <v>267</v>
      </c>
      <c r="GT508" s="2">
        <v>44500</v>
      </c>
      <c r="GU508" t="s">
        <v>268</v>
      </c>
      <c r="GV508" t="s">
        <v>269</v>
      </c>
      <c r="GW508" t="s">
        <v>394</v>
      </c>
      <c r="GZ508" t="s">
        <v>395</v>
      </c>
      <c r="HA508" t="s">
        <v>336</v>
      </c>
      <c r="HC508" t="s">
        <v>337</v>
      </c>
      <c r="HE508" t="s">
        <v>230</v>
      </c>
      <c r="HF508" t="s">
        <v>2078</v>
      </c>
      <c r="HR508" t="s">
        <v>278</v>
      </c>
      <c r="HV508">
        <v>131990</v>
      </c>
      <c r="HW508" t="s">
        <v>281</v>
      </c>
      <c r="HY508">
        <v>0</v>
      </c>
      <c r="HZ508">
        <v>0</v>
      </c>
      <c r="IA508" t="s">
        <v>281</v>
      </c>
      <c r="IB508" t="s">
        <v>281</v>
      </c>
      <c r="IE508" t="s">
        <v>283</v>
      </c>
      <c r="IF508" t="s">
        <v>283</v>
      </c>
      <c r="IG508" t="s">
        <v>283</v>
      </c>
      <c r="IH508" t="s">
        <v>284</v>
      </c>
      <c r="II508" t="s">
        <v>285</v>
      </c>
      <c r="IJ508" t="s">
        <v>286</v>
      </c>
      <c r="IK508" t="s">
        <v>278</v>
      </c>
      <c r="IL508" t="s">
        <v>287</v>
      </c>
      <c r="IM508" t="s">
        <v>288</v>
      </c>
      <c r="IN508" t="s">
        <v>289</v>
      </c>
      <c r="IO508" t="s">
        <v>2079</v>
      </c>
      <c r="IP508" t="s">
        <v>290</v>
      </c>
      <c r="IQ508" t="s">
        <v>284</v>
      </c>
      <c r="IS508" t="s">
        <v>291</v>
      </c>
      <c r="IT508" t="s">
        <v>287</v>
      </c>
      <c r="IY508" t="s">
        <v>281</v>
      </c>
    </row>
    <row r="509" spans="1:259" x14ac:dyDescent="0.3">
      <c r="A509" s="14">
        <f>DAY(AVANZA[[#This Row],[FechaSeguimiento]])</f>
        <v>11</v>
      </c>
      <c r="B509" s="14">
        <f>MONTH(AVANZA[[#This Row],[FechaSeguimiento]])</f>
        <v>5</v>
      </c>
      <c r="C509"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509" t="str">
        <f>LOWER(IFERROR(VLOOKUP(AVANZA[[#This Row],[ID_Peticion]],CANCELADAS[#All],2,0),""))</f>
        <v/>
      </c>
      <c r="E509" t="str">
        <f>LOWER(IFERROR(VLOOKUP(AVANZA[[#This Row],[ID_Peticion]],CANCELADAS[#All],3,0),""))</f>
        <v/>
      </c>
      <c r="F509" t="str">
        <f>LOWER(IF(AVANZA[[#This Row],[CEDULA CLIENTE]]&lt;&gt;""," CC: " &amp; COUNTIFS(AVANZA[CEDULA CLIENTE],AVANZA[[#This Row],[CEDULA CLIENTE]]),"")&amp; IF(AVANZA[[#This Row],[Direccion]]&lt;&gt;""," DIR: " &amp; COUNTIFS(AVANZA[Direccion],AVANZA[[#This Row],[Direccion]]),""))</f>
        <v xml:space="preserve"> dir: 1</v>
      </c>
      <c r="G509" t="str">
        <f>IFERROR(VLOOKUP(AVANZA[[#This Row],[Cedula_Vendedor_Atis]],PLANTA[[#All],[CEDULA]:[LINEA]],3,0),"No Cruza")</f>
        <v>Marisol Avella</v>
      </c>
      <c r="H509" t="str">
        <f>IFERROR(VLOOKUP(AVANZA[[#This Row],[Cedula_Vendedor_Atis]],PLANTA[[#All],[CEDULA]:[LINEA]],4,0),"No Cruza")</f>
        <v>Fija</v>
      </c>
      <c r="I509" t="str">
        <f>LOWER(IF(AVANZA[[#This Row],[ATRIBUIBLE]]="",AVANZA[[#This Row],[Variable]],AVANZA[[#This Row],[ATRIBUIBLE]]))</f>
        <v>terminada</v>
      </c>
      <c r="J509" s="14">
        <f>IF(AVANZA[[#This Row],[Variable]]=AVANZA[[#Headers],[TERMINADA]],1,0)</f>
        <v>1</v>
      </c>
      <c r="K509" s="14">
        <f>IF(AVANZA[[#This Row],[Variable]]=AVANZA[[#Headers],[ANULADA]],1,0)</f>
        <v>0</v>
      </c>
      <c r="L509" s="14">
        <f>IF(AVANZA[[#This Row],[Variable]]=AVANZA[[#Headers],[PENDIENTE]],1,0)</f>
        <v>0</v>
      </c>
      <c r="M509" s="14">
        <f>IF(AVANZA[[#This Row],[ESTADO AGENDA]]="AGENDADA",1,0)</f>
        <v>0</v>
      </c>
      <c r="N509" s="14">
        <f>IF(AVANZA[[#This Row],[ESTADO AGENDA]]="PENDIENTE DE AGENDAR",1,0)</f>
        <v>0</v>
      </c>
      <c r="O509" s="14">
        <f>IF(AVANZA[[#This Row],[ESTADO AGENDA]]="SUSPENDIDA",1,0)</f>
        <v>0</v>
      </c>
      <c r="P509" t="str" cm="1">
        <f t="array" ref="P509">_xlfn.XLOOKUP(AVANZA[[#This Row],[Num_Agrupacion_Pet_Atis]],Tabla1[[#All],[Numero_de_actuacion]],Tabla1[[#All],[Estado_de_la_orden]],"",0)</f>
        <v/>
      </c>
      <c r="Q509" s="2" t="str" cm="1">
        <f t="array" ref="Q509">_xlfn.XLOOKUP(AVANZA[[#This Row],[Num_Agrupacion_Pet_Atis]],Tabla1[[#All],[Numero_de_actuacion]],Tabla1[[#All],[Fecha_de_la_cita]],"",0)</f>
        <v/>
      </c>
      <c r="R509" t="str" cm="1">
        <f t="array" ref="R509">_xlfn.XLOOKUP(AVANZA[[#This Row],[Num_Agrupacion_Pet_Atis]],Tabla1[[#All],[Numero_de_actuacion]],Tabla1[[#All],[Franja_horaria_de_la_cita]],"",0)</f>
        <v/>
      </c>
      <c r="S509" s="14" t="str">
        <f>IFERROR(DAY(AVANZA[[#This Row],[FECHA AGENDA]]),"")</f>
        <v/>
      </c>
      <c r="T509" s="14" t="str">
        <f>IFERROR(MONTH(AVANZA[[#This Row],[FECHA AGENDA]]),"")</f>
        <v/>
      </c>
      <c r="U509" t="str" cm="1">
        <f t="array" ref="U509">_xlfn.XLOOKUP(AVANZA[[#This Row],[Num_Agrupacion_Pet_Atis]],Tabla1[[#All],[Numero_de_actuacion]],Tabla1[[#All],[Motivo_de_suspension]],"",0)</f>
        <v/>
      </c>
      <c r="V509" s="2" t="str" cm="1">
        <f t="array" ref="V509">_xlfn.XLOOKUP(AVANZA[[#This Row],[Num_Agrupacion_Pet_Atis]],Tabla1[[#All],[Numero_de_actuacion]],Tabla1[[#All],[No_identificacion_cliente]],"",0)</f>
        <v/>
      </c>
      <c r="W509" s="2" t="str" cm="1">
        <f t="array" ref="W509">_xlfn.XLOOKUP(AVANZA[[#This Row],[Num_Agrupacion_Pet_Atis]],Tabla1[[#All],[Numero_de_actuacion]],Tabla1[[#All],[Movil_de_contacto]],"",0)</f>
        <v/>
      </c>
      <c r="X509" s="14">
        <f>IF(OR(AVANZA[[#This Row],[ESTADO LEG]]="Legalizada grabacion",AVANZA[[#This Row],[ESTADO LEG]]="Legalizada aut"),1,0)</f>
        <v>0</v>
      </c>
      <c r="Y509" s="14">
        <f>IF(OR(AVANZA[[#This Row],[ESTADO LEG]]="pdte legalizar",AVANZA[[#This Row],[ESTADO LEG]]="No cruza"),1,0)</f>
        <v>1</v>
      </c>
      <c r="Z509" t="str" cm="1">
        <f t="array" ref="Z509">IF(AVANZA[[#This Row],[Variable]]="Terminada",LOWER(_xlfn.XLOOKUP(AVANZA[[#This Row],[ID_Peticion]],Tabla6[[#All],[NUM_PETICION]],Tabla6[[#All],[ESTADO_LEG]],"NO CRUZA",0)),AVANZA[[#This Row],[Variable]])</f>
        <v>pdte legalizar</v>
      </c>
      <c r="AA509" cm="1">
        <f t="array" ref="AA509">_xlfn.XLOOKUP(AVANZA[[#This Row],[ID_Peticion]],Tabla6[[#All],[NUM_PETICION]],Tabla6[[#All],[DIF_DIAS]],"",0)</f>
        <v>2</v>
      </c>
      <c r="AB509" s="2" cm="1">
        <f t="array" ref="AB509">IFERROR(_xlfn.XLOOKUP(AVANZA[[#This Row],[ID_Peticion]],Tabla6[[#All],[NUM_PETICION]],Tabla6[[#All],[FEC_LEGAL]],"",0),"")</f>
        <v>0</v>
      </c>
      <c r="AC509" s="14">
        <f ca="1">IF(AVANZA[[#This Row],[FECHA LEG]]&lt;&gt;0,IFERROR(AVANZA[[#This Row],[FECHA LEG]]-AVANZA[[#This Row],[FechaIniEstadoSubPetAtis]],0),TODAY()-AVANZA[[#This Row],[FechaIniEstadoSubPetAtis]])</f>
        <v>6</v>
      </c>
      <c r="AD509" s="35" t="str">
        <f ca="1">IF(AVANZA[[#This Row],[FINAL Vs LG]]&lt;&gt;0,IF(AVANZA[[#This Row],[FINAL Vs LG]]&lt;7.1,"100%",IF(AND(AVANZA[[#This Row],[FINAL Vs LG]]&gt;7.1,AVANZA[[#This Row],[FINAL Vs LG]]&lt;11.1),"50%","0%")),0)</f>
        <v>100%</v>
      </c>
      <c r="AE509" s="14">
        <f ca="1">VLOOKUP(DAY(TODAY()),BACK!F:G,2,0)</f>
        <v>14</v>
      </c>
      <c r="AF509" s="14">
        <f>BACK!$I$2</f>
        <v>24</v>
      </c>
      <c r="AG509" s="14">
        <f>IF(AVANZA[[#This Row],[Oferta_empaquetada_comisiones]]="SI",1,0)</f>
        <v>0</v>
      </c>
      <c r="AH509" s="36">
        <f>IF(AVANZA[[#This Row],[Variable]]="TERMINADA",IFERROR(VLOOKUP(AVANZA[[#This Row],[SUPERVISOR]],Tabla2[#All],4,0),0),)</f>
        <v>3.5</v>
      </c>
      <c r="AI509" s="14">
        <f>IF(AVANZA[[#This Row],[Producto]]="BA",1,0)</f>
        <v>0</v>
      </c>
      <c r="AJ509" s="14">
        <f>IF(AVANZA[[#This Row],[Producto]]="DUO",1,0)</f>
        <v>0</v>
      </c>
      <c r="AK509" s="14">
        <f>IF(AVANZA[[#This Row],[Producto]]="TRIO",1,0)</f>
        <v>1</v>
      </c>
      <c r="AL509" t="s">
        <v>347</v>
      </c>
      <c r="AM509">
        <v>-1</v>
      </c>
      <c r="AN509">
        <v>-1</v>
      </c>
      <c r="AO509" t="s">
        <v>2080</v>
      </c>
      <c r="AP509" s="1">
        <v>46150.463900462964</v>
      </c>
      <c r="AQ509">
        <v>-1</v>
      </c>
      <c r="AR509" t="s">
        <v>2081</v>
      </c>
      <c r="AS509">
        <v>-1</v>
      </c>
      <c r="AT509">
        <v>-1</v>
      </c>
      <c r="AU509">
        <v>-1</v>
      </c>
      <c r="AV509">
        <v>-1</v>
      </c>
      <c r="AW509">
        <v>-1</v>
      </c>
      <c r="AX509" t="s">
        <v>224</v>
      </c>
      <c r="AY509">
        <v>-1</v>
      </c>
      <c r="AZ509">
        <v>2026</v>
      </c>
      <c r="BA509">
        <v>5</v>
      </c>
      <c r="BB509">
        <v>11</v>
      </c>
      <c r="BC509">
        <v>-1</v>
      </c>
      <c r="BD509" t="s">
        <v>225</v>
      </c>
      <c r="BE509">
        <v>-1</v>
      </c>
      <c r="BF509">
        <v>20001624439319</v>
      </c>
      <c r="BG509" t="s">
        <v>376</v>
      </c>
      <c r="BH509" t="s">
        <v>377</v>
      </c>
      <c r="BI509" t="s">
        <v>2082</v>
      </c>
      <c r="BJ509">
        <v>-1</v>
      </c>
      <c r="BK509">
        <v>-1</v>
      </c>
      <c r="BL509">
        <v>-1</v>
      </c>
      <c r="BM509" t="s">
        <v>229</v>
      </c>
      <c r="BN509" t="s">
        <v>230</v>
      </c>
      <c r="BO509" t="s">
        <v>2083</v>
      </c>
      <c r="BP509" t="s">
        <v>380</v>
      </c>
      <c r="BQ509">
        <v>2026</v>
      </c>
      <c r="BR509">
        <v>5</v>
      </c>
      <c r="BS509">
        <v>8</v>
      </c>
      <c r="BT509" s="1">
        <v>46153.564108796294</v>
      </c>
      <c r="BU509" t="s">
        <v>233</v>
      </c>
      <c r="BV509" s="2">
        <v>46153</v>
      </c>
      <c r="BW509" t="s">
        <v>234</v>
      </c>
      <c r="BX509" s="2">
        <v>46150</v>
      </c>
      <c r="BY509" s="2">
        <v>46153</v>
      </c>
      <c r="BZ509" t="s">
        <v>235</v>
      </c>
      <c r="CA509" t="s">
        <v>2084</v>
      </c>
      <c r="CB509" t="s">
        <v>353</v>
      </c>
      <c r="CC509" t="s">
        <v>2085</v>
      </c>
      <c r="CD509" t="s">
        <v>2086</v>
      </c>
      <c r="CE509">
        <v>-1</v>
      </c>
      <c r="CF509" t="s">
        <v>2087</v>
      </c>
      <c r="CG509" t="s">
        <v>301</v>
      </c>
      <c r="CH509" t="s">
        <v>491</v>
      </c>
      <c r="CI509">
        <v>53061857</v>
      </c>
      <c r="CJ509" t="s">
        <v>358</v>
      </c>
      <c r="CK509" t="s">
        <v>245</v>
      </c>
      <c r="CL509" t="s">
        <v>246</v>
      </c>
      <c r="CM509" t="s">
        <v>247</v>
      </c>
      <c r="CN509" t="s">
        <v>359</v>
      </c>
      <c r="CT509" t="s">
        <v>249</v>
      </c>
      <c r="CU509" t="s">
        <v>387</v>
      </c>
      <c r="CW509" t="s">
        <v>388</v>
      </c>
      <c r="CX509" t="s">
        <v>389</v>
      </c>
      <c r="DA509" t="s">
        <v>250</v>
      </c>
      <c r="DB509">
        <v>-1</v>
      </c>
      <c r="DF509" t="s">
        <v>251</v>
      </c>
      <c r="DJ509" t="s">
        <v>252</v>
      </c>
      <c r="DK509" t="s">
        <v>253</v>
      </c>
      <c r="DL509" t="s">
        <v>253</v>
      </c>
      <c r="DN509" t="s">
        <v>390</v>
      </c>
      <c r="DR509" t="s">
        <v>360</v>
      </c>
      <c r="DS509" t="s">
        <v>358</v>
      </c>
      <c r="DT509" t="s">
        <v>347</v>
      </c>
      <c r="DV509">
        <v>1</v>
      </c>
      <c r="DW509" t="s">
        <v>283</v>
      </c>
      <c r="ED509" s="2">
        <v>46153</v>
      </c>
      <c r="EE509" t="s">
        <v>306</v>
      </c>
      <c r="EF509">
        <v>16</v>
      </c>
      <c r="EP509" t="s">
        <v>258</v>
      </c>
      <c r="ES509" t="s">
        <v>2088</v>
      </c>
      <c r="FA509" t="s">
        <v>245</v>
      </c>
      <c r="FB509" t="s">
        <v>363</v>
      </c>
      <c r="FD509" t="s">
        <v>363</v>
      </c>
      <c r="FE509" t="s">
        <v>2089</v>
      </c>
      <c r="FF509" t="s">
        <v>2089</v>
      </c>
      <c r="FK509" t="s">
        <v>263</v>
      </c>
      <c r="FL509" t="s">
        <v>2090</v>
      </c>
      <c r="FN509" t="s">
        <v>359</v>
      </c>
      <c r="FO509" t="s">
        <v>366</v>
      </c>
      <c r="FR509">
        <v>110915</v>
      </c>
      <c r="GB509" t="s">
        <v>266</v>
      </c>
      <c r="GC509" t="s">
        <v>387</v>
      </c>
      <c r="GD509">
        <v>25016</v>
      </c>
      <c r="GF509">
        <v>2353</v>
      </c>
      <c r="GG509">
        <v>25424</v>
      </c>
      <c r="GI509">
        <v>84235</v>
      </c>
      <c r="GJ509">
        <v>25242</v>
      </c>
      <c r="GL509">
        <v>24327</v>
      </c>
      <c r="GM509">
        <v>131988</v>
      </c>
      <c r="GS509" t="s">
        <v>267</v>
      </c>
      <c r="GT509" s="2">
        <v>43950</v>
      </c>
      <c r="GU509" t="s">
        <v>268</v>
      </c>
      <c r="GV509" t="s">
        <v>335</v>
      </c>
      <c r="GW509" t="s">
        <v>394</v>
      </c>
      <c r="GZ509" t="s">
        <v>395</v>
      </c>
      <c r="HA509" t="s">
        <v>497</v>
      </c>
      <c r="HB509" t="s">
        <v>1630</v>
      </c>
      <c r="HC509" t="s">
        <v>2084</v>
      </c>
      <c r="HD509" t="s">
        <v>313</v>
      </c>
      <c r="HE509" t="s">
        <v>230</v>
      </c>
      <c r="HF509" t="s">
        <v>2091</v>
      </c>
      <c r="HR509" t="s">
        <v>278</v>
      </c>
      <c r="HV509">
        <v>131990</v>
      </c>
      <c r="HW509" t="s">
        <v>281</v>
      </c>
      <c r="HY509">
        <v>0</v>
      </c>
      <c r="HZ509">
        <v>0</v>
      </c>
      <c r="IA509" t="s">
        <v>281</v>
      </c>
      <c r="IB509" t="s">
        <v>281</v>
      </c>
      <c r="IE509" t="s">
        <v>283</v>
      </c>
      <c r="IF509" t="s">
        <v>283</v>
      </c>
      <c r="IG509" t="s">
        <v>283</v>
      </c>
      <c r="IH509" t="s">
        <v>284</v>
      </c>
      <c r="II509" t="s">
        <v>285</v>
      </c>
      <c r="IJ509" t="s">
        <v>286</v>
      </c>
      <c r="IK509" t="s">
        <v>278</v>
      </c>
      <c r="IL509" t="s">
        <v>371</v>
      </c>
      <c r="IM509" t="s">
        <v>288</v>
      </c>
      <c r="IN509" t="s">
        <v>289</v>
      </c>
      <c r="IP509" t="s">
        <v>290</v>
      </c>
      <c r="IQ509" t="s">
        <v>284</v>
      </c>
      <c r="IS509" t="s">
        <v>291</v>
      </c>
      <c r="IT509" t="s">
        <v>1092</v>
      </c>
      <c r="IW509" t="s">
        <v>1093</v>
      </c>
      <c r="IY509" t="s">
        <v>281</v>
      </c>
    </row>
    <row r="510" spans="1:259" x14ac:dyDescent="0.3">
      <c r="A510" s="14">
        <f>DAY(AVANZA[[#This Row],[FechaSeguimiento]])</f>
        <v>11</v>
      </c>
      <c r="B510" s="14">
        <f>MONTH(AVANZA[[#This Row],[FechaSeguimiento]])</f>
        <v>5</v>
      </c>
      <c r="C510"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510" t="str">
        <f>LOWER(IFERROR(VLOOKUP(AVANZA[[#This Row],[ID_Peticion]],CANCELADAS[#All],2,0),""))</f>
        <v/>
      </c>
      <c r="E510" t="str">
        <f>LOWER(IFERROR(VLOOKUP(AVANZA[[#This Row],[ID_Peticion]],CANCELADAS[#All],3,0),""))</f>
        <v/>
      </c>
      <c r="F510" t="str">
        <f>LOWER(IF(AVANZA[[#This Row],[CEDULA CLIENTE]]&lt;&gt;""," CC: " &amp; COUNTIFS(AVANZA[CEDULA CLIENTE],AVANZA[[#This Row],[CEDULA CLIENTE]]),"")&amp; IF(AVANZA[[#This Row],[Direccion]]&lt;&gt;""," DIR: " &amp; COUNTIFS(AVANZA[Direccion],AVANZA[[#This Row],[Direccion]]),""))</f>
        <v xml:space="preserve"> dir: 1</v>
      </c>
      <c r="G510" t="str">
        <f>IFERROR(VLOOKUP(AVANZA[[#This Row],[Cedula_Vendedor_Atis]],PLANTA[[#All],[CEDULA]:[LINEA]],3,0),"No Cruza")</f>
        <v>Marisol Avella</v>
      </c>
      <c r="H510" t="str">
        <f>IFERROR(VLOOKUP(AVANZA[[#This Row],[Cedula_Vendedor_Atis]],PLANTA[[#All],[CEDULA]:[LINEA]],4,0),"No Cruza")</f>
        <v>Fija</v>
      </c>
      <c r="I510" t="str">
        <f>LOWER(IF(AVANZA[[#This Row],[ATRIBUIBLE]]="",AVANZA[[#This Row],[Variable]],AVANZA[[#This Row],[ATRIBUIBLE]]))</f>
        <v>terminada</v>
      </c>
      <c r="J510" s="14">
        <f>IF(AVANZA[[#This Row],[Variable]]=AVANZA[[#Headers],[TERMINADA]],1,0)</f>
        <v>1</v>
      </c>
      <c r="K510" s="14">
        <f>IF(AVANZA[[#This Row],[Variable]]=AVANZA[[#Headers],[ANULADA]],1,0)</f>
        <v>0</v>
      </c>
      <c r="L510" s="14">
        <f>IF(AVANZA[[#This Row],[Variable]]=AVANZA[[#Headers],[PENDIENTE]],1,0)</f>
        <v>0</v>
      </c>
      <c r="M510" s="14">
        <f>IF(AVANZA[[#This Row],[ESTADO AGENDA]]="AGENDADA",1,0)</f>
        <v>0</v>
      </c>
      <c r="N510" s="14">
        <f>IF(AVANZA[[#This Row],[ESTADO AGENDA]]="PENDIENTE DE AGENDAR",1,0)</f>
        <v>0</v>
      </c>
      <c r="O510" s="14">
        <f>IF(AVANZA[[#This Row],[ESTADO AGENDA]]="SUSPENDIDA",1,0)</f>
        <v>0</v>
      </c>
      <c r="P510" t="str" cm="1">
        <f t="array" ref="P510">_xlfn.XLOOKUP(AVANZA[[#This Row],[Num_Agrupacion_Pet_Atis]],Tabla1[[#All],[Numero_de_actuacion]],Tabla1[[#All],[Estado_de_la_orden]],"",0)</f>
        <v/>
      </c>
      <c r="Q510" s="2" t="str" cm="1">
        <f t="array" ref="Q510">_xlfn.XLOOKUP(AVANZA[[#This Row],[Num_Agrupacion_Pet_Atis]],Tabla1[[#All],[Numero_de_actuacion]],Tabla1[[#All],[Fecha_de_la_cita]],"",0)</f>
        <v/>
      </c>
      <c r="R510" t="str" cm="1">
        <f t="array" ref="R510">_xlfn.XLOOKUP(AVANZA[[#This Row],[Num_Agrupacion_Pet_Atis]],Tabla1[[#All],[Numero_de_actuacion]],Tabla1[[#All],[Franja_horaria_de_la_cita]],"",0)</f>
        <v/>
      </c>
      <c r="S510" s="14" t="str">
        <f>IFERROR(DAY(AVANZA[[#This Row],[FECHA AGENDA]]),"")</f>
        <v/>
      </c>
      <c r="T510" s="14" t="str">
        <f>IFERROR(MONTH(AVANZA[[#This Row],[FECHA AGENDA]]),"")</f>
        <v/>
      </c>
      <c r="U510" t="str" cm="1">
        <f t="array" ref="U510">_xlfn.XLOOKUP(AVANZA[[#This Row],[Num_Agrupacion_Pet_Atis]],Tabla1[[#All],[Numero_de_actuacion]],Tabla1[[#All],[Motivo_de_suspension]],"",0)</f>
        <v/>
      </c>
      <c r="V510" s="2" t="str" cm="1">
        <f t="array" ref="V510">_xlfn.XLOOKUP(AVANZA[[#This Row],[Num_Agrupacion_Pet_Atis]],Tabla1[[#All],[Numero_de_actuacion]],Tabla1[[#All],[No_identificacion_cliente]],"",0)</f>
        <v/>
      </c>
      <c r="W510" s="2" t="str" cm="1">
        <f t="array" ref="W510">_xlfn.XLOOKUP(AVANZA[[#This Row],[Num_Agrupacion_Pet_Atis]],Tabla1[[#All],[Numero_de_actuacion]],Tabla1[[#All],[Movil_de_contacto]],"",0)</f>
        <v/>
      </c>
      <c r="X510" s="14">
        <f>IF(OR(AVANZA[[#This Row],[ESTADO LEG]]="Legalizada grabacion",AVANZA[[#This Row],[ESTADO LEG]]="Legalizada aut"),1,0)</f>
        <v>0</v>
      </c>
      <c r="Y510" s="14">
        <f>IF(OR(AVANZA[[#This Row],[ESTADO LEG]]="pdte legalizar",AVANZA[[#This Row],[ESTADO LEG]]="No cruza"),1,0)</f>
        <v>1</v>
      </c>
      <c r="Z510" t="str" cm="1">
        <f t="array" ref="Z510">IF(AVANZA[[#This Row],[Variable]]="Terminada",LOWER(_xlfn.XLOOKUP(AVANZA[[#This Row],[ID_Peticion]],Tabla6[[#All],[NUM_PETICION]],Tabla6[[#All],[ESTADO_LEG]],"NO CRUZA",0)),AVANZA[[#This Row],[Variable]])</f>
        <v>pdte legalizar</v>
      </c>
      <c r="AA510" cm="1">
        <f t="array" ref="AA510">_xlfn.XLOOKUP(AVANZA[[#This Row],[ID_Peticion]],Tabla6[[#All],[NUM_PETICION]],Tabla6[[#All],[DIF_DIAS]],"",0)</f>
        <v>2</v>
      </c>
      <c r="AB510" s="2" cm="1">
        <f t="array" ref="AB510">IFERROR(_xlfn.XLOOKUP(AVANZA[[#This Row],[ID_Peticion]],Tabla6[[#All],[NUM_PETICION]],Tabla6[[#All],[FEC_LEGAL]],"",0),"")</f>
        <v>0</v>
      </c>
      <c r="AC510" s="14">
        <f ca="1">IF(AVANZA[[#This Row],[FECHA LEG]]&lt;&gt;0,IFERROR(AVANZA[[#This Row],[FECHA LEG]]-AVANZA[[#This Row],[FechaIniEstadoSubPetAtis]],0),TODAY()-AVANZA[[#This Row],[FechaIniEstadoSubPetAtis]])</f>
        <v>6</v>
      </c>
      <c r="AD510" s="35" t="str">
        <f ca="1">IF(AVANZA[[#This Row],[FINAL Vs LG]]&lt;&gt;0,IF(AVANZA[[#This Row],[FINAL Vs LG]]&lt;7.1,"100%",IF(AND(AVANZA[[#This Row],[FINAL Vs LG]]&gt;7.1,AVANZA[[#This Row],[FINAL Vs LG]]&lt;11.1),"50%","0%")),0)</f>
        <v>100%</v>
      </c>
      <c r="AE510" s="14">
        <f ca="1">VLOOKUP(DAY(TODAY()),BACK!F:G,2,0)</f>
        <v>14</v>
      </c>
      <c r="AF510" s="14">
        <f>BACK!$I$2</f>
        <v>24</v>
      </c>
      <c r="AG510" s="14">
        <f>IF(AVANZA[[#This Row],[Oferta_empaquetada_comisiones]]="SI",1,0)</f>
        <v>0</v>
      </c>
      <c r="AH510" s="36">
        <f>IF(AVANZA[[#This Row],[Variable]]="TERMINADA",IFERROR(VLOOKUP(AVANZA[[#This Row],[SUPERVISOR]],Tabla2[#All],4,0),0),)</f>
        <v>3.5</v>
      </c>
      <c r="AI510" s="14">
        <f>IF(AVANZA[[#This Row],[Producto]]="BA",1,0)</f>
        <v>0</v>
      </c>
      <c r="AJ510" s="14">
        <f>IF(AVANZA[[#This Row],[Producto]]="DUO",1,0)</f>
        <v>0</v>
      </c>
      <c r="AK510" s="14">
        <f>IF(AVANZA[[#This Row],[Producto]]="TRIO",1,0)</f>
        <v>1</v>
      </c>
      <c r="AL510" t="s">
        <v>870</v>
      </c>
      <c r="AM510">
        <v>-1</v>
      </c>
      <c r="AN510">
        <v>-1</v>
      </c>
      <c r="AO510" t="s">
        <v>2092</v>
      </c>
      <c r="AP510" s="1">
        <v>46153.341284722221</v>
      </c>
      <c r="AQ510">
        <v>-1</v>
      </c>
      <c r="AR510" t="s">
        <v>2093</v>
      </c>
      <c r="AS510">
        <v>-1</v>
      </c>
      <c r="AT510">
        <v>-1</v>
      </c>
      <c r="AU510">
        <v>-1</v>
      </c>
      <c r="AV510">
        <v>-1</v>
      </c>
      <c r="AW510">
        <v>-1</v>
      </c>
      <c r="AX510" t="s">
        <v>224</v>
      </c>
      <c r="AY510">
        <v>-1</v>
      </c>
      <c r="AZ510">
        <v>2026</v>
      </c>
      <c r="BA510">
        <v>5</v>
      </c>
      <c r="BB510">
        <v>11</v>
      </c>
      <c r="BC510">
        <v>-1</v>
      </c>
      <c r="BD510" t="s">
        <v>225</v>
      </c>
      <c r="BE510">
        <v>-1</v>
      </c>
      <c r="BF510">
        <v>20001625051705</v>
      </c>
      <c r="BG510" t="s">
        <v>376</v>
      </c>
      <c r="BH510" t="s">
        <v>377</v>
      </c>
      <c r="BI510" t="s">
        <v>2094</v>
      </c>
      <c r="BJ510">
        <v>-1</v>
      </c>
      <c r="BK510">
        <v>-1</v>
      </c>
      <c r="BL510">
        <v>-1</v>
      </c>
      <c r="BM510" t="s">
        <v>229</v>
      </c>
      <c r="BN510" t="s">
        <v>230</v>
      </c>
      <c r="BO510" t="s">
        <v>2095</v>
      </c>
      <c r="BP510" t="s">
        <v>380</v>
      </c>
      <c r="BQ510">
        <v>2026</v>
      </c>
      <c r="BR510">
        <v>5</v>
      </c>
      <c r="BS510">
        <v>11</v>
      </c>
      <c r="BT510" s="1">
        <v>46153.50335648148</v>
      </c>
      <c r="BU510" t="s">
        <v>233</v>
      </c>
      <c r="BV510" s="2">
        <v>46153</v>
      </c>
      <c r="BW510" t="s">
        <v>234</v>
      </c>
      <c r="BX510" s="2">
        <v>46153</v>
      </c>
      <c r="BY510" s="2">
        <v>46153</v>
      </c>
      <c r="BZ510" t="s">
        <v>235</v>
      </c>
      <c r="CA510" t="s">
        <v>2096</v>
      </c>
      <c r="CB510" t="s">
        <v>2097</v>
      </c>
      <c r="CC510" t="s">
        <v>2098</v>
      </c>
      <c r="CD510" t="s">
        <v>2099</v>
      </c>
      <c r="CE510">
        <v>-1</v>
      </c>
      <c r="CF510" t="s">
        <v>2100</v>
      </c>
      <c r="CG510" t="s">
        <v>941</v>
      </c>
      <c r="CH510" t="s">
        <v>491</v>
      </c>
      <c r="CI510">
        <v>1015443152</v>
      </c>
      <c r="CJ510" t="s">
        <v>877</v>
      </c>
      <c r="CK510" t="s">
        <v>245</v>
      </c>
      <c r="CL510" t="s">
        <v>409</v>
      </c>
      <c r="CM510" t="s">
        <v>247</v>
      </c>
      <c r="CN510" t="s">
        <v>410</v>
      </c>
      <c r="CT510" t="s">
        <v>330</v>
      </c>
      <c r="CU510" t="s">
        <v>387</v>
      </c>
      <c r="CW510" t="s">
        <v>388</v>
      </c>
      <c r="CX510" t="s">
        <v>389</v>
      </c>
      <c r="DA510" t="s">
        <v>250</v>
      </c>
      <c r="DB510">
        <v>-1</v>
      </c>
      <c r="DF510" t="s">
        <v>251</v>
      </c>
      <c r="DJ510" t="s">
        <v>252</v>
      </c>
      <c r="DK510" t="s">
        <v>253</v>
      </c>
      <c r="DL510" t="s">
        <v>253</v>
      </c>
      <c r="DN510" t="s">
        <v>390</v>
      </c>
      <c r="DR510" t="s">
        <v>878</v>
      </c>
      <c r="DS510" t="s">
        <v>877</v>
      </c>
      <c r="DT510" t="s">
        <v>870</v>
      </c>
      <c r="DV510">
        <v>1</v>
      </c>
      <c r="DW510" t="s">
        <v>331</v>
      </c>
      <c r="ED510" s="2">
        <v>46153</v>
      </c>
      <c r="EF510">
        <v>20</v>
      </c>
      <c r="EP510" t="s">
        <v>258</v>
      </c>
      <c r="ES510" t="s">
        <v>2101</v>
      </c>
      <c r="EZ510" t="s">
        <v>2102</v>
      </c>
      <c r="FA510" t="s">
        <v>245</v>
      </c>
      <c r="FB510" t="s">
        <v>2103</v>
      </c>
      <c r="FD510" t="s">
        <v>2103</v>
      </c>
      <c r="FE510" t="s">
        <v>2104</v>
      </c>
      <c r="FF510" t="s">
        <v>2104</v>
      </c>
      <c r="FK510" t="s">
        <v>263</v>
      </c>
      <c r="FL510" t="s">
        <v>2105</v>
      </c>
      <c r="FN510" t="s">
        <v>410</v>
      </c>
      <c r="FO510" t="s">
        <v>414</v>
      </c>
      <c r="FR510">
        <v>110915</v>
      </c>
      <c r="GB510" t="s">
        <v>266</v>
      </c>
      <c r="GC510" t="s">
        <v>387</v>
      </c>
      <c r="GD510">
        <v>25016</v>
      </c>
      <c r="GF510">
        <v>2353</v>
      </c>
      <c r="GG510">
        <v>25424</v>
      </c>
      <c r="GI510">
        <v>84235</v>
      </c>
      <c r="GJ510">
        <v>25242</v>
      </c>
      <c r="GL510">
        <v>24327</v>
      </c>
      <c r="GM510">
        <v>131988</v>
      </c>
      <c r="GS510" t="s">
        <v>267</v>
      </c>
      <c r="GT510" s="2">
        <v>44286</v>
      </c>
      <c r="GU510" t="s">
        <v>268</v>
      </c>
      <c r="GV510" t="s">
        <v>335</v>
      </c>
      <c r="GW510" t="s">
        <v>394</v>
      </c>
      <c r="GZ510" t="s">
        <v>395</v>
      </c>
      <c r="HA510" t="s">
        <v>336</v>
      </c>
      <c r="HC510" t="s">
        <v>337</v>
      </c>
      <c r="HE510" t="s">
        <v>230</v>
      </c>
      <c r="HF510" t="s">
        <v>2106</v>
      </c>
      <c r="HR510" t="s">
        <v>278</v>
      </c>
      <c r="HV510">
        <v>131990</v>
      </c>
      <c r="HW510" t="s">
        <v>281</v>
      </c>
      <c r="HY510">
        <v>0</v>
      </c>
      <c r="HZ510">
        <v>0</v>
      </c>
      <c r="IA510" t="s">
        <v>281</v>
      </c>
      <c r="IB510" t="s">
        <v>281</v>
      </c>
      <c r="IE510" t="s">
        <v>283</v>
      </c>
      <c r="IF510" t="s">
        <v>283</v>
      </c>
      <c r="IG510" t="s">
        <v>283</v>
      </c>
      <c r="IH510" t="s">
        <v>284</v>
      </c>
      <c r="II510" t="s">
        <v>285</v>
      </c>
      <c r="IJ510" t="s">
        <v>286</v>
      </c>
      <c r="IK510" t="s">
        <v>278</v>
      </c>
      <c r="IL510" t="s">
        <v>346</v>
      </c>
      <c r="IM510" t="s">
        <v>288</v>
      </c>
      <c r="IN510" t="s">
        <v>289</v>
      </c>
      <c r="IP510" t="s">
        <v>290</v>
      </c>
      <c r="IQ510" t="s">
        <v>284</v>
      </c>
      <c r="IS510" t="s">
        <v>291</v>
      </c>
      <c r="IT510" t="s">
        <v>287</v>
      </c>
      <c r="IY510" t="s">
        <v>281</v>
      </c>
    </row>
    <row r="511" spans="1:259" x14ac:dyDescent="0.3">
      <c r="A511" s="14">
        <f>DAY(AVANZA[[#This Row],[FechaSeguimiento]])</f>
        <v>12</v>
      </c>
      <c r="B511" s="14">
        <f>MONTH(AVANZA[[#This Row],[FechaSeguimiento]])</f>
        <v>5</v>
      </c>
      <c r="C511"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511" t="str">
        <f>LOWER(IFERROR(VLOOKUP(AVANZA[[#This Row],[ID_Peticion]],CANCELADAS[#All],2,0),""))</f>
        <v>qc - cliente desiste / demoras en la instalacion</v>
      </c>
      <c r="E511" t="str">
        <f>LOWER(IFERROR(VLOOKUP(AVANZA[[#This Row],[ID_Peticion]],CANCELADAS[#All],3,0),""))</f>
        <v>cliente</v>
      </c>
      <c r="F511" t="str">
        <f>LOWER(IF(AVANZA[[#This Row],[CEDULA CLIENTE]]&lt;&gt;""," CC: " &amp; COUNTIFS(AVANZA[CEDULA CLIENTE],AVANZA[[#This Row],[CEDULA CLIENTE]]),"")&amp; IF(AVANZA[[#This Row],[Direccion]]&lt;&gt;""," DIR: " &amp; COUNTIFS(AVANZA[Direccion],AVANZA[[#This Row],[Direccion]]),""))</f>
        <v xml:space="preserve"> dir: 1</v>
      </c>
      <c r="G511" t="str">
        <f>IFERROR(VLOOKUP(AVANZA[[#This Row],[Cedula_Vendedor_Atis]],PLANTA[[#All],[CEDULA]:[LINEA]],3,0),"No Cruza")</f>
        <v>Marisol Avella</v>
      </c>
      <c r="H511" t="str">
        <f>IFERROR(VLOOKUP(AVANZA[[#This Row],[Cedula_Vendedor_Atis]],PLANTA[[#All],[CEDULA]:[LINEA]],4,0),"No Cruza")</f>
        <v>Fija</v>
      </c>
      <c r="I511" t="str">
        <f>LOWER(IF(AVANZA[[#This Row],[ATRIBUIBLE]]="",AVANZA[[#This Row],[Variable]],AVANZA[[#This Row],[ATRIBUIBLE]]))</f>
        <v>cliente</v>
      </c>
      <c r="J511" s="14">
        <f>IF(AVANZA[[#This Row],[Variable]]=AVANZA[[#Headers],[TERMINADA]],1,0)</f>
        <v>0</v>
      </c>
      <c r="K511" s="14">
        <f>IF(AVANZA[[#This Row],[Variable]]=AVANZA[[#Headers],[ANULADA]],1,0)</f>
        <v>1</v>
      </c>
      <c r="L511" s="14">
        <f>IF(AVANZA[[#This Row],[Variable]]=AVANZA[[#Headers],[PENDIENTE]],1,0)</f>
        <v>0</v>
      </c>
      <c r="M511" s="14">
        <f>IF(AVANZA[[#This Row],[ESTADO AGENDA]]="AGENDADA",1,0)</f>
        <v>0</v>
      </c>
      <c r="N511" s="14">
        <f>IF(AVANZA[[#This Row],[ESTADO AGENDA]]="PENDIENTE DE AGENDAR",1,0)</f>
        <v>0</v>
      </c>
      <c r="O511" s="14">
        <f>IF(AVANZA[[#This Row],[ESTADO AGENDA]]="SUSPENDIDA",1,0)</f>
        <v>0</v>
      </c>
      <c r="P511" t="str" cm="1">
        <f t="array" ref="P511">_xlfn.XLOOKUP(AVANZA[[#This Row],[Num_Agrupacion_Pet_Atis]],Tabla1[[#All],[Numero_de_actuacion]],Tabla1[[#All],[Estado_de_la_orden]],"",0)</f>
        <v/>
      </c>
      <c r="Q511" s="2" t="str" cm="1">
        <f t="array" ref="Q511">_xlfn.XLOOKUP(AVANZA[[#This Row],[Num_Agrupacion_Pet_Atis]],Tabla1[[#All],[Numero_de_actuacion]],Tabla1[[#All],[Fecha_de_la_cita]],"",0)</f>
        <v/>
      </c>
      <c r="R511" t="str" cm="1">
        <f t="array" ref="R511">_xlfn.XLOOKUP(AVANZA[[#This Row],[Num_Agrupacion_Pet_Atis]],Tabla1[[#All],[Numero_de_actuacion]],Tabla1[[#All],[Franja_horaria_de_la_cita]],"",0)</f>
        <v/>
      </c>
      <c r="S511" s="14" t="str">
        <f>IFERROR(DAY(AVANZA[[#This Row],[FECHA AGENDA]]),"")</f>
        <v/>
      </c>
      <c r="T511" s="14" t="str">
        <f>IFERROR(MONTH(AVANZA[[#This Row],[FECHA AGENDA]]),"")</f>
        <v/>
      </c>
      <c r="U511" t="str" cm="1">
        <f t="array" ref="U511">_xlfn.XLOOKUP(AVANZA[[#This Row],[Num_Agrupacion_Pet_Atis]],Tabla1[[#All],[Numero_de_actuacion]],Tabla1[[#All],[Motivo_de_suspension]],"",0)</f>
        <v/>
      </c>
      <c r="V511" s="2" t="str" cm="1">
        <f t="array" ref="V511">_xlfn.XLOOKUP(AVANZA[[#This Row],[Num_Agrupacion_Pet_Atis]],Tabla1[[#All],[Numero_de_actuacion]],Tabla1[[#All],[No_identificacion_cliente]],"",0)</f>
        <v/>
      </c>
      <c r="W511" s="2" t="str" cm="1">
        <f t="array" ref="W511">_xlfn.XLOOKUP(AVANZA[[#This Row],[Num_Agrupacion_Pet_Atis]],Tabla1[[#All],[Numero_de_actuacion]],Tabla1[[#All],[Movil_de_contacto]],"",0)</f>
        <v/>
      </c>
      <c r="X511" s="14">
        <f>IF(OR(AVANZA[[#This Row],[ESTADO LEG]]="Legalizada grabacion",AVANZA[[#This Row],[ESTADO LEG]]="Legalizada aut"),1,0)</f>
        <v>0</v>
      </c>
      <c r="Y511" s="14">
        <f>IF(OR(AVANZA[[#This Row],[ESTADO LEG]]="pdte legalizar",AVANZA[[#This Row],[ESTADO LEG]]="No cruza"),1,0)</f>
        <v>0</v>
      </c>
      <c r="Z511" t="str" cm="1">
        <f t="array" ref="Z511">IF(AVANZA[[#This Row],[Variable]]="Terminada",LOWER(_xlfn.XLOOKUP(AVANZA[[#This Row],[ID_Peticion]],Tabla6[[#All],[NUM_PETICION]],Tabla6[[#All],[ESTADO_LEG]],"NO CRUZA",0)),AVANZA[[#This Row],[Variable]])</f>
        <v>ANULADA</v>
      </c>
      <c r="AA511" t="str" cm="1">
        <f t="array" ref="AA511">_xlfn.XLOOKUP(AVANZA[[#This Row],[ID_Peticion]],Tabla6[[#All],[NUM_PETICION]],Tabla6[[#All],[DIF_DIAS]],"",0)</f>
        <v/>
      </c>
      <c r="AB511" s="2" t="str" cm="1">
        <f t="array" ref="AB511">IFERROR(_xlfn.XLOOKUP(AVANZA[[#This Row],[ID_Peticion]],Tabla6[[#All],[NUM_PETICION]],Tabla6[[#All],[FEC_LEGAL]],"",0),"")</f>
        <v/>
      </c>
      <c r="AC511" s="14">
        <f ca="1">IF(AVANZA[[#This Row],[FECHA LEG]]&lt;&gt;0,IFERROR(AVANZA[[#This Row],[FECHA LEG]]-AVANZA[[#This Row],[FechaIniEstadoSubPetAtis]],0),TODAY()-AVANZA[[#This Row],[FechaIniEstadoSubPetAtis]])</f>
        <v>0</v>
      </c>
      <c r="AD511" s="35">
        <f ca="1">IF(AVANZA[[#This Row],[FINAL Vs LG]]&lt;&gt;0,IF(AVANZA[[#This Row],[FINAL Vs LG]]&lt;7.1,"100%",IF(AND(AVANZA[[#This Row],[FINAL Vs LG]]&gt;7.1,AVANZA[[#This Row],[FINAL Vs LG]]&lt;11.1),"50%","0%")),0)</f>
        <v>0</v>
      </c>
      <c r="AE511" s="14">
        <f ca="1">VLOOKUP(DAY(TODAY()),BACK!F:G,2,0)</f>
        <v>14</v>
      </c>
      <c r="AF511" s="14">
        <f>BACK!$I$2</f>
        <v>24</v>
      </c>
      <c r="AG511" s="14">
        <f>IF(AVANZA[[#This Row],[Oferta_empaquetada_comisiones]]="SI",1,0)</f>
        <v>0</v>
      </c>
      <c r="AH511" s="36">
        <f>IF(AVANZA[[#This Row],[Variable]]="TERMINADA",IFERROR(VLOOKUP(AVANZA[[#This Row],[SUPERVISOR]],Tabla2[#All],4,0),0),)</f>
        <v>0</v>
      </c>
      <c r="AI511" s="14">
        <f>IF(AVANZA[[#This Row],[Producto]]="BA",1,0)</f>
        <v>1</v>
      </c>
      <c r="AJ511" s="14">
        <f>IF(AVANZA[[#This Row],[Producto]]="DUO",1,0)</f>
        <v>0</v>
      </c>
      <c r="AK511" s="14">
        <f>IF(AVANZA[[#This Row],[Producto]]="TRIO",1,0)</f>
        <v>0</v>
      </c>
      <c r="AL511" t="s">
        <v>667</v>
      </c>
      <c r="AM511">
        <v>-1</v>
      </c>
      <c r="AN511">
        <v>-1</v>
      </c>
      <c r="AO511" t="s">
        <v>16934</v>
      </c>
      <c r="AP511" s="1">
        <v>46147.38853009259</v>
      </c>
      <c r="AQ511">
        <v>-1</v>
      </c>
      <c r="AR511" t="s">
        <v>16935</v>
      </c>
      <c r="AS511">
        <v>-1</v>
      </c>
      <c r="AT511">
        <v>-1</v>
      </c>
      <c r="AU511">
        <v>-1</v>
      </c>
      <c r="AV511">
        <v>-1</v>
      </c>
      <c r="AW511">
        <v>-1</v>
      </c>
      <c r="AX511" t="s">
        <v>224</v>
      </c>
      <c r="AY511">
        <v>-1</v>
      </c>
      <c r="AZ511">
        <v>2026</v>
      </c>
      <c r="BA511">
        <v>5</v>
      </c>
      <c r="BB511">
        <v>12</v>
      </c>
      <c r="BC511">
        <v>-1</v>
      </c>
      <c r="BD511" t="s">
        <v>225</v>
      </c>
      <c r="BE511">
        <v>-1</v>
      </c>
      <c r="BF511">
        <v>20001622715513</v>
      </c>
      <c r="BG511" t="s">
        <v>1524</v>
      </c>
      <c r="BH511" t="s">
        <v>1525</v>
      </c>
      <c r="BI511" t="s">
        <v>16936</v>
      </c>
      <c r="BJ511">
        <v>-1</v>
      </c>
      <c r="BK511">
        <v>-1</v>
      </c>
      <c r="BL511">
        <v>-1</v>
      </c>
      <c r="BM511" t="s">
        <v>573</v>
      </c>
      <c r="BN511" t="s">
        <v>230</v>
      </c>
      <c r="BO511" t="s">
        <v>16937</v>
      </c>
      <c r="BP511" t="s">
        <v>380</v>
      </c>
      <c r="BQ511">
        <v>2026</v>
      </c>
      <c r="BR511">
        <v>5</v>
      </c>
      <c r="BS511">
        <v>5</v>
      </c>
      <c r="BT511" s="1">
        <v>46154.471597222226</v>
      </c>
      <c r="BU511" t="s">
        <v>575</v>
      </c>
      <c r="BV511" s="2">
        <v>46154</v>
      </c>
      <c r="BW511" t="s">
        <v>576</v>
      </c>
      <c r="BX511" s="2">
        <v>46147</v>
      </c>
      <c r="BY511" s="2">
        <v>46152</v>
      </c>
      <c r="BZ511" t="s">
        <v>235</v>
      </c>
      <c r="CA511" t="s">
        <v>1331</v>
      </c>
      <c r="CB511" t="s">
        <v>546</v>
      </c>
      <c r="CC511" t="s">
        <v>16938</v>
      </c>
      <c r="CD511" t="s">
        <v>2879</v>
      </c>
      <c r="CE511">
        <v>-1</v>
      </c>
      <c r="CF511" t="s">
        <v>1334</v>
      </c>
      <c r="CG511" t="s">
        <v>550</v>
      </c>
      <c r="CH511" t="s">
        <v>242</v>
      </c>
      <c r="CI511">
        <v>1098100287</v>
      </c>
      <c r="CJ511" t="s">
        <v>675</v>
      </c>
      <c r="CK511" t="s">
        <v>245</v>
      </c>
      <c r="CL511" t="s">
        <v>246</v>
      </c>
      <c r="CM511" t="s">
        <v>247</v>
      </c>
      <c r="CN511" t="s">
        <v>359</v>
      </c>
      <c r="CT511" t="s">
        <v>304</v>
      </c>
      <c r="CU511" t="s">
        <v>225</v>
      </c>
      <c r="CW511" t="s">
        <v>1524</v>
      </c>
      <c r="CX511" t="s">
        <v>1525</v>
      </c>
      <c r="CY511" t="s">
        <v>954</v>
      </c>
      <c r="DA511" t="s">
        <v>250</v>
      </c>
      <c r="DB511">
        <v>-1</v>
      </c>
      <c r="DF511" t="s">
        <v>955</v>
      </c>
      <c r="DJ511" t="s">
        <v>252</v>
      </c>
      <c r="DK511" t="s">
        <v>253</v>
      </c>
      <c r="DL511" t="s">
        <v>253</v>
      </c>
      <c r="DN511" t="s">
        <v>255</v>
      </c>
      <c r="DR511" t="s">
        <v>676</v>
      </c>
      <c r="DS511" t="s">
        <v>675</v>
      </c>
      <c r="DT511" t="s">
        <v>674</v>
      </c>
      <c r="DV511">
        <v>1</v>
      </c>
      <c r="DW511" t="s">
        <v>554</v>
      </c>
      <c r="ED511" s="2">
        <v>46154</v>
      </c>
      <c r="EF511">
        <v>12</v>
      </c>
      <c r="EP511" t="s">
        <v>258</v>
      </c>
      <c r="FA511" t="s">
        <v>245</v>
      </c>
      <c r="FB511" t="s">
        <v>556</v>
      </c>
      <c r="FD511" t="s">
        <v>556</v>
      </c>
      <c r="FE511" t="s">
        <v>1336</v>
      </c>
      <c r="FF511" t="s">
        <v>1336</v>
      </c>
      <c r="FK511" t="s">
        <v>263</v>
      </c>
      <c r="FN511" t="s">
        <v>359</v>
      </c>
      <c r="FO511" t="s">
        <v>366</v>
      </c>
      <c r="FR511">
        <v>0</v>
      </c>
      <c r="GB511" t="s">
        <v>266</v>
      </c>
      <c r="GM511">
        <v>0</v>
      </c>
      <c r="GS511" t="s">
        <v>267</v>
      </c>
      <c r="GT511" s="2"/>
      <c r="GU511" t="s">
        <v>268</v>
      </c>
      <c r="GV511" t="s">
        <v>335</v>
      </c>
      <c r="GW511" t="s">
        <v>394</v>
      </c>
      <c r="GZ511" t="s">
        <v>395</v>
      </c>
      <c r="HE511" t="s">
        <v>230</v>
      </c>
      <c r="HF511" t="s">
        <v>16939</v>
      </c>
      <c r="HR511" t="s">
        <v>278</v>
      </c>
      <c r="HV511">
        <v>112990</v>
      </c>
      <c r="HW511" t="s">
        <v>281</v>
      </c>
      <c r="HY511">
        <v>0</v>
      </c>
      <c r="HZ511">
        <v>0</v>
      </c>
      <c r="IA511" t="s">
        <v>281</v>
      </c>
      <c r="IB511" t="s">
        <v>281</v>
      </c>
      <c r="IC511" t="s">
        <v>16940</v>
      </c>
      <c r="IE511" t="s">
        <v>283</v>
      </c>
      <c r="IF511" t="s">
        <v>283</v>
      </c>
      <c r="IG511" t="s">
        <v>283</v>
      </c>
      <c r="IH511" t="s">
        <v>284</v>
      </c>
      <c r="II511" t="s">
        <v>285</v>
      </c>
      <c r="IJ511" t="s">
        <v>286</v>
      </c>
      <c r="IK511" t="s">
        <v>278</v>
      </c>
      <c r="IL511" t="s">
        <v>371</v>
      </c>
      <c r="IM511" t="s">
        <v>288</v>
      </c>
      <c r="IN511" t="s">
        <v>958</v>
      </c>
      <c r="IP511" t="s">
        <v>959</v>
      </c>
      <c r="IQ511" t="s">
        <v>284</v>
      </c>
      <c r="IS511" t="s">
        <v>736</v>
      </c>
      <c r="IY511" t="s">
        <v>281</v>
      </c>
    </row>
    <row r="512" spans="1:259" x14ac:dyDescent="0.3">
      <c r="A512" s="14">
        <f>DAY(AVANZA[[#This Row],[FechaSeguimiento]])</f>
        <v>12</v>
      </c>
      <c r="B512" s="14">
        <f>MONTH(AVANZA[[#This Row],[FechaSeguimiento]])</f>
        <v>5</v>
      </c>
      <c r="C512"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512" t="str">
        <f>LOWER(IFERROR(VLOOKUP(AVANZA[[#This Row],[ID_Peticion]],CANCELADAS[#All],2,0),""))</f>
        <v/>
      </c>
      <c r="E512" t="str">
        <f>LOWER(IFERROR(VLOOKUP(AVANZA[[#This Row],[ID_Peticion]],CANCELADAS[#All],3,0),""))</f>
        <v/>
      </c>
      <c r="F512" t="str">
        <f>LOWER(IF(AVANZA[[#This Row],[CEDULA CLIENTE]]&lt;&gt;""," CC: " &amp; COUNTIFS(AVANZA[CEDULA CLIENTE],AVANZA[[#This Row],[CEDULA CLIENTE]]),"")&amp; IF(AVANZA[[#This Row],[Direccion]]&lt;&gt;""," DIR: " &amp; COUNTIFS(AVANZA[Direccion],AVANZA[[#This Row],[Direccion]]),""))</f>
        <v xml:space="preserve"> dir: 1</v>
      </c>
      <c r="G512" t="str">
        <f>IFERROR(VLOOKUP(AVANZA[[#This Row],[Cedula_Vendedor_Atis]],PLANTA[[#All],[CEDULA]:[LINEA]],3,0),"No Cruza")</f>
        <v>Marisol Avella</v>
      </c>
      <c r="H512" t="str">
        <f>IFERROR(VLOOKUP(AVANZA[[#This Row],[Cedula_Vendedor_Atis]],PLANTA[[#All],[CEDULA]:[LINEA]],4,0),"No Cruza")</f>
        <v>Fija</v>
      </c>
      <c r="I512" t="str">
        <f>LOWER(IF(AVANZA[[#This Row],[ATRIBUIBLE]]="",AVANZA[[#This Row],[Variable]],AVANZA[[#This Row],[ATRIBUIBLE]]))</f>
        <v>terminada</v>
      </c>
      <c r="J512" s="14">
        <f>IF(AVANZA[[#This Row],[Variable]]=AVANZA[[#Headers],[TERMINADA]],1,0)</f>
        <v>1</v>
      </c>
      <c r="K512" s="14">
        <f>IF(AVANZA[[#This Row],[Variable]]=AVANZA[[#Headers],[ANULADA]],1,0)</f>
        <v>0</v>
      </c>
      <c r="L512" s="14">
        <f>IF(AVANZA[[#This Row],[Variable]]=AVANZA[[#Headers],[PENDIENTE]],1,0)</f>
        <v>0</v>
      </c>
      <c r="M512" s="14">
        <f>IF(AVANZA[[#This Row],[ESTADO AGENDA]]="AGENDADA",1,0)</f>
        <v>0</v>
      </c>
      <c r="N512" s="14">
        <f>IF(AVANZA[[#This Row],[ESTADO AGENDA]]="PENDIENTE DE AGENDAR",1,0)</f>
        <v>0</v>
      </c>
      <c r="O512" s="14">
        <f>IF(AVANZA[[#This Row],[ESTADO AGENDA]]="SUSPENDIDA",1,0)</f>
        <v>0</v>
      </c>
      <c r="P512" t="str" cm="1">
        <f t="array" ref="P512">_xlfn.XLOOKUP(AVANZA[[#This Row],[Num_Agrupacion_Pet_Atis]],Tabla1[[#All],[Numero_de_actuacion]],Tabla1[[#All],[Estado_de_la_orden]],"",0)</f>
        <v/>
      </c>
      <c r="Q512" s="2" t="str" cm="1">
        <f t="array" ref="Q512">_xlfn.XLOOKUP(AVANZA[[#This Row],[Num_Agrupacion_Pet_Atis]],Tabla1[[#All],[Numero_de_actuacion]],Tabla1[[#All],[Fecha_de_la_cita]],"",0)</f>
        <v/>
      </c>
      <c r="R512" t="str" cm="1">
        <f t="array" ref="R512">_xlfn.XLOOKUP(AVANZA[[#This Row],[Num_Agrupacion_Pet_Atis]],Tabla1[[#All],[Numero_de_actuacion]],Tabla1[[#All],[Franja_horaria_de_la_cita]],"",0)</f>
        <v/>
      </c>
      <c r="S512" s="14" t="str">
        <f>IFERROR(DAY(AVANZA[[#This Row],[FECHA AGENDA]]),"")</f>
        <v/>
      </c>
      <c r="T512" s="14" t="str">
        <f>IFERROR(MONTH(AVANZA[[#This Row],[FECHA AGENDA]]),"")</f>
        <v/>
      </c>
      <c r="U512" t="str" cm="1">
        <f t="array" ref="U512">_xlfn.XLOOKUP(AVANZA[[#This Row],[Num_Agrupacion_Pet_Atis]],Tabla1[[#All],[Numero_de_actuacion]],Tabla1[[#All],[Motivo_de_suspension]],"",0)</f>
        <v/>
      </c>
      <c r="V512" s="2" t="str" cm="1">
        <f t="array" ref="V512">_xlfn.XLOOKUP(AVANZA[[#This Row],[Num_Agrupacion_Pet_Atis]],Tabla1[[#All],[Numero_de_actuacion]],Tabla1[[#All],[No_identificacion_cliente]],"",0)</f>
        <v/>
      </c>
      <c r="W512" s="2" t="str" cm="1">
        <f t="array" ref="W512">_xlfn.XLOOKUP(AVANZA[[#This Row],[Num_Agrupacion_Pet_Atis]],Tabla1[[#All],[Numero_de_actuacion]],Tabla1[[#All],[Movil_de_contacto]],"",0)</f>
        <v/>
      </c>
      <c r="X512" s="14">
        <f>IF(OR(AVANZA[[#This Row],[ESTADO LEG]]="Legalizada grabacion",AVANZA[[#This Row],[ESTADO LEG]]="Legalizada aut"),1,0)</f>
        <v>0</v>
      </c>
      <c r="Y512" s="14">
        <f>IF(OR(AVANZA[[#This Row],[ESTADO LEG]]="pdte legalizar",AVANZA[[#This Row],[ESTADO LEG]]="No cruza"),1,0)</f>
        <v>1</v>
      </c>
      <c r="Z512" t="str" cm="1">
        <f t="array" ref="Z512">IF(AVANZA[[#This Row],[Variable]]="Terminada",LOWER(_xlfn.XLOOKUP(AVANZA[[#This Row],[ID_Peticion]],Tabla6[[#All],[NUM_PETICION]],Tabla6[[#All],[ESTADO_LEG]],"NO CRUZA",0)),AVANZA[[#This Row],[Variable]])</f>
        <v>pdte legalizar</v>
      </c>
      <c r="AA512" cm="1">
        <f t="array" ref="AA512">_xlfn.XLOOKUP(AVANZA[[#This Row],[ID_Peticion]],Tabla6[[#All],[NUM_PETICION]],Tabla6[[#All],[DIF_DIAS]],"",0)</f>
        <v>1</v>
      </c>
      <c r="AB512" s="2" cm="1">
        <f t="array" ref="AB512">IFERROR(_xlfn.XLOOKUP(AVANZA[[#This Row],[ID_Peticion]],Tabla6[[#All],[NUM_PETICION]],Tabla6[[#All],[FEC_LEGAL]],"",0),"")</f>
        <v>0</v>
      </c>
      <c r="AC512" s="14">
        <f ca="1">IF(AVANZA[[#This Row],[FECHA LEG]]&lt;&gt;0,IFERROR(AVANZA[[#This Row],[FECHA LEG]]-AVANZA[[#This Row],[FechaIniEstadoSubPetAtis]],0),TODAY()-AVANZA[[#This Row],[FechaIniEstadoSubPetAtis]])</f>
        <v>5</v>
      </c>
      <c r="AD512" s="35" t="str">
        <f ca="1">IF(AVANZA[[#This Row],[FINAL Vs LG]]&lt;&gt;0,IF(AVANZA[[#This Row],[FINAL Vs LG]]&lt;7.1,"100%",IF(AND(AVANZA[[#This Row],[FINAL Vs LG]]&gt;7.1,AVANZA[[#This Row],[FINAL Vs LG]]&lt;11.1),"50%","0%")),0)</f>
        <v>100%</v>
      </c>
      <c r="AE512" s="14">
        <f ca="1">VLOOKUP(DAY(TODAY()),BACK!F:G,2,0)</f>
        <v>14</v>
      </c>
      <c r="AF512" s="14">
        <f>BACK!$I$2</f>
        <v>24</v>
      </c>
      <c r="AG512" s="14">
        <f>IF(AVANZA[[#This Row],[Oferta_empaquetada_comisiones]]="SI",1,0)</f>
        <v>0</v>
      </c>
      <c r="AH512" s="36">
        <f>IF(AVANZA[[#This Row],[Variable]]="TERMINADA",IFERROR(VLOOKUP(AVANZA[[#This Row],[SUPERVISOR]],Tabla2[#All],4,0),0),)</f>
        <v>3.5</v>
      </c>
      <c r="AI512" s="14">
        <f>IF(AVANZA[[#This Row],[Producto]]="BA",1,0)</f>
        <v>0</v>
      </c>
      <c r="AJ512" s="14">
        <f>IF(AVANZA[[#This Row],[Producto]]="DUO",1,0)</f>
        <v>0</v>
      </c>
      <c r="AK512" s="14">
        <f>IF(AVANZA[[#This Row],[Producto]]="TRIO",1,0)</f>
        <v>1</v>
      </c>
      <c r="AL512" t="s">
        <v>400</v>
      </c>
      <c r="AM512">
        <v>-1</v>
      </c>
      <c r="AN512">
        <v>-1</v>
      </c>
      <c r="AO512" t="s">
        <v>16941</v>
      </c>
      <c r="AP512" s="1">
        <v>46153.800312500003</v>
      </c>
      <c r="AQ512">
        <v>-1</v>
      </c>
      <c r="AR512" t="s">
        <v>16942</v>
      </c>
      <c r="AS512">
        <v>-1</v>
      </c>
      <c r="AT512">
        <v>-1</v>
      </c>
      <c r="AU512">
        <v>-1</v>
      </c>
      <c r="AV512">
        <v>-1</v>
      </c>
      <c r="AW512">
        <v>-1</v>
      </c>
      <c r="AX512" t="s">
        <v>224</v>
      </c>
      <c r="AY512">
        <v>-1</v>
      </c>
      <c r="AZ512">
        <v>2026</v>
      </c>
      <c r="BA512">
        <v>5</v>
      </c>
      <c r="BB512">
        <v>12</v>
      </c>
      <c r="BC512">
        <v>-1</v>
      </c>
      <c r="BD512" t="s">
        <v>225</v>
      </c>
      <c r="BE512">
        <v>-1</v>
      </c>
      <c r="BF512">
        <v>20001626180897</v>
      </c>
      <c r="BG512" t="s">
        <v>438</v>
      </c>
      <c r="BH512" t="s">
        <v>439</v>
      </c>
      <c r="BI512" t="s">
        <v>16943</v>
      </c>
      <c r="BJ512">
        <v>-1</v>
      </c>
      <c r="BK512">
        <v>-1</v>
      </c>
      <c r="BL512">
        <v>-1</v>
      </c>
      <c r="BM512" t="s">
        <v>229</v>
      </c>
      <c r="BN512" t="s">
        <v>230</v>
      </c>
      <c r="BO512" t="s">
        <v>16944</v>
      </c>
      <c r="BP512" t="s">
        <v>380</v>
      </c>
      <c r="BQ512">
        <v>2026</v>
      </c>
      <c r="BR512">
        <v>5</v>
      </c>
      <c r="BS512">
        <v>11</v>
      </c>
      <c r="BT512" s="1">
        <v>46154.473171296297</v>
      </c>
      <c r="BU512" t="s">
        <v>233</v>
      </c>
      <c r="BV512" s="2">
        <v>46154</v>
      </c>
      <c r="BW512" t="s">
        <v>234</v>
      </c>
      <c r="BX512" s="2">
        <v>46153</v>
      </c>
      <c r="BY512" s="2">
        <v>46154</v>
      </c>
      <c r="BZ512" t="s">
        <v>235</v>
      </c>
      <c r="CA512" t="s">
        <v>297</v>
      </c>
      <c r="CB512" t="s">
        <v>297</v>
      </c>
      <c r="CC512" t="s">
        <v>16945</v>
      </c>
      <c r="CD512" t="s">
        <v>2371</v>
      </c>
      <c r="CE512">
        <v>-1</v>
      </c>
      <c r="CF512" t="s">
        <v>300</v>
      </c>
      <c r="CG512" t="s">
        <v>301</v>
      </c>
      <c r="CH512" t="s">
        <v>242</v>
      </c>
      <c r="CI512">
        <v>1053346599</v>
      </c>
      <c r="CJ512" t="s">
        <v>408</v>
      </c>
      <c r="CK512" t="s">
        <v>245</v>
      </c>
      <c r="CL512" t="s">
        <v>409</v>
      </c>
      <c r="CM512" t="s">
        <v>247</v>
      </c>
      <c r="CN512" t="s">
        <v>410</v>
      </c>
      <c r="CT512" t="s">
        <v>249</v>
      </c>
      <c r="CU512" t="s">
        <v>387</v>
      </c>
      <c r="CW512" t="s">
        <v>446</v>
      </c>
      <c r="CX512" t="s">
        <v>447</v>
      </c>
      <c r="DA512" t="s">
        <v>250</v>
      </c>
      <c r="DB512">
        <v>-1</v>
      </c>
      <c r="DF512" t="s">
        <v>251</v>
      </c>
      <c r="DJ512" t="s">
        <v>252</v>
      </c>
      <c r="DK512" t="s">
        <v>253</v>
      </c>
      <c r="DL512" t="s">
        <v>253</v>
      </c>
      <c r="DN512" t="s">
        <v>390</v>
      </c>
      <c r="DR512" t="s">
        <v>411</v>
      </c>
      <c r="DS512" t="s">
        <v>408</v>
      </c>
      <c r="DT512" t="s">
        <v>407</v>
      </c>
      <c r="DV512">
        <v>1</v>
      </c>
      <c r="DW512" t="s">
        <v>283</v>
      </c>
      <c r="ED512" s="2">
        <v>46154</v>
      </c>
      <c r="EE512" t="s">
        <v>306</v>
      </c>
      <c r="EF512">
        <v>20</v>
      </c>
      <c r="EP512" t="s">
        <v>258</v>
      </c>
      <c r="ES512" t="s">
        <v>2372</v>
      </c>
      <c r="FA512" t="s">
        <v>245</v>
      </c>
      <c r="FB512" t="s">
        <v>308</v>
      </c>
      <c r="FD512" t="s">
        <v>308</v>
      </c>
      <c r="FE512" t="s">
        <v>309</v>
      </c>
      <c r="FF512" t="s">
        <v>309</v>
      </c>
      <c r="FK512" t="s">
        <v>263</v>
      </c>
      <c r="FL512" t="s">
        <v>16946</v>
      </c>
      <c r="FN512" t="s">
        <v>410</v>
      </c>
      <c r="FO512" t="s">
        <v>414</v>
      </c>
      <c r="FR512">
        <v>99915</v>
      </c>
      <c r="GB512" t="s">
        <v>266</v>
      </c>
      <c r="GC512" t="s">
        <v>387</v>
      </c>
      <c r="GD512">
        <v>25188</v>
      </c>
      <c r="GF512">
        <v>2353</v>
      </c>
      <c r="GG512">
        <v>25422</v>
      </c>
      <c r="GI512">
        <v>73235</v>
      </c>
      <c r="GJ512">
        <v>25427</v>
      </c>
      <c r="GL512">
        <v>24327</v>
      </c>
      <c r="GM512">
        <v>118898</v>
      </c>
      <c r="GS512" t="s">
        <v>267</v>
      </c>
      <c r="GT512" s="2">
        <v>43906</v>
      </c>
      <c r="GU512" t="s">
        <v>268</v>
      </c>
      <c r="GW512" t="s">
        <v>394</v>
      </c>
      <c r="GZ512" t="s">
        <v>395</v>
      </c>
      <c r="HA512" t="s">
        <v>497</v>
      </c>
      <c r="HB512" t="s">
        <v>312</v>
      </c>
      <c r="HC512" t="s">
        <v>312</v>
      </c>
      <c r="HD512" t="s">
        <v>313</v>
      </c>
      <c r="HE512" t="s">
        <v>230</v>
      </c>
      <c r="HF512" t="s">
        <v>16148</v>
      </c>
      <c r="HR512" t="s">
        <v>278</v>
      </c>
      <c r="HV512">
        <v>118900</v>
      </c>
      <c r="HW512" t="s">
        <v>279</v>
      </c>
      <c r="HX512" t="s">
        <v>570</v>
      </c>
      <c r="HY512">
        <v>99932.668000000005</v>
      </c>
      <c r="HZ512">
        <v>17.667999999999999</v>
      </c>
      <c r="IA512" t="s">
        <v>281</v>
      </c>
      <c r="IB512" t="s">
        <v>281</v>
      </c>
      <c r="IE512" t="s">
        <v>283</v>
      </c>
      <c r="IF512" t="s">
        <v>283</v>
      </c>
      <c r="IG512" t="s">
        <v>283</v>
      </c>
      <c r="IH512" t="s">
        <v>284</v>
      </c>
      <c r="II512" t="s">
        <v>285</v>
      </c>
      <c r="IJ512" t="s">
        <v>286</v>
      </c>
      <c r="IK512" t="s">
        <v>278</v>
      </c>
      <c r="IL512" t="s">
        <v>346</v>
      </c>
      <c r="IM512" t="s">
        <v>288</v>
      </c>
      <c r="IN512" t="s">
        <v>289</v>
      </c>
      <c r="IP512" t="s">
        <v>290</v>
      </c>
      <c r="IQ512" t="s">
        <v>284</v>
      </c>
      <c r="IS512" t="s">
        <v>291</v>
      </c>
      <c r="IT512" t="s">
        <v>398</v>
      </c>
      <c r="IW512" t="s">
        <v>1230</v>
      </c>
      <c r="IY512" t="s">
        <v>281</v>
      </c>
    </row>
    <row r="513" spans="1:259" x14ac:dyDescent="0.3">
      <c r="A513" s="14">
        <f>DAY(AVANZA[[#This Row],[FechaSeguimiento]])</f>
        <v>12</v>
      </c>
      <c r="B513" s="14">
        <f>MONTH(AVANZA[[#This Row],[FechaSeguimiento]])</f>
        <v>5</v>
      </c>
      <c r="C513"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513" t="str">
        <f>LOWER(IFERROR(VLOOKUP(AVANZA[[#This Row],[ID_Peticion]],CANCELADAS[#All],2,0),""))</f>
        <v/>
      </c>
      <c r="E513" t="str">
        <f>LOWER(IFERROR(VLOOKUP(AVANZA[[#This Row],[ID_Peticion]],CANCELADAS[#All],3,0),""))</f>
        <v/>
      </c>
      <c r="F513" t="str">
        <f>LOWER(IF(AVANZA[[#This Row],[CEDULA CLIENTE]]&lt;&gt;""," CC: " &amp; COUNTIFS(AVANZA[CEDULA CLIENTE],AVANZA[[#This Row],[CEDULA CLIENTE]]),"")&amp; IF(AVANZA[[#This Row],[Direccion]]&lt;&gt;""," DIR: " &amp; COUNTIFS(AVANZA[Direccion],AVANZA[[#This Row],[Direccion]]),""))</f>
        <v xml:space="preserve"> dir: 1</v>
      </c>
      <c r="G513" t="str">
        <f>IFERROR(VLOOKUP(AVANZA[[#This Row],[Cedula_Vendedor_Atis]],PLANTA[[#All],[CEDULA]:[LINEA]],3,0),"No Cruza")</f>
        <v>Marisol Avella</v>
      </c>
      <c r="H513" t="str">
        <f>IFERROR(VLOOKUP(AVANZA[[#This Row],[Cedula_Vendedor_Atis]],PLANTA[[#All],[CEDULA]:[LINEA]],4,0),"No Cruza")</f>
        <v>Fija</v>
      </c>
      <c r="I513" t="str">
        <f>LOWER(IF(AVANZA[[#This Row],[ATRIBUIBLE]]="",AVANZA[[#This Row],[Variable]],AVANZA[[#This Row],[ATRIBUIBLE]]))</f>
        <v>terminada</v>
      </c>
      <c r="J513" s="14">
        <f>IF(AVANZA[[#This Row],[Variable]]=AVANZA[[#Headers],[TERMINADA]],1,0)</f>
        <v>1</v>
      </c>
      <c r="K513" s="14">
        <f>IF(AVANZA[[#This Row],[Variable]]=AVANZA[[#Headers],[ANULADA]],1,0)</f>
        <v>0</v>
      </c>
      <c r="L513" s="14">
        <f>IF(AVANZA[[#This Row],[Variable]]=AVANZA[[#Headers],[PENDIENTE]],1,0)</f>
        <v>0</v>
      </c>
      <c r="M513" s="14">
        <f>IF(AVANZA[[#This Row],[ESTADO AGENDA]]="AGENDADA",1,0)</f>
        <v>0</v>
      </c>
      <c r="N513" s="14">
        <f>IF(AVANZA[[#This Row],[ESTADO AGENDA]]="PENDIENTE DE AGENDAR",1,0)</f>
        <v>0</v>
      </c>
      <c r="O513" s="14">
        <f>IF(AVANZA[[#This Row],[ESTADO AGENDA]]="SUSPENDIDA",1,0)</f>
        <v>0</v>
      </c>
      <c r="P513" t="str" cm="1">
        <f t="array" ref="P513">_xlfn.XLOOKUP(AVANZA[[#This Row],[Num_Agrupacion_Pet_Atis]],Tabla1[[#All],[Numero_de_actuacion]],Tabla1[[#All],[Estado_de_la_orden]],"",0)</f>
        <v/>
      </c>
      <c r="Q513" s="2" t="str" cm="1">
        <f t="array" ref="Q513">_xlfn.XLOOKUP(AVANZA[[#This Row],[Num_Agrupacion_Pet_Atis]],Tabla1[[#All],[Numero_de_actuacion]],Tabla1[[#All],[Fecha_de_la_cita]],"",0)</f>
        <v/>
      </c>
      <c r="R513" t="str" cm="1">
        <f t="array" ref="R513">_xlfn.XLOOKUP(AVANZA[[#This Row],[Num_Agrupacion_Pet_Atis]],Tabla1[[#All],[Numero_de_actuacion]],Tabla1[[#All],[Franja_horaria_de_la_cita]],"",0)</f>
        <v/>
      </c>
      <c r="S513" s="14" t="str">
        <f>IFERROR(DAY(AVANZA[[#This Row],[FECHA AGENDA]]),"")</f>
        <v/>
      </c>
      <c r="T513" s="14" t="str">
        <f>IFERROR(MONTH(AVANZA[[#This Row],[FECHA AGENDA]]),"")</f>
        <v/>
      </c>
      <c r="U513" t="str" cm="1">
        <f t="array" ref="U513">_xlfn.XLOOKUP(AVANZA[[#This Row],[Num_Agrupacion_Pet_Atis]],Tabla1[[#All],[Numero_de_actuacion]],Tabla1[[#All],[Motivo_de_suspension]],"",0)</f>
        <v/>
      </c>
      <c r="V513" s="2" t="str" cm="1">
        <f t="array" ref="V513">_xlfn.XLOOKUP(AVANZA[[#This Row],[Num_Agrupacion_Pet_Atis]],Tabla1[[#All],[Numero_de_actuacion]],Tabla1[[#All],[No_identificacion_cliente]],"",0)</f>
        <v/>
      </c>
      <c r="W513" s="2" t="str" cm="1">
        <f t="array" ref="W513">_xlfn.XLOOKUP(AVANZA[[#This Row],[Num_Agrupacion_Pet_Atis]],Tabla1[[#All],[Numero_de_actuacion]],Tabla1[[#All],[Movil_de_contacto]],"",0)</f>
        <v/>
      </c>
      <c r="X513" s="14">
        <f>IF(OR(AVANZA[[#This Row],[ESTADO LEG]]="Legalizada grabacion",AVANZA[[#This Row],[ESTADO LEG]]="Legalizada aut"),1,0)</f>
        <v>0</v>
      </c>
      <c r="Y513" s="14">
        <f>IF(OR(AVANZA[[#This Row],[ESTADO LEG]]="pdte legalizar",AVANZA[[#This Row],[ESTADO LEG]]="No cruza"),1,0)</f>
        <v>1</v>
      </c>
      <c r="Z513" t="str" cm="1">
        <f t="array" ref="Z513">IF(AVANZA[[#This Row],[Variable]]="Terminada",LOWER(_xlfn.XLOOKUP(AVANZA[[#This Row],[ID_Peticion]],Tabla6[[#All],[NUM_PETICION]],Tabla6[[#All],[ESTADO_LEG]],"NO CRUZA",0)),AVANZA[[#This Row],[Variable]])</f>
        <v>pdte legalizar</v>
      </c>
      <c r="AA513" cm="1">
        <f t="array" ref="AA513">_xlfn.XLOOKUP(AVANZA[[#This Row],[ID_Peticion]],Tabla6[[#All],[NUM_PETICION]],Tabla6[[#All],[DIF_DIAS]],"",0)</f>
        <v>1</v>
      </c>
      <c r="AB513" s="2" cm="1">
        <f t="array" ref="AB513">IFERROR(_xlfn.XLOOKUP(AVANZA[[#This Row],[ID_Peticion]],Tabla6[[#All],[NUM_PETICION]],Tabla6[[#All],[FEC_LEGAL]],"",0),"")</f>
        <v>0</v>
      </c>
      <c r="AC513" s="14">
        <f ca="1">IF(AVANZA[[#This Row],[FECHA LEG]]&lt;&gt;0,IFERROR(AVANZA[[#This Row],[FECHA LEG]]-AVANZA[[#This Row],[FechaIniEstadoSubPetAtis]],0),TODAY()-AVANZA[[#This Row],[FechaIniEstadoSubPetAtis]])</f>
        <v>5</v>
      </c>
      <c r="AD513" s="35" t="str">
        <f ca="1">IF(AVANZA[[#This Row],[FINAL Vs LG]]&lt;&gt;0,IF(AVANZA[[#This Row],[FINAL Vs LG]]&lt;7.1,"100%",IF(AND(AVANZA[[#This Row],[FINAL Vs LG]]&gt;7.1,AVANZA[[#This Row],[FINAL Vs LG]]&lt;11.1),"50%","0%")),0)</f>
        <v>100%</v>
      </c>
      <c r="AE513" s="14">
        <f ca="1">VLOOKUP(DAY(TODAY()),BACK!F:G,2,0)</f>
        <v>14</v>
      </c>
      <c r="AF513" s="14">
        <f>BACK!$I$2</f>
        <v>24</v>
      </c>
      <c r="AG513" s="14">
        <f>IF(AVANZA[[#This Row],[Oferta_empaquetada_comisiones]]="SI",1,0)</f>
        <v>0</v>
      </c>
      <c r="AH513" s="36">
        <f>IF(AVANZA[[#This Row],[Variable]]="TERMINADA",IFERROR(VLOOKUP(AVANZA[[#This Row],[SUPERVISOR]],Tabla2[#All],4,0),0),)</f>
        <v>3.5</v>
      </c>
      <c r="AI513" s="14">
        <f>IF(AVANZA[[#This Row],[Producto]]="BA",1,0)</f>
        <v>1</v>
      </c>
      <c r="AJ513" s="14">
        <f>IF(AVANZA[[#This Row],[Producto]]="DUO",1,0)</f>
        <v>0</v>
      </c>
      <c r="AK513" s="14">
        <f>IF(AVANZA[[#This Row],[Producto]]="TRIO",1,0)</f>
        <v>0</v>
      </c>
      <c r="AL513" t="s">
        <v>347</v>
      </c>
      <c r="AM513">
        <v>-1</v>
      </c>
      <c r="AN513">
        <v>-1</v>
      </c>
      <c r="AO513" t="s">
        <v>16947</v>
      </c>
      <c r="AP513" s="1">
        <v>46150.362569444442</v>
      </c>
      <c r="AQ513">
        <v>-1</v>
      </c>
      <c r="AR513" t="s">
        <v>16948</v>
      </c>
      <c r="AS513">
        <v>-1</v>
      </c>
      <c r="AT513">
        <v>-1</v>
      </c>
      <c r="AU513">
        <v>-1</v>
      </c>
      <c r="AV513">
        <v>-1</v>
      </c>
      <c r="AW513">
        <v>-1</v>
      </c>
      <c r="AX513" t="s">
        <v>224</v>
      </c>
      <c r="AY513">
        <v>-1</v>
      </c>
      <c r="AZ513">
        <v>2026</v>
      </c>
      <c r="BA513">
        <v>5</v>
      </c>
      <c r="BB513">
        <v>12</v>
      </c>
      <c r="BC513">
        <v>-1</v>
      </c>
      <c r="BD513" t="s">
        <v>225</v>
      </c>
      <c r="BE513">
        <v>-1</v>
      </c>
      <c r="BF513">
        <v>20001624390987</v>
      </c>
      <c r="BG513" t="s">
        <v>1875</v>
      </c>
      <c r="BH513" t="s">
        <v>1876</v>
      </c>
      <c r="BI513" t="s">
        <v>16949</v>
      </c>
      <c r="BJ513">
        <v>-1</v>
      </c>
      <c r="BK513">
        <v>-1</v>
      </c>
      <c r="BL513">
        <v>-1</v>
      </c>
      <c r="BM513" t="s">
        <v>229</v>
      </c>
      <c r="BN513" t="s">
        <v>230</v>
      </c>
      <c r="BO513" t="s">
        <v>16950</v>
      </c>
      <c r="BP513" t="s">
        <v>380</v>
      </c>
      <c r="BQ513">
        <v>2026</v>
      </c>
      <c r="BR513">
        <v>5</v>
      </c>
      <c r="BS513">
        <v>8</v>
      </c>
      <c r="BT513" s="1">
        <v>46154.602453703701</v>
      </c>
      <c r="BU513" t="s">
        <v>233</v>
      </c>
      <c r="BV513" s="2">
        <v>46154</v>
      </c>
      <c r="BW513" t="s">
        <v>234</v>
      </c>
      <c r="BX513" s="2">
        <v>46150</v>
      </c>
      <c r="BY513" s="2">
        <v>46154</v>
      </c>
      <c r="BZ513" t="s">
        <v>235</v>
      </c>
      <c r="CA513" t="s">
        <v>321</v>
      </c>
      <c r="CB513" t="s">
        <v>322</v>
      </c>
      <c r="CC513" t="s">
        <v>16951</v>
      </c>
      <c r="CD513" t="s">
        <v>10899</v>
      </c>
      <c r="CE513">
        <v>-1</v>
      </c>
      <c r="CF513" t="s">
        <v>324</v>
      </c>
      <c r="CG513" t="s">
        <v>325</v>
      </c>
      <c r="CH513" t="s">
        <v>326</v>
      </c>
      <c r="CI513">
        <v>53061857</v>
      </c>
      <c r="CJ513" t="s">
        <v>358</v>
      </c>
      <c r="CK513" t="s">
        <v>245</v>
      </c>
      <c r="CL513" t="s">
        <v>246</v>
      </c>
      <c r="CM513" t="s">
        <v>247</v>
      </c>
      <c r="CN513" t="s">
        <v>359</v>
      </c>
      <c r="CT513" t="s">
        <v>304</v>
      </c>
      <c r="CU513" t="s">
        <v>225</v>
      </c>
      <c r="CW513" t="s">
        <v>1875</v>
      </c>
      <c r="CX513" t="s">
        <v>1876</v>
      </c>
      <c r="DA513" t="s">
        <v>250</v>
      </c>
      <c r="DB513">
        <v>-1</v>
      </c>
      <c r="DF513" t="s">
        <v>251</v>
      </c>
      <c r="DJ513" t="s">
        <v>252</v>
      </c>
      <c r="DK513" t="s">
        <v>253</v>
      </c>
      <c r="DL513" t="s">
        <v>254</v>
      </c>
      <c r="DN513" t="s">
        <v>255</v>
      </c>
      <c r="DR513" t="s">
        <v>360</v>
      </c>
      <c r="DS513" t="s">
        <v>358</v>
      </c>
      <c r="DT513" t="s">
        <v>347</v>
      </c>
      <c r="DV513">
        <v>1</v>
      </c>
      <c r="DW513" t="s">
        <v>331</v>
      </c>
      <c r="ED513" s="2">
        <v>46154</v>
      </c>
      <c r="EF513">
        <v>16</v>
      </c>
      <c r="EP513" t="s">
        <v>258</v>
      </c>
      <c r="ES513" t="s">
        <v>16952</v>
      </c>
      <c r="FA513" t="s">
        <v>245</v>
      </c>
      <c r="FB513" t="s">
        <v>333</v>
      </c>
      <c r="FD513" t="s">
        <v>333</v>
      </c>
      <c r="FE513" t="s">
        <v>334</v>
      </c>
      <c r="FF513" t="s">
        <v>334</v>
      </c>
      <c r="FK513" t="s">
        <v>263</v>
      </c>
      <c r="FL513" t="s">
        <v>16953</v>
      </c>
      <c r="FN513" t="s">
        <v>359</v>
      </c>
      <c r="FO513" t="s">
        <v>366</v>
      </c>
      <c r="FR513">
        <v>109972</v>
      </c>
      <c r="GB513" t="s">
        <v>266</v>
      </c>
      <c r="GC513" t="s">
        <v>225</v>
      </c>
      <c r="GD513">
        <v>0</v>
      </c>
      <c r="GF513">
        <v>0</v>
      </c>
      <c r="GG513">
        <v>25341</v>
      </c>
      <c r="GI513">
        <v>109972</v>
      </c>
      <c r="GJ513">
        <v>0</v>
      </c>
      <c r="GL513">
        <v>0</v>
      </c>
      <c r="GM513">
        <v>130866</v>
      </c>
      <c r="GS513" t="s">
        <v>267</v>
      </c>
      <c r="GT513" s="2">
        <v>44848</v>
      </c>
      <c r="GU513" t="s">
        <v>268</v>
      </c>
      <c r="GV513" t="s">
        <v>335</v>
      </c>
      <c r="GW513" t="s">
        <v>394</v>
      </c>
      <c r="GZ513" t="s">
        <v>395</v>
      </c>
      <c r="HA513" t="s">
        <v>274</v>
      </c>
      <c r="HB513" t="s">
        <v>321</v>
      </c>
      <c r="HC513" t="s">
        <v>321</v>
      </c>
      <c r="HD513" t="s">
        <v>415</v>
      </c>
      <c r="HE513" t="s">
        <v>230</v>
      </c>
      <c r="HF513" t="s">
        <v>16639</v>
      </c>
      <c r="HR513" t="s">
        <v>278</v>
      </c>
      <c r="HV513">
        <v>112990</v>
      </c>
      <c r="HW513" t="s">
        <v>281</v>
      </c>
      <c r="HY513">
        <v>0</v>
      </c>
      <c r="HZ513">
        <v>0</v>
      </c>
      <c r="IA513" t="s">
        <v>281</v>
      </c>
      <c r="IB513" t="s">
        <v>281</v>
      </c>
      <c r="IE513" t="s">
        <v>283</v>
      </c>
      <c r="IF513" t="s">
        <v>283</v>
      </c>
      <c r="IG513" t="s">
        <v>283</v>
      </c>
      <c r="IH513" t="s">
        <v>284</v>
      </c>
      <c r="II513" t="s">
        <v>285</v>
      </c>
      <c r="IJ513" t="s">
        <v>286</v>
      </c>
      <c r="IK513" t="s">
        <v>278</v>
      </c>
      <c r="IL513" t="s">
        <v>371</v>
      </c>
      <c r="IM513" t="s">
        <v>288</v>
      </c>
      <c r="IN513" t="s">
        <v>289</v>
      </c>
      <c r="IP513" t="s">
        <v>290</v>
      </c>
      <c r="IQ513" t="s">
        <v>284</v>
      </c>
      <c r="IS513" t="s">
        <v>291</v>
      </c>
      <c r="IT513" t="s">
        <v>561</v>
      </c>
      <c r="IY513" t="s">
        <v>281</v>
      </c>
    </row>
    <row r="514" spans="1:259" x14ac:dyDescent="0.3">
      <c r="A514" s="14">
        <f>DAY(AVANZA[[#This Row],[FechaSeguimiento]])</f>
        <v>12</v>
      </c>
      <c r="B514" s="14">
        <f>MONTH(AVANZA[[#This Row],[FechaSeguimiento]])</f>
        <v>5</v>
      </c>
      <c r="C514"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514" t="str">
        <f>LOWER(IFERROR(VLOOKUP(AVANZA[[#This Row],[ID_Peticion]],CANCELADAS[#All],2,0),""))</f>
        <v/>
      </c>
      <c r="E514" t="str">
        <f>LOWER(IFERROR(VLOOKUP(AVANZA[[#This Row],[ID_Peticion]],CANCELADAS[#All],3,0),""))</f>
        <v/>
      </c>
      <c r="F514" t="str">
        <f>LOWER(IF(AVANZA[[#This Row],[CEDULA CLIENTE]]&lt;&gt;""," CC: " &amp; COUNTIFS(AVANZA[CEDULA CLIENTE],AVANZA[[#This Row],[CEDULA CLIENTE]]),"")&amp; IF(AVANZA[[#This Row],[Direccion]]&lt;&gt;""," DIR: " &amp; COUNTIFS(AVANZA[Direccion],AVANZA[[#This Row],[Direccion]]),""))</f>
        <v xml:space="preserve"> dir: 1</v>
      </c>
      <c r="G514" t="str">
        <f>IFERROR(VLOOKUP(AVANZA[[#This Row],[Cedula_Vendedor_Atis]],PLANTA[[#All],[CEDULA]:[LINEA]],3,0),"No Cruza")</f>
        <v>Marisol Avella</v>
      </c>
      <c r="H514" t="str">
        <f>IFERROR(VLOOKUP(AVANZA[[#This Row],[Cedula_Vendedor_Atis]],PLANTA[[#All],[CEDULA]:[LINEA]],4,0),"No Cruza")</f>
        <v>Fija</v>
      </c>
      <c r="I514" t="str">
        <f>LOWER(IF(AVANZA[[#This Row],[ATRIBUIBLE]]="",AVANZA[[#This Row],[Variable]],AVANZA[[#This Row],[ATRIBUIBLE]]))</f>
        <v>terminada</v>
      </c>
      <c r="J514" s="14">
        <f>IF(AVANZA[[#This Row],[Variable]]=AVANZA[[#Headers],[TERMINADA]],1,0)</f>
        <v>1</v>
      </c>
      <c r="K514" s="14">
        <f>IF(AVANZA[[#This Row],[Variable]]=AVANZA[[#Headers],[ANULADA]],1,0)</f>
        <v>0</v>
      </c>
      <c r="L514" s="14">
        <f>IF(AVANZA[[#This Row],[Variable]]=AVANZA[[#Headers],[PENDIENTE]],1,0)</f>
        <v>0</v>
      </c>
      <c r="M514" s="14">
        <f>IF(AVANZA[[#This Row],[ESTADO AGENDA]]="AGENDADA",1,0)</f>
        <v>0</v>
      </c>
      <c r="N514" s="14">
        <f>IF(AVANZA[[#This Row],[ESTADO AGENDA]]="PENDIENTE DE AGENDAR",1,0)</f>
        <v>0</v>
      </c>
      <c r="O514" s="14">
        <f>IF(AVANZA[[#This Row],[ESTADO AGENDA]]="SUSPENDIDA",1,0)</f>
        <v>0</v>
      </c>
      <c r="P514" t="str" cm="1">
        <f t="array" ref="P514">_xlfn.XLOOKUP(AVANZA[[#This Row],[Num_Agrupacion_Pet_Atis]],Tabla1[[#All],[Numero_de_actuacion]],Tabla1[[#All],[Estado_de_la_orden]],"",0)</f>
        <v/>
      </c>
      <c r="Q514" s="2" t="str" cm="1">
        <f t="array" ref="Q514">_xlfn.XLOOKUP(AVANZA[[#This Row],[Num_Agrupacion_Pet_Atis]],Tabla1[[#All],[Numero_de_actuacion]],Tabla1[[#All],[Fecha_de_la_cita]],"",0)</f>
        <v/>
      </c>
      <c r="R514" t="str" cm="1">
        <f t="array" ref="R514">_xlfn.XLOOKUP(AVANZA[[#This Row],[Num_Agrupacion_Pet_Atis]],Tabla1[[#All],[Numero_de_actuacion]],Tabla1[[#All],[Franja_horaria_de_la_cita]],"",0)</f>
        <v/>
      </c>
      <c r="S514" s="14" t="str">
        <f>IFERROR(DAY(AVANZA[[#This Row],[FECHA AGENDA]]),"")</f>
        <v/>
      </c>
      <c r="T514" s="14" t="str">
        <f>IFERROR(MONTH(AVANZA[[#This Row],[FECHA AGENDA]]),"")</f>
        <v/>
      </c>
      <c r="U514" t="str" cm="1">
        <f t="array" ref="U514">_xlfn.XLOOKUP(AVANZA[[#This Row],[Num_Agrupacion_Pet_Atis]],Tabla1[[#All],[Numero_de_actuacion]],Tabla1[[#All],[Motivo_de_suspension]],"",0)</f>
        <v/>
      </c>
      <c r="V514" s="2" t="str" cm="1">
        <f t="array" ref="V514">_xlfn.XLOOKUP(AVANZA[[#This Row],[Num_Agrupacion_Pet_Atis]],Tabla1[[#All],[Numero_de_actuacion]],Tabla1[[#All],[No_identificacion_cliente]],"",0)</f>
        <v/>
      </c>
      <c r="W514" s="2" t="str" cm="1">
        <f t="array" ref="W514">_xlfn.XLOOKUP(AVANZA[[#This Row],[Num_Agrupacion_Pet_Atis]],Tabla1[[#All],[Numero_de_actuacion]],Tabla1[[#All],[Movil_de_contacto]],"",0)</f>
        <v/>
      </c>
      <c r="X514" s="14">
        <f>IF(OR(AVANZA[[#This Row],[ESTADO LEG]]="Legalizada grabacion",AVANZA[[#This Row],[ESTADO LEG]]="Legalizada aut"),1,0)</f>
        <v>0</v>
      </c>
      <c r="Y514" s="14">
        <f>IF(OR(AVANZA[[#This Row],[ESTADO LEG]]="pdte legalizar",AVANZA[[#This Row],[ESTADO LEG]]="No cruza"),1,0)</f>
        <v>1</v>
      </c>
      <c r="Z514" t="str" cm="1">
        <f t="array" ref="Z514">IF(AVANZA[[#This Row],[Variable]]="Terminada",LOWER(_xlfn.XLOOKUP(AVANZA[[#This Row],[ID_Peticion]],Tabla6[[#All],[NUM_PETICION]],Tabla6[[#All],[ESTADO_LEG]],"NO CRUZA",0)),AVANZA[[#This Row],[Variable]])</f>
        <v>pdte legalizar</v>
      </c>
      <c r="AA514" cm="1">
        <f t="array" ref="AA514">_xlfn.XLOOKUP(AVANZA[[#This Row],[ID_Peticion]],Tabla6[[#All],[NUM_PETICION]],Tabla6[[#All],[DIF_DIAS]],"",0)</f>
        <v>1</v>
      </c>
      <c r="AB514" s="2" cm="1">
        <f t="array" ref="AB514">IFERROR(_xlfn.XLOOKUP(AVANZA[[#This Row],[ID_Peticion]],Tabla6[[#All],[NUM_PETICION]],Tabla6[[#All],[FEC_LEGAL]],"",0),"")</f>
        <v>0</v>
      </c>
      <c r="AC514" s="14">
        <f ca="1">IF(AVANZA[[#This Row],[FECHA LEG]]&lt;&gt;0,IFERROR(AVANZA[[#This Row],[FECHA LEG]]-AVANZA[[#This Row],[FechaIniEstadoSubPetAtis]],0),TODAY()-AVANZA[[#This Row],[FechaIniEstadoSubPetAtis]])</f>
        <v>5</v>
      </c>
      <c r="AD514" s="35" t="str">
        <f ca="1">IF(AVANZA[[#This Row],[FINAL Vs LG]]&lt;&gt;0,IF(AVANZA[[#This Row],[FINAL Vs LG]]&lt;7.1,"100%",IF(AND(AVANZA[[#This Row],[FINAL Vs LG]]&gt;7.1,AVANZA[[#This Row],[FINAL Vs LG]]&lt;11.1),"50%","0%")),0)</f>
        <v>100%</v>
      </c>
      <c r="AE514" s="14">
        <f ca="1">VLOOKUP(DAY(TODAY()),BACK!F:G,2,0)</f>
        <v>14</v>
      </c>
      <c r="AF514" s="14">
        <f>BACK!$I$2</f>
        <v>24</v>
      </c>
      <c r="AG514" s="14">
        <f>IF(AVANZA[[#This Row],[Oferta_empaquetada_comisiones]]="SI",1,0)</f>
        <v>0</v>
      </c>
      <c r="AH514" s="36">
        <f>IF(AVANZA[[#This Row],[Variable]]="TERMINADA",IFERROR(VLOOKUP(AVANZA[[#This Row],[SUPERVISOR]],Tabla2[#All],4,0),0),)</f>
        <v>3.5</v>
      </c>
      <c r="AI514" s="14">
        <f>IF(AVANZA[[#This Row],[Producto]]="BA",1,0)</f>
        <v>1</v>
      </c>
      <c r="AJ514" s="14">
        <f>IF(AVANZA[[#This Row],[Producto]]="DUO",1,0)</f>
        <v>0</v>
      </c>
      <c r="AK514" s="14">
        <f>IF(AVANZA[[#This Row],[Producto]]="TRIO",1,0)</f>
        <v>0</v>
      </c>
      <c r="AL514" t="s">
        <v>292</v>
      </c>
      <c r="AM514">
        <v>-1</v>
      </c>
      <c r="AN514">
        <v>-1</v>
      </c>
      <c r="AO514" t="s">
        <v>16954</v>
      </c>
      <c r="AP514" s="1">
        <v>46152.705254629633</v>
      </c>
      <c r="AQ514">
        <v>-1</v>
      </c>
      <c r="AR514" t="s">
        <v>16955</v>
      </c>
      <c r="AS514">
        <v>-1</v>
      </c>
      <c r="AT514">
        <v>-1</v>
      </c>
      <c r="AU514">
        <v>-1</v>
      </c>
      <c r="AV514">
        <v>-1</v>
      </c>
      <c r="AW514">
        <v>-1</v>
      </c>
      <c r="AX514" t="s">
        <v>224</v>
      </c>
      <c r="AY514">
        <v>-1</v>
      </c>
      <c r="AZ514">
        <v>2026</v>
      </c>
      <c r="BA514">
        <v>5</v>
      </c>
      <c r="BB514">
        <v>12</v>
      </c>
      <c r="BC514">
        <v>-1</v>
      </c>
      <c r="BD514" t="s">
        <v>225</v>
      </c>
      <c r="BE514">
        <v>-1</v>
      </c>
      <c r="BF514">
        <v>20001625012519</v>
      </c>
      <c r="BG514" t="s">
        <v>226</v>
      </c>
      <c r="BH514" t="s">
        <v>227</v>
      </c>
      <c r="BI514" t="s">
        <v>16956</v>
      </c>
      <c r="BJ514">
        <v>-1</v>
      </c>
      <c r="BK514">
        <v>-1</v>
      </c>
      <c r="BL514">
        <v>-1</v>
      </c>
      <c r="BM514" t="s">
        <v>229</v>
      </c>
      <c r="BN514" t="s">
        <v>230</v>
      </c>
      <c r="BO514" t="s">
        <v>16957</v>
      </c>
      <c r="BP514" t="s">
        <v>232</v>
      </c>
      <c r="BQ514">
        <v>2026</v>
      </c>
      <c r="BR514">
        <v>5</v>
      </c>
      <c r="BS514">
        <v>10</v>
      </c>
      <c r="BT514" s="1">
        <v>46154.601875</v>
      </c>
      <c r="BU514" t="s">
        <v>233</v>
      </c>
      <c r="BV514" s="2">
        <v>46154</v>
      </c>
      <c r="BW514" t="s">
        <v>234</v>
      </c>
      <c r="BX514" s="2">
        <v>46154</v>
      </c>
      <c r="BY514" s="2">
        <v>46154</v>
      </c>
      <c r="BZ514" t="s">
        <v>235</v>
      </c>
      <c r="CA514" t="s">
        <v>297</v>
      </c>
      <c r="CB514" t="s">
        <v>297</v>
      </c>
      <c r="CC514" t="s">
        <v>16958</v>
      </c>
      <c r="CD514" t="s">
        <v>911</v>
      </c>
      <c r="CE514">
        <v>-1</v>
      </c>
      <c r="CF514" t="s">
        <v>300</v>
      </c>
      <c r="CG514" t="s">
        <v>301</v>
      </c>
      <c r="CH514" t="s">
        <v>242</v>
      </c>
      <c r="CI514">
        <v>22999736</v>
      </c>
      <c r="CJ514" t="s">
        <v>303</v>
      </c>
      <c r="CK514" t="s">
        <v>245</v>
      </c>
      <c r="CL514" t="s">
        <v>246</v>
      </c>
      <c r="CM514" t="s">
        <v>247</v>
      </c>
      <c r="CN514" t="s">
        <v>248</v>
      </c>
      <c r="CT514" t="s">
        <v>249</v>
      </c>
      <c r="CU514" t="s">
        <v>225</v>
      </c>
      <c r="CW514" t="s">
        <v>226</v>
      </c>
      <c r="CX514" t="s">
        <v>227</v>
      </c>
      <c r="DA514" t="s">
        <v>250</v>
      </c>
      <c r="DB514">
        <v>-1</v>
      </c>
      <c r="DF514" t="s">
        <v>251</v>
      </c>
      <c r="DJ514" t="s">
        <v>252</v>
      </c>
      <c r="DK514" t="s">
        <v>253</v>
      </c>
      <c r="DL514" t="s">
        <v>254</v>
      </c>
      <c r="DN514" t="s">
        <v>255</v>
      </c>
      <c r="DR514" t="s">
        <v>305</v>
      </c>
      <c r="DS514" t="s">
        <v>303</v>
      </c>
      <c r="DT514" t="s">
        <v>302</v>
      </c>
      <c r="DV514">
        <v>1</v>
      </c>
      <c r="DW514" t="s">
        <v>283</v>
      </c>
      <c r="ED514" s="2">
        <v>46154</v>
      </c>
      <c r="EE514" t="s">
        <v>306</v>
      </c>
      <c r="EF514">
        <v>1</v>
      </c>
      <c r="EP514" t="s">
        <v>258</v>
      </c>
      <c r="ES514" t="s">
        <v>475</v>
      </c>
      <c r="EZ514" t="s">
        <v>476</v>
      </c>
      <c r="FA514" t="s">
        <v>245</v>
      </c>
      <c r="FB514" t="s">
        <v>308</v>
      </c>
      <c r="FD514" t="s">
        <v>308</v>
      </c>
      <c r="FE514" t="s">
        <v>309</v>
      </c>
      <c r="FF514" t="s">
        <v>309</v>
      </c>
      <c r="FK514" t="s">
        <v>263</v>
      </c>
      <c r="FL514" t="s">
        <v>16959</v>
      </c>
      <c r="FN514" t="s">
        <v>248</v>
      </c>
      <c r="FO514" t="s">
        <v>265</v>
      </c>
      <c r="FR514">
        <v>72185</v>
      </c>
      <c r="GB514" t="s">
        <v>266</v>
      </c>
      <c r="GC514" t="s">
        <v>225</v>
      </c>
      <c r="GD514">
        <v>0</v>
      </c>
      <c r="GF514">
        <v>0</v>
      </c>
      <c r="GG514">
        <v>25421</v>
      </c>
      <c r="GI514">
        <v>72185</v>
      </c>
      <c r="GJ514">
        <v>0</v>
      </c>
      <c r="GL514">
        <v>0</v>
      </c>
      <c r="GM514">
        <v>85900</v>
      </c>
      <c r="GS514" t="s">
        <v>267</v>
      </c>
      <c r="GT514" s="2">
        <v>44804</v>
      </c>
      <c r="GU514" t="s">
        <v>268</v>
      </c>
      <c r="GV514" t="s">
        <v>311</v>
      </c>
      <c r="GW514" t="s">
        <v>270</v>
      </c>
      <c r="GX514" t="s">
        <v>271</v>
      </c>
      <c r="GY514" t="s">
        <v>272</v>
      </c>
      <c r="GZ514" t="s">
        <v>273</v>
      </c>
      <c r="HA514" t="s">
        <v>336</v>
      </c>
      <c r="HC514" t="s">
        <v>337</v>
      </c>
      <c r="HE514" t="s">
        <v>230</v>
      </c>
      <c r="HF514" t="s">
        <v>1733</v>
      </c>
      <c r="HG514" t="s">
        <v>277</v>
      </c>
      <c r="HR514" t="s">
        <v>278</v>
      </c>
      <c r="HV514">
        <v>85900</v>
      </c>
      <c r="HW514" t="s">
        <v>279</v>
      </c>
      <c r="HX514" t="s">
        <v>280</v>
      </c>
      <c r="HY514">
        <v>89853</v>
      </c>
      <c r="HZ514">
        <v>17668</v>
      </c>
      <c r="IA514" t="s">
        <v>279</v>
      </c>
      <c r="IB514" t="s">
        <v>281</v>
      </c>
      <c r="ID514" t="s">
        <v>282</v>
      </c>
      <c r="IE514" t="s">
        <v>283</v>
      </c>
      <c r="IF514" t="s">
        <v>283</v>
      </c>
      <c r="IG514" t="s">
        <v>283</v>
      </c>
      <c r="IH514" t="s">
        <v>284</v>
      </c>
      <c r="II514" t="s">
        <v>285</v>
      </c>
      <c r="IJ514" t="s">
        <v>286</v>
      </c>
      <c r="IK514" t="s">
        <v>278</v>
      </c>
      <c r="IL514" t="s">
        <v>287</v>
      </c>
      <c r="IM514" t="s">
        <v>288</v>
      </c>
      <c r="IN514" t="s">
        <v>289</v>
      </c>
      <c r="IP514" t="s">
        <v>290</v>
      </c>
      <c r="IQ514" t="s">
        <v>284</v>
      </c>
      <c r="IS514" t="s">
        <v>291</v>
      </c>
      <c r="IT514" t="s">
        <v>453</v>
      </c>
      <c r="IU514" t="s">
        <v>1898</v>
      </c>
      <c r="IV514" t="s">
        <v>434</v>
      </c>
      <c r="IW514" t="s">
        <v>1899</v>
      </c>
      <c r="IY514" t="s">
        <v>281</v>
      </c>
    </row>
    <row r="515" spans="1:259" x14ac:dyDescent="0.3">
      <c r="A515" s="14">
        <f>DAY(AVANZA[[#This Row],[FechaSeguimiento]])</f>
        <v>12</v>
      </c>
      <c r="B515" s="14">
        <f>MONTH(AVANZA[[#This Row],[FechaSeguimiento]])</f>
        <v>5</v>
      </c>
      <c r="C515"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515" t="str">
        <f>LOWER(IFERROR(VLOOKUP(AVANZA[[#This Row],[ID_Peticion]],CANCELADAS[#All],2,0),""))</f>
        <v/>
      </c>
      <c r="E515" t="str">
        <f>LOWER(IFERROR(VLOOKUP(AVANZA[[#This Row],[ID_Peticion]],CANCELADAS[#All],3,0),""))</f>
        <v/>
      </c>
      <c r="F515" t="str">
        <f>LOWER(IF(AVANZA[[#This Row],[CEDULA CLIENTE]]&lt;&gt;""," CC: " &amp; COUNTIFS(AVANZA[CEDULA CLIENTE],AVANZA[[#This Row],[CEDULA CLIENTE]]),"")&amp; IF(AVANZA[[#This Row],[Direccion]]&lt;&gt;""," DIR: " &amp; COUNTIFS(AVANZA[Direccion],AVANZA[[#This Row],[Direccion]]),""))</f>
        <v xml:space="preserve"> dir: 1</v>
      </c>
      <c r="G515" t="str">
        <f>IFERROR(VLOOKUP(AVANZA[[#This Row],[Cedula_Vendedor_Atis]],PLANTA[[#All],[CEDULA]:[LINEA]],3,0),"No Cruza")</f>
        <v>Marisol Avella</v>
      </c>
      <c r="H515" t="str">
        <f>IFERROR(VLOOKUP(AVANZA[[#This Row],[Cedula_Vendedor_Atis]],PLANTA[[#All],[CEDULA]:[LINEA]],4,0),"No Cruza")</f>
        <v>Fija</v>
      </c>
      <c r="I515" t="str">
        <f>LOWER(IF(AVANZA[[#This Row],[ATRIBUIBLE]]="",AVANZA[[#This Row],[Variable]],AVANZA[[#This Row],[ATRIBUIBLE]]))</f>
        <v>terminada</v>
      </c>
      <c r="J515" s="14">
        <f>IF(AVANZA[[#This Row],[Variable]]=AVANZA[[#Headers],[TERMINADA]],1,0)</f>
        <v>1</v>
      </c>
      <c r="K515" s="14">
        <f>IF(AVANZA[[#This Row],[Variable]]=AVANZA[[#Headers],[ANULADA]],1,0)</f>
        <v>0</v>
      </c>
      <c r="L515" s="14">
        <f>IF(AVANZA[[#This Row],[Variable]]=AVANZA[[#Headers],[PENDIENTE]],1,0)</f>
        <v>0</v>
      </c>
      <c r="M515" s="14">
        <f>IF(AVANZA[[#This Row],[ESTADO AGENDA]]="AGENDADA",1,0)</f>
        <v>0</v>
      </c>
      <c r="N515" s="14">
        <f>IF(AVANZA[[#This Row],[ESTADO AGENDA]]="PENDIENTE DE AGENDAR",1,0)</f>
        <v>0</v>
      </c>
      <c r="O515" s="14">
        <f>IF(AVANZA[[#This Row],[ESTADO AGENDA]]="SUSPENDIDA",1,0)</f>
        <v>0</v>
      </c>
      <c r="P515" t="str" cm="1">
        <f t="array" ref="P515">_xlfn.XLOOKUP(AVANZA[[#This Row],[Num_Agrupacion_Pet_Atis]],Tabla1[[#All],[Numero_de_actuacion]],Tabla1[[#All],[Estado_de_la_orden]],"",0)</f>
        <v/>
      </c>
      <c r="Q515" s="2" t="str" cm="1">
        <f t="array" ref="Q515">_xlfn.XLOOKUP(AVANZA[[#This Row],[Num_Agrupacion_Pet_Atis]],Tabla1[[#All],[Numero_de_actuacion]],Tabla1[[#All],[Fecha_de_la_cita]],"",0)</f>
        <v/>
      </c>
      <c r="R515" t="str" cm="1">
        <f t="array" ref="R515">_xlfn.XLOOKUP(AVANZA[[#This Row],[Num_Agrupacion_Pet_Atis]],Tabla1[[#All],[Numero_de_actuacion]],Tabla1[[#All],[Franja_horaria_de_la_cita]],"",0)</f>
        <v/>
      </c>
      <c r="S515" s="14" t="str">
        <f>IFERROR(DAY(AVANZA[[#This Row],[FECHA AGENDA]]),"")</f>
        <v/>
      </c>
      <c r="T515" s="14" t="str">
        <f>IFERROR(MONTH(AVANZA[[#This Row],[FECHA AGENDA]]),"")</f>
        <v/>
      </c>
      <c r="U515" t="str" cm="1">
        <f t="array" ref="U515">_xlfn.XLOOKUP(AVANZA[[#This Row],[Num_Agrupacion_Pet_Atis]],Tabla1[[#All],[Numero_de_actuacion]],Tabla1[[#All],[Motivo_de_suspension]],"",0)</f>
        <v/>
      </c>
      <c r="V515" s="2" t="str" cm="1">
        <f t="array" ref="V515">_xlfn.XLOOKUP(AVANZA[[#This Row],[Num_Agrupacion_Pet_Atis]],Tabla1[[#All],[Numero_de_actuacion]],Tabla1[[#All],[No_identificacion_cliente]],"",0)</f>
        <v/>
      </c>
      <c r="W515" s="2" t="str" cm="1">
        <f t="array" ref="W515">_xlfn.XLOOKUP(AVANZA[[#This Row],[Num_Agrupacion_Pet_Atis]],Tabla1[[#All],[Numero_de_actuacion]],Tabla1[[#All],[Movil_de_contacto]],"",0)</f>
        <v/>
      </c>
      <c r="X515" s="14">
        <f>IF(OR(AVANZA[[#This Row],[ESTADO LEG]]="Legalizada grabacion",AVANZA[[#This Row],[ESTADO LEG]]="Legalizada aut"),1,0)</f>
        <v>0</v>
      </c>
      <c r="Y515" s="14">
        <f>IF(OR(AVANZA[[#This Row],[ESTADO LEG]]="pdte legalizar",AVANZA[[#This Row],[ESTADO LEG]]="No cruza"),1,0)</f>
        <v>1</v>
      </c>
      <c r="Z515" t="str" cm="1">
        <f t="array" ref="Z515">IF(AVANZA[[#This Row],[Variable]]="Terminada",LOWER(_xlfn.XLOOKUP(AVANZA[[#This Row],[ID_Peticion]],Tabla6[[#All],[NUM_PETICION]],Tabla6[[#All],[ESTADO_LEG]],"NO CRUZA",0)),AVANZA[[#This Row],[Variable]])</f>
        <v>pdte legalizar</v>
      </c>
      <c r="AA515" cm="1">
        <f t="array" ref="AA515">_xlfn.XLOOKUP(AVANZA[[#This Row],[ID_Peticion]],Tabla6[[#All],[NUM_PETICION]],Tabla6[[#All],[DIF_DIAS]],"",0)</f>
        <v>1</v>
      </c>
      <c r="AB515" s="2" cm="1">
        <f t="array" ref="AB515">IFERROR(_xlfn.XLOOKUP(AVANZA[[#This Row],[ID_Peticion]],Tabla6[[#All],[NUM_PETICION]],Tabla6[[#All],[FEC_LEGAL]],"",0),"")</f>
        <v>0</v>
      </c>
      <c r="AC515" s="14">
        <f ca="1">IF(AVANZA[[#This Row],[FECHA LEG]]&lt;&gt;0,IFERROR(AVANZA[[#This Row],[FECHA LEG]]-AVANZA[[#This Row],[FechaIniEstadoSubPetAtis]],0),TODAY()-AVANZA[[#This Row],[FechaIniEstadoSubPetAtis]])</f>
        <v>5</v>
      </c>
      <c r="AD515" s="35" t="str">
        <f ca="1">IF(AVANZA[[#This Row],[FINAL Vs LG]]&lt;&gt;0,IF(AVANZA[[#This Row],[FINAL Vs LG]]&lt;7.1,"100%",IF(AND(AVANZA[[#This Row],[FINAL Vs LG]]&gt;7.1,AVANZA[[#This Row],[FINAL Vs LG]]&lt;11.1),"50%","0%")),0)</f>
        <v>100%</v>
      </c>
      <c r="AE515" s="14">
        <f ca="1">VLOOKUP(DAY(TODAY()),BACK!F:G,2,0)</f>
        <v>14</v>
      </c>
      <c r="AF515" s="14">
        <f>BACK!$I$2</f>
        <v>24</v>
      </c>
      <c r="AG515" s="14">
        <f>IF(AVANZA[[#This Row],[Oferta_empaquetada_comisiones]]="SI",1,0)</f>
        <v>0</v>
      </c>
      <c r="AH515" s="36">
        <f>IF(AVANZA[[#This Row],[Variable]]="TERMINADA",IFERROR(VLOOKUP(AVANZA[[#This Row],[SUPERVISOR]],Tabla2[#All],4,0),0),)</f>
        <v>3.5</v>
      </c>
      <c r="AI515" s="14">
        <f>IF(AVANZA[[#This Row],[Producto]]="BA",1,0)</f>
        <v>0</v>
      </c>
      <c r="AJ515" s="14">
        <f>IF(AVANZA[[#This Row],[Producto]]="DUO",1,0)</f>
        <v>0</v>
      </c>
      <c r="AK515" s="14">
        <f>IF(AVANZA[[#This Row],[Producto]]="TRIO",1,0)</f>
        <v>1</v>
      </c>
      <c r="AL515" t="s">
        <v>456</v>
      </c>
      <c r="AM515">
        <v>-1</v>
      </c>
      <c r="AN515">
        <v>-1</v>
      </c>
      <c r="AO515" t="s">
        <v>16960</v>
      </c>
      <c r="AP515" s="1">
        <v>46154.487627314818</v>
      </c>
      <c r="AQ515">
        <v>-1</v>
      </c>
      <c r="AR515" t="s">
        <v>16961</v>
      </c>
      <c r="AS515">
        <v>-1</v>
      </c>
      <c r="AT515">
        <v>-1</v>
      </c>
      <c r="AU515">
        <v>-1</v>
      </c>
      <c r="AV515">
        <v>-1</v>
      </c>
      <c r="AW515">
        <v>-1</v>
      </c>
      <c r="AX515" t="s">
        <v>224</v>
      </c>
      <c r="AY515">
        <v>-1</v>
      </c>
      <c r="AZ515">
        <v>2026</v>
      </c>
      <c r="BA515">
        <v>5</v>
      </c>
      <c r="BB515">
        <v>12</v>
      </c>
      <c r="BC515">
        <v>-1</v>
      </c>
      <c r="BD515" t="s">
        <v>225</v>
      </c>
      <c r="BE515">
        <v>-1</v>
      </c>
      <c r="BF515">
        <v>20001626605394</v>
      </c>
      <c r="BG515" t="s">
        <v>438</v>
      </c>
      <c r="BH515" t="s">
        <v>439</v>
      </c>
      <c r="BI515" t="s">
        <v>16962</v>
      </c>
      <c r="BJ515">
        <v>-1</v>
      </c>
      <c r="BK515">
        <v>-1</v>
      </c>
      <c r="BL515">
        <v>-1</v>
      </c>
      <c r="BM515" t="s">
        <v>229</v>
      </c>
      <c r="BN515" t="s">
        <v>230</v>
      </c>
      <c r="BO515" t="s">
        <v>16963</v>
      </c>
      <c r="BP515" t="s">
        <v>232</v>
      </c>
      <c r="BQ515">
        <v>2026</v>
      </c>
      <c r="BR515">
        <v>5</v>
      </c>
      <c r="BS515">
        <v>12</v>
      </c>
      <c r="BT515" s="1">
        <v>46154.780868055554</v>
      </c>
      <c r="BU515" t="s">
        <v>233</v>
      </c>
      <c r="BV515" s="2">
        <v>46154</v>
      </c>
      <c r="BW515" t="s">
        <v>234</v>
      </c>
      <c r="BX515" s="2">
        <v>46154</v>
      </c>
      <c r="BY515" s="2">
        <v>46154</v>
      </c>
      <c r="BZ515" t="s">
        <v>235</v>
      </c>
      <c r="CA515" t="s">
        <v>297</v>
      </c>
      <c r="CB515" t="s">
        <v>297</v>
      </c>
      <c r="CC515" t="s">
        <v>16964</v>
      </c>
      <c r="CD515" t="s">
        <v>3553</v>
      </c>
      <c r="CE515">
        <v>-1</v>
      </c>
      <c r="CF515" t="s">
        <v>300</v>
      </c>
      <c r="CG515" t="s">
        <v>301</v>
      </c>
      <c r="CH515" t="s">
        <v>242</v>
      </c>
      <c r="CI515">
        <v>1018514067</v>
      </c>
      <c r="CJ515" t="s">
        <v>464</v>
      </c>
      <c r="CK515" t="s">
        <v>245</v>
      </c>
      <c r="CL515" t="s">
        <v>409</v>
      </c>
      <c r="CM515" t="s">
        <v>247</v>
      </c>
      <c r="CN515" t="s">
        <v>410</v>
      </c>
      <c r="CT515" t="s">
        <v>249</v>
      </c>
      <c r="CU515" t="s">
        <v>387</v>
      </c>
      <c r="CW515" t="s">
        <v>446</v>
      </c>
      <c r="CX515" t="s">
        <v>447</v>
      </c>
      <c r="DA515" t="s">
        <v>250</v>
      </c>
      <c r="DB515">
        <v>-1</v>
      </c>
      <c r="DF515" t="s">
        <v>251</v>
      </c>
      <c r="DJ515" t="s">
        <v>252</v>
      </c>
      <c r="DK515" t="s">
        <v>253</v>
      </c>
      <c r="DL515" t="s">
        <v>253</v>
      </c>
      <c r="DN515" t="s">
        <v>390</v>
      </c>
      <c r="DR515" t="s">
        <v>465</v>
      </c>
      <c r="DS515" t="s">
        <v>464</v>
      </c>
      <c r="DT515" t="s">
        <v>463</v>
      </c>
      <c r="DV515">
        <v>1</v>
      </c>
      <c r="DW515" t="s">
        <v>283</v>
      </c>
      <c r="ED515" s="2">
        <v>46154</v>
      </c>
      <c r="EE515" t="s">
        <v>361</v>
      </c>
      <c r="EF515">
        <v>20</v>
      </c>
      <c r="EP515" t="s">
        <v>258</v>
      </c>
      <c r="ES515" t="s">
        <v>1448</v>
      </c>
      <c r="EZ515" t="s">
        <v>1746</v>
      </c>
      <c r="FA515" t="s">
        <v>245</v>
      </c>
      <c r="FB515" t="s">
        <v>308</v>
      </c>
      <c r="FD515" t="s">
        <v>308</v>
      </c>
      <c r="FE515" t="s">
        <v>309</v>
      </c>
      <c r="FF515" t="s">
        <v>309</v>
      </c>
      <c r="FK515" t="s">
        <v>263</v>
      </c>
      <c r="FL515" t="s">
        <v>16965</v>
      </c>
      <c r="FN515" t="s">
        <v>410</v>
      </c>
      <c r="FO515" t="s">
        <v>414</v>
      </c>
      <c r="FR515">
        <v>99915</v>
      </c>
      <c r="GB515" t="s">
        <v>266</v>
      </c>
      <c r="GC515" t="s">
        <v>387</v>
      </c>
      <c r="GD515">
        <v>25188</v>
      </c>
      <c r="GF515">
        <v>2353</v>
      </c>
      <c r="GG515">
        <v>25422</v>
      </c>
      <c r="GI515">
        <v>73235</v>
      </c>
      <c r="GJ515">
        <v>25427</v>
      </c>
      <c r="GL515">
        <v>24327</v>
      </c>
      <c r="GM515">
        <v>118898</v>
      </c>
      <c r="GS515" t="s">
        <v>267</v>
      </c>
      <c r="GT515" s="2">
        <v>44530</v>
      </c>
      <c r="GU515" t="s">
        <v>268</v>
      </c>
      <c r="GV515" t="s">
        <v>269</v>
      </c>
      <c r="GW515" t="s">
        <v>270</v>
      </c>
      <c r="GX515" t="s">
        <v>271</v>
      </c>
      <c r="GY515" t="s">
        <v>272</v>
      </c>
      <c r="GZ515" t="s">
        <v>273</v>
      </c>
      <c r="HA515" t="s">
        <v>336</v>
      </c>
      <c r="HC515" t="s">
        <v>337</v>
      </c>
      <c r="HE515" t="s">
        <v>230</v>
      </c>
      <c r="HF515" t="s">
        <v>14287</v>
      </c>
      <c r="HG515" t="s">
        <v>277</v>
      </c>
      <c r="HR515" t="s">
        <v>278</v>
      </c>
      <c r="HV515">
        <v>118900</v>
      </c>
      <c r="HW515" t="s">
        <v>279</v>
      </c>
      <c r="HX515" t="s">
        <v>280</v>
      </c>
      <c r="HY515">
        <v>117583</v>
      </c>
      <c r="HZ515">
        <v>17668</v>
      </c>
      <c r="IA515" t="s">
        <v>279</v>
      </c>
      <c r="IB515" t="s">
        <v>281</v>
      </c>
      <c r="ID515" t="s">
        <v>282</v>
      </c>
      <c r="IE515" t="s">
        <v>283</v>
      </c>
      <c r="IF515" t="s">
        <v>283</v>
      </c>
      <c r="IG515" t="s">
        <v>283</v>
      </c>
      <c r="IH515" t="s">
        <v>284</v>
      </c>
      <c r="II515" t="s">
        <v>285</v>
      </c>
      <c r="IJ515" t="s">
        <v>286</v>
      </c>
      <c r="IK515" t="s">
        <v>278</v>
      </c>
      <c r="IL515" t="s">
        <v>346</v>
      </c>
      <c r="IM515" t="s">
        <v>288</v>
      </c>
      <c r="IN515" t="s">
        <v>289</v>
      </c>
      <c r="IP515" t="s">
        <v>290</v>
      </c>
      <c r="IQ515" t="s">
        <v>284</v>
      </c>
      <c r="IS515" t="s">
        <v>291</v>
      </c>
      <c r="IT515" t="s">
        <v>372</v>
      </c>
      <c r="IU515" t="s">
        <v>373</v>
      </c>
      <c r="IV515" t="s">
        <v>373</v>
      </c>
      <c r="IW515" t="s">
        <v>373</v>
      </c>
      <c r="IY515" t="s">
        <v>281</v>
      </c>
    </row>
    <row r="516" spans="1:259" x14ac:dyDescent="0.3">
      <c r="A516" s="14">
        <f>DAY(AVANZA[[#This Row],[FechaSeguimiento]])</f>
        <v>12</v>
      </c>
      <c r="B516" s="14">
        <f>MONTH(AVANZA[[#This Row],[FechaSeguimiento]])</f>
        <v>5</v>
      </c>
      <c r="C516"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516" t="str">
        <f>LOWER(IFERROR(VLOOKUP(AVANZA[[#This Row],[ID_Peticion]],CANCELADAS[#All],2,0),""))</f>
        <v/>
      </c>
      <c r="E516" t="str">
        <f>LOWER(IFERROR(VLOOKUP(AVANZA[[#This Row],[ID_Peticion]],CANCELADAS[#All],3,0),""))</f>
        <v/>
      </c>
      <c r="F516" t="str">
        <f>LOWER(IF(AVANZA[[#This Row],[CEDULA CLIENTE]]&lt;&gt;""," CC: " &amp; COUNTIFS(AVANZA[CEDULA CLIENTE],AVANZA[[#This Row],[CEDULA CLIENTE]]),"")&amp; IF(AVANZA[[#This Row],[Direccion]]&lt;&gt;""," DIR: " &amp; COUNTIFS(AVANZA[Direccion],AVANZA[[#This Row],[Direccion]]),""))</f>
        <v xml:space="preserve"> dir: 1</v>
      </c>
      <c r="G516" t="str">
        <f>IFERROR(VLOOKUP(AVANZA[[#This Row],[Cedula_Vendedor_Atis]],PLANTA[[#All],[CEDULA]:[LINEA]],3,0),"No Cruza")</f>
        <v>Marisol Avella</v>
      </c>
      <c r="H516" t="str">
        <f>IFERROR(VLOOKUP(AVANZA[[#This Row],[Cedula_Vendedor_Atis]],PLANTA[[#All],[CEDULA]:[LINEA]],4,0),"No Cruza")</f>
        <v>Fija</v>
      </c>
      <c r="I516" t="str">
        <f>LOWER(IF(AVANZA[[#This Row],[ATRIBUIBLE]]="",AVANZA[[#This Row],[Variable]],AVANZA[[#This Row],[ATRIBUIBLE]]))</f>
        <v>terminada</v>
      </c>
      <c r="J516" s="14">
        <f>IF(AVANZA[[#This Row],[Variable]]=AVANZA[[#Headers],[TERMINADA]],1,0)</f>
        <v>1</v>
      </c>
      <c r="K516" s="14">
        <f>IF(AVANZA[[#This Row],[Variable]]=AVANZA[[#Headers],[ANULADA]],1,0)</f>
        <v>0</v>
      </c>
      <c r="L516" s="14">
        <f>IF(AVANZA[[#This Row],[Variable]]=AVANZA[[#Headers],[PENDIENTE]],1,0)</f>
        <v>0</v>
      </c>
      <c r="M516" s="14">
        <f>IF(AVANZA[[#This Row],[ESTADO AGENDA]]="AGENDADA",1,0)</f>
        <v>0</v>
      </c>
      <c r="N516" s="14">
        <f>IF(AVANZA[[#This Row],[ESTADO AGENDA]]="PENDIENTE DE AGENDAR",1,0)</f>
        <v>0</v>
      </c>
      <c r="O516" s="14">
        <f>IF(AVANZA[[#This Row],[ESTADO AGENDA]]="SUSPENDIDA",1,0)</f>
        <v>0</v>
      </c>
      <c r="P516" t="str" cm="1">
        <f t="array" ref="P516">_xlfn.XLOOKUP(AVANZA[[#This Row],[Num_Agrupacion_Pet_Atis]],Tabla1[[#All],[Numero_de_actuacion]],Tabla1[[#All],[Estado_de_la_orden]],"",0)</f>
        <v/>
      </c>
      <c r="Q516" s="2" t="str" cm="1">
        <f t="array" ref="Q516">_xlfn.XLOOKUP(AVANZA[[#This Row],[Num_Agrupacion_Pet_Atis]],Tabla1[[#All],[Numero_de_actuacion]],Tabla1[[#All],[Fecha_de_la_cita]],"",0)</f>
        <v/>
      </c>
      <c r="R516" t="str" cm="1">
        <f t="array" ref="R516">_xlfn.XLOOKUP(AVANZA[[#This Row],[Num_Agrupacion_Pet_Atis]],Tabla1[[#All],[Numero_de_actuacion]],Tabla1[[#All],[Franja_horaria_de_la_cita]],"",0)</f>
        <v/>
      </c>
      <c r="S516" s="14" t="str">
        <f>IFERROR(DAY(AVANZA[[#This Row],[FECHA AGENDA]]),"")</f>
        <v/>
      </c>
      <c r="T516" s="14" t="str">
        <f>IFERROR(MONTH(AVANZA[[#This Row],[FECHA AGENDA]]),"")</f>
        <v/>
      </c>
      <c r="U516" t="str" cm="1">
        <f t="array" ref="U516">_xlfn.XLOOKUP(AVANZA[[#This Row],[Num_Agrupacion_Pet_Atis]],Tabla1[[#All],[Numero_de_actuacion]],Tabla1[[#All],[Motivo_de_suspension]],"",0)</f>
        <v/>
      </c>
      <c r="V516" s="2" t="str" cm="1">
        <f t="array" ref="V516">_xlfn.XLOOKUP(AVANZA[[#This Row],[Num_Agrupacion_Pet_Atis]],Tabla1[[#All],[Numero_de_actuacion]],Tabla1[[#All],[No_identificacion_cliente]],"",0)</f>
        <v/>
      </c>
      <c r="W516" s="2" t="str" cm="1">
        <f t="array" ref="W516">_xlfn.XLOOKUP(AVANZA[[#This Row],[Num_Agrupacion_Pet_Atis]],Tabla1[[#All],[Numero_de_actuacion]],Tabla1[[#All],[Movil_de_contacto]],"",0)</f>
        <v/>
      </c>
      <c r="X516" s="14">
        <f>IF(OR(AVANZA[[#This Row],[ESTADO LEG]]="Legalizada grabacion",AVANZA[[#This Row],[ESTADO LEG]]="Legalizada aut"),1,0)</f>
        <v>0</v>
      </c>
      <c r="Y516" s="14">
        <f>IF(OR(AVANZA[[#This Row],[ESTADO LEG]]="pdte legalizar",AVANZA[[#This Row],[ESTADO LEG]]="No cruza"),1,0)</f>
        <v>1</v>
      </c>
      <c r="Z516" t="str" cm="1">
        <f t="array" ref="Z516">IF(AVANZA[[#This Row],[Variable]]="Terminada",LOWER(_xlfn.XLOOKUP(AVANZA[[#This Row],[ID_Peticion]],Tabla6[[#All],[NUM_PETICION]],Tabla6[[#All],[ESTADO_LEG]],"NO CRUZA",0)),AVANZA[[#This Row],[Variable]])</f>
        <v>pdte legalizar</v>
      </c>
      <c r="AA516" cm="1">
        <f t="array" ref="AA516">_xlfn.XLOOKUP(AVANZA[[#This Row],[ID_Peticion]],Tabla6[[#All],[NUM_PETICION]],Tabla6[[#All],[DIF_DIAS]],"",0)</f>
        <v>1</v>
      </c>
      <c r="AB516" s="2" cm="1">
        <f t="array" ref="AB516">IFERROR(_xlfn.XLOOKUP(AVANZA[[#This Row],[ID_Peticion]],Tabla6[[#All],[NUM_PETICION]],Tabla6[[#All],[FEC_LEGAL]],"",0),"")</f>
        <v>0</v>
      </c>
      <c r="AC516" s="14">
        <f ca="1">IF(AVANZA[[#This Row],[FECHA LEG]]&lt;&gt;0,IFERROR(AVANZA[[#This Row],[FECHA LEG]]-AVANZA[[#This Row],[FechaIniEstadoSubPetAtis]],0),TODAY()-AVANZA[[#This Row],[FechaIniEstadoSubPetAtis]])</f>
        <v>5</v>
      </c>
      <c r="AD516" s="35" t="str">
        <f ca="1">IF(AVANZA[[#This Row],[FINAL Vs LG]]&lt;&gt;0,IF(AVANZA[[#This Row],[FINAL Vs LG]]&lt;7.1,"100%",IF(AND(AVANZA[[#This Row],[FINAL Vs LG]]&gt;7.1,AVANZA[[#This Row],[FINAL Vs LG]]&lt;11.1),"50%","0%")),0)</f>
        <v>100%</v>
      </c>
      <c r="AE516" s="14">
        <f ca="1">VLOOKUP(DAY(TODAY()),BACK!F:G,2,0)</f>
        <v>14</v>
      </c>
      <c r="AF516" s="14">
        <f>BACK!$I$2</f>
        <v>24</v>
      </c>
      <c r="AG516" s="14">
        <f>IF(AVANZA[[#This Row],[Oferta_empaquetada_comisiones]]="SI",1,0)</f>
        <v>0</v>
      </c>
      <c r="AH516" s="36">
        <f>IF(AVANZA[[#This Row],[Variable]]="TERMINADA",IFERROR(VLOOKUP(AVANZA[[#This Row],[SUPERVISOR]],Tabla2[#All],4,0),0),)</f>
        <v>3.5</v>
      </c>
      <c r="AI516" s="14">
        <f>IF(AVANZA[[#This Row],[Producto]]="BA",1,0)</f>
        <v>0</v>
      </c>
      <c r="AJ516" s="14">
        <f>IF(AVANZA[[#This Row],[Producto]]="DUO",1,0)</f>
        <v>0</v>
      </c>
      <c r="AK516" s="14">
        <f>IF(AVANZA[[#This Row],[Producto]]="TRIO",1,0)</f>
        <v>1</v>
      </c>
      <c r="AL516" t="s">
        <v>400</v>
      </c>
      <c r="AM516">
        <v>-1</v>
      </c>
      <c r="AN516">
        <v>-1</v>
      </c>
      <c r="AO516" t="s">
        <v>16966</v>
      </c>
      <c r="AP516" s="1">
        <v>46148.791712962964</v>
      </c>
      <c r="AQ516">
        <v>-1</v>
      </c>
      <c r="AR516" t="s">
        <v>16967</v>
      </c>
      <c r="AS516">
        <v>-1</v>
      </c>
      <c r="AT516">
        <v>-1</v>
      </c>
      <c r="AU516">
        <v>-1</v>
      </c>
      <c r="AV516">
        <v>-1</v>
      </c>
      <c r="AW516">
        <v>-1</v>
      </c>
      <c r="AX516" t="s">
        <v>224</v>
      </c>
      <c r="AY516">
        <v>-1</v>
      </c>
      <c r="AZ516">
        <v>2026</v>
      </c>
      <c r="BA516">
        <v>5</v>
      </c>
      <c r="BB516">
        <v>12</v>
      </c>
      <c r="BC516">
        <v>-1</v>
      </c>
      <c r="BD516" t="s">
        <v>225</v>
      </c>
      <c r="BE516">
        <v>-1</v>
      </c>
      <c r="BF516">
        <v>20001623754236</v>
      </c>
      <c r="BG516" t="s">
        <v>376</v>
      </c>
      <c r="BH516" t="s">
        <v>377</v>
      </c>
      <c r="BI516" t="s">
        <v>16968</v>
      </c>
      <c r="BJ516">
        <v>-1</v>
      </c>
      <c r="BK516">
        <v>-1</v>
      </c>
      <c r="BL516">
        <v>-1</v>
      </c>
      <c r="BM516" t="s">
        <v>229</v>
      </c>
      <c r="BN516" t="s">
        <v>230</v>
      </c>
      <c r="BO516" t="s">
        <v>16969</v>
      </c>
      <c r="BP516" t="s">
        <v>380</v>
      </c>
      <c r="BQ516">
        <v>2026</v>
      </c>
      <c r="BR516">
        <v>5</v>
      </c>
      <c r="BS516">
        <v>6</v>
      </c>
      <c r="BT516" s="1">
        <v>46154.616087962961</v>
      </c>
      <c r="BU516" t="s">
        <v>233</v>
      </c>
      <c r="BV516" s="2">
        <v>46154</v>
      </c>
      <c r="BW516" t="s">
        <v>234</v>
      </c>
      <c r="BX516" s="2">
        <v>46148</v>
      </c>
      <c r="BY516" s="2">
        <v>46154</v>
      </c>
      <c r="BZ516" t="s">
        <v>235</v>
      </c>
      <c r="CA516" t="s">
        <v>485</v>
      </c>
      <c r="CB516" t="s">
        <v>486</v>
      </c>
      <c r="CC516" t="s">
        <v>16970</v>
      </c>
      <c r="CD516" t="s">
        <v>12797</v>
      </c>
      <c r="CE516">
        <v>-1</v>
      </c>
      <c r="CF516" t="s">
        <v>489</v>
      </c>
      <c r="CG516" t="s">
        <v>490</v>
      </c>
      <c r="CH516" t="s">
        <v>491</v>
      </c>
      <c r="CI516">
        <v>1053346599</v>
      </c>
      <c r="CJ516" t="s">
        <v>408</v>
      </c>
      <c r="CK516" t="s">
        <v>245</v>
      </c>
      <c r="CL516" t="s">
        <v>409</v>
      </c>
      <c r="CM516" t="s">
        <v>247</v>
      </c>
      <c r="CN516" t="s">
        <v>410</v>
      </c>
      <c r="CT516" t="s">
        <v>386</v>
      </c>
      <c r="CU516" t="s">
        <v>387</v>
      </c>
      <c r="CW516" t="s">
        <v>388</v>
      </c>
      <c r="CX516" t="s">
        <v>389</v>
      </c>
      <c r="DA516" t="s">
        <v>250</v>
      </c>
      <c r="DB516">
        <v>-1</v>
      </c>
      <c r="DF516" t="s">
        <v>251</v>
      </c>
      <c r="DJ516" t="s">
        <v>252</v>
      </c>
      <c r="DK516" t="s">
        <v>253</v>
      </c>
      <c r="DL516" t="s">
        <v>253</v>
      </c>
      <c r="DN516" t="s">
        <v>390</v>
      </c>
      <c r="DR516" t="s">
        <v>411</v>
      </c>
      <c r="DS516" t="s">
        <v>408</v>
      </c>
      <c r="DT516" t="s">
        <v>407</v>
      </c>
      <c r="DV516">
        <v>1</v>
      </c>
      <c r="DW516" t="s">
        <v>257</v>
      </c>
      <c r="ED516" s="2">
        <v>46154</v>
      </c>
      <c r="EF516">
        <v>12</v>
      </c>
      <c r="EP516" t="s">
        <v>258</v>
      </c>
      <c r="ES516" t="s">
        <v>3180</v>
      </c>
      <c r="FA516" t="s">
        <v>245</v>
      </c>
      <c r="FB516" t="s">
        <v>493</v>
      </c>
      <c r="FD516" t="s">
        <v>493</v>
      </c>
      <c r="FE516" t="s">
        <v>494</v>
      </c>
      <c r="FF516" t="s">
        <v>495</v>
      </c>
      <c r="FK516" t="s">
        <v>263</v>
      </c>
      <c r="FL516" t="s">
        <v>16971</v>
      </c>
      <c r="FN516" t="s">
        <v>410</v>
      </c>
      <c r="FO516" t="s">
        <v>414</v>
      </c>
      <c r="FR516">
        <v>126994</v>
      </c>
      <c r="GB516" t="s">
        <v>266</v>
      </c>
      <c r="GC516" t="s">
        <v>387</v>
      </c>
      <c r="GD516">
        <v>25016</v>
      </c>
      <c r="GF516">
        <v>2353</v>
      </c>
      <c r="GG516">
        <v>25424</v>
      </c>
      <c r="GI516">
        <v>100314</v>
      </c>
      <c r="GJ516">
        <v>25242</v>
      </c>
      <c r="GL516">
        <v>24327</v>
      </c>
      <c r="GM516">
        <v>151122</v>
      </c>
      <c r="GS516" t="s">
        <v>267</v>
      </c>
      <c r="GT516" s="2">
        <v>45168</v>
      </c>
      <c r="GU516" t="s">
        <v>268</v>
      </c>
      <c r="GV516" t="s">
        <v>335</v>
      </c>
      <c r="GW516" t="s">
        <v>394</v>
      </c>
      <c r="GZ516" t="s">
        <v>395</v>
      </c>
      <c r="HA516" t="s">
        <v>274</v>
      </c>
      <c r="HB516" t="s">
        <v>498</v>
      </c>
      <c r="HC516" t="s">
        <v>499</v>
      </c>
      <c r="HD516" t="s">
        <v>257</v>
      </c>
      <c r="HE516" t="s">
        <v>230</v>
      </c>
      <c r="HF516" t="s">
        <v>16972</v>
      </c>
      <c r="HR516" t="s">
        <v>278</v>
      </c>
      <c r="HV516">
        <v>131990</v>
      </c>
      <c r="HW516" t="s">
        <v>281</v>
      </c>
      <c r="HY516">
        <v>0</v>
      </c>
      <c r="HZ516">
        <v>0</v>
      </c>
      <c r="IA516" t="s">
        <v>279</v>
      </c>
      <c r="IB516" t="s">
        <v>281</v>
      </c>
      <c r="IE516" t="s">
        <v>283</v>
      </c>
      <c r="IF516" t="s">
        <v>283</v>
      </c>
      <c r="IG516" t="s">
        <v>283</v>
      </c>
      <c r="IH516" t="s">
        <v>284</v>
      </c>
      <c r="II516" t="s">
        <v>285</v>
      </c>
      <c r="IJ516" t="s">
        <v>286</v>
      </c>
      <c r="IK516" t="s">
        <v>278</v>
      </c>
      <c r="IL516" t="s">
        <v>346</v>
      </c>
      <c r="IM516" t="s">
        <v>288</v>
      </c>
      <c r="IN516" t="s">
        <v>289</v>
      </c>
      <c r="IP516" t="s">
        <v>290</v>
      </c>
      <c r="IQ516" t="s">
        <v>284</v>
      </c>
      <c r="IS516" t="s">
        <v>291</v>
      </c>
      <c r="IT516" t="s">
        <v>398</v>
      </c>
      <c r="IW516" t="s">
        <v>608</v>
      </c>
      <c r="IY516" t="s">
        <v>281</v>
      </c>
    </row>
    <row r="517" spans="1:259" x14ac:dyDescent="0.3">
      <c r="A517" s="14">
        <f>DAY(AVANZA[[#This Row],[FechaSeguimiento]])</f>
        <v>12</v>
      </c>
      <c r="B517" s="14">
        <f>MONTH(AVANZA[[#This Row],[FechaSeguimiento]])</f>
        <v>5</v>
      </c>
      <c r="C517"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517" t="str">
        <f>LOWER(IFERROR(VLOOKUP(AVANZA[[#This Row],[ID_Peticion]],CANCELADAS[#All],2,0),""))</f>
        <v/>
      </c>
      <c r="E517" t="str">
        <f>LOWER(IFERROR(VLOOKUP(AVANZA[[#This Row],[ID_Peticion]],CANCELADAS[#All],3,0),""))</f>
        <v/>
      </c>
      <c r="F517" t="str">
        <f>LOWER(IF(AVANZA[[#This Row],[CEDULA CLIENTE]]&lt;&gt;""," CC: " &amp; COUNTIFS(AVANZA[CEDULA CLIENTE],AVANZA[[#This Row],[CEDULA CLIENTE]]),"")&amp; IF(AVANZA[[#This Row],[Direccion]]&lt;&gt;""," DIR: " &amp; COUNTIFS(AVANZA[Direccion],AVANZA[[#This Row],[Direccion]]),""))</f>
        <v xml:space="preserve"> dir: 1</v>
      </c>
      <c r="G517" t="str">
        <f>IFERROR(VLOOKUP(AVANZA[[#This Row],[Cedula_Vendedor_Atis]],PLANTA[[#All],[CEDULA]:[LINEA]],3,0),"No Cruza")</f>
        <v>Marisol Avella</v>
      </c>
      <c r="H517" t="str">
        <f>IFERROR(VLOOKUP(AVANZA[[#This Row],[Cedula_Vendedor_Atis]],PLANTA[[#All],[CEDULA]:[LINEA]],4,0),"No Cruza")</f>
        <v>Fija</v>
      </c>
      <c r="I517" t="str">
        <f>LOWER(IF(AVANZA[[#This Row],[ATRIBUIBLE]]="",AVANZA[[#This Row],[Variable]],AVANZA[[#This Row],[ATRIBUIBLE]]))</f>
        <v>terminada</v>
      </c>
      <c r="J517" s="14">
        <f>IF(AVANZA[[#This Row],[Variable]]=AVANZA[[#Headers],[TERMINADA]],1,0)</f>
        <v>1</v>
      </c>
      <c r="K517" s="14">
        <f>IF(AVANZA[[#This Row],[Variable]]=AVANZA[[#Headers],[ANULADA]],1,0)</f>
        <v>0</v>
      </c>
      <c r="L517" s="14">
        <f>IF(AVANZA[[#This Row],[Variable]]=AVANZA[[#Headers],[PENDIENTE]],1,0)</f>
        <v>0</v>
      </c>
      <c r="M517" s="14">
        <f>IF(AVANZA[[#This Row],[ESTADO AGENDA]]="AGENDADA",1,0)</f>
        <v>0</v>
      </c>
      <c r="N517" s="14">
        <f>IF(AVANZA[[#This Row],[ESTADO AGENDA]]="PENDIENTE DE AGENDAR",1,0)</f>
        <v>0</v>
      </c>
      <c r="O517" s="14">
        <f>IF(AVANZA[[#This Row],[ESTADO AGENDA]]="SUSPENDIDA",1,0)</f>
        <v>0</v>
      </c>
      <c r="P517" t="str" cm="1">
        <f t="array" ref="P517">_xlfn.XLOOKUP(AVANZA[[#This Row],[Num_Agrupacion_Pet_Atis]],Tabla1[[#All],[Numero_de_actuacion]],Tabla1[[#All],[Estado_de_la_orden]],"",0)</f>
        <v/>
      </c>
      <c r="Q517" s="2" t="str" cm="1">
        <f t="array" ref="Q517">_xlfn.XLOOKUP(AVANZA[[#This Row],[Num_Agrupacion_Pet_Atis]],Tabla1[[#All],[Numero_de_actuacion]],Tabla1[[#All],[Fecha_de_la_cita]],"",0)</f>
        <v/>
      </c>
      <c r="R517" t="str" cm="1">
        <f t="array" ref="R517">_xlfn.XLOOKUP(AVANZA[[#This Row],[Num_Agrupacion_Pet_Atis]],Tabla1[[#All],[Numero_de_actuacion]],Tabla1[[#All],[Franja_horaria_de_la_cita]],"",0)</f>
        <v/>
      </c>
      <c r="S517" s="14" t="str">
        <f>IFERROR(DAY(AVANZA[[#This Row],[FECHA AGENDA]]),"")</f>
        <v/>
      </c>
      <c r="T517" s="14" t="str">
        <f>IFERROR(MONTH(AVANZA[[#This Row],[FECHA AGENDA]]),"")</f>
        <v/>
      </c>
      <c r="U517" t="str" cm="1">
        <f t="array" ref="U517">_xlfn.XLOOKUP(AVANZA[[#This Row],[Num_Agrupacion_Pet_Atis]],Tabla1[[#All],[Numero_de_actuacion]],Tabla1[[#All],[Motivo_de_suspension]],"",0)</f>
        <v/>
      </c>
      <c r="V517" s="2" t="str" cm="1">
        <f t="array" ref="V517">_xlfn.XLOOKUP(AVANZA[[#This Row],[Num_Agrupacion_Pet_Atis]],Tabla1[[#All],[Numero_de_actuacion]],Tabla1[[#All],[No_identificacion_cliente]],"",0)</f>
        <v/>
      </c>
      <c r="W517" s="2" t="str" cm="1">
        <f t="array" ref="W517">_xlfn.XLOOKUP(AVANZA[[#This Row],[Num_Agrupacion_Pet_Atis]],Tabla1[[#All],[Numero_de_actuacion]],Tabla1[[#All],[Movil_de_contacto]],"",0)</f>
        <v/>
      </c>
      <c r="X517" s="14">
        <f>IF(OR(AVANZA[[#This Row],[ESTADO LEG]]="Legalizada grabacion",AVANZA[[#This Row],[ESTADO LEG]]="Legalizada aut"),1,0)</f>
        <v>0</v>
      </c>
      <c r="Y517" s="14">
        <f>IF(OR(AVANZA[[#This Row],[ESTADO LEG]]="pdte legalizar",AVANZA[[#This Row],[ESTADO LEG]]="No cruza"),1,0)</f>
        <v>1</v>
      </c>
      <c r="Z517" t="str" cm="1">
        <f t="array" ref="Z517">IF(AVANZA[[#This Row],[Variable]]="Terminada",LOWER(_xlfn.XLOOKUP(AVANZA[[#This Row],[ID_Peticion]],Tabla6[[#All],[NUM_PETICION]],Tabla6[[#All],[ESTADO_LEG]],"NO CRUZA",0)),AVANZA[[#This Row],[Variable]])</f>
        <v>pdte legalizar</v>
      </c>
      <c r="AA517" cm="1">
        <f t="array" ref="AA517">_xlfn.XLOOKUP(AVANZA[[#This Row],[ID_Peticion]],Tabla6[[#All],[NUM_PETICION]],Tabla6[[#All],[DIF_DIAS]],"",0)</f>
        <v>1</v>
      </c>
      <c r="AB517" s="2" cm="1">
        <f t="array" ref="AB517">IFERROR(_xlfn.XLOOKUP(AVANZA[[#This Row],[ID_Peticion]],Tabla6[[#All],[NUM_PETICION]],Tabla6[[#All],[FEC_LEGAL]],"",0),"")</f>
        <v>0</v>
      </c>
      <c r="AC517" s="14">
        <f ca="1">IF(AVANZA[[#This Row],[FECHA LEG]]&lt;&gt;0,IFERROR(AVANZA[[#This Row],[FECHA LEG]]-AVANZA[[#This Row],[FechaIniEstadoSubPetAtis]],0),TODAY()-AVANZA[[#This Row],[FechaIniEstadoSubPetAtis]])</f>
        <v>5</v>
      </c>
      <c r="AD517" s="35" t="str">
        <f ca="1">IF(AVANZA[[#This Row],[FINAL Vs LG]]&lt;&gt;0,IF(AVANZA[[#This Row],[FINAL Vs LG]]&lt;7.1,"100%",IF(AND(AVANZA[[#This Row],[FINAL Vs LG]]&gt;7.1,AVANZA[[#This Row],[FINAL Vs LG]]&lt;11.1),"50%","0%")),0)</f>
        <v>100%</v>
      </c>
      <c r="AE517" s="14">
        <f ca="1">VLOOKUP(DAY(TODAY()),BACK!F:G,2,0)</f>
        <v>14</v>
      </c>
      <c r="AF517" s="14">
        <f>BACK!$I$2</f>
        <v>24</v>
      </c>
      <c r="AG517" s="14">
        <f>IF(AVANZA[[#This Row],[Oferta_empaquetada_comisiones]]="SI",1,0)</f>
        <v>0</v>
      </c>
      <c r="AH517" s="36">
        <f>IF(AVANZA[[#This Row],[Variable]]="TERMINADA",IFERROR(VLOOKUP(AVANZA[[#This Row],[SUPERVISOR]],Tabla2[#All],4,0),0),)</f>
        <v>3.5</v>
      </c>
      <c r="AI517" s="14">
        <f>IF(AVANZA[[#This Row],[Producto]]="BA",1,0)</f>
        <v>1</v>
      </c>
      <c r="AJ517" s="14">
        <f>IF(AVANZA[[#This Row],[Producto]]="DUO",1,0)</f>
        <v>0</v>
      </c>
      <c r="AK517" s="14">
        <f>IF(AVANZA[[#This Row],[Producto]]="TRIO",1,0)</f>
        <v>0</v>
      </c>
      <c r="AL517" t="s">
        <v>292</v>
      </c>
      <c r="AM517">
        <v>-1</v>
      </c>
      <c r="AN517">
        <v>-1</v>
      </c>
      <c r="AO517" t="s">
        <v>16973</v>
      </c>
      <c r="AP517" s="1">
        <v>46154.308680555558</v>
      </c>
      <c r="AQ517">
        <v>-1</v>
      </c>
      <c r="AR517" t="s">
        <v>16974</v>
      </c>
      <c r="AS517">
        <v>-1</v>
      </c>
      <c r="AT517">
        <v>-1</v>
      </c>
      <c r="AU517">
        <v>-1</v>
      </c>
      <c r="AV517">
        <v>-1</v>
      </c>
      <c r="AW517">
        <v>-1</v>
      </c>
      <c r="AX517" t="s">
        <v>224</v>
      </c>
      <c r="AY517">
        <v>-1</v>
      </c>
      <c r="AZ517">
        <v>2026</v>
      </c>
      <c r="BA517">
        <v>5</v>
      </c>
      <c r="BB517">
        <v>12</v>
      </c>
      <c r="BC517">
        <v>-1</v>
      </c>
      <c r="BD517" t="s">
        <v>225</v>
      </c>
      <c r="BE517">
        <v>-1</v>
      </c>
      <c r="BF517">
        <v>20001626387974</v>
      </c>
      <c r="BG517" t="s">
        <v>319</v>
      </c>
      <c r="BH517" t="s">
        <v>320</v>
      </c>
      <c r="BI517" t="s">
        <v>16975</v>
      </c>
      <c r="BJ517">
        <v>-1</v>
      </c>
      <c r="BK517">
        <v>-1</v>
      </c>
      <c r="BL517">
        <v>-1</v>
      </c>
      <c r="BM517" t="s">
        <v>229</v>
      </c>
      <c r="BN517" t="s">
        <v>230</v>
      </c>
      <c r="BO517" t="s">
        <v>16976</v>
      </c>
      <c r="BP517" t="s">
        <v>380</v>
      </c>
      <c r="BQ517">
        <v>2026</v>
      </c>
      <c r="BR517">
        <v>5</v>
      </c>
      <c r="BS517">
        <v>12</v>
      </c>
      <c r="BT517" s="1">
        <v>46154.425266203703</v>
      </c>
      <c r="BU517" t="s">
        <v>233</v>
      </c>
      <c r="BV517" s="2">
        <v>46154</v>
      </c>
      <c r="BW517" t="s">
        <v>234</v>
      </c>
      <c r="BX517" s="2">
        <v>46154</v>
      </c>
      <c r="BY517" s="2">
        <v>46154</v>
      </c>
      <c r="BZ517" t="s">
        <v>235</v>
      </c>
      <c r="CA517" t="s">
        <v>297</v>
      </c>
      <c r="CB517" t="s">
        <v>297</v>
      </c>
      <c r="CC517" t="s">
        <v>16977</v>
      </c>
      <c r="CD517" t="s">
        <v>3490</v>
      </c>
      <c r="CE517">
        <v>-1</v>
      </c>
      <c r="CF517" t="s">
        <v>300</v>
      </c>
      <c r="CG517" t="s">
        <v>301</v>
      </c>
      <c r="CH517" t="s">
        <v>242</v>
      </c>
      <c r="CI517">
        <v>22999736</v>
      </c>
      <c r="CJ517" t="s">
        <v>303</v>
      </c>
      <c r="CK517" t="s">
        <v>245</v>
      </c>
      <c r="CL517" t="s">
        <v>246</v>
      </c>
      <c r="CM517" t="s">
        <v>247</v>
      </c>
      <c r="CN517" t="s">
        <v>248</v>
      </c>
      <c r="CT517" t="s">
        <v>304</v>
      </c>
      <c r="CU517" t="s">
        <v>225</v>
      </c>
      <c r="CW517" t="s">
        <v>319</v>
      </c>
      <c r="CX517" t="s">
        <v>320</v>
      </c>
      <c r="DA517" t="s">
        <v>250</v>
      </c>
      <c r="DB517">
        <v>-1</v>
      </c>
      <c r="DF517" t="s">
        <v>251</v>
      </c>
      <c r="DJ517" t="s">
        <v>252</v>
      </c>
      <c r="DK517" t="s">
        <v>253</v>
      </c>
      <c r="DL517" t="s">
        <v>254</v>
      </c>
      <c r="DN517" t="s">
        <v>255</v>
      </c>
      <c r="DR517" t="s">
        <v>305</v>
      </c>
      <c r="DS517" t="s">
        <v>303</v>
      </c>
      <c r="DT517" t="s">
        <v>302</v>
      </c>
      <c r="DV517">
        <v>1</v>
      </c>
      <c r="DW517" t="s">
        <v>283</v>
      </c>
      <c r="ED517" s="2">
        <v>46154</v>
      </c>
      <c r="EE517" t="s">
        <v>361</v>
      </c>
      <c r="EF517">
        <v>20</v>
      </c>
      <c r="EP517" t="s">
        <v>258</v>
      </c>
      <c r="ES517" t="s">
        <v>15698</v>
      </c>
      <c r="FA517" t="s">
        <v>245</v>
      </c>
      <c r="FB517" t="s">
        <v>308</v>
      </c>
      <c r="FD517" t="s">
        <v>308</v>
      </c>
      <c r="FE517" t="s">
        <v>309</v>
      </c>
      <c r="FF517" t="s">
        <v>309</v>
      </c>
      <c r="FK517" t="s">
        <v>263</v>
      </c>
      <c r="FL517" t="s">
        <v>16978</v>
      </c>
      <c r="FN517" t="s">
        <v>248</v>
      </c>
      <c r="FO517" t="s">
        <v>265</v>
      </c>
      <c r="FR517">
        <v>94990</v>
      </c>
      <c r="GB517" t="s">
        <v>266</v>
      </c>
      <c r="GC517" t="s">
        <v>225</v>
      </c>
      <c r="GD517">
        <v>0</v>
      </c>
      <c r="GF517">
        <v>0</v>
      </c>
      <c r="GG517">
        <v>25423</v>
      </c>
      <c r="GI517">
        <v>94990</v>
      </c>
      <c r="GJ517">
        <v>0</v>
      </c>
      <c r="GL517">
        <v>0</v>
      </c>
      <c r="GM517">
        <v>113038</v>
      </c>
      <c r="GS517" t="s">
        <v>267</v>
      </c>
      <c r="GT517" s="2">
        <v>45077</v>
      </c>
      <c r="GU517" t="s">
        <v>268</v>
      </c>
      <c r="GW517" t="s">
        <v>394</v>
      </c>
      <c r="GZ517" t="s">
        <v>395</v>
      </c>
      <c r="HA517" t="s">
        <v>274</v>
      </c>
      <c r="HB517" t="s">
        <v>312</v>
      </c>
      <c r="HC517" t="s">
        <v>312</v>
      </c>
      <c r="HD517" t="s">
        <v>313</v>
      </c>
      <c r="HE517" t="s">
        <v>230</v>
      </c>
      <c r="HF517" t="s">
        <v>679</v>
      </c>
      <c r="HR517" t="s">
        <v>278</v>
      </c>
      <c r="HV517">
        <v>94990</v>
      </c>
      <c r="HW517" t="s">
        <v>281</v>
      </c>
      <c r="HY517">
        <v>0</v>
      </c>
      <c r="HZ517">
        <v>0</v>
      </c>
      <c r="IA517" t="s">
        <v>281</v>
      </c>
      <c r="IB517" t="s">
        <v>281</v>
      </c>
      <c r="IE517" t="s">
        <v>283</v>
      </c>
      <c r="IF517" t="s">
        <v>283</v>
      </c>
      <c r="IG517" t="s">
        <v>283</v>
      </c>
      <c r="IH517" t="s">
        <v>284</v>
      </c>
      <c r="II517" t="s">
        <v>285</v>
      </c>
      <c r="IJ517" t="s">
        <v>286</v>
      </c>
      <c r="IK517" t="s">
        <v>278</v>
      </c>
      <c r="IL517" t="s">
        <v>287</v>
      </c>
      <c r="IM517" t="s">
        <v>288</v>
      </c>
      <c r="IN517" t="s">
        <v>289</v>
      </c>
      <c r="IP517" t="s">
        <v>290</v>
      </c>
      <c r="IQ517" t="s">
        <v>284</v>
      </c>
      <c r="IS517" t="s">
        <v>291</v>
      </c>
      <c r="IT517" t="s">
        <v>561</v>
      </c>
      <c r="IY517" t="s">
        <v>281</v>
      </c>
    </row>
    <row r="518" spans="1:259" x14ac:dyDescent="0.3">
      <c r="A518" s="14">
        <f>DAY(AVANZA[[#This Row],[FechaSeguimiento]])</f>
        <v>12</v>
      </c>
      <c r="B518" s="14">
        <f>MONTH(AVANZA[[#This Row],[FechaSeguimiento]])</f>
        <v>5</v>
      </c>
      <c r="C518"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518" t="str">
        <f>LOWER(IFERROR(VLOOKUP(AVANZA[[#This Row],[ID_Peticion]],CANCELADAS[#All],2,0),""))</f>
        <v/>
      </c>
      <c r="E518" t="str">
        <f>LOWER(IFERROR(VLOOKUP(AVANZA[[#This Row],[ID_Peticion]],CANCELADAS[#All],3,0),""))</f>
        <v/>
      </c>
      <c r="F518" t="str">
        <f>LOWER(IF(AVANZA[[#This Row],[CEDULA CLIENTE]]&lt;&gt;""," CC: " &amp; COUNTIFS(AVANZA[CEDULA CLIENTE],AVANZA[[#This Row],[CEDULA CLIENTE]]),"")&amp; IF(AVANZA[[#This Row],[Direccion]]&lt;&gt;""," DIR: " &amp; COUNTIFS(AVANZA[Direccion],AVANZA[[#This Row],[Direccion]]),""))</f>
        <v xml:space="preserve"> dir: 1</v>
      </c>
      <c r="G518" t="str">
        <f>IFERROR(VLOOKUP(AVANZA[[#This Row],[Cedula_Vendedor_Atis]],PLANTA[[#All],[CEDULA]:[LINEA]],3,0),"No Cruza")</f>
        <v>Marisol Avella</v>
      </c>
      <c r="H518" t="str">
        <f>IFERROR(VLOOKUP(AVANZA[[#This Row],[Cedula_Vendedor_Atis]],PLANTA[[#All],[CEDULA]:[LINEA]],4,0),"No Cruza")</f>
        <v>Fija</v>
      </c>
      <c r="I518" t="str">
        <f>LOWER(IF(AVANZA[[#This Row],[ATRIBUIBLE]]="",AVANZA[[#This Row],[Variable]],AVANZA[[#This Row],[ATRIBUIBLE]]))</f>
        <v>terminada</v>
      </c>
      <c r="J518" s="14">
        <f>IF(AVANZA[[#This Row],[Variable]]=AVANZA[[#Headers],[TERMINADA]],1,0)</f>
        <v>1</v>
      </c>
      <c r="K518" s="14">
        <f>IF(AVANZA[[#This Row],[Variable]]=AVANZA[[#Headers],[ANULADA]],1,0)</f>
        <v>0</v>
      </c>
      <c r="L518" s="14">
        <f>IF(AVANZA[[#This Row],[Variable]]=AVANZA[[#Headers],[PENDIENTE]],1,0)</f>
        <v>0</v>
      </c>
      <c r="M518" s="14">
        <f>IF(AVANZA[[#This Row],[ESTADO AGENDA]]="AGENDADA",1,0)</f>
        <v>0</v>
      </c>
      <c r="N518" s="14">
        <f>IF(AVANZA[[#This Row],[ESTADO AGENDA]]="PENDIENTE DE AGENDAR",1,0)</f>
        <v>0</v>
      </c>
      <c r="O518" s="14">
        <f>IF(AVANZA[[#This Row],[ESTADO AGENDA]]="SUSPENDIDA",1,0)</f>
        <v>0</v>
      </c>
      <c r="P518" t="str" cm="1">
        <f t="array" ref="P518">_xlfn.XLOOKUP(AVANZA[[#This Row],[Num_Agrupacion_Pet_Atis]],Tabla1[[#All],[Numero_de_actuacion]],Tabla1[[#All],[Estado_de_la_orden]],"",0)</f>
        <v/>
      </c>
      <c r="Q518" s="2" t="str" cm="1">
        <f t="array" ref="Q518">_xlfn.XLOOKUP(AVANZA[[#This Row],[Num_Agrupacion_Pet_Atis]],Tabla1[[#All],[Numero_de_actuacion]],Tabla1[[#All],[Fecha_de_la_cita]],"",0)</f>
        <v/>
      </c>
      <c r="R518" t="str" cm="1">
        <f t="array" ref="R518">_xlfn.XLOOKUP(AVANZA[[#This Row],[Num_Agrupacion_Pet_Atis]],Tabla1[[#All],[Numero_de_actuacion]],Tabla1[[#All],[Franja_horaria_de_la_cita]],"",0)</f>
        <v/>
      </c>
      <c r="S518" s="14" t="str">
        <f>IFERROR(DAY(AVANZA[[#This Row],[FECHA AGENDA]]),"")</f>
        <v/>
      </c>
      <c r="T518" s="14" t="str">
        <f>IFERROR(MONTH(AVANZA[[#This Row],[FECHA AGENDA]]),"")</f>
        <v/>
      </c>
      <c r="U518" t="str" cm="1">
        <f t="array" ref="U518">_xlfn.XLOOKUP(AVANZA[[#This Row],[Num_Agrupacion_Pet_Atis]],Tabla1[[#All],[Numero_de_actuacion]],Tabla1[[#All],[Motivo_de_suspension]],"",0)</f>
        <v/>
      </c>
      <c r="V518" s="2" t="str" cm="1">
        <f t="array" ref="V518">_xlfn.XLOOKUP(AVANZA[[#This Row],[Num_Agrupacion_Pet_Atis]],Tabla1[[#All],[Numero_de_actuacion]],Tabla1[[#All],[No_identificacion_cliente]],"",0)</f>
        <v/>
      </c>
      <c r="W518" s="2" t="str" cm="1">
        <f t="array" ref="W518">_xlfn.XLOOKUP(AVANZA[[#This Row],[Num_Agrupacion_Pet_Atis]],Tabla1[[#All],[Numero_de_actuacion]],Tabla1[[#All],[Movil_de_contacto]],"",0)</f>
        <v/>
      </c>
      <c r="X518" s="14">
        <f>IF(OR(AVANZA[[#This Row],[ESTADO LEG]]="Legalizada grabacion",AVANZA[[#This Row],[ESTADO LEG]]="Legalizada aut"),1,0)</f>
        <v>0</v>
      </c>
      <c r="Y518" s="14">
        <f>IF(OR(AVANZA[[#This Row],[ESTADO LEG]]="pdte legalizar",AVANZA[[#This Row],[ESTADO LEG]]="No cruza"),1,0)</f>
        <v>1</v>
      </c>
      <c r="Z518" t="str" cm="1">
        <f t="array" ref="Z518">IF(AVANZA[[#This Row],[Variable]]="Terminada",LOWER(_xlfn.XLOOKUP(AVANZA[[#This Row],[ID_Peticion]],Tabla6[[#All],[NUM_PETICION]],Tabla6[[#All],[ESTADO_LEG]],"NO CRUZA",0)),AVANZA[[#This Row],[Variable]])</f>
        <v>pdte legalizar</v>
      </c>
      <c r="AA518" cm="1">
        <f t="array" ref="AA518">_xlfn.XLOOKUP(AVANZA[[#This Row],[ID_Peticion]],Tabla6[[#All],[NUM_PETICION]],Tabla6[[#All],[DIF_DIAS]],"",0)</f>
        <v>1</v>
      </c>
      <c r="AB518" s="2" cm="1">
        <f t="array" ref="AB518">IFERROR(_xlfn.XLOOKUP(AVANZA[[#This Row],[ID_Peticion]],Tabla6[[#All],[NUM_PETICION]],Tabla6[[#All],[FEC_LEGAL]],"",0),"")</f>
        <v>0</v>
      </c>
      <c r="AC518" s="14">
        <f ca="1">IF(AVANZA[[#This Row],[FECHA LEG]]&lt;&gt;0,IFERROR(AVANZA[[#This Row],[FECHA LEG]]-AVANZA[[#This Row],[FechaIniEstadoSubPetAtis]],0),TODAY()-AVANZA[[#This Row],[FechaIniEstadoSubPetAtis]])</f>
        <v>5</v>
      </c>
      <c r="AD518" s="35" t="str">
        <f ca="1">IF(AVANZA[[#This Row],[FINAL Vs LG]]&lt;&gt;0,IF(AVANZA[[#This Row],[FINAL Vs LG]]&lt;7.1,"100%",IF(AND(AVANZA[[#This Row],[FINAL Vs LG]]&gt;7.1,AVANZA[[#This Row],[FINAL Vs LG]]&lt;11.1),"50%","0%")),0)</f>
        <v>100%</v>
      </c>
      <c r="AE518" s="14">
        <f ca="1">VLOOKUP(DAY(TODAY()),BACK!F:G,2,0)</f>
        <v>14</v>
      </c>
      <c r="AF518" s="14">
        <f>BACK!$I$2</f>
        <v>24</v>
      </c>
      <c r="AG518" s="14">
        <f>IF(AVANZA[[#This Row],[Oferta_empaquetada_comisiones]]="SI",1,0)</f>
        <v>0</v>
      </c>
      <c r="AH518" s="36">
        <f>IF(AVANZA[[#This Row],[Variable]]="TERMINADA",IFERROR(VLOOKUP(AVANZA[[#This Row],[SUPERVISOR]],Tabla2[#All],4,0),0),)</f>
        <v>3.5</v>
      </c>
      <c r="AI518" s="14">
        <f>IF(AVANZA[[#This Row],[Producto]]="BA",1,0)</f>
        <v>1</v>
      </c>
      <c r="AJ518" s="14">
        <f>IF(AVANZA[[#This Row],[Producto]]="DUO",1,0)</f>
        <v>0</v>
      </c>
      <c r="AK518" s="14">
        <f>IF(AVANZA[[#This Row],[Producto]]="TRIO",1,0)</f>
        <v>0</v>
      </c>
      <c r="AL518" t="s">
        <v>435</v>
      </c>
      <c r="AM518">
        <v>-1</v>
      </c>
      <c r="AN518">
        <v>-1</v>
      </c>
      <c r="AO518" t="s">
        <v>16979</v>
      </c>
      <c r="AP518" s="1">
        <v>46147.757777777777</v>
      </c>
      <c r="AQ518">
        <v>-1</v>
      </c>
      <c r="AR518" t="s">
        <v>16980</v>
      </c>
      <c r="AS518">
        <v>-1</v>
      </c>
      <c r="AT518">
        <v>-1</v>
      </c>
      <c r="AU518">
        <v>-1</v>
      </c>
      <c r="AV518">
        <v>-1</v>
      </c>
      <c r="AW518">
        <v>-1</v>
      </c>
      <c r="AX518" t="s">
        <v>224</v>
      </c>
      <c r="AY518">
        <v>-1</v>
      </c>
      <c r="AZ518">
        <v>2026</v>
      </c>
      <c r="BA518">
        <v>5</v>
      </c>
      <c r="BB518">
        <v>12</v>
      </c>
      <c r="BC518">
        <v>-1</v>
      </c>
      <c r="BD518" t="s">
        <v>225</v>
      </c>
      <c r="BE518">
        <v>-1</v>
      </c>
      <c r="BF518">
        <v>20001623157184</v>
      </c>
      <c r="BG518" t="s">
        <v>3017</v>
      </c>
      <c r="BH518" t="s">
        <v>4550</v>
      </c>
      <c r="BI518" t="s">
        <v>16981</v>
      </c>
      <c r="BJ518">
        <v>-1</v>
      </c>
      <c r="BK518">
        <v>-1</v>
      </c>
      <c r="BL518">
        <v>-1</v>
      </c>
      <c r="BM518" t="s">
        <v>229</v>
      </c>
      <c r="BN518" t="s">
        <v>1696</v>
      </c>
      <c r="BO518" t="s">
        <v>16982</v>
      </c>
      <c r="BP518" t="s">
        <v>1698</v>
      </c>
      <c r="BQ518">
        <v>2026</v>
      </c>
      <c r="BR518">
        <v>5</v>
      </c>
      <c r="BS518">
        <v>5</v>
      </c>
      <c r="BT518" s="1">
        <v>46154.545046296298</v>
      </c>
      <c r="BU518" t="s">
        <v>233</v>
      </c>
      <c r="BV518" s="2">
        <v>46154</v>
      </c>
      <c r="BW518" t="s">
        <v>234</v>
      </c>
      <c r="BX518" s="2">
        <v>46147</v>
      </c>
      <c r="BY518" s="2">
        <v>46154</v>
      </c>
      <c r="BZ518" t="s">
        <v>235</v>
      </c>
      <c r="CA518" t="s">
        <v>236</v>
      </c>
      <c r="CB518" t="s">
        <v>237</v>
      </c>
      <c r="CC518" t="s">
        <v>16983</v>
      </c>
      <c r="CD518" t="s">
        <v>1438</v>
      </c>
      <c r="CE518">
        <v>-1</v>
      </c>
      <c r="CF518" t="s">
        <v>240</v>
      </c>
      <c r="CG518" t="s">
        <v>241</v>
      </c>
      <c r="CH518" t="s">
        <v>242</v>
      </c>
      <c r="CI518">
        <v>1193125457</v>
      </c>
      <c r="CJ518" t="s">
        <v>445</v>
      </c>
      <c r="CK518" t="s">
        <v>245</v>
      </c>
      <c r="CL518" t="s">
        <v>246</v>
      </c>
      <c r="CM518" t="s">
        <v>247</v>
      </c>
      <c r="CN518" t="s">
        <v>359</v>
      </c>
      <c r="CT518" t="s">
        <v>1701</v>
      </c>
      <c r="CU518" t="s">
        <v>225</v>
      </c>
      <c r="CW518" t="s">
        <v>3017</v>
      </c>
      <c r="CX518" t="s">
        <v>4550</v>
      </c>
      <c r="DA518" t="s">
        <v>250</v>
      </c>
      <c r="DB518">
        <v>-1</v>
      </c>
      <c r="DF518" t="s">
        <v>251</v>
      </c>
      <c r="DJ518" t="s">
        <v>252</v>
      </c>
      <c r="DK518" t="s">
        <v>253</v>
      </c>
      <c r="DL518" t="s">
        <v>254</v>
      </c>
      <c r="DN518" t="s">
        <v>255</v>
      </c>
      <c r="DR518" t="s">
        <v>449</v>
      </c>
      <c r="DS518" t="s">
        <v>445</v>
      </c>
      <c r="DT518" t="s">
        <v>444</v>
      </c>
      <c r="DV518">
        <v>1</v>
      </c>
      <c r="DW518" t="s">
        <v>257</v>
      </c>
      <c r="ED518" s="2">
        <v>46154</v>
      </c>
      <c r="EF518">
        <v>12</v>
      </c>
      <c r="EP518" t="s">
        <v>258</v>
      </c>
      <c r="ES518" t="s">
        <v>1419</v>
      </c>
      <c r="FA518" t="s">
        <v>245</v>
      </c>
      <c r="FB518" t="s">
        <v>260</v>
      </c>
      <c r="FD518" t="s">
        <v>260</v>
      </c>
      <c r="FE518" t="s">
        <v>261</v>
      </c>
      <c r="FF518" t="s">
        <v>262</v>
      </c>
      <c r="FK518" t="s">
        <v>263</v>
      </c>
      <c r="FL518" t="s">
        <v>16984</v>
      </c>
      <c r="FN518" t="s">
        <v>359</v>
      </c>
      <c r="FO518" t="s">
        <v>366</v>
      </c>
      <c r="FR518">
        <v>71782</v>
      </c>
      <c r="GB518" t="s">
        <v>266</v>
      </c>
      <c r="GC518" t="s">
        <v>225</v>
      </c>
      <c r="GD518">
        <v>0</v>
      </c>
      <c r="GF518">
        <v>0</v>
      </c>
      <c r="GG518">
        <v>25365</v>
      </c>
      <c r="GI518">
        <v>71782</v>
      </c>
      <c r="GJ518">
        <v>0</v>
      </c>
      <c r="GL518">
        <v>0</v>
      </c>
      <c r="GM518">
        <v>85420</v>
      </c>
      <c r="GS518" t="s">
        <v>267</v>
      </c>
      <c r="GT518" s="2">
        <v>45106</v>
      </c>
      <c r="GU518" t="s">
        <v>268</v>
      </c>
      <c r="GW518" t="s">
        <v>394</v>
      </c>
      <c r="GZ518" t="s">
        <v>395</v>
      </c>
      <c r="HA518" t="s">
        <v>274</v>
      </c>
      <c r="HB518" t="s">
        <v>275</v>
      </c>
      <c r="HC518" t="s">
        <v>275</v>
      </c>
      <c r="HD518" t="s">
        <v>257</v>
      </c>
      <c r="HE518" t="s">
        <v>1696</v>
      </c>
      <c r="HF518" t="s">
        <v>2488</v>
      </c>
      <c r="HR518" t="s">
        <v>278</v>
      </c>
      <c r="HV518">
        <v>85421</v>
      </c>
      <c r="HW518" t="s">
        <v>281</v>
      </c>
      <c r="HY518">
        <v>0</v>
      </c>
      <c r="HZ518">
        <v>0</v>
      </c>
      <c r="IA518" t="s">
        <v>281</v>
      </c>
      <c r="IB518" t="s">
        <v>281</v>
      </c>
      <c r="IE518" t="s">
        <v>283</v>
      </c>
      <c r="IF518" t="s">
        <v>283</v>
      </c>
      <c r="IG518" t="s">
        <v>283</v>
      </c>
      <c r="IH518" t="s">
        <v>284</v>
      </c>
      <c r="II518" t="s">
        <v>285</v>
      </c>
      <c r="IJ518" t="s">
        <v>1696</v>
      </c>
      <c r="IK518" t="s">
        <v>278</v>
      </c>
      <c r="IL518" t="s">
        <v>371</v>
      </c>
      <c r="IM518" t="s">
        <v>288</v>
      </c>
      <c r="IN518" t="s">
        <v>289</v>
      </c>
      <c r="IP518" t="s">
        <v>290</v>
      </c>
      <c r="IQ518" t="s">
        <v>284</v>
      </c>
      <c r="IS518" t="s">
        <v>291</v>
      </c>
      <c r="IT518" t="s">
        <v>561</v>
      </c>
      <c r="IY518" t="s">
        <v>281</v>
      </c>
    </row>
    <row r="519" spans="1:259" x14ac:dyDescent="0.3">
      <c r="A519" s="14">
        <f>DAY(AVANZA[[#This Row],[FechaSeguimiento]])</f>
        <v>12</v>
      </c>
      <c r="B519" s="14">
        <f>MONTH(AVANZA[[#This Row],[FechaSeguimiento]])</f>
        <v>5</v>
      </c>
      <c r="C519"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519" t="str">
        <f>LOWER(IFERROR(VLOOKUP(AVANZA[[#This Row],[ID_Peticion]],CANCELADAS[#All],2,0),""))</f>
        <v/>
      </c>
      <c r="E519" t="str">
        <f>LOWER(IFERROR(VLOOKUP(AVANZA[[#This Row],[ID_Peticion]],CANCELADAS[#All],3,0),""))</f>
        <v/>
      </c>
      <c r="F519" t="str">
        <f>LOWER(IF(AVANZA[[#This Row],[CEDULA CLIENTE]]&lt;&gt;""," CC: " &amp; COUNTIFS(AVANZA[CEDULA CLIENTE],AVANZA[[#This Row],[CEDULA CLIENTE]]),"")&amp; IF(AVANZA[[#This Row],[Direccion]]&lt;&gt;""," DIR: " &amp; COUNTIFS(AVANZA[Direccion],AVANZA[[#This Row],[Direccion]]),""))</f>
        <v xml:space="preserve"> dir: 1</v>
      </c>
      <c r="G519" t="str">
        <f>IFERROR(VLOOKUP(AVANZA[[#This Row],[Cedula_Vendedor_Atis]],PLANTA[[#All],[CEDULA]:[LINEA]],3,0),"No Cruza")</f>
        <v>Michael Rodriguez</v>
      </c>
      <c r="H519" t="str">
        <f>IFERROR(VLOOKUP(AVANZA[[#This Row],[Cedula_Vendedor_Atis]],PLANTA[[#All],[CEDULA]:[LINEA]],4,0),"No Cruza")</f>
        <v>Móvil</v>
      </c>
      <c r="I519" t="str">
        <f>LOWER(IF(AVANZA[[#This Row],[ATRIBUIBLE]]="",AVANZA[[#This Row],[Variable]],AVANZA[[#This Row],[ATRIBUIBLE]]))</f>
        <v>terminada</v>
      </c>
      <c r="J519" s="14">
        <f>IF(AVANZA[[#This Row],[Variable]]=AVANZA[[#Headers],[TERMINADA]],1,0)</f>
        <v>1</v>
      </c>
      <c r="K519" s="14">
        <f>IF(AVANZA[[#This Row],[Variable]]=AVANZA[[#Headers],[ANULADA]],1,0)</f>
        <v>0</v>
      </c>
      <c r="L519" s="14">
        <f>IF(AVANZA[[#This Row],[Variable]]=AVANZA[[#Headers],[PENDIENTE]],1,0)</f>
        <v>0</v>
      </c>
      <c r="M519" s="14">
        <f>IF(AVANZA[[#This Row],[ESTADO AGENDA]]="AGENDADA",1,0)</f>
        <v>0</v>
      </c>
      <c r="N519" s="14">
        <f>IF(AVANZA[[#This Row],[ESTADO AGENDA]]="PENDIENTE DE AGENDAR",1,0)</f>
        <v>0</v>
      </c>
      <c r="O519" s="14">
        <f>IF(AVANZA[[#This Row],[ESTADO AGENDA]]="SUSPENDIDA",1,0)</f>
        <v>0</v>
      </c>
      <c r="P519" t="str" cm="1">
        <f t="array" ref="P519">_xlfn.XLOOKUP(AVANZA[[#This Row],[Num_Agrupacion_Pet_Atis]],Tabla1[[#All],[Numero_de_actuacion]],Tabla1[[#All],[Estado_de_la_orden]],"",0)</f>
        <v/>
      </c>
      <c r="Q519" s="2" t="str" cm="1">
        <f t="array" ref="Q519">_xlfn.XLOOKUP(AVANZA[[#This Row],[Num_Agrupacion_Pet_Atis]],Tabla1[[#All],[Numero_de_actuacion]],Tabla1[[#All],[Fecha_de_la_cita]],"",0)</f>
        <v/>
      </c>
      <c r="R519" t="str" cm="1">
        <f t="array" ref="R519">_xlfn.XLOOKUP(AVANZA[[#This Row],[Num_Agrupacion_Pet_Atis]],Tabla1[[#All],[Numero_de_actuacion]],Tabla1[[#All],[Franja_horaria_de_la_cita]],"",0)</f>
        <v/>
      </c>
      <c r="S519" s="14" t="str">
        <f>IFERROR(DAY(AVANZA[[#This Row],[FECHA AGENDA]]),"")</f>
        <v/>
      </c>
      <c r="T519" s="14" t="str">
        <f>IFERROR(MONTH(AVANZA[[#This Row],[FECHA AGENDA]]),"")</f>
        <v/>
      </c>
      <c r="U519" t="str" cm="1">
        <f t="array" ref="U519">_xlfn.XLOOKUP(AVANZA[[#This Row],[Num_Agrupacion_Pet_Atis]],Tabla1[[#All],[Numero_de_actuacion]],Tabla1[[#All],[Motivo_de_suspension]],"",0)</f>
        <v/>
      </c>
      <c r="V519" s="2" t="str" cm="1">
        <f t="array" ref="V519">_xlfn.XLOOKUP(AVANZA[[#This Row],[Num_Agrupacion_Pet_Atis]],Tabla1[[#All],[Numero_de_actuacion]],Tabla1[[#All],[No_identificacion_cliente]],"",0)</f>
        <v/>
      </c>
      <c r="W519" s="2" t="str" cm="1">
        <f t="array" ref="W519">_xlfn.XLOOKUP(AVANZA[[#This Row],[Num_Agrupacion_Pet_Atis]],Tabla1[[#All],[Numero_de_actuacion]],Tabla1[[#All],[Movil_de_contacto]],"",0)</f>
        <v/>
      </c>
      <c r="X519" s="14">
        <f>IF(OR(AVANZA[[#This Row],[ESTADO LEG]]="Legalizada grabacion",AVANZA[[#This Row],[ESTADO LEG]]="Legalizada aut"),1,0)</f>
        <v>0</v>
      </c>
      <c r="Y519" s="14">
        <f>IF(OR(AVANZA[[#This Row],[ESTADO LEG]]="pdte legalizar",AVANZA[[#This Row],[ESTADO LEG]]="No cruza"),1,0)</f>
        <v>1</v>
      </c>
      <c r="Z519" t="str" cm="1">
        <f t="array" ref="Z519">IF(AVANZA[[#This Row],[Variable]]="Terminada",LOWER(_xlfn.XLOOKUP(AVANZA[[#This Row],[ID_Peticion]],Tabla6[[#All],[NUM_PETICION]],Tabla6[[#All],[ESTADO_LEG]],"NO CRUZA",0)),AVANZA[[#This Row],[Variable]])</f>
        <v>pdte legalizar</v>
      </c>
      <c r="AA519" cm="1">
        <f t="array" ref="AA519">_xlfn.XLOOKUP(AVANZA[[#This Row],[ID_Peticion]],Tabla6[[#All],[NUM_PETICION]],Tabla6[[#All],[DIF_DIAS]],"",0)</f>
        <v>1</v>
      </c>
      <c r="AB519" s="2" cm="1">
        <f t="array" ref="AB519">IFERROR(_xlfn.XLOOKUP(AVANZA[[#This Row],[ID_Peticion]],Tabla6[[#All],[NUM_PETICION]],Tabla6[[#All],[FEC_LEGAL]],"",0),"")</f>
        <v>0</v>
      </c>
      <c r="AC519" s="14">
        <f ca="1">IF(AVANZA[[#This Row],[FECHA LEG]]&lt;&gt;0,IFERROR(AVANZA[[#This Row],[FECHA LEG]]-AVANZA[[#This Row],[FechaIniEstadoSubPetAtis]],0),TODAY()-AVANZA[[#This Row],[FechaIniEstadoSubPetAtis]])</f>
        <v>5</v>
      </c>
      <c r="AD519" s="35" t="str">
        <f ca="1">IF(AVANZA[[#This Row],[FINAL Vs LG]]&lt;&gt;0,IF(AVANZA[[#This Row],[FINAL Vs LG]]&lt;7.1,"100%",IF(AND(AVANZA[[#This Row],[FINAL Vs LG]]&gt;7.1,AVANZA[[#This Row],[FINAL Vs LG]]&lt;11.1),"50%","0%")),0)</f>
        <v>100%</v>
      </c>
      <c r="AE519" s="14">
        <f ca="1">VLOOKUP(DAY(TODAY()),BACK!F:G,2,0)</f>
        <v>14</v>
      </c>
      <c r="AF519" s="14">
        <f>BACK!$I$2</f>
        <v>24</v>
      </c>
      <c r="AG519" s="14">
        <f>IF(AVANZA[[#This Row],[Oferta_empaquetada_comisiones]]="SI",1,0)</f>
        <v>0</v>
      </c>
      <c r="AH519" s="36">
        <f>IF(AVANZA[[#This Row],[Variable]]="TERMINADA",IFERROR(VLOOKUP(AVANZA[[#This Row],[SUPERVISOR]],Tabla2[#All],4,0),0),)</f>
        <v>0</v>
      </c>
      <c r="AI519" s="14">
        <f>IF(AVANZA[[#This Row],[Producto]]="BA",1,0)</f>
        <v>1</v>
      </c>
      <c r="AJ519" s="14">
        <f>IF(AVANZA[[#This Row],[Producto]]="DUO",1,0)</f>
        <v>0</v>
      </c>
      <c r="AK519" s="14">
        <f>IF(AVANZA[[#This Row],[Producto]]="TRIO",1,0)</f>
        <v>0</v>
      </c>
      <c r="AL519" t="s">
        <v>2127</v>
      </c>
      <c r="AM519">
        <v>-1</v>
      </c>
      <c r="AN519">
        <v>-1</v>
      </c>
      <c r="AO519" t="s">
        <v>2128</v>
      </c>
      <c r="AP519" s="1">
        <v>46153.518414351849</v>
      </c>
      <c r="AQ519">
        <v>-1</v>
      </c>
      <c r="AR519" t="s">
        <v>2129</v>
      </c>
      <c r="AS519">
        <v>-1</v>
      </c>
      <c r="AT519">
        <v>-1</v>
      </c>
      <c r="AU519">
        <v>-1</v>
      </c>
      <c r="AV519">
        <v>-1</v>
      </c>
      <c r="AW519">
        <v>-1</v>
      </c>
      <c r="AX519" t="s">
        <v>224</v>
      </c>
      <c r="AY519">
        <v>-1</v>
      </c>
      <c r="AZ519">
        <v>2026</v>
      </c>
      <c r="BA519">
        <v>5</v>
      </c>
      <c r="BB519">
        <v>12</v>
      </c>
      <c r="BC519">
        <v>-1</v>
      </c>
      <c r="BD519" t="s">
        <v>225</v>
      </c>
      <c r="BE519">
        <v>-1</v>
      </c>
      <c r="BF519">
        <v>20001625927877</v>
      </c>
      <c r="BG519" t="s">
        <v>226</v>
      </c>
      <c r="BH519" t="s">
        <v>227</v>
      </c>
      <c r="BI519" t="s">
        <v>2130</v>
      </c>
      <c r="BJ519">
        <v>-1</v>
      </c>
      <c r="BK519">
        <v>-1</v>
      </c>
      <c r="BL519">
        <v>-1</v>
      </c>
      <c r="BM519" t="s">
        <v>229</v>
      </c>
      <c r="BN519" t="s">
        <v>230</v>
      </c>
      <c r="BO519" t="s">
        <v>2131</v>
      </c>
      <c r="BP519" t="s">
        <v>380</v>
      </c>
      <c r="BQ519">
        <v>2026</v>
      </c>
      <c r="BR519">
        <v>5</v>
      </c>
      <c r="BS519">
        <v>11</v>
      </c>
      <c r="BT519" s="1">
        <v>46154.396678240744</v>
      </c>
      <c r="BU519" t="s">
        <v>233</v>
      </c>
      <c r="BV519" s="2">
        <v>46154</v>
      </c>
      <c r="BW519" t="s">
        <v>234</v>
      </c>
      <c r="BX519" s="2">
        <v>46153</v>
      </c>
      <c r="BY519" s="2">
        <v>46154</v>
      </c>
      <c r="BZ519" t="s">
        <v>235</v>
      </c>
      <c r="CA519" t="s">
        <v>236</v>
      </c>
      <c r="CB519" t="s">
        <v>237</v>
      </c>
      <c r="CC519" t="s">
        <v>2132</v>
      </c>
      <c r="CD519" t="s">
        <v>2133</v>
      </c>
      <c r="CE519">
        <v>-1</v>
      </c>
      <c r="CF519" t="s">
        <v>240</v>
      </c>
      <c r="CG519" t="s">
        <v>241</v>
      </c>
      <c r="CH519" t="s">
        <v>242</v>
      </c>
      <c r="CI519">
        <v>1007102226</v>
      </c>
      <c r="CJ519" t="s">
        <v>2135</v>
      </c>
      <c r="CK519" t="s">
        <v>245</v>
      </c>
      <c r="CL519" t="s">
        <v>409</v>
      </c>
      <c r="CM519" t="s">
        <v>247</v>
      </c>
      <c r="CN519" t="s">
        <v>410</v>
      </c>
      <c r="CT519" t="s">
        <v>386</v>
      </c>
      <c r="CU519" t="s">
        <v>225</v>
      </c>
      <c r="CW519" t="s">
        <v>226</v>
      </c>
      <c r="CX519" t="s">
        <v>227</v>
      </c>
      <c r="DA519" t="s">
        <v>250</v>
      </c>
      <c r="DB519">
        <v>-1</v>
      </c>
      <c r="DF519" t="s">
        <v>251</v>
      </c>
      <c r="DJ519" t="s">
        <v>252</v>
      </c>
      <c r="DK519" t="s">
        <v>253</v>
      </c>
      <c r="DL519" t="s">
        <v>254</v>
      </c>
      <c r="DN519" t="s">
        <v>255</v>
      </c>
      <c r="DR519" t="s">
        <v>2136</v>
      </c>
      <c r="DS519" t="s">
        <v>2135</v>
      </c>
      <c r="DT519" t="s">
        <v>2134</v>
      </c>
      <c r="DV519">
        <v>1</v>
      </c>
      <c r="DW519" t="s">
        <v>257</v>
      </c>
      <c r="ED519" s="2">
        <v>46154</v>
      </c>
      <c r="EF519">
        <v>20</v>
      </c>
      <c r="EP519" t="s">
        <v>258</v>
      </c>
      <c r="ES519" t="s">
        <v>2133</v>
      </c>
      <c r="FA519" t="s">
        <v>245</v>
      </c>
      <c r="FB519" t="s">
        <v>260</v>
      </c>
      <c r="FD519" t="s">
        <v>260</v>
      </c>
      <c r="FE519" t="s">
        <v>261</v>
      </c>
      <c r="FF519" t="s">
        <v>262</v>
      </c>
      <c r="FK519" t="s">
        <v>263</v>
      </c>
      <c r="FL519" t="s">
        <v>2137</v>
      </c>
      <c r="FN519" t="s">
        <v>410</v>
      </c>
      <c r="FO519" t="s">
        <v>414</v>
      </c>
      <c r="FR519">
        <v>85900</v>
      </c>
      <c r="GB519" t="s">
        <v>266</v>
      </c>
      <c r="GC519" t="s">
        <v>225</v>
      </c>
      <c r="GD519">
        <v>0</v>
      </c>
      <c r="GF519">
        <v>0</v>
      </c>
      <c r="GG519">
        <v>25421</v>
      </c>
      <c r="GI519">
        <v>85900</v>
      </c>
      <c r="GJ519">
        <v>0</v>
      </c>
      <c r="GL519">
        <v>0</v>
      </c>
      <c r="GM519">
        <v>102221</v>
      </c>
      <c r="GS519" t="s">
        <v>267</v>
      </c>
      <c r="GT519" s="2">
        <v>43677</v>
      </c>
      <c r="GU519" t="s">
        <v>268</v>
      </c>
      <c r="GW519" t="s">
        <v>394</v>
      </c>
      <c r="GZ519" t="s">
        <v>395</v>
      </c>
      <c r="HA519" t="s">
        <v>497</v>
      </c>
      <c r="HB519" t="s">
        <v>275</v>
      </c>
      <c r="HC519" t="s">
        <v>275</v>
      </c>
      <c r="HD519" t="s">
        <v>257</v>
      </c>
      <c r="HE519" t="s">
        <v>230</v>
      </c>
      <c r="HF519" t="s">
        <v>2138</v>
      </c>
      <c r="HR519" t="s">
        <v>278</v>
      </c>
      <c r="HV519">
        <v>85900</v>
      </c>
      <c r="HW519" t="s">
        <v>279</v>
      </c>
      <c r="HX519" t="s">
        <v>570</v>
      </c>
      <c r="HY519">
        <v>85917.668000000005</v>
      </c>
      <c r="HZ519">
        <v>17.667999999999999</v>
      </c>
      <c r="IA519" t="s">
        <v>279</v>
      </c>
      <c r="IB519" t="s">
        <v>281</v>
      </c>
      <c r="IE519" t="s">
        <v>283</v>
      </c>
      <c r="IF519" t="s">
        <v>283</v>
      </c>
      <c r="IG519" t="s">
        <v>283</v>
      </c>
      <c r="IH519" t="s">
        <v>284</v>
      </c>
      <c r="II519" t="s">
        <v>285</v>
      </c>
      <c r="IJ519" t="s">
        <v>286</v>
      </c>
      <c r="IK519" t="s">
        <v>278</v>
      </c>
      <c r="IL519" t="s">
        <v>346</v>
      </c>
      <c r="IM519" t="s">
        <v>288</v>
      </c>
      <c r="IN519" t="s">
        <v>289</v>
      </c>
      <c r="IP519" t="s">
        <v>290</v>
      </c>
      <c r="IQ519" t="s">
        <v>284</v>
      </c>
      <c r="IS519" t="s">
        <v>291</v>
      </c>
      <c r="IY519" t="s">
        <v>281</v>
      </c>
    </row>
    <row r="520" spans="1:259" x14ac:dyDescent="0.3">
      <c r="A520" s="14">
        <f>DAY(AVANZA[[#This Row],[FechaSeguimiento]])</f>
        <v>12</v>
      </c>
      <c r="B520" s="14">
        <f>MONTH(AVANZA[[#This Row],[FechaSeguimiento]])</f>
        <v>5</v>
      </c>
      <c r="C520"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520" t="str">
        <f>LOWER(IFERROR(VLOOKUP(AVANZA[[#This Row],[ID_Peticion]],CANCELADAS[#All],2,0),""))</f>
        <v/>
      </c>
      <c r="E520" t="str">
        <f>LOWER(IFERROR(VLOOKUP(AVANZA[[#This Row],[ID_Peticion]],CANCELADAS[#All],3,0),""))</f>
        <v/>
      </c>
      <c r="F520" t="str">
        <f>LOWER(IF(AVANZA[[#This Row],[CEDULA CLIENTE]]&lt;&gt;""," CC: " &amp; COUNTIFS(AVANZA[CEDULA CLIENTE],AVANZA[[#This Row],[CEDULA CLIENTE]]),"")&amp; IF(AVANZA[[#This Row],[Direccion]]&lt;&gt;""," DIR: " &amp; COUNTIFS(AVANZA[Direccion],AVANZA[[#This Row],[Direccion]]),""))</f>
        <v xml:space="preserve"> dir: 1</v>
      </c>
      <c r="G520" t="str">
        <f>IFERROR(VLOOKUP(AVANZA[[#This Row],[Cedula_Vendedor_Atis]],PLANTA[[#All],[CEDULA]:[LINEA]],3,0),"No Cruza")</f>
        <v>Marisol Avella</v>
      </c>
      <c r="H520" t="str">
        <f>IFERROR(VLOOKUP(AVANZA[[#This Row],[Cedula_Vendedor_Atis]],PLANTA[[#All],[CEDULA]:[LINEA]],4,0),"No Cruza")</f>
        <v>Fija</v>
      </c>
      <c r="I520" t="str">
        <f>LOWER(IF(AVANZA[[#This Row],[ATRIBUIBLE]]="",AVANZA[[#This Row],[Variable]],AVANZA[[#This Row],[ATRIBUIBLE]]))</f>
        <v>terminada</v>
      </c>
      <c r="J520" s="14">
        <f>IF(AVANZA[[#This Row],[Variable]]=AVANZA[[#Headers],[TERMINADA]],1,0)</f>
        <v>1</v>
      </c>
      <c r="K520" s="14">
        <f>IF(AVANZA[[#This Row],[Variable]]=AVANZA[[#Headers],[ANULADA]],1,0)</f>
        <v>0</v>
      </c>
      <c r="L520" s="14">
        <f>IF(AVANZA[[#This Row],[Variable]]=AVANZA[[#Headers],[PENDIENTE]],1,0)</f>
        <v>0</v>
      </c>
      <c r="M520" s="14">
        <f>IF(AVANZA[[#This Row],[ESTADO AGENDA]]="AGENDADA",1,0)</f>
        <v>0</v>
      </c>
      <c r="N520" s="14">
        <f>IF(AVANZA[[#This Row],[ESTADO AGENDA]]="PENDIENTE DE AGENDAR",1,0)</f>
        <v>0</v>
      </c>
      <c r="O520" s="14">
        <f>IF(AVANZA[[#This Row],[ESTADO AGENDA]]="SUSPENDIDA",1,0)</f>
        <v>0</v>
      </c>
      <c r="P520" t="str" cm="1">
        <f t="array" ref="P520">_xlfn.XLOOKUP(AVANZA[[#This Row],[Num_Agrupacion_Pet_Atis]],Tabla1[[#All],[Numero_de_actuacion]],Tabla1[[#All],[Estado_de_la_orden]],"",0)</f>
        <v/>
      </c>
      <c r="Q520" s="2" t="str" cm="1">
        <f t="array" ref="Q520">_xlfn.XLOOKUP(AVANZA[[#This Row],[Num_Agrupacion_Pet_Atis]],Tabla1[[#All],[Numero_de_actuacion]],Tabla1[[#All],[Fecha_de_la_cita]],"",0)</f>
        <v/>
      </c>
      <c r="R520" t="str" cm="1">
        <f t="array" ref="R520">_xlfn.XLOOKUP(AVANZA[[#This Row],[Num_Agrupacion_Pet_Atis]],Tabla1[[#All],[Numero_de_actuacion]],Tabla1[[#All],[Franja_horaria_de_la_cita]],"",0)</f>
        <v/>
      </c>
      <c r="S520" s="14" t="str">
        <f>IFERROR(DAY(AVANZA[[#This Row],[FECHA AGENDA]]),"")</f>
        <v/>
      </c>
      <c r="T520" s="14" t="str">
        <f>IFERROR(MONTH(AVANZA[[#This Row],[FECHA AGENDA]]),"")</f>
        <v/>
      </c>
      <c r="U520" t="str" cm="1">
        <f t="array" ref="U520">_xlfn.XLOOKUP(AVANZA[[#This Row],[Num_Agrupacion_Pet_Atis]],Tabla1[[#All],[Numero_de_actuacion]],Tabla1[[#All],[Motivo_de_suspension]],"",0)</f>
        <v/>
      </c>
      <c r="V520" s="2" t="str" cm="1">
        <f t="array" ref="V520">_xlfn.XLOOKUP(AVANZA[[#This Row],[Num_Agrupacion_Pet_Atis]],Tabla1[[#All],[Numero_de_actuacion]],Tabla1[[#All],[No_identificacion_cliente]],"",0)</f>
        <v/>
      </c>
      <c r="W520" s="2" t="str" cm="1">
        <f t="array" ref="W520">_xlfn.XLOOKUP(AVANZA[[#This Row],[Num_Agrupacion_Pet_Atis]],Tabla1[[#All],[Numero_de_actuacion]],Tabla1[[#All],[Movil_de_contacto]],"",0)</f>
        <v/>
      </c>
      <c r="X520" s="14">
        <f>IF(OR(AVANZA[[#This Row],[ESTADO LEG]]="Legalizada grabacion",AVANZA[[#This Row],[ESTADO LEG]]="Legalizada aut"),1,0)</f>
        <v>0</v>
      </c>
      <c r="Y520" s="14">
        <f>IF(OR(AVANZA[[#This Row],[ESTADO LEG]]="pdte legalizar",AVANZA[[#This Row],[ESTADO LEG]]="No cruza"),1,0)</f>
        <v>1</v>
      </c>
      <c r="Z520" t="str" cm="1">
        <f t="array" ref="Z520">IF(AVANZA[[#This Row],[Variable]]="Terminada",LOWER(_xlfn.XLOOKUP(AVANZA[[#This Row],[ID_Peticion]],Tabla6[[#All],[NUM_PETICION]],Tabla6[[#All],[ESTADO_LEG]],"NO CRUZA",0)),AVANZA[[#This Row],[Variable]])</f>
        <v>pdte legalizar</v>
      </c>
      <c r="AA520" cm="1">
        <f t="array" ref="AA520">_xlfn.XLOOKUP(AVANZA[[#This Row],[ID_Peticion]],Tabla6[[#All],[NUM_PETICION]],Tabla6[[#All],[DIF_DIAS]],"",0)</f>
        <v>1</v>
      </c>
      <c r="AB520" s="2" cm="1">
        <f t="array" ref="AB520">IFERROR(_xlfn.XLOOKUP(AVANZA[[#This Row],[ID_Peticion]],Tabla6[[#All],[NUM_PETICION]],Tabla6[[#All],[FEC_LEGAL]],"",0),"")</f>
        <v>0</v>
      </c>
      <c r="AC520" s="14">
        <f ca="1">IF(AVANZA[[#This Row],[FECHA LEG]]&lt;&gt;0,IFERROR(AVANZA[[#This Row],[FECHA LEG]]-AVANZA[[#This Row],[FechaIniEstadoSubPetAtis]],0),TODAY()-AVANZA[[#This Row],[FechaIniEstadoSubPetAtis]])</f>
        <v>5</v>
      </c>
      <c r="AD520" s="35" t="str">
        <f ca="1">IF(AVANZA[[#This Row],[FINAL Vs LG]]&lt;&gt;0,IF(AVANZA[[#This Row],[FINAL Vs LG]]&lt;7.1,"100%",IF(AND(AVANZA[[#This Row],[FINAL Vs LG]]&gt;7.1,AVANZA[[#This Row],[FINAL Vs LG]]&lt;11.1),"50%","0%")),0)</f>
        <v>100%</v>
      </c>
      <c r="AE520" s="14">
        <f ca="1">VLOOKUP(DAY(TODAY()),BACK!F:G,2,0)</f>
        <v>14</v>
      </c>
      <c r="AF520" s="14">
        <f>BACK!$I$2</f>
        <v>24</v>
      </c>
      <c r="AG520" s="14">
        <f>IF(AVANZA[[#This Row],[Oferta_empaquetada_comisiones]]="SI",1,0)</f>
        <v>0</v>
      </c>
      <c r="AH520" s="36">
        <f>IF(AVANZA[[#This Row],[Variable]]="TERMINADA",IFERROR(VLOOKUP(AVANZA[[#This Row],[SUPERVISOR]],Tabla2[#All],4,0),0),)</f>
        <v>3.5</v>
      </c>
      <c r="AI520" s="14">
        <f>IF(AVANZA[[#This Row],[Producto]]="BA",1,0)</f>
        <v>1</v>
      </c>
      <c r="AJ520" s="14">
        <f>IF(AVANZA[[#This Row],[Producto]]="DUO",1,0)</f>
        <v>0</v>
      </c>
      <c r="AK520" s="14">
        <f>IF(AVANZA[[#This Row],[Producto]]="TRIO",1,0)</f>
        <v>0</v>
      </c>
      <c r="AL520" t="s">
        <v>540</v>
      </c>
      <c r="AM520">
        <v>-1</v>
      </c>
      <c r="AN520">
        <v>-1</v>
      </c>
      <c r="AO520" t="s">
        <v>16985</v>
      </c>
      <c r="AP520" s="1">
        <v>46153.458657407406</v>
      </c>
      <c r="AQ520">
        <v>-1</v>
      </c>
      <c r="AR520" t="s">
        <v>16986</v>
      </c>
      <c r="AS520">
        <v>-1</v>
      </c>
      <c r="AT520">
        <v>-1</v>
      </c>
      <c r="AU520">
        <v>-1</v>
      </c>
      <c r="AV520">
        <v>-1</v>
      </c>
      <c r="AW520">
        <v>-1</v>
      </c>
      <c r="AX520" t="s">
        <v>224</v>
      </c>
      <c r="AY520">
        <v>-1</v>
      </c>
      <c r="AZ520">
        <v>2026</v>
      </c>
      <c r="BA520">
        <v>5</v>
      </c>
      <c r="BB520">
        <v>12</v>
      </c>
      <c r="BC520">
        <v>-1</v>
      </c>
      <c r="BD520" t="s">
        <v>225</v>
      </c>
      <c r="BE520">
        <v>-1</v>
      </c>
      <c r="BF520">
        <v>20001625869271</v>
      </c>
      <c r="BG520" t="s">
        <v>319</v>
      </c>
      <c r="BH520" t="s">
        <v>320</v>
      </c>
      <c r="BI520" t="s">
        <v>16987</v>
      </c>
      <c r="BJ520">
        <v>-1</v>
      </c>
      <c r="BK520">
        <v>-1</v>
      </c>
      <c r="BL520">
        <v>-1</v>
      </c>
      <c r="BM520" t="s">
        <v>229</v>
      </c>
      <c r="BN520" t="s">
        <v>230</v>
      </c>
      <c r="BO520" t="s">
        <v>16988</v>
      </c>
      <c r="BP520" t="s">
        <v>380</v>
      </c>
      <c r="BQ520">
        <v>2026</v>
      </c>
      <c r="BR520">
        <v>5</v>
      </c>
      <c r="BS520">
        <v>11</v>
      </c>
      <c r="BT520" s="1">
        <v>46154.490879629629</v>
      </c>
      <c r="BU520" t="s">
        <v>233</v>
      </c>
      <c r="BV520" s="2">
        <v>46154</v>
      </c>
      <c r="BW520" t="s">
        <v>234</v>
      </c>
      <c r="BX520" s="2">
        <v>46153</v>
      </c>
      <c r="BY520" s="2">
        <v>46154</v>
      </c>
      <c r="BZ520" t="s">
        <v>235</v>
      </c>
      <c r="CA520" t="s">
        <v>1280</v>
      </c>
      <c r="CB520" t="s">
        <v>1281</v>
      </c>
      <c r="CC520" t="s">
        <v>16989</v>
      </c>
      <c r="CD520" t="s">
        <v>10047</v>
      </c>
      <c r="CE520">
        <v>-1</v>
      </c>
      <c r="CF520" t="s">
        <v>1283</v>
      </c>
      <c r="CG520" t="s">
        <v>1284</v>
      </c>
      <c r="CH520" t="s">
        <v>357</v>
      </c>
      <c r="CI520">
        <v>1073250775</v>
      </c>
      <c r="CJ520" t="s">
        <v>552</v>
      </c>
      <c r="CK520" t="s">
        <v>245</v>
      </c>
      <c r="CL520" t="s">
        <v>246</v>
      </c>
      <c r="CM520" t="s">
        <v>247</v>
      </c>
      <c r="CN520" t="s">
        <v>359</v>
      </c>
      <c r="CT520" t="s">
        <v>330</v>
      </c>
      <c r="CU520" t="s">
        <v>225</v>
      </c>
      <c r="CW520" t="s">
        <v>319</v>
      </c>
      <c r="CX520" t="s">
        <v>320</v>
      </c>
      <c r="DA520" t="s">
        <v>250</v>
      </c>
      <c r="DB520">
        <v>-1</v>
      </c>
      <c r="DF520" t="s">
        <v>251</v>
      </c>
      <c r="DJ520" t="s">
        <v>252</v>
      </c>
      <c r="DK520" t="s">
        <v>253</v>
      </c>
      <c r="DL520" t="s">
        <v>254</v>
      </c>
      <c r="DN520" t="s">
        <v>255</v>
      </c>
      <c r="DR520" t="s">
        <v>553</v>
      </c>
      <c r="DS520" t="s">
        <v>552</v>
      </c>
      <c r="DT520" t="s">
        <v>551</v>
      </c>
      <c r="DV520">
        <v>1</v>
      </c>
      <c r="DW520" t="s">
        <v>331</v>
      </c>
      <c r="ED520" s="2">
        <v>46154</v>
      </c>
      <c r="EF520">
        <v>20</v>
      </c>
      <c r="EP520" t="s">
        <v>258</v>
      </c>
      <c r="ES520" t="s">
        <v>1659</v>
      </c>
      <c r="FA520" t="s">
        <v>245</v>
      </c>
      <c r="FB520" t="s">
        <v>1284</v>
      </c>
      <c r="FD520" t="s">
        <v>1284</v>
      </c>
      <c r="FE520" t="s">
        <v>1286</v>
      </c>
      <c r="FF520" t="s">
        <v>1286</v>
      </c>
      <c r="FK520" t="s">
        <v>263</v>
      </c>
      <c r="FL520" t="s">
        <v>16990</v>
      </c>
      <c r="FN520" t="s">
        <v>359</v>
      </c>
      <c r="FO520" t="s">
        <v>366</v>
      </c>
      <c r="FR520">
        <v>79824</v>
      </c>
      <c r="GB520" t="s">
        <v>266</v>
      </c>
      <c r="GC520" t="s">
        <v>225</v>
      </c>
      <c r="GD520">
        <v>0</v>
      </c>
      <c r="GF520">
        <v>0</v>
      </c>
      <c r="GG520">
        <v>25423</v>
      </c>
      <c r="GI520">
        <v>79824</v>
      </c>
      <c r="GJ520">
        <v>0</v>
      </c>
      <c r="GL520">
        <v>0</v>
      </c>
      <c r="GM520">
        <v>94990</v>
      </c>
      <c r="GS520" t="s">
        <v>267</v>
      </c>
      <c r="GT520" s="2">
        <v>43329</v>
      </c>
      <c r="GU520" t="s">
        <v>268</v>
      </c>
      <c r="GV520" t="s">
        <v>269</v>
      </c>
      <c r="GW520" t="s">
        <v>394</v>
      </c>
      <c r="GZ520" t="s">
        <v>395</v>
      </c>
      <c r="HA520" t="s">
        <v>497</v>
      </c>
      <c r="HB520" t="s">
        <v>1287</v>
      </c>
      <c r="HC520" t="s">
        <v>1280</v>
      </c>
      <c r="HD520" t="s">
        <v>947</v>
      </c>
      <c r="HE520" t="s">
        <v>230</v>
      </c>
      <c r="HF520" t="s">
        <v>1661</v>
      </c>
      <c r="HR520" t="s">
        <v>278</v>
      </c>
      <c r="HV520">
        <v>94990</v>
      </c>
      <c r="HW520" t="s">
        <v>281</v>
      </c>
      <c r="HY520">
        <v>0</v>
      </c>
      <c r="HZ520">
        <v>0</v>
      </c>
      <c r="IA520" t="s">
        <v>281</v>
      </c>
      <c r="IB520" t="s">
        <v>281</v>
      </c>
      <c r="IE520" t="s">
        <v>283</v>
      </c>
      <c r="IF520" t="s">
        <v>283</v>
      </c>
      <c r="IG520" t="s">
        <v>283</v>
      </c>
      <c r="IH520" t="s">
        <v>284</v>
      </c>
      <c r="II520" t="s">
        <v>285</v>
      </c>
      <c r="IJ520" t="s">
        <v>286</v>
      </c>
      <c r="IK520" t="s">
        <v>278</v>
      </c>
      <c r="IL520" t="s">
        <v>371</v>
      </c>
      <c r="IM520" t="s">
        <v>288</v>
      </c>
      <c r="IN520" t="s">
        <v>289</v>
      </c>
      <c r="IP520" t="s">
        <v>290</v>
      </c>
      <c r="IQ520" t="s">
        <v>284</v>
      </c>
      <c r="IS520" t="s">
        <v>291</v>
      </c>
      <c r="IT520" t="s">
        <v>398</v>
      </c>
      <c r="IW520" t="s">
        <v>417</v>
      </c>
      <c r="IY520" t="s">
        <v>281</v>
      </c>
    </row>
    <row r="521" spans="1:259" x14ac:dyDescent="0.3">
      <c r="A521" s="14">
        <f>DAY(AVANZA[[#This Row],[FechaSeguimiento]])</f>
        <v>12</v>
      </c>
      <c r="B521" s="14">
        <f>MONTH(AVANZA[[#This Row],[FechaSeguimiento]])</f>
        <v>5</v>
      </c>
      <c r="C521"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521" t="str">
        <f>LOWER(IFERROR(VLOOKUP(AVANZA[[#This Row],[ID_Peticion]],CANCELADAS[#All],2,0),""))</f>
        <v>qc - no se logro contacto para agendar</v>
      </c>
      <c r="E521" t="str">
        <f>LOWER(IFERROR(VLOOKUP(AVANZA[[#This Row],[ID_Peticion]],CANCELADAS[#All],3,0),""))</f>
        <v>agendamiento</v>
      </c>
      <c r="F521" t="str">
        <f>LOWER(IF(AVANZA[[#This Row],[CEDULA CLIENTE]]&lt;&gt;""," CC: " &amp; COUNTIFS(AVANZA[CEDULA CLIENTE],AVANZA[[#This Row],[CEDULA CLIENTE]]),"")&amp; IF(AVANZA[[#This Row],[Direccion]]&lt;&gt;""," DIR: " &amp; COUNTIFS(AVANZA[Direccion],AVANZA[[#This Row],[Direccion]]),""))</f>
        <v xml:space="preserve"> dir: 1</v>
      </c>
      <c r="G521" t="str">
        <f>IFERROR(VLOOKUP(AVANZA[[#This Row],[Cedula_Vendedor_Atis]],PLANTA[[#All],[CEDULA]:[LINEA]],3,0),"No Cruza")</f>
        <v>Marisol Avella</v>
      </c>
      <c r="H521" t="str">
        <f>IFERROR(VLOOKUP(AVANZA[[#This Row],[Cedula_Vendedor_Atis]],PLANTA[[#All],[CEDULA]:[LINEA]],4,0),"No Cruza")</f>
        <v>Fija</v>
      </c>
      <c r="I521" t="str">
        <f>LOWER(IF(AVANZA[[#This Row],[ATRIBUIBLE]]="",AVANZA[[#This Row],[Variable]],AVANZA[[#This Row],[ATRIBUIBLE]]))</f>
        <v>agendamiento</v>
      </c>
      <c r="J521" s="14">
        <f>IF(AVANZA[[#This Row],[Variable]]=AVANZA[[#Headers],[TERMINADA]],1,0)</f>
        <v>0</v>
      </c>
      <c r="K521" s="14">
        <f>IF(AVANZA[[#This Row],[Variable]]=AVANZA[[#Headers],[ANULADA]],1,0)</f>
        <v>1</v>
      </c>
      <c r="L521" s="14">
        <f>IF(AVANZA[[#This Row],[Variable]]=AVANZA[[#Headers],[PENDIENTE]],1,0)</f>
        <v>0</v>
      </c>
      <c r="M521" s="14">
        <f>IF(AVANZA[[#This Row],[ESTADO AGENDA]]="AGENDADA",1,0)</f>
        <v>0</v>
      </c>
      <c r="N521" s="14">
        <f>IF(AVANZA[[#This Row],[ESTADO AGENDA]]="PENDIENTE DE AGENDAR",1,0)</f>
        <v>0</v>
      </c>
      <c r="O521" s="14">
        <f>IF(AVANZA[[#This Row],[ESTADO AGENDA]]="SUSPENDIDA",1,0)</f>
        <v>0</v>
      </c>
      <c r="P521" t="str" cm="1">
        <f t="array" ref="P521">_xlfn.XLOOKUP(AVANZA[[#This Row],[Num_Agrupacion_Pet_Atis]],Tabla1[[#All],[Numero_de_actuacion]],Tabla1[[#All],[Estado_de_la_orden]],"",0)</f>
        <v/>
      </c>
      <c r="Q521" s="2" t="str" cm="1">
        <f t="array" ref="Q521">_xlfn.XLOOKUP(AVANZA[[#This Row],[Num_Agrupacion_Pet_Atis]],Tabla1[[#All],[Numero_de_actuacion]],Tabla1[[#All],[Fecha_de_la_cita]],"",0)</f>
        <v/>
      </c>
      <c r="R521" t="str" cm="1">
        <f t="array" ref="R521">_xlfn.XLOOKUP(AVANZA[[#This Row],[Num_Agrupacion_Pet_Atis]],Tabla1[[#All],[Numero_de_actuacion]],Tabla1[[#All],[Franja_horaria_de_la_cita]],"",0)</f>
        <v/>
      </c>
      <c r="S521" s="14" t="str">
        <f>IFERROR(DAY(AVANZA[[#This Row],[FECHA AGENDA]]),"")</f>
        <v/>
      </c>
      <c r="T521" s="14" t="str">
        <f>IFERROR(MONTH(AVANZA[[#This Row],[FECHA AGENDA]]),"")</f>
        <v/>
      </c>
      <c r="U521" t="str" cm="1">
        <f t="array" ref="U521">_xlfn.XLOOKUP(AVANZA[[#This Row],[Num_Agrupacion_Pet_Atis]],Tabla1[[#All],[Numero_de_actuacion]],Tabla1[[#All],[Motivo_de_suspension]],"",0)</f>
        <v/>
      </c>
      <c r="V521" s="2" t="str" cm="1">
        <f t="array" ref="V521">_xlfn.XLOOKUP(AVANZA[[#This Row],[Num_Agrupacion_Pet_Atis]],Tabla1[[#All],[Numero_de_actuacion]],Tabla1[[#All],[No_identificacion_cliente]],"",0)</f>
        <v/>
      </c>
      <c r="W521" s="2" t="str" cm="1">
        <f t="array" ref="W521">_xlfn.XLOOKUP(AVANZA[[#This Row],[Num_Agrupacion_Pet_Atis]],Tabla1[[#All],[Numero_de_actuacion]],Tabla1[[#All],[Movil_de_contacto]],"",0)</f>
        <v/>
      </c>
      <c r="X521" s="14">
        <f>IF(OR(AVANZA[[#This Row],[ESTADO LEG]]="Legalizada grabacion",AVANZA[[#This Row],[ESTADO LEG]]="Legalizada aut"),1,0)</f>
        <v>0</v>
      </c>
      <c r="Y521" s="14">
        <f>IF(OR(AVANZA[[#This Row],[ESTADO LEG]]="pdte legalizar",AVANZA[[#This Row],[ESTADO LEG]]="No cruza"),1,0)</f>
        <v>0</v>
      </c>
      <c r="Z521" t="str" cm="1">
        <f t="array" ref="Z521">IF(AVANZA[[#This Row],[Variable]]="Terminada",LOWER(_xlfn.XLOOKUP(AVANZA[[#This Row],[ID_Peticion]],Tabla6[[#All],[NUM_PETICION]],Tabla6[[#All],[ESTADO_LEG]],"NO CRUZA",0)),AVANZA[[#This Row],[Variable]])</f>
        <v>ANULADA</v>
      </c>
      <c r="AA521" t="str" cm="1">
        <f t="array" ref="AA521">_xlfn.XLOOKUP(AVANZA[[#This Row],[ID_Peticion]],Tabla6[[#All],[NUM_PETICION]],Tabla6[[#All],[DIF_DIAS]],"",0)</f>
        <v/>
      </c>
      <c r="AB521" s="2" t="str" cm="1">
        <f t="array" ref="AB521">IFERROR(_xlfn.XLOOKUP(AVANZA[[#This Row],[ID_Peticion]],Tabla6[[#All],[NUM_PETICION]],Tabla6[[#All],[FEC_LEGAL]],"",0),"")</f>
        <v/>
      </c>
      <c r="AC521" s="14">
        <f ca="1">IF(AVANZA[[#This Row],[FECHA LEG]]&lt;&gt;0,IFERROR(AVANZA[[#This Row],[FECHA LEG]]-AVANZA[[#This Row],[FechaIniEstadoSubPetAtis]],0),TODAY()-AVANZA[[#This Row],[FechaIniEstadoSubPetAtis]])</f>
        <v>0</v>
      </c>
      <c r="AD521" s="35">
        <f ca="1">IF(AVANZA[[#This Row],[FINAL Vs LG]]&lt;&gt;0,IF(AVANZA[[#This Row],[FINAL Vs LG]]&lt;7.1,"100%",IF(AND(AVANZA[[#This Row],[FINAL Vs LG]]&gt;7.1,AVANZA[[#This Row],[FINAL Vs LG]]&lt;11.1),"50%","0%")),0)</f>
        <v>0</v>
      </c>
      <c r="AE521" s="14">
        <f ca="1">VLOOKUP(DAY(TODAY()),BACK!F:G,2,0)</f>
        <v>14</v>
      </c>
      <c r="AF521" s="14">
        <f>BACK!$I$2</f>
        <v>24</v>
      </c>
      <c r="AG521" s="14">
        <f>IF(AVANZA[[#This Row],[Oferta_empaquetada_comisiones]]="SI",1,0)</f>
        <v>0</v>
      </c>
      <c r="AH521" s="36">
        <f>IF(AVANZA[[#This Row],[Variable]]="TERMINADA",IFERROR(VLOOKUP(AVANZA[[#This Row],[SUPERVISOR]],Tabla2[#All],4,0),0),)</f>
        <v>0</v>
      </c>
      <c r="AI521" s="14">
        <f>IF(AVANZA[[#This Row],[Producto]]="BA",1,0)</f>
        <v>1</v>
      </c>
      <c r="AJ521" s="14">
        <f>IF(AVANZA[[#This Row],[Producto]]="DUO",1,0)</f>
        <v>0</v>
      </c>
      <c r="AK521" s="14">
        <f>IF(AVANZA[[#This Row],[Producto]]="TRIO",1,0)</f>
        <v>0</v>
      </c>
      <c r="AL521" t="s">
        <v>1154</v>
      </c>
      <c r="AM521">
        <v>-1</v>
      </c>
      <c r="AN521">
        <v>-1</v>
      </c>
      <c r="AO521" t="s">
        <v>16991</v>
      </c>
      <c r="AP521" s="1">
        <v>46142.423541666663</v>
      </c>
      <c r="AQ521">
        <v>-1</v>
      </c>
      <c r="AR521" t="s">
        <v>16992</v>
      </c>
      <c r="AS521">
        <v>-1</v>
      </c>
      <c r="AT521">
        <v>-1</v>
      </c>
      <c r="AU521">
        <v>-1</v>
      </c>
      <c r="AV521">
        <v>-1</v>
      </c>
      <c r="AW521">
        <v>-1</v>
      </c>
      <c r="AX521" t="s">
        <v>224</v>
      </c>
      <c r="AY521">
        <v>-1</v>
      </c>
      <c r="AZ521">
        <v>2026</v>
      </c>
      <c r="BA521">
        <v>5</v>
      </c>
      <c r="BB521">
        <v>12</v>
      </c>
      <c r="BC521">
        <v>-1</v>
      </c>
      <c r="BD521" t="s">
        <v>225</v>
      </c>
      <c r="BE521">
        <v>-1</v>
      </c>
      <c r="BF521">
        <v>20001620552112</v>
      </c>
      <c r="BG521" t="s">
        <v>226</v>
      </c>
      <c r="BH521" t="s">
        <v>227</v>
      </c>
      <c r="BI521" t="s">
        <v>16993</v>
      </c>
      <c r="BJ521">
        <v>-1</v>
      </c>
      <c r="BK521">
        <v>-1</v>
      </c>
      <c r="BL521">
        <v>-1</v>
      </c>
      <c r="BM521" t="s">
        <v>573</v>
      </c>
      <c r="BN521" t="s">
        <v>230</v>
      </c>
      <c r="BO521" t="s">
        <v>16994</v>
      </c>
      <c r="BP521" t="s">
        <v>380</v>
      </c>
      <c r="BQ521">
        <v>2026</v>
      </c>
      <c r="BR521">
        <v>4</v>
      </c>
      <c r="BS521">
        <v>30</v>
      </c>
      <c r="BT521" s="1">
        <v>46154.791516203702</v>
      </c>
      <c r="BU521" t="s">
        <v>575</v>
      </c>
      <c r="BV521" s="2">
        <v>46154</v>
      </c>
      <c r="BW521" t="s">
        <v>576</v>
      </c>
      <c r="BX521" s="2">
        <v>46142</v>
      </c>
      <c r="BY521" s="2">
        <v>46154</v>
      </c>
      <c r="BZ521" t="s">
        <v>235</v>
      </c>
      <c r="CA521" t="s">
        <v>485</v>
      </c>
      <c r="CB521" t="s">
        <v>486</v>
      </c>
      <c r="CC521" t="s">
        <v>16995</v>
      </c>
      <c r="CD521" t="s">
        <v>2290</v>
      </c>
      <c r="CE521">
        <v>-1</v>
      </c>
      <c r="CF521" t="s">
        <v>489</v>
      </c>
      <c r="CG521" t="s">
        <v>490</v>
      </c>
      <c r="CH521" t="s">
        <v>491</v>
      </c>
      <c r="CI521">
        <v>1063565638</v>
      </c>
      <c r="CJ521" t="s">
        <v>1162</v>
      </c>
      <c r="CK521" t="s">
        <v>245</v>
      </c>
      <c r="CL521" t="s">
        <v>409</v>
      </c>
      <c r="CM521" t="s">
        <v>247</v>
      </c>
      <c r="CN521" t="s">
        <v>410</v>
      </c>
      <c r="CT521" t="s">
        <v>304</v>
      </c>
      <c r="CU521" t="s">
        <v>225</v>
      </c>
      <c r="CW521" t="s">
        <v>226</v>
      </c>
      <c r="CX521" t="s">
        <v>227</v>
      </c>
      <c r="CY521" t="s">
        <v>730</v>
      </c>
      <c r="DA521" t="s">
        <v>250</v>
      </c>
      <c r="DB521">
        <v>-1</v>
      </c>
      <c r="DF521" t="s">
        <v>731</v>
      </c>
      <c r="DJ521" t="s">
        <v>252</v>
      </c>
      <c r="DK521" t="s">
        <v>253</v>
      </c>
      <c r="DL521" t="s">
        <v>253</v>
      </c>
      <c r="DN521" t="s">
        <v>255</v>
      </c>
      <c r="DR521" t="s">
        <v>1163</v>
      </c>
      <c r="DS521" t="s">
        <v>1162</v>
      </c>
      <c r="DT521" t="s">
        <v>1161</v>
      </c>
      <c r="DV521">
        <v>1</v>
      </c>
      <c r="DW521" t="s">
        <v>257</v>
      </c>
      <c r="ED521" s="2">
        <v>46154</v>
      </c>
      <c r="EF521">
        <v>9</v>
      </c>
      <c r="EP521" t="s">
        <v>258</v>
      </c>
      <c r="FA521" t="s">
        <v>245</v>
      </c>
      <c r="FB521" t="s">
        <v>493</v>
      </c>
      <c r="FD521" t="s">
        <v>493</v>
      </c>
      <c r="FE521" t="s">
        <v>494</v>
      </c>
      <c r="FF521" t="s">
        <v>495</v>
      </c>
      <c r="FK521" t="s">
        <v>263</v>
      </c>
      <c r="FN521" t="s">
        <v>410</v>
      </c>
      <c r="FO521" t="s">
        <v>414</v>
      </c>
      <c r="FR521">
        <v>0</v>
      </c>
      <c r="GB521" t="s">
        <v>266</v>
      </c>
      <c r="GM521">
        <v>0</v>
      </c>
      <c r="GS521" t="s">
        <v>267</v>
      </c>
      <c r="GT521" s="2"/>
      <c r="GU521" t="s">
        <v>268</v>
      </c>
      <c r="GV521" t="s">
        <v>335</v>
      </c>
      <c r="GW521" t="s">
        <v>394</v>
      </c>
      <c r="GZ521" t="s">
        <v>395</v>
      </c>
      <c r="HE521" t="s">
        <v>230</v>
      </c>
      <c r="HF521" t="s">
        <v>16996</v>
      </c>
      <c r="HR521" t="s">
        <v>278</v>
      </c>
      <c r="HV521">
        <v>85900</v>
      </c>
      <c r="HW521" t="s">
        <v>279</v>
      </c>
      <c r="HY521">
        <v>0</v>
      </c>
      <c r="HZ521">
        <v>0</v>
      </c>
      <c r="IA521" t="s">
        <v>279</v>
      </c>
      <c r="IB521" t="s">
        <v>281</v>
      </c>
      <c r="IC521" t="s">
        <v>16997</v>
      </c>
      <c r="IE521" t="s">
        <v>283</v>
      </c>
      <c r="IF521" t="s">
        <v>283</v>
      </c>
      <c r="IG521" t="s">
        <v>283</v>
      </c>
      <c r="IH521" t="s">
        <v>284</v>
      </c>
      <c r="II521" t="s">
        <v>285</v>
      </c>
      <c r="IJ521" t="s">
        <v>286</v>
      </c>
      <c r="IK521" t="s">
        <v>278</v>
      </c>
      <c r="IL521" t="s">
        <v>346</v>
      </c>
      <c r="IM521" t="s">
        <v>288</v>
      </c>
      <c r="IN521" t="s">
        <v>290</v>
      </c>
      <c r="IP521" t="s">
        <v>735</v>
      </c>
      <c r="IQ521" t="s">
        <v>284</v>
      </c>
      <c r="IS521" t="s">
        <v>291</v>
      </c>
      <c r="IY521" t="s">
        <v>281</v>
      </c>
    </row>
    <row r="522" spans="1:259" x14ac:dyDescent="0.3">
      <c r="A522" s="14">
        <f>DAY(AVANZA[[#This Row],[FechaSeguimiento]])</f>
        <v>12</v>
      </c>
      <c r="B522" s="14">
        <f>MONTH(AVANZA[[#This Row],[FechaSeguimiento]])</f>
        <v>5</v>
      </c>
      <c r="C522"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522" t="str">
        <f>LOWER(IFERROR(VLOOKUP(AVANZA[[#This Row],[ID_Peticion]],CANCELADAS[#All],2,0),""))</f>
        <v>qc - plan errado</v>
      </c>
      <c r="E522" t="str">
        <f>LOWER(IFERROR(VLOOKUP(AVANZA[[#This Row],[ID_Peticion]],CANCELADAS[#All],3,0),""))</f>
        <v>cliente</v>
      </c>
      <c r="F522" t="str">
        <f>LOWER(IF(AVANZA[[#This Row],[CEDULA CLIENTE]]&lt;&gt;""," CC: " &amp; COUNTIFS(AVANZA[CEDULA CLIENTE],AVANZA[[#This Row],[CEDULA CLIENTE]]),"")&amp; IF(AVANZA[[#This Row],[Direccion]]&lt;&gt;""," DIR: " &amp; COUNTIFS(AVANZA[Direccion],AVANZA[[#This Row],[Direccion]]),""))</f>
        <v xml:space="preserve"> dir: 2</v>
      </c>
      <c r="G522" t="str">
        <f>IFERROR(VLOOKUP(AVANZA[[#This Row],[Cedula_Vendedor_Atis]],PLANTA[[#All],[CEDULA]:[LINEA]],3,0),"No Cruza")</f>
        <v>Marisol Avella</v>
      </c>
      <c r="H522" t="str">
        <f>IFERROR(VLOOKUP(AVANZA[[#This Row],[Cedula_Vendedor_Atis]],PLANTA[[#All],[CEDULA]:[LINEA]],4,0),"No Cruza")</f>
        <v>Fija</v>
      </c>
      <c r="I522" t="str">
        <f>LOWER(IF(AVANZA[[#This Row],[ATRIBUIBLE]]="",AVANZA[[#This Row],[Variable]],AVANZA[[#This Row],[ATRIBUIBLE]]))</f>
        <v>cliente</v>
      </c>
      <c r="J522" s="14">
        <f>IF(AVANZA[[#This Row],[Variable]]=AVANZA[[#Headers],[TERMINADA]],1,0)</f>
        <v>0</v>
      </c>
      <c r="K522" s="14">
        <f>IF(AVANZA[[#This Row],[Variable]]=AVANZA[[#Headers],[ANULADA]],1,0)</f>
        <v>1</v>
      </c>
      <c r="L522" s="14">
        <f>IF(AVANZA[[#This Row],[Variable]]=AVANZA[[#Headers],[PENDIENTE]],1,0)</f>
        <v>0</v>
      </c>
      <c r="M522" s="14">
        <f>IF(AVANZA[[#This Row],[ESTADO AGENDA]]="AGENDADA",1,0)</f>
        <v>0</v>
      </c>
      <c r="N522" s="14">
        <f>IF(AVANZA[[#This Row],[ESTADO AGENDA]]="PENDIENTE DE AGENDAR",1,0)</f>
        <v>0</v>
      </c>
      <c r="O522" s="14">
        <f>IF(AVANZA[[#This Row],[ESTADO AGENDA]]="SUSPENDIDA",1,0)</f>
        <v>0</v>
      </c>
      <c r="P522" t="str" cm="1">
        <f t="array" ref="P522">_xlfn.XLOOKUP(AVANZA[[#This Row],[Num_Agrupacion_Pet_Atis]],Tabla1[[#All],[Numero_de_actuacion]],Tabla1[[#All],[Estado_de_la_orden]],"",0)</f>
        <v/>
      </c>
      <c r="Q522" s="2" t="str" cm="1">
        <f t="array" ref="Q522">_xlfn.XLOOKUP(AVANZA[[#This Row],[Num_Agrupacion_Pet_Atis]],Tabla1[[#All],[Numero_de_actuacion]],Tabla1[[#All],[Fecha_de_la_cita]],"",0)</f>
        <v/>
      </c>
      <c r="R522" t="str" cm="1">
        <f t="array" ref="R522">_xlfn.XLOOKUP(AVANZA[[#This Row],[Num_Agrupacion_Pet_Atis]],Tabla1[[#All],[Numero_de_actuacion]],Tabla1[[#All],[Franja_horaria_de_la_cita]],"",0)</f>
        <v/>
      </c>
      <c r="S522" s="14" t="str">
        <f>IFERROR(DAY(AVANZA[[#This Row],[FECHA AGENDA]]),"")</f>
        <v/>
      </c>
      <c r="T522" s="14" t="str">
        <f>IFERROR(MONTH(AVANZA[[#This Row],[FECHA AGENDA]]),"")</f>
        <v/>
      </c>
      <c r="U522" t="str" cm="1">
        <f t="array" ref="U522">_xlfn.XLOOKUP(AVANZA[[#This Row],[Num_Agrupacion_Pet_Atis]],Tabla1[[#All],[Numero_de_actuacion]],Tabla1[[#All],[Motivo_de_suspension]],"",0)</f>
        <v/>
      </c>
      <c r="V522" s="2" t="str" cm="1">
        <f t="array" ref="V522">_xlfn.XLOOKUP(AVANZA[[#This Row],[Num_Agrupacion_Pet_Atis]],Tabla1[[#All],[Numero_de_actuacion]],Tabla1[[#All],[No_identificacion_cliente]],"",0)</f>
        <v/>
      </c>
      <c r="W522" s="2" t="str" cm="1">
        <f t="array" ref="W522">_xlfn.XLOOKUP(AVANZA[[#This Row],[Num_Agrupacion_Pet_Atis]],Tabla1[[#All],[Numero_de_actuacion]],Tabla1[[#All],[Movil_de_contacto]],"",0)</f>
        <v/>
      </c>
      <c r="X522" s="14">
        <f>IF(OR(AVANZA[[#This Row],[ESTADO LEG]]="Legalizada grabacion",AVANZA[[#This Row],[ESTADO LEG]]="Legalizada aut"),1,0)</f>
        <v>0</v>
      </c>
      <c r="Y522" s="14">
        <f>IF(OR(AVANZA[[#This Row],[ESTADO LEG]]="pdte legalizar",AVANZA[[#This Row],[ESTADO LEG]]="No cruza"),1,0)</f>
        <v>0</v>
      </c>
      <c r="Z522" t="str" cm="1">
        <f t="array" ref="Z522">IF(AVANZA[[#This Row],[Variable]]="Terminada",LOWER(_xlfn.XLOOKUP(AVANZA[[#This Row],[ID_Peticion]],Tabla6[[#All],[NUM_PETICION]],Tabla6[[#All],[ESTADO_LEG]],"NO CRUZA",0)),AVANZA[[#This Row],[Variable]])</f>
        <v>ANULADA</v>
      </c>
      <c r="AA522" t="str" cm="1">
        <f t="array" ref="AA522">_xlfn.XLOOKUP(AVANZA[[#This Row],[ID_Peticion]],Tabla6[[#All],[NUM_PETICION]],Tabla6[[#All],[DIF_DIAS]],"",0)</f>
        <v/>
      </c>
      <c r="AB522" s="2" t="str" cm="1">
        <f t="array" ref="AB522">IFERROR(_xlfn.XLOOKUP(AVANZA[[#This Row],[ID_Peticion]],Tabla6[[#All],[NUM_PETICION]],Tabla6[[#All],[FEC_LEGAL]],"",0),"")</f>
        <v/>
      </c>
      <c r="AC522" s="14">
        <f ca="1">IF(AVANZA[[#This Row],[FECHA LEG]]&lt;&gt;0,IFERROR(AVANZA[[#This Row],[FECHA LEG]]-AVANZA[[#This Row],[FechaIniEstadoSubPetAtis]],0),TODAY()-AVANZA[[#This Row],[FechaIniEstadoSubPetAtis]])</f>
        <v>0</v>
      </c>
      <c r="AD522" s="35">
        <f ca="1">IF(AVANZA[[#This Row],[FINAL Vs LG]]&lt;&gt;0,IF(AVANZA[[#This Row],[FINAL Vs LG]]&lt;7.1,"100%",IF(AND(AVANZA[[#This Row],[FINAL Vs LG]]&gt;7.1,AVANZA[[#This Row],[FINAL Vs LG]]&lt;11.1),"50%","0%")),0)</f>
        <v>0</v>
      </c>
      <c r="AE522" s="14">
        <f ca="1">VLOOKUP(DAY(TODAY()),BACK!F:G,2,0)</f>
        <v>14</v>
      </c>
      <c r="AF522" s="14">
        <f>BACK!$I$2</f>
        <v>24</v>
      </c>
      <c r="AG522" s="14">
        <f>IF(AVANZA[[#This Row],[Oferta_empaquetada_comisiones]]="SI",1,0)</f>
        <v>0</v>
      </c>
      <c r="AH522" s="36">
        <f>IF(AVANZA[[#This Row],[Variable]]="TERMINADA",IFERROR(VLOOKUP(AVANZA[[#This Row],[SUPERVISOR]],Tabla2[#All],4,0),0),)</f>
        <v>0</v>
      </c>
      <c r="AI522" s="14">
        <f>IF(AVANZA[[#This Row],[Producto]]="BA",1,0)</f>
        <v>0</v>
      </c>
      <c r="AJ522" s="14">
        <f>IF(AVANZA[[#This Row],[Producto]]="DUO",1,0)</f>
        <v>0</v>
      </c>
      <c r="AK522" s="14">
        <f>IF(AVANZA[[#This Row],[Producto]]="TRIO",1,0)</f>
        <v>1</v>
      </c>
      <c r="AL522" t="s">
        <v>870</v>
      </c>
      <c r="AM522">
        <v>-1</v>
      </c>
      <c r="AN522">
        <v>-1</v>
      </c>
      <c r="AO522" t="s">
        <v>16998</v>
      </c>
      <c r="AP522" s="1">
        <v>46154.270787037036</v>
      </c>
      <c r="AQ522">
        <v>-1</v>
      </c>
      <c r="AR522" t="s">
        <v>16999</v>
      </c>
      <c r="AS522">
        <v>-1</v>
      </c>
      <c r="AT522">
        <v>-1</v>
      </c>
      <c r="AU522">
        <v>-1</v>
      </c>
      <c r="AV522">
        <v>-1</v>
      </c>
      <c r="AW522">
        <v>-1</v>
      </c>
      <c r="AX522" t="s">
        <v>224</v>
      </c>
      <c r="AY522">
        <v>-1</v>
      </c>
      <c r="AZ522">
        <v>2026</v>
      </c>
      <c r="BA522">
        <v>5</v>
      </c>
      <c r="BB522">
        <v>12</v>
      </c>
      <c r="BC522">
        <v>-1</v>
      </c>
      <c r="BD522" t="s">
        <v>225</v>
      </c>
      <c r="BE522">
        <v>-1</v>
      </c>
      <c r="BF522">
        <v>20001626414958</v>
      </c>
      <c r="BG522" t="s">
        <v>376</v>
      </c>
      <c r="BH522" t="s">
        <v>377</v>
      </c>
      <c r="BI522" t="s">
        <v>17000</v>
      </c>
      <c r="BJ522">
        <v>-1</v>
      </c>
      <c r="BK522">
        <v>-1</v>
      </c>
      <c r="BL522">
        <v>-1</v>
      </c>
      <c r="BM522" t="s">
        <v>573</v>
      </c>
      <c r="BN522" t="s">
        <v>230</v>
      </c>
      <c r="BO522" t="s">
        <v>17001</v>
      </c>
      <c r="BP522" t="s">
        <v>380</v>
      </c>
      <c r="BQ522">
        <v>2026</v>
      </c>
      <c r="BR522">
        <v>5</v>
      </c>
      <c r="BS522">
        <v>12</v>
      </c>
      <c r="BT522" s="1">
        <v>46154.732835648145</v>
      </c>
      <c r="BU522" t="s">
        <v>575</v>
      </c>
      <c r="BV522" s="2">
        <v>46154</v>
      </c>
      <c r="BW522" t="s">
        <v>576</v>
      </c>
      <c r="BX522" s="2">
        <v>46154</v>
      </c>
      <c r="BY522" s="2">
        <v>46154</v>
      </c>
      <c r="BZ522" t="s">
        <v>235</v>
      </c>
      <c r="CA522" t="s">
        <v>321</v>
      </c>
      <c r="CB522" t="s">
        <v>322</v>
      </c>
      <c r="CC522" t="s">
        <v>17002</v>
      </c>
      <c r="CD522" t="s">
        <v>2920</v>
      </c>
      <c r="CE522">
        <v>-1</v>
      </c>
      <c r="CF522" t="s">
        <v>324</v>
      </c>
      <c r="CG522" t="s">
        <v>325</v>
      </c>
      <c r="CH522" t="s">
        <v>326</v>
      </c>
      <c r="CI522">
        <v>1015443152</v>
      </c>
      <c r="CJ522" t="s">
        <v>877</v>
      </c>
      <c r="CK522" t="s">
        <v>245</v>
      </c>
      <c r="CL522" t="s">
        <v>409</v>
      </c>
      <c r="CM522" t="s">
        <v>247</v>
      </c>
      <c r="CN522" t="s">
        <v>410</v>
      </c>
      <c r="CT522" t="s">
        <v>330</v>
      </c>
      <c r="CU522" t="s">
        <v>387</v>
      </c>
      <c r="CW522" t="s">
        <v>388</v>
      </c>
      <c r="CX522" t="s">
        <v>389</v>
      </c>
      <c r="CY522" t="s">
        <v>13821</v>
      </c>
      <c r="DA522" t="s">
        <v>250</v>
      </c>
      <c r="DB522">
        <v>-1</v>
      </c>
      <c r="DF522" t="s">
        <v>731</v>
      </c>
      <c r="DJ522" t="s">
        <v>252</v>
      </c>
      <c r="DK522" t="s">
        <v>253</v>
      </c>
      <c r="DL522" t="s">
        <v>253</v>
      </c>
      <c r="DN522" t="s">
        <v>390</v>
      </c>
      <c r="DR522" t="s">
        <v>878</v>
      </c>
      <c r="DS522" t="s">
        <v>877</v>
      </c>
      <c r="DT522" t="s">
        <v>870</v>
      </c>
      <c r="DV522">
        <v>1</v>
      </c>
      <c r="DW522" t="s">
        <v>331</v>
      </c>
      <c r="ED522" s="2">
        <v>46154</v>
      </c>
      <c r="EF522">
        <v>20</v>
      </c>
      <c r="EP522" t="s">
        <v>258</v>
      </c>
      <c r="FA522" t="s">
        <v>245</v>
      </c>
      <c r="FB522" t="s">
        <v>333</v>
      </c>
      <c r="FD522" t="s">
        <v>333</v>
      </c>
      <c r="FE522" t="s">
        <v>334</v>
      </c>
      <c r="FF522" t="s">
        <v>334</v>
      </c>
      <c r="FK522" t="s">
        <v>263</v>
      </c>
      <c r="FN522" t="s">
        <v>410</v>
      </c>
      <c r="FO522" t="s">
        <v>414</v>
      </c>
      <c r="FR522">
        <v>0</v>
      </c>
      <c r="GB522" t="s">
        <v>266</v>
      </c>
      <c r="GM522">
        <v>0</v>
      </c>
      <c r="GS522" t="s">
        <v>267</v>
      </c>
      <c r="GT522" s="2"/>
      <c r="GU522" t="s">
        <v>268</v>
      </c>
      <c r="GV522" t="s">
        <v>335</v>
      </c>
      <c r="GW522" t="s">
        <v>394</v>
      </c>
      <c r="GZ522" t="s">
        <v>395</v>
      </c>
      <c r="HE522" t="s">
        <v>230</v>
      </c>
      <c r="HF522" t="s">
        <v>14272</v>
      </c>
      <c r="HR522" t="s">
        <v>278</v>
      </c>
      <c r="HV522">
        <v>131990</v>
      </c>
      <c r="HW522" t="s">
        <v>281</v>
      </c>
      <c r="HY522">
        <v>0</v>
      </c>
      <c r="HZ522">
        <v>0</v>
      </c>
      <c r="IA522" t="s">
        <v>279</v>
      </c>
      <c r="IB522" t="s">
        <v>281</v>
      </c>
      <c r="IC522" t="s">
        <v>17003</v>
      </c>
      <c r="IE522" t="s">
        <v>283</v>
      </c>
      <c r="IF522" t="s">
        <v>283</v>
      </c>
      <c r="IG522" t="s">
        <v>283</v>
      </c>
      <c r="IH522" t="s">
        <v>284</v>
      </c>
      <c r="II522" t="s">
        <v>285</v>
      </c>
      <c r="IJ522" t="s">
        <v>286</v>
      </c>
      <c r="IK522" t="s">
        <v>278</v>
      </c>
      <c r="IL522" t="s">
        <v>346</v>
      </c>
      <c r="IM522" t="s">
        <v>288</v>
      </c>
      <c r="IN522" t="s">
        <v>290</v>
      </c>
      <c r="IP522" t="s">
        <v>290</v>
      </c>
      <c r="IQ522" t="s">
        <v>284</v>
      </c>
      <c r="IS522" t="s">
        <v>291</v>
      </c>
      <c r="IT522" t="s">
        <v>372</v>
      </c>
      <c r="IU522" t="s">
        <v>373</v>
      </c>
      <c r="IV522" t="s">
        <v>373</v>
      </c>
      <c r="IW522" t="s">
        <v>2312</v>
      </c>
      <c r="IY522" t="s">
        <v>281</v>
      </c>
    </row>
    <row r="523" spans="1:259" x14ac:dyDescent="0.3">
      <c r="A523" s="14">
        <f>DAY(AVANZA[[#This Row],[FechaSeguimiento]])</f>
        <v>12</v>
      </c>
      <c r="B523" s="14">
        <f>MONTH(AVANZA[[#This Row],[FechaSeguimiento]])</f>
        <v>5</v>
      </c>
      <c r="C523"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523" t="str">
        <f>LOWER(IFERROR(VLOOKUP(AVANZA[[#This Row],[ID_Peticion]],CANCELADAS[#All],2,0),""))</f>
        <v/>
      </c>
      <c r="E523" t="str">
        <f>LOWER(IFERROR(VLOOKUP(AVANZA[[#This Row],[ID_Peticion]],CANCELADAS[#All],3,0),""))</f>
        <v/>
      </c>
      <c r="F523" t="str">
        <f>LOWER(IF(AVANZA[[#This Row],[CEDULA CLIENTE]]&lt;&gt;""," CC: " &amp; COUNTIFS(AVANZA[CEDULA CLIENTE],AVANZA[[#This Row],[CEDULA CLIENTE]]),"")&amp; IF(AVANZA[[#This Row],[Direccion]]&lt;&gt;""," DIR: " &amp; COUNTIFS(AVANZA[Direccion],AVANZA[[#This Row],[Direccion]]),""))</f>
        <v xml:space="preserve"> dir: 1</v>
      </c>
      <c r="G523" t="str">
        <f>IFERROR(VLOOKUP(AVANZA[[#This Row],[Cedula_Vendedor_Atis]],PLANTA[[#All],[CEDULA]:[LINEA]],3,0),"No Cruza")</f>
        <v>Marisol Avella</v>
      </c>
      <c r="H523" t="str">
        <f>IFERROR(VLOOKUP(AVANZA[[#This Row],[Cedula_Vendedor_Atis]],PLANTA[[#All],[CEDULA]:[LINEA]],4,0),"No Cruza")</f>
        <v>Fija</v>
      </c>
      <c r="I523" t="str">
        <f>LOWER(IF(AVANZA[[#This Row],[ATRIBUIBLE]]="",AVANZA[[#This Row],[Variable]],AVANZA[[#This Row],[ATRIBUIBLE]]))</f>
        <v>terminada</v>
      </c>
      <c r="J523" s="14">
        <f>IF(AVANZA[[#This Row],[Variable]]=AVANZA[[#Headers],[TERMINADA]],1,0)</f>
        <v>1</v>
      </c>
      <c r="K523" s="14">
        <f>IF(AVANZA[[#This Row],[Variable]]=AVANZA[[#Headers],[ANULADA]],1,0)</f>
        <v>0</v>
      </c>
      <c r="L523" s="14">
        <f>IF(AVANZA[[#This Row],[Variable]]=AVANZA[[#Headers],[PENDIENTE]],1,0)</f>
        <v>0</v>
      </c>
      <c r="M523" s="14">
        <f>IF(AVANZA[[#This Row],[ESTADO AGENDA]]="AGENDADA",1,0)</f>
        <v>0</v>
      </c>
      <c r="N523" s="14">
        <f>IF(AVANZA[[#This Row],[ESTADO AGENDA]]="PENDIENTE DE AGENDAR",1,0)</f>
        <v>0</v>
      </c>
      <c r="O523" s="14">
        <f>IF(AVANZA[[#This Row],[ESTADO AGENDA]]="SUSPENDIDA",1,0)</f>
        <v>0</v>
      </c>
      <c r="P523" t="str" cm="1">
        <f t="array" ref="P523">_xlfn.XLOOKUP(AVANZA[[#This Row],[Num_Agrupacion_Pet_Atis]],Tabla1[[#All],[Numero_de_actuacion]],Tabla1[[#All],[Estado_de_la_orden]],"",0)</f>
        <v/>
      </c>
      <c r="Q523" s="2" t="str" cm="1">
        <f t="array" ref="Q523">_xlfn.XLOOKUP(AVANZA[[#This Row],[Num_Agrupacion_Pet_Atis]],Tabla1[[#All],[Numero_de_actuacion]],Tabla1[[#All],[Fecha_de_la_cita]],"",0)</f>
        <v/>
      </c>
      <c r="R523" t="str" cm="1">
        <f t="array" ref="R523">_xlfn.XLOOKUP(AVANZA[[#This Row],[Num_Agrupacion_Pet_Atis]],Tabla1[[#All],[Numero_de_actuacion]],Tabla1[[#All],[Franja_horaria_de_la_cita]],"",0)</f>
        <v/>
      </c>
      <c r="S523" s="14" t="str">
        <f>IFERROR(DAY(AVANZA[[#This Row],[FECHA AGENDA]]),"")</f>
        <v/>
      </c>
      <c r="T523" s="14" t="str">
        <f>IFERROR(MONTH(AVANZA[[#This Row],[FECHA AGENDA]]),"")</f>
        <v/>
      </c>
      <c r="U523" t="str" cm="1">
        <f t="array" ref="U523">_xlfn.XLOOKUP(AVANZA[[#This Row],[Num_Agrupacion_Pet_Atis]],Tabla1[[#All],[Numero_de_actuacion]],Tabla1[[#All],[Motivo_de_suspension]],"",0)</f>
        <v/>
      </c>
      <c r="V523" s="2" t="str" cm="1">
        <f t="array" ref="V523">_xlfn.XLOOKUP(AVANZA[[#This Row],[Num_Agrupacion_Pet_Atis]],Tabla1[[#All],[Numero_de_actuacion]],Tabla1[[#All],[No_identificacion_cliente]],"",0)</f>
        <v/>
      </c>
      <c r="W523" s="2" t="str" cm="1">
        <f t="array" ref="W523">_xlfn.XLOOKUP(AVANZA[[#This Row],[Num_Agrupacion_Pet_Atis]],Tabla1[[#All],[Numero_de_actuacion]],Tabla1[[#All],[Movil_de_contacto]],"",0)</f>
        <v/>
      </c>
      <c r="X523" s="14">
        <f>IF(OR(AVANZA[[#This Row],[ESTADO LEG]]="Legalizada grabacion",AVANZA[[#This Row],[ESTADO LEG]]="Legalizada aut"),1,0)</f>
        <v>0</v>
      </c>
      <c r="Y523" s="14">
        <f>IF(OR(AVANZA[[#This Row],[ESTADO LEG]]="pdte legalizar",AVANZA[[#This Row],[ESTADO LEG]]="No cruza"),1,0)</f>
        <v>1</v>
      </c>
      <c r="Z523" t="str" cm="1">
        <f t="array" ref="Z523">IF(AVANZA[[#This Row],[Variable]]="Terminada",LOWER(_xlfn.XLOOKUP(AVANZA[[#This Row],[ID_Peticion]],Tabla6[[#All],[NUM_PETICION]],Tabla6[[#All],[ESTADO_LEG]],"NO CRUZA",0)),AVANZA[[#This Row],[Variable]])</f>
        <v>pdte legalizar</v>
      </c>
      <c r="AA523" cm="1">
        <f t="array" ref="AA523">_xlfn.XLOOKUP(AVANZA[[#This Row],[ID_Peticion]],Tabla6[[#All],[NUM_PETICION]],Tabla6[[#All],[DIF_DIAS]],"",0)</f>
        <v>1</v>
      </c>
      <c r="AB523" s="2" cm="1">
        <f t="array" ref="AB523">IFERROR(_xlfn.XLOOKUP(AVANZA[[#This Row],[ID_Peticion]],Tabla6[[#All],[NUM_PETICION]],Tabla6[[#All],[FEC_LEGAL]],"",0),"")</f>
        <v>0</v>
      </c>
      <c r="AC523" s="14">
        <f ca="1">IF(AVANZA[[#This Row],[FECHA LEG]]&lt;&gt;0,IFERROR(AVANZA[[#This Row],[FECHA LEG]]-AVANZA[[#This Row],[FechaIniEstadoSubPetAtis]],0),TODAY()-AVANZA[[#This Row],[FechaIniEstadoSubPetAtis]])</f>
        <v>5</v>
      </c>
      <c r="AD523" s="35" t="str">
        <f ca="1">IF(AVANZA[[#This Row],[FINAL Vs LG]]&lt;&gt;0,IF(AVANZA[[#This Row],[FINAL Vs LG]]&lt;7.1,"100%",IF(AND(AVANZA[[#This Row],[FINAL Vs LG]]&gt;7.1,AVANZA[[#This Row],[FINAL Vs LG]]&lt;11.1),"50%","0%")),0)</f>
        <v>100%</v>
      </c>
      <c r="AE523" s="14">
        <f ca="1">VLOOKUP(DAY(TODAY()),BACK!F:G,2,0)</f>
        <v>14</v>
      </c>
      <c r="AF523" s="14">
        <f>BACK!$I$2</f>
        <v>24</v>
      </c>
      <c r="AG523" s="14">
        <f>IF(AVANZA[[#This Row],[Oferta_empaquetada_comisiones]]="SI",1,0)</f>
        <v>0</v>
      </c>
      <c r="AH523" s="36">
        <f>IF(AVANZA[[#This Row],[Variable]]="TERMINADA",IFERROR(VLOOKUP(AVANZA[[#This Row],[SUPERVISOR]],Tabla2[#All],4,0),0),)</f>
        <v>3.5</v>
      </c>
      <c r="AI523" s="14">
        <f>IF(AVANZA[[#This Row],[Producto]]="BA",1,0)</f>
        <v>1</v>
      </c>
      <c r="AJ523" s="14">
        <f>IF(AVANZA[[#This Row],[Producto]]="DUO",1,0)</f>
        <v>0</v>
      </c>
      <c r="AK523" s="14">
        <f>IF(AVANZA[[#This Row],[Producto]]="TRIO",1,0)</f>
        <v>0</v>
      </c>
      <c r="AL523" t="s">
        <v>515</v>
      </c>
      <c r="AM523">
        <v>-1</v>
      </c>
      <c r="AN523">
        <v>-1</v>
      </c>
      <c r="AO523" t="s">
        <v>17004</v>
      </c>
      <c r="AP523" s="1">
        <v>46147.638622685183</v>
      </c>
      <c r="AQ523">
        <v>-1</v>
      </c>
      <c r="AR523" t="s">
        <v>17005</v>
      </c>
      <c r="AS523">
        <v>-1</v>
      </c>
      <c r="AT523">
        <v>-1</v>
      </c>
      <c r="AU523">
        <v>-1</v>
      </c>
      <c r="AV523">
        <v>-1</v>
      </c>
      <c r="AW523">
        <v>-1</v>
      </c>
      <c r="AX523" t="s">
        <v>224</v>
      </c>
      <c r="AY523">
        <v>-1</v>
      </c>
      <c r="AZ523">
        <v>2026</v>
      </c>
      <c r="BA523">
        <v>5</v>
      </c>
      <c r="BB523">
        <v>12</v>
      </c>
      <c r="BC523">
        <v>-1</v>
      </c>
      <c r="BD523" t="s">
        <v>225</v>
      </c>
      <c r="BE523">
        <v>-1</v>
      </c>
      <c r="BF523">
        <v>20001623005757</v>
      </c>
      <c r="BG523" t="s">
        <v>1693</v>
      </c>
      <c r="BH523" t="s">
        <v>1694</v>
      </c>
      <c r="BI523" t="s">
        <v>17006</v>
      </c>
      <c r="BJ523">
        <v>-1</v>
      </c>
      <c r="BK523">
        <v>-1</v>
      </c>
      <c r="BL523">
        <v>-1</v>
      </c>
      <c r="BM523" t="s">
        <v>229</v>
      </c>
      <c r="BN523" t="s">
        <v>1696</v>
      </c>
      <c r="BO523" t="s">
        <v>17007</v>
      </c>
      <c r="BP523" t="s">
        <v>1698</v>
      </c>
      <c r="BQ523">
        <v>2026</v>
      </c>
      <c r="BR523">
        <v>5</v>
      </c>
      <c r="BS523">
        <v>5</v>
      </c>
      <c r="BT523" s="1">
        <v>46154.5315162037</v>
      </c>
      <c r="BU523" t="s">
        <v>233</v>
      </c>
      <c r="BV523" s="2">
        <v>46154</v>
      </c>
      <c r="BW523" t="s">
        <v>234</v>
      </c>
      <c r="BX523" s="2">
        <v>46147</v>
      </c>
      <c r="BY523" s="2">
        <v>46154</v>
      </c>
      <c r="BZ523" t="s">
        <v>235</v>
      </c>
      <c r="CA523" t="s">
        <v>2084</v>
      </c>
      <c r="CB523" t="s">
        <v>353</v>
      </c>
      <c r="CC523" t="s">
        <v>17008</v>
      </c>
      <c r="CD523" t="s">
        <v>2849</v>
      </c>
      <c r="CE523">
        <v>-1</v>
      </c>
      <c r="CF523" t="s">
        <v>2087</v>
      </c>
      <c r="CG523" t="s">
        <v>301</v>
      </c>
      <c r="CH523" t="s">
        <v>491</v>
      </c>
      <c r="CI523">
        <v>46680282</v>
      </c>
      <c r="CJ523" t="s">
        <v>522</v>
      </c>
      <c r="CK523" t="s">
        <v>245</v>
      </c>
      <c r="CL523" t="s">
        <v>409</v>
      </c>
      <c r="CM523" t="s">
        <v>247</v>
      </c>
      <c r="CN523" t="s">
        <v>410</v>
      </c>
      <c r="CT523" t="s">
        <v>1701</v>
      </c>
      <c r="CU523" t="s">
        <v>225</v>
      </c>
      <c r="CW523" t="s">
        <v>1693</v>
      </c>
      <c r="CX523" t="s">
        <v>1694</v>
      </c>
      <c r="DA523" t="s">
        <v>250</v>
      </c>
      <c r="DB523">
        <v>-1</v>
      </c>
      <c r="DF523" t="s">
        <v>251</v>
      </c>
      <c r="DJ523" t="s">
        <v>252</v>
      </c>
      <c r="DK523" t="s">
        <v>253</v>
      </c>
      <c r="DL523" t="s">
        <v>254</v>
      </c>
      <c r="DN523" t="s">
        <v>255</v>
      </c>
      <c r="DR523" t="s">
        <v>523</v>
      </c>
      <c r="DS523" t="s">
        <v>522</v>
      </c>
      <c r="DT523" t="s">
        <v>515</v>
      </c>
      <c r="DV523">
        <v>1</v>
      </c>
      <c r="DW523" t="s">
        <v>283</v>
      </c>
      <c r="ED523" s="2">
        <v>46154</v>
      </c>
      <c r="EE523" t="s">
        <v>306</v>
      </c>
      <c r="EF523">
        <v>12</v>
      </c>
      <c r="EP523" t="s">
        <v>258</v>
      </c>
      <c r="ES523" t="s">
        <v>17009</v>
      </c>
      <c r="FA523" t="s">
        <v>245</v>
      </c>
      <c r="FB523" t="s">
        <v>363</v>
      </c>
      <c r="FD523" t="s">
        <v>363</v>
      </c>
      <c r="FE523" t="s">
        <v>2089</v>
      </c>
      <c r="FF523" t="s">
        <v>2089</v>
      </c>
      <c r="FK523" t="s">
        <v>263</v>
      </c>
      <c r="FL523" t="s">
        <v>17010</v>
      </c>
      <c r="FN523" t="s">
        <v>410</v>
      </c>
      <c r="FO523" t="s">
        <v>414</v>
      </c>
      <c r="FR523">
        <v>71782</v>
      </c>
      <c r="GB523" t="s">
        <v>266</v>
      </c>
      <c r="GC523" t="s">
        <v>225</v>
      </c>
      <c r="GD523">
        <v>0</v>
      </c>
      <c r="GF523">
        <v>0</v>
      </c>
      <c r="GG523">
        <v>25381</v>
      </c>
      <c r="GI523">
        <v>71782</v>
      </c>
      <c r="GJ523">
        <v>0</v>
      </c>
      <c r="GL523">
        <v>0</v>
      </c>
      <c r="GM523">
        <v>85420</v>
      </c>
      <c r="GS523" t="s">
        <v>267</v>
      </c>
      <c r="GT523" s="2">
        <v>45199</v>
      </c>
      <c r="GU523" t="s">
        <v>268</v>
      </c>
      <c r="GW523" t="s">
        <v>394</v>
      </c>
      <c r="GZ523" t="s">
        <v>395</v>
      </c>
      <c r="HA523" t="s">
        <v>274</v>
      </c>
      <c r="HB523" t="s">
        <v>1630</v>
      </c>
      <c r="HC523" t="s">
        <v>2084</v>
      </c>
      <c r="HD523" t="s">
        <v>313</v>
      </c>
      <c r="HE523" t="s">
        <v>1696</v>
      </c>
      <c r="HF523" t="s">
        <v>17011</v>
      </c>
      <c r="HR523" t="s">
        <v>278</v>
      </c>
      <c r="HV523">
        <v>85421</v>
      </c>
      <c r="HW523" t="s">
        <v>281</v>
      </c>
      <c r="HY523">
        <v>0</v>
      </c>
      <c r="HZ523">
        <v>0</v>
      </c>
      <c r="IA523" t="s">
        <v>281</v>
      </c>
      <c r="IB523" t="s">
        <v>281</v>
      </c>
      <c r="IE523" t="s">
        <v>283</v>
      </c>
      <c r="IF523" t="s">
        <v>283</v>
      </c>
      <c r="IG523" t="s">
        <v>283</v>
      </c>
      <c r="IH523" t="s">
        <v>284</v>
      </c>
      <c r="II523" t="s">
        <v>285</v>
      </c>
      <c r="IJ523" t="s">
        <v>1696</v>
      </c>
      <c r="IK523" t="s">
        <v>278</v>
      </c>
      <c r="IL523" t="s">
        <v>346</v>
      </c>
      <c r="IM523" t="s">
        <v>288</v>
      </c>
      <c r="IN523" t="s">
        <v>289</v>
      </c>
      <c r="IP523" t="s">
        <v>290</v>
      </c>
      <c r="IQ523" t="s">
        <v>284</v>
      </c>
      <c r="IS523" t="s">
        <v>291</v>
      </c>
      <c r="IT523" t="s">
        <v>372</v>
      </c>
      <c r="IU523" t="s">
        <v>373</v>
      </c>
      <c r="IV523" t="s">
        <v>373</v>
      </c>
      <c r="IW523" t="s">
        <v>373</v>
      </c>
      <c r="IY523" t="s">
        <v>281</v>
      </c>
    </row>
    <row r="524" spans="1:259" x14ac:dyDescent="0.3">
      <c r="A524" s="14">
        <f>DAY(AVANZA[[#This Row],[FechaSeguimiento]])</f>
        <v>12</v>
      </c>
      <c r="B524" s="14">
        <f>MONTH(AVANZA[[#This Row],[FechaSeguimiento]])</f>
        <v>5</v>
      </c>
      <c r="C524"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524" t="str">
        <f>LOWER(IFERROR(VLOOKUP(AVANZA[[#This Row],[ID_Peticion]],CANCELADAS[#All],2,0),""))</f>
        <v/>
      </c>
      <c r="E524" t="str">
        <f>LOWER(IFERROR(VLOOKUP(AVANZA[[#This Row],[ID_Peticion]],CANCELADAS[#All],3,0),""))</f>
        <v/>
      </c>
      <c r="F524" t="str">
        <f>LOWER(IF(AVANZA[[#This Row],[CEDULA CLIENTE]]&lt;&gt;""," CC: " &amp; COUNTIFS(AVANZA[CEDULA CLIENTE],AVANZA[[#This Row],[CEDULA CLIENTE]]),"")&amp; IF(AVANZA[[#This Row],[Direccion]]&lt;&gt;""," DIR: " &amp; COUNTIFS(AVANZA[Direccion],AVANZA[[#This Row],[Direccion]]),""))</f>
        <v xml:space="preserve"> dir: 1</v>
      </c>
      <c r="G524" t="str">
        <f>IFERROR(VLOOKUP(AVANZA[[#This Row],[Cedula_Vendedor_Atis]],PLANTA[[#All],[CEDULA]:[LINEA]],3,0),"No Cruza")</f>
        <v>Marisol Avella</v>
      </c>
      <c r="H524" t="str">
        <f>IFERROR(VLOOKUP(AVANZA[[#This Row],[Cedula_Vendedor_Atis]],PLANTA[[#All],[CEDULA]:[LINEA]],4,0),"No Cruza")</f>
        <v>Fija</v>
      </c>
      <c r="I524" t="str">
        <f>LOWER(IF(AVANZA[[#This Row],[ATRIBUIBLE]]="",AVANZA[[#This Row],[Variable]],AVANZA[[#This Row],[ATRIBUIBLE]]))</f>
        <v>terminada</v>
      </c>
      <c r="J524" s="14">
        <f>IF(AVANZA[[#This Row],[Variable]]=AVANZA[[#Headers],[TERMINADA]],1,0)</f>
        <v>1</v>
      </c>
      <c r="K524" s="14">
        <f>IF(AVANZA[[#This Row],[Variable]]=AVANZA[[#Headers],[ANULADA]],1,0)</f>
        <v>0</v>
      </c>
      <c r="L524" s="14">
        <f>IF(AVANZA[[#This Row],[Variable]]=AVANZA[[#Headers],[PENDIENTE]],1,0)</f>
        <v>0</v>
      </c>
      <c r="M524" s="14">
        <f>IF(AVANZA[[#This Row],[ESTADO AGENDA]]="AGENDADA",1,0)</f>
        <v>0</v>
      </c>
      <c r="N524" s="14">
        <f>IF(AVANZA[[#This Row],[ESTADO AGENDA]]="PENDIENTE DE AGENDAR",1,0)</f>
        <v>0</v>
      </c>
      <c r="O524" s="14">
        <f>IF(AVANZA[[#This Row],[ESTADO AGENDA]]="SUSPENDIDA",1,0)</f>
        <v>0</v>
      </c>
      <c r="P524" t="str" cm="1">
        <f t="array" ref="P524">_xlfn.XLOOKUP(AVANZA[[#This Row],[Num_Agrupacion_Pet_Atis]],Tabla1[[#All],[Numero_de_actuacion]],Tabla1[[#All],[Estado_de_la_orden]],"",0)</f>
        <v/>
      </c>
      <c r="Q524" s="2" t="str" cm="1">
        <f t="array" ref="Q524">_xlfn.XLOOKUP(AVANZA[[#This Row],[Num_Agrupacion_Pet_Atis]],Tabla1[[#All],[Numero_de_actuacion]],Tabla1[[#All],[Fecha_de_la_cita]],"",0)</f>
        <v/>
      </c>
      <c r="R524" t="str" cm="1">
        <f t="array" ref="R524">_xlfn.XLOOKUP(AVANZA[[#This Row],[Num_Agrupacion_Pet_Atis]],Tabla1[[#All],[Numero_de_actuacion]],Tabla1[[#All],[Franja_horaria_de_la_cita]],"",0)</f>
        <v/>
      </c>
      <c r="S524" s="14" t="str">
        <f>IFERROR(DAY(AVANZA[[#This Row],[FECHA AGENDA]]),"")</f>
        <v/>
      </c>
      <c r="T524" s="14" t="str">
        <f>IFERROR(MONTH(AVANZA[[#This Row],[FECHA AGENDA]]),"")</f>
        <v/>
      </c>
      <c r="U524" t="str" cm="1">
        <f t="array" ref="U524">_xlfn.XLOOKUP(AVANZA[[#This Row],[Num_Agrupacion_Pet_Atis]],Tabla1[[#All],[Numero_de_actuacion]],Tabla1[[#All],[Motivo_de_suspension]],"",0)</f>
        <v/>
      </c>
      <c r="V524" s="2" t="str" cm="1">
        <f t="array" ref="V524">_xlfn.XLOOKUP(AVANZA[[#This Row],[Num_Agrupacion_Pet_Atis]],Tabla1[[#All],[Numero_de_actuacion]],Tabla1[[#All],[No_identificacion_cliente]],"",0)</f>
        <v/>
      </c>
      <c r="W524" s="2" t="str" cm="1">
        <f t="array" ref="W524">_xlfn.XLOOKUP(AVANZA[[#This Row],[Num_Agrupacion_Pet_Atis]],Tabla1[[#All],[Numero_de_actuacion]],Tabla1[[#All],[Movil_de_contacto]],"",0)</f>
        <v/>
      </c>
      <c r="X524" s="14">
        <f>IF(OR(AVANZA[[#This Row],[ESTADO LEG]]="Legalizada grabacion",AVANZA[[#This Row],[ESTADO LEG]]="Legalizada aut"),1,0)</f>
        <v>0</v>
      </c>
      <c r="Y524" s="14">
        <f>IF(OR(AVANZA[[#This Row],[ESTADO LEG]]="pdte legalizar",AVANZA[[#This Row],[ESTADO LEG]]="No cruza"),1,0)</f>
        <v>1</v>
      </c>
      <c r="Z524" t="str" cm="1">
        <f t="array" ref="Z524">IF(AVANZA[[#This Row],[Variable]]="Terminada",LOWER(_xlfn.XLOOKUP(AVANZA[[#This Row],[ID_Peticion]],Tabla6[[#All],[NUM_PETICION]],Tabla6[[#All],[ESTADO_LEG]],"NO CRUZA",0)),AVANZA[[#This Row],[Variable]])</f>
        <v>pdte legalizar</v>
      </c>
      <c r="AA524" cm="1">
        <f t="array" ref="AA524">_xlfn.XLOOKUP(AVANZA[[#This Row],[ID_Peticion]],Tabla6[[#All],[NUM_PETICION]],Tabla6[[#All],[DIF_DIAS]],"",0)</f>
        <v>1</v>
      </c>
      <c r="AB524" s="2" cm="1">
        <f t="array" ref="AB524">IFERROR(_xlfn.XLOOKUP(AVANZA[[#This Row],[ID_Peticion]],Tabla6[[#All],[NUM_PETICION]],Tabla6[[#All],[FEC_LEGAL]],"",0),"")</f>
        <v>0</v>
      </c>
      <c r="AC524" s="14">
        <f ca="1">IF(AVANZA[[#This Row],[FECHA LEG]]&lt;&gt;0,IFERROR(AVANZA[[#This Row],[FECHA LEG]]-AVANZA[[#This Row],[FechaIniEstadoSubPetAtis]],0),TODAY()-AVANZA[[#This Row],[FechaIniEstadoSubPetAtis]])</f>
        <v>5</v>
      </c>
      <c r="AD524" s="35" t="str">
        <f ca="1">IF(AVANZA[[#This Row],[FINAL Vs LG]]&lt;&gt;0,IF(AVANZA[[#This Row],[FINAL Vs LG]]&lt;7.1,"100%",IF(AND(AVANZA[[#This Row],[FINAL Vs LG]]&gt;7.1,AVANZA[[#This Row],[FINAL Vs LG]]&lt;11.1),"50%","0%")),0)</f>
        <v>100%</v>
      </c>
      <c r="AE524" s="14">
        <f ca="1">VLOOKUP(DAY(TODAY()),BACK!F:G,2,0)</f>
        <v>14</v>
      </c>
      <c r="AF524" s="14">
        <f>BACK!$I$2</f>
        <v>24</v>
      </c>
      <c r="AG524" s="14">
        <f>IF(AVANZA[[#This Row],[Oferta_empaquetada_comisiones]]="SI",1,0)</f>
        <v>0</v>
      </c>
      <c r="AH524" s="36">
        <f>IF(AVANZA[[#This Row],[Variable]]="TERMINADA",IFERROR(VLOOKUP(AVANZA[[#This Row],[SUPERVISOR]],Tabla2[#All],4,0),0),)</f>
        <v>3.5</v>
      </c>
      <c r="AI524" s="14">
        <f>IF(AVANZA[[#This Row],[Producto]]="BA",1,0)</f>
        <v>1</v>
      </c>
      <c r="AJ524" s="14">
        <f>IF(AVANZA[[#This Row],[Producto]]="DUO",1,0)</f>
        <v>0</v>
      </c>
      <c r="AK524" s="14">
        <f>IF(AVANZA[[#This Row],[Producto]]="TRIO",1,0)</f>
        <v>0</v>
      </c>
      <c r="AL524" t="s">
        <v>1060</v>
      </c>
      <c r="AM524">
        <v>-1</v>
      </c>
      <c r="AN524">
        <v>-1</v>
      </c>
      <c r="AO524" t="s">
        <v>17012</v>
      </c>
      <c r="AP524" s="1">
        <v>46153.591678240744</v>
      </c>
      <c r="AQ524">
        <v>-1</v>
      </c>
      <c r="AR524" t="s">
        <v>17013</v>
      </c>
      <c r="AS524">
        <v>-1</v>
      </c>
      <c r="AT524">
        <v>-1</v>
      </c>
      <c r="AU524">
        <v>-1</v>
      </c>
      <c r="AV524">
        <v>-1</v>
      </c>
      <c r="AW524">
        <v>-1</v>
      </c>
      <c r="AX524" t="s">
        <v>224</v>
      </c>
      <c r="AY524">
        <v>-1</v>
      </c>
      <c r="AZ524">
        <v>2026</v>
      </c>
      <c r="BA524">
        <v>5</v>
      </c>
      <c r="BB524">
        <v>12</v>
      </c>
      <c r="BC524">
        <v>-1</v>
      </c>
      <c r="BD524" t="s">
        <v>225</v>
      </c>
      <c r="BE524">
        <v>-1</v>
      </c>
      <c r="BF524">
        <v>20001626043161</v>
      </c>
      <c r="BG524" t="s">
        <v>319</v>
      </c>
      <c r="BH524" t="s">
        <v>320</v>
      </c>
      <c r="BI524" t="s">
        <v>17014</v>
      </c>
      <c r="BJ524">
        <v>-1</v>
      </c>
      <c r="BK524">
        <v>-1</v>
      </c>
      <c r="BL524">
        <v>-1</v>
      </c>
      <c r="BM524" t="s">
        <v>229</v>
      </c>
      <c r="BN524" t="s">
        <v>230</v>
      </c>
      <c r="BO524" t="s">
        <v>17015</v>
      </c>
      <c r="BP524" t="s">
        <v>380</v>
      </c>
      <c r="BQ524">
        <v>2026</v>
      </c>
      <c r="BR524">
        <v>5</v>
      </c>
      <c r="BS524">
        <v>11</v>
      </c>
      <c r="BT524" s="1">
        <v>46154.456388888888</v>
      </c>
      <c r="BU524" t="s">
        <v>233</v>
      </c>
      <c r="BV524" s="2">
        <v>46154</v>
      </c>
      <c r="BW524" t="s">
        <v>234</v>
      </c>
      <c r="BX524" s="2">
        <v>46153</v>
      </c>
      <c r="BY524" s="2">
        <v>46154</v>
      </c>
      <c r="BZ524" t="s">
        <v>235</v>
      </c>
      <c r="CA524" t="s">
        <v>1331</v>
      </c>
      <c r="CB524" t="s">
        <v>546</v>
      </c>
      <c r="CC524" t="s">
        <v>17016</v>
      </c>
      <c r="CD524" t="s">
        <v>486</v>
      </c>
      <c r="CE524">
        <v>-1</v>
      </c>
      <c r="CF524" t="s">
        <v>1334</v>
      </c>
      <c r="CG524" t="s">
        <v>550</v>
      </c>
      <c r="CH524" t="s">
        <v>242</v>
      </c>
      <c r="CI524">
        <v>1031182302</v>
      </c>
      <c r="CJ524" t="s">
        <v>1068</v>
      </c>
      <c r="CK524" t="s">
        <v>245</v>
      </c>
      <c r="CL524" t="s">
        <v>409</v>
      </c>
      <c r="CM524" t="s">
        <v>247</v>
      </c>
      <c r="CN524" t="s">
        <v>410</v>
      </c>
      <c r="CT524" t="s">
        <v>249</v>
      </c>
      <c r="CU524" t="s">
        <v>225</v>
      </c>
      <c r="CW524" t="s">
        <v>319</v>
      </c>
      <c r="CX524" t="s">
        <v>320</v>
      </c>
      <c r="DA524" t="s">
        <v>250</v>
      </c>
      <c r="DB524">
        <v>-1</v>
      </c>
      <c r="DF524" t="s">
        <v>251</v>
      </c>
      <c r="DJ524" t="s">
        <v>252</v>
      </c>
      <c r="DK524" t="s">
        <v>253</v>
      </c>
      <c r="DL524" t="s">
        <v>254</v>
      </c>
      <c r="DN524" t="s">
        <v>255</v>
      </c>
      <c r="DR524" t="s">
        <v>1069</v>
      </c>
      <c r="DS524" t="s">
        <v>1068</v>
      </c>
      <c r="DT524" t="s">
        <v>1067</v>
      </c>
      <c r="DV524">
        <v>1</v>
      </c>
      <c r="DW524" t="s">
        <v>554</v>
      </c>
      <c r="ED524" s="2">
        <v>46154</v>
      </c>
      <c r="EF524">
        <v>20</v>
      </c>
      <c r="EP524" t="s">
        <v>258</v>
      </c>
      <c r="ES524" t="s">
        <v>486</v>
      </c>
      <c r="FA524" t="s">
        <v>245</v>
      </c>
      <c r="FB524" t="s">
        <v>556</v>
      </c>
      <c r="FD524" t="s">
        <v>556</v>
      </c>
      <c r="FE524" t="s">
        <v>1336</v>
      </c>
      <c r="FF524" t="s">
        <v>1336</v>
      </c>
      <c r="FK524" t="s">
        <v>263</v>
      </c>
      <c r="FL524" t="s">
        <v>17017</v>
      </c>
      <c r="FN524" t="s">
        <v>410</v>
      </c>
      <c r="FO524" t="s">
        <v>414</v>
      </c>
      <c r="FR524">
        <v>79824</v>
      </c>
      <c r="GB524" t="s">
        <v>266</v>
      </c>
      <c r="GC524" t="s">
        <v>225</v>
      </c>
      <c r="GD524">
        <v>0</v>
      </c>
      <c r="GF524">
        <v>0</v>
      </c>
      <c r="GG524">
        <v>25423</v>
      </c>
      <c r="GI524">
        <v>79824</v>
      </c>
      <c r="GJ524">
        <v>0</v>
      </c>
      <c r="GL524">
        <v>0</v>
      </c>
      <c r="GM524">
        <v>94990</v>
      </c>
      <c r="GS524" t="s">
        <v>267</v>
      </c>
      <c r="GT524" s="2">
        <v>43247</v>
      </c>
      <c r="GU524" t="s">
        <v>268</v>
      </c>
      <c r="GV524" t="s">
        <v>335</v>
      </c>
      <c r="GW524" t="s">
        <v>394</v>
      </c>
      <c r="GZ524" t="s">
        <v>395</v>
      </c>
      <c r="HA524" t="s">
        <v>497</v>
      </c>
      <c r="HB524" t="s">
        <v>1338</v>
      </c>
      <c r="HC524" t="s">
        <v>1331</v>
      </c>
      <c r="HD524" t="s">
        <v>554</v>
      </c>
      <c r="HE524" t="s">
        <v>230</v>
      </c>
      <c r="HF524" t="s">
        <v>14352</v>
      </c>
      <c r="HR524" t="s">
        <v>278</v>
      </c>
      <c r="HV524">
        <v>94990</v>
      </c>
      <c r="HW524" t="s">
        <v>281</v>
      </c>
      <c r="HY524">
        <v>0</v>
      </c>
      <c r="HZ524">
        <v>0</v>
      </c>
      <c r="IA524" t="s">
        <v>281</v>
      </c>
      <c r="IB524" t="s">
        <v>281</v>
      </c>
      <c r="IE524" t="s">
        <v>283</v>
      </c>
      <c r="IF524" t="s">
        <v>283</v>
      </c>
      <c r="IG524" t="s">
        <v>283</v>
      </c>
      <c r="IH524" t="s">
        <v>284</v>
      </c>
      <c r="II524" t="s">
        <v>285</v>
      </c>
      <c r="IJ524" t="s">
        <v>286</v>
      </c>
      <c r="IK524" t="s">
        <v>278</v>
      </c>
      <c r="IL524" t="s">
        <v>346</v>
      </c>
      <c r="IM524" t="s">
        <v>288</v>
      </c>
      <c r="IN524" t="s">
        <v>289</v>
      </c>
      <c r="IP524" t="s">
        <v>290</v>
      </c>
      <c r="IQ524" t="s">
        <v>284</v>
      </c>
      <c r="IS524" t="s">
        <v>291</v>
      </c>
      <c r="IY524" t="s">
        <v>281</v>
      </c>
    </row>
    <row r="525" spans="1:259" x14ac:dyDescent="0.3">
      <c r="A525" s="14">
        <f>DAY(AVANZA[[#This Row],[FechaSeguimiento]])</f>
        <v>12</v>
      </c>
      <c r="B525" s="14">
        <f>MONTH(AVANZA[[#This Row],[FechaSeguimiento]])</f>
        <v>5</v>
      </c>
      <c r="C525"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525" t="str">
        <f>LOWER(IFERROR(VLOOKUP(AVANZA[[#This Row],[ID_Peticion]],CANCELADAS[#All],2,0),""))</f>
        <v/>
      </c>
      <c r="E525" t="str">
        <f>LOWER(IFERROR(VLOOKUP(AVANZA[[#This Row],[ID_Peticion]],CANCELADAS[#All],3,0),""))</f>
        <v/>
      </c>
      <c r="F525" t="str">
        <f>LOWER(IF(AVANZA[[#This Row],[CEDULA CLIENTE]]&lt;&gt;""," CC: " &amp; COUNTIFS(AVANZA[CEDULA CLIENTE],AVANZA[[#This Row],[CEDULA CLIENTE]]),"")&amp; IF(AVANZA[[#This Row],[Direccion]]&lt;&gt;""," DIR: " &amp; COUNTIFS(AVANZA[Direccion],AVANZA[[#This Row],[Direccion]]),""))</f>
        <v xml:space="preserve"> dir: 1</v>
      </c>
      <c r="G525" t="str">
        <f>IFERROR(VLOOKUP(AVANZA[[#This Row],[Cedula_Vendedor_Atis]],PLANTA[[#All],[CEDULA]:[LINEA]],3,0),"No Cruza")</f>
        <v>Marisol Avella</v>
      </c>
      <c r="H525" t="str">
        <f>IFERROR(VLOOKUP(AVANZA[[#This Row],[Cedula_Vendedor_Atis]],PLANTA[[#All],[CEDULA]:[LINEA]],4,0),"No Cruza")</f>
        <v>Fija</v>
      </c>
      <c r="I525" t="str">
        <f>LOWER(IF(AVANZA[[#This Row],[ATRIBUIBLE]]="",AVANZA[[#This Row],[Variable]],AVANZA[[#This Row],[ATRIBUIBLE]]))</f>
        <v>terminada</v>
      </c>
      <c r="J525" s="14">
        <f>IF(AVANZA[[#This Row],[Variable]]=AVANZA[[#Headers],[TERMINADA]],1,0)</f>
        <v>1</v>
      </c>
      <c r="K525" s="14">
        <f>IF(AVANZA[[#This Row],[Variable]]=AVANZA[[#Headers],[ANULADA]],1,0)</f>
        <v>0</v>
      </c>
      <c r="L525" s="14">
        <f>IF(AVANZA[[#This Row],[Variable]]=AVANZA[[#Headers],[PENDIENTE]],1,0)</f>
        <v>0</v>
      </c>
      <c r="M525" s="14">
        <f>IF(AVANZA[[#This Row],[ESTADO AGENDA]]="AGENDADA",1,0)</f>
        <v>0</v>
      </c>
      <c r="N525" s="14">
        <f>IF(AVANZA[[#This Row],[ESTADO AGENDA]]="PENDIENTE DE AGENDAR",1,0)</f>
        <v>0</v>
      </c>
      <c r="O525" s="14">
        <f>IF(AVANZA[[#This Row],[ESTADO AGENDA]]="SUSPENDIDA",1,0)</f>
        <v>0</v>
      </c>
      <c r="P525" t="str" cm="1">
        <f t="array" ref="P525">_xlfn.XLOOKUP(AVANZA[[#This Row],[Num_Agrupacion_Pet_Atis]],Tabla1[[#All],[Numero_de_actuacion]],Tabla1[[#All],[Estado_de_la_orden]],"",0)</f>
        <v/>
      </c>
      <c r="Q525" s="2" t="str" cm="1">
        <f t="array" ref="Q525">_xlfn.XLOOKUP(AVANZA[[#This Row],[Num_Agrupacion_Pet_Atis]],Tabla1[[#All],[Numero_de_actuacion]],Tabla1[[#All],[Fecha_de_la_cita]],"",0)</f>
        <v/>
      </c>
      <c r="R525" t="str" cm="1">
        <f t="array" ref="R525">_xlfn.XLOOKUP(AVANZA[[#This Row],[Num_Agrupacion_Pet_Atis]],Tabla1[[#All],[Numero_de_actuacion]],Tabla1[[#All],[Franja_horaria_de_la_cita]],"",0)</f>
        <v/>
      </c>
      <c r="S525" s="14" t="str">
        <f>IFERROR(DAY(AVANZA[[#This Row],[FECHA AGENDA]]),"")</f>
        <v/>
      </c>
      <c r="T525" s="14" t="str">
        <f>IFERROR(MONTH(AVANZA[[#This Row],[FECHA AGENDA]]),"")</f>
        <v/>
      </c>
      <c r="U525" t="str" cm="1">
        <f t="array" ref="U525">_xlfn.XLOOKUP(AVANZA[[#This Row],[Num_Agrupacion_Pet_Atis]],Tabla1[[#All],[Numero_de_actuacion]],Tabla1[[#All],[Motivo_de_suspension]],"",0)</f>
        <v/>
      </c>
      <c r="V525" s="2" t="str" cm="1">
        <f t="array" ref="V525">_xlfn.XLOOKUP(AVANZA[[#This Row],[Num_Agrupacion_Pet_Atis]],Tabla1[[#All],[Numero_de_actuacion]],Tabla1[[#All],[No_identificacion_cliente]],"",0)</f>
        <v/>
      </c>
      <c r="W525" s="2" t="str" cm="1">
        <f t="array" ref="W525">_xlfn.XLOOKUP(AVANZA[[#This Row],[Num_Agrupacion_Pet_Atis]],Tabla1[[#All],[Numero_de_actuacion]],Tabla1[[#All],[Movil_de_contacto]],"",0)</f>
        <v/>
      </c>
      <c r="X525" s="14">
        <f>IF(OR(AVANZA[[#This Row],[ESTADO LEG]]="Legalizada grabacion",AVANZA[[#This Row],[ESTADO LEG]]="Legalizada aut"),1,0)</f>
        <v>0</v>
      </c>
      <c r="Y525" s="14">
        <f>IF(OR(AVANZA[[#This Row],[ESTADO LEG]]="pdte legalizar",AVANZA[[#This Row],[ESTADO LEG]]="No cruza"),1,0)</f>
        <v>1</v>
      </c>
      <c r="Z525" t="str" cm="1">
        <f t="array" ref="Z525">IF(AVANZA[[#This Row],[Variable]]="Terminada",LOWER(_xlfn.XLOOKUP(AVANZA[[#This Row],[ID_Peticion]],Tabla6[[#All],[NUM_PETICION]],Tabla6[[#All],[ESTADO_LEG]],"NO CRUZA",0)),AVANZA[[#This Row],[Variable]])</f>
        <v>pdte legalizar</v>
      </c>
      <c r="AA525" cm="1">
        <f t="array" ref="AA525">_xlfn.XLOOKUP(AVANZA[[#This Row],[ID_Peticion]],Tabla6[[#All],[NUM_PETICION]],Tabla6[[#All],[DIF_DIAS]],"",0)</f>
        <v>1</v>
      </c>
      <c r="AB525" s="2" cm="1">
        <f t="array" ref="AB525">IFERROR(_xlfn.XLOOKUP(AVANZA[[#This Row],[ID_Peticion]],Tabla6[[#All],[NUM_PETICION]],Tabla6[[#All],[FEC_LEGAL]],"",0),"")</f>
        <v>0</v>
      </c>
      <c r="AC525" s="14">
        <f ca="1">IF(AVANZA[[#This Row],[FECHA LEG]]&lt;&gt;0,IFERROR(AVANZA[[#This Row],[FECHA LEG]]-AVANZA[[#This Row],[FechaIniEstadoSubPetAtis]],0),TODAY()-AVANZA[[#This Row],[FechaIniEstadoSubPetAtis]])</f>
        <v>5</v>
      </c>
      <c r="AD525" s="35" t="str">
        <f ca="1">IF(AVANZA[[#This Row],[FINAL Vs LG]]&lt;&gt;0,IF(AVANZA[[#This Row],[FINAL Vs LG]]&lt;7.1,"100%",IF(AND(AVANZA[[#This Row],[FINAL Vs LG]]&gt;7.1,AVANZA[[#This Row],[FINAL Vs LG]]&lt;11.1),"50%","0%")),0)</f>
        <v>100%</v>
      </c>
      <c r="AE525" s="14">
        <f ca="1">VLOOKUP(DAY(TODAY()),BACK!F:G,2,0)</f>
        <v>14</v>
      </c>
      <c r="AF525" s="14">
        <f>BACK!$I$2</f>
        <v>24</v>
      </c>
      <c r="AG525" s="14">
        <f>IF(AVANZA[[#This Row],[Oferta_empaquetada_comisiones]]="SI",1,0)</f>
        <v>0</v>
      </c>
      <c r="AH525" s="36">
        <f>IF(AVANZA[[#This Row],[Variable]]="TERMINADA",IFERROR(VLOOKUP(AVANZA[[#This Row],[SUPERVISOR]],Tabla2[#All],4,0),0),)</f>
        <v>3.5</v>
      </c>
      <c r="AI525" s="14">
        <f>IF(AVANZA[[#This Row],[Producto]]="BA",1,0)</f>
        <v>1</v>
      </c>
      <c r="AJ525" s="14">
        <f>IF(AVANZA[[#This Row],[Producto]]="DUO",1,0)</f>
        <v>0</v>
      </c>
      <c r="AK525" s="14">
        <f>IF(AVANZA[[#This Row],[Producto]]="TRIO",1,0)</f>
        <v>0</v>
      </c>
      <c r="AL525" t="s">
        <v>435</v>
      </c>
      <c r="AM525">
        <v>-1</v>
      </c>
      <c r="AN525">
        <v>-1</v>
      </c>
      <c r="AO525" t="s">
        <v>17018</v>
      </c>
      <c r="AP525" s="1">
        <v>46153.8594212963</v>
      </c>
      <c r="AQ525">
        <v>-1</v>
      </c>
      <c r="AR525" t="s">
        <v>17019</v>
      </c>
      <c r="AS525">
        <v>-1</v>
      </c>
      <c r="AT525">
        <v>-1</v>
      </c>
      <c r="AU525">
        <v>-1</v>
      </c>
      <c r="AV525">
        <v>-1</v>
      </c>
      <c r="AW525">
        <v>-1</v>
      </c>
      <c r="AX525" t="s">
        <v>224</v>
      </c>
      <c r="AY525">
        <v>-1</v>
      </c>
      <c r="AZ525">
        <v>2026</v>
      </c>
      <c r="BA525">
        <v>5</v>
      </c>
      <c r="BB525">
        <v>12</v>
      </c>
      <c r="BC525">
        <v>-1</v>
      </c>
      <c r="BD525" t="s">
        <v>225</v>
      </c>
      <c r="BE525">
        <v>-1</v>
      </c>
      <c r="BF525">
        <v>20001626237171</v>
      </c>
      <c r="BG525" t="s">
        <v>226</v>
      </c>
      <c r="BH525" t="s">
        <v>227</v>
      </c>
      <c r="BI525" t="s">
        <v>17020</v>
      </c>
      <c r="BJ525">
        <v>-1</v>
      </c>
      <c r="BK525">
        <v>-1</v>
      </c>
      <c r="BL525">
        <v>-1</v>
      </c>
      <c r="BM525" t="s">
        <v>229</v>
      </c>
      <c r="BN525" t="s">
        <v>230</v>
      </c>
      <c r="BO525" t="s">
        <v>17021</v>
      </c>
      <c r="BP525" t="s">
        <v>380</v>
      </c>
      <c r="BQ525">
        <v>2026</v>
      </c>
      <c r="BR525">
        <v>5</v>
      </c>
      <c r="BS525">
        <v>11</v>
      </c>
      <c r="BT525" s="1">
        <v>46154.46912037037</v>
      </c>
      <c r="BU525" t="s">
        <v>233</v>
      </c>
      <c r="BV525" s="2">
        <v>46154</v>
      </c>
      <c r="BW525" t="s">
        <v>234</v>
      </c>
      <c r="BX525" s="2">
        <v>46153</v>
      </c>
      <c r="BY525" s="2">
        <v>46154</v>
      </c>
      <c r="BZ525" t="s">
        <v>235</v>
      </c>
      <c r="CA525" t="s">
        <v>297</v>
      </c>
      <c r="CB525" t="s">
        <v>297</v>
      </c>
      <c r="CC525" t="s">
        <v>17022</v>
      </c>
      <c r="CD525" t="s">
        <v>6389</v>
      </c>
      <c r="CE525">
        <v>-1</v>
      </c>
      <c r="CF525" t="s">
        <v>300</v>
      </c>
      <c r="CG525" t="s">
        <v>301</v>
      </c>
      <c r="CH525" t="s">
        <v>242</v>
      </c>
      <c r="CI525">
        <v>1193125457</v>
      </c>
      <c r="CJ525" t="s">
        <v>445</v>
      </c>
      <c r="CK525" t="s">
        <v>245</v>
      </c>
      <c r="CL525" t="s">
        <v>246</v>
      </c>
      <c r="CM525" t="s">
        <v>247</v>
      </c>
      <c r="CN525" t="s">
        <v>359</v>
      </c>
      <c r="CT525" t="s">
        <v>304</v>
      </c>
      <c r="CU525" t="s">
        <v>225</v>
      </c>
      <c r="CW525" t="s">
        <v>226</v>
      </c>
      <c r="CX525" t="s">
        <v>227</v>
      </c>
      <c r="DA525" t="s">
        <v>250</v>
      </c>
      <c r="DB525">
        <v>-1</v>
      </c>
      <c r="DF525" t="s">
        <v>251</v>
      </c>
      <c r="DJ525" t="s">
        <v>252</v>
      </c>
      <c r="DK525" t="s">
        <v>253</v>
      </c>
      <c r="DL525" t="s">
        <v>254</v>
      </c>
      <c r="DN525" t="s">
        <v>255</v>
      </c>
      <c r="DR525" t="s">
        <v>449</v>
      </c>
      <c r="DS525" t="s">
        <v>445</v>
      </c>
      <c r="DT525" t="s">
        <v>444</v>
      </c>
      <c r="DV525">
        <v>1</v>
      </c>
      <c r="DW525" t="s">
        <v>283</v>
      </c>
      <c r="ED525" s="2">
        <v>46154</v>
      </c>
      <c r="EE525" t="s">
        <v>343</v>
      </c>
      <c r="EF525">
        <v>16</v>
      </c>
      <c r="EP525" t="s">
        <v>258</v>
      </c>
      <c r="ES525" t="s">
        <v>14332</v>
      </c>
      <c r="FA525" t="s">
        <v>245</v>
      </c>
      <c r="FB525" t="s">
        <v>308</v>
      </c>
      <c r="FD525" t="s">
        <v>308</v>
      </c>
      <c r="FE525" t="s">
        <v>309</v>
      </c>
      <c r="FF525" t="s">
        <v>309</v>
      </c>
      <c r="FK525" t="s">
        <v>263</v>
      </c>
      <c r="FL525" t="s">
        <v>17023</v>
      </c>
      <c r="FN525" t="s">
        <v>359</v>
      </c>
      <c r="FO525" t="s">
        <v>366</v>
      </c>
      <c r="FR525">
        <v>85900</v>
      </c>
      <c r="GB525" t="s">
        <v>266</v>
      </c>
      <c r="GC525" t="s">
        <v>225</v>
      </c>
      <c r="GD525">
        <v>0</v>
      </c>
      <c r="GF525">
        <v>0</v>
      </c>
      <c r="GG525">
        <v>25421</v>
      </c>
      <c r="GI525">
        <v>85900</v>
      </c>
      <c r="GJ525">
        <v>0</v>
      </c>
      <c r="GL525">
        <v>0</v>
      </c>
      <c r="GM525">
        <v>102221</v>
      </c>
      <c r="GS525" t="s">
        <v>267</v>
      </c>
      <c r="GT525" s="2">
        <v>45565</v>
      </c>
      <c r="GU525" t="s">
        <v>268</v>
      </c>
      <c r="GV525" t="s">
        <v>311</v>
      </c>
      <c r="GW525" t="s">
        <v>394</v>
      </c>
      <c r="GZ525" t="s">
        <v>395</v>
      </c>
      <c r="HA525" t="s">
        <v>274</v>
      </c>
      <c r="HB525" t="s">
        <v>592</v>
      </c>
      <c r="HC525" t="s">
        <v>592</v>
      </c>
      <c r="HD525" t="s">
        <v>385</v>
      </c>
      <c r="HE525" t="s">
        <v>230</v>
      </c>
      <c r="HF525" t="s">
        <v>14333</v>
      </c>
      <c r="HR525" t="s">
        <v>278</v>
      </c>
      <c r="HV525">
        <v>85900</v>
      </c>
      <c r="HW525" t="s">
        <v>279</v>
      </c>
      <c r="HX525" t="s">
        <v>570</v>
      </c>
      <c r="HY525">
        <v>85917.668000000005</v>
      </c>
      <c r="HZ525">
        <v>17.667999999999999</v>
      </c>
      <c r="IA525" t="s">
        <v>279</v>
      </c>
      <c r="IB525" t="s">
        <v>281</v>
      </c>
      <c r="IE525" t="s">
        <v>283</v>
      </c>
      <c r="IF525" t="s">
        <v>283</v>
      </c>
      <c r="IG525" t="s">
        <v>283</v>
      </c>
      <c r="IH525" t="s">
        <v>284</v>
      </c>
      <c r="II525" t="s">
        <v>285</v>
      </c>
      <c r="IJ525" t="s">
        <v>286</v>
      </c>
      <c r="IK525" t="s">
        <v>278</v>
      </c>
      <c r="IL525" t="s">
        <v>371</v>
      </c>
      <c r="IM525" t="s">
        <v>288</v>
      </c>
      <c r="IN525" t="s">
        <v>289</v>
      </c>
      <c r="IP525" t="s">
        <v>290</v>
      </c>
      <c r="IQ525" t="s">
        <v>284</v>
      </c>
      <c r="IS525" t="s">
        <v>291</v>
      </c>
      <c r="IT525" t="s">
        <v>561</v>
      </c>
      <c r="IY525" t="s">
        <v>281</v>
      </c>
    </row>
    <row r="526" spans="1:259" x14ac:dyDescent="0.3">
      <c r="A526" s="14">
        <f>DAY(AVANZA[[#This Row],[FechaSeguimiento]])</f>
        <v>12</v>
      </c>
      <c r="B526" s="14">
        <f>MONTH(AVANZA[[#This Row],[FechaSeguimiento]])</f>
        <v>5</v>
      </c>
      <c r="C526"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526" t="str">
        <f>LOWER(IFERROR(VLOOKUP(AVANZA[[#This Row],[ID_Peticion]],CANCELADAS[#All],2,0),""))</f>
        <v>qc - cliente desiste</v>
      </c>
      <c r="E526" t="str">
        <f>LOWER(IFERROR(VLOOKUP(AVANZA[[#This Row],[ID_Peticion]],CANCELADAS[#All],3,0),""))</f>
        <v>cliente</v>
      </c>
      <c r="F526" t="str">
        <f>LOWER(IF(AVANZA[[#This Row],[CEDULA CLIENTE]]&lt;&gt;""," CC: " &amp; COUNTIFS(AVANZA[CEDULA CLIENTE],AVANZA[[#This Row],[CEDULA CLIENTE]]),"")&amp; IF(AVANZA[[#This Row],[Direccion]]&lt;&gt;""," DIR: " &amp; COUNTIFS(AVANZA[Direccion],AVANZA[[#This Row],[Direccion]]),""))</f>
        <v xml:space="preserve"> dir: 1</v>
      </c>
      <c r="G526" t="str">
        <f>IFERROR(VLOOKUP(AVANZA[[#This Row],[Cedula_Vendedor_Atis]],PLANTA[[#All],[CEDULA]:[LINEA]],3,0),"No Cruza")</f>
        <v>Marisol Avella</v>
      </c>
      <c r="H526" t="str">
        <f>IFERROR(VLOOKUP(AVANZA[[#This Row],[Cedula_Vendedor_Atis]],PLANTA[[#All],[CEDULA]:[LINEA]],4,0),"No Cruza")</f>
        <v>Fija</v>
      </c>
      <c r="I526" t="str">
        <f>LOWER(IF(AVANZA[[#This Row],[ATRIBUIBLE]]="",AVANZA[[#This Row],[Variable]],AVANZA[[#This Row],[ATRIBUIBLE]]))</f>
        <v>cliente</v>
      </c>
      <c r="J526" s="14">
        <f>IF(AVANZA[[#This Row],[Variable]]=AVANZA[[#Headers],[TERMINADA]],1,0)</f>
        <v>0</v>
      </c>
      <c r="K526" s="14">
        <f>IF(AVANZA[[#This Row],[Variable]]=AVANZA[[#Headers],[ANULADA]],1,0)</f>
        <v>1</v>
      </c>
      <c r="L526" s="14">
        <f>IF(AVANZA[[#This Row],[Variable]]=AVANZA[[#Headers],[PENDIENTE]],1,0)</f>
        <v>0</v>
      </c>
      <c r="M526" s="14">
        <f>IF(AVANZA[[#This Row],[ESTADO AGENDA]]="AGENDADA",1,0)</f>
        <v>0</v>
      </c>
      <c r="N526" s="14">
        <f>IF(AVANZA[[#This Row],[ESTADO AGENDA]]="PENDIENTE DE AGENDAR",1,0)</f>
        <v>0</v>
      </c>
      <c r="O526" s="14">
        <f>IF(AVANZA[[#This Row],[ESTADO AGENDA]]="SUSPENDIDA",1,0)</f>
        <v>0</v>
      </c>
      <c r="P526" t="str" cm="1">
        <f t="array" ref="P526">_xlfn.XLOOKUP(AVANZA[[#This Row],[Num_Agrupacion_Pet_Atis]],Tabla1[[#All],[Numero_de_actuacion]],Tabla1[[#All],[Estado_de_la_orden]],"",0)</f>
        <v/>
      </c>
      <c r="Q526" s="2" t="str" cm="1">
        <f t="array" ref="Q526">_xlfn.XLOOKUP(AVANZA[[#This Row],[Num_Agrupacion_Pet_Atis]],Tabla1[[#All],[Numero_de_actuacion]],Tabla1[[#All],[Fecha_de_la_cita]],"",0)</f>
        <v/>
      </c>
      <c r="R526" t="str" cm="1">
        <f t="array" ref="R526">_xlfn.XLOOKUP(AVANZA[[#This Row],[Num_Agrupacion_Pet_Atis]],Tabla1[[#All],[Numero_de_actuacion]],Tabla1[[#All],[Franja_horaria_de_la_cita]],"",0)</f>
        <v/>
      </c>
      <c r="S526" s="14" t="str">
        <f>IFERROR(DAY(AVANZA[[#This Row],[FECHA AGENDA]]),"")</f>
        <v/>
      </c>
      <c r="T526" s="14" t="str">
        <f>IFERROR(MONTH(AVANZA[[#This Row],[FECHA AGENDA]]),"")</f>
        <v/>
      </c>
      <c r="U526" t="str" cm="1">
        <f t="array" ref="U526">_xlfn.XLOOKUP(AVANZA[[#This Row],[Num_Agrupacion_Pet_Atis]],Tabla1[[#All],[Numero_de_actuacion]],Tabla1[[#All],[Motivo_de_suspension]],"",0)</f>
        <v/>
      </c>
      <c r="V526" s="2" t="str" cm="1">
        <f t="array" ref="V526">_xlfn.XLOOKUP(AVANZA[[#This Row],[Num_Agrupacion_Pet_Atis]],Tabla1[[#All],[Numero_de_actuacion]],Tabla1[[#All],[No_identificacion_cliente]],"",0)</f>
        <v/>
      </c>
      <c r="W526" s="2" t="str" cm="1">
        <f t="array" ref="W526">_xlfn.XLOOKUP(AVANZA[[#This Row],[Num_Agrupacion_Pet_Atis]],Tabla1[[#All],[Numero_de_actuacion]],Tabla1[[#All],[Movil_de_contacto]],"",0)</f>
        <v/>
      </c>
      <c r="X526" s="14">
        <f>IF(OR(AVANZA[[#This Row],[ESTADO LEG]]="Legalizada grabacion",AVANZA[[#This Row],[ESTADO LEG]]="Legalizada aut"),1,0)</f>
        <v>0</v>
      </c>
      <c r="Y526" s="14">
        <f>IF(OR(AVANZA[[#This Row],[ESTADO LEG]]="pdte legalizar",AVANZA[[#This Row],[ESTADO LEG]]="No cruza"),1,0)</f>
        <v>0</v>
      </c>
      <c r="Z526" t="str" cm="1">
        <f t="array" ref="Z526">IF(AVANZA[[#This Row],[Variable]]="Terminada",LOWER(_xlfn.XLOOKUP(AVANZA[[#This Row],[ID_Peticion]],Tabla6[[#All],[NUM_PETICION]],Tabla6[[#All],[ESTADO_LEG]],"NO CRUZA",0)),AVANZA[[#This Row],[Variable]])</f>
        <v>ANULADA</v>
      </c>
      <c r="AA526" t="str" cm="1">
        <f t="array" ref="AA526">_xlfn.XLOOKUP(AVANZA[[#This Row],[ID_Peticion]],Tabla6[[#All],[NUM_PETICION]],Tabla6[[#All],[DIF_DIAS]],"",0)</f>
        <v/>
      </c>
      <c r="AB526" s="2" t="str" cm="1">
        <f t="array" ref="AB526">IFERROR(_xlfn.XLOOKUP(AVANZA[[#This Row],[ID_Peticion]],Tabla6[[#All],[NUM_PETICION]],Tabla6[[#All],[FEC_LEGAL]],"",0),"")</f>
        <v/>
      </c>
      <c r="AC526" s="14">
        <f ca="1">IF(AVANZA[[#This Row],[FECHA LEG]]&lt;&gt;0,IFERROR(AVANZA[[#This Row],[FECHA LEG]]-AVANZA[[#This Row],[FechaIniEstadoSubPetAtis]],0),TODAY()-AVANZA[[#This Row],[FechaIniEstadoSubPetAtis]])</f>
        <v>0</v>
      </c>
      <c r="AD526" s="35">
        <f ca="1">IF(AVANZA[[#This Row],[FINAL Vs LG]]&lt;&gt;0,IF(AVANZA[[#This Row],[FINAL Vs LG]]&lt;7.1,"100%",IF(AND(AVANZA[[#This Row],[FINAL Vs LG]]&gt;7.1,AVANZA[[#This Row],[FINAL Vs LG]]&lt;11.1),"50%","0%")),0)</f>
        <v>0</v>
      </c>
      <c r="AE526" s="14">
        <f ca="1">VLOOKUP(DAY(TODAY()),BACK!F:G,2,0)</f>
        <v>14</v>
      </c>
      <c r="AF526" s="14">
        <f>BACK!$I$2</f>
        <v>24</v>
      </c>
      <c r="AG526" s="14">
        <f>IF(AVANZA[[#This Row],[Oferta_empaquetada_comisiones]]="SI",1,0)</f>
        <v>0</v>
      </c>
      <c r="AH526" s="36">
        <f>IF(AVANZA[[#This Row],[Variable]]="TERMINADA",IFERROR(VLOOKUP(AVANZA[[#This Row],[SUPERVISOR]],Tabla2[#All],4,0),0),)</f>
        <v>0</v>
      </c>
      <c r="AI526" s="14">
        <f>IF(AVANZA[[#This Row],[Producto]]="BA",1,0)</f>
        <v>1</v>
      </c>
      <c r="AJ526" s="14">
        <f>IF(AVANZA[[#This Row],[Producto]]="DUO",1,0)</f>
        <v>0</v>
      </c>
      <c r="AK526" s="14">
        <f>IF(AVANZA[[#This Row],[Producto]]="TRIO",1,0)</f>
        <v>0</v>
      </c>
      <c r="AL526" t="s">
        <v>1060</v>
      </c>
      <c r="AM526">
        <v>-1</v>
      </c>
      <c r="AN526">
        <v>-1</v>
      </c>
      <c r="AO526" t="s">
        <v>17024</v>
      </c>
      <c r="AP526" s="1">
        <v>46142.427581018521</v>
      </c>
      <c r="AQ526">
        <v>-1</v>
      </c>
      <c r="AR526" t="s">
        <v>17025</v>
      </c>
      <c r="AS526">
        <v>-1</v>
      </c>
      <c r="AT526">
        <v>-1</v>
      </c>
      <c r="AU526">
        <v>-1</v>
      </c>
      <c r="AV526">
        <v>-1</v>
      </c>
      <c r="AW526">
        <v>-1</v>
      </c>
      <c r="AX526" t="s">
        <v>224</v>
      </c>
      <c r="AY526">
        <v>-1</v>
      </c>
      <c r="AZ526">
        <v>2026</v>
      </c>
      <c r="BA526">
        <v>5</v>
      </c>
      <c r="BB526">
        <v>12</v>
      </c>
      <c r="BC526">
        <v>-1</v>
      </c>
      <c r="BD526" t="s">
        <v>225</v>
      </c>
      <c r="BE526">
        <v>-1</v>
      </c>
      <c r="BF526">
        <v>20001620556210</v>
      </c>
      <c r="BG526" t="s">
        <v>226</v>
      </c>
      <c r="BH526" t="s">
        <v>227</v>
      </c>
      <c r="BI526" t="s">
        <v>17026</v>
      </c>
      <c r="BJ526">
        <v>-1</v>
      </c>
      <c r="BK526">
        <v>-1</v>
      </c>
      <c r="BL526">
        <v>-1</v>
      </c>
      <c r="BM526" t="s">
        <v>573</v>
      </c>
      <c r="BN526" t="s">
        <v>230</v>
      </c>
      <c r="BO526" t="s">
        <v>17027</v>
      </c>
      <c r="BP526" t="s">
        <v>380</v>
      </c>
      <c r="BQ526">
        <v>2026</v>
      </c>
      <c r="BR526">
        <v>4</v>
      </c>
      <c r="BS526">
        <v>30</v>
      </c>
      <c r="BT526" s="1">
        <v>46154.791631944441</v>
      </c>
      <c r="BU526" t="s">
        <v>575</v>
      </c>
      <c r="BV526" s="2">
        <v>46154</v>
      </c>
      <c r="BW526" t="s">
        <v>576</v>
      </c>
      <c r="BX526" s="2">
        <v>46142</v>
      </c>
      <c r="BY526" s="2">
        <v>46154</v>
      </c>
      <c r="BZ526" t="s">
        <v>235</v>
      </c>
      <c r="CA526" t="s">
        <v>236</v>
      </c>
      <c r="CB526" t="s">
        <v>237</v>
      </c>
      <c r="CC526" t="s">
        <v>17028</v>
      </c>
      <c r="CD526" t="s">
        <v>2992</v>
      </c>
      <c r="CE526">
        <v>-1</v>
      </c>
      <c r="CF526" t="s">
        <v>240</v>
      </c>
      <c r="CG526" t="s">
        <v>241</v>
      </c>
      <c r="CH526" t="s">
        <v>242</v>
      </c>
      <c r="CI526">
        <v>1031182302</v>
      </c>
      <c r="CJ526" t="s">
        <v>1068</v>
      </c>
      <c r="CK526" t="s">
        <v>245</v>
      </c>
      <c r="CL526" t="s">
        <v>409</v>
      </c>
      <c r="CM526" t="s">
        <v>247</v>
      </c>
      <c r="CN526" t="s">
        <v>410</v>
      </c>
      <c r="CT526" t="s">
        <v>249</v>
      </c>
      <c r="CU526" t="s">
        <v>225</v>
      </c>
      <c r="CW526" t="s">
        <v>226</v>
      </c>
      <c r="CX526" t="s">
        <v>227</v>
      </c>
      <c r="CY526" t="s">
        <v>793</v>
      </c>
      <c r="DA526" t="s">
        <v>250</v>
      </c>
      <c r="DB526">
        <v>-1</v>
      </c>
      <c r="DF526" t="s">
        <v>731</v>
      </c>
      <c r="DJ526" t="s">
        <v>252</v>
      </c>
      <c r="DK526" t="s">
        <v>253</v>
      </c>
      <c r="DL526" t="s">
        <v>253</v>
      </c>
      <c r="DN526" t="s">
        <v>255</v>
      </c>
      <c r="DR526" t="s">
        <v>1069</v>
      </c>
      <c r="DS526" t="s">
        <v>1068</v>
      </c>
      <c r="DT526" t="s">
        <v>1067</v>
      </c>
      <c r="DV526">
        <v>1</v>
      </c>
      <c r="DW526" t="s">
        <v>257</v>
      </c>
      <c r="ED526" s="2">
        <v>46154</v>
      </c>
      <c r="EF526">
        <v>20</v>
      </c>
      <c r="EP526" t="s">
        <v>258</v>
      </c>
      <c r="FA526" t="s">
        <v>245</v>
      </c>
      <c r="FB526" t="s">
        <v>260</v>
      </c>
      <c r="FD526" t="s">
        <v>260</v>
      </c>
      <c r="FE526" t="s">
        <v>261</v>
      </c>
      <c r="FF526" t="s">
        <v>262</v>
      </c>
      <c r="FK526" t="s">
        <v>263</v>
      </c>
      <c r="FN526" t="s">
        <v>410</v>
      </c>
      <c r="FO526" t="s">
        <v>414</v>
      </c>
      <c r="FR526">
        <v>0</v>
      </c>
      <c r="GB526" t="s">
        <v>266</v>
      </c>
      <c r="GM526">
        <v>0</v>
      </c>
      <c r="GS526" t="s">
        <v>267</v>
      </c>
      <c r="GT526" s="2"/>
      <c r="GU526" t="s">
        <v>268</v>
      </c>
      <c r="GV526" t="s">
        <v>311</v>
      </c>
      <c r="GW526" t="s">
        <v>270</v>
      </c>
      <c r="GX526" t="s">
        <v>271</v>
      </c>
      <c r="GY526" t="s">
        <v>271</v>
      </c>
      <c r="GZ526" t="s">
        <v>273</v>
      </c>
      <c r="HE526" t="s">
        <v>230</v>
      </c>
      <c r="HF526" t="s">
        <v>17029</v>
      </c>
      <c r="HR526" t="s">
        <v>278</v>
      </c>
      <c r="HV526">
        <v>85900</v>
      </c>
      <c r="HW526" t="s">
        <v>279</v>
      </c>
      <c r="HY526">
        <v>0</v>
      </c>
      <c r="HZ526">
        <v>0</v>
      </c>
      <c r="IA526" t="s">
        <v>279</v>
      </c>
      <c r="IB526" t="s">
        <v>281</v>
      </c>
      <c r="IC526" t="s">
        <v>17030</v>
      </c>
      <c r="IE526" t="s">
        <v>283</v>
      </c>
      <c r="IF526" t="s">
        <v>283</v>
      </c>
      <c r="IG526" t="s">
        <v>283</v>
      </c>
      <c r="IH526" t="s">
        <v>284</v>
      </c>
      <c r="II526" t="s">
        <v>285</v>
      </c>
      <c r="IJ526" t="s">
        <v>286</v>
      </c>
      <c r="IK526" t="s">
        <v>278</v>
      </c>
      <c r="IL526" t="s">
        <v>346</v>
      </c>
      <c r="IM526" t="s">
        <v>288</v>
      </c>
      <c r="IN526" t="s">
        <v>290</v>
      </c>
      <c r="IP526" t="s">
        <v>290</v>
      </c>
      <c r="IQ526" t="s">
        <v>284</v>
      </c>
      <c r="IS526" t="s">
        <v>291</v>
      </c>
      <c r="IY526" t="s">
        <v>281</v>
      </c>
    </row>
    <row r="527" spans="1:259" x14ac:dyDescent="0.3">
      <c r="A527" s="14">
        <f>DAY(AVANZA[[#This Row],[FechaSeguimiento]])</f>
        <v>12</v>
      </c>
      <c r="B527" s="14">
        <f>MONTH(AVANZA[[#This Row],[FechaSeguimiento]])</f>
        <v>5</v>
      </c>
      <c r="C527"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527" t="str">
        <f>LOWER(IFERROR(VLOOKUP(AVANZA[[#This Row],[ID_Peticion]],CANCELADAS[#All],2,0),""))</f>
        <v/>
      </c>
      <c r="E527" t="str">
        <f>LOWER(IFERROR(VLOOKUP(AVANZA[[#This Row],[ID_Peticion]],CANCELADAS[#All],3,0),""))</f>
        <v/>
      </c>
      <c r="F527" t="str">
        <f>LOWER(IF(AVANZA[[#This Row],[CEDULA CLIENTE]]&lt;&gt;""," CC: " &amp; COUNTIFS(AVANZA[CEDULA CLIENTE],AVANZA[[#This Row],[CEDULA CLIENTE]]),"")&amp; IF(AVANZA[[#This Row],[Direccion]]&lt;&gt;""," DIR: " &amp; COUNTIFS(AVANZA[Direccion],AVANZA[[#This Row],[Direccion]]),""))</f>
        <v xml:space="preserve"> dir: 1</v>
      </c>
      <c r="G527" t="str">
        <f>IFERROR(VLOOKUP(AVANZA[[#This Row],[Cedula_Vendedor_Atis]],PLANTA[[#All],[CEDULA]:[LINEA]],3,0),"No Cruza")</f>
        <v>Marisol Avella</v>
      </c>
      <c r="H527" t="str">
        <f>IFERROR(VLOOKUP(AVANZA[[#This Row],[Cedula_Vendedor_Atis]],PLANTA[[#All],[CEDULA]:[LINEA]],4,0),"No Cruza")</f>
        <v>Fija</v>
      </c>
      <c r="I527" t="str">
        <f>LOWER(IF(AVANZA[[#This Row],[ATRIBUIBLE]]="",AVANZA[[#This Row],[Variable]],AVANZA[[#This Row],[ATRIBUIBLE]]))</f>
        <v>terminada</v>
      </c>
      <c r="J527" s="14">
        <f>IF(AVANZA[[#This Row],[Variable]]=AVANZA[[#Headers],[TERMINADA]],1,0)</f>
        <v>1</v>
      </c>
      <c r="K527" s="14">
        <f>IF(AVANZA[[#This Row],[Variable]]=AVANZA[[#Headers],[ANULADA]],1,0)</f>
        <v>0</v>
      </c>
      <c r="L527" s="14">
        <f>IF(AVANZA[[#This Row],[Variable]]=AVANZA[[#Headers],[PENDIENTE]],1,0)</f>
        <v>0</v>
      </c>
      <c r="M527" s="14">
        <f>IF(AVANZA[[#This Row],[ESTADO AGENDA]]="AGENDADA",1,0)</f>
        <v>0</v>
      </c>
      <c r="N527" s="14">
        <f>IF(AVANZA[[#This Row],[ESTADO AGENDA]]="PENDIENTE DE AGENDAR",1,0)</f>
        <v>0</v>
      </c>
      <c r="O527" s="14">
        <f>IF(AVANZA[[#This Row],[ESTADO AGENDA]]="SUSPENDIDA",1,0)</f>
        <v>0</v>
      </c>
      <c r="P527" t="str" cm="1">
        <f t="array" ref="P527">_xlfn.XLOOKUP(AVANZA[[#This Row],[Num_Agrupacion_Pet_Atis]],Tabla1[[#All],[Numero_de_actuacion]],Tabla1[[#All],[Estado_de_la_orden]],"",0)</f>
        <v/>
      </c>
      <c r="Q527" s="2" t="str" cm="1">
        <f t="array" ref="Q527">_xlfn.XLOOKUP(AVANZA[[#This Row],[Num_Agrupacion_Pet_Atis]],Tabla1[[#All],[Numero_de_actuacion]],Tabla1[[#All],[Fecha_de_la_cita]],"",0)</f>
        <v/>
      </c>
      <c r="R527" t="str" cm="1">
        <f t="array" ref="R527">_xlfn.XLOOKUP(AVANZA[[#This Row],[Num_Agrupacion_Pet_Atis]],Tabla1[[#All],[Numero_de_actuacion]],Tabla1[[#All],[Franja_horaria_de_la_cita]],"",0)</f>
        <v/>
      </c>
      <c r="S527" s="14" t="str">
        <f>IFERROR(DAY(AVANZA[[#This Row],[FECHA AGENDA]]),"")</f>
        <v/>
      </c>
      <c r="T527" s="14" t="str">
        <f>IFERROR(MONTH(AVANZA[[#This Row],[FECHA AGENDA]]),"")</f>
        <v/>
      </c>
      <c r="U527" t="str" cm="1">
        <f t="array" ref="U527">_xlfn.XLOOKUP(AVANZA[[#This Row],[Num_Agrupacion_Pet_Atis]],Tabla1[[#All],[Numero_de_actuacion]],Tabla1[[#All],[Motivo_de_suspension]],"",0)</f>
        <v/>
      </c>
      <c r="V527" s="2" t="str" cm="1">
        <f t="array" ref="V527">_xlfn.XLOOKUP(AVANZA[[#This Row],[Num_Agrupacion_Pet_Atis]],Tabla1[[#All],[Numero_de_actuacion]],Tabla1[[#All],[No_identificacion_cliente]],"",0)</f>
        <v/>
      </c>
      <c r="W527" s="2" t="str" cm="1">
        <f t="array" ref="W527">_xlfn.XLOOKUP(AVANZA[[#This Row],[Num_Agrupacion_Pet_Atis]],Tabla1[[#All],[Numero_de_actuacion]],Tabla1[[#All],[Movil_de_contacto]],"",0)</f>
        <v/>
      </c>
      <c r="X527" s="14">
        <f>IF(OR(AVANZA[[#This Row],[ESTADO LEG]]="Legalizada grabacion",AVANZA[[#This Row],[ESTADO LEG]]="Legalizada aut"),1,0)</f>
        <v>0</v>
      </c>
      <c r="Y527" s="14">
        <f>IF(OR(AVANZA[[#This Row],[ESTADO LEG]]="pdte legalizar",AVANZA[[#This Row],[ESTADO LEG]]="No cruza"),1,0)</f>
        <v>1</v>
      </c>
      <c r="Z527" t="str" cm="1">
        <f t="array" ref="Z527">IF(AVANZA[[#This Row],[Variable]]="Terminada",LOWER(_xlfn.XLOOKUP(AVANZA[[#This Row],[ID_Peticion]],Tabla6[[#All],[NUM_PETICION]],Tabla6[[#All],[ESTADO_LEG]],"NO CRUZA",0)),AVANZA[[#This Row],[Variable]])</f>
        <v>pdte legalizar</v>
      </c>
      <c r="AA527" cm="1">
        <f t="array" ref="AA527">_xlfn.XLOOKUP(AVANZA[[#This Row],[ID_Peticion]],Tabla6[[#All],[NUM_PETICION]],Tabla6[[#All],[DIF_DIAS]],"",0)</f>
        <v>1</v>
      </c>
      <c r="AB527" s="2" cm="1">
        <f t="array" ref="AB527">IFERROR(_xlfn.XLOOKUP(AVANZA[[#This Row],[ID_Peticion]],Tabla6[[#All],[NUM_PETICION]],Tabla6[[#All],[FEC_LEGAL]],"",0),"")</f>
        <v>0</v>
      </c>
      <c r="AC527" s="14">
        <f ca="1">IF(AVANZA[[#This Row],[FECHA LEG]]&lt;&gt;0,IFERROR(AVANZA[[#This Row],[FECHA LEG]]-AVANZA[[#This Row],[FechaIniEstadoSubPetAtis]],0),TODAY()-AVANZA[[#This Row],[FechaIniEstadoSubPetAtis]])</f>
        <v>5</v>
      </c>
      <c r="AD527" s="35" t="str">
        <f ca="1">IF(AVANZA[[#This Row],[FINAL Vs LG]]&lt;&gt;0,IF(AVANZA[[#This Row],[FINAL Vs LG]]&lt;7.1,"100%",IF(AND(AVANZA[[#This Row],[FINAL Vs LG]]&gt;7.1,AVANZA[[#This Row],[FINAL Vs LG]]&lt;11.1),"50%","0%")),0)</f>
        <v>100%</v>
      </c>
      <c r="AE527" s="14">
        <f ca="1">VLOOKUP(DAY(TODAY()),BACK!F:G,2,0)</f>
        <v>14</v>
      </c>
      <c r="AF527" s="14">
        <f>BACK!$I$2</f>
        <v>24</v>
      </c>
      <c r="AG527" s="14">
        <f>IF(AVANZA[[#This Row],[Oferta_empaquetada_comisiones]]="SI",1,0)</f>
        <v>0</v>
      </c>
      <c r="AH527" s="36">
        <f>IF(AVANZA[[#This Row],[Variable]]="TERMINADA",IFERROR(VLOOKUP(AVANZA[[#This Row],[SUPERVISOR]],Tabla2[#All],4,0),0),)</f>
        <v>3.5</v>
      </c>
      <c r="AI527" s="14">
        <f>IF(AVANZA[[#This Row],[Producto]]="BA",1,0)</f>
        <v>1</v>
      </c>
      <c r="AJ527" s="14">
        <f>IF(AVANZA[[#This Row],[Producto]]="DUO",1,0)</f>
        <v>0</v>
      </c>
      <c r="AK527" s="14">
        <f>IF(AVANZA[[#This Row],[Producto]]="TRIO",1,0)</f>
        <v>0</v>
      </c>
      <c r="AL527" t="s">
        <v>1154</v>
      </c>
      <c r="AM527">
        <v>-1</v>
      </c>
      <c r="AN527">
        <v>-1</v>
      </c>
      <c r="AO527" t="s">
        <v>17031</v>
      </c>
      <c r="AP527" s="1">
        <v>46154.642592592594</v>
      </c>
      <c r="AQ527">
        <v>-1</v>
      </c>
      <c r="AR527" t="s">
        <v>17032</v>
      </c>
      <c r="AS527">
        <v>-1</v>
      </c>
      <c r="AT527">
        <v>-1</v>
      </c>
      <c r="AU527">
        <v>-1</v>
      </c>
      <c r="AV527">
        <v>-1</v>
      </c>
      <c r="AW527">
        <v>-1</v>
      </c>
      <c r="AX527" t="s">
        <v>224</v>
      </c>
      <c r="AY527">
        <v>-1</v>
      </c>
      <c r="AZ527">
        <v>2026</v>
      </c>
      <c r="BA527">
        <v>5</v>
      </c>
      <c r="BB527">
        <v>12</v>
      </c>
      <c r="BC527">
        <v>-1</v>
      </c>
      <c r="BD527" t="s">
        <v>225</v>
      </c>
      <c r="BE527">
        <v>-1</v>
      </c>
      <c r="BF527">
        <v>20001626701888</v>
      </c>
      <c r="BG527" t="s">
        <v>319</v>
      </c>
      <c r="BH527" t="s">
        <v>320</v>
      </c>
      <c r="BI527" t="s">
        <v>17033</v>
      </c>
      <c r="BJ527">
        <v>-1</v>
      </c>
      <c r="BK527">
        <v>-1</v>
      </c>
      <c r="BL527">
        <v>-1</v>
      </c>
      <c r="BM527" t="s">
        <v>229</v>
      </c>
      <c r="BN527" t="s">
        <v>230</v>
      </c>
      <c r="BO527" t="s">
        <v>17034</v>
      </c>
      <c r="BP527" t="s">
        <v>380</v>
      </c>
      <c r="BQ527">
        <v>2026</v>
      </c>
      <c r="BR527">
        <v>5</v>
      </c>
      <c r="BS527">
        <v>12</v>
      </c>
      <c r="BT527" s="1">
        <v>46154.792951388888</v>
      </c>
      <c r="BU527" t="s">
        <v>233</v>
      </c>
      <c r="BV527" s="2">
        <v>46154</v>
      </c>
      <c r="BW527" t="s">
        <v>234</v>
      </c>
      <c r="BX527" s="2">
        <v>46154</v>
      </c>
      <c r="BY527" s="2">
        <v>46154</v>
      </c>
      <c r="BZ527" t="s">
        <v>235</v>
      </c>
      <c r="CA527" t="s">
        <v>297</v>
      </c>
      <c r="CB527" t="s">
        <v>297</v>
      </c>
      <c r="CC527" t="s">
        <v>17035</v>
      </c>
      <c r="CD527" t="s">
        <v>3357</v>
      </c>
      <c r="CE527">
        <v>-1</v>
      </c>
      <c r="CF527" t="s">
        <v>300</v>
      </c>
      <c r="CG527" t="s">
        <v>301</v>
      </c>
      <c r="CH527" t="s">
        <v>242</v>
      </c>
      <c r="CI527">
        <v>1063565638</v>
      </c>
      <c r="CJ527" t="s">
        <v>1162</v>
      </c>
      <c r="CK527" t="s">
        <v>245</v>
      </c>
      <c r="CL527" t="s">
        <v>409</v>
      </c>
      <c r="CM527" t="s">
        <v>247</v>
      </c>
      <c r="CN527" t="s">
        <v>410</v>
      </c>
      <c r="CT527" t="s">
        <v>304</v>
      </c>
      <c r="CU527" t="s">
        <v>225</v>
      </c>
      <c r="CW527" t="s">
        <v>319</v>
      </c>
      <c r="CX527" t="s">
        <v>320</v>
      </c>
      <c r="DA527" t="s">
        <v>250</v>
      </c>
      <c r="DB527">
        <v>-1</v>
      </c>
      <c r="DF527" t="s">
        <v>251</v>
      </c>
      <c r="DJ527" t="s">
        <v>252</v>
      </c>
      <c r="DK527" t="s">
        <v>253</v>
      </c>
      <c r="DL527" t="s">
        <v>254</v>
      </c>
      <c r="DN527" t="s">
        <v>255</v>
      </c>
      <c r="DR527" t="s">
        <v>1163</v>
      </c>
      <c r="DS527" t="s">
        <v>1162</v>
      </c>
      <c r="DT527" t="s">
        <v>1161</v>
      </c>
      <c r="DV527">
        <v>1</v>
      </c>
      <c r="DW527" t="s">
        <v>283</v>
      </c>
      <c r="ED527" s="2">
        <v>46154</v>
      </c>
      <c r="EE527" t="s">
        <v>343</v>
      </c>
      <c r="EF527">
        <v>20</v>
      </c>
      <c r="EP527" t="s">
        <v>258</v>
      </c>
      <c r="ES527" t="s">
        <v>931</v>
      </c>
      <c r="FA527" t="s">
        <v>245</v>
      </c>
      <c r="FB527" t="s">
        <v>308</v>
      </c>
      <c r="FD527" t="s">
        <v>308</v>
      </c>
      <c r="FE527" t="s">
        <v>309</v>
      </c>
      <c r="FF527" t="s">
        <v>309</v>
      </c>
      <c r="FK527" t="s">
        <v>263</v>
      </c>
      <c r="FL527" t="s">
        <v>17036</v>
      </c>
      <c r="FN527" t="s">
        <v>410</v>
      </c>
      <c r="FO527" t="s">
        <v>414</v>
      </c>
      <c r="FR527">
        <v>94990</v>
      </c>
      <c r="GB527" t="s">
        <v>266</v>
      </c>
      <c r="GC527" t="s">
        <v>225</v>
      </c>
      <c r="GD527">
        <v>0</v>
      </c>
      <c r="GF527">
        <v>0</v>
      </c>
      <c r="GG527">
        <v>25423</v>
      </c>
      <c r="GI527">
        <v>94990</v>
      </c>
      <c r="GJ527">
        <v>0</v>
      </c>
      <c r="GL527">
        <v>0</v>
      </c>
      <c r="GM527">
        <v>113038</v>
      </c>
      <c r="GS527" t="s">
        <v>267</v>
      </c>
      <c r="GT527" s="2">
        <v>44957</v>
      </c>
      <c r="GU527" t="s">
        <v>268</v>
      </c>
      <c r="GV527" t="s">
        <v>269</v>
      </c>
      <c r="GW527" t="s">
        <v>394</v>
      </c>
      <c r="GZ527" t="s">
        <v>395</v>
      </c>
      <c r="HA527" t="s">
        <v>274</v>
      </c>
      <c r="HB527" t="s">
        <v>592</v>
      </c>
      <c r="HC527" t="s">
        <v>592</v>
      </c>
      <c r="HD527" t="s">
        <v>385</v>
      </c>
      <c r="HE527" t="s">
        <v>230</v>
      </c>
      <c r="HF527" t="s">
        <v>17037</v>
      </c>
      <c r="HR527" t="s">
        <v>278</v>
      </c>
      <c r="HV527">
        <v>94990</v>
      </c>
      <c r="HW527" t="s">
        <v>281</v>
      </c>
      <c r="HY527">
        <v>0</v>
      </c>
      <c r="HZ527">
        <v>0</v>
      </c>
      <c r="IA527" t="s">
        <v>281</v>
      </c>
      <c r="IB527" t="s">
        <v>281</v>
      </c>
      <c r="IE527" t="s">
        <v>283</v>
      </c>
      <c r="IF527" t="s">
        <v>283</v>
      </c>
      <c r="IG527" t="s">
        <v>283</v>
      </c>
      <c r="IH527" t="s">
        <v>284</v>
      </c>
      <c r="II527" t="s">
        <v>285</v>
      </c>
      <c r="IJ527" t="s">
        <v>286</v>
      </c>
      <c r="IK527" t="s">
        <v>278</v>
      </c>
      <c r="IL527" t="s">
        <v>346</v>
      </c>
      <c r="IM527" t="s">
        <v>288</v>
      </c>
      <c r="IN527" t="s">
        <v>289</v>
      </c>
      <c r="IP527" t="s">
        <v>290</v>
      </c>
      <c r="IQ527" t="s">
        <v>284</v>
      </c>
      <c r="IS527" t="s">
        <v>291</v>
      </c>
      <c r="IT527" t="s">
        <v>372</v>
      </c>
      <c r="IU527" t="s">
        <v>373</v>
      </c>
      <c r="IV527" t="s">
        <v>373</v>
      </c>
      <c r="IW527" t="s">
        <v>373</v>
      </c>
      <c r="IY527" t="s">
        <v>281</v>
      </c>
    </row>
    <row r="528" spans="1:259" x14ac:dyDescent="0.3">
      <c r="A528" s="14">
        <f>DAY(AVANZA[[#This Row],[FechaSeguimiento]])</f>
        <v>12</v>
      </c>
      <c r="B528" s="14">
        <f>MONTH(AVANZA[[#This Row],[FechaSeguimiento]])</f>
        <v>5</v>
      </c>
      <c r="C528"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528" t="str">
        <f>LOWER(IFERROR(VLOOKUP(AVANZA[[#This Row],[ID_Peticion]],CANCELADAS[#All],2,0),""))</f>
        <v>qc - plan errado</v>
      </c>
      <c r="E528" t="str">
        <f>LOWER(IFERROR(VLOOKUP(AVANZA[[#This Row],[ID_Peticion]],CANCELADAS[#All],3,0),""))</f>
        <v>cliente</v>
      </c>
      <c r="F528" t="str">
        <f>LOWER(IF(AVANZA[[#This Row],[CEDULA CLIENTE]]&lt;&gt;""," CC: " &amp; COUNTIFS(AVANZA[CEDULA CLIENTE],AVANZA[[#This Row],[CEDULA CLIENTE]]),"")&amp; IF(AVANZA[[#This Row],[Direccion]]&lt;&gt;""," DIR: " &amp; COUNTIFS(AVANZA[Direccion],AVANZA[[#This Row],[Direccion]]),""))</f>
        <v xml:space="preserve"> dir: 1</v>
      </c>
      <c r="G528" t="str">
        <f>IFERROR(VLOOKUP(AVANZA[[#This Row],[Cedula_Vendedor_Atis]],PLANTA[[#All],[CEDULA]:[LINEA]],3,0),"No Cruza")</f>
        <v>Marisol Avella</v>
      </c>
      <c r="H528" t="str">
        <f>IFERROR(VLOOKUP(AVANZA[[#This Row],[Cedula_Vendedor_Atis]],PLANTA[[#All],[CEDULA]:[LINEA]],4,0),"No Cruza")</f>
        <v>Fija</v>
      </c>
      <c r="I528" t="str">
        <f>LOWER(IF(AVANZA[[#This Row],[ATRIBUIBLE]]="",AVANZA[[#This Row],[Variable]],AVANZA[[#This Row],[ATRIBUIBLE]]))</f>
        <v>cliente</v>
      </c>
      <c r="J528" s="14">
        <f>IF(AVANZA[[#This Row],[Variable]]=AVANZA[[#Headers],[TERMINADA]],1,0)</f>
        <v>0</v>
      </c>
      <c r="K528" s="14">
        <f>IF(AVANZA[[#This Row],[Variable]]=AVANZA[[#Headers],[ANULADA]],1,0)</f>
        <v>1</v>
      </c>
      <c r="L528" s="14">
        <f>IF(AVANZA[[#This Row],[Variable]]=AVANZA[[#Headers],[PENDIENTE]],1,0)</f>
        <v>0</v>
      </c>
      <c r="M528" s="14">
        <f>IF(AVANZA[[#This Row],[ESTADO AGENDA]]="AGENDADA",1,0)</f>
        <v>0</v>
      </c>
      <c r="N528" s="14">
        <f>IF(AVANZA[[#This Row],[ESTADO AGENDA]]="PENDIENTE DE AGENDAR",1,0)</f>
        <v>0</v>
      </c>
      <c r="O528" s="14">
        <f>IF(AVANZA[[#This Row],[ESTADO AGENDA]]="SUSPENDIDA",1,0)</f>
        <v>0</v>
      </c>
      <c r="P528" t="str" cm="1">
        <f t="array" ref="P528">_xlfn.XLOOKUP(AVANZA[[#This Row],[Num_Agrupacion_Pet_Atis]],Tabla1[[#All],[Numero_de_actuacion]],Tabla1[[#All],[Estado_de_la_orden]],"",0)</f>
        <v/>
      </c>
      <c r="Q528" s="2" t="str" cm="1">
        <f t="array" ref="Q528">_xlfn.XLOOKUP(AVANZA[[#This Row],[Num_Agrupacion_Pet_Atis]],Tabla1[[#All],[Numero_de_actuacion]],Tabla1[[#All],[Fecha_de_la_cita]],"",0)</f>
        <v/>
      </c>
      <c r="R528" t="str" cm="1">
        <f t="array" ref="R528">_xlfn.XLOOKUP(AVANZA[[#This Row],[Num_Agrupacion_Pet_Atis]],Tabla1[[#All],[Numero_de_actuacion]],Tabla1[[#All],[Franja_horaria_de_la_cita]],"",0)</f>
        <v/>
      </c>
      <c r="S528" s="14" t="str">
        <f>IFERROR(DAY(AVANZA[[#This Row],[FECHA AGENDA]]),"")</f>
        <v/>
      </c>
      <c r="T528" s="14" t="str">
        <f>IFERROR(MONTH(AVANZA[[#This Row],[FECHA AGENDA]]),"")</f>
        <v/>
      </c>
      <c r="U528" t="str" cm="1">
        <f t="array" ref="U528">_xlfn.XLOOKUP(AVANZA[[#This Row],[Num_Agrupacion_Pet_Atis]],Tabla1[[#All],[Numero_de_actuacion]],Tabla1[[#All],[Motivo_de_suspension]],"",0)</f>
        <v/>
      </c>
      <c r="V528" s="2" t="str" cm="1">
        <f t="array" ref="V528">_xlfn.XLOOKUP(AVANZA[[#This Row],[Num_Agrupacion_Pet_Atis]],Tabla1[[#All],[Numero_de_actuacion]],Tabla1[[#All],[No_identificacion_cliente]],"",0)</f>
        <v/>
      </c>
      <c r="W528" s="2" t="str" cm="1">
        <f t="array" ref="W528">_xlfn.XLOOKUP(AVANZA[[#This Row],[Num_Agrupacion_Pet_Atis]],Tabla1[[#All],[Numero_de_actuacion]],Tabla1[[#All],[Movil_de_contacto]],"",0)</f>
        <v/>
      </c>
      <c r="X528" s="14">
        <f>IF(OR(AVANZA[[#This Row],[ESTADO LEG]]="Legalizada grabacion",AVANZA[[#This Row],[ESTADO LEG]]="Legalizada aut"),1,0)</f>
        <v>0</v>
      </c>
      <c r="Y528" s="14">
        <f>IF(OR(AVANZA[[#This Row],[ESTADO LEG]]="pdte legalizar",AVANZA[[#This Row],[ESTADO LEG]]="No cruza"),1,0)</f>
        <v>0</v>
      </c>
      <c r="Z528" t="str" cm="1">
        <f t="array" ref="Z528">IF(AVANZA[[#This Row],[Variable]]="Terminada",LOWER(_xlfn.XLOOKUP(AVANZA[[#This Row],[ID_Peticion]],Tabla6[[#All],[NUM_PETICION]],Tabla6[[#All],[ESTADO_LEG]],"NO CRUZA",0)),AVANZA[[#This Row],[Variable]])</f>
        <v>ANULADA</v>
      </c>
      <c r="AA528" t="str" cm="1">
        <f t="array" ref="AA528">_xlfn.XLOOKUP(AVANZA[[#This Row],[ID_Peticion]],Tabla6[[#All],[NUM_PETICION]],Tabla6[[#All],[DIF_DIAS]],"",0)</f>
        <v/>
      </c>
      <c r="AB528" s="2" t="str" cm="1">
        <f t="array" ref="AB528">IFERROR(_xlfn.XLOOKUP(AVANZA[[#This Row],[ID_Peticion]],Tabla6[[#All],[NUM_PETICION]],Tabla6[[#All],[FEC_LEGAL]],"",0),"")</f>
        <v/>
      </c>
      <c r="AC528" s="14">
        <f ca="1">IF(AVANZA[[#This Row],[FECHA LEG]]&lt;&gt;0,IFERROR(AVANZA[[#This Row],[FECHA LEG]]-AVANZA[[#This Row],[FechaIniEstadoSubPetAtis]],0),TODAY()-AVANZA[[#This Row],[FechaIniEstadoSubPetAtis]])</f>
        <v>0</v>
      </c>
      <c r="AD528" s="35">
        <f ca="1">IF(AVANZA[[#This Row],[FINAL Vs LG]]&lt;&gt;0,IF(AVANZA[[#This Row],[FINAL Vs LG]]&lt;7.1,"100%",IF(AND(AVANZA[[#This Row],[FINAL Vs LG]]&gt;7.1,AVANZA[[#This Row],[FINAL Vs LG]]&lt;11.1),"50%","0%")),0)</f>
        <v>0</v>
      </c>
      <c r="AE528" s="14">
        <f ca="1">VLOOKUP(DAY(TODAY()),BACK!F:G,2,0)</f>
        <v>14</v>
      </c>
      <c r="AF528" s="14">
        <f>BACK!$I$2</f>
        <v>24</v>
      </c>
      <c r="AG528" s="14">
        <f>IF(AVANZA[[#This Row],[Oferta_empaquetada_comisiones]]="SI",1,0)</f>
        <v>0</v>
      </c>
      <c r="AH528" s="36">
        <f>IF(AVANZA[[#This Row],[Variable]]="TERMINADA",IFERROR(VLOOKUP(AVANZA[[#This Row],[SUPERVISOR]],Tabla2[#All],4,0),0),)</f>
        <v>0</v>
      </c>
      <c r="AI528" s="14">
        <f>IF(AVANZA[[#This Row],[Producto]]="BA",1,0)</f>
        <v>0</v>
      </c>
      <c r="AJ528" s="14">
        <f>IF(AVANZA[[#This Row],[Producto]]="DUO",1,0)</f>
        <v>0</v>
      </c>
      <c r="AK528" s="14">
        <f>IF(AVANZA[[#This Row],[Producto]]="TRIO",1,0)</f>
        <v>1</v>
      </c>
      <c r="AL528" t="s">
        <v>435</v>
      </c>
      <c r="AM528">
        <v>-1</v>
      </c>
      <c r="AN528">
        <v>-1</v>
      </c>
      <c r="AO528" t="s">
        <v>17038</v>
      </c>
      <c r="AP528" s="1">
        <v>46148.812349537038</v>
      </c>
      <c r="AQ528">
        <v>-1</v>
      </c>
      <c r="AR528" t="s">
        <v>17039</v>
      </c>
      <c r="AS528">
        <v>-1</v>
      </c>
      <c r="AT528">
        <v>-1</v>
      </c>
      <c r="AU528">
        <v>-1</v>
      </c>
      <c r="AV528">
        <v>-1</v>
      </c>
      <c r="AW528">
        <v>-1</v>
      </c>
      <c r="AX528" t="s">
        <v>224</v>
      </c>
      <c r="AY528">
        <v>-1</v>
      </c>
      <c r="AZ528">
        <v>2026</v>
      </c>
      <c r="BA528">
        <v>5</v>
      </c>
      <c r="BB528">
        <v>12</v>
      </c>
      <c r="BC528">
        <v>-1</v>
      </c>
      <c r="BD528" t="s">
        <v>225</v>
      </c>
      <c r="BE528">
        <v>-1</v>
      </c>
      <c r="BF528">
        <v>20001623750359</v>
      </c>
      <c r="BG528" t="s">
        <v>376</v>
      </c>
      <c r="BH528" t="s">
        <v>377</v>
      </c>
      <c r="BI528" t="s">
        <v>17040</v>
      </c>
      <c r="BJ528">
        <v>-1</v>
      </c>
      <c r="BK528">
        <v>-1</v>
      </c>
      <c r="BL528">
        <v>-1</v>
      </c>
      <c r="BM528" t="s">
        <v>573</v>
      </c>
      <c r="BN528" t="s">
        <v>230</v>
      </c>
      <c r="BO528" t="s">
        <v>17041</v>
      </c>
      <c r="BP528" t="s">
        <v>380</v>
      </c>
      <c r="BQ528">
        <v>2026</v>
      </c>
      <c r="BR528">
        <v>5</v>
      </c>
      <c r="BS528">
        <v>6</v>
      </c>
      <c r="BT528" s="1">
        <v>46154.319837962961</v>
      </c>
      <c r="BU528" t="s">
        <v>575</v>
      </c>
      <c r="BV528" s="2">
        <v>46154</v>
      </c>
      <c r="BW528" t="s">
        <v>576</v>
      </c>
      <c r="BX528" s="2">
        <v>46148</v>
      </c>
      <c r="BY528" s="2">
        <v>46154</v>
      </c>
      <c r="BZ528" t="s">
        <v>235</v>
      </c>
      <c r="CA528" t="s">
        <v>1331</v>
      </c>
      <c r="CB528" t="s">
        <v>546</v>
      </c>
      <c r="CC528" t="s">
        <v>16065</v>
      </c>
      <c r="CD528" t="s">
        <v>2597</v>
      </c>
      <c r="CE528">
        <v>-1</v>
      </c>
      <c r="CF528" t="s">
        <v>1334</v>
      </c>
      <c r="CG528" t="s">
        <v>550</v>
      </c>
      <c r="CH528" t="s">
        <v>242</v>
      </c>
      <c r="CI528">
        <v>1193125457</v>
      </c>
      <c r="CJ528" t="s">
        <v>445</v>
      </c>
      <c r="CK528" t="s">
        <v>245</v>
      </c>
      <c r="CL528" t="s">
        <v>246</v>
      </c>
      <c r="CM528" t="s">
        <v>247</v>
      </c>
      <c r="CN528" t="s">
        <v>359</v>
      </c>
      <c r="CT528" t="s">
        <v>330</v>
      </c>
      <c r="CU528" t="s">
        <v>387</v>
      </c>
      <c r="CW528" t="s">
        <v>388</v>
      </c>
      <c r="CX528" t="s">
        <v>389</v>
      </c>
      <c r="CY528" t="s">
        <v>13821</v>
      </c>
      <c r="DA528" t="s">
        <v>250</v>
      </c>
      <c r="DB528">
        <v>-1</v>
      </c>
      <c r="DF528" t="s">
        <v>731</v>
      </c>
      <c r="DJ528" t="s">
        <v>252</v>
      </c>
      <c r="DK528" t="s">
        <v>253</v>
      </c>
      <c r="DL528" t="s">
        <v>253</v>
      </c>
      <c r="DN528" t="s">
        <v>390</v>
      </c>
      <c r="DR528" t="s">
        <v>449</v>
      </c>
      <c r="DS528" t="s">
        <v>445</v>
      </c>
      <c r="DT528" t="s">
        <v>444</v>
      </c>
      <c r="DV528">
        <v>1</v>
      </c>
      <c r="DW528" t="s">
        <v>554</v>
      </c>
      <c r="ED528" s="2">
        <v>46154</v>
      </c>
      <c r="EF528">
        <v>12</v>
      </c>
      <c r="EP528" t="s">
        <v>258</v>
      </c>
      <c r="FA528" t="s">
        <v>245</v>
      </c>
      <c r="FB528" t="s">
        <v>556</v>
      </c>
      <c r="FD528" t="s">
        <v>556</v>
      </c>
      <c r="FE528" t="s">
        <v>1336</v>
      </c>
      <c r="FF528" t="s">
        <v>1336</v>
      </c>
      <c r="FK528" t="s">
        <v>263</v>
      </c>
      <c r="FN528" t="s">
        <v>359</v>
      </c>
      <c r="FO528" t="s">
        <v>366</v>
      </c>
      <c r="FR528">
        <v>0</v>
      </c>
      <c r="GB528" t="s">
        <v>266</v>
      </c>
      <c r="GM528">
        <v>0</v>
      </c>
      <c r="GS528" t="s">
        <v>267</v>
      </c>
      <c r="GT528" s="2"/>
      <c r="GU528" t="s">
        <v>268</v>
      </c>
      <c r="GV528" t="s">
        <v>269</v>
      </c>
      <c r="GW528" t="s">
        <v>394</v>
      </c>
      <c r="GZ528" t="s">
        <v>395</v>
      </c>
      <c r="HE528" t="s">
        <v>230</v>
      </c>
      <c r="HF528" t="s">
        <v>14330</v>
      </c>
      <c r="HR528" t="s">
        <v>278</v>
      </c>
      <c r="HV528">
        <v>131990</v>
      </c>
      <c r="HW528" t="s">
        <v>281</v>
      </c>
      <c r="HY528">
        <v>0</v>
      </c>
      <c r="HZ528">
        <v>0</v>
      </c>
      <c r="IA528" t="s">
        <v>281</v>
      </c>
      <c r="IB528" t="s">
        <v>281</v>
      </c>
      <c r="IC528" t="s">
        <v>17042</v>
      </c>
      <c r="IE528" t="s">
        <v>283</v>
      </c>
      <c r="IF528" t="s">
        <v>283</v>
      </c>
      <c r="IG528" t="s">
        <v>283</v>
      </c>
      <c r="IH528" t="s">
        <v>284</v>
      </c>
      <c r="II528" t="s">
        <v>285</v>
      </c>
      <c r="IJ528" t="s">
        <v>286</v>
      </c>
      <c r="IK528" t="s">
        <v>278</v>
      </c>
      <c r="IL528" t="s">
        <v>371</v>
      </c>
      <c r="IM528" t="s">
        <v>288</v>
      </c>
      <c r="IN528" t="s">
        <v>290</v>
      </c>
      <c r="IP528" t="s">
        <v>290</v>
      </c>
      <c r="IQ528" t="s">
        <v>284</v>
      </c>
      <c r="IS528" t="s">
        <v>291</v>
      </c>
      <c r="IT528" t="s">
        <v>1788</v>
      </c>
      <c r="IU528" t="s">
        <v>1789</v>
      </c>
      <c r="IV528" t="s">
        <v>434</v>
      </c>
      <c r="IW528" t="s">
        <v>318</v>
      </c>
      <c r="IY528" t="s">
        <v>281</v>
      </c>
    </row>
    <row r="529" spans="1:259" x14ac:dyDescent="0.3">
      <c r="A529" s="14">
        <f>DAY(AVANZA[[#This Row],[FechaSeguimiento]])</f>
        <v>12</v>
      </c>
      <c r="B529" s="14">
        <f>MONTH(AVANZA[[#This Row],[FechaSeguimiento]])</f>
        <v>5</v>
      </c>
      <c r="C529"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529" t="str">
        <f>LOWER(IFERROR(VLOOKUP(AVANZA[[#This Row],[ID_Peticion]],CANCELADAS[#All],2,0),""))</f>
        <v/>
      </c>
      <c r="E529" t="str">
        <f>LOWER(IFERROR(VLOOKUP(AVANZA[[#This Row],[ID_Peticion]],CANCELADAS[#All],3,0),""))</f>
        <v/>
      </c>
      <c r="F529" t="str">
        <f>LOWER(IF(AVANZA[[#This Row],[CEDULA CLIENTE]]&lt;&gt;""," CC: " &amp; COUNTIFS(AVANZA[CEDULA CLIENTE],AVANZA[[#This Row],[CEDULA CLIENTE]]),"")&amp; IF(AVANZA[[#This Row],[Direccion]]&lt;&gt;""," DIR: " &amp; COUNTIFS(AVANZA[Direccion],AVANZA[[#This Row],[Direccion]]),""))</f>
        <v xml:space="preserve"> dir: 1</v>
      </c>
      <c r="G529" t="str">
        <f>IFERROR(VLOOKUP(AVANZA[[#This Row],[Cedula_Vendedor_Atis]],PLANTA[[#All],[CEDULA]:[LINEA]],3,0),"No Cruza")</f>
        <v>Marisol Avella</v>
      </c>
      <c r="H529" t="str">
        <f>IFERROR(VLOOKUP(AVANZA[[#This Row],[Cedula_Vendedor_Atis]],PLANTA[[#All],[CEDULA]:[LINEA]],4,0),"No Cruza")</f>
        <v>Fija</v>
      </c>
      <c r="I529" t="str">
        <f>LOWER(IF(AVANZA[[#This Row],[ATRIBUIBLE]]="",AVANZA[[#This Row],[Variable]],AVANZA[[#This Row],[ATRIBUIBLE]]))</f>
        <v>terminada</v>
      </c>
      <c r="J529" s="14">
        <f>IF(AVANZA[[#This Row],[Variable]]=AVANZA[[#Headers],[TERMINADA]],1,0)</f>
        <v>1</v>
      </c>
      <c r="K529" s="14">
        <f>IF(AVANZA[[#This Row],[Variable]]=AVANZA[[#Headers],[ANULADA]],1,0)</f>
        <v>0</v>
      </c>
      <c r="L529" s="14">
        <f>IF(AVANZA[[#This Row],[Variable]]=AVANZA[[#Headers],[PENDIENTE]],1,0)</f>
        <v>0</v>
      </c>
      <c r="M529" s="14">
        <f>IF(AVANZA[[#This Row],[ESTADO AGENDA]]="AGENDADA",1,0)</f>
        <v>0</v>
      </c>
      <c r="N529" s="14">
        <f>IF(AVANZA[[#This Row],[ESTADO AGENDA]]="PENDIENTE DE AGENDAR",1,0)</f>
        <v>0</v>
      </c>
      <c r="O529" s="14">
        <f>IF(AVANZA[[#This Row],[ESTADO AGENDA]]="SUSPENDIDA",1,0)</f>
        <v>0</v>
      </c>
      <c r="P529" t="str" cm="1">
        <f t="array" ref="P529">_xlfn.XLOOKUP(AVANZA[[#This Row],[Num_Agrupacion_Pet_Atis]],Tabla1[[#All],[Numero_de_actuacion]],Tabla1[[#All],[Estado_de_la_orden]],"",0)</f>
        <v/>
      </c>
      <c r="Q529" s="2" t="str" cm="1">
        <f t="array" ref="Q529">_xlfn.XLOOKUP(AVANZA[[#This Row],[Num_Agrupacion_Pet_Atis]],Tabla1[[#All],[Numero_de_actuacion]],Tabla1[[#All],[Fecha_de_la_cita]],"",0)</f>
        <v/>
      </c>
      <c r="R529" t="str" cm="1">
        <f t="array" ref="R529">_xlfn.XLOOKUP(AVANZA[[#This Row],[Num_Agrupacion_Pet_Atis]],Tabla1[[#All],[Numero_de_actuacion]],Tabla1[[#All],[Franja_horaria_de_la_cita]],"",0)</f>
        <v/>
      </c>
      <c r="S529" s="14" t="str">
        <f>IFERROR(DAY(AVANZA[[#This Row],[FECHA AGENDA]]),"")</f>
        <v/>
      </c>
      <c r="T529" s="14" t="str">
        <f>IFERROR(MONTH(AVANZA[[#This Row],[FECHA AGENDA]]),"")</f>
        <v/>
      </c>
      <c r="U529" t="str" cm="1">
        <f t="array" ref="U529">_xlfn.XLOOKUP(AVANZA[[#This Row],[Num_Agrupacion_Pet_Atis]],Tabla1[[#All],[Numero_de_actuacion]],Tabla1[[#All],[Motivo_de_suspension]],"",0)</f>
        <v/>
      </c>
      <c r="V529" s="2" t="str" cm="1">
        <f t="array" ref="V529">_xlfn.XLOOKUP(AVANZA[[#This Row],[Num_Agrupacion_Pet_Atis]],Tabla1[[#All],[Numero_de_actuacion]],Tabla1[[#All],[No_identificacion_cliente]],"",0)</f>
        <v/>
      </c>
      <c r="W529" s="2" t="str" cm="1">
        <f t="array" ref="W529">_xlfn.XLOOKUP(AVANZA[[#This Row],[Num_Agrupacion_Pet_Atis]],Tabla1[[#All],[Numero_de_actuacion]],Tabla1[[#All],[Movil_de_contacto]],"",0)</f>
        <v/>
      </c>
      <c r="X529" s="14">
        <f>IF(OR(AVANZA[[#This Row],[ESTADO LEG]]="Legalizada grabacion",AVANZA[[#This Row],[ESTADO LEG]]="Legalizada aut"),1,0)</f>
        <v>0</v>
      </c>
      <c r="Y529" s="14">
        <f>IF(OR(AVANZA[[#This Row],[ESTADO LEG]]="pdte legalizar",AVANZA[[#This Row],[ESTADO LEG]]="No cruza"),1,0)</f>
        <v>1</v>
      </c>
      <c r="Z529" t="str" cm="1">
        <f t="array" ref="Z529">IF(AVANZA[[#This Row],[Variable]]="Terminada",LOWER(_xlfn.XLOOKUP(AVANZA[[#This Row],[ID_Peticion]],Tabla6[[#All],[NUM_PETICION]],Tabla6[[#All],[ESTADO_LEG]],"NO CRUZA",0)),AVANZA[[#This Row],[Variable]])</f>
        <v>pdte legalizar</v>
      </c>
      <c r="AA529" cm="1">
        <f t="array" ref="AA529">_xlfn.XLOOKUP(AVANZA[[#This Row],[ID_Peticion]],Tabla6[[#All],[NUM_PETICION]],Tabla6[[#All],[DIF_DIAS]],"",0)</f>
        <v>1</v>
      </c>
      <c r="AB529" s="2" cm="1">
        <f t="array" ref="AB529">IFERROR(_xlfn.XLOOKUP(AVANZA[[#This Row],[ID_Peticion]],Tabla6[[#All],[NUM_PETICION]],Tabla6[[#All],[FEC_LEGAL]],"",0),"")</f>
        <v>0</v>
      </c>
      <c r="AC529" s="14">
        <f ca="1">IF(AVANZA[[#This Row],[FECHA LEG]]&lt;&gt;0,IFERROR(AVANZA[[#This Row],[FECHA LEG]]-AVANZA[[#This Row],[FechaIniEstadoSubPetAtis]],0),TODAY()-AVANZA[[#This Row],[FechaIniEstadoSubPetAtis]])</f>
        <v>5</v>
      </c>
      <c r="AD529" s="35" t="str">
        <f ca="1">IF(AVANZA[[#This Row],[FINAL Vs LG]]&lt;&gt;0,IF(AVANZA[[#This Row],[FINAL Vs LG]]&lt;7.1,"100%",IF(AND(AVANZA[[#This Row],[FINAL Vs LG]]&gt;7.1,AVANZA[[#This Row],[FINAL Vs LG]]&lt;11.1),"50%","0%")),0)</f>
        <v>100%</v>
      </c>
      <c r="AE529" s="14">
        <f ca="1">VLOOKUP(DAY(TODAY()),BACK!F:G,2,0)</f>
        <v>14</v>
      </c>
      <c r="AF529" s="14">
        <f>BACK!$I$2</f>
        <v>24</v>
      </c>
      <c r="AG529" s="14">
        <f>IF(AVANZA[[#This Row],[Oferta_empaquetada_comisiones]]="SI",1,0)</f>
        <v>0</v>
      </c>
      <c r="AH529" s="36">
        <f>IF(AVANZA[[#This Row],[Variable]]="TERMINADA",IFERROR(VLOOKUP(AVANZA[[#This Row],[SUPERVISOR]],Tabla2[#All],4,0),0),)</f>
        <v>3.5</v>
      </c>
      <c r="AI529" s="14">
        <f>IF(AVANZA[[#This Row],[Producto]]="BA",1,0)</f>
        <v>1</v>
      </c>
      <c r="AJ529" s="14">
        <f>IF(AVANZA[[#This Row],[Producto]]="DUO",1,0)</f>
        <v>0</v>
      </c>
      <c r="AK529" s="14">
        <f>IF(AVANZA[[#This Row],[Producto]]="TRIO",1,0)</f>
        <v>0</v>
      </c>
      <c r="AL529" t="s">
        <v>456</v>
      </c>
      <c r="AM529">
        <v>-1</v>
      </c>
      <c r="AN529">
        <v>-1</v>
      </c>
      <c r="AO529" t="s">
        <v>17043</v>
      </c>
      <c r="AP529" s="1">
        <v>46153.735972222225</v>
      </c>
      <c r="AQ529">
        <v>-1</v>
      </c>
      <c r="AR529" t="s">
        <v>17044</v>
      </c>
      <c r="AS529">
        <v>-1</v>
      </c>
      <c r="AT529">
        <v>-1</v>
      </c>
      <c r="AU529">
        <v>-1</v>
      </c>
      <c r="AV529">
        <v>-1</v>
      </c>
      <c r="AW529">
        <v>-1</v>
      </c>
      <c r="AX529" t="s">
        <v>224</v>
      </c>
      <c r="AY529">
        <v>-1</v>
      </c>
      <c r="AZ529">
        <v>2026</v>
      </c>
      <c r="BA529">
        <v>5</v>
      </c>
      <c r="BB529">
        <v>12</v>
      </c>
      <c r="BC529">
        <v>-1</v>
      </c>
      <c r="BD529" t="s">
        <v>225</v>
      </c>
      <c r="BE529">
        <v>-1</v>
      </c>
      <c r="BF529">
        <v>20001626184436</v>
      </c>
      <c r="BG529" t="s">
        <v>226</v>
      </c>
      <c r="BH529" t="s">
        <v>227</v>
      </c>
      <c r="BI529" t="s">
        <v>17045</v>
      </c>
      <c r="BJ529">
        <v>-1</v>
      </c>
      <c r="BK529">
        <v>-1</v>
      </c>
      <c r="BL529">
        <v>-1</v>
      </c>
      <c r="BM529" t="s">
        <v>229</v>
      </c>
      <c r="BN529" t="s">
        <v>230</v>
      </c>
      <c r="BO529" t="s">
        <v>17046</v>
      </c>
      <c r="BP529" t="s">
        <v>232</v>
      </c>
      <c r="BQ529">
        <v>2026</v>
      </c>
      <c r="BR529">
        <v>5</v>
      </c>
      <c r="BS529">
        <v>11</v>
      </c>
      <c r="BT529" s="1">
        <v>46154.706145833334</v>
      </c>
      <c r="BU529" t="s">
        <v>233</v>
      </c>
      <c r="BV529" s="2">
        <v>46154</v>
      </c>
      <c r="BW529" t="s">
        <v>234</v>
      </c>
      <c r="BX529" s="2">
        <v>46153</v>
      </c>
      <c r="BY529" s="2">
        <v>46154</v>
      </c>
      <c r="BZ529" t="s">
        <v>235</v>
      </c>
      <c r="CA529" t="s">
        <v>297</v>
      </c>
      <c r="CB529" t="s">
        <v>297</v>
      </c>
      <c r="CC529" t="s">
        <v>17047</v>
      </c>
      <c r="CD529" t="s">
        <v>4115</v>
      </c>
      <c r="CE529">
        <v>-1</v>
      </c>
      <c r="CF529" t="s">
        <v>300</v>
      </c>
      <c r="CG529" t="s">
        <v>301</v>
      </c>
      <c r="CH529" t="s">
        <v>242</v>
      </c>
      <c r="CI529">
        <v>1018514067</v>
      </c>
      <c r="CJ529" t="s">
        <v>464</v>
      </c>
      <c r="CK529" t="s">
        <v>245</v>
      </c>
      <c r="CL529" t="s">
        <v>409</v>
      </c>
      <c r="CM529" t="s">
        <v>247</v>
      </c>
      <c r="CN529" t="s">
        <v>410</v>
      </c>
      <c r="CT529" t="s">
        <v>386</v>
      </c>
      <c r="CU529" t="s">
        <v>225</v>
      </c>
      <c r="CW529" t="s">
        <v>226</v>
      </c>
      <c r="CX529" t="s">
        <v>227</v>
      </c>
      <c r="DA529" t="s">
        <v>250</v>
      </c>
      <c r="DB529">
        <v>-1</v>
      </c>
      <c r="DF529" t="s">
        <v>251</v>
      </c>
      <c r="DJ529" t="s">
        <v>252</v>
      </c>
      <c r="DK529" t="s">
        <v>253</v>
      </c>
      <c r="DL529" t="s">
        <v>254</v>
      </c>
      <c r="DN529" t="s">
        <v>255</v>
      </c>
      <c r="DR529" t="s">
        <v>465</v>
      </c>
      <c r="DS529" t="s">
        <v>464</v>
      </c>
      <c r="DT529" t="s">
        <v>463</v>
      </c>
      <c r="DV529">
        <v>1</v>
      </c>
      <c r="DW529" t="s">
        <v>283</v>
      </c>
      <c r="ED529" s="2">
        <v>46154</v>
      </c>
      <c r="EE529" t="s">
        <v>343</v>
      </c>
      <c r="EF529">
        <v>5</v>
      </c>
      <c r="EP529" t="s">
        <v>258</v>
      </c>
      <c r="ES529" t="s">
        <v>14214</v>
      </c>
      <c r="FA529" t="s">
        <v>245</v>
      </c>
      <c r="FB529" t="s">
        <v>308</v>
      </c>
      <c r="FD529" t="s">
        <v>308</v>
      </c>
      <c r="FE529" t="s">
        <v>309</v>
      </c>
      <c r="FF529" t="s">
        <v>309</v>
      </c>
      <c r="FK529" t="s">
        <v>263</v>
      </c>
      <c r="FL529" t="s">
        <v>17048</v>
      </c>
      <c r="FN529" t="s">
        <v>410</v>
      </c>
      <c r="FO529" t="s">
        <v>414</v>
      </c>
      <c r="FR529">
        <v>85900</v>
      </c>
      <c r="GB529" t="s">
        <v>266</v>
      </c>
      <c r="GC529" t="s">
        <v>225</v>
      </c>
      <c r="GD529">
        <v>0</v>
      </c>
      <c r="GF529">
        <v>0</v>
      </c>
      <c r="GG529">
        <v>25421</v>
      </c>
      <c r="GI529">
        <v>85900</v>
      </c>
      <c r="GJ529">
        <v>0</v>
      </c>
      <c r="GL529">
        <v>0</v>
      </c>
      <c r="GM529">
        <v>102221</v>
      </c>
      <c r="GS529" t="s">
        <v>267</v>
      </c>
      <c r="GT529" s="2">
        <v>45472</v>
      </c>
      <c r="GU529" t="s">
        <v>268</v>
      </c>
      <c r="GV529" t="s">
        <v>311</v>
      </c>
      <c r="GW529" t="s">
        <v>270</v>
      </c>
      <c r="GX529" t="s">
        <v>271</v>
      </c>
      <c r="GY529" t="s">
        <v>272</v>
      </c>
      <c r="GZ529" t="s">
        <v>273</v>
      </c>
      <c r="HA529" t="s">
        <v>274</v>
      </c>
      <c r="HB529" t="s">
        <v>592</v>
      </c>
      <c r="HC529" t="s">
        <v>592</v>
      </c>
      <c r="HD529" t="s">
        <v>385</v>
      </c>
      <c r="HE529" t="s">
        <v>230</v>
      </c>
      <c r="HF529" t="s">
        <v>17049</v>
      </c>
      <c r="HG529" t="s">
        <v>277</v>
      </c>
      <c r="HR529" t="s">
        <v>278</v>
      </c>
      <c r="HV529">
        <v>85900</v>
      </c>
      <c r="HW529" t="s">
        <v>279</v>
      </c>
      <c r="HX529" t="s">
        <v>280</v>
      </c>
      <c r="HY529">
        <v>103568</v>
      </c>
      <c r="HZ529">
        <v>17668</v>
      </c>
      <c r="IA529" t="s">
        <v>279</v>
      </c>
      <c r="IB529" t="s">
        <v>281</v>
      </c>
      <c r="ID529" t="s">
        <v>282</v>
      </c>
      <c r="IE529" t="s">
        <v>283</v>
      </c>
      <c r="IF529" t="s">
        <v>283</v>
      </c>
      <c r="IG529" t="s">
        <v>283</v>
      </c>
      <c r="IH529" t="s">
        <v>284</v>
      </c>
      <c r="II529" t="s">
        <v>285</v>
      </c>
      <c r="IJ529" t="s">
        <v>286</v>
      </c>
      <c r="IK529" t="s">
        <v>278</v>
      </c>
      <c r="IL529" t="s">
        <v>346</v>
      </c>
      <c r="IM529" t="s">
        <v>288</v>
      </c>
      <c r="IN529" t="s">
        <v>289</v>
      </c>
      <c r="IP529" t="s">
        <v>290</v>
      </c>
      <c r="IQ529" t="s">
        <v>284</v>
      </c>
      <c r="IS529" t="s">
        <v>291</v>
      </c>
      <c r="IY529" t="s">
        <v>281</v>
      </c>
    </row>
    <row r="530" spans="1:259" x14ac:dyDescent="0.3">
      <c r="A530" s="14">
        <f>DAY(AVANZA[[#This Row],[FechaSeguimiento]])</f>
        <v>12</v>
      </c>
      <c r="B530" s="14">
        <f>MONTH(AVANZA[[#This Row],[FechaSeguimiento]])</f>
        <v>5</v>
      </c>
      <c r="C530"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530" t="str">
        <f>LOWER(IFERROR(VLOOKUP(AVANZA[[#This Row],[ID_Peticion]],CANCELADAS[#All],2,0),""))</f>
        <v>qc - cliente desea el producto pero en una fecha posterior</v>
      </c>
      <c r="E530" t="str">
        <f>LOWER(IFERROR(VLOOKUP(AVANZA[[#This Row],[ID_Peticion]],CANCELADAS[#All],3,0),""))</f>
        <v>asesor</v>
      </c>
      <c r="F530" t="str">
        <f>LOWER(IF(AVANZA[[#This Row],[CEDULA CLIENTE]]&lt;&gt;""," CC: " &amp; COUNTIFS(AVANZA[CEDULA CLIENTE],AVANZA[[#This Row],[CEDULA CLIENTE]]),"")&amp; IF(AVANZA[[#This Row],[Direccion]]&lt;&gt;""," DIR: " &amp; COUNTIFS(AVANZA[Direccion],AVANZA[[#This Row],[Direccion]]),""))</f>
        <v xml:space="preserve"> dir: 1</v>
      </c>
      <c r="G530" t="str">
        <f>IFERROR(VLOOKUP(AVANZA[[#This Row],[Cedula_Vendedor_Atis]],PLANTA[[#All],[CEDULA]:[LINEA]],3,0),"No Cruza")</f>
        <v>Marisol Avella</v>
      </c>
      <c r="H530" t="str">
        <f>IFERROR(VLOOKUP(AVANZA[[#This Row],[Cedula_Vendedor_Atis]],PLANTA[[#All],[CEDULA]:[LINEA]],4,0),"No Cruza")</f>
        <v>Fija</v>
      </c>
      <c r="I530" t="str">
        <f>LOWER(IF(AVANZA[[#This Row],[ATRIBUIBLE]]="",AVANZA[[#This Row],[Variable]],AVANZA[[#This Row],[ATRIBUIBLE]]))</f>
        <v>asesor</v>
      </c>
      <c r="J530" s="14">
        <f>IF(AVANZA[[#This Row],[Variable]]=AVANZA[[#Headers],[TERMINADA]],1,0)</f>
        <v>0</v>
      </c>
      <c r="K530" s="14">
        <f>IF(AVANZA[[#This Row],[Variable]]=AVANZA[[#Headers],[ANULADA]],1,0)</f>
        <v>1</v>
      </c>
      <c r="L530" s="14">
        <f>IF(AVANZA[[#This Row],[Variable]]=AVANZA[[#Headers],[PENDIENTE]],1,0)</f>
        <v>0</v>
      </c>
      <c r="M530" s="14">
        <f>IF(AVANZA[[#This Row],[ESTADO AGENDA]]="AGENDADA",1,0)</f>
        <v>0</v>
      </c>
      <c r="N530" s="14">
        <f>IF(AVANZA[[#This Row],[ESTADO AGENDA]]="PENDIENTE DE AGENDAR",1,0)</f>
        <v>0</v>
      </c>
      <c r="O530" s="14">
        <f>IF(AVANZA[[#This Row],[ESTADO AGENDA]]="SUSPENDIDA",1,0)</f>
        <v>0</v>
      </c>
      <c r="P530" t="str" cm="1">
        <f t="array" ref="P530">_xlfn.XLOOKUP(AVANZA[[#This Row],[Num_Agrupacion_Pet_Atis]],Tabla1[[#All],[Numero_de_actuacion]],Tabla1[[#All],[Estado_de_la_orden]],"",0)</f>
        <v/>
      </c>
      <c r="Q530" s="2" t="str" cm="1">
        <f t="array" ref="Q530">_xlfn.XLOOKUP(AVANZA[[#This Row],[Num_Agrupacion_Pet_Atis]],Tabla1[[#All],[Numero_de_actuacion]],Tabla1[[#All],[Fecha_de_la_cita]],"",0)</f>
        <v/>
      </c>
      <c r="R530" t="str" cm="1">
        <f t="array" ref="R530">_xlfn.XLOOKUP(AVANZA[[#This Row],[Num_Agrupacion_Pet_Atis]],Tabla1[[#All],[Numero_de_actuacion]],Tabla1[[#All],[Franja_horaria_de_la_cita]],"",0)</f>
        <v/>
      </c>
      <c r="S530" s="14" t="str">
        <f>IFERROR(DAY(AVANZA[[#This Row],[FECHA AGENDA]]),"")</f>
        <v/>
      </c>
      <c r="T530" s="14" t="str">
        <f>IFERROR(MONTH(AVANZA[[#This Row],[FECHA AGENDA]]),"")</f>
        <v/>
      </c>
      <c r="U530" t="str" cm="1">
        <f t="array" ref="U530">_xlfn.XLOOKUP(AVANZA[[#This Row],[Num_Agrupacion_Pet_Atis]],Tabla1[[#All],[Numero_de_actuacion]],Tabla1[[#All],[Motivo_de_suspension]],"",0)</f>
        <v/>
      </c>
      <c r="V530" s="2" t="str" cm="1">
        <f t="array" ref="V530">_xlfn.XLOOKUP(AVANZA[[#This Row],[Num_Agrupacion_Pet_Atis]],Tabla1[[#All],[Numero_de_actuacion]],Tabla1[[#All],[No_identificacion_cliente]],"",0)</f>
        <v/>
      </c>
      <c r="W530" s="2" t="str" cm="1">
        <f t="array" ref="W530">_xlfn.XLOOKUP(AVANZA[[#This Row],[Num_Agrupacion_Pet_Atis]],Tabla1[[#All],[Numero_de_actuacion]],Tabla1[[#All],[Movil_de_contacto]],"",0)</f>
        <v/>
      </c>
      <c r="X530" s="14">
        <f>IF(OR(AVANZA[[#This Row],[ESTADO LEG]]="Legalizada grabacion",AVANZA[[#This Row],[ESTADO LEG]]="Legalizada aut"),1,0)</f>
        <v>0</v>
      </c>
      <c r="Y530" s="14">
        <f>IF(OR(AVANZA[[#This Row],[ESTADO LEG]]="pdte legalizar",AVANZA[[#This Row],[ESTADO LEG]]="No cruza"),1,0)</f>
        <v>0</v>
      </c>
      <c r="Z530" t="str" cm="1">
        <f t="array" ref="Z530">IF(AVANZA[[#This Row],[Variable]]="Terminada",LOWER(_xlfn.XLOOKUP(AVANZA[[#This Row],[ID_Peticion]],Tabla6[[#All],[NUM_PETICION]],Tabla6[[#All],[ESTADO_LEG]],"NO CRUZA",0)),AVANZA[[#This Row],[Variable]])</f>
        <v>ANULADA</v>
      </c>
      <c r="AA530" t="str" cm="1">
        <f t="array" ref="AA530">_xlfn.XLOOKUP(AVANZA[[#This Row],[ID_Peticion]],Tabla6[[#All],[NUM_PETICION]],Tabla6[[#All],[DIF_DIAS]],"",0)</f>
        <v/>
      </c>
      <c r="AB530" s="2" t="str" cm="1">
        <f t="array" ref="AB530">IFERROR(_xlfn.XLOOKUP(AVANZA[[#This Row],[ID_Peticion]],Tabla6[[#All],[NUM_PETICION]],Tabla6[[#All],[FEC_LEGAL]],"",0),"")</f>
        <v/>
      </c>
      <c r="AC530" s="14">
        <f ca="1">IF(AVANZA[[#This Row],[FECHA LEG]]&lt;&gt;0,IFERROR(AVANZA[[#This Row],[FECHA LEG]]-AVANZA[[#This Row],[FechaIniEstadoSubPetAtis]],0),TODAY()-AVANZA[[#This Row],[FechaIniEstadoSubPetAtis]])</f>
        <v>0</v>
      </c>
      <c r="AD530" s="35">
        <f ca="1">IF(AVANZA[[#This Row],[FINAL Vs LG]]&lt;&gt;0,IF(AVANZA[[#This Row],[FINAL Vs LG]]&lt;7.1,"100%",IF(AND(AVANZA[[#This Row],[FINAL Vs LG]]&gt;7.1,AVANZA[[#This Row],[FINAL Vs LG]]&lt;11.1),"50%","0%")),0)</f>
        <v>0</v>
      </c>
      <c r="AE530" s="14">
        <f ca="1">VLOOKUP(DAY(TODAY()),BACK!F:G,2,0)</f>
        <v>14</v>
      </c>
      <c r="AF530" s="14">
        <f>BACK!$I$2</f>
        <v>24</v>
      </c>
      <c r="AG530" s="14">
        <f>IF(AVANZA[[#This Row],[Oferta_empaquetada_comisiones]]="SI",1,0)</f>
        <v>0</v>
      </c>
      <c r="AH530" s="36">
        <f>IF(AVANZA[[#This Row],[Variable]]="TERMINADA",IFERROR(VLOOKUP(AVANZA[[#This Row],[SUPERVISOR]],Tabla2[#All],4,0),0),)</f>
        <v>0</v>
      </c>
      <c r="AI530" s="14">
        <f>IF(AVANZA[[#This Row],[Producto]]="BA",1,0)</f>
        <v>1</v>
      </c>
      <c r="AJ530" s="14">
        <f>IF(AVANZA[[#This Row],[Producto]]="DUO",1,0)</f>
        <v>0</v>
      </c>
      <c r="AK530" s="14">
        <f>IF(AVANZA[[#This Row],[Producto]]="TRIO",1,0)</f>
        <v>0</v>
      </c>
      <c r="AL530" t="s">
        <v>667</v>
      </c>
      <c r="AM530">
        <v>-1</v>
      </c>
      <c r="AN530">
        <v>-1</v>
      </c>
      <c r="AO530" t="s">
        <v>17050</v>
      </c>
      <c r="AP530" s="1">
        <v>46148.424386574072</v>
      </c>
      <c r="AQ530">
        <v>-1</v>
      </c>
      <c r="AR530" t="s">
        <v>17051</v>
      </c>
      <c r="AS530">
        <v>-1</v>
      </c>
      <c r="AT530">
        <v>-1</v>
      </c>
      <c r="AU530">
        <v>-1</v>
      </c>
      <c r="AV530">
        <v>-1</v>
      </c>
      <c r="AW530">
        <v>-1</v>
      </c>
      <c r="AX530" t="s">
        <v>224</v>
      </c>
      <c r="AY530">
        <v>-1</v>
      </c>
      <c r="AZ530">
        <v>2026</v>
      </c>
      <c r="BA530">
        <v>5</v>
      </c>
      <c r="BB530">
        <v>12</v>
      </c>
      <c r="BC530">
        <v>-1</v>
      </c>
      <c r="BD530" t="s">
        <v>225</v>
      </c>
      <c r="BE530">
        <v>-1</v>
      </c>
      <c r="BF530">
        <v>20001623452446</v>
      </c>
      <c r="BG530" t="s">
        <v>226</v>
      </c>
      <c r="BH530" t="s">
        <v>227</v>
      </c>
      <c r="BI530" t="s">
        <v>17052</v>
      </c>
      <c r="BJ530">
        <v>-1</v>
      </c>
      <c r="BK530">
        <v>-1</v>
      </c>
      <c r="BL530">
        <v>-1</v>
      </c>
      <c r="BM530" t="s">
        <v>573</v>
      </c>
      <c r="BN530" t="s">
        <v>230</v>
      </c>
      <c r="BO530" t="s">
        <v>17053</v>
      </c>
      <c r="BP530" t="s">
        <v>232</v>
      </c>
      <c r="BQ530">
        <v>2026</v>
      </c>
      <c r="BR530">
        <v>5</v>
      </c>
      <c r="BS530">
        <v>6</v>
      </c>
      <c r="BT530" s="1">
        <v>46154.819097222222</v>
      </c>
      <c r="BU530" t="s">
        <v>575</v>
      </c>
      <c r="BV530" s="2">
        <v>46154</v>
      </c>
      <c r="BW530" t="s">
        <v>576</v>
      </c>
      <c r="BX530" s="2">
        <v>46148</v>
      </c>
      <c r="BY530" s="2">
        <v>46154</v>
      </c>
      <c r="BZ530" t="s">
        <v>235</v>
      </c>
      <c r="CA530" t="s">
        <v>3155</v>
      </c>
      <c r="CB530" t="s">
        <v>2857</v>
      </c>
      <c r="CC530" t="s">
        <v>17054</v>
      </c>
      <c r="CD530" t="s">
        <v>17055</v>
      </c>
      <c r="CE530">
        <v>-1</v>
      </c>
      <c r="CF530" t="s">
        <v>3154</v>
      </c>
      <c r="CG530" t="s">
        <v>1931</v>
      </c>
      <c r="CH530" t="s">
        <v>491</v>
      </c>
      <c r="CI530">
        <v>1098100287</v>
      </c>
      <c r="CJ530" t="s">
        <v>675</v>
      </c>
      <c r="CK530" t="s">
        <v>245</v>
      </c>
      <c r="CL530" t="s">
        <v>246</v>
      </c>
      <c r="CM530" t="s">
        <v>247</v>
      </c>
      <c r="CN530" t="s">
        <v>359</v>
      </c>
      <c r="CT530" t="s">
        <v>853</v>
      </c>
      <c r="CU530" t="s">
        <v>225</v>
      </c>
      <c r="CW530" t="s">
        <v>226</v>
      </c>
      <c r="CX530" t="s">
        <v>227</v>
      </c>
      <c r="CY530" t="s">
        <v>1295</v>
      </c>
      <c r="DA530" t="s">
        <v>250</v>
      </c>
      <c r="DB530">
        <v>-1</v>
      </c>
      <c r="DF530" t="s">
        <v>731</v>
      </c>
      <c r="DJ530" t="s">
        <v>252</v>
      </c>
      <c r="DK530" t="s">
        <v>253</v>
      </c>
      <c r="DL530" t="s">
        <v>253</v>
      </c>
      <c r="DN530" t="s">
        <v>255</v>
      </c>
      <c r="DR530" t="s">
        <v>676</v>
      </c>
      <c r="DS530" t="s">
        <v>675</v>
      </c>
      <c r="DT530" t="s">
        <v>674</v>
      </c>
      <c r="DV530">
        <v>1</v>
      </c>
      <c r="DW530" t="s">
        <v>257</v>
      </c>
      <c r="ED530" s="2">
        <v>46154</v>
      </c>
      <c r="EF530">
        <v>20</v>
      </c>
      <c r="EP530" t="s">
        <v>258</v>
      </c>
      <c r="FA530" t="s">
        <v>245</v>
      </c>
      <c r="FB530" t="s">
        <v>14139</v>
      </c>
      <c r="FD530" t="s">
        <v>14139</v>
      </c>
      <c r="FE530" t="s">
        <v>5322</v>
      </c>
      <c r="FF530" t="s">
        <v>5322</v>
      </c>
      <c r="FK530" t="s">
        <v>263</v>
      </c>
      <c r="FN530" t="s">
        <v>359</v>
      </c>
      <c r="FO530" t="s">
        <v>366</v>
      </c>
      <c r="FR530">
        <v>0</v>
      </c>
      <c r="GB530" t="s">
        <v>266</v>
      </c>
      <c r="GM530">
        <v>0</v>
      </c>
      <c r="GS530" t="s">
        <v>267</v>
      </c>
      <c r="GT530" s="2"/>
      <c r="GU530" t="s">
        <v>268</v>
      </c>
      <c r="GV530" t="s">
        <v>269</v>
      </c>
      <c r="GW530" t="s">
        <v>270</v>
      </c>
      <c r="GX530" t="s">
        <v>272</v>
      </c>
      <c r="GY530" t="s">
        <v>272</v>
      </c>
      <c r="GZ530" t="s">
        <v>344</v>
      </c>
      <c r="HE530" t="s">
        <v>230</v>
      </c>
      <c r="HF530" t="s">
        <v>17056</v>
      </c>
      <c r="HR530" t="s">
        <v>278</v>
      </c>
      <c r="HV530">
        <v>85900</v>
      </c>
      <c r="HW530" t="s">
        <v>279</v>
      </c>
      <c r="HY530">
        <v>0</v>
      </c>
      <c r="HZ530">
        <v>0</v>
      </c>
      <c r="IA530" t="s">
        <v>279</v>
      </c>
      <c r="IB530" t="s">
        <v>281</v>
      </c>
      <c r="IC530" t="s">
        <v>17057</v>
      </c>
      <c r="IE530" t="s">
        <v>283</v>
      </c>
      <c r="IF530" t="s">
        <v>283</v>
      </c>
      <c r="IG530" t="s">
        <v>283</v>
      </c>
      <c r="IH530" t="s">
        <v>284</v>
      </c>
      <c r="II530" t="s">
        <v>285</v>
      </c>
      <c r="IJ530" t="s">
        <v>286</v>
      </c>
      <c r="IK530" t="s">
        <v>278</v>
      </c>
      <c r="IL530" t="s">
        <v>371</v>
      </c>
      <c r="IM530" t="s">
        <v>288</v>
      </c>
      <c r="IN530" t="s">
        <v>290</v>
      </c>
      <c r="IP530" t="s">
        <v>1299</v>
      </c>
      <c r="IQ530" t="s">
        <v>284</v>
      </c>
      <c r="IS530" t="s">
        <v>291</v>
      </c>
      <c r="IT530" t="s">
        <v>561</v>
      </c>
      <c r="IY530" t="s">
        <v>281</v>
      </c>
    </row>
    <row r="531" spans="1:259" x14ac:dyDescent="0.3">
      <c r="A531" s="14">
        <f>DAY(AVANZA[[#This Row],[FechaSeguimiento]])</f>
        <v>12</v>
      </c>
      <c r="B531" s="14">
        <f>MONTH(AVANZA[[#This Row],[FechaSeguimiento]])</f>
        <v>5</v>
      </c>
      <c r="C531"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531" t="str">
        <f>LOWER(IFERROR(VLOOKUP(AVANZA[[#This Row],[ID_Peticion]],CANCELADAS[#All],2,0),""))</f>
        <v>qc - pedido duplicado</v>
      </c>
      <c r="E531" t="str">
        <f>LOWER(IFERROR(VLOOKUP(AVANZA[[#This Row],[ID_Peticion]],CANCELADAS[#All],3,0),""))</f>
        <v>asesor</v>
      </c>
      <c r="F531" t="str">
        <f>LOWER(IF(AVANZA[[#This Row],[CEDULA CLIENTE]]&lt;&gt;""," CC: " &amp; COUNTIFS(AVANZA[CEDULA CLIENTE],AVANZA[[#This Row],[CEDULA CLIENTE]]),"")&amp; IF(AVANZA[[#This Row],[Direccion]]&lt;&gt;""," DIR: " &amp; COUNTIFS(AVANZA[Direccion],AVANZA[[#This Row],[Direccion]]),""))</f>
        <v xml:space="preserve"> dir: 1</v>
      </c>
      <c r="G531" t="str">
        <f>IFERROR(VLOOKUP(AVANZA[[#This Row],[Cedula_Vendedor_Atis]],PLANTA[[#All],[CEDULA]:[LINEA]],3,0),"No Cruza")</f>
        <v>Marisol Avella</v>
      </c>
      <c r="H531" t="str">
        <f>IFERROR(VLOOKUP(AVANZA[[#This Row],[Cedula_Vendedor_Atis]],PLANTA[[#All],[CEDULA]:[LINEA]],4,0),"No Cruza")</f>
        <v>Fija</v>
      </c>
      <c r="I531" t="str">
        <f>LOWER(IF(AVANZA[[#This Row],[ATRIBUIBLE]]="",AVANZA[[#This Row],[Variable]],AVANZA[[#This Row],[ATRIBUIBLE]]))</f>
        <v>asesor</v>
      </c>
      <c r="J531" s="14">
        <f>IF(AVANZA[[#This Row],[Variable]]=AVANZA[[#Headers],[TERMINADA]],1,0)</f>
        <v>0</v>
      </c>
      <c r="K531" s="14">
        <f>IF(AVANZA[[#This Row],[Variable]]=AVANZA[[#Headers],[ANULADA]],1,0)</f>
        <v>1</v>
      </c>
      <c r="L531" s="14">
        <f>IF(AVANZA[[#This Row],[Variable]]=AVANZA[[#Headers],[PENDIENTE]],1,0)</f>
        <v>0</v>
      </c>
      <c r="M531" s="14">
        <f>IF(AVANZA[[#This Row],[ESTADO AGENDA]]="AGENDADA",1,0)</f>
        <v>0</v>
      </c>
      <c r="N531" s="14">
        <f>IF(AVANZA[[#This Row],[ESTADO AGENDA]]="PENDIENTE DE AGENDAR",1,0)</f>
        <v>0</v>
      </c>
      <c r="O531" s="14">
        <f>IF(AVANZA[[#This Row],[ESTADO AGENDA]]="SUSPENDIDA",1,0)</f>
        <v>0</v>
      </c>
      <c r="P531" t="str" cm="1">
        <f t="array" ref="P531">_xlfn.XLOOKUP(AVANZA[[#This Row],[Num_Agrupacion_Pet_Atis]],Tabla1[[#All],[Numero_de_actuacion]],Tabla1[[#All],[Estado_de_la_orden]],"",0)</f>
        <v/>
      </c>
      <c r="Q531" s="2" t="str" cm="1">
        <f t="array" ref="Q531">_xlfn.XLOOKUP(AVANZA[[#This Row],[Num_Agrupacion_Pet_Atis]],Tabla1[[#All],[Numero_de_actuacion]],Tabla1[[#All],[Fecha_de_la_cita]],"",0)</f>
        <v/>
      </c>
      <c r="R531" t="str" cm="1">
        <f t="array" ref="R531">_xlfn.XLOOKUP(AVANZA[[#This Row],[Num_Agrupacion_Pet_Atis]],Tabla1[[#All],[Numero_de_actuacion]],Tabla1[[#All],[Franja_horaria_de_la_cita]],"",0)</f>
        <v/>
      </c>
      <c r="S531" s="14" t="str">
        <f>IFERROR(DAY(AVANZA[[#This Row],[FECHA AGENDA]]),"")</f>
        <v/>
      </c>
      <c r="T531" s="14" t="str">
        <f>IFERROR(MONTH(AVANZA[[#This Row],[FECHA AGENDA]]),"")</f>
        <v/>
      </c>
      <c r="U531" t="str" cm="1">
        <f t="array" ref="U531">_xlfn.XLOOKUP(AVANZA[[#This Row],[Num_Agrupacion_Pet_Atis]],Tabla1[[#All],[Numero_de_actuacion]],Tabla1[[#All],[Motivo_de_suspension]],"",0)</f>
        <v/>
      </c>
      <c r="V531" s="2" t="str" cm="1">
        <f t="array" ref="V531">_xlfn.XLOOKUP(AVANZA[[#This Row],[Num_Agrupacion_Pet_Atis]],Tabla1[[#All],[Numero_de_actuacion]],Tabla1[[#All],[No_identificacion_cliente]],"",0)</f>
        <v/>
      </c>
      <c r="W531" s="2" t="str" cm="1">
        <f t="array" ref="W531">_xlfn.XLOOKUP(AVANZA[[#This Row],[Num_Agrupacion_Pet_Atis]],Tabla1[[#All],[Numero_de_actuacion]],Tabla1[[#All],[Movil_de_contacto]],"",0)</f>
        <v/>
      </c>
      <c r="X531" s="14">
        <f>IF(OR(AVANZA[[#This Row],[ESTADO LEG]]="Legalizada grabacion",AVANZA[[#This Row],[ESTADO LEG]]="Legalizada aut"),1,0)</f>
        <v>0</v>
      </c>
      <c r="Y531" s="14">
        <f>IF(OR(AVANZA[[#This Row],[ESTADO LEG]]="pdte legalizar",AVANZA[[#This Row],[ESTADO LEG]]="No cruza"),1,0)</f>
        <v>0</v>
      </c>
      <c r="Z531" t="str" cm="1">
        <f t="array" ref="Z531">IF(AVANZA[[#This Row],[Variable]]="Terminada",LOWER(_xlfn.XLOOKUP(AVANZA[[#This Row],[ID_Peticion]],Tabla6[[#All],[NUM_PETICION]],Tabla6[[#All],[ESTADO_LEG]],"NO CRUZA",0)),AVANZA[[#This Row],[Variable]])</f>
        <v>ANULADA</v>
      </c>
      <c r="AA531" t="str" cm="1">
        <f t="array" ref="AA531">_xlfn.XLOOKUP(AVANZA[[#This Row],[ID_Peticion]],Tabla6[[#All],[NUM_PETICION]],Tabla6[[#All],[DIF_DIAS]],"",0)</f>
        <v/>
      </c>
      <c r="AB531" s="2" t="str" cm="1">
        <f t="array" ref="AB531">IFERROR(_xlfn.XLOOKUP(AVANZA[[#This Row],[ID_Peticion]],Tabla6[[#All],[NUM_PETICION]],Tabla6[[#All],[FEC_LEGAL]],"",0),"")</f>
        <v/>
      </c>
      <c r="AC531" s="14">
        <f ca="1">IF(AVANZA[[#This Row],[FECHA LEG]]&lt;&gt;0,IFERROR(AVANZA[[#This Row],[FECHA LEG]]-AVANZA[[#This Row],[FechaIniEstadoSubPetAtis]],0),TODAY()-AVANZA[[#This Row],[FechaIniEstadoSubPetAtis]])</f>
        <v>0</v>
      </c>
      <c r="AD531" s="35">
        <f ca="1">IF(AVANZA[[#This Row],[FINAL Vs LG]]&lt;&gt;0,IF(AVANZA[[#This Row],[FINAL Vs LG]]&lt;7.1,"100%",IF(AND(AVANZA[[#This Row],[FINAL Vs LG]]&gt;7.1,AVANZA[[#This Row],[FINAL Vs LG]]&lt;11.1),"50%","0%")),0)</f>
        <v>0</v>
      </c>
      <c r="AE531" s="14">
        <f ca="1">VLOOKUP(DAY(TODAY()),BACK!F:G,2,0)</f>
        <v>14</v>
      </c>
      <c r="AF531" s="14">
        <f>BACK!$I$2</f>
        <v>24</v>
      </c>
      <c r="AG531" s="14">
        <f>IF(AVANZA[[#This Row],[Oferta_empaquetada_comisiones]]="SI",1,0)</f>
        <v>0</v>
      </c>
      <c r="AH531" s="36">
        <f>IF(AVANZA[[#This Row],[Variable]]="TERMINADA",IFERROR(VLOOKUP(AVANZA[[#This Row],[SUPERVISOR]],Tabla2[#All],4,0),0),)</f>
        <v>0</v>
      </c>
      <c r="AI531" s="14">
        <f>IF(AVANZA[[#This Row],[Producto]]="BA",1,0)</f>
        <v>1</v>
      </c>
      <c r="AJ531" s="14">
        <f>IF(AVANZA[[#This Row],[Producto]]="DUO",1,0)</f>
        <v>0</v>
      </c>
      <c r="AK531" s="14">
        <f>IF(AVANZA[[#This Row],[Producto]]="TRIO",1,0)</f>
        <v>0</v>
      </c>
      <c r="AL531" t="s">
        <v>870</v>
      </c>
      <c r="AM531">
        <v>-1</v>
      </c>
      <c r="AN531">
        <v>-1</v>
      </c>
      <c r="AO531" t="s">
        <v>17058</v>
      </c>
      <c r="AP531" s="1">
        <v>46152.815000000002</v>
      </c>
      <c r="AQ531">
        <v>-1</v>
      </c>
      <c r="AR531" t="s">
        <v>17059</v>
      </c>
      <c r="AS531">
        <v>-1</v>
      </c>
      <c r="AT531">
        <v>-1</v>
      </c>
      <c r="AU531">
        <v>-1</v>
      </c>
      <c r="AV531">
        <v>-1</v>
      </c>
      <c r="AW531">
        <v>-1</v>
      </c>
      <c r="AX531" t="s">
        <v>224</v>
      </c>
      <c r="AY531">
        <v>-1</v>
      </c>
      <c r="AZ531">
        <v>2026</v>
      </c>
      <c r="BA531">
        <v>5</v>
      </c>
      <c r="BB531">
        <v>12</v>
      </c>
      <c r="BC531">
        <v>-1</v>
      </c>
      <c r="BD531" t="s">
        <v>225</v>
      </c>
      <c r="BE531">
        <v>-1</v>
      </c>
      <c r="BF531">
        <v>20001625012616</v>
      </c>
      <c r="BG531" t="s">
        <v>319</v>
      </c>
      <c r="BH531" t="s">
        <v>320</v>
      </c>
      <c r="BI531" t="s">
        <v>17060</v>
      </c>
      <c r="BJ531">
        <v>-1</v>
      </c>
      <c r="BK531">
        <v>-1</v>
      </c>
      <c r="BL531">
        <v>-1</v>
      </c>
      <c r="BM531" t="s">
        <v>573</v>
      </c>
      <c r="BN531" t="s">
        <v>230</v>
      </c>
      <c r="BO531" t="s">
        <v>17061</v>
      </c>
      <c r="BP531" t="s">
        <v>232</v>
      </c>
      <c r="BQ531">
        <v>2026</v>
      </c>
      <c r="BR531">
        <v>5</v>
      </c>
      <c r="BS531">
        <v>10</v>
      </c>
      <c r="BT531" s="1">
        <v>46154.887129629627</v>
      </c>
      <c r="BU531" t="s">
        <v>575</v>
      </c>
      <c r="BV531" s="2">
        <v>46154</v>
      </c>
      <c r="BW531" t="s">
        <v>576</v>
      </c>
      <c r="BX531" s="2">
        <v>46152</v>
      </c>
      <c r="BY531" s="2">
        <v>46154</v>
      </c>
      <c r="BZ531" t="s">
        <v>235</v>
      </c>
      <c r="CA531" t="s">
        <v>1331</v>
      </c>
      <c r="CB531" t="s">
        <v>546</v>
      </c>
      <c r="CC531" t="s">
        <v>17062</v>
      </c>
      <c r="CD531" t="s">
        <v>3132</v>
      </c>
      <c r="CE531">
        <v>-1</v>
      </c>
      <c r="CF531" t="s">
        <v>1334</v>
      </c>
      <c r="CG531" t="s">
        <v>550</v>
      </c>
      <c r="CH531" t="s">
        <v>242</v>
      </c>
      <c r="CI531">
        <v>1015443152</v>
      </c>
      <c r="CJ531" t="s">
        <v>877</v>
      </c>
      <c r="CK531" t="s">
        <v>245</v>
      </c>
      <c r="CL531" t="s">
        <v>409</v>
      </c>
      <c r="CM531" t="s">
        <v>247</v>
      </c>
      <c r="CN531" t="s">
        <v>410</v>
      </c>
      <c r="CT531" t="s">
        <v>386</v>
      </c>
      <c r="CU531" t="s">
        <v>225</v>
      </c>
      <c r="CW531" t="s">
        <v>319</v>
      </c>
      <c r="CX531" t="s">
        <v>320</v>
      </c>
      <c r="CY531" t="s">
        <v>1870</v>
      </c>
      <c r="DA531" t="s">
        <v>250</v>
      </c>
      <c r="DB531">
        <v>-1</v>
      </c>
      <c r="DF531" t="s">
        <v>731</v>
      </c>
      <c r="DJ531" t="s">
        <v>252</v>
      </c>
      <c r="DK531" t="s">
        <v>253</v>
      </c>
      <c r="DL531" t="s">
        <v>253</v>
      </c>
      <c r="DN531" t="s">
        <v>255</v>
      </c>
      <c r="DR531" t="s">
        <v>878</v>
      </c>
      <c r="DS531" t="s">
        <v>877</v>
      </c>
      <c r="DT531" t="s">
        <v>870</v>
      </c>
      <c r="DV531">
        <v>1</v>
      </c>
      <c r="DW531" t="s">
        <v>554</v>
      </c>
      <c r="ED531" s="2">
        <v>46154</v>
      </c>
      <c r="EF531">
        <v>16</v>
      </c>
      <c r="EP531" t="s">
        <v>258</v>
      </c>
      <c r="FA531" t="s">
        <v>245</v>
      </c>
      <c r="FB531" t="s">
        <v>556</v>
      </c>
      <c r="FD531" t="s">
        <v>556</v>
      </c>
      <c r="FE531" t="s">
        <v>1336</v>
      </c>
      <c r="FF531" t="s">
        <v>1336</v>
      </c>
      <c r="FK531" t="s">
        <v>263</v>
      </c>
      <c r="FN531" t="s">
        <v>410</v>
      </c>
      <c r="FO531" t="s">
        <v>414</v>
      </c>
      <c r="FR531">
        <v>0</v>
      </c>
      <c r="GB531" t="s">
        <v>266</v>
      </c>
      <c r="GM531">
        <v>0</v>
      </c>
      <c r="GS531" t="s">
        <v>267</v>
      </c>
      <c r="GT531" s="2"/>
      <c r="GU531" t="s">
        <v>268</v>
      </c>
      <c r="GV531" t="s">
        <v>335</v>
      </c>
      <c r="GW531" t="s">
        <v>270</v>
      </c>
      <c r="GX531" t="s">
        <v>272</v>
      </c>
      <c r="GY531" t="s">
        <v>272</v>
      </c>
      <c r="GZ531" t="s">
        <v>344</v>
      </c>
      <c r="HE531" t="s">
        <v>230</v>
      </c>
      <c r="HF531" t="s">
        <v>17063</v>
      </c>
      <c r="HR531" t="s">
        <v>278</v>
      </c>
      <c r="HV531">
        <v>94990</v>
      </c>
      <c r="HW531" t="s">
        <v>281</v>
      </c>
      <c r="HY531">
        <v>0</v>
      </c>
      <c r="HZ531">
        <v>0</v>
      </c>
      <c r="IA531" t="s">
        <v>279</v>
      </c>
      <c r="IB531" t="s">
        <v>281</v>
      </c>
      <c r="IC531" t="s">
        <v>17064</v>
      </c>
      <c r="IE531" t="s">
        <v>283</v>
      </c>
      <c r="IF531" t="s">
        <v>283</v>
      </c>
      <c r="IG531" t="s">
        <v>283</v>
      </c>
      <c r="IH531" t="s">
        <v>284</v>
      </c>
      <c r="II531" t="s">
        <v>285</v>
      </c>
      <c r="IJ531" t="s">
        <v>286</v>
      </c>
      <c r="IK531" t="s">
        <v>278</v>
      </c>
      <c r="IL531" t="s">
        <v>346</v>
      </c>
      <c r="IM531" t="s">
        <v>288</v>
      </c>
      <c r="IN531" t="s">
        <v>290</v>
      </c>
      <c r="IP531" t="s">
        <v>1874</v>
      </c>
      <c r="IQ531" t="s">
        <v>284</v>
      </c>
      <c r="IS531" t="s">
        <v>291</v>
      </c>
      <c r="IT531" t="s">
        <v>1775</v>
      </c>
      <c r="IU531" t="s">
        <v>1776</v>
      </c>
      <c r="IV531" t="s">
        <v>1777</v>
      </c>
      <c r="IW531" t="s">
        <v>1778</v>
      </c>
      <c r="IY531" t="s">
        <v>281</v>
      </c>
    </row>
    <row r="532" spans="1:259" x14ac:dyDescent="0.3">
      <c r="A532" s="14">
        <f>DAY(AVANZA[[#This Row],[FechaSeguimiento]])</f>
        <v>12</v>
      </c>
      <c r="B532" s="14">
        <f>MONTH(AVANZA[[#This Row],[FechaSeguimiento]])</f>
        <v>5</v>
      </c>
      <c r="C532"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532" t="str">
        <f>LOWER(IFERROR(VLOOKUP(AVANZA[[#This Row],[ID_Peticion]],CANCELADAS[#All],2,0),""))</f>
        <v/>
      </c>
      <c r="E532" t="str">
        <f>LOWER(IFERROR(VLOOKUP(AVANZA[[#This Row],[ID_Peticion]],CANCELADAS[#All],3,0),""))</f>
        <v/>
      </c>
      <c r="F532" t="str">
        <f>LOWER(IF(AVANZA[[#This Row],[CEDULA CLIENTE]]&lt;&gt;""," CC: " &amp; COUNTIFS(AVANZA[CEDULA CLIENTE],AVANZA[[#This Row],[CEDULA CLIENTE]]),"")&amp; IF(AVANZA[[#This Row],[Direccion]]&lt;&gt;""," DIR: " &amp; COUNTIFS(AVANZA[Direccion],AVANZA[[#This Row],[Direccion]]),""))</f>
        <v xml:space="preserve"> dir: 1</v>
      </c>
      <c r="G532" t="str">
        <f>IFERROR(VLOOKUP(AVANZA[[#This Row],[Cedula_Vendedor_Atis]],PLANTA[[#All],[CEDULA]:[LINEA]],3,0),"No Cruza")</f>
        <v>Marisol Avella</v>
      </c>
      <c r="H532" t="str">
        <f>IFERROR(VLOOKUP(AVANZA[[#This Row],[Cedula_Vendedor_Atis]],PLANTA[[#All],[CEDULA]:[LINEA]],4,0),"No Cruza")</f>
        <v>Fija</v>
      </c>
      <c r="I532" t="str">
        <f>LOWER(IF(AVANZA[[#This Row],[ATRIBUIBLE]]="",AVANZA[[#This Row],[Variable]],AVANZA[[#This Row],[ATRIBUIBLE]]))</f>
        <v>terminada</v>
      </c>
      <c r="J532" s="14">
        <f>IF(AVANZA[[#This Row],[Variable]]=AVANZA[[#Headers],[TERMINADA]],1,0)</f>
        <v>1</v>
      </c>
      <c r="K532" s="14">
        <f>IF(AVANZA[[#This Row],[Variable]]=AVANZA[[#Headers],[ANULADA]],1,0)</f>
        <v>0</v>
      </c>
      <c r="L532" s="14">
        <f>IF(AVANZA[[#This Row],[Variable]]=AVANZA[[#Headers],[PENDIENTE]],1,0)</f>
        <v>0</v>
      </c>
      <c r="M532" s="14">
        <f>IF(AVANZA[[#This Row],[ESTADO AGENDA]]="AGENDADA",1,0)</f>
        <v>0</v>
      </c>
      <c r="N532" s="14">
        <f>IF(AVANZA[[#This Row],[ESTADO AGENDA]]="PENDIENTE DE AGENDAR",1,0)</f>
        <v>0</v>
      </c>
      <c r="O532" s="14">
        <f>IF(AVANZA[[#This Row],[ESTADO AGENDA]]="SUSPENDIDA",1,0)</f>
        <v>0</v>
      </c>
      <c r="P532" t="str" cm="1">
        <f t="array" ref="P532">_xlfn.XLOOKUP(AVANZA[[#This Row],[Num_Agrupacion_Pet_Atis]],Tabla1[[#All],[Numero_de_actuacion]],Tabla1[[#All],[Estado_de_la_orden]],"",0)</f>
        <v/>
      </c>
      <c r="Q532" s="2" t="str" cm="1">
        <f t="array" ref="Q532">_xlfn.XLOOKUP(AVANZA[[#This Row],[Num_Agrupacion_Pet_Atis]],Tabla1[[#All],[Numero_de_actuacion]],Tabla1[[#All],[Fecha_de_la_cita]],"",0)</f>
        <v/>
      </c>
      <c r="R532" t="str" cm="1">
        <f t="array" ref="R532">_xlfn.XLOOKUP(AVANZA[[#This Row],[Num_Agrupacion_Pet_Atis]],Tabla1[[#All],[Numero_de_actuacion]],Tabla1[[#All],[Franja_horaria_de_la_cita]],"",0)</f>
        <v/>
      </c>
      <c r="S532" s="14" t="str">
        <f>IFERROR(DAY(AVANZA[[#This Row],[FECHA AGENDA]]),"")</f>
        <v/>
      </c>
      <c r="T532" s="14" t="str">
        <f>IFERROR(MONTH(AVANZA[[#This Row],[FECHA AGENDA]]),"")</f>
        <v/>
      </c>
      <c r="U532" t="str" cm="1">
        <f t="array" ref="U532">_xlfn.XLOOKUP(AVANZA[[#This Row],[Num_Agrupacion_Pet_Atis]],Tabla1[[#All],[Numero_de_actuacion]],Tabla1[[#All],[Motivo_de_suspension]],"",0)</f>
        <v/>
      </c>
      <c r="V532" s="2" t="str" cm="1">
        <f t="array" ref="V532">_xlfn.XLOOKUP(AVANZA[[#This Row],[Num_Agrupacion_Pet_Atis]],Tabla1[[#All],[Numero_de_actuacion]],Tabla1[[#All],[No_identificacion_cliente]],"",0)</f>
        <v/>
      </c>
      <c r="W532" s="2" t="str" cm="1">
        <f t="array" ref="W532">_xlfn.XLOOKUP(AVANZA[[#This Row],[Num_Agrupacion_Pet_Atis]],Tabla1[[#All],[Numero_de_actuacion]],Tabla1[[#All],[Movil_de_contacto]],"",0)</f>
        <v/>
      </c>
      <c r="X532" s="14">
        <f>IF(OR(AVANZA[[#This Row],[ESTADO LEG]]="Legalizada grabacion",AVANZA[[#This Row],[ESTADO LEG]]="Legalizada aut"),1,0)</f>
        <v>0</v>
      </c>
      <c r="Y532" s="14">
        <f>IF(OR(AVANZA[[#This Row],[ESTADO LEG]]="pdte legalizar",AVANZA[[#This Row],[ESTADO LEG]]="No cruza"),1,0)</f>
        <v>1</v>
      </c>
      <c r="Z532" t="str" cm="1">
        <f t="array" ref="Z532">IF(AVANZA[[#This Row],[Variable]]="Terminada",LOWER(_xlfn.XLOOKUP(AVANZA[[#This Row],[ID_Peticion]],Tabla6[[#All],[NUM_PETICION]],Tabla6[[#All],[ESTADO_LEG]],"NO CRUZA",0)),AVANZA[[#This Row],[Variable]])</f>
        <v>pdte legalizar</v>
      </c>
      <c r="AA532" cm="1">
        <f t="array" ref="AA532">_xlfn.XLOOKUP(AVANZA[[#This Row],[ID_Peticion]],Tabla6[[#All],[NUM_PETICION]],Tabla6[[#All],[DIF_DIAS]],"",0)</f>
        <v>1</v>
      </c>
      <c r="AB532" s="2" cm="1">
        <f t="array" ref="AB532">IFERROR(_xlfn.XLOOKUP(AVANZA[[#This Row],[ID_Peticion]],Tabla6[[#All],[NUM_PETICION]],Tabla6[[#All],[FEC_LEGAL]],"",0),"")</f>
        <v>0</v>
      </c>
      <c r="AC532" s="14">
        <f ca="1">IF(AVANZA[[#This Row],[FECHA LEG]]&lt;&gt;0,IFERROR(AVANZA[[#This Row],[FECHA LEG]]-AVANZA[[#This Row],[FechaIniEstadoSubPetAtis]],0),TODAY()-AVANZA[[#This Row],[FechaIniEstadoSubPetAtis]])</f>
        <v>5</v>
      </c>
      <c r="AD532" s="35" t="str">
        <f ca="1">IF(AVANZA[[#This Row],[FINAL Vs LG]]&lt;&gt;0,IF(AVANZA[[#This Row],[FINAL Vs LG]]&lt;7.1,"100%",IF(AND(AVANZA[[#This Row],[FINAL Vs LG]]&gt;7.1,AVANZA[[#This Row],[FINAL Vs LG]]&lt;11.1),"50%","0%")),0)</f>
        <v>100%</v>
      </c>
      <c r="AE532" s="14">
        <f ca="1">VLOOKUP(DAY(TODAY()),BACK!F:G,2,0)</f>
        <v>14</v>
      </c>
      <c r="AF532" s="14">
        <f>BACK!$I$2</f>
        <v>24</v>
      </c>
      <c r="AG532" s="14">
        <f>IF(AVANZA[[#This Row],[Oferta_empaquetada_comisiones]]="SI",1,0)</f>
        <v>0</v>
      </c>
      <c r="AH532" s="36">
        <f>IF(AVANZA[[#This Row],[Variable]]="TERMINADA",IFERROR(VLOOKUP(AVANZA[[#This Row],[SUPERVISOR]],Tabla2[#All],4,0),0),)</f>
        <v>3.5</v>
      </c>
      <c r="AI532" s="14">
        <f>IF(AVANZA[[#This Row],[Producto]]="BA",1,0)</f>
        <v>1</v>
      </c>
      <c r="AJ532" s="14">
        <f>IF(AVANZA[[#This Row],[Producto]]="DUO",1,0)</f>
        <v>0</v>
      </c>
      <c r="AK532" s="14">
        <f>IF(AVANZA[[#This Row],[Producto]]="TRIO",1,0)</f>
        <v>0</v>
      </c>
      <c r="AL532" t="s">
        <v>515</v>
      </c>
      <c r="AM532">
        <v>-1</v>
      </c>
      <c r="AN532">
        <v>-1</v>
      </c>
      <c r="AO532" t="s">
        <v>17065</v>
      </c>
      <c r="AP532" s="1">
        <v>46151.373726851853</v>
      </c>
      <c r="AQ532">
        <v>-1</v>
      </c>
      <c r="AR532" t="s">
        <v>17066</v>
      </c>
      <c r="AS532">
        <v>-1</v>
      </c>
      <c r="AT532">
        <v>-1</v>
      </c>
      <c r="AU532">
        <v>-1</v>
      </c>
      <c r="AV532">
        <v>-1</v>
      </c>
      <c r="AW532">
        <v>-1</v>
      </c>
      <c r="AX532" t="s">
        <v>224</v>
      </c>
      <c r="AY532">
        <v>-1</v>
      </c>
      <c r="AZ532">
        <v>2026</v>
      </c>
      <c r="BA532">
        <v>5</v>
      </c>
      <c r="BB532">
        <v>12</v>
      </c>
      <c r="BC532">
        <v>-1</v>
      </c>
      <c r="BD532" t="s">
        <v>225</v>
      </c>
      <c r="BE532">
        <v>-1</v>
      </c>
      <c r="BF532">
        <v>20001624682748</v>
      </c>
      <c r="BG532" t="s">
        <v>319</v>
      </c>
      <c r="BH532" t="s">
        <v>320</v>
      </c>
      <c r="BI532" t="s">
        <v>17067</v>
      </c>
      <c r="BJ532">
        <v>-1</v>
      </c>
      <c r="BK532">
        <v>-1</v>
      </c>
      <c r="BL532">
        <v>-1</v>
      </c>
      <c r="BM532" t="s">
        <v>229</v>
      </c>
      <c r="BN532" t="s">
        <v>230</v>
      </c>
      <c r="BO532" t="s">
        <v>17068</v>
      </c>
      <c r="BP532" t="s">
        <v>380</v>
      </c>
      <c r="BQ532">
        <v>2026</v>
      </c>
      <c r="BR532">
        <v>5</v>
      </c>
      <c r="BS532">
        <v>9</v>
      </c>
      <c r="BT532" s="1">
        <v>46154.389050925929</v>
      </c>
      <c r="BU532" t="s">
        <v>233</v>
      </c>
      <c r="BV532" s="2">
        <v>46154</v>
      </c>
      <c r="BW532" t="s">
        <v>234</v>
      </c>
      <c r="BX532" s="2">
        <v>46153</v>
      </c>
      <c r="BY532" s="2">
        <v>46154</v>
      </c>
      <c r="BZ532" t="s">
        <v>235</v>
      </c>
      <c r="CA532" t="s">
        <v>297</v>
      </c>
      <c r="CB532" t="s">
        <v>297</v>
      </c>
      <c r="CC532" t="s">
        <v>17069</v>
      </c>
      <c r="CD532" t="s">
        <v>2842</v>
      </c>
      <c r="CE532">
        <v>-1</v>
      </c>
      <c r="CF532" t="s">
        <v>300</v>
      </c>
      <c r="CG532" t="s">
        <v>301</v>
      </c>
      <c r="CH532" t="s">
        <v>242</v>
      </c>
      <c r="CI532">
        <v>46680282</v>
      </c>
      <c r="CJ532" t="s">
        <v>522</v>
      </c>
      <c r="CK532" t="s">
        <v>245</v>
      </c>
      <c r="CL532" t="s">
        <v>409</v>
      </c>
      <c r="CM532" t="s">
        <v>247</v>
      </c>
      <c r="CN532" t="s">
        <v>410</v>
      </c>
      <c r="CT532" t="s">
        <v>304</v>
      </c>
      <c r="CU532" t="s">
        <v>225</v>
      </c>
      <c r="CW532" t="s">
        <v>319</v>
      </c>
      <c r="CX532" t="s">
        <v>320</v>
      </c>
      <c r="DA532" t="s">
        <v>250</v>
      </c>
      <c r="DB532">
        <v>-1</v>
      </c>
      <c r="DF532" t="s">
        <v>251</v>
      </c>
      <c r="DJ532" t="s">
        <v>252</v>
      </c>
      <c r="DK532" t="s">
        <v>253</v>
      </c>
      <c r="DL532" t="s">
        <v>254</v>
      </c>
      <c r="DN532" t="s">
        <v>255</v>
      </c>
      <c r="DR532" t="s">
        <v>523</v>
      </c>
      <c r="DS532" t="s">
        <v>522</v>
      </c>
      <c r="DT532" t="s">
        <v>515</v>
      </c>
      <c r="DV532">
        <v>1</v>
      </c>
      <c r="DW532" t="s">
        <v>283</v>
      </c>
      <c r="ED532" s="2">
        <v>46154</v>
      </c>
      <c r="EE532" t="s">
        <v>343</v>
      </c>
      <c r="EF532">
        <v>16</v>
      </c>
      <c r="EP532" t="s">
        <v>258</v>
      </c>
      <c r="ES532" t="s">
        <v>14214</v>
      </c>
      <c r="FA532" t="s">
        <v>245</v>
      </c>
      <c r="FB532" t="s">
        <v>308</v>
      </c>
      <c r="FD532" t="s">
        <v>308</v>
      </c>
      <c r="FE532" t="s">
        <v>309</v>
      </c>
      <c r="FF532" t="s">
        <v>309</v>
      </c>
      <c r="FK532" t="s">
        <v>263</v>
      </c>
      <c r="FL532" t="s">
        <v>17070</v>
      </c>
      <c r="FN532" t="s">
        <v>410</v>
      </c>
      <c r="FO532" t="s">
        <v>414</v>
      </c>
      <c r="FR532">
        <v>94990</v>
      </c>
      <c r="GB532" t="s">
        <v>266</v>
      </c>
      <c r="GC532" t="s">
        <v>225</v>
      </c>
      <c r="GD532">
        <v>0</v>
      </c>
      <c r="GF532">
        <v>0</v>
      </c>
      <c r="GG532">
        <v>25423</v>
      </c>
      <c r="GI532">
        <v>94990</v>
      </c>
      <c r="GJ532">
        <v>0</v>
      </c>
      <c r="GL532">
        <v>0</v>
      </c>
      <c r="GM532">
        <v>113038</v>
      </c>
      <c r="GS532" t="s">
        <v>267</v>
      </c>
      <c r="GT532" s="2">
        <v>44620</v>
      </c>
      <c r="GU532" t="s">
        <v>268</v>
      </c>
      <c r="GV532" t="s">
        <v>269</v>
      </c>
      <c r="GW532" t="s">
        <v>394</v>
      </c>
      <c r="GZ532" t="s">
        <v>395</v>
      </c>
      <c r="HA532" t="s">
        <v>274</v>
      </c>
      <c r="HB532" t="s">
        <v>592</v>
      </c>
      <c r="HC532" t="s">
        <v>592</v>
      </c>
      <c r="HD532" t="s">
        <v>385</v>
      </c>
      <c r="HE532" t="s">
        <v>230</v>
      </c>
      <c r="HF532" t="s">
        <v>17071</v>
      </c>
      <c r="HR532" t="s">
        <v>278</v>
      </c>
      <c r="HV532">
        <v>94990</v>
      </c>
      <c r="HW532" t="s">
        <v>281</v>
      </c>
      <c r="HY532">
        <v>0</v>
      </c>
      <c r="HZ532">
        <v>0</v>
      </c>
      <c r="IA532" t="s">
        <v>281</v>
      </c>
      <c r="IB532" t="s">
        <v>281</v>
      </c>
      <c r="IE532" t="s">
        <v>283</v>
      </c>
      <c r="IF532" t="s">
        <v>283</v>
      </c>
      <c r="IG532" t="s">
        <v>283</v>
      </c>
      <c r="IH532" t="s">
        <v>284</v>
      </c>
      <c r="II532" t="s">
        <v>285</v>
      </c>
      <c r="IJ532" t="s">
        <v>286</v>
      </c>
      <c r="IK532" t="s">
        <v>278</v>
      </c>
      <c r="IL532" t="s">
        <v>346</v>
      </c>
      <c r="IM532" t="s">
        <v>288</v>
      </c>
      <c r="IN532" t="s">
        <v>289</v>
      </c>
      <c r="IP532" t="s">
        <v>290</v>
      </c>
      <c r="IQ532" t="s">
        <v>284</v>
      </c>
      <c r="IS532" t="s">
        <v>291</v>
      </c>
      <c r="IT532" t="s">
        <v>372</v>
      </c>
      <c r="IU532" t="s">
        <v>373</v>
      </c>
      <c r="IV532" t="s">
        <v>373</v>
      </c>
      <c r="IW532" t="s">
        <v>373</v>
      </c>
      <c r="IY532" t="s">
        <v>281</v>
      </c>
    </row>
    <row r="533" spans="1:259" x14ac:dyDescent="0.3">
      <c r="A533" s="14">
        <f>DAY(AVANZA[[#This Row],[FechaSeguimiento]])</f>
        <v>12</v>
      </c>
      <c r="B533" s="14">
        <f>MONTH(AVANZA[[#This Row],[FechaSeguimiento]])</f>
        <v>5</v>
      </c>
      <c r="C533"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533" t="str">
        <f>LOWER(IFERROR(VLOOKUP(AVANZA[[#This Row],[ID_Peticion]],CANCELADAS[#All],2,0),""))</f>
        <v/>
      </c>
      <c r="E533" t="str">
        <f>LOWER(IFERROR(VLOOKUP(AVANZA[[#This Row],[ID_Peticion]],CANCELADAS[#All],3,0),""))</f>
        <v/>
      </c>
      <c r="F533" t="str">
        <f>LOWER(IF(AVANZA[[#This Row],[CEDULA CLIENTE]]&lt;&gt;""," CC: " &amp; COUNTIFS(AVANZA[CEDULA CLIENTE],AVANZA[[#This Row],[CEDULA CLIENTE]]),"")&amp; IF(AVANZA[[#This Row],[Direccion]]&lt;&gt;""," DIR: " &amp; COUNTIFS(AVANZA[Direccion],AVANZA[[#This Row],[Direccion]]),""))</f>
        <v xml:space="preserve"> dir: 1</v>
      </c>
      <c r="G533" t="str">
        <f>IFERROR(VLOOKUP(AVANZA[[#This Row],[Cedula_Vendedor_Atis]],PLANTA[[#All],[CEDULA]:[LINEA]],3,0),"No Cruza")</f>
        <v>Marisol Avella</v>
      </c>
      <c r="H533" t="str">
        <f>IFERROR(VLOOKUP(AVANZA[[#This Row],[Cedula_Vendedor_Atis]],PLANTA[[#All],[CEDULA]:[LINEA]],4,0),"No Cruza")</f>
        <v>Fija</v>
      </c>
      <c r="I533" t="str">
        <f>LOWER(IF(AVANZA[[#This Row],[ATRIBUIBLE]]="",AVANZA[[#This Row],[Variable]],AVANZA[[#This Row],[ATRIBUIBLE]]))</f>
        <v>terminada</v>
      </c>
      <c r="J533" s="14">
        <f>IF(AVANZA[[#This Row],[Variable]]=AVANZA[[#Headers],[TERMINADA]],1,0)</f>
        <v>1</v>
      </c>
      <c r="K533" s="14">
        <f>IF(AVANZA[[#This Row],[Variable]]=AVANZA[[#Headers],[ANULADA]],1,0)</f>
        <v>0</v>
      </c>
      <c r="L533" s="14">
        <f>IF(AVANZA[[#This Row],[Variable]]=AVANZA[[#Headers],[PENDIENTE]],1,0)</f>
        <v>0</v>
      </c>
      <c r="M533" s="14">
        <f>IF(AVANZA[[#This Row],[ESTADO AGENDA]]="AGENDADA",1,0)</f>
        <v>0</v>
      </c>
      <c r="N533" s="14">
        <f>IF(AVANZA[[#This Row],[ESTADO AGENDA]]="PENDIENTE DE AGENDAR",1,0)</f>
        <v>0</v>
      </c>
      <c r="O533" s="14">
        <f>IF(AVANZA[[#This Row],[ESTADO AGENDA]]="SUSPENDIDA",1,0)</f>
        <v>0</v>
      </c>
      <c r="P533" t="str" cm="1">
        <f t="array" ref="P533">_xlfn.XLOOKUP(AVANZA[[#This Row],[Num_Agrupacion_Pet_Atis]],Tabla1[[#All],[Numero_de_actuacion]],Tabla1[[#All],[Estado_de_la_orden]],"",0)</f>
        <v/>
      </c>
      <c r="Q533" s="2" t="str" cm="1">
        <f t="array" ref="Q533">_xlfn.XLOOKUP(AVANZA[[#This Row],[Num_Agrupacion_Pet_Atis]],Tabla1[[#All],[Numero_de_actuacion]],Tabla1[[#All],[Fecha_de_la_cita]],"",0)</f>
        <v/>
      </c>
      <c r="R533" t="str" cm="1">
        <f t="array" ref="R533">_xlfn.XLOOKUP(AVANZA[[#This Row],[Num_Agrupacion_Pet_Atis]],Tabla1[[#All],[Numero_de_actuacion]],Tabla1[[#All],[Franja_horaria_de_la_cita]],"",0)</f>
        <v/>
      </c>
      <c r="S533" s="14" t="str">
        <f>IFERROR(DAY(AVANZA[[#This Row],[FECHA AGENDA]]),"")</f>
        <v/>
      </c>
      <c r="T533" s="14" t="str">
        <f>IFERROR(MONTH(AVANZA[[#This Row],[FECHA AGENDA]]),"")</f>
        <v/>
      </c>
      <c r="U533" t="str" cm="1">
        <f t="array" ref="U533">_xlfn.XLOOKUP(AVANZA[[#This Row],[Num_Agrupacion_Pet_Atis]],Tabla1[[#All],[Numero_de_actuacion]],Tabla1[[#All],[Motivo_de_suspension]],"",0)</f>
        <v/>
      </c>
      <c r="V533" s="2" t="str" cm="1">
        <f t="array" ref="V533">_xlfn.XLOOKUP(AVANZA[[#This Row],[Num_Agrupacion_Pet_Atis]],Tabla1[[#All],[Numero_de_actuacion]],Tabla1[[#All],[No_identificacion_cliente]],"",0)</f>
        <v/>
      </c>
      <c r="W533" s="2" t="str" cm="1">
        <f t="array" ref="W533">_xlfn.XLOOKUP(AVANZA[[#This Row],[Num_Agrupacion_Pet_Atis]],Tabla1[[#All],[Numero_de_actuacion]],Tabla1[[#All],[Movil_de_contacto]],"",0)</f>
        <v/>
      </c>
      <c r="X533" s="14">
        <f>IF(OR(AVANZA[[#This Row],[ESTADO LEG]]="Legalizada grabacion",AVANZA[[#This Row],[ESTADO LEG]]="Legalizada aut"),1,0)</f>
        <v>0</v>
      </c>
      <c r="Y533" s="14">
        <f>IF(OR(AVANZA[[#This Row],[ESTADO LEG]]="pdte legalizar",AVANZA[[#This Row],[ESTADO LEG]]="No cruza"),1,0)</f>
        <v>1</v>
      </c>
      <c r="Z533" t="str" cm="1">
        <f t="array" ref="Z533">IF(AVANZA[[#This Row],[Variable]]="Terminada",LOWER(_xlfn.XLOOKUP(AVANZA[[#This Row],[ID_Peticion]],Tabla6[[#All],[NUM_PETICION]],Tabla6[[#All],[ESTADO_LEG]],"NO CRUZA",0)),AVANZA[[#This Row],[Variable]])</f>
        <v>pdte legalizar</v>
      </c>
      <c r="AA533" cm="1">
        <f t="array" ref="AA533">_xlfn.XLOOKUP(AVANZA[[#This Row],[ID_Peticion]],Tabla6[[#All],[NUM_PETICION]],Tabla6[[#All],[DIF_DIAS]],"",0)</f>
        <v>1</v>
      </c>
      <c r="AB533" s="2" cm="1">
        <f t="array" ref="AB533">IFERROR(_xlfn.XLOOKUP(AVANZA[[#This Row],[ID_Peticion]],Tabla6[[#All],[NUM_PETICION]],Tabla6[[#All],[FEC_LEGAL]],"",0),"")</f>
        <v>0</v>
      </c>
      <c r="AC533" s="14">
        <f ca="1">IF(AVANZA[[#This Row],[FECHA LEG]]&lt;&gt;0,IFERROR(AVANZA[[#This Row],[FECHA LEG]]-AVANZA[[#This Row],[FechaIniEstadoSubPetAtis]],0),TODAY()-AVANZA[[#This Row],[FechaIniEstadoSubPetAtis]])</f>
        <v>5</v>
      </c>
      <c r="AD533" s="35" t="str">
        <f ca="1">IF(AVANZA[[#This Row],[FINAL Vs LG]]&lt;&gt;0,IF(AVANZA[[#This Row],[FINAL Vs LG]]&lt;7.1,"100%",IF(AND(AVANZA[[#This Row],[FINAL Vs LG]]&gt;7.1,AVANZA[[#This Row],[FINAL Vs LG]]&lt;11.1),"50%","0%")),0)</f>
        <v>100%</v>
      </c>
      <c r="AE533" s="14">
        <f ca="1">VLOOKUP(DAY(TODAY()),BACK!F:G,2,0)</f>
        <v>14</v>
      </c>
      <c r="AF533" s="14">
        <f>BACK!$I$2</f>
        <v>24</v>
      </c>
      <c r="AG533" s="14">
        <f>IF(AVANZA[[#This Row],[Oferta_empaquetada_comisiones]]="SI",1,0)</f>
        <v>0</v>
      </c>
      <c r="AH533" s="36">
        <f>IF(AVANZA[[#This Row],[Variable]]="TERMINADA",IFERROR(VLOOKUP(AVANZA[[#This Row],[SUPERVISOR]],Tabla2[#All],4,0),0),)</f>
        <v>3.5</v>
      </c>
      <c r="AI533" s="14">
        <f>IF(AVANZA[[#This Row],[Producto]]="BA",1,0)</f>
        <v>1</v>
      </c>
      <c r="AJ533" s="14">
        <f>IF(AVANZA[[#This Row],[Producto]]="DUO",1,0)</f>
        <v>0</v>
      </c>
      <c r="AK533" s="14">
        <f>IF(AVANZA[[#This Row],[Producto]]="TRIO",1,0)</f>
        <v>0</v>
      </c>
      <c r="AL533" t="s">
        <v>221</v>
      </c>
      <c r="AM533">
        <v>-1</v>
      </c>
      <c r="AN533">
        <v>-1</v>
      </c>
      <c r="AO533" t="s">
        <v>17072</v>
      </c>
      <c r="AP533" s="1">
        <v>46153.481921296298</v>
      </c>
      <c r="AQ533">
        <v>-1</v>
      </c>
      <c r="AR533" t="s">
        <v>17073</v>
      </c>
      <c r="AS533">
        <v>-1</v>
      </c>
      <c r="AT533">
        <v>-1</v>
      </c>
      <c r="AU533">
        <v>-1</v>
      </c>
      <c r="AV533">
        <v>-1</v>
      </c>
      <c r="AW533">
        <v>-1</v>
      </c>
      <c r="AX533" t="s">
        <v>224</v>
      </c>
      <c r="AY533">
        <v>-1</v>
      </c>
      <c r="AZ533">
        <v>2026</v>
      </c>
      <c r="BA533">
        <v>5</v>
      </c>
      <c r="BB533">
        <v>12</v>
      </c>
      <c r="BC533">
        <v>-1</v>
      </c>
      <c r="BD533" t="s">
        <v>225</v>
      </c>
      <c r="BE533">
        <v>-1</v>
      </c>
      <c r="BF533">
        <v>20001625870888</v>
      </c>
      <c r="BG533" t="s">
        <v>226</v>
      </c>
      <c r="BH533" t="s">
        <v>227</v>
      </c>
      <c r="BI533" t="s">
        <v>17074</v>
      </c>
      <c r="BJ533">
        <v>-1</v>
      </c>
      <c r="BK533">
        <v>-1</v>
      </c>
      <c r="BL533">
        <v>-1</v>
      </c>
      <c r="BM533" t="s">
        <v>229</v>
      </c>
      <c r="BN533" t="s">
        <v>230</v>
      </c>
      <c r="BO533" t="s">
        <v>17075</v>
      </c>
      <c r="BP533" t="s">
        <v>232</v>
      </c>
      <c r="BQ533">
        <v>2026</v>
      </c>
      <c r="BR533">
        <v>5</v>
      </c>
      <c r="BS533">
        <v>11</v>
      </c>
      <c r="BT533" s="1">
        <v>46154.495393518519</v>
      </c>
      <c r="BU533" t="s">
        <v>233</v>
      </c>
      <c r="BV533" s="2">
        <v>46154</v>
      </c>
      <c r="BW533" t="s">
        <v>234</v>
      </c>
      <c r="BX533" s="2">
        <v>46153</v>
      </c>
      <c r="BY533" s="2">
        <v>46154</v>
      </c>
      <c r="BZ533" t="s">
        <v>235</v>
      </c>
      <c r="CA533" t="s">
        <v>3108</v>
      </c>
      <c r="CB533" t="s">
        <v>546</v>
      </c>
      <c r="CC533" t="s">
        <v>17076</v>
      </c>
      <c r="CD533" t="s">
        <v>8894</v>
      </c>
      <c r="CE533">
        <v>-1</v>
      </c>
      <c r="CF533" t="s">
        <v>3107</v>
      </c>
      <c r="CG533" t="s">
        <v>550</v>
      </c>
      <c r="CH533" t="s">
        <v>242</v>
      </c>
      <c r="CI533">
        <v>73211780</v>
      </c>
      <c r="CJ533" t="s">
        <v>244</v>
      </c>
      <c r="CK533" t="s">
        <v>245</v>
      </c>
      <c r="CL533" t="s">
        <v>246</v>
      </c>
      <c r="CM533" t="s">
        <v>247</v>
      </c>
      <c r="CN533" t="s">
        <v>248</v>
      </c>
      <c r="CT533" t="s">
        <v>304</v>
      </c>
      <c r="CU533" t="s">
        <v>225</v>
      </c>
      <c r="CW533" t="s">
        <v>226</v>
      </c>
      <c r="CX533" t="s">
        <v>227</v>
      </c>
      <c r="DA533" t="s">
        <v>250</v>
      </c>
      <c r="DB533">
        <v>-1</v>
      </c>
      <c r="DF533" t="s">
        <v>251</v>
      </c>
      <c r="DJ533" t="s">
        <v>252</v>
      </c>
      <c r="DK533" t="s">
        <v>253</v>
      </c>
      <c r="DL533" t="s">
        <v>254</v>
      </c>
      <c r="DN533" t="s">
        <v>255</v>
      </c>
      <c r="DR533" t="s">
        <v>256</v>
      </c>
      <c r="DS533" t="s">
        <v>244</v>
      </c>
      <c r="DT533" t="s">
        <v>243</v>
      </c>
      <c r="DV533">
        <v>1</v>
      </c>
      <c r="DW533" t="s">
        <v>554</v>
      </c>
      <c r="ED533" s="2">
        <v>46154</v>
      </c>
      <c r="EF533">
        <v>26</v>
      </c>
      <c r="EP533" t="s">
        <v>258</v>
      </c>
      <c r="ES533" t="s">
        <v>14582</v>
      </c>
      <c r="FA533" t="s">
        <v>245</v>
      </c>
      <c r="FB533" t="s">
        <v>556</v>
      </c>
      <c r="FD533" t="s">
        <v>556</v>
      </c>
      <c r="FE533" t="s">
        <v>4847</v>
      </c>
      <c r="FF533" t="s">
        <v>4847</v>
      </c>
      <c r="FK533" t="s">
        <v>263</v>
      </c>
      <c r="FL533" t="s">
        <v>17077</v>
      </c>
      <c r="FN533" t="s">
        <v>248</v>
      </c>
      <c r="FO533" t="s">
        <v>265</v>
      </c>
      <c r="FR533">
        <v>85900</v>
      </c>
      <c r="GB533" t="s">
        <v>266</v>
      </c>
      <c r="GC533" t="s">
        <v>225</v>
      </c>
      <c r="GD533">
        <v>0</v>
      </c>
      <c r="GF533">
        <v>0</v>
      </c>
      <c r="GG533">
        <v>25421</v>
      </c>
      <c r="GI533">
        <v>85900</v>
      </c>
      <c r="GJ533">
        <v>0</v>
      </c>
      <c r="GL533">
        <v>0</v>
      </c>
      <c r="GM533">
        <v>102221</v>
      </c>
      <c r="GS533" t="s">
        <v>267</v>
      </c>
      <c r="GT533" s="2">
        <v>44926</v>
      </c>
      <c r="GU533" t="s">
        <v>268</v>
      </c>
      <c r="GW533" t="s">
        <v>270</v>
      </c>
      <c r="GX533" t="s">
        <v>271</v>
      </c>
      <c r="GY533" t="s">
        <v>272</v>
      </c>
      <c r="GZ533" t="s">
        <v>273</v>
      </c>
      <c r="HA533" t="s">
        <v>274</v>
      </c>
      <c r="HB533" t="s">
        <v>14296</v>
      </c>
      <c r="HC533" t="s">
        <v>3108</v>
      </c>
      <c r="HD533" t="s">
        <v>554</v>
      </c>
      <c r="HE533" t="s">
        <v>230</v>
      </c>
      <c r="HF533" t="s">
        <v>17078</v>
      </c>
      <c r="HG533" t="s">
        <v>277</v>
      </c>
      <c r="HR533" t="s">
        <v>278</v>
      </c>
      <c r="HV533">
        <v>85900</v>
      </c>
      <c r="HW533" t="s">
        <v>279</v>
      </c>
      <c r="HX533" t="s">
        <v>280</v>
      </c>
      <c r="HY533">
        <v>103568</v>
      </c>
      <c r="HZ533">
        <v>17668</v>
      </c>
      <c r="IA533" t="s">
        <v>279</v>
      </c>
      <c r="IB533" t="s">
        <v>281</v>
      </c>
      <c r="ID533" t="s">
        <v>282</v>
      </c>
      <c r="IE533" t="s">
        <v>283</v>
      </c>
      <c r="IF533" t="s">
        <v>283</v>
      </c>
      <c r="IG533" t="s">
        <v>283</v>
      </c>
      <c r="IH533" t="s">
        <v>284</v>
      </c>
      <c r="II533" t="s">
        <v>285</v>
      </c>
      <c r="IJ533" t="s">
        <v>286</v>
      </c>
      <c r="IK533" t="s">
        <v>278</v>
      </c>
      <c r="IL533" t="s">
        <v>287</v>
      </c>
      <c r="IM533" t="s">
        <v>288</v>
      </c>
      <c r="IN533" t="s">
        <v>289</v>
      </c>
      <c r="IP533" t="s">
        <v>290</v>
      </c>
      <c r="IQ533" t="s">
        <v>284</v>
      </c>
      <c r="IS533" t="s">
        <v>291</v>
      </c>
      <c r="IT533" t="s">
        <v>561</v>
      </c>
      <c r="IY533" t="s">
        <v>281</v>
      </c>
    </row>
    <row r="534" spans="1:259" x14ac:dyDescent="0.3">
      <c r="A534" s="14">
        <f>DAY(AVANZA[[#This Row],[FechaSeguimiento]])</f>
        <v>12</v>
      </c>
      <c r="B534" s="14">
        <f>MONTH(AVANZA[[#This Row],[FechaSeguimiento]])</f>
        <v>5</v>
      </c>
      <c r="C534"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534" t="str">
        <f>LOWER(IFERROR(VLOOKUP(AVANZA[[#This Row],[ID_Peticion]],CANCELADAS[#All],2,0),""))</f>
        <v/>
      </c>
      <c r="E534" t="str">
        <f>LOWER(IFERROR(VLOOKUP(AVANZA[[#This Row],[ID_Peticion]],CANCELADAS[#All],3,0),""))</f>
        <v/>
      </c>
      <c r="F534" t="str">
        <f>LOWER(IF(AVANZA[[#This Row],[CEDULA CLIENTE]]&lt;&gt;""," CC: " &amp; COUNTIFS(AVANZA[CEDULA CLIENTE],AVANZA[[#This Row],[CEDULA CLIENTE]]),"")&amp; IF(AVANZA[[#This Row],[Direccion]]&lt;&gt;""," DIR: " &amp; COUNTIFS(AVANZA[Direccion],AVANZA[[#This Row],[Direccion]]),""))</f>
        <v xml:space="preserve"> dir: 1</v>
      </c>
      <c r="G534" t="str">
        <f>IFERROR(VLOOKUP(AVANZA[[#This Row],[Cedula_Vendedor_Atis]],PLANTA[[#All],[CEDULA]:[LINEA]],3,0),"No Cruza")</f>
        <v>Marisol Avella</v>
      </c>
      <c r="H534" t="str">
        <f>IFERROR(VLOOKUP(AVANZA[[#This Row],[Cedula_Vendedor_Atis]],PLANTA[[#All],[CEDULA]:[LINEA]],4,0),"No Cruza")</f>
        <v>Fija</v>
      </c>
      <c r="I534" t="str">
        <f>LOWER(IF(AVANZA[[#This Row],[ATRIBUIBLE]]="",AVANZA[[#This Row],[Variable]],AVANZA[[#This Row],[ATRIBUIBLE]]))</f>
        <v>terminada</v>
      </c>
      <c r="J534" s="14">
        <f>IF(AVANZA[[#This Row],[Variable]]=AVANZA[[#Headers],[TERMINADA]],1,0)</f>
        <v>1</v>
      </c>
      <c r="K534" s="14">
        <f>IF(AVANZA[[#This Row],[Variable]]=AVANZA[[#Headers],[ANULADA]],1,0)</f>
        <v>0</v>
      </c>
      <c r="L534" s="14">
        <f>IF(AVANZA[[#This Row],[Variable]]=AVANZA[[#Headers],[PENDIENTE]],1,0)</f>
        <v>0</v>
      </c>
      <c r="M534" s="14">
        <f>IF(AVANZA[[#This Row],[ESTADO AGENDA]]="AGENDADA",1,0)</f>
        <v>0</v>
      </c>
      <c r="N534" s="14">
        <f>IF(AVANZA[[#This Row],[ESTADO AGENDA]]="PENDIENTE DE AGENDAR",1,0)</f>
        <v>0</v>
      </c>
      <c r="O534" s="14">
        <f>IF(AVANZA[[#This Row],[ESTADO AGENDA]]="SUSPENDIDA",1,0)</f>
        <v>0</v>
      </c>
      <c r="P534" t="str" cm="1">
        <f t="array" ref="P534">_xlfn.XLOOKUP(AVANZA[[#This Row],[Num_Agrupacion_Pet_Atis]],Tabla1[[#All],[Numero_de_actuacion]],Tabla1[[#All],[Estado_de_la_orden]],"",0)</f>
        <v/>
      </c>
      <c r="Q534" s="2" t="str" cm="1">
        <f t="array" ref="Q534">_xlfn.XLOOKUP(AVANZA[[#This Row],[Num_Agrupacion_Pet_Atis]],Tabla1[[#All],[Numero_de_actuacion]],Tabla1[[#All],[Fecha_de_la_cita]],"",0)</f>
        <v/>
      </c>
      <c r="R534" t="str" cm="1">
        <f t="array" ref="R534">_xlfn.XLOOKUP(AVANZA[[#This Row],[Num_Agrupacion_Pet_Atis]],Tabla1[[#All],[Numero_de_actuacion]],Tabla1[[#All],[Franja_horaria_de_la_cita]],"",0)</f>
        <v/>
      </c>
      <c r="S534" s="14" t="str">
        <f>IFERROR(DAY(AVANZA[[#This Row],[FECHA AGENDA]]),"")</f>
        <v/>
      </c>
      <c r="T534" s="14" t="str">
        <f>IFERROR(MONTH(AVANZA[[#This Row],[FECHA AGENDA]]),"")</f>
        <v/>
      </c>
      <c r="U534" t="str" cm="1">
        <f t="array" ref="U534">_xlfn.XLOOKUP(AVANZA[[#This Row],[Num_Agrupacion_Pet_Atis]],Tabla1[[#All],[Numero_de_actuacion]],Tabla1[[#All],[Motivo_de_suspension]],"",0)</f>
        <v/>
      </c>
      <c r="V534" s="2" t="str" cm="1">
        <f t="array" ref="V534">_xlfn.XLOOKUP(AVANZA[[#This Row],[Num_Agrupacion_Pet_Atis]],Tabla1[[#All],[Numero_de_actuacion]],Tabla1[[#All],[No_identificacion_cliente]],"",0)</f>
        <v/>
      </c>
      <c r="W534" s="2" t="str" cm="1">
        <f t="array" ref="W534">_xlfn.XLOOKUP(AVANZA[[#This Row],[Num_Agrupacion_Pet_Atis]],Tabla1[[#All],[Numero_de_actuacion]],Tabla1[[#All],[Movil_de_contacto]],"",0)</f>
        <v/>
      </c>
      <c r="X534" s="14">
        <f>IF(OR(AVANZA[[#This Row],[ESTADO LEG]]="Legalizada grabacion",AVANZA[[#This Row],[ESTADO LEG]]="Legalizada aut"),1,0)</f>
        <v>0</v>
      </c>
      <c r="Y534" s="14">
        <f>IF(OR(AVANZA[[#This Row],[ESTADO LEG]]="pdte legalizar",AVANZA[[#This Row],[ESTADO LEG]]="No cruza"),1,0)</f>
        <v>1</v>
      </c>
      <c r="Z534" t="str" cm="1">
        <f t="array" ref="Z534">IF(AVANZA[[#This Row],[Variable]]="Terminada",LOWER(_xlfn.XLOOKUP(AVANZA[[#This Row],[ID_Peticion]],Tabla6[[#All],[NUM_PETICION]],Tabla6[[#All],[ESTADO_LEG]],"NO CRUZA",0)),AVANZA[[#This Row],[Variable]])</f>
        <v>pdte legalizar</v>
      </c>
      <c r="AA534" cm="1">
        <f t="array" ref="AA534">_xlfn.XLOOKUP(AVANZA[[#This Row],[ID_Peticion]],Tabla6[[#All],[NUM_PETICION]],Tabla6[[#All],[DIF_DIAS]],"",0)</f>
        <v>1</v>
      </c>
      <c r="AB534" s="2" cm="1">
        <f t="array" ref="AB534">IFERROR(_xlfn.XLOOKUP(AVANZA[[#This Row],[ID_Peticion]],Tabla6[[#All],[NUM_PETICION]],Tabla6[[#All],[FEC_LEGAL]],"",0),"")</f>
        <v>0</v>
      </c>
      <c r="AC534" s="14">
        <f ca="1">IF(AVANZA[[#This Row],[FECHA LEG]]&lt;&gt;0,IFERROR(AVANZA[[#This Row],[FECHA LEG]]-AVANZA[[#This Row],[FechaIniEstadoSubPetAtis]],0),TODAY()-AVANZA[[#This Row],[FechaIniEstadoSubPetAtis]])</f>
        <v>5</v>
      </c>
      <c r="AD534" s="35" t="str">
        <f ca="1">IF(AVANZA[[#This Row],[FINAL Vs LG]]&lt;&gt;0,IF(AVANZA[[#This Row],[FINAL Vs LG]]&lt;7.1,"100%",IF(AND(AVANZA[[#This Row],[FINAL Vs LG]]&gt;7.1,AVANZA[[#This Row],[FINAL Vs LG]]&lt;11.1),"50%","0%")),0)</f>
        <v>100%</v>
      </c>
      <c r="AE534" s="14">
        <f ca="1">VLOOKUP(DAY(TODAY()),BACK!F:G,2,0)</f>
        <v>14</v>
      </c>
      <c r="AF534" s="14">
        <f>BACK!$I$2</f>
        <v>24</v>
      </c>
      <c r="AG534" s="14">
        <f>IF(AVANZA[[#This Row],[Oferta_empaquetada_comisiones]]="SI",1,0)</f>
        <v>0</v>
      </c>
      <c r="AH534" s="36">
        <f>IF(AVANZA[[#This Row],[Variable]]="TERMINADA",IFERROR(VLOOKUP(AVANZA[[#This Row],[SUPERVISOR]],Tabla2[#All],4,0),0),)</f>
        <v>3.5</v>
      </c>
      <c r="AI534" s="14">
        <f>IF(AVANZA[[#This Row],[Producto]]="BA",1,0)</f>
        <v>1</v>
      </c>
      <c r="AJ534" s="14">
        <f>IF(AVANZA[[#This Row],[Producto]]="DUO",1,0)</f>
        <v>0</v>
      </c>
      <c r="AK534" s="14">
        <f>IF(AVANZA[[#This Row],[Producto]]="TRIO",1,0)</f>
        <v>0</v>
      </c>
      <c r="AL534" t="s">
        <v>870</v>
      </c>
      <c r="AM534">
        <v>-1</v>
      </c>
      <c r="AN534">
        <v>-1</v>
      </c>
      <c r="AO534" t="s">
        <v>17079</v>
      </c>
      <c r="AP534" s="1">
        <v>46151.742002314815</v>
      </c>
      <c r="AQ534">
        <v>-1</v>
      </c>
      <c r="AR534" t="s">
        <v>17080</v>
      </c>
      <c r="AS534">
        <v>-1</v>
      </c>
      <c r="AT534">
        <v>-1</v>
      </c>
      <c r="AU534">
        <v>-1</v>
      </c>
      <c r="AV534">
        <v>-1</v>
      </c>
      <c r="AW534">
        <v>-1</v>
      </c>
      <c r="AX534" t="s">
        <v>224</v>
      </c>
      <c r="AY534">
        <v>-1</v>
      </c>
      <c r="AZ534">
        <v>2026</v>
      </c>
      <c r="BA534">
        <v>5</v>
      </c>
      <c r="BB534">
        <v>12</v>
      </c>
      <c r="BC534">
        <v>-1</v>
      </c>
      <c r="BD534" t="s">
        <v>225</v>
      </c>
      <c r="BE534">
        <v>-1</v>
      </c>
      <c r="BF534">
        <v>20001624924785</v>
      </c>
      <c r="BG534" t="s">
        <v>3056</v>
      </c>
      <c r="BH534" t="s">
        <v>5143</v>
      </c>
      <c r="BI534" t="s">
        <v>17081</v>
      </c>
      <c r="BJ534">
        <v>-1</v>
      </c>
      <c r="BK534">
        <v>-1</v>
      </c>
      <c r="BL534">
        <v>-1</v>
      </c>
      <c r="BM534" t="s">
        <v>229</v>
      </c>
      <c r="BN534" t="s">
        <v>230</v>
      </c>
      <c r="BO534" t="s">
        <v>17082</v>
      </c>
      <c r="BP534" t="s">
        <v>380</v>
      </c>
      <c r="BQ534">
        <v>2026</v>
      </c>
      <c r="BR534">
        <v>5</v>
      </c>
      <c r="BS534">
        <v>9</v>
      </c>
      <c r="BT534" s="1">
        <v>46154.462754629632</v>
      </c>
      <c r="BU534" t="s">
        <v>233</v>
      </c>
      <c r="BV534" s="2">
        <v>46154</v>
      </c>
      <c r="BW534" t="s">
        <v>234</v>
      </c>
      <c r="BX534" s="2">
        <v>46151</v>
      </c>
      <c r="BY534" s="2">
        <v>46154</v>
      </c>
      <c r="BZ534" t="s">
        <v>235</v>
      </c>
      <c r="CA534" t="s">
        <v>297</v>
      </c>
      <c r="CB534" t="s">
        <v>297</v>
      </c>
      <c r="CC534" t="s">
        <v>17083</v>
      </c>
      <c r="CD534" t="s">
        <v>3488</v>
      </c>
      <c r="CE534">
        <v>-1</v>
      </c>
      <c r="CF534" t="s">
        <v>300</v>
      </c>
      <c r="CG534" t="s">
        <v>301</v>
      </c>
      <c r="CH534" t="s">
        <v>242</v>
      </c>
      <c r="CI534">
        <v>1015443152</v>
      </c>
      <c r="CJ534" t="s">
        <v>877</v>
      </c>
      <c r="CK534" t="s">
        <v>245</v>
      </c>
      <c r="CL534" t="s">
        <v>409</v>
      </c>
      <c r="CM534" t="s">
        <v>247</v>
      </c>
      <c r="CN534" t="s">
        <v>410</v>
      </c>
      <c r="CT534" t="s">
        <v>249</v>
      </c>
      <c r="CU534" t="s">
        <v>225</v>
      </c>
      <c r="CW534" t="s">
        <v>3056</v>
      </c>
      <c r="CX534" t="s">
        <v>5143</v>
      </c>
      <c r="DA534" t="s">
        <v>250</v>
      </c>
      <c r="DB534">
        <v>-1</v>
      </c>
      <c r="DF534" t="s">
        <v>251</v>
      </c>
      <c r="DJ534" t="s">
        <v>252</v>
      </c>
      <c r="DK534" t="s">
        <v>253</v>
      </c>
      <c r="DL534" t="s">
        <v>254</v>
      </c>
      <c r="DN534" t="s">
        <v>255</v>
      </c>
      <c r="DR534" t="s">
        <v>878</v>
      </c>
      <c r="DS534" t="s">
        <v>877</v>
      </c>
      <c r="DT534" t="s">
        <v>870</v>
      </c>
      <c r="DV534">
        <v>1</v>
      </c>
      <c r="DW534" t="s">
        <v>283</v>
      </c>
      <c r="ED534" s="2">
        <v>46154</v>
      </c>
      <c r="EE534" t="s">
        <v>306</v>
      </c>
      <c r="EF534">
        <v>16</v>
      </c>
      <c r="EP534" t="s">
        <v>258</v>
      </c>
      <c r="ES534" t="s">
        <v>2474</v>
      </c>
      <c r="FA534" t="s">
        <v>245</v>
      </c>
      <c r="FB534" t="s">
        <v>308</v>
      </c>
      <c r="FD534" t="s">
        <v>308</v>
      </c>
      <c r="FE534" t="s">
        <v>309</v>
      </c>
      <c r="FF534" t="s">
        <v>309</v>
      </c>
      <c r="FK534" t="s">
        <v>263</v>
      </c>
      <c r="FL534" t="s">
        <v>17084</v>
      </c>
      <c r="FN534" t="s">
        <v>410</v>
      </c>
      <c r="FO534" t="s">
        <v>414</v>
      </c>
      <c r="FR534">
        <v>94950</v>
      </c>
      <c r="GB534" t="s">
        <v>266</v>
      </c>
      <c r="GC534" t="s">
        <v>225</v>
      </c>
      <c r="GD534">
        <v>0</v>
      </c>
      <c r="GF534">
        <v>0</v>
      </c>
      <c r="GG534">
        <v>25340</v>
      </c>
      <c r="GI534">
        <v>94950</v>
      </c>
      <c r="GJ534">
        <v>0</v>
      </c>
      <c r="GL534">
        <v>0</v>
      </c>
      <c r="GM534">
        <v>112990</v>
      </c>
      <c r="GS534" t="s">
        <v>267</v>
      </c>
      <c r="GT534" s="2">
        <v>45442</v>
      </c>
      <c r="GU534" t="s">
        <v>268</v>
      </c>
      <c r="GV534" t="s">
        <v>335</v>
      </c>
      <c r="GW534" t="s">
        <v>394</v>
      </c>
      <c r="GZ534" t="s">
        <v>395</v>
      </c>
      <c r="HA534" t="s">
        <v>274</v>
      </c>
      <c r="HB534" t="s">
        <v>312</v>
      </c>
      <c r="HC534" t="s">
        <v>312</v>
      </c>
      <c r="HD534" t="s">
        <v>313</v>
      </c>
      <c r="HE534" t="s">
        <v>230</v>
      </c>
      <c r="HF534" t="s">
        <v>14319</v>
      </c>
      <c r="HR534" t="s">
        <v>278</v>
      </c>
      <c r="HV534">
        <v>112990</v>
      </c>
      <c r="HW534" t="s">
        <v>281</v>
      </c>
      <c r="HY534">
        <v>0</v>
      </c>
      <c r="HZ534">
        <v>0</v>
      </c>
      <c r="IA534" t="s">
        <v>281</v>
      </c>
      <c r="IB534" t="s">
        <v>281</v>
      </c>
      <c r="IE534" t="s">
        <v>283</v>
      </c>
      <c r="IF534" t="s">
        <v>283</v>
      </c>
      <c r="IG534" t="s">
        <v>283</v>
      </c>
      <c r="IH534" t="s">
        <v>284</v>
      </c>
      <c r="II534" t="s">
        <v>285</v>
      </c>
      <c r="IJ534" t="s">
        <v>286</v>
      </c>
      <c r="IK534" t="s">
        <v>278</v>
      </c>
      <c r="IL534" t="s">
        <v>346</v>
      </c>
      <c r="IM534" t="s">
        <v>288</v>
      </c>
      <c r="IN534" t="s">
        <v>289</v>
      </c>
      <c r="IP534" t="s">
        <v>290</v>
      </c>
      <c r="IQ534" t="s">
        <v>284</v>
      </c>
      <c r="IS534" t="s">
        <v>291</v>
      </c>
      <c r="IT534" t="s">
        <v>453</v>
      </c>
      <c r="IU534" t="s">
        <v>713</v>
      </c>
      <c r="IV534" t="s">
        <v>434</v>
      </c>
      <c r="IW534" t="s">
        <v>318</v>
      </c>
      <c r="IY534" t="s">
        <v>281</v>
      </c>
    </row>
    <row r="535" spans="1:259" x14ac:dyDescent="0.3">
      <c r="A535" s="14">
        <f>DAY(AVANZA[[#This Row],[FechaSeguimiento]])</f>
        <v>12</v>
      </c>
      <c r="B535" s="14">
        <f>MONTH(AVANZA[[#This Row],[FechaSeguimiento]])</f>
        <v>5</v>
      </c>
      <c r="C535"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535" t="str">
        <f>LOWER(IFERROR(VLOOKUP(AVANZA[[#This Row],[ID_Peticion]],CANCELADAS[#All],2,0),""))</f>
        <v/>
      </c>
      <c r="E535" t="str">
        <f>LOWER(IFERROR(VLOOKUP(AVANZA[[#This Row],[ID_Peticion]],CANCELADAS[#All],3,0),""))</f>
        <v/>
      </c>
      <c r="F535" t="str">
        <f>LOWER(IF(AVANZA[[#This Row],[CEDULA CLIENTE]]&lt;&gt;""," CC: " &amp; COUNTIFS(AVANZA[CEDULA CLIENTE],AVANZA[[#This Row],[CEDULA CLIENTE]]),"")&amp; IF(AVANZA[[#This Row],[Direccion]]&lt;&gt;""," DIR: " &amp; COUNTIFS(AVANZA[Direccion],AVANZA[[#This Row],[Direccion]]),""))</f>
        <v xml:space="preserve"> dir: 1</v>
      </c>
      <c r="G535" t="str">
        <f>IFERROR(VLOOKUP(AVANZA[[#This Row],[Cedula_Vendedor_Atis]],PLANTA[[#All],[CEDULA]:[LINEA]],3,0),"No Cruza")</f>
        <v>Marisol Avella</v>
      </c>
      <c r="H535" t="str">
        <f>IFERROR(VLOOKUP(AVANZA[[#This Row],[Cedula_Vendedor_Atis]],PLANTA[[#All],[CEDULA]:[LINEA]],4,0),"No Cruza")</f>
        <v>Fija</v>
      </c>
      <c r="I535" t="str">
        <f>LOWER(IF(AVANZA[[#This Row],[ATRIBUIBLE]]="",AVANZA[[#This Row],[Variable]],AVANZA[[#This Row],[ATRIBUIBLE]]))</f>
        <v>terminada</v>
      </c>
      <c r="J535" s="14">
        <f>IF(AVANZA[[#This Row],[Variable]]=AVANZA[[#Headers],[TERMINADA]],1,0)</f>
        <v>1</v>
      </c>
      <c r="K535" s="14">
        <f>IF(AVANZA[[#This Row],[Variable]]=AVANZA[[#Headers],[ANULADA]],1,0)</f>
        <v>0</v>
      </c>
      <c r="L535" s="14">
        <f>IF(AVANZA[[#This Row],[Variable]]=AVANZA[[#Headers],[PENDIENTE]],1,0)</f>
        <v>0</v>
      </c>
      <c r="M535" s="14">
        <f>IF(AVANZA[[#This Row],[ESTADO AGENDA]]="AGENDADA",1,0)</f>
        <v>0</v>
      </c>
      <c r="N535" s="14">
        <f>IF(AVANZA[[#This Row],[ESTADO AGENDA]]="PENDIENTE DE AGENDAR",1,0)</f>
        <v>0</v>
      </c>
      <c r="O535" s="14">
        <f>IF(AVANZA[[#This Row],[ESTADO AGENDA]]="SUSPENDIDA",1,0)</f>
        <v>0</v>
      </c>
      <c r="P535" t="str" cm="1">
        <f t="array" ref="P535">_xlfn.XLOOKUP(AVANZA[[#This Row],[Num_Agrupacion_Pet_Atis]],Tabla1[[#All],[Numero_de_actuacion]],Tabla1[[#All],[Estado_de_la_orden]],"",0)</f>
        <v/>
      </c>
      <c r="Q535" s="2" t="str" cm="1">
        <f t="array" ref="Q535">_xlfn.XLOOKUP(AVANZA[[#This Row],[Num_Agrupacion_Pet_Atis]],Tabla1[[#All],[Numero_de_actuacion]],Tabla1[[#All],[Fecha_de_la_cita]],"",0)</f>
        <v/>
      </c>
      <c r="R535" t="str" cm="1">
        <f t="array" ref="R535">_xlfn.XLOOKUP(AVANZA[[#This Row],[Num_Agrupacion_Pet_Atis]],Tabla1[[#All],[Numero_de_actuacion]],Tabla1[[#All],[Franja_horaria_de_la_cita]],"",0)</f>
        <v/>
      </c>
      <c r="S535" s="14" t="str">
        <f>IFERROR(DAY(AVANZA[[#This Row],[FECHA AGENDA]]),"")</f>
        <v/>
      </c>
      <c r="T535" s="14" t="str">
        <f>IFERROR(MONTH(AVANZA[[#This Row],[FECHA AGENDA]]),"")</f>
        <v/>
      </c>
      <c r="U535" t="str" cm="1">
        <f t="array" ref="U535">_xlfn.XLOOKUP(AVANZA[[#This Row],[Num_Agrupacion_Pet_Atis]],Tabla1[[#All],[Numero_de_actuacion]],Tabla1[[#All],[Motivo_de_suspension]],"",0)</f>
        <v/>
      </c>
      <c r="V535" s="2" t="str" cm="1">
        <f t="array" ref="V535">_xlfn.XLOOKUP(AVANZA[[#This Row],[Num_Agrupacion_Pet_Atis]],Tabla1[[#All],[Numero_de_actuacion]],Tabla1[[#All],[No_identificacion_cliente]],"",0)</f>
        <v/>
      </c>
      <c r="W535" s="2" t="str" cm="1">
        <f t="array" ref="W535">_xlfn.XLOOKUP(AVANZA[[#This Row],[Num_Agrupacion_Pet_Atis]],Tabla1[[#All],[Numero_de_actuacion]],Tabla1[[#All],[Movil_de_contacto]],"",0)</f>
        <v/>
      </c>
      <c r="X535" s="14">
        <f>IF(OR(AVANZA[[#This Row],[ESTADO LEG]]="Legalizada grabacion",AVANZA[[#This Row],[ESTADO LEG]]="Legalizada aut"),1,0)</f>
        <v>0</v>
      </c>
      <c r="Y535" s="14">
        <f>IF(OR(AVANZA[[#This Row],[ESTADO LEG]]="pdte legalizar",AVANZA[[#This Row],[ESTADO LEG]]="No cruza"),1,0)</f>
        <v>1</v>
      </c>
      <c r="Z535" t="str" cm="1">
        <f t="array" ref="Z535">IF(AVANZA[[#This Row],[Variable]]="Terminada",LOWER(_xlfn.XLOOKUP(AVANZA[[#This Row],[ID_Peticion]],Tabla6[[#All],[NUM_PETICION]],Tabla6[[#All],[ESTADO_LEG]],"NO CRUZA",0)),AVANZA[[#This Row],[Variable]])</f>
        <v>pdte legalizar</v>
      </c>
      <c r="AA535" cm="1">
        <f t="array" ref="AA535">_xlfn.XLOOKUP(AVANZA[[#This Row],[ID_Peticion]],Tabla6[[#All],[NUM_PETICION]],Tabla6[[#All],[DIF_DIAS]],"",0)</f>
        <v>1</v>
      </c>
      <c r="AB535" s="2" cm="1">
        <f t="array" ref="AB535">IFERROR(_xlfn.XLOOKUP(AVANZA[[#This Row],[ID_Peticion]],Tabla6[[#All],[NUM_PETICION]],Tabla6[[#All],[FEC_LEGAL]],"",0),"")</f>
        <v>0</v>
      </c>
      <c r="AC535" s="14">
        <f ca="1">IF(AVANZA[[#This Row],[FECHA LEG]]&lt;&gt;0,IFERROR(AVANZA[[#This Row],[FECHA LEG]]-AVANZA[[#This Row],[FechaIniEstadoSubPetAtis]],0),TODAY()-AVANZA[[#This Row],[FechaIniEstadoSubPetAtis]])</f>
        <v>5</v>
      </c>
      <c r="AD535" s="35" t="str">
        <f ca="1">IF(AVANZA[[#This Row],[FINAL Vs LG]]&lt;&gt;0,IF(AVANZA[[#This Row],[FINAL Vs LG]]&lt;7.1,"100%",IF(AND(AVANZA[[#This Row],[FINAL Vs LG]]&gt;7.1,AVANZA[[#This Row],[FINAL Vs LG]]&lt;11.1),"50%","0%")),0)</f>
        <v>100%</v>
      </c>
      <c r="AE535" s="14">
        <f ca="1">VLOOKUP(DAY(TODAY()),BACK!F:G,2,0)</f>
        <v>14</v>
      </c>
      <c r="AF535" s="14">
        <f>BACK!$I$2</f>
        <v>24</v>
      </c>
      <c r="AG535" s="14">
        <f>IF(AVANZA[[#This Row],[Oferta_empaquetada_comisiones]]="SI",1,0)</f>
        <v>0</v>
      </c>
      <c r="AH535" s="36">
        <f>IF(AVANZA[[#This Row],[Variable]]="TERMINADA",IFERROR(VLOOKUP(AVANZA[[#This Row],[SUPERVISOR]],Tabla2[#All],4,0),0),)</f>
        <v>3.5</v>
      </c>
      <c r="AI535" s="14">
        <f>IF(AVANZA[[#This Row],[Producto]]="BA",1,0)</f>
        <v>1</v>
      </c>
      <c r="AJ535" s="14">
        <f>IF(AVANZA[[#This Row],[Producto]]="DUO",1,0)</f>
        <v>0</v>
      </c>
      <c r="AK535" s="14">
        <f>IF(AVANZA[[#This Row],[Producto]]="TRIO",1,0)</f>
        <v>0</v>
      </c>
      <c r="AL535" t="s">
        <v>870</v>
      </c>
      <c r="AM535">
        <v>-1</v>
      </c>
      <c r="AN535">
        <v>-1</v>
      </c>
      <c r="AO535" t="s">
        <v>17085</v>
      </c>
      <c r="AP535" s="1">
        <v>46153.557962962965</v>
      </c>
      <c r="AQ535">
        <v>-1</v>
      </c>
      <c r="AR535" t="s">
        <v>17086</v>
      </c>
      <c r="AS535">
        <v>-1</v>
      </c>
      <c r="AT535">
        <v>-1</v>
      </c>
      <c r="AU535">
        <v>-1</v>
      </c>
      <c r="AV535">
        <v>-1</v>
      </c>
      <c r="AW535">
        <v>-1</v>
      </c>
      <c r="AX535" t="s">
        <v>224</v>
      </c>
      <c r="AY535">
        <v>-1</v>
      </c>
      <c r="AZ535">
        <v>2026</v>
      </c>
      <c r="BA535">
        <v>5</v>
      </c>
      <c r="BB535">
        <v>12</v>
      </c>
      <c r="BC535">
        <v>-1</v>
      </c>
      <c r="BD535" t="s">
        <v>225</v>
      </c>
      <c r="BE535">
        <v>-1</v>
      </c>
      <c r="BF535">
        <v>20001625974575</v>
      </c>
      <c r="BG535" t="s">
        <v>319</v>
      </c>
      <c r="BH535" t="s">
        <v>320</v>
      </c>
      <c r="BI535" t="s">
        <v>17087</v>
      </c>
      <c r="BJ535">
        <v>-1</v>
      </c>
      <c r="BK535">
        <v>-1</v>
      </c>
      <c r="BL535">
        <v>-1</v>
      </c>
      <c r="BM535" t="s">
        <v>229</v>
      </c>
      <c r="BN535" t="s">
        <v>230</v>
      </c>
      <c r="BO535" t="s">
        <v>17088</v>
      </c>
      <c r="BP535" t="s">
        <v>380</v>
      </c>
      <c r="BQ535">
        <v>2026</v>
      </c>
      <c r="BR535">
        <v>5</v>
      </c>
      <c r="BS535">
        <v>11</v>
      </c>
      <c r="BT535" s="1">
        <v>46154.434513888889</v>
      </c>
      <c r="BU535" t="s">
        <v>233</v>
      </c>
      <c r="BV535" s="2">
        <v>46154</v>
      </c>
      <c r="BW535" t="s">
        <v>234</v>
      </c>
      <c r="BX535" s="2">
        <v>46153</v>
      </c>
      <c r="BY535" s="2">
        <v>46154</v>
      </c>
      <c r="BZ535" t="s">
        <v>235</v>
      </c>
      <c r="CA535" t="s">
        <v>297</v>
      </c>
      <c r="CB535" t="s">
        <v>297</v>
      </c>
      <c r="CC535" t="s">
        <v>17089</v>
      </c>
      <c r="CD535" t="s">
        <v>3335</v>
      </c>
      <c r="CE535">
        <v>-1</v>
      </c>
      <c r="CF535" t="s">
        <v>300</v>
      </c>
      <c r="CG535" t="s">
        <v>301</v>
      </c>
      <c r="CH535" t="s">
        <v>242</v>
      </c>
      <c r="CI535">
        <v>1015443152</v>
      </c>
      <c r="CJ535" t="s">
        <v>877</v>
      </c>
      <c r="CK535" t="s">
        <v>245</v>
      </c>
      <c r="CL535" t="s">
        <v>409</v>
      </c>
      <c r="CM535" t="s">
        <v>247</v>
      </c>
      <c r="CN535" t="s">
        <v>410</v>
      </c>
      <c r="CT535" t="s">
        <v>304</v>
      </c>
      <c r="CU535" t="s">
        <v>225</v>
      </c>
      <c r="CW535" t="s">
        <v>319</v>
      </c>
      <c r="CX535" t="s">
        <v>320</v>
      </c>
      <c r="DA535" t="s">
        <v>250</v>
      </c>
      <c r="DB535">
        <v>-1</v>
      </c>
      <c r="DF535" t="s">
        <v>251</v>
      </c>
      <c r="DJ535" t="s">
        <v>252</v>
      </c>
      <c r="DK535" t="s">
        <v>253</v>
      </c>
      <c r="DL535" t="s">
        <v>254</v>
      </c>
      <c r="DN535" t="s">
        <v>255</v>
      </c>
      <c r="DR535" t="s">
        <v>878</v>
      </c>
      <c r="DS535" t="s">
        <v>877</v>
      </c>
      <c r="DT535" t="s">
        <v>870</v>
      </c>
      <c r="DV535">
        <v>1</v>
      </c>
      <c r="DW535" t="s">
        <v>283</v>
      </c>
      <c r="ED535" s="2">
        <v>46154</v>
      </c>
      <c r="EE535" t="s">
        <v>361</v>
      </c>
      <c r="EF535">
        <v>20</v>
      </c>
      <c r="EP535" t="s">
        <v>258</v>
      </c>
      <c r="ES535" t="s">
        <v>14189</v>
      </c>
      <c r="FA535" t="s">
        <v>245</v>
      </c>
      <c r="FB535" t="s">
        <v>308</v>
      </c>
      <c r="FD535" t="s">
        <v>308</v>
      </c>
      <c r="FE535" t="s">
        <v>309</v>
      </c>
      <c r="FF535" t="s">
        <v>309</v>
      </c>
      <c r="FK535" t="s">
        <v>263</v>
      </c>
      <c r="FL535" t="s">
        <v>17090</v>
      </c>
      <c r="FN535" t="s">
        <v>410</v>
      </c>
      <c r="FO535" t="s">
        <v>414</v>
      </c>
      <c r="FR535">
        <v>94990</v>
      </c>
      <c r="GB535" t="s">
        <v>266</v>
      </c>
      <c r="GC535" t="s">
        <v>225</v>
      </c>
      <c r="GD535">
        <v>0</v>
      </c>
      <c r="GF535">
        <v>0</v>
      </c>
      <c r="GG535">
        <v>25423</v>
      </c>
      <c r="GI535">
        <v>94990</v>
      </c>
      <c r="GJ535">
        <v>0</v>
      </c>
      <c r="GL535">
        <v>0</v>
      </c>
      <c r="GM535">
        <v>113038</v>
      </c>
      <c r="GS535" t="s">
        <v>267</v>
      </c>
      <c r="GT535" s="2">
        <v>45290</v>
      </c>
      <c r="GU535" t="s">
        <v>268</v>
      </c>
      <c r="GW535" t="s">
        <v>394</v>
      </c>
      <c r="GZ535" t="s">
        <v>395</v>
      </c>
      <c r="HA535" t="s">
        <v>274</v>
      </c>
      <c r="HB535" t="s">
        <v>535</v>
      </c>
      <c r="HC535" t="s">
        <v>535</v>
      </c>
      <c r="HD535" t="s">
        <v>368</v>
      </c>
      <c r="HE535" t="s">
        <v>230</v>
      </c>
      <c r="HF535" t="s">
        <v>15336</v>
      </c>
      <c r="HR535" t="s">
        <v>278</v>
      </c>
      <c r="HV535">
        <v>94990</v>
      </c>
      <c r="HW535" t="s">
        <v>281</v>
      </c>
      <c r="HY535">
        <v>0</v>
      </c>
      <c r="HZ535">
        <v>0</v>
      </c>
      <c r="IA535" t="s">
        <v>279</v>
      </c>
      <c r="IB535" t="s">
        <v>281</v>
      </c>
      <c r="IE535" t="s">
        <v>283</v>
      </c>
      <c r="IF535" t="s">
        <v>283</v>
      </c>
      <c r="IG535" t="s">
        <v>283</v>
      </c>
      <c r="IH535" t="s">
        <v>284</v>
      </c>
      <c r="II535" t="s">
        <v>285</v>
      </c>
      <c r="IJ535" t="s">
        <v>286</v>
      </c>
      <c r="IK535" t="s">
        <v>278</v>
      </c>
      <c r="IL535" t="s">
        <v>346</v>
      </c>
      <c r="IM535" t="s">
        <v>288</v>
      </c>
      <c r="IN535" t="s">
        <v>289</v>
      </c>
      <c r="IP535" t="s">
        <v>290</v>
      </c>
      <c r="IQ535" t="s">
        <v>284</v>
      </c>
      <c r="IS535" t="s">
        <v>291</v>
      </c>
      <c r="IT535" t="s">
        <v>561</v>
      </c>
      <c r="IY535" t="s">
        <v>281</v>
      </c>
    </row>
    <row r="536" spans="1:259" x14ac:dyDescent="0.3">
      <c r="A536" s="14">
        <f>DAY(AVANZA[[#This Row],[FechaSeguimiento]])</f>
        <v>12</v>
      </c>
      <c r="B536" s="14">
        <f>MONTH(AVANZA[[#This Row],[FechaSeguimiento]])</f>
        <v>5</v>
      </c>
      <c r="C536"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536" t="str">
        <f>LOWER(IFERROR(VLOOKUP(AVANZA[[#This Row],[ID_Peticion]],CANCELADAS[#All],2,0),""))</f>
        <v/>
      </c>
      <c r="E536" t="str">
        <f>LOWER(IFERROR(VLOOKUP(AVANZA[[#This Row],[ID_Peticion]],CANCELADAS[#All],3,0),""))</f>
        <v/>
      </c>
      <c r="F536" t="str">
        <f>LOWER(IF(AVANZA[[#This Row],[CEDULA CLIENTE]]&lt;&gt;""," CC: " &amp; COUNTIFS(AVANZA[CEDULA CLIENTE],AVANZA[[#This Row],[CEDULA CLIENTE]]),"")&amp; IF(AVANZA[[#This Row],[Direccion]]&lt;&gt;""," DIR: " &amp; COUNTIFS(AVANZA[Direccion],AVANZA[[#This Row],[Direccion]]),""))</f>
        <v xml:space="preserve"> dir: 1</v>
      </c>
      <c r="G536" t="str">
        <f>IFERROR(VLOOKUP(AVANZA[[#This Row],[Cedula_Vendedor_Atis]],PLANTA[[#All],[CEDULA]:[LINEA]],3,0),"No Cruza")</f>
        <v>Marisol Avella</v>
      </c>
      <c r="H536" t="str">
        <f>IFERROR(VLOOKUP(AVANZA[[#This Row],[Cedula_Vendedor_Atis]],PLANTA[[#All],[CEDULA]:[LINEA]],4,0),"No Cruza")</f>
        <v>Fija</v>
      </c>
      <c r="I536" t="str">
        <f>LOWER(IF(AVANZA[[#This Row],[ATRIBUIBLE]]="",AVANZA[[#This Row],[Variable]],AVANZA[[#This Row],[ATRIBUIBLE]]))</f>
        <v>terminada</v>
      </c>
      <c r="J536" s="14">
        <f>IF(AVANZA[[#This Row],[Variable]]=AVANZA[[#Headers],[TERMINADA]],1,0)</f>
        <v>1</v>
      </c>
      <c r="K536" s="14">
        <f>IF(AVANZA[[#This Row],[Variable]]=AVANZA[[#Headers],[ANULADA]],1,0)</f>
        <v>0</v>
      </c>
      <c r="L536" s="14">
        <f>IF(AVANZA[[#This Row],[Variable]]=AVANZA[[#Headers],[PENDIENTE]],1,0)</f>
        <v>0</v>
      </c>
      <c r="M536" s="14">
        <f>IF(AVANZA[[#This Row],[ESTADO AGENDA]]="AGENDADA",1,0)</f>
        <v>0</v>
      </c>
      <c r="N536" s="14">
        <f>IF(AVANZA[[#This Row],[ESTADO AGENDA]]="PENDIENTE DE AGENDAR",1,0)</f>
        <v>0</v>
      </c>
      <c r="O536" s="14">
        <f>IF(AVANZA[[#This Row],[ESTADO AGENDA]]="SUSPENDIDA",1,0)</f>
        <v>0</v>
      </c>
      <c r="P536" t="str" cm="1">
        <f t="array" ref="P536">_xlfn.XLOOKUP(AVANZA[[#This Row],[Num_Agrupacion_Pet_Atis]],Tabla1[[#All],[Numero_de_actuacion]],Tabla1[[#All],[Estado_de_la_orden]],"",0)</f>
        <v/>
      </c>
      <c r="Q536" s="2" t="str" cm="1">
        <f t="array" ref="Q536">_xlfn.XLOOKUP(AVANZA[[#This Row],[Num_Agrupacion_Pet_Atis]],Tabla1[[#All],[Numero_de_actuacion]],Tabla1[[#All],[Fecha_de_la_cita]],"",0)</f>
        <v/>
      </c>
      <c r="R536" t="str" cm="1">
        <f t="array" ref="R536">_xlfn.XLOOKUP(AVANZA[[#This Row],[Num_Agrupacion_Pet_Atis]],Tabla1[[#All],[Numero_de_actuacion]],Tabla1[[#All],[Franja_horaria_de_la_cita]],"",0)</f>
        <v/>
      </c>
      <c r="S536" s="14" t="str">
        <f>IFERROR(DAY(AVANZA[[#This Row],[FECHA AGENDA]]),"")</f>
        <v/>
      </c>
      <c r="T536" s="14" t="str">
        <f>IFERROR(MONTH(AVANZA[[#This Row],[FECHA AGENDA]]),"")</f>
        <v/>
      </c>
      <c r="U536" t="str" cm="1">
        <f t="array" ref="U536">_xlfn.XLOOKUP(AVANZA[[#This Row],[Num_Agrupacion_Pet_Atis]],Tabla1[[#All],[Numero_de_actuacion]],Tabla1[[#All],[Motivo_de_suspension]],"",0)</f>
        <v/>
      </c>
      <c r="V536" s="2" t="str" cm="1">
        <f t="array" ref="V536">_xlfn.XLOOKUP(AVANZA[[#This Row],[Num_Agrupacion_Pet_Atis]],Tabla1[[#All],[Numero_de_actuacion]],Tabla1[[#All],[No_identificacion_cliente]],"",0)</f>
        <v/>
      </c>
      <c r="W536" s="2" t="str" cm="1">
        <f t="array" ref="W536">_xlfn.XLOOKUP(AVANZA[[#This Row],[Num_Agrupacion_Pet_Atis]],Tabla1[[#All],[Numero_de_actuacion]],Tabla1[[#All],[Movil_de_contacto]],"",0)</f>
        <v/>
      </c>
      <c r="X536" s="14">
        <f>IF(OR(AVANZA[[#This Row],[ESTADO LEG]]="Legalizada grabacion",AVANZA[[#This Row],[ESTADO LEG]]="Legalizada aut"),1,0)</f>
        <v>0</v>
      </c>
      <c r="Y536" s="14">
        <f>IF(OR(AVANZA[[#This Row],[ESTADO LEG]]="pdte legalizar",AVANZA[[#This Row],[ESTADO LEG]]="No cruza"),1,0)</f>
        <v>1</v>
      </c>
      <c r="Z536" t="str" cm="1">
        <f t="array" ref="Z536">IF(AVANZA[[#This Row],[Variable]]="Terminada",LOWER(_xlfn.XLOOKUP(AVANZA[[#This Row],[ID_Peticion]],Tabla6[[#All],[NUM_PETICION]],Tabla6[[#All],[ESTADO_LEG]],"NO CRUZA",0)),AVANZA[[#This Row],[Variable]])</f>
        <v>pdte legalizar</v>
      </c>
      <c r="AA536" cm="1">
        <f t="array" ref="AA536">_xlfn.XLOOKUP(AVANZA[[#This Row],[ID_Peticion]],Tabla6[[#All],[NUM_PETICION]],Tabla6[[#All],[DIF_DIAS]],"",0)</f>
        <v>1</v>
      </c>
      <c r="AB536" s="2" cm="1">
        <f t="array" ref="AB536">IFERROR(_xlfn.XLOOKUP(AVANZA[[#This Row],[ID_Peticion]],Tabla6[[#All],[NUM_PETICION]],Tabla6[[#All],[FEC_LEGAL]],"",0),"")</f>
        <v>0</v>
      </c>
      <c r="AC536" s="14">
        <f ca="1">IF(AVANZA[[#This Row],[FECHA LEG]]&lt;&gt;0,IFERROR(AVANZA[[#This Row],[FECHA LEG]]-AVANZA[[#This Row],[FechaIniEstadoSubPetAtis]],0),TODAY()-AVANZA[[#This Row],[FechaIniEstadoSubPetAtis]])</f>
        <v>5</v>
      </c>
      <c r="AD536" s="35" t="str">
        <f ca="1">IF(AVANZA[[#This Row],[FINAL Vs LG]]&lt;&gt;0,IF(AVANZA[[#This Row],[FINAL Vs LG]]&lt;7.1,"100%",IF(AND(AVANZA[[#This Row],[FINAL Vs LG]]&gt;7.1,AVANZA[[#This Row],[FINAL Vs LG]]&lt;11.1),"50%","0%")),0)</f>
        <v>100%</v>
      </c>
      <c r="AE536" s="14">
        <f ca="1">VLOOKUP(DAY(TODAY()),BACK!F:G,2,0)</f>
        <v>14</v>
      </c>
      <c r="AF536" s="14">
        <f>BACK!$I$2</f>
        <v>24</v>
      </c>
      <c r="AG536" s="14">
        <f>IF(AVANZA[[#This Row],[Oferta_empaquetada_comisiones]]="SI",1,0)</f>
        <v>0</v>
      </c>
      <c r="AH536" s="36">
        <f>IF(AVANZA[[#This Row],[Variable]]="TERMINADA",IFERROR(VLOOKUP(AVANZA[[#This Row],[SUPERVISOR]],Tabla2[#All],4,0),0),)</f>
        <v>3.5</v>
      </c>
      <c r="AI536" s="14">
        <f>IF(AVANZA[[#This Row],[Producto]]="BA",1,0)</f>
        <v>1</v>
      </c>
      <c r="AJ536" s="14">
        <f>IF(AVANZA[[#This Row],[Producto]]="DUO",1,0)</f>
        <v>0</v>
      </c>
      <c r="AK536" s="14">
        <f>IF(AVANZA[[#This Row],[Producto]]="TRIO",1,0)</f>
        <v>0</v>
      </c>
      <c r="AL536" t="s">
        <v>797</v>
      </c>
      <c r="AM536">
        <v>-1</v>
      </c>
      <c r="AN536">
        <v>-1</v>
      </c>
      <c r="AO536" t="s">
        <v>17091</v>
      </c>
      <c r="AP536" s="1">
        <v>46153.693692129629</v>
      </c>
      <c r="AQ536">
        <v>-1</v>
      </c>
      <c r="AR536" t="s">
        <v>17092</v>
      </c>
      <c r="AS536">
        <v>-1</v>
      </c>
      <c r="AT536">
        <v>-1</v>
      </c>
      <c r="AU536">
        <v>-1</v>
      </c>
      <c r="AV536">
        <v>-1</v>
      </c>
      <c r="AW536">
        <v>-1</v>
      </c>
      <c r="AX536" t="s">
        <v>224</v>
      </c>
      <c r="AY536">
        <v>-1</v>
      </c>
      <c r="AZ536">
        <v>2026</v>
      </c>
      <c r="BA536">
        <v>5</v>
      </c>
      <c r="BB536">
        <v>12</v>
      </c>
      <c r="BC536">
        <v>-1</v>
      </c>
      <c r="BD536" t="s">
        <v>225</v>
      </c>
      <c r="BE536">
        <v>-1</v>
      </c>
      <c r="BF536">
        <v>20001626126760</v>
      </c>
      <c r="BG536" t="s">
        <v>226</v>
      </c>
      <c r="BH536" t="s">
        <v>227</v>
      </c>
      <c r="BI536" t="s">
        <v>17093</v>
      </c>
      <c r="BJ536">
        <v>-1</v>
      </c>
      <c r="BK536">
        <v>-1</v>
      </c>
      <c r="BL536">
        <v>-1</v>
      </c>
      <c r="BM536" t="s">
        <v>229</v>
      </c>
      <c r="BN536" t="s">
        <v>230</v>
      </c>
      <c r="BO536" t="s">
        <v>17094</v>
      </c>
      <c r="BP536" t="s">
        <v>232</v>
      </c>
      <c r="BQ536">
        <v>2026</v>
      </c>
      <c r="BR536">
        <v>5</v>
      </c>
      <c r="BS536">
        <v>11</v>
      </c>
      <c r="BT536" s="1">
        <v>46154.69458333333</v>
      </c>
      <c r="BU536" t="s">
        <v>233</v>
      </c>
      <c r="BV536" s="2">
        <v>46154</v>
      </c>
      <c r="BW536" t="s">
        <v>234</v>
      </c>
      <c r="BX536" s="2">
        <v>46154</v>
      </c>
      <c r="BY536" s="2">
        <v>46154</v>
      </c>
      <c r="BZ536" t="s">
        <v>235</v>
      </c>
      <c r="CA536" t="s">
        <v>297</v>
      </c>
      <c r="CB536" t="s">
        <v>297</v>
      </c>
      <c r="CC536" t="s">
        <v>17095</v>
      </c>
      <c r="CD536" t="s">
        <v>11428</v>
      </c>
      <c r="CE536">
        <v>-1</v>
      </c>
      <c r="CF536" t="s">
        <v>300</v>
      </c>
      <c r="CG536" t="s">
        <v>301</v>
      </c>
      <c r="CH536" t="s">
        <v>242</v>
      </c>
      <c r="CI536">
        <v>80767494</v>
      </c>
      <c r="CJ536" t="s">
        <v>806</v>
      </c>
      <c r="CK536" t="s">
        <v>245</v>
      </c>
      <c r="CL536" t="s">
        <v>246</v>
      </c>
      <c r="CM536" t="s">
        <v>247</v>
      </c>
      <c r="CN536" t="s">
        <v>248</v>
      </c>
      <c r="CT536" t="s">
        <v>386</v>
      </c>
      <c r="CU536" t="s">
        <v>225</v>
      </c>
      <c r="CW536" t="s">
        <v>226</v>
      </c>
      <c r="CX536" t="s">
        <v>227</v>
      </c>
      <c r="DA536" t="s">
        <v>250</v>
      </c>
      <c r="DB536">
        <v>-1</v>
      </c>
      <c r="DF536" t="s">
        <v>251</v>
      </c>
      <c r="DJ536" t="s">
        <v>252</v>
      </c>
      <c r="DK536" t="s">
        <v>253</v>
      </c>
      <c r="DL536" t="s">
        <v>254</v>
      </c>
      <c r="DN536" t="s">
        <v>255</v>
      </c>
      <c r="DR536" t="s">
        <v>807</v>
      </c>
      <c r="DS536" t="s">
        <v>806</v>
      </c>
      <c r="DT536" t="s">
        <v>797</v>
      </c>
      <c r="DV536">
        <v>1</v>
      </c>
      <c r="DW536" t="s">
        <v>283</v>
      </c>
      <c r="ED536" s="2">
        <v>46154</v>
      </c>
      <c r="EE536" t="s">
        <v>361</v>
      </c>
      <c r="EF536">
        <v>16</v>
      </c>
      <c r="EP536" t="s">
        <v>258</v>
      </c>
      <c r="ES536" t="s">
        <v>14175</v>
      </c>
      <c r="FA536" t="s">
        <v>245</v>
      </c>
      <c r="FB536" t="s">
        <v>308</v>
      </c>
      <c r="FD536" t="s">
        <v>308</v>
      </c>
      <c r="FE536" t="s">
        <v>309</v>
      </c>
      <c r="FF536" t="s">
        <v>309</v>
      </c>
      <c r="FK536" t="s">
        <v>263</v>
      </c>
      <c r="FL536" t="s">
        <v>17096</v>
      </c>
      <c r="FN536" t="s">
        <v>248</v>
      </c>
      <c r="FO536" t="s">
        <v>265</v>
      </c>
      <c r="FR536">
        <v>85900</v>
      </c>
      <c r="GB536" t="s">
        <v>266</v>
      </c>
      <c r="GC536" t="s">
        <v>225</v>
      </c>
      <c r="GD536">
        <v>0</v>
      </c>
      <c r="GF536">
        <v>0</v>
      </c>
      <c r="GG536">
        <v>25421</v>
      </c>
      <c r="GI536">
        <v>85900</v>
      </c>
      <c r="GJ536">
        <v>0</v>
      </c>
      <c r="GL536">
        <v>0</v>
      </c>
      <c r="GM536">
        <v>102221</v>
      </c>
      <c r="GS536" t="s">
        <v>267</v>
      </c>
      <c r="GT536" s="2">
        <v>44680</v>
      </c>
      <c r="GU536" t="s">
        <v>268</v>
      </c>
      <c r="GV536" t="s">
        <v>311</v>
      </c>
      <c r="GW536" t="s">
        <v>270</v>
      </c>
      <c r="GX536" t="s">
        <v>271</v>
      </c>
      <c r="GY536" t="s">
        <v>272</v>
      </c>
      <c r="GZ536" t="s">
        <v>273</v>
      </c>
      <c r="HA536" t="s">
        <v>274</v>
      </c>
      <c r="HB536" t="s">
        <v>535</v>
      </c>
      <c r="HC536" t="s">
        <v>535</v>
      </c>
      <c r="HD536" t="s">
        <v>368</v>
      </c>
      <c r="HE536" t="s">
        <v>230</v>
      </c>
      <c r="HF536" t="s">
        <v>17097</v>
      </c>
      <c r="HG536" t="s">
        <v>277</v>
      </c>
      <c r="HR536" t="s">
        <v>278</v>
      </c>
      <c r="HV536">
        <v>85900</v>
      </c>
      <c r="HW536" t="s">
        <v>279</v>
      </c>
      <c r="HX536" t="s">
        <v>280</v>
      </c>
      <c r="HY536">
        <v>103568</v>
      </c>
      <c r="HZ536">
        <v>17668</v>
      </c>
      <c r="IA536" t="s">
        <v>279</v>
      </c>
      <c r="IB536" t="s">
        <v>281</v>
      </c>
      <c r="ID536" t="s">
        <v>282</v>
      </c>
      <c r="IE536" t="s">
        <v>283</v>
      </c>
      <c r="IF536" t="s">
        <v>283</v>
      </c>
      <c r="IG536" t="s">
        <v>283</v>
      </c>
      <c r="IH536" t="s">
        <v>284</v>
      </c>
      <c r="II536" t="s">
        <v>285</v>
      </c>
      <c r="IJ536" t="s">
        <v>286</v>
      </c>
      <c r="IK536" t="s">
        <v>278</v>
      </c>
      <c r="IL536" t="s">
        <v>287</v>
      </c>
      <c r="IM536" t="s">
        <v>288</v>
      </c>
      <c r="IN536" t="s">
        <v>289</v>
      </c>
      <c r="IP536" t="s">
        <v>290</v>
      </c>
      <c r="IQ536" t="s">
        <v>284</v>
      </c>
      <c r="IS536" t="s">
        <v>291</v>
      </c>
      <c r="IT536" t="s">
        <v>372</v>
      </c>
      <c r="IU536" t="s">
        <v>373</v>
      </c>
      <c r="IV536" t="s">
        <v>373</v>
      </c>
      <c r="IW536" t="s">
        <v>373</v>
      </c>
      <c r="IY536" t="s">
        <v>281</v>
      </c>
    </row>
    <row r="537" spans="1:259" x14ac:dyDescent="0.3">
      <c r="A537" s="14">
        <f>DAY(AVANZA[[#This Row],[FechaSeguimiento]])</f>
        <v>12</v>
      </c>
      <c r="B537" s="14">
        <f>MONTH(AVANZA[[#This Row],[FechaSeguimiento]])</f>
        <v>5</v>
      </c>
      <c r="C537"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537" t="str">
        <f>LOWER(IFERROR(VLOOKUP(AVANZA[[#This Row],[ID_Peticion]],CANCELADAS[#All],2,0),""))</f>
        <v/>
      </c>
      <c r="E537" t="str">
        <f>LOWER(IFERROR(VLOOKUP(AVANZA[[#This Row],[ID_Peticion]],CANCELADAS[#All],3,0),""))</f>
        <v/>
      </c>
      <c r="F537" t="str">
        <f>LOWER(IF(AVANZA[[#This Row],[CEDULA CLIENTE]]&lt;&gt;""," CC: " &amp; COUNTIFS(AVANZA[CEDULA CLIENTE],AVANZA[[#This Row],[CEDULA CLIENTE]]),"")&amp; IF(AVANZA[[#This Row],[Direccion]]&lt;&gt;""," DIR: " &amp; COUNTIFS(AVANZA[Direccion],AVANZA[[#This Row],[Direccion]]),""))</f>
        <v xml:space="preserve"> dir: 1</v>
      </c>
      <c r="G537" t="str">
        <f>IFERROR(VLOOKUP(AVANZA[[#This Row],[Cedula_Vendedor_Atis]],PLANTA[[#All],[CEDULA]:[LINEA]],3,0),"No Cruza")</f>
        <v>Michael Rodriguez</v>
      </c>
      <c r="H537" t="str">
        <f>IFERROR(VLOOKUP(AVANZA[[#This Row],[Cedula_Vendedor_Atis]],PLANTA[[#All],[CEDULA]:[LINEA]],4,0),"No Cruza")</f>
        <v>Móvil</v>
      </c>
      <c r="I537" t="str">
        <f>LOWER(IF(AVANZA[[#This Row],[ATRIBUIBLE]]="",AVANZA[[#This Row],[Variable]],AVANZA[[#This Row],[ATRIBUIBLE]]))</f>
        <v>terminada</v>
      </c>
      <c r="J537" s="14">
        <f>IF(AVANZA[[#This Row],[Variable]]=AVANZA[[#Headers],[TERMINADA]],1,0)</f>
        <v>1</v>
      </c>
      <c r="K537" s="14">
        <f>IF(AVANZA[[#This Row],[Variable]]=AVANZA[[#Headers],[ANULADA]],1,0)</f>
        <v>0</v>
      </c>
      <c r="L537" s="14">
        <f>IF(AVANZA[[#This Row],[Variable]]=AVANZA[[#Headers],[PENDIENTE]],1,0)</f>
        <v>0</v>
      </c>
      <c r="M537" s="14">
        <f>IF(AVANZA[[#This Row],[ESTADO AGENDA]]="AGENDADA",1,0)</f>
        <v>0</v>
      </c>
      <c r="N537" s="14">
        <f>IF(AVANZA[[#This Row],[ESTADO AGENDA]]="PENDIENTE DE AGENDAR",1,0)</f>
        <v>0</v>
      </c>
      <c r="O537" s="14">
        <f>IF(AVANZA[[#This Row],[ESTADO AGENDA]]="SUSPENDIDA",1,0)</f>
        <v>0</v>
      </c>
      <c r="P537" t="str" cm="1">
        <f t="array" ref="P537">_xlfn.XLOOKUP(AVANZA[[#This Row],[Num_Agrupacion_Pet_Atis]],Tabla1[[#All],[Numero_de_actuacion]],Tabla1[[#All],[Estado_de_la_orden]],"",0)</f>
        <v/>
      </c>
      <c r="Q537" s="2" t="str" cm="1">
        <f t="array" ref="Q537">_xlfn.XLOOKUP(AVANZA[[#This Row],[Num_Agrupacion_Pet_Atis]],Tabla1[[#All],[Numero_de_actuacion]],Tabla1[[#All],[Fecha_de_la_cita]],"",0)</f>
        <v/>
      </c>
      <c r="R537" t="str" cm="1">
        <f t="array" ref="R537">_xlfn.XLOOKUP(AVANZA[[#This Row],[Num_Agrupacion_Pet_Atis]],Tabla1[[#All],[Numero_de_actuacion]],Tabla1[[#All],[Franja_horaria_de_la_cita]],"",0)</f>
        <v/>
      </c>
      <c r="S537" s="14" t="str">
        <f>IFERROR(DAY(AVANZA[[#This Row],[FECHA AGENDA]]),"")</f>
        <v/>
      </c>
      <c r="T537" s="14" t="str">
        <f>IFERROR(MONTH(AVANZA[[#This Row],[FECHA AGENDA]]),"")</f>
        <v/>
      </c>
      <c r="U537" t="str" cm="1">
        <f t="array" ref="U537">_xlfn.XLOOKUP(AVANZA[[#This Row],[Num_Agrupacion_Pet_Atis]],Tabla1[[#All],[Numero_de_actuacion]],Tabla1[[#All],[Motivo_de_suspension]],"",0)</f>
        <v/>
      </c>
      <c r="V537" s="2" t="str" cm="1">
        <f t="array" ref="V537">_xlfn.XLOOKUP(AVANZA[[#This Row],[Num_Agrupacion_Pet_Atis]],Tabla1[[#All],[Numero_de_actuacion]],Tabla1[[#All],[No_identificacion_cliente]],"",0)</f>
        <v/>
      </c>
      <c r="W537" s="2" t="str" cm="1">
        <f t="array" ref="W537">_xlfn.XLOOKUP(AVANZA[[#This Row],[Num_Agrupacion_Pet_Atis]],Tabla1[[#All],[Numero_de_actuacion]],Tabla1[[#All],[Movil_de_contacto]],"",0)</f>
        <v/>
      </c>
      <c r="X537" s="14">
        <f>IF(OR(AVANZA[[#This Row],[ESTADO LEG]]="Legalizada grabacion",AVANZA[[#This Row],[ESTADO LEG]]="Legalizada aut"),1,0)</f>
        <v>0</v>
      </c>
      <c r="Y537" s="14">
        <f>IF(OR(AVANZA[[#This Row],[ESTADO LEG]]="pdte legalizar",AVANZA[[#This Row],[ESTADO LEG]]="No cruza"),1,0)</f>
        <v>1</v>
      </c>
      <c r="Z537" t="str" cm="1">
        <f t="array" ref="Z537">IF(AVANZA[[#This Row],[Variable]]="Terminada",LOWER(_xlfn.XLOOKUP(AVANZA[[#This Row],[ID_Peticion]],Tabla6[[#All],[NUM_PETICION]],Tabla6[[#All],[ESTADO_LEG]],"NO CRUZA",0)),AVANZA[[#This Row],[Variable]])</f>
        <v>pdte legalizar</v>
      </c>
      <c r="AA537" cm="1">
        <f t="array" ref="AA537">_xlfn.XLOOKUP(AVANZA[[#This Row],[ID_Peticion]],Tabla6[[#All],[NUM_PETICION]],Tabla6[[#All],[DIF_DIAS]],"",0)</f>
        <v>1</v>
      </c>
      <c r="AB537" s="2" cm="1">
        <f t="array" ref="AB537">IFERROR(_xlfn.XLOOKUP(AVANZA[[#This Row],[ID_Peticion]],Tabla6[[#All],[NUM_PETICION]],Tabla6[[#All],[FEC_LEGAL]],"",0),"")</f>
        <v>0</v>
      </c>
      <c r="AC537" s="14">
        <f ca="1">IF(AVANZA[[#This Row],[FECHA LEG]]&lt;&gt;0,IFERROR(AVANZA[[#This Row],[FECHA LEG]]-AVANZA[[#This Row],[FechaIniEstadoSubPetAtis]],0),TODAY()-AVANZA[[#This Row],[FechaIniEstadoSubPetAtis]])</f>
        <v>5</v>
      </c>
      <c r="AD537" s="35" t="str">
        <f ca="1">IF(AVANZA[[#This Row],[FINAL Vs LG]]&lt;&gt;0,IF(AVANZA[[#This Row],[FINAL Vs LG]]&lt;7.1,"100%",IF(AND(AVANZA[[#This Row],[FINAL Vs LG]]&gt;7.1,AVANZA[[#This Row],[FINAL Vs LG]]&lt;11.1),"50%","0%")),0)</f>
        <v>100%</v>
      </c>
      <c r="AE537" s="14">
        <f ca="1">VLOOKUP(DAY(TODAY()),BACK!F:G,2,0)</f>
        <v>14</v>
      </c>
      <c r="AF537" s="14">
        <f>BACK!$I$2</f>
        <v>24</v>
      </c>
      <c r="AG537" s="14">
        <f>IF(AVANZA[[#This Row],[Oferta_empaquetada_comisiones]]="SI",1,0)</f>
        <v>0</v>
      </c>
      <c r="AH537" s="36">
        <f>IF(AVANZA[[#This Row],[Variable]]="TERMINADA",IFERROR(VLOOKUP(AVANZA[[#This Row],[SUPERVISOR]],Tabla2[#All],4,0),0),)</f>
        <v>0</v>
      </c>
      <c r="AI537" s="14">
        <f>IF(AVANZA[[#This Row],[Producto]]="BA",1,0)</f>
        <v>0</v>
      </c>
      <c r="AJ537" s="14">
        <f>IF(AVANZA[[#This Row],[Producto]]="DUO",1,0)</f>
        <v>0</v>
      </c>
      <c r="AK537" s="14">
        <f>IF(AVANZA[[#This Row],[Producto]]="TRIO",1,0)</f>
        <v>1</v>
      </c>
      <c r="AL537" t="s">
        <v>823</v>
      </c>
      <c r="AM537">
        <v>-1</v>
      </c>
      <c r="AN537">
        <v>-1</v>
      </c>
      <c r="AO537" t="s">
        <v>17098</v>
      </c>
      <c r="AP537" s="1">
        <v>46151.776817129627</v>
      </c>
      <c r="AQ537">
        <v>-1</v>
      </c>
      <c r="AR537" t="s">
        <v>17099</v>
      </c>
      <c r="AS537">
        <v>-1</v>
      </c>
      <c r="AT537">
        <v>-1</v>
      </c>
      <c r="AU537">
        <v>-1</v>
      </c>
      <c r="AV537">
        <v>-1</v>
      </c>
      <c r="AW537">
        <v>-1</v>
      </c>
      <c r="AX537" t="s">
        <v>224</v>
      </c>
      <c r="AY537">
        <v>-1</v>
      </c>
      <c r="AZ537">
        <v>2026</v>
      </c>
      <c r="BA537">
        <v>5</v>
      </c>
      <c r="BB537">
        <v>12</v>
      </c>
      <c r="BC537">
        <v>-1</v>
      </c>
      <c r="BD537" t="s">
        <v>225</v>
      </c>
      <c r="BE537">
        <v>-1</v>
      </c>
      <c r="BF537">
        <v>20001624988925</v>
      </c>
      <c r="BG537" t="s">
        <v>14118</v>
      </c>
      <c r="BH537" t="s">
        <v>14119</v>
      </c>
      <c r="BI537" t="s">
        <v>17100</v>
      </c>
      <c r="BJ537">
        <v>-1</v>
      </c>
      <c r="BK537">
        <v>-1</v>
      </c>
      <c r="BL537">
        <v>-1</v>
      </c>
      <c r="BM537" t="s">
        <v>229</v>
      </c>
      <c r="BN537" t="s">
        <v>230</v>
      </c>
      <c r="BO537" t="s">
        <v>17101</v>
      </c>
      <c r="BP537" t="s">
        <v>232</v>
      </c>
      <c r="BQ537">
        <v>2026</v>
      </c>
      <c r="BR537">
        <v>5</v>
      </c>
      <c r="BS537">
        <v>9</v>
      </c>
      <c r="BT537" s="1">
        <v>46154.540613425925</v>
      </c>
      <c r="BU537" t="s">
        <v>233</v>
      </c>
      <c r="BV537" s="2">
        <v>46154</v>
      </c>
      <c r="BW537" t="s">
        <v>234</v>
      </c>
      <c r="BX537" s="2">
        <v>46151</v>
      </c>
      <c r="BY537" s="2">
        <v>46154</v>
      </c>
      <c r="BZ537" t="s">
        <v>235</v>
      </c>
      <c r="CA537" t="s">
        <v>297</v>
      </c>
      <c r="CB537" t="s">
        <v>297</v>
      </c>
      <c r="CC537" t="s">
        <v>17102</v>
      </c>
      <c r="CD537" t="s">
        <v>11779</v>
      </c>
      <c r="CE537">
        <v>-1</v>
      </c>
      <c r="CF537" t="s">
        <v>300</v>
      </c>
      <c r="CG537" t="s">
        <v>301</v>
      </c>
      <c r="CH537" t="s">
        <v>242</v>
      </c>
      <c r="CI537">
        <v>1094350442</v>
      </c>
      <c r="CJ537" t="s">
        <v>830</v>
      </c>
      <c r="CK537" t="s">
        <v>245</v>
      </c>
      <c r="CL537" t="s">
        <v>409</v>
      </c>
      <c r="CM537" t="s">
        <v>247</v>
      </c>
      <c r="CN537" t="s">
        <v>410</v>
      </c>
      <c r="CT537" t="s">
        <v>249</v>
      </c>
      <c r="CU537" t="s">
        <v>387</v>
      </c>
      <c r="CW537" t="s">
        <v>3967</v>
      </c>
      <c r="CX537" t="s">
        <v>3966</v>
      </c>
      <c r="DA537" t="s">
        <v>250</v>
      </c>
      <c r="DB537">
        <v>-1</v>
      </c>
      <c r="DF537" t="s">
        <v>251</v>
      </c>
      <c r="DJ537" t="s">
        <v>252</v>
      </c>
      <c r="DK537" t="s">
        <v>253</v>
      </c>
      <c r="DL537" t="s">
        <v>253</v>
      </c>
      <c r="DN537" t="s">
        <v>390</v>
      </c>
      <c r="DR537" t="s">
        <v>831</v>
      </c>
      <c r="DS537" t="s">
        <v>830</v>
      </c>
      <c r="DT537" t="s">
        <v>829</v>
      </c>
      <c r="DV537">
        <v>1</v>
      </c>
      <c r="DW537" t="s">
        <v>283</v>
      </c>
      <c r="ED537" s="2">
        <v>46154</v>
      </c>
      <c r="EE537" t="s">
        <v>361</v>
      </c>
      <c r="EF537">
        <v>16</v>
      </c>
      <c r="EP537" t="s">
        <v>258</v>
      </c>
      <c r="ES537" t="s">
        <v>3048</v>
      </c>
      <c r="EZ537" t="s">
        <v>1449</v>
      </c>
      <c r="FA537" t="s">
        <v>245</v>
      </c>
      <c r="FB537" t="s">
        <v>308</v>
      </c>
      <c r="FD537" t="s">
        <v>308</v>
      </c>
      <c r="FE537" t="s">
        <v>309</v>
      </c>
      <c r="FF537" t="s">
        <v>309</v>
      </c>
      <c r="FK537" t="s">
        <v>263</v>
      </c>
      <c r="FL537" t="s">
        <v>17103</v>
      </c>
      <c r="FN537" t="s">
        <v>410</v>
      </c>
      <c r="FO537" t="s">
        <v>414</v>
      </c>
      <c r="FR537">
        <v>115041</v>
      </c>
      <c r="GB537" t="s">
        <v>266</v>
      </c>
      <c r="GC537" t="s">
        <v>387</v>
      </c>
      <c r="GD537">
        <v>23493</v>
      </c>
      <c r="GF537">
        <v>2353</v>
      </c>
      <c r="GG537">
        <v>25349</v>
      </c>
      <c r="GI537">
        <v>73235</v>
      </c>
      <c r="GJ537">
        <v>25358</v>
      </c>
      <c r="GL537">
        <v>39453</v>
      </c>
      <c r="GM537">
        <v>136898</v>
      </c>
      <c r="GS537" t="s">
        <v>267</v>
      </c>
      <c r="GT537" s="2">
        <v>45688</v>
      </c>
      <c r="GU537" t="s">
        <v>268</v>
      </c>
      <c r="GV537" t="s">
        <v>335</v>
      </c>
      <c r="GW537" t="s">
        <v>270</v>
      </c>
      <c r="GX537" t="s">
        <v>271</v>
      </c>
      <c r="GY537" t="s">
        <v>272</v>
      </c>
      <c r="GZ537" t="s">
        <v>273</v>
      </c>
      <c r="HA537" t="s">
        <v>336</v>
      </c>
      <c r="HC537" t="s">
        <v>283</v>
      </c>
      <c r="HE537" t="s">
        <v>230</v>
      </c>
      <c r="HF537" t="s">
        <v>14861</v>
      </c>
      <c r="HG537" t="s">
        <v>277</v>
      </c>
      <c r="HR537" t="s">
        <v>278</v>
      </c>
      <c r="HV537">
        <v>136900</v>
      </c>
      <c r="HW537" t="s">
        <v>279</v>
      </c>
      <c r="HX537" t="s">
        <v>570</v>
      </c>
      <c r="HY537">
        <v>115058.66800000001</v>
      </c>
      <c r="HZ537">
        <v>17.667999999999999</v>
      </c>
      <c r="IA537" t="s">
        <v>279</v>
      </c>
      <c r="IB537" t="s">
        <v>281</v>
      </c>
      <c r="IE537" t="s">
        <v>283</v>
      </c>
      <c r="IF537" t="s">
        <v>283</v>
      </c>
      <c r="IG537" t="s">
        <v>283</v>
      </c>
      <c r="IH537" t="s">
        <v>284</v>
      </c>
      <c r="II537" t="s">
        <v>285</v>
      </c>
      <c r="IJ537" t="s">
        <v>286</v>
      </c>
      <c r="IK537" t="s">
        <v>278</v>
      </c>
      <c r="IL537" t="s">
        <v>346</v>
      </c>
      <c r="IM537" t="s">
        <v>288</v>
      </c>
      <c r="IN537" t="s">
        <v>289</v>
      </c>
      <c r="IP537" t="s">
        <v>290</v>
      </c>
      <c r="IQ537" t="s">
        <v>284</v>
      </c>
      <c r="IS537" t="s">
        <v>291</v>
      </c>
      <c r="IT537" t="s">
        <v>561</v>
      </c>
      <c r="IY537" t="s">
        <v>281</v>
      </c>
    </row>
    <row r="538" spans="1:259" x14ac:dyDescent="0.3">
      <c r="A538" s="14">
        <f>DAY(AVANZA[[#This Row],[FechaSeguimiento]])</f>
        <v>12</v>
      </c>
      <c r="B538" s="14">
        <f>MONTH(AVANZA[[#This Row],[FechaSeguimiento]])</f>
        <v>5</v>
      </c>
      <c r="C538"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538" t="str">
        <f>LOWER(IFERROR(VLOOKUP(AVANZA[[#This Row],[ID_Peticion]],CANCELADAS[#All],2,0),""))</f>
        <v>qc - plan errado</v>
      </c>
      <c r="E538" t="str">
        <f>LOWER(IFERROR(VLOOKUP(AVANZA[[#This Row],[ID_Peticion]],CANCELADAS[#All],3,0),""))</f>
        <v>cliente</v>
      </c>
      <c r="F538" t="str">
        <f>LOWER(IF(AVANZA[[#This Row],[CEDULA CLIENTE]]&lt;&gt;""," CC: " &amp; COUNTIFS(AVANZA[CEDULA CLIENTE],AVANZA[[#This Row],[CEDULA CLIENTE]]),"")&amp; IF(AVANZA[[#This Row],[Direccion]]&lt;&gt;""," DIR: " &amp; COUNTIFS(AVANZA[Direccion],AVANZA[[#This Row],[Direccion]]),""))</f>
        <v xml:space="preserve"> dir: 1</v>
      </c>
      <c r="G538" t="str">
        <f>IFERROR(VLOOKUP(AVANZA[[#This Row],[Cedula_Vendedor_Atis]],PLANTA[[#All],[CEDULA]:[LINEA]],3,0),"No Cruza")</f>
        <v>Marisol Avella</v>
      </c>
      <c r="H538" t="str">
        <f>IFERROR(VLOOKUP(AVANZA[[#This Row],[Cedula_Vendedor_Atis]],PLANTA[[#All],[CEDULA]:[LINEA]],4,0),"No Cruza")</f>
        <v>Fija</v>
      </c>
      <c r="I538" t="str">
        <f>LOWER(IF(AVANZA[[#This Row],[ATRIBUIBLE]]="",AVANZA[[#This Row],[Variable]],AVANZA[[#This Row],[ATRIBUIBLE]]))</f>
        <v>cliente</v>
      </c>
      <c r="J538" s="14">
        <f>IF(AVANZA[[#This Row],[Variable]]=AVANZA[[#Headers],[TERMINADA]],1,0)</f>
        <v>0</v>
      </c>
      <c r="K538" s="14">
        <f>IF(AVANZA[[#This Row],[Variable]]=AVANZA[[#Headers],[ANULADA]],1,0)</f>
        <v>1</v>
      </c>
      <c r="L538" s="14">
        <f>IF(AVANZA[[#This Row],[Variable]]=AVANZA[[#Headers],[PENDIENTE]],1,0)</f>
        <v>0</v>
      </c>
      <c r="M538" s="14">
        <f>IF(AVANZA[[#This Row],[ESTADO AGENDA]]="AGENDADA",1,0)</f>
        <v>0</v>
      </c>
      <c r="N538" s="14">
        <f>IF(AVANZA[[#This Row],[ESTADO AGENDA]]="PENDIENTE DE AGENDAR",1,0)</f>
        <v>0</v>
      </c>
      <c r="O538" s="14">
        <f>IF(AVANZA[[#This Row],[ESTADO AGENDA]]="SUSPENDIDA",1,0)</f>
        <v>0</v>
      </c>
      <c r="P538" t="str" cm="1">
        <f t="array" ref="P538">_xlfn.XLOOKUP(AVANZA[[#This Row],[Num_Agrupacion_Pet_Atis]],Tabla1[[#All],[Numero_de_actuacion]],Tabla1[[#All],[Estado_de_la_orden]],"",0)</f>
        <v/>
      </c>
      <c r="Q538" s="2" t="str" cm="1">
        <f t="array" ref="Q538">_xlfn.XLOOKUP(AVANZA[[#This Row],[Num_Agrupacion_Pet_Atis]],Tabla1[[#All],[Numero_de_actuacion]],Tabla1[[#All],[Fecha_de_la_cita]],"",0)</f>
        <v/>
      </c>
      <c r="R538" t="str" cm="1">
        <f t="array" ref="R538">_xlfn.XLOOKUP(AVANZA[[#This Row],[Num_Agrupacion_Pet_Atis]],Tabla1[[#All],[Numero_de_actuacion]],Tabla1[[#All],[Franja_horaria_de_la_cita]],"",0)</f>
        <v/>
      </c>
      <c r="S538" s="14" t="str">
        <f>IFERROR(DAY(AVANZA[[#This Row],[FECHA AGENDA]]),"")</f>
        <v/>
      </c>
      <c r="T538" s="14" t="str">
        <f>IFERROR(MONTH(AVANZA[[#This Row],[FECHA AGENDA]]),"")</f>
        <v/>
      </c>
      <c r="U538" t="str" cm="1">
        <f t="array" ref="U538">_xlfn.XLOOKUP(AVANZA[[#This Row],[Num_Agrupacion_Pet_Atis]],Tabla1[[#All],[Numero_de_actuacion]],Tabla1[[#All],[Motivo_de_suspension]],"",0)</f>
        <v/>
      </c>
      <c r="V538" s="2" t="str" cm="1">
        <f t="array" ref="V538">_xlfn.XLOOKUP(AVANZA[[#This Row],[Num_Agrupacion_Pet_Atis]],Tabla1[[#All],[Numero_de_actuacion]],Tabla1[[#All],[No_identificacion_cliente]],"",0)</f>
        <v/>
      </c>
      <c r="W538" s="2" t="str" cm="1">
        <f t="array" ref="W538">_xlfn.XLOOKUP(AVANZA[[#This Row],[Num_Agrupacion_Pet_Atis]],Tabla1[[#All],[Numero_de_actuacion]],Tabla1[[#All],[Movil_de_contacto]],"",0)</f>
        <v/>
      </c>
      <c r="X538" s="14">
        <f>IF(OR(AVANZA[[#This Row],[ESTADO LEG]]="Legalizada grabacion",AVANZA[[#This Row],[ESTADO LEG]]="Legalizada aut"),1,0)</f>
        <v>0</v>
      </c>
      <c r="Y538" s="14">
        <f>IF(OR(AVANZA[[#This Row],[ESTADO LEG]]="pdte legalizar",AVANZA[[#This Row],[ESTADO LEG]]="No cruza"),1,0)</f>
        <v>0</v>
      </c>
      <c r="Z538" t="str" cm="1">
        <f t="array" ref="Z538">IF(AVANZA[[#This Row],[Variable]]="Terminada",LOWER(_xlfn.XLOOKUP(AVANZA[[#This Row],[ID_Peticion]],Tabla6[[#All],[NUM_PETICION]],Tabla6[[#All],[ESTADO_LEG]],"NO CRUZA",0)),AVANZA[[#This Row],[Variable]])</f>
        <v>ANULADA</v>
      </c>
      <c r="AA538" t="str" cm="1">
        <f t="array" ref="AA538">_xlfn.XLOOKUP(AVANZA[[#This Row],[ID_Peticion]],Tabla6[[#All],[NUM_PETICION]],Tabla6[[#All],[DIF_DIAS]],"",0)</f>
        <v/>
      </c>
      <c r="AB538" s="2" t="str" cm="1">
        <f t="array" ref="AB538">IFERROR(_xlfn.XLOOKUP(AVANZA[[#This Row],[ID_Peticion]],Tabla6[[#All],[NUM_PETICION]],Tabla6[[#All],[FEC_LEGAL]],"",0),"")</f>
        <v/>
      </c>
      <c r="AC538" s="14">
        <f ca="1">IF(AVANZA[[#This Row],[FECHA LEG]]&lt;&gt;0,IFERROR(AVANZA[[#This Row],[FECHA LEG]]-AVANZA[[#This Row],[FechaIniEstadoSubPetAtis]],0),TODAY()-AVANZA[[#This Row],[FechaIniEstadoSubPetAtis]])</f>
        <v>0</v>
      </c>
      <c r="AD538" s="35">
        <f ca="1">IF(AVANZA[[#This Row],[FINAL Vs LG]]&lt;&gt;0,IF(AVANZA[[#This Row],[FINAL Vs LG]]&lt;7.1,"100%",IF(AND(AVANZA[[#This Row],[FINAL Vs LG]]&gt;7.1,AVANZA[[#This Row],[FINAL Vs LG]]&lt;11.1),"50%","0%")),0)</f>
        <v>0</v>
      </c>
      <c r="AE538" s="14">
        <f ca="1">VLOOKUP(DAY(TODAY()),BACK!F:G,2,0)</f>
        <v>14</v>
      </c>
      <c r="AF538" s="14">
        <f>BACK!$I$2</f>
        <v>24</v>
      </c>
      <c r="AG538" s="14">
        <f>IF(AVANZA[[#This Row],[Oferta_empaquetada_comisiones]]="SI",1,0)</f>
        <v>0</v>
      </c>
      <c r="AH538" s="36">
        <f>IF(AVANZA[[#This Row],[Variable]]="TERMINADA",IFERROR(VLOOKUP(AVANZA[[#This Row],[SUPERVISOR]],Tabla2[#All],4,0),0),)</f>
        <v>0</v>
      </c>
      <c r="AI538" s="14">
        <f>IF(AVANZA[[#This Row],[Producto]]="BA",1,0)</f>
        <v>0</v>
      </c>
      <c r="AJ538" s="14">
        <f>IF(AVANZA[[#This Row],[Producto]]="DUO",1,0)</f>
        <v>0</v>
      </c>
      <c r="AK538" s="14">
        <f>IF(AVANZA[[#This Row],[Producto]]="TRIO",1,0)</f>
        <v>1</v>
      </c>
      <c r="AL538" t="s">
        <v>292</v>
      </c>
      <c r="AM538">
        <v>-1</v>
      </c>
      <c r="AN538">
        <v>-1</v>
      </c>
      <c r="AO538" t="s">
        <v>17104</v>
      </c>
      <c r="AP538" s="1">
        <v>46150.739247685182</v>
      </c>
      <c r="AQ538">
        <v>-1</v>
      </c>
      <c r="AR538" t="s">
        <v>17105</v>
      </c>
      <c r="AS538">
        <v>-1</v>
      </c>
      <c r="AT538">
        <v>-1</v>
      </c>
      <c r="AU538">
        <v>-1</v>
      </c>
      <c r="AV538">
        <v>-1</v>
      </c>
      <c r="AW538">
        <v>-1</v>
      </c>
      <c r="AX538" t="s">
        <v>224</v>
      </c>
      <c r="AY538">
        <v>-1</v>
      </c>
      <c r="AZ538">
        <v>2026</v>
      </c>
      <c r="BA538">
        <v>5</v>
      </c>
      <c r="BB538">
        <v>12</v>
      </c>
      <c r="BC538">
        <v>-1</v>
      </c>
      <c r="BD538" t="s">
        <v>225</v>
      </c>
      <c r="BE538">
        <v>-1</v>
      </c>
      <c r="BF538">
        <v>20001624644886</v>
      </c>
      <c r="BG538" t="s">
        <v>376</v>
      </c>
      <c r="BH538" t="s">
        <v>377</v>
      </c>
      <c r="BI538" t="s">
        <v>17106</v>
      </c>
      <c r="BJ538">
        <v>-1</v>
      </c>
      <c r="BK538">
        <v>-1</v>
      </c>
      <c r="BL538">
        <v>-1</v>
      </c>
      <c r="BM538" t="s">
        <v>573</v>
      </c>
      <c r="BN538" t="s">
        <v>230</v>
      </c>
      <c r="BO538" t="s">
        <v>17107</v>
      </c>
      <c r="BP538" t="s">
        <v>380</v>
      </c>
      <c r="BQ538">
        <v>2026</v>
      </c>
      <c r="BR538">
        <v>5</v>
      </c>
      <c r="BS538">
        <v>8</v>
      </c>
      <c r="BT538" s="1">
        <v>46154.899259259262</v>
      </c>
      <c r="BU538" t="s">
        <v>575</v>
      </c>
      <c r="BV538" s="2">
        <v>46154</v>
      </c>
      <c r="BW538" t="s">
        <v>576</v>
      </c>
      <c r="BX538" s="2">
        <v>46150</v>
      </c>
      <c r="BY538" s="2">
        <v>46154</v>
      </c>
      <c r="BZ538" t="s">
        <v>235</v>
      </c>
      <c r="CA538" t="s">
        <v>1945</v>
      </c>
      <c r="CB538" t="s">
        <v>322</v>
      </c>
      <c r="CC538" t="s">
        <v>17108</v>
      </c>
      <c r="CD538" t="s">
        <v>2887</v>
      </c>
      <c r="CE538">
        <v>-1</v>
      </c>
      <c r="CF538" t="s">
        <v>1947</v>
      </c>
      <c r="CG538" t="s">
        <v>325</v>
      </c>
      <c r="CH538" t="s">
        <v>326</v>
      </c>
      <c r="CI538">
        <v>22999736</v>
      </c>
      <c r="CJ538" t="s">
        <v>303</v>
      </c>
      <c r="CK538" t="s">
        <v>245</v>
      </c>
      <c r="CL538" t="s">
        <v>246</v>
      </c>
      <c r="CM538" t="s">
        <v>247</v>
      </c>
      <c r="CN538" t="s">
        <v>248</v>
      </c>
      <c r="CT538" t="s">
        <v>386</v>
      </c>
      <c r="CU538" t="s">
        <v>387</v>
      </c>
      <c r="CW538" t="s">
        <v>388</v>
      </c>
      <c r="CX538" t="s">
        <v>389</v>
      </c>
      <c r="CY538" t="s">
        <v>16563</v>
      </c>
      <c r="DA538" t="s">
        <v>250</v>
      </c>
      <c r="DB538">
        <v>-1</v>
      </c>
      <c r="DF538" t="s">
        <v>731</v>
      </c>
      <c r="DJ538" t="s">
        <v>252</v>
      </c>
      <c r="DK538" t="s">
        <v>253</v>
      </c>
      <c r="DL538" t="s">
        <v>253</v>
      </c>
      <c r="DN538" t="s">
        <v>390</v>
      </c>
      <c r="DR538" t="s">
        <v>305</v>
      </c>
      <c r="DS538" t="s">
        <v>303</v>
      </c>
      <c r="DT538" t="s">
        <v>302</v>
      </c>
      <c r="DV538">
        <v>1</v>
      </c>
      <c r="DW538" t="s">
        <v>331</v>
      </c>
      <c r="ED538" s="2">
        <v>46154</v>
      </c>
      <c r="EF538">
        <v>16</v>
      </c>
      <c r="EP538" t="s">
        <v>258</v>
      </c>
      <c r="FA538" t="s">
        <v>245</v>
      </c>
      <c r="FB538" t="s">
        <v>333</v>
      </c>
      <c r="FD538" t="s">
        <v>333</v>
      </c>
      <c r="FE538" t="s">
        <v>1949</v>
      </c>
      <c r="FF538" t="s">
        <v>1949</v>
      </c>
      <c r="FK538" t="s">
        <v>263</v>
      </c>
      <c r="FN538" t="s">
        <v>248</v>
      </c>
      <c r="FO538" t="s">
        <v>265</v>
      </c>
      <c r="FR538">
        <v>0</v>
      </c>
      <c r="GB538" t="s">
        <v>266</v>
      </c>
      <c r="GM538">
        <v>0</v>
      </c>
      <c r="GS538" t="s">
        <v>267</v>
      </c>
      <c r="GT538" s="2"/>
      <c r="GU538" t="s">
        <v>268</v>
      </c>
      <c r="GV538" t="s">
        <v>269</v>
      </c>
      <c r="GW538" t="s">
        <v>394</v>
      </c>
      <c r="GZ538" t="s">
        <v>395</v>
      </c>
      <c r="HE538" t="s">
        <v>230</v>
      </c>
      <c r="HF538" t="s">
        <v>17109</v>
      </c>
      <c r="HR538" t="s">
        <v>278</v>
      </c>
      <c r="HV538">
        <v>131990</v>
      </c>
      <c r="HW538" t="s">
        <v>281</v>
      </c>
      <c r="HY538">
        <v>0</v>
      </c>
      <c r="HZ538">
        <v>0</v>
      </c>
      <c r="IA538" t="s">
        <v>279</v>
      </c>
      <c r="IB538" t="s">
        <v>281</v>
      </c>
      <c r="IC538" t="s">
        <v>17110</v>
      </c>
      <c r="IE538" t="s">
        <v>283</v>
      </c>
      <c r="IF538" t="s">
        <v>283</v>
      </c>
      <c r="IG538" t="s">
        <v>283</v>
      </c>
      <c r="IH538" t="s">
        <v>284</v>
      </c>
      <c r="II538" t="s">
        <v>285</v>
      </c>
      <c r="IJ538" t="s">
        <v>286</v>
      </c>
      <c r="IK538" t="s">
        <v>278</v>
      </c>
      <c r="IL538" t="s">
        <v>287</v>
      </c>
      <c r="IM538" t="s">
        <v>288</v>
      </c>
      <c r="IN538" t="s">
        <v>290</v>
      </c>
      <c r="IP538" t="s">
        <v>1187</v>
      </c>
      <c r="IQ538" t="s">
        <v>284</v>
      </c>
      <c r="IS538" t="s">
        <v>291</v>
      </c>
      <c r="IT538" t="s">
        <v>372</v>
      </c>
      <c r="IU538" t="s">
        <v>373</v>
      </c>
      <c r="IV538" t="s">
        <v>373</v>
      </c>
      <c r="IW538" t="s">
        <v>373</v>
      </c>
      <c r="IY538" t="s">
        <v>281</v>
      </c>
    </row>
    <row r="539" spans="1:259" x14ac:dyDescent="0.3">
      <c r="A539" s="14">
        <f>DAY(AVANZA[[#This Row],[FechaSeguimiento]])</f>
        <v>12</v>
      </c>
      <c r="B539" s="14">
        <f>MONTH(AVANZA[[#This Row],[FechaSeguimiento]])</f>
        <v>5</v>
      </c>
      <c r="C539"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539" t="str">
        <f>LOWER(IFERROR(VLOOKUP(AVANZA[[#This Row],[ID_Peticion]],CANCELADAS[#All],2,0),""))</f>
        <v/>
      </c>
      <c r="E539" t="str">
        <f>LOWER(IFERROR(VLOOKUP(AVANZA[[#This Row],[ID_Peticion]],CANCELADAS[#All],3,0),""))</f>
        <v/>
      </c>
      <c r="F539" t="str">
        <f>LOWER(IF(AVANZA[[#This Row],[CEDULA CLIENTE]]&lt;&gt;""," CC: " &amp; COUNTIFS(AVANZA[CEDULA CLIENTE],AVANZA[[#This Row],[CEDULA CLIENTE]]),"")&amp; IF(AVANZA[[#This Row],[Direccion]]&lt;&gt;""," DIR: " &amp; COUNTIFS(AVANZA[Direccion],AVANZA[[#This Row],[Direccion]]),""))</f>
        <v xml:space="preserve"> dir: 1</v>
      </c>
      <c r="G539" t="str">
        <f>IFERROR(VLOOKUP(AVANZA[[#This Row],[Cedula_Vendedor_Atis]],PLANTA[[#All],[CEDULA]:[LINEA]],3,0),"No Cruza")</f>
        <v>Marisol Avella</v>
      </c>
      <c r="H539" t="str">
        <f>IFERROR(VLOOKUP(AVANZA[[#This Row],[Cedula_Vendedor_Atis]],PLANTA[[#All],[CEDULA]:[LINEA]],4,0),"No Cruza")</f>
        <v>Fija</v>
      </c>
      <c r="I539" t="str">
        <f>LOWER(IF(AVANZA[[#This Row],[ATRIBUIBLE]]="",AVANZA[[#This Row],[Variable]],AVANZA[[#This Row],[ATRIBUIBLE]]))</f>
        <v>terminada</v>
      </c>
      <c r="J539" s="14">
        <f>IF(AVANZA[[#This Row],[Variable]]=AVANZA[[#Headers],[TERMINADA]],1,0)</f>
        <v>1</v>
      </c>
      <c r="K539" s="14">
        <f>IF(AVANZA[[#This Row],[Variable]]=AVANZA[[#Headers],[ANULADA]],1,0)</f>
        <v>0</v>
      </c>
      <c r="L539" s="14">
        <f>IF(AVANZA[[#This Row],[Variable]]=AVANZA[[#Headers],[PENDIENTE]],1,0)</f>
        <v>0</v>
      </c>
      <c r="M539" s="14">
        <f>IF(AVANZA[[#This Row],[ESTADO AGENDA]]="AGENDADA",1,0)</f>
        <v>0</v>
      </c>
      <c r="N539" s="14">
        <f>IF(AVANZA[[#This Row],[ESTADO AGENDA]]="PENDIENTE DE AGENDAR",1,0)</f>
        <v>0</v>
      </c>
      <c r="O539" s="14">
        <f>IF(AVANZA[[#This Row],[ESTADO AGENDA]]="SUSPENDIDA",1,0)</f>
        <v>0</v>
      </c>
      <c r="P539" t="str" cm="1">
        <f t="array" ref="P539">_xlfn.XLOOKUP(AVANZA[[#This Row],[Num_Agrupacion_Pet_Atis]],Tabla1[[#All],[Numero_de_actuacion]],Tabla1[[#All],[Estado_de_la_orden]],"",0)</f>
        <v/>
      </c>
      <c r="Q539" s="2" t="str" cm="1">
        <f t="array" ref="Q539">_xlfn.XLOOKUP(AVANZA[[#This Row],[Num_Agrupacion_Pet_Atis]],Tabla1[[#All],[Numero_de_actuacion]],Tabla1[[#All],[Fecha_de_la_cita]],"",0)</f>
        <v/>
      </c>
      <c r="R539" t="str" cm="1">
        <f t="array" ref="R539">_xlfn.XLOOKUP(AVANZA[[#This Row],[Num_Agrupacion_Pet_Atis]],Tabla1[[#All],[Numero_de_actuacion]],Tabla1[[#All],[Franja_horaria_de_la_cita]],"",0)</f>
        <v/>
      </c>
      <c r="S539" s="14" t="str">
        <f>IFERROR(DAY(AVANZA[[#This Row],[FECHA AGENDA]]),"")</f>
        <v/>
      </c>
      <c r="T539" s="14" t="str">
        <f>IFERROR(MONTH(AVANZA[[#This Row],[FECHA AGENDA]]),"")</f>
        <v/>
      </c>
      <c r="U539" t="str" cm="1">
        <f t="array" ref="U539">_xlfn.XLOOKUP(AVANZA[[#This Row],[Num_Agrupacion_Pet_Atis]],Tabla1[[#All],[Numero_de_actuacion]],Tabla1[[#All],[Motivo_de_suspension]],"",0)</f>
        <v/>
      </c>
      <c r="V539" s="2" t="str" cm="1">
        <f t="array" ref="V539">_xlfn.XLOOKUP(AVANZA[[#This Row],[Num_Agrupacion_Pet_Atis]],Tabla1[[#All],[Numero_de_actuacion]],Tabla1[[#All],[No_identificacion_cliente]],"",0)</f>
        <v/>
      </c>
      <c r="W539" s="2" t="str" cm="1">
        <f t="array" ref="W539">_xlfn.XLOOKUP(AVANZA[[#This Row],[Num_Agrupacion_Pet_Atis]],Tabla1[[#All],[Numero_de_actuacion]],Tabla1[[#All],[Movil_de_contacto]],"",0)</f>
        <v/>
      </c>
      <c r="X539" s="14">
        <f>IF(OR(AVANZA[[#This Row],[ESTADO LEG]]="Legalizada grabacion",AVANZA[[#This Row],[ESTADO LEG]]="Legalizada aut"),1,0)</f>
        <v>0</v>
      </c>
      <c r="Y539" s="14">
        <f>IF(OR(AVANZA[[#This Row],[ESTADO LEG]]="pdte legalizar",AVANZA[[#This Row],[ESTADO LEG]]="No cruza"),1,0)</f>
        <v>1</v>
      </c>
      <c r="Z539" t="str" cm="1">
        <f t="array" ref="Z539">IF(AVANZA[[#This Row],[Variable]]="Terminada",LOWER(_xlfn.XLOOKUP(AVANZA[[#This Row],[ID_Peticion]],Tabla6[[#All],[NUM_PETICION]],Tabla6[[#All],[ESTADO_LEG]],"NO CRUZA",0)),AVANZA[[#This Row],[Variable]])</f>
        <v>pdte legalizar</v>
      </c>
      <c r="AA539" cm="1">
        <f t="array" ref="AA539">_xlfn.XLOOKUP(AVANZA[[#This Row],[ID_Peticion]],Tabla6[[#All],[NUM_PETICION]],Tabla6[[#All],[DIF_DIAS]],"",0)</f>
        <v>1</v>
      </c>
      <c r="AB539" s="2" cm="1">
        <f t="array" ref="AB539">IFERROR(_xlfn.XLOOKUP(AVANZA[[#This Row],[ID_Peticion]],Tabla6[[#All],[NUM_PETICION]],Tabla6[[#All],[FEC_LEGAL]],"",0),"")</f>
        <v>0</v>
      </c>
      <c r="AC539" s="14">
        <f ca="1">IF(AVANZA[[#This Row],[FECHA LEG]]&lt;&gt;0,IFERROR(AVANZA[[#This Row],[FECHA LEG]]-AVANZA[[#This Row],[FechaIniEstadoSubPetAtis]],0),TODAY()-AVANZA[[#This Row],[FechaIniEstadoSubPetAtis]])</f>
        <v>5</v>
      </c>
      <c r="AD539" s="35" t="str">
        <f ca="1">IF(AVANZA[[#This Row],[FINAL Vs LG]]&lt;&gt;0,IF(AVANZA[[#This Row],[FINAL Vs LG]]&lt;7.1,"100%",IF(AND(AVANZA[[#This Row],[FINAL Vs LG]]&gt;7.1,AVANZA[[#This Row],[FINAL Vs LG]]&lt;11.1),"50%","0%")),0)</f>
        <v>100%</v>
      </c>
      <c r="AE539" s="14">
        <f ca="1">VLOOKUP(DAY(TODAY()),BACK!F:G,2,0)</f>
        <v>14</v>
      </c>
      <c r="AF539" s="14">
        <f>BACK!$I$2</f>
        <v>24</v>
      </c>
      <c r="AG539" s="14">
        <f>IF(AVANZA[[#This Row],[Oferta_empaquetada_comisiones]]="SI",1,0)</f>
        <v>0</v>
      </c>
      <c r="AH539" s="36">
        <f>IF(AVANZA[[#This Row],[Variable]]="TERMINADA",IFERROR(VLOOKUP(AVANZA[[#This Row],[SUPERVISOR]],Tabla2[#All],4,0),0),)</f>
        <v>3.5</v>
      </c>
      <c r="AI539" s="14">
        <f>IF(AVANZA[[#This Row],[Producto]]="BA",1,0)</f>
        <v>1</v>
      </c>
      <c r="AJ539" s="14">
        <f>IF(AVANZA[[#This Row],[Producto]]="DUO",1,0)</f>
        <v>0</v>
      </c>
      <c r="AK539" s="14">
        <f>IF(AVANZA[[#This Row],[Producto]]="TRIO",1,0)</f>
        <v>0</v>
      </c>
      <c r="AL539" t="s">
        <v>1961</v>
      </c>
      <c r="AM539">
        <v>-1</v>
      </c>
      <c r="AN539">
        <v>-1</v>
      </c>
      <c r="AO539" t="s">
        <v>17111</v>
      </c>
      <c r="AP539" s="1">
        <v>46150.446168981478</v>
      </c>
      <c r="AQ539">
        <v>-1</v>
      </c>
      <c r="AR539" t="s">
        <v>17112</v>
      </c>
      <c r="AS539">
        <v>-1</v>
      </c>
      <c r="AT539">
        <v>-1</v>
      </c>
      <c r="AU539">
        <v>-1</v>
      </c>
      <c r="AV539">
        <v>-1</v>
      </c>
      <c r="AW539">
        <v>-1</v>
      </c>
      <c r="AX539" t="s">
        <v>224</v>
      </c>
      <c r="AY539">
        <v>-1</v>
      </c>
      <c r="AZ539">
        <v>2026</v>
      </c>
      <c r="BA539">
        <v>5</v>
      </c>
      <c r="BB539">
        <v>12</v>
      </c>
      <c r="BC539">
        <v>-1</v>
      </c>
      <c r="BD539" t="s">
        <v>225</v>
      </c>
      <c r="BE539">
        <v>-1</v>
      </c>
      <c r="BF539">
        <v>20001624436960</v>
      </c>
      <c r="BG539" t="s">
        <v>319</v>
      </c>
      <c r="BH539" t="s">
        <v>320</v>
      </c>
      <c r="BI539" t="s">
        <v>17113</v>
      </c>
      <c r="BJ539">
        <v>-1</v>
      </c>
      <c r="BK539">
        <v>-1</v>
      </c>
      <c r="BL539">
        <v>-1</v>
      </c>
      <c r="BM539" t="s">
        <v>229</v>
      </c>
      <c r="BN539" t="s">
        <v>230</v>
      </c>
      <c r="BO539" t="s">
        <v>17114</v>
      </c>
      <c r="BP539" t="s">
        <v>380</v>
      </c>
      <c r="BQ539">
        <v>2026</v>
      </c>
      <c r="BR539">
        <v>5</v>
      </c>
      <c r="BS539">
        <v>8</v>
      </c>
      <c r="BT539" s="1">
        <v>46154.710312499999</v>
      </c>
      <c r="BU539" t="s">
        <v>233</v>
      </c>
      <c r="BV539" s="2">
        <v>46154</v>
      </c>
      <c r="BW539" t="s">
        <v>234</v>
      </c>
      <c r="BX539" s="2">
        <v>46150</v>
      </c>
      <c r="BY539" s="2">
        <v>46154</v>
      </c>
      <c r="BZ539" t="s">
        <v>235</v>
      </c>
      <c r="CA539" t="s">
        <v>297</v>
      </c>
      <c r="CB539" t="s">
        <v>297</v>
      </c>
      <c r="CC539" t="s">
        <v>17115</v>
      </c>
      <c r="CD539" t="s">
        <v>2112</v>
      </c>
      <c r="CE539">
        <v>-1</v>
      </c>
      <c r="CF539" t="s">
        <v>300</v>
      </c>
      <c r="CG539" t="s">
        <v>301</v>
      </c>
      <c r="CH539" t="s">
        <v>242</v>
      </c>
      <c r="CI539">
        <v>1013654397</v>
      </c>
      <c r="CJ539" t="s">
        <v>1969</v>
      </c>
      <c r="CK539" t="s">
        <v>245</v>
      </c>
      <c r="CL539" t="s">
        <v>246</v>
      </c>
      <c r="CM539" t="s">
        <v>247</v>
      </c>
      <c r="CN539" t="s">
        <v>248</v>
      </c>
      <c r="CT539" t="s">
        <v>386</v>
      </c>
      <c r="CU539" t="s">
        <v>225</v>
      </c>
      <c r="CW539" t="s">
        <v>319</v>
      </c>
      <c r="CX539" t="s">
        <v>320</v>
      </c>
      <c r="DA539" t="s">
        <v>250</v>
      </c>
      <c r="DB539">
        <v>-1</v>
      </c>
      <c r="DF539" t="s">
        <v>251</v>
      </c>
      <c r="DJ539" t="s">
        <v>252</v>
      </c>
      <c r="DK539" t="s">
        <v>253</v>
      </c>
      <c r="DL539" t="s">
        <v>254</v>
      </c>
      <c r="DN539" t="s">
        <v>255</v>
      </c>
      <c r="DR539" t="s">
        <v>1970</v>
      </c>
      <c r="DS539" t="s">
        <v>1969</v>
      </c>
      <c r="DT539" t="s">
        <v>1968</v>
      </c>
      <c r="DV539">
        <v>1</v>
      </c>
      <c r="DW539" t="s">
        <v>283</v>
      </c>
      <c r="ED539" s="2">
        <v>46154</v>
      </c>
      <c r="EE539" t="s">
        <v>361</v>
      </c>
      <c r="EF539">
        <v>16</v>
      </c>
      <c r="EP539" t="s">
        <v>258</v>
      </c>
      <c r="ES539" t="s">
        <v>2113</v>
      </c>
      <c r="EZ539" t="s">
        <v>14263</v>
      </c>
      <c r="FA539" t="s">
        <v>245</v>
      </c>
      <c r="FB539" t="s">
        <v>308</v>
      </c>
      <c r="FD539" t="s">
        <v>308</v>
      </c>
      <c r="FE539" t="s">
        <v>309</v>
      </c>
      <c r="FF539" t="s">
        <v>309</v>
      </c>
      <c r="FK539" t="s">
        <v>263</v>
      </c>
      <c r="FL539" t="s">
        <v>17116</v>
      </c>
      <c r="FN539" t="s">
        <v>248</v>
      </c>
      <c r="FO539" t="s">
        <v>265</v>
      </c>
      <c r="FR539">
        <v>94990</v>
      </c>
      <c r="GB539" t="s">
        <v>266</v>
      </c>
      <c r="GC539" t="s">
        <v>225</v>
      </c>
      <c r="GD539">
        <v>0</v>
      </c>
      <c r="GF539">
        <v>0</v>
      </c>
      <c r="GG539">
        <v>25423</v>
      </c>
      <c r="GI539">
        <v>94990</v>
      </c>
      <c r="GJ539">
        <v>0</v>
      </c>
      <c r="GL539">
        <v>0</v>
      </c>
      <c r="GM539">
        <v>113038</v>
      </c>
      <c r="GS539" t="s">
        <v>267</v>
      </c>
      <c r="GT539" s="2">
        <v>45716</v>
      </c>
      <c r="GU539" t="s">
        <v>268</v>
      </c>
      <c r="GV539" t="s">
        <v>335</v>
      </c>
      <c r="GW539" t="s">
        <v>394</v>
      </c>
      <c r="GZ539" t="s">
        <v>395</v>
      </c>
      <c r="HA539" t="s">
        <v>336</v>
      </c>
      <c r="HC539" t="s">
        <v>337</v>
      </c>
      <c r="HE539" t="s">
        <v>230</v>
      </c>
      <c r="HF539" t="s">
        <v>14361</v>
      </c>
      <c r="HR539" t="s">
        <v>278</v>
      </c>
      <c r="HV539">
        <v>94990</v>
      </c>
      <c r="HW539" t="s">
        <v>281</v>
      </c>
      <c r="HY539">
        <v>0</v>
      </c>
      <c r="HZ539">
        <v>0</v>
      </c>
      <c r="IA539" t="s">
        <v>281</v>
      </c>
      <c r="IB539" t="s">
        <v>281</v>
      </c>
      <c r="IE539" t="s">
        <v>283</v>
      </c>
      <c r="IF539" t="s">
        <v>283</v>
      </c>
      <c r="IG539" t="s">
        <v>283</v>
      </c>
      <c r="IH539" t="s">
        <v>284</v>
      </c>
      <c r="II539" t="s">
        <v>285</v>
      </c>
      <c r="IJ539" t="s">
        <v>286</v>
      </c>
      <c r="IK539" t="s">
        <v>278</v>
      </c>
      <c r="IL539" t="s">
        <v>287</v>
      </c>
      <c r="IM539" t="s">
        <v>288</v>
      </c>
      <c r="IN539" t="s">
        <v>289</v>
      </c>
      <c r="IP539" t="s">
        <v>290</v>
      </c>
      <c r="IQ539" t="s">
        <v>284</v>
      </c>
      <c r="IS539" t="s">
        <v>291</v>
      </c>
      <c r="IT539" t="s">
        <v>398</v>
      </c>
      <c r="IW539" t="s">
        <v>417</v>
      </c>
      <c r="IY539" t="s">
        <v>281</v>
      </c>
    </row>
    <row r="540" spans="1:259" x14ac:dyDescent="0.3">
      <c r="A540" s="14">
        <f>DAY(AVANZA[[#This Row],[FechaSeguimiento]])</f>
        <v>12</v>
      </c>
      <c r="B540" s="14">
        <f>MONTH(AVANZA[[#This Row],[FechaSeguimiento]])</f>
        <v>5</v>
      </c>
      <c r="C540"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540" t="str">
        <f>LOWER(IFERROR(VLOOKUP(AVANZA[[#This Row],[ID_Peticion]],CANCELADAS[#All],2,0),""))</f>
        <v/>
      </c>
      <c r="E540" t="str">
        <f>LOWER(IFERROR(VLOOKUP(AVANZA[[#This Row],[ID_Peticion]],CANCELADAS[#All],3,0),""))</f>
        <v/>
      </c>
      <c r="F540" t="str">
        <f>LOWER(IF(AVANZA[[#This Row],[CEDULA CLIENTE]]&lt;&gt;""," CC: " &amp; COUNTIFS(AVANZA[CEDULA CLIENTE],AVANZA[[#This Row],[CEDULA CLIENTE]]),"")&amp; IF(AVANZA[[#This Row],[Direccion]]&lt;&gt;""," DIR: " &amp; COUNTIFS(AVANZA[Direccion],AVANZA[[#This Row],[Direccion]]),""))</f>
        <v xml:space="preserve"> dir: 1</v>
      </c>
      <c r="G540" t="str">
        <f>IFERROR(VLOOKUP(AVANZA[[#This Row],[Cedula_Vendedor_Atis]],PLANTA[[#All],[CEDULA]:[LINEA]],3,0),"No Cruza")</f>
        <v>Marisol Avella</v>
      </c>
      <c r="H540" t="str">
        <f>IFERROR(VLOOKUP(AVANZA[[#This Row],[Cedula_Vendedor_Atis]],PLANTA[[#All],[CEDULA]:[LINEA]],4,0),"No Cruza")</f>
        <v>Fija</v>
      </c>
      <c r="I540" t="str">
        <f>LOWER(IF(AVANZA[[#This Row],[ATRIBUIBLE]]="",AVANZA[[#This Row],[Variable]],AVANZA[[#This Row],[ATRIBUIBLE]]))</f>
        <v>terminada</v>
      </c>
      <c r="J540" s="14">
        <f>IF(AVANZA[[#This Row],[Variable]]=AVANZA[[#Headers],[TERMINADA]],1,0)</f>
        <v>1</v>
      </c>
      <c r="K540" s="14">
        <f>IF(AVANZA[[#This Row],[Variable]]=AVANZA[[#Headers],[ANULADA]],1,0)</f>
        <v>0</v>
      </c>
      <c r="L540" s="14">
        <f>IF(AVANZA[[#This Row],[Variable]]=AVANZA[[#Headers],[PENDIENTE]],1,0)</f>
        <v>0</v>
      </c>
      <c r="M540" s="14">
        <f>IF(AVANZA[[#This Row],[ESTADO AGENDA]]="AGENDADA",1,0)</f>
        <v>0</v>
      </c>
      <c r="N540" s="14">
        <f>IF(AVANZA[[#This Row],[ESTADO AGENDA]]="PENDIENTE DE AGENDAR",1,0)</f>
        <v>0</v>
      </c>
      <c r="O540" s="14">
        <f>IF(AVANZA[[#This Row],[ESTADO AGENDA]]="SUSPENDIDA",1,0)</f>
        <v>0</v>
      </c>
      <c r="P540" t="str" cm="1">
        <f t="array" ref="P540">_xlfn.XLOOKUP(AVANZA[[#This Row],[Num_Agrupacion_Pet_Atis]],Tabla1[[#All],[Numero_de_actuacion]],Tabla1[[#All],[Estado_de_la_orden]],"",0)</f>
        <v/>
      </c>
      <c r="Q540" s="2" t="str" cm="1">
        <f t="array" ref="Q540">_xlfn.XLOOKUP(AVANZA[[#This Row],[Num_Agrupacion_Pet_Atis]],Tabla1[[#All],[Numero_de_actuacion]],Tabla1[[#All],[Fecha_de_la_cita]],"",0)</f>
        <v/>
      </c>
      <c r="R540" t="str" cm="1">
        <f t="array" ref="R540">_xlfn.XLOOKUP(AVANZA[[#This Row],[Num_Agrupacion_Pet_Atis]],Tabla1[[#All],[Numero_de_actuacion]],Tabla1[[#All],[Franja_horaria_de_la_cita]],"",0)</f>
        <v/>
      </c>
      <c r="S540" s="14" t="str">
        <f>IFERROR(DAY(AVANZA[[#This Row],[FECHA AGENDA]]),"")</f>
        <v/>
      </c>
      <c r="T540" s="14" t="str">
        <f>IFERROR(MONTH(AVANZA[[#This Row],[FECHA AGENDA]]),"")</f>
        <v/>
      </c>
      <c r="U540" t="str" cm="1">
        <f t="array" ref="U540">_xlfn.XLOOKUP(AVANZA[[#This Row],[Num_Agrupacion_Pet_Atis]],Tabla1[[#All],[Numero_de_actuacion]],Tabla1[[#All],[Motivo_de_suspension]],"",0)</f>
        <v/>
      </c>
      <c r="V540" s="2" t="str" cm="1">
        <f t="array" ref="V540">_xlfn.XLOOKUP(AVANZA[[#This Row],[Num_Agrupacion_Pet_Atis]],Tabla1[[#All],[Numero_de_actuacion]],Tabla1[[#All],[No_identificacion_cliente]],"",0)</f>
        <v/>
      </c>
      <c r="W540" s="2" t="str" cm="1">
        <f t="array" ref="W540">_xlfn.XLOOKUP(AVANZA[[#This Row],[Num_Agrupacion_Pet_Atis]],Tabla1[[#All],[Numero_de_actuacion]],Tabla1[[#All],[Movil_de_contacto]],"",0)</f>
        <v/>
      </c>
      <c r="X540" s="14">
        <f>IF(OR(AVANZA[[#This Row],[ESTADO LEG]]="Legalizada grabacion",AVANZA[[#This Row],[ESTADO LEG]]="Legalizada aut"),1,0)</f>
        <v>0</v>
      </c>
      <c r="Y540" s="14">
        <f>IF(OR(AVANZA[[#This Row],[ESTADO LEG]]="pdte legalizar",AVANZA[[#This Row],[ESTADO LEG]]="No cruza"),1,0)</f>
        <v>1</v>
      </c>
      <c r="Z540" t="str" cm="1">
        <f t="array" ref="Z540">IF(AVANZA[[#This Row],[Variable]]="Terminada",LOWER(_xlfn.XLOOKUP(AVANZA[[#This Row],[ID_Peticion]],Tabla6[[#All],[NUM_PETICION]],Tabla6[[#All],[ESTADO_LEG]],"NO CRUZA",0)),AVANZA[[#This Row],[Variable]])</f>
        <v>pdte legalizar</v>
      </c>
      <c r="AA540" cm="1">
        <f t="array" ref="AA540">_xlfn.XLOOKUP(AVANZA[[#This Row],[ID_Peticion]],Tabla6[[#All],[NUM_PETICION]],Tabla6[[#All],[DIF_DIAS]],"",0)</f>
        <v>1</v>
      </c>
      <c r="AB540" s="2" cm="1">
        <f t="array" ref="AB540">IFERROR(_xlfn.XLOOKUP(AVANZA[[#This Row],[ID_Peticion]],Tabla6[[#All],[NUM_PETICION]],Tabla6[[#All],[FEC_LEGAL]],"",0),"")</f>
        <v>0</v>
      </c>
      <c r="AC540" s="14">
        <f ca="1">IF(AVANZA[[#This Row],[FECHA LEG]]&lt;&gt;0,IFERROR(AVANZA[[#This Row],[FECHA LEG]]-AVANZA[[#This Row],[FechaIniEstadoSubPetAtis]],0),TODAY()-AVANZA[[#This Row],[FechaIniEstadoSubPetAtis]])</f>
        <v>5</v>
      </c>
      <c r="AD540" s="35" t="str">
        <f ca="1">IF(AVANZA[[#This Row],[FINAL Vs LG]]&lt;&gt;0,IF(AVANZA[[#This Row],[FINAL Vs LG]]&lt;7.1,"100%",IF(AND(AVANZA[[#This Row],[FINAL Vs LG]]&gt;7.1,AVANZA[[#This Row],[FINAL Vs LG]]&lt;11.1),"50%","0%")),0)</f>
        <v>100%</v>
      </c>
      <c r="AE540" s="14">
        <f ca="1">VLOOKUP(DAY(TODAY()),BACK!F:G,2,0)</f>
        <v>14</v>
      </c>
      <c r="AF540" s="14">
        <f>BACK!$I$2</f>
        <v>24</v>
      </c>
      <c r="AG540" s="14">
        <f>IF(AVANZA[[#This Row],[Oferta_empaquetada_comisiones]]="SI",1,0)</f>
        <v>0</v>
      </c>
      <c r="AH540" s="36">
        <f>IF(AVANZA[[#This Row],[Variable]]="TERMINADA",IFERROR(VLOOKUP(AVANZA[[#This Row],[SUPERVISOR]],Tabla2[#All],4,0),0),)</f>
        <v>3.5</v>
      </c>
      <c r="AI540" s="14">
        <f>IF(AVANZA[[#This Row],[Producto]]="BA",1,0)</f>
        <v>1</v>
      </c>
      <c r="AJ540" s="14">
        <f>IF(AVANZA[[#This Row],[Producto]]="DUO",1,0)</f>
        <v>0</v>
      </c>
      <c r="AK540" s="14">
        <f>IF(AVANZA[[#This Row],[Producto]]="TRIO",1,0)</f>
        <v>0</v>
      </c>
      <c r="AL540" t="s">
        <v>435</v>
      </c>
      <c r="AM540">
        <v>-1</v>
      </c>
      <c r="AN540">
        <v>-1</v>
      </c>
      <c r="AO540" t="s">
        <v>17117</v>
      </c>
      <c r="AP540" s="1">
        <v>46152.645138888889</v>
      </c>
      <c r="AQ540">
        <v>-1</v>
      </c>
      <c r="AR540" t="s">
        <v>17118</v>
      </c>
      <c r="AS540">
        <v>-1</v>
      </c>
      <c r="AT540">
        <v>-1</v>
      </c>
      <c r="AU540">
        <v>-1</v>
      </c>
      <c r="AV540">
        <v>-1</v>
      </c>
      <c r="AW540">
        <v>-1</v>
      </c>
      <c r="AX540" t="s">
        <v>224</v>
      </c>
      <c r="AY540">
        <v>-1</v>
      </c>
      <c r="AZ540">
        <v>2026</v>
      </c>
      <c r="BA540">
        <v>5</v>
      </c>
      <c r="BB540">
        <v>12</v>
      </c>
      <c r="BC540">
        <v>-1</v>
      </c>
      <c r="BD540" t="s">
        <v>225</v>
      </c>
      <c r="BE540">
        <v>-1</v>
      </c>
      <c r="BF540">
        <v>20001624991481</v>
      </c>
      <c r="BG540" t="s">
        <v>319</v>
      </c>
      <c r="BH540" t="s">
        <v>320</v>
      </c>
      <c r="BI540" t="s">
        <v>17119</v>
      </c>
      <c r="BJ540">
        <v>-1</v>
      </c>
      <c r="BK540">
        <v>-1</v>
      </c>
      <c r="BL540">
        <v>-1</v>
      </c>
      <c r="BM540" t="s">
        <v>229</v>
      </c>
      <c r="BN540" t="s">
        <v>230</v>
      </c>
      <c r="BO540" t="s">
        <v>17120</v>
      </c>
      <c r="BP540" t="s">
        <v>232</v>
      </c>
      <c r="BQ540">
        <v>2026</v>
      </c>
      <c r="BR540">
        <v>5</v>
      </c>
      <c r="BS540">
        <v>10</v>
      </c>
      <c r="BT540" s="1">
        <v>46154.618425925924</v>
      </c>
      <c r="BU540" t="s">
        <v>233</v>
      </c>
      <c r="BV540" s="2">
        <v>46154</v>
      </c>
      <c r="BW540" t="s">
        <v>234</v>
      </c>
      <c r="BX540" s="2">
        <v>46153</v>
      </c>
      <c r="BY540" s="2">
        <v>46154</v>
      </c>
      <c r="BZ540" t="s">
        <v>235</v>
      </c>
      <c r="CA540" t="s">
        <v>485</v>
      </c>
      <c r="CB540" t="s">
        <v>486</v>
      </c>
      <c r="CC540" t="s">
        <v>17121</v>
      </c>
      <c r="CD540" t="s">
        <v>2096</v>
      </c>
      <c r="CE540">
        <v>-1</v>
      </c>
      <c r="CF540" t="s">
        <v>489</v>
      </c>
      <c r="CG540" t="s">
        <v>490</v>
      </c>
      <c r="CH540" t="s">
        <v>491</v>
      </c>
      <c r="CI540">
        <v>1193125457</v>
      </c>
      <c r="CJ540" t="s">
        <v>445</v>
      </c>
      <c r="CK540" t="s">
        <v>245</v>
      </c>
      <c r="CL540" t="s">
        <v>246</v>
      </c>
      <c r="CM540" t="s">
        <v>247</v>
      </c>
      <c r="CN540" t="s">
        <v>359</v>
      </c>
      <c r="CT540" t="s">
        <v>386</v>
      </c>
      <c r="CU540" t="s">
        <v>225</v>
      </c>
      <c r="CW540" t="s">
        <v>319</v>
      </c>
      <c r="CX540" t="s">
        <v>320</v>
      </c>
      <c r="DA540" t="s">
        <v>250</v>
      </c>
      <c r="DB540">
        <v>-1</v>
      </c>
      <c r="DF540" t="s">
        <v>251</v>
      </c>
      <c r="DJ540" t="s">
        <v>252</v>
      </c>
      <c r="DK540" t="s">
        <v>253</v>
      </c>
      <c r="DL540" t="s">
        <v>254</v>
      </c>
      <c r="DN540" t="s">
        <v>255</v>
      </c>
      <c r="DR540" t="s">
        <v>449</v>
      </c>
      <c r="DS540" t="s">
        <v>445</v>
      </c>
      <c r="DT540" t="s">
        <v>444</v>
      </c>
      <c r="DV540">
        <v>1</v>
      </c>
      <c r="DW540" t="s">
        <v>257</v>
      </c>
      <c r="ED540" s="2">
        <v>46154</v>
      </c>
      <c r="EF540">
        <v>16</v>
      </c>
      <c r="EP540" t="s">
        <v>258</v>
      </c>
      <c r="ES540" t="s">
        <v>2936</v>
      </c>
      <c r="FA540" t="s">
        <v>245</v>
      </c>
      <c r="FB540" t="s">
        <v>493</v>
      </c>
      <c r="FD540" t="s">
        <v>493</v>
      </c>
      <c r="FE540" t="s">
        <v>494</v>
      </c>
      <c r="FF540" t="s">
        <v>495</v>
      </c>
      <c r="FK540" t="s">
        <v>263</v>
      </c>
      <c r="FL540" t="s">
        <v>17122</v>
      </c>
      <c r="FN540" t="s">
        <v>359</v>
      </c>
      <c r="FO540" t="s">
        <v>366</v>
      </c>
      <c r="FR540">
        <v>94990</v>
      </c>
      <c r="GB540" t="s">
        <v>266</v>
      </c>
      <c r="GC540" t="s">
        <v>225</v>
      </c>
      <c r="GD540">
        <v>0</v>
      </c>
      <c r="GF540">
        <v>0</v>
      </c>
      <c r="GG540">
        <v>25423</v>
      </c>
      <c r="GI540">
        <v>94990</v>
      </c>
      <c r="GJ540">
        <v>0</v>
      </c>
      <c r="GL540">
        <v>0</v>
      </c>
      <c r="GM540">
        <v>113038</v>
      </c>
      <c r="GS540" t="s">
        <v>267</v>
      </c>
      <c r="GT540" s="2">
        <v>45138</v>
      </c>
      <c r="GU540" t="s">
        <v>268</v>
      </c>
      <c r="GV540" t="s">
        <v>269</v>
      </c>
      <c r="GW540" t="s">
        <v>270</v>
      </c>
      <c r="GX540" t="s">
        <v>272</v>
      </c>
      <c r="GY540" t="s">
        <v>272</v>
      </c>
      <c r="GZ540" t="s">
        <v>344</v>
      </c>
      <c r="HA540" t="s">
        <v>274</v>
      </c>
      <c r="HB540" t="s">
        <v>498</v>
      </c>
      <c r="HC540" t="s">
        <v>499</v>
      </c>
      <c r="HD540" t="s">
        <v>257</v>
      </c>
      <c r="HE540" t="s">
        <v>230</v>
      </c>
      <c r="HF540" t="s">
        <v>17123</v>
      </c>
      <c r="HG540" t="s">
        <v>345</v>
      </c>
      <c r="HR540" t="s">
        <v>278</v>
      </c>
      <c r="HV540">
        <v>94990</v>
      </c>
      <c r="HW540" t="s">
        <v>281</v>
      </c>
      <c r="HY540">
        <v>0</v>
      </c>
      <c r="HZ540">
        <v>0</v>
      </c>
      <c r="IA540" t="s">
        <v>279</v>
      </c>
      <c r="IB540" t="s">
        <v>281</v>
      </c>
      <c r="IE540" t="s">
        <v>283</v>
      </c>
      <c r="IF540" t="s">
        <v>283</v>
      </c>
      <c r="IG540" t="s">
        <v>283</v>
      </c>
      <c r="IH540" t="s">
        <v>284</v>
      </c>
      <c r="II540" t="s">
        <v>285</v>
      </c>
      <c r="IJ540" t="s">
        <v>286</v>
      </c>
      <c r="IK540" t="s">
        <v>278</v>
      </c>
      <c r="IL540" t="s">
        <v>371</v>
      </c>
      <c r="IM540" t="s">
        <v>288</v>
      </c>
      <c r="IN540" t="s">
        <v>289</v>
      </c>
      <c r="IP540" t="s">
        <v>290</v>
      </c>
      <c r="IQ540" t="s">
        <v>284</v>
      </c>
      <c r="IS540" t="s">
        <v>291</v>
      </c>
      <c r="IT540" t="s">
        <v>561</v>
      </c>
      <c r="IY540" t="s">
        <v>281</v>
      </c>
    </row>
    <row r="541" spans="1:259" x14ac:dyDescent="0.3">
      <c r="A541" s="14">
        <f>DAY(AVANZA[[#This Row],[FechaSeguimiento]])</f>
        <v>12</v>
      </c>
      <c r="B541" s="14">
        <f>MONTH(AVANZA[[#This Row],[FechaSeguimiento]])</f>
        <v>5</v>
      </c>
      <c r="C541"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541" t="str">
        <f>LOWER(IFERROR(VLOOKUP(AVANZA[[#This Row],[ID_Peticion]],CANCELADAS[#All],2,0),""))</f>
        <v>qc - cliente desea el producto pero en una fecha posterior</v>
      </c>
      <c r="E541" t="str">
        <f>LOWER(IFERROR(VLOOKUP(AVANZA[[#This Row],[ID_Peticion]],CANCELADAS[#All],3,0),""))</f>
        <v>asesor</v>
      </c>
      <c r="F541" t="str">
        <f>LOWER(IF(AVANZA[[#This Row],[CEDULA CLIENTE]]&lt;&gt;""," CC: " &amp; COUNTIFS(AVANZA[CEDULA CLIENTE],AVANZA[[#This Row],[CEDULA CLIENTE]]),"")&amp; IF(AVANZA[[#This Row],[Direccion]]&lt;&gt;""," DIR: " &amp; COUNTIFS(AVANZA[Direccion],AVANZA[[#This Row],[Direccion]]),""))</f>
        <v xml:space="preserve"> dir: 1</v>
      </c>
      <c r="G541" t="str">
        <f>IFERROR(VLOOKUP(AVANZA[[#This Row],[Cedula_Vendedor_Atis]],PLANTA[[#All],[CEDULA]:[LINEA]],3,0),"No Cruza")</f>
        <v>Marisol Avella</v>
      </c>
      <c r="H541" t="str">
        <f>IFERROR(VLOOKUP(AVANZA[[#This Row],[Cedula_Vendedor_Atis]],PLANTA[[#All],[CEDULA]:[LINEA]],4,0),"No Cruza")</f>
        <v>Fija</v>
      </c>
      <c r="I541" t="str">
        <f>LOWER(IF(AVANZA[[#This Row],[ATRIBUIBLE]]="",AVANZA[[#This Row],[Variable]],AVANZA[[#This Row],[ATRIBUIBLE]]))</f>
        <v>asesor</v>
      </c>
      <c r="J541" s="14">
        <f>IF(AVANZA[[#This Row],[Variable]]=AVANZA[[#Headers],[TERMINADA]],1,0)</f>
        <v>0</v>
      </c>
      <c r="K541" s="14">
        <f>IF(AVANZA[[#This Row],[Variable]]=AVANZA[[#Headers],[ANULADA]],1,0)</f>
        <v>1</v>
      </c>
      <c r="L541" s="14">
        <f>IF(AVANZA[[#This Row],[Variable]]=AVANZA[[#Headers],[PENDIENTE]],1,0)</f>
        <v>0</v>
      </c>
      <c r="M541" s="14">
        <f>IF(AVANZA[[#This Row],[ESTADO AGENDA]]="AGENDADA",1,0)</f>
        <v>0</v>
      </c>
      <c r="N541" s="14">
        <f>IF(AVANZA[[#This Row],[ESTADO AGENDA]]="PENDIENTE DE AGENDAR",1,0)</f>
        <v>0</v>
      </c>
      <c r="O541" s="14">
        <f>IF(AVANZA[[#This Row],[ESTADO AGENDA]]="SUSPENDIDA",1,0)</f>
        <v>0</v>
      </c>
      <c r="P541" t="str" cm="1">
        <f t="array" ref="P541">_xlfn.XLOOKUP(AVANZA[[#This Row],[Num_Agrupacion_Pet_Atis]],Tabla1[[#All],[Numero_de_actuacion]],Tabla1[[#All],[Estado_de_la_orden]],"",0)</f>
        <v/>
      </c>
      <c r="Q541" s="2" t="str" cm="1">
        <f t="array" ref="Q541">_xlfn.XLOOKUP(AVANZA[[#This Row],[Num_Agrupacion_Pet_Atis]],Tabla1[[#All],[Numero_de_actuacion]],Tabla1[[#All],[Fecha_de_la_cita]],"",0)</f>
        <v/>
      </c>
      <c r="R541" t="str" cm="1">
        <f t="array" ref="R541">_xlfn.XLOOKUP(AVANZA[[#This Row],[Num_Agrupacion_Pet_Atis]],Tabla1[[#All],[Numero_de_actuacion]],Tabla1[[#All],[Franja_horaria_de_la_cita]],"",0)</f>
        <v/>
      </c>
      <c r="S541" s="14" t="str">
        <f>IFERROR(DAY(AVANZA[[#This Row],[FECHA AGENDA]]),"")</f>
        <v/>
      </c>
      <c r="T541" s="14" t="str">
        <f>IFERROR(MONTH(AVANZA[[#This Row],[FECHA AGENDA]]),"")</f>
        <v/>
      </c>
      <c r="U541" t="str" cm="1">
        <f t="array" ref="U541">_xlfn.XLOOKUP(AVANZA[[#This Row],[Num_Agrupacion_Pet_Atis]],Tabla1[[#All],[Numero_de_actuacion]],Tabla1[[#All],[Motivo_de_suspension]],"",0)</f>
        <v/>
      </c>
      <c r="V541" s="2" t="str" cm="1">
        <f t="array" ref="V541">_xlfn.XLOOKUP(AVANZA[[#This Row],[Num_Agrupacion_Pet_Atis]],Tabla1[[#All],[Numero_de_actuacion]],Tabla1[[#All],[No_identificacion_cliente]],"",0)</f>
        <v/>
      </c>
      <c r="W541" s="2" t="str" cm="1">
        <f t="array" ref="W541">_xlfn.XLOOKUP(AVANZA[[#This Row],[Num_Agrupacion_Pet_Atis]],Tabla1[[#All],[Numero_de_actuacion]],Tabla1[[#All],[Movil_de_contacto]],"",0)</f>
        <v/>
      </c>
      <c r="X541" s="14">
        <f>IF(OR(AVANZA[[#This Row],[ESTADO LEG]]="Legalizada grabacion",AVANZA[[#This Row],[ESTADO LEG]]="Legalizada aut"),1,0)</f>
        <v>0</v>
      </c>
      <c r="Y541" s="14">
        <f>IF(OR(AVANZA[[#This Row],[ESTADO LEG]]="pdte legalizar",AVANZA[[#This Row],[ESTADO LEG]]="No cruza"),1,0)</f>
        <v>0</v>
      </c>
      <c r="Z541" t="str" cm="1">
        <f t="array" ref="Z541">IF(AVANZA[[#This Row],[Variable]]="Terminada",LOWER(_xlfn.XLOOKUP(AVANZA[[#This Row],[ID_Peticion]],Tabla6[[#All],[NUM_PETICION]],Tabla6[[#All],[ESTADO_LEG]],"NO CRUZA",0)),AVANZA[[#This Row],[Variable]])</f>
        <v>ANULADA</v>
      </c>
      <c r="AA541" t="str" cm="1">
        <f t="array" ref="AA541">_xlfn.XLOOKUP(AVANZA[[#This Row],[ID_Peticion]],Tabla6[[#All],[NUM_PETICION]],Tabla6[[#All],[DIF_DIAS]],"",0)</f>
        <v/>
      </c>
      <c r="AB541" s="2" t="str" cm="1">
        <f t="array" ref="AB541">IFERROR(_xlfn.XLOOKUP(AVANZA[[#This Row],[ID_Peticion]],Tabla6[[#All],[NUM_PETICION]],Tabla6[[#All],[FEC_LEGAL]],"",0),"")</f>
        <v/>
      </c>
      <c r="AC541" s="14">
        <f ca="1">IF(AVANZA[[#This Row],[FECHA LEG]]&lt;&gt;0,IFERROR(AVANZA[[#This Row],[FECHA LEG]]-AVANZA[[#This Row],[FechaIniEstadoSubPetAtis]],0),TODAY()-AVANZA[[#This Row],[FechaIniEstadoSubPetAtis]])</f>
        <v>0</v>
      </c>
      <c r="AD541" s="35">
        <f ca="1">IF(AVANZA[[#This Row],[FINAL Vs LG]]&lt;&gt;0,IF(AVANZA[[#This Row],[FINAL Vs LG]]&lt;7.1,"100%",IF(AND(AVANZA[[#This Row],[FINAL Vs LG]]&gt;7.1,AVANZA[[#This Row],[FINAL Vs LG]]&lt;11.1),"50%","0%")),0)</f>
        <v>0</v>
      </c>
      <c r="AE541" s="14">
        <f ca="1">VLOOKUP(DAY(TODAY()),BACK!F:G,2,0)</f>
        <v>14</v>
      </c>
      <c r="AF541" s="14">
        <f>BACK!$I$2</f>
        <v>24</v>
      </c>
      <c r="AG541" s="14">
        <f>IF(AVANZA[[#This Row],[Oferta_empaquetada_comisiones]]="SI",1,0)</f>
        <v>0</v>
      </c>
      <c r="AH541" s="36">
        <f>IF(AVANZA[[#This Row],[Variable]]="TERMINADA",IFERROR(VLOOKUP(AVANZA[[#This Row],[SUPERVISOR]],Tabla2[#All],4,0),0),)</f>
        <v>0</v>
      </c>
      <c r="AI541" s="14">
        <f>IF(AVANZA[[#This Row],[Producto]]="BA",1,0)</f>
        <v>1</v>
      </c>
      <c r="AJ541" s="14">
        <f>IF(AVANZA[[#This Row],[Producto]]="DUO",1,0)</f>
        <v>0</v>
      </c>
      <c r="AK541" s="14">
        <f>IF(AVANZA[[#This Row],[Producto]]="TRIO",1,0)</f>
        <v>0</v>
      </c>
      <c r="AL541" t="s">
        <v>456</v>
      </c>
      <c r="AM541">
        <v>-1</v>
      </c>
      <c r="AN541">
        <v>-1</v>
      </c>
      <c r="AO541" t="s">
        <v>17124</v>
      </c>
      <c r="AP541" s="1">
        <v>46147.671805555554</v>
      </c>
      <c r="AQ541">
        <v>-1</v>
      </c>
      <c r="AR541" t="s">
        <v>17125</v>
      </c>
      <c r="AS541">
        <v>-1</v>
      </c>
      <c r="AT541">
        <v>-1</v>
      </c>
      <c r="AU541">
        <v>-1</v>
      </c>
      <c r="AV541">
        <v>-1</v>
      </c>
      <c r="AW541">
        <v>-1</v>
      </c>
      <c r="AX541" t="s">
        <v>224</v>
      </c>
      <c r="AY541">
        <v>-1</v>
      </c>
      <c r="AZ541">
        <v>2026</v>
      </c>
      <c r="BA541">
        <v>5</v>
      </c>
      <c r="BB541">
        <v>12</v>
      </c>
      <c r="BC541">
        <v>-1</v>
      </c>
      <c r="BD541" t="s">
        <v>225</v>
      </c>
      <c r="BE541">
        <v>-1</v>
      </c>
      <c r="BF541">
        <v>20001623063502</v>
      </c>
      <c r="BG541" t="s">
        <v>226</v>
      </c>
      <c r="BH541" t="s">
        <v>227</v>
      </c>
      <c r="BI541" t="s">
        <v>17126</v>
      </c>
      <c r="BJ541">
        <v>-1</v>
      </c>
      <c r="BK541">
        <v>-1</v>
      </c>
      <c r="BL541">
        <v>-1</v>
      </c>
      <c r="BM541" t="s">
        <v>573</v>
      </c>
      <c r="BN541" t="s">
        <v>230</v>
      </c>
      <c r="BO541" t="s">
        <v>17127</v>
      </c>
      <c r="BP541" t="s">
        <v>380</v>
      </c>
      <c r="BQ541">
        <v>2026</v>
      </c>
      <c r="BR541">
        <v>5</v>
      </c>
      <c r="BS541">
        <v>5</v>
      </c>
      <c r="BT541" s="1">
        <v>46154.471585648149</v>
      </c>
      <c r="BU541" t="s">
        <v>575</v>
      </c>
      <c r="BV541" s="2">
        <v>46154</v>
      </c>
      <c r="BW541" t="s">
        <v>576</v>
      </c>
      <c r="BX541" s="2">
        <v>46147</v>
      </c>
      <c r="BY541" s="2">
        <v>46152</v>
      </c>
      <c r="BZ541" t="s">
        <v>235</v>
      </c>
      <c r="CA541" t="s">
        <v>297</v>
      </c>
      <c r="CB541" t="s">
        <v>297</v>
      </c>
      <c r="CC541" t="s">
        <v>17128</v>
      </c>
      <c r="CD541" t="s">
        <v>3491</v>
      </c>
      <c r="CE541">
        <v>-1</v>
      </c>
      <c r="CF541" t="s">
        <v>300</v>
      </c>
      <c r="CG541" t="s">
        <v>301</v>
      </c>
      <c r="CH541" t="s">
        <v>242</v>
      </c>
      <c r="CI541">
        <v>1018514067</v>
      </c>
      <c r="CJ541" t="s">
        <v>464</v>
      </c>
      <c r="CK541" t="s">
        <v>245</v>
      </c>
      <c r="CL541" t="s">
        <v>409</v>
      </c>
      <c r="CM541" t="s">
        <v>247</v>
      </c>
      <c r="CN541" t="s">
        <v>410</v>
      </c>
      <c r="CT541" t="s">
        <v>386</v>
      </c>
      <c r="CU541" t="s">
        <v>225</v>
      </c>
      <c r="CW541" t="s">
        <v>226</v>
      </c>
      <c r="CX541" t="s">
        <v>227</v>
      </c>
      <c r="CY541" t="s">
        <v>1295</v>
      </c>
      <c r="DA541" t="s">
        <v>250</v>
      </c>
      <c r="DB541">
        <v>-1</v>
      </c>
      <c r="DF541" t="s">
        <v>731</v>
      </c>
      <c r="DJ541" t="s">
        <v>252</v>
      </c>
      <c r="DK541" t="s">
        <v>253</v>
      </c>
      <c r="DL541" t="s">
        <v>253</v>
      </c>
      <c r="DN541" t="s">
        <v>255</v>
      </c>
      <c r="DR541" t="s">
        <v>465</v>
      </c>
      <c r="DS541" t="s">
        <v>464</v>
      </c>
      <c r="DT541" t="s">
        <v>463</v>
      </c>
      <c r="DV541">
        <v>1</v>
      </c>
      <c r="DW541" t="s">
        <v>283</v>
      </c>
      <c r="ED541" s="2">
        <v>46154</v>
      </c>
      <c r="EF541">
        <v>26</v>
      </c>
      <c r="EP541" t="s">
        <v>258</v>
      </c>
      <c r="FA541" t="s">
        <v>245</v>
      </c>
      <c r="FB541" t="s">
        <v>308</v>
      </c>
      <c r="FD541" t="s">
        <v>308</v>
      </c>
      <c r="FE541" t="s">
        <v>309</v>
      </c>
      <c r="FF541" t="s">
        <v>309</v>
      </c>
      <c r="FK541" t="s">
        <v>263</v>
      </c>
      <c r="FN541" t="s">
        <v>410</v>
      </c>
      <c r="FO541" t="s">
        <v>414</v>
      </c>
      <c r="FR541">
        <v>0</v>
      </c>
      <c r="GB541" t="s">
        <v>266</v>
      </c>
      <c r="GM541">
        <v>0</v>
      </c>
      <c r="GS541" t="s">
        <v>267</v>
      </c>
      <c r="GT541" s="2"/>
      <c r="GU541" t="s">
        <v>268</v>
      </c>
      <c r="GV541" t="s">
        <v>311</v>
      </c>
      <c r="GW541" t="s">
        <v>270</v>
      </c>
      <c r="GX541" t="s">
        <v>271</v>
      </c>
      <c r="GY541" t="s">
        <v>271</v>
      </c>
      <c r="GZ541" t="s">
        <v>273</v>
      </c>
      <c r="HE541" t="s">
        <v>230</v>
      </c>
      <c r="HF541" t="s">
        <v>14319</v>
      </c>
      <c r="HR541" t="s">
        <v>278</v>
      </c>
      <c r="HV541">
        <v>85900</v>
      </c>
      <c r="HW541" t="s">
        <v>279</v>
      </c>
      <c r="HY541">
        <v>0</v>
      </c>
      <c r="HZ541">
        <v>0</v>
      </c>
      <c r="IA541" t="s">
        <v>279</v>
      </c>
      <c r="IB541" t="s">
        <v>281</v>
      </c>
      <c r="IC541" t="s">
        <v>17129</v>
      </c>
      <c r="IE541" t="s">
        <v>283</v>
      </c>
      <c r="IF541" t="s">
        <v>283</v>
      </c>
      <c r="IG541" t="s">
        <v>283</v>
      </c>
      <c r="IH541" t="s">
        <v>284</v>
      </c>
      <c r="II541" t="s">
        <v>285</v>
      </c>
      <c r="IJ541" t="s">
        <v>286</v>
      </c>
      <c r="IK541" t="s">
        <v>278</v>
      </c>
      <c r="IL541" t="s">
        <v>346</v>
      </c>
      <c r="IM541" t="s">
        <v>288</v>
      </c>
      <c r="IN541" t="s">
        <v>290</v>
      </c>
      <c r="IP541" t="s">
        <v>1299</v>
      </c>
      <c r="IQ541" t="s">
        <v>284</v>
      </c>
      <c r="IS541" t="s">
        <v>291</v>
      </c>
      <c r="IT541" t="s">
        <v>561</v>
      </c>
      <c r="IY541" t="s">
        <v>281</v>
      </c>
    </row>
    <row r="542" spans="1:259" x14ac:dyDescent="0.3">
      <c r="A542" s="14">
        <f>DAY(AVANZA[[#This Row],[FechaSeguimiento]])</f>
        <v>12</v>
      </c>
      <c r="B542" s="14">
        <f>MONTH(AVANZA[[#This Row],[FechaSeguimiento]])</f>
        <v>5</v>
      </c>
      <c r="C542"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542" t="str">
        <f>LOWER(IFERROR(VLOOKUP(AVANZA[[#This Row],[ID_Peticion]],CANCELADAS[#All],2,0),""))</f>
        <v>qc - cliente desiste</v>
      </c>
      <c r="E542" t="str">
        <f>LOWER(IFERROR(VLOOKUP(AVANZA[[#This Row],[ID_Peticion]],CANCELADAS[#All],3,0),""))</f>
        <v>cliente</v>
      </c>
      <c r="F542" t="str">
        <f>LOWER(IF(AVANZA[[#This Row],[CEDULA CLIENTE]]&lt;&gt;""," CC: " &amp; COUNTIFS(AVANZA[CEDULA CLIENTE],AVANZA[[#This Row],[CEDULA CLIENTE]]),"")&amp; IF(AVANZA[[#This Row],[Direccion]]&lt;&gt;""," DIR: " &amp; COUNTIFS(AVANZA[Direccion],AVANZA[[#This Row],[Direccion]]),""))</f>
        <v xml:space="preserve"> dir: 1</v>
      </c>
      <c r="G542" t="str">
        <f>IFERROR(VLOOKUP(AVANZA[[#This Row],[Cedula_Vendedor_Atis]],PLANTA[[#All],[CEDULA]:[LINEA]],3,0),"No Cruza")</f>
        <v>Marisol Avella</v>
      </c>
      <c r="H542" t="str">
        <f>IFERROR(VLOOKUP(AVANZA[[#This Row],[Cedula_Vendedor_Atis]],PLANTA[[#All],[CEDULA]:[LINEA]],4,0),"No Cruza")</f>
        <v>Fija</v>
      </c>
      <c r="I542" t="str">
        <f>LOWER(IF(AVANZA[[#This Row],[ATRIBUIBLE]]="",AVANZA[[#This Row],[Variable]],AVANZA[[#This Row],[ATRIBUIBLE]]))</f>
        <v>cliente</v>
      </c>
      <c r="J542" s="14">
        <f>IF(AVANZA[[#This Row],[Variable]]=AVANZA[[#Headers],[TERMINADA]],1,0)</f>
        <v>0</v>
      </c>
      <c r="K542" s="14">
        <f>IF(AVANZA[[#This Row],[Variable]]=AVANZA[[#Headers],[ANULADA]],1,0)</f>
        <v>1</v>
      </c>
      <c r="L542" s="14">
        <f>IF(AVANZA[[#This Row],[Variable]]=AVANZA[[#Headers],[PENDIENTE]],1,0)</f>
        <v>0</v>
      </c>
      <c r="M542" s="14">
        <f>IF(AVANZA[[#This Row],[ESTADO AGENDA]]="AGENDADA",1,0)</f>
        <v>0</v>
      </c>
      <c r="N542" s="14">
        <f>IF(AVANZA[[#This Row],[ESTADO AGENDA]]="PENDIENTE DE AGENDAR",1,0)</f>
        <v>0</v>
      </c>
      <c r="O542" s="14">
        <f>IF(AVANZA[[#This Row],[ESTADO AGENDA]]="SUSPENDIDA",1,0)</f>
        <v>0</v>
      </c>
      <c r="P542" t="str" cm="1">
        <f t="array" ref="P542">_xlfn.XLOOKUP(AVANZA[[#This Row],[Num_Agrupacion_Pet_Atis]],Tabla1[[#All],[Numero_de_actuacion]],Tabla1[[#All],[Estado_de_la_orden]],"",0)</f>
        <v/>
      </c>
      <c r="Q542" s="2" t="str" cm="1">
        <f t="array" ref="Q542">_xlfn.XLOOKUP(AVANZA[[#This Row],[Num_Agrupacion_Pet_Atis]],Tabla1[[#All],[Numero_de_actuacion]],Tabla1[[#All],[Fecha_de_la_cita]],"",0)</f>
        <v/>
      </c>
      <c r="R542" t="str" cm="1">
        <f t="array" ref="R542">_xlfn.XLOOKUP(AVANZA[[#This Row],[Num_Agrupacion_Pet_Atis]],Tabla1[[#All],[Numero_de_actuacion]],Tabla1[[#All],[Franja_horaria_de_la_cita]],"",0)</f>
        <v/>
      </c>
      <c r="S542" s="14" t="str">
        <f>IFERROR(DAY(AVANZA[[#This Row],[FECHA AGENDA]]),"")</f>
        <v/>
      </c>
      <c r="T542" s="14" t="str">
        <f>IFERROR(MONTH(AVANZA[[#This Row],[FECHA AGENDA]]),"")</f>
        <v/>
      </c>
      <c r="U542" t="str" cm="1">
        <f t="array" ref="U542">_xlfn.XLOOKUP(AVANZA[[#This Row],[Num_Agrupacion_Pet_Atis]],Tabla1[[#All],[Numero_de_actuacion]],Tabla1[[#All],[Motivo_de_suspension]],"",0)</f>
        <v/>
      </c>
      <c r="V542" s="2" t="str" cm="1">
        <f t="array" ref="V542">_xlfn.XLOOKUP(AVANZA[[#This Row],[Num_Agrupacion_Pet_Atis]],Tabla1[[#All],[Numero_de_actuacion]],Tabla1[[#All],[No_identificacion_cliente]],"",0)</f>
        <v/>
      </c>
      <c r="W542" s="2" t="str" cm="1">
        <f t="array" ref="W542">_xlfn.XLOOKUP(AVANZA[[#This Row],[Num_Agrupacion_Pet_Atis]],Tabla1[[#All],[Numero_de_actuacion]],Tabla1[[#All],[Movil_de_contacto]],"",0)</f>
        <v/>
      </c>
      <c r="X542" s="14">
        <f>IF(OR(AVANZA[[#This Row],[ESTADO LEG]]="Legalizada grabacion",AVANZA[[#This Row],[ESTADO LEG]]="Legalizada aut"),1,0)</f>
        <v>0</v>
      </c>
      <c r="Y542" s="14">
        <f>IF(OR(AVANZA[[#This Row],[ESTADO LEG]]="pdte legalizar",AVANZA[[#This Row],[ESTADO LEG]]="No cruza"),1,0)</f>
        <v>0</v>
      </c>
      <c r="Z542" t="str" cm="1">
        <f t="array" ref="Z542">IF(AVANZA[[#This Row],[Variable]]="Terminada",LOWER(_xlfn.XLOOKUP(AVANZA[[#This Row],[ID_Peticion]],Tabla6[[#All],[NUM_PETICION]],Tabla6[[#All],[ESTADO_LEG]],"NO CRUZA",0)),AVANZA[[#This Row],[Variable]])</f>
        <v>ANULADA</v>
      </c>
      <c r="AA542" t="str" cm="1">
        <f t="array" ref="AA542">_xlfn.XLOOKUP(AVANZA[[#This Row],[ID_Peticion]],Tabla6[[#All],[NUM_PETICION]],Tabla6[[#All],[DIF_DIAS]],"",0)</f>
        <v/>
      </c>
      <c r="AB542" s="2" t="str" cm="1">
        <f t="array" ref="AB542">IFERROR(_xlfn.XLOOKUP(AVANZA[[#This Row],[ID_Peticion]],Tabla6[[#All],[NUM_PETICION]],Tabla6[[#All],[FEC_LEGAL]],"",0),"")</f>
        <v/>
      </c>
      <c r="AC542" s="14">
        <f ca="1">IF(AVANZA[[#This Row],[FECHA LEG]]&lt;&gt;0,IFERROR(AVANZA[[#This Row],[FECHA LEG]]-AVANZA[[#This Row],[FechaIniEstadoSubPetAtis]],0),TODAY()-AVANZA[[#This Row],[FechaIniEstadoSubPetAtis]])</f>
        <v>0</v>
      </c>
      <c r="AD542" s="35">
        <f ca="1">IF(AVANZA[[#This Row],[FINAL Vs LG]]&lt;&gt;0,IF(AVANZA[[#This Row],[FINAL Vs LG]]&lt;7.1,"100%",IF(AND(AVANZA[[#This Row],[FINAL Vs LG]]&gt;7.1,AVANZA[[#This Row],[FINAL Vs LG]]&lt;11.1),"50%","0%")),0)</f>
        <v>0</v>
      </c>
      <c r="AE542" s="14">
        <f ca="1">VLOOKUP(DAY(TODAY()),BACK!F:G,2,0)</f>
        <v>14</v>
      </c>
      <c r="AF542" s="14">
        <f>BACK!$I$2</f>
        <v>24</v>
      </c>
      <c r="AG542" s="14">
        <f>IF(AVANZA[[#This Row],[Oferta_empaquetada_comisiones]]="SI",1,0)</f>
        <v>0</v>
      </c>
      <c r="AH542" s="36">
        <f>IF(AVANZA[[#This Row],[Variable]]="TERMINADA",IFERROR(VLOOKUP(AVANZA[[#This Row],[SUPERVISOR]],Tabla2[#All],4,0),0),)</f>
        <v>0</v>
      </c>
      <c r="AI542" s="14">
        <f>IF(AVANZA[[#This Row],[Producto]]="BA",1,0)</f>
        <v>0</v>
      </c>
      <c r="AJ542" s="14">
        <f>IF(AVANZA[[#This Row],[Producto]]="DUO",1,0)</f>
        <v>0</v>
      </c>
      <c r="AK542" s="14">
        <f>IF(AVANZA[[#This Row],[Producto]]="TRIO",1,0)</f>
        <v>1</v>
      </c>
      <c r="AL542" t="s">
        <v>292</v>
      </c>
      <c r="AM542">
        <v>-1</v>
      </c>
      <c r="AN542">
        <v>-1</v>
      </c>
      <c r="AO542" t="s">
        <v>17130</v>
      </c>
      <c r="AP542" s="1">
        <v>46154.345914351848</v>
      </c>
      <c r="AQ542">
        <v>-1</v>
      </c>
      <c r="AR542" t="s">
        <v>17131</v>
      </c>
      <c r="AS542">
        <v>-1</v>
      </c>
      <c r="AT542">
        <v>-1</v>
      </c>
      <c r="AU542">
        <v>-1</v>
      </c>
      <c r="AV542">
        <v>-1</v>
      </c>
      <c r="AW542">
        <v>-1</v>
      </c>
      <c r="AX542" t="s">
        <v>224</v>
      </c>
      <c r="AY542">
        <v>-1</v>
      </c>
      <c r="AZ542">
        <v>2026</v>
      </c>
      <c r="BA542">
        <v>5</v>
      </c>
      <c r="BB542">
        <v>12</v>
      </c>
      <c r="BC542">
        <v>-1</v>
      </c>
      <c r="BD542" t="s">
        <v>225</v>
      </c>
      <c r="BE542">
        <v>-1</v>
      </c>
      <c r="BF542">
        <v>20001626420086</v>
      </c>
      <c r="BG542" t="s">
        <v>376</v>
      </c>
      <c r="BH542" t="s">
        <v>377</v>
      </c>
      <c r="BI542" t="s">
        <v>17132</v>
      </c>
      <c r="BJ542">
        <v>-1</v>
      </c>
      <c r="BK542">
        <v>-1</v>
      </c>
      <c r="BL542">
        <v>-1</v>
      </c>
      <c r="BM542" t="s">
        <v>573</v>
      </c>
      <c r="BN542" t="s">
        <v>230</v>
      </c>
      <c r="BO542" t="s">
        <v>17133</v>
      </c>
      <c r="BP542" t="s">
        <v>380</v>
      </c>
      <c r="BQ542">
        <v>2026</v>
      </c>
      <c r="BR542">
        <v>5</v>
      </c>
      <c r="BS542">
        <v>12</v>
      </c>
      <c r="BT542" s="1">
        <v>46154.905277777776</v>
      </c>
      <c r="BU542" t="s">
        <v>575</v>
      </c>
      <c r="BV542" s="2">
        <v>46154</v>
      </c>
      <c r="BW542" t="s">
        <v>576</v>
      </c>
      <c r="BX542" s="2">
        <v>46154</v>
      </c>
      <c r="BY542" s="2">
        <v>46154</v>
      </c>
      <c r="BZ542" t="s">
        <v>235</v>
      </c>
      <c r="CA542" t="s">
        <v>321</v>
      </c>
      <c r="CB542" t="s">
        <v>322</v>
      </c>
      <c r="CC542" t="s">
        <v>17134</v>
      </c>
      <c r="CD542" t="s">
        <v>2923</v>
      </c>
      <c r="CE542">
        <v>-1</v>
      </c>
      <c r="CF542" t="s">
        <v>324</v>
      </c>
      <c r="CG542" t="s">
        <v>325</v>
      </c>
      <c r="CH542" t="s">
        <v>326</v>
      </c>
      <c r="CI542">
        <v>22999736</v>
      </c>
      <c r="CJ542" t="s">
        <v>303</v>
      </c>
      <c r="CK542" t="s">
        <v>245</v>
      </c>
      <c r="CL542" t="s">
        <v>246</v>
      </c>
      <c r="CM542" t="s">
        <v>247</v>
      </c>
      <c r="CN542" t="s">
        <v>248</v>
      </c>
      <c r="CT542" t="s">
        <v>304</v>
      </c>
      <c r="CU542" t="s">
        <v>387</v>
      </c>
      <c r="CW542" t="s">
        <v>388</v>
      </c>
      <c r="CX542" t="s">
        <v>389</v>
      </c>
      <c r="CY542" t="s">
        <v>793</v>
      </c>
      <c r="DA542" t="s">
        <v>250</v>
      </c>
      <c r="DB542">
        <v>-1</v>
      </c>
      <c r="DF542" t="s">
        <v>731</v>
      </c>
      <c r="DJ542" t="s">
        <v>252</v>
      </c>
      <c r="DK542" t="s">
        <v>253</v>
      </c>
      <c r="DL542" t="s">
        <v>253</v>
      </c>
      <c r="DN542" t="s">
        <v>390</v>
      </c>
      <c r="DR542" t="s">
        <v>305</v>
      </c>
      <c r="DS542" t="s">
        <v>303</v>
      </c>
      <c r="DT542" t="s">
        <v>302</v>
      </c>
      <c r="DV542">
        <v>1</v>
      </c>
      <c r="DW542" t="s">
        <v>331</v>
      </c>
      <c r="ED542" s="2">
        <v>46154</v>
      </c>
      <c r="EF542">
        <v>20</v>
      </c>
      <c r="EP542" t="s">
        <v>258</v>
      </c>
      <c r="FA542" t="s">
        <v>245</v>
      </c>
      <c r="FB542" t="s">
        <v>333</v>
      </c>
      <c r="FD542" t="s">
        <v>333</v>
      </c>
      <c r="FE542" t="s">
        <v>334</v>
      </c>
      <c r="FF542" t="s">
        <v>334</v>
      </c>
      <c r="FK542" t="s">
        <v>263</v>
      </c>
      <c r="FN542" t="s">
        <v>248</v>
      </c>
      <c r="FO542" t="s">
        <v>265</v>
      </c>
      <c r="FR542">
        <v>0</v>
      </c>
      <c r="GB542" t="s">
        <v>266</v>
      </c>
      <c r="GM542">
        <v>0</v>
      </c>
      <c r="GS542" t="s">
        <v>267</v>
      </c>
      <c r="GT542" s="2"/>
      <c r="GU542" t="s">
        <v>268</v>
      </c>
      <c r="GW542" t="s">
        <v>394</v>
      </c>
      <c r="GZ542" t="s">
        <v>395</v>
      </c>
      <c r="HE542" t="s">
        <v>230</v>
      </c>
      <c r="HF542" t="s">
        <v>17135</v>
      </c>
      <c r="HR542" t="s">
        <v>278</v>
      </c>
      <c r="HV542">
        <v>131990</v>
      </c>
      <c r="HW542" t="s">
        <v>281</v>
      </c>
      <c r="HY542">
        <v>0</v>
      </c>
      <c r="HZ542">
        <v>0</v>
      </c>
      <c r="IA542" t="s">
        <v>281</v>
      </c>
      <c r="IB542" t="s">
        <v>281</v>
      </c>
      <c r="IC542" t="s">
        <v>17136</v>
      </c>
      <c r="IE542" t="s">
        <v>283</v>
      </c>
      <c r="IF542" t="s">
        <v>283</v>
      </c>
      <c r="IG542" t="s">
        <v>283</v>
      </c>
      <c r="IH542" t="s">
        <v>284</v>
      </c>
      <c r="II542" t="s">
        <v>285</v>
      </c>
      <c r="IJ542" t="s">
        <v>286</v>
      </c>
      <c r="IK542" t="s">
        <v>278</v>
      </c>
      <c r="IL542" t="s">
        <v>287</v>
      </c>
      <c r="IM542" t="s">
        <v>288</v>
      </c>
      <c r="IN542" t="s">
        <v>290</v>
      </c>
      <c r="IO542" t="s">
        <v>17137</v>
      </c>
      <c r="IP542" t="s">
        <v>290</v>
      </c>
      <c r="IQ542" t="s">
        <v>284</v>
      </c>
      <c r="IS542" t="s">
        <v>291</v>
      </c>
      <c r="IT542" t="s">
        <v>1092</v>
      </c>
      <c r="IW542" t="s">
        <v>1093</v>
      </c>
      <c r="IY542" t="s">
        <v>281</v>
      </c>
    </row>
    <row r="543" spans="1:259" x14ac:dyDescent="0.3">
      <c r="A543" s="14">
        <f>DAY(AVANZA[[#This Row],[FechaSeguimiento]])</f>
        <v>12</v>
      </c>
      <c r="B543" s="14">
        <f>MONTH(AVANZA[[#This Row],[FechaSeguimiento]])</f>
        <v>5</v>
      </c>
      <c r="C543"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543" t="str">
        <f>LOWER(IFERROR(VLOOKUP(AVANZA[[#This Row],[ID_Peticion]],CANCELADAS[#All],2,0),""))</f>
        <v>qc - cliente no solicito el servicio</v>
      </c>
      <c r="E543" t="str">
        <f>LOWER(IFERROR(VLOOKUP(AVANZA[[#This Row],[ID_Peticion]],CANCELADAS[#All],3,0),""))</f>
        <v>asesor</v>
      </c>
      <c r="F543" t="str">
        <f>LOWER(IF(AVANZA[[#This Row],[CEDULA CLIENTE]]&lt;&gt;""," CC: " &amp; COUNTIFS(AVANZA[CEDULA CLIENTE],AVANZA[[#This Row],[CEDULA CLIENTE]]),"")&amp; IF(AVANZA[[#This Row],[Direccion]]&lt;&gt;""," DIR: " &amp; COUNTIFS(AVANZA[Direccion],AVANZA[[#This Row],[Direccion]]),""))</f>
        <v xml:space="preserve"> dir: 1</v>
      </c>
      <c r="G543" t="str">
        <f>IFERROR(VLOOKUP(AVANZA[[#This Row],[Cedula_Vendedor_Atis]],PLANTA[[#All],[CEDULA]:[LINEA]],3,0),"No Cruza")</f>
        <v>Marisol Avella</v>
      </c>
      <c r="H543" t="str">
        <f>IFERROR(VLOOKUP(AVANZA[[#This Row],[Cedula_Vendedor_Atis]],PLANTA[[#All],[CEDULA]:[LINEA]],4,0),"No Cruza")</f>
        <v>Fija</v>
      </c>
      <c r="I543" t="str">
        <f>LOWER(IF(AVANZA[[#This Row],[ATRIBUIBLE]]="",AVANZA[[#This Row],[Variable]],AVANZA[[#This Row],[ATRIBUIBLE]]))</f>
        <v>asesor</v>
      </c>
      <c r="J543" s="14">
        <f>IF(AVANZA[[#This Row],[Variable]]=AVANZA[[#Headers],[TERMINADA]],1,0)</f>
        <v>0</v>
      </c>
      <c r="K543" s="14">
        <f>IF(AVANZA[[#This Row],[Variable]]=AVANZA[[#Headers],[ANULADA]],1,0)</f>
        <v>1</v>
      </c>
      <c r="L543" s="14">
        <f>IF(AVANZA[[#This Row],[Variable]]=AVANZA[[#Headers],[PENDIENTE]],1,0)</f>
        <v>0</v>
      </c>
      <c r="M543" s="14">
        <f>IF(AVANZA[[#This Row],[ESTADO AGENDA]]="AGENDADA",1,0)</f>
        <v>0</v>
      </c>
      <c r="N543" s="14">
        <f>IF(AVANZA[[#This Row],[ESTADO AGENDA]]="PENDIENTE DE AGENDAR",1,0)</f>
        <v>0</v>
      </c>
      <c r="O543" s="14">
        <f>IF(AVANZA[[#This Row],[ESTADO AGENDA]]="SUSPENDIDA",1,0)</f>
        <v>0</v>
      </c>
      <c r="P543" t="str" cm="1">
        <f t="array" ref="P543">_xlfn.XLOOKUP(AVANZA[[#This Row],[Num_Agrupacion_Pet_Atis]],Tabla1[[#All],[Numero_de_actuacion]],Tabla1[[#All],[Estado_de_la_orden]],"",0)</f>
        <v/>
      </c>
      <c r="Q543" s="2" t="str" cm="1">
        <f t="array" ref="Q543">_xlfn.XLOOKUP(AVANZA[[#This Row],[Num_Agrupacion_Pet_Atis]],Tabla1[[#All],[Numero_de_actuacion]],Tabla1[[#All],[Fecha_de_la_cita]],"",0)</f>
        <v/>
      </c>
      <c r="R543" t="str" cm="1">
        <f t="array" ref="R543">_xlfn.XLOOKUP(AVANZA[[#This Row],[Num_Agrupacion_Pet_Atis]],Tabla1[[#All],[Numero_de_actuacion]],Tabla1[[#All],[Franja_horaria_de_la_cita]],"",0)</f>
        <v/>
      </c>
      <c r="S543" s="14" t="str">
        <f>IFERROR(DAY(AVANZA[[#This Row],[FECHA AGENDA]]),"")</f>
        <v/>
      </c>
      <c r="T543" s="14" t="str">
        <f>IFERROR(MONTH(AVANZA[[#This Row],[FECHA AGENDA]]),"")</f>
        <v/>
      </c>
      <c r="U543" t="str" cm="1">
        <f t="array" ref="U543">_xlfn.XLOOKUP(AVANZA[[#This Row],[Num_Agrupacion_Pet_Atis]],Tabla1[[#All],[Numero_de_actuacion]],Tabla1[[#All],[Motivo_de_suspension]],"",0)</f>
        <v/>
      </c>
      <c r="V543" s="2" t="str" cm="1">
        <f t="array" ref="V543">_xlfn.XLOOKUP(AVANZA[[#This Row],[Num_Agrupacion_Pet_Atis]],Tabla1[[#All],[Numero_de_actuacion]],Tabla1[[#All],[No_identificacion_cliente]],"",0)</f>
        <v/>
      </c>
      <c r="W543" s="2" t="str" cm="1">
        <f t="array" ref="W543">_xlfn.XLOOKUP(AVANZA[[#This Row],[Num_Agrupacion_Pet_Atis]],Tabla1[[#All],[Numero_de_actuacion]],Tabla1[[#All],[Movil_de_contacto]],"",0)</f>
        <v/>
      </c>
      <c r="X543" s="14">
        <f>IF(OR(AVANZA[[#This Row],[ESTADO LEG]]="Legalizada grabacion",AVANZA[[#This Row],[ESTADO LEG]]="Legalizada aut"),1,0)</f>
        <v>0</v>
      </c>
      <c r="Y543" s="14">
        <f>IF(OR(AVANZA[[#This Row],[ESTADO LEG]]="pdte legalizar",AVANZA[[#This Row],[ESTADO LEG]]="No cruza"),1,0)</f>
        <v>0</v>
      </c>
      <c r="Z543" t="str" cm="1">
        <f t="array" ref="Z543">IF(AVANZA[[#This Row],[Variable]]="Terminada",LOWER(_xlfn.XLOOKUP(AVANZA[[#This Row],[ID_Peticion]],Tabla6[[#All],[NUM_PETICION]],Tabla6[[#All],[ESTADO_LEG]],"NO CRUZA",0)),AVANZA[[#This Row],[Variable]])</f>
        <v>ANULADA</v>
      </c>
      <c r="AA543" t="str" cm="1">
        <f t="array" ref="AA543">_xlfn.XLOOKUP(AVANZA[[#This Row],[ID_Peticion]],Tabla6[[#All],[NUM_PETICION]],Tabla6[[#All],[DIF_DIAS]],"",0)</f>
        <v/>
      </c>
      <c r="AB543" s="2" t="str" cm="1">
        <f t="array" ref="AB543">IFERROR(_xlfn.XLOOKUP(AVANZA[[#This Row],[ID_Peticion]],Tabla6[[#All],[NUM_PETICION]],Tabla6[[#All],[FEC_LEGAL]],"",0),"")</f>
        <v/>
      </c>
      <c r="AC543" s="14">
        <f ca="1">IF(AVANZA[[#This Row],[FECHA LEG]]&lt;&gt;0,IFERROR(AVANZA[[#This Row],[FECHA LEG]]-AVANZA[[#This Row],[FechaIniEstadoSubPetAtis]],0),TODAY()-AVANZA[[#This Row],[FechaIniEstadoSubPetAtis]])</f>
        <v>0</v>
      </c>
      <c r="AD543" s="35">
        <f ca="1">IF(AVANZA[[#This Row],[FINAL Vs LG]]&lt;&gt;0,IF(AVANZA[[#This Row],[FINAL Vs LG]]&lt;7.1,"100%",IF(AND(AVANZA[[#This Row],[FINAL Vs LG]]&gt;7.1,AVANZA[[#This Row],[FINAL Vs LG]]&lt;11.1),"50%","0%")),0)</f>
        <v>0</v>
      </c>
      <c r="AE543" s="14">
        <f ca="1">VLOOKUP(DAY(TODAY()),BACK!F:G,2,0)</f>
        <v>14</v>
      </c>
      <c r="AF543" s="14">
        <f>BACK!$I$2</f>
        <v>24</v>
      </c>
      <c r="AG543" s="14">
        <f>IF(AVANZA[[#This Row],[Oferta_empaquetada_comisiones]]="SI",1,0)</f>
        <v>0</v>
      </c>
      <c r="AH543" s="36">
        <f>IF(AVANZA[[#This Row],[Variable]]="TERMINADA",IFERROR(VLOOKUP(AVANZA[[#This Row],[SUPERVISOR]],Tabla2[#All],4,0),0),)</f>
        <v>0</v>
      </c>
      <c r="AI543" s="14">
        <f>IF(AVANZA[[#This Row],[Producto]]="BA",1,0)</f>
        <v>0</v>
      </c>
      <c r="AJ543" s="14">
        <f>IF(AVANZA[[#This Row],[Producto]]="DUO",1,0)</f>
        <v>0</v>
      </c>
      <c r="AK543" s="14">
        <f>IF(AVANZA[[#This Row],[Producto]]="TRIO",1,0)</f>
        <v>1</v>
      </c>
      <c r="AL543" t="s">
        <v>870</v>
      </c>
      <c r="AM543">
        <v>-1</v>
      </c>
      <c r="AN543">
        <v>-1</v>
      </c>
      <c r="AO543" t="s">
        <v>17138</v>
      </c>
      <c r="AP543" s="1">
        <v>46153.434374999997</v>
      </c>
      <c r="AQ543">
        <v>-1</v>
      </c>
      <c r="AR543" t="s">
        <v>17139</v>
      </c>
      <c r="AS543">
        <v>-1</v>
      </c>
      <c r="AT543">
        <v>-1</v>
      </c>
      <c r="AU543">
        <v>-1</v>
      </c>
      <c r="AV543">
        <v>-1</v>
      </c>
      <c r="AW543">
        <v>-1</v>
      </c>
      <c r="AX543" t="s">
        <v>224</v>
      </c>
      <c r="AY543">
        <v>-1</v>
      </c>
      <c r="AZ543">
        <v>2026</v>
      </c>
      <c r="BA543">
        <v>5</v>
      </c>
      <c r="BB543">
        <v>12</v>
      </c>
      <c r="BC543">
        <v>-1</v>
      </c>
      <c r="BD543" t="s">
        <v>225</v>
      </c>
      <c r="BE543">
        <v>-1</v>
      </c>
      <c r="BF543">
        <v>20001625822639</v>
      </c>
      <c r="BG543" t="s">
        <v>1220</v>
      </c>
      <c r="BH543" t="s">
        <v>1221</v>
      </c>
      <c r="BI543" t="s">
        <v>17140</v>
      </c>
      <c r="BJ543">
        <v>-1</v>
      </c>
      <c r="BK543">
        <v>-1</v>
      </c>
      <c r="BL543">
        <v>-1</v>
      </c>
      <c r="BM543" t="s">
        <v>573</v>
      </c>
      <c r="BN543" t="s">
        <v>230</v>
      </c>
      <c r="BO543" t="s">
        <v>17141</v>
      </c>
      <c r="BP543" t="s">
        <v>380</v>
      </c>
      <c r="BQ543">
        <v>2026</v>
      </c>
      <c r="BR543">
        <v>5</v>
      </c>
      <c r="BS543">
        <v>11</v>
      </c>
      <c r="BT543" s="1">
        <v>46154.895312499997</v>
      </c>
      <c r="BU543" t="s">
        <v>575</v>
      </c>
      <c r="BV543" s="2">
        <v>46154</v>
      </c>
      <c r="BW543" t="s">
        <v>576</v>
      </c>
      <c r="BX543" s="2">
        <v>46153</v>
      </c>
      <c r="BY543" s="2">
        <v>46154</v>
      </c>
      <c r="BZ543" t="s">
        <v>235</v>
      </c>
      <c r="CA543" t="s">
        <v>297</v>
      </c>
      <c r="CB543" t="s">
        <v>297</v>
      </c>
      <c r="CC543" t="s">
        <v>17142</v>
      </c>
      <c r="CD543" t="s">
        <v>1429</v>
      </c>
      <c r="CE543">
        <v>-1</v>
      </c>
      <c r="CF543" t="s">
        <v>300</v>
      </c>
      <c r="CG543" t="s">
        <v>301</v>
      </c>
      <c r="CH543" t="s">
        <v>242</v>
      </c>
      <c r="CI543">
        <v>1015443152</v>
      </c>
      <c r="CJ543" t="s">
        <v>877</v>
      </c>
      <c r="CK543" t="s">
        <v>245</v>
      </c>
      <c r="CL543" t="s">
        <v>409</v>
      </c>
      <c r="CM543" t="s">
        <v>247</v>
      </c>
      <c r="CN543" t="s">
        <v>410</v>
      </c>
      <c r="CT543" t="s">
        <v>304</v>
      </c>
      <c r="CU543" t="s">
        <v>387</v>
      </c>
      <c r="CW543" t="s">
        <v>1226</v>
      </c>
      <c r="CX543" t="s">
        <v>1227</v>
      </c>
      <c r="CY543" t="s">
        <v>1410</v>
      </c>
      <c r="DA543" t="s">
        <v>250</v>
      </c>
      <c r="DB543">
        <v>-1</v>
      </c>
      <c r="DF543" t="s">
        <v>731</v>
      </c>
      <c r="DJ543" t="s">
        <v>252</v>
      </c>
      <c r="DK543" t="s">
        <v>253</v>
      </c>
      <c r="DL543" t="s">
        <v>253</v>
      </c>
      <c r="DN543" t="s">
        <v>390</v>
      </c>
      <c r="DR543" t="s">
        <v>878</v>
      </c>
      <c r="DS543" t="s">
        <v>877</v>
      </c>
      <c r="DT543" t="s">
        <v>870</v>
      </c>
      <c r="DV543">
        <v>1</v>
      </c>
      <c r="DW543" t="s">
        <v>283</v>
      </c>
      <c r="ED543" s="2">
        <v>46154</v>
      </c>
      <c r="EF543">
        <v>20</v>
      </c>
      <c r="EP543" t="s">
        <v>258</v>
      </c>
      <c r="FA543" t="s">
        <v>245</v>
      </c>
      <c r="FB543" t="s">
        <v>308</v>
      </c>
      <c r="FD543" t="s">
        <v>308</v>
      </c>
      <c r="FE543" t="s">
        <v>309</v>
      </c>
      <c r="FF543" t="s">
        <v>309</v>
      </c>
      <c r="FK543" t="s">
        <v>263</v>
      </c>
      <c r="FN543" t="s">
        <v>410</v>
      </c>
      <c r="FO543" t="s">
        <v>414</v>
      </c>
      <c r="FR543">
        <v>0</v>
      </c>
      <c r="GB543" t="s">
        <v>266</v>
      </c>
      <c r="GM543">
        <v>0</v>
      </c>
      <c r="GS543" t="s">
        <v>267</v>
      </c>
      <c r="GT543" s="2"/>
      <c r="GU543" t="s">
        <v>268</v>
      </c>
      <c r="GV543" t="s">
        <v>335</v>
      </c>
      <c r="GW543" t="s">
        <v>394</v>
      </c>
      <c r="GZ543" t="s">
        <v>395</v>
      </c>
      <c r="HE543" t="s">
        <v>230</v>
      </c>
      <c r="HF543" t="s">
        <v>14386</v>
      </c>
      <c r="HR543" t="s">
        <v>278</v>
      </c>
      <c r="HV543">
        <v>149990</v>
      </c>
      <c r="HW543" t="s">
        <v>281</v>
      </c>
      <c r="HY543">
        <v>0</v>
      </c>
      <c r="HZ543">
        <v>0</v>
      </c>
      <c r="IA543" t="s">
        <v>281</v>
      </c>
      <c r="IB543" t="s">
        <v>281</v>
      </c>
      <c r="IC543" t="s">
        <v>17143</v>
      </c>
      <c r="IE543" t="s">
        <v>283</v>
      </c>
      <c r="IF543" t="s">
        <v>283</v>
      </c>
      <c r="IG543" t="s">
        <v>283</v>
      </c>
      <c r="IH543" t="s">
        <v>284</v>
      </c>
      <c r="II543" t="s">
        <v>285</v>
      </c>
      <c r="IJ543" t="s">
        <v>286</v>
      </c>
      <c r="IK543" t="s">
        <v>278</v>
      </c>
      <c r="IL543" t="s">
        <v>346</v>
      </c>
      <c r="IM543" t="s">
        <v>288</v>
      </c>
      <c r="IN543" t="s">
        <v>290</v>
      </c>
      <c r="IP543" t="s">
        <v>1412</v>
      </c>
      <c r="IQ543" t="s">
        <v>284</v>
      </c>
      <c r="IS543" t="s">
        <v>291</v>
      </c>
      <c r="IY543" t="s">
        <v>281</v>
      </c>
    </row>
    <row r="544" spans="1:259" x14ac:dyDescent="0.3">
      <c r="A544" s="14">
        <f>DAY(AVANZA[[#This Row],[FechaSeguimiento]])</f>
        <v>12</v>
      </c>
      <c r="B544" s="14">
        <f>MONTH(AVANZA[[#This Row],[FechaSeguimiento]])</f>
        <v>5</v>
      </c>
      <c r="C544"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544" t="str">
        <f>LOWER(IFERROR(VLOOKUP(AVANZA[[#This Row],[ID_Peticion]],CANCELADAS[#All],2,0),""))</f>
        <v/>
      </c>
      <c r="E544" t="str">
        <f>LOWER(IFERROR(VLOOKUP(AVANZA[[#This Row],[ID_Peticion]],CANCELADAS[#All],3,0),""))</f>
        <v/>
      </c>
      <c r="F544" t="str">
        <f>LOWER(IF(AVANZA[[#This Row],[CEDULA CLIENTE]]&lt;&gt;""," CC: " &amp; COUNTIFS(AVANZA[CEDULA CLIENTE],AVANZA[[#This Row],[CEDULA CLIENTE]]),"")&amp; IF(AVANZA[[#This Row],[Direccion]]&lt;&gt;""," DIR: " &amp; COUNTIFS(AVANZA[Direccion],AVANZA[[#This Row],[Direccion]]),""))</f>
        <v xml:space="preserve"> dir: 1</v>
      </c>
      <c r="G544" t="str">
        <f>IFERROR(VLOOKUP(AVANZA[[#This Row],[Cedula_Vendedor_Atis]],PLANTA[[#All],[CEDULA]:[LINEA]],3,0),"No Cruza")</f>
        <v>Marisol Avella</v>
      </c>
      <c r="H544" t="str">
        <f>IFERROR(VLOOKUP(AVANZA[[#This Row],[Cedula_Vendedor_Atis]],PLANTA[[#All],[CEDULA]:[LINEA]],4,0),"No Cruza")</f>
        <v>Fija</v>
      </c>
      <c r="I544" t="str">
        <f>LOWER(IF(AVANZA[[#This Row],[ATRIBUIBLE]]="",AVANZA[[#This Row],[Variable]],AVANZA[[#This Row],[ATRIBUIBLE]]))</f>
        <v>terminada</v>
      </c>
      <c r="J544" s="14">
        <f>IF(AVANZA[[#This Row],[Variable]]=AVANZA[[#Headers],[TERMINADA]],1,0)</f>
        <v>1</v>
      </c>
      <c r="K544" s="14">
        <f>IF(AVANZA[[#This Row],[Variable]]=AVANZA[[#Headers],[ANULADA]],1,0)</f>
        <v>0</v>
      </c>
      <c r="L544" s="14">
        <f>IF(AVANZA[[#This Row],[Variable]]=AVANZA[[#Headers],[PENDIENTE]],1,0)</f>
        <v>0</v>
      </c>
      <c r="M544" s="14">
        <f>IF(AVANZA[[#This Row],[ESTADO AGENDA]]="AGENDADA",1,0)</f>
        <v>0</v>
      </c>
      <c r="N544" s="14">
        <f>IF(AVANZA[[#This Row],[ESTADO AGENDA]]="PENDIENTE DE AGENDAR",1,0)</f>
        <v>0</v>
      </c>
      <c r="O544" s="14">
        <f>IF(AVANZA[[#This Row],[ESTADO AGENDA]]="SUSPENDIDA",1,0)</f>
        <v>0</v>
      </c>
      <c r="P544" t="str" cm="1">
        <f t="array" ref="P544">_xlfn.XLOOKUP(AVANZA[[#This Row],[Num_Agrupacion_Pet_Atis]],Tabla1[[#All],[Numero_de_actuacion]],Tabla1[[#All],[Estado_de_la_orden]],"",0)</f>
        <v/>
      </c>
      <c r="Q544" s="2" t="str" cm="1">
        <f t="array" ref="Q544">_xlfn.XLOOKUP(AVANZA[[#This Row],[Num_Agrupacion_Pet_Atis]],Tabla1[[#All],[Numero_de_actuacion]],Tabla1[[#All],[Fecha_de_la_cita]],"",0)</f>
        <v/>
      </c>
      <c r="R544" t="str" cm="1">
        <f t="array" ref="R544">_xlfn.XLOOKUP(AVANZA[[#This Row],[Num_Agrupacion_Pet_Atis]],Tabla1[[#All],[Numero_de_actuacion]],Tabla1[[#All],[Franja_horaria_de_la_cita]],"",0)</f>
        <v/>
      </c>
      <c r="S544" s="14" t="str">
        <f>IFERROR(DAY(AVANZA[[#This Row],[FECHA AGENDA]]),"")</f>
        <v/>
      </c>
      <c r="T544" s="14" t="str">
        <f>IFERROR(MONTH(AVANZA[[#This Row],[FECHA AGENDA]]),"")</f>
        <v/>
      </c>
      <c r="U544" t="str" cm="1">
        <f t="array" ref="U544">_xlfn.XLOOKUP(AVANZA[[#This Row],[Num_Agrupacion_Pet_Atis]],Tabla1[[#All],[Numero_de_actuacion]],Tabla1[[#All],[Motivo_de_suspension]],"",0)</f>
        <v/>
      </c>
      <c r="V544" s="2" t="str" cm="1">
        <f t="array" ref="V544">_xlfn.XLOOKUP(AVANZA[[#This Row],[Num_Agrupacion_Pet_Atis]],Tabla1[[#All],[Numero_de_actuacion]],Tabla1[[#All],[No_identificacion_cliente]],"",0)</f>
        <v/>
      </c>
      <c r="W544" s="2" t="str" cm="1">
        <f t="array" ref="W544">_xlfn.XLOOKUP(AVANZA[[#This Row],[Num_Agrupacion_Pet_Atis]],Tabla1[[#All],[Numero_de_actuacion]],Tabla1[[#All],[Movil_de_contacto]],"",0)</f>
        <v/>
      </c>
      <c r="X544" s="14">
        <f>IF(OR(AVANZA[[#This Row],[ESTADO LEG]]="Legalizada grabacion",AVANZA[[#This Row],[ESTADO LEG]]="Legalizada aut"),1,0)</f>
        <v>0</v>
      </c>
      <c r="Y544" s="14">
        <f>IF(OR(AVANZA[[#This Row],[ESTADO LEG]]="pdte legalizar",AVANZA[[#This Row],[ESTADO LEG]]="No cruza"),1,0)</f>
        <v>1</v>
      </c>
      <c r="Z544" t="str" cm="1">
        <f t="array" ref="Z544">IF(AVANZA[[#This Row],[Variable]]="Terminada",LOWER(_xlfn.XLOOKUP(AVANZA[[#This Row],[ID_Peticion]],Tabla6[[#All],[NUM_PETICION]],Tabla6[[#All],[ESTADO_LEG]],"NO CRUZA",0)),AVANZA[[#This Row],[Variable]])</f>
        <v>pdte legalizar</v>
      </c>
      <c r="AA544" cm="1">
        <f t="array" ref="AA544">_xlfn.XLOOKUP(AVANZA[[#This Row],[ID_Peticion]],Tabla6[[#All],[NUM_PETICION]],Tabla6[[#All],[DIF_DIAS]],"",0)</f>
        <v>1</v>
      </c>
      <c r="AB544" s="2" cm="1">
        <f t="array" ref="AB544">IFERROR(_xlfn.XLOOKUP(AVANZA[[#This Row],[ID_Peticion]],Tabla6[[#All],[NUM_PETICION]],Tabla6[[#All],[FEC_LEGAL]],"",0),"")</f>
        <v>0</v>
      </c>
      <c r="AC544" s="14">
        <f ca="1">IF(AVANZA[[#This Row],[FECHA LEG]]&lt;&gt;0,IFERROR(AVANZA[[#This Row],[FECHA LEG]]-AVANZA[[#This Row],[FechaIniEstadoSubPetAtis]],0),TODAY()-AVANZA[[#This Row],[FechaIniEstadoSubPetAtis]])</f>
        <v>5</v>
      </c>
      <c r="AD544" s="35" t="str">
        <f ca="1">IF(AVANZA[[#This Row],[FINAL Vs LG]]&lt;&gt;0,IF(AVANZA[[#This Row],[FINAL Vs LG]]&lt;7.1,"100%",IF(AND(AVANZA[[#This Row],[FINAL Vs LG]]&gt;7.1,AVANZA[[#This Row],[FINAL Vs LG]]&lt;11.1),"50%","0%")),0)</f>
        <v>100%</v>
      </c>
      <c r="AE544" s="14">
        <f ca="1">VLOOKUP(DAY(TODAY()),BACK!F:G,2,0)</f>
        <v>14</v>
      </c>
      <c r="AF544" s="14">
        <f>BACK!$I$2</f>
        <v>24</v>
      </c>
      <c r="AG544" s="14">
        <f>IF(AVANZA[[#This Row],[Oferta_empaquetada_comisiones]]="SI",1,0)</f>
        <v>0</v>
      </c>
      <c r="AH544" s="36">
        <f>IF(AVANZA[[#This Row],[Variable]]="TERMINADA",IFERROR(VLOOKUP(AVANZA[[#This Row],[SUPERVISOR]],Tabla2[#All],4,0),0),)</f>
        <v>3.5</v>
      </c>
      <c r="AI544" s="14">
        <f>IF(AVANZA[[#This Row],[Producto]]="BA",1,0)</f>
        <v>1</v>
      </c>
      <c r="AJ544" s="14">
        <f>IF(AVANZA[[#This Row],[Producto]]="DUO",1,0)</f>
        <v>0</v>
      </c>
      <c r="AK544" s="14">
        <f>IF(AVANZA[[#This Row],[Producto]]="TRIO",1,0)</f>
        <v>0</v>
      </c>
      <c r="AL544" t="s">
        <v>221</v>
      </c>
      <c r="AM544">
        <v>-1</v>
      </c>
      <c r="AN544">
        <v>-1</v>
      </c>
      <c r="AO544" t="s">
        <v>17144</v>
      </c>
      <c r="AP544" s="1">
        <v>46151.590752314813</v>
      </c>
      <c r="AQ544">
        <v>-1</v>
      </c>
      <c r="AR544" t="s">
        <v>17145</v>
      </c>
      <c r="AS544">
        <v>-1</v>
      </c>
      <c r="AT544">
        <v>-1</v>
      </c>
      <c r="AU544">
        <v>-1</v>
      </c>
      <c r="AV544">
        <v>-1</v>
      </c>
      <c r="AW544">
        <v>-1</v>
      </c>
      <c r="AX544" t="s">
        <v>224</v>
      </c>
      <c r="AY544">
        <v>-1</v>
      </c>
      <c r="AZ544">
        <v>2026</v>
      </c>
      <c r="BA544">
        <v>5</v>
      </c>
      <c r="BB544">
        <v>12</v>
      </c>
      <c r="BC544">
        <v>-1</v>
      </c>
      <c r="BD544" t="s">
        <v>225</v>
      </c>
      <c r="BE544">
        <v>-1</v>
      </c>
      <c r="BF544">
        <v>20001624913042</v>
      </c>
      <c r="BG544" t="s">
        <v>319</v>
      </c>
      <c r="BH544" t="s">
        <v>320</v>
      </c>
      <c r="BI544" t="s">
        <v>17146</v>
      </c>
      <c r="BJ544">
        <v>-1</v>
      </c>
      <c r="BK544">
        <v>-1</v>
      </c>
      <c r="BL544">
        <v>-1</v>
      </c>
      <c r="BM544" t="s">
        <v>229</v>
      </c>
      <c r="BN544" t="s">
        <v>230</v>
      </c>
      <c r="BO544" t="s">
        <v>17147</v>
      </c>
      <c r="BP544" t="s">
        <v>232</v>
      </c>
      <c r="BQ544">
        <v>2026</v>
      </c>
      <c r="BR544">
        <v>5</v>
      </c>
      <c r="BS544">
        <v>9</v>
      </c>
      <c r="BT544" s="1">
        <v>46154.481273148151</v>
      </c>
      <c r="BU544" t="s">
        <v>233</v>
      </c>
      <c r="BV544" s="2">
        <v>46154</v>
      </c>
      <c r="BW544" t="s">
        <v>234</v>
      </c>
      <c r="BX544" s="2">
        <v>46152</v>
      </c>
      <c r="BY544" s="2">
        <v>46154</v>
      </c>
      <c r="BZ544" t="s">
        <v>235</v>
      </c>
      <c r="CA544" t="s">
        <v>321</v>
      </c>
      <c r="CB544" t="s">
        <v>322</v>
      </c>
      <c r="CC544" t="s">
        <v>17148</v>
      </c>
      <c r="CD544" t="s">
        <v>1488</v>
      </c>
      <c r="CE544">
        <v>-1</v>
      </c>
      <c r="CF544" t="s">
        <v>324</v>
      </c>
      <c r="CG544" t="s">
        <v>325</v>
      </c>
      <c r="CH544" t="s">
        <v>326</v>
      </c>
      <c r="CI544">
        <v>73211780</v>
      </c>
      <c r="CJ544" t="s">
        <v>244</v>
      </c>
      <c r="CK544" t="s">
        <v>245</v>
      </c>
      <c r="CL544" t="s">
        <v>246</v>
      </c>
      <c r="CM544" t="s">
        <v>247</v>
      </c>
      <c r="CN544" t="s">
        <v>248</v>
      </c>
      <c r="CT544" t="s">
        <v>386</v>
      </c>
      <c r="CU544" t="s">
        <v>225</v>
      </c>
      <c r="CW544" t="s">
        <v>319</v>
      </c>
      <c r="CX544" t="s">
        <v>320</v>
      </c>
      <c r="DA544" t="s">
        <v>250</v>
      </c>
      <c r="DB544">
        <v>-1</v>
      </c>
      <c r="DF544" t="s">
        <v>251</v>
      </c>
      <c r="DJ544" t="s">
        <v>252</v>
      </c>
      <c r="DK544" t="s">
        <v>253</v>
      </c>
      <c r="DL544" t="s">
        <v>254</v>
      </c>
      <c r="DN544" t="s">
        <v>255</v>
      </c>
      <c r="DR544" t="s">
        <v>256</v>
      </c>
      <c r="DS544" t="s">
        <v>244</v>
      </c>
      <c r="DT544" t="s">
        <v>243</v>
      </c>
      <c r="DV544">
        <v>1</v>
      </c>
      <c r="DW544" t="s">
        <v>331</v>
      </c>
      <c r="ED544" s="2">
        <v>46154</v>
      </c>
      <c r="EE544" t="s">
        <v>343</v>
      </c>
      <c r="EF544">
        <v>16</v>
      </c>
      <c r="EP544" t="s">
        <v>258</v>
      </c>
      <c r="ES544" t="s">
        <v>1489</v>
      </c>
      <c r="EZ544" t="s">
        <v>14265</v>
      </c>
      <c r="FA544" t="s">
        <v>245</v>
      </c>
      <c r="FB544" t="s">
        <v>333</v>
      </c>
      <c r="FD544" t="s">
        <v>333</v>
      </c>
      <c r="FE544" t="s">
        <v>334</v>
      </c>
      <c r="FF544" t="s">
        <v>334</v>
      </c>
      <c r="FK544" t="s">
        <v>263</v>
      </c>
      <c r="FL544" t="s">
        <v>17149</v>
      </c>
      <c r="FN544" t="s">
        <v>248</v>
      </c>
      <c r="FO544" t="s">
        <v>265</v>
      </c>
      <c r="FR544">
        <v>94990</v>
      </c>
      <c r="GB544" t="s">
        <v>266</v>
      </c>
      <c r="GC544" t="s">
        <v>225</v>
      </c>
      <c r="GD544">
        <v>0</v>
      </c>
      <c r="GF544">
        <v>0</v>
      </c>
      <c r="GG544">
        <v>25423</v>
      </c>
      <c r="GI544">
        <v>94990</v>
      </c>
      <c r="GJ544">
        <v>0</v>
      </c>
      <c r="GL544">
        <v>0</v>
      </c>
      <c r="GM544">
        <v>113038</v>
      </c>
      <c r="GS544" t="s">
        <v>267</v>
      </c>
      <c r="GT544" s="2">
        <v>44592</v>
      </c>
      <c r="GU544" t="s">
        <v>268</v>
      </c>
      <c r="GV544" t="s">
        <v>335</v>
      </c>
      <c r="GW544" t="s">
        <v>270</v>
      </c>
      <c r="GX544" t="s">
        <v>272</v>
      </c>
      <c r="GY544" t="s">
        <v>272</v>
      </c>
      <c r="GZ544" t="s">
        <v>344</v>
      </c>
      <c r="HA544" t="s">
        <v>336</v>
      </c>
      <c r="HC544" t="s">
        <v>337</v>
      </c>
      <c r="HE544" t="s">
        <v>230</v>
      </c>
      <c r="HF544" t="s">
        <v>14966</v>
      </c>
      <c r="HG544" t="s">
        <v>345</v>
      </c>
      <c r="HR544" t="s">
        <v>278</v>
      </c>
      <c r="HV544">
        <v>94990</v>
      </c>
      <c r="HW544" t="s">
        <v>281</v>
      </c>
      <c r="HY544">
        <v>0</v>
      </c>
      <c r="HZ544">
        <v>0</v>
      </c>
      <c r="IA544" t="s">
        <v>279</v>
      </c>
      <c r="IB544" t="s">
        <v>281</v>
      </c>
      <c r="IE544" t="s">
        <v>283</v>
      </c>
      <c r="IF544" t="s">
        <v>283</v>
      </c>
      <c r="IG544" t="s">
        <v>283</v>
      </c>
      <c r="IH544" t="s">
        <v>284</v>
      </c>
      <c r="II544" t="s">
        <v>285</v>
      </c>
      <c r="IJ544" t="s">
        <v>286</v>
      </c>
      <c r="IK544" t="s">
        <v>278</v>
      </c>
      <c r="IL544" t="s">
        <v>287</v>
      </c>
      <c r="IM544" t="s">
        <v>288</v>
      </c>
      <c r="IN544" t="s">
        <v>289</v>
      </c>
      <c r="IO544" t="s">
        <v>17150</v>
      </c>
      <c r="IP544" t="s">
        <v>290</v>
      </c>
      <c r="IQ544" t="s">
        <v>284</v>
      </c>
      <c r="IS544" t="s">
        <v>291</v>
      </c>
      <c r="IT544" t="s">
        <v>432</v>
      </c>
      <c r="IU544" t="s">
        <v>1496</v>
      </c>
      <c r="IV544" t="s">
        <v>434</v>
      </c>
      <c r="IW544" t="s">
        <v>417</v>
      </c>
      <c r="IY544" t="s">
        <v>281</v>
      </c>
    </row>
    <row r="545" spans="1:259" x14ac:dyDescent="0.3">
      <c r="A545" s="14">
        <f>DAY(AVANZA[[#This Row],[FechaSeguimiento]])</f>
        <v>12</v>
      </c>
      <c r="B545" s="14">
        <f>MONTH(AVANZA[[#This Row],[FechaSeguimiento]])</f>
        <v>5</v>
      </c>
      <c r="C545"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545" t="str">
        <f>LOWER(IFERROR(VLOOKUP(AVANZA[[#This Row],[ID_Peticion]],CANCELADAS[#All],2,0),""))</f>
        <v/>
      </c>
      <c r="E545" t="str">
        <f>LOWER(IFERROR(VLOOKUP(AVANZA[[#This Row],[ID_Peticion]],CANCELADAS[#All],3,0),""))</f>
        <v/>
      </c>
      <c r="F545" t="str">
        <f>LOWER(IF(AVANZA[[#This Row],[CEDULA CLIENTE]]&lt;&gt;""," CC: " &amp; COUNTIFS(AVANZA[CEDULA CLIENTE],AVANZA[[#This Row],[CEDULA CLIENTE]]),"")&amp; IF(AVANZA[[#This Row],[Direccion]]&lt;&gt;""," DIR: " &amp; COUNTIFS(AVANZA[Direccion],AVANZA[[#This Row],[Direccion]]),""))</f>
        <v xml:space="preserve"> dir: 1</v>
      </c>
      <c r="G545" t="str">
        <f>IFERROR(VLOOKUP(AVANZA[[#This Row],[Cedula_Vendedor_Atis]],PLANTA[[#All],[CEDULA]:[LINEA]],3,0),"No Cruza")</f>
        <v>Marisol Avella</v>
      </c>
      <c r="H545" t="str">
        <f>IFERROR(VLOOKUP(AVANZA[[#This Row],[Cedula_Vendedor_Atis]],PLANTA[[#All],[CEDULA]:[LINEA]],4,0),"No Cruza")</f>
        <v>Fija</v>
      </c>
      <c r="I545" t="str">
        <f>LOWER(IF(AVANZA[[#This Row],[ATRIBUIBLE]]="",AVANZA[[#This Row],[Variable]],AVANZA[[#This Row],[ATRIBUIBLE]]))</f>
        <v>terminada</v>
      </c>
      <c r="J545" s="14">
        <f>IF(AVANZA[[#This Row],[Variable]]=AVANZA[[#Headers],[TERMINADA]],1,0)</f>
        <v>1</v>
      </c>
      <c r="K545" s="14">
        <f>IF(AVANZA[[#This Row],[Variable]]=AVANZA[[#Headers],[ANULADA]],1,0)</f>
        <v>0</v>
      </c>
      <c r="L545" s="14">
        <f>IF(AVANZA[[#This Row],[Variable]]=AVANZA[[#Headers],[PENDIENTE]],1,0)</f>
        <v>0</v>
      </c>
      <c r="M545" s="14">
        <f>IF(AVANZA[[#This Row],[ESTADO AGENDA]]="AGENDADA",1,0)</f>
        <v>0</v>
      </c>
      <c r="N545" s="14">
        <f>IF(AVANZA[[#This Row],[ESTADO AGENDA]]="PENDIENTE DE AGENDAR",1,0)</f>
        <v>0</v>
      </c>
      <c r="O545" s="14">
        <f>IF(AVANZA[[#This Row],[ESTADO AGENDA]]="SUSPENDIDA",1,0)</f>
        <v>0</v>
      </c>
      <c r="P545" t="str" cm="1">
        <f t="array" ref="P545">_xlfn.XLOOKUP(AVANZA[[#This Row],[Num_Agrupacion_Pet_Atis]],Tabla1[[#All],[Numero_de_actuacion]],Tabla1[[#All],[Estado_de_la_orden]],"",0)</f>
        <v/>
      </c>
      <c r="Q545" s="2" t="str" cm="1">
        <f t="array" ref="Q545">_xlfn.XLOOKUP(AVANZA[[#This Row],[Num_Agrupacion_Pet_Atis]],Tabla1[[#All],[Numero_de_actuacion]],Tabla1[[#All],[Fecha_de_la_cita]],"",0)</f>
        <v/>
      </c>
      <c r="R545" t="str" cm="1">
        <f t="array" ref="R545">_xlfn.XLOOKUP(AVANZA[[#This Row],[Num_Agrupacion_Pet_Atis]],Tabla1[[#All],[Numero_de_actuacion]],Tabla1[[#All],[Franja_horaria_de_la_cita]],"",0)</f>
        <v/>
      </c>
      <c r="S545" s="14" t="str">
        <f>IFERROR(DAY(AVANZA[[#This Row],[FECHA AGENDA]]),"")</f>
        <v/>
      </c>
      <c r="T545" s="14" t="str">
        <f>IFERROR(MONTH(AVANZA[[#This Row],[FECHA AGENDA]]),"")</f>
        <v/>
      </c>
      <c r="U545" t="str" cm="1">
        <f t="array" ref="U545">_xlfn.XLOOKUP(AVANZA[[#This Row],[Num_Agrupacion_Pet_Atis]],Tabla1[[#All],[Numero_de_actuacion]],Tabla1[[#All],[Motivo_de_suspension]],"",0)</f>
        <v/>
      </c>
      <c r="V545" s="2" t="str" cm="1">
        <f t="array" ref="V545">_xlfn.XLOOKUP(AVANZA[[#This Row],[Num_Agrupacion_Pet_Atis]],Tabla1[[#All],[Numero_de_actuacion]],Tabla1[[#All],[No_identificacion_cliente]],"",0)</f>
        <v/>
      </c>
      <c r="W545" s="2" t="str" cm="1">
        <f t="array" ref="W545">_xlfn.XLOOKUP(AVANZA[[#This Row],[Num_Agrupacion_Pet_Atis]],Tabla1[[#All],[Numero_de_actuacion]],Tabla1[[#All],[Movil_de_contacto]],"",0)</f>
        <v/>
      </c>
      <c r="X545" s="14">
        <f>IF(OR(AVANZA[[#This Row],[ESTADO LEG]]="Legalizada grabacion",AVANZA[[#This Row],[ESTADO LEG]]="Legalizada aut"),1,0)</f>
        <v>0</v>
      </c>
      <c r="Y545" s="14">
        <f>IF(OR(AVANZA[[#This Row],[ESTADO LEG]]="pdte legalizar",AVANZA[[#This Row],[ESTADO LEG]]="No cruza"),1,0)</f>
        <v>1</v>
      </c>
      <c r="Z545" t="str" cm="1">
        <f t="array" ref="Z545">IF(AVANZA[[#This Row],[Variable]]="Terminada",LOWER(_xlfn.XLOOKUP(AVANZA[[#This Row],[ID_Peticion]],Tabla6[[#All],[NUM_PETICION]],Tabla6[[#All],[ESTADO_LEG]],"NO CRUZA",0)),AVANZA[[#This Row],[Variable]])</f>
        <v>pdte legalizar</v>
      </c>
      <c r="AA545" cm="1">
        <f t="array" ref="AA545">_xlfn.XLOOKUP(AVANZA[[#This Row],[ID_Peticion]],Tabla6[[#All],[NUM_PETICION]],Tabla6[[#All],[DIF_DIAS]],"",0)</f>
        <v>1</v>
      </c>
      <c r="AB545" s="2" cm="1">
        <f t="array" ref="AB545">IFERROR(_xlfn.XLOOKUP(AVANZA[[#This Row],[ID_Peticion]],Tabla6[[#All],[NUM_PETICION]],Tabla6[[#All],[FEC_LEGAL]],"",0),"")</f>
        <v>0</v>
      </c>
      <c r="AC545" s="14">
        <f ca="1">IF(AVANZA[[#This Row],[FECHA LEG]]&lt;&gt;0,IFERROR(AVANZA[[#This Row],[FECHA LEG]]-AVANZA[[#This Row],[FechaIniEstadoSubPetAtis]],0),TODAY()-AVANZA[[#This Row],[FechaIniEstadoSubPetAtis]])</f>
        <v>5</v>
      </c>
      <c r="AD545" s="35" t="str">
        <f ca="1">IF(AVANZA[[#This Row],[FINAL Vs LG]]&lt;&gt;0,IF(AVANZA[[#This Row],[FINAL Vs LG]]&lt;7.1,"100%",IF(AND(AVANZA[[#This Row],[FINAL Vs LG]]&gt;7.1,AVANZA[[#This Row],[FINAL Vs LG]]&lt;11.1),"50%","0%")),0)</f>
        <v>100%</v>
      </c>
      <c r="AE545" s="14">
        <f ca="1">VLOOKUP(DAY(TODAY()),BACK!F:G,2,0)</f>
        <v>14</v>
      </c>
      <c r="AF545" s="14">
        <f>BACK!$I$2</f>
        <v>24</v>
      </c>
      <c r="AG545" s="14">
        <f>IF(AVANZA[[#This Row],[Oferta_empaquetada_comisiones]]="SI",1,0)</f>
        <v>0</v>
      </c>
      <c r="AH545" s="36">
        <f>IF(AVANZA[[#This Row],[Variable]]="TERMINADA",IFERROR(VLOOKUP(AVANZA[[#This Row],[SUPERVISOR]],Tabla2[#All],4,0),0),)</f>
        <v>3.5</v>
      </c>
      <c r="AI545" s="14">
        <f>IF(AVANZA[[#This Row],[Producto]]="BA",1,0)</f>
        <v>0</v>
      </c>
      <c r="AJ545" s="14">
        <f>IF(AVANZA[[#This Row],[Producto]]="DUO",1,0)</f>
        <v>0</v>
      </c>
      <c r="AK545" s="14">
        <f>IF(AVANZA[[#This Row],[Producto]]="TRIO",1,0)</f>
        <v>1</v>
      </c>
      <c r="AL545" t="s">
        <v>1154</v>
      </c>
      <c r="AM545">
        <v>-1</v>
      </c>
      <c r="AN545">
        <v>-1</v>
      </c>
      <c r="AO545" t="s">
        <v>17151</v>
      </c>
      <c r="AP545" s="1">
        <v>46151.422546296293</v>
      </c>
      <c r="AQ545">
        <v>-1</v>
      </c>
      <c r="AR545" t="s">
        <v>17152</v>
      </c>
      <c r="AS545">
        <v>-1</v>
      </c>
      <c r="AT545">
        <v>-1</v>
      </c>
      <c r="AU545">
        <v>-1</v>
      </c>
      <c r="AV545">
        <v>-1</v>
      </c>
      <c r="AW545">
        <v>-1</v>
      </c>
      <c r="AX545" t="s">
        <v>224</v>
      </c>
      <c r="AY545">
        <v>-1</v>
      </c>
      <c r="AZ545">
        <v>2026</v>
      </c>
      <c r="BA545">
        <v>5</v>
      </c>
      <c r="BB545">
        <v>12</v>
      </c>
      <c r="BC545">
        <v>-1</v>
      </c>
      <c r="BD545" t="s">
        <v>225</v>
      </c>
      <c r="BE545">
        <v>-1</v>
      </c>
      <c r="BF545">
        <v>20001624798763</v>
      </c>
      <c r="BG545" t="s">
        <v>438</v>
      </c>
      <c r="BH545" t="s">
        <v>439</v>
      </c>
      <c r="BI545" t="s">
        <v>17153</v>
      </c>
      <c r="BJ545">
        <v>-1</v>
      </c>
      <c r="BK545">
        <v>-1</v>
      </c>
      <c r="BL545">
        <v>-1</v>
      </c>
      <c r="BM545" t="s">
        <v>229</v>
      </c>
      <c r="BN545" t="s">
        <v>230</v>
      </c>
      <c r="BO545" t="s">
        <v>17154</v>
      </c>
      <c r="BP545" t="s">
        <v>232</v>
      </c>
      <c r="BQ545">
        <v>2026</v>
      </c>
      <c r="BR545">
        <v>5</v>
      </c>
      <c r="BS545">
        <v>9</v>
      </c>
      <c r="BT545" s="1">
        <v>46154.571469907409</v>
      </c>
      <c r="BU545" t="s">
        <v>233</v>
      </c>
      <c r="BV545" s="2">
        <v>46154</v>
      </c>
      <c r="BW545" t="s">
        <v>234</v>
      </c>
      <c r="BX545" s="2">
        <v>46151</v>
      </c>
      <c r="BY545" s="2">
        <v>46154</v>
      </c>
      <c r="BZ545" t="s">
        <v>235</v>
      </c>
      <c r="CA545" t="s">
        <v>615</v>
      </c>
      <c r="CB545" t="s">
        <v>616</v>
      </c>
      <c r="CC545" t="s">
        <v>17155</v>
      </c>
      <c r="CD545" t="s">
        <v>3016</v>
      </c>
      <c r="CE545">
        <v>-1</v>
      </c>
      <c r="CF545" t="s">
        <v>619</v>
      </c>
      <c r="CG545" t="s">
        <v>620</v>
      </c>
      <c r="CH545" t="s">
        <v>491</v>
      </c>
      <c r="CI545">
        <v>1063565638</v>
      </c>
      <c r="CJ545" t="s">
        <v>1162</v>
      </c>
      <c r="CK545" t="s">
        <v>245</v>
      </c>
      <c r="CL545" t="s">
        <v>409</v>
      </c>
      <c r="CM545" t="s">
        <v>247</v>
      </c>
      <c r="CN545" t="s">
        <v>410</v>
      </c>
      <c r="CT545" t="s">
        <v>304</v>
      </c>
      <c r="CU545" t="s">
        <v>387</v>
      </c>
      <c r="CW545" t="s">
        <v>446</v>
      </c>
      <c r="CX545" t="s">
        <v>447</v>
      </c>
      <c r="DA545" t="s">
        <v>250</v>
      </c>
      <c r="DB545">
        <v>-1</v>
      </c>
      <c r="DF545" t="s">
        <v>251</v>
      </c>
      <c r="DJ545" t="s">
        <v>252</v>
      </c>
      <c r="DK545" t="s">
        <v>253</v>
      </c>
      <c r="DL545" t="s">
        <v>253</v>
      </c>
      <c r="DN545" t="s">
        <v>390</v>
      </c>
      <c r="DR545" t="s">
        <v>1163</v>
      </c>
      <c r="DS545" t="s">
        <v>1162</v>
      </c>
      <c r="DT545" t="s">
        <v>1161</v>
      </c>
      <c r="DV545">
        <v>1</v>
      </c>
      <c r="DW545" t="s">
        <v>623</v>
      </c>
      <c r="ED545" s="2">
        <v>46154</v>
      </c>
      <c r="EF545">
        <v>5</v>
      </c>
      <c r="EP545" t="s">
        <v>258</v>
      </c>
      <c r="ES545" t="s">
        <v>14166</v>
      </c>
      <c r="FA545" t="s">
        <v>245</v>
      </c>
      <c r="FB545" t="s">
        <v>625</v>
      </c>
      <c r="FD545" t="s">
        <v>625</v>
      </c>
      <c r="FE545" t="s">
        <v>626</v>
      </c>
      <c r="FF545" t="s">
        <v>626</v>
      </c>
      <c r="FK545" t="s">
        <v>263</v>
      </c>
      <c r="FL545" t="s">
        <v>17156</v>
      </c>
      <c r="FN545" t="s">
        <v>410</v>
      </c>
      <c r="FO545" t="s">
        <v>414</v>
      </c>
      <c r="FR545">
        <v>113904</v>
      </c>
      <c r="GB545" t="s">
        <v>266</v>
      </c>
      <c r="GC545" t="s">
        <v>387</v>
      </c>
      <c r="GD545">
        <v>25188</v>
      </c>
      <c r="GF545">
        <v>2353</v>
      </c>
      <c r="GG545">
        <v>25422</v>
      </c>
      <c r="GI545">
        <v>87224</v>
      </c>
      <c r="GJ545">
        <v>25427</v>
      </c>
      <c r="GL545">
        <v>24327</v>
      </c>
      <c r="GM545">
        <v>135545</v>
      </c>
      <c r="GS545" t="s">
        <v>267</v>
      </c>
      <c r="GT545" s="2">
        <v>44865</v>
      </c>
      <c r="GU545" t="s">
        <v>268</v>
      </c>
      <c r="GV545" t="s">
        <v>311</v>
      </c>
      <c r="GW545" t="s">
        <v>270</v>
      </c>
      <c r="GX545" t="s">
        <v>271</v>
      </c>
      <c r="GY545" t="s">
        <v>272</v>
      </c>
      <c r="GZ545" t="s">
        <v>273</v>
      </c>
      <c r="HA545" t="s">
        <v>274</v>
      </c>
      <c r="HB545" t="s">
        <v>628</v>
      </c>
      <c r="HC545" t="s">
        <v>615</v>
      </c>
      <c r="HD545" t="s">
        <v>623</v>
      </c>
      <c r="HE545" t="s">
        <v>230</v>
      </c>
      <c r="HF545" t="s">
        <v>14125</v>
      </c>
      <c r="HG545" t="s">
        <v>277</v>
      </c>
      <c r="HR545" t="s">
        <v>278</v>
      </c>
      <c r="HV545">
        <v>118900</v>
      </c>
      <c r="HW545" t="s">
        <v>279</v>
      </c>
      <c r="HX545" t="s">
        <v>280</v>
      </c>
      <c r="HY545">
        <v>131572</v>
      </c>
      <c r="HZ545">
        <v>17668</v>
      </c>
      <c r="IA545" t="s">
        <v>279</v>
      </c>
      <c r="IB545" t="s">
        <v>281</v>
      </c>
      <c r="ID545" t="s">
        <v>282</v>
      </c>
      <c r="IE545" t="s">
        <v>283</v>
      </c>
      <c r="IF545" t="s">
        <v>283</v>
      </c>
      <c r="IG545" t="s">
        <v>283</v>
      </c>
      <c r="IH545" t="s">
        <v>284</v>
      </c>
      <c r="II545" t="s">
        <v>285</v>
      </c>
      <c r="IJ545" t="s">
        <v>286</v>
      </c>
      <c r="IK545" t="s">
        <v>278</v>
      </c>
      <c r="IL545" t="s">
        <v>346</v>
      </c>
      <c r="IM545" t="s">
        <v>288</v>
      </c>
      <c r="IN545" t="s">
        <v>289</v>
      </c>
      <c r="IP545" t="s">
        <v>290</v>
      </c>
      <c r="IQ545" t="s">
        <v>284</v>
      </c>
      <c r="IS545" t="s">
        <v>291</v>
      </c>
      <c r="IY545" t="s">
        <v>281</v>
      </c>
    </row>
    <row r="546" spans="1:259" x14ac:dyDescent="0.3">
      <c r="A546" s="14">
        <f>DAY(AVANZA[[#This Row],[FechaSeguimiento]])</f>
        <v>12</v>
      </c>
      <c r="B546" s="14">
        <f>MONTH(AVANZA[[#This Row],[FechaSeguimiento]])</f>
        <v>5</v>
      </c>
      <c r="C546"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546" t="str">
        <f>LOWER(IFERROR(VLOOKUP(AVANZA[[#This Row],[ID_Peticion]],CANCELADAS[#All],2,0),""))</f>
        <v/>
      </c>
      <c r="E546" t="str">
        <f>LOWER(IFERROR(VLOOKUP(AVANZA[[#This Row],[ID_Peticion]],CANCELADAS[#All],3,0),""))</f>
        <v/>
      </c>
      <c r="F546" t="str">
        <f>LOWER(IF(AVANZA[[#This Row],[CEDULA CLIENTE]]&lt;&gt;""," CC: " &amp; COUNTIFS(AVANZA[CEDULA CLIENTE],AVANZA[[#This Row],[CEDULA CLIENTE]]),"")&amp; IF(AVANZA[[#This Row],[Direccion]]&lt;&gt;""," DIR: " &amp; COUNTIFS(AVANZA[Direccion],AVANZA[[#This Row],[Direccion]]),""))</f>
        <v xml:space="preserve"> dir: 1</v>
      </c>
      <c r="G546" t="str">
        <f>IFERROR(VLOOKUP(AVANZA[[#This Row],[Cedula_Vendedor_Atis]],PLANTA[[#All],[CEDULA]:[LINEA]],3,0),"No Cruza")</f>
        <v>Marisol Avella</v>
      </c>
      <c r="H546" t="str">
        <f>IFERROR(VLOOKUP(AVANZA[[#This Row],[Cedula_Vendedor_Atis]],PLANTA[[#All],[CEDULA]:[LINEA]],4,0),"No Cruza")</f>
        <v>Fija</v>
      </c>
      <c r="I546" t="str">
        <f>LOWER(IF(AVANZA[[#This Row],[ATRIBUIBLE]]="",AVANZA[[#This Row],[Variable]],AVANZA[[#This Row],[ATRIBUIBLE]]))</f>
        <v>terminada</v>
      </c>
      <c r="J546" s="14">
        <f>IF(AVANZA[[#This Row],[Variable]]=AVANZA[[#Headers],[TERMINADA]],1,0)</f>
        <v>1</v>
      </c>
      <c r="K546" s="14">
        <f>IF(AVANZA[[#This Row],[Variable]]=AVANZA[[#Headers],[ANULADA]],1,0)</f>
        <v>0</v>
      </c>
      <c r="L546" s="14">
        <f>IF(AVANZA[[#This Row],[Variable]]=AVANZA[[#Headers],[PENDIENTE]],1,0)</f>
        <v>0</v>
      </c>
      <c r="M546" s="14">
        <f>IF(AVANZA[[#This Row],[ESTADO AGENDA]]="AGENDADA",1,0)</f>
        <v>0</v>
      </c>
      <c r="N546" s="14">
        <f>IF(AVANZA[[#This Row],[ESTADO AGENDA]]="PENDIENTE DE AGENDAR",1,0)</f>
        <v>0</v>
      </c>
      <c r="O546" s="14">
        <f>IF(AVANZA[[#This Row],[ESTADO AGENDA]]="SUSPENDIDA",1,0)</f>
        <v>0</v>
      </c>
      <c r="P546" t="str" cm="1">
        <f t="array" ref="P546">_xlfn.XLOOKUP(AVANZA[[#This Row],[Num_Agrupacion_Pet_Atis]],Tabla1[[#All],[Numero_de_actuacion]],Tabla1[[#All],[Estado_de_la_orden]],"",0)</f>
        <v/>
      </c>
      <c r="Q546" s="2" t="str" cm="1">
        <f t="array" ref="Q546">_xlfn.XLOOKUP(AVANZA[[#This Row],[Num_Agrupacion_Pet_Atis]],Tabla1[[#All],[Numero_de_actuacion]],Tabla1[[#All],[Fecha_de_la_cita]],"",0)</f>
        <v/>
      </c>
      <c r="R546" t="str" cm="1">
        <f t="array" ref="R546">_xlfn.XLOOKUP(AVANZA[[#This Row],[Num_Agrupacion_Pet_Atis]],Tabla1[[#All],[Numero_de_actuacion]],Tabla1[[#All],[Franja_horaria_de_la_cita]],"",0)</f>
        <v/>
      </c>
      <c r="S546" s="14" t="str">
        <f>IFERROR(DAY(AVANZA[[#This Row],[FECHA AGENDA]]),"")</f>
        <v/>
      </c>
      <c r="T546" s="14" t="str">
        <f>IFERROR(MONTH(AVANZA[[#This Row],[FECHA AGENDA]]),"")</f>
        <v/>
      </c>
      <c r="U546" t="str" cm="1">
        <f t="array" ref="U546">_xlfn.XLOOKUP(AVANZA[[#This Row],[Num_Agrupacion_Pet_Atis]],Tabla1[[#All],[Numero_de_actuacion]],Tabla1[[#All],[Motivo_de_suspension]],"",0)</f>
        <v/>
      </c>
      <c r="V546" s="2" t="str" cm="1">
        <f t="array" ref="V546">_xlfn.XLOOKUP(AVANZA[[#This Row],[Num_Agrupacion_Pet_Atis]],Tabla1[[#All],[Numero_de_actuacion]],Tabla1[[#All],[No_identificacion_cliente]],"",0)</f>
        <v/>
      </c>
      <c r="W546" s="2" t="str" cm="1">
        <f t="array" ref="W546">_xlfn.XLOOKUP(AVANZA[[#This Row],[Num_Agrupacion_Pet_Atis]],Tabla1[[#All],[Numero_de_actuacion]],Tabla1[[#All],[Movil_de_contacto]],"",0)</f>
        <v/>
      </c>
      <c r="X546" s="14">
        <f>IF(OR(AVANZA[[#This Row],[ESTADO LEG]]="Legalizada grabacion",AVANZA[[#This Row],[ESTADO LEG]]="Legalizada aut"),1,0)</f>
        <v>0</v>
      </c>
      <c r="Y546" s="14">
        <f>IF(OR(AVANZA[[#This Row],[ESTADO LEG]]="pdte legalizar",AVANZA[[#This Row],[ESTADO LEG]]="No cruza"),1,0)</f>
        <v>1</v>
      </c>
      <c r="Z546" t="str" cm="1">
        <f t="array" ref="Z546">IF(AVANZA[[#This Row],[Variable]]="Terminada",LOWER(_xlfn.XLOOKUP(AVANZA[[#This Row],[ID_Peticion]],Tabla6[[#All],[NUM_PETICION]],Tabla6[[#All],[ESTADO_LEG]],"NO CRUZA",0)),AVANZA[[#This Row],[Variable]])</f>
        <v>pdte legalizar</v>
      </c>
      <c r="AA546" cm="1">
        <f t="array" ref="AA546">_xlfn.XLOOKUP(AVANZA[[#This Row],[ID_Peticion]],Tabla6[[#All],[NUM_PETICION]],Tabla6[[#All],[DIF_DIAS]],"",0)</f>
        <v>1</v>
      </c>
      <c r="AB546" s="2" cm="1">
        <f t="array" ref="AB546">IFERROR(_xlfn.XLOOKUP(AVANZA[[#This Row],[ID_Peticion]],Tabla6[[#All],[NUM_PETICION]],Tabla6[[#All],[FEC_LEGAL]],"",0),"")</f>
        <v>0</v>
      </c>
      <c r="AC546" s="14">
        <f ca="1">IF(AVANZA[[#This Row],[FECHA LEG]]&lt;&gt;0,IFERROR(AVANZA[[#This Row],[FECHA LEG]]-AVANZA[[#This Row],[FechaIniEstadoSubPetAtis]],0),TODAY()-AVANZA[[#This Row],[FechaIniEstadoSubPetAtis]])</f>
        <v>5</v>
      </c>
      <c r="AD546" s="35" t="str">
        <f ca="1">IF(AVANZA[[#This Row],[FINAL Vs LG]]&lt;&gt;0,IF(AVANZA[[#This Row],[FINAL Vs LG]]&lt;7.1,"100%",IF(AND(AVANZA[[#This Row],[FINAL Vs LG]]&gt;7.1,AVANZA[[#This Row],[FINAL Vs LG]]&lt;11.1),"50%","0%")),0)</f>
        <v>100%</v>
      </c>
      <c r="AE546" s="14">
        <f ca="1">VLOOKUP(DAY(TODAY()),BACK!F:G,2,0)</f>
        <v>14</v>
      </c>
      <c r="AF546" s="14">
        <f>BACK!$I$2</f>
        <v>24</v>
      </c>
      <c r="AG546" s="14">
        <f>IF(AVANZA[[#This Row],[Oferta_empaquetada_comisiones]]="SI",1,0)</f>
        <v>0</v>
      </c>
      <c r="AH546" s="36">
        <f>IF(AVANZA[[#This Row],[Variable]]="TERMINADA",IFERROR(VLOOKUP(AVANZA[[#This Row],[SUPERVISOR]],Tabla2[#All],4,0),0),)</f>
        <v>3.5</v>
      </c>
      <c r="AI546" s="14">
        <f>IF(AVANZA[[#This Row],[Producto]]="BA",1,0)</f>
        <v>0</v>
      </c>
      <c r="AJ546" s="14">
        <f>IF(AVANZA[[#This Row],[Producto]]="DUO",1,0)</f>
        <v>0</v>
      </c>
      <c r="AK546" s="14">
        <f>IF(AVANZA[[#This Row],[Producto]]="TRIO",1,0)</f>
        <v>1</v>
      </c>
      <c r="AL546" t="s">
        <v>746</v>
      </c>
      <c r="AM546">
        <v>-1</v>
      </c>
      <c r="AN546">
        <v>-1</v>
      </c>
      <c r="AO546" t="s">
        <v>17157</v>
      </c>
      <c r="AP546" s="1">
        <v>46147.430543981478</v>
      </c>
      <c r="AQ546">
        <v>-1</v>
      </c>
      <c r="AR546" t="s">
        <v>17158</v>
      </c>
      <c r="AS546">
        <v>-1</v>
      </c>
      <c r="AT546">
        <v>-1</v>
      </c>
      <c r="AU546">
        <v>-1</v>
      </c>
      <c r="AV546">
        <v>-1</v>
      </c>
      <c r="AW546">
        <v>-1</v>
      </c>
      <c r="AX546" t="s">
        <v>224</v>
      </c>
      <c r="AY546">
        <v>-1</v>
      </c>
      <c r="AZ546">
        <v>2026</v>
      </c>
      <c r="BA546">
        <v>5</v>
      </c>
      <c r="BB546">
        <v>12</v>
      </c>
      <c r="BC546">
        <v>-1</v>
      </c>
      <c r="BD546" t="s">
        <v>225</v>
      </c>
      <c r="BE546">
        <v>-1</v>
      </c>
      <c r="BF546">
        <v>20001622777499</v>
      </c>
      <c r="BG546" t="s">
        <v>438</v>
      </c>
      <c r="BH546" t="s">
        <v>439</v>
      </c>
      <c r="BI546" t="s">
        <v>17159</v>
      </c>
      <c r="BJ546">
        <v>-1</v>
      </c>
      <c r="BK546">
        <v>-1</v>
      </c>
      <c r="BL546">
        <v>-1</v>
      </c>
      <c r="BM546" t="s">
        <v>229</v>
      </c>
      <c r="BN546" t="s">
        <v>230</v>
      </c>
      <c r="BO546" t="s">
        <v>17160</v>
      </c>
      <c r="BP546" t="s">
        <v>380</v>
      </c>
      <c r="BQ546">
        <v>2026</v>
      </c>
      <c r="BR546">
        <v>5</v>
      </c>
      <c r="BS546">
        <v>5</v>
      </c>
      <c r="BT546" s="1">
        <v>46154.453703703701</v>
      </c>
      <c r="BU546" t="s">
        <v>233</v>
      </c>
      <c r="BV546" s="2">
        <v>46154</v>
      </c>
      <c r="BW546" t="s">
        <v>234</v>
      </c>
      <c r="BX546" s="2">
        <v>46147</v>
      </c>
      <c r="BY546" s="2">
        <v>46154</v>
      </c>
      <c r="BZ546" t="s">
        <v>235</v>
      </c>
      <c r="CA546" t="s">
        <v>1589</v>
      </c>
      <c r="CB546" t="s">
        <v>938</v>
      </c>
      <c r="CC546" t="s">
        <v>17161</v>
      </c>
      <c r="CD546" t="s">
        <v>3097</v>
      </c>
      <c r="CE546">
        <v>-1</v>
      </c>
      <c r="CF546" t="s">
        <v>1592</v>
      </c>
      <c r="CG546" t="s">
        <v>941</v>
      </c>
      <c r="CH546" t="s">
        <v>326</v>
      </c>
      <c r="CI546">
        <v>1000857923</v>
      </c>
      <c r="CJ546" t="s">
        <v>759</v>
      </c>
      <c r="CK546" t="s">
        <v>245</v>
      </c>
      <c r="CL546" t="s">
        <v>246</v>
      </c>
      <c r="CM546" t="s">
        <v>247</v>
      </c>
      <c r="CN546" t="s">
        <v>359</v>
      </c>
      <c r="CT546" t="s">
        <v>330</v>
      </c>
      <c r="CU546" t="s">
        <v>387</v>
      </c>
      <c r="CW546" t="s">
        <v>446</v>
      </c>
      <c r="CX546" t="s">
        <v>447</v>
      </c>
      <c r="DA546" t="s">
        <v>250</v>
      </c>
      <c r="DB546">
        <v>-1</v>
      </c>
      <c r="DF546" t="s">
        <v>251</v>
      </c>
      <c r="DJ546" t="s">
        <v>252</v>
      </c>
      <c r="DK546" t="s">
        <v>253</v>
      </c>
      <c r="DL546" t="s">
        <v>253</v>
      </c>
      <c r="DN546" t="s">
        <v>390</v>
      </c>
      <c r="DR546" t="s">
        <v>760</v>
      </c>
      <c r="DS546" t="s">
        <v>759</v>
      </c>
      <c r="DT546" t="s">
        <v>758</v>
      </c>
      <c r="DV546">
        <v>1</v>
      </c>
      <c r="DW546" t="s">
        <v>331</v>
      </c>
      <c r="ED546" s="2">
        <v>46154</v>
      </c>
      <c r="EF546">
        <v>12</v>
      </c>
      <c r="EP546" t="s">
        <v>258</v>
      </c>
      <c r="ES546" t="s">
        <v>14217</v>
      </c>
      <c r="FA546" t="s">
        <v>245</v>
      </c>
      <c r="FB546" t="s">
        <v>945</v>
      </c>
      <c r="FD546" t="s">
        <v>945</v>
      </c>
      <c r="FE546" t="s">
        <v>1594</v>
      </c>
      <c r="FF546" t="s">
        <v>1594</v>
      </c>
      <c r="FK546" t="s">
        <v>263</v>
      </c>
      <c r="FL546" t="s">
        <v>17162</v>
      </c>
      <c r="FN546" t="s">
        <v>359</v>
      </c>
      <c r="FO546" t="s">
        <v>366</v>
      </c>
      <c r="FR546">
        <v>99915</v>
      </c>
      <c r="GB546" t="s">
        <v>266</v>
      </c>
      <c r="GC546" t="s">
        <v>387</v>
      </c>
      <c r="GD546">
        <v>25188</v>
      </c>
      <c r="GF546">
        <v>2353</v>
      </c>
      <c r="GG546">
        <v>25422</v>
      </c>
      <c r="GI546">
        <v>73235</v>
      </c>
      <c r="GJ546">
        <v>25427</v>
      </c>
      <c r="GL546">
        <v>24327</v>
      </c>
      <c r="GM546">
        <v>118898</v>
      </c>
      <c r="GS546" t="s">
        <v>267</v>
      </c>
      <c r="GT546" s="2">
        <v>45504</v>
      </c>
      <c r="GU546" t="s">
        <v>268</v>
      </c>
      <c r="GV546" t="s">
        <v>269</v>
      </c>
      <c r="GW546" t="s">
        <v>394</v>
      </c>
      <c r="GZ546" t="s">
        <v>395</v>
      </c>
      <c r="HA546" t="s">
        <v>274</v>
      </c>
      <c r="HB546" t="s">
        <v>938</v>
      </c>
      <c r="HC546" t="s">
        <v>1589</v>
      </c>
      <c r="HD546" t="s">
        <v>947</v>
      </c>
      <c r="HE546" t="s">
        <v>230</v>
      </c>
      <c r="HF546" t="s">
        <v>15285</v>
      </c>
      <c r="HR546" t="s">
        <v>278</v>
      </c>
      <c r="HV546">
        <v>118900</v>
      </c>
      <c r="HW546" t="s">
        <v>279</v>
      </c>
      <c r="HX546" t="s">
        <v>570</v>
      </c>
      <c r="HY546">
        <v>99932.668000000005</v>
      </c>
      <c r="HZ546">
        <v>17.667999999999999</v>
      </c>
      <c r="IA546" t="s">
        <v>281</v>
      </c>
      <c r="IB546" t="s">
        <v>281</v>
      </c>
      <c r="IE546" t="s">
        <v>283</v>
      </c>
      <c r="IF546" t="s">
        <v>283</v>
      </c>
      <c r="IG546" t="s">
        <v>283</v>
      </c>
      <c r="IH546" t="s">
        <v>284</v>
      </c>
      <c r="II546" t="s">
        <v>285</v>
      </c>
      <c r="IJ546" t="s">
        <v>286</v>
      </c>
      <c r="IK546" t="s">
        <v>278</v>
      </c>
      <c r="IL546" t="s">
        <v>371</v>
      </c>
      <c r="IM546" t="s">
        <v>288</v>
      </c>
      <c r="IN546" t="s">
        <v>289</v>
      </c>
      <c r="IP546" t="s">
        <v>290</v>
      </c>
      <c r="IQ546" t="s">
        <v>284</v>
      </c>
      <c r="IS546" t="s">
        <v>291</v>
      </c>
      <c r="IT546" t="s">
        <v>398</v>
      </c>
      <c r="IW546" t="s">
        <v>1230</v>
      </c>
      <c r="IY546" t="s">
        <v>281</v>
      </c>
    </row>
    <row r="547" spans="1:259" x14ac:dyDescent="0.3">
      <c r="A547" s="14">
        <f>DAY(AVANZA[[#This Row],[FechaSeguimiento]])</f>
        <v>12</v>
      </c>
      <c r="B547" s="14">
        <f>MONTH(AVANZA[[#This Row],[FechaSeguimiento]])</f>
        <v>5</v>
      </c>
      <c r="C547"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547" t="str">
        <f>LOWER(IFERROR(VLOOKUP(AVANZA[[#This Row],[ID_Peticion]],CANCELADAS[#All],2,0),""))</f>
        <v>qc - cliente no solicito el servicio</v>
      </c>
      <c r="E547" t="str">
        <f>LOWER(IFERROR(VLOOKUP(AVANZA[[#This Row],[ID_Peticion]],CANCELADAS[#All],3,0),""))</f>
        <v>asesor</v>
      </c>
      <c r="F547" t="str">
        <f>LOWER(IF(AVANZA[[#This Row],[CEDULA CLIENTE]]&lt;&gt;""," CC: " &amp; COUNTIFS(AVANZA[CEDULA CLIENTE],AVANZA[[#This Row],[CEDULA CLIENTE]]),"")&amp; IF(AVANZA[[#This Row],[Direccion]]&lt;&gt;""," DIR: " &amp; COUNTIFS(AVANZA[Direccion],AVANZA[[#This Row],[Direccion]]),""))</f>
        <v xml:space="preserve"> dir: 1</v>
      </c>
      <c r="G547" t="str">
        <f>IFERROR(VLOOKUP(AVANZA[[#This Row],[Cedula_Vendedor_Atis]],PLANTA[[#All],[CEDULA]:[LINEA]],3,0),"No Cruza")</f>
        <v>Marisol Avella</v>
      </c>
      <c r="H547" t="str">
        <f>IFERROR(VLOOKUP(AVANZA[[#This Row],[Cedula_Vendedor_Atis]],PLANTA[[#All],[CEDULA]:[LINEA]],4,0),"No Cruza")</f>
        <v>Fija</v>
      </c>
      <c r="I547" t="str">
        <f>LOWER(IF(AVANZA[[#This Row],[ATRIBUIBLE]]="",AVANZA[[#This Row],[Variable]],AVANZA[[#This Row],[ATRIBUIBLE]]))</f>
        <v>asesor</v>
      </c>
      <c r="J547" s="14">
        <f>IF(AVANZA[[#This Row],[Variable]]=AVANZA[[#Headers],[TERMINADA]],1,0)</f>
        <v>0</v>
      </c>
      <c r="K547" s="14">
        <f>IF(AVANZA[[#This Row],[Variable]]=AVANZA[[#Headers],[ANULADA]],1,0)</f>
        <v>1</v>
      </c>
      <c r="L547" s="14">
        <f>IF(AVANZA[[#This Row],[Variable]]=AVANZA[[#Headers],[PENDIENTE]],1,0)</f>
        <v>0</v>
      </c>
      <c r="M547" s="14">
        <f>IF(AVANZA[[#This Row],[ESTADO AGENDA]]="AGENDADA",1,0)</f>
        <v>0</v>
      </c>
      <c r="N547" s="14">
        <f>IF(AVANZA[[#This Row],[ESTADO AGENDA]]="PENDIENTE DE AGENDAR",1,0)</f>
        <v>0</v>
      </c>
      <c r="O547" s="14">
        <f>IF(AVANZA[[#This Row],[ESTADO AGENDA]]="SUSPENDIDA",1,0)</f>
        <v>0</v>
      </c>
      <c r="P547" t="str" cm="1">
        <f t="array" ref="P547">_xlfn.XLOOKUP(AVANZA[[#This Row],[Num_Agrupacion_Pet_Atis]],Tabla1[[#All],[Numero_de_actuacion]],Tabla1[[#All],[Estado_de_la_orden]],"",0)</f>
        <v/>
      </c>
      <c r="Q547" s="2" t="str" cm="1">
        <f t="array" ref="Q547">_xlfn.XLOOKUP(AVANZA[[#This Row],[Num_Agrupacion_Pet_Atis]],Tabla1[[#All],[Numero_de_actuacion]],Tabla1[[#All],[Fecha_de_la_cita]],"",0)</f>
        <v/>
      </c>
      <c r="R547" t="str" cm="1">
        <f t="array" ref="R547">_xlfn.XLOOKUP(AVANZA[[#This Row],[Num_Agrupacion_Pet_Atis]],Tabla1[[#All],[Numero_de_actuacion]],Tabla1[[#All],[Franja_horaria_de_la_cita]],"",0)</f>
        <v/>
      </c>
      <c r="S547" s="14" t="str">
        <f>IFERROR(DAY(AVANZA[[#This Row],[FECHA AGENDA]]),"")</f>
        <v/>
      </c>
      <c r="T547" s="14" t="str">
        <f>IFERROR(MONTH(AVANZA[[#This Row],[FECHA AGENDA]]),"")</f>
        <v/>
      </c>
      <c r="U547" t="str" cm="1">
        <f t="array" ref="U547">_xlfn.XLOOKUP(AVANZA[[#This Row],[Num_Agrupacion_Pet_Atis]],Tabla1[[#All],[Numero_de_actuacion]],Tabla1[[#All],[Motivo_de_suspension]],"",0)</f>
        <v/>
      </c>
      <c r="V547" s="2" t="str" cm="1">
        <f t="array" ref="V547">_xlfn.XLOOKUP(AVANZA[[#This Row],[Num_Agrupacion_Pet_Atis]],Tabla1[[#All],[Numero_de_actuacion]],Tabla1[[#All],[No_identificacion_cliente]],"",0)</f>
        <v/>
      </c>
      <c r="W547" s="2" t="str" cm="1">
        <f t="array" ref="W547">_xlfn.XLOOKUP(AVANZA[[#This Row],[Num_Agrupacion_Pet_Atis]],Tabla1[[#All],[Numero_de_actuacion]],Tabla1[[#All],[Movil_de_contacto]],"",0)</f>
        <v/>
      </c>
      <c r="X547" s="14">
        <f>IF(OR(AVANZA[[#This Row],[ESTADO LEG]]="Legalizada grabacion",AVANZA[[#This Row],[ESTADO LEG]]="Legalizada aut"),1,0)</f>
        <v>0</v>
      </c>
      <c r="Y547" s="14">
        <f>IF(OR(AVANZA[[#This Row],[ESTADO LEG]]="pdte legalizar",AVANZA[[#This Row],[ESTADO LEG]]="No cruza"),1,0)</f>
        <v>0</v>
      </c>
      <c r="Z547" t="str" cm="1">
        <f t="array" ref="Z547">IF(AVANZA[[#This Row],[Variable]]="Terminada",LOWER(_xlfn.XLOOKUP(AVANZA[[#This Row],[ID_Peticion]],Tabla6[[#All],[NUM_PETICION]],Tabla6[[#All],[ESTADO_LEG]],"NO CRUZA",0)),AVANZA[[#This Row],[Variable]])</f>
        <v>ANULADA</v>
      </c>
      <c r="AA547" t="str" cm="1">
        <f t="array" ref="AA547">_xlfn.XLOOKUP(AVANZA[[#This Row],[ID_Peticion]],Tabla6[[#All],[NUM_PETICION]],Tabla6[[#All],[DIF_DIAS]],"",0)</f>
        <v/>
      </c>
      <c r="AB547" s="2" t="str" cm="1">
        <f t="array" ref="AB547">IFERROR(_xlfn.XLOOKUP(AVANZA[[#This Row],[ID_Peticion]],Tabla6[[#All],[NUM_PETICION]],Tabla6[[#All],[FEC_LEGAL]],"",0),"")</f>
        <v/>
      </c>
      <c r="AC547" s="14">
        <f ca="1">IF(AVANZA[[#This Row],[FECHA LEG]]&lt;&gt;0,IFERROR(AVANZA[[#This Row],[FECHA LEG]]-AVANZA[[#This Row],[FechaIniEstadoSubPetAtis]],0),TODAY()-AVANZA[[#This Row],[FechaIniEstadoSubPetAtis]])</f>
        <v>0</v>
      </c>
      <c r="AD547" s="35">
        <f ca="1">IF(AVANZA[[#This Row],[FINAL Vs LG]]&lt;&gt;0,IF(AVANZA[[#This Row],[FINAL Vs LG]]&lt;7.1,"100%",IF(AND(AVANZA[[#This Row],[FINAL Vs LG]]&gt;7.1,AVANZA[[#This Row],[FINAL Vs LG]]&lt;11.1),"50%","0%")),0)</f>
        <v>0</v>
      </c>
      <c r="AE547" s="14">
        <f ca="1">VLOOKUP(DAY(TODAY()),BACK!F:G,2,0)</f>
        <v>14</v>
      </c>
      <c r="AF547" s="14">
        <f>BACK!$I$2</f>
        <v>24</v>
      </c>
      <c r="AG547" s="14">
        <f>IF(AVANZA[[#This Row],[Oferta_empaquetada_comisiones]]="SI",1,0)</f>
        <v>0</v>
      </c>
      <c r="AH547" s="36">
        <f>IF(AVANZA[[#This Row],[Variable]]="TERMINADA",IFERROR(VLOOKUP(AVANZA[[#This Row],[SUPERVISOR]],Tabla2[#All],4,0),0),)</f>
        <v>0</v>
      </c>
      <c r="AI547" s="14">
        <f>IF(AVANZA[[#This Row],[Producto]]="BA",1,0)</f>
        <v>1</v>
      </c>
      <c r="AJ547" s="14">
        <f>IF(AVANZA[[#This Row],[Producto]]="DUO",1,0)</f>
        <v>0</v>
      </c>
      <c r="AK547" s="14">
        <f>IF(AVANZA[[#This Row],[Producto]]="TRIO",1,0)</f>
        <v>0</v>
      </c>
      <c r="AL547" t="s">
        <v>17163</v>
      </c>
      <c r="AM547">
        <v>-1</v>
      </c>
      <c r="AN547">
        <v>-1</v>
      </c>
      <c r="AO547" t="s">
        <v>17164</v>
      </c>
      <c r="AP547" s="1">
        <v>46138.761967592596</v>
      </c>
      <c r="AQ547">
        <v>-1</v>
      </c>
      <c r="AR547" t="s">
        <v>17165</v>
      </c>
      <c r="AS547">
        <v>-1</v>
      </c>
      <c r="AT547">
        <v>-1</v>
      </c>
      <c r="AU547">
        <v>-1</v>
      </c>
      <c r="AV547">
        <v>-1</v>
      </c>
      <c r="AW547">
        <v>-1</v>
      </c>
      <c r="AX547" t="s">
        <v>224</v>
      </c>
      <c r="AY547">
        <v>-1</v>
      </c>
      <c r="AZ547">
        <v>2026</v>
      </c>
      <c r="BA547">
        <v>5</v>
      </c>
      <c r="BB547">
        <v>12</v>
      </c>
      <c r="BC547">
        <v>-1</v>
      </c>
      <c r="BD547" t="s">
        <v>225</v>
      </c>
      <c r="BE547">
        <v>-1</v>
      </c>
      <c r="BF547">
        <v>20001618034076</v>
      </c>
      <c r="BG547" t="s">
        <v>226</v>
      </c>
      <c r="BH547" t="s">
        <v>227</v>
      </c>
      <c r="BI547" t="s">
        <v>17166</v>
      </c>
      <c r="BJ547">
        <v>-1</v>
      </c>
      <c r="BK547">
        <v>-1</v>
      </c>
      <c r="BL547">
        <v>-1</v>
      </c>
      <c r="BM547" t="s">
        <v>573</v>
      </c>
      <c r="BN547" t="s">
        <v>230</v>
      </c>
      <c r="BO547" t="s">
        <v>17167</v>
      </c>
      <c r="BP547" t="s">
        <v>380</v>
      </c>
      <c r="BQ547">
        <v>2026</v>
      </c>
      <c r="BR547">
        <v>4</v>
      </c>
      <c r="BS547">
        <v>26</v>
      </c>
      <c r="BT547" s="1">
        <v>46154.777395833335</v>
      </c>
      <c r="BU547" t="s">
        <v>575</v>
      </c>
      <c r="BV547" s="2">
        <v>46154</v>
      </c>
      <c r="BW547" t="s">
        <v>576</v>
      </c>
      <c r="BX547" s="2">
        <v>46138</v>
      </c>
      <c r="BY547" s="2">
        <v>46154</v>
      </c>
      <c r="BZ547" t="s">
        <v>235</v>
      </c>
      <c r="CA547" t="s">
        <v>896</v>
      </c>
      <c r="CB547" t="s">
        <v>752</v>
      </c>
      <c r="CC547" t="s">
        <v>17168</v>
      </c>
      <c r="CD547" t="s">
        <v>3736</v>
      </c>
      <c r="CE547">
        <v>-1</v>
      </c>
      <c r="CF547" t="s">
        <v>899</v>
      </c>
      <c r="CG547" t="s">
        <v>756</v>
      </c>
      <c r="CH547" t="s">
        <v>242</v>
      </c>
      <c r="CI547">
        <v>1016058843</v>
      </c>
      <c r="CJ547" t="s">
        <v>17170</v>
      </c>
      <c r="CK547" t="s">
        <v>245</v>
      </c>
      <c r="CL547" t="s">
        <v>409</v>
      </c>
      <c r="CM547" t="s">
        <v>247</v>
      </c>
      <c r="CN547" t="s">
        <v>410</v>
      </c>
      <c r="CT547" t="s">
        <v>330</v>
      </c>
      <c r="CU547" t="s">
        <v>225</v>
      </c>
      <c r="CW547" t="s">
        <v>226</v>
      </c>
      <c r="CX547" t="s">
        <v>227</v>
      </c>
      <c r="CY547" t="s">
        <v>1410</v>
      </c>
      <c r="DA547" t="s">
        <v>250</v>
      </c>
      <c r="DB547">
        <v>-1</v>
      </c>
      <c r="DF547" t="s">
        <v>731</v>
      </c>
      <c r="DJ547" t="s">
        <v>252</v>
      </c>
      <c r="DK547" t="s">
        <v>253</v>
      </c>
      <c r="DL547" t="s">
        <v>253</v>
      </c>
      <c r="DN547" t="s">
        <v>255</v>
      </c>
      <c r="DR547" t="s">
        <v>17171</v>
      </c>
      <c r="DS547" t="s">
        <v>17170</v>
      </c>
      <c r="DT547" t="s">
        <v>17169</v>
      </c>
      <c r="DV547">
        <v>1</v>
      </c>
      <c r="DW547" t="s">
        <v>623</v>
      </c>
      <c r="ED547" s="2">
        <v>46154</v>
      </c>
      <c r="EE547" t="s">
        <v>900</v>
      </c>
      <c r="EF547">
        <v>20</v>
      </c>
      <c r="EP547" t="s">
        <v>258</v>
      </c>
      <c r="FA547" t="s">
        <v>245</v>
      </c>
      <c r="FB547" t="s">
        <v>763</v>
      </c>
      <c r="FD547" t="s">
        <v>763</v>
      </c>
      <c r="FE547" t="s">
        <v>902</v>
      </c>
      <c r="FF547" t="s">
        <v>903</v>
      </c>
      <c r="FK547" t="s">
        <v>263</v>
      </c>
      <c r="FN547" t="s">
        <v>410</v>
      </c>
      <c r="FO547" t="s">
        <v>414</v>
      </c>
      <c r="FR547">
        <v>0</v>
      </c>
      <c r="GB547" t="s">
        <v>266</v>
      </c>
      <c r="GM547">
        <v>0</v>
      </c>
      <c r="GS547" t="s">
        <v>267</v>
      </c>
      <c r="GT547" s="2"/>
      <c r="GU547" t="s">
        <v>268</v>
      </c>
      <c r="GV547" t="s">
        <v>311</v>
      </c>
      <c r="GW547" t="s">
        <v>270</v>
      </c>
      <c r="GX547" t="s">
        <v>271</v>
      </c>
      <c r="GY547" t="s">
        <v>271</v>
      </c>
      <c r="GZ547" t="s">
        <v>273</v>
      </c>
      <c r="HE547" t="s">
        <v>230</v>
      </c>
      <c r="HF547" t="s">
        <v>17172</v>
      </c>
      <c r="HR547" t="s">
        <v>278</v>
      </c>
      <c r="HV547">
        <v>85900</v>
      </c>
      <c r="HW547" t="s">
        <v>279</v>
      </c>
      <c r="HY547">
        <v>0</v>
      </c>
      <c r="HZ547">
        <v>0</v>
      </c>
      <c r="IA547" t="s">
        <v>279</v>
      </c>
      <c r="IB547" t="s">
        <v>281</v>
      </c>
      <c r="IC547" t="s">
        <v>1278</v>
      </c>
      <c r="IE547" t="s">
        <v>283</v>
      </c>
      <c r="IF547" t="s">
        <v>283</v>
      </c>
      <c r="IG547" t="s">
        <v>283</v>
      </c>
      <c r="IH547" t="s">
        <v>284</v>
      </c>
      <c r="II547" t="s">
        <v>285</v>
      </c>
      <c r="IJ547" t="s">
        <v>286</v>
      </c>
      <c r="IK547" t="s">
        <v>278</v>
      </c>
      <c r="IL547" t="s">
        <v>346</v>
      </c>
      <c r="IM547" t="s">
        <v>288</v>
      </c>
      <c r="IN547" t="s">
        <v>290</v>
      </c>
      <c r="IP547" t="s">
        <v>1412</v>
      </c>
      <c r="IQ547" t="s">
        <v>284</v>
      </c>
      <c r="IS547" t="s">
        <v>291</v>
      </c>
      <c r="IT547" t="s">
        <v>398</v>
      </c>
      <c r="IW547" t="s">
        <v>1230</v>
      </c>
      <c r="IY547" t="s">
        <v>281</v>
      </c>
    </row>
    <row r="548" spans="1:259" x14ac:dyDescent="0.3">
      <c r="A548" s="14">
        <f>DAY(AVANZA[[#This Row],[FechaSeguimiento]])</f>
        <v>12</v>
      </c>
      <c r="B548" s="14">
        <f>MONTH(AVANZA[[#This Row],[FechaSeguimiento]])</f>
        <v>5</v>
      </c>
      <c r="C548"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548" t="str">
        <f>LOWER(IFERROR(VLOOKUP(AVANZA[[#This Row],[ID_Peticion]],CANCELADAS[#All],2,0),""))</f>
        <v/>
      </c>
      <c r="E548" t="str">
        <f>LOWER(IFERROR(VLOOKUP(AVANZA[[#This Row],[ID_Peticion]],CANCELADAS[#All],3,0),""))</f>
        <v/>
      </c>
      <c r="F548" t="str">
        <f>LOWER(IF(AVANZA[[#This Row],[CEDULA CLIENTE]]&lt;&gt;""," CC: " &amp; COUNTIFS(AVANZA[CEDULA CLIENTE],AVANZA[[#This Row],[CEDULA CLIENTE]]),"")&amp; IF(AVANZA[[#This Row],[Direccion]]&lt;&gt;""," DIR: " &amp; COUNTIFS(AVANZA[Direccion],AVANZA[[#This Row],[Direccion]]),""))</f>
        <v xml:space="preserve"> dir: 1</v>
      </c>
      <c r="G548" t="str">
        <f>IFERROR(VLOOKUP(AVANZA[[#This Row],[Cedula_Vendedor_Atis]],PLANTA[[#All],[CEDULA]:[LINEA]],3,0),"No Cruza")</f>
        <v>Marisol Avella</v>
      </c>
      <c r="H548" t="str">
        <f>IFERROR(VLOOKUP(AVANZA[[#This Row],[Cedula_Vendedor_Atis]],PLANTA[[#All],[CEDULA]:[LINEA]],4,0),"No Cruza")</f>
        <v>Fija</v>
      </c>
      <c r="I548" t="str">
        <f>LOWER(IF(AVANZA[[#This Row],[ATRIBUIBLE]]="",AVANZA[[#This Row],[Variable]],AVANZA[[#This Row],[ATRIBUIBLE]]))</f>
        <v>terminada</v>
      </c>
      <c r="J548" s="14">
        <f>IF(AVANZA[[#This Row],[Variable]]=AVANZA[[#Headers],[TERMINADA]],1,0)</f>
        <v>1</v>
      </c>
      <c r="K548" s="14">
        <f>IF(AVANZA[[#This Row],[Variable]]=AVANZA[[#Headers],[ANULADA]],1,0)</f>
        <v>0</v>
      </c>
      <c r="L548" s="14">
        <f>IF(AVANZA[[#This Row],[Variable]]=AVANZA[[#Headers],[PENDIENTE]],1,0)</f>
        <v>0</v>
      </c>
      <c r="M548" s="14">
        <f>IF(AVANZA[[#This Row],[ESTADO AGENDA]]="AGENDADA",1,0)</f>
        <v>0</v>
      </c>
      <c r="N548" s="14">
        <f>IF(AVANZA[[#This Row],[ESTADO AGENDA]]="PENDIENTE DE AGENDAR",1,0)</f>
        <v>0</v>
      </c>
      <c r="O548" s="14">
        <f>IF(AVANZA[[#This Row],[ESTADO AGENDA]]="SUSPENDIDA",1,0)</f>
        <v>0</v>
      </c>
      <c r="P548" t="str" cm="1">
        <f t="array" ref="P548">_xlfn.XLOOKUP(AVANZA[[#This Row],[Num_Agrupacion_Pet_Atis]],Tabla1[[#All],[Numero_de_actuacion]],Tabla1[[#All],[Estado_de_la_orden]],"",0)</f>
        <v/>
      </c>
      <c r="Q548" s="2" t="str" cm="1">
        <f t="array" ref="Q548">_xlfn.XLOOKUP(AVANZA[[#This Row],[Num_Agrupacion_Pet_Atis]],Tabla1[[#All],[Numero_de_actuacion]],Tabla1[[#All],[Fecha_de_la_cita]],"",0)</f>
        <v/>
      </c>
      <c r="R548" t="str" cm="1">
        <f t="array" ref="R548">_xlfn.XLOOKUP(AVANZA[[#This Row],[Num_Agrupacion_Pet_Atis]],Tabla1[[#All],[Numero_de_actuacion]],Tabla1[[#All],[Franja_horaria_de_la_cita]],"",0)</f>
        <v/>
      </c>
      <c r="S548" s="14" t="str">
        <f>IFERROR(DAY(AVANZA[[#This Row],[FECHA AGENDA]]),"")</f>
        <v/>
      </c>
      <c r="T548" s="14" t="str">
        <f>IFERROR(MONTH(AVANZA[[#This Row],[FECHA AGENDA]]),"")</f>
        <v/>
      </c>
      <c r="U548" t="str" cm="1">
        <f t="array" ref="U548">_xlfn.XLOOKUP(AVANZA[[#This Row],[Num_Agrupacion_Pet_Atis]],Tabla1[[#All],[Numero_de_actuacion]],Tabla1[[#All],[Motivo_de_suspension]],"",0)</f>
        <v/>
      </c>
      <c r="V548" s="2" t="str" cm="1">
        <f t="array" ref="V548">_xlfn.XLOOKUP(AVANZA[[#This Row],[Num_Agrupacion_Pet_Atis]],Tabla1[[#All],[Numero_de_actuacion]],Tabla1[[#All],[No_identificacion_cliente]],"",0)</f>
        <v/>
      </c>
      <c r="W548" s="2" t="str" cm="1">
        <f t="array" ref="W548">_xlfn.XLOOKUP(AVANZA[[#This Row],[Num_Agrupacion_Pet_Atis]],Tabla1[[#All],[Numero_de_actuacion]],Tabla1[[#All],[Movil_de_contacto]],"",0)</f>
        <v/>
      </c>
      <c r="X548" s="14">
        <f>IF(OR(AVANZA[[#This Row],[ESTADO LEG]]="Legalizada grabacion",AVANZA[[#This Row],[ESTADO LEG]]="Legalizada aut"),1,0)</f>
        <v>0</v>
      </c>
      <c r="Y548" s="14">
        <f>IF(OR(AVANZA[[#This Row],[ESTADO LEG]]="pdte legalizar",AVANZA[[#This Row],[ESTADO LEG]]="No cruza"),1,0)</f>
        <v>1</v>
      </c>
      <c r="Z548" t="str" cm="1">
        <f t="array" ref="Z548">IF(AVANZA[[#This Row],[Variable]]="Terminada",LOWER(_xlfn.XLOOKUP(AVANZA[[#This Row],[ID_Peticion]],Tabla6[[#All],[NUM_PETICION]],Tabla6[[#All],[ESTADO_LEG]],"NO CRUZA",0)),AVANZA[[#This Row],[Variable]])</f>
        <v>pdte legalizar</v>
      </c>
      <c r="AA548" cm="1">
        <f t="array" ref="AA548">_xlfn.XLOOKUP(AVANZA[[#This Row],[ID_Peticion]],Tabla6[[#All],[NUM_PETICION]],Tabla6[[#All],[DIF_DIAS]],"",0)</f>
        <v>1</v>
      </c>
      <c r="AB548" s="2" cm="1">
        <f t="array" ref="AB548">IFERROR(_xlfn.XLOOKUP(AVANZA[[#This Row],[ID_Peticion]],Tabla6[[#All],[NUM_PETICION]],Tabla6[[#All],[FEC_LEGAL]],"",0),"")</f>
        <v>0</v>
      </c>
      <c r="AC548" s="14">
        <f ca="1">IF(AVANZA[[#This Row],[FECHA LEG]]&lt;&gt;0,IFERROR(AVANZA[[#This Row],[FECHA LEG]]-AVANZA[[#This Row],[FechaIniEstadoSubPetAtis]],0),TODAY()-AVANZA[[#This Row],[FechaIniEstadoSubPetAtis]])</f>
        <v>5</v>
      </c>
      <c r="AD548" s="35" t="str">
        <f ca="1">IF(AVANZA[[#This Row],[FINAL Vs LG]]&lt;&gt;0,IF(AVANZA[[#This Row],[FINAL Vs LG]]&lt;7.1,"100%",IF(AND(AVANZA[[#This Row],[FINAL Vs LG]]&gt;7.1,AVANZA[[#This Row],[FINAL Vs LG]]&lt;11.1),"50%","0%")),0)</f>
        <v>100%</v>
      </c>
      <c r="AE548" s="14">
        <f ca="1">VLOOKUP(DAY(TODAY()),BACK!F:G,2,0)</f>
        <v>14</v>
      </c>
      <c r="AF548" s="14">
        <f>BACK!$I$2</f>
        <v>24</v>
      </c>
      <c r="AG548" s="14">
        <f>IF(AVANZA[[#This Row],[Oferta_empaquetada_comisiones]]="SI",1,0)</f>
        <v>0</v>
      </c>
      <c r="AH548" s="36">
        <f>IF(AVANZA[[#This Row],[Variable]]="TERMINADA",IFERROR(VLOOKUP(AVANZA[[#This Row],[SUPERVISOR]],Tabla2[#All],4,0),0),)</f>
        <v>3.5</v>
      </c>
      <c r="AI548" s="14">
        <f>IF(AVANZA[[#This Row],[Producto]]="BA",1,0)</f>
        <v>1</v>
      </c>
      <c r="AJ548" s="14">
        <f>IF(AVANZA[[#This Row],[Producto]]="DUO",1,0)</f>
        <v>0</v>
      </c>
      <c r="AK548" s="14">
        <f>IF(AVANZA[[#This Row],[Producto]]="TRIO",1,0)</f>
        <v>0</v>
      </c>
      <c r="AL548" t="s">
        <v>746</v>
      </c>
      <c r="AM548">
        <v>-1</v>
      </c>
      <c r="AN548">
        <v>-1</v>
      </c>
      <c r="AO548" t="s">
        <v>2107</v>
      </c>
      <c r="AP548" s="1">
        <v>46153.705000000002</v>
      </c>
      <c r="AQ548">
        <v>-1</v>
      </c>
      <c r="AR548" t="s">
        <v>2108</v>
      </c>
      <c r="AS548">
        <v>-1</v>
      </c>
      <c r="AT548">
        <v>-1</v>
      </c>
      <c r="AU548">
        <v>-1</v>
      </c>
      <c r="AV548">
        <v>-1</v>
      </c>
      <c r="AW548">
        <v>-1</v>
      </c>
      <c r="AX548" t="s">
        <v>224</v>
      </c>
      <c r="AY548">
        <v>-1</v>
      </c>
      <c r="AZ548">
        <v>2026</v>
      </c>
      <c r="BA548">
        <v>5</v>
      </c>
      <c r="BB548">
        <v>12</v>
      </c>
      <c r="BC548">
        <v>-1</v>
      </c>
      <c r="BD548" t="s">
        <v>225</v>
      </c>
      <c r="BE548">
        <v>-1</v>
      </c>
      <c r="BF548">
        <v>20001626174949</v>
      </c>
      <c r="BG548" t="s">
        <v>319</v>
      </c>
      <c r="BH548" t="s">
        <v>320</v>
      </c>
      <c r="BI548" t="s">
        <v>2109</v>
      </c>
      <c r="BJ548">
        <v>-1</v>
      </c>
      <c r="BK548">
        <v>-1</v>
      </c>
      <c r="BL548">
        <v>-1</v>
      </c>
      <c r="BM548" t="s">
        <v>229</v>
      </c>
      <c r="BN548" t="s">
        <v>230</v>
      </c>
      <c r="BO548" t="s">
        <v>2110</v>
      </c>
      <c r="BP548" t="s">
        <v>380</v>
      </c>
      <c r="BQ548">
        <v>2026</v>
      </c>
      <c r="BR548">
        <v>5</v>
      </c>
      <c r="BS548">
        <v>11</v>
      </c>
      <c r="BT548" s="1">
        <v>46154.623518518521</v>
      </c>
      <c r="BU548" t="s">
        <v>233</v>
      </c>
      <c r="BV548" s="2">
        <v>46154</v>
      </c>
      <c r="BW548" t="s">
        <v>234</v>
      </c>
      <c r="BX548" s="2">
        <v>46153</v>
      </c>
      <c r="BY548" s="2">
        <v>46154</v>
      </c>
      <c r="BZ548" t="s">
        <v>235</v>
      </c>
      <c r="CA548" t="s">
        <v>297</v>
      </c>
      <c r="CB548" t="s">
        <v>297</v>
      </c>
      <c r="CC548" t="s">
        <v>2111</v>
      </c>
      <c r="CD548" t="s">
        <v>2112</v>
      </c>
      <c r="CE548">
        <v>-1</v>
      </c>
      <c r="CF548" t="s">
        <v>300</v>
      </c>
      <c r="CG548" t="s">
        <v>301</v>
      </c>
      <c r="CH548" t="s">
        <v>242</v>
      </c>
      <c r="CI548">
        <v>1000857923</v>
      </c>
      <c r="CJ548" t="s">
        <v>759</v>
      </c>
      <c r="CK548" t="s">
        <v>245</v>
      </c>
      <c r="CL548" t="s">
        <v>246</v>
      </c>
      <c r="CM548" t="s">
        <v>247</v>
      </c>
      <c r="CN548" t="s">
        <v>359</v>
      </c>
      <c r="CT548" t="s">
        <v>386</v>
      </c>
      <c r="CU548" t="s">
        <v>225</v>
      </c>
      <c r="CW548" t="s">
        <v>319</v>
      </c>
      <c r="CX548" t="s">
        <v>320</v>
      </c>
      <c r="DA548" t="s">
        <v>250</v>
      </c>
      <c r="DB548">
        <v>-1</v>
      </c>
      <c r="DF548" t="s">
        <v>251</v>
      </c>
      <c r="DJ548" t="s">
        <v>252</v>
      </c>
      <c r="DK548" t="s">
        <v>253</v>
      </c>
      <c r="DL548" t="s">
        <v>254</v>
      </c>
      <c r="DN548" t="s">
        <v>255</v>
      </c>
      <c r="DR548" t="s">
        <v>760</v>
      </c>
      <c r="DS548" t="s">
        <v>759</v>
      </c>
      <c r="DT548" t="s">
        <v>758</v>
      </c>
      <c r="DV548">
        <v>1</v>
      </c>
      <c r="DW548" t="s">
        <v>283</v>
      </c>
      <c r="ED548" s="2">
        <v>46154</v>
      </c>
      <c r="EE548" t="s">
        <v>361</v>
      </c>
      <c r="EF548">
        <v>20</v>
      </c>
      <c r="EP548" t="s">
        <v>258</v>
      </c>
      <c r="ES548" t="s">
        <v>2113</v>
      </c>
      <c r="EZ548" t="s">
        <v>2114</v>
      </c>
      <c r="FA548" t="s">
        <v>245</v>
      </c>
      <c r="FB548" t="s">
        <v>308</v>
      </c>
      <c r="FD548" t="s">
        <v>308</v>
      </c>
      <c r="FE548" t="s">
        <v>309</v>
      </c>
      <c r="FF548" t="s">
        <v>309</v>
      </c>
      <c r="FK548" t="s">
        <v>263</v>
      </c>
      <c r="FL548" t="s">
        <v>2115</v>
      </c>
      <c r="FN548" t="s">
        <v>359</v>
      </c>
      <c r="FO548" t="s">
        <v>366</v>
      </c>
      <c r="FR548">
        <v>94990</v>
      </c>
      <c r="GB548" t="s">
        <v>266</v>
      </c>
      <c r="GC548" t="s">
        <v>225</v>
      </c>
      <c r="GD548">
        <v>0</v>
      </c>
      <c r="GF548">
        <v>0</v>
      </c>
      <c r="GG548">
        <v>25423</v>
      </c>
      <c r="GI548">
        <v>94990</v>
      </c>
      <c r="GJ548">
        <v>0</v>
      </c>
      <c r="GL548">
        <v>0</v>
      </c>
      <c r="GM548">
        <v>113038</v>
      </c>
      <c r="GS548" t="s">
        <v>267</v>
      </c>
      <c r="GT548" s="2">
        <v>44500</v>
      </c>
      <c r="GU548" t="s">
        <v>268</v>
      </c>
      <c r="GV548" t="s">
        <v>269</v>
      </c>
      <c r="GW548" t="s">
        <v>394</v>
      </c>
      <c r="GZ548" t="s">
        <v>395</v>
      </c>
      <c r="HA548" t="s">
        <v>336</v>
      </c>
      <c r="HC548" t="s">
        <v>337</v>
      </c>
      <c r="HE548" t="s">
        <v>230</v>
      </c>
      <c r="HF548" t="s">
        <v>2116</v>
      </c>
      <c r="HR548" t="s">
        <v>278</v>
      </c>
      <c r="HV548">
        <v>94990</v>
      </c>
      <c r="HW548" t="s">
        <v>281</v>
      </c>
      <c r="HY548">
        <v>0</v>
      </c>
      <c r="HZ548">
        <v>0</v>
      </c>
      <c r="IA548" t="s">
        <v>281</v>
      </c>
      <c r="IB548" t="s">
        <v>281</v>
      </c>
      <c r="IE548" t="s">
        <v>283</v>
      </c>
      <c r="IF548" t="s">
        <v>283</v>
      </c>
      <c r="IG548" t="s">
        <v>283</v>
      </c>
      <c r="IH548" t="s">
        <v>284</v>
      </c>
      <c r="II548" t="s">
        <v>285</v>
      </c>
      <c r="IJ548" t="s">
        <v>286</v>
      </c>
      <c r="IK548" t="s">
        <v>278</v>
      </c>
      <c r="IL548" t="s">
        <v>371</v>
      </c>
      <c r="IM548" t="s">
        <v>288</v>
      </c>
      <c r="IN548" t="s">
        <v>289</v>
      </c>
      <c r="IP548" t="s">
        <v>290</v>
      </c>
      <c r="IQ548" t="s">
        <v>284</v>
      </c>
      <c r="IS548" t="s">
        <v>291</v>
      </c>
      <c r="IT548" t="s">
        <v>561</v>
      </c>
      <c r="IY548" t="s">
        <v>281</v>
      </c>
    </row>
    <row r="549" spans="1:259" x14ac:dyDescent="0.3">
      <c r="A549" s="14">
        <f>DAY(AVANZA[[#This Row],[FechaSeguimiento]])</f>
        <v>12</v>
      </c>
      <c r="B549" s="14">
        <f>MONTH(AVANZA[[#This Row],[FechaSeguimiento]])</f>
        <v>5</v>
      </c>
      <c r="C549"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549" t="str">
        <f>LOWER(IFERROR(VLOOKUP(AVANZA[[#This Row],[ID_Peticion]],CANCELADAS[#All],2,0),""))</f>
        <v/>
      </c>
      <c r="E549" t="str">
        <f>LOWER(IFERROR(VLOOKUP(AVANZA[[#This Row],[ID_Peticion]],CANCELADAS[#All],3,0),""))</f>
        <v/>
      </c>
      <c r="F549" t="str">
        <f>LOWER(IF(AVANZA[[#This Row],[CEDULA CLIENTE]]&lt;&gt;""," CC: " &amp; COUNTIFS(AVANZA[CEDULA CLIENTE],AVANZA[[#This Row],[CEDULA CLIENTE]]),"")&amp; IF(AVANZA[[#This Row],[Direccion]]&lt;&gt;""," DIR: " &amp; COUNTIFS(AVANZA[Direccion],AVANZA[[#This Row],[Direccion]]),""))</f>
        <v xml:space="preserve"> dir: 1</v>
      </c>
      <c r="G549" t="str">
        <f>IFERROR(VLOOKUP(AVANZA[[#This Row],[Cedula_Vendedor_Atis]],PLANTA[[#All],[CEDULA]:[LINEA]],3,0),"No Cruza")</f>
        <v>Marisol Avella</v>
      </c>
      <c r="H549" t="str">
        <f>IFERROR(VLOOKUP(AVANZA[[#This Row],[Cedula_Vendedor_Atis]],PLANTA[[#All],[CEDULA]:[LINEA]],4,0),"No Cruza")</f>
        <v>Fija</v>
      </c>
      <c r="I549" t="str">
        <f>LOWER(IF(AVANZA[[#This Row],[ATRIBUIBLE]]="",AVANZA[[#This Row],[Variable]],AVANZA[[#This Row],[ATRIBUIBLE]]))</f>
        <v>terminada</v>
      </c>
      <c r="J549" s="14">
        <f>IF(AVANZA[[#This Row],[Variable]]=AVANZA[[#Headers],[TERMINADA]],1,0)</f>
        <v>1</v>
      </c>
      <c r="K549" s="14">
        <f>IF(AVANZA[[#This Row],[Variable]]=AVANZA[[#Headers],[ANULADA]],1,0)</f>
        <v>0</v>
      </c>
      <c r="L549" s="14">
        <f>IF(AVANZA[[#This Row],[Variable]]=AVANZA[[#Headers],[PENDIENTE]],1,0)</f>
        <v>0</v>
      </c>
      <c r="M549" s="14">
        <f>IF(AVANZA[[#This Row],[ESTADO AGENDA]]="AGENDADA",1,0)</f>
        <v>0</v>
      </c>
      <c r="N549" s="14">
        <f>IF(AVANZA[[#This Row],[ESTADO AGENDA]]="PENDIENTE DE AGENDAR",1,0)</f>
        <v>0</v>
      </c>
      <c r="O549" s="14">
        <f>IF(AVANZA[[#This Row],[ESTADO AGENDA]]="SUSPENDIDA",1,0)</f>
        <v>0</v>
      </c>
      <c r="P549" t="str" cm="1">
        <f t="array" ref="P549">_xlfn.XLOOKUP(AVANZA[[#This Row],[Num_Agrupacion_Pet_Atis]],Tabla1[[#All],[Numero_de_actuacion]],Tabla1[[#All],[Estado_de_la_orden]],"",0)</f>
        <v/>
      </c>
      <c r="Q549" s="2" t="str" cm="1">
        <f t="array" ref="Q549">_xlfn.XLOOKUP(AVANZA[[#This Row],[Num_Agrupacion_Pet_Atis]],Tabla1[[#All],[Numero_de_actuacion]],Tabla1[[#All],[Fecha_de_la_cita]],"",0)</f>
        <v/>
      </c>
      <c r="R549" t="str" cm="1">
        <f t="array" ref="R549">_xlfn.XLOOKUP(AVANZA[[#This Row],[Num_Agrupacion_Pet_Atis]],Tabla1[[#All],[Numero_de_actuacion]],Tabla1[[#All],[Franja_horaria_de_la_cita]],"",0)</f>
        <v/>
      </c>
      <c r="S549" s="14" t="str">
        <f>IFERROR(DAY(AVANZA[[#This Row],[FECHA AGENDA]]),"")</f>
        <v/>
      </c>
      <c r="T549" s="14" t="str">
        <f>IFERROR(MONTH(AVANZA[[#This Row],[FECHA AGENDA]]),"")</f>
        <v/>
      </c>
      <c r="U549" t="str" cm="1">
        <f t="array" ref="U549">_xlfn.XLOOKUP(AVANZA[[#This Row],[Num_Agrupacion_Pet_Atis]],Tabla1[[#All],[Numero_de_actuacion]],Tabla1[[#All],[Motivo_de_suspension]],"",0)</f>
        <v/>
      </c>
      <c r="V549" s="2" t="str" cm="1">
        <f t="array" ref="V549">_xlfn.XLOOKUP(AVANZA[[#This Row],[Num_Agrupacion_Pet_Atis]],Tabla1[[#All],[Numero_de_actuacion]],Tabla1[[#All],[No_identificacion_cliente]],"",0)</f>
        <v/>
      </c>
      <c r="W549" s="2" t="str" cm="1">
        <f t="array" ref="W549">_xlfn.XLOOKUP(AVANZA[[#This Row],[Num_Agrupacion_Pet_Atis]],Tabla1[[#All],[Numero_de_actuacion]],Tabla1[[#All],[Movil_de_contacto]],"",0)</f>
        <v/>
      </c>
      <c r="X549" s="14">
        <f>IF(OR(AVANZA[[#This Row],[ESTADO LEG]]="Legalizada grabacion",AVANZA[[#This Row],[ESTADO LEG]]="Legalizada aut"),1,0)</f>
        <v>0</v>
      </c>
      <c r="Y549" s="14">
        <f>IF(OR(AVANZA[[#This Row],[ESTADO LEG]]="pdte legalizar",AVANZA[[#This Row],[ESTADO LEG]]="No cruza"),1,0)</f>
        <v>1</v>
      </c>
      <c r="Z549" t="str" cm="1">
        <f t="array" ref="Z549">IF(AVANZA[[#This Row],[Variable]]="Terminada",LOWER(_xlfn.XLOOKUP(AVANZA[[#This Row],[ID_Peticion]],Tabla6[[#All],[NUM_PETICION]],Tabla6[[#All],[ESTADO_LEG]],"NO CRUZA",0)),AVANZA[[#This Row],[Variable]])</f>
        <v>pdte legalizar</v>
      </c>
      <c r="AA549" cm="1">
        <f t="array" ref="AA549">_xlfn.XLOOKUP(AVANZA[[#This Row],[ID_Peticion]],Tabla6[[#All],[NUM_PETICION]],Tabla6[[#All],[DIF_DIAS]],"",0)</f>
        <v>1</v>
      </c>
      <c r="AB549" s="2" cm="1">
        <f t="array" ref="AB549">IFERROR(_xlfn.XLOOKUP(AVANZA[[#This Row],[ID_Peticion]],Tabla6[[#All],[NUM_PETICION]],Tabla6[[#All],[FEC_LEGAL]],"",0),"")</f>
        <v>0</v>
      </c>
      <c r="AC549" s="14">
        <f ca="1">IF(AVANZA[[#This Row],[FECHA LEG]]&lt;&gt;0,IFERROR(AVANZA[[#This Row],[FECHA LEG]]-AVANZA[[#This Row],[FechaIniEstadoSubPetAtis]],0),TODAY()-AVANZA[[#This Row],[FechaIniEstadoSubPetAtis]])</f>
        <v>5</v>
      </c>
      <c r="AD549" s="35" t="str">
        <f ca="1">IF(AVANZA[[#This Row],[FINAL Vs LG]]&lt;&gt;0,IF(AVANZA[[#This Row],[FINAL Vs LG]]&lt;7.1,"100%",IF(AND(AVANZA[[#This Row],[FINAL Vs LG]]&gt;7.1,AVANZA[[#This Row],[FINAL Vs LG]]&lt;11.1),"50%","0%")),0)</f>
        <v>100%</v>
      </c>
      <c r="AE549" s="14">
        <f ca="1">VLOOKUP(DAY(TODAY()),BACK!F:G,2,0)</f>
        <v>14</v>
      </c>
      <c r="AF549" s="14">
        <f>BACK!$I$2</f>
        <v>24</v>
      </c>
      <c r="AG549" s="14">
        <f>IF(AVANZA[[#This Row],[Oferta_empaquetada_comisiones]]="SI",1,0)</f>
        <v>0</v>
      </c>
      <c r="AH549" s="36">
        <f>IF(AVANZA[[#This Row],[Variable]]="TERMINADA",IFERROR(VLOOKUP(AVANZA[[#This Row],[SUPERVISOR]],Tabla2[#All],4,0),0),)</f>
        <v>3.5</v>
      </c>
      <c r="AI549" s="14">
        <f>IF(AVANZA[[#This Row],[Producto]]="BA",1,0)</f>
        <v>0</v>
      </c>
      <c r="AJ549" s="14">
        <f>IF(AVANZA[[#This Row],[Producto]]="DUO",1,0)</f>
        <v>0</v>
      </c>
      <c r="AK549" s="14">
        <f>IF(AVANZA[[#This Row],[Producto]]="TRIO",1,0)</f>
        <v>1</v>
      </c>
      <c r="AL549" t="s">
        <v>746</v>
      </c>
      <c r="AM549">
        <v>-1</v>
      </c>
      <c r="AN549">
        <v>-1</v>
      </c>
      <c r="AO549" t="s">
        <v>2117</v>
      </c>
      <c r="AP549" s="1">
        <v>46151.616562499999</v>
      </c>
      <c r="AQ549">
        <v>-1</v>
      </c>
      <c r="AR549" t="s">
        <v>2118</v>
      </c>
      <c r="AS549">
        <v>-1</v>
      </c>
      <c r="AT549">
        <v>-1</v>
      </c>
      <c r="AU549">
        <v>-1</v>
      </c>
      <c r="AV549">
        <v>-1</v>
      </c>
      <c r="AW549">
        <v>-1</v>
      </c>
      <c r="AX549" t="s">
        <v>224</v>
      </c>
      <c r="AY549">
        <v>-1</v>
      </c>
      <c r="AZ549">
        <v>2026</v>
      </c>
      <c r="BA549">
        <v>5</v>
      </c>
      <c r="BB549">
        <v>12</v>
      </c>
      <c r="BC549">
        <v>-1</v>
      </c>
      <c r="BD549" t="s">
        <v>225</v>
      </c>
      <c r="BE549">
        <v>-1</v>
      </c>
      <c r="BF549">
        <v>20001624919195</v>
      </c>
      <c r="BG549" t="s">
        <v>438</v>
      </c>
      <c r="BH549" t="s">
        <v>439</v>
      </c>
      <c r="BI549" t="s">
        <v>2119</v>
      </c>
      <c r="BJ549">
        <v>-1</v>
      </c>
      <c r="BK549">
        <v>-1</v>
      </c>
      <c r="BL549">
        <v>-1</v>
      </c>
      <c r="BM549" t="s">
        <v>229</v>
      </c>
      <c r="BN549" t="s">
        <v>230</v>
      </c>
      <c r="BO549" t="s">
        <v>2120</v>
      </c>
      <c r="BP549" t="s">
        <v>380</v>
      </c>
      <c r="BQ549">
        <v>2026</v>
      </c>
      <c r="BR549">
        <v>5</v>
      </c>
      <c r="BS549">
        <v>9</v>
      </c>
      <c r="BT549" s="1">
        <v>46154.563877314817</v>
      </c>
      <c r="BU549" t="s">
        <v>233</v>
      </c>
      <c r="BV549" s="2">
        <v>46154</v>
      </c>
      <c r="BW549" t="s">
        <v>234</v>
      </c>
      <c r="BX549" s="2">
        <v>46152</v>
      </c>
      <c r="BY549" s="2">
        <v>46154</v>
      </c>
      <c r="BZ549" t="s">
        <v>235</v>
      </c>
      <c r="CA549" t="s">
        <v>297</v>
      </c>
      <c r="CB549" t="s">
        <v>297</v>
      </c>
      <c r="CC549" t="s">
        <v>2121</v>
      </c>
      <c r="CD549" t="s">
        <v>2122</v>
      </c>
      <c r="CE549">
        <v>-1</v>
      </c>
      <c r="CF549" t="s">
        <v>300</v>
      </c>
      <c r="CG549" t="s">
        <v>301</v>
      </c>
      <c r="CH549" t="s">
        <v>242</v>
      </c>
      <c r="CI549">
        <v>1000857923</v>
      </c>
      <c r="CJ549" t="s">
        <v>759</v>
      </c>
      <c r="CK549" t="s">
        <v>245</v>
      </c>
      <c r="CL549" t="s">
        <v>246</v>
      </c>
      <c r="CM549" t="s">
        <v>247</v>
      </c>
      <c r="CN549" t="s">
        <v>359</v>
      </c>
      <c r="CT549" t="s">
        <v>386</v>
      </c>
      <c r="CU549" t="s">
        <v>387</v>
      </c>
      <c r="CW549" t="s">
        <v>446</v>
      </c>
      <c r="CX549" t="s">
        <v>447</v>
      </c>
      <c r="DA549" t="s">
        <v>250</v>
      </c>
      <c r="DB549">
        <v>-1</v>
      </c>
      <c r="DF549" t="s">
        <v>251</v>
      </c>
      <c r="DJ549" t="s">
        <v>252</v>
      </c>
      <c r="DK549" t="s">
        <v>253</v>
      </c>
      <c r="DL549" t="s">
        <v>253</v>
      </c>
      <c r="DN549" t="s">
        <v>390</v>
      </c>
      <c r="DR549" t="s">
        <v>760</v>
      </c>
      <c r="DS549" t="s">
        <v>759</v>
      </c>
      <c r="DT549" t="s">
        <v>758</v>
      </c>
      <c r="DV549">
        <v>1</v>
      </c>
      <c r="DW549" t="s">
        <v>283</v>
      </c>
      <c r="ED549" s="2">
        <v>46154</v>
      </c>
      <c r="EE549" t="s">
        <v>343</v>
      </c>
      <c r="EF549">
        <v>16</v>
      </c>
      <c r="EP549" t="s">
        <v>258</v>
      </c>
      <c r="ES549" t="s">
        <v>2123</v>
      </c>
      <c r="EZ549" t="s">
        <v>820</v>
      </c>
      <c r="FA549" t="s">
        <v>245</v>
      </c>
      <c r="FB549" t="s">
        <v>308</v>
      </c>
      <c r="FD549" t="s">
        <v>308</v>
      </c>
      <c r="FE549" t="s">
        <v>309</v>
      </c>
      <c r="FF549" t="s">
        <v>309</v>
      </c>
      <c r="FK549" t="s">
        <v>263</v>
      </c>
      <c r="FL549" t="s">
        <v>2124</v>
      </c>
      <c r="FN549" t="s">
        <v>359</v>
      </c>
      <c r="FO549" t="s">
        <v>366</v>
      </c>
      <c r="FR549">
        <v>113904</v>
      </c>
      <c r="GB549" t="s">
        <v>266</v>
      </c>
      <c r="GC549" t="s">
        <v>387</v>
      </c>
      <c r="GD549">
        <v>25188</v>
      </c>
      <c r="GF549">
        <v>2353</v>
      </c>
      <c r="GG549">
        <v>25422</v>
      </c>
      <c r="GI549">
        <v>87224</v>
      </c>
      <c r="GJ549">
        <v>25427</v>
      </c>
      <c r="GL549">
        <v>24327</v>
      </c>
      <c r="GM549">
        <v>135545</v>
      </c>
      <c r="GS549" t="s">
        <v>267</v>
      </c>
      <c r="GT549" s="2">
        <v>44592</v>
      </c>
      <c r="GU549" t="s">
        <v>268</v>
      </c>
      <c r="GV549" t="s">
        <v>269</v>
      </c>
      <c r="GW549" t="s">
        <v>394</v>
      </c>
      <c r="GZ549" t="s">
        <v>395</v>
      </c>
      <c r="HA549" t="s">
        <v>336</v>
      </c>
      <c r="HC549" t="s">
        <v>337</v>
      </c>
      <c r="HE549" t="s">
        <v>230</v>
      </c>
      <c r="HF549" t="s">
        <v>2125</v>
      </c>
      <c r="HR549" t="s">
        <v>278</v>
      </c>
      <c r="HV549">
        <v>118900</v>
      </c>
      <c r="HW549" t="s">
        <v>279</v>
      </c>
      <c r="HX549" t="s">
        <v>570</v>
      </c>
      <c r="HY549">
        <v>113921.66800000001</v>
      </c>
      <c r="HZ549">
        <v>17.667999999999999</v>
      </c>
      <c r="IA549" t="s">
        <v>279</v>
      </c>
      <c r="IB549" t="s">
        <v>281</v>
      </c>
      <c r="IE549" t="s">
        <v>283</v>
      </c>
      <c r="IF549" t="s">
        <v>283</v>
      </c>
      <c r="IG549" t="s">
        <v>283</v>
      </c>
      <c r="IH549" t="s">
        <v>284</v>
      </c>
      <c r="II549" t="s">
        <v>285</v>
      </c>
      <c r="IJ549" t="s">
        <v>286</v>
      </c>
      <c r="IK549" t="s">
        <v>278</v>
      </c>
      <c r="IL549" t="s">
        <v>371</v>
      </c>
      <c r="IM549" t="s">
        <v>288</v>
      </c>
      <c r="IN549" t="s">
        <v>289</v>
      </c>
      <c r="IO549" t="s">
        <v>2126</v>
      </c>
      <c r="IP549" t="s">
        <v>290</v>
      </c>
      <c r="IQ549" t="s">
        <v>284</v>
      </c>
      <c r="IS549" t="s">
        <v>291</v>
      </c>
      <c r="IT549" t="s">
        <v>398</v>
      </c>
      <c r="IW549" t="s">
        <v>608</v>
      </c>
      <c r="IY549" t="s">
        <v>281</v>
      </c>
    </row>
    <row r="550" spans="1:259" x14ac:dyDescent="0.3">
      <c r="A550" s="14">
        <f>DAY(AVANZA[[#This Row],[FechaSeguimiento]])</f>
        <v>12</v>
      </c>
      <c r="B550" s="14">
        <f>MONTH(AVANZA[[#This Row],[FechaSeguimiento]])</f>
        <v>5</v>
      </c>
      <c r="C550"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550" t="str">
        <f>LOWER(IFERROR(VLOOKUP(AVANZA[[#This Row],[ID_Peticion]],CANCELADAS[#All],2,0),""))</f>
        <v/>
      </c>
      <c r="E550" t="str">
        <f>LOWER(IFERROR(VLOOKUP(AVANZA[[#This Row],[ID_Peticion]],CANCELADAS[#All],3,0),""))</f>
        <v/>
      </c>
      <c r="F550" t="str">
        <f>LOWER(IF(AVANZA[[#This Row],[CEDULA CLIENTE]]&lt;&gt;""," CC: " &amp; COUNTIFS(AVANZA[CEDULA CLIENTE],AVANZA[[#This Row],[CEDULA CLIENTE]]),"")&amp; IF(AVANZA[[#This Row],[Direccion]]&lt;&gt;""," DIR: " &amp; COUNTIFS(AVANZA[Direccion],AVANZA[[#This Row],[Direccion]]),""))</f>
        <v xml:space="preserve"> dir: 1</v>
      </c>
      <c r="G550" t="str">
        <f>IFERROR(VLOOKUP(AVANZA[[#This Row],[Cedula_Vendedor_Atis]],PLANTA[[#All],[CEDULA]:[LINEA]],3,0),"No Cruza")</f>
        <v>Marisol Avella</v>
      </c>
      <c r="H550" t="str">
        <f>IFERROR(VLOOKUP(AVANZA[[#This Row],[Cedula_Vendedor_Atis]],PLANTA[[#All],[CEDULA]:[LINEA]],4,0),"No Cruza")</f>
        <v>Fija</v>
      </c>
      <c r="I550" t="str">
        <f>LOWER(IF(AVANZA[[#This Row],[ATRIBUIBLE]]="",AVANZA[[#This Row],[Variable]],AVANZA[[#This Row],[ATRIBUIBLE]]))</f>
        <v>terminada</v>
      </c>
      <c r="J550" s="14">
        <f>IF(AVANZA[[#This Row],[Variable]]=AVANZA[[#Headers],[TERMINADA]],1,0)</f>
        <v>1</v>
      </c>
      <c r="K550" s="14">
        <f>IF(AVANZA[[#This Row],[Variable]]=AVANZA[[#Headers],[ANULADA]],1,0)</f>
        <v>0</v>
      </c>
      <c r="L550" s="14">
        <f>IF(AVANZA[[#This Row],[Variable]]=AVANZA[[#Headers],[PENDIENTE]],1,0)</f>
        <v>0</v>
      </c>
      <c r="M550" s="14">
        <f>IF(AVANZA[[#This Row],[ESTADO AGENDA]]="AGENDADA",1,0)</f>
        <v>0</v>
      </c>
      <c r="N550" s="14">
        <f>IF(AVANZA[[#This Row],[ESTADO AGENDA]]="PENDIENTE DE AGENDAR",1,0)</f>
        <v>0</v>
      </c>
      <c r="O550" s="14">
        <f>IF(AVANZA[[#This Row],[ESTADO AGENDA]]="SUSPENDIDA",1,0)</f>
        <v>0</v>
      </c>
      <c r="P550" t="str" cm="1">
        <f t="array" ref="P550">_xlfn.XLOOKUP(AVANZA[[#This Row],[Num_Agrupacion_Pet_Atis]],Tabla1[[#All],[Numero_de_actuacion]],Tabla1[[#All],[Estado_de_la_orden]],"",0)</f>
        <v/>
      </c>
      <c r="Q550" s="2" t="str" cm="1">
        <f t="array" ref="Q550">_xlfn.XLOOKUP(AVANZA[[#This Row],[Num_Agrupacion_Pet_Atis]],Tabla1[[#All],[Numero_de_actuacion]],Tabla1[[#All],[Fecha_de_la_cita]],"",0)</f>
        <v/>
      </c>
      <c r="R550" t="str" cm="1">
        <f t="array" ref="R550">_xlfn.XLOOKUP(AVANZA[[#This Row],[Num_Agrupacion_Pet_Atis]],Tabla1[[#All],[Numero_de_actuacion]],Tabla1[[#All],[Franja_horaria_de_la_cita]],"",0)</f>
        <v/>
      </c>
      <c r="S550" s="14" t="str">
        <f>IFERROR(DAY(AVANZA[[#This Row],[FECHA AGENDA]]),"")</f>
        <v/>
      </c>
      <c r="T550" s="14" t="str">
        <f>IFERROR(MONTH(AVANZA[[#This Row],[FECHA AGENDA]]),"")</f>
        <v/>
      </c>
      <c r="U550" t="str" cm="1">
        <f t="array" ref="U550">_xlfn.XLOOKUP(AVANZA[[#This Row],[Num_Agrupacion_Pet_Atis]],Tabla1[[#All],[Numero_de_actuacion]],Tabla1[[#All],[Motivo_de_suspension]],"",0)</f>
        <v/>
      </c>
      <c r="V550" s="2" t="str" cm="1">
        <f t="array" ref="V550">_xlfn.XLOOKUP(AVANZA[[#This Row],[Num_Agrupacion_Pet_Atis]],Tabla1[[#All],[Numero_de_actuacion]],Tabla1[[#All],[No_identificacion_cliente]],"",0)</f>
        <v/>
      </c>
      <c r="W550" s="2" t="str" cm="1">
        <f t="array" ref="W550">_xlfn.XLOOKUP(AVANZA[[#This Row],[Num_Agrupacion_Pet_Atis]],Tabla1[[#All],[Numero_de_actuacion]],Tabla1[[#All],[Movil_de_contacto]],"",0)</f>
        <v/>
      </c>
      <c r="X550" s="14">
        <f>IF(OR(AVANZA[[#This Row],[ESTADO LEG]]="Legalizada grabacion",AVANZA[[#This Row],[ESTADO LEG]]="Legalizada aut"),1,0)</f>
        <v>0</v>
      </c>
      <c r="Y550" s="14">
        <f>IF(OR(AVANZA[[#This Row],[ESTADO LEG]]="pdte legalizar",AVANZA[[#This Row],[ESTADO LEG]]="No cruza"),1,0)</f>
        <v>1</v>
      </c>
      <c r="Z550" t="str" cm="1">
        <f t="array" ref="Z550">IF(AVANZA[[#This Row],[Variable]]="Terminada",LOWER(_xlfn.XLOOKUP(AVANZA[[#This Row],[ID_Peticion]],Tabla6[[#All],[NUM_PETICION]],Tabla6[[#All],[ESTADO_LEG]],"NO CRUZA",0)),AVANZA[[#This Row],[Variable]])</f>
        <v>pdte legalizar</v>
      </c>
      <c r="AA550" cm="1">
        <f t="array" ref="AA550">_xlfn.XLOOKUP(AVANZA[[#This Row],[ID_Peticion]],Tabla6[[#All],[NUM_PETICION]],Tabla6[[#All],[DIF_DIAS]],"",0)</f>
        <v>1</v>
      </c>
      <c r="AB550" s="2" cm="1">
        <f t="array" ref="AB550">IFERROR(_xlfn.XLOOKUP(AVANZA[[#This Row],[ID_Peticion]],Tabla6[[#All],[NUM_PETICION]],Tabla6[[#All],[FEC_LEGAL]],"",0),"")</f>
        <v>0</v>
      </c>
      <c r="AC550" s="14">
        <f ca="1">IF(AVANZA[[#This Row],[FECHA LEG]]&lt;&gt;0,IFERROR(AVANZA[[#This Row],[FECHA LEG]]-AVANZA[[#This Row],[FechaIniEstadoSubPetAtis]],0),TODAY()-AVANZA[[#This Row],[FechaIniEstadoSubPetAtis]])</f>
        <v>5</v>
      </c>
      <c r="AD550" s="35" t="str">
        <f ca="1">IF(AVANZA[[#This Row],[FINAL Vs LG]]&lt;&gt;0,IF(AVANZA[[#This Row],[FINAL Vs LG]]&lt;7.1,"100%",IF(AND(AVANZA[[#This Row],[FINAL Vs LG]]&gt;7.1,AVANZA[[#This Row],[FINAL Vs LG]]&lt;11.1),"50%","0%")),0)</f>
        <v>100%</v>
      </c>
      <c r="AE550" s="14">
        <f ca="1">VLOOKUP(DAY(TODAY()),BACK!F:G,2,0)</f>
        <v>14</v>
      </c>
      <c r="AF550" s="14">
        <f>BACK!$I$2</f>
        <v>24</v>
      </c>
      <c r="AG550" s="14">
        <f>IF(AVANZA[[#This Row],[Oferta_empaquetada_comisiones]]="SI",1,0)</f>
        <v>0</v>
      </c>
      <c r="AH550" s="36">
        <f>IF(AVANZA[[#This Row],[Variable]]="TERMINADA",IFERROR(VLOOKUP(AVANZA[[#This Row],[SUPERVISOR]],Tabla2[#All],4,0),0),)</f>
        <v>3.5</v>
      </c>
      <c r="AI550" s="14">
        <f>IF(AVANZA[[#This Row],[Producto]]="BA",1,0)</f>
        <v>1</v>
      </c>
      <c r="AJ550" s="14">
        <f>IF(AVANZA[[#This Row],[Producto]]="DUO",1,0)</f>
        <v>0</v>
      </c>
      <c r="AK550" s="14">
        <f>IF(AVANZA[[#This Row],[Producto]]="TRIO",1,0)</f>
        <v>0</v>
      </c>
      <c r="AL550" t="s">
        <v>292</v>
      </c>
      <c r="AM550">
        <v>-1</v>
      </c>
      <c r="AN550">
        <v>-1</v>
      </c>
      <c r="AO550" t="s">
        <v>2140</v>
      </c>
      <c r="AP550" s="1">
        <v>46153.381168981483</v>
      </c>
      <c r="AQ550">
        <v>-1</v>
      </c>
      <c r="AR550" t="s">
        <v>2141</v>
      </c>
      <c r="AS550">
        <v>-1</v>
      </c>
      <c r="AT550">
        <v>-1</v>
      </c>
      <c r="AU550">
        <v>-1</v>
      </c>
      <c r="AV550">
        <v>-1</v>
      </c>
      <c r="AW550">
        <v>-1</v>
      </c>
      <c r="AX550" t="s">
        <v>224</v>
      </c>
      <c r="AY550">
        <v>-1</v>
      </c>
      <c r="AZ550">
        <v>2026</v>
      </c>
      <c r="BA550">
        <v>5</v>
      </c>
      <c r="BB550">
        <v>12</v>
      </c>
      <c r="BC550">
        <v>-1</v>
      </c>
      <c r="BD550" t="s">
        <v>225</v>
      </c>
      <c r="BE550">
        <v>-1</v>
      </c>
      <c r="BF550">
        <v>20001625782247</v>
      </c>
      <c r="BG550" t="s">
        <v>226</v>
      </c>
      <c r="BH550" t="s">
        <v>227</v>
      </c>
      <c r="BI550" t="s">
        <v>2142</v>
      </c>
      <c r="BJ550">
        <v>-1</v>
      </c>
      <c r="BK550">
        <v>-1</v>
      </c>
      <c r="BL550">
        <v>-1</v>
      </c>
      <c r="BM550" t="s">
        <v>229</v>
      </c>
      <c r="BN550" t="s">
        <v>230</v>
      </c>
      <c r="BO550" t="s">
        <v>2143</v>
      </c>
      <c r="BP550" t="s">
        <v>232</v>
      </c>
      <c r="BQ550">
        <v>2026</v>
      </c>
      <c r="BR550">
        <v>5</v>
      </c>
      <c r="BS550">
        <v>11</v>
      </c>
      <c r="BT550" s="1">
        <v>46154.442280092589</v>
      </c>
      <c r="BU550" t="s">
        <v>233</v>
      </c>
      <c r="BV550" s="2">
        <v>46154</v>
      </c>
      <c r="BW550" t="s">
        <v>234</v>
      </c>
      <c r="BX550" s="2">
        <v>46153</v>
      </c>
      <c r="BY550" s="2">
        <v>46154</v>
      </c>
      <c r="BZ550" t="s">
        <v>235</v>
      </c>
      <c r="CA550" t="s">
        <v>297</v>
      </c>
      <c r="CB550" t="s">
        <v>297</v>
      </c>
      <c r="CC550" t="s">
        <v>2144</v>
      </c>
      <c r="CD550" t="s">
        <v>474</v>
      </c>
      <c r="CE550">
        <v>-1</v>
      </c>
      <c r="CF550" t="s">
        <v>300</v>
      </c>
      <c r="CG550" t="s">
        <v>301</v>
      </c>
      <c r="CH550" t="s">
        <v>242</v>
      </c>
      <c r="CI550">
        <v>22999736</v>
      </c>
      <c r="CJ550" t="s">
        <v>303</v>
      </c>
      <c r="CK550" t="s">
        <v>245</v>
      </c>
      <c r="CL550" t="s">
        <v>246</v>
      </c>
      <c r="CM550" t="s">
        <v>247</v>
      </c>
      <c r="CN550" t="s">
        <v>248</v>
      </c>
      <c r="CT550" t="s">
        <v>249</v>
      </c>
      <c r="CU550" t="s">
        <v>225</v>
      </c>
      <c r="CW550" t="s">
        <v>226</v>
      </c>
      <c r="CX550" t="s">
        <v>227</v>
      </c>
      <c r="DA550" t="s">
        <v>250</v>
      </c>
      <c r="DB550">
        <v>-1</v>
      </c>
      <c r="DF550" t="s">
        <v>251</v>
      </c>
      <c r="DJ550" t="s">
        <v>252</v>
      </c>
      <c r="DK550" t="s">
        <v>253</v>
      </c>
      <c r="DL550" t="s">
        <v>254</v>
      </c>
      <c r="DN550" t="s">
        <v>255</v>
      </c>
      <c r="DR550" t="s">
        <v>305</v>
      </c>
      <c r="DS550" t="s">
        <v>303</v>
      </c>
      <c r="DT550" t="s">
        <v>302</v>
      </c>
      <c r="DV550">
        <v>1</v>
      </c>
      <c r="DW550" t="s">
        <v>283</v>
      </c>
      <c r="ED550" s="2">
        <v>46154</v>
      </c>
      <c r="EE550" t="s">
        <v>306</v>
      </c>
      <c r="EF550">
        <v>1</v>
      </c>
      <c r="EP550" t="s">
        <v>258</v>
      </c>
      <c r="ES550" t="s">
        <v>475</v>
      </c>
      <c r="EZ550" t="s">
        <v>888</v>
      </c>
      <c r="FA550" t="s">
        <v>245</v>
      </c>
      <c r="FB550" t="s">
        <v>308</v>
      </c>
      <c r="FD550" t="s">
        <v>308</v>
      </c>
      <c r="FE550" t="s">
        <v>309</v>
      </c>
      <c r="FF550" t="s">
        <v>309</v>
      </c>
      <c r="FK550" t="s">
        <v>263</v>
      </c>
      <c r="FL550" t="s">
        <v>2145</v>
      </c>
      <c r="FN550" t="s">
        <v>248</v>
      </c>
      <c r="FO550" t="s">
        <v>265</v>
      </c>
      <c r="FR550">
        <v>72185</v>
      </c>
      <c r="GB550" t="s">
        <v>266</v>
      </c>
      <c r="GC550" t="s">
        <v>225</v>
      </c>
      <c r="GD550">
        <v>0</v>
      </c>
      <c r="GF550">
        <v>0</v>
      </c>
      <c r="GG550">
        <v>25421</v>
      </c>
      <c r="GI550">
        <v>72185</v>
      </c>
      <c r="GJ550">
        <v>0</v>
      </c>
      <c r="GL550">
        <v>0</v>
      </c>
      <c r="GM550">
        <v>85900</v>
      </c>
      <c r="GS550" t="s">
        <v>267</v>
      </c>
      <c r="GT550" s="2">
        <v>44620</v>
      </c>
      <c r="GU550" t="s">
        <v>268</v>
      </c>
      <c r="GW550" t="s">
        <v>270</v>
      </c>
      <c r="GX550" t="s">
        <v>272</v>
      </c>
      <c r="GY550" t="s">
        <v>272</v>
      </c>
      <c r="GZ550" t="s">
        <v>344</v>
      </c>
      <c r="HA550" t="s">
        <v>336</v>
      </c>
      <c r="HC550" t="s">
        <v>337</v>
      </c>
      <c r="HE550" t="s">
        <v>230</v>
      </c>
      <c r="HF550" t="s">
        <v>478</v>
      </c>
      <c r="HG550" t="s">
        <v>345</v>
      </c>
      <c r="HR550" t="s">
        <v>278</v>
      </c>
      <c r="HV550">
        <v>85900</v>
      </c>
      <c r="HW550" t="s">
        <v>279</v>
      </c>
      <c r="HX550" t="s">
        <v>280</v>
      </c>
      <c r="HY550">
        <v>89853</v>
      </c>
      <c r="HZ550">
        <v>17668</v>
      </c>
      <c r="IA550" t="s">
        <v>279</v>
      </c>
      <c r="IB550" t="s">
        <v>281</v>
      </c>
      <c r="ID550" t="s">
        <v>282</v>
      </c>
      <c r="IE550" t="s">
        <v>283</v>
      </c>
      <c r="IF550" t="s">
        <v>283</v>
      </c>
      <c r="IG550" t="s">
        <v>283</v>
      </c>
      <c r="IH550" t="s">
        <v>284</v>
      </c>
      <c r="II550" t="s">
        <v>285</v>
      </c>
      <c r="IJ550" t="s">
        <v>286</v>
      </c>
      <c r="IK550" t="s">
        <v>278</v>
      </c>
      <c r="IL550" t="s">
        <v>287</v>
      </c>
      <c r="IM550" t="s">
        <v>288</v>
      </c>
      <c r="IN550" t="s">
        <v>289</v>
      </c>
      <c r="IP550" t="s">
        <v>290</v>
      </c>
      <c r="IQ550" t="s">
        <v>284</v>
      </c>
      <c r="IS550" t="s">
        <v>291</v>
      </c>
      <c r="IY550" t="s">
        <v>281</v>
      </c>
    </row>
    <row r="551" spans="1:259" x14ac:dyDescent="0.3">
      <c r="A551" s="14">
        <f>DAY(AVANZA[[#This Row],[FechaSeguimiento]])</f>
        <v>12</v>
      </c>
      <c r="B551" s="14">
        <f>MONTH(AVANZA[[#This Row],[FechaSeguimiento]])</f>
        <v>5</v>
      </c>
      <c r="C551"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551" t="str">
        <f>LOWER(IFERROR(VLOOKUP(AVANZA[[#This Row],[ID_Peticion]],CANCELADAS[#All],2,0),""))</f>
        <v/>
      </c>
      <c r="E551" t="str">
        <f>LOWER(IFERROR(VLOOKUP(AVANZA[[#This Row],[ID_Peticion]],CANCELADAS[#All],3,0),""))</f>
        <v/>
      </c>
      <c r="F551" t="str">
        <f>LOWER(IF(AVANZA[[#This Row],[CEDULA CLIENTE]]&lt;&gt;""," CC: " &amp; COUNTIFS(AVANZA[CEDULA CLIENTE],AVANZA[[#This Row],[CEDULA CLIENTE]]),"")&amp; IF(AVANZA[[#This Row],[Direccion]]&lt;&gt;""," DIR: " &amp; COUNTIFS(AVANZA[Direccion],AVANZA[[#This Row],[Direccion]]),""))</f>
        <v xml:space="preserve"> dir: 1</v>
      </c>
      <c r="G551" t="str">
        <f>IFERROR(VLOOKUP(AVANZA[[#This Row],[Cedula_Vendedor_Atis]],PLANTA[[#All],[CEDULA]:[LINEA]],3,0),"No Cruza")</f>
        <v>Marisol Avella</v>
      </c>
      <c r="H551" t="str">
        <f>IFERROR(VLOOKUP(AVANZA[[#This Row],[Cedula_Vendedor_Atis]],PLANTA[[#All],[CEDULA]:[LINEA]],4,0),"No Cruza")</f>
        <v>Fija</v>
      </c>
      <c r="I551" t="str">
        <f>LOWER(IF(AVANZA[[#This Row],[ATRIBUIBLE]]="",AVANZA[[#This Row],[Variable]],AVANZA[[#This Row],[ATRIBUIBLE]]))</f>
        <v>terminada</v>
      </c>
      <c r="J551" s="14">
        <f>IF(AVANZA[[#This Row],[Variable]]=AVANZA[[#Headers],[TERMINADA]],1,0)</f>
        <v>1</v>
      </c>
      <c r="K551" s="14">
        <f>IF(AVANZA[[#This Row],[Variable]]=AVANZA[[#Headers],[ANULADA]],1,0)</f>
        <v>0</v>
      </c>
      <c r="L551" s="14">
        <f>IF(AVANZA[[#This Row],[Variable]]=AVANZA[[#Headers],[PENDIENTE]],1,0)</f>
        <v>0</v>
      </c>
      <c r="M551" s="14">
        <f>IF(AVANZA[[#This Row],[ESTADO AGENDA]]="AGENDADA",1,0)</f>
        <v>0</v>
      </c>
      <c r="N551" s="14">
        <f>IF(AVANZA[[#This Row],[ESTADO AGENDA]]="PENDIENTE DE AGENDAR",1,0)</f>
        <v>0</v>
      </c>
      <c r="O551" s="14">
        <f>IF(AVANZA[[#This Row],[ESTADO AGENDA]]="SUSPENDIDA",1,0)</f>
        <v>0</v>
      </c>
      <c r="P551" t="str" cm="1">
        <f t="array" ref="P551">_xlfn.XLOOKUP(AVANZA[[#This Row],[Num_Agrupacion_Pet_Atis]],Tabla1[[#All],[Numero_de_actuacion]],Tabla1[[#All],[Estado_de_la_orden]],"",0)</f>
        <v/>
      </c>
      <c r="Q551" s="2" t="str" cm="1">
        <f t="array" ref="Q551">_xlfn.XLOOKUP(AVANZA[[#This Row],[Num_Agrupacion_Pet_Atis]],Tabla1[[#All],[Numero_de_actuacion]],Tabla1[[#All],[Fecha_de_la_cita]],"",0)</f>
        <v/>
      </c>
      <c r="R551" t="str" cm="1">
        <f t="array" ref="R551">_xlfn.XLOOKUP(AVANZA[[#This Row],[Num_Agrupacion_Pet_Atis]],Tabla1[[#All],[Numero_de_actuacion]],Tabla1[[#All],[Franja_horaria_de_la_cita]],"",0)</f>
        <v/>
      </c>
      <c r="S551" s="14" t="str">
        <f>IFERROR(DAY(AVANZA[[#This Row],[FECHA AGENDA]]),"")</f>
        <v/>
      </c>
      <c r="T551" s="14" t="str">
        <f>IFERROR(MONTH(AVANZA[[#This Row],[FECHA AGENDA]]),"")</f>
        <v/>
      </c>
      <c r="U551" t="str" cm="1">
        <f t="array" ref="U551">_xlfn.XLOOKUP(AVANZA[[#This Row],[Num_Agrupacion_Pet_Atis]],Tabla1[[#All],[Numero_de_actuacion]],Tabla1[[#All],[Motivo_de_suspension]],"",0)</f>
        <v/>
      </c>
      <c r="V551" s="2" t="str" cm="1">
        <f t="array" ref="V551">_xlfn.XLOOKUP(AVANZA[[#This Row],[Num_Agrupacion_Pet_Atis]],Tabla1[[#All],[Numero_de_actuacion]],Tabla1[[#All],[No_identificacion_cliente]],"",0)</f>
        <v/>
      </c>
      <c r="W551" s="2" t="str" cm="1">
        <f t="array" ref="W551">_xlfn.XLOOKUP(AVANZA[[#This Row],[Num_Agrupacion_Pet_Atis]],Tabla1[[#All],[Numero_de_actuacion]],Tabla1[[#All],[Movil_de_contacto]],"",0)</f>
        <v/>
      </c>
      <c r="X551" s="14">
        <f>IF(OR(AVANZA[[#This Row],[ESTADO LEG]]="Legalizada grabacion",AVANZA[[#This Row],[ESTADO LEG]]="Legalizada aut"),1,0)</f>
        <v>0</v>
      </c>
      <c r="Y551" s="14">
        <f>IF(OR(AVANZA[[#This Row],[ESTADO LEG]]="pdte legalizar",AVANZA[[#This Row],[ESTADO LEG]]="No cruza"),1,0)</f>
        <v>1</v>
      </c>
      <c r="Z551" t="str" cm="1">
        <f t="array" ref="Z551">IF(AVANZA[[#This Row],[Variable]]="Terminada",LOWER(_xlfn.XLOOKUP(AVANZA[[#This Row],[ID_Peticion]],Tabla6[[#All],[NUM_PETICION]],Tabla6[[#All],[ESTADO_LEG]],"NO CRUZA",0)),AVANZA[[#This Row],[Variable]])</f>
        <v>pdte legalizar</v>
      </c>
      <c r="AA551" cm="1">
        <f t="array" ref="AA551">_xlfn.XLOOKUP(AVANZA[[#This Row],[ID_Peticion]],Tabla6[[#All],[NUM_PETICION]],Tabla6[[#All],[DIF_DIAS]],"",0)</f>
        <v>1</v>
      </c>
      <c r="AB551" s="2" cm="1">
        <f t="array" ref="AB551">IFERROR(_xlfn.XLOOKUP(AVANZA[[#This Row],[ID_Peticion]],Tabla6[[#All],[NUM_PETICION]],Tabla6[[#All],[FEC_LEGAL]],"",0),"")</f>
        <v>0</v>
      </c>
      <c r="AC551" s="14">
        <f ca="1">IF(AVANZA[[#This Row],[FECHA LEG]]&lt;&gt;0,IFERROR(AVANZA[[#This Row],[FECHA LEG]]-AVANZA[[#This Row],[FechaIniEstadoSubPetAtis]],0),TODAY()-AVANZA[[#This Row],[FechaIniEstadoSubPetAtis]])</f>
        <v>5</v>
      </c>
      <c r="AD551" s="35" t="str">
        <f ca="1">IF(AVANZA[[#This Row],[FINAL Vs LG]]&lt;&gt;0,IF(AVANZA[[#This Row],[FINAL Vs LG]]&lt;7.1,"100%",IF(AND(AVANZA[[#This Row],[FINAL Vs LG]]&gt;7.1,AVANZA[[#This Row],[FINAL Vs LG]]&lt;11.1),"50%","0%")),0)</f>
        <v>100%</v>
      </c>
      <c r="AE551" s="14">
        <f ca="1">VLOOKUP(DAY(TODAY()),BACK!F:G,2,0)</f>
        <v>14</v>
      </c>
      <c r="AF551" s="14">
        <f>BACK!$I$2</f>
        <v>24</v>
      </c>
      <c r="AG551" s="14">
        <f>IF(AVANZA[[#This Row],[Oferta_empaquetada_comisiones]]="SI",1,0)</f>
        <v>0</v>
      </c>
      <c r="AH551" s="36">
        <f>IF(AVANZA[[#This Row],[Variable]]="TERMINADA",IFERROR(VLOOKUP(AVANZA[[#This Row],[SUPERVISOR]],Tabla2[#All],4,0),0),)</f>
        <v>3.5</v>
      </c>
      <c r="AI551" s="14">
        <f>IF(AVANZA[[#This Row],[Producto]]="BA",1,0)</f>
        <v>0</v>
      </c>
      <c r="AJ551" s="14">
        <f>IF(AVANZA[[#This Row],[Producto]]="DUO",1,0)</f>
        <v>0</v>
      </c>
      <c r="AK551" s="14">
        <f>IF(AVANZA[[#This Row],[Producto]]="TRIO",1,0)</f>
        <v>1</v>
      </c>
      <c r="AL551" t="s">
        <v>797</v>
      </c>
      <c r="AM551">
        <v>-1</v>
      </c>
      <c r="AN551">
        <v>-1</v>
      </c>
      <c r="AO551" t="s">
        <v>2146</v>
      </c>
      <c r="AP551" s="1">
        <v>46153.433993055558</v>
      </c>
      <c r="AQ551">
        <v>-1</v>
      </c>
      <c r="AR551" t="s">
        <v>2147</v>
      </c>
      <c r="AS551">
        <v>-1</v>
      </c>
      <c r="AT551">
        <v>-1</v>
      </c>
      <c r="AU551">
        <v>-1</v>
      </c>
      <c r="AV551">
        <v>-1</v>
      </c>
      <c r="AW551">
        <v>-1</v>
      </c>
      <c r="AX551" t="s">
        <v>224</v>
      </c>
      <c r="AY551">
        <v>-1</v>
      </c>
      <c r="AZ551">
        <v>2026</v>
      </c>
      <c r="BA551">
        <v>5</v>
      </c>
      <c r="BB551">
        <v>12</v>
      </c>
      <c r="BC551">
        <v>-1</v>
      </c>
      <c r="BD551" t="s">
        <v>225</v>
      </c>
      <c r="BE551">
        <v>-1</v>
      </c>
      <c r="BF551">
        <v>20001625827603</v>
      </c>
      <c r="BG551" t="s">
        <v>917</v>
      </c>
      <c r="BH551" t="s">
        <v>918</v>
      </c>
      <c r="BI551" t="s">
        <v>2148</v>
      </c>
      <c r="BJ551">
        <v>-1</v>
      </c>
      <c r="BK551">
        <v>-1</v>
      </c>
      <c r="BL551">
        <v>-1</v>
      </c>
      <c r="BM551" t="s">
        <v>229</v>
      </c>
      <c r="BN551" t="s">
        <v>230</v>
      </c>
      <c r="BO551" t="s">
        <v>2149</v>
      </c>
      <c r="BP551" t="s">
        <v>380</v>
      </c>
      <c r="BQ551">
        <v>2026</v>
      </c>
      <c r="BR551">
        <v>5</v>
      </c>
      <c r="BS551">
        <v>11</v>
      </c>
      <c r="BT551" s="1">
        <v>46154.501747685186</v>
      </c>
      <c r="BU551" t="s">
        <v>233</v>
      </c>
      <c r="BV551" s="2">
        <v>46154</v>
      </c>
      <c r="BW551" t="s">
        <v>234</v>
      </c>
      <c r="BX551" s="2">
        <v>46153</v>
      </c>
      <c r="BY551" s="2">
        <v>46154</v>
      </c>
      <c r="BZ551" t="s">
        <v>235</v>
      </c>
      <c r="CA551" t="s">
        <v>802</v>
      </c>
      <c r="CB551" t="s">
        <v>237</v>
      </c>
      <c r="CC551" t="s">
        <v>2150</v>
      </c>
      <c r="CD551" t="s">
        <v>2151</v>
      </c>
      <c r="CE551">
        <v>-1</v>
      </c>
      <c r="CF551" t="s">
        <v>805</v>
      </c>
      <c r="CG551" t="s">
        <v>241</v>
      </c>
      <c r="CH551" t="s">
        <v>242</v>
      </c>
      <c r="CI551">
        <v>80767494</v>
      </c>
      <c r="CJ551" t="s">
        <v>806</v>
      </c>
      <c r="CK551" t="s">
        <v>245</v>
      </c>
      <c r="CL551" t="s">
        <v>246</v>
      </c>
      <c r="CM551" t="s">
        <v>247</v>
      </c>
      <c r="CN551" t="s">
        <v>248</v>
      </c>
      <c r="CT551" t="s">
        <v>304</v>
      </c>
      <c r="CU551" t="s">
        <v>387</v>
      </c>
      <c r="CW551" t="s">
        <v>920</v>
      </c>
      <c r="CX551" t="s">
        <v>921</v>
      </c>
      <c r="DA551" t="s">
        <v>250</v>
      </c>
      <c r="DB551">
        <v>-1</v>
      </c>
      <c r="DF551" t="s">
        <v>251</v>
      </c>
      <c r="DJ551" t="s">
        <v>252</v>
      </c>
      <c r="DK551" t="s">
        <v>253</v>
      </c>
      <c r="DL551" t="s">
        <v>253</v>
      </c>
      <c r="DN551" t="s">
        <v>390</v>
      </c>
      <c r="DR551" t="s">
        <v>807</v>
      </c>
      <c r="DS551" t="s">
        <v>806</v>
      </c>
      <c r="DT551" t="s">
        <v>797</v>
      </c>
      <c r="DV551">
        <v>1</v>
      </c>
      <c r="DW551" t="s">
        <v>257</v>
      </c>
      <c r="ED551" s="2">
        <v>46154</v>
      </c>
      <c r="EF551">
        <v>20</v>
      </c>
      <c r="EP551" t="s">
        <v>258</v>
      </c>
      <c r="ES551" t="s">
        <v>2152</v>
      </c>
      <c r="FA551" t="s">
        <v>245</v>
      </c>
      <c r="FB551" t="s">
        <v>260</v>
      </c>
      <c r="FD551" t="s">
        <v>260</v>
      </c>
      <c r="FE551" t="s">
        <v>809</v>
      </c>
      <c r="FF551" t="s">
        <v>809</v>
      </c>
      <c r="FK551" t="s">
        <v>263</v>
      </c>
      <c r="FL551" t="s">
        <v>2153</v>
      </c>
      <c r="FN551" t="s">
        <v>248</v>
      </c>
      <c r="FO551" t="s">
        <v>265</v>
      </c>
      <c r="FR551">
        <v>128886</v>
      </c>
      <c r="GB551" t="s">
        <v>266</v>
      </c>
      <c r="GC551" t="s">
        <v>387</v>
      </c>
      <c r="GD551">
        <v>23493</v>
      </c>
      <c r="GF551">
        <v>2353</v>
      </c>
      <c r="GG551">
        <v>25350</v>
      </c>
      <c r="GI551">
        <v>86324</v>
      </c>
      <c r="GJ551">
        <v>25359</v>
      </c>
      <c r="GL551">
        <v>40209</v>
      </c>
      <c r="GM551">
        <v>153374</v>
      </c>
      <c r="GS551" t="s">
        <v>267</v>
      </c>
      <c r="GT551" s="2">
        <v>44985</v>
      </c>
      <c r="GU551" t="s">
        <v>268</v>
      </c>
      <c r="GV551" t="s">
        <v>335</v>
      </c>
      <c r="GW551" t="s">
        <v>394</v>
      </c>
      <c r="GZ551" t="s">
        <v>395</v>
      </c>
      <c r="HA551" t="s">
        <v>274</v>
      </c>
      <c r="HB551" t="s">
        <v>811</v>
      </c>
      <c r="HC551" t="s">
        <v>802</v>
      </c>
      <c r="HD551" t="s">
        <v>257</v>
      </c>
      <c r="HE551" t="s">
        <v>230</v>
      </c>
      <c r="HF551" t="s">
        <v>2154</v>
      </c>
      <c r="HR551" t="s">
        <v>278</v>
      </c>
      <c r="HV551">
        <v>136900</v>
      </c>
      <c r="HW551" t="s">
        <v>279</v>
      </c>
      <c r="HX551" t="s">
        <v>570</v>
      </c>
      <c r="HY551">
        <v>128903.66800000001</v>
      </c>
      <c r="HZ551">
        <v>17.667999999999999</v>
      </c>
      <c r="IA551" t="s">
        <v>281</v>
      </c>
      <c r="IB551" t="s">
        <v>281</v>
      </c>
      <c r="IE551" t="s">
        <v>283</v>
      </c>
      <c r="IF551" t="s">
        <v>283</v>
      </c>
      <c r="IG551" t="s">
        <v>283</v>
      </c>
      <c r="IH551" t="s">
        <v>284</v>
      </c>
      <c r="II551" t="s">
        <v>285</v>
      </c>
      <c r="IJ551" t="s">
        <v>286</v>
      </c>
      <c r="IK551" t="s">
        <v>278</v>
      </c>
      <c r="IL551" t="s">
        <v>287</v>
      </c>
      <c r="IM551" t="s">
        <v>288</v>
      </c>
      <c r="IN551" t="s">
        <v>289</v>
      </c>
      <c r="IP551" t="s">
        <v>290</v>
      </c>
      <c r="IQ551" t="s">
        <v>284</v>
      </c>
      <c r="IS551" t="s">
        <v>291</v>
      </c>
      <c r="IT551" t="s">
        <v>287</v>
      </c>
      <c r="IY551" t="s">
        <v>281</v>
      </c>
    </row>
    <row r="552" spans="1:259" x14ac:dyDescent="0.3">
      <c r="A552" s="14">
        <f>DAY(AVANZA[[#This Row],[FechaSeguimiento]])</f>
        <v>12</v>
      </c>
      <c r="B552" s="14">
        <f>MONTH(AVANZA[[#This Row],[FechaSeguimiento]])</f>
        <v>5</v>
      </c>
      <c r="C552"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552" t="str">
        <f>LOWER(IFERROR(VLOOKUP(AVANZA[[#This Row],[ID_Peticion]],CANCELADAS[#All],2,0),""))</f>
        <v/>
      </c>
      <c r="E552" t="str">
        <f>LOWER(IFERROR(VLOOKUP(AVANZA[[#This Row],[ID_Peticion]],CANCELADAS[#All],3,0),""))</f>
        <v/>
      </c>
      <c r="F552" t="str">
        <f>LOWER(IF(AVANZA[[#This Row],[CEDULA CLIENTE]]&lt;&gt;""," CC: " &amp; COUNTIFS(AVANZA[CEDULA CLIENTE],AVANZA[[#This Row],[CEDULA CLIENTE]]),"")&amp; IF(AVANZA[[#This Row],[Direccion]]&lt;&gt;""," DIR: " &amp; COUNTIFS(AVANZA[Direccion],AVANZA[[#This Row],[Direccion]]),""))</f>
        <v xml:space="preserve"> dir: 1</v>
      </c>
      <c r="G552" t="str">
        <f>IFERROR(VLOOKUP(AVANZA[[#This Row],[Cedula_Vendedor_Atis]],PLANTA[[#All],[CEDULA]:[LINEA]],3,0),"No Cruza")</f>
        <v>Marisol Avella</v>
      </c>
      <c r="H552" t="str">
        <f>IFERROR(VLOOKUP(AVANZA[[#This Row],[Cedula_Vendedor_Atis]],PLANTA[[#All],[CEDULA]:[LINEA]],4,0),"No Cruza")</f>
        <v>Fija</v>
      </c>
      <c r="I552" t="str">
        <f>LOWER(IF(AVANZA[[#This Row],[ATRIBUIBLE]]="",AVANZA[[#This Row],[Variable]],AVANZA[[#This Row],[ATRIBUIBLE]]))</f>
        <v>terminada</v>
      </c>
      <c r="J552" s="14">
        <f>IF(AVANZA[[#This Row],[Variable]]=AVANZA[[#Headers],[TERMINADA]],1,0)</f>
        <v>1</v>
      </c>
      <c r="K552" s="14">
        <f>IF(AVANZA[[#This Row],[Variable]]=AVANZA[[#Headers],[ANULADA]],1,0)</f>
        <v>0</v>
      </c>
      <c r="L552" s="14">
        <f>IF(AVANZA[[#This Row],[Variable]]=AVANZA[[#Headers],[PENDIENTE]],1,0)</f>
        <v>0</v>
      </c>
      <c r="M552" s="14">
        <f>IF(AVANZA[[#This Row],[ESTADO AGENDA]]="AGENDADA",1,0)</f>
        <v>0</v>
      </c>
      <c r="N552" s="14">
        <f>IF(AVANZA[[#This Row],[ESTADO AGENDA]]="PENDIENTE DE AGENDAR",1,0)</f>
        <v>0</v>
      </c>
      <c r="O552" s="14">
        <f>IF(AVANZA[[#This Row],[ESTADO AGENDA]]="SUSPENDIDA",1,0)</f>
        <v>0</v>
      </c>
      <c r="P552" t="str" cm="1">
        <f t="array" ref="P552">_xlfn.XLOOKUP(AVANZA[[#This Row],[Num_Agrupacion_Pet_Atis]],Tabla1[[#All],[Numero_de_actuacion]],Tabla1[[#All],[Estado_de_la_orden]],"",0)</f>
        <v/>
      </c>
      <c r="Q552" s="2" t="str" cm="1">
        <f t="array" ref="Q552">_xlfn.XLOOKUP(AVANZA[[#This Row],[Num_Agrupacion_Pet_Atis]],Tabla1[[#All],[Numero_de_actuacion]],Tabla1[[#All],[Fecha_de_la_cita]],"",0)</f>
        <v/>
      </c>
      <c r="R552" t="str" cm="1">
        <f t="array" ref="R552">_xlfn.XLOOKUP(AVANZA[[#This Row],[Num_Agrupacion_Pet_Atis]],Tabla1[[#All],[Numero_de_actuacion]],Tabla1[[#All],[Franja_horaria_de_la_cita]],"",0)</f>
        <v/>
      </c>
      <c r="S552" s="14" t="str">
        <f>IFERROR(DAY(AVANZA[[#This Row],[FECHA AGENDA]]),"")</f>
        <v/>
      </c>
      <c r="T552" s="14" t="str">
        <f>IFERROR(MONTH(AVANZA[[#This Row],[FECHA AGENDA]]),"")</f>
        <v/>
      </c>
      <c r="U552" t="str" cm="1">
        <f t="array" ref="U552">_xlfn.XLOOKUP(AVANZA[[#This Row],[Num_Agrupacion_Pet_Atis]],Tabla1[[#All],[Numero_de_actuacion]],Tabla1[[#All],[Motivo_de_suspension]],"",0)</f>
        <v/>
      </c>
      <c r="V552" s="2" t="str" cm="1">
        <f t="array" ref="V552">_xlfn.XLOOKUP(AVANZA[[#This Row],[Num_Agrupacion_Pet_Atis]],Tabla1[[#All],[Numero_de_actuacion]],Tabla1[[#All],[No_identificacion_cliente]],"",0)</f>
        <v/>
      </c>
      <c r="W552" s="2" t="str" cm="1">
        <f t="array" ref="W552">_xlfn.XLOOKUP(AVANZA[[#This Row],[Num_Agrupacion_Pet_Atis]],Tabla1[[#All],[Numero_de_actuacion]],Tabla1[[#All],[Movil_de_contacto]],"",0)</f>
        <v/>
      </c>
      <c r="X552" s="14">
        <f>IF(OR(AVANZA[[#This Row],[ESTADO LEG]]="Legalizada grabacion",AVANZA[[#This Row],[ESTADO LEG]]="Legalizada aut"),1,0)</f>
        <v>0</v>
      </c>
      <c r="Y552" s="14">
        <f>IF(OR(AVANZA[[#This Row],[ESTADO LEG]]="pdte legalizar",AVANZA[[#This Row],[ESTADO LEG]]="No cruza"),1,0)</f>
        <v>1</v>
      </c>
      <c r="Z552" t="str" cm="1">
        <f t="array" ref="Z552">IF(AVANZA[[#This Row],[Variable]]="Terminada",LOWER(_xlfn.XLOOKUP(AVANZA[[#This Row],[ID_Peticion]],Tabla6[[#All],[NUM_PETICION]],Tabla6[[#All],[ESTADO_LEG]],"NO CRUZA",0)),AVANZA[[#This Row],[Variable]])</f>
        <v>pdte legalizar</v>
      </c>
      <c r="AA552" cm="1">
        <f t="array" ref="AA552">_xlfn.XLOOKUP(AVANZA[[#This Row],[ID_Peticion]],Tabla6[[#All],[NUM_PETICION]],Tabla6[[#All],[DIF_DIAS]],"",0)</f>
        <v>1</v>
      </c>
      <c r="AB552" s="2" cm="1">
        <f t="array" ref="AB552">IFERROR(_xlfn.XLOOKUP(AVANZA[[#This Row],[ID_Peticion]],Tabla6[[#All],[NUM_PETICION]],Tabla6[[#All],[FEC_LEGAL]],"",0),"")</f>
        <v>0</v>
      </c>
      <c r="AC552" s="14">
        <f ca="1">IF(AVANZA[[#This Row],[FECHA LEG]]&lt;&gt;0,IFERROR(AVANZA[[#This Row],[FECHA LEG]]-AVANZA[[#This Row],[FechaIniEstadoSubPetAtis]],0),TODAY()-AVANZA[[#This Row],[FechaIniEstadoSubPetAtis]])</f>
        <v>5</v>
      </c>
      <c r="AD552" s="35" t="str">
        <f ca="1">IF(AVANZA[[#This Row],[FINAL Vs LG]]&lt;&gt;0,IF(AVANZA[[#This Row],[FINAL Vs LG]]&lt;7.1,"100%",IF(AND(AVANZA[[#This Row],[FINAL Vs LG]]&gt;7.1,AVANZA[[#This Row],[FINAL Vs LG]]&lt;11.1),"50%","0%")),0)</f>
        <v>100%</v>
      </c>
      <c r="AE552" s="14">
        <f ca="1">VLOOKUP(DAY(TODAY()),BACK!F:G,2,0)</f>
        <v>14</v>
      </c>
      <c r="AF552" s="14">
        <f>BACK!$I$2</f>
        <v>24</v>
      </c>
      <c r="AG552" s="14">
        <f>IF(AVANZA[[#This Row],[Oferta_empaquetada_comisiones]]="SI",1,0)</f>
        <v>0</v>
      </c>
      <c r="AH552" s="36">
        <f>IF(AVANZA[[#This Row],[Variable]]="TERMINADA",IFERROR(VLOOKUP(AVANZA[[#This Row],[SUPERVISOR]],Tabla2[#All],4,0),0),)</f>
        <v>3.5</v>
      </c>
      <c r="AI552" s="14">
        <f>IF(AVANZA[[#This Row],[Producto]]="BA",1,0)</f>
        <v>1</v>
      </c>
      <c r="AJ552" s="14">
        <f>IF(AVANZA[[#This Row],[Producto]]="DUO",1,0)</f>
        <v>0</v>
      </c>
      <c r="AK552" s="14">
        <f>IF(AVANZA[[#This Row],[Producto]]="TRIO",1,0)</f>
        <v>0</v>
      </c>
      <c r="AL552" t="s">
        <v>540</v>
      </c>
      <c r="AM552">
        <v>-1</v>
      </c>
      <c r="AN552">
        <v>-1</v>
      </c>
      <c r="AO552" t="s">
        <v>2157</v>
      </c>
      <c r="AP552" s="1">
        <v>46152.662175925929</v>
      </c>
      <c r="AQ552">
        <v>-1</v>
      </c>
      <c r="AR552" t="s">
        <v>2158</v>
      </c>
      <c r="AS552">
        <v>-1</v>
      </c>
      <c r="AT552">
        <v>-1</v>
      </c>
      <c r="AU552">
        <v>-1</v>
      </c>
      <c r="AV552">
        <v>-1</v>
      </c>
      <c r="AW552">
        <v>-1</v>
      </c>
      <c r="AX552" t="s">
        <v>224</v>
      </c>
      <c r="AY552">
        <v>-1</v>
      </c>
      <c r="AZ552">
        <v>2026</v>
      </c>
      <c r="BA552">
        <v>5</v>
      </c>
      <c r="BB552">
        <v>12</v>
      </c>
      <c r="BC552">
        <v>-1</v>
      </c>
      <c r="BD552" t="s">
        <v>225</v>
      </c>
      <c r="BE552">
        <v>-1</v>
      </c>
      <c r="BF552">
        <v>20001625005464</v>
      </c>
      <c r="BG552" t="s">
        <v>319</v>
      </c>
      <c r="BH552" t="s">
        <v>320</v>
      </c>
      <c r="BI552" t="s">
        <v>2159</v>
      </c>
      <c r="BJ552">
        <v>-1</v>
      </c>
      <c r="BK552">
        <v>-1</v>
      </c>
      <c r="BL552">
        <v>-1</v>
      </c>
      <c r="BM552" t="s">
        <v>229</v>
      </c>
      <c r="BN552" t="s">
        <v>230</v>
      </c>
      <c r="BO552" t="s">
        <v>2160</v>
      </c>
      <c r="BP552" t="s">
        <v>380</v>
      </c>
      <c r="BQ552">
        <v>2026</v>
      </c>
      <c r="BR552">
        <v>5</v>
      </c>
      <c r="BS552">
        <v>10</v>
      </c>
      <c r="BT552" s="1">
        <v>46154.394606481481</v>
      </c>
      <c r="BU552" t="s">
        <v>233</v>
      </c>
      <c r="BV552" s="2">
        <v>46154</v>
      </c>
      <c r="BW552" t="s">
        <v>234</v>
      </c>
      <c r="BX552" s="2">
        <v>46152</v>
      </c>
      <c r="BY552" s="2">
        <v>46154</v>
      </c>
      <c r="BZ552" t="s">
        <v>235</v>
      </c>
      <c r="CA552" t="s">
        <v>321</v>
      </c>
      <c r="CB552" t="s">
        <v>322</v>
      </c>
      <c r="CC552" t="s">
        <v>2161</v>
      </c>
      <c r="CD552" t="s">
        <v>2162</v>
      </c>
      <c r="CE552">
        <v>-1</v>
      </c>
      <c r="CF552" t="s">
        <v>324</v>
      </c>
      <c r="CG552" t="s">
        <v>325</v>
      </c>
      <c r="CH552" t="s">
        <v>326</v>
      </c>
      <c r="CI552">
        <v>1073250775</v>
      </c>
      <c r="CJ552" t="s">
        <v>552</v>
      </c>
      <c r="CK552" t="s">
        <v>245</v>
      </c>
      <c r="CL552" t="s">
        <v>246</v>
      </c>
      <c r="CM552" t="s">
        <v>247</v>
      </c>
      <c r="CN552" t="s">
        <v>359</v>
      </c>
      <c r="CT552" t="s">
        <v>304</v>
      </c>
      <c r="CU552" t="s">
        <v>225</v>
      </c>
      <c r="CW552" t="s">
        <v>319</v>
      </c>
      <c r="CX552" t="s">
        <v>320</v>
      </c>
      <c r="DA552" t="s">
        <v>250</v>
      </c>
      <c r="DB552">
        <v>-1</v>
      </c>
      <c r="DF552" t="s">
        <v>251</v>
      </c>
      <c r="DJ552" t="s">
        <v>252</v>
      </c>
      <c r="DK552" t="s">
        <v>253</v>
      </c>
      <c r="DL552" t="s">
        <v>254</v>
      </c>
      <c r="DN552" t="s">
        <v>255</v>
      </c>
      <c r="DR552" t="s">
        <v>553</v>
      </c>
      <c r="DS552" t="s">
        <v>552</v>
      </c>
      <c r="DT552" t="s">
        <v>551</v>
      </c>
      <c r="DV552">
        <v>1</v>
      </c>
      <c r="DW552" t="s">
        <v>331</v>
      </c>
      <c r="ED552" s="2">
        <v>46154</v>
      </c>
      <c r="EF552">
        <v>16</v>
      </c>
      <c r="EP552" t="s">
        <v>258</v>
      </c>
      <c r="ES552" t="s">
        <v>2163</v>
      </c>
      <c r="FA552" t="s">
        <v>245</v>
      </c>
      <c r="FB552" t="s">
        <v>333</v>
      </c>
      <c r="FD552" t="s">
        <v>333</v>
      </c>
      <c r="FE552" t="s">
        <v>334</v>
      </c>
      <c r="FF552" t="s">
        <v>334</v>
      </c>
      <c r="FK552" t="s">
        <v>263</v>
      </c>
      <c r="FL552" t="s">
        <v>2164</v>
      </c>
      <c r="FN552" t="s">
        <v>359</v>
      </c>
      <c r="FO552" t="s">
        <v>366</v>
      </c>
      <c r="FR552">
        <v>94990</v>
      </c>
      <c r="GB552" t="s">
        <v>266</v>
      </c>
      <c r="GC552" t="s">
        <v>225</v>
      </c>
      <c r="GD552">
        <v>0</v>
      </c>
      <c r="GF552">
        <v>0</v>
      </c>
      <c r="GG552">
        <v>25423</v>
      </c>
      <c r="GI552">
        <v>94990</v>
      </c>
      <c r="GJ552">
        <v>0</v>
      </c>
      <c r="GL552">
        <v>0</v>
      </c>
      <c r="GM552">
        <v>113038</v>
      </c>
      <c r="GS552" t="s">
        <v>267</v>
      </c>
      <c r="GT552" s="2">
        <v>44895</v>
      </c>
      <c r="GU552" t="s">
        <v>268</v>
      </c>
      <c r="GV552" t="s">
        <v>269</v>
      </c>
      <c r="GW552" t="s">
        <v>394</v>
      </c>
      <c r="GZ552" t="s">
        <v>395</v>
      </c>
      <c r="HA552" t="s">
        <v>274</v>
      </c>
      <c r="HB552" t="s">
        <v>321</v>
      </c>
      <c r="HC552" t="s">
        <v>321</v>
      </c>
      <c r="HD552" t="s">
        <v>415</v>
      </c>
      <c r="HE552" t="s">
        <v>230</v>
      </c>
      <c r="HF552" t="s">
        <v>2165</v>
      </c>
      <c r="HR552" t="s">
        <v>278</v>
      </c>
      <c r="HV552">
        <v>94990</v>
      </c>
      <c r="HW552" t="s">
        <v>281</v>
      </c>
      <c r="HY552">
        <v>0</v>
      </c>
      <c r="HZ552">
        <v>0</v>
      </c>
      <c r="IA552" t="s">
        <v>281</v>
      </c>
      <c r="IB552" t="s">
        <v>281</v>
      </c>
      <c r="IE552" t="s">
        <v>283</v>
      </c>
      <c r="IF552" t="s">
        <v>283</v>
      </c>
      <c r="IG552" t="s">
        <v>283</v>
      </c>
      <c r="IH552" t="s">
        <v>284</v>
      </c>
      <c r="II552" t="s">
        <v>285</v>
      </c>
      <c r="IJ552" t="s">
        <v>286</v>
      </c>
      <c r="IK552" t="s">
        <v>278</v>
      </c>
      <c r="IL552" t="s">
        <v>371</v>
      </c>
      <c r="IM552" t="s">
        <v>288</v>
      </c>
      <c r="IN552" t="s">
        <v>289</v>
      </c>
      <c r="IP552" t="s">
        <v>290</v>
      </c>
      <c r="IQ552" t="s">
        <v>284</v>
      </c>
      <c r="IS552" t="s">
        <v>291</v>
      </c>
      <c r="IT552" t="s">
        <v>432</v>
      </c>
      <c r="IU552" t="s">
        <v>2166</v>
      </c>
      <c r="IV552" t="s">
        <v>434</v>
      </c>
      <c r="IW552" t="s">
        <v>455</v>
      </c>
      <c r="IY552" t="s">
        <v>281</v>
      </c>
    </row>
    <row r="553" spans="1:259" x14ac:dyDescent="0.3">
      <c r="A553" s="14">
        <f>DAY(AVANZA[[#This Row],[FechaSeguimiento]])</f>
        <v>12</v>
      </c>
      <c r="B553" s="14">
        <f>MONTH(AVANZA[[#This Row],[FechaSeguimiento]])</f>
        <v>5</v>
      </c>
      <c r="C553"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553" t="str">
        <f>LOWER(IFERROR(VLOOKUP(AVANZA[[#This Row],[ID_Peticion]],CANCELADAS[#All],2,0),""))</f>
        <v/>
      </c>
      <c r="E553" t="str">
        <f>LOWER(IFERROR(VLOOKUP(AVANZA[[#This Row],[ID_Peticion]],CANCELADAS[#All],3,0),""))</f>
        <v/>
      </c>
      <c r="F553" t="str">
        <f>LOWER(IF(AVANZA[[#This Row],[CEDULA CLIENTE]]&lt;&gt;""," CC: " &amp; COUNTIFS(AVANZA[CEDULA CLIENTE],AVANZA[[#This Row],[CEDULA CLIENTE]]),"")&amp; IF(AVANZA[[#This Row],[Direccion]]&lt;&gt;""," DIR: " &amp; COUNTIFS(AVANZA[Direccion],AVANZA[[#This Row],[Direccion]]),""))</f>
        <v xml:space="preserve"> dir: 1</v>
      </c>
      <c r="G553" t="str">
        <f>IFERROR(VLOOKUP(AVANZA[[#This Row],[Cedula_Vendedor_Atis]],PLANTA[[#All],[CEDULA]:[LINEA]],3,0),"No Cruza")</f>
        <v>Marisol Avella</v>
      </c>
      <c r="H553" t="str">
        <f>IFERROR(VLOOKUP(AVANZA[[#This Row],[Cedula_Vendedor_Atis]],PLANTA[[#All],[CEDULA]:[LINEA]],4,0),"No Cruza")</f>
        <v>Fija</v>
      </c>
      <c r="I553" t="str">
        <f>LOWER(IF(AVANZA[[#This Row],[ATRIBUIBLE]]="",AVANZA[[#This Row],[Variable]],AVANZA[[#This Row],[ATRIBUIBLE]]))</f>
        <v>terminada</v>
      </c>
      <c r="J553" s="14">
        <f>IF(AVANZA[[#This Row],[Variable]]=AVANZA[[#Headers],[TERMINADA]],1,0)</f>
        <v>1</v>
      </c>
      <c r="K553" s="14">
        <f>IF(AVANZA[[#This Row],[Variable]]=AVANZA[[#Headers],[ANULADA]],1,0)</f>
        <v>0</v>
      </c>
      <c r="L553" s="14">
        <f>IF(AVANZA[[#This Row],[Variable]]=AVANZA[[#Headers],[PENDIENTE]],1,0)</f>
        <v>0</v>
      </c>
      <c r="M553" s="14">
        <f>IF(AVANZA[[#This Row],[ESTADO AGENDA]]="AGENDADA",1,0)</f>
        <v>0</v>
      </c>
      <c r="N553" s="14">
        <f>IF(AVANZA[[#This Row],[ESTADO AGENDA]]="PENDIENTE DE AGENDAR",1,0)</f>
        <v>0</v>
      </c>
      <c r="O553" s="14">
        <f>IF(AVANZA[[#This Row],[ESTADO AGENDA]]="SUSPENDIDA",1,0)</f>
        <v>0</v>
      </c>
      <c r="P553" t="str" cm="1">
        <f t="array" ref="P553">_xlfn.XLOOKUP(AVANZA[[#This Row],[Num_Agrupacion_Pet_Atis]],Tabla1[[#All],[Numero_de_actuacion]],Tabla1[[#All],[Estado_de_la_orden]],"",0)</f>
        <v/>
      </c>
      <c r="Q553" s="2" t="str" cm="1">
        <f t="array" ref="Q553">_xlfn.XLOOKUP(AVANZA[[#This Row],[Num_Agrupacion_Pet_Atis]],Tabla1[[#All],[Numero_de_actuacion]],Tabla1[[#All],[Fecha_de_la_cita]],"",0)</f>
        <v/>
      </c>
      <c r="R553" t="str" cm="1">
        <f t="array" ref="R553">_xlfn.XLOOKUP(AVANZA[[#This Row],[Num_Agrupacion_Pet_Atis]],Tabla1[[#All],[Numero_de_actuacion]],Tabla1[[#All],[Franja_horaria_de_la_cita]],"",0)</f>
        <v/>
      </c>
      <c r="S553" s="14" t="str">
        <f>IFERROR(DAY(AVANZA[[#This Row],[FECHA AGENDA]]),"")</f>
        <v/>
      </c>
      <c r="T553" s="14" t="str">
        <f>IFERROR(MONTH(AVANZA[[#This Row],[FECHA AGENDA]]),"")</f>
        <v/>
      </c>
      <c r="U553" t="str" cm="1">
        <f t="array" ref="U553">_xlfn.XLOOKUP(AVANZA[[#This Row],[Num_Agrupacion_Pet_Atis]],Tabla1[[#All],[Numero_de_actuacion]],Tabla1[[#All],[Motivo_de_suspension]],"",0)</f>
        <v/>
      </c>
      <c r="V553" s="2" t="str" cm="1">
        <f t="array" ref="V553">_xlfn.XLOOKUP(AVANZA[[#This Row],[Num_Agrupacion_Pet_Atis]],Tabla1[[#All],[Numero_de_actuacion]],Tabla1[[#All],[No_identificacion_cliente]],"",0)</f>
        <v/>
      </c>
      <c r="W553" s="2" t="str" cm="1">
        <f t="array" ref="W553">_xlfn.XLOOKUP(AVANZA[[#This Row],[Num_Agrupacion_Pet_Atis]],Tabla1[[#All],[Numero_de_actuacion]],Tabla1[[#All],[Movil_de_contacto]],"",0)</f>
        <v/>
      </c>
      <c r="X553" s="14">
        <f>IF(OR(AVANZA[[#This Row],[ESTADO LEG]]="Legalizada grabacion",AVANZA[[#This Row],[ESTADO LEG]]="Legalizada aut"),1,0)</f>
        <v>0</v>
      </c>
      <c r="Y553" s="14">
        <f>IF(OR(AVANZA[[#This Row],[ESTADO LEG]]="pdte legalizar",AVANZA[[#This Row],[ESTADO LEG]]="No cruza"),1,0)</f>
        <v>1</v>
      </c>
      <c r="Z553" t="str" cm="1">
        <f t="array" ref="Z553">IF(AVANZA[[#This Row],[Variable]]="Terminada",LOWER(_xlfn.XLOOKUP(AVANZA[[#This Row],[ID_Peticion]],Tabla6[[#All],[NUM_PETICION]],Tabla6[[#All],[ESTADO_LEG]],"NO CRUZA",0)),AVANZA[[#This Row],[Variable]])</f>
        <v>pdte legalizar</v>
      </c>
      <c r="AA553" cm="1">
        <f t="array" ref="AA553">_xlfn.XLOOKUP(AVANZA[[#This Row],[ID_Peticion]],Tabla6[[#All],[NUM_PETICION]],Tabla6[[#All],[DIF_DIAS]],"",0)</f>
        <v>1</v>
      </c>
      <c r="AB553" s="2" cm="1">
        <f t="array" ref="AB553">IFERROR(_xlfn.XLOOKUP(AVANZA[[#This Row],[ID_Peticion]],Tabla6[[#All],[NUM_PETICION]],Tabla6[[#All],[FEC_LEGAL]],"",0),"")</f>
        <v>0</v>
      </c>
      <c r="AC553" s="14">
        <f ca="1">IF(AVANZA[[#This Row],[FECHA LEG]]&lt;&gt;0,IFERROR(AVANZA[[#This Row],[FECHA LEG]]-AVANZA[[#This Row],[FechaIniEstadoSubPetAtis]],0),TODAY()-AVANZA[[#This Row],[FechaIniEstadoSubPetAtis]])</f>
        <v>5</v>
      </c>
      <c r="AD553" s="35" t="str">
        <f ca="1">IF(AVANZA[[#This Row],[FINAL Vs LG]]&lt;&gt;0,IF(AVANZA[[#This Row],[FINAL Vs LG]]&lt;7.1,"100%",IF(AND(AVANZA[[#This Row],[FINAL Vs LG]]&gt;7.1,AVANZA[[#This Row],[FINAL Vs LG]]&lt;11.1),"50%","0%")),0)</f>
        <v>100%</v>
      </c>
      <c r="AE553" s="14">
        <f ca="1">VLOOKUP(DAY(TODAY()),BACK!F:G,2,0)</f>
        <v>14</v>
      </c>
      <c r="AF553" s="14">
        <f>BACK!$I$2</f>
        <v>24</v>
      </c>
      <c r="AG553" s="14">
        <f>IF(AVANZA[[#This Row],[Oferta_empaquetada_comisiones]]="SI",1,0)</f>
        <v>0</v>
      </c>
      <c r="AH553" s="36">
        <f>IF(AVANZA[[#This Row],[Variable]]="TERMINADA",IFERROR(VLOOKUP(AVANZA[[#This Row],[SUPERVISOR]],Tabla2[#All],4,0),0),)</f>
        <v>3.5</v>
      </c>
      <c r="AI553" s="14">
        <f>IF(AVANZA[[#This Row],[Producto]]="BA",1,0)</f>
        <v>1</v>
      </c>
      <c r="AJ553" s="14">
        <f>IF(AVANZA[[#This Row],[Producto]]="DUO",1,0)</f>
        <v>0</v>
      </c>
      <c r="AK553" s="14">
        <f>IF(AVANZA[[#This Row],[Producto]]="TRIO",1,0)</f>
        <v>0</v>
      </c>
      <c r="AL553" t="s">
        <v>347</v>
      </c>
      <c r="AM553">
        <v>-1</v>
      </c>
      <c r="AN553">
        <v>-1</v>
      </c>
      <c r="AO553" t="s">
        <v>2167</v>
      </c>
      <c r="AP553" s="1">
        <v>46154.432384259257</v>
      </c>
      <c r="AQ553">
        <v>-1</v>
      </c>
      <c r="AR553" t="s">
        <v>2168</v>
      </c>
      <c r="AS553">
        <v>-1</v>
      </c>
      <c r="AT553">
        <v>-1</v>
      </c>
      <c r="AU553">
        <v>-1</v>
      </c>
      <c r="AV553">
        <v>-1</v>
      </c>
      <c r="AW553">
        <v>-1</v>
      </c>
      <c r="AX553" t="s">
        <v>224</v>
      </c>
      <c r="AY553">
        <v>-1</v>
      </c>
      <c r="AZ553">
        <v>2026</v>
      </c>
      <c r="BA553">
        <v>5</v>
      </c>
      <c r="BB553">
        <v>12</v>
      </c>
      <c r="BC553">
        <v>-1</v>
      </c>
      <c r="BD553" t="s">
        <v>225</v>
      </c>
      <c r="BE553">
        <v>-1</v>
      </c>
      <c r="BF553">
        <v>20001626530831</v>
      </c>
      <c r="BG553" t="s">
        <v>226</v>
      </c>
      <c r="BH553" t="s">
        <v>227</v>
      </c>
      <c r="BI553" t="s">
        <v>2169</v>
      </c>
      <c r="BJ553">
        <v>-1</v>
      </c>
      <c r="BK553">
        <v>-1</v>
      </c>
      <c r="BL553">
        <v>-1</v>
      </c>
      <c r="BM553" t="s">
        <v>229</v>
      </c>
      <c r="BN553" t="s">
        <v>230</v>
      </c>
      <c r="BO553" t="s">
        <v>2170</v>
      </c>
      <c r="BP553" t="s">
        <v>380</v>
      </c>
      <c r="BQ553">
        <v>2026</v>
      </c>
      <c r="BR553">
        <v>5</v>
      </c>
      <c r="BS553">
        <v>12</v>
      </c>
      <c r="BT553" s="1">
        <v>46154.797118055554</v>
      </c>
      <c r="BU553" t="s">
        <v>233</v>
      </c>
      <c r="BV553" s="2">
        <v>46154</v>
      </c>
      <c r="BW553" t="s">
        <v>234</v>
      </c>
      <c r="BX553" s="2">
        <v>46154</v>
      </c>
      <c r="BY553" s="2">
        <v>46154</v>
      </c>
      <c r="BZ553" t="s">
        <v>235</v>
      </c>
      <c r="CA553" t="s">
        <v>297</v>
      </c>
      <c r="CB553" t="s">
        <v>297</v>
      </c>
      <c r="CC553" t="s">
        <v>2171</v>
      </c>
      <c r="CD553" t="s">
        <v>2172</v>
      </c>
      <c r="CE553">
        <v>-1</v>
      </c>
      <c r="CF553" t="s">
        <v>300</v>
      </c>
      <c r="CG553" t="s">
        <v>301</v>
      </c>
      <c r="CH553" t="s">
        <v>242</v>
      </c>
      <c r="CI553">
        <v>53061857</v>
      </c>
      <c r="CJ553" t="s">
        <v>358</v>
      </c>
      <c r="CK553" t="s">
        <v>245</v>
      </c>
      <c r="CL553" t="s">
        <v>246</v>
      </c>
      <c r="CM553" t="s">
        <v>247</v>
      </c>
      <c r="CN553" t="s">
        <v>359</v>
      </c>
      <c r="CT553" t="s">
        <v>304</v>
      </c>
      <c r="CU553" t="s">
        <v>225</v>
      </c>
      <c r="CW553" t="s">
        <v>226</v>
      </c>
      <c r="CX553" t="s">
        <v>227</v>
      </c>
      <c r="DA553" t="s">
        <v>250</v>
      </c>
      <c r="DB553">
        <v>-1</v>
      </c>
      <c r="DF553" t="s">
        <v>251</v>
      </c>
      <c r="DJ553" t="s">
        <v>252</v>
      </c>
      <c r="DK553" t="s">
        <v>253</v>
      </c>
      <c r="DL553" t="s">
        <v>254</v>
      </c>
      <c r="DN553" t="s">
        <v>255</v>
      </c>
      <c r="DR553" t="s">
        <v>360</v>
      </c>
      <c r="DS553" t="s">
        <v>358</v>
      </c>
      <c r="DT553" t="s">
        <v>347</v>
      </c>
      <c r="DV553">
        <v>1</v>
      </c>
      <c r="DW553" t="s">
        <v>283</v>
      </c>
      <c r="ED553" s="2">
        <v>46154</v>
      </c>
      <c r="EE553" t="s">
        <v>306</v>
      </c>
      <c r="EF553">
        <v>20</v>
      </c>
      <c r="EP553" t="s">
        <v>258</v>
      </c>
      <c r="ES553" t="s">
        <v>2173</v>
      </c>
      <c r="FA553" t="s">
        <v>245</v>
      </c>
      <c r="FB553" t="s">
        <v>308</v>
      </c>
      <c r="FD553" t="s">
        <v>308</v>
      </c>
      <c r="FE553" t="s">
        <v>309</v>
      </c>
      <c r="FF553" t="s">
        <v>309</v>
      </c>
      <c r="FK553" t="s">
        <v>263</v>
      </c>
      <c r="FL553" t="s">
        <v>2174</v>
      </c>
      <c r="FN553" t="s">
        <v>359</v>
      </c>
      <c r="FO553" t="s">
        <v>366</v>
      </c>
      <c r="FR553">
        <v>85900</v>
      </c>
      <c r="GB553" t="s">
        <v>266</v>
      </c>
      <c r="GC553" t="s">
        <v>225</v>
      </c>
      <c r="GD553">
        <v>0</v>
      </c>
      <c r="GF553">
        <v>0</v>
      </c>
      <c r="GG553">
        <v>25421</v>
      </c>
      <c r="GI553">
        <v>85900</v>
      </c>
      <c r="GJ553">
        <v>0</v>
      </c>
      <c r="GL553">
        <v>0</v>
      </c>
      <c r="GM553">
        <v>102221</v>
      </c>
      <c r="GS553" t="s">
        <v>267</v>
      </c>
      <c r="GT553" s="2">
        <v>44651</v>
      </c>
      <c r="GU553" t="s">
        <v>268</v>
      </c>
      <c r="GV553" t="s">
        <v>335</v>
      </c>
      <c r="GW553" t="s">
        <v>394</v>
      </c>
      <c r="GZ553" t="s">
        <v>395</v>
      </c>
      <c r="HA553" t="s">
        <v>274</v>
      </c>
      <c r="HB553" t="s">
        <v>312</v>
      </c>
      <c r="HC553" t="s">
        <v>312</v>
      </c>
      <c r="HD553" t="s">
        <v>313</v>
      </c>
      <c r="HE553" t="s">
        <v>230</v>
      </c>
      <c r="HF553" t="s">
        <v>2175</v>
      </c>
      <c r="HR553" t="s">
        <v>278</v>
      </c>
      <c r="HV553">
        <v>85900</v>
      </c>
      <c r="HW553" t="s">
        <v>279</v>
      </c>
      <c r="HX553" t="s">
        <v>570</v>
      </c>
      <c r="HY553">
        <v>85917.668000000005</v>
      </c>
      <c r="HZ553">
        <v>17.667999999999999</v>
      </c>
      <c r="IA553" t="s">
        <v>281</v>
      </c>
      <c r="IB553" t="s">
        <v>281</v>
      </c>
      <c r="IE553" t="s">
        <v>283</v>
      </c>
      <c r="IF553" t="s">
        <v>283</v>
      </c>
      <c r="IG553" t="s">
        <v>283</v>
      </c>
      <c r="IH553" t="s">
        <v>284</v>
      </c>
      <c r="II553" t="s">
        <v>285</v>
      </c>
      <c r="IJ553" t="s">
        <v>286</v>
      </c>
      <c r="IK553" t="s">
        <v>278</v>
      </c>
      <c r="IL553" t="s">
        <v>371</v>
      </c>
      <c r="IM553" t="s">
        <v>288</v>
      </c>
      <c r="IN553" t="s">
        <v>289</v>
      </c>
      <c r="IP553" t="s">
        <v>290</v>
      </c>
      <c r="IQ553" t="s">
        <v>284</v>
      </c>
      <c r="IS553" t="s">
        <v>291</v>
      </c>
      <c r="IT553" t="s">
        <v>453</v>
      </c>
      <c r="IU553" t="s">
        <v>2176</v>
      </c>
      <c r="IV553" t="s">
        <v>434</v>
      </c>
      <c r="IW553" t="s">
        <v>2177</v>
      </c>
      <c r="IY553" t="s">
        <v>281</v>
      </c>
    </row>
    <row r="554" spans="1:259" x14ac:dyDescent="0.3">
      <c r="A554" s="14">
        <f>DAY(AVANZA[[#This Row],[FechaSeguimiento]])</f>
        <v>12</v>
      </c>
      <c r="B554" s="14">
        <f>MONTH(AVANZA[[#This Row],[FechaSeguimiento]])</f>
        <v>5</v>
      </c>
      <c r="C554"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554" t="str">
        <f>LOWER(IFERROR(VLOOKUP(AVANZA[[#This Row],[ID_Peticion]],CANCELADAS[#All],2,0),""))</f>
        <v/>
      </c>
      <c r="E554" t="str">
        <f>LOWER(IFERROR(VLOOKUP(AVANZA[[#This Row],[ID_Peticion]],CANCELADAS[#All],3,0),""))</f>
        <v/>
      </c>
      <c r="F554" t="str">
        <f>LOWER(IF(AVANZA[[#This Row],[CEDULA CLIENTE]]&lt;&gt;""," CC: " &amp; COUNTIFS(AVANZA[CEDULA CLIENTE],AVANZA[[#This Row],[CEDULA CLIENTE]]),"")&amp; IF(AVANZA[[#This Row],[Direccion]]&lt;&gt;""," DIR: " &amp; COUNTIFS(AVANZA[Direccion],AVANZA[[#This Row],[Direccion]]),""))</f>
        <v xml:space="preserve"> dir: 1</v>
      </c>
      <c r="G554" t="str">
        <f>IFERROR(VLOOKUP(AVANZA[[#This Row],[Cedula_Vendedor_Atis]],PLANTA[[#All],[CEDULA]:[LINEA]],3,0),"No Cruza")</f>
        <v>Marisol Avella</v>
      </c>
      <c r="H554" t="str">
        <f>IFERROR(VLOOKUP(AVANZA[[#This Row],[Cedula_Vendedor_Atis]],PLANTA[[#All],[CEDULA]:[LINEA]],4,0),"No Cruza")</f>
        <v>Fija</v>
      </c>
      <c r="I554" t="str">
        <f>LOWER(IF(AVANZA[[#This Row],[ATRIBUIBLE]]="",AVANZA[[#This Row],[Variable]],AVANZA[[#This Row],[ATRIBUIBLE]]))</f>
        <v>terminada</v>
      </c>
      <c r="J554" s="14">
        <f>IF(AVANZA[[#This Row],[Variable]]=AVANZA[[#Headers],[TERMINADA]],1,0)</f>
        <v>1</v>
      </c>
      <c r="K554" s="14">
        <f>IF(AVANZA[[#This Row],[Variable]]=AVANZA[[#Headers],[ANULADA]],1,0)</f>
        <v>0</v>
      </c>
      <c r="L554" s="14">
        <f>IF(AVANZA[[#This Row],[Variable]]=AVANZA[[#Headers],[PENDIENTE]],1,0)</f>
        <v>0</v>
      </c>
      <c r="M554" s="14">
        <f>IF(AVANZA[[#This Row],[ESTADO AGENDA]]="AGENDADA",1,0)</f>
        <v>0</v>
      </c>
      <c r="N554" s="14">
        <f>IF(AVANZA[[#This Row],[ESTADO AGENDA]]="PENDIENTE DE AGENDAR",1,0)</f>
        <v>0</v>
      </c>
      <c r="O554" s="14">
        <f>IF(AVANZA[[#This Row],[ESTADO AGENDA]]="SUSPENDIDA",1,0)</f>
        <v>0</v>
      </c>
      <c r="P554" t="str" cm="1">
        <f t="array" ref="P554">_xlfn.XLOOKUP(AVANZA[[#This Row],[Num_Agrupacion_Pet_Atis]],Tabla1[[#All],[Numero_de_actuacion]],Tabla1[[#All],[Estado_de_la_orden]],"",0)</f>
        <v/>
      </c>
      <c r="Q554" s="2" t="str" cm="1">
        <f t="array" ref="Q554">_xlfn.XLOOKUP(AVANZA[[#This Row],[Num_Agrupacion_Pet_Atis]],Tabla1[[#All],[Numero_de_actuacion]],Tabla1[[#All],[Fecha_de_la_cita]],"",0)</f>
        <v/>
      </c>
      <c r="R554" t="str" cm="1">
        <f t="array" ref="R554">_xlfn.XLOOKUP(AVANZA[[#This Row],[Num_Agrupacion_Pet_Atis]],Tabla1[[#All],[Numero_de_actuacion]],Tabla1[[#All],[Franja_horaria_de_la_cita]],"",0)</f>
        <v/>
      </c>
      <c r="S554" s="14" t="str">
        <f>IFERROR(DAY(AVANZA[[#This Row],[FECHA AGENDA]]),"")</f>
        <v/>
      </c>
      <c r="T554" s="14" t="str">
        <f>IFERROR(MONTH(AVANZA[[#This Row],[FECHA AGENDA]]),"")</f>
        <v/>
      </c>
      <c r="U554" t="str" cm="1">
        <f t="array" ref="U554">_xlfn.XLOOKUP(AVANZA[[#This Row],[Num_Agrupacion_Pet_Atis]],Tabla1[[#All],[Numero_de_actuacion]],Tabla1[[#All],[Motivo_de_suspension]],"",0)</f>
        <v/>
      </c>
      <c r="V554" s="2" t="str" cm="1">
        <f t="array" ref="V554">_xlfn.XLOOKUP(AVANZA[[#This Row],[Num_Agrupacion_Pet_Atis]],Tabla1[[#All],[Numero_de_actuacion]],Tabla1[[#All],[No_identificacion_cliente]],"",0)</f>
        <v/>
      </c>
      <c r="W554" s="2" t="str" cm="1">
        <f t="array" ref="W554">_xlfn.XLOOKUP(AVANZA[[#This Row],[Num_Agrupacion_Pet_Atis]],Tabla1[[#All],[Numero_de_actuacion]],Tabla1[[#All],[Movil_de_contacto]],"",0)</f>
        <v/>
      </c>
      <c r="X554" s="14">
        <f>IF(OR(AVANZA[[#This Row],[ESTADO LEG]]="Legalizada grabacion",AVANZA[[#This Row],[ESTADO LEG]]="Legalizada aut"),1,0)</f>
        <v>0</v>
      </c>
      <c r="Y554" s="14">
        <f>IF(OR(AVANZA[[#This Row],[ESTADO LEG]]="pdte legalizar",AVANZA[[#This Row],[ESTADO LEG]]="No cruza"),1,0)</f>
        <v>1</v>
      </c>
      <c r="Z554" t="str" cm="1">
        <f t="array" ref="Z554">IF(AVANZA[[#This Row],[Variable]]="Terminada",LOWER(_xlfn.XLOOKUP(AVANZA[[#This Row],[ID_Peticion]],Tabla6[[#All],[NUM_PETICION]],Tabla6[[#All],[ESTADO_LEG]],"NO CRUZA",0)),AVANZA[[#This Row],[Variable]])</f>
        <v>pdte legalizar</v>
      </c>
      <c r="AA554" cm="1">
        <f t="array" ref="AA554">_xlfn.XLOOKUP(AVANZA[[#This Row],[ID_Peticion]],Tabla6[[#All],[NUM_PETICION]],Tabla6[[#All],[DIF_DIAS]],"",0)</f>
        <v>1</v>
      </c>
      <c r="AB554" s="2" cm="1">
        <f t="array" ref="AB554">IFERROR(_xlfn.XLOOKUP(AVANZA[[#This Row],[ID_Peticion]],Tabla6[[#All],[NUM_PETICION]],Tabla6[[#All],[FEC_LEGAL]],"",0),"")</f>
        <v>0</v>
      </c>
      <c r="AC554" s="14">
        <f ca="1">IF(AVANZA[[#This Row],[FECHA LEG]]&lt;&gt;0,IFERROR(AVANZA[[#This Row],[FECHA LEG]]-AVANZA[[#This Row],[FechaIniEstadoSubPetAtis]],0),TODAY()-AVANZA[[#This Row],[FechaIniEstadoSubPetAtis]])</f>
        <v>5</v>
      </c>
      <c r="AD554" s="35" t="str">
        <f ca="1">IF(AVANZA[[#This Row],[FINAL Vs LG]]&lt;&gt;0,IF(AVANZA[[#This Row],[FINAL Vs LG]]&lt;7.1,"100%",IF(AND(AVANZA[[#This Row],[FINAL Vs LG]]&gt;7.1,AVANZA[[#This Row],[FINAL Vs LG]]&lt;11.1),"50%","0%")),0)</f>
        <v>100%</v>
      </c>
      <c r="AE554" s="14">
        <f ca="1">VLOOKUP(DAY(TODAY()),BACK!F:G,2,0)</f>
        <v>14</v>
      </c>
      <c r="AF554" s="14">
        <f>BACK!$I$2</f>
        <v>24</v>
      </c>
      <c r="AG554" s="14">
        <f>IF(AVANZA[[#This Row],[Oferta_empaquetada_comisiones]]="SI",1,0)</f>
        <v>0</v>
      </c>
      <c r="AH554" s="36">
        <f>IF(AVANZA[[#This Row],[Variable]]="TERMINADA",IFERROR(VLOOKUP(AVANZA[[#This Row],[SUPERVISOR]],Tabla2[#All],4,0),0),)</f>
        <v>3.5</v>
      </c>
      <c r="AI554" s="14">
        <f>IF(AVANZA[[#This Row],[Producto]]="BA",1,0)</f>
        <v>1</v>
      </c>
      <c r="AJ554" s="14">
        <f>IF(AVANZA[[#This Row],[Producto]]="DUO",1,0)</f>
        <v>0</v>
      </c>
      <c r="AK554" s="14">
        <f>IF(AVANZA[[#This Row],[Producto]]="TRIO",1,0)</f>
        <v>0</v>
      </c>
      <c r="AL554" t="s">
        <v>221</v>
      </c>
      <c r="AM554">
        <v>-1</v>
      </c>
      <c r="AN554">
        <v>-1</v>
      </c>
      <c r="AO554" t="s">
        <v>2178</v>
      </c>
      <c r="AP554" s="1">
        <v>46153.433611111112</v>
      </c>
      <c r="AQ554">
        <v>-1</v>
      </c>
      <c r="AR554" t="s">
        <v>2179</v>
      </c>
      <c r="AS554">
        <v>-1</v>
      </c>
      <c r="AT554">
        <v>-1</v>
      </c>
      <c r="AU554">
        <v>-1</v>
      </c>
      <c r="AV554">
        <v>-1</v>
      </c>
      <c r="AW554">
        <v>-1</v>
      </c>
      <c r="AX554" t="s">
        <v>224</v>
      </c>
      <c r="AY554">
        <v>-1</v>
      </c>
      <c r="AZ554">
        <v>2026</v>
      </c>
      <c r="BA554">
        <v>5</v>
      </c>
      <c r="BB554">
        <v>12</v>
      </c>
      <c r="BC554">
        <v>-1</v>
      </c>
      <c r="BD554" t="s">
        <v>225</v>
      </c>
      <c r="BE554">
        <v>-1</v>
      </c>
      <c r="BF554">
        <v>20001625835534</v>
      </c>
      <c r="BG554" t="s">
        <v>2180</v>
      </c>
      <c r="BH554" t="s">
        <v>2181</v>
      </c>
      <c r="BI554" t="s">
        <v>2182</v>
      </c>
      <c r="BJ554">
        <v>-1</v>
      </c>
      <c r="BK554">
        <v>-1</v>
      </c>
      <c r="BL554">
        <v>-1</v>
      </c>
      <c r="BM554" t="s">
        <v>229</v>
      </c>
      <c r="BN554" t="s">
        <v>1696</v>
      </c>
      <c r="BO554" t="s">
        <v>2183</v>
      </c>
      <c r="BP554" t="s">
        <v>1698</v>
      </c>
      <c r="BQ554">
        <v>2026</v>
      </c>
      <c r="BR554">
        <v>5</v>
      </c>
      <c r="BS554">
        <v>11</v>
      </c>
      <c r="BT554" s="1">
        <v>46154.436724537038</v>
      </c>
      <c r="BU554" t="s">
        <v>233</v>
      </c>
      <c r="BV554" s="2">
        <v>46154</v>
      </c>
      <c r="BW554" t="s">
        <v>234</v>
      </c>
      <c r="BX554" s="2">
        <v>46153</v>
      </c>
      <c r="BY554" s="2">
        <v>46154</v>
      </c>
      <c r="BZ554" t="s">
        <v>235</v>
      </c>
      <c r="CA554" t="s">
        <v>321</v>
      </c>
      <c r="CB554" t="s">
        <v>322</v>
      </c>
      <c r="CC554" t="s">
        <v>2184</v>
      </c>
      <c r="CD554" t="s">
        <v>2185</v>
      </c>
      <c r="CE554">
        <v>-1</v>
      </c>
      <c r="CF554" t="s">
        <v>324</v>
      </c>
      <c r="CG554" t="s">
        <v>325</v>
      </c>
      <c r="CH554" t="s">
        <v>326</v>
      </c>
      <c r="CI554">
        <v>73211780</v>
      </c>
      <c r="CJ554" t="s">
        <v>244</v>
      </c>
      <c r="CK554" t="s">
        <v>245</v>
      </c>
      <c r="CL554" t="s">
        <v>246</v>
      </c>
      <c r="CM554" t="s">
        <v>247</v>
      </c>
      <c r="CN554" t="s">
        <v>248</v>
      </c>
      <c r="CT554" t="s">
        <v>1701</v>
      </c>
      <c r="CU554" t="s">
        <v>225</v>
      </c>
      <c r="CW554" t="s">
        <v>2180</v>
      </c>
      <c r="CX554" t="s">
        <v>2181</v>
      </c>
      <c r="DA554" t="s">
        <v>250</v>
      </c>
      <c r="DB554">
        <v>-1</v>
      </c>
      <c r="DF554" t="s">
        <v>251</v>
      </c>
      <c r="DJ554" t="s">
        <v>252</v>
      </c>
      <c r="DK554" t="s">
        <v>253</v>
      </c>
      <c r="DL554" t="s">
        <v>254</v>
      </c>
      <c r="DN554" t="s">
        <v>255</v>
      </c>
      <c r="DR554" t="s">
        <v>256</v>
      </c>
      <c r="DS554" t="s">
        <v>244</v>
      </c>
      <c r="DT554" t="s">
        <v>243</v>
      </c>
      <c r="DV554">
        <v>1</v>
      </c>
      <c r="DW554" t="s">
        <v>331</v>
      </c>
      <c r="ED554" s="2">
        <v>46154</v>
      </c>
      <c r="EE554" t="s">
        <v>306</v>
      </c>
      <c r="EF554">
        <v>20</v>
      </c>
      <c r="EP554" t="s">
        <v>258</v>
      </c>
      <c r="ES554" t="s">
        <v>2186</v>
      </c>
      <c r="EZ554" t="s">
        <v>332</v>
      </c>
      <c r="FA554" t="s">
        <v>245</v>
      </c>
      <c r="FB554" t="s">
        <v>333</v>
      </c>
      <c r="FD554" t="s">
        <v>333</v>
      </c>
      <c r="FE554" t="s">
        <v>334</v>
      </c>
      <c r="FF554" t="s">
        <v>334</v>
      </c>
      <c r="FK554" t="s">
        <v>263</v>
      </c>
      <c r="FL554" t="s">
        <v>2187</v>
      </c>
      <c r="FN554" t="s">
        <v>248</v>
      </c>
      <c r="FO554" t="s">
        <v>265</v>
      </c>
      <c r="FR554">
        <v>71782</v>
      </c>
      <c r="GB554" t="s">
        <v>266</v>
      </c>
      <c r="GC554" t="s">
        <v>225</v>
      </c>
      <c r="GD554">
        <v>0</v>
      </c>
      <c r="GF554">
        <v>0</v>
      </c>
      <c r="GG554">
        <v>25373</v>
      </c>
      <c r="GI554">
        <v>71782</v>
      </c>
      <c r="GJ554">
        <v>0</v>
      </c>
      <c r="GL554">
        <v>0</v>
      </c>
      <c r="GM554">
        <v>85420</v>
      </c>
      <c r="GS554" t="s">
        <v>267</v>
      </c>
      <c r="GT554" s="2">
        <v>44286</v>
      </c>
      <c r="GU554" t="s">
        <v>268</v>
      </c>
      <c r="GW554" t="s">
        <v>394</v>
      </c>
      <c r="GZ554" t="s">
        <v>395</v>
      </c>
      <c r="HA554" t="s">
        <v>336</v>
      </c>
      <c r="HC554" t="s">
        <v>337</v>
      </c>
      <c r="HE554" t="s">
        <v>1696</v>
      </c>
      <c r="HF554" t="s">
        <v>2188</v>
      </c>
      <c r="HR554" t="s">
        <v>278</v>
      </c>
      <c r="HV554">
        <v>85421</v>
      </c>
      <c r="HW554" t="s">
        <v>281</v>
      </c>
      <c r="HY554">
        <v>0</v>
      </c>
      <c r="HZ554">
        <v>0</v>
      </c>
      <c r="IA554" t="s">
        <v>281</v>
      </c>
      <c r="IB554" t="s">
        <v>281</v>
      </c>
      <c r="IE554" t="s">
        <v>283</v>
      </c>
      <c r="IF554" t="s">
        <v>283</v>
      </c>
      <c r="IG554" t="s">
        <v>283</v>
      </c>
      <c r="IH554" t="s">
        <v>284</v>
      </c>
      <c r="II554" t="s">
        <v>285</v>
      </c>
      <c r="IJ554" t="s">
        <v>1696</v>
      </c>
      <c r="IK554" t="s">
        <v>278</v>
      </c>
      <c r="IL554" t="s">
        <v>287</v>
      </c>
      <c r="IM554" t="s">
        <v>288</v>
      </c>
      <c r="IN554" t="s">
        <v>289</v>
      </c>
      <c r="IP554" t="s">
        <v>290</v>
      </c>
      <c r="IQ554" t="s">
        <v>284</v>
      </c>
      <c r="IS554" t="s">
        <v>291</v>
      </c>
      <c r="IT554" t="s">
        <v>315</v>
      </c>
      <c r="IU554" t="s">
        <v>316</v>
      </c>
      <c r="IV554" t="s">
        <v>317</v>
      </c>
      <c r="IW554" t="s">
        <v>318</v>
      </c>
      <c r="IY554" t="s">
        <v>281</v>
      </c>
    </row>
    <row r="555" spans="1:259" x14ac:dyDescent="0.3">
      <c r="A555" s="14">
        <f>DAY(AVANZA[[#This Row],[FechaSeguimiento]])</f>
        <v>12</v>
      </c>
      <c r="B555" s="14">
        <f>MONTH(AVANZA[[#This Row],[FechaSeguimiento]])</f>
        <v>5</v>
      </c>
      <c r="C555"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555" t="str">
        <f>LOWER(IFERROR(VLOOKUP(AVANZA[[#This Row],[ID_Peticion]],CANCELADAS[#All],2,0),""))</f>
        <v/>
      </c>
      <c r="E555" t="str">
        <f>LOWER(IFERROR(VLOOKUP(AVANZA[[#This Row],[ID_Peticion]],CANCELADAS[#All],3,0),""))</f>
        <v/>
      </c>
      <c r="F555" t="str">
        <f>LOWER(IF(AVANZA[[#This Row],[CEDULA CLIENTE]]&lt;&gt;""," CC: " &amp; COUNTIFS(AVANZA[CEDULA CLIENTE],AVANZA[[#This Row],[CEDULA CLIENTE]]),"")&amp; IF(AVANZA[[#This Row],[Direccion]]&lt;&gt;""," DIR: " &amp; COUNTIFS(AVANZA[Direccion],AVANZA[[#This Row],[Direccion]]),""))</f>
        <v xml:space="preserve"> dir: 1</v>
      </c>
      <c r="G555" t="str">
        <f>IFERROR(VLOOKUP(AVANZA[[#This Row],[Cedula_Vendedor_Atis]],PLANTA[[#All],[CEDULA]:[LINEA]],3,0),"No Cruza")</f>
        <v>Marisol Avella</v>
      </c>
      <c r="H555" t="str">
        <f>IFERROR(VLOOKUP(AVANZA[[#This Row],[Cedula_Vendedor_Atis]],PLANTA[[#All],[CEDULA]:[LINEA]],4,0),"No Cruza")</f>
        <v>Fija</v>
      </c>
      <c r="I555" t="str">
        <f>LOWER(IF(AVANZA[[#This Row],[ATRIBUIBLE]]="",AVANZA[[#This Row],[Variable]],AVANZA[[#This Row],[ATRIBUIBLE]]))</f>
        <v>terminada</v>
      </c>
      <c r="J555" s="14">
        <f>IF(AVANZA[[#This Row],[Variable]]=AVANZA[[#Headers],[TERMINADA]],1,0)</f>
        <v>1</v>
      </c>
      <c r="K555" s="14">
        <f>IF(AVANZA[[#This Row],[Variable]]=AVANZA[[#Headers],[ANULADA]],1,0)</f>
        <v>0</v>
      </c>
      <c r="L555" s="14">
        <f>IF(AVANZA[[#This Row],[Variable]]=AVANZA[[#Headers],[PENDIENTE]],1,0)</f>
        <v>0</v>
      </c>
      <c r="M555" s="14">
        <f>IF(AVANZA[[#This Row],[ESTADO AGENDA]]="AGENDADA",1,0)</f>
        <v>0</v>
      </c>
      <c r="N555" s="14">
        <f>IF(AVANZA[[#This Row],[ESTADO AGENDA]]="PENDIENTE DE AGENDAR",1,0)</f>
        <v>0</v>
      </c>
      <c r="O555" s="14">
        <f>IF(AVANZA[[#This Row],[ESTADO AGENDA]]="SUSPENDIDA",1,0)</f>
        <v>0</v>
      </c>
      <c r="P555" t="str" cm="1">
        <f t="array" ref="P555">_xlfn.XLOOKUP(AVANZA[[#This Row],[Num_Agrupacion_Pet_Atis]],Tabla1[[#All],[Numero_de_actuacion]],Tabla1[[#All],[Estado_de_la_orden]],"",0)</f>
        <v/>
      </c>
      <c r="Q555" s="2" t="str" cm="1">
        <f t="array" ref="Q555">_xlfn.XLOOKUP(AVANZA[[#This Row],[Num_Agrupacion_Pet_Atis]],Tabla1[[#All],[Numero_de_actuacion]],Tabla1[[#All],[Fecha_de_la_cita]],"",0)</f>
        <v/>
      </c>
      <c r="R555" t="str" cm="1">
        <f t="array" ref="R555">_xlfn.XLOOKUP(AVANZA[[#This Row],[Num_Agrupacion_Pet_Atis]],Tabla1[[#All],[Numero_de_actuacion]],Tabla1[[#All],[Franja_horaria_de_la_cita]],"",0)</f>
        <v/>
      </c>
      <c r="S555" s="14" t="str">
        <f>IFERROR(DAY(AVANZA[[#This Row],[FECHA AGENDA]]),"")</f>
        <v/>
      </c>
      <c r="T555" s="14" t="str">
        <f>IFERROR(MONTH(AVANZA[[#This Row],[FECHA AGENDA]]),"")</f>
        <v/>
      </c>
      <c r="U555" t="str" cm="1">
        <f t="array" ref="U555">_xlfn.XLOOKUP(AVANZA[[#This Row],[Num_Agrupacion_Pet_Atis]],Tabla1[[#All],[Numero_de_actuacion]],Tabla1[[#All],[Motivo_de_suspension]],"",0)</f>
        <v/>
      </c>
      <c r="V555" s="2" t="str" cm="1">
        <f t="array" ref="V555">_xlfn.XLOOKUP(AVANZA[[#This Row],[Num_Agrupacion_Pet_Atis]],Tabla1[[#All],[Numero_de_actuacion]],Tabla1[[#All],[No_identificacion_cliente]],"",0)</f>
        <v/>
      </c>
      <c r="W555" s="2" t="str" cm="1">
        <f t="array" ref="W555">_xlfn.XLOOKUP(AVANZA[[#This Row],[Num_Agrupacion_Pet_Atis]],Tabla1[[#All],[Numero_de_actuacion]],Tabla1[[#All],[Movil_de_contacto]],"",0)</f>
        <v/>
      </c>
      <c r="X555" s="14">
        <f>IF(OR(AVANZA[[#This Row],[ESTADO LEG]]="Legalizada grabacion",AVANZA[[#This Row],[ESTADO LEG]]="Legalizada aut"),1,0)</f>
        <v>0</v>
      </c>
      <c r="Y555" s="14">
        <f>IF(OR(AVANZA[[#This Row],[ESTADO LEG]]="pdte legalizar",AVANZA[[#This Row],[ESTADO LEG]]="No cruza"),1,0)</f>
        <v>1</v>
      </c>
      <c r="Z555" t="str" cm="1">
        <f t="array" ref="Z555">IF(AVANZA[[#This Row],[Variable]]="Terminada",LOWER(_xlfn.XLOOKUP(AVANZA[[#This Row],[ID_Peticion]],Tabla6[[#All],[NUM_PETICION]],Tabla6[[#All],[ESTADO_LEG]],"NO CRUZA",0)),AVANZA[[#This Row],[Variable]])</f>
        <v>pdte legalizar</v>
      </c>
      <c r="AA555" cm="1">
        <f t="array" ref="AA555">_xlfn.XLOOKUP(AVANZA[[#This Row],[ID_Peticion]],Tabla6[[#All],[NUM_PETICION]],Tabla6[[#All],[DIF_DIAS]],"",0)</f>
        <v>1</v>
      </c>
      <c r="AB555" s="2" cm="1">
        <f t="array" ref="AB555">IFERROR(_xlfn.XLOOKUP(AVANZA[[#This Row],[ID_Peticion]],Tabla6[[#All],[NUM_PETICION]],Tabla6[[#All],[FEC_LEGAL]],"",0),"")</f>
        <v>0</v>
      </c>
      <c r="AC555" s="14">
        <f ca="1">IF(AVANZA[[#This Row],[FECHA LEG]]&lt;&gt;0,IFERROR(AVANZA[[#This Row],[FECHA LEG]]-AVANZA[[#This Row],[FechaIniEstadoSubPetAtis]],0),TODAY()-AVANZA[[#This Row],[FechaIniEstadoSubPetAtis]])</f>
        <v>5</v>
      </c>
      <c r="AD555" s="35" t="str">
        <f ca="1">IF(AVANZA[[#This Row],[FINAL Vs LG]]&lt;&gt;0,IF(AVANZA[[#This Row],[FINAL Vs LG]]&lt;7.1,"100%",IF(AND(AVANZA[[#This Row],[FINAL Vs LG]]&gt;7.1,AVANZA[[#This Row],[FINAL Vs LG]]&lt;11.1),"50%","0%")),0)</f>
        <v>100%</v>
      </c>
      <c r="AE555" s="14">
        <f ca="1">VLOOKUP(DAY(TODAY()),BACK!F:G,2,0)</f>
        <v>14</v>
      </c>
      <c r="AF555" s="14">
        <f>BACK!$I$2</f>
        <v>24</v>
      </c>
      <c r="AG555" s="14">
        <f>IF(AVANZA[[#This Row],[Oferta_empaquetada_comisiones]]="SI",1,0)</f>
        <v>0</v>
      </c>
      <c r="AH555" s="36">
        <f>IF(AVANZA[[#This Row],[Variable]]="TERMINADA",IFERROR(VLOOKUP(AVANZA[[#This Row],[SUPERVISOR]],Tabla2[#All],4,0),0),)</f>
        <v>3.5</v>
      </c>
      <c r="AI555" s="14">
        <f>IF(AVANZA[[#This Row],[Producto]]="BA",1,0)</f>
        <v>1</v>
      </c>
      <c r="AJ555" s="14">
        <f>IF(AVANZA[[#This Row],[Producto]]="DUO",1,0)</f>
        <v>0</v>
      </c>
      <c r="AK555" s="14">
        <f>IF(AVANZA[[#This Row],[Producto]]="TRIO",1,0)</f>
        <v>0</v>
      </c>
      <c r="AL555" t="s">
        <v>400</v>
      </c>
      <c r="AM555">
        <v>-1</v>
      </c>
      <c r="AN555">
        <v>-1</v>
      </c>
      <c r="AO555" t="s">
        <v>2189</v>
      </c>
      <c r="AP555" s="1">
        <v>46151.909513888888</v>
      </c>
      <c r="AQ555">
        <v>-1</v>
      </c>
      <c r="AR555" t="s">
        <v>2190</v>
      </c>
      <c r="AS555">
        <v>-1</v>
      </c>
      <c r="AT555">
        <v>-1</v>
      </c>
      <c r="AU555">
        <v>-1</v>
      </c>
      <c r="AV555">
        <v>-1</v>
      </c>
      <c r="AW555">
        <v>-1</v>
      </c>
      <c r="AX555" t="s">
        <v>224</v>
      </c>
      <c r="AY555">
        <v>-1</v>
      </c>
      <c r="AZ555">
        <v>2026</v>
      </c>
      <c r="BA555">
        <v>5</v>
      </c>
      <c r="BB555">
        <v>12</v>
      </c>
      <c r="BC555">
        <v>-1</v>
      </c>
      <c r="BD555" t="s">
        <v>225</v>
      </c>
      <c r="BE555">
        <v>-1</v>
      </c>
      <c r="BF555">
        <v>20001625071913</v>
      </c>
      <c r="BG555" t="s">
        <v>226</v>
      </c>
      <c r="BH555" t="s">
        <v>227</v>
      </c>
      <c r="BI555" t="s">
        <v>2191</v>
      </c>
      <c r="BJ555">
        <v>-1</v>
      </c>
      <c r="BK555">
        <v>-1</v>
      </c>
      <c r="BL555">
        <v>-1</v>
      </c>
      <c r="BM555" t="s">
        <v>229</v>
      </c>
      <c r="BN555" t="s">
        <v>230</v>
      </c>
      <c r="BO555" t="s">
        <v>2192</v>
      </c>
      <c r="BP555" t="s">
        <v>232</v>
      </c>
      <c r="BQ555">
        <v>2026</v>
      </c>
      <c r="BR555">
        <v>5</v>
      </c>
      <c r="BS555">
        <v>9</v>
      </c>
      <c r="BT555" s="1">
        <v>46154.385810185187</v>
      </c>
      <c r="BU555" t="s">
        <v>233</v>
      </c>
      <c r="BV555" s="2">
        <v>46154</v>
      </c>
      <c r="BW555" t="s">
        <v>234</v>
      </c>
      <c r="BX555" s="2">
        <v>46151</v>
      </c>
      <c r="BY555" s="2">
        <v>46154</v>
      </c>
      <c r="BZ555" t="s">
        <v>235</v>
      </c>
      <c r="CA555" t="s">
        <v>297</v>
      </c>
      <c r="CB555" t="s">
        <v>297</v>
      </c>
      <c r="CC555" t="s">
        <v>2193</v>
      </c>
      <c r="CD555" t="s">
        <v>2194</v>
      </c>
      <c r="CE555">
        <v>-1</v>
      </c>
      <c r="CF555" t="s">
        <v>300</v>
      </c>
      <c r="CG555" t="s">
        <v>301</v>
      </c>
      <c r="CH555" t="s">
        <v>242</v>
      </c>
      <c r="CI555">
        <v>1053346599</v>
      </c>
      <c r="CJ555" t="s">
        <v>408</v>
      </c>
      <c r="CK555" t="s">
        <v>245</v>
      </c>
      <c r="CL555" t="s">
        <v>409</v>
      </c>
      <c r="CM555" t="s">
        <v>247</v>
      </c>
      <c r="CN555" t="s">
        <v>410</v>
      </c>
      <c r="CT555" t="s">
        <v>386</v>
      </c>
      <c r="CU555" t="s">
        <v>225</v>
      </c>
      <c r="CW555" t="s">
        <v>226</v>
      </c>
      <c r="CX555" t="s">
        <v>227</v>
      </c>
      <c r="DA555" t="s">
        <v>250</v>
      </c>
      <c r="DB555">
        <v>-1</v>
      </c>
      <c r="DF555" t="s">
        <v>251</v>
      </c>
      <c r="DJ555" t="s">
        <v>252</v>
      </c>
      <c r="DK555" t="s">
        <v>253</v>
      </c>
      <c r="DL555" t="s">
        <v>254</v>
      </c>
      <c r="DN555" t="s">
        <v>255</v>
      </c>
      <c r="DR555" t="s">
        <v>411</v>
      </c>
      <c r="DS555" t="s">
        <v>408</v>
      </c>
      <c r="DT555" t="s">
        <v>407</v>
      </c>
      <c r="DV555">
        <v>1</v>
      </c>
      <c r="DW555" t="s">
        <v>283</v>
      </c>
      <c r="ED555" s="2">
        <v>46154</v>
      </c>
      <c r="EE555" t="s">
        <v>361</v>
      </c>
      <c r="EF555">
        <v>26</v>
      </c>
      <c r="EP555" t="s">
        <v>258</v>
      </c>
      <c r="ES555" t="s">
        <v>1374</v>
      </c>
      <c r="FA555" t="s">
        <v>245</v>
      </c>
      <c r="FB555" t="s">
        <v>308</v>
      </c>
      <c r="FD555" t="s">
        <v>308</v>
      </c>
      <c r="FE555" t="s">
        <v>309</v>
      </c>
      <c r="FF555" t="s">
        <v>309</v>
      </c>
      <c r="FK555" t="s">
        <v>263</v>
      </c>
      <c r="FL555" t="s">
        <v>2195</v>
      </c>
      <c r="FN555" t="s">
        <v>410</v>
      </c>
      <c r="FO555" t="s">
        <v>414</v>
      </c>
      <c r="FR555">
        <v>85900</v>
      </c>
      <c r="GB555" t="s">
        <v>266</v>
      </c>
      <c r="GC555" t="s">
        <v>225</v>
      </c>
      <c r="GD555">
        <v>0</v>
      </c>
      <c r="GF555">
        <v>0</v>
      </c>
      <c r="GG555">
        <v>25421</v>
      </c>
      <c r="GI555">
        <v>85900</v>
      </c>
      <c r="GJ555">
        <v>0</v>
      </c>
      <c r="GL555">
        <v>0</v>
      </c>
      <c r="GM555">
        <v>102221</v>
      </c>
      <c r="GS555" t="s">
        <v>267</v>
      </c>
      <c r="GT555" s="2">
        <v>44742</v>
      </c>
      <c r="GU555" t="s">
        <v>268</v>
      </c>
      <c r="GW555" t="s">
        <v>270</v>
      </c>
      <c r="GX555" t="s">
        <v>271</v>
      </c>
      <c r="GY555" t="s">
        <v>272</v>
      </c>
      <c r="GZ555" t="s">
        <v>273</v>
      </c>
      <c r="HA555" t="s">
        <v>274</v>
      </c>
      <c r="HB555" t="s">
        <v>535</v>
      </c>
      <c r="HC555" t="s">
        <v>535</v>
      </c>
      <c r="HD555" t="s">
        <v>368</v>
      </c>
      <c r="HE555" t="s">
        <v>230</v>
      </c>
      <c r="HF555" t="s">
        <v>2196</v>
      </c>
      <c r="HG555" t="s">
        <v>277</v>
      </c>
      <c r="HR555" t="s">
        <v>278</v>
      </c>
      <c r="HV555">
        <v>85900</v>
      </c>
      <c r="HW555" t="s">
        <v>279</v>
      </c>
      <c r="HX555" t="s">
        <v>570</v>
      </c>
      <c r="HY555">
        <v>85917.668000000005</v>
      </c>
      <c r="HZ555">
        <v>17.667999999999999</v>
      </c>
      <c r="IA555" t="s">
        <v>279</v>
      </c>
      <c r="IB555" t="s">
        <v>281</v>
      </c>
      <c r="IE555" t="s">
        <v>283</v>
      </c>
      <c r="IF555" t="s">
        <v>283</v>
      </c>
      <c r="IG555" t="s">
        <v>283</v>
      </c>
      <c r="IH555" t="s">
        <v>284</v>
      </c>
      <c r="II555" t="s">
        <v>285</v>
      </c>
      <c r="IJ555" t="s">
        <v>286</v>
      </c>
      <c r="IK555" t="s">
        <v>278</v>
      </c>
      <c r="IL555" t="s">
        <v>346</v>
      </c>
      <c r="IM555" t="s">
        <v>288</v>
      </c>
      <c r="IN555" t="s">
        <v>289</v>
      </c>
      <c r="IP555" t="s">
        <v>290</v>
      </c>
      <c r="IQ555" t="s">
        <v>284</v>
      </c>
      <c r="IS555" t="s">
        <v>291</v>
      </c>
      <c r="IT555" t="s">
        <v>1569</v>
      </c>
      <c r="IU555" t="s">
        <v>1570</v>
      </c>
      <c r="IV555" t="s">
        <v>1569</v>
      </c>
      <c r="IW555" t="s">
        <v>1571</v>
      </c>
      <c r="IY555" t="s">
        <v>281</v>
      </c>
    </row>
    <row r="556" spans="1:259" x14ac:dyDescent="0.3">
      <c r="A556" s="14">
        <f>DAY(AVANZA[[#This Row],[FechaSeguimiento]])</f>
        <v>12</v>
      </c>
      <c r="B556" s="14">
        <f>MONTH(AVANZA[[#This Row],[FechaSeguimiento]])</f>
        <v>5</v>
      </c>
      <c r="C556"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556" t="str">
        <f>LOWER(IFERROR(VLOOKUP(AVANZA[[#This Row],[ID_Peticion]],CANCELADAS[#All],2,0),""))</f>
        <v>qc - cliente desiste / demoras en la instalacion</v>
      </c>
      <c r="E556" t="str">
        <f>LOWER(IFERROR(VLOOKUP(AVANZA[[#This Row],[ID_Peticion]],CANCELADAS[#All],3,0),""))</f>
        <v>tecnico</v>
      </c>
      <c r="F556" t="str">
        <f>LOWER(IF(AVANZA[[#This Row],[CEDULA CLIENTE]]&lt;&gt;""," CC: " &amp; COUNTIFS(AVANZA[CEDULA CLIENTE],AVANZA[[#This Row],[CEDULA CLIENTE]]),"")&amp; IF(AVANZA[[#This Row],[Direccion]]&lt;&gt;""," DIR: " &amp; COUNTIFS(AVANZA[Direccion],AVANZA[[#This Row],[Direccion]]),""))</f>
        <v xml:space="preserve"> dir: 1</v>
      </c>
      <c r="G556" t="str">
        <f>IFERROR(VLOOKUP(AVANZA[[#This Row],[Cedula_Vendedor_Atis]],PLANTA[[#All],[CEDULA]:[LINEA]],3,0),"No Cruza")</f>
        <v>Marisol Avella</v>
      </c>
      <c r="H556" t="str">
        <f>IFERROR(VLOOKUP(AVANZA[[#This Row],[Cedula_Vendedor_Atis]],PLANTA[[#All],[CEDULA]:[LINEA]],4,0),"No Cruza")</f>
        <v>Fija</v>
      </c>
      <c r="I556" t="str">
        <f>LOWER(IF(AVANZA[[#This Row],[ATRIBUIBLE]]="",AVANZA[[#This Row],[Variable]],AVANZA[[#This Row],[ATRIBUIBLE]]))</f>
        <v>tecnico</v>
      </c>
      <c r="J556" s="14">
        <f>IF(AVANZA[[#This Row],[Variable]]=AVANZA[[#Headers],[TERMINADA]],1,0)</f>
        <v>0</v>
      </c>
      <c r="K556" s="14">
        <f>IF(AVANZA[[#This Row],[Variable]]=AVANZA[[#Headers],[ANULADA]],1,0)</f>
        <v>1</v>
      </c>
      <c r="L556" s="14">
        <f>IF(AVANZA[[#This Row],[Variable]]=AVANZA[[#Headers],[PENDIENTE]],1,0)</f>
        <v>0</v>
      </c>
      <c r="M556" s="14">
        <f>IF(AVANZA[[#This Row],[ESTADO AGENDA]]="AGENDADA",1,0)</f>
        <v>0</v>
      </c>
      <c r="N556" s="14">
        <f>IF(AVANZA[[#This Row],[ESTADO AGENDA]]="PENDIENTE DE AGENDAR",1,0)</f>
        <v>0</v>
      </c>
      <c r="O556" s="14">
        <f>IF(AVANZA[[#This Row],[ESTADO AGENDA]]="SUSPENDIDA",1,0)</f>
        <v>0</v>
      </c>
      <c r="P556" t="str" cm="1">
        <f t="array" ref="P556">_xlfn.XLOOKUP(AVANZA[[#This Row],[Num_Agrupacion_Pet_Atis]],Tabla1[[#All],[Numero_de_actuacion]],Tabla1[[#All],[Estado_de_la_orden]],"",0)</f>
        <v/>
      </c>
      <c r="Q556" s="2" t="str" cm="1">
        <f t="array" ref="Q556">_xlfn.XLOOKUP(AVANZA[[#This Row],[Num_Agrupacion_Pet_Atis]],Tabla1[[#All],[Numero_de_actuacion]],Tabla1[[#All],[Fecha_de_la_cita]],"",0)</f>
        <v/>
      </c>
      <c r="R556" t="str" cm="1">
        <f t="array" ref="R556">_xlfn.XLOOKUP(AVANZA[[#This Row],[Num_Agrupacion_Pet_Atis]],Tabla1[[#All],[Numero_de_actuacion]],Tabla1[[#All],[Franja_horaria_de_la_cita]],"",0)</f>
        <v/>
      </c>
      <c r="S556" s="14" t="str">
        <f>IFERROR(DAY(AVANZA[[#This Row],[FECHA AGENDA]]),"")</f>
        <v/>
      </c>
      <c r="T556" s="14" t="str">
        <f>IFERROR(MONTH(AVANZA[[#This Row],[FECHA AGENDA]]),"")</f>
        <v/>
      </c>
      <c r="U556" t="str" cm="1">
        <f t="array" ref="U556">_xlfn.XLOOKUP(AVANZA[[#This Row],[Num_Agrupacion_Pet_Atis]],Tabla1[[#All],[Numero_de_actuacion]],Tabla1[[#All],[Motivo_de_suspension]],"",0)</f>
        <v/>
      </c>
      <c r="V556" s="2" t="str" cm="1">
        <f t="array" ref="V556">_xlfn.XLOOKUP(AVANZA[[#This Row],[Num_Agrupacion_Pet_Atis]],Tabla1[[#All],[Numero_de_actuacion]],Tabla1[[#All],[No_identificacion_cliente]],"",0)</f>
        <v/>
      </c>
      <c r="W556" s="2" t="str" cm="1">
        <f t="array" ref="W556">_xlfn.XLOOKUP(AVANZA[[#This Row],[Num_Agrupacion_Pet_Atis]],Tabla1[[#All],[Numero_de_actuacion]],Tabla1[[#All],[Movil_de_contacto]],"",0)</f>
        <v/>
      </c>
      <c r="X556" s="14">
        <f>IF(OR(AVANZA[[#This Row],[ESTADO LEG]]="Legalizada grabacion",AVANZA[[#This Row],[ESTADO LEG]]="Legalizada aut"),1,0)</f>
        <v>0</v>
      </c>
      <c r="Y556" s="14">
        <f>IF(OR(AVANZA[[#This Row],[ESTADO LEG]]="pdte legalizar",AVANZA[[#This Row],[ESTADO LEG]]="No cruza"),1,0)</f>
        <v>0</v>
      </c>
      <c r="Z556" t="str" cm="1">
        <f t="array" ref="Z556">IF(AVANZA[[#This Row],[Variable]]="Terminada",LOWER(_xlfn.XLOOKUP(AVANZA[[#This Row],[ID_Peticion]],Tabla6[[#All],[NUM_PETICION]],Tabla6[[#All],[ESTADO_LEG]],"NO CRUZA",0)),AVANZA[[#This Row],[Variable]])</f>
        <v>ANULADA</v>
      </c>
      <c r="AA556" t="str" cm="1">
        <f t="array" ref="AA556">_xlfn.XLOOKUP(AVANZA[[#This Row],[ID_Peticion]],Tabla6[[#All],[NUM_PETICION]],Tabla6[[#All],[DIF_DIAS]],"",0)</f>
        <v/>
      </c>
      <c r="AB556" s="2" t="str" cm="1">
        <f t="array" ref="AB556">IFERROR(_xlfn.XLOOKUP(AVANZA[[#This Row],[ID_Peticion]],Tabla6[[#All],[NUM_PETICION]],Tabla6[[#All],[FEC_LEGAL]],"",0),"")</f>
        <v/>
      </c>
      <c r="AC556" s="14">
        <f ca="1">IF(AVANZA[[#This Row],[FECHA LEG]]&lt;&gt;0,IFERROR(AVANZA[[#This Row],[FECHA LEG]]-AVANZA[[#This Row],[FechaIniEstadoSubPetAtis]],0),TODAY()-AVANZA[[#This Row],[FechaIniEstadoSubPetAtis]])</f>
        <v>0</v>
      </c>
      <c r="AD556" s="35">
        <f ca="1">IF(AVANZA[[#This Row],[FINAL Vs LG]]&lt;&gt;0,IF(AVANZA[[#This Row],[FINAL Vs LG]]&lt;7.1,"100%",IF(AND(AVANZA[[#This Row],[FINAL Vs LG]]&gt;7.1,AVANZA[[#This Row],[FINAL Vs LG]]&lt;11.1),"50%","0%")),0)</f>
        <v>0</v>
      </c>
      <c r="AE556" s="14">
        <f ca="1">VLOOKUP(DAY(TODAY()),BACK!F:G,2,0)</f>
        <v>14</v>
      </c>
      <c r="AF556" s="14">
        <f>BACK!$I$2</f>
        <v>24</v>
      </c>
      <c r="AG556" s="14">
        <f>IF(AVANZA[[#This Row],[Oferta_empaquetada_comisiones]]="SI",1,0)</f>
        <v>0</v>
      </c>
      <c r="AH556" s="36">
        <f>IF(AVANZA[[#This Row],[Variable]]="TERMINADA",IFERROR(VLOOKUP(AVANZA[[#This Row],[SUPERVISOR]],Tabla2[#All],4,0),0),)</f>
        <v>0</v>
      </c>
      <c r="AI556" s="14">
        <f>IF(AVANZA[[#This Row],[Producto]]="BA",1,0)</f>
        <v>1</v>
      </c>
      <c r="AJ556" s="14">
        <f>IF(AVANZA[[#This Row],[Producto]]="DUO",1,0)</f>
        <v>0</v>
      </c>
      <c r="AK556" s="14">
        <f>IF(AVANZA[[#This Row],[Producto]]="TRIO",1,0)</f>
        <v>0</v>
      </c>
      <c r="AL556" t="s">
        <v>540</v>
      </c>
      <c r="AM556">
        <v>-1</v>
      </c>
      <c r="AN556">
        <v>-1</v>
      </c>
      <c r="AO556" t="s">
        <v>2197</v>
      </c>
      <c r="AP556" s="1">
        <v>46141.395682870374</v>
      </c>
      <c r="AQ556">
        <v>-1</v>
      </c>
      <c r="AR556" t="s">
        <v>2198</v>
      </c>
      <c r="AS556">
        <v>-1</v>
      </c>
      <c r="AT556">
        <v>-1</v>
      </c>
      <c r="AU556">
        <v>-1</v>
      </c>
      <c r="AV556">
        <v>-1</v>
      </c>
      <c r="AW556">
        <v>-1</v>
      </c>
      <c r="AX556" t="s">
        <v>224</v>
      </c>
      <c r="AY556">
        <v>-1</v>
      </c>
      <c r="AZ556">
        <v>2026</v>
      </c>
      <c r="BA556">
        <v>5</v>
      </c>
      <c r="BB556">
        <v>12</v>
      </c>
      <c r="BC556">
        <v>-1</v>
      </c>
      <c r="BD556" t="s">
        <v>225</v>
      </c>
      <c r="BE556">
        <v>-1</v>
      </c>
      <c r="BF556">
        <v>20001619824613</v>
      </c>
      <c r="BG556" t="s">
        <v>226</v>
      </c>
      <c r="BH556" t="s">
        <v>227</v>
      </c>
      <c r="BI556" t="s">
        <v>2199</v>
      </c>
      <c r="BJ556">
        <v>-1</v>
      </c>
      <c r="BK556">
        <v>-1</v>
      </c>
      <c r="BL556">
        <v>-1</v>
      </c>
      <c r="BM556" t="s">
        <v>573</v>
      </c>
      <c r="BN556" t="s">
        <v>230</v>
      </c>
      <c r="BO556" t="s">
        <v>2200</v>
      </c>
      <c r="BP556" t="s">
        <v>380</v>
      </c>
      <c r="BQ556">
        <v>2026</v>
      </c>
      <c r="BR556">
        <v>4</v>
      </c>
      <c r="BS556">
        <v>29</v>
      </c>
      <c r="BT556" s="1">
        <v>46154.392592592594</v>
      </c>
      <c r="BU556" t="s">
        <v>575</v>
      </c>
      <c r="BV556" s="2">
        <v>46154</v>
      </c>
      <c r="BW556" t="s">
        <v>576</v>
      </c>
      <c r="BX556" s="2">
        <v>46141</v>
      </c>
      <c r="BY556" s="2">
        <v>46154</v>
      </c>
      <c r="BZ556" t="s">
        <v>235</v>
      </c>
      <c r="CA556" t="s">
        <v>485</v>
      </c>
      <c r="CB556" t="s">
        <v>486</v>
      </c>
      <c r="CC556" t="s">
        <v>2201</v>
      </c>
      <c r="CD556" t="s">
        <v>2202</v>
      </c>
      <c r="CE556">
        <v>-1</v>
      </c>
      <c r="CF556" t="s">
        <v>489</v>
      </c>
      <c r="CG556" t="s">
        <v>490</v>
      </c>
      <c r="CH556" t="s">
        <v>491</v>
      </c>
      <c r="CI556">
        <v>1073250775</v>
      </c>
      <c r="CJ556" t="s">
        <v>552</v>
      </c>
      <c r="CK556" t="s">
        <v>245</v>
      </c>
      <c r="CL556" t="s">
        <v>246</v>
      </c>
      <c r="CM556" t="s">
        <v>247</v>
      </c>
      <c r="CN556" t="s">
        <v>359</v>
      </c>
      <c r="CT556" t="s">
        <v>304</v>
      </c>
      <c r="CU556" t="s">
        <v>225</v>
      </c>
      <c r="CW556" t="s">
        <v>226</v>
      </c>
      <c r="CX556" t="s">
        <v>227</v>
      </c>
      <c r="CY556" t="s">
        <v>954</v>
      </c>
      <c r="DA556" t="s">
        <v>250</v>
      </c>
      <c r="DB556">
        <v>-1</v>
      </c>
      <c r="DF556" t="s">
        <v>955</v>
      </c>
      <c r="DJ556" t="s">
        <v>252</v>
      </c>
      <c r="DK556" t="s">
        <v>253</v>
      </c>
      <c r="DL556" t="s">
        <v>253</v>
      </c>
      <c r="DN556" t="s">
        <v>255</v>
      </c>
      <c r="DR556" t="s">
        <v>553</v>
      </c>
      <c r="DS556" t="s">
        <v>552</v>
      </c>
      <c r="DT556" t="s">
        <v>551</v>
      </c>
      <c r="DV556">
        <v>1</v>
      </c>
      <c r="DW556" t="s">
        <v>257</v>
      </c>
      <c r="ED556" s="2">
        <v>46154</v>
      </c>
      <c r="EF556">
        <v>5</v>
      </c>
      <c r="EP556" t="s">
        <v>258</v>
      </c>
      <c r="FA556" t="s">
        <v>245</v>
      </c>
      <c r="FB556" t="s">
        <v>493</v>
      </c>
      <c r="FD556" t="s">
        <v>493</v>
      </c>
      <c r="FE556" t="s">
        <v>494</v>
      </c>
      <c r="FF556" t="s">
        <v>495</v>
      </c>
      <c r="FK556" t="s">
        <v>263</v>
      </c>
      <c r="FN556" t="s">
        <v>359</v>
      </c>
      <c r="FO556" t="s">
        <v>366</v>
      </c>
      <c r="FR556">
        <v>0</v>
      </c>
      <c r="GB556" t="s">
        <v>266</v>
      </c>
      <c r="GM556">
        <v>0</v>
      </c>
      <c r="GS556" t="s">
        <v>267</v>
      </c>
      <c r="GT556" s="2"/>
      <c r="GU556" t="s">
        <v>268</v>
      </c>
      <c r="GV556" t="s">
        <v>269</v>
      </c>
      <c r="GW556" t="s">
        <v>270</v>
      </c>
      <c r="GX556" t="s">
        <v>271</v>
      </c>
      <c r="GY556" t="s">
        <v>271</v>
      </c>
      <c r="GZ556" t="s">
        <v>273</v>
      </c>
      <c r="HE556" t="s">
        <v>230</v>
      </c>
      <c r="HF556" t="s">
        <v>2203</v>
      </c>
      <c r="HR556" t="s">
        <v>278</v>
      </c>
      <c r="HV556">
        <v>85900</v>
      </c>
      <c r="HW556" t="s">
        <v>279</v>
      </c>
      <c r="HY556">
        <v>0</v>
      </c>
      <c r="HZ556">
        <v>0</v>
      </c>
      <c r="IA556" t="s">
        <v>279</v>
      </c>
      <c r="IB556" t="s">
        <v>281</v>
      </c>
      <c r="IC556" t="s">
        <v>2204</v>
      </c>
      <c r="IE556" t="s">
        <v>283</v>
      </c>
      <c r="IF556" t="s">
        <v>283</v>
      </c>
      <c r="IG556" t="s">
        <v>283</v>
      </c>
      <c r="IH556" t="s">
        <v>284</v>
      </c>
      <c r="II556" t="s">
        <v>285</v>
      </c>
      <c r="IJ556" t="s">
        <v>286</v>
      </c>
      <c r="IK556" t="s">
        <v>278</v>
      </c>
      <c r="IL556" t="s">
        <v>371</v>
      </c>
      <c r="IM556" t="s">
        <v>288</v>
      </c>
      <c r="IN556" t="s">
        <v>958</v>
      </c>
      <c r="IP556" t="s">
        <v>959</v>
      </c>
      <c r="IQ556" t="s">
        <v>284</v>
      </c>
      <c r="IS556" t="s">
        <v>291</v>
      </c>
      <c r="IT556" t="s">
        <v>398</v>
      </c>
      <c r="IU556" t="s">
        <v>2205</v>
      </c>
      <c r="IW556" t="s">
        <v>2206</v>
      </c>
      <c r="IY556" t="s">
        <v>281</v>
      </c>
    </row>
    <row r="557" spans="1:259" x14ac:dyDescent="0.3">
      <c r="A557" s="14">
        <f>DAY(AVANZA[[#This Row],[FechaSeguimiento]])</f>
        <v>13</v>
      </c>
      <c r="B557" s="14">
        <f>MONTH(AVANZA[[#This Row],[FechaSeguimiento]])</f>
        <v>5</v>
      </c>
      <c r="C557"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557" t="str">
        <f>LOWER(IFERROR(VLOOKUP(AVANZA[[#This Row],[ID_Peticion]],CANCELADAS[#All],2,0),""))</f>
        <v/>
      </c>
      <c r="E557" t="str">
        <f>LOWER(IFERROR(VLOOKUP(AVANZA[[#This Row],[ID_Peticion]],CANCELADAS[#All],3,0),""))</f>
        <v/>
      </c>
      <c r="F557" t="str">
        <f>LOWER(IF(AVANZA[[#This Row],[CEDULA CLIENTE]]&lt;&gt;""," CC: " &amp; COUNTIFS(AVANZA[CEDULA CLIENTE],AVANZA[[#This Row],[CEDULA CLIENTE]]),"")&amp; IF(AVANZA[[#This Row],[Direccion]]&lt;&gt;""," DIR: " &amp; COUNTIFS(AVANZA[Direccion],AVANZA[[#This Row],[Direccion]]),""))</f>
        <v xml:space="preserve"> cc: 1 dir: 1</v>
      </c>
      <c r="G557" t="str">
        <f>IFERROR(VLOOKUP(AVANZA[[#This Row],[Cedula_Vendedor_Atis]],PLANTA[[#All],[CEDULA]:[LINEA]],3,0),"No Cruza")</f>
        <v>Marisol Avella</v>
      </c>
      <c r="H557" t="str">
        <f>IFERROR(VLOOKUP(AVANZA[[#This Row],[Cedula_Vendedor_Atis]],PLANTA[[#All],[CEDULA]:[LINEA]],4,0),"No Cruza")</f>
        <v>Fija</v>
      </c>
      <c r="I557" t="str">
        <f>LOWER(IF(AVANZA[[#This Row],[ATRIBUIBLE]]="",AVANZA[[#This Row],[Variable]],AVANZA[[#This Row],[ATRIBUIBLE]]))</f>
        <v>pendiente</v>
      </c>
      <c r="J557" s="14">
        <f>IF(AVANZA[[#This Row],[Variable]]=AVANZA[[#Headers],[TERMINADA]],1,0)</f>
        <v>0</v>
      </c>
      <c r="K557" s="14">
        <f>IF(AVANZA[[#This Row],[Variable]]=AVANZA[[#Headers],[ANULADA]],1,0)</f>
        <v>0</v>
      </c>
      <c r="L557" s="14">
        <f>IF(AVANZA[[#This Row],[Variable]]=AVANZA[[#Headers],[PENDIENTE]],1,0)</f>
        <v>1</v>
      </c>
      <c r="M557" s="14">
        <f>IF(AVANZA[[#This Row],[ESTADO AGENDA]]="AGENDADA",1,0)</f>
        <v>0</v>
      </c>
      <c r="N557" s="14">
        <f>IF(AVANZA[[#This Row],[ESTADO AGENDA]]="PENDIENTE DE AGENDAR",1,0)</f>
        <v>0</v>
      </c>
      <c r="O557" s="14">
        <f>IF(AVANZA[[#This Row],[ESTADO AGENDA]]="SUSPENDIDA",1,0)</f>
        <v>1</v>
      </c>
      <c r="P557" t="str" cm="1">
        <f t="array" ref="P557">_xlfn.XLOOKUP(AVANZA[[#This Row],[Num_Agrupacion_Pet_Atis]],Tabla1[[#All],[Numero_de_actuacion]],Tabla1[[#All],[Estado_de_la_orden]],"",0)</f>
        <v>Suspendida</v>
      </c>
      <c r="Q557" s="2" cm="1">
        <f t="array" ref="Q557">_xlfn.XLOOKUP(AVANZA[[#This Row],[Num_Agrupacion_Pet_Atis]],Tabla1[[#All],[Numero_de_actuacion]],Tabla1[[#All],[Fecha_de_la_cita]],"",0)</f>
        <v>0</v>
      </c>
      <c r="R557" cm="1">
        <f t="array" ref="R557">_xlfn.XLOOKUP(AVANZA[[#This Row],[Num_Agrupacion_Pet_Atis]],Tabla1[[#All],[Numero_de_actuacion]],Tabla1[[#All],[Franja_horaria_de_la_cita]],"",0)</f>
        <v>0</v>
      </c>
      <c r="S557" s="14">
        <f>IFERROR(DAY(AVANZA[[#This Row],[FECHA AGENDA]]),"")</f>
        <v>0</v>
      </c>
      <c r="T557" s="14">
        <f>IFERROR(MONTH(AVANZA[[#This Row],[FECHA AGENDA]]),"")</f>
        <v>1</v>
      </c>
      <c r="U557" t="str" cm="1">
        <f t="array" ref="U557">_xlfn.XLOOKUP(AVANZA[[#This Row],[Num_Agrupacion_Pet_Atis]],Tabla1[[#All],[Numero_de_actuacion]],Tabla1[[#All],[Motivo_de_suspension]],"",0)</f>
        <v>QC - CLIENTE DESISTE DEL SERVICIO / ELIGE LA COMPETENCIA</v>
      </c>
      <c r="V557" s="2" t="str" cm="1">
        <f t="array" ref="V557">_xlfn.XLOOKUP(AVANZA[[#This Row],[Num_Agrupacion_Pet_Atis]],Tabla1[[#All],[Numero_de_actuacion]],Tabla1[[#All],[No_identificacion_cliente]],"",0)</f>
        <v>28132153</v>
      </c>
      <c r="W557" s="2" t="str" cm="1">
        <f t="array" ref="W557">_xlfn.XLOOKUP(AVANZA[[#This Row],[Num_Agrupacion_Pet_Atis]],Tabla1[[#All],[Numero_de_actuacion]],Tabla1[[#All],[Movil_de_contacto]],"",0)</f>
        <v>3158233431</v>
      </c>
      <c r="X557" s="14">
        <f>IF(OR(AVANZA[[#This Row],[ESTADO LEG]]="Legalizada grabacion",AVANZA[[#This Row],[ESTADO LEG]]="Legalizada aut"),1,0)</f>
        <v>0</v>
      </c>
      <c r="Y557" s="14">
        <f>IF(OR(AVANZA[[#This Row],[ESTADO LEG]]="pdte legalizar",AVANZA[[#This Row],[ESTADO LEG]]="No cruza"),1,0)</f>
        <v>0</v>
      </c>
      <c r="Z557" t="str" cm="1">
        <f t="array" ref="Z557">IF(AVANZA[[#This Row],[Variable]]="Terminada",LOWER(_xlfn.XLOOKUP(AVANZA[[#This Row],[ID_Peticion]],Tabla6[[#All],[NUM_PETICION]],Tabla6[[#All],[ESTADO_LEG]],"NO CRUZA",0)),AVANZA[[#This Row],[Variable]])</f>
        <v>PENDIENTE</v>
      </c>
      <c r="AA557" t="str" cm="1">
        <f t="array" ref="AA557">_xlfn.XLOOKUP(AVANZA[[#This Row],[ID_Peticion]],Tabla6[[#All],[NUM_PETICION]],Tabla6[[#All],[DIF_DIAS]],"",0)</f>
        <v/>
      </c>
      <c r="AB557" s="2" t="str" cm="1">
        <f t="array" ref="AB557">IFERROR(_xlfn.XLOOKUP(AVANZA[[#This Row],[ID_Peticion]],Tabla6[[#All],[NUM_PETICION]],Tabla6[[#All],[FEC_LEGAL]],"",0),"")</f>
        <v/>
      </c>
      <c r="AC557" s="14">
        <f ca="1">IF(AVANZA[[#This Row],[FECHA LEG]]&lt;&gt;0,IFERROR(AVANZA[[#This Row],[FECHA LEG]]-AVANZA[[#This Row],[FechaIniEstadoSubPetAtis]],0),TODAY()-AVANZA[[#This Row],[FechaIniEstadoSubPetAtis]])</f>
        <v>0</v>
      </c>
      <c r="AD557" s="35">
        <f ca="1">IF(AVANZA[[#This Row],[FINAL Vs LG]]&lt;&gt;0,IF(AVANZA[[#This Row],[FINAL Vs LG]]&lt;7.1,"100%",IF(AND(AVANZA[[#This Row],[FINAL Vs LG]]&gt;7.1,AVANZA[[#This Row],[FINAL Vs LG]]&lt;11.1),"50%","0%")),0)</f>
        <v>0</v>
      </c>
      <c r="AE557" s="14">
        <f ca="1">VLOOKUP(DAY(TODAY()),BACK!F:G,2,0)</f>
        <v>14</v>
      </c>
      <c r="AF557" s="14">
        <f>BACK!$I$2</f>
        <v>24</v>
      </c>
      <c r="AG557" s="14">
        <f>IF(AVANZA[[#This Row],[Oferta_empaquetada_comisiones]]="SI",1,0)</f>
        <v>0</v>
      </c>
      <c r="AH557" s="36">
        <f>IF(AVANZA[[#This Row],[Variable]]="TERMINADA",IFERROR(VLOOKUP(AVANZA[[#This Row],[SUPERVISOR]],Tabla2[#All],4,0),0),)</f>
        <v>0</v>
      </c>
      <c r="AI557" s="14">
        <f>IF(AVANZA[[#This Row],[Producto]]="BA",1,0)</f>
        <v>1</v>
      </c>
      <c r="AJ557" s="14">
        <f>IF(AVANZA[[#This Row],[Producto]]="DUO",1,0)</f>
        <v>0</v>
      </c>
      <c r="AK557" s="14">
        <f>IF(AVANZA[[#This Row],[Producto]]="TRIO",1,0)</f>
        <v>0</v>
      </c>
      <c r="AL557" t="s">
        <v>1060</v>
      </c>
      <c r="AM557">
        <v>-1</v>
      </c>
      <c r="AN557">
        <v>-1</v>
      </c>
      <c r="AO557" t="s">
        <v>17173</v>
      </c>
      <c r="AP557" s="1">
        <v>46153.637974537036</v>
      </c>
      <c r="AQ557">
        <v>-1</v>
      </c>
      <c r="AR557" t="s">
        <v>17174</v>
      </c>
      <c r="AS557">
        <v>-1</v>
      </c>
      <c r="AT557">
        <v>-1</v>
      </c>
      <c r="AU557">
        <v>-1</v>
      </c>
      <c r="AV557">
        <v>-1</v>
      </c>
      <c r="AW557">
        <v>-1</v>
      </c>
      <c r="AX557" t="s">
        <v>224</v>
      </c>
      <c r="AY557">
        <v>-1</v>
      </c>
      <c r="AZ557">
        <v>2026</v>
      </c>
      <c r="BA557">
        <v>5</v>
      </c>
      <c r="BB557">
        <v>13</v>
      </c>
      <c r="BC557">
        <v>-1</v>
      </c>
      <c r="BD557" t="s">
        <v>225</v>
      </c>
      <c r="BE557">
        <v>-1</v>
      </c>
      <c r="BF557">
        <v>20001626089273</v>
      </c>
      <c r="BG557" t="s">
        <v>226</v>
      </c>
      <c r="BH557" t="s">
        <v>227</v>
      </c>
      <c r="BI557" t="s">
        <v>3137</v>
      </c>
      <c r="BJ557">
        <v>-1</v>
      </c>
      <c r="BK557">
        <v>-1</v>
      </c>
      <c r="BL557">
        <v>-1</v>
      </c>
      <c r="BM557" t="s">
        <v>2213</v>
      </c>
      <c r="BN557" t="s">
        <v>230</v>
      </c>
      <c r="BO557" t="s">
        <v>17175</v>
      </c>
      <c r="BP557" t="s">
        <v>232</v>
      </c>
      <c r="BQ557">
        <v>2026</v>
      </c>
      <c r="BR557">
        <v>5</v>
      </c>
      <c r="BS557">
        <v>11</v>
      </c>
      <c r="BT557" s="1">
        <v>46153.637997685182</v>
      </c>
      <c r="BU557" t="s">
        <v>2215</v>
      </c>
      <c r="BV557" s="2">
        <v>46153</v>
      </c>
      <c r="BW557" t="s">
        <v>2215</v>
      </c>
      <c r="BX557" s="2">
        <v>46154</v>
      </c>
      <c r="BY557" s="2">
        <v>46154</v>
      </c>
      <c r="BZ557" t="s">
        <v>2216</v>
      </c>
      <c r="CA557" t="s">
        <v>1708</v>
      </c>
      <c r="CB557" t="s">
        <v>546</v>
      </c>
      <c r="CC557" t="s">
        <v>17176</v>
      </c>
      <c r="CD557" t="s">
        <v>3136</v>
      </c>
      <c r="CE557">
        <v>-1</v>
      </c>
      <c r="CF557" t="s">
        <v>1711</v>
      </c>
      <c r="CG557" t="s">
        <v>550</v>
      </c>
      <c r="CH557" t="s">
        <v>242</v>
      </c>
      <c r="CI557">
        <v>1031182302</v>
      </c>
      <c r="CJ557" t="s">
        <v>1068</v>
      </c>
      <c r="CK557" t="s">
        <v>245</v>
      </c>
      <c r="CL557" t="s">
        <v>409</v>
      </c>
      <c r="CM557" t="s">
        <v>247</v>
      </c>
      <c r="CN557" t="s">
        <v>410</v>
      </c>
      <c r="CT557" t="s">
        <v>249</v>
      </c>
      <c r="CU557" t="s">
        <v>225</v>
      </c>
      <c r="CW557" t="s">
        <v>226</v>
      </c>
      <c r="CX557" t="s">
        <v>227</v>
      </c>
      <c r="DA557" t="s">
        <v>250</v>
      </c>
      <c r="DB557">
        <v>-1</v>
      </c>
      <c r="DF557" t="s">
        <v>2213</v>
      </c>
      <c r="DJ557" t="s">
        <v>252</v>
      </c>
      <c r="DK557" t="s">
        <v>253</v>
      </c>
      <c r="DL557" t="s">
        <v>253</v>
      </c>
      <c r="DN557" t="s">
        <v>255</v>
      </c>
      <c r="DR557" t="s">
        <v>1069</v>
      </c>
      <c r="DS557" t="s">
        <v>1068</v>
      </c>
      <c r="DT557" t="s">
        <v>1067</v>
      </c>
      <c r="DV557">
        <v>1</v>
      </c>
      <c r="DW557" t="s">
        <v>554</v>
      </c>
      <c r="ED557" s="2">
        <v>46155</v>
      </c>
      <c r="EF557">
        <v>1</v>
      </c>
      <c r="EP557" t="s">
        <v>258</v>
      </c>
      <c r="ES557" t="s">
        <v>1712</v>
      </c>
      <c r="FA557" t="s">
        <v>245</v>
      </c>
      <c r="FB557" t="s">
        <v>556</v>
      </c>
      <c r="FD557" t="s">
        <v>556</v>
      </c>
      <c r="FE557" t="s">
        <v>1713</v>
      </c>
      <c r="FF557" t="s">
        <v>1713</v>
      </c>
      <c r="FK557" t="s">
        <v>263</v>
      </c>
      <c r="FL557" t="s">
        <v>17177</v>
      </c>
      <c r="FN557" t="s">
        <v>410</v>
      </c>
      <c r="FO557" t="s">
        <v>414</v>
      </c>
      <c r="FR557">
        <v>0</v>
      </c>
      <c r="GB557" t="s">
        <v>266</v>
      </c>
      <c r="GM557">
        <v>0</v>
      </c>
      <c r="GS557" t="s">
        <v>267</v>
      </c>
      <c r="GT557" s="2">
        <v>42997</v>
      </c>
      <c r="GU557" t="s">
        <v>268</v>
      </c>
      <c r="GV557" t="s">
        <v>269</v>
      </c>
      <c r="GW557" t="s">
        <v>270</v>
      </c>
      <c r="GX557" t="s">
        <v>272</v>
      </c>
      <c r="GY557" t="s">
        <v>272</v>
      </c>
      <c r="GZ557" t="s">
        <v>344</v>
      </c>
      <c r="HA557" t="s">
        <v>497</v>
      </c>
      <c r="HB557" t="s">
        <v>559</v>
      </c>
      <c r="HC557" t="s">
        <v>1708</v>
      </c>
      <c r="HD557" t="s">
        <v>554</v>
      </c>
      <c r="HE557" t="s">
        <v>230</v>
      </c>
      <c r="HF557" t="s">
        <v>14358</v>
      </c>
      <c r="HR557" t="s">
        <v>278</v>
      </c>
      <c r="HV557">
        <v>85900</v>
      </c>
      <c r="HW557" t="s">
        <v>279</v>
      </c>
      <c r="HY557">
        <v>0</v>
      </c>
      <c r="HZ557">
        <v>0</v>
      </c>
      <c r="IA557" t="s">
        <v>279</v>
      </c>
      <c r="IB557" t="s">
        <v>281</v>
      </c>
      <c r="IE557" t="s">
        <v>283</v>
      </c>
      <c r="IF557" t="s">
        <v>283</v>
      </c>
      <c r="IG557" t="s">
        <v>283</v>
      </c>
      <c r="IH557" t="s">
        <v>284</v>
      </c>
      <c r="II557" t="s">
        <v>285</v>
      </c>
      <c r="IJ557" t="s">
        <v>286</v>
      </c>
      <c r="IK557" t="s">
        <v>278</v>
      </c>
      <c r="IL557" t="s">
        <v>346</v>
      </c>
      <c r="IM557" t="s">
        <v>288</v>
      </c>
      <c r="IN557" t="s">
        <v>2219</v>
      </c>
      <c r="IP557" t="s">
        <v>290</v>
      </c>
      <c r="IQ557" t="s">
        <v>284</v>
      </c>
      <c r="IS557" t="s">
        <v>291</v>
      </c>
      <c r="IY557" t="s">
        <v>281</v>
      </c>
    </row>
    <row r="558" spans="1:259" x14ac:dyDescent="0.3">
      <c r="A558" s="14">
        <f>DAY(AVANZA[[#This Row],[FechaSeguimiento]])</f>
        <v>13</v>
      </c>
      <c r="B558" s="14">
        <f>MONTH(AVANZA[[#This Row],[FechaSeguimiento]])</f>
        <v>5</v>
      </c>
      <c r="C558"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558" t="str">
        <f>LOWER(IFERROR(VLOOKUP(AVANZA[[#This Row],[ID_Peticion]],CANCELADAS[#All],2,0),""))</f>
        <v/>
      </c>
      <c r="E558" t="str">
        <f>LOWER(IFERROR(VLOOKUP(AVANZA[[#This Row],[ID_Peticion]],CANCELADAS[#All],3,0),""))</f>
        <v/>
      </c>
      <c r="F558" t="str">
        <f>LOWER(IF(AVANZA[[#This Row],[CEDULA CLIENTE]]&lt;&gt;""," CC: " &amp; COUNTIFS(AVANZA[CEDULA CLIENTE],AVANZA[[#This Row],[CEDULA CLIENTE]]),"")&amp; IF(AVANZA[[#This Row],[Direccion]]&lt;&gt;""," DIR: " &amp; COUNTIFS(AVANZA[Direccion],AVANZA[[#This Row],[Direccion]]),""))</f>
        <v xml:space="preserve"> cc: 1 dir: 1</v>
      </c>
      <c r="G558" t="str">
        <f>IFERROR(VLOOKUP(AVANZA[[#This Row],[Cedula_Vendedor_Atis]],PLANTA[[#All],[CEDULA]:[LINEA]],3,0),"No Cruza")</f>
        <v>Marisol Avella</v>
      </c>
      <c r="H558" t="str">
        <f>IFERROR(VLOOKUP(AVANZA[[#This Row],[Cedula_Vendedor_Atis]],PLANTA[[#All],[CEDULA]:[LINEA]],4,0),"No Cruza")</f>
        <v>Fija</v>
      </c>
      <c r="I558" t="str">
        <f>LOWER(IF(AVANZA[[#This Row],[ATRIBUIBLE]]="",AVANZA[[#This Row],[Variable]],AVANZA[[#This Row],[ATRIBUIBLE]]))</f>
        <v>pendiente</v>
      </c>
      <c r="J558" s="14">
        <f>IF(AVANZA[[#This Row],[Variable]]=AVANZA[[#Headers],[TERMINADA]],1,0)</f>
        <v>0</v>
      </c>
      <c r="K558" s="14">
        <f>IF(AVANZA[[#This Row],[Variable]]=AVANZA[[#Headers],[ANULADA]],1,0)</f>
        <v>0</v>
      </c>
      <c r="L558" s="14">
        <f>IF(AVANZA[[#This Row],[Variable]]=AVANZA[[#Headers],[PENDIENTE]],1,0)</f>
        <v>1</v>
      </c>
      <c r="M558" s="14">
        <f>IF(AVANZA[[#This Row],[ESTADO AGENDA]]="AGENDADA",1,0)</f>
        <v>1</v>
      </c>
      <c r="N558" s="14">
        <f>IF(AVANZA[[#This Row],[ESTADO AGENDA]]="PENDIENTE DE AGENDAR",1,0)</f>
        <v>0</v>
      </c>
      <c r="O558" s="14">
        <f>IF(AVANZA[[#This Row],[ESTADO AGENDA]]="SUSPENDIDA",1,0)</f>
        <v>0</v>
      </c>
      <c r="P558" t="str" cm="1">
        <f t="array" ref="P558">_xlfn.XLOOKUP(AVANZA[[#This Row],[Num_Agrupacion_Pet_Atis]],Tabla1[[#All],[Numero_de_actuacion]],Tabla1[[#All],[Estado_de_la_orden]],"",0)</f>
        <v>Agendada</v>
      </c>
      <c r="Q558" s="2" cm="1">
        <f t="array" ref="Q558">_xlfn.XLOOKUP(AVANZA[[#This Row],[Num_Agrupacion_Pet_Atis]],Tabla1[[#All],[Numero_de_actuacion]],Tabla1[[#All],[Fecha_de_la_cita]],"",0)</f>
        <v>46157.5</v>
      </c>
      <c r="R558" t="str" cm="1">
        <f t="array" ref="R558">_xlfn.XLOOKUP(AVANZA[[#This Row],[Num_Agrupacion_Pet_Atis]],Tabla1[[#All],[Numero_de_actuacion]],Tabla1[[#All],[Franja_horaria_de_la_cita]],"",0)</f>
        <v>PM</v>
      </c>
      <c r="S558" s="14">
        <f>IFERROR(DAY(AVANZA[[#This Row],[FECHA AGENDA]]),"")</f>
        <v>15</v>
      </c>
      <c r="T558" s="14">
        <f>IFERROR(MONTH(AVANZA[[#This Row],[FECHA AGENDA]]),"")</f>
        <v>5</v>
      </c>
      <c r="U558" cm="1">
        <f t="array" ref="U558">_xlfn.XLOOKUP(AVANZA[[#This Row],[Num_Agrupacion_Pet_Atis]],Tabla1[[#All],[Numero_de_actuacion]],Tabla1[[#All],[Motivo_de_suspension]],"",0)</f>
        <v>0</v>
      </c>
      <c r="V558" s="2" t="str" cm="1">
        <f t="array" ref="V558">_xlfn.XLOOKUP(AVANZA[[#This Row],[Num_Agrupacion_Pet_Atis]],Tabla1[[#All],[Numero_de_actuacion]],Tabla1[[#All],[No_identificacion_cliente]],"",0)</f>
        <v>80424555</v>
      </c>
      <c r="W558" s="2" t="str" cm="1">
        <f t="array" ref="W558">_xlfn.XLOOKUP(AVANZA[[#This Row],[Num_Agrupacion_Pet_Atis]],Tabla1[[#All],[Numero_de_actuacion]],Tabla1[[#All],[Movil_de_contacto]],"",0)</f>
        <v>3214682372</v>
      </c>
      <c r="X558" s="14">
        <f>IF(OR(AVANZA[[#This Row],[ESTADO LEG]]="Legalizada grabacion",AVANZA[[#This Row],[ESTADO LEG]]="Legalizada aut"),1,0)</f>
        <v>0</v>
      </c>
      <c r="Y558" s="14">
        <f>IF(OR(AVANZA[[#This Row],[ESTADO LEG]]="pdte legalizar",AVANZA[[#This Row],[ESTADO LEG]]="No cruza"),1,0)</f>
        <v>0</v>
      </c>
      <c r="Z558" t="str" cm="1">
        <f t="array" ref="Z558">IF(AVANZA[[#This Row],[Variable]]="Terminada",LOWER(_xlfn.XLOOKUP(AVANZA[[#This Row],[ID_Peticion]],Tabla6[[#All],[NUM_PETICION]],Tabla6[[#All],[ESTADO_LEG]],"NO CRUZA",0)),AVANZA[[#This Row],[Variable]])</f>
        <v>PENDIENTE</v>
      </c>
      <c r="AA558" t="str" cm="1">
        <f t="array" ref="AA558">_xlfn.XLOOKUP(AVANZA[[#This Row],[ID_Peticion]],Tabla6[[#All],[NUM_PETICION]],Tabla6[[#All],[DIF_DIAS]],"",0)</f>
        <v/>
      </c>
      <c r="AB558" s="2" t="str" cm="1">
        <f t="array" ref="AB558">IFERROR(_xlfn.XLOOKUP(AVANZA[[#This Row],[ID_Peticion]],Tabla6[[#All],[NUM_PETICION]],Tabla6[[#All],[FEC_LEGAL]],"",0),"")</f>
        <v/>
      </c>
      <c r="AC558" s="14">
        <f ca="1">IF(AVANZA[[#This Row],[FECHA LEG]]&lt;&gt;0,IFERROR(AVANZA[[#This Row],[FECHA LEG]]-AVANZA[[#This Row],[FechaIniEstadoSubPetAtis]],0),TODAY()-AVANZA[[#This Row],[FechaIniEstadoSubPetAtis]])</f>
        <v>0</v>
      </c>
      <c r="AD558" s="35">
        <f ca="1">IF(AVANZA[[#This Row],[FINAL Vs LG]]&lt;&gt;0,IF(AVANZA[[#This Row],[FINAL Vs LG]]&lt;7.1,"100%",IF(AND(AVANZA[[#This Row],[FINAL Vs LG]]&gt;7.1,AVANZA[[#This Row],[FINAL Vs LG]]&lt;11.1),"50%","0%")),0)</f>
        <v>0</v>
      </c>
      <c r="AE558" s="14">
        <f ca="1">VLOOKUP(DAY(TODAY()),BACK!F:G,2,0)</f>
        <v>14</v>
      </c>
      <c r="AF558" s="14">
        <f>BACK!$I$2</f>
        <v>24</v>
      </c>
      <c r="AG558" s="14">
        <f>IF(AVANZA[[#This Row],[Oferta_empaquetada_comisiones]]="SI",1,0)</f>
        <v>0</v>
      </c>
      <c r="AH558" s="36">
        <f>IF(AVANZA[[#This Row],[Variable]]="TERMINADA",IFERROR(VLOOKUP(AVANZA[[#This Row],[SUPERVISOR]],Tabla2[#All],4,0),0),)</f>
        <v>0</v>
      </c>
      <c r="AI558" s="14">
        <f>IF(AVANZA[[#This Row],[Producto]]="BA",1,0)</f>
        <v>1</v>
      </c>
      <c r="AJ558" s="14">
        <f>IF(AVANZA[[#This Row],[Producto]]="DUO",1,0)</f>
        <v>0</v>
      </c>
      <c r="AK558" s="14">
        <f>IF(AVANZA[[#This Row],[Producto]]="TRIO",1,0)</f>
        <v>0</v>
      </c>
      <c r="AL558" t="s">
        <v>435</v>
      </c>
      <c r="AM558">
        <v>-1</v>
      </c>
      <c r="AN558">
        <v>-1</v>
      </c>
      <c r="AO558" t="s">
        <v>17178</v>
      </c>
      <c r="AP558" s="1">
        <v>46155.876168981478</v>
      </c>
      <c r="AQ558">
        <v>-1</v>
      </c>
      <c r="AR558" t="s">
        <v>17179</v>
      </c>
      <c r="AS558">
        <v>-1</v>
      </c>
      <c r="AT558">
        <v>-1</v>
      </c>
      <c r="AU558">
        <v>-1</v>
      </c>
      <c r="AV558">
        <v>-1</v>
      </c>
      <c r="AW558">
        <v>-1</v>
      </c>
      <c r="AX558" t="s">
        <v>224</v>
      </c>
      <c r="AY558">
        <v>-1</v>
      </c>
      <c r="AZ558">
        <v>2026</v>
      </c>
      <c r="BA558">
        <v>5</v>
      </c>
      <c r="BB558">
        <v>13</v>
      </c>
      <c r="BC558">
        <v>-1</v>
      </c>
      <c r="BD558" t="s">
        <v>225</v>
      </c>
      <c r="BE558">
        <v>-1</v>
      </c>
      <c r="BF558">
        <v>20001627364404</v>
      </c>
      <c r="BG558" t="s">
        <v>319</v>
      </c>
      <c r="BH558" t="s">
        <v>320</v>
      </c>
      <c r="BI558" t="s">
        <v>3853</v>
      </c>
      <c r="BJ558">
        <v>-1</v>
      </c>
      <c r="BK558">
        <v>-1</v>
      </c>
      <c r="BL558">
        <v>-1</v>
      </c>
      <c r="BM558" t="s">
        <v>2213</v>
      </c>
      <c r="BN558" t="s">
        <v>230</v>
      </c>
      <c r="BO558" t="s">
        <v>17180</v>
      </c>
      <c r="BP558" t="s">
        <v>380</v>
      </c>
      <c r="BQ558">
        <v>2026</v>
      </c>
      <c r="BR558">
        <v>5</v>
      </c>
      <c r="BS558">
        <v>13</v>
      </c>
      <c r="BT558" s="1">
        <v>46155.876192129632</v>
      </c>
      <c r="BU558" t="s">
        <v>2215</v>
      </c>
      <c r="BV558" s="2">
        <v>46155</v>
      </c>
      <c r="BW558" t="s">
        <v>2215</v>
      </c>
      <c r="BX558" s="2">
        <v>46155</v>
      </c>
      <c r="BY558" s="2">
        <v>46155</v>
      </c>
      <c r="BZ558" t="s">
        <v>2216</v>
      </c>
      <c r="CA558" t="s">
        <v>3830</v>
      </c>
      <c r="CB558" t="s">
        <v>353</v>
      </c>
      <c r="CC558" t="s">
        <v>17181</v>
      </c>
      <c r="CD558" t="s">
        <v>3852</v>
      </c>
      <c r="CE558">
        <v>-1</v>
      </c>
      <c r="CF558" t="s">
        <v>3829</v>
      </c>
      <c r="CG558" t="s">
        <v>301</v>
      </c>
      <c r="CH558" t="s">
        <v>491</v>
      </c>
      <c r="CI558">
        <v>1193125457</v>
      </c>
      <c r="CJ558" t="s">
        <v>445</v>
      </c>
      <c r="CK558" t="s">
        <v>245</v>
      </c>
      <c r="CL558" t="s">
        <v>246</v>
      </c>
      <c r="CM558" t="s">
        <v>247</v>
      </c>
      <c r="CN558" t="s">
        <v>359</v>
      </c>
      <c r="CT558" t="s">
        <v>249</v>
      </c>
      <c r="CU558" t="s">
        <v>225</v>
      </c>
      <c r="CW558" t="s">
        <v>319</v>
      </c>
      <c r="CX558" t="s">
        <v>320</v>
      </c>
      <c r="DA558" t="s">
        <v>250</v>
      </c>
      <c r="DB558">
        <v>-1</v>
      </c>
      <c r="DF558" t="s">
        <v>2213</v>
      </c>
      <c r="DJ558" t="s">
        <v>252</v>
      </c>
      <c r="DK558" t="s">
        <v>253</v>
      </c>
      <c r="DL558" t="s">
        <v>253</v>
      </c>
      <c r="DN558" t="s">
        <v>255</v>
      </c>
      <c r="DR558" t="s">
        <v>449</v>
      </c>
      <c r="DS558" t="s">
        <v>445</v>
      </c>
      <c r="DT558" t="s">
        <v>444</v>
      </c>
      <c r="DV558">
        <v>1</v>
      </c>
      <c r="DW558" t="s">
        <v>283</v>
      </c>
      <c r="ED558" s="2">
        <v>46155</v>
      </c>
      <c r="EE558" t="s">
        <v>306</v>
      </c>
      <c r="EF558">
        <v>20</v>
      </c>
      <c r="EP558" t="s">
        <v>258</v>
      </c>
      <c r="FA558" t="s">
        <v>245</v>
      </c>
      <c r="FB558" t="s">
        <v>363</v>
      </c>
      <c r="FD558" t="s">
        <v>363</v>
      </c>
      <c r="FE558" t="s">
        <v>4232</v>
      </c>
      <c r="FF558" t="s">
        <v>4232</v>
      </c>
      <c r="FK558" t="s">
        <v>263</v>
      </c>
      <c r="FN558" t="s">
        <v>359</v>
      </c>
      <c r="FO558" t="s">
        <v>366</v>
      </c>
      <c r="FR558">
        <v>0</v>
      </c>
      <c r="GB558" t="s">
        <v>266</v>
      </c>
      <c r="GM558">
        <v>0</v>
      </c>
      <c r="GS558" t="s">
        <v>267</v>
      </c>
      <c r="GT558" s="2"/>
      <c r="GU558" t="s">
        <v>268</v>
      </c>
      <c r="GV558" t="s">
        <v>269</v>
      </c>
      <c r="GW558" t="s">
        <v>394</v>
      </c>
      <c r="GZ558" t="s">
        <v>395</v>
      </c>
      <c r="HE558" t="s">
        <v>230</v>
      </c>
      <c r="HF558" t="s">
        <v>17182</v>
      </c>
      <c r="HR558" t="s">
        <v>278</v>
      </c>
      <c r="HV558">
        <v>94990</v>
      </c>
      <c r="HW558" t="s">
        <v>281</v>
      </c>
      <c r="HY558">
        <v>0</v>
      </c>
      <c r="HZ558">
        <v>0</v>
      </c>
      <c r="IA558" t="s">
        <v>281</v>
      </c>
      <c r="IB558" t="s">
        <v>281</v>
      </c>
      <c r="IE558" t="s">
        <v>283</v>
      </c>
      <c r="IF558" t="s">
        <v>283</v>
      </c>
      <c r="IG558" t="s">
        <v>283</v>
      </c>
      <c r="IH558" t="s">
        <v>284</v>
      </c>
      <c r="II558" t="s">
        <v>285</v>
      </c>
      <c r="IJ558" t="s">
        <v>286</v>
      </c>
      <c r="IK558" t="s">
        <v>278</v>
      </c>
      <c r="IL558" t="s">
        <v>371</v>
      </c>
      <c r="IM558" t="s">
        <v>288</v>
      </c>
      <c r="IN558" t="s">
        <v>2219</v>
      </c>
      <c r="IP558" t="s">
        <v>290</v>
      </c>
      <c r="IQ558" t="s">
        <v>284</v>
      </c>
      <c r="IS558" t="s">
        <v>736</v>
      </c>
      <c r="IT558" t="s">
        <v>453</v>
      </c>
      <c r="IU558" t="s">
        <v>1898</v>
      </c>
      <c r="IV558" t="s">
        <v>434</v>
      </c>
      <c r="IW558" t="s">
        <v>1899</v>
      </c>
      <c r="IY558" t="s">
        <v>281</v>
      </c>
    </row>
    <row r="559" spans="1:259" x14ac:dyDescent="0.3">
      <c r="A559" s="14">
        <f>DAY(AVANZA[[#This Row],[FechaSeguimiento]])</f>
        <v>13</v>
      </c>
      <c r="B559" s="14">
        <f>MONTH(AVANZA[[#This Row],[FechaSeguimiento]])</f>
        <v>5</v>
      </c>
      <c r="C559"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559" t="str">
        <f>LOWER(IFERROR(VLOOKUP(AVANZA[[#This Row],[ID_Peticion]],CANCELADAS[#All],2,0),""))</f>
        <v/>
      </c>
      <c r="E559" t="str">
        <f>LOWER(IFERROR(VLOOKUP(AVANZA[[#This Row],[ID_Peticion]],CANCELADAS[#All],3,0),""))</f>
        <v/>
      </c>
      <c r="F559" t="str">
        <f>LOWER(IF(AVANZA[[#This Row],[CEDULA CLIENTE]]&lt;&gt;""," CC: " &amp; COUNTIFS(AVANZA[CEDULA CLIENTE],AVANZA[[#This Row],[CEDULA CLIENTE]]),"")&amp; IF(AVANZA[[#This Row],[Direccion]]&lt;&gt;""," DIR: " &amp; COUNTIFS(AVANZA[Direccion],AVANZA[[#This Row],[Direccion]]),""))</f>
        <v xml:space="preserve"> dir: 1</v>
      </c>
      <c r="G559" t="str">
        <f>IFERROR(VLOOKUP(AVANZA[[#This Row],[Cedula_Vendedor_Atis]],PLANTA[[#All],[CEDULA]:[LINEA]],3,0),"No Cruza")</f>
        <v>Marisol Avella</v>
      </c>
      <c r="H559" t="str">
        <f>IFERROR(VLOOKUP(AVANZA[[#This Row],[Cedula_Vendedor_Atis]],PLANTA[[#All],[CEDULA]:[LINEA]],4,0),"No Cruza")</f>
        <v>Fija</v>
      </c>
      <c r="I559" t="str">
        <f>LOWER(IF(AVANZA[[#This Row],[ATRIBUIBLE]]="",AVANZA[[#This Row],[Variable]],AVANZA[[#This Row],[ATRIBUIBLE]]))</f>
        <v>pendiente</v>
      </c>
      <c r="J559" s="14">
        <f>IF(AVANZA[[#This Row],[Variable]]=AVANZA[[#Headers],[TERMINADA]],1,0)</f>
        <v>0</v>
      </c>
      <c r="K559" s="14">
        <f>IF(AVANZA[[#This Row],[Variable]]=AVANZA[[#Headers],[ANULADA]],1,0)</f>
        <v>0</v>
      </c>
      <c r="L559" s="14">
        <f>IF(AVANZA[[#This Row],[Variable]]=AVANZA[[#Headers],[PENDIENTE]],1,0)</f>
        <v>1</v>
      </c>
      <c r="M559" s="14">
        <f>IF(AVANZA[[#This Row],[ESTADO AGENDA]]="AGENDADA",1,0)</f>
        <v>0</v>
      </c>
      <c r="N559" s="14">
        <f>IF(AVANZA[[#This Row],[ESTADO AGENDA]]="PENDIENTE DE AGENDAR",1,0)</f>
        <v>0</v>
      </c>
      <c r="O559" s="14">
        <f>IF(AVANZA[[#This Row],[ESTADO AGENDA]]="SUSPENDIDA",1,0)</f>
        <v>0</v>
      </c>
      <c r="P559" t="str" cm="1">
        <f t="array" ref="P559">_xlfn.XLOOKUP(AVANZA[[#This Row],[Num_Agrupacion_Pet_Atis]],Tabla1[[#All],[Numero_de_actuacion]],Tabla1[[#All],[Estado_de_la_orden]],"",0)</f>
        <v/>
      </c>
      <c r="Q559" s="2" t="str" cm="1">
        <f t="array" ref="Q559">_xlfn.XLOOKUP(AVANZA[[#This Row],[Num_Agrupacion_Pet_Atis]],Tabla1[[#All],[Numero_de_actuacion]],Tabla1[[#All],[Fecha_de_la_cita]],"",0)</f>
        <v/>
      </c>
      <c r="R559" t="str" cm="1">
        <f t="array" ref="R559">_xlfn.XLOOKUP(AVANZA[[#This Row],[Num_Agrupacion_Pet_Atis]],Tabla1[[#All],[Numero_de_actuacion]],Tabla1[[#All],[Franja_horaria_de_la_cita]],"",0)</f>
        <v/>
      </c>
      <c r="S559" s="14" t="str">
        <f>IFERROR(DAY(AVANZA[[#This Row],[FECHA AGENDA]]),"")</f>
        <v/>
      </c>
      <c r="T559" s="14" t="str">
        <f>IFERROR(MONTH(AVANZA[[#This Row],[FECHA AGENDA]]),"")</f>
        <v/>
      </c>
      <c r="U559" t="str" cm="1">
        <f t="array" ref="U559">_xlfn.XLOOKUP(AVANZA[[#This Row],[Num_Agrupacion_Pet_Atis]],Tabla1[[#All],[Numero_de_actuacion]],Tabla1[[#All],[Motivo_de_suspension]],"",0)</f>
        <v/>
      </c>
      <c r="V559" s="2" t="str" cm="1">
        <f t="array" ref="V559">_xlfn.XLOOKUP(AVANZA[[#This Row],[Num_Agrupacion_Pet_Atis]],Tabla1[[#All],[Numero_de_actuacion]],Tabla1[[#All],[No_identificacion_cliente]],"",0)</f>
        <v/>
      </c>
      <c r="W559" s="2" t="str" cm="1">
        <f t="array" ref="W559">_xlfn.XLOOKUP(AVANZA[[#This Row],[Num_Agrupacion_Pet_Atis]],Tabla1[[#All],[Numero_de_actuacion]],Tabla1[[#All],[Movil_de_contacto]],"",0)</f>
        <v/>
      </c>
      <c r="X559" s="14">
        <f>IF(OR(AVANZA[[#This Row],[ESTADO LEG]]="Legalizada grabacion",AVANZA[[#This Row],[ESTADO LEG]]="Legalizada aut"),1,0)</f>
        <v>0</v>
      </c>
      <c r="Y559" s="14">
        <f>IF(OR(AVANZA[[#This Row],[ESTADO LEG]]="pdte legalizar",AVANZA[[#This Row],[ESTADO LEG]]="No cruza"),1,0)</f>
        <v>0</v>
      </c>
      <c r="Z559" t="str" cm="1">
        <f t="array" ref="Z559">IF(AVANZA[[#This Row],[Variable]]="Terminada",LOWER(_xlfn.XLOOKUP(AVANZA[[#This Row],[ID_Peticion]],Tabla6[[#All],[NUM_PETICION]],Tabla6[[#All],[ESTADO_LEG]],"NO CRUZA",0)),AVANZA[[#This Row],[Variable]])</f>
        <v>PENDIENTE</v>
      </c>
      <c r="AA559" t="str" cm="1">
        <f t="array" ref="AA559">_xlfn.XLOOKUP(AVANZA[[#This Row],[ID_Peticion]],Tabla6[[#All],[NUM_PETICION]],Tabla6[[#All],[DIF_DIAS]],"",0)</f>
        <v/>
      </c>
      <c r="AB559" s="2" t="str" cm="1">
        <f t="array" ref="AB559">IFERROR(_xlfn.XLOOKUP(AVANZA[[#This Row],[ID_Peticion]],Tabla6[[#All],[NUM_PETICION]],Tabla6[[#All],[FEC_LEGAL]],"",0),"")</f>
        <v/>
      </c>
      <c r="AC559" s="14">
        <f ca="1">IF(AVANZA[[#This Row],[FECHA LEG]]&lt;&gt;0,IFERROR(AVANZA[[#This Row],[FECHA LEG]]-AVANZA[[#This Row],[FechaIniEstadoSubPetAtis]],0),TODAY()-AVANZA[[#This Row],[FechaIniEstadoSubPetAtis]])</f>
        <v>0</v>
      </c>
      <c r="AD559" s="35">
        <f ca="1">IF(AVANZA[[#This Row],[FINAL Vs LG]]&lt;&gt;0,IF(AVANZA[[#This Row],[FINAL Vs LG]]&lt;7.1,"100%",IF(AND(AVANZA[[#This Row],[FINAL Vs LG]]&gt;7.1,AVANZA[[#This Row],[FINAL Vs LG]]&lt;11.1),"50%","0%")),0)</f>
        <v>0</v>
      </c>
      <c r="AE559" s="14">
        <f ca="1">VLOOKUP(DAY(TODAY()),BACK!F:G,2,0)</f>
        <v>14</v>
      </c>
      <c r="AF559" s="14">
        <f>BACK!$I$2</f>
        <v>24</v>
      </c>
      <c r="AG559" s="14">
        <f>IF(AVANZA[[#This Row],[Oferta_empaquetada_comisiones]]="SI",1,0)</f>
        <v>0</v>
      </c>
      <c r="AH559" s="36">
        <f>IF(AVANZA[[#This Row],[Variable]]="TERMINADA",IFERROR(VLOOKUP(AVANZA[[#This Row],[SUPERVISOR]],Tabla2[#All],4,0),0),)</f>
        <v>0</v>
      </c>
      <c r="AI559" s="14">
        <f>IF(AVANZA[[#This Row],[Producto]]="BA",1,0)</f>
        <v>0</v>
      </c>
      <c r="AJ559" s="14">
        <f>IF(AVANZA[[#This Row],[Producto]]="DUO",1,0)</f>
        <v>0</v>
      </c>
      <c r="AK559" s="14">
        <f>IF(AVANZA[[#This Row],[Producto]]="TRIO",1,0)</f>
        <v>1</v>
      </c>
      <c r="AL559" t="s">
        <v>435</v>
      </c>
      <c r="AM559">
        <v>-1</v>
      </c>
      <c r="AN559">
        <v>-1</v>
      </c>
      <c r="AO559" t="s">
        <v>2210</v>
      </c>
      <c r="AP559" s="1">
        <v>46155.691469907404</v>
      </c>
      <c r="AQ559">
        <v>-1</v>
      </c>
      <c r="AR559" t="s">
        <v>2211</v>
      </c>
      <c r="AS559">
        <v>-1</v>
      </c>
      <c r="AT559">
        <v>-1</v>
      </c>
      <c r="AU559">
        <v>-1</v>
      </c>
      <c r="AV559">
        <v>-1</v>
      </c>
      <c r="AW559">
        <v>-1</v>
      </c>
      <c r="AX559" t="s">
        <v>224</v>
      </c>
      <c r="AY559">
        <v>-1</v>
      </c>
      <c r="AZ559">
        <v>2026</v>
      </c>
      <c r="BA559">
        <v>5</v>
      </c>
      <c r="BB559">
        <v>13</v>
      </c>
      <c r="BC559">
        <v>-1</v>
      </c>
      <c r="BD559" t="s">
        <v>225</v>
      </c>
      <c r="BE559">
        <v>-1</v>
      </c>
      <c r="BF559">
        <v>20001627343123</v>
      </c>
      <c r="BG559" t="s">
        <v>376</v>
      </c>
      <c r="BH559" t="s">
        <v>377</v>
      </c>
      <c r="BI559" t="s">
        <v>2212</v>
      </c>
      <c r="BJ559">
        <v>-1</v>
      </c>
      <c r="BK559">
        <v>-1</v>
      </c>
      <c r="BL559">
        <v>-1</v>
      </c>
      <c r="BM559" t="s">
        <v>2213</v>
      </c>
      <c r="BN559" t="s">
        <v>230</v>
      </c>
      <c r="BO559" t="s">
        <v>2214</v>
      </c>
      <c r="BP559" t="s">
        <v>380</v>
      </c>
      <c r="BQ559">
        <v>2026</v>
      </c>
      <c r="BR559">
        <v>5</v>
      </c>
      <c r="BS559">
        <v>13</v>
      </c>
      <c r="BT559" s="1">
        <v>46155.691493055558</v>
      </c>
      <c r="BU559" t="s">
        <v>2215</v>
      </c>
      <c r="BV559" s="2">
        <v>46155</v>
      </c>
      <c r="BW559" t="s">
        <v>2215</v>
      </c>
      <c r="BX559" s="2">
        <v>46155</v>
      </c>
      <c r="BY559" s="2">
        <v>46155</v>
      </c>
      <c r="BZ559" t="s">
        <v>2216</v>
      </c>
      <c r="CA559" t="s">
        <v>297</v>
      </c>
      <c r="CB559" t="s">
        <v>297</v>
      </c>
      <c r="CC559" t="s">
        <v>2217</v>
      </c>
      <c r="CD559" t="s">
        <v>673</v>
      </c>
      <c r="CE559">
        <v>-1</v>
      </c>
      <c r="CF559" t="s">
        <v>300</v>
      </c>
      <c r="CG559" t="s">
        <v>301</v>
      </c>
      <c r="CH559" t="s">
        <v>242</v>
      </c>
      <c r="CI559">
        <v>1193125457</v>
      </c>
      <c r="CJ559" t="s">
        <v>445</v>
      </c>
      <c r="CK559" t="s">
        <v>245</v>
      </c>
      <c r="CL559" t="s">
        <v>246</v>
      </c>
      <c r="CM559" t="s">
        <v>247</v>
      </c>
      <c r="CN559" t="s">
        <v>359</v>
      </c>
      <c r="CT559" t="s">
        <v>304</v>
      </c>
      <c r="CU559" t="s">
        <v>387</v>
      </c>
      <c r="CW559" t="s">
        <v>388</v>
      </c>
      <c r="CX559" t="s">
        <v>389</v>
      </c>
      <c r="DA559" t="s">
        <v>250</v>
      </c>
      <c r="DB559">
        <v>-1</v>
      </c>
      <c r="DF559" t="s">
        <v>2213</v>
      </c>
      <c r="DJ559" t="s">
        <v>252</v>
      </c>
      <c r="DK559" t="s">
        <v>253</v>
      </c>
      <c r="DL559" t="s">
        <v>253</v>
      </c>
      <c r="DN559" t="s">
        <v>390</v>
      </c>
      <c r="DR559" t="s">
        <v>449</v>
      </c>
      <c r="DS559" t="s">
        <v>445</v>
      </c>
      <c r="DT559" t="s">
        <v>444</v>
      </c>
      <c r="DV559">
        <v>1</v>
      </c>
      <c r="DW559" t="s">
        <v>283</v>
      </c>
      <c r="ED559" s="2">
        <v>46155</v>
      </c>
      <c r="EF559">
        <v>20</v>
      </c>
      <c r="EP559" t="s">
        <v>258</v>
      </c>
      <c r="FA559" t="s">
        <v>245</v>
      </c>
      <c r="FB559" t="s">
        <v>308</v>
      </c>
      <c r="FD559" t="s">
        <v>308</v>
      </c>
      <c r="FE559" t="s">
        <v>309</v>
      </c>
      <c r="FF559" t="s">
        <v>309</v>
      </c>
      <c r="FK559" t="s">
        <v>263</v>
      </c>
      <c r="FN559" t="s">
        <v>359</v>
      </c>
      <c r="FO559" t="s">
        <v>366</v>
      </c>
      <c r="FR559">
        <v>0</v>
      </c>
      <c r="GB559" t="s">
        <v>266</v>
      </c>
      <c r="GM559">
        <v>0</v>
      </c>
      <c r="GS559" t="s">
        <v>267</v>
      </c>
      <c r="GT559" s="2"/>
      <c r="GU559" t="s">
        <v>268</v>
      </c>
      <c r="GV559" t="s">
        <v>269</v>
      </c>
      <c r="GW559" t="s">
        <v>270</v>
      </c>
      <c r="GX559" t="s">
        <v>271</v>
      </c>
      <c r="GY559" t="s">
        <v>271</v>
      </c>
      <c r="GZ559" t="s">
        <v>273</v>
      </c>
      <c r="HE559" t="s">
        <v>230</v>
      </c>
      <c r="HF559" t="s">
        <v>2218</v>
      </c>
      <c r="HR559" t="s">
        <v>278</v>
      </c>
      <c r="HV559">
        <v>131990</v>
      </c>
      <c r="HW559" t="s">
        <v>281</v>
      </c>
      <c r="HY559">
        <v>0</v>
      </c>
      <c r="HZ559">
        <v>0</v>
      </c>
      <c r="IA559" t="s">
        <v>279</v>
      </c>
      <c r="IB559" t="s">
        <v>281</v>
      </c>
      <c r="IE559" t="s">
        <v>283</v>
      </c>
      <c r="IF559" t="s">
        <v>283</v>
      </c>
      <c r="IG559" t="s">
        <v>283</v>
      </c>
      <c r="IH559" t="s">
        <v>284</v>
      </c>
      <c r="II559" t="s">
        <v>285</v>
      </c>
      <c r="IJ559" t="s">
        <v>286</v>
      </c>
      <c r="IK559" t="s">
        <v>278</v>
      </c>
      <c r="IL559" t="s">
        <v>371</v>
      </c>
      <c r="IM559" t="s">
        <v>288</v>
      </c>
      <c r="IN559" t="s">
        <v>2219</v>
      </c>
      <c r="IP559" t="s">
        <v>290</v>
      </c>
      <c r="IQ559" t="s">
        <v>284</v>
      </c>
      <c r="IS559" t="s">
        <v>291</v>
      </c>
      <c r="IT559" t="s">
        <v>561</v>
      </c>
      <c r="IY559" t="s">
        <v>281</v>
      </c>
    </row>
    <row r="560" spans="1:259" x14ac:dyDescent="0.3">
      <c r="A560" s="14">
        <f>DAY(AVANZA[[#This Row],[FechaSeguimiento]])</f>
        <v>13</v>
      </c>
      <c r="B560" s="14">
        <f>MONTH(AVANZA[[#This Row],[FechaSeguimiento]])</f>
        <v>5</v>
      </c>
      <c r="C560"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560" t="str">
        <f>LOWER(IFERROR(VLOOKUP(AVANZA[[#This Row],[ID_Peticion]],CANCELADAS[#All],2,0),""))</f>
        <v/>
      </c>
      <c r="E560" t="str">
        <f>LOWER(IFERROR(VLOOKUP(AVANZA[[#This Row],[ID_Peticion]],CANCELADAS[#All],3,0),""))</f>
        <v/>
      </c>
      <c r="F560" t="str">
        <f>LOWER(IF(AVANZA[[#This Row],[CEDULA CLIENTE]]&lt;&gt;""," CC: " &amp; COUNTIFS(AVANZA[CEDULA CLIENTE],AVANZA[[#This Row],[CEDULA CLIENTE]]),"")&amp; IF(AVANZA[[#This Row],[Direccion]]&lt;&gt;""," DIR: " &amp; COUNTIFS(AVANZA[Direccion],AVANZA[[#This Row],[Direccion]]),""))</f>
        <v xml:space="preserve"> cc: 1 dir: 1</v>
      </c>
      <c r="G560" t="str">
        <f>IFERROR(VLOOKUP(AVANZA[[#This Row],[Cedula_Vendedor_Atis]],PLANTA[[#All],[CEDULA]:[LINEA]],3,0),"No Cruza")</f>
        <v>Marisol Avella</v>
      </c>
      <c r="H560" t="str">
        <f>IFERROR(VLOOKUP(AVANZA[[#This Row],[Cedula_Vendedor_Atis]],PLANTA[[#All],[CEDULA]:[LINEA]],4,0),"No Cruza")</f>
        <v>Fija</v>
      </c>
      <c r="I560" t="str">
        <f>LOWER(IF(AVANZA[[#This Row],[ATRIBUIBLE]]="",AVANZA[[#This Row],[Variable]],AVANZA[[#This Row],[ATRIBUIBLE]]))</f>
        <v>pendiente</v>
      </c>
      <c r="J560" s="14">
        <f>IF(AVANZA[[#This Row],[Variable]]=AVANZA[[#Headers],[TERMINADA]],1,0)</f>
        <v>0</v>
      </c>
      <c r="K560" s="14">
        <f>IF(AVANZA[[#This Row],[Variable]]=AVANZA[[#Headers],[ANULADA]],1,0)</f>
        <v>0</v>
      </c>
      <c r="L560" s="14">
        <f>IF(AVANZA[[#This Row],[Variable]]=AVANZA[[#Headers],[PENDIENTE]],1,0)</f>
        <v>1</v>
      </c>
      <c r="M560" s="14">
        <f>IF(AVANZA[[#This Row],[ESTADO AGENDA]]="AGENDADA",1,0)</f>
        <v>1</v>
      </c>
      <c r="N560" s="14">
        <f>IF(AVANZA[[#This Row],[ESTADO AGENDA]]="PENDIENTE DE AGENDAR",1,0)</f>
        <v>0</v>
      </c>
      <c r="O560" s="14">
        <f>IF(AVANZA[[#This Row],[ESTADO AGENDA]]="SUSPENDIDA",1,0)</f>
        <v>0</v>
      </c>
      <c r="P560" t="str" cm="1">
        <f t="array" ref="P560">_xlfn.XLOOKUP(AVANZA[[#This Row],[Num_Agrupacion_Pet_Atis]],Tabla1[[#All],[Numero_de_actuacion]],Tabla1[[#All],[Estado_de_la_orden]],"",0)</f>
        <v>Agendada</v>
      </c>
      <c r="Q560" s="2" cm="1">
        <f t="array" ref="Q560">_xlfn.XLOOKUP(AVANZA[[#This Row],[Num_Agrupacion_Pet_Atis]],Tabla1[[#All],[Numero_de_actuacion]],Tabla1[[#All],[Fecha_de_la_cita]],"",0)</f>
        <v>46157.5</v>
      </c>
      <c r="R560" t="str" cm="1">
        <f t="array" ref="R560">_xlfn.XLOOKUP(AVANZA[[#This Row],[Num_Agrupacion_Pet_Atis]],Tabla1[[#All],[Numero_de_actuacion]],Tabla1[[#All],[Franja_horaria_de_la_cita]],"",0)</f>
        <v>PM</v>
      </c>
      <c r="S560" s="14">
        <f>IFERROR(DAY(AVANZA[[#This Row],[FECHA AGENDA]]),"")</f>
        <v>15</v>
      </c>
      <c r="T560" s="14">
        <f>IFERROR(MONTH(AVANZA[[#This Row],[FECHA AGENDA]]),"")</f>
        <v>5</v>
      </c>
      <c r="U560" cm="1">
        <f t="array" ref="U560">_xlfn.XLOOKUP(AVANZA[[#This Row],[Num_Agrupacion_Pet_Atis]],Tabla1[[#All],[Numero_de_actuacion]],Tabla1[[#All],[Motivo_de_suspension]],"",0)</f>
        <v>0</v>
      </c>
      <c r="V560" s="2" t="str" cm="1">
        <f t="array" ref="V560">_xlfn.XLOOKUP(AVANZA[[#This Row],[Num_Agrupacion_Pet_Atis]],Tabla1[[#All],[Numero_de_actuacion]],Tabla1[[#All],[No_identificacion_cliente]],"",0)</f>
        <v>80119634</v>
      </c>
      <c r="W560" s="2" t="str" cm="1">
        <f t="array" ref="W560">_xlfn.XLOOKUP(AVANZA[[#This Row],[Num_Agrupacion_Pet_Atis]],Tabla1[[#All],[Numero_de_actuacion]],Tabla1[[#All],[Movil_de_contacto]],"",0)</f>
        <v>3203484035</v>
      </c>
      <c r="X560" s="14">
        <f>IF(OR(AVANZA[[#This Row],[ESTADO LEG]]="Legalizada grabacion",AVANZA[[#This Row],[ESTADO LEG]]="Legalizada aut"),1,0)</f>
        <v>0</v>
      </c>
      <c r="Y560" s="14">
        <f>IF(OR(AVANZA[[#This Row],[ESTADO LEG]]="pdte legalizar",AVANZA[[#This Row],[ESTADO LEG]]="No cruza"),1,0)</f>
        <v>0</v>
      </c>
      <c r="Z560" t="str" cm="1">
        <f t="array" ref="Z560">IF(AVANZA[[#This Row],[Variable]]="Terminada",LOWER(_xlfn.XLOOKUP(AVANZA[[#This Row],[ID_Peticion]],Tabla6[[#All],[NUM_PETICION]],Tabla6[[#All],[ESTADO_LEG]],"NO CRUZA",0)),AVANZA[[#This Row],[Variable]])</f>
        <v>PENDIENTE</v>
      </c>
      <c r="AA560" t="str" cm="1">
        <f t="array" ref="AA560">_xlfn.XLOOKUP(AVANZA[[#This Row],[ID_Peticion]],Tabla6[[#All],[NUM_PETICION]],Tabla6[[#All],[DIF_DIAS]],"",0)</f>
        <v/>
      </c>
      <c r="AB560" s="2" t="str" cm="1">
        <f t="array" ref="AB560">IFERROR(_xlfn.XLOOKUP(AVANZA[[#This Row],[ID_Peticion]],Tabla6[[#All],[NUM_PETICION]],Tabla6[[#All],[FEC_LEGAL]],"",0),"")</f>
        <v/>
      </c>
      <c r="AC560" s="14">
        <f ca="1">IF(AVANZA[[#This Row],[FECHA LEG]]&lt;&gt;0,IFERROR(AVANZA[[#This Row],[FECHA LEG]]-AVANZA[[#This Row],[FechaIniEstadoSubPetAtis]],0),TODAY()-AVANZA[[#This Row],[FechaIniEstadoSubPetAtis]])</f>
        <v>0</v>
      </c>
      <c r="AD560" s="35">
        <f ca="1">IF(AVANZA[[#This Row],[FINAL Vs LG]]&lt;&gt;0,IF(AVANZA[[#This Row],[FINAL Vs LG]]&lt;7.1,"100%",IF(AND(AVANZA[[#This Row],[FINAL Vs LG]]&gt;7.1,AVANZA[[#This Row],[FINAL Vs LG]]&lt;11.1),"50%","0%")),0)</f>
        <v>0</v>
      </c>
      <c r="AE560" s="14">
        <f ca="1">VLOOKUP(DAY(TODAY()),BACK!F:G,2,0)</f>
        <v>14</v>
      </c>
      <c r="AF560" s="14">
        <f>BACK!$I$2</f>
        <v>24</v>
      </c>
      <c r="AG560" s="14">
        <f>IF(AVANZA[[#This Row],[Oferta_empaquetada_comisiones]]="SI",1,0)</f>
        <v>0</v>
      </c>
      <c r="AH560" s="36">
        <f>IF(AVANZA[[#This Row],[Variable]]="TERMINADA",IFERROR(VLOOKUP(AVANZA[[#This Row],[SUPERVISOR]],Tabla2[#All],4,0),0),)</f>
        <v>0</v>
      </c>
      <c r="AI560" s="14">
        <f>IF(AVANZA[[#This Row],[Producto]]="BA",1,0)</f>
        <v>1</v>
      </c>
      <c r="AJ560" s="14">
        <f>IF(AVANZA[[#This Row],[Producto]]="DUO",1,0)</f>
        <v>0</v>
      </c>
      <c r="AK560" s="14">
        <f>IF(AVANZA[[#This Row],[Producto]]="TRIO",1,0)</f>
        <v>0</v>
      </c>
      <c r="AL560" t="s">
        <v>292</v>
      </c>
      <c r="AM560">
        <v>-1</v>
      </c>
      <c r="AN560">
        <v>-1</v>
      </c>
      <c r="AO560" t="s">
        <v>17183</v>
      </c>
      <c r="AP560" s="1">
        <v>46155.644409722219</v>
      </c>
      <c r="AQ560">
        <v>-1</v>
      </c>
      <c r="AR560" t="s">
        <v>17184</v>
      </c>
      <c r="AS560">
        <v>-1</v>
      </c>
      <c r="AT560">
        <v>-1</v>
      </c>
      <c r="AU560">
        <v>-1</v>
      </c>
      <c r="AV560">
        <v>-1</v>
      </c>
      <c r="AW560">
        <v>-1</v>
      </c>
      <c r="AX560" t="s">
        <v>224</v>
      </c>
      <c r="AY560">
        <v>-1</v>
      </c>
      <c r="AZ560">
        <v>2026</v>
      </c>
      <c r="BA560">
        <v>5</v>
      </c>
      <c r="BB560">
        <v>13</v>
      </c>
      <c r="BC560">
        <v>-1</v>
      </c>
      <c r="BD560" t="s">
        <v>225</v>
      </c>
      <c r="BE560">
        <v>-1</v>
      </c>
      <c r="BF560">
        <v>20001627299144</v>
      </c>
      <c r="BG560" t="s">
        <v>226</v>
      </c>
      <c r="BH560" t="s">
        <v>227</v>
      </c>
      <c r="BI560" t="s">
        <v>3661</v>
      </c>
      <c r="BJ560">
        <v>-1</v>
      </c>
      <c r="BK560">
        <v>-1</v>
      </c>
      <c r="BL560">
        <v>-1</v>
      </c>
      <c r="BM560" t="s">
        <v>2213</v>
      </c>
      <c r="BN560" t="s">
        <v>230</v>
      </c>
      <c r="BO560" t="s">
        <v>17185</v>
      </c>
      <c r="BP560" t="s">
        <v>380</v>
      </c>
      <c r="BQ560">
        <v>2026</v>
      </c>
      <c r="BR560">
        <v>5</v>
      </c>
      <c r="BS560">
        <v>13</v>
      </c>
      <c r="BT560" s="1">
        <v>46155.644432870373</v>
      </c>
      <c r="BU560" t="s">
        <v>2215</v>
      </c>
      <c r="BV560" s="2">
        <v>46155</v>
      </c>
      <c r="BW560" t="s">
        <v>2215</v>
      </c>
      <c r="BX560" s="2">
        <v>46155</v>
      </c>
      <c r="BY560" s="2">
        <v>46155</v>
      </c>
      <c r="BZ560" t="s">
        <v>2216</v>
      </c>
      <c r="CA560" t="s">
        <v>297</v>
      </c>
      <c r="CB560" t="s">
        <v>297</v>
      </c>
      <c r="CC560" t="s">
        <v>17186</v>
      </c>
      <c r="CD560" t="s">
        <v>3640</v>
      </c>
      <c r="CE560">
        <v>-1</v>
      </c>
      <c r="CF560" t="s">
        <v>300</v>
      </c>
      <c r="CG560" t="s">
        <v>301</v>
      </c>
      <c r="CH560" t="s">
        <v>242</v>
      </c>
      <c r="CI560">
        <v>22999736</v>
      </c>
      <c r="CJ560" t="s">
        <v>303</v>
      </c>
      <c r="CK560" t="s">
        <v>245</v>
      </c>
      <c r="CL560" t="s">
        <v>246</v>
      </c>
      <c r="CM560" t="s">
        <v>247</v>
      </c>
      <c r="CN560" t="s">
        <v>248</v>
      </c>
      <c r="CT560" t="s">
        <v>330</v>
      </c>
      <c r="CU560" t="s">
        <v>225</v>
      </c>
      <c r="CW560" t="s">
        <v>226</v>
      </c>
      <c r="CX560" t="s">
        <v>227</v>
      </c>
      <c r="DA560" t="s">
        <v>250</v>
      </c>
      <c r="DB560">
        <v>-1</v>
      </c>
      <c r="DF560" t="s">
        <v>2213</v>
      </c>
      <c r="DJ560" t="s">
        <v>252</v>
      </c>
      <c r="DK560" t="s">
        <v>253</v>
      </c>
      <c r="DL560" t="s">
        <v>253</v>
      </c>
      <c r="DN560" t="s">
        <v>255</v>
      </c>
      <c r="DR560" t="s">
        <v>305</v>
      </c>
      <c r="DS560" t="s">
        <v>303</v>
      </c>
      <c r="DT560" t="s">
        <v>302</v>
      </c>
      <c r="DV560">
        <v>1</v>
      </c>
      <c r="DW560" t="s">
        <v>283</v>
      </c>
      <c r="ED560" s="2">
        <v>46155</v>
      </c>
      <c r="EF560">
        <v>12</v>
      </c>
      <c r="EP560" t="s">
        <v>258</v>
      </c>
      <c r="FA560" t="s">
        <v>245</v>
      </c>
      <c r="FB560" t="s">
        <v>308</v>
      </c>
      <c r="FD560" t="s">
        <v>308</v>
      </c>
      <c r="FE560" t="s">
        <v>309</v>
      </c>
      <c r="FF560" t="s">
        <v>309</v>
      </c>
      <c r="FK560" t="s">
        <v>263</v>
      </c>
      <c r="FN560" t="s">
        <v>248</v>
      </c>
      <c r="FO560" t="s">
        <v>265</v>
      </c>
      <c r="FR560">
        <v>0</v>
      </c>
      <c r="GB560" t="s">
        <v>266</v>
      </c>
      <c r="GM560">
        <v>0</v>
      </c>
      <c r="GS560" t="s">
        <v>267</v>
      </c>
      <c r="GT560" s="2"/>
      <c r="GU560" t="s">
        <v>268</v>
      </c>
      <c r="GV560" t="s">
        <v>311</v>
      </c>
      <c r="GW560" t="s">
        <v>270</v>
      </c>
      <c r="GX560" t="s">
        <v>271</v>
      </c>
      <c r="GY560" t="s">
        <v>271</v>
      </c>
      <c r="GZ560" t="s">
        <v>273</v>
      </c>
      <c r="HE560" t="s">
        <v>230</v>
      </c>
      <c r="HF560" t="s">
        <v>14382</v>
      </c>
      <c r="HR560" t="s">
        <v>278</v>
      </c>
      <c r="HV560">
        <v>85900</v>
      </c>
      <c r="HW560" t="s">
        <v>279</v>
      </c>
      <c r="HY560">
        <v>0</v>
      </c>
      <c r="HZ560">
        <v>0</v>
      </c>
      <c r="IA560" t="s">
        <v>279</v>
      </c>
      <c r="IB560" t="s">
        <v>281</v>
      </c>
      <c r="IE560" t="s">
        <v>283</v>
      </c>
      <c r="IF560" t="s">
        <v>283</v>
      </c>
      <c r="IG560" t="s">
        <v>283</v>
      </c>
      <c r="IH560" t="s">
        <v>284</v>
      </c>
      <c r="II560" t="s">
        <v>285</v>
      </c>
      <c r="IJ560" t="s">
        <v>286</v>
      </c>
      <c r="IK560" t="s">
        <v>278</v>
      </c>
      <c r="IL560" t="s">
        <v>287</v>
      </c>
      <c r="IM560" t="s">
        <v>288</v>
      </c>
      <c r="IN560" t="s">
        <v>2219</v>
      </c>
      <c r="IP560" t="s">
        <v>290</v>
      </c>
      <c r="IQ560" t="s">
        <v>284</v>
      </c>
      <c r="IS560" t="s">
        <v>291</v>
      </c>
      <c r="IY560" t="s">
        <v>281</v>
      </c>
    </row>
    <row r="561" spans="1:259" x14ac:dyDescent="0.3">
      <c r="A561" s="14">
        <f>DAY(AVANZA[[#This Row],[FechaSeguimiento]])</f>
        <v>13</v>
      </c>
      <c r="B561" s="14">
        <f>MONTH(AVANZA[[#This Row],[FechaSeguimiento]])</f>
        <v>5</v>
      </c>
      <c r="C561"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561" t="str">
        <f>LOWER(IFERROR(VLOOKUP(AVANZA[[#This Row],[ID_Peticion]],CANCELADAS[#All],2,0),""))</f>
        <v/>
      </c>
      <c r="E561" t="str">
        <f>LOWER(IFERROR(VLOOKUP(AVANZA[[#This Row],[ID_Peticion]],CANCELADAS[#All],3,0),""))</f>
        <v/>
      </c>
      <c r="F561" t="str">
        <f>LOWER(IF(AVANZA[[#This Row],[CEDULA CLIENTE]]&lt;&gt;""," CC: " &amp; COUNTIFS(AVANZA[CEDULA CLIENTE],AVANZA[[#This Row],[CEDULA CLIENTE]]),"")&amp; IF(AVANZA[[#This Row],[Direccion]]&lt;&gt;""," DIR: " &amp; COUNTIFS(AVANZA[Direccion],AVANZA[[#This Row],[Direccion]]),""))</f>
        <v xml:space="preserve"> cc: 1 dir: 1</v>
      </c>
      <c r="G561" t="str">
        <f>IFERROR(VLOOKUP(AVANZA[[#This Row],[Cedula_Vendedor_Atis]],PLANTA[[#All],[CEDULA]:[LINEA]],3,0),"No Cruza")</f>
        <v>Marisol Avella</v>
      </c>
      <c r="H561" t="str">
        <f>IFERROR(VLOOKUP(AVANZA[[#This Row],[Cedula_Vendedor_Atis]],PLANTA[[#All],[CEDULA]:[LINEA]],4,0),"No Cruza")</f>
        <v>Fija</v>
      </c>
      <c r="I561" t="str">
        <f>LOWER(IF(AVANZA[[#This Row],[ATRIBUIBLE]]="",AVANZA[[#This Row],[Variable]],AVANZA[[#This Row],[ATRIBUIBLE]]))</f>
        <v>pendiente</v>
      </c>
      <c r="J561" s="14">
        <f>IF(AVANZA[[#This Row],[Variable]]=AVANZA[[#Headers],[TERMINADA]],1,0)</f>
        <v>0</v>
      </c>
      <c r="K561" s="14">
        <f>IF(AVANZA[[#This Row],[Variable]]=AVANZA[[#Headers],[ANULADA]],1,0)</f>
        <v>0</v>
      </c>
      <c r="L561" s="14">
        <f>IF(AVANZA[[#This Row],[Variable]]=AVANZA[[#Headers],[PENDIENTE]],1,0)</f>
        <v>1</v>
      </c>
      <c r="M561" s="14">
        <f>IF(AVANZA[[#This Row],[ESTADO AGENDA]]="AGENDADA",1,0)</f>
        <v>1</v>
      </c>
      <c r="N561" s="14">
        <f>IF(AVANZA[[#This Row],[ESTADO AGENDA]]="PENDIENTE DE AGENDAR",1,0)</f>
        <v>0</v>
      </c>
      <c r="O561" s="14">
        <f>IF(AVANZA[[#This Row],[ESTADO AGENDA]]="SUSPENDIDA",1,0)</f>
        <v>0</v>
      </c>
      <c r="P561" t="str" cm="1">
        <f t="array" ref="P561">_xlfn.XLOOKUP(AVANZA[[#This Row],[Num_Agrupacion_Pet_Atis]],Tabla1[[#All],[Numero_de_actuacion]],Tabla1[[#All],[Estado_de_la_orden]],"",0)</f>
        <v>Agendada</v>
      </c>
      <c r="Q561" s="2" cm="1">
        <f t="array" ref="Q561">_xlfn.XLOOKUP(AVANZA[[#This Row],[Num_Agrupacion_Pet_Atis]],Tabla1[[#All],[Numero_de_actuacion]],Tabla1[[#All],[Fecha_de_la_cita]],"",0)</f>
        <v>46158.5</v>
      </c>
      <c r="R561" t="str" cm="1">
        <f t="array" ref="R561">_xlfn.XLOOKUP(AVANZA[[#This Row],[Num_Agrupacion_Pet_Atis]],Tabla1[[#All],[Numero_de_actuacion]],Tabla1[[#All],[Franja_horaria_de_la_cita]],"",0)</f>
        <v>PM</v>
      </c>
      <c r="S561" s="14">
        <f>IFERROR(DAY(AVANZA[[#This Row],[FECHA AGENDA]]),"")</f>
        <v>16</v>
      </c>
      <c r="T561" s="14">
        <f>IFERROR(MONTH(AVANZA[[#This Row],[FECHA AGENDA]]),"")</f>
        <v>5</v>
      </c>
      <c r="U561" cm="1">
        <f t="array" ref="U561">_xlfn.XLOOKUP(AVANZA[[#This Row],[Num_Agrupacion_Pet_Atis]],Tabla1[[#All],[Numero_de_actuacion]],Tabla1[[#All],[Motivo_de_suspension]],"",0)</f>
        <v>0</v>
      </c>
      <c r="V561" s="2" t="str" cm="1">
        <f t="array" ref="V561">_xlfn.XLOOKUP(AVANZA[[#This Row],[Num_Agrupacion_Pet_Atis]],Tabla1[[#All],[Numero_de_actuacion]],Tabla1[[#All],[No_identificacion_cliente]],"",0)</f>
        <v>1012338174</v>
      </c>
      <c r="W561" s="2" t="str" cm="1">
        <f t="array" ref="W561">_xlfn.XLOOKUP(AVANZA[[#This Row],[Num_Agrupacion_Pet_Atis]],Tabla1[[#All],[Numero_de_actuacion]],Tabla1[[#All],[Movil_de_contacto]],"",0)</f>
        <v>3054000424</v>
      </c>
      <c r="X561" s="14">
        <f>IF(OR(AVANZA[[#This Row],[ESTADO LEG]]="Legalizada grabacion",AVANZA[[#This Row],[ESTADO LEG]]="Legalizada aut"),1,0)</f>
        <v>0</v>
      </c>
      <c r="Y561" s="14">
        <f>IF(OR(AVANZA[[#This Row],[ESTADO LEG]]="pdte legalizar",AVANZA[[#This Row],[ESTADO LEG]]="No cruza"),1,0)</f>
        <v>0</v>
      </c>
      <c r="Z561" t="str" cm="1">
        <f t="array" ref="Z561">IF(AVANZA[[#This Row],[Variable]]="Terminada",LOWER(_xlfn.XLOOKUP(AVANZA[[#This Row],[ID_Peticion]],Tabla6[[#All],[NUM_PETICION]],Tabla6[[#All],[ESTADO_LEG]],"NO CRUZA",0)),AVANZA[[#This Row],[Variable]])</f>
        <v>PENDIENTE</v>
      </c>
      <c r="AA561" t="str" cm="1">
        <f t="array" ref="AA561">_xlfn.XLOOKUP(AVANZA[[#This Row],[ID_Peticion]],Tabla6[[#All],[NUM_PETICION]],Tabla6[[#All],[DIF_DIAS]],"",0)</f>
        <v/>
      </c>
      <c r="AB561" s="2" t="str" cm="1">
        <f t="array" ref="AB561">IFERROR(_xlfn.XLOOKUP(AVANZA[[#This Row],[ID_Peticion]],Tabla6[[#All],[NUM_PETICION]],Tabla6[[#All],[FEC_LEGAL]],"",0),"")</f>
        <v/>
      </c>
      <c r="AC561" s="14">
        <f ca="1">IF(AVANZA[[#This Row],[FECHA LEG]]&lt;&gt;0,IFERROR(AVANZA[[#This Row],[FECHA LEG]]-AVANZA[[#This Row],[FechaIniEstadoSubPetAtis]],0),TODAY()-AVANZA[[#This Row],[FechaIniEstadoSubPetAtis]])</f>
        <v>0</v>
      </c>
      <c r="AD561" s="35">
        <f ca="1">IF(AVANZA[[#This Row],[FINAL Vs LG]]&lt;&gt;0,IF(AVANZA[[#This Row],[FINAL Vs LG]]&lt;7.1,"100%",IF(AND(AVANZA[[#This Row],[FINAL Vs LG]]&gt;7.1,AVANZA[[#This Row],[FINAL Vs LG]]&lt;11.1),"50%","0%")),0)</f>
        <v>0</v>
      </c>
      <c r="AE561" s="14">
        <f ca="1">VLOOKUP(DAY(TODAY()),BACK!F:G,2,0)</f>
        <v>14</v>
      </c>
      <c r="AF561" s="14">
        <f>BACK!$I$2</f>
        <v>24</v>
      </c>
      <c r="AG561" s="14">
        <f>IF(AVANZA[[#This Row],[Oferta_empaquetada_comisiones]]="SI",1,0)</f>
        <v>0</v>
      </c>
      <c r="AH561" s="36">
        <f>IF(AVANZA[[#This Row],[Variable]]="TERMINADA",IFERROR(VLOOKUP(AVANZA[[#This Row],[SUPERVISOR]],Tabla2[#All],4,0),0),)</f>
        <v>0</v>
      </c>
      <c r="AI561" s="14">
        <f>IF(AVANZA[[#This Row],[Producto]]="BA",1,0)</f>
        <v>1</v>
      </c>
      <c r="AJ561" s="14">
        <f>IF(AVANZA[[#This Row],[Producto]]="DUO",1,0)</f>
        <v>0</v>
      </c>
      <c r="AK561" s="14">
        <f>IF(AVANZA[[#This Row],[Producto]]="TRIO",1,0)</f>
        <v>0</v>
      </c>
      <c r="AL561" t="s">
        <v>435</v>
      </c>
      <c r="AM561">
        <v>-1</v>
      </c>
      <c r="AN561">
        <v>-1</v>
      </c>
      <c r="AO561" t="s">
        <v>17187</v>
      </c>
      <c r="AP561" s="1">
        <v>46154.887812499997</v>
      </c>
      <c r="AQ561">
        <v>-1</v>
      </c>
      <c r="AR561" t="s">
        <v>17188</v>
      </c>
      <c r="AS561">
        <v>-1</v>
      </c>
      <c r="AT561">
        <v>-1</v>
      </c>
      <c r="AU561">
        <v>-1</v>
      </c>
      <c r="AV561">
        <v>-1</v>
      </c>
      <c r="AW561">
        <v>-1</v>
      </c>
      <c r="AX561" t="s">
        <v>224</v>
      </c>
      <c r="AY561">
        <v>-1</v>
      </c>
      <c r="AZ561">
        <v>2026</v>
      </c>
      <c r="BA561">
        <v>5</v>
      </c>
      <c r="BB561">
        <v>13</v>
      </c>
      <c r="BC561">
        <v>-1</v>
      </c>
      <c r="BD561" t="s">
        <v>225</v>
      </c>
      <c r="BE561">
        <v>-1</v>
      </c>
      <c r="BF561">
        <v>20001626829525</v>
      </c>
      <c r="BG561" t="s">
        <v>319</v>
      </c>
      <c r="BH561" t="s">
        <v>320</v>
      </c>
      <c r="BI561" t="s">
        <v>3359</v>
      </c>
      <c r="BJ561">
        <v>-1</v>
      </c>
      <c r="BK561">
        <v>-1</v>
      </c>
      <c r="BL561">
        <v>-1</v>
      </c>
      <c r="BM561" t="s">
        <v>2213</v>
      </c>
      <c r="BN561" t="s">
        <v>230</v>
      </c>
      <c r="BO561" t="s">
        <v>17189</v>
      </c>
      <c r="BP561" t="s">
        <v>380</v>
      </c>
      <c r="BQ561">
        <v>2026</v>
      </c>
      <c r="BR561">
        <v>5</v>
      </c>
      <c r="BS561">
        <v>12</v>
      </c>
      <c r="BT561" s="1">
        <v>46154.887835648151</v>
      </c>
      <c r="BU561" t="s">
        <v>2215</v>
      </c>
      <c r="BV561" s="2">
        <v>46154</v>
      </c>
      <c r="BW561" t="s">
        <v>2215</v>
      </c>
      <c r="BX561" s="2">
        <v>46154</v>
      </c>
      <c r="BY561" s="2">
        <v>46154</v>
      </c>
      <c r="BZ561" t="s">
        <v>2216</v>
      </c>
      <c r="CA561" t="s">
        <v>297</v>
      </c>
      <c r="CB561" t="s">
        <v>297</v>
      </c>
      <c r="CC561" t="s">
        <v>17190</v>
      </c>
      <c r="CD561" t="s">
        <v>1989</v>
      </c>
      <c r="CE561">
        <v>-1</v>
      </c>
      <c r="CF561" t="s">
        <v>300</v>
      </c>
      <c r="CG561" t="s">
        <v>301</v>
      </c>
      <c r="CH561" t="s">
        <v>242</v>
      </c>
      <c r="CI561">
        <v>1193125457</v>
      </c>
      <c r="CJ561" t="s">
        <v>445</v>
      </c>
      <c r="CK561" t="s">
        <v>245</v>
      </c>
      <c r="CL561" t="s">
        <v>246</v>
      </c>
      <c r="CM561" t="s">
        <v>247</v>
      </c>
      <c r="CN561" t="s">
        <v>359</v>
      </c>
      <c r="CT561" t="s">
        <v>304</v>
      </c>
      <c r="CU561" t="s">
        <v>225</v>
      </c>
      <c r="CW561" t="s">
        <v>319</v>
      </c>
      <c r="CX561" t="s">
        <v>320</v>
      </c>
      <c r="DA561" t="s">
        <v>250</v>
      </c>
      <c r="DB561">
        <v>-1</v>
      </c>
      <c r="DF561" t="s">
        <v>2213</v>
      </c>
      <c r="DJ561" t="s">
        <v>252</v>
      </c>
      <c r="DK561" t="s">
        <v>253</v>
      </c>
      <c r="DL561" t="s">
        <v>253</v>
      </c>
      <c r="DN561" t="s">
        <v>255</v>
      </c>
      <c r="DR561" t="s">
        <v>449</v>
      </c>
      <c r="DS561" t="s">
        <v>445</v>
      </c>
      <c r="DT561" t="s">
        <v>444</v>
      </c>
      <c r="DV561">
        <v>1</v>
      </c>
      <c r="DW561" t="s">
        <v>283</v>
      </c>
      <c r="ED561" s="2">
        <v>46155</v>
      </c>
      <c r="EE561" t="s">
        <v>343</v>
      </c>
      <c r="EF561">
        <v>20</v>
      </c>
      <c r="EP561" t="s">
        <v>258</v>
      </c>
      <c r="ES561" t="s">
        <v>844</v>
      </c>
      <c r="FA561" t="s">
        <v>245</v>
      </c>
      <c r="FB561" t="s">
        <v>308</v>
      </c>
      <c r="FD561" t="s">
        <v>308</v>
      </c>
      <c r="FE561" t="s">
        <v>309</v>
      </c>
      <c r="FF561" t="s">
        <v>309</v>
      </c>
      <c r="FK561" t="s">
        <v>263</v>
      </c>
      <c r="FL561" t="s">
        <v>17191</v>
      </c>
      <c r="FN561" t="s">
        <v>359</v>
      </c>
      <c r="FO561" t="s">
        <v>366</v>
      </c>
      <c r="FR561">
        <v>0</v>
      </c>
      <c r="GB561" t="s">
        <v>266</v>
      </c>
      <c r="GM561">
        <v>0</v>
      </c>
      <c r="GS561" t="s">
        <v>267</v>
      </c>
      <c r="GT561" s="2">
        <v>45291</v>
      </c>
      <c r="GU561" t="s">
        <v>268</v>
      </c>
      <c r="GV561" t="s">
        <v>269</v>
      </c>
      <c r="GW561" t="s">
        <v>394</v>
      </c>
      <c r="GZ561" t="s">
        <v>395</v>
      </c>
      <c r="HA561" t="s">
        <v>274</v>
      </c>
      <c r="HB561" t="s">
        <v>592</v>
      </c>
      <c r="HC561" t="s">
        <v>592</v>
      </c>
      <c r="HD561" t="s">
        <v>385</v>
      </c>
      <c r="HE561" t="s">
        <v>230</v>
      </c>
      <c r="HF561" t="s">
        <v>17192</v>
      </c>
      <c r="HR561" t="s">
        <v>278</v>
      </c>
      <c r="HV561">
        <v>94990</v>
      </c>
      <c r="HW561" t="s">
        <v>281</v>
      </c>
      <c r="HY561">
        <v>0</v>
      </c>
      <c r="HZ561">
        <v>0</v>
      </c>
      <c r="IA561" t="s">
        <v>279</v>
      </c>
      <c r="IB561" t="s">
        <v>281</v>
      </c>
      <c r="IE561" t="s">
        <v>283</v>
      </c>
      <c r="IF561" t="s">
        <v>283</v>
      </c>
      <c r="IG561" t="s">
        <v>283</v>
      </c>
      <c r="IH561" t="s">
        <v>284</v>
      </c>
      <c r="II561" t="s">
        <v>285</v>
      </c>
      <c r="IJ561" t="s">
        <v>286</v>
      </c>
      <c r="IK561" t="s">
        <v>278</v>
      </c>
      <c r="IL561" t="s">
        <v>371</v>
      </c>
      <c r="IM561" t="s">
        <v>288</v>
      </c>
      <c r="IN561" t="s">
        <v>2219</v>
      </c>
      <c r="IP561" t="s">
        <v>290</v>
      </c>
      <c r="IQ561" t="s">
        <v>284</v>
      </c>
      <c r="IS561" t="s">
        <v>291</v>
      </c>
      <c r="IT561" t="s">
        <v>561</v>
      </c>
      <c r="IY561" t="s">
        <v>281</v>
      </c>
    </row>
    <row r="562" spans="1:259" x14ac:dyDescent="0.3">
      <c r="A562" s="14">
        <f>DAY(AVANZA[[#This Row],[FechaSeguimiento]])</f>
        <v>13</v>
      </c>
      <c r="B562" s="14">
        <f>MONTH(AVANZA[[#This Row],[FechaSeguimiento]])</f>
        <v>5</v>
      </c>
      <c r="C562"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562" t="str">
        <f>LOWER(IFERROR(VLOOKUP(AVANZA[[#This Row],[ID_Peticion]],CANCELADAS[#All],2,0),""))</f>
        <v/>
      </c>
      <c r="E562" t="str">
        <f>LOWER(IFERROR(VLOOKUP(AVANZA[[#This Row],[ID_Peticion]],CANCELADAS[#All],3,0),""))</f>
        <v/>
      </c>
      <c r="F562" t="str">
        <f>LOWER(IF(AVANZA[[#This Row],[CEDULA CLIENTE]]&lt;&gt;""," CC: " &amp; COUNTIFS(AVANZA[CEDULA CLIENTE],AVANZA[[#This Row],[CEDULA CLIENTE]]),"")&amp; IF(AVANZA[[#This Row],[Direccion]]&lt;&gt;""," DIR: " &amp; COUNTIFS(AVANZA[Direccion],AVANZA[[#This Row],[Direccion]]),""))</f>
        <v xml:space="preserve"> dir: 1</v>
      </c>
      <c r="G562" t="str">
        <f>IFERROR(VLOOKUP(AVANZA[[#This Row],[Cedula_Vendedor_Atis]],PLANTA[[#All],[CEDULA]:[LINEA]],3,0),"No Cruza")</f>
        <v>Marisol Avella</v>
      </c>
      <c r="H562" t="str">
        <f>IFERROR(VLOOKUP(AVANZA[[#This Row],[Cedula_Vendedor_Atis]],PLANTA[[#All],[CEDULA]:[LINEA]],4,0),"No Cruza")</f>
        <v>Fija</v>
      </c>
      <c r="I562" t="str">
        <f>LOWER(IF(AVANZA[[#This Row],[ATRIBUIBLE]]="",AVANZA[[#This Row],[Variable]],AVANZA[[#This Row],[ATRIBUIBLE]]))</f>
        <v>pendiente</v>
      </c>
      <c r="J562" s="14">
        <f>IF(AVANZA[[#This Row],[Variable]]=AVANZA[[#Headers],[TERMINADA]],1,0)</f>
        <v>0</v>
      </c>
      <c r="K562" s="14">
        <f>IF(AVANZA[[#This Row],[Variable]]=AVANZA[[#Headers],[ANULADA]],1,0)</f>
        <v>0</v>
      </c>
      <c r="L562" s="14">
        <f>IF(AVANZA[[#This Row],[Variable]]=AVANZA[[#Headers],[PENDIENTE]],1,0)</f>
        <v>1</v>
      </c>
      <c r="M562" s="14">
        <f>IF(AVANZA[[#This Row],[ESTADO AGENDA]]="AGENDADA",1,0)</f>
        <v>0</v>
      </c>
      <c r="N562" s="14">
        <f>IF(AVANZA[[#This Row],[ESTADO AGENDA]]="PENDIENTE DE AGENDAR",1,0)</f>
        <v>0</v>
      </c>
      <c r="O562" s="14">
        <f>IF(AVANZA[[#This Row],[ESTADO AGENDA]]="SUSPENDIDA",1,0)</f>
        <v>0</v>
      </c>
      <c r="P562" t="str" cm="1">
        <f t="array" ref="P562">_xlfn.XLOOKUP(AVANZA[[#This Row],[Num_Agrupacion_Pet_Atis]],Tabla1[[#All],[Numero_de_actuacion]],Tabla1[[#All],[Estado_de_la_orden]],"",0)</f>
        <v/>
      </c>
      <c r="Q562" s="2" t="str" cm="1">
        <f t="array" ref="Q562">_xlfn.XLOOKUP(AVANZA[[#This Row],[Num_Agrupacion_Pet_Atis]],Tabla1[[#All],[Numero_de_actuacion]],Tabla1[[#All],[Fecha_de_la_cita]],"",0)</f>
        <v/>
      </c>
      <c r="R562" t="str" cm="1">
        <f t="array" ref="R562">_xlfn.XLOOKUP(AVANZA[[#This Row],[Num_Agrupacion_Pet_Atis]],Tabla1[[#All],[Numero_de_actuacion]],Tabla1[[#All],[Franja_horaria_de_la_cita]],"",0)</f>
        <v/>
      </c>
      <c r="S562" s="14" t="str">
        <f>IFERROR(DAY(AVANZA[[#This Row],[FECHA AGENDA]]),"")</f>
        <v/>
      </c>
      <c r="T562" s="14" t="str">
        <f>IFERROR(MONTH(AVANZA[[#This Row],[FECHA AGENDA]]),"")</f>
        <v/>
      </c>
      <c r="U562" t="str" cm="1">
        <f t="array" ref="U562">_xlfn.XLOOKUP(AVANZA[[#This Row],[Num_Agrupacion_Pet_Atis]],Tabla1[[#All],[Numero_de_actuacion]],Tabla1[[#All],[Motivo_de_suspension]],"",0)</f>
        <v/>
      </c>
      <c r="V562" s="2" t="str" cm="1">
        <f t="array" ref="V562">_xlfn.XLOOKUP(AVANZA[[#This Row],[Num_Agrupacion_Pet_Atis]],Tabla1[[#All],[Numero_de_actuacion]],Tabla1[[#All],[No_identificacion_cliente]],"",0)</f>
        <v/>
      </c>
      <c r="W562" s="2" t="str" cm="1">
        <f t="array" ref="W562">_xlfn.XLOOKUP(AVANZA[[#This Row],[Num_Agrupacion_Pet_Atis]],Tabla1[[#All],[Numero_de_actuacion]],Tabla1[[#All],[Movil_de_contacto]],"",0)</f>
        <v/>
      </c>
      <c r="X562" s="14">
        <f>IF(OR(AVANZA[[#This Row],[ESTADO LEG]]="Legalizada grabacion",AVANZA[[#This Row],[ESTADO LEG]]="Legalizada aut"),1,0)</f>
        <v>0</v>
      </c>
      <c r="Y562" s="14">
        <f>IF(OR(AVANZA[[#This Row],[ESTADO LEG]]="pdte legalizar",AVANZA[[#This Row],[ESTADO LEG]]="No cruza"),1,0)</f>
        <v>0</v>
      </c>
      <c r="Z562" t="str" cm="1">
        <f t="array" ref="Z562">IF(AVANZA[[#This Row],[Variable]]="Terminada",LOWER(_xlfn.XLOOKUP(AVANZA[[#This Row],[ID_Peticion]],Tabla6[[#All],[NUM_PETICION]],Tabla6[[#All],[ESTADO_LEG]],"NO CRUZA",0)),AVANZA[[#This Row],[Variable]])</f>
        <v>PENDIENTE</v>
      </c>
      <c r="AA562" t="str" cm="1">
        <f t="array" ref="AA562">_xlfn.XLOOKUP(AVANZA[[#This Row],[ID_Peticion]],Tabla6[[#All],[NUM_PETICION]],Tabla6[[#All],[DIF_DIAS]],"",0)</f>
        <v/>
      </c>
      <c r="AB562" s="2" t="str" cm="1">
        <f t="array" ref="AB562">IFERROR(_xlfn.XLOOKUP(AVANZA[[#This Row],[ID_Peticion]],Tabla6[[#All],[NUM_PETICION]],Tabla6[[#All],[FEC_LEGAL]],"",0),"")</f>
        <v/>
      </c>
      <c r="AC562" s="14">
        <f ca="1">IF(AVANZA[[#This Row],[FECHA LEG]]&lt;&gt;0,IFERROR(AVANZA[[#This Row],[FECHA LEG]]-AVANZA[[#This Row],[FechaIniEstadoSubPetAtis]],0),TODAY()-AVANZA[[#This Row],[FechaIniEstadoSubPetAtis]])</f>
        <v>0</v>
      </c>
      <c r="AD562" s="35">
        <f ca="1">IF(AVANZA[[#This Row],[FINAL Vs LG]]&lt;&gt;0,IF(AVANZA[[#This Row],[FINAL Vs LG]]&lt;7.1,"100%",IF(AND(AVANZA[[#This Row],[FINAL Vs LG]]&gt;7.1,AVANZA[[#This Row],[FINAL Vs LG]]&lt;11.1),"50%","0%")),0)</f>
        <v>0</v>
      </c>
      <c r="AE562" s="14">
        <f ca="1">VLOOKUP(DAY(TODAY()),BACK!F:G,2,0)</f>
        <v>14</v>
      </c>
      <c r="AF562" s="14">
        <f>BACK!$I$2</f>
        <v>24</v>
      </c>
      <c r="AG562" s="14">
        <f>IF(AVANZA[[#This Row],[Oferta_empaquetada_comisiones]]="SI",1,0)</f>
        <v>0</v>
      </c>
      <c r="AH562" s="36">
        <f>IF(AVANZA[[#This Row],[Variable]]="TERMINADA",IFERROR(VLOOKUP(AVANZA[[#This Row],[SUPERVISOR]],Tabla2[#All],4,0),0),)</f>
        <v>0</v>
      </c>
      <c r="AI562" s="14">
        <f>IF(AVANZA[[#This Row],[Producto]]="BA",1,0)</f>
        <v>1</v>
      </c>
      <c r="AJ562" s="14">
        <f>IF(AVANZA[[#This Row],[Producto]]="DUO",1,0)</f>
        <v>0</v>
      </c>
      <c r="AK562" s="14">
        <f>IF(AVANZA[[#This Row],[Producto]]="TRIO",1,0)</f>
        <v>0</v>
      </c>
      <c r="AL562" t="s">
        <v>1154</v>
      </c>
      <c r="AM562">
        <v>-1</v>
      </c>
      <c r="AN562">
        <v>-1</v>
      </c>
      <c r="AO562" t="s">
        <v>17194</v>
      </c>
      <c r="AP562" s="1">
        <v>46149.525138888886</v>
      </c>
      <c r="AQ562">
        <v>-1</v>
      </c>
      <c r="AR562" t="s">
        <v>17195</v>
      </c>
      <c r="AS562">
        <v>-1</v>
      </c>
      <c r="AT562">
        <v>-1</v>
      </c>
      <c r="AU562">
        <v>-1</v>
      </c>
      <c r="AV562">
        <v>-1</v>
      </c>
      <c r="AW562">
        <v>-1</v>
      </c>
      <c r="AX562" t="s">
        <v>224</v>
      </c>
      <c r="AY562">
        <v>-1</v>
      </c>
      <c r="AZ562">
        <v>2026</v>
      </c>
      <c r="BA562">
        <v>5</v>
      </c>
      <c r="BB562">
        <v>13</v>
      </c>
      <c r="BC562">
        <v>-1</v>
      </c>
      <c r="BD562" t="s">
        <v>225</v>
      </c>
      <c r="BE562">
        <v>-1</v>
      </c>
      <c r="BF562">
        <v>20001624016865</v>
      </c>
      <c r="BG562" t="s">
        <v>319</v>
      </c>
      <c r="BH562" t="s">
        <v>320</v>
      </c>
      <c r="BI562" t="s">
        <v>17196</v>
      </c>
      <c r="BJ562">
        <v>-1</v>
      </c>
      <c r="BK562">
        <v>-1</v>
      </c>
      <c r="BL562">
        <v>-1</v>
      </c>
      <c r="BM562" t="s">
        <v>2213</v>
      </c>
      <c r="BN562" t="s">
        <v>230</v>
      </c>
      <c r="BO562" t="s">
        <v>17197</v>
      </c>
      <c r="BP562" t="s">
        <v>380</v>
      </c>
      <c r="BQ562">
        <v>2026</v>
      </c>
      <c r="BR562">
        <v>5</v>
      </c>
      <c r="BS562">
        <v>7</v>
      </c>
      <c r="BT562" s="1">
        <v>46149.52516203704</v>
      </c>
      <c r="BU562" t="s">
        <v>2215</v>
      </c>
      <c r="BV562" s="2">
        <v>46149</v>
      </c>
      <c r="BW562" t="s">
        <v>2215</v>
      </c>
      <c r="BX562" s="2">
        <v>46149</v>
      </c>
      <c r="BY562" s="2">
        <v>46154</v>
      </c>
      <c r="CA562" t="s">
        <v>1331</v>
      </c>
      <c r="CB562" t="s">
        <v>546</v>
      </c>
      <c r="CC562" t="s">
        <v>17198</v>
      </c>
      <c r="CD562" t="s">
        <v>3151</v>
      </c>
      <c r="CE562">
        <v>-1</v>
      </c>
      <c r="CF562" t="s">
        <v>1334</v>
      </c>
      <c r="CG562" t="s">
        <v>550</v>
      </c>
      <c r="CH562" t="s">
        <v>242</v>
      </c>
      <c r="CI562">
        <v>1063565638</v>
      </c>
      <c r="CJ562" t="s">
        <v>1162</v>
      </c>
      <c r="CK562" t="s">
        <v>245</v>
      </c>
      <c r="CL562" t="s">
        <v>409</v>
      </c>
      <c r="CM562" t="s">
        <v>247</v>
      </c>
      <c r="CN562" t="s">
        <v>410</v>
      </c>
      <c r="CT562" t="s">
        <v>386</v>
      </c>
      <c r="CU562" t="s">
        <v>225</v>
      </c>
      <c r="CW562" t="s">
        <v>319</v>
      </c>
      <c r="CX562" t="s">
        <v>320</v>
      </c>
      <c r="DA562" t="s">
        <v>250</v>
      </c>
      <c r="DB562">
        <v>-1</v>
      </c>
      <c r="DF562" t="s">
        <v>2213</v>
      </c>
      <c r="DJ562" t="s">
        <v>252</v>
      </c>
      <c r="DK562" t="s">
        <v>253</v>
      </c>
      <c r="DL562" t="s">
        <v>253</v>
      </c>
      <c r="DN562" t="s">
        <v>255</v>
      </c>
      <c r="DR562" t="s">
        <v>1163</v>
      </c>
      <c r="DS562" t="s">
        <v>1162</v>
      </c>
      <c r="DT562" t="s">
        <v>1161</v>
      </c>
      <c r="DV562">
        <v>1</v>
      </c>
      <c r="DW562" t="s">
        <v>554</v>
      </c>
      <c r="ED562" s="2">
        <v>46155</v>
      </c>
      <c r="EF562">
        <v>16</v>
      </c>
      <c r="EP562" t="s">
        <v>258</v>
      </c>
      <c r="FA562" t="s">
        <v>245</v>
      </c>
      <c r="FB562" t="s">
        <v>556</v>
      </c>
      <c r="FD562" t="s">
        <v>556</v>
      </c>
      <c r="FE562" t="s">
        <v>1336</v>
      </c>
      <c r="FF562" t="s">
        <v>1336</v>
      </c>
      <c r="FK562" t="s">
        <v>263</v>
      </c>
      <c r="FN562" t="s">
        <v>410</v>
      </c>
      <c r="FO562" t="s">
        <v>414</v>
      </c>
      <c r="FR562">
        <v>0</v>
      </c>
      <c r="GB562" t="s">
        <v>266</v>
      </c>
      <c r="GM562">
        <v>0</v>
      </c>
      <c r="GS562" t="s">
        <v>267</v>
      </c>
      <c r="GT562" s="2"/>
      <c r="GU562" t="s">
        <v>268</v>
      </c>
      <c r="GV562" t="s">
        <v>269</v>
      </c>
      <c r="GW562" t="s">
        <v>394</v>
      </c>
      <c r="GZ562" t="s">
        <v>395</v>
      </c>
      <c r="HE562" t="s">
        <v>230</v>
      </c>
      <c r="HF562" t="s">
        <v>14191</v>
      </c>
      <c r="HR562" t="s">
        <v>278</v>
      </c>
      <c r="HV562">
        <v>94990</v>
      </c>
      <c r="HW562" t="s">
        <v>281</v>
      </c>
      <c r="HY562">
        <v>0</v>
      </c>
      <c r="HZ562">
        <v>0</v>
      </c>
      <c r="IA562" t="s">
        <v>281</v>
      </c>
      <c r="IB562" t="s">
        <v>281</v>
      </c>
      <c r="IE562" t="s">
        <v>283</v>
      </c>
      <c r="IF562" t="s">
        <v>283</v>
      </c>
      <c r="IG562" t="s">
        <v>283</v>
      </c>
      <c r="IH562" t="s">
        <v>284</v>
      </c>
      <c r="II562" t="s">
        <v>285</v>
      </c>
      <c r="IJ562" t="s">
        <v>286</v>
      </c>
      <c r="IK562" t="s">
        <v>278</v>
      </c>
      <c r="IL562" t="s">
        <v>346</v>
      </c>
      <c r="IM562" t="s">
        <v>288</v>
      </c>
      <c r="IN562" t="s">
        <v>2219</v>
      </c>
      <c r="IP562" t="s">
        <v>290</v>
      </c>
      <c r="IQ562" t="s">
        <v>284</v>
      </c>
      <c r="IS562" t="s">
        <v>291</v>
      </c>
      <c r="IT562" t="s">
        <v>561</v>
      </c>
      <c r="IY562" t="s">
        <v>281</v>
      </c>
    </row>
    <row r="563" spans="1:259" x14ac:dyDescent="0.3">
      <c r="A563" s="14">
        <f>DAY(AVANZA[[#This Row],[FechaSeguimiento]])</f>
        <v>13</v>
      </c>
      <c r="B563" s="14">
        <f>MONTH(AVANZA[[#This Row],[FechaSeguimiento]])</f>
        <v>5</v>
      </c>
      <c r="C563"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563" t="str">
        <f>LOWER(IFERROR(VLOOKUP(AVANZA[[#This Row],[ID_Peticion]],CANCELADAS[#All],2,0),""))</f>
        <v/>
      </c>
      <c r="E563" t="str">
        <f>LOWER(IFERROR(VLOOKUP(AVANZA[[#This Row],[ID_Peticion]],CANCELADAS[#All],3,0),""))</f>
        <v/>
      </c>
      <c r="F563" t="str">
        <f>LOWER(IF(AVANZA[[#This Row],[CEDULA CLIENTE]]&lt;&gt;""," CC: " &amp; COUNTIFS(AVANZA[CEDULA CLIENTE],AVANZA[[#This Row],[CEDULA CLIENTE]]),"")&amp; IF(AVANZA[[#This Row],[Direccion]]&lt;&gt;""," DIR: " &amp; COUNTIFS(AVANZA[Direccion],AVANZA[[#This Row],[Direccion]]),""))</f>
        <v xml:space="preserve"> dir: 1</v>
      </c>
      <c r="G563" t="str">
        <f>IFERROR(VLOOKUP(AVANZA[[#This Row],[Cedula_Vendedor_Atis]],PLANTA[[#All],[CEDULA]:[LINEA]],3,0),"No Cruza")</f>
        <v>Marisol Avella</v>
      </c>
      <c r="H563" t="str">
        <f>IFERROR(VLOOKUP(AVANZA[[#This Row],[Cedula_Vendedor_Atis]],PLANTA[[#All],[CEDULA]:[LINEA]],4,0),"No Cruza")</f>
        <v>Fija</v>
      </c>
      <c r="I563" t="str">
        <f>LOWER(IF(AVANZA[[#This Row],[ATRIBUIBLE]]="",AVANZA[[#This Row],[Variable]],AVANZA[[#This Row],[ATRIBUIBLE]]))</f>
        <v>terminada</v>
      </c>
      <c r="J563" s="14">
        <f>IF(AVANZA[[#This Row],[Variable]]=AVANZA[[#Headers],[TERMINADA]],1,0)</f>
        <v>1</v>
      </c>
      <c r="K563" s="14">
        <f>IF(AVANZA[[#This Row],[Variable]]=AVANZA[[#Headers],[ANULADA]],1,0)</f>
        <v>0</v>
      </c>
      <c r="L563" s="14">
        <f>IF(AVANZA[[#This Row],[Variable]]=AVANZA[[#Headers],[PENDIENTE]],1,0)</f>
        <v>0</v>
      </c>
      <c r="M563" s="14">
        <f>IF(AVANZA[[#This Row],[ESTADO AGENDA]]="AGENDADA",1,0)</f>
        <v>0</v>
      </c>
      <c r="N563" s="14">
        <f>IF(AVANZA[[#This Row],[ESTADO AGENDA]]="PENDIENTE DE AGENDAR",1,0)</f>
        <v>0</v>
      </c>
      <c r="O563" s="14">
        <f>IF(AVANZA[[#This Row],[ESTADO AGENDA]]="SUSPENDIDA",1,0)</f>
        <v>0</v>
      </c>
      <c r="P563" t="str" cm="1">
        <f t="array" ref="P563">_xlfn.XLOOKUP(AVANZA[[#This Row],[Num_Agrupacion_Pet_Atis]],Tabla1[[#All],[Numero_de_actuacion]],Tabla1[[#All],[Estado_de_la_orden]],"",0)</f>
        <v/>
      </c>
      <c r="Q563" s="2" t="str" cm="1">
        <f t="array" ref="Q563">_xlfn.XLOOKUP(AVANZA[[#This Row],[Num_Agrupacion_Pet_Atis]],Tabla1[[#All],[Numero_de_actuacion]],Tabla1[[#All],[Fecha_de_la_cita]],"",0)</f>
        <v/>
      </c>
      <c r="R563" t="str" cm="1">
        <f t="array" ref="R563">_xlfn.XLOOKUP(AVANZA[[#This Row],[Num_Agrupacion_Pet_Atis]],Tabla1[[#All],[Numero_de_actuacion]],Tabla1[[#All],[Franja_horaria_de_la_cita]],"",0)</f>
        <v/>
      </c>
      <c r="S563" s="14" t="str">
        <f>IFERROR(DAY(AVANZA[[#This Row],[FECHA AGENDA]]),"")</f>
        <v/>
      </c>
      <c r="T563" s="14" t="str">
        <f>IFERROR(MONTH(AVANZA[[#This Row],[FECHA AGENDA]]),"")</f>
        <v/>
      </c>
      <c r="U563" t="str" cm="1">
        <f t="array" ref="U563">_xlfn.XLOOKUP(AVANZA[[#This Row],[Num_Agrupacion_Pet_Atis]],Tabla1[[#All],[Numero_de_actuacion]],Tabla1[[#All],[Motivo_de_suspension]],"",0)</f>
        <v/>
      </c>
      <c r="V563" s="2" t="str" cm="1">
        <f t="array" ref="V563">_xlfn.XLOOKUP(AVANZA[[#This Row],[Num_Agrupacion_Pet_Atis]],Tabla1[[#All],[Numero_de_actuacion]],Tabla1[[#All],[No_identificacion_cliente]],"",0)</f>
        <v/>
      </c>
      <c r="W563" s="2" t="str" cm="1">
        <f t="array" ref="W563">_xlfn.XLOOKUP(AVANZA[[#This Row],[Num_Agrupacion_Pet_Atis]],Tabla1[[#All],[Numero_de_actuacion]],Tabla1[[#All],[Movil_de_contacto]],"",0)</f>
        <v/>
      </c>
      <c r="X563" s="14">
        <f>IF(OR(AVANZA[[#This Row],[ESTADO LEG]]="Legalizada grabacion",AVANZA[[#This Row],[ESTADO LEG]]="Legalizada aut"),1,0)</f>
        <v>0</v>
      </c>
      <c r="Y563" s="14">
        <f>IF(OR(AVANZA[[#This Row],[ESTADO LEG]]="pdte legalizar",AVANZA[[#This Row],[ESTADO LEG]]="No cruza"),1,0)</f>
        <v>1</v>
      </c>
      <c r="Z563" t="str" cm="1">
        <f t="array" ref="Z563">IF(AVANZA[[#This Row],[Variable]]="Terminada",LOWER(_xlfn.XLOOKUP(AVANZA[[#This Row],[ID_Peticion]],Tabla6[[#All],[NUM_PETICION]],Tabla6[[#All],[ESTADO_LEG]],"NO CRUZA",0)),AVANZA[[#This Row],[Variable]])</f>
        <v>no cruza</v>
      </c>
      <c r="AA563" t="str" cm="1">
        <f t="array" ref="AA563">_xlfn.XLOOKUP(AVANZA[[#This Row],[ID_Peticion]],Tabla6[[#All],[NUM_PETICION]],Tabla6[[#All],[DIF_DIAS]],"",0)</f>
        <v/>
      </c>
      <c r="AB563" s="2" t="str" cm="1">
        <f t="array" ref="AB563">IFERROR(_xlfn.XLOOKUP(AVANZA[[#This Row],[ID_Peticion]],Tabla6[[#All],[NUM_PETICION]],Tabla6[[#All],[FEC_LEGAL]],"",0),"")</f>
        <v/>
      </c>
      <c r="AC563" s="14">
        <f ca="1">IF(AVANZA[[#This Row],[FECHA LEG]]&lt;&gt;0,IFERROR(AVANZA[[#This Row],[FECHA LEG]]-AVANZA[[#This Row],[FechaIniEstadoSubPetAtis]],0),TODAY()-AVANZA[[#This Row],[FechaIniEstadoSubPetAtis]])</f>
        <v>0</v>
      </c>
      <c r="AD563" s="35">
        <f ca="1">IF(AVANZA[[#This Row],[FINAL Vs LG]]&lt;&gt;0,IF(AVANZA[[#This Row],[FINAL Vs LG]]&lt;7.1,"100%",IF(AND(AVANZA[[#This Row],[FINAL Vs LG]]&gt;7.1,AVANZA[[#This Row],[FINAL Vs LG]]&lt;11.1),"50%","0%")),0)</f>
        <v>0</v>
      </c>
      <c r="AE563" s="14">
        <f ca="1">VLOOKUP(DAY(TODAY()),BACK!F:G,2,0)</f>
        <v>14</v>
      </c>
      <c r="AF563" s="14">
        <f>BACK!$I$2</f>
        <v>24</v>
      </c>
      <c r="AG563" s="14">
        <f>IF(AVANZA[[#This Row],[Oferta_empaquetada_comisiones]]="SI",1,0)</f>
        <v>0</v>
      </c>
      <c r="AH563" s="36">
        <f>IF(AVANZA[[#This Row],[Variable]]="TERMINADA",IFERROR(VLOOKUP(AVANZA[[#This Row],[SUPERVISOR]],Tabla2[#All],4,0),0),)</f>
        <v>3.5</v>
      </c>
      <c r="AI563" s="14">
        <f>IF(AVANZA[[#This Row],[Producto]]="BA",1,0)</f>
        <v>1</v>
      </c>
      <c r="AJ563" s="14">
        <f>IF(AVANZA[[#This Row],[Producto]]="DUO",1,0)</f>
        <v>0</v>
      </c>
      <c r="AK563" s="14">
        <f>IF(AVANZA[[#This Row],[Producto]]="TRIO",1,0)</f>
        <v>0</v>
      </c>
      <c r="AL563" t="s">
        <v>540</v>
      </c>
      <c r="AM563">
        <v>-1</v>
      </c>
      <c r="AN563">
        <v>-1</v>
      </c>
      <c r="AO563" t="s">
        <v>17199</v>
      </c>
      <c r="AP563" s="1">
        <v>46154.510613425926</v>
      </c>
      <c r="AQ563">
        <v>-1</v>
      </c>
      <c r="AR563" t="s">
        <v>17200</v>
      </c>
      <c r="AS563">
        <v>-1</v>
      </c>
      <c r="AT563">
        <v>-1</v>
      </c>
      <c r="AU563">
        <v>-1</v>
      </c>
      <c r="AV563">
        <v>-1</v>
      </c>
      <c r="AW563">
        <v>-1</v>
      </c>
      <c r="AX563" t="s">
        <v>224</v>
      </c>
      <c r="AY563">
        <v>-1</v>
      </c>
      <c r="AZ563">
        <v>2026</v>
      </c>
      <c r="BA563">
        <v>5</v>
      </c>
      <c r="BB563">
        <v>13</v>
      </c>
      <c r="BC563">
        <v>-1</v>
      </c>
      <c r="BD563" t="s">
        <v>225</v>
      </c>
      <c r="BE563">
        <v>-1</v>
      </c>
      <c r="BF563">
        <v>20001626641973</v>
      </c>
      <c r="BG563" t="s">
        <v>226</v>
      </c>
      <c r="BH563" t="s">
        <v>227</v>
      </c>
      <c r="BI563" t="s">
        <v>17201</v>
      </c>
      <c r="BJ563">
        <v>-1</v>
      </c>
      <c r="BK563">
        <v>-1</v>
      </c>
      <c r="BL563">
        <v>-1</v>
      </c>
      <c r="BM563" t="s">
        <v>229</v>
      </c>
      <c r="BN563" t="s">
        <v>230</v>
      </c>
      <c r="BO563" t="s">
        <v>17202</v>
      </c>
      <c r="BP563" t="s">
        <v>380</v>
      </c>
      <c r="BQ563">
        <v>2026</v>
      </c>
      <c r="BR563">
        <v>5</v>
      </c>
      <c r="BS563">
        <v>12</v>
      </c>
      <c r="BT563" s="1">
        <v>46155.395150462966</v>
      </c>
      <c r="BU563" t="s">
        <v>233</v>
      </c>
      <c r="BV563" s="2">
        <v>46155</v>
      </c>
      <c r="BW563" t="s">
        <v>234</v>
      </c>
      <c r="BX563" s="2">
        <v>46154</v>
      </c>
      <c r="BY563" s="2">
        <v>46155</v>
      </c>
      <c r="BZ563" t="s">
        <v>235</v>
      </c>
      <c r="CA563" t="s">
        <v>321</v>
      </c>
      <c r="CB563" t="s">
        <v>322</v>
      </c>
      <c r="CC563" t="s">
        <v>17203</v>
      </c>
      <c r="CD563" t="s">
        <v>17204</v>
      </c>
      <c r="CE563">
        <v>-1</v>
      </c>
      <c r="CF563" t="s">
        <v>324</v>
      </c>
      <c r="CG563" t="s">
        <v>325</v>
      </c>
      <c r="CH563" t="s">
        <v>326</v>
      </c>
      <c r="CI563">
        <v>1073250775</v>
      </c>
      <c r="CJ563" t="s">
        <v>552</v>
      </c>
      <c r="CK563" t="s">
        <v>245</v>
      </c>
      <c r="CL563" t="s">
        <v>246</v>
      </c>
      <c r="CM563" t="s">
        <v>247</v>
      </c>
      <c r="CN563" t="s">
        <v>359</v>
      </c>
      <c r="CT563" t="s">
        <v>330</v>
      </c>
      <c r="CU563" t="s">
        <v>225</v>
      </c>
      <c r="CW563" t="s">
        <v>226</v>
      </c>
      <c r="CX563" t="s">
        <v>227</v>
      </c>
      <c r="DA563" t="s">
        <v>250</v>
      </c>
      <c r="DB563">
        <v>-1</v>
      </c>
      <c r="DF563" t="s">
        <v>251</v>
      </c>
      <c r="DJ563" t="s">
        <v>252</v>
      </c>
      <c r="DK563" t="s">
        <v>253</v>
      </c>
      <c r="DL563" t="s">
        <v>254</v>
      </c>
      <c r="DN563" t="s">
        <v>255</v>
      </c>
      <c r="DR563" t="s">
        <v>553</v>
      </c>
      <c r="DS563" t="s">
        <v>552</v>
      </c>
      <c r="DT563" t="s">
        <v>551</v>
      </c>
      <c r="DV563">
        <v>1</v>
      </c>
      <c r="DW563" t="s">
        <v>331</v>
      </c>
      <c r="ED563" s="2">
        <v>46155</v>
      </c>
      <c r="EF563">
        <v>16</v>
      </c>
      <c r="EP563" t="s">
        <v>258</v>
      </c>
      <c r="ES563" t="s">
        <v>16435</v>
      </c>
      <c r="FA563" t="s">
        <v>245</v>
      </c>
      <c r="FB563" t="s">
        <v>333</v>
      </c>
      <c r="FD563" t="s">
        <v>333</v>
      </c>
      <c r="FE563" t="s">
        <v>334</v>
      </c>
      <c r="FF563" t="s">
        <v>334</v>
      </c>
      <c r="FK563" t="s">
        <v>263</v>
      </c>
      <c r="FL563" t="s">
        <v>17205</v>
      </c>
      <c r="FN563" t="s">
        <v>359</v>
      </c>
      <c r="FO563" t="s">
        <v>366</v>
      </c>
      <c r="FR563">
        <v>72185</v>
      </c>
      <c r="GB563" t="s">
        <v>266</v>
      </c>
      <c r="GC563" t="s">
        <v>225</v>
      </c>
      <c r="GD563">
        <v>0</v>
      </c>
      <c r="GF563">
        <v>0</v>
      </c>
      <c r="GG563">
        <v>25421</v>
      </c>
      <c r="GI563">
        <v>72185</v>
      </c>
      <c r="GJ563">
        <v>0</v>
      </c>
      <c r="GL563">
        <v>0</v>
      </c>
      <c r="GM563">
        <v>85900</v>
      </c>
      <c r="GS563" t="s">
        <v>267</v>
      </c>
      <c r="GT563" s="2">
        <v>45138</v>
      </c>
      <c r="GU563" t="s">
        <v>268</v>
      </c>
      <c r="GV563" t="s">
        <v>311</v>
      </c>
      <c r="GW563" t="s">
        <v>270</v>
      </c>
      <c r="GX563" t="s">
        <v>271</v>
      </c>
      <c r="GY563" t="s">
        <v>271</v>
      </c>
      <c r="GZ563" t="s">
        <v>273</v>
      </c>
      <c r="HA563" t="s">
        <v>336</v>
      </c>
      <c r="HB563" t="s">
        <v>321</v>
      </c>
      <c r="HC563" t="s">
        <v>321</v>
      </c>
      <c r="HD563" t="s">
        <v>415</v>
      </c>
      <c r="HE563" t="s">
        <v>230</v>
      </c>
      <c r="HF563" t="s">
        <v>17206</v>
      </c>
      <c r="HR563" t="s">
        <v>278</v>
      </c>
      <c r="HV563">
        <v>85900</v>
      </c>
      <c r="HW563" t="s">
        <v>279</v>
      </c>
      <c r="HX563" t="s">
        <v>280</v>
      </c>
      <c r="HY563">
        <v>89853</v>
      </c>
      <c r="HZ563">
        <v>17668</v>
      </c>
      <c r="IA563" t="s">
        <v>279</v>
      </c>
      <c r="IB563" t="s">
        <v>281</v>
      </c>
      <c r="ID563" t="s">
        <v>282</v>
      </c>
      <c r="IE563" t="s">
        <v>283</v>
      </c>
      <c r="IF563" t="s">
        <v>283</v>
      </c>
      <c r="IG563" t="s">
        <v>283</v>
      </c>
      <c r="IH563" t="s">
        <v>284</v>
      </c>
      <c r="II563" t="s">
        <v>285</v>
      </c>
      <c r="IJ563" t="s">
        <v>286</v>
      </c>
      <c r="IK563" t="s">
        <v>278</v>
      </c>
      <c r="IL563" t="s">
        <v>371</v>
      </c>
      <c r="IM563" t="s">
        <v>288</v>
      </c>
      <c r="IN563" t="s">
        <v>289</v>
      </c>
      <c r="IP563" t="s">
        <v>290</v>
      </c>
      <c r="IQ563" t="s">
        <v>284</v>
      </c>
      <c r="IS563" t="s">
        <v>291</v>
      </c>
      <c r="IT563" t="s">
        <v>398</v>
      </c>
      <c r="IW563" t="s">
        <v>14256</v>
      </c>
      <c r="IY563" t="s">
        <v>281</v>
      </c>
    </row>
    <row r="564" spans="1:259" x14ac:dyDescent="0.3">
      <c r="A564" s="14">
        <f>DAY(AVANZA[[#This Row],[FechaSeguimiento]])</f>
        <v>13</v>
      </c>
      <c r="B564" s="14">
        <f>MONTH(AVANZA[[#This Row],[FechaSeguimiento]])</f>
        <v>5</v>
      </c>
      <c r="C564"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564" t="str">
        <f>LOWER(IFERROR(VLOOKUP(AVANZA[[#This Row],[ID_Peticion]],CANCELADAS[#All],2,0),""))</f>
        <v/>
      </c>
      <c r="E564" t="str">
        <f>LOWER(IFERROR(VLOOKUP(AVANZA[[#This Row],[ID_Peticion]],CANCELADAS[#All],3,0),""))</f>
        <v/>
      </c>
      <c r="F564" t="str">
        <f>LOWER(IF(AVANZA[[#This Row],[CEDULA CLIENTE]]&lt;&gt;""," CC: " &amp; COUNTIFS(AVANZA[CEDULA CLIENTE],AVANZA[[#This Row],[CEDULA CLIENTE]]),"")&amp; IF(AVANZA[[#This Row],[Direccion]]&lt;&gt;""," DIR: " &amp; COUNTIFS(AVANZA[Direccion],AVANZA[[#This Row],[Direccion]]),""))</f>
        <v xml:space="preserve"> cc: 1 dir: 1</v>
      </c>
      <c r="G564" t="str">
        <f>IFERROR(VLOOKUP(AVANZA[[#This Row],[Cedula_Vendedor_Atis]],PLANTA[[#All],[CEDULA]:[LINEA]],3,0),"No Cruza")</f>
        <v>Marisol Avella</v>
      </c>
      <c r="H564" t="str">
        <f>IFERROR(VLOOKUP(AVANZA[[#This Row],[Cedula_Vendedor_Atis]],PLANTA[[#All],[CEDULA]:[LINEA]],4,0),"No Cruza")</f>
        <v>Fija</v>
      </c>
      <c r="I564" t="str">
        <f>LOWER(IF(AVANZA[[#This Row],[ATRIBUIBLE]]="",AVANZA[[#This Row],[Variable]],AVANZA[[#This Row],[ATRIBUIBLE]]))</f>
        <v>pendiente</v>
      </c>
      <c r="J564" s="14">
        <f>IF(AVANZA[[#This Row],[Variable]]=AVANZA[[#Headers],[TERMINADA]],1,0)</f>
        <v>0</v>
      </c>
      <c r="K564" s="14">
        <f>IF(AVANZA[[#This Row],[Variable]]=AVANZA[[#Headers],[ANULADA]],1,0)</f>
        <v>0</v>
      </c>
      <c r="L564" s="14">
        <f>IF(AVANZA[[#This Row],[Variable]]=AVANZA[[#Headers],[PENDIENTE]],1,0)</f>
        <v>1</v>
      </c>
      <c r="M564" s="14">
        <f>IF(AVANZA[[#This Row],[ESTADO AGENDA]]="AGENDADA",1,0)</f>
        <v>0</v>
      </c>
      <c r="N564" s="14">
        <f>IF(AVANZA[[#This Row],[ESTADO AGENDA]]="PENDIENTE DE AGENDAR",1,0)</f>
        <v>1</v>
      </c>
      <c r="O564" s="14">
        <f>IF(AVANZA[[#This Row],[ESTADO AGENDA]]="SUSPENDIDA",1,0)</f>
        <v>0</v>
      </c>
      <c r="P564" t="str" cm="1">
        <f t="array" ref="P564">_xlfn.XLOOKUP(AVANZA[[#This Row],[Num_Agrupacion_Pet_Atis]],Tabla1[[#All],[Numero_de_actuacion]],Tabla1[[#All],[Estado_de_la_orden]],"",0)</f>
        <v>Pendiente de agendar</v>
      </c>
      <c r="Q564" s="2" cm="1">
        <f t="array" ref="Q564">_xlfn.XLOOKUP(AVANZA[[#This Row],[Num_Agrupacion_Pet_Atis]],Tabla1[[#All],[Numero_de_actuacion]],Tabla1[[#All],[Fecha_de_la_cita]],"",0)</f>
        <v>0</v>
      </c>
      <c r="R564" cm="1">
        <f t="array" ref="R564">_xlfn.XLOOKUP(AVANZA[[#This Row],[Num_Agrupacion_Pet_Atis]],Tabla1[[#All],[Numero_de_actuacion]],Tabla1[[#All],[Franja_horaria_de_la_cita]],"",0)</f>
        <v>0</v>
      </c>
      <c r="S564" s="14">
        <f>IFERROR(DAY(AVANZA[[#This Row],[FECHA AGENDA]]),"")</f>
        <v>0</v>
      </c>
      <c r="T564" s="14">
        <f>IFERROR(MONTH(AVANZA[[#This Row],[FECHA AGENDA]]),"")</f>
        <v>1</v>
      </c>
      <c r="U564" cm="1">
        <f t="array" ref="U564">_xlfn.XLOOKUP(AVANZA[[#This Row],[Num_Agrupacion_Pet_Atis]],Tabla1[[#All],[Numero_de_actuacion]],Tabla1[[#All],[Motivo_de_suspension]],"",0)</f>
        <v>0</v>
      </c>
      <c r="V564" s="2" t="str" cm="1">
        <f t="array" ref="V564">_xlfn.XLOOKUP(AVANZA[[#This Row],[Num_Agrupacion_Pet_Atis]],Tabla1[[#All],[Numero_de_actuacion]],Tabla1[[#All],[No_identificacion_cliente]],"",0)</f>
        <v>32819032</v>
      </c>
      <c r="W564" s="2" t="str" cm="1">
        <f t="array" ref="W564">_xlfn.XLOOKUP(AVANZA[[#This Row],[Num_Agrupacion_Pet_Atis]],Tabla1[[#All],[Numero_de_actuacion]],Tabla1[[#All],[Movil_de_contacto]],"",0)</f>
        <v>3134319511</v>
      </c>
      <c r="X564" s="14">
        <f>IF(OR(AVANZA[[#This Row],[ESTADO LEG]]="Legalizada grabacion",AVANZA[[#This Row],[ESTADO LEG]]="Legalizada aut"),1,0)</f>
        <v>0</v>
      </c>
      <c r="Y564" s="14">
        <f>IF(OR(AVANZA[[#This Row],[ESTADO LEG]]="pdte legalizar",AVANZA[[#This Row],[ESTADO LEG]]="No cruza"),1,0)</f>
        <v>0</v>
      </c>
      <c r="Z564" t="str" cm="1">
        <f t="array" ref="Z564">IF(AVANZA[[#This Row],[Variable]]="Terminada",LOWER(_xlfn.XLOOKUP(AVANZA[[#This Row],[ID_Peticion]],Tabla6[[#All],[NUM_PETICION]],Tabla6[[#All],[ESTADO_LEG]],"NO CRUZA",0)),AVANZA[[#This Row],[Variable]])</f>
        <v>PENDIENTE</v>
      </c>
      <c r="AA564" t="str" cm="1">
        <f t="array" ref="AA564">_xlfn.XLOOKUP(AVANZA[[#This Row],[ID_Peticion]],Tabla6[[#All],[NUM_PETICION]],Tabla6[[#All],[DIF_DIAS]],"",0)</f>
        <v/>
      </c>
      <c r="AB564" s="2" t="str" cm="1">
        <f t="array" ref="AB564">IFERROR(_xlfn.XLOOKUP(AVANZA[[#This Row],[ID_Peticion]],Tabla6[[#All],[NUM_PETICION]],Tabla6[[#All],[FEC_LEGAL]],"",0),"")</f>
        <v/>
      </c>
      <c r="AC564" s="14">
        <f ca="1">IF(AVANZA[[#This Row],[FECHA LEG]]&lt;&gt;0,IFERROR(AVANZA[[#This Row],[FECHA LEG]]-AVANZA[[#This Row],[FechaIniEstadoSubPetAtis]],0),TODAY()-AVANZA[[#This Row],[FechaIniEstadoSubPetAtis]])</f>
        <v>0</v>
      </c>
      <c r="AD564" s="35">
        <f ca="1">IF(AVANZA[[#This Row],[FINAL Vs LG]]&lt;&gt;0,IF(AVANZA[[#This Row],[FINAL Vs LG]]&lt;7.1,"100%",IF(AND(AVANZA[[#This Row],[FINAL Vs LG]]&gt;7.1,AVANZA[[#This Row],[FINAL Vs LG]]&lt;11.1),"50%","0%")),0)</f>
        <v>0</v>
      </c>
      <c r="AE564" s="14">
        <f ca="1">VLOOKUP(DAY(TODAY()),BACK!F:G,2,0)</f>
        <v>14</v>
      </c>
      <c r="AF564" s="14">
        <f>BACK!$I$2</f>
        <v>24</v>
      </c>
      <c r="AG564" s="14">
        <f>IF(AVANZA[[#This Row],[Oferta_empaquetada_comisiones]]="SI",1,0)</f>
        <v>0</v>
      </c>
      <c r="AH564" s="36">
        <f>IF(AVANZA[[#This Row],[Variable]]="TERMINADA",IFERROR(VLOOKUP(AVANZA[[#This Row],[SUPERVISOR]],Tabla2[#All],4,0),0),)</f>
        <v>0</v>
      </c>
      <c r="AI564" s="14">
        <f>IF(AVANZA[[#This Row],[Producto]]="BA",1,0)</f>
        <v>1</v>
      </c>
      <c r="AJ564" s="14">
        <f>IF(AVANZA[[#This Row],[Producto]]="DUO",1,0)</f>
        <v>0</v>
      </c>
      <c r="AK564" s="14">
        <f>IF(AVANZA[[#This Row],[Producto]]="TRIO",1,0)</f>
        <v>0</v>
      </c>
      <c r="AL564" t="s">
        <v>515</v>
      </c>
      <c r="AM564">
        <v>-1</v>
      </c>
      <c r="AN564">
        <v>-1</v>
      </c>
      <c r="AO564" t="s">
        <v>17207</v>
      </c>
      <c r="AP564" s="1">
        <v>46141.598865740743</v>
      </c>
      <c r="AQ564">
        <v>-1</v>
      </c>
      <c r="AR564" t="s">
        <v>17208</v>
      </c>
      <c r="AS564">
        <v>-1</v>
      </c>
      <c r="AT564">
        <v>-1</v>
      </c>
      <c r="AU564">
        <v>-1</v>
      </c>
      <c r="AV564">
        <v>-1</v>
      </c>
      <c r="AW564">
        <v>-1</v>
      </c>
      <c r="AX564" t="s">
        <v>224</v>
      </c>
      <c r="AY564">
        <v>-1</v>
      </c>
      <c r="AZ564">
        <v>2026</v>
      </c>
      <c r="BA564">
        <v>5</v>
      </c>
      <c r="BB564">
        <v>13</v>
      </c>
      <c r="BC564">
        <v>-1</v>
      </c>
      <c r="BD564" t="s">
        <v>225</v>
      </c>
      <c r="BE564">
        <v>-1</v>
      </c>
      <c r="BF564">
        <v>20001620016124</v>
      </c>
      <c r="BG564" t="s">
        <v>226</v>
      </c>
      <c r="BH564" t="s">
        <v>227</v>
      </c>
      <c r="BI564" t="s">
        <v>3281</v>
      </c>
      <c r="BJ564">
        <v>-1</v>
      </c>
      <c r="BK564">
        <v>-1</v>
      </c>
      <c r="BL564">
        <v>-1</v>
      </c>
      <c r="BM564" t="s">
        <v>2213</v>
      </c>
      <c r="BN564" t="s">
        <v>230</v>
      </c>
      <c r="BO564" t="s">
        <v>17209</v>
      </c>
      <c r="BP564" t="s">
        <v>380</v>
      </c>
      <c r="BQ564">
        <v>2026</v>
      </c>
      <c r="BR564">
        <v>4</v>
      </c>
      <c r="BS564">
        <v>29</v>
      </c>
      <c r="BT564" s="1">
        <v>46141.59888888889</v>
      </c>
      <c r="BU564" t="s">
        <v>2215</v>
      </c>
      <c r="BV564" s="2">
        <v>46141</v>
      </c>
      <c r="BW564" t="s">
        <v>2215</v>
      </c>
      <c r="BX564" s="2">
        <v>46141</v>
      </c>
      <c r="BY564" s="2">
        <v>46156</v>
      </c>
      <c r="BZ564" t="s">
        <v>14351</v>
      </c>
      <c r="CA564" t="s">
        <v>802</v>
      </c>
      <c r="CB564" t="s">
        <v>237</v>
      </c>
      <c r="CC564" t="s">
        <v>17210</v>
      </c>
      <c r="CD564" t="s">
        <v>3197</v>
      </c>
      <c r="CE564">
        <v>-1</v>
      </c>
      <c r="CF564" t="s">
        <v>805</v>
      </c>
      <c r="CG564" t="s">
        <v>241</v>
      </c>
      <c r="CH564" t="s">
        <v>242</v>
      </c>
      <c r="CI564">
        <v>46680282</v>
      </c>
      <c r="CJ564" t="s">
        <v>522</v>
      </c>
      <c r="CK564" t="s">
        <v>245</v>
      </c>
      <c r="CL564" t="s">
        <v>409</v>
      </c>
      <c r="CM564" t="s">
        <v>247</v>
      </c>
      <c r="CN564" t="s">
        <v>410</v>
      </c>
      <c r="CT564" t="s">
        <v>693</v>
      </c>
      <c r="CU564" t="s">
        <v>225</v>
      </c>
      <c r="CW564" t="s">
        <v>226</v>
      </c>
      <c r="CX564" t="s">
        <v>227</v>
      </c>
      <c r="DA564" t="s">
        <v>250</v>
      </c>
      <c r="DB564">
        <v>-1</v>
      </c>
      <c r="DF564" t="s">
        <v>2213</v>
      </c>
      <c r="DJ564" t="s">
        <v>252</v>
      </c>
      <c r="DK564" t="s">
        <v>253</v>
      </c>
      <c r="DL564" t="s">
        <v>253</v>
      </c>
      <c r="DN564" t="s">
        <v>255</v>
      </c>
      <c r="DR564" t="s">
        <v>523</v>
      </c>
      <c r="DS564" t="s">
        <v>522</v>
      </c>
      <c r="DT564" t="s">
        <v>515</v>
      </c>
      <c r="DV564">
        <v>1</v>
      </c>
      <c r="DW564" t="s">
        <v>257</v>
      </c>
      <c r="ED564" s="2">
        <v>46155</v>
      </c>
      <c r="EF564">
        <v>20</v>
      </c>
      <c r="EP564" t="s">
        <v>258</v>
      </c>
      <c r="FA564" t="s">
        <v>245</v>
      </c>
      <c r="FB564" t="s">
        <v>260</v>
      </c>
      <c r="FD564" t="s">
        <v>260</v>
      </c>
      <c r="FE564" t="s">
        <v>809</v>
      </c>
      <c r="FF564" t="s">
        <v>809</v>
      </c>
      <c r="FK564" t="s">
        <v>263</v>
      </c>
      <c r="FN564" t="s">
        <v>410</v>
      </c>
      <c r="FO564" t="s">
        <v>414</v>
      </c>
      <c r="FR564">
        <v>0</v>
      </c>
      <c r="GB564" t="s">
        <v>266</v>
      </c>
      <c r="GM564">
        <v>0</v>
      </c>
      <c r="GS564" t="s">
        <v>267</v>
      </c>
      <c r="GT564" s="2"/>
      <c r="GU564" t="s">
        <v>268</v>
      </c>
      <c r="GW564" t="s">
        <v>270</v>
      </c>
      <c r="GX564" t="s">
        <v>271</v>
      </c>
      <c r="GY564" t="s">
        <v>271</v>
      </c>
      <c r="GZ564" t="s">
        <v>273</v>
      </c>
      <c r="HE564" t="s">
        <v>230</v>
      </c>
      <c r="HF564" t="s">
        <v>17211</v>
      </c>
      <c r="HR564" t="s">
        <v>278</v>
      </c>
      <c r="HV564">
        <v>85900</v>
      </c>
      <c r="HW564" t="s">
        <v>279</v>
      </c>
      <c r="HY564">
        <v>0</v>
      </c>
      <c r="HZ564">
        <v>0</v>
      </c>
      <c r="IA564" t="s">
        <v>279</v>
      </c>
      <c r="IB564" t="s">
        <v>281</v>
      </c>
      <c r="IE564" t="s">
        <v>283</v>
      </c>
      <c r="IF564" t="s">
        <v>283</v>
      </c>
      <c r="IG564" t="s">
        <v>283</v>
      </c>
      <c r="IH564" t="s">
        <v>284</v>
      </c>
      <c r="II564" t="s">
        <v>285</v>
      </c>
      <c r="IJ564" t="s">
        <v>286</v>
      </c>
      <c r="IK564" t="s">
        <v>278</v>
      </c>
      <c r="IL564" t="s">
        <v>346</v>
      </c>
      <c r="IM564" t="s">
        <v>288</v>
      </c>
      <c r="IN564" t="s">
        <v>2219</v>
      </c>
      <c r="IP564" t="s">
        <v>290</v>
      </c>
      <c r="IQ564" t="s">
        <v>284</v>
      </c>
      <c r="IS564" t="s">
        <v>291</v>
      </c>
      <c r="IT564" t="s">
        <v>287</v>
      </c>
      <c r="IY564" t="s">
        <v>281</v>
      </c>
    </row>
    <row r="565" spans="1:259" x14ac:dyDescent="0.3">
      <c r="A565" s="14">
        <f>DAY(AVANZA[[#This Row],[FechaSeguimiento]])</f>
        <v>13</v>
      </c>
      <c r="B565" s="14">
        <f>MONTH(AVANZA[[#This Row],[FechaSeguimiento]])</f>
        <v>5</v>
      </c>
      <c r="C565"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565" t="str">
        <f>LOWER(IFERROR(VLOOKUP(AVANZA[[#This Row],[ID_Peticion]],CANCELADAS[#All],2,0),""))</f>
        <v/>
      </c>
      <c r="E565" t="str">
        <f>LOWER(IFERROR(VLOOKUP(AVANZA[[#This Row],[ID_Peticion]],CANCELADAS[#All],3,0),""))</f>
        <v/>
      </c>
      <c r="F565" t="str">
        <f>LOWER(IF(AVANZA[[#This Row],[CEDULA CLIENTE]]&lt;&gt;""," CC: " &amp; COUNTIFS(AVANZA[CEDULA CLIENTE],AVANZA[[#This Row],[CEDULA CLIENTE]]),"")&amp; IF(AVANZA[[#This Row],[Direccion]]&lt;&gt;""," DIR: " &amp; COUNTIFS(AVANZA[Direccion],AVANZA[[#This Row],[Direccion]]),""))</f>
        <v xml:space="preserve"> dir: 1</v>
      </c>
      <c r="G565" t="str">
        <f>IFERROR(VLOOKUP(AVANZA[[#This Row],[Cedula_Vendedor_Atis]],PLANTA[[#All],[CEDULA]:[LINEA]],3,0),"No Cruza")</f>
        <v>Marisol Avella</v>
      </c>
      <c r="H565" t="str">
        <f>IFERROR(VLOOKUP(AVANZA[[#This Row],[Cedula_Vendedor_Atis]],PLANTA[[#All],[CEDULA]:[LINEA]],4,0),"No Cruza")</f>
        <v>Fija</v>
      </c>
      <c r="I565" t="str">
        <f>LOWER(IF(AVANZA[[#This Row],[ATRIBUIBLE]]="",AVANZA[[#This Row],[Variable]],AVANZA[[#This Row],[ATRIBUIBLE]]))</f>
        <v>terminada</v>
      </c>
      <c r="J565" s="14">
        <f>IF(AVANZA[[#This Row],[Variable]]=AVANZA[[#Headers],[TERMINADA]],1,0)</f>
        <v>1</v>
      </c>
      <c r="K565" s="14">
        <f>IF(AVANZA[[#This Row],[Variable]]=AVANZA[[#Headers],[ANULADA]],1,0)</f>
        <v>0</v>
      </c>
      <c r="L565" s="14">
        <f>IF(AVANZA[[#This Row],[Variable]]=AVANZA[[#Headers],[PENDIENTE]],1,0)</f>
        <v>0</v>
      </c>
      <c r="M565" s="14">
        <f>IF(AVANZA[[#This Row],[ESTADO AGENDA]]="AGENDADA",1,0)</f>
        <v>0</v>
      </c>
      <c r="N565" s="14">
        <f>IF(AVANZA[[#This Row],[ESTADO AGENDA]]="PENDIENTE DE AGENDAR",1,0)</f>
        <v>0</v>
      </c>
      <c r="O565" s="14">
        <f>IF(AVANZA[[#This Row],[ESTADO AGENDA]]="SUSPENDIDA",1,0)</f>
        <v>0</v>
      </c>
      <c r="P565" t="str" cm="1">
        <f t="array" ref="P565">_xlfn.XLOOKUP(AVANZA[[#This Row],[Num_Agrupacion_Pet_Atis]],Tabla1[[#All],[Numero_de_actuacion]],Tabla1[[#All],[Estado_de_la_orden]],"",0)</f>
        <v/>
      </c>
      <c r="Q565" s="2" t="str" cm="1">
        <f t="array" ref="Q565">_xlfn.XLOOKUP(AVANZA[[#This Row],[Num_Agrupacion_Pet_Atis]],Tabla1[[#All],[Numero_de_actuacion]],Tabla1[[#All],[Fecha_de_la_cita]],"",0)</f>
        <v/>
      </c>
      <c r="R565" t="str" cm="1">
        <f t="array" ref="R565">_xlfn.XLOOKUP(AVANZA[[#This Row],[Num_Agrupacion_Pet_Atis]],Tabla1[[#All],[Numero_de_actuacion]],Tabla1[[#All],[Franja_horaria_de_la_cita]],"",0)</f>
        <v/>
      </c>
      <c r="S565" s="14" t="str">
        <f>IFERROR(DAY(AVANZA[[#This Row],[FECHA AGENDA]]),"")</f>
        <v/>
      </c>
      <c r="T565" s="14" t="str">
        <f>IFERROR(MONTH(AVANZA[[#This Row],[FECHA AGENDA]]),"")</f>
        <v/>
      </c>
      <c r="U565" t="str" cm="1">
        <f t="array" ref="U565">_xlfn.XLOOKUP(AVANZA[[#This Row],[Num_Agrupacion_Pet_Atis]],Tabla1[[#All],[Numero_de_actuacion]],Tabla1[[#All],[Motivo_de_suspension]],"",0)</f>
        <v/>
      </c>
      <c r="V565" s="2" t="str" cm="1">
        <f t="array" ref="V565">_xlfn.XLOOKUP(AVANZA[[#This Row],[Num_Agrupacion_Pet_Atis]],Tabla1[[#All],[Numero_de_actuacion]],Tabla1[[#All],[No_identificacion_cliente]],"",0)</f>
        <v/>
      </c>
      <c r="W565" s="2" t="str" cm="1">
        <f t="array" ref="W565">_xlfn.XLOOKUP(AVANZA[[#This Row],[Num_Agrupacion_Pet_Atis]],Tabla1[[#All],[Numero_de_actuacion]],Tabla1[[#All],[Movil_de_contacto]],"",0)</f>
        <v/>
      </c>
      <c r="X565" s="14">
        <f>IF(OR(AVANZA[[#This Row],[ESTADO LEG]]="Legalizada grabacion",AVANZA[[#This Row],[ESTADO LEG]]="Legalizada aut"),1,0)</f>
        <v>0</v>
      </c>
      <c r="Y565" s="14">
        <f>IF(OR(AVANZA[[#This Row],[ESTADO LEG]]="pdte legalizar",AVANZA[[#This Row],[ESTADO LEG]]="No cruza"),1,0)</f>
        <v>1</v>
      </c>
      <c r="Z565" t="str" cm="1">
        <f t="array" ref="Z565">IF(AVANZA[[#This Row],[Variable]]="Terminada",LOWER(_xlfn.XLOOKUP(AVANZA[[#This Row],[ID_Peticion]],Tabla6[[#All],[NUM_PETICION]],Tabla6[[#All],[ESTADO_LEG]],"NO CRUZA",0)),AVANZA[[#This Row],[Variable]])</f>
        <v>no cruza</v>
      </c>
      <c r="AA565" t="str" cm="1">
        <f t="array" ref="AA565">_xlfn.XLOOKUP(AVANZA[[#This Row],[ID_Peticion]],Tabla6[[#All],[NUM_PETICION]],Tabla6[[#All],[DIF_DIAS]],"",0)</f>
        <v/>
      </c>
      <c r="AB565" s="2" t="str" cm="1">
        <f t="array" ref="AB565">IFERROR(_xlfn.XLOOKUP(AVANZA[[#This Row],[ID_Peticion]],Tabla6[[#All],[NUM_PETICION]],Tabla6[[#All],[FEC_LEGAL]],"",0),"")</f>
        <v/>
      </c>
      <c r="AC565" s="14">
        <f ca="1">IF(AVANZA[[#This Row],[FECHA LEG]]&lt;&gt;0,IFERROR(AVANZA[[#This Row],[FECHA LEG]]-AVANZA[[#This Row],[FechaIniEstadoSubPetAtis]],0),TODAY()-AVANZA[[#This Row],[FechaIniEstadoSubPetAtis]])</f>
        <v>0</v>
      </c>
      <c r="AD565" s="35">
        <f ca="1">IF(AVANZA[[#This Row],[FINAL Vs LG]]&lt;&gt;0,IF(AVANZA[[#This Row],[FINAL Vs LG]]&lt;7.1,"100%",IF(AND(AVANZA[[#This Row],[FINAL Vs LG]]&gt;7.1,AVANZA[[#This Row],[FINAL Vs LG]]&lt;11.1),"50%","0%")),0)</f>
        <v>0</v>
      </c>
      <c r="AE565" s="14">
        <f ca="1">VLOOKUP(DAY(TODAY()),BACK!F:G,2,0)</f>
        <v>14</v>
      </c>
      <c r="AF565" s="14">
        <f>BACK!$I$2</f>
        <v>24</v>
      </c>
      <c r="AG565" s="14">
        <f>IF(AVANZA[[#This Row],[Oferta_empaquetada_comisiones]]="SI",1,0)</f>
        <v>0</v>
      </c>
      <c r="AH565" s="36">
        <f>IF(AVANZA[[#This Row],[Variable]]="TERMINADA",IFERROR(VLOOKUP(AVANZA[[#This Row],[SUPERVISOR]],Tabla2[#All],4,0),0),)</f>
        <v>3.5</v>
      </c>
      <c r="AI565" s="14">
        <f>IF(AVANZA[[#This Row],[Producto]]="BA",1,0)</f>
        <v>1</v>
      </c>
      <c r="AJ565" s="14">
        <f>IF(AVANZA[[#This Row],[Producto]]="DUO",1,0)</f>
        <v>0</v>
      </c>
      <c r="AK565" s="14">
        <f>IF(AVANZA[[#This Row],[Producto]]="TRIO",1,0)</f>
        <v>0</v>
      </c>
      <c r="AL565" t="s">
        <v>515</v>
      </c>
      <c r="AM565">
        <v>-1</v>
      </c>
      <c r="AN565">
        <v>-1</v>
      </c>
      <c r="AO565" t="s">
        <v>17212</v>
      </c>
      <c r="AP565" s="1">
        <v>46149.556805555556</v>
      </c>
      <c r="AQ565">
        <v>-1</v>
      </c>
      <c r="AR565" t="s">
        <v>17213</v>
      </c>
      <c r="AS565">
        <v>-1</v>
      </c>
      <c r="AT565">
        <v>-1</v>
      </c>
      <c r="AU565">
        <v>-1</v>
      </c>
      <c r="AV565">
        <v>-1</v>
      </c>
      <c r="AW565">
        <v>-1</v>
      </c>
      <c r="AX565" t="s">
        <v>224</v>
      </c>
      <c r="AY565">
        <v>-1</v>
      </c>
      <c r="AZ565">
        <v>2026</v>
      </c>
      <c r="BA565">
        <v>5</v>
      </c>
      <c r="BB565">
        <v>13</v>
      </c>
      <c r="BC565">
        <v>-1</v>
      </c>
      <c r="BD565" t="s">
        <v>225</v>
      </c>
      <c r="BE565">
        <v>-1</v>
      </c>
      <c r="BF565">
        <v>20001624047497</v>
      </c>
      <c r="BG565" t="s">
        <v>1693</v>
      </c>
      <c r="BH565" t="s">
        <v>1694</v>
      </c>
      <c r="BI565" t="s">
        <v>17214</v>
      </c>
      <c r="BJ565">
        <v>-1</v>
      </c>
      <c r="BK565">
        <v>-1</v>
      </c>
      <c r="BL565">
        <v>-1</v>
      </c>
      <c r="BM565" t="s">
        <v>229</v>
      </c>
      <c r="BN565" t="s">
        <v>1696</v>
      </c>
      <c r="BO565" t="s">
        <v>17215</v>
      </c>
      <c r="BP565" t="s">
        <v>1698</v>
      </c>
      <c r="BQ565">
        <v>2026</v>
      </c>
      <c r="BR565">
        <v>5</v>
      </c>
      <c r="BS565">
        <v>7</v>
      </c>
      <c r="BT565" s="1">
        <v>46155.703148148146</v>
      </c>
      <c r="BU565" t="s">
        <v>233</v>
      </c>
      <c r="BV565" s="2">
        <v>46155</v>
      </c>
      <c r="BW565" t="s">
        <v>234</v>
      </c>
      <c r="BX565" s="2">
        <v>46149</v>
      </c>
      <c r="BY565" s="2">
        <v>46155</v>
      </c>
      <c r="BZ565" t="s">
        <v>235</v>
      </c>
      <c r="CA565" t="s">
        <v>297</v>
      </c>
      <c r="CB565" t="s">
        <v>297</v>
      </c>
      <c r="CC565" t="s">
        <v>17216</v>
      </c>
      <c r="CD565" t="s">
        <v>3466</v>
      </c>
      <c r="CE565">
        <v>-1</v>
      </c>
      <c r="CF565" t="s">
        <v>300</v>
      </c>
      <c r="CG565" t="s">
        <v>301</v>
      </c>
      <c r="CH565" t="s">
        <v>242</v>
      </c>
      <c r="CI565">
        <v>46680282</v>
      </c>
      <c r="CJ565" t="s">
        <v>522</v>
      </c>
      <c r="CK565" t="s">
        <v>245</v>
      </c>
      <c r="CL565" t="s">
        <v>409</v>
      </c>
      <c r="CM565" t="s">
        <v>247</v>
      </c>
      <c r="CN565" t="s">
        <v>410</v>
      </c>
      <c r="CT565" t="s">
        <v>1701</v>
      </c>
      <c r="CU565" t="s">
        <v>225</v>
      </c>
      <c r="CW565" t="s">
        <v>1693</v>
      </c>
      <c r="CX565" t="s">
        <v>1694</v>
      </c>
      <c r="DA565" t="s">
        <v>250</v>
      </c>
      <c r="DB565">
        <v>-1</v>
      </c>
      <c r="DF565" t="s">
        <v>251</v>
      </c>
      <c r="DJ565" t="s">
        <v>252</v>
      </c>
      <c r="DK565" t="s">
        <v>253</v>
      </c>
      <c r="DL565" t="s">
        <v>254</v>
      </c>
      <c r="DN565" t="s">
        <v>255</v>
      </c>
      <c r="DR565" t="s">
        <v>523</v>
      </c>
      <c r="DS565" t="s">
        <v>522</v>
      </c>
      <c r="DT565" t="s">
        <v>515</v>
      </c>
      <c r="DV565">
        <v>1</v>
      </c>
      <c r="DW565" t="s">
        <v>283</v>
      </c>
      <c r="ED565" s="2">
        <v>46155</v>
      </c>
      <c r="EE565" t="s">
        <v>306</v>
      </c>
      <c r="EF565">
        <v>16</v>
      </c>
      <c r="EP565" t="s">
        <v>258</v>
      </c>
      <c r="ES565" t="s">
        <v>2048</v>
      </c>
      <c r="FA565" t="s">
        <v>245</v>
      </c>
      <c r="FB565" t="s">
        <v>308</v>
      </c>
      <c r="FD565" t="s">
        <v>308</v>
      </c>
      <c r="FE565" t="s">
        <v>309</v>
      </c>
      <c r="FF565" t="s">
        <v>309</v>
      </c>
      <c r="FK565" t="s">
        <v>263</v>
      </c>
      <c r="FL565" t="s">
        <v>17217</v>
      </c>
      <c r="FN565" t="s">
        <v>410</v>
      </c>
      <c r="FO565" t="s">
        <v>414</v>
      </c>
      <c r="FR565">
        <v>71782</v>
      </c>
      <c r="GB565" t="s">
        <v>266</v>
      </c>
      <c r="GC565" t="s">
        <v>225</v>
      </c>
      <c r="GD565">
        <v>0</v>
      </c>
      <c r="GF565">
        <v>0</v>
      </c>
      <c r="GG565">
        <v>25381</v>
      </c>
      <c r="GI565">
        <v>71782</v>
      </c>
      <c r="GJ565">
        <v>0</v>
      </c>
      <c r="GL565">
        <v>0</v>
      </c>
      <c r="GM565">
        <v>85420</v>
      </c>
      <c r="GS565" t="s">
        <v>267</v>
      </c>
      <c r="GT565" s="2">
        <v>44894</v>
      </c>
      <c r="GU565" t="s">
        <v>268</v>
      </c>
      <c r="GW565" t="s">
        <v>394</v>
      </c>
      <c r="GZ565" t="s">
        <v>395</v>
      </c>
      <c r="HA565" t="s">
        <v>274</v>
      </c>
      <c r="HB565" t="s">
        <v>312</v>
      </c>
      <c r="HC565" t="s">
        <v>312</v>
      </c>
      <c r="HD565" t="s">
        <v>313</v>
      </c>
      <c r="HE565" t="s">
        <v>1696</v>
      </c>
      <c r="HF565" t="s">
        <v>14190</v>
      </c>
      <c r="HR565" t="s">
        <v>278</v>
      </c>
      <c r="HV565">
        <v>85421</v>
      </c>
      <c r="HW565" t="s">
        <v>281</v>
      </c>
      <c r="HY565">
        <v>0</v>
      </c>
      <c r="HZ565">
        <v>0</v>
      </c>
      <c r="IA565" t="s">
        <v>281</v>
      </c>
      <c r="IB565" t="s">
        <v>281</v>
      </c>
      <c r="IE565" t="s">
        <v>283</v>
      </c>
      <c r="IF565" t="s">
        <v>283</v>
      </c>
      <c r="IG565" t="s">
        <v>283</v>
      </c>
      <c r="IH565" t="s">
        <v>284</v>
      </c>
      <c r="II565" t="s">
        <v>285</v>
      </c>
      <c r="IJ565" t="s">
        <v>1696</v>
      </c>
      <c r="IK565" t="s">
        <v>278</v>
      </c>
      <c r="IL565" t="s">
        <v>346</v>
      </c>
      <c r="IM565" t="s">
        <v>288</v>
      </c>
      <c r="IN565" t="s">
        <v>289</v>
      </c>
      <c r="IP565" t="s">
        <v>290</v>
      </c>
      <c r="IQ565" t="s">
        <v>284</v>
      </c>
      <c r="IS565" t="s">
        <v>291</v>
      </c>
      <c r="IY565" t="s">
        <v>281</v>
      </c>
    </row>
    <row r="566" spans="1:259" x14ac:dyDescent="0.3">
      <c r="A566" s="14">
        <f>DAY(AVANZA[[#This Row],[FechaSeguimiento]])</f>
        <v>13</v>
      </c>
      <c r="B566" s="14">
        <f>MONTH(AVANZA[[#This Row],[FechaSeguimiento]])</f>
        <v>5</v>
      </c>
      <c r="C566"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566" t="str">
        <f>LOWER(IFERROR(VLOOKUP(AVANZA[[#This Row],[ID_Peticion]],CANCELADAS[#All],2,0),""))</f>
        <v/>
      </c>
      <c r="E566" t="str">
        <f>LOWER(IFERROR(VLOOKUP(AVANZA[[#This Row],[ID_Peticion]],CANCELADAS[#All],3,0),""))</f>
        <v/>
      </c>
      <c r="F566" t="str">
        <f>LOWER(IF(AVANZA[[#This Row],[CEDULA CLIENTE]]&lt;&gt;""," CC: " &amp; COUNTIFS(AVANZA[CEDULA CLIENTE],AVANZA[[#This Row],[CEDULA CLIENTE]]),"")&amp; IF(AVANZA[[#This Row],[Direccion]]&lt;&gt;""," DIR: " &amp; COUNTIFS(AVANZA[Direccion],AVANZA[[#This Row],[Direccion]]),""))</f>
        <v xml:space="preserve"> cc: 1 dir: 1</v>
      </c>
      <c r="G566" t="str">
        <f>IFERROR(VLOOKUP(AVANZA[[#This Row],[Cedula_Vendedor_Atis]],PLANTA[[#All],[CEDULA]:[LINEA]],3,0),"No Cruza")</f>
        <v>Marisol Avella</v>
      </c>
      <c r="H566" t="str">
        <f>IFERROR(VLOOKUP(AVANZA[[#This Row],[Cedula_Vendedor_Atis]],PLANTA[[#All],[CEDULA]:[LINEA]],4,0),"No Cruza")</f>
        <v>Fija</v>
      </c>
      <c r="I566" t="str">
        <f>LOWER(IF(AVANZA[[#This Row],[ATRIBUIBLE]]="",AVANZA[[#This Row],[Variable]],AVANZA[[#This Row],[ATRIBUIBLE]]))</f>
        <v>pendiente</v>
      </c>
      <c r="J566" s="14">
        <f>IF(AVANZA[[#This Row],[Variable]]=AVANZA[[#Headers],[TERMINADA]],1,0)</f>
        <v>0</v>
      </c>
      <c r="K566" s="14">
        <f>IF(AVANZA[[#This Row],[Variable]]=AVANZA[[#Headers],[ANULADA]],1,0)</f>
        <v>0</v>
      </c>
      <c r="L566" s="14">
        <f>IF(AVANZA[[#This Row],[Variable]]=AVANZA[[#Headers],[PENDIENTE]],1,0)</f>
        <v>1</v>
      </c>
      <c r="M566" s="14">
        <f>IF(AVANZA[[#This Row],[ESTADO AGENDA]]="AGENDADA",1,0)</f>
        <v>1</v>
      </c>
      <c r="N566" s="14">
        <f>IF(AVANZA[[#This Row],[ESTADO AGENDA]]="PENDIENTE DE AGENDAR",1,0)</f>
        <v>0</v>
      </c>
      <c r="O566" s="14">
        <f>IF(AVANZA[[#This Row],[ESTADO AGENDA]]="SUSPENDIDA",1,0)</f>
        <v>0</v>
      </c>
      <c r="P566" t="str" cm="1">
        <f t="array" ref="P566">_xlfn.XLOOKUP(AVANZA[[#This Row],[Num_Agrupacion_Pet_Atis]],Tabla1[[#All],[Numero_de_actuacion]],Tabla1[[#All],[Estado_de_la_orden]],"",0)</f>
        <v>Agendada</v>
      </c>
      <c r="Q566" s="2" cm="1">
        <f t="array" ref="Q566">_xlfn.XLOOKUP(AVANZA[[#This Row],[Num_Agrupacion_Pet_Atis]],Tabla1[[#All],[Numero_de_actuacion]],Tabla1[[#All],[Fecha_de_la_cita]],"",0)</f>
        <v>46157.291666666664</v>
      </c>
      <c r="R566" t="str" cm="1">
        <f t="array" ref="R566">_xlfn.XLOOKUP(AVANZA[[#This Row],[Num_Agrupacion_Pet_Atis]],Tabla1[[#All],[Numero_de_actuacion]],Tabla1[[#All],[Franja_horaria_de_la_cita]],"",0)</f>
        <v>AM</v>
      </c>
      <c r="S566" s="14">
        <f>IFERROR(DAY(AVANZA[[#This Row],[FECHA AGENDA]]),"")</f>
        <v>15</v>
      </c>
      <c r="T566" s="14">
        <f>IFERROR(MONTH(AVANZA[[#This Row],[FECHA AGENDA]]),"")</f>
        <v>5</v>
      </c>
      <c r="U566" cm="1">
        <f t="array" ref="U566">_xlfn.XLOOKUP(AVANZA[[#This Row],[Num_Agrupacion_Pet_Atis]],Tabla1[[#All],[Numero_de_actuacion]],Tabla1[[#All],[Motivo_de_suspension]],"",0)</f>
        <v>0</v>
      </c>
      <c r="V566" s="2" t="str" cm="1">
        <f t="array" ref="V566">_xlfn.XLOOKUP(AVANZA[[#This Row],[Num_Agrupacion_Pet_Atis]],Tabla1[[#All],[Numero_de_actuacion]],Tabla1[[#All],[No_identificacion_cliente]],"",0)</f>
        <v>1034301575</v>
      </c>
      <c r="W566" s="2" t="str" cm="1">
        <f t="array" ref="W566">_xlfn.XLOOKUP(AVANZA[[#This Row],[Num_Agrupacion_Pet_Atis]],Tabla1[[#All],[Numero_de_actuacion]],Tabla1[[#All],[Movil_de_contacto]],"",0)</f>
        <v>3172768578</v>
      </c>
      <c r="X566" s="14">
        <f>IF(OR(AVANZA[[#This Row],[ESTADO LEG]]="Legalizada grabacion",AVANZA[[#This Row],[ESTADO LEG]]="Legalizada aut"),1,0)</f>
        <v>0</v>
      </c>
      <c r="Y566" s="14">
        <f>IF(OR(AVANZA[[#This Row],[ESTADO LEG]]="pdte legalizar",AVANZA[[#This Row],[ESTADO LEG]]="No cruza"),1,0)</f>
        <v>0</v>
      </c>
      <c r="Z566" t="str" cm="1">
        <f t="array" ref="Z566">IF(AVANZA[[#This Row],[Variable]]="Terminada",LOWER(_xlfn.XLOOKUP(AVANZA[[#This Row],[ID_Peticion]],Tabla6[[#All],[NUM_PETICION]],Tabla6[[#All],[ESTADO_LEG]],"NO CRUZA",0)),AVANZA[[#This Row],[Variable]])</f>
        <v>PENDIENTE</v>
      </c>
      <c r="AA566" t="str" cm="1">
        <f t="array" ref="AA566">_xlfn.XLOOKUP(AVANZA[[#This Row],[ID_Peticion]],Tabla6[[#All],[NUM_PETICION]],Tabla6[[#All],[DIF_DIAS]],"",0)</f>
        <v/>
      </c>
      <c r="AB566" s="2" t="str" cm="1">
        <f t="array" ref="AB566">IFERROR(_xlfn.XLOOKUP(AVANZA[[#This Row],[ID_Peticion]],Tabla6[[#All],[NUM_PETICION]],Tabla6[[#All],[FEC_LEGAL]],"",0),"")</f>
        <v/>
      </c>
      <c r="AC566" s="14">
        <f ca="1">IF(AVANZA[[#This Row],[FECHA LEG]]&lt;&gt;0,IFERROR(AVANZA[[#This Row],[FECHA LEG]]-AVANZA[[#This Row],[FechaIniEstadoSubPetAtis]],0),TODAY()-AVANZA[[#This Row],[FechaIniEstadoSubPetAtis]])</f>
        <v>0</v>
      </c>
      <c r="AD566" s="35">
        <f ca="1">IF(AVANZA[[#This Row],[FINAL Vs LG]]&lt;&gt;0,IF(AVANZA[[#This Row],[FINAL Vs LG]]&lt;7.1,"100%",IF(AND(AVANZA[[#This Row],[FINAL Vs LG]]&gt;7.1,AVANZA[[#This Row],[FINAL Vs LG]]&lt;11.1),"50%","0%")),0)</f>
        <v>0</v>
      </c>
      <c r="AE566" s="14">
        <f ca="1">VLOOKUP(DAY(TODAY()),BACK!F:G,2,0)</f>
        <v>14</v>
      </c>
      <c r="AF566" s="14">
        <f>BACK!$I$2</f>
        <v>24</v>
      </c>
      <c r="AG566" s="14">
        <f>IF(AVANZA[[#This Row],[Oferta_empaquetada_comisiones]]="SI",1,0)</f>
        <v>0</v>
      </c>
      <c r="AH566" s="36">
        <f>IF(AVANZA[[#This Row],[Variable]]="TERMINADA",IFERROR(VLOOKUP(AVANZA[[#This Row],[SUPERVISOR]],Tabla2[#All],4,0),0),)</f>
        <v>0</v>
      </c>
      <c r="AI566" s="14">
        <f>IF(AVANZA[[#This Row],[Producto]]="BA",1,0)</f>
        <v>0</v>
      </c>
      <c r="AJ566" s="14">
        <f>IF(AVANZA[[#This Row],[Producto]]="DUO",1,0)</f>
        <v>0</v>
      </c>
      <c r="AK566" s="14">
        <f>IF(AVANZA[[#This Row],[Producto]]="TRIO",1,0)</f>
        <v>1</v>
      </c>
      <c r="AL566" t="s">
        <v>540</v>
      </c>
      <c r="AM566">
        <v>-1</v>
      </c>
      <c r="AN566">
        <v>-1</v>
      </c>
      <c r="AO566" t="s">
        <v>17218</v>
      </c>
      <c r="AP566" s="1">
        <v>46155.475300925929</v>
      </c>
      <c r="AQ566">
        <v>-1</v>
      </c>
      <c r="AR566" t="s">
        <v>17219</v>
      </c>
      <c r="AS566">
        <v>-1</v>
      </c>
      <c r="AT566">
        <v>-1</v>
      </c>
      <c r="AU566">
        <v>-1</v>
      </c>
      <c r="AV566">
        <v>-1</v>
      </c>
      <c r="AW566">
        <v>-1</v>
      </c>
      <c r="AX566" t="s">
        <v>224</v>
      </c>
      <c r="AY566">
        <v>-1</v>
      </c>
      <c r="AZ566">
        <v>2026</v>
      </c>
      <c r="BA566">
        <v>5</v>
      </c>
      <c r="BB566">
        <v>13</v>
      </c>
      <c r="BC566">
        <v>-1</v>
      </c>
      <c r="BD566" t="s">
        <v>225</v>
      </c>
      <c r="BE566">
        <v>-1</v>
      </c>
      <c r="BF566">
        <v>20001627115549</v>
      </c>
      <c r="BG566" t="s">
        <v>611</v>
      </c>
      <c r="BH566" t="s">
        <v>612</v>
      </c>
      <c r="BI566" t="s">
        <v>3053</v>
      </c>
      <c r="BJ566">
        <v>-1</v>
      </c>
      <c r="BK566">
        <v>-1</v>
      </c>
      <c r="BL566">
        <v>-1</v>
      </c>
      <c r="BM566" t="s">
        <v>2213</v>
      </c>
      <c r="BN566" t="s">
        <v>230</v>
      </c>
      <c r="BO566" t="s">
        <v>17220</v>
      </c>
      <c r="BP566" t="s">
        <v>232</v>
      </c>
      <c r="BQ566">
        <v>2026</v>
      </c>
      <c r="BR566">
        <v>5</v>
      </c>
      <c r="BS566">
        <v>13</v>
      </c>
      <c r="BT566" s="1">
        <v>46155.475335648145</v>
      </c>
      <c r="BU566" t="s">
        <v>2215</v>
      </c>
      <c r="BV566" s="2">
        <v>46155</v>
      </c>
      <c r="BW566" t="s">
        <v>2215</v>
      </c>
      <c r="BX566" s="2">
        <v>46155</v>
      </c>
      <c r="BY566" s="2">
        <v>46155</v>
      </c>
      <c r="BZ566" t="s">
        <v>2216</v>
      </c>
      <c r="CA566" t="s">
        <v>1358</v>
      </c>
      <c r="CB566" t="s">
        <v>1359</v>
      </c>
      <c r="CC566" t="s">
        <v>17221</v>
      </c>
      <c r="CD566" t="s">
        <v>3052</v>
      </c>
      <c r="CE566">
        <v>-1</v>
      </c>
      <c r="CF566" t="s">
        <v>1362</v>
      </c>
      <c r="CG566" t="s">
        <v>1363</v>
      </c>
      <c r="CH566" t="s">
        <v>242</v>
      </c>
      <c r="CI566">
        <v>1073250775</v>
      </c>
      <c r="CJ566" t="s">
        <v>552</v>
      </c>
      <c r="CK566" t="s">
        <v>245</v>
      </c>
      <c r="CL566" t="s">
        <v>246</v>
      </c>
      <c r="CM566" t="s">
        <v>247</v>
      </c>
      <c r="CN566" t="s">
        <v>359</v>
      </c>
      <c r="CT566" t="s">
        <v>386</v>
      </c>
      <c r="CU566" t="s">
        <v>387</v>
      </c>
      <c r="CW566" t="s">
        <v>621</v>
      </c>
      <c r="CX566" t="s">
        <v>622</v>
      </c>
      <c r="DA566" t="s">
        <v>250</v>
      </c>
      <c r="DB566">
        <v>-1</v>
      </c>
      <c r="DF566" t="s">
        <v>2213</v>
      </c>
      <c r="DJ566" t="s">
        <v>252</v>
      </c>
      <c r="DK566" t="s">
        <v>253</v>
      </c>
      <c r="DL566" t="s">
        <v>253</v>
      </c>
      <c r="DN566" t="s">
        <v>390</v>
      </c>
      <c r="DR566" t="s">
        <v>553</v>
      </c>
      <c r="DS566" t="s">
        <v>552</v>
      </c>
      <c r="DT566" t="s">
        <v>551</v>
      </c>
      <c r="DV566">
        <v>1</v>
      </c>
      <c r="DW566" t="s">
        <v>554</v>
      </c>
      <c r="ED566" s="2">
        <v>46155</v>
      </c>
      <c r="EF566">
        <v>1</v>
      </c>
      <c r="EP566" t="s">
        <v>258</v>
      </c>
      <c r="FA566" t="s">
        <v>245</v>
      </c>
      <c r="FB566" t="s">
        <v>1365</v>
      </c>
      <c r="FD566" t="s">
        <v>1365</v>
      </c>
      <c r="FE566" t="s">
        <v>1366</v>
      </c>
      <c r="FF566" t="s">
        <v>1366</v>
      </c>
      <c r="FK566" t="s">
        <v>263</v>
      </c>
      <c r="FN566" t="s">
        <v>359</v>
      </c>
      <c r="FO566" t="s">
        <v>366</v>
      </c>
      <c r="FR566">
        <v>0</v>
      </c>
      <c r="GB566" t="s">
        <v>266</v>
      </c>
      <c r="GM566">
        <v>0</v>
      </c>
      <c r="GS566" t="s">
        <v>267</v>
      </c>
      <c r="GT566" s="2"/>
      <c r="GU566" t="s">
        <v>268</v>
      </c>
      <c r="GW566" t="s">
        <v>270</v>
      </c>
      <c r="GX566" t="s">
        <v>272</v>
      </c>
      <c r="GY566" t="s">
        <v>272</v>
      </c>
      <c r="GZ566" t="s">
        <v>344</v>
      </c>
      <c r="HE566" t="s">
        <v>230</v>
      </c>
      <c r="HF566" t="s">
        <v>17222</v>
      </c>
      <c r="HR566" t="s">
        <v>278</v>
      </c>
      <c r="HV566">
        <v>136900</v>
      </c>
      <c r="HW566" t="s">
        <v>279</v>
      </c>
      <c r="HY566">
        <v>0</v>
      </c>
      <c r="HZ566">
        <v>0</v>
      </c>
      <c r="IA566" t="s">
        <v>279</v>
      </c>
      <c r="IB566" t="s">
        <v>281</v>
      </c>
      <c r="IE566" t="s">
        <v>283</v>
      </c>
      <c r="IF566" t="s">
        <v>283</v>
      </c>
      <c r="IG566" t="s">
        <v>283</v>
      </c>
      <c r="IH566" t="s">
        <v>284</v>
      </c>
      <c r="II566" t="s">
        <v>285</v>
      </c>
      <c r="IJ566" t="s">
        <v>286</v>
      </c>
      <c r="IK566" t="s">
        <v>278</v>
      </c>
      <c r="IL566" t="s">
        <v>371</v>
      </c>
      <c r="IM566" t="s">
        <v>288</v>
      </c>
      <c r="IN566" t="s">
        <v>2219</v>
      </c>
      <c r="IP566" t="s">
        <v>290</v>
      </c>
      <c r="IQ566" t="s">
        <v>284</v>
      </c>
      <c r="IS566" t="s">
        <v>291</v>
      </c>
      <c r="IT566" t="s">
        <v>561</v>
      </c>
      <c r="IY566" t="s">
        <v>281</v>
      </c>
    </row>
    <row r="567" spans="1:259" x14ac:dyDescent="0.3">
      <c r="A567" s="14">
        <f>DAY(AVANZA[[#This Row],[FechaSeguimiento]])</f>
        <v>13</v>
      </c>
      <c r="B567" s="14">
        <f>MONTH(AVANZA[[#This Row],[FechaSeguimiento]])</f>
        <v>5</v>
      </c>
      <c r="C567"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567" t="str">
        <f>LOWER(IFERROR(VLOOKUP(AVANZA[[#This Row],[ID_Peticion]],CANCELADAS[#All],2,0),""))</f>
        <v/>
      </c>
      <c r="E567" t="str">
        <f>LOWER(IFERROR(VLOOKUP(AVANZA[[#This Row],[ID_Peticion]],CANCELADAS[#All],3,0),""))</f>
        <v/>
      </c>
      <c r="F567" t="str">
        <f>LOWER(IF(AVANZA[[#This Row],[CEDULA CLIENTE]]&lt;&gt;""," CC: " &amp; COUNTIFS(AVANZA[CEDULA CLIENTE],AVANZA[[#This Row],[CEDULA CLIENTE]]),"")&amp; IF(AVANZA[[#This Row],[Direccion]]&lt;&gt;""," DIR: " &amp; COUNTIFS(AVANZA[Direccion],AVANZA[[#This Row],[Direccion]]),""))</f>
        <v xml:space="preserve"> cc: 1 dir: 1</v>
      </c>
      <c r="G567" t="str">
        <f>IFERROR(VLOOKUP(AVANZA[[#This Row],[Cedula_Vendedor_Atis]],PLANTA[[#All],[CEDULA]:[LINEA]],3,0),"No Cruza")</f>
        <v>Marisol Avella</v>
      </c>
      <c r="H567" t="str">
        <f>IFERROR(VLOOKUP(AVANZA[[#This Row],[Cedula_Vendedor_Atis]],PLANTA[[#All],[CEDULA]:[LINEA]],4,0),"No Cruza")</f>
        <v>Fija</v>
      </c>
      <c r="I567" t="str">
        <f>LOWER(IF(AVANZA[[#This Row],[ATRIBUIBLE]]="",AVANZA[[#This Row],[Variable]],AVANZA[[#This Row],[ATRIBUIBLE]]))</f>
        <v>pendiente</v>
      </c>
      <c r="J567" s="14">
        <f>IF(AVANZA[[#This Row],[Variable]]=AVANZA[[#Headers],[TERMINADA]],1,0)</f>
        <v>0</v>
      </c>
      <c r="K567" s="14">
        <f>IF(AVANZA[[#This Row],[Variable]]=AVANZA[[#Headers],[ANULADA]],1,0)</f>
        <v>0</v>
      </c>
      <c r="L567" s="14">
        <f>IF(AVANZA[[#This Row],[Variable]]=AVANZA[[#Headers],[PENDIENTE]],1,0)</f>
        <v>1</v>
      </c>
      <c r="M567" s="14">
        <f>IF(AVANZA[[#This Row],[ESTADO AGENDA]]="AGENDADA",1,0)</f>
        <v>1</v>
      </c>
      <c r="N567" s="14">
        <f>IF(AVANZA[[#This Row],[ESTADO AGENDA]]="PENDIENTE DE AGENDAR",1,0)</f>
        <v>0</v>
      </c>
      <c r="O567" s="14">
        <f>IF(AVANZA[[#This Row],[ESTADO AGENDA]]="SUSPENDIDA",1,0)</f>
        <v>0</v>
      </c>
      <c r="P567" t="str" cm="1">
        <f t="array" ref="P567">_xlfn.XLOOKUP(AVANZA[[#This Row],[Num_Agrupacion_Pet_Atis]],Tabla1[[#All],[Numero_de_actuacion]],Tabla1[[#All],[Estado_de_la_orden]],"",0)</f>
        <v>Agendada</v>
      </c>
      <c r="Q567" s="2" cm="1">
        <f t="array" ref="Q567">_xlfn.XLOOKUP(AVANZA[[#This Row],[Num_Agrupacion_Pet_Atis]],Tabla1[[#All],[Numero_de_actuacion]],Tabla1[[#All],[Fecha_de_la_cita]],"",0)</f>
        <v>46157.291666666664</v>
      </c>
      <c r="R567" t="str" cm="1">
        <f t="array" ref="R567">_xlfn.XLOOKUP(AVANZA[[#This Row],[Num_Agrupacion_Pet_Atis]],Tabla1[[#All],[Numero_de_actuacion]],Tabla1[[#All],[Franja_horaria_de_la_cita]],"",0)</f>
        <v>AM</v>
      </c>
      <c r="S567" s="14">
        <f>IFERROR(DAY(AVANZA[[#This Row],[FECHA AGENDA]]),"")</f>
        <v>15</v>
      </c>
      <c r="T567" s="14">
        <f>IFERROR(MONTH(AVANZA[[#This Row],[FECHA AGENDA]]),"")</f>
        <v>5</v>
      </c>
      <c r="U567" cm="1">
        <f t="array" ref="U567">_xlfn.XLOOKUP(AVANZA[[#This Row],[Num_Agrupacion_Pet_Atis]],Tabla1[[#All],[Numero_de_actuacion]],Tabla1[[#All],[Motivo_de_suspension]],"",0)</f>
        <v>0</v>
      </c>
      <c r="V567" s="2" t="str" cm="1">
        <f t="array" ref="V567">_xlfn.XLOOKUP(AVANZA[[#This Row],[Num_Agrupacion_Pet_Atis]],Tabla1[[#All],[Numero_de_actuacion]],Tabla1[[#All],[No_identificacion_cliente]],"",0)</f>
        <v>53032707</v>
      </c>
      <c r="W567" s="2" t="str" cm="1">
        <f t="array" ref="W567">_xlfn.XLOOKUP(AVANZA[[#This Row],[Num_Agrupacion_Pet_Atis]],Tabla1[[#All],[Numero_de_actuacion]],Tabla1[[#All],[Movil_de_contacto]],"",0)</f>
        <v>3108616534</v>
      </c>
      <c r="X567" s="14">
        <f>IF(OR(AVANZA[[#This Row],[ESTADO LEG]]="Legalizada grabacion",AVANZA[[#This Row],[ESTADO LEG]]="Legalizada aut"),1,0)</f>
        <v>0</v>
      </c>
      <c r="Y567" s="14">
        <f>IF(OR(AVANZA[[#This Row],[ESTADO LEG]]="pdte legalizar",AVANZA[[#This Row],[ESTADO LEG]]="No cruza"),1,0)</f>
        <v>0</v>
      </c>
      <c r="Z567" t="str" cm="1">
        <f t="array" ref="Z567">IF(AVANZA[[#This Row],[Variable]]="Terminada",LOWER(_xlfn.XLOOKUP(AVANZA[[#This Row],[ID_Peticion]],Tabla6[[#All],[NUM_PETICION]],Tabla6[[#All],[ESTADO_LEG]],"NO CRUZA",0)),AVANZA[[#This Row],[Variable]])</f>
        <v>PENDIENTE</v>
      </c>
      <c r="AA567" t="str" cm="1">
        <f t="array" ref="AA567">_xlfn.XLOOKUP(AVANZA[[#This Row],[ID_Peticion]],Tabla6[[#All],[NUM_PETICION]],Tabla6[[#All],[DIF_DIAS]],"",0)</f>
        <v/>
      </c>
      <c r="AB567" s="2" t="str" cm="1">
        <f t="array" ref="AB567">IFERROR(_xlfn.XLOOKUP(AVANZA[[#This Row],[ID_Peticion]],Tabla6[[#All],[NUM_PETICION]],Tabla6[[#All],[FEC_LEGAL]],"",0),"")</f>
        <v/>
      </c>
      <c r="AC567" s="14">
        <f ca="1">IF(AVANZA[[#This Row],[FECHA LEG]]&lt;&gt;0,IFERROR(AVANZA[[#This Row],[FECHA LEG]]-AVANZA[[#This Row],[FechaIniEstadoSubPetAtis]],0),TODAY()-AVANZA[[#This Row],[FechaIniEstadoSubPetAtis]])</f>
        <v>0</v>
      </c>
      <c r="AD567" s="35">
        <f ca="1">IF(AVANZA[[#This Row],[FINAL Vs LG]]&lt;&gt;0,IF(AVANZA[[#This Row],[FINAL Vs LG]]&lt;7.1,"100%",IF(AND(AVANZA[[#This Row],[FINAL Vs LG]]&gt;7.1,AVANZA[[#This Row],[FINAL Vs LG]]&lt;11.1),"50%","0%")),0)</f>
        <v>0</v>
      </c>
      <c r="AE567" s="14">
        <f ca="1">VLOOKUP(DAY(TODAY()),BACK!F:G,2,0)</f>
        <v>14</v>
      </c>
      <c r="AF567" s="14">
        <f>BACK!$I$2</f>
        <v>24</v>
      </c>
      <c r="AG567" s="14">
        <f>IF(AVANZA[[#This Row],[Oferta_empaquetada_comisiones]]="SI",1,0)</f>
        <v>0</v>
      </c>
      <c r="AH567" s="36">
        <f>IF(AVANZA[[#This Row],[Variable]]="TERMINADA",IFERROR(VLOOKUP(AVANZA[[#This Row],[SUPERVISOR]],Tabla2[#All],4,0),0),)</f>
        <v>0</v>
      </c>
      <c r="AI567" s="14">
        <f>IF(AVANZA[[#This Row],[Producto]]="BA",1,0)</f>
        <v>0</v>
      </c>
      <c r="AJ567" s="14">
        <f>IF(AVANZA[[#This Row],[Producto]]="DUO",1,0)</f>
        <v>0</v>
      </c>
      <c r="AK567" s="14">
        <f>IF(AVANZA[[#This Row],[Producto]]="TRIO",1,0)</f>
        <v>1</v>
      </c>
      <c r="AL567" t="s">
        <v>292</v>
      </c>
      <c r="AM567">
        <v>-1</v>
      </c>
      <c r="AN567">
        <v>-1</v>
      </c>
      <c r="AO567" t="s">
        <v>17223</v>
      </c>
      <c r="AP567" s="1">
        <v>46155.577523148146</v>
      </c>
      <c r="AQ567">
        <v>-1</v>
      </c>
      <c r="AR567" t="s">
        <v>17224</v>
      </c>
      <c r="AS567">
        <v>-1</v>
      </c>
      <c r="AT567">
        <v>-1</v>
      </c>
      <c r="AU567">
        <v>-1</v>
      </c>
      <c r="AV567">
        <v>-1</v>
      </c>
      <c r="AW567">
        <v>-1</v>
      </c>
      <c r="AX567" t="s">
        <v>224</v>
      </c>
      <c r="AY567">
        <v>-1</v>
      </c>
      <c r="AZ567">
        <v>2026</v>
      </c>
      <c r="BA567">
        <v>5</v>
      </c>
      <c r="BB567">
        <v>13</v>
      </c>
      <c r="BC567">
        <v>-1</v>
      </c>
      <c r="BD567" t="s">
        <v>225</v>
      </c>
      <c r="BE567">
        <v>-1</v>
      </c>
      <c r="BF567">
        <v>20001627221715</v>
      </c>
      <c r="BG567" t="s">
        <v>376</v>
      </c>
      <c r="BH567" t="s">
        <v>377</v>
      </c>
      <c r="BI567" t="s">
        <v>3666</v>
      </c>
      <c r="BJ567">
        <v>-1</v>
      </c>
      <c r="BK567">
        <v>-1</v>
      </c>
      <c r="BL567">
        <v>-1</v>
      </c>
      <c r="BM567" t="s">
        <v>2213</v>
      </c>
      <c r="BN567" t="s">
        <v>230</v>
      </c>
      <c r="BO567" t="s">
        <v>17225</v>
      </c>
      <c r="BP567" t="s">
        <v>1322</v>
      </c>
      <c r="BQ567">
        <v>2026</v>
      </c>
      <c r="BR567">
        <v>5</v>
      </c>
      <c r="BS567">
        <v>13</v>
      </c>
      <c r="BT567" s="1">
        <v>46155.577546296299</v>
      </c>
      <c r="BU567" t="s">
        <v>2215</v>
      </c>
      <c r="BV567" s="2">
        <v>46155</v>
      </c>
      <c r="BW567" t="s">
        <v>2215</v>
      </c>
      <c r="BX567" s="2">
        <v>46155</v>
      </c>
      <c r="BY567" s="2">
        <v>46155</v>
      </c>
      <c r="BZ567" t="s">
        <v>2216</v>
      </c>
      <c r="CA567" t="s">
        <v>297</v>
      </c>
      <c r="CB567" t="s">
        <v>297</v>
      </c>
      <c r="CC567" t="s">
        <v>17226</v>
      </c>
      <c r="CD567" t="s">
        <v>1305</v>
      </c>
      <c r="CE567">
        <v>-1</v>
      </c>
      <c r="CF567" t="s">
        <v>300</v>
      </c>
      <c r="CG567" t="s">
        <v>301</v>
      </c>
      <c r="CH567" t="s">
        <v>242</v>
      </c>
      <c r="CI567">
        <v>22999736</v>
      </c>
      <c r="CJ567" t="s">
        <v>303</v>
      </c>
      <c r="CK567" t="s">
        <v>245</v>
      </c>
      <c r="CL567" t="s">
        <v>246</v>
      </c>
      <c r="CM567" t="s">
        <v>247</v>
      </c>
      <c r="CN567" t="s">
        <v>248</v>
      </c>
      <c r="CT567" t="s">
        <v>249</v>
      </c>
      <c r="CU567" t="s">
        <v>387</v>
      </c>
      <c r="CW567" t="s">
        <v>388</v>
      </c>
      <c r="CX567" t="s">
        <v>389</v>
      </c>
      <c r="DA567" t="s">
        <v>250</v>
      </c>
      <c r="DB567">
        <v>-1</v>
      </c>
      <c r="DF567" t="s">
        <v>2213</v>
      </c>
      <c r="DJ567" t="s">
        <v>252</v>
      </c>
      <c r="DK567" t="s">
        <v>253</v>
      </c>
      <c r="DL567" t="s">
        <v>253</v>
      </c>
      <c r="DN567" t="s">
        <v>390</v>
      </c>
      <c r="DR567" t="s">
        <v>305</v>
      </c>
      <c r="DS567" t="s">
        <v>303</v>
      </c>
      <c r="DT567" t="s">
        <v>302</v>
      </c>
      <c r="DV567">
        <v>1</v>
      </c>
      <c r="DW567" t="s">
        <v>283</v>
      </c>
      <c r="ED567" s="2">
        <v>46155</v>
      </c>
      <c r="EF567">
        <v>20</v>
      </c>
      <c r="EP567" t="s">
        <v>258</v>
      </c>
      <c r="FA567" t="s">
        <v>245</v>
      </c>
      <c r="FB567" t="s">
        <v>308</v>
      </c>
      <c r="FD567" t="s">
        <v>308</v>
      </c>
      <c r="FE567" t="s">
        <v>309</v>
      </c>
      <c r="FF567" t="s">
        <v>309</v>
      </c>
      <c r="FK567" t="s">
        <v>263</v>
      </c>
      <c r="FN567" t="s">
        <v>248</v>
      </c>
      <c r="FO567" t="s">
        <v>265</v>
      </c>
      <c r="FR567">
        <v>0</v>
      </c>
      <c r="GB567" t="s">
        <v>266</v>
      </c>
      <c r="GM567">
        <v>0</v>
      </c>
      <c r="GS567" t="s">
        <v>267</v>
      </c>
      <c r="GT567" s="2"/>
      <c r="GU567" t="s">
        <v>268</v>
      </c>
      <c r="GW567" t="s">
        <v>394</v>
      </c>
      <c r="GZ567" t="s">
        <v>395</v>
      </c>
      <c r="HE567" t="s">
        <v>230</v>
      </c>
      <c r="HF567" t="s">
        <v>14165</v>
      </c>
      <c r="HR567" t="s">
        <v>278</v>
      </c>
      <c r="HV567">
        <v>131990</v>
      </c>
      <c r="HW567" t="s">
        <v>281</v>
      </c>
      <c r="HY567">
        <v>0</v>
      </c>
      <c r="HZ567">
        <v>0</v>
      </c>
      <c r="IA567" t="s">
        <v>281</v>
      </c>
      <c r="IB567" t="s">
        <v>281</v>
      </c>
      <c r="IE567" t="s">
        <v>283</v>
      </c>
      <c r="IF567" t="s">
        <v>283</v>
      </c>
      <c r="IG567" t="s">
        <v>283</v>
      </c>
      <c r="IH567" t="s">
        <v>284</v>
      </c>
      <c r="II567" t="s">
        <v>285</v>
      </c>
      <c r="IJ567" t="s">
        <v>286</v>
      </c>
      <c r="IK567" t="s">
        <v>278</v>
      </c>
      <c r="IL567" t="s">
        <v>287</v>
      </c>
      <c r="IM567" t="s">
        <v>288</v>
      </c>
      <c r="IN567" t="s">
        <v>2219</v>
      </c>
      <c r="IP567" t="s">
        <v>290</v>
      </c>
      <c r="IQ567" t="s">
        <v>284</v>
      </c>
      <c r="IS567" t="s">
        <v>291</v>
      </c>
      <c r="IY567" t="s">
        <v>281</v>
      </c>
    </row>
    <row r="568" spans="1:259" x14ac:dyDescent="0.3">
      <c r="A568" s="14">
        <f>DAY(AVANZA[[#This Row],[FechaSeguimiento]])</f>
        <v>13</v>
      </c>
      <c r="B568" s="14">
        <f>MONTH(AVANZA[[#This Row],[FechaSeguimiento]])</f>
        <v>5</v>
      </c>
      <c r="C568"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568" t="str">
        <f>LOWER(IFERROR(VLOOKUP(AVANZA[[#This Row],[ID_Peticion]],CANCELADAS[#All],2,0),""))</f>
        <v/>
      </c>
      <c r="E568" t="str">
        <f>LOWER(IFERROR(VLOOKUP(AVANZA[[#This Row],[ID_Peticion]],CANCELADAS[#All],3,0),""))</f>
        <v/>
      </c>
      <c r="F568" t="str">
        <f>LOWER(IF(AVANZA[[#This Row],[CEDULA CLIENTE]]&lt;&gt;""," CC: " &amp; COUNTIFS(AVANZA[CEDULA CLIENTE],AVANZA[[#This Row],[CEDULA CLIENTE]]),"")&amp; IF(AVANZA[[#This Row],[Direccion]]&lt;&gt;""," DIR: " &amp; COUNTIFS(AVANZA[Direccion],AVANZA[[#This Row],[Direccion]]),""))</f>
        <v xml:space="preserve"> dir: 1</v>
      </c>
      <c r="G568" t="str">
        <f>IFERROR(VLOOKUP(AVANZA[[#This Row],[Cedula_Vendedor_Atis]],PLANTA[[#All],[CEDULA]:[LINEA]],3,0),"No Cruza")</f>
        <v>Marisol Avella</v>
      </c>
      <c r="H568" t="str">
        <f>IFERROR(VLOOKUP(AVANZA[[#This Row],[Cedula_Vendedor_Atis]],PLANTA[[#All],[CEDULA]:[LINEA]],4,0),"No Cruza")</f>
        <v>Fija</v>
      </c>
      <c r="I568" t="str">
        <f>LOWER(IF(AVANZA[[#This Row],[ATRIBUIBLE]]="",AVANZA[[#This Row],[Variable]],AVANZA[[#This Row],[ATRIBUIBLE]]))</f>
        <v>pendiente</v>
      </c>
      <c r="J568" s="14">
        <f>IF(AVANZA[[#This Row],[Variable]]=AVANZA[[#Headers],[TERMINADA]],1,0)</f>
        <v>0</v>
      </c>
      <c r="K568" s="14">
        <f>IF(AVANZA[[#This Row],[Variable]]=AVANZA[[#Headers],[ANULADA]],1,0)</f>
        <v>0</v>
      </c>
      <c r="L568" s="14">
        <f>IF(AVANZA[[#This Row],[Variable]]=AVANZA[[#Headers],[PENDIENTE]],1,0)</f>
        <v>1</v>
      </c>
      <c r="M568" s="14">
        <f>IF(AVANZA[[#This Row],[ESTADO AGENDA]]="AGENDADA",1,0)</f>
        <v>0</v>
      </c>
      <c r="N568" s="14">
        <f>IF(AVANZA[[#This Row],[ESTADO AGENDA]]="PENDIENTE DE AGENDAR",1,0)</f>
        <v>0</v>
      </c>
      <c r="O568" s="14">
        <f>IF(AVANZA[[#This Row],[ESTADO AGENDA]]="SUSPENDIDA",1,0)</f>
        <v>0</v>
      </c>
      <c r="P568" t="str" cm="1">
        <f t="array" ref="P568">_xlfn.XLOOKUP(AVANZA[[#This Row],[Num_Agrupacion_Pet_Atis]],Tabla1[[#All],[Numero_de_actuacion]],Tabla1[[#All],[Estado_de_la_orden]],"",0)</f>
        <v/>
      </c>
      <c r="Q568" s="2" t="str" cm="1">
        <f t="array" ref="Q568">_xlfn.XLOOKUP(AVANZA[[#This Row],[Num_Agrupacion_Pet_Atis]],Tabla1[[#All],[Numero_de_actuacion]],Tabla1[[#All],[Fecha_de_la_cita]],"",0)</f>
        <v/>
      </c>
      <c r="R568" t="str" cm="1">
        <f t="array" ref="R568">_xlfn.XLOOKUP(AVANZA[[#This Row],[Num_Agrupacion_Pet_Atis]],Tabla1[[#All],[Numero_de_actuacion]],Tabla1[[#All],[Franja_horaria_de_la_cita]],"",0)</f>
        <v/>
      </c>
      <c r="S568" s="14" t="str">
        <f>IFERROR(DAY(AVANZA[[#This Row],[FECHA AGENDA]]),"")</f>
        <v/>
      </c>
      <c r="T568" s="14" t="str">
        <f>IFERROR(MONTH(AVANZA[[#This Row],[FECHA AGENDA]]),"")</f>
        <v/>
      </c>
      <c r="U568" t="str" cm="1">
        <f t="array" ref="U568">_xlfn.XLOOKUP(AVANZA[[#This Row],[Num_Agrupacion_Pet_Atis]],Tabla1[[#All],[Numero_de_actuacion]],Tabla1[[#All],[Motivo_de_suspension]],"",0)</f>
        <v/>
      </c>
      <c r="V568" s="2" t="str" cm="1">
        <f t="array" ref="V568">_xlfn.XLOOKUP(AVANZA[[#This Row],[Num_Agrupacion_Pet_Atis]],Tabla1[[#All],[Numero_de_actuacion]],Tabla1[[#All],[No_identificacion_cliente]],"",0)</f>
        <v/>
      </c>
      <c r="W568" s="2" t="str" cm="1">
        <f t="array" ref="W568">_xlfn.XLOOKUP(AVANZA[[#This Row],[Num_Agrupacion_Pet_Atis]],Tabla1[[#All],[Numero_de_actuacion]],Tabla1[[#All],[Movil_de_contacto]],"",0)</f>
        <v/>
      </c>
      <c r="X568" s="14">
        <f>IF(OR(AVANZA[[#This Row],[ESTADO LEG]]="Legalizada grabacion",AVANZA[[#This Row],[ESTADO LEG]]="Legalizada aut"),1,0)</f>
        <v>0</v>
      </c>
      <c r="Y568" s="14">
        <f>IF(OR(AVANZA[[#This Row],[ESTADO LEG]]="pdte legalizar",AVANZA[[#This Row],[ESTADO LEG]]="No cruza"),1,0)</f>
        <v>0</v>
      </c>
      <c r="Z568" t="str" cm="1">
        <f t="array" ref="Z568">IF(AVANZA[[#This Row],[Variable]]="Terminada",LOWER(_xlfn.XLOOKUP(AVANZA[[#This Row],[ID_Peticion]],Tabla6[[#All],[NUM_PETICION]],Tabla6[[#All],[ESTADO_LEG]],"NO CRUZA",0)),AVANZA[[#This Row],[Variable]])</f>
        <v>PENDIENTE</v>
      </c>
      <c r="AA568" t="str" cm="1">
        <f t="array" ref="AA568">_xlfn.XLOOKUP(AVANZA[[#This Row],[ID_Peticion]],Tabla6[[#All],[NUM_PETICION]],Tabla6[[#All],[DIF_DIAS]],"",0)</f>
        <v/>
      </c>
      <c r="AB568" s="2" t="str" cm="1">
        <f t="array" ref="AB568">IFERROR(_xlfn.XLOOKUP(AVANZA[[#This Row],[ID_Peticion]],Tabla6[[#All],[NUM_PETICION]],Tabla6[[#All],[FEC_LEGAL]],"",0),"")</f>
        <v/>
      </c>
      <c r="AC568" s="14">
        <f ca="1">IF(AVANZA[[#This Row],[FECHA LEG]]&lt;&gt;0,IFERROR(AVANZA[[#This Row],[FECHA LEG]]-AVANZA[[#This Row],[FechaIniEstadoSubPetAtis]],0),TODAY()-AVANZA[[#This Row],[FechaIniEstadoSubPetAtis]])</f>
        <v>0</v>
      </c>
      <c r="AD568" s="35">
        <f ca="1">IF(AVANZA[[#This Row],[FINAL Vs LG]]&lt;&gt;0,IF(AVANZA[[#This Row],[FINAL Vs LG]]&lt;7.1,"100%",IF(AND(AVANZA[[#This Row],[FINAL Vs LG]]&gt;7.1,AVANZA[[#This Row],[FINAL Vs LG]]&lt;11.1),"50%","0%")),0)</f>
        <v>0</v>
      </c>
      <c r="AE568" s="14">
        <f ca="1">VLOOKUP(DAY(TODAY()),BACK!F:G,2,0)</f>
        <v>14</v>
      </c>
      <c r="AF568" s="14">
        <f>BACK!$I$2</f>
        <v>24</v>
      </c>
      <c r="AG568" s="14">
        <f>IF(AVANZA[[#This Row],[Oferta_empaquetada_comisiones]]="SI",1,0)</f>
        <v>0</v>
      </c>
      <c r="AH568" s="36">
        <f>IF(AVANZA[[#This Row],[Variable]]="TERMINADA",IFERROR(VLOOKUP(AVANZA[[#This Row],[SUPERVISOR]],Tabla2[#All],4,0),0),)</f>
        <v>0</v>
      </c>
      <c r="AI568" s="14">
        <f>IF(AVANZA[[#This Row],[Producto]]="BA",1,0)</f>
        <v>1</v>
      </c>
      <c r="AJ568" s="14">
        <f>IF(AVANZA[[#This Row],[Producto]]="DUO",1,0)</f>
        <v>0</v>
      </c>
      <c r="AK568" s="14">
        <f>IF(AVANZA[[#This Row],[Producto]]="TRIO",1,0)</f>
        <v>0</v>
      </c>
      <c r="AL568" t="s">
        <v>292</v>
      </c>
      <c r="AM568">
        <v>-1</v>
      </c>
      <c r="AN568">
        <v>-1</v>
      </c>
      <c r="AO568" t="s">
        <v>17227</v>
      </c>
      <c r="AP568" s="1">
        <v>46155.487222222226</v>
      </c>
      <c r="AQ568">
        <v>-1</v>
      </c>
      <c r="AR568" t="s">
        <v>17228</v>
      </c>
      <c r="AS568">
        <v>-1</v>
      </c>
      <c r="AT568">
        <v>-1</v>
      </c>
      <c r="AU568">
        <v>-1</v>
      </c>
      <c r="AV568">
        <v>-1</v>
      </c>
      <c r="AW568">
        <v>-1</v>
      </c>
      <c r="AX568" t="s">
        <v>224</v>
      </c>
      <c r="AY568">
        <v>-1</v>
      </c>
      <c r="AZ568">
        <v>2026</v>
      </c>
      <c r="BA568">
        <v>5</v>
      </c>
      <c r="BB568">
        <v>13</v>
      </c>
      <c r="BC568">
        <v>-1</v>
      </c>
      <c r="BD568" t="s">
        <v>225</v>
      </c>
      <c r="BE568">
        <v>-1</v>
      </c>
      <c r="BF568">
        <v>20001627133810</v>
      </c>
      <c r="BG568" t="s">
        <v>319</v>
      </c>
      <c r="BH568" t="s">
        <v>320</v>
      </c>
      <c r="BI568" t="s">
        <v>3705</v>
      </c>
      <c r="BJ568">
        <v>-1</v>
      </c>
      <c r="BK568">
        <v>-1</v>
      </c>
      <c r="BL568">
        <v>-1</v>
      </c>
      <c r="BM568" t="s">
        <v>2213</v>
      </c>
      <c r="BN568" t="s">
        <v>230</v>
      </c>
      <c r="BO568" t="s">
        <v>17229</v>
      </c>
      <c r="BP568" t="s">
        <v>380</v>
      </c>
      <c r="BQ568">
        <v>2026</v>
      </c>
      <c r="BR568">
        <v>5</v>
      </c>
      <c r="BS568">
        <v>13</v>
      </c>
      <c r="BT568" s="1">
        <v>46155.487256944441</v>
      </c>
      <c r="BU568" t="s">
        <v>2215</v>
      </c>
      <c r="BV568" s="2">
        <v>46155</v>
      </c>
      <c r="BW568" t="s">
        <v>2215</v>
      </c>
      <c r="BX568" s="2">
        <v>46155</v>
      </c>
      <c r="BY568" s="2">
        <v>46155</v>
      </c>
      <c r="BZ568" t="s">
        <v>2216</v>
      </c>
      <c r="CA568" t="s">
        <v>896</v>
      </c>
      <c r="CB568" t="s">
        <v>752</v>
      </c>
      <c r="CC568" t="s">
        <v>17230</v>
      </c>
      <c r="CD568" t="s">
        <v>3704</v>
      </c>
      <c r="CE568">
        <v>-1</v>
      </c>
      <c r="CF568" t="s">
        <v>899</v>
      </c>
      <c r="CG568" t="s">
        <v>756</v>
      </c>
      <c r="CH568" t="s">
        <v>242</v>
      </c>
      <c r="CI568">
        <v>22999736</v>
      </c>
      <c r="CJ568" t="s">
        <v>303</v>
      </c>
      <c r="CK568" t="s">
        <v>245</v>
      </c>
      <c r="CL568" t="s">
        <v>246</v>
      </c>
      <c r="CM568" t="s">
        <v>247</v>
      </c>
      <c r="CN568" t="s">
        <v>248</v>
      </c>
      <c r="CT568" t="s">
        <v>330</v>
      </c>
      <c r="CU568" t="s">
        <v>225</v>
      </c>
      <c r="CW568" t="s">
        <v>319</v>
      </c>
      <c r="CX568" t="s">
        <v>320</v>
      </c>
      <c r="DA568" t="s">
        <v>250</v>
      </c>
      <c r="DB568">
        <v>-1</v>
      </c>
      <c r="DF568" t="s">
        <v>2213</v>
      </c>
      <c r="DJ568" t="s">
        <v>252</v>
      </c>
      <c r="DK568" t="s">
        <v>253</v>
      </c>
      <c r="DL568" t="s">
        <v>253</v>
      </c>
      <c r="DN568" t="s">
        <v>255</v>
      </c>
      <c r="DR568" t="s">
        <v>305</v>
      </c>
      <c r="DS568" t="s">
        <v>303</v>
      </c>
      <c r="DT568" t="s">
        <v>302</v>
      </c>
      <c r="DV568">
        <v>1</v>
      </c>
      <c r="DW568" t="s">
        <v>623</v>
      </c>
      <c r="ED568" s="2">
        <v>46155</v>
      </c>
      <c r="EE568" t="s">
        <v>900</v>
      </c>
      <c r="EF568">
        <v>20</v>
      </c>
      <c r="EP568" t="s">
        <v>258</v>
      </c>
      <c r="FA568" t="s">
        <v>245</v>
      </c>
      <c r="FB568" t="s">
        <v>763</v>
      </c>
      <c r="FD568" t="s">
        <v>763</v>
      </c>
      <c r="FE568" t="s">
        <v>902</v>
      </c>
      <c r="FF568" t="s">
        <v>903</v>
      </c>
      <c r="FK568" t="s">
        <v>263</v>
      </c>
      <c r="FN568" t="s">
        <v>248</v>
      </c>
      <c r="FO568" t="s">
        <v>265</v>
      </c>
      <c r="FR568">
        <v>0</v>
      </c>
      <c r="GB568" t="s">
        <v>266</v>
      </c>
      <c r="GM568">
        <v>0</v>
      </c>
      <c r="GS568" t="s">
        <v>267</v>
      </c>
      <c r="GT568" s="2"/>
      <c r="GU568" t="s">
        <v>268</v>
      </c>
      <c r="GW568" t="s">
        <v>394</v>
      </c>
      <c r="GZ568" t="s">
        <v>395</v>
      </c>
      <c r="HE568" t="s">
        <v>230</v>
      </c>
      <c r="HF568" t="s">
        <v>17231</v>
      </c>
      <c r="HR568" t="s">
        <v>278</v>
      </c>
      <c r="HV568">
        <v>94990</v>
      </c>
      <c r="HW568" t="s">
        <v>281</v>
      </c>
      <c r="HY568">
        <v>0</v>
      </c>
      <c r="HZ568">
        <v>0</v>
      </c>
      <c r="IA568" t="s">
        <v>281</v>
      </c>
      <c r="IB568" t="s">
        <v>281</v>
      </c>
      <c r="IE568" t="s">
        <v>283</v>
      </c>
      <c r="IF568" t="s">
        <v>283</v>
      </c>
      <c r="IG568" t="s">
        <v>283</v>
      </c>
      <c r="IH568" t="s">
        <v>284</v>
      </c>
      <c r="II568" t="s">
        <v>285</v>
      </c>
      <c r="IJ568" t="s">
        <v>286</v>
      </c>
      <c r="IK568" t="s">
        <v>278</v>
      </c>
      <c r="IL568" t="s">
        <v>287</v>
      </c>
      <c r="IM568" t="s">
        <v>288</v>
      </c>
      <c r="IN568" t="s">
        <v>2219</v>
      </c>
      <c r="IO568" t="s">
        <v>3703</v>
      </c>
      <c r="IP568" t="s">
        <v>290</v>
      </c>
      <c r="IQ568" t="s">
        <v>284</v>
      </c>
      <c r="IS568" t="s">
        <v>291</v>
      </c>
      <c r="IT568" t="s">
        <v>453</v>
      </c>
      <c r="IU568" t="s">
        <v>14204</v>
      </c>
      <c r="IV568" t="s">
        <v>434</v>
      </c>
      <c r="IW568" t="s">
        <v>318</v>
      </c>
      <c r="IY568" t="s">
        <v>281</v>
      </c>
    </row>
    <row r="569" spans="1:259" x14ac:dyDescent="0.3">
      <c r="A569" s="14">
        <f>DAY(AVANZA[[#This Row],[FechaSeguimiento]])</f>
        <v>13</v>
      </c>
      <c r="B569" s="14">
        <f>MONTH(AVANZA[[#This Row],[FechaSeguimiento]])</f>
        <v>5</v>
      </c>
      <c r="C569"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569" t="str">
        <f>LOWER(IFERROR(VLOOKUP(AVANZA[[#This Row],[ID_Peticion]],CANCELADAS[#All],2,0),""))</f>
        <v/>
      </c>
      <c r="E569" t="str">
        <f>LOWER(IFERROR(VLOOKUP(AVANZA[[#This Row],[ID_Peticion]],CANCELADAS[#All],3,0),""))</f>
        <v/>
      </c>
      <c r="F569" t="str">
        <f>LOWER(IF(AVANZA[[#This Row],[CEDULA CLIENTE]]&lt;&gt;""," CC: " &amp; COUNTIFS(AVANZA[CEDULA CLIENTE],AVANZA[[#This Row],[CEDULA CLIENTE]]),"")&amp; IF(AVANZA[[#This Row],[Direccion]]&lt;&gt;""," DIR: " &amp; COUNTIFS(AVANZA[Direccion],AVANZA[[#This Row],[Direccion]]),""))</f>
        <v xml:space="preserve"> cc: 1 dir: 1</v>
      </c>
      <c r="G569" t="str">
        <f>IFERROR(VLOOKUP(AVANZA[[#This Row],[Cedula_Vendedor_Atis]],PLANTA[[#All],[CEDULA]:[LINEA]],3,0),"No Cruza")</f>
        <v>Marisol Avella</v>
      </c>
      <c r="H569" t="str">
        <f>IFERROR(VLOOKUP(AVANZA[[#This Row],[Cedula_Vendedor_Atis]],PLANTA[[#All],[CEDULA]:[LINEA]],4,0),"No Cruza")</f>
        <v>Fija</v>
      </c>
      <c r="I569" t="str">
        <f>LOWER(IF(AVANZA[[#This Row],[ATRIBUIBLE]]="",AVANZA[[#This Row],[Variable]],AVANZA[[#This Row],[ATRIBUIBLE]]))</f>
        <v>pendiente</v>
      </c>
      <c r="J569" s="14">
        <f>IF(AVANZA[[#This Row],[Variable]]=AVANZA[[#Headers],[TERMINADA]],1,0)</f>
        <v>0</v>
      </c>
      <c r="K569" s="14">
        <f>IF(AVANZA[[#This Row],[Variable]]=AVANZA[[#Headers],[ANULADA]],1,0)</f>
        <v>0</v>
      </c>
      <c r="L569" s="14">
        <f>IF(AVANZA[[#This Row],[Variable]]=AVANZA[[#Headers],[PENDIENTE]],1,0)</f>
        <v>1</v>
      </c>
      <c r="M569" s="14">
        <f>IF(AVANZA[[#This Row],[ESTADO AGENDA]]="AGENDADA",1,0)</f>
        <v>1</v>
      </c>
      <c r="N569" s="14">
        <f>IF(AVANZA[[#This Row],[ESTADO AGENDA]]="PENDIENTE DE AGENDAR",1,0)</f>
        <v>0</v>
      </c>
      <c r="O569" s="14">
        <f>IF(AVANZA[[#This Row],[ESTADO AGENDA]]="SUSPENDIDA",1,0)</f>
        <v>0</v>
      </c>
      <c r="P569" t="str" cm="1">
        <f t="array" ref="P569">_xlfn.XLOOKUP(AVANZA[[#This Row],[Num_Agrupacion_Pet_Atis]],Tabla1[[#All],[Numero_de_actuacion]],Tabla1[[#All],[Estado_de_la_orden]],"",0)</f>
        <v>Agendada</v>
      </c>
      <c r="Q569" s="2" cm="1">
        <f t="array" ref="Q569">_xlfn.XLOOKUP(AVANZA[[#This Row],[Num_Agrupacion_Pet_Atis]],Tabla1[[#All],[Numero_de_actuacion]],Tabla1[[#All],[Fecha_de_la_cita]],"",0)</f>
        <v>46158.5</v>
      </c>
      <c r="R569" t="str" cm="1">
        <f t="array" ref="R569">_xlfn.XLOOKUP(AVANZA[[#This Row],[Num_Agrupacion_Pet_Atis]],Tabla1[[#All],[Numero_de_actuacion]],Tabla1[[#All],[Franja_horaria_de_la_cita]],"",0)</f>
        <v>PM</v>
      </c>
      <c r="S569" s="14">
        <f>IFERROR(DAY(AVANZA[[#This Row],[FECHA AGENDA]]),"")</f>
        <v>16</v>
      </c>
      <c r="T569" s="14">
        <f>IFERROR(MONTH(AVANZA[[#This Row],[FECHA AGENDA]]),"")</f>
        <v>5</v>
      </c>
      <c r="U569" cm="1">
        <f t="array" ref="U569">_xlfn.XLOOKUP(AVANZA[[#This Row],[Num_Agrupacion_Pet_Atis]],Tabla1[[#All],[Numero_de_actuacion]],Tabla1[[#All],[Motivo_de_suspension]],"",0)</f>
        <v>0</v>
      </c>
      <c r="V569" s="2" t="str" cm="1">
        <f t="array" ref="V569">_xlfn.XLOOKUP(AVANZA[[#This Row],[Num_Agrupacion_Pet_Atis]],Tabla1[[#All],[Numero_de_actuacion]],Tabla1[[#All],[No_identificacion_cliente]],"",0)</f>
        <v>98705593</v>
      </c>
      <c r="W569" s="2" t="str" cm="1">
        <f t="array" ref="W569">_xlfn.XLOOKUP(AVANZA[[#This Row],[Num_Agrupacion_Pet_Atis]],Tabla1[[#All],[Numero_de_actuacion]],Tabla1[[#All],[Movil_de_contacto]],"",0)</f>
        <v>3218314022</v>
      </c>
      <c r="X569" s="14">
        <f>IF(OR(AVANZA[[#This Row],[ESTADO LEG]]="Legalizada grabacion",AVANZA[[#This Row],[ESTADO LEG]]="Legalizada aut"),1,0)</f>
        <v>0</v>
      </c>
      <c r="Y569" s="14">
        <f>IF(OR(AVANZA[[#This Row],[ESTADO LEG]]="pdte legalizar",AVANZA[[#This Row],[ESTADO LEG]]="No cruza"),1,0)</f>
        <v>0</v>
      </c>
      <c r="Z569" t="str" cm="1">
        <f t="array" ref="Z569">IF(AVANZA[[#This Row],[Variable]]="Terminada",LOWER(_xlfn.XLOOKUP(AVANZA[[#This Row],[ID_Peticion]],Tabla6[[#All],[NUM_PETICION]],Tabla6[[#All],[ESTADO_LEG]],"NO CRUZA",0)),AVANZA[[#This Row],[Variable]])</f>
        <v>PENDIENTE</v>
      </c>
      <c r="AA569" t="str" cm="1">
        <f t="array" ref="AA569">_xlfn.XLOOKUP(AVANZA[[#This Row],[ID_Peticion]],Tabla6[[#All],[NUM_PETICION]],Tabla6[[#All],[DIF_DIAS]],"",0)</f>
        <v/>
      </c>
      <c r="AB569" s="2" t="str" cm="1">
        <f t="array" ref="AB569">IFERROR(_xlfn.XLOOKUP(AVANZA[[#This Row],[ID_Peticion]],Tabla6[[#All],[NUM_PETICION]],Tabla6[[#All],[FEC_LEGAL]],"",0),"")</f>
        <v/>
      </c>
      <c r="AC569" s="14">
        <f ca="1">IF(AVANZA[[#This Row],[FECHA LEG]]&lt;&gt;0,IFERROR(AVANZA[[#This Row],[FECHA LEG]]-AVANZA[[#This Row],[FechaIniEstadoSubPetAtis]],0),TODAY()-AVANZA[[#This Row],[FechaIniEstadoSubPetAtis]])</f>
        <v>0</v>
      </c>
      <c r="AD569" s="35">
        <f ca="1">IF(AVANZA[[#This Row],[FINAL Vs LG]]&lt;&gt;0,IF(AVANZA[[#This Row],[FINAL Vs LG]]&lt;7.1,"100%",IF(AND(AVANZA[[#This Row],[FINAL Vs LG]]&gt;7.1,AVANZA[[#This Row],[FINAL Vs LG]]&lt;11.1),"50%","0%")),0)</f>
        <v>0</v>
      </c>
      <c r="AE569" s="14">
        <f ca="1">VLOOKUP(DAY(TODAY()),BACK!F:G,2,0)</f>
        <v>14</v>
      </c>
      <c r="AF569" s="14">
        <f>BACK!$I$2</f>
        <v>24</v>
      </c>
      <c r="AG569" s="14">
        <f>IF(AVANZA[[#This Row],[Oferta_empaquetada_comisiones]]="SI",1,0)</f>
        <v>0</v>
      </c>
      <c r="AH569" s="36">
        <f>IF(AVANZA[[#This Row],[Variable]]="TERMINADA",IFERROR(VLOOKUP(AVANZA[[#This Row],[SUPERVISOR]],Tabla2[#All],4,0),0),)</f>
        <v>0</v>
      </c>
      <c r="AI569" s="14">
        <f>IF(AVANZA[[#This Row],[Producto]]="BA",1,0)</f>
        <v>1</v>
      </c>
      <c r="AJ569" s="14">
        <f>IF(AVANZA[[#This Row],[Producto]]="DUO",1,0)</f>
        <v>0</v>
      </c>
      <c r="AK569" s="14">
        <f>IF(AVANZA[[#This Row],[Producto]]="TRIO",1,0)</f>
        <v>0</v>
      </c>
      <c r="AL569" t="s">
        <v>797</v>
      </c>
      <c r="AM569">
        <v>-1</v>
      </c>
      <c r="AN569">
        <v>-1</v>
      </c>
      <c r="AO569" t="s">
        <v>17232</v>
      </c>
      <c r="AP569" s="1">
        <v>46153.749293981484</v>
      </c>
      <c r="AQ569">
        <v>-1</v>
      </c>
      <c r="AR569" t="s">
        <v>17233</v>
      </c>
      <c r="AS569">
        <v>-1</v>
      </c>
      <c r="AT569">
        <v>-1</v>
      </c>
      <c r="AU569">
        <v>-1</v>
      </c>
      <c r="AV569">
        <v>-1</v>
      </c>
      <c r="AW569">
        <v>-1</v>
      </c>
      <c r="AX569" t="s">
        <v>224</v>
      </c>
      <c r="AY569">
        <v>-1</v>
      </c>
      <c r="AZ569">
        <v>2026</v>
      </c>
      <c r="BA569">
        <v>5</v>
      </c>
      <c r="BB569">
        <v>13</v>
      </c>
      <c r="BC569">
        <v>-1</v>
      </c>
      <c r="BD569" t="s">
        <v>225</v>
      </c>
      <c r="BE569">
        <v>-1</v>
      </c>
      <c r="BF569">
        <v>20001626195478</v>
      </c>
      <c r="BG569" t="s">
        <v>319</v>
      </c>
      <c r="BH569" t="s">
        <v>320</v>
      </c>
      <c r="BI569" t="s">
        <v>2833</v>
      </c>
      <c r="BJ569">
        <v>-1</v>
      </c>
      <c r="BK569">
        <v>-1</v>
      </c>
      <c r="BL569">
        <v>-1</v>
      </c>
      <c r="BM569" t="s">
        <v>2213</v>
      </c>
      <c r="BN569" t="s">
        <v>230</v>
      </c>
      <c r="BO569" t="s">
        <v>17234</v>
      </c>
      <c r="BP569" t="s">
        <v>380</v>
      </c>
      <c r="BQ569">
        <v>2026</v>
      </c>
      <c r="BR569">
        <v>5</v>
      </c>
      <c r="BS569">
        <v>11</v>
      </c>
      <c r="BT569" s="1">
        <v>46153.749305555553</v>
      </c>
      <c r="BU569" t="s">
        <v>2215</v>
      </c>
      <c r="BV569" s="2">
        <v>46153</v>
      </c>
      <c r="BW569" t="s">
        <v>2215</v>
      </c>
      <c r="BX569" s="2">
        <v>46153</v>
      </c>
      <c r="BY569" s="2">
        <v>46153</v>
      </c>
      <c r="BZ569" t="s">
        <v>2216</v>
      </c>
      <c r="CA569" t="s">
        <v>321</v>
      </c>
      <c r="CB569" t="s">
        <v>322</v>
      </c>
      <c r="CC569" t="s">
        <v>17235</v>
      </c>
      <c r="CD569" t="s">
        <v>2236</v>
      </c>
      <c r="CE569">
        <v>-1</v>
      </c>
      <c r="CF569" t="s">
        <v>324</v>
      </c>
      <c r="CG569" t="s">
        <v>325</v>
      </c>
      <c r="CH569" t="s">
        <v>326</v>
      </c>
      <c r="CI569">
        <v>80767494</v>
      </c>
      <c r="CJ569" t="s">
        <v>806</v>
      </c>
      <c r="CK569" t="s">
        <v>245</v>
      </c>
      <c r="CL569" t="s">
        <v>246</v>
      </c>
      <c r="CM569" t="s">
        <v>247</v>
      </c>
      <c r="CN569" t="s">
        <v>248</v>
      </c>
      <c r="CT569" t="s">
        <v>304</v>
      </c>
      <c r="CU569" t="s">
        <v>225</v>
      </c>
      <c r="CW569" t="s">
        <v>319</v>
      </c>
      <c r="CX569" t="s">
        <v>320</v>
      </c>
      <c r="DA569" t="s">
        <v>250</v>
      </c>
      <c r="DB569">
        <v>-1</v>
      </c>
      <c r="DF569" t="s">
        <v>2213</v>
      </c>
      <c r="DJ569" t="s">
        <v>252</v>
      </c>
      <c r="DK569" t="s">
        <v>253</v>
      </c>
      <c r="DL569" t="s">
        <v>253</v>
      </c>
      <c r="DN569" t="s">
        <v>255</v>
      </c>
      <c r="DR569" t="s">
        <v>807</v>
      </c>
      <c r="DS569" t="s">
        <v>806</v>
      </c>
      <c r="DT569" t="s">
        <v>797</v>
      </c>
      <c r="DV569">
        <v>1</v>
      </c>
      <c r="DW569" t="s">
        <v>331</v>
      </c>
      <c r="ED569" s="2">
        <v>46155</v>
      </c>
      <c r="EF569">
        <v>20</v>
      </c>
      <c r="EP569" t="s">
        <v>258</v>
      </c>
      <c r="ES569" t="s">
        <v>412</v>
      </c>
      <c r="FA569" t="s">
        <v>245</v>
      </c>
      <c r="FB569" t="s">
        <v>333</v>
      </c>
      <c r="FD569" t="s">
        <v>333</v>
      </c>
      <c r="FE569" t="s">
        <v>334</v>
      </c>
      <c r="FF569" t="s">
        <v>334</v>
      </c>
      <c r="FK569" t="s">
        <v>263</v>
      </c>
      <c r="FL569" t="s">
        <v>17236</v>
      </c>
      <c r="FN569" t="s">
        <v>248</v>
      </c>
      <c r="FO569" t="s">
        <v>265</v>
      </c>
      <c r="FR569">
        <v>0</v>
      </c>
      <c r="GB569" t="s">
        <v>266</v>
      </c>
      <c r="GM569">
        <v>0</v>
      </c>
      <c r="GS569" t="s">
        <v>267</v>
      </c>
      <c r="GT569" s="2">
        <v>45169</v>
      </c>
      <c r="GU569" t="s">
        <v>268</v>
      </c>
      <c r="GV569" t="s">
        <v>335</v>
      </c>
      <c r="GW569" t="s">
        <v>394</v>
      </c>
      <c r="GZ569" t="s">
        <v>395</v>
      </c>
      <c r="HA569" t="s">
        <v>274</v>
      </c>
      <c r="HB569" t="s">
        <v>321</v>
      </c>
      <c r="HC569" t="s">
        <v>321</v>
      </c>
      <c r="HD569" t="s">
        <v>415</v>
      </c>
      <c r="HE569" t="s">
        <v>230</v>
      </c>
      <c r="HF569" t="s">
        <v>2237</v>
      </c>
      <c r="HR569" t="s">
        <v>278</v>
      </c>
      <c r="HV569">
        <v>94990</v>
      </c>
      <c r="HW569" t="s">
        <v>281</v>
      </c>
      <c r="HY569">
        <v>0</v>
      </c>
      <c r="HZ569">
        <v>0</v>
      </c>
      <c r="IA569" t="s">
        <v>281</v>
      </c>
      <c r="IB569" t="s">
        <v>281</v>
      </c>
      <c r="IE569" t="s">
        <v>283</v>
      </c>
      <c r="IF569" t="s">
        <v>283</v>
      </c>
      <c r="IG569" t="s">
        <v>283</v>
      </c>
      <c r="IH569" t="s">
        <v>284</v>
      </c>
      <c r="II569" t="s">
        <v>285</v>
      </c>
      <c r="IJ569" t="s">
        <v>286</v>
      </c>
      <c r="IK569" t="s">
        <v>278</v>
      </c>
      <c r="IL569" t="s">
        <v>287</v>
      </c>
      <c r="IM569" t="s">
        <v>288</v>
      </c>
      <c r="IN569" t="s">
        <v>2219</v>
      </c>
      <c r="IP569" t="s">
        <v>290</v>
      </c>
      <c r="IQ569" t="s">
        <v>284</v>
      </c>
      <c r="IS569" t="s">
        <v>291</v>
      </c>
      <c r="IY569" t="s">
        <v>281</v>
      </c>
    </row>
    <row r="570" spans="1:259" x14ac:dyDescent="0.3">
      <c r="A570" s="14">
        <f>DAY(AVANZA[[#This Row],[FechaSeguimiento]])</f>
        <v>13</v>
      </c>
      <c r="B570" s="14">
        <f>MONTH(AVANZA[[#This Row],[FechaSeguimiento]])</f>
        <v>5</v>
      </c>
      <c r="C570"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570" t="str">
        <f>LOWER(IFERROR(VLOOKUP(AVANZA[[#This Row],[ID_Peticion]],CANCELADAS[#All],2,0),""))</f>
        <v/>
      </c>
      <c r="E570" t="str">
        <f>LOWER(IFERROR(VLOOKUP(AVANZA[[#This Row],[ID_Peticion]],CANCELADAS[#All],3,0),""))</f>
        <v/>
      </c>
      <c r="F570" t="str">
        <f>LOWER(IF(AVANZA[[#This Row],[CEDULA CLIENTE]]&lt;&gt;""," CC: " &amp; COUNTIFS(AVANZA[CEDULA CLIENTE],AVANZA[[#This Row],[CEDULA CLIENTE]]),"")&amp; IF(AVANZA[[#This Row],[Direccion]]&lt;&gt;""," DIR: " &amp; COUNTIFS(AVANZA[Direccion],AVANZA[[#This Row],[Direccion]]),""))</f>
        <v xml:space="preserve"> dir: 1</v>
      </c>
      <c r="G570" t="str">
        <f>IFERROR(VLOOKUP(AVANZA[[#This Row],[Cedula_Vendedor_Atis]],PLANTA[[#All],[CEDULA]:[LINEA]],3,0),"No Cruza")</f>
        <v>Marisol Avella</v>
      </c>
      <c r="H570" t="str">
        <f>IFERROR(VLOOKUP(AVANZA[[#This Row],[Cedula_Vendedor_Atis]],PLANTA[[#All],[CEDULA]:[LINEA]],4,0),"No Cruza")</f>
        <v>Fija</v>
      </c>
      <c r="I570" t="str">
        <f>LOWER(IF(AVANZA[[#This Row],[ATRIBUIBLE]]="",AVANZA[[#This Row],[Variable]],AVANZA[[#This Row],[ATRIBUIBLE]]))</f>
        <v>terminada</v>
      </c>
      <c r="J570" s="14">
        <f>IF(AVANZA[[#This Row],[Variable]]=AVANZA[[#Headers],[TERMINADA]],1,0)</f>
        <v>1</v>
      </c>
      <c r="K570" s="14">
        <f>IF(AVANZA[[#This Row],[Variable]]=AVANZA[[#Headers],[ANULADA]],1,0)</f>
        <v>0</v>
      </c>
      <c r="L570" s="14">
        <f>IF(AVANZA[[#This Row],[Variable]]=AVANZA[[#Headers],[PENDIENTE]],1,0)</f>
        <v>0</v>
      </c>
      <c r="M570" s="14">
        <f>IF(AVANZA[[#This Row],[ESTADO AGENDA]]="AGENDADA",1,0)</f>
        <v>0</v>
      </c>
      <c r="N570" s="14">
        <f>IF(AVANZA[[#This Row],[ESTADO AGENDA]]="PENDIENTE DE AGENDAR",1,0)</f>
        <v>0</v>
      </c>
      <c r="O570" s="14">
        <f>IF(AVANZA[[#This Row],[ESTADO AGENDA]]="SUSPENDIDA",1,0)</f>
        <v>0</v>
      </c>
      <c r="P570" t="str" cm="1">
        <f t="array" ref="P570">_xlfn.XLOOKUP(AVANZA[[#This Row],[Num_Agrupacion_Pet_Atis]],Tabla1[[#All],[Numero_de_actuacion]],Tabla1[[#All],[Estado_de_la_orden]],"",0)</f>
        <v/>
      </c>
      <c r="Q570" s="2" t="str" cm="1">
        <f t="array" ref="Q570">_xlfn.XLOOKUP(AVANZA[[#This Row],[Num_Agrupacion_Pet_Atis]],Tabla1[[#All],[Numero_de_actuacion]],Tabla1[[#All],[Fecha_de_la_cita]],"",0)</f>
        <v/>
      </c>
      <c r="R570" t="str" cm="1">
        <f t="array" ref="R570">_xlfn.XLOOKUP(AVANZA[[#This Row],[Num_Agrupacion_Pet_Atis]],Tabla1[[#All],[Numero_de_actuacion]],Tabla1[[#All],[Franja_horaria_de_la_cita]],"",0)</f>
        <v/>
      </c>
      <c r="S570" s="14" t="str">
        <f>IFERROR(DAY(AVANZA[[#This Row],[FECHA AGENDA]]),"")</f>
        <v/>
      </c>
      <c r="T570" s="14" t="str">
        <f>IFERROR(MONTH(AVANZA[[#This Row],[FECHA AGENDA]]),"")</f>
        <v/>
      </c>
      <c r="U570" t="str" cm="1">
        <f t="array" ref="U570">_xlfn.XLOOKUP(AVANZA[[#This Row],[Num_Agrupacion_Pet_Atis]],Tabla1[[#All],[Numero_de_actuacion]],Tabla1[[#All],[Motivo_de_suspension]],"",0)</f>
        <v/>
      </c>
      <c r="V570" s="2" t="str" cm="1">
        <f t="array" ref="V570">_xlfn.XLOOKUP(AVANZA[[#This Row],[Num_Agrupacion_Pet_Atis]],Tabla1[[#All],[Numero_de_actuacion]],Tabla1[[#All],[No_identificacion_cliente]],"",0)</f>
        <v/>
      </c>
      <c r="W570" s="2" t="str" cm="1">
        <f t="array" ref="W570">_xlfn.XLOOKUP(AVANZA[[#This Row],[Num_Agrupacion_Pet_Atis]],Tabla1[[#All],[Numero_de_actuacion]],Tabla1[[#All],[Movil_de_contacto]],"",0)</f>
        <v/>
      </c>
      <c r="X570" s="14">
        <f>IF(OR(AVANZA[[#This Row],[ESTADO LEG]]="Legalizada grabacion",AVANZA[[#This Row],[ESTADO LEG]]="Legalizada aut"),1,0)</f>
        <v>0</v>
      </c>
      <c r="Y570" s="14">
        <f>IF(OR(AVANZA[[#This Row],[ESTADO LEG]]="pdte legalizar",AVANZA[[#This Row],[ESTADO LEG]]="No cruza"),1,0)</f>
        <v>1</v>
      </c>
      <c r="Z570" t="str" cm="1">
        <f t="array" ref="Z570">IF(AVANZA[[#This Row],[Variable]]="Terminada",LOWER(_xlfn.XLOOKUP(AVANZA[[#This Row],[ID_Peticion]],Tabla6[[#All],[NUM_PETICION]],Tabla6[[#All],[ESTADO_LEG]],"NO CRUZA",0)),AVANZA[[#This Row],[Variable]])</f>
        <v>no cruza</v>
      </c>
      <c r="AA570" t="str" cm="1">
        <f t="array" ref="AA570">_xlfn.XLOOKUP(AVANZA[[#This Row],[ID_Peticion]],Tabla6[[#All],[NUM_PETICION]],Tabla6[[#All],[DIF_DIAS]],"",0)</f>
        <v/>
      </c>
      <c r="AB570" s="2" t="str" cm="1">
        <f t="array" ref="AB570">IFERROR(_xlfn.XLOOKUP(AVANZA[[#This Row],[ID_Peticion]],Tabla6[[#All],[NUM_PETICION]],Tabla6[[#All],[FEC_LEGAL]],"",0),"")</f>
        <v/>
      </c>
      <c r="AC570" s="14">
        <f ca="1">IF(AVANZA[[#This Row],[FECHA LEG]]&lt;&gt;0,IFERROR(AVANZA[[#This Row],[FECHA LEG]]-AVANZA[[#This Row],[FechaIniEstadoSubPetAtis]],0),TODAY()-AVANZA[[#This Row],[FechaIniEstadoSubPetAtis]])</f>
        <v>0</v>
      </c>
      <c r="AD570" s="35">
        <f ca="1">IF(AVANZA[[#This Row],[FINAL Vs LG]]&lt;&gt;0,IF(AVANZA[[#This Row],[FINAL Vs LG]]&lt;7.1,"100%",IF(AND(AVANZA[[#This Row],[FINAL Vs LG]]&gt;7.1,AVANZA[[#This Row],[FINAL Vs LG]]&lt;11.1),"50%","0%")),0)</f>
        <v>0</v>
      </c>
      <c r="AE570" s="14">
        <f ca="1">VLOOKUP(DAY(TODAY()),BACK!F:G,2,0)</f>
        <v>14</v>
      </c>
      <c r="AF570" s="14">
        <f>BACK!$I$2</f>
        <v>24</v>
      </c>
      <c r="AG570" s="14">
        <f>IF(AVANZA[[#This Row],[Oferta_empaquetada_comisiones]]="SI",1,0)</f>
        <v>0</v>
      </c>
      <c r="AH570" s="36">
        <f>IF(AVANZA[[#This Row],[Variable]]="TERMINADA",IFERROR(VLOOKUP(AVANZA[[#This Row],[SUPERVISOR]],Tabla2[#All],4,0),0),)</f>
        <v>3.5</v>
      </c>
      <c r="AI570" s="14">
        <f>IF(AVANZA[[#This Row],[Producto]]="BA",1,0)</f>
        <v>1</v>
      </c>
      <c r="AJ570" s="14">
        <f>IF(AVANZA[[#This Row],[Producto]]="DUO",1,0)</f>
        <v>0</v>
      </c>
      <c r="AK570" s="14">
        <f>IF(AVANZA[[#This Row],[Producto]]="TRIO",1,0)</f>
        <v>0</v>
      </c>
      <c r="AL570" t="s">
        <v>870</v>
      </c>
      <c r="AM570">
        <v>-1</v>
      </c>
      <c r="AN570">
        <v>-1</v>
      </c>
      <c r="AO570" t="s">
        <v>17237</v>
      </c>
      <c r="AP570" s="1">
        <v>46152.793680555558</v>
      </c>
      <c r="AQ570">
        <v>-1</v>
      </c>
      <c r="AR570" t="s">
        <v>17238</v>
      </c>
      <c r="AS570">
        <v>-1</v>
      </c>
      <c r="AT570">
        <v>-1</v>
      </c>
      <c r="AU570">
        <v>-1</v>
      </c>
      <c r="AV570">
        <v>-1</v>
      </c>
      <c r="AW570">
        <v>-1</v>
      </c>
      <c r="AX570" t="s">
        <v>224</v>
      </c>
      <c r="AY570">
        <v>-1</v>
      </c>
      <c r="AZ570">
        <v>2026</v>
      </c>
      <c r="BA570">
        <v>5</v>
      </c>
      <c r="BB570">
        <v>13</v>
      </c>
      <c r="BC570">
        <v>-1</v>
      </c>
      <c r="BD570" t="s">
        <v>225</v>
      </c>
      <c r="BE570">
        <v>-1</v>
      </c>
      <c r="BF570">
        <v>20001625013626</v>
      </c>
      <c r="BG570" t="s">
        <v>319</v>
      </c>
      <c r="BH570" t="s">
        <v>320</v>
      </c>
      <c r="BI570" t="s">
        <v>17239</v>
      </c>
      <c r="BJ570">
        <v>-1</v>
      </c>
      <c r="BK570">
        <v>-1</v>
      </c>
      <c r="BL570">
        <v>-1</v>
      </c>
      <c r="BM570" t="s">
        <v>229</v>
      </c>
      <c r="BN570" t="s">
        <v>230</v>
      </c>
      <c r="BO570" t="s">
        <v>17240</v>
      </c>
      <c r="BP570" t="s">
        <v>380</v>
      </c>
      <c r="BQ570">
        <v>2026</v>
      </c>
      <c r="BR570">
        <v>5</v>
      </c>
      <c r="BS570">
        <v>10</v>
      </c>
      <c r="BT570" s="1">
        <v>46155.368530092594</v>
      </c>
      <c r="BU570" t="s">
        <v>233</v>
      </c>
      <c r="BV570" s="2">
        <v>46155</v>
      </c>
      <c r="BW570" t="s">
        <v>234</v>
      </c>
      <c r="BX570" s="2">
        <v>46153</v>
      </c>
      <c r="BY570" s="2">
        <v>46155</v>
      </c>
      <c r="BZ570" t="s">
        <v>235</v>
      </c>
      <c r="CA570" t="s">
        <v>615</v>
      </c>
      <c r="CB570" t="s">
        <v>616</v>
      </c>
      <c r="CC570" t="s">
        <v>14368</v>
      </c>
      <c r="CD570" t="s">
        <v>14369</v>
      </c>
      <c r="CE570">
        <v>-1</v>
      </c>
      <c r="CF570" t="s">
        <v>619</v>
      </c>
      <c r="CG570" t="s">
        <v>620</v>
      </c>
      <c r="CH570" t="s">
        <v>491</v>
      </c>
      <c r="CI570">
        <v>1015443152</v>
      </c>
      <c r="CJ570" t="s">
        <v>877</v>
      </c>
      <c r="CK570" t="s">
        <v>245</v>
      </c>
      <c r="CL570" t="s">
        <v>409</v>
      </c>
      <c r="CM570" t="s">
        <v>247</v>
      </c>
      <c r="CN570" t="s">
        <v>410</v>
      </c>
      <c r="CT570" t="s">
        <v>304</v>
      </c>
      <c r="CU570" t="s">
        <v>225</v>
      </c>
      <c r="CW570" t="s">
        <v>319</v>
      </c>
      <c r="CX570" t="s">
        <v>320</v>
      </c>
      <c r="DA570" t="s">
        <v>250</v>
      </c>
      <c r="DB570">
        <v>-1</v>
      </c>
      <c r="DF570" t="s">
        <v>251</v>
      </c>
      <c r="DJ570" t="s">
        <v>252</v>
      </c>
      <c r="DK570" t="s">
        <v>253</v>
      </c>
      <c r="DL570" t="s">
        <v>254</v>
      </c>
      <c r="DN570" t="s">
        <v>255</v>
      </c>
      <c r="DR570" t="s">
        <v>878</v>
      </c>
      <c r="DS570" t="s">
        <v>877</v>
      </c>
      <c r="DT570" t="s">
        <v>870</v>
      </c>
      <c r="DV570">
        <v>1</v>
      </c>
      <c r="DW570" t="s">
        <v>623</v>
      </c>
      <c r="ED570" s="2">
        <v>46155</v>
      </c>
      <c r="EF570">
        <v>16</v>
      </c>
      <c r="EP570" t="s">
        <v>258</v>
      </c>
      <c r="ES570" t="s">
        <v>624</v>
      </c>
      <c r="FA570" t="s">
        <v>245</v>
      </c>
      <c r="FB570" t="s">
        <v>625</v>
      </c>
      <c r="FD570" t="s">
        <v>625</v>
      </c>
      <c r="FE570" t="s">
        <v>626</v>
      </c>
      <c r="FF570" t="s">
        <v>626</v>
      </c>
      <c r="FK570" t="s">
        <v>263</v>
      </c>
      <c r="FL570" t="s">
        <v>17241</v>
      </c>
      <c r="FN570" t="s">
        <v>410</v>
      </c>
      <c r="FO570" t="s">
        <v>414</v>
      </c>
      <c r="FR570">
        <v>94990</v>
      </c>
      <c r="GB570" t="s">
        <v>266</v>
      </c>
      <c r="GC570" t="s">
        <v>225</v>
      </c>
      <c r="GD570">
        <v>0</v>
      </c>
      <c r="GF570">
        <v>0</v>
      </c>
      <c r="GG570">
        <v>25423</v>
      </c>
      <c r="GI570">
        <v>94990</v>
      </c>
      <c r="GJ570">
        <v>0</v>
      </c>
      <c r="GL570">
        <v>0</v>
      </c>
      <c r="GM570">
        <v>113038</v>
      </c>
      <c r="GS570" t="s">
        <v>267</v>
      </c>
      <c r="GT570" s="2">
        <v>44834</v>
      </c>
      <c r="GU570" t="s">
        <v>268</v>
      </c>
      <c r="GV570" t="s">
        <v>335</v>
      </c>
      <c r="GW570" t="s">
        <v>394</v>
      </c>
      <c r="GZ570" t="s">
        <v>395</v>
      </c>
      <c r="HA570" t="s">
        <v>274</v>
      </c>
      <c r="HB570" t="s">
        <v>628</v>
      </c>
      <c r="HC570" t="s">
        <v>615</v>
      </c>
      <c r="HD570" t="s">
        <v>623</v>
      </c>
      <c r="HE570" t="s">
        <v>230</v>
      </c>
      <c r="HF570" t="s">
        <v>14370</v>
      </c>
      <c r="HR570" t="s">
        <v>278</v>
      </c>
      <c r="HV570">
        <v>94990</v>
      </c>
      <c r="HW570" t="s">
        <v>281</v>
      </c>
      <c r="HY570">
        <v>0</v>
      </c>
      <c r="HZ570">
        <v>0</v>
      </c>
      <c r="IA570" t="s">
        <v>281</v>
      </c>
      <c r="IB570" t="s">
        <v>281</v>
      </c>
      <c r="IE570" t="s">
        <v>283</v>
      </c>
      <c r="IF570" t="s">
        <v>283</v>
      </c>
      <c r="IG570" t="s">
        <v>283</v>
      </c>
      <c r="IH570" t="s">
        <v>284</v>
      </c>
      <c r="II570" t="s">
        <v>285</v>
      </c>
      <c r="IJ570" t="s">
        <v>286</v>
      </c>
      <c r="IK570" t="s">
        <v>278</v>
      </c>
      <c r="IL570" t="s">
        <v>346</v>
      </c>
      <c r="IM570" t="s">
        <v>288</v>
      </c>
      <c r="IN570" t="s">
        <v>289</v>
      </c>
      <c r="IP570" t="s">
        <v>290</v>
      </c>
      <c r="IQ570" t="s">
        <v>284</v>
      </c>
      <c r="IS570" t="s">
        <v>291</v>
      </c>
      <c r="IT570" t="s">
        <v>315</v>
      </c>
      <c r="IU570" t="s">
        <v>316</v>
      </c>
      <c r="IV570" t="s">
        <v>317</v>
      </c>
      <c r="IW570" t="s">
        <v>318</v>
      </c>
      <c r="IY570" t="s">
        <v>281</v>
      </c>
    </row>
    <row r="571" spans="1:259" x14ac:dyDescent="0.3">
      <c r="A571" s="14">
        <f>DAY(AVANZA[[#This Row],[FechaSeguimiento]])</f>
        <v>13</v>
      </c>
      <c r="B571" s="14">
        <f>MONTH(AVANZA[[#This Row],[FechaSeguimiento]])</f>
        <v>5</v>
      </c>
      <c r="C571"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571" t="str">
        <f>LOWER(IFERROR(VLOOKUP(AVANZA[[#This Row],[ID_Peticion]],CANCELADAS[#All],2,0),""))</f>
        <v/>
      </c>
      <c r="E571" t="str">
        <f>LOWER(IFERROR(VLOOKUP(AVANZA[[#This Row],[ID_Peticion]],CANCELADAS[#All],3,0),""))</f>
        <v/>
      </c>
      <c r="F571" t="str">
        <f>LOWER(IF(AVANZA[[#This Row],[CEDULA CLIENTE]]&lt;&gt;""," CC: " &amp; COUNTIFS(AVANZA[CEDULA CLIENTE],AVANZA[[#This Row],[CEDULA CLIENTE]]),"")&amp; IF(AVANZA[[#This Row],[Direccion]]&lt;&gt;""," DIR: " &amp; COUNTIFS(AVANZA[Direccion],AVANZA[[#This Row],[Direccion]]),""))</f>
        <v xml:space="preserve"> dir: 1</v>
      </c>
      <c r="G571" t="str">
        <f>IFERROR(VLOOKUP(AVANZA[[#This Row],[Cedula_Vendedor_Atis]],PLANTA[[#All],[CEDULA]:[LINEA]],3,0),"No Cruza")</f>
        <v>Marisol Avella</v>
      </c>
      <c r="H571" t="str">
        <f>IFERROR(VLOOKUP(AVANZA[[#This Row],[Cedula_Vendedor_Atis]],PLANTA[[#All],[CEDULA]:[LINEA]],4,0),"No Cruza")</f>
        <v>Fija</v>
      </c>
      <c r="I571" t="str">
        <f>LOWER(IF(AVANZA[[#This Row],[ATRIBUIBLE]]="",AVANZA[[#This Row],[Variable]],AVANZA[[#This Row],[ATRIBUIBLE]]))</f>
        <v>pendiente</v>
      </c>
      <c r="J571" s="14">
        <f>IF(AVANZA[[#This Row],[Variable]]=AVANZA[[#Headers],[TERMINADA]],1,0)</f>
        <v>0</v>
      </c>
      <c r="K571" s="14">
        <f>IF(AVANZA[[#This Row],[Variable]]=AVANZA[[#Headers],[ANULADA]],1,0)</f>
        <v>0</v>
      </c>
      <c r="L571" s="14">
        <f>IF(AVANZA[[#This Row],[Variable]]=AVANZA[[#Headers],[PENDIENTE]],1,0)</f>
        <v>1</v>
      </c>
      <c r="M571" s="14">
        <f>IF(AVANZA[[#This Row],[ESTADO AGENDA]]="AGENDADA",1,0)</f>
        <v>0</v>
      </c>
      <c r="N571" s="14">
        <f>IF(AVANZA[[#This Row],[ESTADO AGENDA]]="PENDIENTE DE AGENDAR",1,0)</f>
        <v>0</v>
      </c>
      <c r="O571" s="14">
        <f>IF(AVANZA[[#This Row],[ESTADO AGENDA]]="SUSPENDIDA",1,0)</f>
        <v>0</v>
      </c>
      <c r="P571" t="str" cm="1">
        <f t="array" ref="P571">_xlfn.XLOOKUP(AVANZA[[#This Row],[Num_Agrupacion_Pet_Atis]],Tabla1[[#All],[Numero_de_actuacion]],Tabla1[[#All],[Estado_de_la_orden]],"",0)</f>
        <v/>
      </c>
      <c r="Q571" s="2" t="str" cm="1">
        <f t="array" ref="Q571">_xlfn.XLOOKUP(AVANZA[[#This Row],[Num_Agrupacion_Pet_Atis]],Tabla1[[#All],[Numero_de_actuacion]],Tabla1[[#All],[Fecha_de_la_cita]],"",0)</f>
        <v/>
      </c>
      <c r="R571" t="str" cm="1">
        <f t="array" ref="R571">_xlfn.XLOOKUP(AVANZA[[#This Row],[Num_Agrupacion_Pet_Atis]],Tabla1[[#All],[Numero_de_actuacion]],Tabla1[[#All],[Franja_horaria_de_la_cita]],"",0)</f>
        <v/>
      </c>
      <c r="S571" s="14" t="str">
        <f>IFERROR(DAY(AVANZA[[#This Row],[FECHA AGENDA]]),"")</f>
        <v/>
      </c>
      <c r="T571" s="14" t="str">
        <f>IFERROR(MONTH(AVANZA[[#This Row],[FECHA AGENDA]]),"")</f>
        <v/>
      </c>
      <c r="U571" t="str" cm="1">
        <f t="array" ref="U571">_xlfn.XLOOKUP(AVANZA[[#This Row],[Num_Agrupacion_Pet_Atis]],Tabla1[[#All],[Numero_de_actuacion]],Tabla1[[#All],[Motivo_de_suspension]],"",0)</f>
        <v/>
      </c>
      <c r="V571" s="2" t="str" cm="1">
        <f t="array" ref="V571">_xlfn.XLOOKUP(AVANZA[[#This Row],[Num_Agrupacion_Pet_Atis]],Tabla1[[#All],[Numero_de_actuacion]],Tabla1[[#All],[No_identificacion_cliente]],"",0)</f>
        <v/>
      </c>
      <c r="W571" s="2" t="str" cm="1">
        <f t="array" ref="W571">_xlfn.XLOOKUP(AVANZA[[#This Row],[Num_Agrupacion_Pet_Atis]],Tabla1[[#All],[Numero_de_actuacion]],Tabla1[[#All],[Movil_de_contacto]],"",0)</f>
        <v/>
      </c>
      <c r="X571" s="14">
        <f>IF(OR(AVANZA[[#This Row],[ESTADO LEG]]="Legalizada grabacion",AVANZA[[#This Row],[ESTADO LEG]]="Legalizada aut"),1,0)</f>
        <v>0</v>
      </c>
      <c r="Y571" s="14">
        <f>IF(OR(AVANZA[[#This Row],[ESTADO LEG]]="pdte legalizar",AVANZA[[#This Row],[ESTADO LEG]]="No cruza"),1,0)</f>
        <v>0</v>
      </c>
      <c r="Z571" t="str" cm="1">
        <f t="array" ref="Z571">IF(AVANZA[[#This Row],[Variable]]="Terminada",LOWER(_xlfn.XLOOKUP(AVANZA[[#This Row],[ID_Peticion]],Tabla6[[#All],[NUM_PETICION]],Tabla6[[#All],[ESTADO_LEG]],"NO CRUZA",0)),AVANZA[[#This Row],[Variable]])</f>
        <v>PENDIENTE</v>
      </c>
      <c r="AA571" t="str" cm="1">
        <f t="array" ref="AA571">_xlfn.XLOOKUP(AVANZA[[#This Row],[ID_Peticion]],Tabla6[[#All],[NUM_PETICION]],Tabla6[[#All],[DIF_DIAS]],"",0)</f>
        <v/>
      </c>
      <c r="AB571" s="2" t="str" cm="1">
        <f t="array" ref="AB571">IFERROR(_xlfn.XLOOKUP(AVANZA[[#This Row],[ID_Peticion]],Tabla6[[#All],[NUM_PETICION]],Tabla6[[#All],[FEC_LEGAL]],"",0),"")</f>
        <v/>
      </c>
      <c r="AC571" s="14">
        <f ca="1">IF(AVANZA[[#This Row],[FECHA LEG]]&lt;&gt;0,IFERROR(AVANZA[[#This Row],[FECHA LEG]]-AVANZA[[#This Row],[FechaIniEstadoSubPetAtis]],0),TODAY()-AVANZA[[#This Row],[FechaIniEstadoSubPetAtis]])</f>
        <v>0</v>
      </c>
      <c r="AD571" s="35">
        <f ca="1">IF(AVANZA[[#This Row],[FINAL Vs LG]]&lt;&gt;0,IF(AVANZA[[#This Row],[FINAL Vs LG]]&lt;7.1,"100%",IF(AND(AVANZA[[#This Row],[FINAL Vs LG]]&gt;7.1,AVANZA[[#This Row],[FINAL Vs LG]]&lt;11.1),"50%","0%")),0)</f>
        <v>0</v>
      </c>
      <c r="AE571" s="14">
        <f ca="1">VLOOKUP(DAY(TODAY()),BACK!F:G,2,0)</f>
        <v>14</v>
      </c>
      <c r="AF571" s="14">
        <f>BACK!$I$2</f>
        <v>24</v>
      </c>
      <c r="AG571" s="14">
        <f>IF(AVANZA[[#This Row],[Oferta_empaquetada_comisiones]]="SI",1,0)</f>
        <v>0</v>
      </c>
      <c r="AH571" s="36">
        <f>IF(AVANZA[[#This Row],[Variable]]="TERMINADA",IFERROR(VLOOKUP(AVANZA[[#This Row],[SUPERVISOR]],Tabla2[#All],4,0),0),)</f>
        <v>0</v>
      </c>
      <c r="AI571" s="14">
        <f>IF(AVANZA[[#This Row],[Producto]]="BA",1,0)</f>
        <v>0</v>
      </c>
      <c r="AJ571" s="14">
        <f>IF(AVANZA[[#This Row],[Producto]]="DUO",1,0)</f>
        <v>0</v>
      </c>
      <c r="AK571" s="14">
        <f>IF(AVANZA[[#This Row],[Producto]]="TRIO",1,0)</f>
        <v>1</v>
      </c>
      <c r="AL571" t="s">
        <v>870</v>
      </c>
      <c r="AM571">
        <v>-1</v>
      </c>
      <c r="AN571">
        <v>-1</v>
      </c>
      <c r="AO571" t="s">
        <v>17242</v>
      </c>
      <c r="AP571" s="1">
        <v>46154.359247685185</v>
      </c>
      <c r="AQ571">
        <v>-1</v>
      </c>
      <c r="AR571" t="s">
        <v>17243</v>
      </c>
      <c r="AS571">
        <v>-1</v>
      </c>
      <c r="AT571">
        <v>-1</v>
      </c>
      <c r="AU571">
        <v>-1</v>
      </c>
      <c r="AV571">
        <v>-1</v>
      </c>
      <c r="AW571">
        <v>-1</v>
      </c>
      <c r="AX571" t="s">
        <v>224</v>
      </c>
      <c r="AY571">
        <v>-1</v>
      </c>
      <c r="AZ571">
        <v>2026</v>
      </c>
      <c r="BA571">
        <v>5</v>
      </c>
      <c r="BB571">
        <v>13</v>
      </c>
      <c r="BC571">
        <v>-1</v>
      </c>
      <c r="BD571" t="s">
        <v>225</v>
      </c>
      <c r="BE571">
        <v>-1</v>
      </c>
      <c r="BF571">
        <v>20001626414236</v>
      </c>
      <c r="BG571" t="s">
        <v>376</v>
      </c>
      <c r="BH571" t="s">
        <v>377</v>
      </c>
      <c r="BI571" t="s">
        <v>3408</v>
      </c>
      <c r="BJ571">
        <v>-1</v>
      </c>
      <c r="BK571">
        <v>-1</v>
      </c>
      <c r="BL571">
        <v>-1</v>
      </c>
      <c r="BM571" t="s">
        <v>2213</v>
      </c>
      <c r="BN571" t="s">
        <v>230</v>
      </c>
      <c r="BO571" t="s">
        <v>17244</v>
      </c>
      <c r="BP571" t="s">
        <v>380</v>
      </c>
      <c r="BQ571">
        <v>2026</v>
      </c>
      <c r="BR571">
        <v>5</v>
      </c>
      <c r="BS571">
        <v>12</v>
      </c>
      <c r="BT571" s="1">
        <v>46154.359293981484</v>
      </c>
      <c r="BU571" t="s">
        <v>2215</v>
      </c>
      <c r="BV571" s="2">
        <v>46154</v>
      </c>
      <c r="BW571" t="s">
        <v>2215</v>
      </c>
      <c r="BX571" s="2">
        <v>46154</v>
      </c>
      <c r="BY571" s="2">
        <v>46154</v>
      </c>
      <c r="BZ571" t="s">
        <v>2216</v>
      </c>
      <c r="CA571" t="s">
        <v>297</v>
      </c>
      <c r="CB571" t="s">
        <v>297</v>
      </c>
      <c r="CC571" t="s">
        <v>17245</v>
      </c>
      <c r="CD571" t="s">
        <v>3367</v>
      </c>
      <c r="CE571">
        <v>-1</v>
      </c>
      <c r="CF571" t="s">
        <v>300</v>
      </c>
      <c r="CG571" t="s">
        <v>301</v>
      </c>
      <c r="CH571" t="s">
        <v>242</v>
      </c>
      <c r="CI571">
        <v>1015443152</v>
      </c>
      <c r="CJ571" t="s">
        <v>877</v>
      </c>
      <c r="CK571" t="s">
        <v>245</v>
      </c>
      <c r="CL571" t="s">
        <v>409</v>
      </c>
      <c r="CM571" t="s">
        <v>247</v>
      </c>
      <c r="CN571" t="s">
        <v>410</v>
      </c>
      <c r="CT571" t="s">
        <v>304</v>
      </c>
      <c r="CU571" t="s">
        <v>387</v>
      </c>
      <c r="CW571" t="s">
        <v>388</v>
      </c>
      <c r="CX571" t="s">
        <v>389</v>
      </c>
      <c r="DA571" t="s">
        <v>250</v>
      </c>
      <c r="DB571">
        <v>-1</v>
      </c>
      <c r="DF571" t="s">
        <v>2213</v>
      </c>
      <c r="DJ571" t="s">
        <v>252</v>
      </c>
      <c r="DK571" t="s">
        <v>253</v>
      </c>
      <c r="DL571" t="s">
        <v>253</v>
      </c>
      <c r="DN571" t="s">
        <v>390</v>
      </c>
      <c r="DR571" t="s">
        <v>878</v>
      </c>
      <c r="DS571" t="s">
        <v>877</v>
      </c>
      <c r="DT571" t="s">
        <v>870</v>
      </c>
      <c r="DV571">
        <v>1</v>
      </c>
      <c r="DW571" t="s">
        <v>283</v>
      </c>
      <c r="ED571" s="2">
        <v>46155</v>
      </c>
      <c r="EE571" t="s">
        <v>343</v>
      </c>
      <c r="EF571">
        <v>20</v>
      </c>
      <c r="EP571" t="s">
        <v>258</v>
      </c>
      <c r="ES571" t="s">
        <v>844</v>
      </c>
      <c r="FA571" t="s">
        <v>245</v>
      </c>
      <c r="FB571" t="s">
        <v>308</v>
      </c>
      <c r="FD571" t="s">
        <v>308</v>
      </c>
      <c r="FE571" t="s">
        <v>309</v>
      </c>
      <c r="FF571" t="s">
        <v>309</v>
      </c>
      <c r="FK571" t="s">
        <v>263</v>
      </c>
      <c r="FL571" t="s">
        <v>17246</v>
      </c>
      <c r="FN571" t="s">
        <v>410</v>
      </c>
      <c r="FO571" t="s">
        <v>414</v>
      </c>
      <c r="FR571">
        <v>0</v>
      </c>
      <c r="GB571" t="s">
        <v>266</v>
      </c>
      <c r="GM571">
        <v>0</v>
      </c>
      <c r="GS571" t="s">
        <v>267</v>
      </c>
      <c r="GT571" s="2">
        <v>45443</v>
      </c>
      <c r="GU571" t="s">
        <v>268</v>
      </c>
      <c r="GV571" t="s">
        <v>335</v>
      </c>
      <c r="GW571" t="s">
        <v>394</v>
      </c>
      <c r="GZ571" t="s">
        <v>395</v>
      </c>
      <c r="HA571" t="s">
        <v>274</v>
      </c>
      <c r="HB571" t="s">
        <v>592</v>
      </c>
      <c r="HC571" t="s">
        <v>592</v>
      </c>
      <c r="HD571" t="s">
        <v>385</v>
      </c>
      <c r="HE571" t="s">
        <v>230</v>
      </c>
      <c r="HF571" t="s">
        <v>17247</v>
      </c>
      <c r="HR571" t="s">
        <v>278</v>
      </c>
      <c r="HV571">
        <v>131990</v>
      </c>
      <c r="HW571" t="s">
        <v>281</v>
      </c>
      <c r="HY571">
        <v>0</v>
      </c>
      <c r="HZ571">
        <v>0</v>
      </c>
      <c r="IA571" t="s">
        <v>281</v>
      </c>
      <c r="IB571" t="s">
        <v>281</v>
      </c>
      <c r="IE571" t="s">
        <v>283</v>
      </c>
      <c r="IF571" t="s">
        <v>283</v>
      </c>
      <c r="IG571" t="s">
        <v>283</v>
      </c>
      <c r="IH571" t="s">
        <v>284</v>
      </c>
      <c r="II571" t="s">
        <v>285</v>
      </c>
      <c r="IJ571" t="s">
        <v>286</v>
      </c>
      <c r="IK571" t="s">
        <v>278</v>
      </c>
      <c r="IL571" t="s">
        <v>346</v>
      </c>
      <c r="IM571" t="s">
        <v>288</v>
      </c>
      <c r="IN571" t="s">
        <v>2219</v>
      </c>
      <c r="IP571" t="s">
        <v>290</v>
      </c>
      <c r="IQ571" t="s">
        <v>284</v>
      </c>
      <c r="IS571" t="s">
        <v>291</v>
      </c>
      <c r="IY571" t="s">
        <v>281</v>
      </c>
    </row>
    <row r="572" spans="1:259" x14ac:dyDescent="0.3">
      <c r="A572" s="14">
        <f>DAY(AVANZA[[#This Row],[FechaSeguimiento]])</f>
        <v>13</v>
      </c>
      <c r="B572" s="14">
        <f>MONTH(AVANZA[[#This Row],[FechaSeguimiento]])</f>
        <v>5</v>
      </c>
      <c r="C572"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572" t="str">
        <f>LOWER(IFERROR(VLOOKUP(AVANZA[[#This Row],[ID_Peticion]],CANCELADAS[#All],2,0),""))</f>
        <v/>
      </c>
      <c r="E572" t="str">
        <f>LOWER(IFERROR(VLOOKUP(AVANZA[[#This Row],[ID_Peticion]],CANCELADAS[#All],3,0),""))</f>
        <v/>
      </c>
      <c r="F572" t="str">
        <f>LOWER(IF(AVANZA[[#This Row],[CEDULA CLIENTE]]&lt;&gt;""," CC: " &amp; COUNTIFS(AVANZA[CEDULA CLIENTE],AVANZA[[#This Row],[CEDULA CLIENTE]]),"")&amp; IF(AVANZA[[#This Row],[Direccion]]&lt;&gt;""," DIR: " &amp; COUNTIFS(AVANZA[Direccion],AVANZA[[#This Row],[Direccion]]),""))</f>
        <v xml:space="preserve"> dir: 2</v>
      </c>
      <c r="G572" t="str">
        <f>IFERROR(VLOOKUP(AVANZA[[#This Row],[Cedula_Vendedor_Atis]],PLANTA[[#All],[CEDULA]:[LINEA]],3,0),"No Cruza")</f>
        <v>Marisol Avella</v>
      </c>
      <c r="H572" t="str">
        <f>IFERROR(VLOOKUP(AVANZA[[#This Row],[Cedula_Vendedor_Atis]],PLANTA[[#All],[CEDULA]:[LINEA]],4,0),"No Cruza")</f>
        <v>Fija</v>
      </c>
      <c r="I572" t="str">
        <f>LOWER(IF(AVANZA[[#This Row],[ATRIBUIBLE]]="",AVANZA[[#This Row],[Variable]],AVANZA[[#This Row],[ATRIBUIBLE]]))</f>
        <v>terminada</v>
      </c>
      <c r="J572" s="14">
        <f>IF(AVANZA[[#This Row],[Variable]]=AVANZA[[#Headers],[TERMINADA]],1,0)</f>
        <v>1</v>
      </c>
      <c r="K572" s="14">
        <f>IF(AVANZA[[#This Row],[Variable]]=AVANZA[[#Headers],[ANULADA]],1,0)</f>
        <v>0</v>
      </c>
      <c r="L572" s="14">
        <f>IF(AVANZA[[#This Row],[Variable]]=AVANZA[[#Headers],[PENDIENTE]],1,0)</f>
        <v>0</v>
      </c>
      <c r="M572" s="14">
        <f>IF(AVANZA[[#This Row],[ESTADO AGENDA]]="AGENDADA",1,0)</f>
        <v>0</v>
      </c>
      <c r="N572" s="14">
        <f>IF(AVANZA[[#This Row],[ESTADO AGENDA]]="PENDIENTE DE AGENDAR",1,0)</f>
        <v>0</v>
      </c>
      <c r="O572" s="14">
        <f>IF(AVANZA[[#This Row],[ESTADO AGENDA]]="SUSPENDIDA",1,0)</f>
        <v>0</v>
      </c>
      <c r="P572" t="str" cm="1">
        <f t="array" ref="P572">_xlfn.XLOOKUP(AVANZA[[#This Row],[Num_Agrupacion_Pet_Atis]],Tabla1[[#All],[Numero_de_actuacion]],Tabla1[[#All],[Estado_de_la_orden]],"",0)</f>
        <v/>
      </c>
      <c r="Q572" s="2" t="str" cm="1">
        <f t="array" ref="Q572">_xlfn.XLOOKUP(AVANZA[[#This Row],[Num_Agrupacion_Pet_Atis]],Tabla1[[#All],[Numero_de_actuacion]],Tabla1[[#All],[Fecha_de_la_cita]],"",0)</f>
        <v/>
      </c>
      <c r="R572" t="str" cm="1">
        <f t="array" ref="R572">_xlfn.XLOOKUP(AVANZA[[#This Row],[Num_Agrupacion_Pet_Atis]],Tabla1[[#All],[Numero_de_actuacion]],Tabla1[[#All],[Franja_horaria_de_la_cita]],"",0)</f>
        <v/>
      </c>
      <c r="S572" s="14" t="str">
        <f>IFERROR(DAY(AVANZA[[#This Row],[FECHA AGENDA]]),"")</f>
        <v/>
      </c>
      <c r="T572" s="14" t="str">
        <f>IFERROR(MONTH(AVANZA[[#This Row],[FECHA AGENDA]]),"")</f>
        <v/>
      </c>
      <c r="U572" t="str" cm="1">
        <f t="array" ref="U572">_xlfn.XLOOKUP(AVANZA[[#This Row],[Num_Agrupacion_Pet_Atis]],Tabla1[[#All],[Numero_de_actuacion]],Tabla1[[#All],[Motivo_de_suspension]],"",0)</f>
        <v/>
      </c>
      <c r="V572" s="2" t="str" cm="1">
        <f t="array" ref="V572">_xlfn.XLOOKUP(AVANZA[[#This Row],[Num_Agrupacion_Pet_Atis]],Tabla1[[#All],[Numero_de_actuacion]],Tabla1[[#All],[No_identificacion_cliente]],"",0)</f>
        <v/>
      </c>
      <c r="W572" s="2" t="str" cm="1">
        <f t="array" ref="W572">_xlfn.XLOOKUP(AVANZA[[#This Row],[Num_Agrupacion_Pet_Atis]],Tabla1[[#All],[Numero_de_actuacion]],Tabla1[[#All],[Movil_de_contacto]],"",0)</f>
        <v/>
      </c>
      <c r="X572" s="14">
        <f>IF(OR(AVANZA[[#This Row],[ESTADO LEG]]="Legalizada grabacion",AVANZA[[#This Row],[ESTADO LEG]]="Legalizada aut"),1,0)</f>
        <v>0</v>
      </c>
      <c r="Y572" s="14">
        <f>IF(OR(AVANZA[[#This Row],[ESTADO LEG]]="pdte legalizar",AVANZA[[#This Row],[ESTADO LEG]]="No cruza"),1,0)</f>
        <v>1</v>
      </c>
      <c r="Z572" t="str" cm="1">
        <f t="array" ref="Z572">IF(AVANZA[[#This Row],[Variable]]="Terminada",LOWER(_xlfn.XLOOKUP(AVANZA[[#This Row],[ID_Peticion]],Tabla6[[#All],[NUM_PETICION]],Tabla6[[#All],[ESTADO_LEG]],"NO CRUZA",0)),AVANZA[[#This Row],[Variable]])</f>
        <v>no cruza</v>
      </c>
      <c r="AA572" t="str" cm="1">
        <f t="array" ref="AA572">_xlfn.XLOOKUP(AVANZA[[#This Row],[ID_Peticion]],Tabla6[[#All],[NUM_PETICION]],Tabla6[[#All],[DIF_DIAS]],"",0)</f>
        <v/>
      </c>
      <c r="AB572" s="2" t="str" cm="1">
        <f t="array" ref="AB572">IFERROR(_xlfn.XLOOKUP(AVANZA[[#This Row],[ID_Peticion]],Tabla6[[#All],[NUM_PETICION]],Tabla6[[#All],[FEC_LEGAL]],"",0),"")</f>
        <v/>
      </c>
      <c r="AC572" s="14">
        <f ca="1">IF(AVANZA[[#This Row],[FECHA LEG]]&lt;&gt;0,IFERROR(AVANZA[[#This Row],[FECHA LEG]]-AVANZA[[#This Row],[FechaIniEstadoSubPetAtis]],0),TODAY()-AVANZA[[#This Row],[FechaIniEstadoSubPetAtis]])</f>
        <v>0</v>
      </c>
      <c r="AD572" s="35">
        <f ca="1">IF(AVANZA[[#This Row],[FINAL Vs LG]]&lt;&gt;0,IF(AVANZA[[#This Row],[FINAL Vs LG]]&lt;7.1,"100%",IF(AND(AVANZA[[#This Row],[FINAL Vs LG]]&gt;7.1,AVANZA[[#This Row],[FINAL Vs LG]]&lt;11.1),"50%","0%")),0)</f>
        <v>0</v>
      </c>
      <c r="AE572" s="14">
        <f ca="1">VLOOKUP(DAY(TODAY()),BACK!F:G,2,0)</f>
        <v>14</v>
      </c>
      <c r="AF572" s="14">
        <f>BACK!$I$2</f>
        <v>24</v>
      </c>
      <c r="AG572" s="14">
        <f>IF(AVANZA[[#This Row],[Oferta_empaquetada_comisiones]]="SI",1,0)</f>
        <v>0</v>
      </c>
      <c r="AH572" s="36">
        <f>IF(AVANZA[[#This Row],[Variable]]="TERMINADA",IFERROR(VLOOKUP(AVANZA[[#This Row],[SUPERVISOR]],Tabla2[#All],4,0),0),)</f>
        <v>3.5</v>
      </c>
      <c r="AI572" s="14">
        <f>IF(AVANZA[[#This Row],[Producto]]="BA",1,0)</f>
        <v>1</v>
      </c>
      <c r="AJ572" s="14">
        <f>IF(AVANZA[[#This Row],[Producto]]="DUO",1,0)</f>
        <v>0</v>
      </c>
      <c r="AK572" s="14">
        <f>IF(AVANZA[[#This Row],[Producto]]="TRIO",1,0)</f>
        <v>0</v>
      </c>
      <c r="AL572" t="s">
        <v>870</v>
      </c>
      <c r="AM572">
        <v>-1</v>
      </c>
      <c r="AN572">
        <v>-1</v>
      </c>
      <c r="AO572" t="s">
        <v>17248</v>
      </c>
      <c r="AP572" s="1">
        <v>46155.375960648147</v>
      </c>
      <c r="AQ572">
        <v>-1</v>
      </c>
      <c r="AR572" t="s">
        <v>17249</v>
      </c>
      <c r="AS572">
        <v>-1</v>
      </c>
      <c r="AT572">
        <v>-1</v>
      </c>
      <c r="AU572">
        <v>-1</v>
      </c>
      <c r="AV572">
        <v>-1</v>
      </c>
      <c r="AW572">
        <v>-1</v>
      </c>
      <c r="AX572" t="s">
        <v>224</v>
      </c>
      <c r="AY572">
        <v>-1</v>
      </c>
      <c r="AZ572">
        <v>2026</v>
      </c>
      <c r="BA572">
        <v>5</v>
      </c>
      <c r="BB572">
        <v>13</v>
      </c>
      <c r="BC572">
        <v>-1</v>
      </c>
      <c r="BD572" t="s">
        <v>225</v>
      </c>
      <c r="BE572">
        <v>-1</v>
      </c>
      <c r="BF572">
        <v>20001627063143</v>
      </c>
      <c r="BG572" t="s">
        <v>1875</v>
      </c>
      <c r="BH572" t="s">
        <v>1876</v>
      </c>
      <c r="BI572" t="s">
        <v>17250</v>
      </c>
      <c r="BJ572">
        <v>-1</v>
      </c>
      <c r="BK572">
        <v>-1</v>
      </c>
      <c r="BL572">
        <v>-1</v>
      </c>
      <c r="BM572" t="s">
        <v>229</v>
      </c>
      <c r="BN572" t="s">
        <v>230</v>
      </c>
      <c r="BO572" t="s">
        <v>17251</v>
      </c>
      <c r="BP572" t="s">
        <v>380</v>
      </c>
      <c r="BQ572">
        <v>2026</v>
      </c>
      <c r="BR572">
        <v>5</v>
      </c>
      <c r="BS572">
        <v>13</v>
      </c>
      <c r="BT572" s="1">
        <v>46155.52547453704</v>
      </c>
      <c r="BU572" t="s">
        <v>233</v>
      </c>
      <c r="BV572" s="2">
        <v>46155</v>
      </c>
      <c r="BW572" t="s">
        <v>234</v>
      </c>
      <c r="BX572" s="2">
        <v>46155</v>
      </c>
      <c r="BY572" s="2">
        <v>46155</v>
      </c>
      <c r="BZ572" t="s">
        <v>235</v>
      </c>
      <c r="CA572" t="s">
        <v>321</v>
      </c>
      <c r="CB572" t="s">
        <v>322</v>
      </c>
      <c r="CC572" t="s">
        <v>17002</v>
      </c>
      <c r="CD572" t="s">
        <v>2920</v>
      </c>
      <c r="CE572">
        <v>-1</v>
      </c>
      <c r="CF572" t="s">
        <v>324</v>
      </c>
      <c r="CG572" t="s">
        <v>325</v>
      </c>
      <c r="CH572" t="s">
        <v>326</v>
      </c>
      <c r="CI572">
        <v>1015443152</v>
      </c>
      <c r="CJ572" t="s">
        <v>877</v>
      </c>
      <c r="CK572" t="s">
        <v>245</v>
      </c>
      <c r="CL572" t="s">
        <v>409</v>
      </c>
      <c r="CM572" t="s">
        <v>247</v>
      </c>
      <c r="CN572" t="s">
        <v>410</v>
      </c>
      <c r="CT572" t="s">
        <v>330</v>
      </c>
      <c r="CU572" t="s">
        <v>225</v>
      </c>
      <c r="CW572" t="s">
        <v>1875</v>
      </c>
      <c r="CX572" t="s">
        <v>1876</v>
      </c>
      <c r="DA572" t="s">
        <v>250</v>
      </c>
      <c r="DB572">
        <v>-1</v>
      </c>
      <c r="DF572" t="s">
        <v>251</v>
      </c>
      <c r="DJ572" t="s">
        <v>252</v>
      </c>
      <c r="DK572" t="s">
        <v>253</v>
      </c>
      <c r="DL572" t="s">
        <v>254</v>
      </c>
      <c r="DN572" t="s">
        <v>255</v>
      </c>
      <c r="DR572" t="s">
        <v>878</v>
      </c>
      <c r="DS572" t="s">
        <v>877</v>
      </c>
      <c r="DT572" t="s">
        <v>870</v>
      </c>
      <c r="DV572">
        <v>1</v>
      </c>
      <c r="DW572" t="s">
        <v>331</v>
      </c>
      <c r="ED572" s="2">
        <v>46155</v>
      </c>
      <c r="EF572">
        <v>20</v>
      </c>
      <c r="EP572" t="s">
        <v>258</v>
      </c>
      <c r="FA572" t="s">
        <v>245</v>
      </c>
      <c r="FB572" t="s">
        <v>333</v>
      </c>
      <c r="FD572" t="s">
        <v>333</v>
      </c>
      <c r="FE572" t="s">
        <v>334</v>
      </c>
      <c r="FF572" t="s">
        <v>334</v>
      </c>
      <c r="FK572" t="s">
        <v>263</v>
      </c>
      <c r="FN572" t="s">
        <v>410</v>
      </c>
      <c r="FO572" t="s">
        <v>414</v>
      </c>
      <c r="FR572">
        <v>94949</v>
      </c>
      <c r="GB572" t="s">
        <v>266</v>
      </c>
      <c r="GC572" t="s">
        <v>225</v>
      </c>
      <c r="GD572">
        <v>0</v>
      </c>
      <c r="GF572">
        <v>0</v>
      </c>
      <c r="GG572">
        <v>25341</v>
      </c>
      <c r="GI572">
        <v>94949</v>
      </c>
      <c r="GJ572">
        <v>0</v>
      </c>
      <c r="GL572">
        <v>0</v>
      </c>
      <c r="GM572">
        <v>112989</v>
      </c>
      <c r="GS572" t="s">
        <v>267</v>
      </c>
      <c r="GT572" s="2"/>
      <c r="GU572" t="s">
        <v>268</v>
      </c>
      <c r="GV572" t="s">
        <v>335</v>
      </c>
      <c r="GW572" t="s">
        <v>394</v>
      </c>
      <c r="GZ572" t="s">
        <v>395</v>
      </c>
      <c r="HE572" t="s">
        <v>230</v>
      </c>
      <c r="HF572" t="s">
        <v>14272</v>
      </c>
      <c r="HR572" t="s">
        <v>278</v>
      </c>
      <c r="HV572">
        <v>112990</v>
      </c>
      <c r="HW572" t="s">
        <v>281</v>
      </c>
      <c r="HY572">
        <v>0</v>
      </c>
      <c r="HZ572">
        <v>0</v>
      </c>
      <c r="IA572" t="s">
        <v>279</v>
      </c>
      <c r="IB572" t="s">
        <v>281</v>
      </c>
      <c r="IE572" t="s">
        <v>283</v>
      </c>
      <c r="IF572" t="s">
        <v>283</v>
      </c>
      <c r="IG572" t="s">
        <v>283</v>
      </c>
      <c r="IH572" t="s">
        <v>284</v>
      </c>
      <c r="II572" t="s">
        <v>285</v>
      </c>
      <c r="IJ572" t="s">
        <v>286</v>
      </c>
      <c r="IK572" t="s">
        <v>278</v>
      </c>
      <c r="IL572" t="s">
        <v>346</v>
      </c>
      <c r="IM572" t="s">
        <v>288</v>
      </c>
      <c r="IN572" t="s">
        <v>289</v>
      </c>
      <c r="IP572" t="s">
        <v>290</v>
      </c>
      <c r="IQ572" t="s">
        <v>284</v>
      </c>
      <c r="IS572" t="s">
        <v>291</v>
      </c>
      <c r="IT572" t="s">
        <v>561</v>
      </c>
      <c r="IY572" t="s">
        <v>281</v>
      </c>
    </row>
    <row r="573" spans="1:259" x14ac:dyDescent="0.3">
      <c r="A573" s="14">
        <f>DAY(AVANZA[[#This Row],[FechaSeguimiento]])</f>
        <v>13</v>
      </c>
      <c r="B573" s="14">
        <f>MONTH(AVANZA[[#This Row],[FechaSeguimiento]])</f>
        <v>5</v>
      </c>
      <c r="C573"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573" t="str">
        <f>LOWER(IFERROR(VLOOKUP(AVANZA[[#This Row],[ID_Peticion]],CANCELADAS[#All],2,0),""))</f>
        <v/>
      </c>
      <c r="E573" t="str">
        <f>LOWER(IFERROR(VLOOKUP(AVANZA[[#This Row],[ID_Peticion]],CANCELADAS[#All],3,0),""))</f>
        <v/>
      </c>
      <c r="F573" t="str">
        <f>LOWER(IF(AVANZA[[#This Row],[CEDULA CLIENTE]]&lt;&gt;""," CC: " &amp; COUNTIFS(AVANZA[CEDULA CLIENTE],AVANZA[[#This Row],[CEDULA CLIENTE]]),"")&amp; IF(AVANZA[[#This Row],[Direccion]]&lt;&gt;""," DIR: " &amp; COUNTIFS(AVANZA[Direccion],AVANZA[[#This Row],[Direccion]]),""))</f>
        <v xml:space="preserve"> cc: 1 dir: 1</v>
      </c>
      <c r="G573" t="str">
        <f>IFERROR(VLOOKUP(AVANZA[[#This Row],[Cedula_Vendedor_Atis]],PLANTA[[#All],[CEDULA]:[LINEA]],3,0),"No Cruza")</f>
        <v>Marisol Avella</v>
      </c>
      <c r="H573" t="str">
        <f>IFERROR(VLOOKUP(AVANZA[[#This Row],[Cedula_Vendedor_Atis]],PLANTA[[#All],[CEDULA]:[LINEA]],4,0),"No Cruza")</f>
        <v>Fija</v>
      </c>
      <c r="I573" t="str">
        <f>LOWER(IF(AVANZA[[#This Row],[ATRIBUIBLE]]="",AVANZA[[#This Row],[Variable]],AVANZA[[#This Row],[ATRIBUIBLE]]))</f>
        <v>pendiente</v>
      </c>
      <c r="J573" s="14">
        <f>IF(AVANZA[[#This Row],[Variable]]=AVANZA[[#Headers],[TERMINADA]],1,0)</f>
        <v>0</v>
      </c>
      <c r="K573" s="14">
        <f>IF(AVANZA[[#This Row],[Variable]]=AVANZA[[#Headers],[ANULADA]],1,0)</f>
        <v>0</v>
      </c>
      <c r="L573" s="14">
        <f>IF(AVANZA[[#This Row],[Variable]]=AVANZA[[#Headers],[PENDIENTE]],1,0)</f>
        <v>1</v>
      </c>
      <c r="M573" s="14">
        <f>IF(AVANZA[[#This Row],[ESTADO AGENDA]]="AGENDADA",1,0)</f>
        <v>0</v>
      </c>
      <c r="N573" s="14">
        <f>IF(AVANZA[[#This Row],[ESTADO AGENDA]]="PENDIENTE DE AGENDAR",1,0)</f>
        <v>1</v>
      </c>
      <c r="O573" s="14">
        <f>IF(AVANZA[[#This Row],[ESTADO AGENDA]]="SUSPENDIDA",1,0)</f>
        <v>0</v>
      </c>
      <c r="P573" t="str" cm="1">
        <f t="array" ref="P573">_xlfn.XLOOKUP(AVANZA[[#This Row],[Num_Agrupacion_Pet_Atis]],Tabla1[[#All],[Numero_de_actuacion]],Tabla1[[#All],[Estado_de_la_orden]],"",0)</f>
        <v>Pendiente de agendar</v>
      </c>
      <c r="Q573" s="2" cm="1">
        <f t="array" ref="Q573">_xlfn.XLOOKUP(AVANZA[[#This Row],[Num_Agrupacion_Pet_Atis]],Tabla1[[#All],[Numero_de_actuacion]],Tabla1[[#All],[Fecha_de_la_cita]],"",0)</f>
        <v>0</v>
      </c>
      <c r="R573" cm="1">
        <f t="array" ref="R573">_xlfn.XLOOKUP(AVANZA[[#This Row],[Num_Agrupacion_Pet_Atis]],Tabla1[[#All],[Numero_de_actuacion]],Tabla1[[#All],[Franja_horaria_de_la_cita]],"",0)</f>
        <v>0</v>
      </c>
      <c r="S573" s="14">
        <f>IFERROR(DAY(AVANZA[[#This Row],[FECHA AGENDA]]),"")</f>
        <v>0</v>
      </c>
      <c r="T573" s="14">
        <f>IFERROR(MONTH(AVANZA[[#This Row],[FECHA AGENDA]]),"")</f>
        <v>1</v>
      </c>
      <c r="U573" cm="1">
        <f t="array" ref="U573">_xlfn.XLOOKUP(AVANZA[[#This Row],[Num_Agrupacion_Pet_Atis]],Tabla1[[#All],[Numero_de_actuacion]],Tabla1[[#All],[Motivo_de_suspension]],"",0)</f>
        <v>0</v>
      </c>
      <c r="V573" s="2" t="str" cm="1">
        <f t="array" ref="V573">_xlfn.XLOOKUP(AVANZA[[#This Row],[Num_Agrupacion_Pet_Atis]],Tabla1[[#All],[Numero_de_actuacion]],Tabla1[[#All],[No_identificacion_cliente]],"",0)</f>
        <v>1042419070</v>
      </c>
      <c r="W573" s="2" t="str" cm="1">
        <f t="array" ref="W573">_xlfn.XLOOKUP(AVANZA[[#This Row],[Num_Agrupacion_Pet_Atis]],Tabla1[[#All],[Numero_de_actuacion]],Tabla1[[#All],[Movil_de_contacto]],"",0)</f>
        <v>3044931838</v>
      </c>
      <c r="X573" s="14">
        <f>IF(OR(AVANZA[[#This Row],[ESTADO LEG]]="Legalizada grabacion",AVANZA[[#This Row],[ESTADO LEG]]="Legalizada aut"),1,0)</f>
        <v>0</v>
      </c>
      <c r="Y573" s="14">
        <f>IF(OR(AVANZA[[#This Row],[ESTADO LEG]]="pdte legalizar",AVANZA[[#This Row],[ESTADO LEG]]="No cruza"),1,0)</f>
        <v>0</v>
      </c>
      <c r="Z573" t="str" cm="1">
        <f t="array" ref="Z573">IF(AVANZA[[#This Row],[Variable]]="Terminada",LOWER(_xlfn.XLOOKUP(AVANZA[[#This Row],[ID_Peticion]],Tabla6[[#All],[NUM_PETICION]],Tabla6[[#All],[ESTADO_LEG]],"NO CRUZA",0)),AVANZA[[#This Row],[Variable]])</f>
        <v>PENDIENTE</v>
      </c>
      <c r="AA573" t="str" cm="1">
        <f t="array" ref="AA573">_xlfn.XLOOKUP(AVANZA[[#This Row],[ID_Peticion]],Tabla6[[#All],[NUM_PETICION]],Tabla6[[#All],[DIF_DIAS]],"",0)</f>
        <v/>
      </c>
      <c r="AB573" s="2" t="str" cm="1">
        <f t="array" ref="AB573">IFERROR(_xlfn.XLOOKUP(AVANZA[[#This Row],[ID_Peticion]],Tabla6[[#All],[NUM_PETICION]],Tabla6[[#All],[FEC_LEGAL]],"",0),"")</f>
        <v/>
      </c>
      <c r="AC573" s="14">
        <f ca="1">IF(AVANZA[[#This Row],[FECHA LEG]]&lt;&gt;0,IFERROR(AVANZA[[#This Row],[FECHA LEG]]-AVANZA[[#This Row],[FechaIniEstadoSubPetAtis]],0),TODAY()-AVANZA[[#This Row],[FechaIniEstadoSubPetAtis]])</f>
        <v>0</v>
      </c>
      <c r="AD573" s="35">
        <f ca="1">IF(AVANZA[[#This Row],[FINAL Vs LG]]&lt;&gt;0,IF(AVANZA[[#This Row],[FINAL Vs LG]]&lt;7.1,"100%",IF(AND(AVANZA[[#This Row],[FINAL Vs LG]]&gt;7.1,AVANZA[[#This Row],[FINAL Vs LG]]&lt;11.1),"50%","0%")),0)</f>
        <v>0</v>
      </c>
      <c r="AE573" s="14">
        <f ca="1">VLOOKUP(DAY(TODAY()),BACK!F:G,2,0)</f>
        <v>14</v>
      </c>
      <c r="AF573" s="14">
        <f>BACK!$I$2</f>
        <v>24</v>
      </c>
      <c r="AG573" s="14">
        <f>IF(AVANZA[[#This Row],[Oferta_empaquetada_comisiones]]="SI",1,0)</f>
        <v>0</v>
      </c>
      <c r="AH573" s="36">
        <f>IF(AVANZA[[#This Row],[Variable]]="TERMINADA",IFERROR(VLOOKUP(AVANZA[[#This Row],[SUPERVISOR]],Tabla2[#All],4,0),0),)</f>
        <v>0</v>
      </c>
      <c r="AI573" s="14">
        <f>IF(AVANZA[[#This Row],[Producto]]="BA",1,0)</f>
        <v>1</v>
      </c>
      <c r="AJ573" s="14">
        <f>IF(AVANZA[[#This Row],[Producto]]="DUO",1,0)</f>
        <v>0</v>
      </c>
      <c r="AK573" s="14">
        <f>IF(AVANZA[[#This Row],[Producto]]="TRIO",1,0)</f>
        <v>0</v>
      </c>
      <c r="AL573" t="s">
        <v>540</v>
      </c>
      <c r="AM573">
        <v>-1</v>
      </c>
      <c r="AN573">
        <v>-1</v>
      </c>
      <c r="AO573" t="s">
        <v>17252</v>
      </c>
      <c r="AP573" s="1">
        <v>46153.480891203704</v>
      </c>
      <c r="AQ573">
        <v>-1</v>
      </c>
      <c r="AR573" t="s">
        <v>17253</v>
      </c>
      <c r="AS573">
        <v>-1</v>
      </c>
      <c r="AT573">
        <v>-1</v>
      </c>
      <c r="AU573">
        <v>-1</v>
      </c>
      <c r="AV573">
        <v>-1</v>
      </c>
      <c r="AW573">
        <v>-1</v>
      </c>
      <c r="AX573" t="s">
        <v>224</v>
      </c>
      <c r="AY573">
        <v>-1</v>
      </c>
      <c r="AZ573">
        <v>2026</v>
      </c>
      <c r="BA573">
        <v>5</v>
      </c>
      <c r="BB573">
        <v>13</v>
      </c>
      <c r="BC573">
        <v>-1</v>
      </c>
      <c r="BD573" t="s">
        <v>225</v>
      </c>
      <c r="BE573">
        <v>-1</v>
      </c>
      <c r="BF573">
        <v>20001625876824</v>
      </c>
      <c r="BG573" t="s">
        <v>319</v>
      </c>
      <c r="BH573" t="s">
        <v>320</v>
      </c>
      <c r="BI573" t="s">
        <v>3302</v>
      </c>
      <c r="BJ573">
        <v>-1</v>
      </c>
      <c r="BK573">
        <v>-1</v>
      </c>
      <c r="BL573">
        <v>-1</v>
      </c>
      <c r="BM573" t="s">
        <v>2213</v>
      </c>
      <c r="BN573" t="s">
        <v>230</v>
      </c>
      <c r="BO573" t="s">
        <v>17254</v>
      </c>
      <c r="BP573" t="s">
        <v>380</v>
      </c>
      <c r="BQ573">
        <v>2026</v>
      </c>
      <c r="BR573">
        <v>5</v>
      </c>
      <c r="BS573">
        <v>11</v>
      </c>
      <c r="BT573" s="1">
        <v>46153.480914351851</v>
      </c>
      <c r="BU573" t="s">
        <v>2215</v>
      </c>
      <c r="BV573" s="2">
        <v>46153</v>
      </c>
      <c r="BW573" t="s">
        <v>2215</v>
      </c>
      <c r="BX573" s="2">
        <v>46153</v>
      </c>
      <c r="BY573" s="2">
        <v>46153</v>
      </c>
      <c r="BZ573" t="s">
        <v>2216</v>
      </c>
      <c r="CA573" t="s">
        <v>802</v>
      </c>
      <c r="CB573" t="s">
        <v>237</v>
      </c>
      <c r="CC573" t="s">
        <v>17255</v>
      </c>
      <c r="CD573" t="s">
        <v>2882</v>
      </c>
      <c r="CE573">
        <v>-1</v>
      </c>
      <c r="CF573" t="s">
        <v>805</v>
      </c>
      <c r="CG573" t="s">
        <v>241</v>
      </c>
      <c r="CH573" t="s">
        <v>242</v>
      </c>
      <c r="CI573">
        <v>1073250775</v>
      </c>
      <c r="CJ573" t="s">
        <v>552</v>
      </c>
      <c r="CK573" t="s">
        <v>245</v>
      </c>
      <c r="CL573" t="s">
        <v>246</v>
      </c>
      <c r="CM573" t="s">
        <v>247</v>
      </c>
      <c r="CN573" t="s">
        <v>359</v>
      </c>
      <c r="CT573" t="s">
        <v>304</v>
      </c>
      <c r="CU573" t="s">
        <v>225</v>
      </c>
      <c r="CW573" t="s">
        <v>319</v>
      </c>
      <c r="CX573" t="s">
        <v>320</v>
      </c>
      <c r="DA573" t="s">
        <v>250</v>
      </c>
      <c r="DB573">
        <v>-1</v>
      </c>
      <c r="DF573" t="s">
        <v>2213</v>
      </c>
      <c r="DJ573" t="s">
        <v>252</v>
      </c>
      <c r="DK573" t="s">
        <v>253</v>
      </c>
      <c r="DL573" t="s">
        <v>253</v>
      </c>
      <c r="DN573" t="s">
        <v>255</v>
      </c>
      <c r="DR573" t="s">
        <v>553</v>
      </c>
      <c r="DS573" t="s">
        <v>552</v>
      </c>
      <c r="DT573" t="s">
        <v>551</v>
      </c>
      <c r="DV573">
        <v>1</v>
      </c>
      <c r="DW573" t="s">
        <v>257</v>
      </c>
      <c r="ED573" s="2">
        <v>46155</v>
      </c>
      <c r="EF573">
        <v>20</v>
      </c>
      <c r="EP573" t="s">
        <v>258</v>
      </c>
      <c r="ES573" t="s">
        <v>1056</v>
      </c>
      <c r="FA573" t="s">
        <v>245</v>
      </c>
      <c r="FB573" t="s">
        <v>260</v>
      </c>
      <c r="FD573" t="s">
        <v>260</v>
      </c>
      <c r="FE573" t="s">
        <v>809</v>
      </c>
      <c r="FF573" t="s">
        <v>809</v>
      </c>
      <c r="FK573" t="s">
        <v>263</v>
      </c>
      <c r="FL573" t="s">
        <v>17256</v>
      </c>
      <c r="FN573" t="s">
        <v>359</v>
      </c>
      <c r="FO573" t="s">
        <v>366</v>
      </c>
      <c r="FR573">
        <v>0</v>
      </c>
      <c r="GB573" t="s">
        <v>266</v>
      </c>
      <c r="GM573">
        <v>0</v>
      </c>
      <c r="GS573" t="s">
        <v>267</v>
      </c>
      <c r="GT573" s="2">
        <v>44957</v>
      </c>
      <c r="GU573" t="s">
        <v>268</v>
      </c>
      <c r="GV573" t="s">
        <v>269</v>
      </c>
      <c r="GW573" t="s">
        <v>270</v>
      </c>
      <c r="GX573" t="s">
        <v>271</v>
      </c>
      <c r="GY573" t="s">
        <v>271</v>
      </c>
      <c r="GZ573" t="s">
        <v>273</v>
      </c>
      <c r="HA573" t="s">
        <v>274</v>
      </c>
      <c r="HB573" t="s">
        <v>811</v>
      </c>
      <c r="HC573" t="s">
        <v>802</v>
      </c>
      <c r="HD573" t="s">
        <v>257</v>
      </c>
      <c r="HE573" t="s">
        <v>230</v>
      </c>
      <c r="HF573" t="s">
        <v>17257</v>
      </c>
      <c r="HR573" t="s">
        <v>278</v>
      </c>
      <c r="HV573">
        <v>94990</v>
      </c>
      <c r="HW573" t="s">
        <v>281</v>
      </c>
      <c r="HY573">
        <v>0</v>
      </c>
      <c r="HZ573">
        <v>0</v>
      </c>
      <c r="IA573" t="s">
        <v>279</v>
      </c>
      <c r="IB573" t="s">
        <v>281</v>
      </c>
      <c r="IE573" t="s">
        <v>283</v>
      </c>
      <c r="IF573" t="s">
        <v>283</v>
      </c>
      <c r="IG573" t="s">
        <v>283</v>
      </c>
      <c r="IH573" t="s">
        <v>284</v>
      </c>
      <c r="II573" t="s">
        <v>285</v>
      </c>
      <c r="IJ573" t="s">
        <v>286</v>
      </c>
      <c r="IK573" t="s">
        <v>278</v>
      </c>
      <c r="IL573" t="s">
        <v>371</v>
      </c>
      <c r="IM573" t="s">
        <v>288</v>
      </c>
      <c r="IN573" t="s">
        <v>2219</v>
      </c>
      <c r="IP573" t="s">
        <v>290</v>
      </c>
      <c r="IQ573" t="s">
        <v>284</v>
      </c>
      <c r="IS573" t="s">
        <v>291</v>
      </c>
      <c r="IT573" t="s">
        <v>561</v>
      </c>
      <c r="IY573" t="s">
        <v>281</v>
      </c>
    </row>
    <row r="574" spans="1:259" x14ac:dyDescent="0.3">
      <c r="A574" s="14">
        <f>DAY(AVANZA[[#This Row],[FechaSeguimiento]])</f>
        <v>13</v>
      </c>
      <c r="B574" s="14">
        <f>MONTH(AVANZA[[#This Row],[FechaSeguimiento]])</f>
        <v>5</v>
      </c>
      <c r="C574"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574" t="str">
        <f>LOWER(IFERROR(VLOOKUP(AVANZA[[#This Row],[ID_Peticion]],CANCELADAS[#All],2,0),""))</f>
        <v/>
      </c>
      <c r="E574" t="str">
        <f>LOWER(IFERROR(VLOOKUP(AVANZA[[#This Row],[ID_Peticion]],CANCELADAS[#All],3,0),""))</f>
        <v/>
      </c>
      <c r="F574" t="str">
        <f>LOWER(IF(AVANZA[[#This Row],[CEDULA CLIENTE]]&lt;&gt;""," CC: " &amp; COUNTIFS(AVANZA[CEDULA CLIENTE],AVANZA[[#This Row],[CEDULA CLIENTE]]),"")&amp; IF(AVANZA[[#This Row],[Direccion]]&lt;&gt;""," DIR: " &amp; COUNTIFS(AVANZA[Direccion],AVANZA[[#This Row],[Direccion]]),""))</f>
        <v xml:space="preserve"> dir: 1</v>
      </c>
      <c r="G574" t="str">
        <f>IFERROR(VLOOKUP(AVANZA[[#This Row],[Cedula_Vendedor_Atis]],PLANTA[[#All],[CEDULA]:[LINEA]],3,0),"No Cruza")</f>
        <v>Marisol Avella</v>
      </c>
      <c r="H574" t="str">
        <f>IFERROR(VLOOKUP(AVANZA[[#This Row],[Cedula_Vendedor_Atis]],PLANTA[[#All],[CEDULA]:[LINEA]],4,0),"No Cruza")</f>
        <v>Fija</v>
      </c>
      <c r="I574" t="str">
        <f>LOWER(IF(AVANZA[[#This Row],[ATRIBUIBLE]]="",AVANZA[[#This Row],[Variable]],AVANZA[[#This Row],[ATRIBUIBLE]]))</f>
        <v>terminada</v>
      </c>
      <c r="J574" s="14">
        <f>IF(AVANZA[[#This Row],[Variable]]=AVANZA[[#Headers],[TERMINADA]],1,0)</f>
        <v>1</v>
      </c>
      <c r="K574" s="14">
        <f>IF(AVANZA[[#This Row],[Variable]]=AVANZA[[#Headers],[ANULADA]],1,0)</f>
        <v>0</v>
      </c>
      <c r="L574" s="14">
        <f>IF(AVANZA[[#This Row],[Variable]]=AVANZA[[#Headers],[PENDIENTE]],1,0)</f>
        <v>0</v>
      </c>
      <c r="M574" s="14">
        <f>IF(AVANZA[[#This Row],[ESTADO AGENDA]]="AGENDADA",1,0)</f>
        <v>0</v>
      </c>
      <c r="N574" s="14">
        <f>IF(AVANZA[[#This Row],[ESTADO AGENDA]]="PENDIENTE DE AGENDAR",1,0)</f>
        <v>0</v>
      </c>
      <c r="O574" s="14">
        <f>IF(AVANZA[[#This Row],[ESTADO AGENDA]]="SUSPENDIDA",1,0)</f>
        <v>0</v>
      </c>
      <c r="P574" t="str" cm="1">
        <f t="array" ref="P574">_xlfn.XLOOKUP(AVANZA[[#This Row],[Num_Agrupacion_Pet_Atis]],Tabla1[[#All],[Numero_de_actuacion]],Tabla1[[#All],[Estado_de_la_orden]],"",0)</f>
        <v/>
      </c>
      <c r="Q574" s="2" t="str" cm="1">
        <f t="array" ref="Q574">_xlfn.XLOOKUP(AVANZA[[#This Row],[Num_Agrupacion_Pet_Atis]],Tabla1[[#All],[Numero_de_actuacion]],Tabla1[[#All],[Fecha_de_la_cita]],"",0)</f>
        <v/>
      </c>
      <c r="R574" t="str" cm="1">
        <f t="array" ref="R574">_xlfn.XLOOKUP(AVANZA[[#This Row],[Num_Agrupacion_Pet_Atis]],Tabla1[[#All],[Numero_de_actuacion]],Tabla1[[#All],[Franja_horaria_de_la_cita]],"",0)</f>
        <v/>
      </c>
      <c r="S574" s="14" t="str">
        <f>IFERROR(DAY(AVANZA[[#This Row],[FECHA AGENDA]]),"")</f>
        <v/>
      </c>
      <c r="T574" s="14" t="str">
        <f>IFERROR(MONTH(AVANZA[[#This Row],[FECHA AGENDA]]),"")</f>
        <v/>
      </c>
      <c r="U574" t="str" cm="1">
        <f t="array" ref="U574">_xlfn.XLOOKUP(AVANZA[[#This Row],[Num_Agrupacion_Pet_Atis]],Tabla1[[#All],[Numero_de_actuacion]],Tabla1[[#All],[Motivo_de_suspension]],"",0)</f>
        <v/>
      </c>
      <c r="V574" s="2" t="str" cm="1">
        <f t="array" ref="V574">_xlfn.XLOOKUP(AVANZA[[#This Row],[Num_Agrupacion_Pet_Atis]],Tabla1[[#All],[Numero_de_actuacion]],Tabla1[[#All],[No_identificacion_cliente]],"",0)</f>
        <v/>
      </c>
      <c r="W574" s="2" t="str" cm="1">
        <f t="array" ref="W574">_xlfn.XLOOKUP(AVANZA[[#This Row],[Num_Agrupacion_Pet_Atis]],Tabla1[[#All],[Numero_de_actuacion]],Tabla1[[#All],[Movil_de_contacto]],"",0)</f>
        <v/>
      </c>
      <c r="X574" s="14">
        <f>IF(OR(AVANZA[[#This Row],[ESTADO LEG]]="Legalizada grabacion",AVANZA[[#This Row],[ESTADO LEG]]="Legalizada aut"),1,0)</f>
        <v>0</v>
      </c>
      <c r="Y574" s="14">
        <f>IF(OR(AVANZA[[#This Row],[ESTADO LEG]]="pdte legalizar",AVANZA[[#This Row],[ESTADO LEG]]="No cruza"),1,0)</f>
        <v>1</v>
      </c>
      <c r="Z574" t="str" cm="1">
        <f t="array" ref="Z574">IF(AVANZA[[#This Row],[Variable]]="Terminada",LOWER(_xlfn.XLOOKUP(AVANZA[[#This Row],[ID_Peticion]],Tabla6[[#All],[NUM_PETICION]],Tabla6[[#All],[ESTADO_LEG]],"NO CRUZA",0)),AVANZA[[#This Row],[Variable]])</f>
        <v>no cruza</v>
      </c>
      <c r="AA574" t="str" cm="1">
        <f t="array" ref="AA574">_xlfn.XLOOKUP(AVANZA[[#This Row],[ID_Peticion]],Tabla6[[#All],[NUM_PETICION]],Tabla6[[#All],[DIF_DIAS]],"",0)</f>
        <v/>
      </c>
      <c r="AB574" s="2" t="str" cm="1">
        <f t="array" ref="AB574">IFERROR(_xlfn.XLOOKUP(AVANZA[[#This Row],[ID_Peticion]],Tabla6[[#All],[NUM_PETICION]],Tabla6[[#All],[FEC_LEGAL]],"",0),"")</f>
        <v/>
      </c>
      <c r="AC574" s="14">
        <f ca="1">IF(AVANZA[[#This Row],[FECHA LEG]]&lt;&gt;0,IFERROR(AVANZA[[#This Row],[FECHA LEG]]-AVANZA[[#This Row],[FechaIniEstadoSubPetAtis]],0),TODAY()-AVANZA[[#This Row],[FechaIniEstadoSubPetAtis]])</f>
        <v>0</v>
      </c>
      <c r="AD574" s="35">
        <f ca="1">IF(AVANZA[[#This Row],[FINAL Vs LG]]&lt;&gt;0,IF(AVANZA[[#This Row],[FINAL Vs LG]]&lt;7.1,"100%",IF(AND(AVANZA[[#This Row],[FINAL Vs LG]]&gt;7.1,AVANZA[[#This Row],[FINAL Vs LG]]&lt;11.1),"50%","0%")),0)</f>
        <v>0</v>
      </c>
      <c r="AE574" s="14">
        <f ca="1">VLOOKUP(DAY(TODAY()),BACK!F:G,2,0)</f>
        <v>14</v>
      </c>
      <c r="AF574" s="14">
        <f>BACK!$I$2</f>
        <v>24</v>
      </c>
      <c r="AG574" s="14">
        <f>IF(AVANZA[[#This Row],[Oferta_empaquetada_comisiones]]="SI",1,0)</f>
        <v>0</v>
      </c>
      <c r="AH574" s="36">
        <f>IF(AVANZA[[#This Row],[Variable]]="TERMINADA",IFERROR(VLOOKUP(AVANZA[[#This Row],[SUPERVISOR]],Tabla2[#All],4,0),0),)</f>
        <v>3.5</v>
      </c>
      <c r="AI574" s="14">
        <f>IF(AVANZA[[#This Row],[Producto]]="BA",1,0)</f>
        <v>0</v>
      </c>
      <c r="AJ574" s="14">
        <f>IF(AVANZA[[#This Row],[Producto]]="DUO",1,0)</f>
        <v>0</v>
      </c>
      <c r="AK574" s="14">
        <f>IF(AVANZA[[#This Row],[Producto]]="TRIO",1,0)</f>
        <v>1</v>
      </c>
      <c r="AL574" t="s">
        <v>456</v>
      </c>
      <c r="AM574">
        <v>-1</v>
      </c>
      <c r="AN574">
        <v>-1</v>
      </c>
      <c r="AO574" t="s">
        <v>17258</v>
      </c>
      <c r="AP574" s="1">
        <v>46152.787511574075</v>
      </c>
      <c r="AQ574">
        <v>-1</v>
      </c>
      <c r="AR574" t="s">
        <v>17259</v>
      </c>
      <c r="AS574">
        <v>-1</v>
      </c>
      <c r="AT574">
        <v>-1</v>
      </c>
      <c r="AU574">
        <v>-1</v>
      </c>
      <c r="AV574">
        <v>-1</v>
      </c>
      <c r="AW574">
        <v>-1</v>
      </c>
      <c r="AX574" t="s">
        <v>224</v>
      </c>
      <c r="AY574">
        <v>-1</v>
      </c>
      <c r="AZ574">
        <v>2026</v>
      </c>
      <c r="BA574">
        <v>5</v>
      </c>
      <c r="BB574">
        <v>13</v>
      </c>
      <c r="BC574">
        <v>-1</v>
      </c>
      <c r="BD574" t="s">
        <v>225</v>
      </c>
      <c r="BE574">
        <v>-1</v>
      </c>
      <c r="BF574">
        <v>20001624995645</v>
      </c>
      <c r="BG574" t="s">
        <v>376</v>
      </c>
      <c r="BH574" t="s">
        <v>377</v>
      </c>
      <c r="BI574" t="s">
        <v>17260</v>
      </c>
      <c r="BJ574">
        <v>-1</v>
      </c>
      <c r="BK574">
        <v>-1</v>
      </c>
      <c r="BL574">
        <v>-1</v>
      </c>
      <c r="BM574" t="s">
        <v>229</v>
      </c>
      <c r="BN574" t="s">
        <v>230</v>
      </c>
      <c r="BO574" t="s">
        <v>17261</v>
      </c>
      <c r="BP574" t="s">
        <v>380</v>
      </c>
      <c r="BQ574">
        <v>2026</v>
      </c>
      <c r="BR574">
        <v>5</v>
      </c>
      <c r="BS574">
        <v>10</v>
      </c>
      <c r="BT574" s="1">
        <v>46155.395497685182</v>
      </c>
      <c r="BU574" t="s">
        <v>233</v>
      </c>
      <c r="BV574" s="2">
        <v>46155</v>
      </c>
      <c r="BW574" t="s">
        <v>234</v>
      </c>
      <c r="BX574" s="2">
        <v>46152</v>
      </c>
      <c r="BY574" s="2">
        <v>46155</v>
      </c>
      <c r="BZ574" t="s">
        <v>235</v>
      </c>
      <c r="CA574" t="s">
        <v>297</v>
      </c>
      <c r="CB574" t="s">
        <v>297</v>
      </c>
      <c r="CC574" t="s">
        <v>17262</v>
      </c>
      <c r="CD574" t="s">
        <v>3405</v>
      </c>
      <c r="CE574">
        <v>-1</v>
      </c>
      <c r="CF574" t="s">
        <v>300</v>
      </c>
      <c r="CG574" t="s">
        <v>301</v>
      </c>
      <c r="CH574" t="s">
        <v>242</v>
      </c>
      <c r="CI574">
        <v>1018514067</v>
      </c>
      <c r="CJ574" t="s">
        <v>464</v>
      </c>
      <c r="CK574" t="s">
        <v>245</v>
      </c>
      <c r="CL574" t="s">
        <v>409</v>
      </c>
      <c r="CM574" t="s">
        <v>247</v>
      </c>
      <c r="CN574" t="s">
        <v>410</v>
      </c>
      <c r="CT574" t="s">
        <v>386</v>
      </c>
      <c r="CU574" t="s">
        <v>387</v>
      </c>
      <c r="CW574" t="s">
        <v>388</v>
      </c>
      <c r="CX574" t="s">
        <v>389</v>
      </c>
      <c r="DA574" t="s">
        <v>250</v>
      </c>
      <c r="DB574">
        <v>-1</v>
      </c>
      <c r="DF574" t="s">
        <v>251</v>
      </c>
      <c r="DJ574" t="s">
        <v>252</v>
      </c>
      <c r="DK574" t="s">
        <v>253</v>
      </c>
      <c r="DL574" t="s">
        <v>253</v>
      </c>
      <c r="DN574" t="s">
        <v>390</v>
      </c>
      <c r="DR574" t="s">
        <v>465</v>
      </c>
      <c r="DS574" t="s">
        <v>464</v>
      </c>
      <c r="DT574" t="s">
        <v>463</v>
      </c>
      <c r="DV574">
        <v>1</v>
      </c>
      <c r="DW574" t="s">
        <v>283</v>
      </c>
      <c r="ED574" s="2">
        <v>46155</v>
      </c>
      <c r="EE574" t="s">
        <v>343</v>
      </c>
      <c r="EF574">
        <v>16</v>
      </c>
      <c r="EP574" t="s">
        <v>258</v>
      </c>
      <c r="ES574" t="s">
        <v>3081</v>
      </c>
      <c r="FA574" t="s">
        <v>245</v>
      </c>
      <c r="FB574" t="s">
        <v>308</v>
      </c>
      <c r="FD574" t="s">
        <v>308</v>
      </c>
      <c r="FE574" t="s">
        <v>309</v>
      </c>
      <c r="FF574" t="s">
        <v>309</v>
      </c>
      <c r="FK574" t="s">
        <v>263</v>
      </c>
      <c r="FL574" t="s">
        <v>17263</v>
      </c>
      <c r="FN574" t="s">
        <v>410</v>
      </c>
      <c r="FO574" t="s">
        <v>414</v>
      </c>
      <c r="FR574">
        <v>126994</v>
      </c>
      <c r="GB574" t="s">
        <v>266</v>
      </c>
      <c r="GC574" t="s">
        <v>387</v>
      </c>
      <c r="GD574">
        <v>25016</v>
      </c>
      <c r="GF574">
        <v>2353</v>
      </c>
      <c r="GG574">
        <v>25424</v>
      </c>
      <c r="GI574">
        <v>100314</v>
      </c>
      <c r="GJ574">
        <v>25242</v>
      </c>
      <c r="GL574">
        <v>24327</v>
      </c>
      <c r="GM574">
        <v>151122</v>
      </c>
      <c r="GS574" t="s">
        <v>267</v>
      </c>
      <c r="GT574" s="2">
        <v>44985</v>
      </c>
      <c r="GU574" t="s">
        <v>268</v>
      </c>
      <c r="GV574" t="s">
        <v>335</v>
      </c>
      <c r="GW574" t="s">
        <v>394</v>
      </c>
      <c r="GZ574" t="s">
        <v>395</v>
      </c>
      <c r="HA574" t="s">
        <v>336</v>
      </c>
      <c r="HC574" t="s">
        <v>337</v>
      </c>
      <c r="HE574" t="s">
        <v>230</v>
      </c>
      <c r="HF574" t="s">
        <v>14341</v>
      </c>
      <c r="HR574" t="s">
        <v>278</v>
      </c>
      <c r="HV574">
        <v>131990</v>
      </c>
      <c r="HW574" t="s">
        <v>281</v>
      </c>
      <c r="HY574">
        <v>0</v>
      </c>
      <c r="HZ574">
        <v>0</v>
      </c>
      <c r="IA574" t="s">
        <v>281</v>
      </c>
      <c r="IB574" t="s">
        <v>281</v>
      </c>
      <c r="IE574" t="s">
        <v>283</v>
      </c>
      <c r="IF574" t="s">
        <v>283</v>
      </c>
      <c r="IG574" t="s">
        <v>283</v>
      </c>
      <c r="IH574" t="s">
        <v>284</v>
      </c>
      <c r="II574" t="s">
        <v>285</v>
      </c>
      <c r="IJ574" t="s">
        <v>286</v>
      </c>
      <c r="IK574" t="s">
        <v>278</v>
      </c>
      <c r="IL574" t="s">
        <v>346</v>
      </c>
      <c r="IM574" t="s">
        <v>288</v>
      </c>
      <c r="IN574" t="s">
        <v>289</v>
      </c>
      <c r="IP574" t="s">
        <v>290</v>
      </c>
      <c r="IQ574" t="s">
        <v>284</v>
      </c>
      <c r="IS574" t="s">
        <v>736</v>
      </c>
      <c r="IY574" t="s">
        <v>281</v>
      </c>
    </row>
    <row r="575" spans="1:259" x14ac:dyDescent="0.3">
      <c r="A575" s="14">
        <f>DAY(AVANZA[[#This Row],[FechaSeguimiento]])</f>
        <v>13</v>
      </c>
      <c r="B575" s="14">
        <f>MONTH(AVANZA[[#This Row],[FechaSeguimiento]])</f>
        <v>5</v>
      </c>
      <c r="C575"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575" t="str">
        <f>LOWER(IFERROR(VLOOKUP(AVANZA[[#This Row],[ID_Peticion]],CANCELADAS[#All],2,0),""))</f>
        <v/>
      </c>
      <c r="E575" t="str">
        <f>LOWER(IFERROR(VLOOKUP(AVANZA[[#This Row],[ID_Peticion]],CANCELADAS[#All],3,0),""))</f>
        <v/>
      </c>
      <c r="F575" t="str">
        <f>LOWER(IF(AVANZA[[#This Row],[CEDULA CLIENTE]]&lt;&gt;""," CC: " &amp; COUNTIFS(AVANZA[CEDULA CLIENTE],AVANZA[[#This Row],[CEDULA CLIENTE]]),"")&amp; IF(AVANZA[[#This Row],[Direccion]]&lt;&gt;""," DIR: " &amp; COUNTIFS(AVANZA[Direccion],AVANZA[[#This Row],[Direccion]]),""))</f>
        <v xml:space="preserve"> dir: 1</v>
      </c>
      <c r="G575" t="str">
        <f>IFERROR(VLOOKUP(AVANZA[[#This Row],[Cedula_Vendedor_Atis]],PLANTA[[#All],[CEDULA]:[LINEA]],3,0),"No Cruza")</f>
        <v>Marisol Avella</v>
      </c>
      <c r="H575" t="str">
        <f>IFERROR(VLOOKUP(AVANZA[[#This Row],[Cedula_Vendedor_Atis]],PLANTA[[#All],[CEDULA]:[LINEA]],4,0),"No Cruza")</f>
        <v>Fija</v>
      </c>
      <c r="I575" t="str">
        <f>LOWER(IF(AVANZA[[#This Row],[ATRIBUIBLE]]="",AVANZA[[#This Row],[Variable]],AVANZA[[#This Row],[ATRIBUIBLE]]))</f>
        <v>pendiente</v>
      </c>
      <c r="J575" s="14">
        <f>IF(AVANZA[[#This Row],[Variable]]=AVANZA[[#Headers],[TERMINADA]],1,0)</f>
        <v>0</v>
      </c>
      <c r="K575" s="14">
        <f>IF(AVANZA[[#This Row],[Variable]]=AVANZA[[#Headers],[ANULADA]],1,0)</f>
        <v>0</v>
      </c>
      <c r="L575" s="14">
        <f>IF(AVANZA[[#This Row],[Variable]]=AVANZA[[#Headers],[PENDIENTE]],1,0)</f>
        <v>1</v>
      </c>
      <c r="M575" s="14">
        <f>IF(AVANZA[[#This Row],[ESTADO AGENDA]]="AGENDADA",1,0)</f>
        <v>0</v>
      </c>
      <c r="N575" s="14">
        <f>IF(AVANZA[[#This Row],[ESTADO AGENDA]]="PENDIENTE DE AGENDAR",1,0)</f>
        <v>0</v>
      </c>
      <c r="O575" s="14">
        <f>IF(AVANZA[[#This Row],[ESTADO AGENDA]]="SUSPENDIDA",1,0)</f>
        <v>0</v>
      </c>
      <c r="P575" t="str" cm="1">
        <f t="array" ref="P575">_xlfn.XLOOKUP(AVANZA[[#This Row],[Num_Agrupacion_Pet_Atis]],Tabla1[[#All],[Numero_de_actuacion]],Tabla1[[#All],[Estado_de_la_orden]],"",0)</f>
        <v/>
      </c>
      <c r="Q575" s="2" t="str" cm="1">
        <f t="array" ref="Q575">_xlfn.XLOOKUP(AVANZA[[#This Row],[Num_Agrupacion_Pet_Atis]],Tabla1[[#All],[Numero_de_actuacion]],Tabla1[[#All],[Fecha_de_la_cita]],"",0)</f>
        <v/>
      </c>
      <c r="R575" t="str" cm="1">
        <f t="array" ref="R575">_xlfn.XLOOKUP(AVANZA[[#This Row],[Num_Agrupacion_Pet_Atis]],Tabla1[[#All],[Numero_de_actuacion]],Tabla1[[#All],[Franja_horaria_de_la_cita]],"",0)</f>
        <v/>
      </c>
      <c r="S575" s="14" t="str">
        <f>IFERROR(DAY(AVANZA[[#This Row],[FECHA AGENDA]]),"")</f>
        <v/>
      </c>
      <c r="T575" s="14" t="str">
        <f>IFERROR(MONTH(AVANZA[[#This Row],[FECHA AGENDA]]),"")</f>
        <v/>
      </c>
      <c r="U575" t="str" cm="1">
        <f t="array" ref="U575">_xlfn.XLOOKUP(AVANZA[[#This Row],[Num_Agrupacion_Pet_Atis]],Tabla1[[#All],[Numero_de_actuacion]],Tabla1[[#All],[Motivo_de_suspension]],"",0)</f>
        <v/>
      </c>
      <c r="V575" s="2" t="str" cm="1">
        <f t="array" ref="V575">_xlfn.XLOOKUP(AVANZA[[#This Row],[Num_Agrupacion_Pet_Atis]],Tabla1[[#All],[Numero_de_actuacion]],Tabla1[[#All],[No_identificacion_cliente]],"",0)</f>
        <v/>
      </c>
      <c r="W575" s="2" t="str" cm="1">
        <f t="array" ref="W575">_xlfn.XLOOKUP(AVANZA[[#This Row],[Num_Agrupacion_Pet_Atis]],Tabla1[[#All],[Numero_de_actuacion]],Tabla1[[#All],[Movil_de_contacto]],"",0)</f>
        <v/>
      </c>
      <c r="X575" s="14">
        <f>IF(OR(AVANZA[[#This Row],[ESTADO LEG]]="Legalizada grabacion",AVANZA[[#This Row],[ESTADO LEG]]="Legalizada aut"),1,0)</f>
        <v>0</v>
      </c>
      <c r="Y575" s="14">
        <f>IF(OR(AVANZA[[#This Row],[ESTADO LEG]]="pdte legalizar",AVANZA[[#This Row],[ESTADO LEG]]="No cruza"),1,0)</f>
        <v>0</v>
      </c>
      <c r="Z575" t="str" cm="1">
        <f t="array" ref="Z575">IF(AVANZA[[#This Row],[Variable]]="Terminada",LOWER(_xlfn.XLOOKUP(AVANZA[[#This Row],[ID_Peticion]],Tabla6[[#All],[NUM_PETICION]],Tabla6[[#All],[ESTADO_LEG]],"NO CRUZA",0)),AVANZA[[#This Row],[Variable]])</f>
        <v>PENDIENTE</v>
      </c>
      <c r="AA575" t="str" cm="1">
        <f t="array" ref="AA575">_xlfn.XLOOKUP(AVANZA[[#This Row],[ID_Peticion]],Tabla6[[#All],[NUM_PETICION]],Tabla6[[#All],[DIF_DIAS]],"",0)</f>
        <v/>
      </c>
      <c r="AB575" s="2" t="str" cm="1">
        <f t="array" ref="AB575">IFERROR(_xlfn.XLOOKUP(AVANZA[[#This Row],[ID_Peticion]],Tabla6[[#All],[NUM_PETICION]],Tabla6[[#All],[FEC_LEGAL]],"",0),"")</f>
        <v/>
      </c>
      <c r="AC575" s="14">
        <f ca="1">IF(AVANZA[[#This Row],[FECHA LEG]]&lt;&gt;0,IFERROR(AVANZA[[#This Row],[FECHA LEG]]-AVANZA[[#This Row],[FechaIniEstadoSubPetAtis]],0),TODAY()-AVANZA[[#This Row],[FechaIniEstadoSubPetAtis]])</f>
        <v>0</v>
      </c>
      <c r="AD575" s="35">
        <f ca="1">IF(AVANZA[[#This Row],[FINAL Vs LG]]&lt;&gt;0,IF(AVANZA[[#This Row],[FINAL Vs LG]]&lt;7.1,"100%",IF(AND(AVANZA[[#This Row],[FINAL Vs LG]]&gt;7.1,AVANZA[[#This Row],[FINAL Vs LG]]&lt;11.1),"50%","0%")),0)</f>
        <v>0</v>
      </c>
      <c r="AE575" s="14">
        <f ca="1">VLOOKUP(DAY(TODAY()),BACK!F:G,2,0)</f>
        <v>14</v>
      </c>
      <c r="AF575" s="14">
        <f>BACK!$I$2</f>
        <v>24</v>
      </c>
      <c r="AG575" s="14">
        <f>IF(AVANZA[[#This Row],[Oferta_empaquetada_comisiones]]="SI",1,0)</f>
        <v>0</v>
      </c>
      <c r="AH575" s="36">
        <f>IF(AVANZA[[#This Row],[Variable]]="TERMINADA",IFERROR(VLOOKUP(AVANZA[[#This Row],[SUPERVISOR]],Tabla2[#All],4,0),0),)</f>
        <v>0</v>
      </c>
      <c r="AI575" s="14">
        <f>IF(AVANZA[[#This Row],[Producto]]="BA",1,0)</f>
        <v>1</v>
      </c>
      <c r="AJ575" s="14">
        <f>IF(AVANZA[[#This Row],[Producto]]="DUO",1,0)</f>
        <v>0</v>
      </c>
      <c r="AK575" s="14">
        <f>IF(AVANZA[[#This Row],[Producto]]="TRIO",1,0)</f>
        <v>0</v>
      </c>
      <c r="AL575" t="s">
        <v>456</v>
      </c>
      <c r="AM575">
        <v>-1</v>
      </c>
      <c r="AN575">
        <v>-1</v>
      </c>
      <c r="AO575" t="s">
        <v>17264</v>
      </c>
      <c r="AP575" s="1">
        <v>46154.730949074074</v>
      </c>
      <c r="AQ575">
        <v>-1</v>
      </c>
      <c r="AR575" t="s">
        <v>17265</v>
      </c>
      <c r="AS575">
        <v>-1</v>
      </c>
      <c r="AT575">
        <v>-1</v>
      </c>
      <c r="AU575">
        <v>-1</v>
      </c>
      <c r="AV575">
        <v>-1</v>
      </c>
      <c r="AW575">
        <v>-1</v>
      </c>
      <c r="AX575" t="s">
        <v>224</v>
      </c>
      <c r="AY575">
        <v>-1</v>
      </c>
      <c r="AZ575">
        <v>2026</v>
      </c>
      <c r="BA575">
        <v>5</v>
      </c>
      <c r="BB575">
        <v>13</v>
      </c>
      <c r="BC575">
        <v>-1</v>
      </c>
      <c r="BD575" t="s">
        <v>225</v>
      </c>
      <c r="BE575">
        <v>-1</v>
      </c>
      <c r="BF575">
        <v>20001626792884</v>
      </c>
      <c r="BG575" t="s">
        <v>319</v>
      </c>
      <c r="BH575" t="s">
        <v>320</v>
      </c>
      <c r="BI575" t="s">
        <v>3280</v>
      </c>
      <c r="BJ575">
        <v>-1</v>
      </c>
      <c r="BK575">
        <v>-1</v>
      </c>
      <c r="BL575">
        <v>-1</v>
      </c>
      <c r="BM575" t="s">
        <v>2213</v>
      </c>
      <c r="BN575" t="s">
        <v>230</v>
      </c>
      <c r="BO575" t="s">
        <v>17266</v>
      </c>
      <c r="BP575" t="s">
        <v>380</v>
      </c>
      <c r="BQ575">
        <v>2026</v>
      </c>
      <c r="BR575">
        <v>5</v>
      </c>
      <c r="BS575">
        <v>12</v>
      </c>
      <c r="BT575" s="1">
        <v>46154.73097222222</v>
      </c>
      <c r="BU575" t="s">
        <v>2215</v>
      </c>
      <c r="BV575" s="2">
        <v>46154</v>
      </c>
      <c r="BW575" t="s">
        <v>2215</v>
      </c>
      <c r="BX575" s="2">
        <v>46154</v>
      </c>
      <c r="BY575" s="2">
        <v>46154</v>
      </c>
      <c r="BZ575" t="s">
        <v>2216</v>
      </c>
      <c r="CA575" t="s">
        <v>236</v>
      </c>
      <c r="CB575" t="s">
        <v>237</v>
      </c>
      <c r="CC575" t="s">
        <v>17267</v>
      </c>
      <c r="CD575" t="s">
        <v>3279</v>
      </c>
      <c r="CE575">
        <v>-1</v>
      </c>
      <c r="CF575" t="s">
        <v>240</v>
      </c>
      <c r="CG575" t="s">
        <v>241</v>
      </c>
      <c r="CH575" t="s">
        <v>242</v>
      </c>
      <c r="CI575">
        <v>1018514067</v>
      </c>
      <c r="CJ575" t="s">
        <v>464</v>
      </c>
      <c r="CK575" t="s">
        <v>245</v>
      </c>
      <c r="CL575" t="s">
        <v>409</v>
      </c>
      <c r="CM575" t="s">
        <v>247</v>
      </c>
      <c r="CN575" t="s">
        <v>410</v>
      </c>
      <c r="CT575" t="s">
        <v>330</v>
      </c>
      <c r="CU575" t="s">
        <v>225</v>
      </c>
      <c r="CW575" t="s">
        <v>319</v>
      </c>
      <c r="CX575" t="s">
        <v>320</v>
      </c>
      <c r="DA575" t="s">
        <v>250</v>
      </c>
      <c r="DB575">
        <v>-1</v>
      </c>
      <c r="DF575" t="s">
        <v>2213</v>
      </c>
      <c r="DJ575" t="s">
        <v>252</v>
      </c>
      <c r="DK575" t="s">
        <v>253</v>
      </c>
      <c r="DL575" t="s">
        <v>253</v>
      </c>
      <c r="DN575" t="s">
        <v>255</v>
      </c>
      <c r="DR575" t="s">
        <v>465</v>
      </c>
      <c r="DS575" t="s">
        <v>464</v>
      </c>
      <c r="DT575" t="s">
        <v>463</v>
      </c>
      <c r="DV575">
        <v>1</v>
      </c>
      <c r="DW575" t="s">
        <v>257</v>
      </c>
      <c r="ED575" s="2">
        <v>46155</v>
      </c>
      <c r="EF575">
        <v>20</v>
      </c>
      <c r="EP575" t="s">
        <v>258</v>
      </c>
      <c r="ES575" t="s">
        <v>1439</v>
      </c>
      <c r="FA575" t="s">
        <v>245</v>
      </c>
      <c r="FB575" t="s">
        <v>260</v>
      </c>
      <c r="FD575" t="s">
        <v>260</v>
      </c>
      <c r="FE575" t="s">
        <v>261</v>
      </c>
      <c r="FF575" t="s">
        <v>262</v>
      </c>
      <c r="FK575" t="s">
        <v>263</v>
      </c>
      <c r="FL575" t="s">
        <v>17268</v>
      </c>
      <c r="FN575" t="s">
        <v>410</v>
      </c>
      <c r="FO575" t="s">
        <v>414</v>
      </c>
      <c r="FR575">
        <v>0</v>
      </c>
      <c r="GB575" t="s">
        <v>266</v>
      </c>
      <c r="GM575">
        <v>0</v>
      </c>
      <c r="GS575" t="s">
        <v>267</v>
      </c>
      <c r="GT575" s="2">
        <v>45015</v>
      </c>
      <c r="GU575" t="s">
        <v>268</v>
      </c>
      <c r="GV575" t="s">
        <v>335</v>
      </c>
      <c r="GW575" t="s">
        <v>394</v>
      </c>
      <c r="GZ575" t="s">
        <v>395</v>
      </c>
      <c r="HA575" t="s">
        <v>274</v>
      </c>
      <c r="HB575" t="s">
        <v>275</v>
      </c>
      <c r="HC575" t="s">
        <v>275</v>
      </c>
      <c r="HD575" t="s">
        <v>257</v>
      </c>
      <c r="HE575" t="s">
        <v>230</v>
      </c>
      <c r="HF575" t="s">
        <v>17269</v>
      </c>
      <c r="HR575" t="s">
        <v>278</v>
      </c>
      <c r="HV575">
        <v>94990</v>
      </c>
      <c r="HW575" t="s">
        <v>281</v>
      </c>
      <c r="HY575">
        <v>0</v>
      </c>
      <c r="HZ575">
        <v>0</v>
      </c>
      <c r="IA575" t="s">
        <v>281</v>
      </c>
      <c r="IB575" t="s">
        <v>281</v>
      </c>
      <c r="IE575" t="s">
        <v>283</v>
      </c>
      <c r="IF575" t="s">
        <v>283</v>
      </c>
      <c r="IG575" t="s">
        <v>283</v>
      </c>
      <c r="IH575" t="s">
        <v>284</v>
      </c>
      <c r="II575" t="s">
        <v>285</v>
      </c>
      <c r="IJ575" t="s">
        <v>286</v>
      </c>
      <c r="IK575" t="s">
        <v>278</v>
      </c>
      <c r="IL575" t="s">
        <v>346</v>
      </c>
      <c r="IM575" t="s">
        <v>288</v>
      </c>
      <c r="IN575" t="s">
        <v>2219</v>
      </c>
      <c r="IO575" t="s">
        <v>3278</v>
      </c>
      <c r="IP575" t="s">
        <v>290</v>
      </c>
      <c r="IQ575" t="s">
        <v>284</v>
      </c>
      <c r="IS575" t="s">
        <v>736</v>
      </c>
      <c r="IT575" t="s">
        <v>453</v>
      </c>
      <c r="IU575" t="s">
        <v>713</v>
      </c>
      <c r="IV575" t="s">
        <v>434</v>
      </c>
      <c r="IW575" t="s">
        <v>318</v>
      </c>
      <c r="IY575" t="s">
        <v>281</v>
      </c>
    </row>
    <row r="576" spans="1:259" x14ac:dyDescent="0.3">
      <c r="A576" s="14">
        <f>DAY(AVANZA[[#This Row],[FechaSeguimiento]])</f>
        <v>13</v>
      </c>
      <c r="B576" s="14">
        <f>MONTH(AVANZA[[#This Row],[FechaSeguimiento]])</f>
        <v>5</v>
      </c>
      <c r="C576"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576" t="str">
        <f>LOWER(IFERROR(VLOOKUP(AVANZA[[#This Row],[ID_Peticion]],CANCELADAS[#All],2,0),""))</f>
        <v/>
      </c>
      <c r="E576" t="str">
        <f>LOWER(IFERROR(VLOOKUP(AVANZA[[#This Row],[ID_Peticion]],CANCELADAS[#All],3,0),""))</f>
        <v/>
      </c>
      <c r="F576" t="str">
        <f>LOWER(IF(AVANZA[[#This Row],[CEDULA CLIENTE]]&lt;&gt;""," CC: " &amp; COUNTIFS(AVANZA[CEDULA CLIENTE],AVANZA[[#This Row],[CEDULA CLIENTE]]),"")&amp; IF(AVANZA[[#This Row],[Direccion]]&lt;&gt;""," DIR: " &amp; COUNTIFS(AVANZA[Direccion],AVANZA[[#This Row],[Direccion]]),""))</f>
        <v xml:space="preserve"> cc: 1 dir: 1</v>
      </c>
      <c r="G576" t="str">
        <f>IFERROR(VLOOKUP(AVANZA[[#This Row],[Cedula_Vendedor_Atis]],PLANTA[[#All],[CEDULA]:[LINEA]],3,0),"No Cruza")</f>
        <v>Marisol Avella</v>
      </c>
      <c r="H576" t="str">
        <f>IFERROR(VLOOKUP(AVANZA[[#This Row],[Cedula_Vendedor_Atis]],PLANTA[[#All],[CEDULA]:[LINEA]],4,0),"No Cruza")</f>
        <v>Fija</v>
      </c>
      <c r="I576" t="str">
        <f>LOWER(IF(AVANZA[[#This Row],[ATRIBUIBLE]]="",AVANZA[[#This Row],[Variable]],AVANZA[[#This Row],[ATRIBUIBLE]]))</f>
        <v>pendiente</v>
      </c>
      <c r="J576" s="14">
        <f>IF(AVANZA[[#This Row],[Variable]]=AVANZA[[#Headers],[TERMINADA]],1,0)</f>
        <v>0</v>
      </c>
      <c r="K576" s="14">
        <f>IF(AVANZA[[#This Row],[Variable]]=AVANZA[[#Headers],[ANULADA]],1,0)</f>
        <v>0</v>
      </c>
      <c r="L576" s="14">
        <f>IF(AVANZA[[#This Row],[Variable]]=AVANZA[[#Headers],[PENDIENTE]],1,0)</f>
        <v>1</v>
      </c>
      <c r="M576" s="14">
        <f>IF(AVANZA[[#This Row],[ESTADO AGENDA]]="AGENDADA",1,0)</f>
        <v>0</v>
      </c>
      <c r="N576" s="14">
        <f>IF(AVANZA[[#This Row],[ESTADO AGENDA]]="PENDIENTE DE AGENDAR",1,0)</f>
        <v>0</v>
      </c>
      <c r="O576" s="14">
        <f>IF(AVANZA[[#This Row],[ESTADO AGENDA]]="SUSPENDIDA",1,0)</f>
        <v>1</v>
      </c>
      <c r="P576" t="str" cm="1">
        <f t="array" ref="P576">_xlfn.XLOOKUP(AVANZA[[#This Row],[Num_Agrupacion_Pet_Atis]],Tabla1[[#All],[Numero_de_actuacion]],Tabla1[[#All],[Estado_de_la_orden]],"",0)</f>
        <v>Suspendida</v>
      </c>
      <c r="Q576" s="2" cm="1">
        <f t="array" ref="Q576">_xlfn.XLOOKUP(AVANZA[[#This Row],[Num_Agrupacion_Pet_Atis]],Tabla1[[#All],[Numero_de_actuacion]],Tabla1[[#All],[Fecha_de_la_cita]],"",0)</f>
        <v>0</v>
      </c>
      <c r="R576" cm="1">
        <f t="array" ref="R576">_xlfn.XLOOKUP(AVANZA[[#This Row],[Num_Agrupacion_Pet_Atis]],Tabla1[[#All],[Numero_de_actuacion]],Tabla1[[#All],[Franja_horaria_de_la_cita]],"",0)</f>
        <v>0</v>
      </c>
      <c r="S576" s="14">
        <f>IFERROR(DAY(AVANZA[[#This Row],[FECHA AGENDA]]),"")</f>
        <v>0</v>
      </c>
      <c r="T576" s="14">
        <f>IFERROR(MONTH(AVANZA[[#This Row],[FECHA AGENDA]]),"")</f>
        <v>1</v>
      </c>
      <c r="U576" t="str" cm="1">
        <f t="array" ref="U576">_xlfn.XLOOKUP(AVANZA[[#This Row],[Num_Agrupacion_Pet_Atis]],Tabla1[[#All],[Numero_de_actuacion]],Tabla1[[#All],[Motivo_de_suspension]],"",0)</f>
        <v>QC-PLAN ERRADO OFERTA PRIMARIA</v>
      </c>
      <c r="V576" s="2" t="str" cm="1">
        <f t="array" ref="V576">_xlfn.XLOOKUP(AVANZA[[#This Row],[Num_Agrupacion_Pet_Atis]],Tabla1[[#All],[Numero_de_actuacion]],Tabla1[[#All],[No_identificacion_cliente]],"",0)</f>
        <v>52072698</v>
      </c>
      <c r="W576" s="2" t="str" cm="1">
        <f t="array" ref="W576">_xlfn.XLOOKUP(AVANZA[[#This Row],[Num_Agrupacion_Pet_Atis]],Tabla1[[#All],[Numero_de_actuacion]],Tabla1[[#All],[Movil_de_contacto]],"",0)</f>
        <v>3144048885</v>
      </c>
      <c r="X576" s="14">
        <f>IF(OR(AVANZA[[#This Row],[ESTADO LEG]]="Legalizada grabacion",AVANZA[[#This Row],[ESTADO LEG]]="Legalizada aut"),1,0)</f>
        <v>0</v>
      </c>
      <c r="Y576" s="14">
        <f>IF(OR(AVANZA[[#This Row],[ESTADO LEG]]="pdte legalizar",AVANZA[[#This Row],[ESTADO LEG]]="No cruza"),1,0)</f>
        <v>0</v>
      </c>
      <c r="Z576" t="str" cm="1">
        <f t="array" ref="Z576">IF(AVANZA[[#This Row],[Variable]]="Terminada",LOWER(_xlfn.XLOOKUP(AVANZA[[#This Row],[ID_Peticion]],Tabla6[[#All],[NUM_PETICION]],Tabla6[[#All],[ESTADO_LEG]],"NO CRUZA",0)),AVANZA[[#This Row],[Variable]])</f>
        <v>PENDIENTE</v>
      </c>
      <c r="AA576" t="str" cm="1">
        <f t="array" ref="AA576">_xlfn.XLOOKUP(AVANZA[[#This Row],[ID_Peticion]],Tabla6[[#All],[NUM_PETICION]],Tabla6[[#All],[DIF_DIAS]],"",0)</f>
        <v/>
      </c>
      <c r="AB576" s="2" t="str" cm="1">
        <f t="array" ref="AB576">IFERROR(_xlfn.XLOOKUP(AVANZA[[#This Row],[ID_Peticion]],Tabla6[[#All],[NUM_PETICION]],Tabla6[[#All],[FEC_LEGAL]],"",0),"")</f>
        <v/>
      </c>
      <c r="AC576" s="14">
        <f ca="1">IF(AVANZA[[#This Row],[FECHA LEG]]&lt;&gt;0,IFERROR(AVANZA[[#This Row],[FECHA LEG]]-AVANZA[[#This Row],[FechaIniEstadoSubPetAtis]],0),TODAY()-AVANZA[[#This Row],[FechaIniEstadoSubPetAtis]])</f>
        <v>0</v>
      </c>
      <c r="AD576" s="35">
        <f ca="1">IF(AVANZA[[#This Row],[FINAL Vs LG]]&lt;&gt;0,IF(AVANZA[[#This Row],[FINAL Vs LG]]&lt;7.1,"100%",IF(AND(AVANZA[[#This Row],[FINAL Vs LG]]&gt;7.1,AVANZA[[#This Row],[FINAL Vs LG]]&lt;11.1),"50%","0%")),0)</f>
        <v>0</v>
      </c>
      <c r="AE576" s="14">
        <f ca="1">VLOOKUP(DAY(TODAY()),BACK!F:G,2,0)</f>
        <v>14</v>
      </c>
      <c r="AF576" s="14">
        <f>BACK!$I$2</f>
        <v>24</v>
      </c>
      <c r="AG576" s="14">
        <f>IF(AVANZA[[#This Row],[Oferta_empaquetada_comisiones]]="SI",1,0)</f>
        <v>0</v>
      </c>
      <c r="AH576" s="36">
        <f>IF(AVANZA[[#This Row],[Variable]]="TERMINADA",IFERROR(VLOOKUP(AVANZA[[#This Row],[SUPERVISOR]],Tabla2[#All],4,0),0),)</f>
        <v>0</v>
      </c>
      <c r="AI576" s="14">
        <f>IF(AVANZA[[#This Row],[Producto]]="BA",1,0)</f>
        <v>0</v>
      </c>
      <c r="AJ576" s="14">
        <f>IF(AVANZA[[#This Row],[Producto]]="DUO",1,0)</f>
        <v>0</v>
      </c>
      <c r="AK576" s="14">
        <f>IF(AVANZA[[#This Row],[Producto]]="TRIO",1,0)</f>
        <v>1</v>
      </c>
      <c r="AL576" t="s">
        <v>797</v>
      </c>
      <c r="AM576">
        <v>-1</v>
      </c>
      <c r="AN576">
        <v>-1</v>
      </c>
      <c r="AO576" t="s">
        <v>17270</v>
      </c>
      <c r="AP576" s="1">
        <v>46149.361435185187</v>
      </c>
      <c r="AQ576">
        <v>-1</v>
      </c>
      <c r="AR576" t="s">
        <v>17271</v>
      </c>
      <c r="AS576">
        <v>-1</v>
      </c>
      <c r="AT576">
        <v>-1</v>
      </c>
      <c r="AU576">
        <v>-1</v>
      </c>
      <c r="AV576">
        <v>-1</v>
      </c>
      <c r="AW576">
        <v>-1</v>
      </c>
      <c r="AX576" t="s">
        <v>224</v>
      </c>
      <c r="AY576">
        <v>-1</v>
      </c>
      <c r="AZ576">
        <v>2026</v>
      </c>
      <c r="BA576">
        <v>5</v>
      </c>
      <c r="BB576">
        <v>13</v>
      </c>
      <c r="BC576">
        <v>-1</v>
      </c>
      <c r="BD576" t="s">
        <v>225</v>
      </c>
      <c r="BE576">
        <v>-1</v>
      </c>
      <c r="BF576">
        <v>20001623747869</v>
      </c>
      <c r="BG576" t="s">
        <v>376</v>
      </c>
      <c r="BH576" t="s">
        <v>377</v>
      </c>
      <c r="BI576" t="s">
        <v>3311</v>
      </c>
      <c r="BJ576">
        <v>-1</v>
      </c>
      <c r="BK576">
        <v>-1</v>
      </c>
      <c r="BL576">
        <v>-1</v>
      </c>
      <c r="BM576" t="s">
        <v>2213</v>
      </c>
      <c r="BN576" t="s">
        <v>230</v>
      </c>
      <c r="BO576" t="s">
        <v>17272</v>
      </c>
      <c r="BP576" t="s">
        <v>380</v>
      </c>
      <c r="BQ576">
        <v>2026</v>
      </c>
      <c r="BR576">
        <v>5</v>
      </c>
      <c r="BS576">
        <v>7</v>
      </c>
      <c r="BT576" s="1">
        <v>46149.36146990741</v>
      </c>
      <c r="BU576" t="s">
        <v>2215</v>
      </c>
      <c r="BV576" s="2">
        <v>46149</v>
      </c>
      <c r="BW576" t="s">
        <v>2215</v>
      </c>
      <c r="BX576" s="2">
        <v>46149</v>
      </c>
      <c r="BY576" s="2">
        <v>46149</v>
      </c>
      <c r="BZ576" t="s">
        <v>2216</v>
      </c>
      <c r="CA576" t="s">
        <v>297</v>
      </c>
      <c r="CB576" t="s">
        <v>297</v>
      </c>
      <c r="CC576" t="s">
        <v>17273</v>
      </c>
      <c r="CD576" t="s">
        <v>3310</v>
      </c>
      <c r="CE576">
        <v>-1</v>
      </c>
      <c r="CF576" t="s">
        <v>300</v>
      </c>
      <c r="CG576" t="s">
        <v>301</v>
      </c>
      <c r="CH576" t="s">
        <v>242</v>
      </c>
      <c r="CI576">
        <v>80767494</v>
      </c>
      <c r="CJ576" t="s">
        <v>806</v>
      </c>
      <c r="CK576" t="s">
        <v>245</v>
      </c>
      <c r="CL576" t="s">
        <v>246</v>
      </c>
      <c r="CM576" t="s">
        <v>247</v>
      </c>
      <c r="CN576" t="s">
        <v>248</v>
      </c>
      <c r="CT576" t="s">
        <v>249</v>
      </c>
      <c r="CU576" t="s">
        <v>387</v>
      </c>
      <c r="CW576" t="s">
        <v>388</v>
      </c>
      <c r="CX576" t="s">
        <v>389</v>
      </c>
      <c r="DA576" t="s">
        <v>250</v>
      </c>
      <c r="DB576">
        <v>-1</v>
      </c>
      <c r="DF576" t="s">
        <v>2213</v>
      </c>
      <c r="DJ576" t="s">
        <v>252</v>
      </c>
      <c r="DK576" t="s">
        <v>253</v>
      </c>
      <c r="DL576" t="s">
        <v>253</v>
      </c>
      <c r="DN576" t="s">
        <v>390</v>
      </c>
      <c r="DR576" t="s">
        <v>807</v>
      </c>
      <c r="DS576" t="s">
        <v>806</v>
      </c>
      <c r="DT576" t="s">
        <v>797</v>
      </c>
      <c r="DV576">
        <v>1</v>
      </c>
      <c r="DW576" t="s">
        <v>283</v>
      </c>
      <c r="ED576" s="2">
        <v>46155</v>
      </c>
      <c r="EE576" t="s">
        <v>361</v>
      </c>
      <c r="EF576">
        <v>16</v>
      </c>
      <c r="EP576" t="s">
        <v>258</v>
      </c>
      <c r="ES576" t="s">
        <v>3677</v>
      </c>
      <c r="FA576" t="s">
        <v>245</v>
      </c>
      <c r="FB576" t="s">
        <v>308</v>
      </c>
      <c r="FD576" t="s">
        <v>308</v>
      </c>
      <c r="FE576" t="s">
        <v>309</v>
      </c>
      <c r="FF576" t="s">
        <v>309</v>
      </c>
      <c r="FK576" t="s">
        <v>263</v>
      </c>
      <c r="FL576" t="s">
        <v>17274</v>
      </c>
      <c r="FN576" t="s">
        <v>248</v>
      </c>
      <c r="FO576" t="s">
        <v>265</v>
      </c>
      <c r="FR576">
        <v>0</v>
      </c>
      <c r="GB576" t="s">
        <v>266</v>
      </c>
      <c r="GM576">
        <v>0</v>
      </c>
      <c r="GS576" t="s">
        <v>267</v>
      </c>
      <c r="GT576" s="2"/>
      <c r="GU576" t="s">
        <v>268</v>
      </c>
      <c r="GV576" t="s">
        <v>335</v>
      </c>
      <c r="GW576" t="s">
        <v>394</v>
      </c>
      <c r="GZ576" t="s">
        <v>395</v>
      </c>
      <c r="HA576" t="s">
        <v>336</v>
      </c>
      <c r="HC576" t="s">
        <v>337</v>
      </c>
      <c r="HE576" t="s">
        <v>230</v>
      </c>
      <c r="HF576" t="s">
        <v>16311</v>
      </c>
      <c r="HR576" t="s">
        <v>278</v>
      </c>
      <c r="HV576">
        <v>131990</v>
      </c>
      <c r="HW576" t="s">
        <v>281</v>
      </c>
      <c r="HY576">
        <v>0</v>
      </c>
      <c r="HZ576">
        <v>0</v>
      </c>
      <c r="IA576" t="s">
        <v>279</v>
      </c>
      <c r="IB576" t="s">
        <v>281</v>
      </c>
      <c r="IE576" t="s">
        <v>283</v>
      </c>
      <c r="IF576" t="s">
        <v>283</v>
      </c>
      <c r="IG576" t="s">
        <v>283</v>
      </c>
      <c r="IH576" t="s">
        <v>284</v>
      </c>
      <c r="II576" t="s">
        <v>285</v>
      </c>
      <c r="IJ576" t="s">
        <v>286</v>
      </c>
      <c r="IK576" t="s">
        <v>278</v>
      </c>
      <c r="IL576" t="s">
        <v>287</v>
      </c>
      <c r="IM576" t="s">
        <v>288</v>
      </c>
      <c r="IN576" t="s">
        <v>2219</v>
      </c>
      <c r="IP576" t="s">
        <v>290</v>
      </c>
      <c r="IQ576" t="s">
        <v>284</v>
      </c>
      <c r="IS576" t="s">
        <v>291</v>
      </c>
      <c r="IY576" t="s">
        <v>281</v>
      </c>
    </row>
    <row r="577" spans="1:259" x14ac:dyDescent="0.3">
      <c r="A577" s="14">
        <f>DAY(AVANZA[[#This Row],[FechaSeguimiento]])</f>
        <v>13</v>
      </c>
      <c r="B577" s="14">
        <f>MONTH(AVANZA[[#This Row],[FechaSeguimiento]])</f>
        <v>5</v>
      </c>
      <c r="C577"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577" t="str">
        <f>LOWER(IFERROR(VLOOKUP(AVANZA[[#This Row],[ID_Peticion]],CANCELADAS[#All],2,0),""))</f>
        <v/>
      </c>
      <c r="E577" t="str">
        <f>LOWER(IFERROR(VLOOKUP(AVANZA[[#This Row],[ID_Peticion]],CANCELADAS[#All],3,0),""))</f>
        <v/>
      </c>
      <c r="F577" t="str">
        <f>LOWER(IF(AVANZA[[#This Row],[CEDULA CLIENTE]]&lt;&gt;""," CC: " &amp; COUNTIFS(AVANZA[CEDULA CLIENTE],AVANZA[[#This Row],[CEDULA CLIENTE]]),"")&amp; IF(AVANZA[[#This Row],[Direccion]]&lt;&gt;""," DIR: " &amp; COUNTIFS(AVANZA[Direccion],AVANZA[[#This Row],[Direccion]]),""))</f>
        <v xml:space="preserve"> dir: 1</v>
      </c>
      <c r="G577" t="str">
        <f>IFERROR(VLOOKUP(AVANZA[[#This Row],[Cedula_Vendedor_Atis]],PLANTA[[#All],[CEDULA]:[LINEA]],3,0),"No Cruza")</f>
        <v>Marisol Avella</v>
      </c>
      <c r="H577" t="str">
        <f>IFERROR(VLOOKUP(AVANZA[[#This Row],[Cedula_Vendedor_Atis]],PLANTA[[#All],[CEDULA]:[LINEA]],4,0),"No Cruza")</f>
        <v>Fija</v>
      </c>
      <c r="I577" t="str">
        <f>LOWER(IF(AVANZA[[#This Row],[ATRIBUIBLE]]="",AVANZA[[#This Row],[Variable]],AVANZA[[#This Row],[ATRIBUIBLE]]))</f>
        <v>terminada</v>
      </c>
      <c r="J577" s="14">
        <f>IF(AVANZA[[#This Row],[Variable]]=AVANZA[[#Headers],[TERMINADA]],1,0)</f>
        <v>1</v>
      </c>
      <c r="K577" s="14">
        <f>IF(AVANZA[[#This Row],[Variable]]=AVANZA[[#Headers],[ANULADA]],1,0)</f>
        <v>0</v>
      </c>
      <c r="L577" s="14">
        <f>IF(AVANZA[[#This Row],[Variable]]=AVANZA[[#Headers],[PENDIENTE]],1,0)</f>
        <v>0</v>
      </c>
      <c r="M577" s="14">
        <f>IF(AVANZA[[#This Row],[ESTADO AGENDA]]="AGENDADA",1,0)</f>
        <v>0</v>
      </c>
      <c r="N577" s="14">
        <f>IF(AVANZA[[#This Row],[ESTADO AGENDA]]="PENDIENTE DE AGENDAR",1,0)</f>
        <v>0</v>
      </c>
      <c r="O577" s="14">
        <f>IF(AVANZA[[#This Row],[ESTADO AGENDA]]="SUSPENDIDA",1,0)</f>
        <v>0</v>
      </c>
      <c r="P577" t="str" cm="1">
        <f t="array" ref="P577">_xlfn.XLOOKUP(AVANZA[[#This Row],[Num_Agrupacion_Pet_Atis]],Tabla1[[#All],[Numero_de_actuacion]],Tabla1[[#All],[Estado_de_la_orden]],"",0)</f>
        <v/>
      </c>
      <c r="Q577" s="2" t="str" cm="1">
        <f t="array" ref="Q577">_xlfn.XLOOKUP(AVANZA[[#This Row],[Num_Agrupacion_Pet_Atis]],Tabla1[[#All],[Numero_de_actuacion]],Tabla1[[#All],[Fecha_de_la_cita]],"",0)</f>
        <v/>
      </c>
      <c r="R577" t="str" cm="1">
        <f t="array" ref="R577">_xlfn.XLOOKUP(AVANZA[[#This Row],[Num_Agrupacion_Pet_Atis]],Tabla1[[#All],[Numero_de_actuacion]],Tabla1[[#All],[Franja_horaria_de_la_cita]],"",0)</f>
        <v/>
      </c>
      <c r="S577" s="14" t="str">
        <f>IFERROR(DAY(AVANZA[[#This Row],[FECHA AGENDA]]),"")</f>
        <v/>
      </c>
      <c r="T577" s="14" t="str">
        <f>IFERROR(MONTH(AVANZA[[#This Row],[FECHA AGENDA]]),"")</f>
        <v/>
      </c>
      <c r="U577" t="str" cm="1">
        <f t="array" ref="U577">_xlfn.XLOOKUP(AVANZA[[#This Row],[Num_Agrupacion_Pet_Atis]],Tabla1[[#All],[Numero_de_actuacion]],Tabla1[[#All],[Motivo_de_suspension]],"",0)</f>
        <v/>
      </c>
      <c r="V577" s="2" t="str" cm="1">
        <f t="array" ref="V577">_xlfn.XLOOKUP(AVANZA[[#This Row],[Num_Agrupacion_Pet_Atis]],Tabla1[[#All],[Numero_de_actuacion]],Tabla1[[#All],[No_identificacion_cliente]],"",0)</f>
        <v/>
      </c>
      <c r="W577" s="2" t="str" cm="1">
        <f t="array" ref="W577">_xlfn.XLOOKUP(AVANZA[[#This Row],[Num_Agrupacion_Pet_Atis]],Tabla1[[#All],[Numero_de_actuacion]],Tabla1[[#All],[Movil_de_contacto]],"",0)</f>
        <v/>
      </c>
      <c r="X577" s="14">
        <f>IF(OR(AVANZA[[#This Row],[ESTADO LEG]]="Legalizada grabacion",AVANZA[[#This Row],[ESTADO LEG]]="Legalizada aut"),1,0)</f>
        <v>0</v>
      </c>
      <c r="Y577" s="14">
        <f>IF(OR(AVANZA[[#This Row],[ESTADO LEG]]="pdte legalizar",AVANZA[[#This Row],[ESTADO LEG]]="No cruza"),1,0)</f>
        <v>1</v>
      </c>
      <c r="Z577" t="str" cm="1">
        <f t="array" ref="Z577">IF(AVANZA[[#This Row],[Variable]]="Terminada",LOWER(_xlfn.XLOOKUP(AVANZA[[#This Row],[ID_Peticion]],Tabla6[[#All],[NUM_PETICION]],Tabla6[[#All],[ESTADO_LEG]],"NO CRUZA",0)),AVANZA[[#This Row],[Variable]])</f>
        <v>no cruza</v>
      </c>
      <c r="AA577" t="str" cm="1">
        <f t="array" ref="AA577">_xlfn.XLOOKUP(AVANZA[[#This Row],[ID_Peticion]],Tabla6[[#All],[NUM_PETICION]],Tabla6[[#All],[DIF_DIAS]],"",0)</f>
        <v/>
      </c>
      <c r="AB577" s="2" t="str" cm="1">
        <f t="array" ref="AB577">IFERROR(_xlfn.XLOOKUP(AVANZA[[#This Row],[ID_Peticion]],Tabla6[[#All],[NUM_PETICION]],Tabla6[[#All],[FEC_LEGAL]],"",0),"")</f>
        <v/>
      </c>
      <c r="AC577" s="14">
        <f ca="1">IF(AVANZA[[#This Row],[FECHA LEG]]&lt;&gt;0,IFERROR(AVANZA[[#This Row],[FECHA LEG]]-AVANZA[[#This Row],[FechaIniEstadoSubPetAtis]],0),TODAY()-AVANZA[[#This Row],[FechaIniEstadoSubPetAtis]])</f>
        <v>0</v>
      </c>
      <c r="AD577" s="35">
        <f ca="1">IF(AVANZA[[#This Row],[FINAL Vs LG]]&lt;&gt;0,IF(AVANZA[[#This Row],[FINAL Vs LG]]&lt;7.1,"100%",IF(AND(AVANZA[[#This Row],[FINAL Vs LG]]&gt;7.1,AVANZA[[#This Row],[FINAL Vs LG]]&lt;11.1),"50%","0%")),0)</f>
        <v>0</v>
      </c>
      <c r="AE577" s="14">
        <f ca="1">VLOOKUP(DAY(TODAY()),BACK!F:G,2,0)</f>
        <v>14</v>
      </c>
      <c r="AF577" s="14">
        <f>BACK!$I$2</f>
        <v>24</v>
      </c>
      <c r="AG577" s="14">
        <f>IF(AVANZA[[#This Row],[Oferta_empaquetada_comisiones]]="SI",1,0)</f>
        <v>0</v>
      </c>
      <c r="AH577" s="36">
        <f>IF(AVANZA[[#This Row],[Variable]]="TERMINADA",IFERROR(VLOOKUP(AVANZA[[#This Row],[SUPERVISOR]],Tabla2[#All],4,0),0),)</f>
        <v>3.5</v>
      </c>
      <c r="AI577" s="14">
        <f>IF(AVANZA[[#This Row],[Producto]]="BA",1,0)</f>
        <v>1</v>
      </c>
      <c r="AJ577" s="14">
        <f>IF(AVANZA[[#This Row],[Producto]]="DUO",1,0)</f>
        <v>0</v>
      </c>
      <c r="AK577" s="14">
        <f>IF(AVANZA[[#This Row],[Producto]]="TRIO",1,0)</f>
        <v>0</v>
      </c>
      <c r="AL577" t="s">
        <v>221</v>
      </c>
      <c r="AM577">
        <v>-1</v>
      </c>
      <c r="AN577">
        <v>-1</v>
      </c>
      <c r="AO577" t="s">
        <v>17275</v>
      </c>
      <c r="AP577" s="1">
        <v>46153.506354166668</v>
      </c>
      <c r="AQ577">
        <v>-1</v>
      </c>
      <c r="AR577" t="s">
        <v>17276</v>
      </c>
      <c r="AS577">
        <v>-1</v>
      </c>
      <c r="AT577">
        <v>-1</v>
      </c>
      <c r="AU577">
        <v>-1</v>
      </c>
      <c r="AV577">
        <v>-1</v>
      </c>
      <c r="AW577">
        <v>-1</v>
      </c>
      <c r="AX577" t="s">
        <v>224</v>
      </c>
      <c r="AY577">
        <v>-1</v>
      </c>
      <c r="AZ577">
        <v>2026</v>
      </c>
      <c r="BA577">
        <v>5</v>
      </c>
      <c r="BB577">
        <v>13</v>
      </c>
      <c r="BC577">
        <v>-1</v>
      </c>
      <c r="BD577" t="s">
        <v>225</v>
      </c>
      <c r="BE577">
        <v>-1</v>
      </c>
      <c r="BF577">
        <v>20001625927597</v>
      </c>
      <c r="BG577" t="s">
        <v>319</v>
      </c>
      <c r="BH577" t="s">
        <v>320</v>
      </c>
      <c r="BI577" t="s">
        <v>17277</v>
      </c>
      <c r="BJ577">
        <v>-1</v>
      </c>
      <c r="BK577">
        <v>-1</v>
      </c>
      <c r="BL577">
        <v>-1</v>
      </c>
      <c r="BM577" t="s">
        <v>229</v>
      </c>
      <c r="BN577" t="s">
        <v>230</v>
      </c>
      <c r="BO577" t="s">
        <v>17278</v>
      </c>
      <c r="BP577" t="s">
        <v>380</v>
      </c>
      <c r="BQ577">
        <v>2026</v>
      </c>
      <c r="BR577">
        <v>5</v>
      </c>
      <c r="BS577">
        <v>11</v>
      </c>
      <c r="BT577" s="1">
        <v>46155.498391203706</v>
      </c>
      <c r="BU577" t="s">
        <v>233</v>
      </c>
      <c r="BV577" s="2">
        <v>46155</v>
      </c>
      <c r="BW577" t="s">
        <v>234</v>
      </c>
      <c r="BX577" s="2">
        <v>46153</v>
      </c>
      <c r="BY577" s="2">
        <v>46155</v>
      </c>
      <c r="BZ577" t="s">
        <v>235</v>
      </c>
      <c r="CA577" t="s">
        <v>321</v>
      </c>
      <c r="CB577" t="s">
        <v>322</v>
      </c>
      <c r="CC577" t="s">
        <v>17279</v>
      </c>
      <c r="CD577" t="s">
        <v>2820</v>
      </c>
      <c r="CE577">
        <v>-1</v>
      </c>
      <c r="CF577" t="s">
        <v>324</v>
      </c>
      <c r="CG577" t="s">
        <v>325</v>
      </c>
      <c r="CH577" t="s">
        <v>326</v>
      </c>
      <c r="CI577">
        <v>73211780</v>
      </c>
      <c r="CJ577" t="s">
        <v>244</v>
      </c>
      <c r="CK577" t="s">
        <v>245</v>
      </c>
      <c r="CL577" t="s">
        <v>246</v>
      </c>
      <c r="CM577" t="s">
        <v>247</v>
      </c>
      <c r="CN577" t="s">
        <v>248</v>
      </c>
      <c r="CT577" t="s">
        <v>304</v>
      </c>
      <c r="CU577" t="s">
        <v>225</v>
      </c>
      <c r="CW577" t="s">
        <v>319</v>
      </c>
      <c r="CX577" t="s">
        <v>320</v>
      </c>
      <c r="DA577" t="s">
        <v>250</v>
      </c>
      <c r="DB577">
        <v>-1</v>
      </c>
      <c r="DF577" t="s">
        <v>251</v>
      </c>
      <c r="DJ577" t="s">
        <v>252</v>
      </c>
      <c r="DK577" t="s">
        <v>253</v>
      </c>
      <c r="DL577" t="s">
        <v>254</v>
      </c>
      <c r="DN577" t="s">
        <v>255</v>
      </c>
      <c r="DR577" t="s">
        <v>256</v>
      </c>
      <c r="DS577" t="s">
        <v>244</v>
      </c>
      <c r="DT577" t="s">
        <v>243</v>
      </c>
      <c r="DV577">
        <v>1</v>
      </c>
      <c r="DW577" t="s">
        <v>331</v>
      </c>
      <c r="ED577" s="2">
        <v>46155</v>
      </c>
      <c r="EF577">
        <v>20</v>
      </c>
      <c r="EP577" t="s">
        <v>258</v>
      </c>
      <c r="ES577" t="s">
        <v>1971</v>
      </c>
      <c r="FA577" t="s">
        <v>245</v>
      </c>
      <c r="FB577" t="s">
        <v>333</v>
      </c>
      <c r="FD577" t="s">
        <v>333</v>
      </c>
      <c r="FE577" t="s">
        <v>334</v>
      </c>
      <c r="FF577" t="s">
        <v>334</v>
      </c>
      <c r="FK577" t="s">
        <v>263</v>
      </c>
      <c r="FL577" t="s">
        <v>17280</v>
      </c>
      <c r="FN577" t="s">
        <v>248</v>
      </c>
      <c r="FO577" t="s">
        <v>265</v>
      </c>
      <c r="FR577">
        <v>94990</v>
      </c>
      <c r="GB577" t="s">
        <v>266</v>
      </c>
      <c r="GC577" t="s">
        <v>225</v>
      </c>
      <c r="GD577">
        <v>0</v>
      </c>
      <c r="GF577">
        <v>0</v>
      </c>
      <c r="GG577">
        <v>25423</v>
      </c>
      <c r="GI577">
        <v>94990</v>
      </c>
      <c r="GJ577">
        <v>0</v>
      </c>
      <c r="GL577">
        <v>0</v>
      </c>
      <c r="GM577">
        <v>113038</v>
      </c>
      <c r="GS577" t="s">
        <v>267</v>
      </c>
      <c r="GT577" s="2">
        <v>45077</v>
      </c>
      <c r="GU577" t="s">
        <v>268</v>
      </c>
      <c r="GV577" t="s">
        <v>335</v>
      </c>
      <c r="GW577" t="s">
        <v>394</v>
      </c>
      <c r="GZ577" t="s">
        <v>395</v>
      </c>
      <c r="HA577" t="s">
        <v>274</v>
      </c>
      <c r="HB577" t="s">
        <v>321</v>
      </c>
      <c r="HC577" t="s">
        <v>321</v>
      </c>
      <c r="HD577" t="s">
        <v>415</v>
      </c>
      <c r="HE577" t="s">
        <v>230</v>
      </c>
      <c r="HF577" t="s">
        <v>1472</v>
      </c>
      <c r="HR577" t="s">
        <v>278</v>
      </c>
      <c r="HV577">
        <v>94990</v>
      </c>
      <c r="HW577" t="s">
        <v>281</v>
      </c>
      <c r="HY577">
        <v>0</v>
      </c>
      <c r="HZ577">
        <v>0</v>
      </c>
      <c r="IA577" t="s">
        <v>281</v>
      </c>
      <c r="IB577" t="s">
        <v>281</v>
      </c>
      <c r="IE577" t="s">
        <v>283</v>
      </c>
      <c r="IF577" t="s">
        <v>283</v>
      </c>
      <c r="IG577" t="s">
        <v>283</v>
      </c>
      <c r="IH577" t="s">
        <v>284</v>
      </c>
      <c r="II577" t="s">
        <v>285</v>
      </c>
      <c r="IJ577" t="s">
        <v>286</v>
      </c>
      <c r="IK577" t="s">
        <v>278</v>
      </c>
      <c r="IL577" t="s">
        <v>287</v>
      </c>
      <c r="IM577" t="s">
        <v>288</v>
      </c>
      <c r="IN577" t="s">
        <v>289</v>
      </c>
      <c r="IP577" t="s">
        <v>290</v>
      </c>
      <c r="IQ577" t="s">
        <v>284</v>
      </c>
      <c r="IS577" t="s">
        <v>291</v>
      </c>
      <c r="IY577" t="s">
        <v>281</v>
      </c>
    </row>
    <row r="578" spans="1:259" x14ac:dyDescent="0.3">
      <c r="A578" s="14">
        <f>DAY(AVANZA[[#This Row],[FechaSeguimiento]])</f>
        <v>13</v>
      </c>
      <c r="B578" s="14">
        <f>MONTH(AVANZA[[#This Row],[FechaSeguimiento]])</f>
        <v>5</v>
      </c>
      <c r="C578"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578" t="str">
        <f>LOWER(IFERROR(VLOOKUP(AVANZA[[#This Row],[ID_Peticion]],CANCELADAS[#All],2,0),""))</f>
        <v/>
      </c>
      <c r="E578" t="str">
        <f>LOWER(IFERROR(VLOOKUP(AVANZA[[#This Row],[ID_Peticion]],CANCELADAS[#All],3,0),""))</f>
        <v/>
      </c>
      <c r="F578" t="str">
        <f>LOWER(IF(AVANZA[[#This Row],[CEDULA CLIENTE]]&lt;&gt;""," CC: " &amp; COUNTIFS(AVANZA[CEDULA CLIENTE],AVANZA[[#This Row],[CEDULA CLIENTE]]),"")&amp; IF(AVANZA[[#This Row],[Direccion]]&lt;&gt;""," DIR: " &amp; COUNTIFS(AVANZA[Direccion],AVANZA[[#This Row],[Direccion]]),""))</f>
        <v xml:space="preserve"> dir: 1</v>
      </c>
      <c r="G578" t="str">
        <f>IFERROR(VLOOKUP(AVANZA[[#This Row],[Cedula_Vendedor_Atis]],PLANTA[[#All],[CEDULA]:[LINEA]],3,0),"No Cruza")</f>
        <v>Marisol Avella</v>
      </c>
      <c r="H578" t="str">
        <f>IFERROR(VLOOKUP(AVANZA[[#This Row],[Cedula_Vendedor_Atis]],PLANTA[[#All],[CEDULA]:[LINEA]],4,0),"No Cruza")</f>
        <v>Fija</v>
      </c>
      <c r="I578" t="str">
        <f>LOWER(IF(AVANZA[[#This Row],[ATRIBUIBLE]]="",AVANZA[[#This Row],[Variable]],AVANZA[[#This Row],[ATRIBUIBLE]]))</f>
        <v>pendiente</v>
      </c>
      <c r="J578" s="14">
        <f>IF(AVANZA[[#This Row],[Variable]]=AVANZA[[#Headers],[TERMINADA]],1,0)</f>
        <v>0</v>
      </c>
      <c r="K578" s="14">
        <f>IF(AVANZA[[#This Row],[Variable]]=AVANZA[[#Headers],[ANULADA]],1,0)</f>
        <v>0</v>
      </c>
      <c r="L578" s="14">
        <f>IF(AVANZA[[#This Row],[Variable]]=AVANZA[[#Headers],[PENDIENTE]],1,0)</f>
        <v>1</v>
      </c>
      <c r="M578" s="14">
        <f>IF(AVANZA[[#This Row],[ESTADO AGENDA]]="AGENDADA",1,0)</f>
        <v>0</v>
      </c>
      <c r="N578" s="14">
        <f>IF(AVANZA[[#This Row],[ESTADO AGENDA]]="PENDIENTE DE AGENDAR",1,0)</f>
        <v>0</v>
      </c>
      <c r="O578" s="14">
        <f>IF(AVANZA[[#This Row],[ESTADO AGENDA]]="SUSPENDIDA",1,0)</f>
        <v>0</v>
      </c>
      <c r="P578" t="str" cm="1">
        <f t="array" ref="P578">_xlfn.XLOOKUP(AVANZA[[#This Row],[Num_Agrupacion_Pet_Atis]],Tabla1[[#All],[Numero_de_actuacion]],Tabla1[[#All],[Estado_de_la_orden]],"",0)</f>
        <v/>
      </c>
      <c r="Q578" s="2" t="str" cm="1">
        <f t="array" ref="Q578">_xlfn.XLOOKUP(AVANZA[[#This Row],[Num_Agrupacion_Pet_Atis]],Tabla1[[#All],[Numero_de_actuacion]],Tabla1[[#All],[Fecha_de_la_cita]],"",0)</f>
        <v/>
      </c>
      <c r="R578" t="str" cm="1">
        <f t="array" ref="R578">_xlfn.XLOOKUP(AVANZA[[#This Row],[Num_Agrupacion_Pet_Atis]],Tabla1[[#All],[Numero_de_actuacion]],Tabla1[[#All],[Franja_horaria_de_la_cita]],"",0)</f>
        <v/>
      </c>
      <c r="S578" s="14" t="str">
        <f>IFERROR(DAY(AVANZA[[#This Row],[FECHA AGENDA]]),"")</f>
        <v/>
      </c>
      <c r="T578" s="14" t="str">
        <f>IFERROR(MONTH(AVANZA[[#This Row],[FECHA AGENDA]]),"")</f>
        <v/>
      </c>
      <c r="U578" t="str" cm="1">
        <f t="array" ref="U578">_xlfn.XLOOKUP(AVANZA[[#This Row],[Num_Agrupacion_Pet_Atis]],Tabla1[[#All],[Numero_de_actuacion]],Tabla1[[#All],[Motivo_de_suspension]],"",0)</f>
        <v/>
      </c>
      <c r="V578" s="2" t="str" cm="1">
        <f t="array" ref="V578">_xlfn.XLOOKUP(AVANZA[[#This Row],[Num_Agrupacion_Pet_Atis]],Tabla1[[#All],[Numero_de_actuacion]],Tabla1[[#All],[No_identificacion_cliente]],"",0)</f>
        <v/>
      </c>
      <c r="W578" s="2" t="str" cm="1">
        <f t="array" ref="W578">_xlfn.XLOOKUP(AVANZA[[#This Row],[Num_Agrupacion_Pet_Atis]],Tabla1[[#All],[Numero_de_actuacion]],Tabla1[[#All],[Movil_de_contacto]],"",0)</f>
        <v/>
      </c>
      <c r="X578" s="14">
        <f>IF(OR(AVANZA[[#This Row],[ESTADO LEG]]="Legalizada grabacion",AVANZA[[#This Row],[ESTADO LEG]]="Legalizada aut"),1,0)</f>
        <v>0</v>
      </c>
      <c r="Y578" s="14">
        <f>IF(OR(AVANZA[[#This Row],[ESTADO LEG]]="pdte legalizar",AVANZA[[#This Row],[ESTADO LEG]]="No cruza"),1,0)</f>
        <v>0</v>
      </c>
      <c r="Z578" t="str" cm="1">
        <f t="array" ref="Z578">IF(AVANZA[[#This Row],[Variable]]="Terminada",LOWER(_xlfn.XLOOKUP(AVANZA[[#This Row],[ID_Peticion]],Tabla6[[#All],[NUM_PETICION]],Tabla6[[#All],[ESTADO_LEG]],"NO CRUZA",0)),AVANZA[[#This Row],[Variable]])</f>
        <v>PENDIENTE</v>
      </c>
      <c r="AA578" t="str" cm="1">
        <f t="array" ref="AA578">_xlfn.XLOOKUP(AVANZA[[#This Row],[ID_Peticion]],Tabla6[[#All],[NUM_PETICION]],Tabla6[[#All],[DIF_DIAS]],"",0)</f>
        <v/>
      </c>
      <c r="AB578" s="2" t="str" cm="1">
        <f t="array" ref="AB578">IFERROR(_xlfn.XLOOKUP(AVANZA[[#This Row],[ID_Peticion]],Tabla6[[#All],[NUM_PETICION]],Tabla6[[#All],[FEC_LEGAL]],"",0),"")</f>
        <v/>
      </c>
      <c r="AC578" s="14">
        <f ca="1">IF(AVANZA[[#This Row],[FECHA LEG]]&lt;&gt;0,IFERROR(AVANZA[[#This Row],[FECHA LEG]]-AVANZA[[#This Row],[FechaIniEstadoSubPetAtis]],0),TODAY()-AVANZA[[#This Row],[FechaIniEstadoSubPetAtis]])</f>
        <v>0</v>
      </c>
      <c r="AD578" s="35">
        <f ca="1">IF(AVANZA[[#This Row],[FINAL Vs LG]]&lt;&gt;0,IF(AVANZA[[#This Row],[FINAL Vs LG]]&lt;7.1,"100%",IF(AND(AVANZA[[#This Row],[FINAL Vs LG]]&gt;7.1,AVANZA[[#This Row],[FINAL Vs LG]]&lt;11.1),"50%","0%")),0)</f>
        <v>0</v>
      </c>
      <c r="AE578" s="14">
        <f ca="1">VLOOKUP(DAY(TODAY()),BACK!F:G,2,0)</f>
        <v>14</v>
      </c>
      <c r="AF578" s="14">
        <f>BACK!$I$2</f>
        <v>24</v>
      </c>
      <c r="AG578" s="14">
        <f>IF(AVANZA[[#This Row],[Oferta_empaquetada_comisiones]]="SI",1,0)</f>
        <v>0</v>
      </c>
      <c r="AH578" s="36">
        <f>IF(AVANZA[[#This Row],[Variable]]="TERMINADA",IFERROR(VLOOKUP(AVANZA[[#This Row],[SUPERVISOR]],Tabla2[#All],4,0),0),)</f>
        <v>0</v>
      </c>
      <c r="AI578" s="14">
        <f>IF(AVANZA[[#This Row],[Producto]]="BA",1,0)</f>
        <v>1</v>
      </c>
      <c r="AJ578" s="14">
        <f>IF(AVANZA[[#This Row],[Producto]]="DUO",1,0)</f>
        <v>0</v>
      </c>
      <c r="AK578" s="14">
        <f>IF(AVANZA[[#This Row],[Producto]]="TRIO",1,0)</f>
        <v>0</v>
      </c>
      <c r="AL578" t="s">
        <v>1961</v>
      </c>
      <c r="AM578">
        <v>-1</v>
      </c>
      <c r="AN578">
        <v>-1</v>
      </c>
      <c r="AO578" t="s">
        <v>17281</v>
      </c>
      <c r="AP578" s="1">
        <v>46155.590601851851</v>
      </c>
      <c r="AQ578">
        <v>-1</v>
      </c>
      <c r="AR578" t="s">
        <v>17282</v>
      </c>
      <c r="AS578">
        <v>-1</v>
      </c>
      <c r="AT578">
        <v>-1</v>
      </c>
      <c r="AU578">
        <v>-1</v>
      </c>
      <c r="AV578">
        <v>-1</v>
      </c>
      <c r="AW578">
        <v>-1</v>
      </c>
      <c r="AX578" t="s">
        <v>224</v>
      </c>
      <c r="AY578">
        <v>-1</v>
      </c>
      <c r="AZ578">
        <v>2026</v>
      </c>
      <c r="BA578">
        <v>5</v>
      </c>
      <c r="BB578">
        <v>13</v>
      </c>
      <c r="BC578">
        <v>-1</v>
      </c>
      <c r="BD578" t="s">
        <v>225</v>
      </c>
      <c r="BE578">
        <v>-1</v>
      </c>
      <c r="BF578">
        <v>20001627253987</v>
      </c>
      <c r="BG578" t="s">
        <v>319</v>
      </c>
      <c r="BH578" t="s">
        <v>320</v>
      </c>
      <c r="BI578" t="s">
        <v>3362</v>
      </c>
      <c r="BJ578">
        <v>-1</v>
      </c>
      <c r="BK578">
        <v>-1</v>
      </c>
      <c r="BL578">
        <v>-1</v>
      </c>
      <c r="BM578" t="s">
        <v>2213</v>
      </c>
      <c r="BN578" t="s">
        <v>230</v>
      </c>
      <c r="BO578" t="s">
        <v>17283</v>
      </c>
      <c r="BP578" t="s">
        <v>380</v>
      </c>
      <c r="BQ578">
        <v>2026</v>
      </c>
      <c r="BR578">
        <v>5</v>
      </c>
      <c r="BS578">
        <v>13</v>
      </c>
      <c r="BT578" s="1">
        <v>46155.590624999997</v>
      </c>
      <c r="BU578" t="s">
        <v>2215</v>
      </c>
      <c r="BV578" s="2">
        <v>46155</v>
      </c>
      <c r="BW578" t="s">
        <v>2215</v>
      </c>
      <c r="BX578" s="2">
        <v>46155</v>
      </c>
      <c r="BY578" s="2">
        <v>46155</v>
      </c>
      <c r="BZ578" t="s">
        <v>2216</v>
      </c>
      <c r="CA578" t="s">
        <v>297</v>
      </c>
      <c r="CB578" t="s">
        <v>297</v>
      </c>
      <c r="CC578" t="s">
        <v>17284</v>
      </c>
      <c r="CD578" t="s">
        <v>3361</v>
      </c>
      <c r="CE578">
        <v>-1</v>
      </c>
      <c r="CF578" t="s">
        <v>300</v>
      </c>
      <c r="CG578" t="s">
        <v>301</v>
      </c>
      <c r="CH578" t="s">
        <v>242</v>
      </c>
      <c r="CI578">
        <v>1013654397</v>
      </c>
      <c r="CJ578" t="s">
        <v>1969</v>
      </c>
      <c r="CK578" t="s">
        <v>245</v>
      </c>
      <c r="CL578" t="s">
        <v>246</v>
      </c>
      <c r="CM578" t="s">
        <v>247</v>
      </c>
      <c r="CN578" t="s">
        <v>248</v>
      </c>
      <c r="CT578" t="s">
        <v>304</v>
      </c>
      <c r="CU578" t="s">
        <v>225</v>
      </c>
      <c r="CW578" t="s">
        <v>319</v>
      </c>
      <c r="CX578" t="s">
        <v>320</v>
      </c>
      <c r="DA578" t="s">
        <v>250</v>
      </c>
      <c r="DB578">
        <v>-1</v>
      </c>
      <c r="DF578" t="s">
        <v>2213</v>
      </c>
      <c r="DJ578" t="s">
        <v>252</v>
      </c>
      <c r="DK578" t="s">
        <v>253</v>
      </c>
      <c r="DL578" t="s">
        <v>253</v>
      </c>
      <c r="DN578" t="s">
        <v>255</v>
      </c>
      <c r="DR578" t="s">
        <v>1970</v>
      </c>
      <c r="DS578" t="s">
        <v>1969</v>
      </c>
      <c r="DT578" t="s">
        <v>1968</v>
      </c>
      <c r="DV578">
        <v>1</v>
      </c>
      <c r="DW578" t="s">
        <v>283</v>
      </c>
      <c r="ED578" s="2">
        <v>46155</v>
      </c>
      <c r="EF578">
        <v>20</v>
      </c>
      <c r="EP578" t="s">
        <v>258</v>
      </c>
      <c r="FA578" t="s">
        <v>245</v>
      </c>
      <c r="FB578" t="s">
        <v>308</v>
      </c>
      <c r="FD578" t="s">
        <v>308</v>
      </c>
      <c r="FE578" t="s">
        <v>309</v>
      </c>
      <c r="FF578" t="s">
        <v>309</v>
      </c>
      <c r="FK578" t="s">
        <v>263</v>
      </c>
      <c r="FN578" t="s">
        <v>248</v>
      </c>
      <c r="FO578" t="s">
        <v>265</v>
      </c>
      <c r="FR578">
        <v>0</v>
      </c>
      <c r="GB578" t="s">
        <v>266</v>
      </c>
      <c r="GM578">
        <v>0</v>
      </c>
      <c r="GS578" t="s">
        <v>267</v>
      </c>
      <c r="GT578" s="2"/>
      <c r="GU578" t="s">
        <v>268</v>
      </c>
      <c r="GV578" t="s">
        <v>335</v>
      </c>
      <c r="GW578" t="s">
        <v>394</v>
      </c>
      <c r="GZ578" t="s">
        <v>395</v>
      </c>
      <c r="HE578" t="s">
        <v>230</v>
      </c>
      <c r="HF578" t="s">
        <v>17285</v>
      </c>
      <c r="HR578" t="s">
        <v>278</v>
      </c>
      <c r="HV578">
        <v>94990</v>
      </c>
      <c r="HW578" t="s">
        <v>281</v>
      </c>
      <c r="HY578">
        <v>0</v>
      </c>
      <c r="HZ578">
        <v>0</v>
      </c>
      <c r="IA578" t="s">
        <v>279</v>
      </c>
      <c r="IB578" t="s">
        <v>281</v>
      </c>
      <c r="IE578" t="s">
        <v>283</v>
      </c>
      <c r="IF578" t="s">
        <v>283</v>
      </c>
      <c r="IG578" t="s">
        <v>283</v>
      </c>
      <c r="IH578" t="s">
        <v>284</v>
      </c>
      <c r="II578" t="s">
        <v>285</v>
      </c>
      <c r="IJ578" t="s">
        <v>286</v>
      </c>
      <c r="IK578" t="s">
        <v>278</v>
      </c>
      <c r="IL578" t="s">
        <v>287</v>
      </c>
      <c r="IM578" t="s">
        <v>288</v>
      </c>
      <c r="IN578" t="s">
        <v>2219</v>
      </c>
      <c r="IP578" t="s">
        <v>290</v>
      </c>
      <c r="IQ578" t="s">
        <v>284</v>
      </c>
      <c r="IS578" t="s">
        <v>291</v>
      </c>
      <c r="IT578" t="s">
        <v>561</v>
      </c>
      <c r="IY578" t="s">
        <v>281</v>
      </c>
    </row>
    <row r="579" spans="1:259" x14ac:dyDescent="0.3">
      <c r="A579" s="14">
        <f>DAY(AVANZA[[#This Row],[FechaSeguimiento]])</f>
        <v>13</v>
      </c>
      <c r="B579" s="14">
        <f>MONTH(AVANZA[[#This Row],[FechaSeguimiento]])</f>
        <v>5</v>
      </c>
      <c r="C579"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579" t="str">
        <f>LOWER(IFERROR(VLOOKUP(AVANZA[[#This Row],[ID_Peticion]],CANCELADAS[#All],2,0),""))</f>
        <v/>
      </c>
      <c r="E579" t="str">
        <f>LOWER(IFERROR(VLOOKUP(AVANZA[[#This Row],[ID_Peticion]],CANCELADAS[#All],3,0),""))</f>
        <v/>
      </c>
      <c r="F579" t="str">
        <f>LOWER(IF(AVANZA[[#This Row],[CEDULA CLIENTE]]&lt;&gt;""," CC: " &amp; COUNTIFS(AVANZA[CEDULA CLIENTE],AVANZA[[#This Row],[CEDULA CLIENTE]]),"")&amp; IF(AVANZA[[#This Row],[Direccion]]&lt;&gt;""," DIR: " &amp; COUNTIFS(AVANZA[Direccion],AVANZA[[#This Row],[Direccion]]),""))</f>
        <v xml:space="preserve"> dir: 1</v>
      </c>
      <c r="G579" t="str">
        <f>IFERROR(VLOOKUP(AVANZA[[#This Row],[Cedula_Vendedor_Atis]],PLANTA[[#All],[CEDULA]:[LINEA]],3,0),"No Cruza")</f>
        <v>Marisol Avella</v>
      </c>
      <c r="H579" t="str">
        <f>IFERROR(VLOOKUP(AVANZA[[#This Row],[Cedula_Vendedor_Atis]],PLANTA[[#All],[CEDULA]:[LINEA]],4,0),"No Cruza")</f>
        <v>Fija</v>
      </c>
      <c r="I579" t="str">
        <f>LOWER(IF(AVANZA[[#This Row],[ATRIBUIBLE]]="",AVANZA[[#This Row],[Variable]],AVANZA[[#This Row],[ATRIBUIBLE]]))</f>
        <v>terminada</v>
      </c>
      <c r="J579" s="14">
        <f>IF(AVANZA[[#This Row],[Variable]]=AVANZA[[#Headers],[TERMINADA]],1,0)</f>
        <v>1</v>
      </c>
      <c r="K579" s="14">
        <f>IF(AVANZA[[#This Row],[Variable]]=AVANZA[[#Headers],[ANULADA]],1,0)</f>
        <v>0</v>
      </c>
      <c r="L579" s="14">
        <f>IF(AVANZA[[#This Row],[Variable]]=AVANZA[[#Headers],[PENDIENTE]],1,0)</f>
        <v>0</v>
      </c>
      <c r="M579" s="14">
        <f>IF(AVANZA[[#This Row],[ESTADO AGENDA]]="AGENDADA",1,0)</f>
        <v>0</v>
      </c>
      <c r="N579" s="14">
        <f>IF(AVANZA[[#This Row],[ESTADO AGENDA]]="PENDIENTE DE AGENDAR",1,0)</f>
        <v>0</v>
      </c>
      <c r="O579" s="14">
        <f>IF(AVANZA[[#This Row],[ESTADO AGENDA]]="SUSPENDIDA",1,0)</f>
        <v>0</v>
      </c>
      <c r="P579" t="str" cm="1">
        <f t="array" ref="P579">_xlfn.XLOOKUP(AVANZA[[#This Row],[Num_Agrupacion_Pet_Atis]],Tabla1[[#All],[Numero_de_actuacion]],Tabla1[[#All],[Estado_de_la_orden]],"",0)</f>
        <v/>
      </c>
      <c r="Q579" s="2" t="str" cm="1">
        <f t="array" ref="Q579">_xlfn.XLOOKUP(AVANZA[[#This Row],[Num_Agrupacion_Pet_Atis]],Tabla1[[#All],[Numero_de_actuacion]],Tabla1[[#All],[Fecha_de_la_cita]],"",0)</f>
        <v/>
      </c>
      <c r="R579" t="str" cm="1">
        <f t="array" ref="R579">_xlfn.XLOOKUP(AVANZA[[#This Row],[Num_Agrupacion_Pet_Atis]],Tabla1[[#All],[Numero_de_actuacion]],Tabla1[[#All],[Franja_horaria_de_la_cita]],"",0)</f>
        <v/>
      </c>
      <c r="S579" s="14" t="str">
        <f>IFERROR(DAY(AVANZA[[#This Row],[FECHA AGENDA]]),"")</f>
        <v/>
      </c>
      <c r="T579" s="14" t="str">
        <f>IFERROR(MONTH(AVANZA[[#This Row],[FECHA AGENDA]]),"")</f>
        <v/>
      </c>
      <c r="U579" t="str" cm="1">
        <f t="array" ref="U579">_xlfn.XLOOKUP(AVANZA[[#This Row],[Num_Agrupacion_Pet_Atis]],Tabla1[[#All],[Numero_de_actuacion]],Tabla1[[#All],[Motivo_de_suspension]],"",0)</f>
        <v/>
      </c>
      <c r="V579" s="2" t="str" cm="1">
        <f t="array" ref="V579">_xlfn.XLOOKUP(AVANZA[[#This Row],[Num_Agrupacion_Pet_Atis]],Tabla1[[#All],[Numero_de_actuacion]],Tabla1[[#All],[No_identificacion_cliente]],"",0)</f>
        <v/>
      </c>
      <c r="W579" s="2" t="str" cm="1">
        <f t="array" ref="W579">_xlfn.XLOOKUP(AVANZA[[#This Row],[Num_Agrupacion_Pet_Atis]],Tabla1[[#All],[Numero_de_actuacion]],Tabla1[[#All],[Movil_de_contacto]],"",0)</f>
        <v/>
      </c>
      <c r="X579" s="14">
        <f>IF(OR(AVANZA[[#This Row],[ESTADO LEG]]="Legalizada grabacion",AVANZA[[#This Row],[ESTADO LEG]]="Legalizada aut"),1,0)</f>
        <v>0</v>
      </c>
      <c r="Y579" s="14">
        <f>IF(OR(AVANZA[[#This Row],[ESTADO LEG]]="pdte legalizar",AVANZA[[#This Row],[ESTADO LEG]]="No cruza"),1,0)</f>
        <v>1</v>
      </c>
      <c r="Z579" t="str" cm="1">
        <f t="array" ref="Z579">IF(AVANZA[[#This Row],[Variable]]="Terminada",LOWER(_xlfn.XLOOKUP(AVANZA[[#This Row],[ID_Peticion]],Tabla6[[#All],[NUM_PETICION]],Tabla6[[#All],[ESTADO_LEG]],"NO CRUZA",0)),AVANZA[[#This Row],[Variable]])</f>
        <v>no cruza</v>
      </c>
      <c r="AA579" t="str" cm="1">
        <f t="array" ref="AA579">_xlfn.XLOOKUP(AVANZA[[#This Row],[ID_Peticion]],Tabla6[[#All],[NUM_PETICION]],Tabla6[[#All],[DIF_DIAS]],"",0)</f>
        <v/>
      </c>
      <c r="AB579" s="2" t="str" cm="1">
        <f t="array" ref="AB579">IFERROR(_xlfn.XLOOKUP(AVANZA[[#This Row],[ID_Peticion]],Tabla6[[#All],[NUM_PETICION]],Tabla6[[#All],[FEC_LEGAL]],"",0),"")</f>
        <v/>
      </c>
      <c r="AC579" s="14">
        <f ca="1">IF(AVANZA[[#This Row],[FECHA LEG]]&lt;&gt;0,IFERROR(AVANZA[[#This Row],[FECHA LEG]]-AVANZA[[#This Row],[FechaIniEstadoSubPetAtis]],0),TODAY()-AVANZA[[#This Row],[FechaIniEstadoSubPetAtis]])</f>
        <v>0</v>
      </c>
      <c r="AD579" s="35">
        <f ca="1">IF(AVANZA[[#This Row],[FINAL Vs LG]]&lt;&gt;0,IF(AVANZA[[#This Row],[FINAL Vs LG]]&lt;7.1,"100%",IF(AND(AVANZA[[#This Row],[FINAL Vs LG]]&gt;7.1,AVANZA[[#This Row],[FINAL Vs LG]]&lt;11.1),"50%","0%")),0)</f>
        <v>0</v>
      </c>
      <c r="AE579" s="14">
        <f ca="1">VLOOKUP(DAY(TODAY()),BACK!F:G,2,0)</f>
        <v>14</v>
      </c>
      <c r="AF579" s="14">
        <f>BACK!$I$2</f>
        <v>24</v>
      </c>
      <c r="AG579" s="14">
        <f>IF(AVANZA[[#This Row],[Oferta_empaquetada_comisiones]]="SI",1,0)</f>
        <v>0</v>
      </c>
      <c r="AH579" s="36">
        <f>IF(AVANZA[[#This Row],[Variable]]="TERMINADA",IFERROR(VLOOKUP(AVANZA[[#This Row],[SUPERVISOR]],Tabla2[#All],4,0),0),)</f>
        <v>3.5</v>
      </c>
      <c r="AI579" s="14">
        <f>IF(AVANZA[[#This Row],[Producto]]="BA",1,0)</f>
        <v>1</v>
      </c>
      <c r="AJ579" s="14">
        <f>IF(AVANZA[[#This Row],[Producto]]="DUO",1,0)</f>
        <v>0</v>
      </c>
      <c r="AK579" s="14">
        <f>IF(AVANZA[[#This Row],[Producto]]="TRIO",1,0)</f>
        <v>0</v>
      </c>
      <c r="AL579" t="s">
        <v>292</v>
      </c>
      <c r="AM579">
        <v>-1</v>
      </c>
      <c r="AN579">
        <v>-1</v>
      </c>
      <c r="AO579" t="s">
        <v>2221</v>
      </c>
      <c r="AP579" s="1">
        <v>46153.634745370371</v>
      </c>
      <c r="AQ579">
        <v>-1</v>
      </c>
      <c r="AR579" t="s">
        <v>2222</v>
      </c>
      <c r="AS579">
        <v>-1</v>
      </c>
      <c r="AT579">
        <v>-1</v>
      </c>
      <c r="AU579">
        <v>-1</v>
      </c>
      <c r="AV579">
        <v>-1</v>
      </c>
      <c r="AW579">
        <v>-1</v>
      </c>
      <c r="AX579" t="s">
        <v>224</v>
      </c>
      <c r="AY579">
        <v>-1</v>
      </c>
      <c r="AZ579">
        <v>2026</v>
      </c>
      <c r="BA579">
        <v>5</v>
      </c>
      <c r="BB579">
        <v>13</v>
      </c>
      <c r="BC579">
        <v>-1</v>
      </c>
      <c r="BD579" t="s">
        <v>225</v>
      </c>
      <c r="BE579">
        <v>-1</v>
      </c>
      <c r="BF579">
        <v>20001626091198</v>
      </c>
      <c r="BG579" t="s">
        <v>319</v>
      </c>
      <c r="BH579" t="s">
        <v>320</v>
      </c>
      <c r="BI579" t="s">
        <v>2223</v>
      </c>
      <c r="BJ579">
        <v>-1</v>
      </c>
      <c r="BK579">
        <v>-1</v>
      </c>
      <c r="BL579">
        <v>-1</v>
      </c>
      <c r="BM579" t="s">
        <v>229</v>
      </c>
      <c r="BN579" t="s">
        <v>230</v>
      </c>
      <c r="BO579" t="s">
        <v>2224</v>
      </c>
      <c r="BP579" t="s">
        <v>232</v>
      </c>
      <c r="BQ579">
        <v>2026</v>
      </c>
      <c r="BR579">
        <v>5</v>
      </c>
      <c r="BS579">
        <v>11</v>
      </c>
      <c r="BT579" s="1">
        <v>46155.462222222224</v>
      </c>
      <c r="BU579" t="s">
        <v>233</v>
      </c>
      <c r="BV579" s="2">
        <v>46155</v>
      </c>
      <c r="BW579" t="s">
        <v>234</v>
      </c>
      <c r="BX579" s="2">
        <v>46154</v>
      </c>
      <c r="BY579" s="2">
        <v>46155</v>
      </c>
      <c r="BZ579" t="s">
        <v>235</v>
      </c>
      <c r="CA579" t="s">
        <v>381</v>
      </c>
      <c r="CB579" t="s">
        <v>353</v>
      </c>
      <c r="CC579" t="s">
        <v>2225</v>
      </c>
      <c r="CD579" t="s">
        <v>2226</v>
      </c>
      <c r="CE579">
        <v>-1</v>
      </c>
      <c r="CF579" t="s">
        <v>384</v>
      </c>
      <c r="CG579" t="s">
        <v>385</v>
      </c>
      <c r="CH579" t="s">
        <v>242</v>
      </c>
      <c r="CI579">
        <v>22999736</v>
      </c>
      <c r="CJ579" t="s">
        <v>303</v>
      </c>
      <c r="CK579" t="s">
        <v>245</v>
      </c>
      <c r="CL579" t="s">
        <v>246</v>
      </c>
      <c r="CM579" t="s">
        <v>247</v>
      </c>
      <c r="CN579" t="s">
        <v>248</v>
      </c>
      <c r="CT579" t="s">
        <v>386</v>
      </c>
      <c r="CU579" t="s">
        <v>225</v>
      </c>
      <c r="CW579" t="s">
        <v>319</v>
      </c>
      <c r="CX579" t="s">
        <v>320</v>
      </c>
      <c r="DA579" t="s">
        <v>250</v>
      </c>
      <c r="DB579">
        <v>-1</v>
      </c>
      <c r="DF579" t="s">
        <v>251</v>
      </c>
      <c r="DJ579" t="s">
        <v>252</v>
      </c>
      <c r="DK579" t="s">
        <v>253</v>
      </c>
      <c r="DL579" t="s">
        <v>254</v>
      </c>
      <c r="DN579" t="s">
        <v>255</v>
      </c>
      <c r="DR579" t="s">
        <v>305</v>
      </c>
      <c r="DS579" t="s">
        <v>303</v>
      </c>
      <c r="DT579" t="s">
        <v>302</v>
      </c>
      <c r="DV579">
        <v>1</v>
      </c>
      <c r="DW579" t="s">
        <v>283</v>
      </c>
      <c r="ED579" s="2">
        <v>46155</v>
      </c>
      <c r="EE579" t="s">
        <v>343</v>
      </c>
      <c r="EF579">
        <v>20</v>
      </c>
      <c r="EP579" t="s">
        <v>258</v>
      </c>
      <c r="ES579" t="s">
        <v>2227</v>
      </c>
      <c r="FA579" t="s">
        <v>245</v>
      </c>
      <c r="FB579" t="s">
        <v>363</v>
      </c>
      <c r="FD579" t="s">
        <v>308</v>
      </c>
      <c r="FE579" t="s">
        <v>392</v>
      </c>
      <c r="FF579" t="s">
        <v>392</v>
      </c>
      <c r="FK579" t="s">
        <v>263</v>
      </c>
      <c r="FL579" t="s">
        <v>2228</v>
      </c>
      <c r="FN579" t="s">
        <v>248</v>
      </c>
      <c r="FO579" t="s">
        <v>265</v>
      </c>
      <c r="FR579">
        <v>94990</v>
      </c>
      <c r="GB579" t="s">
        <v>266</v>
      </c>
      <c r="GC579" t="s">
        <v>225</v>
      </c>
      <c r="GD579">
        <v>0</v>
      </c>
      <c r="GF579">
        <v>0</v>
      </c>
      <c r="GG579">
        <v>25423</v>
      </c>
      <c r="GI579">
        <v>94990</v>
      </c>
      <c r="GJ579">
        <v>0</v>
      </c>
      <c r="GL579">
        <v>0</v>
      </c>
      <c r="GM579">
        <v>113038</v>
      </c>
      <c r="GS579" t="s">
        <v>267</v>
      </c>
      <c r="GT579" s="2">
        <v>44833</v>
      </c>
      <c r="GU579" t="s">
        <v>268</v>
      </c>
      <c r="GV579" t="s">
        <v>335</v>
      </c>
      <c r="GW579" t="s">
        <v>270</v>
      </c>
      <c r="GX579" t="s">
        <v>272</v>
      </c>
      <c r="GY579" t="s">
        <v>272</v>
      </c>
      <c r="GZ579" t="s">
        <v>344</v>
      </c>
      <c r="HA579" t="s">
        <v>274</v>
      </c>
      <c r="HB579" t="s">
        <v>396</v>
      </c>
      <c r="HC579" t="s">
        <v>381</v>
      </c>
      <c r="HD579" t="s">
        <v>385</v>
      </c>
      <c r="HE579" t="s">
        <v>230</v>
      </c>
      <c r="HF579" t="s">
        <v>2229</v>
      </c>
      <c r="HR579" t="s">
        <v>278</v>
      </c>
      <c r="HV579">
        <v>94990</v>
      </c>
      <c r="HW579" t="s">
        <v>281</v>
      </c>
      <c r="HY579">
        <v>0</v>
      </c>
      <c r="HZ579">
        <v>0</v>
      </c>
      <c r="IA579" t="s">
        <v>279</v>
      </c>
      <c r="IB579" t="s">
        <v>281</v>
      </c>
      <c r="IE579" t="s">
        <v>283</v>
      </c>
      <c r="IF579" t="s">
        <v>283</v>
      </c>
      <c r="IG579" t="s">
        <v>283</v>
      </c>
      <c r="IH579" t="s">
        <v>284</v>
      </c>
      <c r="II579" t="s">
        <v>285</v>
      </c>
      <c r="IJ579" t="s">
        <v>286</v>
      </c>
      <c r="IK579" t="s">
        <v>278</v>
      </c>
      <c r="IL579" t="s">
        <v>287</v>
      </c>
      <c r="IM579" t="s">
        <v>288</v>
      </c>
      <c r="IN579" t="s">
        <v>289</v>
      </c>
      <c r="IP579" t="s">
        <v>290</v>
      </c>
      <c r="IQ579" t="s">
        <v>284</v>
      </c>
      <c r="IS579" t="s">
        <v>291</v>
      </c>
      <c r="IT579" t="s">
        <v>453</v>
      </c>
      <c r="IU579" t="s">
        <v>583</v>
      </c>
      <c r="IV579" t="s">
        <v>434</v>
      </c>
      <c r="IW579" t="s">
        <v>318</v>
      </c>
      <c r="IY579" t="s">
        <v>281</v>
      </c>
    </row>
    <row r="580" spans="1:259" x14ac:dyDescent="0.3">
      <c r="A580" s="14">
        <f>DAY(AVANZA[[#This Row],[FechaSeguimiento]])</f>
        <v>13</v>
      </c>
      <c r="B580" s="14">
        <f>MONTH(AVANZA[[#This Row],[FechaSeguimiento]])</f>
        <v>5</v>
      </c>
      <c r="C580"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580" t="str">
        <f>LOWER(IFERROR(VLOOKUP(AVANZA[[#This Row],[ID_Peticion]],CANCELADAS[#All],2,0),""))</f>
        <v/>
      </c>
      <c r="E580" t="str">
        <f>LOWER(IFERROR(VLOOKUP(AVANZA[[#This Row],[ID_Peticion]],CANCELADAS[#All],3,0),""))</f>
        <v/>
      </c>
      <c r="F580" t="str">
        <f>LOWER(IF(AVANZA[[#This Row],[CEDULA CLIENTE]]&lt;&gt;""," CC: " &amp; COUNTIFS(AVANZA[CEDULA CLIENTE],AVANZA[[#This Row],[CEDULA CLIENTE]]),"")&amp; IF(AVANZA[[#This Row],[Direccion]]&lt;&gt;""," DIR: " &amp; COUNTIFS(AVANZA[Direccion],AVANZA[[#This Row],[Direccion]]),""))</f>
        <v xml:space="preserve"> cc: 1 dir: 1</v>
      </c>
      <c r="G580" t="str">
        <f>IFERROR(VLOOKUP(AVANZA[[#This Row],[Cedula_Vendedor_Atis]],PLANTA[[#All],[CEDULA]:[LINEA]],3,0),"No Cruza")</f>
        <v>Marisol Avella</v>
      </c>
      <c r="H580" t="str">
        <f>IFERROR(VLOOKUP(AVANZA[[#This Row],[Cedula_Vendedor_Atis]],PLANTA[[#All],[CEDULA]:[LINEA]],4,0),"No Cruza")</f>
        <v>Fija</v>
      </c>
      <c r="I580" t="str">
        <f>LOWER(IF(AVANZA[[#This Row],[ATRIBUIBLE]]="",AVANZA[[#This Row],[Variable]],AVANZA[[#This Row],[ATRIBUIBLE]]))</f>
        <v>pendiente</v>
      </c>
      <c r="J580" s="14">
        <f>IF(AVANZA[[#This Row],[Variable]]=AVANZA[[#Headers],[TERMINADA]],1,0)</f>
        <v>0</v>
      </c>
      <c r="K580" s="14">
        <f>IF(AVANZA[[#This Row],[Variable]]=AVANZA[[#Headers],[ANULADA]],1,0)</f>
        <v>0</v>
      </c>
      <c r="L580" s="14">
        <f>IF(AVANZA[[#This Row],[Variable]]=AVANZA[[#Headers],[PENDIENTE]],1,0)</f>
        <v>1</v>
      </c>
      <c r="M580" s="14">
        <f>IF(AVANZA[[#This Row],[ESTADO AGENDA]]="AGENDADA",1,0)</f>
        <v>0</v>
      </c>
      <c r="N580" s="14">
        <f>IF(AVANZA[[#This Row],[ESTADO AGENDA]]="PENDIENTE DE AGENDAR",1,0)</f>
        <v>1</v>
      </c>
      <c r="O580" s="14">
        <f>IF(AVANZA[[#This Row],[ESTADO AGENDA]]="SUSPENDIDA",1,0)</f>
        <v>0</v>
      </c>
      <c r="P580" t="str" cm="1">
        <f t="array" ref="P580">_xlfn.XLOOKUP(AVANZA[[#This Row],[Num_Agrupacion_Pet_Atis]],Tabla1[[#All],[Numero_de_actuacion]],Tabla1[[#All],[Estado_de_la_orden]],"",0)</f>
        <v>Pendiente de agendar</v>
      </c>
      <c r="Q580" s="2" cm="1">
        <f t="array" ref="Q580">_xlfn.XLOOKUP(AVANZA[[#This Row],[Num_Agrupacion_Pet_Atis]],Tabla1[[#All],[Numero_de_actuacion]],Tabla1[[#All],[Fecha_de_la_cita]],"",0)</f>
        <v>0</v>
      </c>
      <c r="R580" cm="1">
        <f t="array" ref="R580">_xlfn.XLOOKUP(AVANZA[[#This Row],[Num_Agrupacion_Pet_Atis]],Tabla1[[#All],[Numero_de_actuacion]],Tabla1[[#All],[Franja_horaria_de_la_cita]],"",0)</f>
        <v>0</v>
      </c>
      <c r="S580" s="14">
        <f>IFERROR(DAY(AVANZA[[#This Row],[FECHA AGENDA]]),"")</f>
        <v>0</v>
      </c>
      <c r="T580" s="14">
        <f>IFERROR(MONTH(AVANZA[[#This Row],[FECHA AGENDA]]),"")</f>
        <v>1</v>
      </c>
      <c r="U580" cm="1">
        <f t="array" ref="U580">_xlfn.XLOOKUP(AVANZA[[#This Row],[Num_Agrupacion_Pet_Atis]],Tabla1[[#All],[Numero_de_actuacion]],Tabla1[[#All],[Motivo_de_suspension]],"",0)</f>
        <v>0</v>
      </c>
      <c r="V580" s="2" t="str" cm="1">
        <f t="array" ref="V580">_xlfn.XLOOKUP(AVANZA[[#This Row],[Num_Agrupacion_Pet_Atis]],Tabla1[[#All],[Numero_de_actuacion]],Tabla1[[#All],[No_identificacion_cliente]],"",0)</f>
        <v>30568262</v>
      </c>
      <c r="W580" s="2" t="str" cm="1">
        <f t="array" ref="W580">_xlfn.XLOOKUP(AVANZA[[#This Row],[Num_Agrupacion_Pet_Atis]],Tabla1[[#All],[Numero_de_actuacion]],Tabla1[[#All],[Movil_de_contacto]],"",0)</f>
        <v>3217805704</v>
      </c>
      <c r="X580" s="14">
        <f>IF(OR(AVANZA[[#This Row],[ESTADO LEG]]="Legalizada grabacion",AVANZA[[#This Row],[ESTADO LEG]]="Legalizada aut"),1,0)</f>
        <v>0</v>
      </c>
      <c r="Y580" s="14">
        <f>IF(OR(AVANZA[[#This Row],[ESTADO LEG]]="pdte legalizar",AVANZA[[#This Row],[ESTADO LEG]]="No cruza"),1,0)</f>
        <v>0</v>
      </c>
      <c r="Z580" t="str" cm="1">
        <f t="array" ref="Z580">IF(AVANZA[[#This Row],[Variable]]="Terminada",LOWER(_xlfn.XLOOKUP(AVANZA[[#This Row],[ID_Peticion]],Tabla6[[#All],[NUM_PETICION]],Tabla6[[#All],[ESTADO_LEG]],"NO CRUZA",0)),AVANZA[[#This Row],[Variable]])</f>
        <v>PENDIENTE</v>
      </c>
      <c r="AA580" t="str" cm="1">
        <f t="array" ref="AA580">_xlfn.XLOOKUP(AVANZA[[#This Row],[ID_Peticion]],Tabla6[[#All],[NUM_PETICION]],Tabla6[[#All],[DIF_DIAS]],"",0)</f>
        <v/>
      </c>
      <c r="AB580" s="2" t="str" cm="1">
        <f t="array" ref="AB580">IFERROR(_xlfn.XLOOKUP(AVANZA[[#This Row],[ID_Peticion]],Tabla6[[#All],[NUM_PETICION]],Tabla6[[#All],[FEC_LEGAL]],"",0),"")</f>
        <v/>
      </c>
      <c r="AC580" s="14">
        <f ca="1">IF(AVANZA[[#This Row],[FECHA LEG]]&lt;&gt;0,IFERROR(AVANZA[[#This Row],[FECHA LEG]]-AVANZA[[#This Row],[FechaIniEstadoSubPetAtis]],0),TODAY()-AVANZA[[#This Row],[FechaIniEstadoSubPetAtis]])</f>
        <v>0</v>
      </c>
      <c r="AD580" s="35">
        <f ca="1">IF(AVANZA[[#This Row],[FINAL Vs LG]]&lt;&gt;0,IF(AVANZA[[#This Row],[FINAL Vs LG]]&lt;7.1,"100%",IF(AND(AVANZA[[#This Row],[FINAL Vs LG]]&gt;7.1,AVANZA[[#This Row],[FINAL Vs LG]]&lt;11.1),"50%","0%")),0)</f>
        <v>0</v>
      </c>
      <c r="AE580" s="14">
        <f ca="1">VLOOKUP(DAY(TODAY()),BACK!F:G,2,0)</f>
        <v>14</v>
      </c>
      <c r="AF580" s="14">
        <f>BACK!$I$2</f>
        <v>24</v>
      </c>
      <c r="AG580" s="14">
        <f>IF(AVANZA[[#This Row],[Oferta_empaquetada_comisiones]]="SI",1,0)</f>
        <v>0</v>
      </c>
      <c r="AH580" s="36">
        <f>IF(AVANZA[[#This Row],[Variable]]="TERMINADA",IFERROR(VLOOKUP(AVANZA[[#This Row],[SUPERVISOR]],Tabla2[#All],4,0),0),)</f>
        <v>0</v>
      </c>
      <c r="AI580" s="14">
        <f>IF(AVANZA[[#This Row],[Producto]]="BA",1,0)</f>
        <v>1</v>
      </c>
      <c r="AJ580" s="14">
        <f>IF(AVANZA[[#This Row],[Producto]]="DUO",1,0)</f>
        <v>0</v>
      </c>
      <c r="AK580" s="14">
        <f>IF(AVANZA[[#This Row],[Producto]]="TRIO",1,0)</f>
        <v>0</v>
      </c>
      <c r="AL580" t="s">
        <v>347</v>
      </c>
      <c r="AM580">
        <v>-1</v>
      </c>
      <c r="AN580">
        <v>-1</v>
      </c>
      <c r="AO580" t="s">
        <v>17286</v>
      </c>
      <c r="AP580" s="1">
        <v>46153.425000000003</v>
      </c>
      <c r="AQ580">
        <v>-1</v>
      </c>
      <c r="AR580" t="s">
        <v>17287</v>
      </c>
      <c r="AS580">
        <v>-1</v>
      </c>
      <c r="AT580">
        <v>-1</v>
      </c>
      <c r="AU580">
        <v>-1</v>
      </c>
      <c r="AV580">
        <v>-1</v>
      </c>
      <c r="AW580">
        <v>-1</v>
      </c>
      <c r="AX580" t="s">
        <v>224</v>
      </c>
      <c r="AY580">
        <v>-1</v>
      </c>
      <c r="AZ580">
        <v>2026</v>
      </c>
      <c r="BA580">
        <v>5</v>
      </c>
      <c r="BB580">
        <v>13</v>
      </c>
      <c r="BC580">
        <v>-1</v>
      </c>
      <c r="BD580" t="s">
        <v>225</v>
      </c>
      <c r="BE580">
        <v>-1</v>
      </c>
      <c r="BF580">
        <v>20001625821425</v>
      </c>
      <c r="BG580" t="s">
        <v>319</v>
      </c>
      <c r="BH580" t="s">
        <v>320</v>
      </c>
      <c r="BI580" t="s">
        <v>2942</v>
      </c>
      <c r="BJ580">
        <v>-1</v>
      </c>
      <c r="BK580">
        <v>-1</v>
      </c>
      <c r="BL580">
        <v>-1</v>
      </c>
      <c r="BM580" t="s">
        <v>2213</v>
      </c>
      <c r="BN580" t="s">
        <v>230</v>
      </c>
      <c r="BO580" t="s">
        <v>17288</v>
      </c>
      <c r="BP580" t="s">
        <v>380</v>
      </c>
      <c r="BQ580">
        <v>2026</v>
      </c>
      <c r="BR580">
        <v>5</v>
      </c>
      <c r="BS580">
        <v>11</v>
      </c>
      <c r="BT580" s="1">
        <v>46153.425023148149</v>
      </c>
      <c r="BU580" t="s">
        <v>2215</v>
      </c>
      <c r="BV580" s="2">
        <v>46153</v>
      </c>
      <c r="BW580" t="s">
        <v>2215</v>
      </c>
      <c r="BX580" s="2">
        <v>46153</v>
      </c>
      <c r="BY580" s="2">
        <v>46153</v>
      </c>
      <c r="BZ580" t="s">
        <v>2216</v>
      </c>
      <c r="CA580" t="s">
        <v>321</v>
      </c>
      <c r="CB580" t="s">
        <v>322</v>
      </c>
      <c r="CC580" t="s">
        <v>17289</v>
      </c>
      <c r="CD580" t="s">
        <v>2874</v>
      </c>
      <c r="CE580">
        <v>-1</v>
      </c>
      <c r="CF580" t="s">
        <v>324</v>
      </c>
      <c r="CG580" t="s">
        <v>325</v>
      </c>
      <c r="CH580" t="s">
        <v>326</v>
      </c>
      <c r="CI580">
        <v>53061857</v>
      </c>
      <c r="CJ580" t="s">
        <v>358</v>
      </c>
      <c r="CK580" t="s">
        <v>245</v>
      </c>
      <c r="CL580" t="s">
        <v>246</v>
      </c>
      <c r="CM580" t="s">
        <v>247</v>
      </c>
      <c r="CN580" t="s">
        <v>359</v>
      </c>
      <c r="CT580" t="s">
        <v>330</v>
      </c>
      <c r="CU580" t="s">
        <v>225</v>
      </c>
      <c r="CW580" t="s">
        <v>319</v>
      </c>
      <c r="CX580" t="s">
        <v>320</v>
      </c>
      <c r="DA580" t="s">
        <v>250</v>
      </c>
      <c r="DB580">
        <v>-1</v>
      </c>
      <c r="DF580" t="s">
        <v>2213</v>
      </c>
      <c r="DJ580" t="s">
        <v>252</v>
      </c>
      <c r="DK580" t="s">
        <v>253</v>
      </c>
      <c r="DL580" t="s">
        <v>253</v>
      </c>
      <c r="DN580" t="s">
        <v>255</v>
      </c>
      <c r="DR580" t="s">
        <v>360</v>
      </c>
      <c r="DS580" t="s">
        <v>358</v>
      </c>
      <c r="DT580" t="s">
        <v>347</v>
      </c>
      <c r="DV580">
        <v>1</v>
      </c>
      <c r="DW580" t="s">
        <v>331</v>
      </c>
      <c r="ED580" s="2">
        <v>46155</v>
      </c>
      <c r="EF580">
        <v>20</v>
      </c>
      <c r="EP580" t="s">
        <v>258</v>
      </c>
      <c r="FA580" t="s">
        <v>245</v>
      </c>
      <c r="FB580" t="s">
        <v>333</v>
      </c>
      <c r="FD580" t="s">
        <v>333</v>
      </c>
      <c r="FE580" t="s">
        <v>334</v>
      </c>
      <c r="FF580" t="s">
        <v>334</v>
      </c>
      <c r="FK580" t="s">
        <v>263</v>
      </c>
      <c r="FN580" t="s">
        <v>359</v>
      </c>
      <c r="FO580" t="s">
        <v>366</v>
      </c>
      <c r="FR580">
        <v>0</v>
      </c>
      <c r="GB580" t="s">
        <v>266</v>
      </c>
      <c r="GM580">
        <v>0</v>
      </c>
      <c r="GS580" t="s">
        <v>267</v>
      </c>
      <c r="GT580" s="2"/>
      <c r="GU580" t="s">
        <v>268</v>
      </c>
      <c r="GV580" t="s">
        <v>335</v>
      </c>
      <c r="GW580" t="s">
        <v>394</v>
      </c>
      <c r="GZ580" t="s">
        <v>395</v>
      </c>
      <c r="HE580" t="s">
        <v>230</v>
      </c>
      <c r="HF580" t="s">
        <v>17290</v>
      </c>
      <c r="HR580" t="s">
        <v>278</v>
      </c>
      <c r="HV580">
        <v>94990</v>
      </c>
      <c r="HW580" t="s">
        <v>281</v>
      </c>
      <c r="HY580">
        <v>0</v>
      </c>
      <c r="HZ580">
        <v>0</v>
      </c>
      <c r="IA580" t="s">
        <v>281</v>
      </c>
      <c r="IB580" t="s">
        <v>281</v>
      </c>
      <c r="IE580" t="s">
        <v>283</v>
      </c>
      <c r="IF580" t="s">
        <v>283</v>
      </c>
      <c r="IG580" t="s">
        <v>283</v>
      </c>
      <c r="IH580" t="s">
        <v>284</v>
      </c>
      <c r="II580" t="s">
        <v>285</v>
      </c>
      <c r="IJ580" t="s">
        <v>286</v>
      </c>
      <c r="IK580" t="s">
        <v>278</v>
      </c>
      <c r="IL580" t="s">
        <v>371</v>
      </c>
      <c r="IM580" t="s">
        <v>288</v>
      </c>
      <c r="IN580" t="s">
        <v>2219</v>
      </c>
      <c r="IP580" t="s">
        <v>290</v>
      </c>
      <c r="IQ580" t="s">
        <v>284</v>
      </c>
      <c r="IS580" t="s">
        <v>291</v>
      </c>
      <c r="IT580" t="s">
        <v>398</v>
      </c>
      <c r="IW580" t="s">
        <v>417</v>
      </c>
      <c r="IY580" t="s">
        <v>281</v>
      </c>
    </row>
    <row r="581" spans="1:259" x14ac:dyDescent="0.3">
      <c r="A581" s="14">
        <f>DAY(AVANZA[[#This Row],[FechaSeguimiento]])</f>
        <v>13</v>
      </c>
      <c r="B581" s="14">
        <f>MONTH(AVANZA[[#This Row],[FechaSeguimiento]])</f>
        <v>5</v>
      </c>
      <c r="C581"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581" t="str">
        <f>LOWER(IFERROR(VLOOKUP(AVANZA[[#This Row],[ID_Peticion]],CANCELADAS[#All],2,0),""))</f>
        <v>carrusel</v>
      </c>
      <c r="E581" t="str">
        <f>LOWER(IFERROR(VLOOKUP(AVANZA[[#This Row],[ID_Peticion]],CANCELADAS[#All],3,0),""))</f>
        <v>carrusel</v>
      </c>
      <c r="F581" t="str">
        <f>LOWER(IF(AVANZA[[#This Row],[CEDULA CLIENTE]]&lt;&gt;""," CC: " &amp; COUNTIFS(AVANZA[CEDULA CLIENTE],AVANZA[[#This Row],[CEDULA CLIENTE]]),"")&amp; IF(AVANZA[[#This Row],[Direccion]]&lt;&gt;""," DIR: " &amp; COUNTIFS(AVANZA[Direccion],AVANZA[[#This Row],[Direccion]]),""))</f>
        <v xml:space="preserve"> dir: 1</v>
      </c>
      <c r="G581" t="str">
        <f>IFERROR(VLOOKUP(AVANZA[[#This Row],[Cedula_Vendedor_Atis]],PLANTA[[#All],[CEDULA]:[LINEA]],3,0),"No Cruza")</f>
        <v>Marisol Avella</v>
      </c>
      <c r="H581" t="str">
        <f>IFERROR(VLOOKUP(AVANZA[[#This Row],[Cedula_Vendedor_Atis]],PLANTA[[#All],[CEDULA]:[LINEA]],4,0),"No Cruza")</f>
        <v>Fija</v>
      </c>
      <c r="I581" t="str">
        <f>LOWER(IF(AVANZA[[#This Row],[ATRIBUIBLE]]="",AVANZA[[#This Row],[Variable]],AVANZA[[#This Row],[ATRIBUIBLE]]))</f>
        <v>carrusel</v>
      </c>
      <c r="J581" s="14">
        <f>IF(AVANZA[[#This Row],[Variable]]=AVANZA[[#Headers],[TERMINADA]],1,0)</f>
        <v>0</v>
      </c>
      <c r="K581" s="14">
        <f>IF(AVANZA[[#This Row],[Variable]]=AVANZA[[#Headers],[ANULADA]],1,0)</f>
        <v>1</v>
      </c>
      <c r="L581" s="14">
        <f>IF(AVANZA[[#This Row],[Variable]]=AVANZA[[#Headers],[PENDIENTE]],1,0)</f>
        <v>0</v>
      </c>
      <c r="M581" s="14">
        <f>IF(AVANZA[[#This Row],[ESTADO AGENDA]]="AGENDADA",1,0)</f>
        <v>0</v>
      </c>
      <c r="N581" s="14">
        <f>IF(AVANZA[[#This Row],[ESTADO AGENDA]]="PENDIENTE DE AGENDAR",1,0)</f>
        <v>0</v>
      </c>
      <c r="O581" s="14">
        <f>IF(AVANZA[[#This Row],[ESTADO AGENDA]]="SUSPENDIDA",1,0)</f>
        <v>0</v>
      </c>
      <c r="P581" t="str" cm="1">
        <f t="array" ref="P581">_xlfn.XLOOKUP(AVANZA[[#This Row],[Num_Agrupacion_Pet_Atis]],Tabla1[[#All],[Numero_de_actuacion]],Tabla1[[#All],[Estado_de_la_orden]],"",0)</f>
        <v/>
      </c>
      <c r="Q581" s="2" t="str" cm="1">
        <f t="array" ref="Q581">_xlfn.XLOOKUP(AVANZA[[#This Row],[Num_Agrupacion_Pet_Atis]],Tabla1[[#All],[Numero_de_actuacion]],Tabla1[[#All],[Fecha_de_la_cita]],"",0)</f>
        <v/>
      </c>
      <c r="R581" t="str" cm="1">
        <f t="array" ref="R581">_xlfn.XLOOKUP(AVANZA[[#This Row],[Num_Agrupacion_Pet_Atis]],Tabla1[[#All],[Numero_de_actuacion]],Tabla1[[#All],[Franja_horaria_de_la_cita]],"",0)</f>
        <v/>
      </c>
      <c r="S581" s="14" t="str">
        <f>IFERROR(DAY(AVANZA[[#This Row],[FECHA AGENDA]]),"")</f>
        <v/>
      </c>
      <c r="T581" s="14" t="str">
        <f>IFERROR(MONTH(AVANZA[[#This Row],[FECHA AGENDA]]),"")</f>
        <v/>
      </c>
      <c r="U581" t="str" cm="1">
        <f t="array" ref="U581">_xlfn.XLOOKUP(AVANZA[[#This Row],[Num_Agrupacion_Pet_Atis]],Tabla1[[#All],[Numero_de_actuacion]],Tabla1[[#All],[Motivo_de_suspension]],"",0)</f>
        <v/>
      </c>
      <c r="V581" s="2" t="str" cm="1">
        <f t="array" ref="V581">_xlfn.XLOOKUP(AVANZA[[#This Row],[Num_Agrupacion_Pet_Atis]],Tabla1[[#All],[Numero_de_actuacion]],Tabla1[[#All],[No_identificacion_cliente]],"",0)</f>
        <v/>
      </c>
      <c r="W581" s="2" t="str" cm="1">
        <f t="array" ref="W581">_xlfn.XLOOKUP(AVANZA[[#This Row],[Num_Agrupacion_Pet_Atis]],Tabla1[[#All],[Numero_de_actuacion]],Tabla1[[#All],[Movil_de_contacto]],"",0)</f>
        <v/>
      </c>
      <c r="X581" s="14">
        <f>IF(OR(AVANZA[[#This Row],[ESTADO LEG]]="Legalizada grabacion",AVANZA[[#This Row],[ESTADO LEG]]="Legalizada aut"),1,0)</f>
        <v>0</v>
      </c>
      <c r="Y581" s="14">
        <f>IF(OR(AVANZA[[#This Row],[ESTADO LEG]]="pdte legalizar",AVANZA[[#This Row],[ESTADO LEG]]="No cruza"),1,0)</f>
        <v>0</v>
      </c>
      <c r="Z581" t="str" cm="1">
        <f t="array" ref="Z581">IF(AVANZA[[#This Row],[Variable]]="Terminada",LOWER(_xlfn.XLOOKUP(AVANZA[[#This Row],[ID_Peticion]],Tabla6[[#All],[NUM_PETICION]],Tabla6[[#All],[ESTADO_LEG]],"NO CRUZA",0)),AVANZA[[#This Row],[Variable]])</f>
        <v>ANULADA</v>
      </c>
      <c r="AA581" t="str" cm="1">
        <f t="array" ref="AA581">_xlfn.XLOOKUP(AVANZA[[#This Row],[ID_Peticion]],Tabla6[[#All],[NUM_PETICION]],Tabla6[[#All],[DIF_DIAS]],"",0)</f>
        <v/>
      </c>
      <c r="AB581" s="2" t="str" cm="1">
        <f t="array" ref="AB581">IFERROR(_xlfn.XLOOKUP(AVANZA[[#This Row],[ID_Peticion]],Tabla6[[#All],[NUM_PETICION]],Tabla6[[#All],[FEC_LEGAL]],"",0),"")</f>
        <v/>
      </c>
      <c r="AC581" s="14">
        <f ca="1">IF(AVANZA[[#This Row],[FECHA LEG]]&lt;&gt;0,IFERROR(AVANZA[[#This Row],[FECHA LEG]]-AVANZA[[#This Row],[FechaIniEstadoSubPetAtis]],0),TODAY()-AVANZA[[#This Row],[FechaIniEstadoSubPetAtis]])</f>
        <v>0</v>
      </c>
      <c r="AD581" s="35">
        <f ca="1">IF(AVANZA[[#This Row],[FINAL Vs LG]]&lt;&gt;0,IF(AVANZA[[#This Row],[FINAL Vs LG]]&lt;7.1,"100%",IF(AND(AVANZA[[#This Row],[FINAL Vs LG]]&gt;7.1,AVANZA[[#This Row],[FINAL Vs LG]]&lt;11.1),"50%","0%")),0)</f>
        <v>0</v>
      </c>
      <c r="AE581" s="14">
        <f ca="1">VLOOKUP(DAY(TODAY()),BACK!F:G,2,0)</f>
        <v>14</v>
      </c>
      <c r="AF581" s="14">
        <f>BACK!$I$2</f>
        <v>24</v>
      </c>
      <c r="AG581" s="14">
        <f>IF(AVANZA[[#This Row],[Oferta_empaquetada_comisiones]]="SI",1,0)</f>
        <v>0</v>
      </c>
      <c r="AH581" s="36">
        <f>IF(AVANZA[[#This Row],[Variable]]="TERMINADA",IFERROR(VLOOKUP(AVANZA[[#This Row],[SUPERVISOR]],Tabla2[#All],4,0),0),)</f>
        <v>0</v>
      </c>
      <c r="AI581" s="14">
        <f>IF(AVANZA[[#This Row],[Producto]]="BA",1,0)</f>
        <v>1</v>
      </c>
      <c r="AJ581" s="14">
        <f>IF(AVANZA[[#This Row],[Producto]]="DUO",1,0)</f>
        <v>0</v>
      </c>
      <c r="AK581" s="14">
        <f>IF(AVANZA[[#This Row],[Producto]]="TRIO",1,0)</f>
        <v>0</v>
      </c>
      <c r="AL581" t="s">
        <v>746</v>
      </c>
      <c r="AM581">
        <v>-1</v>
      </c>
      <c r="AN581">
        <v>-1</v>
      </c>
      <c r="AO581" t="s">
        <v>17291</v>
      </c>
      <c r="AP581" s="1">
        <v>46153.741828703707</v>
      </c>
      <c r="AQ581">
        <v>-1</v>
      </c>
      <c r="AR581" t="s">
        <v>17292</v>
      </c>
      <c r="AS581">
        <v>-1</v>
      </c>
      <c r="AT581">
        <v>-1</v>
      </c>
      <c r="AU581">
        <v>-1</v>
      </c>
      <c r="AV581">
        <v>-1</v>
      </c>
      <c r="AW581">
        <v>-1</v>
      </c>
      <c r="AX581" t="s">
        <v>224</v>
      </c>
      <c r="AY581">
        <v>-1</v>
      </c>
      <c r="AZ581">
        <v>2026</v>
      </c>
      <c r="BA581">
        <v>5</v>
      </c>
      <c r="BB581">
        <v>13</v>
      </c>
      <c r="BC581">
        <v>-1</v>
      </c>
      <c r="BD581" t="s">
        <v>225</v>
      </c>
      <c r="BE581">
        <v>-1</v>
      </c>
      <c r="BF581">
        <v>20001626164651</v>
      </c>
      <c r="BG581" t="s">
        <v>1875</v>
      </c>
      <c r="BH581" t="s">
        <v>1876</v>
      </c>
      <c r="BJ581">
        <v>-1</v>
      </c>
      <c r="BK581">
        <v>-1</v>
      </c>
      <c r="BL581">
        <v>-1</v>
      </c>
      <c r="BM581" t="s">
        <v>573</v>
      </c>
      <c r="BN581" t="s">
        <v>230</v>
      </c>
      <c r="BO581" t="s">
        <v>17293</v>
      </c>
      <c r="BP581" t="s">
        <v>380</v>
      </c>
      <c r="BQ581">
        <v>2026</v>
      </c>
      <c r="BR581">
        <v>5</v>
      </c>
      <c r="BS581">
        <v>11</v>
      </c>
      <c r="BT581" s="1">
        <v>46155.743125000001</v>
      </c>
      <c r="BU581" t="s">
        <v>575</v>
      </c>
      <c r="BV581" s="2">
        <v>46155</v>
      </c>
      <c r="BW581" t="s">
        <v>576</v>
      </c>
      <c r="BX581" s="2"/>
      <c r="BY581" s="2"/>
      <c r="CA581" t="s">
        <v>321</v>
      </c>
      <c r="CB581" t="s">
        <v>322</v>
      </c>
      <c r="CC581" t="s">
        <v>17294</v>
      </c>
      <c r="CD581" t="s">
        <v>2903</v>
      </c>
      <c r="CE581">
        <v>-1</v>
      </c>
      <c r="CF581" t="s">
        <v>324</v>
      </c>
      <c r="CG581" t="s">
        <v>325</v>
      </c>
      <c r="CH581" t="s">
        <v>326</v>
      </c>
      <c r="CI581">
        <v>1000857923</v>
      </c>
      <c r="CJ581" t="s">
        <v>759</v>
      </c>
      <c r="CK581" t="s">
        <v>245</v>
      </c>
      <c r="CL581" t="s">
        <v>246</v>
      </c>
      <c r="CM581" t="s">
        <v>247</v>
      </c>
      <c r="CN581" t="s">
        <v>359</v>
      </c>
      <c r="CT581" t="s">
        <v>386</v>
      </c>
      <c r="CU581" t="s">
        <v>225</v>
      </c>
      <c r="CW581" t="s">
        <v>1875</v>
      </c>
      <c r="CX581" t="s">
        <v>1876</v>
      </c>
      <c r="CY581" t="s">
        <v>579</v>
      </c>
      <c r="DA581" t="s">
        <v>250</v>
      </c>
      <c r="DB581">
        <v>-1</v>
      </c>
      <c r="DF581" t="s">
        <v>580</v>
      </c>
      <c r="DJ581" t="s">
        <v>252</v>
      </c>
      <c r="DK581" t="s">
        <v>253</v>
      </c>
      <c r="DL581" t="s">
        <v>253</v>
      </c>
      <c r="DN581" t="s">
        <v>255</v>
      </c>
      <c r="DR581" t="s">
        <v>760</v>
      </c>
      <c r="DS581" t="s">
        <v>759</v>
      </c>
      <c r="DT581" t="s">
        <v>758</v>
      </c>
      <c r="DV581">
        <v>1</v>
      </c>
      <c r="DW581" t="s">
        <v>331</v>
      </c>
      <c r="ED581" s="2">
        <v>46155</v>
      </c>
      <c r="EF581">
        <v>20</v>
      </c>
      <c r="EP581" t="s">
        <v>258</v>
      </c>
      <c r="FA581" t="s">
        <v>245</v>
      </c>
      <c r="FB581" t="s">
        <v>333</v>
      </c>
      <c r="FD581" t="s">
        <v>333</v>
      </c>
      <c r="FE581" t="s">
        <v>334</v>
      </c>
      <c r="FF581" t="s">
        <v>334</v>
      </c>
      <c r="FK581" t="s">
        <v>263</v>
      </c>
      <c r="FN581" t="s">
        <v>359</v>
      </c>
      <c r="FO581" t="s">
        <v>366</v>
      </c>
      <c r="FR581">
        <v>0</v>
      </c>
      <c r="GB581" t="s">
        <v>266</v>
      </c>
      <c r="GM581">
        <v>0</v>
      </c>
      <c r="GS581" t="s">
        <v>267</v>
      </c>
      <c r="GT581" s="2"/>
      <c r="GU581" t="s">
        <v>268</v>
      </c>
      <c r="GV581" t="s">
        <v>269</v>
      </c>
      <c r="GW581" t="s">
        <v>394</v>
      </c>
      <c r="GZ581" t="s">
        <v>395</v>
      </c>
      <c r="HE581" t="s">
        <v>230</v>
      </c>
      <c r="HF581" t="s">
        <v>17295</v>
      </c>
      <c r="HR581" t="s">
        <v>278</v>
      </c>
      <c r="HV581">
        <v>112990</v>
      </c>
      <c r="HW581" t="s">
        <v>281</v>
      </c>
      <c r="HY581">
        <v>0</v>
      </c>
      <c r="HZ581">
        <v>0</v>
      </c>
      <c r="IA581" t="s">
        <v>281</v>
      </c>
      <c r="IB581" t="s">
        <v>281</v>
      </c>
      <c r="IC581" t="s">
        <v>582</v>
      </c>
      <c r="IE581" t="s">
        <v>283</v>
      </c>
      <c r="IF581" t="s">
        <v>283</v>
      </c>
      <c r="IG581" t="s">
        <v>283</v>
      </c>
      <c r="IH581" t="s">
        <v>284</v>
      </c>
      <c r="II581" t="s">
        <v>285</v>
      </c>
      <c r="IJ581" t="s">
        <v>286</v>
      </c>
      <c r="IK581" t="s">
        <v>278</v>
      </c>
      <c r="IL581" t="s">
        <v>371</v>
      </c>
      <c r="IM581" t="s">
        <v>288</v>
      </c>
      <c r="IN581" t="s">
        <v>290</v>
      </c>
      <c r="IP581" t="s">
        <v>290</v>
      </c>
      <c r="IQ581" t="s">
        <v>284</v>
      </c>
      <c r="IS581" t="s">
        <v>291</v>
      </c>
      <c r="IY581" t="s">
        <v>281</v>
      </c>
    </row>
    <row r="582" spans="1:259" x14ac:dyDescent="0.3">
      <c r="A582" s="14">
        <f>DAY(AVANZA[[#This Row],[FechaSeguimiento]])</f>
        <v>13</v>
      </c>
      <c r="B582" s="14">
        <f>MONTH(AVANZA[[#This Row],[FechaSeguimiento]])</f>
        <v>5</v>
      </c>
      <c r="C582"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582" t="str">
        <f>LOWER(IFERROR(VLOOKUP(AVANZA[[#This Row],[ID_Peticion]],CANCELADAS[#All],2,0),""))</f>
        <v/>
      </c>
      <c r="E582" t="str">
        <f>LOWER(IFERROR(VLOOKUP(AVANZA[[#This Row],[ID_Peticion]],CANCELADAS[#All],3,0),""))</f>
        <v/>
      </c>
      <c r="F582" t="str">
        <f>LOWER(IF(AVANZA[[#This Row],[CEDULA CLIENTE]]&lt;&gt;""," CC: " &amp; COUNTIFS(AVANZA[CEDULA CLIENTE],AVANZA[[#This Row],[CEDULA CLIENTE]]),"")&amp; IF(AVANZA[[#This Row],[Direccion]]&lt;&gt;""," DIR: " &amp; COUNTIFS(AVANZA[Direccion],AVANZA[[#This Row],[Direccion]]),""))</f>
        <v xml:space="preserve"> cc: 1 dir: 1</v>
      </c>
      <c r="G582" t="str">
        <f>IFERROR(VLOOKUP(AVANZA[[#This Row],[Cedula_Vendedor_Atis]],PLANTA[[#All],[CEDULA]:[LINEA]],3,0),"No Cruza")</f>
        <v>Marisol Avella</v>
      </c>
      <c r="H582" t="str">
        <f>IFERROR(VLOOKUP(AVANZA[[#This Row],[Cedula_Vendedor_Atis]],PLANTA[[#All],[CEDULA]:[LINEA]],4,0),"No Cruza")</f>
        <v>Fija</v>
      </c>
      <c r="I582" t="str">
        <f>LOWER(IF(AVANZA[[#This Row],[ATRIBUIBLE]]="",AVANZA[[#This Row],[Variable]],AVANZA[[#This Row],[ATRIBUIBLE]]))</f>
        <v>pendiente</v>
      </c>
      <c r="J582" s="14">
        <f>IF(AVANZA[[#This Row],[Variable]]=AVANZA[[#Headers],[TERMINADA]],1,0)</f>
        <v>0</v>
      </c>
      <c r="K582" s="14">
        <f>IF(AVANZA[[#This Row],[Variable]]=AVANZA[[#Headers],[ANULADA]],1,0)</f>
        <v>0</v>
      </c>
      <c r="L582" s="14">
        <f>IF(AVANZA[[#This Row],[Variable]]=AVANZA[[#Headers],[PENDIENTE]],1,0)</f>
        <v>1</v>
      </c>
      <c r="M582" s="14">
        <f>IF(AVANZA[[#This Row],[ESTADO AGENDA]]="AGENDADA",1,0)</f>
        <v>1</v>
      </c>
      <c r="N582" s="14">
        <f>IF(AVANZA[[#This Row],[ESTADO AGENDA]]="PENDIENTE DE AGENDAR",1,0)</f>
        <v>0</v>
      </c>
      <c r="O582" s="14">
        <f>IF(AVANZA[[#This Row],[ESTADO AGENDA]]="SUSPENDIDA",1,0)</f>
        <v>0</v>
      </c>
      <c r="P582" t="str" cm="1">
        <f t="array" ref="P582">_xlfn.XLOOKUP(AVANZA[[#This Row],[Num_Agrupacion_Pet_Atis]],Tabla1[[#All],[Numero_de_actuacion]],Tabla1[[#All],[Estado_de_la_orden]],"",0)</f>
        <v>Agendada</v>
      </c>
      <c r="Q582" s="2" cm="1">
        <f t="array" ref="Q582">_xlfn.XLOOKUP(AVANZA[[#This Row],[Num_Agrupacion_Pet_Atis]],Tabla1[[#All],[Numero_de_actuacion]],Tabla1[[#All],[Fecha_de_la_cita]],"",0)</f>
        <v>46156.5</v>
      </c>
      <c r="R582" cm="1">
        <f t="array" ref="R582">_xlfn.XLOOKUP(AVANZA[[#This Row],[Num_Agrupacion_Pet_Atis]],Tabla1[[#All],[Numero_de_actuacion]],Tabla1[[#All],[Franja_horaria_de_la_cita]],"",0)</f>
        <v>0</v>
      </c>
      <c r="S582" s="14">
        <f>IFERROR(DAY(AVANZA[[#This Row],[FECHA AGENDA]]),"")</f>
        <v>14</v>
      </c>
      <c r="T582" s="14">
        <f>IFERROR(MONTH(AVANZA[[#This Row],[FECHA AGENDA]]),"")</f>
        <v>5</v>
      </c>
      <c r="U582" cm="1">
        <f t="array" ref="U582">_xlfn.XLOOKUP(AVANZA[[#This Row],[Num_Agrupacion_Pet_Atis]],Tabla1[[#All],[Numero_de_actuacion]],Tabla1[[#All],[Motivo_de_suspension]],"",0)</f>
        <v>0</v>
      </c>
      <c r="V582" s="2" t="str" cm="1">
        <f t="array" ref="V582">_xlfn.XLOOKUP(AVANZA[[#This Row],[Num_Agrupacion_Pet_Atis]],Tabla1[[#All],[Numero_de_actuacion]],Tabla1[[#All],[No_identificacion_cliente]],"",0)</f>
        <v>79937662</v>
      </c>
      <c r="W582" s="2" t="str" cm="1">
        <f t="array" ref="W582">_xlfn.XLOOKUP(AVANZA[[#This Row],[Num_Agrupacion_Pet_Atis]],Tabla1[[#All],[Numero_de_actuacion]],Tabla1[[#All],[Movil_de_contacto]],"",0)</f>
        <v>3102509088</v>
      </c>
      <c r="X582" s="14">
        <f>IF(OR(AVANZA[[#This Row],[ESTADO LEG]]="Legalizada grabacion",AVANZA[[#This Row],[ESTADO LEG]]="Legalizada aut"),1,0)</f>
        <v>0</v>
      </c>
      <c r="Y582" s="14">
        <f>IF(OR(AVANZA[[#This Row],[ESTADO LEG]]="pdte legalizar",AVANZA[[#This Row],[ESTADO LEG]]="No cruza"),1,0)</f>
        <v>0</v>
      </c>
      <c r="Z582" t="str" cm="1">
        <f t="array" ref="Z582">IF(AVANZA[[#This Row],[Variable]]="Terminada",LOWER(_xlfn.XLOOKUP(AVANZA[[#This Row],[ID_Peticion]],Tabla6[[#All],[NUM_PETICION]],Tabla6[[#All],[ESTADO_LEG]],"NO CRUZA",0)),AVANZA[[#This Row],[Variable]])</f>
        <v>PENDIENTE</v>
      </c>
      <c r="AA582" t="str" cm="1">
        <f t="array" ref="AA582">_xlfn.XLOOKUP(AVANZA[[#This Row],[ID_Peticion]],Tabla6[[#All],[NUM_PETICION]],Tabla6[[#All],[DIF_DIAS]],"",0)</f>
        <v/>
      </c>
      <c r="AB582" s="2" t="str" cm="1">
        <f t="array" ref="AB582">IFERROR(_xlfn.XLOOKUP(AVANZA[[#This Row],[ID_Peticion]],Tabla6[[#All],[NUM_PETICION]],Tabla6[[#All],[FEC_LEGAL]],"",0),"")</f>
        <v/>
      </c>
      <c r="AC582" s="14">
        <f ca="1">IF(AVANZA[[#This Row],[FECHA LEG]]&lt;&gt;0,IFERROR(AVANZA[[#This Row],[FECHA LEG]]-AVANZA[[#This Row],[FechaIniEstadoSubPetAtis]],0),TODAY()-AVANZA[[#This Row],[FechaIniEstadoSubPetAtis]])</f>
        <v>0</v>
      </c>
      <c r="AD582" s="35">
        <f ca="1">IF(AVANZA[[#This Row],[FINAL Vs LG]]&lt;&gt;0,IF(AVANZA[[#This Row],[FINAL Vs LG]]&lt;7.1,"100%",IF(AND(AVANZA[[#This Row],[FINAL Vs LG]]&gt;7.1,AVANZA[[#This Row],[FINAL Vs LG]]&lt;11.1),"50%","0%")),0)</f>
        <v>0</v>
      </c>
      <c r="AE582" s="14">
        <f ca="1">VLOOKUP(DAY(TODAY()),BACK!F:G,2,0)</f>
        <v>14</v>
      </c>
      <c r="AF582" s="14">
        <f>BACK!$I$2</f>
        <v>24</v>
      </c>
      <c r="AG582" s="14">
        <f>IF(AVANZA[[#This Row],[Oferta_empaquetada_comisiones]]="SI",1,0)</f>
        <v>0</v>
      </c>
      <c r="AH582" s="36">
        <f>IF(AVANZA[[#This Row],[Variable]]="TERMINADA",IFERROR(VLOOKUP(AVANZA[[#This Row],[SUPERVISOR]],Tabla2[#All],4,0),0),)</f>
        <v>0</v>
      </c>
      <c r="AI582" s="14">
        <f>IF(AVANZA[[#This Row],[Producto]]="BA",1,0)</f>
        <v>1</v>
      </c>
      <c r="AJ582" s="14">
        <f>IF(AVANZA[[#This Row],[Producto]]="DUO",1,0)</f>
        <v>0</v>
      </c>
      <c r="AK582" s="14">
        <f>IF(AVANZA[[#This Row],[Producto]]="TRIO",1,0)</f>
        <v>0</v>
      </c>
      <c r="AL582" t="s">
        <v>221</v>
      </c>
      <c r="AM582">
        <v>-1</v>
      </c>
      <c r="AN582">
        <v>-1</v>
      </c>
      <c r="AO582" t="s">
        <v>17296</v>
      </c>
      <c r="AP582" s="1">
        <v>46143.681284722225</v>
      </c>
      <c r="AQ582">
        <v>-1</v>
      </c>
      <c r="AR582" t="s">
        <v>17297</v>
      </c>
      <c r="AS582">
        <v>-1</v>
      </c>
      <c r="AT582">
        <v>-1</v>
      </c>
      <c r="AU582">
        <v>-1</v>
      </c>
      <c r="AV582">
        <v>-1</v>
      </c>
      <c r="AW582">
        <v>-1</v>
      </c>
      <c r="AX582" t="s">
        <v>224</v>
      </c>
      <c r="AY582">
        <v>-1</v>
      </c>
      <c r="AZ582">
        <v>2026</v>
      </c>
      <c r="BA582">
        <v>5</v>
      </c>
      <c r="BB582">
        <v>13</v>
      </c>
      <c r="BC582">
        <v>-1</v>
      </c>
      <c r="BD582" t="s">
        <v>225</v>
      </c>
      <c r="BE582">
        <v>-1</v>
      </c>
      <c r="BF582">
        <v>20001621072599</v>
      </c>
      <c r="BG582" t="s">
        <v>319</v>
      </c>
      <c r="BH582" t="s">
        <v>320</v>
      </c>
      <c r="BI582" t="s">
        <v>3668</v>
      </c>
      <c r="BJ582">
        <v>-1</v>
      </c>
      <c r="BK582">
        <v>-1</v>
      </c>
      <c r="BL582">
        <v>-1</v>
      </c>
      <c r="BM582" t="s">
        <v>2213</v>
      </c>
      <c r="BN582" t="s">
        <v>230</v>
      </c>
      <c r="BO582" t="s">
        <v>17298</v>
      </c>
      <c r="BP582" t="s">
        <v>380</v>
      </c>
      <c r="BQ582">
        <v>2026</v>
      </c>
      <c r="BR582">
        <v>5</v>
      </c>
      <c r="BS582">
        <v>1</v>
      </c>
      <c r="BT582" s="1">
        <v>46143.681319444448</v>
      </c>
      <c r="BU582" t="s">
        <v>2215</v>
      </c>
      <c r="BV582" s="2">
        <v>46143</v>
      </c>
      <c r="BW582" t="s">
        <v>2215</v>
      </c>
      <c r="BX582" s="2">
        <v>46143</v>
      </c>
      <c r="BY582" s="2">
        <v>46151</v>
      </c>
      <c r="BZ582" t="s">
        <v>2216</v>
      </c>
      <c r="CA582" t="s">
        <v>297</v>
      </c>
      <c r="CB582" t="s">
        <v>297</v>
      </c>
      <c r="CC582" t="s">
        <v>17299</v>
      </c>
      <c r="CD582" t="s">
        <v>876</v>
      </c>
      <c r="CE582">
        <v>-1</v>
      </c>
      <c r="CF582" t="s">
        <v>300</v>
      </c>
      <c r="CG582" t="s">
        <v>301</v>
      </c>
      <c r="CH582" t="s">
        <v>242</v>
      </c>
      <c r="CI582">
        <v>73211780</v>
      </c>
      <c r="CJ582" t="s">
        <v>244</v>
      </c>
      <c r="CK582" t="s">
        <v>245</v>
      </c>
      <c r="CL582" t="s">
        <v>246</v>
      </c>
      <c r="CM582" t="s">
        <v>247</v>
      </c>
      <c r="CN582" t="s">
        <v>248</v>
      </c>
      <c r="CT582" t="s">
        <v>249</v>
      </c>
      <c r="CU582" t="s">
        <v>225</v>
      </c>
      <c r="CW582" t="s">
        <v>319</v>
      </c>
      <c r="CX582" t="s">
        <v>320</v>
      </c>
      <c r="DA582" t="s">
        <v>250</v>
      </c>
      <c r="DB582">
        <v>-1</v>
      </c>
      <c r="DF582" t="s">
        <v>2213</v>
      </c>
      <c r="DJ582" t="s">
        <v>252</v>
      </c>
      <c r="DK582" t="s">
        <v>253</v>
      </c>
      <c r="DL582" t="s">
        <v>253</v>
      </c>
      <c r="DN582" t="s">
        <v>255</v>
      </c>
      <c r="DR582" t="s">
        <v>256</v>
      </c>
      <c r="DS582" t="s">
        <v>244</v>
      </c>
      <c r="DT582" t="s">
        <v>243</v>
      </c>
      <c r="DV582">
        <v>1</v>
      </c>
      <c r="DW582" t="s">
        <v>283</v>
      </c>
      <c r="ED582" s="2">
        <v>46155</v>
      </c>
      <c r="EE582" t="s">
        <v>306</v>
      </c>
      <c r="EF582">
        <v>26</v>
      </c>
      <c r="EP582" t="s">
        <v>258</v>
      </c>
      <c r="ES582" t="s">
        <v>879</v>
      </c>
      <c r="FA582" t="s">
        <v>245</v>
      </c>
      <c r="FB582" t="s">
        <v>308</v>
      </c>
      <c r="FD582" t="s">
        <v>308</v>
      </c>
      <c r="FE582" t="s">
        <v>309</v>
      </c>
      <c r="FF582" t="s">
        <v>309</v>
      </c>
      <c r="FK582" t="s">
        <v>263</v>
      </c>
      <c r="FL582" t="s">
        <v>17300</v>
      </c>
      <c r="FN582" t="s">
        <v>248</v>
      </c>
      <c r="FO582" t="s">
        <v>265</v>
      </c>
      <c r="FR582">
        <v>0</v>
      </c>
      <c r="GB582" t="s">
        <v>266</v>
      </c>
      <c r="GM582">
        <v>0</v>
      </c>
      <c r="GS582" t="s">
        <v>267</v>
      </c>
      <c r="GT582" s="2"/>
      <c r="GU582" t="s">
        <v>268</v>
      </c>
      <c r="GV582" t="s">
        <v>311</v>
      </c>
      <c r="GW582" t="s">
        <v>270</v>
      </c>
      <c r="GX582" t="s">
        <v>271</v>
      </c>
      <c r="GY582" t="s">
        <v>271</v>
      </c>
      <c r="GZ582" t="s">
        <v>273</v>
      </c>
      <c r="HA582" t="s">
        <v>336</v>
      </c>
      <c r="HC582" t="s">
        <v>337</v>
      </c>
      <c r="HE582" t="s">
        <v>230</v>
      </c>
      <c r="HF582" t="s">
        <v>14366</v>
      </c>
      <c r="HR582" t="s">
        <v>278</v>
      </c>
      <c r="HV582">
        <v>94990</v>
      </c>
      <c r="HW582" t="s">
        <v>281</v>
      </c>
      <c r="HY582">
        <v>0</v>
      </c>
      <c r="HZ582">
        <v>0</v>
      </c>
      <c r="IA582" t="s">
        <v>279</v>
      </c>
      <c r="IB582" t="s">
        <v>281</v>
      </c>
      <c r="IE582" t="s">
        <v>283</v>
      </c>
      <c r="IF582" t="s">
        <v>283</v>
      </c>
      <c r="IG582" t="s">
        <v>283</v>
      </c>
      <c r="IH582" t="s">
        <v>284</v>
      </c>
      <c r="II582" t="s">
        <v>285</v>
      </c>
      <c r="IJ582" t="s">
        <v>286</v>
      </c>
      <c r="IK582" t="s">
        <v>278</v>
      </c>
      <c r="IL582" t="s">
        <v>287</v>
      </c>
      <c r="IM582" t="s">
        <v>288</v>
      </c>
      <c r="IN582" t="s">
        <v>2219</v>
      </c>
      <c r="IP582" t="s">
        <v>290</v>
      </c>
      <c r="IQ582" t="s">
        <v>284</v>
      </c>
      <c r="IS582" t="s">
        <v>291</v>
      </c>
      <c r="IY582" t="s">
        <v>281</v>
      </c>
    </row>
    <row r="583" spans="1:259" x14ac:dyDescent="0.3">
      <c r="A583" s="14">
        <f>DAY(AVANZA[[#This Row],[FechaSeguimiento]])</f>
        <v>13</v>
      </c>
      <c r="B583" s="14">
        <f>MONTH(AVANZA[[#This Row],[FechaSeguimiento]])</f>
        <v>5</v>
      </c>
      <c r="C583"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583" t="str">
        <f>LOWER(IFERROR(VLOOKUP(AVANZA[[#This Row],[ID_Peticion]],CANCELADAS[#All],2,0),""))</f>
        <v/>
      </c>
      <c r="E583" t="str">
        <f>LOWER(IFERROR(VLOOKUP(AVANZA[[#This Row],[ID_Peticion]],CANCELADAS[#All],3,0),""))</f>
        <v/>
      </c>
      <c r="F583" t="str">
        <f>LOWER(IF(AVANZA[[#This Row],[CEDULA CLIENTE]]&lt;&gt;""," CC: " &amp; COUNTIFS(AVANZA[CEDULA CLIENTE],AVANZA[[#This Row],[CEDULA CLIENTE]]),"")&amp; IF(AVANZA[[#This Row],[Direccion]]&lt;&gt;""," DIR: " &amp; COUNTIFS(AVANZA[Direccion],AVANZA[[#This Row],[Direccion]]),""))</f>
        <v xml:space="preserve"> cc: 1 dir: 1</v>
      </c>
      <c r="G583" t="str">
        <f>IFERROR(VLOOKUP(AVANZA[[#This Row],[Cedula_Vendedor_Atis]],PLANTA[[#All],[CEDULA]:[LINEA]],3,0),"No Cruza")</f>
        <v>Marisol Avella</v>
      </c>
      <c r="H583" t="str">
        <f>IFERROR(VLOOKUP(AVANZA[[#This Row],[Cedula_Vendedor_Atis]],PLANTA[[#All],[CEDULA]:[LINEA]],4,0),"No Cruza")</f>
        <v>Fija</v>
      </c>
      <c r="I583" t="str">
        <f>LOWER(IF(AVANZA[[#This Row],[ATRIBUIBLE]]="",AVANZA[[#This Row],[Variable]],AVANZA[[#This Row],[ATRIBUIBLE]]))</f>
        <v>pendiente</v>
      </c>
      <c r="J583" s="14">
        <f>IF(AVANZA[[#This Row],[Variable]]=AVANZA[[#Headers],[TERMINADA]],1,0)</f>
        <v>0</v>
      </c>
      <c r="K583" s="14">
        <f>IF(AVANZA[[#This Row],[Variable]]=AVANZA[[#Headers],[ANULADA]],1,0)</f>
        <v>0</v>
      </c>
      <c r="L583" s="14">
        <f>IF(AVANZA[[#This Row],[Variable]]=AVANZA[[#Headers],[PENDIENTE]],1,0)</f>
        <v>1</v>
      </c>
      <c r="M583" s="14">
        <f>IF(AVANZA[[#This Row],[ESTADO AGENDA]]="AGENDADA",1,0)</f>
        <v>1</v>
      </c>
      <c r="N583" s="14">
        <f>IF(AVANZA[[#This Row],[ESTADO AGENDA]]="PENDIENTE DE AGENDAR",1,0)</f>
        <v>0</v>
      </c>
      <c r="O583" s="14">
        <f>IF(AVANZA[[#This Row],[ESTADO AGENDA]]="SUSPENDIDA",1,0)</f>
        <v>0</v>
      </c>
      <c r="P583" t="str" cm="1">
        <f t="array" ref="P583">_xlfn.XLOOKUP(AVANZA[[#This Row],[Num_Agrupacion_Pet_Atis]],Tabla1[[#All],[Numero_de_actuacion]],Tabla1[[#All],[Estado_de_la_orden]],"",0)</f>
        <v>Agendada</v>
      </c>
      <c r="Q583" s="2" cm="1">
        <f t="array" ref="Q583">_xlfn.XLOOKUP(AVANZA[[#This Row],[Num_Agrupacion_Pet_Atis]],Tabla1[[#All],[Numero_de_actuacion]],Tabla1[[#All],[Fecha_de_la_cita]],"",0)</f>
        <v>46157.5</v>
      </c>
      <c r="R583" cm="1">
        <f t="array" ref="R583">_xlfn.XLOOKUP(AVANZA[[#This Row],[Num_Agrupacion_Pet_Atis]],Tabla1[[#All],[Numero_de_actuacion]],Tabla1[[#All],[Franja_horaria_de_la_cita]],"",0)</f>
        <v>0</v>
      </c>
      <c r="S583" s="14">
        <f>IFERROR(DAY(AVANZA[[#This Row],[FECHA AGENDA]]),"")</f>
        <v>15</v>
      </c>
      <c r="T583" s="14">
        <f>IFERROR(MONTH(AVANZA[[#This Row],[FECHA AGENDA]]),"")</f>
        <v>5</v>
      </c>
      <c r="U583" cm="1">
        <f t="array" ref="U583">_xlfn.XLOOKUP(AVANZA[[#This Row],[Num_Agrupacion_Pet_Atis]],Tabla1[[#All],[Numero_de_actuacion]],Tabla1[[#All],[Motivo_de_suspension]],"",0)</f>
        <v>0</v>
      </c>
      <c r="V583" s="2" t="str" cm="1">
        <f t="array" ref="V583">_xlfn.XLOOKUP(AVANZA[[#This Row],[Num_Agrupacion_Pet_Atis]],Tabla1[[#All],[Numero_de_actuacion]],Tabla1[[#All],[No_identificacion_cliente]],"",0)</f>
        <v>65782381</v>
      </c>
      <c r="W583" s="2" t="str" cm="1">
        <f t="array" ref="W583">_xlfn.XLOOKUP(AVANZA[[#This Row],[Num_Agrupacion_Pet_Atis]],Tabla1[[#All],[Numero_de_actuacion]],Tabla1[[#All],[Movil_de_contacto]],"",0)</f>
        <v>3132620411</v>
      </c>
      <c r="X583" s="14">
        <f>IF(OR(AVANZA[[#This Row],[ESTADO LEG]]="Legalizada grabacion",AVANZA[[#This Row],[ESTADO LEG]]="Legalizada aut"),1,0)</f>
        <v>0</v>
      </c>
      <c r="Y583" s="14">
        <f>IF(OR(AVANZA[[#This Row],[ESTADO LEG]]="pdte legalizar",AVANZA[[#This Row],[ESTADO LEG]]="No cruza"),1,0)</f>
        <v>0</v>
      </c>
      <c r="Z583" t="str" cm="1">
        <f t="array" ref="Z583">IF(AVANZA[[#This Row],[Variable]]="Terminada",LOWER(_xlfn.XLOOKUP(AVANZA[[#This Row],[ID_Peticion]],Tabla6[[#All],[NUM_PETICION]],Tabla6[[#All],[ESTADO_LEG]],"NO CRUZA",0)),AVANZA[[#This Row],[Variable]])</f>
        <v>PENDIENTE</v>
      </c>
      <c r="AA583" t="str" cm="1">
        <f t="array" ref="AA583">_xlfn.XLOOKUP(AVANZA[[#This Row],[ID_Peticion]],Tabla6[[#All],[NUM_PETICION]],Tabla6[[#All],[DIF_DIAS]],"",0)</f>
        <v/>
      </c>
      <c r="AB583" s="2" t="str" cm="1">
        <f t="array" ref="AB583">IFERROR(_xlfn.XLOOKUP(AVANZA[[#This Row],[ID_Peticion]],Tabla6[[#All],[NUM_PETICION]],Tabla6[[#All],[FEC_LEGAL]],"",0),"")</f>
        <v/>
      </c>
      <c r="AC583" s="14">
        <f ca="1">IF(AVANZA[[#This Row],[FECHA LEG]]&lt;&gt;0,IFERROR(AVANZA[[#This Row],[FECHA LEG]]-AVANZA[[#This Row],[FechaIniEstadoSubPetAtis]],0),TODAY()-AVANZA[[#This Row],[FechaIniEstadoSubPetAtis]])</f>
        <v>0</v>
      </c>
      <c r="AD583" s="35">
        <f ca="1">IF(AVANZA[[#This Row],[FINAL Vs LG]]&lt;&gt;0,IF(AVANZA[[#This Row],[FINAL Vs LG]]&lt;7.1,"100%",IF(AND(AVANZA[[#This Row],[FINAL Vs LG]]&gt;7.1,AVANZA[[#This Row],[FINAL Vs LG]]&lt;11.1),"50%","0%")),0)</f>
        <v>0</v>
      </c>
      <c r="AE583" s="14">
        <f ca="1">VLOOKUP(DAY(TODAY()),BACK!F:G,2,0)</f>
        <v>14</v>
      </c>
      <c r="AF583" s="14">
        <f>BACK!$I$2</f>
        <v>24</v>
      </c>
      <c r="AG583" s="14">
        <f>IF(AVANZA[[#This Row],[Oferta_empaquetada_comisiones]]="SI",1,0)</f>
        <v>0</v>
      </c>
      <c r="AH583" s="36">
        <f>IF(AVANZA[[#This Row],[Variable]]="TERMINADA",IFERROR(VLOOKUP(AVANZA[[#This Row],[SUPERVISOR]],Tabla2[#All],4,0),0),)</f>
        <v>0</v>
      </c>
      <c r="AI583" s="14">
        <f>IF(AVANZA[[#This Row],[Producto]]="BA",1,0)</f>
        <v>0</v>
      </c>
      <c r="AJ583" s="14">
        <f>IF(AVANZA[[#This Row],[Producto]]="DUO",1,0)</f>
        <v>0</v>
      </c>
      <c r="AK583" s="14">
        <f>IF(AVANZA[[#This Row],[Producto]]="TRIO",1,0)</f>
        <v>1</v>
      </c>
      <c r="AL583" t="s">
        <v>292</v>
      </c>
      <c r="AM583">
        <v>-1</v>
      </c>
      <c r="AN583">
        <v>-1</v>
      </c>
      <c r="AO583" t="s">
        <v>17301</v>
      </c>
      <c r="AP583" s="1">
        <v>46154.437164351853</v>
      </c>
      <c r="AQ583">
        <v>-1</v>
      </c>
      <c r="AR583" t="s">
        <v>17302</v>
      </c>
      <c r="AS583">
        <v>-1</v>
      </c>
      <c r="AT583">
        <v>-1</v>
      </c>
      <c r="AU583">
        <v>-1</v>
      </c>
      <c r="AV583">
        <v>-1</v>
      </c>
      <c r="AW583">
        <v>-1</v>
      </c>
      <c r="AX583" t="s">
        <v>224</v>
      </c>
      <c r="AY583">
        <v>-1</v>
      </c>
      <c r="AZ583">
        <v>2026</v>
      </c>
      <c r="BA583">
        <v>5</v>
      </c>
      <c r="BB583">
        <v>13</v>
      </c>
      <c r="BC583">
        <v>-1</v>
      </c>
      <c r="BD583" t="s">
        <v>225</v>
      </c>
      <c r="BE583">
        <v>-1</v>
      </c>
      <c r="BF583">
        <v>20001626553958</v>
      </c>
      <c r="BG583" t="s">
        <v>438</v>
      </c>
      <c r="BH583" t="s">
        <v>439</v>
      </c>
      <c r="BI583" t="s">
        <v>3653</v>
      </c>
      <c r="BJ583">
        <v>-1</v>
      </c>
      <c r="BK583">
        <v>-1</v>
      </c>
      <c r="BL583">
        <v>-1</v>
      </c>
      <c r="BM583" t="s">
        <v>2213</v>
      </c>
      <c r="BN583" t="s">
        <v>230</v>
      </c>
      <c r="BO583" t="s">
        <v>17303</v>
      </c>
      <c r="BP583" t="s">
        <v>380</v>
      </c>
      <c r="BQ583">
        <v>2026</v>
      </c>
      <c r="BR583">
        <v>5</v>
      </c>
      <c r="BS583">
        <v>12</v>
      </c>
      <c r="BT583" s="1">
        <v>46154.437199074076</v>
      </c>
      <c r="BU583" t="s">
        <v>2215</v>
      </c>
      <c r="BV583" s="2">
        <v>46154</v>
      </c>
      <c r="BW583" t="s">
        <v>2215</v>
      </c>
      <c r="BX583" s="2">
        <v>46154</v>
      </c>
      <c r="BY583" s="2">
        <v>46154</v>
      </c>
      <c r="BZ583" t="s">
        <v>2216</v>
      </c>
      <c r="CA583" t="s">
        <v>297</v>
      </c>
      <c r="CB583" t="s">
        <v>297</v>
      </c>
      <c r="CC583" t="s">
        <v>17304</v>
      </c>
      <c r="CD583" t="s">
        <v>474</v>
      </c>
      <c r="CE583">
        <v>-1</v>
      </c>
      <c r="CF583" t="s">
        <v>300</v>
      </c>
      <c r="CG583" t="s">
        <v>301</v>
      </c>
      <c r="CH583" t="s">
        <v>242</v>
      </c>
      <c r="CI583">
        <v>22999736</v>
      </c>
      <c r="CJ583" t="s">
        <v>303</v>
      </c>
      <c r="CK583" t="s">
        <v>245</v>
      </c>
      <c r="CL583" t="s">
        <v>246</v>
      </c>
      <c r="CM583" t="s">
        <v>247</v>
      </c>
      <c r="CN583" t="s">
        <v>248</v>
      </c>
      <c r="CT583" t="s">
        <v>386</v>
      </c>
      <c r="CU583" t="s">
        <v>387</v>
      </c>
      <c r="CW583" t="s">
        <v>446</v>
      </c>
      <c r="CX583" t="s">
        <v>447</v>
      </c>
      <c r="DA583" t="s">
        <v>250</v>
      </c>
      <c r="DB583">
        <v>-1</v>
      </c>
      <c r="DF583" t="s">
        <v>2213</v>
      </c>
      <c r="DJ583" t="s">
        <v>252</v>
      </c>
      <c r="DK583" t="s">
        <v>253</v>
      </c>
      <c r="DL583" t="s">
        <v>253</v>
      </c>
      <c r="DN583" t="s">
        <v>390</v>
      </c>
      <c r="DR583" t="s">
        <v>305</v>
      </c>
      <c r="DS583" t="s">
        <v>303</v>
      </c>
      <c r="DT583" t="s">
        <v>302</v>
      </c>
      <c r="DV583">
        <v>1</v>
      </c>
      <c r="DW583" t="s">
        <v>283</v>
      </c>
      <c r="ED583" s="2">
        <v>46155</v>
      </c>
      <c r="EF583">
        <v>1</v>
      </c>
      <c r="EP583" t="s">
        <v>258</v>
      </c>
      <c r="FA583" t="s">
        <v>245</v>
      </c>
      <c r="FB583" t="s">
        <v>308</v>
      </c>
      <c r="FD583" t="s">
        <v>308</v>
      </c>
      <c r="FE583" t="s">
        <v>309</v>
      </c>
      <c r="FF583" t="s">
        <v>309</v>
      </c>
      <c r="FK583" t="s">
        <v>263</v>
      </c>
      <c r="FN583" t="s">
        <v>248</v>
      </c>
      <c r="FO583" t="s">
        <v>265</v>
      </c>
      <c r="FR583">
        <v>0</v>
      </c>
      <c r="GB583" t="s">
        <v>266</v>
      </c>
      <c r="GM583">
        <v>0</v>
      </c>
      <c r="GS583" t="s">
        <v>267</v>
      </c>
      <c r="GT583" s="2"/>
      <c r="GU583" t="s">
        <v>268</v>
      </c>
      <c r="GV583" t="s">
        <v>311</v>
      </c>
      <c r="GW583" t="s">
        <v>270</v>
      </c>
      <c r="GX583" t="s">
        <v>271</v>
      </c>
      <c r="GY583" t="s">
        <v>271</v>
      </c>
      <c r="GZ583" t="s">
        <v>273</v>
      </c>
      <c r="HE583" t="s">
        <v>230</v>
      </c>
      <c r="HF583" t="s">
        <v>14157</v>
      </c>
      <c r="HR583" t="s">
        <v>278</v>
      </c>
      <c r="HV583">
        <v>118900</v>
      </c>
      <c r="HW583" t="s">
        <v>279</v>
      </c>
      <c r="HY583">
        <v>0</v>
      </c>
      <c r="HZ583">
        <v>0</v>
      </c>
      <c r="IA583" t="s">
        <v>279</v>
      </c>
      <c r="IB583" t="s">
        <v>281</v>
      </c>
      <c r="IE583" t="s">
        <v>283</v>
      </c>
      <c r="IF583" t="s">
        <v>283</v>
      </c>
      <c r="IG583" t="s">
        <v>283</v>
      </c>
      <c r="IH583" t="s">
        <v>284</v>
      </c>
      <c r="II583" t="s">
        <v>285</v>
      </c>
      <c r="IJ583" t="s">
        <v>286</v>
      </c>
      <c r="IK583" t="s">
        <v>278</v>
      </c>
      <c r="IL583" t="s">
        <v>287</v>
      </c>
      <c r="IM583" t="s">
        <v>288</v>
      </c>
      <c r="IN583" t="s">
        <v>2219</v>
      </c>
      <c r="IP583" t="s">
        <v>290</v>
      </c>
      <c r="IQ583" t="s">
        <v>284</v>
      </c>
      <c r="IS583" t="s">
        <v>291</v>
      </c>
      <c r="IY583" t="s">
        <v>281</v>
      </c>
    </row>
    <row r="584" spans="1:259" x14ac:dyDescent="0.3">
      <c r="A584" s="14">
        <f>DAY(AVANZA[[#This Row],[FechaSeguimiento]])</f>
        <v>13</v>
      </c>
      <c r="B584" s="14">
        <f>MONTH(AVANZA[[#This Row],[FechaSeguimiento]])</f>
        <v>5</v>
      </c>
      <c r="C584"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584" t="str">
        <f>LOWER(IFERROR(VLOOKUP(AVANZA[[#This Row],[ID_Peticion]],CANCELADAS[#All],2,0),""))</f>
        <v/>
      </c>
      <c r="E584" t="str">
        <f>LOWER(IFERROR(VLOOKUP(AVANZA[[#This Row],[ID_Peticion]],CANCELADAS[#All],3,0),""))</f>
        <v/>
      </c>
      <c r="F584" t="str">
        <f>LOWER(IF(AVANZA[[#This Row],[CEDULA CLIENTE]]&lt;&gt;""," CC: " &amp; COUNTIFS(AVANZA[CEDULA CLIENTE],AVANZA[[#This Row],[CEDULA CLIENTE]]),"")&amp; IF(AVANZA[[#This Row],[Direccion]]&lt;&gt;""," DIR: " &amp; COUNTIFS(AVANZA[Direccion],AVANZA[[#This Row],[Direccion]]),""))</f>
        <v xml:space="preserve"> cc: 1 dir: 1</v>
      </c>
      <c r="G584" t="str">
        <f>IFERROR(VLOOKUP(AVANZA[[#This Row],[Cedula_Vendedor_Atis]],PLANTA[[#All],[CEDULA]:[LINEA]],3,0),"No Cruza")</f>
        <v>Marisol Avella</v>
      </c>
      <c r="H584" t="str">
        <f>IFERROR(VLOOKUP(AVANZA[[#This Row],[Cedula_Vendedor_Atis]],PLANTA[[#All],[CEDULA]:[LINEA]],4,0),"No Cruza")</f>
        <v>Fija</v>
      </c>
      <c r="I584" t="str">
        <f>LOWER(IF(AVANZA[[#This Row],[ATRIBUIBLE]]="",AVANZA[[#This Row],[Variable]],AVANZA[[#This Row],[ATRIBUIBLE]]))</f>
        <v>pendiente</v>
      </c>
      <c r="J584" s="14">
        <f>IF(AVANZA[[#This Row],[Variable]]=AVANZA[[#Headers],[TERMINADA]],1,0)</f>
        <v>0</v>
      </c>
      <c r="K584" s="14">
        <f>IF(AVANZA[[#This Row],[Variable]]=AVANZA[[#Headers],[ANULADA]],1,0)</f>
        <v>0</v>
      </c>
      <c r="L584" s="14">
        <f>IF(AVANZA[[#This Row],[Variable]]=AVANZA[[#Headers],[PENDIENTE]],1,0)</f>
        <v>1</v>
      </c>
      <c r="M584" s="14">
        <f>IF(AVANZA[[#This Row],[ESTADO AGENDA]]="AGENDADA",1,0)</f>
        <v>0</v>
      </c>
      <c r="N584" s="14">
        <f>IF(AVANZA[[#This Row],[ESTADO AGENDA]]="PENDIENTE DE AGENDAR",1,0)</f>
        <v>0</v>
      </c>
      <c r="O584" s="14">
        <f>IF(AVANZA[[#This Row],[ESTADO AGENDA]]="SUSPENDIDA",1,0)</f>
        <v>1</v>
      </c>
      <c r="P584" t="str" cm="1">
        <f t="array" ref="P584">_xlfn.XLOOKUP(AVANZA[[#This Row],[Num_Agrupacion_Pet_Atis]],Tabla1[[#All],[Numero_de_actuacion]],Tabla1[[#All],[Estado_de_la_orden]],"",0)</f>
        <v>Suspendida</v>
      </c>
      <c r="Q584" s="2" cm="1">
        <f t="array" ref="Q584">_xlfn.XLOOKUP(AVANZA[[#This Row],[Num_Agrupacion_Pet_Atis]],Tabla1[[#All],[Numero_de_actuacion]],Tabla1[[#All],[Fecha_de_la_cita]],"",0)</f>
        <v>0</v>
      </c>
      <c r="R584" cm="1">
        <f t="array" ref="R584">_xlfn.XLOOKUP(AVANZA[[#This Row],[Num_Agrupacion_Pet_Atis]],Tabla1[[#All],[Numero_de_actuacion]],Tabla1[[#All],[Franja_horaria_de_la_cita]],"",0)</f>
        <v>0</v>
      </c>
      <c r="S584" s="14">
        <f>IFERROR(DAY(AVANZA[[#This Row],[FECHA AGENDA]]),"")</f>
        <v>0</v>
      </c>
      <c r="T584" s="14">
        <f>IFERROR(MONTH(AVANZA[[#This Row],[FECHA AGENDA]]),"")</f>
        <v>1</v>
      </c>
      <c r="U584" t="str" cm="1">
        <f t="array" ref="U584">_xlfn.XLOOKUP(AVANZA[[#This Row],[Num_Agrupacion_Pet_Atis]],Tabla1[[#All],[Numero_de_actuacion]],Tabla1[[#All],[Motivo_de_suspension]],"",0)</f>
        <v>QT - FALTA DE APOYO PARA ACOMETIDA</v>
      </c>
      <c r="V584" s="2" t="str" cm="1">
        <f t="array" ref="V584">_xlfn.XLOOKUP(AVANZA[[#This Row],[Num_Agrupacion_Pet_Atis]],Tabla1[[#All],[Numero_de_actuacion]],Tabla1[[#All],[No_identificacion_cliente]],"",0)</f>
        <v>32938697</v>
      </c>
      <c r="W584" s="2" t="str" cm="1">
        <f t="array" ref="W584">_xlfn.XLOOKUP(AVANZA[[#This Row],[Num_Agrupacion_Pet_Atis]],Tabla1[[#All],[Numero_de_actuacion]],Tabla1[[#All],[Movil_de_contacto]],"",0)</f>
        <v>3226506970</v>
      </c>
      <c r="X584" s="14">
        <f>IF(OR(AVANZA[[#This Row],[ESTADO LEG]]="Legalizada grabacion",AVANZA[[#This Row],[ESTADO LEG]]="Legalizada aut"),1,0)</f>
        <v>0</v>
      </c>
      <c r="Y584" s="14">
        <f>IF(OR(AVANZA[[#This Row],[ESTADO LEG]]="pdte legalizar",AVANZA[[#This Row],[ESTADO LEG]]="No cruza"),1,0)</f>
        <v>0</v>
      </c>
      <c r="Z584" t="str" cm="1">
        <f t="array" ref="Z584">IF(AVANZA[[#This Row],[Variable]]="Terminada",LOWER(_xlfn.XLOOKUP(AVANZA[[#This Row],[ID_Peticion]],Tabla6[[#All],[NUM_PETICION]],Tabla6[[#All],[ESTADO_LEG]],"NO CRUZA",0)),AVANZA[[#This Row],[Variable]])</f>
        <v>PENDIENTE</v>
      </c>
      <c r="AA584" t="str" cm="1">
        <f t="array" ref="AA584">_xlfn.XLOOKUP(AVANZA[[#This Row],[ID_Peticion]],Tabla6[[#All],[NUM_PETICION]],Tabla6[[#All],[DIF_DIAS]],"",0)</f>
        <v/>
      </c>
      <c r="AB584" s="2" t="str" cm="1">
        <f t="array" ref="AB584">IFERROR(_xlfn.XLOOKUP(AVANZA[[#This Row],[ID_Peticion]],Tabla6[[#All],[NUM_PETICION]],Tabla6[[#All],[FEC_LEGAL]],"",0),"")</f>
        <v/>
      </c>
      <c r="AC584" s="14">
        <f ca="1">IF(AVANZA[[#This Row],[FECHA LEG]]&lt;&gt;0,IFERROR(AVANZA[[#This Row],[FECHA LEG]]-AVANZA[[#This Row],[FechaIniEstadoSubPetAtis]],0),TODAY()-AVANZA[[#This Row],[FechaIniEstadoSubPetAtis]])</f>
        <v>0</v>
      </c>
      <c r="AD584" s="35">
        <f ca="1">IF(AVANZA[[#This Row],[FINAL Vs LG]]&lt;&gt;0,IF(AVANZA[[#This Row],[FINAL Vs LG]]&lt;7.1,"100%",IF(AND(AVANZA[[#This Row],[FINAL Vs LG]]&gt;7.1,AVANZA[[#This Row],[FINAL Vs LG]]&lt;11.1),"50%","0%")),0)</f>
        <v>0</v>
      </c>
      <c r="AE584" s="14">
        <f ca="1">VLOOKUP(DAY(TODAY()),BACK!F:G,2,0)</f>
        <v>14</v>
      </c>
      <c r="AF584" s="14">
        <f>BACK!$I$2</f>
        <v>24</v>
      </c>
      <c r="AG584" s="14">
        <f>IF(AVANZA[[#This Row],[Oferta_empaquetada_comisiones]]="SI",1,0)</f>
        <v>0</v>
      </c>
      <c r="AH584" s="36">
        <f>IF(AVANZA[[#This Row],[Variable]]="TERMINADA",IFERROR(VLOOKUP(AVANZA[[#This Row],[SUPERVISOR]],Tabla2[#All],4,0),0),)</f>
        <v>0</v>
      </c>
      <c r="AI584" s="14">
        <f>IF(AVANZA[[#This Row],[Producto]]="BA",1,0)</f>
        <v>0</v>
      </c>
      <c r="AJ584" s="14">
        <f>IF(AVANZA[[#This Row],[Producto]]="DUO",1,0)</f>
        <v>0</v>
      </c>
      <c r="AK584" s="14">
        <f>IF(AVANZA[[#This Row],[Producto]]="TRIO",1,0)</f>
        <v>1</v>
      </c>
      <c r="AL584" t="s">
        <v>870</v>
      </c>
      <c r="AM584">
        <v>-1</v>
      </c>
      <c r="AN584">
        <v>-1</v>
      </c>
      <c r="AO584" t="s">
        <v>17305</v>
      </c>
      <c r="AP584" s="1">
        <v>46153.365949074076</v>
      </c>
      <c r="AQ584">
        <v>-1</v>
      </c>
      <c r="AR584" t="s">
        <v>17306</v>
      </c>
      <c r="AS584">
        <v>-1</v>
      </c>
      <c r="AT584">
        <v>-1</v>
      </c>
      <c r="AU584">
        <v>-1</v>
      </c>
      <c r="AV584">
        <v>-1</v>
      </c>
      <c r="AW584">
        <v>-1</v>
      </c>
      <c r="AX584" t="s">
        <v>224</v>
      </c>
      <c r="AY584">
        <v>-1</v>
      </c>
      <c r="AZ584">
        <v>2026</v>
      </c>
      <c r="BA584">
        <v>5</v>
      </c>
      <c r="BB584">
        <v>13</v>
      </c>
      <c r="BC584">
        <v>-1</v>
      </c>
      <c r="BD584" t="s">
        <v>225</v>
      </c>
      <c r="BE584">
        <v>-1</v>
      </c>
      <c r="BF584">
        <v>20001625757140</v>
      </c>
      <c r="BG584" t="s">
        <v>596</v>
      </c>
      <c r="BH584" t="s">
        <v>597</v>
      </c>
      <c r="BI584" t="s">
        <v>2956</v>
      </c>
      <c r="BJ584">
        <v>-1</v>
      </c>
      <c r="BK584">
        <v>-1</v>
      </c>
      <c r="BL584">
        <v>-1</v>
      </c>
      <c r="BM584" t="s">
        <v>2213</v>
      </c>
      <c r="BN584" t="s">
        <v>230</v>
      </c>
      <c r="BO584" t="s">
        <v>17307</v>
      </c>
      <c r="BP584" t="s">
        <v>380</v>
      </c>
      <c r="BQ584">
        <v>2026</v>
      </c>
      <c r="BR584">
        <v>5</v>
      </c>
      <c r="BS584">
        <v>11</v>
      </c>
      <c r="BT584" s="1">
        <v>46153.365972222222</v>
      </c>
      <c r="BU584" t="s">
        <v>2215</v>
      </c>
      <c r="BV584" s="2">
        <v>46153</v>
      </c>
      <c r="BW584" t="s">
        <v>2215</v>
      </c>
      <c r="BX584" s="2">
        <v>46153</v>
      </c>
      <c r="BY584" s="2">
        <v>46153</v>
      </c>
      <c r="BZ584" t="s">
        <v>2216</v>
      </c>
      <c r="CA584" t="s">
        <v>321</v>
      </c>
      <c r="CB584" t="s">
        <v>322</v>
      </c>
      <c r="CC584" t="s">
        <v>17308</v>
      </c>
      <c r="CD584" t="s">
        <v>965</v>
      </c>
      <c r="CE584">
        <v>-1</v>
      </c>
      <c r="CF584" t="s">
        <v>324</v>
      </c>
      <c r="CG584" t="s">
        <v>325</v>
      </c>
      <c r="CH584" t="s">
        <v>326</v>
      </c>
      <c r="CI584">
        <v>1015443152</v>
      </c>
      <c r="CJ584" t="s">
        <v>877</v>
      </c>
      <c r="CK584" t="s">
        <v>245</v>
      </c>
      <c r="CL584" t="s">
        <v>409</v>
      </c>
      <c r="CM584" t="s">
        <v>247</v>
      </c>
      <c r="CN584" t="s">
        <v>410</v>
      </c>
      <c r="CT584" t="s">
        <v>304</v>
      </c>
      <c r="CU584" t="s">
        <v>387</v>
      </c>
      <c r="CW584" t="s">
        <v>602</v>
      </c>
      <c r="CX584" t="s">
        <v>603</v>
      </c>
      <c r="DA584" t="s">
        <v>250</v>
      </c>
      <c r="DB584">
        <v>-1</v>
      </c>
      <c r="DF584" t="s">
        <v>2213</v>
      </c>
      <c r="DJ584" t="s">
        <v>252</v>
      </c>
      <c r="DK584" t="s">
        <v>253</v>
      </c>
      <c r="DL584" t="s">
        <v>253</v>
      </c>
      <c r="DN584" t="s">
        <v>390</v>
      </c>
      <c r="DR584" t="s">
        <v>878</v>
      </c>
      <c r="DS584" t="s">
        <v>877</v>
      </c>
      <c r="DT584" t="s">
        <v>870</v>
      </c>
      <c r="DV584">
        <v>1</v>
      </c>
      <c r="DW584" t="s">
        <v>331</v>
      </c>
      <c r="ED584" s="2">
        <v>46155</v>
      </c>
      <c r="EF584">
        <v>20</v>
      </c>
      <c r="EP584" t="s">
        <v>258</v>
      </c>
      <c r="ES584" t="s">
        <v>17309</v>
      </c>
      <c r="FA584" t="s">
        <v>245</v>
      </c>
      <c r="FB584" t="s">
        <v>333</v>
      </c>
      <c r="FD584" t="s">
        <v>333</v>
      </c>
      <c r="FE584" t="s">
        <v>334</v>
      </c>
      <c r="FF584" t="s">
        <v>334</v>
      </c>
      <c r="FK584" t="s">
        <v>263</v>
      </c>
      <c r="FL584" t="s">
        <v>17310</v>
      </c>
      <c r="FN584" t="s">
        <v>410</v>
      </c>
      <c r="FO584" t="s">
        <v>414</v>
      </c>
      <c r="FR584">
        <v>0</v>
      </c>
      <c r="GB584" t="s">
        <v>266</v>
      </c>
      <c r="GM584">
        <v>0</v>
      </c>
      <c r="GS584" t="s">
        <v>267</v>
      </c>
      <c r="GT584" s="2">
        <v>44985</v>
      </c>
      <c r="GU584" t="s">
        <v>268</v>
      </c>
      <c r="GV584" t="s">
        <v>335</v>
      </c>
      <c r="GW584" t="s">
        <v>394</v>
      </c>
      <c r="GZ584" t="s">
        <v>395</v>
      </c>
      <c r="HA584" t="s">
        <v>274</v>
      </c>
      <c r="HB584" t="s">
        <v>321</v>
      </c>
      <c r="HC584" t="s">
        <v>321</v>
      </c>
      <c r="HD584" t="s">
        <v>415</v>
      </c>
      <c r="HE584" t="s">
        <v>230</v>
      </c>
      <c r="HF584" t="s">
        <v>2261</v>
      </c>
      <c r="HR584" t="s">
        <v>278</v>
      </c>
      <c r="HV584">
        <v>149990</v>
      </c>
      <c r="HW584" t="s">
        <v>281</v>
      </c>
      <c r="HY584">
        <v>0</v>
      </c>
      <c r="HZ584">
        <v>0</v>
      </c>
      <c r="IA584" t="s">
        <v>281</v>
      </c>
      <c r="IB584" t="s">
        <v>281</v>
      </c>
      <c r="IE584" t="s">
        <v>283</v>
      </c>
      <c r="IF584" t="s">
        <v>283</v>
      </c>
      <c r="IG584" t="s">
        <v>283</v>
      </c>
      <c r="IH584" t="s">
        <v>284</v>
      </c>
      <c r="II584" t="s">
        <v>285</v>
      </c>
      <c r="IJ584" t="s">
        <v>286</v>
      </c>
      <c r="IK584" t="s">
        <v>278</v>
      </c>
      <c r="IL584" t="s">
        <v>346</v>
      </c>
      <c r="IM584" t="s">
        <v>288</v>
      </c>
      <c r="IN584" t="s">
        <v>2219</v>
      </c>
      <c r="IP584" t="s">
        <v>290</v>
      </c>
      <c r="IQ584" t="s">
        <v>284</v>
      </c>
      <c r="IS584" t="s">
        <v>291</v>
      </c>
      <c r="IT584" t="s">
        <v>372</v>
      </c>
      <c r="IU584" t="s">
        <v>373</v>
      </c>
      <c r="IV584" t="s">
        <v>373</v>
      </c>
      <c r="IW584" t="s">
        <v>1910</v>
      </c>
      <c r="IY584" t="s">
        <v>281</v>
      </c>
    </row>
    <row r="585" spans="1:259" x14ac:dyDescent="0.3">
      <c r="A585" s="14">
        <f>DAY(AVANZA[[#This Row],[FechaSeguimiento]])</f>
        <v>13</v>
      </c>
      <c r="B585" s="14">
        <f>MONTH(AVANZA[[#This Row],[FechaSeguimiento]])</f>
        <v>5</v>
      </c>
      <c r="C585"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585" t="str">
        <f>LOWER(IFERROR(VLOOKUP(AVANZA[[#This Row],[ID_Peticion]],CANCELADAS[#All],2,0),""))</f>
        <v/>
      </c>
      <c r="E585" t="str">
        <f>LOWER(IFERROR(VLOOKUP(AVANZA[[#This Row],[ID_Peticion]],CANCELADAS[#All],3,0),""))</f>
        <v/>
      </c>
      <c r="F585" t="str">
        <f>LOWER(IF(AVANZA[[#This Row],[CEDULA CLIENTE]]&lt;&gt;""," CC: " &amp; COUNTIFS(AVANZA[CEDULA CLIENTE],AVANZA[[#This Row],[CEDULA CLIENTE]]),"")&amp; IF(AVANZA[[#This Row],[Direccion]]&lt;&gt;""," DIR: " &amp; COUNTIFS(AVANZA[Direccion],AVANZA[[#This Row],[Direccion]]),""))</f>
        <v xml:space="preserve"> cc: 1 dir: 1</v>
      </c>
      <c r="G585" t="str">
        <f>IFERROR(VLOOKUP(AVANZA[[#This Row],[Cedula_Vendedor_Atis]],PLANTA[[#All],[CEDULA]:[LINEA]],3,0),"No Cruza")</f>
        <v>Marisol Avella</v>
      </c>
      <c r="H585" t="str">
        <f>IFERROR(VLOOKUP(AVANZA[[#This Row],[Cedula_Vendedor_Atis]],PLANTA[[#All],[CEDULA]:[LINEA]],4,0),"No Cruza")</f>
        <v>Fija</v>
      </c>
      <c r="I585" t="str">
        <f>LOWER(IF(AVANZA[[#This Row],[ATRIBUIBLE]]="",AVANZA[[#This Row],[Variable]],AVANZA[[#This Row],[ATRIBUIBLE]]))</f>
        <v>pendiente</v>
      </c>
      <c r="J585" s="14">
        <f>IF(AVANZA[[#This Row],[Variable]]=AVANZA[[#Headers],[TERMINADA]],1,0)</f>
        <v>0</v>
      </c>
      <c r="K585" s="14">
        <f>IF(AVANZA[[#This Row],[Variable]]=AVANZA[[#Headers],[ANULADA]],1,0)</f>
        <v>0</v>
      </c>
      <c r="L585" s="14">
        <f>IF(AVANZA[[#This Row],[Variable]]=AVANZA[[#Headers],[PENDIENTE]],1,0)</f>
        <v>1</v>
      </c>
      <c r="M585" s="14">
        <f>IF(AVANZA[[#This Row],[ESTADO AGENDA]]="AGENDADA",1,0)</f>
        <v>0</v>
      </c>
      <c r="N585" s="14">
        <f>IF(AVANZA[[#This Row],[ESTADO AGENDA]]="PENDIENTE DE AGENDAR",1,0)</f>
        <v>1</v>
      </c>
      <c r="O585" s="14">
        <f>IF(AVANZA[[#This Row],[ESTADO AGENDA]]="SUSPENDIDA",1,0)</f>
        <v>0</v>
      </c>
      <c r="P585" t="str" cm="1">
        <f t="array" ref="P585">_xlfn.XLOOKUP(AVANZA[[#This Row],[Num_Agrupacion_Pet_Atis]],Tabla1[[#All],[Numero_de_actuacion]],Tabla1[[#All],[Estado_de_la_orden]],"",0)</f>
        <v>Pendiente de agendar</v>
      </c>
      <c r="Q585" s="2" cm="1">
        <f t="array" ref="Q585">_xlfn.XLOOKUP(AVANZA[[#This Row],[Num_Agrupacion_Pet_Atis]],Tabla1[[#All],[Numero_de_actuacion]],Tabla1[[#All],[Fecha_de_la_cita]],"",0)</f>
        <v>0</v>
      </c>
      <c r="R585" cm="1">
        <f t="array" ref="R585">_xlfn.XLOOKUP(AVANZA[[#This Row],[Num_Agrupacion_Pet_Atis]],Tabla1[[#All],[Numero_de_actuacion]],Tabla1[[#All],[Franja_horaria_de_la_cita]],"",0)</f>
        <v>0</v>
      </c>
      <c r="S585" s="14">
        <f>IFERROR(DAY(AVANZA[[#This Row],[FECHA AGENDA]]),"")</f>
        <v>0</v>
      </c>
      <c r="T585" s="14">
        <f>IFERROR(MONTH(AVANZA[[#This Row],[FECHA AGENDA]]),"")</f>
        <v>1</v>
      </c>
      <c r="U585" t="str" cm="1">
        <f t="array" ref="U585">_xlfn.XLOOKUP(AVANZA[[#This Row],[Num_Agrupacion_Pet_Atis]],Tabla1[[#All],[Numero_de_actuacion]],Tabla1[[#All],[Motivo_de_suspension]],"",0)</f>
        <v>Pendiente por orden de trabajo de Planta Externa</v>
      </c>
      <c r="V585" s="2" t="str" cm="1">
        <f t="array" ref="V585">_xlfn.XLOOKUP(AVANZA[[#This Row],[Num_Agrupacion_Pet_Atis]],Tabla1[[#All],[Numero_de_actuacion]],Tabla1[[#All],[No_identificacion_cliente]],"",0)</f>
        <v>1127354165</v>
      </c>
      <c r="W585" s="2" t="str" cm="1">
        <f t="array" ref="W585">_xlfn.XLOOKUP(AVANZA[[#This Row],[Num_Agrupacion_Pet_Atis]],Tabla1[[#All],[Numero_de_actuacion]],Tabla1[[#All],[Movil_de_contacto]],"",0)</f>
        <v>3045903316</v>
      </c>
      <c r="X585" s="14">
        <f>IF(OR(AVANZA[[#This Row],[ESTADO LEG]]="Legalizada grabacion",AVANZA[[#This Row],[ESTADO LEG]]="Legalizada aut"),1,0)</f>
        <v>0</v>
      </c>
      <c r="Y585" s="14">
        <f>IF(OR(AVANZA[[#This Row],[ESTADO LEG]]="pdte legalizar",AVANZA[[#This Row],[ESTADO LEG]]="No cruza"),1,0)</f>
        <v>0</v>
      </c>
      <c r="Z585" t="str" cm="1">
        <f t="array" ref="Z585">IF(AVANZA[[#This Row],[Variable]]="Terminada",LOWER(_xlfn.XLOOKUP(AVANZA[[#This Row],[ID_Peticion]],Tabla6[[#All],[NUM_PETICION]],Tabla6[[#All],[ESTADO_LEG]],"NO CRUZA",0)),AVANZA[[#This Row],[Variable]])</f>
        <v>PENDIENTE</v>
      </c>
      <c r="AA585" t="str" cm="1">
        <f t="array" ref="AA585">_xlfn.XLOOKUP(AVANZA[[#This Row],[ID_Peticion]],Tabla6[[#All],[NUM_PETICION]],Tabla6[[#All],[DIF_DIAS]],"",0)</f>
        <v/>
      </c>
      <c r="AB585" s="2" t="str" cm="1">
        <f t="array" ref="AB585">IFERROR(_xlfn.XLOOKUP(AVANZA[[#This Row],[ID_Peticion]],Tabla6[[#All],[NUM_PETICION]],Tabla6[[#All],[FEC_LEGAL]],"",0),"")</f>
        <v/>
      </c>
      <c r="AC585" s="14">
        <f ca="1">IF(AVANZA[[#This Row],[FECHA LEG]]&lt;&gt;0,IFERROR(AVANZA[[#This Row],[FECHA LEG]]-AVANZA[[#This Row],[FechaIniEstadoSubPetAtis]],0),TODAY()-AVANZA[[#This Row],[FechaIniEstadoSubPetAtis]])</f>
        <v>0</v>
      </c>
      <c r="AD585" s="35">
        <f ca="1">IF(AVANZA[[#This Row],[FINAL Vs LG]]&lt;&gt;0,IF(AVANZA[[#This Row],[FINAL Vs LG]]&lt;7.1,"100%",IF(AND(AVANZA[[#This Row],[FINAL Vs LG]]&gt;7.1,AVANZA[[#This Row],[FINAL Vs LG]]&lt;11.1),"50%","0%")),0)</f>
        <v>0</v>
      </c>
      <c r="AE585" s="14">
        <f ca="1">VLOOKUP(DAY(TODAY()),BACK!F:G,2,0)</f>
        <v>14</v>
      </c>
      <c r="AF585" s="14">
        <f>BACK!$I$2</f>
        <v>24</v>
      </c>
      <c r="AG585" s="14">
        <f>IF(AVANZA[[#This Row],[Oferta_empaquetada_comisiones]]="SI",1,0)</f>
        <v>0</v>
      </c>
      <c r="AH585" s="36">
        <f>IF(AVANZA[[#This Row],[Variable]]="TERMINADA",IFERROR(VLOOKUP(AVANZA[[#This Row],[SUPERVISOR]],Tabla2[#All],4,0),0),)</f>
        <v>0</v>
      </c>
      <c r="AI585" s="14">
        <f>IF(AVANZA[[#This Row],[Producto]]="BA",1,0)</f>
        <v>1</v>
      </c>
      <c r="AJ585" s="14">
        <f>IF(AVANZA[[#This Row],[Producto]]="DUO",1,0)</f>
        <v>0</v>
      </c>
      <c r="AK585" s="14">
        <f>IF(AVANZA[[#This Row],[Producto]]="TRIO",1,0)</f>
        <v>0</v>
      </c>
      <c r="AL585" t="s">
        <v>746</v>
      </c>
      <c r="AM585">
        <v>-1</v>
      </c>
      <c r="AN585">
        <v>-1</v>
      </c>
      <c r="AO585" t="s">
        <v>17311</v>
      </c>
      <c r="AP585" s="1">
        <v>46153.564780092594</v>
      </c>
      <c r="AQ585">
        <v>-1</v>
      </c>
      <c r="AR585" t="s">
        <v>17312</v>
      </c>
      <c r="AS585">
        <v>-1</v>
      </c>
      <c r="AT585">
        <v>-1</v>
      </c>
      <c r="AU585">
        <v>-1</v>
      </c>
      <c r="AV585">
        <v>-1</v>
      </c>
      <c r="AW585">
        <v>-1</v>
      </c>
      <c r="AX585" t="s">
        <v>224</v>
      </c>
      <c r="AY585">
        <v>-1</v>
      </c>
      <c r="AZ585">
        <v>2026</v>
      </c>
      <c r="BA585">
        <v>5</v>
      </c>
      <c r="BB585">
        <v>13</v>
      </c>
      <c r="BC585">
        <v>-1</v>
      </c>
      <c r="BD585" t="s">
        <v>225</v>
      </c>
      <c r="BE585">
        <v>-1</v>
      </c>
      <c r="BF585">
        <v>20001625986665</v>
      </c>
      <c r="BG585" t="s">
        <v>226</v>
      </c>
      <c r="BH585" t="s">
        <v>227</v>
      </c>
      <c r="BI585" t="s">
        <v>3826</v>
      </c>
      <c r="BJ585">
        <v>-1</v>
      </c>
      <c r="BK585">
        <v>-1</v>
      </c>
      <c r="BL585">
        <v>-1</v>
      </c>
      <c r="BM585" t="s">
        <v>2213</v>
      </c>
      <c r="BN585" t="s">
        <v>230</v>
      </c>
      <c r="BO585" t="s">
        <v>17313</v>
      </c>
      <c r="BP585" t="s">
        <v>380</v>
      </c>
      <c r="BQ585">
        <v>2026</v>
      </c>
      <c r="BR585">
        <v>5</v>
      </c>
      <c r="BS585">
        <v>11</v>
      </c>
      <c r="BT585" s="1">
        <v>46153.564803240741</v>
      </c>
      <c r="BU585" t="s">
        <v>2215</v>
      </c>
      <c r="BV585" s="2">
        <v>46153</v>
      </c>
      <c r="BW585" t="s">
        <v>2215</v>
      </c>
      <c r="BX585" s="2">
        <v>46154</v>
      </c>
      <c r="BY585" s="2">
        <v>46154</v>
      </c>
      <c r="BZ585" t="s">
        <v>2216</v>
      </c>
      <c r="CA585" t="s">
        <v>3792</v>
      </c>
      <c r="CB585" t="s">
        <v>353</v>
      </c>
      <c r="CC585" t="s">
        <v>17314</v>
      </c>
      <c r="CD585" t="s">
        <v>2997</v>
      </c>
      <c r="CE585">
        <v>-1</v>
      </c>
      <c r="CF585" t="s">
        <v>3791</v>
      </c>
      <c r="CG585" t="s">
        <v>301</v>
      </c>
      <c r="CH585" t="s">
        <v>491</v>
      </c>
      <c r="CI585">
        <v>1000857923</v>
      </c>
      <c r="CJ585" t="s">
        <v>759</v>
      </c>
      <c r="CK585" t="s">
        <v>245</v>
      </c>
      <c r="CL585" t="s">
        <v>246</v>
      </c>
      <c r="CM585" t="s">
        <v>247</v>
      </c>
      <c r="CN585" t="s">
        <v>359</v>
      </c>
      <c r="CT585" t="s">
        <v>304</v>
      </c>
      <c r="CU585" t="s">
        <v>225</v>
      </c>
      <c r="CW585" t="s">
        <v>226</v>
      </c>
      <c r="CX585" t="s">
        <v>227</v>
      </c>
      <c r="DA585" t="s">
        <v>250</v>
      </c>
      <c r="DB585">
        <v>-1</v>
      </c>
      <c r="DF585" t="s">
        <v>2213</v>
      </c>
      <c r="DJ585" t="s">
        <v>252</v>
      </c>
      <c r="DK585" t="s">
        <v>253</v>
      </c>
      <c r="DL585" t="s">
        <v>253</v>
      </c>
      <c r="DN585" t="s">
        <v>255</v>
      </c>
      <c r="DR585" t="s">
        <v>760</v>
      </c>
      <c r="DS585" t="s">
        <v>759</v>
      </c>
      <c r="DT585" t="s">
        <v>758</v>
      </c>
      <c r="DV585">
        <v>1</v>
      </c>
      <c r="DW585" t="s">
        <v>283</v>
      </c>
      <c r="ED585" s="2">
        <v>46155</v>
      </c>
      <c r="EE585" t="s">
        <v>361</v>
      </c>
      <c r="EF585">
        <v>1</v>
      </c>
      <c r="EP585" t="s">
        <v>258</v>
      </c>
      <c r="FA585" t="s">
        <v>245</v>
      </c>
      <c r="FB585" t="s">
        <v>363</v>
      </c>
      <c r="FD585" t="s">
        <v>363</v>
      </c>
      <c r="FE585" t="s">
        <v>3958</v>
      </c>
      <c r="FF585" t="s">
        <v>3958</v>
      </c>
      <c r="FK585" t="s">
        <v>263</v>
      </c>
      <c r="FN585" t="s">
        <v>359</v>
      </c>
      <c r="FO585" t="s">
        <v>366</v>
      </c>
      <c r="FR585">
        <v>0</v>
      </c>
      <c r="GB585" t="s">
        <v>266</v>
      </c>
      <c r="GM585">
        <v>0</v>
      </c>
      <c r="GS585" t="s">
        <v>267</v>
      </c>
      <c r="GT585" s="2"/>
      <c r="GU585" t="s">
        <v>268</v>
      </c>
      <c r="GW585" t="s">
        <v>270</v>
      </c>
      <c r="GX585" t="s">
        <v>271</v>
      </c>
      <c r="GY585" t="s">
        <v>271</v>
      </c>
      <c r="GZ585" t="s">
        <v>273</v>
      </c>
      <c r="HE585" t="s">
        <v>230</v>
      </c>
      <c r="HF585" t="s">
        <v>17315</v>
      </c>
      <c r="HR585" t="s">
        <v>278</v>
      </c>
      <c r="HV585">
        <v>85900</v>
      </c>
      <c r="HW585" t="s">
        <v>279</v>
      </c>
      <c r="HY585">
        <v>0</v>
      </c>
      <c r="HZ585">
        <v>0</v>
      </c>
      <c r="IA585" t="s">
        <v>279</v>
      </c>
      <c r="IB585" t="s">
        <v>281</v>
      </c>
      <c r="IE585" t="s">
        <v>283</v>
      </c>
      <c r="IF585" t="s">
        <v>283</v>
      </c>
      <c r="IG585" t="s">
        <v>283</v>
      </c>
      <c r="IH585" t="s">
        <v>284</v>
      </c>
      <c r="II585" t="s">
        <v>285</v>
      </c>
      <c r="IJ585" t="s">
        <v>286</v>
      </c>
      <c r="IK585" t="s">
        <v>278</v>
      </c>
      <c r="IL585" t="s">
        <v>371</v>
      </c>
      <c r="IM585" t="s">
        <v>288</v>
      </c>
      <c r="IN585" t="s">
        <v>2219</v>
      </c>
      <c r="IP585" t="s">
        <v>290</v>
      </c>
      <c r="IQ585" t="s">
        <v>284</v>
      </c>
      <c r="IS585" t="s">
        <v>291</v>
      </c>
      <c r="IT585" t="s">
        <v>315</v>
      </c>
      <c r="IU585" t="s">
        <v>316</v>
      </c>
      <c r="IV585" t="s">
        <v>317</v>
      </c>
      <c r="IW585" t="s">
        <v>318</v>
      </c>
      <c r="IY585" t="s">
        <v>281</v>
      </c>
    </row>
    <row r="586" spans="1:259" x14ac:dyDescent="0.3">
      <c r="A586" s="14">
        <f>DAY(AVANZA[[#This Row],[FechaSeguimiento]])</f>
        <v>13</v>
      </c>
      <c r="B586" s="14">
        <f>MONTH(AVANZA[[#This Row],[FechaSeguimiento]])</f>
        <v>5</v>
      </c>
      <c r="C586"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586" t="str">
        <f>LOWER(IFERROR(VLOOKUP(AVANZA[[#This Row],[ID_Peticion]],CANCELADAS[#All],2,0),""))</f>
        <v/>
      </c>
      <c r="E586" t="str">
        <f>LOWER(IFERROR(VLOOKUP(AVANZA[[#This Row],[ID_Peticion]],CANCELADAS[#All],3,0),""))</f>
        <v/>
      </c>
      <c r="F586" t="str">
        <f>LOWER(IF(AVANZA[[#This Row],[CEDULA CLIENTE]]&lt;&gt;""," CC: " &amp; COUNTIFS(AVANZA[CEDULA CLIENTE],AVANZA[[#This Row],[CEDULA CLIENTE]]),"")&amp; IF(AVANZA[[#This Row],[Direccion]]&lt;&gt;""," DIR: " &amp; COUNTIFS(AVANZA[Direccion],AVANZA[[#This Row],[Direccion]]),""))</f>
        <v xml:space="preserve"> cc: 1 dir: 1</v>
      </c>
      <c r="G586" t="str">
        <f>IFERROR(VLOOKUP(AVANZA[[#This Row],[Cedula_Vendedor_Atis]],PLANTA[[#All],[CEDULA]:[LINEA]],3,0),"No Cruza")</f>
        <v>Marisol Avella</v>
      </c>
      <c r="H586" t="str">
        <f>IFERROR(VLOOKUP(AVANZA[[#This Row],[Cedula_Vendedor_Atis]],PLANTA[[#All],[CEDULA]:[LINEA]],4,0),"No Cruza")</f>
        <v>Fija</v>
      </c>
      <c r="I586" t="str">
        <f>LOWER(IF(AVANZA[[#This Row],[ATRIBUIBLE]]="",AVANZA[[#This Row],[Variable]],AVANZA[[#This Row],[ATRIBUIBLE]]))</f>
        <v>pendiente</v>
      </c>
      <c r="J586" s="14">
        <f>IF(AVANZA[[#This Row],[Variable]]=AVANZA[[#Headers],[TERMINADA]],1,0)</f>
        <v>0</v>
      </c>
      <c r="K586" s="14">
        <f>IF(AVANZA[[#This Row],[Variable]]=AVANZA[[#Headers],[ANULADA]],1,0)</f>
        <v>0</v>
      </c>
      <c r="L586" s="14">
        <f>IF(AVANZA[[#This Row],[Variable]]=AVANZA[[#Headers],[PENDIENTE]],1,0)</f>
        <v>1</v>
      </c>
      <c r="M586" s="14">
        <f>IF(AVANZA[[#This Row],[ESTADO AGENDA]]="AGENDADA",1,0)</f>
        <v>0</v>
      </c>
      <c r="N586" s="14">
        <f>IF(AVANZA[[#This Row],[ESTADO AGENDA]]="PENDIENTE DE AGENDAR",1,0)</f>
        <v>0</v>
      </c>
      <c r="O586" s="14">
        <f>IF(AVANZA[[#This Row],[ESTADO AGENDA]]="SUSPENDIDA",1,0)</f>
        <v>1</v>
      </c>
      <c r="P586" t="str" cm="1">
        <f t="array" ref="P586">_xlfn.XLOOKUP(AVANZA[[#This Row],[Num_Agrupacion_Pet_Atis]],Tabla1[[#All],[Numero_de_actuacion]],Tabla1[[#All],[Estado_de_la_orden]],"",0)</f>
        <v>Suspendida</v>
      </c>
      <c r="Q586" s="2" cm="1">
        <f t="array" ref="Q586">_xlfn.XLOOKUP(AVANZA[[#This Row],[Num_Agrupacion_Pet_Atis]],Tabla1[[#All],[Numero_de_actuacion]],Tabla1[[#All],[Fecha_de_la_cita]],"",0)</f>
        <v>0</v>
      </c>
      <c r="R586" cm="1">
        <f t="array" ref="R586">_xlfn.XLOOKUP(AVANZA[[#This Row],[Num_Agrupacion_Pet_Atis]],Tabla1[[#All],[Numero_de_actuacion]],Tabla1[[#All],[Franja_horaria_de_la_cita]],"",0)</f>
        <v>0</v>
      </c>
      <c r="S586" s="14">
        <f>IFERROR(DAY(AVANZA[[#This Row],[FECHA AGENDA]]),"")</f>
        <v>0</v>
      </c>
      <c r="T586" s="14">
        <f>IFERROR(MONTH(AVANZA[[#This Row],[FECHA AGENDA]]),"")</f>
        <v>1</v>
      </c>
      <c r="U586" t="str" cm="1">
        <f t="array" ref="U586">_xlfn.XLOOKUP(AVANZA[[#This Row],[Num_Agrupacion_Pet_Atis]],Tabla1[[#All],[Numero_de_actuacion]],Tabla1[[#All],[Motivo_de_suspension]],"",0)</f>
        <v>QC - SIN PERMISO PARA INSTALAR</v>
      </c>
      <c r="V586" s="2" t="str" cm="1">
        <f t="array" ref="V586">_xlfn.XLOOKUP(AVANZA[[#This Row],[Num_Agrupacion_Pet_Atis]],Tabla1[[#All],[Numero_de_actuacion]],Tabla1[[#All],[No_identificacion_cliente]],"",0)</f>
        <v>32776396</v>
      </c>
      <c r="W586" s="2" t="str" cm="1">
        <f t="array" ref="W586">_xlfn.XLOOKUP(AVANZA[[#This Row],[Num_Agrupacion_Pet_Atis]],Tabla1[[#All],[Numero_de_actuacion]],Tabla1[[#All],[Movil_de_contacto]],"",0)</f>
        <v>3058630738</v>
      </c>
      <c r="X586" s="14">
        <f>IF(OR(AVANZA[[#This Row],[ESTADO LEG]]="Legalizada grabacion",AVANZA[[#This Row],[ESTADO LEG]]="Legalizada aut"),1,0)</f>
        <v>0</v>
      </c>
      <c r="Y586" s="14">
        <f>IF(OR(AVANZA[[#This Row],[ESTADO LEG]]="pdte legalizar",AVANZA[[#This Row],[ESTADO LEG]]="No cruza"),1,0)</f>
        <v>0</v>
      </c>
      <c r="Z586" t="str" cm="1">
        <f t="array" ref="Z586">IF(AVANZA[[#This Row],[Variable]]="Terminada",LOWER(_xlfn.XLOOKUP(AVANZA[[#This Row],[ID_Peticion]],Tabla6[[#All],[NUM_PETICION]],Tabla6[[#All],[ESTADO_LEG]],"NO CRUZA",0)),AVANZA[[#This Row],[Variable]])</f>
        <v>PENDIENTE</v>
      </c>
      <c r="AA586" t="str" cm="1">
        <f t="array" ref="AA586">_xlfn.XLOOKUP(AVANZA[[#This Row],[ID_Peticion]],Tabla6[[#All],[NUM_PETICION]],Tabla6[[#All],[DIF_DIAS]],"",0)</f>
        <v/>
      </c>
      <c r="AB586" s="2" t="str" cm="1">
        <f t="array" ref="AB586">IFERROR(_xlfn.XLOOKUP(AVANZA[[#This Row],[ID_Peticion]],Tabla6[[#All],[NUM_PETICION]],Tabla6[[#All],[FEC_LEGAL]],"",0),"")</f>
        <v/>
      </c>
      <c r="AC586" s="14">
        <f ca="1">IF(AVANZA[[#This Row],[FECHA LEG]]&lt;&gt;0,IFERROR(AVANZA[[#This Row],[FECHA LEG]]-AVANZA[[#This Row],[FechaIniEstadoSubPetAtis]],0),TODAY()-AVANZA[[#This Row],[FechaIniEstadoSubPetAtis]])</f>
        <v>0</v>
      </c>
      <c r="AD586" s="35">
        <f ca="1">IF(AVANZA[[#This Row],[FINAL Vs LG]]&lt;&gt;0,IF(AVANZA[[#This Row],[FINAL Vs LG]]&lt;7.1,"100%",IF(AND(AVANZA[[#This Row],[FINAL Vs LG]]&gt;7.1,AVANZA[[#This Row],[FINAL Vs LG]]&lt;11.1),"50%","0%")),0)</f>
        <v>0</v>
      </c>
      <c r="AE586" s="14">
        <f ca="1">VLOOKUP(DAY(TODAY()),BACK!F:G,2,0)</f>
        <v>14</v>
      </c>
      <c r="AF586" s="14">
        <f>BACK!$I$2</f>
        <v>24</v>
      </c>
      <c r="AG586" s="14">
        <f>IF(AVANZA[[#This Row],[Oferta_empaquetada_comisiones]]="SI",1,0)</f>
        <v>0</v>
      </c>
      <c r="AH586" s="36">
        <f>IF(AVANZA[[#This Row],[Variable]]="TERMINADA",IFERROR(VLOOKUP(AVANZA[[#This Row],[SUPERVISOR]],Tabla2[#All],4,0),0),)</f>
        <v>0</v>
      </c>
      <c r="AI586" s="14">
        <f>IF(AVANZA[[#This Row],[Producto]]="BA",1,0)</f>
        <v>1</v>
      </c>
      <c r="AJ586" s="14">
        <f>IF(AVANZA[[#This Row],[Producto]]="DUO",1,0)</f>
        <v>0</v>
      </c>
      <c r="AK586" s="14">
        <f>IF(AVANZA[[#This Row],[Producto]]="TRIO",1,0)</f>
        <v>0</v>
      </c>
      <c r="AL586" t="s">
        <v>221</v>
      </c>
      <c r="AM586">
        <v>-1</v>
      </c>
      <c r="AN586">
        <v>-1</v>
      </c>
      <c r="AO586" t="s">
        <v>17316</v>
      </c>
      <c r="AP586" s="1">
        <v>46153.462951388887</v>
      </c>
      <c r="AQ586">
        <v>-1</v>
      </c>
      <c r="AR586" t="s">
        <v>17317</v>
      </c>
      <c r="AS586">
        <v>-1</v>
      </c>
      <c r="AT586">
        <v>-1</v>
      </c>
      <c r="AU586">
        <v>-1</v>
      </c>
      <c r="AV586">
        <v>-1</v>
      </c>
      <c r="AW586">
        <v>-1</v>
      </c>
      <c r="AX586" t="s">
        <v>224</v>
      </c>
      <c r="AY586">
        <v>-1</v>
      </c>
      <c r="AZ586">
        <v>2026</v>
      </c>
      <c r="BA586">
        <v>5</v>
      </c>
      <c r="BB586">
        <v>13</v>
      </c>
      <c r="BC586">
        <v>-1</v>
      </c>
      <c r="BD586" t="s">
        <v>225</v>
      </c>
      <c r="BE586">
        <v>-1</v>
      </c>
      <c r="BF586">
        <v>20001625867408</v>
      </c>
      <c r="BG586" t="s">
        <v>319</v>
      </c>
      <c r="BH586" t="s">
        <v>320</v>
      </c>
      <c r="BI586" t="s">
        <v>3304</v>
      </c>
      <c r="BJ586">
        <v>-1</v>
      </c>
      <c r="BK586">
        <v>-1</v>
      </c>
      <c r="BL586">
        <v>-1</v>
      </c>
      <c r="BM586" t="s">
        <v>2213</v>
      </c>
      <c r="BN586" t="s">
        <v>230</v>
      </c>
      <c r="BO586" t="s">
        <v>17318</v>
      </c>
      <c r="BP586" t="s">
        <v>380</v>
      </c>
      <c r="BQ586">
        <v>2026</v>
      </c>
      <c r="BR586">
        <v>5</v>
      </c>
      <c r="BS586">
        <v>11</v>
      </c>
      <c r="BT586" s="1">
        <v>46153.46297453704</v>
      </c>
      <c r="BU586" t="s">
        <v>2215</v>
      </c>
      <c r="BV586" s="2">
        <v>46153</v>
      </c>
      <c r="BW586" t="s">
        <v>2215</v>
      </c>
      <c r="BX586" s="2">
        <v>46153</v>
      </c>
      <c r="BY586" s="2">
        <v>46153</v>
      </c>
      <c r="BZ586" t="s">
        <v>2216</v>
      </c>
      <c r="CA586" t="s">
        <v>802</v>
      </c>
      <c r="CB586" t="s">
        <v>237</v>
      </c>
      <c r="CC586" t="s">
        <v>17319</v>
      </c>
      <c r="CD586" t="s">
        <v>3287</v>
      </c>
      <c r="CE586">
        <v>-1</v>
      </c>
      <c r="CF586" t="s">
        <v>805</v>
      </c>
      <c r="CG586" t="s">
        <v>241</v>
      </c>
      <c r="CH586" t="s">
        <v>242</v>
      </c>
      <c r="CI586">
        <v>73211780</v>
      </c>
      <c r="CJ586" t="s">
        <v>244</v>
      </c>
      <c r="CK586" t="s">
        <v>245</v>
      </c>
      <c r="CL586" t="s">
        <v>246</v>
      </c>
      <c r="CM586" t="s">
        <v>247</v>
      </c>
      <c r="CN586" t="s">
        <v>248</v>
      </c>
      <c r="CT586" t="s">
        <v>386</v>
      </c>
      <c r="CU586" t="s">
        <v>225</v>
      </c>
      <c r="CW586" t="s">
        <v>319</v>
      </c>
      <c r="CX586" t="s">
        <v>320</v>
      </c>
      <c r="DA586" t="s">
        <v>250</v>
      </c>
      <c r="DB586">
        <v>-1</v>
      </c>
      <c r="DF586" t="s">
        <v>2213</v>
      </c>
      <c r="DJ586" t="s">
        <v>252</v>
      </c>
      <c r="DK586" t="s">
        <v>253</v>
      </c>
      <c r="DL586" t="s">
        <v>253</v>
      </c>
      <c r="DN586" t="s">
        <v>255</v>
      </c>
      <c r="DR586" t="s">
        <v>256</v>
      </c>
      <c r="DS586" t="s">
        <v>244</v>
      </c>
      <c r="DT586" t="s">
        <v>243</v>
      </c>
      <c r="DV586">
        <v>1</v>
      </c>
      <c r="DW586" t="s">
        <v>257</v>
      </c>
      <c r="ED586" s="2">
        <v>46155</v>
      </c>
      <c r="EF586">
        <v>20</v>
      </c>
      <c r="EP586" t="s">
        <v>258</v>
      </c>
      <c r="ES586" t="s">
        <v>1056</v>
      </c>
      <c r="FA586" t="s">
        <v>245</v>
      </c>
      <c r="FB586" t="s">
        <v>260</v>
      </c>
      <c r="FD586" t="s">
        <v>260</v>
      </c>
      <c r="FE586" t="s">
        <v>809</v>
      </c>
      <c r="FF586" t="s">
        <v>809</v>
      </c>
      <c r="FK586" t="s">
        <v>263</v>
      </c>
      <c r="FL586" t="s">
        <v>17320</v>
      </c>
      <c r="FN586" t="s">
        <v>248</v>
      </c>
      <c r="FO586" t="s">
        <v>265</v>
      </c>
      <c r="FR586">
        <v>0</v>
      </c>
      <c r="GB586" t="s">
        <v>266</v>
      </c>
      <c r="GM586">
        <v>0</v>
      </c>
      <c r="GS586" t="s">
        <v>267</v>
      </c>
      <c r="GT586" s="2">
        <v>44712</v>
      </c>
      <c r="GU586" t="s">
        <v>268</v>
      </c>
      <c r="GV586" t="s">
        <v>335</v>
      </c>
      <c r="GW586" t="s">
        <v>394</v>
      </c>
      <c r="GZ586" t="s">
        <v>395</v>
      </c>
      <c r="HA586" t="s">
        <v>274</v>
      </c>
      <c r="HB586" t="s">
        <v>811</v>
      </c>
      <c r="HC586" t="s">
        <v>802</v>
      </c>
      <c r="HD586" t="s">
        <v>257</v>
      </c>
      <c r="HE586" t="s">
        <v>230</v>
      </c>
      <c r="HF586" t="s">
        <v>14151</v>
      </c>
      <c r="HR586" t="s">
        <v>278</v>
      </c>
      <c r="HV586">
        <v>94990</v>
      </c>
      <c r="HW586" t="s">
        <v>281</v>
      </c>
      <c r="HY586">
        <v>0</v>
      </c>
      <c r="HZ586">
        <v>0</v>
      </c>
      <c r="IA586" t="s">
        <v>281</v>
      </c>
      <c r="IB586" t="s">
        <v>281</v>
      </c>
      <c r="IE586" t="s">
        <v>283</v>
      </c>
      <c r="IF586" t="s">
        <v>283</v>
      </c>
      <c r="IG586" t="s">
        <v>283</v>
      </c>
      <c r="IH586" t="s">
        <v>284</v>
      </c>
      <c r="II586" t="s">
        <v>285</v>
      </c>
      <c r="IJ586" t="s">
        <v>286</v>
      </c>
      <c r="IK586" t="s">
        <v>278</v>
      </c>
      <c r="IL586" t="s">
        <v>287</v>
      </c>
      <c r="IM586" t="s">
        <v>288</v>
      </c>
      <c r="IN586" t="s">
        <v>2219</v>
      </c>
      <c r="IP586" t="s">
        <v>290</v>
      </c>
      <c r="IQ586" t="s">
        <v>284</v>
      </c>
      <c r="IS586" t="s">
        <v>291</v>
      </c>
      <c r="IY586" t="s">
        <v>281</v>
      </c>
    </row>
    <row r="587" spans="1:259" x14ac:dyDescent="0.3">
      <c r="A587" s="14">
        <f>DAY(AVANZA[[#This Row],[FechaSeguimiento]])</f>
        <v>13</v>
      </c>
      <c r="B587" s="14">
        <f>MONTH(AVANZA[[#This Row],[FechaSeguimiento]])</f>
        <v>5</v>
      </c>
      <c r="C587"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587" t="str">
        <f>LOWER(IFERROR(VLOOKUP(AVANZA[[#This Row],[ID_Peticion]],CANCELADAS[#All],2,0),""))</f>
        <v/>
      </c>
      <c r="E587" t="str">
        <f>LOWER(IFERROR(VLOOKUP(AVANZA[[#This Row],[ID_Peticion]],CANCELADAS[#All],3,0),""))</f>
        <v/>
      </c>
      <c r="F587" t="str">
        <f>LOWER(IF(AVANZA[[#This Row],[CEDULA CLIENTE]]&lt;&gt;""," CC: " &amp; COUNTIFS(AVANZA[CEDULA CLIENTE],AVANZA[[#This Row],[CEDULA CLIENTE]]),"")&amp; IF(AVANZA[[#This Row],[Direccion]]&lt;&gt;""," DIR: " &amp; COUNTIFS(AVANZA[Direccion],AVANZA[[#This Row],[Direccion]]),""))</f>
        <v xml:space="preserve"> dir: 1</v>
      </c>
      <c r="G587" t="str">
        <f>IFERROR(VLOOKUP(AVANZA[[#This Row],[Cedula_Vendedor_Atis]],PLANTA[[#All],[CEDULA]:[LINEA]],3,0),"No Cruza")</f>
        <v>Marisol Avella</v>
      </c>
      <c r="H587" t="str">
        <f>IFERROR(VLOOKUP(AVANZA[[#This Row],[Cedula_Vendedor_Atis]],PLANTA[[#All],[CEDULA]:[LINEA]],4,0),"No Cruza")</f>
        <v>Fija</v>
      </c>
      <c r="I587" t="str">
        <f>LOWER(IF(AVANZA[[#This Row],[ATRIBUIBLE]]="",AVANZA[[#This Row],[Variable]],AVANZA[[#This Row],[ATRIBUIBLE]]))</f>
        <v>pendiente</v>
      </c>
      <c r="J587" s="14">
        <f>IF(AVANZA[[#This Row],[Variable]]=AVANZA[[#Headers],[TERMINADA]],1,0)</f>
        <v>0</v>
      </c>
      <c r="K587" s="14">
        <f>IF(AVANZA[[#This Row],[Variable]]=AVANZA[[#Headers],[ANULADA]],1,0)</f>
        <v>0</v>
      </c>
      <c r="L587" s="14">
        <f>IF(AVANZA[[#This Row],[Variable]]=AVANZA[[#Headers],[PENDIENTE]],1,0)</f>
        <v>1</v>
      </c>
      <c r="M587" s="14">
        <f>IF(AVANZA[[#This Row],[ESTADO AGENDA]]="AGENDADA",1,0)</f>
        <v>0</v>
      </c>
      <c r="N587" s="14">
        <f>IF(AVANZA[[#This Row],[ESTADO AGENDA]]="PENDIENTE DE AGENDAR",1,0)</f>
        <v>0</v>
      </c>
      <c r="O587" s="14">
        <f>IF(AVANZA[[#This Row],[ESTADO AGENDA]]="SUSPENDIDA",1,0)</f>
        <v>0</v>
      </c>
      <c r="P587" t="str" cm="1">
        <f t="array" ref="P587">_xlfn.XLOOKUP(AVANZA[[#This Row],[Num_Agrupacion_Pet_Atis]],Tabla1[[#All],[Numero_de_actuacion]],Tabla1[[#All],[Estado_de_la_orden]],"",0)</f>
        <v/>
      </c>
      <c r="Q587" s="2" t="str" cm="1">
        <f t="array" ref="Q587">_xlfn.XLOOKUP(AVANZA[[#This Row],[Num_Agrupacion_Pet_Atis]],Tabla1[[#All],[Numero_de_actuacion]],Tabla1[[#All],[Fecha_de_la_cita]],"",0)</f>
        <v/>
      </c>
      <c r="R587" t="str" cm="1">
        <f t="array" ref="R587">_xlfn.XLOOKUP(AVANZA[[#This Row],[Num_Agrupacion_Pet_Atis]],Tabla1[[#All],[Numero_de_actuacion]],Tabla1[[#All],[Franja_horaria_de_la_cita]],"",0)</f>
        <v/>
      </c>
      <c r="S587" s="14" t="str">
        <f>IFERROR(DAY(AVANZA[[#This Row],[FECHA AGENDA]]),"")</f>
        <v/>
      </c>
      <c r="T587" s="14" t="str">
        <f>IFERROR(MONTH(AVANZA[[#This Row],[FECHA AGENDA]]),"")</f>
        <v/>
      </c>
      <c r="U587" t="str" cm="1">
        <f t="array" ref="U587">_xlfn.XLOOKUP(AVANZA[[#This Row],[Num_Agrupacion_Pet_Atis]],Tabla1[[#All],[Numero_de_actuacion]],Tabla1[[#All],[Motivo_de_suspension]],"",0)</f>
        <v/>
      </c>
      <c r="V587" s="2" t="str" cm="1">
        <f t="array" ref="V587">_xlfn.XLOOKUP(AVANZA[[#This Row],[Num_Agrupacion_Pet_Atis]],Tabla1[[#All],[Numero_de_actuacion]],Tabla1[[#All],[No_identificacion_cliente]],"",0)</f>
        <v/>
      </c>
      <c r="W587" s="2" t="str" cm="1">
        <f t="array" ref="W587">_xlfn.XLOOKUP(AVANZA[[#This Row],[Num_Agrupacion_Pet_Atis]],Tabla1[[#All],[Numero_de_actuacion]],Tabla1[[#All],[Movil_de_contacto]],"",0)</f>
        <v/>
      </c>
      <c r="X587" s="14">
        <f>IF(OR(AVANZA[[#This Row],[ESTADO LEG]]="Legalizada grabacion",AVANZA[[#This Row],[ESTADO LEG]]="Legalizada aut"),1,0)</f>
        <v>0</v>
      </c>
      <c r="Y587" s="14">
        <f>IF(OR(AVANZA[[#This Row],[ESTADO LEG]]="pdte legalizar",AVANZA[[#This Row],[ESTADO LEG]]="No cruza"),1,0)</f>
        <v>0</v>
      </c>
      <c r="Z587" t="str" cm="1">
        <f t="array" ref="Z587">IF(AVANZA[[#This Row],[Variable]]="Terminada",LOWER(_xlfn.XLOOKUP(AVANZA[[#This Row],[ID_Peticion]],Tabla6[[#All],[NUM_PETICION]],Tabla6[[#All],[ESTADO_LEG]],"NO CRUZA",0)),AVANZA[[#This Row],[Variable]])</f>
        <v>PENDIENTE</v>
      </c>
      <c r="AA587" t="str" cm="1">
        <f t="array" ref="AA587">_xlfn.XLOOKUP(AVANZA[[#This Row],[ID_Peticion]],Tabla6[[#All],[NUM_PETICION]],Tabla6[[#All],[DIF_DIAS]],"",0)</f>
        <v/>
      </c>
      <c r="AB587" s="2" t="str" cm="1">
        <f t="array" ref="AB587">IFERROR(_xlfn.XLOOKUP(AVANZA[[#This Row],[ID_Peticion]],Tabla6[[#All],[NUM_PETICION]],Tabla6[[#All],[FEC_LEGAL]],"",0),"")</f>
        <v/>
      </c>
      <c r="AC587" s="14">
        <f ca="1">IF(AVANZA[[#This Row],[FECHA LEG]]&lt;&gt;0,IFERROR(AVANZA[[#This Row],[FECHA LEG]]-AVANZA[[#This Row],[FechaIniEstadoSubPetAtis]],0),TODAY()-AVANZA[[#This Row],[FechaIniEstadoSubPetAtis]])</f>
        <v>0</v>
      </c>
      <c r="AD587" s="35">
        <f ca="1">IF(AVANZA[[#This Row],[FINAL Vs LG]]&lt;&gt;0,IF(AVANZA[[#This Row],[FINAL Vs LG]]&lt;7.1,"100%",IF(AND(AVANZA[[#This Row],[FINAL Vs LG]]&gt;7.1,AVANZA[[#This Row],[FINAL Vs LG]]&lt;11.1),"50%","0%")),0)</f>
        <v>0</v>
      </c>
      <c r="AE587" s="14">
        <f ca="1">VLOOKUP(DAY(TODAY()),BACK!F:G,2,0)</f>
        <v>14</v>
      </c>
      <c r="AF587" s="14">
        <f>BACK!$I$2</f>
        <v>24</v>
      </c>
      <c r="AG587" s="14">
        <f>IF(AVANZA[[#This Row],[Oferta_empaquetada_comisiones]]="SI",1,0)</f>
        <v>0</v>
      </c>
      <c r="AH587" s="36">
        <f>IF(AVANZA[[#This Row],[Variable]]="TERMINADA",IFERROR(VLOOKUP(AVANZA[[#This Row],[SUPERVISOR]],Tabla2[#All],4,0),0),)</f>
        <v>0</v>
      </c>
      <c r="AI587" s="14">
        <f>IF(AVANZA[[#This Row],[Producto]]="BA",1,0)</f>
        <v>1</v>
      </c>
      <c r="AJ587" s="14">
        <f>IF(AVANZA[[#This Row],[Producto]]="DUO",1,0)</f>
        <v>0</v>
      </c>
      <c r="AK587" s="14">
        <f>IF(AVANZA[[#This Row],[Producto]]="TRIO",1,0)</f>
        <v>0</v>
      </c>
      <c r="AL587" t="s">
        <v>1060</v>
      </c>
      <c r="AM587">
        <v>-1</v>
      </c>
      <c r="AN587">
        <v>-1</v>
      </c>
      <c r="AO587" t="s">
        <v>17321</v>
      </c>
      <c r="AP587" s="1">
        <v>46155.526319444441</v>
      </c>
      <c r="AQ587">
        <v>-1</v>
      </c>
      <c r="AR587" t="s">
        <v>17322</v>
      </c>
      <c r="AS587">
        <v>-1</v>
      </c>
      <c r="AT587">
        <v>-1</v>
      </c>
      <c r="AU587">
        <v>-1</v>
      </c>
      <c r="AV587">
        <v>-1</v>
      </c>
      <c r="AW587">
        <v>-1</v>
      </c>
      <c r="AX587" t="s">
        <v>224</v>
      </c>
      <c r="AY587">
        <v>-1</v>
      </c>
      <c r="AZ587">
        <v>2026</v>
      </c>
      <c r="BA587">
        <v>5</v>
      </c>
      <c r="BB587">
        <v>13</v>
      </c>
      <c r="BC587">
        <v>-1</v>
      </c>
      <c r="BD587" t="s">
        <v>225</v>
      </c>
      <c r="BE587">
        <v>-1</v>
      </c>
      <c r="BF587">
        <v>20001627187719</v>
      </c>
      <c r="BG587" t="s">
        <v>319</v>
      </c>
      <c r="BH587" t="s">
        <v>320</v>
      </c>
      <c r="BI587" t="s">
        <v>2974</v>
      </c>
      <c r="BJ587">
        <v>-1</v>
      </c>
      <c r="BK587">
        <v>-1</v>
      </c>
      <c r="BL587">
        <v>-1</v>
      </c>
      <c r="BM587" t="s">
        <v>2213</v>
      </c>
      <c r="BN587" t="s">
        <v>230</v>
      </c>
      <c r="BO587" t="s">
        <v>17323</v>
      </c>
      <c r="BP587" t="s">
        <v>380</v>
      </c>
      <c r="BQ587">
        <v>2026</v>
      </c>
      <c r="BR587">
        <v>5</v>
      </c>
      <c r="BS587">
        <v>13</v>
      </c>
      <c r="BT587" s="1">
        <v>46155.526342592595</v>
      </c>
      <c r="BU587" t="s">
        <v>2215</v>
      </c>
      <c r="BV587" s="2">
        <v>46155</v>
      </c>
      <c r="BW587" t="s">
        <v>2215</v>
      </c>
      <c r="BX587" s="2">
        <v>46155</v>
      </c>
      <c r="BY587" s="2">
        <v>46155</v>
      </c>
      <c r="BZ587" t="s">
        <v>2216</v>
      </c>
      <c r="CA587" t="s">
        <v>2968</v>
      </c>
      <c r="CB587" t="s">
        <v>1128</v>
      </c>
      <c r="CC587" t="s">
        <v>17324</v>
      </c>
      <c r="CD587" t="s">
        <v>2973</v>
      </c>
      <c r="CE587">
        <v>-1</v>
      </c>
      <c r="CF587" t="s">
        <v>2967</v>
      </c>
      <c r="CG587" t="s">
        <v>941</v>
      </c>
      <c r="CH587" t="s">
        <v>242</v>
      </c>
      <c r="CI587">
        <v>1031182302</v>
      </c>
      <c r="CJ587" t="s">
        <v>1068</v>
      </c>
      <c r="CK587" t="s">
        <v>245</v>
      </c>
      <c r="CL587" t="s">
        <v>409</v>
      </c>
      <c r="CM587" t="s">
        <v>247</v>
      </c>
      <c r="CN587" t="s">
        <v>410</v>
      </c>
      <c r="CT587" t="s">
        <v>386</v>
      </c>
      <c r="CU587" t="s">
        <v>225</v>
      </c>
      <c r="CW587" t="s">
        <v>319</v>
      </c>
      <c r="CX587" t="s">
        <v>320</v>
      </c>
      <c r="DA587" t="s">
        <v>250</v>
      </c>
      <c r="DB587">
        <v>-1</v>
      </c>
      <c r="DF587" t="s">
        <v>2213</v>
      </c>
      <c r="DJ587" t="s">
        <v>252</v>
      </c>
      <c r="DK587" t="s">
        <v>253</v>
      </c>
      <c r="DL587" t="s">
        <v>253</v>
      </c>
      <c r="DN587" t="s">
        <v>255</v>
      </c>
      <c r="DR587" t="s">
        <v>1069</v>
      </c>
      <c r="DS587" t="s">
        <v>1068</v>
      </c>
      <c r="DT587" t="s">
        <v>1067</v>
      </c>
      <c r="DV587">
        <v>1</v>
      </c>
      <c r="DW587" t="s">
        <v>331</v>
      </c>
      <c r="ED587" s="2">
        <v>46155</v>
      </c>
      <c r="EF587">
        <v>20</v>
      </c>
      <c r="EP587" t="s">
        <v>258</v>
      </c>
      <c r="FA587" t="s">
        <v>245</v>
      </c>
      <c r="FB587" t="s">
        <v>1133</v>
      </c>
      <c r="FD587" t="s">
        <v>1133</v>
      </c>
      <c r="FE587" t="s">
        <v>4740</v>
      </c>
      <c r="FF587" t="s">
        <v>4740</v>
      </c>
      <c r="FK587" t="s">
        <v>263</v>
      </c>
      <c r="FN587" t="s">
        <v>410</v>
      </c>
      <c r="FO587" t="s">
        <v>414</v>
      </c>
      <c r="FR587">
        <v>0</v>
      </c>
      <c r="GB587" t="s">
        <v>266</v>
      </c>
      <c r="GM587">
        <v>0</v>
      </c>
      <c r="GS587" t="s">
        <v>267</v>
      </c>
      <c r="GT587" s="2"/>
      <c r="GU587" t="s">
        <v>268</v>
      </c>
      <c r="GV587" t="s">
        <v>335</v>
      </c>
      <c r="GW587" t="s">
        <v>270</v>
      </c>
      <c r="GX587" t="s">
        <v>271</v>
      </c>
      <c r="GY587" t="s">
        <v>271</v>
      </c>
      <c r="GZ587" t="s">
        <v>273</v>
      </c>
      <c r="HE587" t="s">
        <v>230</v>
      </c>
      <c r="HF587" t="s">
        <v>17325</v>
      </c>
      <c r="HR587" t="s">
        <v>278</v>
      </c>
      <c r="HV587">
        <v>94990</v>
      </c>
      <c r="HW587" t="s">
        <v>281</v>
      </c>
      <c r="HY587">
        <v>0</v>
      </c>
      <c r="HZ587">
        <v>0</v>
      </c>
      <c r="IA587" t="s">
        <v>279</v>
      </c>
      <c r="IB587" t="s">
        <v>281</v>
      </c>
      <c r="IE587" t="s">
        <v>283</v>
      </c>
      <c r="IF587" t="s">
        <v>283</v>
      </c>
      <c r="IG587" t="s">
        <v>283</v>
      </c>
      <c r="IH587" t="s">
        <v>284</v>
      </c>
      <c r="II587" t="s">
        <v>285</v>
      </c>
      <c r="IJ587" t="s">
        <v>286</v>
      </c>
      <c r="IK587" t="s">
        <v>278</v>
      </c>
      <c r="IL587" t="s">
        <v>346</v>
      </c>
      <c r="IM587" t="s">
        <v>288</v>
      </c>
      <c r="IN587" t="s">
        <v>2219</v>
      </c>
      <c r="IP587" t="s">
        <v>290</v>
      </c>
      <c r="IQ587" t="s">
        <v>284</v>
      </c>
      <c r="IS587" t="s">
        <v>291</v>
      </c>
      <c r="IT587" t="s">
        <v>561</v>
      </c>
      <c r="IY587" t="s">
        <v>281</v>
      </c>
    </row>
    <row r="588" spans="1:259" x14ac:dyDescent="0.3">
      <c r="A588" s="14">
        <f>DAY(AVANZA[[#This Row],[FechaSeguimiento]])</f>
        <v>13</v>
      </c>
      <c r="B588" s="14">
        <f>MONTH(AVANZA[[#This Row],[FechaSeguimiento]])</f>
        <v>5</v>
      </c>
      <c r="C588"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588" t="str">
        <f>LOWER(IFERROR(VLOOKUP(AVANZA[[#This Row],[ID_Peticion]],CANCELADAS[#All],2,0),""))</f>
        <v/>
      </c>
      <c r="E588" t="str">
        <f>LOWER(IFERROR(VLOOKUP(AVANZA[[#This Row],[ID_Peticion]],CANCELADAS[#All],3,0),""))</f>
        <v/>
      </c>
      <c r="F588" t="str">
        <f>LOWER(IF(AVANZA[[#This Row],[CEDULA CLIENTE]]&lt;&gt;""," CC: " &amp; COUNTIFS(AVANZA[CEDULA CLIENTE],AVANZA[[#This Row],[CEDULA CLIENTE]]),"")&amp; IF(AVANZA[[#This Row],[Direccion]]&lt;&gt;""," DIR: " &amp; COUNTIFS(AVANZA[Direccion],AVANZA[[#This Row],[Direccion]]),""))</f>
        <v xml:space="preserve"> cc: 1 dir: 1</v>
      </c>
      <c r="G588" t="str">
        <f>IFERROR(VLOOKUP(AVANZA[[#This Row],[Cedula_Vendedor_Atis]],PLANTA[[#All],[CEDULA]:[LINEA]],3,0),"No Cruza")</f>
        <v>Marisol Avella</v>
      </c>
      <c r="H588" t="str">
        <f>IFERROR(VLOOKUP(AVANZA[[#This Row],[Cedula_Vendedor_Atis]],PLANTA[[#All],[CEDULA]:[LINEA]],4,0),"No Cruza")</f>
        <v>Fija</v>
      </c>
      <c r="I588" t="str">
        <f>LOWER(IF(AVANZA[[#This Row],[ATRIBUIBLE]]="",AVANZA[[#This Row],[Variable]],AVANZA[[#This Row],[ATRIBUIBLE]]))</f>
        <v>pendiente</v>
      </c>
      <c r="J588" s="14">
        <f>IF(AVANZA[[#This Row],[Variable]]=AVANZA[[#Headers],[TERMINADA]],1,0)</f>
        <v>0</v>
      </c>
      <c r="K588" s="14">
        <f>IF(AVANZA[[#This Row],[Variable]]=AVANZA[[#Headers],[ANULADA]],1,0)</f>
        <v>0</v>
      </c>
      <c r="L588" s="14">
        <f>IF(AVANZA[[#This Row],[Variable]]=AVANZA[[#Headers],[PENDIENTE]],1,0)</f>
        <v>1</v>
      </c>
      <c r="M588" s="14">
        <f>IF(AVANZA[[#This Row],[ESTADO AGENDA]]="AGENDADA",1,0)</f>
        <v>1</v>
      </c>
      <c r="N588" s="14">
        <f>IF(AVANZA[[#This Row],[ESTADO AGENDA]]="PENDIENTE DE AGENDAR",1,0)</f>
        <v>0</v>
      </c>
      <c r="O588" s="14">
        <f>IF(AVANZA[[#This Row],[ESTADO AGENDA]]="SUSPENDIDA",1,0)</f>
        <v>0</v>
      </c>
      <c r="P588" t="str" cm="1">
        <f t="array" ref="P588">_xlfn.XLOOKUP(AVANZA[[#This Row],[Num_Agrupacion_Pet_Atis]],Tabla1[[#All],[Numero_de_actuacion]],Tabla1[[#All],[Estado_de_la_orden]],"",0)</f>
        <v>Agendada</v>
      </c>
      <c r="Q588" s="2" cm="1">
        <f t="array" ref="Q588">_xlfn.XLOOKUP(AVANZA[[#This Row],[Num_Agrupacion_Pet_Atis]],Tabla1[[#All],[Numero_de_actuacion]],Tabla1[[#All],[Fecha_de_la_cita]],"",0)</f>
        <v>46157.291666666664</v>
      </c>
      <c r="R588" t="str" cm="1">
        <f t="array" ref="R588">_xlfn.XLOOKUP(AVANZA[[#This Row],[Num_Agrupacion_Pet_Atis]],Tabla1[[#All],[Numero_de_actuacion]],Tabla1[[#All],[Franja_horaria_de_la_cita]],"",0)</f>
        <v>AM</v>
      </c>
      <c r="S588" s="14">
        <f>IFERROR(DAY(AVANZA[[#This Row],[FECHA AGENDA]]),"")</f>
        <v>15</v>
      </c>
      <c r="T588" s="14">
        <f>IFERROR(MONTH(AVANZA[[#This Row],[FECHA AGENDA]]),"")</f>
        <v>5</v>
      </c>
      <c r="U588" cm="1">
        <f t="array" ref="U588">_xlfn.XLOOKUP(AVANZA[[#This Row],[Num_Agrupacion_Pet_Atis]],Tabla1[[#All],[Numero_de_actuacion]],Tabla1[[#All],[Motivo_de_suspension]],"",0)</f>
        <v>0</v>
      </c>
      <c r="V588" s="2" t="str" cm="1">
        <f t="array" ref="V588">_xlfn.XLOOKUP(AVANZA[[#This Row],[Num_Agrupacion_Pet_Atis]],Tabla1[[#All],[Numero_de_actuacion]],Tabla1[[#All],[No_identificacion_cliente]],"",0)</f>
        <v>1025062462</v>
      </c>
      <c r="W588" s="2" t="str" cm="1">
        <f t="array" ref="W588">_xlfn.XLOOKUP(AVANZA[[#This Row],[Num_Agrupacion_Pet_Atis]],Tabla1[[#All],[Numero_de_actuacion]],Tabla1[[#All],[Movil_de_contacto]],"",0)</f>
        <v>3229314135</v>
      </c>
      <c r="X588" s="14">
        <f>IF(OR(AVANZA[[#This Row],[ESTADO LEG]]="Legalizada grabacion",AVANZA[[#This Row],[ESTADO LEG]]="Legalizada aut"),1,0)</f>
        <v>0</v>
      </c>
      <c r="Y588" s="14">
        <f>IF(OR(AVANZA[[#This Row],[ESTADO LEG]]="pdte legalizar",AVANZA[[#This Row],[ESTADO LEG]]="No cruza"),1,0)</f>
        <v>0</v>
      </c>
      <c r="Z588" t="str" cm="1">
        <f t="array" ref="Z588">IF(AVANZA[[#This Row],[Variable]]="Terminada",LOWER(_xlfn.XLOOKUP(AVANZA[[#This Row],[ID_Peticion]],Tabla6[[#All],[NUM_PETICION]],Tabla6[[#All],[ESTADO_LEG]],"NO CRUZA",0)),AVANZA[[#This Row],[Variable]])</f>
        <v>PENDIENTE</v>
      </c>
      <c r="AA588" t="str" cm="1">
        <f t="array" ref="AA588">_xlfn.XLOOKUP(AVANZA[[#This Row],[ID_Peticion]],Tabla6[[#All],[NUM_PETICION]],Tabla6[[#All],[DIF_DIAS]],"",0)</f>
        <v/>
      </c>
      <c r="AB588" s="2" t="str" cm="1">
        <f t="array" ref="AB588">IFERROR(_xlfn.XLOOKUP(AVANZA[[#This Row],[ID_Peticion]],Tabla6[[#All],[NUM_PETICION]],Tabla6[[#All],[FEC_LEGAL]],"",0),"")</f>
        <v/>
      </c>
      <c r="AC588" s="14">
        <f ca="1">IF(AVANZA[[#This Row],[FECHA LEG]]&lt;&gt;0,IFERROR(AVANZA[[#This Row],[FECHA LEG]]-AVANZA[[#This Row],[FechaIniEstadoSubPetAtis]],0),TODAY()-AVANZA[[#This Row],[FechaIniEstadoSubPetAtis]])</f>
        <v>0</v>
      </c>
      <c r="AD588" s="35">
        <f ca="1">IF(AVANZA[[#This Row],[FINAL Vs LG]]&lt;&gt;0,IF(AVANZA[[#This Row],[FINAL Vs LG]]&lt;7.1,"100%",IF(AND(AVANZA[[#This Row],[FINAL Vs LG]]&gt;7.1,AVANZA[[#This Row],[FINAL Vs LG]]&lt;11.1),"50%","0%")),0)</f>
        <v>0</v>
      </c>
      <c r="AE588" s="14">
        <f ca="1">VLOOKUP(DAY(TODAY()),BACK!F:G,2,0)</f>
        <v>14</v>
      </c>
      <c r="AF588" s="14">
        <f>BACK!$I$2</f>
        <v>24</v>
      </c>
      <c r="AG588" s="14">
        <f>IF(AVANZA[[#This Row],[Oferta_empaquetada_comisiones]]="SI",1,0)</f>
        <v>0</v>
      </c>
      <c r="AH588" s="36">
        <f>IF(AVANZA[[#This Row],[Variable]]="TERMINADA",IFERROR(VLOOKUP(AVANZA[[#This Row],[SUPERVISOR]],Tabla2[#All],4,0),0),)</f>
        <v>0</v>
      </c>
      <c r="AI588" s="14">
        <f>IF(AVANZA[[#This Row],[Producto]]="BA",1,0)</f>
        <v>1</v>
      </c>
      <c r="AJ588" s="14">
        <f>IF(AVANZA[[#This Row],[Producto]]="DUO",1,0)</f>
        <v>0</v>
      </c>
      <c r="AK588" s="14">
        <f>IF(AVANZA[[#This Row],[Producto]]="TRIO",1,0)</f>
        <v>0</v>
      </c>
      <c r="AL588" t="s">
        <v>540</v>
      </c>
      <c r="AM588">
        <v>-1</v>
      </c>
      <c r="AN588">
        <v>-1</v>
      </c>
      <c r="AO588" t="s">
        <v>17326</v>
      </c>
      <c r="AP588" s="1">
        <v>46154.403240740743</v>
      </c>
      <c r="AQ588">
        <v>-1</v>
      </c>
      <c r="AR588" t="s">
        <v>17327</v>
      </c>
      <c r="AS588">
        <v>-1</v>
      </c>
      <c r="AT588">
        <v>-1</v>
      </c>
      <c r="AU588">
        <v>-1</v>
      </c>
      <c r="AV588">
        <v>-1</v>
      </c>
      <c r="AW588">
        <v>-1</v>
      </c>
      <c r="AX588" t="s">
        <v>224</v>
      </c>
      <c r="AY588">
        <v>-1</v>
      </c>
      <c r="AZ588">
        <v>2026</v>
      </c>
      <c r="BA588">
        <v>5</v>
      </c>
      <c r="BB588">
        <v>13</v>
      </c>
      <c r="BC588">
        <v>-1</v>
      </c>
      <c r="BD588" t="s">
        <v>225</v>
      </c>
      <c r="BE588">
        <v>-1</v>
      </c>
      <c r="BF588">
        <v>20001626511142</v>
      </c>
      <c r="BG588" t="s">
        <v>319</v>
      </c>
      <c r="BH588" t="s">
        <v>320</v>
      </c>
      <c r="BI588" t="s">
        <v>3503</v>
      </c>
      <c r="BJ588">
        <v>-1</v>
      </c>
      <c r="BK588">
        <v>-1</v>
      </c>
      <c r="BL588">
        <v>-1</v>
      </c>
      <c r="BM588" t="s">
        <v>2213</v>
      </c>
      <c r="BN588" t="s">
        <v>230</v>
      </c>
      <c r="BO588" t="s">
        <v>17328</v>
      </c>
      <c r="BP588" t="s">
        <v>380</v>
      </c>
      <c r="BQ588">
        <v>2026</v>
      </c>
      <c r="BR588">
        <v>5</v>
      </c>
      <c r="BS588">
        <v>12</v>
      </c>
      <c r="BT588" s="1">
        <v>46154.403275462966</v>
      </c>
      <c r="BU588" t="s">
        <v>2215</v>
      </c>
      <c r="BV588" s="2">
        <v>46154</v>
      </c>
      <c r="BW588" t="s">
        <v>2215</v>
      </c>
      <c r="BX588" s="2">
        <v>46154</v>
      </c>
      <c r="BY588" s="2">
        <v>46154</v>
      </c>
      <c r="BZ588" t="s">
        <v>2216</v>
      </c>
      <c r="CA588" t="s">
        <v>297</v>
      </c>
      <c r="CB588" t="s">
        <v>297</v>
      </c>
      <c r="CC588" t="s">
        <v>17329</v>
      </c>
      <c r="CD588" t="s">
        <v>2443</v>
      </c>
      <c r="CE588">
        <v>-1</v>
      </c>
      <c r="CF588" t="s">
        <v>300</v>
      </c>
      <c r="CG588" t="s">
        <v>301</v>
      </c>
      <c r="CH588" t="s">
        <v>242</v>
      </c>
      <c r="CI588">
        <v>1073250775</v>
      </c>
      <c r="CJ588" t="s">
        <v>552</v>
      </c>
      <c r="CK588" t="s">
        <v>245</v>
      </c>
      <c r="CL588" t="s">
        <v>246</v>
      </c>
      <c r="CM588" t="s">
        <v>247</v>
      </c>
      <c r="CN588" t="s">
        <v>359</v>
      </c>
      <c r="CT588" t="s">
        <v>386</v>
      </c>
      <c r="CU588" t="s">
        <v>225</v>
      </c>
      <c r="CW588" t="s">
        <v>319</v>
      </c>
      <c r="CX588" t="s">
        <v>320</v>
      </c>
      <c r="DA588" t="s">
        <v>250</v>
      </c>
      <c r="DB588">
        <v>-1</v>
      </c>
      <c r="DF588" t="s">
        <v>2213</v>
      </c>
      <c r="DJ588" t="s">
        <v>252</v>
      </c>
      <c r="DK588" t="s">
        <v>253</v>
      </c>
      <c r="DL588" t="s">
        <v>253</v>
      </c>
      <c r="DN588" t="s">
        <v>255</v>
      </c>
      <c r="DR588" t="s">
        <v>553</v>
      </c>
      <c r="DS588" t="s">
        <v>552</v>
      </c>
      <c r="DT588" t="s">
        <v>551</v>
      </c>
      <c r="DV588">
        <v>1</v>
      </c>
      <c r="DW588" t="s">
        <v>283</v>
      </c>
      <c r="ED588" s="2">
        <v>46155</v>
      </c>
      <c r="EF588">
        <v>20</v>
      </c>
      <c r="EP588" t="s">
        <v>258</v>
      </c>
      <c r="FA588" t="s">
        <v>245</v>
      </c>
      <c r="FB588" t="s">
        <v>308</v>
      </c>
      <c r="FD588" t="s">
        <v>308</v>
      </c>
      <c r="FE588" t="s">
        <v>309</v>
      </c>
      <c r="FF588" t="s">
        <v>309</v>
      </c>
      <c r="FK588" t="s">
        <v>263</v>
      </c>
      <c r="FN588" t="s">
        <v>359</v>
      </c>
      <c r="FO588" t="s">
        <v>366</v>
      </c>
      <c r="FR588">
        <v>0</v>
      </c>
      <c r="GB588" t="s">
        <v>266</v>
      </c>
      <c r="GM588">
        <v>0</v>
      </c>
      <c r="GS588" t="s">
        <v>267</v>
      </c>
      <c r="GT588" s="2"/>
      <c r="GU588" t="s">
        <v>268</v>
      </c>
      <c r="GV588" t="s">
        <v>269</v>
      </c>
      <c r="GW588" t="s">
        <v>394</v>
      </c>
      <c r="GZ588" t="s">
        <v>395</v>
      </c>
      <c r="HE588" t="s">
        <v>230</v>
      </c>
      <c r="HF588" t="s">
        <v>2444</v>
      </c>
      <c r="HR588" t="s">
        <v>278</v>
      </c>
      <c r="HV588">
        <v>94990</v>
      </c>
      <c r="HW588" t="s">
        <v>281</v>
      </c>
      <c r="HY588">
        <v>0</v>
      </c>
      <c r="HZ588">
        <v>0</v>
      </c>
      <c r="IA588" t="s">
        <v>281</v>
      </c>
      <c r="IB588" t="s">
        <v>281</v>
      </c>
      <c r="IE588" t="s">
        <v>283</v>
      </c>
      <c r="IF588" t="s">
        <v>283</v>
      </c>
      <c r="IG588" t="s">
        <v>283</v>
      </c>
      <c r="IH588" t="s">
        <v>284</v>
      </c>
      <c r="II588" t="s">
        <v>285</v>
      </c>
      <c r="IJ588" t="s">
        <v>286</v>
      </c>
      <c r="IK588" t="s">
        <v>278</v>
      </c>
      <c r="IL588" t="s">
        <v>371</v>
      </c>
      <c r="IM588" t="s">
        <v>288</v>
      </c>
      <c r="IN588" t="s">
        <v>2219</v>
      </c>
      <c r="IP588" t="s">
        <v>290</v>
      </c>
      <c r="IQ588" t="s">
        <v>284</v>
      </c>
      <c r="IS588" t="s">
        <v>291</v>
      </c>
      <c r="IT588" t="s">
        <v>453</v>
      </c>
      <c r="IU588" t="s">
        <v>713</v>
      </c>
      <c r="IV588" t="s">
        <v>434</v>
      </c>
      <c r="IW588" t="s">
        <v>318</v>
      </c>
      <c r="IY588" t="s">
        <v>281</v>
      </c>
    </row>
    <row r="589" spans="1:259" x14ac:dyDescent="0.3">
      <c r="A589" s="14">
        <f>DAY(AVANZA[[#This Row],[FechaSeguimiento]])</f>
        <v>13</v>
      </c>
      <c r="B589" s="14">
        <f>MONTH(AVANZA[[#This Row],[FechaSeguimiento]])</f>
        <v>5</v>
      </c>
      <c r="C589"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589" t="str">
        <f>LOWER(IFERROR(VLOOKUP(AVANZA[[#This Row],[ID_Peticion]],CANCELADAS[#All],2,0),""))</f>
        <v/>
      </c>
      <c r="E589" t="str">
        <f>LOWER(IFERROR(VLOOKUP(AVANZA[[#This Row],[ID_Peticion]],CANCELADAS[#All],3,0),""))</f>
        <v/>
      </c>
      <c r="F589" t="str">
        <f>LOWER(IF(AVANZA[[#This Row],[CEDULA CLIENTE]]&lt;&gt;""," CC: " &amp; COUNTIFS(AVANZA[CEDULA CLIENTE],AVANZA[[#This Row],[CEDULA CLIENTE]]),"")&amp; IF(AVANZA[[#This Row],[Direccion]]&lt;&gt;""," DIR: " &amp; COUNTIFS(AVANZA[Direccion],AVANZA[[#This Row],[Direccion]]),""))</f>
        <v xml:space="preserve"> dir: 1</v>
      </c>
      <c r="G589" t="str">
        <f>IFERROR(VLOOKUP(AVANZA[[#This Row],[Cedula_Vendedor_Atis]],PLANTA[[#All],[CEDULA]:[LINEA]],3,0),"No Cruza")</f>
        <v>Marisol Avella</v>
      </c>
      <c r="H589" t="str">
        <f>IFERROR(VLOOKUP(AVANZA[[#This Row],[Cedula_Vendedor_Atis]],PLANTA[[#All],[CEDULA]:[LINEA]],4,0),"No Cruza")</f>
        <v>Fija</v>
      </c>
      <c r="I589" t="str">
        <f>LOWER(IF(AVANZA[[#This Row],[ATRIBUIBLE]]="",AVANZA[[#This Row],[Variable]],AVANZA[[#This Row],[ATRIBUIBLE]]))</f>
        <v>terminada</v>
      </c>
      <c r="J589" s="14">
        <f>IF(AVANZA[[#This Row],[Variable]]=AVANZA[[#Headers],[TERMINADA]],1,0)</f>
        <v>1</v>
      </c>
      <c r="K589" s="14">
        <f>IF(AVANZA[[#This Row],[Variable]]=AVANZA[[#Headers],[ANULADA]],1,0)</f>
        <v>0</v>
      </c>
      <c r="L589" s="14">
        <f>IF(AVANZA[[#This Row],[Variable]]=AVANZA[[#Headers],[PENDIENTE]],1,0)</f>
        <v>0</v>
      </c>
      <c r="M589" s="14">
        <f>IF(AVANZA[[#This Row],[ESTADO AGENDA]]="AGENDADA",1,0)</f>
        <v>0</v>
      </c>
      <c r="N589" s="14">
        <f>IF(AVANZA[[#This Row],[ESTADO AGENDA]]="PENDIENTE DE AGENDAR",1,0)</f>
        <v>0</v>
      </c>
      <c r="O589" s="14">
        <f>IF(AVANZA[[#This Row],[ESTADO AGENDA]]="SUSPENDIDA",1,0)</f>
        <v>0</v>
      </c>
      <c r="P589" t="str" cm="1">
        <f t="array" ref="P589">_xlfn.XLOOKUP(AVANZA[[#This Row],[Num_Agrupacion_Pet_Atis]],Tabla1[[#All],[Numero_de_actuacion]],Tabla1[[#All],[Estado_de_la_orden]],"",0)</f>
        <v/>
      </c>
      <c r="Q589" s="2" t="str" cm="1">
        <f t="array" ref="Q589">_xlfn.XLOOKUP(AVANZA[[#This Row],[Num_Agrupacion_Pet_Atis]],Tabla1[[#All],[Numero_de_actuacion]],Tabla1[[#All],[Fecha_de_la_cita]],"",0)</f>
        <v/>
      </c>
      <c r="R589" t="str" cm="1">
        <f t="array" ref="R589">_xlfn.XLOOKUP(AVANZA[[#This Row],[Num_Agrupacion_Pet_Atis]],Tabla1[[#All],[Numero_de_actuacion]],Tabla1[[#All],[Franja_horaria_de_la_cita]],"",0)</f>
        <v/>
      </c>
      <c r="S589" s="14" t="str">
        <f>IFERROR(DAY(AVANZA[[#This Row],[FECHA AGENDA]]),"")</f>
        <v/>
      </c>
      <c r="T589" s="14" t="str">
        <f>IFERROR(MONTH(AVANZA[[#This Row],[FECHA AGENDA]]),"")</f>
        <v/>
      </c>
      <c r="U589" t="str" cm="1">
        <f t="array" ref="U589">_xlfn.XLOOKUP(AVANZA[[#This Row],[Num_Agrupacion_Pet_Atis]],Tabla1[[#All],[Numero_de_actuacion]],Tabla1[[#All],[Motivo_de_suspension]],"",0)</f>
        <v/>
      </c>
      <c r="V589" s="2" t="str" cm="1">
        <f t="array" ref="V589">_xlfn.XLOOKUP(AVANZA[[#This Row],[Num_Agrupacion_Pet_Atis]],Tabla1[[#All],[Numero_de_actuacion]],Tabla1[[#All],[No_identificacion_cliente]],"",0)</f>
        <v/>
      </c>
      <c r="W589" s="2" t="str" cm="1">
        <f t="array" ref="W589">_xlfn.XLOOKUP(AVANZA[[#This Row],[Num_Agrupacion_Pet_Atis]],Tabla1[[#All],[Numero_de_actuacion]],Tabla1[[#All],[Movil_de_contacto]],"",0)</f>
        <v/>
      </c>
      <c r="X589" s="14">
        <f>IF(OR(AVANZA[[#This Row],[ESTADO LEG]]="Legalizada grabacion",AVANZA[[#This Row],[ESTADO LEG]]="Legalizada aut"),1,0)</f>
        <v>0</v>
      </c>
      <c r="Y589" s="14">
        <f>IF(OR(AVANZA[[#This Row],[ESTADO LEG]]="pdte legalizar",AVANZA[[#This Row],[ESTADO LEG]]="No cruza"),1,0)</f>
        <v>1</v>
      </c>
      <c r="Z589" t="str" cm="1">
        <f t="array" ref="Z589">IF(AVANZA[[#This Row],[Variable]]="Terminada",LOWER(_xlfn.XLOOKUP(AVANZA[[#This Row],[ID_Peticion]],Tabla6[[#All],[NUM_PETICION]],Tabla6[[#All],[ESTADO_LEG]],"NO CRUZA",0)),AVANZA[[#This Row],[Variable]])</f>
        <v>no cruza</v>
      </c>
      <c r="AA589" t="str" cm="1">
        <f t="array" ref="AA589">_xlfn.XLOOKUP(AVANZA[[#This Row],[ID_Peticion]],Tabla6[[#All],[NUM_PETICION]],Tabla6[[#All],[DIF_DIAS]],"",0)</f>
        <v/>
      </c>
      <c r="AB589" s="2" t="str" cm="1">
        <f t="array" ref="AB589">IFERROR(_xlfn.XLOOKUP(AVANZA[[#This Row],[ID_Peticion]],Tabla6[[#All],[NUM_PETICION]],Tabla6[[#All],[FEC_LEGAL]],"",0),"")</f>
        <v/>
      </c>
      <c r="AC589" s="14">
        <f ca="1">IF(AVANZA[[#This Row],[FECHA LEG]]&lt;&gt;0,IFERROR(AVANZA[[#This Row],[FECHA LEG]]-AVANZA[[#This Row],[FechaIniEstadoSubPetAtis]],0),TODAY()-AVANZA[[#This Row],[FechaIniEstadoSubPetAtis]])</f>
        <v>0</v>
      </c>
      <c r="AD589" s="35">
        <f ca="1">IF(AVANZA[[#This Row],[FINAL Vs LG]]&lt;&gt;0,IF(AVANZA[[#This Row],[FINAL Vs LG]]&lt;7.1,"100%",IF(AND(AVANZA[[#This Row],[FINAL Vs LG]]&gt;7.1,AVANZA[[#This Row],[FINAL Vs LG]]&lt;11.1),"50%","0%")),0)</f>
        <v>0</v>
      </c>
      <c r="AE589" s="14">
        <f ca="1">VLOOKUP(DAY(TODAY()),BACK!F:G,2,0)</f>
        <v>14</v>
      </c>
      <c r="AF589" s="14">
        <f>BACK!$I$2</f>
        <v>24</v>
      </c>
      <c r="AG589" s="14">
        <f>IF(AVANZA[[#This Row],[Oferta_empaquetada_comisiones]]="SI",1,0)</f>
        <v>0</v>
      </c>
      <c r="AH589" s="36">
        <f>IF(AVANZA[[#This Row],[Variable]]="TERMINADA",IFERROR(VLOOKUP(AVANZA[[#This Row],[SUPERVISOR]],Tabla2[#All],4,0),0),)</f>
        <v>3.5</v>
      </c>
      <c r="AI589" s="14">
        <f>IF(AVANZA[[#This Row],[Producto]]="BA",1,0)</f>
        <v>1</v>
      </c>
      <c r="AJ589" s="14">
        <f>IF(AVANZA[[#This Row],[Producto]]="DUO",1,0)</f>
        <v>0</v>
      </c>
      <c r="AK589" s="14">
        <f>IF(AVANZA[[#This Row],[Producto]]="TRIO",1,0)</f>
        <v>0</v>
      </c>
      <c r="AL589" t="s">
        <v>797</v>
      </c>
      <c r="AM589">
        <v>-1</v>
      </c>
      <c r="AN589">
        <v>-1</v>
      </c>
      <c r="AO589" t="s">
        <v>17330</v>
      </c>
      <c r="AP589" s="1">
        <v>46154.784675925926</v>
      </c>
      <c r="AQ589">
        <v>-1</v>
      </c>
      <c r="AR589" t="s">
        <v>17331</v>
      </c>
      <c r="AS589">
        <v>-1</v>
      </c>
      <c r="AT589">
        <v>-1</v>
      </c>
      <c r="AU589">
        <v>-1</v>
      </c>
      <c r="AV589">
        <v>-1</v>
      </c>
      <c r="AW589">
        <v>-1</v>
      </c>
      <c r="AX589" t="s">
        <v>224</v>
      </c>
      <c r="AY589">
        <v>-1</v>
      </c>
      <c r="AZ589">
        <v>2026</v>
      </c>
      <c r="BA589">
        <v>5</v>
      </c>
      <c r="BB589">
        <v>13</v>
      </c>
      <c r="BC589">
        <v>-1</v>
      </c>
      <c r="BD589" t="s">
        <v>225</v>
      </c>
      <c r="BE589">
        <v>-1</v>
      </c>
      <c r="BF589">
        <v>20001626832312</v>
      </c>
      <c r="BG589" t="s">
        <v>226</v>
      </c>
      <c r="BH589" t="s">
        <v>227</v>
      </c>
      <c r="BI589" t="s">
        <v>17332</v>
      </c>
      <c r="BJ589">
        <v>-1</v>
      </c>
      <c r="BK589">
        <v>-1</v>
      </c>
      <c r="BL589">
        <v>-1</v>
      </c>
      <c r="BM589" t="s">
        <v>229</v>
      </c>
      <c r="BN589" t="s">
        <v>230</v>
      </c>
      <c r="BO589" t="s">
        <v>17333</v>
      </c>
      <c r="BP589" t="s">
        <v>380</v>
      </c>
      <c r="BQ589">
        <v>2026</v>
      </c>
      <c r="BR589">
        <v>5</v>
      </c>
      <c r="BS589">
        <v>12</v>
      </c>
      <c r="BT589" s="1">
        <v>46155.552222222221</v>
      </c>
      <c r="BU589" t="s">
        <v>233</v>
      </c>
      <c r="BV589" s="2">
        <v>46155</v>
      </c>
      <c r="BW589" t="s">
        <v>234</v>
      </c>
      <c r="BX589" s="2">
        <v>46154</v>
      </c>
      <c r="BY589" s="2">
        <v>46155</v>
      </c>
      <c r="BZ589" t="s">
        <v>235</v>
      </c>
      <c r="CA589" t="s">
        <v>1603</v>
      </c>
      <c r="CB589" t="s">
        <v>752</v>
      </c>
      <c r="CC589" t="s">
        <v>17334</v>
      </c>
      <c r="CD589" t="s">
        <v>3728</v>
      </c>
      <c r="CE589">
        <v>-1</v>
      </c>
      <c r="CF589" t="s">
        <v>1605</v>
      </c>
      <c r="CG589" t="s">
        <v>756</v>
      </c>
      <c r="CH589" t="s">
        <v>326</v>
      </c>
      <c r="CI589">
        <v>80767494</v>
      </c>
      <c r="CJ589" t="s">
        <v>806</v>
      </c>
      <c r="CK589" t="s">
        <v>245</v>
      </c>
      <c r="CL589" t="s">
        <v>246</v>
      </c>
      <c r="CM589" t="s">
        <v>247</v>
      </c>
      <c r="CN589" t="s">
        <v>248</v>
      </c>
      <c r="CT589" t="s">
        <v>249</v>
      </c>
      <c r="CU589" t="s">
        <v>225</v>
      </c>
      <c r="CW589" t="s">
        <v>226</v>
      </c>
      <c r="CX589" t="s">
        <v>227</v>
      </c>
      <c r="DA589" t="s">
        <v>250</v>
      </c>
      <c r="DB589">
        <v>-1</v>
      </c>
      <c r="DF589" t="s">
        <v>251</v>
      </c>
      <c r="DJ589" t="s">
        <v>252</v>
      </c>
      <c r="DK589" t="s">
        <v>253</v>
      </c>
      <c r="DL589" t="s">
        <v>254</v>
      </c>
      <c r="DN589" t="s">
        <v>255</v>
      </c>
      <c r="DR589" t="s">
        <v>807</v>
      </c>
      <c r="DS589" t="s">
        <v>806</v>
      </c>
      <c r="DT589" t="s">
        <v>797</v>
      </c>
      <c r="DV589">
        <v>1</v>
      </c>
      <c r="DW589" t="s">
        <v>623</v>
      </c>
      <c r="ED589" s="2">
        <v>46155</v>
      </c>
      <c r="EE589" t="s">
        <v>761</v>
      </c>
      <c r="EF589">
        <v>20</v>
      </c>
      <c r="EP589" t="s">
        <v>258</v>
      </c>
      <c r="ES589" t="s">
        <v>1606</v>
      </c>
      <c r="FA589" t="s">
        <v>245</v>
      </c>
      <c r="FB589" t="s">
        <v>763</v>
      </c>
      <c r="FD589" t="s">
        <v>763</v>
      </c>
      <c r="FE589" t="s">
        <v>1607</v>
      </c>
      <c r="FF589" t="s">
        <v>1607</v>
      </c>
      <c r="FK589" t="s">
        <v>263</v>
      </c>
      <c r="FL589" t="s">
        <v>17335</v>
      </c>
      <c r="FN589" t="s">
        <v>248</v>
      </c>
      <c r="FO589" t="s">
        <v>265</v>
      </c>
      <c r="FR589">
        <v>72185</v>
      </c>
      <c r="GB589" t="s">
        <v>266</v>
      </c>
      <c r="GC589" t="s">
        <v>225</v>
      </c>
      <c r="GD589">
        <v>0</v>
      </c>
      <c r="GF589">
        <v>0</v>
      </c>
      <c r="GG589">
        <v>25421</v>
      </c>
      <c r="GI589">
        <v>72185</v>
      </c>
      <c r="GJ589">
        <v>0</v>
      </c>
      <c r="GL589">
        <v>0</v>
      </c>
      <c r="GM589">
        <v>85900</v>
      </c>
      <c r="GS589" t="s">
        <v>267</v>
      </c>
      <c r="GT589" s="2">
        <v>45260</v>
      </c>
      <c r="GU589" t="s">
        <v>268</v>
      </c>
      <c r="GV589" t="s">
        <v>311</v>
      </c>
      <c r="GW589" t="s">
        <v>270</v>
      </c>
      <c r="GX589" t="s">
        <v>271</v>
      </c>
      <c r="GY589" t="s">
        <v>271</v>
      </c>
      <c r="GZ589" t="s">
        <v>273</v>
      </c>
      <c r="HA589" t="s">
        <v>274</v>
      </c>
      <c r="HB589" t="s">
        <v>766</v>
      </c>
      <c r="HC589" t="s">
        <v>1603</v>
      </c>
      <c r="HD589" t="s">
        <v>761</v>
      </c>
      <c r="HE589" t="s">
        <v>230</v>
      </c>
      <c r="HF589" t="s">
        <v>14309</v>
      </c>
      <c r="HR589" t="s">
        <v>278</v>
      </c>
      <c r="HV589">
        <v>85900</v>
      </c>
      <c r="HW589" t="s">
        <v>279</v>
      </c>
      <c r="HX589" t="s">
        <v>280</v>
      </c>
      <c r="HY589">
        <v>89853</v>
      </c>
      <c r="HZ589">
        <v>17668</v>
      </c>
      <c r="IA589" t="s">
        <v>279</v>
      </c>
      <c r="IB589" t="s">
        <v>281</v>
      </c>
      <c r="ID589" t="s">
        <v>282</v>
      </c>
      <c r="IE589" t="s">
        <v>283</v>
      </c>
      <c r="IF589" t="s">
        <v>283</v>
      </c>
      <c r="IG589" t="s">
        <v>283</v>
      </c>
      <c r="IH589" t="s">
        <v>284</v>
      </c>
      <c r="II589" t="s">
        <v>285</v>
      </c>
      <c r="IJ589" t="s">
        <v>286</v>
      </c>
      <c r="IK589" t="s">
        <v>278</v>
      </c>
      <c r="IL589" t="s">
        <v>287</v>
      </c>
      <c r="IM589" t="s">
        <v>288</v>
      </c>
      <c r="IN589" t="s">
        <v>289</v>
      </c>
      <c r="IP589" t="s">
        <v>290</v>
      </c>
      <c r="IQ589" t="s">
        <v>284</v>
      </c>
      <c r="IS589" t="s">
        <v>291</v>
      </c>
      <c r="IT589" t="s">
        <v>287</v>
      </c>
      <c r="IY589" t="s">
        <v>281</v>
      </c>
    </row>
    <row r="590" spans="1:259" x14ac:dyDescent="0.3">
      <c r="A590" s="14">
        <f>DAY(AVANZA[[#This Row],[FechaSeguimiento]])</f>
        <v>13</v>
      </c>
      <c r="B590" s="14">
        <f>MONTH(AVANZA[[#This Row],[FechaSeguimiento]])</f>
        <v>5</v>
      </c>
      <c r="C590"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590" t="str">
        <f>LOWER(IFERROR(VLOOKUP(AVANZA[[#This Row],[ID_Peticion]],CANCELADAS[#All],2,0),""))</f>
        <v/>
      </c>
      <c r="E590" t="str">
        <f>LOWER(IFERROR(VLOOKUP(AVANZA[[#This Row],[ID_Peticion]],CANCELADAS[#All],3,0),""))</f>
        <v/>
      </c>
      <c r="F590" t="str">
        <f>LOWER(IF(AVANZA[[#This Row],[CEDULA CLIENTE]]&lt;&gt;""," CC: " &amp; COUNTIFS(AVANZA[CEDULA CLIENTE],AVANZA[[#This Row],[CEDULA CLIENTE]]),"")&amp; IF(AVANZA[[#This Row],[Direccion]]&lt;&gt;""," DIR: " &amp; COUNTIFS(AVANZA[Direccion],AVANZA[[#This Row],[Direccion]]),""))</f>
        <v xml:space="preserve"> dir: 1</v>
      </c>
      <c r="G590" t="str">
        <f>IFERROR(VLOOKUP(AVANZA[[#This Row],[Cedula_Vendedor_Atis]],PLANTA[[#All],[CEDULA]:[LINEA]],3,0),"No Cruza")</f>
        <v>Marisol Avella</v>
      </c>
      <c r="H590" t="str">
        <f>IFERROR(VLOOKUP(AVANZA[[#This Row],[Cedula_Vendedor_Atis]],PLANTA[[#All],[CEDULA]:[LINEA]],4,0),"No Cruza")</f>
        <v>Fija</v>
      </c>
      <c r="I590" t="str">
        <f>LOWER(IF(AVANZA[[#This Row],[ATRIBUIBLE]]="",AVANZA[[#This Row],[Variable]],AVANZA[[#This Row],[ATRIBUIBLE]]))</f>
        <v>terminada</v>
      </c>
      <c r="J590" s="14">
        <f>IF(AVANZA[[#This Row],[Variable]]=AVANZA[[#Headers],[TERMINADA]],1,0)</f>
        <v>1</v>
      </c>
      <c r="K590" s="14">
        <f>IF(AVANZA[[#This Row],[Variable]]=AVANZA[[#Headers],[ANULADA]],1,0)</f>
        <v>0</v>
      </c>
      <c r="L590" s="14">
        <f>IF(AVANZA[[#This Row],[Variable]]=AVANZA[[#Headers],[PENDIENTE]],1,0)</f>
        <v>0</v>
      </c>
      <c r="M590" s="14">
        <f>IF(AVANZA[[#This Row],[ESTADO AGENDA]]="AGENDADA",1,0)</f>
        <v>0</v>
      </c>
      <c r="N590" s="14">
        <f>IF(AVANZA[[#This Row],[ESTADO AGENDA]]="PENDIENTE DE AGENDAR",1,0)</f>
        <v>0</v>
      </c>
      <c r="O590" s="14">
        <f>IF(AVANZA[[#This Row],[ESTADO AGENDA]]="SUSPENDIDA",1,0)</f>
        <v>0</v>
      </c>
      <c r="P590" t="str" cm="1">
        <f t="array" ref="P590">_xlfn.XLOOKUP(AVANZA[[#This Row],[Num_Agrupacion_Pet_Atis]],Tabla1[[#All],[Numero_de_actuacion]],Tabla1[[#All],[Estado_de_la_orden]],"",0)</f>
        <v/>
      </c>
      <c r="Q590" s="2" t="str" cm="1">
        <f t="array" ref="Q590">_xlfn.XLOOKUP(AVANZA[[#This Row],[Num_Agrupacion_Pet_Atis]],Tabla1[[#All],[Numero_de_actuacion]],Tabla1[[#All],[Fecha_de_la_cita]],"",0)</f>
        <v/>
      </c>
      <c r="R590" t="str" cm="1">
        <f t="array" ref="R590">_xlfn.XLOOKUP(AVANZA[[#This Row],[Num_Agrupacion_Pet_Atis]],Tabla1[[#All],[Numero_de_actuacion]],Tabla1[[#All],[Franja_horaria_de_la_cita]],"",0)</f>
        <v/>
      </c>
      <c r="S590" s="14" t="str">
        <f>IFERROR(DAY(AVANZA[[#This Row],[FECHA AGENDA]]),"")</f>
        <v/>
      </c>
      <c r="T590" s="14" t="str">
        <f>IFERROR(MONTH(AVANZA[[#This Row],[FECHA AGENDA]]),"")</f>
        <v/>
      </c>
      <c r="U590" t="str" cm="1">
        <f t="array" ref="U590">_xlfn.XLOOKUP(AVANZA[[#This Row],[Num_Agrupacion_Pet_Atis]],Tabla1[[#All],[Numero_de_actuacion]],Tabla1[[#All],[Motivo_de_suspension]],"",0)</f>
        <v/>
      </c>
      <c r="V590" s="2" t="str" cm="1">
        <f t="array" ref="V590">_xlfn.XLOOKUP(AVANZA[[#This Row],[Num_Agrupacion_Pet_Atis]],Tabla1[[#All],[Numero_de_actuacion]],Tabla1[[#All],[No_identificacion_cliente]],"",0)</f>
        <v/>
      </c>
      <c r="W590" s="2" t="str" cm="1">
        <f t="array" ref="W590">_xlfn.XLOOKUP(AVANZA[[#This Row],[Num_Agrupacion_Pet_Atis]],Tabla1[[#All],[Numero_de_actuacion]],Tabla1[[#All],[Movil_de_contacto]],"",0)</f>
        <v/>
      </c>
      <c r="X590" s="14">
        <f>IF(OR(AVANZA[[#This Row],[ESTADO LEG]]="Legalizada grabacion",AVANZA[[#This Row],[ESTADO LEG]]="Legalizada aut"),1,0)</f>
        <v>0</v>
      </c>
      <c r="Y590" s="14">
        <f>IF(OR(AVANZA[[#This Row],[ESTADO LEG]]="pdte legalizar",AVANZA[[#This Row],[ESTADO LEG]]="No cruza"),1,0)</f>
        <v>1</v>
      </c>
      <c r="Z590" t="str" cm="1">
        <f t="array" ref="Z590">IF(AVANZA[[#This Row],[Variable]]="Terminada",LOWER(_xlfn.XLOOKUP(AVANZA[[#This Row],[ID_Peticion]],Tabla6[[#All],[NUM_PETICION]],Tabla6[[#All],[ESTADO_LEG]],"NO CRUZA",0)),AVANZA[[#This Row],[Variable]])</f>
        <v>no cruza</v>
      </c>
      <c r="AA590" t="str" cm="1">
        <f t="array" ref="AA590">_xlfn.XLOOKUP(AVANZA[[#This Row],[ID_Peticion]],Tabla6[[#All],[NUM_PETICION]],Tabla6[[#All],[DIF_DIAS]],"",0)</f>
        <v/>
      </c>
      <c r="AB590" s="2" t="str" cm="1">
        <f t="array" ref="AB590">IFERROR(_xlfn.XLOOKUP(AVANZA[[#This Row],[ID_Peticion]],Tabla6[[#All],[NUM_PETICION]],Tabla6[[#All],[FEC_LEGAL]],"",0),"")</f>
        <v/>
      </c>
      <c r="AC590" s="14">
        <f ca="1">IF(AVANZA[[#This Row],[FECHA LEG]]&lt;&gt;0,IFERROR(AVANZA[[#This Row],[FECHA LEG]]-AVANZA[[#This Row],[FechaIniEstadoSubPetAtis]],0),TODAY()-AVANZA[[#This Row],[FechaIniEstadoSubPetAtis]])</f>
        <v>0</v>
      </c>
      <c r="AD590" s="35">
        <f ca="1">IF(AVANZA[[#This Row],[FINAL Vs LG]]&lt;&gt;0,IF(AVANZA[[#This Row],[FINAL Vs LG]]&lt;7.1,"100%",IF(AND(AVANZA[[#This Row],[FINAL Vs LG]]&gt;7.1,AVANZA[[#This Row],[FINAL Vs LG]]&lt;11.1),"50%","0%")),0)</f>
        <v>0</v>
      </c>
      <c r="AE590" s="14">
        <f ca="1">VLOOKUP(DAY(TODAY()),BACK!F:G,2,0)</f>
        <v>14</v>
      </c>
      <c r="AF590" s="14">
        <f>BACK!$I$2</f>
        <v>24</v>
      </c>
      <c r="AG590" s="14">
        <f>IF(AVANZA[[#This Row],[Oferta_empaquetada_comisiones]]="SI",1,0)</f>
        <v>0</v>
      </c>
      <c r="AH590" s="36">
        <f>IF(AVANZA[[#This Row],[Variable]]="TERMINADA",IFERROR(VLOOKUP(AVANZA[[#This Row],[SUPERVISOR]],Tabla2[#All],4,0),0),)</f>
        <v>3.5</v>
      </c>
      <c r="AI590" s="14">
        <f>IF(AVANZA[[#This Row],[Producto]]="BA",1,0)</f>
        <v>1</v>
      </c>
      <c r="AJ590" s="14">
        <f>IF(AVANZA[[#This Row],[Producto]]="DUO",1,0)</f>
        <v>0</v>
      </c>
      <c r="AK590" s="14">
        <f>IF(AVANZA[[#This Row],[Producto]]="TRIO",1,0)</f>
        <v>0</v>
      </c>
      <c r="AL590" t="s">
        <v>1154</v>
      </c>
      <c r="AM590">
        <v>-1</v>
      </c>
      <c r="AN590">
        <v>-1</v>
      </c>
      <c r="AO590" t="s">
        <v>17336</v>
      </c>
      <c r="AP590" s="1">
        <v>46155.437488425923</v>
      </c>
      <c r="AQ590">
        <v>-1</v>
      </c>
      <c r="AR590" t="s">
        <v>17337</v>
      </c>
      <c r="AS590">
        <v>-1</v>
      </c>
      <c r="AT590">
        <v>-1</v>
      </c>
      <c r="AU590">
        <v>-1</v>
      </c>
      <c r="AV590">
        <v>-1</v>
      </c>
      <c r="AW590">
        <v>-1</v>
      </c>
      <c r="AX590" t="s">
        <v>224</v>
      </c>
      <c r="AY590">
        <v>-1</v>
      </c>
      <c r="AZ590">
        <v>2026</v>
      </c>
      <c r="BA590">
        <v>5</v>
      </c>
      <c r="BB590">
        <v>13</v>
      </c>
      <c r="BC590">
        <v>-1</v>
      </c>
      <c r="BD590" t="s">
        <v>225</v>
      </c>
      <c r="BE590">
        <v>-1</v>
      </c>
      <c r="BF590">
        <v>20001627093544</v>
      </c>
      <c r="BG590" t="s">
        <v>226</v>
      </c>
      <c r="BH590" t="s">
        <v>227</v>
      </c>
      <c r="BI590" t="s">
        <v>17338</v>
      </c>
      <c r="BJ590">
        <v>-1</v>
      </c>
      <c r="BK590">
        <v>-1</v>
      </c>
      <c r="BL590">
        <v>-1</v>
      </c>
      <c r="BM590" t="s">
        <v>229</v>
      </c>
      <c r="BN590" t="s">
        <v>230</v>
      </c>
      <c r="BO590" t="s">
        <v>17339</v>
      </c>
      <c r="BP590" t="s">
        <v>380</v>
      </c>
      <c r="BQ590">
        <v>2026</v>
      </c>
      <c r="BR590">
        <v>5</v>
      </c>
      <c r="BS590">
        <v>13</v>
      </c>
      <c r="BT590" s="1">
        <v>46155.560324074075</v>
      </c>
      <c r="BU590" t="s">
        <v>233</v>
      </c>
      <c r="BV590" s="2">
        <v>46155</v>
      </c>
      <c r="BW590" t="s">
        <v>234</v>
      </c>
      <c r="BX590" s="2">
        <v>46155</v>
      </c>
      <c r="BY590" s="2">
        <v>46155</v>
      </c>
      <c r="BZ590" t="s">
        <v>235</v>
      </c>
      <c r="CA590" t="s">
        <v>297</v>
      </c>
      <c r="CB590" t="s">
        <v>297</v>
      </c>
      <c r="CC590" t="s">
        <v>17340</v>
      </c>
      <c r="CD590" t="s">
        <v>2294</v>
      </c>
      <c r="CE590">
        <v>-1</v>
      </c>
      <c r="CF590" t="s">
        <v>300</v>
      </c>
      <c r="CG590" t="s">
        <v>301</v>
      </c>
      <c r="CH590" t="s">
        <v>242</v>
      </c>
      <c r="CI590">
        <v>1063565638</v>
      </c>
      <c r="CJ590" t="s">
        <v>1162</v>
      </c>
      <c r="CK590" t="s">
        <v>245</v>
      </c>
      <c r="CL590" t="s">
        <v>409</v>
      </c>
      <c r="CM590" t="s">
        <v>247</v>
      </c>
      <c r="CN590" t="s">
        <v>410</v>
      </c>
      <c r="CT590" t="s">
        <v>386</v>
      </c>
      <c r="CU590" t="s">
        <v>225</v>
      </c>
      <c r="CW590" t="s">
        <v>226</v>
      </c>
      <c r="CX590" t="s">
        <v>227</v>
      </c>
      <c r="DA590" t="s">
        <v>250</v>
      </c>
      <c r="DB590">
        <v>-1</v>
      </c>
      <c r="DF590" t="s">
        <v>251</v>
      </c>
      <c r="DJ590" t="s">
        <v>252</v>
      </c>
      <c r="DK590" t="s">
        <v>253</v>
      </c>
      <c r="DL590" t="s">
        <v>254</v>
      </c>
      <c r="DN590" t="s">
        <v>255</v>
      </c>
      <c r="DR590" t="s">
        <v>1163</v>
      </c>
      <c r="DS590" t="s">
        <v>1162</v>
      </c>
      <c r="DT590" t="s">
        <v>1161</v>
      </c>
      <c r="DV590">
        <v>1</v>
      </c>
      <c r="DW590" t="s">
        <v>283</v>
      </c>
      <c r="ED590" s="2">
        <v>46155</v>
      </c>
      <c r="EE590" t="s">
        <v>361</v>
      </c>
      <c r="EF590">
        <v>16</v>
      </c>
      <c r="EP590" t="s">
        <v>258</v>
      </c>
      <c r="ES590" t="s">
        <v>2421</v>
      </c>
      <c r="FA590" t="s">
        <v>245</v>
      </c>
      <c r="FB590" t="s">
        <v>308</v>
      </c>
      <c r="FD590" t="s">
        <v>308</v>
      </c>
      <c r="FE590" t="s">
        <v>309</v>
      </c>
      <c r="FF590" t="s">
        <v>309</v>
      </c>
      <c r="FK590" t="s">
        <v>263</v>
      </c>
      <c r="FL590" t="s">
        <v>17341</v>
      </c>
      <c r="FN590" t="s">
        <v>410</v>
      </c>
      <c r="FO590" t="s">
        <v>414</v>
      </c>
      <c r="FR590">
        <v>85900</v>
      </c>
      <c r="GB590" t="s">
        <v>266</v>
      </c>
      <c r="GC590" t="s">
        <v>225</v>
      </c>
      <c r="GD590">
        <v>0</v>
      </c>
      <c r="GF590">
        <v>0</v>
      </c>
      <c r="GG590">
        <v>25421</v>
      </c>
      <c r="GI590">
        <v>85900</v>
      </c>
      <c r="GJ590">
        <v>0</v>
      </c>
      <c r="GL590">
        <v>0</v>
      </c>
      <c r="GM590">
        <v>102221</v>
      </c>
      <c r="GS590" t="s">
        <v>267</v>
      </c>
      <c r="GT590" s="2"/>
      <c r="GU590" t="s">
        <v>268</v>
      </c>
      <c r="GV590" t="s">
        <v>311</v>
      </c>
      <c r="GW590" t="s">
        <v>270</v>
      </c>
      <c r="GX590" t="s">
        <v>271</v>
      </c>
      <c r="GY590" t="s">
        <v>271</v>
      </c>
      <c r="GZ590" t="s">
        <v>273</v>
      </c>
      <c r="HA590" t="s">
        <v>336</v>
      </c>
      <c r="HC590" t="s">
        <v>337</v>
      </c>
      <c r="HE590" t="s">
        <v>230</v>
      </c>
      <c r="HF590" t="s">
        <v>2295</v>
      </c>
      <c r="HR590" t="s">
        <v>278</v>
      </c>
      <c r="HV590">
        <v>85900</v>
      </c>
      <c r="HW590" t="s">
        <v>279</v>
      </c>
      <c r="HX590" t="s">
        <v>280</v>
      </c>
      <c r="HY590">
        <v>103568</v>
      </c>
      <c r="HZ590">
        <v>17668</v>
      </c>
      <c r="IA590" t="s">
        <v>279</v>
      </c>
      <c r="IB590" t="s">
        <v>281</v>
      </c>
      <c r="ID590" t="s">
        <v>282</v>
      </c>
      <c r="IE590" t="s">
        <v>283</v>
      </c>
      <c r="IF590" t="s">
        <v>283</v>
      </c>
      <c r="IG590" t="s">
        <v>283</v>
      </c>
      <c r="IH590" t="s">
        <v>284</v>
      </c>
      <c r="II590" t="s">
        <v>285</v>
      </c>
      <c r="IJ590" t="s">
        <v>286</v>
      </c>
      <c r="IK590" t="s">
        <v>278</v>
      </c>
      <c r="IL590" t="s">
        <v>346</v>
      </c>
      <c r="IM590" t="s">
        <v>288</v>
      </c>
      <c r="IN590" t="s">
        <v>289</v>
      </c>
      <c r="IP590" t="s">
        <v>290</v>
      </c>
      <c r="IQ590" t="s">
        <v>284</v>
      </c>
      <c r="IS590" t="s">
        <v>291</v>
      </c>
      <c r="IT590" t="s">
        <v>453</v>
      </c>
      <c r="IU590" t="s">
        <v>713</v>
      </c>
      <c r="IV590" t="s">
        <v>434</v>
      </c>
      <c r="IW590" t="s">
        <v>318</v>
      </c>
      <c r="IY590" t="s">
        <v>281</v>
      </c>
    </row>
    <row r="591" spans="1:259" x14ac:dyDescent="0.3">
      <c r="A591" s="14">
        <f>DAY(AVANZA[[#This Row],[FechaSeguimiento]])</f>
        <v>13</v>
      </c>
      <c r="B591" s="14">
        <f>MONTH(AVANZA[[#This Row],[FechaSeguimiento]])</f>
        <v>5</v>
      </c>
      <c r="C591"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591" t="str">
        <f>LOWER(IFERROR(VLOOKUP(AVANZA[[#This Row],[ID_Peticion]],CANCELADAS[#All],2,0),""))</f>
        <v/>
      </c>
      <c r="E591" t="str">
        <f>LOWER(IFERROR(VLOOKUP(AVANZA[[#This Row],[ID_Peticion]],CANCELADAS[#All],3,0),""))</f>
        <v/>
      </c>
      <c r="F591" t="str">
        <f>LOWER(IF(AVANZA[[#This Row],[CEDULA CLIENTE]]&lt;&gt;""," CC: " &amp; COUNTIFS(AVANZA[CEDULA CLIENTE],AVANZA[[#This Row],[CEDULA CLIENTE]]),"")&amp; IF(AVANZA[[#This Row],[Direccion]]&lt;&gt;""," DIR: " &amp; COUNTIFS(AVANZA[Direccion],AVANZA[[#This Row],[Direccion]]),""))</f>
        <v xml:space="preserve"> dir: 1</v>
      </c>
      <c r="G591" t="str">
        <f>IFERROR(VLOOKUP(AVANZA[[#This Row],[Cedula_Vendedor_Atis]],PLANTA[[#All],[CEDULA]:[LINEA]],3,0),"No Cruza")</f>
        <v>Michael Rodriguez</v>
      </c>
      <c r="H591" t="str">
        <f>IFERROR(VLOOKUP(AVANZA[[#This Row],[Cedula_Vendedor_Atis]],PLANTA[[#All],[CEDULA]:[LINEA]],4,0),"No Cruza")</f>
        <v>Móvil</v>
      </c>
      <c r="I591" t="str">
        <f>LOWER(IF(AVANZA[[#This Row],[ATRIBUIBLE]]="",AVANZA[[#This Row],[Variable]],AVANZA[[#This Row],[ATRIBUIBLE]]))</f>
        <v>pendiente</v>
      </c>
      <c r="J591" s="14">
        <f>IF(AVANZA[[#This Row],[Variable]]=AVANZA[[#Headers],[TERMINADA]],1,0)</f>
        <v>0</v>
      </c>
      <c r="K591" s="14">
        <f>IF(AVANZA[[#This Row],[Variable]]=AVANZA[[#Headers],[ANULADA]],1,0)</f>
        <v>0</v>
      </c>
      <c r="L591" s="14">
        <f>IF(AVANZA[[#This Row],[Variable]]=AVANZA[[#Headers],[PENDIENTE]],1,0)</f>
        <v>1</v>
      </c>
      <c r="M591" s="14">
        <f>IF(AVANZA[[#This Row],[ESTADO AGENDA]]="AGENDADA",1,0)</f>
        <v>0</v>
      </c>
      <c r="N591" s="14">
        <f>IF(AVANZA[[#This Row],[ESTADO AGENDA]]="PENDIENTE DE AGENDAR",1,0)</f>
        <v>0</v>
      </c>
      <c r="O591" s="14">
        <f>IF(AVANZA[[#This Row],[ESTADO AGENDA]]="SUSPENDIDA",1,0)</f>
        <v>0</v>
      </c>
      <c r="P591" t="str" cm="1">
        <f t="array" ref="P591">_xlfn.XLOOKUP(AVANZA[[#This Row],[Num_Agrupacion_Pet_Atis]],Tabla1[[#All],[Numero_de_actuacion]],Tabla1[[#All],[Estado_de_la_orden]],"",0)</f>
        <v/>
      </c>
      <c r="Q591" s="2" t="str" cm="1">
        <f t="array" ref="Q591">_xlfn.XLOOKUP(AVANZA[[#This Row],[Num_Agrupacion_Pet_Atis]],Tabla1[[#All],[Numero_de_actuacion]],Tabla1[[#All],[Fecha_de_la_cita]],"",0)</f>
        <v/>
      </c>
      <c r="R591" t="str" cm="1">
        <f t="array" ref="R591">_xlfn.XLOOKUP(AVANZA[[#This Row],[Num_Agrupacion_Pet_Atis]],Tabla1[[#All],[Numero_de_actuacion]],Tabla1[[#All],[Franja_horaria_de_la_cita]],"",0)</f>
        <v/>
      </c>
      <c r="S591" s="14" t="str">
        <f>IFERROR(DAY(AVANZA[[#This Row],[FECHA AGENDA]]),"")</f>
        <v/>
      </c>
      <c r="T591" s="14" t="str">
        <f>IFERROR(MONTH(AVANZA[[#This Row],[FECHA AGENDA]]),"")</f>
        <v/>
      </c>
      <c r="U591" t="str" cm="1">
        <f t="array" ref="U591">_xlfn.XLOOKUP(AVANZA[[#This Row],[Num_Agrupacion_Pet_Atis]],Tabla1[[#All],[Numero_de_actuacion]],Tabla1[[#All],[Motivo_de_suspension]],"",0)</f>
        <v/>
      </c>
      <c r="V591" s="2" t="str" cm="1">
        <f t="array" ref="V591">_xlfn.XLOOKUP(AVANZA[[#This Row],[Num_Agrupacion_Pet_Atis]],Tabla1[[#All],[Numero_de_actuacion]],Tabla1[[#All],[No_identificacion_cliente]],"",0)</f>
        <v/>
      </c>
      <c r="W591" s="2" t="str" cm="1">
        <f t="array" ref="W591">_xlfn.XLOOKUP(AVANZA[[#This Row],[Num_Agrupacion_Pet_Atis]],Tabla1[[#All],[Numero_de_actuacion]],Tabla1[[#All],[Movil_de_contacto]],"",0)</f>
        <v/>
      </c>
      <c r="X591" s="14">
        <f>IF(OR(AVANZA[[#This Row],[ESTADO LEG]]="Legalizada grabacion",AVANZA[[#This Row],[ESTADO LEG]]="Legalizada aut"),1,0)</f>
        <v>0</v>
      </c>
      <c r="Y591" s="14">
        <f>IF(OR(AVANZA[[#This Row],[ESTADO LEG]]="pdte legalizar",AVANZA[[#This Row],[ESTADO LEG]]="No cruza"),1,0)</f>
        <v>0</v>
      </c>
      <c r="Z591" t="str" cm="1">
        <f t="array" ref="Z591">IF(AVANZA[[#This Row],[Variable]]="Terminada",LOWER(_xlfn.XLOOKUP(AVANZA[[#This Row],[ID_Peticion]],Tabla6[[#All],[NUM_PETICION]],Tabla6[[#All],[ESTADO_LEG]],"NO CRUZA",0)),AVANZA[[#This Row],[Variable]])</f>
        <v>PENDIENTE</v>
      </c>
      <c r="AA591" t="str" cm="1">
        <f t="array" ref="AA591">_xlfn.XLOOKUP(AVANZA[[#This Row],[ID_Peticion]],Tabla6[[#All],[NUM_PETICION]],Tabla6[[#All],[DIF_DIAS]],"",0)</f>
        <v/>
      </c>
      <c r="AB591" s="2" t="str" cm="1">
        <f t="array" ref="AB591">IFERROR(_xlfn.XLOOKUP(AVANZA[[#This Row],[ID_Peticion]],Tabla6[[#All],[NUM_PETICION]],Tabla6[[#All],[FEC_LEGAL]],"",0),"")</f>
        <v/>
      </c>
      <c r="AC591" s="14">
        <f ca="1">IF(AVANZA[[#This Row],[FECHA LEG]]&lt;&gt;0,IFERROR(AVANZA[[#This Row],[FECHA LEG]]-AVANZA[[#This Row],[FechaIniEstadoSubPetAtis]],0),TODAY()-AVANZA[[#This Row],[FechaIniEstadoSubPetAtis]])</f>
        <v>0</v>
      </c>
      <c r="AD591" s="35">
        <f ca="1">IF(AVANZA[[#This Row],[FINAL Vs LG]]&lt;&gt;0,IF(AVANZA[[#This Row],[FINAL Vs LG]]&lt;7.1,"100%",IF(AND(AVANZA[[#This Row],[FINAL Vs LG]]&gt;7.1,AVANZA[[#This Row],[FINAL Vs LG]]&lt;11.1),"50%","0%")),0)</f>
        <v>0</v>
      </c>
      <c r="AE591" s="14">
        <f ca="1">VLOOKUP(DAY(TODAY()),BACK!F:G,2,0)</f>
        <v>14</v>
      </c>
      <c r="AF591" s="14">
        <f>BACK!$I$2</f>
        <v>24</v>
      </c>
      <c r="AG591" s="14">
        <f>IF(AVANZA[[#This Row],[Oferta_empaquetada_comisiones]]="SI",1,0)</f>
        <v>0</v>
      </c>
      <c r="AH591" s="36">
        <f>IF(AVANZA[[#This Row],[Variable]]="TERMINADA",IFERROR(VLOOKUP(AVANZA[[#This Row],[SUPERVISOR]],Tabla2[#All],4,0),0),)</f>
        <v>0</v>
      </c>
      <c r="AI591" s="14">
        <f>IF(AVANZA[[#This Row],[Producto]]="BA",1,0)</f>
        <v>1</v>
      </c>
      <c r="AJ591" s="14">
        <f>IF(AVANZA[[#This Row],[Producto]]="DUO",1,0)</f>
        <v>0</v>
      </c>
      <c r="AK591" s="14">
        <f>IF(AVANZA[[#This Row],[Producto]]="TRIO",1,0)</f>
        <v>0</v>
      </c>
      <c r="AL591" t="s">
        <v>2600</v>
      </c>
      <c r="AM591">
        <v>-1</v>
      </c>
      <c r="AN591">
        <v>-1</v>
      </c>
      <c r="AO591" t="s">
        <v>17342</v>
      </c>
      <c r="AP591" s="1">
        <v>46146.507881944446</v>
      </c>
      <c r="AQ591">
        <v>-1</v>
      </c>
      <c r="AR591" t="s">
        <v>17343</v>
      </c>
      <c r="AS591">
        <v>-1</v>
      </c>
      <c r="AT591">
        <v>-1</v>
      </c>
      <c r="AU591">
        <v>-1</v>
      </c>
      <c r="AV591">
        <v>-1</v>
      </c>
      <c r="AW591">
        <v>-1</v>
      </c>
      <c r="AX591" t="s">
        <v>224</v>
      </c>
      <c r="AY591">
        <v>-1</v>
      </c>
      <c r="AZ591">
        <v>2026</v>
      </c>
      <c r="BA591">
        <v>5</v>
      </c>
      <c r="BB591">
        <v>13</v>
      </c>
      <c r="BC591">
        <v>-1</v>
      </c>
      <c r="BD591" t="s">
        <v>225</v>
      </c>
      <c r="BE591">
        <v>-1</v>
      </c>
      <c r="BF591">
        <v>20001621964207</v>
      </c>
      <c r="BG591" t="s">
        <v>1477</v>
      </c>
      <c r="BH591" t="s">
        <v>1478</v>
      </c>
      <c r="BI591" t="s">
        <v>3428</v>
      </c>
      <c r="BJ591">
        <v>-1</v>
      </c>
      <c r="BK591">
        <v>-1</v>
      </c>
      <c r="BL591">
        <v>-1</v>
      </c>
      <c r="BM591" t="s">
        <v>2213</v>
      </c>
      <c r="BN591" t="s">
        <v>230</v>
      </c>
      <c r="BO591" t="s">
        <v>17344</v>
      </c>
      <c r="BP591" t="s">
        <v>380</v>
      </c>
      <c r="BQ591">
        <v>2026</v>
      </c>
      <c r="BR591">
        <v>5</v>
      </c>
      <c r="BS591">
        <v>4</v>
      </c>
      <c r="BT591" s="1">
        <v>46146.507893518516</v>
      </c>
      <c r="BU591" t="s">
        <v>2215</v>
      </c>
      <c r="BV591" s="2">
        <v>46146</v>
      </c>
      <c r="BW591" t="s">
        <v>2215</v>
      </c>
      <c r="BX591" s="2">
        <v>46146</v>
      </c>
      <c r="BY591" s="2">
        <v>46146</v>
      </c>
      <c r="BZ591" t="s">
        <v>2216</v>
      </c>
      <c r="CA591" t="s">
        <v>297</v>
      </c>
      <c r="CB591" t="s">
        <v>297</v>
      </c>
      <c r="CC591" t="s">
        <v>17345</v>
      </c>
      <c r="CD591" t="s">
        <v>3427</v>
      </c>
      <c r="CE591">
        <v>-1</v>
      </c>
      <c r="CF591" t="s">
        <v>300</v>
      </c>
      <c r="CG591" t="s">
        <v>301</v>
      </c>
      <c r="CH591" t="s">
        <v>242</v>
      </c>
      <c r="CI591">
        <v>18402521</v>
      </c>
      <c r="CJ591" t="s">
        <v>2610</v>
      </c>
      <c r="CK591" t="s">
        <v>245</v>
      </c>
      <c r="CL591" t="s">
        <v>409</v>
      </c>
      <c r="CM591" t="s">
        <v>247</v>
      </c>
      <c r="CN591" t="s">
        <v>410</v>
      </c>
      <c r="CT591" t="s">
        <v>386</v>
      </c>
      <c r="CU591" t="s">
        <v>225</v>
      </c>
      <c r="CW591" t="s">
        <v>1477</v>
      </c>
      <c r="CX591" t="s">
        <v>1478</v>
      </c>
      <c r="DA591" t="s">
        <v>250</v>
      </c>
      <c r="DB591">
        <v>-1</v>
      </c>
      <c r="DF591" t="s">
        <v>2213</v>
      </c>
      <c r="DJ591" t="s">
        <v>252</v>
      </c>
      <c r="DK591" t="s">
        <v>253</v>
      </c>
      <c r="DL591" t="s">
        <v>253</v>
      </c>
      <c r="DN591" t="s">
        <v>255</v>
      </c>
      <c r="DR591" t="s">
        <v>2611</v>
      </c>
      <c r="DS591" t="s">
        <v>2610</v>
      </c>
      <c r="DT591" t="s">
        <v>2609</v>
      </c>
      <c r="DV591">
        <v>1</v>
      </c>
      <c r="DW591" t="s">
        <v>283</v>
      </c>
      <c r="ED591" s="2">
        <v>46155</v>
      </c>
      <c r="EE591" t="s">
        <v>361</v>
      </c>
      <c r="EF591">
        <v>12</v>
      </c>
      <c r="EP591" t="s">
        <v>258</v>
      </c>
      <c r="ES591" t="s">
        <v>1070</v>
      </c>
      <c r="FA591" t="s">
        <v>245</v>
      </c>
      <c r="FB591" t="s">
        <v>308</v>
      </c>
      <c r="FD591" t="s">
        <v>308</v>
      </c>
      <c r="FE591" t="s">
        <v>309</v>
      </c>
      <c r="FF591" t="s">
        <v>309</v>
      </c>
      <c r="FK591" t="s">
        <v>263</v>
      </c>
      <c r="FL591" t="s">
        <v>17346</v>
      </c>
      <c r="FN591" t="s">
        <v>410</v>
      </c>
      <c r="FO591" t="s">
        <v>414</v>
      </c>
      <c r="FR591">
        <v>0</v>
      </c>
      <c r="GB591" t="s">
        <v>266</v>
      </c>
      <c r="GM591">
        <v>0</v>
      </c>
      <c r="GS591" t="s">
        <v>267</v>
      </c>
      <c r="GT591" s="2">
        <v>44773</v>
      </c>
      <c r="GU591" t="s">
        <v>268</v>
      </c>
      <c r="GV591" t="s">
        <v>335</v>
      </c>
      <c r="GW591" t="s">
        <v>270</v>
      </c>
      <c r="GX591" t="s">
        <v>250</v>
      </c>
      <c r="GY591" t="s">
        <v>271</v>
      </c>
      <c r="GZ591" t="s">
        <v>273</v>
      </c>
      <c r="HA591" t="s">
        <v>274</v>
      </c>
      <c r="HB591" t="s">
        <v>535</v>
      </c>
      <c r="HC591" t="s">
        <v>535</v>
      </c>
      <c r="HD591" t="s">
        <v>368</v>
      </c>
      <c r="HE591" t="s">
        <v>230</v>
      </c>
      <c r="HF591" t="s">
        <v>1072</v>
      </c>
      <c r="HR591" t="s">
        <v>278</v>
      </c>
      <c r="HV591">
        <v>103900</v>
      </c>
      <c r="HW591" t="s">
        <v>279</v>
      </c>
      <c r="HY591">
        <v>0</v>
      </c>
      <c r="HZ591">
        <v>0</v>
      </c>
      <c r="IA591" t="s">
        <v>279</v>
      </c>
      <c r="IB591" t="s">
        <v>281</v>
      </c>
      <c r="IE591" t="s">
        <v>283</v>
      </c>
      <c r="IF591" t="s">
        <v>283</v>
      </c>
      <c r="IG591" t="s">
        <v>283</v>
      </c>
      <c r="IH591" t="s">
        <v>284</v>
      </c>
      <c r="II591" t="s">
        <v>285</v>
      </c>
      <c r="IJ591" t="s">
        <v>286</v>
      </c>
      <c r="IK591" t="s">
        <v>278</v>
      </c>
      <c r="IL591" t="s">
        <v>346</v>
      </c>
      <c r="IM591" t="s">
        <v>288</v>
      </c>
      <c r="IN591" t="s">
        <v>2219</v>
      </c>
      <c r="IP591" t="s">
        <v>290</v>
      </c>
      <c r="IQ591" t="s">
        <v>284</v>
      </c>
      <c r="IS591" t="s">
        <v>291</v>
      </c>
      <c r="IY591" t="s">
        <v>281</v>
      </c>
    </row>
    <row r="592" spans="1:259" x14ac:dyDescent="0.3">
      <c r="A592" s="14">
        <f>DAY(AVANZA[[#This Row],[FechaSeguimiento]])</f>
        <v>13</v>
      </c>
      <c r="B592" s="14">
        <f>MONTH(AVANZA[[#This Row],[FechaSeguimiento]])</f>
        <v>5</v>
      </c>
      <c r="C592"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592" t="str">
        <f>LOWER(IFERROR(VLOOKUP(AVANZA[[#This Row],[ID_Peticion]],CANCELADAS[#All],2,0),""))</f>
        <v/>
      </c>
      <c r="E592" t="str">
        <f>LOWER(IFERROR(VLOOKUP(AVANZA[[#This Row],[ID_Peticion]],CANCELADAS[#All],3,0),""))</f>
        <v/>
      </c>
      <c r="F592" t="str">
        <f>LOWER(IF(AVANZA[[#This Row],[CEDULA CLIENTE]]&lt;&gt;""," CC: " &amp; COUNTIFS(AVANZA[CEDULA CLIENTE],AVANZA[[#This Row],[CEDULA CLIENTE]]),"")&amp; IF(AVANZA[[#This Row],[Direccion]]&lt;&gt;""," DIR: " &amp; COUNTIFS(AVANZA[Direccion],AVANZA[[#This Row],[Direccion]]),""))</f>
        <v xml:space="preserve"> dir: 1</v>
      </c>
      <c r="G592" t="str">
        <f>IFERROR(VLOOKUP(AVANZA[[#This Row],[Cedula_Vendedor_Atis]],PLANTA[[#All],[CEDULA]:[LINEA]],3,0),"No Cruza")</f>
        <v>Marisol Avella</v>
      </c>
      <c r="H592" t="str">
        <f>IFERROR(VLOOKUP(AVANZA[[#This Row],[Cedula_Vendedor_Atis]],PLANTA[[#All],[CEDULA]:[LINEA]],4,0),"No Cruza")</f>
        <v>Fija</v>
      </c>
      <c r="I592" t="str">
        <f>LOWER(IF(AVANZA[[#This Row],[ATRIBUIBLE]]="",AVANZA[[#This Row],[Variable]],AVANZA[[#This Row],[ATRIBUIBLE]]))</f>
        <v>pendiente</v>
      </c>
      <c r="J592" s="14">
        <f>IF(AVANZA[[#This Row],[Variable]]=AVANZA[[#Headers],[TERMINADA]],1,0)</f>
        <v>0</v>
      </c>
      <c r="K592" s="14">
        <f>IF(AVANZA[[#This Row],[Variable]]=AVANZA[[#Headers],[ANULADA]],1,0)</f>
        <v>0</v>
      </c>
      <c r="L592" s="14">
        <f>IF(AVANZA[[#This Row],[Variable]]=AVANZA[[#Headers],[PENDIENTE]],1,0)</f>
        <v>1</v>
      </c>
      <c r="M592" s="14">
        <f>IF(AVANZA[[#This Row],[ESTADO AGENDA]]="AGENDADA",1,0)</f>
        <v>0</v>
      </c>
      <c r="N592" s="14">
        <f>IF(AVANZA[[#This Row],[ESTADO AGENDA]]="PENDIENTE DE AGENDAR",1,0)</f>
        <v>0</v>
      </c>
      <c r="O592" s="14">
        <f>IF(AVANZA[[#This Row],[ESTADO AGENDA]]="SUSPENDIDA",1,0)</f>
        <v>0</v>
      </c>
      <c r="P592" t="str" cm="1">
        <f t="array" ref="P592">_xlfn.XLOOKUP(AVANZA[[#This Row],[Num_Agrupacion_Pet_Atis]],Tabla1[[#All],[Numero_de_actuacion]],Tabla1[[#All],[Estado_de_la_orden]],"",0)</f>
        <v/>
      </c>
      <c r="Q592" s="2" t="str" cm="1">
        <f t="array" ref="Q592">_xlfn.XLOOKUP(AVANZA[[#This Row],[Num_Agrupacion_Pet_Atis]],Tabla1[[#All],[Numero_de_actuacion]],Tabla1[[#All],[Fecha_de_la_cita]],"",0)</f>
        <v/>
      </c>
      <c r="R592" t="str" cm="1">
        <f t="array" ref="R592">_xlfn.XLOOKUP(AVANZA[[#This Row],[Num_Agrupacion_Pet_Atis]],Tabla1[[#All],[Numero_de_actuacion]],Tabla1[[#All],[Franja_horaria_de_la_cita]],"",0)</f>
        <v/>
      </c>
      <c r="S592" s="14" t="str">
        <f>IFERROR(DAY(AVANZA[[#This Row],[FECHA AGENDA]]),"")</f>
        <v/>
      </c>
      <c r="T592" s="14" t="str">
        <f>IFERROR(MONTH(AVANZA[[#This Row],[FECHA AGENDA]]),"")</f>
        <v/>
      </c>
      <c r="U592" t="str" cm="1">
        <f t="array" ref="U592">_xlfn.XLOOKUP(AVANZA[[#This Row],[Num_Agrupacion_Pet_Atis]],Tabla1[[#All],[Numero_de_actuacion]],Tabla1[[#All],[Motivo_de_suspension]],"",0)</f>
        <v/>
      </c>
      <c r="V592" s="2" t="str" cm="1">
        <f t="array" ref="V592">_xlfn.XLOOKUP(AVANZA[[#This Row],[Num_Agrupacion_Pet_Atis]],Tabla1[[#All],[Numero_de_actuacion]],Tabla1[[#All],[No_identificacion_cliente]],"",0)</f>
        <v/>
      </c>
      <c r="W592" s="2" t="str" cm="1">
        <f t="array" ref="W592">_xlfn.XLOOKUP(AVANZA[[#This Row],[Num_Agrupacion_Pet_Atis]],Tabla1[[#All],[Numero_de_actuacion]],Tabla1[[#All],[Movil_de_contacto]],"",0)</f>
        <v/>
      </c>
      <c r="X592" s="14">
        <f>IF(OR(AVANZA[[#This Row],[ESTADO LEG]]="Legalizada grabacion",AVANZA[[#This Row],[ESTADO LEG]]="Legalizada aut"),1,0)</f>
        <v>0</v>
      </c>
      <c r="Y592" s="14">
        <f>IF(OR(AVANZA[[#This Row],[ESTADO LEG]]="pdte legalizar",AVANZA[[#This Row],[ESTADO LEG]]="No cruza"),1,0)</f>
        <v>0</v>
      </c>
      <c r="Z592" t="str" cm="1">
        <f t="array" ref="Z592">IF(AVANZA[[#This Row],[Variable]]="Terminada",LOWER(_xlfn.XLOOKUP(AVANZA[[#This Row],[ID_Peticion]],Tabla6[[#All],[NUM_PETICION]],Tabla6[[#All],[ESTADO_LEG]],"NO CRUZA",0)),AVANZA[[#This Row],[Variable]])</f>
        <v>PENDIENTE</v>
      </c>
      <c r="AA592" t="str" cm="1">
        <f t="array" ref="AA592">_xlfn.XLOOKUP(AVANZA[[#This Row],[ID_Peticion]],Tabla6[[#All],[NUM_PETICION]],Tabla6[[#All],[DIF_DIAS]],"",0)</f>
        <v/>
      </c>
      <c r="AB592" s="2" t="str" cm="1">
        <f t="array" ref="AB592">IFERROR(_xlfn.XLOOKUP(AVANZA[[#This Row],[ID_Peticion]],Tabla6[[#All],[NUM_PETICION]],Tabla6[[#All],[FEC_LEGAL]],"",0),"")</f>
        <v/>
      </c>
      <c r="AC592" s="14">
        <f ca="1">IF(AVANZA[[#This Row],[FECHA LEG]]&lt;&gt;0,IFERROR(AVANZA[[#This Row],[FECHA LEG]]-AVANZA[[#This Row],[FechaIniEstadoSubPetAtis]],0),TODAY()-AVANZA[[#This Row],[FechaIniEstadoSubPetAtis]])</f>
        <v>0</v>
      </c>
      <c r="AD592" s="35">
        <f ca="1">IF(AVANZA[[#This Row],[FINAL Vs LG]]&lt;&gt;0,IF(AVANZA[[#This Row],[FINAL Vs LG]]&lt;7.1,"100%",IF(AND(AVANZA[[#This Row],[FINAL Vs LG]]&gt;7.1,AVANZA[[#This Row],[FINAL Vs LG]]&lt;11.1),"50%","0%")),0)</f>
        <v>0</v>
      </c>
      <c r="AE592" s="14">
        <f ca="1">VLOOKUP(DAY(TODAY()),BACK!F:G,2,0)</f>
        <v>14</v>
      </c>
      <c r="AF592" s="14">
        <f>BACK!$I$2</f>
        <v>24</v>
      </c>
      <c r="AG592" s="14">
        <f>IF(AVANZA[[#This Row],[Oferta_empaquetada_comisiones]]="SI",1,0)</f>
        <v>0</v>
      </c>
      <c r="AH592" s="36">
        <f>IF(AVANZA[[#This Row],[Variable]]="TERMINADA",IFERROR(VLOOKUP(AVANZA[[#This Row],[SUPERVISOR]],Tabla2[#All],4,0),0),)</f>
        <v>0</v>
      </c>
      <c r="AI592" s="14">
        <f>IF(AVANZA[[#This Row],[Producto]]="BA",1,0)</f>
        <v>1</v>
      </c>
      <c r="AJ592" s="14">
        <f>IF(AVANZA[[#This Row],[Producto]]="DUO",1,0)</f>
        <v>0</v>
      </c>
      <c r="AK592" s="14">
        <f>IF(AVANZA[[#This Row],[Producto]]="TRIO",1,0)</f>
        <v>0</v>
      </c>
      <c r="AL592" t="s">
        <v>221</v>
      </c>
      <c r="AM592">
        <v>-1</v>
      </c>
      <c r="AN592">
        <v>-1</v>
      </c>
      <c r="AO592" t="s">
        <v>17347</v>
      </c>
      <c r="AP592" s="1">
        <v>46135.623680555553</v>
      </c>
      <c r="AQ592">
        <v>-1</v>
      </c>
      <c r="AR592" t="s">
        <v>17348</v>
      </c>
      <c r="AS592">
        <v>-1</v>
      </c>
      <c r="AT592">
        <v>-1</v>
      </c>
      <c r="AU592">
        <v>-1</v>
      </c>
      <c r="AV592">
        <v>-1</v>
      </c>
      <c r="AW592">
        <v>-1</v>
      </c>
      <c r="AX592" t="s">
        <v>224</v>
      </c>
      <c r="AY592">
        <v>-1</v>
      </c>
      <c r="AZ592">
        <v>2026</v>
      </c>
      <c r="BA592">
        <v>5</v>
      </c>
      <c r="BB592">
        <v>13</v>
      </c>
      <c r="BC592">
        <v>-1</v>
      </c>
      <c r="BD592" t="s">
        <v>225</v>
      </c>
      <c r="BE592">
        <v>-1</v>
      </c>
      <c r="BF592">
        <v>20001616020302</v>
      </c>
      <c r="BG592" t="s">
        <v>319</v>
      </c>
      <c r="BH592" t="s">
        <v>320</v>
      </c>
      <c r="BI592" t="s">
        <v>2949</v>
      </c>
      <c r="BJ592">
        <v>-1</v>
      </c>
      <c r="BK592">
        <v>-1</v>
      </c>
      <c r="BL592">
        <v>-1</v>
      </c>
      <c r="BM592" t="s">
        <v>2213</v>
      </c>
      <c r="BN592" t="s">
        <v>230</v>
      </c>
      <c r="BO592" t="s">
        <v>17349</v>
      </c>
      <c r="BP592" t="s">
        <v>380</v>
      </c>
      <c r="BQ592">
        <v>2026</v>
      </c>
      <c r="BR592">
        <v>4</v>
      </c>
      <c r="BS592">
        <v>23</v>
      </c>
      <c r="BT592" s="1">
        <v>46135.623703703706</v>
      </c>
      <c r="BU592" t="s">
        <v>2215</v>
      </c>
      <c r="BV592" s="2">
        <v>46135</v>
      </c>
      <c r="BW592" t="s">
        <v>2215</v>
      </c>
      <c r="BX592" s="2">
        <v>46135</v>
      </c>
      <c r="BY592" s="2">
        <v>46151</v>
      </c>
      <c r="BZ592" t="s">
        <v>2216</v>
      </c>
      <c r="CA592" t="s">
        <v>321</v>
      </c>
      <c r="CB592" t="s">
        <v>322</v>
      </c>
      <c r="CC592" t="s">
        <v>17350</v>
      </c>
      <c r="CD592" t="s">
        <v>2903</v>
      </c>
      <c r="CE592">
        <v>-1</v>
      </c>
      <c r="CF592" t="s">
        <v>324</v>
      </c>
      <c r="CG592" t="s">
        <v>325</v>
      </c>
      <c r="CH592" t="s">
        <v>326</v>
      </c>
      <c r="CI592">
        <v>73211780</v>
      </c>
      <c r="CJ592" t="s">
        <v>244</v>
      </c>
      <c r="CK592" t="s">
        <v>245</v>
      </c>
      <c r="CL592" t="s">
        <v>246</v>
      </c>
      <c r="CM592" t="s">
        <v>247</v>
      </c>
      <c r="CN592" t="s">
        <v>248</v>
      </c>
      <c r="CT592" t="s">
        <v>386</v>
      </c>
      <c r="CU592" t="s">
        <v>225</v>
      </c>
      <c r="CW592" t="s">
        <v>319</v>
      </c>
      <c r="CX592" t="s">
        <v>320</v>
      </c>
      <c r="DA592" t="s">
        <v>250</v>
      </c>
      <c r="DB592">
        <v>-1</v>
      </c>
      <c r="DF592" t="s">
        <v>2213</v>
      </c>
      <c r="DJ592" t="s">
        <v>252</v>
      </c>
      <c r="DK592" t="s">
        <v>253</v>
      </c>
      <c r="DL592" t="s">
        <v>253</v>
      </c>
      <c r="DN592" t="s">
        <v>255</v>
      </c>
      <c r="DR592" t="s">
        <v>256</v>
      </c>
      <c r="DS592" t="s">
        <v>244</v>
      </c>
      <c r="DT592" t="s">
        <v>243</v>
      </c>
      <c r="DV592">
        <v>1</v>
      </c>
      <c r="DW592" t="s">
        <v>331</v>
      </c>
      <c r="ED592" s="2">
        <v>46155</v>
      </c>
      <c r="EF592">
        <v>1</v>
      </c>
      <c r="EP592" t="s">
        <v>258</v>
      </c>
      <c r="ES592" t="s">
        <v>412</v>
      </c>
      <c r="FA592" t="s">
        <v>245</v>
      </c>
      <c r="FB592" t="s">
        <v>333</v>
      </c>
      <c r="FD592" t="s">
        <v>333</v>
      </c>
      <c r="FE592" t="s">
        <v>334</v>
      </c>
      <c r="FF592" t="s">
        <v>334</v>
      </c>
      <c r="FK592" t="s">
        <v>263</v>
      </c>
      <c r="FL592" t="s">
        <v>17351</v>
      </c>
      <c r="FN592" t="s">
        <v>248</v>
      </c>
      <c r="FO592" t="s">
        <v>265</v>
      </c>
      <c r="FR592">
        <v>0</v>
      </c>
      <c r="GB592" t="s">
        <v>266</v>
      </c>
      <c r="GM592">
        <v>0</v>
      </c>
      <c r="GS592" t="s">
        <v>267</v>
      </c>
      <c r="GT592" s="2">
        <v>45565</v>
      </c>
      <c r="GU592" t="s">
        <v>268</v>
      </c>
      <c r="GV592" t="s">
        <v>335</v>
      </c>
      <c r="GW592" t="s">
        <v>394</v>
      </c>
      <c r="GZ592" t="s">
        <v>395</v>
      </c>
      <c r="HA592" t="s">
        <v>274</v>
      </c>
      <c r="HB592" t="s">
        <v>321</v>
      </c>
      <c r="HC592" t="s">
        <v>321</v>
      </c>
      <c r="HD592" t="s">
        <v>415</v>
      </c>
      <c r="HE592" t="s">
        <v>230</v>
      </c>
      <c r="HF592" t="s">
        <v>14114</v>
      </c>
      <c r="HR592" t="s">
        <v>278</v>
      </c>
      <c r="HV592">
        <v>94990</v>
      </c>
      <c r="HW592" t="s">
        <v>281</v>
      </c>
      <c r="HY592">
        <v>0</v>
      </c>
      <c r="HZ592">
        <v>0</v>
      </c>
      <c r="IA592" t="s">
        <v>281</v>
      </c>
      <c r="IB592" t="s">
        <v>281</v>
      </c>
      <c r="IE592" t="s">
        <v>283</v>
      </c>
      <c r="IF592" t="s">
        <v>283</v>
      </c>
      <c r="IG592" t="s">
        <v>283</v>
      </c>
      <c r="IH592" t="s">
        <v>284</v>
      </c>
      <c r="II592" t="s">
        <v>285</v>
      </c>
      <c r="IJ592" t="s">
        <v>286</v>
      </c>
      <c r="IK592" t="s">
        <v>278</v>
      </c>
      <c r="IL592" t="s">
        <v>287</v>
      </c>
      <c r="IM592" t="s">
        <v>288</v>
      </c>
      <c r="IN592" t="s">
        <v>2219</v>
      </c>
      <c r="IP592" t="s">
        <v>290</v>
      </c>
      <c r="IQ592" t="s">
        <v>284</v>
      </c>
      <c r="IS592" t="s">
        <v>291</v>
      </c>
      <c r="IT592" t="s">
        <v>432</v>
      </c>
      <c r="IU592" t="s">
        <v>14211</v>
      </c>
      <c r="IV592" t="s">
        <v>14115</v>
      </c>
      <c r="IW592" t="s">
        <v>2030</v>
      </c>
      <c r="IY592" t="s">
        <v>281</v>
      </c>
    </row>
    <row r="593" spans="1:259" x14ac:dyDescent="0.3">
      <c r="A593" s="14">
        <f>DAY(AVANZA[[#This Row],[FechaSeguimiento]])</f>
        <v>13</v>
      </c>
      <c r="B593" s="14">
        <f>MONTH(AVANZA[[#This Row],[FechaSeguimiento]])</f>
        <v>5</v>
      </c>
      <c r="C593"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593" t="str">
        <f>LOWER(IFERROR(VLOOKUP(AVANZA[[#This Row],[ID_Peticion]],CANCELADAS[#All],2,0),""))</f>
        <v/>
      </c>
      <c r="E593" t="str">
        <f>LOWER(IFERROR(VLOOKUP(AVANZA[[#This Row],[ID_Peticion]],CANCELADAS[#All],3,0),""))</f>
        <v/>
      </c>
      <c r="F593" t="str">
        <f>LOWER(IF(AVANZA[[#This Row],[CEDULA CLIENTE]]&lt;&gt;""," CC: " &amp; COUNTIFS(AVANZA[CEDULA CLIENTE],AVANZA[[#This Row],[CEDULA CLIENTE]]),"")&amp; IF(AVANZA[[#This Row],[Direccion]]&lt;&gt;""," DIR: " &amp; COUNTIFS(AVANZA[Direccion],AVANZA[[#This Row],[Direccion]]),""))</f>
        <v xml:space="preserve"> cc: 1 dir: 1</v>
      </c>
      <c r="G593" t="str">
        <f>IFERROR(VLOOKUP(AVANZA[[#This Row],[Cedula_Vendedor_Atis]],PLANTA[[#All],[CEDULA]:[LINEA]],3,0),"No Cruza")</f>
        <v>Marisol Avella</v>
      </c>
      <c r="H593" t="str">
        <f>IFERROR(VLOOKUP(AVANZA[[#This Row],[Cedula_Vendedor_Atis]],PLANTA[[#All],[CEDULA]:[LINEA]],4,0),"No Cruza")</f>
        <v>Fija</v>
      </c>
      <c r="I593" t="str">
        <f>LOWER(IF(AVANZA[[#This Row],[ATRIBUIBLE]]="",AVANZA[[#This Row],[Variable]],AVANZA[[#This Row],[ATRIBUIBLE]]))</f>
        <v>pendiente</v>
      </c>
      <c r="J593" s="14">
        <f>IF(AVANZA[[#This Row],[Variable]]=AVANZA[[#Headers],[TERMINADA]],1,0)</f>
        <v>0</v>
      </c>
      <c r="K593" s="14">
        <f>IF(AVANZA[[#This Row],[Variable]]=AVANZA[[#Headers],[ANULADA]],1,0)</f>
        <v>0</v>
      </c>
      <c r="L593" s="14">
        <f>IF(AVANZA[[#This Row],[Variable]]=AVANZA[[#Headers],[PENDIENTE]],1,0)</f>
        <v>1</v>
      </c>
      <c r="M593" s="14">
        <f>IF(AVANZA[[#This Row],[ESTADO AGENDA]]="AGENDADA",1,0)</f>
        <v>0</v>
      </c>
      <c r="N593" s="14">
        <f>IF(AVANZA[[#This Row],[ESTADO AGENDA]]="PENDIENTE DE AGENDAR",1,0)</f>
        <v>1</v>
      </c>
      <c r="O593" s="14">
        <f>IF(AVANZA[[#This Row],[ESTADO AGENDA]]="SUSPENDIDA",1,0)</f>
        <v>0</v>
      </c>
      <c r="P593" t="str" cm="1">
        <f t="array" ref="P593">_xlfn.XLOOKUP(AVANZA[[#This Row],[Num_Agrupacion_Pet_Atis]],Tabla1[[#All],[Numero_de_actuacion]],Tabla1[[#All],[Estado_de_la_orden]],"",0)</f>
        <v>Pendiente de agendar</v>
      </c>
      <c r="Q593" s="2" cm="1">
        <f t="array" ref="Q593">_xlfn.XLOOKUP(AVANZA[[#This Row],[Num_Agrupacion_Pet_Atis]],Tabla1[[#All],[Numero_de_actuacion]],Tabla1[[#All],[Fecha_de_la_cita]],"",0)</f>
        <v>0</v>
      </c>
      <c r="R593" cm="1">
        <f t="array" ref="R593">_xlfn.XLOOKUP(AVANZA[[#This Row],[Num_Agrupacion_Pet_Atis]],Tabla1[[#All],[Numero_de_actuacion]],Tabla1[[#All],[Franja_horaria_de_la_cita]],"",0)</f>
        <v>0</v>
      </c>
      <c r="S593" s="14">
        <f>IFERROR(DAY(AVANZA[[#This Row],[FECHA AGENDA]]),"")</f>
        <v>0</v>
      </c>
      <c r="T593" s="14">
        <f>IFERROR(MONTH(AVANZA[[#This Row],[FECHA AGENDA]]),"")</f>
        <v>1</v>
      </c>
      <c r="U593" cm="1">
        <f t="array" ref="U593">_xlfn.XLOOKUP(AVANZA[[#This Row],[Num_Agrupacion_Pet_Atis]],Tabla1[[#All],[Numero_de_actuacion]],Tabla1[[#All],[Motivo_de_suspension]],"",0)</f>
        <v>0</v>
      </c>
      <c r="V593" s="2" t="str" cm="1">
        <f t="array" ref="V593">_xlfn.XLOOKUP(AVANZA[[#This Row],[Num_Agrupacion_Pet_Atis]],Tabla1[[#All],[Numero_de_actuacion]],Tabla1[[#All],[No_identificacion_cliente]],"",0)</f>
        <v>1140852780</v>
      </c>
      <c r="W593" s="2" t="str" cm="1">
        <f t="array" ref="W593">_xlfn.XLOOKUP(AVANZA[[#This Row],[Num_Agrupacion_Pet_Atis]],Tabla1[[#All],[Numero_de_actuacion]],Tabla1[[#All],[Movil_de_contacto]],"",0)</f>
        <v>3014561927</v>
      </c>
      <c r="X593" s="14">
        <f>IF(OR(AVANZA[[#This Row],[ESTADO LEG]]="Legalizada grabacion",AVANZA[[#This Row],[ESTADO LEG]]="Legalizada aut"),1,0)</f>
        <v>0</v>
      </c>
      <c r="Y593" s="14">
        <f>IF(OR(AVANZA[[#This Row],[ESTADO LEG]]="pdte legalizar",AVANZA[[#This Row],[ESTADO LEG]]="No cruza"),1,0)</f>
        <v>0</v>
      </c>
      <c r="Z593" t="str" cm="1">
        <f t="array" ref="Z593">IF(AVANZA[[#This Row],[Variable]]="Terminada",LOWER(_xlfn.XLOOKUP(AVANZA[[#This Row],[ID_Peticion]],Tabla6[[#All],[NUM_PETICION]],Tabla6[[#All],[ESTADO_LEG]],"NO CRUZA",0)),AVANZA[[#This Row],[Variable]])</f>
        <v>PENDIENTE</v>
      </c>
      <c r="AA593" t="str" cm="1">
        <f t="array" ref="AA593">_xlfn.XLOOKUP(AVANZA[[#This Row],[ID_Peticion]],Tabla6[[#All],[NUM_PETICION]],Tabla6[[#All],[DIF_DIAS]],"",0)</f>
        <v/>
      </c>
      <c r="AB593" s="2" t="str" cm="1">
        <f t="array" ref="AB593">IFERROR(_xlfn.XLOOKUP(AVANZA[[#This Row],[ID_Peticion]],Tabla6[[#All],[NUM_PETICION]],Tabla6[[#All],[FEC_LEGAL]],"",0),"")</f>
        <v/>
      </c>
      <c r="AC593" s="14">
        <f ca="1">IF(AVANZA[[#This Row],[FECHA LEG]]&lt;&gt;0,IFERROR(AVANZA[[#This Row],[FECHA LEG]]-AVANZA[[#This Row],[FechaIniEstadoSubPetAtis]],0),TODAY()-AVANZA[[#This Row],[FechaIniEstadoSubPetAtis]])</f>
        <v>0</v>
      </c>
      <c r="AD593" s="35">
        <f ca="1">IF(AVANZA[[#This Row],[FINAL Vs LG]]&lt;&gt;0,IF(AVANZA[[#This Row],[FINAL Vs LG]]&lt;7.1,"100%",IF(AND(AVANZA[[#This Row],[FINAL Vs LG]]&gt;7.1,AVANZA[[#This Row],[FINAL Vs LG]]&lt;11.1),"50%","0%")),0)</f>
        <v>0</v>
      </c>
      <c r="AE593" s="14">
        <f ca="1">VLOOKUP(DAY(TODAY()),BACK!F:G,2,0)</f>
        <v>14</v>
      </c>
      <c r="AF593" s="14">
        <f>BACK!$I$2</f>
        <v>24</v>
      </c>
      <c r="AG593" s="14">
        <f>IF(AVANZA[[#This Row],[Oferta_empaquetada_comisiones]]="SI",1,0)</f>
        <v>0</v>
      </c>
      <c r="AH593" s="36">
        <f>IF(AVANZA[[#This Row],[Variable]]="TERMINADA",IFERROR(VLOOKUP(AVANZA[[#This Row],[SUPERVISOR]],Tabla2[#All],4,0),0),)</f>
        <v>0</v>
      </c>
      <c r="AI593" s="14">
        <f>IF(AVANZA[[#This Row],[Producto]]="BA",1,0)</f>
        <v>1</v>
      </c>
      <c r="AJ593" s="14">
        <f>IF(AVANZA[[#This Row],[Producto]]="DUO",1,0)</f>
        <v>0</v>
      </c>
      <c r="AK593" s="14">
        <f>IF(AVANZA[[#This Row],[Producto]]="TRIO",1,0)</f>
        <v>0</v>
      </c>
      <c r="AL593" t="s">
        <v>292</v>
      </c>
      <c r="AM593">
        <v>-1</v>
      </c>
      <c r="AN593">
        <v>-1</v>
      </c>
      <c r="AO593" t="s">
        <v>17352</v>
      </c>
      <c r="AP593" s="1">
        <v>46153.424629629626</v>
      </c>
      <c r="AQ593">
        <v>-1</v>
      </c>
      <c r="AR593" t="s">
        <v>17353</v>
      </c>
      <c r="AS593">
        <v>-1</v>
      </c>
      <c r="AT593">
        <v>-1</v>
      </c>
      <c r="AU593">
        <v>-1</v>
      </c>
      <c r="AV593">
        <v>-1</v>
      </c>
      <c r="AW593">
        <v>-1</v>
      </c>
      <c r="AX593" t="s">
        <v>224</v>
      </c>
      <c r="AY593">
        <v>-1</v>
      </c>
      <c r="AZ593">
        <v>2026</v>
      </c>
      <c r="BA593">
        <v>5</v>
      </c>
      <c r="BB593">
        <v>13</v>
      </c>
      <c r="BC593">
        <v>-1</v>
      </c>
      <c r="BD593" t="s">
        <v>225</v>
      </c>
      <c r="BE593">
        <v>-1</v>
      </c>
      <c r="BF593">
        <v>20001625830349</v>
      </c>
      <c r="BG593" t="s">
        <v>226</v>
      </c>
      <c r="BH593" t="s">
        <v>227</v>
      </c>
      <c r="BI593" t="s">
        <v>3251</v>
      </c>
      <c r="BJ593">
        <v>-1</v>
      </c>
      <c r="BK593">
        <v>-1</v>
      </c>
      <c r="BL593">
        <v>-1</v>
      </c>
      <c r="BM593" t="s">
        <v>2213</v>
      </c>
      <c r="BN593" t="s">
        <v>230</v>
      </c>
      <c r="BO593" t="s">
        <v>17354</v>
      </c>
      <c r="BP593" t="s">
        <v>380</v>
      </c>
      <c r="BQ593">
        <v>2026</v>
      </c>
      <c r="BR593">
        <v>5</v>
      </c>
      <c r="BS593">
        <v>11</v>
      </c>
      <c r="BT593" s="1">
        <v>46153.42465277778</v>
      </c>
      <c r="BU593" t="s">
        <v>2215</v>
      </c>
      <c r="BV593" s="2">
        <v>46153</v>
      </c>
      <c r="BW593" t="s">
        <v>2215</v>
      </c>
      <c r="BX593" s="2">
        <v>46153</v>
      </c>
      <c r="BY593" s="2">
        <v>46154</v>
      </c>
      <c r="BZ593" t="s">
        <v>2216</v>
      </c>
      <c r="CA593" t="s">
        <v>236</v>
      </c>
      <c r="CB593" t="s">
        <v>237</v>
      </c>
      <c r="CC593" t="s">
        <v>17355</v>
      </c>
      <c r="CD593" t="s">
        <v>2851</v>
      </c>
      <c r="CE593">
        <v>-1</v>
      </c>
      <c r="CF593" t="s">
        <v>240</v>
      </c>
      <c r="CG593" t="s">
        <v>241</v>
      </c>
      <c r="CH593" t="s">
        <v>242</v>
      </c>
      <c r="CI593">
        <v>22999736</v>
      </c>
      <c r="CJ593" t="s">
        <v>303</v>
      </c>
      <c r="CK593" t="s">
        <v>245</v>
      </c>
      <c r="CL593" t="s">
        <v>246</v>
      </c>
      <c r="CM593" t="s">
        <v>247</v>
      </c>
      <c r="CN593" t="s">
        <v>248</v>
      </c>
      <c r="CT593" t="s">
        <v>386</v>
      </c>
      <c r="CU593" t="s">
        <v>225</v>
      </c>
      <c r="CW593" t="s">
        <v>226</v>
      </c>
      <c r="CX593" t="s">
        <v>227</v>
      </c>
      <c r="DA593" t="s">
        <v>250</v>
      </c>
      <c r="DB593">
        <v>-1</v>
      </c>
      <c r="DF593" t="s">
        <v>2213</v>
      </c>
      <c r="DJ593" t="s">
        <v>252</v>
      </c>
      <c r="DK593" t="s">
        <v>253</v>
      </c>
      <c r="DL593" t="s">
        <v>253</v>
      </c>
      <c r="DN593" t="s">
        <v>255</v>
      </c>
      <c r="DR593" t="s">
        <v>305</v>
      </c>
      <c r="DS593" t="s">
        <v>303</v>
      </c>
      <c r="DT593" t="s">
        <v>302</v>
      </c>
      <c r="DV593">
        <v>1</v>
      </c>
      <c r="DW593" t="s">
        <v>257</v>
      </c>
      <c r="ED593" s="2">
        <v>46155</v>
      </c>
      <c r="EF593">
        <v>23</v>
      </c>
      <c r="EP593" t="s">
        <v>258</v>
      </c>
      <c r="ES593" t="s">
        <v>2020</v>
      </c>
      <c r="FA593" t="s">
        <v>245</v>
      </c>
      <c r="FB593" t="s">
        <v>260</v>
      </c>
      <c r="FD593" t="s">
        <v>260</v>
      </c>
      <c r="FE593" t="s">
        <v>261</v>
      </c>
      <c r="FF593" t="s">
        <v>262</v>
      </c>
      <c r="FK593" t="s">
        <v>263</v>
      </c>
      <c r="FL593" t="s">
        <v>17356</v>
      </c>
      <c r="FN593" t="s">
        <v>248</v>
      </c>
      <c r="FO593" t="s">
        <v>265</v>
      </c>
      <c r="FR593">
        <v>0</v>
      </c>
      <c r="GB593" t="s">
        <v>266</v>
      </c>
      <c r="GM593">
        <v>0</v>
      </c>
      <c r="GS593" t="s">
        <v>267</v>
      </c>
      <c r="GT593" s="2">
        <v>45443</v>
      </c>
      <c r="GU593" t="s">
        <v>268</v>
      </c>
      <c r="GV593" t="s">
        <v>311</v>
      </c>
      <c r="GW593" t="s">
        <v>270</v>
      </c>
      <c r="GX593" t="s">
        <v>271</v>
      </c>
      <c r="GY593" t="s">
        <v>271</v>
      </c>
      <c r="GZ593" t="s">
        <v>273</v>
      </c>
      <c r="HA593" t="s">
        <v>497</v>
      </c>
      <c r="HB593" t="s">
        <v>275</v>
      </c>
      <c r="HC593" t="s">
        <v>275</v>
      </c>
      <c r="HD593" t="s">
        <v>257</v>
      </c>
      <c r="HE593" t="s">
        <v>230</v>
      </c>
      <c r="HF593" t="s">
        <v>17357</v>
      </c>
      <c r="HR593" t="s">
        <v>278</v>
      </c>
      <c r="HV593">
        <v>85900</v>
      </c>
      <c r="HW593" t="s">
        <v>279</v>
      </c>
      <c r="HY593">
        <v>0</v>
      </c>
      <c r="HZ593">
        <v>0</v>
      </c>
      <c r="IA593" t="s">
        <v>279</v>
      </c>
      <c r="IB593" t="s">
        <v>281</v>
      </c>
      <c r="IE593" t="s">
        <v>283</v>
      </c>
      <c r="IF593" t="s">
        <v>283</v>
      </c>
      <c r="IG593" t="s">
        <v>283</v>
      </c>
      <c r="IH593" t="s">
        <v>284</v>
      </c>
      <c r="II593" t="s">
        <v>285</v>
      </c>
      <c r="IJ593" t="s">
        <v>286</v>
      </c>
      <c r="IK593" t="s">
        <v>278</v>
      </c>
      <c r="IL593" t="s">
        <v>287</v>
      </c>
      <c r="IM593" t="s">
        <v>288</v>
      </c>
      <c r="IN593" t="s">
        <v>2219</v>
      </c>
      <c r="IP593" t="s">
        <v>290</v>
      </c>
      <c r="IQ593" t="s">
        <v>284</v>
      </c>
      <c r="IS593" t="s">
        <v>291</v>
      </c>
      <c r="IT593" t="s">
        <v>287</v>
      </c>
      <c r="IY593" t="s">
        <v>281</v>
      </c>
    </row>
    <row r="594" spans="1:259" x14ac:dyDescent="0.3">
      <c r="A594" s="14">
        <f>DAY(AVANZA[[#This Row],[FechaSeguimiento]])</f>
        <v>13</v>
      </c>
      <c r="B594" s="14">
        <f>MONTH(AVANZA[[#This Row],[FechaSeguimiento]])</f>
        <v>5</v>
      </c>
      <c r="C594"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594" t="str">
        <f>LOWER(IFERROR(VLOOKUP(AVANZA[[#This Row],[ID_Peticion]],CANCELADAS[#All],2,0),""))</f>
        <v/>
      </c>
      <c r="E594" t="str">
        <f>LOWER(IFERROR(VLOOKUP(AVANZA[[#This Row],[ID_Peticion]],CANCELADAS[#All],3,0),""))</f>
        <v/>
      </c>
      <c r="F594" t="str">
        <f>LOWER(IF(AVANZA[[#This Row],[CEDULA CLIENTE]]&lt;&gt;""," CC: " &amp; COUNTIFS(AVANZA[CEDULA CLIENTE],AVANZA[[#This Row],[CEDULA CLIENTE]]),"")&amp; IF(AVANZA[[#This Row],[Direccion]]&lt;&gt;""," DIR: " &amp; COUNTIFS(AVANZA[Direccion],AVANZA[[#This Row],[Direccion]]),""))</f>
        <v xml:space="preserve"> cc: 1 dir: 1</v>
      </c>
      <c r="G594" t="str">
        <f>IFERROR(VLOOKUP(AVANZA[[#This Row],[Cedula_Vendedor_Atis]],PLANTA[[#All],[CEDULA]:[LINEA]],3,0),"No Cruza")</f>
        <v>Marisol Avella</v>
      </c>
      <c r="H594" t="str">
        <f>IFERROR(VLOOKUP(AVANZA[[#This Row],[Cedula_Vendedor_Atis]],PLANTA[[#All],[CEDULA]:[LINEA]],4,0),"No Cruza")</f>
        <v>Fija</v>
      </c>
      <c r="I594" t="str">
        <f>LOWER(IF(AVANZA[[#This Row],[ATRIBUIBLE]]="",AVANZA[[#This Row],[Variable]],AVANZA[[#This Row],[ATRIBUIBLE]]))</f>
        <v>pendiente</v>
      </c>
      <c r="J594" s="14">
        <f>IF(AVANZA[[#This Row],[Variable]]=AVANZA[[#Headers],[TERMINADA]],1,0)</f>
        <v>0</v>
      </c>
      <c r="K594" s="14">
        <f>IF(AVANZA[[#This Row],[Variable]]=AVANZA[[#Headers],[ANULADA]],1,0)</f>
        <v>0</v>
      </c>
      <c r="L594" s="14">
        <f>IF(AVANZA[[#This Row],[Variable]]=AVANZA[[#Headers],[PENDIENTE]],1,0)</f>
        <v>1</v>
      </c>
      <c r="M594" s="14">
        <f>IF(AVANZA[[#This Row],[ESTADO AGENDA]]="AGENDADA",1,0)</f>
        <v>1</v>
      </c>
      <c r="N594" s="14">
        <f>IF(AVANZA[[#This Row],[ESTADO AGENDA]]="PENDIENTE DE AGENDAR",1,0)</f>
        <v>0</v>
      </c>
      <c r="O594" s="14">
        <f>IF(AVANZA[[#This Row],[ESTADO AGENDA]]="SUSPENDIDA",1,0)</f>
        <v>0</v>
      </c>
      <c r="P594" t="str" cm="1">
        <f t="array" ref="P594">_xlfn.XLOOKUP(AVANZA[[#This Row],[Num_Agrupacion_Pet_Atis]],Tabla1[[#All],[Numero_de_actuacion]],Tabla1[[#All],[Estado_de_la_orden]],"",0)</f>
        <v>Agendada</v>
      </c>
      <c r="Q594" s="2" cm="1">
        <f t="array" ref="Q594">_xlfn.XLOOKUP(AVANZA[[#This Row],[Num_Agrupacion_Pet_Atis]],Tabla1[[#All],[Numero_de_actuacion]],Tabla1[[#All],[Fecha_de_la_cita]],"",0)</f>
        <v>46157.5</v>
      </c>
      <c r="R594" t="str" cm="1">
        <f t="array" ref="R594">_xlfn.XLOOKUP(AVANZA[[#This Row],[Num_Agrupacion_Pet_Atis]],Tabla1[[#All],[Numero_de_actuacion]],Tabla1[[#All],[Franja_horaria_de_la_cita]],"",0)</f>
        <v>PM</v>
      </c>
      <c r="S594" s="14">
        <f>IFERROR(DAY(AVANZA[[#This Row],[FECHA AGENDA]]),"")</f>
        <v>15</v>
      </c>
      <c r="T594" s="14">
        <f>IFERROR(MONTH(AVANZA[[#This Row],[FECHA AGENDA]]),"")</f>
        <v>5</v>
      </c>
      <c r="U594" cm="1">
        <f t="array" ref="U594">_xlfn.XLOOKUP(AVANZA[[#This Row],[Num_Agrupacion_Pet_Atis]],Tabla1[[#All],[Numero_de_actuacion]],Tabla1[[#All],[Motivo_de_suspension]],"",0)</f>
        <v>0</v>
      </c>
      <c r="V594" s="2" t="str" cm="1">
        <f t="array" ref="V594">_xlfn.XLOOKUP(AVANZA[[#This Row],[Num_Agrupacion_Pet_Atis]],Tabla1[[#All],[Numero_de_actuacion]],Tabla1[[#All],[No_identificacion_cliente]],"",0)</f>
        <v>1072704288</v>
      </c>
      <c r="W594" s="2" t="str" cm="1">
        <f t="array" ref="W594">_xlfn.XLOOKUP(AVANZA[[#This Row],[Num_Agrupacion_Pet_Atis]],Tabla1[[#All],[Numero_de_actuacion]],Tabla1[[#All],[Movil_de_contacto]],"",0)</f>
        <v>3184152562</v>
      </c>
      <c r="X594" s="14">
        <f>IF(OR(AVANZA[[#This Row],[ESTADO LEG]]="Legalizada grabacion",AVANZA[[#This Row],[ESTADO LEG]]="Legalizada aut"),1,0)</f>
        <v>0</v>
      </c>
      <c r="Y594" s="14">
        <f>IF(OR(AVANZA[[#This Row],[ESTADO LEG]]="pdte legalizar",AVANZA[[#This Row],[ESTADO LEG]]="No cruza"),1,0)</f>
        <v>0</v>
      </c>
      <c r="Z594" t="str" cm="1">
        <f t="array" ref="Z594">IF(AVANZA[[#This Row],[Variable]]="Terminada",LOWER(_xlfn.XLOOKUP(AVANZA[[#This Row],[ID_Peticion]],Tabla6[[#All],[NUM_PETICION]],Tabla6[[#All],[ESTADO_LEG]],"NO CRUZA",0)),AVANZA[[#This Row],[Variable]])</f>
        <v>PENDIENTE</v>
      </c>
      <c r="AA594" t="str" cm="1">
        <f t="array" ref="AA594">_xlfn.XLOOKUP(AVANZA[[#This Row],[ID_Peticion]],Tabla6[[#All],[NUM_PETICION]],Tabla6[[#All],[DIF_DIAS]],"",0)</f>
        <v/>
      </c>
      <c r="AB594" s="2" t="str" cm="1">
        <f t="array" ref="AB594">IFERROR(_xlfn.XLOOKUP(AVANZA[[#This Row],[ID_Peticion]],Tabla6[[#All],[NUM_PETICION]],Tabla6[[#All],[FEC_LEGAL]],"",0),"")</f>
        <v/>
      </c>
      <c r="AC594" s="14">
        <f ca="1">IF(AVANZA[[#This Row],[FECHA LEG]]&lt;&gt;0,IFERROR(AVANZA[[#This Row],[FECHA LEG]]-AVANZA[[#This Row],[FechaIniEstadoSubPetAtis]],0),TODAY()-AVANZA[[#This Row],[FechaIniEstadoSubPetAtis]])</f>
        <v>0</v>
      </c>
      <c r="AD594" s="35">
        <f ca="1">IF(AVANZA[[#This Row],[FINAL Vs LG]]&lt;&gt;0,IF(AVANZA[[#This Row],[FINAL Vs LG]]&lt;7.1,"100%",IF(AND(AVANZA[[#This Row],[FINAL Vs LG]]&gt;7.1,AVANZA[[#This Row],[FINAL Vs LG]]&lt;11.1),"50%","0%")),0)</f>
        <v>0</v>
      </c>
      <c r="AE594" s="14">
        <f ca="1">VLOOKUP(DAY(TODAY()),BACK!F:G,2,0)</f>
        <v>14</v>
      </c>
      <c r="AF594" s="14">
        <f>BACK!$I$2</f>
        <v>24</v>
      </c>
      <c r="AG594" s="14">
        <f>IF(AVANZA[[#This Row],[Oferta_empaquetada_comisiones]]="SI",1,0)</f>
        <v>0</v>
      </c>
      <c r="AH594" s="36">
        <f>IF(AVANZA[[#This Row],[Variable]]="TERMINADA",IFERROR(VLOOKUP(AVANZA[[#This Row],[SUPERVISOR]],Tabla2[#All],4,0),0),)</f>
        <v>0</v>
      </c>
      <c r="AI594" s="14">
        <f>IF(AVANZA[[#This Row],[Producto]]="BA",1,0)</f>
        <v>1</v>
      </c>
      <c r="AJ594" s="14">
        <f>IF(AVANZA[[#This Row],[Producto]]="DUO",1,0)</f>
        <v>0</v>
      </c>
      <c r="AK594" s="14">
        <f>IF(AVANZA[[#This Row],[Producto]]="TRIO",1,0)</f>
        <v>0</v>
      </c>
      <c r="AL594" t="s">
        <v>456</v>
      </c>
      <c r="AM594">
        <v>-1</v>
      </c>
      <c r="AN594">
        <v>-1</v>
      </c>
      <c r="AO594" t="s">
        <v>17358</v>
      </c>
      <c r="AP594" s="1">
        <v>46154.673020833332</v>
      </c>
      <c r="AQ594">
        <v>-1</v>
      </c>
      <c r="AR594" t="s">
        <v>17359</v>
      </c>
      <c r="AS594">
        <v>-1</v>
      </c>
      <c r="AT594">
        <v>-1</v>
      </c>
      <c r="AU594">
        <v>-1</v>
      </c>
      <c r="AV594">
        <v>-1</v>
      </c>
      <c r="AW594">
        <v>-1</v>
      </c>
      <c r="AX594" t="s">
        <v>224</v>
      </c>
      <c r="AY594">
        <v>-1</v>
      </c>
      <c r="AZ594">
        <v>2026</v>
      </c>
      <c r="BA594">
        <v>5</v>
      </c>
      <c r="BB594">
        <v>13</v>
      </c>
      <c r="BC594">
        <v>-1</v>
      </c>
      <c r="BD594" t="s">
        <v>225</v>
      </c>
      <c r="BE594">
        <v>-1</v>
      </c>
      <c r="BF594">
        <v>20001626760611</v>
      </c>
      <c r="BG594" t="s">
        <v>319</v>
      </c>
      <c r="BH594" t="s">
        <v>320</v>
      </c>
      <c r="BI594" t="s">
        <v>3524</v>
      </c>
      <c r="BJ594">
        <v>-1</v>
      </c>
      <c r="BK594">
        <v>-1</v>
      </c>
      <c r="BL594">
        <v>-1</v>
      </c>
      <c r="BM594" t="s">
        <v>2213</v>
      </c>
      <c r="BN594" t="s">
        <v>230</v>
      </c>
      <c r="BO594" t="s">
        <v>17360</v>
      </c>
      <c r="BP594" t="s">
        <v>380</v>
      </c>
      <c r="BQ594">
        <v>2026</v>
      </c>
      <c r="BR594">
        <v>5</v>
      </c>
      <c r="BS594">
        <v>12</v>
      </c>
      <c r="BT594" s="1">
        <v>46154.673032407409</v>
      </c>
      <c r="BU594" t="s">
        <v>2215</v>
      </c>
      <c r="BV594" s="2">
        <v>46154</v>
      </c>
      <c r="BW594" t="s">
        <v>2215</v>
      </c>
      <c r="BX594" s="2">
        <v>46155</v>
      </c>
      <c r="BY594" s="2">
        <v>46155</v>
      </c>
      <c r="BZ594" t="s">
        <v>2216</v>
      </c>
      <c r="CA594" t="s">
        <v>297</v>
      </c>
      <c r="CB594" t="s">
        <v>297</v>
      </c>
      <c r="CC594" t="s">
        <v>17361</v>
      </c>
      <c r="CD594" t="s">
        <v>3523</v>
      </c>
      <c r="CE594">
        <v>-1</v>
      </c>
      <c r="CF594" t="s">
        <v>300</v>
      </c>
      <c r="CG594" t="s">
        <v>301</v>
      </c>
      <c r="CH594" t="s">
        <v>242</v>
      </c>
      <c r="CI594">
        <v>1018514067</v>
      </c>
      <c r="CJ594" t="s">
        <v>464</v>
      </c>
      <c r="CK594" t="s">
        <v>245</v>
      </c>
      <c r="CL594" t="s">
        <v>409</v>
      </c>
      <c r="CM594" t="s">
        <v>247</v>
      </c>
      <c r="CN594" t="s">
        <v>410</v>
      </c>
      <c r="CT594" t="s">
        <v>249</v>
      </c>
      <c r="CU594" t="s">
        <v>225</v>
      </c>
      <c r="CW594" t="s">
        <v>319</v>
      </c>
      <c r="CX594" t="s">
        <v>320</v>
      </c>
      <c r="DA594" t="s">
        <v>250</v>
      </c>
      <c r="DB594">
        <v>-1</v>
      </c>
      <c r="DF594" t="s">
        <v>2213</v>
      </c>
      <c r="DJ594" t="s">
        <v>252</v>
      </c>
      <c r="DK594" t="s">
        <v>253</v>
      </c>
      <c r="DL594" t="s">
        <v>253</v>
      </c>
      <c r="DN594" t="s">
        <v>255</v>
      </c>
      <c r="DR594" t="s">
        <v>465</v>
      </c>
      <c r="DS594" t="s">
        <v>464</v>
      </c>
      <c r="DT594" t="s">
        <v>463</v>
      </c>
      <c r="DV594">
        <v>1</v>
      </c>
      <c r="DW594" t="s">
        <v>283</v>
      </c>
      <c r="ED594" s="2">
        <v>46155</v>
      </c>
      <c r="EF594">
        <v>20</v>
      </c>
      <c r="EP594" t="s">
        <v>258</v>
      </c>
      <c r="FA594" t="s">
        <v>245</v>
      </c>
      <c r="FB594" t="s">
        <v>308</v>
      </c>
      <c r="FD594" t="s">
        <v>308</v>
      </c>
      <c r="FE594" t="s">
        <v>309</v>
      </c>
      <c r="FF594" t="s">
        <v>309</v>
      </c>
      <c r="FK594" t="s">
        <v>263</v>
      </c>
      <c r="FN594" t="s">
        <v>410</v>
      </c>
      <c r="FO594" t="s">
        <v>414</v>
      </c>
      <c r="FR594">
        <v>0</v>
      </c>
      <c r="GB594" t="s">
        <v>266</v>
      </c>
      <c r="GM594">
        <v>0</v>
      </c>
      <c r="GS594" t="s">
        <v>267</v>
      </c>
      <c r="GT594" s="2"/>
      <c r="GU594" t="s">
        <v>268</v>
      </c>
      <c r="GV594" t="s">
        <v>335</v>
      </c>
      <c r="GW594" t="s">
        <v>394</v>
      </c>
      <c r="GZ594" t="s">
        <v>395</v>
      </c>
      <c r="HE594" t="s">
        <v>230</v>
      </c>
      <c r="HF594" t="s">
        <v>14221</v>
      </c>
      <c r="HR594" t="s">
        <v>278</v>
      </c>
      <c r="HV594">
        <v>94990</v>
      </c>
      <c r="HW594" t="s">
        <v>281</v>
      </c>
      <c r="HY594">
        <v>0</v>
      </c>
      <c r="HZ594">
        <v>0</v>
      </c>
      <c r="IA594" t="s">
        <v>281</v>
      </c>
      <c r="IB594" t="s">
        <v>281</v>
      </c>
      <c r="IE594" t="s">
        <v>283</v>
      </c>
      <c r="IF594" t="s">
        <v>283</v>
      </c>
      <c r="IG594" t="s">
        <v>283</v>
      </c>
      <c r="IH594" t="s">
        <v>284</v>
      </c>
      <c r="II594" t="s">
        <v>285</v>
      </c>
      <c r="IJ594" t="s">
        <v>286</v>
      </c>
      <c r="IK594" t="s">
        <v>278</v>
      </c>
      <c r="IL594" t="s">
        <v>287</v>
      </c>
      <c r="IM594" t="s">
        <v>288</v>
      </c>
      <c r="IN594" t="s">
        <v>2219</v>
      </c>
      <c r="IP594" t="s">
        <v>290</v>
      </c>
      <c r="IQ594" t="s">
        <v>284</v>
      </c>
      <c r="IS594" t="s">
        <v>736</v>
      </c>
      <c r="IT594" t="s">
        <v>287</v>
      </c>
      <c r="IY594" t="s">
        <v>281</v>
      </c>
    </row>
    <row r="595" spans="1:259" x14ac:dyDescent="0.3">
      <c r="A595" s="14">
        <f>DAY(AVANZA[[#This Row],[FechaSeguimiento]])</f>
        <v>13</v>
      </c>
      <c r="B595" s="14">
        <f>MONTH(AVANZA[[#This Row],[FechaSeguimiento]])</f>
        <v>5</v>
      </c>
      <c r="C595"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595" t="str">
        <f>LOWER(IFERROR(VLOOKUP(AVANZA[[#This Row],[ID_Peticion]],CANCELADAS[#All],2,0),""))</f>
        <v/>
      </c>
      <c r="E595" t="str">
        <f>LOWER(IFERROR(VLOOKUP(AVANZA[[#This Row],[ID_Peticion]],CANCELADAS[#All],3,0),""))</f>
        <v/>
      </c>
      <c r="F595" t="str">
        <f>LOWER(IF(AVANZA[[#This Row],[CEDULA CLIENTE]]&lt;&gt;""," CC: " &amp; COUNTIFS(AVANZA[CEDULA CLIENTE],AVANZA[[#This Row],[CEDULA CLIENTE]]),"")&amp; IF(AVANZA[[#This Row],[Direccion]]&lt;&gt;""," DIR: " &amp; COUNTIFS(AVANZA[Direccion],AVANZA[[#This Row],[Direccion]]),""))</f>
        <v xml:space="preserve"> dir: 1</v>
      </c>
      <c r="G595" t="str">
        <f>IFERROR(VLOOKUP(AVANZA[[#This Row],[Cedula_Vendedor_Atis]],PLANTA[[#All],[CEDULA]:[LINEA]],3,0),"No Cruza")</f>
        <v>Marisol Avella</v>
      </c>
      <c r="H595" t="str">
        <f>IFERROR(VLOOKUP(AVANZA[[#This Row],[Cedula_Vendedor_Atis]],PLANTA[[#All],[CEDULA]:[LINEA]],4,0),"No Cruza")</f>
        <v>Fija</v>
      </c>
      <c r="I595" t="str">
        <f>LOWER(IF(AVANZA[[#This Row],[ATRIBUIBLE]]="",AVANZA[[#This Row],[Variable]],AVANZA[[#This Row],[ATRIBUIBLE]]))</f>
        <v>pendiente</v>
      </c>
      <c r="J595" s="14">
        <f>IF(AVANZA[[#This Row],[Variable]]=AVANZA[[#Headers],[TERMINADA]],1,0)</f>
        <v>0</v>
      </c>
      <c r="K595" s="14">
        <f>IF(AVANZA[[#This Row],[Variable]]=AVANZA[[#Headers],[ANULADA]],1,0)</f>
        <v>0</v>
      </c>
      <c r="L595" s="14">
        <f>IF(AVANZA[[#This Row],[Variable]]=AVANZA[[#Headers],[PENDIENTE]],1,0)</f>
        <v>1</v>
      </c>
      <c r="M595" s="14">
        <f>IF(AVANZA[[#This Row],[ESTADO AGENDA]]="AGENDADA",1,0)</f>
        <v>0</v>
      </c>
      <c r="N595" s="14">
        <f>IF(AVANZA[[#This Row],[ESTADO AGENDA]]="PENDIENTE DE AGENDAR",1,0)</f>
        <v>0</v>
      </c>
      <c r="O595" s="14">
        <f>IF(AVANZA[[#This Row],[ESTADO AGENDA]]="SUSPENDIDA",1,0)</f>
        <v>0</v>
      </c>
      <c r="P595" t="str" cm="1">
        <f t="array" ref="P595">_xlfn.XLOOKUP(AVANZA[[#This Row],[Num_Agrupacion_Pet_Atis]],Tabla1[[#All],[Numero_de_actuacion]],Tabla1[[#All],[Estado_de_la_orden]],"",0)</f>
        <v/>
      </c>
      <c r="Q595" s="2" t="str" cm="1">
        <f t="array" ref="Q595">_xlfn.XLOOKUP(AVANZA[[#This Row],[Num_Agrupacion_Pet_Atis]],Tabla1[[#All],[Numero_de_actuacion]],Tabla1[[#All],[Fecha_de_la_cita]],"",0)</f>
        <v/>
      </c>
      <c r="R595" t="str" cm="1">
        <f t="array" ref="R595">_xlfn.XLOOKUP(AVANZA[[#This Row],[Num_Agrupacion_Pet_Atis]],Tabla1[[#All],[Numero_de_actuacion]],Tabla1[[#All],[Franja_horaria_de_la_cita]],"",0)</f>
        <v/>
      </c>
      <c r="S595" s="14" t="str">
        <f>IFERROR(DAY(AVANZA[[#This Row],[FECHA AGENDA]]),"")</f>
        <v/>
      </c>
      <c r="T595" s="14" t="str">
        <f>IFERROR(MONTH(AVANZA[[#This Row],[FECHA AGENDA]]),"")</f>
        <v/>
      </c>
      <c r="U595" t="str" cm="1">
        <f t="array" ref="U595">_xlfn.XLOOKUP(AVANZA[[#This Row],[Num_Agrupacion_Pet_Atis]],Tabla1[[#All],[Numero_de_actuacion]],Tabla1[[#All],[Motivo_de_suspension]],"",0)</f>
        <v/>
      </c>
      <c r="V595" s="2" t="str" cm="1">
        <f t="array" ref="V595">_xlfn.XLOOKUP(AVANZA[[#This Row],[Num_Agrupacion_Pet_Atis]],Tabla1[[#All],[Numero_de_actuacion]],Tabla1[[#All],[No_identificacion_cliente]],"",0)</f>
        <v/>
      </c>
      <c r="W595" s="2" t="str" cm="1">
        <f t="array" ref="W595">_xlfn.XLOOKUP(AVANZA[[#This Row],[Num_Agrupacion_Pet_Atis]],Tabla1[[#All],[Numero_de_actuacion]],Tabla1[[#All],[Movil_de_contacto]],"",0)</f>
        <v/>
      </c>
      <c r="X595" s="14">
        <f>IF(OR(AVANZA[[#This Row],[ESTADO LEG]]="Legalizada grabacion",AVANZA[[#This Row],[ESTADO LEG]]="Legalizada aut"),1,0)</f>
        <v>0</v>
      </c>
      <c r="Y595" s="14">
        <f>IF(OR(AVANZA[[#This Row],[ESTADO LEG]]="pdte legalizar",AVANZA[[#This Row],[ESTADO LEG]]="No cruza"),1,0)</f>
        <v>0</v>
      </c>
      <c r="Z595" t="str" cm="1">
        <f t="array" ref="Z595">IF(AVANZA[[#This Row],[Variable]]="Terminada",LOWER(_xlfn.XLOOKUP(AVANZA[[#This Row],[ID_Peticion]],Tabla6[[#All],[NUM_PETICION]],Tabla6[[#All],[ESTADO_LEG]],"NO CRUZA",0)),AVANZA[[#This Row],[Variable]])</f>
        <v>PENDIENTE</v>
      </c>
      <c r="AA595" t="str" cm="1">
        <f t="array" ref="AA595">_xlfn.XLOOKUP(AVANZA[[#This Row],[ID_Peticion]],Tabla6[[#All],[NUM_PETICION]],Tabla6[[#All],[DIF_DIAS]],"",0)</f>
        <v/>
      </c>
      <c r="AB595" s="2" t="str" cm="1">
        <f t="array" ref="AB595">IFERROR(_xlfn.XLOOKUP(AVANZA[[#This Row],[ID_Peticion]],Tabla6[[#All],[NUM_PETICION]],Tabla6[[#All],[FEC_LEGAL]],"",0),"")</f>
        <v/>
      </c>
      <c r="AC595" s="14">
        <f ca="1">IF(AVANZA[[#This Row],[FECHA LEG]]&lt;&gt;0,IFERROR(AVANZA[[#This Row],[FECHA LEG]]-AVANZA[[#This Row],[FechaIniEstadoSubPetAtis]],0),TODAY()-AVANZA[[#This Row],[FechaIniEstadoSubPetAtis]])</f>
        <v>0</v>
      </c>
      <c r="AD595" s="35">
        <f ca="1">IF(AVANZA[[#This Row],[FINAL Vs LG]]&lt;&gt;0,IF(AVANZA[[#This Row],[FINAL Vs LG]]&lt;7.1,"100%",IF(AND(AVANZA[[#This Row],[FINAL Vs LG]]&gt;7.1,AVANZA[[#This Row],[FINAL Vs LG]]&lt;11.1),"50%","0%")),0)</f>
        <v>0</v>
      </c>
      <c r="AE595" s="14">
        <f ca="1">VLOOKUP(DAY(TODAY()),BACK!F:G,2,0)</f>
        <v>14</v>
      </c>
      <c r="AF595" s="14">
        <f>BACK!$I$2</f>
        <v>24</v>
      </c>
      <c r="AG595" s="14">
        <f>IF(AVANZA[[#This Row],[Oferta_empaquetada_comisiones]]="SI",1,0)</f>
        <v>0</v>
      </c>
      <c r="AH595" s="36">
        <f>IF(AVANZA[[#This Row],[Variable]]="TERMINADA",IFERROR(VLOOKUP(AVANZA[[#This Row],[SUPERVISOR]],Tabla2[#All],4,0),0),)</f>
        <v>0</v>
      </c>
      <c r="AI595" s="14">
        <f>IF(AVANZA[[#This Row],[Producto]]="BA",1,0)</f>
        <v>1</v>
      </c>
      <c r="AJ595" s="14">
        <f>IF(AVANZA[[#This Row],[Producto]]="DUO",1,0)</f>
        <v>0</v>
      </c>
      <c r="AK595" s="14">
        <f>IF(AVANZA[[#This Row],[Producto]]="TRIO",1,0)</f>
        <v>0</v>
      </c>
      <c r="AL595" t="s">
        <v>292</v>
      </c>
      <c r="AM595">
        <v>-1</v>
      </c>
      <c r="AN595">
        <v>-1</v>
      </c>
      <c r="AO595" t="s">
        <v>17362</v>
      </c>
      <c r="AP595" s="1">
        <v>46155.508402777778</v>
      </c>
      <c r="AQ595">
        <v>-1</v>
      </c>
      <c r="AR595" t="s">
        <v>17363</v>
      </c>
      <c r="AS595">
        <v>-1</v>
      </c>
      <c r="AT595">
        <v>-1</v>
      </c>
      <c r="AU595">
        <v>-1</v>
      </c>
      <c r="AV595">
        <v>-1</v>
      </c>
      <c r="AW595">
        <v>-1</v>
      </c>
      <c r="AX595" t="s">
        <v>224</v>
      </c>
      <c r="AY595">
        <v>-1</v>
      </c>
      <c r="AZ595">
        <v>2026</v>
      </c>
      <c r="BA595">
        <v>5</v>
      </c>
      <c r="BB595">
        <v>13</v>
      </c>
      <c r="BC595">
        <v>-1</v>
      </c>
      <c r="BD595" t="s">
        <v>225</v>
      </c>
      <c r="BE595">
        <v>-1</v>
      </c>
      <c r="BF595">
        <v>20001627179344</v>
      </c>
      <c r="BG595" t="s">
        <v>226</v>
      </c>
      <c r="BH595" t="s">
        <v>227</v>
      </c>
      <c r="BI595" t="s">
        <v>3590</v>
      </c>
      <c r="BJ595">
        <v>-1</v>
      </c>
      <c r="BK595">
        <v>-1</v>
      </c>
      <c r="BL595">
        <v>-1</v>
      </c>
      <c r="BM595" t="s">
        <v>2213</v>
      </c>
      <c r="BN595" t="s">
        <v>230</v>
      </c>
      <c r="BO595" t="s">
        <v>17364</v>
      </c>
      <c r="BP595" t="s">
        <v>380</v>
      </c>
      <c r="BQ595">
        <v>2026</v>
      </c>
      <c r="BR595">
        <v>5</v>
      </c>
      <c r="BS595">
        <v>13</v>
      </c>
      <c r="BT595" s="1">
        <v>46155.508437500001</v>
      </c>
      <c r="BU595" t="s">
        <v>2215</v>
      </c>
      <c r="BV595" s="2">
        <v>46155</v>
      </c>
      <c r="BW595" t="s">
        <v>2215</v>
      </c>
      <c r="BX595" s="2">
        <v>46155</v>
      </c>
      <c r="BY595" s="2">
        <v>46155</v>
      </c>
      <c r="BZ595" t="s">
        <v>2216</v>
      </c>
      <c r="CA595" t="s">
        <v>297</v>
      </c>
      <c r="CB595" t="s">
        <v>297</v>
      </c>
      <c r="CC595" t="s">
        <v>17365</v>
      </c>
      <c r="CD595" t="s">
        <v>3560</v>
      </c>
      <c r="CE595">
        <v>-1</v>
      </c>
      <c r="CF595" t="s">
        <v>300</v>
      </c>
      <c r="CG595" t="s">
        <v>301</v>
      </c>
      <c r="CH595" t="s">
        <v>242</v>
      </c>
      <c r="CI595">
        <v>22999736</v>
      </c>
      <c r="CJ595" t="s">
        <v>303</v>
      </c>
      <c r="CK595" t="s">
        <v>245</v>
      </c>
      <c r="CL595" t="s">
        <v>246</v>
      </c>
      <c r="CM595" t="s">
        <v>247</v>
      </c>
      <c r="CN595" t="s">
        <v>248</v>
      </c>
      <c r="CT595" t="s">
        <v>249</v>
      </c>
      <c r="CU595" t="s">
        <v>225</v>
      </c>
      <c r="CW595" t="s">
        <v>226</v>
      </c>
      <c r="CX595" t="s">
        <v>227</v>
      </c>
      <c r="DA595" t="s">
        <v>250</v>
      </c>
      <c r="DB595">
        <v>-1</v>
      </c>
      <c r="DF595" t="s">
        <v>2213</v>
      </c>
      <c r="DJ595" t="s">
        <v>252</v>
      </c>
      <c r="DK595" t="s">
        <v>253</v>
      </c>
      <c r="DL595" t="s">
        <v>253</v>
      </c>
      <c r="DN595" t="s">
        <v>255</v>
      </c>
      <c r="DR595" t="s">
        <v>305</v>
      </c>
      <c r="DS595" t="s">
        <v>303</v>
      </c>
      <c r="DT595" t="s">
        <v>302</v>
      </c>
      <c r="DV595">
        <v>1</v>
      </c>
      <c r="DW595" t="s">
        <v>283</v>
      </c>
      <c r="ED595" s="2">
        <v>46155</v>
      </c>
      <c r="EF595">
        <v>20</v>
      </c>
      <c r="EP595" t="s">
        <v>258</v>
      </c>
      <c r="FA595" t="s">
        <v>245</v>
      </c>
      <c r="FB595" t="s">
        <v>308</v>
      </c>
      <c r="FD595" t="s">
        <v>308</v>
      </c>
      <c r="FE595" t="s">
        <v>309</v>
      </c>
      <c r="FF595" t="s">
        <v>309</v>
      </c>
      <c r="FK595" t="s">
        <v>263</v>
      </c>
      <c r="FN595" t="s">
        <v>248</v>
      </c>
      <c r="FO595" t="s">
        <v>265</v>
      </c>
      <c r="FR595">
        <v>0</v>
      </c>
      <c r="GB595" t="s">
        <v>266</v>
      </c>
      <c r="GM595">
        <v>0</v>
      </c>
      <c r="GS595" t="s">
        <v>267</v>
      </c>
      <c r="GT595" s="2"/>
      <c r="GU595" t="s">
        <v>268</v>
      </c>
      <c r="GV595" t="s">
        <v>335</v>
      </c>
      <c r="GW595" t="s">
        <v>394</v>
      </c>
      <c r="GZ595" t="s">
        <v>395</v>
      </c>
      <c r="HE595" t="s">
        <v>230</v>
      </c>
      <c r="HF595" t="s">
        <v>17366</v>
      </c>
      <c r="HR595" t="s">
        <v>278</v>
      </c>
      <c r="HV595">
        <v>85900</v>
      </c>
      <c r="HW595" t="s">
        <v>279</v>
      </c>
      <c r="HY595">
        <v>0</v>
      </c>
      <c r="HZ595">
        <v>0</v>
      </c>
      <c r="IA595" t="s">
        <v>281</v>
      </c>
      <c r="IB595" t="s">
        <v>281</v>
      </c>
      <c r="IE595" t="s">
        <v>283</v>
      </c>
      <c r="IF595" t="s">
        <v>283</v>
      </c>
      <c r="IG595" t="s">
        <v>283</v>
      </c>
      <c r="IH595" t="s">
        <v>284</v>
      </c>
      <c r="II595" t="s">
        <v>285</v>
      </c>
      <c r="IJ595" t="s">
        <v>286</v>
      </c>
      <c r="IK595" t="s">
        <v>278</v>
      </c>
      <c r="IL595" t="s">
        <v>287</v>
      </c>
      <c r="IM595" t="s">
        <v>288</v>
      </c>
      <c r="IN595" t="s">
        <v>2219</v>
      </c>
      <c r="IP595" t="s">
        <v>290</v>
      </c>
      <c r="IQ595" t="s">
        <v>284</v>
      </c>
      <c r="IS595" t="s">
        <v>291</v>
      </c>
      <c r="IY595" t="s">
        <v>281</v>
      </c>
    </row>
    <row r="596" spans="1:259" x14ac:dyDescent="0.3">
      <c r="A596" s="14">
        <f>DAY(AVANZA[[#This Row],[FechaSeguimiento]])</f>
        <v>13</v>
      </c>
      <c r="B596" s="14">
        <f>MONTH(AVANZA[[#This Row],[FechaSeguimiento]])</f>
        <v>5</v>
      </c>
      <c r="C596"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596" t="str">
        <f>LOWER(IFERROR(VLOOKUP(AVANZA[[#This Row],[ID_Peticion]],CANCELADAS[#All],2,0),""))</f>
        <v/>
      </c>
      <c r="E596" t="str">
        <f>LOWER(IFERROR(VLOOKUP(AVANZA[[#This Row],[ID_Peticion]],CANCELADAS[#All],3,0),""))</f>
        <v/>
      </c>
      <c r="F596" t="str">
        <f>LOWER(IF(AVANZA[[#This Row],[CEDULA CLIENTE]]&lt;&gt;""," CC: " &amp; COUNTIFS(AVANZA[CEDULA CLIENTE],AVANZA[[#This Row],[CEDULA CLIENTE]]),"")&amp; IF(AVANZA[[#This Row],[Direccion]]&lt;&gt;""," DIR: " &amp; COUNTIFS(AVANZA[Direccion],AVANZA[[#This Row],[Direccion]]),""))</f>
        <v xml:space="preserve"> dir: 1</v>
      </c>
      <c r="G596" t="str">
        <f>IFERROR(VLOOKUP(AVANZA[[#This Row],[Cedula_Vendedor_Atis]],PLANTA[[#All],[CEDULA]:[LINEA]],3,0),"No Cruza")</f>
        <v>Marisol Avella</v>
      </c>
      <c r="H596" t="str">
        <f>IFERROR(VLOOKUP(AVANZA[[#This Row],[Cedula_Vendedor_Atis]],PLANTA[[#All],[CEDULA]:[LINEA]],4,0),"No Cruza")</f>
        <v>Fija</v>
      </c>
      <c r="I596" t="str">
        <f>LOWER(IF(AVANZA[[#This Row],[ATRIBUIBLE]]="",AVANZA[[#This Row],[Variable]],AVANZA[[#This Row],[ATRIBUIBLE]]))</f>
        <v>terminada</v>
      </c>
      <c r="J596" s="14">
        <f>IF(AVANZA[[#This Row],[Variable]]=AVANZA[[#Headers],[TERMINADA]],1,0)</f>
        <v>1</v>
      </c>
      <c r="K596" s="14">
        <f>IF(AVANZA[[#This Row],[Variable]]=AVANZA[[#Headers],[ANULADA]],1,0)</f>
        <v>0</v>
      </c>
      <c r="L596" s="14">
        <f>IF(AVANZA[[#This Row],[Variable]]=AVANZA[[#Headers],[PENDIENTE]],1,0)</f>
        <v>0</v>
      </c>
      <c r="M596" s="14">
        <f>IF(AVANZA[[#This Row],[ESTADO AGENDA]]="AGENDADA",1,0)</f>
        <v>0</v>
      </c>
      <c r="N596" s="14">
        <f>IF(AVANZA[[#This Row],[ESTADO AGENDA]]="PENDIENTE DE AGENDAR",1,0)</f>
        <v>0</v>
      </c>
      <c r="O596" s="14">
        <f>IF(AVANZA[[#This Row],[ESTADO AGENDA]]="SUSPENDIDA",1,0)</f>
        <v>0</v>
      </c>
      <c r="P596" t="str" cm="1">
        <f t="array" ref="P596">_xlfn.XLOOKUP(AVANZA[[#This Row],[Num_Agrupacion_Pet_Atis]],Tabla1[[#All],[Numero_de_actuacion]],Tabla1[[#All],[Estado_de_la_orden]],"",0)</f>
        <v/>
      </c>
      <c r="Q596" s="2" t="str" cm="1">
        <f t="array" ref="Q596">_xlfn.XLOOKUP(AVANZA[[#This Row],[Num_Agrupacion_Pet_Atis]],Tabla1[[#All],[Numero_de_actuacion]],Tabla1[[#All],[Fecha_de_la_cita]],"",0)</f>
        <v/>
      </c>
      <c r="R596" t="str" cm="1">
        <f t="array" ref="R596">_xlfn.XLOOKUP(AVANZA[[#This Row],[Num_Agrupacion_Pet_Atis]],Tabla1[[#All],[Numero_de_actuacion]],Tabla1[[#All],[Franja_horaria_de_la_cita]],"",0)</f>
        <v/>
      </c>
      <c r="S596" s="14" t="str">
        <f>IFERROR(DAY(AVANZA[[#This Row],[FECHA AGENDA]]),"")</f>
        <v/>
      </c>
      <c r="T596" s="14" t="str">
        <f>IFERROR(MONTH(AVANZA[[#This Row],[FECHA AGENDA]]),"")</f>
        <v/>
      </c>
      <c r="U596" t="str" cm="1">
        <f t="array" ref="U596">_xlfn.XLOOKUP(AVANZA[[#This Row],[Num_Agrupacion_Pet_Atis]],Tabla1[[#All],[Numero_de_actuacion]],Tabla1[[#All],[Motivo_de_suspension]],"",0)</f>
        <v/>
      </c>
      <c r="V596" s="2" t="str" cm="1">
        <f t="array" ref="V596">_xlfn.XLOOKUP(AVANZA[[#This Row],[Num_Agrupacion_Pet_Atis]],Tabla1[[#All],[Numero_de_actuacion]],Tabla1[[#All],[No_identificacion_cliente]],"",0)</f>
        <v/>
      </c>
      <c r="W596" s="2" t="str" cm="1">
        <f t="array" ref="W596">_xlfn.XLOOKUP(AVANZA[[#This Row],[Num_Agrupacion_Pet_Atis]],Tabla1[[#All],[Numero_de_actuacion]],Tabla1[[#All],[Movil_de_contacto]],"",0)</f>
        <v/>
      </c>
      <c r="X596" s="14">
        <f>IF(OR(AVANZA[[#This Row],[ESTADO LEG]]="Legalizada grabacion",AVANZA[[#This Row],[ESTADO LEG]]="Legalizada aut"),1,0)</f>
        <v>0</v>
      </c>
      <c r="Y596" s="14">
        <f>IF(OR(AVANZA[[#This Row],[ESTADO LEG]]="pdte legalizar",AVANZA[[#This Row],[ESTADO LEG]]="No cruza"),1,0)</f>
        <v>1</v>
      </c>
      <c r="Z596" t="str" cm="1">
        <f t="array" ref="Z596">IF(AVANZA[[#This Row],[Variable]]="Terminada",LOWER(_xlfn.XLOOKUP(AVANZA[[#This Row],[ID_Peticion]],Tabla6[[#All],[NUM_PETICION]],Tabla6[[#All],[ESTADO_LEG]],"NO CRUZA",0)),AVANZA[[#This Row],[Variable]])</f>
        <v>no cruza</v>
      </c>
      <c r="AA596" t="str" cm="1">
        <f t="array" ref="AA596">_xlfn.XLOOKUP(AVANZA[[#This Row],[ID_Peticion]],Tabla6[[#All],[NUM_PETICION]],Tabla6[[#All],[DIF_DIAS]],"",0)</f>
        <v/>
      </c>
      <c r="AB596" s="2" t="str" cm="1">
        <f t="array" ref="AB596">IFERROR(_xlfn.XLOOKUP(AVANZA[[#This Row],[ID_Peticion]],Tabla6[[#All],[NUM_PETICION]],Tabla6[[#All],[FEC_LEGAL]],"",0),"")</f>
        <v/>
      </c>
      <c r="AC596" s="14">
        <f ca="1">IF(AVANZA[[#This Row],[FECHA LEG]]&lt;&gt;0,IFERROR(AVANZA[[#This Row],[FECHA LEG]]-AVANZA[[#This Row],[FechaIniEstadoSubPetAtis]],0),TODAY()-AVANZA[[#This Row],[FechaIniEstadoSubPetAtis]])</f>
        <v>0</v>
      </c>
      <c r="AD596" s="35">
        <f ca="1">IF(AVANZA[[#This Row],[FINAL Vs LG]]&lt;&gt;0,IF(AVANZA[[#This Row],[FINAL Vs LG]]&lt;7.1,"100%",IF(AND(AVANZA[[#This Row],[FINAL Vs LG]]&gt;7.1,AVANZA[[#This Row],[FINAL Vs LG]]&lt;11.1),"50%","0%")),0)</f>
        <v>0</v>
      </c>
      <c r="AE596" s="14">
        <f ca="1">VLOOKUP(DAY(TODAY()),BACK!F:G,2,0)</f>
        <v>14</v>
      </c>
      <c r="AF596" s="14">
        <f>BACK!$I$2</f>
        <v>24</v>
      </c>
      <c r="AG596" s="14">
        <f>IF(AVANZA[[#This Row],[Oferta_empaquetada_comisiones]]="SI",1,0)</f>
        <v>0</v>
      </c>
      <c r="AH596" s="36">
        <f>IF(AVANZA[[#This Row],[Variable]]="TERMINADA",IFERROR(VLOOKUP(AVANZA[[#This Row],[SUPERVISOR]],Tabla2[#All],4,0),0),)</f>
        <v>3.5</v>
      </c>
      <c r="AI596" s="14">
        <f>IF(AVANZA[[#This Row],[Producto]]="BA",1,0)</f>
        <v>0</v>
      </c>
      <c r="AJ596" s="14">
        <f>IF(AVANZA[[#This Row],[Producto]]="DUO",1,0)</f>
        <v>0</v>
      </c>
      <c r="AK596" s="14">
        <f>IF(AVANZA[[#This Row],[Producto]]="TRIO",1,0)</f>
        <v>1</v>
      </c>
      <c r="AL596" t="s">
        <v>870</v>
      </c>
      <c r="AM596">
        <v>-1</v>
      </c>
      <c r="AN596">
        <v>-1</v>
      </c>
      <c r="AO596" t="s">
        <v>17367</v>
      </c>
      <c r="AP596" s="1">
        <v>46139.804629629631</v>
      </c>
      <c r="AQ596">
        <v>-1</v>
      </c>
      <c r="AR596" t="s">
        <v>17368</v>
      </c>
      <c r="AS596">
        <v>-1</v>
      </c>
      <c r="AT596">
        <v>-1</v>
      </c>
      <c r="AU596">
        <v>-1</v>
      </c>
      <c r="AV596">
        <v>-1</v>
      </c>
      <c r="AW596">
        <v>-1</v>
      </c>
      <c r="AX596" t="s">
        <v>224</v>
      </c>
      <c r="AY596">
        <v>-1</v>
      </c>
      <c r="AZ596">
        <v>2026</v>
      </c>
      <c r="BA596">
        <v>5</v>
      </c>
      <c r="BB596">
        <v>13</v>
      </c>
      <c r="BC596">
        <v>-1</v>
      </c>
      <c r="BD596" t="s">
        <v>225</v>
      </c>
      <c r="BE596">
        <v>-1</v>
      </c>
      <c r="BF596">
        <v>20001619110437</v>
      </c>
      <c r="BG596" t="s">
        <v>1220</v>
      </c>
      <c r="BH596" t="s">
        <v>1221</v>
      </c>
      <c r="BI596" t="s">
        <v>17369</v>
      </c>
      <c r="BJ596">
        <v>-1</v>
      </c>
      <c r="BK596">
        <v>-1</v>
      </c>
      <c r="BL596">
        <v>-1</v>
      </c>
      <c r="BM596" t="s">
        <v>229</v>
      </c>
      <c r="BN596" t="s">
        <v>230</v>
      </c>
      <c r="BO596" t="s">
        <v>17370</v>
      </c>
      <c r="BP596" t="s">
        <v>380</v>
      </c>
      <c r="BQ596">
        <v>2026</v>
      </c>
      <c r="BR596">
        <v>4</v>
      </c>
      <c r="BS596">
        <v>27</v>
      </c>
      <c r="BT596" s="1">
        <v>46155.470277777778</v>
      </c>
      <c r="BU596" t="s">
        <v>233</v>
      </c>
      <c r="BV596" s="2">
        <v>46155</v>
      </c>
      <c r="BW596" t="s">
        <v>234</v>
      </c>
      <c r="BX596" s="2">
        <v>46139</v>
      </c>
      <c r="BY596" s="2">
        <v>46155</v>
      </c>
      <c r="BZ596" t="s">
        <v>235</v>
      </c>
      <c r="CA596" t="s">
        <v>297</v>
      </c>
      <c r="CB596" t="s">
        <v>297</v>
      </c>
      <c r="CC596" t="s">
        <v>17371</v>
      </c>
      <c r="CD596" t="s">
        <v>17372</v>
      </c>
      <c r="CE596">
        <v>-1</v>
      </c>
      <c r="CF596" t="s">
        <v>300</v>
      </c>
      <c r="CG596" t="s">
        <v>301</v>
      </c>
      <c r="CH596" t="s">
        <v>242</v>
      </c>
      <c r="CI596">
        <v>1015443152</v>
      </c>
      <c r="CJ596" t="s">
        <v>877</v>
      </c>
      <c r="CK596" t="s">
        <v>245</v>
      </c>
      <c r="CL596" t="s">
        <v>409</v>
      </c>
      <c r="CM596" t="s">
        <v>247</v>
      </c>
      <c r="CN596" t="s">
        <v>410</v>
      </c>
      <c r="CT596" t="s">
        <v>386</v>
      </c>
      <c r="CU596" t="s">
        <v>387</v>
      </c>
      <c r="CW596" t="s">
        <v>1226</v>
      </c>
      <c r="CX596" t="s">
        <v>1227</v>
      </c>
      <c r="DA596" t="s">
        <v>250</v>
      </c>
      <c r="DB596">
        <v>-1</v>
      </c>
      <c r="DF596" t="s">
        <v>251</v>
      </c>
      <c r="DJ596" t="s">
        <v>252</v>
      </c>
      <c r="DK596" t="s">
        <v>253</v>
      </c>
      <c r="DL596" t="s">
        <v>253</v>
      </c>
      <c r="DN596" t="s">
        <v>390</v>
      </c>
      <c r="DR596" t="s">
        <v>878</v>
      </c>
      <c r="DS596" t="s">
        <v>877</v>
      </c>
      <c r="DT596" t="s">
        <v>870</v>
      </c>
      <c r="DV596">
        <v>1</v>
      </c>
      <c r="DW596" t="s">
        <v>283</v>
      </c>
      <c r="ED596" s="2">
        <v>46155</v>
      </c>
      <c r="EE596" t="s">
        <v>306</v>
      </c>
      <c r="EF596">
        <v>5</v>
      </c>
      <c r="EP596" t="s">
        <v>258</v>
      </c>
      <c r="ES596" t="s">
        <v>14116</v>
      </c>
      <c r="FA596" t="s">
        <v>245</v>
      </c>
      <c r="FB596" t="s">
        <v>308</v>
      </c>
      <c r="FD596" t="s">
        <v>308</v>
      </c>
      <c r="FE596" t="s">
        <v>309</v>
      </c>
      <c r="FF596" t="s">
        <v>309</v>
      </c>
      <c r="FK596" t="s">
        <v>263</v>
      </c>
      <c r="FL596" t="s">
        <v>17373</v>
      </c>
      <c r="FN596" t="s">
        <v>410</v>
      </c>
      <c r="FO596" t="s">
        <v>414</v>
      </c>
      <c r="FR596">
        <v>141974</v>
      </c>
      <c r="GB596" t="s">
        <v>266</v>
      </c>
      <c r="GC596" t="s">
        <v>387</v>
      </c>
      <c r="GD596">
        <v>14854</v>
      </c>
      <c r="GF596">
        <v>2351</v>
      </c>
      <c r="GG596">
        <v>25356</v>
      </c>
      <c r="GI596">
        <v>99414</v>
      </c>
      <c r="GJ596">
        <v>25362</v>
      </c>
      <c r="GL596">
        <v>40209</v>
      </c>
      <c r="GM596">
        <v>168949</v>
      </c>
      <c r="GS596" t="s">
        <v>267</v>
      </c>
      <c r="GT596" s="2">
        <v>43789</v>
      </c>
      <c r="GU596" t="s">
        <v>268</v>
      </c>
      <c r="GV596" t="s">
        <v>335</v>
      </c>
      <c r="GW596" t="s">
        <v>394</v>
      </c>
      <c r="GZ596" t="s">
        <v>395</v>
      </c>
      <c r="HA596" t="s">
        <v>497</v>
      </c>
      <c r="HB596" t="s">
        <v>312</v>
      </c>
      <c r="HC596" t="s">
        <v>312</v>
      </c>
      <c r="HD596" t="s">
        <v>313</v>
      </c>
      <c r="HE596" t="s">
        <v>230</v>
      </c>
      <c r="HF596" t="s">
        <v>17374</v>
      </c>
      <c r="HR596" t="s">
        <v>278</v>
      </c>
      <c r="HV596">
        <v>149990</v>
      </c>
      <c r="HW596" t="s">
        <v>281</v>
      </c>
      <c r="HY596">
        <v>0</v>
      </c>
      <c r="HZ596">
        <v>0</v>
      </c>
      <c r="IA596" t="s">
        <v>281</v>
      </c>
      <c r="IB596" t="s">
        <v>281</v>
      </c>
      <c r="IE596" t="s">
        <v>283</v>
      </c>
      <c r="IF596" t="s">
        <v>283</v>
      </c>
      <c r="IG596" t="s">
        <v>283</v>
      </c>
      <c r="IH596" t="s">
        <v>284</v>
      </c>
      <c r="II596" t="s">
        <v>285</v>
      </c>
      <c r="IJ596" t="s">
        <v>286</v>
      </c>
      <c r="IK596" t="s">
        <v>278</v>
      </c>
      <c r="IL596" t="s">
        <v>346</v>
      </c>
      <c r="IM596" t="s">
        <v>288</v>
      </c>
      <c r="IN596" t="s">
        <v>289</v>
      </c>
      <c r="IP596" t="s">
        <v>290</v>
      </c>
      <c r="IQ596" t="s">
        <v>284</v>
      </c>
      <c r="IS596" t="s">
        <v>291</v>
      </c>
      <c r="IT596" t="s">
        <v>561</v>
      </c>
      <c r="IY596" t="s">
        <v>281</v>
      </c>
    </row>
    <row r="597" spans="1:259" x14ac:dyDescent="0.3">
      <c r="A597" s="14">
        <f>DAY(AVANZA[[#This Row],[FechaSeguimiento]])</f>
        <v>13</v>
      </c>
      <c r="B597" s="14">
        <f>MONTH(AVANZA[[#This Row],[FechaSeguimiento]])</f>
        <v>5</v>
      </c>
      <c r="C597"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597" t="str">
        <f>LOWER(IFERROR(VLOOKUP(AVANZA[[#This Row],[ID_Peticion]],CANCELADAS[#All],2,0),""))</f>
        <v/>
      </c>
      <c r="E597" t="str">
        <f>LOWER(IFERROR(VLOOKUP(AVANZA[[#This Row],[ID_Peticion]],CANCELADAS[#All],3,0),""))</f>
        <v/>
      </c>
      <c r="F597" t="str">
        <f>LOWER(IF(AVANZA[[#This Row],[CEDULA CLIENTE]]&lt;&gt;""," CC: " &amp; COUNTIFS(AVANZA[CEDULA CLIENTE],AVANZA[[#This Row],[CEDULA CLIENTE]]),"")&amp; IF(AVANZA[[#This Row],[Direccion]]&lt;&gt;""," DIR: " &amp; COUNTIFS(AVANZA[Direccion],AVANZA[[#This Row],[Direccion]]),""))</f>
        <v xml:space="preserve"> dir: 1</v>
      </c>
      <c r="G597" t="str">
        <f>IFERROR(VLOOKUP(AVANZA[[#This Row],[Cedula_Vendedor_Atis]],PLANTA[[#All],[CEDULA]:[LINEA]],3,0),"No Cruza")</f>
        <v>Marisol Avella</v>
      </c>
      <c r="H597" t="str">
        <f>IFERROR(VLOOKUP(AVANZA[[#This Row],[Cedula_Vendedor_Atis]],PLANTA[[#All],[CEDULA]:[LINEA]],4,0),"No Cruza")</f>
        <v>Fija</v>
      </c>
      <c r="I597" t="str">
        <f>LOWER(IF(AVANZA[[#This Row],[ATRIBUIBLE]]="",AVANZA[[#This Row],[Variable]],AVANZA[[#This Row],[ATRIBUIBLE]]))</f>
        <v>terminada</v>
      </c>
      <c r="J597" s="14">
        <f>IF(AVANZA[[#This Row],[Variable]]=AVANZA[[#Headers],[TERMINADA]],1,0)</f>
        <v>1</v>
      </c>
      <c r="K597" s="14">
        <f>IF(AVANZA[[#This Row],[Variable]]=AVANZA[[#Headers],[ANULADA]],1,0)</f>
        <v>0</v>
      </c>
      <c r="L597" s="14">
        <f>IF(AVANZA[[#This Row],[Variable]]=AVANZA[[#Headers],[PENDIENTE]],1,0)</f>
        <v>0</v>
      </c>
      <c r="M597" s="14">
        <f>IF(AVANZA[[#This Row],[ESTADO AGENDA]]="AGENDADA",1,0)</f>
        <v>0</v>
      </c>
      <c r="N597" s="14">
        <f>IF(AVANZA[[#This Row],[ESTADO AGENDA]]="PENDIENTE DE AGENDAR",1,0)</f>
        <v>0</v>
      </c>
      <c r="O597" s="14">
        <f>IF(AVANZA[[#This Row],[ESTADO AGENDA]]="SUSPENDIDA",1,0)</f>
        <v>0</v>
      </c>
      <c r="P597" t="str" cm="1">
        <f t="array" ref="P597">_xlfn.XLOOKUP(AVANZA[[#This Row],[Num_Agrupacion_Pet_Atis]],Tabla1[[#All],[Numero_de_actuacion]],Tabla1[[#All],[Estado_de_la_orden]],"",0)</f>
        <v/>
      </c>
      <c r="Q597" s="2" t="str" cm="1">
        <f t="array" ref="Q597">_xlfn.XLOOKUP(AVANZA[[#This Row],[Num_Agrupacion_Pet_Atis]],Tabla1[[#All],[Numero_de_actuacion]],Tabla1[[#All],[Fecha_de_la_cita]],"",0)</f>
        <v/>
      </c>
      <c r="R597" t="str" cm="1">
        <f t="array" ref="R597">_xlfn.XLOOKUP(AVANZA[[#This Row],[Num_Agrupacion_Pet_Atis]],Tabla1[[#All],[Numero_de_actuacion]],Tabla1[[#All],[Franja_horaria_de_la_cita]],"",0)</f>
        <v/>
      </c>
      <c r="S597" s="14" t="str">
        <f>IFERROR(DAY(AVANZA[[#This Row],[FECHA AGENDA]]),"")</f>
        <v/>
      </c>
      <c r="T597" s="14" t="str">
        <f>IFERROR(MONTH(AVANZA[[#This Row],[FECHA AGENDA]]),"")</f>
        <v/>
      </c>
      <c r="U597" t="str" cm="1">
        <f t="array" ref="U597">_xlfn.XLOOKUP(AVANZA[[#This Row],[Num_Agrupacion_Pet_Atis]],Tabla1[[#All],[Numero_de_actuacion]],Tabla1[[#All],[Motivo_de_suspension]],"",0)</f>
        <v/>
      </c>
      <c r="V597" s="2" t="str" cm="1">
        <f t="array" ref="V597">_xlfn.XLOOKUP(AVANZA[[#This Row],[Num_Agrupacion_Pet_Atis]],Tabla1[[#All],[Numero_de_actuacion]],Tabla1[[#All],[No_identificacion_cliente]],"",0)</f>
        <v/>
      </c>
      <c r="W597" s="2" t="str" cm="1">
        <f t="array" ref="W597">_xlfn.XLOOKUP(AVANZA[[#This Row],[Num_Agrupacion_Pet_Atis]],Tabla1[[#All],[Numero_de_actuacion]],Tabla1[[#All],[Movil_de_contacto]],"",0)</f>
        <v/>
      </c>
      <c r="X597" s="14">
        <f>IF(OR(AVANZA[[#This Row],[ESTADO LEG]]="Legalizada grabacion",AVANZA[[#This Row],[ESTADO LEG]]="Legalizada aut"),1,0)</f>
        <v>0</v>
      </c>
      <c r="Y597" s="14">
        <f>IF(OR(AVANZA[[#This Row],[ESTADO LEG]]="pdte legalizar",AVANZA[[#This Row],[ESTADO LEG]]="No cruza"),1,0)</f>
        <v>1</v>
      </c>
      <c r="Z597" t="str" cm="1">
        <f t="array" ref="Z597">IF(AVANZA[[#This Row],[Variable]]="Terminada",LOWER(_xlfn.XLOOKUP(AVANZA[[#This Row],[ID_Peticion]],Tabla6[[#All],[NUM_PETICION]],Tabla6[[#All],[ESTADO_LEG]],"NO CRUZA",0)),AVANZA[[#This Row],[Variable]])</f>
        <v>no cruza</v>
      </c>
      <c r="AA597" t="str" cm="1">
        <f t="array" ref="AA597">_xlfn.XLOOKUP(AVANZA[[#This Row],[ID_Peticion]],Tabla6[[#All],[NUM_PETICION]],Tabla6[[#All],[DIF_DIAS]],"",0)</f>
        <v/>
      </c>
      <c r="AB597" s="2" t="str" cm="1">
        <f t="array" ref="AB597">IFERROR(_xlfn.XLOOKUP(AVANZA[[#This Row],[ID_Peticion]],Tabla6[[#All],[NUM_PETICION]],Tabla6[[#All],[FEC_LEGAL]],"",0),"")</f>
        <v/>
      </c>
      <c r="AC597" s="14">
        <f ca="1">IF(AVANZA[[#This Row],[FECHA LEG]]&lt;&gt;0,IFERROR(AVANZA[[#This Row],[FECHA LEG]]-AVANZA[[#This Row],[FechaIniEstadoSubPetAtis]],0),TODAY()-AVANZA[[#This Row],[FechaIniEstadoSubPetAtis]])</f>
        <v>0</v>
      </c>
      <c r="AD597" s="35">
        <f ca="1">IF(AVANZA[[#This Row],[FINAL Vs LG]]&lt;&gt;0,IF(AVANZA[[#This Row],[FINAL Vs LG]]&lt;7.1,"100%",IF(AND(AVANZA[[#This Row],[FINAL Vs LG]]&gt;7.1,AVANZA[[#This Row],[FINAL Vs LG]]&lt;11.1),"50%","0%")),0)</f>
        <v>0</v>
      </c>
      <c r="AE597" s="14">
        <f ca="1">VLOOKUP(DAY(TODAY()),BACK!F:G,2,0)</f>
        <v>14</v>
      </c>
      <c r="AF597" s="14">
        <f>BACK!$I$2</f>
        <v>24</v>
      </c>
      <c r="AG597" s="14">
        <f>IF(AVANZA[[#This Row],[Oferta_empaquetada_comisiones]]="SI",1,0)</f>
        <v>0</v>
      </c>
      <c r="AH597" s="36">
        <f>IF(AVANZA[[#This Row],[Variable]]="TERMINADA",IFERROR(VLOOKUP(AVANZA[[#This Row],[SUPERVISOR]],Tabla2[#All],4,0),0),)</f>
        <v>3.5</v>
      </c>
      <c r="AI597" s="14">
        <f>IF(AVANZA[[#This Row],[Producto]]="BA",1,0)</f>
        <v>0</v>
      </c>
      <c r="AJ597" s="14">
        <f>IF(AVANZA[[#This Row],[Producto]]="DUO",1,0)</f>
        <v>0</v>
      </c>
      <c r="AK597" s="14">
        <f>IF(AVANZA[[#This Row],[Producto]]="TRIO",1,0)</f>
        <v>1</v>
      </c>
      <c r="AL597" t="s">
        <v>870</v>
      </c>
      <c r="AM597">
        <v>-1</v>
      </c>
      <c r="AN597">
        <v>-1</v>
      </c>
      <c r="AO597" t="s">
        <v>17375</v>
      </c>
      <c r="AP597" s="1">
        <v>46154.506388888891</v>
      </c>
      <c r="AQ597">
        <v>-1</v>
      </c>
      <c r="AR597" t="s">
        <v>17376</v>
      </c>
      <c r="AS597">
        <v>-1</v>
      </c>
      <c r="AT597">
        <v>-1</v>
      </c>
      <c r="AU597">
        <v>-1</v>
      </c>
      <c r="AV597">
        <v>-1</v>
      </c>
      <c r="AW597">
        <v>-1</v>
      </c>
      <c r="AX597" t="s">
        <v>224</v>
      </c>
      <c r="AY597">
        <v>-1</v>
      </c>
      <c r="AZ597">
        <v>2026</v>
      </c>
      <c r="BA597">
        <v>5</v>
      </c>
      <c r="BB597">
        <v>13</v>
      </c>
      <c r="BC597">
        <v>-1</v>
      </c>
      <c r="BD597" t="s">
        <v>225</v>
      </c>
      <c r="BE597">
        <v>-1</v>
      </c>
      <c r="BF597">
        <v>20001626596888</v>
      </c>
      <c r="BG597" t="s">
        <v>1220</v>
      </c>
      <c r="BH597" t="s">
        <v>1221</v>
      </c>
      <c r="BI597" t="s">
        <v>17377</v>
      </c>
      <c r="BJ597">
        <v>-1</v>
      </c>
      <c r="BK597">
        <v>-1</v>
      </c>
      <c r="BL597">
        <v>-1</v>
      </c>
      <c r="BM597" t="s">
        <v>229</v>
      </c>
      <c r="BN597" t="s">
        <v>230</v>
      </c>
      <c r="BO597" t="s">
        <v>17378</v>
      </c>
      <c r="BP597" t="s">
        <v>380</v>
      </c>
      <c r="BQ597">
        <v>2026</v>
      </c>
      <c r="BR597">
        <v>5</v>
      </c>
      <c r="BS597">
        <v>12</v>
      </c>
      <c r="BT597" s="1">
        <v>46155.455671296295</v>
      </c>
      <c r="BU597" t="s">
        <v>233</v>
      </c>
      <c r="BV597" s="2">
        <v>46155</v>
      </c>
      <c r="BW597" t="s">
        <v>234</v>
      </c>
      <c r="BX597" s="2">
        <v>46154</v>
      </c>
      <c r="BY597" s="2">
        <v>46155</v>
      </c>
      <c r="BZ597" t="s">
        <v>235</v>
      </c>
      <c r="CA597" t="s">
        <v>297</v>
      </c>
      <c r="CB597" t="s">
        <v>297</v>
      </c>
      <c r="CC597" t="s">
        <v>17379</v>
      </c>
      <c r="CD597" t="s">
        <v>2883</v>
      </c>
      <c r="CE597">
        <v>-1</v>
      </c>
      <c r="CF597" t="s">
        <v>300</v>
      </c>
      <c r="CG597" t="s">
        <v>301</v>
      </c>
      <c r="CH597" t="s">
        <v>242</v>
      </c>
      <c r="CI597">
        <v>1015443152</v>
      </c>
      <c r="CJ597" t="s">
        <v>877</v>
      </c>
      <c r="CK597" t="s">
        <v>245</v>
      </c>
      <c r="CL597" t="s">
        <v>409</v>
      </c>
      <c r="CM597" t="s">
        <v>247</v>
      </c>
      <c r="CN597" t="s">
        <v>410</v>
      </c>
      <c r="CT597" t="s">
        <v>304</v>
      </c>
      <c r="CU597" t="s">
        <v>387</v>
      </c>
      <c r="CW597" t="s">
        <v>1226</v>
      </c>
      <c r="CX597" t="s">
        <v>1227</v>
      </c>
      <c r="DA597" t="s">
        <v>250</v>
      </c>
      <c r="DB597">
        <v>-1</v>
      </c>
      <c r="DF597" t="s">
        <v>251</v>
      </c>
      <c r="DJ597" t="s">
        <v>252</v>
      </c>
      <c r="DK597" t="s">
        <v>253</v>
      </c>
      <c r="DL597" t="s">
        <v>253</v>
      </c>
      <c r="DN597" t="s">
        <v>390</v>
      </c>
      <c r="DR597" t="s">
        <v>878</v>
      </c>
      <c r="DS597" t="s">
        <v>877</v>
      </c>
      <c r="DT597" t="s">
        <v>870</v>
      </c>
      <c r="DV597">
        <v>1</v>
      </c>
      <c r="DW597" t="s">
        <v>283</v>
      </c>
      <c r="ED597" s="2">
        <v>46155</v>
      </c>
      <c r="EE597" t="s">
        <v>361</v>
      </c>
      <c r="EF597">
        <v>20</v>
      </c>
      <c r="EP597" t="s">
        <v>258</v>
      </c>
      <c r="ES597" t="s">
        <v>14261</v>
      </c>
      <c r="FA597" t="s">
        <v>245</v>
      </c>
      <c r="FB597" t="s">
        <v>308</v>
      </c>
      <c r="FD597" t="s">
        <v>308</v>
      </c>
      <c r="FE597" t="s">
        <v>309</v>
      </c>
      <c r="FF597" t="s">
        <v>309</v>
      </c>
      <c r="FK597" t="s">
        <v>263</v>
      </c>
      <c r="FL597" t="s">
        <v>17380</v>
      </c>
      <c r="FN597" t="s">
        <v>410</v>
      </c>
      <c r="FO597" t="s">
        <v>414</v>
      </c>
      <c r="FR597">
        <v>141974</v>
      </c>
      <c r="GB597" t="s">
        <v>266</v>
      </c>
      <c r="GC597" t="s">
        <v>387</v>
      </c>
      <c r="GD597">
        <v>14854</v>
      </c>
      <c r="GF597">
        <v>2351</v>
      </c>
      <c r="GG597">
        <v>25356</v>
      </c>
      <c r="GI597">
        <v>99414</v>
      </c>
      <c r="GJ597">
        <v>25362</v>
      </c>
      <c r="GL597">
        <v>40209</v>
      </c>
      <c r="GM597">
        <v>168949</v>
      </c>
      <c r="GS597" t="s">
        <v>267</v>
      </c>
      <c r="GT597" s="2">
        <v>45046</v>
      </c>
      <c r="GU597" t="s">
        <v>268</v>
      </c>
      <c r="GV597" t="s">
        <v>335</v>
      </c>
      <c r="GW597" t="s">
        <v>394</v>
      </c>
      <c r="GZ597" t="s">
        <v>395</v>
      </c>
      <c r="HA597" t="s">
        <v>274</v>
      </c>
      <c r="HB597" t="s">
        <v>535</v>
      </c>
      <c r="HC597" t="s">
        <v>535</v>
      </c>
      <c r="HD597" t="s">
        <v>368</v>
      </c>
      <c r="HE597" t="s">
        <v>230</v>
      </c>
      <c r="HF597" t="s">
        <v>17381</v>
      </c>
      <c r="HR597" t="s">
        <v>278</v>
      </c>
      <c r="HV597">
        <v>149990</v>
      </c>
      <c r="HW597" t="s">
        <v>281</v>
      </c>
      <c r="HY597">
        <v>0</v>
      </c>
      <c r="HZ597">
        <v>0</v>
      </c>
      <c r="IA597" t="s">
        <v>281</v>
      </c>
      <c r="IB597" t="s">
        <v>281</v>
      </c>
      <c r="IE597" t="s">
        <v>283</v>
      </c>
      <c r="IF597" t="s">
        <v>283</v>
      </c>
      <c r="IG597" t="s">
        <v>283</v>
      </c>
      <c r="IH597" t="s">
        <v>284</v>
      </c>
      <c r="II597" t="s">
        <v>285</v>
      </c>
      <c r="IJ597" t="s">
        <v>286</v>
      </c>
      <c r="IK597" t="s">
        <v>278</v>
      </c>
      <c r="IL597" t="s">
        <v>346</v>
      </c>
      <c r="IM597" t="s">
        <v>288</v>
      </c>
      <c r="IN597" t="s">
        <v>289</v>
      </c>
      <c r="IP597" t="s">
        <v>290</v>
      </c>
      <c r="IQ597" t="s">
        <v>284</v>
      </c>
      <c r="IS597" t="s">
        <v>291</v>
      </c>
      <c r="IT597" t="s">
        <v>453</v>
      </c>
      <c r="IU597" t="s">
        <v>583</v>
      </c>
      <c r="IV597" t="s">
        <v>434</v>
      </c>
      <c r="IW597" t="s">
        <v>318</v>
      </c>
      <c r="IY597" t="s">
        <v>281</v>
      </c>
    </row>
    <row r="598" spans="1:259" x14ac:dyDescent="0.3">
      <c r="A598" s="14">
        <f>DAY(AVANZA[[#This Row],[FechaSeguimiento]])</f>
        <v>13</v>
      </c>
      <c r="B598" s="14">
        <f>MONTH(AVANZA[[#This Row],[FechaSeguimiento]])</f>
        <v>5</v>
      </c>
      <c r="C598"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598" t="str">
        <f>LOWER(IFERROR(VLOOKUP(AVANZA[[#This Row],[ID_Peticion]],CANCELADAS[#All],2,0),""))</f>
        <v/>
      </c>
      <c r="E598" t="str">
        <f>LOWER(IFERROR(VLOOKUP(AVANZA[[#This Row],[ID_Peticion]],CANCELADAS[#All],3,0),""))</f>
        <v/>
      </c>
      <c r="F598" t="str">
        <f>LOWER(IF(AVANZA[[#This Row],[CEDULA CLIENTE]]&lt;&gt;""," CC: " &amp; COUNTIFS(AVANZA[CEDULA CLIENTE],AVANZA[[#This Row],[CEDULA CLIENTE]]),"")&amp; IF(AVANZA[[#This Row],[Direccion]]&lt;&gt;""," DIR: " &amp; COUNTIFS(AVANZA[Direccion],AVANZA[[#This Row],[Direccion]]),""))</f>
        <v xml:space="preserve"> cc: 1 dir: 1</v>
      </c>
      <c r="G598" t="str">
        <f>IFERROR(VLOOKUP(AVANZA[[#This Row],[Cedula_Vendedor_Atis]],PLANTA[[#All],[CEDULA]:[LINEA]],3,0),"No Cruza")</f>
        <v>Michael Rodriguez</v>
      </c>
      <c r="H598" t="str">
        <f>IFERROR(VLOOKUP(AVANZA[[#This Row],[Cedula_Vendedor_Atis]],PLANTA[[#All],[CEDULA]:[LINEA]],4,0),"No Cruza")</f>
        <v>Móvil</v>
      </c>
      <c r="I598" t="str">
        <f>LOWER(IF(AVANZA[[#This Row],[ATRIBUIBLE]]="",AVANZA[[#This Row],[Variable]],AVANZA[[#This Row],[ATRIBUIBLE]]))</f>
        <v>pendiente</v>
      </c>
      <c r="J598" s="14">
        <f>IF(AVANZA[[#This Row],[Variable]]=AVANZA[[#Headers],[TERMINADA]],1,0)</f>
        <v>0</v>
      </c>
      <c r="K598" s="14">
        <f>IF(AVANZA[[#This Row],[Variable]]=AVANZA[[#Headers],[ANULADA]],1,0)</f>
        <v>0</v>
      </c>
      <c r="L598" s="14">
        <f>IF(AVANZA[[#This Row],[Variable]]=AVANZA[[#Headers],[PENDIENTE]],1,0)</f>
        <v>1</v>
      </c>
      <c r="M598" s="14">
        <f>IF(AVANZA[[#This Row],[ESTADO AGENDA]]="AGENDADA",1,0)</f>
        <v>0</v>
      </c>
      <c r="N598" s="14">
        <f>IF(AVANZA[[#This Row],[ESTADO AGENDA]]="PENDIENTE DE AGENDAR",1,0)</f>
        <v>1</v>
      </c>
      <c r="O598" s="14">
        <f>IF(AVANZA[[#This Row],[ESTADO AGENDA]]="SUSPENDIDA",1,0)</f>
        <v>0</v>
      </c>
      <c r="P598" t="str" cm="1">
        <f t="array" ref="P598">_xlfn.XLOOKUP(AVANZA[[#This Row],[Num_Agrupacion_Pet_Atis]],Tabla1[[#All],[Numero_de_actuacion]],Tabla1[[#All],[Estado_de_la_orden]],"",0)</f>
        <v>Pendiente de agendar</v>
      </c>
      <c r="Q598" s="2" cm="1">
        <f t="array" ref="Q598">_xlfn.XLOOKUP(AVANZA[[#This Row],[Num_Agrupacion_Pet_Atis]],Tabla1[[#All],[Numero_de_actuacion]],Tabla1[[#All],[Fecha_de_la_cita]],"",0)</f>
        <v>0</v>
      </c>
      <c r="R598" cm="1">
        <f t="array" ref="R598">_xlfn.XLOOKUP(AVANZA[[#This Row],[Num_Agrupacion_Pet_Atis]],Tabla1[[#All],[Numero_de_actuacion]],Tabla1[[#All],[Franja_horaria_de_la_cita]],"",0)</f>
        <v>0</v>
      </c>
      <c r="S598" s="14">
        <f>IFERROR(DAY(AVANZA[[#This Row],[FECHA AGENDA]]),"")</f>
        <v>0</v>
      </c>
      <c r="T598" s="14">
        <f>IFERROR(MONTH(AVANZA[[#This Row],[FECHA AGENDA]]),"")</f>
        <v>1</v>
      </c>
      <c r="U598" cm="1">
        <f t="array" ref="U598">_xlfn.XLOOKUP(AVANZA[[#This Row],[Num_Agrupacion_Pet_Atis]],Tabla1[[#All],[Numero_de_actuacion]],Tabla1[[#All],[Motivo_de_suspension]],"",0)</f>
        <v>0</v>
      </c>
      <c r="V598" s="2" t="str" cm="1">
        <f t="array" ref="V598">_xlfn.XLOOKUP(AVANZA[[#This Row],[Num_Agrupacion_Pet_Atis]],Tabla1[[#All],[Numero_de_actuacion]],Tabla1[[#All],[No_identificacion_cliente]],"",0)</f>
        <v>1043114326</v>
      </c>
      <c r="W598" s="2" t="str" cm="1">
        <f t="array" ref="W598">_xlfn.XLOOKUP(AVANZA[[#This Row],[Num_Agrupacion_Pet_Atis]],Tabla1[[#All],[Numero_de_actuacion]],Tabla1[[#All],[Movil_de_contacto]],"",0)</f>
        <v>3046180798</v>
      </c>
      <c r="X598" s="14">
        <f>IF(OR(AVANZA[[#This Row],[ESTADO LEG]]="Legalizada grabacion",AVANZA[[#This Row],[ESTADO LEG]]="Legalizada aut"),1,0)</f>
        <v>0</v>
      </c>
      <c r="Y598" s="14">
        <f>IF(OR(AVANZA[[#This Row],[ESTADO LEG]]="pdte legalizar",AVANZA[[#This Row],[ESTADO LEG]]="No cruza"),1,0)</f>
        <v>0</v>
      </c>
      <c r="Z598" t="str" cm="1">
        <f t="array" ref="Z598">IF(AVANZA[[#This Row],[Variable]]="Terminada",LOWER(_xlfn.XLOOKUP(AVANZA[[#This Row],[ID_Peticion]],Tabla6[[#All],[NUM_PETICION]],Tabla6[[#All],[ESTADO_LEG]],"NO CRUZA",0)),AVANZA[[#This Row],[Variable]])</f>
        <v>PENDIENTE</v>
      </c>
      <c r="AA598" t="str" cm="1">
        <f t="array" ref="AA598">_xlfn.XLOOKUP(AVANZA[[#This Row],[ID_Peticion]],Tabla6[[#All],[NUM_PETICION]],Tabla6[[#All],[DIF_DIAS]],"",0)</f>
        <v/>
      </c>
      <c r="AB598" s="2" t="str" cm="1">
        <f t="array" ref="AB598">IFERROR(_xlfn.XLOOKUP(AVANZA[[#This Row],[ID_Peticion]],Tabla6[[#All],[NUM_PETICION]],Tabla6[[#All],[FEC_LEGAL]],"",0),"")</f>
        <v/>
      </c>
      <c r="AC598" s="14">
        <f ca="1">IF(AVANZA[[#This Row],[FECHA LEG]]&lt;&gt;0,IFERROR(AVANZA[[#This Row],[FECHA LEG]]-AVANZA[[#This Row],[FechaIniEstadoSubPetAtis]],0),TODAY()-AVANZA[[#This Row],[FechaIniEstadoSubPetAtis]])</f>
        <v>0</v>
      </c>
      <c r="AD598" s="35">
        <f ca="1">IF(AVANZA[[#This Row],[FINAL Vs LG]]&lt;&gt;0,IF(AVANZA[[#This Row],[FINAL Vs LG]]&lt;7.1,"100%",IF(AND(AVANZA[[#This Row],[FINAL Vs LG]]&gt;7.1,AVANZA[[#This Row],[FINAL Vs LG]]&lt;11.1),"50%","0%")),0)</f>
        <v>0</v>
      </c>
      <c r="AE598" s="14">
        <f ca="1">VLOOKUP(DAY(TODAY()),BACK!F:G,2,0)</f>
        <v>14</v>
      </c>
      <c r="AF598" s="14">
        <f>BACK!$I$2</f>
        <v>24</v>
      </c>
      <c r="AG598" s="14">
        <f>IF(AVANZA[[#This Row],[Oferta_empaquetada_comisiones]]="SI",1,0)</f>
        <v>0</v>
      </c>
      <c r="AH598" s="36">
        <f>IF(AVANZA[[#This Row],[Variable]]="TERMINADA",IFERROR(VLOOKUP(AVANZA[[#This Row],[SUPERVISOR]],Tabla2[#All],4,0),0),)</f>
        <v>0</v>
      </c>
      <c r="AI598" s="14">
        <f>IF(AVANZA[[#This Row],[Producto]]="BA",1,0)</f>
        <v>0</v>
      </c>
      <c r="AJ598" s="14">
        <f>IF(AVANZA[[#This Row],[Producto]]="DUO",1,0)</f>
        <v>0</v>
      </c>
      <c r="AK598" s="14">
        <f>IF(AVANZA[[#This Row],[Producto]]="TRIO",1,0)</f>
        <v>1</v>
      </c>
      <c r="AL598" t="s">
        <v>16573</v>
      </c>
      <c r="AM598">
        <v>-1</v>
      </c>
      <c r="AN598">
        <v>-1</v>
      </c>
      <c r="AO598" t="s">
        <v>17382</v>
      </c>
      <c r="AP598" s="1">
        <v>46149.522465277776</v>
      </c>
      <c r="AQ598">
        <v>-1</v>
      </c>
      <c r="AR598" t="s">
        <v>17383</v>
      </c>
      <c r="AS598">
        <v>-1</v>
      </c>
      <c r="AT598">
        <v>-1</v>
      </c>
      <c r="AU598">
        <v>-1</v>
      </c>
      <c r="AV598">
        <v>-1</v>
      </c>
      <c r="AW598">
        <v>-1</v>
      </c>
      <c r="AX598" t="s">
        <v>224</v>
      </c>
      <c r="AY598">
        <v>-1</v>
      </c>
      <c r="AZ598">
        <v>2026</v>
      </c>
      <c r="BA598">
        <v>5</v>
      </c>
      <c r="BB598">
        <v>13</v>
      </c>
      <c r="BC598">
        <v>-1</v>
      </c>
      <c r="BD598" t="s">
        <v>225</v>
      </c>
      <c r="BE598">
        <v>-1</v>
      </c>
      <c r="BF598">
        <v>20001624022802</v>
      </c>
      <c r="BG598" t="s">
        <v>438</v>
      </c>
      <c r="BH598" t="s">
        <v>439</v>
      </c>
      <c r="BI598" t="s">
        <v>3240</v>
      </c>
      <c r="BJ598">
        <v>-1</v>
      </c>
      <c r="BK598">
        <v>-1</v>
      </c>
      <c r="BL598">
        <v>-1</v>
      </c>
      <c r="BM598" t="s">
        <v>2213</v>
      </c>
      <c r="BN598" t="s">
        <v>230</v>
      </c>
      <c r="BO598" t="s">
        <v>17384</v>
      </c>
      <c r="BP598" t="s">
        <v>380</v>
      </c>
      <c r="BQ598">
        <v>2026</v>
      </c>
      <c r="BR598">
        <v>5</v>
      </c>
      <c r="BS598">
        <v>7</v>
      </c>
      <c r="BT598" s="1">
        <v>46149.522488425922</v>
      </c>
      <c r="BU598" t="s">
        <v>2215</v>
      </c>
      <c r="BV598" s="2">
        <v>46149</v>
      </c>
      <c r="BW598" t="s">
        <v>2215</v>
      </c>
      <c r="BX598" s="2">
        <v>46149</v>
      </c>
      <c r="BY598" s="2">
        <v>46149</v>
      </c>
      <c r="BZ598" t="s">
        <v>2216</v>
      </c>
      <c r="CA598" t="s">
        <v>236</v>
      </c>
      <c r="CB598" t="s">
        <v>237</v>
      </c>
      <c r="CC598" t="s">
        <v>17385</v>
      </c>
      <c r="CD598" t="s">
        <v>1459</v>
      </c>
      <c r="CE598">
        <v>-1</v>
      </c>
      <c r="CF598" t="s">
        <v>240</v>
      </c>
      <c r="CG598" t="s">
        <v>241</v>
      </c>
      <c r="CH598" t="s">
        <v>242</v>
      </c>
      <c r="CI598">
        <v>1012332128</v>
      </c>
      <c r="CJ598" t="s">
        <v>16581</v>
      </c>
      <c r="CK598" t="s">
        <v>245</v>
      </c>
      <c r="CL598" t="s">
        <v>246</v>
      </c>
      <c r="CM598" t="s">
        <v>247</v>
      </c>
      <c r="CN598" t="s">
        <v>248</v>
      </c>
      <c r="CT598" t="s">
        <v>249</v>
      </c>
      <c r="CU598" t="s">
        <v>387</v>
      </c>
      <c r="CW598" t="s">
        <v>446</v>
      </c>
      <c r="CX598" t="s">
        <v>447</v>
      </c>
      <c r="DA598" t="s">
        <v>250</v>
      </c>
      <c r="DB598">
        <v>-1</v>
      </c>
      <c r="DF598" t="s">
        <v>2213</v>
      </c>
      <c r="DJ598" t="s">
        <v>252</v>
      </c>
      <c r="DK598" t="s">
        <v>253</v>
      </c>
      <c r="DL598" t="s">
        <v>253</v>
      </c>
      <c r="DN598" t="s">
        <v>390</v>
      </c>
      <c r="DR598" t="s">
        <v>16582</v>
      </c>
      <c r="DS598" t="s">
        <v>16581</v>
      </c>
      <c r="DT598" t="s">
        <v>16580</v>
      </c>
      <c r="DV598">
        <v>1</v>
      </c>
      <c r="DW598" t="s">
        <v>257</v>
      </c>
      <c r="ED598" s="2">
        <v>46155</v>
      </c>
      <c r="EF598">
        <v>16</v>
      </c>
      <c r="EP598" t="s">
        <v>258</v>
      </c>
      <c r="ES598" t="s">
        <v>14349</v>
      </c>
      <c r="FA598" t="s">
        <v>245</v>
      </c>
      <c r="FB598" t="s">
        <v>260</v>
      </c>
      <c r="FD598" t="s">
        <v>260</v>
      </c>
      <c r="FE598" t="s">
        <v>261</v>
      </c>
      <c r="FF598" t="s">
        <v>262</v>
      </c>
      <c r="FK598" t="s">
        <v>263</v>
      </c>
      <c r="FL598" t="s">
        <v>17386</v>
      </c>
      <c r="FN598" t="s">
        <v>248</v>
      </c>
      <c r="FO598" t="s">
        <v>265</v>
      </c>
      <c r="FR598">
        <v>0</v>
      </c>
      <c r="GB598" t="s">
        <v>266</v>
      </c>
      <c r="GM598">
        <v>0</v>
      </c>
      <c r="GS598" t="s">
        <v>267</v>
      </c>
      <c r="GT598" s="2">
        <v>44772</v>
      </c>
      <c r="GU598" t="s">
        <v>268</v>
      </c>
      <c r="GW598" t="s">
        <v>270</v>
      </c>
      <c r="GX598" t="s">
        <v>250</v>
      </c>
      <c r="GY598" t="s">
        <v>271</v>
      </c>
      <c r="GZ598" t="s">
        <v>273</v>
      </c>
      <c r="HA598" t="s">
        <v>274</v>
      </c>
      <c r="HB598" t="s">
        <v>275</v>
      </c>
      <c r="HC598" t="s">
        <v>275</v>
      </c>
      <c r="HD598" t="s">
        <v>257</v>
      </c>
      <c r="HE598" t="s">
        <v>230</v>
      </c>
      <c r="HF598" t="s">
        <v>15049</v>
      </c>
      <c r="HR598" t="s">
        <v>278</v>
      </c>
      <c r="HV598">
        <v>118900</v>
      </c>
      <c r="HW598" t="s">
        <v>279</v>
      </c>
      <c r="HY598">
        <v>0</v>
      </c>
      <c r="HZ598">
        <v>0</v>
      </c>
      <c r="IA598" t="s">
        <v>279</v>
      </c>
      <c r="IB598" t="s">
        <v>281</v>
      </c>
      <c r="IE598" t="s">
        <v>283</v>
      </c>
      <c r="IF598" t="s">
        <v>283</v>
      </c>
      <c r="IG598" t="s">
        <v>283</v>
      </c>
      <c r="IH598" t="s">
        <v>284</v>
      </c>
      <c r="II598" t="s">
        <v>285</v>
      </c>
      <c r="IJ598" t="s">
        <v>286</v>
      </c>
      <c r="IK598" t="s">
        <v>278</v>
      </c>
      <c r="IL598" t="s">
        <v>287</v>
      </c>
      <c r="IM598" t="s">
        <v>288</v>
      </c>
      <c r="IN598" t="s">
        <v>2219</v>
      </c>
      <c r="IP598" t="s">
        <v>290</v>
      </c>
      <c r="IQ598" t="s">
        <v>284</v>
      </c>
      <c r="IS598" t="s">
        <v>291</v>
      </c>
      <c r="IT598" t="s">
        <v>453</v>
      </c>
      <c r="IU598" t="s">
        <v>17387</v>
      </c>
      <c r="IV598" t="s">
        <v>434</v>
      </c>
      <c r="IW598" t="s">
        <v>2177</v>
      </c>
      <c r="IY598" t="s">
        <v>281</v>
      </c>
    </row>
    <row r="599" spans="1:259" x14ac:dyDescent="0.3">
      <c r="A599" s="14">
        <f>DAY(AVANZA[[#This Row],[FechaSeguimiento]])</f>
        <v>13</v>
      </c>
      <c r="B599" s="14">
        <f>MONTH(AVANZA[[#This Row],[FechaSeguimiento]])</f>
        <v>5</v>
      </c>
      <c r="C599"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599" t="str">
        <f>LOWER(IFERROR(VLOOKUP(AVANZA[[#This Row],[ID_Peticion]],CANCELADAS[#All],2,0),""))</f>
        <v/>
      </c>
      <c r="E599" t="str">
        <f>LOWER(IFERROR(VLOOKUP(AVANZA[[#This Row],[ID_Peticion]],CANCELADAS[#All],3,0),""))</f>
        <v/>
      </c>
      <c r="F599" t="str">
        <f>LOWER(IF(AVANZA[[#This Row],[CEDULA CLIENTE]]&lt;&gt;""," CC: " &amp; COUNTIFS(AVANZA[CEDULA CLIENTE],AVANZA[[#This Row],[CEDULA CLIENTE]]),"")&amp; IF(AVANZA[[#This Row],[Direccion]]&lt;&gt;""," DIR: " &amp; COUNTIFS(AVANZA[Direccion],AVANZA[[#This Row],[Direccion]]),""))</f>
        <v xml:space="preserve"> cc: 1 dir: 1</v>
      </c>
      <c r="G599" t="str">
        <f>IFERROR(VLOOKUP(AVANZA[[#This Row],[Cedula_Vendedor_Atis]],PLANTA[[#All],[CEDULA]:[LINEA]],3,0),"No Cruza")</f>
        <v>Marisol Avella</v>
      </c>
      <c r="H599" t="str">
        <f>IFERROR(VLOOKUP(AVANZA[[#This Row],[Cedula_Vendedor_Atis]],PLANTA[[#All],[CEDULA]:[LINEA]],4,0),"No Cruza")</f>
        <v>Fija</v>
      </c>
      <c r="I599" t="str">
        <f>LOWER(IF(AVANZA[[#This Row],[ATRIBUIBLE]]="",AVANZA[[#This Row],[Variable]],AVANZA[[#This Row],[ATRIBUIBLE]]))</f>
        <v>pendiente</v>
      </c>
      <c r="J599" s="14">
        <f>IF(AVANZA[[#This Row],[Variable]]=AVANZA[[#Headers],[TERMINADA]],1,0)</f>
        <v>0</v>
      </c>
      <c r="K599" s="14">
        <f>IF(AVANZA[[#This Row],[Variable]]=AVANZA[[#Headers],[ANULADA]],1,0)</f>
        <v>0</v>
      </c>
      <c r="L599" s="14">
        <f>IF(AVANZA[[#This Row],[Variable]]=AVANZA[[#Headers],[PENDIENTE]],1,0)</f>
        <v>1</v>
      </c>
      <c r="M599" s="14">
        <f>IF(AVANZA[[#This Row],[ESTADO AGENDA]]="AGENDADA",1,0)</f>
        <v>0</v>
      </c>
      <c r="N599" s="14">
        <f>IF(AVANZA[[#This Row],[ESTADO AGENDA]]="PENDIENTE DE AGENDAR",1,0)</f>
        <v>0</v>
      </c>
      <c r="O599" s="14">
        <f>IF(AVANZA[[#This Row],[ESTADO AGENDA]]="SUSPENDIDA",1,0)</f>
        <v>1</v>
      </c>
      <c r="P599" t="str" cm="1">
        <f t="array" ref="P599">_xlfn.XLOOKUP(AVANZA[[#This Row],[Num_Agrupacion_Pet_Atis]],Tabla1[[#All],[Numero_de_actuacion]],Tabla1[[#All],[Estado_de_la_orden]],"",0)</f>
        <v>Suspendida</v>
      </c>
      <c r="Q599" s="2" cm="1">
        <f t="array" ref="Q599">_xlfn.XLOOKUP(AVANZA[[#This Row],[Num_Agrupacion_Pet_Atis]],Tabla1[[#All],[Numero_de_actuacion]],Tabla1[[#All],[Fecha_de_la_cita]],"",0)</f>
        <v>0</v>
      </c>
      <c r="R599" cm="1">
        <f t="array" ref="R599">_xlfn.XLOOKUP(AVANZA[[#This Row],[Num_Agrupacion_Pet_Atis]],Tabla1[[#All],[Numero_de_actuacion]],Tabla1[[#All],[Franja_horaria_de_la_cita]],"",0)</f>
        <v>0</v>
      </c>
      <c r="S599" s="14">
        <f>IFERROR(DAY(AVANZA[[#This Row],[FECHA AGENDA]]),"")</f>
        <v>0</v>
      </c>
      <c r="T599" s="14">
        <f>IFERROR(MONTH(AVANZA[[#This Row],[FECHA AGENDA]]),"")</f>
        <v>1</v>
      </c>
      <c r="U599" t="str" cm="1">
        <f t="array" ref="U599">_xlfn.XLOOKUP(AVANZA[[#This Row],[Num_Agrupacion_Pet_Atis]],Tabla1[[#All],[Numero_de_actuacion]],Tabla1[[#All],[Motivo_de_suspension]],"",0)</f>
        <v>Falla masiva plataformas</v>
      </c>
      <c r="V599" s="2" t="str" cm="1">
        <f t="array" ref="V599">_xlfn.XLOOKUP(AVANZA[[#This Row],[Num_Agrupacion_Pet_Atis]],Tabla1[[#All],[Numero_de_actuacion]],Tabla1[[#All],[No_identificacion_cliente]],"",0)</f>
        <v>1007623563</v>
      </c>
      <c r="W599" s="2" t="str" cm="1">
        <f t="array" ref="W599">_xlfn.XLOOKUP(AVANZA[[#This Row],[Num_Agrupacion_Pet_Atis]],Tabla1[[#All],[Numero_de_actuacion]],Tabla1[[#All],[Movil_de_contacto]],"",0)</f>
        <v>3232942221</v>
      </c>
      <c r="X599" s="14">
        <f>IF(OR(AVANZA[[#This Row],[ESTADO LEG]]="Legalizada grabacion",AVANZA[[#This Row],[ESTADO LEG]]="Legalizada aut"),1,0)</f>
        <v>0</v>
      </c>
      <c r="Y599" s="14">
        <f>IF(OR(AVANZA[[#This Row],[ESTADO LEG]]="pdte legalizar",AVANZA[[#This Row],[ESTADO LEG]]="No cruza"),1,0)</f>
        <v>0</v>
      </c>
      <c r="Z599" t="str" cm="1">
        <f t="array" ref="Z599">IF(AVANZA[[#This Row],[Variable]]="Terminada",LOWER(_xlfn.XLOOKUP(AVANZA[[#This Row],[ID_Peticion]],Tabla6[[#All],[NUM_PETICION]],Tabla6[[#All],[ESTADO_LEG]],"NO CRUZA",0)),AVANZA[[#This Row],[Variable]])</f>
        <v>PENDIENTE</v>
      </c>
      <c r="AA599" t="str" cm="1">
        <f t="array" ref="AA599">_xlfn.XLOOKUP(AVANZA[[#This Row],[ID_Peticion]],Tabla6[[#All],[NUM_PETICION]],Tabla6[[#All],[DIF_DIAS]],"",0)</f>
        <v/>
      </c>
      <c r="AB599" s="2" t="str" cm="1">
        <f t="array" ref="AB599">IFERROR(_xlfn.XLOOKUP(AVANZA[[#This Row],[ID_Peticion]],Tabla6[[#All],[NUM_PETICION]],Tabla6[[#All],[FEC_LEGAL]],"",0),"")</f>
        <v/>
      </c>
      <c r="AC599" s="14">
        <f ca="1">IF(AVANZA[[#This Row],[FECHA LEG]]&lt;&gt;0,IFERROR(AVANZA[[#This Row],[FECHA LEG]]-AVANZA[[#This Row],[FechaIniEstadoSubPetAtis]],0),TODAY()-AVANZA[[#This Row],[FechaIniEstadoSubPetAtis]])</f>
        <v>0</v>
      </c>
      <c r="AD599" s="35">
        <f ca="1">IF(AVANZA[[#This Row],[FINAL Vs LG]]&lt;&gt;0,IF(AVANZA[[#This Row],[FINAL Vs LG]]&lt;7.1,"100%",IF(AND(AVANZA[[#This Row],[FINAL Vs LG]]&gt;7.1,AVANZA[[#This Row],[FINAL Vs LG]]&lt;11.1),"50%","0%")),0)</f>
        <v>0</v>
      </c>
      <c r="AE599" s="14">
        <f ca="1">VLOOKUP(DAY(TODAY()),BACK!F:G,2,0)</f>
        <v>14</v>
      </c>
      <c r="AF599" s="14">
        <f>BACK!$I$2</f>
        <v>24</v>
      </c>
      <c r="AG599" s="14">
        <f>IF(AVANZA[[#This Row],[Oferta_empaquetada_comisiones]]="SI",1,0)</f>
        <v>0</v>
      </c>
      <c r="AH599" s="36">
        <f>IF(AVANZA[[#This Row],[Variable]]="TERMINADA",IFERROR(VLOOKUP(AVANZA[[#This Row],[SUPERVISOR]],Tabla2[#All],4,0),0),)</f>
        <v>0</v>
      </c>
      <c r="AI599" s="14">
        <f>IF(AVANZA[[#This Row],[Producto]]="BA",1,0)</f>
        <v>1</v>
      </c>
      <c r="AJ599" s="14">
        <f>IF(AVANZA[[#This Row],[Producto]]="DUO",1,0)</f>
        <v>0</v>
      </c>
      <c r="AK599" s="14">
        <f>IF(AVANZA[[#This Row],[Producto]]="TRIO",1,0)</f>
        <v>0</v>
      </c>
      <c r="AL599" t="s">
        <v>797</v>
      </c>
      <c r="AM599">
        <v>-1</v>
      </c>
      <c r="AN599">
        <v>-1</v>
      </c>
      <c r="AO599" t="s">
        <v>17388</v>
      </c>
      <c r="AP599" s="1">
        <v>46153.581076388888</v>
      </c>
      <c r="AQ599">
        <v>-1</v>
      </c>
      <c r="AR599" t="s">
        <v>17389</v>
      </c>
      <c r="AS599">
        <v>-1</v>
      </c>
      <c r="AT599">
        <v>-1</v>
      </c>
      <c r="AU599">
        <v>-1</v>
      </c>
      <c r="AV599">
        <v>-1</v>
      </c>
      <c r="AW599">
        <v>-1</v>
      </c>
      <c r="AX599" t="s">
        <v>224</v>
      </c>
      <c r="AY599">
        <v>-1</v>
      </c>
      <c r="AZ599">
        <v>2026</v>
      </c>
      <c r="BA599">
        <v>5</v>
      </c>
      <c r="BB599">
        <v>13</v>
      </c>
      <c r="BC599">
        <v>-1</v>
      </c>
      <c r="BD599" t="s">
        <v>225</v>
      </c>
      <c r="BE599">
        <v>-1</v>
      </c>
      <c r="BF599">
        <v>20001626035025</v>
      </c>
      <c r="BG599" t="s">
        <v>226</v>
      </c>
      <c r="BH599" t="s">
        <v>227</v>
      </c>
      <c r="BI599" t="s">
        <v>2959</v>
      </c>
      <c r="BJ599">
        <v>-1</v>
      </c>
      <c r="BK599">
        <v>-1</v>
      </c>
      <c r="BL599">
        <v>-1</v>
      </c>
      <c r="BM599" t="s">
        <v>2213</v>
      </c>
      <c r="BN599" t="s">
        <v>230</v>
      </c>
      <c r="BO599" t="s">
        <v>17390</v>
      </c>
      <c r="BP599" t="s">
        <v>232</v>
      </c>
      <c r="BQ599">
        <v>2026</v>
      </c>
      <c r="BR599">
        <v>5</v>
      </c>
      <c r="BS599">
        <v>11</v>
      </c>
      <c r="BT599" s="1">
        <v>46153.581099537034</v>
      </c>
      <c r="BU599" t="s">
        <v>2215</v>
      </c>
      <c r="BV599" s="2">
        <v>46153</v>
      </c>
      <c r="BW599" t="s">
        <v>2215</v>
      </c>
      <c r="BX599" s="2">
        <v>46153</v>
      </c>
      <c r="BY599" s="2">
        <v>46153</v>
      </c>
      <c r="BZ599" t="s">
        <v>2216</v>
      </c>
      <c r="CA599" t="s">
        <v>321</v>
      </c>
      <c r="CB599" t="s">
        <v>322</v>
      </c>
      <c r="CC599" t="s">
        <v>17391</v>
      </c>
      <c r="CD599" t="s">
        <v>2936</v>
      </c>
      <c r="CE599">
        <v>-1</v>
      </c>
      <c r="CF599" t="s">
        <v>324</v>
      </c>
      <c r="CG599" t="s">
        <v>325</v>
      </c>
      <c r="CH599" t="s">
        <v>326</v>
      </c>
      <c r="CI599">
        <v>80767494</v>
      </c>
      <c r="CJ599" t="s">
        <v>806</v>
      </c>
      <c r="CK599" t="s">
        <v>245</v>
      </c>
      <c r="CL599" t="s">
        <v>246</v>
      </c>
      <c r="CM599" t="s">
        <v>247</v>
      </c>
      <c r="CN599" t="s">
        <v>248</v>
      </c>
      <c r="CT599" t="s">
        <v>386</v>
      </c>
      <c r="CU599" t="s">
        <v>225</v>
      </c>
      <c r="CW599" t="s">
        <v>226</v>
      </c>
      <c r="CX599" t="s">
        <v>227</v>
      </c>
      <c r="DA599" t="s">
        <v>250</v>
      </c>
      <c r="DB599">
        <v>-1</v>
      </c>
      <c r="DF599" t="s">
        <v>2213</v>
      </c>
      <c r="DJ599" t="s">
        <v>252</v>
      </c>
      <c r="DK599" t="s">
        <v>253</v>
      </c>
      <c r="DL599" t="s">
        <v>253</v>
      </c>
      <c r="DN599" t="s">
        <v>255</v>
      </c>
      <c r="DR599" t="s">
        <v>807</v>
      </c>
      <c r="DS599" t="s">
        <v>806</v>
      </c>
      <c r="DT599" t="s">
        <v>797</v>
      </c>
      <c r="DV599">
        <v>1</v>
      </c>
      <c r="DW599" t="s">
        <v>331</v>
      </c>
      <c r="ED599" s="2">
        <v>46155</v>
      </c>
      <c r="EF599">
        <v>1</v>
      </c>
      <c r="EP599" t="s">
        <v>258</v>
      </c>
      <c r="ES599" t="s">
        <v>412</v>
      </c>
      <c r="FA599" t="s">
        <v>245</v>
      </c>
      <c r="FB599" t="s">
        <v>333</v>
      </c>
      <c r="FD599" t="s">
        <v>333</v>
      </c>
      <c r="FE599" t="s">
        <v>334</v>
      </c>
      <c r="FF599" t="s">
        <v>334</v>
      </c>
      <c r="FK599" t="s">
        <v>263</v>
      </c>
      <c r="FL599" t="s">
        <v>17392</v>
      </c>
      <c r="FN599" t="s">
        <v>248</v>
      </c>
      <c r="FO599" t="s">
        <v>265</v>
      </c>
      <c r="FR599">
        <v>0</v>
      </c>
      <c r="GB599" t="s">
        <v>266</v>
      </c>
      <c r="GM599">
        <v>0</v>
      </c>
      <c r="GS599" t="s">
        <v>267</v>
      </c>
      <c r="GT599" s="2">
        <v>45596</v>
      </c>
      <c r="GU599" t="s">
        <v>268</v>
      </c>
      <c r="GV599" t="s">
        <v>335</v>
      </c>
      <c r="GW599" t="s">
        <v>270</v>
      </c>
      <c r="GX599" t="s">
        <v>272</v>
      </c>
      <c r="GY599" t="s">
        <v>272</v>
      </c>
      <c r="GZ599" t="s">
        <v>344</v>
      </c>
      <c r="HA599" t="s">
        <v>274</v>
      </c>
      <c r="HB599" t="s">
        <v>321</v>
      </c>
      <c r="HC599" t="s">
        <v>321</v>
      </c>
      <c r="HD599" t="s">
        <v>415</v>
      </c>
      <c r="HE599" t="s">
        <v>230</v>
      </c>
      <c r="HF599" t="s">
        <v>16149</v>
      </c>
      <c r="HR599" t="s">
        <v>278</v>
      </c>
      <c r="HV599">
        <v>85900</v>
      </c>
      <c r="HW599" t="s">
        <v>279</v>
      </c>
      <c r="HY599">
        <v>0</v>
      </c>
      <c r="HZ599">
        <v>0</v>
      </c>
      <c r="IA599" t="s">
        <v>279</v>
      </c>
      <c r="IB599" t="s">
        <v>281</v>
      </c>
      <c r="IE599" t="s">
        <v>283</v>
      </c>
      <c r="IF599" t="s">
        <v>283</v>
      </c>
      <c r="IG599" t="s">
        <v>283</v>
      </c>
      <c r="IH599" t="s">
        <v>284</v>
      </c>
      <c r="II599" t="s">
        <v>285</v>
      </c>
      <c r="IJ599" t="s">
        <v>286</v>
      </c>
      <c r="IK599" t="s">
        <v>278</v>
      </c>
      <c r="IL599" t="s">
        <v>287</v>
      </c>
      <c r="IM599" t="s">
        <v>288</v>
      </c>
      <c r="IN599" t="s">
        <v>2219</v>
      </c>
      <c r="IP599" t="s">
        <v>290</v>
      </c>
      <c r="IQ599" t="s">
        <v>284</v>
      </c>
      <c r="IS599" t="s">
        <v>291</v>
      </c>
      <c r="IY599" t="s">
        <v>281</v>
      </c>
    </row>
    <row r="600" spans="1:259" x14ac:dyDescent="0.3">
      <c r="A600" s="14">
        <f>DAY(AVANZA[[#This Row],[FechaSeguimiento]])</f>
        <v>13</v>
      </c>
      <c r="B600" s="14">
        <f>MONTH(AVANZA[[#This Row],[FechaSeguimiento]])</f>
        <v>5</v>
      </c>
      <c r="C600"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600" t="str">
        <f>LOWER(IFERROR(VLOOKUP(AVANZA[[#This Row],[ID_Peticion]],CANCELADAS[#All],2,0),""))</f>
        <v/>
      </c>
      <c r="E600" t="str">
        <f>LOWER(IFERROR(VLOOKUP(AVANZA[[#This Row],[ID_Peticion]],CANCELADAS[#All],3,0),""))</f>
        <v/>
      </c>
      <c r="F600" t="str">
        <f>LOWER(IF(AVANZA[[#This Row],[CEDULA CLIENTE]]&lt;&gt;""," CC: " &amp; COUNTIFS(AVANZA[CEDULA CLIENTE],AVANZA[[#This Row],[CEDULA CLIENTE]]),"")&amp; IF(AVANZA[[#This Row],[Direccion]]&lt;&gt;""," DIR: " &amp; COUNTIFS(AVANZA[Direccion],AVANZA[[#This Row],[Direccion]]),""))</f>
        <v xml:space="preserve"> dir: 1</v>
      </c>
      <c r="G600" t="str">
        <f>IFERROR(VLOOKUP(AVANZA[[#This Row],[Cedula_Vendedor_Atis]],PLANTA[[#All],[CEDULA]:[LINEA]],3,0),"No Cruza")</f>
        <v>Marisol Avella</v>
      </c>
      <c r="H600" t="str">
        <f>IFERROR(VLOOKUP(AVANZA[[#This Row],[Cedula_Vendedor_Atis]],PLANTA[[#All],[CEDULA]:[LINEA]],4,0),"No Cruza")</f>
        <v>Fija</v>
      </c>
      <c r="I600" t="str">
        <f>LOWER(IF(AVANZA[[#This Row],[ATRIBUIBLE]]="",AVANZA[[#This Row],[Variable]],AVANZA[[#This Row],[ATRIBUIBLE]]))</f>
        <v>pendiente</v>
      </c>
      <c r="J600" s="14">
        <f>IF(AVANZA[[#This Row],[Variable]]=AVANZA[[#Headers],[TERMINADA]],1,0)</f>
        <v>0</v>
      </c>
      <c r="K600" s="14">
        <f>IF(AVANZA[[#This Row],[Variable]]=AVANZA[[#Headers],[ANULADA]],1,0)</f>
        <v>0</v>
      </c>
      <c r="L600" s="14">
        <f>IF(AVANZA[[#This Row],[Variable]]=AVANZA[[#Headers],[PENDIENTE]],1,0)</f>
        <v>1</v>
      </c>
      <c r="M600" s="14">
        <f>IF(AVANZA[[#This Row],[ESTADO AGENDA]]="AGENDADA",1,0)</f>
        <v>0</v>
      </c>
      <c r="N600" s="14">
        <f>IF(AVANZA[[#This Row],[ESTADO AGENDA]]="PENDIENTE DE AGENDAR",1,0)</f>
        <v>0</v>
      </c>
      <c r="O600" s="14">
        <f>IF(AVANZA[[#This Row],[ESTADO AGENDA]]="SUSPENDIDA",1,0)</f>
        <v>0</v>
      </c>
      <c r="P600" t="str" cm="1">
        <f t="array" ref="P600">_xlfn.XLOOKUP(AVANZA[[#This Row],[Num_Agrupacion_Pet_Atis]],Tabla1[[#All],[Numero_de_actuacion]],Tabla1[[#All],[Estado_de_la_orden]],"",0)</f>
        <v/>
      </c>
      <c r="Q600" s="2" t="str" cm="1">
        <f t="array" ref="Q600">_xlfn.XLOOKUP(AVANZA[[#This Row],[Num_Agrupacion_Pet_Atis]],Tabla1[[#All],[Numero_de_actuacion]],Tabla1[[#All],[Fecha_de_la_cita]],"",0)</f>
        <v/>
      </c>
      <c r="R600" t="str" cm="1">
        <f t="array" ref="R600">_xlfn.XLOOKUP(AVANZA[[#This Row],[Num_Agrupacion_Pet_Atis]],Tabla1[[#All],[Numero_de_actuacion]],Tabla1[[#All],[Franja_horaria_de_la_cita]],"",0)</f>
        <v/>
      </c>
      <c r="S600" s="14" t="str">
        <f>IFERROR(DAY(AVANZA[[#This Row],[FECHA AGENDA]]),"")</f>
        <v/>
      </c>
      <c r="T600" s="14" t="str">
        <f>IFERROR(MONTH(AVANZA[[#This Row],[FECHA AGENDA]]),"")</f>
        <v/>
      </c>
      <c r="U600" t="str" cm="1">
        <f t="array" ref="U600">_xlfn.XLOOKUP(AVANZA[[#This Row],[Num_Agrupacion_Pet_Atis]],Tabla1[[#All],[Numero_de_actuacion]],Tabla1[[#All],[Motivo_de_suspension]],"",0)</f>
        <v/>
      </c>
      <c r="V600" s="2" t="str" cm="1">
        <f t="array" ref="V600">_xlfn.XLOOKUP(AVANZA[[#This Row],[Num_Agrupacion_Pet_Atis]],Tabla1[[#All],[Numero_de_actuacion]],Tabla1[[#All],[No_identificacion_cliente]],"",0)</f>
        <v/>
      </c>
      <c r="W600" s="2" t="str" cm="1">
        <f t="array" ref="W600">_xlfn.XLOOKUP(AVANZA[[#This Row],[Num_Agrupacion_Pet_Atis]],Tabla1[[#All],[Numero_de_actuacion]],Tabla1[[#All],[Movil_de_contacto]],"",0)</f>
        <v/>
      </c>
      <c r="X600" s="14">
        <f>IF(OR(AVANZA[[#This Row],[ESTADO LEG]]="Legalizada grabacion",AVANZA[[#This Row],[ESTADO LEG]]="Legalizada aut"),1,0)</f>
        <v>0</v>
      </c>
      <c r="Y600" s="14">
        <f>IF(OR(AVANZA[[#This Row],[ESTADO LEG]]="pdte legalizar",AVANZA[[#This Row],[ESTADO LEG]]="No cruza"),1,0)</f>
        <v>0</v>
      </c>
      <c r="Z600" t="str" cm="1">
        <f t="array" ref="Z600">IF(AVANZA[[#This Row],[Variable]]="Terminada",LOWER(_xlfn.XLOOKUP(AVANZA[[#This Row],[ID_Peticion]],Tabla6[[#All],[NUM_PETICION]],Tabla6[[#All],[ESTADO_LEG]],"NO CRUZA",0)),AVANZA[[#This Row],[Variable]])</f>
        <v>PENDIENTE</v>
      </c>
      <c r="AA600" t="str" cm="1">
        <f t="array" ref="AA600">_xlfn.XLOOKUP(AVANZA[[#This Row],[ID_Peticion]],Tabla6[[#All],[NUM_PETICION]],Tabla6[[#All],[DIF_DIAS]],"",0)</f>
        <v/>
      </c>
      <c r="AB600" s="2" t="str" cm="1">
        <f t="array" ref="AB600">IFERROR(_xlfn.XLOOKUP(AVANZA[[#This Row],[ID_Peticion]],Tabla6[[#All],[NUM_PETICION]],Tabla6[[#All],[FEC_LEGAL]],"",0),"")</f>
        <v/>
      </c>
      <c r="AC600" s="14">
        <f ca="1">IF(AVANZA[[#This Row],[FECHA LEG]]&lt;&gt;0,IFERROR(AVANZA[[#This Row],[FECHA LEG]]-AVANZA[[#This Row],[FechaIniEstadoSubPetAtis]],0),TODAY()-AVANZA[[#This Row],[FechaIniEstadoSubPetAtis]])</f>
        <v>0</v>
      </c>
      <c r="AD600" s="35">
        <f ca="1">IF(AVANZA[[#This Row],[FINAL Vs LG]]&lt;&gt;0,IF(AVANZA[[#This Row],[FINAL Vs LG]]&lt;7.1,"100%",IF(AND(AVANZA[[#This Row],[FINAL Vs LG]]&gt;7.1,AVANZA[[#This Row],[FINAL Vs LG]]&lt;11.1),"50%","0%")),0)</f>
        <v>0</v>
      </c>
      <c r="AE600" s="14">
        <f ca="1">VLOOKUP(DAY(TODAY()),BACK!F:G,2,0)</f>
        <v>14</v>
      </c>
      <c r="AF600" s="14">
        <f>BACK!$I$2</f>
        <v>24</v>
      </c>
      <c r="AG600" s="14">
        <f>IF(AVANZA[[#This Row],[Oferta_empaquetada_comisiones]]="SI",1,0)</f>
        <v>0</v>
      </c>
      <c r="AH600" s="36">
        <f>IF(AVANZA[[#This Row],[Variable]]="TERMINADA",IFERROR(VLOOKUP(AVANZA[[#This Row],[SUPERVISOR]],Tabla2[#All],4,0),0),)</f>
        <v>0</v>
      </c>
      <c r="AI600" s="14">
        <f>IF(AVANZA[[#This Row],[Producto]]="BA",1,0)</f>
        <v>1</v>
      </c>
      <c r="AJ600" s="14">
        <f>IF(AVANZA[[#This Row],[Producto]]="DUO",1,0)</f>
        <v>0</v>
      </c>
      <c r="AK600" s="14">
        <f>IF(AVANZA[[#This Row],[Producto]]="TRIO",1,0)</f>
        <v>0</v>
      </c>
      <c r="AL600" t="s">
        <v>870</v>
      </c>
      <c r="AM600">
        <v>-1</v>
      </c>
      <c r="AN600">
        <v>-1</v>
      </c>
      <c r="AO600" t="s">
        <v>17393</v>
      </c>
      <c r="AP600" s="1">
        <v>46154.345081018517</v>
      </c>
      <c r="AQ600">
        <v>-1</v>
      </c>
      <c r="AR600" t="s">
        <v>17394</v>
      </c>
      <c r="AS600">
        <v>-1</v>
      </c>
      <c r="AT600">
        <v>-1</v>
      </c>
      <c r="AU600">
        <v>-1</v>
      </c>
      <c r="AV600">
        <v>-1</v>
      </c>
      <c r="AW600">
        <v>-1</v>
      </c>
      <c r="AX600" t="s">
        <v>224</v>
      </c>
      <c r="AY600">
        <v>-1</v>
      </c>
      <c r="AZ600">
        <v>2026</v>
      </c>
      <c r="BA600">
        <v>5</v>
      </c>
      <c r="BB600">
        <v>13</v>
      </c>
      <c r="BC600">
        <v>-1</v>
      </c>
      <c r="BD600" t="s">
        <v>225</v>
      </c>
      <c r="BE600">
        <v>-1</v>
      </c>
      <c r="BF600">
        <v>20001626406092</v>
      </c>
      <c r="BG600" t="s">
        <v>1524</v>
      </c>
      <c r="BH600" t="s">
        <v>1525</v>
      </c>
      <c r="BI600" t="s">
        <v>3215</v>
      </c>
      <c r="BJ600">
        <v>-1</v>
      </c>
      <c r="BK600">
        <v>-1</v>
      </c>
      <c r="BL600">
        <v>-1</v>
      </c>
      <c r="BM600" t="s">
        <v>2213</v>
      </c>
      <c r="BN600" t="s">
        <v>230</v>
      </c>
      <c r="BO600" t="s">
        <v>17395</v>
      </c>
      <c r="BP600" t="s">
        <v>380</v>
      </c>
      <c r="BQ600">
        <v>2026</v>
      </c>
      <c r="BR600">
        <v>5</v>
      </c>
      <c r="BS600">
        <v>12</v>
      </c>
      <c r="BT600" s="1">
        <v>46154.345104166663</v>
      </c>
      <c r="BU600" t="s">
        <v>2215</v>
      </c>
      <c r="BV600" s="2">
        <v>46154</v>
      </c>
      <c r="BW600" t="s">
        <v>2215</v>
      </c>
      <c r="BX600" s="2">
        <v>46154</v>
      </c>
      <c r="BY600" s="2">
        <v>46154</v>
      </c>
      <c r="BZ600" t="s">
        <v>2216</v>
      </c>
      <c r="CA600" t="s">
        <v>1926</v>
      </c>
      <c r="CB600" t="s">
        <v>1927</v>
      </c>
      <c r="CC600" t="s">
        <v>17396</v>
      </c>
      <c r="CD600" t="s">
        <v>3214</v>
      </c>
      <c r="CE600">
        <v>-1</v>
      </c>
      <c r="CF600" t="s">
        <v>1930</v>
      </c>
      <c r="CG600" t="s">
        <v>1931</v>
      </c>
      <c r="CH600" t="s">
        <v>357</v>
      </c>
      <c r="CI600">
        <v>1015443152</v>
      </c>
      <c r="CJ600" t="s">
        <v>877</v>
      </c>
      <c r="CK600" t="s">
        <v>245</v>
      </c>
      <c r="CL600" t="s">
        <v>409</v>
      </c>
      <c r="CM600" t="s">
        <v>247</v>
      </c>
      <c r="CN600" t="s">
        <v>410</v>
      </c>
      <c r="CT600" t="s">
        <v>386</v>
      </c>
      <c r="CU600" t="s">
        <v>225</v>
      </c>
      <c r="CW600" t="s">
        <v>1524</v>
      </c>
      <c r="CX600" t="s">
        <v>1525</v>
      </c>
      <c r="DA600" t="s">
        <v>250</v>
      </c>
      <c r="DB600">
        <v>-1</v>
      </c>
      <c r="DF600" t="s">
        <v>2213</v>
      </c>
      <c r="DJ600" t="s">
        <v>252</v>
      </c>
      <c r="DK600" t="s">
        <v>253</v>
      </c>
      <c r="DL600" t="s">
        <v>253</v>
      </c>
      <c r="DN600" t="s">
        <v>255</v>
      </c>
      <c r="DR600" t="s">
        <v>878</v>
      </c>
      <c r="DS600" t="s">
        <v>877</v>
      </c>
      <c r="DT600" t="s">
        <v>870</v>
      </c>
      <c r="DV600">
        <v>1</v>
      </c>
      <c r="DW600" t="s">
        <v>257</v>
      </c>
      <c r="ED600" s="2">
        <v>46155</v>
      </c>
      <c r="EF600">
        <v>20</v>
      </c>
      <c r="EP600" t="s">
        <v>258</v>
      </c>
      <c r="ES600" t="s">
        <v>990</v>
      </c>
      <c r="FA600" t="s">
        <v>245</v>
      </c>
      <c r="FB600" t="s">
        <v>1932</v>
      </c>
      <c r="FD600" t="s">
        <v>1932</v>
      </c>
      <c r="FE600" t="s">
        <v>1933</v>
      </c>
      <c r="FF600" t="s">
        <v>1933</v>
      </c>
      <c r="FK600" t="s">
        <v>263</v>
      </c>
      <c r="FL600" t="s">
        <v>17397</v>
      </c>
      <c r="FN600" t="s">
        <v>410</v>
      </c>
      <c r="FO600" t="s">
        <v>414</v>
      </c>
      <c r="FR600">
        <v>0</v>
      </c>
      <c r="GB600" t="s">
        <v>266</v>
      </c>
      <c r="GM600">
        <v>0</v>
      </c>
      <c r="GS600" t="s">
        <v>267</v>
      </c>
      <c r="GT600" s="2">
        <v>43465</v>
      </c>
      <c r="GU600" t="s">
        <v>268</v>
      </c>
      <c r="GV600" t="s">
        <v>335</v>
      </c>
      <c r="GW600" t="s">
        <v>394</v>
      </c>
      <c r="GZ600" t="s">
        <v>395</v>
      </c>
      <c r="HA600" t="s">
        <v>497</v>
      </c>
      <c r="HB600" t="s">
        <v>14121</v>
      </c>
      <c r="HC600" t="s">
        <v>1926</v>
      </c>
      <c r="HD600" t="s">
        <v>415</v>
      </c>
      <c r="HE600" t="s">
        <v>230</v>
      </c>
      <c r="HF600" t="s">
        <v>17398</v>
      </c>
      <c r="HR600" t="s">
        <v>278</v>
      </c>
      <c r="HV600">
        <v>112990</v>
      </c>
      <c r="HW600" t="s">
        <v>281</v>
      </c>
      <c r="HY600">
        <v>0</v>
      </c>
      <c r="HZ600">
        <v>0</v>
      </c>
      <c r="IA600" t="s">
        <v>279</v>
      </c>
      <c r="IB600" t="s">
        <v>281</v>
      </c>
      <c r="IE600" t="s">
        <v>283</v>
      </c>
      <c r="IF600" t="s">
        <v>283</v>
      </c>
      <c r="IG600" t="s">
        <v>283</v>
      </c>
      <c r="IH600" t="s">
        <v>284</v>
      </c>
      <c r="II600" t="s">
        <v>285</v>
      </c>
      <c r="IJ600" t="s">
        <v>286</v>
      </c>
      <c r="IK600" t="s">
        <v>278</v>
      </c>
      <c r="IL600" t="s">
        <v>346</v>
      </c>
      <c r="IM600" t="s">
        <v>288</v>
      </c>
      <c r="IN600" t="s">
        <v>2219</v>
      </c>
      <c r="IP600" t="s">
        <v>290</v>
      </c>
      <c r="IQ600" t="s">
        <v>284</v>
      </c>
      <c r="IS600" t="s">
        <v>291</v>
      </c>
      <c r="IT600" t="s">
        <v>561</v>
      </c>
      <c r="IY600" t="s">
        <v>281</v>
      </c>
    </row>
    <row r="601" spans="1:259" x14ac:dyDescent="0.3">
      <c r="A601" s="14">
        <f>DAY(AVANZA[[#This Row],[FechaSeguimiento]])</f>
        <v>13</v>
      </c>
      <c r="B601" s="14">
        <f>MONTH(AVANZA[[#This Row],[FechaSeguimiento]])</f>
        <v>5</v>
      </c>
      <c r="C601"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601" t="str">
        <f>LOWER(IFERROR(VLOOKUP(AVANZA[[#This Row],[ID_Peticion]],CANCELADAS[#All],2,0),""))</f>
        <v/>
      </c>
      <c r="E601" t="str">
        <f>LOWER(IFERROR(VLOOKUP(AVANZA[[#This Row],[ID_Peticion]],CANCELADAS[#All],3,0),""))</f>
        <v/>
      </c>
      <c r="F601" t="str">
        <f>LOWER(IF(AVANZA[[#This Row],[CEDULA CLIENTE]]&lt;&gt;""," CC: " &amp; COUNTIFS(AVANZA[CEDULA CLIENTE],AVANZA[[#This Row],[CEDULA CLIENTE]]),"")&amp; IF(AVANZA[[#This Row],[Direccion]]&lt;&gt;""," DIR: " &amp; COUNTIFS(AVANZA[Direccion],AVANZA[[#This Row],[Direccion]]),""))</f>
        <v xml:space="preserve"> dir: 1</v>
      </c>
      <c r="G601" t="str">
        <f>IFERROR(VLOOKUP(AVANZA[[#This Row],[Cedula_Vendedor_Atis]],PLANTA[[#All],[CEDULA]:[LINEA]],3,0),"No Cruza")</f>
        <v>Marisol Avella</v>
      </c>
      <c r="H601" t="str">
        <f>IFERROR(VLOOKUP(AVANZA[[#This Row],[Cedula_Vendedor_Atis]],PLANTA[[#All],[CEDULA]:[LINEA]],4,0),"No Cruza")</f>
        <v>Fija</v>
      </c>
      <c r="I601" t="str">
        <f>LOWER(IF(AVANZA[[#This Row],[ATRIBUIBLE]]="",AVANZA[[#This Row],[Variable]],AVANZA[[#This Row],[ATRIBUIBLE]]))</f>
        <v>terminada</v>
      </c>
      <c r="J601" s="14">
        <f>IF(AVANZA[[#This Row],[Variable]]=AVANZA[[#Headers],[TERMINADA]],1,0)</f>
        <v>1</v>
      </c>
      <c r="K601" s="14">
        <f>IF(AVANZA[[#This Row],[Variable]]=AVANZA[[#Headers],[ANULADA]],1,0)</f>
        <v>0</v>
      </c>
      <c r="L601" s="14">
        <f>IF(AVANZA[[#This Row],[Variable]]=AVANZA[[#Headers],[PENDIENTE]],1,0)</f>
        <v>0</v>
      </c>
      <c r="M601" s="14">
        <f>IF(AVANZA[[#This Row],[ESTADO AGENDA]]="AGENDADA",1,0)</f>
        <v>0</v>
      </c>
      <c r="N601" s="14">
        <f>IF(AVANZA[[#This Row],[ESTADO AGENDA]]="PENDIENTE DE AGENDAR",1,0)</f>
        <v>0</v>
      </c>
      <c r="O601" s="14">
        <f>IF(AVANZA[[#This Row],[ESTADO AGENDA]]="SUSPENDIDA",1,0)</f>
        <v>0</v>
      </c>
      <c r="P601" t="str" cm="1">
        <f t="array" ref="P601">_xlfn.XLOOKUP(AVANZA[[#This Row],[Num_Agrupacion_Pet_Atis]],Tabla1[[#All],[Numero_de_actuacion]],Tabla1[[#All],[Estado_de_la_orden]],"",0)</f>
        <v/>
      </c>
      <c r="Q601" s="2" t="str" cm="1">
        <f t="array" ref="Q601">_xlfn.XLOOKUP(AVANZA[[#This Row],[Num_Agrupacion_Pet_Atis]],Tabla1[[#All],[Numero_de_actuacion]],Tabla1[[#All],[Fecha_de_la_cita]],"",0)</f>
        <v/>
      </c>
      <c r="R601" t="str" cm="1">
        <f t="array" ref="R601">_xlfn.XLOOKUP(AVANZA[[#This Row],[Num_Agrupacion_Pet_Atis]],Tabla1[[#All],[Numero_de_actuacion]],Tabla1[[#All],[Franja_horaria_de_la_cita]],"",0)</f>
        <v/>
      </c>
      <c r="S601" s="14" t="str">
        <f>IFERROR(DAY(AVANZA[[#This Row],[FECHA AGENDA]]),"")</f>
        <v/>
      </c>
      <c r="T601" s="14" t="str">
        <f>IFERROR(MONTH(AVANZA[[#This Row],[FECHA AGENDA]]),"")</f>
        <v/>
      </c>
      <c r="U601" t="str" cm="1">
        <f t="array" ref="U601">_xlfn.XLOOKUP(AVANZA[[#This Row],[Num_Agrupacion_Pet_Atis]],Tabla1[[#All],[Numero_de_actuacion]],Tabla1[[#All],[Motivo_de_suspension]],"",0)</f>
        <v/>
      </c>
      <c r="V601" s="2" t="str" cm="1">
        <f t="array" ref="V601">_xlfn.XLOOKUP(AVANZA[[#This Row],[Num_Agrupacion_Pet_Atis]],Tabla1[[#All],[Numero_de_actuacion]],Tabla1[[#All],[No_identificacion_cliente]],"",0)</f>
        <v/>
      </c>
      <c r="W601" s="2" t="str" cm="1">
        <f t="array" ref="W601">_xlfn.XLOOKUP(AVANZA[[#This Row],[Num_Agrupacion_Pet_Atis]],Tabla1[[#All],[Numero_de_actuacion]],Tabla1[[#All],[Movil_de_contacto]],"",0)</f>
        <v/>
      </c>
      <c r="X601" s="14">
        <f>IF(OR(AVANZA[[#This Row],[ESTADO LEG]]="Legalizada grabacion",AVANZA[[#This Row],[ESTADO LEG]]="Legalizada aut"),1,0)</f>
        <v>0</v>
      </c>
      <c r="Y601" s="14">
        <f>IF(OR(AVANZA[[#This Row],[ESTADO LEG]]="pdte legalizar",AVANZA[[#This Row],[ESTADO LEG]]="No cruza"),1,0)</f>
        <v>1</v>
      </c>
      <c r="Z601" t="str" cm="1">
        <f t="array" ref="Z601">IF(AVANZA[[#This Row],[Variable]]="Terminada",LOWER(_xlfn.XLOOKUP(AVANZA[[#This Row],[ID_Peticion]],Tabla6[[#All],[NUM_PETICION]],Tabla6[[#All],[ESTADO_LEG]],"NO CRUZA",0)),AVANZA[[#This Row],[Variable]])</f>
        <v>no cruza</v>
      </c>
      <c r="AA601" t="str" cm="1">
        <f t="array" ref="AA601">_xlfn.XLOOKUP(AVANZA[[#This Row],[ID_Peticion]],Tabla6[[#All],[NUM_PETICION]],Tabla6[[#All],[DIF_DIAS]],"",0)</f>
        <v/>
      </c>
      <c r="AB601" s="2" t="str" cm="1">
        <f t="array" ref="AB601">IFERROR(_xlfn.XLOOKUP(AVANZA[[#This Row],[ID_Peticion]],Tabla6[[#All],[NUM_PETICION]],Tabla6[[#All],[FEC_LEGAL]],"",0),"")</f>
        <v/>
      </c>
      <c r="AC601" s="14">
        <f ca="1">IF(AVANZA[[#This Row],[FECHA LEG]]&lt;&gt;0,IFERROR(AVANZA[[#This Row],[FECHA LEG]]-AVANZA[[#This Row],[FechaIniEstadoSubPetAtis]],0),TODAY()-AVANZA[[#This Row],[FechaIniEstadoSubPetAtis]])</f>
        <v>0</v>
      </c>
      <c r="AD601" s="35">
        <f ca="1">IF(AVANZA[[#This Row],[FINAL Vs LG]]&lt;&gt;0,IF(AVANZA[[#This Row],[FINAL Vs LG]]&lt;7.1,"100%",IF(AND(AVANZA[[#This Row],[FINAL Vs LG]]&gt;7.1,AVANZA[[#This Row],[FINAL Vs LG]]&lt;11.1),"50%","0%")),0)</f>
        <v>0</v>
      </c>
      <c r="AE601" s="14">
        <f ca="1">VLOOKUP(DAY(TODAY()),BACK!F:G,2,0)</f>
        <v>14</v>
      </c>
      <c r="AF601" s="14">
        <f>BACK!$I$2</f>
        <v>24</v>
      </c>
      <c r="AG601" s="14">
        <f>IF(AVANZA[[#This Row],[Oferta_empaquetada_comisiones]]="SI",1,0)</f>
        <v>0</v>
      </c>
      <c r="AH601" s="36">
        <f>IF(AVANZA[[#This Row],[Variable]]="TERMINADA",IFERROR(VLOOKUP(AVANZA[[#This Row],[SUPERVISOR]],Tabla2[#All],4,0),0),)</f>
        <v>3.5</v>
      </c>
      <c r="AI601" s="14">
        <f>IF(AVANZA[[#This Row],[Producto]]="BA",1,0)</f>
        <v>1</v>
      </c>
      <c r="AJ601" s="14">
        <f>IF(AVANZA[[#This Row],[Producto]]="DUO",1,0)</f>
        <v>0</v>
      </c>
      <c r="AK601" s="14">
        <f>IF(AVANZA[[#This Row],[Producto]]="TRIO",1,0)</f>
        <v>0</v>
      </c>
      <c r="AL601" t="s">
        <v>456</v>
      </c>
      <c r="AM601">
        <v>-1</v>
      </c>
      <c r="AN601">
        <v>-1</v>
      </c>
      <c r="AO601" t="s">
        <v>17399</v>
      </c>
      <c r="AP601" s="1">
        <v>46154.644212962965</v>
      </c>
      <c r="AQ601">
        <v>-1</v>
      </c>
      <c r="AR601" t="s">
        <v>17400</v>
      </c>
      <c r="AS601">
        <v>-1</v>
      </c>
      <c r="AT601">
        <v>-1</v>
      </c>
      <c r="AU601">
        <v>-1</v>
      </c>
      <c r="AV601">
        <v>-1</v>
      </c>
      <c r="AW601">
        <v>-1</v>
      </c>
      <c r="AX601" t="s">
        <v>224</v>
      </c>
      <c r="AY601">
        <v>-1</v>
      </c>
      <c r="AZ601">
        <v>2026</v>
      </c>
      <c r="BA601">
        <v>5</v>
      </c>
      <c r="BB601">
        <v>13</v>
      </c>
      <c r="BC601">
        <v>-1</v>
      </c>
      <c r="BD601" t="s">
        <v>225</v>
      </c>
      <c r="BE601">
        <v>-1</v>
      </c>
      <c r="BF601">
        <v>20001626717896</v>
      </c>
      <c r="BG601" t="s">
        <v>226</v>
      </c>
      <c r="BH601" t="s">
        <v>227</v>
      </c>
      <c r="BI601" t="s">
        <v>17401</v>
      </c>
      <c r="BJ601">
        <v>-1</v>
      </c>
      <c r="BK601">
        <v>-1</v>
      </c>
      <c r="BL601">
        <v>-1</v>
      </c>
      <c r="BM601" t="s">
        <v>229</v>
      </c>
      <c r="BN601" t="s">
        <v>230</v>
      </c>
      <c r="BO601" t="s">
        <v>17402</v>
      </c>
      <c r="BP601" t="s">
        <v>232</v>
      </c>
      <c r="BQ601">
        <v>2026</v>
      </c>
      <c r="BR601">
        <v>5</v>
      </c>
      <c r="BS601">
        <v>12</v>
      </c>
      <c r="BT601" s="1">
        <v>46155.686481481483</v>
      </c>
      <c r="BU601" t="s">
        <v>233</v>
      </c>
      <c r="BV601" s="2">
        <v>46155</v>
      </c>
      <c r="BW601" t="s">
        <v>234</v>
      </c>
      <c r="BX601" s="2">
        <v>46155</v>
      </c>
      <c r="BY601" s="2">
        <v>46155</v>
      </c>
      <c r="BZ601" t="s">
        <v>235</v>
      </c>
      <c r="CA601" t="s">
        <v>1039</v>
      </c>
      <c r="CB601" t="s">
        <v>1040</v>
      </c>
      <c r="CC601" t="s">
        <v>17403</v>
      </c>
      <c r="CD601" t="s">
        <v>17404</v>
      </c>
      <c r="CE601">
        <v>-1</v>
      </c>
      <c r="CF601" t="s">
        <v>1042</v>
      </c>
      <c r="CG601" t="s">
        <v>1006</v>
      </c>
      <c r="CH601" t="s">
        <v>357</v>
      </c>
      <c r="CI601">
        <v>1018514067</v>
      </c>
      <c r="CJ601" t="s">
        <v>464</v>
      </c>
      <c r="CK601" t="s">
        <v>245</v>
      </c>
      <c r="CL601" t="s">
        <v>409</v>
      </c>
      <c r="CM601" t="s">
        <v>247</v>
      </c>
      <c r="CN601" t="s">
        <v>410</v>
      </c>
      <c r="CT601" t="s">
        <v>386</v>
      </c>
      <c r="CU601" t="s">
        <v>225</v>
      </c>
      <c r="CW601" t="s">
        <v>226</v>
      </c>
      <c r="CX601" t="s">
        <v>227</v>
      </c>
      <c r="DA601" t="s">
        <v>250</v>
      </c>
      <c r="DB601">
        <v>-1</v>
      </c>
      <c r="DF601" t="s">
        <v>251</v>
      </c>
      <c r="DJ601" t="s">
        <v>252</v>
      </c>
      <c r="DK601" t="s">
        <v>253</v>
      </c>
      <c r="DL601" t="s">
        <v>254</v>
      </c>
      <c r="DN601" t="s">
        <v>255</v>
      </c>
      <c r="DR601" t="s">
        <v>465</v>
      </c>
      <c r="DS601" t="s">
        <v>464</v>
      </c>
      <c r="DT601" t="s">
        <v>463</v>
      </c>
      <c r="DV601">
        <v>1</v>
      </c>
      <c r="DW601" t="s">
        <v>257</v>
      </c>
      <c r="ED601" s="2">
        <v>46155</v>
      </c>
      <c r="EF601">
        <v>23</v>
      </c>
      <c r="EP601" t="s">
        <v>258</v>
      </c>
      <c r="FA601" t="s">
        <v>245</v>
      </c>
      <c r="FB601" t="s">
        <v>1044</v>
      </c>
      <c r="FD601" t="s">
        <v>1044</v>
      </c>
      <c r="FE601" t="s">
        <v>1045</v>
      </c>
      <c r="FF601" t="s">
        <v>1046</v>
      </c>
      <c r="FK601" t="s">
        <v>263</v>
      </c>
      <c r="FN601" t="s">
        <v>410</v>
      </c>
      <c r="FO601" t="s">
        <v>414</v>
      </c>
      <c r="FR601">
        <v>85900</v>
      </c>
      <c r="GB601" t="s">
        <v>266</v>
      </c>
      <c r="GC601" t="s">
        <v>225</v>
      </c>
      <c r="GD601">
        <v>0</v>
      </c>
      <c r="GF601">
        <v>0</v>
      </c>
      <c r="GG601">
        <v>25421</v>
      </c>
      <c r="GI601">
        <v>85900</v>
      </c>
      <c r="GJ601">
        <v>0</v>
      </c>
      <c r="GL601">
        <v>0</v>
      </c>
      <c r="GM601">
        <v>102221</v>
      </c>
      <c r="GS601" t="s">
        <v>267</v>
      </c>
      <c r="GT601" s="2"/>
      <c r="GU601" t="s">
        <v>268</v>
      </c>
      <c r="GV601" t="s">
        <v>335</v>
      </c>
      <c r="GW601" t="s">
        <v>270</v>
      </c>
      <c r="GX601" t="s">
        <v>272</v>
      </c>
      <c r="GY601" t="s">
        <v>272</v>
      </c>
      <c r="GZ601" t="s">
        <v>344</v>
      </c>
      <c r="HE601" t="s">
        <v>230</v>
      </c>
      <c r="HF601" t="s">
        <v>17405</v>
      </c>
      <c r="HR601" t="s">
        <v>278</v>
      </c>
      <c r="HV601">
        <v>85900</v>
      </c>
      <c r="HW601" t="s">
        <v>279</v>
      </c>
      <c r="HX601" t="s">
        <v>570</v>
      </c>
      <c r="HY601">
        <v>85917.668000000005</v>
      </c>
      <c r="HZ601">
        <v>17.667999999999999</v>
      </c>
      <c r="IA601" t="s">
        <v>279</v>
      </c>
      <c r="IB601" t="s">
        <v>281</v>
      </c>
      <c r="IE601" t="s">
        <v>283</v>
      </c>
      <c r="IF601" t="s">
        <v>283</v>
      </c>
      <c r="IG601" t="s">
        <v>283</v>
      </c>
      <c r="IH601" t="s">
        <v>284</v>
      </c>
      <c r="II601" t="s">
        <v>285</v>
      </c>
      <c r="IJ601" t="s">
        <v>286</v>
      </c>
      <c r="IK601" t="s">
        <v>278</v>
      </c>
      <c r="IL601" t="s">
        <v>287</v>
      </c>
      <c r="IM601" t="s">
        <v>288</v>
      </c>
      <c r="IN601" t="s">
        <v>289</v>
      </c>
      <c r="IP601" t="s">
        <v>290</v>
      </c>
      <c r="IQ601" t="s">
        <v>284</v>
      </c>
      <c r="IS601" t="s">
        <v>291</v>
      </c>
      <c r="IT601" t="s">
        <v>287</v>
      </c>
      <c r="IY601" t="s">
        <v>281</v>
      </c>
    </row>
    <row r="602" spans="1:259" x14ac:dyDescent="0.3">
      <c r="A602" s="14">
        <f>DAY(AVANZA[[#This Row],[FechaSeguimiento]])</f>
        <v>13</v>
      </c>
      <c r="B602" s="14">
        <f>MONTH(AVANZA[[#This Row],[FechaSeguimiento]])</f>
        <v>5</v>
      </c>
      <c r="C602"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602" t="str">
        <f>LOWER(IFERROR(VLOOKUP(AVANZA[[#This Row],[ID_Peticion]],CANCELADAS[#All],2,0),""))</f>
        <v/>
      </c>
      <c r="E602" t="str">
        <f>LOWER(IFERROR(VLOOKUP(AVANZA[[#This Row],[ID_Peticion]],CANCELADAS[#All],3,0),""))</f>
        <v/>
      </c>
      <c r="F602" t="str">
        <f>LOWER(IF(AVANZA[[#This Row],[CEDULA CLIENTE]]&lt;&gt;""," CC: " &amp; COUNTIFS(AVANZA[CEDULA CLIENTE],AVANZA[[#This Row],[CEDULA CLIENTE]]),"")&amp; IF(AVANZA[[#This Row],[Direccion]]&lt;&gt;""," DIR: " &amp; COUNTIFS(AVANZA[Direccion],AVANZA[[#This Row],[Direccion]]),""))</f>
        <v xml:space="preserve"> cc: 1 dir: 1</v>
      </c>
      <c r="G602" t="str">
        <f>IFERROR(VLOOKUP(AVANZA[[#This Row],[Cedula_Vendedor_Atis]],PLANTA[[#All],[CEDULA]:[LINEA]],3,0),"No Cruza")</f>
        <v>Marisol Avella</v>
      </c>
      <c r="H602" t="str">
        <f>IFERROR(VLOOKUP(AVANZA[[#This Row],[Cedula_Vendedor_Atis]],PLANTA[[#All],[CEDULA]:[LINEA]],4,0),"No Cruza")</f>
        <v>Fija</v>
      </c>
      <c r="I602" t="str">
        <f>LOWER(IF(AVANZA[[#This Row],[ATRIBUIBLE]]="",AVANZA[[#This Row],[Variable]],AVANZA[[#This Row],[ATRIBUIBLE]]))</f>
        <v>pendiente</v>
      </c>
      <c r="J602" s="14">
        <f>IF(AVANZA[[#This Row],[Variable]]=AVANZA[[#Headers],[TERMINADA]],1,0)</f>
        <v>0</v>
      </c>
      <c r="K602" s="14">
        <f>IF(AVANZA[[#This Row],[Variable]]=AVANZA[[#Headers],[ANULADA]],1,0)</f>
        <v>0</v>
      </c>
      <c r="L602" s="14">
        <f>IF(AVANZA[[#This Row],[Variable]]=AVANZA[[#Headers],[PENDIENTE]],1,0)</f>
        <v>1</v>
      </c>
      <c r="M602" s="14">
        <f>IF(AVANZA[[#This Row],[ESTADO AGENDA]]="AGENDADA",1,0)</f>
        <v>1</v>
      </c>
      <c r="N602" s="14">
        <f>IF(AVANZA[[#This Row],[ESTADO AGENDA]]="PENDIENTE DE AGENDAR",1,0)</f>
        <v>0</v>
      </c>
      <c r="O602" s="14">
        <f>IF(AVANZA[[#This Row],[ESTADO AGENDA]]="SUSPENDIDA",1,0)</f>
        <v>0</v>
      </c>
      <c r="P602" t="str" cm="1">
        <f t="array" ref="P602">_xlfn.XLOOKUP(AVANZA[[#This Row],[Num_Agrupacion_Pet_Atis]],Tabla1[[#All],[Numero_de_actuacion]],Tabla1[[#All],[Estado_de_la_orden]],"",0)</f>
        <v>Agendada</v>
      </c>
      <c r="Q602" s="2" cm="1">
        <f t="array" ref="Q602">_xlfn.XLOOKUP(AVANZA[[#This Row],[Num_Agrupacion_Pet_Atis]],Tabla1[[#All],[Numero_de_actuacion]],Tabla1[[#All],[Fecha_de_la_cita]],"",0)</f>
        <v>46157.291666666664</v>
      </c>
      <c r="R602" t="str" cm="1">
        <f t="array" ref="R602">_xlfn.XLOOKUP(AVANZA[[#This Row],[Num_Agrupacion_Pet_Atis]],Tabla1[[#All],[Numero_de_actuacion]],Tabla1[[#All],[Franja_horaria_de_la_cita]],"",0)</f>
        <v>AM</v>
      </c>
      <c r="S602" s="14">
        <f>IFERROR(DAY(AVANZA[[#This Row],[FECHA AGENDA]]),"")</f>
        <v>15</v>
      </c>
      <c r="T602" s="14">
        <f>IFERROR(MONTH(AVANZA[[#This Row],[FECHA AGENDA]]),"")</f>
        <v>5</v>
      </c>
      <c r="U602" cm="1">
        <f t="array" ref="U602">_xlfn.XLOOKUP(AVANZA[[#This Row],[Num_Agrupacion_Pet_Atis]],Tabla1[[#All],[Numero_de_actuacion]],Tabla1[[#All],[Motivo_de_suspension]],"",0)</f>
        <v>0</v>
      </c>
      <c r="V602" s="2" t="str" cm="1">
        <f t="array" ref="V602">_xlfn.XLOOKUP(AVANZA[[#This Row],[Num_Agrupacion_Pet_Atis]],Tabla1[[#All],[Numero_de_actuacion]],Tabla1[[#All],[No_identificacion_cliente]],"",0)</f>
        <v>11318413</v>
      </c>
      <c r="W602" s="2" t="str" cm="1">
        <f t="array" ref="W602">_xlfn.XLOOKUP(AVANZA[[#This Row],[Num_Agrupacion_Pet_Atis]],Tabla1[[#All],[Numero_de_actuacion]],Tabla1[[#All],[Movil_de_contacto]],"",0)</f>
        <v>3102411639</v>
      </c>
      <c r="X602" s="14">
        <f>IF(OR(AVANZA[[#This Row],[ESTADO LEG]]="Legalizada grabacion",AVANZA[[#This Row],[ESTADO LEG]]="Legalizada aut"),1,0)</f>
        <v>0</v>
      </c>
      <c r="Y602" s="14">
        <f>IF(OR(AVANZA[[#This Row],[ESTADO LEG]]="pdte legalizar",AVANZA[[#This Row],[ESTADO LEG]]="No cruza"),1,0)</f>
        <v>0</v>
      </c>
      <c r="Z602" t="str" cm="1">
        <f t="array" ref="Z602">IF(AVANZA[[#This Row],[Variable]]="Terminada",LOWER(_xlfn.XLOOKUP(AVANZA[[#This Row],[ID_Peticion]],Tabla6[[#All],[NUM_PETICION]],Tabla6[[#All],[ESTADO_LEG]],"NO CRUZA",0)),AVANZA[[#This Row],[Variable]])</f>
        <v>PENDIENTE</v>
      </c>
      <c r="AA602" t="str" cm="1">
        <f t="array" ref="AA602">_xlfn.XLOOKUP(AVANZA[[#This Row],[ID_Peticion]],Tabla6[[#All],[NUM_PETICION]],Tabla6[[#All],[DIF_DIAS]],"",0)</f>
        <v/>
      </c>
      <c r="AB602" s="2" t="str" cm="1">
        <f t="array" ref="AB602">IFERROR(_xlfn.XLOOKUP(AVANZA[[#This Row],[ID_Peticion]],Tabla6[[#All],[NUM_PETICION]],Tabla6[[#All],[FEC_LEGAL]],"",0),"")</f>
        <v/>
      </c>
      <c r="AC602" s="14">
        <f ca="1">IF(AVANZA[[#This Row],[FECHA LEG]]&lt;&gt;0,IFERROR(AVANZA[[#This Row],[FECHA LEG]]-AVANZA[[#This Row],[FechaIniEstadoSubPetAtis]],0),TODAY()-AVANZA[[#This Row],[FechaIniEstadoSubPetAtis]])</f>
        <v>0</v>
      </c>
      <c r="AD602" s="35">
        <f ca="1">IF(AVANZA[[#This Row],[FINAL Vs LG]]&lt;&gt;0,IF(AVANZA[[#This Row],[FINAL Vs LG]]&lt;7.1,"100%",IF(AND(AVANZA[[#This Row],[FINAL Vs LG]]&gt;7.1,AVANZA[[#This Row],[FINAL Vs LG]]&lt;11.1),"50%","0%")),0)</f>
        <v>0</v>
      </c>
      <c r="AE602" s="14">
        <f ca="1">VLOOKUP(DAY(TODAY()),BACK!F:G,2,0)</f>
        <v>14</v>
      </c>
      <c r="AF602" s="14">
        <f>BACK!$I$2</f>
        <v>24</v>
      </c>
      <c r="AG602" s="14">
        <f>IF(AVANZA[[#This Row],[Oferta_empaquetada_comisiones]]="SI",1,0)</f>
        <v>0</v>
      </c>
      <c r="AH602" s="36">
        <f>IF(AVANZA[[#This Row],[Variable]]="TERMINADA",IFERROR(VLOOKUP(AVANZA[[#This Row],[SUPERVISOR]],Tabla2[#All],4,0),0),)</f>
        <v>0</v>
      </c>
      <c r="AI602" s="14">
        <f>IF(AVANZA[[#This Row],[Producto]]="BA",1,0)</f>
        <v>1</v>
      </c>
      <c r="AJ602" s="14">
        <f>IF(AVANZA[[#This Row],[Producto]]="DUO",1,0)</f>
        <v>0</v>
      </c>
      <c r="AK602" s="14">
        <f>IF(AVANZA[[#This Row],[Producto]]="TRIO",1,0)</f>
        <v>0</v>
      </c>
      <c r="AL602" t="s">
        <v>746</v>
      </c>
      <c r="AM602">
        <v>-1</v>
      </c>
      <c r="AN602">
        <v>-1</v>
      </c>
      <c r="AO602" t="s">
        <v>17406</v>
      </c>
      <c r="AP602" s="1">
        <v>46152.386099537034</v>
      </c>
      <c r="AQ602">
        <v>-1</v>
      </c>
      <c r="AR602" t="s">
        <v>17407</v>
      </c>
      <c r="AS602">
        <v>-1</v>
      </c>
      <c r="AT602">
        <v>-1</v>
      </c>
      <c r="AU602">
        <v>-1</v>
      </c>
      <c r="AV602">
        <v>-1</v>
      </c>
      <c r="AW602">
        <v>-1</v>
      </c>
      <c r="AX602" t="s">
        <v>224</v>
      </c>
      <c r="AY602">
        <v>-1</v>
      </c>
      <c r="AZ602">
        <v>2026</v>
      </c>
      <c r="BA602">
        <v>5</v>
      </c>
      <c r="BB602">
        <v>13</v>
      </c>
      <c r="BC602">
        <v>-1</v>
      </c>
      <c r="BD602" t="s">
        <v>225</v>
      </c>
      <c r="BE602">
        <v>-1</v>
      </c>
      <c r="BF602">
        <v>20001625083955</v>
      </c>
      <c r="BG602" t="s">
        <v>226</v>
      </c>
      <c r="BH602" t="s">
        <v>227</v>
      </c>
      <c r="BI602" t="s">
        <v>3606</v>
      </c>
      <c r="BJ602">
        <v>-1</v>
      </c>
      <c r="BK602">
        <v>-1</v>
      </c>
      <c r="BL602">
        <v>-1</v>
      </c>
      <c r="BM602" t="s">
        <v>2213</v>
      </c>
      <c r="BN602" t="s">
        <v>230</v>
      </c>
      <c r="BO602" t="s">
        <v>17408</v>
      </c>
      <c r="BP602" t="s">
        <v>380</v>
      </c>
      <c r="BQ602">
        <v>2026</v>
      </c>
      <c r="BR602">
        <v>5</v>
      </c>
      <c r="BS602">
        <v>10</v>
      </c>
      <c r="BT602" s="1">
        <v>46152.386122685188</v>
      </c>
      <c r="BU602" t="s">
        <v>2215</v>
      </c>
      <c r="BV602" s="2">
        <v>46152</v>
      </c>
      <c r="BW602" t="s">
        <v>2215</v>
      </c>
      <c r="BX602" s="2">
        <v>46152</v>
      </c>
      <c r="BY602" s="2">
        <v>46152</v>
      </c>
      <c r="BZ602" t="s">
        <v>2216</v>
      </c>
      <c r="CA602" t="s">
        <v>297</v>
      </c>
      <c r="CB602" t="s">
        <v>297</v>
      </c>
      <c r="CC602" t="s">
        <v>17409</v>
      </c>
      <c r="CD602" t="s">
        <v>3605</v>
      </c>
      <c r="CE602">
        <v>-1</v>
      </c>
      <c r="CF602" t="s">
        <v>300</v>
      </c>
      <c r="CG602" t="s">
        <v>301</v>
      </c>
      <c r="CH602" t="s">
        <v>242</v>
      </c>
      <c r="CI602">
        <v>1000857923</v>
      </c>
      <c r="CJ602" t="s">
        <v>759</v>
      </c>
      <c r="CK602" t="s">
        <v>245</v>
      </c>
      <c r="CL602" t="s">
        <v>246</v>
      </c>
      <c r="CM602" t="s">
        <v>247</v>
      </c>
      <c r="CN602" t="s">
        <v>359</v>
      </c>
      <c r="CT602" t="s">
        <v>386</v>
      </c>
      <c r="CU602" t="s">
        <v>225</v>
      </c>
      <c r="CW602" t="s">
        <v>226</v>
      </c>
      <c r="CX602" t="s">
        <v>227</v>
      </c>
      <c r="DA602" t="s">
        <v>250</v>
      </c>
      <c r="DB602">
        <v>-1</v>
      </c>
      <c r="DF602" t="s">
        <v>2213</v>
      </c>
      <c r="DJ602" t="s">
        <v>252</v>
      </c>
      <c r="DK602" t="s">
        <v>253</v>
      </c>
      <c r="DL602" t="s">
        <v>253</v>
      </c>
      <c r="DN602" t="s">
        <v>255</v>
      </c>
      <c r="DR602" t="s">
        <v>760</v>
      </c>
      <c r="DS602" t="s">
        <v>759</v>
      </c>
      <c r="DT602" t="s">
        <v>758</v>
      </c>
      <c r="DV602">
        <v>1</v>
      </c>
      <c r="DW602" t="s">
        <v>283</v>
      </c>
      <c r="ED602" s="2">
        <v>46155</v>
      </c>
      <c r="EE602" t="s">
        <v>306</v>
      </c>
      <c r="EF602">
        <v>1</v>
      </c>
      <c r="EP602" t="s">
        <v>258</v>
      </c>
      <c r="ES602" t="s">
        <v>2173</v>
      </c>
      <c r="FA602" t="s">
        <v>245</v>
      </c>
      <c r="FB602" t="s">
        <v>308</v>
      </c>
      <c r="FD602" t="s">
        <v>308</v>
      </c>
      <c r="FE602" t="s">
        <v>309</v>
      </c>
      <c r="FF602" t="s">
        <v>309</v>
      </c>
      <c r="FK602" t="s">
        <v>263</v>
      </c>
      <c r="FL602" t="s">
        <v>17410</v>
      </c>
      <c r="FN602" t="s">
        <v>359</v>
      </c>
      <c r="FO602" t="s">
        <v>366</v>
      </c>
      <c r="FR602">
        <v>0</v>
      </c>
      <c r="GB602" t="s">
        <v>266</v>
      </c>
      <c r="GM602">
        <v>0</v>
      </c>
      <c r="GS602" t="s">
        <v>267</v>
      </c>
      <c r="GT602" s="2">
        <v>44804</v>
      </c>
      <c r="GU602" t="s">
        <v>268</v>
      </c>
      <c r="GW602" t="s">
        <v>270</v>
      </c>
      <c r="GX602" t="s">
        <v>271</v>
      </c>
      <c r="GY602" t="s">
        <v>271</v>
      </c>
      <c r="GZ602" t="s">
        <v>273</v>
      </c>
      <c r="HA602" t="s">
        <v>274</v>
      </c>
      <c r="HB602" t="s">
        <v>312</v>
      </c>
      <c r="HC602" t="s">
        <v>312</v>
      </c>
      <c r="HD602" t="s">
        <v>313</v>
      </c>
      <c r="HE602" t="s">
        <v>230</v>
      </c>
      <c r="HF602" t="s">
        <v>17411</v>
      </c>
      <c r="HR602" t="s">
        <v>278</v>
      </c>
      <c r="HV602">
        <v>85900</v>
      </c>
      <c r="HW602" t="s">
        <v>279</v>
      </c>
      <c r="HY602">
        <v>0</v>
      </c>
      <c r="HZ602">
        <v>0</v>
      </c>
      <c r="IA602" t="s">
        <v>279</v>
      </c>
      <c r="IB602" t="s">
        <v>281</v>
      </c>
      <c r="IE602" t="s">
        <v>283</v>
      </c>
      <c r="IF602" t="s">
        <v>283</v>
      </c>
      <c r="IG602" t="s">
        <v>283</v>
      </c>
      <c r="IH602" t="s">
        <v>284</v>
      </c>
      <c r="II602" t="s">
        <v>285</v>
      </c>
      <c r="IJ602" t="s">
        <v>286</v>
      </c>
      <c r="IK602" t="s">
        <v>278</v>
      </c>
      <c r="IL602" t="s">
        <v>371</v>
      </c>
      <c r="IM602" t="s">
        <v>288</v>
      </c>
      <c r="IN602" t="s">
        <v>2219</v>
      </c>
      <c r="IP602" t="s">
        <v>290</v>
      </c>
      <c r="IQ602" t="s">
        <v>284</v>
      </c>
      <c r="IS602" t="s">
        <v>291</v>
      </c>
      <c r="IT602" t="s">
        <v>398</v>
      </c>
      <c r="IW602" t="s">
        <v>2030</v>
      </c>
      <c r="IY602" t="s">
        <v>281</v>
      </c>
    </row>
    <row r="603" spans="1:259" x14ac:dyDescent="0.3">
      <c r="A603" s="14">
        <f>DAY(AVANZA[[#This Row],[FechaSeguimiento]])</f>
        <v>13</v>
      </c>
      <c r="B603" s="14">
        <f>MONTH(AVANZA[[#This Row],[FechaSeguimiento]])</f>
        <v>5</v>
      </c>
      <c r="C603"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603" t="str">
        <f>LOWER(IFERROR(VLOOKUP(AVANZA[[#This Row],[ID_Peticion]],CANCELADAS[#All],2,0),""))</f>
        <v/>
      </c>
      <c r="E603" t="str">
        <f>LOWER(IFERROR(VLOOKUP(AVANZA[[#This Row],[ID_Peticion]],CANCELADAS[#All],3,0),""))</f>
        <v/>
      </c>
      <c r="F603" t="str">
        <f>LOWER(IF(AVANZA[[#This Row],[CEDULA CLIENTE]]&lt;&gt;""," CC: " &amp; COUNTIFS(AVANZA[CEDULA CLIENTE],AVANZA[[#This Row],[CEDULA CLIENTE]]),"")&amp; IF(AVANZA[[#This Row],[Direccion]]&lt;&gt;""," DIR: " &amp; COUNTIFS(AVANZA[Direccion],AVANZA[[#This Row],[Direccion]]),""))</f>
        <v xml:space="preserve"> dir: 1</v>
      </c>
      <c r="G603" t="str">
        <f>IFERROR(VLOOKUP(AVANZA[[#This Row],[Cedula_Vendedor_Atis]],PLANTA[[#All],[CEDULA]:[LINEA]],3,0),"No Cruza")</f>
        <v>Marisol Avella</v>
      </c>
      <c r="H603" t="str">
        <f>IFERROR(VLOOKUP(AVANZA[[#This Row],[Cedula_Vendedor_Atis]],PLANTA[[#All],[CEDULA]:[LINEA]],4,0),"No Cruza")</f>
        <v>Fija</v>
      </c>
      <c r="I603" t="str">
        <f>LOWER(IF(AVANZA[[#This Row],[ATRIBUIBLE]]="",AVANZA[[#This Row],[Variable]],AVANZA[[#This Row],[ATRIBUIBLE]]))</f>
        <v>terminada</v>
      </c>
      <c r="J603" s="14">
        <f>IF(AVANZA[[#This Row],[Variable]]=AVANZA[[#Headers],[TERMINADA]],1,0)</f>
        <v>1</v>
      </c>
      <c r="K603" s="14">
        <f>IF(AVANZA[[#This Row],[Variable]]=AVANZA[[#Headers],[ANULADA]],1,0)</f>
        <v>0</v>
      </c>
      <c r="L603" s="14">
        <f>IF(AVANZA[[#This Row],[Variable]]=AVANZA[[#Headers],[PENDIENTE]],1,0)</f>
        <v>0</v>
      </c>
      <c r="M603" s="14">
        <f>IF(AVANZA[[#This Row],[ESTADO AGENDA]]="AGENDADA",1,0)</f>
        <v>0</v>
      </c>
      <c r="N603" s="14">
        <f>IF(AVANZA[[#This Row],[ESTADO AGENDA]]="PENDIENTE DE AGENDAR",1,0)</f>
        <v>0</v>
      </c>
      <c r="O603" s="14">
        <f>IF(AVANZA[[#This Row],[ESTADO AGENDA]]="SUSPENDIDA",1,0)</f>
        <v>0</v>
      </c>
      <c r="P603" t="str" cm="1">
        <f t="array" ref="P603">_xlfn.XLOOKUP(AVANZA[[#This Row],[Num_Agrupacion_Pet_Atis]],Tabla1[[#All],[Numero_de_actuacion]],Tabla1[[#All],[Estado_de_la_orden]],"",0)</f>
        <v/>
      </c>
      <c r="Q603" s="2" t="str" cm="1">
        <f t="array" ref="Q603">_xlfn.XLOOKUP(AVANZA[[#This Row],[Num_Agrupacion_Pet_Atis]],Tabla1[[#All],[Numero_de_actuacion]],Tabla1[[#All],[Fecha_de_la_cita]],"",0)</f>
        <v/>
      </c>
      <c r="R603" t="str" cm="1">
        <f t="array" ref="R603">_xlfn.XLOOKUP(AVANZA[[#This Row],[Num_Agrupacion_Pet_Atis]],Tabla1[[#All],[Numero_de_actuacion]],Tabla1[[#All],[Franja_horaria_de_la_cita]],"",0)</f>
        <v/>
      </c>
      <c r="S603" s="14" t="str">
        <f>IFERROR(DAY(AVANZA[[#This Row],[FECHA AGENDA]]),"")</f>
        <v/>
      </c>
      <c r="T603" s="14" t="str">
        <f>IFERROR(MONTH(AVANZA[[#This Row],[FECHA AGENDA]]),"")</f>
        <v/>
      </c>
      <c r="U603" t="str" cm="1">
        <f t="array" ref="U603">_xlfn.XLOOKUP(AVANZA[[#This Row],[Num_Agrupacion_Pet_Atis]],Tabla1[[#All],[Numero_de_actuacion]],Tabla1[[#All],[Motivo_de_suspension]],"",0)</f>
        <v/>
      </c>
      <c r="V603" s="2" t="str" cm="1">
        <f t="array" ref="V603">_xlfn.XLOOKUP(AVANZA[[#This Row],[Num_Agrupacion_Pet_Atis]],Tabla1[[#All],[Numero_de_actuacion]],Tabla1[[#All],[No_identificacion_cliente]],"",0)</f>
        <v/>
      </c>
      <c r="W603" s="2" t="str" cm="1">
        <f t="array" ref="W603">_xlfn.XLOOKUP(AVANZA[[#This Row],[Num_Agrupacion_Pet_Atis]],Tabla1[[#All],[Numero_de_actuacion]],Tabla1[[#All],[Movil_de_contacto]],"",0)</f>
        <v/>
      </c>
      <c r="X603" s="14">
        <f>IF(OR(AVANZA[[#This Row],[ESTADO LEG]]="Legalizada grabacion",AVANZA[[#This Row],[ESTADO LEG]]="Legalizada aut"),1,0)</f>
        <v>0</v>
      </c>
      <c r="Y603" s="14">
        <f>IF(OR(AVANZA[[#This Row],[ESTADO LEG]]="pdte legalizar",AVANZA[[#This Row],[ESTADO LEG]]="No cruza"),1,0)</f>
        <v>1</v>
      </c>
      <c r="Z603" t="str" cm="1">
        <f t="array" ref="Z603">IF(AVANZA[[#This Row],[Variable]]="Terminada",LOWER(_xlfn.XLOOKUP(AVANZA[[#This Row],[ID_Peticion]],Tabla6[[#All],[NUM_PETICION]],Tabla6[[#All],[ESTADO_LEG]],"NO CRUZA",0)),AVANZA[[#This Row],[Variable]])</f>
        <v>no cruza</v>
      </c>
      <c r="AA603" t="str" cm="1">
        <f t="array" ref="AA603">_xlfn.XLOOKUP(AVANZA[[#This Row],[ID_Peticion]],Tabla6[[#All],[NUM_PETICION]],Tabla6[[#All],[DIF_DIAS]],"",0)</f>
        <v/>
      </c>
      <c r="AB603" s="2" t="str" cm="1">
        <f t="array" ref="AB603">IFERROR(_xlfn.XLOOKUP(AVANZA[[#This Row],[ID_Peticion]],Tabla6[[#All],[NUM_PETICION]],Tabla6[[#All],[FEC_LEGAL]],"",0),"")</f>
        <v/>
      </c>
      <c r="AC603" s="14">
        <f ca="1">IF(AVANZA[[#This Row],[FECHA LEG]]&lt;&gt;0,IFERROR(AVANZA[[#This Row],[FECHA LEG]]-AVANZA[[#This Row],[FechaIniEstadoSubPetAtis]],0),TODAY()-AVANZA[[#This Row],[FechaIniEstadoSubPetAtis]])</f>
        <v>0</v>
      </c>
      <c r="AD603" s="35">
        <f ca="1">IF(AVANZA[[#This Row],[FINAL Vs LG]]&lt;&gt;0,IF(AVANZA[[#This Row],[FINAL Vs LG]]&lt;7.1,"100%",IF(AND(AVANZA[[#This Row],[FINAL Vs LG]]&gt;7.1,AVANZA[[#This Row],[FINAL Vs LG]]&lt;11.1),"50%","0%")),0)</f>
        <v>0</v>
      </c>
      <c r="AE603" s="14">
        <f ca="1">VLOOKUP(DAY(TODAY()),BACK!F:G,2,0)</f>
        <v>14</v>
      </c>
      <c r="AF603" s="14">
        <f>BACK!$I$2</f>
        <v>24</v>
      </c>
      <c r="AG603" s="14">
        <f>IF(AVANZA[[#This Row],[Oferta_empaquetada_comisiones]]="SI",1,0)</f>
        <v>0</v>
      </c>
      <c r="AH603" s="36">
        <f>IF(AVANZA[[#This Row],[Variable]]="TERMINADA",IFERROR(VLOOKUP(AVANZA[[#This Row],[SUPERVISOR]],Tabla2[#All],4,0),0),)</f>
        <v>3.5</v>
      </c>
      <c r="AI603" s="14">
        <f>IF(AVANZA[[#This Row],[Producto]]="BA",1,0)</f>
        <v>1</v>
      </c>
      <c r="AJ603" s="14">
        <f>IF(AVANZA[[#This Row],[Producto]]="DUO",1,0)</f>
        <v>0</v>
      </c>
      <c r="AK603" s="14">
        <f>IF(AVANZA[[#This Row],[Producto]]="TRIO",1,0)</f>
        <v>0</v>
      </c>
      <c r="AL603" t="s">
        <v>292</v>
      </c>
      <c r="AM603">
        <v>-1</v>
      </c>
      <c r="AN603">
        <v>-1</v>
      </c>
      <c r="AO603" t="s">
        <v>17412</v>
      </c>
      <c r="AP603" s="1">
        <v>46154.558472222219</v>
      </c>
      <c r="AQ603">
        <v>-1</v>
      </c>
      <c r="AR603" t="s">
        <v>17413</v>
      </c>
      <c r="AS603">
        <v>-1</v>
      </c>
      <c r="AT603">
        <v>-1</v>
      </c>
      <c r="AU603">
        <v>-1</v>
      </c>
      <c r="AV603">
        <v>-1</v>
      </c>
      <c r="AW603">
        <v>-1</v>
      </c>
      <c r="AX603" t="s">
        <v>224</v>
      </c>
      <c r="AY603">
        <v>-1</v>
      </c>
      <c r="AZ603">
        <v>2026</v>
      </c>
      <c r="BA603">
        <v>5</v>
      </c>
      <c r="BB603">
        <v>13</v>
      </c>
      <c r="BC603">
        <v>-1</v>
      </c>
      <c r="BD603" t="s">
        <v>225</v>
      </c>
      <c r="BE603">
        <v>-1</v>
      </c>
      <c r="BF603">
        <v>20001626675992</v>
      </c>
      <c r="BG603" t="s">
        <v>319</v>
      </c>
      <c r="BH603" t="s">
        <v>320</v>
      </c>
      <c r="BI603" t="s">
        <v>17414</v>
      </c>
      <c r="BJ603">
        <v>-1</v>
      </c>
      <c r="BK603">
        <v>-1</v>
      </c>
      <c r="BL603">
        <v>-1</v>
      </c>
      <c r="BM603" t="s">
        <v>229</v>
      </c>
      <c r="BN603" t="s">
        <v>230</v>
      </c>
      <c r="BO603" t="s">
        <v>17415</v>
      </c>
      <c r="BP603" t="s">
        <v>380</v>
      </c>
      <c r="BQ603">
        <v>2026</v>
      </c>
      <c r="BR603">
        <v>5</v>
      </c>
      <c r="BS603">
        <v>12</v>
      </c>
      <c r="BT603" s="1">
        <v>46155.417615740742</v>
      </c>
      <c r="BU603" t="s">
        <v>233</v>
      </c>
      <c r="BV603" s="2">
        <v>46155</v>
      </c>
      <c r="BW603" t="s">
        <v>234</v>
      </c>
      <c r="BX603" s="2">
        <v>46154</v>
      </c>
      <c r="BY603" s="2">
        <v>46155</v>
      </c>
      <c r="BZ603" t="s">
        <v>235</v>
      </c>
      <c r="CA603" t="s">
        <v>3680</v>
      </c>
      <c r="CB603" t="s">
        <v>752</v>
      </c>
      <c r="CC603" t="s">
        <v>17416</v>
      </c>
      <c r="CD603" t="s">
        <v>729</v>
      </c>
      <c r="CE603">
        <v>-1</v>
      </c>
      <c r="CF603" t="s">
        <v>3679</v>
      </c>
      <c r="CG603" t="s">
        <v>756</v>
      </c>
      <c r="CH603" t="s">
        <v>491</v>
      </c>
      <c r="CI603">
        <v>22999736</v>
      </c>
      <c r="CJ603" t="s">
        <v>303</v>
      </c>
      <c r="CK603" t="s">
        <v>245</v>
      </c>
      <c r="CL603" t="s">
        <v>246</v>
      </c>
      <c r="CM603" t="s">
        <v>247</v>
      </c>
      <c r="CN603" t="s">
        <v>248</v>
      </c>
      <c r="CT603" t="s">
        <v>386</v>
      </c>
      <c r="CU603" t="s">
        <v>225</v>
      </c>
      <c r="CW603" t="s">
        <v>319</v>
      </c>
      <c r="CX603" t="s">
        <v>320</v>
      </c>
      <c r="DA603" t="s">
        <v>250</v>
      </c>
      <c r="DB603">
        <v>-1</v>
      </c>
      <c r="DF603" t="s">
        <v>251</v>
      </c>
      <c r="DJ603" t="s">
        <v>252</v>
      </c>
      <c r="DK603" t="s">
        <v>253</v>
      </c>
      <c r="DL603" t="s">
        <v>254</v>
      </c>
      <c r="DN603" t="s">
        <v>255</v>
      </c>
      <c r="DR603" t="s">
        <v>305</v>
      </c>
      <c r="DS603" t="s">
        <v>303</v>
      </c>
      <c r="DT603" t="s">
        <v>302</v>
      </c>
      <c r="DV603">
        <v>1</v>
      </c>
      <c r="DW603" t="s">
        <v>623</v>
      </c>
      <c r="ED603" s="2">
        <v>46155</v>
      </c>
      <c r="EE603" t="s">
        <v>761</v>
      </c>
      <c r="EF603">
        <v>20</v>
      </c>
      <c r="EP603" t="s">
        <v>258</v>
      </c>
      <c r="ES603" t="s">
        <v>14339</v>
      </c>
      <c r="FA603" t="s">
        <v>245</v>
      </c>
      <c r="FB603" t="s">
        <v>763</v>
      </c>
      <c r="FD603" t="s">
        <v>763</v>
      </c>
      <c r="FE603" t="s">
        <v>4359</v>
      </c>
      <c r="FF603" t="s">
        <v>4359</v>
      </c>
      <c r="FK603" t="s">
        <v>263</v>
      </c>
      <c r="FL603" t="s">
        <v>17417</v>
      </c>
      <c r="FN603" t="s">
        <v>248</v>
      </c>
      <c r="FO603" t="s">
        <v>265</v>
      </c>
      <c r="FR603">
        <v>94990</v>
      </c>
      <c r="GB603" t="s">
        <v>266</v>
      </c>
      <c r="GC603" t="s">
        <v>225</v>
      </c>
      <c r="GD603">
        <v>0</v>
      </c>
      <c r="GF603">
        <v>0</v>
      </c>
      <c r="GG603">
        <v>25423</v>
      </c>
      <c r="GI603">
        <v>94990</v>
      </c>
      <c r="GJ603">
        <v>0</v>
      </c>
      <c r="GL603">
        <v>0</v>
      </c>
      <c r="GM603">
        <v>113038</v>
      </c>
      <c r="GS603" t="s">
        <v>267</v>
      </c>
      <c r="GT603" s="2">
        <v>44587</v>
      </c>
      <c r="GU603" t="s">
        <v>268</v>
      </c>
      <c r="GV603" t="s">
        <v>335</v>
      </c>
      <c r="GW603" t="s">
        <v>394</v>
      </c>
      <c r="GZ603" t="s">
        <v>395</v>
      </c>
      <c r="HA603" t="s">
        <v>274</v>
      </c>
      <c r="HB603" t="s">
        <v>766</v>
      </c>
      <c r="HC603" t="s">
        <v>3680</v>
      </c>
      <c r="HD603" t="s">
        <v>761</v>
      </c>
      <c r="HE603" t="s">
        <v>230</v>
      </c>
      <c r="HF603" t="s">
        <v>14340</v>
      </c>
      <c r="HR603" t="s">
        <v>278</v>
      </c>
      <c r="HV603">
        <v>94990</v>
      </c>
      <c r="HW603" t="s">
        <v>281</v>
      </c>
      <c r="HY603">
        <v>0</v>
      </c>
      <c r="HZ603">
        <v>0</v>
      </c>
      <c r="IA603" t="s">
        <v>281</v>
      </c>
      <c r="IB603" t="s">
        <v>281</v>
      </c>
      <c r="IE603" t="s">
        <v>283</v>
      </c>
      <c r="IF603" t="s">
        <v>283</v>
      </c>
      <c r="IG603" t="s">
        <v>283</v>
      </c>
      <c r="IH603" t="s">
        <v>284</v>
      </c>
      <c r="II603" t="s">
        <v>285</v>
      </c>
      <c r="IJ603" t="s">
        <v>286</v>
      </c>
      <c r="IK603" t="s">
        <v>278</v>
      </c>
      <c r="IL603" t="s">
        <v>287</v>
      </c>
      <c r="IM603" t="s">
        <v>288</v>
      </c>
      <c r="IN603" t="s">
        <v>289</v>
      </c>
      <c r="IP603" t="s">
        <v>290</v>
      </c>
      <c r="IQ603" t="s">
        <v>284</v>
      </c>
      <c r="IS603" t="s">
        <v>291</v>
      </c>
      <c r="IT603" t="s">
        <v>453</v>
      </c>
      <c r="IU603" t="s">
        <v>514</v>
      </c>
      <c r="IV603" t="s">
        <v>434</v>
      </c>
      <c r="IW603" t="s">
        <v>318</v>
      </c>
      <c r="IY603" t="s">
        <v>281</v>
      </c>
    </row>
    <row r="604" spans="1:259" x14ac:dyDescent="0.3">
      <c r="A604" s="14">
        <f>DAY(AVANZA[[#This Row],[FechaSeguimiento]])</f>
        <v>13</v>
      </c>
      <c r="B604" s="14">
        <f>MONTH(AVANZA[[#This Row],[FechaSeguimiento]])</f>
        <v>5</v>
      </c>
      <c r="C604"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604" t="str">
        <f>LOWER(IFERROR(VLOOKUP(AVANZA[[#This Row],[ID_Peticion]],CANCELADAS[#All],2,0),""))</f>
        <v/>
      </c>
      <c r="E604" t="str">
        <f>LOWER(IFERROR(VLOOKUP(AVANZA[[#This Row],[ID_Peticion]],CANCELADAS[#All],3,0),""))</f>
        <v/>
      </c>
      <c r="F604" t="str">
        <f>LOWER(IF(AVANZA[[#This Row],[CEDULA CLIENTE]]&lt;&gt;""," CC: " &amp; COUNTIFS(AVANZA[CEDULA CLIENTE],AVANZA[[#This Row],[CEDULA CLIENTE]]),"")&amp; IF(AVANZA[[#This Row],[Direccion]]&lt;&gt;""," DIR: " &amp; COUNTIFS(AVANZA[Direccion],AVANZA[[#This Row],[Direccion]]),""))</f>
        <v xml:space="preserve"> cc: 1 dir: 2</v>
      </c>
      <c r="G604" t="str">
        <f>IFERROR(VLOOKUP(AVANZA[[#This Row],[Cedula_Vendedor_Atis]],PLANTA[[#All],[CEDULA]:[LINEA]],3,0),"No Cruza")</f>
        <v>Marisol Avella</v>
      </c>
      <c r="H604" t="str">
        <f>IFERROR(VLOOKUP(AVANZA[[#This Row],[Cedula_Vendedor_Atis]],PLANTA[[#All],[CEDULA]:[LINEA]],4,0),"No Cruza")</f>
        <v>Fija</v>
      </c>
      <c r="I604" t="str">
        <f>LOWER(IF(AVANZA[[#This Row],[ATRIBUIBLE]]="",AVANZA[[#This Row],[Variable]],AVANZA[[#This Row],[ATRIBUIBLE]]))</f>
        <v>pendiente</v>
      </c>
      <c r="J604" s="14">
        <f>IF(AVANZA[[#This Row],[Variable]]=AVANZA[[#Headers],[TERMINADA]],1,0)</f>
        <v>0</v>
      </c>
      <c r="K604" s="14">
        <f>IF(AVANZA[[#This Row],[Variable]]=AVANZA[[#Headers],[ANULADA]],1,0)</f>
        <v>0</v>
      </c>
      <c r="L604" s="14">
        <f>IF(AVANZA[[#This Row],[Variable]]=AVANZA[[#Headers],[PENDIENTE]],1,0)</f>
        <v>1</v>
      </c>
      <c r="M604" s="14">
        <f>IF(AVANZA[[#This Row],[ESTADO AGENDA]]="AGENDADA",1,0)</f>
        <v>0</v>
      </c>
      <c r="N604" s="14">
        <f>IF(AVANZA[[#This Row],[ESTADO AGENDA]]="PENDIENTE DE AGENDAR",1,0)</f>
        <v>0</v>
      </c>
      <c r="O604" s="14">
        <f>IF(AVANZA[[#This Row],[ESTADO AGENDA]]="SUSPENDIDA",1,0)</f>
        <v>1</v>
      </c>
      <c r="P604" t="str" cm="1">
        <f t="array" ref="P604">_xlfn.XLOOKUP(AVANZA[[#This Row],[Num_Agrupacion_Pet_Atis]],Tabla1[[#All],[Numero_de_actuacion]],Tabla1[[#All],[Estado_de_la_orden]],"",0)</f>
        <v>Suspendida</v>
      </c>
      <c r="Q604" s="2" cm="1">
        <f t="array" ref="Q604">_xlfn.XLOOKUP(AVANZA[[#This Row],[Num_Agrupacion_Pet_Atis]],Tabla1[[#All],[Numero_de_actuacion]],Tabla1[[#All],[Fecha_de_la_cita]],"",0)</f>
        <v>0</v>
      </c>
      <c r="R604" cm="1">
        <f t="array" ref="R604">_xlfn.XLOOKUP(AVANZA[[#This Row],[Num_Agrupacion_Pet_Atis]],Tabla1[[#All],[Numero_de_actuacion]],Tabla1[[#All],[Franja_horaria_de_la_cita]],"",0)</f>
        <v>0</v>
      </c>
      <c r="S604" s="14">
        <f>IFERROR(DAY(AVANZA[[#This Row],[FECHA AGENDA]]),"")</f>
        <v>0</v>
      </c>
      <c r="T604" s="14">
        <f>IFERROR(MONTH(AVANZA[[#This Row],[FECHA AGENDA]]),"")</f>
        <v>1</v>
      </c>
      <c r="U604" t="str" cm="1">
        <f t="array" ref="U604">_xlfn.XLOOKUP(AVANZA[[#This Row],[Num_Agrupacion_Pet_Atis]],Tabla1[[#All],[Numero_de_actuacion]],Tabla1[[#All],[Motivo_de_suspension]],"",0)</f>
        <v>Pendiente por orden de trabajo de Planta Externa</v>
      </c>
      <c r="V604" s="2" t="str" cm="1">
        <f t="array" ref="V604">_xlfn.XLOOKUP(AVANZA[[#This Row],[Num_Agrupacion_Pet_Atis]],Tabla1[[#All],[Numero_de_actuacion]],Tabla1[[#All],[No_identificacion_cliente]],"",0)</f>
        <v>8744734</v>
      </c>
      <c r="W604" s="2" t="str" cm="1">
        <f t="array" ref="W604">_xlfn.XLOOKUP(AVANZA[[#This Row],[Num_Agrupacion_Pet_Atis]],Tabla1[[#All],[Numero_de_actuacion]],Tabla1[[#All],[Movil_de_contacto]],"",0)</f>
        <v>3215690563</v>
      </c>
      <c r="X604" s="14">
        <f>IF(OR(AVANZA[[#This Row],[ESTADO LEG]]="Legalizada grabacion",AVANZA[[#This Row],[ESTADO LEG]]="Legalizada aut"),1,0)</f>
        <v>0</v>
      </c>
      <c r="Y604" s="14">
        <f>IF(OR(AVANZA[[#This Row],[ESTADO LEG]]="pdte legalizar",AVANZA[[#This Row],[ESTADO LEG]]="No cruza"),1,0)</f>
        <v>0</v>
      </c>
      <c r="Z604" t="str" cm="1">
        <f t="array" ref="Z604">IF(AVANZA[[#This Row],[Variable]]="Terminada",LOWER(_xlfn.XLOOKUP(AVANZA[[#This Row],[ID_Peticion]],Tabla6[[#All],[NUM_PETICION]],Tabla6[[#All],[ESTADO_LEG]],"NO CRUZA",0)),AVANZA[[#This Row],[Variable]])</f>
        <v>PENDIENTE</v>
      </c>
      <c r="AA604" t="str" cm="1">
        <f t="array" ref="AA604">_xlfn.XLOOKUP(AVANZA[[#This Row],[ID_Peticion]],Tabla6[[#All],[NUM_PETICION]],Tabla6[[#All],[DIF_DIAS]],"",0)</f>
        <v/>
      </c>
      <c r="AB604" s="2" t="str" cm="1">
        <f t="array" ref="AB604">IFERROR(_xlfn.XLOOKUP(AVANZA[[#This Row],[ID_Peticion]],Tabla6[[#All],[NUM_PETICION]],Tabla6[[#All],[FEC_LEGAL]],"",0),"")</f>
        <v/>
      </c>
      <c r="AC604" s="14">
        <f ca="1">IF(AVANZA[[#This Row],[FECHA LEG]]&lt;&gt;0,IFERROR(AVANZA[[#This Row],[FECHA LEG]]-AVANZA[[#This Row],[FechaIniEstadoSubPetAtis]],0),TODAY()-AVANZA[[#This Row],[FechaIniEstadoSubPetAtis]])</f>
        <v>0</v>
      </c>
      <c r="AD604" s="35">
        <f ca="1">IF(AVANZA[[#This Row],[FINAL Vs LG]]&lt;&gt;0,IF(AVANZA[[#This Row],[FINAL Vs LG]]&lt;7.1,"100%",IF(AND(AVANZA[[#This Row],[FINAL Vs LG]]&gt;7.1,AVANZA[[#This Row],[FINAL Vs LG]]&lt;11.1),"50%","0%")),0)</f>
        <v>0</v>
      </c>
      <c r="AE604" s="14">
        <f ca="1">VLOOKUP(DAY(TODAY()),BACK!F:G,2,0)</f>
        <v>14</v>
      </c>
      <c r="AF604" s="14">
        <f>BACK!$I$2</f>
        <v>24</v>
      </c>
      <c r="AG604" s="14">
        <f>IF(AVANZA[[#This Row],[Oferta_empaquetada_comisiones]]="SI",1,0)</f>
        <v>0</v>
      </c>
      <c r="AH604" s="36">
        <f>IF(AVANZA[[#This Row],[Variable]]="TERMINADA",IFERROR(VLOOKUP(AVANZA[[#This Row],[SUPERVISOR]],Tabla2[#All],4,0),0),)</f>
        <v>0</v>
      </c>
      <c r="AI604" s="14">
        <f>IF(AVANZA[[#This Row],[Producto]]="BA",1,0)</f>
        <v>0</v>
      </c>
      <c r="AJ604" s="14">
        <f>IF(AVANZA[[#This Row],[Producto]]="DUO",1,0)</f>
        <v>0</v>
      </c>
      <c r="AK604" s="14">
        <f>IF(AVANZA[[#This Row],[Producto]]="TRIO",1,0)</f>
        <v>1</v>
      </c>
      <c r="AL604" t="s">
        <v>221</v>
      </c>
      <c r="AM604">
        <v>-1</v>
      </c>
      <c r="AN604">
        <v>-1</v>
      </c>
      <c r="AO604" t="s">
        <v>17418</v>
      </c>
      <c r="AP604" s="1">
        <v>46133.527453703704</v>
      </c>
      <c r="AQ604">
        <v>-1</v>
      </c>
      <c r="AR604" t="s">
        <v>17419</v>
      </c>
      <c r="AS604">
        <v>-1</v>
      </c>
      <c r="AT604">
        <v>-1</v>
      </c>
      <c r="AU604">
        <v>-1</v>
      </c>
      <c r="AV604">
        <v>-1</v>
      </c>
      <c r="AW604">
        <v>-1</v>
      </c>
      <c r="AX604" t="s">
        <v>224</v>
      </c>
      <c r="AY604">
        <v>-1</v>
      </c>
      <c r="AZ604">
        <v>2026</v>
      </c>
      <c r="BA604">
        <v>5</v>
      </c>
      <c r="BB604">
        <v>13</v>
      </c>
      <c r="BC604">
        <v>-1</v>
      </c>
      <c r="BD604" t="s">
        <v>225</v>
      </c>
      <c r="BE604">
        <v>-1</v>
      </c>
      <c r="BF604">
        <v>20001614574096</v>
      </c>
      <c r="BG604" t="s">
        <v>438</v>
      </c>
      <c r="BH604" t="s">
        <v>439</v>
      </c>
      <c r="BI604" t="s">
        <v>3273</v>
      </c>
      <c r="BJ604">
        <v>-1</v>
      </c>
      <c r="BK604">
        <v>-1</v>
      </c>
      <c r="BL604">
        <v>-1</v>
      </c>
      <c r="BM604" t="s">
        <v>2213</v>
      </c>
      <c r="BN604" t="s">
        <v>230</v>
      </c>
      <c r="BO604" t="s">
        <v>15296</v>
      </c>
      <c r="BP604" t="s">
        <v>380</v>
      </c>
      <c r="BQ604">
        <v>2026</v>
      </c>
      <c r="BR604">
        <v>4</v>
      </c>
      <c r="BS604">
        <v>21</v>
      </c>
      <c r="BT604" s="1">
        <v>46133.52747685185</v>
      </c>
      <c r="BU604" t="s">
        <v>2215</v>
      </c>
      <c r="BV604" s="2">
        <v>46133</v>
      </c>
      <c r="BW604" t="s">
        <v>2215</v>
      </c>
      <c r="BX604" s="2">
        <v>46133</v>
      </c>
      <c r="BY604" s="2">
        <v>46141</v>
      </c>
      <c r="BZ604" t="s">
        <v>2216</v>
      </c>
      <c r="CA604" t="s">
        <v>236</v>
      </c>
      <c r="CB604" t="s">
        <v>237</v>
      </c>
      <c r="CC604" t="s">
        <v>15297</v>
      </c>
      <c r="CD604" t="s">
        <v>3042</v>
      </c>
      <c r="CE604">
        <v>-1</v>
      </c>
      <c r="CF604" t="s">
        <v>240</v>
      </c>
      <c r="CG604" t="s">
        <v>241</v>
      </c>
      <c r="CH604" t="s">
        <v>242</v>
      </c>
      <c r="CI604">
        <v>73211780</v>
      </c>
      <c r="CJ604" t="s">
        <v>244</v>
      </c>
      <c r="CK604" t="s">
        <v>245</v>
      </c>
      <c r="CL604" t="s">
        <v>246</v>
      </c>
      <c r="CM604" t="s">
        <v>247</v>
      </c>
      <c r="CN604" t="s">
        <v>248</v>
      </c>
      <c r="CT604" t="s">
        <v>249</v>
      </c>
      <c r="CU604" t="s">
        <v>387</v>
      </c>
      <c r="CW604" t="s">
        <v>446</v>
      </c>
      <c r="CX604" t="s">
        <v>447</v>
      </c>
      <c r="DA604" t="s">
        <v>250</v>
      </c>
      <c r="DB604">
        <v>-1</v>
      </c>
      <c r="DF604" t="s">
        <v>2213</v>
      </c>
      <c r="DJ604" t="s">
        <v>252</v>
      </c>
      <c r="DK604" t="s">
        <v>253</v>
      </c>
      <c r="DL604" t="s">
        <v>253</v>
      </c>
      <c r="DN604" t="s">
        <v>390</v>
      </c>
      <c r="DR604" t="s">
        <v>256</v>
      </c>
      <c r="DS604" t="s">
        <v>244</v>
      </c>
      <c r="DT604" t="s">
        <v>243</v>
      </c>
      <c r="DV604">
        <v>1</v>
      </c>
      <c r="DW604" t="s">
        <v>257</v>
      </c>
      <c r="ED604" s="2">
        <v>46155</v>
      </c>
      <c r="EF604">
        <v>1</v>
      </c>
      <c r="EP604" t="s">
        <v>258</v>
      </c>
      <c r="ES604" t="s">
        <v>2020</v>
      </c>
      <c r="FA604" t="s">
        <v>245</v>
      </c>
      <c r="FB604" t="s">
        <v>260</v>
      </c>
      <c r="FD604" t="s">
        <v>260</v>
      </c>
      <c r="FE604" t="s">
        <v>261</v>
      </c>
      <c r="FF604" t="s">
        <v>262</v>
      </c>
      <c r="FK604" t="s">
        <v>263</v>
      </c>
      <c r="FL604" t="s">
        <v>17420</v>
      </c>
      <c r="FN604" t="s">
        <v>248</v>
      </c>
      <c r="FO604" t="s">
        <v>265</v>
      </c>
      <c r="FR604">
        <v>0</v>
      </c>
      <c r="GB604" t="s">
        <v>266</v>
      </c>
      <c r="GM604">
        <v>0</v>
      </c>
      <c r="GS604" t="s">
        <v>267</v>
      </c>
      <c r="GT604" s="2">
        <v>45106</v>
      </c>
      <c r="GU604" t="s">
        <v>268</v>
      </c>
      <c r="GV604" t="s">
        <v>335</v>
      </c>
      <c r="GW604" t="s">
        <v>270</v>
      </c>
      <c r="GX604" t="s">
        <v>271</v>
      </c>
      <c r="GY604" t="s">
        <v>271</v>
      </c>
      <c r="GZ604" t="s">
        <v>273</v>
      </c>
      <c r="HA604" t="s">
        <v>274</v>
      </c>
      <c r="HB604" t="s">
        <v>275</v>
      </c>
      <c r="HC604" t="s">
        <v>275</v>
      </c>
      <c r="HD604" t="s">
        <v>257</v>
      </c>
      <c r="HE604" t="s">
        <v>230</v>
      </c>
      <c r="HF604" t="s">
        <v>1421</v>
      </c>
      <c r="HR604" t="s">
        <v>278</v>
      </c>
      <c r="HV604">
        <v>118900</v>
      </c>
      <c r="HW604" t="s">
        <v>279</v>
      </c>
      <c r="HY604">
        <v>0</v>
      </c>
      <c r="HZ604">
        <v>0</v>
      </c>
      <c r="IA604" t="s">
        <v>279</v>
      </c>
      <c r="IB604" t="s">
        <v>281</v>
      </c>
      <c r="IE604" t="s">
        <v>283</v>
      </c>
      <c r="IF604" t="s">
        <v>283</v>
      </c>
      <c r="IG604" t="s">
        <v>283</v>
      </c>
      <c r="IH604" t="s">
        <v>284</v>
      </c>
      <c r="II604" t="s">
        <v>285</v>
      </c>
      <c r="IJ604" t="s">
        <v>286</v>
      </c>
      <c r="IK604" t="s">
        <v>278</v>
      </c>
      <c r="IL604" t="s">
        <v>287</v>
      </c>
      <c r="IM604" t="s">
        <v>288</v>
      </c>
      <c r="IN604" t="s">
        <v>2219</v>
      </c>
      <c r="IP604" t="s">
        <v>290</v>
      </c>
      <c r="IQ604" t="s">
        <v>284</v>
      </c>
      <c r="IS604" t="s">
        <v>291</v>
      </c>
      <c r="IT604" t="s">
        <v>561</v>
      </c>
      <c r="IY604" t="s">
        <v>281</v>
      </c>
    </row>
    <row r="605" spans="1:259" x14ac:dyDescent="0.3">
      <c r="A605" s="14">
        <f>DAY(AVANZA[[#This Row],[FechaSeguimiento]])</f>
        <v>13</v>
      </c>
      <c r="B605" s="14">
        <f>MONTH(AVANZA[[#This Row],[FechaSeguimiento]])</f>
        <v>5</v>
      </c>
      <c r="C605"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605" t="str">
        <f>LOWER(IFERROR(VLOOKUP(AVANZA[[#This Row],[ID_Peticion]],CANCELADAS[#All],2,0),""))</f>
        <v>carrusel</v>
      </c>
      <c r="E605" t="str">
        <f>LOWER(IFERROR(VLOOKUP(AVANZA[[#This Row],[ID_Peticion]],CANCELADAS[#All],3,0),""))</f>
        <v>carrusel</v>
      </c>
      <c r="F605" t="str">
        <f>LOWER(IF(AVANZA[[#This Row],[CEDULA CLIENTE]]&lt;&gt;""," CC: " &amp; COUNTIFS(AVANZA[CEDULA CLIENTE],AVANZA[[#This Row],[CEDULA CLIENTE]]),"")&amp; IF(AVANZA[[#This Row],[Direccion]]&lt;&gt;""," DIR: " &amp; COUNTIFS(AVANZA[Direccion],AVANZA[[#This Row],[Direccion]]),""))</f>
        <v xml:space="preserve"> dir: 1</v>
      </c>
      <c r="G605" t="str">
        <f>IFERROR(VLOOKUP(AVANZA[[#This Row],[Cedula_Vendedor_Atis]],PLANTA[[#All],[CEDULA]:[LINEA]],3,0),"No Cruza")</f>
        <v>Marisol Avella</v>
      </c>
      <c r="H605" t="str">
        <f>IFERROR(VLOOKUP(AVANZA[[#This Row],[Cedula_Vendedor_Atis]],PLANTA[[#All],[CEDULA]:[LINEA]],4,0),"No Cruza")</f>
        <v>Fija</v>
      </c>
      <c r="I605" t="str">
        <f>LOWER(IF(AVANZA[[#This Row],[ATRIBUIBLE]]="",AVANZA[[#This Row],[Variable]],AVANZA[[#This Row],[ATRIBUIBLE]]))</f>
        <v>carrusel</v>
      </c>
      <c r="J605" s="14">
        <f>IF(AVANZA[[#This Row],[Variable]]=AVANZA[[#Headers],[TERMINADA]],1,0)</f>
        <v>0</v>
      </c>
      <c r="K605" s="14">
        <f>IF(AVANZA[[#This Row],[Variable]]=AVANZA[[#Headers],[ANULADA]],1,0)</f>
        <v>1</v>
      </c>
      <c r="L605" s="14">
        <f>IF(AVANZA[[#This Row],[Variable]]=AVANZA[[#Headers],[PENDIENTE]],1,0)</f>
        <v>0</v>
      </c>
      <c r="M605" s="14">
        <f>IF(AVANZA[[#This Row],[ESTADO AGENDA]]="AGENDADA",1,0)</f>
        <v>0</v>
      </c>
      <c r="N605" s="14">
        <f>IF(AVANZA[[#This Row],[ESTADO AGENDA]]="PENDIENTE DE AGENDAR",1,0)</f>
        <v>0</v>
      </c>
      <c r="O605" s="14">
        <f>IF(AVANZA[[#This Row],[ESTADO AGENDA]]="SUSPENDIDA",1,0)</f>
        <v>0</v>
      </c>
      <c r="P605" t="str" cm="1">
        <f t="array" ref="P605">_xlfn.XLOOKUP(AVANZA[[#This Row],[Num_Agrupacion_Pet_Atis]],Tabla1[[#All],[Numero_de_actuacion]],Tabla1[[#All],[Estado_de_la_orden]],"",0)</f>
        <v/>
      </c>
      <c r="Q605" s="2" t="str" cm="1">
        <f t="array" ref="Q605">_xlfn.XLOOKUP(AVANZA[[#This Row],[Num_Agrupacion_Pet_Atis]],Tabla1[[#All],[Numero_de_actuacion]],Tabla1[[#All],[Fecha_de_la_cita]],"",0)</f>
        <v/>
      </c>
      <c r="R605" t="str" cm="1">
        <f t="array" ref="R605">_xlfn.XLOOKUP(AVANZA[[#This Row],[Num_Agrupacion_Pet_Atis]],Tabla1[[#All],[Numero_de_actuacion]],Tabla1[[#All],[Franja_horaria_de_la_cita]],"",0)</f>
        <v/>
      </c>
      <c r="S605" s="14" t="str">
        <f>IFERROR(DAY(AVANZA[[#This Row],[FECHA AGENDA]]),"")</f>
        <v/>
      </c>
      <c r="T605" s="14" t="str">
        <f>IFERROR(MONTH(AVANZA[[#This Row],[FECHA AGENDA]]),"")</f>
        <v/>
      </c>
      <c r="U605" t="str" cm="1">
        <f t="array" ref="U605">_xlfn.XLOOKUP(AVANZA[[#This Row],[Num_Agrupacion_Pet_Atis]],Tabla1[[#All],[Numero_de_actuacion]],Tabla1[[#All],[Motivo_de_suspension]],"",0)</f>
        <v/>
      </c>
      <c r="V605" s="2" t="str" cm="1">
        <f t="array" ref="V605">_xlfn.XLOOKUP(AVANZA[[#This Row],[Num_Agrupacion_Pet_Atis]],Tabla1[[#All],[Numero_de_actuacion]],Tabla1[[#All],[No_identificacion_cliente]],"",0)</f>
        <v/>
      </c>
      <c r="W605" s="2" t="str" cm="1">
        <f t="array" ref="W605">_xlfn.XLOOKUP(AVANZA[[#This Row],[Num_Agrupacion_Pet_Atis]],Tabla1[[#All],[Numero_de_actuacion]],Tabla1[[#All],[Movil_de_contacto]],"",0)</f>
        <v/>
      </c>
      <c r="X605" s="14">
        <f>IF(OR(AVANZA[[#This Row],[ESTADO LEG]]="Legalizada grabacion",AVANZA[[#This Row],[ESTADO LEG]]="Legalizada aut"),1,0)</f>
        <v>0</v>
      </c>
      <c r="Y605" s="14">
        <f>IF(OR(AVANZA[[#This Row],[ESTADO LEG]]="pdte legalizar",AVANZA[[#This Row],[ESTADO LEG]]="No cruza"),1,0)</f>
        <v>0</v>
      </c>
      <c r="Z605" t="str" cm="1">
        <f t="array" ref="Z605">IF(AVANZA[[#This Row],[Variable]]="Terminada",LOWER(_xlfn.XLOOKUP(AVANZA[[#This Row],[ID_Peticion]],Tabla6[[#All],[NUM_PETICION]],Tabla6[[#All],[ESTADO_LEG]],"NO CRUZA",0)),AVANZA[[#This Row],[Variable]])</f>
        <v>ANULADA</v>
      </c>
      <c r="AA605" t="str" cm="1">
        <f t="array" ref="AA605">_xlfn.XLOOKUP(AVANZA[[#This Row],[ID_Peticion]],Tabla6[[#All],[NUM_PETICION]],Tabla6[[#All],[DIF_DIAS]],"",0)</f>
        <v/>
      </c>
      <c r="AB605" s="2" t="str" cm="1">
        <f t="array" ref="AB605">IFERROR(_xlfn.XLOOKUP(AVANZA[[#This Row],[ID_Peticion]],Tabla6[[#All],[NUM_PETICION]],Tabla6[[#All],[FEC_LEGAL]],"",0),"")</f>
        <v/>
      </c>
      <c r="AC605" s="14">
        <f ca="1">IF(AVANZA[[#This Row],[FECHA LEG]]&lt;&gt;0,IFERROR(AVANZA[[#This Row],[FECHA LEG]]-AVANZA[[#This Row],[FechaIniEstadoSubPetAtis]],0),TODAY()-AVANZA[[#This Row],[FechaIniEstadoSubPetAtis]])</f>
        <v>0</v>
      </c>
      <c r="AD605" s="35">
        <f ca="1">IF(AVANZA[[#This Row],[FINAL Vs LG]]&lt;&gt;0,IF(AVANZA[[#This Row],[FINAL Vs LG]]&lt;7.1,"100%",IF(AND(AVANZA[[#This Row],[FINAL Vs LG]]&gt;7.1,AVANZA[[#This Row],[FINAL Vs LG]]&lt;11.1),"50%","0%")),0)</f>
        <v>0</v>
      </c>
      <c r="AE605" s="14">
        <f ca="1">VLOOKUP(DAY(TODAY()),BACK!F:G,2,0)</f>
        <v>14</v>
      </c>
      <c r="AF605" s="14">
        <f>BACK!$I$2</f>
        <v>24</v>
      </c>
      <c r="AG605" s="14">
        <f>IF(AVANZA[[#This Row],[Oferta_empaquetada_comisiones]]="SI",1,0)</f>
        <v>0</v>
      </c>
      <c r="AH605" s="36">
        <f>IF(AVANZA[[#This Row],[Variable]]="TERMINADA",IFERROR(VLOOKUP(AVANZA[[#This Row],[SUPERVISOR]],Tabla2[#All],4,0),0),)</f>
        <v>0</v>
      </c>
      <c r="AI605" s="14">
        <f>IF(AVANZA[[#This Row],[Producto]]="BA",1,0)</f>
        <v>0</v>
      </c>
      <c r="AJ605" s="14">
        <f>IF(AVANZA[[#This Row],[Producto]]="DUO",1,0)</f>
        <v>0</v>
      </c>
      <c r="AK605" s="14">
        <f>IF(AVANZA[[#This Row],[Producto]]="TRIO",1,0)</f>
        <v>1</v>
      </c>
      <c r="AL605" t="s">
        <v>456</v>
      </c>
      <c r="AM605">
        <v>-1</v>
      </c>
      <c r="AN605">
        <v>-1</v>
      </c>
      <c r="AO605" t="s">
        <v>17421</v>
      </c>
      <c r="AP605" s="1">
        <v>46153.657060185185</v>
      </c>
      <c r="AQ605">
        <v>-1</v>
      </c>
      <c r="AR605" t="s">
        <v>17422</v>
      </c>
      <c r="AS605">
        <v>-1</v>
      </c>
      <c r="AT605">
        <v>-1</v>
      </c>
      <c r="AU605">
        <v>-1</v>
      </c>
      <c r="AV605">
        <v>-1</v>
      </c>
      <c r="AW605">
        <v>-1</v>
      </c>
      <c r="AX605" t="s">
        <v>224</v>
      </c>
      <c r="AY605">
        <v>-1</v>
      </c>
      <c r="AZ605">
        <v>2026</v>
      </c>
      <c r="BA605">
        <v>5</v>
      </c>
      <c r="BB605">
        <v>13</v>
      </c>
      <c r="BC605">
        <v>-1</v>
      </c>
      <c r="BD605" t="s">
        <v>225</v>
      </c>
      <c r="BE605">
        <v>-1</v>
      </c>
      <c r="BF605">
        <v>20001626108672</v>
      </c>
      <c r="BG605" t="s">
        <v>376</v>
      </c>
      <c r="BH605" t="s">
        <v>377</v>
      </c>
      <c r="BJ605">
        <v>-1</v>
      </c>
      <c r="BK605">
        <v>-1</v>
      </c>
      <c r="BL605">
        <v>-1</v>
      </c>
      <c r="BM605" t="s">
        <v>573</v>
      </c>
      <c r="BN605" t="s">
        <v>230</v>
      </c>
      <c r="BO605" t="s">
        <v>17423</v>
      </c>
      <c r="BP605" t="s">
        <v>380</v>
      </c>
      <c r="BQ605">
        <v>2026</v>
      </c>
      <c r="BR605">
        <v>5</v>
      </c>
      <c r="BS605">
        <v>11</v>
      </c>
      <c r="BT605" s="1">
        <v>46155.384641203702</v>
      </c>
      <c r="BU605" t="s">
        <v>575</v>
      </c>
      <c r="BV605" s="2">
        <v>46155</v>
      </c>
      <c r="BW605" t="s">
        <v>576</v>
      </c>
      <c r="BX605" s="2"/>
      <c r="BY605" s="2"/>
      <c r="CA605" t="s">
        <v>1827</v>
      </c>
      <c r="CB605" t="s">
        <v>353</v>
      </c>
      <c r="CC605" t="s">
        <v>17424</v>
      </c>
      <c r="CD605" t="s">
        <v>17425</v>
      </c>
      <c r="CE605">
        <v>-1</v>
      </c>
      <c r="CF605" t="s">
        <v>1828</v>
      </c>
      <c r="CG605" t="s">
        <v>301</v>
      </c>
      <c r="CH605" t="s">
        <v>242</v>
      </c>
      <c r="CI605">
        <v>1018514067</v>
      </c>
      <c r="CJ605" t="s">
        <v>464</v>
      </c>
      <c r="CK605" t="s">
        <v>245</v>
      </c>
      <c r="CL605" t="s">
        <v>409</v>
      </c>
      <c r="CM605" t="s">
        <v>247</v>
      </c>
      <c r="CN605" t="s">
        <v>410</v>
      </c>
      <c r="CT605" t="s">
        <v>249</v>
      </c>
      <c r="CU605" t="s">
        <v>387</v>
      </c>
      <c r="CW605" t="s">
        <v>388</v>
      </c>
      <c r="CX605" t="s">
        <v>389</v>
      </c>
      <c r="CY605" t="s">
        <v>579</v>
      </c>
      <c r="DA605" t="s">
        <v>250</v>
      </c>
      <c r="DB605">
        <v>-1</v>
      </c>
      <c r="DF605" t="s">
        <v>580</v>
      </c>
      <c r="DJ605" t="s">
        <v>252</v>
      </c>
      <c r="DK605" t="s">
        <v>253</v>
      </c>
      <c r="DL605" t="s">
        <v>253</v>
      </c>
      <c r="DN605" t="s">
        <v>390</v>
      </c>
      <c r="DR605" t="s">
        <v>465</v>
      </c>
      <c r="DS605" t="s">
        <v>464</v>
      </c>
      <c r="DT605" t="s">
        <v>463</v>
      </c>
      <c r="DV605">
        <v>1</v>
      </c>
      <c r="DW605" t="s">
        <v>283</v>
      </c>
      <c r="ED605" s="2">
        <v>46155</v>
      </c>
      <c r="EE605" t="s">
        <v>361</v>
      </c>
      <c r="EF605">
        <v>20</v>
      </c>
      <c r="EP605" t="s">
        <v>258</v>
      </c>
      <c r="FA605" t="s">
        <v>245</v>
      </c>
      <c r="FB605" t="s">
        <v>363</v>
      </c>
      <c r="FD605" t="s">
        <v>363</v>
      </c>
      <c r="FE605" t="s">
        <v>1831</v>
      </c>
      <c r="FF605" t="s">
        <v>1831</v>
      </c>
      <c r="FK605" t="s">
        <v>263</v>
      </c>
      <c r="FN605" t="s">
        <v>410</v>
      </c>
      <c r="FO605" t="s">
        <v>414</v>
      </c>
      <c r="FR605">
        <v>0</v>
      </c>
      <c r="GB605" t="s">
        <v>266</v>
      </c>
      <c r="GM605">
        <v>0</v>
      </c>
      <c r="GS605" t="s">
        <v>267</v>
      </c>
      <c r="GT605" s="2"/>
      <c r="GU605" t="s">
        <v>268</v>
      </c>
      <c r="GV605" t="s">
        <v>269</v>
      </c>
      <c r="GW605" t="s">
        <v>394</v>
      </c>
      <c r="GZ605" t="s">
        <v>395</v>
      </c>
      <c r="HE605" t="s">
        <v>230</v>
      </c>
      <c r="HF605" t="s">
        <v>17426</v>
      </c>
      <c r="HR605" t="s">
        <v>278</v>
      </c>
      <c r="HV605">
        <v>131990</v>
      </c>
      <c r="HW605" t="s">
        <v>281</v>
      </c>
      <c r="HY605">
        <v>0</v>
      </c>
      <c r="HZ605">
        <v>0</v>
      </c>
      <c r="IA605" t="s">
        <v>281</v>
      </c>
      <c r="IB605" t="s">
        <v>281</v>
      </c>
      <c r="IC605" t="s">
        <v>582</v>
      </c>
      <c r="IE605" t="s">
        <v>283</v>
      </c>
      <c r="IF605" t="s">
        <v>283</v>
      </c>
      <c r="IG605" t="s">
        <v>283</v>
      </c>
      <c r="IH605" t="s">
        <v>284</v>
      </c>
      <c r="II605" t="s">
        <v>285</v>
      </c>
      <c r="IJ605" t="s">
        <v>286</v>
      </c>
      <c r="IK605" t="s">
        <v>278</v>
      </c>
      <c r="IL605" t="s">
        <v>287</v>
      </c>
      <c r="IM605" t="s">
        <v>288</v>
      </c>
      <c r="IN605" t="s">
        <v>290</v>
      </c>
      <c r="IO605" t="s">
        <v>17427</v>
      </c>
      <c r="IP605" t="s">
        <v>290</v>
      </c>
      <c r="IQ605" t="s">
        <v>284</v>
      </c>
      <c r="IS605" t="s">
        <v>291</v>
      </c>
      <c r="IT605" t="s">
        <v>287</v>
      </c>
      <c r="IY605" t="s">
        <v>281</v>
      </c>
    </row>
    <row r="606" spans="1:259" x14ac:dyDescent="0.3">
      <c r="A606" s="14">
        <f>DAY(AVANZA[[#This Row],[FechaSeguimiento]])</f>
        <v>13</v>
      </c>
      <c r="B606" s="14">
        <f>MONTH(AVANZA[[#This Row],[FechaSeguimiento]])</f>
        <v>5</v>
      </c>
      <c r="C606"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606" t="str">
        <f>LOWER(IFERROR(VLOOKUP(AVANZA[[#This Row],[ID_Peticion]],CANCELADAS[#All],2,0),""))</f>
        <v/>
      </c>
      <c r="E606" t="str">
        <f>LOWER(IFERROR(VLOOKUP(AVANZA[[#This Row],[ID_Peticion]],CANCELADAS[#All],3,0),""))</f>
        <v/>
      </c>
      <c r="F606" t="str">
        <f>LOWER(IF(AVANZA[[#This Row],[CEDULA CLIENTE]]&lt;&gt;""," CC: " &amp; COUNTIFS(AVANZA[CEDULA CLIENTE],AVANZA[[#This Row],[CEDULA CLIENTE]]),"")&amp; IF(AVANZA[[#This Row],[Direccion]]&lt;&gt;""," DIR: " &amp; COUNTIFS(AVANZA[Direccion],AVANZA[[#This Row],[Direccion]]),""))</f>
        <v xml:space="preserve"> dir: 1</v>
      </c>
      <c r="G606" t="str">
        <f>IFERROR(VLOOKUP(AVANZA[[#This Row],[Cedula_Vendedor_Atis]],PLANTA[[#All],[CEDULA]:[LINEA]],3,0),"No Cruza")</f>
        <v>Marisol Avella</v>
      </c>
      <c r="H606" t="str">
        <f>IFERROR(VLOOKUP(AVANZA[[#This Row],[Cedula_Vendedor_Atis]],PLANTA[[#All],[CEDULA]:[LINEA]],4,0),"No Cruza")</f>
        <v>Fija</v>
      </c>
      <c r="I606" t="str">
        <f>LOWER(IF(AVANZA[[#This Row],[ATRIBUIBLE]]="",AVANZA[[#This Row],[Variable]],AVANZA[[#This Row],[ATRIBUIBLE]]))</f>
        <v>pendiente</v>
      </c>
      <c r="J606" s="14">
        <f>IF(AVANZA[[#This Row],[Variable]]=AVANZA[[#Headers],[TERMINADA]],1,0)</f>
        <v>0</v>
      </c>
      <c r="K606" s="14">
        <f>IF(AVANZA[[#This Row],[Variable]]=AVANZA[[#Headers],[ANULADA]],1,0)</f>
        <v>0</v>
      </c>
      <c r="L606" s="14">
        <f>IF(AVANZA[[#This Row],[Variable]]=AVANZA[[#Headers],[PENDIENTE]],1,0)</f>
        <v>1</v>
      </c>
      <c r="M606" s="14">
        <f>IF(AVANZA[[#This Row],[ESTADO AGENDA]]="AGENDADA",1,0)</f>
        <v>0</v>
      </c>
      <c r="N606" s="14">
        <f>IF(AVANZA[[#This Row],[ESTADO AGENDA]]="PENDIENTE DE AGENDAR",1,0)</f>
        <v>0</v>
      </c>
      <c r="O606" s="14">
        <f>IF(AVANZA[[#This Row],[ESTADO AGENDA]]="SUSPENDIDA",1,0)</f>
        <v>0</v>
      </c>
      <c r="P606" t="str" cm="1">
        <f t="array" ref="P606">_xlfn.XLOOKUP(AVANZA[[#This Row],[Num_Agrupacion_Pet_Atis]],Tabla1[[#All],[Numero_de_actuacion]],Tabla1[[#All],[Estado_de_la_orden]],"",0)</f>
        <v/>
      </c>
      <c r="Q606" s="2" t="str" cm="1">
        <f t="array" ref="Q606">_xlfn.XLOOKUP(AVANZA[[#This Row],[Num_Agrupacion_Pet_Atis]],Tabla1[[#All],[Numero_de_actuacion]],Tabla1[[#All],[Fecha_de_la_cita]],"",0)</f>
        <v/>
      </c>
      <c r="R606" t="str" cm="1">
        <f t="array" ref="R606">_xlfn.XLOOKUP(AVANZA[[#This Row],[Num_Agrupacion_Pet_Atis]],Tabla1[[#All],[Numero_de_actuacion]],Tabla1[[#All],[Franja_horaria_de_la_cita]],"",0)</f>
        <v/>
      </c>
      <c r="S606" s="14" t="str">
        <f>IFERROR(DAY(AVANZA[[#This Row],[FECHA AGENDA]]),"")</f>
        <v/>
      </c>
      <c r="T606" s="14" t="str">
        <f>IFERROR(MONTH(AVANZA[[#This Row],[FECHA AGENDA]]),"")</f>
        <v/>
      </c>
      <c r="U606" t="str" cm="1">
        <f t="array" ref="U606">_xlfn.XLOOKUP(AVANZA[[#This Row],[Num_Agrupacion_Pet_Atis]],Tabla1[[#All],[Numero_de_actuacion]],Tabla1[[#All],[Motivo_de_suspension]],"",0)</f>
        <v/>
      </c>
      <c r="V606" s="2" t="str" cm="1">
        <f t="array" ref="V606">_xlfn.XLOOKUP(AVANZA[[#This Row],[Num_Agrupacion_Pet_Atis]],Tabla1[[#All],[Numero_de_actuacion]],Tabla1[[#All],[No_identificacion_cliente]],"",0)</f>
        <v/>
      </c>
      <c r="W606" s="2" t="str" cm="1">
        <f t="array" ref="W606">_xlfn.XLOOKUP(AVANZA[[#This Row],[Num_Agrupacion_Pet_Atis]],Tabla1[[#All],[Numero_de_actuacion]],Tabla1[[#All],[Movil_de_contacto]],"",0)</f>
        <v/>
      </c>
      <c r="X606" s="14">
        <f>IF(OR(AVANZA[[#This Row],[ESTADO LEG]]="Legalizada grabacion",AVANZA[[#This Row],[ESTADO LEG]]="Legalizada aut"),1,0)</f>
        <v>0</v>
      </c>
      <c r="Y606" s="14">
        <f>IF(OR(AVANZA[[#This Row],[ESTADO LEG]]="pdte legalizar",AVANZA[[#This Row],[ESTADO LEG]]="No cruza"),1,0)</f>
        <v>0</v>
      </c>
      <c r="Z606" t="str" cm="1">
        <f t="array" ref="Z606">IF(AVANZA[[#This Row],[Variable]]="Terminada",LOWER(_xlfn.XLOOKUP(AVANZA[[#This Row],[ID_Peticion]],Tabla6[[#All],[NUM_PETICION]],Tabla6[[#All],[ESTADO_LEG]],"NO CRUZA",0)),AVANZA[[#This Row],[Variable]])</f>
        <v>PENDIENTE</v>
      </c>
      <c r="AA606" t="str" cm="1">
        <f t="array" ref="AA606">_xlfn.XLOOKUP(AVANZA[[#This Row],[ID_Peticion]],Tabla6[[#All],[NUM_PETICION]],Tabla6[[#All],[DIF_DIAS]],"",0)</f>
        <v/>
      </c>
      <c r="AB606" s="2" t="str" cm="1">
        <f t="array" ref="AB606">IFERROR(_xlfn.XLOOKUP(AVANZA[[#This Row],[ID_Peticion]],Tabla6[[#All],[NUM_PETICION]],Tabla6[[#All],[FEC_LEGAL]],"",0),"")</f>
        <v/>
      </c>
      <c r="AC606" s="14">
        <f ca="1">IF(AVANZA[[#This Row],[FECHA LEG]]&lt;&gt;0,IFERROR(AVANZA[[#This Row],[FECHA LEG]]-AVANZA[[#This Row],[FechaIniEstadoSubPetAtis]],0),TODAY()-AVANZA[[#This Row],[FechaIniEstadoSubPetAtis]])</f>
        <v>0</v>
      </c>
      <c r="AD606" s="35">
        <f ca="1">IF(AVANZA[[#This Row],[FINAL Vs LG]]&lt;&gt;0,IF(AVANZA[[#This Row],[FINAL Vs LG]]&lt;7.1,"100%",IF(AND(AVANZA[[#This Row],[FINAL Vs LG]]&gt;7.1,AVANZA[[#This Row],[FINAL Vs LG]]&lt;11.1),"50%","0%")),0)</f>
        <v>0</v>
      </c>
      <c r="AE606" s="14">
        <f ca="1">VLOOKUP(DAY(TODAY()),BACK!F:G,2,0)</f>
        <v>14</v>
      </c>
      <c r="AF606" s="14">
        <f>BACK!$I$2</f>
        <v>24</v>
      </c>
      <c r="AG606" s="14">
        <f>IF(AVANZA[[#This Row],[Oferta_empaquetada_comisiones]]="SI",1,0)</f>
        <v>0</v>
      </c>
      <c r="AH606" s="36">
        <f>IF(AVANZA[[#This Row],[Variable]]="TERMINADA",IFERROR(VLOOKUP(AVANZA[[#This Row],[SUPERVISOR]],Tabla2[#All],4,0),0),)</f>
        <v>0</v>
      </c>
      <c r="AI606" s="14">
        <f>IF(AVANZA[[#This Row],[Producto]]="BA",1,0)</f>
        <v>0</v>
      </c>
      <c r="AJ606" s="14">
        <f>IF(AVANZA[[#This Row],[Producto]]="DUO",1,0)</f>
        <v>0</v>
      </c>
      <c r="AK606" s="14">
        <f>IF(AVANZA[[#This Row],[Producto]]="TRIO",1,0)</f>
        <v>1</v>
      </c>
      <c r="AL606" t="s">
        <v>347</v>
      </c>
      <c r="AM606">
        <v>-1</v>
      </c>
      <c r="AN606">
        <v>-1</v>
      </c>
      <c r="AO606" t="s">
        <v>17428</v>
      </c>
      <c r="AP606" s="1">
        <v>46150.373553240737</v>
      </c>
      <c r="AQ606">
        <v>-1</v>
      </c>
      <c r="AR606" t="s">
        <v>17429</v>
      </c>
      <c r="AS606">
        <v>-1</v>
      </c>
      <c r="AT606">
        <v>-1</v>
      </c>
      <c r="AU606">
        <v>-1</v>
      </c>
      <c r="AV606">
        <v>-1</v>
      </c>
      <c r="AW606">
        <v>-1</v>
      </c>
      <c r="AX606" t="s">
        <v>224</v>
      </c>
      <c r="AY606">
        <v>-1</v>
      </c>
      <c r="AZ606">
        <v>2026</v>
      </c>
      <c r="BA606">
        <v>5</v>
      </c>
      <c r="BB606">
        <v>13</v>
      </c>
      <c r="BC606">
        <v>-1</v>
      </c>
      <c r="BD606" t="s">
        <v>225</v>
      </c>
      <c r="BE606">
        <v>-1</v>
      </c>
      <c r="BF606">
        <v>20001624376274</v>
      </c>
      <c r="BG606" t="s">
        <v>376</v>
      </c>
      <c r="BH606" t="s">
        <v>377</v>
      </c>
      <c r="BI606" t="s">
        <v>17430</v>
      </c>
      <c r="BJ606">
        <v>-1</v>
      </c>
      <c r="BK606">
        <v>-1</v>
      </c>
      <c r="BL606">
        <v>-1</v>
      </c>
      <c r="BM606" t="s">
        <v>2213</v>
      </c>
      <c r="BN606" t="s">
        <v>230</v>
      </c>
      <c r="BO606" t="s">
        <v>17431</v>
      </c>
      <c r="BP606" t="s">
        <v>380</v>
      </c>
      <c r="BQ606">
        <v>2026</v>
      </c>
      <c r="BR606">
        <v>5</v>
      </c>
      <c r="BS606">
        <v>8</v>
      </c>
      <c r="BT606" s="1">
        <v>46150.37358796296</v>
      </c>
      <c r="BU606" t="s">
        <v>2215</v>
      </c>
      <c r="BV606" s="2">
        <v>46150</v>
      </c>
      <c r="BW606" t="s">
        <v>2215</v>
      </c>
      <c r="BX606" s="2">
        <v>46150</v>
      </c>
      <c r="BY606" s="2">
        <v>46153</v>
      </c>
      <c r="BZ606" t="s">
        <v>2252</v>
      </c>
      <c r="CA606" t="s">
        <v>297</v>
      </c>
      <c r="CB606" t="s">
        <v>297</v>
      </c>
      <c r="CC606" t="s">
        <v>17432</v>
      </c>
      <c r="CD606" t="s">
        <v>3644</v>
      </c>
      <c r="CE606">
        <v>-1</v>
      </c>
      <c r="CF606" t="s">
        <v>300</v>
      </c>
      <c r="CG606" t="s">
        <v>301</v>
      </c>
      <c r="CH606" t="s">
        <v>242</v>
      </c>
      <c r="CI606">
        <v>53061857</v>
      </c>
      <c r="CJ606" t="s">
        <v>358</v>
      </c>
      <c r="CK606" t="s">
        <v>245</v>
      </c>
      <c r="CL606" t="s">
        <v>246</v>
      </c>
      <c r="CM606" t="s">
        <v>247</v>
      </c>
      <c r="CN606" t="s">
        <v>359</v>
      </c>
      <c r="CT606" t="s">
        <v>304</v>
      </c>
      <c r="CU606" t="s">
        <v>387</v>
      </c>
      <c r="CW606" t="s">
        <v>388</v>
      </c>
      <c r="CX606" t="s">
        <v>389</v>
      </c>
      <c r="DA606" t="s">
        <v>250</v>
      </c>
      <c r="DB606">
        <v>-1</v>
      </c>
      <c r="DF606" t="s">
        <v>2213</v>
      </c>
      <c r="DJ606" t="s">
        <v>252</v>
      </c>
      <c r="DK606" t="s">
        <v>253</v>
      </c>
      <c r="DL606" t="s">
        <v>253</v>
      </c>
      <c r="DN606" t="s">
        <v>390</v>
      </c>
      <c r="DR606" t="s">
        <v>360</v>
      </c>
      <c r="DS606" t="s">
        <v>358</v>
      </c>
      <c r="DT606" t="s">
        <v>347</v>
      </c>
      <c r="DV606">
        <v>1</v>
      </c>
      <c r="DW606" t="s">
        <v>283</v>
      </c>
      <c r="ED606" s="2">
        <v>46155</v>
      </c>
      <c r="EE606" t="s">
        <v>306</v>
      </c>
      <c r="EF606">
        <v>16</v>
      </c>
      <c r="EP606" t="s">
        <v>258</v>
      </c>
      <c r="ES606" t="s">
        <v>386</v>
      </c>
      <c r="FA606" t="s">
        <v>245</v>
      </c>
      <c r="FB606" t="s">
        <v>308</v>
      </c>
      <c r="FD606" t="s">
        <v>308</v>
      </c>
      <c r="FE606" t="s">
        <v>309</v>
      </c>
      <c r="FF606" t="s">
        <v>309</v>
      </c>
      <c r="FK606" t="s">
        <v>263</v>
      </c>
      <c r="FL606" t="s">
        <v>17433</v>
      </c>
      <c r="FN606" t="s">
        <v>359</v>
      </c>
      <c r="FO606" t="s">
        <v>366</v>
      </c>
      <c r="FR606">
        <v>0</v>
      </c>
      <c r="GB606" t="s">
        <v>266</v>
      </c>
      <c r="GM606">
        <v>0</v>
      </c>
      <c r="GS606" t="s">
        <v>267</v>
      </c>
      <c r="GT606" s="2"/>
      <c r="GU606" t="s">
        <v>268</v>
      </c>
      <c r="GV606" t="s">
        <v>335</v>
      </c>
      <c r="GW606" t="s">
        <v>394</v>
      </c>
      <c r="GZ606" t="s">
        <v>395</v>
      </c>
      <c r="HA606" t="s">
        <v>336</v>
      </c>
      <c r="HC606" t="s">
        <v>337</v>
      </c>
      <c r="HE606" t="s">
        <v>230</v>
      </c>
      <c r="HF606" t="s">
        <v>14182</v>
      </c>
      <c r="HR606" t="s">
        <v>278</v>
      </c>
      <c r="HV606">
        <v>131990</v>
      </c>
      <c r="HW606" t="s">
        <v>281</v>
      </c>
      <c r="HY606">
        <v>0</v>
      </c>
      <c r="HZ606">
        <v>0</v>
      </c>
      <c r="IA606" t="s">
        <v>281</v>
      </c>
      <c r="IB606" t="s">
        <v>281</v>
      </c>
      <c r="IE606" t="s">
        <v>283</v>
      </c>
      <c r="IF606" t="s">
        <v>283</v>
      </c>
      <c r="IG606" t="s">
        <v>283</v>
      </c>
      <c r="IH606" t="s">
        <v>284</v>
      </c>
      <c r="II606" t="s">
        <v>285</v>
      </c>
      <c r="IJ606" t="s">
        <v>286</v>
      </c>
      <c r="IK606" t="s">
        <v>278</v>
      </c>
      <c r="IL606" t="s">
        <v>371</v>
      </c>
      <c r="IM606" t="s">
        <v>288</v>
      </c>
      <c r="IN606" t="s">
        <v>2219</v>
      </c>
      <c r="IP606" t="s">
        <v>290</v>
      </c>
      <c r="IQ606" t="s">
        <v>284</v>
      </c>
      <c r="IS606" t="s">
        <v>291</v>
      </c>
      <c r="IT606" t="s">
        <v>561</v>
      </c>
      <c r="IY606" t="s">
        <v>281</v>
      </c>
    </row>
    <row r="607" spans="1:259" x14ac:dyDescent="0.3">
      <c r="A607" s="14">
        <f>DAY(AVANZA[[#This Row],[FechaSeguimiento]])</f>
        <v>13</v>
      </c>
      <c r="B607" s="14">
        <f>MONTH(AVANZA[[#This Row],[FechaSeguimiento]])</f>
        <v>5</v>
      </c>
      <c r="C607"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607" t="str">
        <f>LOWER(IFERROR(VLOOKUP(AVANZA[[#This Row],[ID_Peticion]],CANCELADAS[#All],2,0),""))</f>
        <v/>
      </c>
      <c r="E607" t="str">
        <f>LOWER(IFERROR(VLOOKUP(AVANZA[[#This Row],[ID_Peticion]],CANCELADAS[#All],3,0),""))</f>
        <v/>
      </c>
      <c r="F607" t="str">
        <f>LOWER(IF(AVANZA[[#This Row],[CEDULA CLIENTE]]&lt;&gt;""," CC: " &amp; COUNTIFS(AVANZA[CEDULA CLIENTE],AVANZA[[#This Row],[CEDULA CLIENTE]]),"")&amp; IF(AVANZA[[#This Row],[Direccion]]&lt;&gt;""," DIR: " &amp; COUNTIFS(AVANZA[Direccion],AVANZA[[#This Row],[Direccion]]),""))</f>
        <v xml:space="preserve"> dir: 1</v>
      </c>
      <c r="G607" t="str">
        <f>IFERROR(VLOOKUP(AVANZA[[#This Row],[Cedula_Vendedor_Atis]],PLANTA[[#All],[CEDULA]:[LINEA]],3,0),"No Cruza")</f>
        <v>Marisol Avella</v>
      </c>
      <c r="H607" t="str">
        <f>IFERROR(VLOOKUP(AVANZA[[#This Row],[Cedula_Vendedor_Atis]],PLANTA[[#All],[CEDULA]:[LINEA]],4,0),"No Cruza")</f>
        <v>Fija</v>
      </c>
      <c r="I607" t="str">
        <f>LOWER(IF(AVANZA[[#This Row],[ATRIBUIBLE]]="",AVANZA[[#This Row],[Variable]],AVANZA[[#This Row],[ATRIBUIBLE]]))</f>
        <v>pendiente</v>
      </c>
      <c r="J607" s="14">
        <f>IF(AVANZA[[#This Row],[Variable]]=AVANZA[[#Headers],[TERMINADA]],1,0)</f>
        <v>0</v>
      </c>
      <c r="K607" s="14">
        <f>IF(AVANZA[[#This Row],[Variable]]=AVANZA[[#Headers],[ANULADA]],1,0)</f>
        <v>0</v>
      </c>
      <c r="L607" s="14">
        <f>IF(AVANZA[[#This Row],[Variable]]=AVANZA[[#Headers],[PENDIENTE]],1,0)</f>
        <v>1</v>
      </c>
      <c r="M607" s="14">
        <f>IF(AVANZA[[#This Row],[ESTADO AGENDA]]="AGENDADA",1,0)</f>
        <v>0</v>
      </c>
      <c r="N607" s="14">
        <f>IF(AVANZA[[#This Row],[ESTADO AGENDA]]="PENDIENTE DE AGENDAR",1,0)</f>
        <v>0</v>
      </c>
      <c r="O607" s="14">
        <f>IF(AVANZA[[#This Row],[ESTADO AGENDA]]="SUSPENDIDA",1,0)</f>
        <v>0</v>
      </c>
      <c r="P607" t="str" cm="1">
        <f t="array" ref="P607">_xlfn.XLOOKUP(AVANZA[[#This Row],[Num_Agrupacion_Pet_Atis]],Tabla1[[#All],[Numero_de_actuacion]],Tabla1[[#All],[Estado_de_la_orden]],"",0)</f>
        <v/>
      </c>
      <c r="Q607" s="2" t="str" cm="1">
        <f t="array" ref="Q607">_xlfn.XLOOKUP(AVANZA[[#This Row],[Num_Agrupacion_Pet_Atis]],Tabla1[[#All],[Numero_de_actuacion]],Tabla1[[#All],[Fecha_de_la_cita]],"",0)</f>
        <v/>
      </c>
      <c r="R607" t="str" cm="1">
        <f t="array" ref="R607">_xlfn.XLOOKUP(AVANZA[[#This Row],[Num_Agrupacion_Pet_Atis]],Tabla1[[#All],[Numero_de_actuacion]],Tabla1[[#All],[Franja_horaria_de_la_cita]],"",0)</f>
        <v/>
      </c>
      <c r="S607" s="14" t="str">
        <f>IFERROR(DAY(AVANZA[[#This Row],[FECHA AGENDA]]),"")</f>
        <v/>
      </c>
      <c r="T607" s="14" t="str">
        <f>IFERROR(MONTH(AVANZA[[#This Row],[FECHA AGENDA]]),"")</f>
        <v/>
      </c>
      <c r="U607" t="str" cm="1">
        <f t="array" ref="U607">_xlfn.XLOOKUP(AVANZA[[#This Row],[Num_Agrupacion_Pet_Atis]],Tabla1[[#All],[Numero_de_actuacion]],Tabla1[[#All],[Motivo_de_suspension]],"",0)</f>
        <v/>
      </c>
      <c r="V607" s="2" t="str" cm="1">
        <f t="array" ref="V607">_xlfn.XLOOKUP(AVANZA[[#This Row],[Num_Agrupacion_Pet_Atis]],Tabla1[[#All],[Numero_de_actuacion]],Tabla1[[#All],[No_identificacion_cliente]],"",0)</f>
        <v/>
      </c>
      <c r="W607" s="2" t="str" cm="1">
        <f t="array" ref="W607">_xlfn.XLOOKUP(AVANZA[[#This Row],[Num_Agrupacion_Pet_Atis]],Tabla1[[#All],[Numero_de_actuacion]],Tabla1[[#All],[Movil_de_contacto]],"",0)</f>
        <v/>
      </c>
      <c r="X607" s="14">
        <f>IF(OR(AVANZA[[#This Row],[ESTADO LEG]]="Legalizada grabacion",AVANZA[[#This Row],[ESTADO LEG]]="Legalizada aut"),1,0)</f>
        <v>0</v>
      </c>
      <c r="Y607" s="14">
        <f>IF(OR(AVANZA[[#This Row],[ESTADO LEG]]="pdte legalizar",AVANZA[[#This Row],[ESTADO LEG]]="No cruza"),1,0)</f>
        <v>0</v>
      </c>
      <c r="Z607" t="str" cm="1">
        <f t="array" ref="Z607">IF(AVANZA[[#This Row],[Variable]]="Terminada",LOWER(_xlfn.XLOOKUP(AVANZA[[#This Row],[ID_Peticion]],Tabla6[[#All],[NUM_PETICION]],Tabla6[[#All],[ESTADO_LEG]],"NO CRUZA",0)),AVANZA[[#This Row],[Variable]])</f>
        <v>PENDIENTE</v>
      </c>
      <c r="AA607" t="str" cm="1">
        <f t="array" ref="AA607">_xlfn.XLOOKUP(AVANZA[[#This Row],[ID_Peticion]],Tabla6[[#All],[NUM_PETICION]],Tabla6[[#All],[DIF_DIAS]],"",0)</f>
        <v/>
      </c>
      <c r="AB607" s="2" t="str" cm="1">
        <f t="array" ref="AB607">IFERROR(_xlfn.XLOOKUP(AVANZA[[#This Row],[ID_Peticion]],Tabla6[[#All],[NUM_PETICION]],Tabla6[[#All],[FEC_LEGAL]],"",0),"")</f>
        <v/>
      </c>
      <c r="AC607" s="14">
        <f ca="1">IF(AVANZA[[#This Row],[FECHA LEG]]&lt;&gt;0,IFERROR(AVANZA[[#This Row],[FECHA LEG]]-AVANZA[[#This Row],[FechaIniEstadoSubPetAtis]],0),TODAY()-AVANZA[[#This Row],[FechaIniEstadoSubPetAtis]])</f>
        <v>0</v>
      </c>
      <c r="AD607" s="35">
        <f ca="1">IF(AVANZA[[#This Row],[FINAL Vs LG]]&lt;&gt;0,IF(AVANZA[[#This Row],[FINAL Vs LG]]&lt;7.1,"100%",IF(AND(AVANZA[[#This Row],[FINAL Vs LG]]&gt;7.1,AVANZA[[#This Row],[FINAL Vs LG]]&lt;11.1),"50%","0%")),0)</f>
        <v>0</v>
      </c>
      <c r="AE607" s="14">
        <f ca="1">VLOOKUP(DAY(TODAY()),BACK!F:G,2,0)</f>
        <v>14</v>
      </c>
      <c r="AF607" s="14">
        <f>BACK!$I$2</f>
        <v>24</v>
      </c>
      <c r="AG607" s="14">
        <f>IF(AVANZA[[#This Row],[Oferta_empaquetada_comisiones]]="SI",1,0)</f>
        <v>0</v>
      </c>
      <c r="AH607" s="36">
        <f>IF(AVANZA[[#This Row],[Variable]]="TERMINADA",IFERROR(VLOOKUP(AVANZA[[#This Row],[SUPERVISOR]],Tabla2[#All],4,0),0),)</f>
        <v>0</v>
      </c>
      <c r="AI607" s="14">
        <f>IF(AVANZA[[#This Row],[Producto]]="BA",1,0)</f>
        <v>0</v>
      </c>
      <c r="AJ607" s="14">
        <f>IF(AVANZA[[#This Row],[Producto]]="DUO",1,0)</f>
        <v>0</v>
      </c>
      <c r="AK607" s="14">
        <f>IF(AVANZA[[#This Row],[Producto]]="TRIO",1,0)</f>
        <v>1</v>
      </c>
      <c r="AL607" t="s">
        <v>1961</v>
      </c>
      <c r="AM607">
        <v>-1</v>
      </c>
      <c r="AN607">
        <v>-1</v>
      </c>
      <c r="AO607" t="s">
        <v>17434</v>
      </c>
      <c r="AP607" s="1">
        <v>46139.449687499997</v>
      </c>
      <c r="AQ607">
        <v>-1</v>
      </c>
      <c r="AR607" t="s">
        <v>17435</v>
      </c>
      <c r="AS607">
        <v>-1</v>
      </c>
      <c r="AT607">
        <v>-1</v>
      </c>
      <c r="AU607">
        <v>-1</v>
      </c>
      <c r="AV607">
        <v>-1</v>
      </c>
      <c r="AW607">
        <v>-1</v>
      </c>
      <c r="AX607" t="s">
        <v>224</v>
      </c>
      <c r="AY607">
        <v>-1</v>
      </c>
      <c r="AZ607">
        <v>2026</v>
      </c>
      <c r="BA607">
        <v>5</v>
      </c>
      <c r="BB607">
        <v>13</v>
      </c>
      <c r="BC607">
        <v>-1</v>
      </c>
      <c r="BD607" t="s">
        <v>225</v>
      </c>
      <c r="BE607">
        <v>-1</v>
      </c>
      <c r="BF607">
        <v>20001618698751</v>
      </c>
      <c r="BG607" t="s">
        <v>438</v>
      </c>
      <c r="BH607" t="s">
        <v>439</v>
      </c>
      <c r="BI607" t="s">
        <v>17436</v>
      </c>
      <c r="BJ607">
        <v>-1</v>
      </c>
      <c r="BK607">
        <v>-1</v>
      </c>
      <c r="BL607">
        <v>-1</v>
      </c>
      <c r="BM607" t="s">
        <v>2213</v>
      </c>
      <c r="BN607" t="s">
        <v>230</v>
      </c>
      <c r="BO607" t="s">
        <v>17437</v>
      </c>
      <c r="BP607" t="s">
        <v>232</v>
      </c>
      <c r="BQ607">
        <v>2026</v>
      </c>
      <c r="BR607">
        <v>4</v>
      </c>
      <c r="BS607">
        <v>27</v>
      </c>
      <c r="BT607" s="1">
        <v>46139.44971064815</v>
      </c>
      <c r="BU607" t="s">
        <v>2215</v>
      </c>
      <c r="BV607" s="2">
        <v>46139</v>
      </c>
      <c r="BW607" t="s">
        <v>2215</v>
      </c>
      <c r="BX607" s="2">
        <v>46139</v>
      </c>
      <c r="BY607" s="2">
        <v>46154</v>
      </c>
      <c r="CA607" t="s">
        <v>1945</v>
      </c>
      <c r="CB607" t="s">
        <v>322</v>
      </c>
      <c r="CC607" t="s">
        <v>17438</v>
      </c>
      <c r="CD607" t="s">
        <v>2932</v>
      </c>
      <c r="CE607">
        <v>-1</v>
      </c>
      <c r="CF607" t="s">
        <v>1947</v>
      </c>
      <c r="CG607" t="s">
        <v>325</v>
      </c>
      <c r="CH607" t="s">
        <v>326</v>
      </c>
      <c r="CI607">
        <v>1013654397</v>
      </c>
      <c r="CJ607" t="s">
        <v>1969</v>
      </c>
      <c r="CK607" t="s">
        <v>245</v>
      </c>
      <c r="CL607" t="s">
        <v>246</v>
      </c>
      <c r="CM607" t="s">
        <v>247</v>
      </c>
      <c r="CN607" t="s">
        <v>248</v>
      </c>
      <c r="CT607" t="s">
        <v>249</v>
      </c>
      <c r="CU607" t="s">
        <v>387</v>
      </c>
      <c r="CW607" t="s">
        <v>446</v>
      </c>
      <c r="CX607" t="s">
        <v>447</v>
      </c>
      <c r="DA607" t="s">
        <v>250</v>
      </c>
      <c r="DB607">
        <v>-1</v>
      </c>
      <c r="DF607" t="s">
        <v>2213</v>
      </c>
      <c r="DJ607" t="s">
        <v>252</v>
      </c>
      <c r="DK607" t="s">
        <v>253</v>
      </c>
      <c r="DL607" t="s">
        <v>253</v>
      </c>
      <c r="DN607" t="s">
        <v>390</v>
      </c>
      <c r="DR607" t="s">
        <v>1970</v>
      </c>
      <c r="DS607" t="s">
        <v>1969</v>
      </c>
      <c r="DT607" t="s">
        <v>1968</v>
      </c>
      <c r="DV607">
        <v>1</v>
      </c>
      <c r="DW607" t="s">
        <v>331</v>
      </c>
      <c r="ED607" s="2">
        <v>46155</v>
      </c>
      <c r="EF607">
        <v>5</v>
      </c>
      <c r="EP607" t="s">
        <v>258</v>
      </c>
      <c r="FA607" t="s">
        <v>245</v>
      </c>
      <c r="FB607" t="s">
        <v>333</v>
      </c>
      <c r="FD607" t="s">
        <v>333</v>
      </c>
      <c r="FE607" t="s">
        <v>1949</v>
      </c>
      <c r="FF607" t="s">
        <v>1949</v>
      </c>
      <c r="FK607" t="s">
        <v>263</v>
      </c>
      <c r="FN607" t="s">
        <v>248</v>
      </c>
      <c r="FO607" t="s">
        <v>265</v>
      </c>
      <c r="FR607">
        <v>0</v>
      </c>
      <c r="GB607" t="s">
        <v>266</v>
      </c>
      <c r="GM607">
        <v>0</v>
      </c>
      <c r="GS607" t="s">
        <v>267</v>
      </c>
      <c r="GT607" s="2"/>
      <c r="GU607" t="s">
        <v>268</v>
      </c>
      <c r="GV607" t="s">
        <v>335</v>
      </c>
      <c r="GW607" t="s">
        <v>394</v>
      </c>
      <c r="GZ607" t="s">
        <v>395</v>
      </c>
      <c r="HE607" t="s">
        <v>230</v>
      </c>
      <c r="HF607" t="s">
        <v>15121</v>
      </c>
      <c r="HR607" t="s">
        <v>278</v>
      </c>
      <c r="HV607">
        <v>118900</v>
      </c>
      <c r="HW607" t="s">
        <v>279</v>
      </c>
      <c r="HY607">
        <v>0</v>
      </c>
      <c r="HZ607">
        <v>0</v>
      </c>
      <c r="IA607" t="s">
        <v>281</v>
      </c>
      <c r="IB607" t="s">
        <v>281</v>
      </c>
      <c r="IE607" t="s">
        <v>283</v>
      </c>
      <c r="IF607" t="s">
        <v>283</v>
      </c>
      <c r="IG607" t="s">
        <v>283</v>
      </c>
      <c r="IH607" t="s">
        <v>284</v>
      </c>
      <c r="II607" t="s">
        <v>285</v>
      </c>
      <c r="IJ607" t="s">
        <v>286</v>
      </c>
      <c r="IK607" t="s">
        <v>278</v>
      </c>
      <c r="IL607" t="s">
        <v>287</v>
      </c>
      <c r="IM607" t="s">
        <v>288</v>
      </c>
      <c r="IN607" t="s">
        <v>2219</v>
      </c>
      <c r="IP607" t="s">
        <v>290</v>
      </c>
      <c r="IQ607" t="s">
        <v>284</v>
      </c>
      <c r="IS607" t="s">
        <v>291</v>
      </c>
      <c r="IT607" t="s">
        <v>453</v>
      </c>
      <c r="IU607" t="s">
        <v>1898</v>
      </c>
      <c r="IV607" t="s">
        <v>434</v>
      </c>
      <c r="IW607" t="s">
        <v>1899</v>
      </c>
      <c r="IY607" t="s">
        <v>281</v>
      </c>
    </row>
    <row r="608" spans="1:259" x14ac:dyDescent="0.3">
      <c r="A608" s="14">
        <f>DAY(AVANZA[[#This Row],[FechaSeguimiento]])</f>
        <v>13</v>
      </c>
      <c r="B608" s="14">
        <f>MONTH(AVANZA[[#This Row],[FechaSeguimiento]])</f>
        <v>5</v>
      </c>
      <c r="C608"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608" t="str">
        <f>LOWER(IFERROR(VLOOKUP(AVANZA[[#This Row],[ID_Peticion]],CANCELADAS[#All],2,0),""))</f>
        <v/>
      </c>
      <c r="E608" t="str">
        <f>LOWER(IFERROR(VLOOKUP(AVANZA[[#This Row],[ID_Peticion]],CANCELADAS[#All],3,0),""))</f>
        <v/>
      </c>
      <c r="F608" t="str">
        <f>LOWER(IF(AVANZA[[#This Row],[CEDULA CLIENTE]]&lt;&gt;""," CC: " &amp; COUNTIFS(AVANZA[CEDULA CLIENTE],AVANZA[[#This Row],[CEDULA CLIENTE]]),"")&amp; IF(AVANZA[[#This Row],[Direccion]]&lt;&gt;""," DIR: " &amp; COUNTIFS(AVANZA[Direccion],AVANZA[[#This Row],[Direccion]]),""))</f>
        <v xml:space="preserve"> dir: 1</v>
      </c>
      <c r="G608" t="str">
        <f>IFERROR(VLOOKUP(AVANZA[[#This Row],[Cedula_Vendedor_Atis]],PLANTA[[#All],[CEDULA]:[LINEA]],3,0),"No Cruza")</f>
        <v>Marisol Avella</v>
      </c>
      <c r="H608" t="str">
        <f>IFERROR(VLOOKUP(AVANZA[[#This Row],[Cedula_Vendedor_Atis]],PLANTA[[#All],[CEDULA]:[LINEA]],4,0),"No Cruza")</f>
        <v>Fija</v>
      </c>
      <c r="I608" t="str">
        <f>LOWER(IF(AVANZA[[#This Row],[ATRIBUIBLE]]="",AVANZA[[#This Row],[Variable]],AVANZA[[#This Row],[ATRIBUIBLE]]))</f>
        <v>pendiente</v>
      </c>
      <c r="J608" s="14">
        <f>IF(AVANZA[[#This Row],[Variable]]=AVANZA[[#Headers],[TERMINADA]],1,0)</f>
        <v>0</v>
      </c>
      <c r="K608" s="14">
        <f>IF(AVANZA[[#This Row],[Variable]]=AVANZA[[#Headers],[ANULADA]],1,0)</f>
        <v>0</v>
      </c>
      <c r="L608" s="14">
        <f>IF(AVANZA[[#This Row],[Variable]]=AVANZA[[#Headers],[PENDIENTE]],1,0)</f>
        <v>1</v>
      </c>
      <c r="M608" s="14">
        <f>IF(AVANZA[[#This Row],[ESTADO AGENDA]]="AGENDADA",1,0)</f>
        <v>0</v>
      </c>
      <c r="N608" s="14">
        <f>IF(AVANZA[[#This Row],[ESTADO AGENDA]]="PENDIENTE DE AGENDAR",1,0)</f>
        <v>0</v>
      </c>
      <c r="O608" s="14">
        <f>IF(AVANZA[[#This Row],[ESTADO AGENDA]]="SUSPENDIDA",1,0)</f>
        <v>0</v>
      </c>
      <c r="P608" t="str" cm="1">
        <f t="array" ref="P608">_xlfn.XLOOKUP(AVANZA[[#This Row],[Num_Agrupacion_Pet_Atis]],Tabla1[[#All],[Numero_de_actuacion]],Tabla1[[#All],[Estado_de_la_orden]],"",0)</f>
        <v/>
      </c>
      <c r="Q608" s="2" t="str" cm="1">
        <f t="array" ref="Q608">_xlfn.XLOOKUP(AVANZA[[#This Row],[Num_Agrupacion_Pet_Atis]],Tabla1[[#All],[Numero_de_actuacion]],Tabla1[[#All],[Fecha_de_la_cita]],"",0)</f>
        <v/>
      </c>
      <c r="R608" t="str" cm="1">
        <f t="array" ref="R608">_xlfn.XLOOKUP(AVANZA[[#This Row],[Num_Agrupacion_Pet_Atis]],Tabla1[[#All],[Numero_de_actuacion]],Tabla1[[#All],[Franja_horaria_de_la_cita]],"",0)</f>
        <v/>
      </c>
      <c r="S608" s="14" t="str">
        <f>IFERROR(DAY(AVANZA[[#This Row],[FECHA AGENDA]]),"")</f>
        <v/>
      </c>
      <c r="T608" s="14" t="str">
        <f>IFERROR(MONTH(AVANZA[[#This Row],[FECHA AGENDA]]),"")</f>
        <v/>
      </c>
      <c r="U608" t="str" cm="1">
        <f t="array" ref="U608">_xlfn.XLOOKUP(AVANZA[[#This Row],[Num_Agrupacion_Pet_Atis]],Tabla1[[#All],[Numero_de_actuacion]],Tabla1[[#All],[Motivo_de_suspension]],"",0)</f>
        <v/>
      </c>
      <c r="V608" s="2" t="str" cm="1">
        <f t="array" ref="V608">_xlfn.XLOOKUP(AVANZA[[#This Row],[Num_Agrupacion_Pet_Atis]],Tabla1[[#All],[Numero_de_actuacion]],Tabla1[[#All],[No_identificacion_cliente]],"",0)</f>
        <v/>
      </c>
      <c r="W608" s="2" t="str" cm="1">
        <f t="array" ref="W608">_xlfn.XLOOKUP(AVANZA[[#This Row],[Num_Agrupacion_Pet_Atis]],Tabla1[[#All],[Numero_de_actuacion]],Tabla1[[#All],[Movil_de_contacto]],"",0)</f>
        <v/>
      </c>
      <c r="X608" s="14">
        <f>IF(OR(AVANZA[[#This Row],[ESTADO LEG]]="Legalizada grabacion",AVANZA[[#This Row],[ESTADO LEG]]="Legalizada aut"),1,0)</f>
        <v>0</v>
      </c>
      <c r="Y608" s="14">
        <f>IF(OR(AVANZA[[#This Row],[ESTADO LEG]]="pdte legalizar",AVANZA[[#This Row],[ESTADO LEG]]="No cruza"),1,0)</f>
        <v>0</v>
      </c>
      <c r="Z608" t="str" cm="1">
        <f t="array" ref="Z608">IF(AVANZA[[#This Row],[Variable]]="Terminada",LOWER(_xlfn.XLOOKUP(AVANZA[[#This Row],[ID_Peticion]],Tabla6[[#All],[NUM_PETICION]],Tabla6[[#All],[ESTADO_LEG]],"NO CRUZA",0)),AVANZA[[#This Row],[Variable]])</f>
        <v>PENDIENTE</v>
      </c>
      <c r="AA608" t="str" cm="1">
        <f t="array" ref="AA608">_xlfn.XLOOKUP(AVANZA[[#This Row],[ID_Peticion]],Tabla6[[#All],[NUM_PETICION]],Tabla6[[#All],[DIF_DIAS]],"",0)</f>
        <v/>
      </c>
      <c r="AB608" s="2" t="str" cm="1">
        <f t="array" ref="AB608">IFERROR(_xlfn.XLOOKUP(AVANZA[[#This Row],[ID_Peticion]],Tabla6[[#All],[NUM_PETICION]],Tabla6[[#All],[FEC_LEGAL]],"",0),"")</f>
        <v/>
      </c>
      <c r="AC608" s="14">
        <f ca="1">IF(AVANZA[[#This Row],[FECHA LEG]]&lt;&gt;0,IFERROR(AVANZA[[#This Row],[FECHA LEG]]-AVANZA[[#This Row],[FechaIniEstadoSubPetAtis]],0),TODAY()-AVANZA[[#This Row],[FechaIniEstadoSubPetAtis]])</f>
        <v>0</v>
      </c>
      <c r="AD608" s="35">
        <f ca="1">IF(AVANZA[[#This Row],[FINAL Vs LG]]&lt;&gt;0,IF(AVANZA[[#This Row],[FINAL Vs LG]]&lt;7.1,"100%",IF(AND(AVANZA[[#This Row],[FINAL Vs LG]]&gt;7.1,AVANZA[[#This Row],[FINAL Vs LG]]&lt;11.1),"50%","0%")),0)</f>
        <v>0</v>
      </c>
      <c r="AE608" s="14">
        <f ca="1">VLOOKUP(DAY(TODAY()),BACK!F:G,2,0)</f>
        <v>14</v>
      </c>
      <c r="AF608" s="14">
        <f>BACK!$I$2</f>
        <v>24</v>
      </c>
      <c r="AG608" s="14">
        <f>IF(AVANZA[[#This Row],[Oferta_empaquetada_comisiones]]="SI",1,0)</f>
        <v>0</v>
      </c>
      <c r="AH608" s="36">
        <f>IF(AVANZA[[#This Row],[Variable]]="TERMINADA",IFERROR(VLOOKUP(AVANZA[[#This Row],[SUPERVISOR]],Tabla2[#All],4,0),0),)</f>
        <v>0</v>
      </c>
      <c r="AI608" s="14">
        <f>IF(AVANZA[[#This Row],[Producto]]="BA",1,0)</f>
        <v>1</v>
      </c>
      <c r="AJ608" s="14">
        <f>IF(AVANZA[[#This Row],[Producto]]="DUO",1,0)</f>
        <v>0</v>
      </c>
      <c r="AK608" s="14">
        <f>IF(AVANZA[[#This Row],[Producto]]="TRIO",1,0)</f>
        <v>0</v>
      </c>
      <c r="AL608" t="s">
        <v>435</v>
      </c>
      <c r="AM608">
        <v>-1</v>
      </c>
      <c r="AN608">
        <v>-1</v>
      </c>
      <c r="AO608" t="s">
        <v>17439</v>
      </c>
      <c r="AP608" s="1">
        <v>46154.850231481483</v>
      </c>
      <c r="AQ608">
        <v>-1</v>
      </c>
      <c r="AR608" t="s">
        <v>17440</v>
      </c>
      <c r="AS608">
        <v>-1</v>
      </c>
      <c r="AT608">
        <v>-1</v>
      </c>
      <c r="AU608">
        <v>-1</v>
      </c>
      <c r="AV608">
        <v>-1</v>
      </c>
      <c r="AW608">
        <v>-1</v>
      </c>
      <c r="AX608" t="s">
        <v>224</v>
      </c>
      <c r="AY608">
        <v>-1</v>
      </c>
      <c r="AZ608">
        <v>2026</v>
      </c>
      <c r="BA608">
        <v>5</v>
      </c>
      <c r="BB608">
        <v>13</v>
      </c>
      <c r="BC608">
        <v>-1</v>
      </c>
      <c r="BD608" t="s">
        <v>225</v>
      </c>
      <c r="BE608">
        <v>-1</v>
      </c>
      <c r="BF608">
        <v>20001626842463</v>
      </c>
      <c r="BG608" t="s">
        <v>319</v>
      </c>
      <c r="BH608" t="s">
        <v>320</v>
      </c>
      <c r="BJ608">
        <v>-1</v>
      </c>
      <c r="BK608">
        <v>-1</v>
      </c>
      <c r="BL608">
        <v>-1</v>
      </c>
      <c r="BM608" t="s">
        <v>2213</v>
      </c>
      <c r="BN608" t="s">
        <v>230</v>
      </c>
      <c r="BO608" t="s">
        <v>17441</v>
      </c>
      <c r="BP608" t="s">
        <v>380</v>
      </c>
      <c r="BQ608">
        <v>2026</v>
      </c>
      <c r="BR608">
        <v>5</v>
      </c>
      <c r="BS608">
        <v>12</v>
      </c>
      <c r="BT608" s="1">
        <v>46154.850254629629</v>
      </c>
      <c r="BU608" t="s">
        <v>2215</v>
      </c>
      <c r="BV608" s="2">
        <v>46154</v>
      </c>
      <c r="BW608" t="s">
        <v>2215</v>
      </c>
      <c r="BX608" s="2"/>
      <c r="BY608" s="2"/>
      <c r="CA608" t="s">
        <v>297</v>
      </c>
      <c r="CB608" t="s">
        <v>297</v>
      </c>
      <c r="CC608" t="s">
        <v>17442</v>
      </c>
      <c r="CD608" t="s">
        <v>3583</v>
      </c>
      <c r="CE608">
        <v>-1</v>
      </c>
      <c r="CF608" t="s">
        <v>300</v>
      </c>
      <c r="CG608" t="s">
        <v>301</v>
      </c>
      <c r="CH608" t="s">
        <v>242</v>
      </c>
      <c r="CI608">
        <v>1193125457</v>
      </c>
      <c r="CJ608" t="s">
        <v>445</v>
      </c>
      <c r="CK608" t="s">
        <v>245</v>
      </c>
      <c r="CL608" t="s">
        <v>246</v>
      </c>
      <c r="CM608" t="s">
        <v>247</v>
      </c>
      <c r="CN608" t="s">
        <v>359</v>
      </c>
      <c r="CT608" t="s">
        <v>304</v>
      </c>
      <c r="CU608" t="s">
        <v>225</v>
      </c>
      <c r="CW608" t="s">
        <v>319</v>
      </c>
      <c r="CX608" t="s">
        <v>320</v>
      </c>
      <c r="DA608" t="s">
        <v>250</v>
      </c>
      <c r="DB608">
        <v>-1</v>
      </c>
      <c r="DF608" t="s">
        <v>2213</v>
      </c>
      <c r="DJ608" t="s">
        <v>252</v>
      </c>
      <c r="DK608" t="s">
        <v>253</v>
      </c>
      <c r="DL608" t="s">
        <v>253</v>
      </c>
      <c r="DN608" t="s">
        <v>255</v>
      </c>
      <c r="DR608" t="s">
        <v>449</v>
      </c>
      <c r="DS608" t="s">
        <v>445</v>
      </c>
      <c r="DT608" t="s">
        <v>444</v>
      </c>
      <c r="DV608">
        <v>1</v>
      </c>
      <c r="DW608" t="s">
        <v>283</v>
      </c>
      <c r="ED608" s="2">
        <v>46155</v>
      </c>
      <c r="EF608">
        <v>20</v>
      </c>
      <c r="EP608" t="s">
        <v>258</v>
      </c>
      <c r="FA608" t="s">
        <v>245</v>
      </c>
      <c r="FB608" t="s">
        <v>308</v>
      </c>
      <c r="FD608" t="s">
        <v>308</v>
      </c>
      <c r="FE608" t="s">
        <v>309</v>
      </c>
      <c r="FF608" t="s">
        <v>309</v>
      </c>
      <c r="FK608" t="s">
        <v>263</v>
      </c>
      <c r="FN608" t="s">
        <v>359</v>
      </c>
      <c r="FO608" t="s">
        <v>366</v>
      </c>
      <c r="FR608">
        <v>0</v>
      </c>
      <c r="GB608" t="s">
        <v>266</v>
      </c>
      <c r="GM608">
        <v>0</v>
      </c>
      <c r="GS608" t="s">
        <v>267</v>
      </c>
      <c r="GT608" s="2"/>
      <c r="GU608" t="s">
        <v>268</v>
      </c>
      <c r="GV608" t="s">
        <v>269</v>
      </c>
      <c r="GW608" t="s">
        <v>394</v>
      </c>
      <c r="GZ608" t="s">
        <v>395</v>
      </c>
      <c r="HE608" t="s">
        <v>230</v>
      </c>
      <c r="HF608" t="s">
        <v>17443</v>
      </c>
      <c r="HR608" t="s">
        <v>278</v>
      </c>
      <c r="HV608">
        <v>94990</v>
      </c>
      <c r="HW608" t="s">
        <v>281</v>
      </c>
      <c r="HY608">
        <v>0</v>
      </c>
      <c r="HZ608">
        <v>0</v>
      </c>
      <c r="IA608" t="s">
        <v>279</v>
      </c>
      <c r="IB608" t="s">
        <v>281</v>
      </c>
      <c r="IE608" t="s">
        <v>283</v>
      </c>
      <c r="IF608" t="s">
        <v>283</v>
      </c>
      <c r="IG608" t="s">
        <v>283</v>
      </c>
      <c r="IH608" t="s">
        <v>284</v>
      </c>
      <c r="II608" t="s">
        <v>285</v>
      </c>
      <c r="IJ608" t="s">
        <v>286</v>
      </c>
      <c r="IK608" t="s">
        <v>278</v>
      </c>
      <c r="IL608" t="s">
        <v>371</v>
      </c>
      <c r="IM608" t="s">
        <v>288</v>
      </c>
      <c r="IN608" t="s">
        <v>2219</v>
      </c>
      <c r="IO608" t="s">
        <v>3582</v>
      </c>
      <c r="IP608" t="s">
        <v>290</v>
      </c>
      <c r="IQ608" t="s">
        <v>284</v>
      </c>
      <c r="IS608" t="s">
        <v>291</v>
      </c>
      <c r="IY608" t="s">
        <v>281</v>
      </c>
    </row>
    <row r="609" spans="1:259" x14ac:dyDescent="0.3">
      <c r="A609" s="14">
        <f>DAY(AVANZA[[#This Row],[FechaSeguimiento]])</f>
        <v>13</v>
      </c>
      <c r="B609" s="14">
        <f>MONTH(AVANZA[[#This Row],[FechaSeguimiento]])</f>
        <v>5</v>
      </c>
      <c r="C609"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609" t="str">
        <f>LOWER(IFERROR(VLOOKUP(AVANZA[[#This Row],[ID_Peticion]],CANCELADAS[#All],2,0),""))</f>
        <v/>
      </c>
      <c r="E609" t="str">
        <f>LOWER(IFERROR(VLOOKUP(AVANZA[[#This Row],[ID_Peticion]],CANCELADAS[#All],3,0),""))</f>
        <v/>
      </c>
      <c r="F609" t="str">
        <f>LOWER(IF(AVANZA[[#This Row],[CEDULA CLIENTE]]&lt;&gt;""," CC: " &amp; COUNTIFS(AVANZA[CEDULA CLIENTE],AVANZA[[#This Row],[CEDULA CLIENTE]]),"")&amp; IF(AVANZA[[#This Row],[Direccion]]&lt;&gt;""," DIR: " &amp; COUNTIFS(AVANZA[Direccion],AVANZA[[#This Row],[Direccion]]),""))</f>
        <v xml:space="preserve"> cc: 1 dir: 1</v>
      </c>
      <c r="G609" t="str">
        <f>IFERROR(VLOOKUP(AVANZA[[#This Row],[Cedula_Vendedor_Atis]],PLANTA[[#All],[CEDULA]:[LINEA]],3,0),"No Cruza")</f>
        <v>Marisol Avella</v>
      </c>
      <c r="H609" t="str">
        <f>IFERROR(VLOOKUP(AVANZA[[#This Row],[Cedula_Vendedor_Atis]],PLANTA[[#All],[CEDULA]:[LINEA]],4,0),"No Cruza")</f>
        <v>Fija</v>
      </c>
      <c r="I609" t="str">
        <f>LOWER(IF(AVANZA[[#This Row],[ATRIBUIBLE]]="",AVANZA[[#This Row],[Variable]],AVANZA[[#This Row],[ATRIBUIBLE]]))</f>
        <v>pendiente</v>
      </c>
      <c r="J609" s="14">
        <f>IF(AVANZA[[#This Row],[Variable]]=AVANZA[[#Headers],[TERMINADA]],1,0)</f>
        <v>0</v>
      </c>
      <c r="K609" s="14">
        <f>IF(AVANZA[[#This Row],[Variable]]=AVANZA[[#Headers],[ANULADA]],1,0)</f>
        <v>0</v>
      </c>
      <c r="L609" s="14">
        <f>IF(AVANZA[[#This Row],[Variable]]=AVANZA[[#Headers],[PENDIENTE]],1,0)</f>
        <v>1</v>
      </c>
      <c r="M609" s="14">
        <f>IF(AVANZA[[#This Row],[ESTADO AGENDA]]="AGENDADA",1,0)</f>
        <v>0</v>
      </c>
      <c r="N609" s="14">
        <f>IF(AVANZA[[#This Row],[ESTADO AGENDA]]="PENDIENTE DE AGENDAR",1,0)</f>
        <v>0</v>
      </c>
      <c r="O609" s="14">
        <f>IF(AVANZA[[#This Row],[ESTADO AGENDA]]="SUSPENDIDA",1,0)</f>
        <v>1</v>
      </c>
      <c r="P609" t="str" cm="1">
        <f t="array" ref="P609">_xlfn.XLOOKUP(AVANZA[[#This Row],[Num_Agrupacion_Pet_Atis]],Tabla1[[#All],[Numero_de_actuacion]],Tabla1[[#All],[Estado_de_la_orden]],"",0)</f>
        <v>Suspendida</v>
      </c>
      <c r="Q609" s="2" cm="1">
        <f t="array" ref="Q609">_xlfn.XLOOKUP(AVANZA[[#This Row],[Num_Agrupacion_Pet_Atis]],Tabla1[[#All],[Numero_de_actuacion]],Tabla1[[#All],[Fecha_de_la_cita]],"",0)</f>
        <v>0</v>
      </c>
      <c r="R609" cm="1">
        <f t="array" ref="R609">_xlfn.XLOOKUP(AVANZA[[#This Row],[Num_Agrupacion_Pet_Atis]],Tabla1[[#All],[Numero_de_actuacion]],Tabla1[[#All],[Franja_horaria_de_la_cita]],"",0)</f>
        <v>0</v>
      </c>
      <c r="S609" s="14">
        <f>IFERROR(DAY(AVANZA[[#This Row],[FECHA AGENDA]]),"")</f>
        <v>0</v>
      </c>
      <c r="T609" s="14">
        <f>IFERROR(MONTH(AVANZA[[#This Row],[FECHA AGENDA]]),"")</f>
        <v>1</v>
      </c>
      <c r="U609" t="str" cm="1">
        <f t="array" ref="U609">_xlfn.XLOOKUP(AVANZA[[#This Row],[Num_Agrupacion_Pet_Atis]],Tabla1[[#All],[Numero_de_actuacion]],Tabla1[[#All],[Motivo_de_suspension]],"",0)</f>
        <v>QC-CLIENTE TIENE INSTALADO SERVICIO DE TIGO</v>
      </c>
      <c r="V609" s="2" t="str" cm="1">
        <f t="array" ref="V609">_xlfn.XLOOKUP(AVANZA[[#This Row],[Num_Agrupacion_Pet_Atis]],Tabla1[[#All],[Numero_de_actuacion]],Tabla1[[#All],[No_identificacion_cliente]],"",0)</f>
        <v>1128417385</v>
      </c>
      <c r="W609" s="2" t="str" cm="1">
        <f t="array" ref="W609">_xlfn.XLOOKUP(AVANZA[[#This Row],[Num_Agrupacion_Pet_Atis]],Tabla1[[#All],[Numero_de_actuacion]],Tabla1[[#All],[Movil_de_contacto]],"",0)</f>
        <v>3502457110</v>
      </c>
      <c r="X609" s="14">
        <f>IF(OR(AVANZA[[#This Row],[ESTADO LEG]]="Legalizada grabacion",AVANZA[[#This Row],[ESTADO LEG]]="Legalizada aut"),1,0)</f>
        <v>0</v>
      </c>
      <c r="Y609" s="14">
        <f>IF(OR(AVANZA[[#This Row],[ESTADO LEG]]="pdte legalizar",AVANZA[[#This Row],[ESTADO LEG]]="No cruza"),1,0)</f>
        <v>0</v>
      </c>
      <c r="Z609" t="str" cm="1">
        <f t="array" ref="Z609">IF(AVANZA[[#This Row],[Variable]]="Terminada",LOWER(_xlfn.XLOOKUP(AVANZA[[#This Row],[ID_Peticion]],Tabla6[[#All],[NUM_PETICION]],Tabla6[[#All],[ESTADO_LEG]],"NO CRUZA",0)),AVANZA[[#This Row],[Variable]])</f>
        <v>PENDIENTE</v>
      </c>
      <c r="AA609" t="str" cm="1">
        <f t="array" ref="AA609">_xlfn.XLOOKUP(AVANZA[[#This Row],[ID_Peticion]],Tabla6[[#All],[NUM_PETICION]],Tabla6[[#All],[DIF_DIAS]],"",0)</f>
        <v/>
      </c>
      <c r="AB609" s="2" t="str" cm="1">
        <f t="array" ref="AB609">IFERROR(_xlfn.XLOOKUP(AVANZA[[#This Row],[ID_Peticion]],Tabla6[[#All],[NUM_PETICION]],Tabla6[[#All],[FEC_LEGAL]],"",0),"")</f>
        <v/>
      </c>
      <c r="AC609" s="14">
        <f ca="1">IF(AVANZA[[#This Row],[FECHA LEG]]&lt;&gt;0,IFERROR(AVANZA[[#This Row],[FECHA LEG]]-AVANZA[[#This Row],[FechaIniEstadoSubPetAtis]],0),TODAY()-AVANZA[[#This Row],[FechaIniEstadoSubPetAtis]])</f>
        <v>0</v>
      </c>
      <c r="AD609" s="35">
        <f ca="1">IF(AVANZA[[#This Row],[FINAL Vs LG]]&lt;&gt;0,IF(AVANZA[[#This Row],[FINAL Vs LG]]&lt;7.1,"100%",IF(AND(AVANZA[[#This Row],[FINAL Vs LG]]&gt;7.1,AVANZA[[#This Row],[FINAL Vs LG]]&lt;11.1),"50%","0%")),0)</f>
        <v>0</v>
      </c>
      <c r="AE609" s="14">
        <f ca="1">VLOOKUP(DAY(TODAY()),BACK!F:G,2,0)</f>
        <v>14</v>
      </c>
      <c r="AF609" s="14">
        <f>BACK!$I$2</f>
        <v>24</v>
      </c>
      <c r="AG609" s="14">
        <f>IF(AVANZA[[#This Row],[Oferta_empaquetada_comisiones]]="SI",1,0)</f>
        <v>0</v>
      </c>
      <c r="AH609" s="36">
        <f>IF(AVANZA[[#This Row],[Variable]]="TERMINADA",IFERROR(VLOOKUP(AVANZA[[#This Row],[SUPERVISOR]],Tabla2[#All],4,0),0),)</f>
        <v>0</v>
      </c>
      <c r="AI609" s="14">
        <f>IF(AVANZA[[#This Row],[Producto]]="BA",1,0)</f>
        <v>1</v>
      </c>
      <c r="AJ609" s="14">
        <f>IF(AVANZA[[#This Row],[Producto]]="DUO",1,0)</f>
        <v>0</v>
      </c>
      <c r="AK609" s="14">
        <f>IF(AVANZA[[#This Row],[Producto]]="TRIO",1,0)</f>
        <v>0</v>
      </c>
      <c r="AL609" t="s">
        <v>797</v>
      </c>
      <c r="AM609">
        <v>-1</v>
      </c>
      <c r="AN609">
        <v>-1</v>
      </c>
      <c r="AO609" t="s">
        <v>17444</v>
      </c>
      <c r="AP609" s="1">
        <v>46155.87159722222</v>
      </c>
      <c r="AQ609">
        <v>-1</v>
      </c>
      <c r="AR609" t="s">
        <v>17445</v>
      </c>
      <c r="AS609">
        <v>-1</v>
      </c>
      <c r="AT609">
        <v>-1</v>
      </c>
      <c r="AU609">
        <v>-1</v>
      </c>
      <c r="AV609">
        <v>-1</v>
      </c>
      <c r="AW609">
        <v>-1</v>
      </c>
      <c r="AX609" t="s">
        <v>224</v>
      </c>
      <c r="AY609">
        <v>-1</v>
      </c>
      <c r="AZ609">
        <v>2026</v>
      </c>
      <c r="BA609">
        <v>5</v>
      </c>
      <c r="BB609">
        <v>13</v>
      </c>
      <c r="BC609">
        <v>-1</v>
      </c>
      <c r="BD609" t="s">
        <v>225</v>
      </c>
      <c r="BE609">
        <v>-1</v>
      </c>
      <c r="BF609">
        <v>20001627371371</v>
      </c>
      <c r="BG609" t="s">
        <v>319</v>
      </c>
      <c r="BH609" t="s">
        <v>320</v>
      </c>
      <c r="BI609" t="s">
        <v>2934</v>
      </c>
      <c r="BJ609">
        <v>-1</v>
      </c>
      <c r="BK609">
        <v>-1</v>
      </c>
      <c r="BL609">
        <v>-1</v>
      </c>
      <c r="BM609" t="s">
        <v>2213</v>
      </c>
      <c r="BN609" t="s">
        <v>230</v>
      </c>
      <c r="BO609" t="s">
        <v>17446</v>
      </c>
      <c r="BP609" t="s">
        <v>380</v>
      </c>
      <c r="BQ609">
        <v>2026</v>
      </c>
      <c r="BR609">
        <v>5</v>
      </c>
      <c r="BS609">
        <v>13</v>
      </c>
      <c r="BT609" s="1">
        <v>46155.871620370373</v>
      </c>
      <c r="BU609" t="s">
        <v>2215</v>
      </c>
      <c r="BV609" s="2">
        <v>46155</v>
      </c>
      <c r="BW609" t="s">
        <v>2215</v>
      </c>
      <c r="BX609" s="2">
        <v>46155</v>
      </c>
      <c r="BY609" s="2">
        <v>46155</v>
      </c>
      <c r="BZ609" t="s">
        <v>2216</v>
      </c>
      <c r="CA609" t="s">
        <v>321</v>
      </c>
      <c r="CB609" t="s">
        <v>322</v>
      </c>
      <c r="CC609" t="s">
        <v>17447</v>
      </c>
      <c r="CD609" t="s">
        <v>2896</v>
      </c>
      <c r="CE609">
        <v>-1</v>
      </c>
      <c r="CF609" t="s">
        <v>324</v>
      </c>
      <c r="CG609" t="s">
        <v>325</v>
      </c>
      <c r="CH609" t="s">
        <v>326</v>
      </c>
      <c r="CI609">
        <v>80767494</v>
      </c>
      <c r="CJ609" t="s">
        <v>806</v>
      </c>
      <c r="CK609" t="s">
        <v>245</v>
      </c>
      <c r="CL609" t="s">
        <v>246</v>
      </c>
      <c r="CM609" t="s">
        <v>247</v>
      </c>
      <c r="CN609" t="s">
        <v>248</v>
      </c>
      <c r="CT609" t="s">
        <v>249</v>
      </c>
      <c r="CU609" t="s">
        <v>225</v>
      </c>
      <c r="CW609" t="s">
        <v>319</v>
      </c>
      <c r="CX609" t="s">
        <v>320</v>
      </c>
      <c r="DA609" t="s">
        <v>250</v>
      </c>
      <c r="DB609">
        <v>-1</v>
      </c>
      <c r="DF609" t="s">
        <v>2213</v>
      </c>
      <c r="DJ609" t="s">
        <v>252</v>
      </c>
      <c r="DK609" t="s">
        <v>253</v>
      </c>
      <c r="DL609" t="s">
        <v>253</v>
      </c>
      <c r="DN609" t="s">
        <v>255</v>
      </c>
      <c r="DR609" t="s">
        <v>807</v>
      </c>
      <c r="DS609" t="s">
        <v>806</v>
      </c>
      <c r="DT609" t="s">
        <v>797</v>
      </c>
      <c r="DV609">
        <v>1</v>
      </c>
      <c r="DW609" t="s">
        <v>331</v>
      </c>
      <c r="ED609" s="2">
        <v>46155</v>
      </c>
      <c r="EF609">
        <v>20</v>
      </c>
      <c r="EP609" t="s">
        <v>258</v>
      </c>
      <c r="FA609" t="s">
        <v>245</v>
      </c>
      <c r="FB609" t="s">
        <v>333</v>
      </c>
      <c r="FD609" t="s">
        <v>333</v>
      </c>
      <c r="FE609" t="s">
        <v>334</v>
      </c>
      <c r="FF609" t="s">
        <v>334</v>
      </c>
      <c r="FK609" t="s">
        <v>263</v>
      </c>
      <c r="FN609" t="s">
        <v>248</v>
      </c>
      <c r="FO609" t="s">
        <v>265</v>
      </c>
      <c r="FR609">
        <v>0</v>
      </c>
      <c r="GB609" t="s">
        <v>266</v>
      </c>
      <c r="GM609">
        <v>0</v>
      </c>
      <c r="GS609" t="s">
        <v>267</v>
      </c>
      <c r="GT609" s="2"/>
      <c r="GU609" t="s">
        <v>268</v>
      </c>
      <c r="GV609" t="s">
        <v>335</v>
      </c>
      <c r="GW609" t="s">
        <v>394</v>
      </c>
      <c r="GZ609" t="s">
        <v>395</v>
      </c>
      <c r="HE609" t="s">
        <v>230</v>
      </c>
      <c r="HF609" t="s">
        <v>14199</v>
      </c>
      <c r="HR609" t="s">
        <v>278</v>
      </c>
      <c r="HV609">
        <v>94990</v>
      </c>
      <c r="HW609" t="s">
        <v>281</v>
      </c>
      <c r="HY609">
        <v>0</v>
      </c>
      <c r="HZ609">
        <v>0</v>
      </c>
      <c r="IA609" t="s">
        <v>281</v>
      </c>
      <c r="IB609" t="s">
        <v>281</v>
      </c>
      <c r="IE609" t="s">
        <v>283</v>
      </c>
      <c r="IF609" t="s">
        <v>283</v>
      </c>
      <c r="IG609" t="s">
        <v>283</v>
      </c>
      <c r="IH609" t="s">
        <v>284</v>
      </c>
      <c r="II609" t="s">
        <v>285</v>
      </c>
      <c r="IJ609" t="s">
        <v>286</v>
      </c>
      <c r="IK609" t="s">
        <v>278</v>
      </c>
      <c r="IL609" t="s">
        <v>287</v>
      </c>
      <c r="IM609" t="s">
        <v>288</v>
      </c>
      <c r="IN609" t="s">
        <v>2219</v>
      </c>
      <c r="IP609" t="s">
        <v>290</v>
      </c>
      <c r="IQ609" t="s">
        <v>284</v>
      </c>
      <c r="IS609" t="s">
        <v>291</v>
      </c>
      <c r="IY609" t="s">
        <v>281</v>
      </c>
    </row>
    <row r="610" spans="1:259" x14ac:dyDescent="0.3">
      <c r="A610" s="14">
        <f>DAY(AVANZA[[#This Row],[FechaSeguimiento]])</f>
        <v>13</v>
      </c>
      <c r="B610" s="14">
        <f>MONTH(AVANZA[[#This Row],[FechaSeguimiento]])</f>
        <v>5</v>
      </c>
      <c r="C610"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610" t="str">
        <f>LOWER(IFERROR(VLOOKUP(AVANZA[[#This Row],[ID_Peticion]],CANCELADAS[#All],2,0),""))</f>
        <v/>
      </c>
      <c r="E610" t="str">
        <f>LOWER(IFERROR(VLOOKUP(AVANZA[[#This Row],[ID_Peticion]],CANCELADAS[#All],3,0),""))</f>
        <v/>
      </c>
      <c r="F610" t="str">
        <f>LOWER(IF(AVANZA[[#This Row],[CEDULA CLIENTE]]&lt;&gt;""," CC: " &amp; COUNTIFS(AVANZA[CEDULA CLIENTE],AVANZA[[#This Row],[CEDULA CLIENTE]]),"")&amp; IF(AVANZA[[#This Row],[Direccion]]&lt;&gt;""," DIR: " &amp; COUNTIFS(AVANZA[Direccion],AVANZA[[#This Row],[Direccion]]),""))</f>
        <v xml:space="preserve"> cc: 1 dir: 1</v>
      </c>
      <c r="G610" t="str">
        <f>IFERROR(VLOOKUP(AVANZA[[#This Row],[Cedula_Vendedor_Atis]],PLANTA[[#All],[CEDULA]:[LINEA]],3,0),"No Cruza")</f>
        <v>Marisol Avella</v>
      </c>
      <c r="H610" t="str">
        <f>IFERROR(VLOOKUP(AVANZA[[#This Row],[Cedula_Vendedor_Atis]],PLANTA[[#All],[CEDULA]:[LINEA]],4,0),"No Cruza")</f>
        <v>Fija</v>
      </c>
      <c r="I610" t="str">
        <f>LOWER(IF(AVANZA[[#This Row],[ATRIBUIBLE]]="",AVANZA[[#This Row],[Variable]],AVANZA[[#This Row],[ATRIBUIBLE]]))</f>
        <v>pendiente</v>
      </c>
      <c r="J610" s="14">
        <f>IF(AVANZA[[#This Row],[Variable]]=AVANZA[[#Headers],[TERMINADA]],1,0)</f>
        <v>0</v>
      </c>
      <c r="K610" s="14">
        <f>IF(AVANZA[[#This Row],[Variable]]=AVANZA[[#Headers],[ANULADA]],1,0)</f>
        <v>0</v>
      </c>
      <c r="L610" s="14">
        <f>IF(AVANZA[[#This Row],[Variable]]=AVANZA[[#Headers],[PENDIENTE]],1,0)</f>
        <v>1</v>
      </c>
      <c r="M610" s="14">
        <f>IF(AVANZA[[#This Row],[ESTADO AGENDA]]="AGENDADA",1,0)</f>
        <v>0</v>
      </c>
      <c r="N610" s="14">
        <f>IF(AVANZA[[#This Row],[ESTADO AGENDA]]="PENDIENTE DE AGENDAR",1,0)</f>
        <v>0</v>
      </c>
      <c r="O610" s="14">
        <f>IF(AVANZA[[#This Row],[ESTADO AGENDA]]="SUSPENDIDA",1,0)</f>
        <v>1</v>
      </c>
      <c r="P610" t="str" cm="1">
        <f t="array" ref="P610">_xlfn.XLOOKUP(AVANZA[[#This Row],[Num_Agrupacion_Pet_Atis]],Tabla1[[#All],[Numero_de_actuacion]],Tabla1[[#All],[Estado_de_la_orden]],"",0)</f>
        <v>Suspendida</v>
      </c>
      <c r="Q610" s="2" cm="1">
        <f t="array" ref="Q610">_xlfn.XLOOKUP(AVANZA[[#This Row],[Num_Agrupacion_Pet_Atis]],Tabla1[[#All],[Numero_de_actuacion]],Tabla1[[#All],[Fecha_de_la_cita]],"",0)</f>
        <v>0</v>
      </c>
      <c r="R610" cm="1">
        <f t="array" ref="R610">_xlfn.XLOOKUP(AVANZA[[#This Row],[Num_Agrupacion_Pet_Atis]],Tabla1[[#All],[Numero_de_actuacion]],Tabla1[[#All],[Franja_horaria_de_la_cita]],"",0)</f>
        <v>0</v>
      </c>
      <c r="S610" s="14">
        <f>IFERROR(DAY(AVANZA[[#This Row],[FECHA AGENDA]]),"")</f>
        <v>0</v>
      </c>
      <c r="T610" s="14">
        <f>IFERROR(MONTH(AVANZA[[#This Row],[FECHA AGENDA]]),"")</f>
        <v>1</v>
      </c>
      <c r="U610" t="str" cm="1">
        <f t="array" ref="U610">_xlfn.XLOOKUP(AVANZA[[#This Row],[Num_Agrupacion_Pet_Atis]],Tabla1[[#All],[Numero_de_actuacion]],Tabla1[[#All],[Motivo_de_suspension]],"",0)</f>
        <v>Pendiente por orden de trabajo de Planta Externa</v>
      </c>
      <c r="V610" s="2" t="str" cm="1">
        <f t="array" ref="V610">_xlfn.XLOOKUP(AVANZA[[#This Row],[Num_Agrupacion_Pet_Atis]],Tabla1[[#All],[Numero_de_actuacion]],Tabla1[[#All],[No_identificacion_cliente]],"",0)</f>
        <v>1030570915</v>
      </c>
      <c r="W610" s="2" t="str" cm="1">
        <f t="array" ref="W610">_xlfn.XLOOKUP(AVANZA[[#This Row],[Num_Agrupacion_Pet_Atis]],Tabla1[[#All],[Numero_de_actuacion]],Tabla1[[#All],[Movil_de_contacto]],"",0)</f>
        <v>3223094613</v>
      </c>
      <c r="X610" s="14">
        <f>IF(OR(AVANZA[[#This Row],[ESTADO LEG]]="Legalizada grabacion",AVANZA[[#This Row],[ESTADO LEG]]="Legalizada aut"),1,0)</f>
        <v>0</v>
      </c>
      <c r="Y610" s="14">
        <f>IF(OR(AVANZA[[#This Row],[ESTADO LEG]]="pdte legalizar",AVANZA[[#This Row],[ESTADO LEG]]="No cruza"),1,0)</f>
        <v>0</v>
      </c>
      <c r="Z610" t="str" cm="1">
        <f t="array" ref="Z610">IF(AVANZA[[#This Row],[Variable]]="Terminada",LOWER(_xlfn.XLOOKUP(AVANZA[[#This Row],[ID_Peticion]],Tabla6[[#All],[NUM_PETICION]],Tabla6[[#All],[ESTADO_LEG]],"NO CRUZA",0)),AVANZA[[#This Row],[Variable]])</f>
        <v>PENDIENTE</v>
      </c>
      <c r="AA610" t="str" cm="1">
        <f t="array" ref="AA610">_xlfn.XLOOKUP(AVANZA[[#This Row],[ID_Peticion]],Tabla6[[#All],[NUM_PETICION]],Tabla6[[#All],[DIF_DIAS]],"",0)</f>
        <v/>
      </c>
      <c r="AB610" s="2" t="str" cm="1">
        <f t="array" ref="AB610">IFERROR(_xlfn.XLOOKUP(AVANZA[[#This Row],[ID_Peticion]],Tabla6[[#All],[NUM_PETICION]],Tabla6[[#All],[FEC_LEGAL]],"",0),"")</f>
        <v/>
      </c>
      <c r="AC610" s="14">
        <f ca="1">IF(AVANZA[[#This Row],[FECHA LEG]]&lt;&gt;0,IFERROR(AVANZA[[#This Row],[FECHA LEG]]-AVANZA[[#This Row],[FechaIniEstadoSubPetAtis]],0),TODAY()-AVANZA[[#This Row],[FechaIniEstadoSubPetAtis]])</f>
        <v>0</v>
      </c>
      <c r="AD610" s="35">
        <f ca="1">IF(AVANZA[[#This Row],[FINAL Vs LG]]&lt;&gt;0,IF(AVANZA[[#This Row],[FINAL Vs LG]]&lt;7.1,"100%",IF(AND(AVANZA[[#This Row],[FINAL Vs LG]]&gt;7.1,AVANZA[[#This Row],[FINAL Vs LG]]&lt;11.1),"50%","0%")),0)</f>
        <v>0</v>
      </c>
      <c r="AE610" s="14">
        <f ca="1">VLOOKUP(DAY(TODAY()),BACK!F:G,2,0)</f>
        <v>14</v>
      </c>
      <c r="AF610" s="14">
        <f>BACK!$I$2</f>
        <v>24</v>
      </c>
      <c r="AG610" s="14">
        <f>IF(AVANZA[[#This Row],[Oferta_empaquetada_comisiones]]="SI",1,0)</f>
        <v>0</v>
      </c>
      <c r="AH610" s="36">
        <f>IF(AVANZA[[#This Row],[Variable]]="TERMINADA",IFERROR(VLOOKUP(AVANZA[[#This Row],[SUPERVISOR]],Tabla2[#All],4,0),0),)</f>
        <v>0</v>
      </c>
      <c r="AI610" s="14">
        <f>IF(AVANZA[[#This Row],[Producto]]="BA",1,0)</f>
        <v>0</v>
      </c>
      <c r="AJ610" s="14">
        <f>IF(AVANZA[[#This Row],[Producto]]="DUO",1,0)</f>
        <v>0</v>
      </c>
      <c r="AK610" s="14">
        <f>IF(AVANZA[[#This Row],[Producto]]="TRIO",1,0)</f>
        <v>1</v>
      </c>
      <c r="AL610" t="s">
        <v>418</v>
      </c>
      <c r="AM610">
        <v>-1</v>
      </c>
      <c r="AN610">
        <v>-1</v>
      </c>
      <c r="AO610" t="s">
        <v>17449</v>
      </c>
      <c r="AP610" s="1">
        <v>46118.932662037034</v>
      </c>
      <c r="AQ610">
        <v>-1</v>
      </c>
      <c r="AR610" t="s">
        <v>17450</v>
      </c>
      <c r="AS610">
        <v>-1</v>
      </c>
      <c r="AT610">
        <v>-1</v>
      </c>
      <c r="AU610">
        <v>-1</v>
      </c>
      <c r="AV610">
        <v>-1</v>
      </c>
      <c r="AW610">
        <v>-1</v>
      </c>
      <c r="AX610" t="s">
        <v>224</v>
      </c>
      <c r="AY610">
        <v>-1</v>
      </c>
      <c r="AZ610">
        <v>2026</v>
      </c>
      <c r="BA610">
        <v>5</v>
      </c>
      <c r="BB610">
        <v>13</v>
      </c>
      <c r="BC610">
        <v>-1</v>
      </c>
      <c r="BD610" t="s">
        <v>225</v>
      </c>
      <c r="BE610">
        <v>-1</v>
      </c>
      <c r="BF610">
        <v>20001606637614</v>
      </c>
      <c r="BG610" t="s">
        <v>376</v>
      </c>
      <c r="BH610" t="s">
        <v>377</v>
      </c>
      <c r="BI610" t="s">
        <v>3671</v>
      </c>
      <c r="BJ610">
        <v>-1</v>
      </c>
      <c r="BK610">
        <v>-1</v>
      </c>
      <c r="BL610">
        <v>-1</v>
      </c>
      <c r="BM610" t="s">
        <v>2213</v>
      </c>
      <c r="BN610" t="s">
        <v>230</v>
      </c>
      <c r="BO610" t="s">
        <v>17451</v>
      </c>
      <c r="BP610" t="s">
        <v>1879</v>
      </c>
      <c r="BQ610">
        <v>2026</v>
      </c>
      <c r="BR610">
        <v>4</v>
      </c>
      <c r="BS610">
        <v>6</v>
      </c>
      <c r="BT610" s="1">
        <v>46118.932685185187</v>
      </c>
      <c r="BU610" t="s">
        <v>2215</v>
      </c>
      <c r="BV610" s="2">
        <v>46118</v>
      </c>
      <c r="BW610" t="s">
        <v>2215</v>
      </c>
      <c r="BX610" s="2">
        <v>46118</v>
      </c>
      <c r="BY610" s="2">
        <v>46118</v>
      </c>
      <c r="BZ610" t="s">
        <v>2216</v>
      </c>
      <c r="CA610" t="s">
        <v>297</v>
      </c>
      <c r="CB610" t="s">
        <v>297</v>
      </c>
      <c r="CC610" t="s">
        <v>17452</v>
      </c>
      <c r="CD610" t="s">
        <v>3643</v>
      </c>
      <c r="CE610">
        <v>-1</v>
      </c>
      <c r="CF610" t="s">
        <v>300</v>
      </c>
      <c r="CG610" t="s">
        <v>301</v>
      </c>
      <c r="CH610" t="s">
        <v>242</v>
      </c>
      <c r="CI610">
        <v>1022940376</v>
      </c>
      <c r="CJ610" t="s">
        <v>426</v>
      </c>
      <c r="CK610" t="s">
        <v>245</v>
      </c>
      <c r="CL610" t="s">
        <v>409</v>
      </c>
      <c r="CM610" t="s">
        <v>247</v>
      </c>
      <c r="CN610" t="s">
        <v>410</v>
      </c>
      <c r="CT610" t="s">
        <v>249</v>
      </c>
      <c r="CU610" t="s">
        <v>387</v>
      </c>
      <c r="CW610" t="s">
        <v>388</v>
      </c>
      <c r="CX610" t="s">
        <v>389</v>
      </c>
      <c r="DA610" t="s">
        <v>250</v>
      </c>
      <c r="DB610">
        <v>-1</v>
      </c>
      <c r="DF610" t="s">
        <v>2213</v>
      </c>
      <c r="DJ610" t="s">
        <v>252</v>
      </c>
      <c r="DK610" t="s">
        <v>253</v>
      </c>
      <c r="DL610" t="s">
        <v>253</v>
      </c>
      <c r="DN610" t="s">
        <v>390</v>
      </c>
      <c r="DR610" t="s">
        <v>427</v>
      </c>
      <c r="DS610" t="s">
        <v>426</v>
      </c>
      <c r="DT610" t="s">
        <v>425</v>
      </c>
      <c r="DV610">
        <v>1</v>
      </c>
      <c r="DW610" t="s">
        <v>283</v>
      </c>
      <c r="ED610" s="2">
        <v>46155</v>
      </c>
      <c r="EE610" t="s">
        <v>306</v>
      </c>
      <c r="EF610">
        <v>12</v>
      </c>
      <c r="EP610" t="s">
        <v>258</v>
      </c>
      <c r="ES610" t="s">
        <v>386</v>
      </c>
      <c r="FA610" t="s">
        <v>245</v>
      </c>
      <c r="FB610" t="s">
        <v>308</v>
      </c>
      <c r="FD610" t="s">
        <v>308</v>
      </c>
      <c r="FE610" t="s">
        <v>309</v>
      </c>
      <c r="FF610" t="s">
        <v>309</v>
      </c>
      <c r="FK610" t="s">
        <v>263</v>
      </c>
      <c r="FL610" t="s">
        <v>17453</v>
      </c>
      <c r="FN610" t="s">
        <v>410</v>
      </c>
      <c r="FO610" t="s">
        <v>414</v>
      </c>
      <c r="FR610">
        <v>0</v>
      </c>
      <c r="GB610" t="s">
        <v>266</v>
      </c>
      <c r="GM610">
        <v>0</v>
      </c>
      <c r="GS610" t="s">
        <v>267</v>
      </c>
      <c r="GT610" s="2"/>
      <c r="GU610" t="s">
        <v>268</v>
      </c>
      <c r="GV610" t="s">
        <v>335</v>
      </c>
      <c r="GW610" t="s">
        <v>394</v>
      </c>
      <c r="GZ610" t="s">
        <v>395</v>
      </c>
      <c r="HA610" t="s">
        <v>336</v>
      </c>
      <c r="HC610" t="s">
        <v>337</v>
      </c>
      <c r="HE610" t="s">
        <v>230</v>
      </c>
      <c r="HF610" t="s">
        <v>14276</v>
      </c>
      <c r="HR610" t="s">
        <v>278</v>
      </c>
      <c r="HV610">
        <v>131990</v>
      </c>
      <c r="HW610" t="s">
        <v>281</v>
      </c>
      <c r="HY610">
        <v>0</v>
      </c>
      <c r="HZ610">
        <v>0</v>
      </c>
      <c r="IA610" t="s">
        <v>281</v>
      </c>
      <c r="IB610" t="s">
        <v>281</v>
      </c>
      <c r="IE610" t="s">
        <v>283</v>
      </c>
      <c r="IF610" t="s">
        <v>283</v>
      </c>
      <c r="IG610" t="s">
        <v>283</v>
      </c>
      <c r="IH610" t="s">
        <v>284</v>
      </c>
      <c r="II610" t="s">
        <v>285</v>
      </c>
      <c r="IJ610" t="s">
        <v>286</v>
      </c>
      <c r="IK610" t="s">
        <v>278</v>
      </c>
      <c r="IL610" t="s">
        <v>346</v>
      </c>
      <c r="IM610" t="s">
        <v>288</v>
      </c>
      <c r="IN610" t="s">
        <v>2219</v>
      </c>
      <c r="IP610" t="s">
        <v>290</v>
      </c>
      <c r="IQ610" t="s">
        <v>284</v>
      </c>
      <c r="IS610" t="s">
        <v>291</v>
      </c>
      <c r="IY610" t="s">
        <v>281</v>
      </c>
    </row>
    <row r="611" spans="1:259" x14ac:dyDescent="0.3">
      <c r="A611" s="14">
        <f>DAY(AVANZA[[#This Row],[FechaSeguimiento]])</f>
        <v>13</v>
      </c>
      <c r="B611" s="14">
        <f>MONTH(AVANZA[[#This Row],[FechaSeguimiento]])</f>
        <v>5</v>
      </c>
      <c r="C611"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611" t="str">
        <f>LOWER(IFERROR(VLOOKUP(AVANZA[[#This Row],[ID_Peticion]],CANCELADAS[#All],2,0),""))</f>
        <v/>
      </c>
      <c r="E611" t="str">
        <f>LOWER(IFERROR(VLOOKUP(AVANZA[[#This Row],[ID_Peticion]],CANCELADAS[#All],3,0),""))</f>
        <v/>
      </c>
      <c r="F611" t="str">
        <f>LOWER(IF(AVANZA[[#This Row],[CEDULA CLIENTE]]&lt;&gt;""," CC: " &amp; COUNTIFS(AVANZA[CEDULA CLIENTE],AVANZA[[#This Row],[CEDULA CLIENTE]]),"")&amp; IF(AVANZA[[#This Row],[Direccion]]&lt;&gt;""," DIR: " &amp; COUNTIFS(AVANZA[Direccion],AVANZA[[#This Row],[Direccion]]),""))</f>
        <v xml:space="preserve"> dir: 1</v>
      </c>
      <c r="G611" t="str">
        <f>IFERROR(VLOOKUP(AVANZA[[#This Row],[Cedula_Vendedor_Atis]],PLANTA[[#All],[CEDULA]:[LINEA]],3,0),"No Cruza")</f>
        <v>Marisol Avella</v>
      </c>
      <c r="H611" t="str">
        <f>IFERROR(VLOOKUP(AVANZA[[#This Row],[Cedula_Vendedor_Atis]],PLANTA[[#All],[CEDULA]:[LINEA]],4,0),"No Cruza")</f>
        <v>Fija</v>
      </c>
      <c r="I611" t="str">
        <f>LOWER(IF(AVANZA[[#This Row],[ATRIBUIBLE]]="",AVANZA[[#This Row],[Variable]],AVANZA[[#This Row],[ATRIBUIBLE]]))</f>
        <v>terminada</v>
      </c>
      <c r="J611" s="14">
        <f>IF(AVANZA[[#This Row],[Variable]]=AVANZA[[#Headers],[TERMINADA]],1,0)</f>
        <v>1</v>
      </c>
      <c r="K611" s="14">
        <f>IF(AVANZA[[#This Row],[Variable]]=AVANZA[[#Headers],[ANULADA]],1,0)</f>
        <v>0</v>
      </c>
      <c r="L611" s="14">
        <f>IF(AVANZA[[#This Row],[Variable]]=AVANZA[[#Headers],[PENDIENTE]],1,0)</f>
        <v>0</v>
      </c>
      <c r="M611" s="14">
        <f>IF(AVANZA[[#This Row],[ESTADO AGENDA]]="AGENDADA",1,0)</f>
        <v>0</v>
      </c>
      <c r="N611" s="14">
        <f>IF(AVANZA[[#This Row],[ESTADO AGENDA]]="PENDIENTE DE AGENDAR",1,0)</f>
        <v>0</v>
      </c>
      <c r="O611" s="14">
        <f>IF(AVANZA[[#This Row],[ESTADO AGENDA]]="SUSPENDIDA",1,0)</f>
        <v>0</v>
      </c>
      <c r="P611" t="str" cm="1">
        <f t="array" ref="P611">_xlfn.XLOOKUP(AVANZA[[#This Row],[Num_Agrupacion_Pet_Atis]],Tabla1[[#All],[Numero_de_actuacion]],Tabla1[[#All],[Estado_de_la_orden]],"",0)</f>
        <v/>
      </c>
      <c r="Q611" s="2" t="str" cm="1">
        <f t="array" ref="Q611">_xlfn.XLOOKUP(AVANZA[[#This Row],[Num_Agrupacion_Pet_Atis]],Tabla1[[#All],[Numero_de_actuacion]],Tabla1[[#All],[Fecha_de_la_cita]],"",0)</f>
        <v/>
      </c>
      <c r="R611" t="str" cm="1">
        <f t="array" ref="R611">_xlfn.XLOOKUP(AVANZA[[#This Row],[Num_Agrupacion_Pet_Atis]],Tabla1[[#All],[Numero_de_actuacion]],Tabla1[[#All],[Franja_horaria_de_la_cita]],"",0)</f>
        <v/>
      </c>
      <c r="S611" s="14" t="str">
        <f>IFERROR(DAY(AVANZA[[#This Row],[FECHA AGENDA]]),"")</f>
        <v/>
      </c>
      <c r="T611" s="14" t="str">
        <f>IFERROR(MONTH(AVANZA[[#This Row],[FECHA AGENDA]]),"")</f>
        <v/>
      </c>
      <c r="U611" t="str" cm="1">
        <f t="array" ref="U611">_xlfn.XLOOKUP(AVANZA[[#This Row],[Num_Agrupacion_Pet_Atis]],Tabla1[[#All],[Numero_de_actuacion]],Tabla1[[#All],[Motivo_de_suspension]],"",0)</f>
        <v/>
      </c>
      <c r="V611" s="2" t="str" cm="1">
        <f t="array" ref="V611">_xlfn.XLOOKUP(AVANZA[[#This Row],[Num_Agrupacion_Pet_Atis]],Tabla1[[#All],[Numero_de_actuacion]],Tabla1[[#All],[No_identificacion_cliente]],"",0)</f>
        <v/>
      </c>
      <c r="W611" s="2" t="str" cm="1">
        <f t="array" ref="W611">_xlfn.XLOOKUP(AVANZA[[#This Row],[Num_Agrupacion_Pet_Atis]],Tabla1[[#All],[Numero_de_actuacion]],Tabla1[[#All],[Movil_de_contacto]],"",0)</f>
        <v/>
      </c>
      <c r="X611" s="14">
        <f>IF(OR(AVANZA[[#This Row],[ESTADO LEG]]="Legalizada grabacion",AVANZA[[#This Row],[ESTADO LEG]]="Legalizada aut"),1,0)</f>
        <v>0</v>
      </c>
      <c r="Y611" s="14">
        <f>IF(OR(AVANZA[[#This Row],[ESTADO LEG]]="pdte legalizar",AVANZA[[#This Row],[ESTADO LEG]]="No cruza"),1,0)</f>
        <v>1</v>
      </c>
      <c r="Z611" t="str" cm="1">
        <f t="array" ref="Z611">IF(AVANZA[[#This Row],[Variable]]="Terminada",LOWER(_xlfn.XLOOKUP(AVANZA[[#This Row],[ID_Peticion]],Tabla6[[#All],[NUM_PETICION]],Tabla6[[#All],[ESTADO_LEG]],"NO CRUZA",0)),AVANZA[[#This Row],[Variable]])</f>
        <v>no cruza</v>
      </c>
      <c r="AA611" t="str" cm="1">
        <f t="array" ref="AA611">_xlfn.XLOOKUP(AVANZA[[#This Row],[ID_Peticion]],Tabla6[[#All],[NUM_PETICION]],Tabla6[[#All],[DIF_DIAS]],"",0)</f>
        <v/>
      </c>
      <c r="AB611" s="2" t="str" cm="1">
        <f t="array" ref="AB611">IFERROR(_xlfn.XLOOKUP(AVANZA[[#This Row],[ID_Peticion]],Tabla6[[#All],[NUM_PETICION]],Tabla6[[#All],[FEC_LEGAL]],"",0),"")</f>
        <v/>
      </c>
      <c r="AC611" s="14">
        <f ca="1">IF(AVANZA[[#This Row],[FECHA LEG]]&lt;&gt;0,IFERROR(AVANZA[[#This Row],[FECHA LEG]]-AVANZA[[#This Row],[FechaIniEstadoSubPetAtis]],0),TODAY()-AVANZA[[#This Row],[FechaIniEstadoSubPetAtis]])</f>
        <v>0</v>
      </c>
      <c r="AD611" s="35">
        <f ca="1">IF(AVANZA[[#This Row],[FINAL Vs LG]]&lt;&gt;0,IF(AVANZA[[#This Row],[FINAL Vs LG]]&lt;7.1,"100%",IF(AND(AVANZA[[#This Row],[FINAL Vs LG]]&gt;7.1,AVANZA[[#This Row],[FINAL Vs LG]]&lt;11.1),"50%","0%")),0)</f>
        <v>0</v>
      </c>
      <c r="AE611" s="14">
        <f ca="1">VLOOKUP(DAY(TODAY()),BACK!F:G,2,0)</f>
        <v>14</v>
      </c>
      <c r="AF611" s="14">
        <f>BACK!$I$2</f>
        <v>24</v>
      </c>
      <c r="AG611" s="14">
        <f>IF(AVANZA[[#This Row],[Oferta_empaquetada_comisiones]]="SI",1,0)</f>
        <v>0</v>
      </c>
      <c r="AH611" s="36">
        <f>IF(AVANZA[[#This Row],[Variable]]="TERMINADA",IFERROR(VLOOKUP(AVANZA[[#This Row],[SUPERVISOR]],Tabla2[#All],4,0),0),)</f>
        <v>3.5</v>
      </c>
      <c r="AI611" s="14">
        <f>IF(AVANZA[[#This Row],[Producto]]="BA",1,0)</f>
        <v>0</v>
      </c>
      <c r="AJ611" s="14">
        <f>IF(AVANZA[[#This Row],[Producto]]="DUO",1,0)</f>
        <v>0</v>
      </c>
      <c r="AK611" s="14">
        <f>IF(AVANZA[[#This Row],[Producto]]="TRIO",1,0)</f>
        <v>1</v>
      </c>
      <c r="AL611" t="s">
        <v>292</v>
      </c>
      <c r="AM611">
        <v>-1</v>
      </c>
      <c r="AN611">
        <v>-1</v>
      </c>
      <c r="AO611" t="s">
        <v>17454</v>
      </c>
      <c r="AP611" s="1">
        <v>46154.628437500003</v>
      </c>
      <c r="AQ611">
        <v>-1</v>
      </c>
      <c r="AR611" t="s">
        <v>17455</v>
      </c>
      <c r="AS611">
        <v>-1</v>
      </c>
      <c r="AT611">
        <v>-1</v>
      </c>
      <c r="AU611">
        <v>-1</v>
      </c>
      <c r="AV611">
        <v>-1</v>
      </c>
      <c r="AW611">
        <v>-1</v>
      </c>
      <c r="AX611" t="s">
        <v>224</v>
      </c>
      <c r="AY611">
        <v>-1</v>
      </c>
      <c r="AZ611">
        <v>2026</v>
      </c>
      <c r="BA611">
        <v>5</v>
      </c>
      <c r="BB611">
        <v>13</v>
      </c>
      <c r="BC611">
        <v>-1</v>
      </c>
      <c r="BD611" t="s">
        <v>225</v>
      </c>
      <c r="BE611">
        <v>-1</v>
      </c>
      <c r="BF611">
        <v>20001626706530</v>
      </c>
      <c r="BG611" t="s">
        <v>376</v>
      </c>
      <c r="BH611" t="s">
        <v>377</v>
      </c>
      <c r="BI611" t="s">
        <v>17456</v>
      </c>
      <c r="BJ611">
        <v>-1</v>
      </c>
      <c r="BK611">
        <v>-1</v>
      </c>
      <c r="BL611">
        <v>-1</v>
      </c>
      <c r="BM611" t="s">
        <v>229</v>
      </c>
      <c r="BN611" t="s">
        <v>230</v>
      </c>
      <c r="BO611" t="s">
        <v>17457</v>
      </c>
      <c r="BP611" t="s">
        <v>380</v>
      </c>
      <c r="BQ611">
        <v>2026</v>
      </c>
      <c r="BR611">
        <v>5</v>
      </c>
      <c r="BS611">
        <v>12</v>
      </c>
      <c r="BT611" s="1">
        <v>46155.579039351855</v>
      </c>
      <c r="BU611" t="s">
        <v>233</v>
      </c>
      <c r="BV611" s="2">
        <v>46155</v>
      </c>
      <c r="BW611" t="s">
        <v>234</v>
      </c>
      <c r="BX611" s="2">
        <v>46154</v>
      </c>
      <c r="BY611" s="2">
        <v>46155</v>
      </c>
      <c r="BZ611" t="s">
        <v>235</v>
      </c>
      <c r="CA611" t="s">
        <v>2605</v>
      </c>
      <c r="CB611" t="s">
        <v>353</v>
      </c>
      <c r="CC611" t="s">
        <v>17458</v>
      </c>
      <c r="CD611" t="s">
        <v>17459</v>
      </c>
      <c r="CE611">
        <v>-1</v>
      </c>
      <c r="CF611" t="s">
        <v>2608</v>
      </c>
      <c r="CG611" t="s">
        <v>301</v>
      </c>
      <c r="CH611" t="s">
        <v>242</v>
      </c>
      <c r="CI611">
        <v>22999736</v>
      </c>
      <c r="CJ611" t="s">
        <v>303</v>
      </c>
      <c r="CK611" t="s">
        <v>245</v>
      </c>
      <c r="CL611" t="s">
        <v>246</v>
      </c>
      <c r="CM611" t="s">
        <v>247</v>
      </c>
      <c r="CN611" t="s">
        <v>248</v>
      </c>
      <c r="CT611" t="s">
        <v>386</v>
      </c>
      <c r="CU611" t="s">
        <v>387</v>
      </c>
      <c r="CW611" t="s">
        <v>388</v>
      </c>
      <c r="CX611" t="s">
        <v>389</v>
      </c>
      <c r="DA611" t="s">
        <v>250</v>
      </c>
      <c r="DB611">
        <v>-1</v>
      </c>
      <c r="DF611" t="s">
        <v>251</v>
      </c>
      <c r="DJ611" t="s">
        <v>252</v>
      </c>
      <c r="DK611" t="s">
        <v>253</v>
      </c>
      <c r="DL611" t="s">
        <v>253</v>
      </c>
      <c r="DN611" t="s">
        <v>390</v>
      </c>
      <c r="DR611" t="s">
        <v>305</v>
      </c>
      <c r="DS611" t="s">
        <v>303</v>
      </c>
      <c r="DT611" t="s">
        <v>302</v>
      </c>
      <c r="DV611">
        <v>1</v>
      </c>
      <c r="DW611" t="s">
        <v>283</v>
      </c>
      <c r="ED611" s="2">
        <v>46155</v>
      </c>
      <c r="EE611" t="s">
        <v>306</v>
      </c>
      <c r="EF611">
        <v>20</v>
      </c>
      <c r="EP611" t="s">
        <v>258</v>
      </c>
      <c r="ES611" t="s">
        <v>17460</v>
      </c>
      <c r="FA611" t="s">
        <v>245</v>
      </c>
      <c r="FB611" t="s">
        <v>363</v>
      </c>
      <c r="FD611" t="s">
        <v>363</v>
      </c>
      <c r="FE611" t="s">
        <v>2613</v>
      </c>
      <c r="FF611" t="s">
        <v>2613</v>
      </c>
      <c r="FK611" t="s">
        <v>263</v>
      </c>
      <c r="FL611" t="s">
        <v>17461</v>
      </c>
      <c r="FN611" t="s">
        <v>248</v>
      </c>
      <c r="FO611" t="s">
        <v>265</v>
      </c>
      <c r="FR611">
        <v>126994</v>
      </c>
      <c r="GB611" t="s">
        <v>266</v>
      </c>
      <c r="GC611" t="s">
        <v>387</v>
      </c>
      <c r="GD611">
        <v>25016</v>
      </c>
      <c r="GF611">
        <v>2353</v>
      </c>
      <c r="GG611">
        <v>25424</v>
      </c>
      <c r="GI611">
        <v>100314</v>
      </c>
      <c r="GJ611">
        <v>25242</v>
      </c>
      <c r="GL611">
        <v>24327</v>
      </c>
      <c r="GM611">
        <v>151122</v>
      </c>
      <c r="GS611" t="s">
        <v>267</v>
      </c>
      <c r="GT611" s="2">
        <v>45565</v>
      </c>
      <c r="GU611" t="s">
        <v>268</v>
      </c>
      <c r="GV611" t="s">
        <v>335</v>
      </c>
      <c r="GW611" t="s">
        <v>394</v>
      </c>
      <c r="GZ611" t="s">
        <v>395</v>
      </c>
      <c r="HA611" t="s">
        <v>274</v>
      </c>
      <c r="HB611" t="s">
        <v>1630</v>
      </c>
      <c r="HC611" t="s">
        <v>2605</v>
      </c>
      <c r="HD611" t="s">
        <v>313</v>
      </c>
      <c r="HE611" t="s">
        <v>230</v>
      </c>
      <c r="HF611" t="s">
        <v>17462</v>
      </c>
      <c r="HR611" t="s">
        <v>278</v>
      </c>
      <c r="HV611">
        <v>131990</v>
      </c>
      <c r="HW611" t="s">
        <v>281</v>
      </c>
      <c r="HY611">
        <v>0</v>
      </c>
      <c r="HZ611">
        <v>0</v>
      </c>
      <c r="IA611" t="s">
        <v>281</v>
      </c>
      <c r="IB611" t="s">
        <v>281</v>
      </c>
      <c r="IE611" t="s">
        <v>283</v>
      </c>
      <c r="IF611" t="s">
        <v>283</v>
      </c>
      <c r="IG611" t="s">
        <v>283</v>
      </c>
      <c r="IH611" t="s">
        <v>284</v>
      </c>
      <c r="II611" t="s">
        <v>285</v>
      </c>
      <c r="IJ611" t="s">
        <v>286</v>
      </c>
      <c r="IK611" t="s">
        <v>278</v>
      </c>
      <c r="IL611" t="s">
        <v>287</v>
      </c>
      <c r="IM611" t="s">
        <v>288</v>
      </c>
      <c r="IN611" t="s">
        <v>289</v>
      </c>
      <c r="IP611" t="s">
        <v>290</v>
      </c>
      <c r="IQ611" t="s">
        <v>284</v>
      </c>
      <c r="IS611" t="s">
        <v>291</v>
      </c>
      <c r="IT611" t="s">
        <v>372</v>
      </c>
      <c r="IU611" t="s">
        <v>373</v>
      </c>
      <c r="IV611" t="s">
        <v>373</v>
      </c>
      <c r="IW611" t="s">
        <v>373</v>
      </c>
      <c r="IY611" t="s">
        <v>281</v>
      </c>
    </row>
    <row r="612" spans="1:259" x14ac:dyDescent="0.3">
      <c r="A612" s="14">
        <f>DAY(AVANZA[[#This Row],[FechaSeguimiento]])</f>
        <v>13</v>
      </c>
      <c r="B612" s="14">
        <f>MONTH(AVANZA[[#This Row],[FechaSeguimiento]])</f>
        <v>5</v>
      </c>
      <c r="C612"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612" t="str">
        <f>LOWER(IFERROR(VLOOKUP(AVANZA[[#This Row],[ID_Peticion]],CANCELADAS[#All],2,0),""))</f>
        <v/>
      </c>
      <c r="E612" t="str">
        <f>LOWER(IFERROR(VLOOKUP(AVANZA[[#This Row],[ID_Peticion]],CANCELADAS[#All],3,0),""))</f>
        <v/>
      </c>
      <c r="F612" t="str">
        <f>LOWER(IF(AVANZA[[#This Row],[CEDULA CLIENTE]]&lt;&gt;""," CC: " &amp; COUNTIFS(AVANZA[CEDULA CLIENTE],AVANZA[[#This Row],[CEDULA CLIENTE]]),"")&amp; IF(AVANZA[[#This Row],[Direccion]]&lt;&gt;""," DIR: " &amp; COUNTIFS(AVANZA[Direccion],AVANZA[[#This Row],[Direccion]]),""))</f>
        <v xml:space="preserve"> dir: 1</v>
      </c>
      <c r="G612" t="str">
        <f>IFERROR(VLOOKUP(AVANZA[[#This Row],[Cedula_Vendedor_Atis]],PLANTA[[#All],[CEDULA]:[LINEA]],3,0),"No Cruza")</f>
        <v>Marisol Avella</v>
      </c>
      <c r="H612" t="str">
        <f>IFERROR(VLOOKUP(AVANZA[[#This Row],[Cedula_Vendedor_Atis]],PLANTA[[#All],[CEDULA]:[LINEA]],4,0),"No Cruza")</f>
        <v>Fija</v>
      </c>
      <c r="I612" t="str">
        <f>LOWER(IF(AVANZA[[#This Row],[ATRIBUIBLE]]="",AVANZA[[#This Row],[Variable]],AVANZA[[#This Row],[ATRIBUIBLE]]))</f>
        <v>pendiente</v>
      </c>
      <c r="J612" s="14">
        <f>IF(AVANZA[[#This Row],[Variable]]=AVANZA[[#Headers],[TERMINADA]],1,0)</f>
        <v>0</v>
      </c>
      <c r="K612" s="14">
        <f>IF(AVANZA[[#This Row],[Variable]]=AVANZA[[#Headers],[ANULADA]],1,0)</f>
        <v>0</v>
      </c>
      <c r="L612" s="14">
        <f>IF(AVANZA[[#This Row],[Variable]]=AVANZA[[#Headers],[PENDIENTE]],1,0)</f>
        <v>1</v>
      </c>
      <c r="M612" s="14">
        <f>IF(AVANZA[[#This Row],[ESTADO AGENDA]]="AGENDADA",1,0)</f>
        <v>0</v>
      </c>
      <c r="N612" s="14">
        <f>IF(AVANZA[[#This Row],[ESTADO AGENDA]]="PENDIENTE DE AGENDAR",1,0)</f>
        <v>0</v>
      </c>
      <c r="O612" s="14">
        <f>IF(AVANZA[[#This Row],[ESTADO AGENDA]]="SUSPENDIDA",1,0)</f>
        <v>0</v>
      </c>
      <c r="P612" t="str" cm="1">
        <f t="array" ref="P612">_xlfn.XLOOKUP(AVANZA[[#This Row],[Num_Agrupacion_Pet_Atis]],Tabla1[[#All],[Numero_de_actuacion]],Tabla1[[#All],[Estado_de_la_orden]],"",0)</f>
        <v/>
      </c>
      <c r="Q612" s="2" t="str" cm="1">
        <f t="array" ref="Q612">_xlfn.XLOOKUP(AVANZA[[#This Row],[Num_Agrupacion_Pet_Atis]],Tabla1[[#All],[Numero_de_actuacion]],Tabla1[[#All],[Fecha_de_la_cita]],"",0)</f>
        <v/>
      </c>
      <c r="R612" t="str" cm="1">
        <f t="array" ref="R612">_xlfn.XLOOKUP(AVANZA[[#This Row],[Num_Agrupacion_Pet_Atis]],Tabla1[[#All],[Numero_de_actuacion]],Tabla1[[#All],[Franja_horaria_de_la_cita]],"",0)</f>
        <v/>
      </c>
      <c r="S612" s="14" t="str">
        <f>IFERROR(DAY(AVANZA[[#This Row],[FECHA AGENDA]]),"")</f>
        <v/>
      </c>
      <c r="T612" s="14" t="str">
        <f>IFERROR(MONTH(AVANZA[[#This Row],[FECHA AGENDA]]),"")</f>
        <v/>
      </c>
      <c r="U612" t="str" cm="1">
        <f t="array" ref="U612">_xlfn.XLOOKUP(AVANZA[[#This Row],[Num_Agrupacion_Pet_Atis]],Tabla1[[#All],[Numero_de_actuacion]],Tabla1[[#All],[Motivo_de_suspension]],"",0)</f>
        <v/>
      </c>
      <c r="V612" s="2" t="str" cm="1">
        <f t="array" ref="V612">_xlfn.XLOOKUP(AVANZA[[#This Row],[Num_Agrupacion_Pet_Atis]],Tabla1[[#All],[Numero_de_actuacion]],Tabla1[[#All],[No_identificacion_cliente]],"",0)</f>
        <v/>
      </c>
      <c r="W612" s="2" t="str" cm="1">
        <f t="array" ref="W612">_xlfn.XLOOKUP(AVANZA[[#This Row],[Num_Agrupacion_Pet_Atis]],Tabla1[[#All],[Numero_de_actuacion]],Tabla1[[#All],[Movil_de_contacto]],"",0)</f>
        <v/>
      </c>
      <c r="X612" s="14">
        <f>IF(OR(AVANZA[[#This Row],[ESTADO LEG]]="Legalizada grabacion",AVANZA[[#This Row],[ESTADO LEG]]="Legalizada aut"),1,0)</f>
        <v>0</v>
      </c>
      <c r="Y612" s="14">
        <f>IF(OR(AVANZA[[#This Row],[ESTADO LEG]]="pdte legalizar",AVANZA[[#This Row],[ESTADO LEG]]="No cruza"),1,0)</f>
        <v>0</v>
      </c>
      <c r="Z612" t="str" cm="1">
        <f t="array" ref="Z612">IF(AVANZA[[#This Row],[Variable]]="Terminada",LOWER(_xlfn.XLOOKUP(AVANZA[[#This Row],[ID_Peticion]],Tabla6[[#All],[NUM_PETICION]],Tabla6[[#All],[ESTADO_LEG]],"NO CRUZA",0)),AVANZA[[#This Row],[Variable]])</f>
        <v>PENDIENTE</v>
      </c>
      <c r="AA612" t="str" cm="1">
        <f t="array" ref="AA612">_xlfn.XLOOKUP(AVANZA[[#This Row],[ID_Peticion]],Tabla6[[#All],[NUM_PETICION]],Tabla6[[#All],[DIF_DIAS]],"",0)</f>
        <v/>
      </c>
      <c r="AB612" s="2" t="str" cm="1">
        <f t="array" ref="AB612">IFERROR(_xlfn.XLOOKUP(AVANZA[[#This Row],[ID_Peticion]],Tabla6[[#All],[NUM_PETICION]],Tabla6[[#All],[FEC_LEGAL]],"",0),"")</f>
        <v/>
      </c>
      <c r="AC612" s="14">
        <f ca="1">IF(AVANZA[[#This Row],[FECHA LEG]]&lt;&gt;0,IFERROR(AVANZA[[#This Row],[FECHA LEG]]-AVANZA[[#This Row],[FechaIniEstadoSubPetAtis]],0),TODAY()-AVANZA[[#This Row],[FechaIniEstadoSubPetAtis]])</f>
        <v>0</v>
      </c>
      <c r="AD612" s="35">
        <f ca="1">IF(AVANZA[[#This Row],[FINAL Vs LG]]&lt;&gt;0,IF(AVANZA[[#This Row],[FINAL Vs LG]]&lt;7.1,"100%",IF(AND(AVANZA[[#This Row],[FINAL Vs LG]]&gt;7.1,AVANZA[[#This Row],[FINAL Vs LG]]&lt;11.1),"50%","0%")),0)</f>
        <v>0</v>
      </c>
      <c r="AE612" s="14">
        <f ca="1">VLOOKUP(DAY(TODAY()),BACK!F:G,2,0)</f>
        <v>14</v>
      </c>
      <c r="AF612" s="14">
        <f>BACK!$I$2</f>
        <v>24</v>
      </c>
      <c r="AG612" s="14">
        <f>IF(AVANZA[[#This Row],[Oferta_empaquetada_comisiones]]="SI",1,0)</f>
        <v>0</v>
      </c>
      <c r="AH612" s="36">
        <f>IF(AVANZA[[#This Row],[Variable]]="TERMINADA",IFERROR(VLOOKUP(AVANZA[[#This Row],[SUPERVISOR]],Tabla2[#All],4,0),0),)</f>
        <v>0</v>
      </c>
      <c r="AI612" s="14">
        <f>IF(AVANZA[[#This Row],[Producto]]="BA",1,0)</f>
        <v>1</v>
      </c>
      <c r="AJ612" s="14">
        <f>IF(AVANZA[[#This Row],[Producto]]="DUO",1,0)</f>
        <v>0</v>
      </c>
      <c r="AK612" s="14">
        <f>IF(AVANZA[[#This Row],[Producto]]="TRIO",1,0)</f>
        <v>0</v>
      </c>
      <c r="AL612" t="s">
        <v>1961</v>
      </c>
      <c r="AM612">
        <v>-1</v>
      </c>
      <c r="AN612">
        <v>-1</v>
      </c>
      <c r="AO612" t="s">
        <v>17463</v>
      </c>
      <c r="AP612" s="1">
        <v>46154.686053240737</v>
      </c>
      <c r="AQ612">
        <v>-1</v>
      </c>
      <c r="AR612" t="s">
        <v>17464</v>
      </c>
      <c r="AS612">
        <v>-1</v>
      </c>
      <c r="AT612">
        <v>-1</v>
      </c>
      <c r="AU612">
        <v>-1</v>
      </c>
      <c r="AV612">
        <v>-1</v>
      </c>
      <c r="AW612">
        <v>-1</v>
      </c>
      <c r="AX612" t="s">
        <v>224</v>
      </c>
      <c r="AY612">
        <v>-1</v>
      </c>
      <c r="AZ612">
        <v>2026</v>
      </c>
      <c r="BA612">
        <v>5</v>
      </c>
      <c r="BB612">
        <v>13</v>
      </c>
      <c r="BC612">
        <v>-1</v>
      </c>
      <c r="BD612" t="s">
        <v>225</v>
      </c>
      <c r="BE612">
        <v>-1</v>
      </c>
      <c r="BF612">
        <v>20001626785956</v>
      </c>
      <c r="BG612" t="s">
        <v>319</v>
      </c>
      <c r="BH612" t="s">
        <v>320</v>
      </c>
      <c r="BI612" t="s">
        <v>3528</v>
      </c>
      <c r="BJ612">
        <v>-1</v>
      </c>
      <c r="BK612">
        <v>-1</v>
      </c>
      <c r="BL612">
        <v>-1</v>
      </c>
      <c r="BM612" t="s">
        <v>2213</v>
      </c>
      <c r="BN612" t="s">
        <v>230</v>
      </c>
      <c r="BO612" t="s">
        <v>17465</v>
      </c>
      <c r="BP612" t="s">
        <v>380</v>
      </c>
      <c r="BQ612">
        <v>2026</v>
      </c>
      <c r="BR612">
        <v>5</v>
      </c>
      <c r="BS612">
        <v>12</v>
      </c>
      <c r="BT612" s="1">
        <v>46154.686076388891</v>
      </c>
      <c r="BU612" t="s">
        <v>2215</v>
      </c>
      <c r="BV612" s="2">
        <v>46154</v>
      </c>
      <c r="BW612" t="s">
        <v>2215</v>
      </c>
      <c r="BX612" s="2">
        <v>46154</v>
      </c>
      <c r="BY612" s="2">
        <v>46154</v>
      </c>
      <c r="BZ612" t="s">
        <v>2216</v>
      </c>
      <c r="CA612" t="s">
        <v>297</v>
      </c>
      <c r="CB612" t="s">
        <v>297</v>
      </c>
      <c r="CC612" t="s">
        <v>17466</v>
      </c>
      <c r="CD612" t="s">
        <v>3527</v>
      </c>
      <c r="CE612">
        <v>-1</v>
      </c>
      <c r="CF612" t="s">
        <v>300</v>
      </c>
      <c r="CG612" t="s">
        <v>301</v>
      </c>
      <c r="CH612" t="s">
        <v>242</v>
      </c>
      <c r="CI612">
        <v>1013654397</v>
      </c>
      <c r="CJ612" t="s">
        <v>1969</v>
      </c>
      <c r="CK612" t="s">
        <v>245</v>
      </c>
      <c r="CL612" t="s">
        <v>246</v>
      </c>
      <c r="CM612" t="s">
        <v>247</v>
      </c>
      <c r="CN612" t="s">
        <v>248</v>
      </c>
      <c r="CT612" t="s">
        <v>386</v>
      </c>
      <c r="CU612" t="s">
        <v>225</v>
      </c>
      <c r="CW612" t="s">
        <v>319</v>
      </c>
      <c r="CX612" t="s">
        <v>320</v>
      </c>
      <c r="DA612" t="s">
        <v>250</v>
      </c>
      <c r="DB612">
        <v>-1</v>
      </c>
      <c r="DF612" t="s">
        <v>2213</v>
      </c>
      <c r="DJ612" t="s">
        <v>252</v>
      </c>
      <c r="DK612" t="s">
        <v>253</v>
      </c>
      <c r="DL612" t="s">
        <v>253</v>
      </c>
      <c r="DN612" t="s">
        <v>255</v>
      </c>
      <c r="DR612" t="s">
        <v>1970</v>
      </c>
      <c r="DS612" t="s">
        <v>1969</v>
      </c>
      <c r="DT612" t="s">
        <v>1968</v>
      </c>
      <c r="DV612">
        <v>1</v>
      </c>
      <c r="DW612" t="s">
        <v>283</v>
      </c>
      <c r="ED612" s="2">
        <v>46155</v>
      </c>
      <c r="EF612">
        <v>20</v>
      </c>
      <c r="EP612" t="s">
        <v>258</v>
      </c>
      <c r="FA612" t="s">
        <v>245</v>
      </c>
      <c r="FB612" t="s">
        <v>308</v>
      </c>
      <c r="FD612" t="s">
        <v>308</v>
      </c>
      <c r="FE612" t="s">
        <v>309</v>
      </c>
      <c r="FF612" t="s">
        <v>309</v>
      </c>
      <c r="FK612" t="s">
        <v>263</v>
      </c>
      <c r="FN612" t="s">
        <v>248</v>
      </c>
      <c r="FO612" t="s">
        <v>265</v>
      </c>
      <c r="FR612">
        <v>0</v>
      </c>
      <c r="GB612" t="s">
        <v>266</v>
      </c>
      <c r="GM612">
        <v>0</v>
      </c>
      <c r="GS612" t="s">
        <v>267</v>
      </c>
      <c r="GT612" s="2"/>
      <c r="GU612" t="s">
        <v>268</v>
      </c>
      <c r="GV612" t="s">
        <v>335</v>
      </c>
      <c r="GW612" t="s">
        <v>394</v>
      </c>
      <c r="GZ612" t="s">
        <v>395</v>
      </c>
      <c r="HE612" t="s">
        <v>230</v>
      </c>
      <c r="HF612" t="s">
        <v>17467</v>
      </c>
      <c r="HR612" t="s">
        <v>278</v>
      </c>
      <c r="HV612">
        <v>94990</v>
      </c>
      <c r="HW612" t="s">
        <v>281</v>
      </c>
      <c r="HY612">
        <v>0</v>
      </c>
      <c r="HZ612">
        <v>0</v>
      </c>
      <c r="IA612" t="s">
        <v>281</v>
      </c>
      <c r="IB612" t="s">
        <v>281</v>
      </c>
      <c r="IE612" t="s">
        <v>283</v>
      </c>
      <c r="IF612" t="s">
        <v>283</v>
      </c>
      <c r="IG612" t="s">
        <v>283</v>
      </c>
      <c r="IH612" t="s">
        <v>284</v>
      </c>
      <c r="II612" t="s">
        <v>285</v>
      </c>
      <c r="IJ612" t="s">
        <v>286</v>
      </c>
      <c r="IK612" t="s">
        <v>278</v>
      </c>
      <c r="IL612" t="s">
        <v>287</v>
      </c>
      <c r="IM612" t="s">
        <v>288</v>
      </c>
      <c r="IN612" t="s">
        <v>2219</v>
      </c>
      <c r="IP612" t="s">
        <v>290</v>
      </c>
      <c r="IQ612" t="s">
        <v>284</v>
      </c>
      <c r="IS612" t="s">
        <v>291</v>
      </c>
      <c r="IT612" t="s">
        <v>287</v>
      </c>
      <c r="IY612" t="s">
        <v>281</v>
      </c>
    </row>
    <row r="613" spans="1:259" x14ac:dyDescent="0.3">
      <c r="A613" s="14">
        <f>DAY(AVANZA[[#This Row],[FechaSeguimiento]])</f>
        <v>13</v>
      </c>
      <c r="B613" s="14">
        <f>MONTH(AVANZA[[#This Row],[FechaSeguimiento]])</f>
        <v>5</v>
      </c>
      <c r="C613"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613" t="str">
        <f>LOWER(IFERROR(VLOOKUP(AVANZA[[#This Row],[ID_Peticion]],CANCELADAS[#All],2,0),""))</f>
        <v/>
      </c>
      <c r="E613" t="str">
        <f>LOWER(IFERROR(VLOOKUP(AVANZA[[#This Row],[ID_Peticion]],CANCELADAS[#All],3,0),""))</f>
        <v/>
      </c>
      <c r="F613" t="str">
        <f>LOWER(IF(AVANZA[[#This Row],[CEDULA CLIENTE]]&lt;&gt;""," CC: " &amp; COUNTIFS(AVANZA[CEDULA CLIENTE],AVANZA[[#This Row],[CEDULA CLIENTE]]),"")&amp; IF(AVANZA[[#This Row],[Direccion]]&lt;&gt;""," DIR: " &amp; COUNTIFS(AVANZA[Direccion],AVANZA[[#This Row],[Direccion]]),""))</f>
        <v xml:space="preserve"> dir: 1</v>
      </c>
      <c r="G613" t="str">
        <f>IFERROR(VLOOKUP(AVANZA[[#This Row],[Cedula_Vendedor_Atis]],PLANTA[[#All],[CEDULA]:[LINEA]],3,0),"No Cruza")</f>
        <v>Marisol Avella</v>
      </c>
      <c r="H613" t="str">
        <f>IFERROR(VLOOKUP(AVANZA[[#This Row],[Cedula_Vendedor_Atis]],PLANTA[[#All],[CEDULA]:[LINEA]],4,0),"No Cruza")</f>
        <v>Fija</v>
      </c>
      <c r="I613" t="str">
        <f>LOWER(IF(AVANZA[[#This Row],[ATRIBUIBLE]]="",AVANZA[[#This Row],[Variable]],AVANZA[[#This Row],[ATRIBUIBLE]]))</f>
        <v>terminada</v>
      </c>
      <c r="J613" s="14">
        <f>IF(AVANZA[[#This Row],[Variable]]=AVANZA[[#Headers],[TERMINADA]],1,0)</f>
        <v>1</v>
      </c>
      <c r="K613" s="14">
        <f>IF(AVANZA[[#This Row],[Variable]]=AVANZA[[#Headers],[ANULADA]],1,0)</f>
        <v>0</v>
      </c>
      <c r="L613" s="14">
        <f>IF(AVANZA[[#This Row],[Variable]]=AVANZA[[#Headers],[PENDIENTE]],1,0)</f>
        <v>0</v>
      </c>
      <c r="M613" s="14">
        <f>IF(AVANZA[[#This Row],[ESTADO AGENDA]]="AGENDADA",1,0)</f>
        <v>0</v>
      </c>
      <c r="N613" s="14">
        <f>IF(AVANZA[[#This Row],[ESTADO AGENDA]]="PENDIENTE DE AGENDAR",1,0)</f>
        <v>0</v>
      </c>
      <c r="O613" s="14">
        <f>IF(AVANZA[[#This Row],[ESTADO AGENDA]]="SUSPENDIDA",1,0)</f>
        <v>0</v>
      </c>
      <c r="P613" t="str" cm="1">
        <f t="array" ref="P613">_xlfn.XLOOKUP(AVANZA[[#This Row],[Num_Agrupacion_Pet_Atis]],Tabla1[[#All],[Numero_de_actuacion]],Tabla1[[#All],[Estado_de_la_orden]],"",0)</f>
        <v/>
      </c>
      <c r="Q613" s="2" t="str" cm="1">
        <f t="array" ref="Q613">_xlfn.XLOOKUP(AVANZA[[#This Row],[Num_Agrupacion_Pet_Atis]],Tabla1[[#All],[Numero_de_actuacion]],Tabla1[[#All],[Fecha_de_la_cita]],"",0)</f>
        <v/>
      </c>
      <c r="R613" t="str" cm="1">
        <f t="array" ref="R613">_xlfn.XLOOKUP(AVANZA[[#This Row],[Num_Agrupacion_Pet_Atis]],Tabla1[[#All],[Numero_de_actuacion]],Tabla1[[#All],[Franja_horaria_de_la_cita]],"",0)</f>
        <v/>
      </c>
      <c r="S613" s="14" t="str">
        <f>IFERROR(DAY(AVANZA[[#This Row],[FECHA AGENDA]]),"")</f>
        <v/>
      </c>
      <c r="T613" s="14" t="str">
        <f>IFERROR(MONTH(AVANZA[[#This Row],[FECHA AGENDA]]),"")</f>
        <v/>
      </c>
      <c r="U613" t="str" cm="1">
        <f t="array" ref="U613">_xlfn.XLOOKUP(AVANZA[[#This Row],[Num_Agrupacion_Pet_Atis]],Tabla1[[#All],[Numero_de_actuacion]],Tabla1[[#All],[Motivo_de_suspension]],"",0)</f>
        <v/>
      </c>
      <c r="V613" s="2" t="str" cm="1">
        <f t="array" ref="V613">_xlfn.XLOOKUP(AVANZA[[#This Row],[Num_Agrupacion_Pet_Atis]],Tabla1[[#All],[Numero_de_actuacion]],Tabla1[[#All],[No_identificacion_cliente]],"",0)</f>
        <v/>
      </c>
      <c r="W613" s="2" t="str" cm="1">
        <f t="array" ref="W613">_xlfn.XLOOKUP(AVANZA[[#This Row],[Num_Agrupacion_Pet_Atis]],Tabla1[[#All],[Numero_de_actuacion]],Tabla1[[#All],[Movil_de_contacto]],"",0)</f>
        <v/>
      </c>
      <c r="X613" s="14">
        <f>IF(OR(AVANZA[[#This Row],[ESTADO LEG]]="Legalizada grabacion",AVANZA[[#This Row],[ESTADO LEG]]="Legalizada aut"),1,0)</f>
        <v>0</v>
      </c>
      <c r="Y613" s="14">
        <f>IF(OR(AVANZA[[#This Row],[ESTADO LEG]]="pdte legalizar",AVANZA[[#This Row],[ESTADO LEG]]="No cruza"),1,0)</f>
        <v>1</v>
      </c>
      <c r="Z613" t="str" cm="1">
        <f t="array" ref="Z613">IF(AVANZA[[#This Row],[Variable]]="Terminada",LOWER(_xlfn.XLOOKUP(AVANZA[[#This Row],[ID_Peticion]],Tabla6[[#All],[NUM_PETICION]],Tabla6[[#All],[ESTADO_LEG]],"NO CRUZA",0)),AVANZA[[#This Row],[Variable]])</f>
        <v>no cruza</v>
      </c>
      <c r="AA613" t="str" cm="1">
        <f t="array" ref="AA613">_xlfn.XLOOKUP(AVANZA[[#This Row],[ID_Peticion]],Tabla6[[#All],[NUM_PETICION]],Tabla6[[#All],[DIF_DIAS]],"",0)</f>
        <v/>
      </c>
      <c r="AB613" s="2" t="str" cm="1">
        <f t="array" ref="AB613">IFERROR(_xlfn.XLOOKUP(AVANZA[[#This Row],[ID_Peticion]],Tabla6[[#All],[NUM_PETICION]],Tabla6[[#All],[FEC_LEGAL]],"",0),"")</f>
        <v/>
      </c>
      <c r="AC613" s="14">
        <f ca="1">IF(AVANZA[[#This Row],[FECHA LEG]]&lt;&gt;0,IFERROR(AVANZA[[#This Row],[FECHA LEG]]-AVANZA[[#This Row],[FechaIniEstadoSubPetAtis]],0),TODAY()-AVANZA[[#This Row],[FechaIniEstadoSubPetAtis]])</f>
        <v>0</v>
      </c>
      <c r="AD613" s="35">
        <f ca="1">IF(AVANZA[[#This Row],[FINAL Vs LG]]&lt;&gt;0,IF(AVANZA[[#This Row],[FINAL Vs LG]]&lt;7.1,"100%",IF(AND(AVANZA[[#This Row],[FINAL Vs LG]]&gt;7.1,AVANZA[[#This Row],[FINAL Vs LG]]&lt;11.1),"50%","0%")),0)</f>
        <v>0</v>
      </c>
      <c r="AE613" s="14">
        <f ca="1">VLOOKUP(DAY(TODAY()),BACK!F:G,2,0)</f>
        <v>14</v>
      </c>
      <c r="AF613" s="14">
        <f>BACK!$I$2</f>
        <v>24</v>
      </c>
      <c r="AG613" s="14">
        <f>IF(AVANZA[[#This Row],[Oferta_empaquetada_comisiones]]="SI",1,0)</f>
        <v>0</v>
      </c>
      <c r="AH613" s="36">
        <f>IF(AVANZA[[#This Row],[Variable]]="TERMINADA",IFERROR(VLOOKUP(AVANZA[[#This Row],[SUPERVISOR]],Tabla2[#All],4,0),0),)</f>
        <v>3.5</v>
      </c>
      <c r="AI613" s="14">
        <f>IF(AVANZA[[#This Row],[Producto]]="BA",1,0)</f>
        <v>1</v>
      </c>
      <c r="AJ613" s="14">
        <f>IF(AVANZA[[#This Row],[Producto]]="DUO",1,0)</f>
        <v>0</v>
      </c>
      <c r="AK613" s="14">
        <f>IF(AVANZA[[#This Row],[Producto]]="TRIO",1,0)</f>
        <v>0</v>
      </c>
      <c r="AL613" t="s">
        <v>347</v>
      </c>
      <c r="AM613">
        <v>-1</v>
      </c>
      <c r="AN613">
        <v>-1</v>
      </c>
      <c r="AO613" t="s">
        <v>17468</v>
      </c>
      <c r="AP613" s="1">
        <v>46153.73170138889</v>
      </c>
      <c r="AQ613">
        <v>-1</v>
      </c>
      <c r="AR613" t="s">
        <v>17469</v>
      </c>
      <c r="AS613">
        <v>-1</v>
      </c>
      <c r="AT613">
        <v>-1</v>
      </c>
      <c r="AU613">
        <v>-1</v>
      </c>
      <c r="AV613">
        <v>-1</v>
      </c>
      <c r="AW613">
        <v>-1</v>
      </c>
      <c r="AX613" t="s">
        <v>224</v>
      </c>
      <c r="AY613">
        <v>-1</v>
      </c>
      <c r="AZ613">
        <v>2026</v>
      </c>
      <c r="BA613">
        <v>5</v>
      </c>
      <c r="BB613">
        <v>13</v>
      </c>
      <c r="BC613">
        <v>-1</v>
      </c>
      <c r="BD613" t="s">
        <v>225</v>
      </c>
      <c r="BE613">
        <v>-1</v>
      </c>
      <c r="BF613">
        <v>20001626177398</v>
      </c>
      <c r="BG613" t="s">
        <v>226</v>
      </c>
      <c r="BH613" t="s">
        <v>227</v>
      </c>
      <c r="BI613" t="s">
        <v>17470</v>
      </c>
      <c r="BJ613">
        <v>-1</v>
      </c>
      <c r="BK613">
        <v>-1</v>
      </c>
      <c r="BL613">
        <v>-1</v>
      </c>
      <c r="BM613" t="s">
        <v>229</v>
      </c>
      <c r="BN613" t="s">
        <v>230</v>
      </c>
      <c r="BO613" t="s">
        <v>17471</v>
      </c>
      <c r="BP613" t="s">
        <v>380</v>
      </c>
      <c r="BQ613">
        <v>2026</v>
      </c>
      <c r="BR613">
        <v>5</v>
      </c>
      <c r="BS613">
        <v>11</v>
      </c>
      <c r="BT613" s="1">
        <v>46155.390520833331</v>
      </c>
      <c r="BU613" t="s">
        <v>233</v>
      </c>
      <c r="BV613" s="2">
        <v>46155</v>
      </c>
      <c r="BW613" t="s">
        <v>234</v>
      </c>
      <c r="BX613" s="2">
        <v>46153</v>
      </c>
      <c r="BY613" s="2">
        <v>46155</v>
      </c>
      <c r="BZ613" t="s">
        <v>235</v>
      </c>
      <c r="CA613" t="s">
        <v>297</v>
      </c>
      <c r="CB613" t="s">
        <v>297</v>
      </c>
      <c r="CC613" t="s">
        <v>17472</v>
      </c>
      <c r="CD613" t="s">
        <v>3596</v>
      </c>
      <c r="CE613">
        <v>-1</v>
      </c>
      <c r="CF613" t="s">
        <v>300</v>
      </c>
      <c r="CG613" t="s">
        <v>301</v>
      </c>
      <c r="CH613" t="s">
        <v>242</v>
      </c>
      <c r="CI613">
        <v>53061857</v>
      </c>
      <c r="CJ613" t="s">
        <v>358</v>
      </c>
      <c r="CK613" t="s">
        <v>245</v>
      </c>
      <c r="CL613" t="s">
        <v>246</v>
      </c>
      <c r="CM613" t="s">
        <v>247</v>
      </c>
      <c r="CN613" t="s">
        <v>359</v>
      </c>
      <c r="CT613" t="s">
        <v>304</v>
      </c>
      <c r="CU613" t="s">
        <v>225</v>
      </c>
      <c r="CW613" t="s">
        <v>226</v>
      </c>
      <c r="CX613" t="s">
        <v>227</v>
      </c>
      <c r="DA613" t="s">
        <v>250</v>
      </c>
      <c r="DB613">
        <v>-1</v>
      </c>
      <c r="DF613" t="s">
        <v>251</v>
      </c>
      <c r="DJ613" t="s">
        <v>252</v>
      </c>
      <c r="DK613" t="s">
        <v>253</v>
      </c>
      <c r="DL613" t="s">
        <v>254</v>
      </c>
      <c r="DN613" t="s">
        <v>255</v>
      </c>
      <c r="DR613" t="s">
        <v>360</v>
      </c>
      <c r="DS613" t="s">
        <v>358</v>
      </c>
      <c r="DT613" t="s">
        <v>347</v>
      </c>
      <c r="DV613">
        <v>1</v>
      </c>
      <c r="DW613" t="s">
        <v>283</v>
      </c>
      <c r="ED613" s="2">
        <v>46155</v>
      </c>
      <c r="EE613" t="s">
        <v>343</v>
      </c>
      <c r="EF613">
        <v>20</v>
      </c>
      <c r="EP613" t="s">
        <v>258</v>
      </c>
      <c r="ES613" t="s">
        <v>17473</v>
      </c>
      <c r="FA613" t="s">
        <v>245</v>
      </c>
      <c r="FB613" t="s">
        <v>308</v>
      </c>
      <c r="FD613" t="s">
        <v>308</v>
      </c>
      <c r="FE613" t="s">
        <v>309</v>
      </c>
      <c r="FF613" t="s">
        <v>309</v>
      </c>
      <c r="FK613" t="s">
        <v>263</v>
      </c>
      <c r="FL613" t="s">
        <v>17474</v>
      </c>
      <c r="FN613" t="s">
        <v>359</v>
      </c>
      <c r="FO613" t="s">
        <v>366</v>
      </c>
      <c r="FR613">
        <v>85900</v>
      </c>
      <c r="GB613" t="s">
        <v>266</v>
      </c>
      <c r="GC613" t="s">
        <v>225</v>
      </c>
      <c r="GD613">
        <v>0</v>
      </c>
      <c r="GF613">
        <v>0</v>
      </c>
      <c r="GG613">
        <v>25421</v>
      </c>
      <c r="GI613">
        <v>85900</v>
      </c>
      <c r="GJ613">
        <v>0</v>
      </c>
      <c r="GL613">
        <v>0</v>
      </c>
      <c r="GM613">
        <v>102221</v>
      </c>
      <c r="GS613" t="s">
        <v>267</v>
      </c>
      <c r="GT613" s="2">
        <v>45291</v>
      </c>
      <c r="GU613" t="s">
        <v>268</v>
      </c>
      <c r="GV613" t="s">
        <v>335</v>
      </c>
      <c r="GW613" t="s">
        <v>394</v>
      </c>
      <c r="GZ613" t="s">
        <v>395</v>
      </c>
      <c r="HA613" t="s">
        <v>274</v>
      </c>
      <c r="HB613" t="s">
        <v>592</v>
      </c>
      <c r="HC613" t="s">
        <v>592</v>
      </c>
      <c r="HD613" t="s">
        <v>385</v>
      </c>
      <c r="HE613" t="s">
        <v>230</v>
      </c>
      <c r="HF613" t="s">
        <v>14305</v>
      </c>
      <c r="HR613" t="s">
        <v>278</v>
      </c>
      <c r="HV613">
        <v>85900</v>
      </c>
      <c r="HW613" t="s">
        <v>279</v>
      </c>
      <c r="HX613" t="s">
        <v>570</v>
      </c>
      <c r="HY613">
        <v>85917.668000000005</v>
      </c>
      <c r="HZ613">
        <v>17.667999999999999</v>
      </c>
      <c r="IA613" t="s">
        <v>281</v>
      </c>
      <c r="IB613" t="s">
        <v>281</v>
      </c>
      <c r="IE613" t="s">
        <v>283</v>
      </c>
      <c r="IF613" t="s">
        <v>283</v>
      </c>
      <c r="IG613" t="s">
        <v>283</v>
      </c>
      <c r="IH613" t="s">
        <v>284</v>
      </c>
      <c r="II613" t="s">
        <v>285</v>
      </c>
      <c r="IJ613" t="s">
        <v>286</v>
      </c>
      <c r="IK613" t="s">
        <v>278</v>
      </c>
      <c r="IL613" t="s">
        <v>371</v>
      </c>
      <c r="IM613" t="s">
        <v>288</v>
      </c>
      <c r="IN613" t="s">
        <v>289</v>
      </c>
      <c r="IP613" t="s">
        <v>290</v>
      </c>
      <c r="IQ613" t="s">
        <v>284</v>
      </c>
      <c r="IS613" t="s">
        <v>291</v>
      </c>
      <c r="IY613" t="s">
        <v>281</v>
      </c>
    </row>
    <row r="614" spans="1:259" x14ac:dyDescent="0.3">
      <c r="A614" s="14">
        <f>DAY(AVANZA[[#This Row],[FechaSeguimiento]])</f>
        <v>13</v>
      </c>
      <c r="B614" s="14">
        <f>MONTH(AVANZA[[#This Row],[FechaSeguimiento]])</f>
        <v>5</v>
      </c>
      <c r="C614"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614" t="str">
        <f>LOWER(IFERROR(VLOOKUP(AVANZA[[#This Row],[ID_Peticion]],CANCELADAS[#All],2,0),""))</f>
        <v/>
      </c>
      <c r="E614" t="str">
        <f>LOWER(IFERROR(VLOOKUP(AVANZA[[#This Row],[ID_Peticion]],CANCELADAS[#All],3,0),""))</f>
        <v/>
      </c>
      <c r="F614" t="str">
        <f>LOWER(IF(AVANZA[[#This Row],[CEDULA CLIENTE]]&lt;&gt;""," CC: " &amp; COUNTIFS(AVANZA[CEDULA CLIENTE],AVANZA[[#This Row],[CEDULA CLIENTE]]),"")&amp; IF(AVANZA[[#This Row],[Direccion]]&lt;&gt;""," DIR: " &amp; COUNTIFS(AVANZA[Direccion],AVANZA[[#This Row],[Direccion]]),""))</f>
        <v xml:space="preserve"> dir: 1</v>
      </c>
      <c r="G614" t="str">
        <f>IFERROR(VLOOKUP(AVANZA[[#This Row],[Cedula_Vendedor_Atis]],PLANTA[[#All],[CEDULA]:[LINEA]],3,0),"No Cruza")</f>
        <v>Marisol Avella</v>
      </c>
      <c r="H614" t="str">
        <f>IFERROR(VLOOKUP(AVANZA[[#This Row],[Cedula_Vendedor_Atis]],PLANTA[[#All],[CEDULA]:[LINEA]],4,0),"No Cruza")</f>
        <v>Fija</v>
      </c>
      <c r="I614" t="str">
        <f>LOWER(IF(AVANZA[[#This Row],[ATRIBUIBLE]]="",AVANZA[[#This Row],[Variable]],AVANZA[[#This Row],[ATRIBUIBLE]]))</f>
        <v>terminada</v>
      </c>
      <c r="J614" s="14">
        <f>IF(AVANZA[[#This Row],[Variable]]=AVANZA[[#Headers],[TERMINADA]],1,0)</f>
        <v>1</v>
      </c>
      <c r="K614" s="14">
        <f>IF(AVANZA[[#This Row],[Variable]]=AVANZA[[#Headers],[ANULADA]],1,0)</f>
        <v>0</v>
      </c>
      <c r="L614" s="14">
        <f>IF(AVANZA[[#This Row],[Variable]]=AVANZA[[#Headers],[PENDIENTE]],1,0)</f>
        <v>0</v>
      </c>
      <c r="M614" s="14">
        <f>IF(AVANZA[[#This Row],[ESTADO AGENDA]]="AGENDADA",1,0)</f>
        <v>0</v>
      </c>
      <c r="N614" s="14">
        <f>IF(AVANZA[[#This Row],[ESTADO AGENDA]]="PENDIENTE DE AGENDAR",1,0)</f>
        <v>0</v>
      </c>
      <c r="O614" s="14">
        <f>IF(AVANZA[[#This Row],[ESTADO AGENDA]]="SUSPENDIDA",1,0)</f>
        <v>0</v>
      </c>
      <c r="P614" t="str" cm="1">
        <f t="array" ref="P614">_xlfn.XLOOKUP(AVANZA[[#This Row],[Num_Agrupacion_Pet_Atis]],Tabla1[[#All],[Numero_de_actuacion]],Tabla1[[#All],[Estado_de_la_orden]],"",0)</f>
        <v/>
      </c>
      <c r="Q614" s="2" t="str" cm="1">
        <f t="array" ref="Q614">_xlfn.XLOOKUP(AVANZA[[#This Row],[Num_Agrupacion_Pet_Atis]],Tabla1[[#All],[Numero_de_actuacion]],Tabla1[[#All],[Fecha_de_la_cita]],"",0)</f>
        <v/>
      </c>
      <c r="R614" t="str" cm="1">
        <f t="array" ref="R614">_xlfn.XLOOKUP(AVANZA[[#This Row],[Num_Agrupacion_Pet_Atis]],Tabla1[[#All],[Numero_de_actuacion]],Tabla1[[#All],[Franja_horaria_de_la_cita]],"",0)</f>
        <v/>
      </c>
      <c r="S614" s="14" t="str">
        <f>IFERROR(DAY(AVANZA[[#This Row],[FECHA AGENDA]]),"")</f>
        <v/>
      </c>
      <c r="T614" s="14" t="str">
        <f>IFERROR(MONTH(AVANZA[[#This Row],[FECHA AGENDA]]),"")</f>
        <v/>
      </c>
      <c r="U614" t="str" cm="1">
        <f t="array" ref="U614">_xlfn.XLOOKUP(AVANZA[[#This Row],[Num_Agrupacion_Pet_Atis]],Tabla1[[#All],[Numero_de_actuacion]],Tabla1[[#All],[Motivo_de_suspension]],"",0)</f>
        <v/>
      </c>
      <c r="V614" s="2" t="str" cm="1">
        <f t="array" ref="V614">_xlfn.XLOOKUP(AVANZA[[#This Row],[Num_Agrupacion_Pet_Atis]],Tabla1[[#All],[Numero_de_actuacion]],Tabla1[[#All],[No_identificacion_cliente]],"",0)</f>
        <v/>
      </c>
      <c r="W614" s="2" t="str" cm="1">
        <f t="array" ref="W614">_xlfn.XLOOKUP(AVANZA[[#This Row],[Num_Agrupacion_Pet_Atis]],Tabla1[[#All],[Numero_de_actuacion]],Tabla1[[#All],[Movil_de_contacto]],"",0)</f>
        <v/>
      </c>
      <c r="X614" s="14">
        <f>IF(OR(AVANZA[[#This Row],[ESTADO LEG]]="Legalizada grabacion",AVANZA[[#This Row],[ESTADO LEG]]="Legalizada aut"),1,0)</f>
        <v>0</v>
      </c>
      <c r="Y614" s="14">
        <f>IF(OR(AVANZA[[#This Row],[ESTADO LEG]]="pdte legalizar",AVANZA[[#This Row],[ESTADO LEG]]="No cruza"),1,0)</f>
        <v>1</v>
      </c>
      <c r="Z614" t="str" cm="1">
        <f t="array" ref="Z614">IF(AVANZA[[#This Row],[Variable]]="Terminada",LOWER(_xlfn.XLOOKUP(AVANZA[[#This Row],[ID_Peticion]],Tabla6[[#All],[NUM_PETICION]],Tabla6[[#All],[ESTADO_LEG]],"NO CRUZA",0)),AVANZA[[#This Row],[Variable]])</f>
        <v>no cruza</v>
      </c>
      <c r="AA614" t="str" cm="1">
        <f t="array" ref="AA614">_xlfn.XLOOKUP(AVANZA[[#This Row],[ID_Peticion]],Tabla6[[#All],[NUM_PETICION]],Tabla6[[#All],[DIF_DIAS]],"",0)</f>
        <v/>
      </c>
      <c r="AB614" s="2" t="str" cm="1">
        <f t="array" ref="AB614">IFERROR(_xlfn.XLOOKUP(AVANZA[[#This Row],[ID_Peticion]],Tabla6[[#All],[NUM_PETICION]],Tabla6[[#All],[FEC_LEGAL]],"",0),"")</f>
        <v/>
      </c>
      <c r="AC614" s="14">
        <f ca="1">IF(AVANZA[[#This Row],[FECHA LEG]]&lt;&gt;0,IFERROR(AVANZA[[#This Row],[FECHA LEG]]-AVANZA[[#This Row],[FechaIniEstadoSubPetAtis]],0),TODAY()-AVANZA[[#This Row],[FechaIniEstadoSubPetAtis]])</f>
        <v>0</v>
      </c>
      <c r="AD614" s="35">
        <f ca="1">IF(AVANZA[[#This Row],[FINAL Vs LG]]&lt;&gt;0,IF(AVANZA[[#This Row],[FINAL Vs LG]]&lt;7.1,"100%",IF(AND(AVANZA[[#This Row],[FINAL Vs LG]]&gt;7.1,AVANZA[[#This Row],[FINAL Vs LG]]&lt;11.1),"50%","0%")),0)</f>
        <v>0</v>
      </c>
      <c r="AE614" s="14">
        <f ca="1">VLOOKUP(DAY(TODAY()),BACK!F:G,2,0)</f>
        <v>14</v>
      </c>
      <c r="AF614" s="14">
        <f>BACK!$I$2</f>
        <v>24</v>
      </c>
      <c r="AG614" s="14">
        <f>IF(AVANZA[[#This Row],[Oferta_empaquetada_comisiones]]="SI",1,0)</f>
        <v>0</v>
      </c>
      <c r="AH614" s="36">
        <f>IF(AVANZA[[#This Row],[Variable]]="TERMINADA",IFERROR(VLOOKUP(AVANZA[[#This Row],[SUPERVISOR]],Tabla2[#All],4,0),0),)</f>
        <v>3.5</v>
      </c>
      <c r="AI614" s="14">
        <f>IF(AVANZA[[#This Row],[Producto]]="BA",1,0)</f>
        <v>0</v>
      </c>
      <c r="AJ614" s="14">
        <f>IF(AVANZA[[#This Row],[Producto]]="DUO",1,0)</f>
        <v>0</v>
      </c>
      <c r="AK614" s="14">
        <f>IF(AVANZA[[#This Row],[Producto]]="TRIO",1,0)</f>
        <v>1</v>
      </c>
      <c r="AL614" t="s">
        <v>400</v>
      </c>
      <c r="AM614">
        <v>-1</v>
      </c>
      <c r="AN614">
        <v>-1</v>
      </c>
      <c r="AO614" t="s">
        <v>17475</v>
      </c>
      <c r="AP614" s="1">
        <v>46154.573599537034</v>
      </c>
      <c r="AQ614">
        <v>-1</v>
      </c>
      <c r="AR614" t="s">
        <v>17476</v>
      </c>
      <c r="AS614">
        <v>-1</v>
      </c>
      <c r="AT614">
        <v>-1</v>
      </c>
      <c r="AU614">
        <v>-1</v>
      </c>
      <c r="AV614">
        <v>-1</v>
      </c>
      <c r="AW614">
        <v>-1</v>
      </c>
      <c r="AX614" t="s">
        <v>224</v>
      </c>
      <c r="AY614">
        <v>-1</v>
      </c>
      <c r="AZ614">
        <v>2026</v>
      </c>
      <c r="BA614">
        <v>5</v>
      </c>
      <c r="BB614">
        <v>13</v>
      </c>
      <c r="BC614">
        <v>-1</v>
      </c>
      <c r="BD614" t="s">
        <v>225</v>
      </c>
      <c r="BE614">
        <v>-1</v>
      </c>
      <c r="BF614">
        <v>20001626685264</v>
      </c>
      <c r="BG614" t="s">
        <v>376</v>
      </c>
      <c r="BH614" t="s">
        <v>377</v>
      </c>
      <c r="BI614" t="s">
        <v>17477</v>
      </c>
      <c r="BJ614">
        <v>-1</v>
      </c>
      <c r="BK614">
        <v>-1</v>
      </c>
      <c r="BL614">
        <v>-1</v>
      </c>
      <c r="BM614" t="s">
        <v>229</v>
      </c>
      <c r="BN614" t="s">
        <v>230</v>
      </c>
      <c r="BO614" t="s">
        <v>17478</v>
      </c>
      <c r="BP614" t="s">
        <v>380</v>
      </c>
      <c r="BQ614">
        <v>2026</v>
      </c>
      <c r="BR614">
        <v>5</v>
      </c>
      <c r="BS614">
        <v>12</v>
      </c>
      <c r="BT614" s="1">
        <v>46155.429305555554</v>
      </c>
      <c r="BU614" t="s">
        <v>233</v>
      </c>
      <c r="BV614" s="2">
        <v>46155</v>
      </c>
      <c r="BW614" t="s">
        <v>234</v>
      </c>
      <c r="BX614" s="2">
        <v>46154</v>
      </c>
      <c r="BY614" s="2">
        <v>46155</v>
      </c>
      <c r="BZ614" t="s">
        <v>235</v>
      </c>
      <c r="CA614" t="s">
        <v>1111</v>
      </c>
      <c r="CB614" t="s">
        <v>752</v>
      </c>
      <c r="CC614" t="s">
        <v>17479</v>
      </c>
      <c r="CD614" t="s">
        <v>2935</v>
      </c>
      <c r="CE614">
        <v>-1</v>
      </c>
      <c r="CF614" t="s">
        <v>1114</v>
      </c>
      <c r="CG614" t="s">
        <v>756</v>
      </c>
      <c r="CH614" t="s">
        <v>757</v>
      </c>
      <c r="CI614">
        <v>1053346599</v>
      </c>
      <c r="CJ614" t="s">
        <v>408</v>
      </c>
      <c r="CK614" t="s">
        <v>245</v>
      </c>
      <c r="CL614" t="s">
        <v>409</v>
      </c>
      <c r="CM614" t="s">
        <v>247</v>
      </c>
      <c r="CN614" t="s">
        <v>410</v>
      </c>
      <c r="CT614" t="s">
        <v>386</v>
      </c>
      <c r="CU614" t="s">
        <v>387</v>
      </c>
      <c r="CW614" t="s">
        <v>388</v>
      </c>
      <c r="CX614" t="s">
        <v>389</v>
      </c>
      <c r="DA614" t="s">
        <v>250</v>
      </c>
      <c r="DB614">
        <v>-1</v>
      </c>
      <c r="DF614" t="s">
        <v>251</v>
      </c>
      <c r="DJ614" t="s">
        <v>252</v>
      </c>
      <c r="DK614" t="s">
        <v>253</v>
      </c>
      <c r="DL614" t="s">
        <v>253</v>
      </c>
      <c r="DN614" t="s">
        <v>390</v>
      </c>
      <c r="DR614" t="s">
        <v>411</v>
      </c>
      <c r="DS614" t="s">
        <v>408</v>
      </c>
      <c r="DT614" t="s">
        <v>407</v>
      </c>
      <c r="DV614">
        <v>1</v>
      </c>
      <c r="DW614" t="s">
        <v>623</v>
      </c>
      <c r="ED614" s="2">
        <v>46155</v>
      </c>
      <c r="EE614" t="s">
        <v>761</v>
      </c>
      <c r="EF614">
        <v>20</v>
      </c>
      <c r="EP614" t="s">
        <v>258</v>
      </c>
      <c r="ES614" t="s">
        <v>17480</v>
      </c>
      <c r="FA614" t="s">
        <v>245</v>
      </c>
      <c r="FB614" t="s">
        <v>763</v>
      </c>
      <c r="FD614" t="s">
        <v>763</v>
      </c>
      <c r="FE614" t="s">
        <v>1117</v>
      </c>
      <c r="FF614" t="s">
        <v>1117</v>
      </c>
      <c r="FK614" t="s">
        <v>263</v>
      </c>
      <c r="FL614" t="s">
        <v>17481</v>
      </c>
      <c r="FN614" t="s">
        <v>410</v>
      </c>
      <c r="FO614" t="s">
        <v>414</v>
      </c>
      <c r="FR614">
        <v>126994</v>
      </c>
      <c r="GB614" t="s">
        <v>266</v>
      </c>
      <c r="GC614" t="s">
        <v>387</v>
      </c>
      <c r="GD614">
        <v>25016</v>
      </c>
      <c r="GF614">
        <v>2353</v>
      </c>
      <c r="GG614">
        <v>25424</v>
      </c>
      <c r="GI614">
        <v>100314</v>
      </c>
      <c r="GJ614">
        <v>25242</v>
      </c>
      <c r="GL614">
        <v>24327</v>
      </c>
      <c r="GM614">
        <v>151122</v>
      </c>
      <c r="GS614" t="s">
        <v>267</v>
      </c>
      <c r="GT614" s="2">
        <v>44439</v>
      </c>
      <c r="GU614" t="s">
        <v>268</v>
      </c>
      <c r="GW614" t="s">
        <v>394</v>
      </c>
      <c r="GZ614" t="s">
        <v>395</v>
      </c>
      <c r="HA614" t="s">
        <v>336</v>
      </c>
      <c r="HC614" t="s">
        <v>337</v>
      </c>
      <c r="HE614" t="s">
        <v>230</v>
      </c>
      <c r="HF614" t="s">
        <v>17482</v>
      </c>
      <c r="HR614" t="s">
        <v>278</v>
      </c>
      <c r="HV614">
        <v>131990</v>
      </c>
      <c r="HW614" t="s">
        <v>281</v>
      </c>
      <c r="HY614">
        <v>0</v>
      </c>
      <c r="HZ614">
        <v>0</v>
      </c>
      <c r="IA614" t="s">
        <v>279</v>
      </c>
      <c r="IB614" t="s">
        <v>281</v>
      </c>
      <c r="IE614" t="s">
        <v>283</v>
      </c>
      <c r="IF614" t="s">
        <v>283</v>
      </c>
      <c r="IG614" t="s">
        <v>283</v>
      </c>
      <c r="IH614" t="s">
        <v>284</v>
      </c>
      <c r="II614" t="s">
        <v>285</v>
      </c>
      <c r="IJ614" t="s">
        <v>286</v>
      </c>
      <c r="IK614" t="s">
        <v>278</v>
      </c>
      <c r="IL614" t="s">
        <v>346</v>
      </c>
      <c r="IM614" t="s">
        <v>288</v>
      </c>
      <c r="IN614" t="s">
        <v>289</v>
      </c>
      <c r="IP614" t="s">
        <v>290</v>
      </c>
      <c r="IQ614" t="s">
        <v>284</v>
      </c>
      <c r="IS614" t="s">
        <v>291</v>
      </c>
      <c r="IY614" t="s">
        <v>281</v>
      </c>
    </row>
    <row r="615" spans="1:259" x14ac:dyDescent="0.3">
      <c r="A615" s="14">
        <f>DAY(AVANZA[[#This Row],[FechaSeguimiento]])</f>
        <v>13</v>
      </c>
      <c r="B615" s="14">
        <f>MONTH(AVANZA[[#This Row],[FechaSeguimiento]])</f>
        <v>5</v>
      </c>
      <c r="C615"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615" t="str">
        <f>LOWER(IFERROR(VLOOKUP(AVANZA[[#This Row],[ID_Peticion]],CANCELADAS[#All],2,0),""))</f>
        <v/>
      </c>
      <c r="E615" t="str">
        <f>LOWER(IFERROR(VLOOKUP(AVANZA[[#This Row],[ID_Peticion]],CANCELADAS[#All],3,0),""))</f>
        <v/>
      </c>
      <c r="F615" t="str">
        <f>LOWER(IF(AVANZA[[#This Row],[CEDULA CLIENTE]]&lt;&gt;""," CC: " &amp; COUNTIFS(AVANZA[CEDULA CLIENTE],AVANZA[[#This Row],[CEDULA CLIENTE]]),"")&amp; IF(AVANZA[[#This Row],[Direccion]]&lt;&gt;""," DIR: " &amp; COUNTIFS(AVANZA[Direccion],AVANZA[[#This Row],[Direccion]]),""))</f>
        <v xml:space="preserve"> cc: 1 dir: 1</v>
      </c>
      <c r="G615" t="str">
        <f>IFERROR(VLOOKUP(AVANZA[[#This Row],[Cedula_Vendedor_Atis]],PLANTA[[#All],[CEDULA]:[LINEA]],3,0),"No Cruza")</f>
        <v>Marisol Avella</v>
      </c>
      <c r="H615" t="str">
        <f>IFERROR(VLOOKUP(AVANZA[[#This Row],[Cedula_Vendedor_Atis]],PLANTA[[#All],[CEDULA]:[LINEA]],4,0),"No Cruza")</f>
        <v>Fija</v>
      </c>
      <c r="I615" t="str">
        <f>LOWER(IF(AVANZA[[#This Row],[ATRIBUIBLE]]="",AVANZA[[#This Row],[Variable]],AVANZA[[#This Row],[ATRIBUIBLE]]))</f>
        <v>pendiente</v>
      </c>
      <c r="J615" s="14">
        <f>IF(AVANZA[[#This Row],[Variable]]=AVANZA[[#Headers],[TERMINADA]],1,0)</f>
        <v>0</v>
      </c>
      <c r="K615" s="14">
        <f>IF(AVANZA[[#This Row],[Variable]]=AVANZA[[#Headers],[ANULADA]],1,0)</f>
        <v>0</v>
      </c>
      <c r="L615" s="14">
        <f>IF(AVANZA[[#This Row],[Variable]]=AVANZA[[#Headers],[PENDIENTE]],1,0)</f>
        <v>1</v>
      </c>
      <c r="M615" s="14">
        <f>IF(AVANZA[[#This Row],[ESTADO AGENDA]]="AGENDADA",1,0)</f>
        <v>1</v>
      </c>
      <c r="N615" s="14">
        <f>IF(AVANZA[[#This Row],[ESTADO AGENDA]]="PENDIENTE DE AGENDAR",1,0)</f>
        <v>0</v>
      </c>
      <c r="O615" s="14">
        <f>IF(AVANZA[[#This Row],[ESTADO AGENDA]]="SUSPENDIDA",1,0)</f>
        <v>0</v>
      </c>
      <c r="P615" t="str" cm="1">
        <f t="array" ref="P615">_xlfn.XLOOKUP(AVANZA[[#This Row],[Num_Agrupacion_Pet_Atis]],Tabla1[[#All],[Numero_de_actuacion]],Tabla1[[#All],[Estado_de_la_orden]],"",0)</f>
        <v>Agendada</v>
      </c>
      <c r="Q615" s="2" cm="1">
        <f t="array" ref="Q615">_xlfn.XLOOKUP(AVANZA[[#This Row],[Num_Agrupacion_Pet_Atis]],Tabla1[[#All],[Numero_de_actuacion]],Tabla1[[#All],[Fecha_de_la_cita]],"",0)</f>
        <v>46158.5</v>
      </c>
      <c r="R615" t="str" cm="1">
        <f t="array" ref="R615">_xlfn.XLOOKUP(AVANZA[[#This Row],[Num_Agrupacion_Pet_Atis]],Tabla1[[#All],[Numero_de_actuacion]],Tabla1[[#All],[Franja_horaria_de_la_cita]],"",0)</f>
        <v>PM</v>
      </c>
      <c r="S615" s="14">
        <f>IFERROR(DAY(AVANZA[[#This Row],[FECHA AGENDA]]),"")</f>
        <v>16</v>
      </c>
      <c r="T615" s="14">
        <f>IFERROR(MONTH(AVANZA[[#This Row],[FECHA AGENDA]]),"")</f>
        <v>5</v>
      </c>
      <c r="U615" cm="1">
        <f t="array" ref="U615">_xlfn.XLOOKUP(AVANZA[[#This Row],[Num_Agrupacion_Pet_Atis]],Tabla1[[#All],[Numero_de_actuacion]],Tabla1[[#All],[Motivo_de_suspension]],"",0)</f>
        <v>0</v>
      </c>
      <c r="V615" s="2" t="str" cm="1">
        <f t="array" ref="V615">_xlfn.XLOOKUP(AVANZA[[#This Row],[Num_Agrupacion_Pet_Atis]],Tabla1[[#All],[Numero_de_actuacion]],Tabla1[[#All],[No_identificacion_cliente]],"",0)</f>
        <v>53052300</v>
      </c>
      <c r="W615" s="2" t="str" cm="1">
        <f t="array" ref="W615">_xlfn.XLOOKUP(AVANZA[[#This Row],[Num_Agrupacion_Pet_Atis]],Tabla1[[#All],[Numero_de_actuacion]],Tabla1[[#All],[Movil_de_contacto]],"",0)</f>
        <v>3017856811</v>
      </c>
      <c r="X615" s="14">
        <f>IF(OR(AVANZA[[#This Row],[ESTADO LEG]]="Legalizada grabacion",AVANZA[[#This Row],[ESTADO LEG]]="Legalizada aut"),1,0)</f>
        <v>0</v>
      </c>
      <c r="Y615" s="14">
        <f>IF(OR(AVANZA[[#This Row],[ESTADO LEG]]="pdte legalizar",AVANZA[[#This Row],[ESTADO LEG]]="No cruza"),1,0)</f>
        <v>0</v>
      </c>
      <c r="Z615" t="str" cm="1">
        <f t="array" ref="Z615">IF(AVANZA[[#This Row],[Variable]]="Terminada",LOWER(_xlfn.XLOOKUP(AVANZA[[#This Row],[ID_Peticion]],Tabla6[[#All],[NUM_PETICION]],Tabla6[[#All],[ESTADO_LEG]],"NO CRUZA",0)),AVANZA[[#This Row],[Variable]])</f>
        <v>PENDIENTE</v>
      </c>
      <c r="AA615" t="str" cm="1">
        <f t="array" ref="AA615">_xlfn.XLOOKUP(AVANZA[[#This Row],[ID_Peticion]],Tabla6[[#All],[NUM_PETICION]],Tabla6[[#All],[DIF_DIAS]],"",0)</f>
        <v/>
      </c>
      <c r="AB615" s="2" t="str" cm="1">
        <f t="array" ref="AB615">IFERROR(_xlfn.XLOOKUP(AVANZA[[#This Row],[ID_Peticion]],Tabla6[[#All],[NUM_PETICION]],Tabla6[[#All],[FEC_LEGAL]],"",0),"")</f>
        <v/>
      </c>
      <c r="AC615" s="14">
        <f ca="1">IF(AVANZA[[#This Row],[FECHA LEG]]&lt;&gt;0,IFERROR(AVANZA[[#This Row],[FECHA LEG]]-AVANZA[[#This Row],[FechaIniEstadoSubPetAtis]],0),TODAY()-AVANZA[[#This Row],[FechaIniEstadoSubPetAtis]])</f>
        <v>0</v>
      </c>
      <c r="AD615" s="35">
        <f ca="1">IF(AVANZA[[#This Row],[FINAL Vs LG]]&lt;&gt;0,IF(AVANZA[[#This Row],[FINAL Vs LG]]&lt;7.1,"100%",IF(AND(AVANZA[[#This Row],[FINAL Vs LG]]&gt;7.1,AVANZA[[#This Row],[FINAL Vs LG]]&lt;11.1),"50%","0%")),0)</f>
        <v>0</v>
      </c>
      <c r="AE615" s="14">
        <f ca="1">VLOOKUP(DAY(TODAY()),BACK!F:G,2,0)</f>
        <v>14</v>
      </c>
      <c r="AF615" s="14">
        <f>BACK!$I$2</f>
        <v>24</v>
      </c>
      <c r="AG615" s="14">
        <f>IF(AVANZA[[#This Row],[Oferta_empaquetada_comisiones]]="SI",1,0)</f>
        <v>0</v>
      </c>
      <c r="AH615" s="36">
        <f>IF(AVANZA[[#This Row],[Variable]]="TERMINADA",IFERROR(VLOOKUP(AVANZA[[#This Row],[SUPERVISOR]],Tabla2[#All],4,0),0),)</f>
        <v>0</v>
      </c>
      <c r="AI615" s="14">
        <f>IF(AVANZA[[#This Row],[Producto]]="BA",1,0)</f>
        <v>1</v>
      </c>
      <c r="AJ615" s="14">
        <f>IF(AVANZA[[#This Row],[Producto]]="DUO",1,0)</f>
        <v>0</v>
      </c>
      <c r="AK615" s="14">
        <f>IF(AVANZA[[#This Row],[Producto]]="TRIO",1,0)</f>
        <v>0</v>
      </c>
      <c r="AL615" t="s">
        <v>797</v>
      </c>
      <c r="AM615">
        <v>-1</v>
      </c>
      <c r="AN615">
        <v>-1</v>
      </c>
      <c r="AO615" t="s">
        <v>17483</v>
      </c>
      <c r="AP615" s="1">
        <v>46151.506342592591</v>
      </c>
      <c r="AQ615">
        <v>-1</v>
      </c>
      <c r="AR615" t="s">
        <v>17484</v>
      </c>
      <c r="AS615">
        <v>-1</v>
      </c>
      <c r="AT615">
        <v>-1</v>
      </c>
      <c r="AU615">
        <v>-1</v>
      </c>
      <c r="AV615">
        <v>-1</v>
      </c>
      <c r="AW615">
        <v>-1</v>
      </c>
      <c r="AX615" t="s">
        <v>224</v>
      </c>
      <c r="AY615">
        <v>-1</v>
      </c>
      <c r="AZ615">
        <v>2026</v>
      </c>
      <c r="BA615">
        <v>5</v>
      </c>
      <c r="BB615">
        <v>13</v>
      </c>
      <c r="BC615">
        <v>-1</v>
      </c>
      <c r="BD615" t="s">
        <v>225</v>
      </c>
      <c r="BE615">
        <v>-1</v>
      </c>
      <c r="BF615">
        <v>20001624862570</v>
      </c>
      <c r="BG615" t="s">
        <v>226</v>
      </c>
      <c r="BH615" t="s">
        <v>227</v>
      </c>
      <c r="BI615" t="s">
        <v>3476</v>
      </c>
      <c r="BJ615">
        <v>-1</v>
      </c>
      <c r="BK615">
        <v>-1</v>
      </c>
      <c r="BL615">
        <v>-1</v>
      </c>
      <c r="BM615" t="s">
        <v>2213</v>
      </c>
      <c r="BN615" t="s">
        <v>230</v>
      </c>
      <c r="BO615" t="s">
        <v>17485</v>
      </c>
      <c r="BP615" t="s">
        <v>380</v>
      </c>
      <c r="BQ615">
        <v>2026</v>
      </c>
      <c r="BR615">
        <v>5</v>
      </c>
      <c r="BS615">
        <v>9</v>
      </c>
      <c r="BT615" s="1">
        <v>46151.506365740737</v>
      </c>
      <c r="BU615" t="s">
        <v>2215</v>
      </c>
      <c r="BV615" s="2">
        <v>46151</v>
      </c>
      <c r="BW615" t="s">
        <v>2215</v>
      </c>
      <c r="BX615" s="2">
        <v>46151</v>
      </c>
      <c r="BY615" s="2">
        <v>46151</v>
      </c>
      <c r="BZ615" t="s">
        <v>2216</v>
      </c>
      <c r="CA615" t="s">
        <v>297</v>
      </c>
      <c r="CB615" t="s">
        <v>297</v>
      </c>
      <c r="CC615" t="s">
        <v>17486</v>
      </c>
      <c r="CD615" t="s">
        <v>3475</v>
      </c>
      <c r="CE615">
        <v>-1</v>
      </c>
      <c r="CF615" t="s">
        <v>300</v>
      </c>
      <c r="CG615" t="s">
        <v>301</v>
      </c>
      <c r="CH615" t="s">
        <v>242</v>
      </c>
      <c r="CI615">
        <v>80767494</v>
      </c>
      <c r="CJ615" t="s">
        <v>806</v>
      </c>
      <c r="CK615" t="s">
        <v>245</v>
      </c>
      <c r="CL615" t="s">
        <v>246</v>
      </c>
      <c r="CM615" t="s">
        <v>247</v>
      </c>
      <c r="CN615" t="s">
        <v>248</v>
      </c>
      <c r="CT615" t="s">
        <v>304</v>
      </c>
      <c r="CU615" t="s">
        <v>225</v>
      </c>
      <c r="CW615" t="s">
        <v>226</v>
      </c>
      <c r="CX615" t="s">
        <v>227</v>
      </c>
      <c r="DA615" t="s">
        <v>250</v>
      </c>
      <c r="DB615">
        <v>-1</v>
      </c>
      <c r="DF615" t="s">
        <v>2213</v>
      </c>
      <c r="DJ615" t="s">
        <v>252</v>
      </c>
      <c r="DK615" t="s">
        <v>253</v>
      </c>
      <c r="DL615" t="s">
        <v>253</v>
      </c>
      <c r="DN615" t="s">
        <v>255</v>
      </c>
      <c r="DR615" t="s">
        <v>807</v>
      </c>
      <c r="DS615" t="s">
        <v>806</v>
      </c>
      <c r="DT615" t="s">
        <v>797</v>
      </c>
      <c r="DV615">
        <v>1</v>
      </c>
      <c r="DW615" t="s">
        <v>283</v>
      </c>
      <c r="ED615" s="2">
        <v>46155</v>
      </c>
      <c r="EE615" t="s">
        <v>361</v>
      </c>
      <c r="EF615">
        <v>16</v>
      </c>
      <c r="EP615" t="s">
        <v>258</v>
      </c>
      <c r="ES615" t="s">
        <v>15698</v>
      </c>
      <c r="FA615" t="s">
        <v>245</v>
      </c>
      <c r="FB615" t="s">
        <v>308</v>
      </c>
      <c r="FD615" t="s">
        <v>308</v>
      </c>
      <c r="FE615" t="s">
        <v>309</v>
      </c>
      <c r="FF615" t="s">
        <v>309</v>
      </c>
      <c r="FK615" t="s">
        <v>263</v>
      </c>
      <c r="FL615" t="s">
        <v>17487</v>
      </c>
      <c r="FN615" t="s">
        <v>248</v>
      </c>
      <c r="FO615" t="s">
        <v>265</v>
      </c>
      <c r="FR615">
        <v>0</v>
      </c>
      <c r="GB615" t="s">
        <v>266</v>
      </c>
      <c r="GM615">
        <v>0</v>
      </c>
      <c r="GS615" t="s">
        <v>267</v>
      </c>
      <c r="GT615" s="2">
        <v>45169</v>
      </c>
      <c r="GU615" t="s">
        <v>268</v>
      </c>
      <c r="GV615" t="s">
        <v>335</v>
      </c>
      <c r="GW615" t="s">
        <v>394</v>
      </c>
      <c r="GZ615" t="s">
        <v>395</v>
      </c>
      <c r="HA615" t="s">
        <v>274</v>
      </c>
      <c r="HB615" t="s">
        <v>312</v>
      </c>
      <c r="HC615" t="s">
        <v>312</v>
      </c>
      <c r="HD615" t="s">
        <v>313</v>
      </c>
      <c r="HE615" t="s">
        <v>230</v>
      </c>
      <c r="HF615" t="s">
        <v>16072</v>
      </c>
      <c r="HR615" t="s">
        <v>278</v>
      </c>
      <c r="HV615">
        <v>85900</v>
      </c>
      <c r="HW615" t="s">
        <v>279</v>
      </c>
      <c r="HY615">
        <v>0</v>
      </c>
      <c r="HZ615">
        <v>0</v>
      </c>
      <c r="IA615" t="s">
        <v>281</v>
      </c>
      <c r="IB615" t="s">
        <v>281</v>
      </c>
      <c r="IE615" t="s">
        <v>283</v>
      </c>
      <c r="IF615" t="s">
        <v>283</v>
      </c>
      <c r="IG615" t="s">
        <v>283</v>
      </c>
      <c r="IH615" t="s">
        <v>284</v>
      </c>
      <c r="II615" t="s">
        <v>285</v>
      </c>
      <c r="IJ615" t="s">
        <v>286</v>
      </c>
      <c r="IK615" t="s">
        <v>278</v>
      </c>
      <c r="IL615" t="s">
        <v>287</v>
      </c>
      <c r="IM615" t="s">
        <v>288</v>
      </c>
      <c r="IN615" t="s">
        <v>2219</v>
      </c>
      <c r="IP615" t="s">
        <v>290</v>
      </c>
      <c r="IQ615" t="s">
        <v>284</v>
      </c>
      <c r="IS615" t="s">
        <v>291</v>
      </c>
      <c r="IT615" t="s">
        <v>561</v>
      </c>
      <c r="IY615" t="s">
        <v>281</v>
      </c>
    </row>
    <row r="616" spans="1:259" x14ac:dyDescent="0.3">
      <c r="A616" s="14">
        <f>DAY(AVANZA[[#This Row],[FechaSeguimiento]])</f>
        <v>13</v>
      </c>
      <c r="B616" s="14">
        <f>MONTH(AVANZA[[#This Row],[FechaSeguimiento]])</f>
        <v>5</v>
      </c>
      <c r="C616"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616" t="str">
        <f>LOWER(IFERROR(VLOOKUP(AVANZA[[#This Row],[ID_Peticion]],CANCELADAS[#All],2,0),""))</f>
        <v/>
      </c>
      <c r="E616" t="str">
        <f>LOWER(IFERROR(VLOOKUP(AVANZA[[#This Row],[ID_Peticion]],CANCELADAS[#All],3,0),""))</f>
        <v/>
      </c>
      <c r="F616" t="str">
        <f>LOWER(IF(AVANZA[[#This Row],[CEDULA CLIENTE]]&lt;&gt;""," CC: " &amp; COUNTIFS(AVANZA[CEDULA CLIENTE],AVANZA[[#This Row],[CEDULA CLIENTE]]),"")&amp; IF(AVANZA[[#This Row],[Direccion]]&lt;&gt;""," DIR: " &amp; COUNTIFS(AVANZA[Direccion],AVANZA[[#This Row],[Direccion]]),""))</f>
        <v xml:space="preserve"> cc: 1 dir: 1</v>
      </c>
      <c r="G616" t="str">
        <f>IFERROR(VLOOKUP(AVANZA[[#This Row],[Cedula_Vendedor_Atis]],PLANTA[[#All],[CEDULA]:[LINEA]],3,0),"No Cruza")</f>
        <v>Marisol Avella</v>
      </c>
      <c r="H616" t="str">
        <f>IFERROR(VLOOKUP(AVANZA[[#This Row],[Cedula_Vendedor_Atis]],PLANTA[[#All],[CEDULA]:[LINEA]],4,0),"No Cruza")</f>
        <v>Fija</v>
      </c>
      <c r="I616" t="str">
        <f>LOWER(IF(AVANZA[[#This Row],[ATRIBUIBLE]]="",AVANZA[[#This Row],[Variable]],AVANZA[[#This Row],[ATRIBUIBLE]]))</f>
        <v>pendiente</v>
      </c>
      <c r="J616" s="14">
        <f>IF(AVANZA[[#This Row],[Variable]]=AVANZA[[#Headers],[TERMINADA]],1,0)</f>
        <v>0</v>
      </c>
      <c r="K616" s="14">
        <f>IF(AVANZA[[#This Row],[Variable]]=AVANZA[[#Headers],[ANULADA]],1,0)</f>
        <v>0</v>
      </c>
      <c r="L616" s="14">
        <f>IF(AVANZA[[#This Row],[Variable]]=AVANZA[[#Headers],[PENDIENTE]],1,0)</f>
        <v>1</v>
      </c>
      <c r="M616" s="14">
        <f>IF(AVANZA[[#This Row],[ESTADO AGENDA]]="AGENDADA",1,0)</f>
        <v>1</v>
      </c>
      <c r="N616" s="14">
        <f>IF(AVANZA[[#This Row],[ESTADO AGENDA]]="PENDIENTE DE AGENDAR",1,0)</f>
        <v>0</v>
      </c>
      <c r="O616" s="14">
        <f>IF(AVANZA[[#This Row],[ESTADO AGENDA]]="SUSPENDIDA",1,0)</f>
        <v>0</v>
      </c>
      <c r="P616" t="str" cm="1">
        <f t="array" ref="P616">_xlfn.XLOOKUP(AVANZA[[#This Row],[Num_Agrupacion_Pet_Atis]],Tabla1[[#All],[Numero_de_actuacion]],Tabla1[[#All],[Estado_de_la_orden]],"",0)</f>
        <v>Agendada</v>
      </c>
      <c r="Q616" s="2" cm="1">
        <f t="array" ref="Q616">_xlfn.XLOOKUP(AVANZA[[#This Row],[Num_Agrupacion_Pet_Atis]],Tabla1[[#All],[Numero_de_actuacion]],Tabla1[[#All],[Fecha_de_la_cita]],"",0)</f>
        <v>46157.291666666664</v>
      </c>
      <c r="R616" t="str" cm="1">
        <f t="array" ref="R616">_xlfn.XLOOKUP(AVANZA[[#This Row],[Num_Agrupacion_Pet_Atis]],Tabla1[[#All],[Numero_de_actuacion]],Tabla1[[#All],[Franja_horaria_de_la_cita]],"",0)</f>
        <v>AM</v>
      </c>
      <c r="S616" s="14">
        <f>IFERROR(DAY(AVANZA[[#This Row],[FECHA AGENDA]]),"")</f>
        <v>15</v>
      </c>
      <c r="T616" s="14">
        <f>IFERROR(MONTH(AVANZA[[#This Row],[FECHA AGENDA]]),"")</f>
        <v>5</v>
      </c>
      <c r="U616" cm="1">
        <f t="array" ref="U616">_xlfn.XLOOKUP(AVANZA[[#This Row],[Num_Agrupacion_Pet_Atis]],Tabla1[[#All],[Numero_de_actuacion]],Tabla1[[#All],[Motivo_de_suspension]],"",0)</f>
        <v>0</v>
      </c>
      <c r="V616" s="2" t="str" cm="1">
        <f t="array" ref="V616">_xlfn.XLOOKUP(AVANZA[[#This Row],[Num_Agrupacion_Pet_Atis]],Tabla1[[#All],[Numero_de_actuacion]],Tabla1[[#All],[No_identificacion_cliente]],"",0)</f>
        <v>1012340649</v>
      </c>
      <c r="W616" s="2" t="str" cm="1">
        <f t="array" ref="W616">_xlfn.XLOOKUP(AVANZA[[#This Row],[Num_Agrupacion_Pet_Atis]],Tabla1[[#All],[Numero_de_actuacion]],Tabla1[[#All],[Movil_de_contacto]],"",0)</f>
        <v>3168816559</v>
      </c>
      <c r="X616" s="14">
        <f>IF(OR(AVANZA[[#This Row],[ESTADO LEG]]="Legalizada grabacion",AVANZA[[#This Row],[ESTADO LEG]]="Legalizada aut"),1,0)</f>
        <v>0</v>
      </c>
      <c r="Y616" s="14">
        <f>IF(OR(AVANZA[[#This Row],[ESTADO LEG]]="pdte legalizar",AVANZA[[#This Row],[ESTADO LEG]]="No cruza"),1,0)</f>
        <v>0</v>
      </c>
      <c r="Z616" t="str" cm="1">
        <f t="array" ref="Z616">IF(AVANZA[[#This Row],[Variable]]="Terminada",LOWER(_xlfn.XLOOKUP(AVANZA[[#This Row],[ID_Peticion]],Tabla6[[#All],[NUM_PETICION]],Tabla6[[#All],[ESTADO_LEG]],"NO CRUZA",0)),AVANZA[[#This Row],[Variable]])</f>
        <v>PENDIENTE</v>
      </c>
      <c r="AA616" t="str" cm="1">
        <f t="array" ref="AA616">_xlfn.XLOOKUP(AVANZA[[#This Row],[ID_Peticion]],Tabla6[[#All],[NUM_PETICION]],Tabla6[[#All],[DIF_DIAS]],"",0)</f>
        <v/>
      </c>
      <c r="AB616" s="2" t="str" cm="1">
        <f t="array" ref="AB616">IFERROR(_xlfn.XLOOKUP(AVANZA[[#This Row],[ID_Peticion]],Tabla6[[#All],[NUM_PETICION]],Tabla6[[#All],[FEC_LEGAL]],"",0),"")</f>
        <v/>
      </c>
      <c r="AC616" s="14">
        <f ca="1">IF(AVANZA[[#This Row],[FECHA LEG]]&lt;&gt;0,IFERROR(AVANZA[[#This Row],[FECHA LEG]]-AVANZA[[#This Row],[FechaIniEstadoSubPetAtis]],0),TODAY()-AVANZA[[#This Row],[FechaIniEstadoSubPetAtis]])</f>
        <v>0</v>
      </c>
      <c r="AD616" s="35">
        <f ca="1">IF(AVANZA[[#This Row],[FINAL Vs LG]]&lt;&gt;0,IF(AVANZA[[#This Row],[FINAL Vs LG]]&lt;7.1,"100%",IF(AND(AVANZA[[#This Row],[FINAL Vs LG]]&gt;7.1,AVANZA[[#This Row],[FINAL Vs LG]]&lt;11.1),"50%","0%")),0)</f>
        <v>0</v>
      </c>
      <c r="AE616" s="14">
        <f ca="1">VLOOKUP(DAY(TODAY()),BACK!F:G,2,0)</f>
        <v>14</v>
      </c>
      <c r="AF616" s="14">
        <f>BACK!$I$2</f>
        <v>24</v>
      </c>
      <c r="AG616" s="14">
        <f>IF(AVANZA[[#This Row],[Oferta_empaquetada_comisiones]]="SI",1,0)</f>
        <v>0</v>
      </c>
      <c r="AH616" s="36">
        <f>IF(AVANZA[[#This Row],[Variable]]="TERMINADA",IFERROR(VLOOKUP(AVANZA[[#This Row],[SUPERVISOR]],Tabla2[#All],4,0),0),)</f>
        <v>0</v>
      </c>
      <c r="AI616" s="14">
        <f>IF(AVANZA[[#This Row],[Producto]]="BA",1,0)</f>
        <v>1</v>
      </c>
      <c r="AJ616" s="14">
        <f>IF(AVANZA[[#This Row],[Producto]]="DUO",1,0)</f>
        <v>0</v>
      </c>
      <c r="AK616" s="14">
        <f>IF(AVANZA[[#This Row],[Producto]]="TRIO",1,0)</f>
        <v>0</v>
      </c>
      <c r="AL616" t="s">
        <v>1154</v>
      </c>
      <c r="AM616">
        <v>-1</v>
      </c>
      <c r="AN616">
        <v>-1</v>
      </c>
      <c r="AO616" t="s">
        <v>17488</v>
      </c>
      <c r="AP616" s="1">
        <v>46155.661400462966</v>
      </c>
      <c r="AQ616">
        <v>-1</v>
      </c>
      <c r="AR616" t="s">
        <v>17489</v>
      </c>
      <c r="AS616">
        <v>-1</v>
      </c>
      <c r="AT616">
        <v>-1</v>
      </c>
      <c r="AU616">
        <v>-1</v>
      </c>
      <c r="AV616">
        <v>-1</v>
      </c>
      <c r="AW616">
        <v>-1</v>
      </c>
      <c r="AX616" t="s">
        <v>224</v>
      </c>
      <c r="AY616">
        <v>-1</v>
      </c>
      <c r="AZ616">
        <v>2026</v>
      </c>
      <c r="BA616">
        <v>5</v>
      </c>
      <c r="BB616">
        <v>13</v>
      </c>
      <c r="BC616">
        <v>-1</v>
      </c>
      <c r="BD616" t="s">
        <v>225</v>
      </c>
      <c r="BE616">
        <v>-1</v>
      </c>
      <c r="BF616">
        <v>20001627300498</v>
      </c>
      <c r="BG616" t="s">
        <v>226</v>
      </c>
      <c r="BH616" t="s">
        <v>227</v>
      </c>
      <c r="BI616" t="s">
        <v>3370</v>
      </c>
      <c r="BJ616">
        <v>-1</v>
      </c>
      <c r="BK616">
        <v>-1</v>
      </c>
      <c r="BL616">
        <v>-1</v>
      </c>
      <c r="BM616" t="s">
        <v>2213</v>
      </c>
      <c r="BN616" t="s">
        <v>230</v>
      </c>
      <c r="BO616" t="s">
        <v>17490</v>
      </c>
      <c r="BP616" t="s">
        <v>380</v>
      </c>
      <c r="BQ616">
        <v>2026</v>
      </c>
      <c r="BR616">
        <v>5</v>
      </c>
      <c r="BS616">
        <v>13</v>
      </c>
      <c r="BT616" s="1">
        <v>46155.661423611113</v>
      </c>
      <c r="BU616" t="s">
        <v>2215</v>
      </c>
      <c r="BV616" s="2">
        <v>46155</v>
      </c>
      <c r="BW616" t="s">
        <v>2215</v>
      </c>
      <c r="BX616" s="2">
        <v>46155</v>
      </c>
      <c r="BY616" s="2">
        <v>46155</v>
      </c>
      <c r="BZ616" t="s">
        <v>2216</v>
      </c>
      <c r="CA616" t="s">
        <v>297</v>
      </c>
      <c r="CB616" t="s">
        <v>297</v>
      </c>
      <c r="CC616" t="s">
        <v>17491</v>
      </c>
      <c r="CD616" t="s">
        <v>3369</v>
      </c>
      <c r="CE616">
        <v>-1</v>
      </c>
      <c r="CF616" t="s">
        <v>300</v>
      </c>
      <c r="CG616" t="s">
        <v>301</v>
      </c>
      <c r="CH616" t="s">
        <v>242</v>
      </c>
      <c r="CI616">
        <v>1063565638</v>
      </c>
      <c r="CJ616" t="s">
        <v>1162</v>
      </c>
      <c r="CK616" t="s">
        <v>245</v>
      </c>
      <c r="CL616" t="s">
        <v>409</v>
      </c>
      <c r="CM616" t="s">
        <v>247</v>
      </c>
      <c r="CN616" t="s">
        <v>410</v>
      </c>
      <c r="CT616" t="s">
        <v>386</v>
      </c>
      <c r="CU616" t="s">
        <v>225</v>
      </c>
      <c r="CW616" t="s">
        <v>226</v>
      </c>
      <c r="CX616" t="s">
        <v>227</v>
      </c>
      <c r="DA616" t="s">
        <v>250</v>
      </c>
      <c r="DB616">
        <v>-1</v>
      </c>
      <c r="DF616" t="s">
        <v>2213</v>
      </c>
      <c r="DJ616" t="s">
        <v>252</v>
      </c>
      <c r="DK616" t="s">
        <v>253</v>
      </c>
      <c r="DL616" t="s">
        <v>253</v>
      </c>
      <c r="DN616" t="s">
        <v>255</v>
      </c>
      <c r="DR616" t="s">
        <v>1163</v>
      </c>
      <c r="DS616" t="s">
        <v>1162</v>
      </c>
      <c r="DT616" t="s">
        <v>1161</v>
      </c>
      <c r="DV616">
        <v>1</v>
      </c>
      <c r="DW616" t="s">
        <v>283</v>
      </c>
      <c r="ED616" s="2">
        <v>46155</v>
      </c>
      <c r="EF616">
        <v>16</v>
      </c>
      <c r="EP616" t="s">
        <v>258</v>
      </c>
      <c r="FA616" t="s">
        <v>245</v>
      </c>
      <c r="FB616" t="s">
        <v>308</v>
      </c>
      <c r="FD616" t="s">
        <v>308</v>
      </c>
      <c r="FE616" t="s">
        <v>309</v>
      </c>
      <c r="FF616" t="s">
        <v>309</v>
      </c>
      <c r="FK616" t="s">
        <v>263</v>
      </c>
      <c r="FN616" t="s">
        <v>410</v>
      </c>
      <c r="FO616" t="s">
        <v>414</v>
      </c>
      <c r="FR616">
        <v>0</v>
      </c>
      <c r="GB616" t="s">
        <v>266</v>
      </c>
      <c r="GM616">
        <v>0</v>
      </c>
      <c r="GS616" t="s">
        <v>267</v>
      </c>
      <c r="GT616" s="2"/>
      <c r="GU616" t="s">
        <v>268</v>
      </c>
      <c r="GW616" t="s">
        <v>270</v>
      </c>
      <c r="GX616" t="s">
        <v>271</v>
      </c>
      <c r="GY616" t="s">
        <v>271</v>
      </c>
      <c r="GZ616" t="s">
        <v>273</v>
      </c>
      <c r="HE616" t="s">
        <v>230</v>
      </c>
      <c r="HF616" t="s">
        <v>17492</v>
      </c>
      <c r="HR616" t="s">
        <v>278</v>
      </c>
      <c r="HV616">
        <v>85900</v>
      </c>
      <c r="HW616" t="s">
        <v>279</v>
      </c>
      <c r="HY616">
        <v>0</v>
      </c>
      <c r="HZ616">
        <v>0</v>
      </c>
      <c r="IA616" t="s">
        <v>279</v>
      </c>
      <c r="IB616" t="s">
        <v>281</v>
      </c>
      <c r="IE616" t="s">
        <v>283</v>
      </c>
      <c r="IF616" t="s">
        <v>283</v>
      </c>
      <c r="IG616" t="s">
        <v>283</v>
      </c>
      <c r="IH616" t="s">
        <v>284</v>
      </c>
      <c r="II616" t="s">
        <v>285</v>
      </c>
      <c r="IJ616" t="s">
        <v>286</v>
      </c>
      <c r="IK616" t="s">
        <v>278</v>
      </c>
      <c r="IL616" t="s">
        <v>346</v>
      </c>
      <c r="IM616" t="s">
        <v>288</v>
      </c>
      <c r="IN616" t="s">
        <v>2219</v>
      </c>
      <c r="IP616" t="s">
        <v>290</v>
      </c>
      <c r="IQ616" t="s">
        <v>284</v>
      </c>
      <c r="IS616" t="s">
        <v>291</v>
      </c>
      <c r="IY616" t="s">
        <v>281</v>
      </c>
    </row>
    <row r="617" spans="1:259" x14ac:dyDescent="0.3">
      <c r="A617" s="14">
        <f>DAY(AVANZA[[#This Row],[FechaSeguimiento]])</f>
        <v>13</v>
      </c>
      <c r="B617" s="14">
        <f>MONTH(AVANZA[[#This Row],[FechaSeguimiento]])</f>
        <v>5</v>
      </c>
      <c r="C617"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617" t="str">
        <f>LOWER(IFERROR(VLOOKUP(AVANZA[[#This Row],[ID_Peticion]],CANCELADAS[#All],2,0),""))</f>
        <v/>
      </c>
      <c r="E617" t="str">
        <f>LOWER(IFERROR(VLOOKUP(AVANZA[[#This Row],[ID_Peticion]],CANCELADAS[#All],3,0),""))</f>
        <v/>
      </c>
      <c r="F617" t="str">
        <f>LOWER(IF(AVANZA[[#This Row],[CEDULA CLIENTE]]&lt;&gt;""," CC: " &amp; COUNTIFS(AVANZA[CEDULA CLIENTE],AVANZA[[#This Row],[CEDULA CLIENTE]]),"")&amp; IF(AVANZA[[#This Row],[Direccion]]&lt;&gt;""," DIR: " &amp; COUNTIFS(AVANZA[Direccion],AVANZA[[#This Row],[Direccion]]),""))</f>
        <v xml:space="preserve"> cc: 1 dir: 1</v>
      </c>
      <c r="G617" t="str">
        <f>IFERROR(VLOOKUP(AVANZA[[#This Row],[Cedula_Vendedor_Atis]],PLANTA[[#All],[CEDULA]:[LINEA]],3,0),"No Cruza")</f>
        <v>Marisol Avella</v>
      </c>
      <c r="H617" t="str">
        <f>IFERROR(VLOOKUP(AVANZA[[#This Row],[Cedula_Vendedor_Atis]],PLANTA[[#All],[CEDULA]:[LINEA]],4,0),"No Cruza")</f>
        <v>Fija</v>
      </c>
      <c r="I617" t="str">
        <f>LOWER(IF(AVANZA[[#This Row],[ATRIBUIBLE]]="",AVANZA[[#This Row],[Variable]],AVANZA[[#This Row],[ATRIBUIBLE]]))</f>
        <v>pendiente</v>
      </c>
      <c r="J617" s="14">
        <f>IF(AVANZA[[#This Row],[Variable]]=AVANZA[[#Headers],[TERMINADA]],1,0)</f>
        <v>0</v>
      </c>
      <c r="K617" s="14">
        <f>IF(AVANZA[[#This Row],[Variable]]=AVANZA[[#Headers],[ANULADA]],1,0)</f>
        <v>0</v>
      </c>
      <c r="L617" s="14">
        <f>IF(AVANZA[[#This Row],[Variable]]=AVANZA[[#Headers],[PENDIENTE]],1,0)</f>
        <v>1</v>
      </c>
      <c r="M617" s="14">
        <f>IF(AVANZA[[#This Row],[ESTADO AGENDA]]="AGENDADA",1,0)</f>
        <v>1</v>
      </c>
      <c r="N617" s="14">
        <f>IF(AVANZA[[#This Row],[ESTADO AGENDA]]="PENDIENTE DE AGENDAR",1,0)</f>
        <v>0</v>
      </c>
      <c r="O617" s="14">
        <f>IF(AVANZA[[#This Row],[ESTADO AGENDA]]="SUSPENDIDA",1,0)</f>
        <v>0</v>
      </c>
      <c r="P617" t="str" cm="1">
        <f t="array" ref="P617">_xlfn.XLOOKUP(AVANZA[[#This Row],[Num_Agrupacion_Pet_Atis]],Tabla1[[#All],[Numero_de_actuacion]],Tabla1[[#All],[Estado_de_la_orden]],"",0)</f>
        <v>Agendada</v>
      </c>
      <c r="Q617" s="2" cm="1">
        <f t="array" ref="Q617">_xlfn.XLOOKUP(AVANZA[[#This Row],[Num_Agrupacion_Pet_Atis]],Tabla1[[#All],[Numero_de_actuacion]],Tabla1[[#All],[Fecha_de_la_cita]],"",0)</f>
        <v>46157.291666666664</v>
      </c>
      <c r="R617" t="str" cm="1">
        <f t="array" ref="R617">_xlfn.XLOOKUP(AVANZA[[#This Row],[Num_Agrupacion_Pet_Atis]],Tabla1[[#All],[Numero_de_actuacion]],Tabla1[[#All],[Franja_horaria_de_la_cita]],"",0)</f>
        <v>AM</v>
      </c>
      <c r="S617" s="14">
        <f>IFERROR(DAY(AVANZA[[#This Row],[FECHA AGENDA]]),"")</f>
        <v>15</v>
      </c>
      <c r="T617" s="14">
        <f>IFERROR(MONTH(AVANZA[[#This Row],[FECHA AGENDA]]),"")</f>
        <v>5</v>
      </c>
      <c r="U617" cm="1">
        <f t="array" ref="U617">_xlfn.XLOOKUP(AVANZA[[#This Row],[Num_Agrupacion_Pet_Atis]],Tabla1[[#All],[Numero_de_actuacion]],Tabla1[[#All],[Motivo_de_suspension]],"",0)</f>
        <v>0</v>
      </c>
      <c r="V617" s="2" t="str" cm="1">
        <f t="array" ref="V617">_xlfn.XLOOKUP(AVANZA[[#This Row],[Num_Agrupacion_Pet_Atis]],Tabla1[[#All],[Numero_de_actuacion]],Tabla1[[#All],[No_identificacion_cliente]],"",0)</f>
        <v>1006337226</v>
      </c>
      <c r="W617" s="2" t="str" cm="1">
        <f t="array" ref="W617">_xlfn.XLOOKUP(AVANZA[[#This Row],[Num_Agrupacion_Pet_Atis]],Tabla1[[#All],[Numero_de_actuacion]],Tabla1[[#All],[Movil_de_contacto]],"",0)</f>
        <v>3184309193</v>
      </c>
      <c r="X617" s="14">
        <f>IF(OR(AVANZA[[#This Row],[ESTADO LEG]]="Legalizada grabacion",AVANZA[[#This Row],[ESTADO LEG]]="Legalizada aut"),1,0)</f>
        <v>0</v>
      </c>
      <c r="Y617" s="14">
        <f>IF(OR(AVANZA[[#This Row],[ESTADO LEG]]="pdte legalizar",AVANZA[[#This Row],[ESTADO LEG]]="No cruza"),1,0)</f>
        <v>0</v>
      </c>
      <c r="Z617" t="str" cm="1">
        <f t="array" ref="Z617">IF(AVANZA[[#This Row],[Variable]]="Terminada",LOWER(_xlfn.XLOOKUP(AVANZA[[#This Row],[ID_Peticion]],Tabla6[[#All],[NUM_PETICION]],Tabla6[[#All],[ESTADO_LEG]],"NO CRUZA",0)),AVANZA[[#This Row],[Variable]])</f>
        <v>PENDIENTE</v>
      </c>
      <c r="AA617" t="str" cm="1">
        <f t="array" ref="AA617">_xlfn.XLOOKUP(AVANZA[[#This Row],[ID_Peticion]],Tabla6[[#All],[NUM_PETICION]],Tabla6[[#All],[DIF_DIAS]],"",0)</f>
        <v/>
      </c>
      <c r="AB617" s="2" t="str" cm="1">
        <f t="array" ref="AB617">IFERROR(_xlfn.XLOOKUP(AVANZA[[#This Row],[ID_Peticion]],Tabla6[[#All],[NUM_PETICION]],Tabla6[[#All],[FEC_LEGAL]],"",0),"")</f>
        <v/>
      </c>
      <c r="AC617" s="14">
        <f ca="1">IF(AVANZA[[#This Row],[FECHA LEG]]&lt;&gt;0,IFERROR(AVANZA[[#This Row],[FECHA LEG]]-AVANZA[[#This Row],[FechaIniEstadoSubPetAtis]],0),TODAY()-AVANZA[[#This Row],[FechaIniEstadoSubPetAtis]])</f>
        <v>0</v>
      </c>
      <c r="AD617" s="35">
        <f ca="1">IF(AVANZA[[#This Row],[FINAL Vs LG]]&lt;&gt;0,IF(AVANZA[[#This Row],[FINAL Vs LG]]&lt;7.1,"100%",IF(AND(AVANZA[[#This Row],[FINAL Vs LG]]&gt;7.1,AVANZA[[#This Row],[FINAL Vs LG]]&lt;11.1),"50%","0%")),0)</f>
        <v>0</v>
      </c>
      <c r="AE617" s="14">
        <f ca="1">VLOOKUP(DAY(TODAY()),BACK!F:G,2,0)</f>
        <v>14</v>
      </c>
      <c r="AF617" s="14">
        <f>BACK!$I$2</f>
        <v>24</v>
      </c>
      <c r="AG617" s="14">
        <f>IF(AVANZA[[#This Row],[Oferta_empaquetada_comisiones]]="SI",1,0)</f>
        <v>0</v>
      </c>
      <c r="AH617" s="36">
        <f>IF(AVANZA[[#This Row],[Variable]]="TERMINADA",IFERROR(VLOOKUP(AVANZA[[#This Row],[SUPERVISOR]],Tabla2[#All],4,0),0),)</f>
        <v>0</v>
      </c>
      <c r="AI617" s="14">
        <f>IF(AVANZA[[#This Row],[Producto]]="BA",1,0)</f>
        <v>1</v>
      </c>
      <c r="AJ617" s="14">
        <f>IF(AVANZA[[#This Row],[Producto]]="DUO",1,0)</f>
        <v>0</v>
      </c>
      <c r="AK617" s="14">
        <f>IF(AVANZA[[#This Row],[Producto]]="TRIO",1,0)</f>
        <v>0</v>
      </c>
      <c r="AL617" t="s">
        <v>418</v>
      </c>
      <c r="AM617">
        <v>-1</v>
      </c>
      <c r="AN617">
        <v>-1</v>
      </c>
      <c r="AO617" t="s">
        <v>17493</v>
      </c>
      <c r="AP617" s="1">
        <v>46155.75445601852</v>
      </c>
      <c r="AQ617">
        <v>-1</v>
      </c>
      <c r="AR617" t="s">
        <v>17494</v>
      </c>
      <c r="AS617">
        <v>-1</v>
      </c>
      <c r="AT617">
        <v>-1</v>
      </c>
      <c r="AU617">
        <v>-1</v>
      </c>
      <c r="AV617">
        <v>-1</v>
      </c>
      <c r="AW617">
        <v>-1</v>
      </c>
      <c r="AX617" t="s">
        <v>224</v>
      </c>
      <c r="AY617">
        <v>-1</v>
      </c>
      <c r="AZ617">
        <v>2026</v>
      </c>
      <c r="BA617">
        <v>5</v>
      </c>
      <c r="BB617">
        <v>13</v>
      </c>
      <c r="BC617">
        <v>-1</v>
      </c>
      <c r="BD617" t="s">
        <v>225</v>
      </c>
      <c r="BE617">
        <v>-1</v>
      </c>
      <c r="BF617">
        <v>20001627369052</v>
      </c>
      <c r="BG617" t="s">
        <v>226</v>
      </c>
      <c r="BH617" t="s">
        <v>227</v>
      </c>
      <c r="BI617" t="s">
        <v>3750</v>
      </c>
      <c r="BJ617">
        <v>-1</v>
      </c>
      <c r="BK617">
        <v>-1</v>
      </c>
      <c r="BL617">
        <v>-1</v>
      </c>
      <c r="BM617" t="s">
        <v>2213</v>
      </c>
      <c r="BN617" t="s">
        <v>230</v>
      </c>
      <c r="BO617" t="s">
        <v>17495</v>
      </c>
      <c r="BP617" t="s">
        <v>380</v>
      </c>
      <c r="BQ617">
        <v>2026</v>
      </c>
      <c r="BR617">
        <v>5</v>
      </c>
      <c r="BS617">
        <v>13</v>
      </c>
      <c r="BT617" s="1">
        <v>46155.754467592589</v>
      </c>
      <c r="BU617" t="s">
        <v>2215</v>
      </c>
      <c r="BV617" s="2">
        <v>46155</v>
      </c>
      <c r="BW617" t="s">
        <v>2215</v>
      </c>
      <c r="BX617" s="2">
        <v>46155</v>
      </c>
      <c r="BY617" s="2">
        <v>46155</v>
      </c>
      <c r="BZ617" t="s">
        <v>2216</v>
      </c>
      <c r="CA617" t="s">
        <v>1603</v>
      </c>
      <c r="CB617" t="s">
        <v>752</v>
      </c>
      <c r="CC617" t="s">
        <v>17496</v>
      </c>
      <c r="CD617" t="s">
        <v>3749</v>
      </c>
      <c r="CE617">
        <v>-1</v>
      </c>
      <c r="CF617" t="s">
        <v>1605</v>
      </c>
      <c r="CG617" t="s">
        <v>756</v>
      </c>
      <c r="CH617" t="s">
        <v>326</v>
      </c>
      <c r="CI617">
        <v>1022940376</v>
      </c>
      <c r="CJ617" t="s">
        <v>426</v>
      </c>
      <c r="CK617" t="s">
        <v>245</v>
      </c>
      <c r="CL617" t="s">
        <v>409</v>
      </c>
      <c r="CM617" t="s">
        <v>247</v>
      </c>
      <c r="CN617" t="s">
        <v>410</v>
      </c>
      <c r="CT617" t="s">
        <v>304</v>
      </c>
      <c r="CU617" t="s">
        <v>225</v>
      </c>
      <c r="CW617" t="s">
        <v>226</v>
      </c>
      <c r="CX617" t="s">
        <v>227</v>
      </c>
      <c r="DA617" t="s">
        <v>250</v>
      </c>
      <c r="DB617">
        <v>-1</v>
      </c>
      <c r="DF617" t="s">
        <v>2213</v>
      </c>
      <c r="DJ617" t="s">
        <v>252</v>
      </c>
      <c r="DK617" t="s">
        <v>253</v>
      </c>
      <c r="DL617" t="s">
        <v>253</v>
      </c>
      <c r="DN617" t="s">
        <v>255</v>
      </c>
      <c r="DR617" t="s">
        <v>427</v>
      </c>
      <c r="DS617" t="s">
        <v>426</v>
      </c>
      <c r="DT617" t="s">
        <v>425</v>
      </c>
      <c r="DV617">
        <v>1</v>
      </c>
      <c r="DW617" t="s">
        <v>623</v>
      </c>
      <c r="ED617" s="2">
        <v>46155</v>
      </c>
      <c r="EE617" t="s">
        <v>761</v>
      </c>
      <c r="EF617">
        <v>20</v>
      </c>
      <c r="EP617" t="s">
        <v>258</v>
      </c>
      <c r="FA617" t="s">
        <v>245</v>
      </c>
      <c r="FB617" t="s">
        <v>763</v>
      </c>
      <c r="FD617" t="s">
        <v>763</v>
      </c>
      <c r="FE617" t="s">
        <v>1607</v>
      </c>
      <c r="FF617" t="s">
        <v>1607</v>
      </c>
      <c r="FK617" t="s">
        <v>263</v>
      </c>
      <c r="FN617" t="s">
        <v>410</v>
      </c>
      <c r="FO617" t="s">
        <v>414</v>
      </c>
      <c r="FR617">
        <v>0</v>
      </c>
      <c r="GB617" t="s">
        <v>266</v>
      </c>
      <c r="GM617">
        <v>0</v>
      </c>
      <c r="GS617" t="s">
        <v>267</v>
      </c>
      <c r="GT617" s="2"/>
      <c r="GU617" t="s">
        <v>268</v>
      </c>
      <c r="GV617" t="s">
        <v>311</v>
      </c>
      <c r="GW617" t="s">
        <v>270</v>
      </c>
      <c r="GX617" t="s">
        <v>271</v>
      </c>
      <c r="GY617" t="s">
        <v>271</v>
      </c>
      <c r="GZ617" t="s">
        <v>273</v>
      </c>
      <c r="HE617" t="s">
        <v>230</v>
      </c>
      <c r="HF617" t="s">
        <v>17193</v>
      </c>
      <c r="HR617" t="s">
        <v>278</v>
      </c>
      <c r="HV617">
        <v>85900</v>
      </c>
      <c r="HW617" t="s">
        <v>279</v>
      </c>
      <c r="HY617">
        <v>0</v>
      </c>
      <c r="HZ617">
        <v>0</v>
      </c>
      <c r="IA617" t="s">
        <v>279</v>
      </c>
      <c r="IB617" t="s">
        <v>281</v>
      </c>
      <c r="IE617" t="s">
        <v>283</v>
      </c>
      <c r="IF617" t="s">
        <v>283</v>
      </c>
      <c r="IG617" t="s">
        <v>283</v>
      </c>
      <c r="IH617" t="s">
        <v>284</v>
      </c>
      <c r="II617" t="s">
        <v>285</v>
      </c>
      <c r="IJ617" t="s">
        <v>286</v>
      </c>
      <c r="IK617" t="s">
        <v>278</v>
      </c>
      <c r="IL617" t="s">
        <v>346</v>
      </c>
      <c r="IM617" t="s">
        <v>288</v>
      </c>
      <c r="IN617" t="s">
        <v>2219</v>
      </c>
      <c r="IP617" t="s">
        <v>290</v>
      </c>
      <c r="IQ617" t="s">
        <v>284</v>
      </c>
      <c r="IS617" t="s">
        <v>291</v>
      </c>
      <c r="IT617" t="s">
        <v>315</v>
      </c>
      <c r="IU617" t="s">
        <v>479</v>
      </c>
      <c r="IV617" t="s">
        <v>480</v>
      </c>
      <c r="IW617" t="s">
        <v>318</v>
      </c>
      <c r="IY617" t="s">
        <v>281</v>
      </c>
    </row>
    <row r="618" spans="1:259" x14ac:dyDescent="0.3">
      <c r="A618" s="14">
        <f>DAY(AVANZA[[#This Row],[FechaSeguimiento]])</f>
        <v>13</v>
      </c>
      <c r="B618" s="14">
        <f>MONTH(AVANZA[[#This Row],[FechaSeguimiento]])</f>
        <v>5</v>
      </c>
      <c r="C618"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618" t="str">
        <f>LOWER(IFERROR(VLOOKUP(AVANZA[[#This Row],[ID_Peticion]],CANCELADAS[#All],2,0),""))</f>
        <v/>
      </c>
      <c r="E618" t="str">
        <f>LOWER(IFERROR(VLOOKUP(AVANZA[[#This Row],[ID_Peticion]],CANCELADAS[#All],3,0),""))</f>
        <v/>
      </c>
      <c r="F618" t="str">
        <f>LOWER(IF(AVANZA[[#This Row],[CEDULA CLIENTE]]&lt;&gt;""," CC: " &amp; COUNTIFS(AVANZA[CEDULA CLIENTE],AVANZA[[#This Row],[CEDULA CLIENTE]]),"")&amp; IF(AVANZA[[#This Row],[Direccion]]&lt;&gt;""," DIR: " &amp; COUNTIFS(AVANZA[Direccion],AVANZA[[#This Row],[Direccion]]),""))</f>
        <v xml:space="preserve"> cc: 1 dir: 1</v>
      </c>
      <c r="G618" t="str">
        <f>IFERROR(VLOOKUP(AVANZA[[#This Row],[Cedula_Vendedor_Atis]],PLANTA[[#All],[CEDULA]:[LINEA]],3,0),"No Cruza")</f>
        <v>Marisol Avella</v>
      </c>
      <c r="H618" t="str">
        <f>IFERROR(VLOOKUP(AVANZA[[#This Row],[Cedula_Vendedor_Atis]],PLANTA[[#All],[CEDULA]:[LINEA]],4,0),"No Cruza")</f>
        <v>Fija</v>
      </c>
      <c r="I618" t="str">
        <f>LOWER(IF(AVANZA[[#This Row],[ATRIBUIBLE]]="",AVANZA[[#This Row],[Variable]],AVANZA[[#This Row],[ATRIBUIBLE]]))</f>
        <v>pendiente</v>
      </c>
      <c r="J618" s="14">
        <f>IF(AVANZA[[#This Row],[Variable]]=AVANZA[[#Headers],[TERMINADA]],1,0)</f>
        <v>0</v>
      </c>
      <c r="K618" s="14">
        <f>IF(AVANZA[[#This Row],[Variable]]=AVANZA[[#Headers],[ANULADA]],1,0)</f>
        <v>0</v>
      </c>
      <c r="L618" s="14">
        <f>IF(AVANZA[[#This Row],[Variable]]=AVANZA[[#Headers],[PENDIENTE]],1,0)</f>
        <v>1</v>
      </c>
      <c r="M618" s="14">
        <f>IF(AVANZA[[#This Row],[ESTADO AGENDA]]="AGENDADA",1,0)</f>
        <v>1</v>
      </c>
      <c r="N618" s="14">
        <f>IF(AVANZA[[#This Row],[ESTADO AGENDA]]="PENDIENTE DE AGENDAR",1,0)</f>
        <v>0</v>
      </c>
      <c r="O618" s="14">
        <f>IF(AVANZA[[#This Row],[ESTADO AGENDA]]="SUSPENDIDA",1,0)</f>
        <v>0</v>
      </c>
      <c r="P618" t="str" cm="1">
        <f t="array" ref="P618">_xlfn.XLOOKUP(AVANZA[[#This Row],[Num_Agrupacion_Pet_Atis]],Tabla1[[#All],[Numero_de_actuacion]],Tabla1[[#All],[Estado_de_la_orden]],"",0)</f>
        <v>Agendada</v>
      </c>
      <c r="Q618" s="2" cm="1">
        <f t="array" ref="Q618">_xlfn.XLOOKUP(AVANZA[[#This Row],[Num_Agrupacion_Pet_Atis]],Tabla1[[#All],[Numero_de_actuacion]],Tabla1[[#All],[Fecha_de_la_cita]],"",0)</f>
        <v>46158.291666666664</v>
      </c>
      <c r="R618" t="str" cm="1">
        <f t="array" ref="R618">_xlfn.XLOOKUP(AVANZA[[#This Row],[Num_Agrupacion_Pet_Atis]],Tabla1[[#All],[Numero_de_actuacion]],Tabla1[[#All],[Franja_horaria_de_la_cita]],"",0)</f>
        <v>AM</v>
      </c>
      <c r="S618" s="14">
        <f>IFERROR(DAY(AVANZA[[#This Row],[FECHA AGENDA]]),"")</f>
        <v>16</v>
      </c>
      <c r="T618" s="14">
        <f>IFERROR(MONTH(AVANZA[[#This Row],[FECHA AGENDA]]),"")</f>
        <v>5</v>
      </c>
      <c r="U618" cm="1">
        <f t="array" ref="U618">_xlfn.XLOOKUP(AVANZA[[#This Row],[Num_Agrupacion_Pet_Atis]],Tabla1[[#All],[Numero_de_actuacion]],Tabla1[[#All],[Motivo_de_suspension]],"",0)</f>
        <v>0</v>
      </c>
      <c r="V618" s="2" t="str" cm="1">
        <f t="array" ref="V618">_xlfn.XLOOKUP(AVANZA[[#This Row],[Num_Agrupacion_Pet_Atis]],Tabla1[[#All],[Numero_de_actuacion]],Tabla1[[#All],[No_identificacion_cliente]],"",0)</f>
        <v>900380694-5</v>
      </c>
      <c r="W618" s="2" t="str" cm="1">
        <f t="array" ref="W618">_xlfn.XLOOKUP(AVANZA[[#This Row],[Num_Agrupacion_Pet_Atis]],Tabla1[[#All],[Numero_de_actuacion]],Tabla1[[#All],[Movil_de_contacto]],"",0)</f>
        <v>3173464574</v>
      </c>
      <c r="X618" s="14">
        <f>IF(OR(AVANZA[[#This Row],[ESTADO LEG]]="Legalizada grabacion",AVANZA[[#This Row],[ESTADO LEG]]="Legalizada aut"),1,0)</f>
        <v>0</v>
      </c>
      <c r="Y618" s="14">
        <f>IF(OR(AVANZA[[#This Row],[ESTADO LEG]]="pdte legalizar",AVANZA[[#This Row],[ESTADO LEG]]="No cruza"),1,0)</f>
        <v>0</v>
      </c>
      <c r="Z618" t="str" cm="1">
        <f t="array" ref="Z618">IF(AVANZA[[#This Row],[Variable]]="Terminada",LOWER(_xlfn.XLOOKUP(AVANZA[[#This Row],[ID_Peticion]],Tabla6[[#All],[NUM_PETICION]],Tabla6[[#All],[ESTADO_LEG]],"NO CRUZA",0)),AVANZA[[#This Row],[Variable]])</f>
        <v>PENDIENTE</v>
      </c>
      <c r="AA618" t="str" cm="1">
        <f t="array" ref="AA618">_xlfn.XLOOKUP(AVANZA[[#This Row],[ID_Peticion]],Tabla6[[#All],[NUM_PETICION]],Tabla6[[#All],[DIF_DIAS]],"",0)</f>
        <v/>
      </c>
      <c r="AB618" s="2" t="str" cm="1">
        <f t="array" ref="AB618">IFERROR(_xlfn.XLOOKUP(AVANZA[[#This Row],[ID_Peticion]],Tabla6[[#All],[NUM_PETICION]],Tabla6[[#All],[FEC_LEGAL]],"",0),"")</f>
        <v/>
      </c>
      <c r="AC618" s="14">
        <f ca="1">IF(AVANZA[[#This Row],[FECHA LEG]]&lt;&gt;0,IFERROR(AVANZA[[#This Row],[FECHA LEG]]-AVANZA[[#This Row],[FechaIniEstadoSubPetAtis]],0),TODAY()-AVANZA[[#This Row],[FechaIniEstadoSubPetAtis]])</f>
        <v>0</v>
      </c>
      <c r="AD618" s="35">
        <f ca="1">IF(AVANZA[[#This Row],[FINAL Vs LG]]&lt;&gt;0,IF(AVANZA[[#This Row],[FINAL Vs LG]]&lt;7.1,"100%",IF(AND(AVANZA[[#This Row],[FINAL Vs LG]]&gt;7.1,AVANZA[[#This Row],[FINAL Vs LG]]&lt;11.1),"50%","0%")),0)</f>
        <v>0</v>
      </c>
      <c r="AE618" s="14">
        <f ca="1">VLOOKUP(DAY(TODAY()),BACK!F:G,2,0)</f>
        <v>14</v>
      </c>
      <c r="AF618" s="14">
        <f>BACK!$I$2</f>
        <v>24</v>
      </c>
      <c r="AG618" s="14">
        <f>IF(AVANZA[[#This Row],[Oferta_empaquetada_comisiones]]="SI",1,0)</f>
        <v>0</v>
      </c>
      <c r="AH618" s="36">
        <f>IF(AVANZA[[#This Row],[Variable]]="TERMINADA",IFERROR(VLOOKUP(AVANZA[[#This Row],[SUPERVISOR]],Tabla2[#All],4,0),0),)</f>
        <v>0</v>
      </c>
      <c r="AI618" s="14">
        <f>IF(AVANZA[[#This Row],[Producto]]="BA",1,0)</f>
        <v>1</v>
      </c>
      <c r="AJ618" s="14">
        <f>IF(AVANZA[[#This Row],[Producto]]="DUO",1,0)</f>
        <v>0</v>
      </c>
      <c r="AK618" s="14">
        <f>IF(AVANZA[[#This Row],[Producto]]="TRIO",1,0)</f>
        <v>0</v>
      </c>
      <c r="AL618" t="s">
        <v>1961</v>
      </c>
      <c r="AM618">
        <v>-1</v>
      </c>
      <c r="AN618">
        <v>-1</v>
      </c>
      <c r="AO618" t="s">
        <v>17497</v>
      </c>
      <c r="AP618" s="1">
        <v>46155.535162037035</v>
      </c>
      <c r="AQ618">
        <v>-1</v>
      </c>
      <c r="AR618" t="s">
        <v>17498</v>
      </c>
      <c r="AS618">
        <v>-1</v>
      </c>
      <c r="AT618">
        <v>-1</v>
      </c>
      <c r="AU618">
        <v>-1</v>
      </c>
      <c r="AV618">
        <v>-1</v>
      </c>
      <c r="AW618">
        <v>-1</v>
      </c>
      <c r="AX618" t="s">
        <v>224</v>
      </c>
      <c r="AY618">
        <v>-1</v>
      </c>
      <c r="AZ618">
        <v>2026</v>
      </c>
      <c r="BA618">
        <v>5</v>
      </c>
      <c r="BB618">
        <v>13</v>
      </c>
      <c r="BC618">
        <v>-1</v>
      </c>
      <c r="BD618" t="s">
        <v>225</v>
      </c>
      <c r="BE618">
        <v>-1</v>
      </c>
      <c r="BF618">
        <v>20001627220931</v>
      </c>
      <c r="BG618" t="s">
        <v>1693</v>
      </c>
      <c r="BH618" t="s">
        <v>1694</v>
      </c>
      <c r="BI618" t="s">
        <v>3580</v>
      </c>
      <c r="BJ618">
        <v>-1</v>
      </c>
      <c r="BK618">
        <v>-1</v>
      </c>
      <c r="BL618">
        <v>-1</v>
      </c>
      <c r="BM618" t="s">
        <v>2213</v>
      </c>
      <c r="BN618" t="s">
        <v>1696</v>
      </c>
      <c r="BO618" t="s">
        <v>17499</v>
      </c>
      <c r="BP618" t="s">
        <v>1698</v>
      </c>
      <c r="BQ618">
        <v>2026</v>
      </c>
      <c r="BR618">
        <v>5</v>
      </c>
      <c r="BS618">
        <v>13</v>
      </c>
      <c r="BT618" s="1">
        <v>46155.535173611112</v>
      </c>
      <c r="BU618" t="s">
        <v>2215</v>
      </c>
      <c r="BV618" s="2">
        <v>46155</v>
      </c>
      <c r="BW618" t="s">
        <v>2215</v>
      </c>
      <c r="BX618" s="2">
        <v>46155</v>
      </c>
      <c r="BY618" s="2">
        <v>46155</v>
      </c>
      <c r="BZ618" t="s">
        <v>2216</v>
      </c>
      <c r="CA618" t="s">
        <v>297</v>
      </c>
      <c r="CB618" t="s">
        <v>297</v>
      </c>
      <c r="CC618" t="s">
        <v>17500</v>
      </c>
      <c r="CD618" t="s">
        <v>818</v>
      </c>
      <c r="CE618">
        <v>-1</v>
      </c>
      <c r="CF618" t="s">
        <v>300</v>
      </c>
      <c r="CG618" t="s">
        <v>301</v>
      </c>
      <c r="CH618" t="s">
        <v>242</v>
      </c>
      <c r="CI618">
        <v>1013654397</v>
      </c>
      <c r="CJ618" t="s">
        <v>1969</v>
      </c>
      <c r="CK618" t="s">
        <v>245</v>
      </c>
      <c r="CL618" t="s">
        <v>246</v>
      </c>
      <c r="CM618" t="s">
        <v>247</v>
      </c>
      <c r="CN618" t="s">
        <v>248</v>
      </c>
      <c r="CT618" t="s">
        <v>1701</v>
      </c>
      <c r="CU618" t="s">
        <v>225</v>
      </c>
      <c r="CW618" t="s">
        <v>1693</v>
      </c>
      <c r="CX618" t="s">
        <v>1694</v>
      </c>
      <c r="DA618" t="s">
        <v>250</v>
      </c>
      <c r="DB618">
        <v>-1</v>
      </c>
      <c r="DF618" t="s">
        <v>2213</v>
      </c>
      <c r="DJ618" t="s">
        <v>252</v>
      </c>
      <c r="DK618" t="s">
        <v>253</v>
      </c>
      <c r="DL618" t="s">
        <v>253</v>
      </c>
      <c r="DN618" t="s">
        <v>255</v>
      </c>
      <c r="DR618" t="s">
        <v>1970</v>
      </c>
      <c r="DS618" t="s">
        <v>1969</v>
      </c>
      <c r="DT618" t="s">
        <v>1968</v>
      </c>
      <c r="DV618">
        <v>1</v>
      </c>
      <c r="DW618" t="s">
        <v>283</v>
      </c>
      <c r="ED618" s="2">
        <v>46155</v>
      </c>
      <c r="EF618">
        <v>20</v>
      </c>
      <c r="EP618" t="s">
        <v>258</v>
      </c>
      <c r="FA618" t="s">
        <v>245</v>
      </c>
      <c r="FB618" t="s">
        <v>308</v>
      </c>
      <c r="FD618" t="s">
        <v>308</v>
      </c>
      <c r="FE618" t="s">
        <v>309</v>
      </c>
      <c r="FF618" t="s">
        <v>309</v>
      </c>
      <c r="FK618" t="s">
        <v>263</v>
      </c>
      <c r="FN618" t="s">
        <v>248</v>
      </c>
      <c r="FO618" t="s">
        <v>265</v>
      </c>
      <c r="FR618">
        <v>0</v>
      </c>
      <c r="GB618" t="s">
        <v>266</v>
      </c>
      <c r="GM618">
        <v>0</v>
      </c>
      <c r="GS618" t="s">
        <v>267</v>
      </c>
      <c r="GT618" s="2"/>
      <c r="GU618" t="s">
        <v>268</v>
      </c>
      <c r="GW618" t="s">
        <v>394</v>
      </c>
      <c r="GZ618" t="s">
        <v>395</v>
      </c>
      <c r="HE618" t="s">
        <v>1696</v>
      </c>
      <c r="HF618" t="s">
        <v>17501</v>
      </c>
      <c r="HR618" t="s">
        <v>278</v>
      </c>
      <c r="HV618">
        <v>85421</v>
      </c>
      <c r="HW618" t="s">
        <v>281</v>
      </c>
      <c r="HY618">
        <v>0</v>
      </c>
      <c r="HZ618">
        <v>0</v>
      </c>
      <c r="IA618" t="s">
        <v>281</v>
      </c>
      <c r="IB618" t="s">
        <v>281</v>
      </c>
      <c r="IE618" t="s">
        <v>283</v>
      </c>
      <c r="IF618" t="s">
        <v>283</v>
      </c>
      <c r="IG618" t="s">
        <v>283</v>
      </c>
      <c r="IH618" t="s">
        <v>284</v>
      </c>
      <c r="II618" t="s">
        <v>285</v>
      </c>
      <c r="IJ618" t="s">
        <v>1696</v>
      </c>
      <c r="IK618" t="s">
        <v>278</v>
      </c>
      <c r="IL618" t="s">
        <v>287</v>
      </c>
      <c r="IM618" t="s">
        <v>288</v>
      </c>
      <c r="IN618" t="s">
        <v>2219</v>
      </c>
      <c r="IP618" t="s">
        <v>290</v>
      </c>
      <c r="IQ618" t="s">
        <v>284</v>
      </c>
      <c r="IS618" t="s">
        <v>291</v>
      </c>
      <c r="IT618" t="s">
        <v>1788</v>
      </c>
      <c r="IU618" t="s">
        <v>1789</v>
      </c>
      <c r="IV618" t="s">
        <v>434</v>
      </c>
      <c r="IW618" t="s">
        <v>318</v>
      </c>
      <c r="IY618" t="s">
        <v>281</v>
      </c>
    </row>
    <row r="619" spans="1:259" x14ac:dyDescent="0.3">
      <c r="A619" s="14">
        <f>DAY(AVANZA[[#This Row],[FechaSeguimiento]])</f>
        <v>13</v>
      </c>
      <c r="B619" s="14">
        <f>MONTH(AVANZA[[#This Row],[FechaSeguimiento]])</f>
        <v>5</v>
      </c>
      <c r="C619"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619" t="str">
        <f>LOWER(IFERROR(VLOOKUP(AVANZA[[#This Row],[ID_Peticion]],CANCELADAS[#All],2,0),""))</f>
        <v/>
      </c>
      <c r="E619" t="str">
        <f>LOWER(IFERROR(VLOOKUP(AVANZA[[#This Row],[ID_Peticion]],CANCELADAS[#All],3,0),""))</f>
        <v/>
      </c>
      <c r="F619" t="str">
        <f>LOWER(IF(AVANZA[[#This Row],[CEDULA CLIENTE]]&lt;&gt;""," CC: " &amp; COUNTIFS(AVANZA[CEDULA CLIENTE],AVANZA[[#This Row],[CEDULA CLIENTE]]),"")&amp; IF(AVANZA[[#This Row],[Direccion]]&lt;&gt;""," DIR: " &amp; COUNTIFS(AVANZA[Direccion],AVANZA[[#This Row],[Direccion]]),""))</f>
        <v xml:space="preserve"> cc: 1 dir: 1</v>
      </c>
      <c r="G619" t="str">
        <f>IFERROR(VLOOKUP(AVANZA[[#This Row],[Cedula_Vendedor_Atis]],PLANTA[[#All],[CEDULA]:[LINEA]],3,0),"No Cruza")</f>
        <v>Marisol Avella</v>
      </c>
      <c r="H619" t="str">
        <f>IFERROR(VLOOKUP(AVANZA[[#This Row],[Cedula_Vendedor_Atis]],PLANTA[[#All],[CEDULA]:[LINEA]],4,0),"No Cruza")</f>
        <v>Fija</v>
      </c>
      <c r="I619" t="str">
        <f>LOWER(IF(AVANZA[[#This Row],[ATRIBUIBLE]]="",AVANZA[[#This Row],[Variable]],AVANZA[[#This Row],[ATRIBUIBLE]]))</f>
        <v>pendiente</v>
      </c>
      <c r="J619" s="14">
        <f>IF(AVANZA[[#This Row],[Variable]]=AVANZA[[#Headers],[TERMINADA]],1,0)</f>
        <v>0</v>
      </c>
      <c r="K619" s="14">
        <f>IF(AVANZA[[#This Row],[Variable]]=AVANZA[[#Headers],[ANULADA]],1,0)</f>
        <v>0</v>
      </c>
      <c r="L619" s="14">
        <f>IF(AVANZA[[#This Row],[Variable]]=AVANZA[[#Headers],[PENDIENTE]],1,0)</f>
        <v>1</v>
      </c>
      <c r="M619" s="14">
        <f>IF(AVANZA[[#This Row],[ESTADO AGENDA]]="AGENDADA",1,0)</f>
        <v>1</v>
      </c>
      <c r="N619" s="14">
        <f>IF(AVANZA[[#This Row],[ESTADO AGENDA]]="PENDIENTE DE AGENDAR",1,0)</f>
        <v>0</v>
      </c>
      <c r="O619" s="14">
        <f>IF(AVANZA[[#This Row],[ESTADO AGENDA]]="SUSPENDIDA",1,0)</f>
        <v>0</v>
      </c>
      <c r="P619" t="str" cm="1">
        <f t="array" ref="P619">_xlfn.XLOOKUP(AVANZA[[#This Row],[Num_Agrupacion_Pet_Atis]],Tabla1[[#All],[Numero_de_actuacion]],Tabla1[[#All],[Estado_de_la_orden]],"",0)</f>
        <v>Agendada</v>
      </c>
      <c r="Q619" s="2" cm="1">
        <f t="array" ref="Q619">_xlfn.XLOOKUP(AVANZA[[#This Row],[Num_Agrupacion_Pet_Atis]],Tabla1[[#All],[Numero_de_actuacion]],Tabla1[[#All],[Fecha_de_la_cita]],"",0)</f>
        <v>46157.5</v>
      </c>
      <c r="R619" cm="1">
        <f t="array" ref="R619">_xlfn.XLOOKUP(AVANZA[[#This Row],[Num_Agrupacion_Pet_Atis]],Tabla1[[#All],[Numero_de_actuacion]],Tabla1[[#All],[Franja_horaria_de_la_cita]],"",0)</f>
        <v>0</v>
      </c>
      <c r="S619" s="14">
        <f>IFERROR(DAY(AVANZA[[#This Row],[FECHA AGENDA]]),"")</f>
        <v>15</v>
      </c>
      <c r="T619" s="14">
        <f>IFERROR(MONTH(AVANZA[[#This Row],[FECHA AGENDA]]),"")</f>
        <v>5</v>
      </c>
      <c r="U619" cm="1">
        <f t="array" ref="U619">_xlfn.XLOOKUP(AVANZA[[#This Row],[Num_Agrupacion_Pet_Atis]],Tabla1[[#All],[Numero_de_actuacion]],Tabla1[[#All],[Motivo_de_suspension]],"",0)</f>
        <v>0</v>
      </c>
      <c r="V619" s="2" t="str" cm="1">
        <f t="array" ref="V619">_xlfn.XLOOKUP(AVANZA[[#This Row],[Num_Agrupacion_Pet_Atis]],Tabla1[[#All],[Numero_de_actuacion]],Tabla1[[#All],[No_identificacion_cliente]],"",0)</f>
        <v>1030606798</v>
      </c>
      <c r="W619" s="2" t="str" cm="1">
        <f t="array" ref="W619">_xlfn.XLOOKUP(AVANZA[[#This Row],[Num_Agrupacion_Pet_Atis]],Tabla1[[#All],[Numero_de_actuacion]],Tabla1[[#All],[Movil_de_contacto]],"",0)</f>
        <v>3182093032</v>
      </c>
      <c r="X619" s="14">
        <f>IF(OR(AVANZA[[#This Row],[ESTADO LEG]]="Legalizada grabacion",AVANZA[[#This Row],[ESTADO LEG]]="Legalizada aut"),1,0)</f>
        <v>0</v>
      </c>
      <c r="Y619" s="14">
        <f>IF(OR(AVANZA[[#This Row],[ESTADO LEG]]="pdte legalizar",AVANZA[[#This Row],[ESTADO LEG]]="No cruza"),1,0)</f>
        <v>0</v>
      </c>
      <c r="Z619" t="str" cm="1">
        <f t="array" ref="Z619">IF(AVANZA[[#This Row],[Variable]]="Terminada",LOWER(_xlfn.XLOOKUP(AVANZA[[#This Row],[ID_Peticion]],Tabla6[[#All],[NUM_PETICION]],Tabla6[[#All],[ESTADO_LEG]],"NO CRUZA",0)),AVANZA[[#This Row],[Variable]])</f>
        <v>PENDIENTE</v>
      </c>
      <c r="AA619" t="str" cm="1">
        <f t="array" ref="AA619">_xlfn.XLOOKUP(AVANZA[[#This Row],[ID_Peticion]],Tabla6[[#All],[NUM_PETICION]],Tabla6[[#All],[DIF_DIAS]],"",0)</f>
        <v/>
      </c>
      <c r="AB619" s="2" t="str" cm="1">
        <f t="array" ref="AB619">IFERROR(_xlfn.XLOOKUP(AVANZA[[#This Row],[ID_Peticion]],Tabla6[[#All],[NUM_PETICION]],Tabla6[[#All],[FEC_LEGAL]],"",0),"")</f>
        <v/>
      </c>
      <c r="AC619" s="14">
        <f ca="1">IF(AVANZA[[#This Row],[FECHA LEG]]&lt;&gt;0,IFERROR(AVANZA[[#This Row],[FECHA LEG]]-AVANZA[[#This Row],[FechaIniEstadoSubPetAtis]],0),TODAY()-AVANZA[[#This Row],[FechaIniEstadoSubPetAtis]])</f>
        <v>0</v>
      </c>
      <c r="AD619" s="35">
        <f ca="1">IF(AVANZA[[#This Row],[FINAL Vs LG]]&lt;&gt;0,IF(AVANZA[[#This Row],[FINAL Vs LG]]&lt;7.1,"100%",IF(AND(AVANZA[[#This Row],[FINAL Vs LG]]&gt;7.1,AVANZA[[#This Row],[FINAL Vs LG]]&lt;11.1),"50%","0%")),0)</f>
        <v>0</v>
      </c>
      <c r="AE619" s="14">
        <f ca="1">VLOOKUP(DAY(TODAY()),BACK!F:G,2,0)</f>
        <v>14</v>
      </c>
      <c r="AF619" s="14">
        <f>BACK!$I$2</f>
        <v>24</v>
      </c>
      <c r="AG619" s="14">
        <f>IF(AVANZA[[#This Row],[Oferta_empaquetada_comisiones]]="SI",1,0)</f>
        <v>0</v>
      </c>
      <c r="AH619" s="36">
        <f>IF(AVANZA[[#This Row],[Variable]]="TERMINADA",IFERROR(VLOOKUP(AVANZA[[#This Row],[SUPERVISOR]],Tabla2[#All],4,0),0),)</f>
        <v>0</v>
      </c>
      <c r="AI619" s="14">
        <f>IF(AVANZA[[#This Row],[Producto]]="BA",1,0)</f>
        <v>1</v>
      </c>
      <c r="AJ619" s="14">
        <f>IF(AVANZA[[#This Row],[Producto]]="DUO",1,0)</f>
        <v>0</v>
      </c>
      <c r="AK619" s="14">
        <f>IF(AVANZA[[#This Row],[Producto]]="TRIO",1,0)</f>
        <v>0</v>
      </c>
      <c r="AL619" t="s">
        <v>456</v>
      </c>
      <c r="AM619">
        <v>-1</v>
      </c>
      <c r="AN619">
        <v>-1</v>
      </c>
      <c r="AO619" t="s">
        <v>17502</v>
      </c>
      <c r="AP619" s="1">
        <v>46153.568483796298</v>
      </c>
      <c r="AQ619">
        <v>-1</v>
      </c>
      <c r="AR619" t="s">
        <v>17503</v>
      </c>
      <c r="AS619">
        <v>-1</v>
      </c>
      <c r="AT619">
        <v>-1</v>
      </c>
      <c r="AU619">
        <v>-1</v>
      </c>
      <c r="AV619">
        <v>-1</v>
      </c>
      <c r="AW619">
        <v>-1</v>
      </c>
      <c r="AX619" t="s">
        <v>224</v>
      </c>
      <c r="AY619">
        <v>-1</v>
      </c>
      <c r="AZ619">
        <v>2026</v>
      </c>
      <c r="BA619">
        <v>5</v>
      </c>
      <c r="BB619">
        <v>13</v>
      </c>
      <c r="BC619">
        <v>-1</v>
      </c>
      <c r="BD619" t="s">
        <v>225</v>
      </c>
      <c r="BE619">
        <v>-1</v>
      </c>
      <c r="BF619">
        <v>20001625992681</v>
      </c>
      <c r="BG619" t="s">
        <v>226</v>
      </c>
      <c r="BH619" t="s">
        <v>227</v>
      </c>
      <c r="BI619" t="s">
        <v>3339</v>
      </c>
      <c r="BJ619">
        <v>-1</v>
      </c>
      <c r="BK619">
        <v>-1</v>
      </c>
      <c r="BL619">
        <v>-1</v>
      </c>
      <c r="BM619" t="s">
        <v>2213</v>
      </c>
      <c r="BN619" t="s">
        <v>230</v>
      </c>
      <c r="BO619" t="s">
        <v>17504</v>
      </c>
      <c r="BP619" t="s">
        <v>380</v>
      </c>
      <c r="BQ619">
        <v>2026</v>
      </c>
      <c r="BR619">
        <v>5</v>
      </c>
      <c r="BS619">
        <v>11</v>
      </c>
      <c r="BT619" s="1">
        <v>46153.568506944444</v>
      </c>
      <c r="BU619" t="s">
        <v>2215</v>
      </c>
      <c r="BV619" s="2">
        <v>46153</v>
      </c>
      <c r="BW619" t="s">
        <v>2215</v>
      </c>
      <c r="BX619" s="2">
        <v>46153</v>
      </c>
      <c r="BY619" s="2">
        <v>46153</v>
      </c>
      <c r="BZ619" t="s">
        <v>2216</v>
      </c>
      <c r="CA619" t="s">
        <v>297</v>
      </c>
      <c r="CB619" t="s">
        <v>297</v>
      </c>
      <c r="CC619" t="s">
        <v>17505</v>
      </c>
      <c r="CD619" t="s">
        <v>3324</v>
      </c>
      <c r="CE619">
        <v>-1</v>
      </c>
      <c r="CF619" t="s">
        <v>300</v>
      </c>
      <c r="CG619" t="s">
        <v>301</v>
      </c>
      <c r="CH619" t="s">
        <v>242</v>
      </c>
      <c r="CI619">
        <v>1018514067</v>
      </c>
      <c r="CJ619" t="s">
        <v>464</v>
      </c>
      <c r="CK619" t="s">
        <v>245</v>
      </c>
      <c r="CL619" t="s">
        <v>409</v>
      </c>
      <c r="CM619" t="s">
        <v>247</v>
      </c>
      <c r="CN619" t="s">
        <v>410</v>
      </c>
      <c r="CT619" t="s">
        <v>249</v>
      </c>
      <c r="CU619" t="s">
        <v>225</v>
      </c>
      <c r="CW619" t="s">
        <v>226</v>
      </c>
      <c r="CX619" t="s">
        <v>227</v>
      </c>
      <c r="DA619" t="s">
        <v>250</v>
      </c>
      <c r="DB619">
        <v>-1</v>
      </c>
      <c r="DF619" t="s">
        <v>2213</v>
      </c>
      <c r="DJ619" t="s">
        <v>252</v>
      </c>
      <c r="DK619" t="s">
        <v>253</v>
      </c>
      <c r="DL619" t="s">
        <v>253</v>
      </c>
      <c r="DN619" t="s">
        <v>255</v>
      </c>
      <c r="DR619" t="s">
        <v>465</v>
      </c>
      <c r="DS619" t="s">
        <v>464</v>
      </c>
      <c r="DT619" t="s">
        <v>463</v>
      </c>
      <c r="DV619">
        <v>1</v>
      </c>
      <c r="DW619" t="s">
        <v>283</v>
      </c>
      <c r="ED619" s="2">
        <v>46155</v>
      </c>
      <c r="EF619">
        <v>9</v>
      </c>
      <c r="EP619" t="s">
        <v>258</v>
      </c>
      <c r="FA619" t="s">
        <v>245</v>
      </c>
      <c r="FB619" t="s">
        <v>308</v>
      </c>
      <c r="FD619" t="s">
        <v>308</v>
      </c>
      <c r="FE619" t="s">
        <v>309</v>
      </c>
      <c r="FF619" t="s">
        <v>309</v>
      </c>
      <c r="FK619" t="s">
        <v>263</v>
      </c>
      <c r="FN619" t="s">
        <v>410</v>
      </c>
      <c r="FO619" t="s">
        <v>414</v>
      </c>
      <c r="FR619">
        <v>0</v>
      </c>
      <c r="GB619" t="s">
        <v>266</v>
      </c>
      <c r="GM619">
        <v>0</v>
      </c>
      <c r="GS619" t="s">
        <v>267</v>
      </c>
      <c r="GT619" s="2"/>
      <c r="GU619" t="s">
        <v>268</v>
      </c>
      <c r="GW619" t="s">
        <v>270</v>
      </c>
      <c r="GX619" t="s">
        <v>271</v>
      </c>
      <c r="GY619" t="s">
        <v>271</v>
      </c>
      <c r="GZ619" t="s">
        <v>273</v>
      </c>
      <c r="HE619" t="s">
        <v>230</v>
      </c>
      <c r="HF619" t="s">
        <v>16311</v>
      </c>
      <c r="HR619" t="s">
        <v>278</v>
      </c>
      <c r="HV619">
        <v>85900</v>
      </c>
      <c r="HW619" t="s">
        <v>279</v>
      </c>
      <c r="HY619">
        <v>0</v>
      </c>
      <c r="HZ619">
        <v>0</v>
      </c>
      <c r="IA619" t="s">
        <v>279</v>
      </c>
      <c r="IB619" t="s">
        <v>281</v>
      </c>
      <c r="IE619" t="s">
        <v>283</v>
      </c>
      <c r="IF619" t="s">
        <v>283</v>
      </c>
      <c r="IG619" t="s">
        <v>283</v>
      </c>
      <c r="IH619" t="s">
        <v>284</v>
      </c>
      <c r="II619" t="s">
        <v>285</v>
      </c>
      <c r="IJ619" t="s">
        <v>286</v>
      </c>
      <c r="IK619" t="s">
        <v>278</v>
      </c>
      <c r="IL619" t="s">
        <v>346</v>
      </c>
      <c r="IM619" t="s">
        <v>288</v>
      </c>
      <c r="IN619" t="s">
        <v>2219</v>
      </c>
      <c r="IP619" t="s">
        <v>290</v>
      </c>
      <c r="IQ619" t="s">
        <v>284</v>
      </c>
      <c r="IS619" t="s">
        <v>291</v>
      </c>
      <c r="IY619" t="s">
        <v>281</v>
      </c>
    </row>
    <row r="620" spans="1:259" x14ac:dyDescent="0.3">
      <c r="A620" s="14">
        <f>DAY(AVANZA[[#This Row],[FechaSeguimiento]])</f>
        <v>13</v>
      </c>
      <c r="B620" s="14">
        <f>MONTH(AVANZA[[#This Row],[FechaSeguimiento]])</f>
        <v>5</v>
      </c>
      <c r="C620"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620" t="str">
        <f>LOWER(IFERROR(VLOOKUP(AVANZA[[#This Row],[ID_Peticion]],CANCELADAS[#All],2,0),""))</f>
        <v>qc - cliente desiste / elige la competencia</v>
      </c>
      <c r="E620" t="str">
        <f>LOWER(IFERROR(VLOOKUP(AVANZA[[#This Row],[ID_Peticion]],CANCELADAS[#All],3,0),""))</f>
        <v>cliente</v>
      </c>
      <c r="F620" t="str">
        <f>LOWER(IF(AVANZA[[#This Row],[CEDULA CLIENTE]]&lt;&gt;""," CC: " &amp; COUNTIFS(AVANZA[CEDULA CLIENTE],AVANZA[[#This Row],[CEDULA CLIENTE]]),"")&amp; IF(AVANZA[[#This Row],[Direccion]]&lt;&gt;""," DIR: " &amp; COUNTIFS(AVANZA[Direccion],AVANZA[[#This Row],[Direccion]]),""))</f>
        <v xml:space="preserve"> dir: 1</v>
      </c>
      <c r="G620" t="str">
        <f>IFERROR(VLOOKUP(AVANZA[[#This Row],[Cedula_Vendedor_Atis]],PLANTA[[#All],[CEDULA]:[LINEA]],3,0),"No Cruza")</f>
        <v>Marisol Avella</v>
      </c>
      <c r="H620" t="str">
        <f>IFERROR(VLOOKUP(AVANZA[[#This Row],[Cedula_Vendedor_Atis]],PLANTA[[#All],[CEDULA]:[LINEA]],4,0),"No Cruza")</f>
        <v>Fija</v>
      </c>
      <c r="I620" t="str">
        <f>LOWER(IF(AVANZA[[#This Row],[ATRIBUIBLE]]="",AVANZA[[#This Row],[Variable]],AVANZA[[#This Row],[ATRIBUIBLE]]))</f>
        <v>cliente</v>
      </c>
      <c r="J620" s="14">
        <f>IF(AVANZA[[#This Row],[Variable]]=AVANZA[[#Headers],[TERMINADA]],1,0)</f>
        <v>0</v>
      </c>
      <c r="K620" s="14">
        <f>IF(AVANZA[[#This Row],[Variable]]=AVANZA[[#Headers],[ANULADA]],1,0)</f>
        <v>1</v>
      </c>
      <c r="L620" s="14">
        <f>IF(AVANZA[[#This Row],[Variable]]=AVANZA[[#Headers],[PENDIENTE]],1,0)</f>
        <v>0</v>
      </c>
      <c r="M620" s="14">
        <f>IF(AVANZA[[#This Row],[ESTADO AGENDA]]="AGENDADA",1,0)</f>
        <v>0</v>
      </c>
      <c r="N620" s="14">
        <f>IF(AVANZA[[#This Row],[ESTADO AGENDA]]="PENDIENTE DE AGENDAR",1,0)</f>
        <v>0</v>
      </c>
      <c r="O620" s="14">
        <f>IF(AVANZA[[#This Row],[ESTADO AGENDA]]="SUSPENDIDA",1,0)</f>
        <v>0</v>
      </c>
      <c r="P620" t="str" cm="1">
        <f t="array" ref="P620">_xlfn.XLOOKUP(AVANZA[[#This Row],[Num_Agrupacion_Pet_Atis]],Tabla1[[#All],[Numero_de_actuacion]],Tabla1[[#All],[Estado_de_la_orden]],"",0)</f>
        <v/>
      </c>
      <c r="Q620" s="2" t="str" cm="1">
        <f t="array" ref="Q620">_xlfn.XLOOKUP(AVANZA[[#This Row],[Num_Agrupacion_Pet_Atis]],Tabla1[[#All],[Numero_de_actuacion]],Tabla1[[#All],[Fecha_de_la_cita]],"",0)</f>
        <v/>
      </c>
      <c r="R620" t="str" cm="1">
        <f t="array" ref="R620">_xlfn.XLOOKUP(AVANZA[[#This Row],[Num_Agrupacion_Pet_Atis]],Tabla1[[#All],[Numero_de_actuacion]],Tabla1[[#All],[Franja_horaria_de_la_cita]],"",0)</f>
        <v/>
      </c>
      <c r="S620" s="14" t="str">
        <f>IFERROR(DAY(AVANZA[[#This Row],[FECHA AGENDA]]),"")</f>
        <v/>
      </c>
      <c r="T620" s="14" t="str">
        <f>IFERROR(MONTH(AVANZA[[#This Row],[FECHA AGENDA]]),"")</f>
        <v/>
      </c>
      <c r="U620" t="str" cm="1">
        <f t="array" ref="U620">_xlfn.XLOOKUP(AVANZA[[#This Row],[Num_Agrupacion_Pet_Atis]],Tabla1[[#All],[Numero_de_actuacion]],Tabla1[[#All],[Motivo_de_suspension]],"",0)</f>
        <v/>
      </c>
      <c r="V620" s="2" t="str" cm="1">
        <f t="array" ref="V620">_xlfn.XLOOKUP(AVANZA[[#This Row],[Num_Agrupacion_Pet_Atis]],Tabla1[[#All],[Numero_de_actuacion]],Tabla1[[#All],[No_identificacion_cliente]],"",0)</f>
        <v/>
      </c>
      <c r="W620" s="2" t="str" cm="1">
        <f t="array" ref="W620">_xlfn.XLOOKUP(AVANZA[[#This Row],[Num_Agrupacion_Pet_Atis]],Tabla1[[#All],[Numero_de_actuacion]],Tabla1[[#All],[Movil_de_contacto]],"",0)</f>
        <v/>
      </c>
      <c r="X620" s="14">
        <f>IF(OR(AVANZA[[#This Row],[ESTADO LEG]]="Legalizada grabacion",AVANZA[[#This Row],[ESTADO LEG]]="Legalizada aut"),1,0)</f>
        <v>0</v>
      </c>
      <c r="Y620" s="14">
        <f>IF(OR(AVANZA[[#This Row],[ESTADO LEG]]="pdte legalizar",AVANZA[[#This Row],[ESTADO LEG]]="No cruza"),1,0)</f>
        <v>0</v>
      </c>
      <c r="Z620" t="str" cm="1">
        <f t="array" ref="Z620">IF(AVANZA[[#This Row],[Variable]]="Terminada",LOWER(_xlfn.XLOOKUP(AVANZA[[#This Row],[ID_Peticion]],Tabla6[[#All],[NUM_PETICION]],Tabla6[[#All],[ESTADO_LEG]],"NO CRUZA",0)),AVANZA[[#This Row],[Variable]])</f>
        <v>ANULADA</v>
      </c>
      <c r="AA620" t="str" cm="1">
        <f t="array" ref="AA620">_xlfn.XLOOKUP(AVANZA[[#This Row],[ID_Peticion]],Tabla6[[#All],[NUM_PETICION]],Tabla6[[#All],[DIF_DIAS]],"",0)</f>
        <v/>
      </c>
      <c r="AB620" s="2" t="str" cm="1">
        <f t="array" ref="AB620">IFERROR(_xlfn.XLOOKUP(AVANZA[[#This Row],[ID_Peticion]],Tabla6[[#All],[NUM_PETICION]],Tabla6[[#All],[FEC_LEGAL]],"",0),"")</f>
        <v/>
      </c>
      <c r="AC620" s="14">
        <f ca="1">IF(AVANZA[[#This Row],[FECHA LEG]]&lt;&gt;0,IFERROR(AVANZA[[#This Row],[FECHA LEG]]-AVANZA[[#This Row],[FechaIniEstadoSubPetAtis]],0),TODAY()-AVANZA[[#This Row],[FechaIniEstadoSubPetAtis]])</f>
        <v>0</v>
      </c>
      <c r="AD620" s="35">
        <f ca="1">IF(AVANZA[[#This Row],[FINAL Vs LG]]&lt;&gt;0,IF(AVANZA[[#This Row],[FINAL Vs LG]]&lt;7.1,"100%",IF(AND(AVANZA[[#This Row],[FINAL Vs LG]]&gt;7.1,AVANZA[[#This Row],[FINAL Vs LG]]&lt;11.1),"50%","0%")),0)</f>
        <v>0</v>
      </c>
      <c r="AE620" s="14">
        <f ca="1">VLOOKUP(DAY(TODAY()),BACK!F:G,2,0)</f>
        <v>14</v>
      </c>
      <c r="AF620" s="14">
        <f>BACK!$I$2</f>
        <v>24</v>
      </c>
      <c r="AG620" s="14">
        <f>IF(AVANZA[[#This Row],[Oferta_empaquetada_comisiones]]="SI",1,0)</f>
        <v>0</v>
      </c>
      <c r="AH620" s="36">
        <f>IF(AVANZA[[#This Row],[Variable]]="TERMINADA",IFERROR(VLOOKUP(AVANZA[[#This Row],[SUPERVISOR]],Tabla2[#All],4,0),0),)</f>
        <v>0</v>
      </c>
      <c r="AI620" s="14">
        <f>IF(AVANZA[[#This Row],[Producto]]="BA",1,0)</f>
        <v>0</v>
      </c>
      <c r="AJ620" s="14">
        <f>IF(AVANZA[[#This Row],[Producto]]="DUO",1,0)</f>
        <v>0</v>
      </c>
      <c r="AK620" s="14">
        <f>IF(AVANZA[[#This Row],[Producto]]="TRIO",1,0)</f>
        <v>1</v>
      </c>
      <c r="AL620" t="s">
        <v>292</v>
      </c>
      <c r="AM620">
        <v>-1</v>
      </c>
      <c r="AN620">
        <v>-1</v>
      </c>
      <c r="AO620" t="s">
        <v>17506</v>
      </c>
      <c r="AP620" s="1">
        <v>46155.388252314813</v>
      </c>
      <c r="AQ620">
        <v>-1</v>
      </c>
      <c r="AR620" t="s">
        <v>17507</v>
      </c>
      <c r="AS620">
        <v>-1</v>
      </c>
      <c r="AT620">
        <v>-1</v>
      </c>
      <c r="AU620">
        <v>-1</v>
      </c>
      <c r="AV620">
        <v>-1</v>
      </c>
      <c r="AW620">
        <v>-1</v>
      </c>
      <c r="AX620" t="s">
        <v>224</v>
      </c>
      <c r="AY620">
        <v>-1</v>
      </c>
      <c r="AZ620">
        <v>2026</v>
      </c>
      <c r="BA620">
        <v>5</v>
      </c>
      <c r="BB620">
        <v>13</v>
      </c>
      <c r="BC620">
        <v>-1</v>
      </c>
      <c r="BD620" t="s">
        <v>225</v>
      </c>
      <c r="BE620">
        <v>-1</v>
      </c>
      <c r="BF620">
        <v>20001627067381</v>
      </c>
      <c r="BG620" t="s">
        <v>1220</v>
      </c>
      <c r="BH620" t="s">
        <v>1221</v>
      </c>
      <c r="BI620" t="s">
        <v>17508</v>
      </c>
      <c r="BJ620">
        <v>-1</v>
      </c>
      <c r="BK620">
        <v>-1</v>
      </c>
      <c r="BL620">
        <v>-1</v>
      </c>
      <c r="BM620" t="s">
        <v>573</v>
      </c>
      <c r="BN620" t="s">
        <v>230</v>
      </c>
      <c r="BO620" t="s">
        <v>17509</v>
      </c>
      <c r="BP620" t="s">
        <v>380</v>
      </c>
      <c r="BQ620">
        <v>2026</v>
      </c>
      <c r="BR620">
        <v>5</v>
      </c>
      <c r="BS620">
        <v>13</v>
      </c>
      <c r="BT620" s="1">
        <v>46155.52621527778</v>
      </c>
      <c r="BU620" t="s">
        <v>575</v>
      </c>
      <c r="BV620" s="2">
        <v>46155</v>
      </c>
      <c r="BW620" t="s">
        <v>576</v>
      </c>
      <c r="BX620" s="2">
        <v>46155</v>
      </c>
      <c r="BY620" s="2">
        <v>46155</v>
      </c>
      <c r="BZ620" t="s">
        <v>235</v>
      </c>
      <c r="CA620" t="s">
        <v>1098</v>
      </c>
      <c r="CB620" t="s">
        <v>322</v>
      </c>
      <c r="CC620" t="s">
        <v>17510</v>
      </c>
      <c r="CD620" t="s">
        <v>2960</v>
      </c>
      <c r="CE620">
        <v>-1</v>
      </c>
      <c r="CF620" t="s">
        <v>1101</v>
      </c>
      <c r="CG620" t="s">
        <v>325</v>
      </c>
      <c r="CH620" t="s">
        <v>326</v>
      </c>
      <c r="CI620">
        <v>22999736</v>
      </c>
      <c r="CJ620" t="s">
        <v>303</v>
      </c>
      <c r="CK620" t="s">
        <v>245</v>
      </c>
      <c r="CL620" t="s">
        <v>246</v>
      </c>
      <c r="CM620" t="s">
        <v>247</v>
      </c>
      <c r="CN620" t="s">
        <v>248</v>
      </c>
      <c r="CT620" t="s">
        <v>249</v>
      </c>
      <c r="CU620" t="s">
        <v>387</v>
      </c>
      <c r="CW620" t="s">
        <v>1226</v>
      </c>
      <c r="CX620" t="s">
        <v>1227</v>
      </c>
      <c r="CY620" t="s">
        <v>1471</v>
      </c>
      <c r="DA620" t="s">
        <v>250</v>
      </c>
      <c r="DB620">
        <v>-1</v>
      </c>
      <c r="DF620" t="s">
        <v>731</v>
      </c>
      <c r="DJ620" t="s">
        <v>252</v>
      </c>
      <c r="DK620" t="s">
        <v>253</v>
      </c>
      <c r="DL620" t="s">
        <v>253</v>
      </c>
      <c r="DN620" t="s">
        <v>390</v>
      </c>
      <c r="DR620" t="s">
        <v>305</v>
      </c>
      <c r="DS620" t="s">
        <v>303</v>
      </c>
      <c r="DT620" t="s">
        <v>302</v>
      </c>
      <c r="DV620">
        <v>1</v>
      </c>
      <c r="DW620" t="s">
        <v>331</v>
      </c>
      <c r="ED620" s="2">
        <v>46155</v>
      </c>
      <c r="EF620">
        <v>20</v>
      </c>
      <c r="EP620" t="s">
        <v>258</v>
      </c>
      <c r="FA620" t="s">
        <v>245</v>
      </c>
      <c r="FB620" t="s">
        <v>333</v>
      </c>
      <c r="FD620" t="s">
        <v>333</v>
      </c>
      <c r="FE620" t="s">
        <v>1104</v>
      </c>
      <c r="FF620" t="s">
        <v>1104</v>
      </c>
      <c r="FK620" t="s">
        <v>263</v>
      </c>
      <c r="FN620" t="s">
        <v>248</v>
      </c>
      <c r="FO620" t="s">
        <v>265</v>
      </c>
      <c r="FR620">
        <v>0</v>
      </c>
      <c r="GB620" t="s">
        <v>266</v>
      </c>
      <c r="GM620">
        <v>0</v>
      </c>
      <c r="GS620" t="s">
        <v>267</v>
      </c>
      <c r="GT620" s="2"/>
      <c r="GU620" t="s">
        <v>268</v>
      </c>
      <c r="GV620" t="s">
        <v>269</v>
      </c>
      <c r="GW620" t="s">
        <v>270</v>
      </c>
      <c r="GX620" t="s">
        <v>271</v>
      </c>
      <c r="GY620" t="s">
        <v>271</v>
      </c>
      <c r="GZ620" t="s">
        <v>273</v>
      </c>
      <c r="HE620" t="s">
        <v>230</v>
      </c>
      <c r="HF620" t="s">
        <v>17511</v>
      </c>
      <c r="HR620" t="s">
        <v>278</v>
      </c>
      <c r="HV620">
        <v>149990</v>
      </c>
      <c r="HW620" t="s">
        <v>281</v>
      </c>
      <c r="HY620">
        <v>0</v>
      </c>
      <c r="HZ620">
        <v>0</v>
      </c>
      <c r="IA620" t="s">
        <v>279</v>
      </c>
      <c r="IB620" t="s">
        <v>281</v>
      </c>
      <c r="IC620" t="s">
        <v>17512</v>
      </c>
      <c r="IE620" t="s">
        <v>283</v>
      </c>
      <c r="IF620" t="s">
        <v>283</v>
      </c>
      <c r="IG620" t="s">
        <v>283</v>
      </c>
      <c r="IH620" t="s">
        <v>284</v>
      </c>
      <c r="II620" t="s">
        <v>285</v>
      </c>
      <c r="IJ620" t="s">
        <v>286</v>
      </c>
      <c r="IK620" t="s">
        <v>278</v>
      </c>
      <c r="IL620" t="s">
        <v>287</v>
      </c>
      <c r="IM620" t="s">
        <v>288</v>
      </c>
      <c r="IN620" t="s">
        <v>290</v>
      </c>
      <c r="IP620" t="s">
        <v>1474</v>
      </c>
      <c r="IQ620" t="s">
        <v>284</v>
      </c>
      <c r="IS620" t="s">
        <v>291</v>
      </c>
      <c r="IT620" t="s">
        <v>372</v>
      </c>
      <c r="IU620" t="s">
        <v>373</v>
      </c>
      <c r="IV620" t="s">
        <v>373</v>
      </c>
      <c r="IW620" t="s">
        <v>373</v>
      </c>
      <c r="IY620" t="s">
        <v>281</v>
      </c>
    </row>
    <row r="621" spans="1:259" x14ac:dyDescent="0.3">
      <c r="A621" s="14">
        <f>DAY(AVANZA[[#This Row],[FechaSeguimiento]])</f>
        <v>13</v>
      </c>
      <c r="B621" s="14">
        <f>MONTH(AVANZA[[#This Row],[FechaSeguimiento]])</f>
        <v>5</v>
      </c>
      <c r="C621"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621" t="str">
        <f>LOWER(IFERROR(VLOOKUP(AVANZA[[#This Row],[ID_Peticion]],CANCELADAS[#All],2,0),""))</f>
        <v/>
      </c>
      <c r="E621" t="str">
        <f>LOWER(IFERROR(VLOOKUP(AVANZA[[#This Row],[ID_Peticion]],CANCELADAS[#All],3,0),""))</f>
        <v/>
      </c>
      <c r="F621" t="str">
        <f>LOWER(IF(AVANZA[[#This Row],[CEDULA CLIENTE]]&lt;&gt;""," CC: " &amp; COUNTIFS(AVANZA[CEDULA CLIENTE],AVANZA[[#This Row],[CEDULA CLIENTE]]),"")&amp; IF(AVANZA[[#This Row],[Direccion]]&lt;&gt;""," DIR: " &amp; COUNTIFS(AVANZA[Direccion],AVANZA[[#This Row],[Direccion]]),""))</f>
        <v xml:space="preserve"> cc: 1 dir: 1</v>
      </c>
      <c r="G621" t="str">
        <f>IFERROR(VLOOKUP(AVANZA[[#This Row],[Cedula_Vendedor_Atis]],PLANTA[[#All],[CEDULA]:[LINEA]],3,0),"No Cruza")</f>
        <v>Marisol Avella</v>
      </c>
      <c r="H621" t="str">
        <f>IFERROR(VLOOKUP(AVANZA[[#This Row],[Cedula_Vendedor_Atis]],PLANTA[[#All],[CEDULA]:[LINEA]],4,0),"No Cruza")</f>
        <v>Fija</v>
      </c>
      <c r="I621" t="str">
        <f>LOWER(IF(AVANZA[[#This Row],[ATRIBUIBLE]]="",AVANZA[[#This Row],[Variable]],AVANZA[[#This Row],[ATRIBUIBLE]]))</f>
        <v>pendiente</v>
      </c>
      <c r="J621" s="14">
        <f>IF(AVANZA[[#This Row],[Variable]]=AVANZA[[#Headers],[TERMINADA]],1,0)</f>
        <v>0</v>
      </c>
      <c r="K621" s="14">
        <f>IF(AVANZA[[#This Row],[Variable]]=AVANZA[[#Headers],[ANULADA]],1,0)</f>
        <v>0</v>
      </c>
      <c r="L621" s="14">
        <f>IF(AVANZA[[#This Row],[Variable]]=AVANZA[[#Headers],[PENDIENTE]],1,0)</f>
        <v>1</v>
      </c>
      <c r="M621" s="14">
        <f>IF(AVANZA[[#This Row],[ESTADO AGENDA]]="AGENDADA",1,0)</f>
        <v>1</v>
      </c>
      <c r="N621" s="14">
        <f>IF(AVANZA[[#This Row],[ESTADO AGENDA]]="PENDIENTE DE AGENDAR",1,0)</f>
        <v>0</v>
      </c>
      <c r="O621" s="14">
        <f>IF(AVANZA[[#This Row],[ESTADO AGENDA]]="SUSPENDIDA",1,0)</f>
        <v>0</v>
      </c>
      <c r="P621" t="str" cm="1">
        <f t="array" ref="P621">_xlfn.XLOOKUP(AVANZA[[#This Row],[Num_Agrupacion_Pet_Atis]],Tabla1[[#All],[Numero_de_actuacion]],Tabla1[[#All],[Estado_de_la_orden]],"",0)</f>
        <v>Agendada</v>
      </c>
      <c r="Q621" s="2" cm="1">
        <f t="array" ref="Q621">_xlfn.XLOOKUP(AVANZA[[#This Row],[Num_Agrupacion_Pet_Atis]],Tabla1[[#All],[Numero_de_actuacion]],Tabla1[[#All],[Fecha_de_la_cita]],"",0)</f>
        <v>46157.291666666664</v>
      </c>
      <c r="R621" t="str" cm="1">
        <f t="array" ref="R621">_xlfn.XLOOKUP(AVANZA[[#This Row],[Num_Agrupacion_Pet_Atis]],Tabla1[[#All],[Numero_de_actuacion]],Tabla1[[#All],[Franja_horaria_de_la_cita]],"",0)</f>
        <v>AM</v>
      </c>
      <c r="S621" s="14">
        <f>IFERROR(DAY(AVANZA[[#This Row],[FECHA AGENDA]]),"")</f>
        <v>15</v>
      </c>
      <c r="T621" s="14">
        <f>IFERROR(MONTH(AVANZA[[#This Row],[FECHA AGENDA]]),"")</f>
        <v>5</v>
      </c>
      <c r="U621" t="str" cm="1">
        <f t="array" ref="U621">_xlfn.XLOOKUP(AVANZA[[#This Row],[Num_Agrupacion_Pet_Atis]],Tabla1[[#All],[Numero_de_actuacion]],Tabla1[[#All],[Motivo_de_suspension]],"",0)</f>
        <v>Pendiente configuracion modem.</v>
      </c>
      <c r="V621" s="2" t="str" cm="1">
        <f t="array" ref="V621">_xlfn.XLOOKUP(AVANZA[[#This Row],[Num_Agrupacion_Pet_Atis]],Tabla1[[#All],[Numero_de_actuacion]],Tabla1[[#All],[No_identificacion_cliente]],"",0)</f>
        <v>29501779</v>
      </c>
      <c r="W621" s="2" t="str" cm="1">
        <f t="array" ref="W621">_xlfn.XLOOKUP(AVANZA[[#This Row],[Num_Agrupacion_Pet_Atis]],Tabla1[[#All],[Numero_de_actuacion]],Tabla1[[#All],[Movil_de_contacto]],"",0)</f>
        <v>3245986733</v>
      </c>
      <c r="X621" s="14">
        <f>IF(OR(AVANZA[[#This Row],[ESTADO LEG]]="Legalizada grabacion",AVANZA[[#This Row],[ESTADO LEG]]="Legalizada aut"),1,0)</f>
        <v>0</v>
      </c>
      <c r="Y621" s="14">
        <f>IF(OR(AVANZA[[#This Row],[ESTADO LEG]]="pdte legalizar",AVANZA[[#This Row],[ESTADO LEG]]="No cruza"),1,0)</f>
        <v>0</v>
      </c>
      <c r="Z621" t="str" cm="1">
        <f t="array" ref="Z621">IF(AVANZA[[#This Row],[Variable]]="Terminada",LOWER(_xlfn.XLOOKUP(AVANZA[[#This Row],[ID_Peticion]],Tabla6[[#All],[NUM_PETICION]],Tabla6[[#All],[ESTADO_LEG]],"NO CRUZA",0)),AVANZA[[#This Row],[Variable]])</f>
        <v>PENDIENTE</v>
      </c>
      <c r="AA621" t="str" cm="1">
        <f t="array" ref="AA621">_xlfn.XLOOKUP(AVANZA[[#This Row],[ID_Peticion]],Tabla6[[#All],[NUM_PETICION]],Tabla6[[#All],[DIF_DIAS]],"",0)</f>
        <v/>
      </c>
      <c r="AB621" s="2" t="str" cm="1">
        <f t="array" ref="AB621">IFERROR(_xlfn.XLOOKUP(AVANZA[[#This Row],[ID_Peticion]],Tabla6[[#All],[NUM_PETICION]],Tabla6[[#All],[FEC_LEGAL]],"",0),"")</f>
        <v/>
      </c>
      <c r="AC621" s="14">
        <f ca="1">IF(AVANZA[[#This Row],[FECHA LEG]]&lt;&gt;0,IFERROR(AVANZA[[#This Row],[FECHA LEG]]-AVANZA[[#This Row],[FechaIniEstadoSubPetAtis]],0),TODAY()-AVANZA[[#This Row],[FechaIniEstadoSubPetAtis]])</f>
        <v>0</v>
      </c>
      <c r="AD621" s="35">
        <f ca="1">IF(AVANZA[[#This Row],[FINAL Vs LG]]&lt;&gt;0,IF(AVANZA[[#This Row],[FINAL Vs LG]]&lt;7.1,"100%",IF(AND(AVANZA[[#This Row],[FINAL Vs LG]]&gt;7.1,AVANZA[[#This Row],[FINAL Vs LG]]&lt;11.1),"50%","0%")),0)</f>
        <v>0</v>
      </c>
      <c r="AE621" s="14">
        <f ca="1">VLOOKUP(DAY(TODAY()),BACK!F:G,2,0)</f>
        <v>14</v>
      </c>
      <c r="AF621" s="14">
        <f>BACK!$I$2</f>
        <v>24</v>
      </c>
      <c r="AG621" s="14">
        <f>IF(AVANZA[[#This Row],[Oferta_empaquetada_comisiones]]="SI",1,0)</f>
        <v>0</v>
      </c>
      <c r="AH621" s="36">
        <f>IF(AVANZA[[#This Row],[Variable]]="TERMINADA",IFERROR(VLOOKUP(AVANZA[[#This Row],[SUPERVISOR]],Tabla2[#All],4,0),0),)</f>
        <v>0</v>
      </c>
      <c r="AI621" s="14">
        <f>IF(AVANZA[[#This Row],[Producto]]="BA",1,0)</f>
        <v>1</v>
      </c>
      <c r="AJ621" s="14">
        <f>IF(AVANZA[[#This Row],[Producto]]="DUO",1,0)</f>
        <v>0</v>
      </c>
      <c r="AK621" s="14">
        <f>IF(AVANZA[[#This Row],[Producto]]="TRIO",1,0)</f>
        <v>0</v>
      </c>
      <c r="AL621" t="s">
        <v>870</v>
      </c>
      <c r="AM621">
        <v>-1</v>
      </c>
      <c r="AN621">
        <v>-1</v>
      </c>
      <c r="AO621" t="s">
        <v>17513</v>
      </c>
      <c r="AP621" s="1">
        <v>46155.577141203707</v>
      </c>
      <c r="AQ621">
        <v>-1</v>
      </c>
      <c r="AR621" t="s">
        <v>17514</v>
      </c>
      <c r="AS621">
        <v>-1</v>
      </c>
      <c r="AT621">
        <v>-1</v>
      </c>
      <c r="AU621">
        <v>-1</v>
      </c>
      <c r="AV621">
        <v>-1</v>
      </c>
      <c r="AW621">
        <v>-1</v>
      </c>
      <c r="AX621" t="s">
        <v>224</v>
      </c>
      <c r="AY621">
        <v>-1</v>
      </c>
      <c r="AZ621">
        <v>2026</v>
      </c>
      <c r="BA621">
        <v>5</v>
      </c>
      <c r="BB621">
        <v>13</v>
      </c>
      <c r="BC621">
        <v>-1</v>
      </c>
      <c r="BD621" t="s">
        <v>225</v>
      </c>
      <c r="BE621">
        <v>-1</v>
      </c>
      <c r="BF621">
        <v>20001627208760</v>
      </c>
      <c r="BG621" t="s">
        <v>1875</v>
      </c>
      <c r="BH621" t="s">
        <v>1876</v>
      </c>
      <c r="BI621" t="s">
        <v>3758</v>
      </c>
      <c r="BJ621">
        <v>-1</v>
      </c>
      <c r="BK621">
        <v>-1</v>
      </c>
      <c r="BL621">
        <v>-1</v>
      </c>
      <c r="BM621" t="s">
        <v>2213</v>
      </c>
      <c r="BN621" t="s">
        <v>230</v>
      </c>
      <c r="BO621" t="s">
        <v>17515</v>
      </c>
      <c r="BP621" t="s">
        <v>380</v>
      </c>
      <c r="BQ621">
        <v>2026</v>
      </c>
      <c r="BR621">
        <v>5</v>
      </c>
      <c r="BS621">
        <v>13</v>
      </c>
      <c r="BT621" s="1">
        <v>46155.577164351853</v>
      </c>
      <c r="BU621" t="s">
        <v>2215</v>
      </c>
      <c r="BV621" s="2">
        <v>46155</v>
      </c>
      <c r="BW621" t="s">
        <v>2215</v>
      </c>
      <c r="BX621" s="2">
        <v>46155</v>
      </c>
      <c r="BY621" s="2">
        <v>46155</v>
      </c>
      <c r="BZ621" t="s">
        <v>2216</v>
      </c>
      <c r="CA621" t="s">
        <v>1603</v>
      </c>
      <c r="CB621" t="s">
        <v>752</v>
      </c>
      <c r="CC621" t="s">
        <v>17516</v>
      </c>
      <c r="CD621" t="s">
        <v>818</v>
      </c>
      <c r="CE621">
        <v>-1</v>
      </c>
      <c r="CF621" t="s">
        <v>1605</v>
      </c>
      <c r="CG621" t="s">
        <v>756</v>
      </c>
      <c r="CH621" t="s">
        <v>326</v>
      </c>
      <c r="CI621">
        <v>1015443152</v>
      </c>
      <c r="CJ621" t="s">
        <v>877</v>
      </c>
      <c r="CK621" t="s">
        <v>245</v>
      </c>
      <c r="CL621" t="s">
        <v>409</v>
      </c>
      <c r="CM621" t="s">
        <v>247</v>
      </c>
      <c r="CN621" t="s">
        <v>410</v>
      </c>
      <c r="CT621" t="s">
        <v>386</v>
      </c>
      <c r="CU621" t="s">
        <v>225</v>
      </c>
      <c r="CW621" t="s">
        <v>1875</v>
      </c>
      <c r="CX621" t="s">
        <v>1876</v>
      </c>
      <c r="DA621" t="s">
        <v>250</v>
      </c>
      <c r="DB621">
        <v>-1</v>
      </c>
      <c r="DF621" t="s">
        <v>2213</v>
      </c>
      <c r="DJ621" t="s">
        <v>252</v>
      </c>
      <c r="DK621" t="s">
        <v>253</v>
      </c>
      <c r="DL621" t="s">
        <v>253</v>
      </c>
      <c r="DN621" t="s">
        <v>255</v>
      </c>
      <c r="DR621" t="s">
        <v>878</v>
      </c>
      <c r="DS621" t="s">
        <v>877</v>
      </c>
      <c r="DT621" t="s">
        <v>870</v>
      </c>
      <c r="DV621">
        <v>1</v>
      </c>
      <c r="DW621" t="s">
        <v>623</v>
      </c>
      <c r="ED621" s="2">
        <v>46155</v>
      </c>
      <c r="EE621" t="s">
        <v>761</v>
      </c>
      <c r="EF621">
        <v>20</v>
      </c>
      <c r="EP621" t="s">
        <v>258</v>
      </c>
      <c r="FA621" t="s">
        <v>245</v>
      </c>
      <c r="FB621" t="s">
        <v>763</v>
      </c>
      <c r="FD621" t="s">
        <v>763</v>
      </c>
      <c r="FE621" t="s">
        <v>1607</v>
      </c>
      <c r="FF621" t="s">
        <v>1607</v>
      </c>
      <c r="FK621" t="s">
        <v>263</v>
      </c>
      <c r="FN621" t="s">
        <v>410</v>
      </c>
      <c r="FO621" t="s">
        <v>414</v>
      </c>
      <c r="FR621">
        <v>0</v>
      </c>
      <c r="GB621" t="s">
        <v>266</v>
      </c>
      <c r="GM621">
        <v>0</v>
      </c>
      <c r="GS621" t="s">
        <v>267</v>
      </c>
      <c r="GT621" s="2"/>
      <c r="GU621" t="s">
        <v>268</v>
      </c>
      <c r="GV621" t="s">
        <v>335</v>
      </c>
      <c r="GW621" t="s">
        <v>394</v>
      </c>
      <c r="GZ621" t="s">
        <v>395</v>
      </c>
      <c r="HE621" t="s">
        <v>230</v>
      </c>
      <c r="HF621" t="s">
        <v>17517</v>
      </c>
      <c r="HR621" t="s">
        <v>278</v>
      </c>
      <c r="HV621">
        <v>112990</v>
      </c>
      <c r="HW621" t="s">
        <v>281</v>
      </c>
      <c r="HY621">
        <v>0</v>
      </c>
      <c r="HZ621">
        <v>0</v>
      </c>
      <c r="IA621" t="s">
        <v>281</v>
      </c>
      <c r="IB621" t="s">
        <v>281</v>
      </c>
      <c r="IE621" t="s">
        <v>283</v>
      </c>
      <c r="IF621" t="s">
        <v>283</v>
      </c>
      <c r="IG621" t="s">
        <v>283</v>
      </c>
      <c r="IH621" t="s">
        <v>284</v>
      </c>
      <c r="II621" t="s">
        <v>285</v>
      </c>
      <c r="IJ621" t="s">
        <v>286</v>
      </c>
      <c r="IK621" t="s">
        <v>278</v>
      </c>
      <c r="IL621" t="s">
        <v>346</v>
      </c>
      <c r="IM621" t="s">
        <v>288</v>
      </c>
      <c r="IN621" t="s">
        <v>2219</v>
      </c>
      <c r="IP621" t="s">
        <v>290</v>
      </c>
      <c r="IQ621" t="s">
        <v>284</v>
      </c>
      <c r="IS621" t="s">
        <v>291</v>
      </c>
      <c r="IT621" t="s">
        <v>372</v>
      </c>
      <c r="IU621" t="s">
        <v>373</v>
      </c>
      <c r="IV621" t="s">
        <v>373</v>
      </c>
      <c r="IW621" t="s">
        <v>373</v>
      </c>
      <c r="IY621" t="s">
        <v>281</v>
      </c>
    </row>
    <row r="622" spans="1:259" x14ac:dyDescent="0.3">
      <c r="A622" s="14">
        <f>DAY(AVANZA[[#This Row],[FechaSeguimiento]])</f>
        <v>13</v>
      </c>
      <c r="B622" s="14">
        <f>MONTH(AVANZA[[#This Row],[FechaSeguimiento]])</f>
        <v>5</v>
      </c>
      <c r="C622"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622" t="str">
        <f>LOWER(IFERROR(VLOOKUP(AVANZA[[#This Row],[ID_Peticion]],CANCELADAS[#All],2,0),""))</f>
        <v/>
      </c>
      <c r="E622" t="str">
        <f>LOWER(IFERROR(VLOOKUP(AVANZA[[#This Row],[ID_Peticion]],CANCELADAS[#All],3,0),""))</f>
        <v/>
      </c>
      <c r="F622" t="str">
        <f>LOWER(IF(AVANZA[[#This Row],[CEDULA CLIENTE]]&lt;&gt;""," CC: " &amp; COUNTIFS(AVANZA[CEDULA CLIENTE],AVANZA[[#This Row],[CEDULA CLIENTE]]),"")&amp; IF(AVANZA[[#This Row],[Direccion]]&lt;&gt;""," DIR: " &amp; COUNTIFS(AVANZA[Direccion],AVANZA[[#This Row],[Direccion]]),""))</f>
        <v xml:space="preserve"> dir: 1</v>
      </c>
      <c r="G622" t="str">
        <f>IFERROR(VLOOKUP(AVANZA[[#This Row],[Cedula_Vendedor_Atis]],PLANTA[[#All],[CEDULA]:[LINEA]],3,0),"No Cruza")</f>
        <v>Marisol Avella</v>
      </c>
      <c r="H622" t="str">
        <f>IFERROR(VLOOKUP(AVANZA[[#This Row],[Cedula_Vendedor_Atis]],PLANTA[[#All],[CEDULA]:[LINEA]],4,0),"No Cruza")</f>
        <v>Fija</v>
      </c>
      <c r="I622" t="str">
        <f>LOWER(IF(AVANZA[[#This Row],[ATRIBUIBLE]]="",AVANZA[[#This Row],[Variable]],AVANZA[[#This Row],[ATRIBUIBLE]]))</f>
        <v>pendiente</v>
      </c>
      <c r="J622" s="14">
        <f>IF(AVANZA[[#This Row],[Variable]]=AVANZA[[#Headers],[TERMINADA]],1,0)</f>
        <v>0</v>
      </c>
      <c r="K622" s="14">
        <f>IF(AVANZA[[#This Row],[Variable]]=AVANZA[[#Headers],[ANULADA]],1,0)</f>
        <v>0</v>
      </c>
      <c r="L622" s="14">
        <f>IF(AVANZA[[#This Row],[Variable]]=AVANZA[[#Headers],[PENDIENTE]],1,0)</f>
        <v>1</v>
      </c>
      <c r="M622" s="14">
        <f>IF(AVANZA[[#This Row],[ESTADO AGENDA]]="AGENDADA",1,0)</f>
        <v>0</v>
      </c>
      <c r="N622" s="14">
        <f>IF(AVANZA[[#This Row],[ESTADO AGENDA]]="PENDIENTE DE AGENDAR",1,0)</f>
        <v>0</v>
      </c>
      <c r="O622" s="14">
        <f>IF(AVANZA[[#This Row],[ESTADO AGENDA]]="SUSPENDIDA",1,0)</f>
        <v>0</v>
      </c>
      <c r="P622" t="str" cm="1">
        <f t="array" ref="P622">_xlfn.XLOOKUP(AVANZA[[#This Row],[Num_Agrupacion_Pet_Atis]],Tabla1[[#All],[Numero_de_actuacion]],Tabla1[[#All],[Estado_de_la_orden]],"",0)</f>
        <v/>
      </c>
      <c r="Q622" s="2" t="str" cm="1">
        <f t="array" ref="Q622">_xlfn.XLOOKUP(AVANZA[[#This Row],[Num_Agrupacion_Pet_Atis]],Tabla1[[#All],[Numero_de_actuacion]],Tabla1[[#All],[Fecha_de_la_cita]],"",0)</f>
        <v/>
      </c>
      <c r="R622" t="str" cm="1">
        <f t="array" ref="R622">_xlfn.XLOOKUP(AVANZA[[#This Row],[Num_Agrupacion_Pet_Atis]],Tabla1[[#All],[Numero_de_actuacion]],Tabla1[[#All],[Franja_horaria_de_la_cita]],"",0)</f>
        <v/>
      </c>
      <c r="S622" s="14" t="str">
        <f>IFERROR(DAY(AVANZA[[#This Row],[FECHA AGENDA]]),"")</f>
        <v/>
      </c>
      <c r="T622" s="14" t="str">
        <f>IFERROR(MONTH(AVANZA[[#This Row],[FECHA AGENDA]]),"")</f>
        <v/>
      </c>
      <c r="U622" t="str" cm="1">
        <f t="array" ref="U622">_xlfn.XLOOKUP(AVANZA[[#This Row],[Num_Agrupacion_Pet_Atis]],Tabla1[[#All],[Numero_de_actuacion]],Tabla1[[#All],[Motivo_de_suspension]],"",0)</f>
        <v/>
      </c>
      <c r="V622" s="2" t="str" cm="1">
        <f t="array" ref="V622">_xlfn.XLOOKUP(AVANZA[[#This Row],[Num_Agrupacion_Pet_Atis]],Tabla1[[#All],[Numero_de_actuacion]],Tabla1[[#All],[No_identificacion_cliente]],"",0)</f>
        <v/>
      </c>
      <c r="W622" s="2" t="str" cm="1">
        <f t="array" ref="W622">_xlfn.XLOOKUP(AVANZA[[#This Row],[Num_Agrupacion_Pet_Atis]],Tabla1[[#All],[Numero_de_actuacion]],Tabla1[[#All],[Movil_de_contacto]],"",0)</f>
        <v/>
      </c>
      <c r="X622" s="14">
        <f>IF(OR(AVANZA[[#This Row],[ESTADO LEG]]="Legalizada grabacion",AVANZA[[#This Row],[ESTADO LEG]]="Legalizada aut"),1,0)</f>
        <v>0</v>
      </c>
      <c r="Y622" s="14">
        <f>IF(OR(AVANZA[[#This Row],[ESTADO LEG]]="pdte legalizar",AVANZA[[#This Row],[ESTADO LEG]]="No cruza"),1,0)</f>
        <v>0</v>
      </c>
      <c r="Z622" t="str" cm="1">
        <f t="array" ref="Z622">IF(AVANZA[[#This Row],[Variable]]="Terminada",LOWER(_xlfn.XLOOKUP(AVANZA[[#This Row],[ID_Peticion]],Tabla6[[#All],[NUM_PETICION]],Tabla6[[#All],[ESTADO_LEG]],"NO CRUZA",0)),AVANZA[[#This Row],[Variable]])</f>
        <v>PENDIENTE</v>
      </c>
      <c r="AA622" t="str" cm="1">
        <f t="array" ref="AA622">_xlfn.XLOOKUP(AVANZA[[#This Row],[ID_Peticion]],Tabla6[[#All],[NUM_PETICION]],Tabla6[[#All],[DIF_DIAS]],"",0)</f>
        <v/>
      </c>
      <c r="AB622" s="2" t="str" cm="1">
        <f t="array" ref="AB622">IFERROR(_xlfn.XLOOKUP(AVANZA[[#This Row],[ID_Peticion]],Tabla6[[#All],[NUM_PETICION]],Tabla6[[#All],[FEC_LEGAL]],"",0),"")</f>
        <v/>
      </c>
      <c r="AC622" s="14">
        <f ca="1">IF(AVANZA[[#This Row],[FECHA LEG]]&lt;&gt;0,IFERROR(AVANZA[[#This Row],[FECHA LEG]]-AVANZA[[#This Row],[FechaIniEstadoSubPetAtis]],0),TODAY()-AVANZA[[#This Row],[FechaIniEstadoSubPetAtis]])</f>
        <v>0</v>
      </c>
      <c r="AD622" s="35">
        <f ca="1">IF(AVANZA[[#This Row],[FINAL Vs LG]]&lt;&gt;0,IF(AVANZA[[#This Row],[FINAL Vs LG]]&lt;7.1,"100%",IF(AND(AVANZA[[#This Row],[FINAL Vs LG]]&gt;7.1,AVANZA[[#This Row],[FINAL Vs LG]]&lt;11.1),"50%","0%")),0)</f>
        <v>0</v>
      </c>
      <c r="AE622" s="14">
        <f ca="1">VLOOKUP(DAY(TODAY()),BACK!F:G,2,0)</f>
        <v>14</v>
      </c>
      <c r="AF622" s="14">
        <f>BACK!$I$2</f>
        <v>24</v>
      </c>
      <c r="AG622" s="14">
        <f>IF(AVANZA[[#This Row],[Oferta_empaquetada_comisiones]]="SI",1,0)</f>
        <v>0</v>
      </c>
      <c r="AH622" s="36">
        <f>IF(AVANZA[[#This Row],[Variable]]="TERMINADA",IFERROR(VLOOKUP(AVANZA[[#This Row],[SUPERVISOR]],Tabla2[#All],4,0),0),)</f>
        <v>0</v>
      </c>
      <c r="AI622" s="14">
        <f>IF(AVANZA[[#This Row],[Producto]]="BA",1,0)</f>
        <v>1</v>
      </c>
      <c r="AJ622" s="14">
        <f>IF(AVANZA[[#This Row],[Producto]]="DUO",1,0)</f>
        <v>0</v>
      </c>
      <c r="AK622" s="14">
        <f>IF(AVANZA[[#This Row],[Producto]]="TRIO",1,0)</f>
        <v>0</v>
      </c>
      <c r="AL622" t="s">
        <v>418</v>
      </c>
      <c r="AM622">
        <v>-1</v>
      </c>
      <c r="AN622">
        <v>-1</v>
      </c>
      <c r="AO622" t="s">
        <v>17518</v>
      </c>
      <c r="AP622" s="1">
        <v>46151.664375</v>
      </c>
      <c r="AQ622">
        <v>-1</v>
      </c>
      <c r="AR622" t="s">
        <v>17519</v>
      </c>
      <c r="AS622">
        <v>-1</v>
      </c>
      <c r="AT622">
        <v>-1</v>
      </c>
      <c r="AU622">
        <v>-1</v>
      </c>
      <c r="AV622">
        <v>-1</v>
      </c>
      <c r="AW622">
        <v>-1</v>
      </c>
      <c r="AX622" t="s">
        <v>224</v>
      </c>
      <c r="AY622">
        <v>-1</v>
      </c>
      <c r="AZ622">
        <v>2026</v>
      </c>
      <c r="BA622">
        <v>5</v>
      </c>
      <c r="BB622">
        <v>13</v>
      </c>
      <c r="BC622">
        <v>-1</v>
      </c>
      <c r="BD622" t="s">
        <v>225</v>
      </c>
      <c r="BE622">
        <v>-1</v>
      </c>
      <c r="BF622">
        <v>20001624912521</v>
      </c>
      <c r="BG622" t="s">
        <v>319</v>
      </c>
      <c r="BH622" t="s">
        <v>320</v>
      </c>
      <c r="BI622" t="s">
        <v>17520</v>
      </c>
      <c r="BJ622">
        <v>-1</v>
      </c>
      <c r="BK622">
        <v>-1</v>
      </c>
      <c r="BL622">
        <v>-1</v>
      </c>
      <c r="BM622" t="s">
        <v>2213</v>
      </c>
      <c r="BN622" t="s">
        <v>230</v>
      </c>
      <c r="BO622" t="s">
        <v>17521</v>
      </c>
      <c r="BP622" t="s">
        <v>380</v>
      </c>
      <c r="BQ622">
        <v>2026</v>
      </c>
      <c r="BR622">
        <v>5</v>
      </c>
      <c r="BS622">
        <v>9</v>
      </c>
      <c r="BT622" s="1">
        <v>46151.664398148147</v>
      </c>
      <c r="BU622" t="s">
        <v>2215</v>
      </c>
      <c r="BV622" s="2">
        <v>46151</v>
      </c>
      <c r="BW622" t="s">
        <v>2215</v>
      </c>
      <c r="BX622" s="2">
        <v>46152</v>
      </c>
      <c r="BY622" s="2">
        <v>46154</v>
      </c>
      <c r="CA622" t="s">
        <v>896</v>
      </c>
      <c r="CB622" t="s">
        <v>752</v>
      </c>
      <c r="CC622" t="s">
        <v>17522</v>
      </c>
      <c r="CD622" t="s">
        <v>3711</v>
      </c>
      <c r="CE622">
        <v>-1</v>
      </c>
      <c r="CF622" t="s">
        <v>899</v>
      </c>
      <c r="CG622" t="s">
        <v>756</v>
      </c>
      <c r="CH622" t="s">
        <v>242</v>
      </c>
      <c r="CI622">
        <v>1022940376</v>
      </c>
      <c r="CJ622" t="s">
        <v>426</v>
      </c>
      <c r="CK622" t="s">
        <v>245</v>
      </c>
      <c r="CL622" t="s">
        <v>409</v>
      </c>
      <c r="CM622" t="s">
        <v>247</v>
      </c>
      <c r="CN622" t="s">
        <v>410</v>
      </c>
      <c r="CT622" t="s">
        <v>386</v>
      </c>
      <c r="CU622" t="s">
        <v>225</v>
      </c>
      <c r="CW622" t="s">
        <v>319</v>
      </c>
      <c r="CX622" t="s">
        <v>320</v>
      </c>
      <c r="DA622" t="s">
        <v>250</v>
      </c>
      <c r="DB622">
        <v>-1</v>
      </c>
      <c r="DF622" t="s">
        <v>2213</v>
      </c>
      <c r="DJ622" t="s">
        <v>252</v>
      </c>
      <c r="DK622" t="s">
        <v>253</v>
      </c>
      <c r="DL622" t="s">
        <v>253</v>
      </c>
      <c r="DN622" t="s">
        <v>255</v>
      </c>
      <c r="DR622" t="s">
        <v>427</v>
      </c>
      <c r="DS622" t="s">
        <v>426</v>
      </c>
      <c r="DT622" t="s">
        <v>425</v>
      </c>
      <c r="DV622">
        <v>1</v>
      </c>
      <c r="DW622" t="s">
        <v>623</v>
      </c>
      <c r="ED622" s="2">
        <v>46155</v>
      </c>
      <c r="EE622" t="s">
        <v>900</v>
      </c>
      <c r="EF622">
        <v>16</v>
      </c>
      <c r="EP622" t="s">
        <v>258</v>
      </c>
      <c r="FA622" t="s">
        <v>245</v>
      </c>
      <c r="FB622" t="s">
        <v>763</v>
      </c>
      <c r="FD622" t="s">
        <v>763</v>
      </c>
      <c r="FE622" t="s">
        <v>902</v>
      </c>
      <c r="FF622" t="s">
        <v>903</v>
      </c>
      <c r="FK622" t="s">
        <v>263</v>
      </c>
      <c r="FN622" t="s">
        <v>410</v>
      </c>
      <c r="FO622" t="s">
        <v>414</v>
      </c>
      <c r="FR622">
        <v>0</v>
      </c>
      <c r="GB622" t="s">
        <v>266</v>
      </c>
      <c r="GM622">
        <v>0</v>
      </c>
      <c r="GS622" t="s">
        <v>267</v>
      </c>
      <c r="GT622" s="2"/>
      <c r="GU622" t="s">
        <v>268</v>
      </c>
      <c r="GV622" t="s">
        <v>335</v>
      </c>
      <c r="GW622" t="s">
        <v>394</v>
      </c>
      <c r="GZ622" t="s">
        <v>395</v>
      </c>
      <c r="HE622" t="s">
        <v>230</v>
      </c>
      <c r="HF622" t="s">
        <v>15022</v>
      </c>
      <c r="HR622" t="s">
        <v>278</v>
      </c>
      <c r="HV622">
        <v>94990</v>
      </c>
      <c r="HW622" t="s">
        <v>281</v>
      </c>
      <c r="HY622">
        <v>0</v>
      </c>
      <c r="HZ622">
        <v>0</v>
      </c>
      <c r="IA622" t="s">
        <v>279</v>
      </c>
      <c r="IB622" t="s">
        <v>281</v>
      </c>
      <c r="IE622" t="s">
        <v>283</v>
      </c>
      <c r="IF622" t="s">
        <v>283</v>
      </c>
      <c r="IG622" t="s">
        <v>283</v>
      </c>
      <c r="IH622" t="s">
        <v>284</v>
      </c>
      <c r="II622" t="s">
        <v>285</v>
      </c>
      <c r="IJ622" t="s">
        <v>286</v>
      </c>
      <c r="IK622" t="s">
        <v>278</v>
      </c>
      <c r="IL622" t="s">
        <v>346</v>
      </c>
      <c r="IM622" t="s">
        <v>288</v>
      </c>
      <c r="IN622" t="s">
        <v>2219</v>
      </c>
      <c r="IP622" t="s">
        <v>290</v>
      </c>
      <c r="IQ622" t="s">
        <v>284</v>
      </c>
      <c r="IS622" t="s">
        <v>291</v>
      </c>
      <c r="IT622" t="s">
        <v>453</v>
      </c>
      <c r="IU622" t="s">
        <v>514</v>
      </c>
      <c r="IV622" t="s">
        <v>434</v>
      </c>
      <c r="IW622" t="s">
        <v>318</v>
      </c>
      <c r="IY622" t="s">
        <v>281</v>
      </c>
    </row>
    <row r="623" spans="1:259" x14ac:dyDescent="0.3">
      <c r="A623" s="14">
        <f>DAY(AVANZA[[#This Row],[FechaSeguimiento]])</f>
        <v>13</v>
      </c>
      <c r="B623" s="14">
        <f>MONTH(AVANZA[[#This Row],[FechaSeguimiento]])</f>
        <v>5</v>
      </c>
      <c r="C623"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623" t="str">
        <f>LOWER(IFERROR(VLOOKUP(AVANZA[[#This Row],[ID_Peticion]],CANCELADAS[#All],2,0),""))</f>
        <v/>
      </c>
      <c r="E623" t="str">
        <f>LOWER(IFERROR(VLOOKUP(AVANZA[[#This Row],[ID_Peticion]],CANCELADAS[#All],3,0),""))</f>
        <v/>
      </c>
      <c r="F623" t="str">
        <f>LOWER(IF(AVANZA[[#This Row],[CEDULA CLIENTE]]&lt;&gt;""," CC: " &amp; COUNTIFS(AVANZA[CEDULA CLIENTE],AVANZA[[#This Row],[CEDULA CLIENTE]]),"")&amp; IF(AVANZA[[#This Row],[Direccion]]&lt;&gt;""," DIR: " &amp; COUNTIFS(AVANZA[Direccion],AVANZA[[#This Row],[Direccion]]),""))</f>
        <v xml:space="preserve"> cc: 1 dir: 1</v>
      </c>
      <c r="G623" t="str">
        <f>IFERROR(VLOOKUP(AVANZA[[#This Row],[Cedula_Vendedor_Atis]],PLANTA[[#All],[CEDULA]:[LINEA]],3,0),"No Cruza")</f>
        <v>Marisol Avella</v>
      </c>
      <c r="H623" t="str">
        <f>IFERROR(VLOOKUP(AVANZA[[#This Row],[Cedula_Vendedor_Atis]],PLANTA[[#All],[CEDULA]:[LINEA]],4,0),"No Cruza")</f>
        <v>Fija</v>
      </c>
      <c r="I623" t="str">
        <f>LOWER(IF(AVANZA[[#This Row],[ATRIBUIBLE]]="",AVANZA[[#This Row],[Variable]],AVANZA[[#This Row],[ATRIBUIBLE]]))</f>
        <v>pendiente</v>
      </c>
      <c r="J623" s="14">
        <f>IF(AVANZA[[#This Row],[Variable]]=AVANZA[[#Headers],[TERMINADA]],1,0)</f>
        <v>0</v>
      </c>
      <c r="K623" s="14">
        <f>IF(AVANZA[[#This Row],[Variable]]=AVANZA[[#Headers],[ANULADA]],1,0)</f>
        <v>0</v>
      </c>
      <c r="L623" s="14">
        <f>IF(AVANZA[[#This Row],[Variable]]=AVANZA[[#Headers],[PENDIENTE]],1,0)</f>
        <v>1</v>
      </c>
      <c r="M623" s="14">
        <f>IF(AVANZA[[#This Row],[ESTADO AGENDA]]="AGENDADA",1,0)</f>
        <v>0</v>
      </c>
      <c r="N623" s="14">
        <f>IF(AVANZA[[#This Row],[ESTADO AGENDA]]="PENDIENTE DE AGENDAR",1,0)</f>
        <v>0</v>
      </c>
      <c r="O623" s="14">
        <f>IF(AVANZA[[#This Row],[ESTADO AGENDA]]="SUSPENDIDA",1,0)</f>
        <v>1</v>
      </c>
      <c r="P623" t="str" cm="1">
        <f t="array" ref="P623">_xlfn.XLOOKUP(AVANZA[[#This Row],[Num_Agrupacion_Pet_Atis]],Tabla1[[#All],[Numero_de_actuacion]],Tabla1[[#All],[Estado_de_la_orden]],"",0)</f>
        <v>Suspendida</v>
      </c>
      <c r="Q623" s="2" cm="1">
        <f t="array" ref="Q623">_xlfn.XLOOKUP(AVANZA[[#This Row],[Num_Agrupacion_Pet_Atis]],Tabla1[[#All],[Numero_de_actuacion]],Tabla1[[#All],[Fecha_de_la_cita]],"",0)</f>
        <v>0</v>
      </c>
      <c r="R623" cm="1">
        <f t="array" ref="R623">_xlfn.XLOOKUP(AVANZA[[#This Row],[Num_Agrupacion_Pet_Atis]],Tabla1[[#All],[Numero_de_actuacion]],Tabla1[[#All],[Franja_horaria_de_la_cita]],"",0)</f>
        <v>0</v>
      </c>
      <c r="S623" s="14">
        <f>IFERROR(DAY(AVANZA[[#This Row],[FECHA AGENDA]]),"")</f>
        <v>0</v>
      </c>
      <c r="T623" s="14">
        <f>IFERROR(MONTH(AVANZA[[#This Row],[FECHA AGENDA]]),"")</f>
        <v>1</v>
      </c>
      <c r="U623" t="str" cm="1">
        <f t="array" ref="U623">_xlfn.XLOOKUP(AVANZA[[#This Row],[Num_Agrupacion_Pet_Atis]],Tabla1[[#All],[Numero_de_actuacion]],Tabla1[[#All],[Motivo_de_suspension]],"",0)</f>
        <v>QC - CLIENTE DESISTE DEL SERVICIO / ELIGE LA COMPETENCIA</v>
      </c>
      <c r="V623" s="2" t="str" cm="1">
        <f t="array" ref="V623">_xlfn.XLOOKUP(AVANZA[[#This Row],[Num_Agrupacion_Pet_Atis]],Tabla1[[#All],[Numero_de_actuacion]],Tabla1[[#All],[No_identificacion_cliente]],"",0)</f>
        <v>41796921</v>
      </c>
      <c r="W623" s="2" t="str" cm="1">
        <f t="array" ref="W623">_xlfn.XLOOKUP(AVANZA[[#This Row],[Num_Agrupacion_Pet_Atis]],Tabla1[[#All],[Numero_de_actuacion]],Tabla1[[#All],[Movil_de_contacto]],"",0)</f>
        <v>3203534135</v>
      </c>
      <c r="X623" s="14">
        <f>IF(OR(AVANZA[[#This Row],[ESTADO LEG]]="Legalizada grabacion",AVANZA[[#This Row],[ESTADO LEG]]="Legalizada aut"),1,0)</f>
        <v>0</v>
      </c>
      <c r="Y623" s="14">
        <f>IF(OR(AVANZA[[#This Row],[ESTADO LEG]]="pdte legalizar",AVANZA[[#This Row],[ESTADO LEG]]="No cruza"),1,0)</f>
        <v>0</v>
      </c>
      <c r="Z623" t="str" cm="1">
        <f t="array" ref="Z623">IF(AVANZA[[#This Row],[Variable]]="Terminada",LOWER(_xlfn.XLOOKUP(AVANZA[[#This Row],[ID_Peticion]],Tabla6[[#All],[NUM_PETICION]],Tabla6[[#All],[ESTADO_LEG]],"NO CRUZA",0)),AVANZA[[#This Row],[Variable]])</f>
        <v>PENDIENTE</v>
      </c>
      <c r="AA623" t="str" cm="1">
        <f t="array" ref="AA623">_xlfn.XLOOKUP(AVANZA[[#This Row],[ID_Peticion]],Tabla6[[#All],[NUM_PETICION]],Tabla6[[#All],[DIF_DIAS]],"",0)</f>
        <v/>
      </c>
      <c r="AB623" s="2" t="str" cm="1">
        <f t="array" ref="AB623">IFERROR(_xlfn.XLOOKUP(AVANZA[[#This Row],[ID_Peticion]],Tabla6[[#All],[NUM_PETICION]],Tabla6[[#All],[FEC_LEGAL]],"",0),"")</f>
        <v/>
      </c>
      <c r="AC623" s="14">
        <f ca="1">IF(AVANZA[[#This Row],[FECHA LEG]]&lt;&gt;0,IFERROR(AVANZA[[#This Row],[FECHA LEG]]-AVANZA[[#This Row],[FechaIniEstadoSubPetAtis]],0),TODAY()-AVANZA[[#This Row],[FechaIniEstadoSubPetAtis]])</f>
        <v>0</v>
      </c>
      <c r="AD623" s="35">
        <f ca="1">IF(AVANZA[[#This Row],[FINAL Vs LG]]&lt;&gt;0,IF(AVANZA[[#This Row],[FINAL Vs LG]]&lt;7.1,"100%",IF(AND(AVANZA[[#This Row],[FINAL Vs LG]]&gt;7.1,AVANZA[[#This Row],[FINAL Vs LG]]&lt;11.1),"50%","0%")),0)</f>
        <v>0</v>
      </c>
      <c r="AE623" s="14">
        <f ca="1">VLOOKUP(DAY(TODAY()),BACK!F:G,2,0)</f>
        <v>14</v>
      </c>
      <c r="AF623" s="14">
        <f>BACK!$I$2</f>
        <v>24</v>
      </c>
      <c r="AG623" s="14">
        <f>IF(AVANZA[[#This Row],[Oferta_empaquetada_comisiones]]="SI",1,0)</f>
        <v>0</v>
      </c>
      <c r="AH623" s="36">
        <f>IF(AVANZA[[#This Row],[Variable]]="TERMINADA",IFERROR(VLOOKUP(AVANZA[[#This Row],[SUPERVISOR]],Tabla2[#All],4,0),0),)</f>
        <v>0</v>
      </c>
      <c r="AI623" s="14">
        <f>IF(AVANZA[[#This Row],[Producto]]="BA",1,0)</f>
        <v>0</v>
      </c>
      <c r="AJ623" s="14">
        <f>IF(AVANZA[[#This Row],[Producto]]="DUO",1,0)</f>
        <v>0</v>
      </c>
      <c r="AK623" s="14">
        <f>IF(AVANZA[[#This Row],[Producto]]="TRIO",1,0)</f>
        <v>1</v>
      </c>
      <c r="AL623" t="s">
        <v>746</v>
      </c>
      <c r="AM623">
        <v>-1</v>
      </c>
      <c r="AN623">
        <v>-1</v>
      </c>
      <c r="AO623" t="s">
        <v>17523</v>
      </c>
      <c r="AP623" s="1">
        <v>46144.566458333335</v>
      </c>
      <c r="AQ623">
        <v>-1</v>
      </c>
      <c r="AR623" t="s">
        <v>17524</v>
      </c>
      <c r="AS623">
        <v>-1</v>
      </c>
      <c r="AT623">
        <v>-1</v>
      </c>
      <c r="AU623">
        <v>-1</v>
      </c>
      <c r="AV623">
        <v>-1</v>
      </c>
      <c r="AW623">
        <v>-1</v>
      </c>
      <c r="AX623" t="s">
        <v>224</v>
      </c>
      <c r="AY623">
        <v>-1</v>
      </c>
      <c r="AZ623">
        <v>2026</v>
      </c>
      <c r="BA623">
        <v>5</v>
      </c>
      <c r="BB623">
        <v>13</v>
      </c>
      <c r="BC623">
        <v>-1</v>
      </c>
      <c r="BD623" t="s">
        <v>225</v>
      </c>
      <c r="BE623">
        <v>-1</v>
      </c>
      <c r="BF623">
        <v>20001621446726</v>
      </c>
      <c r="BG623" t="s">
        <v>611</v>
      </c>
      <c r="BH623" t="s">
        <v>612</v>
      </c>
      <c r="BI623" t="s">
        <v>3670</v>
      </c>
      <c r="BJ623">
        <v>-1</v>
      </c>
      <c r="BK623">
        <v>-1</v>
      </c>
      <c r="BL623">
        <v>-1</v>
      </c>
      <c r="BM623" t="s">
        <v>2213</v>
      </c>
      <c r="BN623" t="s">
        <v>230</v>
      </c>
      <c r="BO623" t="s">
        <v>17525</v>
      </c>
      <c r="BP623" t="s">
        <v>380</v>
      </c>
      <c r="BQ623">
        <v>2026</v>
      </c>
      <c r="BR623">
        <v>5</v>
      </c>
      <c r="BS623">
        <v>2</v>
      </c>
      <c r="BT623" s="1">
        <v>46144.566493055558</v>
      </c>
      <c r="BU623" t="s">
        <v>2215</v>
      </c>
      <c r="BV623" s="2">
        <v>46144</v>
      </c>
      <c r="BW623" t="s">
        <v>2215</v>
      </c>
      <c r="BX623" s="2">
        <v>46144</v>
      </c>
      <c r="BY623" s="2">
        <v>46144</v>
      </c>
      <c r="BZ623" t="s">
        <v>2216</v>
      </c>
      <c r="CA623" t="s">
        <v>297</v>
      </c>
      <c r="CB623" t="s">
        <v>297</v>
      </c>
      <c r="CC623" t="s">
        <v>17526</v>
      </c>
      <c r="CD623" t="s">
        <v>3643</v>
      </c>
      <c r="CE623">
        <v>-1</v>
      </c>
      <c r="CF623" t="s">
        <v>300</v>
      </c>
      <c r="CG623" t="s">
        <v>301</v>
      </c>
      <c r="CH623" t="s">
        <v>242</v>
      </c>
      <c r="CI623">
        <v>1000857923</v>
      </c>
      <c r="CJ623" t="s">
        <v>759</v>
      </c>
      <c r="CK623" t="s">
        <v>245</v>
      </c>
      <c r="CL623" t="s">
        <v>246</v>
      </c>
      <c r="CM623" t="s">
        <v>247</v>
      </c>
      <c r="CN623" t="s">
        <v>359</v>
      </c>
      <c r="CT623" t="s">
        <v>249</v>
      </c>
      <c r="CU623" t="s">
        <v>387</v>
      </c>
      <c r="CW623" t="s">
        <v>621</v>
      </c>
      <c r="CX623" t="s">
        <v>622</v>
      </c>
      <c r="DA623" t="s">
        <v>250</v>
      </c>
      <c r="DB623">
        <v>-1</v>
      </c>
      <c r="DF623" t="s">
        <v>2213</v>
      </c>
      <c r="DJ623" t="s">
        <v>252</v>
      </c>
      <c r="DK623" t="s">
        <v>253</v>
      </c>
      <c r="DL623" t="s">
        <v>253</v>
      </c>
      <c r="DN623" t="s">
        <v>390</v>
      </c>
      <c r="DR623" t="s">
        <v>760</v>
      </c>
      <c r="DS623" t="s">
        <v>759</v>
      </c>
      <c r="DT623" t="s">
        <v>758</v>
      </c>
      <c r="DV623">
        <v>1</v>
      </c>
      <c r="DW623" t="s">
        <v>283</v>
      </c>
      <c r="ED623" s="2">
        <v>46155</v>
      </c>
      <c r="EE623" t="s">
        <v>306</v>
      </c>
      <c r="EF623">
        <v>9</v>
      </c>
      <c r="EP623" t="s">
        <v>258</v>
      </c>
      <c r="ES623" t="s">
        <v>386</v>
      </c>
      <c r="FA623" t="s">
        <v>245</v>
      </c>
      <c r="FB623" t="s">
        <v>308</v>
      </c>
      <c r="FD623" t="s">
        <v>308</v>
      </c>
      <c r="FE623" t="s">
        <v>309</v>
      </c>
      <c r="FF623" t="s">
        <v>309</v>
      </c>
      <c r="FK623" t="s">
        <v>263</v>
      </c>
      <c r="FL623" t="s">
        <v>17527</v>
      </c>
      <c r="FN623" t="s">
        <v>359</v>
      </c>
      <c r="FO623" t="s">
        <v>366</v>
      </c>
      <c r="FR623">
        <v>0</v>
      </c>
      <c r="GB623" t="s">
        <v>266</v>
      </c>
      <c r="GM623">
        <v>0</v>
      </c>
      <c r="GS623" t="s">
        <v>267</v>
      </c>
      <c r="GT623" s="2"/>
      <c r="GU623" t="s">
        <v>268</v>
      </c>
      <c r="GV623" t="s">
        <v>269</v>
      </c>
      <c r="GW623" t="s">
        <v>394</v>
      </c>
      <c r="GZ623" t="s">
        <v>395</v>
      </c>
      <c r="HA623" t="s">
        <v>336</v>
      </c>
      <c r="HC623" t="s">
        <v>337</v>
      </c>
      <c r="HE623" t="s">
        <v>230</v>
      </c>
      <c r="HF623" t="s">
        <v>14182</v>
      </c>
      <c r="HR623" t="s">
        <v>278</v>
      </c>
      <c r="HV623">
        <v>136900</v>
      </c>
      <c r="HW623" t="s">
        <v>279</v>
      </c>
      <c r="HY623">
        <v>0</v>
      </c>
      <c r="HZ623">
        <v>0</v>
      </c>
      <c r="IA623" t="s">
        <v>281</v>
      </c>
      <c r="IB623" t="s">
        <v>281</v>
      </c>
      <c r="IE623" t="s">
        <v>283</v>
      </c>
      <c r="IF623" t="s">
        <v>283</v>
      </c>
      <c r="IG623" t="s">
        <v>283</v>
      </c>
      <c r="IH623" t="s">
        <v>284</v>
      </c>
      <c r="II623" t="s">
        <v>285</v>
      </c>
      <c r="IJ623" t="s">
        <v>286</v>
      </c>
      <c r="IK623" t="s">
        <v>278</v>
      </c>
      <c r="IL623" t="s">
        <v>371</v>
      </c>
      <c r="IM623" t="s">
        <v>288</v>
      </c>
      <c r="IN623" t="s">
        <v>2219</v>
      </c>
      <c r="IP623" t="s">
        <v>290</v>
      </c>
      <c r="IQ623" t="s">
        <v>284</v>
      </c>
      <c r="IS623" t="s">
        <v>291</v>
      </c>
      <c r="IY623" t="s">
        <v>281</v>
      </c>
    </row>
    <row r="624" spans="1:259" x14ac:dyDescent="0.3">
      <c r="A624" s="14">
        <f>DAY(AVANZA[[#This Row],[FechaSeguimiento]])</f>
        <v>13</v>
      </c>
      <c r="B624" s="14">
        <f>MONTH(AVANZA[[#This Row],[FechaSeguimiento]])</f>
        <v>5</v>
      </c>
      <c r="C624"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624" t="str">
        <f>LOWER(IFERROR(VLOOKUP(AVANZA[[#This Row],[ID_Peticion]],CANCELADAS[#All],2,0),""))</f>
        <v/>
      </c>
      <c r="E624" t="str">
        <f>LOWER(IFERROR(VLOOKUP(AVANZA[[#This Row],[ID_Peticion]],CANCELADAS[#All],3,0),""))</f>
        <v/>
      </c>
      <c r="F624" t="str">
        <f>LOWER(IF(AVANZA[[#This Row],[CEDULA CLIENTE]]&lt;&gt;""," CC: " &amp; COUNTIFS(AVANZA[CEDULA CLIENTE],AVANZA[[#This Row],[CEDULA CLIENTE]]),"")&amp; IF(AVANZA[[#This Row],[Direccion]]&lt;&gt;""," DIR: " &amp; COUNTIFS(AVANZA[Direccion],AVANZA[[#This Row],[Direccion]]),""))</f>
        <v xml:space="preserve"> cc: 1 dir: 1</v>
      </c>
      <c r="G624" t="str">
        <f>IFERROR(VLOOKUP(AVANZA[[#This Row],[Cedula_Vendedor_Atis]],PLANTA[[#All],[CEDULA]:[LINEA]],3,0),"No Cruza")</f>
        <v>Marisol Avella</v>
      </c>
      <c r="H624" t="str">
        <f>IFERROR(VLOOKUP(AVANZA[[#This Row],[Cedula_Vendedor_Atis]],PLANTA[[#All],[CEDULA]:[LINEA]],4,0),"No Cruza")</f>
        <v>Fija</v>
      </c>
      <c r="I624" t="str">
        <f>LOWER(IF(AVANZA[[#This Row],[ATRIBUIBLE]]="",AVANZA[[#This Row],[Variable]],AVANZA[[#This Row],[ATRIBUIBLE]]))</f>
        <v>pendiente</v>
      </c>
      <c r="J624" s="14">
        <f>IF(AVANZA[[#This Row],[Variable]]=AVANZA[[#Headers],[TERMINADA]],1,0)</f>
        <v>0</v>
      </c>
      <c r="K624" s="14">
        <f>IF(AVANZA[[#This Row],[Variable]]=AVANZA[[#Headers],[ANULADA]],1,0)</f>
        <v>0</v>
      </c>
      <c r="L624" s="14">
        <f>IF(AVANZA[[#This Row],[Variable]]=AVANZA[[#Headers],[PENDIENTE]],1,0)</f>
        <v>1</v>
      </c>
      <c r="M624" s="14">
        <f>IF(AVANZA[[#This Row],[ESTADO AGENDA]]="AGENDADA",1,0)</f>
        <v>0</v>
      </c>
      <c r="N624" s="14">
        <f>IF(AVANZA[[#This Row],[ESTADO AGENDA]]="PENDIENTE DE AGENDAR",1,0)</f>
        <v>0</v>
      </c>
      <c r="O624" s="14">
        <f>IF(AVANZA[[#This Row],[ESTADO AGENDA]]="SUSPENDIDA",1,0)</f>
        <v>1</v>
      </c>
      <c r="P624" t="str" cm="1">
        <f t="array" ref="P624">_xlfn.XLOOKUP(AVANZA[[#This Row],[Num_Agrupacion_Pet_Atis]],Tabla1[[#All],[Numero_de_actuacion]],Tabla1[[#All],[Estado_de_la_orden]],"",0)</f>
        <v>Suspendida</v>
      </c>
      <c r="Q624" s="2" cm="1">
        <f t="array" ref="Q624">_xlfn.XLOOKUP(AVANZA[[#This Row],[Num_Agrupacion_Pet_Atis]],Tabla1[[#All],[Numero_de_actuacion]],Tabla1[[#All],[Fecha_de_la_cita]],"",0)</f>
        <v>0</v>
      </c>
      <c r="R624" cm="1">
        <f t="array" ref="R624">_xlfn.XLOOKUP(AVANZA[[#This Row],[Num_Agrupacion_Pet_Atis]],Tabla1[[#All],[Numero_de_actuacion]],Tabla1[[#All],[Franja_horaria_de_la_cita]],"",0)</f>
        <v>0</v>
      </c>
      <c r="S624" s="14">
        <f>IFERROR(DAY(AVANZA[[#This Row],[FECHA AGENDA]]),"")</f>
        <v>0</v>
      </c>
      <c r="T624" s="14">
        <f>IFERROR(MONTH(AVANZA[[#This Row],[FECHA AGENDA]]),"")</f>
        <v>1</v>
      </c>
      <c r="U624" t="str" cm="1">
        <f t="array" ref="U624">_xlfn.XLOOKUP(AVANZA[[#This Row],[Num_Agrupacion_Pet_Atis]],Tabla1[[#All],[Numero_de_actuacion]],Tabla1[[#All],[Motivo_de_suspension]],"",0)</f>
        <v>Pendiente respuesta Asistec</v>
      </c>
      <c r="V624" s="2" t="str" cm="1">
        <f t="array" ref="V624">_xlfn.XLOOKUP(AVANZA[[#This Row],[Num_Agrupacion_Pet_Atis]],Tabla1[[#All],[Numero_de_actuacion]],Tabla1[[#All],[No_identificacion_cliente]],"",0)</f>
        <v>900002599-3</v>
      </c>
      <c r="W624" s="2" t="str" cm="1">
        <f t="array" ref="W624">_xlfn.XLOOKUP(AVANZA[[#This Row],[Num_Agrupacion_Pet_Atis]],Tabla1[[#All],[Numero_de_actuacion]],Tabla1[[#All],[Movil_de_contacto]],"",0)</f>
        <v>3204992442</v>
      </c>
      <c r="X624" s="14">
        <f>IF(OR(AVANZA[[#This Row],[ESTADO LEG]]="Legalizada grabacion",AVANZA[[#This Row],[ESTADO LEG]]="Legalizada aut"),1,0)</f>
        <v>0</v>
      </c>
      <c r="Y624" s="14">
        <f>IF(OR(AVANZA[[#This Row],[ESTADO LEG]]="pdte legalizar",AVANZA[[#This Row],[ESTADO LEG]]="No cruza"),1,0)</f>
        <v>0</v>
      </c>
      <c r="Z624" t="str" cm="1">
        <f t="array" ref="Z624">IF(AVANZA[[#This Row],[Variable]]="Terminada",LOWER(_xlfn.XLOOKUP(AVANZA[[#This Row],[ID_Peticion]],Tabla6[[#All],[NUM_PETICION]],Tabla6[[#All],[ESTADO_LEG]],"NO CRUZA",0)),AVANZA[[#This Row],[Variable]])</f>
        <v>PENDIENTE</v>
      </c>
      <c r="AA624" t="str" cm="1">
        <f t="array" ref="AA624">_xlfn.XLOOKUP(AVANZA[[#This Row],[ID_Peticion]],Tabla6[[#All],[NUM_PETICION]],Tabla6[[#All],[DIF_DIAS]],"",0)</f>
        <v/>
      </c>
      <c r="AB624" s="2" t="str" cm="1">
        <f t="array" ref="AB624">IFERROR(_xlfn.XLOOKUP(AVANZA[[#This Row],[ID_Peticion]],Tabla6[[#All],[NUM_PETICION]],Tabla6[[#All],[FEC_LEGAL]],"",0),"")</f>
        <v/>
      </c>
      <c r="AC624" s="14">
        <f ca="1">IF(AVANZA[[#This Row],[FECHA LEG]]&lt;&gt;0,IFERROR(AVANZA[[#This Row],[FECHA LEG]]-AVANZA[[#This Row],[FechaIniEstadoSubPetAtis]],0),TODAY()-AVANZA[[#This Row],[FechaIniEstadoSubPetAtis]])</f>
        <v>0</v>
      </c>
      <c r="AD624" s="35">
        <f ca="1">IF(AVANZA[[#This Row],[FINAL Vs LG]]&lt;&gt;0,IF(AVANZA[[#This Row],[FINAL Vs LG]]&lt;7.1,"100%",IF(AND(AVANZA[[#This Row],[FINAL Vs LG]]&gt;7.1,AVANZA[[#This Row],[FINAL Vs LG]]&lt;11.1),"50%","0%")),0)</f>
        <v>0</v>
      </c>
      <c r="AE624" s="14">
        <f ca="1">VLOOKUP(DAY(TODAY()),BACK!F:G,2,0)</f>
        <v>14</v>
      </c>
      <c r="AF624" s="14">
        <f>BACK!$I$2</f>
        <v>24</v>
      </c>
      <c r="AG624" s="14">
        <f>IF(AVANZA[[#This Row],[Oferta_empaquetada_comisiones]]="SI",1,0)</f>
        <v>0</v>
      </c>
      <c r="AH624" s="36">
        <f>IF(AVANZA[[#This Row],[Variable]]="TERMINADA",IFERROR(VLOOKUP(AVANZA[[#This Row],[SUPERVISOR]],Tabla2[#All],4,0),0),)</f>
        <v>0</v>
      </c>
      <c r="AI624" s="14">
        <f>IF(AVANZA[[#This Row],[Producto]]="BA",1,0)</f>
        <v>1</v>
      </c>
      <c r="AJ624" s="14">
        <f>IF(AVANZA[[#This Row],[Producto]]="DUO",1,0)</f>
        <v>0</v>
      </c>
      <c r="AK624" s="14">
        <f>IF(AVANZA[[#This Row],[Producto]]="TRIO",1,0)</f>
        <v>0</v>
      </c>
      <c r="AL624" t="s">
        <v>515</v>
      </c>
      <c r="AM624">
        <v>-1</v>
      </c>
      <c r="AN624">
        <v>-1</v>
      </c>
      <c r="AO624" t="s">
        <v>17528</v>
      </c>
      <c r="AP624" s="1">
        <v>46148.46366898148</v>
      </c>
      <c r="AQ624">
        <v>-1</v>
      </c>
      <c r="AR624" t="s">
        <v>17529</v>
      </c>
      <c r="AS624">
        <v>-1</v>
      </c>
      <c r="AT624">
        <v>-1</v>
      </c>
      <c r="AU624">
        <v>-1</v>
      </c>
      <c r="AV624">
        <v>-1</v>
      </c>
      <c r="AW624">
        <v>-1</v>
      </c>
      <c r="AX624" t="s">
        <v>224</v>
      </c>
      <c r="AY624">
        <v>-1</v>
      </c>
      <c r="AZ624">
        <v>2026</v>
      </c>
      <c r="BA624">
        <v>5</v>
      </c>
      <c r="BB624">
        <v>13</v>
      </c>
      <c r="BC624">
        <v>-1</v>
      </c>
      <c r="BD624" t="s">
        <v>225</v>
      </c>
      <c r="BE624">
        <v>-1</v>
      </c>
      <c r="BF624">
        <v>20001623487530</v>
      </c>
      <c r="BG624" t="s">
        <v>1693</v>
      </c>
      <c r="BH624" t="s">
        <v>1694</v>
      </c>
      <c r="BI624" t="s">
        <v>3672</v>
      </c>
      <c r="BJ624">
        <v>-1</v>
      </c>
      <c r="BK624">
        <v>-1</v>
      </c>
      <c r="BL624">
        <v>-1</v>
      </c>
      <c r="BM624" t="s">
        <v>2213</v>
      </c>
      <c r="BN624" t="s">
        <v>1696</v>
      </c>
      <c r="BO624" t="s">
        <v>17530</v>
      </c>
      <c r="BP624" t="s">
        <v>1698</v>
      </c>
      <c r="BQ624">
        <v>2026</v>
      </c>
      <c r="BR624">
        <v>5</v>
      </c>
      <c r="BS624">
        <v>6</v>
      </c>
      <c r="BT624" s="1">
        <v>46148.463692129626</v>
      </c>
      <c r="BU624" t="s">
        <v>2215</v>
      </c>
      <c r="BV624" s="2">
        <v>46148</v>
      </c>
      <c r="BW624" t="s">
        <v>2215</v>
      </c>
      <c r="BX624" s="2">
        <v>46148</v>
      </c>
      <c r="BY624" s="2">
        <v>46155</v>
      </c>
      <c r="BZ624" t="s">
        <v>2216</v>
      </c>
      <c r="CA624" t="s">
        <v>297</v>
      </c>
      <c r="CB624" t="s">
        <v>297</v>
      </c>
      <c r="CC624" t="s">
        <v>17531</v>
      </c>
      <c r="CD624" t="s">
        <v>3520</v>
      </c>
      <c r="CE624">
        <v>-1</v>
      </c>
      <c r="CF624" t="s">
        <v>300</v>
      </c>
      <c r="CG624" t="s">
        <v>301</v>
      </c>
      <c r="CH624" t="s">
        <v>242</v>
      </c>
      <c r="CI624">
        <v>46680282</v>
      </c>
      <c r="CJ624" t="s">
        <v>522</v>
      </c>
      <c r="CK624" t="s">
        <v>245</v>
      </c>
      <c r="CL624" t="s">
        <v>409</v>
      </c>
      <c r="CM624" t="s">
        <v>247</v>
      </c>
      <c r="CN624" t="s">
        <v>410</v>
      </c>
      <c r="CT624" t="s">
        <v>1701</v>
      </c>
      <c r="CU624" t="s">
        <v>225</v>
      </c>
      <c r="CW624" t="s">
        <v>1693</v>
      </c>
      <c r="CX624" t="s">
        <v>1694</v>
      </c>
      <c r="DA624" t="s">
        <v>250</v>
      </c>
      <c r="DB624">
        <v>-1</v>
      </c>
      <c r="DF624" t="s">
        <v>2213</v>
      </c>
      <c r="DJ624" t="s">
        <v>252</v>
      </c>
      <c r="DK624" t="s">
        <v>253</v>
      </c>
      <c r="DL624" t="s">
        <v>253</v>
      </c>
      <c r="DN624" t="s">
        <v>255</v>
      </c>
      <c r="DR624" t="s">
        <v>523</v>
      </c>
      <c r="DS624" t="s">
        <v>522</v>
      </c>
      <c r="DT624" t="s">
        <v>515</v>
      </c>
      <c r="DV624">
        <v>1</v>
      </c>
      <c r="DW624" t="s">
        <v>283</v>
      </c>
      <c r="ED624" s="2">
        <v>46155</v>
      </c>
      <c r="EE624" t="s">
        <v>306</v>
      </c>
      <c r="EF624">
        <v>12</v>
      </c>
      <c r="EP624" t="s">
        <v>258</v>
      </c>
      <c r="ES624" t="s">
        <v>14141</v>
      </c>
      <c r="FA624" t="s">
        <v>245</v>
      </c>
      <c r="FB624" t="s">
        <v>308</v>
      </c>
      <c r="FD624" t="s">
        <v>308</v>
      </c>
      <c r="FE624" t="s">
        <v>309</v>
      </c>
      <c r="FF624" t="s">
        <v>309</v>
      </c>
      <c r="FK624" t="s">
        <v>263</v>
      </c>
      <c r="FL624" t="s">
        <v>17532</v>
      </c>
      <c r="FN624" t="s">
        <v>410</v>
      </c>
      <c r="FO624" t="s">
        <v>414</v>
      </c>
      <c r="FR624">
        <v>0</v>
      </c>
      <c r="GB624" t="s">
        <v>266</v>
      </c>
      <c r="GM624">
        <v>0</v>
      </c>
      <c r="GS624" t="s">
        <v>267</v>
      </c>
      <c r="GT624" s="2">
        <v>44226</v>
      </c>
      <c r="GU624" t="s">
        <v>268</v>
      </c>
      <c r="GW624" t="s">
        <v>394</v>
      </c>
      <c r="GZ624" t="s">
        <v>395</v>
      </c>
      <c r="HA624" t="s">
        <v>274</v>
      </c>
      <c r="HE624" t="s">
        <v>1696</v>
      </c>
      <c r="HF624" t="s">
        <v>1185</v>
      </c>
      <c r="HR624" t="s">
        <v>278</v>
      </c>
      <c r="HV624">
        <v>85421</v>
      </c>
      <c r="HW624" t="s">
        <v>281</v>
      </c>
      <c r="HY624">
        <v>0</v>
      </c>
      <c r="HZ624">
        <v>0</v>
      </c>
      <c r="IA624" t="s">
        <v>281</v>
      </c>
      <c r="IB624" t="s">
        <v>281</v>
      </c>
      <c r="IE624" t="s">
        <v>283</v>
      </c>
      <c r="IF624" t="s">
        <v>283</v>
      </c>
      <c r="IG624" t="s">
        <v>283</v>
      </c>
      <c r="IH624" t="s">
        <v>284</v>
      </c>
      <c r="II624" t="s">
        <v>285</v>
      </c>
      <c r="IJ624" t="s">
        <v>1696</v>
      </c>
      <c r="IK624" t="s">
        <v>278</v>
      </c>
      <c r="IL624" t="s">
        <v>346</v>
      </c>
      <c r="IM624" t="s">
        <v>288</v>
      </c>
      <c r="IN624" t="s">
        <v>2219</v>
      </c>
      <c r="IO624" t="s">
        <v>3662</v>
      </c>
      <c r="IP624" t="s">
        <v>290</v>
      </c>
      <c r="IQ624" t="s">
        <v>284</v>
      </c>
      <c r="IS624" t="s">
        <v>291</v>
      </c>
      <c r="IT624" t="s">
        <v>372</v>
      </c>
      <c r="IU624" t="s">
        <v>373</v>
      </c>
      <c r="IV624" t="s">
        <v>373</v>
      </c>
      <c r="IW624" t="s">
        <v>373</v>
      </c>
      <c r="IY624" t="s">
        <v>281</v>
      </c>
    </row>
    <row r="625" spans="1:259" x14ac:dyDescent="0.3">
      <c r="A625" s="14">
        <f>DAY(AVANZA[[#This Row],[FechaSeguimiento]])</f>
        <v>13</v>
      </c>
      <c r="B625" s="14">
        <f>MONTH(AVANZA[[#This Row],[FechaSeguimiento]])</f>
        <v>5</v>
      </c>
      <c r="C625"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625" t="str">
        <f>LOWER(IFERROR(VLOOKUP(AVANZA[[#This Row],[ID_Peticion]],CANCELADAS[#All],2,0),""))</f>
        <v/>
      </c>
      <c r="E625" t="str">
        <f>LOWER(IFERROR(VLOOKUP(AVANZA[[#This Row],[ID_Peticion]],CANCELADAS[#All],3,0),""))</f>
        <v/>
      </c>
      <c r="F625" t="str">
        <f>LOWER(IF(AVANZA[[#This Row],[CEDULA CLIENTE]]&lt;&gt;""," CC: " &amp; COUNTIFS(AVANZA[CEDULA CLIENTE],AVANZA[[#This Row],[CEDULA CLIENTE]]),"")&amp; IF(AVANZA[[#This Row],[Direccion]]&lt;&gt;""," DIR: " &amp; COUNTIFS(AVANZA[Direccion],AVANZA[[#This Row],[Direccion]]),""))</f>
        <v xml:space="preserve"> dir: 1</v>
      </c>
      <c r="G625" t="str">
        <f>IFERROR(VLOOKUP(AVANZA[[#This Row],[Cedula_Vendedor_Atis]],PLANTA[[#All],[CEDULA]:[LINEA]],3,0),"No Cruza")</f>
        <v>Marisol Avella</v>
      </c>
      <c r="H625" t="str">
        <f>IFERROR(VLOOKUP(AVANZA[[#This Row],[Cedula_Vendedor_Atis]],PLANTA[[#All],[CEDULA]:[LINEA]],4,0),"No Cruza")</f>
        <v>Fija</v>
      </c>
      <c r="I625" t="str">
        <f>LOWER(IF(AVANZA[[#This Row],[ATRIBUIBLE]]="",AVANZA[[#This Row],[Variable]],AVANZA[[#This Row],[ATRIBUIBLE]]))</f>
        <v>pendiente</v>
      </c>
      <c r="J625" s="14">
        <f>IF(AVANZA[[#This Row],[Variable]]=AVANZA[[#Headers],[TERMINADA]],1,0)</f>
        <v>0</v>
      </c>
      <c r="K625" s="14">
        <f>IF(AVANZA[[#This Row],[Variable]]=AVANZA[[#Headers],[ANULADA]],1,0)</f>
        <v>0</v>
      </c>
      <c r="L625" s="14">
        <f>IF(AVANZA[[#This Row],[Variable]]=AVANZA[[#Headers],[PENDIENTE]],1,0)</f>
        <v>1</v>
      </c>
      <c r="M625" s="14">
        <f>IF(AVANZA[[#This Row],[ESTADO AGENDA]]="AGENDADA",1,0)</f>
        <v>0</v>
      </c>
      <c r="N625" s="14">
        <f>IF(AVANZA[[#This Row],[ESTADO AGENDA]]="PENDIENTE DE AGENDAR",1,0)</f>
        <v>0</v>
      </c>
      <c r="O625" s="14">
        <f>IF(AVANZA[[#This Row],[ESTADO AGENDA]]="SUSPENDIDA",1,0)</f>
        <v>0</v>
      </c>
      <c r="P625" t="str" cm="1">
        <f t="array" ref="P625">_xlfn.XLOOKUP(AVANZA[[#This Row],[Num_Agrupacion_Pet_Atis]],Tabla1[[#All],[Numero_de_actuacion]],Tabla1[[#All],[Estado_de_la_orden]],"",0)</f>
        <v/>
      </c>
      <c r="Q625" s="2" t="str" cm="1">
        <f t="array" ref="Q625">_xlfn.XLOOKUP(AVANZA[[#This Row],[Num_Agrupacion_Pet_Atis]],Tabla1[[#All],[Numero_de_actuacion]],Tabla1[[#All],[Fecha_de_la_cita]],"",0)</f>
        <v/>
      </c>
      <c r="R625" t="str" cm="1">
        <f t="array" ref="R625">_xlfn.XLOOKUP(AVANZA[[#This Row],[Num_Agrupacion_Pet_Atis]],Tabla1[[#All],[Numero_de_actuacion]],Tabla1[[#All],[Franja_horaria_de_la_cita]],"",0)</f>
        <v/>
      </c>
      <c r="S625" s="14" t="str">
        <f>IFERROR(DAY(AVANZA[[#This Row],[FECHA AGENDA]]),"")</f>
        <v/>
      </c>
      <c r="T625" s="14" t="str">
        <f>IFERROR(MONTH(AVANZA[[#This Row],[FECHA AGENDA]]),"")</f>
        <v/>
      </c>
      <c r="U625" t="str" cm="1">
        <f t="array" ref="U625">_xlfn.XLOOKUP(AVANZA[[#This Row],[Num_Agrupacion_Pet_Atis]],Tabla1[[#All],[Numero_de_actuacion]],Tabla1[[#All],[Motivo_de_suspension]],"",0)</f>
        <v/>
      </c>
      <c r="V625" s="2" t="str" cm="1">
        <f t="array" ref="V625">_xlfn.XLOOKUP(AVANZA[[#This Row],[Num_Agrupacion_Pet_Atis]],Tabla1[[#All],[Numero_de_actuacion]],Tabla1[[#All],[No_identificacion_cliente]],"",0)</f>
        <v/>
      </c>
      <c r="W625" s="2" t="str" cm="1">
        <f t="array" ref="W625">_xlfn.XLOOKUP(AVANZA[[#This Row],[Num_Agrupacion_Pet_Atis]],Tabla1[[#All],[Numero_de_actuacion]],Tabla1[[#All],[Movil_de_contacto]],"",0)</f>
        <v/>
      </c>
      <c r="X625" s="14">
        <f>IF(OR(AVANZA[[#This Row],[ESTADO LEG]]="Legalizada grabacion",AVANZA[[#This Row],[ESTADO LEG]]="Legalizada aut"),1,0)</f>
        <v>0</v>
      </c>
      <c r="Y625" s="14">
        <f>IF(OR(AVANZA[[#This Row],[ESTADO LEG]]="pdte legalizar",AVANZA[[#This Row],[ESTADO LEG]]="No cruza"),1,0)</f>
        <v>0</v>
      </c>
      <c r="Z625" t="str" cm="1">
        <f t="array" ref="Z625">IF(AVANZA[[#This Row],[Variable]]="Terminada",LOWER(_xlfn.XLOOKUP(AVANZA[[#This Row],[ID_Peticion]],Tabla6[[#All],[NUM_PETICION]],Tabla6[[#All],[ESTADO_LEG]],"NO CRUZA",0)),AVANZA[[#This Row],[Variable]])</f>
        <v>PENDIENTE</v>
      </c>
      <c r="AA625" t="str" cm="1">
        <f t="array" ref="AA625">_xlfn.XLOOKUP(AVANZA[[#This Row],[ID_Peticion]],Tabla6[[#All],[NUM_PETICION]],Tabla6[[#All],[DIF_DIAS]],"",0)</f>
        <v/>
      </c>
      <c r="AB625" s="2" t="str" cm="1">
        <f t="array" ref="AB625">IFERROR(_xlfn.XLOOKUP(AVANZA[[#This Row],[ID_Peticion]],Tabla6[[#All],[NUM_PETICION]],Tabla6[[#All],[FEC_LEGAL]],"",0),"")</f>
        <v/>
      </c>
      <c r="AC625" s="14">
        <f ca="1">IF(AVANZA[[#This Row],[FECHA LEG]]&lt;&gt;0,IFERROR(AVANZA[[#This Row],[FECHA LEG]]-AVANZA[[#This Row],[FechaIniEstadoSubPetAtis]],0),TODAY()-AVANZA[[#This Row],[FechaIniEstadoSubPetAtis]])</f>
        <v>0</v>
      </c>
      <c r="AD625" s="35">
        <f ca="1">IF(AVANZA[[#This Row],[FINAL Vs LG]]&lt;&gt;0,IF(AVANZA[[#This Row],[FINAL Vs LG]]&lt;7.1,"100%",IF(AND(AVANZA[[#This Row],[FINAL Vs LG]]&gt;7.1,AVANZA[[#This Row],[FINAL Vs LG]]&lt;11.1),"50%","0%")),0)</f>
        <v>0</v>
      </c>
      <c r="AE625" s="14">
        <f ca="1">VLOOKUP(DAY(TODAY()),BACK!F:G,2,0)</f>
        <v>14</v>
      </c>
      <c r="AF625" s="14">
        <f>BACK!$I$2</f>
        <v>24</v>
      </c>
      <c r="AG625" s="14">
        <f>IF(AVANZA[[#This Row],[Oferta_empaquetada_comisiones]]="SI",1,0)</f>
        <v>0</v>
      </c>
      <c r="AH625" s="36">
        <f>IF(AVANZA[[#This Row],[Variable]]="TERMINADA",IFERROR(VLOOKUP(AVANZA[[#This Row],[SUPERVISOR]],Tabla2[#All],4,0),0),)</f>
        <v>0</v>
      </c>
      <c r="AI625" s="14">
        <f>IF(AVANZA[[#This Row],[Producto]]="BA",1,0)</f>
        <v>1</v>
      </c>
      <c r="AJ625" s="14">
        <f>IF(AVANZA[[#This Row],[Producto]]="DUO",1,0)</f>
        <v>0</v>
      </c>
      <c r="AK625" s="14">
        <f>IF(AVANZA[[#This Row],[Producto]]="TRIO",1,0)</f>
        <v>0</v>
      </c>
      <c r="AL625" t="s">
        <v>1961</v>
      </c>
      <c r="AM625">
        <v>-1</v>
      </c>
      <c r="AN625">
        <v>-1</v>
      </c>
      <c r="AO625" t="s">
        <v>17533</v>
      </c>
      <c r="AP625" s="1">
        <v>46150.630428240744</v>
      </c>
      <c r="AQ625">
        <v>-1</v>
      </c>
      <c r="AR625" t="s">
        <v>17534</v>
      </c>
      <c r="AS625">
        <v>-1</v>
      </c>
      <c r="AT625">
        <v>-1</v>
      </c>
      <c r="AU625">
        <v>-1</v>
      </c>
      <c r="AV625">
        <v>-1</v>
      </c>
      <c r="AW625">
        <v>-1</v>
      </c>
      <c r="AX625" t="s">
        <v>224</v>
      </c>
      <c r="AY625">
        <v>-1</v>
      </c>
      <c r="AZ625">
        <v>2026</v>
      </c>
      <c r="BA625">
        <v>5</v>
      </c>
      <c r="BB625">
        <v>13</v>
      </c>
      <c r="BC625">
        <v>-1</v>
      </c>
      <c r="BD625" t="s">
        <v>225</v>
      </c>
      <c r="BE625">
        <v>-1</v>
      </c>
      <c r="BF625">
        <v>20001624551870</v>
      </c>
      <c r="BG625" t="s">
        <v>319</v>
      </c>
      <c r="BH625" t="s">
        <v>320</v>
      </c>
      <c r="BI625" t="s">
        <v>3858</v>
      </c>
      <c r="BJ625">
        <v>-1</v>
      </c>
      <c r="BK625">
        <v>-1</v>
      </c>
      <c r="BL625">
        <v>-1</v>
      </c>
      <c r="BM625" t="s">
        <v>2213</v>
      </c>
      <c r="BN625" t="s">
        <v>230</v>
      </c>
      <c r="BO625" t="s">
        <v>17535</v>
      </c>
      <c r="BP625" t="s">
        <v>380</v>
      </c>
      <c r="BQ625">
        <v>2026</v>
      </c>
      <c r="BR625">
        <v>5</v>
      </c>
      <c r="BS625">
        <v>8</v>
      </c>
      <c r="BT625" s="1">
        <v>46150.630439814813</v>
      </c>
      <c r="BU625" t="s">
        <v>2215</v>
      </c>
      <c r="BV625" s="2">
        <v>46150</v>
      </c>
      <c r="BW625" t="s">
        <v>2215</v>
      </c>
      <c r="BX625" s="2">
        <v>46150</v>
      </c>
      <c r="BY625" s="2">
        <v>46154</v>
      </c>
      <c r="BZ625" t="s">
        <v>2216</v>
      </c>
      <c r="CA625" t="s">
        <v>3833</v>
      </c>
      <c r="CB625" t="s">
        <v>353</v>
      </c>
      <c r="CC625" t="s">
        <v>17536</v>
      </c>
      <c r="CD625" t="s">
        <v>3835</v>
      </c>
      <c r="CE625">
        <v>-1</v>
      </c>
      <c r="CF625" t="s">
        <v>3832</v>
      </c>
      <c r="CG625" t="s">
        <v>301</v>
      </c>
      <c r="CH625" t="s">
        <v>242</v>
      </c>
      <c r="CI625">
        <v>1013654397</v>
      </c>
      <c r="CJ625" t="s">
        <v>1969</v>
      </c>
      <c r="CK625" t="s">
        <v>245</v>
      </c>
      <c r="CL625" t="s">
        <v>246</v>
      </c>
      <c r="CM625" t="s">
        <v>247</v>
      </c>
      <c r="CN625" t="s">
        <v>248</v>
      </c>
      <c r="CT625" t="s">
        <v>249</v>
      </c>
      <c r="CU625" t="s">
        <v>225</v>
      </c>
      <c r="CW625" t="s">
        <v>319</v>
      </c>
      <c r="CX625" t="s">
        <v>320</v>
      </c>
      <c r="DA625" t="s">
        <v>250</v>
      </c>
      <c r="DB625">
        <v>-1</v>
      </c>
      <c r="DF625" t="s">
        <v>2213</v>
      </c>
      <c r="DJ625" t="s">
        <v>252</v>
      </c>
      <c r="DK625" t="s">
        <v>253</v>
      </c>
      <c r="DL625" t="s">
        <v>253</v>
      </c>
      <c r="DN625" t="s">
        <v>255</v>
      </c>
      <c r="DR625" t="s">
        <v>1970</v>
      </c>
      <c r="DS625" t="s">
        <v>1969</v>
      </c>
      <c r="DT625" t="s">
        <v>1968</v>
      </c>
      <c r="DV625">
        <v>1</v>
      </c>
      <c r="DW625" t="s">
        <v>283</v>
      </c>
      <c r="ED625" s="2">
        <v>46155</v>
      </c>
      <c r="EE625" t="s">
        <v>306</v>
      </c>
      <c r="EF625">
        <v>16</v>
      </c>
      <c r="EP625" t="s">
        <v>258</v>
      </c>
      <c r="ES625" t="s">
        <v>16244</v>
      </c>
      <c r="FA625" t="s">
        <v>245</v>
      </c>
      <c r="FB625" t="s">
        <v>363</v>
      </c>
      <c r="FD625" t="s">
        <v>363</v>
      </c>
      <c r="FE625" t="s">
        <v>4133</v>
      </c>
      <c r="FF625" t="s">
        <v>4133</v>
      </c>
      <c r="FK625" t="s">
        <v>263</v>
      </c>
      <c r="FL625" t="s">
        <v>17537</v>
      </c>
      <c r="FN625" t="s">
        <v>248</v>
      </c>
      <c r="FO625" t="s">
        <v>265</v>
      </c>
      <c r="FR625">
        <v>0</v>
      </c>
      <c r="GB625" t="s">
        <v>266</v>
      </c>
      <c r="GM625">
        <v>0</v>
      </c>
      <c r="GS625" t="s">
        <v>267</v>
      </c>
      <c r="GT625" s="2">
        <v>46111</v>
      </c>
      <c r="GU625" t="s">
        <v>268</v>
      </c>
      <c r="GV625" t="s">
        <v>335</v>
      </c>
      <c r="GW625" t="s">
        <v>394</v>
      </c>
      <c r="GZ625" t="s">
        <v>395</v>
      </c>
      <c r="HA625" t="s">
        <v>274</v>
      </c>
      <c r="HB625" t="s">
        <v>1630</v>
      </c>
      <c r="HC625" t="s">
        <v>3833</v>
      </c>
      <c r="HD625" t="s">
        <v>313</v>
      </c>
      <c r="HE625" t="s">
        <v>230</v>
      </c>
      <c r="HF625" t="s">
        <v>16246</v>
      </c>
      <c r="HR625" t="s">
        <v>278</v>
      </c>
      <c r="HV625">
        <v>94990</v>
      </c>
      <c r="HW625" t="s">
        <v>281</v>
      </c>
      <c r="HY625">
        <v>0</v>
      </c>
      <c r="HZ625">
        <v>0</v>
      </c>
      <c r="IA625" t="s">
        <v>281</v>
      </c>
      <c r="IB625" t="s">
        <v>281</v>
      </c>
      <c r="IE625" t="s">
        <v>283</v>
      </c>
      <c r="IF625" t="s">
        <v>283</v>
      </c>
      <c r="IG625" t="s">
        <v>283</v>
      </c>
      <c r="IH625" t="s">
        <v>284</v>
      </c>
      <c r="II625" t="s">
        <v>285</v>
      </c>
      <c r="IJ625" t="s">
        <v>286</v>
      </c>
      <c r="IK625" t="s">
        <v>278</v>
      </c>
      <c r="IL625" t="s">
        <v>287</v>
      </c>
      <c r="IM625" t="s">
        <v>288</v>
      </c>
      <c r="IN625" t="s">
        <v>2219</v>
      </c>
      <c r="IP625" t="s">
        <v>290</v>
      </c>
      <c r="IQ625" t="s">
        <v>284</v>
      </c>
      <c r="IS625" t="s">
        <v>291</v>
      </c>
      <c r="IT625" t="s">
        <v>372</v>
      </c>
      <c r="IU625" t="s">
        <v>373</v>
      </c>
      <c r="IV625" t="s">
        <v>373</v>
      </c>
      <c r="IW625" t="s">
        <v>373</v>
      </c>
      <c r="IY625" t="s">
        <v>281</v>
      </c>
    </row>
    <row r="626" spans="1:259" x14ac:dyDescent="0.3">
      <c r="A626" s="14">
        <f>DAY(AVANZA[[#This Row],[FechaSeguimiento]])</f>
        <v>13</v>
      </c>
      <c r="B626" s="14">
        <f>MONTH(AVANZA[[#This Row],[FechaSeguimiento]])</f>
        <v>5</v>
      </c>
      <c r="C626"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626" t="str">
        <f>LOWER(IFERROR(VLOOKUP(AVANZA[[#This Row],[ID_Peticion]],CANCELADAS[#All],2,0),""))</f>
        <v/>
      </c>
      <c r="E626" t="str">
        <f>LOWER(IFERROR(VLOOKUP(AVANZA[[#This Row],[ID_Peticion]],CANCELADAS[#All],3,0),""))</f>
        <v/>
      </c>
      <c r="F626" t="str">
        <f>LOWER(IF(AVANZA[[#This Row],[CEDULA CLIENTE]]&lt;&gt;""," CC: " &amp; COUNTIFS(AVANZA[CEDULA CLIENTE],AVANZA[[#This Row],[CEDULA CLIENTE]]),"")&amp; IF(AVANZA[[#This Row],[Direccion]]&lt;&gt;""," DIR: " &amp; COUNTIFS(AVANZA[Direccion],AVANZA[[#This Row],[Direccion]]),""))</f>
        <v xml:space="preserve"> cc: 1 dir: 1</v>
      </c>
      <c r="G626" t="str">
        <f>IFERROR(VLOOKUP(AVANZA[[#This Row],[Cedula_Vendedor_Atis]],PLANTA[[#All],[CEDULA]:[LINEA]],3,0),"No Cruza")</f>
        <v>Marisol Avella</v>
      </c>
      <c r="H626" t="str">
        <f>IFERROR(VLOOKUP(AVANZA[[#This Row],[Cedula_Vendedor_Atis]],PLANTA[[#All],[CEDULA]:[LINEA]],4,0),"No Cruza")</f>
        <v>Fija</v>
      </c>
      <c r="I626" t="str">
        <f>LOWER(IF(AVANZA[[#This Row],[ATRIBUIBLE]]="",AVANZA[[#This Row],[Variable]],AVANZA[[#This Row],[ATRIBUIBLE]]))</f>
        <v>pendiente</v>
      </c>
      <c r="J626" s="14">
        <f>IF(AVANZA[[#This Row],[Variable]]=AVANZA[[#Headers],[TERMINADA]],1,0)</f>
        <v>0</v>
      </c>
      <c r="K626" s="14">
        <f>IF(AVANZA[[#This Row],[Variable]]=AVANZA[[#Headers],[ANULADA]],1,0)</f>
        <v>0</v>
      </c>
      <c r="L626" s="14">
        <f>IF(AVANZA[[#This Row],[Variable]]=AVANZA[[#Headers],[PENDIENTE]],1,0)</f>
        <v>1</v>
      </c>
      <c r="M626" s="14">
        <f>IF(AVANZA[[#This Row],[ESTADO AGENDA]]="AGENDADA",1,0)</f>
        <v>0</v>
      </c>
      <c r="N626" s="14">
        <f>IF(AVANZA[[#This Row],[ESTADO AGENDA]]="PENDIENTE DE AGENDAR",1,0)</f>
        <v>1</v>
      </c>
      <c r="O626" s="14">
        <f>IF(AVANZA[[#This Row],[ESTADO AGENDA]]="SUSPENDIDA",1,0)</f>
        <v>0</v>
      </c>
      <c r="P626" t="str" cm="1">
        <f t="array" ref="P626">_xlfn.XLOOKUP(AVANZA[[#This Row],[Num_Agrupacion_Pet_Atis]],Tabla1[[#All],[Numero_de_actuacion]],Tabla1[[#All],[Estado_de_la_orden]],"",0)</f>
        <v>Pendiente de agendar</v>
      </c>
      <c r="Q626" s="2" cm="1">
        <f t="array" ref="Q626">_xlfn.XLOOKUP(AVANZA[[#This Row],[Num_Agrupacion_Pet_Atis]],Tabla1[[#All],[Numero_de_actuacion]],Tabla1[[#All],[Fecha_de_la_cita]],"",0)</f>
        <v>0</v>
      </c>
      <c r="R626" cm="1">
        <f t="array" ref="R626">_xlfn.XLOOKUP(AVANZA[[#This Row],[Num_Agrupacion_Pet_Atis]],Tabla1[[#All],[Numero_de_actuacion]],Tabla1[[#All],[Franja_horaria_de_la_cita]],"",0)</f>
        <v>0</v>
      </c>
      <c r="S626" s="14">
        <f>IFERROR(DAY(AVANZA[[#This Row],[FECHA AGENDA]]),"")</f>
        <v>0</v>
      </c>
      <c r="T626" s="14">
        <f>IFERROR(MONTH(AVANZA[[#This Row],[FECHA AGENDA]]),"")</f>
        <v>1</v>
      </c>
      <c r="U626" cm="1">
        <f t="array" ref="U626">_xlfn.XLOOKUP(AVANZA[[#This Row],[Num_Agrupacion_Pet_Atis]],Tabla1[[#All],[Numero_de_actuacion]],Tabla1[[#All],[Motivo_de_suspension]],"",0)</f>
        <v>0</v>
      </c>
      <c r="V626" s="2" t="str" cm="1">
        <f t="array" ref="V626">_xlfn.XLOOKUP(AVANZA[[#This Row],[Num_Agrupacion_Pet_Atis]],Tabla1[[#All],[Numero_de_actuacion]],Tabla1[[#All],[No_identificacion_cliente]],"",0)</f>
        <v>1086047016</v>
      </c>
      <c r="W626" s="2" t="str" cm="1">
        <f t="array" ref="W626">_xlfn.XLOOKUP(AVANZA[[#This Row],[Num_Agrupacion_Pet_Atis]],Tabla1[[#All],[Numero_de_actuacion]],Tabla1[[#All],[Movil_de_contacto]],"",0)</f>
        <v>3155053294</v>
      </c>
      <c r="X626" s="14">
        <f>IF(OR(AVANZA[[#This Row],[ESTADO LEG]]="Legalizada grabacion",AVANZA[[#This Row],[ESTADO LEG]]="Legalizada aut"),1,0)</f>
        <v>0</v>
      </c>
      <c r="Y626" s="14">
        <f>IF(OR(AVANZA[[#This Row],[ESTADO LEG]]="pdte legalizar",AVANZA[[#This Row],[ESTADO LEG]]="No cruza"),1,0)</f>
        <v>0</v>
      </c>
      <c r="Z626" t="str" cm="1">
        <f t="array" ref="Z626">IF(AVANZA[[#This Row],[Variable]]="Terminada",LOWER(_xlfn.XLOOKUP(AVANZA[[#This Row],[ID_Peticion]],Tabla6[[#All],[NUM_PETICION]],Tabla6[[#All],[ESTADO_LEG]],"NO CRUZA",0)),AVANZA[[#This Row],[Variable]])</f>
        <v>PENDIENTE</v>
      </c>
      <c r="AA626" t="str" cm="1">
        <f t="array" ref="AA626">_xlfn.XLOOKUP(AVANZA[[#This Row],[ID_Peticion]],Tabla6[[#All],[NUM_PETICION]],Tabla6[[#All],[DIF_DIAS]],"",0)</f>
        <v/>
      </c>
      <c r="AB626" s="2" t="str" cm="1">
        <f t="array" ref="AB626">IFERROR(_xlfn.XLOOKUP(AVANZA[[#This Row],[ID_Peticion]],Tabla6[[#All],[NUM_PETICION]],Tabla6[[#All],[FEC_LEGAL]],"",0),"")</f>
        <v/>
      </c>
      <c r="AC626" s="14">
        <f ca="1">IF(AVANZA[[#This Row],[FECHA LEG]]&lt;&gt;0,IFERROR(AVANZA[[#This Row],[FECHA LEG]]-AVANZA[[#This Row],[FechaIniEstadoSubPetAtis]],0),TODAY()-AVANZA[[#This Row],[FechaIniEstadoSubPetAtis]])</f>
        <v>0</v>
      </c>
      <c r="AD626" s="35">
        <f ca="1">IF(AVANZA[[#This Row],[FINAL Vs LG]]&lt;&gt;0,IF(AVANZA[[#This Row],[FINAL Vs LG]]&lt;7.1,"100%",IF(AND(AVANZA[[#This Row],[FINAL Vs LG]]&gt;7.1,AVANZA[[#This Row],[FINAL Vs LG]]&lt;11.1),"50%","0%")),0)</f>
        <v>0</v>
      </c>
      <c r="AE626" s="14">
        <f ca="1">VLOOKUP(DAY(TODAY()),BACK!F:G,2,0)</f>
        <v>14</v>
      </c>
      <c r="AF626" s="14">
        <f>BACK!$I$2</f>
        <v>24</v>
      </c>
      <c r="AG626" s="14">
        <f>IF(AVANZA[[#This Row],[Oferta_empaquetada_comisiones]]="SI",1,0)</f>
        <v>0</v>
      </c>
      <c r="AH626" s="36">
        <f>IF(AVANZA[[#This Row],[Variable]]="TERMINADA",IFERROR(VLOOKUP(AVANZA[[#This Row],[SUPERVISOR]],Tabla2[#All],4,0),0),)</f>
        <v>0</v>
      </c>
      <c r="AI626" s="14">
        <f>IF(AVANZA[[#This Row],[Producto]]="BA",1,0)</f>
        <v>0</v>
      </c>
      <c r="AJ626" s="14">
        <f>IF(AVANZA[[#This Row],[Producto]]="DUO",1,0)</f>
        <v>0</v>
      </c>
      <c r="AK626" s="14">
        <f>IF(AVANZA[[#This Row],[Producto]]="TRIO",1,0)</f>
        <v>1</v>
      </c>
      <c r="AL626" t="s">
        <v>347</v>
      </c>
      <c r="AM626">
        <v>-1</v>
      </c>
      <c r="AN626">
        <v>-1</v>
      </c>
      <c r="AO626" t="s">
        <v>17538</v>
      </c>
      <c r="AP626" s="1">
        <v>46154.581388888888</v>
      </c>
      <c r="AQ626">
        <v>-1</v>
      </c>
      <c r="AR626" t="s">
        <v>17539</v>
      </c>
      <c r="AS626">
        <v>-1</v>
      </c>
      <c r="AT626">
        <v>-1</v>
      </c>
      <c r="AU626">
        <v>-1</v>
      </c>
      <c r="AV626">
        <v>-1</v>
      </c>
      <c r="AW626">
        <v>-1</v>
      </c>
      <c r="AX626" t="s">
        <v>224</v>
      </c>
      <c r="AY626">
        <v>-1</v>
      </c>
      <c r="AZ626">
        <v>2026</v>
      </c>
      <c r="BA626">
        <v>5</v>
      </c>
      <c r="BB626">
        <v>13</v>
      </c>
      <c r="BC626">
        <v>-1</v>
      </c>
      <c r="BD626" t="s">
        <v>225</v>
      </c>
      <c r="BE626">
        <v>-1</v>
      </c>
      <c r="BF626">
        <v>20001626680466</v>
      </c>
      <c r="BG626" t="s">
        <v>917</v>
      </c>
      <c r="BH626" t="s">
        <v>918</v>
      </c>
      <c r="BI626" t="s">
        <v>3698</v>
      </c>
      <c r="BJ626">
        <v>-1</v>
      </c>
      <c r="BK626">
        <v>-1</v>
      </c>
      <c r="BL626">
        <v>-1</v>
      </c>
      <c r="BM626" t="s">
        <v>2213</v>
      </c>
      <c r="BN626" t="s">
        <v>230</v>
      </c>
      <c r="BO626" t="s">
        <v>17540</v>
      </c>
      <c r="BP626" t="s">
        <v>380</v>
      </c>
      <c r="BQ626">
        <v>2026</v>
      </c>
      <c r="BR626">
        <v>5</v>
      </c>
      <c r="BS626">
        <v>12</v>
      </c>
      <c r="BT626" s="1">
        <v>46154.581423611111</v>
      </c>
      <c r="BU626" t="s">
        <v>2215</v>
      </c>
      <c r="BV626" s="2">
        <v>46154</v>
      </c>
      <c r="BW626" t="s">
        <v>2215</v>
      </c>
      <c r="BX626" s="2">
        <v>46154</v>
      </c>
      <c r="BY626" s="2">
        <v>46154</v>
      </c>
      <c r="BZ626" t="s">
        <v>2216</v>
      </c>
      <c r="CA626" t="s">
        <v>896</v>
      </c>
      <c r="CB626" t="s">
        <v>752</v>
      </c>
      <c r="CC626" t="s">
        <v>17541</v>
      </c>
      <c r="CD626" t="s">
        <v>3285</v>
      </c>
      <c r="CE626">
        <v>-1</v>
      </c>
      <c r="CF626" t="s">
        <v>899</v>
      </c>
      <c r="CG626" t="s">
        <v>756</v>
      </c>
      <c r="CH626" t="s">
        <v>242</v>
      </c>
      <c r="CI626">
        <v>53061857</v>
      </c>
      <c r="CJ626" t="s">
        <v>358</v>
      </c>
      <c r="CK626" t="s">
        <v>245</v>
      </c>
      <c r="CL626" t="s">
        <v>246</v>
      </c>
      <c r="CM626" t="s">
        <v>247</v>
      </c>
      <c r="CN626" t="s">
        <v>359</v>
      </c>
      <c r="CT626" t="s">
        <v>304</v>
      </c>
      <c r="CU626" t="s">
        <v>387</v>
      </c>
      <c r="CW626" t="s">
        <v>920</v>
      </c>
      <c r="CX626" t="s">
        <v>921</v>
      </c>
      <c r="DA626" t="s">
        <v>250</v>
      </c>
      <c r="DB626">
        <v>-1</v>
      </c>
      <c r="DF626" t="s">
        <v>2213</v>
      </c>
      <c r="DJ626" t="s">
        <v>252</v>
      </c>
      <c r="DK626" t="s">
        <v>253</v>
      </c>
      <c r="DL626" t="s">
        <v>253</v>
      </c>
      <c r="DN626" t="s">
        <v>390</v>
      </c>
      <c r="DR626" t="s">
        <v>360</v>
      </c>
      <c r="DS626" t="s">
        <v>358</v>
      </c>
      <c r="DT626" t="s">
        <v>347</v>
      </c>
      <c r="DV626">
        <v>1</v>
      </c>
      <c r="DW626" t="s">
        <v>623</v>
      </c>
      <c r="ED626" s="2">
        <v>46155</v>
      </c>
      <c r="EE626" t="s">
        <v>900</v>
      </c>
      <c r="EF626">
        <v>23</v>
      </c>
      <c r="EP626" t="s">
        <v>258</v>
      </c>
      <c r="ES626" t="s">
        <v>15375</v>
      </c>
      <c r="FA626" t="s">
        <v>245</v>
      </c>
      <c r="FB626" t="s">
        <v>763</v>
      </c>
      <c r="FD626" t="s">
        <v>763</v>
      </c>
      <c r="FE626" t="s">
        <v>902</v>
      </c>
      <c r="FF626" t="s">
        <v>903</v>
      </c>
      <c r="FK626" t="s">
        <v>263</v>
      </c>
      <c r="FL626" t="s">
        <v>17542</v>
      </c>
      <c r="FN626" t="s">
        <v>359</v>
      </c>
      <c r="FO626" t="s">
        <v>366</v>
      </c>
      <c r="FR626">
        <v>0</v>
      </c>
      <c r="GB626" t="s">
        <v>266</v>
      </c>
      <c r="GM626">
        <v>0</v>
      </c>
      <c r="GS626" t="s">
        <v>267</v>
      </c>
      <c r="GT626" s="2">
        <v>45382</v>
      </c>
      <c r="GU626" t="s">
        <v>268</v>
      </c>
      <c r="GV626" t="s">
        <v>335</v>
      </c>
      <c r="GW626" t="s">
        <v>270</v>
      </c>
      <c r="GX626" t="s">
        <v>271</v>
      </c>
      <c r="GY626" t="s">
        <v>271</v>
      </c>
      <c r="GZ626" t="s">
        <v>273</v>
      </c>
      <c r="HA626" t="s">
        <v>274</v>
      </c>
      <c r="HB626" t="s">
        <v>900</v>
      </c>
      <c r="HC626" t="s">
        <v>900</v>
      </c>
      <c r="HD626" t="s">
        <v>761</v>
      </c>
      <c r="HE626" t="s">
        <v>230</v>
      </c>
      <c r="HF626" t="s">
        <v>17543</v>
      </c>
      <c r="HR626" t="s">
        <v>278</v>
      </c>
      <c r="HV626">
        <v>136900</v>
      </c>
      <c r="HW626" t="s">
        <v>279</v>
      </c>
      <c r="HY626">
        <v>0</v>
      </c>
      <c r="HZ626">
        <v>0</v>
      </c>
      <c r="IA626" t="s">
        <v>279</v>
      </c>
      <c r="IB626" t="s">
        <v>281</v>
      </c>
      <c r="IE626" t="s">
        <v>283</v>
      </c>
      <c r="IF626" t="s">
        <v>283</v>
      </c>
      <c r="IG626" t="s">
        <v>283</v>
      </c>
      <c r="IH626" t="s">
        <v>284</v>
      </c>
      <c r="II626" t="s">
        <v>285</v>
      </c>
      <c r="IJ626" t="s">
        <v>286</v>
      </c>
      <c r="IK626" t="s">
        <v>278</v>
      </c>
      <c r="IL626" t="s">
        <v>371</v>
      </c>
      <c r="IM626" t="s">
        <v>288</v>
      </c>
      <c r="IN626" t="s">
        <v>2219</v>
      </c>
      <c r="IP626" t="s">
        <v>290</v>
      </c>
      <c r="IQ626" t="s">
        <v>284</v>
      </c>
      <c r="IS626" t="s">
        <v>291</v>
      </c>
      <c r="IY626" t="s">
        <v>281</v>
      </c>
    </row>
    <row r="627" spans="1:259" x14ac:dyDescent="0.3">
      <c r="A627" s="14">
        <f>DAY(AVANZA[[#This Row],[FechaSeguimiento]])</f>
        <v>13</v>
      </c>
      <c r="B627" s="14">
        <f>MONTH(AVANZA[[#This Row],[FechaSeguimiento]])</f>
        <v>5</v>
      </c>
      <c r="C627"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627" t="str">
        <f>LOWER(IFERROR(VLOOKUP(AVANZA[[#This Row],[ID_Peticion]],CANCELADAS[#All],2,0),""))</f>
        <v/>
      </c>
      <c r="E627" t="str">
        <f>LOWER(IFERROR(VLOOKUP(AVANZA[[#This Row],[ID_Peticion]],CANCELADAS[#All],3,0),""))</f>
        <v/>
      </c>
      <c r="F627" t="str">
        <f>LOWER(IF(AVANZA[[#This Row],[CEDULA CLIENTE]]&lt;&gt;""," CC: " &amp; COUNTIFS(AVANZA[CEDULA CLIENTE],AVANZA[[#This Row],[CEDULA CLIENTE]]),"")&amp; IF(AVANZA[[#This Row],[Direccion]]&lt;&gt;""," DIR: " &amp; COUNTIFS(AVANZA[Direccion],AVANZA[[#This Row],[Direccion]]),""))</f>
        <v xml:space="preserve"> dir: 1</v>
      </c>
      <c r="G627" t="str">
        <f>IFERROR(VLOOKUP(AVANZA[[#This Row],[Cedula_Vendedor_Atis]],PLANTA[[#All],[CEDULA]:[LINEA]],3,0),"No Cruza")</f>
        <v>Marisol Avella</v>
      </c>
      <c r="H627" t="str">
        <f>IFERROR(VLOOKUP(AVANZA[[#This Row],[Cedula_Vendedor_Atis]],PLANTA[[#All],[CEDULA]:[LINEA]],4,0),"No Cruza")</f>
        <v>Fija</v>
      </c>
      <c r="I627" t="str">
        <f>LOWER(IF(AVANZA[[#This Row],[ATRIBUIBLE]]="",AVANZA[[#This Row],[Variable]],AVANZA[[#This Row],[ATRIBUIBLE]]))</f>
        <v>terminada</v>
      </c>
      <c r="J627" s="14">
        <f>IF(AVANZA[[#This Row],[Variable]]=AVANZA[[#Headers],[TERMINADA]],1,0)</f>
        <v>1</v>
      </c>
      <c r="K627" s="14">
        <f>IF(AVANZA[[#This Row],[Variable]]=AVANZA[[#Headers],[ANULADA]],1,0)</f>
        <v>0</v>
      </c>
      <c r="L627" s="14">
        <f>IF(AVANZA[[#This Row],[Variable]]=AVANZA[[#Headers],[PENDIENTE]],1,0)</f>
        <v>0</v>
      </c>
      <c r="M627" s="14">
        <f>IF(AVANZA[[#This Row],[ESTADO AGENDA]]="AGENDADA",1,0)</f>
        <v>0</v>
      </c>
      <c r="N627" s="14">
        <f>IF(AVANZA[[#This Row],[ESTADO AGENDA]]="PENDIENTE DE AGENDAR",1,0)</f>
        <v>0</v>
      </c>
      <c r="O627" s="14">
        <f>IF(AVANZA[[#This Row],[ESTADO AGENDA]]="SUSPENDIDA",1,0)</f>
        <v>0</v>
      </c>
      <c r="P627" t="str" cm="1">
        <f t="array" ref="P627">_xlfn.XLOOKUP(AVANZA[[#This Row],[Num_Agrupacion_Pet_Atis]],Tabla1[[#All],[Numero_de_actuacion]],Tabla1[[#All],[Estado_de_la_orden]],"",0)</f>
        <v/>
      </c>
      <c r="Q627" s="2" t="str" cm="1">
        <f t="array" ref="Q627">_xlfn.XLOOKUP(AVANZA[[#This Row],[Num_Agrupacion_Pet_Atis]],Tabla1[[#All],[Numero_de_actuacion]],Tabla1[[#All],[Fecha_de_la_cita]],"",0)</f>
        <v/>
      </c>
      <c r="R627" t="str" cm="1">
        <f t="array" ref="R627">_xlfn.XLOOKUP(AVANZA[[#This Row],[Num_Agrupacion_Pet_Atis]],Tabla1[[#All],[Numero_de_actuacion]],Tabla1[[#All],[Franja_horaria_de_la_cita]],"",0)</f>
        <v/>
      </c>
      <c r="S627" s="14" t="str">
        <f>IFERROR(DAY(AVANZA[[#This Row],[FECHA AGENDA]]),"")</f>
        <v/>
      </c>
      <c r="T627" s="14" t="str">
        <f>IFERROR(MONTH(AVANZA[[#This Row],[FECHA AGENDA]]),"")</f>
        <v/>
      </c>
      <c r="U627" t="str" cm="1">
        <f t="array" ref="U627">_xlfn.XLOOKUP(AVANZA[[#This Row],[Num_Agrupacion_Pet_Atis]],Tabla1[[#All],[Numero_de_actuacion]],Tabla1[[#All],[Motivo_de_suspension]],"",0)</f>
        <v/>
      </c>
      <c r="V627" s="2" t="str" cm="1">
        <f t="array" ref="V627">_xlfn.XLOOKUP(AVANZA[[#This Row],[Num_Agrupacion_Pet_Atis]],Tabla1[[#All],[Numero_de_actuacion]],Tabla1[[#All],[No_identificacion_cliente]],"",0)</f>
        <v/>
      </c>
      <c r="W627" s="2" t="str" cm="1">
        <f t="array" ref="W627">_xlfn.XLOOKUP(AVANZA[[#This Row],[Num_Agrupacion_Pet_Atis]],Tabla1[[#All],[Numero_de_actuacion]],Tabla1[[#All],[Movil_de_contacto]],"",0)</f>
        <v/>
      </c>
      <c r="X627" s="14">
        <f>IF(OR(AVANZA[[#This Row],[ESTADO LEG]]="Legalizada grabacion",AVANZA[[#This Row],[ESTADO LEG]]="Legalizada aut"),1,0)</f>
        <v>0</v>
      </c>
      <c r="Y627" s="14">
        <f>IF(OR(AVANZA[[#This Row],[ESTADO LEG]]="pdte legalizar",AVANZA[[#This Row],[ESTADO LEG]]="No cruza"),1,0)</f>
        <v>1</v>
      </c>
      <c r="Z627" t="str" cm="1">
        <f t="array" ref="Z627">IF(AVANZA[[#This Row],[Variable]]="Terminada",LOWER(_xlfn.XLOOKUP(AVANZA[[#This Row],[ID_Peticion]],Tabla6[[#All],[NUM_PETICION]],Tabla6[[#All],[ESTADO_LEG]],"NO CRUZA",0)),AVANZA[[#This Row],[Variable]])</f>
        <v>no cruza</v>
      </c>
      <c r="AA627" t="str" cm="1">
        <f t="array" ref="AA627">_xlfn.XLOOKUP(AVANZA[[#This Row],[ID_Peticion]],Tabla6[[#All],[NUM_PETICION]],Tabla6[[#All],[DIF_DIAS]],"",0)</f>
        <v/>
      </c>
      <c r="AB627" s="2" t="str" cm="1">
        <f t="array" ref="AB627">IFERROR(_xlfn.XLOOKUP(AVANZA[[#This Row],[ID_Peticion]],Tabla6[[#All],[NUM_PETICION]],Tabla6[[#All],[FEC_LEGAL]],"",0),"")</f>
        <v/>
      </c>
      <c r="AC627" s="14">
        <f ca="1">IF(AVANZA[[#This Row],[FECHA LEG]]&lt;&gt;0,IFERROR(AVANZA[[#This Row],[FECHA LEG]]-AVANZA[[#This Row],[FechaIniEstadoSubPetAtis]],0),TODAY()-AVANZA[[#This Row],[FechaIniEstadoSubPetAtis]])</f>
        <v>0</v>
      </c>
      <c r="AD627" s="35">
        <f ca="1">IF(AVANZA[[#This Row],[FINAL Vs LG]]&lt;&gt;0,IF(AVANZA[[#This Row],[FINAL Vs LG]]&lt;7.1,"100%",IF(AND(AVANZA[[#This Row],[FINAL Vs LG]]&gt;7.1,AVANZA[[#This Row],[FINAL Vs LG]]&lt;11.1),"50%","0%")),0)</f>
        <v>0</v>
      </c>
      <c r="AE627" s="14">
        <f ca="1">VLOOKUP(DAY(TODAY()),BACK!F:G,2,0)</f>
        <v>14</v>
      </c>
      <c r="AF627" s="14">
        <f>BACK!$I$2</f>
        <v>24</v>
      </c>
      <c r="AG627" s="14">
        <f>IF(AVANZA[[#This Row],[Oferta_empaquetada_comisiones]]="SI",1,0)</f>
        <v>0</v>
      </c>
      <c r="AH627" s="36">
        <f>IF(AVANZA[[#This Row],[Variable]]="TERMINADA",IFERROR(VLOOKUP(AVANZA[[#This Row],[SUPERVISOR]],Tabla2[#All],4,0),0),)</f>
        <v>3.5</v>
      </c>
      <c r="AI627" s="14">
        <f>IF(AVANZA[[#This Row],[Producto]]="BA",1,0)</f>
        <v>1</v>
      </c>
      <c r="AJ627" s="14">
        <f>IF(AVANZA[[#This Row],[Producto]]="DUO",1,0)</f>
        <v>0</v>
      </c>
      <c r="AK627" s="14">
        <f>IF(AVANZA[[#This Row],[Producto]]="TRIO",1,0)</f>
        <v>0</v>
      </c>
      <c r="AL627" t="s">
        <v>870</v>
      </c>
      <c r="AM627">
        <v>-1</v>
      </c>
      <c r="AN627">
        <v>-1</v>
      </c>
      <c r="AO627" t="s">
        <v>17544</v>
      </c>
      <c r="AP627" s="1">
        <v>46155.594398148147</v>
      </c>
      <c r="AQ627">
        <v>-1</v>
      </c>
      <c r="AR627" t="s">
        <v>17545</v>
      </c>
      <c r="AS627">
        <v>-1</v>
      </c>
      <c r="AT627">
        <v>-1</v>
      </c>
      <c r="AU627">
        <v>-1</v>
      </c>
      <c r="AV627">
        <v>-1</v>
      </c>
      <c r="AW627">
        <v>-1</v>
      </c>
      <c r="AX627" t="s">
        <v>224</v>
      </c>
      <c r="AY627">
        <v>-1</v>
      </c>
      <c r="AZ627">
        <v>2026</v>
      </c>
      <c r="BA627">
        <v>5</v>
      </c>
      <c r="BB627">
        <v>13</v>
      </c>
      <c r="BC627">
        <v>-1</v>
      </c>
      <c r="BD627" t="s">
        <v>225</v>
      </c>
      <c r="BE627">
        <v>-1</v>
      </c>
      <c r="BF627">
        <v>20001627264043</v>
      </c>
      <c r="BG627" t="s">
        <v>319</v>
      </c>
      <c r="BH627" t="s">
        <v>320</v>
      </c>
      <c r="BI627" t="s">
        <v>17546</v>
      </c>
      <c r="BJ627">
        <v>-1</v>
      </c>
      <c r="BK627">
        <v>-1</v>
      </c>
      <c r="BL627">
        <v>-1</v>
      </c>
      <c r="BM627" t="s">
        <v>229</v>
      </c>
      <c r="BN627" t="s">
        <v>230</v>
      </c>
      <c r="BO627" t="s">
        <v>17547</v>
      </c>
      <c r="BP627" t="s">
        <v>380</v>
      </c>
      <c r="BQ627">
        <v>2026</v>
      </c>
      <c r="BR627">
        <v>5</v>
      </c>
      <c r="BS627">
        <v>13</v>
      </c>
      <c r="BT627" s="1">
        <v>46155.730914351851</v>
      </c>
      <c r="BU627" t="s">
        <v>233</v>
      </c>
      <c r="BV627" s="2">
        <v>46155</v>
      </c>
      <c r="BW627" t="s">
        <v>234</v>
      </c>
      <c r="BX627" s="2">
        <v>46155</v>
      </c>
      <c r="BY627" s="2">
        <v>46155</v>
      </c>
      <c r="BZ627" t="s">
        <v>235</v>
      </c>
      <c r="CA627" t="s">
        <v>1358</v>
      </c>
      <c r="CB627" t="s">
        <v>1359</v>
      </c>
      <c r="CC627" t="s">
        <v>17548</v>
      </c>
      <c r="CD627" t="s">
        <v>17549</v>
      </c>
      <c r="CE627">
        <v>-1</v>
      </c>
      <c r="CF627" t="s">
        <v>1362</v>
      </c>
      <c r="CG627" t="s">
        <v>1363</v>
      </c>
      <c r="CH627" t="s">
        <v>242</v>
      </c>
      <c r="CI627">
        <v>1015443152</v>
      </c>
      <c r="CJ627" t="s">
        <v>877</v>
      </c>
      <c r="CK627" t="s">
        <v>245</v>
      </c>
      <c r="CL627" t="s">
        <v>409</v>
      </c>
      <c r="CM627" t="s">
        <v>247</v>
      </c>
      <c r="CN627" t="s">
        <v>410</v>
      </c>
      <c r="CT627" t="s">
        <v>304</v>
      </c>
      <c r="CU627" t="s">
        <v>225</v>
      </c>
      <c r="CW627" t="s">
        <v>319</v>
      </c>
      <c r="CX627" t="s">
        <v>320</v>
      </c>
      <c r="DA627" t="s">
        <v>250</v>
      </c>
      <c r="DB627">
        <v>-1</v>
      </c>
      <c r="DF627" t="s">
        <v>251</v>
      </c>
      <c r="DJ627" t="s">
        <v>252</v>
      </c>
      <c r="DK627" t="s">
        <v>253</v>
      </c>
      <c r="DL627" t="s">
        <v>254</v>
      </c>
      <c r="DN627" t="s">
        <v>255</v>
      </c>
      <c r="DR627" t="s">
        <v>878</v>
      </c>
      <c r="DS627" t="s">
        <v>877</v>
      </c>
      <c r="DT627" t="s">
        <v>870</v>
      </c>
      <c r="DV627">
        <v>1</v>
      </c>
      <c r="DW627" t="s">
        <v>554</v>
      </c>
      <c r="ED627" s="2">
        <v>46155</v>
      </c>
      <c r="EF627">
        <v>20</v>
      </c>
      <c r="EP627" t="s">
        <v>258</v>
      </c>
      <c r="FA627" t="s">
        <v>245</v>
      </c>
      <c r="FB627" t="s">
        <v>1365</v>
      </c>
      <c r="FD627" t="s">
        <v>1365</v>
      </c>
      <c r="FE627" t="s">
        <v>1366</v>
      </c>
      <c r="FF627" t="s">
        <v>1366</v>
      </c>
      <c r="FK627" t="s">
        <v>263</v>
      </c>
      <c r="FN627" t="s">
        <v>410</v>
      </c>
      <c r="FO627" t="s">
        <v>414</v>
      </c>
      <c r="FR627">
        <v>94990</v>
      </c>
      <c r="GB627" t="s">
        <v>266</v>
      </c>
      <c r="GC627" t="s">
        <v>225</v>
      </c>
      <c r="GD627">
        <v>0</v>
      </c>
      <c r="GF627">
        <v>0</v>
      </c>
      <c r="GG627">
        <v>25423</v>
      </c>
      <c r="GI627">
        <v>94990</v>
      </c>
      <c r="GJ627">
        <v>0</v>
      </c>
      <c r="GL627">
        <v>0</v>
      </c>
      <c r="GM627">
        <v>113038</v>
      </c>
      <c r="GS627" t="s">
        <v>267</v>
      </c>
      <c r="GT627" s="2"/>
      <c r="GU627" t="s">
        <v>268</v>
      </c>
      <c r="GV627" t="s">
        <v>335</v>
      </c>
      <c r="GW627" t="s">
        <v>394</v>
      </c>
      <c r="GZ627" t="s">
        <v>395</v>
      </c>
      <c r="HE627" t="s">
        <v>230</v>
      </c>
      <c r="HF627" t="s">
        <v>17550</v>
      </c>
      <c r="HR627" t="s">
        <v>278</v>
      </c>
      <c r="HV627">
        <v>94990</v>
      </c>
      <c r="HW627" t="s">
        <v>281</v>
      </c>
      <c r="HY627">
        <v>0</v>
      </c>
      <c r="HZ627">
        <v>0</v>
      </c>
      <c r="IA627" t="s">
        <v>281</v>
      </c>
      <c r="IB627" t="s">
        <v>281</v>
      </c>
      <c r="IE627" t="s">
        <v>283</v>
      </c>
      <c r="IF627" t="s">
        <v>283</v>
      </c>
      <c r="IG627" t="s">
        <v>283</v>
      </c>
      <c r="IH627" t="s">
        <v>284</v>
      </c>
      <c r="II627" t="s">
        <v>285</v>
      </c>
      <c r="IJ627" t="s">
        <v>286</v>
      </c>
      <c r="IK627" t="s">
        <v>278</v>
      </c>
      <c r="IL627" t="s">
        <v>346</v>
      </c>
      <c r="IM627" t="s">
        <v>288</v>
      </c>
      <c r="IN627" t="s">
        <v>289</v>
      </c>
      <c r="IP627" t="s">
        <v>290</v>
      </c>
      <c r="IQ627" t="s">
        <v>284</v>
      </c>
      <c r="IS627" t="s">
        <v>291</v>
      </c>
      <c r="IT627" t="s">
        <v>372</v>
      </c>
      <c r="IU627" t="s">
        <v>373</v>
      </c>
      <c r="IV627" t="s">
        <v>373</v>
      </c>
      <c r="IW627" t="s">
        <v>373</v>
      </c>
      <c r="IY627" t="s">
        <v>281</v>
      </c>
    </row>
    <row r="628" spans="1:259" x14ac:dyDescent="0.3">
      <c r="A628" s="14">
        <f>DAY(AVANZA[[#This Row],[FechaSeguimiento]])</f>
        <v>13</v>
      </c>
      <c r="B628" s="14">
        <f>MONTH(AVANZA[[#This Row],[FechaSeguimiento]])</f>
        <v>5</v>
      </c>
      <c r="C628"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628" t="str">
        <f>LOWER(IFERROR(VLOOKUP(AVANZA[[#This Row],[ID_Peticion]],CANCELADAS[#All],2,0),""))</f>
        <v/>
      </c>
      <c r="E628" t="str">
        <f>LOWER(IFERROR(VLOOKUP(AVANZA[[#This Row],[ID_Peticion]],CANCELADAS[#All],3,0),""))</f>
        <v/>
      </c>
      <c r="F628" t="str">
        <f>LOWER(IF(AVANZA[[#This Row],[CEDULA CLIENTE]]&lt;&gt;""," CC: " &amp; COUNTIFS(AVANZA[CEDULA CLIENTE],AVANZA[[#This Row],[CEDULA CLIENTE]]),"")&amp; IF(AVANZA[[#This Row],[Direccion]]&lt;&gt;""," DIR: " &amp; COUNTIFS(AVANZA[Direccion],AVANZA[[#This Row],[Direccion]]),""))</f>
        <v xml:space="preserve"> dir: 1</v>
      </c>
      <c r="G628" t="str">
        <f>IFERROR(VLOOKUP(AVANZA[[#This Row],[Cedula_Vendedor_Atis]],PLANTA[[#All],[CEDULA]:[LINEA]],3,0),"No Cruza")</f>
        <v>Marisol Avella</v>
      </c>
      <c r="H628" t="str">
        <f>IFERROR(VLOOKUP(AVANZA[[#This Row],[Cedula_Vendedor_Atis]],PLANTA[[#All],[CEDULA]:[LINEA]],4,0),"No Cruza")</f>
        <v>Fija</v>
      </c>
      <c r="I628" t="str">
        <f>LOWER(IF(AVANZA[[#This Row],[ATRIBUIBLE]]="",AVANZA[[#This Row],[Variable]],AVANZA[[#This Row],[ATRIBUIBLE]]))</f>
        <v>pendiente</v>
      </c>
      <c r="J628" s="14">
        <f>IF(AVANZA[[#This Row],[Variable]]=AVANZA[[#Headers],[TERMINADA]],1,0)</f>
        <v>0</v>
      </c>
      <c r="K628" s="14">
        <f>IF(AVANZA[[#This Row],[Variable]]=AVANZA[[#Headers],[ANULADA]],1,0)</f>
        <v>0</v>
      </c>
      <c r="L628" s="14">
        <f>IF(AVANZA[[#This Row],[Variable]]=AVANZA[[#Headers],[PENDIENTE]],1,0)</f>
        <v>1</v>
      </c>
      <c r="M628" s="14">
        <f>IF(AVANZA[[#This Row],[ESTADO AGENDA]]="AGENDADA",1,0)</f>
        <v>0</v>
      </c>
      <c r="N628" s="14">
        <f>IF(AVANZA[[#This Row],[ESTADO AGENDA]]="PENDIENTE DE AGENDAR",1,0)</f>
        <v>0</v>
      </c>
      <c r="O628" s="14">
        <f>IF(AVANZA[[#This Row],[ESTADO AGENDA]]="SUSPENDIDA",1,0)</f>
        <v>0</v>
      </c>
      <c r="P628" t="str" cm="1">
        <f t="array" ref="P628">_xlfn.XLOOKUP(AVANZA[[#This Row],[Num_Agrupacion_Pet_Atis]],Tabla1[[#All],[Numero_de_actuacion]],Tabla1[[#All],[Estado_de_la_orden]],"",0)</f>
        <v/>
      </c>
      <c r="Q628" s="2" t="str" cm="1">
        <f t="array" ref="Q628">_xlfn.XLOOKUP(AVANZA[[#This Row],[Num_Agrupacion_Pet_Atis]],Tabla1[[#All],[Numero_de_actuacion]],Tabla1[[#All],[Fecha_de_la_cita]],"",0)</f>
        <v/>
      </c>
      <c r="R628" t="str" cm="1">
        <f t="array" ref="R628">_xlfn.XLOOKUP(AVANZA[[#This Row],[Num_Agrupacion_Pet_Atis]],Tabla1[[#All],[Numero_de_actuacion]],Tabla1[[#All],[Franja_horaria_de_la_cita]],"",0)</f>
        <v/>
      </c>
      <c r="S628" s="14" t="str">
        <f>IFERROR(DAY(AVANZA[[#This Row],[FECHA AGENDA]]),"")</f>
        <v/>
      </c>
      <c r="T628" s="14" t="str">
        <f>IFERROR(MONTH(AVANZA[[#This Row],[FECHA AGENDA]]),"")</f>
        <v/>
      </c>
      <c r="U628" t="str" cm="1">
        <f t="array" ref="U628">_xlfn.XLOOKUP(AVANZA[[#This Row],[Num_Agrupacion_Pet_Atis]],Tabla1[[#All],[Numero_de_actuacion]],Tabla1[[#All],[Motivo_de_suspension]],"",0)</f>
        <v/>
      </c>
      <c r="V628" s="2" t="str" cm="1">
        <f t="array" ref="V628">_xlfn.XLOOKUP(AVANZA[[#This Row],[Num_Agrupacion_Pet_Atis]],Tabla1[[#All],[Numero_de_actuacion]],Tabla1[[#All],[No_identificacion_cliente]],"",0)</f>
        <v/>
      </c>
      <c r="W628" s="2" t="str" cm="1">
        <f t="array" ref="W628">_xlfn.XLOOKUP(AVANZA[[#This Row],[Num_Agrupacion_Pet_Atis]],Tabla1[[#All],[Numero_de_actuacion]],Tabla1[[#All],[Movil_de_contacto]],"",0)</f>
        <v/>
      </c>
      <c r="X628" s="14">
        <f>IF(OR(AVANZA[[#This Row],[ESTADO LEG]]="Legalizada grabacion",AVANZA[[#This Row],[ESTADO LEG]]="Legalizada aut"),1,0)</f>
        <v>0</v>
      </c>
      <c r="Y628" s="14">
        <f>IF(OR(AVANZA[[#This Row],[ESTADO LEG]]="pdte legalizar",AVANZA[[#This Row],[ESTADO LEG]]="No cruza"),1,0)</f>
        <v>0</v>
      </c>
      <c r="Z628" t="str" cm="1">
        <f t="array" ref="Z628">IF(AVANZA[[#This Row],[Variable]]="Terminada",LOWER(_xlfn.XLOOKUP(AVANZA[[#This Row],[ID_Peticion]],Tabla6[[#All],[NUM_PETICION]],Tabla6[[#All],[ESTADO_LEG]],"NO CRUZA",0)),AVANZA[[#This Row],[Variable]])</f>
        <v>PENDIENTE</v>
      </c>
      <c r="AA628" t="str" cm="1">
        <f t="array" ref="AA628">_xlfn.XLOOKUP(AVANZA[[#This Row],[ID_Peticion]],Tabla6[[#All],[NUM_PETICION]],Tabla6[[#All],[DIF_DIAS]],"",0)</f>
        <v/>
      </c>
      <c r="AB628" s="2" t="str" cm="1">
        <f t="array" ref="AB628">IFERROR(_xlfn.XLOOKUP(AVANZA[[#This Row],[ID_Peticion]],Tabla6[[#All],[NUM_PETICION]],Tabla6[[#All],[FEC_LEGAL]],"",0),"")</f>
        <v/>
      </c>
      <c r="AC628" s="14">
        <f ca="1">IF(AVANZA[[#This Row],[FECHA LEG]]&lt;&gt;0,IFERROR(AVANZA[[#This Row],[FECHA LEG]]-AVANZA[[#This Row],[FechaIniEstadoSubPetAtis]],0),TODAY()-AVANZA[[#This Row],[FechaIniEstadoSubPetAtis]])</f>
        <v>0</v>
      </c>
      <c r="AD628" s="35">
        <f ca="1">IF(AVANZA[[#This Row],[FINAL Vs LG]]&lt;&gt;0,IF(AVANZA[[#This Row],[FINAL Vs LG]]&lt;7.1,"100%",IF(AND(AVANZA[[#This Row],[FINAL Vs LG]]&gt;7.1,AVANZA[[#This Row],[FINAL Vs LG]]&lt;11.1),"50%","0%")),0)</f>
        <v>0</v>
      </c>
      <c r="AE628" s="14">
        <f ca="1">VLOOKUP(DAY(TODAY()),BACK!F:G,2,0)</f>
        <v>14</v>
      </c>
      <c r="AF628" s="14">
        <f>BACK!$I$2</f>
        <v>24</v>
      </c>
      <c r="AG628" s="14">
        <f>IF(AVANZA[[#This Row],[Oferta_empaquetada_comisiones]]="SI",1,0)</f>
        <v>0</v>
      </c>
      <c r="AH628" s="36">
        <f>IF(AVANZA[[#This Row],[Variable]]="TERMINADA",IFERROR(VLOOKUP(AVANZA[[#This Row],[SUPERVISOR]],Tabla2[#All],4,0),0),)</f>
        <v>0</v>
      </c>
      <c r="AI628" s="14">
        <f>IF(AVANZA[[#This Row],[Producto]]="BA",1,0)</f>
        <v>1</v>
      </c>
      <c r="AJ628" s="14">
        <f>IF(AVANZA[[#This Row],[Producto]]="DUO",1,0)</f>
        <v>0</v>
      </c>
      <c r="AK628" s="14">
        <f>IF(AVANZA[[#This Row],[Producto]]="TRIO",1,0)</f>
        <v>0</v>
      </c>
      <c r="AL628" t="s">
        <v>1961</v>
      </c>
      <c r="AM628">
        <v>-1</v>
      </c>
      <c r="AN628">
        <v>-1</v>
      </c>
      <c r="AO628" t="s">
        <v>2330</v>
      </c>
      <c r="AP628" s="1">
        <v>46129.430509259262</v>
      </c>
      <c r="AQ628">
        <v>-1</v>
      </c>
      <c r="AR628" t="s">
        <v>2331</v>
      </c>
      <c r="AS628">
        <v>-1</v>
      </c>
      <c r="AT628">
        <v>-1</v>
      </c>
      <c r="AU628">
        <v>-1</v>
      </c>
      <c r="AV628">
        <v>-1</v>
      </c>
      <c r="AW628">
        <v>-1</v>
      </c>
      <c r="AX628" t="s">
        <v>224</v>
      </c>
      <c r="AY628">
        <v>-1</v>
      </c>
      <c r="AZ628">
        <v>2026</v>
      </c>
      <c r="BA628">
        <v>5</v>
      </c>
      <c r="BB628">
        <v>13</v>
      </c>
      <c r="BC628">
        <v>-1</v>
      </c>
      <c r="BD628" t="s">
        <v>225</v>
      </c>
      <c r="BE628">
        <v>-1</v>
      </c>
      <c r="BF628">
        <v>20001612945598</v>
      </c>
      <c r="BG628" t="s">
        <v>319</v>
      </c>
      <c r="BH628" t="s">
        <v>320</v>
      </c>
      <c r="BI628" t="s">
        <v>2332</v>
      </c>
      <c r="BJ628">
        <v>-1</v>
      </c>
      <c r="BK628">
        <v>-1</v>
      </c>
      <c r="BL628">
        <v>-1</v>
      </c>
      <c r="BM628" t="s">
        <v>2213</v>
      </c>
      <c r="BN628" t="s">
        <v>230</v>
      </c>
      <c r="BO628" t="s">
        <v>2333</v>
      </c>
      <c r="BP628" t="s">
        <v>380</v>
      </c>
      <c r="BQ628">
        <v>2026</v>
      </c>
      <c r="BR628">
        <v>4</v>
      </c>
      <c r="BS628">
        <v>17</v>
      </c>
      <c r="BT628" s="1">
        <v>46129.430532407408</v>
      </c>
      <c r="BU628" t="s">
        <v>2215</v>
      </c>
      <c r="BV628" s="2">
        <v>46129</v>
      </c>
      <c r="BW628" t="s">
        <v>2215</v>
      </c>
      <c r="BX628" s="2">
        <v>46129</v>
      </c>
      <c r="BY628" s="2">
        <v>46132</v>
      </c>
      <c r="BZ628" t="s">
        <v>2216</v>
      </c>
      <c r="CA628" t="s">
        <v>1734</v>
      </c>
      <c r="CB628" t="s">
        <v>1002</v>
      </c>
      <c r="CC628" t="s">
        <v>2334</v>
      </c>
      <c r="CD628" t="s">
        <v>2335</v>
      </c>
      <c r="CE628">
        <v>-1</v>
      </c>
      <c r="CF628" t="s">
        <v>1736</v>
      </c>
      <c r="CG628" t="s">
        <v>1006</v>
      </c>
      <c r="CH628" t="s">
        <v>357</v>
      </c>
      <c r="CI628">
        <v>1013654397</v>
      </c>
      <c r="CJ628" t="s">
        <v>1969</v>
      </c>
      <c r="CK628" t="s">
        <v>245</v>
      </c>
      <c r="CL628" t="s">
        <v>246</v>
      </c>
      <c r="CM628" t="s">
        <v>247</v>
      </c>
      <c r="CN628" t="s">
        <v>248</v>
      </c>
      <c r="CT628" t="s">
        <v>330</v>
      </c>
      <c r="CU628" t="s">
        <v>225</v>
      </c>
      <c r="CW628" t="s">
        <v>319</v>
      </c>
      <c r="CX628" t="s">
        <v>320</v>
      </c>
      <c r="DA628" t="s">
        <v>250</v>
      </c>
      <c r="DB628">
        <v>-1</v>
      </c>
      <c r="DF628" t="s">
        <v>2213</v>
      </c>
      <c r="DJ628" t="s">
        <v>252</v>
      </c>
      <c r="DK628" t="s">
        <v>253</v>
      </c>
      <c r="DL628" t="s">
        <v>253</v>
      </c>
      <c r="DN628" t="s">
        <v>255</v>
      </c>
      <c r="DR628" t="s">
        <v>1970</v>
      </c>
      <c r="DS628" t="s">
        <v>1969</v>
      </c>
      <c r="DT628" t="s">
        <v>1968</v>
      </c>
      <c r="DV628">
        <v>1</v>
      </c>
      <c r="DW628" t="s">
        <v>257</v>
      </c>
      <c r="ED628" s="2">
        <v>46155</v>
      </c>
      <c r="EF628">
        <v>23</v>
      </c>
      <c r="EP628" t="s">
        <v>258</v>
      </c>
      <c r="ES628" t="s">
        <v>2336</v>
      </c>
      <c r="FA628" t="s">
        <v>245</v>
      </c>
      <c r="FB628" t="s">
        <v>1008</v>
      </c>
      <c r="FD628" t="s">
        <v>1008</v>
      </c>
      <c r="FE628" t="s">
        <v>1739</v>
      </c>
      <c r="FF628" t="s">
        <v>1739</v>
      </c>
      <c r="FK628" t="s">
        <v>263</v>
      </c>
      <c r="FL628" t="s">
        <v>2337</v>
      </c>
      <c r="FN628" t="s">
        <v>248</v>
      </c>
      <c r="FO628" t="s">
        <v>265</v>
      </c>
      <c r="FR628">
        <v>0</v>
      </c>
      <c r="GB628" t="s">
        <v>266</v>
      </c>
      <c r="GM628">
        <v>0</v>
      </c>
      <c r="GS628" t="s">
        <v>267</v>
      </c>
      <c r="GT628" s="2">
        <v>43707</v>
      </c>
      <c r="GU628" t="s">
        <v>268</v>
      </c>
      <c r="GV628" t="s">
        <v>335</v>
      </c>
      <c r="GW628" t="s">
        <v>270</v>
      </c>
      <c r="GX628" t="s">
        <v>271</v>
      </c>
      <c r="GY628" t="s">
        <v>271</v>
      </c>
      <c r="GZ628" t="s">
        <v>273</v>
      </c>
      <c r="HA628" t="s">
        <v>497</v>
      </c>
      <c r="HB628" t="s">
        <v>1011</v>
      </c>
      <c r="HC628" t="s">
        <v>1734</v>
      </c>
      <c r="HD628" t="s">
        <v>257</v>
      </c>
      <c r="HE628" t="s">
        <v>230</v>
      </c>
      <c r="HF628" t="s">
        <v>2338</v>
      </c>
      <c r="HR628" t="s">
        <v>278</v>
      </c>
      <c r="HV628">
        <v>94990</v>
      </c>
      <c r="HW628" t="s">
        <v>281</v>
      </c>
      <c r="HY628">
        <v>0</v>
      </c>
      <c r="HZ628">
        <v>0</v>
      </c>
      <c r="IA628" t="s">
        <v>279</v>
      </c>
      <c r="IB628" t="s">
        <v>281</v>
      </c>
      <c r="IE628" t="s">
        <v>283</v>
      </c>
      <c r="IF628" t="s">
        <v>283</v>
      </c>
      <c r="IG628" t="s">
        <v>283</v>
      </c>
      <c r="IH628" t="s">
        <v>284</v>
      </c>
      <c r="II628" t="s">
        <v>285</v>
      </c>
      <c r="IJ628" t="s">
        <v>286</v>
      </c>
      <c r="IK628" t="s">
        <v>278</v>
      </c>
      <c r="IL628" t="s">
        <v>287</v>
      </c>
      <c r="IM628" t="s">
        <v>288</v>
      </c>
      <c r="IN628" t="s">
        <v>2219</v>
      </c>
      <c r="IP628" t="s">
        <v>290</v>
      </c>
      <c r="IQ628" t="s">
        <v>284</v>
      </c>
      <c r="IS628" t="s">
        <v>291</v>
      </c>
      <c r="IT628" t="s">
        <v>372</v>
      </c>
      <c r="IU628" t="s">
        <v>2339</v>
      </c>
      <c r="IW628" t="s">
        <v>2340</v>
      </c>
      <c r="IY628" t="s">
        <v>281</v>
      </c>
    </row>
    <row r="629" spans="1:259" x14ac:dyDescent="0.3">
      <c r="A629" s="14">
        <f>DAY(AVANZA[[#This Row],[FechaSeguimiento]])</f>
        <v>13</v>
      </c>
      <c r="B629" s="14">
        <f>MONTH(AVANZA[[#This Row],[FechaSeguimiento]])</f>
        <v>5</v>
      </c>
      <c r="C629"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629" t="str">
        <f>LOWER(IFERROR(VLOOKUP(AVANZA[[#This Row],[ID_Peticion]],CANCELADAS[#All],2,0),""))</f>
        <v/>
      </c>
      <c r="E629" t="str">
        <f>LOWER(IFERROR(VLOOKUP(AVANZA[[#This Row],[ID_Peticion]],CANCELADAS[#All],3,0),""))</f>
        <v/>
      </c>
      <c r="F629" t="str">
        <f>LOWER(IF(AVANZA[[#This Row],[CEDULA CLIENTE]]&lt;&gt;""," CC: " &amp; COUNTIFS(AVANZA[CEDULA CLIENTE],AVANZA[[#This Row],[CEDULA CLIENTE]]),"")&amp; IF(AVANZA[[#This Row],[Direccion]]&lt;&gt;""," DIR: " &amp; COUNTIFS(AVANZA[Direccion],AVANZA[[#This Row],[Direccion]]),""))</f>
        <v xml:space="preserve"> cc: 1 dir: 1</v>
      </c>
      <c r="G629" t="str">
        <f>IFERROR(VLOOKUP(AVANZA[[#This Row],[Cedula_Vendedor_Atis]],PLANTA[[#All],[CEDULA]:[LINEA]],3,0),"No Cruza")</f>
        <v>Marisol Avella</v>
      </c>
      <c r="H629" t="str">
        <f>IFERROR(VLOOKUP(AVANZA[[#This Row],[Cedula_Vendedor_Atis]],PLANTA[[#All],[CEDULA]:[LINEA]],4,0),"No Cruza")</f>
        <v>Fija</v>
      </c>
      <c r="I629" t="str">
        <f>LOWER(IF(AVANZA[[#This Row],[ATRIBUIBLE]]="",AVANZA[[#This Row],[Variable]],AVANZA[[#This Row],[ATRIBUIBLE]]))</f>
        <v>pendiente</v>
      </c>
      <c r="J629" s="14">
        <f>IF(AVANZA[[#This Row],[Variable]]=AVANZA[[#Headers],[TERMINADA]],1,0)</f>
        <v>0</v>
      </c>
      <c r="K629" s="14">
        <f>IF(AVANZA[[#This Row],[Variable]]=AVANZA[[#Headers],[ANULADA]],1,0)</f>
        <v>0</v>
      </c>
      <c r="L629" s="14">
        <f>IF(AVANZA[[#This Row],[Variable]]=AVANZA[[#Headers],[PENDIENTE]],1,0)</f>
        <v>1</v>
      </c>
      <c r="M629" s="14">
        <f>IF(AVANZA[[#This Row],[ESTADO AGENDA]]="AGENDADA",1,0)</f>
        <v>1</v>
      </c>
      <c r="N629" s="14">
        <f>IF(AVANZA[[#This Row],[ESTADO AGENDA]]="PENDIENTE DE AGENDAR",1,0)</f>
        <v>0</v>
      </c>
      <c r="O629" s="14">
        <f>IF(AVANZA[[#This Row],[ESTADO AGENDA]]="SUSPENDIDA",1,0)</f>
        <v>0</v>
      </c>
      <c r="P629" t="str" cm="1">
        <f t="array" ref="P629">_xlfn.XLOOKUP(AVANZA[[#This Row],[Num_Agrupacion_Pet_Atis]],Tabla1[[#All],[Numero_de_actuacion]],Tabla1[[#All],[Estado_de_la_orden]],"",0)</f>
        <v>Agendada</v>
      </c>
      <c r="Q629" s="2" cm="1">
        <f t="array" ref="Q629">_xlfn.XLOOKUP(AVANZA[[#This Row],[Num_Agrupacion_Pet_Atis]],Tabla1[[#All],[Numero_de_actuacion]],Tabla1[[#All],[Fecha_de_la_cita]],"",0)</f>
        <v>46157.291666666664</v>
      </c>
      <c r="R629" t="str" cm="1">
        <f t="array" ref="R629">_xlfn.XLOOKUP(AVANZA[[#This Row],[Num_Agrupacion_Pet_Atis]],Tabla1[[#All],[Numero_de_actuacion]],Tabla1[[#All],[Franja_horaria_de_la_cita]],"",0)</f>
        <v>AM</v>
      </c>
      <c r="S629" s="14">
        <f>IFERROR(DAY(AVANZA[[#This Row],[FECHA AGENDA]]),"")</f>
        <v>15</v>
      </c>
      <c r="T629" s="14">
        <f>IFERROR(MONTH(AVANZA[[#This Row],[FECHA AGENDA]]),"")</f>
        <v>5</v>
      </c>
      <c r="U629" cm="1">
        <f t="array" ref="U629">_xlfn.XLOOKUP(AVANZA[[#This Row],[Num_Agrupacion_Pet_Atis]],Tabla1[[#All],[Numero_de_actuacion]],Tabla1[[#All],[Motivo_de_suspension]],"",0)</f>
        <v>0</v>
      </c>
      <c r="V629" s="2" t="str" cm="1">
        <f t="array" ref="V629">_xlfn.XLOOKUP(AVANZA[[#This Row],[Num_Agrupacion_Pet_Atis]],Tabla1[[#All],[Numero_de_actuacion]],Tabla1[[#All],[No_identificacion_cliente]],"",0)</f>
        <v>52219748</v>
      </c>
      <c r="W629" s="2" t="str" cm="1">
        <f t="array" ref="W629">_xlfn.XLOOKUP(AVANZA[[#This Row],[Num_Agrupacion_Pet_Atis]],Tabla1[[#All],[Numero_de_actuacion]],Tabla1[[#All],[Movil_de_contacto]],"",0)</f>
        <v>3204924406</v>
      </c>
      <c r="X629" s="14">
        <f>IF(OR(AVANZA[[#This Row],[ESTADO LEG]]="Legalizada grabacion",AVANZA[[#This Row],[ESTADO LEG]]="Legalizada aut"),1,0)</f>
        <v>0</v>
      </c>
      <c r="Y629" s="14">
        <f>IF(OR(AVANZA[[#This Row],[ESTADO LEG]]="pdte legalizar",AVANZA[[#This Row],[ESTADO LEG]]="No cruza"),1,0)</f>
        <v>0</v>
      </c>
      <c r="Z629" t="str" cm="1">
        <f t="array" ref="Z629">IF(AVANZA[[#This Row],[Variable]]="Terminada",LOWER(_xlfn.XLOOKUP(AVANZA[[#This Row],[ID_Peticion]],Tabla6[[#All],[NUM_PETICION]],Tabla6[[#All],[ESTADO_LEG]],"NO CRUZA",0)),AVANZA[[#This Row],[Variable]])</f>
        <v>PENDIENTE</v>
      </c>
      <c r="AA629" t="str" cm="1">
        <f t="array" ref="AA629">_xlfn.XLOOKUP(AVANZA[[#This Row],[ID_Peticion]],Tabla6[[#All],[NUM_PETICION]],Tabla6[[#All],[DIF_DIAS]],"",0)</f>
        <v/>
      </c>
      <c r="AB629" s="2" t="str" cm="1">
        <f t="array" ref="AB629">IFERROR(_xlfn.XLOOKUP(AVANZA[[#This Row],[ID_Peticion]],Tabla6[[#All],[NUM_PETICION]],Tabla6[[#All],[FEC_LEGAL]],"",0),"")</f>
        <v/>
      </c>
      <c r="AC629" s="14">
        <f ca="1">IF(AVANZA[[#This Row],[FECHA LEG]]&lt;&gt;0,IFERROR(AVANZA[[#This Row],[FECHA LEG]]-AVANZA[[#This Row],[FechaIniEstadoSubPetAtis]],0),TODAY()-AVANZA[[#This Row],[FechaIniEstadoSubPetAtis]])</f>
        <v>0</v>
      </c>
      <c r="AD629" s="35">
        <f ca="1">IF(AVANZA[[#This Row],[FINAL Vs LG]]&lt;&gt;0,IF(AVANZA[[#This Row],[FINAL Vs LG]]&lt;7.1,"100%",IF(AND(AVANZA[[#This Row],[FINAL Vs LG]]&gt;7.1,AVANZA[[#This Row],[FINAL Vs LG]]&lt;11.1),"50%","0%")),0)</f>
        <v>0</v>
      </c>
      <c r="AE629" s="14">
        <f ca="1">VLOOKUP(DAY(TODAY()),BACK!F:G,2,0)</f>
        <v>14</v>
      </c>
      <c r="AF629" s="14">
        <f>BACK!$I$2</f>
        <v>24</v>
      </c>
      <c r="AG629" s="14">
        <f>IF(AVANZA[[#This Row],[Oferta_empaquetada_comisiones]]="SI",1,0)</f>
        <v>0</v>
      </c>
      <c r="AH629" s="36">
        <f>IF(AVANZA[[#This Row],[Variable]]="TERMINADA",IFERROR(VLOOKUP(AVANZA[[#This Row],[SUPERVISOR]],Tabla2[#All],4,0),0),)</f>
        <v>0</v>
      </c>
      <c r="AI629" s="14">
        <f>IF(AVANZA[[#This Row],[Producto]]="BA",1,0)</f>
        <v>0</v>
      </c>
      <c r="AJ629" s="14">
        <f>IF(AVANZA[[#This Row],[Producto]]="DUO",1,0)</f>
        <v>0</v>
      </c>
      <c r="AK629" s="14">
        <f>IF(AVANZA[[#This Row],[Producto]]="TRIO",1,0)</f>
        <v>1</v>
      </c>
      <c r="AL629" t="s">
        <v>1154</v>
      </c>
      <c r="AM629">
        <v>-1</v>
      </c>
      <c r="AN629">
        <v>-1</v>
      </c>
      <c r="AO629" t="s">
        <v>17551</v>
      </c>
      <c r="AP629" s="1">
        <v>46155.618530092594</v>
      </c>
      <c r="AQ629">
        <v>-1</v>
      </c>
      <c r="AR629" t="s">
        <v>17552</v>
      </c>
      <c r="AS629">
        <v>-1</v>
      </c>
      <c r="AT629">
        <v>-1</v>
      </c>
      <c r="AU629">
        <v>-1</v>
      </c>
      <c r="AV629">
        <v>-1</v>
      </c>
      <c r="AW629">
        <v>-1</v>
      </c>
      <c r="AX629" t="s">
        <v>224</v>
      </c>
      <c r="AY629">
        <v>-1</v>
      </c>
      <c r="AZ629">
        <v>2026</v>
      </c>
      <c r="BA629">
        <v>5</v>
      </c>
      <c r="BB629">
        <v>13</v>
      </c>
      <c r="BC629">
        <v>-1</v>
      </c>
      <c r="BD629" t="s">
        <v>225</v>
      </c>
      <c r="BE629">
        <v>-1</v>
      </c>
      <c r="BF629">
        <v>20001627257568</v>
      </c>
      <c r="BG629" t="s">
        <v>14118</v>
      </c>
      <c r="BH629" t="s">
        <v>14119</v>
      </c>
      <c r="BI629" t="s">
        <v>3548</v>
      </c>
      <c r="BJ629">
        <v>-1</v>
      </c>
      <c r="BK629">
        <v>-1</v>
      </c>
      <c r="BL629">
        <v>-1</v>
      </c>
      <c r="BM629" t="s">
        <v>2213</v>
      </c>
      <c r="BN629" t="s">
        <v>230</v>
      </c>
      <c r="BO629" t="s">
        <v>17553</v>
      </c>
      <c r="BP629" t="s">
        <v>380</v>
      </c>
      <c r="BQ629">
        <v>2026</v>
      </c>
      <c r="BR629">
        <v>5</v>
      </c>
      <c r="BS629">
        <v>13</v>
      </c>
      <c r="BT629" s="1">
        <v>46155.61855324074</v>
      </c>
      <c r="BU629" t="s">
        <v>2215</v>
      </c>
      <c r="BV629" s="2">
        <v>46155</v>
      </c>
      <c r="BW629" t="s">
        <v>2215</v>
      </c>
      <c r="BX629" s="2">
        <v>46155</v>
      </c>
      <c r="BY629" s="2">
        <v>46155</v>
      </c>
      <c r="BZ629" t="s">
        <v>2216</v>
      </c>
      <c r="CA629" t="s">
        <v>297</v>
      </c>
      <c r="CB629" t="s">
        <v>297</v>
      </c>
      <c r="CC629" t="s">
        <v>17554</v>
      </c>
      <c r="CD629" t="s">
        <v>3547</v>
      </c>
      <c r="CE629">
        <v>-1</v>
      </c>
      <c r="CF629" t="s">
        <v>300</v>
      </c>
      <c r="CG629" t="s">
        <v>301</v>
      </c>
      <c r="CH629" t="s">
        <v>242</v>
      </c>
      <c r="CI629">
        <v>1063565638</v>
      </c>
      <c r="CJ629" t="s">
        <v>1162</v>
      </c>
      <c r="CK629" t="s">
        <v>245</v>
      </c>
      <c r="CL629" t="s">
        <v>409</v>
      </c>
      <c r="CM629" t="s">
        <v>247</v>
      </c>
      <c r="CN629" t="s">
        <v>410</v>
      </c>
      <c r="CT629" t="s">
        <v>386</v>
      </c>
      <c r="CU629" t="s">
        <v>387</v>
      </c>
      <c r="CW629" t="s">
        <v>3967</v>
      </c>
      <c r="CX629" t="s">
        <v>3966</v>
      </c>
      <c r="DA629" t="s">
        <v>250</v>
      </c>
      <c r="DB629">
        <v>-1</v>
      </c>
      <c r="DF629" t="s">
        <v>2213</v>
      </c>
      <c r="DJ629" t="s">
        <v>252</v>
      </c>
      <c r="DK629" t="s">
        <v>253</v>
      </c>
      <c r="DL629" t="s">
        <v>253</v>
      </c>
      <c r="DN629" t="s">
        <v>390</v>
      </c>
      <c r="DR629" t="s">
        <v>1163</v>
      </c>
      <c r="DS629" t="s">
        <v>1162</v>
      </c>
      <c r="DT629" t="s">
        <v>1161</v>
      </c>
      <c r="DV629">
        <v>1</v>
      </c>
      <c r="DW629" t="s">
        <v>283</v>
      </c>
      <c r="ED629" s="2">
        <v>46155</v>
      </c>
      <c r="EF629">
        <v>20</v>
      </c>
      <c r="EP629" t="s">
        <v>258</v>
      </c>
      <c r="FA629" t="s">
        <v>245</v>
      </c>
      <c r="FB629" t="s">
        <v>308</v>
      </c>
      <c r="FD629" t="s">
        <v>308</v>
      </c>
      <c r="FE629" t="s">
        <v>309</v>
      </c>
      <c r="FF629" t="s">
        <v>309</v>
      </c>
      <c r="FK629" t="s">
        <v>263</v>
      </c>
      <c r="FN629" t="s">
        <v>410</v>
      </c>
      <c r="FO629" t="s">
        <v>414</v>
      </c>
      <c r="FR629">
        <v>0</v>
      </c>
      <c r="GB629" t="s">
        <v>266</v>
      </c>
      <c r="GM629">
        <v>0</v>
      </c>
      <c r="GS629" t="s">
        <v>267</v>
      </c>
      <c r="GT629" s="2"/>
      <c r="GU629" t="s">
        <v>268</v>
      </c>
      <c r="GV629" t="s">
        <v>269</v>
      </c>
      <c r="GW629" t="s">
        <v>270</v>
      </c>
      <c r="GX629" t="s">
        <v>271</v>
      </c>
      <c r="GY629" t="s">
        <v>271</v>
      </c>
      <c r="GZ629" t="s">
        <v>273</v>
      </c>
      <c r="HE629" t="s">
        <v>230</v>
      </c>
      <c r="HF629" t="s">
        <v>14816</v>
      </c>
      <c r="HR629" t="s">
        <v>278</v>
      </c>
      <c r="HV629">
        <v>136900</v>
      </c>
      <c r="HW629" t="s">
        <v>279</v>
      </c>
      <c r="HY629">
        <v>0</v>
      </c>
      <c r="HZ629">
        <v>0</v>
      </c>
      <c r="IA629" t="s">
        <v>279</v>
      </c>
      <c r="IB629" t="s">
        <v>281</v>
      </c>
      <c r="IE629" t="s">
        <v>283</v>
      </c>
      <c r="IF629" t="s">
        <v>283</v>
      </c>
      <c r="IG629" t="s">
        <v>283</v>
      </c>
      <c r="IH629" t="s">
        <v>284</v>
      </c>
      <c r="II629" t="s">
        <v>285</v>
      </c>
      <c r="IJ629" t="s">
        <v>286</v>
      </c>
      <c r="IK629" t="s">
        <v>278</v>
      </c>
      <c r="IL629" t="s">
        <v>346</v>
      </c>
      <c r="IM629" t="s">
        <v>288</v>
      </c>
      <c r="IN629" t="s">
        <v>2219</v>
      </c>
      <c r="IP629" t="s">
        <v>290</v>
      </c>
      <c r="IQ629" t="s">
        <v>284</v>
      </c>
      <c r="IS629" t="s">
        <v>291</v>
      </c>
      <c r="IT629" t="s">
        <v>372</v>
      </c>
      <c r="IU629" t="s">
        <v>373</v>
      </c>
      <c r="IV629" t="s">
        <v>373</v>
      </c>
      <c r="IW629" t="s">
        <v>373</v>
      </c>
      <c r="IY629" t="s">
        <v>281</v>
      </c>
    </row>
    <row r="630" spans="1:259" x14ac:dyDescent="0.3">
      <c r="A630" s="14">
        <f>DAY(AVANZA[[#This Row],[FechaSeguimiento]])</f>
        <v>13</v>
      </c>
      <c r="B630" s="14">
        <f>MONTH(AVANZA[[#This Row],[FechaSeguimiento]])</f>
        <v>5</v>
      </c>
      <c r="C630"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630" t="str">
        <f>LOWER(IFERROR(VLOOKUP(AVANZA[[#This Row],[ID_Peticion]],CANCELADAS[#All],2,0),""))</f>
        <v/>
      </c>
      <c r="E630" t="str">
        <f>LOWER(IFERROR(VLOOKUP(AVANZA[[#This Row],[ID_Peticion]],CANCELADAS[#All],3,0),""))</f>
        <v/>
      </c>
      <c r="F630" t="str">
        <f>LOWER(IF(AVANZA[[#This Row],[CEDULA CLIENTE]]&lt;&gt;""," CC: " &amp; COUNTIFS(AVANZA[CEDULA CLIENTE],AVANZA[[#This Row],[CEDULA CLIENTE]]),"")&amp; IF(AVANZA[[#This Row],[Direccion]]&lt;&gt;""," DIR: " &amp; COUNTIFS(AVANZA[Direccion],AVANZA[[#This Row],[Direccion]]),""))</f>
        <v xml:space="preserve"> cc: 1 dir: 1</v>
      </c>
      <c r="G630" t="str">
        <f>IFERROR(VLOOKUP(AVANZA[[#This Row],[Cedula_Vendedor_Atis]],PLANTA[[#All],[CEDULA]:[LINEA]],3,0),"No Cruza")</f>
        <v>Michael Rodriguez</v>
      </c>
      <c r="H630" t="str">
        <f>IFERROR(VLOOKUP(AVANZA[[#This Row],[Cedula_Vendedor_Atis]],PLANTA[[#All],[CEDULA]:[LINEA]],4,0),"No Cruza")</f>
        <v>Móvil</v>
      </c>
      <c r="I630" t="str">
        <f>LOWER(IF(AVANZA[[#This Row],[ATRIBUIBLE]]="",AVANZA[[#This Row],[Variable]],AVANZA[[#This Row],[ATRIBUIBLE]]))</f>
        <v>pendiente</v>
      </c>
      <c r="J630" s="14">
        <f>IF(AVANZA[[#This Row],[Variable]]=AVANZA[[#Headers],[TERMINADA]],1,0)</f>
        <v>0</v>
      </c>
      <c r="K630" s="14">
        <f>IF(AVANZA[[#This Row],[Variable]]=AVANZA[[#Headers],[ANULADA]],1,0)</f>
        <v>0</v>
      </c>
      <c r="L630" s="14">
        <f>IF(AVANZA[[#This Row],[Variable]]=AVANZA[[#Headers],[PENDIENTE]],1,0)</f>
        <v>1</v>
      </c>
      <c r="M630" s="14">
        <f>IF(AVANZA[[#This Row],[ESTADO AGENDA]]="AGENDADA",1,0)</f>
        <v>1</v>
      </c>
      <c r="N630" s="14">
        <f>IF(AVANZA[[#This Row],[ESTADO AGENDA]]="PENDIENTE DE AGENDAR",1,0)</f>
        <v>0</v>
      </c>
      <c r="O630" s="14">
        <f>IF(AVANZA[[#This Row],[ESTADO AGENDA]]="SUSPENDIDA",1,0)</f>
        <v>0</v>
      </c>
      <c r="P630" t="str" cm="1">
        <f t="array" ref="P630">_xlfn.XLOOKUP(AVANZA[[#This Row],[Num_Agrupacion_Pet_Atis]],Tabla1[[#All],[Numero_de_actuacion]],Tabla1[[#All],[Estado_de_la_orden]],"",0)</f>
        <v>Agendada</v>
      </c>
      <c r="Q630" s="2" cm="1">
        <f t="array" ref="Q630">_xlfn.XLOOKUP(AVANZA[[#This Row],[Num_Agrupacion_Pet_Atis]],Tabla1[[#All],[Numero_de_actuacion]],Tabla1[[#All],[Fecha_de_la_cita]],"",0)</f>
        <v>46158.291666666664</v>
      </c>
      <c r="R630" t="str" cm="1">
        <f t="array" ref="R630">_xlfn.XLOOKUP(AVANZA[[#This Row],[Num_Agrupacion_Pet_Atis]],Tabla1[[#All],[Numero_de_actuacion]],Tabla1[[#All],[Franja_horaria_de_la_cita]],"",0)</f>
        <v>AM</v>
      </c>
      <c r="S630" s="14">
        <f>IFERROR(DAY(AVANZA[[#This Row],[FECHA AGENDA]]),"")</f>
        <v>16</v>
      </c>
      <c r="T630" s="14">
        <f>IFERROR(MONTH(AVANZA[[#This Row],[FECHA AGENDA]]),"")</f>
        <v>5</v>
      </c>
      <c r="U630" cm="1">
        <f t="array" ref="U630">_xlfn.XLOOKUP(AVANZA[[#This Row],[Num_Agrupacion_Pet_Atis]],Tabla1[[#All],[Numero_de_actuacion]],Tabla1[[#All],[Motivo_de_suspension]],"",0)</f>
        <v>0</v>
      </c>
      <c r="V630" s="2" t="str" cm="1">
        <f t="array" ref="V630">_xlfn.XLOOKUP(AVANZA[[#This Row],[Num_Agrupacion_Pet_Atis]],Tabla1[[#All],[Numero_de_actuacion]],Tabla1[[#All],[No_identificacion_cliente]],"",0)</f>
        <v>1023970848</v>
      </c>
      <c r="W630" s="2" t="str" cm="1">
        <f t="array" ref="W630">_xlfn.XLOOKUP(AVANZA[[#This Row],[Num_Agrupacion_Pet_Atis]],Tabla1[[#All],[Numero_de_actuacion]],Tabla1[[#All],[Movil_de_contacto]],"",0)</f>
        <v>3146108793</v>
      </c>
      <c r="X630" s="14">
        <f>IF(OR(AVANZA[[#This Row],[ESTADO LEG]]="Legalizada grabacion",AVANZA[[#This Row],[ESTADO LEG]]="Legalizada aut"),1,0)</f>
        <v>0</v>
      </c>
      <c r="Y630" s="14">
        <f>IF(OR(AVANZA[[#This Row],[ESTADO LEG]]="pdte legalizar",AVANZA[[#This Row],[ESTADO LEG]]="No cruza"),1,0)</f>
        <v>0</v>
      </c>
      <c r="Z630" t="str" cm="1">
        <f t="array" ref="Z630">IF(AVANZA[[#This Row],[Variable]]="Terminada",LOWER(_xlfn.XLOOKUP(AVANZA[[#This Row],[ID_Peticion]],Tabla6[[#All],[NUM_PETICION]],Tabla6[[#All],[ESTADO_LEG]],"NO CRUZA",0)),AVANZA[[#This Row],[Variable]])</f>
        <v>PENDIENTE</v>
      </c>
      <c r="AA630" t="str" cm="1">
        <f t="array" ref="AA630">_xlfn.XLOOKUP(AVANZA[[#This Row],[ID_Peticion]],Tabla6[[#All],[NUM_PETICION]],Tabla6[[#All],[DIF_DIAS]],"",0)</f>
        <v/>
      </c>
      <c r="AB630" s="2" t="str" cm="1">
        <f t="array" ref="AB630">IFERROR(_xlfn.XLOOKUP(AVANZA[[#This Row],[ID_Peticion]],Tabla6[[#All],[NUM_PETICION]],Tabla6[[#All],[FEC_LEGAL]],"",0),"")</f>
        <v/>
      </c>
      <c r="AC630" s="14">
        <f ca="1">IF(AVANZA[[#This Row],[FECHA LEG]]&lt;&gt;0,IFERROR(AVANZA[[#This Row],[FECHA LEG]]-AVANZA[[#This Row],[FechaIniEstadoSubPetAtis]],0),TODAY()-AVANZA[[#This Row],[FechaIniEstadoSubPetAtis]])</f>
        <v>0</v>
      </c>
      <c r="AD630" s="35">
        <f ca="1">IF(AVANZA[[#This Row],[FINAL Vs LG]]&lt;&gt;0,IF(AVANZA[[#This Row],[FINAL Vs LG]]&lt;7.1,"100%",IF(AND(AVANZA[[#This Row],[FINAL Vs LG]]&gt;7.1,AVANZA[[#This Row],[FINAL Vs LG]]&lt;11.1),"50%","0%")),0)</f>
        <v>0</v>
      </c>
      <c r="AE630" s="14">
        <f ca="1">VLOOKUP(DAY(TODAY()),BACK!F:G,2,0)</f>
        <v>14</v>
      </c>
      <c r="AF630" s="14">
        <f>BACK!$I$2</f>
        <v>24</v>
      </c>
      <c r="AG630" s="14">
        <f>IF(AVANZA[[#This Row],[Oferta_empaquetada_comisiones]]="SI",1,0)</f>
        <v>0</v>
      </c>
      <c r="AH630" s="36">
        <f>IF(AVANZA[[#This Row],[Variable]]="TERMINADA",IFERROR(VLOOKUP(AVANZA[[#This Row],[SUPERVISOR]],Tabla2[#All],4,0),0),)</f>
        <v>0</v>
      </c>
      <c r="AI630" s="14">
        <f>IF(AVANZA[[#This Row],[Producto]]="BA",1,0)</f>
        <v>0</v>
      </c>
      <c r="AJ630" s="14">
        <f>IF(AVANZA[[#This Row],[Producto]]="DUO",1,0)</f>
        <v>0</v>
      </c>
      <c r="AK630" s="14">
        <f>IF(AVANZA[[#This Row],[Producto]]="TRIO",1,0)</f>
        <v>1</v>
      </c>
      <c r="AL630" t="s">
        <v>16341</v>
      </c>
      <c r="AM630">
        <v>-1</v>
      </c>
      <c r="AN630">
        <v>-1</v>
      </c>
      <c r="AO630" t="s">
        <v>17555</v>
      </c>
      <c r="AP630" s="1">
        <v>46155.807430555556</v>
      </c>
      <c r="AQ630">
        <v>-1</v>
      </c>
      <c r="AR630" t="s">
        <v>17556</v>
      </c>
      <c r="AS630">
        <v>-1</v>
      </c>
      <c r="AT630">
        <v>-1</v>
      </c>
      <c r="AU630">
        <v>-1</v>
      </c>
      <c r="AV630">
        <v>-1</v>
      </c>
      <c r="AW630">
        <v>-1</v>
      </c>
      <c r="AX630" t="s">
        <v>224</v>
      </c>
      <c r="AY630">
        <v>-1</v>
      </c>
      <c r="AZ630">
        <v>2026</v>
      </c>
      <c r="BA630">
        <v>5</v>
      </c>
      <c r="BB630">
        <v>13</v>
      </c>
      <c r="BC630">
        <v>-1</v>
      </c>
      <c r="BD630" t="s">
        <v>225</v>
      </c>
      <c r="BE630">
        <v>-1</v>
      </c>
      <c r="BF630">
        <v>20001627366274</v>
      </c>
      <c r="BG630" t="s">
        <v>611</v>
      </c>
      <c r="BH630" t="s">
        <v>612</v>
      </c>
      <c r="BI630" t="s">
        <v>3566</v>
      </c>
      <c r="BJ630">
        <v>-1</v>
      </c>
      <c r="BK630">
        <v>-1</v>
      </c>
      <c r="BL630">
        <v>-1</v>
      </c>
      <c r="BM630" t="s">
        <v>2213</v>
      </c>
      <c r="BN630" t="s">
        <v>230</v>
      </c>
      <c r="BO630" t="s">
        <v>17557</v>
      </c>
      <c r="BP630" t="s">
        <v>380</v>
      </c>
      <c r="BQ630">
        <v>2026</v>
      </c>
      <c r="BR630">
        <v>5</v>
      </c>
      <c r="BS630">
        <v>13</v>
      </c>
      <c r="BT630" s="1">
        <v>46155.807453703703</v>
      </c>
      <c r="BU630" t="s">
        <v>2215</v>
      </c>
      <c r="BV630" s="2">
        <v>46155</v>
      </c>
      <c r="BW630" t="s">
        <v>2215</v>
      </c>
      <c r="BX630" s="2">
        <v>46155</v>
      </c>
      <c r="BY630" s="2">
        <v>46155</v>
      </c>
      <c r="BZ630" t="s">
        <v>2216</v>
      </c>
      <c r="CA630" t="s">
        <v>297</v>
      </c>
      <c r="CB630" t="s">
        <v>297</v>
      </c>
      <c r="CC630" t="s">
        <v>17558</v>
      </c>
      <c r="CD630" t="s">
        <v>3527</v>
      </c>
      <c r="CE630">
        <v>-1</v>
      </c>
      <c r="CF630" t="s">
        <v>300</v>
      </c>
      <c r="CG630" t="s">
        <v>301</v>
      </c>
      <c r="CH630" t="s">
        <v>242</v>
      </c>
      <c r="CI630">
        <v>1075794216</v>
      </c>
      <c r="CJ630" t="s">
        <v>16346</v>
      </c>
      <c r="CK630" t="s">
        <v>245</v>
      </c>
      <c r="CL630" t="s">
        <v>409</v>
      </c>
      <c r="CM630" t="s">
        <v>247</v>
      </c>
      <c r="CN630" t="s">
        <v>410</v>
      </c>
      <c r="CT630" t="s">
        <v>386</v>
      </c>
      <c r="CU630" t="s">
        <v>387</v>
      </c>
      <c r="CW630" t="s">
        <v>621</v>
      </c>
      <c r="CX630" t="s">
        <v>622</v>
      </c>
      <c r="DA630" t="s">
        <v>250</v>
      </c>
      <c r="DB630">
        <v>-1</v>
      </c>
      <c r="DF630" t="s">
        <v>2213</v>
      </c>
      <c r="DJ630" t="s">
        <v>252</v>
      </c>
      <c r="DK630" t="s">
        <v>253</v>
      </c>
      <c r="DL630" t="s">
        <v>253</v>
      </c>
      <c r="DN630" t="s">
        <v>390</v>
      </c>
      <c r="DR630" t="s">
        <v>16347</v>
      </c>
      <c r="DS630" t="s">
        <v>16346</v>
      </c>
      <c r="DT630" t="s">
        <v>16345</v>
      </c>
      <c r="DV630">
        <v>1</v>
      </c>
      <c r="DW630" t="s">
        <v>283</v>
      </c>
      <c r="ED630" s="2">
        <v>46155</v>
      </c>
      <c r="EF630">
        <v>20</v>
      </c>
      <c r="EP630" t="s">
        <v>258</v>
      </c>
      <c r="FA630" t="s">
        <v>245</v>
      </c>
      <c r="FB630" t="s">
        <v>308</v>
      </c>
      <c r="FD630" t="s">
        <v>308</v>
      </c>
      <c r="FE630" t="s">
        <v>309</v>
      </c>
      <c r="FF630" t="s">
        <v>309</v>
      </c>
      <c r="FK630" t="s">
        <v>263</v>
      </c>
      <c r="FN630" t="s">
        <v>410</v>
      </c>
      <c r="FO630" t="s">
        <v>414</v>
      </c>
      <c r="FR630">
        <v>0</v>
      </c>
      <c r="GB630" t="s">
        <v>266</v>
      </c>
      <c r="GM630">
        <v>0</v>
      </c>
      <c r="GS630" t="s">
        <v>267</v>
      </c>
      <c r="GT630" s="2"/>
      <c r="GU630" t="s">
        <v>268</v>
      </c>
      <c r="GV630" t="s">
        <v>335</v>
      </c>
      <c r="GW630" t="s">
        <v>394</v>
      </c>
      <c r="GZ630" t="s">
        <v>395</v>
      </c>
      <c r="HE630" t="s">
        <v>230</v>
      </c>
      <c r="HF630" t="s">
        <v>17467</v>
      </c>
      <c r="HR630" t="s">
        <v>278</v>
      </c>
      <c r="HV630">
        <v>136900</v>
      </c>
      <c r="HW630" t="s">
        <v>279</v>
      </c>
      <c r="HY630">
        <v>0</v>
      </c>
      <c r="HZ630">
        <v>0</v>
      </c>
      <c r="IA630" t="s">
        <v>281</v>
      </c>
      <c r="IB630" t="s">
        <v>281</v>
      </c>
      <c r="IE630" t="s">
        <v>283</v>
      </c>
      <c r="IF630" t="s">
        <v>283</v>
      </c>
      <c r="IG630" t="s">
        <v>283</v>
      </c>
      <c r="IH630" t="s">
        <v>284</v>
      </c>
      <c r="II630" t="s">
        <v>285</v>
      </c>
      <c r="IJ630" t="s">
        <v>286</v>
      </c>
      <c r="IK630" t="s">
        <v>278</v>
      </c>
      <c r="IL630" t="s">
        <v>346</v>
      </c>
      <c r="IM630" t="s">
        <v>288</v>
      </c>
      <c r="IN630" t="s">
        <v>2219</v>
      </c>
      <c r="IP630" t="s">
        <v>290</v>
      </c>
      <c r="IQ630" t="s">
        <v>284</v>
      </c>
      <c r="IS630" t="s">
        <v>291</v>
      </c>
      <c r="IY630" t="s">
        <v>281</v>
      </c>
    </row>
    <row r="631" spans="1:259" x14ac:dyDescent="0.3">
      <c r="A631" s="14">
        <f>DAY(AVANZA[[#This Row],[FechaSeguimiento]])</f>
        <v>13</v>
      </c>
      <c r="B631" s="14">
        <f>MONTH(AVANZA[[#This Row],[FechaSeguimiento]])</f>
        <v>5</v>
      </c>
      <c r="C631"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631" t="str">
        <f>LOWER(IFERROR(VLOOKUP(AVANZA[[#This Row],[ID_Peticion]],CANCELADAS[#All],2,0),""))</f>
        <v/>
      </c>
      <c r="E631" t="str">
        <f>LOWER(IFERROR(VLOOKUP(AVANZA[[#This Row],[ID_Peticion]],CANCELADAS[#All],3,0),""))</f>
        <v/>
      </c>
      <c r="F631" t="str">
        <f>LOWER(IF(AVANZA[[#This Row],[CEDULA CLIENTE]]&lt;&gt;""," CC: " &amp; COUNTIFS(AVANZA[CEDULA CLIENTE],AVANZA[[#This Row],[CEDULA CLIENTE]]),"")&amp; IF(AVANZA[[#This Row],[Direccion]]&lt;&gt;""," DIR: " &amp; COUNTIFS(AVANZA[Direccion],AVANZA[[#This Row],[Direccion]]),""))</f>
        <v xml:space="preserve"> cc: 1 dir: 1</v>
      </c>
      <c r="G631" t="str">
        <f>IFERROR(VLOOKUP(AVANZA[[#This Row],[Cedula_Vendedor_Atis]],PLANTA[[#All],[CEDULA]:[LINEA]],3,0),"No Cruza")</f>
        <v>Marisol Avella</v>
      </c>
      <c r="H631" t="str">
        <f>IFERROR(VLOOKUP(AVANZA[[#This Row],[Cedula_Vendedor_Atis]],PLANTA[[#All],[CEDULA]:[LINEA]],4,0),"No Cruza")</f>
        <v>Fija</v>
      </c>
      <c r="I631" t="str">
        <f>LOWER(IF(AVANZA[[#This Row],[ATRIBUIBLE]]="",AVANZA[[#This Row],[Variable]],AVANZA[[#This Row],[ATRIBUIBLE]]))</f>
        <v>pendiente</v>
      </c>
      <c r="J631" s="14">
        <f>IF(AVANZA[[#This Row],[Variable]]=AVANZA[[#Headers],[TERMINADA]],1,0)</f>
        <v>0</v>
      </c>
      <c r="K631" s="14">
        <f>IF(AVANZA[[#This Row],[Variable]]=AVANZA[[#Headers],[ANULADA]],1,0)</f>
        <v>0</v>
      </c>
      <c r="L631" s="14">
        <f>IF(AVANZA[[#This Row],[Variable]]=AVANZA[[#Headers],[PENDIENTE]],1,0)</f>
        <v>1</v>
      </c>
      <c r="M631" s="14">
        <f>IF(AVANZA[[#This Row],[ESTADO AGENDA]]="AGENDADA",1,0)</f>
        <v>0</v>
      </c>
      <c r="N631" s="14">
        <f>IF(AVANZA[[#This Row],[ESTADO AGENDA]]="PENDIENTE DE AGENDAR",1,0)</f>
        <v>0</v>
      </c>
      <c r="O631" s="14">
        <f>IF(AVANZA[[#This Row],[ESTADO AGENDA]]="SUSPENDIDA",1,0)</f>
        <v>1</v>
      </c>
      <c r="P631" t="str" cm="1">
        <f t="array" ref="P631">_xlfn.XLOOKUP(AVANZA[[#This Row],[Num_Agrupacion_Pet_Atis]],Tabla1[[#All],[Numero_de_actuacion]],Tabla1[[#All],[Estado_de_la_orden]],"",0)</f>
        <v>Suspendida</v>
      </c>
      <c r="Q631" s="2" cm="1">
        <f t="array" ref="Q631">_xlfn.XLOOKUP(AVANZA[[#This Row],[Num_Agrupacion_Pet_Atis]],Tabla1[[#All],[Numero_de_actuacion]],Tabla1[[#All],[Fecha_de_la_cita]],"",0)</f>
        <v>0</v>
      </c>
      <c r="R631" cm="1">
        <f t="array" ref="R631">_xlfn.XLOOKUP(AVANZA[[#This Row],[Num_Agrupacion_Pet_Atis]],Tabla1[[#All],[Numero_de_actuacion]],Tabla1[[#All],[Franja_horaria_de_la_cita]],"",0)</f>
        <v>0</v>
      </c>
      <c r="S631" s="14">
        <f>IFERROR(DAY(AVANZA[[#This Row],[FECHA AGENDA]]),"")</f>
        <v>0</v>
      </c>
      <c r="T631" s="14">
        <f>IFERROR(MONTH(AVANZA[[#This Row],[FECHA AGENDA]]),"")</f>
        <v>1</v>
      </c>
      <c r="U631" t="str" cm="1">
        <f t="array" ref="U631">_xlfn.XLOOKUP(AVANZA[[#This Row],[Num_Agrupacion_Pet_Atis]],Tabla1[[#All],[Numero_de_actuacion]],Tabla1[[#All],[Motivo_de_suspension]],"",0)</f>
        <v>Pendiente por orden de trabajo de Planta Externa</v>
      </c>
      <c r="V631" s="2" t="str" cm="1">
        <f t="array" ref="V631">_xlfn.XLOOKUP(AVANZA[[#This Row],[Num_Agrupacion_Pet_Atis]],Tabla1[[#All],[Numero_de_actuacion]],Tabla1[[#All],[No_identificacion_cliente]],"",0)</f>
        <v>79443565</v>
      </c>
      <c r="W631" s="2" t="str" cm="1">
        <f t="array" ref="W631">_xlfn.XLOOKUP(AVANZA[[#This Row],[Num_Agrupacion_Pet_Atis]],Tabla1[[#All],[Numero_de_actuacion]],Tabla1[[#All],[Movil_de_contacto]],"",0)</f>
        <v>3107873545</v>
      </c>
      <c r="X631" s="14">
        <f>IF(OR(AVANZA[[#This Row],[ESTADO LEG]]="Legalizada grabacion",AVANZA[[#This Row],[ESTADO LEG]]="Legalizada aut"),1,0)</f>
        <v>0</v>
      </c>
      <c r="Y631" s="14">
        <f>IF(OR(AVANZA[[#This Row],[ESTADO LEG]]="pdte legalizar",AVANZA[[#This Row],[ESTADO LEG]]="No cruza"),1,0)</f>
        <v>0</v>
      </c>
      <c r="Z631" t="str" cm="1">
        <f t="array" ref="Z631">IF(AVANZA[[#This Row],[Variable]]="Terminada",LOWER(_xlfn.XLOOKUP(AVANZA[[#This Row],[ID_Peticion]],Tabla6[[#All],[NUM_PETICION]],Tabla6[[#All],[ESTADO_LEG]],"NO CRUZA",0)),AVANZA[[#This Row],[Variable]])</f>
        <v>PENDIENTE</v>
      </c>
      <c r="AA631" t="str" cm="1">
        <f t="array" ref="AA631">_xlfn.XLOOKUP(AVANZA[[#This Row],[ID_Peticion]],Tabla6[[#All],[NUM_PETICION]],Tabla6[[#All],[DIF_DIAS]],"",0)</f>
        <v/>
      </c>
      <c r="AB631" s="2" t="str" cm="1">
        <f t="array" ref="AB631">IFERROR(_xlfn.XLOOKUP(AVANZA[[#This Row],[ID_Peticion]],Tabla6[[#All],[NUM_PETICION]],Tabla6[[#All],[FEC_LEGAL]],"",0),"")</f>
        <v/>
      </c>
      <c r="AC631" s="14">
        <f ca="1">IF(AVANZA[[#This Row],[FECHA LEG]]&lt;&gt;0,IFERROR(AVANZA[[#This Row],[FECHA LEG]]-AVANZA[[#This Row],[FechaIniEstadoSubPetAtis]],0),TODAY()-AVANZA[[#This Row],[FechaIniEstadoSubPetAtis]])</f>
        <v>0</v>
      </c>
      <c r="AD631" s="35">
        <f ca="1">IF(AVANZA[[#This Row],[FINAL Vs LG]]&lt;&gt;0,IF(AVANZA[[#This Row],[FINAL Vs LG]]&lt;7.1,"100%",IF(AND(AVANZA[[#This Row],[FINAL Vs LG]]&gt;7.1,AVANZA[[#This Row],[FINAL Vs LG]]&lt;11.1),"50%","0%")),0)</f>
        <v>0</v>
      </c>
      <c r="AE631" s="14">
        <f ca="1">VLOOKUP(DAY(TODAY()),BACK!F:G,2,0)</f>
        <v>14</v>
      </c>
      <c r="AF631" s="14">
        <f>BACK!$I$2</f>
        <v>24</v>
      </c>
      <c r="AG631" s="14">
        <f>IF(AVANZA[[#This Row],[Oferta_empaquetada_comisiones]]="SI",1,0)</f>
        <v>0</v>
      </c>
      <c r="AH631" s="36">
        <f>IF(AVANZA[[#This Row],[Variable]]="TERMINADA",IFERROR(VLOOKUP(AVANZA[[#This Row],[SUPERVISOR]],Tabla2[#All],4,0),0),)</f>
        <v>0</v>
      </c>
      <c r="AI631" s="14">
        <f>IF(AVANZA[[#This Row],[Producto]]="BA",1,0)</f>
        <v>1</v>
      </c>
      <c r="AJ631" s="14">
        <f>IF(AVANZA[[#This Row],[Producto]]="DUO",1,0)</f>
        <v>0</v>
      </c>
      <c r="AK631" s="14">
        <f>IF(AVANZA[[#This Row],[Producto]]="TRIO",1,0)</f>
        <v>0</v>
      </c>
      <c r="AL631" t="s">
        <v>1060</v>
      </c>
      <c r="AM631">
        <v>-1</v>
      </c>
      <c r="AN631">
        <v>-1</v>
      </c>
      <c r="AO631" t="s">
        <v>17559</v>
      </c>
      <c r="AP631" s="1">
        <v>46155.324976851851</v>
      </c>
      <c r="AQ631">
        <v>-1</v>
      </c>
      <c r="AR631" t="s">
        <v>17560</v>
      </c>
      <c r="AS631">
        <v>-1</v>
      </c>
      <c r="AT631">
        <v>-1</v>
      </c>
      <c r="AU631">
        <v>-1</v>
      </c>
      <c r="AV631">
        <v>-1</v>
      </c>
      <c r="AW631">
        <v>-1</v>
      </c>
      <c r="AX631" t="s">
        <v>224</v>
      </c>
      <c r="AY631">
        <v>-1</v>
      </c>
      <c r="AZ631">
        <v>2026</v>
      </c>
      <c r="BA631">
        <v>5</v>
      </c>
      <c r="BB631">
        <v>13</v>
      </c>
      <c r="BC631">
        <v>-1</v>
      </c>
      <c r="BD631" t="s">
        <v>225</v>
      </c>
      <c r="BE631">
        <v>-1</v>
      </c>
      <c r="BF631">
        <v>20001626832597</v>
      </c>
      <c r="BG631" t="s">
        <v>319</v>
      </c>
      <c r="BH631" t="s">
        <v>320</v>
      </c>
      <c r="BI631" t="s">
        <v>3625</v>
      </c>
      <c r="BJ631">
        <v>-1</v>
      </c>
      <c r="BK631">
        <v>-1</v>
      </c>
      <c r="BL631">
        <v>-1</v>
      </c>
      <c r="BM631" t="s">
        <v>2213</v>
      </c>
      <c r="BN631" t="s">
        <v>230</v>
      </c>
      <c r="BO631" t="s">
        <v>17561</v>
      </c>
      <c r="BP631" t="s">
        <v>380</v>
      </c>
      <c r="BQ631">
        <v>2026</v>
      </c>
      <c r="BR631">
        <v>5</v>
      </c>
      <c r="BS631">
        <v>13</v>
      </c>
      <c r="BT631" s="1">
        <v>46155.324999999997</v>
      </c>
      <c r="BU631" t="s">
        <v>2215</v>
      </c>
      <c r="BV631" s="2">
        <v>46155</v>
      </c>
      <c r="BW631" t="s">
        <v>2215</v>
      </c>
      <c r="BX631" s="2">
        <v>46155</v>
      </c>
      <c r="BY631" s="2">
        <v>46155</v>
      </c>
      <c r="BZ631" t="s">
        <v>2216</v>
      </c>
      <c r="CA631" t="s">
        <v>297</v>
      </c>
      <c r="CB631" t="s">
        <v>297</v>
      </c>
      <c r="CC631" t="s">
        <v>17562</v>
      </c>
      <c r="CD631" t="s">
        <v>3472</v>
      </c>
      <c r="CE631">
        <v>-1</v>
      </c>
      <c r="CF631" t="s">
        <v>300</v>
      </c>
      <c r="CG631" t="s">
        <v>301</v>
      </c>
      <c r="CH631" t="s">
        <v>242</v>
      </c>
      <c r="CI631">
        <v>1031182302</v>
      </c>
      <c r="CJ631" t="s">
        <v>1068</v>
      </c>
      <c r="CK631" t="s">
        <v>245</v>
      </c>
      <c r="CL631" t="s">
        <v>409</v>
      </c>
      <c r="CM631" t="s">
        <v>247</v>
      </c>
      <c r="CN631" t="s">
        <v>410</v>
      </c>
      <c r="CT631" t="s">
        <v>249</v>
      </c>
      <c r="CU631" t="s">
        <v>225</v>
      </c>
      <c r="CW631" t="s">
        <v>319</v>
      </c>
      <c r="CX631" t="s">
        <v>320</v>
      </c>
      <c r="DA631" t="s">
        <v>250</v>
      </c>
      <c r="DB631">
        <v>-1</v>
      </c>
      <c r="DF631" t="s">
        <v>2213</v>
      </c>
      <c r="DJ631" t="s">
        <v>252</v>
      </c>
      <c r="DK631" t="s">
        <v>253</v>
      </c>
      <c r="DL631" t="s">
        <v>253</v>
      </c>
      <c r="DN631" t="s">
        <v>255</v>
      </c>
      <c r="DR631" t="s">
        <v>1069</v>
      </c>
      <c r="DS631" t="s">
        <v>1068</v>
      </c>
      <c r="DT631" t="s">
        <v>1067</v>
      </c>
      <c r="DV631">
        <v>1</v>
      </c>
      <c r="DW631" t="s">
        <v>283</v>
      </c>
      <c r="ED631" s="2">
        <v>46155</v>
      </c>
      <c r="EE631" t="s">
        <v>361</v>
      </c>
      <c r="EF631">
        <v>20</v>
      </c>
      <c r="EP631" t="s">
        <v>258</v>
      </c>
      <c r="ES631" t="s">
        <v>14391</v>
      </c>
      <c r="FA631" t="s">
        <v>245</v>
      </c>
      <c r="FB631" t="s">
        <v>308</v>
      </c>
      <c r="FD631" t="s">
        <v>308</v>
      </c>
      <c r="FE631" t="s">
        <v>309</v>
      </c>
      <c r="FF631" t="s">
        <v>309</v>
      </c>
      <c r="FK631" t="s">
        <v>263</v>
      </c>
      <c r="FL631" t="s">
        <v>17563</v>
      </c>
      <c r="FN631" t="s">
        <v>410</v>
      </c>
      <c r="FO631" t="s">
        <v>414</v>
      </c>
      <c r="FR631">
        <v>0</v>
      </c>
      <c r="GB631" t="s">
        <v>266</v>
      </c>
      <c r="GM631">
        <v>0</v>
      </c>
      <c r="GS631" t="s">
        <v>267</v>
      </c>
      <c r="GT631" s="2"/>
      <c r="GU631" t="s">
        <v>268</v>
      </c>
      <c r="GV631" t="s">
        <v>335</v>
      </c>
      <c r="GW631" t="s">
        <v>394</v>
      </c>
      <c r="GZ631" t="s">
        <v>395</v>
      </c>
      <c r="HA631" t="s">
        <v>336</v>
      </c>
      <c r="HC631" t="s">
        <v>337</v>
      </c>
      <c r="HE631" t="s">
        <v>230</v>
      </c>
      <c r="HF631" t="s">
        <v>17564</v>
      </c>
      <c r="HR631" t="s">
        <v>278</v>
      </c>
      <c r="HV631">
        <v>94990</v>
      </c>
      <c r="HW631" t="s">
        <v>281</v>
      </c>
      <c r="HY631">
        <v>0</v>
      </c>
      <c r="HZ631">
        <v>0</v>
      </c>
      <c r="IA631" t="s">
        <v>281</v>
      </c>
      <c r="IB631" t="s">
        <v>281</v>
      </c>
      <c r="IE631" t="s">
        <v>283</v>
      </c>
      <c r="IF631" t="s">
        <v>283</v>
      </c>
      <c r="IG631" t="s">
        <v>283</v>
      </c>
      <c r="IH631" t="s">
        <v>284</v>
      </c>
      <c r="II631" t="s">
        <v>285</v>
      </c>
      <c r="IJ631" t="s">
        <v>286</v>
      </c>
      <c r="IK631" t="s">
        <v>278</v>
      </c>
      <c r="IL631" t="s">
        <v>346</v>
      </c>
      <c r="IM631" t="s">
        <v>288</v>
      </c>
      <c r="IN631" t="s">
        <v>2219</v>
      </c>
      <c r="IP631" t="s">
        <v>290</v>
      </c>
      <c r="IQ631" t="s">
        <v>284</v>
      </c>
      <c r="IS631" t="s">
        <v>291</v>
      </c>
      <c r="IT631" t="s">
        <v>561</v>
      </c>
      <c r="IY631" t="s">
        <v>281</v>
      </c>
    </row>
    <row r="632" spans="1:259" x14ac:dyDescent="0.3">
      <c r="A632" s="14">
        <f>DAY(AVANZA[[#This Row],[FechaSeguimiento]])</f>
        <v>13</v>
      </c>
      <c r="B632" s="14">
        <f>MONTH(AVANZA[[#This Row],[FechaSeguimiento]])</f>
        <v>5</v>
      </c>
      <c r="C632"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632" t="str">
        <f>LOWER(IFERROR(VLOOKUP(AVANZA[[#This Row],[ID_Peticion]],CANCELADAS[#All],2,0),""))</f>
        <v/>
      </c>
      <c r="E632" t="str">
        <f>LOWER(IFERROR(VLOOKUP(AVANZA[[#This Row],[ID_Peticion]],CANCELADAS[#All],3,0),""))</f>
        <v/>
      </c>
      <c r="F632" t="str">
        <f>LOWER(IF(AVANZA[[#This Row],[CEDULA CLIENTE]]&lt;&gt;""," CC: " &amp; COUNTIFS(AVANZA[CEDULA CLIENTE],AVANZA[[#This Row],[CEDULA CLIENTE]]),"")&amp; IF(AVANZA[[#This Row],[Direccion]]&lt;&gt;""," DIR: " &amp; COUNTIFS(AVANZA[Direccion],AVANZA[[#This Row],[Direccion]]),""))</f>
        <v xml:space="preserve"> cc: 1 dir: 1</v>
      </c>
      <c r="G632" t="str">
        <f>IFERROR(VLOOKUP(AVANZA[[#This Row],[Cedula_Vendedor_Atis]],PLANTA[[#All],[CEDULA]:[LINEA]],3,0),"No Cruza")</f>
        <v>Marisol Avella</v>
      </c>
      <c r="H632" t="str">
        <f>IFERROR(VLOOKUP(AVANZA[[#This Row],[Cedula_Vendedor_Atis]],PLANTA[[#All],[CEDULA]:[LINEA]],4,0),"No Cruza")</f>
        <v>Fija</v>
      </c>
      <c r="I632" t="str">
        <f>LOWER(IF(AVANZA[[#This Row],[ATRIBUIBLE]]="",AVANZA[[#This Row],[Variable]],AVANZA[[#This Row],[ATRIBUIBLE]]))</f>
        <v>pendiente</v>
      </c>
      <c r="J632" s="14">
        <f>IF(AVANZA[[#This Row],[Variable]]=AVANZA[[#Headers],[TERMINADA]],1,0)</f>
        <v>0</v>
      </c>
      <c r="K632" s="14">
        <f>IF(AVANZA[[#This Row],[Variable]]=AVANZA[[#Headers],[ANULADA]],1,0)</f>
        <v>0</v>
      </c>
      <c r="L632" s="14">
        <f>IF(AVANZA[[#This Row],[Variable]]=AVANZA[[#Headers],[PENDIENTE]],1,0)</f>
        <v>1</v>
      </c>
      <c r="M632" s="14">
        <f>IF(AVANZA[[#This Row],[ESTADO AGENDA]]="AGENDADA",1,0)</f>
        <v>1</v>
      </c>
      <c r="N632" s="14">
        <f>IF(AVANZA[[#This Row],[ESTADO AGENDA]]="PENDIENTE DE AGENDAR",1,0)</f>
        <v>0</v>
      </c>
      <c r="O632" s="14">
        <f>IF(AVANZA[[#This Row],[ESTADO AGENDA]]="SUSPENDIDA",1,0)</f>
        <v>0</v>
      </c>
      <c r="P632" t="str" cm="1">
        <f t="array" ref="P632">_xlfn.XLOOKUP(AVANZA[[#This Row],[Num_Agrupacion_Pet_Atis]],Tabla1[[#All],[Numero_de_actuacion]],Tabla1[[#All],[Estado_de_la_orden]],"",0)</f>
        <v>Agendada</v>
      </c>
      <c r="Q632" s="2" cm="1">
        <f t="array" ref="Q632">_xlfn.XLOOKUP(AVANZA[[#This Row],[Num_Agrupacion_Pet_Atis]],Tabla1[[#All],[Numero_de_actuacion]],Tabla1[[#All],[Fecha_de_la_cita]],"",0)</f>
        <v>46157.291666666664</v>
      </c>
      <c r="R632" t="str" cm="1">
        <f t="array" ref="R632">_xlfn.XLOOKUP(AVANZA[[#This Row],[Num_Agrupacion_Pet_Atis]],Tabla1[[#All],[Numero_de_actuacion]],Tabla1[[#All],[Franja_horaria_de_la_cita]],"",0)</f>
        <v>AM</v>
      </c>
      <c r="S632" s="14">
        <f>IFERROR(DAY(AVANZA[[#This Row],[FECHA AGENDA]]),"")</f>
        <v>15</v>
      </c>
      <c r="T632" s="14">
        <f>IFERROR(MONTH(AVANZA[[#This Row],[FECHA AGENDA]]),"")</f>
        <v>5</v>
      </c>
      <c r="U632" t="str" cm="1">
        <f t="array" ref="U632">_xlfn.XLOOKUP(AVANZA[[#This Row],[Num_Agrupacion_Pet_Atis]],Tabla1[[#All],[Numero_de_actuacion]],Tabla1[[#All],[Motivo_de_suspension]],"",0)</f>
        <v>QC-PLAN ERRADO OFERTA PRIMARIA</v>
      </c>
      <c r="V632" s="2" t="str" cm="1">
        <f t="array" ref="V632">_xlfn.XLOOKUP(AVANZA[[#This Row],[Num_Agrupacion_Pet_Atis]],Tabla1[[#All],[Numero_de_actuacion]],Tabla1[[#All],[No_identificacion_cliente]],"",0)</f>
        <v>3482151</v>
      </c>
      <c r="W632" s="2" t="str" cm="1">
        <f t="array" ref="W632">_xlfn.XLOOKUP(AVANZA[[#This Row],[Num_Agrupacion_Pet_Atis]],Tabla1[[#All],[Numero_de_actuacion]],Tabla1[[#All],[Movil_de_contacto]],"",0)</f>
        <v>3107288080</v>
      </c>
      <c r="X632" s="14">
        <f>IF(OR(AVANZA[[#This Row],[ESTADO LEG]]="Legalizada grabacion",AVANZA[[#This Row],[ESTADO LEG]]="Legalizada aut"),1,0)</f>
        <v>0</v>
      </c>
      <c r="Y632" s="14">
        <f>IF(OR(AVANZA[[#This Row],[ESTADO LEG]]="pdte legalizar",AVANZA[[#This Row],[ESTADO LEG]]="No cruza"),1,0)</f>
        <v>0</v>
      </c>
      <c r="Z632" t="str" cm="1">
        <f t="array" ref="Z632">IF(AVANZA[[#This Row],[Variable]]="Terminada",LOWER(_xlfn.XLOOKUP(AVANZA[[#This Row],[ID_Peticion]],Tabla6[[#All],[NUM_PETICION]],Tabla6[[#All],[ESTADO_LEG]],"NO CRUZA",0)),AVANZA[[#This Row],[Variable]])</f>
        <v>PENDIENTE</v>
      </c>
      <c r="AA632" t="str" cm="1">
        <f t="array" ref="AA632">_xlfn.XLOOKUP(AVANZA[[#This Row],[ID_Peticion]],Tabla6[[#All],[NUM_PETICION]],Tabla6[[#All],[DIF_DIAS]],"",0)</f>
        <v/>
      </c>
      <c r="AB632" s="2" t="str" cm="1">
        <f t="array" ref="AB632">IFERROR(_xlfn.XLOOKUP(AVANZA[[#This Row],[ID_Peticion]],Tabla6[[#All],[NUM_PETICION]],Tabla6[[#All],[FEC_LEGAL]],"",0),"")</f>
        <v/>
      </c>
      <c r="AC632" s="14">
        <f ca="1">IF(AVANZA[[#This Row],[FECHA LEG]]&lt;&gt;0,IFERROR(AVANZA[[#This Row],[FECHA LEG]]-AVANZA[[#This Row],[FechaIniEstadoSubPetAtis]],0),TODAY()-AVANZA[[#This Row],[FechaIniEstadoSubPetAtis]])</f>
        <v>0</v>
      </c>
      <c r="AD632" s="35">
        <f ca="1">IF(AVANZA[[#This Row],[FINAL Vs LG]]&lt;&gt;0,IF(AVANZA[[#This Row],[FINAL Vs LG]]&lt;7.1,"100%",IF(AND(AVANZA[[#This Row],[FINAL Vs LG]]&gt;7.1,AVANZA[[#This Row],[FINAL Vs LG]]&lt;11.1),"50%","0%")),0)</f>
        <v>0</v>
      </c>
      <c r="AE632" s="14">
        <f ca="1">VLOOKUP(DAY(TODAY()),BACK!F:G,2,0)</f>
        <v>14</v>
      </c>
      <c r="AF632" s="14">
        <f>BACK!$I$2</f>
        <v>24</v>
      </c>
      <c r="AG632" s="14">
        <f>IF(AVANZA[[#This Row],[Oferta_empaquetada_comisiones]]="SI",1,0)</f>
        <v>0</v>
      </c>
      <c r="AH632" s="36">
        <f>IF(AVANZA[[#This Row],[Variable]]="TERMINADA",IFERROR(VLOOKUP(AVANZA[[#This Row],[SUPERVISOR]],Tabla2[#All],4,0),0),)</f>
        <v>0</v>
      </c>
      <c r="AI632" s="14">
        <f>IF(AVANZA[[#This Row],[Producto]]="BA",1,0)</f>
        <v>0</v>
      </c>
      <c r="AJ632" s="14">
        <f>IF(AVANZA[[#This Row],[Producto]]="DUO",1,0)</f>
        <v>0</v>
      </c>
      <c r="AK632" s="14">
        <f>IF(AVANZA[[#This Row],[Producto]]="TRIO",1,0)</f>
        <v>1</v>
      </c>
      <c r="AL632" t="s">
        <v>870</v>
      </c>
      <c r="AM632">
        <v>-1</v>
      </c>
      <c r="AN632">
        <v>-1</v>
      </c>
      <c r="AO632" t="s">
        <v>17565</v>
      </c>
      <c r="AP632" s="1">
        <v>46154.554467592592</v>
      </c>
      <c r="AQ632">
        <v>-1</v>
      </c>
      <c r="AR632" t="s">
        <v>17566</v>
      </c>
      <c r="AS632">
        <v>-1</v>
      </c>
      <c r="AT632">
        <v>-1</v>
      </c>
      <c r="AU632">
        <v>-1</v>
      </c>
      <c r="AV632">
        <v>-1</v>
      </c>
      <c r="AW632">
        <v>-1</v>
      </c>
      <c r="AX632" t="s">
        <v>224</v>
      </c>
      <c r="AY632">
        <v>-1</v>
      </c>
      <c r="AZ632">
        <v>2026</v>
      </c>
      <c r="BA632">
        <v>5</v>
      </c>
      <c r="BB632">
        <v>13</v>
      </c>
      <c r="BC632">
        <v>-1</v>
      </c>
      <c r="BD632" t="s">
        <v>225</v>
      </c>
      <c r="BE632">
        <v>-1</v>
      </c>
      <c r="BF632">
        <v>20001626646892</v>
      </c>
      <c r="BG632" t="s">
        <v>376</v>
      </c>
      <c r="BH632" t="s">
        <v>377</v>
      </c>
      <c r="BI632" t="s">
        <v>2898</v>
      </c>
      <c r="BJ632">
        <v>-1</v>
      </c>
      <c r="BK632">
        <v>-1</v>
      </c>
      <c r="BL632">
        <v>-1</v>
      </c>
      <c r="BM632" t="s">
        <v>2213</v>
      </c>
      <c r="BN632" t="s">
        <v>230</v>
      </c>
      <c r="BO632" t="s">
        <v>17567</v>
      </c>
      <c r="BP632" t="s">
        <v>380</v>
      </c>
      <c r="BQ632">
        <v>2026</v>
      </c>
      <c r="BR632">
        <v>5</v>
      </c>
      <c r="BS632">
        <v>12</v>
      </c>
      <c r="BT632" s="1">
        <v>46154.554490740738</v>
      </c>
      <c r="BU632" t="s">
        <v>2215</v>
      </c>
      <c r="BV632" s="2">
        <v>46154</v>
      </c>
      <c r="BW632" t="s">
        <v>2215</v>
      </c>
      <c r="BX632" s="2">
        <v>46154</v>
      </c>
      <c r="BY632" s="2">
        <v>46154</v>
      </c>
      <c r="BZ632" t="s">
        <v>2216</v>
      </c>
      <c r="CA632" t="s">
        <v>321</v>
      </c>
      <c r="CB632" t="s">
        <v>322</v>
      </c>
      <c r="CC632" t="s">
        <v>17568</v>
      </c>
      <c r="CD632" t="s">
        <v>2867</v>
      </c>
      <c r="CE632">
        <v>-1</v>
      </c>
      <c r="CF632" t="s">
        <v>324</v>
      </c>
      <c r="CG632" t="s">
        <v>325</v>
      </c>
      <c r="CH632" t="s">
        <v>326</v>
      </c>
      <c r="CI632">
        <v>1015443152</v>
      </c>
      <c r="CJ632" t="s">
        <v>877</v>
      </c>
      <c r="CK632" t="s">
        <v>245</v>
      </c>
      <c r="CL632" t="s">
        <v>409</v>
      </c>
      <c r="CM632" t="s">
        <v>247</v>
      </c>
      <c r="CN632" t="s">
        <v>410</v>
      </c>
      <c r="CT632" t="s">
        <v>853</v>
      </c>
      <c r="CU632" t="s">
        <v>387</v>
      </c>
      <c r="CW632" t="s">
        <v>388</v>
      </c>
      <c r="CX632" t="s">
        <v>389</v>
      </c>
      <c r="DA632" t="s">
        <v>250</v>
      </c>
      <c r="DB632">
        <v>-1</v>
      </c>
      <c r="DF632" t="s">
        <v>2213</v>
      </c>
      <c r="DJ632" t="s">
        <v>252</v>
      </c>
      <c r="DK632" t="s">
        <v>253</v>
      </c>
      <c r="DL632" t="s">
        <v>253</v>
      </c>
      <c r="DN632" t="s">
        <v>390</v>
      </c>
      <c r="DR632" t="s">
        <v>878</v>
      </c>
      <c r="DS632" t="s">
        <v>877</v>
      </c>
      <c r="DT632" t="s">
        <v>870</v>
      </c>
      <c r="DV632">
        <v>1</v>
      </c>
      <c r="DW632" t="s">
        <v>331</v>
      </c>
      <c r="ED632" s="2">
        <v>46155</v>
      </c>
      <c r="EF632">
        <v>20</v>
      </c>
      <c r="EP632" t="s">
        <v>258</v>
      </c>
      <c r="FA632" t="s">
        <v>245</v>
      </c>
      <c r="FB632" t="s">
        <v>333</v>
      </c>
      <c r="FD632" t="s">
        <v>333</v>
      </c>
      <c r="FE632" t="s">
        <v>334</v>
      </c>
      <c r="FF632" t="s">
        <v>334</v>
      </c>
      <c r="FK632" t="s">
        <v>263</v>
      </c>
      <c r="FN632" t="s">
        <v>410</v>
      </c>
      <c r="FO632" t="s">
        <v>414</v>
      </c>
      <c r="FR632">
        <v>0</v>
      </c>
      <c r="GB632" t="s">
        <v>266</v>
      </c>
      <c r="GM632">
        <v>0</v>
      </c>
      <c r="GS632" t="s">
        <v>267</v>
      </c>
      <c r="GT632" s="2"/>
      <c r="GU632" t="s">
        <v>268</v>
      </c>
      <c r="GW632" t="s">
        <v>394</v>
      </c>
      <c r="GZ632" t="s">
        <v>395</v>
      </c>
      <c r="HE632" t="s">
        <v>230</v>
      </c>
      <c r="HF632" t="s">
        <v>17569</v>
      </c>
      <c r="HR632" t="s">
        <v>278</v>
      </c>
      <c r="HV632">
        <v>131990</v>
      </c>
      <c r="HW632" t="s">
        <v>281</v>
      </c>
      <c r="HY632">
        <v>0</v>
      </c>
      <c r="HZ632">
        <v>0</v>
      </c>
      <c r="IA632" t="s">
        <v>279</v>
      </c>
      <c r="IB632" t="s">
        <v>281</v>
      </c>
      <c r="IE632" t="s">
        <v>283</v>
      </c>
      <c r="IF632" t="s">
        <v>283</v>
      </c>
      <c r="IG632" t="s">
        <v>283</v>
      </c>
      <c r="IH632" t="s">
        <v>284</v>
      </c>
      <c r="II632" t="s">
        <v>285</v>
      </c>
      <c r="IJ632" t="s">
        <v>286</v>
      </c>
      <c r="IK632" t="s">
        <v>278</v>
      </c>
      <c r="IL632" t="s">
        <v>287</v>
      </c>
      <c r="IM632" t="s">
        <v>288</v>
      </c>
      <c r="IN632" t="s">
        <v>2219</v>
      </c>
      <c r="IP632" t="s">
        <v>290</v>
      </c>
      <c r="IQ632" t="s">
        <v>284</v>
      </c>
      <c r="IS632" t="s">
        <v>291</v>
      </c>
      <c r="IT632" t="s">
        <v>287</v>
      </c>
      <c r="IY632" t="s">
        <v>281</v>
      </c>
    </row>
    <row r="633" spans="1:259" x14ac:dyDescent="0.3">
      <c r="A633" s="14">
        <f>DAY(AVANZA[[#This Row],[FechaSeguimiento]])</f>
        <v>13</v>
      </c>
      <c r="B633" s="14">
        <f>MONTH(AVANZA[[#This Row],[FechaSeguimiento]])</f>
        <v>5</v>
      </c>
      <c r="C633"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633" t="str">
        <f>LOWER(IFERROR(VLOOKUP(AVANZA[[#This Row],[ID_Peticion]],CANCELADAS[#All],2,0),""))</f>
        <v/>
      </c>
      <c r="E633" t="str">
        <f>LOWER(IFERROR(VLOOKUP(AVANZA[[#This Row],[ID_Peticion]],CANCELADAS[#All],3,0),""))</f>
        <v/>
      </c>
      <c r="F633" t="str">
        <f>LOWER(IF(AVANZA[[#This Row],[CEDULA CLIENTE]]&lt;&gt;""," CC: " &amp; COUNTIFS(AVANZA[CEDULA CLIENTE],AVANZA[[#This Row],[CEDULA CLIENTE]]),"")&amp; IF(AVANZA[[#This Row],[Direccion]]&lt;&gt;""," DIR: " &amp; COUNTIFS(AVANZA[Direccion],AVANZA[[#This Row],[Direccion]]),""))</f>
        <v xml:space="preserve"> dir: 1</v>
      </c>
      <c r="G633" t="str">
        <f>IFERROR(VLOOKUP(AVANZA[[#This Row],[Cedula_Vendedor_Atis]],PLANTA[[#All],[CEDULA]:[LINEA]],3,0),"No Cruza")</f>
        <v>Marisol Avella</v>
      </c>
      <c r="H633" t="str">
        <f>IFERROR(VLOOKUP(AVANZA[[#This Row],[Cedula_Vendedor_Atis]],PLANTA[[#All],[CEDULA]:[LINEA]],4,0),"No Cruza")</f>
        <v>Fija</v>
      </c>
      <c r="I633" t="str">
        <f>LOWER(IF(AVANZA[[#This Row],[ATRIBUIBLE]]="",AVANZA[[#This Row],[Variable]],AVANZA[[#This Row],[ATRIBUIBLE]]))</f>
        <v>pendiente</v>
      </c>
      <c r="J633" s="14">
        <f>IF(AVANZA[[#This Row],[Variable]]=AVANZA[[#Headers],[TERMINADA]],1,0)</f>
        <v>0</v>
      </c>
      <c r="K633" s="14">
        <f>IF(AVANZA[[#This Row],[Variable]]=AVANZA[[#Headers],[ANULADA]],1,0)</f>
        <v>0</v>
      </c>
      <c r="L633" s="14">
        <f>IF(AVANZA[[#This Row],[Variable]]=AVANZA[[#Headers],[PENDIENTE]],1,0)</f>
        <v>1</v>
      </c>
      <c r="M633" s="14">
        <f>IF(AVANZA[[#This Row],[ESTADO AGENDA]]="AGENDADA",1,0)</f>
        <v>0</v>
      </c>
      <c r="N633" s="14">
        <f>IF(AVANZA[[#This Row],[ESTADO AGENDA]]="PENDIENTE DE AGENDAR",1,0)</f>
        <v>0</v>
      </c>
      <c r="O633" s="14">
        <f>IF(AVANZA[[#This Row],[ESTADO AGENDA]]="SUSPENDIDA",1,0)</f>
        <v>0</v>
      </c>
      <c r="P633" t="str" cm="1">
        <f t="array" ref="P633">_xlfn.XLOOKUP(AVANZA[[#This Row],[Num_Agrupacion_Pet_Atis]],Tabla1[[#All],[Numero_de_actuacion]],Tabla1[[#All],[Estado_de_la_orden]],"",0)</f>
        <v/>
      </c>
      <c r="Q633" s="2" t="str" cm="1">
        <f t="array" ref="Q633">_xlfn.XLOOKUP(AVANZA[[#This Row],[Num_Agrupacion_Pet_Atis]],Tabla1[[#All],[Numero_de_actuacion]],Tabla1[[#All],[Fecha_de_la_cita]],"",0)</f>
        <v/>
      </c>
      <c r="R633" t="str" cm="1">
        <f t="array" ref="R633">_xlfn.XLOOKUP(AVANZA[[#This Row],[Num_Agrupacion_Pet_Atis]],Tabla1[[#All],[Numero_de_actuacion]],Tabla1[[#All],[Franja_horaria_de_la_cita]],"",0)</f>
        <v/>
      </c>
      <c r="S633" s="14" t="str">
        <f>IFERROR(DAY(AVANZA[[#This Row],[FECHA AGENDA]]),"")</f>
        <v/>
      </c>
      <c r="T633" s="14" t="str">
        <f>IFERROR(MONTH(AVANZA[[#This Row],[FECHA AGENDA]]),"")</f>
        <v/>
      </c>
      <c r="U633" t="str" cm="1">
        <f t="array" ref="U633">_xlfn.XLOOKUP(AVANZA[[#This Row],[Num_Agrupacion_Pet_Atis]],Tabla1[[#All],[Numero_de_actuacion]],Tabla1[[#All],[Motivo_de_suspension]],"",0)</f>
        <v/>
      </c>
      <c r="V633" s="2" t="str" cm="1">
        <f t="array" ref="V633">_xlfn.XLOOKUP(AVANZA[[#This Row],[Num_Agrupacion_Pet_Atis]],Tabla1[[#All],[Numero_de_actuacion]],Tabla1[[#All],[No_identificacion_cliente]],"",0)</f>
        <v/>
      </c>
      <c r="W633" s="2" t="str" cm="1">
        <f t="array" ref="W633">_xlfn.XLOOKUP(AVANZA[[#This Row],[Num_Agrupacion_Pet_Atis]],Tabla1[[#All],[Numero_de_actuacion]],Tabla1[[#All],[Movil_de_contacto]],"",0)</f>
        <v/>
      </c>
      <c r="X633" s="14">
        <f>IF(OR(AVANZA[[#This Row],[ESTADO LEG]]="Legalizada grabacion",AVANZA[[#This Row],[ESTADO LEG]]="Legalizada aut"),1,0)</f>
        <v>0</v>
      </c>
      <c r="Y633" s="14">
        <f>IF(OR(AVANZA[[#This Row],[ESTADO LEG]]="pdte legalizar",AVANZA[[#This Row],[ESTADO LEG]]="No cruza"),1,0)</f>
        <v>0</v>
      </c>
      <c r="Z633" t="str" cm="1">
        <f t="array" ref="Z633">IF(AVANZA[[#This Row],[Variable]]="Terminada",LOWER(_xlfn.XLOOKUP(AVANZA[[#This Row],[ID_Peticion]],Tabla6[[#All],[NUM_PETICION]],Tabla6[[#All],[ESTADO_LEG]],"NO CRUZA",0)),AVANZA[[#This Row],[Variable]])</f>
        <v>PENDIENTE</v>
      </c>
      <c r="AA633" t="str" cm="1">
        <f t="array" ref="AA633">_xlfn.XLOOKUP(AVANZA[[#This Row],[ID_Peticion]],Tabla6[[#All],[NUM_PETICION]],Tabla6[[#All],[DIF_DIAS]],"",0)</f>
        <v/>
      </c>
      <c r="AB633" s="2" t="str" cm="1">
        <f t="array" ref="AB633">IFERROR(_xlfn.XLOOKUP(AVANZA[[#This Row],[ID_Peticion]],Tabla6[[#All],[NUM_PETICION]],Tabla6[[#All],[FEC_LEGAL]],"",0),"")</f>
        <v/>
      </c>
      <c r="AC633" s="14">
        <f ca="1">IF(AVANZA[[#This Row],[FECHA LEG]]&lt;&gt;0,IFERROR(AVANZA[[#This Row],[FECHA LEG]]-AVANZA[[#This Row],[FechaIniEstadoSubPetAtis]],0),TODAY()-AVANZA[[#This Row],[FechaIniEstadoSubPetAtis]])</f>
        <v>0</v>
      </c>
      <c r="AD633" s="35">
        <f ca="1">IF(AVANZA[[#This Row],[FINAL Vs LG]]&lt;&gt;0,IF(AVANZA[[#This Row],[FINAL Vs LG]]&lt;7.1,"100%",IF(AND(AVANZA[[#This Row],[FINAL Vs LG]]&gt;7.1,AVANZA[[#This Row],[FINAL Vs LG]]&lt;11.1),"50%","0%")),0)</f>
        <v>0</v>
      </c>
      <c r="AE633" s="14">
        <f ca="1">VLOOKUP(DAY(TODAY()),BACK!F:G,2,0)</f>
        <v>14</v>
      </c>
      <c r="AF633" s="14">
        <f>BACK!$I$2</f>
        <v>24</v>
      </c>
      <c r="AG633" s="14">
        <f>IF(AVANZA[[#This Row],[Oferta_empaquetada_comisiones]]="SI",1,0)</f>
        <v>0</v>
      </c>
      <c r="AH633" s="36">
        <f>IF(AVANZA[[#This Row],[Variable]]="TERMINADA",IFERROR(VLOOKUP(AVANZA[[#This Row],[SUPERVISOR]],Tabla2[#All],4,0),0),)</f>
        <v>0</v>
      </c>
      <c r="AI633" s="14">
        <f>IF(AVANZA[[#This Row],[Producto]]="BA",1,0)</f>
        <v>0</v>
      </c>
      <c r="AJ633" s="14">
        <f>IF(AVANZA[[#This Row],[Producto]]="DUO",1,0)</f>
        <v>0</v>
      </c>
      <c r="AK633" s="14">
        <f>IF(AVANZA[[#This Row],[Producto]]="TRIO",1,0)</f>
        <v>1</v>
      </c>
      <c r="AL633" t="s">
        <v>870</v>
      </c>
      <c r="AM633">
        <v>-1</v>
      </c>
      <c r="AN633">
        <v>-1</v>
      </c>
      <c r="AO633" t="s">
        <v>17570</v>
      </c>
      <c r="AP633" s="1">
        <v>46155.365983796299</v>
      </c>
      <c r="AQ633">
        <v>-1</v>
      </c>
      <c r="AR633" t="s">
        <v>17571</v>
      </c>
      <c r="AS633">
        <v>-1</v>
      </c>
      <c r="AT633">
        <v>-1</v>
      </c>
      <c r="AU633">
        <v>-1</v>
      </c>
      <c r="AV633">
        <v>-1</v>
      </c>
      <c r="AW633">
        <v>-1</v>
      </c>
      <c r="AX633" t="s">
        <v>224</v>
      </c>
      <c r="AY633">
        <v>-1</v>
      </c>
      <c r="AZ633">
        <v>2026</v>
      </c>
      <c r="BA633">
        <v>5</v>
      </c>
      <c r="BB633">
        <v>13</v>
      </c>
      <c r="BC633">
        <v>-1</v>
      </c>
      <c r="BD633" t="s">
        <v>225</v>
      </c>
      <c r="BE633">
        <v>-1</v>
      </c>
      <c r="BF633">
        <v>20001627065944</v>
      </c>
      <c r="BG633" t="s">
        <v>438</v>
      </c>
      <c r="BH633" t="s">
        <v>439</v>
      </c>
      <c r="BI633" t="s">
        <v>3587</v>
      </c>
      <c r="BJ633">
        <v>-1</v>
      </c>
      <c r="BK633">
        <v>-1</v>
      </c>
      <c r="BL633">
        <v>-1</v>
      </c>
      <c r="BM633" t="s">
        <v>2213</v>
      </c>
      <c r="BN633" t="s">
        <v>230</v>
      </c>
      <c r="BO633" t="s">
        <v>17572</v>
      </c>
      <c r="BP633" t="s">
        <v>380</v>
      </c>
      <c r="BQ633">
        <v>2026</v>
      </c>
      <c r="BR633">
        <v>5</v>
      </c>
      <c r="BS633">
        <v>13</v>
      </c>
      <c r="BT633" s="1">
        <v>46155.366018518522</v>
      </c>
      <c r="BU633" t="s">
        <v>2215</v>
      </c>
      <c r="BV633" s="2">
        <v>46155</v>
      </c>
      <c r="BW633" t="s">
        <v>2215</v>
      </c>
      <c r="BX633" s="2">
        <v>46155</v>
      </c>
      <c r="BY633" s="2">
        <v>46155</v>
      </c>
      <c r="BZ633" t="s">
        <v>2216</v>
      </c>
      <c r="CA633" t="s">
        <v>297</v>
      </c>
      <c r="CB633" t="s">
        <v>297</v>
      </c>
      <c r="CC633" t="s">
        <v>17573</v>
      </c>
      <c r="CD633" t="s">
        <v>3586</v>
      </c>
      <c r="CE633">
        <v>-1</v>
      </c>
      <c r="CF633" t="s">
        <v>300</v>
      </c>
      <c r="CG633" t="s">
        <v>301</v>
      </c>
      <c r="CH633" t="s">
        <v>242</v>
      </c>
      <c r="CI633">
        <v>1015443152</v>
      </c>
      <c r="CJ633" t="s">
        <v>877</v>
      </c>
      <c r="CK633" t="s">
        <v>245</v>
      </c>
      <c r="CL633" t="s">
        <v>409</v>
      </c>
      <c r="CM633" t="s">
        <v>247</v>
      </c>
      <c r="CN633" t="s">
        <v>410</v>
      </c>
      <c r="CT633" t="s">
        <v>386</v>
      </c>
      <c r="CU633" t="s">
        <v>387</v>
      </c>
      <c r="CW633" t="s">
        <v>446</v>
      </c>
      <c r="CX633" t="s">
        <v>447</v>
      </c>
      <c r="DA633" t="s">
        <v>250</v>
      </c>
      <c r="DB633">
        <v>-1</v>
      </c>
      <c r="DF633" t="s">
        <v>2213</v>
      </c>
      <c r="DJ633" t="s">
        <v>252</v>
      </c>
      <c r="DK633" t="s">
        <v>253</v>
      </c>
      <c r="DL633" t="s">
        <v>253</v>
      </c>
      <c r="DN633" t="s">
        <v>390</v>
      </c>
      <c r="DR633" t="s">
        <v>878</v>
      </c>
      <c r="DS633" t="s">
        <v>877</v>
      </c>
      <c r="DT633" t="s">
        <v>870</v>
      </c>
      <c r="DV633">
        <v>1</v>
      </c>
      <c r="DW633" t="s">
        <v>283</v>
      </c>
      <c r="ED633" s="2">
        <v>46155</v>
      </c>
      <c r="EF633">
        <v>20</v>
      </c>
      <c r="EP633" t="s">
        <v>258</v>
      </c>
      <c r="FA633" t="s">
        <v>245</v>
      </c>
      <c r="FB633" t="s">
        <v>308</v>
      </c>
      <c r="FD633" t="s">
        <v>308</v>
      </c>
      <c r="FE633" t="s">
        <v>309</v>
      </c>
      <c r="FF633" t="s">
        <v>309</v>
      </c>
      <c r="FK633" t="s">
        <v>263</v>
      </c>
      <c r="FN633" t="s">
        <v>410</v>
      </c>
      <c r="FO633" t="s">
        <v>414</v>
      </c>
      <c r="FR633">
        <v>0</v>
      </c>
      <c r="GB633" t="s">
        <v>266</v>
      </c>
      <c r="GM633">
        <v>0</v>
      </c>
      <c r="GS633" t="s">
        <v>267</v>
      </c>
      <c r="GT633" s="2"/>
      <c r="GU633" t="s">
        <v>268</v>
      </c>
      <c r="GW633" t="s">
        <v>394</v>
      </c>
      <c r="GZ633" t="s">
        <v>395</v>
      </c>
      <c r="HE633" t="s">
        <v>230</v>
      </c>
      <c r="HF633" t="s">
        <v>14237</v>
      </c>
      <c r="HR633" t="s">
        <v>278</v>
      </c>
      <c r="HV633">
        <v>118900</v>
      </c>
      <c r="HW633" t="s">
        <v>279</v>
      </c>
      <c r="HY633">
        <v>0</v>
      </c>
      <c r="HZ633">
        <v>0</v>
      </c>
      <c r="IA633" t="s">
        <v>281</v>
      </c>
      <c r="IB633" t="s">
        <v>281</v>
      </c>
      <c r="IE633" t="s">
        <v>283</v>
      </c>
      <c r="IF633" t="s">
        <v>283</v>
      </c>
      <c r="IG633" t="s">
        <v>283</v>
      </c>
      <c r="IH633" t="s">
        <v>284</v>
      </c>
      <c r="II633" t="s">
        <v>285</v>
      </c>
      <c r="IJ633" t="s">
        <v>286</v>
      </c>
      <c r="IK633" t="s">
        <v>278</v>
      </c>
      <c r="IL633" t="s">
        <v>346</v>
      </c>
      <c r="IM633" t="s">
        <v>288</v>
      </c>
      <c r="IN633" t="s">
        <v>2219</v>
      </c>
      <c r="IP633" t="s">
        <v>290</v>
      </c>
      <c r="IQ633" t="s">
        <v>284</v>
      </c>
      <c r="IS633" t="s">
        <v>291</v>
      </c>
      <c r="IT633" t="s">
        <v>561</v>
      </c>
      <c r="IY633" t="s">
        <v>281</v>
      </c>
    </row>
    <row r="634" spans="1:259" x14ac:dyDescent="0.3">
      <c r="A634" s="14">
        <f>DAY(AVANZA[[#This Row],[FechaSeguimiento]])</f>
        <v>13</v>
      </c>
      <c r="B634" s="14">
        <f>MONTH(AVANZA[[#This Row],[FechaSeguimiento]])</f>
        <v>5</v>
      </c>
      <c r="C634"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634" t="str">
        <f>LOWER(IFERROR(VLOOKUP(AVANZA[[#This Row],[ID_Peticion]],CANCELADAS[#All],2,0),""))</f>
        <v/>
      </c>
      <c r="E634" t="str">
        <f>LOWER(IFERROR(VLOOKUP(AVANZA[[#This Row],[ID_Peticion]],CANCELADAS[#All],3,0),""))</f>
        <v/>
      </c>
      <c r="F634" t="str">
        <f>LOWER(IF(AVANZA[[#This Row],[CEDULA CLIENTE]]&lt;&gt;""," CC: " &amp; COUNTIFS(AVANZA[CEDULA CLIENTE],AVANZA[[#This Row],[CEDULA CLIENTE]]),"")&amp; IF(AVANZA[[#This Row],[Direccion]]&lt;&gt;""," DIR: " &amp; COUNTIFS(AVANZA[Direccion],AVANZA[[#This Row],[Direccion]]),""))</f>
        <v xml:space="preserve"> dir: 1</v>
      </c>
      <c r="G634" t="str">
        <f>IFERROR(VLOOKUP(AVANZA[[#This Row],[Cedula_Vendedor_Atis]],PLANTA[[#All],[CEDULA]:[LINEA]],3,0),"No Cruza")</f>
        <v>Marisol Avella</v>
      </c>
      <c r="H634" t="str">
        <f>IFERROR(VLOOKUP(AVANZA[[#This Row],[Cedula_Vendedor_Atis]],PLANTA[[#All],[CEDULA]:[LINEA]],4,0),"No Cruza")</f>
        <v>Fija</v>
      </c>
      <c r="I634" t="str">
        <f>LOWER(IF(AVANZA[[#This Row],[ATRIBUIBLE]]="",AVANZA[[#This Row],[Variable]],AVANZA[[#This Row],[ATRIBUIBLE]]))</f>
        <v>terminada</v>
      </c>
      <c r="J634" s="14">
        <f>IF(AVANZA[[#This Row],[Variable]]=AVANZA[[#Headers],[TERMINADA]],1,0)</f>
        <v>1</v>
      </c>
      <c r="K634" s="14">
        <f>IF(AVANZA[[#This Row],[Variable]]=AVANZA[[#Headers],[ANULADA]],1,0)</f>
        <v>0</v>
      </c>
      <c r="L634" s="14">
        <f>IF(AVANZA[[#This Row],[Variable]]=AVANZA[[#Headers],[PENDIENTE]],1,0)</f>
        <v>0</v>
      </c>
      <c r="M634" s="14">
        <f>IF(AVANZA[[#This Row],[ESTADO AGENDA]]="AGENDADA",1,0)</f>
        <v>0</v>
      </c>
      <c r="N634" s="14">
        <f>IF(AVANZA[[#This Row],[ESTADO AGENDA]]="PENDIENTE DE AGENDAR",1,0)</f>
        <v>0</v>
      </c>
      <c r="O634" s="14">
        <f>IF(AVANZA[[#This Row],[ESTADO AGENDA]]="SUSPENDIDA",1,0)</f>
        <v>0</v>
      </c>
      <c r="P634" t="str" cm="1">
        <f t="array" ref="P634">_xlfn.XLOOKUP(AVANZA[[#This Row],[Num_Agrupacion_Pet_Atis]],Tabla1[[#All],[Numero_de_actuacion]],Tabla1[[#All],[Estado_de_la_orden]],"",0)</f>
        <v/>
      </c>
      <c r="Q634" s="2" t="str" cm="1">
        <f t="array" ref="Q634">_xlfn.XLOOKUP(AVANZA[[#This Row],[Num_Agrupacion_Pet_Atis]],Tabla1[[#All],[Numero_de_actuacion]],Tabla1[[#All],[Fecha_de_la_cita]],"",0)</f>
        <v/>
      </c>
      <c r="R634" t="str" cm="1">
        <f t="array" ref="R634">_xlfn.XLOOKUP(AVANZA[[#This Row],[Num_Agrupacion_Pet_Atis]],Tabla1[[#All],[Numero_de_actuacion]],Tabla1[[#All],[Franja_horaria_de_la_cita]],"",0)</f>
        <v/>
      </c>
      <c r="S634" s="14" t="str">
        <f>IFERROR(DAY(AVANZA[[#This Row],[FECHA AGENDA]]),"")</f>
        <v/>
      </c>
      <c r="T634" s="14" t="str">
        <f>IFERROR(MONTH(AVANZA[[#This Row],[FECHA AGENDA]]),"")</f>
        <v/>
      </c>
      <c r="U634" t="str" cm="1">
        <f t="array" ref="U634">_xlfn.XLOOKUP(AVANZA[[#This Row],[Num_Agrupacion_Pet_Atis]],Tabla1[[#All],[Numero_de_actuacion]],Tabla1[[#All],[Motivo_de_suspension]],"",0)</f>
        <v/>
      </c>
      <c r="V634" s="2" t="str" cm="1">
        <f t="array" ref="V634">_xlfn.XLOOKUP(AVANZA[[#This Row],[Num_Agrupacion_Pet_Atis]],Tabla1[[#All],[Numero_de_actuacion]],Tabla1[[#All],[No_identificacion_cliente]],"",0)</f>
        <v/>
      </c>
      <c r="W634" s="2" t="str" cm="1">
        <f t="array" ref="W634">_xlfn.XLOOKUP(AVANZA[[#This Row],[Num_Agrupacion_Pet_Atis]],Tabla1[[#All],[Numero_de_actuacion]],Tabla1[[#All],[Movil_de_contacto]],"",0)</f>
        <v/>
      </c>
      <c r="X634" s="14">
        <f>IF(OR(AVANZA[[#This Row],[ESTADO LEG]]="Legalizada grabacion",AVANZA[[#This Row],[ESTADO LEG]]="Legalizada aut"),1,0)</f>
        <v>0</v>
      </c>
      <c r="Y634" s="14">
        <f>IF(OR(AVANZA[[#This Row],[ESTADO LEG]]="pdte legalizar",AVANZA[[#This Row],[ESTADO LEG]]="No cruza"),1,0)</f>
        <v>1</v>
      </c>
      <c r="Z634" t="str" cm="1">
        <f t="array" ref="Z634">IF(AVANZA[[#This Row],[Variable]]="Terminada",LOWER(_xlfn.XLOOKUP(AVANZA[[#This Row],[ID_Peticion]],Tabla6[[#All],[NUM_PETICION]],Tabla6[[#All],[ESTADO_LEG]],"NO CRUZA",0)),AVANZA[[#This Row],[Variable]])</f>
        <v>no cruza</v>
      </c>
      <c r="AA634" t="str" cm="1">
        <f t="array" ref="AA634">_xlfn.XLOOKUP(AVANZA[[#This Row],[ID_Peticion]],Tabla6[[#All],[NUM_PETICION]],Tabla6[[#All],[DIF_DIAS]],"",0)</f>
        <v/>
      </c>
      <c r="AB634" s="2" t="str" cm="1">
        <f t="array" ref="AB634">IFERROR(_xlfn.XLOOKUP(AVANZA[[#This Row],[ID_Peticion]],Tabla6[[#All],[NUM_PETICION]],Tabla6[[#All],[FEC_LEGAL]],"",0),"")</f>
        <v/>
      </c>
      <c r="AC634" s="14">
        <f ca="1">IF(AVANZA[[#This Row],[FECHA LEG]]&lt;&gt;0,IFERROR(AVANZA[[#This Row],[FECHA LEG]]-AVANZA[[#This Row],[FechaIniEstadoSubPetAtis]],0),TODAY()-AVANZA[[#This Row],[FechaIniEstadoSubPetAtis]])</f>
        <v>0</v>
      </c>
      <c r="AD634" s="35">
        <f ca="1">IF(AVANZA[[#This Row],[FINAL Vs LG]]&lt;&gt;0,IF(AVANZA[[#This Row],[FINAL Vs LG]]&lt;7.1,"100%",IF(AND(AVANZA[[#This Row],[FINAL Vs LG]]&gt;7.1,AVANZA[[#This Row],[FINAL Vs LG]]&lt;11.1),"50%","0%")),0)</f>
        <v>0</v>
      </c>
      <c r="AE634" s="14">
        <f ca="1">VLOOKUP(DAY(TODAY()),BACK!F:G,2,0)</f>
        <v>14</v>
      </c>
      <c r="AF634" s="14">
        <f>BACK!$I$2</f>
        <v>24</v>
      </c>
      <c r="AG634" s="14">
        <f>IF(AVANZA[[#This Row],[Oferta_empaquetada_comisiones]]="SI",1,0)</f>
        <v>0</v>
      </c>
      <c r="AH634" s="36">
        <f>IF(AVANZA[[#This Row],[Variable]]="TERMINADA",IFERROR(VLOOKUP(AVANZA[[#This Row],[SUPERVISOR]],Tabla2[#All],4,0),0),)</f>
        <v>3.5</v>
      </c>
      <c r="AI634" s="14">
        <f>IF(AVANZA[[#This Row],[Producto]]="BA",1,0)</f>
        <v>0</v>
      </c>
      <c r="AJ634" s="14">
        <f>IF(AVANZA[[#This Row],[Producto]]="DUO",1,0)</f>
        <v>0</v>
      </c>
      <c r="AK634" s="14">
        <f>IF(AVANZA[[#This Row],[Producto]]="TRIO",1,0)</f>
        <v>1</v>
      </c>
      <c r="AL634" t="s">
        <v>418</v>
      </c>
      <c r="AM634">
        <v>-1</v>
      </c>
      <c r="AN634">
        <v>-1</v>
      </c>
      <c r="AO634" t="s">
        <v>17574</v>
      </c>
      <c r="AP634" s="1">
        <v>46146.687604166669</v>
      </c>
      <c r="AQ634">
        <v>-1</v>
      </c>
      <c r="AR634" t="s">
        <v>17575</v>
      </c>
      <c r="AS634">
        <v>-1</v>
      </c>
      <c r="AT634">
        <v>-1</v>
      </c>
      <c r="AU634">
        <v>-1</v>
      </c>
      <c r="AV634">
        <v>-1</v>
      </c>
      <c r="AW634">
        <v>-1</v>
      </c>
      <c r="AX634" t="s">
        <v>224</v>
      </c>
      <c r="AY634">
        <v>-1</v>
      </c>
      <c r="AZ634">
        <v>2026</v>
      </c>
      <c r="BA634">
        <v>5</v>
      </c>
      <c r="BB634">
        <v>13</v>
      </c>
      <c r="BC634">
        <v>-1</v>
      </c>
      <c r="BD634" t="s">
        <v>225</v>
      </c>
      <c r="BE634">
        <v>-1</v>
      </c>
      <c r="BF634">
        <v>20001622085592</v>
      </c>
      <c r="BG634" t="s">
        <v>438</v>
      </c>
      <c r="BH634" t="s">
        <v>439</v>
      </c>
      <c r="BI634" t="s">
        <v>17576</v>
      </c>
      <c r="BJ634">
        <v>-1</v>
      </c>
      <c r="BK634">
        <v>-1</v>
      </c>
      <c r="BL634">
        <v>-1</v>
      </c>
      <c r="BM634" t="s">
        <v>229</v>
      </c>
      <c r="BN634" t="s">
        <v>230</v>
      </c>
      <c r="BO634" t="s">
        <v>17577</v>
      </c>
      <c r="BP634" t="s">
        <v>380</v>
      </c>
      <c r="BQ634">
        <v>2026</v>
      </c>
      <c r="BR634">
        <v>5</v>
      </c>
      <c r="BS634">
        <v>4</v>
      </c>
      <c r="BT634" s="1">
        <v>46155.625324074077</v>
      </c>
      <c r="BU634" t="s">
        <v>233</v>
      </c>
      <c r="BV634" s="2">
        <v>46155</v>
      </c>
      <c r="BW634" t="s">
        <v>234</v>
      </c>
      <c r="BX634" s="2">
        <v>46146</v>
      </c>
      <c r="BY634" s="2">
        <v>46155</v>
      </c>
      <c r="BZ634" t="s">
        <v>235</v>
      </c>
      <c r="CA634" t="s">
        <v>297</v>
      </c>
      <c r="CB634" t="s">
        <v>297</v>
      </c>
      <c r="CC634" t="s">
        <v>17578</v>
      </c>
      <c r="CD634" t="s">
        <v>17579</v>
      </c>
      <c r="CE634">
        <v>-1</v>
      </c>
      <c r="CF634" t="s">
        <v>300</v>
      </c>
      <c r="CG634" t="s">
        <v>301</v>
      </c>
      <c r="CH634" t="s">
        <v>242</v>
      </c>
      <c r="CI634">
        <v>1022940376</v>
      </c>
      <c r="CJ634" t="s">
        <v>426</v>
      </c>
      <c r="CK634" t="s">
        <v>245</v>
      </c>
      <c r="CL634" t="s">
        <v>409</v>
      </c>
      <c r="CM634" t="s">
        <v>247</v>
      </c>
      <c r="CN634" t="s">
        <v>410</v>
      </c>
      <c r="CT634" t="s">
        <v>386</v>
      </c>
      <c r="CU634" t="s">
        <v>387</v>
      </c>
      <c r="CW634" t="s">
        <v>446</v>
      </c>
      <c r="CX634" t="s">
        <v>447</v>
      </c>
      <c r="DA634" t="s">
        <v>250</v>
      </c>
      <c r="DB634">
        <v>-1</v>
      </c>
      <c r="DF634" t="s">
        <v>251</v>
      </c>
      <c r="DJ634" t="s">
        <v>252</v>
      </c>
      <c r="DK634" t="s">
        <v>253</v>
      </c>
      <c r="DL634" t="s">
        <v>253</v>
      </c>
      <c r="DN634" t="s">
        <v>390</v>
      </c>
      <c r="DR634" t="s">
        <v>427</v>
      </c>
      <c r="DS634" t="s">
        <v>426</v>
      </c>
      <c r="DT634" t="s">
        <v>425</v>
      </c>
      <c r="DV634">
        <v>1</v>
      </c>
      <c r="DW634" t="s">
        <v>283</v>
      </c>
      <c r="ED634" s="2">
        <v>46155</v>
      </c>
      <c r="EE634" t="s">
        <v>306</v>
      </c>
      <c r="EF634">
        <v>12</v>
      </c>
      <c r="EP634" t="s">
        <v>258</v>
      </c>
      <c r="ES634" t="s">
        <v>502</v>
      </c>
      <c r="FA634" t="s">
        <v>245</v>
      </c>
      <c r="FB634" t="s">
        <v>308</v>
      </c>
      <c r="FD634" t="s">
        <v>308</v>
      </c>
      <c r="FE634" t="s">
        <v>309</v>
      </c>
      <c r="FF634" t="s">
        <v>309</v>
      </c>
      <c r="FK634" t="s">
        <v>263</v>
      </c>
      <c r="FL634" t="s">
        <v>17580</v>
      </c>
      <c r="FN634" t="s">
        <v>410</v>
      </c>
      <c r="FO634" t="s">
        <v>414</v>
      </c>
      <c r="FR634">
        <v>113904</v>
      </c>
      <c r="GB634" t="s">
        <v>266</v>
      </c>
      <c r="GC634" t="s">
        <v>387</v>
      </c>
      <c r="GD634">
        <v>25188</v>
      </c>
      <c r="GF634">
        <v>2353</v>
      </c>
      <c r="GG634">
        <v>25422</v>
      </c>
      <c r="GI634">
        <v>87224</v>
      </c>
      <c r="GJ634">
        <v>25427</v>
      </c>
      <c r="GL634">
        <v>24327</v>
      </c>
      <c r="GM634">
        <v>135545</v>
      </c>
      <c r="GS634" t="s">
        <v>267</v>
      </c>
      <c r="GT634" s="2">
        <v>44834</v>
      </c>
      <c r="GU634" t="s">
        <v>268</v>
      </c>
      <c r="GW634" t="s">
        <v>394</v>
      </c>
      <c r="GZ634" t="s">
        <v>395</v>
      </c>
      <c r="HA634" t="s">
        <v>336</v>
      </c>
      <c r="HC634" t="s">
        <v>337</v>
      </c>
      <c r="HE634" t="s">
        <v>230</v>
      </c>
      <c r="HF634" t="s">
        <v>17581</v>
      </c>
      <c r="HR634" t="s">
        <v>278</v>
      </c>
      <c r="HV634">
        <v>118900</v>
      </c>
      <c r="HW634" t="s">
        <v>279</v>
      </c>
      <c r="HX634" t="s">
        <v>570</v>
      </c>
      <c r="HY634">
        <v>113921.66800000001</v>
      </c>
      <c r="HZ634">
        <v>17.667999999999999</v>
      </c>
      <c r="IA634" t="s">
        <v>281</v>
      </c>
      <c r="IB634" t="s">
        <v>281</v>
      </c>
      <c r="IE634" t="s">
        <v>283</v>
      </c>
      <c r="IF634" t="s">
        <v>283</v>
      </c>
      <c r="IG634" t="s">
        <v>283</v>
      </c>
      <c r="IH634" t="s">
        <v>284</v>
      </c>
      <c r="II634" t="s">
        <v>285</v>
      </c>
      <c r="IJ634" t="s">
        <v>286</v>
      </c>
      <c r="IK634" t="s">
        <v>278</v>
      </c>
      <c r="IL634" t="s">
        <v>346</v>
      </c>
      <c r="IM634" t="s">
        <v>288</v>
      </c>
      <c r="IN634" t="s">
        <v>289</v>
      </c>
      <c r="IP634" t="s">
        <v>290</v>
      </c>
      <c r="IQ634" t="s">
        <v>284</v>
      </c>
      <c r="IS634" t="s">
        <v>291</v>
      </c>
      <c r="IT634" t="s">
        <v>453</v>
      </c>
      <c r="IU634" t="s">
        <v>713</v>
      </c>
      <c r="IV634" t="s">
        <v>434</v>
      </c>
      <c r="IW634" t="s">
        <v>318</v>
      </c>
      <c r="IY634" t="s">
        <v>281</v>
      </c>
    </row>
    <row r="635" spans="1:259" x14ac:dyDescent="0.3">
      <c r="A635" s="14">
        <f>DAY(AVANZA[[#This Row],[FechaSeguimiento]])</f>
        <v>13</v>
      </c>
      <c r="B635" s="14">
        <f>MONTH(AVANZA[[#This Row],[FechaSeguimiento]])</f>
        <v>5</v>
      </c>
      <c r="C635"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635" t="str">
        <f>LOWER(IFERROR(VLOOKUP(AVANZA[[#This Row],[ID_Peticion]],CANCELADAS[#All],2,0),""))</f>
        <v/>
      </c>
      <c r="E635" t="str">
        <f>LOWER(IFERROR(VLOOKUP(AVANZA[[#This Row],[ID_Peticion]],CANCELADAS[#All],3,0),""))</f>
        <v/>
      </c>
      <c r="F635" t="str">
        <f>LOWER(IF(AVANZA[[#This Row],[CEDULA CLIENTE]]&lt;&gt;""," CC: " &amp; COUNTIFS(AVANZA[CEDULA CLIENTE],AVANZA[[#This Row],[CEDULA CLIENTE]]),"")&amp; IF(AVANZA[[#This Row],[Direccion]]&lt;&gt;""," DIR: " &amp; COUNTIFS(AVANZA[Direccion],AVANZA[[#This Row],[Direccion]]),""))</f>
        <v xml:space="preserve"> dir: 1</v>
      </c>
      <c r="G635" t="str">
        <f>IFERROR(VLOOKUP(AVANZA[[#This Row],[Cedula_Vendedor_Atis]],PLANTA[[#All],[CEDULA]:[LINEA]],3,0),"No Cruza")</f>
        <v>Marisol Avella</v>
      </c>
      <c r="H635" t="str">
        <f>IFERROR(VLOOKUP(AVANZA[[#This Row],[Cedula_Vendedor_Atis]],PLANTA[[#All],[CEDULA]:[LINEA]],4,0),"No Cruza")</f>
        <v>Fija</v>
      </c>
      <c r="I635" t="str">
        <f>LOWER(IF(AVANZA[[#This Row],[ATRIBUIBLE]]="",AVANZA[[#This Row],[Variable]],AVANZA[[#This Row],[ATRIBUIBLE]]))</f>
        <v>pendiente</v>
      </c>
      <c r="J635" s="14">
        <f>IF(AVANZA[[#This Row],[Variable]]=AVANZA[[#Headers],[TERMINADA]],1,0)</f>
        <v>0</v>
      </c>
      <c r="K635" s="14">
        <f>IF(AVANZA[[#This Row],[Variable]]=AVANZA[[#Headers],[ANULADA]],1,0)</f>
        <v>0</v>
      </c>
      <c r="L635" s="14">
        <f>IF(AVANZA[[#This Row],[Variable]]=AVANZA[[#Headers],[PENDIENTE]],1,0)</f>
        <v>1</v>
      </c>
      <c r="M635" s="14">
        <f>IF(AVANZA[[#This Row],[ESTADO AGENDA]]="AGENDADA",1,0)</f>
        <v>0</v>
      </c>
      <c r="N635" s="14">
        <f>IF(AVANZA[[#This Row],[ESTADO AGENDA]]="PENDIENTE DE AGENDAR",1,0)</f>
        <v>0</v>
      </c>
      <c r="O635" s="14">
        <f>IF(AVANZA[[#This Row],[ESTADO AGENDA]]="SUSPENDIDA",1,0)</f>
        <v>0</v>
      </c>
      <c r="P635" t="str" cm="1">
        <f t="array" ref="P635">_xlfn.XLOOKUP(AVANZA[[#This Row],[Num_Agrupacion_Pet_Atis]],Tabla1[[#All],[Numero_de_actuacion]],Tabla1[[#All],[Estado_de_la_orden]],"",0)</f>
        <v/>
      </c>
      <c r="Q635" s="2" t="str" cm="1">
        <f t="array" ref="Q635">_xlfn.XLOOKUP(AVANZA[[#This Row],[Num_Agrupacion_Pet_Atis]],Tabla1[[#All],[Numero_de_actuacion]],Tabla1[[#All],[Fecha_de_la_cita]],"",0)</f>
        <v/>
      </c>
      <c r="R635" t="str" cm="1">
        <f t="array" ref="R635">_xlfn.XLOOKUP(AVANZA[[#This Row],[Num_Agrupacion_Pet_Atis]],Tabla1[[#All],[Numero_de_actuacion]],Tabla1[[#All],[Franja_horaria_de_la_cita]],"",0)</f>
        <v/>
      </c>
      <c r="S635" s="14" t="str">
        <f>IFERROR(DAY(AVANZA[[#This Row],[FECHA AGENDA]]),"")</f>
        <v/>
      </c>
      <c r="T635" s="14" t="str">
        <f>IFERROR(MONTH(AVANZA[[#This Row],[FECHA AGENDA]]),"")</f>
        <v/>
      </c>
      <c r="U635" t="str" cm="1">
        <f t="array" ref="U635">_xlfn.XLOOKUP(AVANZA[[#This Row],[Num_Agrupacion_Pet_Atis]],Tabla1[[#All],[Numero_de_actuacion]],Tabla1[[#All],[Motivo_de_suspension]],"",0)</f>
        <v/>
      </c>
      <c r="V635" s="2" t="str" cm="1">
        <f t="array" ref="V635">_xlfn.XLOOKUP(AVANZA[[#This Row],[Num_Agrupacion_Pet_Atis]],Tabla1[[#All],[Numero_de_actuacion]],Tabla1[[#All],[No_identificacion_cliente]],"",0)</f>
        <v/>
      </c>
      <c r="W635" s="2" t="str" cm="1">
        <f t="array" ref="W635">_xlfn.XLOOKUP(AVANZA[[#This Row],[Num_Agrupacion_Pet_Atis]],Tabla1[[#All],[Numero_de_actuacion]],Tabla1[[#All],[Movil_de_contacto]],"",0)</f>
        <v/>
      </c>
      <c r="X635" s="14">
        <f>IF(OR(AVANZA[[#This Row],[ESTADO LEG]]="Legalizada grabacion",AVANZA[[#This Row],[ESTADO LEG]]="Legalizada aut"),1,0)</f>
        <v>0</v>
      </c>
      <c r="Y635" s="14">
        <f>IF(OR(AVANZA[[#This Row],[ESTADO LEG]]="pdte legalizar",AVANZA[[#This Row],[ESTADO LEG]]="No cruza"),1,0)</f>
        <v>0</v>
      </c>
      <c r="Z635" t="str" cm="1">
        <f t="array" ref="Z635">IF(AVANZA[[#This Row],[Variable]]="Terminada",LOWER(_xlfn.XLOOKUP(AVANZA[[#This Row],[ID_Peticion]],Tabla6[[#All],[NUM_PETICION]],Tabla6[[#All],[ESTADO_LEG]],"NO CRUZA",0)),AVANZA[[#This Row],[Variable]])</f>
        <v>PENDIENTE</v>
      </c>
      <c r="AA635" t="str" cm="1">
        <f t="array" ref="AA635">_xlfn.XLOOKUP(AVANZA[[#This Row],[ID_Peticion]],Tabla6[[#All],[NUM_PETICION]],Tabla6[[#All],[DIF_DIAS]],"",0)</f>
        <v/>
      </c>
      <c r="AB635" s="2" t="str" cm="1">
        <f t="array" ref="AB635">IFERROR(_xlfn.XLOOKUP(AVANZA[[#This Row],[ID_Peticion]],Tabla6[[#All],[NUM_PETICION]],Tabla6[[#All],[FEC_LEGAL]],"",0),"")</f>
        <v/>
      </c>
      <c r="AC635" s="14">
        <f ca="1">IF(AVANZA[[#This Row],[FECHA LEG]]&lt;&gt;0,IFERROR(AVANZA[[#This Row],[FECHA LEG]]-AVANZA[[#This Row],[FechaIniEstadoSubPetAtis]],0),TODAY()-AVANZA[[#This Row],[FechaIniEstadoSubPetAtis]])</f>
        <v>0</v>
      </c>
      <c r="AD635" s="35">
        <f ca="1">IF(AVANZA[[#This Row],[FINAL Vs LG]]&lt;&gt;0,IF(AVANZA[[#This Row],[FINAL Vs LG]]&lt;7.1,"100%",IF(AND(AVANZA[[#This Row],[FINAL Vs LG]]&gt;7.1,AVANZA[[#This Row],[FINAL Vs LG]]&lt;11.1),"50%","0%")),0)</f>
        <v>0</v>
      </c>
      <c r="AE635" s="14">
        <f ca="1">VLOOKUP(DAY(TODAY()),BACK!F:G,2,0)</f>
        <v>14</v>
      </c>
      <c r="AF635" s="14">
        <f>BACK!$I$2</f>
        <v>24</v>
      </c>
      <c r="AG635" s="14">
        <f>IF(AVANZA[[#This Row],[Oferta_empaquetada_comisiones]]="SI",1,0)</f>
        <v>0</v>
      </c>
      <c r="AH635" s="36">
        <f>IF(AVANZA[[#This Row],[Variable]]="TERMINADA",IFERROR(VLOOKUP(AVANZA[[#This Row],[SUPERVISOR]],Tabla2[#All],4,0),0),)</f>
        <v>0</v>
      </c>
      <c r="AI635" s="14">
        <f>IF(AVANZA[[#This Row],[Producto]]="BA",1,0)</f>
        <v>1</v>
      </c>
      <c r="AJ635" s="14">
        <f>IF(AVANZA[[#This Row],[Producto]]="DUO",1,0)</f>
        <v>0</v>
      </c>
      <c r="AK635" s="14">
        <f>IF(AVANZA[[#This Row],[Producto]]="TRIO",1,0)</f>
        <v>0</v>
      </c>
      <c r="AL635" t="s">
        <v>435</v>
      </c>
      <c r="AM635">
        <v>-1</v>
      </c>
      <c r="AN635">
        <v>-1</v>
      </c>
      <c r="AO635" t="s">
        <v>17582</v>
      </c>
      <c r="AP635" s="1">
        <v>46154.825983796298</v>
      </c>
      <c r="AQ635">
        <v>-1</v>
      </c>
      <c r="AR635" t="s">
        <v>17583</v>
      </c>
      <c r="AS635">
        <v>-1</v>
      </c>
      <c r="AT635">
        <v>-1</v>
      </c>
      <c r="AU635">
        <v>-1</v>
      </c>
      <c r="AV635">
        <v>-1</v>
      </c>
      <c r="AW635">
        <v>-1</v>
      </c>
      <c r="AX635" t="s">
        <v>224</v>
      </c>
      <c r="AY635">
        <v>-1</v>
      </c>
      <c r="AZ635">
        <v>2026</v>
      </c>
      <c r="BA635">
        <v>5</v>
      </c>
      <c r="BB635">
        <v>13</v>
      </c>
      <c r="BC635">
        <v>-1</v>
      </c>
      <c r="BD635" t="s">
        <v>225</v>
      </c>
      <c r="BE635">
        <v>-1</v>
      </c>
      <c r="BF635">
        <v>20001626834435</v>
      </c>
      <c r="BG635" t="s">
        <v>319</v>
      </c>
      <c r="BH635" t="s">
        <v>320</v>
      </c>
      <c r="BI635" t="s">
        <v>3296</v>
      </c>
      <c r="BJ635">
        <v>-1</v>
      </c>
      <c r="BK635">
        <v>-1</v>
      </c>
      <c r="BL635">
        <v>-1</v>
      </c>
      <c r="BM635" t="s">
        <v>2213</v>
      </c>
      <c r="BN635" t="s">
        <v>230</v>
      </c>
      <c r="BO635" t="s">
        <v>17584</v>
      </c>
      <c r="BP635" t="s">
        <v>380</v>
      </c>
      <c r="BQ635">
        <v>2026</v>
      </c>
      <c r="BR635">
        <v>5</v>
      </c>
      <c r="BS635">
        <v>12</v>
      </c>
      <c r="BT635" s="1">
        <v>46154.826006944444</v>
      </c>
      <c r="BU635" t="s">
        <v>2215</v>
      </c>
      <c r="BV635" s="2">
        <v>46154</v>
      </c>
      <c r="BW635" t="s">
        <v>2215</v>
      </c>
      <c r="BX635" s="2">
        <v>46154</v>
      </c>
      <c r="BY635" s="2">
        <v>46154</v>
      </c>
      <c r="BZ635" t="s">
        <v>2216</v>
      </c>
      <c r="CA635" t="s">
        <v>802</v>
      </c>
      <c r="CB635" t="s">
        <v>237</v>
      </c>
      <c r="CC635" t="s">
        <v>17585</v>
      </c>
      <c r="CD635" t="s">
        <v>3142</v>
      </c>
      <c r="CE635">
        <v>-1</v>
      </c>
      <c r="CF635" t="s">
        <v>805</v>
      </c>
      <c r="CG635" t="s">
        <v>241</v>
      </c>
      <c r="CH635" t="s">
        <v>242</v>
      </c>
      <c r="CI635">
        <v>1193125457</v>
      </c>
      <c r="CJ635" t="s">
        <v>445</v>
      </c>
      <c r="CK635" t="s">
        <v>245</v>
      </c>
      <c r="CL635" t="s">
        <v>246</v>
      </c>
      <c r="CM635" t="s">
        <v>247</v>
      </c>
      <c r="CN635" t="s">
        <v>359</v>
      </c>
      <c r="CT635" t="s">
        <v>304</v>
      </c>
      <c r="CU635" t="s">
        <v>225</v>
      </c>
      <c r="CW635" t="s">
        <v>319</v>
      </c>
      <c r="CX635" t="s">
        <v>320</v>
      </c>
      <c r="DA635" t="s">
        <v>250</v>
      </c>
      <c r="DB635">
        <v>-1</v>
      </c>
      <c r="DF635" t="s">
        <v>2213</v>
      </c>
      <c r="DJ635" t="s">
        <v>252</v>
      </c>
      <c r="DK635" t="s">
        <v>253</v>
      </c>
      <c r="DL635" t="s">
        <v>253</v>
      </c>
      <c r="DN635" t="s">
        <v>255</v>
      </c>
      <c r="DR635" t="s">
        <v>449</v>
      </c>
      <c r="DS635" t="s">
        <v>445</v>
      </c>
      <c r="DT635" t="s">
        <v>444</v>
      </c>
      <c r="DV635">
        <v>1</v>
      </c>
      <c r="DW635" t="s">
        <v>257</v>
      </c>
      <c r="ED635" s="2">
        <v>46155</v>
      </c>
      <c r="EF635">
        <v>20</v>
      </c>
      <c r="EP635" t="s">
        <v>258</v>
      </c>
      <c r="ES635" t="s">
        <v>14180</v>
      </c>
      <c r="FA635" t="s">
        <v>245</v>
      </c>
      <c r="FB635" t="s">
        <v>260</v>
      </c>
      <c r="FD635" t="s">
        <v>260</v>
      </c>
      <c r="FE635" t="s">
        <v>809</v>
      </c>
      <c r="FF635" t="s">
        <v>809</v>
      </c>
      <c r="FK635" t="s">
        <v>263</v>
      </c>
      <c r="FL635" t="s">
        <v>17586</v>
      </c>
      <c r="FN635" t="s">
        <v>359</v>
      </c>
      <c r="FO635" t="s">
        <v>366</v>
      </c>
      <c r="FR635">
        <v>0</v>
      </c>
      <c r="GB635" t="s">
        <v>266</v>
      </c>
      <c r="GM635">
        <v>0</v>
      </c>
      <c r="GS635" t="s">
        <v>267</v>
      </c>
      <c r="GT635" s="2">
        <v>45443</v>
      </c>
      <c r="GU635" t="s">
        <v>268</v>
      </c>
      <c r="GV635" t="s">
        <v>269</v>
      </c>
      <c r="GW635" t="s">
        <v>270</v>
      </c>
      <c r="GX635" t="s">
        <v>271</v>
      </c>
      <c r="GY635" t="s">
        <v>271</v>
      </c>
      <c r="GZ635" t="s">
        <v>273</v>
      </c>
      <c r="HA635" t="s">
        <v>274</v>
      </c>
      <c r="HB635" t="s">
        <v>811</v>
      </c>
      <c r="HC635" t="s">
        <v>802</v>
      </c>
      <c r="HD635" t="s">
        <v>257</v>
      </c>
      <c r="HE635" t="s">
        <v>230</v>
      </c>
      <c r="HF635" t="s">
        <v>17587</v>
      </c>
      <c r="HR635" t="s">
        <v>278</v>
      </c>
      <c r="HV635">
        <v>94990</v>
      </c>
      <c r="HW635" t="s">
        <v>281</v>
      </c>
      <c r="HY635">
        <v>0</v>
      </c>
      <c r="HZ635">
        <v>0</v>
      </c>
      <c r="IA635" t="s">
        <v>279</v>
      </c>
      <c r="IB635" t="s">
        <v>281</v>
      </c>
      <c r="IE635" t="s">
        <v>283</v>
      </c>
      <c r="IF635" t="s">
        <v>283</v>
      </c>
      <c r="IG635" t="s">
        <v>283</v>
      </c>
      <c r="IH635" t="s">
        <v>284</v>
      </c>
      <c r="II635" t="s">
        <v>285</v>
      </c>
      <c r="IJ635" t="s">
        <v>286</v>
      </c>
      <c r="IK635" t="s">
        <v>278</v>
      </c>
      <c r="IL635" t="s">
        <v>371</v>
      </c>
      <c r="IM635" t="s">
        <v>288</v>
      </c>
      <c r="IN635" t="s">
        <v>2219</v>
      </c>
      <c r="IP635" t="s">
        <v>290</v>
      </c>
      <c r="IQ635" t="s">
        <v>284</v>
      </c>
      <c r="IS635" t="s">
        <v>291</v>
      </c>
      <c r="IY635" t="s">
        <v>281</v>
      </c>
    </row>
    <row r="636" spans="1:259" x14ac:dyDescent="0.3">
      <c r="A636" s="14">
        <f>DAY(AVANZA[[#This Row],[FechaSeguimiento]])</f>
        <v>13</v>
      </c>
      <c r="B636" s="14">
        <f>MONTH(AVANZA[[#This Row],[FechaSeguimiento]])</f>
        <v>5</v>
      </c>
      <c r="C636"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636" t="str">
        <f>LOWER(IFERROR(VLOOKUP(AVANZA[[#This Row],[ID_Peticion]],CANCELADAS[#All],2,0),""))</f>
        <v/>
      </c>
      <c r="E636" t="str">
        <f>LOWER(IFERROR(VLOOKUP(AVANZA[[#This Row],[ID_Peticion]],CANCELADAS[#All],3,0),""))</f>
        <v/>
      </c>
      <c r="F636" t="str">
        <f>LOWER(IF(AVANZA[[#This Row],[CEDULA CLIENTE]]&lt;&gt;""," CC: " &amp; COUNTIFS(AVANZA[CEDULA CLIENTE],AVANZA[[#This Row],[CEDULA CLIENTE]]),"")&amp; IF(AVANZA[[#This Row],[Direccion]]&lt;&gt;""," DIR: " &amp; COUNTIFS(AVANZA[Direccion],AVANZA[[#This Row],[Direccion]]),""))</f>
        <v xml:space="preserve"> dir: 1</v>
      </c>
      <c r="G636" t="str">
        <f>IFERROR(VLOOKUP(AVANZA[[#This Row],[Cedula_Vendedor_Atis]],PLANTA[[#All],[CEDULA]:[LINEA]],3,0),"No Cruza")</f>
        <v>Marisol Avella</v>
      </c>
      <c r="H636" t="str">
        <f>IFERROR(VLOOKUP(AVANZA[[#This Row],[Cedula_Vendedor_Atis]],PLANTA[[#All],[CEDULA]:[LINEA]],4,0),"No Cruza")</f>
        <v>Fija</v>
      </c>
      <c r="I636" t="str">
        <f>LOWER(IF(AVANZA[[#This Row],[ATRIBUIBLE]]="",AVANZA[[#This Row],[Variable]],AVANZA[[#This Row],[ATRIBUIBLE]]))</f>
        <v>terminada</v>
      </c>
      <c r="J636" s="14">
        <f>IF(AVANZA[[#This Row],[Variable]]=AVANZA[[#Headers],[TERMINADA]],1,0)</f>
        <v>1</v>
      </c>
      <c r="K636" s="14">
        <f>IF(AVANZA[[#This Row],[Variable]]=AVANZA[[#Headers],[ANULADA]],1,0)</f>
        <v>0</v>
      </c>
      <c r="L636" s="14">
        <f>IF(AVANZA[[#This Row],[Variable]]=AVANZA[[#Headers],[PENDIENTE]],1,0)</f>
        <v>0</v>
      </c>
      <c r="M636" s="14">
        <f>IF(AVANZA[[#This Row],[ESTADO AGENDA]]="AGENDADA",1,0)</f>
        <v>0</v>
      </c>
      <c r="N636" s="14">
        <f>IF(AVANZA[[#This Row],[ESTADO AGENDA]]="PENDIENTE DE AGENDAR",1,0)</f>
        <v>0</v>
      </c>
      <c r="O636" s="14">
        <f>IF(AVANZA[[#This Row],[ESTADO AGENDA]]="SUSPENDIDA",1,0)</f>
        <v>0</v>
      </c>
      <c r="P636" t="str" cm="1">
        <f t="array" ref="P636">_xlfn.XLOOKUP(AVANZA[[#This Row],[Num_Agrupacion_Pet_Atis]],Tabla1[[#All],[Numero_de_actuacion]],Tabla1[[#All],[Estado_de_la_orden]],"",0)</f>
        <v/>
      </c>
      <c r="Q636" s="2" t="str" cm="1">
        <f t="array" ref="Q636">_xlfn.XLOOKUP(AVANZA[[#This Row],[Num_Agrupacion_Pet_Atis]],Tabla1[[#All],[Numero_de_actuacion]],Tabla1[[#All],[Fecha_de_la_cita]],"",0)</f>
        <v/>
      </c>
      <c r="R636" t="str" cm="1">
        <f t="array" ref="R636">_xlfn.XLOOKUP(AVANZA[[#This Row],[Num_Agrupacion_Pet_Atis]],Tabla1[[#All],[Numero_de_actuacion]],Tabla1[[#All],[Franja_horaria_de_la_cita]],"",0)</f>
        <v/>
      </c>
      <c r="S636" s="14" t="str">
        <f>IFERROR(DAY(AVANZA[[#This Row],[FECHA AGENDA]]),"")</f>
        <v/>
      </c>
      <c r="T636" s="14" t="str">
        <f>IFERROR(MONTH(AVANZA[[#This Row],[FECHA AGENDA]]),"")</f>
        <v/>
      </c>
      <c r="U636" t="str" cm="1">
        <f t="array" ref="U636">_xlfn.XLOOKUP(AVANZA[[#This Row],[Num_Agrupacion_Pet_Atis]],Tabla1[[#All],[Numero_de_actuacion]],Tabla1[[#All],[Motivo_de_suspension]],"",0)</f>
        <v/>
      </c>
      <c r="V636" s="2" t="str" cm="1">
        <f t="array" ref="V636">_xlfn.XLOOKUP(AVANZA[[#This Row],[Num_Agrupacion_Pet_Atis]],Tabla1[[#All],[Numero_de_actuacion]],Tabla1[[#All],[No_identificacion_cliente]],"",0)</f>
        <v/>
      </c>
      <c r="W636" s="2" t="str" cm="1">
        <f t="array" ref="W636">_xlfn.XLOOKUP(AVANZA[[#This Row],[Num_Agrupacion_Pet_Atis]],Tabla1[[#All],[Numero_de_actuacion]],Tabla1[[#All],[Movil_de_contacto]],"",0)</f>
        <v/>
      </c>
      <c r="X636" s="14">
        <f>IF(OR(AVANZA[[#This Row],[ESTADO LEG]]="Legalizada grabacion",AVANZA[[#This Row],[ESTADO LEG]]="Legalizada aut"),1,0)</f>
        <v>0</v>
      </c>
      <c r="Y636" s="14">
        <f>IF(OR(AVANZA[[#This Row],[ESTADO LEG]]="pdte legalizar",AVANZA[[#This Row],[ESTADO LEG]]="No cruza"),1,0)</f>
        <v>1</v>
      </c>
      <c r="Z636" t="str" cm="1">
        <f t="array" ref="Z636">IF(AVANZA[[#This Row],[Variable]]="Terminada",LOWER(_xlfn.XLOOKUP(AVANZA[[#This Row],[ID_Peticion]],Tabla6[[#All],[NUM_PETICION]],Tabla6[[#All],[ESTADO_LEG]],"NO CRUZA",0)),AVANZA[[#This Row],[Variable]])</f>
        <v>no cruza</v>
      </c>
      <c r="AA636" t="str" cm="1">
        <f t="array" ref="AA636">_xlfn.XLOOKUP(AVANZA[[#This Row],[ID_Peticion]],Tabla6[[#All],[NUM_PETICION]],Tabla6[[#All],[DIF_DIAS]],"",0)</f>
        <v/>
      </c>
      <c r="AB636" s="2" t="str" cm="1">
        <f t="array" ref="AB636">IFERROR(_xlfn.XLOOKUP(AVANZA[[#This Row],[ID_Peticion]],Tabla6[[#All],[NUM_PETICION]],Tabla6[[#All],[FEC_LEGAL]],"",0),"")</f>
        <v/>
      </c>
      <c r="AC636" s="14">
        <f ca="1">IF(AVANZA[[#This Row],[FECHA LEG]]&lt;&gt;0,IFERROR(AVANZA[[#This Row],[FECHA LEG]]-AVANZA[[#This Row],[FechaIniEstadoSubPetAtis]],0),TODAY()-AVANZA[[#This Row],[FechaIniEstadoSubPetAtis]])</f>
        <v>0</v>
      </c>
      <c r="AD636" s="35">
        <f ca="1">IF(AVANZA[[#This Row],[FINAL Vs LG]]&lt;&gt;0,IF(AVANZA[[#This Row],[FINAL Vs LG]]&lt;7.1,"100%",IF(AND(AVANZA[[#This Row],[FINAL Vs LG]]&gt;7.1,AVANZA[[#This Row],[FINAL Vs LG]]&lt;11.1),"50%","0%")),0)</f>
        <v>0</v>
      </c>
      <c r="AE636" s="14">
        <f ca="1">VLOOKUP(DAY(TODAY()),BACK!F:G,2,0)</f>
        <v>14</v>
      </c>
      <c r="AF636" s="14">
        <f>BACK!$I$2</f>
        <v>24</v>
      </c>
      <c r="AG636" s="14">
        <f>IF(AVANZA[[#This Row],[Oferta_empaquetada_comisiones]]="SI",1,0)</f>
        <v>0</v>
      </c>
      <c r="AH636" s="36">
        <f>IF(AVANZA[[#This Row],[Variable]]="TERMINADA",IFERROR(VLOOKUP(AVANZA[[#This Row],[SUPERVISOR]],Tabla2[#All],4,0),0),)</f>
        <v>3.5</v>
      </c>
      <c r="AI636" s="14">
        <f>IF(AVANZA[[#This Row],[Producto]]="BA",1,0)</f>
        <v>0</v>
      </c>
      <c r="AJ636" s="14">
        <f>IF(AVANZA[[#This Row],[Producto]]="DUO",1,0)</f>
        <v>0</v>
      </c>
      <c r="AK636" s="14">
        <f>IF(AVANZA[[#This Row],[Producto]]="TRIO",1,0)</f>
        <v>1</v>
      </c>
      <c r="AL636" t="s">
        <v>347</v>
      </c>
      <c r="AM636">
        <v>-1</v>
      </c>
      <c r="AN636">
        <v>-1</v>
      </c>
      <c r="AO636" t="s">
        <v>17588</v>
      </c>
      <c r="AP636" s="1">
        <v>46154.494143518517</v>
      </c>
      <c r="AQ636">
        <v>-1</v>
      </c>
      <c r="AR636" t="s">
        <v>17589</v>
      </c>
      <c r="AS636">
        <v>-1</v>
      </c>
      <c r="AT636">
        <v>-1</v>
      </c>
      <c r="AU636">
        <v>-1</v>
      </c>
      <c r="AV636">
        <v>-1</v>
      </c>
      <c r="AW636">
        <v>-1</v>
      </c>
      <c r="AX636" t="s">
        <v>224</v>
      </c>
      <c r="AY636">
        <v>-1</v>
      </c>
      <c r="AZ636">
        <v>2026</v>
      </c>
      <c r="BA636">
        <v>5</v>
      </c>
      <c r="BB636">
        <v>13</v>
      </c>
      <c r="BC636">
        <v>-1</v>
      </c>
      <c r="BD636" t="s">
        <v>225</v>
      </c>
      <c r="BE636">
        <v>-1</v>
      </c>
      <c r="BF636">
        <v>20001626614559</v>
      </c>
      <c r="BG636" t="s">
        <v>1220</v>
      </c>
      <c r="BH636" t="s">
        <v>1221</v>
      </c>
      <c r="BI636" t="s">
        <v>17590</v>
      </c>
      <c r="BJ636">
        <v>-1</v>
      </c>
      <c r="BK636">
        <v>-1</v>
      </c>
      <c r="BL636">
        <v>-1</v>
      </c>
      <c r="BM636" t="s">
        <v>229</v>
      </c>
      <c r="BN636" t="s">
        <v>230</v>
      </c>
      <c r="BO636" t="s">
        <v>17591</v>
      </c>
      <c r="BP636" t="s">
        <v>380</v>
      </c>
      <c r="BQ636">
        <v>2026</v>
      </c>
      <c r="BR636">
        <v>5</v>
      </c>
      <c r="BS636">
        <v>12</v>
      </c>
      <c r="BT636" s="1">
        <v>46155.504293981481</v>
      </c>
      <c r="BU636" t="s">
        <v>233</v>
      </c>
      <c r="BV636" s="2">
        <v>46155</v>
      </c>
      <c r="BW636" t="s">
        <v>234</v>
      </c>
      <c r="BX636" s="2">
        <v>46154</v>
      </c>
      <c r="BY636" s="2">
        <v>46155</v>
      </c>
      <c r="BZ636" t="s">
        <v>235</v>
      </c>
      <c r="CA636" t="s">
        <v>297</v>
      </c>
      <c r="CB636" t="s">
        <v>297</v>
      </c>
      <c r="CC636" t="s">
        <v>14267</v>
      </c>
      <c r="CD636" t="s">
        <v>3650</v>
      </c>
      <c r="CE636">
        <v>-1</v>
      </c>
      <c r="CF636" t="s">
        <v>300</v>
      </c>
      <c r="CG636" t="s">
        <v>301</v>
      </c>
      <c r="CH636" t="s">
        <v>242</v>
      </c>
      <c r="CI636">
        <v>53061857</v>
      </c>
      <c r="CJ636" t="s">
        <v>358</v>
      </c>
      <c r="CK636" t="s">
        <v>245</v>
      </c>
      <c r="CL636" t="s">
        <v>246</v>
      </c>
      <c r="CM636" t="s">
        <v>247</v>
      </c>
      <c r="CN636" t="s">
        <v>359</v>
      </c>
      <c r="CT636" t="s">
        <v>386</v>
      </c>
      <c r="CU636" t="s">
        <v>387</v>
      </c>
      <c r="CW636" t="s">
        <v>1226</v>
      </c>
      <c r="CX636" t="s">
        <v>1227</v>
      </c>
      <c r="DA636" t="s">
        <v>250</v>
      </c>
      <c r="DB636">
        <v>-1</v>
      </c>
      <c r="DF636" t="s">
        <v>251</v>
      </c>
      <c r="DJ636" t="s">
        <v>252</v>
      </c>
      <c r="DK636" t="s">
        <v>253</v>
      </c>
      <c r="DL636" t="s">
        <v>253</v>
      </c>
      <c r="DN636" t="s">
        <v>390</v>
      </c>
      <c r="DR636" t="s">
        <v>360</v>
      </c>
      <c r="DS636" t="s">
        <v>358</v>
      </c>
      <c r="DT636" t="s">
        <v>347</v>
      </c>
      <c r="DV636">
        <v>1</v>
      </c>
      <c r="DW636" t="s">
        <v>283</v>
      </c>
      <c r="ED636" s="2">
        <v>46155</v>
      </c>
      <c r="EE636" t="s">
        <v>306</v>
      </c>
      <c r="EF636">
        <v>20</v>
      </c>
      <c r="EP636" t="s">
        <v>258</v>
      </c>
      <c r="ES636" t="s">
        <v>693</v>
      </c>
      <c r="FA636" t="s">
        <v>245</v>
      </c>
      <c r="FB636" t="s">
        <v>308</v>
      </c>
      <c r="FD636" t="s">
        <v>308</v>
      </c>
      <c r="FE636" t="s">
        <v>309</v>
      </c>
      <c r="FF636" t="s">
        <v>309</v>
      </c>
      <c r="FK636" t="s">
        <v>263</v>
      </c>
      <c r="FL636" t="s">
        <v>17592</v>
      </c>
      <c r="FN636" t="s">
        <v>359</v>
      </c>
      <c r="FO636" t="s">
        <v>366</v>
      </c>
      <c r="FR636">
        <v>141974</v>
      </c>
      <c r="GB636" t="s">
        <v>266</v>
      </c>
      <c r="GC636" t="s">
        <v>387</v>
      </c>
      <c r="GD636">
        <v>14854</v>
      </c>
      <c r="GF636">
        <v>2351</v>
      </c>
      <c r="GG636">
        <v>25356</v>
      </c>
      <c r="GI636">
        <v>99414</v>
      </c>
      <c r="GJ636">
        <v>25362</v>
      </c>
      <c r="GL636">
        <v>40209</v>
      </c>
      <c r="GM636">
        <v>168949</v>
      </c>
      <c r="GS636" t="s">
        <v>267</v>
      </c>
      <c r="GT636" s="2">
        <v>44439</v>
      </c>
      <c r="GU636" t="s">
        <v>268</v>
      </c>
      <c r="GV636" t="s">
        <v>335</v>
      </c>
      <c r="GW636" t="s">
        <v>394</v>
      </c>
      <c r="GZ636" t="s">
        <v>395</v>
      </c>
      <c r="HA636" t="s">
        <v>336</v>
      </c>
      <c r="HC636" t="s">
        <v>337</v>
      </c>
      <c r="HE636" t="s">
        <v>230</v>
      </c>
      <c r="HF636" t="s">
        <v>14132</v>
      </c>
      <c r="HR636" t="s">
        <v>278</v>
      </c>
      <c r="HV636">
        <v>149990</v>
      </c>
      <c r="HW636" t="s">
        <v>281</v>
      </c>
      <c r="HY636">
        <v>0</v>
      </c>
      <c r="HZ636">
        <v>0</v>
      </c>
      <c r="IA636" t="s">
        <v>279</v>
      </c>
      <c r="IB636" t="s">
        <v>281</v>
      </c>
      <c r="IE636" t="s">
        <v>283</v>
      </c>
      <c r="IF636" t="s">
        <v>283</v>
      </c>
      <c r="IG636" t="s">
        <v>283</v>
      </c>
      <c r="IH636" t="s">
        <v>284</v>
      </c>
      <c r="II636" t="s">
        <v>285</v>
      </c>
      <c r="IJ636" t="s">
        <v>286</v>
      </c>
      <c r="IK636" t="s">
        <v>278</v>
      </c>
      <c r="IL636" t="s">
        <v>371</v>
      </c>
      <c r="IM636" t="s">
        <v>288</v>
      </c>
      <c r="IN636" t="s">
        <v>289</v>
      </c>
      <c r="IP636" t="s">
        <v>290</v>
      </c>
      <c r="IQ636" t="s">
        <v>284</v>
      </c>
      <c r="IS636" t="s">
        <v>291</v>
      </c>
      <c r="IT636" t="s">
        <v>561</v>
      </c>
      <c r="IY636" t="s">
        <v>281</v>
      </c>
    </row>
    <row r="637" spans="1:259" x14ac:dyDescent="0.3">
      <c r="A637" s="14">
        <f>DAY(AVANZA[[#This Row],[FechaSeguimiento]])</f>
        <v>13</v>
      </c>
      <c r="B637" s="14">
        <f>MONTH(AVANZA[[#This Row],[FechaSeguimiento]])</f>
        <v>5</v>
      </c>
      <c r="C637"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637" t="str">
        <f>LOWER(IFERROR(VLOOKUP(AVANZA[[#This Row],[ID_Peticion]],CANCELADAS[#All],2,0),""))</f>
        <v/>
      </c>
      <c r="E637" t="str">
        <f>LOWER(IFERROR(VLOOKUP(AVANZA[[#This Row],[ID_Peticion]],CANCELADAS[#All],3,0),""))</f>
        <v/>
      </c>
      <c r="F637" t="str">
        <f>LOWER(IF(AVANZA[[#This Row],[CEDULA CLIENTE]]&lt;&gt;""," CC: " &amp; COUNTIFS(AVANZA[CEDULA CLIENTE],AVANZA[[#This Row],[CEDULA CLIENTE]]),"")&amp; IF(AVANZA[[#This Row],[Direccion]]&lt;&gt;""," DIR: " &amp; COUNTIFS(AVANZA[Direccion],AVANZA[[#This Row],[Direccion]]),""))</f>
        <v xml:space="preserve"> cc: 1 dir: 1</v>
      </c>
      <c r="G637" t="str">
        <f>IFERROR(VLOOKUP(AVANZA[[#This Row],[Cedula_Vendedor_Atis]],PLANTA[[#All],[CEDULA]:[LINEA]],3,0),"No Cruza")</f>
        <v>Marisol Avella</v>
      </c>
      <c r="H637" t="str">
        <f>IFERROR(VLOOKUP(AVANZA[[#This Row],[Cedula_Vendedor_Atis]],PLANTA[[#All],[CEDULA]:[LINEA]],4,0),"No Cruza")</f>
        <v>Fija</v>
      </c>
      <c r="I637" t="str">
        <f>LOWER(IF(AVANZA[[#This Row],[ATRIBUIBLE]]="",AVANZA[[#This Row],[Variable]],AVANZA[[#This Row],[ATRIBUIBLE]]))</f>
        <v>pendiente</v>
      </c>
      <c r="J637" s="14">
        <f>IF(AVANZA[[#This Row],[Variable]]=AVANZA[[#Headers],[TERMINADA]],1,0)</f>
        <v>0</v>
      </c>
      <c r="K637" s="14">
        <f>IF(AVANZA[[#This Row],[Variable]]=AVANZA[[#Headers],[ANULADA]],1,0)</f>
        <v>0</v>
      </c>
      <c r="L637" s="14">
        <f>IF(AVANZA[[#This Row],[Variable]]=AVANZA[[#Headers],[PENDIENTE]],1,0)</f>
        <v>1</v>
      </c>
      <c r="M637" s="14">
        <f>IF(AVANZA[[#This Row],[ESTADO AGENDA]]="AGENDADA",1,0)</f>
        <v>1</v>
      </c>
      <c r="N637" s="14">
        <f>IF(AVANZA[[#This Row],[ESTADO AGENDA]]="PENDIENTE DE AGENDAR",1,0)</f>
        <v>0</v>
      </c>
      <c r="O637" s="14">
        <f>IF(AVANZA[[#This Row],[ESTADO AGENDA]]="SUSPENDIDA",1,0)</f>
        <v>0</v>
      </c>
      <c r="P637" t="str" cm="1">
        <f t="array" ref="P637">_xlfn.XLOOKUP(AVANZA[[#This Row],[Num_Agrupacion_Pet_Atis]],Tabla1[[#All],[Numero_de_actuacion]],Tabla1[[#All],[Estado_de_la_orden]],"",0)</f>
        <v>Agendada</v>
      </c>
      <c r="Q637" s="2" cm="1">
        <f t="array" ref="Q637">_xlfn.XLOOKUP(AVANZA[[#This Row],[Num_Agrupacion_Pet_Atis]],Tabla1[[#All],[Numero_de_actuacion]],Tabla1[[#All],[Fecha_de_la_cita]],"",0)</f>
        <v>46158.5</v>
      </c>
      <c r="R637" t="str" cm="1">
        <f t="array" ref="R637">_xlfn.XLOOKUP(AVANZA[[#This Row],[Num_Agrupacion_Pet_Atis]],Tabla1[[#All],[Numero_de_actuacion]],Tabla1[[#All],[Franja_horaria_de_la_cita]],"",0)</f>
        <v>PM</v>
      </c>
      <c r="S637" s="14">
        <f>IFERROR(DAY(AVANZA[[#This Row],[FECHA AGENDA]]),"")</f>
        <v>16</v>
      </c>
      <c r="T637" s="14">
        <f>IFERROR(MONTH(AVANZA[[#This Row],[FECHA AGENDA]]),"")</f>
        <v>5</v>
      </c>
      <c r="U637" cm="1">
        <f t="array" ref="U637">_xlfn.XLOOKUP(AVANZA[[#This Row],[Num_Agrupacion_Pet_Atis]],Tabla1[[#All],[Numero_de_actuacion]],Tabla1[[#All],[Motivo_de_suspension]],"",0)</f>
        <v>0</v>
      </c>
      <c r="V637" s="2" t="str" cm="1">
        <f t="array" ref="V637">_xlfn.XLOOKUP(AVANZA[[#This Row],[Num_Agrupacion_Pet_Atis]],Tabla1[[#All],[Numero_de_actuacion]],Tabla1[[#All],[No_identificacion_cliente]],"",0)</f>
        <v>1019057477</v>
      </c>
      <c r="W637" s="2" t="str" cm="1">
        <f t="array" ref="W637">_xlfn.XLOOKUP(AVANZA[[#This Row],[Num_Agrupacion_Pet_Atis]],Tabla1[[#All],[Numero_de_actuacion]],Tabla1[[#All],[Movil_de_contacto]],"",0)</f>
        <v>3219834851</v>
      </c>
      <c r="X637" s="14">
        <f>IF(OR(AVANZA[[#This Row],[ESTADO LEG]]="Legalizada grabacion",AVANZA[[#This Row],[ESTADO LEG]]="Legalizada aut"),1,0)</f>
        <v>0</v>
      </c>
      <c r="Y637" s="14">
        <f>IF(OR(AVANZA[[#This Row],[ESTADO LEG]]="pdte legalizar",AVANZA[[#This Row],[ESTADO LEG]]="No cruza"),1,0)</f>
        <v>0</v>
      </c>
      <c r="Z637" t="str" cm="1">
        <f t="array" ref="Z637">IF(AVANZA[[#This Row],[Variable]]="Terminada",LOWER(_xlfn.XLOOKUP(AVANZA[[#This Row],[ID_Peticion]],Tabla6[[#All],[NUM_PETICION]],Tabla6[[#All],[ESTADO_LEG]],"NO CRUZA",0)),AVANZA[[#This Row],[Variable]])</f>
        <v>PENDIENTE</v>
      </c>
      <c r="AA637" t="str" cm="1">
        <f t="array" ref="AA637">_xlfn.XLOOKUP(AVANZA[[#This Row],[ID_Peticion]],Tabla6[[#All],[NUM_PETICION]],Tabla6[[#All],[DIF_DIAS]],"",0)</f>
        <v/>
      </c>
      <c r="AB637" s="2" t="str" cm="1">
        <f t="array" ref="AB637">IFERROR(_xlfn.XLOOKUP(AVANZA[[#This Row],[ID_Peticion]],Tabla6[[#All],[NUM_PETICION]],Tabla6[[#All],[FEC_LEGAL]],"",0),"")</f>
        <v/>
      </c>
      <c r="AC637" s="14">
        <f ca="1">IF(AVANZA[[#This Row],[FECHA LEG]]&lt;&gt;0,IFERROR(AVANZA[[#This Row],[FECHA LEG]]-AVANZA[[#This Row],[FechaIniEstadoSubPetAtis]],0),TODAY()-AVANZA[[#This Row],[FechaIniEstadoSubPetAtis]])</f>
        <v>0</v>
      </c>
      <c r="AD637" s="35">
        <f ca="1">IF(AVANZA[[#This Row],[FINAL Vs LG]]&lt;&gt;0,IF(AVANZA[[#This Row],[FINAL Vs LG]]&lt;7.1,"100%",IF(AND(AVANZA[[#This Row],[FINAL Vs LG]]&gt;7.1,AVANZA[[#This Row],[FINAL Vs LG]]&lt;11.1),"50%","0%")),0)</f>
        <v>0</v>
      </c>
      <c r="AE637" s="14">
        <f ca="1">VLOOKUP(DAY(TODAY()),BACK!F:G,2,0)</f>
        <v>14</v>
      </c>
      <c r="AF637" s="14">
        <f>BACK!$I$2</f>
        <v>24</v>
      </c>
      <c r="AG637" s="14">
        <f>IF(AVANZA[[#This Row],[Oferta_empaquetada_comisiones]]="SI",1,0)</f>
        <v>0</v>
      </c>
      <c r="AH637" s="36">
        <f>IF(AVANZA[[#This Row],[Variable]]="TERMINADA",IFERROR(VLOOKUP(AVANZA[[#This Row],[SUPERVISOR]],Tabla2[#All],4,0),0),)</f>
        <v>0</v>
      </c>
      <c r="AI637" s="14">
        <f>IF(AVANZA[[#This Row],[Producto]]="BA",1,0)</f>
        <v>1</v>
      </c>
      <c r="AJ637" s="14">
        <f>IF(AVANZA[[#This Row],[Producto]]="DUO",1,0)</f>
        <v>0</v>
      </c>
      <c r="AK637" s="14">
        <f>IF(AVANZA[[#This Row],[Producto]]="TRIO",1,0)</f>
        <v>0</v>
      </c>
      <c r="AL637" t="s">
        <v>1961</v>
      </c>
      <c r="AM637">
        <v>-1</v>
      </c>
      <c r="AN637">
        <v>-1</v>
      </c>
      <c r="AO637" t="s">
        <v>17593</v>
      </c>
      <c r="AP637" s="1">
        <v>46154.629050925927</v>
      </c>
      <c r="AQ637">
        <v>-1</v>
      </c>
      <c r="AR637" t="s">
        <v>17594</v>
      </c>
      <c r="AS637">
        <v>-1</v>
      </c>
      <c r="AT637">
        <v>-1</v>
      </c>
      <c r="AU637">
        <v>-1</v>
      </c>
      <c r="AV637">
        <v>-1</v>
      </c>
      <c r="AW637">
        <v>-1</v>
      </c>
      <c r="AX637" t="s">
        <v>224</v>
      </c>
      <c r="AY637">
        <v>-1</v>
      </c>
      <c r="AZ637">
        <v>2026</v>
      </c>
      <c r="BA637">
        <v>5</v>
      </c>
      <c r="BB637">
        <v>13</v>
      </c>
      <c r="BC637">
        <v>-1</v>
      </c>
      <c r="BD637" t="s">
        <v>225</v>
      </c>
      <c r="BE637">
        <v>-1</v>
      </c>
      <c r="BF637">
        <v>20001626700557</v>
      </c>
      <c r="BG637" t="s">
        <v>319</v>
      </c>
      <c r="BH637" t="s">
        <v>320</v>
      </c>
      <c r="BI637" t="s">
        <v>3519</v>
      </c>
      <c r="BJ637">
        <v>-1</v>
      </c>
      <c r="BK637">
        <v>-1</v>
      </c>
      <c r="BL637">
        <v>-1</v>
      </c>
      <c r="BM637" t="s">
        <v>2213</v>
      </c>
      <c r="BN637" t="s">
        <v>230</v>
      </c>
      <c r="BO637" t="s">
        <v>17595</v>
      </c>
      <c r="BP637" t="s">
        <v>380</v>
      </c>
      <c r="BQ637">
        <v>2026</v>
      </c>
      <c r="BR637">
        <v>5</v>
      </c>
      <c r="BS637">
        <v>12</v>
      </c>
      <c r="BT637" s="1">
        <v>46154.62908564815</v>
      </c>
      <c r="BU637" t="s">
        <v>2215</v>
      </c>
      <c r="BV637" s="2">
        <v>46154</v>
      </c>
      <c r="BW637" t="s">
        <v>2215</v>
      </c>
      <c r="BX637" s="2">
        <v>46154</v>
      </c>
      <c r="BY637" s="2">
        <v>46154</v>
      </c>
      <c r="BZ637" t="s">
        <v>2216</v>
      </c>
      <c r="CA637" t="s">
        <v>297</v>
      </c>
      <c r="CB637" t="s">
        <v>297</v>
      </c>
      <c r="CC637" t="s">
        <v>17596</v>
      </c>
      <c r="CD637" t="s">
        <v>3518</v>
      </c>
      <c r="CE637">
        <v>-1</v>
      </c>
      <c r="CF637" t="s">
        <v>300</v>
      </c>
      <c r="CG637" t="s">
        <v>301</v>
      </c>
      <c r="CH637" t="s">
        <v>242</v>
      </c>
      <c r="CI637">
        <v>1013654397</v>
      </c>
      <c r="CJ637" t="s">
        <v>1969</v>
      </c>
      <c r="CK637" t="s">
        <v>245</v>
      </c>
      <c r="CL637" t="s">
        <v>246</v>
      </c>
      <c r="CM637" t="s">
        <v>247</v>
      </c>
      <c r="CN637" t="s">
        <v>248</v>
      </c>
      <c r="CT637" t="s">
        <v>304</v>
      </c>
      <c r="CU637" t="s">
        <v>225</v>
      </c>
      <c r="CW637" t="s">
        <v>319</v>
      </c>
      <c r="CX637" t="s">
        <v>320</v>
      </c>
      <c r="DA637" t="s">
        <v>250</v>
      </c>
      <c r="DB637">
        <v>-1</v>
      </c>
      <c r="DF637" t="s">
        <v>2213</v>
      </c>
      <c r="DJ637" t="s">
        <v>252</v>
      </c>
      <c r="DK637" t="s">
        <v>253</v>
      </c>
      <c r="DL637" t="s">
        <v>253</v>
      </c>
      <c r="DN637" t="s">
        <v>255</v>
      </c>
      <c r="DR637" t="s">
        <v>1970</v>
      </c>
      <c r="DS637" t="s">
        <v>1969</v>
      </c>
      <c r="DT637" t="s">
        <v>1968</v>
      </c>
      <c r="DV637">
        <v>1</v>
      </c>
      <c r="DW637" t="s">
        <v>283</v>
      </c>
      <c r="ED637" s="2">
        <v>46155</v>
      </c>
      <c r="EE637" t="s">
        <v>306</v>
      </c>
      <c r="EF637">
        <v>20</v>
      </c>
      <c r="EP637" t="s">
        <v>258</v>
      </c>
      <c r="ES637" t="s">
        <v>2173</v>
      </c>
      <c r="FA637" t="s">
        <v>245</v>
      </c>
      <c r="FB637" t="s">
        <v>308</v>
      </c>
      <c r="FD637" t="s">
        <v>308</v>
      </c>
      <c r="FE637" t="s">
        <v>309</v>
      </c>
      <c r="FF637" t="s">
        <v>309</v>
      </c>
      <c r="FK637" t="s">
        <v>263</v>
      </c>
      <c r="FL637" t="s">
        <v>17597</v>
      </c>
      <c r="FN637" t="s">
        <v>248</v>
      </c>
      <c r="FO637" t="s">
        <v>265</v>
      </c>
      <c r="FR637">
        <v>0</v>
      </c>
      <c r="GB637" t="s">
        <v>266</v>
      </c>
      <c r="GM637">
        <v>0</v>
      </c>
      <c r="GS637" t="s">
        <v>267</v>
      </c>
      <c r="GT637" s="2">
        <v>45443</v>
      </c>
      <c r="GU637" t="s">
        <v>268</v>
      </c>
      <c r="GV637" t="s">
        <v>335</v>
      </c>
      <c r="GW637" t="s">
        <v>394</v>
      </c>
      <c r="GZ637" t="s">
        <v>395</v>
      </c>
      <c r="HA637" t="s">
        <v>274</v>
      </c>
      <c r="HB637" t="s">
        <v>312</v>
      </c>
      <c r="HC637" t="s">
        <v>312</v>
      </c>
      <c r="HD637" t="s">
        <v>313</v>
      </c>
      <c r="HE637" t="s">
        <v>230</v>
      </c>
      <c r="HF637" t="s">
        <v>17443</v>
      </c>
      <c r="HR637" t="s">
        <v>278</v>
      </c>
      <c r="HV637">
        <v>94990</v>
      </c>
      <c r="HW637" t="s">
        <v>281</v>
      </c>
      <c r="HY637">
        <v>0</v>
      </c>
      <c r="HZ637">
        <v>0</v>
      </c>
      <c r="IA637" t="s">
        <v>281</v>
      </c>
      <c r="IB637" t="s">
        <v>281</v>
      </c>
      <c r="IE637" t="s">
        <v>283</v>
      </c>
      <c r="IF637" t="s">
        <v>283</v>
      </c>
      <c r="IG637" t="s">
        <v>283</v>
      </c>
      <c r="IH637" t="s">
        <v>284</v>
      </c>
      <c r="II637" t="s">
        <v>285</v>
      </c>
      <c r="IJ637" t="s">
        <v>286</v>
      </c>
      <c r="IK637" t="s">
        <v>278</v>
      </c>
      <c r="IL637" t="s">
        <v>287</v>
      </c>
      <c r="IM637" t="s">
        <v>288</v>
      </c>
      <c r="IN637" t="s">
        <v>2219</v>
      </c>
      <c r="IP637" t="s">
        <v>290</v>
      </c>
      <c r="IQ637" t="s">
        <v>284</v>
      </c>
      <c r="IS637" t="s">
        <v>291</v>
      </c>
      <c r="IT637" t="s">
        <v>561</v>
      </c>
      <c r="IY637" t="s">
        <v>281</v>
      </c>
    </row>
    <row r="638" spans="1:259" x14ac:dyDescent="0.3">
      <c r="A638" s="14">
        <f>DAY(AVANZA[[#This Row],[FechaSeguimiento]])</f>
        <v>13</v>
      </c>
      <c r="B638" s="14">
        <f>MONTH(AVANZA[[#This Row],[FechaSeguimiento]])</f>
        <v>5</v>
      </c>
      <c r="C638"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638" t="str">
        <f>LOWER(IFERROR(VLOOKUP(AVANZA[[#This Row],[ID_Peticion]],CANCELADAS[#All],2,0),""))</f>
        <v/>
      </c>
      <c r="E638" t="str">
        <f>LOWER(IFERROR(VLOOKUP(AVANZA[[#This Row],[ID_Peticion]],CANCELADAS[#All],3,0),""))</f>
        <v/>
      </c>
      <c r="F638" t="str">
        <f>LOWER(IF(AVANZA[[#This Row],[CEDULA CLIENTE]]&lt;&gt;""," CC: " &amp; COUNTIFS(AVANZA[CEDULA CLIENTE],AVANZA[[#This Row],[CEDULA CLIENTE]]),"")&amp; IF(AVANZA[[#This Row],[Direccion]]&lt;&gt;""," DIR: " &amp; COUNTIFS(AVANZA[Direccion],AVANZA[[#This Row],[Direccion]]),""))</f>
        <v xml:space="preserve"> cc: 1 dir: 1</v>
      </c>
      <c r="G638" t="str">
        <f>IFERROR(VLOOKUP(AVANZA[[#This Row],[Cedula_Vendedor_Atis]],PLANTA[[#All],[CEDULA]:[LINEA]],3,0),"No Cruza")</f>
        <v>Marisol Avella</v>
      </c>
      <c r="H638" t="str">
        <f>IFERROR(VLOOKUP(AVANZA[[#This Row],[Cedula_Vendedor_Atis]],PLANTA[[#All],[CEDULA]:[LINEA]],4,0),"No Cruza")</f>
        <v>Fija</v>
      </c>
      <c r="I638" t="str">
        <f>LOWER(IF(AVANZA[[#This Row],[ATRIBUIBLE]]="",AVANZA[[#This Row],[Variable]],AVANZA[[#This Row],[ATRIBUIBLE]]))</f>
        <v>pendiente</v>
      </c>
      <c r="J638" s="14">
        <f>IF(AVANZA[[#This Row],[Variable]]=AVANZA[[#Headers],[TERMINADA]],1,0)</f>
        <v>0</v>
      </c>
      <c r="K638" s="14">
        <f>IF(AVANZA[[#This Row],[Variable]]=AVANZA[[#Headers],[ANULADA]],1,0)</f>
        <v>0</v>
      </c>
      <c r="L638" s="14">
        <f>IF(AVANZA[[#This Row],[Variable]]=AVANZA[[#Headers],[PENDIENTE]],1,0)</f>
        <v>1</v>
      </c>
      <c r="M638" s="14">
        <f>IF(AVANZA[[#This Row],[ESTADO AGENDA]]="AGENDADA",1,0)</f>
        <v>1</v>
      </c>
      <c r="N638" s="14">
        <f>IF(AVANZA[[#This Row],[ESTADO AGENDA]]="PENDIENTE DE AGENDAR",1,0)</f>
        <v>0</v>
      </c>
      <c r="O638" s="14">
        <f>IF(AVANZA[[#This Row],[ESTADO AGENDA]]="SUSPENDIDA",1,0)</f>
        <v>0</v>
      </c>
      <c r="P638" t="str" cm="1">
        <f t="array" ref="P638">_xlfn.XLOOKUP(AVANZA[[#This Row],[Num_Agrupacion_Pet_Atis]],Tabla1[[#All],[Numero_de_actuacion]],Tabla1[[#All],[Estado_de_la_orden]],"",0)</f>
        <v>Agendada</v>
      </c>
      <c r="Q638" s="2" cm="1">
        <f t="array" ref="Q638">_xlfn.XLOOKUP(AVANZA[[#This Row],[Num_Agrupacion_Pet_Atis]],Tabla1[[#All],[Numero_de_actuacion]],Tabla1[[#All],[Fecha_de_la_cita]],"",0)</f>
        <v>46157.291666666664</v>
      </c>
      <c r="R638" t="str" cm="1">
        <f t="array" ref="R638">_xlfn.XLOOKUP(AVANZA[[#This Row],[Num_Agrupacion_Pet_Atis]],Tabla1[[#All],[Numero_de_actuacion]],Tabla1[[#All],[Franja_horaria_de_la_cita]],"",0)</f>
        <v>AM</v>
      </c>
      <c r="S638" s="14">
        <f>IFERROR(DAY(AVANZA[[#This Row],[FECHA AGENDA]]),"")</f>
        <v>15</v>
      </c>
      <c r="T638" s="14">
        <f>IFERROR(MONTH(AVANZA[[#This Row],[FECHA AGENDA]]),"")</f>
        <v>5</v>
      </c>
      <c r="U638" cm="1">
        <f t="array" ref="U638">_xlfn.XLOOKUP(AVANZA[[#This Row],[Num_Agrupacion_Pet_Atis]],Tabla1[[#All],[Numero_de_actuacion]],Tabla1[[#All],[Motivo_de_suspension]],"",0)</f>
        <v>0</v>
      </c>
      <c r="V638" s="2" t="str" cm="1">
        <f t="array" ref="V638">_xlfn.XLOOKUP(AVANZA[[#This Row],[Num_Agrupacion_Pet_Atis]],Tabla1[[#All],[Numero_de_actuacion]],Tabla1[[#All],[No_identificacion_cliente]],"",0)</f>
        <v>80350649</v>
      </c>
      <c r="W638" s="2" t="str" cm="1">
        <f t="array" ref="W638">_xlfn.XLOOKUP(AVANZA[[#This Row],[Num_Agrupacion_Pet_Atis]],Tabla1[[#All],[Numero_de_actuacion]],Tabla1[[#All],[Movil_de_contacto]],"",0)</f>
        <v>3015406543</v>
      </c>
      <c r="X638" s="14">
        <f>IF(OR(AVANZA[[#This Row],[ESTADO LEG]]="Legalizada grabacion",AVANZA[[#This Row],[ESTADO LEG]]="Legalizada aut"),1,0)</f>
        <v>0</v>
      </c>
      <c r="Y638" s="14">
        <f>IF(OR(AVANZA[[#This Row],[ESTADO LEG]]="pdte legalizar",AVANZA[[#This Row],[ESTADO LEG]]="No cruza"),1,0)</f>
        <v>0</v>
      </c>
      <c r="Z638" t="str" cm="1">
        <f t="array" ref="Z638">IF(AVANZA[[#This Row],[Variable]]="Terminada",LOWER(_xlfn.XLOOKUP(AVANZA[[#This Row],[ID_Peticion]],Tabla6[[#All],[NUM_PETICION]],Tabla6[[#All],[ESTADO_LEG]],"NO CRUZA",0)),AVANZA[[#This Row],[Variable]])</f>
        <v>PENDIENTE</v>
      </c>
      <c r="AA638" t="str" cm="1">
        <f t="array" ref="AA638">_xlfn.XLOOKUP(AVANZA[[#This Row],[ID_Peticion]],Tabla6[[#All],[NUM_PETICION]],Tabla6[[#All],[DIF_DIAS]],"",0)</f>
        <v/>
      </c>
      <c r="AB638" s="2" t="str" cm="1">
        <f t="array" ref="AB638">IFERROR(_xlfn.XLOOKUP(AVANZA[[#This Row],[ID_Peticion]],Tabla6[[#All],[NUM_PETICION]],Tabla6[[#All],[FEC_LEGAL]],"",0),"")</f>
        <v/>
      </c>
      <c r="AC638" s="14">
        <f ca="1">IF(AVANZA[[#This Row],[FECHA LEG]]&lt;&gt;0,IFERROR(AVANZA[[#This Row],[FECHA LEG]]-AVANZA[[#This Row],[FechaIniEstadoSubPetAtis]],0),TODAY()-AVANZA[[#This Row],[FechaIniEstadoSubPetAtis]])</f>
        <v>0</v>
      </c>
      <c r="AD638" s="35">
        <f ca="1">IF(AVANZA[[#This Row],[FINAL Vs LG]]&lt;&gt;0,IF(AVANZA[[#This Row],[FINAL Vs LG]]&lt;7.1,"100%",IF(AND(AVANZA[[#This Row],[FINAL Vs LG]]&gt;7.1,AVANZA[[#This Row],[FINAL Vs LG]]&lt;11.1),"50%","0%")),0)</f>
        <v>0</v>
      </c>
      <c r="AE638" s="14">
        <f ca="1">VLOOKUP(DAY(TODAY()),BACK!F:G,2,0)</f>
        <v>14</v>
      </c>
      <c r="AF638" s="14">
        <f>BACK!$I$2</f>
        <v>24</v>
      </c>
      <c r="AG638" s="14">
        <f>IF(AVANZA[[#This Row],[Oferta_empaquetada_comisiones]]="SI",1,0)</f>
        <v>0</v>
      </c>
      <c r="AH638" s="36">
        <f>IF(AVANZA[[#This Row],[Variable]]="TERMINADA",IFERROR(VLOOKUP(AVANZA[[#This Row],[SUPERVISOR]],Tabla2[#All],4,0),0),)</f>
        <v>0</v>
      </c>
      <c r="AI638" s="14">
        <f>IF(AVANZA[[#This Row],[Producto]]="BA",1,0)</f>
        <v>0</v>
      </c>
      <c r="AJ638" s="14">
        <f>IF(AVANZA[[#This Row],[Producto]]="DUO",1,0)</f>
        <v>0</v>
      </c>
      <c r="AK638" s="14">
        <f>IF(AVANZA[[#This Row],[Producto]]="TRIO",1,0)</f>
        <v>1</v>
      </c>
      <c r="AL638" t="s">
        <v>1961</v>
      </c>
      <c r="AM638">
        <v>-1</v>
      </c>
      <c r="AN638">
        <v>-1</v>
      </c>
      <c r="AO638" t="s">
        <v>17598</v>
      </c>
      <c r="AP638" s="1">
        <v>46154.516319444447</v>
      </c>
      <c r="AQ638">
        <v>-1</v>
      </c>
      <c r="AR638" t="s">
        <v>17599</v>
      </c>
      <c r="AS638">
        <v>-1</v>
      </c>
      <c r="AT638">
        <v>-1</v>
      </c>
      <c r="AU638">
        <v>-1</v>
      </c>
      <c r="AV638">
        <v>-1</v>
      </c>
      <c r="AW638">
        <v>-1</v>
      </c>
      <c r="AX638" t="s">
        <v>224</v>
      </c>
      <c r="AY638">
        <v>-1</v>
      </c>
      <c r="AZ638">
        <v>2026</v>
      </c>
      <c r="BA638">
        <v>5</v>
      </c>
      <c r="BB638">
        <v>13</v>
      </c>
      <c r="BC638">
        <v>-1</v>
      </c>
      <c r="BD638" t="s">
        <v>225</v>
      </c>
      <c r="BE638">
        <v>-1</v>
      </c>
      <c r="BF638">
        <v>20001626646101</v>
      </c>
      <c r="BG638" t="s">
        <v>376</v>
      </c>
      <c r="BH638" t="s">
        <v>377</v>
      </c>
      <c r="BI638" t="s">
        <v>3818</v>
      </c>
      <c r="BJ638">
        <v>-1</v>
      </c>
      <c r="BK638">
        <v>-1</v>
      </c>
      <c r="BL638">
        <v>-1</v>
      </c>
      <c r="BM638" t="s">
        <v>2213</v>
      </c>
      <c r="BN638" t="s">
        <v>230</v>
      </c>
      <c r="BO638" t="s">
        <v>17600</v>
      </c>
      <c r="BP638" t="s">
        <v>380</v>
      </c>
      <c r="BQ638">
        <v>2026</v>
      </c>
      <c r="BR638">
        <v>5</v>
      </c>
      <c r="BS638">
        <v>12</v>
      </c>
      <c r="BT638" s="1">
        <v>46154.516342592593</v>
      </c>
      <c r="BU638" t="s">
        <v>2215</v>
      </c>
      <c r="BV638" s="2">
        <v>46154</v>
      </c>
      <c r="BW638" t="s">
        <v>2215</v>
      </c>
      <c r="BX638" s="2">
        <v>46154</v>
      </c>
      <c r="BY638" s="2">
        <v>46154</v>
      </c>
      <c r="BZ638" t="s">
        <v>2216</v>
      </c>
      <c r="CA638" t="s">
        <v>1626</v>
      </c>
      <c r="CB638" t="s">
        <v>353</v>
      </c>
      <c r="CC638" t="s">
        <v>17601</v>
      </c>
      <c r="CD638" t="s">
        <v>1626</v>
      </c>
      <c r="CE638">
        <v>-1</v>
      </c>
      <c r="CF638" t="s">
        <v>1627</v>
      </c>
      <c r="CG638" t="s">
        <v>301</v>
      </c>
      <c r="CH638" t="s">
        <v>491</v>
      </c>
      <c r="CI638">
        <v>1013654397</v>
      </c>
      <c r="CJ638" t="s">
        <v>1969</v>
      </c>
      <c r="CK638" t="s">
        <v>245</v>
      </c>
      <c r="CL638" t="s">
        <v>246</v>
      </c>
      <c r="CM638" t="s">
        <v>247</v>
      </c>
      <c r="CN638" t="s">
        <v>248</v>
      </c>
      <c r="CT638" t="s">
        <v>304</v>
      </c>
      <c r="CU638" t="s">
        <v>387</v>
      </c>
      <c r="CW638" t="s">
        <v>388</v>
      </c>
      <c r="CX638" t="s">
        <v>389</v>
      </c>
      <c r="DA638" t="s">
        <v>250</v>
      </c>
      <c r="DB638">
        <v>-1</v>
      </c>
      <c r="DF638" t="s">
        <v>2213</v>
      </c>
      <c r="DJ638" t="s">
        <v>252</v>
      </c>
      <c r="DK638" t="s">
        <v>253</v>
      </c>
      <c r="DL638" t="s">
        <v>253</v>
      </c>
      <c r="DN638" t="s">
        <v>390</v>
      </c>
      <c r="DR638" t="s">
        <v>1970</v>
      </c>
      <c r="DS638" t="s">
        <v>1969</v>
      </c>
      <c r="DT638" t="s">
        <v>1968</v>
      </c>
      <c r="DV638">
        <v>1</v>
      </c>
      <c r="DW638" t="s">
        <v>283</v>
      </c>
      <c r="ED638" s="2">
        <v>46155</v>
      </c>
      <c r="EE638" t="s">
        <v>306</v>
      </c>
      <c r="EF638">
        <v>20</v>
      </c>
      <c r="EP638" t="s">
        <v>258</v>
      </c>
      <c r="ES638" t="s">
        <v>1628</v>
      </c>
      <c r="FA638" t="s">
        <v>245</v>
      </c>
      <c r="FB638" t="s">
        <v>363</v>
      </c>
      <c r="FD638" t="s">
        <v>363</v>
      </c>
      <c r="FE638" t="s">
        <v>1629</v>
      </c>
      <c r="FF638" t="s">
        <v>1629</v>
      </c>
      <c r="FK638" t="s">
        <v>263</v>
      </c>
      <c r="FL638" t="s">
        <v>17602</v>
      </c>
      <c r="FN638" t="s">
        <v>248</v>
      </c>
      <c r="FO638" t="s">
        <v>265</v>
      </c>
      <c r="FR638">
        <v>0</v>
      </c>
      <c r="GB638" t="s">
        <v>266</v>
      </c>
      <c r="GM638">
        <v>0</v>
      </c>
      <c r="GS638" t="s">
        <v>267</v>
      </c>
      <c r="GT638" s="2">
        <v>45138</v>
      </c>
      <c r="GU638" t="s">
        <v>268</v>
      </c>
      <c r="GV638" t="s">
        <v>335</v>
      </c>
      <c r="GW638" t="s">
        <v>394</v>
      </c>
      <c r="GZ638" t="s">
        <v>395</v>
      </c>
      <c r="HA638" t="s">
        <v>274</v>
      </c>
      <c r="HB638" t="s">
        <v>1630</v>
      </c>
      <c r="HC638" t="s">
        <v>1626</v>
      </c>
      <c r="HD638" t="s">
        <v>313</v>
      </c>
      <c r="HE638" t="s">
        <v>230</v>
      </c>
      <c r="HF638" t="s">
        <v>17603</v>
      </c>
      <c r="HR638" t="s">
        <v>278</v>
      </c>
      <c r="HV638">
        <v>131990</v>
      </c>
      <c r="HW638" t="s">
        <v>281</v>
      </c>
      <c r="HY638">
        <v>0</v>
      </c>
      <c r="HZ638">
        <v>0</v>
      </c>
      <c r="IA638" t="s">
        <v>281</v>
      </c>
      <c r="IB638" t="s">
        <v>281</v>
      </c>
      <c r="IE638" t="s">
        <v>283</v>
      </c>
      <c r="IF638" t="s">
        <v>283</v>
      </c>
      <c r="IG638" t="s">
        <v>283</v>
      </c>
      <c r="IH638" t="s">
        <v>284</v>
      </c>
      <c r="II638" t="s">
        <v>285</v>
      </c>
      <c r="IJ638" t="s">
        <v>286</v>
      </c>
      <c r="IK638" t="s">
        <v>278</v>
      </c>
      <c r="IL638" t="s">
        <v>287</v>
      </c>
      <c r="IM638" t="s">
        <v>288</v>
      </c>
      <c r="IN638" t="s">
        <v>2219</v>
      </c>
      <c r="IP638" t="s">
        <v>290</v>
      </c>
      <c r="IQ638" t="s">
        <v>284</v>
      </c>
      <c r="IS638" t="s">
        <v>291</v>
      </c>
      <c r="IT638" t="s">
        <v>372</v>
      </c>
      <c r="IU638" t="s">
        <v>373</v>
      </c>
      <c r="IV638" t="s">
        <v>373</v>
      </c>
      <c r="IW638" t="s">
        <v>373</v>
      </c>
      <c r="IY638" t="s">
        <v>281</v>
      </c>
    </row>
    <row r="639" spans="1:259" x14ac:dyDescent="0.3">
      <c r="A639" s="14">
        <f>DAY(AVANZA[[#This Row],[FechaSeguimiento]])</f>
        <v>13</v>
      </c>
      <c r="B639" s="14">
        <f>MONTH(AVANZA[[#This Row],[FechaSeguimiento]])</f>
        <v>5</v>
      </c>
      <c r="C639"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639" t="str">
        <f>LOWER(IFERROR(VLOOKUP(AVANZA[[#This Row],[ID_Peticion]],CANCELADAS[#All],2,0),""))</f>
        <v/>
      </c>
      <c r="E639" t="str">
        <f>LOWER(IFERROR(VLOOKUP(AVANZA[[#This Row],[ID_Peticion]],CANCELADAS[#All],3,0),""))</f>
        <v/>
      </c>
      <c r="F639" t="str">
        <f>LOWER(IF(AVANZA[[#This Row],[CEDULA CLIENTE]]&lt;&gt;""," CC: " &amp; COUNTIFS(AVANZA[CEDULA CLIENTE],AVANZA[[#This Row],[CEDULA CLIENTE]]),"")&amp; IF(AVANZA[[#This Row],[Direccion]]&lt;&gt;""," DIR: " &amp; COUNTIFS(AVANZA[Direccion],AVANZA[[#This Row],[Direccion]]),""))</f>
        <v xml:space="preserve"> cc: 1 dir: 1</v>
      </c>
      <c r="G639" t="str">
        <f>IFERROR(VLOOKUP(AVANZA[[#This Row],[Cedula_Vendedor_Atis]],PLANTA[[#All],[CEDULA]:[LINEA]],3,0),"No Cruza")</f>
        <v>Marisol Avella</v>
      </c>
      <c r="H639" t="str">
        <f>IFERROR(VLOOKUP(AVANZA[[#This Row],[Cedula_Vendedor_Atis]],PLANTA[[#All],[CEDULA]:[LINEA]],4,0),"No Cruza")</f>
        <v>Fija</v>
      </c>
      <c r="I639" t="str">
        <f>LOWER(IF(AVANZA[[#This Row],[ATRIBUIBLE]]="",AVANZA[[#This Row],[Variable]],AVANZA[[#This Row],[ATRIBUIBLE]]))</f>
        <v>pendiente</v>
      </c>
      <c r="J639" s="14">
        <f>IF(AVANZA[[#This Row],[Variable]]=AVANZA[[#Headers],[TERMINADA]],1,0)</f>
        <v>0</v>
      </c>
      <c r="K639" s="14">
        <f>IF(AVANZA[[#This Row],[Variable]]=AVANZA[[#Headers],[ANULADA]],1,0)</f>
        <v>0</v>
      </c>
      <c r="L639" s="14">
        <f>IF(AVANZA[[#This Row],[Variable]]=AVANZA[[#Headers],[PENDIENTE]],1,0)</f>
        <v>1</v>
      </c>
      <c r="M639" s="14">
        <f>IF(AVANZA[[#This Row],[ESTADO AGENDA]]="AGENDADA",1,0)</f>
        <v>1</v>
      </c>
      <c r="N639" s="14">
        <f>IF(AVANZA[[#This Row],[ESTADO AGENDA]]="PENDIENTE DE AGENDAR",1,0)</f>
        <v>0</v>
      </c>
      <c r="O639" s="14">
        <f>IF(AVANZA[[#This Row],[ESTADO AGENDA]]="SUSPENDIDA",1,0)</f>
        <v>0</v>
      </c>
      <c r="P639" t="str" cm="1">
        <f t="array" ref="P639">_xlfn.XLOOKUP(AVANZA[[#This Row],[Num_Agrupacion_Pet_Atis]],Tabla1[[#All],[Numero_de_actuacion]],Tabla1[[#All],[Estado_de_la_orden]],"",0)</f>
        <v>Agendada</v>
      </c>
      <c r="Q639" s="2" cm="1">
        <f t="array" ref="Q639">_xlfn.XLOOKUP(AVANZA[[#This Row],[Num_Agrupacion_Pet_Atis]],Tabla1[[#All],[Numero_de_actuacion]],Tabla1[[#All],[Fecha_de_la_cita]],"",0)</f>
        <v>46157.5</v>
      </c>
      <c r="R639" cm="1">
        <f t="array" ref="R639">_xlfn.XLOOKUP(AVANZA[[#This Row],[Num_Agrupacion_Pet_Atis]],Tabla1[[#All],[Numero_de_actuacion]],Tabla1[[#All],[Franja_horaria_de_la_cita]],"",0)</f>
        <v>0</v>
      </c>
      <c r="S639" s="14">
        <f>IFERROR(DAY(AVANZA[[#This Row],[FECHA AGENDA]]),"")</f>
        <v>15</v>
      </c>
      <c r="T639" s="14">
        <f>IFERROR(MONTH(AVANZA[[#This Row],[FECHA AGENDA]]),"")</f>
        <v>5</v>
      </c>
      <c r="U639" cm="1">
        <f t="array" ref="U639">_xlfn.XLOOKUP(AVANZA[[#This Row],[Num_Agrupacion_Pet_Atis]],Tabla1[[#All],[Numero_de_actuacion]],Tabla1[[#All],[Motivo_de_suspension]],"",0)</f>
        <v>0</v>
      </c>
      <c r="V639" s="2" t="str" cm="1">
        <f t="array" ref="V639">_xlfn.XLOOKUP(AVANZA[[#This Row],[Num_Agrupacion_Pet_Atis]],Tabla1[[#All],[Numero_de_actuacion]],Tabla1[[#All],[No_identificacion_cliente]],"",0)</f>
        <v>1026601205</v>
      </c>
      <c r="W639" s="2" t="str" cm="1">
        <f t="array" ref="W639">_xlfn.XLOOKUP(AVANZA[[#This Row],[Num_Agrupacion_Pet_Atis]],Tabla1[[#All],[Numero_de_actuacion]],Tabla1[[#All],[Movil_de_contacto]],"",0)</f>
        <v>3213379785</v>
      </c>
      <c r="X639" s="14">
        <f>IF(OR(AVANZA[[#This Row],[ESTADO LEG]]="Legalizada grabacion",AVANZA[[#This Row],[ESTADO LEG]]="Legalizada aut"),1,0)</f>
        <v>0</v>
      </c>
      <c r="Y639" s="14">
        <f>IF(OR(AVANZA[[#This Row],[ESTADO LEG]]="pdte legalizar",AVANZA[[#This Row],[ESTADO LEG]]="No cruza"),1,0)</f>
        <v>0</v>
      </c>
      <c r="Z639" t="str" cm="1">
        <f t="array" ref="Z639">IF(AVANZA[[#This Row],[Variable]]="Terminada",LOWER(_xlfn.XLOOKUP(AVANZA[[#This Row],[ID_Peticion]],Tabla6[[#All],[NUM_PETICION]],Tabla6[[#All],[ESTADO_LEG]],"NO CRUZA",0)),AVANZA[[#This Row],[Variable]])</f>
        <v>PENDIENTE</v>
      </c>
      <c r="AA639" t="str" cm="1">
        <f t="array" ref="AA639">_xlfn.XLOOKUP(AVANZA[[#This Row],[ID_Peticion]],Tabla6[[#All],[NUM_PETICION]],Tabla6[[#All],[DIF_DIAS]],"",0)</f>
        <v/>
      </c>
      <c r="AB639" s="2" t="str" cm="1">
        <f t="array" ref="AB639">IFERROR(_xlfn.XLOOKUP(AVANZA[[#This Row],[ID_Peticion]],Tabla6[[#All],[NUM_PETICION]],Tabla6[[#All],[FEC_LEGAL]],"",0),"")</f>
        <v/>
      </c>
      <c r="AC639" s="14">
        <f ca="1">IF(AVANZA[[#This Row],[FECHA LEG]]&lt;&gt;0,IFERROR(AVANZA[[#This Row],[FECHA LEG]]-AVANZA[[#This Row],[FechaIniEstadoSubPetAtis]],0),TODAY()-AVANZA[[#This Row],[FechaIniEstadoSubPetAtis]])</f>
        <v>0</v>
      </c>
      <c r="AD639" s="35">
        <f ca="1">IF(AVANZA[[#This Row],[FINAL Vs LG]]&lt;&gt;0,IF(AVANZA[[#This Row],[FINAL Vs LG]]&lt;7.1,"100%",IF(AND(AVANZA[[#This Row],[FINAL Vs LG]]&gt;7.1,AVANZA[[#This Row],[FINAL Vs LG]]&lt;11.1),"50%","0%")),0)</f>
        <v>0</v>
      </c>
      <c r="AE639" s="14">
        <f ca="1">VLOOKUP(DAY(TODAY()),BACK!F:G,2,0)</f>
        <v>14</v>
      </c>
      <c r="AF639" s="14">
        <f>BACK!$I$2</f>
        <v>24</v>
      </c>
      <c r="AG639" s="14">
        <f>IF(AVANZA[[#This Row],[Oferta_empaquetada_comisiones]]="SI",1,0)</f>
        <v>0</v>
      </c>
      <c r="AH639" s="36">
        <f>IF(AVANZA[[#This Row],[Variable]]="TERMINADA",IFERROR(VLOOKUP(AVANZA[[#This Row],[SUPERVISOR]],Tabla2[#All],4,0),0),)</f>
        <v>0</v>
      </c>
      <c r="AI639" s="14">
        <f>IF(AVANZA[[#This Row],[Producto]]="BA",1,0)</f>
        <v>1</v>
      </c>
      <c r="AJ639" s="14">
        <f>IF(AVANZA[[#This Row],[Producto]]="DUO",1,0)</f>
        <v>0</v>
      </c>
      <c r="AK639" s="14">
        <f>IF(AVANZA[[#This Row],[Producto]]="TRIO",1,0)</f>
        <v>0</v>
      </c>
      <c r="AL639" t="s">
        <v>418</v>
      </c>
      <c r="AM639">
        <v>-1</v>
      </c>
      <c r="AN639">
        <v>-1</v>
      </c>
      <c r="AO639" t="s">
        <v>17604</v>
      </c>
      <c r="AP639" s="1">
        <v>46154.694398148145</v>
      </c>
      <c r="AQ639">
        <v>-1</v>
      </c>
      <c r="AR639" t="s">
        <v>17605</v>
      </c>
      <c r="AS639">
        <v>-1</v>
      </c>
      <c r="AT639">
        <v>-1</v>
      </c>
      <c r="AU639">
        <v>-1</v>
      </c>
      <c r="AV639">
        <v>-1</v>
      </c>
      <c r="AW639">
        <v>-1</v>
      </c>
      <c r="AX639" t="s">
        <v>224</v>
      </c>
      <c r="AY639">
        <v>-1</v>
      </c>
      <c r="AZ639">
        <v>2026</v>
      </c>
      <c r="BA639">
        <v>5</v>
      </c>
      <c r="BB639">
        <v>13</v>
      </c>
      <c r="BC639">
        <v>-1</v>
      </c>
      <c r="BD639" t="s">
        <v>225</v>
      </c>
      <c r="BE639">
        <v>-1</v>
      </c>
      <c r="BF639">
        <v>20001626793157</v>
      </c>
      <c r="BG639" t="s">
        <v>319</v>
      </c>
      <c r="BH639" t="s">
        <v>320</v>
      </c>
      <c r="BI639" t="s">
        <v>3611</v>
      </c>
      <c r="BJ639">
        <v>-1</v>
      </c>
      <c r="BK639">
        <v>-1</v>
      </c>
      <c r="BL639">
        <v>-1</v>
      </c>
      <c r="BM639" t="s">
        <v>2213</v>
      </c>
      <c r="BN639" t="s">
        <v>230</v>
      </c>
      <c r="BO639" t="s">
        <v>17606</v>
      </c>
      <c r="BP639" t="s">
        <v>380</v>
      </c>
      <c r="BQ639">
        <v>2026</v>
      </c>
      <c r="BR639">
        <v>5</v>
      </c>
      <c r="BS639">
        <v>12</v>
      </c>
      <c r="BT639" s="1">
        <v>46154.694421296299</v>
      </c>
      <c r="BU639" t="s">
        <v>2215</v>
      </c>
      <c r="BV639" s="2">
        <v>46154</v>
      </c>
      <c r="BW639" t="s">
        <v>2215</v>
      </c>
      <c r="BX639" s="2">
        <v>46154</v>
      </c>
      <c r="BY639" s="2">
        <v>46154</v>
      </c>
      <c r="BZ639" t="s">
        <v>2216</v>
      </c>
      <c r="CA639" t="s">
        <v>297</v>
      </c>
      <c r="CB639" t="s">
        <v>297</v>
      </c>
      <c r="CC639" t="s">
        <v>17607</v>
      </c>
      <c r="CD639" t="s">
        <v>3515</v>
      </c>
      <c r="CE639">
        <v>-1</v>
      </c>
      <c r="CF639" t="s">
        <v>300</v>
      </c>
      <c r="CG639" t="s">
        <v>301</v>
      </c>
      <c r="CH639" t="s">
        <v>242</v>
      </c>
      <c r="CI639">
        <v>1022940376</v>
      </c>
      <c r="CJ639" t="s">
        <v>426</v>
      </c>
      <c r="CK639" t="s">
        <v>245</v>
      </c>
      <c r="CL639" t="s">
        <v>409</v>
      </c>
      <c r="CM639" t="s">
        <v>247</v>
      </c>
      <c r="CN639" t="s">
        <v>410</v>
      </c>
      <c r="CT639" t="s">
        <v>386</v>
      </c>
      <c r="CU639" t="s">
        <v>225</v>
      </c>
      <c r="CW639" t="s">
        <v>319</v>
      </c>
      <c r="CX639" t="s">
        <v>320</v>
      </c>
      <c r="DA639" t="s">
        <v>250</v>
      </c>
      <c r="DB639">
        <v>-1</v>
      </c>
      <c r="DF639" t="s">
        <v>2213</v>
      </c>
      <c r="DJ639" t="s">
        <v>252</v>
      </c>
      <c r="DK639" t="s">
        <v>253</v>
      </c>
      <c r="DL639" t="s">
        <v>253</v>
      </c>
      <c r="DN639" t="s">
        <v>255</v>
      </c>
      <c r="DR639" t="s">
        <v>427</v>
      </c>
      <c r="DS639" t="s">
        <v>426</v>
      </c>
      <c r="DT639" t="s">
        <v>425</v>
      </c>
      <c r="DV639">
        <v>1</v>
      </c>
      <c r="DW639" t="s">
        <v>283</v>
      </c>
      <c r="ED639" s="2">
        <v>46155</v>
      </c>
      <c r="EE639" t="s">
        <v>306</v>
      </c>
      <c r="EF639">
        <v>20</v>
      </c>
      <c r="EP639" t="s">
        <v>258</v>
      </c>
      <c r="ES639" t="s">
        <v>502</v>
      </c>
      <c r="FA639" t="s">
        <v>245</v>
      </c>
      <c r="FB639" t="s">
        <v>308</v>
      </c>
      <c r="FD639" t="s">
        <v>308</v>
      </c>
      <c r="FE639" t="s">
        <v>309</v>
      </c>
      <c r="FF639" t="s">
        <v>309</v>
      </c>
      <c r="FK639" t="s">
        <v>263</v>
      </c>
      <c r="FL639" t="s">
        <v>17608</v>
      </c>
      <c r="FN639" t="s">
        <v>410</v>
      </c>
      <c r="FO639" t="s">
        <v>414</v>
      </c>
      <c r="FR639">
        <v>0</v>
      </c>
      <c r="GB639" t="s">
        <v>266</v>
      </c>
      <c r="GM639">
        <v>0</v>
      </c>
      <c r="GS639" t="s">
        <v>267</v>
      </c>
      <c r="GT639" s="2"/>
      <c r="GU639" t="s">
        <v>268</v>
      </c>
      <c r="GW639" t="s">
        <v>394</v>
      </c>
      <c r="GZ639" t="s">
        <v>395</v>
      </c>
      <c r="HA639" t="s">
        <v>336</v>
      </c>
      <c r="HC639" t="s">
        <v>337</v>
      </c>
      <c r="HE639" t="s">
        <v>230</v>
      </c>
      <c r="HF639" t="s">
        <v>17448</v>
      </c>
      <c r="HR639" t="s">
        <v>278</v>
      </c>
      <c r="HV639">
        <v>94990</v>
      </c>
      <c r="HW639" t="s">
        <v>281</v>
      </c>
      <c r="HY639">
        <v>0</v>
      </c>
      <c r="HZ639">
        <v>0</v>
      </c>
      <c r="IA639" t="s">
        <v>281</v>
      </c>
      <c r="IB639" t="s">
        <v>281</v>
      </c>
      <c r="IE639" t="s">
        <v>283</v>
      </c>
      <c r="IF639" t="s">
        <v>283</v>
      </c>
      <c r="IG639" t="s">
        <v>283</v>
      </c>
      <c r="IH639" t="s">
        <v>284</v>
      </c>
      <c r="II639" t="s">
        <v>285</v>
      </c>
      <c r="IJ639" t="s">
        <v>286</v>
      </c>
      <c r="IK639" t="s">
        <v>278</v>
      </c>
      <c r="IL639" t="s">
        <v>346</v>
      </c>
      <c r="IM639" t="s">
        <v>288</v>
      </c>
      <c r="IN639" t="s">
        <v>2219</v>
      </c>
      <c r="IP639" t="s">
        <v>290</v>
      </c>
      <c r="IQ639" t="s">
        <v>284</v>
      </c>
      <c r="IS639" t="s">
        <v>291</v>
      </c>
      <c r="IY639" t="s">
        <v>281</v>
      </c>
    </row>
    <row r="640" spans="1:259" x14ac:dyDescent="0.3">
      <c r="A640" s="14">
        <f>DAY(AVANZA[[#This Row],[FechaSeguimiento]])</f>
        <v>13</v>
      </c>
      <c r="B640" s="14">
        <f>MONTH(AVANZA[[#This Row],[FechaSeguimiento]])</f>
        <v>5</v>
      </c>
      <c r="C640"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640" t="str">
        <f>LOWER(IFERROR(VLOOKUP(AVANZA[[#This Row],[ID_Peticion]],CANCELADAS[#All],2,0),""))</f>
        <v>carrusel</v>
      </c>
      <c r="E640" t="str">
        <f>LOWER(IFERROR(VLOOKUP(AVANZA[[#This Row],[ID_Peticion]],CANCELADAS[#All],3,0),""))</f>
        <v>carrusel</v>
      </c>
      <c r="F640" t="str">
        <f>LOWER(IF(AVANZA[[#This Row],[CEDULA CLIENTE]]&lt;&gt;""," CC: " &amp; COUNTIFS(AVANZA[CEDULA CLIENTE],AVANZA[[#This Row],[CEDULA CLIENTE]]),"")&amp; IF(AVANZA[[#This Row],[Direccion]]&lt;&gt;""," DIR: " &amp; COUNTIFS(AVANZA[Direccion],AVANZA[[#This Row],[Direccion]]),""))</f>
        <v xml:space="preserve"> dir: 1</v>
      </c>
      <c r="G640" t="str">
        <f>IFERROR(VLOOKUP(AVANZA[[#This Row],[Cedula_Vendedor_Atis]],PLANTA[[#All],[CEDULA]:[LINEA]],3,0),"No Cruza")</f>
        <v>Marisol Avella</v>
      </c>
      <c r="H640" t="str">
        <f>IFERROR(VLOOKUP(AVANZA[[#This Row],[Cedula_Vendedor_Atis]],PLANTA[[#All],[CEDULA]:[LINEA]],4,0),"No Cruza")</f>
        <v>Fija</v>
      </c>
      <c r="I640" t="str">
        <f>LOWER(IF(AVANZA[[#This Row],[ATRIBUIBLE]]="",AVANZA[[#This Row],[Variable]],AVANZA[[#This Row],[ATRIBUIBLE]]))</f>
        <v>carrusel</v>
      </c>
      <c r="J640" s="14">
        <f>IF(AVANZA[[#This Row],[Variable]]=AVANZA[[#Headers],[TERMINADA]],1,0)</f>
        <v>0</v>
      </c>
      <c r="K640" s="14">
        <f>IF(AVANZA[[#This Row],[Variable]]=AVANZA[[#Headers],[ANULADA]],1,0)</f>
        <v>1</v>
      </c>
      <c r="L640" s="14">
        <f>IF(AVANZA[[#This Row],[Variable]]=AVANZA[[#Headers],[PENDIENTE]],1,0)</f>
        <v>0</v>
      </c>
      <c r="M640" s="14">
        <f>IF(AVANZA[[#This Row],[ESTADO AGENDA]]="AGENDADA",1,0)</f>
        <v>0</v>
      </c>
      <c r="N640" s="14">
        <f>IF(AVANZA[[#This Row],[ESTADO AGENDA]]="PENDIENTE DE AGENDAR",1,0)</f>
        <v>0</v>
      </c>
      <c r="O640" s="14">
        <f>IF(AVANZA[[#This Row],[ESTADO AGENDA]]="SUSPENDIDA",1,0)</f>
        <v>0</v>
      </c>
      <c r="P640" t="str" cm="1">
        <f t="array" ref="P640">_xlfn.XLOOKUP(AVANZA[[#This Row],[Num_Agrupacion_Pet_Atis]],Tabla1[[#All],[Numero_de_actuacion]],Tabla1[[#All],[Estado_de_la_orden]],"",0)</f>
        <v/>
      </c>
      <c r="Q640" s="2" t="str" cm="1">
        <f t="array" ref="Q640">_xlfn.XLOOKUP(AVANZA[[#This Row],[Num_Agrupacion_Pet_Atis]],Tabla1[[#All],[Numero_de_actuacion]],Tabla1[[#All],[Fecha_de_la_cita]],"",0)</f>
        <v/>
      </c>
      <c r="R640" t="str" cm="1">
        <f t="array" ref="R640">_xlfn.XLOOKUP(AVANZA[[#This Row],[Num_Agrupacion_Pet_Atis]],Tabla1[[#All],[Numero_de_actuacion]],Tabla1[[#All],[Franja_horaria_de_la_cita]],"",0)</f>
        <v/>
      </c>
      <c r="S640" s="14" t="str">
        <f>IFERROR(DAY(AVANZA[[#This Row],[FECHA AGENDA]]),"")</f>
        <v/>
      </c>
      <c r="T640" s="14" t="str">
        <f>IFERROR(MONTH(AVANZA[[#This Row],[FECHA AGENDA]]),"")</f>
        <v/>
      </c>
      <c r="U640" t="str" cm="1">
        <f t="array" ref="U640">_xlfn.XLOOKUP(AVANZA[[#This Row],[Num_Agrupacion_Pet_Atis]],Tabla1[[#All],[Numero_de_actuacion]],Tabla1[[#All],[Motivo_de_suspension]],"",0)</f>
        <v/>
      </c>
      <c r="V640" s="2" t="str" cm="1">
        <f t="array" ref="V640">_xlfn.XLOOKUP(AVANZA[[#This Row],[Num_Agrupacion_Pet_Atis]],Tabla1[[#All],[Numero_de_actuacion]],Tabla1[[#All],[No_identificacion_cliente]],"",0)</f>
        <v/>
      </c>
      <c r="W640" s="2" t="str" cm="1">
        <f t="array" ref="W640">_xlfn.XLOOKUP(AVANZA[[#This Row],[Num_Agrupacion_Pet_Atis]],Tabla1[[#All],[Numero_de_actuacion]],Tabla1[[#All],[Movil_de_contacto]],"",0)</f>
        <v/>
      </c>
      <c r="X640" s="14">
        <f>IF(OR(AVANZA[[#This Row],[ESTADO LEG]]="Legalizada grabacion",AVANZA[[#This Row],[ESTADO LEG]]="Legalizada aut"),1,0)</f>
        <v>0</v>
      </c>
      <c r="Y640" s="14">
        <f>IF(OR(AVANZA[[#This Row],[ESTADO LEG]]="pdte legalizar",AVANZA[[#This Row],[ESTADO LEG]]="No cruza"),1,0)</f>
        <v>0</v>
      </c>
      <c r="Z640" t="str" cm="1">
        <f t="array" ref="Z640">IF(AVANZA[[#This Row],[Variable]]="Terminada",LOWER(_xlfn.XLOOKUP(AVANZA[[#This Row],[ID_Peticion]],Tabla6[[#All],[NUM_PETICION]],Tabla6[[#All],[ESTADO_LEG]],"NO CRUZA",0)),AVANZA[[#This Row],[Variable]])</f>
        <v>ANULADA</v>
      </c>
      <c r="AA640" t="str" cm="1">
        <f t="array" ref="AA640">_xlfn.XLOOKUP(AVANZA[[#This Row],[ID_Peticion]],Tabla6[[#All],[NUM_PETICION]],Tabla6[[#All],[DIF_DIAS]],"",0)</f>
        <v/>
      </c>
      <c r="AB640" s="2" t="str" cm="1">
        <f t="array" ref="AB640">IFERROR(_xlfn.XLOOKUP(AVANZA[[#This Row],[ID_Peticion]],Tabla6[[#All],[NUM_PETICION]],Tabla6[[#All],[FEC_LEGAL]],"",0),"")</f>
        <v/>
      </c>
      <c r="AC640" s="14">
        <f ca="1">IF(AVANZA[[#This Row],[FECHA LEG]]&lt;&gt;0,IFERROR(AVANZA[[#This Row],[FECHA LEG]]-AVANZA[[#This Row],[FechaIniEstadoSubPetAtis]],0),TODAY()-AVANZA[[#This Row],[FechaIniEstadoSubPetAtis]])</f>
        <v>0</v>
      </c>
      <c r="AD640" s="35">
        <f ca="1">IF(AVANZA[[#This Row],[FINAL Vs LG]]&lt;&gt;0,IF(AVANZA[[#This Row],[FINAL Vs LG]]&lt;7.1,"100%",IF(AND(AVANZA[[#This Row],[FINAL Vs LG]]&gt;7.1,AVANZA[[#This Row],[FINAL Vs LG]]&lt;11.1),"50%","0%")),0)</f>
        <v>0</v>
      </c>
      <c r="AE640" s="14">
        <f ca="1">VLOOKUP(DAY(TODAY()),BACK!F:G,2,0)</f>
        <v>14</v>
      </c>
      <c r="AF640" s="14">
        <f>BACK!$I$2</f>
        <v>24</v>
      </c>
      <c r="AG640" s="14">
        <f>IF(AVANZA[[#This Row],[Oferta_empaquetada_comisiones]]="SI",1,0)</f>
        <v>0</v>
      </c>
      <c r="AH640" s="36">
        <f>IF(AVANZA[[#This Row],[Variable]]="TERMINADA",IFERROR(VLOOKUP(AVANZA[[#This Row],[SUPERVISOR]],Tabla2[#All],4,0),0),)</f>
        <v>0</v>
      </c>
      <c r="AI640" s="14">
        <f>IF(AVANZA[[#This Row],[Producto]]="BA",1,0)</f>
        <v>1</v>
      </c>
      <c r="AJ640" s="14">
        <f>IF(AVANZA[[#This Row],[Producto]]="DUO",1,0)</f>
        <v>0</v>
      </c>
      <c r="AK640" s="14">
        <f>IF(AVANZA[[#This Row],[Producto]]="TRIO",1,0)</f>
        <v>0</v>
      </c>
      <c r="AL640" t="s">
        <v>418</v>
      </c>
      <c r="AM640">
        <v>-1</v>
      </c>
      <c r="AN640">
        <v>-1</v>
      </c>
      <c r="AO640" t="s">
        <v>17609</v>
      </c>
      <c r="AP640" s="1">
        <v>46153.858124999999</v>
      </c>
      <c r="AQ640">
        <v>-1</v>
      </c>
      <c r="AR640" t="s">
        <v>17610</v>
      </c>
      <c r="AS640">
        <v>-1</v>
      </c>
      <c r="AT640">
        <v>-1</v>
      </c>
      <c r="AU640">
        <v>-1</v>
      </c>
      <c r="AV640">
        <v>-1</v>
      </c>
      <c r="AW640">
        <v>-1</v>
      </c>
      <c r="AX640" t="s">
        <v>224</v>
      </c>
      <c r="AY640">
        <v>-1</v>
      </c>
      <c r="AZ640">
        <v>2026</v>
      </c>
      <c r="BA640">
        <v>5</v>
      </c>
      <c r="BB640">
        <v>13</v>
      </c>
      <c r="BC640">
        <v>-1</v>
      </c>
      <c r="BD640" t="s">
        <v>225</v>
      </c>
      <c r="BE640">
        <v>-1</v>
      </c>
      <c r="BF640">
        <v>20001626243113</v>
      </c>
      <c r="BG640" t="s">
        <v>226</v>
      </c>
      <c r="BH640" t="s">
        <v>227</v>
      </c>
      <c r="BJ640">
        <v>-1</v>
      </c>
      <c r="BK640">
        <v>-1</v>
      </c>
      <c r="BL640">
        <v>-1</v>
      </c>
      <c r="BM640" t="s">
        <v>573</v>
      </c>
      <c r="BN640" t="s">
        <v>230</v>
      </c>
      <c r="BO640" t="s">
        <v>17611</v>
      </c>
      <c r="BP640" t="s">
        <v>380</v>
      </c>
      <c r="BQ640">
        <v>2026</v>
      </c>
      <c r="BR640">
        <v>5</v>
      </c>
      <c r="BS640">
        <v>11</v>
      </c>
      <c r="BT640" s="1">
        <v>46155.374259259261</v>
      </c>
      <c r="BU640" t="s">
        <v>575</v>
      </c>
      <c r="BV640" s="2">
        <v>46155</v>
      </c>
      <c r="BW640" t="s">
        <v>576</v>
      </c>
      <c r="BX640" s="2"/>
      <c r="BY640" s="2"/>
      <c r="CA640" t="s">
        <v>297</v>
      </c>
      <c r="CB640" t="s">
        <v>297</v>
      </c>
      <c r="CC640" t="s">
        <v>17612</v>
      </c>
      <c r="CD640" t="s">
        <v>17613</v>
      </c>
      <c r="CE640">
        <v>-1</v>
      </c>
      <c r="CF640" t="s">
        <v>300</v>
      </c>
      <c r="CG640" t="s">
        <v>301</v>
      </c>
      <c r="CH640" t="s">
        <v>242</v>
      </c>
      <c r="CI640">
        <v>1022940376</v>
      </c>
      <c r="CJ640" t="s">
        <v>426</v>
      </c>
      <c r="CK640" t="s">
        <v>245</v>
      </c>
      <c r="CL640" t="s">
        <v>409</v>
      </c>
      <c r="CM640" t="s">
        <v>247</v>
      </c>
      <c r="CN640" t="s">
        <v>410</v>
      </c>
      <c r="CT640" t="s">
        <v>304</v>
      </c>
      <c r="CU640" t="s">
        <v>225</v>
      </c>
      <c r="CW640" t="s">
        <v>226</v>
      </c>
      <c r="CX640" t="s">
        <v>227</v>
      </c>
      <c r="CY640" t="s">
        <v>579</v>
      </c>
      <c r="DA640" t="s">
        <v>250</v>
      </c>
      <c r="DB640">
        <v>-1</v>
      </c>
      <c r="DF640" t="s">
        <v>580</v>
      </c>
      <c r="DJ640" t="s">
        <v>252</v>
      </c>
      <c r="DK640" t="s">
        <v>253</v>
      </c>
      <c r="DL640" t="s">
        <v>253</v>
      </c>
      <c r="DN640" t="s">
        <v>255</v>
      </c>
      <c r="DR640" t="s">
        <v>427</v>
      </c>
      <c r="DS640" t="s">
        <v>426</v>
      </c>
      <c r="DT640" t="s">
        <v>425</v>
      </c>
      <c r="DV640">
        <v>1</v>
      </c>
      <c r="DW640" t="s">
        <v>283</v>
      </c>
      <c r="ED640" s="2">
        <v>46155</v>
      </c>
      <c r="EF640">
        <v>1</v>
      </c>
      <c r="EP640" t="s">
        <v>258</v>
      </c>
      <c r="FA640" t="s">
        <v>245</v>
      </c>
      <c r="FB640" t="s">
        <v>308</v>
      </c>
      <c r="FD640" t="s">
        <v>308</v>
      </c>
      <c r="FE640" t="s">
        <v>309</v>
      </c>
      <c r="FF640" t="s">
        <v>309</v>
      </c>
      <c r="FK640" t="s">
        <v>263</v>
      </c>
      <c r="FN640" t="s">
        <v>410</v>
      </c>
      <c r="FO640" t="s">
        <v>414</v>
      </c>
      <c r="FR640">
        <v>0</v>
      </c>
      <c r="GB640" t="s">
        <v>266</v>
      </c>
      <c r="GM640">
        <v>0</v>
      </c>
      <c r="GS640" t="s">
        <v>267</v>
      </c>
      <c r="GT640" s="2"/>
      <c r="GU640" t="s">
        <v>268</v>
      </c>
      <c r="GV640" t="s">
        <v>311</v>
      </c>
      <c r="GW640" t="s">
        <v>270</v>
      </c>
      <c r="GX640" t="s">
        <v>271</v>
      </c>
      <c r="GY640" t="s">
        <v>271</v>
      </c>
      <c r="GZ640" t="s">
        <v>273</v>
      </c>
      <c r="HE640" t="s">
        <v>230</v>
      </c>
      <c r="HF640" t="s">
        <v>2218</v>
      </c>
      <c r="HR640" t="s">
        <v>278</v>
      </c>
      <c r="HV640">
        <v>85900</v>
      </c>
      <c r="HW640" t="s">
        <v>279</v>
      </c>
      <c r="HY640">
        <v>0</v>
      </c>
      <c r="HZ640">
        <v>0</v>
      </c>
      <c r="IA640" t="s">
        <v>279</v>
      </c>
      <c r="IB640" t="s">
        <v>281</v>
      </c>
      <c r="IC640" t="s">
        <v>582</v>
      </c>
      <c r="IE640" t="s">
        <v>283</v>
      </c>
      <c r="IF640" t="s">
        <v>283</v>
      </c>
      <c r="IG640" t="s">
        <v>283</v>
      </c>
      <c r="IH640" t="s">
        <v>284</v>
      </c>
      <c r="II640" t="s">
        <v>285</v>
      </c>
      <c r="IJ640" t="s">
        <v>286</v>
      </c>
      <c r="IK640" t="s">
        <v>278</v>
      </c>
      <c r="IL640" t="s">
        <v>346</v>
      </c>
      <c r="IM640" t="s">
        <v>288</v>
      </c>
      <c r="IN640" t="s">
        <v>290</v>
      </c>
      <c r="IP640" t="s">
        <v>290</v>
      </c>
      <c r="IQ640" t="s">
        <v>284</v>
      </c>
      <c r="IS640" t="s">
        <v>291</v>
      </c>
      <c r="IY640" t="s">
        <v>281</v>
      </c>
    </row>
    <row r="641" spans="1:259" x14ac:dyDescent="0.3">
      <c r="A641" s="14">
        <f>DAY(AVANZA[[#This Row],[FechaSeguimiento]])</f>
        <v>13</v>
      </c>
      <c r="B641" s="14">
        <f>MONTH(AVANZA[[#This Row],[FechaSeguimiento]])</f>
        <v>5</v>
      </c>
      <c r="C641"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641" t="str">
        <f>LOWER(IFERROR(VLOOKUP(AVANZA[[#This Row],[ID_Peticion]],CANCELADAS[#All],2,0),""))</f>
        <v/>
      </c>
      <c r="E641" t="str">
        <f>LOWER(IFERROR(VLOOKUP(AVANZA[[#This Row],[ID_Peticion]],CANCELADAS[#All],3,0),""))</f>
        <v/>
      </c>
      <c r="F641" t="str">
        <f>LOWER(IF(AVANZA[[#This Row],[CEDULA CLIENTE]]&lt;&gt;""," CC: " &amp; COUNTIFS(AVANZA[CEDULA CLIENTE],AVANZA[[#This Row],[CEDULA CLIENTE]]),"")&amp; IF(AVANZA[[#This Row],[Direccion]]&lt;&gt;""," DIR: " &amp; COUNTIFS(AVANZA[Direccion],AVANZA[[#This Row],[Direccion]]),""))</f>
        <v xml:space="preserve"> dir: 1</v>
      </c>
      <c r="G641" t="str">
        <f>IFERROR(VLOOKUP(AVANZA[[#This Row],[Cedula_Vendedor_Atis]],PLANTA[[#All],[CEDULA]:[LINEA]],3,0),"No Cruza")</f>
        <v>Marisol Avella</v>
      </c>
      <c r="H641" t="str">
        <f>IFERROR(VLOOKUP(AVANZA[[#This Row],[Cedula_Vendedor_Atis]],PLANTA[[#All],[CEDULA]:[LINEA]],4,0),"No Cruza")</f>
        <v>Fija</v>
      </c>
      <c r="I641" t="str">
        <f>LOWER(IF(AVANZA[[#This Row],[ATRIBUIBLE]]="",AVANZA[[#This Row],[Variable]],AVANZA[[#This Row],[ATRIBUIBLE]]))</f>
        <v>pendiente</v>
      </c>
      <c r="J641" s="14">
        <f>IF(AVANZA[[#This Row],[Variable]]=AVANZA[[#Headers],[TERMINADA]],1,0)</f>
        <v>0</v>
      </c>
      <c r="K641" s="14">
        <f>IF(AVANZA[[#This Row],[Variable]]=AVANZA[[#Headers],[ANULADA]],1,0)</f>
        <v>0</v>
      </c>
      <c r="L641" s="14">
        <f>IF(AVANZA[[#This Row],[Variable]]=AVANZA[[#Headers],[PENDIENTE]],1,0)</f>
        <v>1</v>
      </c>
      <c r="M641" s="14">
        <f>IF(AVANZA[[#This Row],[ESTADO AGENDA]]="AGENDADA",1,0)</f>
        <v>0</v>
      </c>
      <c r="N641" s="14">
        <f>IF(AVANZA[[#This Row],[ESTADO AGENDA]]="PENDIENTE DE AGENDAR",1,0)</f>
        <v>0</v>
      </c>
      <c r="O641" s="14">
        <f>IF(AVANZA[[#This Row],[ESTADO AGENDA]]="SUSPENDIDA",1,0)</f>
        <v>0</v>
      </c>
      <c r="P641" t="str" cm="1">
        <f t="array" ref="P641">_xlfn.XLOOKUP(AVANZA[[#This Row],[Num_Agrupacion_Pet_Atis]],Tabla1[[#All],[Numero_de_actuacion]],Tabla1[[#All],[Estado_de_la_orden]],"",0)</f>
        <v/>
      </c>
      <c r="Q641" s="2" t="str" cm="1">
        <f t="array" ref="Q641">_xlfn.XLOOKUP(AVANZA[[#This Row],[Num_Agrupacion_Pet_Atis]],Tabla1[[#All],[Numero_de_actuacion]],Tabla1[[#All],[Fecha_de_la_cita]],"",0)</f>
        <v/>
      </c>
      <c r="R641" t="str" cm="1">
        <f t="array" ref="R641">_xlfn.XLOOKUP(AVANZA[[#This Row],[Num_Agrupacion_Pet_Atis]],Tabla1[[#All],[Numero_de_actuacion]],Tabla1[[#All],[Franja_horaria_de_la_cita]],"",0)</f>
        <v/>
      </c>
      <c r="S641" s="14" t="str">
        <f>IFERROR(DAY(AVANZA[[#This Row],[FECHA AGENDA]]),"")</f>
        <v/>
      </c>
      <c r="T641" s="14" t="str">
        <f>IFERROR(MONTH(AVANZA[[#This Row],[FECHA AGENDA]]),"")</f>
        <v/>
      </c>
      <c r="U641" t="str" cm="1">
        <f t="array" ref="U641">_xlfn.XLOOKUP(AVANZA[[#This Row],[Num_Agrupacion_Pet_Atis]],Tabla1[[#All],[Numero_de_actuacion]],Tabla1[[#All],[Motivo_de_suspension]],"",0)</f>
        <v/>
      </c>
      <c r="V641" s="2" t="str" cm="1">
        <f t="array" ref="V641">_xlfn.XLOOKUP(AVANZA[[#This Row],[Num_Agrupacion_Pet_Atis]],Tabla1[[#All],[Numero_de_actuacion]],Tabla1[[#All],[No_identificacion_cliente]],"",0)</f>
        <v/>
      </c>
      <c r="W641" s="2" t="str" cm="1">
        <f t="array" ref="W641">_xlfn.XLOOKUP(AVANZA[[#This Row],[Num_Agrupacion_Pet_Atis]],Tabla1[[#All],[Numero_de_actuacion]],Tabla1[[#All],[Movil_de_contacto]],"",0)</f>
        <v/>
      </c>
      <c r="X641" s="14">
        <f>IF(OR(AVANZA[[#This Row],[ESTADO LEG]]="Legalizada grabacion",AVANZA[[#This Row],[ESTADO LEG]]="Legalizada aut"),1,0)</f>
        <v>0</v>
      </c>
      <c r="Y641" s="14">
        <f>IF(OR(AVANZA[[#This Row],[ESTADO LEG]]="pdte legalizar",AVANZA[[#This Row],[ESTADO LEG]]="No cruza"),1,0)</f>
        <v>0</v>
      </c>
      <c r="Z641" t="str" cm="1">
        <f t="array" ref="Z641">IF(AVANZA[[#This Row],[Variable]]="Terminada",LOWER(_xlfn.XLOOKUP(AVANZA[[#This Row],[ID_Peticion]],Tabla6[[#All],[NUM_PETICION]],Tabla6[[#All],[ESTADO_LEG]],"NO CRUZA",0)),AVANZA[[#This Row],[Variable]])</f>
        <v>PENDIENTE</v>
      </c>
      <c r="AA641" t="str" cm="1">
        <f t="array" ref="AA641">_xlfn.XLOOKUP(AVANZA[[#This Row],[ID_Peticion]],Tabla6[[#All],[NUM_PETICION]],Tabla6[[#All],[DIF_DIAS]],"",0)</f>
        <v/>
      </c>
      <c r="AB641" s="2" t="str" cm="1">
        <f t="array" ref="AB641">IFERROR(_xlfn.XLOOKUP(AVANZA[[#This Row],[ID_Peticion]],Tabla6[[#All],[NUM_PETICION]],Tabla6[[#All],[FEC_LEGAL]],"",0),"")</f>
        <v/>
      </c>
      <c r="AC641" s="14">
        <f ca="1">IF(AVANZA[[#This Row],[FECHA LEG]]&lt;&gt;0,IFERROR(AVANZA[[#This Row],[FECHA LEG]]-AVANZA[[#This Row],[FechaIniEstadoSubPetAtis]],0),TODAY()-AVANZA[[#This Row],[FechaIniEstadoSubPetAtis]])</f>
        <v>0</v>
      </c>
      <c r="AD641" s="35">
        <f ca="1">IF(AVANZA[[#This Row],[FINAL Vs LG]]&lt;&gt;0,IF(AVANZA[[#This Row],[FINAL Vs LG]]&lt;7.1,"100%",IF(AND(AVANZA[[#This Row],[FINAL Vs LG]]&gt;7.1,AVANZA[[#This Row],[FINAL Vs LG]]&lt;11.1),"50%","0%")),0)</f>
        <v>0</v>
      </c>
      <c r="AE641" s="14">
        <f ca="1">VLOOKUP(DAY(TODAY()),BACK!F:G,2,0)</f>
        <v>14</v>
      </c>
      <c r="AF641" s="14">
        <f>BACK!$I$2</f>
        <v>24</v>
      </c>
      <c r="AG641" s="14">
        <f>IF(AVANZA[[#This Row],[Oferta_empaquetada_comisiones]]="SI",1,0)</f>
        <v>0</v>
      </c>
      <c r="AH641" s="36">
        <f>IF(AVANZA[[#This Row],[Variable]]="TERMINADA",IFERROR(VLOOKUP(AVANZA[[#This Row],[SUPERVISOR]],Tabla2[#All],4,0),0),)</f>
        <v>0</v>
      </c>
      <c r="AI641" s="14">
        <f>IF(AVANZA[[#This Row],[Producto]]="BA",1,0)</f>
        <v>1</v>
      </c>
      <c r="AJ641" s="14">
        <f>IF(AVANZA[[#This Row],[Producto]]="DUO",1,0)</f>
        <v>0</v>
      </c>
      <c r="AK641" s="14">
        <f>IF(AVANZA[[#This Row],[Producto]]="TRIO",1,0)</f>
        <v>0</v>
      </c>
      <c r="AL641" t="s">
        <v>797</v>
      </c>
      <c r="AM641">
        <v>-1</v>
      </c>
      <c r="AN641">
        <v>-1</v>
      </c>
      <c r="AO641" t="s">
        <v>17614</v>
      </c>
      <c r="AP641" s="1">
        <v>46148.429513888892</v>
      </c>
      <c r="AQ641">
        <v>-1</v>
      </c>
      <c r="AR641" t="s">
        <v>17615</v>
      </c>
      <c r="AS641">
        <v>-1</v>
      </c>
      <c r="AT641">
        <v>-1</v>
      </c>
      <c r="AU641">
        <v>-1</v>
      </c>
      <c r="AV641">
        <v>-1</v>
      </c>
      <c r="AW641">
        <v>-1</v>
      </c>
      <c r="AX641" t="s">
        <v>224</v>
      </c>
      <c r="AY641">
        <v>-1</v>
      </c>
      <c r="AZ641">
        <v>2026</v>
      </c>
      <c r="BA641">
        <v>5</v>
      </c>
      <c r="BB641">
        <v>13</v>
      </c>
      <c r="BC641">
        <v>-1</v>
      </c>
      <c r="BD641" t="s">
        <v>225</v>
      </c>
      <c r="BE641">
        <v>-1</v>
      </c>
      <c r="BF641">
        <v>20001623456535</v>
      </c>
      <c r="BG641" t="s">
        <v>319</v>
      </c>
      <c r="BH641" t="s">
        <v>320</v>
      </c>
      <c r="BI641" t="s">
        <v>17616</v>
      </c>
      <c r="BJ641">
        <v>-1</v>
      </c>
      <c r="BK641">
        <v>-1</v>
      </c>
      <c r="BL641">
        <v>-1</v>
      </c>
      <c r="BM641" t="s">
        <v>2213</v>
      </c>
      <c r="BN641" t="s">
        <v>230</v>
      </c>
      <c r="BO641" t="s">
        <v>17617</v>
      </c>
      <c r="BP641" t="s">
        <v>380</v>
      </c>
      <c r="BQ641">
        <v>2026</v>
      </c>
      <c r="BR641">
        <v>5</v>
      </c>
      <c r="BS641">
        <v>6</v>
      </c>
      <c r="BT641" s="1">
        <v>46148.429537037038</v>
      </c>
      <c r="BU641" t="s">
        <v>2215</v>
      </c>
      <c r="BV641" s="2">
        <v>46148</v>
      </c>
      <c r="BW641" t="s">
        <v>2215</v>
      </c>
      <c r="BX641" s="2">
        <v>46148</v>
      </c>
      <c r="BY641" s="2">
        <v>46154</v>
      </c>
      <c r="CA641" t="s">
        <v>485</v>
      </c>
      <c r="CB641" t="s">
        <v>486</v>
      </c>
      <c r="CC641" t="s">
        <v>17618</v>
      </c>
      <c r="CD641" t="s">
        <v>6733</v>
      </c>
      <c r="CE641">
        <v>-1</v>
      </c>
      <c r="CF641" t="s">
        <v>489</v>
      </c>
      <c r="CG641" t="s">
        <v>490</v>
      </c>
      <c r="CH641" t="s">
        <v>491</v>
      </c>
      <c r="CI641">
        <v>80767494</v>
      </c>
      <c r="CJ641" t="s">
        <v>806</v>
      </c>
      <c r="CK641" t="s">
        <v>245</v>
      </c>
      <c r="CL641" t="s">
        <v>246</v>
      </c>
      <c r="CM641" t="s">
        <v>247</v>
      </c>
      <c r="CN641" t="s">
        <v>248</v>
      </c>
      <c r="CT641" t="s">
        <v>249</v>
      </c>
      <c r="CU641" t="s">
        <v>225</v>
      </c>
      <c r="CW641" t="s">
        <v>319</v>
      </c>
      <c r="CX641" t="s">
        <v>320</v>
      </c>
      <c r="DA641" t="s">
        <v>250</v>
      </c>
      <c r="DB641">
        <v>-1</v>
      </c>
      <c r="DF641" t="s">
        <v>2213</v>
      </c>
      <c r="DJ641" t="s">
        <v>252</v>
      </c>
      <c r="DK641" t="s">
        <v>253</v>
      </c>
      <c r="DL641" t="s">
        <v>253</v>
      </c>
      <c r="DN641" t="s">
        <v>255</v>
      </c>
      <c r="DR641" t="s">
        <v>807</v>
      </c>
      <c r="DS641" t="s">
        <v>806</v>
      </c>
      <c r="DT641" t="s">
        <v>797</v>
      </c>
      <c r="DV641">
        <v>1</v>
      </c>
      <c r="DW641" t="s">
        <v>257</v>
      </c>
      <c r="ED641" s="2">
        <v>46155</v>
      </c>
      <c r="EF641">
        <v>12</v>
      </c>
      <c r="EP641" t="s">
        <v>258</v>
      </c>
      <c r="FA641" t="s">
        <v>245</v>
      </c>
      <c r="FB641" t="s">
        <v>493</v>
      </c>
      <c r="FD641" t="s">
        <v>493</v>
      </c>
      <c r="FE641" t="s">
        <v>494</v>
      </c>
      <c r="FF641" t="s">
        <v>495</v>
      </c>
      <c r="FK641" t="s">
        <v>263</v>
      </c>
      <c r="FN641" t="s">
        <v>248</v>
      </c>
      <c r="FO641" t="s">
        <v>265</v>
      </c>
      <c r="FR641">
        <v>0</v>
      </c>
      <c r="GB641" t="s">
        <v>266</v>
      </c>
      <c r="GM641">
        <v>0</v>
      </c>
      <c r="GS641" t="s">
        <v>267</v>
      </c>
      <c r="GT641" s="2"/>
      <c r="GU641" t="s">
        <v>268</v>
      </c>
      <c r="GV641" t="s">
        <v>335</v>
      </c>
      <c r="GW641" t="s">
        <v>394</v>
      </c>
      <c r="GZ641" t="s">
        <v>395</v>
      </c>
      <c r="HE641" t="s">
        <v>230</v>
      </c>
      <c r="HF641" t="s">
        <v>16331</v>
      </c>
      <c r="HR641" t="s">
        <v>278</v>
      </c>
      <c r="HV641">
        <v>94990</v>
      </c>
      <c r="HW641" t="s">
        <v>281</v>
      </c>
      <c r="HY641">
        <v>0</v>
      </c>
      <c r="HZ641">
        <v>0</v>
      </c>
      <c r="IA641" t="s">
        <v>281</v>
      </c>
      <c r="IB641" t="s">
        <v>281</v>
      </c>
      <c r="IE641" t="s">
        <v>283</v>
      </c>
      <c r="IF641" t="s">
        <v>283</v>
      </c>
      <c r="IG641" t="s">
        <v>283</v>
      </c>
      <c r="IH641" t="s">
        <v>284</v>
      </c>
      <c r="II641" t="s">
        <v>285</v>
      </c>
      <c r="IJ641" t="s">
        <v>286</v>
      </c>
      <c r="IK641" t="s">
        <v>278</v>
      </c>
      <c r="IL641" t="s">
        <v>287</v>
      </c>
      <c r="IM641" t="s">
        <v>288</v>
      </c>
      <c r="IN641" t="s">
        <v>2219</v>
      </c>
      <c r="IP641" t="s">
        <v>290</v>
      </c>
      <c r="IQ641" t="s">
        <v>284</v>
      </c>
      <c r="IS641" t="s">
        <v>291</v>
      </c>
      <c r="IT641" t="s">
        <v>287</v>
      </c>
      <c r="IY641" t="s">
        <v>281</v>
      </c>
    </row>
    <row r="642" spans="1:259" x14ac:dyDescent="0.3">
      <c r="A642" s="14">
        <f>DAY(AVANZA[[#This Row],[FechaSeguimiento]])</f>
        <v>13</v>
      </c>
      <c r="B642" s="14">
        <f>MONTH(AVANZA[[#This Row],[FechaSeguimiento]])</f>
        <v>5</v>
      </c>
      <c r="C642"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642" t="str">
        <f>LOWER(IFERROR(VLOOKUP(AVANZA[[#This Row],[ID_Peticion]],CANCELADAS[#All],2,0),""))</f>
        <v/>
      </c>
      <c r="E642" t="str">
        <f>LOWER(IFERROR(VLOOKUP(AVANZA[[#This Row],[ID_Peticion]],CANCELADAS[#All],3,0),""))</f>
        <v/>
      </c>
      <c r="F642" t="str">
        <f>LOWER(IF(AVANZA[[#This Row],[CEDULA CLIENTE]]&lt;&gt;""," CC: " &amp; COUNTIFS(AVANZA[CEDULA CLIENTE],AVANZA[[#This Row],[CEDULA CLIENTE]]),"")&amp; IF(AVANZA[[#This Row],[Direccion]]&lt;&gt;""," DIR: " &amp; COUNTIFS(AVANZA[Direccion],AVANZA[[#This Row],[Direccion]]),""))</f>
        <v xml:space="preserve"> dir: 1</v>
      </c>
      <c r="G642" t="str">
        <f>IFERROR(VLOOKUP(AVANZA[[#This Row],[Cedula_Vendedor_Atis]],PLANTA[[#All],[CEDULA]:[LINEA]],3,0),"No Cruza")</f>
        <v>Michael Rodriguez</v>
      </c>
      <c r="H642" t="str">
        <f>IFERROR(VLOOKUP(AVANZA[[#This Row],[Cedula_Vendedor_Atis]],PLANTA[[#All],[CEDULA]:[LINEA]],4,0),"No Cruza")</f>
        <v>Móvil</v>
      </c>
      <c r="I642" t="str">
        <f>LOWER(IF(AVANZA[[#This Row],[ATRIBUIBLE]]="",AVANZA[[#This Row],[Variable]],AVANZA[[#This Row],[ATRIBUIBLE]]))</f>
        <v>pendiente</v>
      </c>
      <c r="J642" s="14">
        <f>IF(AVANZA[[#This Row],[Variable]]=AVANZA[[#Headers],[TERMINADA]],1,0)</f>
        <v>0</v>
      </c>
      <c r="K642" s="14">
        <f>IF(AVANZA[[#This Row],[Variable]]=AVANZA[[#Headers],[ANULADA]],1,0)</f>
        <v>0</v>
      </c>
      <c r="L642" s="14">
        <f>IF(AVANZA[[#This Row],[Variable]]=AVANZA[[#Headers],[PENDIENTE]],1,0)</f>
        <v>1</v>
      </c>
      <c r="M642" s="14">
        <f>IF(AVANZA[[#This Row],[ESTADO AGENDA]]="AGENDADA",1,0)</f>
        <v>0</v>
      </c>
      <c r="N642" s="14">
        <f>IF(AVANZA[[#This Row],[ESTADO AGENDA]]="PENDIENTE DE AGENDAR",1,0)</f>
        <v>0</v>
      </c>
      <c r="O642" s="14">
        <f>IF(AVANZA[[#This Row],[ESTADO AGENDA]]="SUSPENDIDA",1,0)</f>
        <v>0</v>
      </c>
      <c r="P642" t="str" cm="1">
        <f t="array" ref="P642">_xlfn.XLOOKUP(AVANZA[[#This Row],[Num_Agrupacion_Pet_Atis]],Tabla1[[#All],[Numero_de_actuacion]],Tabla1[[#All],[Estado_de_la_orden]],"",0)</f>
        <v/>
      </c>
      <c r="Q642" s="2" t="str" cm="1">
        <f t="array" ref="Q642">_xlfn.XLOOKUP(AVANZA[[#This Row],[Num_Agrupacion_Pet_Atis]],Tabla1[[#All],[Numero_de_actuacion]],Tabla1[[#All],[Fecha_de_la_cita]],"",0)</f>
        <v/>
      </c>
      <c r="R642" t="str" cm="1">
        <f t="array" ref="R642">_xlfn.XLOOKUP(AVANZA[[#This Row],[Num_Agrupacion_Pet_Atis]],Tabla1[[#All],[Numero_de_actuacion]],Tabla1[[#All],[Franja_horaria_de_la_cita]],"",0)</f>
        <v/>
      </c>
      <c r="S642" s="14" t="str">
        <f>IFERROR(DAY(AVANZA[[#This Row],[FECHA AGENDA]]),"")</f>
        <v/>
      </c>
      <c r="T642" s="14" t="str">
        <f>IFERROR(MONTH(AVANZA[[#This Row],[FECHA AGENDA]]),"")</f>
        <v/>
      </c>
      <c r="U642" t="str" cm="1">
        <f t="array" ref="U642">_xlfn.XLOOKUP(AVANZA[[#This Row],[Num_Agrupacion_Pet_Atis]],Tabla1[[#All],[Numero_de_actuacion]],Tabla1[[#All],[Motivo_de_suspension]],"",0)</f>
        <v/>
      </c>
      <c r="V642" s="2" t="str" cm="1">
        <f t="array" ref="V642">_xlfn.XLOOKUP(AVANZA[[#This Row],[Num_Agrupacion_Pet_Atis]],Tabla1[[#All],[Numero_de_actuacion]],Tabla1[[#All],[No_identificacion_cliente]],"",0)</f>
        <v/>
      </c>
      <c r="W642" s="2" t="str" cm="1">
        <f t="array" ref="W642">_xlfn.XLOOKUP(AVANZA[[#This Row],[Num_Agrupacion_Pet_Atis]],Tabla1[[#All],[Numero_de_actuacion]],Tabla1[[#All],[Movil_de_contacto]],"",0)</f>
        <v/>
      </c>
      <c r="X642" s="14">
        <f>IF(OR(AVANZA[[#This Row],[ESTADO LEG]]="Legalizada grabacion",AVANZA[[#This Row],[ESTADO LEG]]="Legalizada aut"),1,0)</f>
        <v>0</v>
      </c>
      <c r="Y642" s="14">
        <f>IF(OR(AVANZA[[#This Row],[ESTADO LEG]]="pdte legalizar",AVANZA[[#This Row],[ESTADO LEG]]="No cruza"),1,0)</f>
        <v>0</v>
      </c>
      <c r="Z642" t="str" cm="1">
        <f t="array" ref="Z642">IF(AVANZA[[#This Row],[Variable]]="Terminada",LOWER(_xlfn.XLOOKUP(AVANZA[[#This Row],[ID_Peticion]],Tabla6[[#All],[NUM_PETICION]],Tabla6[[#All],[ESTADO_LEG]],"NO CRUZA",0)),AVANZA[[#This Row],[Variable]])</f>
        <v>PENDIENTE</v>
      </c>
      <c r="AA642" t="str" cm="1">
        <f t="array" ref="AA642">_xlfn.XLOOKUP(AVANZA[[#This Row],[ID_Peticion]],Tabla6[[#All],[NUM_PETICION]],Tabla6[[#All],[DIF_DIAS]],"",0)</f>
        <v/>
      </c>
      <c r="AB642" s="2" t="str" cm="1">
        <f t="array" ref="AB642">IFERROR(_xlfn.XLOOKUP(AVANZA[[#This Row],[ID_Peticion]],Tabla6[[#All],[NUM_PETICION]],Tabla6[[#All],[FEC_LEGAL]],"",0),"")</f>
        <v/>
      </c>
      <c r="AC642" s="14">
        <f ca="1">IF(AVANZA[[#This Row],[FECHA LEG]]&lt;&gt;0,IFERROR(AVANZA[[#This Row],[FECHA LEG]]-AVANZA[[#This Row],[FechaIniEstadoSubPetAtis]],0),TODAY()-AVANZA[[#This Row],[FechaIniEstadoSubPetAtis]])</f>
        <v>0</v>
      </c>
      <c r="AD642" s="35">
        <f ca="1">IF(AVANZA[[#This Row],[FINAL Vs LG]]&lt;&gt;0,IF(AVANZA[[#This Row],[FINAL Vs LG]]&lt;7.1,"100%",IF(AND(AVANZA[[#This Row],[FINAL Vs LG]]&gt;7.1,AVANZA[[#This Row],[FINAL Vs LG]]&lt;11.1),"50%","0%")),0)</f>
        <v>0</v>
      </c>
      <c r="AE642" s="14">
        <f ca="1">VLOOKUP(DAY(TODAY()),BACK!F:G,2,0)</f>
        <v>14</v>
      </c>
      <c r="AF642" s="14">
        <f>BACK!$I$2</f>
        <v>24</v>
      </c>
      <c r="AG642" s="14">
        <f>IF(AVANZA[[#This Row],[Oferta_empaquetada_comisiones]]="SI",1,0)</f>
        <v>0</v>
      </c>
      <c r="AH642" s="36">
        <f>IF(AVANZA[[#This Row],[Variable]]="TERMINADA",IFERROR(VLOOKUP(AVANZA[[#This Row],[SUPERVISOR]],Tabla2[#All],4,0),0),)</f>
        <v>0</v>
      </c>
      <c r="AI642" s="14">
        <f>IF(AVANZA[[#This Row],[Producto]]="BA",1,0)</f>
        <v>1</v>
      </c>
      <c r="AJ642" s="14">
        <f>IF(AVANZA[[#This Row],[Producto]]="DUO",1,0)</f>
        <v>0</v>
      </c>
      <c r="AK642" s="14">
        <f>IF(AVANZA[[#This Row],[Producto]]="TRIO",1,0)</f>
        <v>0</v>
      </c>
      <c r="AL642" t="s">
        <v>17619</v>
      </c>
      <c r="AM642">
        <v>-1</v>
      </c>
      <c r="AN642">
        <v>-1</v>
      </c>
      <c r="AO642" t="s">
        <v>17620</v>
      </c>
      <c r="AP642" s="1">
        <v>46139.752118055556</v>
      </c>
      <c r="AQ642">
        <v>-1</v>
      </c>
      <c r="AR642" t="s">
        <v>17621</v>
      </c>
      <c r="AS642">
        <v>-1</v>
      </c>
      <c r="AT642">
        <v>-1</v>
      </c>
      <c r="AU642">
        <v>-1</v>
      </c>
      <c r="AV642">
        <v>-1</v>
      </c>
      <c r="AW642">
        <v>-1</v>
      </c>
      <c r="AX642" t="s">
        <v>224</v>
      </c>
      <c r="AY642">
        <v>-1</v>
      </c>
      <c r="AZ642">
        <v>2026</v>
      </c>
      <c r="BA642">
        <v>5</v>
      </c>
      <c r="BB642">
        <v>13</v>
      </c>
      <c r="BC642">
        <v>-1</v>
      </c>
      <c r="BD642" t="s">
        <v>225</v>
      </c>
      <c r="BE642">
        <v>-1</v>
      </c>
      <c r="BF642">
        <v>20001619092190</v>
      </c>
      <c r="BG642" t="s">
        <v>226</v>
      </c>
      <c r="BH642" t="s">
        <v>227</v>
      </c>
      <c r="BI642" t="s">
        <v>17622</v>
      </c>
      <c r="BJ642">
        <v>-1</v>
      </c>
      <c r="BK642">
        <v>-1</v>
      </c>
      <c r="BL642">
        <v>-1</v>
      </c>
      <c r="BM642" t="s">
        <v>2213</v>
      </c>
      <c r="BN642" t="s">
        <v>230</v>
      </c>
      <c r="BO642" t="s">
        <v>17623</v>
      </c>
      <c r="BP642" t="s">
        <v>380</v>
      </c>
      <c r="BQ642">
        <v>2026</v>
      </c>
      <c r="BR642">
        <v>4</v>
      </c>
      <c r="BS642">
        <v>27</v>
      </c>
      <c r="BT642" s="1">
        <v>46139.752141203702</v>
      </c>
      <c r="BU642" t="s">
        <v>2215</v>
      </c>
      <c r="BV642" s="2">
        <v>46139</v>
      </c>
      <c r="BW642" t="s">
        <v>2215</v>
      </c>
      <c r="BX642" s="2">
        <v>46140</v>
      </c>
      <c r="BY642" s="2">
        <v>46155</v>
      </c>
      <c r="CA642" t="s">
        <v>896</v>
      </c>
      <c r="CB642" t="s">
        <v>752</v>
      </c>
      <c r="CC642" t="s">
        <v>17624</v>
      </c>
      <c r="CD642" t="s">
        <v>1896</v>
      </c>
      <c r="CE642">
        <v>-1</v>
      </c>
      <c r="CF642" t="s">
        <v>899</v>
      </c>
      <c r="CG642" t="s">
        <v>756</v>
      </c>
      <c r="CH642" t="s">
        <v>242</v>
      </c>
      <c r="CI642">
        <v>1010168124</v>
      </c>
      <c r="CJ642" t="s">
        <v>17626</v>
      </c>
      <c r="CK642" t="s">
        <v>245</v>
      </c>
      <c r="CL642" t="s">
        <v>246</v>
      </c>
      <c r="CM642" t="s">
        <v>247</v>
      </c>
      <c r="CN642" t="s">
        <v>359</v>
      </c>
      <c r="CT642" t="s">
        <v>386</v>
      </c>
      <c r="CU642" t="s">
        <v>225</v>
      </c>
      <c r="CW642" t="s">
        <v>226</v>
      </c>
      <c r="CX642" t="s">
        <v>227</v>
      </c>
      <c r="DA642" t="s">
        <v>250</v>
      </c>
      <c r="DB642">
        <v>-1</v>
      </c>
      <c r="DF642" t="s">
        <v>2213</v>
      </c>
      <c r="DJ642" t="s">
        <v>252</v>
      </c>
      <c r="DK642" t="s">
        <v>253</v>
      </c>
      <c r="DL642" t="s">
        <v>253</v>
      </c>
      <c r="DN642" t="s">
        <v>255</v>
      </c>
      <c r="DR642" t="s">
        <v>17627</v>
      </c>
      <c r="DS642" t="s">
        <v>17626</v>
      </c>
      <c r="DT642" t="s">
        <v>17625</v>
      </c>
      <c r="DV642">
        <v>1</v>
      </c>
      <c r="DW642" t="s">
        <v>623</v>
      </c>
      <c r="ED642" s="2">
        <v>46155</v>
      </c>
      <c r="EE642" t="s">
        <v>900</v>
      </c>
      <c r="EF642">
        <v>5</v>
      </c>
      <c r="EP642" t="s">
        <v>258</v>
      </c>
      <c r="ES642" t="s">
        <v>14185</v>
      </c>
      <c r="FA642" t="s">
        <v>245</v>
      </c>
      <c r="FB642" t="s">
        <v>763</v>
      </c>
      <c r="FD642" t="s">
        <v>763</v>
      </c>
      <c r="FE642" t="s">
        <v>902</v>
      </c>
      <c r="FF642" t="s">
        <v>903</v>
      </c>
      <c r="FK642" t="s">
        <v>263</v>
      </c>
      <c r="FL642" t="s">
        <v>17628</v>
      </c>
      <c r="FN642" t="s">
        <v>359</v>
      </c>
      <c r="FO642" t="s">
        <v>366</v>
      </c>
      <c r="FR642">
        <v>0</v>
      </c>
      <c r="GB642" t="s">
        <v>266</v>
      </c>
      <c r="GM642">
        <v>0</v>
      </c>
      <c r="GS642" t="s">
        <v>267</v>
      </c>
      <c r="GT642" s="2">
        <v>43495</v>
      </c>
      <c r="GU642" t="s">
        <v>268</v>
      </c>
      <c r="GW642" t="s">
        <v>270</v>
      </c>
      <c r="GX642" t="s">
        <v>250</v>
      </c>
      <c r="GY642" t="s">
        <v>271</v>
      </c>
      <c r="GZ642" t="s">
        <v>273</v>
      </c>
      <c r="HA642" t="s">
        <v>497</v>
      </c>
      <c r="HB642" t="s">
        <v>900</v>
      </c>
      <c r="HC642" t="s">
        <v>900</v>
      </c>
      <c r="HD642" t="s">
        <v>761</v>
      </c>
      <c r="HE642" t="s">
        <v>230</v>
      </c>
      <c r="HF642" t="s">
        <v>14262</v>
      </c>
      <c r="HR642" t="s">
        <v>278</v>
      </c>
      <c r="HV642">
        <v>85900</v>
      </c>
      <c r="HW642" t="s">
        <v>279</v>
      </c>
      <c r="HY642">
        <v>0</v>
      </c>
      <c r="HZ642">
        <v>0</v>
      </c>
      <c r="IA642" t="s">
        <v>279</v>
      </c>
      <c r="IB642" t="s">
        <v>281</v>
      </c>
      <c r="IE642" t="s">
        <v>283</v>
      </c>
      <c r="IF642" t="s">
        <v>283</v>
      </c>
      <c r="IG642" t="s">
        <v>283</v>
      </c>
      <c r="IH642" t="s">
        <v>284</v>
      </c>
      <c r="II642" t="s">
        <v>285</v>
      </c>
      <c r="IJ642" t="s">
        <v>286</v>
      </c>
      <c r="IK642" t="s">
        <v>278</v>
      </c>
      <c r="IL642" t="s">
        <v>371</v>
      </c>
      <c r="IM642" t="s">
        <v>288</v>
      </c>
      <c r="IN642" t="s">
        <v>2219</v>
      </c>
      <c r="IP642" t="s">
        <v>290</v>
      </c>
      <c r="IQ642" t="s">
        <v>284</v>
      </c>
      <c r="IS642" t="s">
        <v>291</v>
      </c>
      <c r="IT642" t="s">
        <v>398</v>
      </c>
      <c r="IW642" t="s">
        <v>15114</v>
      </c>
      <c r="IY642" t="s">
        <v>281</v>
      </c>
    </row>
    <row r="643" spans="1:259" x14ac:dyDescent="0.3">
      <c r="A643" s="14">
        <f>DAY(AVANZA[[#This Row],[FechaSeguimiento]])</f>
        <v>13</v>
      </c>
      <c r="B643" s="14">
        <f>MONTH(AVANZA[[#This Row],[FechaSeguimiento]])</f>
        <v>5</v>
      </c>
      <c r="C643"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643" t="str">
        <f>LOWER(IFERROR(VLOOKUP(AVANZA[[#This Row],[ID_Peticion]],CANCELADAS[#All],2,0),""))</f>
        <v/>
      </c>
      <c r="E643" t="str">
        <f>LOWER(IFERROR(VLOOKUP(AVANZA[[#This Row],[ID_Peticion]],CANCELADAS[#All],3,0),""))</f>
        <v/>
      </c>
      <c r="F643" t="str">
        <f>LOWER(IF(AVANZA[[#This Row],[CEDULA CLIENTE]]&lt;&gt;""," CC: " &amp; COUNTIFS(AVANZA[CEDULA CLIENTE],AVANZA[[#This Row],[CEDULA CLIENTE]]),"")&amp; IF(AVANZA[[#This Row],[Direccion]]&lt;&gt;""," DIR: " &amp; COUNTIFS(AVANZA[Direccion],AVANZA[[#This Row],[Direccion]]),""))</f>
        <v xml:space="preserve"> cc: 1 dir: 1</v>
      </c>
      <c r="G643" t="str">
        <f>IFERROR(VLOOKUP(AVANZA[[#This Row],[Cedula_Vendedor_Atis]],PLANTA[[#All],[CEDULA]:[LINEA]],3,0),"No Cruza")</f>
        <v>Marisol Avella</v>
      </c>
      <c r="H643" t="str">
        <f>IFERROR(VLOOKUP(AVANZA[[#This Row],[Cedula_Vendedor_Atis]],PLANTA[[#All],[CEDULA]:[LINEA]],4,0),"No Cruza")</f>
        <v>Fija</v>
      </c>
      <c r="I643" t="str">
        <f>LOWER(IF(AVANZA[[#This Row],[ATRIBUIBLE]]="",AVANZA[[#This Row],[Variable]],AVANZA[[#This Row],[ATRIBUIBLE]]))</f>
        <v>pendiente</v>
      </c>
      <c r="J643" s="14">
        <f>IF(AVANZA[[#This Row],[Variable]]=AVANZA[[#Headers],[TERMINADA]],1,0)</f>
        <v>0</v>
      </c>
      <c r="K643" s="14">
        <f>IF(AVANZA[[#This Row],[Variable]]=AVANZA[[#Headers],[ANULADA]],1,0)</f>
        <v>0</v>
      </c>
      <c r="L643" s="14">
        <f>IF(AVANZA[[#This Row],[Variable]]=AVANZA[[#Headers],[PENDIENTE]],1,0)</f>
        <v>1</v>
      </c>
      <c r="M643" s="14">
        <f>IF(AVANZA[[#This Row],[ESTADO AGENDA]]="AGENDADA",1,0)</f>
        <v>1</v>
      </c>
      <c r="N643" s="14">
        <f>IF(AVANZA[[#This Row],[ESTADO AGENDA]]="PENDIENTE DE AGENDAR",1,0)</f>
        <v>0</v>
      </c>
      <c r="O643" s="14">
        <f>IF(AVANZA[[#This Row],[ESTADO AGENDA]]="SUSPENDIDA",1,0)</f>
        <v>0</v>
      </c>
      <c r="P643" t="str" cm="1">
        <f t="array" ref="P643">_xlfn.XLOOKUP(AVANZA[[#This Row],[Num_Agrupacion_Pet_Atis]],Tabla1[[#All],[Numero_de_actuacion]],Tabla1[[#All],[Estado_de_la_orden]],"",0)</f>
        <v>Agendada</v>
      </c>
      <c r="Q643" s="2" cm="1">
        <f t="array" ref="Q643">_xlfn.XLOOKUP(AVANZA[[#This Row],[Num_Agrupacion_Pet_Atis]],Tabla1[[#All],[Numero_de_actuacion]],Tabla1[[#All],[Fecha_de_la_cita]],"",0)</f>
        <v>46157.291666666664</v>
      </c>
      <c r="R643" t="str" cm="1">
        <f t="array" ref="R643">_xlfn.XLOOKUP(AVANZA[[#This Row],[Num_Agrupacion_Pet_Atis]],Tabla1[[#All],[Numero_de_actuacion]],Tabla1[[#All],[Franja_horaria_de_la_cita]],"",0)</f>
        <v>AM</v>
      </c>
      <c r="S643" s="14">
        <f>IFERROR(DAY(AVANZA[[#This Row],[FECHA AGENDA]]),"")</f>
        <v>15</v>
      </c>
      <c r="T643" s="14">
        <f>IFERROR(MONTH(AVANZA[[#This Row],[FECHA AGENDA]]),"")</f>
        <v>5</v>
      </c>
      <c r="U643" cm="1">
        <f t="array" ref="U643">_xlfn.XLOOKUP(AVANZA[[#This Row],[Num_Agrupacion_Pet_Atis]],Tabla1[[#All],[Numero_de_actuacion]],Tabla1[[#All],[Motivo_de_suspension]],"",0)</f>
        <v>0</v>
      </c>
      <c r="V643" s="2" t="str" cm="1">
        <f t="array" ref="V643">_xlfn.XLOOKUP(AVANZA[[#This Row],[Num_Agrupacion_Pet_Atis]],Tabla1[[#All],[Numero_de_actuacion]],Tabla1[[#All],[No_identificacion_cliente]],"",0)</f>
        <v>1004944980</v>
      </c>
      <c r="W643" s="2" t="str" cm="1">
        <f t="array" ref="W643">_xlfn.XLOOKUP(AVANZA[[#This Row],[Num_Agrupacion_Pet_Atis]],Tabla1[[#All],[Numero_de_actuacion]],Tabla1[[#All],[Movil_de_contacto]],"",0)</f>
        <v>3143259307</v>
      </c>
      <c r="X643" s="14">
        <f>IF(OR(AVANZA[[#This Row],[ESTADO LEG]]="Legalizada grabacion",AVANZA[[#This Row],[ESTADO LEG]]="Legalizada aut"),1,0)</f>
        <v>0</v>
      </c>
      <c r="Y643" s="14">
        <f>IF(OR(AVANZA[[#This Row],[ESTADO LEG]]="pdte legalizar",AVANZA[[#This Row],[ESTADO LEG]]="No cruza"),1,0)</f>
        <v>0</v>
      </c>
      <c r="Z643" t="str" cm="1">
        <f t="array" ref="Z643">IF(AVANZA[[#This Row],[Variable]]="Terminada",LOWER(_xlfn.XLOOKUP(AVANZA[[#This Row],[ID_Peticion]],Tabla6[[#All],[NUM_PETICION]],Tabla6[[#All],[ESTADO_LEG]],"NO CRUZA",0)),AVANZA[[#This Row],[Variable]])</f>
        <v>PENDIENTE</v>
      </c>
      <c r="AA643" t="str" cm="1">
        <f t="array" ref="AA643">_xlfn.XLOOKUP(AVANZA[[#This Row],[ID_Peticion]],Tabla6[[#All],[NUM_PETICION]],Tabla6[[#All],[DIF_DIAS]],"",0)</f>
        <v/>
      </c>
      <c r="AB643" s="2" t="str" cm="1">
        <f t="array" ref="AB643">IFERROR(_xlfn.XLOOKUP(AVANZA[[#This Row],[ID_Peticion]],Tabla6[[#All],[NUM_PETICION]],Tabla6[[#All],[FEC_LEGAL]],"",0),"")</f>
        <v/>
      </c>
      <c r="AC643" s="14">
        <f ca="1">IF(AVANZA[[#This Row],[FECHA LEG]]&lt;&gt;0,IFERROR(AVANZA[[#This Row],[FECHA LEG]]-AVANZA[[#This Row],[FechaIniEstadoSubPetAtis]],0),TODAY()-AVANZA[[#This Row],[FechaIniEstadoSubPetAtis]])</f>
        <v>0</v>
      </c>
      <c r="AD643" s="35">
        <f ca="1">IF(AVANZA[[#This Row],[FINAL Vs LG]]&lt;&gt;0,IF(AVANZA[[#This Row],[FINAL Vs LG]]&lt;7.1,"100%",IF(AND(AVANZA[[#This Row],[FINAL Vs LG]]&gt;7.1,AVANZA[[#This Row],[FINAL Vs LG]]&lt;11.1),"50%","0%")),0)</f>
        <v>0</v>
      </c>
      <c r="AE643" s="14">
        <f ca="1">VLOOKUP(DAY(TODAY()),BACK!F:G,2,0)</f>
        <v>14</v>
      </c>
      <c r="AF643" s="14">
        <f>BACK!$I$2</f>
        <v>24</v>
      </c>
      <c r="AG643" s="14">
        <f>IF(AVANZA[[#This Row],[Oferta_empaquetada_comisiones]]="SI",1,0)</f>
        <v>0</v>
      </c>
      <c r="AH643" s="36">
        <f>IF(AVANZA[[#This Row],[Variable]]="TERMINADA",IFERROR(VLOOKUP(AVANZA[[#This Row],[SUPERVISOR]],Tabla2[#All],4,0),0),)</f>
        <v>0</v>
      </c>
      <c r="AI643" s="14">
        <f>IF(AVANZA[[#This Row],[Producto]]="BA",1,0)</f>
        <v>1</v>
      </c>
      <c r="AJ643" s="14">
        <f>IF(AVANZA[[#This Row],[Producto]]="DUO",1,0)</f>
        <v>0</v>
      </c>
      <c r="AK643" s="14">
        <f>IF(AVANZA[[#This Row],[Producto]]="TRIO",1,0)</f>
        <v>0</v>
      </c>
      <c r="AL643" t="s">
        <v>418</v>
      </c>
      <c r="AM643">
        <v>-1</v>
      </c>
      <c r="AN643">
        <v>-1</v>
      </c>
      <c r="AO643" t="s">
        <v>17629</v>
      </c>
      <c r="AP643" s="1">
        <v>46154.814201388886</v>
      </c>
      <c r="AQ643">
        <v>-1</v>
      </c>
      <c r="AR643" t="s">
        <v>17630</v>
      </c>
      <c r="AS643">
        <v>-1</v>
      </c>
      <c r="AT643">
        <v>-1</v>
      </c>
      <c r="AU643">
        <v>-1</v>
      </c>
      <c r="AV643">
        <v>-1</v>
      </c>
      <c r="AW643">
        <v>-1</v>
      </c>
      <c r="AX643" t="s">
        <v>224</v>
      </c>
      <c r="AY643">
        <v>-1</v>
      </c>
      <c r="AZ643">
        <v>2026</v>
      </c>
      <c r="BA643">
        <v>5</v>
      </c>
      <c r="BB643">
        <v>13</v>
      </c>
      <c r="BC643">
        <v>-1</v>
      </c>
      <c r="BD643" t="s">
        <v>225</v>
      </c>
      <c r="BE643">
        <v>-1</v>
      </c>
      <c r="BF643">
        <v>20001626830410</v>
      </c>
      <c r="BG643" t="s">
        <v>226</v>
      </c>
      <c r="BH643" t="s">
        <v>227</v>
      </c>
      <c r="BI643" t="s">
        <v>3149</v>
      </c>
      <c r="BJ643">
        <v>-1</v>
      </c>
      <c r="BK643">
        <v>-1</v>
      </c>
      <c r="BL643">
        <v>-1</v>
      </c>
      <c r="BM643" t="s">
        <v>2213</v>
      </c>
      <c r="BN643" t="s">
        <v>230</v>
      </c>
      <c r="BO643" t="s">
        <v>17631</v>
      </c>
      <c r="BP643" t="s">
        <v>380</v>
      </c>
      <c r="BQ643">
        <v>2026</v>
      </c>
      <c r="BR643">
        <v>5</v>
      </c>
      <c r="BS643">
        <v>12</v>
      </c>
      <c r="BT643" s="1">
        <v>46154.81422453704</v>
      </c>
      <c r="BU643" t="s">
        <v>2215</v>
      </c>
      <c r="BV643" s="2">
        <v>46154</v>
      </c>
      <c r="BW643" t="s">
        <v>2215</v>
      </c>
      <c r="BX643" s="2">
        <v>46155</v>
      </c>
      <c r="BY643" s="2">
        <v>46155</v>
      </c>
      <c r="BZ643" t="s">
        <v>2216</v>
      </c>
      <c r="CA643" t="s">
        <v>1331</v>
      </c>
      <c r="CB643" t="s">
        <v>546</v>
      </c>
      <c r="CC643" t="s">
        <v>17632</v>
      </c>
      <c r="CD643" t="s">
        <v>3145</v>
      </c>
      <c r="CE643">
        <v>-1</v>
      </c>
      <c r="CF643" t="s">
        <v>1334</v>
      </c>
      <c r="CG643" t="s">
        <v>550</v>
      </c>
      <c r="CH643" t="s">
        <v>242</v>
      </c>
      <c r="CI643">
        <v>1022940376</v>
      </c>
      <c r="CJ643" t="s">
        <v>426</v>
      </c>
      <c r="CK643" t="s">
        <v>245</v>
      </c>
      <c r="CL643" t="s">
        <v>409</v>
      </c>
      <c r="CM643" t="s">
        <v>247</v>
      </c>
      <c r="CN643" t="s">
        <v>410</v>
      </c>
      <c r="CT643" t="s">
        <v>249</v>
      </c>
      <c r="CU643" t="s">
        <v>225</v>
      </c>
      <c r="CW643" t="s">
        <v>226</v>
      </c>
      <c r="CX643" t="s">
        <v>227</v>
      </c>
      <c r="DA643" t="s">
        <v>250</v>
      </c>
      <c r="DB643">
        <v>-1</v>
      </c>
      <c r="DF643" t="s">
        <v>2213</v>
      </c>
      <c r="DJ643" t="s">
        <v>252</v>
      </c>
      <c r="DK643" t="s">
        <v>253</v>
      </c>
      <c r="DL643" t="s">
        <v>253</v>
      </c>
      <c r="DN643" t="s">
        <v>255</v>
      </c>
      <c r="DR643" t="s">
        <v>427</v>
      </c>
      <c r="DS643" t="s">
        <v>426</v>
      </c>
      <c r="DT643" t="s">
        <v>425</v>
      </c>
      <c r="DV643">
        <v>1</v>
      </c>
      <c r="DW643" t="s">
        <v>554</v>
      </c>
      <c r="ED643" s="2">
        <v>46155</v>
      </c>
      <c r="EF643">
        <v>20</v>
      </c>
      <c r="EP643" t="s">
        <v>258</v>
      </c>
      <c r="FA643" t="s">
        <v>245</v>
      </c>
      <c r="FB643" t="s">
        <v>556</v>
      </c>
      <c r="FD643" t="s">
        <v>556</v>
      </c>
      <c r="FE643" t="s">
        <v>1336</v>
      </c>
      <c r="FF643" t="s">
        <v>1336</v>
      </c>
      <c r="FK643" t="s">
        <v>263</v>
      </c>
      <c r="FN643" t="s">
        <v>410</v>
      </c>
      <c r="FO643" t="s">
        <v>414</v>
      </c>
      <c r="FR643">
        <v>0</v>
      </c>
      <c r="GB643" t="s">
        <v>266</v>
      </c>
      <c r="GM643">
        <v>0</v>
      </c>
      <c r="GS643" t="s">
        <v>267</v>
      </c>
      <c r="GT643" s="2"/>
      <c r="GU643" t="s">
        <v>268</v>
      </c>
      <c r="GV643" t="s">
        <v>269</v>
      </c>
      <c r="GW643" t="s">
        <v>394</v>
      </c>
      <c r="GZ643" t="s">
        <v>395</v>
      </c>
      <c r="HE643" t="s">
        <v>230</v>
      </c>
      <c r="HF643" t="s">
        <v>17633</v>
      </c>
      <c r="HR643" t="s">
        <v>278</v>
      </c>
      <c r="HV643">
        <v>85900</v>
      </c>
      <c r="HW643" t="s">
        <v>279</v>
      </c>
      <c r="HY643">
        <v>0</v>
      </c>
      <c r="HZ643">
        <v>0</v>
      </c>
      <c r="IA643" t="s">
        <v>281</v>
      </c>
      <c r="IB643" t="s">
        <v>281</v>
      </c>
      <c r="IE643" t="s">
        <v>283</v>
      </c>
      <c r="IF643" t="s">
        <v>283</v>
      </c>
      <c r="IG643" t="s">
        <v>283</v>
      </c>
      <c r="IH643" t="s">
        <v>284</v>
      </c>
      <c r="II643" t="s">
        <v>285</v>
      </c>
      <c r="IJ643" t="s">
        <v>286</v>
      </c>
      <c r="IK643" t="s">
        <v>278</v>
      </c>
      <c r="IL643" t="s">
        <v>346</v>
      </c>
      <c r="IM643" t="s">
        <v>288</v>
      </c>
      <c r="IN643" t="s">
        <v>2219</v>
      </c>
      <c r="IP643" t="s">
        <v>290</v>
      </c>
      <c r="IQ643" t="s">
        <v>284</v>
      </c>
      <c r="IS643" t="s">
        <v>291</v>
      </c>
      <c r="IT643" t="s">
        <v>453</v>
      </c>
      <c r="IU643" t="s">
        <v>1898</v>
      </c>
      <c r="IV643" t="s">
        <v>434</v>
      </c>
      <c r="IW643" t="s">
        <v>1899</v>
      </c>
      <c r="IY643" t="s">
        <v>281</v>
      </c>
    </row>
    <row r="644" spans="1:259" x14ac:dyDescent="0.3">
      <c r="A644" s="14">
        <f>DAY(AVANZA[[#This Row],[FechaSeguimiento]])</f>
        <v>13</v>
      </c>
      <c r="B644" s="14">
        <f>MONTH(AVANZA[[#This Row],[FechaSeguimiento]])</f>
        <v>5</v>
      </c>
      <c r="C644"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644" t="str">
        <f>LOWER(IFERROR(VLOOKUP(AVANZA[[#This Row],[ID_Peticion]],CANCELADAS[#All],2,0),""))</f>
        <v/>
      </c>
      <c r="E644" t="str">
        <f>LOWER(IFERROR(VLOOKUP(AVANZA[[#This Row],[ID_Peticion]],CANCELADAS[#All],3,0),""))</f>
        <v/>
      </c>
      <c r="F644" t="str">
        <f>LOWER(IF(AVANZA[[#This Row],[CEDULA CLIENTE]]&lt;&gt;""," CC: " &amp; COUNTIFS(AVANZA[CEDULA CLIENTE],AVANZA[[#This Row],[CEDULA CLIENTE]]),"")&amp; IF(AVANZA[[#This Row],[Direccion]]&lt;&gt;""," DIR: " &amp; COUNTIFS(AVANZA[Direccion],AVANZA[[#This Row],[Direccion]]),""))</f>
        <v xml:space="preserve"> dir: 1</v>
      </c>
      <c r="G644" t="str">
        <f>IFERROR(VLOOKUP(AVANZA[[#This Row],[Cedula_Vendedor_Atis]],PLANTA[[#All],[CEDULA]:[LINEA]],3,0),"No Cruza")</f>
        <v>Marisol Avella</v>
      </c>
      <c r="H644" t="str">
        <f>IFERROR(VLOOKUP(AVANZA[[#This Row],[Cedula_Vendedor_Atis]],PLANTA[[#All],[CEDULA]:[LINEA]],4,0),"No Cruza")</f>
        <v>Fija</v>
      </c>
      <c r="I644" t="str">
        <f>LOWER(IF(AVANZA[[#This Row],[ATRIBUIBLE]]="",AVANZA[[#This Row],[Variable]],AVANZA[[#This Row],[ATRIBUIBLE]]))</f>
        <v>pendiente</v>
      </c>
      <c r="J644" s="14">
        <f>IF(AVANZA[[#This Row],[Variable]]=AVANZA[[#Headers],[TERMINADA]],1,0)</f>
        <v>0</v>
      </c>
      <c r="K644" s="14">
        <f>IF(AVANZA[[#This Row],[Variable]]=AVANZA[[#Headers],[ANULADA]],1,0)</f>
        <v>0</v>
      </c>
      <c r="L644" s="14">
        <f>IF(AVANZA[[#This Row],[Variable]]=AVANZA[[#Headers],[PENDIENTE]],1,0)</f>
        <v>1</v>
      </c>
      <c r="M644" s="14">
        <f>IF(AVANZA[[#This Row],[ESTADO AGENDA]]="AGENDADA",1,0)</f>
        <v>0</v>
      </c>
      <c r="N644" s="14">
        <f>IF(AVANZA[[#This Row],[ESTADO AGENDA]]="PENDIENTE DE AGENDAR",1,0)</f>
        <v>0</v>
      </c>
      <c r="O644" s="14">
        <f>IF(AVANZA[[#This Row],[ESTADO AGENDA]]="SUSPENDIDA",1,0)</f>
        <v>0</v>
      </c>
      <c r="P644" t="str" cm="1">
        <f t="array" ref="P644">_xlfn.XLOOKUP(AVANZA[[#This Row],[Num_Agrupacion_Pet_Atis]],Tabla1[[#All],[Numero_de_actuacion]],Tabla1[[#All],[Estado_de_la_orden]],"",0)</f>
        <v/>
      </c>
      <c r="Q644" s="2" t="str" cm="1">
        <f t="array" ref="Q644">_xlfn.XLOOKUP(AVANZA[[#This Row],[Num_Agrupacion_Pet_Atis]],Tabla1[[#All],[Numero_de_actuacion]],Tabla1[[#All],[Fecha_de_la_cita]],"",0)</f>
        <v/>
      </c>
      <c r="R644" t="str" cm="1">
        <f t="array" ref="R644">_xlfn.XLOOKUP(AVANZA[[#This Row],[Num_Agrupacion_Pet_Atis]],Tabla1[[#All],[Numero_de_actuacion]],Tabla1[[#All],[Franja_horaria_de_la_cita]],"",0)</f>
        <v/>
      </c>
      <c r="S644" s="14" t="str">
        <f>IFERROR(DAY(AVANZA[[#This Row],[FECHA AGENDA]]),"")</f>
        <v/>
      </c>
      <c r="T644" s="14" t="str">
        <f>IFERROR(MONTH(AVANZA[[#This Row],[FECHA AGENDA]]),"")</f>
        <v/>
      </c>
      <c r="U644" t="str" cm="1">
        <f t="array" ref="U644">_xlfn.XLOOKUP(AVANZA[[#This Row],[Num_Agrupacion_Pet_Atis]],Tabla1[[#All],[Numero_de_actuacion]],Tabla1[[#All],[Motivo_de_suspension]],"",0)</f>
        <v/>
      </c>
      <c r="V644" s="2" t="str" cm="1">
        <f t="array" ref="V644">_xlfn.XLOOKUP(AVANZA[[#This Row],[Num_Agrupacion_Pet_Atis]],Tabla1[[#All],[Numero_de_actuacion]],Tabla1[[#All],[No_identificacion_cliente]],"",0)</f>
        <v/>
      </c>
      <c r="W644" s="2" t="str" cm="1">
        <f t="array" ref="W644">_xlfn.XLOOKUP(AVANZA[[#This Row],[Num_Agrupacion_Pet_Atis]],Tabla1[[#All],[Numero_de_actuacion]],Tabla1[[#All],[Movil_de_contacto]],"",0)</f>
        <v/>
      </c>
      <c r="X644" s="14">
        <f>IF(OR(AVANZA[[#This Row],[ESTADO LEG]]="Legalizada grabacion",AVANZA[[#This Row],[ESTADO LEG]]="Legalizada aut"),1,0)</f>
        <v>0</v>
      </c>
      <c r="Y644" s="14">
        <f>IF(OR(AVANZA[[#This Row],[ESTADO LEG]]="pdte legalizar",AVANZA[[#This Row],[ESTADO LEG]]="No cruza"),1,0)</f>
        <v>0</v>
      </c>
      <c r="Z644" t="str" cm="1">
        <f t="array" ref="Z644">IF(AVANZA[[#This Row],[Variable]]="Terminada",LOWER(_xlfn.XLOOKUP(AVANZA[[#This Row],[ID_Peticion]],Tabla6[[#All],[NUM_PETICION]],Tabla6[[#All],[ESTADO_LEG]],"NO CRUZA",0)),AVANZA[[#This Row],[Variable]])</f>
        <v>PENDIENTE</v>
      </c>
      <c r="AA644" t="str" cm="1">
        <f t="array" ref="AA644">_xlfn.XLOOKUP(AVANZA[[#This Row],[ID_Peticion]],Tabla6[[#All],[NUM_PETICION]],Tabla6[[#All],[DIF_DIAS]],"",0)</f>
        <v/>
      </c>
      <c r="AB644" s="2" t="str" cm="1">
        <f t="array" ref="AB644">IFERROR(_xlfn.XLOOKUP(AVANZA[[#This Row],[ID_Peticion]],Tabla6[[#All],[NUM_PETICION]],Tabla6[[#All],[FEC_LEGAL]],"",0),"")</f>
        <v/>
      </c>
      <c r="AC644" s="14">
        <f ca="1">IF(AVANZA[[#This Row],[FECHA LEG]]&lt;&gt;0,IFERROR(AVANZA[[#This Row],[FECHA LEG]]-AVANZA[[#This Row],[FechaIniEstadoSubPetAtis]],0),TODAY()-AVANZA[[#This Row],[FechaIniEstadoSubPetAtis]])</f>
        <v>0</v>
      </c>
      <c r="AD644" s="35">
        <f ca="1">IF(AVANZA[[#This Row],[FINAL Vs LG]]&lt;&gt;0,IF(AVANZA[[#This Row],[FINAL Vs LG]]&lt;7.1,"100%",IF(AND(AVANZA[[#This Row],[FINAL Vs LG]]&gt;7.1,AVANZA[[#This Row],[FINAL Vs LG]]&lt;11.1),"50%","0%")),0)</f>
        <v>0</v>
      </c>
      <c r="AE644" s="14">
        <f ca="1">VLOOKUP(DAY(TODAY()),BACK!F:G,2,0)</f>
        <v>14</v>
      </c>
      <c r="AF644" s="14">
        <f>BACK!$I$2</f>
        <v>24</v>
      </c>
      <c r="AG644" s="14">
        <f>IF(AVANZA[[#This Row],[Oferta_empaquetada_comisiones]]="SI",1,0)</f>
        <v>0</v>
      </c>
      <c r="AH644" s="36">
        <f>IF(AVANZA[[#This Row],[Variable]]="TERMINADA",IFERROR(VLOOKUP(AVANZA[[#This Row],[SUPERVISOR]],Tabla2[#All],4,0),0),)</f>
        <v>0</v>
      </c>
      <c r="AI644" s="14">
        <f>IF(AVANZA[[#This Row],[Producto]]="BA",1,0)</f>
        <v>1</v>
      </c>
      <c r="AJ644" s="14">
        <f>IF(AVANZA[[#This Row],[Producto]]="DUO",1,0)</f>
        <v>0</v>
      </c>
      <c r="AK644" s="14">
        <f>IF(AVANZA[[#This Row],[Producto]]="TRIO",1,0)</f>
        <v>0</v>
      </c>
      <c r="AL644" t="s">
        <v>456</v>
      </c>
      <c r="AM644">
        <v>-1</v>
      </c>
      <c r="AN644">
        <v>-1</v>
      </c>
      <c r="AO644" t="s">
        <v>17634</v>
      </c>
      <c r="AP644" s="1">
        <v>46132.44908564815</v>
      </c>
      <c r="AQ644">
        <v>-1</v>
      </c>
      <c r="AR644" t="s">
        <v>17635</v>
      </c>
      <c r="AS644">
        <v>-1</v>
      </c>
      <c r="AT644">
        <v>-1</v>
      </c>
      <c r="AU644">
        <v>-1</v>
      </c>
      <c r="AV644">
        <v>-1</v>
      </c>
      <c r="AW644">
        <v>-1</v>
      </c>
      <c r="AX644" t="s">
        <v>224</v>
      </c>
      <c r="AY644">
        <v>-1</v>
      </c>
      <c r="AZ644">
        <v>2026</v>
      </c>
      <c r="BA644">
        <v>5</v>
      </c>
      <c r="BB644">
        <v>13</v>
      </c>
      <c r="BC644">
        <v>-1</v>
      </c>
      <c r="BD644" t="s">
        <v>225</v>
      </c>
      <c r="BE644">
        <v>-1</v>
      </c>
      <c r="BF644">
        <v>20001613994565</v>
      </c>
      <c r="BG644" t="s">
        <v>3017</v>
      </c>
      <c r="BH644" t="s">
        <v>4550</v>
      </c>
      <c r="BI644" t="s">
        <v>3201</v>
      </c>
      <c r="BJ644">
        <v>-1</v>
      </c>
      <c r="BK644">
        <v>-1</v>
      </c>
      <c r="BL644">
        <v>-1</v>
      </c>
      <c r="BM644" t="s">
        <v>2213</v>
      </c>
      <c r="BN644" t="s">
        <v>1696</v>
      </c>
      <c r="BO644" t="s">
        <v>17636</v>
      </c>
      <c r="BP644" t="s">
        <v>1698</v>
      </c>
      <c r="BQ644">
        <v>2026</v>
      </c>
      <c r="BR644">
        <v>4</v>
      </c>
      <c r="BS644">
        <v>20</v>
      </c>
      <c r="BT644" s="1">
        <v>46132.449108796296</v>
      </c>
      <c r="BU644" t="s">
        <v>2215</v>
      </c>
      <c r="BV644" s="2">
        <v>46132</v>
      </c>
      <c r="BW644" t="s">
        <v>2215</v>
      </c>
      <c r="BX644" s="2">
        <v>46132</v>
      </c>
      <c r="BY644" s="2">
        <v>46139</v>
      </c>
      <c r="BZ644" t="s">
        <v>2216</v>
      </c>
      <c r="CA644" t="s">
        <v>485</v>
      </c>
      <c r="CB644" t="s">
        <v>486</v>
      </c>
      <c r="CC644" t="s">
        <v>17637</v>
      </c>
      <c r="CD644" t="s">
        <v>3200</v>
      </c>
      <c r="CE644">
        <v>-1</v>
      </c>
      <c r="CF644" t="s">
        <v>489</v>
      </c>
      <c r="CG644" t="s">
        <v>490</v>
      </c>
      <c r="CH644" t="s">
        <v>491</v>
      </c>
      <c r="CI644">
        <v>1018514067</v>
      </c>
      <c r="CJ644" t="s">
        <v>464</v>
      </c>
      <c r="CK644" t="s">
        <v>245</v>
      </c>
      <c r="CL644" t="s">
        <v>409</v>
      </c>
      <c r="CM644" t="s">
        <v>247</v>
      </c>
      <c r="CN644" t="s">
        <v>410</v>
      </c>
      <c r="CT644" t="s">
        <v>1701</v>
      </c>
      <c r="CU644" t="s">
        <v>225</v>
      </c>
      <c r="CW644" t="s">
        <v>3017</v>
      </c>
      <c r="CX644" t="s">
        <v>4550</v>
      </c>
      <c r="DA644" t="s">
        <v>250</v>
      </c>
      <c r="DB644">
        <v>-1</v>
      </c>
      <c r="DF644" t="s">
        <v>2213</v>
      </c>
      <c r="DJ644" t="s">
        <v>252</v>
      </c>
      <c r="DK644" t="s">
        <v>253</v>
      </c>
      <c r="DL644" t="s">
        <v>253</v>
      </c>
      <c r="DN644" t="s">
        <v>255</v>
      </c>
      <c r="DR644" t="s">
        <v>465</v>
      </c>
      <c r="DS644" t="s">
        <v>464</v>
      </c>
      <c r="DT644" t="s">
        <v>463</v>
      </c>
      <c r="DV644">
        <v>1</v>
      </c>
      <c r="DW644" t="s">
        <v>257</v>
      </c>
      <c r="ED644" s="2">
        <v>46155</v>
      </c>
      <c r="EF644">
        <v>26</v>
      </c>
      <c r="EP644" t="s">
        <v>258</v>
      </c>
      <c r="ES644" t="s">
        <v>17638</v>
      </c>
      <c r="FA644" t="s">
        <v>245</v>
      </c>
      <c r="FB644" t="s">
        <v>493</v>
      </c>
      <c r="FD644" t="s">
        <v>493</v>
      </c>
      <c r="FE644" t="s">
        <v>494</v>
      </c>
      <c r="FF644" t="s">
        <v>495</v>
      </c>
      <c r="FK644" t="s">
        <v>263</v>
      </c>
      <c r="FL644" t="s">
        <v>17639</v>
      </c>
      <c r="FN644" t="s">
        <v>410</v>
      </c>
      <c r="FO644" t="s">
        <v>414</v>
      </c>
      <c r="FR644">
        <v>0</v>
      </c>
      <c r="GB644" t="s">
        <v>266</v>
      </c>
      <c r="GM644">
        <v>0</v>
      </c>
      <c r="GS644" t="s">
        <v>267</v>
      </c>
      <c r="GT644" s="2">
        <v>45229</v>
      </c>
      <c r="GU644" t="s">
        <v>268</v>
      </c>
      <c r="GW644" t="s">
        <v>394</v>
      </c>
      <c r="GZ644" t="s">
        <v>395</v>
      </c>
      <c r="HA644" t="s">
        <v>274</v>
      </c>
      <c r="HB644" t="s">
        <v>498</v>
      </c>
      <c r="HC644" t="s">
        <v>499</v>
      </c>
      <c r="HD644" t="s">
        <v>257</v>
      </c>
      <c r="HE644" t="s">
        <v>1696</v>
      </c>
      <c r="HF644" t="s">
        <v>17640</v>
      </c>
      <c r="HR644" t="s">
        <v>278</v>
      </c>
      <c r="HV644">
        <v>85421</v>
      </c>
      <c r="HW644" t="s">
        <v>281</v>
      </c>
      <c r="HY644">
        <v>0</v>
      </c>
      <c r="HZ644">
        <v>0</v>
      </c>
      <c r="IA644" t="s">
        <v>281</v>
      </c>
      <c r="IB644" t="s">
        <v>281</v>
      </c>
      <c r="IE644" t="s">
        <v>283</v>
      </c>
      <c r="IF644" t="s">
        <v>283</v>
      </c>
      <c r="IG644" t="s">
        <v>283</v>
      </c>
      <c r="IH644" t="s">
        <v>284</v>
      </c>
      <c r="II644" t="s">
        <v>285</v>
      </c>
      <c r="IJ644" t="s">
        <v>1696</v>
      </c>
      <c r="IK644" t="s">
        <v>278</v>
      </c>
      <c r="IL644" t="s">
        <v>346</v>
      </c>
      <c r="IM644" t="s">
        <v>288</v>
      </c>
      <c r="IN644" t="s">
        <v>2219</v>
      </c>
      <c r="IP644" t="s">
        <v>290</v>
      </c>
      <c r="IQ644" t="s">
        <v>284</v>
      </c>
      <c r="IS644" t="s">
        <v>291</v>
      </c>
      <c r="IY644" t="s">
        <v>281</v>
      </c>
    </row>
    <row r="645" spans="1:259" x14ac:dyDescent="0.3">
      <c r="A645" s="14">
        <f>DAY(AVANZA[[#This Row],[FechaSeguimiento]])</f>
        <v>13</v>
      </c>
      <c r="B645" s="14">
        <f>MONTH(AVANZA[[#This Row],[FechaSeguimiento]])</f>
        <v>5</v>
      </c>
      <c r="C645"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645" t="str">
        <f>LOWER(IFERROR(VLOOKUP(AVANZA[[#This Row],[ID_Peticion]],CANCELADAS[#All],2,0),""))</f>
        <v/>
      </c>
      <c r="E645" t="str">
        <f>LOWER(IFERROR(VLOOKUP(AVANZA[[#This Row],[ID_Peticion]],CANCELADAS[#All],3,0),""))</f>
        <v/>
      </c>
      <c r="F645" t="str">
        <f>LOWER(IF(AVANZA[[#This Row],[CEDULA CLIENTE]]&lt;&gt;""," CC: " &amp; COUNTIFS(AVANZA[CEDULA CLIENTE],AVANZA[[#This Row],[CEDULA CLIENTE]]),"")&amp; IF(AVANZA[[#This Row],[Direccion]]&lt;&gt;""," DIR: " &amp; COUNTIFS(AVANZA[Direccion],AVANZA[[#This Row],[Direccion]]),""))</f>
        <v xml:space="preserve"> dir: 1</v>
      </c>
      <c r="G645" t="str">
        <f>IFERROR(VLOOKUP(AVANZA[[#This Row],[Cedula_Vendedor_Atis]],PLANTA[[#All],[CEDULA]:[LINEA]],3,0),"No Cruza")</f>
        <v>Marisol Avella</v>
      </c>
      <c r="H645" t="str">
        <f>IFERROR(VLOOKUP(AVANZA[[#This Row],[Cedula_Vendedor_Atis]],PLANTA[[#All],[CEDULA]:[LINEA]],4,0),"No Cruza")</f>
        <v>Fija</v>
      </c>
      <c r="I645" t="str">
        <f>LOWER(IF(AVANZA[[#This Row],[ATRIBUIBLE]]="",AVANZA[[#This Row],[Variable]],AVANZA[[#This Row],[ATRIBUIBLE]]))</f>
        <v>pendiente</v>
      </c>
      <c r="J645" s="14">
        <f>IF(AVANZA[[#This Row],[Variable]]=AVANZA[[#Headers],[TERMINADA]],1,0)</f>
        <v>0</v>
      </c>
      <c r="K645" s="14">
        <f>IF(AVANZA[[#This Row],[Variable]]=AVANZA[[#Headers],[ANULADA]],1,0)</f>
        <v>0</v>
      </c>
      <c r="L645" s="14">
        <f>IF(AVANZA[[#This Row],[Variable]]=AVANZA[[#Headers],[PENDIENTE]],1,0)</f>
        <v>1</v>
      </c>
      <c r="M645" s="14">
        <f>IF(AVANZA[[#This Row],[ESTADO AGENDA]]="AGENDADA",1,0)</f>
        <v>0</v>
      </c>
      <c r="N645" s="14">
        <f>IF(AVANZA[[#This Row],[ESTADO AGENDA]]="PENDIENTE DE AGENDAR",1,0)</f>
        <v>0</v>
      </c>
      <c r="O645" s="14">
        <f>IF(AVANZA[[#This Row],[ESTADO AGENDA]]="SUSPENDIDA",1,0)</f>
        <v>0</v>
      </c>
      <c r="P645" t="str" cm="1">
        <f t="array" ref="P645">_xlfn.XLOOKUP(AVANZA[[#This Row],[Num_Agrupacion_Pet_Atis]],Tabla1[[#All],[Numero_de_actuacion]],Tabla1[[#All],[Estado_de_la_orden]],"",0)</f>
        <v/>
      </c>
      <c r="Q645" s="2" t="str" cm="1">
        <f t="array" ref="Q645">_xlfn.XLOOKUP(AVANZA[[#This Row],[Num_Agrupacion_Pet_Atis]],Tabla1[[#All],[Numero_de_actuacion]],Tabla1[[#All],[Fecha_de_la_cita]],"",0)</f>
        <v/>
      </c>
      <c r="R645" t="str" cm="1">
        <f t="array" ref="R645">_xlfn.XLOOKUP(AVANZA[[#This Row],[Num_Agrupacion_Pet_Atis]],Tabla1[[#All],[Numero_de_actuacion]],Tabla1[[#All],[Franja_horaria_de_la_cita]],"",0)</f>
        <v/>
      </c>
      <c r="S645" s="14" t="str">
        <f>IFERROR(DAY(AVANZA[[#This Row],[FECHA AGENDA]]),"")</f>
        <v/>
      </c>
      <c r="T645" s="14" t="str">
        <f>IFERROR(MONTH(AVANZA[[#This Row],[FECHA AGENDA]]),"")</f>
        <v/>
      </c>
      <c r="U645" t="str" cm="1">
        <f t="array" ref="U645">_xlfn.XLOOKUP(AVANZA[[#This Row],[Num_Agrupacion_Pet_Atis]],Tabla1[[#All],[Numero_de_actuacion]],Tabla1[[#All],[Motivo_de_suspension]],"",0)</f>
        <v/>
      </c>
      <c r="V645" s="2" t="str" cm="1">
        <f t="array" ref="V645">_xlfn.XLOOKUP(AVANZA[[#This Row],[Num_Agrupacion_Pet_Atis]],Tabla1[[#All],[Numero_de_actuacion]],Tabla1[[#All],[No_identificacion_cliente]],"",0)</f>
        <v/>
      </c>
      <c r="W645" s="2" t="str" cm="1">
        <f t="array" ref="W645">_xlfn.XLOOKUP(AVANZA[[#This Row],[Num_Agrupacion_Pet_Atis]],Tabla1[[#All],[Numero_de_actuacion]],Tabla1[[#All],[Movil_de_contacto]],"",0)</f>
        <v/>
      </c>
      <c r="X645" s="14">
        <f>IF(OR(AVANZA[[#This Row],[ESTADO LEG]]="Legalizada grabacion",AVANZA[[#This Row],[ESTADO LEG]]="Legalizada aut"),1,0)</f>
        <v>0</v>
      </c>
      <c r="Y645" s="14">
        <f>IF(OR(AVANZA[[#This Row],[ESTADO LEG]]="pdte legalizar",AVANZA[[#This Row],[ESTADO LEG]]="No cruza"),1,0)</f>
        <v>0</v>
      </c>
      <c r="Z645" t="str" cm="1">
        <f t="array" ref="Z645">IF(AVANZA[[#This Row],[Variable]]="Terminada",LOWER(_xlfn.XLOOKUP(AVANZA[[#This Row],[ID_Peticion]],Tabla6[[#All],[NUM_PETICION]],Tabla6[[#All],[ESTADO_LEG]],"NO CRUZA",0)),AVANZA[[#This Row],[Variable]])</f>
        <v>PENDIENTE</v>
      </c>
      <c r="AA645" t="str" cm="1">
        <f t="array" ref="AA645">_xlfn.XLOOKUP(AVANZA[[#This Row],[ID_Peticion]],Tabla6[[#All],[NUM_PETICION]],Tabla6[[#All],[DIF_DIAS]],"",0)</f>
        <v/>
      </c>
      <c r="AB645" s="2" t="str" cm="1">
        <f t="array" ref="AB645">IFERROR(_xlfn.XLOOKUP(AVANZA[[#This Row],[ID_Peticion]],Tabla6[[#All],[NUM_PETICION]],Tabla6[[#All],[FEC_LEGAL]],"",0),"")</f>
        <v/>
      </c>
      <c r="AC645" s="14">
        <f ca="1">IF(AVANZA[[#This Row],[FECHA LEG]]&lt;&gt;0,IFERROR(AVANZA[[#This Row],[FECHA LEG]]-AVANZA[[#This Row],[FechaIniEstadoSubPetAtis]],0),TODAY()-AVANZA[[#This Row],[FechaIniEstadoSubPetAtis]])</f>
        <v>0</v>
      </c>
      <c r="AD645" s="35">
        <f ca="1">IF(AVANZA[[#This Row],[FINAL Vs LG]]&lt;&gt;0,IF(AVANZA[[#This Row],[FINAL Vs LG]]&lt;7.1,"100%",IF(AND(AVANZA[[#This Row],[FINAL Vs LG]]&gt;7.1,AVANZA[[#This Row],[FINAL Vs LG]]&lt;11.1),"50%","0%")),0)</f>
        <v>0</v>
      </c>
      <c r="AE645" s="14">
        <f ca="1">VLOOKUP(DAY(TODAY()),BACK!F:G,2,0)</f>
        <v>14</v>
      </c>
      <c r="AF645" s="14">
        <f>BACK!$I$2</f>
        <v>24</v>
      </c>
      <c r="AG645" s="14">
        <f>IF(AVANZA[[#This Row],[Oferta_empaquetada_comisiones]]="SI",1,0)</f>
        <v>0</v>
      </c>
      <c r="AH645" s="36">
        <f>IF(AVANZA[[#This Row],[Variable]]="TERMINADA",IFERROR(VLOOKUP(AVANZA[[#This Row],[SUPERVISOR]],Tabla2[#All],4,0),0),)</f>
        <v>0</v>
      </c>
      <c r="AI645" s="14">
        <f>IF(AVANZA[[#This Row],[Producto]]="BA",1,0)</f>
        <v>0</v>
      </c>
      <c r="AJ645" s="14">
        <f>IF(AVANZA[[#This Row],[Producto]]="DUO",1,0)</f>
        <v>0</v>
      </c>
      <c r="AK645" s="14">
        <f>IF(AVANZA[[#This Row],[Producto]]="TRIO",1,0)</f>
        <v>1</v>
      </c>
      <c r="AL645" t="s">
        <v>456</v>
      </c>
      <c r="AM645">
        <v>-1</v>
      </c>
      <c r="AN645">
        <v>-1</v>
      </c>
      <c r="AO645" t="s">
        <v>17641</v>
      </c>
      <c r="AP645" s="1">
        <v>46148.509317129632</v>
      </c>
      <c r="AQ645">
        <v>-1</v>
      </c>
      <c r="AR645" t="s">
        <v>17642</v>
      </c>
      <c r="AS645">
        <v>-1</v>
      </c>
      <c r="AT645">
        <v>-1</v>
      </c>
      <c r="AU645">
        <v>-1</v>
      </c>
      <c r="AV645">
        <v>-1</v>
      </c>
      <c r="AW645">
        <v>-1</v>
      </c>
      <c r="AX645" t="s">
        <v>224</v>
      </c>
      <c r="AY645">
        <v>-1</v>
      </c>
      <c r="AZ645">
        <v>2026</v>
      </c>
      <c r="BA645">
        <v>5</v>
      </c>
      <c r="BB645">
        <v>13</v>
      </c>
      <c r="BC645">
        <v>-1</v>
      </c>
      <c r="BD645" t="s">
        <v>225</v>
      </c>
      <c r="BE645">
        <v>-1</v>
      </c>
      <c r="BF645">
        <v>20001623543953</v>
      </c>
      <c r="BG645" t="s">
        <v>438</v>
      </c>
      <c r="BH645" t="s">
        <v>439</v>
      </c>
      <c r="BI645" t="s">
        <v>17643</v>
      </c>
      <c r="BJ645">
        <v>-1</v>
      </c>
      <c r="BK645">
        <v>-1</v>
      </c>
      <c r="BL645">
        <v>-1</v>
      </c>
      <c r="BM645" t="s">
        <v>2213</v>
      </c>
      <c r="BN645" t="s">
        <v>230</v>
      </c>
      <c r="BO645" t="s">
        <v>17644</v>
      </c>
      <c r="BP645" t="s">
        <v>380</v>
      </c>
      <c r="BQ645">
        <v>2026</v>
      </c>
      <c r="BR645">
        <v>5</v>
      </c>
      <c r="BS645">
        <v>6</v>
      </c>
      <c r="BT645" s="1">
        <v>46148.509340277778</v>
      </c>
      <c r="BU645" t="s">
        <v>2215</v>
      </c>
      <c r="BV645" s="2">
        <v>46148</v>
      </c>
      <c r="BW645" t="s">
        <v>2215</v>
      </c>
      <c r="BX645" s="2">
        <v>46148</v>
      </c>
      <c r="BY645" s="2">
        <v>46154</v>
      </c>
      <c r="BZ645" t="s">
        <v>2252</v>
      </c>
      <c r="CA645" t="s">
        <v>297</v>
      </c>
      <c r="CB645" t="s">
        <v>297</v>
      </c>
      <c r="CC645" t="s">
        <v>17645</v>
      </c>
      <c r="CD645" t="s">
        <v>3320</v>
      </c>
      <c r="CE645">
        <v>-1</v>
      </c>
      <c r="CF645" t="s">
        <v>300</v>
      </c>
      <c r="CG645" t="s">
        <v>301</v>
      </c>
      <c r="CH645" t="s">
        <v>242</v>
      </c>
      <c r="CI645">
        <v>1018514067</v>
      </c>
      <c r="CJ645" t="s">
        <v>464</v>
      </c>
      <c r="CK645" t="s">
        <v>245</v>
      </c>
      <c r="CL645" t="s">
        <v>409</v>
      </c>
      <c r="CM645" t="s">
        <v>247</v>
      </c>
      <c r="CN645" t="s">
        <v>410</v>
      </c>
      <c r="CT645" t="s">
        <v>386</v>
      </c>
      <c r="CU645" t="s">
        <v>387</v>
      </c>
      <c r="CW645" t="s">
        <v>446</v>
      </c>
      <c r="CX645" t="s">
        <v>447</v>
      </c>
      <c r="DA645" t="s">
        <v>250</v>
      </c>
      <c r="DB645">
        <v>-1</v>
      </c>
      <c r="DF645" t="s">
        <v>2213</v>
      </c>
      <c r="DJ645" t="s">
        <v>252</v>
      </c>
      <c r="DK645" t="s">
        <v>253</v>
      </c>
      <c r="DL645" t="s">
        <v>253</v>
      </c>
      <c r="DN645" t="s">
        <v>390</v>
      </c>
      <c r="DR645" t="s">
        <v>465</v>
      </c>
      <c r="DS645" t="s">
        <v>464</v>
      </c>
      <c r="DT645" t="s">
        <v>463</v>
      </c>
      <c r="DV645">
        <v>1</v>
      </c>
      <c r="DW645" t="s">
        <v>283</v>
      </c>
      <c r="ED645" s="2">
        <v>46155</v>
      </c>
      <c r="EE645" t="s">
        <v>343</v>
      </c>
      <c r="EF645">
        <v>12</v>
      </c>
      <c r="EP645" t="s">
        <v>258</v>
      </c>
      <c r="ES645" t="s">
        <v>1975</v>
      </c>
      <c r="FA645" t="s">
        <v>245</v>
      </c>
      <c r="FB645" t="s">
        <v>308</v>
      </c>
      <c r="FD645" t="s">
        <v>308</v>
      </c>
      <c r="FE645" t="s">
        <v>309</v>
      </c>
      <c r="FF645" t="s">
        <v>309</v>
      </c>
      <c r="FK645" t="s">
        <v>263</v>
      </c>
      <c r="FL645" t="s">
        <v>17646</v>
      </c>
      <c r="FN645" t="s">
        <v>410</v>
      </c>
      <c r="FO645" t="s">
        <v>414</v>
      </c>
      <c r="FR645">
        <v>0</v>
      </c>
      <c r="GB645" t="s">
        <v>266</v>
      </c>
      <c r="GM645">
        <v>0</v>
      </c>
      <c r="GS645" t="s">
        <v>267</v>
      </c>
      <c r="GT645" s="2"/>
      <c r="GU645" t="s">
        <v>268</v>
      </c>
      <c r="GV645" t="s">
        <v>311</v>
      </c>
      <c r="GW645" t="s">
        <v>270</v>
      </c>
      <c r="GX645" t="s">
        <v>271</v>
      </c>
      <c r="GY645" t="s">
        <v>271</v>
      </c>
      <c r="GZ645" t="s">
        <v>273</v>
      </c>
      <c r="HA645" t="s">
        <v>336</v>
      </c>
      <c r="HC645" t="s">
        <v>337</v>
      </c>
      <c r="HE645" t="s">
        <v>230</v>
      </c>
      <c r="HF645" t="s">
        <v>17647</v>
      </c>
      <c r="HR645" t="s">
        <v>278</v>
      </c>
      <c r="HV645">
        <v>118900</v>
      </c>
      <c r="HW645" t="s">
        <v>279</v>
      </c>
      <c r="HY645">
        <v>0</v>
      </c>
      <c r="HZ645">
        <v>0</v>
      </c>
      <c r="IA645" t="s">
        <v>279</v>
      </c>
      <c r="IB645" t="s">
        <v>281</v>
      </c>
      <c r="IE645" t="s">
        <v>283</v>
      </c>
      <c r="IF645" t="s">
        <v>283</v>
      </c>
      <c r="IG645" t="s">
        <v>283</v>
      </c>
      <c r="IH645" t="s">
        <v>284</v>
      </c>
      <c r="II645" t="s">
        <v>285</v>
      </c>
      <c r="IJ645" t="s">
        <v>286</v>
      </c>
      <c r="IK645" t="s">
        <v>278</v>
      </c>
      <c r="IL645" t="s">
        <v>346</v>
      </c>
      <c r="IM645" t="s">
        <v>288</v>
      </c>
      <c r="IN645" t="s">
        <v>2219</v>
      </c>
      <c r="IP645" t="s">
        <v>290</v>
      </c>
      <c r="IQ645" t="s">
        <v>284</v>
      </c>
      <c r="IS645" t="s">
        <v>291</v>
      </c>
      <c r="IY645" t="s">
        <v>281</v>
      </c>
    </row>
    <row r="646" spans="1:259" x14ac:dyDescent="0.3">
      <c r="A646" s="14">
        <f>DAY(AVANZA[[#This Row],[FechaSeguimiento]])</f>
        <v>13</v>
      </c>
      <c r="B646" s="14">
        <f>MONTH(AVANZA[[#This Row],[FechaSeguimiento]])</f>
        <v>5</v>
      </c>
      <c r="C646"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646" t="str">
        <f>LOWER(IFERROR(VLOOKUP(AVANZA[[#This Row],[ID_Peticion]],CANCELADAS[#All],2,0),""))</f>
        <v/>
      </c>
      <c r="E646" t="str">
        <f>LOWER(IFERROR(VLOOKUP(AVANZA[[#This Row],[ID_Peticion]],CANCELADAS[#All],3,0),""))</f>
        <v/>
      </c>
      <c r="F646" t="str">
        <f>LOWER(IF(AVANZA[[#This Row],[CEDULA CLIENTE]]&lt;&gt;""," CC: " &amp; COUNTIFS(AVANZA[CEDULA CLIENTE],AVANZA[[#This Row],[CEDULA CLIENTE]]),"")&amp; IF(AVANZA[[#This Row],[Direccion]]&lt;&gt;""," DIR: " &amp; COUNTIFS(AVANZA[Direccion],AVANZA[[#This Row],[Direccion]]),""))</f>
        <v xml:space="preserve"> dir: 1</v>
      </c>
      <c r="G646" t="str">
        <f>IFERROR(VLOOKUP(AVANZA[[#This Row],[Cedula_Vendedor_Atis]],PLANTA[[#All],[CEDULA]:[LINEA]],3,0),"No Cruza")</f>
        <v>Marisol Avella</v>
      </c>
      <c r="H646" t="str">
        <f>IFERROR(VLOOKUP(AVANZA[[#This Row],[Cedula_Vendedor_Atis]],PLANTA[[#All],[CEDULA]:[LINEA]],4,0),"No Cruza")</f>
        <v>Fija</v>
      </c>
      <c r="I646" t="str">
        <f>LOWER(IF(AVANZA[[#This Row],[ATRIBUIBLE]]="",AVANZA[[#This Row],[Variable]],AVANZA[[#This Row],[ATRIBUIBLE]]))</f>
        <v>pendiente</v>
      </c>
      <c r="J646" s="14">
        <f>IF(AVANZA[[#This Row],[Variable]]=AVANZA[[#Headers],[TERMINADA]],1,0)</f>
        <v>0</v>
      </c>
      <c r="K646" s="14">
        <f>IF(AVANZA[[#This Row],[Variable]]=AVANZA[[#Headers],[ANULADA]],1,0)</f>
        <v>0</v>
      </c>
      <c r="L646" s="14">
        <f>IF(AVANZA[[#This Row],[Variable]]=AVANZA[[#Headers],[PENDIENTE]],1,0)</f>
        <v>1</v>
      </c>
      <c r="M646" s="14">
        <f>IF(AVANZA[[#This Row],[ESTADO AGENDA]]="AGENDADA",1,0)</f>
        <v>0</v>
      </c>
      <c r="N646" s="14">
        <f>IF(AVANZA[[#This Row],[ESTADO AGENDA]]="PENDIENTE DE AGENDAR",1,0)</f>
        <v>0</v>
      </c>
      <c r="O646" s="14">
        <f>IF(AVANZA[[#This Row],[ESTADO AGENDA]]="SUSPENDIDA",1,0)</f>
        <v>0</v>
      </c>
      <c r="P646" t="str" cm="1">
        <f t="array" ref="P646">_xlfn.XLOOKUP(AVANZA[[#This Row],[Num_Agrupacion_Pet_Atis]],Tabla1[[#All],[Numero_de_actuacion]],Tabla1[[#All],[Estado_de_la_orden]],"",0)</f>
        <v/>
      </c>
      <c r="Q646" s="2" t="str" cm="1">
        <f t="array" ref="Q646">_xlfn.XLOOKUP(AVANZA[[#This Row],[Num_Agrupacion_Pet_Atis]],Tabla1[[#All],[Numero_de_actuacion]],Tabla1[[#All],[Fecha_de_la_cita]],"",0)</f>
        <v/>
      </c>
      <c r="R646" t="str" cm="1">
        <f t="array" ref="R646">_xlfn.XLOOKUP(AVANZA[[#This Row],[Num_Agrupacion_Pet_Atis]],Tabla1[[#All],[Numero_de_actuacion]],Tabla1[[#All],[Franja_horaria_de_la_cita]],"",0)</f>
        <v/>
      </c>
      <c r="S646" s="14" t="str">
        <f>IFERROR(DAY(AVANZA[[#This Row],[FECHA AGENDA]]),"")</f>
        <v/>
      </c>
      <c r="T646" s="14" t="str">
        <f>IFERROR(MONTH(AVANZA[[#This Row],[FECHA AGENDA]]),"")</f>
        <v/>
      </c>
      <c r="U646" t="str" cm="1">
        <f t="array" ref="U646">_xlfn.XLOOKUP(AVANZA[[#This Row],[Num_Agrupacion_Pet_Atis]],Tabla1[[#All],[Numero_de_actuacion]],Tabla1[[#All],[Motivo_de_suspension]],"",0)</f>
        <v/>
      </c>
      <c r="V646" s="2" t="str" cm="1">
        <f t="array" ref="V646">_xlfn.XLOOKUP(AVANZA[[#This Row],[Num_Agrupacion_Pet_Atis]],Tabla1[[#All],[Numero_de_actuacion]],Tabla1[[#All],[No_identificacion_cliente]],"",0)</f>
        <v/>
      </c>
      <c r="W646" s="2" t="str" cm="1">
        <f t="array" ref="W646">_xlfn.XLOOKUP(AVANZA[[#This Row],[Num_Agrupacion_Pet_Atis]],Tabla1[[#All],[Numero_de_actuacion]],Tabla1[[#All],[Movil_de_contacto]],"",0)</f>
        <v/>
      </c>
      <c r="X646" s="14">
        <f>IF(OR(AVANZA[[#This Row],[ESTADO LEG]]="Legalizada grabacion",AVANZA[[#This Row],[ESTADO LEG]]="Legalizada aut"),1,0)</f>
        <v>0</v>
      </c>
      <c r="Y646" s="14">
        <f>IF(OR(AVANZA[[#This Row],[ESTADO LEG]]="pdte legalizar",AVANZA[[#This Row],[ESTADO LEG]]="No cruza"),1,0)</f>
        <v>0</v>
      </c>
      <c r="Z646" t="str" cm="1">
        <f t="array" ref="Z646">IF(AVANZA[[#This Row],[Variable]]="Terminada",LOWER(_xlfn.XLOOKUP(AVANZA[[#This Row],[ID_Peticion]],Tabla6[[#All],[NUM_PETICION]],Tabla6[[#All],[ESTADO_LEG]],"NO CRUZA",0)),AVANZA[[#This Row],[Variable]])</f>
        <v>PENDIENTE</v>
      </c>
      <c r="AA646" t="str" cm="1">
        <f t="array" ref="AA646">_xlfn.XLOOKUP(AVANZA[[#This Row],[ID_Peticion]],Tabla6[[#All],[NUM_PETICION]],Tabla6[[#All],[DIF_DIAS]],"",0)</f>
        <v/>
      </c>
      <c r="AB646" s="2" t="str" cm="1">
        <f t="array" ref="AB646">IFERROR(_xlfn.XLOOKUP(AVANZA[[#This Row],[ID_Peticion]],Tabla6[[#All],[NUM_PETICION]],Tabla6[[#All],[FEC_LEGAL]],"",0),"")</f>
        <v/>
      </c>
      <c r="AC646" s="14">
        <f ca="1">IF(AVANZA[[#This Row],[FECHA LEG]]&lt;&gt;0,IFERROR(AVANZA[[#This Row],[FECHA LEG]]-AVANZA[[#This Row],[FechaIniEstadoSubPetAtis]],0),TODAY()-AVANZA[[#This Row],[FechaIniEstadoSubPetAtis]])</f>
        <v>0</v>
      </c>
      <c r="AD646" s="35">
        <f ca="1">IF(AVANZA[[#This Row],[FINAL Vs LG]]&lt;&gt;0,IF(AVANZA[[#This Row],[FINAL Vs LG]]&lt;7.1,"100%",IF(AND(AVANZA[[#This Row],[FINAL Vs LG]]&gt;7.1,AVANZA[[#This Row],[FINAL Vs LG]]&lt;11.1),"50%","0%")),0)</f>
        <v>0</v>
      </c>
      <c r="AE646" s="14">
        <f ca="1">VLOOKUP(DAY(TODAY()),BACK!F:G,2,0)</f>
        <v>14</v>
      </c>
      <c r="AF646" s="14">
        <f>BACK!$I$2</f>
        <v>24</v>
      </c>
      <c r="AG646" s="14">
        <f>IF(AVANZA[[#This Row],[Oferta_empaquetada_comisiones]]="SI",1,0)</f>
        <v>0</v>
      </c>
      <c r="AH646" s="36">
        <f>IF(AVANZA[[#This Row],[Variable]]="TERMINADA",IFERROR(VLOOKUP(AVANZA[[#This Row],[SUPERVISOR]],Tabla2[#All],4,0),0),)</f>
        <v>0</v>
      </c>
      <c r="AI646" s="14">
        <f>IF(AVANZA[[#This Row],[Producto]]="BA",1,0)</f>
        <v>0</v>
      </c>
      <c r="AJ646" s="14">
        <f>IF(AVANZA[[#This Row],[Producto]]="DUO",1,0)</f>
        <v>0</v>
      </c>
      <c r="AK646" s="14">
        <f>IF(AVANZA[[#This Row],[Producto]]="TRIO",1,0)</f>
        <v>1</v>
      </c>
      <c r="AL646" t="s">
        <v>456</v>
      </c>
      <c r="AM646">
        <v>-1</v>
      </c>
      <c r="AN646">
        <v>-1</v>
      </c>
      <c r="AO646" t="s">
        <v>17648</v>
      </c>
      <c r="AP646" s="1">
        <v>46146.722129629627</v>
      </c>
      <c r="AQ646">
        <v>-1</v>
      </c>
      <c r="AR646" t="s">
        <v>17649</v>
      </c>
      <c r="AS646">
        <v>-1</v>
      </c>
      <c r="AT646">
        <v>-1</v>
      </c>
      <c r="AU646">
        <v>-1</v>
      </c>
      <c r="AV646">
        <v>-1</v>
      </c>
      <c r="AW646">
        <v>-1</v>
      </c>
      <c r="AX646" t="s">
        <v>224</v>
      </c>
      <c r="AY646">
        <v>-1</v>
      </c>
      <c r="AZ646">
        <v>2026</v>
      </c>
      <c r="BA646">
        <v>5</v>
      </c>
      <c r="BB646">
        <v>13</v>
      </c>
      <c r="BC646">
        <v>-1</v>
      </c>
      <c r="BD646" t="s">
        <v>225</v>
      </c>
      <c r="BE646">
        <v>-1</v>
      </c>
      <c r="BF646">
        <v>20001622123378</v>
      </c>
      <c r="BG646" t="s">
        <v>376</v>
      </c>
      <c r="BH646" t="s">
        <v>377</v>
      </c>
      <c r="BI646" t="s">
        <v>3600</v>
      </c>
      <c r="BJ646">
        <v>-1</v>
      </c>
      <c r="BK646">
        <v>-1</v>
      </c>
      <c r="BL646">
        <v>-1</v>
      </c>
      <c r="BM646" t="s">
        <v>2213</v>
      </c>
      <c r="BN646" t="s">
        <v>230</v>
      </c>
      <c r="BO646" t="s">
        <v>17650</v>
      </c>
      <c r="BP646" t="s">
        <v>1322</v>
      </c>
      <c r="BQ646">
        <v>2026</v>
      </c>
      <c r="BR646">
        <v>5</v>
      </c>
      <c r="BS646">
        <v>4</v>
      </c>
      <c r="BT646" s="1">
        <v>46146.72215277778</v>
      </c>
      <c r="BU646" t="s">
        <v>2215</v>
      </c>
      <c r="BV646" s="2">
        <v>46146</v>
      </c>
      <c r="BW646" t="s">
        <v>2215</v>
      </c>
      <c r="BX646" s="2">
        <v>46146</v>
      </c>
      <c r="BY646" s="2">
        <v>46146</v>
      </c>
      <c r="BZ646" t="s">
        <v>2216</v>
      </c>
      <c r="CA646" t="s">
        <v>297</v>
      </c>
      <c r="CB646" t="s">
        <v>297</v>
      </c>
      <c r="CC646" t="s">
        <v>17651</v>
      </c>
      <c r="CD646" t="s">
        <v>2890</v>
      </c>
      <c r="CE646">
        <v>-1</v>
      </c>
      <c r="CF646" t="s">
        <v>300</v>
      </c>
      <c r="CG646" t="s">
        <v>301</v>
      </c>
      <c r="CH646" t="s">
        <v>242</v>
      </c>
      <c r="CI646">
        <v>1018514067</v>
      </c>
      <c r="CJ646" t="s">
        <v>464</v>
      </c>
      <c r="CK646" t="s">
        <v>245</v>
      </c>
      <c r="CL646" t="s">
        <v>409</v>
      </c>
      <c r="CM646" t="s">
        <v>247</v>
      </c>
      <c r="CN646" t="s">
        <v>410</v>
      </c>
      <c r="CT646" t="s">
        <v>249</v>
      </c>
      <c r="CU646" t="s">
        <v>387</v>
      </c>
      <c r="CW646" t="s">
        <v>388</v>
      </c>
      <c r="CX646" t="s">
        <v>389</v>
      </c>
      <c r="DA646" t="s">
        <v>250</v>
      </c>
      <c r="DB646">
        <v>-1</v>
      </c>
      <c r="DF646" t="s">
        <v>2213</v>
      </c>
      <c r="DJ646" t="s">
        <v>252</v>
      </c>
      <c r="DK646" t="s">
        <v>253</v>
      </c>
      <c r="DL646" t="s">
        <v>253</v>
      </c>
      <c r="DN646" t="s">
        <v>390</v>
      </c>
      <c r="DR646" t="s">
        <v>465</v>
      </c>
      <c r="DS646" t="s">
        <v>464</v>
      </c>
      <c r="DT646" t="s">
        <v>463</v>
      </c>
      <c r="DV646">
        <v>1</v>
      </c>
      <c r="DW646" t="s">
        <v>283</v>
      </c>
      <c r="ED646" s="2">
        <v>46155</v>
      </c>
      <c r="EE646" t="s">
        <v>361</v>
      </c>
      <c r="EF646">
        <v>12</v>
      </c>
      <c r="EP646" t="s">
        <v>258</v>
      </c>
      <c r="ES646" t="s">
        <v>1701</v>
      </c>
      <c r="FA646" t="s">
        <v>245</v>
      </c>
      <c r="FB646" t="s">
        <v>308</v>
      </c>
      <c r="FD646" t="s">
        <v>308</v>
      </c>
      <c r="FE646" t="s">
        <v>309</v>
      </c>
      <c r="FF646" t="s">
        <v>309</v>
      </c>
      <c r="FK646" t="s">
        <v>263</v>
      </c>
      <c r="FL646" t="s">
        <v>17652</v>
      </c>
      <c r="FN646" t="s">
        <v>410</v>
      </c>
      <c r="FO646" t="s">
        <v>414</v>
      </c>
      <c r="FR646">
        <v>0</v>
      </c>
      <c r="GB646" t="s">
        <v>266</v>
      </c>
      <c r="GM646">
        <v>0</v>
      </c>
      <c r="GS646" t="s">
        <v>267</v>
      </c>
      <c r="GT646" s="2"/>
      <c r="GU646" t="s">
        <v>268</v>
      </c>
      <c r="GV646" t="s">
        <v>335</v>
      </c>
      <c r="GW646" t="s">
        <v>394</v>
      </c>
      <c r="GZ646" t="s">
        <v>395</v>
      </c>
      <c r="HA646" t="s">
        <v>336</v>
      </c>
      <c r="HC646" t="s">
        <v>337</v>
      </c>
      <c r="HE646" t="s">
        <v>230</v>
      </c>
      <c r="HF646" t="s">
        <v>17653</v>
      </c>
      <c r="HR646" t="s">
        <v>278</v>
      </c>
      <c r="HV646">
        <v>131990</v>
      </c>
      <c r="HW646" t="s">
        <v>281</v>
      </c>
      <c r="HY646">
        <v>0</v>
      </c>
      <c r="HZ646">
        <v>0</v>
      </c>
      <c r="IA646" t="s">
        <v>279</v>
      </c>
      <c r="IB646" t="s">
        <v>281</v>
      </c>
      <c r="IE646" t="s">
        <v>283</v>
      </c>
      <c r="IF646" t="s">
        <v>283</v>
      </c>
      <c r="IG646" t="s">
        <v>283</v>
      </c>
      <c r="IH646" t="s">
        <v>284</v>
      </c>
      <c r="II646" t="s">
        <v>285</v>
      </c>
      <c r="IJ646" t="s">
        <v>286</v>
      </c>
      <c r="IK646" t="s">
        <v>278</v>
      </c>
      <c r="IL646" t="s">
        <v>346</v>
      </c>
      <c r="IM646" t="s">
        <v>288</v>
      </c>
      <c r="IN646" t="s">
        <v>2219</v>
      </c>
      <c r="IP646" t="s">
        <v>290</v>
      </c>
      <c r="IQ646" t="s">
        <v>284</v>
      </c>
      <c r="IS646" t="s">
        <v>736</v>
      </c>
      <c r="IT646" t="s">
        <v>453</v>
      </c>
      <c r="IU646" t="s">
        <v>454</v>
      </c>
      <c r="IV646" t="s">
        <v>434</v>
      </c>
      <c r="IW646" t="s">
        <v>318</v>
      </c>
      <c r="IY646" t="s">
        <v>281</v>
      </c>
    </row>
    <row r="647" spans="1:259" x14ac:dyDescent="0.3">
      <c r="A647" s="14">
        <f>DAY(AVANZA[[#This Row],[FechaSeguimiento]])</f>
        <v>13</v>
      </c>
      <c r="B647" s="14">
        <f>MONTH(AVANZA[[#This Row],[FechaSeguimiento]])</f>
        <v>5</v>
      </c>
      <c r="C647"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647" t="str">
        <f>LOWER(IFERROR(VLOOKUP(AVANZA[[#This Row],[ID_Peticion]],CANCELADAS[#All],2,0),""))</f>
        <v/>
      </c>
      <c r="E647" t="str">
        <f>LOWER(IFERROR(VLOOKUP(AVANZA[[#This Row],[ID_Peticion]],CANCELADAS[#All],3,0),""))</f>
        <v/>
      </c>
      <c r="F647" t="str">
        <f>LOWER(IF(AVANZA[[#This Row],[CEDULA CLIENTE]]&lt;&gt;""," CC: " &amp; COUNTIFS(AVANZA[CEDULA CLIENTE],AVANZA[[#This Row],[CEDULA CLIENTE]]),"")&amp; IF(AVANZA[[#This Row],[Direccion]]&lt;&gt;""," DIR: " &amp; COUNTIFS(AVANZA[Direccion],AVANZA[[#This Row],[Direccion]]),""))</f>
        <v xml:space="preserve"> dir: 1</v>
      </c>
      <c r="G647" t="str">
        <f>IFERROR(VLOOKUP(AVANZA[[#This Row],[Cedula_Vendedor_Atis]],PLANTA[[#All],[CEDULA]:[LINEA]],3,0),"No Cruza")</f>
        <v>Marisol Avella</v>
      </c>
      <c r="H647" t="str">
        <f>IFERROR(VLOOKUP(AVANZA[[#This Row],[Cedula_Vendedor_Atis]],PLANTA[[#All],[CEDULA]:[LINEA]],4,0),"No Cruza")</f>
        <v>Fija</v>
      </c>
      <c r="I647" t="str">
        <f>LOWER(IF(AVANZA[[#This Row],[ATRIBUIBLE]]="",AVANZA[[#This Row],[Variable]],AVANZA[[#This Row],[ATRIBUIBLE]]))</f>
        <v>pendiente</v>
      </c>
      <c r="J647" s="14">
        <f>IF(AVANZA[[#This Row],[Variable]]=AVANZA[[#Headers],[TERMINADA]],1,0)</f>
        <v>0</v>
      </c>
      <c r="K647" s="14">
        <f>IF(AVANZA[[#This Row],[Variable]]=AVANZA[[#Headers],[ANULADA]],1,0)</f>
        <v>0</v>
      </c>
      <c r="L647" s="14">
        <f>IF(AVANZA[[#This Row],[Variable]]=AVANZA[[#Headers],[PENDIENTE]],1,0)</f>
        <v>1</v>
      </c>
      <c r="M647" s="14">
        <f>IF(AVANZA[[#This Row],[ESTADO AGENDA]]="AGENDADA",1,0)</f>
        <v>0</v>
      </c>
      <c r="N647" s="14">
        <f>IF(AVANZA[[#This Row],[ESTADO AGENDA]]="PENDIENTE DE AGENDAR",1,0)</f>
        <v>0</v>
      </c>
      <c r="O647" s="14">
        <f>IF(AVANZA[[#This Row],[ESTADO AGENDA]]="SUSPENDIDA",1,0)</f>
        <v>0</v>
      </c>
      <c r="P647" t="str" cm="1">
        <f t="array" ref="P647">_xlfn.XLOOKUP(AVANZA[[#This Row],[Num_Agrupacion_Pet_Atis]],Tabla1[[#All],[Numero_de_actuacion]],Tabla1[[#All],[Estado_de_la_orden]],"",0)</f>
        <v/>
      </c>
      <c r="Q647" s="2" t="str" cm="1">
        <f t="array" ref="Q647">_xlfn.XLOOKUP(AVANZA[[#This Row],[Num_Agrupacion_Pet_Atis]],Tabla1[[#All],[Numero_de_actuacion]],Tabla1[[#All],[Fecha_de_la_cita]],"",0)</f>
        <v/>
      </c>
      <c r="R647" t="str" cm="1">
        <f t="array" ref="R647">_xlfn.XLOOKUP(AVANZA[[#This Row],[Num_Agrupacion_Pet_Atis]],Tabla1[[#All],[Numero_de_actuacion]],Tabla1[[#All],[Franja_horaria_de_la_cita]],"",0)</f>
        <v/>
      </c>
      <c r="S647" s="14" t="str">
        <f>IFERROR(DAY(AVANZA[[#This Row],[FECHA AGENDA]]),"")</f>
        <v/>
      </c>
      <c r="T647" s="14" t="str">
        <f>IFERROR(MONTH(AVANZA[[#This Row],[FECHA AGENDA]]),"")</f>
        <v/>
      </c>
      <c r="U647" t="str" cm="1">
        <f t="array" ref="U647">_xlfn.XLOOKUP(AVANZA[[#This Row],[Num_Agrupacion_Pet_Atis]],Tabla1[[#All],[Numero_de_actuacion]],Tabla1[[#All],[Motivo_de_suspension]],"",0)</f>
        <v/>
      </c>
      <c r="V647" s="2" t="str" cm="1">
        <f t="array" ref="V647">_xlfn.XLOOKUP(AVANZA[[#This Row],[Num_Agrupacion_Pet_Atis]],Tabla1[[#All],[Numero_de_actuacion]],Tabla1[[#All],[No_identificacion_cliente]],"",0)</f>
        <v/>
      </c>
      <c r="W647" s="2" t="str" cm="1">
        <f t="array" ref="W647">_xlfn.XLOOKUP(AVANZA[[#This Row],[Num_Agrupacion_Pet_Atis]],Tabla1[[#All],[Numero_de_actuacion]],Tabla1[[#All],[Movil_de_contacto]],"",0)</f>
        <v/>
      </c>
      <c r="X647" s="14">
        <f>IF(OR(AVANZA[[#This Row],[ESTADO LEG]]="Legalizada grabacion",AVANZA[[#This Row],[ESTADO LEG]]="Legalizada aut"),1,0)</f>
        <v>0</v>
      </c>
      <c r="Y647" s="14">
        <f>IF(OR(AVANZA[[#This Row],[ESTADO LEG]]="pdte legalizar",AVANZA[[#This Row],[ESTADO LEG]]="No cruza"),1,0)</f>
        <v>0</v>
      </c>
      <c r="Z647" t="str" cm="1">
        <f t="array" ref="Z647">IF(AVANZA[[#This Row],[Variable]]="Terminada",LOWER(_xlfn.XLOOKUP(AVANZA[[#This Row],[ID_Peticion]],Tabla6[[#All],[NUM_PETICION]],Tabla6[[#All],[ESTADO_LEG]],"NO CRUZA",0)),AVANZA[[#This Row],[Variable]])</f>
        <v>PENDIENTE</v>
      </c>
      <c r="AA647" t="str" cm="1">
        <f t="array" ref="AA647">_xlfn.XLOOKUP(AVANZA[[#This Row],[ID_Peticion]],Tabla6[[#All],[NUM_PETICION]],Tabla6[[#All],[DIF_DIAS]],"",0)</f>
        <v/>
      </c>
      <c r="AB647" s="2" t="str" cm="1">
        <f t="array" ref="AB647">IFERROR(_xlfn.XLOOKUP(AVANZA[[#This Row],[ID_Peticion]],Tabla6[[#All],[NUM_PETICION]],Tabla6[[#All],[FEC_LEGAL]],"",0),"")</f>
        <v/>
      </c>
      <c r="AC647" s="14">
        <f ca="1">IF(AVANZA[[#This Row],[FECHA LEG]]&lt;&gt;0,IFERROR(AVANZA[[#This Row],[FECHA LEG]]-AVANZA[[#This Row],[FechaIniEstadoSubPetAtis]],0),TODAY()-AVANZA[[#This Row],[FechaIniEstadoSubPetAtis]])</f>
        <v>0</v>
      </c>
      <c r="AD647" s="35">
        <f ca="1">IF(AVANZA[[#This Row],[FINAL Vs LG]]&lt;&gt;0,IF(AVANZA[[#This Row],[FINAL Vs LG]]&lt;7.1,"100%",IF(AND(AVANZA[[#This Row],[FINAL Vs LG]]&gt;7.1,AVANZA[[#This Row],[FINAL Vs LG]]&lt;11.1),"50%","0%")),0)</f>
        <v>0</v>
      </c>
      <c r="AE647" s="14">
        <f ca="1">VLOOKUP(DAY(TODAY()),BACK!F:G,2,0)</f>
        <v>14</v>
      </c>
      <c r="AF647" s="14">
        <f>BACK!$I$2</f>
        <v>24</v>
      </c>
      <c r="AG647" s="14">
        <f>IF(AVANZA[[#This Row],[Oferta_empaquetada_comisiones]]="SI",1,0)</f>
        <v>0</v>
      </c>
      <c r="AH647" s="36">
        <f>IF(AVANZA[[#This Row],[Variable]]="TERMINADA",IFERROR(VLOOKUP(AVANZA[[#This Row],[SUPERVISOR]],Tabla2[#All],4,0),0),)</f>
        <v>0</v>
      </c>
      <c r="AI647" s="14">
        <f>IF(AVANZA[[#This Row],[Producto]]="BA",1,0)</f>
        <v>1</v>
      </c>
      <c r="AJ647" s="14">
        <f>IF(AVANZA[[#This Row],[Producto]]="DUO",1,0)</f>
        <v>0</v>
      </c>
      <c r="AK647" s="14">
        <f>IF(AVANZA[[#This Row],[Producto]]="TRIO",1,0)</f>
        <v>0</v>
      </c>
      <c r="AL647" t="s">
        <v>797</v>
      </c>
      <c r="AM647">
        <v>-1</v>
      </c>
      <c r="AN647">
        <v>-1</v>
      </c>
      <c r="AO647" t="s">
        <v>17654</v>
      </c>
      <c r="AP647" s="1">
        <v>46149.410162037035</v>
      </c>
      <c r="AQ647">
        <v>-1</v>
      </c>
      <c r="AR647" t="s">
        <v>17655</v>
      </c>
      <c r="AS647">
        <v>-1</v>
      </c>
      <c r="AT647">
        <v>-1</v>
      </c>
      <c r="AU647">
        <v>-1</v>
      </c>
      <c r="AV647">
        <v>-1</v>
      </c>
      <c r="AW647">
        <v>-1</v>
      </c>
      <c r="AX647" t="s">
        <v>224</v>
      </c>
      <c r="AY647">
        <v>-1</v>
      </c>
      <c r="AZ647">
        <v>2026</v>
      </c>
      <c r="BA647">
        <v>5</v>
      </c>
      <c r="BB647">
        <v>13</v>
      </c>
      <c r="BC647">
        <v>-1</v>
      </c>
      <c r="BD647" t="s">
        <v>225</v>
      </c>
      <c r="BE647">
        <v>-1</v>
      </c>
      <c r="BF647">
        <v>20001623923961</v>
      </c>
      <c r="BG647" t="s">
        <v>319</v>
      </c>
      <c r="BH647" t="s">
        <v>320</v>
      </c>
      <c r="BI647" t="s">
        <v>17656</v>
      </c>
      <c r="BJ647">
        <v>-1</v>
      </c>
      <c r="BK647">
        <v>-1</v>
      </c>
      <c r="BL647">
        <v>-1</v>
      </c>
      <c r="BM647" t="s">
        <v>2213</v>
      </c>
      <c r="BN647" t="s">
        <v>230</v>
      </c>
      <c r="BO647" t="s">
        <v>17657</v>
      </c>
      <c r="BP647" t="s">
        <v>380</v>
      </c>
      <c r="BQ647">
        <v>2026</v>
      </c>
      <c r="BR647">
        <v>5</v>
      </c>
      <c r="BS647">
        <v>7</v>
      </c>
      <c r="BT647" s="1">
        <v>46149.410185185188</v>
      </c>
      <c r="BU647" t="s">
        <v>2215</v>
      </c>
      <c r="BV647" s="2">
        <v>46149</v>
      </c>
      <c r="BW647" t="s">
        <v>2215</v>
      </c>
      <c r="BX647" s="2">
        <v>46149</v>
      </c>
      <c r="BY647" s="2">
        <v>46154</v>
      </c>
      <c r="BZ647" t="s">
        <v>235</v>
      </c>
      <c r="CA647" t="s">
        <v>3094</v>
      </c>
      <c r="CB647" t="s">
        <v>938</v>
      </c>
      <c r="CC647" t="s">
        <v>17658</v>
      </c>
      <c r="CD647" t="s">
        <v>3094</v>
      </c>
      <c r="CE647">
        <v>-1</v>
      </c>
      <c r="CF647" t="s">
        <v>3093</v>
      </c>
      <c r="CG647" t="s">
        <v>941</v>
      </c>
      <c r="CH647" t="s">
        <v>242</v>
      </c>
      <c r="CI647">
        <v>80767494</v>
      </c>
      <c r="CJ647" t="s">
        <v>806</v>
      </c>
      <c r="CK647" t="s">
        <v>245</v>
      </c>
      <c r="CL647" t="s">
        <v>246</v>
      </c>
      <c r="CM647" t="s">
        <v>247</v>
      </c>
      <c r="CN647" t="s">
        <v>248</v>
      </c>
      <c r="CT647" t="s">
        <v>386</v>
      </c>
      <c r="CU647" t="s">
        <v>225</v>
      </c>
      <c r="CW647" t="s">
        <v>319</v>
      </c>
      <c r="CX647" t="s">
        <v>320</v>
      </c>
      <c r="DA647" t="s">
        <v>250</v>
      </c>
      <c r="DB647">
        <v>-1</v>
      </c>
      <c r="DF647" t="s">
        <v>2213</v>
      </c>
      <c r="DJ647" t="s">
        <v>252</v>
      </c>
      <c r="DK647" t="s">
        <v>253</v>
      </c>
      <c r="DL647" t="s">
        <v>253</v>
      </c>
      <c r="DN647" t="s">
        <v>255</v>
      </c>
      <c r="DR647" t="s">
        <v>807</v>
      </c>
      <c r="DS647" t="s">
        <v>806</v>
      </c>
      <c r="DT647" t="s">
        <v>797</v>
      </c>
      <c r="DV647">
        <v>1</v>
      </c>
      <c r="DW647" t="s">
        <v>331</v>
      </c>
      <c r="ED647" s="2">
        <v>46155</v>
      </c>
      <c r="EF647">
        <v>16</v>
      </c>
      <c r="EP647" t="s">
        <v>258</v>
      </c>
      <c r="FA647" t="s">
        <v>245</v>
      </c>
      <c r="FB647" t="s">
        <v>945</v>
      </c>
      <c r="FD647" t="s">
        <v>945</v>
      </c>
      <c r="FE647" t="s">
        <v>9501</v>
      </c>
      <c r="FF647" t="s">
        <v>9501</v>
      </c>
      <c r="FK647" t="s">
        <v>263</v>
      </c>
      <c r="FN647" t="s">
        <v>248</v>
      </c>
      <c r="FO647" t="s">
        <v>265</v>
      </c>
      <c r="FR647">
        <v>0</v>
      </c>
      <c r="GB647" t="s">
        <v>266</v>
      </c>
      <c r="GM647">
        <v>0</v>
      </c>
      <c r="GS647" t="s">
        <v>267</v>
      </c>
      <c r="GT647" s="2"/>
      <c r="GU647" t="s">
        <v>268</v>
      </c>
      <c r="GV647" t="s">
        <v>335</v>
      </c>
      <c r="GW647" t="s">
        <v>394</v>
      </c>
      <c r="GZ647" t="s">
        <v>395</v>
      </c>
      <c r="HE647" t="s">
        <v>230</v>
      </c>
      <c r="HF647" t="s">
        <v>17659</v>
      </c>
      <c r="HR647" t="s">
        <v>278</v>
      </c>
      <c r="HV647">
        <v>94990</v>
      </c>
      <c r="HW647" t="s">
        <v>281</v>
      </c>
      <c r="HY647">
        <v>0</v>
      </c>
      <c r="HZ647">
        <v>0</v>
      </c>
      <c r="IA647" t="s">
        <v>281</v>
      </c>
      <c r="IB647" t="s">
        <v>281</v>
      </c>
      <c r="IE647" t="s">
        <v>283</v>
      </c>
      <c r="IF647" t="s">
        <v>283</v>
      </c>
      <c r="IG647" t="s">
        <v>283</v>
      </c>
      <c r="IH647" t="s">
        <v>284</v>
      </c>
      <c r="II647" t="s">
        <v>285</v>
      </c>
      <c r="IJ647" t="s">
        <v>286</v>
      </c>
      <c r="IK647" t="s">
        <v>278</v>
      </c>
      <c r="IL647" t="s">
        <v>287</v>
      </c>
      <c r="IM647" t="s">
        <v>288</v>
      </c>
      <c r="IN647" t="s">
        <v>2219</v>
      </c>
      <c r="IP647" t="s">
        <v>290</v>
      </c>
      <c r="IQ647" t="s">
        <v>284</v>
      </c>
      <c r="IS647" t="s">
        <v>291</v>
      </c>
      <c r="IY647" t="s">
        <v>281</v>
      </c>
    </row>
    <row r="648" spans="1:259" x14ac:dyDescent="0.3">
      <c r="A648" s="14">
        <f>DAY(AVANZA[[#This Row],[FechaSeguimiento]])</f>
        <v>13</v>
      </c>
      <c r="B648" s="14">
        <f>MONTH(AVANZA[[#This Row],[FechaSeguimiento]])</f>
        <v>5</v>
      </c>
      <c r="C648"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648" t="str">
        <f>LOWER(IFERROR(VLOOKUP(AVANZA[[#This Row],[ID_Peticion]],CANCELADAS[#All],2,0),""))</f>
        <v/>
      </c>
      <c r="E648" t="str">
        <f>LOWER(IFERROR(VLOOKUP(AVANZA[[#This Row],[ID_Peticion]],CANCELADAS[#All],3,0),""))</f>
        <v/>
      </c>
      <c r="F648" t="str">
        <f>LOWER(IF(AVANZA[[#This Row],[CEDULA CLIENTE]]&lt;&gt;""," CC: " &amp; COUNTIFS(AVANZA[CEDULA CLIENTE],AVANZA[[#This Row],[CEDULA CLIENTE]]),"")&amp; IF(AVANZA[[#This Row],[Direccion]]&lt;&gt;""," DIR: " &amp; COUNTIFS(AVANZA[Direccion],AVANZA[[#This Row],[Direccion]]),""))</f>
        <v xml:space="preserve"> cc: 1 dir: 1</v>
      </c>
      <c r="G648" t="str">
        <f>IFERROR(VLOOKUP(AVANZA[[#This Row],[Cedula_Vendedor_Atis]],PLANTA[[#All],[CEDULA]:[LINEA]],3,0),"No Cruza")</f>
        <v>Marisol Avella</v>
      </c>
      <c r="H648" t="str">
        <f>IFERROR(VLOOKUP(AVANZA[[#This Row],[Cedula_Vendedor_Atis]],PLANTA[[#All],[CEDULA]:[LINEA]],4,0),"No Cruza")</f>
        <v>Fija</v>
      </c>
      <c r="I648" t="str">
        <f>LOWER(IF(AVANZA[[#This Row],[ATRIBUIBLE]]="",AVANZA[[#This Row],[Variable]],AVANZA[[#This Row],[ATRIBUIBLE]]))</f>
        <v>pendiente</v>
      </c>
      <c r="J648" s="14">
        <f>IF(AVANZA[[#This Row],[Variable]]=AVANZA[[#Headers],[TERMINADA]],1,0)</f>
        <v>0</v>
      </c>
      <c r="K648" s="14">
        <f>IF(AVANZA[[#This Row],[Variable]]=AVANZA[[#Headers],[ANULADA]],1,0)</f>
        <v>0</v>
      </c>
      <c r="L648" s="14">
        <f>IF(AVANZA[[#This Row],[Variable]]=AVANZA[[#Headers],[PENDIENTE]],1,0)</f>
        <v>1</v>
      </c>
      <c r="M648" s="14">
        <f>IF(AVANZA[[#This Row],[ESTADO AGENDA]]="AGENDADA",1,0)</f>
        <v>1</v>
      </c>
      <c r="N648" s="14">
        <f>IF(AVANZA[[#This Row],[ESTADO AGENDA]]="PENDIENTE DE AGENDAR",1,0)</f>
        <v>0</v>
      </c>
      <c r="O648" s="14">
        <f>IF(AVANZA[[#This Row],[ESTADO AGENDA]]="SUSPENDIDA",1,0)</f>
        <v>0</v>
      </c>
      <c r="P648" t="str" cm="1">
        <f t="array" ref="P648">_xlfn.XLOOKUP(AVANZA[[#This Row],[Num_Agrupacion_Pet_Atis]],Tabla1[[#All],[Numero_de_actuacion]],Tabla1[[#All],[Estado_de_la_orden]],"",0)</f>
        <v>Agendada</v>
      </c>
      <c r="Q648" s="2" cm="1">
        <f t="array" ref="Q648">_xlfn.XLOOKUP(AVANZA[[#This Row],[Num_Agrupacion_Pet_Atis]],Tabla1[[#All],[Numero_de_actuacion]],Tabla1[[#All],[Fecha_de_la_cita]],"",0)</f>
        <v>46157.5</v>
      </c>
      <c r="R648" cm="1">
        <f t="array" ref="R648">_xlfn.XLOOKUP(AVANZA[[#This Row],[Num_Agrupacion_Pet_Atis]],Tabla1[[#All],[Numero_de_actuacion]],Tabla1[[#All],[Franja_horaria_de_la_cita]],"",0)</f>
        <v>0</v>
      </c>
      <c r="S648" s="14">
        <f>IFERROR(DAY(AVANZA[[#This Row],[FECHA AGENDA]]),"")</f>
        <v>15</v>
      </c>
      <c r="T648" s="14">
        <f>IFERROR(MONTH(AVANZA[[#This Row],[FECHA AGENDA]]),"")</f>
        <v>5</v>
      </c>
      <c r="U648" cm="1">
        <f t="array" ref="U648">_xlfn.XLOOKUP(AVANZA[[#This Row],[Num_Agrupacion_Pet_Atis]],Tabla1[[#All],[Numero_de_actuacion]],Tabla1[[#All],[Motivo_de_suspension]],"",0)</f>
        <v>0</v>
      </c>
      <c r="V648" s="2" t="str" cm="1">
        <f t="array" ref="V648">_xlfn.XLOOKUP(AVANZA[[#This Row],[Num_Agrupacion_Pet_Atis]],Tabla1[[#All],[Numero_de_actuacion]],Tabla1[[#All],[No_identificacion_cliente]],"",0)</f>
        <v>1034576045</v>
      </c>
      <c r="W648" s="2" t="str" cm="1">
        <f t="array" ref="W648">_xlfn.XLOOKUP(AVANZA[[#This Row],[Num_Agrupacion_Pet_Atis]],Tabla1[[#All],[Numero_de_actuacion]],Tabla1[[#All],[Movil_de_contacto]],"",0)</f>
        <v>3182789942</v>
      </c>
      <c r="X648" s="14">
        <f>IF(OR(AVANZA[[#This Row],[ESTADO LEG]]="Legalizada grabacion",AVANZA[[#This Row],[ESTADO LEG]]="Legalizada aut"),1,0)</f>
        <v>0</v>
      </c>
      <c r="Y648" s="14">
        <f>IF(OR(AVANZA[[#This Row],[ESTADO LEG]]="pdte legalizar",AVANZA[[#This Row],[ESTADO LEG]]="No cruza"),1,0)</f>
        <v>0</v>
      </c>
      <c r="Z648" t="str" cm="1">
        <f t="array" ref="Z648">IF(AVANZA[[#This Row],[Variable]]="Terminada",LOWER(_xlfn.XLOOKUP(AVANZA[[#This Row],[ID_Peticion]],Tabla6[[#All],[NUM_PETICION]],Tabla6[[#All],[ESTADO_LEG]],"NO CRUZA",0)),AVANZA[[#This Row],[Variable]])</f>
        <v>PENDIENTE</v>
      </c>
      <c r="AA648" t="str" cm="1">
        <f t="array" ref="AA648">_xlfn.XLOOKUP(AVANZA[[#This Row],[ID_Peticion]],Tabla6[[#All],[NUM_PETICION]],Tabla6[[#All],[DIF_DIAS]],"",0)</f>
        <v/>
      </c>
      <c r="AB648" s="2" t="str" cm="1">
        <f t="array" ref="AB648">IFERROR(_xlfn.XLOOKUP(AVANZA[[#This Row],[ID_Peticion]],Tabla6[[#All],[NUM_PETICION]],Tabla6[[#All],[FEC_LEGAL]],"",0),"")</f>
        <v/>
      </c>
      <c r="AC648" s="14">
        <f ca="1">IF(AVANZA[[#This Row],[FECHA LEG]]&lt;&gt;0,IFERROR(AVANZA[[#This Row],[FECHA LEG]]-AVANZA[[#This Row],[FechaIniEstadoSubPetAtis]],0),TODAY()-AVANZA[[#This Row],[FechaIniEstadoSubPetAtis]])</f>
        <v>0</v>
      </c>
      <c r="AD648" s="35">
        <f ca="1">IF(AVANZA[[#This Row],[FINAL Vs LG]]&lt;&gt;0,IF(AVANZA[[#This Row],[FINAL Vs LG]]&lt;7.1,"100%",IF(AND(AVANZA[[#This Row],[FINAL Vs LG]]&gt;7.1,AVANZA[[#This Row],[FINAL Vs LG]]&lt;11.1),"50%","0%")),0)</f>
        <v>0</v>
      </c>
      <c r="AE648" s="14">
        <f ca="1">VLOOKUP(DAY(TODAY()),BACK!F:G,2,0)</f>
        <v>14</v>
      </c>
      <c r="AF648" s="14">
        <f>BACK!$I$2</f>
        <v>24</v>
      </c>
      <c r="AG648" s="14">
        <f>IF(AVANZA[[#This Row],[Oferta_empaquetada_comisiones]]="SI",1,0)</f>
        <v>0</v>
      </c>
      <c r="AH648" s="36">
        <f>IF(AVANZA[[#This Row],[Variable]]="TERMINADA",IFERROR(VLOOKUP(AVANZA[[#This Row],[SUPERVISOR]],Tabla2[#All],4,0),0),)</f>
        <v>0</v>
      </c>
      <c r="AI648" s="14">
        <f>IF(AVANZA[[#This Row],[Producto]]="BA",1,0)</f>
        <v>1</v>
      </c>
      <c r="AJ648" s="14">
        <f>IF(AVANZA[[#This Row],[Producto]]="DUO",1,0)</f>
        <v>0</v>
      </c>
      <c r="AK648" s="14">
        <f>IF(AVANZA[[#This Row],[Producto]]="TRIO",1,0)</f>
        <v>0</v>
      </c>
      <c r="AL648" t="s">
        <v>870</v>
      </c>
      <c r="AM648">
        <v>-1</v>
      </c>
      <c r="AN648">
        <v>-1</v>
      </c>
      <c r="AO648" t="s">
        <v>17660</v>
      </c>
      <c r="AP648" s="1">
        <v>46154.576782407406</v>
      </c>
      <c r="AQ648">
        <v>-1</v>
      </c>
      <c r="AR648" t="s">
        <v>17661</v>
      </c>
      <c r="AS648">
        <v>-1</v>
      </c>
      <c r="AT648">
        <v>-1</v>
      </c>
      <c r="AU648">
        <v>-1</v>
      </c>
      <c r="AV648">
        <v>-1</v>
      </c>
      <c r="AW648">
        <v>-1</v>
      </c>
      <c r="AX648" t="s">
        <v>224</v>
      </c>
      <c r="AY648">
        <v>-1</v>
      </c>
      <c r="AZ648">
        <v>2026</v>
      </c>
      <c r="BA648">
        <v>5</v>
      </c>
      <c r="BB648">
        <v>13</v>
      </c>
      <c r="BC648">
        <v>-1</v>
      </c>
      <c r="BD648" t="s">
        <v>225</v>
      </c>
      <c r="BE648">
        <v>-1</v>
      </c>
      <c r="BF648">
        <v>20001626670364</v>
      </c>
      <c r="BG648" t="s">
        <v>226</v>
      </c>
      <c r="BH648" t="s">
        <v>227</v>
      </c>
      <c r="BI648" t="s">
        <v>3514</v>
      </c>
      <c r="BJ648">
        <v>-1</v>
      </c>
      <c r="BK648">
        <v>-1</v>
      </c>
      <c r="BL648">
        <v>-1</v>
      </c>
      <c r="BM648" t="s">
        <v>2213</v>
      </c>
      <c r="BN648" t="s">
        <v>230</v>
      </c>
      <c r="BO648" t="s">
        <v>17662</v>
      </c>
      <c r="BP648" t="s">
        <v>380</v>
      </c>
      <c r="BQ648">
        <v>2026</v>
      </c>
      <c r="BR648">
        <v>5</v>
      </c>
      <c r="BS648">
        <v>12</v>
      </c>
      <c r="BT648" s="1">
        <v>46154.576805555553</v>
      </c>
      <c r="BU648" t="s">
        <v>2215</v>
      </c>
      <c r="BV648" s="2">
        <v>46154</v>
      </c>
      <c r="BW648" t="s">
        <v>2215</v>
      </c>
      <c r="BX648" s="2">
        <v>46154</v>
      </c>
      <c r="BY648" s="2">
        <v>46154</v>
      </c>
      <c r="BZ648" t="s">
        <v>2216</v>
      </c>
      <c r="CA648" t="s">
        <v>297</v>
      </c>
      <c r="CB648" t="s">
        <v>297</v>
      </c>
      <c r="CC648" t="s">
        <v>17663</v>
      </c>
      <c r="CD648" t="s">
        <v>1869</v>
      </c>
      <c r="CE648">
        <v>-1</v>
      </c>
      <c r="CF648" t="s">
        <v>300</v>
      </c>
      <c r="CG648" t="s">
        <v>301</v>
      </c>
      <c r="CH648" t="s">
        <v>242</v>
      </c>
      <c r="CI648">
        <v>1015443152</v>
      </c>
      <c r="CJ648" t="s">
        <v>877</v>
      </c>
      <c r="CK648" t="s">
        <v>245</v>
      </c>
      <c r="CL648" t="s">
        <v>409</v>
      </c>
      <c r="CM648" t="s">
        <v>247</v>
      </c>
      <c r="CN648" t="s">
        <v>410</v>
      </c>
      <c r="CT648" t="s">
        <v>386</v>
      </c>
      <c r="CU648" t="s">
        <v>225</v>
      </c>
      <c r="CW648" t="s">
        <v>226</v>
      </c>
      <c r="CX648" t="s">
        <v>227</v>
      </c>
      <c r="DA648" t="s">
        <v>250</v>
      </c>
      <c r="DB648">
        <v>-1</v>
      </c>
      <c r="DF648" t="s">
        <v>2213</v>
      </c>
      <c r="DJ648" t="s">
        <v>252</v>
      </c>
      <c r="DK648" t="s">
        <v>253</v>
      </c>
      <c r="DL648" t="s">
        <v>253</v>
      </c>
      <c r="DN648" t="s">
        <v>255</v>
      </c>
      <c r="DR648" t="s">
        <v>878</v>
      </c>
      <c r="DS648" t="s">
        <v>877</v>
      </c>
      <c r="DT648" t="s">
        <v>870</v>
      </c>
      <c r="DV648">
        <v>1</v>
      </c>
      <c r="DW648" t="s">
        <v>283</v>
      </c>
      <c r="ED648" s="2">
        <v>46155</v>
      </c>
      <c r="EF648">
        <v>5</v>
      </c>
      <c r="EP648" t="s">
        <v>258</v>
      </c>
      <c r="FA648" t="s">
        <v>245</v>
      </c>
      <c r="FB648" t="s">
        <v>308</v>
      </c>
      <c r="FD648" t="s">
        <v>308</v>
      </c>
      <c r="FE648" t="s">
        <v>309</v>
      </c>
      <c r="FF648" t="s">
        <v>309</v>
      </c>
      <c r="FK648" t="s">
        <v>263</v>
      </c>
      <c r="FN648" t="s">
        <v>410</v>
      </c>
      <c r="FO648" t="s">
        <v>414</v>
      </c>
      <c r="FR648">
        <v>0</v>
      </c>
      <c r="GB648" t="s">
        <v>266</v>
      </c>
      <c r="GM648">
        <v>0</v>
      </c>
      <c r="GS648" t="s">
        <v>267</v>
      </c>
      <c r="GT648" s="2"/>
      <c r="GU648" t="s">
        <v>268</v>
      </c>
      <c r="GV648" t="s">
        <v>311</v>
      </c>
      <c r="GW648" t="s">
        <v>270</v>
      </c>
      <c r="GX648" t="s">
        <v>271</v>
      </c>
      <c r="GY648" t="s">
        <v>271</v>
      </c>
      <c r="GZ648" t="s">
        <v>273</v>
      </c>
      <c r="HE648" t="s">
        <v>230</v>
      </c>
      <c r="HF648" t="s">
        <v>17664</v>
      </c>
      <c r="HR648" t="s">
        <v>278</v>
      </c>
      <c r="HV648">
        <v>85900</v>
      </c>
      <c r="HW648" t="s">
        <v>279</v>
      </c>
      <c r="HY648">
        <v>0</v>
      </c>
      <c r="HZ648">
        <v>0</v>
      </c>
      <c r="IA648" t="s">
        <v>279</v>
      </c>
      <c r="IB648" t="s">
        <v>281</v>
      </c>
      <c r="IE648" t="s">
        <v>283</v>
      </c>
      <c r="IF648" t="s">
        <v>283</v>
      </c>
      <c r="IG648" t="s">
        <v>283</v>
      </c>
      <c r="IH648" t="s">
        <v>284</v>
      </c>
      <c r="II648" t="s">
        <v>285</v>
      </c>
      <c r="IJ648" t="s">
        <v>286</v>
      </c>
      <c r="IK648" t="s">
        <v>278</v>
      </c>
      <c r="IL648" t="s">
        <v>346</v>
      </c>
      <c r="IM648" t="s">
        <v>288</v>
      </c>
      <c r="IN648" t="s">
        <v>2219</v>
      </c>
      <c r="IP648" t="s">
        <v>290</v>
      </c>
      <c r="IQ648" t="s">
        <v>284</v>
      </c>
      <c r="IS648" t="s">
        <v>291</v>
      </c>
      <c r="IY648" t="s">
        <v>281</v>
      </c>
    </row>
    <row r="649" spans="1:259" x14ac:dyDescent="0.3">
      <c r="A649" s="14">
        <f>DAY(AVANZA[[#This Row],[FechaSeguimiento]])</f>
        <v>13</v>
      </c>
      <c r="B649" s="14">
        <f>MONTH(AVANZA[[#This Row],[FechaSeguimiento]])</f>
        <v>5</v>
      </c>
      <c r="C649"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649" t="str">
        <f>LOWER(IFERROR(VLOOKUP(AVANZA[[#This Row],[ID_Peticion]],CANCELADAS[#All],2,0),""))</f>
        <v/>
      </c>
      <c r="E649" t="str">
        <f>LOWER(IFERROR(VLOOKUP(AVANZA[[#This Row],[ID_Peticion]],CANCELADAS[#All],3,0),""))</f>
        <v/>
      </c>
      <c r="F649" t="str">
        <f>LOWER(IF(AVANZA[[#This Row],[CEDULA CLIENTE]]&lt;&gt;""," CC: " &amp; COUNTIFS(AVANZA[CEDULA CLIENTE],AVANZA[[#This Row],[CEDULA CLIENTE]]),"")&amp; IF(AVANZA[[#This Row],[Direccion]]&lt;&gt;""," DIR: " &amp; COUNTIFS(AVANZA[Direccion],AVANZA[[#This Row],[Direccion]]),""))</f>
        <v xml:space="preserve"> cc: 1 dir: 1</v>
      </c>
      <c r="G649" t="str">
        <f>IFERROR(VLOOKUP(AVANZA[[#This Row],[Cedula_Vendedor_Atis]],PLANTA[[#All],[CEDULA]:[LINEA]],3,0),"No Cruza")</f>
        <v>Marisol Avella</v>
      </c>
      <c r="H649" t="str">
        <f>IFERROR(VLOOKUP(AVANZA[[#This Row],[Cedula_Vendedor_Atis]],PLANTA[[#All],[CEDULA]:[LINEA]],4,0),"No Cruza")</f>
        <v>Fija</v>
      </c>
      <c r="I649" t="str">
        <f>LOWER(IF(AVANZA[[#This Row],[ATRIBUIBLE]]="",AVANZA[[#This Row],[Variable]],AVANZA[[#This Row],[ATRIBUIBLE]]))</f>
        <v>pendiente</v>
      </c>
      <c r="J649" s="14">
        <f>IF(AVANZA[[#This Row],[Variable]]=AVANZA[[#Headers],[TERMINADA]],1,0)</f>
        <v>0</v>
      </c>
      <c r="K649" s="14">
        <f>IF(AVANZA[[#This Row],[Variable]]=AVANZA[[#Headers],[ANULADA]],1,0)</f>
        <v>0</v>
      </c>
      <c r="L649" s="14">
        <f>IF(AVANZA[[#This Row],[Variable]]=AVANZA[[#Headers],[PENDIENTE]],1,0)</f>
        <v>1</v>
      </c>
      <c r="M649" s="14">
        <f>IF(AVANZA[[#This Row],[ESTADO AGENDA]]="AGENDADA",1,0)</f>
        <v>1</v>
      </c>
      <c r="N649" s="14">
        <f>IF(AVANZA[[#This Row],[ESTADO AGENDA]]="PENDIENTE DE AGENDAR",1,0)</f>
        <v>0</v>
      </c>
      <c r="O649" s="14">
        <f>IF(AVANZA[[#This Row],[ESTADO AGENDA]]="SUSPENDIDA",1,0)</f>
        <v>0</v>
      </c>
      <c r="P649" t="str" cm="1">
        <f t="array" ref="P649">_xlfn.XLOOKUP(AVANZA[[#This Row],[Num_Agrupacion_Pet_Atis]],Tabla1[[#All],[Numero_de_actuacion]],Tabla1[[#All],[Estado_de_la_orden]],"",0)</f>
        <v>Agendada</v>
      </c>
      <c r="Q649" s="2" cm="1">
        <f t="array" ref="Q649">_xlfn.XLOOKUP(AVANZA[[#This Row],[Num_Agrupacion_Pet_Atis]],Tabla1[[#All],[Numero_de_actuacion]],Tabla1[[#All],[Fecha_de_la_cita]],"",0)</f>
        <v>46157.291666666664</v>
      </c>
      <c r="R649" t="str" cm="1">
        <f t="array" ref="R649">_xlfn.XLOOKUP(AVANZA[[#This Row],[Num_Agrupacion_Pet_Atis]],Tabla1[[#All],[Numero_de_actuacion]],Tabla1[[#All],[Franja_horaria_de_la_cita]],"",0)</f>
        <v>AM</v>
      </c>
      <c r="S649" s="14">
        <f>IFERROR(DAY(AVANZA[[#This Row],[FECHA AGENDA]]),"")</f>
        <v>15</v>
      </c>
      <c r="T649" s="14">
        <f>IFERROR(MONTH(AVANZA[[#This Row],[FECHA AGENDA]]),"")</f>
        <v>5</v>
      </c>
      <c r="U649" cm="1">
        <f t="array" ref="U649">_xlfn.XLOOKUP(AVANZA[[#This Row],[Num_Agrupacion_Pet_Atis]],Tabla1[[#All],[Numero_de_actuacion]],Tabla1[[#All],[Motivo_de_suspension]],"",0)</f>
        <v>0</v>
      </c>
      <c r="V649" s="2" t="str" cm="1">
        <f t="array" ref="V649">_xlfn.XLOOKUP(AVANZA[[#This Row],[Num_Agrupacion_Pet_Atis]],Tabla1[[#All],[Numero_de_actuacion]],Tabla1[[#All],[No_identificacion_cliente]],"",0)</f>
        <v>1045667688</v>
      </c>
      <c r="W649" s="2" t="str" cm="1">
        <f t="array" ref="W649">_xlfn.XLOOKUP(AVANZA[[#This Row],[Num_Agrupacion_Pet_Atis]],Tabla1[[#All],[Numero_de_actuacion]],Tabla1[[#All],[Movil_de_contacto]],"",0)</f>
        <v>3017744758</v>
      </c>
      <c r="X649" s="14">
        <f>IF(OR(AVANZA[[#This Row],[ESTADO LEG]]="Legalizada grabacion",AVANZA[[#This Row],[ESTADO LEG]]="Legalizada aut"),1,0)</f>
        <v>0</v>
      </c>
      <c r="Y649" s="14">
        <f>IF(OR(AVANZA[[#This Row],[ESTADO LEG]]="pdte legalizar",AVANZA[[#This Row],[ESTADO LEG]]="No cruza"),1,0)</f>
        <v>0</v>
      </c>
      <c r="Z649" t="str" cm="1">
        <f t="array" ref="Z649">IF(AVANZA[[#This Row],[Variable]]="Terminada",LOWER(_xlfn.XLOOKUP(AVANZA[[#This Row],[ID_Peticion]],Tabla6[[#All],[NUM_PETICION]],Tabla6[[#All],[ESTADO_LEG]],"NO CRUZA",0)),AVANZA[[#This Row],[Variable]])</f>
        <v>PENDIENTE</v>
      </c>
      <c r="AA649" t="str" cm="1">
        <f t="array" ref="AA649">_xlfn.XLOOKUP(AVANZA[[#This Row],[ID_Peticion]],Tabla6[[#All],[NUM_PETICION]],Tabla6[[#All],[DIF_DIAS]],"",0)</f>
        <v/>
      </c>
      <c r="AB649" s="2" t="str" cm="1">
        <f t="array" ref="AB649">IFERROR(_xlfn.XLOOKUP(AVANZA[[#This Row],[ID_Peticion]],Tabla6[[#All],[NUM_PETICION]],Tabla6[[#All],[FEC_LEGAL]],"",0),"")</f>
        <v/>
      </c>
      <c r="AC649" s="14">
        <f ca="1">IF(AVANZA[[#This Row],[FECHA LEG]]&lt;&gt;0,IFERROR(AVANZA[[#This Row],[FECHA LEG]]-AVANZA[[#This Row],[FechaIniEstadoSubPetAtis]],0),TODAY()-AVANZA[[#This Row],[FechaIniEstadoSubPetAtis]])</f>
        <v>0</v>
      </c>
      <c r="AD649" s="35">
        <f ca="1">IF(AVANZA[[#This Row],[FINAL Vs LG]]&lt;&gt;0,IF(AVANZA[[#This Row],[FINAL Vs LG]]&lt;7.1,"100%",IF(AND(AVANZA[[#This Row],[FINAL Vs LG]]&gt;7.1,AVANZA[[#This Row],[FINAL Vs LG]]&lt;11.1),"50%","0%")),0)</f>
        <v>0</v>
      </c>
      <c r="AE649" s="14">
        <f ca="1">VLOOKUP(DAY(TODAY()),BACK!F:G,2,0)</f>
        <v>14</v>
      </c>
      <c r="AF649" s="14">
        <f>BACK!$I$2</f>
        <v>24</v>
      </c>
      <c r="AG649" s="14">
        <f>IF(AVANZA[[#This Row],[Oferta_empaquetada_comisiones]]="SI",1,0)</f>
        <v>0</v>
      </c>
      <c r="AH649" s="36">
        <f>IF(AVANZA[[#This Row],[Variable]]="TERMINADA",IFERROR(VLOOKUP(AVANZA[[#This Row],[SUPERVISOR]],Tabla2[#All],4,0),0),)</f>
        <v>0</v>
      </c>
      <c r="AI649" s="14">
        <f>IF(AVANZA[[#This Row],[Producto]]="BA",1,0)</f>
        <v>1</v>
      </c>
      <c r="AJ649" s="14">
        <f>IF(AVANZA[[#This Row],[Producto]]="DUO",1,0)</f>
        <v>0</v>
      </c>
      <c r="AK649" s="14">
        <f>IF(AVANZA[[#This Row],[Producto]]="TRIO",1,0)</f>
        <v>0</v>
      </c>
      <c r="AL649" t="s">
        <v>456</v>
      </c>
      <c r="AM649">
        <v>-1</v>
      </c>
      <c r="AN649">
        <v>-1</v>
      </c>
      <c r="AO649" t="s">
        <v>17665</v>
      </c>
      <c r="AP649" s="1">
        <v>46155.67396990741</v>
      </c>
      <c r="AQ649">
        <v>-1</v>
      </c>
      <c r="AR649" t="s">
        <v>17666</v>
      </c>
      <c r="AS649">
        <v>-1</v>
      </c>
      <c r="AT649">
        <v>-1</v>
      </c>
      <c r="AU649">
        <v>-1</v>
      </c>
      <c r="AV649">
        <v>-1</v>
      </c>
      <c r="AW649">
        <v>-1</v>
      </c>
      <c r="AX649" t="s">
        <v>224</v>
      </c>
      <c r="AY649">
        <v>-1</v>
      </c>
      <c r="AZ649">
        <v>2026</v>
      </c>
      <c r="BA649">
        <v>5</v>
      </c>
      <c r="BB649">
        <v>13</v>
      </c>
      <c r="BC649">
        <v>-1</v>
      </c>
      <c r="BD649" t="s">
        <v>225</v>
      </c>
      <c r="BE649">
        <v>-1</v>
      </c>
      <c r="BF649">
        <v>20001627292775</v>
      </c>
      <c r="BG649" t="s">
        <v>319</v>
      </c>
      <c r="BH649" t="s">
        <v>320</v>
      </c>
      <c r="BI649" t="s">
        <v>3261</v>
      </c>
      <c r="BJ649">
        <v>-1</v>
      </c>
      <c r="BK649">
        <v>-1</v>
      </c>
      <c r="BL649">
        <v>-1</v>
      </c>
      <c r="BM649" t="s">
        <v>2213</v>
      </c>
      <c r="BN649" t="s">
        <v>230</v>
      </c>
      <c r="BO649" t="s">
        <v>17667</v>
      </c>
      <c r="BP649" t="s">
        <v>232</v>
      </c>
      <c r="BQ649">
        <v>2026</v>
      </c>
      <c r="BR649">
        <v>5</v>
      </c>
      <c r="BS649">
        <v>13</v>
      </c>
      <c r="BT649" s="1">
        <v>46155.673993055556</v>
      </c>
      <c r="BU649" t="s">
        <v>2215</v>
      </c>
      <c r="BV649" s="2">
        <v>46155</v>
      </c>
      <c r="BW649" t="s">
        <v>2215</v>
      </c>
      <c r="BX649" s="2">
        <v>46155</v>
      </c>
      <c r="BY649" s="2">
        <v>46155</v>
      </c>
      <c r="BZ649" t="s">
        <v>2216</v>
      </c>
      <c r="CA649" t="s">
        <v>3228</v>
      </c>
      <c r="CB649" t="s">
        <v>237</v>
      </c>
      <c r="CC649" t="s">
        <v>17668</v>
      </c>
      <c r="CD649" t="s">
        <v>3260</v>
      </c>
      <c r="CE649">
        <v>-1</v>
      </c>
      <c r="CF649" t="s">
        <v>3227</v>
      </c>
      <c r="CG649" t="s">
        <v>241</v>
      </c>
      <c r="CH649" t="s">
        <v>357</v>
      </c>
      <c r="CI649">
        <v>1018514067</v>
      </c>
      <c r="CJ649" t="s">
        <v>464</v>
      </c>
      <c r="CK649" t="s">
        <v>245</v>
      </c>
      <c r="CL649" t="s">
        <v>409</v>
      </c>
      <c r="CM649" t="s">
        <v>247</v>
      </c>
      <c r="CN649" t="s">
        <v>410</v>
      </c>
      <c r="CT649" t="s">
        <v>386</v>
      </c>
      <c r="CU649" t="s">
        <v>225</v>
      </c>
      <c r="CW649" t="s">
        <v>319</v>
      </c>
      <c r="CX649" t="s">
        <v>320</v>
      </c>
      <c r="DA649" t="s">
        <v>250</v>
      </c>
      <c r="DB649">
        <v>-1</v>
      </c>
      <c r="DF649" t="s">
        <v>2213</v>
      </c>
      <c r="DJ649" t="s">
        <v>252</v>
      </c>
      <c r="DK649" t="s">
        <v>253</v>
      </c>
      <c r="DL649" t="s">
        <v>253</v>
      </c>
      <c r="DN649" t="s">
        <v>255</v>
      </c>
      <c r="DR649" t="s">
        <v>465</v>
      </c>
      <c r="DS649" t="s">
        <v>464</v>
      </c>
      <c r="DT649" t="s">
        <v>463</v>
      </c>
      <c r="DV649">
        <v>1</v>
      </c>
      <c r="DW649" t="s">
        <v>257</v>
      </c>
      <c r="ED649" s="2">
        <v>46155</v>
      </c>
      <c r="EF649">
        <v>20</v>
      </c>
      <c r="EP649" t="s">
        <v>258</v>
      </c>
      <c r="FA649" t="s">
        <v>245</v>
      </c>
      <c r="FB649" t="s">
        <v>260</v>
      </c>
      <c r="FD649" t="s">
        <v>260</v>
      </c>
      <c r="FE649" t="s">
        <v>4384</v>
      </c>
      <c r="FF649" t="s">
        <v>4384</v>
      </c>
      <c r="FK649" t="s">
        <v>263</v>
      </c>
      <c r="FN649" t="s">
        <v>410</v>
      </c>
      <c r="FO649" t="s">
        <v>414</v>
      </c>
      <c r="FR649">
        <v>0</v>
      </c>
      <c r="GB649" t="s">
        <v>266</v>
      </c>
      <c r="GM649">
        <v>0</v>
      </c>
      <c r="GS649" t="s">
        <v>267</v>
      </c>
      <c r="GT649" s="2"/>
      <c r="GU649" t="s">
        <v>268</v>
      </c>
      <c r="GV649" t="s">
        <v>335</v>
      </c>
      <c r="GW649" t="s">
        <v>394</v>
      </c>
      <c r="GZ649" t="s">
        <v>395</v>
      </c>
      <c r="HE649" t="s">
        <v>230</v>
      </c>
      <c r="HF649" t="s">
        <v>14326</v>
      </c>
      <c r="HR649" t="s">
        <v>278</v>
      </c>
      <c r="HV649">
        <v>94990</v>
      </c>
      <c r="HW649" t="s">
        <v>281</v>
      </c>
      <c r="HY649">
        <v>0</v>
      </c>
      <c r="HZ649">
        <v>0</v>
      </c>
      <c r="IA649" t="s">
        <v>281</v>
      </c>
      <c r="IB649" t="s">
        <v>281</v>
      </c>
      <c r="IE649" t="s">
        <v>283</v>
      </c>
      <c r="IF649" t="s">
        <v>283</v>
      </c>
      <c r="IG649" t="s">
        <v>283</v>
      </c>
      <c r="IH649" t="s">
        <v>284</v>
      </c>
      <c r="II649" t="s">
        <v>285</v>
      </c>
      <c r="IJ649" t="s">
        <v>286</v>
      </c>
      <c r="IK649" t="s">
        <v>278</v>
      </c>
      <c r="IL649" t="s">
        <v>346</v>
      </c>
      <c r="IM649" t="s">
        <v>288</v>
      </c>
      <c r="IN649" t="s">
        <v>2219</v>
      </c>
      <c r="IP649" t="s">
        <v>290</v>
      </c>
      <c r="IQ649" t="s">
        <v>284</v>
      </c>
      <c r="IS649" t="s">
        <v>736</v>
      </c>
      <c r="IY649" t="s">
        <v>281</v>
      </c>
    </row>
    <row r="650" spans="1:259" x14ac:dyDescent="0.3">
      <c r="A650" s="14">
        <f>DAY(AVANZA[[#This Row],[FechaSeguimiento]])</f>
        <v>13</v>
      </c>
      <c r="B650" s="14">
        <f>MONTH(AVANZA[[#This Row],[FechaSeguimiento]])</f>
        <v>5</v>
      </c>
      <c r="C650"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650" t="str">
        <f>LOWER(IFERROR(VLOOKUP(AVANZA[[#This Row],[ID_Peticion]],CANCELADAS[#All],2,0),""))</f>
        <v/>
      </c>
      <c r="E650" t="str">
        <f>LOWER(IFERROR(VLOOKUP(AVANZA[[#This Row],[ID_Peticion]],CANCELADAS[#All],3,0),""))</f>
        <v/>
      </c>
      <c r="F650" t="str">
        <f>LOWER(IF(AVANZA[[#This Row],[CEDULA CLIENTE]]&lt;&gt;""," CC: " &amp; COUNTIFS(AVANZA[CEDULA CLIENTE],AVANZA[[#This Row],[CEDULA CLIENTE]]),"")&amp; IF(AVANZA[[#This Row],[Direccion]]&lt;&gt;""," DIR: " &amp; COUNTIFS(AVANZA[Direccion],AVANZA[[#This Row],[Direccion]]),""))</f>
        <v xml:space="preserve"> dir: 1</v>
      </c>
      <c r="G650" t="str">
        <f>IFERROR(VLOOKUP(AVANZA[[#This Row],[Cedula_Vendedor_Atis]],PLANTA[[#All],[CEDULA]:[LINEA]],3,0),"No Cruza")</f>
        <v>Marisol Avella</v>
      </c>
      <c r="H650" t="str">
        <f>IFERROR(VLOOKUP(AVANZA[[#This Row],[Cedula_Vendedor_Atis]],PLANTA[[#All],[CEDULA]:[LINEA]],4,0),"No Cruza")</f>
        <v>Fija</v>
      </c>
      <c r="I650" t="str">
        <f>LOWER(IF(AVANZA[[#This Row],[ATRIBUIBLE]]="",AVANZA[[#This Row],[Variable]],AVANZA[[#This Row],[ATRIBUIBLE]]))</f>
        <v>terminada</v>
      </c>
      <c r="J650" s="14">
        <f>IF(AVANZA[[#This Row],[Variable]]=AVANZA[[#Headers],[TERMINADA]],1,0)</f>
        <v>1</v>
      </c>
      <c r="K650" s="14">
        <f>IF(AVANZA[[#This Row],[Variable]]=AVANZA[[#Headers],[ANULADA]],1,0)</f>
        <v>0</v>
      </c>
      <c r="L650" s="14">
        <f>IF(AVANZA[[#This Row],[Variable]]=AVANZA[[#Headers],[PENDIENTE]],1,0)</f>
        <v>0</v>
      </c>
      <c r="M650" s="14">
        <f>IF(AVANZA[[#This Row],[ESTADO AGENDA]]="AGENDADA",1,0)</f>
        <v>0</v>
      </c>
      <c r="N650" s="14">
        <f>IF(AVANZA[[#This Row],[ESTADO AGENDA]]="PENDIENTE DE AGENDAR",1,0)</f>
        <v>0</v>
      </c>
      <c r="O650" s="14">
        <f>IF(AVANZA[[#This Row],[ESTADO AGENDA]]="SUSPENDIDA",1,0)</f>
        <v>0</v>
      </c>
      <c r="P650" t="str" cm="1">
        <f t="array" ref="P650">_xlfn.XLOOKUP(AVANZA[[#This Row],[Num_Agrupacion_Pet_Atis]],Tabla1[[#All],[Numero_de_actuacion]],Tabla1[[#All],[Estado_de_la_orden]],"",0)</f>
        <v/>
      </c>
      <c r="Q650" s="2" t="str" cm="1">
        <f t="array" ref="Q650">_xlfn.XLOOKUP(AVANZA[[#This Row],[Num_Agrupacion_Pet_Atis]],Tabla1[[#All],[Numero_de_actuacion]],Tabla1[[#All],[Fecha_de_la_cita]],"",0)</f>
        <v/>
      </c>
      <c r="R650" t="str" cm="1">
        <f t="array" ref="R650">_xlfn.XLOOKUP(AVANZA[[#This Row],[Num_Agrupacion_Pet_Atis]],Tabla1[[#All],[Numero_de_actuacion]],Tabla1[[#All],[Franja_horaria_de_la_cita]],"",0)</f>
        <v/>
      </c>
      <c r="S650" s="14" t="str">
        <f>IFERROR(DAY(AVANZA[[#This Row],[FECHA AGENDA]]),"")</f>
        <v/>
      </c>
      <c r="T650" s="14" t="str">
        <f>IFERROR(MONTH(AVANZA[[#This Row],[FECHA AGENDA]]),"")</f>
        <v/>
      </c>
      <c r="U650" t="str" cm="1">
        <f t="array" ref="U650">_xlfn.XLOOKUP(AVANZA[[#This Row],[Num_Agrupacion_Pet_Atis]],Tabla1[[#All],[Numero_de_actuacion]],Tabla1[[#All],[Motivo_de_suspension]],"",0)</f>
        <v/>
      </c>
      <c r="V650" s="2" t="str" cm="1">
        <f t="array" ref="V650">_xlfn.XLOOKUP(AVANZA[[#This Row],[Num_Agrupacion_Pet_Atis]],Tabla1[[#All],[Numero_de_actuacion]],Tabla1[[#All],[No_identificacion_cliente]],"",0)</f>
        <v/>
      </c>
      <c r="W650" s="2" t="str" cm="1">
        <f t="array" ref="W650">_xlfn.XLOOKUP(AVANZA[[#This Row],[Num_Agrupacion_Pet_Atis]],Tabla1[[#All],[Numero_de_actuacion]],Tabla1[[#All],[Movil_de_contacto]],"",0)</f>
        <v/>
      </c>
      <c r="X650" s="14">
        <f>IF(OR(AVANZA[[#This Row],[ESTADO LEG]]="Legalizada grabacion",AVANZA[[#This Row],[ESTADO LEG]]="Legalizada aut"),1,0)</f>
        <v>0</v>
      </c>
      <c r="Y650" s="14">
        <f>IF(OR(AVANZA[[#This Row],[ESTADO LEG]]="pdte legalizar",AVANZA[[#This Row],[ESTADO LEG]]="No cruza"),1,0)</f>
        <v>1</v>
      </c>
      <c r="Z650" t="str" cm="1">
        <f t="array" ref="Z650">IF(AVANZA[[#This Row],[Variable]]="Terminada",LOWER(_xlfn.XLOOKUP(AVANZA[[#This Row],[ID_Peticion]],Tabla6[[#All],[NUM_PETICION]],Tabla6[[#All],[ESTADO_LEG]],"NO CRUZA",0)),AVANZA[[#This Row],[Variable]])</f>
        <v>no cruza</v>
      </c>
      <c r="AA650" t="str" cm="1">
        <f t="array" ref="AA650">_xlfn.XLOOKUP(AVANZA[[#This Row],[ID_Peticion]],Tabla6[[#All],[NUM_PETICION]],Tabla6[[#All],[DIF_DIAS]],"",0)</f>
        <v/>
      </c>
      <c r="AB650" s="2" t="str" cm="1">
        <f t="array" ref="AB650">IFERROR(_xlfn.XLOOKUP(AVANZA[[#This Row],[ID_Peticion]],Tabla6[[#All],[NUM_PETICION]],Tabla6[[#All],[FEC_LEGAL]],"",0),"")</f>
        <v/>
      </c>
      <c r="AC650" s="14">
        <f ca="1">IF(AVANZA[[#This Row],[FECHA LEG]]&lt;&gt;0,IFERROR(AVANZA[[#This Row],[FECHA LEG]]-AVANZA[[#This Row],[FechaIniEstadoSubPetAtis]],0),TODAY()-AVANZA[[#This Row],[FechaIniEstadoSubPetAtis]])</f>
        <v>0</v>
      </c>
      <c r="AD650" s="35">
        <f ca="1">IF(AVANZA[[#This Row],[FINAL Vs LG]]&lt;&gt;0,IF(AVANZA[[#This Row],[FINAL Vs LG]]&lt;7.1,"100%",IF(AND(AVANZA[[#This Row],[FINAL Vs LG]]&gt;7.1,AVANZA[[#This Row],[FINAL Vs LG]]&lt;11.1),"50%","0%")),0)</f>
        <v>0</v>
      </c>
      <c r="AE650" s="14">
        <f ca="1">VLOOKUP(DAY(TODAY()),BACK!F:G,2,0)</f>
        <v>14</v>
      </c>
      <c r="AF650" s="14">
        <f>BACK!$I$2</f>
        <v>24</v>
      </c>
      <c r="AG650" s="14">
        <f>IF(AVANZA[[#This Row],[Oferta_empaquetada_comisiones]]="SI",1,0)</f>
        <v>0</v>
      </c>
      <c r="AH650" s="36">
        <f>IF(AVANZA[[#This Row],[Variable]]="TERMINADA",IFERROR(VLOOKUP(AVANZA[[#This Row],[SUPERVISOR]],Tabla2[#All],4,0),0),)</f>
        <v>3.5</v>
      </c>
      <c r="AI650" s="14">
        <f>IF(AVANZA[[#This Row],[Producto]]="BA",1,0)</f>
        <v>1</v>
      </c>
      <c r="AJ650" s="14">
        <f>IF(AVANZA[[#This Row],[Producto]]="DUO",1,0)</f>
        <v>0</v>
      </c>
      <c r="AK650" s="14">
        <f>IF(AVANZA[[#This Row],[Producto]]="TRIO",1,0)</f>
        <v>0</v>
      </c>
      <c r="AL650" t="s">
        <v>418</v>
      </c>
      <c r="AM650">
        <v>-1</v>
      </c>
      <c r="AN650">
        <v>-1</v>
      </c>
      <c r="AO650" t="s">
        <v>17669</v>
      </c>
      <c r="AP650" s="1">
        <v>46154.923136574071</v>
      </c>
      <c r="AQ650">
        <v>-1</v>
      </c>
      <c r="AR650" t="s">
        <v>17670</v>
      </c>
      <c r="AS650">
        <v>-1</v>
      </c>
      <c r="AT650">
        <v>-1</v>
      </c>
      <c r="AU650">
        <v>-1</v>
      </c>
      <c r="AV650">
        <v>-1</v>
      </c>
      <c r="AW650">
        <v>-1</v>
      </c>
      <c r="AX650" t="s">
        <v>224</v>
      </c>
      <c r="AY650">
        <v>-1</v>
      </c>
      <c r="AZ650">
        <v>2026</v>
      </c>
      <c r="BA650">
        <v>5</v>
      </c>
      <c r="BB650">
        <v>13</v>
      </c>
      <c r="BC650">
        <v>-1</v>
      </c>
      <c r="BD650" t="s">
        <v>225</v>
      </c>
      <c r="BE650">
        <v>-1</v>
      </c>
      <c r="BF650">
        <v>20001626847507</v>
      </c>
      <c r="BG650" t="s">
        <v>226</v>
      </c>
      <c r="BH650" t="s">
        <v>227</v>
      </c>
      <c r="BI650" t="s">
        <v>17671</v>
      </c>
      <c r="BJ650">
        <v>-1</v>
      </c>
      <c r="BK650">
        <v>-1</v>
      </c>
      <c r="BL650">
        <v>-1</v>
      </c>
      <c r="BM650" t="s">
        <v>229</v>
      </c>
      <c r="BN650" t="s">
        <v>230</v>
      </c>
      <c r="BO650" t="s">
        <v>17672</v>
      </c>
      <c r="BP650" t="s">
        <v>380</v>
      </c>
      <c r="BQ650">
        <v>2026</v>
      </c>
      <c r="BR650">
        <v>5</v>
      </c>
      <c r="BS650">
        <v>12</v>
      </c>
      <c r="BT650" s="1">
        <v>46155.565763888888</v>
      </c>
      <c r="BU650" t="s">
        <v>233</v>
      </c>
      <c r="BV650" s="2">
        <v>46155</v>
      </c>
      <c r="BW650" t="s">
        <v>234</v>
      </c>
      <c r="BX650" s="2">
        <v>46154</v>
      </c>
      <c r="BY650" s="2">
        <v>46155</v>
      </c>
      <c r="BZ650" t="s">
        <v>235</v>
      </c>
      <c r="CA650" t="s">
        <v>297</v>
      </c>
      <c r="CB650" t="s">
        <v>297</v>
      </c>
      <c r="CC650" t="s">
        <v>17673</v>
      </c>
      <c r="CD650" t="s">
        <v>589</v>
      </c>
      <c r="CE650">
        <v>-1</v>
      </c>
      <c r="CF650" t="s">
        <v>300</v>
      </c>
      <c r="CG650" t="s">
        <v>301</v>
      </c>
      <c r="CH650" t="s">
        <v>242</v>
      </c>
      <c r="CI650">
        <v>1022940376</v>
      </c>
      <c r="CJ650" t="s">
        <v>426</v>
      </c>
      <c r="CK650" t="s">
        <v>245</v>
      </c>
      <c r="CL650" t="s">
        <v>409</v>
      </c>
      <c r="CM650" t="s">
        <v>247</v>
      </c>
      <c r="CN650" t="s">
        <v>410</v>
      </c>
      <c r="CT650" t="s">
        <v>386</v>
      </c>
      <c r="CU650" t="s">
        <v>225</v>
      </c>
      <c r="CW650" t="s">
        <v>226</v>
      </c>
      <c r="CX650" t="s">
        <v>227</v>
      </c>
      <c r="DA650" t="s">
        <v>250</v>
      </c>
      <c r="DB650">
        <v>-1</v>
      </c>
      <c r="DF650" t="s">
        <v>251</v>
      </c>
      <c r="DJ650" t="s">
        <v>252</v>
      </c>
      <c r="DK650" t="s">
        <v>253</v>
      </c>
      <c r="DL650" t="s">
        <v>254</v>
      </c>
      <c r="DN650" t="s">
        <v>255</v>
      </c>
      <c r="DR650" t="s">
        <v>427</v>
      </c>
      <c r="DS650" t="s">
        <v>426</v>
      </c>
      <c r="DT650" t="s">
        <v>425</v>
      </c>
      <c r="DV650">
        <v>1</v>
      </c>
      <c r="DW650" t="s">
        <v>283</v>
      </c>
      <c r="ED650" s="2">
        <v>46155</v>
      </c>
      <c r="EE650" t="s">
        <v>343</v>
      </c>
      <c r="EF650">
        <v>20</v>
      </c>
      <c r="EP650" t="s">
        <v>258</v>
      </c>
      <c r="ES650" t="s">
        <v>590</v>
      </c>
      <c r="FA650" t="s">
        <v>245</v>
      </c>
      <c r="FB650" t="s">
        <v>308</v>
      </c>
      <c r="FD650" t="s">
        <v>308</v>
      </c>
      <c r="FE650" t="s">
        <v>309</v>
      </c>
      <c r="FF650" t="s">
        <v>309</v>
      </c>
      <c r="FK650" t="s">
        <v>263</v>
      </c>
      <c r="FL650" t="s">
        <v>17674</v>
      </c>
      <c r="FN650" t="s">
        <v>410</v>
      </c>
      <c r="FO650" t="s">
        <v>414</v>
      </c>
      <c r="FR650">
        <v>85900</v>
      </c>
      <c r="GB650" t="s">
        <v>266</v>
      </c>
      <c r="GC650" t="s">
        <v>225</v>
      </c>
      <c r="GD650">
        <v>0</v>
      </c>
      <c r="GF650">
        <v>0</v>
      </c>
      <c r="GG650">
        <v>25421</v>
      </c>
      <c r="GI650">
        <v>85900</v>
      </c>
      <c r="GJ650">
        <v>0</v>
      </c>
      <c r="GL650">
        <v>0</v>
      </c>
      <c r="GM650">
        <v>102221</v>
      </c>
      <c r="GS650" t="s">
        <v>267</v>
      </c>
      <c r="GT650" s="2">
        <v>46022</v>
      </c>
      <c r="GU650" t="s">
        <v>268</v>
      </c>
      <c r="GW650" t="s">
        <v>394</v>
      </c>
      <c r="GZ650" t="s">
        <v>395</v>
      </c>
      <c r="HA650" t="s">
        <v>274</v>
      </c>
      <c r="HB650" t="s">
        <v>592</v>
      </c>
      <c r="HC650" t="s">
        <v>592</v>
      </c>
      <c r="HD650" t="s">
        <v>385</v>
      </c>
      <c r="HE650" t="s">
        <v>230</v>
      </c>
      <c r="HF650" t="s">
        <v>15639</v>
      </c>
      <c r="HR650" t="s">
        <v>278</v>
      </c>
      <c r="HV650">
        <v>85900</v>
      </c>
      <c r="HW650" t="s">
        <v>279</v>
      </c>
      <c r="HX650" t="s">
        <v>570</v>
      </c>
      <c r="HY650">
        <v>85917.668000000005</v>
      </c>
      <c r="HZ650">
        <v>17.667999999999999</v>
      </c>
      <c r="IA650" t="s">
        <v>281</v>
      </c>
      <c r="IB650" t="s">
        <v>281</v>
      </c>
      <c r="IE650" t="s">
        <v>283</v>
      </c>
      <c r="IF650" t="s">
        <v>283</v>
      </c>
      <c r="IG650" t="s">
        <v>283</v>
      </c>
      <c r="IH650" t="s">
        <v>284</v>
      </c>
      <c r="II650" t="s">
        <v>285</v>
      </c>
      <c r="IJ650" t="s">
        <v>286</v>
      </c>
      <c r="IK650" t="s">
        <v>278</v>
      </c>
      <c r="IL650" t="s">
        <v>346</v>
      </c>
      <c r="IM650" t="s">
        <v>288</v>
      </c>
      <c r="IN650" t="s">
        <v>289</v>
      </c>
      <c r="IP650" t="s">
        <v>290</v>
      </c>
      <c r="IQ650" t="s">
        <v>284</v>
      </c>
      <c r="IS650" t="s">
        <v>291</v>
      </c>
      <c r="IT650" t="s">
        <v>398</v>
      </c>
      <c r="IW650" t="s">
        <v>2030</v>
      </c>
      <c r="IY650" t="s">
        <v>281</v>
      </c>
    </row>
    <row r="651" spans="1:259" x14ac:dyDescent="0.3">
      <c r="A651" s="14">
        <f>DAY(AVANZA[[#This Row],[FechaSeguimiento]])</f>
        <v>13</v>
      </c>
      <c r="B651" s="14">
        <f>MONTH(AVANZA[[#This Row],[FechaSeguimiento]])</f>
        <v>5</v>
      </c>
      <c r="C651"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651" t="str">
        <f>LOWER(IFERROR(VLOOKUP(AVANZA[[#This Row],[ID_Peticion]],CANCELADAS[#All],2,0),""))</f>
        <v/>
      </c>
      <c r="E651" t="str">
        <f>LOWER(IFERROR(VLOOKUP(AVANZA[[#This Row],[ID_Peticion]],CANCELADAS[#All],3,0),""))</f>
        <v/>
      </c>
      <c r="F651" t="str">
        <f>LOWER(IF(AVANZA[[#This Row],[CEDULA CLIENTE]]&lt;&gt;""," CC: " &amp; COUNTIFS(AVANZA[CEDULA CLIENTE],AVANZA[[#This Row],[CEDULA CLIENTE]]),"")&amp; IF(AVANZA[[#This Row],[Direccion]]&lt;&gt;""," DIR: " &amp; COUNTIFS(AVANZA[Direccion],AVANZA[[#This Row],[Direccion]]),""))</f>
        <v xml:space="preserve"> dir: 1</v>
      </c>
      <c r="G651" t="str">
        <f>IFERROR(VLOOKUP(AVANZA[[#This Row],[Cedula_Vendedor_Atis]],PLANTA[[#All],[CEDULA]:[LINEA]],3,0),"No Cruza")</f>
        <v>Marisol Avella</v>
      </c>
      <c r="H651" t="str">
        <f>IFERROR(VLOOKUP(AVANZA[[#This Row],[Cedula_Vendedor_Atis]],PLANTA[[#All],[CEDULA]:[LINEA]],4,0),"No Cruza")</f>
        <v>Fija</v>
      </c>
      <c r="I651" t="str">
        <f>LOWER(IF(AVANZA[[#This Row],[ATRIBUIBLE]]="",AVANZA[[#This Row],[Variable]],AVANZA[[#This Row],[ATRIBUIBLE]]))</f>
        <v>pendiente</v>
      </c>
      <c r="J651" s="14">
        <f>IF(AVANZA[[#This Row],[Variable]]=AVANZA[[#Headers],[TERMINADA]],1,0)</f>
        <v>0</v>
      </c>
      <c r="K651" s="14">
        <f>IF(AVANZA[[#This Row],[Variable]]=AVANZA[[#Headers],[ANULADA]],1,0)</f>
        <v>0</v>
      </c>
      <c r="L651" s="14">
        <f>IF(AVANZA[[#This Row],[Variable]]=AVANZA[[#Headers],[PENDIENTE]],1,0)</f>
        <v>1</v>
      </c>
      <c r="M651" s="14">
        <f>IF(AVANZA[[#This Row],[ESTADO AGENDA]]="AGENDADA",1,0)</f>
        <v>0</v>
      </c>
      <c r="N651" s="14">
        <f>IF(AVANZA[[#This Row],[ESTADO AGENDA]]="PENDIENTE DE AGENDAR",1,0)</f>
        <v>0</v>
      </c>
      <c r="O651" s="14">
        <f>IF(AVANZA[[#This Row],[ESTADO AGENDA]]="SUSPENDIDA",1,0)</f>
        <v>0</v>
      </c>
      <c r="P651" t="str" cm="1">
        <f t="array" ref="P651">_xlfn.XLOOKUP(AVANZA[[#This Row],[Num_Agrupacion_Pet_Atis]],Tabla1[[#All],[Numero_de_actuacion]],Tabla1[[#All],[Estado_de_la_orden]],"",0)</f>
        <v/>
      </c>
      <c r="Q651" s="2" t="str" cm="1">
        <f t="array" ref="Q651">_xlfn.XLOOKUP(AVANZA[[#This Row],[Num_Agrupacion_Pet_Atis]],Tabla1[[#All],[Numero_de_actuacion]],Tabla1[[#All],[Fecha_de_la_cita]],"",0)</f>
        <v/>
      </c>
      <c r="R651" t="str" cm="1">
        <f t="array" ref="R651">_xlfn.XLOOKUP(AVANZA[[#This Row],[Num_Agrupacion_Pet_Atis]],Tabla1[[#All],[Numero_de_actuacion]],Tabla1[[#All],[Franja_horaria_de_la_cita]],"",0)</f>
        <v/>
      </c>
      <c r="S651" s="14" t="str">
        <f>IFERROR(DAY(AVANZA[[#This Row],[FECHA AGENDA]]),"")</f>
        <v/>
      </c>
      <c r="T651" s="14" t="str">
        <f>IFERROR(MONTH(AVANZA[[#This Row],[FECHA AGENDA]]),"")</f>
        <v/>
      </c>
      <c r="U651" t="str" cm="1">
        <f t="array" ref="U651">_xlfn.XLOOKUP(AVANZA[[#This Row],[Num_Agrupacion_Pet_Atis]],Tabla1[[#All],[Numero_de_actuacion]],Tabla1[[#All],[Motivo_de_suspension]],"",0)</f>
        <v/>
      </c>
      <c r="V651" s="2" t="str" cm="1">
        <f t="array" ref="V651">_xlfn.XLOOKUP(AVANZA[[#This Row],[Num_Agrupacion_Pet_Atis]],Tabla1[[#All],[Numero_de_actuacion]],Tabla1[[#All],[No_identificacion_cliente]],"",0)</f>
        <v/>
      </c>
      <c r="W651" s="2" t="str" cm="1">
        <f t="array" ref="W651">_xlfn.XLOOKUP(AVANZA[[#This Row],[Num_Agrupacion_Pet_Atis]],Tabla1[[#All],[Numero_de_actuacion]],Tabla1[[#All],[Movil_de_contacto]],"",0)</f>
        <v/>
      </c>
      <c r="X651" s="14">
        <f>IF(OR(AVANZA[[#This Row],[ESTADO LEG]]="Legalizada grabacion",AVANZA[[#This Row],[ESTADO LEG]]="Legalizada aut"),1,0)</f>
        <v>0</v>
      </c>
      <c r="Y651" s="14">
        <f>IF(OR(AVANZA[[#This Row],[ESTADO LEG]]="pdte legalizar",AVANZA[[#This Row],[ESTADO LEG]]="No cruza"),1,0)</f>
        <v>0</v>
      </c>
      <c r="Z651" t="str" cm="1">
        <f t="array" ref="Z651">IF(AVANZA[[#This Row],[Variable]]="Terminada",LOWER(_xlfn.XLOOKUP(AVANZA[[#This Row],[ID_Peticion]],Tabla6[[#All],[NUM_PETICION]],Tabla6[[#All],[ESTADO_LEG]],"NO CRUZA",0)),AVANZA[[#This Row],[Variable]])</f>
        <v>PENDIENTE</v>
      </c>
      <c r="AA651" t="str" cm="1">
        <f t="array" ref="AA651">_xlfn.XLOOKUP(AVANZA[[#This Row],[ID_Peticion]],Tabla6[[#All],[NUM_PETICION]],Tabla6[[#All],[DIF_DIAS]],"",0)</f>
        <v/>
      </c>
      <c r="AB651" s="2" t="str" cm="1">
        <f t="array" ref="AB651">IFERROR(_xlfn.XLOOKUP(AVANZA[[#This Row],[ID_Peticion]],Tabla6[[#All],[NUM_PETICION]],Tabla6[[#All],[FEC_LEGAL]],"",0),"")</f>
        <v/>
      </c>
      <c r="AC651" s="14">
        <f ca="1">IF(AVANZA[[#This Row],[FECHA LEG]]&lt;&gt;0,IFERROR(AVANZA[[#This Row],[FECHA LEG]]-AVANZA[[#This Row],[FechaIniEstadoSubPetAtis]],0),TODAY()-AVANZA[[#This Row],[FechaIniEstadoSubPetAtis]])</f>
        <v>0</v>
      </c>
      <c r="AD651" s="35">
        <f ca="1">IF(AVANZA[[#This Row],[FINAL Vs LG]]&lt;&gt;0,IF(AVANZA[[#This Row],[FINAL Vs LG]]&lt;7.1,"100%",IF(AND(AVANZA[[#This Row],[FINAL Vs LG]]&gt;7.1,AVANZA[[#This Row],[FINAL Vs LG]]&lt;11.1),"50%","0%")),0)</f>
        <v>0</v>
      </c>
      <c r="AE651" s="14">
        <f ca="1">VLOOKUP(DAY(TODAY()),BACK!F:G,2,0)</f>
        <v>14</v>
      </c>
      <c r="AF651" s="14">
        <f>BACK!$I$2</f>
        <v>24</v>
      </c>
      <c r="AG651" s="14">
        <f>IF(AVANZA[[#This Row],[Oferta_empaquetada_comisiones]]="SI",1,0)</f>
        <v>0</v>
      </c>
      <c r="AH651" s="36">
        <f>IF(AVANZA[[#This Row],[Variable]]="TERMINADA",IFERROR(VLOOKUP(AVANZA[[#This Row],[SUPERVISOR]],Tabla2[#All],4,0),0),)</f>
        <v>0</v>
      </c>
      <c r="AI651" s="14">
        <f>IF(AVANZA[[#This Row],[Producto]]="BA",1,0)</f>
        <v>0</v>
      </c>
      <c r="AJ651" s="14">
        <f>IF(AVANZA[[#This Row],[Producto]]="DUO",1,0)</f>
        <v>0</v>
      </c>
      <c r="AK651" s="14">
        <f>IF(AVANZA[[#This Row],[Producto]]="TRIO",1,0)</f>
        <v>1</v>
      </c>
      <c r="AL651" t="s">
        <v>400</v>
      </c>
      <c r="AM651">
        <v>-1</v>
      </c>
      <c r="AN651">
        <v>-1</v>
      </c>
      <c r="AO651" t="s">
        <v>17675</v>
      </c>
      <c r="AP651" s="1">
        <v>46154.840081018519</v>
      </c>
      <c r="AQ651">
        <v>-1</v>
      </c>
      <c r="AR651" t="s">
        <v>17676</v>
      </c>
      <c r="AS651">
        <v>-1</v>
      </c>
      <c r="AT651">
        <v>-1</v>
      </c>
      <c r="AU651">
        <v>-1</v>
      </c>
      <c r="AV651">
        <v>-1</v>
      </c>
      <c r="AW651">
        <v>-1</v>
      </c>
      <c r="AX651" t="s">
        <v>224</v>
      </c>
      <c r="AY651">
        <v>-1</v>
      </c>
      <c r="AZ651">
        <v>2026</v>
      </c>
      <c r="BA651">
        <v>5</v>
      </c>
      <c r="BB651">
        <v>13</v>
      </c>
      <c r="BC651">
        <v>-1</v>
      </c>
      <c r="BD651" t="s">
        <v>225</v>
      </c>
      <c r="BE651">
        <v>-1</v>
      </c>
      <c r="BF651">
        <v>20001626841461</v>
      </c>
      <c r="BG651" t="s">
        <v>376</v>
      </c>
      <c r="BH651" t="s">
        <v>377</v>
      </c>
      <c r="BI651" t="s">
        <v>3085</v>
      </c>
      <c r="BJ651">
        <v>-1</v>
      </c>
      <c r="BK651">
        <v>-1</v>
      </c>
      <c r="BL651">
        <v>-1</v>
      </c>
      <c r="BM651" t="s">
        <v>2213</v>
      </c>
      <c r="BN651" t="s">
        <v>230</v>
      </c>
      <c r="BO651" t="s">
        <v>17677</v>
      </c>
      <c r="BP651" t="s">
        <v>380</v>
      </c>
      <c r="BQ651">
        <v>2026</v>
      </c>
      <c r="BR651">
        <v>5</v>
      </c>
      <c r="BS651">
        <v>12</v>
      </c>
      <c r="BT651" s="1">
        <v>46154.840115740742</v>
      </c>
      <c r="BU651" t="s">
        <v>2215</v>
      </c>
      <c r="BV651" s="2">
        <v>46154</v>
      </c>
      <c r="BW651" t="s">
        <v>2215</v>
      </c>
      <c r="BX651" s="2">
        <v>46155</v>
      </c>
      <c r="BY651" s="2">
        <v>46155</v>
      </c>
      <c r="BZ651" t="s">
        <v>2216</v>
      </c>
      <c r="CA651" t="s">
        <v>2096</v>
      </c>
      <c r="CB651" t="s">
        <v>2097</v>
      </c>
      <c r="CC651" t="s">
        <v>17678</v>
      </c>
      <c r="CD651" t="s">
        <v>3084</v>
      </c>
      <c r="CE651">
        <v>-1</v>
      </c>
      <c r="CF651" t="s">
        <v>2100</v>
      </c>
      <c r="CG651" t="s">
        <v>941</v>
      </c>
      <c r="CH651" t="s">
        <v>491</v>
      </c>
      <c r="CI651">
        <v>1053346599</v>
      </c>
      <c r="CJ651" t="s">
        <v>408</v>
      </c>
      <c r="CK651" t="s">
        <v>245</v>
      </c>
      <c r="CL651" t="s">
        <v>409</v>
      </c>
      <c r="CM651" t="s">
        <v>247</v>
      </c>
      <c r="CN651" t="s">
        <v>410</v>
      </c>
      <c r="CT651" t="s">
        <v>693</v>
      </c>
      <c r="CU651" t="s">
        <v>387</v>
      </c>
      <c r="CW651" t="s">
        <v>388</v>
      </c>
      <c r="CX651" t="s">
        <v>389</v>
      </c>
      <c r="DA651" t="s">
        <v>250</v>
      </c>
      <c r="DB651">
        <v>-1</v>
      </c>
      <c r="DF651" t="s">
        <v>2213</v>
      </c>
      <c r="DJ651" t="s">
        <v>252</v>
      </c>
      <c r="DK651" t="s">
        <v>253</v>
      </c>
      <c r="DL651" t="s">
        <v>253</v>
      </c>
      <c r="DN651" t="s">
        <v>390</v>
      </c>
      <c r="DR651" t="s">
        <v>411</v>
      </c>
      <c r="DS651" t="s">
        <v>408</v>
      </c>
      <c r="DT651" t="s">
        <v>407</v>
      </c>
      <c r="DV651">
        <v>1</v>
      </c>
      <c r="DW651" t="s">
        <v>331</v>
      </c>
      <c r="ED651" s="2">
        <v>46155</v>
      </c>
      <c r="EF651">
        <v>20</v>
      </c>
      <c r="EP651" t="s">
        <v>258</v>
      </c>
      <c r="FA651" t="s">
        <v>245</v>
      </c>
      <c r="FB651" t="s">
        <v>2103</v>
      </c>
      <c r="FD651" t="s">
        <v>2103</v>
      </c>
      <c r="FE651" t="s">
        <v>2104</v>
      </c>
      <c r="FF651" t="s">
        <v>2104</v>
      </c>
      <c r="FK651" t="s">
        <v>263</v>
      </c>
      <c r="FN651" t="s">
        <v>410</v>
      </c>
      <c r="FO651" t="s">
        <v>414</v>
      </c>
      <c r="FR651">
        <v>0</v>
      </c>
      <c r="GB651" t="s">
        <v>266</v>
      </c>
      <c r="GM651">
        <v>0</v>
      </c>
      <c r="GS651" t="s">
        <v>267</v>
      </c>
      <c r="GT651" s="2"/>
      <c r="GU651" t="s">
        <v>268</v>
      </c>
      <c r="GV651" t="s">
        <v>335</v>
      </c>
      <c r="GW651" t="s">
        <v>394</v>
      </c>
      <c r="GZ651" t="s">
        <v>395</v>
      </c>
      <c r="HE651" t="s">
        <v>230</v>
      </c>
      <c r="HF651" t="s">
        <v>17679</v>
      </c>
      <c r="HR651" t="s">
        <v>278</v>
      </c>
      <c r="HV651">
        <v>131990</v>
      </c>
      <c r="HW651" t="s">
        <v>281</v>
      </c>
      <c r="HY651">
        <v>0</v>
      </c>
      <c r="HZ651">
        <v>0</v>
      </c>
      <c r="IA651" t="s">
        <v>281</v>
      </c>
      <c r="IB651" t="s">
        <v>281</v>
      </c>
      <c r="IE651" t="s">
        <v>283</v>
      </c>
      <c r="IF651" t="s">
        <v>283</v>
      </c>
      <c r="IG651" t="s">
        <v>283</v>
      </c>
      <c r="IH651" t="s">
        <v>284</v>
      </c>
      <c r="II651" t="s">
        <v>285</v>
      </c>
      <c r="IJ651" t="s">
        <v>286</v>
      </c>
      <c r="IK651" t="s">
        <v>278</v>
      </c>
      <c r="IL651" t="s">
        <v>346</v>
      </c>
      <c r="IM651" t="s">
        <v>288</v>
      </c>
      <c r="IN651" t="s">
        <v>2219</v>
      </c>
      <c r="IP651" t="s">
        <v>290</v>
      </c>
      <c r="IQ651" t="s">
        <v>284</v>
      </c>
      <c r="IS651" t="s">
        <v>291</v>
      </c>
      <c r="IT651" t="s">
        <v>561</v>
      </c>
      <c r="IY651" t="s">
        <v>281</v>
      </c>
    </row>
    <row r="652" spans="1:259" x14ac:dyDescent="0.3">
      <c r="A652" s="14">
        <f>DAY(AVANZA[[#This Row],[FechaSeguimiento]])</f>
        <v>13</v>
      </c>
      <c r="B652" s="14">
        <f>MONTH(AVANZA[[#This Row],[FechaSeguimiento]])</f>
        <v>5</v>
      </c>
      <c r="C652"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652" t="str">
        <f>LOWER(IFERROR(VLOOKUP(AVANZA[[#This Row],[ID_Peticion]],CANCELADAS[#All],2,0),""))</f>
        <v/>
      </c>
      <c r="E652" t="str">
        <f>LOWER(IFERROR(VLOOKUP(AVANZA[[#This Row],[ID_Peticion]],CANCELADAS[#All],3,0),""))</f>
        <v/>
      </c>
      <c r="F652" t="str">
        <f>LOWER(IF(AVANZA[[#This Row],[CEDULA CLIENTE]]&lt;&gt;""," CC: " &amp; COUNTIFS(AVANZA[CEDULA CLIENTE],AVANZA[[#This Row],[CEDULA CLIENTE]]),"")&amp; IF(AVANZA[[#This Row],[Direccion]]&lt;&gt;""," DIR: " &amp; COUNTIFS(AVANZA[Direccion],AVANZA[[#This Row],[Direccion]]),""))</f>
        <v xml:space="preserve"> cc: 1 dir: 1</v>
      </c>
      <c r="G652" t="str">
        <f>IFERROR(VLOOKUP(AVANZA[[#This Row],[Cedula_Vendedor_Atis]],PLANTA[[#All],[CEDULA]:[LINEA]],3,0),"No Cruza")</f>
        <v>Marisol Avella</v>
      </c>
      <c r="H652" t="str">
        <f>IFERROR(VLOOKUP(AVANZA[[#This Row],[Cedula_Vendedor_Atis]],PLANTA[[#All],[CEDULA]:[LINEA]],4,0),"No Cruza")</f>
        <v>Fija</v>
      </c>
      <c r="I652" t="str">
        <f>LOWER(IF(AVANZA[[#This Row],[ATRIBUIBLE]]="",AVANZA[[#This Row],[Variable]],AVANZA[[#This Row],[ATRIBUIBLE]]))</f>
        <v>pendiente</v>
      </c>
      <c r="J652" s="14">
        <f>IF(AVANZA[[#This Row],[Variable]]=AVANZA[[#Headers],[TERMINADA]],1,0)</f>
        <v>0</v>
      </c>
      <c r="K652" s="14">
        <f>IF(AVANZA[[#This Row],[Variable]]=AVANZA[[#Headers],[ANULADA]],1,0)</f>
        <v>0</v>
      </c>
      <c r="L652" s="14">
        <f>IF(AVANZA[[#This Row],[Variable]]=AVANZA[[#Headers],[PENDIENTE]],1,0)</f>
        <v>1</v>
      </c>
      <c r="M652" s="14">
        <f>IF(AVANZA[[#This Row],[ESTADO AGENDA]]="AGENDADA",1,0)</f>
        <v>0</v>
      </c>
      <c r="N652" s="14">
        <f>IF(AVANZA[[#This Row],[ESTADO AGENDA]]="PENDIENTE DE AGENDAR",1,0)</f>
        <v>0</v>
      </c>
      <c r="O652" s="14">
        <f>IF(AVANZA[[#This Row],[ESTADO AGENDA]]="SUSPENDIDA",1,0)</f>
        <v>1</v>
      </c>
      <c r="P652" t="str" cm="1">
        <f t="array" ref="P652">_xlfn.XLOOKUP(AVANZA[[#This Row],[Num_Agrupacion_Pet_Atis]],Tabla1[[#All],[Numero_de_actuacion]],Tabla1[[#All],[Estado_de_la_orden]],"",0)</f>
        <v>Suspendida</v>
      </c>
      <c r="Q652" s="2" cm="1">
        <f t="array" ref="Q652">_xlfn.XLOOKUP(AVANZA[[#This Row],[Num_Agrupacion_Pet_Atis]],Tabla1[[#All],[Numero_de_actuacion]],Tabla1[[#All],[Fecha_de_la_cita]],"",0)</f>
        <v>0</v>
      </c>
      <c r="R652" cm="1">
        <f t="array" ref="R652">_xlfn.XLOOKUP(AVANZA[[#This Row],[Num_Agrupacion_Pet_Atis]],Tabla1[[#All],[Numero_de_actuacion]],Tabla1[[#All],[Franja_horaria_de_la_cita]],"",0)</f>
        <v>0</v>
      </c>
      <c r="S652" s="14">
        <f>IFERROR(DAY(AVANZA[[#This Row],[FECHA AGENDA]]),"")</f>
        <v>0</v>
      </c>
      <c r="T652" s="14">
        <f>IFERROR(MONTH(AVANZA[[#This Row],[FECHA AGENDA]]),"")</f>
        <v>1</v>
      </c>
      <c r="U652" t="str" cm="1">
        <f t="array" ref="U652">_xlfn.XLOOKUP(AVANZA[[#This Row],[Num_Agrupacion_Pet_Atis]],Tabla1[[#All],[Numero_de_actuacion]],Tabla1[[#All],[Motivo_de_suspension]],"",0)</f>
        <v>QC-CLIENTE TIENE INSTALADO SERVICIO DE TIGO</v>
      </c>
      <c r="V652" s="2" t="str" cm="1">
        <f t="array" ref="V652">_xlfn.XLOOKUP(AVANZA[[#This Row],[Num_Agrupacion_Pet_Atis]],Tabla1[[#All],[Numero_de_actuacion]],Tabla1[[#All],[No_identificacion_cliente]],"",0)</f>
        <v>1094910204</v>
      </c>
      <c r="W652" s="2" t="str" cm="1">
        <f t="array" ref="W652">_xlfn.XLOOKUP(AVANZA[[#This Row],[Num_Agrupacion_Pet_Atis]],Tabla1[[#All],[Numero_de_actuacion]],Tabla1[[#All],[Movil_de_contacto]],"",0)</f>
        <v>3128370664</v>
      </c>
      <c r="X652" s="14">
        <f>IF(OR(AVANZA[[#This Row],[ESTADO LEG]]="Legalizada grabacion",AVANZA[[#This Row],[ESTADO LEG]]="Legalizada aut"),1,0)</f>
        <v>0</v>
      </c>
      <c r="Y652" s="14">
        <f>IF(OR(AVANZA[[#This Row],[ESTADO LEG]]="pdte legalizar",AVANZA[[#This Row],[ESTADO LEG]]="No cruza"),1,0)</f>
        <v>0</v>
      </c>
      <c r="Z652" t="str" cm="1">
        <f t="array" ref="Z652">IF(AVANZA[[#This Row],[Variable]]="Terminada",LOWER(_xlfn.XLOOKUP(AVANZA[[#This Row],[ID_Peticion]],Tabla6[[#All],[NUM_PETICION]],Tabla6[[#All],[ESTADO_LEG]],"NO CRUZA",0)),AVANZA[[#This Row],[Variable]])</f>
        <v>PENDIENTE</v>
      </c>
      <c r="AA652" t="str" cm="1">
        <f t="array" ref="AA652">_xlfn.XLOOKUP(AVANZA[[#This Row],[ID_Peticion]],Tabla6[[#All],[NUM_PETICION]],Tabla6[[#All],[DIF_DIAS]],"",0)</f>
        <v/>
      </c>
      <c r="AB652" s="2" t="str" cm="1">
        <f t="array" ref="AB652">IFERROR(_xlfn.XLOOKUP(AVANZA[[#This Row],[ID_Peticion]],Tabla6[[#All],[NUM_PETICION]],Tabla6[[#All],[FEC_LEGAL]],"",0),"")</f>
        <v/>
      </c>
      <c r="AC652" s="14">
        <f ca="1">IF(AVANZA[[#This Row],[FECHA LEG]]&lt;&gt;0,IFERROR(AVANZA[[#This Row],[FECHA LEG]]-AVANZA[[#This Row],[FechaIniEstadoSubPetAtis]],0),TODAY()-AVANZA[[#This Row],[FechaIniEstadoSubPetAtis]])</f>
        <v>0</v>
      </c>
      <c r="AD652" s="35">
        <f ca="1">IF(AVANZA[[#This Row],[FINAL Vs LG]]&lt;&gt;0,IF(AVANZA[[#This Row],[FINAL Vs LG]]&lt;7.1,"100%",IF(AND(AVANZA[[#This Row],[FINAL Vs LG]]&gt;7.1,AVANZA[[#This Row],[FINAL Vs LG]]&lt;11.1),"50%","0%")),0)</f>
        <v>0</v>
      </c>
      <c r="AE652" s="14">
        <f ca="1">VLOOKUP(DAY(TODAY()),BACK!F:G,2,0)</f>
        <v>14</v>
      </c>
      <c r="AF652" s="14">
        <f>BACK!$I$2</f>
        <v>24</v>
      </c>
      <c r="AG652" s="14">
        <f>IF(AVANZA[[#This Row],[Oferta_empaquetada_comisiones]]="SI",1,0)</f>
        <v>0</v>
      </c>
      <c r="AH652" s="36">
        <f>IF(AVANZA[[#This Row],[Variable]]="TERMINADA",IFERROR(VLOOKUP(AVANZA[[#This Row],[SUPERVISOR]],Tabla2[#All],4,0),0),)</f>
        <v>0</v>
      </c>
      <c r="AI652" s="14">
        <f>IF(AVANZA[[#This Row],[Producto]]="BA",1,0)</f>
        <v>1</v>
      </c>
      <c r="AJ652" s="14">
        <f>IF(AVANZA[[#This Row],[Producto]]="DUO",1,0)</f>
        <v>0</v>
      </c>
      <c r="AK652" s="14">
        <f>IF(AVANZA[[#This Row],[Producto]]="TRIO",1,0)</f>
        <v>0</v>
      </c>
      <c r="AL652" t="s">
        <v>797</v>
      </c>
      <c r="AM652">
        <v>-1</v>
      </c>
      <c r="AN652">
        <v>-1</v>
      </c>
      <c r="AO652" t="s">
        <v>17680</v>
      </c>
      <c r="AP652" s="1">
        <v>46155.681689814817</v>
      </c>
      <c r="AQ652">
        <v>-1</v>
      </c>
      <c r="AR652" t="s">
        <v>17681</v>
      </c>
      <c r="AS652">
        <v>-1</v>
      </c>
      <c r="AT652">
        <v>-1</v>
      </c>
      <c r="AU652">
        <v>-1</v>
      </c>
      <c r="AV652">
        <v>-1</v>
      </c>
      <c r="AW652">
        <v>-1</v>
      </c>
      <c r="AX652" t="s">
        <v>224</v>
      </c>
      <c r="AY652">
        <v>-1</v>
      </c>
      <c r="AZ652">
        <v>2026</v>
      </c>
      <c r="BA652">
        <v>5</v>
      </c>
      <c r="BB652">
        <v>13</v>
      </c>
      <c r="BC652">
        <v>-1</v>
      </c>
      <c r="BD652" t="s">
        <v>225</v>
      </c>
      <c r="BE652">
        <v>-1</v>
      </c>
      <c r="BF652">
        <v>20001627308906</v>
      </c>
      <c r="BG652" t="s">
        <v>319</v>
      </c>
      <c r="BH652" t="s">
        <v>320</v>
      </c>
      <c r="BI652" t="s">
        <v>3088</v>
      </c>
      <c r="BJ652">
        <v>-1</v>
      </c>
      <c r="BK652">
        <v>-1</v>
      </c>
      <c r="BL652">
        <v>-1</v>
      </c>
      <c r="BM652" t="s">
        <v>2213</v>
      </c>
      <c r="BN652" t="s">
        <v>230</v>
      </c>
      <c r="BO652" t="s">
        <v>17682</v>
      </c>
      <c r="BP652" t="s">
        <v>380</v>
      </c>
      <c r="BQ652">
        <v>2026</v>
      </c>
      <c r="BR652">
        <v>5</v>
      </c>
      <c r="BS652">
        <v>13</v>
      </c>
      <c r="BT652" s="1">
        <v>46155.681701388887</v>
      </c>
      <c r="BU652" t="s">
        <v>2215</v>
      </c>
      <c r="BV652" s="2">
        <v>46155</v>
      </c>
      <c r="BW652" t="s">
        <v>2215</v>
      </c>
      <c r="BX652" s="2">
        <v>46155</v>
      </c>
      <c r="BY652" s="2">
        <v>46155</v>
      </c>
      <c r="BZ652" t="s">
        <v>2216</v>
      </c>
      <c r="CA652" t="s">
        <v>2096</v>
      </c>
      <c r="CB652" t="s">
        <v>2097</v>
      </c>
      <c r="CC652" t="s">
        <v>17683</v>
      </c>
      <c r="CD652" t="s">
        <v>3087</v>
      </c>
      <c r="CE652">
        <v>-1</v>
      </c>
      <c r="CF652" t="s">
        <v>2100</v>
      </c>
      <c r="CG652" t="s">
        <v>941</v>
      </c>
      <c r="CH652" t="s">
        <v>491</v>
      </c>
      <c r="CI652">
        <v>80767494</v>
      </c>
      <c r="CJ652" t="s">
        <v>806</v>
      </c>
      <c r="CK652" t="s">
        <v>245</v>
      </c>
      <c r="CL652" t="s">
        <v>246</v>
      </c>
      <c r="CM652" t="s">
        <v>247</v>
      </c>
      <c r="CN652" t="s">
        <v>248</v>
      </c>
      <c r="CT652" t="s">
        <v>249</v>
      </c>
      <c r="CU652" t="s">
        <v>225</v>
      </c>
      <c r="CW652" t="s">
        <v>319</v>
      </c>
      <c r="CX652" t="s">
        <v>320</v>
      </c>
      <c r="DA652" t="s">
        <v>250</v>
      </c>
      <c r="DB652">
        <v>-1</v>
      </c>
      <c r="DF652" t="s">
        <v>2213</v>
      </c>
      <c r="DJ652" t="s">
        <v>252</v>
      </c>
      <c r="DK652" t="s">
        <v>253</v>
      </c>
      <c r="DL652" t="s">
        <v>253</v>
      </c>
      <c r="DN652" t="s">
        <v>255</v>
      </c>
      <c r="DR652" t="s">
        <v>807</v>
      </c>
      <c r="DS652" t="s">
        <v>806</v>
      </c>
      <c r="DT652" t="s">
        <v>797</v>
      </c>
      <c r="DV652">
        <v>1</v>
      </c>
      <c r="DW652" t="s">
        <v>331</v>
      </c>
      <c r="ED652" s="2">
        <v>46155</v>
      </c>
      <c r="EF652">
        <v>20</v>
      </c>
      <c r="EP652" t="s">
        <v>258</v>
      </c>
      <c r="FA652" t="s">
        <v>245</v>
      </c>
      <c r="FB652" t="s">
        <v>2103</v>
      </c>
      <c r="FD652" t="s">
        <v>2103</v>
      </c>
      <c r="FE652" t="s">
        <v>2104</v>
      </c>
      <c r="FF652" t="s">
        <v>2104</v>
      </c>
      <c r="FK652" t="s">
        <v>263</v>
      </c>
      <c r="FN652" t="s">
        <v>248</v>
      </c>
      <c r="FO652" t="s">
        <v>265</v>
      </c>
      <c r="FR652">
        <v>0</v>
      </c>
      <c r="GB652" t="s">
        <v>266</v>
      </c>
      <c r="GM652">
        <v>0</v>
      </c>
      <c r="GS652" t="s">
        <v>267</v>
      </c>
      <c r="GT652" s="2"/>
      <c r="GU652" t="s">
        <v>268</v>
      </c>
      <c r="GV652" t="s">
        <v>335</v>
      </c>
      <c r="GW652" t="s">
        <v>394</v>
      </c>
      <c r="GZ652" t="s">
        <v>395</v>
      </c>
      <c r="HE652" t="s">
        <v>230</v>
      </c>
      <c r="HF652" t="s">
        <v>17684</v>
      </c>
      <c r="HR652" t="s">
        <v>278</v>
      </c>
      <c r="HV652">
        <v>94990</v>
      </c>
      <c r="HW652" t="s">
        <v>281</v>
      </c>
      <c r="HY652">
        <v>0</v>
      </c>
      <c r="HZ652">
        <v>0</v>
      </c>
      <c r="IA652" t="s">
        <v>281</v>
      </c>
      <c r="IB652" t="s">
        <v>281</v>
      </c>
      <c r="IE652" t="s">
        <v>283</v>
      </c>
      <c r="IF652" t="s">
        <v>283</v>
      </c>
      <c r="IG652" t="s">
        <v>283</v>
      </c>
      <c r="IH652" t="s">
        <v>284</v>
      </c>
      <c r="II652" t="s">
        <v>285</v>
      </c>
      <c r="IJ652" t="s">
        <v>286</v>
      </c>
      <c r="IK652" t="s">
        <v>278</v>
      </c>
      <c r="IL652" t="s">
        <v>287</v>
      </c>
      <c r="IM652" t="s">
        <v>288</v>
      </c>
      <c r="IN652" t="s">
        <v>2219</v>
      </c>
      <c r="IO652" t="s">
        <v>3086</v>
      </c>
      <c r="IP652" t="s">
        <v>290</v>
      </c>
      <c r="IQ652" t="s">
        <v>284</v>
      </c>
      <c r="IS652" t="s">
        <v>291</v>
      </c>
      <c r="IT652" t="s">
        <v>372</v>
      </c>
      <c r="IU652" t="s">
        <v>373</v>
      </c>
      <c r="IV652" t="s">
        <v>373</v>
      </c>
      <c r="IW652" t="s">
        <v>373</v>
      </c>
      <c r="IY652" t="s">
        <v>281</v>
      </c>
    </row>
    <row r="653" spans="1:259" x14ac:dyDescent="0.3">
      <c r="A653" s="14">
        <f>DAY(AVANZA[[#This Row],[FechaSeguimiento]])</f>
        <v>13</v>
      </c>
      <c r="B653" s="14">
        <f>MONTH(AVANZA[[#This Row],[FechaSeguimiento]])</f>
        <v>5</v>
      </c>
      <c r="C653"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653" t="str">
        <f>LOWER(IFERROR(VLOOKUP(AVANZA[[#This Row],[ID_Peticion]],CANCELADAS[#All],2,0),""))</f>
        <v/>
      </c>
      <c r="E653" t="str">
        <f>LOWER(IFERROR(VLOOKUP(AVANZA[[#This Row],[ID_Peticion]],CANCELADAS[#All],3,0),""))</f>
        <v/>
      </c>
      <c r="F653" t="str">
        <f>LOWER(IF(AVANZA[[#This Row],[CEDULA CLIENTE]]&lt;&gt;""," CC: " &amp; COUNTIFS(AVANZA[CEDULA CLIENTE],AVANZA[[#This Row],[CEDULA CLIENTE]]),"")&amp; IF(AVANZA[[#This Row],[Direccion]]&lt;&gt;""," DIR: " &amp; COUNTIFS(AVANZA[Direccion],AVANZA[[#This Row],[Direccion]]),""))</f>
        <v xml:space="preserve"> cc: 1 dir: 1</v>
      </c>
      <c r="G653" t="str">
        <f>IFERROR(VLOOKUP(AVANZA[[#This Row],[Cedula_Vendedor_Atis]],PLANTA[[#All],[CEDULA]:[LINEA]],3,0),"No Cruza")</f>
        <v>Marisol Avella</v>
      </c>
      <c r="H653" t="str">
        <f>IFERROR(VLOOKUP(AVANZA[[#This Row],[Cedula_Vendedor_Atis]],PLANTA[[#All],[CEDULA]:[LINEA]],4,0),"No Cruza")</f>
        <v>Fija</v>
      </c>
      <c r="I653" t="str">
        <f>LOWER(IF(AVANZA[[#This Row],[ATRIBUIBLE]]="",AVANZA[[#This Row],[Variable]],AVANZA[[#This Row],[ATRIBUIBLE]]))</f>
        <v>pendiente</v>
      </c>
      <c r="J653" s="14">
        <f>IF(AVANZA[[#This Row],[Variable]]=AVANZA[[#Headers],[TERMINADA]],1,0)</f>
        <v>0</v>
      </c>
      <c r="K653" s="14">
        <f>IF(AVANZA[[#This Row],[Variable]]=AVANZA[[#Headers],[ANULADA]],1,0)</f>
        <v>0</v>
      </c>
      <c r="L653" s="14">
        <f>IF(AVANZA[[#This Row],[Variable]]=AVANZA[[#Headers],[PENDIENTE]],1,0)</f>
        <v>1</v>
      </c>
      <c r="M653" s="14">
        <f>IF(AVANZA[[#This Row],[ESTADO AGENDA]]="AGENDADA",1,0)</f>
        <v>0</v>
      </c>
      <c r="N653" s="14">
        <f>IF(AVANZA[[#This Row],[ESTADO AGENDA]]="PENDIENTE DE AGENDAR",1,0)</f>
        <v>0</v>
      </c>
      <c r="O653" s="14">
        <f>IF(AVANZA[[#This Row],[ESTADO AGENDA]]="SUSPENDIDA",1,0)</f>
        <v>1</v>
      </c>
      <c r="P653" t="str" cm="1">
        <f t="array" ref="P653">_xlfn.XLOOKUP(AVANZA[[#This Row],[Num_Agrupacion_Pet_Atis]],Tabla1[[#All],[Numero_de_actuacion]],Tabla1[[#All],[Estado_de_la_orden]],"",0)</f>
        <v>Suspendida</v>
      </c>
      <c r="Q653" s="2" cm="1">
        <f t="array" ref="Q653">_xlfn.XLOOKUP(AVANZA[[#This Row],[Num_Agrupacion_Pet_Atis]],Tabla1[[#All],[Numero_de_actuacion]],Tabla1[[#All],[Fecha_de_la_cita]],"",0)</f>
        <v>0</v>
      </c>
      <c r="R653" cm="1">
        <f t="array" ref="R653">_xlfn.XLOOKUP(AVANZA[[#This Row],[Num_Agrupacion_Pet_Atis]],Tabla1[[#All],[Numero_de_actuacion]],Tabla1[[#All],[Franja_horaria_de_la_cita]],"",0)</f>
        <v>0</v>
      </c>
      <c r="S653" s="14">
        <f>IFERROR(DAY(AVANZA[[#This Row],[FECHA AGENDA]]),"")</f>
        <v>0</v>
      </c>
      <c r="T653" s="14">
        <f>IFERROR(MONTH(AVANZA[[#This Row],[FECHA AGENDA]]),"")</f>
        <v>1</v>
      </c>
      <c r="U653" t="str" cm="1">
        <f t="array" ref="U653">_xlfn.XLOOKUP(AVANZA[[#This Row],[Num_Agrupacion_Pet_Atis]],Tabla1[[#All],[Numero_de_actuacion]],Tabla1[[#All],[Motivo_de_suspension]],"",0)</f>
        <v>QC - DIRECCION ERRADA</v>
      </c>
      <c r="V653" s="2" t="str" cm="1">
        <f t="array" ref="V653">_xlfn.XLOOKUP(AVANZA[[#This Row],[Num_Agrupacion_Pet_Atis]],Tabla1[[#All],[Numero_de_actuacion]],Tabla1[[#All],[No_identificacion_cliente]],"",0)</f>
        <v>1065660756</v>
      </c>
      <c r="W653" s="2" t="str" cm="1">
        <f t="array" ref="W653">_xlfn.XLOOKUP(AVANZA[[#This Row],[Num_Agrupacion_Pet_Atis]],Tabla1[[#All],[Numero_de_actuacion]],Tabla1[[#All],[Movil_de_contacto]],"",0)</f>
        <v>3015364707</v>
      </c>
      <c r="X653" s="14">
        <f>IF(OR(AVANZA[[#This Row],[ESTADO LEG]]="Legalizada grabacion",AVANZA[[#This Row],[ESTADO LEG]]="Legalizada aut"),1,0)</f>
        <v>0</v>
      </c>
      <c r="Y653" s="14">
        <f>IF(OR(AVANZA[[#This Row],[ESTADO LEG]]="pdte legalizar",AVANZA[[#This Row],[ESTADO LEG]]="No cruza"),1,0)</f>
        <v>0</v>
      </c>
      <c r="Z653" t="str" cm="1">
        <f t="array" ref="Z653">IF(AVANZA[[#This Row],[Variable]]="Terminada",LOWER(_xlfn.XLOOKUP(AVANZA[[#This Row],[ID_Peticion]],Tabla6[[#All],[NUM_PETICION]],Tabla6[[#All],[ESTADO_LEG]],"NO CRUZA",0)),AVANZA[[#This Row],[Variable]])</f>
        <v>PENDIENTE</v>
      </c>
      <c r="AA653" t="str" cm="1">
        <f t="array" ref="AA653">_xlfn.XLOOKUP(AVANZA[[#This Row],[ID_Peticion]],Tabla6[[#All],[NUM_PETICION]],Tabla6[[#All],[DIF_DIAS]],"",0)</f>
        <v/>
      </c>
      <c r="AB653" s="2" t="str" cm="1">
        <f t="array" ref="AB653">IFERROR(_xlfn.XLOOKUP(AVANZA[[#This Row],[ID_Peticion]],Tabla6[[#All],[NUM_PETICION]],Tabla6[[#All],[FEC_LEGAL]],"",0),"")</f>
        <v/>
      </c>
      <c r="AC653" s="14">
        <f ca="1">IF(AVANZA[[#This Row],[FECHA LEG]]&lt;&gt;0,IFERROR(AVANZA[[#This Row],[FECHA LEG]]-AVANZA[[#This Row],[FechaIniEstadoSubPetAtis]],0),TODAY()-AVANZA[[#This Row],[FechaIniEstadoSubPetAtis]])</f>
        <v>0</v>
      </c>
      <c r="AD653" s="35">
        <f ca="1">IF(AVANZA[[#This Row],[FINAL Vs LG]]&lt;&gt;0,IF(AVANZA[[#This Row],[FINAL Vs LG]]&lt;7.1,"100%",IF(AND(AVANZA[[#This Row],[FINAL Vs LG]]&gt;7.1,AVANZA[[#This Row],[FINAL Vs LG]]&lt;11.1),"50%","0%")),0)</f>
        <v>0</v>
      </c>
      <c r="AE653" s="14">
        <f ca="1">VLOOKUP(DAY(TODAY()),BACK!F:G,2,0)</f>
        <v>14</v>
      </c>
      <c r="AF653" s="14">
        <f>BACK!$I$2</f>
        <v>24</v>
      </c>
      <c r="AG653" s="14">
        <f>IF(AVANZA[[#This Row],[Oferta_empaquetada_comisiones]]="SI",1,0)</f>
        <v>0</v>
      </c>
      <c r="AH653" s="36">
        <f>IF(AVANZA[[#This Row],[Variable]]="TERMINADA",IFERROR(VLOOKUP(AVANZA[[#This Row],[SUPERVISOR]],Tabla2[#All],4,0),0),)</f>
        <v>0</v>
      </c>
      <c r="AI653" s="14">
        <f>IF(AVANZA[[#This Row],[Producto]]="BA",1,0)</f>
        <v>1</v>
      </c>
      <c r="AJ653" s="14">
        <f>IF(AVANZA[[#This Row],[Producto]]="DUO",1,0)</f>
        <v>0</v>
      </c>
      <c r="AK653" s="14">
        <f>IF(AVANZA[[#This Row],[Producto]]="TRIO",1,0)</f>
        <v>0</v>
      </c>
      <c r="AL653" t="s">
        <v>870</v>
      </c>
      <c r="AM653">
        <v>-1</v>
      </c>
      <c r="AN653">
        <v>-1</v>
      </c>
      <c r="AO653" t="s">
        <v>17685</v>
      </c>
      <c r="AP653" s="1">
        <v>46153.289849537039</v>
      </c>
      <c r="AQ653">
        <v>-1</v>
      </c>
      <c r="AR653" t="s">
        <v>17686</v>
      </c>
      <c r="AS653">
        <v>-1</v>
      </c>
      <c r="AT653">
        <v>-1</v>
      </c>
      <c r="AU653">
        <v>-1</v>
      </c>
      <c r="AV653">
        <v>-1</v>
      </c>
      <c r="AW653">
        <v>-1</v>
      </c>
      <c r="AX653" t="s">
        <v>224</v>
      </c>
      <c r="AY653">
        <v>-1</v>
      </c>
      <c r="AZ653">
        <v>2026</v>
      </c>
      <c r="BA653">
        <v>5</v>
      </c>
      <c r="BB653">
        <v>13</v>
      </c>
      <c r="BC653">
        <v>-1</v>
      </c>
      <c r="BD653" t="s">
        <v>225</v>
      </c>
      <c r="BE653">
        <v>-1</v>
      </c>
      <c r="BF653">
        <v>20001624986766</v>
      </c>
      <c r="BG653" t="s">
        <v>319</v>
      </c>
      <c r="BH653" t="s">
        <v>320</v>
      </c>
      <c r="BI653" t="s">
        <v>3438</v>
      </c>
      <c r="BJ653">
        <v>-1</v>
      </c>
      <c r="BK653">
        <v>-1</v>
      </c>
      <c r="BL653">
        <v>-1</v>
      </c>
      <c r="BM653" t="s">
        <v>2213</v>
      </c>
      <c r="BN653" t="s">
        <v>230</v>
      </c>
      <c r="BO653" t="s">
        <v>17687</v>
      </c>
      <c r="BP653" t="s">
        <v>2234</v>
      </c>
      <c r="BQ653">
        <v>2026</v>
      </c>
      <c r="BR653">
        <v>5</v>
      </c>
      <c r="BS653">
        <v>11</v>
      </c>
      <c r="BT653" s="1">
        <v>46153.289861111109</v>
      </c>
      <c r="BU653" t="s">
        <v>2215</v>
      </c>
      <c r="BV653" s="2">
        <v>46153</v>
      </c>
      <c r="BW653" t="s">
        <v>2215</v>
      </c>
      <c r="BX653" s="2">
        <v>46153</v>
      </c>
      <c r="BY653" s="2">
        <v>46153</v>
      </c>
      <c r="BZ653" t="s">
        <v>2216</v>
      </c>
      <c r="CA653" t="s">
        <v>297</v>
      </c>
      <c r="CB653" t="s">
        <v>297</v>
      </c>
      <c r="CC653" t="s">
        <v>17688</v>
      </c>
      <c r="CD653" t="s">
        <v>3152</v>
      </c>
      <c r="CE653">
        <v>-1</v>
      </c>
      <c r="CF653" t="s">
        <v>300</v>
      </c>
      <c r="CG653" t="s">
        <v>301</v>
      </c>
      <c r="CH653" t="s">
        <v>242</v>
      </c>
      <c r="CI653">
        <v>1015443152</v>
      </c>
      <c r="CJ653" t="s">
        <v>877</v>
      </c>
      <c r="CK653" t="s">
        <v>245</v>
      </c>
      <c r="CL653" t="s">
        <v>409</v>
      </c>
      <c r="CM653" t="s">
        <v>247</v>
      </c>
      <c r="CN653" t="s">
        <v>410</v>
      </c>
      <c r="CT653" t="s">
        <v>304</v>
      </c>
      <c r="CU653" t="s">
        <v>225</v>
      </c>
      <c r="CW653" t="s">
        <v>319</v>
      </c>
      <c r="CX653" t="s">
        <v>320</v>
      </c>
      <c r="DA653" t="s">
        <v>250</v>
      </c>
      <c r="DB653">
        <v>-1</v>
      </c>
      <c r="DF653" t="s">
        <v>2213</v>
      </c>
      <c r="DJ653" t="s">
        <v>252</v>
      </c>
      <c r="DK653" t="s">
        <v>253</v>
      </c>
      <c r="DL653" t="s">
        <v>253</v>
      </c>
      <c r="DN653" t="s">
        <v>255</v>
      </c>
      <c r="DR653" t="s">
        <v>878</v>
      </c>
      <c r="DS653" t="s">
        <v>877</v>
      </c>
      <c r="DT653" t="s">
        <v>870</v>
      </c>
      <c r="DV653">
        <v>1</v>
      </c>
      <c r="DW653" t="s">
        <v>283</v>
      </c>
      <c r="ED653" s="2">
        <v>46155</v>
      </c>
      <c r="EE653" t="s">
        <v>306</v>
      </c>
      <c r="EF653">
        <v>20</v>
      </c>
      <c r="EP653" t="s">
        <v>258</v>
      </c>
      <c r="ES653" t="s">
        <v>14323</v>
      </c>
      <c r="FA653" t="s">
        <v>245</v>
      </c>
      <c r="FB653" t="s">
        <v>308</v>
      </c>
      <c r="FD653" t="s">
        <v>308</v>
      </c>
      <c r="FE653" t="s">
        <v>309</v>
      </c>
      <c r="FF653" t="s">
        <v>309</v>
      </c>
      <c r="FK653" t="s">
        <v>263</v>
      </c>
      <c r="FL653" t="s">
        <v>17689</v>
      </c>
      <c r="FN653" t="s">
        <v>410</v>
      </c>
      <c r="FO653" t="s">
        <v>414</v>
      </c>
      <c r="FR653">
        <v>0</v>
      </c>
      <c r="GB653" t="s">
        <v>266</v>
      </c>
      <c r="GM653">
        <v>0</v>
      </c>
      <c r="GS653" t="s">
        <v>267</v>
      </c>
      <c r="GT653" s="2">
        <v>45596</v>
      </c>
      <c r="GU653" t="s">
        <v>268</v>
      </c>
      <c r="GV653" t="s">
        <v>335</v>
      </c>
      <c r="GW653" t="s">
        <v>394</v>
      </c>
      <c r="GZ653" t="s">
        <v>395</v>
      </c>
      <c r="HA653" t="s">
        <v>274</v>
      </c>
      <c r="HB653" t="s">
        <v>312</v>
      </c>
      <c r="HC653" t="s">
        <v>312</v>
      </c>
      <c r="HD653" t="s">
        <v>313</v>
      </c>
      <c r="HE653" t="s">
        <v>230</v>
      </c>
      <c r="HF653" t="s">
        <v>17690</v>
      </c>
      <c r="HR653" t="s">
        <v>278</v>
      </c>
      <c r="HV653">
        <v>94990</v>
      </c>
      <c r="HW653" t="s">
        <v>281</v>
      </c>
      <c r="HY653">
        <v>0</v>
      </c>
      <c r="HZ653">
        <v>0</v>
      </c>
      <c r="IA653" t="s">
        <v>281</v>
      </c>
      <c r="IB653" t="s">
        <v>281</v>
      </c>
      <c r="IE653" t="s">
        <v>283</v>
      </c>
      <c r="IF653" t="s">
        <v>283</v>
      </c>
      <c r="IG653" t="s">
        <v>283</v>
      </c>
      <c r="IH653" t="s">
        <v>284</v>
      </c>
      <c r="II653" t="s">
        <v>285</v>
      </c>
      <c r="IJ653" t="s">
        <v>286</v>
      </c>
      <c r="IK653" t="s">
        <v>278</v>
      </c>
      <c r="IL653" t="s">
        <v>346</v>
      </c>
      <c r="IM653" t="s">
        <v>288</v>
      </c>
      <c r="IN653" t="s">
        <v>2219</v>
      </c>
      <c r="IP653" t="s">
        <v>290</v>
      </c>
      <c r="IQ653" t="s">
        <v>284</v>
      </c>
      <c r="IS653" t="s">
        <v>291</v>
      </c>
      <c r="IY653" t="s">
        <v>281</v>
      </c>
    </row>
    <row r="654" spans="1:259" x14ac:dyDescent="0.3">
      <c r="A654" s="14">
        <f>DAY(AVANZA[[#This Row],[FechaSeguimiento]])</f>
        <v>13</v>
      </c>
      <c r="B654" s="14">
        <f>MONTH(AVANZA[[#This Row],[FechaSeguimiento]])</f>
        <v>5</v>
      </c>
      <c r="C654"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654" t="str">
        <f>LOWER(IFERROR(VLOOKUP(AVANZA[[#This Row],[ID_Peticion]],CANCELADAS[#All],2,0),""))</f>
        <v/>
      </c>
      <c r="E654" t="str">
        <f>LOWER(IFERROR(VLOOKUP(AVANZA[[#This Row],[ID_Peticion]],CANCELADAS[#All],3,0),""))</f>
        <v/>
      </c>
      <c r="F654" t="str">
        <f>LOWER(IF(AVANZA[[#This Row],[CEDULA CLIENTE]]&lt;&gt;""," CC: " &amp; COUNTIFS(AVANZA[CEDULA CLIENTE],AVANZA[[#This Row],[CEDULA CLIENTE]]),"")&amp; IF(AVANZA[[#This Row],[Direccion]]&lt;&gt;""," DIR: " &amp; COUNTIFS(AVANZA[Direccion],AVANZA[[#This Row],[Direccion]]),""))</f>
        <v xml:space="preserve"> dir: 1</v>
      </c>
      <c r="G654" t="str">
        <f>IFERROR(VLOOKUP(AVANZA[[#This Row],[Cedula_Vendedor_Atis]],PLANTA[[#All],[CEDULA]:[LINEA]],3,0),"No Cruza")</f>
        <v>Marisol Avella</v>
      </c>
      <c r="H654" t="str">
        <f>IFERROR(VLOOKUP(AVANZA[[#This Row],[Cedula_Vendedor_Atis]],PLANTA[[#All],[CEDULA]:[LINEA]],4,0),"No Cruza")</f>
        <v>Fija</v>
      </c>
      <c r="I654" t="str">
        <f>LOWER(IF(AVANZA[[#This Row],[ATRIBUIBLE]]="",AVANZA[[#This Row],[Variable]],AVANZA[[#This Row],[ATRIBUIBLE]]))</f>
        <v>pendiente</v>
      </c>
      <c r="J654" s="14">
        <f>IF(AVANZA[[#This Row],[Variable]]=AVANZA[[#Headers],[TERMINADA]],1,0)</f>
        <v>0</v>
      </c>
      <c r="K654" s="14">
        <f>IF(AVANZA[[#This Row],[Variable]]=AVANZA[[#Headers],[ANULADA]],1,0)</f>
        <v>0</v>
      </c>
      <c r="L654" s="14">
        <f>IF(AVANZA[[#This Row],[Variable]]=AVANZA[[#Headers],[PENDIENTE]],1,0)</f>
        <v>1</v>
      </c>
      <c r="M654" s="14">
        <f>IF(AVANZA[[#This Row],[ESTADO AGENDA]]="AGENDADA",1,0)</f>
        <v>0</v>
      </c>
      <c r="N654" s="14">
        <f>IF(AVANZA[[#This Row],[ESTADO AGENDA]]="PENDIENTE DE AGENDAR",1,0)</f>
        <v>0</v>
      </c>
      <c r="O654" s="14">
        <f>IF(AVANZA[[#This Row],[ESTADO AGENDA]]="SUSPENDIDA",1,0)</f>
        <v>0</v>
      </c>
      <c r="P654" t="str" cm="1">
        <f t="array" ref="P654">_xlfn.XLOOKUP(AVANZA[[#This Row],[Num_Agrupacion_Pet_Atis]],Tabla1[[#All],[Numero_de_actuacion]],Tabla1[[#All],[Estado_de_la_orden]],"",0)</f>
        <v/>
      </c>
      <c r="Q654" s="2" t="str" cm="1">
        <f t="array" ref="Q654">_xlfn.XLOOKUP(AVANZA[[#This Row],[Num_Agrupacion_Pet_Atis]],Tabla1[[#All],[Numero_de_actuacion]],Tabla1[[#All],[Fecha_de_la_cita]],"",0)</f>
        <v/>
      </c>
      <c r="R654" t="str" cm="1">
        <f t="array" ref="R654">_xlfn.XLOOKUP(AVANZA[[#This Row],[Num_Agrupacion_Pet_Atis]],Tabla1[[#All],[Numero_de_actuacion]],Tabla1[[#All],[Franja_horaria_de_la_cita]],"",0)</f>
        <v/>
      </c>
      <c r="S654" s="14" t="str">
        <f>IFERROR(DAY(AVANZA[[#This Row],[FECHA AGENDA]]),"")</f>
        <v/>
      </c>
      <c r="T654" s="14" t="str">
        <f>IFERROR(MONTH(AVANZA[[#This Row],[FECHA AGENDA]]),"")</f>
        <v/>
      </c>
      <c r="U654" t="str" cm="1">
        <f t="array" ref="U654">_xlfn.XLOOKUP(AVANZA[[#This Row],[Num_Agrupacion_Pet_Atis]],Tabla1[[#All],[Numero_de_actuacion]],Tabla1[[#All],[Motivo_de_suspension]],"",0)</f>
        <v/>
      </c>
      <c r="V654" s="2" t="str" cm="1">
        <f t="array" ref="V654">_xlfn.XLOOKUP(AVANZA[[#This Row],[Num_Agrupacion_Pet_Atis]],Tabla1[[#All],[Numero_de_actuacion]],Tabla1[[#All],[No_identificacion_cliente]],"",0)</f>
        <v/>
      </c>
      <c r="W654" s="2" t="str" cm="1">
        <f t="array" ref="W654">_xlfn.XLOOKUP(AVANZA[[#This Row],[Num_Agrupacion_Pet_Atis]],Tabla1[[#All],[Numero_de_actuacion]],Tabla1[[#All],[Movil_de_contacto]],"",0)</f>
        <v/>
      </c>
      <c r="X654" s="14">
        <f>IF(OR(AVANZA[[#This Row],[ESTADO LEG]]="Legalizada grabacion",AVANZA[[#This Row],[ESTADO LEG]]="Legalizada aut"),1,0)</f>
        <v>0</v>
      </c>
      <c r="Y654" s="14">
        <f>IF(OR(AVANZA[[#This Row],[ESTADO LEG]]="pdte legalizar",AVANZA[[#This Row],[ESTADO LEG]]="No cruza"),1,0)</f>
        <v>0</v>
      </c>
      <c r="Z654" t="str" cm="1">
        <f t="array" ref="Z654">IF(AVANZA[[#This Row],[Variable]]="Terminada",LOWER(_xlfn.XLOOKUP(AVANZA[[#This Row],[ID_Peticion]],Tabla6[[#All],[NUM_PETICION]],Tabla6[[#All],[ESTADO_LEG]],"NO CRUZA",0)),AVANZA[[#This Row],[Variable]])</f>
        <v>PENDIENTE</v>
      </c>
      <c r="AA654" t="str" cm="1">
        <f t="array" ref="AA654">_xlfn.XLOOKUP(AVANZA[[#This Row],[ID_Peticion]],Tabla6[[#All],[NUM_PETICION]],Tabla6[[#All],[DIF_DIAS]],"",0)</f>
        <v/>
      </c>
      <c r="AB654" s="2" t="str" cm="1">
        <f t="array" ref="AB654">IFERROR(_xlfn.XLOOKUP(AVANZA[[#This Row],[ID_Peticion]],Tabla6[[#All],[NUM_PETICION]],Tabla6[[#All],[FEC_LEGAL]],"",0),"")</f>
        <v/>
      </c>
      <c r="AC654" s="14">
        <f ca="1">IF(AVANZA[[#This Row],[FECHA LEG]]&lt;&gt;0,IFERROR(AVANZA[[#This Row],[FECHA LEG]]-AVANZA[[#This Row],[FechaIniEstadoSubPetAtis]],0),TODAY()-AVANZA[[#This Row],[FechaIniEstadoSubPetAtis]])</f>
        <v>0</v>
      </c>
      <c r="AD654" s="35">
        <f ca="1">IF(AVANZA[[#This Row],[FINAL Vs LG]]&lt;&gt;0,IF(AVANZA[[#This Row],[FINAL Vs LG]]&lt;7.1,"100%",IF(AND(AVANZA[[#This Row],[FINAL Vs LG]]&gt;7.1,AVANZA[[#This Row],[FINAL Vs LG]]&lt;11.1),"50%","0%")),0)</f>
        <v>0</v>
      </c>
      <c r="AE654" s="14">
        <f ca="1">VLOOKUP(DAY(TODAY()),BACK!F:G,2,0)</f>
        <v>14</v>
      </c>
      <c r="AF654" s="14">
        <f>BACK!$I$2</f>
        <v>24</v>
      </c>
      <c r="AG654" s="14">
        <f>IF(AVANZA[[#This Row],[Oferta_empaquetada_comisiones]]="SI",1,0)</f>
        <v>0</v>
      </c>
      <c r="AH654" s="36">
        <f>IF(AVANZA[[#This Row],[Variable]]="TERMINADA",IFERROR(VLOOKUP(AVANZA[[#This Row],[SUPERVISOR]],Tabla2[#All],4,0),0),)</f>
        <v>0</v>
      </c>
      <c r="AI654" s="14">
        <f>IF(AVANZA[[#This Row],[Producto]]="BA",1,0)</f>
        <v>1</v>
      </c>
      <c r="AJ654" s="14">
        <f>IF(AVANZA[[#This Row],[Producto]]="DUO",1,0)</f>
        <v>0</v>
      </c>
      <c r="AK654" s="14">
        <f>IF(AVANZA[[#This Row],[Producto]]="TRIO",1,0)</f>
        <v>0</v>
      </c>
      <c r="AL654" t="s">
        <v>870</v>
      </c>
      <c r="AM654">
        <v>-1</v>
      </c>
      <c r="AN654">
        <v>-1</v>
      </c>
      <c r="AO654" t="s">
        <v>17691</v>
      </c>
      <c r="AP654" s="1">
        <v>46144.83394675926</v>
      </c>
      <c r="AQ654">
        <v>-1</v>
      </c>
      <c r="AR654" t="s">
        <v>17692</v>
      </c>
      <c r="AS654">
        <v>-1</v>
      </c>
      <c r="AT654">
        <v>-1</v>
      </c>
      <c r="AU654">
        <v>-1</v>
      </c>
      <c r="AV654">
        <v>-1</v>
      </c>
      <c r="AW654">
        <v>-1</v>
      </c>
      <c r="AX654" t="s">
        <v>224</v>
      </c>
      <c r="AY654">
        <v>-1</v>
      </c>
      <c r="AZ654">
        <v>2026</v>
      </c>
      <c r="BA654">
        <v>5</v>
      </c>
      <c r="BB654">
        <v>13</v>
      </c>
      <c r="BC654">
        <v>-1</v>
      </c>
      <c r="BD654" t="s">
        <v>225</v>
      </c>
      <c r="BE654">
        <v>-1</v>
      </c>
      <c r="BF654">
        <v>20001621519177</v>
      </c>
      <c r="BG654" t="s">
        <v>319</v>
      </c>
      <c r="BH654" t="s">
        <v>320</v>
      </c>
      <c r="BI654" t="s">
        <v>2979</v>
      </c>
      <c r="BJ654">
        <v>-1</v>
      </c>
      <c r="BK654">
        <v>-1</v>
      </c>
      <c r="BL654">
        <v>-1</v>
      </c>
      <c r="BM654" t="s">
        <v>2213</v>
      </c>
      <c r="BN654" t="s">
        <v>230</v>
      </c>
      <c r="BO654" t="s">
        <v>17693</v>
      </c>
      <c r="BP654" t="s">
        <v>380</v>
      </c>
      <c r="BQ654">
        <v>2026</v>
      </c>
      <c r="BR654">
        <v>5</v>
      </c>
      <c r="BS654">
        <v>2</v>
      </c>
      <c r="BT654" s="1">
        <v>46144.833969907406</v>
      </c>
      <c r="BU654" t="s">
        <v>2215</v>
      </c>
      <c r="BV654" s="2">
        <v>46144</v>
      </c>
      <c r="BW654" t="s">
        <v>2215</v>
      </c>
      <c r="BX654" s="2">
        <v>46144</v>
      </c>
      <c r="BY654" s="2">
        <v>46144</v>
      </c>
      <c r="BZ654" t="s">
        <v>2216</v>
      </c>
      <c r="CA654" t="s">
        <v>1127</v>
      </c>
      <c r="CB654" t="s">
        <v>1128</v>
      </c>
      <c r="CC654" t="s">
        <v>17694</v>
      </c>
      <c r="CD654" t="s">
        <v>2978</v>
      </c>
      <c r="CE654">
        <v>-1</v>
      </c>
      <c r="CF654" t="s">
        <v>1131</v>
      </c>
      <c r="CG654" t="s">
        <v>941</v>
      </c>
      <c r="CH654" t="s">
        <v>326</v>
      </c>
      <c r="CI654">
        <v>1015443152</v>
      </c>
      <c r="CJ654" t="s">
        <v>877</v>
      </c>
      <c r="CK654" t="s">
        <v>245</v>
      </c>
      <c r="CL654" t="s">
        <v>409</v>
      </c>
      <c r="CM654" t="s">
        <v>247</v>
      </c>
      <c r="CN654" t="s">
        <v>410</v>
      </c>
      <c r="CT654" t="s">
        <v>386</v>
      </c>
      <c r="CU654" t="s">
        <v>225</v>
      </c>
      <c r="CW654" t="s">
        <v>319</v>
      </c>
      <c r="CX654" t="s">
        <v>320</v>
      </c>
      <c r="DA654" t="s">
        <v>250</v>
      </c>
      <c r="DB654">
        <v>-1</v>
      </c>
      <c r="DF654" t="s">
        <v>2213</v>
      </c>
      <c r="DJ654" t="s">
        <v>252</v>
      </c>
      <c r="DK654" t="s">
        <v>253</v>
      </c>
      <c r="DL654" t="s">
        <v>253</v>
      </c>
      <c r="DN654" t="s">
        <v>255</v>
      </c>
      <c r="DR654" t="s">
        <v>878</v>
      </c>
      <c r="DS654" t="s">
        <v>877</v>
      </c>
      <c r="DT654" t="s">
        <v>870</v>
      </c>
      <c r="DV654">
        <v>1</v>
      </c>
      <c r="DW654" t="s">
        <v>331</v>
      </c>
      <c r="ED654" s="2">
        <v>46155</v>
      </c>
      <c r="EF654">
        <v>9</v>
      </c>
      <c r="EP654" t="s">
        <v>258</v>
      </c>
      <c r="ES654" t="s">
        <v>17695</v>
      </c>
      <c r="FA654" t="s">
        <v>245</v>
      </c>
      <c r="FB654" t="s">
        <v>1133</v>
      </c>
      <c r="FD654" t="s">
        <v>1133</v>
      </c>
      <c r="FE654" t="s">
        <v>1134</v>
      </c>
      <c r="FF654" t="s">
        <v>1134</v>
      </c>
      <c r="FK654" t="s">
        <v>263</v>
      </c>
      <c r="FL654" t="s">
        <v>17696</v>
      </c>
      <c r="FN654" t="s">
        <v>410</v>
      </c>
      <c r="FO654" t="s">
        <v>414</v>
      </c>
      <c r="FR654">
        <v>0</v>
      </c>
      <c r="GB654" t="s">
        <v>266</v>
      </c>
      <c r="GM654">
        <v>0</v>
      </c>
      <c r="GS654" t="s">
        <v>267</v>
      </c>
      <c r="GT654" s="2">
        <v>45626</v>
      </c>
      <c r="GU654" t="s">
        <v>268</v>
      </c>
      <c r="GW654" t="s">
        <v>394</v>
      </c>
      <c r="GZ654" t="s">
        <v>395</v>
      </c>
      <c r="HA654" t="s">
        <v>274</v>
      </c>
      <c r="HE654" t="s">
        <v>230</v>
      </c>
      <c r="HF654" t="s">
        <v>17697</v>
      </c>
      <c r="HR654" t="s">
        <v>278</v>
      </c>
      <c r="HV654">
        <v>94990</v>
      </c>
      <c r="HW654" t="s">
        <v>281</v>
      </c>
      <c r="HY654">
        <v>0</v>
      </c>
      <c r="HZ654">
        <v>0</v>
      </c>
      <c r="IA654" t="s">
        <v>281</v>
      </c>
      <c r="IB654" t="s">
        <v>281</v>
      </c>
      <c r="IE654" t="s">
        <v>283</v>
      </c>
      <c r="IF654" t="s">
        <v>283</v>
      </c>
      <c r="IG654" t="s">
        <v>283</v>
      </c>
      <c r="IH654" t="s">
        <v>284</v>
      </c>
      <c r="II654" t="s">
        <v>285</v>
      </c>
      <c r="IJ654" t="s">
        <v>286</v>
      </c>
      <c r="IK654" t="s">
        <v>278</v>
      </c>
      <c r="IL654" t="s">
        <v>346</v>
      </c>
      <c r="IM654" t="s">
        <v>288</v>
      </c>
      <c r="IN654" t="s">
        <v>2219</v>
      </c>
      <c r="IP654" t="s">
        <v>290</v>
      </c>
      <c r="IQ654" t="s">
        <v>284</v>
      </c>
      <c r="IS654" t="s">
        <v>291</v>
      </c>
      <c r="IT654" t="s">
        <v>398</v>
      </c>
      <c r="IW654" t="s">
        <v>417</v>
      </c>
      <c r="IY654" t="s">
        <v>281</v>
      </c>
    </row>
    <row r="655" spans="1:259" x14ac:dyDescent="0.3">
      <c r="A655" s="14">
        <f>DAY(AVANZA[[#This Row],[FechaSeguimiento]])</f>
        <v>13</v>
      </c>
      <c r="B655" s="14">
        <f>MONTH(AVANZA[[#This Row],[FechaSeguimiento]])</f>
        <v>5</v>
      </c>
      <c r="C655"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655" t="str">
        <f>LOWER(IFERROR(VLOOKUP(AVANZA[[#This Row],[ID_Peticion]],CANCELADAS[#All],2,0),""))</f>
        <v/>
      </c>
      <c r="E655" t="str">
        <f>LOWER(IFERROR(VLOOKUP(AVANZA[[#This Row],[ID_Peticion]],CANCELADAS[#All],3,0),""))</f>
        <v/>
      </c>
      <c r="F655" t="str">
        <f>LOWER(IF(AVANZA[[#This Row],[CEDULA CLIENTE]]&lt;&gt;""," CC: " &amp; COUNTIFS(AVANZA[CEDULA CLIENTE],AVANZA[[#This Row],[CEDULA CLIENTE]]),"")&amp; IF(AVANZA[[#This Row],[Direccion]]&lt;&gt;""," DIR: " &amp; COUNTIFS(AVANZA[Direccion],AVANZA[[#This Row],[Direccion]]),""))</f>
        <v xml:space="preserve"> dir: 1</v>
      </c>
      <c r="G655" t="str">
        <f>IFERROR(VLOOKUP(AVANZA[[#This Row],[Cedula_Vendedor_Atis]],PLANTA[[#All],[CEDULA]:[LINEA]],3,0),"No Cruza")</f>
        <v>Marisol Avella</v>
      </c>
      <c r="H655" t="str">
        <f>IFERROR(VLOOKUP(AVANZA[[#This Row],[Cedula_Vendedor_Atis]],PLANTA[[#All],[CEDULA]:[LINEA]],4,0),"No Cruza")</f>
        <v>Fija</v>
      </c>
      <c r="I655" t="str">
        <f>LOWER(IF(AVANZA[[#This Row],[ATRIBUIBLE]]="",AVANZA[[#This Row],[Variable]],AVANZA[[#This Row],[ATRIBUIBLE]]))</f>
        <v>terminada</v>
      </c>
      <c r="J655" s="14">
        <f>IF(AVANZA[[#This Row],[Variable]]=AVANZA[[#Headers],[TERMINADA]],1,0)</f>
        <v>1</v>
      </c>
      <c r="K655" s="14">
        <f>IF(AVANZA[[#This Row],[Variable]]=AVANZA[[#Headers],[ANULADA]],1,0)</f>
        <v>0</v>
      </c>
      <c r="L655" s="14">
        <f>IF(AVANZA[[#This Row],[Variable]]=AVANZA[[#Headers],[PENDIENTE]],1,0)</f>
        <v>0</v>
      </c>
      <c r="M655" s="14">
        <f>IF(AVANZA[[#This Row],[ESTADO AGENDA]]="AGENDADA",1,0)</f>
        <v>0</v>
      </c>
      <c r="N655" s="14">
        <f>IF(AVANZA[[#This Row],[ESTADO AGENDA]]="PENDIENTE DE AGENDAR",1,0)</f>
        <v>0</v>
      </c>
      <c r="O655" s="14">
        <f>IF(AVANZA[[#This Row],[ESTADO AGENDA]]="SUSPENDIDA",1,0)</f>
        <v>0</v>
      </c>
      <c r="P655" t="str" cm="1">
        <f t="array" ref="P655">_xlfn.XLOOKUP(AVANZA[[#This Row],[Num_Agrupacion_Pet_Atis]],Tabla1[[#All],[Numero_de_actuacion]],Tabla1[[#All],[Estado_de_la_orden]],"",0)</f>
        <v/>
      </c>
      <c r="Q655" s="2" t="str" cm="1">
        <f t="array" ref="Q655">_xlfn.XLOOKUP(AVANZA[[#This Row],[Num_Agrupacion_Pet_Atis]],Tabla1[[#All],[Numero_de_actuacion]],Tabla1[[#All],[Fecha_de_la_cita]],"",0)</f>
        <v/>
      </c>
      <c r="R655" t="str" cm="1">
        <f t="array" ref="R655">_xlfn.XLOOKUP(AVANZA[[#This Row],[Num_Agrupacion_Pet_Atis]],Tabla1[[#All],[Numero_de_actuacion]],Tabla1[[#All],[Franja_horaria_de_la_cita]],"",0)</f>
        <v/>
      </c>
      <c r="S655" s="14" t="str">
        <f>IFERROR(DAY(AVANZA[[#This Row],[FECHA AGENDA]]),"")</f>
        <v/>
      </c>
      <c r="T655" s="14" t="str">
        <f>IFERROR(MONTH(AVANZA[[#This Row],[FECHA AGENDA]]),"")</f>
        <v/>
      </c>
      <c r="U655" t="str" cm="1">
        <f t="array" ref="U655">_xlfn.XLOOKUP(AVANZA[[#This Row],[Num_Agrupacion_Pet_Atis]],Tabla1[[#All],[Numero_de_actuacion]],Tabla1[[#All],[Motivo_de_suspension]],"",0)</f>
        <v/>
      </c>
      <c r="V655" s="2" t="str" cm="1">
        <f t="array" ref="V655">_xlfn.XLOOKUP(AVANZA[[#This Row],[Num_Agrupacion_Pet_Atis]],Tabla1[[#All],[Numero_de_actuacion]],Tabla1[[#All],[No_identificacion_cliente]],"",0)</f>
        <v/>
      </c>
      <c r="W655" s="2" t="str" cm="1">
        <f t="array" ref="W655">_xlfn.XLOOKUP(AVANZA[[#This Row],[Num_Agrupacion_Pet_Atis]],Tabla1[[#All],[Numero_de_actuacion]],Tabla1[[#All],[Movil_de_contacto]],"",0)</f>
        <v/>
      </c>
      <c r="X655" s="14">
        <f>IF(OR(AVANZA[[#This Row],[ESTADO LEG]]="Legalizada grabacion",AVANZA[[#This Row],[ESTADO LEG]]="Legalizada aut"),1,0)</f>
        <v>0</v>
      </c>
      <c r="Y655" s="14">
        <f>IF(OR(AVANZA[[#This Row],[ESTADO LEG]]="pdte legalizar",AVANZA[[#This Row],[ESTADO LEG]]="No cruza"),1,0)</f>
        <v>1</v>
      </c>
      <c r="Z655" t="str" cm="1">
        <f t="array" ref="Z655">IF(AVANZA[[#This Row],[Variable]]="Terminada",LOWER(_xlfn.XLOOKUP(AVANZA[[#This Row],[ID_Peticion]],Tabla6[[#All],[NUM_PETICION]],Tabla6[[#All],[ESTADO_LEG]],"NO CRUZA",0)),AVANZA[[#This Row],[Variable]])</f>
        <v>no cruza</v>
      </c>
      <c r="AA655" t="str" cm="1">
        <f t="array" ref="AA655">_xlfn.XLOOKUP(AVANZA[[#This Row],[ID_Peticion]],Tabla6[[#All],[NUM_PETICION]],Tabla6[[#All],[DIF_DIAS]],"",0)</f>
        <v/>
      </c>
      <c r="AB655" s="2" t="str" cm="1">
        <f t="array" ref="AB655">IFERROR(_xlfn.XLOOKUP(AVANZA[[#This Row],[ID_Peticion]],Tabla6[[#All],[NUM_PETICION]],Tabla6[[#All],[FEC_LEGAL]],"",0),"")</f>
        <v/>
      </c>
      <c r="AC655" s="14">
        <f ca="1">IF(AVANZA[[#This Row],[FECHA LEG]]&lt;&gt;0,IFERROR(AVANZA[[#This Row],[FECHA LEG]]-AVANZA[[#This Row],[FechaIniEstadoSubPetAtis]],0),TODAY()-AVANZA[[#This Row],[FechaIniEstadoSubPetAtis]])</f>
        <v>0</v>
      </c>
      <c r="AD655" s="35">
        <f ca="1">IF(AVANZA[[#This Row],[FINAL Vs LG]]&lt;&gt;0,IF(AVANZA[[#This Row],[FINAL Vs LG]]&lt;7.1,"100%",IF(AND(AVANZA[[#This Row],[FINAL Vs LG]]&gt;7.1,AVANZA[[#This Row],[FINAL Vs LG]]&lt;11.1),"50%","0%")),0)</f>
        <v>0</v>
      </c>
      <c r="AE655" s="14">
        <f ca="1">VLOOKUP(DAY(TODAY()),BACK!F:G,2,0)</f>
        <v>14</v>
      </c>
      <c r="AF655" s="14">
        <f>BACK!$I$2</f>
        <v>24</v>
      </c>
      <c r="AG655" s="14">
        <f>IF(AVANZA[[#This Row],[Oferta_empaquetada_comisiones]]="SI",1,0)</f>
        <v>0</v>
      </c>
      <c r="AH655" s="36">
        <f>IF(AVANZA[[#This Row],[Variable]]="TERMINADA",IFERROR(VLOOKUP(AVANZA[[#This Row],[SUPERVISOR]],Tabla2[#All],4,0),0),)</f>
        <v>3.5</v>
      </c>
      <c r="AI655" s="14">
        <f>IF(AVANZA[[#This Row],[Producto]]="BA",1,0)</f>
        <v>1</v>
      </c>
      <c r="AJ655" s="14">
        <f>IF(AVANZA[[#This Row],[Producto]]="DUO",1,0)</f>
        <v>0</v>
      </c>
      <c r="AK655" s="14">
        <f>IF(AVANZA[[#This Row],[Producto]]="TRIO",1,0)</f>
        <v>0</v>
      </c>
      <c r="AL655" t="s">
        <v>515</v>
      </c>
      <c r="AM655">
        <v>-1</v>
      </c>
      <c r="AN655">
        <v>-1</v>
      </c>
      <c r="AO655" t="s">
        <v>17698</v>
      </c>
      <c r="AP655" s="1">
        <v>46154.653541666667</v>
      </c>
      <c r="AQ655">
        <v>-1</v>
      </c>
      <c r="AR655" t="s">
        <v>17699</v>
      </c>
      <c r="AS655">
        <v>-1</v>
      </c>
      <c r="AT655">
        <v>-1</v>
      </c>
      <c r="AU655">
        <v>-1</v>
      </c>
      <c r="AV655">
        <v>-1</v>
      </c>
      <c r="AW655">
        <v>-1</v>
      </c>
      <c r="AX655" t="s">
        <v>224</v>
      </c>
      <c r="AY655">
        <v>-1</v>
      </c>
      <c r="AZ655">
        <v>2026</v>
      </c>
      <c r="BA655">
        <v>5</v>
      </c>
      <c r="BB655">
        <v>13</v>
      </c>
      <c r="BC655">
        <v>-1</v>
      </c>
      <c r="BD655" t="s">
        <v>225</v>
      </c>
      <c r="BE655">
        <v>-1</v>
      </c>
      <c r="BF655">
        <v>20001626750165</v>
      </c>
      <c r="BG655" t="s">
        <v>319</v>
      </c>
      <c r="BH655" t="s">
        <v>320</v>
      </c>
      <c r="BI655" t="s">
        <v>17700</v>
      </c>
      <c r="BJ655">
        <v>-1</v>
      </c>
      <c r="BK655">
        <v>-1</v>
      </c>
      <c r="BL655">
        <v>-1</v>
      </c>
      <c r="BM655" t="s">
        <v>229</v>
      </c>
      <c r="BN655" t="s">
        <v>230</v>
      </c>
      <c r="BO655" t="s">
        <v>17701</v>
      </c>
      <c r="BP655" t="s">
        <v>380</v>
      </c>
      <c r="BQ655">
        <v>2026</v>
      </c>
      <c r="BR655">
        <v>5</v>
      </c>
      <c r="BS655">
        <v>12</v>
      </c>
      <c r="BT655" s="1">
        <v>46155.590636574074</v>
      </c>
      <c r="BU655" t="s">
        <v>233</v>
      </c>
      <c r="BV655" s="2">
        <v>46155</v>
      </c>
      <c r="BW655" t="s">
        <v>234</v>
      </c>
      <c r="BX655" s="2">
        <v>46155</v>
      </c>
      <c r="BY655" s="2">
        <v>46155</v>
      </c>
      <c r="BZ655" t="s">
        <v>235</v>
      </c>
      <c r="CA655" t="s">
        <v>297</v>
      </c>
      <c r="CB655" t="s">
        <v>297</v>
      </c>
      <c r="CC655" t="s">
        <v>17702</v>
      </c>
      <c r="CD655" t="s">
        <v>3505</v>
      </c>
      <c r="CE655">
        <v>-1</v>
      </c>
      <c r="CF655" t="s">
        <v>300</v>
      </c>
      <c r="CG655" t="s">
        <v>301</v>
      </c>
      <c r="CH655" t="s">
        <v>242</v>
      </c>
      <c r="CI655">
        <v>46680282</v>
      </c>
      <c r="CJ655" t="s">
        <v>522</v>
      </c>
      <c r="CK655" t="s">
        <v>245</v>
      </c>
      <c r="CL655" t="s">
        <v>409</v>
      </c>
      <c r="CM655" t="s">
        <v>247</v>
      </c>
      <c r="CN655" t="s">
        <v>410</v>
      </c>
      <c r="CT655" t="s">
        <v>386</v>
      </c>
      <c r="CU655" t="s">
        <v>225</v>
      </c>
      <c r="CW655" t="s">
        <v>319</v>
      </c>
      <c r="CX655" t="s">
        <v>320</v>
      </c>
      <c r="DA655" t="s">
        <v>250</v>
      </c>
      <c r="DB655">
        <v>-1</v>
      </c>
      <c r="DF655" t="s">
        <v>251</v>
      </c>
      <c r="DJ655" t="s">
        <v>252</v>
      </c>
      <c r="DK655" t="s">
        <v>253</v>
      </c>
      <c r="DL655" t="s">
        <v>254</v>
      </c>
      <c r="DN655" t="s">
        <v>255</v>
      </c>
      <c r="DR655" t="s">
        <v>523</v>
      </c>
      <c r="DS655" t="s">
        <v>522</v>
      </c>
      <c r="DT655" t="s">
        <v>515</v>
      </c>
      <c r="DV655">
        <v>1</v>
      </c>
      <c r="DW655" t="s">
        <v>283</v>
      </c>
      <c r="ED655" s="2">
        <v>46155</v>
      </c>
      <c r="EE655" t="s">
        <v>361</v>
      </c>
      <c r="EF655">
        <v>20</v>
      </c>
      <c r="EP655" t="s">
        <v>258</v>
      </c>
      <c r="ES655" t="s">
        <v>14109</v>
      </c>
      <c r="FA655" t="s">
        <v>245</v>
      </c>
      <c r="FB655" t="s">
        <v>308</v>
      </c>
      <c r="FD655" t="s">
        <v>308</v>
      </c>
      <c r="FE655" t="s">
        <v>309</v>
      </c>
      <c r="FF655" t="s">
        <v>309</v>
      </c>
      <c r="FK655" t="s">
        <v>263</v>
      </c>
      <c r="FL655" t="s">
        <v>17703</v>
      </c>
      <c r="FN655" t="s">
        <v>410</v>
      </c>
      <c r="FO655" t="s">
        <v>414</v>
      </c>
      <c r="FR655">
        <v>94990</v>
      </c>
      <c r="GB655" t="s">
        <v>266</v>
      </c>
      <c r="GC655" t="s">
        <v>225</v>
      </c>
      <c r="GD655">
        <v>0</v>
      </c>
      <c r="GF655">
        <v>0</v>
      </c>
      <c r="GG655">
        <v>25423</v>
      </c>
      <c r="GI655">
        <v>94990</v>
      </c>
      <c r="GJ655">
        <v>0</v>
      </c>
      <c r="GL655">
        <v>0</v>
      </c>
      <c r="GM655">
        <v>113038</v>
      </c>
      <c r="GS655" t="s">
        <v>267</v>
      </c>
      <c r="GT655" s="2"/>
      <c r="GU655" t="s">
        <v>268</v>
      </c>
      <c r="GV655" t="s">
        <v>269</v>
      </c>
      <c r="GW655" t="s">
        <v>394</v>
      </c>
      <c r="GZ655" t="s">
        <v>395</v>
      </c>
      <c r="HA655" t="s">
        <v>336</v>
      </c>
      <c r="HC655" t="s">
        <v>337</v>
      </c>
      <c r="HE655" t="s">
        <v>230</v>
      </c>
      <c r="HF655" t="s">
        <v>14312</v>
      </c>
      <c r="HR655" t="s">
        <v>278</v>
      </c>
      <c r="HV655">
        <v>94990</v>
      </c>
      <c r="HW655" t="s">
        <v>281</v>
      </c>
      <c r="HY655">
        <v>0</v>
      </c>
      <c r="HZ655">
        <v>0</v>
      </c>
      <c r="IA655" t="s">
        <v>281</v>
      </c>
      <c r="IB655" t="s">
        <v>281</v>
      </c>
      <c r="IE655" t="s">
        <v>283</v>
      </c>
      <c r="IF655" t="s">
        <v>283</v>
      </c>
      <c r="IG655" t="s">
        <v>283</v>
      </c>
      <c r="IH655" t="s">
        <v>284</v>
      </c>
      <c r="II655" t="s">
        <v>285</v>
      </c>
      <c r="IJ655" t="s">
        <v>286</v>
      </c>
      <c r="IK655" t="s">
        <v>278</v>
      </c>
      <c r="IL655" t="s">
        <v>346</v>
      </c>
      <c r="IM655" t="s">
        <v>288</v>
      </c>
      <c r="IN655" t="s">
        <v>289</v>
      </c>
      <c r="IP655" t="s">
        <v>290</v>
      </c>
      <c r="IQ655" t="s">
        <v>284</v>
      </c>
      <c r="IS655" t="s">
        <v>291</v>
      </c>
      <c r="IT655" t="s">
        <v>561</v>
      </c>
      <c r="IY655" t="s">
        <v>281</v>
      </c>
    </row>
    <row r="656" spans="1:259" x14ac:dyDescent="0.3">
      <c r="A656" s="14">
        <f>DAY(AVANZA[[#This Row],[FechaSeguimiento]])</f>
        <v>13</v>
      </c>
      <c r="B656" s="14">
        <f>MONTH(AVANZA[[#This Row],[FechaSeguimiento]])</f>
        <v>5</v>
      </c>
      <c r="C656"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656" t="str">
        <f>LOWER(IFERROR(VLOOKUP(AVANZA[[#This Row],[ID_Peticion]],CANCELADAS[#All],2,0),""))</f>
        <v/>
      </c>
      <c r="E656" t="str">
        <f>LOWER(IFERROR(VLOOKUP(AVANZA[[#This Row],[ID_Peticion]],CANCELADAS[#All],3,0),""))</f>
        <v/>
      </c>
      <c r="F656" t="str">
        <f>LOWER(IF(AVANZA[[#This Row],[CEDULA CLIENTE]]&lt;&gt;""," CC: " &amp; COUNTIFS(AVANZA[CEDULA CLIENTE],AVANZA[[#This Row],[CEDULA CLIENTE]]),"")&amp; IF(AVANZA[[#This Row],[Direccion]]&lt;&gt;""," DIR: " &amp; COUNTIFS(AVANZA[Direccion],AVANZA[[#This Row],[Direccion]]),""))</f>
        <v xml:space="preserve"> cc: 1 dir: 1</v>
      </c>
      <c r="G656" t="str">
        <f>IFERROR(VLOOKUP(AVANZA[[#This Row],[Cedula_Vendedor_Atis]],PLANTA[[#All],[CEDULA]:[LINEA]],3,0),"No Cruza")</f>
        <v>Marisol Avella</v>
      </c>
      <c r="H656" t="str">
        <f>IFERROR(VLOOKUP(AVANZA[[#This Row],[Cedula_Vendedor_Atis]],PLANTA[[#All],[CEDULA]:[LINEA]],4,0),"No Cruza")</f>
        <v>Fija</v>
      </c>
      <c r="I656" t="str">
        <f>LOWER(IF(AVANZA[[#This Row],[ATRIBUIBLE]]="",AVANZA[[#This Row],[Variable]],AVANZA[[#This Row],[ATRIBUIBLE]]))</f>
        <v>pendiente</v>
      </c>
      <c r="J656" s="14">
        <f>IF(AVANZA[[#This Row],[Variable]]=AVANZA[[#Headers],[TERMINADA]],1,0)</f>
        <v>0</v>
      </c>
      <c r="K656" s="14">
        <f>IF(AVANZA[[#This Row],[Variable]]=AVANZA[[#Headers],[ANULADA]],1,0)</f>
        <v>0</v>
      </c>
      <c r="L656" s="14">
        <f>IF(AVANZA[[#This Row],[Variable]]=AVANZA[[#Headers],[PENDIENTE]],1,0)</f>
        <v>1</v>
      </c>
      <c r="M656" s="14">
        <f>IF(AVANZA[[#This Row],[ESTADO AGENDA]]="AGENDADA",1,0)</f>
        <v>1</v>
      </c>
      <c r="N656" s="14">
        <f>IF(AVANZA[[#This Row],[ESTADO AGENDA]]="PENDIENTE DE AGENDAR",1,0)</f>
        <v>0</v>
      </c>
      <c r="O656" s="14">
        <f>IF(AVANZA[[#This Row],[ESTADO AGENDA]]="SUSPENDIDA",1,0)</f>
        <v>0</v>
      </c>
      <c r="P656" t="str" cm="1">
        <f t="array" ref="P656">_xlfn.XLOOKUP(AVANZA[[#This Row],[Num_Agrupacion_Pet_Atis]],Tabla1[[#All],[Numero_de_actuacion]],Tabla1[[#All],[Estado_de_la_orden]],"",0)</f>
        <v>Agendada</v>
      </c>
      <c r="Q656" s="2" cm="1">
        <f t="array" ref="Q656">_xlfn.XLOOKUP(AVANZA[[#This Row],[Num_Agrupacion_Pet_Atis]],Tabla1[[#All],[Numero_de_actuacion]],Tabla1[[#All],[Fecha_de_la_cita]],"",0)</f>
        <v>46157.291666666664</v>
      </c>
      <c r="R656" t="str" cm="1">
        <f t="array" ref="R656">_xlfn.XLOOKUP(AVANZA[[#This Row],[Num_Agrupacion_Pet_Atis]],Tabla1[[#All],[Numero_de_actuacion]],Tabla1[[#All],[Franja_horaria_de_la_cita]],"",0)</f>
        <v>AM</v>
      </c>
      <c r="S656" s="14">
        <f>IFERROR(DAY(AVANZA[[#This Row],[FECHA AGENDA]]),"")</f>
        <v>15</v>
      </c>
      <c r="T656" s="14">
        <f>IFERROR(MONTH(AVANZA[[#This Row],[FECHA AGENDA]]),"")</f>
        <v>5</v>
      </c>
      <c r="U656" cm="1">
        <f t="array" ref="U656">_xlfn.XLOOKUP(AVANZA[[#This Row],[Num_Agrupacion_Pet_Atis]],Tabla1[[#All],[Numero_de_actuacion]],Tabla1[[#All],[Motivo_de_suspension]],"",0)</f>
        <v>0</v>
      </c>
      <c r="V656" s="2" t="str" cm="1">
        <f t="array" ref="V656">_xlfn.XLOOKUP(AVANZA[[#This Row],[Num_Agrupacion_Pet_Atis]],Tabla1[[#All],[Numero_de_actuacion]],Tabla1[[#All],[No_identificacion_cliente]],"",0)</f>
        <v>1091661707</v>
      </c>
      <c r="W656" s="2" t="str" cm="1">
        <f t="array" ref="W656">_xlfn.XLOOKUP(AVANZA[[#This Row],[Num_Agrupacion_Pet_Atis]],Tabla1[[#All],[Numero_de_actuacion]],Tabla1[[#All],[Movil_de_contacto]],"",0)</f>
        <v>3204227743</v>
      </c>
      <c r="X656" s="14">
        <f>IF(OR(AVANZA[[#This Row],[ESTADO LEG]]="Legalizada grabacion",AVANZA[[#This Row],[ESTADO LEG]]="Legalizada aut"),1,0)</f>
        <v>0</v>
      </c>
      <c r="Y656" s="14">
        <f>IF(OR(AVANZA[[#This Row],[ESTADO LEG]]="pdte legalizar",AVANZA[[#This Row],[ESTADO LEG]]="No cruza"),1,0)</f>
        <v>0</v>
      </c>
      <c r="Z656" t="str" cm="1">
        <f t="array" ref="Z656">IF(AVANZA[[#This Row],[Variable]]="Terminada",LOWER(_xlfn.XLOOKUP(AVANZA[[#This Row],[ID_Peticion]],Tabla6[[#All],[NUM_PETICION]],Tabla6[[#All],[ESTADO_LEG]],"NO CRUZA",0)),AVANZA[[#This Row],[Variable]])</f>
        <v>PENDIENTE</v>
      </c>
      <c r="AA656" t="str" cm="1">
        <f t="array" ref="AA656">_xlfn.XLOOKUP(AVANZA[[#This Row],[ID_Peticion]],Tabla6[[#All],[NUM_PETICION]],Tabla6[[#All],[DIF_DIAS]],"",0)</f>
        <v/>
      </c>
      <c r="AB656" s="2" t="str" cm="1">
        <f t="array" ref="AB656">IFERROR(_xlfn.XLOOKUP(AVANZA[[#This Row],[ID_Peticion]],Tabla6[[#All],[NUM_PETICION]],Tabla6[[#All],[FEC_LEGAL]],"",0),"")</f>
        <v/>
      </c>
      <c r="AC656" s="14">
        <f ca="1">IF(AVANZA[[#This Row],[FECHA LEG]]&lt;&gt;0,IFERROR(AVANZA[[#This Row],[FECHA LEG]]-AVANZA[[#This Row],[FechaIniEstadoSubPetAtis]],0),TODAY()-AVANZA[[#This Row],[FechaIniEstadoSubPetAtis]])</f>
        <v>0</v>
      </c>
      <c r="AD656" s="35">
        <f ca="1">IF(AVANZA[[#This Row],[FINAL Vs LG]]&lt;&gt;0,IF(AVANZA[[#This Row],[FINAL Vs LG]]&lt;7.1,"100%",IF(AND(AVANZA[[#This Row],[FINAL Vs LG]]&gt;7.1,AVANZA[[#This Row],[FINAL Vs LG]]&lt;11.1),"50%","0%")),0)</f>
        <v>0</v>
      </c>
      <c r="AE656" s="14">
        <f ca="1">VLOOKUP(DAY(TODAY()),BACK!F:G,2,0)</f>
        <v>14</v>
      </c>
      <c r="AF656" s="14">
        <f>BACK!$I$2</f>
        <v>24</v>
      </c>
      <c r="AG656" s="14">
        <f>IF(AVANZA[[#This Row],[Oferta_empaquetada_comisiones]]="SI",1,0)</f>
        <v>0</v>
      </c>
      <c r="AH656" s="36">
        <f>IF(AVANZA[[#This Row],[Variable]]="TERMINADA",IFERROR(VLOOKUP(AVANZA[[#This Row],[SUPERVISOR]],Tabla2[#All],4,0),0),)</f>
        <v>0</v>
      </c>
      <c r="AI656" s="14">
        <f>IF(AVANZA[[#This Row],[Producto]]="BA",1,0)</f>
        <v>1</v>
      </c>
      <c r="AJ656" s="14">
        <f>IF(AVANZA[[#This Row],[Producto]]="DUO",1,0)</f>
        <v>0</v>
      </c>
      <c r="AK656" s="14">
        <f>IF(AVANZA[[#This Row],[Producto]]="TRIO",1,0)</f>
        <v>0</v>
      </c>
      <c r="AL656" t="s">
        <v>1154</v>
      </c>
      <c r="AM656">
        <v>-1</v>
      </c>
      <c r="AN656">
        <v>-1</v>
      </c>
      <c r="AO656" t="s">
        <v>17704</v>
      </c>
      <c r="AP656" s="1">
        <v>46155.571921296294</v>
      </c>
      <c r="AQ656">
        <v>-1</v>
      </c>
      <c r="AR656" t="s">
        <v>17705</v>
      </c>
      <c r="AS656">
        <v>-1</v>
      </c>
      <c r="AT656">
        <v>-1</v>
      </c>
      <c r="AU656">
        <v>-1</v>
      </c>
      <c r="AV656">
        <v>-1</v>
      </c>
      <c r="AW656">
        <v>-1</v>
      </c>
      <c r="AX656" t="s">
        <v>224</v>
      </c>
      <c r="AY656">
        <v>-1</v>
      </c>
      <c r="AZ656">
        <v>2026</v>
      </c>
      <c r="BA656">
        <v>5</v>
      </c>
      <c r="BB656">
        <v>13</v>
      </c>
      <c r="BC656">
        <v>-1</v>
      </c>
      <c r="BD656" t="s">
        <v>225</v>
      </c>
      <c r="BE656">
        <v>-1</v>
      </c>
      <c r="BF656">
        <v>20001627228606</v>
      </c>
      <c r="BG656" t="s">
        <v>226</v>
      </c>
      <c r="BH656" t="s">
        <v>227</v>
      </c>
      <c r="BI656" t="s">
        <v>2912</v>
      </c>
      <c r="BJ656">
        <v>-1</v>
      </c>
      <c r="BK656">
        <v>-1</v>
      </c>
      <c r="BL656">
        <v>-1</v>
      </c>
      <c r="BM656" t="s">
        <v>2213</v>
      </c>
      <c r="BN656" t="s">
        <v>230</v>
      </c>
      <c r="BO656" t="s">
        <v>17706</v>
      </c>
      <c r="BP656" t="s">
        <v>380</v>
      </c>
      <c r="BQ656">
        <v>2026</v>
      </c>
      <c r="BR656">
        <v>5</v>
      </c>
      <c r="BS656">
        <v>13</v>
      </c>
      <c r="BT656" s="1">
        <v>46155.571944444448</v>
      </c>
      <c r="BU656" t="s">
        <v>2215</v>
      </c>
      <c r="BV656" s="2">
        <v>46155</v>
      </c>
      <c r="BW656" t="s">
        <v>2215</v>
      </c>
      <c r="BX656" s="2">
        <v>46155</v>
      </c>
      <c r="BY656" s="2">
        <v>46155</v>
      </c>
      <c r="BZ656" t="s">
        <v>2216</v>
      </c>
      <c r="CA656" t="s">
        <v>1945</v>
      </c>
      <c r="CB656" t="s">
        <v>322</v>
      </c>
      <c r="CC656" t="s">
        <v>17707</v>
      </c>
      <c r="CD656" t="s">
        <v>2911</v>
      </c>
      <c r="CE656">
        <v>-1</v>
      </c>
      <c r="CF656" t="s">
        <v>1947</v>
      </c>
      <c r="CG656" t="s">
        <v>325</v>
      </c>
      <c r="CH656" t="s">
        <v>326</v>
      </c>
      <c r="CI656">
        <v>1063565638</v>
      </c>
      <c r="CJ656" t="s">
        <v>1162</v>
      </c>
      <c r="CK656" t="s">
        <v>245</v>
      </c>
      <c r="CL656" t="s">
        <v>409</v>
      </c>
      <c r="CM656" t="s">
        <v>247</v>
      </c>
      <c r="CN656" t="s">
        <v>410</v>
      </c>
      <c r="CT656" t="s">
        <v>386</v>
      </c>
      <c r="CU656" t="s">
        <v>225</v>
      </c>
      <c r="CW656" t="s">
        <v>226</v>
      </c>
      <c r="CX656" t="s">
        <v>227</v>
      </c>
      <c r="DA656" t="s">
        <v>250</v>
      </c>
      <c r="DB656">
        <v>-1</v>
      </c>
      <c r="DF656" t="s">
        <v>2213</v>
      </c>
      <c r="DJ656" t="s">
        <v>252</v>
      </c>
      <c r="DK656" t="s">
        <v>253</v>
      </c>
      <c r="DL656" t="s">
        <v>253</v>
      </c>
      <c r="DN656" t="s">
        <v>255</v>
      </c>
      <c r="DR656" t="s">
        <v>1163</v>
      </c>
      <c r="DS656" t="s">
        <v>1162</v>
      </c>
      <c r="DT656" t="s">
        <v>1161</v>
      </c>
      <c r="DV656">
        <v>1</v>
      </c>
      <c r="DW656" t="s">
        <v>331</v>
      </c>
      <c r="ED656" s="2">
        <v>46155</v>
      </c>
      <c r="EF656">
        <v>16</v>
      </c>
      <c r="EP656" t="s">
        <v>258</v>
      </c>
      <c r="FA656" t="s">
        <v>245</v>
      </c>
      <c r="FB656" t="s">
        <v>333</v>
      </c>
      <c r="FD656" t="s">
        <v>333</v>
      </c>
      <c r="FE656" t="s">
        <v>1949</v>
      </c>
      <c r="FF656" t="s">
        <v>1949</v>
      </c>
      <c r="FK656" t="s">
        <v>263</v>
      </c>
      <c r="FN656" t="s">
        <v>410</v>
      </c>
      <c r="FO656" t="s">
        <v>414</v>
      </c>
      <c r="FR656">
        <v>0</v>
      </c>
      <c r="GB656" t="s">
        <v>266</v>
      </c>
      <c r="GM656">
        <v>0</v>
      </c>
      <c r="GS656" t="s">
        <v>267</v>
      </c>
      <c r="GT656" s="2"/>
      <c r="GU656" t="s">
        <v>268</v>
      </c>
      <c r="GV656" t="s">
        <v>335</v>
      </c>
      <c r="GW656" t="s">
        <v>270</v>
      </c>
      <c r="GX656" t="s">
        <v>271</v>
      </c>
      <c r="GY656" t="s">
        <v>271</v>
      </c>
      <c r="GZ656" t="s">
        <v>273</v>
      </c>
      <c r="HE656" t="s">
        <v>230</v>
      </c>
      <c r="HF656" t="s">
        <v>17708</v>
      </c>
      <c r="HR656" t="s">
        <v>278</v>
      </c>
      <c r="HV656">
        <v>85900</v>
      </c>
      <c r="HW656" t="s">
        <v>279</v>
      </c>
      <c r="HY656">
        <v>0</v>
      </c>
      <c r="HZ656">
        <v>0</v>
      </c>
      <c r="IA656" t="s">
        <v>279</v>
      </c>
      <c r="IB656" t="s">
        <v>281</v>
      </c>
      <c r="IE656" t="s">
        <v>283</v>
      </c>
      <c r="IF656" t="s">
        <v>283</v>
      </c>
      <c r="IG656" t="s">
        <v>283</v>
      </c>
      <c r="IH656" t="s">
        <v>284</v>
      </c>
      <c r="II656" t="s">
        <v>285</v>
      </c>
      <c r="IJ656" t="s">
        <v>286</v>
      </c>
      <c r="IK656" t="s">
        <v>278</v>
      </c>
      <c r="IL656" t="s">
        <v>346</v>
      </c>
      <c r="IM656" t="s">
        <v>288</v>
      </c>
      <c r="IN656" t="s">
        <v>2219</v>
      </c>
      <c r="IP656" t="s">
        <v>290</v>
      </c>
      <c r="IQ656" t="s">
        <v>284</v>
      </c>
      <c r="IS656" t="s">
        <v>291</v>
      </c>
      <c r="IY656" t="s">
        <v>281</v>
      </c>
    </row>
    <row r="657" spans="1:259" x14ac:dyDescent="0.3">
      <c r="A657" s="14">
        <f>DAY(AVANZA[[#This Row],[FechaSeguimiento]])</f>
        <v>13</v>
      </c>
      <c r="B657" s="14">
        <f>MONTH(AVANZA[[#This Row],[FechaSeguimiento]])</f>
        <v>5</v>
      </c>
      <c r="C657"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657" t="str">
        <f>LOWER(IFERROR(VLOOKUP(AVANZA[[#This Row],[ID_Peticion]],CANCELADAS[#All],2,0),""))</f>
        <v/>
      </c>
      <c r="E657" t="str">
        <f>LOWER(IFERROR(VLOOKUP(AVANZA[[#This Row],[ID_Peticion]],CANCELADAS[#All],3,0),""))</f>
        <v/>
      </c>
      <c r="F657" t="str">
        <f>LOWER(IF(AVANZA[[#This Row],[CEDULA CLIENTE]]&lt;&gt;""," CC: " &amp; COUNTIFS(AVANZA[CEDULA CLIENTE],AVANZA[[#This Row],[CEDULA CLIENTE]]),"")&amp; IF(AVANZA[[#This Row],[Direccion]]&lt;&gt;""," DIR: " &amp; COUNTIFS(AVANZA[Direccion],AVANZA[[#This Row],[Direccion]]),""))</f>
        <v xml:space="preserve"> dir: 1</v>
      </c>
      <c r="G657" t="str">
        <f>IFERROR(VLOOKUP(AVANZA[[#This Row],[Cedula_Vendedor_Atis]],PLANTA[[#All],[CEDULA]:[LINEA]],3,0),"No Cruza")</f>
        <v>Marisol Avella</v>
      </c>
      <c r="H657" t="str">
        <f>IFERROR(VLOOKUP(AVANZA[[#This Row],[Cedula_Vendedor_Atis]],PLANTA[[#All],[CEDULA]:[LINEA]],4,0),"No Cruza")</f>
        <v>Fija</v>
      </c>
      <c r="I657" t="str">
        <f>LOWER(IF(AVANZA[[#This Row],[ATRIBUIBLE]]="",AVANZA[[#This Row],[Variable]],AVANZA[[#This Row],[ATRIBUIBLE]]))</f>
        <v>pendiente</v>
      </c>
      <c r="J657" s="14">
        <f>IF(AVANZA[[#This Row],[Variable]]=AVANZA[[#Headers],[TERMINADA]],1,0)</f>
        <v>0</v>
      </c>
      <c r="K657" s="14">
        <f>IF(AVANZA[[#This Row],[Variable]]=AVANZA[[#Headers],[ANULADA]],1,0)</f>
        <v>0</v>
      </c>
      <c r="L657" s="14">
        <f>IF(AVANZA[[#This Row],[Variable]]=AVANZA[[#Headers],[PENDIENTE]],1,0)</f>
        <v>1</v>
      </c>
      <c r="M657" s="14">
        <f>IF(AVANZA[[#This Row],[ESTADO AGENDA]]="AGENDADA",1,0)</f>
        <v>0</v>
      </c>
      <c r="N657" s="14">
        <f>IF(AVANZA[[#This Row],[ESTADO AGENDA]]="PENDIENTE DE AGENDAR",1,0)</f>
        <v>0</v>
      </c>
      <c r="O657" s="14">
        <f>IF(AVANZA[[#This Row],[ESTADO AGENDA]]="SUSPENDIDA",1,0)</f>
        <v>0</v>
      </c>
      <c r="P657" t="str" cm="1">
        <f t="array" ref="P657">_xlfn.XLOOKUP(AVANZA[[#This Row],[Num_Agrupacion_Pet_Atis]],Tabla1[[#All],[Numero_de_actuacion]],Tabla1[[#All],[Estado_de_la_orden]],"",0)</f>
        <v/>
      </c>
      <c r="Q657" s="2" t="str" cm="1">
        <f t="array" ref="Q657">_xlfn.XLOOKUP(AVANZA[[#This Row],[Num_Agrupacion_Pet_Atis]],Tabla1[[#All],[Numero_de_actuacion]],Tabla1[[#All],[Fecha_de_la_cita]],"",0)</f>
        <v/>
      </c>
      <c r="R657" t="str" cm="1">
        <f t="array" ref="R657">_xlfn.XLOOKUP(AVANZA[[#This Row],[Num_Agrupacion_Pet_Atis]],Tabla1[[#All],[Numero_de_actuacion]],Tabla1[[#All],[Franja_horaria_de_la_cita]],"",0)</f>
        <v/>
      </c>
      <c r="S657" s="14" t="str">
        <f>IFERROR(DAY(AVANZA[[#This Row],[FECHA AGENDA]]),"")</f>
        <v/>
      </c>
      <c r="T657" s="14" t="str">
        <f>IFERROR(MONTH(AVANZA[[#This Row],[FECHA AGENDA]]),"")</f>
        <v/>
      </c>
      <c r="U657" t="str" cm="1">
        <f t="array" ref="U657">_xlfn.XLOOKUP(AVANZA[[#This Row],[Num_Agrupacion_Pet_Atis]],Tabla1[[#All],[Numero_de_actuacion]],Tabla1[[#All],[Motivo_de_suspension]],"",0)</f>
        <v/>
      </c>
      <c r="V657" s="2" t="str" cm="1">
        <f t="array" ref="V657">_xlfn.XLOOKUP(AVANZA[[#This Row],[Num_Agrupacion_Pet_Atis]],Tabla1[[#All],[Numero_de_actuacion]],Tabla1[[#All],[No_identificacion_cliente]],"",0)</f>
        <v/>
      </c>
      <c r="W657" s="2" t="str" cm="1">
        <f t="array" ref="W657">_xlfn.XLOOKUP(AVANZA[[#This Row],[Num_Agrupacion_Pet_Atis]],Tabla1[[#All],[Numero_de_actuacion]],Tabla1[[#All],[Movil_de_contacto]],"",0)</f>
        <v/>
      </c>
      <c r="X657" s="14">
        <f>IF(OR(AVANZA[[#This Row],[ESTADO LEG]]="Legalizada grabacion",AVANZA[[#This Row],[ESTADO LEG]]="Legalizada aut"),1,0)</f>
        <v>0</v>
      </c>
      <c r="Y657" s="14">
        <f>IF(OR(AVANZA[[#This Row],[ESTADO LEG]]="pdte legalizar",AVANZA[[#This Row],[ESTADO LEG]]="No cruza"),1,0)</f>
        <v>0</v>
      </c>
      <c r="Z657" t="str" cm="1">
        <f t="array" ref="Z657">IF(AVANZA[[#This Row],[Variable]]="Terminada",LOWER(_xlfn.XLOOKUP(AVANZA[[#This Row],[ID_Peticion]],Tabla6[[#All],[NUM_PETICION]],Tabla6[[#All],[ESTADO_LEG]],"NO CRUZA",0)),AVANZA[[#This Row],[Variable]])</f>
        <v>PENDIENTE</v>
      </c>
      <c r="AA657" t="str" cm="1">
        <f t="array" ref="AA657">_xlfn.XLOOKUP(AVANZA[[#This Row],[ID_Peticion]],Tabla6[[#All],[NUM_PETICION]],Tabla6[[#All],[DIF_DIAS]],"",0)</f>
        <v/>
      </c>
      <c r="AB657" s="2" t="str" cm="1">
        <f t="array" ref="AB657">IFERROR(_xlfn.XLOOKUP(AVANZA[[#This Row],[ID_Peticion]],Tabla6[[#All],[NUM_PETICION]],Tabla6[[#All],[FEC_LEGAL]],"",0),"")</f>
        <v/>
      </c>
      <c r="AC657" s="14">
        <f ca="1">IF(AVANZA[[#This Row],[FECHA LEG]]&lt;&gt;0,IFERROR(AVANZA[[#This Row],[FECHA LEG]]-AVANZA[[#This Row],[FechaIniEstadoSubPetAtis]],0),TODAY()-AVANZA[[#This Row],[FechaIniEstadoSubPetAtis]])</f>
        <v>0</v>
      </c>
      <c r="AD657" s="35">
        <f ca="1">IF(AVANZA[[#This Row],[FINAL Vs LG]]&lt;&gt;0,IF(AVANZA[[#This Row],[FINAL Vs LG]]&lt;7.1,"100%",IF(AND(AVANZA[[#This Row],[FINAL Vs LG]]&gt;7.1,AVANZA[[#This Row],[FINAL Vs LG]]&lt;11.1),"50%","0%")),0)</f>
        <v>0</v>
      </c>
      <c r="AE657" s="14">
        <f ca="1">VLOOKUP(DAY(TODAY()),BACK!F:G,2,0)</f>
        <v>14</v>
      </c>
      <c r="AF657" s="14">
        <f>BACK!$I$2</f>
        <v>24</v>
      </c>
      <c r="AG657" s="14">
        <f>IF(AVANZA[[#This Row],[Oferta_empaquetada_comisiones]]="SI",1,0)</f>
        <v>0</v>
      </c>
      <c r="AH657" s="36">
        <f>IF(AVANZA[[#This Row],[Variable]]="TERMINADA",IFERROR(VLOOKUP(AVANZA[[#This Row],[SUPERVISOR]],Tabla2[#All],4,0),0),)</f>
        <v>0</v>
      </c>
      <c r="AI657" s="14">
        <f>IF(AVANZA[[#This Row],[Producto]]="BA",1,0)</f>
        <v>0</v>
      </c>
      <c r="AJ657" s="14">
        <f>IF(AVANZA[[#This Row],[Producto]]="DUO",1,0)</f>
        <v>0</v>
      </c>
      <c r="AK657" s="14">
        <f>IF(AVANZA[[#This Row],[Producto]]="TRIO",1,0)</f>
        <v>1</v>
      </c>
      <c r="AL657" t="s">
        <v>418</v>
      </c>
      <c r="AM657">
        <v>-1</v>
      </c>
      <c r="AN657">
        <v>-1</v>
      </c>
      <c r="AO657" t="s">
        <v>17709</v>
      </c>
      <c r="AP657" s="1">
        <v>46154.672268518516</v>
      </c>
      <c r="AQ657">
        <v>-1</v>
      </c>
      <c r="AR657" t="s">
        <v>17710</v>
      </c>
      <c r="AS657">
        <v>-1</v>
      </c>
      <c r="AT657">
        <v>-1</v>
      </c>
      <c r="AU657">
        <v>-1</v>
      </c>
      <c r="AV657">
        <v>-1</v>
      </c>
      <c r="AW657">
        <v>-1</v>
      </c>
      <c r="AX657" t="s">
        <v>224</v>
      </c>
      <c r="AY657">
        <v>-1</v>
      </c>
      <c r="AZ657">
        <v>2026</v>
      </c>
      <c r="BA657">
        <v>5</v>
      </c>
      <c r="BB657">
        <v>13</v>
      </c>
      <c r="BC657">
        <v>-1</v>
      </c>
      <c r="BD657" t="s">
        <v>225</v>
      </c>
      <c r="BE657">
        <v>-1</v>
      </c>
      <c r="BF657">
        <v>20001626756606</v>
      </c>
      <c r="BG657" t="s">
        <v>438</v>
      </c>
      <c r="BH657" t="s">
        <v>439</v>
      </c>
      <c r="BI657" t="s">
        <v>17711</v>
      </c>
      <c r="BJ657">
        <v>-1</v>
      </c>
      <c r="BK657">
        <v>-1</v>
      </c>
      <c r="BL657">
        <v>-1</v>
      </c>
      <c r="BM657" t="s">
        <v>2213</v>
      </c>
      <c r="BN657" t="s">
        <v>230</v>
      </c>
      <c r="BO657" t="s">
        <v>17712</v>
      </c>
      <c r="BP657" t="s">
        <v>380</v>
      </c>
      <c r="BQ657">
        <v>2026</v>
      </c>
      <c r="BR657">
        <v>5</v>
      </c>
      <c r="BS657">
        <v>12</v>
      </c>
      <c r="BT657" s="1">
        <v>46154.672291666669</v>
      </c>
      <c r="BU657" t="s">
        <v>2215</v>
      </c>
      <c r="BV657" s="2">
        <v>46154</v>
      </c>
      <c r="BW657" t="s">
        <v>2215</v>
      </c>
      <c r="BX657" s="2">
        <v>46154</v>
      </c>
      <c r="BY657" s="2">
        <v>46155</v>
      </c>
      <c r="CA657" t="s">
        <v>3228</v>
      </c>
      <c r="CB657" t="s">
        <v>237</v>
      </c>
      <c r="CC657" t="s">
        <v>17713</v>
      </c>
      <c r="CD657" t="s">
        <v>17714</v>
      </c>
      <c r="CE657">
        <v>-1</v>
      </c>
      <c r="CF657" t="s">
        <v>3227</v>
      </c>
      <c r="CG657" t="s">
        <v>241</v>
      </c>
      <c r="CH657" t="s">
        <v>357</v>
      </c>
      <c r="CI657">
        <v>1022940376</v>
      </c>
      <c r="CJ657" t="s">
        <v>426</v>
      </c>
      <c r="CK657" t="s">
        <v>245</v>
      </c>
      <c r="CL657" t="s">
        <v>409</v>
      </c>
      <c r="CM657" t="s">
        <v>247</v>
      </c>
      <c r="CN657" t="s">
        <v>410</v>
      </c>
      <c r="CT657" t="s">
        <v>304</v>
      </c>
      <c r="CU657" t="s">
        <v>387</v>
      </c>
      <c r="CW657" t="s">
        <v>446</v>
      </c>
      <c r="CX657" t="s">
        <v>447</v>
      </c>
      <c r="DA657" t="s">
        <v>250</v>
      </c>
      <c r="DB657">
        <v>-1</v>
      </c>
      <c r="DF657" t="s">
        <v>2213</v>
      </c>
      <c r="DJ657" t="s">
        <v>252</v>
      </c>
      <c r="DK657" t="s">
        <v>253</v>
      </c>
      <c r="DL657" t="s">
        <v>253</v>
      </c>
      <c r="DN657" t="s">
        <v>390</v>
      </c>
      <c r="DR657" t="s">
        <v>427</v>
      </c>
      <c r="DS657" t="s">
        <v>426</v>
      </c>
      <c r="DT657" t="s">
        <v>425</v>
      </c>
      <c r="DV657">
        <v>1</v>
      </c>
      <c r="DW657" t="s">
        <v>257</v>
      </c>
      <c r="ED657" s="2">
        <v>46155</v>
      </c>
      <c r="EF657">
        <v>20</v>
      </c>
      <c r="EP657" t="s">
        <v>258</v>
      </c>
      <c r="ES657" t="s">
        <v>17715</v>
      </c>
      <c r="FA657" t="s">
        <v>245</v>
      </c>
      <c r="FB657" t="s">
        <v>260</v>
      </c>
      <c r="FD657" t="s">
        <v>260</v>
      </c>
      <c r="FE657" t="s">
        <v>4384</v>
      </c>
      <c r="FF657" t="s">
        <v>4384</v>
      </c>
      <c r="FK657" t="s">
        <v>263</v>
      </c>
      <c r="FL657" t="s">
        <v>17716</v>
      </c>
      <c r="FN657" t="s">
        <v>410</v>
      </c>
      <c r="FO657" t="s">
        <v>414</v>
      </c>
      <c r="FR657">
        <v>0</v>
      </c>
      <c r="GB657" t="s">
        <v>266</v>
      </c>
      <c r="GM657">
        <v>0</v>
      </c>
      <c r="GS657" t="s">
        <v>267</v>
      </c>
      <c r="GT657" s="2">
        <v>45260</v>
      </c>
      <c r="GU657" t="s">
        <v>268</v>
      </c>
      <c r="GV657" t="s">
        <v>269</v>
      </c>
      <c r="GW657" t="s">
        <v>394</v>
      </c>
      <c r="GZ657" t="s">
        <v>395</v>
      </c>
      <c r="HA657" t="s">
        <v>274</v>
      </c>
      <c r="HB657" t="s">
        <v>811</v>
      </c>
      <c r="HC657" t="s">
        <v>3228</v>
      </c>
      <c r="HD657" t="s">
        <v>257</v>
      </c>
      <c r="HE657" t="s">
        <v>230</v>
      </c>
      <c r="HF657" t="s">
        <v>17717</v>
      </c>
      <c r="HR657" t="s">
        <v>278</v>
      </c>
      <c r="HV657">
        <v>118900</v>
      </c>
      <c r="HW657" t="s">
        <v>279</v>
      </c>
      <c r="HY657">
        <v>0</v>
      </c>
      <c r="HZ657">
        <v>0</v>
      </c>
      <c r="IA657" t="s">
        <v>281</v>
      </c>
      <c r="IB657" t="s">
        <v>281</v>
      </c>
      <c r="IE657" t="s">
        <v>283</v>
      </c>
      <c r="IF657" t="s">
        <v>283</v>
      </c>
      <c r="IG657" t="s">
        <v>283</v>
      </c>
      <c r="IH657" t="s">
        <v>284</v>
      </c>
      <c r="II657" t="s">
        <v>285</v>
      </c>
      <c r="IJ657" t="s">
        <v>286</v>
      </c>
      <c r="IK657" t="s">
        <v>278</v>
      </c>
      <c r="IL657" t="s">
        <v>346</v>
      </c>
      <c r="IM657" t="s">
        <v>288</v>
      </c>
      <c r="IN657" t="s">
        <v>2219</v>
      </c>
      <c r="IP657" t="s">
        <v>290</v>
      </c>
      <c r="IQ657" t="s">
        <v>284</v>
      </c>
      <c r="IS657" t="s">
        <v>291</v>
      </c>
      <c r="IT657" t="s">
        <v>1788</v>
      </c>
      <c r="IU657" t="s">
        <v>1789</v>
      </c>
      <c r="IV657" t="s">
        <v>434</v>
      </c>
      <c r="IW657" t="s">
        <v>318</v>
      </c>
      <c r="IY657" t="s">
        <v>281</v>
      </c>
    </row>
    <row r="658" spans="1:259" x14ac:dyDescent="0.3">
      <c r="A658" s="14">
        <f>DAY(AVANZA[[#This Row],[FechaSeguimiento]])</f>
        <v>13</v>
      </c>
      <c r="B658" s="14">
        <f>MONTH(AVANZA[[#This Row],[FechaSeguimiento]])</f>
        <v>5</v>
      </c>
      <c r="C658"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658" t="str">
        <f>LOWER(IFERROR(VLOOKUP(AVANZA[[#This Row],[ID_Peticion]],CANCELADAS[#All],2,0),""))</f>
        <v/>
      </c>
      <c r="E658" t="str">
        <f>LOWER(IFERROR(VLOOKUP(AVANZA[[#This Row],[ID_Peticion]],CANCELADAS[#All],3,0),""))</f>
        <v/>
      </c>
      <c r="F658" t="str">
        <f>LOWER(IF(AVANZA[[#This Row],[CEDULA CLIENTE]]&lt;&gt;""," CC: " &amp; COUNTIFS(AVANZA[CEDULA CLIENTE],AVANZA[[#This Row],[CEDULA CLIENTE]]),"")&amp; IF(AVANZA[[#This Row],[Direccion]]&lt;&gt;""," DIR: " &amp; COUNTIFS(AVANZA[Direccion],AVANZA[[#This Row],[Direccion]]),""))</f>
        <v xml:space="preserve"> cc: 1 dir: 1</v>
      </c>
      <c r="G658" t="str">
        <f>IFERROR(VLOOKUP(AVANZA[[#This Row],[Cedula_Vendedor_Atis]],PLANTA[[#All],[CEDULA]:[LINEA]],3,0),"No Cruza")</f>
        <v>Marisol Avella</v>
      </c>
      <c r="H658" t="str">
        <f>IFERROR(VLOOKUP(AVANZA[[#This Row],[Cedula_Vendedor_Atis]],PLANTA[[#All],[CEDULA]:[LINEA]],4,0),"No Cruza")</f>
        <v>Fija</v>
      </c>
      <c r="I658" t="str">
        <f>LOWER(IF(AVANZA[[#This Row],[ATRIBUIBLE]]="",AVANZA[[#This Row],[Variable]],AVANZA[[#This Row],[ATRIBUIBLE]]))</f>
        <v>pendiente</v>
      </c>
      <c r="J658" s="14">
        <f>IF(AVANZA[[#This Row],[Variable]]=AVANZA[[#Headers],[TERMINADA]],1,0)</f>
        <v>0</v>
      </c>
      <c r="K658" s="14">
        <f>IF(AVANZA[[#This Row],[Variable]]=AVANZA[[#Headers],[ANULADA]],1,0)</f>
        <v>0</v>
      </c>
      <c r="L658" s="14">
        <f>IF(AVANZA[[#This Row],[Variable]]=AVANZA[[#Headers],[PENDIENTE]],1,0)</f>
        <v>1</v>
      </c>
      <c r="M658" s="14">
        <f>IF(AVANZA[[#This Row],[ESTADO AGENDA]]="AGENDADA",1,0)</f>
        <v>0</v>
      </c>
      <c r="N658" s="14">
        <f>IF(AVANZA[[#This Row],[ESTADO AGENDA]]="PENDIENTE DE AGENDAR",1,0)</f>
        <v>0</v>
      </c>
      <c r="O658" s="14">
        <f>IF(AVANZA[[#This Row],[ESTADO AGENDA]]="SUSPENDIDA",1,0)</f>
        <v>1</v>
      </c>
      <c r="P658" t="str" cm="1">
        <f t="array" ref="P658">_xlfn.XLOOKUP(AVANZA[[#This Row],[Num_Agrupacion_Pet_Atis]],Tabla1[[#All],[Numero_de_actuacion]],Tabla1[[#All],[Estado_de_la_orden]],"",0)</f>
        <v>Suspendida</v>
      </c>
      <c r="Q658" s="2" cm="1">
        <f t="array" ref="Q658">_xlfn.XLOOKUP(AVANZA[[#This Row],[Num_Agrupacion_Pet_Atis]],Tabla1[[#All],[Numero_de_actuacion]],Tabla1[[#All],[Fecha_de_la_cita]],"",0)</f>
        <v>0</v>
      </c>
      <c r="R658" cm="1">
        <f t="array" ref="R658">_xlfn.XLOOKUP(AVANZA[[#This Row],[Num_Agrupacion_Pet_Atis]],Tabla1[[#All],[Numero_de_actuacion]],Tabla1[[#All],[Franja_horaria_de_la_cita]],"",0)</f>
        <v>0</v>
      </c>
      <c r="S658" s="14">
        <f>IFERROR(DAY(AVANZA[[#This Row],[FECHA AGENDA]]),"")</f>
        <v>0</v>
      </c>
      <c r="T658" s="14">
        <f>IFERROR(MONTH(AVANZA[[#This Row],[FECHA AGENDA]]),"")</f>
        <v>1</v>
      </c>
      <c r="U658" t="str" cm="1">
        <f t="array" ref="U658">_xlfn.XLOOKUP(AVANZA[[#This Row],[Num_Agrupacion_Pet_Atis]],Tabla1[[#All],[Numero_de_actuacion]],Tabla1[[#All],[Motivo_de_suspension]],"",0)</f>
        <v>Pendiente vias BA o LB.</v>
      </c>
      <c r="V658" s="2" t="str" cm="1">
        <f t="array" ref="V658">_xlfn.XLOOKUP(AVANZA[[#This Row],[Num_Agrupacion_Pet_Atis]],Tabla1[[#All],[Numero_de_actuacion]],Tabla1[[#All],[No_identificacion_cliente]],"",0)</f>
        <v>1234790999</v>
      </c>
      <c r="W658" s="2" t="str" cm="1">
        <f t="array" ref="W658">_xlfn.XLOOKUP(AVANZA[[#This Row],[Num_Agrupacion_Pet_Atis]],Tabla1[[#All],[Numero_de_actuacion]],Tabla1[[#All],[Movil_de_contacto]],"",0)</f>
        <v>3124457480</v>
      </c>
      <c r="X658" s="14">
        <f>IF(OR(AVANZA[[#This Row],[ESTADO LEG]]="Legalizada grabacion",AVANZA[[#This Row],[ESTADO LEG]]="Legalizada aut"),1,0)</f>
        <v>0</v>
      </c>
      <c r="Y658" s="14">
        <f>IF(OR(AVANZA[[#This Row],[ESTADO LEG]]="pdte legalizar",AVANZA[[#This Row],[ESTADO LEG]]="No cruza"),1,0)</f>
        <v>0</v>
      </c>
      <c r="Z658" t="str" cm="1">
        <f t="array" ref="Z658">IF(AVANZA[[#This Row],[Variable]]="Terminada",LOWER(_xlfn.XLOOKUP(AVANZA[[#This Row],[ID_Peticion]],Tabla6[[#All],[NUM_PETICION]],Tabla6[[#All],[ESTADO_LEG]],"NO CRUZA",0)),AVANZA[[#This Row],[Variable]])</f>
        <v>PENDIENTE</v>
      </c>
      <c r="AA658" t="str" cm="1">
        <f t="array" ref="AA658">_xlfn.XLOOKUP(AVANZA[[#This Row],[ID_Peticion]],Tabla6[[#All],[NUM_PETICION]],Tabla6[[#All],[DIF_DIAS]],"",0)</f>
        <v/>
      </c>
      <c r="AB658" s="2" t="str" cm="1">
        <f t="array" ref="AB658">IFERROR(_xlfn.XLOOKUP(AVANZA[[#This Row],[ID_Peticion]],Tabla6[[#All],[NUM_PETICION]],Tabla6[[#All],[FEC_LEGAL]],"",0),"")</f>
        <v/>
      </c>
      <c r="AC658" s="14">
        <f ca="1">IF(AVANZA[[#This Row],[FECHA LEG]]&lt;&gt;0,IFERROR(AVANZA[[#This Row],[FECHA LEG]]-AVANZA[[#This Row],[FechaIniEstadoSubPetAtis]],0),TODAY()-AVANZA[[#This Row],[FechaIniEstadoSubPetAtis]])</f>
        <v>0</v>
      </c>
      <c r="AD658" s="35">
        <f ca="1">IF(AVANZA[[#This Row],[FINAL Vs LG]]&lt;&gt;0,IF(AVANZA[[#This Row],[FINAL Vs LG]]&lt;7.1,"100%",IF(AND(AVANZA[[#This Row],[FINAL Vs LG]]&gt;7.1,AVANZA[[#This Row],[FINAL Vs LG]]&lt;11.1),"50%","0%")),0)</f>
        <v>0</v>
      </c>
      <c r="AE658" s="14">
        <f ca="1">VLOOKUP(DAY(TODAY()),BACK!F:G,2,0)</f>
        <v>14</v>
      </c>
      <c r="AF658" s="14">
        <f>BACK!$I$2</f>
        <v>24</v>
      </c>
      <c r="AG658" s="14">
        <f>IF(AVANZA[[#This Row],[Oferta_empaquetada_comisiones]]="SI",1,0)</f>
        <v>0</v>
      </c>
      <c r="AH658" s="36">
        <f>IF(AVANZA[[#This Row],[Variable]]="TERMINADA",IFERROR(VLOOKUP(AVANZA[[#This Row],[SUPERVISOR]],Tabla2[#All],4,0),0),)</f>
        <v>0</v>
      </c>
      <c r="AI658" s="14">
        <f>IF(AVANZA[[#This Row],[Producto]]="BA",1,0)</f>
        <v>1</v>
      </c>
      <c r="AJ658" s="14">
        <f>IF(AVANZA[[#This Row],[Producto]]="DUO",1,0)</f>
        <v>0</v>
      </c>
      <c r="AK658" s="14">
        <f>IF(AVANZA[[#This Row],[Producto]]="TRIO",1,0)</f>
        <v>0</v>
      </c>
      <c r="AL658" t="s">
        <v>667</v>
      </c>
      <c r="AM658">
        <v>-1</v>
      </c>
      <c r="AN658">
        <v>-1</v>
      </c>
      <c r="AO658" t="s">
        <v>17718</v>
      </c>
      <c r="AP658" s="1">
        <v>46142.683599537035</v>
      </c>
      <c r="AQ658">
        <v>-1</v>
      </c>
      <c r="AR658" t="s">
        <v>17719</v>
      </c>
      <c r="AS658">
        <v>-1</v>
      </c>
      <c r="AT658">
        <v>-1</v>
      </c>
      <c r="AU658">
        <v>-1</v>
      </c>
      <c r="AV658">
        <v>-1</v>
      </c>
      <c r="AW658">
        <v>-1</v>
      </c>
      <c r="AX658" t="s">
        <v>224</v>
      </c>
      <c r="AY658">
        <v>-1</v>
      </c>
      <c r="AZ658">
        <v>2026</v>
      </c>
      <c r="BA658">
        <v>5</v>
      </c>
      <c r="BB658">
        <v>13</v>
      </c>
      <c r="BC658">
        <v>-1</v>
      </c>
      <c r="BD658" t="s">
        <v>225</v>
      </c>
      <c r="BE658">
        <v>-1</v>
      </c>
      <c r="BF658">
        <v>20001620802696</v>
      </c>
      <c r="BG658" t="s">
        <v>3056</v>
      </c>
      <c r="BH658" t="s">
        <v>5143</v>
      </c>
      <c r="BI658" t="s">
        <v>3857</v>
      </c>
      <c r="BJ658">
        <v>-1</v>
      </c>
      <c r="BK658">
        <v>-1</v>
      </c>
      <c r="BL658">
        <v>-1</v>
      </c>
      <c r="BM658" t="s">
        <v>2213</v>
      </c>
      <c r="BN658" t="s">
        <v>230</v>
      </c>
      <c r="BO658" t="s">
        <v>17720</v>
      </c>
      <c r="BP658" t="s">
        <v>380</v>
      </c>
      <c r="BQ658">
        <v>2026</v>
      </c>
      <c r="BR658">
        <v>4</v>
      </c>
      <c r="BS658">
        <v>30</v>
      </c>
      <c r="BT658" s="1">
        <v>46142.683622685188</v>
      </c>
      <c r="BU658" t="s">
        <v>2215</v>
      </c>
      <c r="BV658" s="2">
        <v>46142</v>
      </c>
      <c r="BW658" t="s">
        <v>2215</v>
      </c>
      <c r="BX658" s="2">
        <v>46142</v>
      </c>
      <c r="BY658" s="2">
        <v>46155</v>
      </c>
      <c r="BZ658" t="s">
        <v>2216</v>
      </c>
      <c r="CA658" t="s">
        <v>3830</v>
      </c>
      <c r="CB658" t="s">
        <v>353</v>
      </c>
      <c r="CC658" t="s">
        <v>17721</v>
      </c>
      <c r="CD658" t="s">
        <v>3856</v>
      </c>
      <c r="CE658">
        <v>-1</v>
      </c>
      <c r="CF658" t="s">
        <v>3829</v>
      </c>
      <c r="CG658" t="s">
        <v>301</v>
      </c>
      <c r="CH658" t="s">
        <v>491</v>
      </c>
      <c r="CI658">
        <v>1098100287</v>
      </c>
      <c r="CJ658" t="s">
        <v>675</v>
      </c>
      <c r="CK658" t="s">
        <v>245</v>
      </c>
      <c r="CL658" t="s">
        <v>246</v>
      </c>
      <c r="CM658" t="s">
        <v>247</v>
      </c>
      <c r="CN658" t="s">
        <v>359</v>
      </c>
      <c r="CT658" t="s">
        <v>386</v>
      </c>
      <c r="CU658" t="s">
        <v>225</v>
      </c>
      <c r="CW658" t="s">
        <v>3056</v>
      </c>
      <c r="CX658" t="s">
        <v>5143</v>
      </c>
      <c r="DA658" t="s">
        <v>250</v>
      </c>
      <c r="DB658">
        <v>-1</v>
      </c>
      <c r="DF658" t="s">
        <v>2213</v>
      </c>
      <c r="DJ658" t="s">
        <v>252</v>
      </c>
      <c r="DK658" t="s">
        <v>253</v>
      </c>
      <c r="DL658" t="s">
        <v>253</v>
      </c>
      <c r="DN658" t="s">
        <v>255</v>
      </c>
      <c r="DR658" t="s">
        <v>676</v>
      </c>
      <c r="DS658" t="s">
        <v>675</v>
      </c>
      <c r="DT658" t="s">
        <v>674</v>
      </c>
      <c r="DV658">
        <v>1</v>
      </c>
      <c r="DW658" t="s">
        <v>283</v>
      </c>
      <c r="ED658" s="2">
        <v>46155</v>
      </c>
      <c r="EE658" t="s">
        <v>306</v>
      </c>
      <c r="EF658">
        <v>9</v>
      </c>
      <c r="EP658" t="s">
        <v>258</v>
      </c>
      <c r="FA658" t="s">
        <v>245</v>
      </c>
      <c r="FB658" t="s">
        <v>363</v>
      </c>
      <c r="FD658" t="s">
        <v>363</v>
      </c>
      <c r="FE658" t="s">
        <v>4232</v>
      </c>
      <c r="FF658" t="s">
        <v>4232</v>
      </c>
      <c r="FK658" t="s">
        <v>263</v>
      </c>
      <c r="FN658" t="s">
        <v>359</v>
      </c>
      <c r="FO658" t="s">
        <v>366</v>
      </c>
      <c r="FR658">
        <v>0</v>
      </c>
      <c r="GB658" t="s">
        <v>266</v>
      </c>
      <c r="GM658">
        <v>0</v>
      </c>
      <c r="GS658" t="s">
        <v>267</v>
      </c>
      <c r="GT658" s="2"/>
      <c r="GU658" t="s">
        <v>268</v>
      </c>
      <c r="GV658" t="s">
        <v>335</v>
      </c>
      <c r="GW658" t="s">
        <v>270</v>
      </c>
      <c r="GX658" t="s">
        <v>250</v>
      </c>
      <c r="GY658" t="s">
        <v>271</v>
      </c>
      <c r="GZ658" t="s">
        <v>273</v>
      </c>
      <c r="HE658" t="s">
        <v>230</v>
      </c>
      <c r="HF658" t="s">
        <v>17722</v>
      </c>
      <c r="HR658" t="s">
        <v>278</v>
      </c>
      <c r="HV658">
        <v>112990</v>
      </c>
      <c r="HW658" t="s">
        <v>281</v>
      </c>
      <c r="HY658">
        <v>0</v>
      </c>
      <c r="HZ658">
        <v>0</v>
      </c>
      <c r="IA658" t="s">
        <v>279</v>
      </c>
      <c r="IB658" t="s">
        <v>281</v>
      </c>
      <c r="IE658" t="s">
        <v>283</v>
      </c>
      <c r="IF658" t="s">
        <v>283</v>
      </c>
      <c r="IG658" t="s">
        <v>283</v>
      </c>
      <c r="IH658" t="s">
        <v>284</v>
      </c>
      <c r="II658" t="s">
        <v>285</v>
      </c>
      <c r="IJ658" t="s">
        <v>286</v>
      </c>
      <c r="IK658" t="s">
        <v>278</v>
      </c>
      <c r="IL658" t="s">
        <v>371</v>
      </c>
      <c r="IM658" t="s">
        <v>288</v>
      </c>
      <c r="IN658" t="s">
        <v>2219</v>
      </c>
      <c r="IP658" t="s">
        <v>290</v>
      </c>
      <c r="IQ658" t="s">
        <v>284</v>
      </c>
      <c r="IS658" t="s">
        <v>736</v>
      </c>
      <c r="IT658" t="s">
        <v>453</v>
      </c>
      <c r="IU658" t="s">
        <v>1898</v>
      </c>
      <c r="IV658" t="s">
        <v>434</v>
      </c>
      <c r="IW658" t="s">
        <v>1899</v>
      </c>
      <c r="IY658" t="s">
        <v>281</v>
      </c>
    </row>
    <row r="659" spans="1:259" x14ac:dyDescent="0.3">
      <c r="A659" s="14">
        <f>DAY(AVANZA[[#This Row],[FechaSeguimiento]])</f>
        <v>13</v>
      </c>
      <c r="B659" s="14">
        <f>MONTH(AVANZA[[#This Row],[FechaSeguimiento]])</f>
        <v>5</v>
      </c>
      <c r="C659"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659" t="str">
        <f>LOWER(IFERROR(VLOOKUP(AVANZA[[#This Row],[ID_Peticion]],CANCELADAS[#All],2,0),""))</f>
        <v/>
      </c>
      <c r="E659" t="str">
        <f>LOWER(IFERROR(VLOOKUP(AVANZA[[#This Row],[ID_Peticion]],CANCELADAS[#All],3,0),""))</f>
        <v/>
      </c>
      <c r="F659" t="str">
        <f>LOWER(IF(AVANZA[[#This Row],[CEDULA CLIENTE]]&lt;&gt;""," CC: " &amp; COUNTIFS(AVANZA[CEDULA CLIENTE],AVANZA[[#This Row],[CEDULA CLIENTE]]),"")&amp; IF(AVANZA[[#This Row],[Direccion]]&lt;&gt;""," DIR: " &amp; COUNTIFS(AVANZA[Direccion],AVANZA[[#This Row],[Direccion]]),""))</f>
        <v xml:space="preserve"> cc: 1 dir: 1</v>
      </c>
      <c r="G659" t="str">
        <f>IFERROR(VLOOKUP(AVANZA[[#This Row],[Cedula_Vendedor_Atis]],PLANTA[[#All],[CEDULA]:[LINEA]],3,0),"No Cruza")</f>
        <v>Marisol Avella</v>
      </c>
      <c r="H659" t="str">
        <f>IFERROR(VLOOKUP(AVANZA[[#This Row],[Cedula_Vendedor_Atis]],PLANTA[[#All],[CEDULA]:[LINEA]],4,0),"No Cruza")</f>
        <v>Fija</v>
      </c>
      <c r="I659" t="str">
        <f>LOWER(IF(AVANZA[[#This Row],[ATRIBUIBLE]]="",AVANZA[[#This Row],[Variable]],AVANZA[[#This Row],[ATRIBUIBLE]]))</f>
        <v>pendiente</v>
      </c>
      <c r="J659" s="14">
        <f>IF(AVANZA[[#This Row],[Variable]]=AVANZA[[#Headers],[TERMINADA]],1,0)</f>
        <v>0</v>
      </c>
      <c r="K659" s="14">
        <f>IF(AVANZA[[#This Row],[Variable]]=AVANZA[[#Headers],[ANULADA]],1,0)</f>
        <v>0</v>
      </c>
      <c r="L659" s="14">
        <f>IF(AVANZA[[#This Row],[Variable]]=AVANZA[[#Headers],[PENDIENTE]],1,0)</f>
        <v>1</v>
      </c>
      <c r="M659" s="14">
        <f>IF(AVANZA[[#This Row],[ESTADO AGENDA]]="AGENDADA",1,0)</f>
        <v>0</v>
      </c>
      <c r="N659" s="14">
        <f>IF(AVANZA[[#This Row],[ESTADO AGENDA]]="PENDIENTE DE AGENDAR",1,0)</f>
        <v>0</v>
      </c>
      <c r="O659" s="14">
        <f>IF(AVANZA[[#This Row],[ESTADO AGENDA]]="SUSPENDIDA",1,0)</f>
        <v>1</v>
      </c>
      <c r="P659" t="str" cm="1">
        <f t="array" ref="P659">_xlfn.XLOOKUP(AVANZA[[#This Row],[Num_Agrupacion_Pet_Atis]],Tabla1[[#All],[Numero_de_actuacion]],Tabla1[[#All],[Estado_de_la_orden]],"",0)</f>
        <v>Suspendida</v>
      </c>
      <c r="Q659" s="2" cm="1">
        <f t="array" ref="Q659">_xlfn.XLOOKUP(AVANZA[[#This Row],[Num_Agrupacion_Pet_Atis]],Tabla1[[#All],[Numero_de_actuacion]],Tabla1[[#All],[Fecha_de_la_cita]],"",0)</f>
        <v>0</v>
      </c>
      <c r="R659" cm="1">
        <f t="array" ref="R659">_xlfn.XLOOKUP(AVANZA[[#This Row],[Num_Agrupacion_Pet_Atis]],Tabla1[[#All],[Numero_de_actuacion]],Tabla1[[#All],[Franja_horaria_de_la_cita]],"",0)</f>
        <v>0</v>
      </c>
      <c r="S659" s="14">
        <f>IFERROR(DAY(AVANZA[[#This Row],[FECHA AGENDA]]),"")</f>
        <v>0</v>
      </c>
      <c r="T659" s="14">
        <f>IFERROR(MONTH(AVANZA[[#This Row],[FECHA AGENDA]]),"")</f>
        <v>1</v>
      </c>
      <c r="U659" t="str" cm="1">
        <f t="array" ref="U659">_xlfn.XLOOKUP(AVANZA[[#This Row],[Num_Agrupacion_Pet_Atis]],Tabla1[[#All],[Numero_de_actuacion]],Tabla1[[#All],[Motivo_de_suspension]],"",0)</f>
        <v>Pendiente por orden de trabajo de Planta Externa</v>
      </c>
      <c r="V659" s="2" t="str" cm="1">
        <f t="array" ref="V659">_xlfn.XLOOKUP(AVANZA[[#This Row],[Num_Agrupacion_Pet_Atis]],Tabla1[[#All],[Numero_de_actuacion]],Tabla1[[#All],[No_identificacion_cliente]],"",0)</f>
        <v>1000784712</v>
      </c>
      <c r="W659" s="2" t="str" cm="1">
        <f t="array" ref="W659">_xlfn.XLOOKUP(AVANZA[[#This Row],[Num_Agrupacion_Pet_Atis]],Tabla1[[#All],[Numero_de_actuacion]],Tabla1[[#All],[Movil_de_contacto]],"",0)</f>
        <v>3227958721</v>
      </c>
      <c r="X659" s="14">
        <f>IF(OR(AVANZA[[#This Row],[ESTADO LEG]]="Legalizada grabacion",AVANZA[[#This Row],[ESTADO LEG]]="Legalizada aut"),1,0)</f>
        <v>0</v>
      </c>
      <c r="Y659" s="14">
        <f>IF(OR(AVANZA[[#This Row],[ESTADO LEG]]="pdte legalizar",AVANZA[[#This Row],[ESTADO LEG]]="No cruza"),1,0)</f>
        <v>0</v>
      </c>
      <c r="Z659" t="str" cm="1">
        <f t="array" ref="Z659">IF(AVANZA[[#This Row],[Variable]]="Terminada",LOWER(_xlfn.XLOOKUP(AVANZA[[#This Row],[ID_Peticion]],Tabla6[[#All],[NUM_PETICION]],Tabla6[[#All],[ESTADO_LEG]],"NO CRUZA",0)),AVANZA[[#This Row],[Variable]])</f>
        <v>PENDIENTE</v>
      </c>
      <c r="AA659" t="str" cm="1">
        <f t="array" ref="AA659">_xlfn.XLOOKUP(AVANZA[[#This Row],[ID_Peticion]],Tabla6[[#All],[NUM_PETICION]],Tabla6[[#All],[DIF_DIAS]],"",0)</f>
        <v/>
      </c>
      <c r="AB659" s="2" t="str" cm="1">
        <f t="array" ref="AB659">IFERROR(_xlfn.XLOOKUP(AVANZA[[#This Row],[ID_Peticion]],Tabla6[[#All],[NUM_PETICION]],Tabla6[[#All],[FEC_LEGAL]],"",0),"")</f>
        <v/>
      </c>
      <c r="AC659" s="14">
        <f ca="1">IF(AVANZA[[#This Row],[FECHA LEG]]&lt;&gt;0,IFERROR(AVANZA[[#This Row],[FECHA LEG]]-AVANZA[[#This Row],[FechaIniEstadoSubPetAtis]],0),TODAY()-AVANZA[[#This Row],[FechaIniEstadoSubPetAtis]])</f>
        <v>0</v>
      </c>
      <c r="AD659" s="35">
        <f ca="1">IF(AVANZA[[#This Row],[FINAL Vs LG]]&lt;&gt;0,IF(AVANZA[[#This Row],[FINAL Vs LG]]&lt;7.1,"100%",IF(AND(AVANZA[[#This Row],[FINAL Vs LG]]&gt;7.1,AVANZA[[#This Row],[FINAL Vs LG]]&lt;11.1),"50%","0%")),0)</f>
        <v>0</v>
      </c>
      <c r="AE659" s="14">
        <f ca="1">VLOOKUP(DAY(TODAY()),BACK!F:G,2,0)</f>
        <v>14</v>
      </c>
      <c r="AF659" s="14">
        <f>BACK!$I$2</f>
        <v>24</v>
      </c>
      <c r="AG659" s="14">
        <f>IF(AVANZA[[#This Row],[Oferta_empaquetada_comisiones]]="SI",1,0)</f>
        <v>0</v>
      </c>
      <c r="AH659" s="36">
        <f>IF(AVANZA[[#This Row],[Variable]]="TERMINADA",IFERROR(VLOOKUP(AVANZA[[#This Row],[SUPERVISOR]],Tabla2[#All],4,0),0),)</f>
        <v>0</v>
      </c>
      <c r="AI659" s="14">
        <f>IF(AVANZA[[#This Row],[Producto]]="BA",1,0)</f>
        <v>0</v>
      </c>
      <c r="AJ659" s="14">
        <f>IF(AVANZA[[#This Row],[Producto]]="DUO",1,0)</f>
        <v>0</v>
      </c>
      <c r="AK659" s="14">
        <f>IF(AVANZA[[#This Row],[Producto]]="TRIO",1,0)</f>
        <v>1</v>
      </c>
      <c r="AL659" t="s">
        <v>1961</v>
      </c>
      <c r="AM659">
        <v>-1</v>
      </c>
      <c r="AN659">
        <v>-1</v>
      </c>
      <c r="AO659" t="s">
        <v>17723</v>
      </c>
      <c r="AP659" s="1">
        <v>46154.711111111108</v>
      </c>
      <c r="AQ659">
        <v>-1</v>
      </c>
      <c r="AR659" t="s">
        <v>17724</v>
      </c>
      <c r="AS659">
        <v>-1</v>
      </c>
      <c r="AT659">
        <v>-1</v>
      </c>
      <c r="AU659">
        <v>-1</v>
      </c>
      <c r="AV659">
        <v>-1</v>
      </c>
      <c r="AW659">
        <v>-1</v>
      </c>
      <c r="AX659" t="s">
        <v>224</v>
      </c>
      <c r="AY659">
        <v>-1</v>
      </c>
      <c r="AZ659">
        <v>2026</v>
      </c>
      <c r="BA659">
        <v>5</v>
      </c>
      <c r="BB659">
        <v>13</v>
      </c>
      <c r="BC659">
        <v>-1</v>
      </c>
      <c r="BD659" t="s">
        <v>225</v>
      </c>
      <c r="BE659">
        <v>-1</v>
      </c>
      <c r="BF659">
        <v>20001626781559</v>
      </c>
      <c r="BG659" t="s">
        <v>438</v>
      </c>
      <c r="BH659" t="s">
        <v>439</v>
      </c>
      <c r="BI659" t="s">
        <v>3803</v>
      </c>
      <c r="BJ659">
        <v>-1</v>
      </c>
      <c r="BK659">
        <v>-1</v>
      </c>
      <c r="BL659">
        <v>-1</v>
      </c>
      <c r="BM659" t="s">
        <v>2213</v>
      </c>
      <c r="BN659" t="s">
        <v>230</v>
      </c>
      <c r="BO659" t="s">
        <v>17725</v>
      </c>
      <c r="BP659" t="s">
        <v>380</v>
      </c>
      <c r="BQ659">
        <v>2026</v>
      </c>
      <c r="BR659">
        <v>5</v>
      </c>
      <c r="BS659">
        <v>12</v>
      </c>
      <c r="BT659" s="1">
        <v>46154.711134259262</v>
      </c>
      <c r="BU659" t="s">
        <v>2215</v>
      </c>
      <c r="BV659" s="2">
        <v>46154</v>
      </c>
      <c r="BW659" t="s">
        <v>2215</v>
      </c>
      <c r="BX659" s="2">
        <v>46154</v>
      </c>
      <c r="BY659" s="2">
        <v>46154</v>
      </c>
      <c r="BZ659" t="s">
        <v>2216</v>
      </c>
      <c r="CA659" t="s">
        <v>381</v>
      </c>
      <c r="CB659" t="s">
        <v>353</v>
      </c>
      <c r="CC659" t="s">
        <v>17726</v>
      </c>
      <c r="CD659" t="s">
        <v>2556</v>
      </c>
      <c r="CE659">
        <v>-1</v>
      </c>
      <c r="CF659" t="s">
        <v>384</v>
      </c>
      <c r="CG659" t="s">
        <v>385</v>
      </c>
      <c r="CH659" t="s">
        <v>242</v>
      </c>
      <c r="CI659">
        <v>1013654397</v>
      </c>
      <c r="CJ659" t="s">
        <v>1969</v>
      </c>
      <c r="CK659" t="s">
        <v>245</v>
      </c>
      <c r="CL659" t="s">
        <v>246</v>
      </c>
      <c r="CM659" t="s">
        <v>247</v>
      </c>
      <c r="CN659" t="s">
        <v>248</v>
      </c>
      <c r="CT659" t="s">
        <v>304</v>
      </c>
      <c r="CU659" t="s">
        <v>387</v>
      </c>
      <c r="CW659" t="s">
        <v>446</v>
      </c>
      <c r="CX659" t="s">
        <v>447</v>
      </c>
      <c r="DA659" t="s">
        <v>250</v>
      </c>
      <c r="DB659">
        <v>-1</v>
      </c>
      <c r="DF659" t="s">
        <v>2213</v>
      </c>
      <c r="DJ659" t="s">
        <v>252</v>
      </c>
      <c r="DK659" t="s">
        <v>253</v>
      </c>
      <c r="DL659" t="s">
        <v>253</v>
      </c>
      <c r="DN659" t="s">
        <v>390</v>
      </c>
      <c r="DR659" t="s">
        <v>1970</v>
      </c>
      <c r="DS659" t="s">
        <v>1969</v>
      </c>
      <c r="DT659" t="s">
        <v>1968</v>
      </c>
      <c r="DV659">
        <v>1</v>
      </c>
      <c r="DW659" t="s">
        <v>283</v>
      </c>
      <c r="ED659" s="2">
        <v>46155</v>
      </c>
      <c r="EE659" t="s">
        <v>343</v>
      </c>
      <c r="EF659">
        <v>5</v>
      </c>
      <c r="EP659" t="s">
        <v>258</v>
      </c>
      <c r="ES659" t="s">
        <v>17727</v>
      </c>
      <c r="FA659" t="s">
        <v>245</v>
      </c>
      <c r="FB659" t="s">
        <v>363</v>
      </c>
      <c r="FD659" t="s">
        <v>308</v>
      </c>
      <c r="FE659" t="s">
        <v>392</v>
      </c>
      <c r="FF659" t="s">
        <v>392</v>
      </c>
      <c r="FK659" t="s">
        <v>263</v>
      </c>
      <c r="FL659" t="s">
        <v>17728</v>
      </c>
      <c r="FN659" t="s">
        <v>248</v>
      </c>
      <c r="FO659" t="s">
        <v>265</v>
      </c>
      <c r="FR659">
        <v>0</v>
      </c>
      <c r="GB659" t="s">
        <v>266</v>
      </c>
      <c r="GM659">
        <v>0</v>
      </c>
      <c r="GS659" t="s">
        <v>267</v>
      </c>
      <c r="GT659" s="2">
        <v>46128</v>
      </c>
      <c r="GU659" t="s">
        <v>268</v>
      </c>
      <c r="GV659" t="s">
        <v>311</v>
      </c>
      <c r="GW659" t="s">
        <v>270</v>
      </c>
      <c r="GX659" t="s">
        <v>271</v>
      </c>
      <c r="GY659" t="s">
        <v>271</v>
      </c>
      <c r="GZ659" t="s">
        <v>273</v>
      </c>
      <c r="HA659" t="s">
        <v>274</v>
      </c>
      <c r="HB659" t="s">
        <v>396</v>
      </c>
      <c r="HC659" t="s">
        <v>381</v>
      </c>
      <c r="HD659" t="s">
        <v>385</v>
      </c>
      <c r="HE659" t="s">
        <v>230</v>
      </c>
      <c r="HF659" t="s">
        <v>17729</v>
      </c>
      <c r="HR659" t="s">
        <v>278</v>
      </c>
      <c r="HV659">
        <v>118900</v>
      </c>
      <c r="HW659" t="s">
        <v>279</v>
      </c>
      <c r="HY659">
        <v>0</v>
      </c>
      <c r="HZ659">
        <v>0</v>
      </c>
      <c r="IA659" t="s">
        <v>279</v>
      </c>
      <c r="IB659" t="s">
        <v>281</v>
      </c>
      <c r="IE659" t="s">
        <v>283</v>
      </c>
      <c r="IF659" t="s">
        <v>283</v>
      </c>
      <c r="IG659" t="s">
        <v>283</v>
      </c>
      <c r="IH659" t="s">
        <v>284</v>
      </c>
      <c r="II659" t="s">
        <v>285</v>
      </c>
      <c r="IJ659" t="s">
        <v>286</v>
      </c>
      <c r="IK659" t="s">
        <v>278</v>
      </c>
      <c r="IL659" t="s">
        <v>287</v>
      </c>
      <c r="IM659" t="s">
        <v>288</v>
      </c>
      <c r="IN659" t="s">
        <v>2219</v>
      </c>
      <c r="IP659" t="s">
        <v>290</v>
      </c>
      <c r="IQ659" t="s">
        <v>284</v>
      </c>
      <c r="IS659" t="s">
        <v>291</v>
      </c>
      <c r="IY659" t="s">
        <v>281</v>
      </c>
    </row>
    <row r="660" spans="1:259" x14ac:dyDescent="0.3">
      <c r="A660" s="14">
        <f>DAY(AVANZA[[#This Row],[FechaSeguimiento]])</f>
        <v>13</v>
      </c>
      <c r="B660" s="14">
        <f>MONTH(AVANZA[[#This Row],[FechaSeguimiento]])</f>
        <v>5</v>
      </c>
      <c r="C660"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660" t="str">
        <f>LOWER(IFERROR(VLOOKUP(AVANZA[[#This Row],[ID_Peticion]],CANCELADAS[#All],2,0),""))</f>
        <v/>
      </c>
      <c r="E660" t="str">
        <f>LOWER(IFERROR(VLOOKUP(AVANZA[[#This Row],[ID_Peticion]],CANCELADAS[#All],3,0),""))</f>
        <v/>
      </c>
      <c r="F660" t="str">
        <f>LOWER(IF(AVANZA[[#This Row],[CEDULA CLIENTE]]&lt;&gt;""," CC: " &amp; COUNTIFS(AVANZA[CEDULA CLIENTE],AVANZA[[#This Row],[CEDULA CLIENTE]]),"")&amp; IF(AVANZA[[#This Row],[Direccion]]&lt;&gt;""," DIR: " &amp; COUNTIFS(AVANZA[Direccion],AVANZA[[#This Row],[Direccion]]),""))</f>
        <v xml:space="preserve"> cc: 1 dir: 1</v>
      </c>
      <c r="G660" t="str">
        <f>IFERROR(VLOOKUP(AVANZA[[#This Row],[Cedula_Vendedor_Atis]],PLANTA[[#All],[CEDULA]:[LINEA]],3,0),"No Cruza")</f>
        <v>Marisol Avella</v>
      </c>
      <c r="H660" t="str">
        <f>IFERROR(VLOOKUP(AVANZA[[#This Row],[Cedula_Vendedor_Atis]],PLANTA[[#All],[CEDULA]:[LINEA]],4,0),"No Cruza")</f>
        <v>Fija</v>
      </c>
      <c r="I660" t="str">
        <f>LOWER(IF(AVANZA[[#This Row],[ATRIBUIBLE]]="",AVANZA[[#This Row],[Variable]],AVANZA[[#This Row],[ATRIBUIBLE]]))</f>
        <v>pendiente</v>
      </c>
      <c r="J660" s="14">
        <f>IF(AVANZA[[#This Row],[Variable]]=AVANZA[[#Headers],[TERMINADA]],1,0)</f>
        <v>0</v>
      </c>
      <c r="K660" s="14">
        <f>IF(AVANZA[[#This Row],[Variable]]=AVANZA[[#Headers],[ANULADA]],1,0)</f>
        <v>0</v>
      </c>
      <c r="L660" s="14">
        <f>IF(AVANZA[[#This Row],[Variable]]=AVANZA[[#Headers],[PENDIENTE]],1,0)</f>
        <v>1</v>
      </c>
      <c r="M660" s="14">
        <f>IF(AVANZA[[#This Row],[ESTADO AGENDA]]="AGENDADA",1,0)</f>
        <v>1</v>
      </c>
      <c r="N660" s="14">
        <f>IF(AVANZA[[#This Row],[ESTADO AGENDA]]="PENDIENTE DE AGENDAR",1,0)</f>
        <v>0</v>
      </c>
      <c r="O660" s="14">
        <f>IF(AVANZA[[#This Row],[ESTADO AGENDA]]="SUSPENDIDA",1,0)</f>
        <v>0</v>
      </c>
      <c r="P660" t="str" cm="1">
        <f t="array" ref="P660">_xlfn.XLOOKUP(AVANZA[[#This Row],[Num_Agrupacion_Pet_Atis]],Tabla1[[#All],[Numero_de_actuacion]],Tabla1[[#All],[Estado_de_la_orden]],"",0)</f>
        <v>Agendada</v>
      </c>
      <c r="Q660" s="2" cm="1">
        <f t="array" ref="Q660">_xlfn.XLOOKUP(AVANZA[[#This Row],[Num_Agrupacion_Pet_Atis]],Tabla1[[#All],[Numero_de_actuacion]],Tabla1[[#All],[Fecha_de_la_cita]],"",0)</f>
        <v>46157.291666666664</v>
      </c>
      <c r="R660" t="str" cm="1">
        <f t="array" ref="R660">_xlfn.XLOOKUP(AVANZA[[#This Row],[Num_Agrupacion_Pet_Atis]],Tabla1[[#All],[Numero_de_actuacion]],Tabla1[[#All],[Franja_horaria_de_la_cita]],"",0)</f>
        <v>AM</v>
      </c>
      <c r="S660" s="14">
        <f>IFERROR(DAY(AVANZA[[#This Row],[FECHA AGENDA]]),"")</f>
        <v>15</v>
      </c>
      <c r="T660" s="14">
        <f>IFERROR(MONTH(AVANZA[[#This Row],[FECHA AGENDA]]),"")</f>
        <v>5</v>
      </c>
      <c r="U660" cm="1">
        <f t="array" ref="U660">_xlfn.XLOOKUP(AVANZA[[#This Row],[Num_Agrupacion_Pet_Atis]],Tabla1[[#All],[Numero_de_actuacion]],Tabla1[[#All],[Motivo_de_suspension]],"",0)</f>
        <v>0</v>
      </c>
      <c r="V660" s="2" t="str" cm="1">
        <f t="array" ref="V660">_xlfn.XLOOKUP(AVANZA[[#This Row],[Num_Agrupacion_Pet_Atis]],Tabla1[[#All],[Numero_de_actuacion]],Tabla1[[#All],[No_identificacion_cliente]],"",0)</f>
        <v>1019013060</v>
      </c>
      <c r="W660" s="2" t="str" cm="1">
        <f t="array" ref="W660">_xlfn.XLOOKUP(AVANZA[[#This Row],[Num_Agrupacion_Pet_Atis]],Tabla1[[#All],[Numero_de_actuacion]],Tabla1[[#All],[Movil_de_contacto]],"",0)</f>
        <v>3133695932</v>
      </c>
      <c r="X660" s="14">
        <f>IF(OR(AVANZA[[#This Row],[ESTADO LEG]]="Legalizada grabacion",AVANZA[[#This Row],[ESTADO LEG]]="Legalizada aut"),1,0)</f>
        <v>0</v>
      </c>
      <c r="Y660" s="14">
        <f>IF(OR(AVANZA[[#This Row],[ESTADO LEG]]="pdte legalizar",AVANZA[[#This Row],[ESTADO LEG]]="No cruza"),1,0)</f>
        <v>0</v>
      </c>
      <c r="Z660" t="str" cm="1">
        <f t="array" ref="Z660">IF(AVANZA[[#This Row],[Variable]]="Terminada",LOWER(_xlfn.XLOOKUP(AVANZA[[#This Row],[ID_Peticion]],Tabla6[[#All],[NUM_PETICION]],Tabla6[[#All],[ESTADO_LEG]],"NO CRUZA",0)),AVANZA[[#This Row],[Variable]])</f>
        <v>PENDIENTE</v>
      </c>
      <c r="AA660" t="str" cm="1">
        <f t="array" ref="AA660">_xlfn.XLOOKUP(AVANZA[[#This Row],[ID_Peticion]],Tabla6[[#All],[NUM_PETICION]],Tabla6[[#All],[DIF_DIAS]],"",0)</f>
        <v/>
      </c>
      <c r="AB660" s="2" t="str" cm="1">
        <f t="array" ref="AB660">IFERROR(_xlfn.XLOOKUP(AVANZA[[#This Row],[ID_Peticion]],Tabla6[[#All],[NUM_PETICION]],Tabla6[[#All],[FEC_LEGAL]],"",0),"")</f>
        <v/>
      </c>
      <c r="AC660" s="14">
        <f ca="1">IF(AVANZA[[#This Row],[FECHA LEG]]&lt;&gt;0,IFERROR(AVANZA[[#This Row],[FECHA LEG]]-AVANZA[[#This Row],[FechaIniEstadoSubPetAtis]],0),TODAY()-AVANZA[[#This Row],[FechaIniEstadoSubPetAtis]])</f>
        <v>0</v>
      </c>
      <c r="AD660" s="35">
        <f ca="1">IF(AVANZA[[#This Row],[FINAL Vs LG]]&lt;&gt;0,IF(AVANZA[[#This Row],[FINAL Vs LG]]&lt;7.1,"100%",IF(AND(AVANZA[[#This Row],[FINAL Vs LG]]&gt;7.1,AVANZA[[#This Row],[FINAL Vs LG]]&lt;11.1),"50%","0%")),0)</f>
        <v>0</v>
      </c>
      <c r="AE660" s="14">
        <f ca="1">VLOOKUP(DAY(TODAY()),BACK!F:G,2,0)</f>
        <v>14</v>
      </c>
      <c r="AF660" s="14">
        <f>BACK!$I$2</f>
        <v>24</v>
      </c>
      <c r="AG660" s="14">
        <f>IF(AVANZA[[#This Row],[Oferta_empaquetada_comisiones]]="SI",1,0)</f>
        <v>0</v>
      </c>
      <c r="AH660" s="36">
        <f>IF(AVANZA[[#This Row],[Variable]]="TERMINADA",IFERROR(VLOOKUP(AVANZA[[#This Row],[SUPERVISOR]],Tabla2[#All],4,0),0),)</f>
        <v>0</v>
      </c>
      <c r="AI660" s="14">
        <f>IF(AVANZA[[#This Row],[Producto]]="BA",1,0)</f>
        <v>0</v>
      </c>
      <c r="AJ660" s="14">
        <f>IF(AVANZA[[#This Row],[Producto]]="DUO",1,0)</f>
        <v>0</v>
      </c>
      <c r="AK660" s="14">
        <f>IF(AVANZA[[#This Row],[Producto]]="TRIO",1,0)</f>
        <v>1</v>
      </c>
      <c r="AL660" t="s">
        <v>1154</v>
      </c>
      <c r="AM660">
        <v>-1</v>
      </c>
      <c r="AN660">
        <v>-1</v>
      </c>
      <c r="AO660" t="s">
        <v>17730</v>
      </c>
      <c r="AP660" s="1">
        <v>46155.487488425926</v>
      </c>
      <c r="AQ660">
        <v>-1</v>
      </c>
      <c r="AR660" t="s">
        <v>17731</v>
      </c>
      <c r="AS660">
        <v>-1</v>
      </c>
      <c r="AT660">
        <v>-1</v>
      </c>
      <c r="AU660">
        <v>-1</v>
      </c>
      <c r="AV660">
        <v>-1</v>
      </c>
      <c r="AW660">
        <v>-1</v>
      </c>
      <c r="AX660" t="s">
        <v>224</v>
      </c>
      <c r="AY660">
        <v>-1</v>
      </c>
      <c r="AZ660">
        <v>2026</v>
      </c>
      <c r="BA660">
        <v>5</v>
      </c>
      <c r="BB660">
        <v>13</v>
      </c>
      <c r="BC660">
        <v>-1</v>
      </c>
      <c r="BD660" t="s">
        <v>225</v>
      </c>
      <c r="BE660">
        <v>-1</v>
      </c>
      <c r="BF660">
        <v>20001627118845</v>
      </c>
      <c r="BG660" t="s">
        <v>438</v>
      </c>
      <c r="BH660" t="s">
        <v>439</v>
      </c>
      <c r="BI660" t="s">
        <v>3665</v>
      </c>
      <c r="BJ660">
        <v>-1</v>
      </c>
      <c r="BK660">
        <v>-1</v>
      </c>
      <c r="BL660">
        <v>-1</v>
      </c>
      <c r="BM660" t="s">
        <v>2213</v>
      </c>
      <c r="BN660" t="s">
        <v>230</v>
      </c>
      <c r="BO660" t="s">
        <v>17732</v>
      </c>
      <c r="BP660" t="s">
        <v>380</v>
      </c>
      <c r="BQ660">
        <v>2026</v>
      </c>
      <c r="BR660">
        <v>5</v>
      </c>
      <c r="BS660">
        <v>13</v>
      </c>
      <c r="BT660" s="1">
        <v>46155.487523148149</v>
      </c>
      <c r="BU660" t="s">
        <v>2215</v>
      </c>
      <c r="BV660" s="2">
        <v>46155</v>
      </c>
      <c r="BW660" t="s">
        <v>2215</v>
      </c>
      <c r="BX660" s="2">
        <v>46155</v>
      </c>
      <c r="BY660" s="2">
        <v>46155</v>
      </c>
      <c r="BZ660" t="s">
        <v>17733</v>
      </c>
      <c r="CA660" t="s">
        <v>297</v>
      </c>
      <c r="CB660" t="s">
        <v>297</v>
      </c>
      <c r="CC660" t="s">
        <v>17734</v>
      </c>
      <c r="CD660" t="s">
        <v>3637</v>
      </c>
      <c r="CE660">
        <v>-1</v>
      </c>
      <c r="CF660" t="s">
        <v>300</v>
      </c>
      <c r="CG660" t="s">
        <v>301</v>
      </c>
      <c r="CH660" t="s">
        <v>242</v>
      </c>
      <c r="CI660">
        <v>1063565638</v>
      </c>
      <c r="CJ660" t="s">
        <v>1162</v>
      </c>
      <c r="CK660" t="s">
        <v>245</v>
      </c>
      <c r="CL660" t="s">
        <v>409</v>
      </c>
      <c r="CM660" t="s">
        <v>247</v>
      </c>
      <c r="CN660" t="s">
        <v>410</v>
      </c>
      <c r="CT660" t="s">
        <v>386</v>
      </c>
      <c r="CU660" t="s">
        <v>387</v>
      </c>
      <c r="CW660" t="s">
        <v>446</v>
      </c>
      <c r="CX660" t="s">
        <v>447</v>
      </c>
      <c r="DA660" t="s">
        <v>250</v>
      </c>
      <c r="DB660">
        <v>-1</v>
      </c>
      <c r="DF660" t="s">
        <v>2213</v>
      </c>
      <c r="DJ660" t="s">
        <v>252</v>
      </c>
      <c r="DK660" t="s">
        <v>253</v>
      </c>
      <c r="DL660" t="s">
        <v>253</v>
      </c>
      <c r="DN660" t="s">
        <v>390</v>
      </c>
      <c r="DR660" t="s">
        <v>1163</v>
      </c>
      <c r="DS660" t="s">
        <v>1162</v>
      </c>
      <c r="DT660" t="s">
        <v>1161</v>
      </c>
      <c r="DV660">
        <v>1</v>
      </c>
      <c r="DW660" t="s">
        <v>283</v>
      </c>
      <c r="ED660" s="2">
        <v>46155</v>
      </c>
      <c r="EF660">
        <v>1</v>
      </c>
      <c r="EP660" t="s">
        <v>258</v>
      </c>
      <c r="FA660" t="s">
        <v>245</v>
      </c>
      <c r="FB660" t="s">
        <v>308</v>
      </c>
      <c r="FD660" t="s">
        <v>308</v>
      </c>
      <c r="FE660" t="s">
        <v>309</v>
      </c>
      <c r="FF660" t="s">
        <v>309</v>
      </c>
      <c r="FK660" t="s">
        <v>263</v>
      </c>
      <c r="FN660" t="s">
        <v>410</v>
      </c>
      <c r="FO660" t="s">
        <v>414</v>
      </c>
      <c r="FR660">
        <v>0</v>
      </c>
      <c r="GB660" t="s">
        <v>266</v>
      </c>
      <c r="GM660">
        <v>0</v>
      </c>
      <c r="GS660" t="s">
        <v>267</v>
      </c>
      <c r="GT660" s="2"/>
      <c r="GU660" t="s">
        <v>268</v>
      </c>
      <c r="GV660" t="s">
        <v>269</v>
      </c>
      <c r="GW660" t="s">
        <v>270</v>
      </c>
      <c r="GX660" t="s">
        <v>271</v>
      </c>
      <c r="GY660" t="s">
        <v>271</v>
      </c>
      <c r="GZ660" t="s">
        <v>273</v>
      </c>
      <c r="HE660" t="s">
        <v>230</v>
      </c>
      <c r="HF660" t="s">
        <v>14187</v>
      </c>
      <c r="HR660" t="s">
        <v>278</v>
      </c>
      <c r="HV660">
        <v>118900</v>
      </c>
      <c r="HW660" t="s">
        <v>279</v>
      </c>
      <c r="HY660">
        <v>0</v>
      </c>
      <c r="HZ660">
        <v>0</v>
      </c>
      <c r="IA660" t="s">
        <v>279</v>
      </c>
      <c r="IB660" t="s">
        <v>281</v>
      </c>
      <c r="IE660" t="s">
        <v>283</v>
      </c>
      <c r="IF660" t="s">
        <v>283</v>
      </c>
      <c r="IG660" t="s">
        <v>283</v>
      </c>
      <c r="IH660" t="s">
        <v>284</v>
      </c>
      <c r="II660" t="s">
        <v>285</v>
      </c>
      <c r="IJ660" t="s">
        <v>286</v>
      </c>
      <c r="IK660" t="s">
        <v>278</v>
      </c>
      <c r="IL660" t="s">
        <v>346</v>
      </c>
      <c r="IM660" t="s">
        <v>288</v>
      </c>
      <c r="IN660" t="s">
        <v>2219</v>
      </c>
      <c r="IP660" t="s">
        <v>290</v>
      </c>
      <c r="IQ660" t="s">
        <v>284</v>
      </c>
      <c r="IS660" t="s">
        <v>291</v>
      </c>
      <c r="IY660" t="s">
        <v>281</v>
      </c>
    </row>
    <row r="661" spans="1:259" x14ac:dyDescent="0.3">
      <c r="A661" s="14">
        <f>DAY(AVANZA[[#This Row],[FechaSeguimiento]])</f>
        <v>13</v>
      </c>
      <c r="B661" s="14">
        <f>MONTH(AVANZA[[#This Row],[FechaSeguimiento]])</f>
        <v>5</v>
      </c>
      <c r="C661"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661" t="str">
        <f>LOWER(IFERROR(VLOOKUP(AVANZA[[#This Row],[ID_Peticion]],CANCELADAS[#All],2,0),""))</f>
        <v/>
      </c>
      <c r="E661" t="str">
        <f>LOWER(IFERROR(VLOOKUP(AVANZA[[#This Row],[ID_Peticion]],CANCELADAS[#All],3,0),""))</f>
        <v/>
      </c>
      <c r="F661" t="str">
        <f>LOWER(IF(AVANZA[[#This Row],[CEDULA CLIENTE]]&lt;&gt;""," CC: " &amp; COUNTIFS(AVANZA[CEDULA CLIENTE],AVANZA[[#This Row],[CEDULA CLIENTE]]),"")&amp; IF(AVANZA[[#This Row],[Direccion]]&lt;&gt;""," DIR: " &amp; COUNTIFS(AVANZA[Direccion],AVANZA[[#This Row],[Direccion]]),""))</f>
        <v xml:space="preserve"> cc: 1 dir: 1</v>
      </c>
      <c r="G661" t="str">
        <f>IFERROR(VLOOKUP(AVANZA[[#This Row],[Cedula_Vendedor_Atis]],PLANTA[[#All],[CEDULA]:[LINEA]],3,0),"No Cruza")</f>
        <v>Marisol Avella</v>
      </c>
      <c r="H661" t="str">
        <f>IFERROR(VLOOKUP(AVANZA[[#This Row],[Cedula_Vendedor_Atis]],PLANTA[[#All],[CEDULA]:[LINEA]],4,0),"No Cruza")</f>
        <v>Fija</v>
      </c>
      <c r="I661" t="str">
        <f>LOWER(IF(AVANZA[[#This Row],[ATRIBUIBLE]]="",AVANZA[[#This Row],[Variable]],AVANZA[[#This Row],[ATRIBUIBLE]]))</f>
        <v>pendiente</v>
      </c>
      <c r="J661" s="14">
        <f>IF(AVANZA[[#This Row],[Variable]]=AVANZA[[#Headers],[TERMINADA]],1,0)</f>
        <v>0</v>
      </c>
      <c r="K661" s="14">
        <f>IF(AVANZA[[#This Row],[Variable]]=AVANZA[[#Headers],[ANULADA]],1,0)</f>
        <v>0</v>
      </c>
      <c r="L661" s="14">
        <f>IF(AVANZA[[#This Row],[Variable]]=AVANZA[[#Headers],[PENDIENTE]],1,0)</f>
        <v>1</v>
      </c>
      <c r="M661" s="14">
        <f>IF(AVANZA[[#This Row],[ESTADO AGENDA]]="AGENDADA",1,0)</f>
        <v>1</v>
      </c>
      <c r="N661" s="14">
        <f>IF(AVANZA[[#This Row],[ESTADO AGENDA]]="PENDIENTE DE AGENDAR",1,0)</f>
        <v>0</v>
      </c>
      <c r="O661" s="14">
        <f>IF(AVANZA[[#This Row],[ESTADO AGENDA]]="SUSPENDIDA",1,0)</f>
        <v>0</v>
      </c>
      <c r="P661" t="str" cm="1">
        <f t="array" ref="P661">_xlfn.XLOOKUP(AVANZA[[#This Row],[Num_Agrupacion_Pet_Atis]],Tabla1[[#All],[Numero_de_actuacion]],Tabla1[[#All],[Estado_de_la_orden]],"",0)</f>
        <v>Agendada</v>
      </c>
      <c r="Q661" s="2" cm="1">
        <f t="array" ref="Q661">_xlfn.XLOOKUP(AVANZA[[#This Row],[Num_Agrupacion_Pet_Atis]],Tabla1[[#All],[Numero_de_actuacion]],Tabla1[[#All],[Fecha_de_la_cita]],"",0)</f>
        <v>46157.291666666664</v>
      </c>
      <c r="R661" t="str" cm="1">
        <f t="array" ref="R661">_xlfn.XLOOKUP(AVANZA[[#This Row],[Num_Agrupacion_Pet_Atis]],Tabla1[[#All],[Numero_de_actuacion]],Tabla1[[#All],[Franja_horaria_de_la_cita]],"",0)</f>
        <v>AM</v>
      </c>
      <c r="S661" s="14">
        <f>IFERROR(DAY(AVANZA[[#This Row],[FECHA AGENDA]]),"")</f>
        <v>15</v>
      </c>
      <c r="T661" s="14">
        <f>IFERROR(MONTH(AVANZA[[#This Row],[FECHA AGENDA]]),"")</f>
        <v>5</v>
      </c>
      <c r="U661" cm="1">
        <f t="array" ref="U661">_xlfn.XLOOKUP(AVANZA[[#This Row],[Num_Agrupacion_Pet_Atis]],Tabla1[[#All],[Numero_de_actuacion]],Tabla1[[#All],[Motivo_de_suspension]],"",0)</f>
        <v>0</v>
      </c>
      <c r="V661" s="2" t="str" cm="1">
        <f t="array" ref="V661">_xlfn.XLOOKUP(AVANZA[[#This Row],[Num_Agrupacion_Pet_Atis]],Tabla1[[#All],[Numero_de_actuacion]],Tabla1[[#All],[No_identificacion_cliente]],"",0)</f>
        <v>39442394</v>
      </c>
      <c r="W661" s="2" t="str" cm="1">
        <f t="array" ref="W661">_xlfn.XLOOKUP(AVANZA[[#This Row],[Num_Agrupacion_Pet_Atis]],Tabla1[[#All],[Numero_de_actuacion]],Tabla1[[#All],[Movil_de_contacto]],"",0)</f>
        <v>3135194680</v>
      </c>
      <c r="X661" s="14">
        <f>IF(OR(AVANZA[[#This Row],[ESTADO LEG]]="Legalizada grabacion",AVANZA[[#This Row],[ESTADO LEG]]="Legalizada aut"),1,0)</f>
        <v>0</v>
      </c>
      <c r="Y661" s="14">
        <f>IF(OR(AVANZA[[#This Row],[ESTADO LEG]]="pdte legalizar",AVANZA[[#This Row],[ESTADO LEG]]="No cruza"),1,0)</f>
        <v>0</v>
      </c>
      <c r="Z661" t="str" cm="1">
        <f t="array" ref="Z661">IF(AVANZA[[#This Row],[Variable]]="Terminada",LOWER(_xlfn.XLOOKUP(AVANZA[[#This Row],[ID_Peticion]],Tabla6[[#All],[NUM_PETICION]],Tabla6[[#All],[ESTADO_LEG]],"NO CRUZA",0)),AVANZA[[#This Row],[Variable]])</f>
        <v>PENDIENTE</v>
      </c>
      <c r="AA661" t="str" cm="1">
        <f t="array" ref="AA661">_xlfn.XLOOKUP(AVANZA[[#This Row],[ID_Peticion]],Tabla6[[#All],[NUM_PETICION]],Tabla6[[#All],[DIF_DIAS]],"",0)</f>
        <v/>
      </c>
      <c r="AB661" s="2" t="str" cm="1">
        <f t="array" ref="AB661">IFERROR(_xlfn.XLOOKUP(AVANZA[[#This Row],[ID_Peticion]],Tabla6[[#All],[NUM_PETICION]],Tabla6[[#All],[FEC_LEGAL]],"",0),"")</f>
        <v/>
      </c>
      <c r="AC661" s="14">
        <f ca="1">IF(AVANZA[[#This Row],[FECHA LEG]]&lt;&gt;0,IFERROR(AVANZA[[#This Row],[FECHA LEG]]-AVANZA[[#This Row],[FechaIniEstadoSubPetAtis]],0),TODAY()-AVANZA[[#This Row],[FechaIniEstadoSubPetAtis]])</f>
        <v>0</v>
      </c>
      <c r="AD661" s="35">
        <f ca="1">IF(AVANZA[[#This Row],[FINAL Vs LG]]&lt;&gt;0,IF(AVANZA[[#This Row],[FINAL Vs LG]]&lt;7.1,"100%",IF(AND(AVANZA[[#This Row],[FINAL Vs LG]]&gt;7.1,AVANZA[[#This Row],[FINAL Vs LG]]&lt;11.1),"50%","0%")),0)</f>
        <v>0</v>
      </c>
      <c r="AE661" s="14">
        <f ca="1">VLOOKUP(DAY(TODAY()),BACK!F:G,2,0)</f>
        <v>14</v>
      </c>
      <c r="AF661" s="14">
        <f>BACK!$I$2</f>
        <v>24</v>
      </c>
      <c r="AG661" s="14">
        <f>IF(AVANZA[[#This Row],[Oferta_empaquetada_comisiones]]="SI",1,0)</f>
        <v>0</v>
      </c>
      <c r="AH661" s="36">
        <f>IF(AVANZA[[#This Row],[Variable]]="TERMINADA",IFERROR(VLOOKUP(AVANZA[[#This Row],[SUPERVISOR]],Tabla2[#All],4,0),0),)</f>
        <v>0</v>
      </c>
      <c r="AI661" s="14">
        <f>IF(AVANZA[[#This Row],[Producto]]="BA",1,0)</f>
        <v>1</v>
      </c>
      <c r="AJ661" s="14">
        <f>IF(AVANZA[[#This Row],[Producto]]="DUO",1,0)</f>
        <v>0</v>
      </c>
      <c r="AK661" s="14">
        <f>IF(AVANZA[[#This Row],[Producto]]="TRIO",1,0)</f>
        <v>0</v>
      </c>
      <c r="AL661" t="s">
        <v>221</v>
      </c>
      <c r="AM661">
        <v>-1</v>
      </c>
      <c r="AN661">
        <v>-1</v>
      </c>
      <c r="AO661" t="s">
        <v>17735</v>
      </c>
      <c r="AP661" s="1">
        <v>46151.517534722225</v>
      </c>
      <c r="AQ661">
        <v>-1</v>
      </c>
      <c r="AR661" t="s">
        <v>17736</v>
      </c>
      <c r="AS661">
        <v>-1</v>
      </c>
      <c r="AT661">
        <v>-1</v>
      </c>
      <c r="AU661">
        <v>-1</v>
      </c>
      <c r="AV661">
        <v>-1</v>
      </c>
      <c r="AW661">
        <v>-1</v>
      </c>
      <c r="AX661" t="s">
        <v>224</v>
      </c>
      <c r="AY661">
        <v>-1</v>
      </c>
      <c r="AZ661">
        <v>2026</v>
      </c>
      <c r="BA661">
        <v>5</v>
      </c>
      <c r="BB661">
        <v>13</v>
      </c>
      <c r="BC661">
        <v>-1</v>
      </c>
      <c r="BD661" t="s">
        <v>225</v>
      </c>
      <c r="BE661">
        <v>-1</v>
      </c>
      <c r="BF661">
        <v>20001624857865</v>
      </c>
      <c r="BG661" t="s">
        <v>226</v>
      </c>
      <c r="BH661" t="s">
        <v>227</v>
      </c>
      <c r="BI661" t="s">
        <v>2876</v>
      </c>
      <c r="BJ661">
        <v>-1</v>
      </c>
      <c r="BK661">
        <v>-1</v>
      </c>
      <c r="BL661">
        <v>-1</v>
      </c>
      <c r="BM661" t="s">
        <v>2213</v>
      </c>
      <c r="BN661" t="s">
        <v>230</v>
      </c>
      <c r="BO661" t="s">
        <v>17737</v>
      </c>
      <c r="BP661" t="s">
        <v>380</v>
      </c>
      <c r="BQ661">
        <v>2026</v>
      </c>
      <c r="BR661">
        <v>5</v>
      </c>
      <c r="BS661">
        <v>9</v>
      </c>
      <c r="BT661" s="1">
        <v>46151.517546296294</v>
      </c>
      <c r="BU661" t="s">
        <v>2215</v>
      </c>
      <c r="BV661" s="2">
        <v>46151</v>
      </c>
      <c r="BW661" t="s">
        <v>2215</v>
      </c>
      <c r="BX661" s="2">
        <v>46151</v>
      </c>
      <c r="BY661" s="2">
        <v>46151</v>
      </c>
      <c r="BZ661" t="s">
        <v>2216</v>
      </c>
      <c r="CA661" t="s">
        <v>2836</v>
      </c>
      <c r="CB661" t="s">
        <v>322</v>
      </c>
      <c r="CC661" t="s">
        <v>17738</v>
      </c>
      <c r="CD661" t="s">
        <v>2875</v>
      </c>
      <c r="CE661">
        <v>-1</v>
      </c>
      <c r="CF661" t="s">
        <v>2816</v>
      </c>
      <c r="CG661" t="s">
        <v>325</v>
      </c>
      <c r="CH661" t="s">
        <v>326</v>
      </c>
      <c r="CI661">
        <v>73211780</v>
      </c>
      <c r="CJ661" t="s">
        <v>244</v>
      </c>
      <c r="CK661" t="s">
        <v>245</v>
      </c>
      <c r="CL661" t="s">
        <v>246</v>
      </c>
      <c r="CM661" t="s">
        <v>247</v>
      </c>
      <c r="CN661" t="s">
        <v>248</v>
      </c>
      <c r="CT661" t="s">
        <v>693</v>
      </c>
      <c r="CU661" t="s">
        <v>225</v>
      </c>
      <c r="CW661" t="s">
        <v>226</v>
      </c>
      <c r="CX661" t="s">
        <v>227</v>
      </c>
      <c r="DA661" t="s">
        <v>250</v>
      </c>
      <c r="DB661">
        <v>-1</v>
      </c>
      <c r="DF661" t="s">
        <v>2213</v>
      </c>
      <c r="DJ661" t="s">
        <v>252</v>
      </c>
      <c r="DK661" t="s">
        <v>253</v>
      </c>
      <c r="DL661" t="s">
        <v>253</v>
      </c>
      <c r="DN661" t="s">
        <v>255</v>
      </c>
      <c r="DR661" t="s">
        <v>256</v>
      </c>
      <c r="DS661" t="s">
        <v>244</v>
      </c>
      <c r="DT661" t="s">
        <v>243</v>
      </c>
      <c r="DV661">
        <v>1</v>
      </c>
      <c r="DW661" t="s">
        <v>331</v>
      </c>
      <c r="ED661" s="2">
        <v>46155</v>
      </c>
      <c r="EF661">
        <v>16</v>
      </c>
      <c r="EP661" t="s">
        <v>258</v>
      </c>
      <c r="ES661" t="s">
        <v>14295</v>
      </c>
      <c r="FA661" t="s">
        <v>245</v>
      </c>
      <c r="FB661" t="s">
        <v>333</v>
      </c>
      <c r="FD661" t="s">
        <v>333</v>
      </c>
      <c r="FE661" t="s">
        <v>6469</v>
      </c>
      <c r="FF661" t="s">
        <v>6469</v>
      </c>
      <c r="FK661" t="s">
        <v>263</v>
      </c>
      <c r="FL661" t="s">
        <v>17739</v>
      </c>
      <c r="FN661" t="s">
        <v>248</v>
      </c>
      <c r="FO661" t="s">
        <v>265</v>
      </c>
      <c r="FR661">
        <v>0</v>
      </c>
      <c r="GB661" t="s">
        <v>266</v>
      </c>
      <c r="GM661">
        <v>0</v>
      </c>
      <c r="GS661" t="s">
        <v>267</v>
      </c>
      <c r="GT661" s="2">
        <v>45230</v>
      </c>
      <c r="GU661" t="s">
        <v>268</v>
      </c>
      <c r="GV661" t="s">
        <v>335</v>
      </c>
      <c r="GW661" t="s">
        <v>394</v>
      </c>
      <c r="GZ661" t="s">
        <v>395</v>
      </c>
      <c r="HA661" t="s">
        <v>274</v>
      </c>
      <c r="HB661" t="s">
        <v>868</v>
      </c>
      <c r="HC661" t="s">
        <v>2836</v>
      </c>
      <c r="HD661" t="s">
        <v>415</v>
      </c>
      <c r="HE661" t="s">
        <v>230</v>
      </c>
      <c r="HF661" t="s">
        <v>17740</v>
      </c>
      <c r="HR661" t="s">
        <v>278</v>
      </c>
      <c r="HV661">
        <v>85900</v>
      </c>
      <c r="HW661" t="s">
        <v>279</v>
      </c>
      <c r="HY661">
        <v>0</v>
      </c>
      <c r="HZ661">
        <v>0</v>
      </c>
      <c r="IA661" t="s">
        <v>281</v>
      </c>
      <c r="IB661" t="s">
        <v>281</v>
      </c>
      <c r="IE661" t="s">
        <v>283</v>
      </c>
      <c r="IF661" t="s">
        <v>283</v>
      </c>
      <c r="IG661" t="s">
        <v>283</v>
      </c>
      <c r="IH661" t="s">
        <v>284</v>
      </c>
      <c r="II661" t="s">
        <v>285</v>
      </c>
      <c r="IJ661" t="s">
        <v>286</v>
      </c>
      <c r="IK661" t="s">
        <v>278</v>
      </c>
      <c r="IL661" t="s">
        <v>287</v>
      </c>
      <c r="IM661" t="s">
        <v>288</v>
      </c>
      <c r="IN661" t="s">
        <v>2219</v>
      </c>
      <c r="IP661" t="s">
        <v>290</v>
      </c>
      <c r="IQ661" t="s">
        <v>284</v>
      </c>
      <c r="IS661" t="s">
        <v>291</v>
      </c>
      <c r="IT661" t="s">
        <v>398</v>
      </c>
      <c r="IW661" t="s">
        <v>2030</v>
      </c>
      <c r="IY661" t="s">
        <v>281</v>
      </c>
    </row>
    <row r="662" spans="1:259" x14ac:dyDescent="0.3">
      <c r="A662" s="14">
        <f>DAY(AVANZA[[#This Row],[FechaSeguimiento]])</f>
        <v>13</v>
      </c>
      <c r="B662" s="14">
        <f>MONTH(AVANZA[[#This Row],[FechaSeguimiento]])</f>
        <v>5</v>
      </c>
      <c r="C662"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662" t="str">
        <f>LOWER(IFERROR(VLOOKUP(AVANZA[[#This Row],[ID_Peticion]],CANCELADAS[#All],2,0),""))</f>
        <v/>
      </c>
      <c r="E662" t="str">
        <f>LOWER(IFERROR(VLOOKUP(AVANZA[[#This Row],[ID_Peticion]],CANCELADAS[#All],3,0),""))</f>
        <v/>
      </c>
      <c r="F662" t="str">
        <f>LOWER(IF(AVANZA[[#This Row],[CEDULA CLIENTE]]&lt;&gt;""," CC: " &amp; COUNTIFS(AVANZA[CEDULA CLIENTE],AVANZA[[#This Row],[CEDULA CLIENTE]]),"")&amp; IF(AVANZA[[#This Row],[Direccion]]&lt;&gt;""," DIR: " &amp; COUNTIFS(AVANZA[Direccion],AVANZA[[#This Row],[Direccion]]),""))</f>
        <v xml:space="preserve"> dir: 1</v>
      </c>
      <c r="G662" t="str">
        <f>IFERROR(VLOOKUP(AVANZA[[#This Row],[Cedula_Vendedor_Atis]],PLANTA[[#All],[CEDULA]:[LINEA]],3,0),"No Cruza")</f>
        <v>Marisol Avella</v>
      </c>
      <c r="H662" t="str">
        <f>IFERROR(VLOOKUP(AVANZA[[#This Row],[Cedula_Vendedor_Atis]],PLANTA[[#All],[CEDULA]:[LINEA]],4,0),"No Cruza")</f>
        <v>Fija</v>
      </c>
      <c r="I662" t="str">
        <f>LOWER(IF(AVANZA[[#This Row],[ATRIBUIBLE]]="",AVANZA[[#This Row],[Variable]],AVANZA[[#This Row],[ATRIBUIBLE]]))</f>
        <v>pendiente</v>
      </c>
      <c r="J662" s="14">
        <f>IF(AVANZA[[#This Row],[Variable]]=AVANZA[[#Headers],[TERMINADA]],1,0)</f>
        <v>0</v>
      </c>
      <c r="K662" s="14">
        <f>IF(AVANZA[[#This Row],[Variable]]=AVANZA[[#Headers],[ANULADA]],1,0)</f>
        <v>0</v>
      </c>
      <c r="L662" s="14">
        <f>IF(AVANZA[[#This Row],[Variable]]=AVANZA[[#Headers],[PENDIENTE]],1,0)</f>
        <v>1</v>
      </c>
      <c r="M662" s="14">
        <f>IF(AVANZA[[#This Row],[ESTADO AGENDA]]="AGENDADA",1,0)</f>
        <v>0</v>
      </c>
      <c r="N662" s="14">
        <f>IF(AVANZA[[#This Row],[ESTADO AGENDA]]="PENDIENTE DE AGENDAR",1,0)</f>
        <v>0</v>
      </c>
      <c r="O662" s="14">
        <f>IF(AVANZA[[#This Row],[ESTADO AGENDA]]="SUSPENDIDA",1,0)</f>
        <v>0</v>
      </c>
      <c r="P662" t="str" cm="1">
        <f t="array" ref="P662">_xlfn.XLOOKUP(AVANZA[[#This Row],[Num_Agrupacion_Pet_Atis]],Tabla1[[#All],[Numero_de_actuacion]],Tabla1[[#All],[Estado_de_la_orden]],"",0)</f>
        <v/>
      </c>
      <c r="Q662" s="2" t="str" cm="1">
        <f t="array" ref="Q662">_xlfn.XLOOKUP(AVANZA[[#This Row],[Num_Agrupacion_Pet_Atis]],Tabla1[[#All],[Numero_de_actuacion]],Tabla1[[#All],[Fecha_de_la_cita]],"",0)</f>
        <v/>
      </c>
      <c r="R662" t="str" cm="1">
        <f t="array" ref="R662">_xlfn.XLOOKUP(AVANZA[[#This Row],[Num_Agrupacion_Pet_Atis]],Tabla1[[#All],[Numero_de_actuacion]],Tabla1[[#All],[Franja_horaria_de_la_cita]],"",0)</f>
        <v/>
      </c>
      <c r="S662" s="14" t="str">
        <f>IFERROR(DAY(AVANZA[[#This Row],[FECHA AGENDA]]),"")</f>
        <v/>
      </c>
      <c r="T662" s="14" t="str">
        <f>IFERROR(MONTH(AVANZA[[#This Row],[FECHA AGENDA]]),"")</f>
        <v/>
      </c>
      <c r="U662" t="str" cm="1">
        <f t="array" ref="U662">_xlfn.XLOOKUP(AVANZA[[#This Row],[Num_Agrupacion_Pet_Atis]],Tabla1[[#All],[Numero_de_actuacion]],Tabla1[[#All],[Motivo_de_suspension]],"",0)</f>
        <v/>
      </c>
      <c r="V662" s="2" t="str" cm="1">
        <f t="array" ref="V662">_xlfn.XLOOKUP(AVANZA[[#This Row],[Num_Agrupacion_Pet_Atis]],Tabla1[[#All],[Numero_de_actuacion]],Tabla1[[#All],[No_identificacion_cliente]],"",0)</f>
        <v/>
      </c>
      <c r="W662" s="2" t="str" cm="1">
        <f t="array" ref="W662">_xlfn.XLOOKUP(AVANZA[[#This Row],[Num_Agrupacion_Pet_Atis]],Tabla1[[#All],[Numero_de_actuacion]],Tabla1[[#All],[Movil_de_contacto]],"",0)</f>
        <v/>
      </c>
      <c r="X662" s="14">
        <f>IF(OR(AVANZA[[#This Row],[ESTADO LEG]]="Legalizada grabacion",AVANZA[[#This Row],[ESTADO LEG]]="Legalizada aut"),1,0)</f>
        <v>0</v>
      </c>
      <c r="Y662" s="14">
        <f>IF(OR(AVANZA[[#This Row],[ESTADO LEG]]="pdte legalizar",AVANZA[[#This Row],[ESTADO LEG]]="No cruza"),1,0)</f>
        <v>0</v>
      </c>
      <c r="Z662" t="str" cm="1">
        <f t="array" ref="Z662">IF(AVANZA[[#This Row],[Variable]]="Terminada",LOWER(_xlfn.XLOOKUP(AVANZA[[#This Row],[ID_Peticion]],Tabla6[[#All],[NUM_PETICION]],Tabla6[[#All],[ESTADO_LEG]],"NO CRUZA",0)),AVANZA[[#This Row],[Variable]])</f>
        <v>PENDIENTE</v>
      </c>
      <c r="AA662" t="str" cm="1">
        <f t="array" ref="AA662">_xlfn.XLOOKUP(AVANZA[[#This Row],[ID_Peticion]],Tabla6[[#All],[NUM_PETICION]],Tabla6[[#All],[DIF_DIAS]],"",0)</f>
        <v/>
      </c>
      <c r="AB662" s="2" t="str" cm="1">
        <f t="array" ref="AB662">IFERROR(_xlfn.XLOOKUP(AVANZA[[#This Row],[ID_Peticion]],Tabla6[[#All],[NUM_PETICION]],Tabla6[[#All],[FEC_LEGAL]],"",0),"")</f>
        <v/>
      </c>
      <c r="AC662" s="14">
        <f ca="1">IF(AVANZA[[#This Row],[FECHA LEG]]&lt;&gt;0,IFERROR(AVANZA[[#This Row],[FECHA LEG]]-AVANZA[[#This Row],[FechaIniEstadoSubPetAtis]],0),TODAY()-AVANZA[[#This Row],[FechaIniEstadoSubPetAtis]])</f>
        <v>0</v>
      </c>
      <c r="AD662" s="35">
        <f ca="1">IF(AVANZA[[#This Row],[FINAL Vs LG]]&lt;&gt;0,IF(AVANZA[[#This Row],[FINAL Vs LG]]&lt;7.1,"100%",IF(AND(AVANZA[[#This Row],[FINAL Vs LG]]&gt;7.1,AVANZA[[#This Row],[FINAL Vs LG]]&lt;11.1),"50%","0%")),0)</f>
        <v>0</v>
      </c>
      <c r="AE662" s="14">
        <f ca="1">VLOOKUP(DAY(TODAY()),BACK!F:G,2,0)</f>
        <v>14</v>
      </c>
      <c r="AF662" s="14">
        <f>BACK!$I$2</f>
        <v>24</v>
      </c>
      <c r="AG662" s="14">
        <f>IF(AVANZA[[#This Row],[Oferta_empaquetada_comisiones]]="SI",1,0)</f>
        <v>0</v>
      </c>
      <c r="AH662" s="36">
        <f>IF(AVANZA[[#This Row],[Variable]]="TERMINADA",IFERROR(VLOOKUP(AVANZA[[#This Row],[SUPERVISOR]],Tabla2[#All],4,0),0),)</f>
        <v>0</v>
      </c>
      <c r="AI662" s="14">
        <f>IF(AVANZA[[#This Row],[Producto]]="BA",1,0)</f>
        <v>0</v>
      </c>
      <c r="AJ662" s="14">
        <f>IF(AVANZA[[#This Row],[Producto]]="DUO",1,0)</f>
        <v>0</v>
      </c>
      <c r="AK662" s="14">
        <f>IF(AVANZA[[#This Row],[Producto]]="TRIO",1,0)</f>
        <v>1</v>
      </c>
      <c r="AL662" t="s">
        <v>746</v>
      </c>
      <c r="AM662">
        <v>-1</v>
      </c>
      <c r="AN662">
        <v>-1</v>
      </c>
      <c r="AO662" t="s">
        <v>17741</v>
      </c>
      <c r="AP662" s="1">
        <v>46153.527118055557</v>
      </c>
      <c r="AQ662">
        <v>-1</v>
      </c>
      <c r="AR662" t="s">
        <v>17742</v>
      </c>
      <c r="AS662">
        <v>-1</v>
      </c>
      <c r="AT662">
        <v>-1</v>
      </c>
      <c r="AU662">
        <v>-1</v>
      </c>
      <c r="AV662">
        <v>-1</v>
      </c>
      <c r="AW662">
        <v>-1</v>
      </c>
      <c r="AX662" t="s">
        <v>224</v>
      </c>
      <c r="AY662">
        <v>-1</v>
      </c>
      <c r="AZ662">
        <v>2026</v>
      </c>
      <c r="BA662">
        <v>5</v>
      </c>
      <c r="BB662">
        <v>13</v>
      </c>
      <c r="BC662">
        <v>-1</v>
      </c>
      <c r="BD662" t="s">
        <v>225</v>
      </c>
      <c r="BE662">
        <v>-1</v>
      </c>
      <c r="BF662">
        <v>20001625976019</v>
      </c>
      <c r="BG662" t="s">
        <v>596</v>
      </c>
      <c r="BH662" t="s">
        <v>597</v>
      </c>
      <c r="BI662" t="s">
        <v>3674</v>
      </c>
      <c r="BJ662">
        <v>-1</v>
      </c>
      <c r="BK662">
        <v>-1</v>
      </c>
      <c r="BL662">
        <v>-1</v>
      </c>
      <c r="BM662" t="s">
        <v>2213</v>
      </c>
      <c r="BN662" t="s">
        <v>230</v>
      </c>
      <c r="BO662" t="s">
        <v>17743</v>
      </c>
      <c r="BP662" t="s">
        <v>380</v>
      </c>
      <c r="BQ662">
        <v>2026</v>
      </c>
      <c r="BR662">
        <v>5</v>
      </c>
      <c r="BS662">
        <v>11</v>
      </c>
      <c r="BT662" s="1">
        <v>46153.52715277778</v>
      </c>
      <c r="BU662" t="s">
        <v>2215</v>
      </c>
      <c r="BV662" s="2">
        <v>46153</v>
      </c>
      <c r="BW662" t="s">
        <v>2215</v>
      </c>
      <c r="BX662" s="2">
        <v>46153</v>
      </c>
      <c r="BY662" s="2">
        <v>46153</v>
      </c>
      <c r="BZ662" t="s">
        <v>2216</v>
      </c>
      <c r="CA662" t="s">
        <v>297</v>
      </c>
      <c r="CB662" t="s">
        <v>297</v>
      </c>
      <c r="CC662" t="s">
        <v>17744</v>
      </c>
      <c r="CD662" t="s">
        <v>3642</v>
      </c>
      <c r="CE662">
        <v>-1</v>
      </c>
      <c r="CF662" t="s">
        <v>300</v>
      </c>
      <c r="CG662" t="s">
        <v>301</v>
      </c>
      <c r="CH662" t="s">
        <v>242</v>
      </c>
      <c r="CI662">
        <v>1000857923</v>
      </c>
      <c r="CJ662" t="s">
        <v>759</v>
      </c>
      <c r="CK662" t="s">
        <v>245</v>
      </c>
      <c r="CL662" t="s">
        <v>246</v>
      </c>
      <c r="CM662" t="s">
        <v>247</v>
      </c>
      <c r="CN662" t="s">
        <v>359</v>
      </c>
      <c r="CT662" t="s">
        <v>249</v>
      </c>
      <c r="CU662" t="s">
        <v>387</v>
      </c>
      <c r="CW662" t="s">
        <v>602</v>
      </c>
      <c r="CX662" t="s">
        <v>603</v>
      </c>
      <c r="DA662" t="s">
        <v>250</v>
      </c>
      <c r="DB662">
        <v>-1</v>
      </c>
      <c r="DF662" t="s">
        <v>2213</v>
      </c>
      <c r="DJ662" t="s">
        <v>252</v>
      </c>
      <c r="DK662" t="s">
        <v>253</v>
      </c>
      <c r="DL662" t="s">
        <v>253</v>
      </c>
      <c r="DN662" t="s">
        <v>390</v>
      </c>
      <c r="DR662" t="s">
        <v>760</v>
      </c>
      <c r="DS662" t="s">
        <v>759</v>
      </c>
      <c r="DT662" t="s">
        <v>758</v>
      </c>
      <c r="DV662">
        <v>1</v>
      </c>
      <c r="DW662" t="s">
        <v>283</v>
      </c>
      <c r="ED662" s="2">
        <v>46155</v>
      </c>
      <c r="EF662">
        <v>20</v>
      </c>
      <c r="EP662" t="s">
        <v>258</v>
      </c>
      <c r="FA662" t="s">
        <v>245</v>
      </c>
      <c r="FB662" t="s">
        <v>308</v>
      </c>
      <c r="FD662" t="s">
        <v>308</v>
      </c>
      <c r="FE662" t="s">
        <v>309</v>
      </c>
      <c r="FF662" t="s">
        <v>309</v>
      </c>
      <c r="FK662" t="s">
        <v>263</v>
      </c>
      <c r="FN662" t="s">
        <v>359</v>
      </c>
      <c r="FO662" t="s">
        <v>366</v>
      </c>
      <c r="FR662">
        <v>0</v>
      </c>
      <c r="GB662" t="s">
        <v>266</v>
      </c>
      <c r="GM662">
        <v>0</v>
      </c>
      <c r="GS662" t="s">
        <v>267</v>
      </c>
      <c r="GT662" s="2"/>
      <c r="GU662" t="s">
        <v>268</v>
      </c>
      <c r="GV662" t="s">
        <v>269</v>
      </c>
      <c r="GW662" t="s">
        <v>270</v>
      </c>
      <c r="GX662" t="s">
        <v>271</v>
      </c>
      <c r="GY662" t="s">
        <v>271</v>
      </c>
      <c r="GZ662" t="s">
        <v>273</v>
      </c>
      <c r="HE662" t="s">
        <v>230</v>
      </c>
      <c r="HF662" t="s">
        <v>16895</v>
      </c>
      <c r="HR662" t="s">
        <v>278</v>
      </c>
      <c r="HV662">
        <v>149990</v>
      </c>
      <c r="HW662" t="s">
        <v>281</v>
      </c>
      <c r="HY662">
        <v>0</v>
      </c>
      <c r="HZ662">
        <v>0</v>
      </c>
      <c r="IA662" t="s">
        <v>279</v>
      </c>
      <c r="IB662" t="s">
        <v>281</v>
      </c>
      <c r="IE662" t="s">
        <v>283</v>
      </c>
      <c r="IF662" t="s">
        <v>283</v>
      </c>
      <c r="IG662" t="s">
        <v>283</v>
      </c>
      <c r="IH662" t="s">
        <v>284</v>
      </c>
      <c r="II662" t="s">
        <v>285</v>
      </c>
      <c r="IJ662" t="s">
        <v>286</v>
      </c>
      <c r="IK662" t="s">
        <v>278</v>
      </c>
      <c r="IL662" t="s">
        <v>371</v>
      </c>
      <c r="IM662" t="s">
        <v>288</v>
      </c>
      <c r="IN662" t="s">
        <v>2219</v>
      </c>
      <c r="IP662" t="s">
        <v>290</v>
      </c>
      <c r="IQ662" t="s">
        <v>284</v>
      </c>
      <c r="IS662" t="s">
        <v>291</v>
      </c>
      <c r="IT662" t="s">
        <v>398</v>
      </c>
      <c r="IW662" t="s">
        <v>2041</v>
      </c>
      <c r="IY662" t="s">
        <v>281</v>
      </c>
    </row>
    <row r="663" spans="1:259" x14ac:dyDescent="0.3">
      <c r="A663" s="14">
        <f>DAY(AVANZA[[#This Row],[FechaSeguimiento]])</f>
        <v>13</v>
      </c>
      <c r="B663" s="14">
        <f>MONTH(AVANZA[[#This Row],[FechaSeguimiento]])</f>
        <v>5</v>
      </c>
      <c r="C663"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663" t="str">
        <f>LOWER(IFERROR(VLOOKUP(AVANZA[[#This Row],[ID_Peticion]],CANCELADAS[#All],2,0),""))</f>
        <v/>
      </c>
      <c r="E663" t="str">
        <f>LOWER(IFERROR(VLOOKUP(AVANZA[[#This Row],[ID_Peticion]],CANCELADAS[#All],3,0),""))</f>
        <v/>
      </c>
      <c r="F663" t="str">
        <f>LOWER(IF(AVANZA[[#This Row],[CEDULA CLIENTE]]&lt;&gt;""," CC: " &amp; COUNTIFS(AVANZA[CEDULA CLIENTE],AVANZA[[#This Row],[CEDULA CLIENTE]]),"")&amp; IF(AVANZA[[#This Row],[Direccion]]&lt;&gt;""," DIR: " &amp; COUNTIFS(AVANZA[Direccion],AVANZA[[#This Row],[Direccion]]),""))</f>
        <v xml:space="preserve"> cc: 1 dir: 1</v>
      </c>
      <c r="G663" t="str">
        <f>IFERROR(VLOOKUP(AVANZA[[#This Row],[Cedula_Vendedor_Atis]],PLANTA[[#All],[CEDULA]:[LINEA]],3,0),"No Cruza")</f>
        <v>Marisol Avella</v>
      </c>
      <c r="H663" t="str">
        <f>IFERROR(VLOOKUP(AVANZA[[#This Row],[Cedula_Vendedor_Atis]],PLANTA[[#All],[CEDULA]:[LINEA]],4,0),"No Cruza")</f>
        <v>Fija</v>
      </c>
      <c r="I663" t="str">
        <f>LOWER(IF(AVANZA[[#This Row],[ATRIBUIBLE]]="",AVANZA[[#This Row],[Variable]],AVANZA[[#This Row],[ATRIBUIBLE]]))</f>
        <v>pendiente</v>
      </c>
      <c r="J663" s="14">
        <f>IF(AVANZA[[#This Row],[Variable]]=AVANZA[[#Headers],[TERMINADA]],1,0)</f>
        <v>0</v>
      </c>
      <c r="K663" s="14">
        <f>IF(AVANZA[[#This Row],[Variable]]=AVANZA[[#Headers],[ANULADA]],1,0)</f>
        <v>0</v>
      </c>
      <c r="L663" s="14">
        <f>IF(AVANZA[[#This Row],[Variable]]=AVANZA[[#Headers],[PENDIENTE]],1,0)</f>
        <v>1</v>
      </c>
      <c r="M663" s="14">
        <f>IF(AVANZA[[#This Row],[ESTADO AGENDA]]="AGENDADA",1,0)</f>
        <v>0</v>
      </c>
      <c r="N663" s="14">
        <f>IF(AVANZA[[#This Row],[ESTADO AGENDA]]="PENDIENTE DE AGENDAR",1,0)</f>
        <v>0</v>
      </c>
      <c r="O663" s="14">
        <f>IF(AVANZA[[#This Row],[ESTADO AGENDA]]="SUSPENDIDA",1,0)</f>
        <v>1</v>
      </c>
      <c r="P663" t="str" cm="1">
        <f t="array" ref="P663">_xlfn.XLOOKUP(AVANZA[[#This Row],[Num_Agrupacion_Pet_Atis]],Tabla1[[#All],[Numero_de_actuacion]],Tabla1[[#All],[Estado_de_la_orden]],"",0)</f>
        <v>Suspendida</v>
      </c>
      <c r="Q663" s="2" cm="1">
        <f t="array" ref="Q663">_xlfn.XLOOKUP(AVANZA[[#This Row],[Num_Agrupacion_Pet_Atis]],Tabla1[[#All],[Numero_de_actuacion]],Tabla1[[#All],[Fecha_de_la_cita]],"",0)</f>
        <v>0</v>
      </c>
      <c r="R663" cm="1">
        <f t="array" ref="R663">_xlfn.XLOOKUP(AVANZA[[#This Row],[Num_Agrupacion_Pet_Atis]],Tabla1[[#All],[Numero_de_actuacion]],Tabla1[[#All],[Franja_horaria_de_la_cita]],"",0)</f>
        <v>0</v>
      </c>
      <c r="S663" s="14">
        <f>IFERROR(DAY(AVANZA[[#This Row],[FECHA AGENDA]]),"")</f>
        <v>0</v>
      </c>
      <c r="T663" s="14">
        <f>IFERROR(MONTH(AVANZA[[#This Row],[FECHA AGENDA]]),"")</f>
        <v>1</v>
      </c>
      <c r="U663" t="str" cm="1">
        <f t="array" ref="U663">_xlfn.XLOOKUP(AVANZA[[#This Row],[Num_Agrupacion_Pet_Atis]],Tabla1[[#All],[Numero_de_actuacion]],Tabla1[[#All],[Motivo_de_suspension]],"",0)</f>
        <v>QC-CLIENTE TIENE INSTALADO SERVICIO DE TIGO</v>
      </c>
      <c r="V663" s="2" t="str" cm="1">
        <f t="array" ref="V663">_xlfn.XLOOKUP(AVANZA[[#This Row],[Num_Agrupacion_Pet_Atis]],Tabla1[[#All],[Numero_de_actuacion]],Tabla1[[#All],[No_identificacion_cliente]],"",0)</f>
        <v>1019140611</v>
      </c>
      <c r="W663" s="2" t="str" cm="1">
        <f t="array" ref="W663">_xlfn.XLOOKUP(AVANZA[[#This Row],[Num_Agrupacion_Pet_Atis]],Tabla1[[#All],[Numero_de_actuacion]],Tabla1[[#All],[Movil_de_contacto]],"",0)</f>
        <v>3134759817</v>
      </c>
      <c r="X663" s="14">
        <f>IF(OR(AVANZA[[#This Row],[ESTADO LEG]]="Legalizada grabacion",AVANZA[[#This Row],[ESTADO LEG]]="Legalizada aut"),1,0)</f>
        <v>0</v>
      </c>
      <c r="Y663" s="14">
        <f>IF(OR(AVANZA[[#This Row],[ESTADO LEG]]="pdte legalizar",AVANZA[[#This Row],[ESTADO LEG]]="No cruza"),1,0)</f>
        <v>0</v>
      </c>
      <c r="Z663" t="str" cm="1">
        <f t="array" ref="Z663">IF(AVANZA[[#This Row],[Variable]]="Terminada",LOWER(_xlfn.XLOOKUP(AVANZA[[#This Row],[ID_Peticion]],Tabla6[[#All],[NUM_PETICION]],Tabla6[[#All],[ESTADO_LEG]],"NO CRUZA",0)),AVANZA[[#This Row],[Variable]])</f>
        <v>PENDIENTE</v>
      </c>
      <c r="AA663" t="str" cm="1">
        <f t="array" ref="AA663">_xlfn.XLOOKUP(AVANZA[[#This Row],[ID_Peticion]],Tabla6[[#All],[NUM_PETICION]],Tabla6[[#All],[DIF_DIAS]],"",0)</f>
        <v/>
      </c>
      <c r="AB663" s="2" t="str" cm="1">
        <f t="array" ref="AB663">IFERROR(_xlfn.XLOOKUP(AVANZA[[#This Row],[ID_Peticion]],Tabla6[[#All],[NUM_PETICION]],Tabla6[[#All],[FEC_LEGAL]],"",0),"")</f>
        <v/>
      </c>
      <c r="AC663" s="14">
        <f ca="1">IF(AVANZA[[#This Row],[FECHA LEG]]&lt;&gt;0,IFERROR(AVANZA[[#This Row],[FECHA LEG]]-AVANZA[[#This Row],[FechaIniEstadoSubPetAtis]],0),TODAY()-AVANZA[[#This Row],[FechaIniEstadoSubPetAtis]])</f>
        <v>0</v>
      </c>
      <c r="AD663" s="35">
        <f ca="1">IF(AVANZA[[#This Row],[FINAL Vs LG]]&lt;&gt;0,IF(AVANZA[[#This Row],[FINAL Vs LG]]&lt;7.1,"100%",IF(AND(AVANZA[[#This Row],[FINAL Vs LG]]&gt;7.1,AVANZA[[#This Row],[FINAL Vs LG]]&lt;11.1),"50%","0%")),0)</f>
        <v>0</v>
      </c>
      <c r="AE663" s="14">
        <f ca="1">VLOOKUP(DAY(TODAY()),BACK!F:G,2,0)</f>
        <v>14</v>
      </c>
      <c r="AF663" s="14">
        <f>BACK!$I$2</f>
        <v>24</v>
      </c>
      <c r="AG663" s="14">
        <f>IF(AVANZA[[#This Row],[Oferta_empaquetada_comisiones]]="SI",1,0)</f>
        <v>0</v>
      </c>
      <c r="AH663" s="36">
        <f>IF(AVANZA[[#This Row],[Variable]]="TERMINADA",IFERROR(VLOOKUP(AVANZA[[#This Row],[SUPERVISOR]],Tabla2[#All],4,0),0),)</f>
        <v>0</v>
      </c>
      <c r="AI663" s="14">
        <f>IF(AVANZA[[#This Row],[Producto]]="BA",1,0)</f>
        <v>1</v>
      </c>
      <c r="AJ663" s="14">
        <f>IF(AVANZA[[#This Row],[Producto]]="DUO",1,0)</f>
        <v>0</v>
      </c>
      <c r="AK663" s="14">
        <f>IF(AVANZA[[#This Row],[Producto]]="TRIO",1,0)</f>
        <v>0</v>
      </c>
      <c r="AL663" t="s">
        <v>870</v>
      </c>
      <c r="AM663">
        <v>-1</v>
      </c>
      <c r="AN663">
        <v>-1</v>
      </c>
      <c r="AO663" t="s">
        <v>17745</v>
      </c>
      <c r="AP663" s="1">
        <v>46155.311377314814</v>
      </c>
      <c r="AQ663">
        <v>-1</v>
      </c>
      <c r="AR663" t="s">
        <v>17746</v>
      </c>
      <c r="AS663">
        <v>-1</v>
      </c>
      <c r="AT663">
        <v>-1</v>
      </c>
      <c r="AU663">
        <v>-1</v>
      </c>
      <c r="AV663">
        <v>-1</v>
      </c>
      <c r="AW663">
        <v>-1</v>
      </c>
      <c r="AX663" t="s">
        <v>224</v>
      </c>
      <c r="AY663">
        <v>-1</v>
      </c>
      <c r="AZ663">
        <v>2026</v>
      </c>
      <c r="BA663">
        <v>5</v>
      </c>
      <c r="BB663">
        <v>13</v>
      </c>
      <c r="BC663">
        <v>-1</v>
      </c>
      <c r="BD663" t="s">
        <v>225</v>
      </c>
      <c r="BE663">
        <v>-1</v>
      </c>
      <c r="BF663">
        <v>20001626848538</v>
      </c>
      <c r="BG663" t="s">
        <v>226</v>
      </c>
      <c r="BH663" t="s">
        <v>227</v>
      </c>
      <c r="BI663" t="s">
        <v>3630</v>
      </c>
      <c r="BJ663">
        <v>-1</v>
      </c>
      <c r="BK663">
        <v>-1</v>
      </c>
      <c r="BL663">
        <v>-1</v>
      </c>
      <c r="BM663" t="s">
        <v>2213</v>
      </c>
      <c r="BN663" t="s">
        <v>230</v>
      </c>
      <c r="BO663" t="s">
        <v>17747</v>
      </c>
      <c r="BP663" t="s">
        <v>380</v>
      </c>
      <c r="BQ663">
        <v>2026</v>
      </c>
      <c r="BR663">
        <v>5</v>
      </c>
      <c r="BS663">
        <v>13</v>
      </c>
      <c r="BT663" s="1">
        <v>46155.311423611114</v>
      </c>
      <c r="BU663" t="s">
        <v>2215</v>
      </c>
      <c r="BV663" s="2">
        <v>46155</v>
      </c>
      <c r="BW663" t="s">
        <v>2215</v>
      </c>
      <c r="BX663" s="2">
        <v>46155</v>
      </c>
      <c r="BY663" s="2">
        <v>46155</v>
      </c>
      <c r="BZ663" t="s">
        <v>2216</v>
      </c>
      <c r="CA663" t="s">
        <v>297</v>
      </c>
      <c r="CB663" t="s">
        <v>297</v>
      </c>
      <c r="CC663" t="s">
        <v>17748</v>
      </c>
      <c r="CD663" t="s">
        <v>3244</v>
      </c>
      <c r="CE663">
        <v>-1</v>
      </c>
      <c r="CF663" t="s">
        <v>300</v>
      </c>
      <c r="CG663" t="s">
        <v>301</v>
      </c>
      <c r="CH663" t="s">
        <v>242</v>
      </c>
      <c r="CI663">
        <v>1015443152</v>
      </c>
      <c r="CJ663" t="s">
        <v>877</v>
      </c>
      <c r="CK663" t="s">
        <v>245</v>
      </c>
      <c r="CL663" t="s">
        <v>409</v>
      </c>
      <c r="CM663" t="s">
        <v>247</v>
      </c>
      <c r="CN663" t="s">
        <v>410</v>
      </c>
      <c r="CT663" t="s">
        <v>304</v>
      </c>
      <c r="CU663" t="s">
        <v>225</v>
      </c>
      <c r="CW663" t="s">
        <v>226</v>
      </c>
      <c r="CX663" t="s">
        <v>227</v>
      </c>
      <c r="DA663" t="s">
        <v>250</v>
      </c>
      <c r="DB663">
        <v>-1</v>
      </c>
      <c r="DF663" t="s">
        <v>2213</v>
      </c>
      <c r="DJ663" t="s">
        <v>252</v>
      </c>
      <c r="DK663" t="s">
        <v>253</v>
      </c>
      <c r="DL663" t="s">
        <v>253</v>
      </c>
      <c r="DN663" t="s">
        <v>255</v>
      </c>
      <c r="DR663" t="s">
        <v>878</v>
      </c>
      <c r="DS663" t="s">
        <v>877</v>
      </c>
      <c r="DT663" t="s">
        <v>870</v>
      </c>
      <c r="DV663">
        <v>1</v>
      </c>
      <c r="DW663" t="s">
        <v>283</v>
      </c>
      <c r="ED663" s="2">
        <v>46155</v>
      </c>
      <c r="EF663">
        <v>20</v>
      </c>
      <c r="EP663" t="s">
        <v>258</v>
      </c>
      <c r="FA663" t="s">
        <v>245</v>
      </c>
      <c r="FB663" t="s">
        <v>308</v>
      </c>
      <c r="FD663" t="s">
        <v>308</v>
      </c>
      <c r="FE663" t="s">
        <v>309</v>
      </c>
      <c r="FF663" t="s">
        <v>309</v>
      </c>
      <c r="FK663" t="s">
        <v>263</v>
      </c>
      <c r="FN663" t="s">
        <v>410</v>
      </c>
      <c r="FO663" t="s">
        <v>414</v>
      </c>
      <c r="FR663">
        <v>0</v>
      </c>
      <c r="GB663" t="s">
        <v>266</v>
      </c>
      <c r="GM663">
        <v>0</v>
      </c>
      <c r="GS663" t="s">
        <v>267</v>
      </c>
      <c r="GT663" s="2"/>
      <c r="GU663" t="s">
        <v>268</v>
      </c>
      <c r="GV663" t="s">
        <v>269</v>
      </c>
      <c r="GW663" t="s">
        <v>270</v>
      </c>
      <c r="GX663" t="s">
        <v>271</v>
      </c>
      <c r="GY663" t="s">
        <v>271</v>
      </c>
      <c r="GZ663" t="s">
        <v>273</v>
      </c>
      <c r="HE663" t="s">
        <v>230</v>
      </c>
      <c r="HF663" t="s">
        <v>17749</v>
      </c>
      <c r="HR663" t="s">
        <v>278</v>
      </c>
      <c r="HV663">
        <v>85900</v>
      </c>
      <c r="HW663" t="s">
        <v>279</v>
      </c>
      <c r="HY663">
        <v>0</v>
      </c>
      <c r="HZ663">
        <v>0</v>
      </c>
      <c r="IA663" t="s">
        <v>279</v>
      </c>
      <c r="IB663" t="s">
        <v>281</v>
      </c>
      <c r="IE663" t="s">
        <v>283</v>
      </c>
      <c r="IF663" t="s">
        <v>283</v>
      </c>
      <c r="IG663" t="s">
        <v>283</v>
      </c>
      <c r="IH663" t="s">
        <v>284</v>
      </c>
      <c r="II663" t="s">
        <v>285</v>
      </c>
      <c r="IJ663" t="s">
        <v>286</v>
      </c>
      <c r="IK663" t="s">
        <v>278</v>
      </c>
      <c r="IL663" t="s">
        <v>346</v>
      </c>
      <c r="IM663" t="s">
        <v>288</v>
      </c>
      <c r="IN663" t="s">
        <v>2219</v>
      </c>
      <c r="IP663" t="s">
        <v>290</v>
      </c>
      <c r="IQ663" t="s">
        <v>284</v>
      </c>
      <c r="IS663" t="s">
        <v>291</v>
      </c>
      <c r="IT663" t="s">
        <v>398</v>
      </c>
      <c r="IW663" t="s">
        <v>1230</v>
      </c>
      <c r="IY663" t="s">
        <v>281</v>
      </c>
    </row>
    <row r="664" spans="1:259" x14ac:dyDescent="0.3">
      <c r="A664" s="14">
        <f>DAY(AVANZA[[#This Row],[FechaSeguimiento]])</f>
        <v>13</v>
      </c>
      <c r="B664" s="14">
        <f>MONTH(AVANZA[[#This Row],[FechaSeguimiento]])</f>
        <v>5</v>
      </c>
      <c r="C664"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664" t="str">
        <f>LOWER(IFERROR(VLOOKUP(AVANZA[[#This Row],[ID_Peticion]],CANCELADAS[#All],2,0),""))</f>
        <v/>
      </c>
      <c r="E664" t="str">
        <f>LOWER(IFERROR(VLOOKUP(AVANZA[[#This Row],[ID_Peticion]],CANCELADAS[#All],3,0),""))</f>
        <v/>
      </c>
      <c r="F664" t="str">
        <f>LOWER(IF(AVANZA[[#This Row],[CEDULA CLIENTE]]&lt;&gt;""," CC: " &amp; COUNTIFS(AVANZA[CEDULA CLIENTE],AVANZA[[#This Row],[CEDULA CLIENTE]]),"")&amp; IF(AVANZA[[#This Row],[Direccion]]&lt;&gt;""," DIR: " &amp; COUNTIFS(AVANZA[Direccion],AVANZA[[#This Row],[Direccion]]),""))</f>
        <v xml:space="preserve"> dir: 1</v>
      </c>
      <c r="G664" t="str">
        <f>IFERROR(VLOOKUP(AVANZA[[#This Row],[Cedula_Vendedor_Atis]],PLANTA[[#All],[CEDULA]:[LINEA]],3,0),"No Cruza")</f>
        <v>Marisol Avella</v>
      </c>
      <c r="H664" t="str">
        <f>IFERROR(VLOOKUP(AVANZA[[#This Row],[Cedula_Vendedor_Atis]],PLANTA[[#All],[CEDULA]:[LINEA]],4,0),"No Cruza")</f>
        <v>Fija</v>
      </c>
      <c r="I664" t="str">
        <f>LOWER(IF(AVANZA[[#This Row],[ATRIBUIBLE]]="",AVANZA[[#This Row],[Variable]],AVANZA[[#This Row],[ATRIBUIBLE]]))</f>
        <v>pendiente</v>
      </c>
      <c r="J664" s="14">
        <f>IF(AVANZA[[#This Row],[Variable]]=AVANZA[[#Headers],[TERMINADA]],1,0)</f>
        <v>0</v>
      </c>
      <c r="K664" s="14">
        <f>IF(AVANZA[[#This Row],[Variable]]=AVANZA[[#Headers],[ANULADA]],1,0)</f>
        <v>0</v>
      </c>
      <c r="L664" s="14">
        <f>IF(AVANZA[[#This Row],[Variable]]=AVANZA[[#Headers],[PENDIENTE]],1,0)</f>
        <v>1</v>
      </c>
      <c r="M664" s="14">
        <f>IF(AVANZA[[#This Row],[ESTADO AGENDA]]="AGENDADA",1,0)</f>
        <v>0</v>
      </c>
      <c r="N664" s="14">
        <f>IF(AVANZA[[#This Row],[ESTADO AGENDA]]="PENDIENTE DE AGENDAR",1,0)</f>
        <v>0</v>
      </c>
      <c r="O664" s="14">
        <f>IF(AVANZA[[#This Row],[ESTADO AGENDA]]="SUSPENDIDA",1,0)</f>
        <v>0</v>
      </c>
      <c r="P664" t="str" cm="1">
        <f t="array" ref="P664">_xlfn.XLOOKUP(AVANZA[[#This Row],[Num_Agrupacion_Pet_Atis]],Tabla1[[#All],[Numero_de_actuacion]],Tabla1[[#All],[Estado_de_la_orden]],"",0)</f>
        <v/>
      </c>
      <c r="Q664" s="2" t="str" cm="1">
        <f t="array" ref="Q664">_xlfn.XLOOKUP(AVANZA[[#This Row],[Num_Agrupacion_Pet_Atis]],Tabla1[[#All],[Numero_de_actuacion]],Tabla1[[#All],[Fecha_de_la_cita]],"",0)</f>
        <v/>
      </c>
      <c r="R664" t="str" cm="1">
        <f t="array" ref="R664">_xlfn.XLOOKUP(AVANZA[[#This Row],[Num_Agrupacion_Pet_Atis]],Tabla1[[#All],[Numero_de_actuacion]],Tabla1[[#All],[Franja_horaria_de_la_cita]],"",0)</f>
        <v/>
      </c>
      <c r="S664" s="14" t="str">
        <f>IFERROR(DAY(AVANZA[[#This Row],[FECHA AGENDA]]),"")</f>
        <v/>
      </c>
      <c r="T664" s="14" t="str">
        <f>IFERROR(MONTH(AVANZA[[#This Row],[FECHA AGENDA]]),"")</f>
        <v/>
      </c>
      <c r="U664" t="str" cm="1">
        <f t="array" ref="U664">_xlfn.XLOOKUP(AVANZA[[#This Row],[Num_Agrupacion_Pet_Atis]],Tabla1[[#All],[Numero_de_actuacion]],Tabla1[[#All],[Motivo_de_suspension]],"",0)</f>
        <v/>
      </c>
      <c r="V664" s="2" t="str" cm="1">
        <f t="array" ref="V664">_xlfn.XLOOKUP(AVANZA[[#This Row],[Num_Agrupacion_Pet_Atis]],Tabla1[[#All],[Numero_de_actuacion]],Tabla1[[#All],[No_identificacion_cliente]],"",0)</f>
        <v/>
      </c>
      <c r="W664" s="2" t="str" cm="1">
        <f t="array" ref="W664">_xlfn.XLOOKUP(AVANZA[[#This Row],[Num_Agrupacion_Pet_Atis]],Tabla1[[#All],[Numero_de_actuacion]],Tabla1[[#All],[Movil_de_contacto]],"",0)</f>
        <v/>
      </c>
      <c r="X664" s="14">
        <f>IF(OR(AVANZA[[#This Row],[ESTADO LEG]]="Legalizada grabacion",AVANZA[[#This Row],[ESTADO LEG]]="Legalizada aut"),1,0)</f>
        <v>0</v>
      </c>
      <c r="Y664" s="14">
        <f>IF(OR(AVANZA[[#This Row],[ESTADO LEG]]="pdte legalizar",AVANZA[[#This Row],[ESTADO LEG]]="No cruza"),1,0)</f>
        <v>0</v>
      </c>
      <c r="Z664" t="str" cm="1">
        <f t="array" ref="Z664">IF(AVANZA[[#This Row],[Variable]]="Terminada",LOWER(_xlfn.XLOOKUP(AVANZA[[#This Row],[ID_Peticion]],Tabla6[[#All],[NUM_PETICION]],Tabla6[[#All],[ESTADO_LEG]],"NO CRUZA",0)),AVANZA[[#This Row],[Variable]])</f>
        <v>PENDIENTE</v>
      </c>
      <c r="AA664" t="str" cm="1">
        <f t="array" ref="AA664">_xlfn.XLOOKUP(AVANZA[[#This Row],[ID_Peticion]],Tabla6[[#All],[NUM_PETICION]],Tabla6[[#All],[DIF_DIAS]],"",0)</f>
        <v/>
      </c>
      <c r="AB664" s="2" t="str" cm="1">
        <f t="array" ref="AB664">IFERROR(_xlfn.XLOOKUP(AVANZA[[#This Row],[ID_Peticion]],Tabla6[[#All],[NUM_PETICION]],Tabla6[[#All],[FEC_LEGAL]],"",0),"")</f>
        <v/>
      </c>
      <c r="AC664" s="14">
        <f ca="1">IF(AVANZA[[#This Row],[FECHA LEG]]&lt;&gt;0,IFERROR(AVANZA[[#This Row],[FECHA LEG]]-AVANZA[[#This Row],[FechaIniEstadoSubPetAtis]],0),TODAY()-AVANZA[[#This Row],[FechaIniEstadoSubPetAtis]])</f>
        <v>0</v>
      </c>
      <c r="AD664" s="35">
        <f ca="1">IF(AVANZA[[#This Row],[FINAL Vs LG]]&lt;&gt;0,IF(AVANZA[[#This Row],[FINAL Vs LG]]&lt;7.1,"100%",IF(AND(AVANZA[[#This Row],[FINAL Vs LG]]&gt;7.1,AVANZA[[#This Row],[FINAL Vs LG]]&lt;11.1),"50%","0%")),0)</f>
        <v>0</v>
      </c>
      <c r="AE664" s="14">
        <f ca="1">VLOOKUP(DAY(TODAY()),BACK!F:G,2,0)</f>
        <v>14</v>
      </c>
      <c r="AF664" s="14">
        <f>BACK!$I$2</f>
        <v>24</v>
      </c>
      <c r="AG664" s="14">
        <f>IF(AVANZA[[#This Row],[Oferta_empaquetada_comisiones]]="SI",1,0)</f>
        <v>0</v>
      </c>
      <c r="AH664" s="36">
        <f>IF(AVANZA[[#This Row],[Variable]]="TERMINADA",IFERROR(VLOOKUP(AVANZA[[#This Row],[SUPERVISOR]],Tabla2[#All],4,0),0),)</f>
        <v>0</v>
      </c>
      <c r="AI664" s="14">
        <f>IF(AVANZA[[#This Row],[Producto]]="BA",1,0)</f>
        <v>0</v>
      </c>
      <c r="AJ664" s="14">
        <f>IF(AVANZA[[#This Row],[Producto]]="DUO",1,0)</f>
        <v>0</v>
      </c>
      <c r="AK664" s="14">
        <f>IF(AVANZA[[#This Row],[Producto]]="TRIO",1,0)</f>
        <v>1</v>
      </c>
      <c r="AL664" t="s">
        <v>870</v>
      </c>
      <c r="AM664">
        <v>-1</v>
      </c>
      <c r="AN664">
        <v>-1</v>
      </c>
      <c r="AO664" t="s">
        <v>17750</v>
      </c>
      <c r="AP664" s="1">
        <v>46146.589895833335</v>
      </c>
      <c r="AQ664">
        <v>-1</v>
      </c>
      <c r="AR664" t="s">
        <v>17751</v>
      </c>
      <c r="AS664">
        <v>-1</v>
      </c>
      <c r="AT664">
        <v>-1</v>
      </c>
      <c r="AU664">
        <v>-1</v>
      </c>
      <c r="AV664">
        <v>-1</v>
      </c>
      <c r="AW664">
        <v>-1</v>
      </c>
      <c r="AX664" t="s">
        <v>224</v>
      </c>
      <c r="AY664">
        <v>-1</v>
      </c>
      <c r="AZ664">
        <v>2026</v>
      </c>
      <c r="BA664">
        <v>5</v>
      </c>
      <c r="BB664">
        <v>13</v>
      </c>
      <c r="BC664">
        <v>-1</v>
      </c>
      <c r="BD664" t="s">
        <v>225</v>
      </c>
      <c r="BE664">
        <v>-1</v>
      </c>
      <c r="BF664">
        <v>20001622031988</v>
      </c>
      <c r="BG664" t="s">
        <v>438</v>
      </c>
      <c r="BH664" t="s">
        <v>439</v>
      </c>
      <c r="BI664" t="s">
        <v>17752</v>
      </c>
      <c r="BJ664">
        <v>-1</v>
      </c>
      <c r="BK664">
        <v>-1</v>
      </c>
      <c r="BL664">
        <v>-1</v>
      </c>
      <c r="BM664" t="s">
        <v>2213</v>
      </c>
      <c r="BN664" t="s">
        <v>230</v>
      </c>
      <c r="BO664" t="s">
        <v>17753</v>
      </c>
      <c r="BP664" t="s">
        <v>380</v>
      </c>
      <c r="BQ664">
        <v>2026</v>
      </c>
      <c r="BR664">
        <v>5</v>
      </c>
      <c r="BS664">
        <v>4</v>
      </c>
      <c r="BT664" s="1">
        <v>46146.589918981481</v>
      </c>
      <c r="BU664" t="s">
        <v>2215</v>
      </c>
      <c r="BV664" s="2">
        <v>46146</v>
      </c>
      <c r="BW664" t="s">
        <v>2215</v>
      </c>
      <c r="BX664" s="2">
        <v>46146</v>
      </c>
      <c r="BY664" s="2">
        <v>46155</v>
      </c>
      <c r="CA664" t="s">
        <v>2838</v>
      </c>
      <c r="CB664" t="s">
        <v>322</v>
      </c>
      <c r="CC664" t="s">
        <v>17754</v>
      </c>
      <c r="CD664" t="s">
        <v>17755</v>
      </c>
      <c r="CE664">
        <v>-1</v>
      </c>
      <c r="CF664" t="s">
        <v>2815</v>
      </c>
      <c r="CG664" t="s">
        <v>325</v>
      </c>
      <c r="CH664" t="s">
        <v>326</v>
      </c>
      <c r="CI664">
        <v>1015443152</v>
      </c>
      <c r="CJ664" t="s">
        <v>877</v>
      </c>
      <c r="CK664" t="s">
        <v>245</v>
      </c>
      <c r="CL664" t="s">
        <v>409</v>
      </c>
      <c r="CM664" t="s">
        <v>247</v>
      </c>
      <c r="CN664" t="s">
        <v>410</v>
      </c>
      <c r="CT664" t="s">
        <v>386</v>
      </c>
      <c r="CU664" t="s">
        <v>387</v>
      </c>
      <c r="CW664" t="s">
        <v>446</v>
      </c>
      <c r="CX664" t="s">
        <v>447</v>
      </c>
      <c r="DA664" t="s">
        <v>250</v>
      </c>
      <c r="DB664">
        <v>-1</v>
      </c>
      <c r="DF664" t="s">
        <v>2213</v>
      </c>
      <c r="DJ664" t="s">
        <v>252</v>
      </c>
      <c r="DK664" t="s">
        <v>253</v>
      </c>
      <c r="DL664" t="s">
        <v>253</v>
      </c>
      <c r="DN664" t="s">
        <v>390</v>
      </c>
      <c r="DR664" t="s">
        <v>878</v>
      </c>
      <c r="DS664" t="s">
        <v>877</v>
      </c>
      <c r="DT664" t="s">
        <v>870</v>
      </c>
      <c r="DV664">
        <v>1</v>
      </c>
      <c r="DW664" t="s">
        <v>331</v>
      </c>
      <c r="ED664" s="2">
        <v>46155</v>
      </c>
      <c r="EF664">
        <v>5</v>
      </c>
      <c r="EP664" t="s">
        <v>258</v>
      </c>
      <c r="ES664" t="s">
        <v>17756</v>
      </c>
      <c r="FA664" t="s">
        <v>245</v>
      </c>
      <c r="FB664" t="s">
        <v>333</v>
      </c>
      <c r="FD664" t="s">
        <v>333</v>
      </c>
      <c r="FE664" t="s">
        <v>10017</v>
      </c>
      <c r="FF664" t="s">
        <v>10017</v>
      </c>
      <c r="FK664" t="s">
        <v>263</v>
      </c>
      <c r="FL664" t="s">
        <v>17757</v>
      </c>
      <c r="FN664" t="s">
        <v>410</v>
      </c>
      <c r="FO664" t="s">
        <v>414</v>
      </c>
      <c r="FR664">
        <v>0</v>
      </c>
      <c r="GB664" t="s">
        <v>266</v>
      </c>
      <c r="GM664">
        <v>0</v>
      </c>
      <c r="GS664" t="s">
        <v>267</v>
      </c>
      <c r="GT664" s="2">
        <v>45626</v>
      </c>
      <c r="GU664" t="s">
        <v>268</v>
      </c>
      <c r="GV664" t="s">
        <v>311</v>
      </c>
      <c r="GW664" t="s">
        <v>270</v>
      </c>
      <c r="GX664" t="s">
        <v>271</v>
      </c>
      <c r="GY664" t="s">
        <v>271</v>
      </c>
      <c r="GZ664" t="s">
        <v>273</v>
      </c>
      <c r="HA664" t="s">
        <v>274</v>
      </c>
      <c r="HB664" t="s">
        <v>868</v>
      </c>
      <c r="HC664" t="s">
        <v>2838</v>
      </c>
      <c r="HD664" t="s">
        <v>415</v>
      </c>
      <c r="HE664" t="s">
        <v>230</v>
      </c>
      <c r="HF664" t="s">
        <v>17758</v>
      </c>
      <c r="HR664" t="s">
        <v>278</v>
      </c>
      <c r="HV664">
        <v>118900</v>
      </c>
      <c r="HW664" t="s">
        <v>279</v>
      </c>
      <c r="HY664">
        <v>0</v>
      </c>
      <c r="HZ664">
        <v>0</v>
      </c>
      <c r="IA664" t="s">
        <v>279</v>
      </c>
      <c r="IB664" t="s">
        <v>281</v>
      </c>
      <c r="IE664" t="s">
        <v>283</v>
      </c>
      <c r="IF664" t="s">
        <v>283</v>
      </c>
      <c r="IG664" t="s">
        <v>283</v>
      </c>
      <c r="IH664" t="s">
        <v>284</v>
      </c>
      <c r="II664" t="s">
        <v>285</v>
      </c>
      <c r="IJ664" t="s">
        <v>286</v>
      </c>
      <c r="IK664" t="s">
        <v>278</v>
      </c>
      <c r="IL664" t="s">
        <v>346</v>
      </c>
      <c r="IM664" t="s">
        <v>288</v>
      </c>
      <c r="IN664" t="s">
        <v>2219</v>
      </c>
      <c r="IP664" t="s">
        <v>290</v>
      </c>
      <c r="IQ664" t="s">
        <v>284</v>
      </c>
      <c r="IS664" t="s">
        <v>291</v>
      </c>
      <c r="IY664" t="s">
        <v>281</v>
      </c>
    </row>
    <row r="665" spans="1:259" x14ac:dyDescent="0.3">
      <c r="A665" s="14">
        <f>DAY(AVANZA[[#This Row],[FechaSeguimiento]])</f>
        <v>13</v>
      </c>
      <c r="B665" s="14">
        <f>MONTH(AVANZA[[#This Row],[FechaSeguimiento]])</f>
        <v>5</v>
      </c>
      <c r="C665"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665" t="str">
        <f>LOWER(IFERROR(VLOOKUP(AVANZA[[#This Row],[ID_Peticion]],CANCELADAS[#All],2,0),""))</f>
        <v/>
      </c>
      <c r="E665" t="str">
        <f>LOWER(IFERROR(VLOOKUP(AVANZA[[#This Row],[ID_Peticion]],CANCELADAS[#All],3,0),""))</f>
        <v/>
      </c>
      <c r="F665" t="str">
        <f>LOWER(IF(AVANZA[[#This Row],[CEDULA CLIENTE]]&lt;&gt;""," CC: " &amp; COUNTIFS(AVANZA[CEDULA CLIENTE],AVANZA[[#This Row],[CEDULA CLIENTE]]),"")&amp; IF(AVANZA[[#This Row],[Direccion]]&lt;&gt;""," DIR: " &amp; COUNTIFS(AVANZA[Direccion],AVANZA[[#This Row],[Direccion]]),""))</f>
        <v xml:space="preserve"> cc: 1 dir: 1</v>
      </c>
      <c r="G665" t="str">
        <f>IFERROR(VLOOKUP(AVANZA[[#This Row],[Cedula_Vendedor_Atis]],PLANTA[[#All],[CEDULA]:[LINEA]],3,0),"No Cruza")</f>
        <v>Marisol Avella</v>
      </c>
      <c r="H665" t="str">
        <f>IFERROR(VLOOKUP(AVANZA[[#This Row],[Cedula_Vendedor_Atis]],PLANTA[[#All],[CEDULA]:[LINEA]],4,0),"No Cruza")</f>
        <v>Fija</v>
      </c>
      <c r="I665" t="str">
        <f>LOWER(IF(AVANZA[[#This Row],[ATRIBUIBLE]]="",AVANZA[[#This Row],[Variable]],AVANZA[[#This Row],[ATRIBUIBLE]]))</f>
        <v>pendiente</v>
      </c>
      <c r="J665" s="14">
        <f>IF(AVANZA[[#This Row],[Variable]]=AVANZA[[#Headers],[TERMINADA]],1,0)</f>
        <v>0</v>
      </c>
      <c r="K665" s="14">
        <f>IF(AVANZA[[#This Row],[Variable]]=AVANZA[[#Headers],[ANULADA]],1,0)</f>
        <v>0</v>
      </c>
      <c r="L665" s="14">
        <f>IF(AVANZA[[#This Row],[Variable]]=AVANZA[[#Headers],[PENDIENTE]],1,0)</f>
        <v>1</v>
      </c>
      <c r="M665" s="14">
        <f>IF(AVANZA[[#This Row],[ESTADO AGENDA]]="AGENDADA",1,0)</f>
        <v>0</v>
      </c>
      <c r="N665" s="14">
        <f>IF(AVANZA[[#This Row],[ESTADO AGENDA]]="PENDIENTE DE AGENDAR",1,0)</f>
        <v>1</v>
      </c>
      <c r="O665" s="14">
        <f>IF(AVANZA[[#This Row],[ESTADO AGENDA]]="SUSPENDIDA",1,0)</f>
        <v>0</v>
      </c>
      <c r="P665" t="str" cm="1">
        <f t="array" ref="P665">_xlfn.XLOOKUP(AVANZA[[#This Row],[Num_Agrupacion_Pet_Atis]],Tabla1[[#All],[Numero_de_actuacion]],Tabla1[[#All],[Estado_de_la_orden]],"",0)</f>
        <v>Pendiente de agendar</v>
      </c>
      <c r="Q665" s="2" cm="1">
        <f t="array" ref="Q665">_xlfn.XLOOKUP(AVANZA[[#This Row],[Num_Agrupacion_Pet_Atis]],Tabla1[[#All],[Numero_de_actuacion]],Tabla1[[#All],[Fecha_de_la_cita]],"",0)</f>
        <v>0</v>
      </c>
      <c r="R665" cm="1">
        <f t="array" ref="R665">_xlfn.XLOOKUP(AVANZA[[#This Row],[Num_Agrupacion_Pet_Atis]],Tabla1[[#All],[Numero_de_actuacion]],Tabla1[[#All],[Franja_horaria_de_la_cita]],"",0)</f>
        <v>0</v>
      </c>
      <c r="S665" s="14">
        <f>IFERROR(DAY(AVANZA[[#This Row],[FECHA AGENDA]]),"")</f>
        <v>0</v>
      </c>
      <c r="T665" s="14">
        <f>IFERROR(MONTH(AVANZA[[#This Row],[FECHA AGENDA]]),"")</f>
        <v>1</v>
      </c>
      <c r="U665" cm="1">
        <f t="array" ref="U665">_xlfn.XLOOKUP(AVANZA[[#This Row],[Num_Agrupacion_Pet_Atis]],Tabla1[[#All],[Numero_de_actuacion]],Tabla1[[#All],[Motivo_de_suspension]],"",0)</f>
        <v>0</v>
      </c>
      <c r="V665" s="2" t="str" cm="1">
        <f t="array" ref="V665">_xlfn.XLOOKUP(AVANZA[[#This Row],[Num_Agrupacion_Pet_Atis]],Tabla1[[#All],[Numero_de_actuacion]],Tabla1[[#All],[No_identificacion_cliente]],"",0)</f>
        <v>1014180436</v>
      </c>
      <c r="W665" s="2" t="str" cm="1">
        <f t="array" ref="W665">_xlfn.XLOOKUP(AVANZA[[#This Row],[Num_Agrupacion_Pet_Atis]],Tabla1[[#All],[Numero_de_actuacion]],Tabla1[[#All],[Movil_de_contacto]],"",0)</f>
        <v>3123656608</v>
      </c>
      <c r="X665" s="14">
        <f>IF(OR(AVANZA[[#This Row],[ESTADO LEG]]="Legalizada grabacion",AVANZA[[#This Row],[ESTADO LEG]]="Legalizada aut"),1,0)</f>
        <v>0</v>
      </c>
      <c r="Y665" s="14">
        <f>IF(OR(AVANZA[[#This Row],[ESTADO LEG]]="pdte legalizar",AVANZA[[#This Row],[ESTADO LEG]]="No cruza"),1,0)</f>
        <v>0</v>
      </c>
      <c r="Z665" t="str" cm="1">
        <f t="array" ref="Z665">IF(AVANZA[[#This Row],[Variable]]="Terminada",LOWER(_xlfn.XLOOKUP(AVANZA[[#This Row],[ID_Peticion]],Tabla6[[#All],[NUM_PETICION]],Tabla6[[#All],[ESTADO_LEG]],"NO CRUZA",0)),AVANZA[[#This Row],[Variable]])</f>
        <v>PENDIENTE</v>
      </c>
      <c r="AA665" t="str" cm="1">
        <f t="array" ref="AA665">_xlfn.XLOOKUP(AVANZA[[#This Row],[ID_Peticion]],Tabla6[[#All],[NUM_PETICION]],Tabla6[[#All],[DIF_DIAS]],"",0)</f>
        <v/>
      </c>
      <c r="AB665" s="2" t="str" cm="1">
        <f t="array" ref="AB665">IFERROR(_xlfn.XLOOKUP(AVANZA[[#This Row],[ID_Peticion]],Tabla6[[#All],[NUM_PETICION]],Tabla6[[#All],[FEC_LEGAL]],"",0),"")</f>
        <v/>
      </c>
      <c r="AC665" s="14">
        <f ca="1">IF(AVANZA[[#This Row],[FECHA LEG]]&lt;&gt;0,IFERROR(AVANZA[[#This Row],[FECHA LEG]]-AVANZA[[#This Row],[FechaIniEstadoSubPetAtis]],0),TODAY()-AVANZA[[#This Row],[FechaIniEstadoSubPetAtis]])</f>
        <v>0</v>
      </c>
      <c r="AD665" s="35">
        <f ca="1">IF(AVANZA[[#This Row],[FINAL Vs LG]]&lt;&gt;0,IF(AVANZA[[#This Row],[FINAL Vs LG]]&lt;7.1,"100%",IF(AND(AVANZA[[#This Row],[FINAL Vs LG]]&gt;7.1,AVANZA[[#This Row],[FINAL Vs LG]]&lt;11.1),"50%","0%")),0)</f>
        <v>0</v>
      </c>
      <c r="AE665" s="14">
        <f ca="1">VLOOKUP(DAY(TODAY()),BACK!F:G,2,0)</f>
        <v>14</v>
      </c>
      <c r="AF665" s="14">
        <f>BACK!$I$2</f>
        <v>24</v>
      </c>
      <c r="AG665" s="14">
        <f>IF(AVANZA[[#This Row],[Oferta_empaquetada_comisiones]]="SI",1,0)</f>
        <v>0</v>
      </c>
      <c r="AH665" s="36">
        <f>IF(AVANZA[[#This Row],[Variable]]="TERMINADA",IFERROR(VLOOKUP(AVANZA[[#This Row],[SUPERVISOR]],Tabla2[#All],4,0),0),)</f>
        <v>0</v>
      </c>
      <c r="AI665" s="14">
        <f>IF(AVANZA[[#This Row],[Producto]]="BA",1,0)</f>
        <v>1</v>
      </c>
      <c r="AJ665" s="14">
        <f>IF(AVANZA[[#This Row],[Producto]]="DUO",1,0)</f>
        <v>0</v>
      </c>
      <c r="AK665" s="14">
        <f>IF(AVANZA[[#This Row],[Producto]]="TRIO",1,0)</f>
        <v>0</v>
      </c>
      <c r="AL665" t="s">
        <v>400</v>
      </c>
      <c r="AM665">
        <v>-1</v>
      </c>
      <c r="AN665">
        <v>-1</v>
      </c>
      <c r="AO665" t="s">
        <v>17759</v>
      </c>
      <c r="AP665" s="1">
        <v>46148.499351851853</v>
      </c>
      <c r="AQ665">
        <v>-1</v>
      </c>
      <c r="AR665" t="s">
        <v>17760</v>
      </c>
      <c r="AS665">
        <v>-1</v>
      </c>
      <c r="AT665">
        <v>-1</v>
      </c>
      <c r="AU665">
        <v>-1</v>
      </c>
      <c r="AV665">
        <v>-1</v>
      </c>
      <c r="AW665">
        <v>-1</v>
      </c>
      <c r="AX665" t="s">
        <v>224</v>
      </c>
      <c r="AY665">
        <v>-1</v>
      </c>
      <c r="AZ665">
        <v>2026</v>
      </c>
      <c r="BA665">
        <v>5</v>
      </c>
      <c r="BB665">
        <v>13</v>
      </c>
      <c r="BC665">
        <v>-1</v>
      </c>
      <c r="BD665" t="s">
        <v>225</v>
      </c>
      <c r="BE665">
        <v>-1</v>
      </c>
      <c r="BF665">
        <v>20001623527517</v>
      </c>
      <c r="BG665" t="s">
        <v>319</v>
      </c>
      <c r="BH665" t="s">
        <v>320</v>
      </c>
      <c r="BI665" t="s">
        <v>3617</v>
      </c>
      <c r="BJ665">
        <v>-1</v>
      </c>
      <c r="BK665">
        <v>-1</v>
      </c>
      <c r="BL665">
        <v>-1</v>
      </c>
      <c r="BM665" t="s">
        <v>2213</v>
      </c>
      <c r="BN665" t="s">
        <v>230</v>
      </c>
      <c r="BO665" t="s">
        <v>17761</v>
      </c>
      <c r="BP665" t="s">
        <v>380</v>
      </c>
      <c r="BQ665">
        <v>2026</v>
      </c>
      <c r="BR665">
        <v>5</v>
      </c>
      <c r="BS665">
        <v>6</v>
      </c>
      <c r="BT665" s="1">
        <v>46148.499374999999</v>
      </c>
      <c r="BU665" t="s">
        <v>2215</v>
      </c>
      <c r="BV665" s="2">
        <v>46148</v>
      </c>
      <c r="BW665" t="s">
        <v>2215</v>
      </c>
      <c r="BX665" s="2">
        <v>46148</v>
      </c>
      <c r="BY665" s="2">
        <v>46152</v>
      </c>
      <c r="BZ665" t="s">
        <v>2266</v>
      </c>
      <c r="CA665" t="s">
        <v>297</v>
      </c>
      <c r="CB665" t="s">
        <v>297</v>
      </c>
      <c r="CC665" t="s">
        <v>17762</v>
      </c>
      <c r="CD665" t="s">
        <v>3513</v>
      </c>
      <c r="CE665">
        <v>-1</v>
      </c>
      <c r="CF665" t="s">
        <v>300</v>
      </c>
      <c r="CG665" t="s">
        <v>301</v>
      </c>
      <c r="CH665" t="s">
        <v>242</v>
      </c>
      <c r="CI665">
        <v>1053346599</v>
      </c>
      <c r="CJ665" t="s">
        <v>408</v>
      </c>
      <c r="CK665" t="s">
        <v>245</v>
      </c>
      <c r="CL665" t="s">
        <v>409</v>
      </c>
      <c r="CM665" t="s">
        <v>247</v>
      </c>
      <c r="CN665" t="s">
        <v>410</v>
      </c>
      <c r="CT665" t="s">
        <v>693</v>
      </c>
      <c r="CU665" t="s">
        <v>225</v>
      </c>
      <c r="CW665" t="s">
        <v>319</v>
      </c>
      <c r="CX665" t="s">
        <v>320</v>
      </c>
      <c r="DA665" t="s">
        <v>250</v>
      </c>
      <c r="DB665">
        <v>-1</v>
      </c>
      <c r="DF665" t="s">
        <v>2213</v>
      </c>
      <c r="DJ665" t="s">
        <v>252</v>
      </c>
      <c r="DK665" t="s">
        <v>253</v>
      </c>
      <c r="DL665" t="s">
        <v>253</v>
      </c>
      <c r="DN665" t="s">
        <v>255</v>
      </c>
      <c r="DR665" t="s">
        <v>411</v>
      </c>
      <c r="DS665" t="s">
        <v>408</v>
      </c>
      <c r="DT665" t="s">
        <v>407</v>
      </c>
      <c r="DV665">
        <v>1</v>
      </c>
      <c r="DW665" t="s">
        <v>283</v>
      </c>
      <c r="ED665" s="2">
        <v>46155</v>
      </c>
      <c r="EF665">
        <v>12</v>
      </c>
      <c r="EP665" t="s">
        <v>258</v>
      </c>
      <c r="FA665" t="s">
        <v>245</v>
      </c>
      <c r="FB665" t="s">
        <v>308</v>
      </c>
      <c r="FD665" t="s">
        <v>308</v>
      </c>
      <c r="FE665" t="s">
        <v>309</v>
      </c>
      <c r="FF665" t="s">
        <v>309</v>
      </c>
      <c r="FK665" t="s">
        <v>263</v>
      </c>
      <c r="FN665" t="s">
        <v>410</v>
      </c>
      <c r="FO665" t="s">
        <v>414</v>
      </c>
      <c r="FR665">
        <v>0</v>
      </c>
      <c r="GB665" t="s">
        <v>266</v>
      </c>
      <c r="GM665">
        <v>0</v>
      </c>
      <c r="GS665" t="s">
        <v>267</v>
      </c>
      <c r="GT665" s="2"/>
      <c r="GU665" t="s">
        <v>268</v>
      </c>
      <c r="GV665" t="s">
        <v>269</v>
      </c>
      <c r="GW665" t="s">
        <v>394</v>
      </c>
      <c r="GZ665" t="s">
        <v>395</v>
      </c>
      <c r="HE665" t="s">
        <v>230</v>
      </c>
      <c r="HF665" t="s">
        <v>17763</v>
      </c>
      <c r="HR665" t="s">
        <v>278</v>
      </c>
      <c r="HV665">
        <v>94990</v>
      </c>
      <c r="HW665" t="s">
        <v>281</v>
      </c>
      <c r="HY665">
        <v>0</v>
      </c>
      <c r="HZ665">
        <v>0</v>
      </c>
      <c r="IA665" t="s">
        <v>281</v>
      </c>
      <c r="IB665" t="s">
        <v>281</v>
      </c>
      <c r="IE665" t="s">
        <v>283</v>
      </c>
      <c r="IF665" t="s">
        <v>283</v>
      </c>
      <c r="IG665" t="s">
        <v>283</v>
      </c>
      <c r="IH665" t="s">
        <v>284</v>
      </c>
      <c r="II665" t="s">
        <v>285</v>
      </c>
      <c r="IJ665" t="s">
        <v>286</v>
      </c>
      <c r="IK665" t="s">
        <v>278</v>
      </c>
      <c r="IL665" t="s">
        <v>346</v>
      </c>
      <c r="IM665" t="s">
        <v>288</v>
      </c>
      <c r="IN665" t="s">
        <v>2219</v>
      </c>
      <c r="IP665" t="s">
        <v>290</v>
      </c>
      <c r="IQ665" t="s">
        <v>284</v>
      </c>
      <c r="IS665" t="s">
        <v>291</v>
      </c>
      <c r="IT665" t="s">
        <v>453</v>
      </c>
      <c r="IU665" t="s">
        <v>454</v>
      </c>
      <c r="IV665" t="s">
        <v>434</v>
      </c>
      <c r="IW665" t="s">
        <v>318</v>
      </c>
      <c r="IY665" t="s">
        <v>281</v>
      </c>
    </row>
    <row r="666" spans="1:259" x14ac:dyDescent="0.3">
      <c r="A666" s="14">
        <f>DAY(AVANZA[[#This Row],[FechaSeguimiento]])</f>
        <v>13</v>
      </c>
      <c r="B666" s="14">
        <f>MONTH(AVANZA[[#This Row],[FechaSeguimiento]])</f>
        <v>5</v>
      </c>
      <c r="C666"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666" t="str">
        <f>LOWER(IFERROR(VLOOKUP(AVANZA[[#This Row],[ID_Peticion]],CANCELADAS[#All],2,0),""))</f>
        <v/>
      </c>
      <c r="E666" t="str">
        <f>LOWER(IFERROR(VLOOKUP(AVANZA[[#This Row],[ID_Peticion]],CANCELADAS[#All],3,0),""))</f>
        <v/>
      </c>
      <c r="F666" t="str">
        <f>LOWER(IF(AVANZA[[#This Row],[CEDULA CLIENTE]]&lt;&gt;""," CC: " &amp; COUNTIFS(AVANZA[CEDULA CLIENTE],AVANZA[[#This Row],[CEDULA CLIENTE]]),"")&amp; IF(AVANZA[[#This Row],[Direccion]]&lt;&gt;""," DIR: " &amp; COUNTIFS(AVANZA[Direccion],AVANZA[[#This Row],[Direccion]]),""))</f>
        <v xml:space="preserve"> dir: 1</v>
      </c>
      <c r="G666" t="str">
        <f>IFERROR(VLOOKUP(AVANZA[[#This Row],[Cedula_Vendedor_Atis]],PLANTA[[#All],[CEDULA]:[LINEA]],3,0),"No Cruza")</f>
        <v>Marisol Avella</v>
      </c>
      <c r="H666" t="str">
        <f>IFERROR(VLOOKUP(AVANZA[[#This Row],[Cedula_Vendedor_Atis]],PLANTA[[#All],[CEDULA]:[LINEA]],4,0),"No Cruza")</f>
        <v>Fija</v>
      </c>
      <c r="I666" t="str">
        <f>LOWER(IF(AVANZA[[#This Row],[ATRIBUIBLE]]="",AVANZA[[#This Row],[Variable]],AVANZA[[#This Row],[ATRIBUIBLE]]))</f>
        <v>pendiente</v>
      </c>
      <c r="J666" s="14">
        <f>IF(AVANZA[[#This Row],[Variable]]=AVANZA[[#Headers],[TERMINADA]],1,0)</f>
        <v>0</v>
      </c>
      <c r="K666" s="14">
        <f>IF(AVANZA[[#This Row],[Variable]]=AVANZA[[#Headers],[ANULADA]],1,0)</f>
        <v>0</v>
      </c>
      <c r="L666" s="14">
        <f>IF(AVANZA[[#This Row],[Variable]]=AVANZA[[#Headers],[PENDIENTE]],1,0)</f>
        <v>1</v>
      </c>
      <c r="M666" s="14">
        <f>IF(AVANZA[[#This Row],[ESTADO AGENDA]]="AGENDADA",1,0)</f>
        <v>0</v>
      </c>
      <c r="N666" s="14">
        <f>IF(AVANZA[[#This Row],[ESTADO AGENDA]]="PENDIENTE DE AGENDAR",1,0)</f>
        <v>0</v>
      </c>
      <c r="O666" s="14">
        <f>IF(AVANZA[[#This Row],[ESTADO AGENDA]]="SUSPENDIDA",1,0)</f>
        <v>0</v>
      </c>
      <c r="P666" t="str" cm="1">
        <f t="array" ref="P666">_xlfn.XLOOKUP(AVANZA[[#This Row],[Num_Agrupacion_Pet_Atis]],Tabla1[[#All],[Numero_de_actuacion]],Tabla1[[#All],[Estado_de_la_orden]],"",0)</f>
        <v/>
      </c>
      <c r="Q666" s="2" t="str" cm="1">
        <f t="array" ref="Q666">_xlfn.XLOOKUP(AVANZA[[#This Row],[Num_Agrupacion_Pet_Atis]],Tabla1[[#All],[Numero_de_actuacion]],Tabla1[[#All],[Fecha_de_la_cita]],"",0)</f>
        <v/>
      </c>
      <c r="R666" t="str" cm="1">
        <f t="array" ref="R666">_xlfn.XLOOKUP(AVANZA[[#This Row],[Num_Agrupacion_Pet_Atis]],Tabla1[[#All],[Numero_de_actuacion]],Tabla1[[#All],[Franja_horaria_de_la_cita]],"",0)</f>
        <v/>
      </c>
      <c r="S666" s="14" t="str">
        <f>IFERROR(DAY(AVANZA[[#This Row],[FECHA AGENDA]]),"")</f>
        <v/>
      </c>
      <c r="T666" s="14" t="str">
        <f>IFERROR(MONTH(AVANZA[[#This Row],[FECHA AGENDA]]),"")</f>
        <v/>
      </c>
      <c r="U666" t="str" cm="1">
        <f t="array" ref="U666">_xlfn.XLOOKUP(AVANZA[[#This Row],[Num_Agrupacion_Pet_Atis]],Tabla1[[#All],[Numero_de_actuacion]],Tabla1[[#All],[Motivo_de_suspension]],"",0)</f>
        <v/>
      </c>
      <c r="V666" s="2" t="str" cm="1">
        <f t="array" ref="V666">_xlfn.XLOOKUP(AVANZA[[#This Row],[Num_Agrupacion_Pet_Atis]],Tabla1[[#All],[Numero_de_actuacion]],Tabla1[[#All],[No_identificacion_cliente]],"",0)</f>
        <v/>
      </c>
      <c r="W666" s="2" t="str" cm="1">
        <f t="array" ref="W666">_xlfn.XLOOKUP(AVANZA[[#This Row],[Num_Agrupacion_Pet_Atis]],Tabla1[[#All],[Numero_de_actuacion]],Tabla1[[#All],[Movil_de_contacto]],"",0)</f>
        <v/>
      </c>
      <c r="X666" s="14">
        <f>IF(OR(AVANZA[[#This Row],[ESTADO LEG]]="Legalizada grabacion",AVANZA[[#This Row],[ESTADO LEG]]="Legalizada aut"),1,0)</f>
        <v>0</v>
      </c>
      <c r="Y666" s="14">
        <f>IF(OR(AVANZA[[#This Row],[ESTADO LEG]]="pdte legalizar",AVANZA[[#This Row],[ESTADO LEG]]="No cruza"),1,0)</f>
        <v>0</v>
      </c>
      <c r="Z666" t="str" cm="1">
        <f t="array" ref="Z666">IF(AVANZA[[#This Row],[Variable]]="Terminada",LOWER(_xlfn.XLOOKUP(AVANZA[[#This Row],[ID_Peticion]],Tabla6[[#All],[NUM_PETICION]],Tabla6[[#All],[ESTADO_LEG]],"NO CRUZA",0)),AVANZA[[#This Row],[Variable]])</f>
        <v>PENDIENTE</v>
      </c>
      <c r="AA666" t="str" cm="1">
        <f t="array" ref="AA666">_xlfn.XLOOKUP(AVANZA[[#This Row],[ID_Peticion]],Tabla6[[#All],[NUM_PETICION]],Tabla6[[#All],[DIF_DIAS]],"",0)</f>
        <v/>
      </c>
      <c r="AB666" s="2" t="str" cm="1">
        <f t="array" ref="AB666">IFERROR(_xlfn.XLOOKUP(AVANZA[[#This Row],[ID_Peticion]],Tabla6[[#All],[NUM_PETICION]],Tabla6[[#All],[FEC_LEGAL]],"",0),"")</f>
        <v/>
      </c>
      <c r="AC666" s="14">
        <f ca="1">IF(AVANZA[[#This Row],[FECHA LEG]]&lt;&gt;0,IFERROR(AVANZA[[#This Row],[FECHA LEG]]-AVANZA[[#This Row],[FechaIniEstadoSubPetAtis]],0),TODAY()-AVANZA[[#This Row],[FechaIniEstadoSubPetAtis]])</f>
        <v>0</v>
      </c>
      <c r="AD666" s="35">
        <f ca="1">IF(AVANZA[[#This Row],[FINAL Vs LG]]&lt;&gt;0,IF(AVANZA[[#This Row],[FINAL Vs LG]]&lt;7.1,"100%",IF(AND(AVANZA[[#This Row],[FINAL Vs LG]]&gt;7.1,AVANZA[[#This Row],[FINAL Vs LG]]&lt;11.1),"50%","0%")),0)</f>
        <v>0</v>
      </c>
      <c r="AE666" s="14">
        <f ca="1">VLOOKUP(DAY(TODAY()),BACK!F:G,2,0)</f>
        <v>14</v>
      </c>
      <c r="AF666" s="14">
        <f>BACK!$I$2</f>
        <v>24</v>
      </c>
      <c r="AG666" s="14">
        <f>IF(AVANZA[[#This Row],[Oferta_empaquetada_comisiones]]="SI",1,0)</f>
        <v>0</v>
      </c>
      <c r="AH666" s="36">
        <f>IF(AVANZA[[#This Row],[Variable]]="TERMINADA",IFERROR(VLOOKUP(AVANZA[[#This Row],[SUPERVISOR]],Tabla2[#All],4,0),0),)</f>
        <v>0</v>
      </c>
      <c r="AI666" s="14">
        <f>IF(AVANZA[[#This Row],[Producto]]="BA",1,0)</f>
        <v>0</v>
      </c>
      <c r="AJ666" s="14">
        <f>IF(AVANZA[[#This Row],[Producto]]="DUO",1,0)</f>
        <v>0</v>
      </c>
      <c r="AK666" s="14">
        <f>IF(AVANZA[[#This Row],[Producto]]="TRIO",1,0)</f>
        <v>1</v>
      </c>
      <c r="AL666" t="s">
        <v>221</v>
      </c>
      <c r="AM666">
        <v>-1</v>
      </c>
      <c r="AN666">
        <v>-1</v>
      </c>
      <c r="AO666" t="s">
        <v>17764</v>
      </c>
      <c r="AP666" s="1">
        <v>46150.740613425929</v>
      </c>
      <c r="AQ666">
        <v>-1</v>
      </c>
      <c r="AR666" t="s">
        <v>17765</v>
      </c>
      <c r="AS666">
        <v>-1</v>
      </c>
      <c r="AT666">
        <v>-1</v>
      </c>
      <c r="AU666">
        <v>-1</v>
      </c>
      <c r="AV666">
        <v>-1</v>
      </c>
      <c r="AW666">
        <v>-1</v>
      </c>
      <c r="AX666" t="s">
        <v>224</v>
      </c>
      <c r="AY666">
        <v>-1</v>
      </c>
      <c r="AZ666">
        <v>2026</v>
      </c>
      <c r="BA666">
        <v>5</v>
      </c>
      <c r="BB666">
        <v>13</v>
      </c>
      <c r="BC666">
        <v>-1</v>
      </c>
      <c r="BD666" t="s">
        <v>225</v>
      </c>
      <c r="BE666">
        <v>-1</v>
      </c>
      <c r="BF666">
        <v>20001624672960</v>
      </c>
      <c r="BG666" t="s">
        <v>438</v>
      </c>
      <c r="BH666" t="s">
        <v>439</v>
      </c>
      <c r="BI666" t="s">
        <v>3400</v>
      </c>
      <c r="BJ666">
        <v>-1</v>
      </c>
      <c r="BK666">
        <v>-1</v>
      </c>
      <c r="BL666">
        <v>-1</v>
      </c>
      <c r="BM666" t="s">
        <v>2213</v>
      </c>
      <c r="BN666" t="s">
        <v>230</v>
      </c>
      <c r="BO666" t="s">
        <v>17766</v>
      </c>
      <c r="BP666" t="s">
        <v>232</v>
      </c>
      <c r="BQ666">
        <v>2026</v>
      </c>
      <c r="BR666">
        <v>5</v>
      </c>
      <c r="BS666">
        <v>8</v>
      </c>
      <c r="BT666" s="1">
        <v>46150.740648148145</v>
      </c>
      <c r="BU666" t="s">
        <v>2215</v>
      </c>
      <c r="BV666" s="2">
        <v>46150</v>
      </c>
      <c r="BW666" t="s">
        <v>2215</v>
      </c>
      <c r="BX666" s="2">
        <v>46151</v>
      </c>
      <c r="BY666" s="2">
        <v>46151</v>
      </c>
      <c r="BZ666" t="s">
        <v>2216</v>
      </c>
      <c r="CA666" t="s">
        <v>297</v>
      </c>
      <c r="CB666" t="s">
        <v>297</v>
      </c>
      <c r="CC666" t="s">
        <v>17767</v>
      </c>
      <c r="CD666" t="s">
        <v>3355</v>
      </c>
      <c r="CE666">
        <v>-1</v>
      </c>
      <c r="CF666" t="s">
        <v>300</v>
      </c>
      <c r="CG666" t="s">
        <v>301</v>
      </c>
      <c r="CH666" t="s">
        <v>242</v>
      </c>
      <c r="CI666">
        <v>73211780</v>
      </c>
      <c r="CJ666" t="s">
        <v>244</v>
      </c>
      <c r="CK666" t="s">
        <v>245</v>
      </c>
      <c r="CL666" t="s">
        <v>246</v>
      </c>
      <c r="CM666" t="s">
        <v>247</v>
      </c>
      <c r="CN666" t="s">
        <v>248</v>
      </c>
      <c r="CT666" t="s">
        <v>386</v>
      </c>
      <c r="CU666" t="s">
        <v>387</v>
      </c>
      <c r="CW666" t="s">
        <v>446</v>
      </c>
      <c r="CX666" t="s">
        <v>447</v>
      </c>
      <c r="DA666" t="s">
        <v>250</v>
      </c>
      <c r="DB666">
        <v>-1</v>
      </c>
      <c r="DF666" t="s">
        <v>2213</v>
      </c>
      <c r="DJ666" t="s">
        <v>252</v>
      </c>
      <c r="DK666" t="s">
        <v>253</v>
      </c>
      <c r="DL666" t="s">
        <v>253</v>
      </c>
      <c r="DN666" t="s">
        <v>390</v>
      </c>
      <c r="DR666" t="s">
        <v>256</v>
      </c>
      <c r="DS666" t="s">
        <v>244</v>
      </c>
      <c r="DT666" t="s">
        <v>243</v>
      </c>
      <c r="DV666">
        <v>1</v>
      </c>
      <c r="DW666" t="s">
        <v>283</v>
      </c>
      <c r="ED666" s="2">
        <v>46155</v>
      </c>
      <c r="EE666" t="s">
        <v>361</v>
      </c>
      <c r="EF666">
        <v>20</v>
      </c>
      <c r="EP666" t="s">
        <v>258</v>
      </c>
      <c r="ES666" t="s">
        <v>14298</v>
      </c>
      <c r="FA666" t="s">
        <v>245</v>
      </c>
      <c r="FB666" t="s">
        <v>308</v>
      </c>
      <c r="FD666" t="s">
        <v>308</v>
      </c>
      <c r="FE666" t="s">
        <v>309</v>
      </c>
      <c r="FF666" t="s">
        <v>309</v>
      </c>
      <c r="FK666" t="s">
        <v>263</v>
      </c>
      <c r="FL666" t="s">
        <v>17768</v>
      </c>
      <c r="FN666" t="s">
        <v>248</v>
      </c>
      <c r="FO666" t="s">
        <v>265</v>
      </c>
      <c r="FR666">
        <v>0</v>
      </c>
      <c r="GB666" t="s">
        <v>266</v>
      </c>
      <c r="GM666">
        <v>0</v>
      </c>
      <c r="GS666" t="s">
        <v>267</v>
      </c>
      <c r="GT666" s="2">
        <v>45472</v>
      </c>
      <c r="GU666" t="s">
        <v>268</v>
      </c>
      <c r="GV666" t="s">
        <v>269</v>
      </c>
      <c r="GW666" t="s">
        <v>270</v>
      </c>
      <c r="GX666" t="s">
        <v>272</v>
      </c>
      <c r="GY666" t="s">
        <v>272</v>
      </c>
      <c r="GZ666" t="s">
        <v>344</v>
      </c>
      <c r="HA666" t="s">
        <v>274</v>
      </c>
      <c r="HB666" t="s">
        <v>312</v>
      </c>
      <c r="HC666" t="s">
        <v>312</v>
      </c>
      <c r="HD666" t="s">
        <v>313</v>
      </c>
      <c r="HE666" t="s">
        <v>230</v>
      </c>
      <c r="HF666" t="s">
        <v>14299</v>
      </c>
      <c r="HR666" t="s">
        <v>278</v>
      </c>
      <c r="HV666">
        <v>118900</v>
      </c>
      <c r="HW666" t="s">
        <v>279</v>
      </c>
      <c r="HY666">
        <v>0</v>
      </c>
      <c r="HZ666">
        <v>0</v>
      </c>
      <c r="IA666" t="s">
        <v>279</v>
      </c>
      <c r="IB666" t="s">
        <v>281</v>
      </c>
      <c r="IE666" t="s">
        <v>283</v>
      </c>
      <c r="IF666" t="s">
        <v>283</v>
      </c>
      <c r="IG666" t="s">
        <v>283</v>
      </c>
      <c r="IH666" t="s">
        <v>284</v>
      </c>
      <c r="II666" t="s">
        <v>285</v>
      </c>
      <c r="IJ666" t="s">
        <v>286</v>
      </c>
      <c r="IK666" t="s">
        <v>278</v>
      </c>
      <c r="IL666" t="s">
        <v>287</v>
      </c>
      <c r="IM666" t="s">
        <v>288</v>
      </c>
      <c r="IN666" t="s">
        <v>2219</v>
      </c>
      <c r="IO666" t="s">
        <v>3399</v>
      </c>
      <c r="IP666" t="s">
        <v>290</v>
      </c>
      <c r="IQ666" t="s">
        <v>284</v>
      </c>
      <c r="IS666" t="s">
        <v>291</v>
      </c>
      <c r="IT666" t="s">
        <v>398</v>
      </c>
      <c r="IW666" t="s">
        <v>417</v>
      </c>
      <c r="IY666" t="s">
        <v>281</v>
      </c>
    </row>
    <row r="667" spans="1:259" x14ac:dyDescent="0.3">
      <c r="A667" s="14">
        <f>DAY(AVANZA[[#This Row],[FechaSeguimiento]])</f>
        <v>13</v>
      </c>
      <c r="B667" s="14">
        <f>MONTH(AVANZA[[#This Row],[FechaSeguimiento]])</f>
        <v>5</v>
      </c>
      <c r="C667"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667" t="str">
        <f>LOWER(IFERROR(VLOOKUP(AVANZA[[#This Row],[ID_Peticion]],CANCELADAS[#All],2,0),""))</f>
        <v/>
      </c>
      <c r="E667" t="str">
        <f>LOWER(IFERROR(VLOOKUP(AVANZA[[#This Row],[ID_Peticion]],CANCELADAS[#All],3,0),""))</f>
        <v/>
      </c>
      <c r="F667" t="str">
        <f>LOWER(IF(AVANZA[[#This Row],[CEDULA CLIENTE]]&lt;&gt;""," CC: " &amp; COUNTIFS(AVANZA[CEDULA CLIENTE],AVANZA[[#This Row],[CEDULA CLIENTE]]),"")&amp; IF(AVANZA[[#This Row],[Direccion]]&lt;&gt;""," DIR: " &amp; COUNTIFS(AVANZA[Direccion],AVANZA[[#This Row],[Direccion]]),""))</f>
        <v xml:space="preserve"> dir: 1</v>
      </c>
      <c r="G667" t="str">
        <f>IFERROR(VLOOKUP(AVANZA[[#This Row],[Cedula_Vendedor_Atis]],PLANTA[[#All],[CEDULA]:[LINEA]],3,0),"No Cruza")</f>
        <v>Marisol Avella</v>
      </c>
      <c r="H667" t="str">
        <f>IFERROR(VLOOKUP(AVANZA[[#This Row],[Cedula_Vendedor_Atis]],PLANTA[[#All],[CEDULA]:[LINEA]],4,0),"No Cruza")</f>
        <v>Fija</v>
      </c>
      <c r="I667" t="str">
        <f>LOWER(IF(AVANZA[[#This Row],[ATRIBUIBLE]]="",AVANZA[[#This Row],[Variable]],AVANZA[[#This Row],[ATRIBUIBLE]]))</f>
        <v>pendiente</v>
      </c>
      <c r="J667" s="14">
        <f>IF(AVANZA[[#This Row],[Variable]]=AVANZA[[#Headers],[TERMINADA]],1,0)</f>
        <v>0</v>
      </c>
      <c r="K667" s="14">
        <f>IF(AVANZA[[#This Row],[Variable]]=AVANZA[[#Headers],[ANULADA]],1,0)</f>
        <v>0</v>
      </c>
      <c r="L667" s="14">
        <f>IF(AVANZA[[#This Row],[Variable]]=AVANZA[[#Headers],[PENDIENTE]],1,0)</f>
        <v>1</v>
      </c>
      <c r="M667" s="14">
        <f>IF(AVANZA[[#This Row],[ESTADO AGENDA]]="AGENDADA",1,0)</f>
        <v>0</v>
      </c>
      <c r="N667" s="14">
        <f>IF(AVANZA[[#This Row],[ESTADO AGENDA]]="PENDIENTE DE AGENDAR",1,0)</f>
        <v>0</v>
      </c>
      <c r="O667" s="14">
        <f>IF(AVANZA[[#This Row],[ESTADO AGENDA]]="SUSPENDIDA",1,0)</f>
        <v>0</v>
      </c>
      <c r="P667" t="str" cm="1">
        <f t="array" ref="P667">_xlfn.XLOOKUP(AVANZA[[#This Row],[Num_Agrupacion_Pet_Atis]],Tabla1[[#All],[Numero_de_actuacion]],Tabla1[[#All],[Estado_de_la_orden]],"",0)</f>
        <v/>
      </c>
      <c r="Q667" s="2" t="str" cm="1">
        <f t="array" ref="Q667">_xlfn.XLOOKUP(AVANZA[[#This Row],[Num_Agrupacion_Pet_Atis]],Tabla1[[#All],[Numero_de_actuacion]],Tabla1[[#All],[Fecha_de_la_cita]],"",0)</f>
        <v/>
      </c>
      <c r="R667" t="str" cm="1">
        <f t="array" ref="R667">_xlfn.XLOOKUP(AVANZA[[#This Row],[Num_Agrupacion_Pet_Atis]],Tabla1[[#All],[Numero_de_actuacion]],Tabla1[[#All],[Franja_horaria_de_la_cita]],"",0)</f>
        <v/>
      </c>
      <c r="S667" s="14" t="str">
        <f>IFERROR(DAY(AVANZA[[#This Row],[FECHA AGENDA]]),"")</f>
        <v/>
      </c>
      <c r="T667" s="14" t="str">
        <f>IFERROR(MONTH(AVANZA[[#This Row],[FECHA AGENDA]]),"")</f>
        <v/>
      </c>
      <c r="U667" t="str" cm="1">
        <f t="array" ref="U667">_xlfn.XLOOKUP(AVANZA[[#This Row],[Num_Agrupacion_Pet_Atis]],Tabla1[[#All],[Numero_de_actuacion]],Tabla1[[#All],[Motivo_de_suspension]],"",0)</f>
        <v/>
      </c>
      <c r="V667" s="2" t="str" cm="1">
        <f t="array" ref="V667">_xlfn.XLOOKUP(AVANZA[[#This Row],[Num_Agrupacion_Pet_Atis]],Tabla1[[#All],[Numero_de_actuacion]],Tabla1[[#All],[No_identificacion_cliente]],"",0)</f>
        <v/>
      </c>
      <c r="W667" s="2" t="str" cm="1">
        <f t="array" ref="W667">_xlfn.XLOOKUP(AVANZA[[#This Row],[Num_Agrupacion_Pet_Atis]],Tabla1[[#All],[Numero_de_actuacion]],Tabla1[[#All],[Movil_de_contacto]],"",0)</f>
        <v/>
      </c>
      <c r="X667" s="14">
        <f>IF(OR(AVANZA[[#This Row],[ESTADO LEG]]="Legalizada grabacion",AVANZA[[#This Row],[ESTADO LEG]]="Legalizada aut"),1,0)</f>
        <v>0</v>
      </c>
      <c r="Y667" s="14">
        <f>IF(OR(AVANZA[[#This Row],[ESTADO LEG]]="pdte legalizar",AVANZA[[#This Row],[ESTADO LEG]]="No cruza"),1,0)</f>
        <v>0</v>
      </c>
      <c r="Z667" t="str" cm="1">
        <f t="array" ref="Z667">IF(AVANZA[[#This Row],[Variable]]="Terminada",LOWER(_xlfn.XLOOKUP(AVANZA[[#This Row],[ID_Peticion]],Tabla6[[#All],[NUM_PETICION]],Tabla6[[#All],[ESTADO_LEG]],"NO CRUZA",0)),AVANZA[[#This Row],[Variable]])</f>
        <v>PENDIENTE</v>
      </c>
      <c r="AA667" t="str" cm="1">
        <f t="array" ref="AA667">_xlfn.XLOOKUP(AVANZA[[#This Row],[ID_Peticion]],Tabla6[[#All],[NUM_PETICION]],Tabla6[[#All],[DIF_DIAS]],"",0)</f>
        <v/>
      </c>
      <c r="AB667" s="2" t="str" cm="1">
        <f t="array" ref="AB667">IFERROR(_xlfn.XLOOKUP(AVANZA[[#This Row],[ID_Peticion]],Tabla6[[#All],[NUM_PETICION]],Tabla6[[#All],[FEC_LEGAL]],"",0),"")</f>
        <v/>
      </c>
      <c r="AC667" s="14">
        <f ca="1">IF(AVANZA[[#This Row],[FECHA LEG]]&lt;&gt;0,IFERROR(AVANZA[[#This Row],[FECHA LEG]]-AVANZA[[#This Row],[FechaIniEstadoSubPetAtis]],0),TODAY()-AVANZA[[#This Row],[FechaIniEstadoSubPetAtis]])</f>
        <v>0</v>
      </c>
      <c r="AD667" s="35">
        <f ca="1">IF(AVANZA[[#This Row],[FINAL Vs LG]]&lt;&gt;0,IF(AVANZA[[#This Row],[FINAL Vs LG]]&lt;7.1,"100%",IF(AND(AVANZA[[#This Row],[FINAL Vs LG]]&gt;7.1,AVANZA[[#This Row],[FINAL Vs LG]]&lt;11.1),"50%","0%")),0)</f>
        <v>0</v>
      </c>
      <c r="AE667" s="14">
        <f ca="1">VLOOKUP(DAY(TODAY()),BACK!F:G,2,0)</f>
        <v>14</v>
      </c>
      <c r="AF667" s="14">
        <f>BACK!$I$2</f>
        <v>24</v>
      </c>
      <c r="AG667" s="14">
        <f>IF(AVANZA[[#This Row],[Oferta_empaquetada_comisiones]]="SI",1,0)</f>
        <v>0</v>
      </c>
      <c r="AH667" s="36">
        <f>IF(AVANZA[[#This Row],[Variable]]="TERMINADA",IFERROR(VLOOKUP(AVANZA[[#This Row],[SUPERVISOR]],Tabla2[#All],4,0),0),)</f>
        <v>0</v>
      </c>
      <c r="AI667" s="14">
        <f>IF(AVANZA[[#This Row],[Producto]]="BA",1,0)</f>
        <v>1</v>
      </c>
      <c r="AJ667" s="14">
        <f>IF(AVANZA[[#This Row],[Producto]]="DUO",1,0)</f>
        <v>0</v>
      </c>
      <c r="AK667" s="14">
        <f>IF(AVANZA[[#This Row],[Producto]]="TRIO",1,0)</f>
        <v>0</v>
      </c>
      <c r="AL667" t="s">
        <v>456</v>
      </c>
      <c r="AM667">
        <v>-1</v>
      </c>
      <c r="AN667">
        <v>-1</v>
      </c>
      <c r="AO667" t="s">
        <v>17769</v>
      </c>
      <c r="AP667" s="1">
        <v>46153.464861111112</v>
      </c>
      <c r="AQ667">
        <v>-1</v>
      </c>
      <c r="AR667" t="s">
        <v>17770</v>
      </c>
      <c r="AS667">
        <v>-1</v>
      </c>
      <c r="AT667">
        <v>-1</v>
      </c>
      <c r="AU667">
        <v>-1</v>
      </c>
      <c r="AV667">
        <v>-1</v>
      </c>
      <c r="AW667">
        <v>-1</v>
      </c>
      <c r="AX667" t="s">
        <v>224</v>
      </c>
      <c r="AY667">
        <v>-1</v>
      </c>
      <c r="AZ667">
        <v>2026</v>
      </c>
      <c r="BA667">
        <v>5</v>
      </c>
      <c r="BB667">
        <v>13</v>
      </c>
      <c r="BC667">
        <v>-1</v>
      </c>
      <c r="BD667" t="s">
        <v>225</v>
      </c>
      <c r="BE667">
        <v>-1</v>
      </c>
      <c r="BF667">
        <v>20001625867456</v>
      </c>
      <c r="BG667" t="s">
        <v>319</v>
      </c>
      <c r="BH667" t="s">
        <v>320</v>
      </c>
      <c r="BI667" t="s">
        <v>2830</v>
      </c>
      <c r="BJ667">
        <v>-1</v>
      </c>
      <c r="BK667">
        <v>-1</v>
      </c>
      <c r="BL667">
        <v>-1</v>
      </c>
      <c r="BM667" t="s">
        <v>2213</v>
      </c>
      <c r="BN667" t="s">
        <v>230</v>
      </c>
      <c r="BO667" t="s">
        <v>17771</v>
      </c>
      <c r="BP667" t="s">
        <v>380</v>
      </c>
      <c r="BQ667">
        <v>2026</v>
      </c>
      <c r="BR667">
        <v>5</v>
      </c>
      <c r="BS667">
        <v>11</v>
      </c>
      <c r="BT667" s="1">
        <v>46153.464884259258</v>
      </c>
      <c r="BU667" t="s">
        <v>2215</v>
      </c>
      <c r="BV667" s="2">
        <v>46153</v>
      </c>
      <c r="BW667" t="s">
        <v>2215</v>
      </c>
      <c r="BX667" s="2">
        <v>46153</v>
      </c>
      <c r="BY667" s="2">
        <v>46153</v>
      </c>
      <c r="BZ667" t="s">
        <v>2216</v>
      </c>
      <c r="CA667" t="s">
        <v>2814</v>
      </c>
      <c r="CB667" t="s">
        <v>322</v>
      </c>
      <c r="CC667" t="s">
        <v>14380</v>
      </c>
      <c r="CD667" t="s">
        <v>2829</v>
      </c>
      <c r="CE667">
        <v>-1</v>
      </c>
      <c r="CF667" t="s">
        <v>2813</v>
      </c>
      <c r="CG667" t="s">
        <v>325</v>
      </c>
      <c r="CH667" t="s">
        <v>326</v>
      </c>
      <c r="CI667">
        <v>1018514067</v>
      </c>
      <c r="CJ667" t="s">
        <v>464</v>
      </c>
      <c r="CK667" t="s">
        <v>245</v>
      </c>
      <c r="CL667" t="s">
        <v>409</v>
      </c>
      <c r="CM667" t="s">
        <v>247</v>
      </c>
      <c r="CN667" t="s">
        <v>410</v>
      </c>
      <c r="CT667" t="s">
        <v>304</v>
      </c>
      <c r="CU667" t="s">
        <v>225</v>
      </c>
      <c r="CW667" t="s">
        <v>319</v>
      </c>
      <c r="CX667" t="s">
        <v>320</v>
      </c>
      <c r="DA667" t="s">
        <v>250</v>
      </c>
      <c r="DB667">
        <v>-1</v>
      </c>
      <c r="DF667" t="s">
        <v>2213</v>
      </c>
      <c r="DJ667" t="s">
        <v>252</v>
      </c>
      <c r="DK667" t="s">
        <v>253</v>
      </c>
      <c r="DL667" t="s">
        <v>253</v>
      </c>
      <c r="DN667" t="s">
        <v>255</v>
      </c>
      <c r="DR667" t="s">
        <v>465</v>
      </c>
      <c r="DS667" t="s">
        <v>464</v>
      </c>
      <c r="DT667" t="s">
        <v>463</v>
      </c>
      <c r="DV667">
        <v>1</v>
      </c>
      <c r="DW667" t="s">
        <v>331</v>
      </c>
      <c r="ED667" s="2">
        <v>46155</v>
      </c>
      <c r="EF667">
        <v>20</v>
      </c>
      <c r="EP667" t="s">
        <v>258</v>
      </c>
      <c r="ES667" t="s">
        <v>17772</v>
      </c>
      <c r="FA667" t="s">
        <v>245</v>
      </c>
      <c r="FB667" t="s">
        <v>333</v>
      </c>
      <c r="FD667" t="s">
        <v>333</v>
      </c>
      <c r="FE667" t="s">
        <v>7547</v>
      </c>
      <c r="FF667" t="s">
        <v>7547</v>
      </c>
      <c r="FK667" t="s">
        <v>263</v>
      </c>
      <c r="FL667" t="s">
        <v>17773</v>
      </c>
      <c r="FN667" t="s">
        <v>410</v>
      </c>
      <c r="FO667" t="s">
        <v>414</v>
      </c>
      <c r="FR667">
        <v>0</v>
      </c>
      <c r="GB667" t="s">
        <v>266</v>
      </c>
      <c r="GM667">
        <v>0</v>
      </c>
      <c r="GS667" t="s">
        <v>267</v>
      </c>
      <c r="GT667" s="2">
        <v>45504</v>
      </c>
      <c r="GU667" t="s">
        <v>268</v>
      </c>
      <c r="GV667" t="s">
        <v>335</v>
      </c>
      <c r="GW667" t="s">
        <v>394</v>
      </c>
      <c r="GZ667" t="s">
        <v>395</v>
      </c>
      <c r="HA667" t="s">
        <v>274</v>
      </c>
      <c r="HB667" t="s">
        <v>868</v>
      </c>
      <c r="HC667" t="s">
        <v>2814</v>
      </c>
      <c r="HD667" t="s">
        <v>415</v>
      </c>
      <c r="HE667" t="s">
        <v>230</v>
      </c>
      <c r="HF667" t="s">
        <v>14381</v>
      </c>
      <c r="HR667" t="s">
        <v>278</v>
      </c>
      <c r="HV667">
        <v>94990</v>
      </c>
      <c r="HW667" t="s">
        <v>281</v>
      </c>
      <c r="HY667">
        <v>0</v>
      </c>
      <c r="HZ667">
        <v>0</v>
      </c>
      <c r="IA667" t="s">
        <v>281</v>
      </c>
      <c r="IB667" t="s">
        <v>281</v>
      </c>
      <c r="IE667" t="s">
        <v>283</v>
      </c>
      <c r="IF667" t="s">
        <v>283</v>
      </c>
      <c r="IG667" t="s">
        <v>283</v>
      </c>
      <c r="IH667" t="s">
        <v>284</v>
      </c>
      <c r="II667" t="s">
        <v>285</v>
      </c>
      <c r="IJ667" t="s">
        <v>286</v>
      </c>
      <c r="IK667" t="s">
        <v>278</v>
      </c>
      <c r="IL667" t="s">
        <v>346</v>
      </c>
      <c r="IM667" t="s">
        <v>288</v>
      </c>
      <c r="IN667" t="s">
        <v>2219</v>
      </c>
      <c r="IP667" t="s">
        <v>290</v>
      </c>
      <c r="IQ667" t="s">
        <v>284</v>
      </c>
      <c r="IS667" t="s">
        <v>736</v>
      </c>
      <c r="IT667" t="s">
        <v>561</v>
      </c>
      <c r="IY667" t="s">
        <v>281</v>
      </c>
    </row>
    <row r="668" spans="1:259" x14ac:dyDescent="0.3">
      <c r="A668" s="14">
        <f>DAY(AVANZA[[#This Row],[FechaSeguimiento]])</f>
        <v>13</v>
      </c>
      <c r="B668" s="14">
        <f>MONTH(AVANZA[[#This Row],[FechaSeguimiento]])</f>
        <v>5</v>
      </c>
      <c r="C668"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668" t="str">
        <f>LOWER(IFERROR(VLOOKUP(AVANZA[[#This Row],[ID_Peticion]],CANCELADAS[#All],2,0),""))</f>
        <v/>
      </c>
      <c r="E668" t="str">
        <f>LOWER(IFERROR(VLOOKUP(AVANZA[[#This Row],[ID_Peticion]],CANCELADAS[#All],3,0),""))</f>
        <v/>
      </c>
      <c r="F668" t="str">
        <f>LOWER(IF(AVANZA[[#This Row],[CEDULA CLIENTE]]&lt;&gt;""," CC: " &amp; COUNTIFS(AVANZA[CEDULA CLIENTE],AVANZA[[#This Row],[CEDULA CLIENTE]]),"")&amp; IF(AVANZA[[#This Row],[Direccion]]&lt;&gt;""," DIR: " &amp; COUNTIFS(AVANZA[Direccion],AVANZA[[#This Row],[Direccion]]),""))</f>
        <v xml:space="preserve"> dir: 1</v>
      </c>
      <c r="G668" t="str">
        <f>IFERROR(VLOOKUP(AVANZA[[#This Row],[Cedula_Vendedor_Atis]],PLANTA[[#All],[CEDULA]:[LINEA]],3,0),"No Cruza")</f>
        <v>Marisol Avella</v>
      </c>
      <c r="H668" t="str">
        <f>IFERROR(VLOOKUP(AVANZA[[#This Row],[Cedula_Vendedor_Atis]],PLANTA[[#All],[CEDULA]:[LINEA]],4,0),"No Cruza")</f>
        <v>Fija</v>
      </c>
      <c r="I668" t="str">
        <f>LOWER(IF(AVANZA[[#This Row],[ATRIBUIBLE]]="",AVANZA[[#This Row],[Variable]],AVANZA[[#This Row],[ATRIBUIBLE]]))</f>
        <v>pendiente</v>
      </c>
      <c r="J668" s="14">
        <f>IF(AVANZA[[#This Row],[Variable]]=AVANZA[[#Headers],[TERMINADA]],1,0)</f>
        <v>0</v>
      </c>
      <c r="K668" s="14">
        <f>IF(AVANZA[[#This Row],[Variable]]=AVANZA[[#Headers],[ANULADA]],1,0)</f>
        <v>0</v>
      </c>
      <c r="L668" s="14">
        <f>IF(AVANZA[[#This Row],[Variable]]=AVANZA[[#Headers],[PENDIENTE]],1,0)</f>
        <v>1</v>
      </c>
      <c r="M668" s="14">
        <f>IF(AVANZA[[#This Row],[ESTADO AGENDA]]="AGENDADA",1,0)</f>
        <v>0</v>
      </c>
      <c r="N668" s="14">
        <f>IF(AVANZA[[#This Row],[ESTADO AGENDA]]="PENDIENTE DE AGENDAR",1,0)</f>
        <v>0</v>
      </c>
      <c r="O668" s="14">
        <f>IF(AVANZA[[#This Row],[ESTADO AGENDA]]="SUSPENDIDA",1,0)</f>
        <v>0</v>
      </c>
      <c r="P668" t="str" cm="1">
        <f t="array" ref="P668">_xlfn.XLOOKUP(AVANZA[[#This Row],[Num_Agrupacion_Pet_Atis]],Tabla1[[#All],[Numero_de_actuacion]],Tabla1[[#All],[Estado_de_la_orden]],"",0)</f>
        <v/>
      </c>
      <c r="Q668" s="2" t="str" cm="1">
        <f t="array" ref="Q668">_xlfn.XLOOKUP(AVANZA[[#This Row],[Num_Agrupacion_Pet_Atis]],Tabla1[[#All],[Numero_de_actuacion]],Tabla1[[#All],[Fecha_de_la_cita]],"",0)</f>
        <v/>
      </c>
      <c r="R668" t="str" cm="1">
        <f t="array" ref="R668">_xlfn.XLOOKUP(AVANZA[[#This Row],[Num_Agrupacion_Pet_Atis]],Tabla1[[#All],[Numero_de_actuacion]],Tabla1[[#All],[Franja_horaria_de_la_cita]],"",0)</f>
        <v/>
      </c>
      <c r="S668" s="14" t="str">
        <f>IFERROR(DAY(AVANZA[[#This Row],[FECHA AGENDA]]),"")</f>
        <v/>
      </c>
      <c r="T668" s="14" t="str">
        <f>IFERROR(MONTH(AVANZA[[#This Row],[FECHA AGENDA]]),"")</f>
        <v/>
      </c>
      <c r="U668" t="str" cm="1">
        <f t="array" ref="U668">_xlfn.XLOOKUP(AVANZA[[#This Row],[Num_Agrupacion_Pet_Atis]],Tabla1[[#All],[Numero_de_actuacion]],Tabla1[[#All],[Motivo_de_suspension]],"",0)</f>
        <v/>
      </c>
      <c r="V668" s="2" t="str" cm="1">
        <f t="array" ref="V668">_xlfn.XLOOKUP(AVANZA[[#This Row],[Num_Agrupacion_Pet_Atis]],Tabla1[[#All],[Numero_de_actuacion]],Tabla1[[#All],[No_identificacion_cliente]],"",0)</f>
        <v/>
      </c>
      <c r="W668" s="2" t="str" cm="1">
        <f t="array" ref="W668">_xlfn.XLOOKUP(AVANZA[[#This Row],[Num_Agrupacion_Pet_Atis]],Tabla1[[#All],[Numero_de_actuacion]],Tabla1[[#All],[Movil_de_contacto]],"",0)</f>
        <v/>
      </c>
      <c r="X668" s="14">
        <f>IF(OR(AVANZA[[#This Row],[ESTADO LEG]]="Legalizada grabacion",AVANZA[[#This Row],[ESTADO LEG]]="Legalizada aut"),1,0)</f>
        <v>0</v>
      </c>
      <c r="Y668" s="14">
        <f>IF(OR(AVANZA[[#This Row],[ESTADO LEG]]="pdte legalizar",AVANZA[[#This Row],[ESTADO LEG]]="No cruza"),1,0)</f>
        <v>0</v>
      </c>
      <c r="Z668" t="str" cm="1">
        <f t="array" ref="Z668">IF(AVANZA[[#This Row],[Variable]]="Terminada",LOWER(_xlfn.XLOOKUP(AVANZA[[#This Row],[ID_Peticion]],Tabla6[[#All],[NUM_PETICION]],Tabla6[[#All],[ESTADO_LEG]],"NO CRUZA",0)),AVANZA[[#This Row],[Variable]])</f>
        <v>PENDIENTE</v>
      </c>
      <c r="AA668" t="str" cm="1">
        <f t="array" ref="AA668">_xlfn.XLOOKUP(AVANZA[[#This Row],[ID_Peticion]],Tabla6[[#All],[NUM_PETICION]],Tabla6[[#All],[DIF_DIAS]],"",0)</f>
        <v/>
      </c>
      <c r="AB668" s="2" t="str" cm="1">
        <f t="array" ref="AB668">IFERROR(_xlfn.XLOOKUP(AVANZA[[#This Row],[ID_Peticion]],Tabla6[[#All],[NUM_PETICION]],Tabla6[[#All],[FEC_LEGAL]],"",0),"")</f>
        <v/>
      </c>
      <c r="AC668" s="14">
        <f ca="1">IF(AVANZA[[#This Row],[FECHA LEG]]&lt;&gt;0,IFERROR(AVANZA[[#This Row],[FECHA LEG]]-AVANZA[[#This Row],[FechaIniEstadoSubPetAtis]],0),TODAY()-AVANZA[[#This Row],[FechaIniEstadoSubPetAtis]])</f>
        <v>0</v>
      </c>
      <c r="AD668" s="35">
        <f ca="1">IF(AVANZA[[#This Row],[FINAL Vs LG]]&lt;&gt;0,IF(AVANZA[[#This Row],[FINAL Vs LG]]&lt;7.1,"100%",IF(AND(AVANZA[[#This Row],[FINAL Vs LG]]&gt;7.1,AVANZA[[#This Row],[FINAL Vs LG]]&lt;11.1),"50%","0%")),0)</f>
        <v>0</v>
      </c>
      <c r="AE668" s="14">
        <f ca="1">VLOOKUP(DAY(TODAY()),BACK!F:G,2,0)</f>
        <v>14</v>
      </c>
      <c r="AF668" s="14">
        <f>BACK!$I$2</f>
        <v>24</v>
      </c>
      <c r="AG668" s="14">
        <f>IF(AVANZA[[#This Row],[Oferta_empaquetada_comisiones]]="SI",1,0)</f>
        <v>0</v>
      </c>
      <c r="AH668" s="36">
        <f>IF(AVANZA[[#This Row],[Variable]]="TERMINADA",IFERROR(VLOOKUP(AVANZA[[#This Row],[SUPERVISOR]],Tabla2[#All],4,0),0),)</f>
        <v>0</v>
      </c>
      <c r="AI668" s="14">
        <f>IF(AVANZA[[#This Row],[Producto]]="BA",1,0)</f>
        <v>1</v>
      </c>
      <c r="AJ668" s="14">
        <f>IF(AVANZA[[#This Row],[Producto]]="DUO",1,0)</f>
        <v>0</v>
      </c>
      <c r="AK668" s="14">
        <f>IF(AVANZA[[#This Row],[Producto]]="TRIO",1,0)</f>
        <v>0</v>
      </c>
      <c r="AL668" t="s">
        <v>870</v>
      </c>
      <c r="AM668">
        <v>-1</v>
      </c>
      <c r="AN668">
        <v>-1</v>
      </c>
      <c r="AO668" t="s">
        <v>17774</v>
      </c>
      <c r="AP668" s="1">
        <v>46155.342291666668</v>
      </c>
      <c r="AQ668">
        <v>-1</v>
      </c>
      <c r="AR668" t="s">
        <v>17775</v>
      </c>
      <c r="AS668">
        <v>-1</v>
      </c>
      <c r="AT668">
        <v>-1</v>
      </c>
      <c r="AU668">
        <v>-1</v>
      </c>
      <c r="AV668">
        <v>-1</v>
      </c>
      <c r="AW668">
        <v>-1</v>
      </c>
      <c r="AX668" t="s">
        <v>224</v>
      </c>
      <c r="AY668">
        <v>-1</v>
      </c>
      <c r="AZ668">
        <v>2026</v>
      </c>
      <c r="BA668">
        <v>5</v>
      </c>
      <c r="BB668">
        <v>13</v>
      </c>
      <c r="BC668">
        <v>-1</v>
      </c>
      <c r="BD668" t="s">
        <v>225</v>
      </c>
      <c r="BE668">
        <v>-1</v>
      </c>
      <c r="BF668">
        <v>20001626845661</v>
      </c>
      <c r="BG668" t="s">
        <v>226</v>
      </c>
      <c r="BH668" t="s">
        <v>227</v>
      </c>
      <c r="BI668" t="s">
        <v>3391</v>
      </c>
      <c r="BJ668">
        <v>-1</v>
      </c>
      <c r="BK668">
        <v>-1</v>
      </c>
      <c r="BL668">
        <v>-1</v>
      </c>
      <c r="BM668" t="s">
        <v>2213</v>
      </c>
      <c r="BN668" t="s">
        <v>230</v>
      </c>
      <c r="BO668" t="s">
        <v>17776</v>
      </c>
      <c r="BP668" t="s">
        <v>380</v>
      </c>
      <c r="BQ668">
        <v>2026</v>
      </c>
      <c r="BR668">
        <v>5</v>
      </c>
      <c r="BS668">
        <v>13</v>
      </c>
      <c r="BT668" s="1">
        <v>46155.342303240737</v>
      </c>
      <c r="BU668" t="s">
        <v>2215</v>
      </c>
      <c r="BV668" s="2">
        <v>46155</v>
      </c>
      <c r="BW668" t="s">
        <v>2215</v>
      </c>
      <c r="BX668" s="2">
        <v>46155</v>
      </c>
      <c r="BY668" s="2">
        <v>46155</v>
      </c>
      <c r="BZ668" t="s">
        <v>2216</v>
      </c>
      <c r="CA668" t="s">
        <v>297</v>
      </c>
      <c r="CB668" t="s">
        <v>297</v>
      </c>
      <c r="CC668" t="s">
        <v>17777</v>
      </c>
      <c r="CD668" t="s">
        <v>3338</v>
      </c>
      <c r="CE668">
        <v>-1</v>
      </c>
      <c r="CF668" t="s">
        <v>300</v>
      </c>
      <c r="CG668" t="s">
        <v>301</v>
      </c>
      <c r="CH668" t="s">
        <v>242</v>
      </c>
      <c r="CI668">
        <v>1015443152</v>
      </c>
      <c r="CJ668" t="s">
        <v>877</v>
      </c>
      <c r="CK668" t="s">
        <v>245</v>
      </c>
      <c r="CL668" t="s">
        <v>409</v>
      </c>
      <c r="CM668" t="s">
        <v>247</v>
      </c>
      <c r="CN668" t="s">
        <v>410</v>
      </c>
      <c r="CT668" t="s">
        <v>386</v>
      </c>
      <c r="CU668" t="s">
        <v>225</v>
      </c>
      <c r="CW668" t="s">
        <v>226</v>
      </c>
      <c r="CX668" t="s">
        <v>227</v>
      </c>
      <c r="DA668" t="s">
        <v>250</v>
      </c>
      <c r="DB668">
        <v>-1</v>
      </c>
      <c r="DF668" t="s">
        <v>2213</v>
      </c>
      <c r="DJ668" t="s">
        <v>252</v>
      </c>
      <c r="DK668" t="s">
        <v>253</v>
      </c>
      <c r="DL668" t="s">
        <v>253</v>
      </c>
      <c r="DN668" t="s">
        <v>255</v>
      </c>
      <c r="DR668" t="s">
        <v>878</v>
      </c>
      <c r="DS668" t="s">
        <v>877</v>
      </c>
      <c r="DT668" t="s">
        <v>870</v>
      </c>
      <c r="DV668">
        <v>1</v>
      </c>
      <c r="DW668" t="s">
        <v>283</v>
      </c>
      <c r="ED668" s="2">
        <v>46155</v>
      </c>
      <c r="EF668">
        <v>26</v>
      </c>
      <c r="EP668" t="s">
        <v>258</v>
      </c>
      <c r="FA668" t="s">
        <v>245</v>
      </c>
      <c r="FB668" t="s">
        <v>308</v>
      </c>
      <c r="FD668" t="s">
        <v>308</v>
      </c>
      <c r="FE668" t="s">
        <v>309</v>
      </c>
      <c r="FF668" t="s">
        <v>309</v>
      </c>
      <c r="FK668" t="s">
        <v>263</v>
      </c>
      <c r="FN668" t="s">
        <v>410</v>
      </c>
      <c r="FO668" t="s">
        <v>414</v>
      </c>
      <c r="FR668">
        <v>0</v>
      </c>
      <c r="GB668" t="s">
        <v>266</v>
      </c>
      <c r="GM668">
        <v>0</v>
      </c>
      <c r="GS668" t="s">
        <v>267</v>
      </c>
      <c r="GT668" s="2"/>
      <c r="GU668" t="s">
        <v>268</v>
      </c>
      <c r="GW668" t="s">
        <v>270</v>
      </c>
      <c r="GX668" t="s">
        <v>271</v>
      </c>
      <c r="GY668" t="s">
        <v>271</v>
      </c>
      <c r="GZ668" t="s">
        <v>273</v>
      </c>
      <c r="HE668" t="s">
        <v>230</v>
      </c>
      <c r="HF668" t="s">
        <v>14251</v>
      </c>
      <c r="HR668" t="s">
        <v>278</v>
      </c>
      <c r="HV668">
        <v>85900</v>
      </c>
      <c r="HW668" t="s">
        <v>279</v>
      </c>
      <c r="HY668">
        <v>0</v>
      </c>
      <c r="HZ668">
        <v>0</v>
      </c>
      <c r="IA668" t="s">
        <v>279</v>
      </c>
      <c r="IB668" t="s">
        <v>281</v>
      </c>
      <c r="IE668" t="s">
        <v>283</v>
      </c>
      <c r="IF668" t="s">
        <v>283</v>
      </c>
      <c r="IG668" t="s">
        <v>283</v>
      </c>
      <c r="IH668" t="s">
        <v>284</v>
      </c>
      <c r="II668" t="s">
        <v>285</v>
      </c>
      <c r="IJ668" t="s">
        <v>286</v>
      </c>
      <c r="IK668" t="s">
        <v>278</v>
      </c>
      <c r="IL668" t="s">
        <v>346</v>
      </c>
      <c r="IM668" t="s">
        <v>288</v>
      </c>
      <c r="IN668" t="s">
        <v>2219</v>
      </c>
      <c r="IP668" t="s">
        <v>290</v>
      </c>
      <c r="IQ668" t="s">
        <v>284</v>
      </c>
      <c r="IS668" t="s">
        <v>291</v>
      </c>
      <c r="IY668" t="s">
        <v>281</v>
      </c>
    </row>
    <row r="669" spans="1:259" x14ac:dyDescent="0.3">
      <c r="A669" s="14">
        <f>DAY(AVANZA[[#This Row],[FechaSeguimiento]])</f>
        <v>13</v>
      </c>
      <c r="B669" s="14">
        <f>MONTH(AVANZA[[#This Row],[FechaSeguimiento]])</f>
        <v>5</v>
      </c>
      <c r="C669"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669" t="str">
        <f>LOWER(IFERROR(VLOOKUP(AVANZA[[#This Row],[ID_Peticion]],CANCELADAS[#All],2,0),""))</f>
        <v/>
      </c>
      <c r="E669" t="str">
        <f>LOWER(IFERROR(VLOOKUP(AVANZA[[#This Row],[ID_Peticion]],CANCELADAS[#All],3,0),""))</f>
        <v/>
      </c>
      <c r="F669" t="str">
        <f>LOWER(IF(AVANZA[[#This Row],[CEDULA CLIENTE]]&lt;&gt;""," CC: " &amp; COUNTIFS(AVANZA[CEDULA CLIENTE],AVANZA[[#This Row],[CEDULA CLIENTE]]),"")&amp; IF(AVANZA[[#This Row],[Direccion]]&lt;&gt;""," DIR: " &amp; COUNTIFS(AVANZA[Direccion],AVANZA[[#This Row],[Direccion]]),""))</f>
        <v xml:space="preserve"> cc: 1 dir: 1</v>
      </c>
      <c r="G669" t="str">
        <f>IFERROR(VLOOKUP(AVANZA[[#This Row],[Cedula_Vendedor_Atis]],PLANTA[[#All],[CEDULA]:[LINEA]],3,0),"No Cruza")</f>
        <v>Marisol Avella</v>
      </c>
      <c r="H669" t="str">
        <f>IFERROR(VLOOKUP(AVANZA[[#This Row],[Cedula_Vendedor_Atis]],PLANTA[[#All],[CEDULA]:[LINEA]],4,0),"No Cruza")</f>
        <v>Fija</v>
      </c>
      <c r="I669" t="str">
        <f>LOWER(IF(AVANZA[[#This Row],[ATRIBUIBLE]]="",AVANZA[[#This Row],[Variable]],AVANZA[[#This Row],[ATRIBUIBLE]]))</f>
        <v>pendiente</v>
      </c>
      <c r="J669" s="14">
        <f>IF(AVANZA[[#This Row],[Variable]]=AVANZA[[#Headers],[TERMINADA]],1,0)</f>
        <v>0</v>
      </c>
      <c r="K669" s="14">
        <f>IF(AVANZA[[#This Row],[Variable]]=AVANZA[[#Headers],[ANULADA]],1,0)</f>
        <v>0</v>
      </c>
      <c r="L669" s="14">
        <f>IF(AVANZA[[#This Row],[Variable]]=AVANZA[[#Headers],[PENDIENTE]],1,0)</f>
        <v>1</v>
      </c>
      <c r="M669" s="14">
        <f>IF(AVANZA[[#This Row],[ESTADO AGENDA]]="AGENDADA",1,0)</f>
        <v>0</v>
      </c>
      <c r="N669" s="14">
        <f>IF(AVANZA[[#This Row],[ESTADO AGENDA]]="PENDIENTE DE AGENDAR",1,0)</f>
        <v>0</v>
      </c>
      <c r="O669" s="14">
        <f>IF(AVANZA[[#This Row],[ESTADO AGENDA]]="SUSPENDIDA",1,0)</f>
        <v>1</v>
      </c>
      <c r="P669" t="str" cm="1">
        <f t="array" ref="P669">_xlfn.XLOOKUP(AVANZA[[#This Row],[Num_Agrupacion_Pet_Atis]],Tabla1[[#All],[Numero_de_actuacion]],Tabla1[[#All],[Estado_de_la_orden]],"",0)</f>
        <v>Suspendida</v>
      </c>
      <c r="Q669" s="2" cm="1">
        <f t="array" ref="Q669">_xlfn.XLOOKUP(AVANZA[[#This Row],[Num_Agrupacion_Pet_Atis]],Tabla1[[#All],[Numero_de_actuacion]],Tabla1[[#All],[Fecha_de_la_cita]],"",0)</f>
        <v>0</v>
      </c>
      <c r="R669" cm="1">
        <f t="array" ref="R669">_xlfn.XLOOKUP(AVANZA[[#This Row],[Num_Agrupacion_Pet_Atis]],Tabla1[[#All],[Numero_de_actuacion]],Tabla1[[#All],[Franja_horaria_de_la_cita]],"",0)</f>
        <v>0</v>
      </c>
      <c r="S669" s="14">
        <f>IFERROR(DAY(AVANZA[[#This Row],[FECHA AGENDA]]),"")</f>
        <v>0</v>
      </c>
      <c r="T669" s="14">
        <f>IFERROR(MONTH(AVANZA[[#This Row],[FECHA AGENDA]]),"")</f>
        <v>1</v>
      </c>
      <c r="U669" t="str" cm="1">
        <f t="array" ref="U669">_xlfn.XLOOKUP(AVANZA[[#This Row],[Num_Agrupacion_Pet_Atis]],Tabla1[[#All],[Numero_de_actuacion]],Tabla1[[#All],[Motivo_de_suspension]],"",0)</f>
        <v>QC - DIRECCION ERRADA</v>
      </c>
      <c r="V669" s="2" t="str" cm="1">
        <f t="array" ref="V669">_xlfn.XLOOKUP(AVANZA[[#This Row],[Num_Agrupacion_Pet_Atis]],Tabla1[[#All],[Numero_de_actuacion]],Tabla1[[#All],[No_identificacion_cliente]],"",0)</f>
        <v>1143151331</v>
      </c>
      <c r="W669" s="2" t="str" cm="1">
        <f t="array" ref="W669">_xlfn.XLOOKUP(AVANZA[[#This Row],[Num_Agrupacion_Pet_Atis]],Tabla1[[#All],[Numero_de_actuacion]],Tabla1[[#All],[Movil_de_contacto]],"",0)</f>
        <v>3153932529</v>
      </c>
      <c r="X669" s="14">
        <f>IF(OR(AVANZA[[#This Row],[ESTADO LEG]]="Legalizada grabacion",AVANZA[[#This Row],[ESTADO LEG]]="Legalizada aut"),1,0)</f>
        <v>0</v>
      </c>
      <c r="Y669" s="14">
        <f>IF(OR(AVANZA[[#This Row],[ESTADO LEG]]="pdte legalizar",AVANZA[[#This Row],[ESTADO LEG]]="No cruza"),1,0)</f>
        <v>0</v>
      </c>
      <c r="Z669" t="str" cm="1">
        <f t="array" ref="Z669">IF(AVANZA[[#This Row],[Variable]]="Terminada",LOWER(_xlfn.XLOOKUP(AVANZA[[#This Row],[ID_Peticion]],Tabla6[[#All],[NUM_PETICION]],Tabla6[[#All],[ESTADO_LEG]],"NO CRUZA",0)),AVANZA[[#This Row],[Variable]])</f>
        <v>PENDIENTE</v>
      </c>
      <c r="AA669" t="str" cm="1">
        <f t="array" ref="AA669">_xlfn.XLOOKUP(AVANZA[[#This Row],[ID_Peticion]],Tabla6[[#All],[NUM_PETICION]],Tabla6[[#All],[DIF_DIAS]],"",0)</f>
        <v/>
      </c>
      <c r="AB669" s="2" t="str" cm="1">
        <f t="array" ref="AB669">IFERROR(_xlfn.XLOOKUP(AVANZA[[#This Row],[ID_Peticion]],Tabla6[[#All],[NUM_PETICION]],Tabla6[[#All],[FEC_LEGAL]],"",0),"")</f>
        <v/>
      </c>
      <c r="AC669" s="14">
        <f ca="1">IF(AVANZA[[#This Row],[FECHA LEG]]&lt;&gt;0,IFERROR(AVANZA[[#This Row],[FECHA LEG]]-AVANZA[[#This Row],[FechaIniEstadoSubPetAtis]],0),TODAY()-AVANZA[[#This Row],[FechaIniEstadoSubPetAtis]])</f>
        <v>0</v>
      </c>
      <c r="AD669" s="35">
        <f ca="1">IF(AVANZA[[#This Row],[FINAL Vs LG]]&lt;&gt;0,IF(AVANZA[[#This Row],[FINAL Vs LG]]&lt;7.1,"100%",IF(AND(AVANZA[[#This Row],[FINAL Vs LG]]&gt;7.1,AVANZA[[#This Row],[FINAL Vs LG]]&lt;11.1),"50%","0%")),0)</f>
        <v>0</v>
      </c>
      <c r="AE669" s="14">
        <f ca="1">VLOOKUP(DAY(TODAY()),BACK!F:G,2,0)</f>
        <v>14</v>
      </c>
      <c r="AF669" s="14">
        <f>BACK!$I$2</f>
        <v>24</v>
      </c>
      <c r="AG669" s="14">
        <f>IF(AVANZA[[#This Row],[Oferta_empaquetada_comisiones]]="SI",1,0)</f>
        <v>0</v>
      </c>
      <c r="AH669" s="36">
        <f>IF(AVANZA[[#This Row],[Variable]]="TERMINADA",IFERROR(VLOOKUP(AVANZA[[#This Row],[SUPERVISOR]],Tabla2[#All],4,0),0),)</f>
        <v>0</v>
      </c>
      <c r="AI669" s="14">
        <f>IF(AVANZA[[#This Row],[Producto]]="BA",1,0)</f>
        <v>1</v>
      </c>
      <c r="AJ669" s="14">
        <f>IF(AVANZA[[#This Row],[Producto]]="DUO",1,0)</f>
        <v>0</v>
      </c>
      <c r="AK669" s="14">
        <f>IF(AVANZA[[#This Row],[Producto]]="TRIO",1,0)</f>
        <v>0</v>
      </c>
      <c r="AL669" t="s">
        <v>870</v>
      </c>
      <c r="AM669">
        <v>-1</v>
      </c>
      <c r="AN669">
        <v>-1</v>
      </c>
      <c r="AO669" t="s">
        <v>17778</v>
      </c>
      <c r="AP669" s="1">
        <v>46155.624178240738</v>
      </c>
      <c r="AQ669">
        <v>-1</v>
      </c>
      <c r="AR669" t="s">
        <v>17779</v>
      </c>
      <c r="AS669">
        <v>-1</v>
      </c>
      <c r="AT669">
        <v>-1</v>
      </c>
      <c r="AU669">
        <v>-1</v>
      </c>
      <c r="AV669">
        <v>-1</v>
      </c>
      <c r="AW669">
        <v>-1</v>
      </c>
      <c r="AX669" t="s">
        <v>224</v>
      </c>
      <c r="AY669">
        <v>-1</v>
      </c>
      <c r="AZ669">
        <v>2026</v>
      </c>
      <c r="BA669">
        <v>5</v>
      </c>
      <c r="BB669">
        <v>13</v>
      </c>
      <c r="BC669">
        <v>-1</v>
      </c>
      <c r="BD669" t="s">
        <v>225</v>
      </c>
      <c r="BE669">
        <v>-1</v>
      </c>
      <c r="BF669">
        <v>20001627258693</v>
      </c>
      <c r="BG669" t="s">
        <v>226</v>
      </c>
      <c r="BH669" t="s">
        <v>227</v>
      </c>
      <c r="BI669" t="s">
        <v>3071</v>
      </c>
      <c r="BJ669">
        <v>-1</v>
      </c>
      <c r="BK669">
        <v>-1</v>
      </c>
      <c r="BL669">
        <v>-1</v>
      </c>
      <c r="BM669" t="s">
        <v>2213</v>
      </c>
      <c r="BN669" t="s">
        <v>230</v>
      </c>
      <c r="BO669" t="s">
        <v>17780</v>
      </c>
      <c r="BP669" t="s">
        <v>380</v>
      </c>
      <c r="BQ669">
        <v>2026</v>
      </c>
      <c r="BR669">
        <v>5</v>
      </c>
      <c r="BS669">
        <v>13</v>
      </c>
      <c r="BT669" s="1">
        <v>46155.624201388891</v>
      </c>
      <c r="BU669" t="s">
        <v>2215</v>
      </c>
      <c r="BV669" s="2">
        <v>46155</v>
      </c>
      <c r="BW669" t="s">
        <v>2215</v>
      </c>
      <c r="BX669" s="2">
        <v>46155</v>
      </c>
      <c r="BY669" s="2">
        <v>46155</v>
      </c>
      <c r="BZ669" t="s">
        <v>2216</v>
      </c>
      <c r="CA669" t="s">
        <v>988</v>
      </c>
      <c r="CB669" t="s">
        <v>989</v>
      </c>
      <c r="CC669" t="s">
        <v>17781</v>
      </c>
      <c r="CD669" t="s">
        <v>3070</v>
      </c>
      <c r="CE669">
        <v>-1</v>
      </c>
      <c r="CF669" t="s">
        <v>991</v>
      </c>
      <c r="CG669" t="s">
        <v>992</v>
      </c>
      <c r="CH669" t="s">
        <v>491</v>
      </c>
      <c r="CI669">
        <v>1015443152</v>
      </c>
      <c r="CJ669" t="s">
        <v>877</v>
      </c>
      <c r="CK669" t="s">
        <v>245</v>
      </c>
      <c r="CL669" t="s">
        <v>409</v>
      </c>
      <c r="CM669" t="s">
        <v>247</v>
      </c>
      <c r="CN669" t="s">
        <v>410</v>
      </c>
      <c r="CT669" t="s">
        <v>249</v>
      </c>
      <c r="CU669" t="s">
        <v>225</v>
      </c>
      <c r="CW669" t="s">
        <v>226</v>
      </c>
      <c r="CX669" t="s">
        <v>227</v>
      </c>
      <c r="DA669" t="s">
        <v>250</v>
      </c>
      <c r="DB669">
        <v>-1</v>
      </c>
      <c r="DF669" t="s">
        <v>2213</v>
      </c>
      <c r="DJ669" t="s">
        <v>252</v>
      </c>
      <c r="DK669" t="s">
        <v>253</v>
      </c>
      <c r="DL669" t="s">
        <v>253</v>
      </c>
      <c r="DN669" t="s">
        <v>255</v>
      </c>
      <c r="DR669" t="s">
        <v>878</v>
      </c>
      <c r="DS669" t="s">
        <v>877</v>
      </c>
      <c r="DT669" t="s">
        <v>870</v>
      </c>
      <c r="DV669">
        <v>1</v>
      </c>
      <c r="DW669" t="s">
        <v>554</v>
      </c>
      <c r="ED669" s="2">
        <v>46155</v>
      </c>
      <c r="EF669">
        <v>20</v>
      </c>
      <c r="EP669" t="s">
        <v>258</v>
      </c>
      <c r="FA669" t="s">
        <v>245</v>
      </c>
      <c r="FB669" t="s">
        <v>992</v>
      </c>
      <c r="FD669" t="s">
        <v>992</v>
      </c>
      <c r="FE669" t="s">
        <v>994</v>
      </c>
      <c r="FF669" t="s">
        <v>995</v>
      </c>
      <c r="FK669" t="s">
        <v>263</v>
      </c>
      <c r="FN669" t="s">
        <v>410</v>
      </c>
      <c r="FO669" t="s">
        <v>414</v>
      </c>
      <c r="FR669">
        <v>0</v>
      </c>
      <c r="GB669" t="s">
        <v>266</v>
      </c>
      <c r="GM669">
        <v>0</v>
      </c>
      <c r="GS669" t="s">
        <v>267</v>
      </c>
      <c r="GT669" s="2"/>
      <c r="GU669" t="s">
        <v>268</v>
      </c>
      <c r="GV669" t="s">
        <v>269</v>
      </c>
      <c r="GW669" t="s">
        <v>270</v>
      </c>
      <c r="GX669" t="s">
        <v>271</v>
      </c>
      <c r="GY669" t="s">
        <v>271</v>
      </c>
      <c r="GZ669" t="s">
        <v>273</v>
      </c>
      <c r="HE669" t="s">
        <v>230</v>
      </c>
      <c r="HF669" t="s">
        <v>17782</v>
      </c>
      <c r="HR669" t="s">
        <v>278</v>
      </c>
      <c r="HV669">
        <v>85900</v>
      </c>
      <c r="HW669" t="s">
        <v>279</v>
      </c>
      <c r="HY669">
        <v>0</v>
      </c>
      <c r="HZ669">
        <v>0</v>
      </c>
      <c r="IA669" t="s">
        <v>279</v>
      </c>
      <c r="IB669" t="s">
        <v>281</v>
      </c>
      <c r="IE669" t="s">
        <v>283</v>
      </c>
      <c r="IF669" t="s">
        <v>283</v>
      </c>
      <c r="IG669" t="s">
        <v>283</v>
      </c>
      <c r="IH669" t="s">
        <v>284</v>
      </c>
      <c r="II669" t="s">
        <v>285</v>
      </c>
      <c r="IJ669" t="s">
        <v>286</v>
      </c>
      <c r="IK669" t="s">
        <v>278</v>
      </c>
      <c r="IL669" t="s">
        <v>287</v>
      </c>
      <c r="IM669" t="s">
        <v>288</v>
      </c>
      <c r="IN669" t="s">
        <v>2219</v>
      </c>
      <c r="IP669" t="s">
        <v>290</v>
      </c>
      <c r="IQ669" t="s">
        <v>284</v>
      </c>
      <c r="IS669" t="s">
        <v>291</v>
      </c>
      <c r="IT669" t="s">
        <v>287</v>
      </c>
      <c r="IY669" t="s">
        <v>281</v>
      </c>
    </row>
    <row r="670" spans="1:259" x14ac:dyDescent="0.3">
      <c r="A670" s="14">
        <f>DAY(AVANZA[[#This Row],[FechaSeguimiento]])</f>
        <v>13</v>
      </c>
      <c r="B670" s="14">
        <f>MONTH(AVANZA[[#This Row],[FechaSeguimiento]])</f>
        <v>5</v>
      </c>
      <c r="C670"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670" t="str">
        <f>LOWER(IFERROR(VLOOKUP(AVANZA[[#This Row],[ID_Peticion]],CANCELADAS[#All],2,0),""))</f>
        <v/>
      </c>
      <c r="E670" t="str">
        <f>LOWER(IFERROR(VLOOKUP(AVANZA[[#This Row],[ID_Peticion]],CANCELADAS[#All],3,0),""))</f>
        <v/>
      </c>
      <c r="F670" t="str">
        <f>LOWER(IF(AVANZA[[#This Row],[CEDULA CLIENTE]]&lt;&gt;""," CC: " &amp; COUNTIFS(AVANZA[CEDULA CLIENTE],AVANZA[[#This Row],[CEDULA CLIENTE]]),"")&amp; IF(AVANZA[[#This Row],[Direccion]]&lt;&gt;""," DIR: " &amp; COUNTIFS(AVANZA[Direccion],AVANZA[[#This Row],[Direccion]]),""))</f>
        <v xml:space="preserve"> dir: 1</v>
      </c>
      <c r="G670" t="str">
        <f>IFERROR(VLOOKUP(AVANZA[[#This Row],[Cedula_Vendedor_Atis]],PLANTA[[#All],[CEDULA]:[LINEA]],3,0),"No Cruza")</f>
        <v>Marisol Avella</v>
      </c>
      <c r="H670" t="str">
        <f>IFERROR(VLOOKUP(AVANZA[[#This Row],[Cedula_Vendedor_Atis]],PLANTA[[#All],[CEDULA]:[LINEA]],4,0),"No Cruza")</f>
        <v>Fija</v>
      </c>
      <c r="I670" t="str">
        <f>LOWER(IF(AVANZA[[#This Row],[ATRIBUIBLE]]="",AVANZA[[#This Row],[Variable]],AVANZA[[#This Row],[ATRIBUIBLE]]))</f>
        <v>pendiente</v>
      </c>
      <c r="J670" s="14">
        <f>IF(AVANZA[[#This Row],[Variable]]=AVANZA[[#Headers],[TERMINADA]],1,0)</f>
        <v>0</v>
      </c>
      <c r="K670" s="14">
        <f>IF(AVANZA[[#This Row],[Variable]]=AVANZA[[#Headers],[ANULADA]],1,0)</f>
        <v>0</v>
      </c>
      <c r="L670" s="14">
        <f>IF(AVANZA[[#This Row],[Variable]]=AVANZA[[#Headers],[PENDIENTE]],1,0)</f>
        <v>1</v>
      </c>
      <c r="M670" s="14">
        <f>IF(AVANZA[[#This Row],[ESTADO AGENDA]]="AGENDADA",1,0)</f>
        <v>0</v>
      </c>
      <c r="N670" s="14">
        <f>IF(AVANZA[[#This Row],[ESTADO AGENDA]]="PENDIENTE DE AGENDAR",1,0)</f>
        <v>0</v>
      </c>
      <c r="O670" s="14">
        <f>IF(AVANZA[[#This Row],[ESTADO AGENDA]]="SUSPENDIDA",1,0)</f>
        <v>0</v>
      </c>
      <c r="P670" t="str" cm="1">
        <f t="array" ref="P670">_xlfn.XLOOKUP(AVANZA[[#This Row],[Num_Agrupacion_Pet_Atis]],Tabla1[[#All],[Numero_de_actuacion]],Tabla1[[#All],[Estado_de_la_orden]],"",0)</f>
        <v/>
      </c>
      <c r="Q670" s="2" t="str" cm="1">
        <f t="array" ref="Q670">_xlfn.XLOOKUP(AVANZA[[#This Row],[Num_Agrupacion_Pet_Atis]],Tabla1[[#All],[Numero_de_actuacion]],Tabla1[[#All],[Fecha_de_la_cita]],"",0)</f>
        <v/>
      </c>
      <c r="R670" t="str" cm="1">
        <f t="array" ref="R670">_xlfn.XLOOKUP(AVANZA[[#This Row],[Num_Agrupacion_Pet_Atis]],Tabla1[[#All],[Numero_de_actuacion]],Tabla1[[#All],[Franja_horaria_de_la_cita]],"",0)</f>
        <v/>
      </c>
      <c r="S670" s="14" t="str">
        <f>IFERROR(DAY(AVANZA[[#This Row],[FECHA AGENDA]]),"")</f>
        <v/>
      </c>
      <c r="T670" s="14" t="str">
        <f>IFERROR(MONTH(AVANZA[[#This Row],[FECHA AGENDA]]),"")</f>
        <v/>
      </c>
      <c r="U670" t="str" cm="1">
        <f t="array" ref="U670">_xlfn.XLOOKUP(AVANZA[[#This Row],[Num_Agrupacion_Pet_Atis]],Tabla1[[#All],[Numero_de_actuacion]],Tabla1[[#All],[Motivo_de_suspension]],"",0)</f>
        <v/>
      </c>
      <c r="V670" s="2" t="str" cm="1">
        <f t="array" ref="V670">_xlfn.XLOOKUP(AVANZA[[#This Row],[Num_Agrupacion_Pet_Atis]],Tabla1[[#All],[Numero_de_actuacion]],Tabla1[[#All],[No_identificacion_cliente]],"",0)</f>
        <v/>
      </c>
      <c r="W670" s="2" t="str" cm="1">
        <f t="array" ref="W670">_xlfn.XLOOKUP(AVANZA[[#This Row],[Num_Agrupacion_Pet_Atis]],Tabla1[[#All],[Numero_de_actuacion]],Tabla1[[#All],[Movil_de_contacto]],"",0)</f>
        <v/>
      </c>
      <c r="X670" s="14">
        <f>IF(OR(AVANZA[[#This Row],[ESTADO LEG]]="Legalizada grabacion",AVANZA[[#This Row],[ESTADO LEG]]="Legalizada aut"),1,0)</f>
        <v>0</v>
      </c>
      <c r="Y670" s="14">
        <f>IF(OR(AVANZA[[#This Row],[ESTADO LEG]]="pdte legalizar",AVANZA[[#This Row],[ESTADO LEG]]="No cruza"),1,0)</f>
        <v>0</v>
      </c>
      <c r="Z670" t="str" cm="1">
        <f t="array" ref="Z670">IF(AVANZA[[#This Row],[Variable]]="Terminada",LOWER(_xlfn.XLOOKUP(AVANZA[[#This Row],[ID_Peticion]],Tabla6[[#All],[NUM_PETICION]],Tabla6[[#All],[ESTADO_LEG]],"NO CRUZA",0)),AVANZA[[#This Row],[Variable]])</f>
        <v>PENDIENTE</v>
      </c>
      <c r="AA670" t="str" cm="1">
        <f t="array" ref="AA670">_xlfn.XLOOKUP(AVANZA[[#This Row],[ID_Peticion]],Tabla6[[#All],[NUM_PETICION]],Tabla6[[#All],[DIF_DIAS]],"",0)</f>
        <v/>
      </c>
      <c r="AB670" s="2" t="str" cm="1">
        <f t="array" ref="AB670">IFERROR(_xlfn.XLOOKUP(AVANZA[[#This Row],[ID_Peticion]],Tabla6[[#All],[NUM_PETICION]],Tabla6[[#All],[FEC_LEGAL]],"",0),"")</f>
        <v/>
      </c>
      <c r="AC670" s="14">
        <f ca="1">IF(AVANZA[[#This Row],[FECHA LEG]]&lt;&gt;0,IFERROR(AVANZA[[#This Row],[FECHA LEG]]-AVANZA[[#This Row],[FechaIniEstadoSubPetAtis]],0),TODAY()-AVANZA[[#This Row],[FechaIniEstadoSubPetAtis]])</f>
        <v>0</v>
      </c>
      <c r="AD670" s="35">
        <f ca="1">IF(AVANZA[[#This Row],[FINAL Vs LG]]&lt;&gt;0,IF(AVANZA[[#This Row],[FINAL Vs LG]]&lt;7.1,"100%",IF(AND(AVANZA[[#This Row],[FINAL Vs LG]]&gt;7.1,AVANZA[[#This Row],[FINAL Vs LG]]&lt;11.1),"50%","0%")),0)</f>
        <v>0</v>
      </c>
      <c r="AE670" s="14">
        <f ca="1">VLOOKUP(DAY(TODAY()),BACK!F:G,2,0)</f>
        <v>14</v>
      </c>
      <c r="AF670" s="14">
        <f>BACK!$I$2</f>
        <v>24</v>
      </c>
      <c r="AG670" s="14">
        <f>IF(AVANZA[[#This Row],[Oferta_empaquetada_comisiones]]="SI",1,0)</f>
        <v>0</v>
      </c>
      <c r="AH670" s="36">
        <f>IF(AVANZA[[#This Row],[Variable]]="TERMINADA",IFERROR(VLOOKUP(AVANZA[[#This Row],[SUPERVISOR]],Tabla2[#All],4,0),0),)</f>
        <v>0</v>
      </c>
      <c r="AI670" s="14">
        <f>IF(AVANZA[[#This Row],[Producto]]="BA",1,0)</f>
        <v>1</v>
      </c>
      <c r="AJ670" s="14">
        <f>IF(AVANZA[[#This Row],[Producto]]="DUO",1,0)</f>
        <v>0</v>
      </c>
      <c r="AK670" s="14">
        <f>IF(AVANZA[[#This Row],[Producto]]="TRIO",1,0)</f>
        <v>0</v>
      </c>
      <c r="AL670" t="s">
        <v>400</v>
      </c>
      <c r="AM670">
        <v>-1</v>
      </c>
      <c r="AN670">
        <v>-1</v>
      </c>
      <c r="AO670" t="s">
        <v>2389</v>
      </c>
      <c r="AP670" s="1">
        <v>46155.781493055554</v>
      </c>
      <c r="AQ670">
        <v>-1</v>
      </c>
      <c r="AR670" t="s">
        <v>2390</v>
      </c>
      <c r="AS670">
        <v>-1</v>
      </c>
      <c r="AT670">
        <v>-1</v>
      </c>
      <c r="AU670">
        <v>-1</v>
      </c>
      <c r="AV670">
        <v>-1</v>
      </c>
      <c r="AW670">
        <v>-1</v>
      </c>
      <c r="AX670" t="s">
        <v>224</v>
      </c>
      <c r="AY670">
        <v>-1</v>
      </c>
      <c r="AZ670">
        <v>2026</v>
      </c>
      <c r="BA670">
        <v>5</v>
      </c>
      <c r="BB670">
        <v>13</v>
      </c>
      <c r="BC670">
        <v>-1</v>
      </c>
      <c r="BD670" t="s">
        <v>225</v>
      </c>
      <c r="BE670">
        <v>-1</v>
      </c>
      <c r="BF670">
        <v>20001627364222</v>
      </c>
      <c r="BG670" t="s">
        <v>1190</v>
      </c>
      <c r="BH670" t="s">
        <v>1191</v>
      </c>
      <c r="BI670" t="s">
        <v>2391</v>
      </c>
      <c r="BJ670">
        <v>-1</v>
      </c>
      <c r="BK670">
        <v>-1</v>
      </c>
      <c r="BL670">
        <v>-1</v>
      </c>
      <c r="BM670" t="s">
        <v>2213</v>
      </c>
      <c r="BN670" t="s">
        <v>230</v>
      </c>
      <c r="BO670" t="s">
        <v>2392</v>
      </c>
      <c r="BP670" t="s">
        <v>380</v>
      </c>
      <c r="BQ670">
        <v>2026</v>
      </c>
      <c r="BR670">
        <v>5</v>
      </c>
      <c r="BS670">
        <v>13</v>
      </c>
      <c r="BT670" s="1">
        <v>46155.7815162037</v>
      </c>
      <c r="BU670" t="s">
        <v>2215</v>
      </c>
      <c r="BV670" s="2">
        <v>46155</v>
      </c>
      <c r="BW670" t="s">
        <v>2215</v>
      </c>
      <c r="BX670" s="2">
        <v>46155</v>
      </c>
      <c r="BY670" s="2">
        <v>46155</v>
      </c>
      <c r="CA670" t="s">
        <v>297</v>
      </c>
      <c r="CB670" t="s">
        <v>297</v>
      </c>
      <c r="CC670" t="s">
        <v>2393</v>
      </c>
      <c r="CD670" t="s">
        <v>2394</v>
      </c>
      <c r="CE670">
        <v>-1</v>
      </c>
      <c r="CF670" t="s">
        <v>300</v>
      </c>
      <c r="CG670" t="s">
        <v>301</v>
      </c>
      <c r="CH670" t="s">
        <v>242</v>
      </c>
      <c r="CI670">
        <v>1053346599</v>
      </c>
      <c r="CJ670" t="s">
        <v>408</v>
      </c>
      <c r="CK670" t="s">
        <v>245</v>
      </c>
      <c r="CL670" t="s">
        <v>409</v>
      </c>
      <c r="CM670" t="s">
        <v>247</v>
      </c>
      <c r="CN670" t="s">
        <v>410</v>
      </c>
      <c r="CT670" t="s">
        <v>386</v>
      </c>
      <c r="CU670" t="s">
        <v>225</v>
      </c>
      <c r="CW670" t="s">
        <v>1190</v>
      </c>
      <c r="CX670" t="s">
        <v>1191</v>
      </c>
      <c r="DA670" t="s">
        <v>250</v>
      </c>
      <c r="DB670">
        <v>-1</v>
      </c>
      <c r="DF670" t="s">
        <v>2213</v>
      </c>
      <c r="DJ670" t="s">
        <v>252</v>
      </c>
      <c r="DK670" t="s">
        <v>253</v>
      </c>
      <c r="DL670" t="s">
        <v>253</v>
      </c>
      <c r="DN670" t="s">
        <v>255</v>
      </c>
      <c r="DR670" t="s">
        <v>411</v>
      </c>
      <c r="DS670" t="s">
        <v>408</v>
      </c>
      <c r="DT670" t="s">
        <v>407</v>
      </c>
      <c r="DV670">
        <v>1</v>
      </c>
      <c r="DW670" t="s">
        <v>283</v>
      </c>
      <c r="ED670" s="2">
        <v>46155</v>
      </c>
      <c r="EF670">
        <v>5</v>
      </c>
      <c r="EP670" t="s">
        <v>258</v>
      </c>
      <c r="FA670" t="s">
        <v>245</v>
      </c>
      <c r="FB670" t="s">
        <v>308</v>
      </c>
      <c r="FD670" t="s">
        <v>308</v>
      </c>
      <c r="FE670" t="s">
        <v>309</v>
      </c>
      <c r="FF670" t="s">
        <v>309</v>
      </c>
      <c r="FK670" t="s">
        <v>263</v>
      </c>
      <c r="FN670" t="s">
        <v>410</v>
      </c>
      <c r="FO670" t="s">
        <v>414</v>
      </c>
      <c r="FR670">
        <v>0</v>
      </c>
      <c r="GB670" t="s">
        <v>266</v>
      </c>
      <c r="GM670">
        <v>0</v>
      </c>
      <c r="GS670" t="s">
        <v>267</v>
      </c>
      <c r="GT670" s="2"/>
      <c r="GU670" t="s">
        <v>268</v>
      </c>
      <c r="GV670" t="s">
        <v>335</v>
      </c>
      <c r="GW670" t="s">
        <v>270</v>
      </c>
      <c r="GX670" t="s">
        <v>271</v>
      </c>
      <c r="GY670" t="s">
        <v>271</v>
      </c>
      <c r="GZ670" t="s">
        <v>273</v>
      </c>
      <c r="HE670" t="s">
        <v>230</v>
      </c>
      <c r="HF670" t="s">
        <v>2395</v>
      </c>
      <c r="HR670" t="s">
        <v>278</v>
      </c>
      <c r="HV670">
        <v>103900</v>
      </c>
      <c r="HW670" t="s">
        <v>279</v>
      </c>
      <c r="HY670">
        <v>0</v>
      </c>
      <c r="HZ670">
        <v>0</v>
      </c>
      <c r="IA670" t="s">
        <v>279</v>
      </c>
      <c r="IB670" t="s">
        <v>281</v>
      </c>
      <c r="IE670" t="s">
        <v>283</v>
      </c>
      <c r="IF670" t="s">
        <v>283</v>
      </c>
      <c r="IG670" t="s">
        <v>283</v>
      </c>
      <c r="IH670" t="s">
        <v>284</v>
      </c>
      <c r="II670" t="s">
        <v>285</v>
      </c>
      <c r="IJ670" t="s">
        <v>286</v>
      </c>
      <c r="IK670" t="s">
        <v>278</v>
      </c>
      <c r="IL670" t="s">
        <v>346</v>
      </c>
      <c r="IM670" t="s">
        <v>288</v>
      </c>
      <c r="IN670" t="s">
        <v>2219</v>
      </c>
      <c r="IP670" t="s">
        <v>290</v>
      </c>
      <c r="IQ670" t="s">
        <v>284</v>
      </c>
      <c r="IS670" t="s">
        <v>291</v>
      </c>
      <c r="IT670" t="s">
        <v>398</v>
      </c>
      <c r="IW670" t="s">
        <v>608</v>
      </c>
      <c r="IY670" t="s">
        <v>281</v>
      </c>
    </row>
    <row r="671" spans="1:259" x14ac:dyDescent="0.3">
      <c r="A671" s="14">
        <f>DAY(AVANZA[[#This Row],[FechaSeguimiento]])</f>
        <v>13</v>
      </c>
      <c r="B671" s="14">
        <f>MONTH(AVANZA[[#This Row],[FechaSeguimiento]])</f>
        <v>5</v>
      </c>
      <c r="C671"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671" t="str">
        <f>LOWER(IFERROR(VLOOKUP(AVANZA[[#This Row],[ID_Peticion]],CANCELADAS[#All],2,0),""))</f>
        <v/>
      </c>
      <c r="E671" t="str">
        <f>LOWER(IFERROR(VLOOKUP(AVANZA[[#This Row],[ID_Peticion]],CANCELADAS[#All],3,0),""))</f>
        <v/>
      </c>
      <c r="F671" t="str">
        <f>LOWER(IF(AVANZA[[#This Row],[CEDULA CLIENTE]]&lt;&gt;""," CC: " &amp; COUNTIFS(AVANZA[CEDULA CLIENTE],AVANZA[[#This Row],[CEDULA CLIENTE]]),"")&amp; IF(AVANZA[[#This Row],[Direccion]]&lt;&gt;""," DIR: " &amp; COUNTIFS(AVANZA[Direccion],AVANZA[[#This Row],[Direccion]]),""))</f>
        <v xml:space="preserve"> dir: 1</v>
      </c>
      <c r="G671" t="str">
        <f>IFERROR(VLOOKUP(AVANZA[[#This Row],[Cedula_Vendedor_Atis]],PLANTA[[#All],[CEDULA]:[LINEA]],3,0),"No Cruza")</f>
        <v>Marisol Avella</v>
      </c>
      <c r="H671" t="str">
        <f>IFERROR(VLOOKUP(AVANZA[[#This Row],[Cedula_Vendedor_Atis]],PLANTA[[#All],[CEDULA]:[LINEA]],4,0),"No Cruza")</f>
        <v>Fija</v>
      </c>
      <c r="I671" t="str">
        <f>LOWER(IF(AVANZA[[#This Row],[ATRIBUIBLE]]="",AVANZA[[#This Row],[Variable]],AVANZA[[#This Row],[ATRIBUIBLE]]))</f>
        <v>terminada</v>
      </c>
      <c r="J671" s="14">
        <f>IF(AVANZA[[#This Row],[Variable]]=AVANZA[[#Headers],[TERMINADA]],1,0)</f>
        <v>1</v>
      </c>
      <c r="K671" s="14">
        <f>IF(AVANZA[[#This Row],[Variable]]=AVANZA[[#Headers],[ANULADA]],1,0)</f>
        <v>0</v>
      </c>
      <c r="L671" s="14">
        <f>IF(AVANZA[[#This Row],[Variable]]=AVANZA[[#Headers],[PENDIENTE]],1,0)</f>
        <v>0</v>
      </c>
      <c r="M671" s="14">
        <f>IF(AVANZA[[#This Row],[ESTADO AGENDA]]="AGENDADA",1,0)</f>
        <v>0</v>
      </c>
      <c r="N671" s="14">
        <f>IF(AVANZA[[#This Row],[ESTADO AGENDA]]="PENDIENTE DE AGENDAR",1,0)</f>
        <v>0</v>
      </c>
      <c r="O671" s="14">
        <f>IF(AVANZA[[#This Row],[ESTADO AGENDA]]="SUSPENDIDA",1,0)</f>
        <v>0</v>
      </c>
      <c r="P671" t="str" cm="1">
        <f t="array" ref="P671">_xlfn.XLOOKUP(AVANZA[[#This Row],[Num_Agrupacion_Pet_Atis]],Tabla1[[#All],[Numero_de_actuacion]],Tabla1[[#All],[Estado_de_la_orden]],"",0)</f>
        <v/>
      </c>
      <c r="Q671" s="2" t="str" cm="1">
        <f t="array" ref="Q671">_xlfn.XLOOKUP(AVANZA[[#This Row],[Num_Agrupacion_Pet_Atis]],Tabla1[[#All],[Numero_de_actuacion]],Tabla1[[#All],[Fecha_de_la_cita]],"",0)</f>
        <v/>
      </c>
      <c r="R671" t="str" cm="1">
        <f t="array" ref="R671">_xlfn.XLOOKUP(AVANZA[[#This Row],[Num_Agrupacion_Pet_Atis]],Tabla1[[#All],[Numero_de_actuacion]],Tabla1[[#All],[Franja_horaria_de_la_cita]],"",0)</f>
        <v/>
      </c>
      <c r="S671" s="14" t="str">
        <f>IFERROR(DAY(AVANZA[[#This Row],[FECHA AGENDA]]),"")</f>
        <v/>
      </c>
      <c r="T671" s="14" t="str">
        <f>IFERROR(MONTH(AVANZA[[#This Row],[FECHA AGENDA]]),"")</f>
        <v/>
      </c>
      <c r="U671" t="str" cm="1">
        <f t="array" ref="U671">_xlfn.XLOOKUP(AVANZA[[#This Row],[Num_Agrupacion_Pet_Atis]],Tabla1[[#All],[Numero_de_actuacion]],Tabla1[[#All],[Motivo_de_suspension]],"",0)</f>
        <v/>
      </c>
      <c r="V671" s="2" t="str" cm="1">
        <f t="array" ref="V671">_xlfn.XLOOKUP(AVANZA[[#This Row],[Num_Agrupacion_Pet_Atis]],Tabla1[[#All],[Numero_de_actuacion]],Tabla1[[#All],[No_identificacion_cliente]],"",0)</f>
        <v/>
      </c>
      <c r="W671" s="2" t="str" cm="1">
        <f t="array" ref="W671">_xlfn.XLOOKUP(AVANZA[[#This Row],[Num_Agrupacion_Pet_Atis]],Tabla1[[#All],[Numero_de_actuacion]],Tabla1[[#All],[Movil_de_contacto]],"",0)</f>
        <v/>
      </c>
      <c r="X671" s="14">
        <f>IF(OR(AVANZA[[#This Row],[ESTADO LEG]]="Legalizada grabacion",AVANZA[[#This Row],[ESTADO LEG]]="Legalizada aut"),1,0)</f>
        <v>0</v>
      </c>
      <c r="Y671" s="14">
        <f>IF(OR(AVANZA[[#This Row],[ESTADO LEG]]="pdte legalizar",AVANZA[[#This Row],[ESTADO LEG]]="No cruza"),1,0)</f>
        <v>1</v>
      </c>
      <c r="Z671" t="str" cm="1">
        <f t="array" ref="Z671">IF(AVANZA[[#This Row],[Variable]]="Terminada",LOWER(_xlfn.XLOOKUP(AVANZA[[#This Row],[ID_Peticion]],Tabla6[[#All],[NUM_PETICION]],Tabla6[[#All],[ESTADO_LEG]],"NO CRUZA",0)),AVANZA[[#This Row],[Variable]])</f>
        <v>no cruza</v>
      </c>
      <c r="AA671" t="str" cm="1">
        <f t="array" ref="AA671">_xlfn.XLOOKUP(AVANZA[[#This Row],[ID_Peticion]],Tabla6[[#All],[NUM_PETICION]],Tabla6[[#All],[DIF_DIAS]],"",0)</f>
        <v/>
      </c>
      <c r="AB671" s="2" t="str" cm="1">
        <f t="array" ref="AB671">IFERROR(_xlfn.XLOOKUP(AVANZA[[#This Row],[ID_Peticion]],Tabla6[[#All],[NUM_PETICION]],Tabla6[[#All],[FEC_LEGAL]],"",0),"")</f>
        <v/>
      </c>
      <c r="AC671" s="14">
        <f ca="1">IF(AVANZA[[#This Row],[FECHA LEG]]&lt;&gt;0,IFERROR(AVANZA[[#This Row],[FECHA LEG]]-AVANZA[[#This Row],[FechaIniEstadoSubPetAtis]],0),TODAY()-AVANZA[[#This Row],[FechaIniEstadoSubPetAtis]])</f>
        <v>0</v>
      </c>
      <c r="AD671" s="35">
        <f ca="1">IF(AVANZA[[#This Row],[FINAL Vs LG]]&lt;&gt;0,IF(AVANZA[[#This Row],[FINAL Vs LG]]&lt;7.1,"100%",IF(AND(AVANZA[[#This Row],[FINAL Vs LG]]&gt;7.1,AVANZA[[#This Row],[FINAL Vs LG]]&lt;11.1),"50%","0%")),0)</f>
        <v>0</v>
      </c>
      <c r="AE671" s="14">
        <f ca="1">VLOOKUP(DAY(TODAY()),BACK!F:G,2,0)</f>
        <v>14</v>
      </c>
      <c r="AF671" s="14">
        <f>BACK!$I$2</f>
        <v>24</v>
      </c>
      <c r="AG671" s="14">
        <f>IF(AVANZA[[#This Row],[Oferta_empaquetada_comisiones]]="SI",1,0)</f>
        <v>0</v>
      </c>
      <c r="AH671" s="36">
        <f>IF(AVANZA[[#This Row],[Variable]]="TERMINADA",IFERROR(VLOOKUP(AVANZA[[#This Row],[SUPERVISOR]],Tabla2[#All],4,0),0),)</f>
        <v>3.5</v>
      </c>
      <c r="AI671" s="14">
        <f>IF(AVANZA[[#This Row],[Producto]]="BA",1,0)</f>
        <v>0</v>
      </c>
      <c r="AJ671" s="14">
        <f>IF(AVANZA[[#This Row],[Producto]]="DUO",1,0)</f>
        <v>0</v>
      </c>
      <c r="AK671" s="14">
        <f>IF(AVANZA[[#This Row],[Producto]]="TRIO",1,0)</f>
        <v>1</v>
      </c>
      <c r="AL671" t="s">
        <v>292</v>
      </c>
      <c r="AM671">
        <v>-1</v>
      </c>
      <c r="AN671">
        <v>-1</v>
      </c>
      <c r="AO671" t="s">
        <v>17783</v>
      </c>
      <c r="AP671" s="1">
        <v>46153.4528125</v>
      </c>
      <c r="AQ671">
        <v>-1</v>
      </c>
      <c r="AR671" t="s">
        <v>17784</v>
      </c>
      <c r="AS671">
        <v>-1</v>
      </c>
      <c r="AT671">
        <v>-1</v>
      </c>
      <c r="AU671">
        <v>-1</v>
      </c>
      <c r="AV671">
        <v>-1</v>
      </c>
      <c r="AW671">
        <v>-1</v>
      </c>
      <c r="AX671" t="s">
        <v>224</v>
      </c>
      <c r="AY671">
        <v>-1</v>
      </c>
      <c r="AZ671">
        <v>2026</v>
      </c>
      <c r="BA671">
        <v>5</v>
      </c>
      <c r="BB671">
        <v>13</v>
      </c>
      <c r="BC671">
        <v>-1</v>
      </c>
      <c r="BD671" t="s">
        <v>225</v>
      </c>
      <c r="BE671">
        <v>-1</v>
      </c>
      <c r="BF671">
        <v>20001625876054</v>
      </c>
      <c r="BG671" t="s">
        <v>376</v>
      </c>
      <c r="BH671" t="s">
        <v>377</v>
      </c>
      <c r="BI671" t="s">
        <v>17785</v>
      </c>
      <c r="BJ671">
        <v>-1</v>
      </c>
      <c r="BK671">
        <v>-1</v>
      </c>
      <c r="BL671">
        <v>-1</v>
      </c>
      <c r="BM671" t="s">
        <v>229</v>
      </c>
      <c r="BN671" t="s">
        <v>230</v>
      </c>
      <c r="BO671" t="s">
        <v>17786</v>
      </c>
      <c r="BP671" t="s">
        <v>380</v>
      </c>
      <c r="BQ671">
        <v>2026</v>
      </c>
      <c r="BR671">
        <v>5</v>
      </c>
      <c r="BS671">
        <v>11</v>
      </c>
      <c r="BT671" s="1">
        <v>46155.432511574072</v>
      </c>
      <c r="BU671" t="s">
        <v>233</v>
      </c>
      <c r="BV671" s="2">
        <v>46155</v>
      </c>
      <c r="BW671" t="s">
        <v>234</v>
      </c>
      <c r="BX671" s="2">
        <v>46153</v>
      </c>
      <c r="BY671" s="2">
        <v>46155</v>
      </c>
      <c r="BZ671" t="s">
        <v>235</v>
      </c>
      <c r="CA671" t="s">
        <v>896</v>
      </c>
      <c r="CB671" t="s">
        <v>752</v>
      </c>
      <c r="CC671" t="s">
        <v>17787</v>
      </c>
      <c r="CD671" t="s">
        <v>3692</v>
      </c>
      <c r="CE671">
        <v>-1</v>
      </c>
      <c r="CF671" t="s">
        <v>899</v>
      </c>
      <c r="CG671" t="s">
        <v>756</v>
      </c>
      <c r="CH671" t="s">
        <v>242</v>
      </c>
      <c r="CI671">
        <v>22999736</v>
      </c>
      <c r="CJ671" t="s">
        <v>303</v>
      </c>
      <c r="CK671" t="s">
        <v>245</v>
      </c>
      <c r="CL671" t="s">
        <v>246</v>
      </c>
      <c r="CM671" t="s">
        <v>247</v>
      </c>
      <c r="CN671" t="s">
        <v>248</v>
      </c>
      <c r="CT671" t="s">
        <v>386</v>
      </c>
      <c r="CU671" t="s">
        <v>387</v>
      </c>
      <c r="CW671" t="s">
        <v>388</v>
      </c>
      <c r="CX671" t="s">
        <v>389</v>
      </c>
      <c r="DA671" t="s">
        <v>250</v>
      </c>
      <c r="DB671">
        <v>-1</v>
      </c>
      <c r="DF671" t="s">
        <v>251</v>
      </c>
      <c r="DJ671" t="s">
        <v>252</v>
      </c>
      <c r="DK671" t="s">
        <v>253</v>
      </c>
      <c r="DL671" t="s">
        <v>253</v>
      </c>
      <c r="DN671" t="s">
        <v>390</v>
      </c>
      <c r="DR671" t="s">
        <v>305</v>
      </c>
      <c r="DS671" t="s">
        <v>303</v>
      </c>
      <c r="DT671" t="s">
        <v>302</v>
      </c>
      <c r="DV671">
        <v>1</v>
      </c>
      <c r="DW671" t="s">
        <v>623</v>
      </c>
      <c r="ED671" s="2">
        <v>46155</v>
      </c>
      <c r="EE671" t="s">
        <v>900</v>
      </c>
      <c r="EF671">
        <v>20</v>
      </c>
      <c r="EP671" t="s">
        <v>258</v>
      </c>
      <c r="ES671" t="s">
        <v>901</v>
      </c>
      <c r="FA671" t="s">
        <v>245</v>
      </c>
      <c r="FB671" t="s">
        <v>763</v>
      </c>
      <c r="FD671" t="s">
        <v>763</v>
      </c>
      <c r="FE671" t="s">
        <v>902</v>
      </c>
      <c r="FF671" t="s">
        <v>903</v>
      </c>
      <c r="FK671" t="s">
        <v>263</v>
      </c>
      <c r="FL671" t="s">
        <v>17788</v>
      </c>
      <c r="FN671" t="s">
        <v>248</v>
      </c>
      <c r="FO671" t="s">
        <v>265</v>
      </c>
      <c r="FR671">
        <v>126994</v>
      </c>
      <c r="GB671" t="s">
        <v>266</v>
      </c>
      <c r="GC671" t="s">
        <v>387</v>
      </c>
      <c r="GD671">
        <v>25016</v>
      </c>
      <c r="GF671">
        <v>2353</v>
      </c>
      <c r="GG671">
        <v>25424</v>
      </c>
      <c r="GI671">
        <v>100314</v>
      </c>
      <c r="GJ671">
        <v>25242</v>
      </c>
      <c r="GL671">
        <v>24327</v>
      </c>
      <c r="GM671">
        <v>151122</v>
      </c>
      <c r="GS671" t="s">
        <v>267</v>
      </c>
      <c r="GT671" s="2">
        <v>45077</v>
      </c>
      <c r="GU671" t="s">
        <v>268</v>
      </c>
      <c r="GV671" t="s">
        <v>335</v>
      </c>
      <c r="GW671" t="s">
        <v>394</v>
      </c>
      <c r="GZ671" t="s">
        <v>395</v>
      </c>
      <c r="HA671" t="s">
        <v>274</v>
      </c>
      <c r="HB671" t="s">
        <v>900</v>
      </c>
      <c r="HC671" t="s">
        <v>900</v>
      </c>
      <c r="HD671" t="s">
        <v>761</v>
      </c>
      <c r="HE671" t="s">
        <v>230</v>
      </c>
      <c r="HF671" t="s">
        <v>17789</v>
      </c>
      <c r="HR671" t="s">
        <v>278</v>
      </c>
      <c r="HV671">
        <v>131990</v>
      </c>
      <c r="HW671" t="s">
        <v>281</v>
      </c>
      <c r="HY671">
        <v>0</v>
      </c>
      <c r="HZ671">
        <v>0</v>
      </c>
      <c r="IA671" t="s">
        <v>281</v>
      </c>
      <c r="IB671" t="s">
        <v>281</v>
      </c>
      <c r="IE671" t="s">
        <v>283</v>
      </c>
      <c r="IF671" t="s">
        <v>283</v>
      </c>
      <c r="IG671" t="s">
        <v>283</v>
      </c>
      <c r="IH671" t="s">
        <v>284</v>
      </c>
      <c r="II671" t="s">
        <v>285</v>
      </c>
      <c r="IJ671" t="s">
        <v>286</v>
      </c>
      <c r="IK671" t="s">
        <v>278</v>
      </c>
      <c r="IL671" t="s">
        <v>287</v>
      </c>
      <c r="IM671" t="s">
        <v>288</v>
      </c>
      <c r="IN671" t="s">
        <v>289</v>
      </c>
      <c r="IO671" t="s">
        <v>17790</v>
      </c>
      <c r="IP671" t="s">
        <v>290</v>
      </c>
      <c r="IQ671" t="s">
        <v>284</v>
      </c>
      <c r="IS671" t="s">
        <v>291</v>
      </c>
      <c r="IT671" t="s">
        <v>453</v>
      </c>
      <c r="IU671" t="s">
        <v>514</v>
      </c>
      <c r="IV671" t="s">
        <v>434</v>
      </c>
      <c r="IW671" t="s">
        <v>318</v>
      </c>
      <c r="IY671" t="s">
        <v>281</v>
      </c>
    </row>
    <row r="672" spans="1:259" x14ac:dyDescent="0.3">
      <c r="A672" s="14">
        <f>DAY(AVANZA[[#This Row],[FechaSeguimiento]])</f>
        <v>13</v>
      </c>
      <c r="B672" s="14">
        <f>MONTH(AVANZA[[#This Row],[FechaSeguimiento]])</f>
        <v>5</v>
      </c>
      <c r="C672"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672" t="str">
        <f>LOWER(IFERROR(VLOOKUP(AVANZA[[#This Row],[ID_Peticion]],CANCELADAS[#All],2,0),""))</f>
        <v/>
      </c>
      <c r="E672" t="str">
        <f>LOWER(IFERROR(VLOOKUP(AVANZA[[#This Row],[ID_Peticion]],CANCELADAS[#All],3,0),""))</f>
        <v/>
      </c>
      <c r="F672" t="str">
        <f>LOWER(IF(AVANZA[[#This Row],[CEDULA CLIENTE]]&lt;&gt;""," CC: " &amp; COUNTIFS(AVANZA[CEDULA CLIENTE],AVANZA[[#This Row],[CEDULA CLIENTE]]),"")&amp; IF(AVANZA[[#This Row],[Direccion]]&lt;&gt;""," DIR: " &amp; COUNTIFS(AVANZA[Direccion],AVANZA[[#This Row],[Direccion]]),""))</f>
        <v xml:space="preserve"> dir: 1</v>
      </c>
      <c r="G672" t="str">
        <f>IFERROR(VLOOKUP(AVANZA[[#This Row],[Cedula_Vendedor_Atis]],PLANTA[[#All],[CEDULA]:[LINEA]],3,0),"No Cruza")</f>
        <v>Marisol Avella</v>
      </c>
      <c r="H672" t="str">
        <f>IFERROR(VLOOKUP(AVANZA[[#This Row],[Cedula_Vendedor_Atis]],PLANTA[[#All],[CEDULA]:[LINEA]],4,0),"No Cruza")</f>
        <v>Fija</v>
      </c>
      <c r="I672" t="str">
        <f>LOWER(IF(AVANZA[[#This Row],[ATRIBUIBLE]]="",AVANZA[[#This Row],[Variable]],AVANZA[[#This Row],[ATRIBUIBLE]]))</f>
        <v>terminada</v>
      </c>
      <c r="J672" s="14">
        <f>IF(AVANZA[[#This Row],[Variable]]=AVANZA[[#Headers],[TERMINADA]],1,0)</f>
        <v>1</v>
      </c>
      <c r="K672" s="14">
        <f>IF(AVANZA[[#This Row],[Variable]]=AVANZA[[#Headers],[ANULADA]],1,0)</f>
        <v>0</v>
      </c>
      <c r="L672" s="14">
        <f>IF(AVANZA[[#This Row],[Variable]]=AVANZA[[#Headers],[PENDIENTE]],1,0)</f>
        <v>0</v>
      </c>
      <c r="M672" s="14">
        <f>IF(AVANZA[[#This Row],[ESTADO AGENDA]]="AGENDADA",1,0)</f>
        <v>0</v>
      </c>
      <c r="N672" s="14">
        <f>IF(AVANZA[[#This Row],[ESTADO AGENDA]]="PENDIENTE DE AGENDAR",1,0)</f>
        <v>0</v>
      </c>
      <c r="O672" s="14">
        <f>IF(AVANZA[[#This Row],[ESTADO AGENDA]]="SUSPENDIDA",1,0)</f>
        <v>0</v>
      </c>
      <c r="P672" t="str" cm="1">
        <f t="array" ref="P672">_xlfn.XLOOKUP(AVANZA[[#This Row],[Num_Agrupacion_Pet_Atis]],Tabla1[[#All],[Numero_de_actuacion]],Tabla1[[#All],[Estado_de_la_orden]],"",0)</f>
        <v/>
      </c>
      <c r="Q672" s="2" t="str" cm="1">
        <f t="array" ref="Q672">_xlfn.XLOOKUP(AVANZA[[#This Row],[Num_Agrupacion_Pet_Atis]],Tabla1[[#All],[Numero_de_actuacion]],Tabla1[[#All],[Fecha_de_la_cita]],"",0)</f>
        <v/>
      </c>
      <c r="R672" t="str" cm="1">
        <f t="array" ref="R672">_xlfn.XLOOKUP(AVANZA[[#This Row],[Num_Agrupacion_Pet_Atis]],Tabla1[[#All],[Numero_de_actuacion]],Tabla1[[#All],[Franja_horaria_de_la_cita]],"",0)</f>
        <v/>
      </c>
      <c r="S672" s="14" t="str">
        <f>IFERROR(DAY(AVANZA[[#This Row],[FECHA AGENDA]]),"")</f>
        <v/>
      </c>
      <c r="T672" s="14" t="str">
        <f>IFERROR(MONTH(AVANZA[[#This Row],[FECHA AGENDA]]),"")</f>
        <v/>
      </c>
      <c r="U672" t="str" cm="1">
        <f t="array" ref="U672">_xlfn.XLOOKUP(AVANZA[[#This Row],[Num_Agrupacion_Pet_Atis]],Tabla1[[#All],[Numero_de_actuacion]],Tabla1[[#All],[Motivo_de_suspension]],"",0)</f>
        <v/>
      </c>
      <c r="V672" s="2" t="str" cm="1">
        <f t="array" ref="V672">_xlfn.XLOOKUP(AVANZA[[#This Row],[Num_Agrupacion_Pet_Atis]],Tabla1[[#All],[Numero_de_actuacion]],Tabla1[[#All],[No_identificacion_cliente]],"",0)</f>
        <v/>
      </c>
      <c r="W672" s="2" t="str" cm="1">
        <f t="array" ref="W672">_xlfn.XLOOKUP(AVANZA[[#This Row],[Num_Agrupacion_Pet_Atis]],Tabla1[[#All],[Numero_de_actuacion]],Tabla1[[#All],[Movil_de_contacto]],"",0)</f>
        <v/>
      </c>
      <c r="X672" s="14">
        <f>IF(OR(AVANZA[[#This Row],[ESTADO LEG]]="Legalizada grabacion",AVANZA[[#This Row],[ESTADO LEG]]="Legalizada aut"),1,0)</f>
        <v>0</v>
      </c>
      <c r="Y672" s="14">
        <f>IF(OR(AVANZA[[#This Row],[ESTADO LEG]]="pdte legalizar",AVANZA[[#This Row],[ESTADO LEG]]="No cruza"),1,0)</f>
        <v>1</v>
      </c>
      <c r="Z672" t="str" cm="1">
        <f t="array" ref="Z672">IF(AVANZA[[#This Row],[Variable]]="Terminada",LOWER(_xlfn.XLOOKUP(AVANZA[[#This Row],[ID_Peticion]],Tabla6[[#All],[NUM_PETICION]],Tabla6[[#All],[ESTADO_LEG]],"NO CRUZA",0)),AVANZA[[#This Row],[Variable]])</f>
        <v>no cruza</v>
      </c>
      <c r="AA672" t="str" cm="1">
        <f t="array" ref="AA672">_xlfn.XLOOKUP(AVANZA[[#This Row],[ID_Peticion]],Tabla6[[#All],[NUM_PETICION]],Tabla6[[#All],[DIF_DIAS]],"",0)</f>
        <v/>
      </c>
      <c r="AB672" s="2" t="str" cm="1">
        <f t="array" ref="AB672">IFERROR(_xlfn.XLOOKUP(AVANZA[[#This Row],[ID_Peticion]],Tabla6[[#All],[NUM_PETICION]],Tabla6[[#All],[FEC_LEGAL]],"",0),"")</f>
        <v/>
      </c>
      <c r="AC672" s="14">
        <f ca="1">IF(AVANZA[[#This Row],[FECHA LEG]]&lt;&gt;0,IFERROR(AVANZA[[#This Row],[FECHA LEG]]-AVANZA[[#This Row],[FechaIniEstadoSubPetAtis]],0),TODAY()-AVANZA[[#This Row],[FechaIniEstadoSubPetAtis]])</f>
        <v>0</v>
      </c>
      <c r="AD672" s="35">
        <f ca="1">IF(AVANZA[[#This Row],[FINAL Vs LG]]&lt;&gt;0,IF(AVANZA[[#This Row],[FINAL Vs LG]]&lt;7.1,"100%",IF(AND(AVANZA[[#This Row],[FINAL Vs LG]]&gt;7.1,AVANZA[[#This Row],[FINAL Vs LG]]&lt;11.1),"50%","0%")),0)</f>
        <v>0</v>
      </c>
      <c r="AE672" s="14">
        <f ca="1">VLOOKUP(DAY(TODAY()),BACK!F:G,2,0)</f>
        <v>14</v>
      </c>
      <c r="AF672" s="14">
        <f>BACK!$I$2</f>
        <v>24</v>
      </c>
      <c r="AG672" s="14">
        <f>IF(AVANZA[[#This Row],[Oferta_empaquetada_comisiones]]="SI",1,0)</f>
        <v>0</v>
      </c>
      <c r="AH672" s="36">
        <f>IF(AVANZA[[#This Row],[Variable]]="TERMINADA",IFERROR(VLOOKUP(AVANZA[[#This Row],[SUPERVISOR]],Tabla2[#All],4,0),0),)</f>
        <v>3.5</v>
      </c>
      <c r="AI672" s="14">
        <f>IF(AVANZA[[#This Row],[Producto]]="BA",1,0)</f>
        <v>0</v>
      </c>
      <c r="AJ672" s="14">
        <f>IF(AVANZA[[#This Row],[Producto]]="DUO",1,0)</f>
        <v>0</v>
      </c>
      <c r="AK672" s="14">
        <f>IF(AVANZA[[#This Row],[Producto]]="TRIO",1,0)</f>
        <v>1</v>
      </c>
      <c r="AL672" t="s">
        <v>1154</v>
      </c>
      <c r="AM672">
        <v>-1</v>
      </c>
      <c r="AN672">
        <v>-1</v>
      </c>
      <c r="AO672" t="s">
        <v>17791</v>
      </c>
      <c r="AP672" s="1">
        <v>46153.770162037035</v>
      </c>
      <c r="AQ672">
        <v>-1</v>
      </c>
      <c r="AR672" t="s">
        <v>17792</v>
      </c>
      <c r="AS672">
        <v>-1</v>
      </c>
      <c r="AT672">
        <v>-1</v>
      </c>
      <c r="AU672">
        <v>-1</v>
      </c>
      <c r="AV672">
        <v>-1</v>
      </c>
      <c r="AW672">
        <v>-1</v>
      </c>
      <c r="AX672" t="s">
        <v>224</v>
      </c>
      <c r="AY672">
        <v>-1</v>
      </c>
      <c r="AZ672">
        <v>2026</v>
      </c>
      <c r="BA672">
        <v>5</v>
      </c>
      <c r="BB672">
        <v>13</v>
      </c>
      <c r="BC672">
        <v>-1</v>
      </c>
      <c r="BD672" t="s">
        <v>225</v>
      </c>
      <c r="BE672">
        <v>-1</v>
      </c>
      <c r="BF672">
        <v>20001626169821</v>
      </c>
      <c r="BG672" t="s">
        <v>438</v>
      </c>
      <c r="BH672" t="s">
        <v>439</v>
      </c>
      <c r="BI672" t="s">
        <v>17793</v>
      </c>
      <c r="BJ672">
        <v>-1</v>
      </c>
      <c r="BK672">
        <v>-1</v>
      </c>
      <c r="BL672">
        <v>-1</v>
      </c>
      <c r="BM672" t="s">
        <v>229</v>
      </c>
      <c r="BN672" t="s">
        <v>230</v>
      </c>
      <c r="BO672" t="s">
        <v>17794</v>
      </c>
      <c r="BP672" t="s">
        <v>380</v>
      </c>
      <c r="BQ672">
        <v>2026</v>
      </c>
      <c r="BR672">
        <v>5</v>
      </c>
      <c r="BS672">
        <v>11</v>
      </c>
      <c r="BT672" s="1">
        <v>46155.618958333333</v>
      </c>
      <c r="BU672" t="s">
        <v>233</v>
      </c>
      <c r="BV672" s="2">
        <v>46155</v>
      </c>
      <c r="BW672" t="s">
        <v>234</v>
      </c>
      <c r="BX672" s="2">
        <v>46153</v>
      </c>
      <c r="BY672" s="2">
        <v>46155</v>
      </c>
      <c r="BZ672" t="s">
        <v>235</v>
      </c>
      <c r="CA672" t="s">
        <v>297</v>
      </c>
      <c r="CB672" t="s">
        <v>297</v>
      </c>
      <c r="CC672" t="s">
        <v>17795</v>
      </c>
      <c r="CD672" t="s">
        <v>2268</v>
      </c>
      <c r="CE672">
        <v>-1</v>
      </c>
      <c r="CF672" t="s">
        <v>300</v>
      </c>
      <c r="CG672" t="s">
        <v>301</v>
      </c>
      <c r="CH672" t="s">
        <v>242</v>
      </c>
      <c r="CI672">
        <v>1063565638</v>
      </c>
      <c r="CJ672" t="s">
        <v>1162</v>
      </c>
      <c r="CK672" t="s">
        <v>245</v>
      </c>
      <c r="CL672" t="s">
        <v>409</v>
      </c>
      <c r="CM672" t="s">
        <v>247</v>
      </c>
      <c r="CN672" t="s">
        <v>410</v>
      </c>
      <c r="CT672" t="s">
        <v>304</v>
      </c>
      <c r="CU672" t="s">
        <v>387</v>
      </c>
      <c r="CW672" t="s">
        <v>446</v>
      </c>
      <c r="CX672" t="s">
        <v>447</v>
      </c>
      <c r="DA672" t="s">
        <v>250</v>
      </c>
      <c r="DB672">
        <v>-1</v>
      </c>
      <c r="DF672" t="s">
        <v>251</v>
      </c>
      <c r="DJ672" t="s">
        <v>252</v>
      </c>
      <c r="DK672" t="s">
        <v>253</v>
      </c>
      <c r="DL672" t="s">
        <v>253</v>
      </c>
      <c r="DN672" t="s">
        <v>390</v>
      </c>
      <c r="DR672" t="s">
        <v>1163</v>
      </c>
      <c r="DS672" t="s">
        <v>1162</v>
      </c>
      <c r="DT672" t="s">
        <v>1161</v>
      </c>
      <c r="DV672">
        <v>1</v>
      </c>
      <c r="DW672" t="s">
        <v>283</v>
      </c>
      <c r="ED672" s="2">
        <v>46155</v>
      </c>
      <c r="EE672" t="s">
        <v>343</v>
      </c>
      <c r="EF672">
        <v>26</v>
      </c>
      <c r="EP672" t="s">
        <v>258</v>
      </c>
      <c r="ES672" t="s">
        <v>14206</v>
      </c>
      <c r="FA672" t="s">
        <v>245</v>
      </c>
      <c r="FB672" t="s">
        <v>308</v>
      </c>
      <c r="FD672" t="s">
        <v>308</v>
      </c>
      <c r="FE672" t="s">
        <v>309</v>
      </c>
      <c r="FF672" t="s">
        <v>309</v>
      </c>
      <c r="FK672" t="s">
        <v>263</v>
      </c>
      <c r="FL672" t="s">
        <v>17796</v>
      </c>
      <c r="FN672" t="s">
        <v>410</v>
      </c>
      <c r="FO672" t="s">
        <v>414</v>
      </c>
      <c r="FR672">
        <v>113904</v>
      </c>
      <c r="GB672" t="s">
        <v>266</v>
      </c>
      <c r="GC672" t="s">
        <v>387</v>
      </c>
      <c r="GD672">
        <v>25188</v>
      </c>
      <c r="GF672">
        <v>2353</v>
      </c>
      <c r="GG672">
        <v>25422</v>
      </c>
      <c r="GI672">
        <v>87224</v>
      </c>
      <c r="GJ672">
        <v>25427</v>
      </c>
      <c r="GL672">
        <v>24327</v>
      </c>
      <c r="GM672">
        <v>135545</v>
      </c>
      <c r="GS672" t="s">
        <v>267</v>
      </c>
      <c r="GT672" s="2">
        <v>44773</v>
      </c>
      <c r="GU672" t="s">
        <v>268</v>
      </c>
      <c r="GV672" t="s">
        <v>311</v>
      </c>
      <c r="GW672" t="s">
        <v>270</v>
      </c>
      <c r="GX672" t="s">
        <v>271</v>
      </c>
      <c r="GY672" t="s">
        <v>271</v>
      </c>
      <c r="GZ672" t="s">
        <v>273</v>
      </c>
      <c r="HA672" t="s">
        <v>274</v>
      </c>
      <c r="HB672" t="s">
        <v>592</v>
      </c>
      <c r="HC672" t="s">
        <v>592</v>
      </c>
      <c r="HD672" t="s">
        <v>385</v>
      </c>
      <c r="HE672" t="s">
        <v>230</v>
      </c>
      <c r="HF672" t="s">
        <v>14278</v>
      </c>
      <c r="HR672" t="s">
        <v>278</v>
      </c>
      <c r="HV672">
        <v>118900</v>
      </c>
      <c r="HW672" t="s">
        <v>279</v>
      </c>
      <c r="HX672" t="s">
        <v>280</v>
      </c>
      <c r="HY672">
        <v>131572</v>
      </c>
      <c r="HZ672">
        <v>17668</v>
      </c>
      <c r="IA672" t="s">
        <v>279</v>
      </c>
      <c r="IB672" t="s">
        <v>281</v>
      </c>
      <c r="ID672" t="s">
        <v>282</v>
      </c>
      <c r="IE672" t="s">
        <v>283</v>
      </c>
      <c r="IF672" t="s">
        <v>283</v>
      </c>
      <c r="IG672" t="s">
        <v>283</v>
      </c>
      <c r="IH672" t="s">
        <v>284</v>
      </c>
      <c r="II672" t="s">
        <v>285</v>
      </c>
      <c r="IJ672" t="s">
        <v>286</v>
      </c>
      <c r="IK672" t="s">
        <v>278</v>
      </c>
      <c r="IL672" t="s">
        <v>346</v>
      </c>
      <c r="IM672" t="s">
        <v>288</v>
      </c>
      <c r="IN672" t="s">
        <v>289</v>
      </c>
      <c r="IP672" t="s">
        <v>290</v>
      </c>
      <c r="IQ672" t="s">
        <v>284</v>
      </c>
      <c r="IS672" t="s">
        <v>291</v>
      </c>
      <c r="IT672" t="s">
        <v>453</v>
      </c>
      <c r="IU672" t="s">
        <v>713</v>
      </c>
      <c r="IV672" t="s">
        <v>434</v>
      </c>
      <c r="IW672" t="s">
        <v>318</v>
      </c>
      <c r="IY672" t="s">
        <v>281</v>
      </c>
    </row>
    <row r="673" spans="1:259" x14ac:dyDescent="0.3">
      <c r="A673" s="14">
        <f>DAY(AVANZA[[#This Row],[FechaSeguimiento]])</f>
        <v>13</v>
      </c>
      <c r="B673" s="14">
        <f>MONTH(AVANZA[[#This Row],[FechaSeguimiento]])</f>
        <v>5</v>
      </c>
      <c r="C673"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673" t="str">
        <f>LOWER(IFERROR(VLOOKUP(AVANZA[[#This Row],[ID_Peticion]],CANCELADAS[#All],2,0),""))</f>
        <v/>
      </c>
      <c r="E673" t="str">
        <f>LOWER(IFERROR(VLOOKUP(AVANZA[[#This Row],[ID_Peticion]],CANCELADAS[#All],3,0),""))</f>
        <v/>
      </c>
      <c r="F673" t="str">
        <f>LOWER(IF(AVANZA[[#This Row],[CEDULA CLIENTE]]&lt;&gt;""," CC: " &amp; COUNTIFS(AVANZA[CEDULA CLIENTE],AVANZA[[#This Row],[CEDULA CLIENTE]]),"")&amp; IF(AVANZA[[#This Row],[Direccion]]&lt;&gt;""," DIR: " &amp; COUNTIFS(AVANZA[Direccion],AVANZA[[#This Row],[Direccion]]),""))</f>
        <v xml:space="preserve"> cc: 1 dir: 1</v>
      </c>
      <c r="G673" t="str">
        <f>IFERROR(VLOOKUP(AVANZA[[#This Row],[Cedula_Vendedor_Atis]],PLANTA[[#All],[CEDULA]:[LINEA]],3,0),"No Cruza")</f>
        <v>Marisol Avella</v>
      </c>
      <c r="H673" t="str">
        <f>IFERROR(VLOOKUP(AVANZA[[#This Row],[Cedula_Vendedor_Atis]],PLANTA[[#All],[CEDULA]:[LINEA]],4,0),"No Cruza")</f>
        <v>Fija</v>
      </c>
      <c r="I673" t="str">
        <f>LOWER(IF(AVANZA[[#This Row],[ATRIBUIBLE]]="",AVANZA[[#This Row],[Variable]],AVANZA[[#This Row],[ATRIBUIBLE]]))</f>
        <v>pendiente</v>
      </c>
      <c r="J673" s="14">
        <f>IF(AVANZA[[#This Row],[Variable]]=AVANZA[[#Headers],[TERMINADA]],1,0)</f>
        <v>0</v>
      </c>
      <c r="K673" s="14">
        <f>IF(AVANZA[[#This Row],[Variable]]=AVANZA[[#Headers],[ANULADA]],1,0)</f>
        <v>0</v>
      </c>
      <c r="L673" s="14">
        <f>IF(AVANZA[[#This Row],[Variable]]=AVANZA[[#Headers],[PENDIENTE]],1,0)</f>
        <v>1</v>
      </c>
      <c r="M673" s="14">
        <f>IF(AVANZA[[#This Row],[ESTADO AGENDA]]="AGENDADA",1,0)</f>
        <v>1</v>
      </c>
      <c r="N673" s="14">
        <f>IF(AVANZA[[#This Row],[ESTADO AGENDA]]="PENDIENTE DE AGENDAR",1,0)</f>
        <v>0</v>
      </c>
      <c r="O673" s="14">
        <f>IF(AVANZA[[#This Row],[ESTADO AGENDA]]="SUSPENDIDA",1,0)</f>
        <v>0</v>
      </c>
      <c r="P673" t="str" cm="1">
        <f t="array" ref="P673">_xlfn.XLOOKUP(AVANZA[[#This Row],[Num_Agrupacion_Pet_Atis]],Tabla1[[#All],[Numero_de_actuacion]],Tabla1[[#All],[Estado_de_la_orden]],"",0)</f>
        <v>Agendada</v>
      </c>
      <c r="Q673" s="2" cm="1">
        <f t="array" ref="Q673">_xlfn.XLOOKUP(AVANZA[[#This Row],[Num_Agrupacion_Pet_Atis]],Tabla1[[#All],[Numero_de_actuacion]],Tabla1[[#All],[Fecha_de_la_cita]],"",0)</f>
        <v>46158.291666666664</v>
      </c>
      <c r="R673" t="str" cm="1">
        <f t="array" ref="R673">_xlfn.XLOOKUP(AVANZA[[#This Row],[Num_Agrupacion_Pet_Atis]],Tabla1[[#All],[Numero_de_actuacion]],Tabla1[[#All],[Franja_horaria_de_la_cita]],"",0)</f>
        <v>AM</v>
      </c>
      <c r="S673" s="14">
        <f>IFERROR(DAY(AVANZA[[#This Row],[FECHA AGENDA]]),"")</f>
        <v>16</v>
      </c>
      <c r="T673" s="14">
        <f>IFERROR(MONTH(AVANZA[[#This Row],[FECHA AGENDA]]),"")</f>
        <v>5</v>
      </c>
      <c r="U673" cm="1">
        <f t="array" ref="U673">_xlfn.XLOOKUP(AVANZA[[#This Row],[Num_Agrupacion_Pet_Atis]],Tabla1[[#All],[Numero_de_actuacion]],Tabla1[[#All],[Motivo_de_suspension]],"",0)</f>
        <v>0</v>
      </c>
      <c r="V673" s="2" t="str" cm="1">
        <f t="array" ref="V673">_xlfn.XLOOKUP(AVANZA[[#This Row],[Num_Agrupacion_Pet_Atis]],Tabla1[[#All],[Numero_de_actuacion]],Tabla1[[#All],[No_identificacion_cliente]],"",0)</f>
        <v>1000953388</v>
      </c>
      <c r="W673" s="2" t="str" cm="1">
        <f t="array" ref="W673">_xlfn.XLOOKUP(AVANZA[[#This Row],[Num_Agrupacion_Pet_Atis]],Tabla1[[#All],[Numero_de_actuacion]],Tabla1[[#All],[Movil_de_contacto]],"",0)</f>
        <v>3105624676</v>
      </c>
      <c r="X673" s="14">
        <f>IF(OR(AVANZA[[#This Row],[ESTADO LEG]]="Legalizada grabacion",AVANZA[[#This Row],[ESTADO LEG]]="Legalizada aut"),1,0)</f>
        <v>0</v>
      </c>
      <c r="Y673" s="14">
        <f>IF(OR(AVANZA[[#This Row],[ESTADO LEG]]="pdte legalizar",AVANZA[[#This Row],[ESTADO LEG]]="No cruza"),1,0)</f>
        <v>0</v>
      </c>
      <c r="Z673" t="str" cm="1">
        <f t="array" ref="Z673">IF(AVANZA[[#This Row],[Variable]]="Terminada",LOWER(_xlfn.XLOOKUP(AVANZA[[#This Row],[ID_Peticion]],Tabla6[[#All],[NUM_PETICION]],Tabla6[[#All],[ESTADO_LEG]],"NO CRUZA",0)),AVANZA[[#This Row],[Variable]])</f>
        <v>PENDIENTE</v>
      </c>
      <c r="AA673" t="str" cm="1">
        <f t="array" ref="AA673">_xlfn.XLOOKUP(AVANZA[[#This Row],[ID_Peticion]],Tabla6[[#All],[NUM_PETICION]],Tabla6[[#All],[DIF_DIAS]],"",0)</f>
        <v/>
      </c>
      <c r="AB673" s="2" t="str" cm="1">
        <f t="array" ref="AB673">IFERROR(_xlfn.XLOOKUP(AVANZA[[#This Row],[ID_Peticion]],Tabla6[[#All],[NUM_PETICION]],Tabla6[[#All],[FEC_LEGAL]],"",0),"")</f>
        <v/>
      </c>
      <c r="AC673" s="14">
        <f ca="1">IF(AVANZA[[#This Row],[FECHA LEG]]&lt;&gt;0,IFERROR(AVANZA[[#This Row],[FECHA LEG]]-AVANZA[[#This Row],[FechaIniEstadoSubPetAtis]],0),TODAY()-AVANZA[[#This Row],[FechaIniEstadoSubPetAtis]])</f>
        <v>0</v>
      </c>
      <c r="AD673" s="35">
        <f ca="1">IF(AVANZA[[#This Row],[FINAL Vs LG]]&lt;&gt;0,IF(AVANZA[[#This Row],[FINAL Vs LG]]&lt;7.1,"100%",IF(AND(AVANZA[[#This Row],[FINAL Vs LG]]&gt;7.1,AVANZA[[#This Row],[FINAL Vs LG]]&lt;11.1),"50%","0%")),0)</f>
        <v>0</v>
      </c>
      <c r="AE673" s="14">
        <f ca="1">VLOOKUP(DAY(TODAY()),BACK!F:G,2,0)</f>
        <v>14</v>
      </c>
      <c r="AF673" s="14">
        <f>BACK!$I$2</f>
        <v>24</v>
      </c>
      <c r="AG673" s="14">
        <f>IF(AVANZA[[#This Row],[Oferta_empaquetada_comisiones]]="SI",1,0)</f>
        <v>0</v>
      </c>
      <c r="AH673" s="36">
        <f>IF(AVANZA[[#This Row],[Variable]]="TERMINADA",IFERROR(VLOOKUP(AVANZA[[#This Row],[SUPERVISOR]],Tabla2[#All],4,0),0),)</f>
        <v>0</v>
      </c>
      <c r="AI673" s="14">
        <f>IF(AVANZA[[#This Row],[Producto]]="BA",1,0)</f>
        <v>1</v>
      </c>
      <c r="AJ673" s="14">
        <f>IF(AVANZA[[#This Row],[Producto]]="DUO",1,0)</f>
        <v>0</v>
      </c>
      <c r="AK673" s="14">
        <f>IF(AVANZA[[#This Row],[Producto]]="TRIO",1,0)</f>
        <v>0</v>
      </c>
      <c r="AL673" t="s">
        <v>1961</v>
      </c>
      <c r="AM673">
        <v>-1</v>
      </c>
      <c r="AN673">
        <v>-1</v>
      </c>
      <c r="AO673" t="s">
        <v>17797</v>
      </c>
      <c r="AP673" s="1">
        <v>46154.790439814817</v>
      </c>
      <c r="AQ673">
        <v>-1</v>
      </c>
      <c r="AR673" t="s">
        <v>17798</v>
      </c>
      <c r="AS673">
        <v>-1</v>
      </c>
      <c r="AT673">
        <v>-1</v>
      </c>
      <c r="AU673">
        <v>-1</v>
      </c>
      <c r="AV673">
        <v>-1</v>
      </c>
      <c r="AW673">
        <v>-1</v>
      </c>
      <c r="AX673" t="s">
        <v>224</v>
      </c>
      <c r="AY673">
        <v>-1</v>
      </c>
      <c r="AZ673">
        <v>2026</v>
      </c>
      <c r="BA673">
        <v>5</v>
      </c>
      <c r="BB673">
        <v>13</v>
      </c>
      <c r="BC673">
        <v>-1</v>
      </c>
      <c r="BD673" t="s">
        <v>225</v>
      </c>
      <c r="BE673">
        <v>-1</v>
      </c>
      <c r="BF673">
        <v>20001626828362</v>
      </c>
      <c r="BG673" t="s">
        <v>319</v>
      </c>
      <c r="BH673" t="s">
        <v>320</v>
      </c>
      <c r="BI673" t="s">
        <v>3535</v>
      </c>
      <c r="BJ673">
        <v>-1</v>
      </c>
      <c r="BK673">
        <v>-1</v>
      </c>
      <c r="BL673">
        <v>-1</v>
      </c>
      <c r="BM673" t="s">
        <v>2213</v>
      </c>
      <c r="BN673" t="s">
        <v>230</v>
      </c>
      <c r="BO673" t="s">
        <v>17799</v>
      </c>
      <c r="BP673" t="s">
        <v>380</v>
      </c>
      <c r="BQ673">
        <v>2026</v>
      </c>
      <c r="BR673">
        <v>5</v>
      </c>
      <c r="BS673">
        <v>12</v>
      </c>
      <c r="BT673" s="1">
        <v>46154.790462962963</v>
      </c>
      <c r="BU673" t="s">
        <v>2215</v>
      </c>
      <c r="BV673" s="2">
        <v>46154</v>
      </c>
      <c r="BW673" t="s">
        <v>2215</v>
      </c>
      <c r="BX673" s="2">
        <v>46154</v>
      </c>
      <c r="BY673" s="2">
        <v>46154</v>
      </c>
      <c r="BZ673" t="s">
        <v>2216</v>
      </c>
      <c r="CA673" t="s">
        <v>297</v>
      </c>
      <c r="CB673" t="s">
        <v>297</v>
      </c>
      <c r="CC673" t="s">
        <v>17800</v>
      </c>
      <c r="CD673" t="s">
        <v>1717</v>
      </c>
      <c r="CE673">
        <v>-1</v>
      </c>
      <c r="CF673" t="s">
        <v>300</v>
      </c>
      <c r="CG673" t="s">
        <v>301</v>
      </c>
      <c r="CH673" t="s">
        <v>242</v>
      </c>
      <c r="CI673">
        <v>1013654397</v>
      </c>
      <c r="CJ673" t="s">
        <v>1969</v>
      </c>
      <c r="CK673" t="s">
        <v>245</v>
      </c>
      <c r="CL673" t="s">
        <v>246</v>
      </c>
      <c r="CM673" t="s">
        <v>247</v>
      </c>
      <c r="CN673" t="s">
        <v>248</v>
      </c>
      <c r="CT673" t="s">
        <v>330</v>
      </c>
      <c r="CU673" t="s">
        <v>225</v>
      </c>
      <c r="CW673" t="s">
        <v>319</v>
      </c>
      <c r="CX673" t="s">
        <v>320</v>
      </c>
      <c r="DA673" t="s">
        <v>250</v>
      </c>
      <c r="DB673">
        <v>-1</v>
      </c>
      <c r="DF673" t="s">
        <v>2213</v>
      </c>
      <c r="DJ673" t="s">
        <v>252</v>
      </c>
      <c r="DK673" t="s">
        <v>253</v>
      </c>
      <c r="DL673" t="s">
        <v>253</v>
      </c>
      <c r="DN673" t="s">
        <v>255</v>
      </c>
      <c r="DR673" t="s">
        <v>1970</v>
      </c>
      <c r="DS673" t="s">
        <v>1969</v>
      </c>
      <c r="DT673" t="s">
        <v>1968</v>
      </c>
      <c r="DV673">
        <v>1</v>
      </c>
      <c r="DW673" t="s">
        <v>283</v>
      </c>
      <c r="ED673" s="2">
        <v>46155</v>
      </c>
      <c r="EE673" t="s">
        <v>306</v>
      </c>
      <c r="EF673">
        <v>20</v>
      </c>
      <c r="EP673" t="s">
        <v>258</v>
      </c>
      <c r="ES673" t="s">
        <v>2966</v>
      </c>
      <c r="FA673" t="s">
        <v>245</v>
      </c>
      <c r="FB673" t="s">
        <v>308</v>
      </c>
      <c r="FD673" t="s">
        <v>308</v>
      </c>
      <c r="FE673" t="s">
        <v>309</v>
      </c>
      <c r="FF673" t="s">
        <v>309</v>
      </c>
      <c r="FK673" t="s">
        <v>263</v>
      </c>
      <c r="FL673" t="s">
        <v>17801</v>
      </c>
      <c r="FN673" t="s">
        <v>248</v>
      </c>
      <c r="FO673" t="s">
        <v>265</v>
      </c>
      <c r="FR673">
        <v>0</v>
      </c>
      <c r="GB673" t="s">
        <v>266</v>
      </c>
      <c r="GM673">
        <v>0</v>
      </c>
      <c r="GS673" t="s">
        <v>267</v>
      </c>
      <c r="GT673" s="2">
        <v>44894</v>
      </c>
      <c r="GU673" t="s">
        <v>268</v>
      </c>
      <c r="GV673" t="s">
        <v>335</v>
      </c>
      <c r="GW673" t="s">
        <v>394</v>
      </c>
      <c r="GZ673" t="s">
        <v>395</v>
      </c>
      <c r="HA673" t="s">
        <v>274</v>
      </c>
      <c r="HB673" t="s">
        <v>312</v>
      </c>
      <c r="HC673" t="s">
        <v>312</v>
      </c>
      <c r="HD673" t="s">
        <v>313</v>
      </c>
      <c r="HE673" t="s">
        <v>230</v>
      </c>
      <c r="HF673" t="s">
        <v>14245</v>
      </c>
      <c r="HR673" t="s">
        <v>278</v>
      </c>
      <c r="HV673">
        <v>94990</v>
      </c>
      <c r="HW673" t="s">
        <v>281</v>
      </c>
      <c r="HY673">
        <v>0</v>
      </c>
      <c r="HZ673">
        <v>0</v>
      </c>
      <c r="IA673" t="s">
        <v>281</v>
      </c>
      <c r="IB673" t="s">
        <v>281</v>
      </c>
      <c r="IE673" t="s">
        <v>283</v>
      </c>
      <c r="IF673" t="s">
        <v>283</v>
      </c>
      <c r="IG673" t="s">
        <v>283</v>
      </c>
      <c r="IH673" t="s">
        <v>284</v>
      </c>
      <c r="II673" t="s">
        <v>285</v>
      </c>
      <c r="IJ673" t="s">
        <v>286</v>
      </c>
      <c r="IK673" t="s">
        <v>278</v>
      </c>
      <c r="IL673" t="s">
        <v>287</v>
      </c>
      <c r="IM673" t="s">
        <v>288</v>
      </c>
      <c r="IN673" t="s">
        <v>2219</v>
      </c>
      <c r="IP673" t="s">
        <v>290</v>
      </c>
      <c r="IQ673" t="s">
        <v>284</v>
      </c>
      <c r="IS673" t="s">
        <v>291</v>
      </c>
      <c r="IT673" t="s">
        <v>453</v>
      </c>
      <c r="IU673" t="s">
        <v>583</v>
      </c>
      <c r="IV673" t="s">
        <v>434</v>
      </c>
      <c r="IW673" t="s">
        <v>318</v>
      </c>
      <c r="IY673" t="s">
        <v>281</v>
      </c>
    </row>
    <row r="674" spans="1:259" x14ac:dyDescent="0.3">
      <c r="A674" s="14">
        <f>DAY(AVANZA[[#This Row],[FechaSeguimiento]])</f>
        <v>13</v>
      </c>
      <c r="B674" s="14">
        <f>MONTH(AVANZA[[#This Row],[FechaSeguimiento]])</f>
        <v>5</v>
      </c>
      <c r="C674"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674" t="str">
        <f>LOWER(IFERROR(VLOOKUP(AVANZA[[#This Row],[ID_Peticion]],CANCELADAS[#All],2,0),""))</f>
        <v/>
      </c>
      <c r="E674" t="str">
        <f>LOWER(IFERROR(VLOOKUP(AVANZA[[#This Row],[ID_Peticion]],CANCELADAS[#All],3,0),""))</f>
        <v/>
      </c>
      <c r="F674" t="str">
        <f>LOWER(IF(AVANZA[[#This Row],[CEDULA CLIENTE]]&lt;&gt;""," CC: " &amp; COUNTIFS(AVANZA[CEDULA CLIENTE],AVANZA[[#This Row],[CEDULA CLIENTE]]),"")&amp; IF(AVANZA[[#This Row],[Direccion]]&lt;&gt;""," DIR: " &amp; COUNTIFS(AVANZA[Direccion],AVANZA[[#This Row],[Direccion]]),""))</f>
        <v xml:space="preserve"> dir: 1</v>
      </c>
      <c r="G674" t="str">
        <f>IFERROR(VLOOKUP(AVANZA[[#This Row],[Cedula_Vendedor_Atis]],PLANTA[[#All],[CEDULA]:[LINEA]],3,0),"No Cruza")</f>
        <v>Marisol Avella</v>
      </c>
      <c r="H674" t="str">
        <f>IFERROR(VLOOKUP(AVANZA[[#This Row],[Cedula_Vendedor_Atis]],PLANTA[[#All],[CEDULA]:[LINEA]],4,0),"No Cruza")</f>
        <v>Fija</v>
      </c>
      <c r="I674" t="str">
        <f>LOWER(IF(AVANZA[[#This Row],[ATRIBUIBLE]]="",AVANZA[[#This Row],[Variable]],AVANZA[[#This Row],[ATRIBUIBLE]]))</f>
        <v>pendiente</v>
      </c>
      <c r="J674" s="14">
        <f>IF(AVANZA[[#This Row],[Variable]]=AVANZA[[#Headers],[TERMINADA]],1,0)</f>
        <v>0</v>
      </c>
      <c r="K674" s="14">
        <f>IF(AVANZA[[#This Row],[Variable]]=AVANZA[[#Headers],[ANULADA]],1,0)</f>
        <v>0</v>
      </c>
      <c r="L674" s="14">
        <f>IF(AVANZA[[#This Row],[Variable]]=AVANZA[[#Headers],[PENDIENTE]],1,0)</f>
        <v>1</v>
      </c>
      <c r="M674" s="14">
        <f>IF(AVANZA[[#This Row],[ESTADO AGENDA]]="AGENDADA",1,0)</f>
        <v>0</v>
      </c>
      <c r="N674" s="14">
        <f>IF(AVANZA[[#This Row],[ESTADO AGENDA]]="PENDIENTE DE AGENDAR",1,0)</f>
        <v>0</v>
      </c>
      <c r="O674" s="14">
        <f>IF(AVANZA[[#This Row],[ESTADO AGENDA]]="SUSPENDIDA",1,0)</f>
        <v>0</v>
      </c>
      <c r="P674" t="str" cm="1">
        <f t="array" ref="P674">_xlfn.XLOOKUP(AVANZA[[#This Row],[Num_Agrupacion_Pet_Atis]],Tabla1[[#All],[Numero_de_actuacion]],Tabla1[[#All],[Estado_de_la_orden]],"",0)</f>
        <v/>
      </c>
      <c r="Q674" s="2" t="str" cm="1">
        <f t="array" ref="Q674">_xlfn.XLOOKUP(AVANZA[[#This Row],[Num_Agrupacion_Pet_Atis]],Tabla1[[#All],[Numero_de_actuacion]],Tabla1[[#All],[Fecha_de_la_cita]],"",0)</f>
        <v/>
      </c>
      <c r="R674" t="str" cm="1">
        <f t="array" ref="R674">_xlfn.XLOOKUP(AVANZA[[#This Row],[Num_Agrupacion_Pet_Atis]],Tabla1[[#All],[Numero_de_actuacion]],Tabla1[[#All],[Franja_horaria_de_la_cita]],"",0)</f>
        <v/>
      </c>
      <c r="S674" s="14" t="str">
        <f>IFERROR(DAY(AVANZA[[#This Row],[FECHA AGENDA]]),"")</f>
        <v/>
      </c>
      <c r="T674" s="14" t="str">
        <f>IFERROR(MONTH(AVANZA[[#This Row],[FECHA AGENDA]]),"")</f>
        <v/>
      </c>
      <c r="U674" t="str" cm="1">
        <f t="array" ref="U674">_xlfn.XLOOKUP(AVANZA[[#This Row],[Num_Agrupacion_Pet_Atis]],Tabla1[[#All],[Numero_de_actuacion]],Tabla1[[#All],[Motivo_de_suspension]],"",0)</f>
        <v/>
      </c>
      <c r="V674" s="2" t="str" cm="1">
        <f t="array" ref="V674">_xlfn.XLOOKUP(AVANZA[[#This Row],[Num_Agrupacion_Pet_Atis]],Tabla1[[#All],[Numero_de_actuacion]],Tabla1[[#All],[No_identificacion_cliente]],"",0)</f>
        <v/>
      </c>
      <c r="W674" s="2" t="str" cm="1">
        <f t="array" ref="W674">_xlfn.XLOOKUP(AVANZA[[#This Row],[Num_Agrupacion_Pet_Atis]],Tabla1[[#All],[Numero_de_actuacion]],Tabla1[[#All],[Movil_de_contacto]],"",0)</f>
        <v/>
      </c>
      <c r="X674" s="14">
        <f>IF(OR(AVANZA[[#This Row],[ESTADO LEG]]="Legalizada grabacion",AVANZA[[#This Row],[ESTADO LEG]]="Legalizada aut"),1,0)</f>
        <v>0</v>
      </c>
      <c r="Y674" s="14">
        <f>IF(OR(AVANZA[[#This Row],[ESTADO LEG]]="pdte legalizar",AVANZA[[#This Row],[ESTADO LEG]]="No cruza"),1,0)</f>
        <v>0</v>
      </c>
      <c r="Z674" t="str" cm="1">
        <f t="array" ref="Z674">IF(AVANZA[[#This Row],[Variable]]="Terminada",LOWER(_xlfn.XLOOKUP(AVANZA[[#This Row],[ID_Peticion]],Tabla6[[#All],[NUM_PETICION]],Tabla6[[#All],[ESTADO_LEG]],"NO CRUZA",0)),AVANZA[[#This Row],[Variable]])</f>
        <v>PENDIENTE</v>
      </c>
      <c r="AA674" t="str" cm="1">
        <f t="array" ref="AA674">_xlfn.XLOOKUP(AVANZA[[#This Row],[ID_Peticion]],Tabla6[[#All],[NUM_PETICION]],Tabla6[[#All],[DIF_DIAS]],"",0)</f>
        <v/>
      </c>
      <c r="AB674" s="2" t="str" cm="1">
        <f t="array" ref="AB674">IFERROR(_xlfn.XLOOKUP(AVANZA[[#This Row],[ID_Peticion]],Tabla6[[#All],[NUM_PETICION]],Tabla6[[#All],[FEC_LEGAL]],"",0),"")</f>
        <v/>
      </c>
      <c r="AC674" s="14">
        <f ca="1">IF(AVANZA[[#This Row],[FECHA LEG]]&lt;&gt;0,IFERROR(AVANZA[[#This Row],[FECHA LEG]]-AVANZA[[#This Row],[FechaIniEstadoSubPetAtis]],0),TODAY()-AVANZA[[#This Row],[FechaIniEstadoSubPetAtis]])</f>
        <v>0</v>
      </c>
      <c r="AD674" s="35">
        <f ca="1">IF(AVANZA[[#This Row],[FINAL Vs LG]]&lt;&gt;0,IF(AVANZA[[#This Row],[FINAL Vs LG]]&lt;7.1,"100%",IF(AND(AVANZA[[#This Row],[FINAL Vs LG]]&gt;7.1,AVANZA[[#This Row],[FINAL Vs LG]]&lt;11.1),"50%","0%")),0)</f>
        <v>0</v>
      </c>
      <c r="AE674" s="14">
        <f ca="1">VLOOKUP(DAY(TODAY()),BACK!F:G,2,0)</f>
        <v>14</v>
      </c>
      <c r="AF674" s="14">
        <f>BACK!$I$2</f>
        <v>24</v>
      </c>
      <c r="AG674" s="14">
        <f>IF(AVANZA[[#This Row],[Oferta_empaquetada_comisiones]]="SI",1,0)</f>
        <v>0</v>
      </c>
      <c r="AH674" s="36">
        <f>IF(AVANZA[[#This Row],[Variable]]="TERMINADA",IFERROR(VLOOKUP(AVANZA[[#This Row],[SUPERVISOR]],Tabla2[#All],4,0),0),)</f>
        <v>0</v>
      </c>
      <c r="AI674" s="14">
        <f>IF(AVANZA[[#This Row],[Producto]]="BA",1,0)</f>
        <v>1</v>
      </c>
      <c r="AJ674" s="14">
        <f>IF(AVANZA[[#This Row],[Producto]]="DUO",1,0)</f>
        <v>0</v>
      </c>
      <c r="AK674" s="14">
        <f>IF(AVANZA[[#This Row],[Producto]]="TRIO",1,0)</f>
        <v>0</v>
      </c>
      <c r="AL674" t="s">
        <v>1060</v>
      </c>
      <c r="AM674">
        <v>-1</v>
      </c>
      <c r="AN674">
        <v>-1</v>
      </c>
      <c r="AO674" t="s">
        <v>17802</v>
      </c>
      <c r="AP674" s="1">
        <v>46141.455682870372</v>
      </c>
      <c r="AQ674">
        <v>-1</v>
      </c>
      <c r="AR674" t="s">
        <v>17803</v>
      </c>
      <c r="AS674">
        <v>-1</v>
      </c>
      <c r="AT674">
        <v>-1</v>
      </c>
      <c r="AU674">
        <v>-1</v>
      </c>
      <c r="AV674">
        <v>-1</v>
      </c>
      <c r="AW674">
        <v>-1</v>
      </c>
      <c r="AX674" t="s">
        <v>224</v>
      </c>
      <c r="AY674">
        <v>-1</v>
      </c>
      <c r="AZ674">
        <v>2026</v>
      </c>
      <c r="BA674">
        <v>5</v>
      </c>
      <c r="BB674">
        <v>13</v>
      </c>
      <c r="BC674">
        <v>-1</v>
      </c>
      <c r="BD674" t="s">
        <v>225</v>
      </c>
      <c r="BE674">
        <v>-1</v>
      </c>
      <c r="BF674">
        <v>20001619907967</v>
      </c>
      <c r="BG674" t="s">
        <v>319</v>
      </c>
      <c r="BH674" t="s">
        <v>320</v>
      </c>
      <c r="BI674" t="s">
        <v>3685</v>
      </c>
      <c r="BJ674">
        <v>-1</v>
      </c>
      <c r="BK674">
        <v>-1</v>
      </c>
      <c r="BL674">
        <v>-1</v>
      </c>
      <c r="BM674" t="s">
        <v>2213</v>
      </c>
      <c r="BN674" t="s">
        <v>230</v>
      </c>
      <c r="BO674" t="s">
        <v>17804</v>
      </c>
      <c r="BP674" t="s">
        <v>380</v>
      </c>
      <c r="BQ674">
        <v>2026</v>
      </c>
      <c r="BR674">
        <v>4</v>
      </c>
      <c r="BS674">
        <v>29</v>
      </c>
      <c r="BT674" s="1">
        <v>46141.455706018518</v>
      </c>
      <c r="BU674" t="s">
        <v>2215</v>
      </c>
      <c r="BV674" s="2">
        <v>46141</v>
      </c>
      <c r="BW674" t="s">
        <v>2215</v>
      </c>
      <c r="BX674" s="2">
        <v>46141</v>
      </c>
      <c r="BY674" s="2">
        <v>46141</v>
      </c>
      <c r="BZ674" t="s">
        <v>2216</v>
      </c>
      <c r="CA674" t="s">
        <v>896</v>
      </c>
      <c r="CB674" t="s">
        <v>752</v>
      </c>
      <c r="CC674" t="s">
        <v>17805</v>
      </c>
      <c r="CD674" t="s">
        <v>3684</v>
      </c>
      <c r="CE674">
        <v>-1</v>
      </c>
      <c r="CF674" t="s">
        <v>899</v>
      </c>
      <c r="CG674" t="s">
        <v>756</v>
      </c>
      <c r="CH674" t="s">
        <v>242</v>
      </c>
      <c r="CI674">
        <v>1031182302</v>
      </c>
      <c r="CJ674" t="s">
        <v>1068</v>
      </c>
      <c r="CK674" t="s">
        <v>245</v>
      </c>
      <c r="CL674" t="s">
        <v>409</v>
      </c>
      <c r="CM674" t="s">
        <v>247</v>
      </c>
      <c r="CN674" t="s">
        <v>410</v>
      </c>
      <c r="CT674" t="s">
        <v>330</v>
      </c>
      <c r="CU674" t="s">
        <v>225</v>
      </c>
      <c r="CW674" t="s">
        <v>319</v>
      </c>
      <c r="CX674" t="s">
        <v>320</v>
      </c>
      <c r="DA674" t="s">
        <v>250</v>
      </c>
      <c r="DB674">
        <v>-1</v>
      </c>
      <c r="DF674" t="s">
        <v>2213</v>
      </c>
      <c r="DJ674" t="s">
        <v>252</v>
      </c>
      <c r="DK674" t="s">
        <v>253</v>
      </c>
      <c r="DL674" t="s">
        <v>253</v>
      </c>
      <c r="DN674" t="s">
        <v>255</v>
      </c>
      <c r="DR674" t="s">
        <v>1069</v>
      </c>
      <c r="DS674" t="s">
        <v>1068</v>
      </c>
      <c r="DT674" t="s">
        <v>1067</v>
      </c>
      <c r="DV674">
        <v>1</v>
      </c>
      <c r="DW674" t="s">
        <v>623</v>
      </c>
      <c r="ED674" s="2">
        <v>46155</v>
      </c>
      <c r="EE674" t="s">
        <v>900</v>
      </c>
      <c r="EF674">
        <v>5</v>
      </c>
      <c r="EP674" t="s">
        <v>258</v>
      </c>
      <c r="ES674" t="s">
        <v>14371</v>
      </c>
      <c r="FA674" t="s">
        <v>245</v>
      </c>
      <c r="FB674" t="s">
        <v>763</v>
      </c>
      <c r="FD674" t="s">
        <v>763</v>
      </c>
      <c r="FE674" t="s">
        <v>902</v>
      </c>
      <c r="FF674" t="s">
        <v>903</v>
      </c>
      <c r="FK674" t="s">
        <v>263</v>
      </c>
      <c r="FL674" t="s">
        <v>17806</v>
      </c>
      <c r="FN674" t="s">
        <v>410</v>
      </c>
      <c r="FO674" t="s">
        <v>414</v>
      </c>
      <c r="FR674">
        <v>0</v>
      </c>
      <c r="GB674" t="s">
        <v>266</v>
      </c>
      <c r="GM674">
        <v>0</v>
      </c>
      <c r="GS674" t="s">
        <v>267</v>
      </c>
      <c r="GT674" s="2">
        <v>43496</v>
      </c>
      <c r="GU674" t="s">
        <v>268</v>
      </c>
      <c r="GW674" t="s">
        <v>270</v>
      </c>
      <c r="GX674" t="s">
        <v>271</v>
      </c>
      <c r="GY674" t="s">
        <v>271</v>
      </c>
      <c r="GZ674" t="s">
        <v>273</v>
      </c>
      <c r="HA674" t="s">
        <v>497</v>
      </c>
      <c r="HB674" t="s">
        <v>900</v>
      </c>
      <c r="HC674" t="s">
        <v>900</v>
      </c>
      <c r="HD674" t="s">
        <v>761</v>
      </c>
      <c r="HE674" t="s">
        <v>230</v>
      </c>
      <c r="HF674" t="s">
        <v>14316</v>
      </c>
      <c r="HR674" t="s">
        <v>278</v>
      </c>
      <c r="HV674">
        <v>94990</v>
      </c>
      <c r="HW674" t="s">
        <v>281</v>
      </c>
      <c r="HY674">
        <v>0</v>
      </c>
      <c r="HZ674">
        <v>0</v>
      </c>
      <c r="IA674" t="s">
        <v>279</v>
      </c>
      <c r="IB674" t="s">
        <v>281</v>
      </c>
      <c r="IE674" t="s">
        <v>283</v>
      </c>
      <c r="IF674" t="s">
        <v>283</v>
      </c>
      <c r="IG674" t="s">
        <v>283</v>
      </c>
      <c r="IH674" t="s">
        <v>284</v>
      </c>
      <c r="II674" t="s">
        <v>285</v>
      </c>
      <c r="IJ674" t="s">
        <v>286</v>
      </c>
      <c r="IK674" t="s">
        <v>278</v>
      </c>
      <c r="IL674" t="s">
        <v>346</v>
      </c>
      <c r="IM674" t="s">
        <v>288</v>
      </c>
      <c r="IN674" t="s">
        <v>2219</v>
      </c>
      <c r="IP674" t="s">
        <v>290</v>
      </c>
      <c r="IQ674" t="s">
        <v>284</v>
      </c>
      <c r="IS674" t="s">
        <v>291</v>
      </c>
      <c r="IT674" t="s">
        <v>315</v>
      </c>
      <c r="IU674" t="s">
        <v>316</v>
      </c>
      <c r="IV674" t="s">
        <v>317</v>
      </c>
      <c r="IW674" t="s">
        <v>318</v>
      </c>
      <c r="IY674" t="s">
        <v>281</v>
      </c>
    </row>
    <row r="675" spans="1:259" x14ac:dyDescent="0.3">
      <c r="A675" s="14">
        <f>DAY(AVANZA[[#This Row],[FechaSeguimiento]])</f>
        <v>13</v>
      </c>
      <c r="B675" s="14">
        <f>MONTH(AVANZA[[#This Row],[FechaSeguimiento]])</f>
        <v>5</v>
      </c>
      <c r="C675"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675" t="str">
        <f>LOWER(IFERROR(VLOOKUP(AVANZA[[#This Row],[ID_Peticion]],CANCELADAS[#All],2,0),""))</f>
        <v/>
      </c>
      <c r="E675" t="str">
        <f>LOWER(IFERROR(VLOOKUP(AVANZA[[#This Row],[ID_Peticion]],CANCELADAS[#All],3,0),""))</f>
        <v/>
      </c>
      <c r="F675" t="str">
        <f>LOWER(IF(AVANZA[[#This Row],[CEDULA CLIENTE]]&lt;&gt;""," CC: " &amp; COUNTIFS(AVANZA[CEDULA CLIENTE],AVANZA[[#This Row],[CEDULA CLIENTE]]),"")&amp; IF(AVANZA[[#This Row],[Direccion]]&lt;&gt;""," DIR: " &amp; COUNTIFS(AVANZA[Direccion],AVANZA[[#This Row],[Direccion]]),""))</f>
        <v xml:space="preserve"> cc: 1 dir: 1</v>
      </c>
      <c r="G675" t="str">
        <f>IFERROR(VLOOKUP(AVANZA[[#This Row],[Cedula_Vendedor_Atis]],PLANTA[[#All],[CEDULA]:[LINEA]],3,0),"No Cruza")</f>
        <v>Marisol Avella</v>
      </c>
      <c r="H675" t="str">
        <f>IFERROR(VLOOKUP(AVANZA[[#This Row],[Cedula_Vendedor_Atis]],PLANTA[[#All],[CEDULA]:[LINEA]],4,0),"No Cruza")</f>
        <v>Fija</v>
      </c>
      <c r="I675" t="str">
        <f>LOWER(IF(AVANZA[[#This Row],[ATRIBUIBLE]]="",AVANZA[[#This Row],[Variable]],AVANZA[[#This Row],[ATRIBUIBLE]]))</f>
        <v>pendiente</v>
      </c>
      <c r="J675" s="14">
        <f>IF(AVANZA[[#This Row],[Variable]]=AVANZA[[#Headers],[TERMINADA]],1,0)</f>
        <v>0</v>
      </c>
      <c r="K675" s="14">
        <f>IF(AVANZA[[#This Row],[Variable]]=AVANZA[[#Headers],[ANULADA]],1,0)</f>
        <v>0</v>
      </c>
      <c r="L675" s="14">
        <f>IF(AVANZA[[#This Row],[Variable]]=AVANZA[[#Headers],[PENDIENTE]],1,0)</f>
        <v>1</v>
      </c>
      <c r="M675" s="14">
        <f>IF(AVANZA[[#This Row],[ESTADO AGENDA]]="AGENDADA",1,0)</f>
        <v>0</v>
      </c>
      <c r="N675" s="14">
        <f>IF(AVANZA[[#This Row],[ESTADO AGENDA]]="PENDIENTE DE AGENDAR",1,0)</f>
        <v>0</v>
      </c>
      <c r="O675" s="14">
        <f>IF(AVANZA[[#This Row],[ESTADO AGENDA]]="SUSPENDIDA",1,0)</f>
        <v>1</v>
      </c>
      <c r="P675" t="str" cm="1">
        <f t="array" ref="P675">_xlfn.XLOOKUP(AVANZA[[#This Row],[Num_Agrupacion_Pet_Atis]],Tabla1[[#All],[Numero_de_actuacion]],Tabla1[[#All],[Estado_de_la_orden]],"",0)</f>
        <v>Suspendida</v>
      </c>
      <c r="Q675" s="2" cm="1">
        <f t="array" ref="Q675">_xlfn.XLOOKUP(AVANZA[[#This Row],[Num_Agrupacion_Pet_Atis]],Tabla1[[#All],[Numero_de_actuacion]],Tabla1[[#All],[Fecha_de_la_cita]],"",0)</f>
        <v>0</v>
      </c>
      <c r="R675" cm="1">
        <f t="array" ref="R675">_xlfn.XLOOKUP(AVANZA[[#This Row],[Num_Agrupacion_Pet_Atis]],Tabla1[[#All],[Numero_de_actuacion]],Tabla1[[#All],[Franja_horaria_de_la_cita]],"",0)</f>
        <v>0</v>
      </c>
      <c r="S675" s="14">
        <f>IFERROR(DAY(AVANZA[[#This Row],[FECHA AGENDA]]),"")</f>
        <v>0</v>
      </c>
      <c r="T675" s="14">
        <f>IFERROR(MONTH(AVANZA[[#This Row],[FECHA AGENDA]]),"")</f>
        <v>1</v>
      </c>
      <c r="U675" t="str" cm="1">
        <f t="array" ref="U675">_xlfn.XLOOKUP(AVANZA[[#This Row],[Num_Agrupacion_Pet_Atis]],Tabla1[[#All],[Numero_de_actuacion]],Tabla1[[#All],[Motivo_de_suspension]],"",0)</f>
        <v>Pendiente por orden de trabajo de Planta Externa</v>
      </c>
      <c r="V675" s="2" t="str" cm="1">
        <f t="array" ref="V675">_xlfn.XLOOKUP(AVANZA[[#This Row],[Num_Agrupacion_Pet_Atis]],Tabla1[[#All],[Numero_de_actuacion]],Tabla1[[#All],[No_identificacion_cliente]],"",0)</f>
        <v>1031640569</v>
      </c>
      <c r="W675" s="2" t="str" cm="1">
        <f t="array" ref="W675">_xlfn.XLOOKUP(AVANZA[[#This Row],[Num_Agrupacion_Pet_Atis]],Tabla1[[#All],[Numero_de_actuacion]],Tabla1[[#All],[Movil_de_contacto]],"",0)</f>
        <v>3017543964</v>
      </c>
      <c r="X675" s="14">
        <f>IF(OR(AVANZA[[#This Row],[ESTADO LEG]]="Legalizada grabacion",AVANZA[[#This Row],[ESTADO LEG]]="Legalizada aut"),1,0)</f>
        <v>0</v>
      </c>
      <c r="Y675" s="14">
        <f>IF(OR(AVANZA[[#This Row],[ESTADO LEG]]="pdte legalizar",AVANZA[[#This Row],[ESTADO LEG]]="No cruza"),1,0)</f>
        <v>0</v>
      </c>
      <c r="Z675" t="str" cm="1">
        <f t="array" ref="Z675">IF(AVANZA[[#This Row],[Variable]]="Terminada",LOWER(_xlfn.XLOOKUP(AVANZA[[#This Row],[ID_Peticion]],Tabla6[[#All],[NUM_PETICION]],Tabla6[[#All],[ESTADO_LEG]],"NO CRUZA",0)),AVANZA[[#This Row],[Variable]])</f>
        <v>PENDIENTE</v>
      </c>
      <c r="AA675" t="str" cm="1">
        <f t="array" ref="AA675">_xlfn.XLOOKUP(AVANZA[[#This Row],[ID_Peticion]],Tabla6[[#All],[NUM_PETICION]],Tabla6[[#All],[DIF_DIAS]],"",0)</f>
        <v/>
      </c>
      <c r="AB675" s="2" t="str" cm="1">
        <f t="array" ref="AB675">IFERROR(_xlfn.XLOOKUP(AVANZA[[#This Row],[ID_Peticion]],Tabla6[[#All],[NUM_PETICION]],Tabla6[[#All],[FEC_LEGAL]],"",0),"")</f>
        <v/>
      </c>
      <c r="AC675" s="14">
        <f ca="1">IF(AVANZA[[#This Row],[FECHA LEG]]&lt;&gt;0,IFERROR(AVANZA[[#This Row],[FECHA LEG]]-AVANZA[[#This Row],[FechaIniEstadoSubPetAtis]],0),TODAY()-AVANZA[[#This Row],[FechaIniEstadoSubPetAtis]])</f>
        <v>0</v>
      </c>
      <c r="AD675" s="35">
        <f ca="1">IF(AVANZA[[#This Row],[FINAL Vs LG]]&lt;&gt;0,IF(AVANZA[[#This Row],[FINAL Vs LG]]&lt;7.1,"100%",IF(AND(AVANZA[[#This Row],[FINAL Vs LG]]&gt;7.1,AVANZA[[#This Row],[FINAL Vs LG]]&lt;11.1),"50%","0%")),0)</f>
        <v>0</v>
      </c>
      <c r="AE675" s="14">
        <f ca="1">VLOOKUP(DAY(TODAY()),BACK!F:G,2,0)</f>
        <v>14</v>
      </c>
      <c r="AF675" s="14">
        <f>BACK!$I$2</f>
        <v>24</v>
      </c>
      <c r="AG675" s="14">
        <f>IF(AVANZA[[#This Row],[Oferta_empaquetada_comisiones]]="SI",1,0)</f>
        <v>0</v>
      </c>
      <c r="AH675" s="36">
        <f>IF(AVANZA[[#This Row],[Variable]]="TERMINADA",IFERROR(VLOOKUP(AVANZA[[#This Row],[SUPERVISOR]],Tabla2[#All],4,0),0),)</f>
        <v>0</v>
      </c>
      <c r="AI675" s="14">
        <f>IF(AVANZA[[#This Row],[Producto]]="BA",1,0)</f>
        <v>1</v>
      </c>
      <c r="AJ675" s="14">
        <f>IF(AVANZA[[#This Row],[Producto]]="DUO",1,0)</f>
        <v>0</v>
      </c>
      <c r="AK675" s="14">
        <f>IF(AVANZA[[#This Row],[Producto]]="TRIO",1,0)</f>
        <v>0</v>
      </c>
      <c r="AL675" t="s">
        <v>870</v>
      </c>
      <c r="AM675">
        <v>-1</v>
      </c>
      <c r="AN675">
        <v>-1</v>
      </c>
      <c r="AO675" t="s">
        <v>17807</v>
      </c>
      <c r="AP675" s="1">
        <v>46155.545983796299</v>
      </c>
      <c r="AQ675">
        <v>-1</v>
      </c>
      <c r="AR675" t="s">
        <v>17808</v>
      </c>
      <c r="AS675">
        <v>-1</v>
      </c>
      <c r="AT675">
        <v>-1</v>
      </c>
      <c r="AU675">
        <v>-1</v>
      </c>
      <c r="AV675">
        <v>-1</v>
      </c>
      <c r="AW675">
        <v>-1</v>
      </c>
      <c r="AX675" t="s">
        <v>224</v>
      </c>
      <c r="AY675">
        <v>-1</v>
      </c>
      <c r="AZ675">
        <v>2026</v>
      </c>
      <c r="BA675">
        <v>5</v>
      </c>
      <c r="BB675">
        <v>13</v>
      </c>
      <c r="BC675">
        <v>-1</v>
      </c>
      <c r="BD675" t="s">
        <v>225</v>
      </c>
      <c r="BE675">
        <v>-1</v>
      </c>
      <c r="BF675">
        <v>20001627216157</v>
      </c>
      <c r="BG675" t="s">
        <v>319</v>
      </c>
      <c r="BH675" t="s">
        <v>320</v>
      </c>
      <c r="BI675" t="s">
        <v>3592</v>
      </c>
      <c r="BJ675">
        <v>-1</v>
      </c>
      <c r="BK675">
        <v>-1</v>
      </c>
      <c r="BL675">
        <v>-1</v>
      </c>
      <c r="BM675" t="s">
        <v>2213</v>
      </c>
      <c r="BN675" t="s">
        <v>230</v>
      </c>
      <c r="BO675" t="s">
        <v>17809</v>
      </c>
      <c r="BP675" t="s">
        <v>380</v>
      </c>
      <c r="BQ675">
        <v>2026</v>
      </c>
      <c r="BR675">
        <v>5</v>
      </c>
      <c r="BS675">
        <v>13</v>
      </c>
      <c r="BT675" s="1">
        <v>46155.546006944445</v>
      </c>
      <c r="BU675" t="s">
        <v>2215</v>
      </c>
      <c r="BV675" s="2">
        <v>46155</v>
      </c>
      <c r="BW675" t="s">
        <v>2215</v>
      </c>
      <c r="BX675" s="2">
        <v>46155</v>
      </c>
      <c r="BY675" s="2">
        <v>46155</v>
      </c>
      <c r="BZ675" t="s">
        <v>2216</v>
      </c>
      <c r="CA675" t="s">
        <v>297</v>
      </c>
      <c r="CB675" t="s">
        <v>297</v>
      </c>
      <c r="CC675" t="s">
        <v>17810</v>
      </c>
      <c r="CD675" t="s">
        <v>2294</v>
      </c>
      <c r="CE675">
        <v>-1</v>
      </c>
      <c r="CF675" t="s">
        <v>300</v>
      </c>
      <c r="CG675" t="s">
        <v>301</v>
      </c>
      <c r="CH675" t="s">
        <v>242</v>
      </c>
      <c r="CI675">
        <v>1015443152</v>
      </c>
      <c r="CJ675" t="s">
        <v>877</v>
      </c>
      <c r="CK675" t="s">
        <v>245</v>
      </c>
      <c r="CL675" t="s">
        <v>409</v>
      </c>
      <c r="CM675" t="s">
        <v>247</v>
      </c>
      <c r="CN675" t="s">
        <v>410</v>
      </c>
      <c r="CT675" t="s">
        <v>386</v>
      </c>
      <c r="CU675" t="s">
        <v>225</v>
      </c>
      <c r="CW675" t="s">
        <v>319</v>
      </c>
      <c r="CX675" t="s">
        <v>320</v>
      </c>
      <c r="DA675" t="s">
        <v>250</v>
      </c>
      <c r="DB675">
        <v>-1</v>
      </c>
      <c r="DF675" t="s">
        <v>2213</v>
      </c>
      <c r="DJ675" t="s">
        <v>252</v>
      </c>
      <c r="DK675" t="s">
        <v>253</v>
      </c>
      <c r="DL675" t="s">
        <v>253</v>
      </c>
      <c r="DN675" t="s">
        <v>255</v>
      </c>
      <c r="DR675" t="s">
        <v>878</v>
      </c>
      <c r="DS675" t="s">
        <v>877</v>
      </c>
      <c r="DT675" t="s">
        <v>870</v>
      </c>
      <c r="DV675">
        <v>1</v>
      </c>
      <c r="DW675" t="s">
        <v>283</v>
      </c>
      <c r="ED675" s="2">
        <v>46155</v>
      </c>
      <c r="EF675">
        <v>20</v>
      </c>
      <c r="EP675" t="s">
        <v>258</v>
      </c>
      <c r="FA675" t="s">
        <v>245</v>
      </c>
      <c r="FB675" t="s">
        <v>308</v>
      </c>
      <c r="FD675" t="s">
        <v>308</v>
      </c>
      <c r="FE675" t="s">
        <v>309</v>
      </c>
      <c r="FF675" t="s">
        <v>309</v>
      </c>
      <c r="FK675" t="s">
        <v>263</v>
      </c>
      <c r="FN675" t="s">
        <v>410</v>
      </c>
      <c r="FO675" t="s">
        <v>414</v>
      </c>
      <c r="FR675">
        <v>0</v>
      </c>
      <c r="GB675" t="s">
        <v>266</v>
      </c>
      <c r="GM675">
        <v>0</v>
      </c>
      <c r="GS675" t="s">
        <v>267</v>
      </c>
      <c r="GT675" s="2"/>
      <c r="GU675" t="s">
        <v>268</v>
      </c>
      <c r="GV675" t="s">
        <v>335</v>
      </c>
      <c r="GW675" t="s">
        <v>394</v>
      </c>
      <c r="GZ675" t="s">
        <v>395</v>
      </c>
      <c r="HE675" t="s">
        <v>230</v>
      </c>
      <c r="HF675" t="s">
        <v>17811</v>
      </c>
      <c r="HR675" t="s">
        <v>278</v>
      </c>
      <c r="HV675">
        <v>94990</v>
      </c>
      <c r="HW675" t="s">
        <v>281</v>
      </c>
      <c r="HY675">
        <v>0</v>
      </c>
      <c r="HZ675">
        <v>0</v>
      </c>
      <c r="IA675" t="s">
        <v>281</v>
      </c>
      <c r="IB675" t="s">
        <v>281</v>
      </c>
      <c r="IE675" t="s">
        <v>283</v>
      </c>
      <c r="IF675" t="s">
        <v>283</v>
      </c>
      <c r="IG675" t="s">
        <v>283</v>
      </c>
      <c r="IH675" t="s">
        <v>284</v>
      </c>
      <c r="II675" t="s">
        <v>285</v>
      </c>
      <c r="IJ675" t="s">
        <v>286</v>
      </c>
      <c r="IK675" t="s">
        <v>278</v>
      </c>
      <c r="IL675" t="s">
        <v>346</v>
      </c>
      <c r="IM675" t="s">
        <v>288</v>
      </c>
      <c r="IN675" t="s">
        <v>2219</v>
      </c>
      <c r="IP675" t="s">
        <v>290</v>
      </c>
      <c r="IQ675" t="s">
        <v>284</v>
      </c>
      <c r="IS675" t="s">
        <v>291</v>
      </c>
      <c r="IT675" t="s">
        <v>453</v>
      </c>
      <c r="IU675" t="s">
        <v>454</v>
      </c>
      <c r="IV675" t="s">
        <v>434</v>
      </c>
      <c r="IW675" t="s">
        <v>318</v>
      </c>
      <c r="IY675" t="s">
        <v>281</v>
      </c>
    </row>
    <row r="676" spans="1:259" x14ac:dyDescent="0.3">
      <c r="A676" s="14">
        <f>DAY(AVANZA[[#This Row],[FechaSeguimiento]])</f>
        <v>13</v>
      </c>
      <c r="B676" s="14">
        <f>MONTH(AVANZA[[#This Row],[FechaSeguimiento]])</f>
        <v>5</v>
      </c>
      <c r="C676"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676" t="str">
        <f>LOWER(IFERROR(VLOOKUP(AVANZA[[#This Row],[ID_Peticion]],CANCELADAS[#All],2,0),""))</f>
        <v/>
      </c>
      <c r="E676" t="str">
        <f>LOWER(IFERROR(VLOOKUP(AVANZA[[#This Row],[ID_Peticion]],CANCELADAS[#All],3,0),""))</f>
        <v/>
      </c>
      <c r="F676" t="str">
        <f>LOWER(IF(AVANZA[[#This Row],[CEDULA CLIENTE]]&lt;&gt;""," CC: " &amp; COUNTIFS(AVANZA[CEDULA CLIENTE],AVANZA[[#This Row],[CEDULA CLIENTE]]),"")&amp; IF(AVANZA[[#This Row],[Direccion]]&lt;&gt;""," DIR: " &amp; COUNTIFS(AVANZA[Direccion],AVANZA[[#This Row],[Direccion]]),""))</f>
        <v xml:space="preserve"> dir: 1</v>
      </c>
      <c r="G676" t="str">
        <f>IFERROR(VLOOKUP(AVANZA[[#This Row],[Cedula_Vendedor_Atis]],PLANTA[[#All],[CEDULA]:[LINEA]],3,0),"No Cruza")</f>
        <v>Marisol Avella</v>
      </c>
      <c r="H676" t="str">
        <f>IFERROR(VLOOKUP(AVANZA[[#This Row],[Cedula_Vendedor_Atis]],PLANTA[[#All],[CEDULA]:[LINEA]],4,0),"No Cruza")</f>
        <v>Fija</v>
      </c>
      <c r="I676" t="str">
        <f>LOWER(IF(AVANZA[[#This Row],[ATRIBUIBLE]]="",AVANZA[[#This Row],[Variable]],AVANZA[[#This Row],[ATRIBUIBLE]]))</f>
        <v>terminada</v>
      </c>
      <c r="J676" s="14">
        <f>IF(AVANZA[[#This Row],[Variable]]=AVANZA[[#Headers],[TERMINADA]],1,0)</f>
        <v>1</v>
      </c>
      <c r="K676" s="14">
        <f>IF(AVANZA[[#This Row],[Variable]]=AVANZA[[#Headers],[ANULADA]],1,0)</f>
        <v>0</v>
      </c>
      <c r="L676" s="14">
        <f>IF(AVANZA[[#This Row],[Variable]]=AVANZA[[#Headers],[PENDIENTE]],1,0)</f>
        <v>0</v>
      </c>
      <c r="M676" s="14">
        <f>IF(AVANZA[[#This Row],[ESTADO AGENDA]]="AGENDADA",1,0)</f>
        <v>0</v>
      </c>
      <c r="N676" s="14">
        <f>IF(AVANZA[[#This Row],[ESTADO AGENDA]]="PENDIENTE DE AGENDAR",1,0)</f>
        <v>0</v>
      </c>
      <c r="O676" s="14">
        <f>IF(AVANZA[[#This Row],[ESTADO AGENDA]]="SUSPENDIDA",1,0)</f>
        <v>0</v>
      </c>
      <c r="P676" t="str" cm="1">
        <f t="array" ref="P676">_xlfn.XLOOKUP(AVANZA[[#This Row],[Num_Agrupacion_Pet_Atis]],Tabla1[[#All],[Numero_de_actuacion]],Tabla1[[#All],[Estado_de_la_orden]],"",0)</f>
        <v/>
      </c>
      <c r="Q676" s="2" t="str" cm="1">
        <f t="array" ref="Q676">_xlfn.XLOOKUP(AVANZA[[#This Row],[Num_Agrupacion_Pet_Atis]],Tabla1[[#All],[Numero_de_actuacion]],Tabla1[[#All],[Fecha_de_la_cita]],"",0)</f>
        <v/>
      </c>
      <c r="R676" t="str" cm="1">
        <f t="array" ref="R676">_xlfn.XLOOKUP(AVANZA[[#This Row],[Num_Agrupacion_Pet_Atis]],Tabla1[[#All],[Numero_de_actuacion]],Tabla1[[#All],[Franja_horaria_de_la_cita]],"",0)</f>
        <v/>
      </c>
      <c r="S676" s="14" t="str">
        <f>IFERROR(DAY(AVANZA[[#This Row],[FECHA AGENDA]]),"")</f>
        <v/>
      </c>
      <c r="T676" s="14" t="str">
        <f>IFERROR(MONTH(AVANZA[[#This Row],[FECHA AGENDA]]),"")</f>
        <v/>
      </c>
      <c r="U676" t="str" cm="1">
        <f t="array" ref="U676">_xlfn.XLOOKUP(AVANZA[[#This Row],[Num_Agrupacion_Pet_Atis]],Tabla1[[#All],[Numero_de_actuacion]],Tabla1[[#All],[Motivo_de_suspension]],"",0)</f>
        <v/>
      </c>
      <c r="V676" s="2" t="str" cm="1">
        <f t="array" ref="V676">_xlfn.XLOOKUP(AVANZA[[#This Row],[Num_Agrupacion_Pet_Atis]],Tabla1[[#All],[Numero_de_actuacion]],Tabla1[[#All],[No_identificacion_cliente]],"",0)</f>
        <v/>
      </c>
      <c r="W676" s="2" t="str" cm="1">
        <f t="array" ref="W676">_xlfn.XLOOKUP(AVANZA[[#This Row],[Num_Agrupacion_Pet_Atis]],Tabla1[[#All],[Numero_de_actuacion]],Tabla1[[#All],[Movil_de_contacto]],"",0)</f>
        <v/>
      </c>
      <c r="X676" s="14">
        <f>IF(OR(AVANZA[[#This Row],[ESTADO LEG]]="Legalizada grabacion",AVANZA[[#This Row],[ESTADO LEG]]="Legalizada aut"),1,0)</f>
        <v>0</v>
      </c>
      <c r="Y676" s="14">
        <f>IF(OR(AVANZA[[#This Row],[ESTADO LEG]]="pdte legalizar",AVANZA[[#This Row],[ESTADO LEG]]="No cruza"),1,0)</f>
        <v>1</v>
      </c>
      <c r="Z676" t="str" cm="1">
        <f t="array" ref="Z676">IF(AVANZA[[#This Row],[Variable]]="Terminada",LOWER(_xlfn.XLOOKUP(AVANZA[[#This Row],[ID_Peticion]],Tabla6[[#All],[NUM_PETICION]],Tabla6[[#All],[ESTADO_LEG]],"NO CRUZA",0)),AVANZA[[#This Row],[Variable]])</f>
        <v>no cruza</v>
      </c>
      <c r="AA676" t="str" cm="1">
        <f t="array" ref="AA676">_xlfn.XLOOKUP(AVANZA[[#This Row],[ID_Peticion]],Tabla6[[#All],[NUM_PETICION]],Tabla6[[#All],[DIF_DIAS]],"",0)</f>
        <v/>
      </c>
      <c r="AB676" s="2" t="str" cm="1">
        <f t="array" ref="AB676">IFERROR(_xlfn.XLOOKUP(AVANZA[[#This Row],[ID_Peticion]],Tabla6[[#All],[NUM_PETICION]],Tabla6[[#All],[FEC_LEGAL]],"",0),"")</f>
        <v/>
      </c>
      <c r="AC676" s="14">
        <f ca="1">IF(AVANZA[[#This Row],[FECHA LEG]]&lt;&gt;0,IFERROR(AVANZA[[#This Row],[FECHA LEG]]-AVANZA[[#This Row],[FechaIniEstadoSubPetAtis]],0),TODAY()-AVANZA[[#This Row],[FechaIniEstadoSubPetAtis]])</f>
        <v>0</v>
      </c>
      <c r="AD676" s="35">
        <f ca="1">IF(AVANZA[[#This Row],[FINAL Vs LG]]&lt;&gt;0,IF(AVANZA[[#This Row],[FINAL Vs LG]]&lt;7.1,"100%",IF(AND(AVANZA[[#This Row],[FINAL Vs LG]]&gt;7.1,AVANZA[[#This Row],[FINAL Vs LG]]&lt;11.1),"50%","0%")),0)</f>
        <v>0</v>
      </c>
      <c r="AE676" s="14">
        <f ca="1">VLOOKUP(DAY(TODAY()),BACK!F:G,2,0)</f>
        <v>14</v>
      </c>
      <c r="AF676" s="14">
        <f>BACK!$I$2</f>
        <v>24</v>
      </c>
      <c r="AG676" s="14">
        <f>IF(AVANZA[[#This Row],[Oferta_empaquetada_comisiones]]="SI",1,0)</f>
        <v>0</v>
      </c>
      <c r="AH676" s="36">
        <f>IF(AVANZA[[#This Row],[Variable]]="TERMINADA",IFERROR(VLOOKUP(AVANZA[[#This Row],[SUPERVISOR]],Tabla2[#All],4,0),0),)</f>
        <v>3.5</v>
      </c>
      <c r="AI676" s="14">
        <f>IF(AVANZA[[#This Row],[Producto]]="BA",1,0)</f>
        <v>0</v>
      </c>
      <c r="AJ676" s="14">
        <f>IF(AVANZA[[#This Row],[Producto]]="DUO",1,0)</f>
        <v>0</v>
      </c>
      <c r="AK676" s="14">
        <f>IF(AVANZA[[#This Row],[Producto]]="TRIO",1,0)</f>
        <v>1</v>
      </c>
      <c r="AL676" t="s">
        <v>347</v>
      </c>
      <c r="AM676">
        <v>-1</v>
      </c>
      <c r="AN676">
        <v>-1</v>
      </c>
      <c r="AO676" t="s">
        <v>17812</v>
      </c>
      <c r="AP676" s="1">
        <v>46155.468217592592</v>
      </c>
      <c r="AQ676">
        <v>-1</v>
      </c>
      <c r="AR676" t="s">
        <v>17813</v>
      </c>
      <c r="AS676">
        <v>-1</v>
      </c>
      <c r="AT676">
        <v>-1</v>
      </c>
      <c r="AU676">
        <v>-1</v>
      </c>
      <c r="AV676">
        <v>-1</v>
      </c>
      <c r="AW676">
        <v>-1</v>
      </c>
      <c r="AX676" t="s">
        <v>224</v>
      </c>
      <c r="AY676">
        <v>-1</v>
      </c>
      <c r="AZ676">
        <v>2026</v>
      </c>
      <c r="BA676">
        <v>5</v>
      </c>
      <c r="BB676">
        <v>13</v>
      </c>
      <c r="BC676">
        <v>-1</v>
      </c>
      <c r="BD676" t="s">
        <v>225</v>
      </c>
      <c r="BE676">
        <v>-1</v>
      </c>
      <c r="BF676">
        <v>20001627119333</v>
      </c>
      <c r="BG676" t="s">
        <v>376</v>
      </c>
      <c r="BH676" t="s">
        <v>377</v>
      </c>
      <c r="BI676" t="s">
        <v>17814</v>
      </c>
      <c r="BJ676">
        <v>-1</v>
      </c>
      <c r="BK676">
        <v>-1</v>
      </c>
      <c r="BL676">
        <v>-1</v>
      </c>
      <c r="BM676" t="s">
        <v>229</v>
      </c>
      <c r="BN676" t="s">
        <v>230</v>
      </c>
      <c r="BO676" t="s">
        <v>17815</v>
      </c>
      <c r="BP676" t="s">
        <v>2234</v>
      </c>
      <c r="BQ676">
        <v>2026</v>
      </c>
      <c r="BR676">
        <v>5</v>
      </c>
      <c r="BS676">
        <v>13</v>
      </c>
      <c r="BT676" s="1">
        <v>46155.712962962964</v>
      </c>
      <c r="BU676" t="s">
        <v>233</v>
      </c>
      <c r="BV676" s="2">
        <v>46155</v>
      </c>
      <c r="BW676" t="s">
        <v>234</v>
      </c>
      <c r="BX676" s="2">
        <v>46155</v>
      </c>
      <c r="BY676" s="2">
        <v>46155</v>
      </c>
      <c r="BZ676" t="s">
        <v>235</v>
      </c>
      <c r="CA676" t="s">
        <v>297</v>
      </c>
      <c r="CB676" t="s">
        <v>297</v>
      </c>
      <c r="CC676" t="s">
        <v>17816</v>
      </c>
      <c r="CD676" t="s">
        <v>601</v>
      </c>
      <c r="CE676">
        <v>-1</v>
      </c>
      <c r="CF676" t="s">
        <v>300</v>
      </c>
      <c r="CG676" t="s">
        <v>301</v>
      </c>
      <c r="CH676" t="s">
        <v>242</v>
      </c>
      <c r="CI676">
        <v>53061857</v>
      </c>
      <c r="CJ676" t="s">
        <v>358</v>
      </c>
      <c r="CK676" t="s">
        <v>245</v>
      </c>
      <c r="CL676" t="s">
        <v>246</v>
      </c>
      <c r="CM676" t="s">
        <v>247</v>
      </c>
      <c r="CN676" t="s">
        <v>359</v>
      </c>
      <c r="CT676" t="s">
        <v>386</v>
      </c>
      <c r="CU676" t="s">
        <v>387</v>
      </c>
      <c r="CW676" t="s">
        <v>388</v>
      </c>
      <c r="CX676" t="s">
        <v>389</v>
      </c>
      <c r="DA676" t="s">
        <v>250</v>
      </c>
      <c r="DB676">
        <v>-1</v>
      </c>
      <c r="DF676" t="s">
        <v>251</v>
      </c>
      <c r="DJ676" t="s">
        <v>252</v>
      </c>
      <c r="DK676" t="s">
        <v>253</v>
      </c>
      <c r="DL676" t="s">
        <v>253</v>
      </c>
      <c r="DN676" t="s">
        <v>390</v>
      </c>
      <c r="DR676" t="s">
        <v>360</v>
      </c>
      <c r="DS676" t="s">
        <v>358</v>
      </c>
      <c r="DT676" t="s">
        <v>347</v>
      </c>
      <c r="DV676">
        <v>1</v>
      </c>
      <c r="DW676" t="s">
        <v>283</v>
      </c>
      <c r="ED676" s="2">
        <v>46155</v>
      </c>
      <c r="EE676" t="s">
        <v>306</v>
      </c>
      <c r="EF676">
        <v>20</v>
      </c>
      <c r="EP676" t="s">
        <v>258</v>
      </c>
      <c r="ES676" t="s">
        <v>604</v>
      </c>
      <c r="FA676" t="s">
        <v>245</v>
      </c>
      <c r="FB676" t="s">
        <v>308</v>
      </c>
      <c r="FD676" t="s">
        <v>308</v>
      </c>
      <c r="FE676" t="s">
        <v>309</v>
      </c>
      <c r="FF676" t="s">
        <v>309</v>
      </c>
      <c r="FK676" t="s">
        <v>263</v>
      </c>
      <c r="FL676" t="s">
        <v>17817</v>
      </c>
      <c r="FN676" t="s">
        <v>359</v>
      </c>
      <c r="FO676" t="s">
        <v>366</v>
      </c>
      <c r="FR676">
        <v>126994</v>
      </c>
      <c r="GB676" t="s">
        <v>266</v>
      </c>
      <c r="GC676" t="s">
        <v>387</v>
      </c>
      <c r="GD676">
        <v>25016</v>
      </c>
      <c r="GF676">
        <v>2353</v>
      </c>
      <c r="GG676">
        <v>25424</v>
      </c>
      <c r="GI676">
        <v>100314</v>
      </c>
      <c r="GJ676">
        <v>25242</v>
      </c>
      <c r="GL676">
        <v>24327</v>
      </c>
      <c r="GM676">
        <v>151122</v>
      </c>
      <c r="GS676" t="s">
        <v>267</v>
      </c>
      <c r="GT676" s="2"/>
      <c r="GU676" t="s">
        <v>268</v>
      </c>
      <c r="GV676" t="s">
        <v>335</v>
      </c>
      <c r="GW676" t="s">
        <v>394</v>
      </c>
      <c r="GZ676" t="s">
        <v>395</v>
      </c>
      <c r="HA676" t="s">
        <v>274</v>
      </c>
      <c r="HB676" t="s">
        <v>592</v>
      </c>
      <c r="HC676" t="s">
        <v>592</v>
      </c>
      <c r="HD676" t="s">
        <v>385</v>
      </c>
      <c r="HE676" t="s">
        <v>230</v>
      </c>
      <c r="HF676" t="s">
        <v>607</v>
      </c>
      <c r="HR676" t="s">
        <v>278</v>
      </c>
      <c r="HV676">
        <v>131990</v>
      </c>
      <c r="HW676" t="s">
        <v>281</v>
      </c>
      <c r="HY676">
        <v>0</v>
      </c>
      <c r="HZ676">
        <v>0</v>
      </c>
      <c r="IA676" t="s">
        <v>281</v>
      </c>
      <c r="IB676" t="s">
        <v>281</v>
      </c>
      <c r="IE676" t="s">
        <v>283</v>
      </c>
      <c r="IF676" t="s">
        <v>283</v>
      </c>
      <c r="IG676" t="s">
        <v>283</v>
      </c>
      <c r="IH676" t="s">
        <v>284</v>
      </c>
      <c r="II676" t="s">
        <v>285</v>
      </c>
      <c r="IJ676" t="s">
        <v>286</v>
      </c>
      <c r="IK676" t="s">
        <v>278</v>
      </c>
      <c r="IL676" t="s">
        <v>371</v>
      </c>
      <c r="IM676" t="s">
        <v>288</v>
      </c>
      <c r="IN676" t="s">
        <v>289</v>
      </c>
      <c r="IP676" t="s">
        <v>290</v>
      </c>
      <c r="IQ676" t="s">
        <v>284</v>
      </c>
      <c r="IS676" t="s">
        <v>291</v>
      </c>
      <c r="IT676" t="s">
        <v>453</v>
      </c>
      <c r="IU676" t="s">
        <v>514</v>
      </c>
      <c r="IV676" t="s">
        <v>434</v>
      </c>
      <c r="IW676" t="s">
        <v>318</v>
      </c>
      <c r="IY676" t="s">
        <v>281</v>
      </c>
    </row>
    <row r="677" spans="1:259" x14ac:dyDescent="0.3">
      <c r="A677" s="14">
        <f>DAY(AVANZA[[#This Row],[FechaSeguimiento]])</f>
        <v>13</v>
      </c>
      <c r="B677" s="14">
        <f>MONTH(AVANZA[[#This Row],[FechaSeguimiento]])</f>
        <v>5</v>
      </c>
      <c r="C677"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677" t="str">
        <f>LOWER(IFERROR(VLOOKUP(AVANZA[[#This Row],[ID_Peticion]],CANCELADAS[#All],2,0),""))</f>
        <v/>
      </c>
      <c r="E677" t="str">
        <f>LOWER(IFERROR(VLOOKUP(AVANZA[[#This Row],[ID_Peticion]],CANCELADAS[#All],3,0),""))</f>
        <v/>
      </c>
      <c r="F677" t="str">
        <f>LOWER(IF(AVANZA[[#This Row],[CEDULA CLIENTE]]&lt;&gt;""," CC: " &amp; COUNTIFS(AVANZA[CEDULA CLIENTE],AVANZA[[#This Row],[CEDULA CLIENTE]]),"")&amp; IF(AVANZA[[#This Row],[Direccion]]&lt;&gt;""," DIR: " &amp; COUNTIFS(AVANZA[Direccion],AVANZA[[#This Row],[Direccion]]),""))</f>
        <v xml:space="preserve"> dir: 1</v>
      </c>
      <c r="G677" t="str">
        <f>IFERROR(VLOOKUP(AVANZA[[#This Row],[Cedula_Vendedor_Atis]],PLANTA[[#All],[CEDULA]:[LINEA]],3,0),"No Cruza")</f>
        <v>Marisol Avella</v>
      </c>
      <c r="H677" t="str">
        <f>IFERROR(VLOOKUP(AVANZA[[#This Row],[Cedula_Vendedor_Atis]],PLANTA[[#All],[CEDULA]:[LINEA]],4,0),"No Cruza")</f>
        <v>Fija</v>
      </c>
      <c r="I677" t="str">
        <f>LOWER(IF(AVANZA[[#This Row],[ATRIBUIBLE]]="",AVANZA[[#This Row],[Variable]],AVANZA[[#This Row],[ATRIBUIBLE]]))</f>
        <v>terminada</v>
      </c>
      <c r="J677" s="14">
        <f>IF(AVANZA[[#This Row],[Variable]]=AVANZA[[#Headers],[TERMINADA]],1,0)</f>
        <v>1</v>
      </c>
      <c r="K677" s="14">
        <f>IF(AVANZA[[#This Row],[Variable]]=AVANZA[[#Headers],[ANULADA]],1,0)</f>
        <v>0</v>
      </c>
      <c r="L677" s="14">
        <f>IF(AVANZA[[#This Row],[Variable]]=AVANZA[[#Headers],[PENDIENTE]],1,0)</f>
        <v>0</v>
      </c>
      <c r="M677" s="14">
        <f>IF(AVANZA[[#This Row],[ESTADO AGENDA]]="AGENDADA",1,0)</f>
        <v>0</v>
      </c>
      <c r="N677" s="14">
        <f>IF(AVANZA[[#This Row],[ESTADO AGENDA]]="PENDIENTE DE AGENDAR",1,0)</f>
        <v>0</v>
      </c>
      <c r="O677" s="14">
        <f>IF(AVANZA[[#This Row],[ESTADO AGENDA]]="SUSPENDIDA",1,0)</f>
        <v>0</v>
      </c>
      <c r="P677" t="str" cm="1">
        <f t="array" ref="P677">_xlfn.XLOOKUP(AVANZA[[#This Row],[Num_Agrupacion_Pet_Atis]],Tabla1[[#All],[Numero_de_actuacion]],Tabla1[[#All],[Estado_de_la_orden]],"",0)</f>
        <v/>
      </c>
      <c r="Q677" s="2" t="str" cm="1">
        <f t="array" ref="Q677">_xlfn.XLOOKUP(AVANZA[[#This Row],[Num_Agrupacion_Pet_Atis]],Tabla1[[#All],[Numero_de_actuacion]],Tabla1[[#All],[Fecha_de_la_cita]],"",0)</f>
        <v/>
      </c>
      <c r="R677" t="str" cm="1">
        <f t="array" ref="R677">_xlfn.XLOOKUP(AVANZA[[#This Row],[Num_Agrupacion_Pet_Atis]],Tabla1[[#All],[Numero_de_actuacion]],Tabla1[[#All],[Franja_horaria_de_la_cita]],"",0)</f>
        <v/>
      </c>
      <c r="S677" s="14" t="str">
        <f>IFERROR(DAY(AVANZA[[#This Row],[FECHA AGENDA]]),"")</f>
        <v/>
      </c>
      <c r="T677" s="14" t="str">
        <f>IFERROR(MONTH(AVANZA[[#This Row],[FECHA AGENDA]]),"")</f>
        <v/>
      </c>
      <c r="U677" t="str" cm="1">
        <f t="array" ref="U677">_xlfn.XLOOKUP(AVANZA[[#This Row],[Num_Agrupacion_Pet_Atis]],Tabla1[[#All],[Numero_de_actuacion]],Tabla1[[#All],[Motivo_de_suspension]],"",0)</f>
        <v/>
      </c>
      <c r="V677" s="2" t="str" cm="1">
        <f t="array" ref="V677">_xlfn.XLOOKUP(AVANZA[[#This Row],[Num_Agrupacion_Pet_Atis]],Tabla1[[#All],[Numero_de_actuacion]],Tabla1[[#All],[No_identificacion_cliente]],"",0)</f>
        <v/>
      </c>
      <c r="W677" s="2" t="str" cm="1">
        <f t="array" ref="W677">_xlfn.XLOOKUP(AVANZA[[#This Row],[Num_Agrupacion_Pet_Atis]],Tabla1[[#All],[Numero_de_actuacion]],Tabla1[[#All],[Movil_de_contacto]],"",0)</f>
        <v/>
      </c>
      <c r="X677" s="14">
        <f>IF(OR(AVANZA[[#This Row],[ESTADO LEG]]="Legalizada grabacion",AVANZA[[#This Row],[ESTADO LEG]]="Legalizada aut"),1,0)</f>
        <v>0</v>
      </c>
      <c r="Y677" s="14">
        <f>IF(OR(AVANZA[[#This Row],[ESTADO LEG]]="pdte legalizar",AVANZA[[#This Row],[ESTADO LEG]]="No cruza"),1,0)</f>
        <v>1</v>
      </c>
      <c r="Z677" t="str" cm="1">
        <f t="array" ref="Z677">IF(AVANZA[[#This Row],[Variable]]="Terminada",LOWER(_xlfn.XLOOKUP(AVANZA[[#This Row],[ID_Peticion]],Tabla6[[#All],[NUM_PETICION]],Tabla6[[#All],[ESTADO_LEG]],"NO CRUZA",0)),AVANZA[[#This Row],[Variable]])</f>
        <v>no cruza</v>
      </c>
      <c r="AA677" t="str" cm="1">
        <f t="array" ref="AA677">_xlfn.XLOOKUP(AVANZA[[#This Row],[ID_Peticion]],Tabla6[[#All],[NUM_PETICION]],Tabla6[[#All],[DIF_DIAS]],"",0)</f>
        <v/>
      </c>
      <c r="AB677" s="2" t="str" cm="1">
        <f t="array" ref="AB677">IFERROR(_xlfn.XLOOKUP(AVANZA[[#This Row],[ID_Peticion]],Tabla6[[#All],[NUM_PETICION]],Tabla6[[#All],[FEC_LEGAL]],"",0),"")</f>
        <v/>
      </c>
      <c r="AC677" s="14">
        <f ca="1">IF(AVANZA[[#This Row],[FECHA LEG]]&lt;&gt;0,IFERROR(AVANZA[[#This Row],[FECHA LEG]]-AVANZA[[#This Row],[FechaIniEstadoSubPetAtis]],0),TODAY()-AVANZA[[#This Row],[FechaIniEstadoSubPetAtis]])</f>
        <v>0</v>
      </c>
      <c r="AD677" s="35">
        <f ca="1">IF(AVANZA[[#This Row],[FINAL Vs LG]]&lt;&gt;0,IF(AVANZA[[#This Row],[FINAL Vs LG]]&lt;7.1,"100%",IF(AND(AVANZA[[#This Row],[FINAL Vs LG]]&gt;7.1,AVANZA[[#This Row],[FINAL Vs LG]]&lt;11.1),"50%","0%")),0)</f>
        <v>0</v>
      </c>
      <c r="AE677" s="14">
        <f ca="1">VLOOKUP(DAY(TODAY()),BACK!F:G,2,0)</f>
        <v>14</v>
      </c>
      <c r="AF677" s="14">
        <f>BACK!$I$2</f>
        <v>24</v>
      </c>
      <c r="AG677" s="14">
        <f>IF(AVANZA[[#This Row],[Oferta_empaquetada_comisiones]]="SI",1,0)</f>
        <v>0</v>
      </c>
      <c r="AH677" s="36">
        <f>IF(AVANZA[[#This Row],[Variable]]="TERMINADA",IFERROR(VLOOKUP(AVANZA[[#This Row],[SUPERVISOR]],Tabla2[#All],4,0),0),)</f>
        <v>3.5</v>
      </c>
      <c r="AI677" s="14">
        <f>IF(AVANZA[[#This Row],[Producto]]="BA",1,0)</f>
        <v>0</v>
      </c>
      <c r="AJ677" s="14">
        <f>IF(AVANZA[[#This Row],[Producto]]="DUO",1,0)</f>
        <v>0</v>
      </c>
      <c r="AK677" s="14">
        <f>IF(AVANZA[[#This Row],[Producto]]="TRIO",1,0)</f>
        <v>1</v>
      </c>
      <c r="AL677" t="s">
        <v>292</v>
      </c>
      <c r="AM677">
        <v>-1</v>
      </c>
      <c r="AN677">
        <v>-1</v>
      </c>
      <c r="AO677" t="s">
        <v>17818</v>
      </c>
      <c r="AP677" s="1">
        <v>46154.373865740738</v>
      </c>
      <c r="AQ677">
        <v>-1</v>
      </c>
      <c r="AR677" t="s">
        <v>17819</v>
      </c>
      <c r="AS677">
        <v>-1</v>
      </c>
      <c r="AT677">
        <v>-1</v>
      </c>
      <c r="AU677">
        <v>-1</v>
      </c>
      <c r="AV677">
        <v>-1</v>
      </c>
      <c r="AW677">
        <v>-1</v>
      </c>
      <c r="AX677" t="s">
        <v>224</v>
      </c>
      <c r="AY677">
        <v>-1</v>
      </c>
      <c r="AZ677">
        <v>2026</v>
      </c>
      <c r="BA677">
        <v>5</v>
      </c>
      <c r="BB677">
        <v>13</v>
      </c>
      <c r="BC677">
        <v>-1</v>
      </c>
      <c r="BD677" t="s">
        <v>225</v>
      </c>
      <c r="BE677">
        <v>-1</v>
      </c>
      <c r="BF677">
        <v>20001626412487</v>
      </c>
      <c r="BG677" t="s">
        <v>438</v>
      </c>
      <c r="BH677" t="s">
        <v>439</v>
      </c>
      <c r="BI677" t="s">
        <v>17820</v>
      </c>
      <c r="BJ677">
        <v>-1</v>
      </c>
      <c r="BK677">
        <v>-1</v>
      </c>
      <c r="BL677">
        <v>-1</v>
      </c>
      <c r="BM677" t="s">
        <v>229</v>
      </c>
      <c r="BN677" t="s">
        <v>230</v>
      </c>
      <c r="BO677" t="s">
        <v>17821</v>
      </c>
      <c r="BP677" t="s">
        <v>380</v>
      </c>
      <c r="BQ677">
        <v>2026</v>
      </c>
      <c r="BR677">
        <v>5</v>
      </c>
      <c r="BS677">
        <v>12</v>
      </c>
      <c r="BT677" s="1">
        <v>46155.630960648145</v>
      </c>
      <c r="BU677" t="s">
        <v>233</v>
      </c>
      <c r="BV677" s="2">
        <v>46155</v>
      </c>
      <c r="BW677" t="s">
        <v>234</v>
      </c>
      <c r="BX677" s="2">
        <v>46154</v>
      </c>
      <c r="BY677" s="2">
        <v>46155</v>
      </c>
      <c r="BZ677" t="s">
        <v>235</v>
      </c>
      <c r="CA677" t="s">
        <v>896</v>
      </c>
      <c r="CB677" t="s">
        <v>752</v>
      </c>
      <c r="CC677" t="s">
        <v>17822</v>
      </c>
      <c r="CD677" t="s">
        <v>3775</v>
      </c>
      <c r="CE677">
        <v>-1</v>
      </c>
      <c r="CF677" t="s">
        <v>899</v>
      </c>
      <c r="CG677" t="s">
        <v>756</v>
      </c>
      <c r="CH677" t="s">
        <v>242</v>
      </c>
      <c r="CI677">
        <v>22999736</v>
      </c>
      <c r="CJ677" t="s">
        <v>303</v>
      </c>
      <c r="CK677" t="s">
        <v>245</v>
      </c>
      <c r="CL677" t="s">
        <v>246</v>
      </c>
      <c r="CM677" t="s">
        <v>247</v>
      </c>
      <c r="CN677" t="s">
        <v>248</v>
      </c>
      <c r="CT677" t="s">
        <v>386</v>
      </c>
      <c r="CU677" t="s">
        <v>387</v>
      </c>
      <c r="CW677" t="s">
        <v>446</v>
      </c>
      <c r="CX677" t="s">
        <v>447</v>
      </c>
      <c r="DA677" t="s">
        <v>250</v>
      </c>
      <c r="DB677">
        <v>-1</v>
      </c>
      <c r="DF677" t="s">
        <v>251</v>
      </c>
      <c r="DJ677" t="s">
        <v>252</v>
      </c>
      <c r="DK677" t="s">
        <v>253</v>
      </c>
      <c r="DL677" t="s">
        <v>253</v>
      </c>
      <c r="DN677" t="s">
        <v>390</v>
      </c>
      <c r="DR677" t="s">
        <v>305</v>
      </c>
      <c r="DS677" t="s">
        <v>303</v>
      </c>
      <c r="DT677" t="s">
        <v>302</v>
      </c>
      <c r="DV677">
        <v>1</v>
      </c>
      <c r="DW677" t="s">
        <v>623</v>
      </c>
      <c r="ED677" s="2">
        <v>46155</v>
      </c>
      <c r="EE677" t="s">
        <v>900</v>
      </c>
      <c r="EF677">
        <v>23</v>
      </c>
      <c r="EP677" t="s">
        <v>258</v>
      </c>
      <c r="ES677" t="s">
        <v>901</v>
      </c>
      <c r="FA677" t="s">
        <v>245</v>
      </c>
      <c r="FB677" t="s">
        <v>763</v>
      </c>
      <c r="FD677" t="s">
        <v>763</v>
      </c>
      <c r="FE677" t="s">
        <v>902</v>
      </c>
      <c r="FF677" t="s">
        <v>903</v>
      </c>
      <c r="FK677" t="s">
        <v>263</v>
      </c>
      <c r="FL677" t="s">
        <v>17823</v>
      </c>
      <c r="FN677" t="s">
        <v>248</v>
      </c>
      <c r="FO677" t="s">
        <v>265</v>
      </c>
      <c r="FR677">
        <v>113904</v>
      </c>
      <c r="GB677" t="s">
        <v>266</v>
      </c>
      <c r="GC677" t="s">
        <v>387</v>
      </c>
      <c r="GD677">
        <v>25188</v>
      </c>
      <c r="GF677">
        <v>2353</v>
      </c>
      <c r="GG677">
        <v>25422</v>
      </c>
      <c r="GI677">
        <v>87224</v>
      </c>
      <c r="GJ677">
        <v>25427</v>
      </c>
      <c r="GL677">
        <v>24327</v>
      </c>
      <c r="GM677">
        <v>135545</v>
      </c>
      <c r="GS677" t="s">
        <v>267</v>
      </c>
      <c r="GT677" s="2">
        <v>44592</v>
      </c>
      <c r="GU677" t="s">
        <v>268</v>
      </c>
      <c r="GV677" t="s">
        <v>335</v>
      </c>
      <c r="GW677" t="s">
        <v>270</v>
      </c>
      <c r="GX677" t="s">
        <v>271</v>
      </c>
      <c r="GY677" t="s">
        <v>271</v>
      </c>
      <c r="GZ677" t="s">
        <v>273</v>
      </c>
      <c r="HA677" t="s">
        <v>274</v>
      </c>
      <c r="HB677" t="s">
        <v>900</v>
      </c>
      <c r="HC677" t="s">
        <v>900</v>
      </c>
      <c r="HD677" t="s">
        <v>761</v>
      </c>
      <c r="HE677" t="s">
        <v>230</v>
      </c>
      <c r="HF677" t="s">
        <v>17824</v>
      </c>
      <c r="HR677" t="s">
        <v>278</v>
      </c>
      <c r="HV677">
        <v>118900</v>
      </c>
      <c r="HW677" t="s">
        <v>279</v>
      </c>
      <c r="HX677" t="s">
        <v>280</v>
      </c>
      <c r="HY677">
        <v>131572</v>
      </c>
      <c r="HZ677">
        <v>17668</v>
      </c>
      <c r="IA677" t="s">
        <v>279</v>
      </c>
      <c r="IB677" t="s">
        <v>281</v>
      </c>
      <c r="ID677" t="s">
        <v>282</v>
      </c>
      <c r="IE677" t="s">
        <v>283</v>
      </c>
      <c r="IF677" t="s">
        <v>283</v>
      </c>
      <c r="IG677" t="s">
        <v>283</v>
      </c>
      <c r="IH677" t="s">
        <v>284</v>
      </c>
      <c r="II677" t="s">
        <v>285</v>
      </c>
      <c r="IJ677" t="s">
        <v>286</v>
      </c>
      <c r="IK677" t="s">
        <v>278</v>
      </c>
      <c r="IL677" t="s">
        <v>287</v>
      </c>
      <c r="IM677" t="s">
        <v>288</v>
      </c>
      <c r="IN677" t="s">
        <v>289</v>
      </c>
      <c r="IP677" t="s">
        <v>290</v>
      </c>
      <c r="IQ677" t="s">
        <v>284</v>
      </c>
      <c r="IS677" t="s">
        <v>291</v>
      </c>
      <c r="IT677" t="s">
        <v>287</v>
      </c>
      <c r="IY677" t="s">
        <v>281</v>
      </c>
    </row>
    <row r="678" spans="1:259" x14ac:dyDescent="0.3">
      <c r="A678" s="14">
        <f>DAY(AVANZA[[#This Row],[FechaSeguimiento]])</f>
        <v>13</v>
      </c>
      <c r="B678" s="14">
        <f>MONTH(AVANZA[[#This Row],[FechaSeguimiento]])</f>
        <v>5</v>
      </c>
      <c r="C678"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678" t="str">
        <f>LOWER(IFERROR(VLOOKUP(AVANZA[[#This Row],[ID_Peticion]],CANCELADAS[#All],2,0),""))</f>
        <v/>
      </c>
      <c r="E678" t="str">
        <f>LOWER(IFERROR(VLOOKUP(AVANZA[[#This Row],[ID_Peticion]],CANCELADAS[#All],3,0),""))</f>
        <v/>
      </c>
      <c r="F678" t="str">
        <f>LOWER(IF(AVANZA[[#This Row],[CEDULA CLIENTE]]&lt;&gt;""," CC: " &amp; COUNTIFS(AVANZA[CEDULA CLIENTE],AVANZA[[#This Row],[CEDULA CLIENTE]]),"")&amp; IF(AVANZA[[#This Row],[Direccion]]&lt;&gt;""," DIR: " &amp; COUNTIFS(AVANZA[Direccion],AVANZA[[#This Row],[Direccion]]),""))</f>
        <v xml:space="preserve"> cc: 1 dir: 1</v>
      </c>
      <c r="G678" t="str">
        <f>IFERROR(VLOOKUP(AVANZA[[#This Row],[Cedula_Vendedor_Atis]],PLANTA[[#All],[CEDULA]:[LINEA]],3,0),"No Cruza")</f>
        <v>Marisol Avella</v>
      </c>
      <c r="H678" t="str">
        <f>IFERROR(VLOOKUP(AVANZA[[#This Row],[Cedula_Vendedor_Atis]],PLANTA[[#All],[CEDULA]:[LINEA]],4,0),"No Cruza")</f>
        <v>Fija</v>
      </c>
      <c r="I678" t="str">
        <f>LOWER(IF(AVANZA[[#This Row],[ATRIBUIBLE]]="",AVANZA[[#This Row],[Variable]],AVANZA[[#This Row],[ATRIBUIBLE]]))</f>
        <v>pendiente</v>
      </c>
      <c r="J678" s="14">
        <f>IF(AVANZA[[#This Row],[Variable]]=AVANZA[[#Headers],[TERMINADA]],1,0)</f>
        <v>0</v>
      </c>
      <c r="K678" s="14">
        <f>IF(AVANZA[[#This Row],[Variable]]=AVANZA[[#Headers],[ANULADA]],1,0)</f>
        <v>0</v>
      </c>
      <c r="L678" s="14">
        <f>IF(AVANZA[[#This Row],[Variable]]=AVANZA[[#Headers],[PENDIENTE]],1,0)</f>
        <v>1</v>
      </c>
      <c r="M678" s="14">
        <f>IF(AVANZA[[#This Row],[ESTADO AGENDA]]="AGENDADA",1,0)</f>
        <v>1</v>
      </c>
      <c r="N678" s="14">
        <f>IF(AVANZA[[#This Row],[ESTADO AGENDA]]="PENDIENTE DE AGENDAR",1,0)</f>
        <v>0</v>
      </c>
      <c r="O678" s="14">
        <f>IF(AVANZA[[#This Row],[ESTADO AGENDA]]="SUSPENDIDA",1,0)</f>
        <v>0</v>
      </c>
      <c r="P678" t="str" cm="1">
        <f t="array" ref="P678">_xlfn.XLOOKUP(AVANZA[[#This Row],[Num_Agrupacion_Pet_Atis]],Tabla1[[#All],[Numero_de_actuacion]],Tabla1[[#All],[Estado_de_la_orden]],"",0)</f>
        <v>Agendada</v>
      </c>
      <c r="Q678" s="2" cm="1">
        <f t="array" ref="Q678">_xlfn.XLOOKUP(AVANZA[[#This Row],[Num_Agrupacion_Pet_Atis]],Tabla1[[#All],[Numero_de_actuacion]],Tabla1[[#All],[Fecha_de_la_cita]],"",0)</f>
        <v>46157.291666666664</v>
      </c>
      <c r="R678" t="str" cm="1">
        <f t="array" ref="R678">_xlfn.XLOOKUP(AVANZA[[#This Row],[Num_Agrupacion_Pet_Atis]],Tabla1[[#All],[Numero_de_actuacion]],Tabla1[[#All],[Franja_horaria_de_la_cita]],"",0)</f>
        <v>AM</v>
      </c>
      <c r="S678" s="14">
        <f>IFERROR(DAY(AVANZA[[#This Row],[FECHA AGENDA]]),"")</f>
        <v>15</v>
      </c>
      <c r="T678" s="14">
        <f>IFERROR(MONTH(AVANZA[[#This Row],[FECHA AGENDA]]),"")</f>
        <v>5</v>
      </c>
      <c r="U678" cm="1">
        <f t="array" ref="U678">_xlfn.XLOOKUP(AVANZA[[#This Row],[Num_Agrupacion_Pet_Atis]],Tabla1[[#All],[Numero_de_actuacion]],Tabla1[[#All],[Motivo_de_suspension]],"",0)</f>
        <v>0</v>
      </c>
      <c r="V678" s="2" t="str" cm="1">
        <f t="array" ref="V678">_xlfn.XLOOKUP(AVANZA[[#This Row],[Num_Agrupacion_Pet_Atis]],Tabla1[[#All],[Numero_de_actuacion]],Tabla1[[#All],[No_identificacion_cliente]],"",0)</f>
        <v>1098726532</v>
      </c>
      <c r="W678" s="2" t="str" cm="1">
        <f t="array" ref="W678">_xlfn.XLOOKUP(AVANZA[[#This Row],[Num_Agrupacion_Pet_Atis]],Tabla1[[#All],[Numero_de_actuacion]],Tabla1[[#All],[Movil_de_contacto]],"",0)</f>
        <v>3168685447</v>
      </c>
      <c r="X678" s="14">
        <f>IF(OR(AVANZA[[#This Row],[ESTADO LEG]]="Legalizada grabacion",AVANZA[[#This Row],[ESTADO LEG]]="Legalizada aut"),1,0)</f>
        <v>0</v>
      </c>
      <c r="Y678" s="14">
        <f>IF(OR(AVANZA[[#This Row],[ESTADO LEG]]="pdte legalizar",AVANZA[[#This Row],[ESTADO LEG]]="No cruza"),1,0)</f>
        <v>0</v>
      </c>
      <c r="Z678" t="str" cm="1">
        <f t="array" ref="Z678">IF(AVANZA[[#This Row],[Variable]]="Terminada",LOWER(_xlfn.XLOOKUP(AVANZA[[#This Row],[ID_Peticion]],Tabla6[[#All],[NUM_PETICION]],Tabla6[[#All],[ESTADO_LEG]],"NO CRUZA",0)),AVANZA[[#This Row],[Variable]])</f>
        <v>PENDIENTE</v>
      </c>
      <c r="AA678" t="str" cm="1">
        <f t="array" ref="AA678">_xlfn.XLOOKUP(AVANZA[[#This Row],[ID_Peticion]],Tabla6[[#All],[NUM_PETICION]],Tabla6[[#All],[DIF_DIAS]],"",0)</f>
        <v/>
      </c>
      <c r="AB678" s="2" t="str" cm="1">
        <f t="array" ref="AB678">IFERROR(_xlfn.XLOOKUP(AVANZA[[#This Row],[ID_Peticion]],Tabla6[[#All],[NUM_PETICION]],Tabla6[[#All],[FEC_LEGAL]],"",0),"")</f>
        <v/>
      </c>
      <c r="AC678" s="14">
        <f ca="1">IF(AVANZA[[#This Row],[FECHA LEG]]&lt;&gt;0,IFERROR(AVANZA[[#This Row],[FECHA LEG]]-AVANZA[[#This Row],[FechaIniEstadoSubPetAtis]],0),TODAY()-AVANZA[[#This Row],[FechaIniEstadoSubPetAtis]])</f>
        <v>0</v>
      </c>
      <c r="AD678" s="35">
        <f ca="1">IF(AVANZA[[#This Row],[FINAL Vs LG]]&lt;&gt;0,IF(AVANZA[[#This Row],[FINAL Vs LG]]&lt;7.1,"100%",IF(AND(AVANZA[[#This Row],[FINAL Vs LG]]&gt;7.1,AVANZA[[#This Row],[FINAL Vs LG]]&lt;11.1),"50%","0%")),0)</f>
        <v>0</v>
      </c>
      <c r="AE678" s="14">
        <f ca="1">VLOOKUP(DAY(TODAY()),BACK!F:G,2,0)</f>
        <v>14</v>
      </c>
      <c r="AF678" s="14">
        <f>BACK!$I$2</f>
        <v>24</v>
      </c>
      <c r="AG678" s="14">
        <f>IF(AVANZA[[#This Row],[Oferta_empaquetada_comisiones]]="SI",1,0)</f>
        <v>0</v>
      </c>
      <c r="AH678" s="36">
        <f>IF(AVANZA[[#This Row],[Variable]]="TERMINADA",IFERROR(VLOOKUP(AVANZA[[#This Row],[SUPERVISOR]],Tabla2[#All],4,0),0),)</f>
        <v>0</v>
      </c>
      <c r="AI678" s="14">
        <f>IF(AVANZA[[#This Row],[Producto]]="BA",1,0)</f>
        <v>1</v>
      </c>
      <c r="AJ678" s="14">
        <f>IF(AVANZA[[#This Row],[Producto]]="DUO",1,0)</f>
        <v>0</v>
      </c>
      <c r="AK678" s="14">
        <f>IF(AVANZA[[#This Row],[Producto]]="TRIO",1,0)</f>
        <v>0</v>
      </c>
      <c r="AL678" t="s">
        <v>435</v>
      </c>
      <c r="AM678">
        <v>-1</v>
      </c>
      <c r="AN678">
        <v>-1</v>
      </c>
      <c r="AO678" t="s">
        <v>17825</v>
      </c>
      <c r="AP678" s="1">
        <v>46153.849236111113</v>
      </c>
      <c r="AQ678">
        <v>-1</v>
      </c>
      <c r="AR678" t="s">
        <v>17826</v>
      </c>
      <c r="AS678">
        <v>-1</v>
      </c>
      <c r="AT678">
        <v>-1</v>
      </c>
      <c r="AU678">
        <v>-1</v>
      </c>
      <c r="AV678">
        <v>-1</v>
      </c>
      <c r="AW678">
        <v>-1</v>
      </c>
      <c r="AX678" t="s">
        <v>224</v>
      </c>
      <c r="AY678">
        <v>-1</v>
      </c>
      <c r="AZ678">
        <v>2026</v>
      </c>
      <c r="BA678">
        <v>5</v>
      </c>
      <c r="BB678">
        <v>13</v>
      </c>
      <c r="BC678">
        <v>-1</v>
      </c>
      <c r="BD678" t="s">
        <v>225</v>
      </c>
      <c r="BE678">
        <v>-1</v>
      </c>
      <c r="BF678">
        <v>20001626257019</v>
      </c>
      <c r="BG678" t="s">
        <v>319</v>
      </c>
      <c r="BH678" t="s">
        <v>320</v>
      </c>
      <c r="BI678" t="s">
        <v>3153</v>
      </c>
      <c r="BJ678">
        <v>-1</v>
      </c>
      <c r="BK678">
        <v>-1</v>
      </c>
      <c r="BL678">
        <v>-1</v>
      </c>
      <c r="BM678" t="s">
        <v>2213</v>
      </c>
      <c r="BN678" t="s">
        <v>230</v>
      </c>
      <c r="BO678" t="s">
        <v>17827</v>
      </c>
      <c r="BP678" t="s">
        <v>380</v>
      </c>
      <c r="BQ678">
        <v>2026</v>
      </c>
      <c r="BR678">
        <v>5</v>
      </c>
      <c r="BS678">
        <v>11</v>
      </c>
      <c r="BT678" s="1">
        <v>46153.849259259259</v>
      </c>
      <c r="BU678" t="s">
        <v>2215</v>
      </c>
      <c r="BV678" s="2">
        <v>46153</v>
      </c>
      <c r="BW678" t="s">
        <v>2215</v>
      </c>
      <c r="BX678" s="2">
        <v>46154</v>
      </c>
      <c r="BY678" s="2">
        <v>46154</v>
      </c>
      <c r="BZ678" t="s">
        <v>2266</v>
      </c>
      <c r="CA678" t="s">
        <v>1331</v>
      </c>
      <c r="CB678" t="s">
        <v>546</v>
      </c>
      <c r="CC678" t="s">
        <v>17828</v>
      </c>
      <c r="CD678" t="s">
        <v>2283</v>
      </c>
      <c r="CE678">
        <v>-1</v>
      </c>
      <c r="CF678" t="s">
        <v>1334</v>
      </c>
      <c r="CG678" t="s">
        <v>550</v>
      </c>
      <c r="CH678" t="s">
        <v>242</v>
      </c>
      <c r="CI678">
        <v>1193125457</v>
      </c>
      <c r="CJ678" t="s">
        <v>445</v>
      </c>
      <c r="CK678" t="s">
        <v>245</v>
      </c>
      <c r="CL678" t="s">
        <v>246</v>
      </c>
      <c r="CM678" t="s">
        <v>247</v>
      </c>
      <c r="CN678" t="s">
        <v>359</v>
      </c>
      <c r="CT678" t="s">
        <v>249</v>
      </c>
      <c r="CU678" t="s">
        <v>225</v>
      </c>
      <c r="CW678" t="s">
        <v>319</v>
      </c>
      <c r="CX678" t="s">
        <v>320</v>
      </c>
      <c r="DA678" t="s">
        <v>250</v>
      </c>
      <c r="DB678">
        <v>-1</v>
      </c>
      <c r="DF678" t="s">
        <v>2213</v>
      </c>
      <c r="DJ678" t="s">
        <v>252</v>
      </c>
      <c r="DK678" t="s">
        <v>253</v>
      </c>
      <c r="DL678" t="s">
        <v>253</v>
      </c>
      <c r="DN678" t="s">
        <v>255</v>
      </c>
      <c r="DR678" t="s">
        <v>449</v>
      </c>
      <c r="DS678" t="s">
        <v>445</v>
      </c>
      <c r="DT678" t="s">
        <v>444</v>
      </c>
      <c r="DV678">
        <v>1</v>
      </c>
      <c r="DW678" t="s">
        <v>554</v>
      </c>
      <c r="ED678" s="2">
        <v>46155</v>
      </c>
      <c r="EF678">
        <v>20</v>
      </c>
      <c r="EP678" t="s">
        <v>258</v>
      </c>
      <c r="FA678" t="s">
        <v>245</v>
      </c>
      <c r="FB678" t="s">
        <v>556</v>
      </c>
      <c r="FD678" t="s">
        <v>556</v>
      </c>
      <c r="FE678" t="s">
        <v>1336</v>
      </c>
      <c r="FF678" t="s">
        <v>1336</v>
      </c>
      <c r="FK678" t="s">
        <v>263</v>
      </c>
      <c r="FN678" t="s">
        <v>359</v>
      </c>
      <c r="FO678" t="s">
        <v>366</v>
      </c>
      <c r="FR678">
        <v>0</v>
      </c>
      <c r="GB678" t="s">
        <v>266</v>
      </c>
      <c r="GM678">
        <v>0</v>
      </c>
      <c r="GS678" t="s">
        <v>267</v>
      </c>
      <c r="GT678" s="2"/>
      <c r="GU678" t="s">
        <v>268</v>
      </c>
      <c r="GV678" t="s">
        <v>269</v>
      </c>
      <c r="GW678" t="s">
        <v>394</v>
      </c>
      <c r="GZ678" t="s">
        <v>395</v>
      </c>
      <c r="HE678" t="s">
        <v>230</v>
      </c>
      <c r="HF678" t="s">
        <v>17829</v>
      </c>
      <c r="HR678" t="s">
        <v>278</v>
      </c>
      <c r="HV678">
        <v>94990</v>
      </c>
      <c r="HW678" t="s">
        <v>281</v>
      </c>
      <c r="HY678">
        <v>0</v>
      </c>
      <c r="HZ678">
        <v>0</v>
      </c>
      <c r="IA678" t="s">
        <v>279</v>
      </c>
      <c r="IB678" t="s">
        <v>281</v>
      </c>
      <c r="IE678" t="s">
        <v>283</v>
      </c>
      <c r="IF678" t="s">
        <v>283</v>
      </c>
      <c r="IG678" t="s">
        <v>283</v>
      </c>
      <c r="IH678" t="s">
        <v>284</v>
      </c>
      <c r="II678" t="s">
        <v>285</v>
      </c>
      <c r="IJ678" t="s">
        <v>286</v>
      </c>
      <c r="IK678" t="s">
        <v>278</v>
      </c>
      <c r="IL678" t="s">
        <v>371</v>
      </c>
      <c r="IM678" t="s">
        <v>288</v>
      </c>
      <c r="IN678" t="s">
        <v>2219</v>
      </c>
      <c r="IP678" t="s">
        <v>290</v>
      </c>
      <c r="IQ678" t="s">
        <v>284</v>
      </c>
      <c r="IS678" t="s">
        <v>291</v>
      </c>
      <c r="IT678" t="s">
        <v>453</v>
      </c>
      <c r="IU678" t="s">
        <v>713</v>
      </c>
      <c r="IV678" t="s">
        <v>434</v>
      </c>
      <c r="IW678" t="s">
        <v>318</v>
      </c>
      <c r="IY678" t="s">
        <v>281</v>
      </c>
    </row>
    <row r="679" spans="1:259" x14ac:dyDescent="0.3">
      <c r="A679" s="14">
        <f>DAY(AVANZA[[#This Row],[FechaSeguimiento]])</f>
        <v>13</v>
      </c>
      <c r="B679" s="14">
        <f>MONTH(AVANZA[[#This Row],[FechaSeguimiento]])</f>
        <v>5</v>
      </c>
      <c r="C679"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679" t="str">
        <f>LOWER(IFERROR(VLOOKUP(AVANZA[[#This Row],[ID_Peticion]],CANCELADAS[#All],2,0),""))</f>
        <v/>
      </c>
      <c r="E679" t="str">
        <f>LOWER(IFERROR(VLOOKUP(AVANZA[[#This Row],[ID_Peticion]],CANCELADAS[#All],3,0),""))</f>
        <v/>
      </c>
      <c r="F679" t="str">
        <f>LOWER(IF(AVANZA[[#This Row],[CEDULA CLIENTE]]&lt;&gt;""," CC: " &amp; COUNTIFS(AVANZA[CEDULA CLIENTE],AVANZA[[#This Row],[CEDULA CLIENTE]]),"")&amp; IF(AVANZA[[#This Row],[Direccion]]&lt;&gt;""," DIR: " &amp; COUNTIFS(AVANZA[Direccion],AVANZA[[#This Row],[Direccion]]),""))</f>
        <v xml:space="preserve"> cc: 1 dir: 1</v>
      </c>
      <c r="G679" t="str">
        <f>IFERROR(VLOOKUP(AVANZA[[#This Row],[Cedula_Vendedor_Atis]],PLANTA[[#All],[CEDULA]:[LINEA]],3,0),"No Cruza")</f>
        <v>Marisol Avella</v>
      </c>
      <c r="H679" t="str">
        <f>IFERROR(VLOOKUP(AVANZA[[#This Row],[Cedula_Vendedor_Atis]],PLANTA[[#All],[CEDULA]:[LINEA]],4,0),"No Cruza")</f>
        <v>Fija</v>
      </c>
      <c r="I679" t="str">
        <f>LOWER(IF(AVANZA[[#This Row],[ATRIBUIBLE]]="",AVANZA[[#This Row],[Variable]],AVANZA[[#This Row],[ATRIBUIBLE]]))</f>
        <v>pendiente</v>
      </c>
      <c r="J679" s="14">
        <f>IF(AVANZA[[#This Row],[Variable]]=AVANZA[[#Headers],[TERMINADA]],1,0)</f>
        <v>0</v>
      </c>
      <c r="K679" s="14">
        <f>IF(AVANZA[[#This Row],[Variable]]=AVANZA[[#Headers],[ANULADA]],1,0)</f>
        <v>0</v>
      </c>
      <c r="L679" s="14">
        <f>IF(AVANZA[[#This Row],[Variable]]=AVANZA[[#Headers],[PENDIENTE]],1,0)</f>
        <v>1</v>
      </c>
      <c r="M679" s="14">
        <f>IF(AVANZA[[#This Row],[ESTADO AGENDA]]="AGENDADA",1,0)</f>
        <v>1</v>
      </c>
      <c r="N679" s="14">
        <f>IF(AVANZA[[#This Row],[ESTADO AGENDA]]="PENDIENTE DE AGENDAR",1,0)</f>
        <v>0</v>
      </c>
      <c r="O679" s="14">
        <f>IF(AVANZA[[#This Row],[ESTADO AGENDA]]="SUSPENDIDA",1,0)</f>
        <v>0</v>
      </c>
      <c r="P679" t="str" cm="1">
        <f t="array" ref="P679">_xlfn.XLOOKUP(AVANZA[[#This Row],[Num_Agrupacion_Pet_Atis]],Tabla1[[#All],[Numero_de_actuacion]],Tabla1[[#All],[Estado_de_la_orden]],"",0)</f>
        <v>Agendada</v>
      </c>
      <c r="Q679" s="2" cm="1">
        <f t="array" ref="Q679">_xlfn.XLOOKUP(AVANZA[[#This Row],[Num_Agrupacion_Pet_Atis]],Tabla1[[#All],[Numero_de_actuacion]],Tabla1[[#All],[Fecha_de_la_cita]],"",0)</f>
        <v>46157.291666666664</v>
      </c>
      <c r="R679" t="str" cm="1">
        <f t="array" ref="R679">_xlfn.XLOOKUP(AVANZA[[#This Row],[Num_Agrupacion_Pet_Atis]],Tabla1[[#All],[Numero_de_actuacion]],Tabla1[[#All],[Franja_horaria_de_la_cita]],"",0)</f>
        <v>AM</v>
      </c>
      <c r="S679" s="14">
        <f>IFERROR(DAY(AVANZA[[#This Row],[FECHA AGENDA]]),"")</f>
        <v>15</v>
      </c>
      <c r="T679" s="14">
        <f>IFERROR(MONTH(AVANZA[[#This Row],[FECHA AGENDA]]),"")</f>
        <v>5</v>
      </c>
      <c r="U679" cm="1">
        <f t="array" ref="U679">_xlfn.XLOOKUP(AVANZA[[#This Row],[Num_Agrupacion_Pet_Atis]],Tabla1[[#All],[Numero_de_actuacion]],Tabla1[[#All],[Motivo_de_suspension]],"",0)</f>
        <v>0</v>
      </c>
      <c r="V679" s="2" t="str" cm="1">
        <f t="array" ref="V679">_xlfn.XLOOKUP(AVANZA[[#This Row],[Num_Agrupacion_Pet_Atis]],Tabla1[[#All],[Numero_de_actuacion]],Tabla1[[#All],[No_identificacion_cliente]],"",0)</f>
        <v>1022342874</v>
      </c>
      <c r="W679" s="2" t="str" cm="1">
        <f t="array" ref="W679">_xlfn.XLOOKUP(AVANZA[[#This Row],[Num_Agrupacion_Pet_Atis]],Tabla1[[#All],[Numero_de_actuacion]],Tabla1[[#All],[Movil_de_contacto]],"",0)</f>
        <v>3227922558</v>
      </c>
      <c r="X679" s="14">
        <f>IF(OR(AVANZA[[#This Row],[ESTADO LEG]]="Legalizada grabacion",AVANZA[[#This Row],[ESTADO LEG]]="Legalizada aut"),1,0)</f>
        <v>0</v>
      </c>
      <c r="Y679" s="14">
        <f>IF(OR(AVANZA[[#This Row],[ESTADO LEG]]="pdte legalizar",AVANZA[[#This Row],[ESTADO LEG]]="No cruza"),1,0)</f>
        <v>0</v>
      </c>
      <c r="Z679" t="str" cm="1">
        <f t="array" ref="Z679">IF(AVANZA[[#This Row],[Variable]]="Terminada",LOWER(_xlfn.XLOOKUP(AVANZA[[#This Row],[ID_Peticion]],Tabla6[[#All],[NUM_PETICION]],Tabla6[[#All],[ESTADO_LEG]],"NO CRUZA",0)),AVANZA[[#This Row],[Variable]])</f>
        <v>PENDIENTE</v>
      </c>
      <c r="AA679" t="str" cm="1">
        <f t="array" ref="AA679">_xlfn.XLOOKUP(AVANZA[[#This Row],[ID_Peticion]],Tabla6[[#All],[NUM_PETICION]],Tabla6[[#All],[DIF_DIAS]],"",0)</f>
        <v/>
      </c>
      <c r="AB679" s="2" t="str" cm="1">
        <f t="array" ref="AB679">IFERROR(_xlfn.XLOOKUP(AVANZA[[#This Row],[ID_Peticion]],Tabla6[[#All],[NUM_PETICION]],Tabla6[[#All],[FEC_LEGAL]],"",0),"")</f>
        <v/>
      </c>
      <c r="AC679" s="14">
        <f ca="1">IF(AVANZA[[#This Row],[FECHA LEG]]&lt;&gt;0,IFERROR(AVANZA[[#This Row],[FECHA LEG]]-AVANZA[[#This Row],[FechaIniEstadoSubPetAtis]],0),TODAY()-AVANZA[[#This Row],[FechaIniEstadoSubPetAtis]])</f>
        <v>0</v>
      </c>
      <c r="AD679" s="35">
        <f ca="1">IF(AVANZA[[#This Row],[FINAL Vs LG]]&lt;&gt;0,IF(AVANZA[[#This Row],[FINAL Vs LG]]&lt;7.1,"100%",IF(AND(AVANZA[[#This Row],[FINAL Vs LG]]&gt;7.1,AVANZA[[#This Row],[FINAL Vs LG]]&lt;11.1),"50%","0%")),0)</f>
        <v>0</v>
      </c>
      <c r="AE679" s="14">
        <f ca="1">VLOOKUP(DAY(TODAY()),BACK!F:G,2,0)</f>
        <v>14</v>
      </c>
      <c r="AF679" s="14">
        <f>BACK!$I$2</f>
        <v>24</v>
      </c>
      <c r="AG679" s="14">
        <f>IF(AVANZA[[#This Row],[Oferta_empaquetada_comisiones]]="SI",1,0)</f>
        <v>0</v>
      </c>
      <c r="AH679" s="36">
        <f>IF(AVANZA[[#This Row],[Variable]]="TERMINADA",IFERROR(VLOOKUP(AVANZA[[#This Row],[SUPERVISOR]],Tabla2[#All],4,0),0),)</f>
        <v>0</v>
      </c>
      <c r="AI679" s="14">
        <f>IF(AVANZA[[#This Row],[Producto]]="BA",1,0)</f>
        <v>1</v>
      </c>
      <c r="AJ679" s="14">
        <f>IF(AVANZA[[#This Row],[Producto]]="DUO",1,0)</f>
        <v>0</v>
      </c>
      <c r="AK679" s="14">
        <f>IF(AVANZA[[#This Row],[Producto]]="TRIO",1,0)</f>
        <v>0</v>
      </c>
      <c r="AL679" t="s">
        <v>400</v>
      </c>
      <c r="AM679">
        <v>-1</v>
      </c>
      <c r="AN679">
        <v>-1</v>
      </c>
      <c r="AO679" t="s">
        <v>17830</v>
      </c>
      <c r="AP679" s="1">
        <v>46155.833587962959</v>
      </c>
      <c r="AQ679">
        <v>-1</v>
      </c>
      <c r="AR679" t="s">
        <v>17831</v>
      </c>
      <c r="AS679">
        <v>-1</v>
      </c>
      <c r="AT679">
        <v>-1</v>
      </c>
      <c r="AU679">
        <v>-1</v>
      </c>
      <c r="AV679">
        <v>-1</v>
      </c>
      <c r="AW679">
        <v>-1</v>
      </c>
      <c r="AX679" t="s">
        <v>224</v>
      </c>
      <c r="AY679">
        <v>-1</v>
      </c>
      <c r="AZ679">
        <v>2026</v>
      </c>
      <c r="BA679">
        <v>5</v>
      </c>
      <c r="BB679">
        <v>13</v>
      </c>
      <c r="BC679">
        <v>-1</v>
      </c>
      <c r="BD679" t="s">
        <v>225</v>
      </c>
      <c r="BE679">
        <v>-1</v>
      </c>
      <c r="BF679">
        <v>20001627379311</v>
      </c>
      <c r="BG679" t="s">
        <v>319</v>
      </c>
      <c r="BH679" t="s">
        <v>320</v>
      </c>
      <c r="BI679" t="s">
        <v>3381</v>
      </c>
      <c r="BJ679">
        <v>-1</v>
      </c>
      <c r="BK679">
        <v>-1</v>
      </c>
      <c r="BL679">
        <v>-1</v>
      </c>
      <c r="BM679" t="s">
        <v>2213</v>
      </c>
      <c r="BN679" t="s">
        <v>230</v>
      </c>
      <c r="BO679" t="s">
        <v>17832</v>
      </c>
      <c r="BP679" t="s">
        <v>380</v>
      </c>
      <c r="BQ679">
        <v>2026</v>
      </c>
      <c r="BR679">
        <v>5</v>
      </c>
      <c r="BS679">
        <v>13</v>
      </c>
      <c r="BT679" s="1">
        <v>46155.833611111113</v>
      </c>
      <c r="BU679" t="s">
        <v>2215</v>
      </c>
      <c r="BV679" s="2">
        <v>46155</v>
      </c>
      <c r="BW679" t="s">
        <v>2215</v>
      </c>
      <c r="BX679" s="2">
        <v>46155</v>
      </c>
      <c r="BY679" s="2">
        <v>46155</v>
      </c>
      <c r="BZ679" t="s">
        <v>2216</v>
      </c>
      <c r="CA679" t="s">
        <v>297</v>
      </c>
      <c r="CB679" t="s">
        <v>297</v>
      </c>
      <c r="CC679" t="s">
        <v>17833</v>
      </c>
      <c r="CD679" t="s">
        <v>3361</v>
      </c>
      <c r="CE679">
        <v>-1</v>
      </c>
      <c r="CF679" t="s">
        <v>300</v>
      </c>
      <c r="CG679" t="s">
        <v>301</v>
      </c>
      <c r="CH679" t="s">
        <v>242</v>
      </c>
      <c r="CI679">
        <v>1053346599</v>
      </c>
      <c r="CJ679" t="s">
        <v>408</v>
      </c>
      <c r="CK679" t="s">
        <v>245</v>
      </c>
      <c r="CL679" t="s">
        <v>409</v>
      </c>
      <c r="CM679" t="s">
        <v>247</v>
      </c>
      <c r="CN679" t="s">
        <v>410</v>
      </c>
      <c r="CT679" t="s">
        <v>304</v>
      </c>
      <c r="CU679" t="s">
        <v>225</v>
      </c>
      <c r="CW679" t="s">
        <v>319</v>
      </c>
      <c r="CX679" t="s">
        <v>320</v>
      </c>
      <c r="DA679" t="s">
        <v>250</v>
      </c>
      <c r="DB679">
        <v>-1</v>
      </c>
      <c r="DF679" t="s">
        <v>2213</v>
      </c>
      <c r="DJ679" t="s">
        <v>252</v>
      </c>
      <c r="DK679" t="s">
        <v>253</v>
      </c>
      <c r="DL679" t="s">
        <v>253</v>
      </c>
      <c r="DN679" t="s">
        <v>255</v>
      </c>
      <c r="DR679" t="s">
        <v>411</v>
      </c>
      <c r="DS679" t="s">
        <v>408</v>
      </c>
      <c r="DT679" t="s">
        <v>407</v>
      </c>
      <c r="DV679">
        <v>1</v>
      </c>
      <c r="DW679" t="s">
        <v>283</v>
      </c>
      <c r="ED679" s="2">
        <v>46155</v>
      </c>
      <c r="EF679">
        <v>20</v>
      </c>
      <c r="EP679" t="s">
        <v>258</v>
      </c>
      <c r="FA679" t="s">
        <v>245</v>
      </c>
      <c r="FB679" t="s">
        <v>308</v>
      </c>
      <c r="FD679" t="s">
        <v>308</v>
      </c>
      <c r="FE679" t="s">
        <v>309</v>
      </c>
      <c r="FF679" t="s">
        <v>309</v>
      </c>
      <c r="FK679" t="s">
        <v>263</v>
      </c>
      <c r="FN679" t="s">
        <v>410</v>
      </c>
      <c r="FO679" t="s">
        <v>414</v>
      </c>
      <c r="FR679">
        <v>0</v>
      </c>
      <c r="GB679" t="s">
        <v>266</v>
      </c>
      <c r="GM679">
        <v>0</v>
      </c>
      <c r="GS679" t="s">
        <v>267</v>
      </c>
      <c r="GT679" s="2"/>
      <c r="GU679" t="s">
        <v>268</v>
      </c>
      <c r="GW679" t="s">
        <v>394</v>
      </c>
      <c r="GZ679" t="s">
        <v>395</v>
      </c>
      <c r="HE679" t="s">
        <v>230</v>
      </c>
      <c r="HF679" t="s">
        <v>17834</v>
      </c>
      <c r="HR679" t="s">
        <v>278</v>
      </c>
      <c r="HV679">
        <v>94990</v>
      </c>
      <c r="HW679" t="s">
        <v>281</v>
      </c>
      <c r="HY679">
        <v>0</v>
      </c>
      <c r="HZ679">
        <v>0</v>
      </c>
      <c r="IA679" t="s">
        <v>281</v>
      </c>
      <c r="IB679" t="s">
        <v>281</v>
      </c>
      <c r="IE679" t="s">
        <v>283</v>
      </c>
      <c r="IF679" t="s">
        <v>283</v>
      </c>
      <c r="IG679" t="s">
        <v>283</v>
      </c>
      <c r="IH679" t="s">
        <v>284</v>
      </c>
      <c r="II679" t="s">
        <v>285</v>
      </c>
      <c r="IJ679" t="s">
        <v>286</v>
      </c>
      <c r="IK679" t="s">
        <v>278</v>
      </c>
      <c r="IL679" t="s">
        <v>346</v>
      </c>
      <c r="IM679" t="s">
        <v>288</v>
      </c>
      <c r="IN679" t="s">
        <v>2219</v>
      </c>
      <c r="IP679" t="s">
        <v>290</v>
      </c>
      <c r="IQ679" t="s">
        <v>284</v>
      </c>
      <c r="IS679" t="s">
        <v>291</v>
      </c>
      <c r="IT679" t="s">
        <v>561</v>
      </c>
      <c r="IY679" t="s">
        <v>281</v>
      </c>
    </row>
    <row r="680" spans="1:259" x14ac:dyDescent="0.3">
      <c r="A680" s="14">
        <f>DAY(AVANZA[[#This Row],[FechaSeguimiento]])</f>
        <v>13</v>
      </c>
      <c r="B680" s="14">
        <f>MONTH(AVANZA[[#This Row],[FechaSeguimiento]])</f>
        <v>5</v>
      </c>
      <c r="C680"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680" t="str">
        <f>LOWER(IFERROR(VLOOKUP(AVANZA[[#This Row],[ID_Peticion]],CANCELADAS[#All],2,0),""))</f>
        <v/>
      </c>
      <c r="E680" t="str">
        <f>LOWER(IFERROR(VLOOKUP(AVANZA[[#This Row],[ID_Peticion]],CANCELADAS[#All],3,0),""))</f>
        <v/>
      </c>
      <c r="F680" t="str">
        <f>LOWER(IF(AVANZA[[#This Row],[CEDULA CLIENTE]]&lt;&gt;""," CC: " &amp; COUNTIFS(AVANZA[CEDULA CLIENTE],AVANZA[[#This Row],[CEDULA CLIENTE]]),"")&amp; IF(AVANZA[[#This Row],[Direccion]]&lt;&gt;""," DIR: " &amp; COUNTIFS(AVANZA[Direccion],AVANZA[[#This Row],[Direccion]]),""))</f>
        <v xml:space="preserve"> dir: 1</v>
      </c>
      <c r="G680" t="str">
        <f>IFERROR(VLOOKUP(AVANZA[[#This Row],[Cedula_Vendedor_Atis]],PLANTA[[#All],[CEDULA]:[LINEA]],3,0),"No Cruza")</f>
        <v>Michael Rodriguez</v>
      </c>
      <c r="H680" t="str">
        <f>IFERROR(VLOOKUP(AVANZA[[#This Row],[Cedula_Vendedor_Atis]],PLANTA[[#All],[CEDULA]:[LINEA]],4,0),"No Cruza")</f>
        <v>Móvil</v>
      </c>
      <c r="I680" t="str">
        <f>LOWER(IF(AVANZA[[#This Row],[ATRIBUIBLE]]="",AVANZA[[#This Row],[Variable]],AVANZA[[#This Row],[ATRIBUIBLE]]))</f>
        <v>pendiente</v>
      </c>
      <c r="J680" s="14">
        <f>IF(AVANZA[[#This Row],[Variable]]=AVANZA[[#Headers],[TERMINADA]],1,0)</f>
        <v>0</v>
      </c>
      <c r="K680" s="14">
        <f>IF(AVANZA[[#This Row],[Variable]]=AVANZA[[#Headers],[ANULADA]],1,0)</f>
        <v>0</v>
      </c>
      <c r="L680" s="14">
        <f>IF(AVANZA[[#This Row],[Variable]]=AVANZA[[#Headers],[PENDIENTE]],1,0)</f>
        <v>1</v>
      </c>
      <c r="M680" s="14">
        <f>IF(AVANZA[[#This Row],[ESTADO AGENDA]]="AGENDADA",1,0)</f>
        <v>0</v>
      </c>
      <c r="N680" s="14">
        <f>IF(AVANZA[[#This Row],[ESTADO AGENDA]]="PENDIENTE DE AGENDAR",1,0)</f>
        <v>0</v>
      </c>
      <c r="O680" s="14">
        <f>IF(AVANZA[[#This Row],[ESTADO AGENDA]]="SUSPENDIDA",1,0)</f>
        <v>0</v>
      </c>
      <c r="P680" t="str" cm="1">
        <f t="array" ref="P680">_xlfn.XLOOKUP(AVANZA[[#This Row],[Num_Agrupacion_Pet_Atis]],Tabla1[[#All],[Numero_de_actuacion]],Tabla1[[#All],[Estado_de_la_orden]],"",0)</f>
        <v/>
      </c>
      <c r="Q680" s="2" t="str" cm="1">
        <f t="array" ref="Q680">_xlfn.XLOOKUP(AVANZA[[#This Row],[Num_Agrupacion_Pet_Atis]],Tabla1[[#All],[Numero_de_actuacion]],Tabla1[[#All],[Fecha_de_la_cita]],"",0)</f>
        <v/>
      </c>
      <c r="R680" t="str" cm="1">
        <f t="array" ref="R680">_xlfn.XLOOKUP(AVANZA[[#This Row],[Num_Agrupacion_Pet_Atis]],Tabla1[[#All],[Numero_de_actuacion]],Tabla1[[#All],[Franja_horaria_de_la_cita]],"",0)</f>
        <v/>
      </c>
      <c r="S680" s="14" t="str">
        <f>IFERROR(DAY(AVANZA[[#This Row],[FECHA AGENDA]]),"")</f>
        <v/>
      </c>
      <c r="T680" s="14" t="str">
        <f>IFERROR(MONTH(AVANZA[[#This Row],[FECHA AGENDA]]),"")</f>
        <v/>
      </c>
      <c r="U680" t="str" cm="1">
        <f t="array" ref="U680">_xlfn.XLOOKUP(AVANZA[[#This Row],[Num_Agrupacion_Pet_Atis]],Tabla1[[#All],[Numero_de_actuacion]],Tabla1[[#All],[Motivo_de_suspension]],"",0)</f>
        <v/>
      </c>
      <c r="V680" s="2" t="str" cm="1">
        <f t="array" ref="V680">_xlfn.XLOOKUP(AVANZA[[#This Row],[Num_Agrupacion_Pet_Atis]],Tabla1[[#All],[Numero_de_actuacion]],Tabla1[[#All],[No_identificacion_cliente]],"",0)</f>
        <v/>
      </c>
      <c r="W680" s="2" t="str" cm="1">
        <f t="array" ref="W680">_xlfn.XLOOKUP(AVANZA[[#This Row],[Num_Agrupacion_Pet_Atis]],Tabla1[[#All],[Numero_de_actuacion]],Tabla1[[#All],[Movil_de_contacto]],"",0)</f>
        <v/>
      </c>
      <c r="X680" s="14">
        <f>IF(OR(AVANZA[[#This Row],[ESTADO LEG]]="Legalizada grabacion",AVANZA[[#This Row],[ESTADO LEG]]="Legalizada aut"),1,0)</f>
        <v>0</v>
      </c>
      <c r="Y680" s="14">
        <f>IF(OR(AVANZA[[#This Row],[ESTADO LEG]]="pdte legalizar",AVANZA[[#This Row],[ESTADO LEG]]="No cruza"),1,0)</f>
        <v>0</v>
      </c>
      <c r="Z680" t="str" cm="1">
        <f t="array" ref="Z680">IF(AVANZA[[#This Row],[Variable]]="Terminada",LOWER(_xlfn.XLOOKUP(AVANZA[[#This Row],[ID_Peticion]],Tabla6[[#All],[NUM_PETICION]],Tabla6[[#All],[ESTADO_LEG]],"NO CRUZA",0)),AVANZA[[#This Row],[Variable]])</f>
        <v>PENDIENTE</v>
      </c>
      <c r="AA680" t="str" cm="1">
        <f t="array" ref="AA680">_xlfn.XLOOKUP(AVANZA[[#This Row],[ID_Peticion]],Tabla6[[#All],[NUM_PETICION]],Tabla6[[#All],[DIF_DIAS]],"",0)</f>
        <v/>
      </c>
      <c r="AB680" s="2" t="str" cm="1">
        <f t="array" ref="AB680">IFERROR(_xlfn.XLOOKUP(AVANZA[[#This Row],[ID_Peticion]],Tabla6[[#All],[NUM_PETICION]],Tabla6[[#All],[FEC_LEGAL]],"",0),"")</f>
        <v/>
      </c>
      <c r="AC680" s="14">
        <f ca="1">IF(AVANZA[[#This Row],[FECHA LEG]]&lt;&gt;0,IFERROR(AVANZA[[#This Row],[FECHA LEG]]-AVANZA[[#This Row],[FechaIniEstadoSubPetAtis]],0),TODAY()-AVANZA[[#This Row],[FechaIniEstadoSubPetAtis]])</f>
        <v>0</v>
      </c>
      <c r="AD680" s="35">
        <f ca="1">IF(AVANZA[[#This Row],[FINAL Vs LG]]&lt;&gt;0,IF(AVANZA[[#This Row],[FINAL Vs LG]]&lt;7.1,"100%",IF(AND(AVANZA[[#This Row],[FINAL Vs LG]]&gt;7.1,AVANZA[[#This Row],[FINAL Vs LG]]&lt;11.1),"50%","0%")),0)</f>
        <v>0</v>
      </c>
      <c r="AE680" s="14">
        <f ca="1">VLOOKUP(DAY(TODAY()),BACK!F:G,2,0)</f>
        <v>14</v>
      </c>
      <c r="AF680" s="14">
        <f>BACK!$I$2</f>
        <v>24</v>
      </c>
      <c r="AG680" s="14">
        <f>IF(AVANZA[[#This Row],[Oferta_empaquetada_comisiones]]="SI",1,0)</f>
        <v>0</v>
      </c>
      <c r="AH680" s="36">
        <f>IF(AVANZA[[#This Row],[Variable]]="TERMINADA",IFERROR(VLOOKUP(AVANZA[[#This Row],[SUPERVISOR]],Tabla2[#All],4,0),0),)</f>
        <v>0</v>
      </c>
      <c r="AI680" s="14">
        <f>IF(AVANZA[[#This Row],[Producto]]="BA",1,0)</f>
        <v>1</v>
      </c>
      <c r="AJ680" s="14">
        <f>IF(AVANZA[[#This Row],[Producto]]="DUO",1,0)</f>
        <v>0</v>
      </c>
      <c r="AK680" s="14">
        <f>IF(AVANZA[[#This Row],[Producto]]="TRIO",1,0)</f>
        <v>0</v>
      </c>
      <c r="AL680" t="s">
        <v>17835</v>
      </c>
      <c r="AM680">
        <v>-1</v>
      </c>
      <c r="AN680">
        <v>-1</v>
      </c>
      <c r="AO680" t="s">
        <v>17836</v>
      </c>
      <c r="AP680" s="1">
        <v>46154.472708333335</v>
      </c>
      <c r="AQ680">
        <v>-1</v>
      </c>
      <c r="AR680" t="s">
        <v>17837</v>
      </c>
      <c r="AS680">
        <v>-1</v>
      </c>
      <c r="AT680">
        <v>-1</v>
      </c>
      <c r="AU680">
        <v>-1</v>
      </c>
      <c r="AV680">
        <v>-1</v>
      </c>
      <c r="AW680">
        <v>-1</v>
      </c>
      <c r="AX680" t="s">
        <v>224</v>
      </c>
      <c r="AY680">
        <v>-1</v>
      </c>
      <c r="AZ680">
        <v>2026</v>
      </c>
      <c r="BA680">
        <v>5</v>
      </c>
      <c r="BB680">
        <v>13</v>
      </c>
      <c r="BC680">
        <v>-1</v>
      </c>
      <c r="BD680" t="s">
        <v>225</v>
      </c>
      <c r="BE680">
        <v>-1</v>
      </c>
      <c r="BF680">
        <v>20001626598967</v>
      </c>
      <c r="BG680" t="s">
        <v>226</v>
      </c>
      <c r="BH680" t="s">
        <v>227</v>
      </c>
      <c r="BI680" t="s">
        <v>3507</v>
      </c>
      <c r="BJ680">
        <v>-1</v>
      </c>
      <c r="BK680">
        <v>-1</v>
      </c>
      <c r="BL680">
        <v>-1</v>
      </c>
      <c r="BM680" t="s">
        <v>2213</v>
      </c>
      <c r="BN680" t="s">
        <v>230</v>
      </c>
      <c r="BO680" t="s">
        <v>17838</v>
      </c>
      <c r="BP680" t="s">
        <v>380</v>
      </c>
      <c r="BQ680">
        <v>2026</v>
      </c>
      <c r="BR680">
        <v>5</v>
      </c>
      <c r="BS680">
        <v>12</v>
      </c>
      <c r="BT680" s="1">
        <v>46154.472731481481</v>
      </c>
      <c r="BU680" t="s">
        <v>2215</v>
      </c>
      <c r="BV680" s="2">
        <v>46154</v>
      </c>
      <c r="BW680" t="s">
        <v>2215</v>
      </c>
      <c r="BX680" s="2">
        <v>46154</v>
      </c>
      <c r="BY680" s="2">
        <v>46154</v>
      </c>
      <c r="BZ680" t="s">
        <v>2216</v>
      </c>
      <c r="CA680" t="s">
        <v>297</v>
      </c>
      <c r="CB680" t="s">
        <v>297</v>
      </c>
      <c r="CC680" t="s">
        <v>17839</v>
      </c>
      <c r="CD680" t="s">
        <v>3064</v>
      </c>
      <c r="CE680">
        <v>-1</v>
      </c>
      <c r="CF680" t="s">
        <v>300</v>
      </c>
      <c r="CG680" t="s">
        <v>301</v>
      </c>
      <c r="CH680" t="s">
        <v>242</v>
      </c>
      <c r="CI680">
        <v>1073679908</v>
      </c>
      <c r="CJ680" t="s">
        <v>17841</v>
      </c>
      <c r="CK680" t="s">
        <v>245</v>
      </c>
      <c r="CL680" t="s">
        <v>409</v>
      </c>
      <c r="CM680" t="s">
        <v>247</v>
      </c>
      <c r="CN680" t="s">
        <v>410</v>
      </c>
      <c r="CT680" t="s">
        <v>386</v>
      </c>
      <c r="CU680" t="s">
        <v>225</v>
      </c>
      <c r="CW680" t="s">
        <v>226</v>
      </c>
      <c r="CX680" t="s">
        <v>227</v>
      </c>
      <c r="DA680" t="s">
        <v>250</v>
      </c>
      <c r="DB680">
        <v>-1</v>
      </c>
      <c r="DF680" t="s">
        <v>2213</v>
      </c>
      <c r="DJ680" t="s">
        <v>252</v>
      </c>
      <c r="DK680" t="s">
        <v>253</v>
      </c>
      <c r="DL680" t="s">
        <v>253</v>
      </c>
      <c r="DN680" t="s">
        <v>255</v>
      </c>
      <c r="DR680" t="s">
        <v>17842</v>
      </c>
      <c r="DS680" t="s">
        <v>17841</v>
      </c>
      <c r="DT680" t="s">
        <v>17840</v>
      </c>
      <c r="DV680">
        <v>1</v>
      </c>
      <c r="DW680" t="s">
        <v>283</v>
      </c>
      <c r="ED680" s="2">
        <v>46155</v>
      </c>
      <c r="EE680" t="s">
        <v>361</v>
      </c>
      <c r="EF680">
        <v>20</v>
      </c>
      <c r="EP680" t="s">
        <v>258</v>
      </c>
      <c r="ES680" t="s">
        <v>14175</v>
      </c>
      <c r="FA680" t="s">
        <v>245</v>
      </c>
      <c r="FB680" t="s">
        <v>308</v>
      </c>
      <c r="FD680" t="s">
        <v>308</v>
      </c>
      <c r="FE680" t="s">
        <v>309</v>
      </c>
      <c r="FF680" t="s">
        <v>309</v>
      </c>
      <c r="FK680" t="s">
        <v>263</v>
      </c>
      <c r="FL680" t="s">
        <v>17843</v>
      </c>
      <c r="FN680" t="s">
        <v>410</v>
      </c>
      <c r="FO680" t="s">
        <v>414</v>
      </c>
      <c r="FR680">
        <v>0</v>
      </c>
      <c r="GB680" t="s">
        <v>266</v>
      </c>
      <c r="GM680">
        <v>0</v>
      </c>
      <c r="GS680" t="s">
        <v>267</v>
      </c>
      <c r="GT680" s="2">
        <v>45015</v>
      </c>
      <c r="GU680" t="s">
        <v>268</v>
      </c>
      <c r="GV680" t="s">
        <v>335</v>
      </c>
      <c r="GW680" t="s">
        <v>394</v>
      </c>
      <c r="GZ680" t="s">
        <v>395</v>
      </c>
      <c r="HA680" t="s">
        <v>274</v>
      </c>
      <c r="HB680" t="s">
        <v>535</v>
      </c>
      <c r="HC680" t="s">
        <v>535</v>
      </c>
      <c r="HD680" t="s">
        <v>368</v>
      </c>
      <c r="HE680" t="s">
        <v>230</v>
      </c>
      <c r="HF680" t="s">
        <v>17844</v>
      </c>
      <c r="HR680" t="s">
        <v>278</v>
      </c>
      <c r="HV680">
        <v>85900</v>
      </c>
      <c r="HW680" t="s">
        <v>279</v>
      </c>
      <c r="HY680">
        <v>0</v>
      </c>
      <c r="HZ680">
        <v>0</v>
      </c>
      <c r="IA680" t="s">
        <v>279</v>
      </c>
      <c r="IB680" t="s">
        <v>281</v>
      </c>
      <c r="IE680" t="s">
        <v>283</v>
      </c>
      <c r="IF680" t="s">
        <v>283</v>
      </c>
      <c r="IG680" t="s">
        <v>283</v>
      </c>
      <c r="IH680" t="s">
        <v>284</v>
      </c>
      <c r="II680" t="s">
        <v>285</v>
      </c>
      <c r="IJ680" t="s">
        <v>286</v>
      </c>
      <c r="IK680" t="s">
        <v>278</v>
      </c>
      <c r="IL680" t="s">
        <v>346</v>
      </c>
      <c r="IM680" t="s">
        <v>288</v>
      </c>
      <c r="IN680" t="s">
        <v>2219</v>
      </c>
      <c r="IP680" t="s">
        <v>290</v>
      </c>
      <c r="IQ680" t="s">
        <v>284</v>
      </c>
      <c r="IS680" t="s">
        <v>291</v>
      </c>
      <c r="IT680" t="s">
        <v>453</v>
      </c>
      <c r="IU680" t="s">
        <v>2176</v>
      </c>
      <c r="IV680" t="s">
        <v>434</v>
      </c>
      <c r="IW680" t="s">
        <v>2177</v>
      </c>
      <c r="IY680" t="s">
        <v>281</v>
      </c>
    </row>
    <row r="681" spans="1:259" x14ac:dyDescent="0.3">
      <c r="A681" s="14">
        <f>DAY(AVANZA[[#This Row],[FechaSeguimiento]])</f>
        <v>13</v>
      </c>
      <c r="B681" s="14">
        <f>MONTH(AVANZA[[#This Row],[FechaSeguimiento]])</f>
        <v>5</v>
      </c>
      <c r="C681"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681" t="str">
        <f>LOWER(IFERROR(VLOOKUP(AVANZA[[#This Row],[ID_Peticion]],CANCELADAS[#All],2,0),""))</f>
        <v>qc - cliente no solicito el servicio</v>
      </c>
      <c r="E681" t="str">
        <f>LOWER(IFERROR(VLOOKUP(AVANZA[[#This Row],[ID_Peticion]],CANCELADAS[#All],3,0),""))</f>
        <v>asesor</v>
      </c>
      <c r="F681" t="str">
        <f>LOWER(IF(AVANZA[[#This Row],[CEDULA CLIENTE]]&lt;&gt;""," CC: " &amp; COUNTIFS(AVANZA[CEDULA CLIENTE],AVANZA[[#This Row],[CEDULA CLIENTE]]),"")&amp; IF(AVANZA[[#This Row],[Direccion]]&lt;&gt;""," DIR: " &amp; COUNTIFS(AVANZA[Direccion],AVANZA[[#This Row],[Direccion]]),""))</f>
        <v xml:space="preserve"> dir: 2</v>
      </c>
      <c r="G681" t="str">
        <f>IFERROR(VLOOKUP(AVANZA[[#This Row],[Cedula_Vendedor_Atis]],PLANTA[[#All],[CEDULA]:[LINEA]],3,0),"No Cruza")</f>
        <v>Marisol Avella</v>
      </c>
      <c r="H681" t="str">
        <f>IFERROR(VLOOKUP(AVANZA[[#This Row],[Cedula_Vendedor_Atis]],PLANTA[[#All],[CEDULA]:[LINEA]],4,0),"No Cruza")</f>
        <v>Fija</v>
      </c>
      <c r="I681" t="str">
        <f>LOWER(IF(AVANZA[[#This Row],[ATRIBUIBLE]]="",AVANZA[[#This Row],[Variable]],AVANZA[[#This Row],[ATRIBUIBLE]]))</f>
        <v>asesor</v>
      </c>
      <c r="J681" s="14">
        <f>IF(AVANZA[[#This Row],[Variable]]=AVANZA[[#Headers],[TERMINADA]],1,0)</f>
        <v>0</v>
      </c>
      <c r="K681" s="14">
        <f>IF(AVANZA[[#This Row],[Variable]]=AVANZA[[#Headers],[ANULADA]],1,0)</f>
        <v>1</v>
      </c>
      <c r="L681" s="14">
        <f>IF(AVANZA[[#This Row],[Variable]]=AVANZA[[#Headers],[PENDIENTE]],1,0)</f>
        <v>0</v>
      </c>
      <c r="M681" s="14">
        <f>IF(AVANZA[[#This Row],[ESTADO AGENDA]]="AGENDADA",1,0)</f>
        <v>0</v>
      </c>
      <c r="N681" s="14">
        <f>IF(AVANZA[[#This Row],[ESTADO AGENDA]]="PENDIENTE DE AGENDAR",1,0)</f>
        <v>0</v>
      </c>
      <c r="O681" s="14">
        <f>IF(AVANZA[[#This Row],[ESTADO AGENDA]]="SUSPENDIDA",1,0)</f>
        <v>0</v>
      </c>
      <c r="P681" t="str" cm="1">
        <f t="array" ref="P681">_xlfn.XLOOKUP(AVANZA[[#This Row],[Num_Agrupacion_Pet_Atis]],Tabla1[[#All],[Numero_de_actuacion]],Tabla1[[#All],[Estado_de_la_orden]],"",0)</f>
        <v/>
      </c>
      <c r="Q681" s="2" t="str" cm="1">
        <f t="array" ref="Q681">_xlfn.XLOOKUP(AVANZA[[#This Row],[Num_Agrupacion_Pet_Atis]],Tabla1[[#All],[Numero_de_actuacion]],Tabla1[[#All],[Fecha_de_la_cita]],"",0)</f>
        <v/>
      </c>
      <c r="R681" t="str" cm="1">
        <f t="array" ref="R681">_xlfn.XLOOKUP(AVANZA[[#This Row],[Num_Agrupacion_Pet_Atis]],Tabla1[[#All],[Numero_de_actuacion]],Tabla1[[#All],[Franja_horaria_de_la_cita]],"",0)</f>
        <v/>
      </c>
      <c r="S681" s="14" t="str">
        <f>IFERROR(DAY(AVANZA[[#This Row],[FECHA AGENDA]]),"")</f>
        <v/>
      </c>
      <c r="T681" s="14" t="str">
        <f>IFERROR(MONTH(AVANZA[[#This Row],[FECHA AGENDA]]),"")</f>
        <v/>
      </c>
      <c r="U681" t="str" cm="1">
        <f t="array" ref="U681">_xlfn.XLOOKUP(AVANZA[[#This Row],[Num_Agrupacion_Pet_Atis]],Tabla1[[#All],[Numero_de_actuacion]],Tabla1[[#All],[Motivo_de_suspension]],"",0)</f>
        <v/>
      </c>
      <c r="V681" s="2" t="str" cm="1">
        <f t="array" ref="V681">_xlfn.XLOOKUP(AVANZA[[#This Row],[Num_Agrupacion_Pet_Atis]],Tabla1[[#All],[Numero_de_actuacion]],Tabla1[[#All],[No_identificacion_cliente]],"",0)</f>
        <v/>
      </c>
      <c r="W681" s="2" t="str" cm="1">
        <f t="array" ref="W681">_xlfn.XLOOKUP(AVANZA[[#This Row],[Num_Agrupacion_Pet_Atis]],Tabla1[[#All],[Numero_de_actuacion]],Tabla1[[#All],[Movil_de_contacto]],"",0)</f>
        <v/>
      </c>
      <c r="X681" s="14">
        <f>IF(OR(AVANZA[[#This Row],[ESTADO LEG]]="Legalizada grabacion",AVANZA[[#This Row],[ESTADO LEG]]="Legalizada aut"),1,0)</f>
        <v>0</v>
      </c>
      <c r="Y681" s="14">
        <f>IF(OR(AVANZA[[#This Row],[ESTADO LEG]]="pdte legalizar",AVANZA[[#This Row],[ESTADO LEG]]="No cruza"),1,0)</f>
        <v>0</v>
      </c>
      <c r="Z681" t="str" cm="1">
        <f t="array" ref="Z681">IF(AVANZA[[#This Row],[Variable]]="Terminada",LOWER(_xlfn.XLOOKUP(AVANZA[[#This Row],[ID_Peticion]],Tabla6[[#All],[NUM_PETICION]],Tabla6[[#All],[ESTADO_LEG]],"NO CRUZA",0)),AVANZA[[#This Row],[Variable]])</f>
        <v>ANULADA</v>
      </c>
      <c r="AA681" t="str" cm="1">
        <f t="array" ref="AA681">_xlfn.XLOOKUP(AVANZA[[#This Row],[ID_Peticion]],Tabla6[[#All],[NUM_PETICION]],Tabla6[[#All],[DIF_DIAS]],"",0)</f>
        <v/>
      </c>
      <c r="AB681" s="2" t="str" cm="1">
        <f t="array" ref="AB681">IFERROR(_xlfn.XLOOKUP(AVANZA[[#This Row],[ID_Peticion]],Tabla6[[#All],[NUM_PETICION]],Tabla6[[#All],[FEC_LEGAL]],"",0),"")</f>
        <v/>
      </c>
      <c r="AC681" s="14">
        <f ca="1">IF(AVANZA[[#This Row],[FECHA LEG]]&lt;&gt;0,IFERROR(AVANZA[[#This Row],[FECHA LEG]]-AVANZA[[#This Row],[FechaIniEstadoSubPetAtis]],0),TODAY()-AVANZA[[#This Row],[FechaIniEstadoSubPetAtis]])</f>
        <v>0</v>
      </c>
      <c r="AD681" s="35">
        <f ca="1">IF(AVANZA[[#This Row],[FINAL Vs LG]]&lt;&gt;0,IF(AVANZA[[#This Row],[FINAL Vs LG]]&lt;7.1,"100%",IF(AND(AVANZA[[#This Row],[FINAL Vs LG]]&gt;7.1,AVANZA[[#This Row],[FINAL Vs LG]]&lt;11.1),"50%","0%")),0)</f>
        <v>0</v>
      </c>
      <c r="AE681" s="14">
        <f ca="1">VLOOKUP(DAY(TODAY()),BACK!F:G,2,0)</f>
        <v>14</v>
      </c>
      <c r="AF681" s="14">
        <f>BACK!$I$2</f>
        <v>24</v>
      </c>
      <c r="AG681" s="14">
        <f>IF(AVANZA[[#This Row],[Oferta_empaquetada_comisiones]]="SI",1,0)</f>
        <v>0</v>
      </c>
      <c r="AH681" s="36">
        <f>IF(AVANZA[[#This Row],[Variable]]="TERMINADA",IFERROR(VLOOKUP(AVANZA[[#This Row],[SUPERVISOR]],Tabla2[#All],4,0),0),)</f>
        <v>0</v>
      </c>
      <c r="AI681" s="14">
        <f>IF(AVANZA[[#This Row],[Producto]]="BA",1,0)</f>
        <v>1</v>
      </c>
      <c r="AJ681" s="14">
        <f>IF(AVANZA[[#This Row],[Producto]]="DUO",1,0)</f>
        <v>0</v>
      </c>
      <c r="AK681" s="14">
        <f>IF(AVANZA[[#This Row],[Producto]]="TRIO",1,0)</f>
        <v>0</v>
      </c>
      <c r="AL681" t="s">
        <v>292</v>
      </c>
      <c r="AM681">
        <v>-1</v>
      </c>
      <c r="AN681">
        <v>-1</v>
      </c>
      <c r="AO681" t="s">
        <v>17845</v>
      </c>
      <c r="AP681" s="1">
        <v>46150.45921296296</v>
      </c>
      <c r="AQ681">
        <v>-1</v>
      </c>
      <c r="AR681" t="s">
        <v>17846</v>
      </c>
      <c r="AS681">
        <v>-1</v>
      </c>
      <c r="AT681">
        <v>-1</v>
      </c>
      <c r="AU681">
        <v>-1</v>
      </c>
      <c r="AV681">
        <v>-1</v>
      </c>
      <c r="AW681">
        <v>-1</v>
      </c>
      <c r="AX681" t="s">
        <v>224</v>
      </c>
      <c r="AY681">
        <v>-1</v>
      </c>
      <c r="AZ681">
        <v>2026</v>
      </c>
      <c r="BA681">
        <v>5</v>
      </c>
      <c r="BB681">
        <v>13</v>
      </c>
      <c r="BC681">
        <v>-1</v>
      </c>
      <c r="BD681" t="s">
        <v>225</v>
      </c>
      <c r="BE681">
        <v>-1</v>
      </c>
      <c r="BF681">
        <v>20001624454094</v>
      </c>
      <c r="BG681" t="s">
        <v>319</v>
      </c>
      <c r="BH681" t="s">
        <v>320</v>
      </c>
      <c r="BI681" t="s">
        <v>17847</v>
      </c>
      <c r="BJ681">
        <v>-1</v>
      </c>
      <c r="BK681">
        <v>-1</v>
      </c>
      <c r="BL681">
        <v>-1</v>
      </c>
      <c r="BM681" t="s">
        <v>573</v>
      </c>
      <c r="BN681" t="s">
        <v>230</v>
      </c>
      <c r="BO681" t="s">
        <v>17848</v>
      </c>
      <c r="BP681" t="s">
        <v>380</v>
      </c>
      <c r="BQ681">
        <v>2026</v>
      </c>
      <c r="BR681">
        <v>5</v>
      </c>
      <c r="BS681">
        <v>8</v>
      </c>
      <c r="BT681" s="1">
        <v>46155.522650462961</v>
      </c>
      <c r="BU681" t="s">
        <v>575</v>
      </c>
      <c r="BV681" s="2">
        <v>46155</v>
      </c>
      <c r="BW681" t="s">
        <v>576</v>
      </c>
      <c r="BX681" s="2">
        <v>46150</v>
      </c>
      <c r="BY681" s="2">
        <v>46155</v>
      </c>
      <c r="BZ681" t="s">
        <v>235</v>
      </c>
      <c r="CA681" t="s">
        <v>297</v>
      </c>
      <c r="CB681" t="s">
        <v>297</v>
      </c>
      <c r="CC681" t="s">
        <v>1293</v>
      </c>
      <c r="CD681" t="s">
        <v>1294</v>
      </c>
      <c r="CE681">
        <v>-1</v>
      </c>
      <c r="CF681" t="s">
        <v>300</v>
      </c>
      <c r="CG681" t="s">
        <v>301</v>
      </c>
      <c r="CH681" t="s">
        <v>242</v>
      </c>
      <c r="CI681">
        <v>22999736</v>
      </c>
      <c r="CJ681" t="s">
        <v>303</v>
      </c>
      <c r="CK681" t="s">
        <v>245</v>
      </c>
      <c r="CL681" t="s">
        <v>246</v>
      </c>
      <c r="CM681" t="s">
        <v>247</v>
      </c>
      <c r="CN681" t="s">
        <v>248</v>
      </c>
      <c r="CT681" t="s">
        <v>249</v>
      </c>
      <c r="CU681" t="s">
        <v>225</v>
      </c>
      <c r="CW681" t="s">
        <v>319</v>
      </c>
      <c r="CX681" t="s">
        <v>320</v>
      </c>
      <c r="CY681" t="s">
        <v>1410</v>
      </c>
      <c r="DA681" t="s">
        <v>250</v>
      </c>
      <c r="DB681">
        <v>-1</v>
      </c>
      <c r="DF681" t="s">
        <v>731</v>
      </c>
      <c r="DJ681" t="s">
        <v>252</v>
      </c>
      <c r="DK681" t="s">
        <v>253</v>
      </c>
      <c r="DL681" t="s">
        <v>253</v>
      </c>
      <c r="DN681" t="s">
        <v>255</v>
      </c>
      <c r="DR681" t="s">
        <v>305</v>
      </c>
      <c r="DS681" t="s">
        <v>303</v>
      </c>
      <c r="DT681" t="s">
        <v>302</v>
      </c>
      <c r="DV681">
        <v>1</v>
      </c>
      <c r="DW681" t="s">
        <v>283</v>
      </c>
      <c r="EB681" t="s">
        <v>696</v>
      </c>
      <c r="ED681" s="2">
        <v>46155</v>
      </c>
      <c r="EE681" t="s">
        <v>306</v>
      </c>
      <c r="EF681">
        <v>16</v>
      </c>
      <c r="EP681" t="s">
        <v>258</v>
      </c>
      <c r="ES681" t="s">
        <v>14141</v>
      </c>
      <c r="FA681" t="s">
        <v>245</v>
      </c>
      <c r="FB681" t="s">
        <v>308</v>
      </c>
      <c r="FD681" t="s">
        <v>308</v>
      </c>
      <c r="FE681" t="s">
        <v>309</v>
      </c>
      <c r="FF681" t="s">
        <v>309</v>
      </c>
      <c r="FK681" t="s">
        <v>263</v>
      </c>
      <c r="FL681" t="s">
        <v>17849</v>
      </c>
      <c r="FN681" t="s">
        <v>248</v>
      </c>
      <c r="FO681" t="s">
        <v>265</v>
      </c>
      <c r="FR681">
        <v>0</v>
      </c>
      <c r="GB681" t="s">
        <v>266</v>
      </c>
      <c r="GM681">
        <v>0</v>
      </c>
      <c r="GS681" t="s">
        <v>267</v>
      </c>
      <c r="GT681" s="2">
        <v>43737</v>
      </c>
      <c r="GU681" t="s">
        <v>268</v>
      </c>
      <c r="GV681" t="s">
        <v>335</v>
      </c>
      <c r="GW681" t="s">
        <v>270</v>
      </c>
      <c r="GX681" t="s">
        <v>250</v>
      </c>
      <c r="GY681" t="s">
        <v>271</v>
      </c>
      <c r="GZ681" t="s">
        <v>273</v>
      </c>
      <c r="HA681" t="s">
        <v>497</v>
      </c>
      <c r="HB681" t="s">
        <v>312</v>
      </c>
      <c r="HC681" t="s">
        <v>312</v>
      </c>
      <c r="HD681" t="s">
        <v>313</v>
      </c>
      <c r="HE681" t="s">
        <v>230</v>
      </c>
      <c r="HF681" t="s">
        <v>1296</v>
      </c>
      <c r="HR681" t="s">
        <v>278</v>
      </c>
      <c r="HV681">
        <v>94990</v>
      </c>
      <c r="HW681" t="s">
        <v>281</v>
      </c>
      <c r="HY681">
        <v>0</v>
      </c>
      <c r="HZ681">
        <v>0</v>
      </c>
      <c r="IA681" t="s">
        <v>279</v>
      </c>
      <c r="IB681" t="s">
        <v>281</v>
      </c>
      <c r="IC681" t="s">
        <v>17850</v>
      </c>
      <c r="IE681" t="s">
        <v>283</v>
      </c>
      <c r="IF681" t="s">
        <v>283</v>
      </c>
      <c r="IG681" t="s">
        <v>283</v>
      </c>
      <c r="IH681" t="s">
        <v>284</v>
      </c>
      <c r="II681" t="s">
        <v>285</v>
      </c>
      <c r="IJ681" t="s">
        <v>286</v>
      </c>
      <c r="IK681" t="s">
        <v>278</v>
      </c>
      <c r="IL681" t="s">
        <v>287</v>
      </c>
      <c r="IM681" t="s">
        <v>288</v>
      </c>
      <c r="IN681" t="s">
        <v>290</v>
      </c>
      <c r="IP681" t="s">
        <v>1412</v>
      </c>
      <c r="IQ681" t="s">
        <v>284</v>
      </c>
      <c r="IR681" t="s">
        <v>304</v>
      </c>
      <c r="IS681" t="s">
        <v>291</v>
      </c>
      <c r="IT681" t="s">
        <v>561</v>
      </c>
      <c r="IY681" t="s">
        <v>281</v>
      </c>
    </row>
    <row r="682" spans="1:259" x14ac:dyDescent="0.3">
      <c r="A682" s="14">
        <f>DAY(AVANZA[[#This Row],[FechaSeguimiento]])</f>
        <v>13</v>
      </c>
      <c r="B682" s="14">
        <f>MONTH(AVANZA[[#This Row],[FechaSeguimiento]])</f>
        <v>5</v>
      </c>
      <c r="C682"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682" t="str">
        <f>LOWER(IFERROR(VLOOKUP(AVANZA[[#This Row],[ID_Peticion]],CANCELADAS[#All],2,0),""))</f>
        <v/>
      </c>
      <c r="E682" t="str">
        <f>LOWER(IFERROR(VLOOKUP(AVANZA[[#This Row],[ID_Peticion]],CANCELADAS[#All],3,0),""))</f>
        <v/>
      </c>
      <c r="F682" t="str">
        <f>LOWER(IF(AVANZA[[#This Row],[CEDULA CLIENTE]]&lt;&gt;""," CC: " &amp; COUNTIFS(AVANZA[CEDULA CLIENTE],AVANZA[[#This Row],[CEDULA CLIENTE]]),"")&amp; IF(AVANZA[[#This Row],[Direccion]]&lt;&gt;""," DIR: " &amp; COUNTIFS(AVANZA[Direccion],AVANZA[[#This Row],[Direccion]]),""))</f>
        <v xml:space="preserve"> dir: 1</v>
      </c>
      <c r="G682" t="str">
        <f>IFERROR(VLOOKUP(AVANZA[[#This Row],[Cedula_Vendedor_Atis]],PLANTA[[#All],[CEDULA]:[LINEA]],3,0),"No Cruza")</f>
        <v>Marisol Avella</v>
      </c>
      <c r="H682" t="str">
        <f>IFERROR(VLOOKUP(AVANZA[[#This Row],[Cedula_Vendedor_Atis]],PLANTA[[#All],[CEDULA]:[LINEA]],4,0),"No Cruza")</f>
        <v>Fija</v>
      </c>
      <c r="I682" t="str">
        <f>LOWER(IF(AVANZA[[#This Row],[ATRIBUIBLE]]="",AVANZA[[#This Row],[Variable]],AVANZA[[#This Row],[ATRIBUIBLE]]))</f>
        <v>terminada</v>
      </c>
      <c r="J682" s="14">
        <f>IF(AVANZA[[#This Row],[Variable]]=AVANZA[[#Headers],[TERMINADA]],1,0)</f>
        <v>1</v>
      </c>
      <c r="K682" s="14">
        <f>IF(AVANZA[[#This Row],[Variable]]=AVANZA[[#Headers],[ANULADA]],1,0)</f>
        <v>0</v>
      </c>
      <c r="L682" s="14">
        <f>IF(AVANZA[[#This Row],[Variable]]=AVANZA[[#Headers],[PENDIENTE]],1,0)</f>
        <v>0</v>
      </c>
      <c r="M682" s="14">
        <f>IF(AVANZA[[#This Row],[ESTADO AGENDA]]="AGENDADA",1,0)</f>
        <v>0</v>
      </c>
      <c r="N682" s="14">
        <f>IF(AVANZA[[#This Row],[ESTADO AGENDA]]="PENDIENTE DE AGENDAR",1,0)</f>
        <v>0</v>
      </c>
      <c r="O682" s="14">
        <f>IF(AVANZA[[#This Row],[ESTADO AGENDA]]="SUSPENDIDA",1,0)</f>
        <v>0</v>
      </c>
      <c r="P682" t="str" cm="1">
        <f t="array" ref="P682">_xlfn.XLOOKUP(AVANZA[[#This Row],[Num_Agrupacion_Pet_Atis]],Tabla1[[#All],[Numero_de_actuacion]],Tabla1[[#All],[Estado_de_la_orden]],"",0)</f>
        <v/>
      </c>
      <c r="Q682" s="2" t="str" cm="1">
        <f t="array" ref="Q682">_xlfn.XLOOKUP(AVANZA[[#This Row],[Num_Agrupacion_Pet_Atis]],Tabla1[[#All],[Numero_de_actuacion]],Tabla1[[#All],[Fecha_de_la_cita]],"",0)</f>
        <v/>
      </c>
      <c r="R682" t="str" cm="1">
        <f t="array" ref="R682">_xlfn.XLOOKUP(AVANZA[[#This Row],[Num_Agrupacion_Pet_Atis]],Tabla1[[#All],[Numero_de_actuacion]],Tabla1[[#All],[Franja_horaria_de_la_cita]],"",0)</f>
        <v/>
      </c>
      <c r="S682" s="14" t="str">
        <f>IFERROR(DAY(AVANZA[[#This Row],[FECHA AGENDA]]),"")</f>
        <v/>
      </c>
      <c r="T682" s="14" t="str">
        <f>IFERROR(MONTH(AVANZA[[#This Row],[FECHA AGENDA]]),"")</f>
        <v/>
      </c>
      <c r="U682" t="str" cm="1">
        <f t="array" ref="U682">_xlfn.XLOOKUP(AVANZA[[#This Row],[Num_Agrupacion_Pet_Atis]],Tabla1[[#All],[Numero_de_actuacion]],Tabla1[[#All],[Motivo_de_suspension]],"",0)</f>
        <v/>
      </c>
      <c r="V682" s="2" t="str" cm="1">
        <f t="array" ref="V682">_xlfn.XLOOKUP(AVANZA[[#This Row],[Num_Agrupacion_Pet_Atis]],Tabla1[[#All],[Numero_de_actuacion]],Tabla1[[#All],[No_identificacion_cliente]],"",0)</f>
        <v/>
      </c>
      <c r="W682" s="2" t="str" cm="1">
        <f t="array" ref="W682">_xlfn.XLOOKUP(AVANZA[[#This Row],[Num_Agrupacion_Pet_Atis]],Tabla1[[#All],[Numero_de_actuacion]],Tabla1[[#All],[Movil_de_contacto]],"",0)</f>
        <v/>
      </c>
      <c r="X682" s="14">
        <f>IF(OR(AVANZA[[#This Row],[ESTADO LEG]]="Legalizada grabacion",AVANZA[[#This Row],[ESTADO LEG]]="Legalizada aut"),1,0)</f>
        <v>0</v>
      </c>
      <c r="Y682" s="14">
        <f>IF(OR(AVANZA[[#This Row],[ESTADO LEG]]="pdte legalizar",AVANZA[[#This Row],[ESTADO LEG]]="No cruza"),1,0)</f>
        <v>1</v>
      </c>
      <c r="Z682" t="str" cm="1">
        <f t="array" ref="Z682">IF(AVANZA[[#This Row],[Variable]]="Terminada",LOWER(_xlfn.XLOOKUP(AVANZA[[#This Row],[ID_Peticion]],Tabla6[[#All],[NUM_PETICION]],Tabla6[[#All],[ESTADO_LEG]],"NO CRUZA",0)),AVANZA[[#This Row],[Variable]])</f>
        <v>no cruza</v>
      </c>
      <c r="AA682" t="str" cm="1">
        <f t="array" ref="AA682">_xlfn.XLOOKUP(AVANZA[[#This Row],[ID_Peticion]],Tabla6[[#All],[NUM_PETICION]],Tabla6[[#All],[DIF_DIAS]],"",0)</f>
        <v/>
      </c>
      <c r="AB682" s="2" t="str" cm="1">
        <f t="array" ref="AB682">IFERROR(_xlfn.XLOOKUP(AVANZA[[#This Row],[ID_Peticion]],Tabla6[[#All],[NUM_PETICION]],Tabla6[[#All],[FEC_LEGAL]],"",0),"")</f>
        <v/>
      </c>
      <c r="AC682" s="14">
        <f ca="1">IF(AVANZA[[#This Row],[FECHA LEG]]&lt;&gt;0,IFERROR(AVANZA[[#This Row],[FECHA LEG]]-AVANZA[[#This Row],[FechaIniEstadoSubPetAtis]],0),TODAY()-AVANZA[[#This Row],[FechaIniEstadoSubPetAtis]])</f>
        <v>0</v>
      </c>
      <c r="AD682" s="35">
        <f ca="1">IF(AVANZA[[#This Row],[FINAL Vs LG]]&lt;&gt;0,IF(AVANZA[[#This Row],[FINAL Vs LG]]&lt;7.1,"100%",IF(AND(AVANZA[[#This Row],[FINAL Vs LG]]&gt;7.1,AVANZA[[#This Row],[FINAL Vs LG]]&lt;11.1),"50%","0%")),0)</f>
        <v>0</v>
      </c>
      <c r="AE682" s="14">
        <f ca="1">VLOOKUP(DAY(TODAY()),BACK!F:G,2,0)</f>
        <v>14</v>
      </c>
      <c r="AF682" s="14">
        <f>BACK!$I$2</f>
        <v>24</v>
      </c>
      <c r="AG682" s="14">
        <f>IF(AVANZA[[#This Row],[Oferta_empaquetada_comisiones]]="SI",1,0)</f>
        <v>0</v>
      </c>
      <c r="AH682" s="36">
        <f>IF(AVANZA[[#This Row],[Variable]]="TERMINADA",IFERROR(VLOOKUP(AVANZA[[#This Row],[SUPERVISOR]],Tabla2[#All],4,0),0),)</f>
        <v>3.5</v>
      </c>
      <c r="AI682" s="14">
        <f>IF(AVANZA[[#This Row],[Producto]]="BA",1,0)</f>
        <v>1</v>
      </c>
      <c r="AJ682" s="14">
        <f>IF(AVANZA[[#This Row],[Producto]]="DUO",1,0)</f>
        <v>0</v>
      </c>
      <c r="AK682" s="14">
        <f>IF(AVANZA[[#This Row],[Producto]]="TRIO",1,0)</f>
        <v>0</v>
      </c>
      <c r="AL682" t="s">
        <v>418</v>
      </c>
      <c r="AM682">
        <v>-1</v>
      </c>
      <c r="AN682">
        <v>-1</v>
      </c>
      <c r="AO682" t="s">
        <v>17851</v>
      </c>
      <c r="AP682" s="1">
        <v>46153.661805555559</v>
      </c>
      <c r="AQ682">
        <v>-1</v>
      </c>
      <c r="AR682" t="s">
        <v>17852</v>
      </c>
      <c r="AS682">
        <v>-1</v>
      </c>
      <c r="AT682">
        <v>-1</v>
      </c>
      <c r="AU682">
        <v>-1</v>
      </c>
      <c r="AV682">
        <v>-1</v>
      </c>
      <c r="AW682">
        <v>-1</v>
      </c>
      <c r="AX682" t="s">
        <v>224</v>
      </c>
      <c r="AY682">
        <v>-1</v>
      </c>
      <c r="AZ682">
        <v>2026</v>
      </c>
      <c r="BA682">
        <v>5</v>
      </c>
      <c r="BB682">
        <v>13</v>
      </c>
      <c r="BC682">
        <v>-1</v>
      </c>
      <c r="BD682" t="s">
        <v>225</v>
      </c>
      <c r="BE682">
        <v>-1</v>
      </c>
      <c r="BF682">
        <v>20001626132916</v>
      </c>
      <c r="BG682" t="s">
        <v>319</v>
      </c>
      <c r="BH682" t="s">
        <v>320</v>
      </c>
      <c r="BI682" t="s">
        <v>17853</v>
      </c>
      <c r="BJ682">
        <v>-1</v>
      </c>
      <c r="BK682">
        <v>-1</v>
      </c>
      <c r="BL682">
        <v>-1</v>
      </c>
      <c r="BM682" t="s">
        <v>229</v>
      </c>
      <c r="BN682" t="s">
        <v>230</v>
      </c>
      <c r="BO682" t="s">
        <v>17854</v>
      </c>
      <c r="BP682" t="s">
        <v>380</v>
      </c>
      <c r="BQ682">
        <v>2026</v>
      </c>
      <c r="BR682">
        <v>5</v>
      </c>
      <c r="BS682">
        <v>11</v>
      </c>
      <c r="BT682" s="1">
        <v>46155.468761574077</v>
      </c>
      <c r="BU682" t="s">
        <v>233</v>
      </c>
      <c r="BV682" s="2">
        <v>46155</v>
      </c>
      <c r="BW682" t="s">
        <v>234</v>
      </c>
      <c r="BX682" s="2">
        <v>46153</v>
      </c>
      <c r="BY682" s="2">
        <v>46155</v>
      </c>
      <c r="BZ682" t="s">
        <v>235</v>
      </c>
      <c r="CA682" t="s">
        <v>615</v>
      </c>
      <c r="CB682" t="s">
        <v>616</v>
      </c>
      <c r="CC682" t="s">
        <v>17855</v>
      </c>
      <c r="CD682" t="s">
        <v>17856</v>
      </c>
      <c r="CE682">
        <v>-1</v>
      </c>
      <c r="CF682" t="s">
        <v>619</v>
      </c>
      <c r="CG682" t="s">
        <v>620</v>
      </c>
      <c r="CH682" t="s">
        <v>491</v>
      </c>
      <c r="CI682">
        <v>1022940376</v>
      </c>
      <c r="CJ682" t="s">
        <v>426</v>
      </c>
      <c r="CK682" t="s">
        <v>245</v>
      </c>
      <c r="CL682" t="s">
        <v>409</v>
      </c>
      <c r="CM682" t="s">
        <v>247</v>
      </c>
      <c r="CN682" t="s">
        <v>410</v>
      </c>
      <c r="CT682" t="s">
        <v>304</v>
      </c>
      <c r="CU682" t="s">
        <v>225</v>
      </c>
      <c r="CW682" t="s">
        <v>319</v>
      </c>
      <c r="CX682" t="s">
        <v>320</v>
      </c>
      <c r="DA682" t="s">
        <v>250</v>
      </c>
      <c r="DB682">
        <v>-1</v>
      </c>
      <c r="DF682" t="s">
        <v>251</v>
      </c>
      <c r="DJ682" t="s">
        <v>252</v>
      </c>
      <c r="DK682" t="s">
        <v>253</v>
      </c>
      <c r="DL682" t="s">
        <v>254</v>
      </c>
      <c r="DN682" t="s">
        <v>255</v>
      </c>
      <c r="DR682" t="s">
        <v>427</v>
      </c>
      <c r="DS682" t="s">
        <v>426</v>
      </c>
      <c r="DT682" t="s">
        <v>425</v>
      </c>
      <c r="DV682">
        <v>1</v>
      </c>
      <c r="DW682" t="s">
        <v>623</v>
      </c>
      <c r="ED682" s="2">
        <v>46155</v>
      </c>
      <c r="EF682">
        <v>20</v>
      </c>
      <c r="EP682" t="s">
        <v>258</v>
      </c>
      <c r="ES682" t="s">
        <v>17857</v>
      </c>
      <c r="FA682" t="s">
        <v>245</v>
      </c>
      <c r="FB682" t="s">
        <v>625</v>
      </c>
      <c r="FD682" t="s">
        <v>625</v>
      </c>
      <c r="FE682" t="s">
        <v>626</v>
      </c>
      <c r="FF682" t="s">
        <v>626</v>
      </c>
      <c r="FK682" t="s">
        <v>263</v>
      </c>
      <c r="FL682" t="s">
        <v>17858</v>
      </c>
      <c r="FN682" t="s">
        <v>410</v>
      </c>
      <c r="FO682" t="s">
        <v>414</v>
      </c>
      <c r="FR682">
        <v>94990</v>
      </c>
      <c r="GB682" t="s">
        <v>266</v>
      </c>
      <c r="GC682" t="s">
        <v>225</v>
      </c>
      <c r="GD682">
        <v>0</v>
      </c>
      <c r="GF682">
        <v>0</v>
      </c>
      <c r="GG682">
        <v>25423</v>
      </c>
      <c r="GI682">
        <v>94990</v>
      </c>
      <c r="GJ682">
        <v>0</v>
      </c>
      <c r="GL682">
        <v>0</v>
      </c>
      <c r="GM682">
        <v>113038</v>
      </c>
      <c r="GS682" t="s">
        <v>267</v>
      </c>
      <c r="GT682" s="2">
        <v>43646</v>
      </c>
      <c r="GU682" t="s">
        <v>268</v>
      </c>
      <c r="GW682" t="s">
        <v>394</v>
      </c>
      <c r="GZ682" t="s">
        <v>395</v>
      </c>
      <c r="HA682" t="s">
        <v>497</v>
      </c>
      <c r="HB682" t="s">
        <v>628</v>
      </c>
      <c r="HC682" t="s">
        <v>615</v>
      </c>
      <c r="HD682" t="s">
        <v>623</v>
      </c>
      <c r="HE682" t="s">
        <v>230</v>
      </c>
      <c r="HF682" t="s">
        <v>17859</v>
      </c>
      <c r="HR682" t="s">
        <v>278</v>
      </c>
      <c r="HV682">
        <v>94990</v>
      </c>
      <c r="HW682" t="s">
        <v>281</v>
      </c>
      <c r="HY682">
        <v>0</v>
      </c>
      <c r="HZ682">
        <v>0</v>
      </c>
      <c r="IA682" t="s">
        <v>279</v>
      </c>
      <c r="IB682" t="s">
        <v>281</v>
      </c>
      <c r="IE682" t="s">
        <v>283</v>
      </c>
      <c r="IF682" t="s">
        <v>283</v>
      </c>
      <c r="IG682" t="s">
        <v>283</v>
      </c>
      <c r="IH682" t="s">
        <v>284</v>
      </c>
      <c r="II682" t="s">
        <v>285</v>
      </c>
      <c r="IJ682" t="s">
        <v>286</v>
      </c>
      <c r="IK682" t="s">
        <v>278</v>
      </c>
      <c r="IL682" t="s">
        <v>346</v>
      </c>
      <c r="IM682" t="s">
        <v>288</v>
      </c>
      <c r="IN682" t="s">
        <v>289</v>
      </c>
      <c r="IP682" t="s">
        <v>290</v>
      </c>
      <c r="IQ682" t="s">
        <v>284</v>
      </c>
      <c r="IS682" t="s">
        <v>291</v>
      </c>
      <c r="IT682" t="s">
        <v>1092</v>
      </c>
      <c r="IW682" t="s">
        <v>1093</v>
      </c>
      <c r="IY682" t="s">
        <v>281</v>
      </c>
    </row>
    <row r="683" spans="1:259" x14ac:dyDescent="0.3">
      <c r="A683" s="14">
        <f>DAY(AVANZA[[#This Row],[FechaSeguimiento]])</f>
        <v>13</v>
      </c>
      <c r="B683" s="14">
        <f>MONTH(AVANZA[[#This Row],[FechaSeguimiento]])</f>
        <v>5</v>
      </c>
      <c r="C683"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683" t="str">
        <f>LOWER(IFERROR(VLOOKUP(AVANZA[[#This Row],[ID_Peticion]],CANCELADAS[#All],2,0),""))</f>
        <v/>
      </c>
      <c r="E683" t="str">
        <f>LOWER(IFERROR(VLOOKUP(AVANZA[[#This Row],[ID_Peticion]],CANCELADAS[#All],3,0),""))</f>
        <v/>
      </c>
      <c r="F683" t="str">
        <f>LOWER(IF(AVANZA[[#This Row],[CEDULA CLIENTE]]&lt;&gt;""," CC: " &amp; COUNTIFS(AVANZA[CEDULA CLIENTE],AVANZA[[#This Row],[CEDULA CLIENTE]]),"")&amp; IF(AVANZA[[#This Row],[Direccion]]&lt;&gt;""," DIR: " &amp; COUNTIFS(AVANZA[Direccion],AVANZA[[#This Row],[Direccion]]),""))</f>
        <v xml:space="preserve"> dir: 1</v>
      </c>
      <c r="G683" t="str">
        <f>IFERROR(VLOOKUP(AVANZA[[#This Row],[Cedula_Vendedor_Atis]],PLANTA[[#All],[CEDULA]:[LINEA]],3,0),"No Cruza")</f>
        <v>Marisol Avella</v>
      </c>
      <c r="H683" t="str">
        <f>IFERROR(VLOOKUP(AVANZA[[#This Row],[Cedula_Vendedor_Atis]],PLANTA[[#All],[CEDULA]:[LINEA]],4,0),"No Cruza")</f>
        <v>Fija</v>
      </c>
      <c r="I683" t="str">
        <f>LOWER(IF(AVANZA[[#This Row],[ATRIBUIBLE]]="",AVANZA[[#This Row],[Variable]],AVANZA[[#This Row],[ATRIBUIBLE]]))</f>
        <v>pendiente</v>
      </c>
      <c r="J683" s="14">
        <f>IF(AVANZA[[#This Row],[Variable]]=AVANZA[[#Headers],[TERMINADA]],1,0)</f>
        <v>0</v>
      </c>
      <c r="K683" s="14">
        <f>IF(AVANZA[[#This Row],[Variable]]=AVANZA[[#Headers],[ANULADA]],1,0)</f>
        <v>0</v>
      </c>
      <c r="L683" s="14">
        <f>IF(AVANZA[[#This Row],[Variable]]=AVANZA[[#Headers],[PENDIENTE]],1,0)</f>
        <v>1</v>
      </c>
      <c r="M683" s="14">
        <f>IF(AVANZA[[#This Row],[ESTADO AGENDA]]="AGENDADA",1,0)</f>
        <v>0</v>
      </c>
      <c r="N683" s="14">
        <f>IF(AVANZA[[#This Row],[ESTADO AGENDA]]="PENDIENTE DE AGENDAR",1,0)</f>
        <v>0</v>
      </c>
      <c r="O683" s="14">
        <f>IF(AVANZA[[#This Row],[ESTADO AGENDA]]="SUSPENDIDA",1,0)</f>
        <v>0</v>
      </c>
      <c r="P683" t="str" cm="1">
        <f t="array" ref="P683">_xlfn.XLOOKUP(AVANZA[[#This Row],[Num_Agrupacion_Pet_Atis]],Tabla1[[#All],[Numero_de_actuacion]],Tabla1[[#All],[Estado_de_la_orden]],"",0)</f>
        <v/>
      </c>
      <c r="Q683" s="2" t="str" cm="1">
        <f t="array" ref="Q683">_xlfn.XLOOKUP(AVANZA[[#This Row],[Num_Agrupacion_Pet_Atis]],Tabla1[[#All],[Numero_de_actuacion]],Tabla1[[#All],[Fecha_de_la_cita]],"",0)</f>
        <v/>
      </c>
      <c r="R683" t="str" cm="1">
        <f t="array" ref="R683">_xlfn.XLOOKUP(AVANZA[[#This Row],[Num_Agrupacion_Pet_Atis]],Tabla1[[#All],[Numero_de_actuacion]],Tabla1[[#All],[Franja_horaria_de_la_cita]],"",0)</f>
        <v/>
      </c>
      <c r="S683" s="14" t="str">
        <f>IFERROR(DAY(AVANZA[[#This Row],[FECHA AGENDA]]),"")</f>
        <v/>
      </c>
      <c r="T683" s="14" t="str">
        <f>IFERROR(MONTH(AVANZA[[#This Row],[FECHA AGENDA]]),"")</f>
        <v/>
      </c>
      <c r="U683" t="str" cm="1">
        <f t="array" ref="U683">_xlfn.XLOOKUP(AVANZA[[#This Row],[Num_Agrupacion_Pet_Atis]],Tabla1[[#All],[Numero_de_actuacion]],Tabla1[[#All],[Motivo_de_suspension]],"",0)</f>
        <v/>
      </c>
      <c r="V683" s="2" t="str" cm="1">
        <f t="array" ref="V683">_xlfn.XLOOKUP(AVANZA[[#This Row],[Num_Agrupacion_Pet_Atis]],Tabla1[[#All],[Numero_de_actuacion]],Tabla1[[#All],[No_identificacion_cliente]],"",0)</f>
        <v/>
      </c>
      <c r="W683" s="2" t="str" cm="1">
        <f t="array" ref="W683">_xlfn.XLOOKUP(AVANZA[[#This Row],[Num_Agrupacion_Pet_Atis]],Tabla1[[#All],[Numero_de_actuacion]],Tabla1[[#All],[Movil_de_contacto]],"",0)</f>
        <v/>
      </c>
      <c r="X683" s="14">
        <f>IF(OR(AVANZA[[#This Row],[ESTADO LEG]]="Legalizada grabacion",AVANZA[[#This Row],[ESTADO LEG]]="Legalizada aut"),1,0)</f>
        <v>0</v>
      </c>
      <c r="Y683" s="14">
        <f>IF(OR(AVANZA[[#This Row],[ESTADO LEG]]="pdte legalizar",AVANZA[[#This Row],[ESTADO LEG]]="No cruza"),1,0)</f>
        <v>0</v>
      </c>
      <c r="Z683" t="str" cm="1">
        <f t="array" ref="Z683">IF(AVANZA[[#This Row],[Variable]]="Terminada",LOWER(_xlfn.XLOOKUP(AVANZA[[#This Row],[ID_Peticion]],Tabla6[[#All],[NUM_PETICION]],Tabla6[[#All],[ESTADO_LEG]],"NO CRUZA",0)),AVANZA[[#This Row],[Variable]])</f>
        <v>PENDIENTE</v>
      </c>
      <c r="AA683" t="str" cm="1">
        <f t="array" ref="AA683">_xlfn.XLOOKUP(AVANZA[[#This Row],[ID_Peticion]],Tabla6[[#All],[NUM_PETICION]],Tabla6[[#All],[DIF_DIAS]],"",0)</f>
        <v/>
      </c>
      <c r="AB683" s="2" t="str" cm="1">
        <f t="array" ref="AB683">IFERROR(_xlfn.XLOOKUP(AVANZA[[#This Row],[ID_Peticion]],Tabla6[[#All],[NUM_PETICION]],Tabla6[[#All],[FEC_LEGAL]],"",0),"")</f>
        <v/>
      </c>
      <c r="AC683" s="14">
        <f ca="1">IF(AVANZA[[#This Row],[FECHA LEG]]&lt;&gt;0,IFERROR(AVANZA[[#This Row],[FECHA LEG]]-AVANZA[[#This Row],[FechaIniEstadoSubPetAtis]],0),TODAY()-AVANZA[[#This Row],[FechaIniEstadoSubPetAtis]])</f>
        <v>0</v>
      </c>
      <c r="AD683" s="35">
        <f ca="1">IF(AVANZA[[#This Row],[FINAL Vs LG]]&lt;&gt;0,IF(AVANZA[[#This Row],[FINAL Vs LG]]&lt;7.1,"100%",IF(AND(AVANZA[[#This Row],[FINAL Vs LG]]&gt;7.1,AVANZA[[#This Row],[FINAL Vs LG]]&lt;11.1),"50%","0%")),0)</f>
        <v>0</v>
      </c>
      <c r="AE683" s="14">
        <f ca="1">VLOOKUP(DAY(TODAY()),BACK!F:G,2,0)</f>
        <v>14</v>
      </c>
      <c r="AF683" s="14">
        <f>BACK!$I$2</f>
        <v>24</v>
      </c>
      <c r="AG683" s="14">
        <f>IF(AVANZA[[#This Row],[Oferta_empaquetada_comisiones]]="SI",1,0)</f>
        <v>0</v>
      </c>
      <c r="AH683" s="36">
        <f>IF(AVANZA[[#This Row],[Variable]]="TERMINADA",IFERROR(VLOOKUP(AVANZA[[#This Row],[SUPERVISOR]],Tabla2[#All],4,0),0),)</f>
        <v>0</v>
      </c>
      <c r="AI683" s="14">
        <f>IF(AVANZA[[#This Row],[Producto]]="BA",1,0)</f>
        <v>1</v>
      </c>
      <c r="AJ683" s="14">
        <f>IF(AVANZA[[#This Row],[Producto]]="DUO",1,0)</f>
        <v>0</v>
      </c>
      <c r="AK683" s="14">
        <f>IF(AVANZA[[#This Row],[Producto]]="TRIO",1,0)</f>
        <v>0</v>
      </c>
      <c r="AL683" t="s">
        <v>400</v>
      </c>
      <c r="AM683">
        <v>-1</v>
      </c>
      <c r="AN683">
        <v>-1</v>
      </c>
      <c r="AO683" t="s">
        <v>17860</v>
      </c>
      <c r="AP683" s="1">
        <v>46155.8440625</v>
      </c>
      <c r="AQ683">
        <v>-1</v>
      </c>
      <c r="AR683" t="s">
        <v>17861</v>
      </c>
      <c r="AS683">
        <v>-1</v>
      </c>
      <c r="AT683">
        <v>-1</v>
      </c>
      <c r="AU683">
        <v>-1</v>
      </c>
      <c r="AV683">
        <v>-1</v>
      </c>
      <c r="AW683">
        <v>-1</v>
      </c>
      <c r="AX683" t="s">
        <v>224</v>
      </c>
      <c r="AY683">
        <v>-1</v>
      </c>
      <c r="AZ683">
        <v>2026</v>
      </c>
      <c r="BA683">
        <v>5</v>
      </c>
      <c r="BB683">
        <v>13</v>
      </c>
      <c r="BC683">
        <v>-1</v>
      </c>
      <c r="BD683" t="s">
        <v>225</v>
      </c>
      <c r="BE683">
        <v>-1</v>
      </c>
      <c r="BF683">
        <v>20001627379320</v>
      </c>
      <c r="BG683" t="s">
        <v>319</v>
      </c>
      <c r="BH683" t="s">
        <v>320</v>
      </c>
      <c r="BJ683">
        <v>-1</v>
      </c>
      <c r="BK683">
        <v>-1</v>
      </c>
      <c r="BL683">
        <v>-1</v>
      </c>
      <c r="BM683" t="s">
        <v>2213</v>
      </c>
      <c r="BN683" t="s">
        <v>230</v>
      </c>
      <c r="BO683" t="s">
        <v>17862</v>
      </c>
      <c r="BP683" t="s">
        <v>232</v>
      </c>
      <c r="BQ683">
        <v>2026</v>
      </c>
      <c r="BR683">
        <v>5</v>
      </c>
      <c r="BS683">
        <v>13</v>
      </c>
      <c r="BT683" s="1">
        <v>46155.844085648147</v>
      </c>
      <c r="BU683" t="s">
        <v>2215</v>
      </c>
      <c r="BV683" s="2">
        <v>46155</v>
      </c>
      <c r="BW683" t="s">
        <v>2215</v>
      </c>
      <c r="BX683" s="2"/>
      <c r="BY683" s="2"/>
      <c r="CA683" t="s">
        <v>1457</v>
      </c>
      <c r="CB683" t="s">
        <v>353</v>
      </c>
      <c r="CC683" t="s">
        <v>17863</v>
      </c>
      <c r="CD683" t="s">
        <v>3823</v>
      </c>
      <c r="CE683">
        <v>-1</v>
      </c>
      <c r="CF683" t="s">
        <v>1460</v>
      </c>
      <c r="CG683" t="s">
        <v>301</v>
      </c>
      <c r="CH683" t="s">
        <v>491</v>
      </c>
      <c r="CI683">
        <v>1053346599</v>
      </c>
      <c r="CJ683" t="s">
        <v>408</v>
      </c>
      <c r="CK683" t="s">
        <v>245</v>
      </c>
      <c r="CL683" t="s">
        <v>409</v>
      </c>
      <c r="CM683" t="s">
        <v>247</v>
      </c>
      <c r="CN683" t="s">
        <v>410</v>
      </c>
      <c r="CT683" t="s">
        <v>304</v>
      </c>
      <c r="CU683" t="s">
        <v>225</v>
      </c>
      <c r="CW683" t="s">
        <v>319</v>
      </c>
      <c r="CX683" t="s">
        <v>320</v>
      </c>
      <c r="DA683" t="s">
        <v>250</v>
      </c>
      <c r="DB683">
        <v>-1</v>
      </c>
      <c r="DF683" t="s">
        <v>2213</v>
      </c>
      <c r="DJ683" t="s">
        <v>252</v>
      </c>
      <c r="DK683" t="s">
        <v>253</v>
      </c>
      <c r="DL683" t="s">
        <v>253</v>
      </c>
      <c r="DN683" t="s">
        <v>255</v>
      </c>
      <c r="DR683" t="s">
        <v>411</v>
      </c>
      <c r="DS683" t="s">
        <v>408</v>
      </c>
      <c r="DT683" t="s">
        <v>407</v>
      </c>
      <c r="DV683">
        <v>1</v>
      </c>
      <c r="DW683" t="s">
        <v>283</v>
      </c>
      <c r="ED683" s="2">
        <v>46155</v>
      </c>
      <c r="EE683" t="s">
        <v>361</v>
      </c>
      <c r="EF683">
        <v>20</v>
      </c>
      <c r="EP683" t="s">
        <v>258</v>
      </c>
      <c r="FA683" t="s">
        <v>245</v>
      </c>
      <c r="FB683" t="s">
        <v>363</v>
      </c>
      <c r="FD683" t="s">
        <v>363</v>
      </c>
      <c r="FE683" t="s">
        <v>1462</v>
      </c>
      <c r="FF683" t="s">
        <v>1462</v>
      </c>
      <c r="FK683" t="s">
        <v>263</v>
      </c>
      <c r="FN683" t="s">
        <v>410</v>
      </c>
      <c r="FO683" t="s">
        <v>414</v>
      </c>
      <c r="FR683">
        <v>0</v>
      </c>
      <c r="GB683" t="s">
        <v>266</v>
      </c>
      <c r="GM683">
        <v>0</v>
      </c>
      <c r="GS683" t="s">
        <v>267</v>
      </c>
      <c r="GT683" s="2"/>
      <c r="GU683" t="s">
        <v>268</v>
      </c>
      <c r="GV683" t="s">
        <v>335</v>
      </c>
      <c r="GW683" t="s">
        <v>270</v>
      </c>
      <c r="GX683" t="s">
        <v>272</v>
      </c>
      <c r="GY683" t="s">
        <v>272</v>
      </c>
      <c r="GZ683" t="s">
        <v>344</v>
      </c>
      <c r="HE683" t="s">
        <v>230</v>
      </c>
      <c r="HF683" t="s">
        <v>14271</v>
      </c>
      <c r="HR683" t="s">
        <v>278</v>
      </c>
      <c r="HV683">
        <v>94990</v>
      </c>
      <c r="HW683" t="s">
        <v>281</v>
      </c>
      <c r="HY683">
        <v>0</v>
      </c>
      <c r="HZ683">
        <v>0</v>
      </c>
      <c r="IA683" t="s">
        <v>279</v>
      </c>
      <c r="IB683" t="s">
        <v>281</v>
      </c>
      <c r="IE683" t="s">
        <v>283</v>
      </c>
      <c r="IF683" t="s">
        <v>283</v>
      </c>
      <c r="IG683" t="s">
        <v>283</v>
      </c>
      <c r="IH683" t="s">
        <v>284</v>
      </c>
      <c r="II683" t="s">
        <v>285</v>
      </c>
      <c r="IJ683" t="s">
        <v>286</v>
      </c>
      <c r="IK683" t="s">
        <v>278</v>
      </c>
      <c r="IL683" t="s">
        <v>346</v>
      </c>
      <c r="IM683" t="s">
        <v>288</v>
      </c>
      <c r="IN683" t="s">
        <v>2219</v>
      </c>
      <c r="IP683" t="s">
        <v>290</v>
      </c>
      <c r="IQ683" t="s">
        <v>284</v>
      </c>
      <c r="IS683" t="s">
        <v>291</v>
      </c>
      <c r="IT683" t="s">
        <v>561</v>
      </c>
      <c r="IY683" t="s">
        <v>281</v>
      </c>
    </row>
    <row r="684" spans="1:259" x14ac:dyDescent="0.3">
      <c r="A684" s="14">
        <f>DAY(AVANZA[[#This Row],[FechaSeguimiento]])</f>
        <v>13</v>
      </c>
      <c r="B684" s="14">
        <f>MONTH(AVANZA[[#This Row],[FechaSeguimiento]])</f>
        <v>5</v>
      </c>
      <c r="C684"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684" t="str">
        <f>LOWER(IFERROR(VLOOKUP(AVANZA[[#This Row],[ID_Peticion]],CANCELADAS[#All],2,0),""))</f>
        <v/>
      </c>
      <c r="E684" t="str">
        <f>LOWER(IFERROR(VLOOKUP(AVANZA[[#This Row],[ID_Peticion]],CANCELADAS[#All],3,0),""))</f>
        <v/>
      </c>
      <c r="F684" t="str">
        <f>LOWER(IF(AVANZA[[#This Row],[CEDULA CLIENTE]]&lt;&gt;""," CC: " &amp; COUNTIFS(AVANZA[CEDULA CLIENTE],AVANZA[[#This Row],[CEDULA CLIENTE]]),"")&amp; IF(AVANZA[[#This Row],[Direccion]]&lt;&gt;""," DIR: " &amp; COUNTIFS(AVANZA[Direccion],AVANZA[[#This Row],[Direccion]]),""))</f>
        <v xml:space="preserve"> cc: 1 dir: 1</v>
      </c>
      <c r="G684" t="str">
        <f>IFERROR(VLOOKUP(AVANZA[[#This Row],[Cedula_Vendedor_Atis]],PLANTA[[#All],[CEDULA]:[LINEA]],3,0),"No Cruza")</f>
        <v>Marisol Avella</v>
      </c>
      <c r="H684" t="str">
        <f>IFERROR(VLOOKUP(AVANZA[[#This Row],[Cedula_Vendedor_Atis]],PLANTA[[#All],[CEDULA]:[LINEA]],4,0),"No Cruza")</f>
        <v>Fija</v>
      </c>
      <c r="I684" t="str">
        <f>LOWER(IF(AVANZA[[#This Row],[ATRIBUIBLE]]="",AVANZA[[#This Row],[Variable]],AVANZA[[#This Row],[ATRIBUIBLE]]))</f>
        <v>pendiente</v>
      </c>
      <c r="J684" s="14">
        <f>IF(AVANZA[[#This Row],[Variable]]=AVANZA[[#Headers],[TERMINADA]],1,0)</f>
        <v>0</v>
      </c>
      <c r="K684" s="14">
        <f>IF(AVANZA[[#This Row],[Variable]]=AVANZA[[#Headers],[ANULADA]],1,0)</f>
        <v>0</v>
      </c>
      <c r="L684" s="14">
        <f>IF(AVANZA[[#This Row],[Variable]]=AVANZA[[#Headers],[PENDIENTE]],1,0)</f>
        <v>1</v>
      </c>
      <c r="M684" s="14">
        <f>IF(AVANZA[[#This Row],[ESTADO AGENDA]]="AGENDADA",1,0)</f>
        <v>1</v>
      </c>
      <c r="N684" s="14">
        <f>IF(AVANZA[[#This Row],[ESTADO AGENDA]]="PENDIENTE DE AGENDAR",1,0)</f>
        <v>0</v>
      </c>
      <c r="O684" s="14">
        <f>IF(AVANZA[[#This Row],[ESTADO AGENDA]]="SUSPENDIDA",1,0)</f>
        <v>0</v>
      </c>
      <c r="P684" t="str" cm="1">
        <f t="array" ref="P684">_xlfn.XLOOKUP(AVANZA[[#This Row],[Num_Agrupacion_Pet_Atis]],Tabla1[[#All],[Numero_de_actuacion]],Tabla1[[#All],[Estado_de_la_orden]],"",0)</f>
        <v>Agendada</v>
      </c>
      <c r="Q684" s="2" cm="1">
        <f t="array" ref="Q684">_xlfn.XLOOKUP(AVANZA[[#This Row],[Num_Agrupacion_Pet_Atis]],Tabla1[[#All],[Numero_de_actuacion]],Tabla1[[#All],[Fecha_de_la_cita]],"",0)</f>
        <v>46157.291666666664</v>
      </c>
      <c r="R684" t="str" cm="1">
        <f t="array" ref="R684">_xlfn.XLOOKUP(AVANZA[[#This Row],[Num_Agrupacion_Pet_Atis]],Tabla1[[#All],[Numero_de_actuacion]],Tabla1[[#All],[Franja_horaria_de_la_cita]],"",0)</f>
        <v>AM</v>
      </c>
      <c r="S684" s="14">
        <f>IFERROR(DAY(AVANZA[[#This Row],[FECHA AGENDA]]),"")</f>
        <v>15</v>
      </c>
      <c r="T684" s="14">
        <f>IFERROR(MONTH(AVANZA[[#This Row],[FECHA AGENDA]]),"")</f>
        <v>5</v>
      </c>
      <c r="U684" cm="1">
        <f t="array" ref="U684">_xlfn.XLOOKUP(AVANZA[[#This Row],[Num_Agrupacion_Pet_Atis]],Tabla1[[#All],[Numero_de_actuacion]],Tabla1[[#All],[Motivo_de_suspension]],"",0)</f>
        <v>0</v>
      </c>
      <c r="V684" s="2" t="str" cm="1">
        <f t="array" ref="V684">_xlfn.XLOOKUP(AVANZA[[#This Row],[Num_Agrupacion_Pet_Atis]],Tabla1[[#All],[Numero_de_actuacion]],Tabla1[[#All],[No_identificacion_cliente]],"",0)</f>
        <v>52072933</v>
      </c>
      <c r="W684" s="2" t="str" cm="1">
        <f t="array" ref="W684">_xlfn.XLOOKUP(AVANZA[[#This Row],[Num_Agrupacion_Pet_Atis]],Tabla1[[#All],[Numero_de_actuacion]],Tabla1[[#All],[Movil_de_contacto]],"",0)</f>
        <v>3105879509</v>
      </c>
      <c r="X684" s="14">
        <f>IF(OR(AVANZA[[#This Row],[ESTADO LEG]]="Legalizada grabacion",AVANZA[[#This Row],[ESTADO LEG]]="Legalizada aut"),1,0)</f>
        <v>0</v>
      </c>
      <c r="Y684" s="14">
        <f>IF(OR(AVANZA[[#This Row],[ESTADO LEG]]="pdte legalizar",AVANZA[[#This Row],[ESTADO LEG]]="No cruza"),1,0)</f>
        <v>0</v>
      </c>
      <c r="Z684" t="str" cm="1">
        <f t="array" ref="Z684">IF(AVANZA[[#This Row],[Variable]]="Terminada",LOWER(_xlfn.XLOOKUP(AVANZA[[#This Row],[ID_Peticion]],Tabla6[[#All],[NUM_PETICION]],Tabla6[[#All],[ESTADO_LEG]],"NO CRUZA",0)),AVANZA[[#This Row],[Variable]])</f>
        <v>PENDIENTE</v>
      </c>
      <c r="AA684" t="str" cm="1">
        <f t="array" ref="AA684">_xlfn.XLOOKUP(AVANZA[[#This Row],[ID_Peticion]],Tabla6[[#All],[NUM_PETICION]],Tabla6[[#All],[DIF_DIAS]],"",0)</f>
        <v/>
      </c>
      <c r="AB684" s="2" t="str" cm="1">
        <f t="array" ref="AB684">IFERROR(_xlfn.XLOOKUP(AVANZA[[#This Row],[ID_Peticion]],Tabla6[[#All],[NUM_PETICION]],Tabla6[[#All],[FEC_LEGAL]],"",0),"")</f>
        <v/>
      </c>
      <c r="AC684" s="14">
        <f ca="1">IF(AVANZA[[#This Row],[FECHA LEG]]&lt;&gt;0,IFERROR(AVANZA[[#This Row],[FECHA LEG]]-AVANZA[[#This Row],[FechaIniEstadoSubPetAtis]],0),TODAY()-AVANZA[[#This Row],[FechaIniEstadoSubPetAtis]])</f>
        <v>0</v>
      </c>
      <c r="AD684" s="35">
        <f ca="1">IF(AVANZA[[#This Row],[FINAL Vs LG]]&lt;&gt;0,IF(AVANZA[[#This Row],[FINAL Vs LG]]&lt;7.1,"100%",IF(AND(AVANZA[[#This Row],[FINAL Vs LG]]&gt;7.1,AVANZA[[#This Row],[FINAL Vs LG]]&lt;11.1),"50%","0%")),0)</f>
        <v>0</v>
      </c>
      <c r="AE684" s="14">
        <f ca="1">VLOOKUP(DAY(TODAY()),BACK!F:G,2,0)</f>
        <v>14</v>
      </c>
      <c r="AF684" s="14">
        <f>BACK!$I$2</f>
        <v>24</v>
      </c>
      <c r="AG684" s="14">
        <f>IF(AVANZA[[#This Row],[Oferta_empaquetada_comisiones]]="SI",1,0)</f>
        <v>0</v>
      </c>
      <c r="AH684" s="36">
        <f>IF(AVANZA[[#This Row],[Variable]]="TERMINADA",IFERROR(VLOOKUP(AVANZA[[#This Row],[SUPERVISOR]],Tabla2[#All],4,0),0),)</f>
        <v>0</v>
      </c>
      <c r="AI684" s="14">
        <f>IF(AVANZA[[#This Row],[Producto]]="BA",1,0)</f>
        <v>1</v>
      </c>
      <c r="AJ684" s="14">
        <f>IF(AVANZA[[#This Row],[Producto]]="DUO",1,0)</f>
        <v>0</v>
      </c>
      <c r="AK684" s="14">
        <f>IF(AVANZA[[#This Row],[Producto]]="TRIO",1,0)</f>
        <v>0</v>
      </c>
      <c r="AL684" t="s">
        <v>221</v>
      </c>
      <c r="AM684">
        <v>-1</v>
      </c>
      <c r="AN684">
        <v>-1</v>
      </c>
      <c r="AO684" t="s">
        <v>17864</v>
      </c>
      <c r="AP684" s="1">
        <v>46155.625393518516</v>
      </c>
      <c r="AQ684">
        <v>-1</v>
      </c>
      <c r="AR684" t="s">
        <v>17865</v>
      </c>
      <c r="AS684">
        <v>-1</v>
      </c>
      <c r="AT684">
        <v>-1</v>
      </c>
      <c r="AU684">
        <v>-1</v>
      </c>
      <c r="AV684">
        <v>-1</v>
      </c>
      <c r="AW684">
        <v>-1</v>
      </c>
      <c r="AX684" t="s">
        <v>224</v>
      </c>
      <c r="AY684">
        <v>-1</v>
      </c>
      <c r="AZ684">
        <v>2026</v>
      </c>
      <c r="BA684">
        <v>5</v>
      </c>
      <c r="BB684">
        <v>13</v>
      </c>
      <c r="BC684">
        <v>-1</v>
      </c>
      <c r="BD684" t="s">
        <v>225</v>
      </c>
      <c r="BE684">
        <v>-1</v>
      </c>
      <c r="BF684">
        <v>20001627243772</v>
      </c>
      <c r="BG684" t="s">
        <v>319</v>
      </c>
      <c r="BH684" t="s">
        <v>320</v>
      </c>
      <c r="BI684" t="s">
        <v>3364</v>
      </c>
      <c r="BJ684">
        <v>-1</v>
      </c>
      <c r="BK684">
        <v>-1</v>
      </c>
      <c r="BL684">
        <v>-1</v>
      </c>
      <c r="BM684" t="s">
        <v>2213</v>
      </c>
      <c r="BN684" t="s">
        <v>230</v>
      </c>
      <c r="BO684" t="s">
        <v>17866</v>
      </c>
      <c r="BP684" t="s">
        <v>380</v>
      </c>
      <c r="BQ684">
        <v>2026</v>
      </c>
      <c r="BR684">
        <v>5</v>
      </c>
      <c r="BS684">
        <v>13</v>
      </c>
      <c r="BT684" s="1">
        <v>46155.625416666669</v>
      </c>
      <c r="BU684" t="s">
        <v>2215</v>
      </c>
      <c r="BV684" s="2">
        <v>46155</v>
      </c>
      <c r="BW684" t="s">
        <v>2215</v>
      </c>
      <c r="BX684" s="2">
        <v>46155</v>
      </c>
      <c r="BY684" s="2">
        <v>46155</v>
      </c>
      <c r="BZ684" t="s">
        <v>2216</v>
      </c>
      <c r="CA684" t="s">
        <v>297</v>
      </c>
      <c r="CB684" t="s">
        <v>297</v>
      </c>
      <c r="CC684" t="s">
        <v>17867</v>
      </c>
      <c r="CD684" t="s">
        <v>2842</v>
      </c>
      <c r="CE684">
        <v>-1</v>
      </c>
      <c r="CF684" t="s">
        <v>300</v>
      </c>
      <c r="CG684" t="s">
        <v>301</v>
      </c>
      <c r="CH684" t="s">
        <v>242</v>
      </c>
      <c r="CI684">
        <v>73211780</v>
      </c>
      <c r="CJ684" t="s">
        <v>244</v>
      </c>
      <c r="CK684" t="s">
        <v>245</v>
      </c>
      <c r="CL684" t="s">
        <v>246</v>
      </c>
      <c r="CM684" t="s">
        <v>247</v>
      </c>
      <c r="CN684" t="s">
        <v>248</v>
      </c>
      <c r="CT684" t="s">
        <v>304</v>
      </c>
      <c r="CU684" t="s">
        <v>225</v>
      </c>
      <c r="CW684" t="s">
        <v>319</v>
      </c>
      <c r="CX684" t="s">
        <v>320</v>
      </c>
      <c r="DA684" t="s">
        <v>250</v>
      </c>
      <c r="DB684">
        <v>-1</v>
      </c>
      <c r="DF684" t="s">
        <v>2213</v>
      </c>
      <c r="DJ684" t="s">
        <v>252</v>
      </c>
      <c r="DK684" t="s">
        <v>253</v>
      </c>
      <c r="DL684" t="s">
        <v>253</v>
      </c>
      <c r="DN684" t="s">
        <v>255</v>
      </c>
      <c r="DR684" t="s">
        <v>256</v>
      </c>
      <c r="DS684" t="s">
        <v>244</v>
      </c>
      <c r="DT684" t="s">
        <v>243</v>
      </c>
      <c r="DV684">
        <v>1</v>
      </c>
      <c r="DW684" t="s">
        <v>283</v>
      </c>
      <c r="ED684" s="2">
        <v>46155</v>
      </c>
      <c r="EF684">
        <v>20</v>
      </c>
      <c r="EP684" t="s">
        <v>258</v>
      </c>
      <c r="FA684" t="s">
        <v>245</v>
      </c>
      <c r="FB684" t="s">
        <v>308</v>
      </c>
      <c r="FD684" t="s">
        <v>308</v>
      </c>
      <c r="FE684" t="s">
        <v>309</v>
      </c>
      <c r="FF684" t="s">
        <v>309</v>
      </c>
      <c r="FK684" t="s">
        <v>263</v>
      </c>
      <c r="FN684" t="s">
        <v>248</v>
      </c>
      <c r="FO684" t="s">
        <v>265</v>
      </c>
      <c r="FR684">
        <v>0</v>
      </c>
      <c r="GB684" t="s">
        <v>266</v>
      </c>
      <c r="GM684">
        <v>0</v>
      </c>
      <c r="GS684" t="s">
        <v>267</v>
      </c>
      <c r="GT684" s="2"/>
      <c r="GU684" t="s">
        <v>268</v>
      </c>
      <c r="GV684" t="s">
        <v>335</v>
      </c>
      <c r="GW684" t="s">
        <v>394</v>
      </c>
      <c r="GZ684" t="s">
        <v>395</v>
      </c>
      <c r="HE684" t="s">
        <v>230</v>
      </c>
      <c r="HF684" t="s">
        <v>14347</v>
      </c>
      <c r="HR684" t="s">
        <v>278</v>
      </c>
      <c r="HV684">
        <v>94990</v>
      </c>
      <c r="HW684" t="s">
        <v>281</v>
      </c>
      <c r="HY684">
        <v>0</v>
      </c>
      <c r="HZ684">
        <v>0</v>
      </c>
      <c r="IA684" t="s">
        <v>281</v>
      </c>
      <c r="IB684" t="s">
        <v>281</v>
      </c>
      <c r="IE684" t="s">
        <v>283</v>
      </c>
      <c r="IF684" t="s">
        <v>283</v>
      </c>
      <c r="IG684" t="s">
        <v>283</v>
      </c>
      <c r="IH684" t="s">
        <v>284</v>
      </c>
      <c r="II684" t="s">
        <v>285</v>
      </c>
      <c r="IJ684" t="s">
        <v>286</v>
      </c>
      <c r="IK684" t="s">
        <v>278</v>
      </c>
      <c r="IL684" t="s">
        <v>287</v>
      </c>
      <c r="IM684" t="s">
        <v>288</v>
      </c>
      <c r="IN684" t="s">
        <v>2219</v>
      </c>
      <c r="IP684" t="s">
        <v>290</v>
      </c>
      <c r="IQ684" t="s">
        <v>284</v>
      </c>
      <c r="IS684" t="s">
        <v>291</v>
      </c>
      <c r="IT684" t="s">
        <v>561</v>
      </c>
      <c r="IY684" t="s">
        <v>281</v>
      </c>
    </row>
    <row r="685" spans="1:259" x14ac:dyDescent="0.3">
      <c r="A685" s="14">
        <f>DAY(AVANZA[[#This Row],[FechaSeguimiento]])</f>
        <v>13</v>
      </c>
      <c r="B685" s="14">
        <f>MONTH(AVANZA[[#This Row],[FechaSeguimiento]])</f>
        <v>5</v>
      </c>
      <c r="C685"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685" t="str">
        <f>LOWER(IFERROR(VLOOKUP(AVANZA[[#This Row],[ID_Peticion]],CANCELADAS[#All],2,0),""))</f>
        <v/>
      </c>
      <c r="E685" t="str">
        <f>LOWER(IFERROR(VLOOKUP(AVANZA[[#This Row],[ID_Peticion]],CANCELADAS[#All],3,0),""))</f>
        <v/>
      </c>
      <c r="F685" t="str">
        <f>LOWER(IF(AVANZA[[#This Row],[CEDULA CLIENTE]]&lt;&gt;""," CC: " &amp; COUNTIFS(AVANZA[CEDULA CLIENTE],AVANZA[[#This Row],[CEDULA CLIENTE]]),"")&amp; IF(AVANZA[[#This Row],[Direccion]]&lt;&gt;""," DIR: " &amp; COUNTIFS(AVANZA[Direccion],AVANZA[[#This Row],[Direccion]]),""))</f>
        <v xml:space="preserve"> dir: 1</v>
      </c>
      <c r="G685" t="str">
        <f>IFERROR(VLOOKUP(AVANZA[[#This Row],[Cedula_Vendedor_Atis]],PLANTA[[#All],[CEDULA]:[LINEA]],3,0),"No Cruza")</f>
        <v>Marisol Avella</v>
      </c>
      <c r="H685" t="str">
        <f>IFERROR(VLOOKUP(AVANZA[[#This Row],[Cedula_Vendedor_Atis]],PLANTA[[#All],[CEDULA]:[LINEA]],4,0),"No Cruza")</f>
        <v>Fija</v>
      </c>
      <c r="I685" t="str">
        <f>LOWER(IF(AVANZA[[#This Row],[ATRIBUIBLE]]="",AVANZA[[#This Row],[Variable]],AVANZA[[#This Row],[ATRIBUIBLE]]))</f>
        <v>pendiente</v>
      </c>
      <c r="J685" s="14">
        <f>IF(AVANZA[[#This Row],[Variable]]=AVANZA[[#Headers],[TERMINADA]],1,0)</f>
        <v>0</v>
      </c>
      <c r="K685" s="14">
        <f>IF(AVANZA[[#This Row],[Variable]]=AVANZA[[#Headers],[ANULADA]],1,0)</f>
        <v>0</v>
      </c>
      <c r="L685" s="14">
        <f>IF(AVANZA[[#This Row],[Variable]]=AVANZA[[#Headers],[PENDIENTE]],1,0)</f>
        <v>1</v>
      </c>
      <c r="M685" s="14">
        <f>IF(AVANZA[[#This Row],[ESTADO AGENDA]]="AGENDADA",1,0)</f>
        <v>0</v>
      </c>
      <c r="N685" s="14">
        <f>IF(AVANZA[[#This Row],[ESTADO AGENDA]]="PENDIENTE DE AGENDAR",1,0)</f>
        <v>0</v>
      </c>
      <c r="O685" s="14">
        <f>IF(AVANZA[[#This Row],[ESTADO AGENDA]]="SUSPENDIDA",1,0)</f>
        <v>0</v>
      </c>
      <c r="P685" t="str" cm="1">
        <f t="array" ref="P685">_xlfn.XLOOKUP(AVANZA[[#This Row],[Num_Agrupacion_Pet_Atis]],Tabla1[[#All],[Numero_de_actuacion]],Tabla1[[#All],[Estado_de_la_orden]],"",0)</f>
        <v/>
      </c>
      <c r="Q685" s="2" t="str" cm="1">
        <f t="array" ref="Q685">_xlfn.XLOOKUP(AVANZA[[#This Row],[Num_Agrupacion_Pet_Atis]],Tabla1[[#All],[Numero_de_actuacion]],Tabla1[[#All],[Fecha_de_la_cita]],"",0)</f>
        <v/>
      </c>
      <c r="R685" t="str" cm="1">
        <f t="array" ref="R685">_xlfn.XLOOKUP(AVANZA[[#This Row],[Num_Agrupacion_Pet_Atis]],Tabla1[[#All],[Numero_de_actuacion]],Tabla1[[#All],[Franja_horaria_de_la_cita]],"",0)</f>
        <v/>
      </c>
      <c r="S685" s="14" t="str">
        <f>IFERROR(DAY(AVANZA[[#This Row],[FECHA AGENDA]]),"")</f>
        <v/>
      </c>
      <c r="T685" s="14" t="str">
        <f>IFERROR(MONTH(AVANZA[[#This Row],[FECHA AGENDA]]),"")</f>
        <v/>
      </c>
      <c r="U685" t="str" cm="1">
        <f t="array" ref="U685">_xlfn.XLOOKUP(AVANZA[[#This Row],[Num_Agrupacion_Pet_Atis]],Tabla1[[#All],[Numero_de_actuacion]],Tabla1[[#All],[Motivo_de_suspension]],"",0)</f>
        <v/>
      </c>
      <c r="V685" s="2" t="str" cm="1">
        <f t="array" ref="V685">_xlfn.XLOOKUP(AVANZA[[#This Row],[Num_Agrupacion_Pet_Atis]],Tabla1[[#All],[Numero_de_actuacion]],Tabla1[[#All],[No_identificacion_cliente]],"",0)</f>
        <v/>
      </c>
      <c r="W685" s="2" t="str" cm="1">
        <f t="array" ref="W685">_xlfn.XLOOKUP(AVANZA[[#This Row],[Num_Agrupacion_Pet_Atis]],Tabla1[[#All],[Numero_de_actuacion]],Tabla1[[#All],[Movil_de_contacto]],"",0)</f>
        <v/>
      </c>
      <c r="X685" s="14">
        <f>IF(OR(AVANZA[[#This Row],[ESTADO LEG]]="Legalizada grabacion",AVANZA[[#This Row],[ESTADO LEG]]="Legalizada aut"),1,0)</f>
        <v>0</v>
      </c>
      <c r="Y685" s="14">
        <f>IF(OR(AVANZA[[#This Row],[ESTADO LEG]]="pdte legalizar",AVANZA[[#This Row],[ESTADO LEG]]="No cruza"),1,0)</f>
        <v>0</v>
      </c>
      <c r="Z685" t="str" cm="1">
        <f t="array" ref="Z685">IF(AVANZA[[#This Row],[Variable]]="Terminada",LOWER(_xlfn.XLOOKUP(AVANZA[[#This Row],[ID_Peticion]],Tabla6[[#All],[NUM_PETICION]],Tabla6[[#All],[ESTADO_LEG]],"NO CRUZA",0)),AVANZA[[#This Row],[Variable]])</f>
        <v>PENDIENTE</v>
      </c>
      <c r="AA685" t="str" cm="1">
        <f t="array" ref="AA685">_xlfn.XLOOKUP(AVANZA[[#This Row],[ID_Peticion]],Tabla6[[#All],[NUM_PETICION]],Tabla6[[#All],[DIF_DIAS]],"",0)</f>
        <v/>
      </c>
      <c r="AB685" s="2" t="str" cm="1">
        <f t="array" ref="AB685">IFERROR(_xlfn.XLOOKUP(AVANZA[[#This Row],[ID_Peticion]],Tabla6[[#All],[NUM_PETICION]],Tabla6[[#All],[FEC_LEGAL]],"",0),"")</f>
        <v/>
      </c>
      <c r="AC685" s="14">
        <f ca="1">IF(AVANZA[[#This Row],[FECHA LEG]]&lt;&gt;0,IFERROR(AVANZA[[#This Row],[FECHA LEG]]-AVANZA[[#This Row],[FechaIniEstadoSubPetAtis]],0),TODAY()-AVANZA[[#This Row],[FechaIniEstadoSubPetAtis]])</f>
        <v>0</v>
      </c>
      <c r="AD685" s="35">
        <f ca="1">IF(AVANZA[[#This Row],[FINAL Vs LG]]&lt;&gt;0,IF(AVANZA[[#This Row],[FINAL Vs LG]]&lt;7.1,"100%",IF(AND(AVANZA[[#This Row],[FINAL Vs LG]]&gt;7.1,AVANZA[[#This Row],[FINAL Vs LG]]&lt;11.1),"50%","0%")),0)</f>
        <v>0</v>
      </c>
      <c r="AE685" s="14">
        <f ca="1">VLOOKUP(DAY(TODAY()),BACK!F:G,2,0)</f>
        <v>14</v>
      </c>
      <c r="AF685" s="14">
        <f>BACK!$I$2</f>
        <v>24</v>
      </c>
      <c r="AG685" s="14">
        <f>IF(AVANZA[[#This Row],[Oferta_empaquetada_comisiones]]="SI",1,0)</f>
        <v>0</v>
      </c>
      <c r="AH685" s="36">
        <f>IF(AVANZA[[#This Row],[Variable]]="TERMINADA",IFERROR(VLOOKUP(AVANZA[[#This Row],[SUPERVISOR]],Tabla2[#All],4,0),0),)</f>
        <v>0</v>
      </c>
      <c r="AI685" s="14">
        <f>IF(AVANZA[[#This Row],[Producto]]="BA",1,0)</f>
        <v>0</v>
      </c>
      <c r="AJ685" s="14">
        <f>IF(AVANZA[[#This Row],[Producto]]="DUO",1,0)</f>
        <v>0</v>
      </c>
      <c r="AK685" s="14">
        <f>IF(AVANZA[[#This Row],[Producto]]="TRIO",1,0)</f>
        <v>1</v>
      </c>
      <c r="AL685" t="s">
        <v>221</v>
      </c>
      <c r="AM685">
        <v>-1</v>
      </c>
      <c r="AN685">
        <v>-1</v>
      </c>
      <c r="AO685" t="s">
        <v>17868</v>
      </c>
      <c r="AP685" s="1">
        <v>46155.676018518519</v>
      </c>
      <c r="AQ685">
        <v>-1</v>
      </c>
      <c r="AR685" t="s">
        <v>17869</v>
      </c>
      <c r="AS685">
        <v>-1</v>
      </c>
      <c r="AT685">
        <v>-1</v>
      </c>
      <c r="AU685">
        <v>-1</v>
      </c>
      <c r="AV685">
        <v>-1</v>
      </c>
      <c r="AW685">
        <v>-1</v>
      </c>
      <c r="AX685" t="s">
        <v>224</v>
      </c>
      <c r="AY685">
        <v>-1</v>
      </c>
      <c r="AZ685">
        <v>2026</v>
      </c>
      <c r="BA685">
        <v>5</v>
      </c>
      <c r="BB685">
        <v>13</v>
      </c>
      <c r="BC685">
        <v>-1</v>
      </c>
      <c r="BD685" t="s">
        <v>225</v>
      </c>
      <c r="BE685">
        <v>-1</v>
      </c>
      <c r="BF685">
        <v>20001627307784</v>
      </c>
      <c r="BG685" t="s">
        <v>376</v>
      </c>
      <c r="BH685" t="s">
        <v>377</v>
      </c>
      <c r="BI685" t="s">
        <v>3371</v>
      </c>
      <c r="BJ685">
        <v>-1</v>
      </c>
      <c r="BK685">
        <v>-1</v>
      </c>
      <c r="BL685">
        <v>-1</v>
      </c>
      <c r="BM685" t="s">
        <v>2213</v>
      </c>
      <c r="BN685" t="s">
        <v>230</v>
      </c>
      <c r="BO685" t="s">
        <v>17870</v>
      </c>
      <c r="BP685" t="s">
        <v>380</v>
      </c>
      <c r="BQ685">
        <v>2026</v>
      </c>
      <c r="BR685">
        <v>5</v>
      </c>
      <c r="BS685">
        <v>13</v>
      </c>
      <c r="BT685" s="1">
        <v>46155.676041666666</v>
      </c>
      <c r="BU685" t="s">
        <v>2215</v>
      </c>
      <c r="BV685" s="2">
        <v>46155</v>
      </c>
      <c r="BW685" t="s">
        <v>2215</v>
      </c>
      <c r="BX685" s="2">
        <v>46155</v>
      </c>
      <c r="BY685" s="2">
        <v>46155</v>
      </c>
      <c r="BZ685" t="s">
        <v>2216</v>
      </c>
      <c r="CA685" t="s">
        <v>297</v>
      </c>
      <c r="CB685" t="s">
        <v>297</v>
      </c>
      <c r="CC685" t="s">
        <v>17871</v>
      </c>
      <c r="CD685" t="s">
        <v>3344</v>
      </c>
      <c r="CE685">
        <v>-1</v>
      </c>
      <c r="CF685" t="s">
        <v>300</v>
      </c>
      <c r="CG685" t="s">
        <v>301</v>
      </c>
      <c r="CH685" t="s">
        <v>242</v>
      </c>
      <c r="CI685">
        <v>73211780</v>
      </c>
      <c r="CJ685" t="s">
        <v>244</v>
      </c>
      <c r="CK685" t="s">
        <v>245</v>
      </c>
      <c r="CL685" t="s">
        <v>246</v>
      </c>
      <c r="CM685" t="s">
        <v>247</v>
      </c>
      <c r="CN685" t="s">
        <v>248</v>
      </c>
      <c r="CT685" t="s">
        <v>386</v>
      </c>
      <c r="CU685" t="s">
        <v>387</v>
      </c>
      <c r="CW685" t="s">
        <v>388</v>
      </c>
      <c r="CX685" t="s">
        <v>389</v>
      </c>
      <c r="DA685" t="s">
        <v>250</v>
      </c>
      <c r="DB685">
        <v>-1</v>
      </c>
      <c r="DF685" t="s">
        <v>2213</v>
      </c>
      <c r="DJ685" t="s">
        <v>252</v>
      </c>
      <c r="DK685" t="s">
        <v>253</v>
      </c>
      <c r="DL685" t="s">
        <v>253</v>
      </c>
      <c r="DN685" t="s">
        <v>390</v>
      </c>
      <c r="DR685" t="s">
        <v>256</v>
      </c>
      <c r="DS685" t="s">
        <v>244</v>
      </c>
      <c r="DT685" t="s">
        <v>243</v>
      </c>
      <c r="DV685">
        <v>1</v>
      </c>
      <c r="DW685" t="s">
        <v>283</v>
      </c>
      <c r="ED685" s="2">
        <v>46155</v>
      </c>
      <c r="EF685">
        <v>20</v>
      </c>
      <c r="EP685" t="s">
        <v>258</v>
      </c>
      <c r="FA685" t="s">
        <v>245</v>
      </c>
      <c r="FB685" t="s">
        <v>308</v>
      </c>
      <c r="FD685" t="s">
        <v>308</v>
      </c>
      <c r="FE685" t="s">
        <v>309</v>
      </c>
      <c r="FF685" t="s">
        <v>309</v>
      </c>
      <c r="FK685" t="s">
        <v>263</v>
      </c>
      <c r="FN685" t="s">
        <v>248</v>
      </c>
      <c r="FO685" t="s">
        <v>265</v>
      </c>
      <c r="FR685">
        <v>0</v>
      </c>
      <c r="GB685" t="s">
        <v>266</v>
      </c>
      <c r="GM685">
        <v>0</v>
      </c>
      <c r="GS685" t="s">
        <v>267</v>
      </c>
      <c r="GT685" s="2"/>
      <c r="GU685" t="s">
        <v>268</v>
      </c>
      <c r="GV685" t="s">
        <v>335</v>
      </c>
      <c r="GW685" t="s">
        <v>394</v>
      </c>
      <c r="GZ685" t="s">
        <v>395</v>
      </c>
      <c r="HE685" t="s">
        <v>230</v>
      </c>
      <c r="HF685" t="s">
        <v>14268</v>
      </c>
      <c r="HR685" t="s">
        <v>278</v>
      </c>
      <c r="HV685">
        <v>131990</v>
      </c>
      <c r="HW685" t="s">
        <v>281</v>
      </c>
      <c r="HY685">
        <v>0</v>
      </c>
      <c r="HZ685">
        <v>0</v>
      </c>
      <c r="IA685" t="s">
        <v>281</v>
      </c>
      <c r="IB685" t="s">
        <v>281</v>
      </c>
      <c r="IE685" t="s">
        <v>283</v>
      </c>
      <c r="IF685" t="s">
        <v>283</v>
      </c>
      <c r="IG685" t="s">
        <v>283</v>
      </c>
      <c r="IH685" t="s">
        <v>284</v>
      </c>
      <c r="II685" t="s">
        <v>285</v>
      </c>
      <c r="IJ685" t="s">
        <v>286</v>
      </c>
      <c r="IK685" t="s">
        <v>278</v>
      </c>
      <c r="IL685" t="s">
        <v>287</v>
      </c>
      <c r="IM685" t="s">
        <v>288</v>
      </c>
      <c r="IN685" t="s">
        <v>2219</v>
      </c>
      <c r="IP685" t="s">
        <v>290</v>
      </c>
      <c r="IQ685" t="s">
        <v>284</v>
      </c>
      <c r="IS685" t="s">
        <v>291</v>
      </c>
      <c r="IT685" t="s">
        <v>398</v>
      </c>
      <c r="IW685" t="s">
        <v>455</v>
      </c>
      <c r="IY685" t="s">
        <v>281</v>
      </c>
    </row>
    <row r="686" spans="1:259" x14ac:dyDescent="0.3">
      <c r="A686" s="14">
        <f>DAY(AVANZA[[#This Row],[FechaSeguimiento]])</f>
        <v>13</v>
      </c>
      <c r="B686" s="14">
        <f>MONTH(AVANZA[[#This Row],[FechaSeguimiento]])</f>
        <v>5</v>
      </c>
      <c r="C686"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686" t="str">
        <f>LOWER(IFERROR(VLOOKUP(AVANZA[[#This Row],[ID_Peticion]],CANCELADAS[#All],2,0),""))</f>
        <v/>
      </c>
      <c r="E686" t="str">
        <f>LOWER(IFERROR(VLOOKUP(AVANZA[[#This Row],[ID_Peticion]],CANCELADAS[#All],3,0),""))</f>
        <v/>
      </c>
      <c r="F686" t="str">
        <f>LOWER(IF(AVANZA[[#This Row],[CEDULA CLIENTE]]&lt;&gt;""," CC: " &amp; COUNTIFS(AVANZA[CEDULA CLIENTE],AVANZA[[#This Row],[CEDULA CLIENTE]]),"")&amp; IF(AVANZA[[#This Row],[Direccion]]&lt;&gt;""," DIR: " &amp; COUNTIFS(AVANZA[Direccion],AVANZA[[#This Row],[Direccion]]),""))</f>
        <v xml:space="preserve"> dir: 1</v>
      </c>
      <c r="G686" t="str">
        <f>IFERROR(VLOOKUP(AVANZA[[#This Row],[Cedula_Vendedor_Atis]],PLANTA[[#All],[CEDULA]:[LINEA]],3,0),"No Cruza")</f>
        <v>Marisol Avella</v>
      </c>
      <c r="H686" t="str">
        <f>IFERROR(VLOOKUP(AVANZA[[#This Row],[Cedula_Vendedor_Atis]],PLANTA[[#All],[CEDULA]:[LINEA]],4,0),"No Cruza")</f>
        <v>Fija</v>
      </c>
      <c r="I686" t="str">
        <f>LOWER(IF(AVANZA[[#This Row],[ATRIBUIBLE]]="",AVANZA[[#This Row],[Variable]],AVANZA[[#This Row],[ATRIBUIBLE]]))</f>
        <v>terminada</v>
      </c>
      <c r="J686" s="14">
        <f>IF(AVANZA[[#This Row],[Variable]]=AVANZA[[#Headers],[TERMINADA]],1,0)</f>
        <v>1</v>
      </c>
      <c r="K686" s="14">
        <f>IF(AVANZA[[#This Row],[Variable]]=AVANZA[[#Headers],[ANULADA]],1,0)</f>
        <v>0</v>
      </c>
      <c r="L686" s="14">
        <f>IF(AVANZA[[#This Row],[Variable]]=AVANZA[[#Headers],[PENDIENTE]],1,0)</f>
        <v>0</v>
      </c>
      <c r="M686" s="14">
        <f>IF(AVANZA[[#This Row],[ESTADO AGENDA]]="AGENDADA",1,0)</f>
        <v>0</v>
      </c>
      <c r="N686" s="14">
        <f>IF(AVANZA[[#This Row],[ESTADO AGENDA]]="PENDIENTE DE AGENDAR",1,0)</f>
        <v>0</v>
      </c>
      <c r="O686" s="14">
        <f>IF(AVANZA[[#This Row],[ESTADO AGENDA]]="SUSPENDIDA",1,0)</f>
        <v>0</v>
      </c>
      <c r="P686" t="str" cm="1">
        <f t="array" ref="P686">_xlfn.XLOOKUP(AVANZA[[#This Row],[Num_Agrupacion_Pet_Atis]],Tabla1[[#All],[Numero_de_actuacion]],Tabla1[[#All],[Estado_de_la_orden]],"",0)</f>
        <v/>
      </c>
      <c r="Q686" s="2" t="str" cm="1">
        <f t="array" ref="Q686">_xlfn.XLOOKUP(AVANZA[[#This Row],[Num_Agrupacion_Pet_Atis]],Tabla1[[#All],[Numero_de_actuacion]],Tabla1[[#All],[Fecha_de_la_cita]],"",0)</f>
        <v/>
      </c>
      <c r="R686" t="str" cm="1">
        <f t="array" ref="R686">_xlfn.XLOOKUP(AVANZA[[#This Row],[Num_Agrupacion_Pet_Atis]],Tabla1[[#All],[Numero_de_actuacion]],Tabla1[[#All],[Franja_horaria_de_la_cita]],"",0)</f>
        <v/>
      </c>
      <c r="S686" s="14" t="str">
        <f>IFERROR(DAY(AVANZA[[#This Row],[FECHA AGENDA]]),"")</f>
        <v/>
      </c>
      <c r="T686" s="14" t="str">
        <f>IFERROR(MONTH(AVANZA[[#This Row],[FECHA AGENDA]]),"")</f>
        <v/>
      </c>
      <c r="U686" t="str" cm="1">
        <f t="array" ref="U686">_xlfn.XLOOKUP(AVANZA[[#This Row],[Num_Agrupacion_Pet_Atis]],Tabla1[[#All],[Numero_de_actuacion]],Tabla1[[#All],[Motivo_de_suspension]],"",0)</f>
        <v/>
      </c>
      <c r="V686" s="2" t="str" cm="1">
        <f t="array" ref="V686">_xlfn.XLOOKUP(AVANZA[[#This Row],[Num_Agrupacion_Pet_Atis]],Tabla1[[#All],[Numero_de_actuacion]],Tabla1[[#All],[No_identificacion_cliente]],"",0)</f>
        <v/>
      </c>
      <c r="W686" s="2" t="str" cm="1">
        <f t="array" ref="W686">_xlfn.XLOOKUP(AVANZA[[#This Row],[Num_Agrupacion_Pet_Atis]],Tabla1[[#All],[Numero_de_actuacion]],Tabla1[[#All],[Movil_de_contacto]],"",0)</f>
        <v/>
      </c>
      <c r="X686" s="14">
        <f>IF(OR(AVANZA[[#This Row],[ESTADO LEG]]="Legalizada grabacion",AVANZA[[#This Row],[ESTADO LEG]]="Legalizada aut"),1,0)</f>
        <v>0</v>
      </c>
      <c r="Y686" s="14">
        <f>IF(OR(AVANZA[[#This Row],[ESTADO LEG]]="pdte legalizar",AVANZA[[#This Row],[ESTADO LEG]]="No cruza"),1,0)</f>
        <v>1</v>
      </c>
      <c r="Z686" t="str" cm="1">
        <f t="array" ref="Z686">IF(AVANZA[[#This Row],[Variable]]="Terminada",LOWER(_xlfn.XLOOKUP(AVANZA[[#This Row],[ID_Peticion]],Tabla6[[#All],[NUM_PETICION]],Tabla6[[#All],[ESTADO_LEG]],"NO CRUZA",0)),AVANZA[[#This Row],[Variable]])</f>
        <v>no cruza</v>
      </c>
      <c r="AA686" t="str" cm="1">
        <f t="array" ref="AA686">_xlfn.XLOOKUP(AVANZA[[#This Row],[ID_Peticion]],Tabla6[[#All],[NUM_PETICION]],Tabla6[[#All],[DIF_DIAS]],"",0)</f>
        <v/>
      </c>
      <c r="AB686" s="2" t="str" cm="1">
        <f t="array" ref="AB686">IFERROR(_xlfn.XLOOKUP(AVANZA[[#This Row],[ID_Peticion]],Tabla6[[#All],[NUM_PETICION]],Tabla6[[#All],[FEC_LEGAL]],"",0),"")</f>
        <v/>
      </c>
      <c r="AC686" s="14">
        <f ca="1">IF(AVANZA[[#This Row],[FECHA LEG]]&lt;&gt;0,IFERROR(AVANZA[[#This Row],[FECHA LEG]]-AVANZA[[#This Row],[FechaIniEstadoSubPetAtis]],0),TODAY()-AVANZA[[#This Row],[FechaIniEstadoSubPetAtis]])</f>
        <v>0</v>
      </c>
      <c r="AD686" s="35">
        <f ca="1">IF(AVANZA[[#This Row],[FINAL Vs LG]]&lt;&gt;0,IF(AVANZA[[#This Row],[FINAL Vs LG]]&lt;7.1,"100%",IF(AND(AVANZA[[#This Row],[FINAL Vs LG]]&gt;7.1,AVANZA[[#This Row],[FINAL Vs LG]]&lt;11.1),"50%","0%")),0)</f>
        <v>0</v>
      </c>
      <c r="AE686" s="14">
        <f ca="1">VLOOKUP(DAY(TODAY()),BACK!F:G,2,0)</f>
        <v>14</v>
      </c>
      <c r="AF686" s="14">
        <f>BACK!$I$2</f>
        <v>24</v>
      </c>
      <c r="AG686" s="14">
        <f>IF(AVANZA[[#This Row],[Oferta_empaquetada_comisiones]]="SI",1,0)</f>
        <v>0</v>
      </c>
      <c r="AH686" s="36">
        <f>IF(AVANZA[[#This Row],[Variable]]="TERMINADA",IFERROR(VLOOKUP(AVANZA[[#This Row],[SUPERVISOR]],Tabla2[#All],4,0),0),)</f>
        <v>3.5</v>
      </c>
      <c r="AI686" s="14">
        <f>IF(AVANZA[[#This Row],[Producto]]="BA",1,0)</f>
        <v>0</v>
      </c>
      <c r="AJ686" s="14">
        <f>IF(AVANZA[[#This Row],[Producto]]="DUO",1,0)</f>
        <v>0</v>
      </c>
      <c r="AK686" s="14">
        <f>IF(AVANZA[[#This Row],[Producto]]="TRIO",1,0)</f>
        <v>1</v>
      </c>
      <c r="AL686" t="s">
        <v>456</v>
      </c>
      <c r="AM686">
        <v>-1</v>
      </c>
      <c r="AN686">
        <v>-1</v>
      </c>
      <c r="AO686" t="s">
        <v>17872</v>
      </c>
      <c r="AP686" s="1">
        <v>46155.547523148147</v>
      </c>
      <c r="AQ686">
        <v>-1</v>
      </c>
      <c r="AR686" t="s">
        <v>17873</v>
      </c>
      <c r="AS686">
        <v>-1</v>
      </c>
      <c r="AT686">
        <v>-1</v>
      </c>
      <c r="AU686">
        <v>-1</v>
      </c>
      <c r="AV686">
        <v>-1</v>
      </c>
      <c r="AW686">
        <v>-1</v>
      </c>
      <c r="AX686" t="s">
        <v>224</v>
      </c>
      <c r="AY686">
        <v>-1</v>
      </c>
      <c r="AZ686">
        <v>2026</v>
      </c>
      <c r="BA686">
        <v>5</v>
      </c>
      <c r="BB686">
        <v>13</v>
      </c>
      <c r="BC686">
        <v>-1</v>
      </c>
      <c r="BD686" t="s">
        <v>225</v>
      </c>
      <c r="BE686">
        <v>-1</v>
      </c>
      <c r="BF686">
        <v>20001627216185</v>
      </c>
      <c r="BG686" t="s">
        <v>438</v>
      </c>
      <c r="BH686" t="s">
        <v>439</v>
      </c>
      <c r="BI686" t="s">
        <v>17874</v>
      </c>
      <c r="BJ686">
        <v>-1</v>
      </c>
      <c r="BK686">
        <v>-1</v>
      </c>
      <c r="BL686">
        <v>-1</v>
      </c>
      <c r="BM686" t="s">
        <v>229</v>
      </c>
      <c r="BN686" t="s">
        <v>230</v>
      </c>
      <c r="BO686" t="s">
        <v>17875</v>
      </c>
      <c r="BP686" t="s">
        <v>380</v>
      </c>
      <c r="BQ686">
        <v>2026</v>
      </c>
      <c r="BR686">
        <v>5</v>
      </c>
      <c r="BS686">
        <v>13</v>
      </c>
      <c r="BT686" s="1">
        <v>46155.723599537036</v>
      </c>
      <c r="BU686" t="s">
        <v>233</v>
      </c>
      <c r="BV686" s="2">
        <v>46155</v>
      </c>
      <c r="BW686" t="s">
        <v>234</v>
      </c>
      <c r="BX686" s="2">
        <v>46155</v>
      </c>
      <c r="BY686" s="2">
        <v>46155</v>
      </c>
      <c r="BZ686" t="s">
        <v>235</v>
      </c>
      <c r="CA686" t="s">
        <v>3217</v>
      </c>
      <c r="CB686" t="s">
        <v>2294</v>
      </c>
      <c r="CC686" t="s">
        <v>17876</v>
      </c>
      <c r="CD686" t="s">
        <v>3217</v>
      </c>
      <c r="CE686">
        <v>-1</v>
      </c>
      <c r="CF686" t="s">
        <v>3216</v>
      </c>
      <c r="CG686" t="s">
        <v>14176</v>
      </c>
      <c r="CH686" t="s">
        <v>491</v>
      </c>
      <c r="CI686">
        <v>1018514067</v>
      </c>
      <c r="CJ686" t="s">
        <v>464</v>
      </c>
      <c r="CK686" t="s">
        <v>245</v>
      </c>
      <c r="CL686" t="s">
        <v>409</v>
      </c>
      <c r="CM686" t="s">
        <v>247</v>
      </c>
      <c r="CN686" t="s">
        <v>410</v>
      </c>
      <c r="CT686" t="s">
        <v>386</v>
      </c>
      <c r="CU686" t="s">
        <v>387</v>
      </c>
      <c r="CW686" t="s">
        <v>446</v>
      </c>
      <c r="CX686" t="s">
        <v>447</v>
      </c>
      <c r="DA686" t="s">
        <v>250</v>
      </c>
      <c r="DB686">
        <v>-1</v>
      </c>
      <c r="DF686" t="s">
        <v>251</v>
      </c>
      <c r="DJ686" t="s">
        <v>252</v>
      </c>
      <c r="DK686" t="s">
        <v>253</v>
      </c>
      <c r="DL686" t="s">
        <v>253</v>
      </c>
      <c r="DN686" t="s">
        <v>390</v>
      </c>
      <c r="DR686" t="s">
        <v>465</v>
      </c>
      <c r="DS686" t="s">
        <v>464</v>
      </c>
      <c r="DT686" t="s">
        <v>463</v>
      </c>
      <c r="DV686">
        <v>1</v>
      </c>
      <c r="DW686" t="s">
        <v>554</v>
      </c>
      <c r="ED686" s="2">
        <v>46155</v>
      </c>
      <c r="EF686">
        <v>1</v>
      </c>
      <c r="EP686" t="s">
        <v>258</v>
      </c>
      <c r="FA686" t="s">
        <v>245</v>
      </c>
      <c r="FB686" t="s">
        <v>14177</v>
      </c>
      <c r="FD686" t="s">
        <v>14177</v>
      </c>
      <c r="FE686" t="s">
        <v>5855</v>
      </c>
      <c r="FF686" t="s">
        <v>5855</v>
      </c>
      <c r="FK686" t="s">
        <v>263</v>
      </c>
      <c r="FN686" t="s">
        <v>410</v>
      </c>
      <c r="FO686" t="s">
        <v>414</v>
      </c>
      <c r="FR686">
        <v>113904</v>
      </c>
      <c r="GB686" t="s">
        <v>266</v>
      </c>
      <c r="GC686" t="s">
        <v>387</v>
      </c>
      <c r="GD686">
        <v>25188</v>
      </c>
      <c r="GF686">
        <v>2353</v>
      </c>
      <c r="GG686">
        <v>25422</v>
      </c>
      <c r="GI686">
        <v>87224</v>
      </c>
      <c r="GJ686">
        <v>25427</v>
      </c>
      <c r="GL686">
        <v>24327</v>
      </c>
      <c r="GM686">
        <v>135545</v>
      </c>
      <c r="GS686" t="s">
        <v>267</v>
      </c>
      <c r="GT686" s="2"/>
      <c r="GU686" t="s">
        <v>268</v>
      </c>
      <c r="GW686" t="s">
        <v>270</v>
      </c>
      <c r="GX686" t="s">
        <v>271</v>
      </c>
      <c r="GY686" t="s">
        <v>271</v>
      </c>
      <c r="GZ686" t="s">
        <v>273</v>
      </c>
      <c r="HE686" t="s">
        <v>230</v>
      </c>
      <c r="HF686" t="s">
        <v>14345</v>
      </c>
      <c r="HR686" t="s">
        <v>278</v>
      </c>
      <c r="HV686">
        <v>118900</v>
      </c>
      <c r="HW686" t="s">
        <v>279</v>
      </c>
      <c r="HX686" t="s">
        <v>280</v>
      </c>
      <c r="HY686">
        <v>131572</v>
      </c>
      <c r="HZ686">
        <v>17668</v>
      </c>
      <c r="IA686" t="s">
        <v>279</v>
      </c>
      <c r="IB686" t="s">
        <v>281</v>
      </c>
      <c r="ID686" t="s">
        <v>282</v>
      </c>
      <c r="IE686" t="s">
        <v>283</v>
      </c>
      <c r="IF686" t="s">
        <v>283</v>
      </c>
      <c r="IG686" t="s">
        <v>283</v>
      </c>
      <c r="IH686" t="s">
        <v>284</v>
      </c>
      <c r="II686" t="s">
        <v>285</v>
      </c>
      <c r="IJ686" t="s">
        <v>286</v>
      </c>
      <c r="IK686" t="s">
        <v>278</v>
      </c>
      <c r="IL686" t="s">
        <v>346</v>
      </c>
      <c r="IM686" t="s">
        <v>288</v>
      </c>
      <c r="IN686" t="s">
        <v>289</v>
      </c>
      <c r="IO686" t="s">
        <v>17877</v>
      </c>
      <c r="IP686" t="s">
        <v>290</v>
      </c>
      <c r="IQ686" t="s">
        <v>284</v>
      </c>
      <c r="IS686" t="s">
        <v>291</v>
      </c>
      <c r="IT686" t="s">
        <v>1569</v>
      </c>
      <c r="IU686" t="s">
        <v>2327</v>
      </c>
      <c r="IV686" t="s">
        <v>1569</v>
      </c>
      <c r="IW686" t="s">
        <v>1571</v>
      </c>
      <c r="IY686" t="s">
        <v>281</v>
      </c>
    </row>
    <row r="687" spans="1:259" x14ac:dyDescent="0.3">
      <c r="A687" s="14">
        <f>DAY(AVANZA[[#This Row],[FechaSeguimiento]])</f>
        <v>13</v>
      </c>
      <c r="B687" s="14">
        <f>MONTH(AVANZA[[#This Row],[FechaSeguimiento]])</f>
        <v>5</v>
      </c>
      <c r="C687"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687" t="str">
        <f>LOWER(IFERROR(VLOOKUP(AVANZA[[#This Row],[ID_Peticion]],CANCELADAS[#All],2,0),""))</f>
        <v/>
      </c>
      <c r="E687" t="str">
        <f>LOWER(IFERROR(VLOOKUP(AVANZA[[#This Row],[ID_Peticion]],CANCELADAS[#All],3,0),""))</f>
        <v/>
      </c>
      <c r="F687" t="str">
        <f>LOWER(IF(AVANZA[[#This Row],[CEDULA CLIENTE]]&lt;&gt;""," CC: " &amp; COUNTIFS(AVANZA[CEDULA CLIENTE],AVANZA[[#This Row],[CEDULA CLIENTE]]),"")&amp; IF(AVANZA[[#This Row],[Direccion]]&lt;&gt;""," DIR: " &amp; COUNTIFS(AVANZA[Direccion],AVANZA[[#This Row],[Direccion]]),""))</f>
        <v xml:space="preserve"> cc: 1 dir: 1</v>
      </c>
      <c r="G687" t="str">
        <f>IFERROR(VLOOKUP(AVANZA[[#This Row],[Cedula_Vendedor_Atis]],PLANTA[[#All],[CEDULA]:[LINEA]],3,0),"No Cruza")</f>
        <v>Marisol Avella</v>
      </c>
      <c r="H687" t="str">
        <f>IFERROR(VLOOKUP(AVANZA[[#This Row],[Cedula_Vendedor_Atis]],PLANTA[[#All],[CEDULA]:[LINEA]],4,0),"No Cruza")</f>
        <v>Fija</v>
      </c>
      <c r="I687" t="str">
        <f>LOWER(IF(AVANZA[[#This Row],[ATRIBUIBLE]]="",AVANZA[[#This Row],[Variable]],AVANZA[[#This Row],[ATRIBUIBLE]]))</f>
        <v>pendiente</v>
      </c>
      <c r="J687" s="14">
        <f>IF(AVANZA[[#This Row],[Variable]]=AVANZA[[#Headers],[TERMINADA]],1,0)</f>
        <v>0</v>
      </c>
      <c r="K687" s="14">
        <f>IF(AVANZA[[#This Row],[Variable]]=AVANZA[[#Headers],[ANULADA]],1,0)</f>
        <v>0</v>
      </c>
      <c r="L687" s="14">
        <f>IF(AVANZA[[#This Row],[Variable]]=AVANZA[[#Headers],[PENDIENTE]],1,0)</f>
        <v>1</v>
      </c>
      <c r="M687" s="14">
        <f>IF(AVANZA[[#This Row],[ESTADO AGENDA]]="AGENDADA",1,0)</f>
        <v>1</v>
      </c>
      <c r="N687" s="14">
        <f>IF(AVANZA[[#This Row],[ESTADO AGENDA]]="PENDIENTE DE AGENDAR",1,0)</f>
        <v>0</v>
      </c>
      <c r="O687" s="14">
        <f>IF(AVANZA[[#This Row],[ESTADO AGENDA]]="SUSPENDIDA",1,0)</f>
        <v>0</v>
      </c>
      <c r="P687" t="str" cm="1">
        <f t="array" ref="P687">_xlfn.XLOOKUP(AVANZA[[#This Row],[Num_Agrupacion_Pet_Atis]],Tabla1[[#All],[Numero_de_actuacion]],Tabla1[[#All],[Estado_de_la_orden]],"",0)</f>
        <v>Agendada</v>
      </c>
      <c r="Q687" s="2" cm="1">
        <f t="array" ref="Q687">_xlfn.XLOOKUP(AVANZA[[#This Row],[Num_Agrupacion_Pet_Atis]],Tabla1[[#All],[Numero_de_actuacion]],Tabla1[[#All],[Fecha_de_la_cita]],"",0)</f>
        <v>46157.291666666664</v>
      </c>
      <c r="R687" t="str" cm="1">
        <f t="array" ref="R687">_xlfn.XLOOKUP(AVANZA[[#This Row],[Num_Agrupacion_Pet_Atis]],Tabla1[[#All],[Numero_de_actuacion]],Tabla1[[#All],[Franja_horaria_de_la_cita]],"",0)</f>
        <v>AM</v>
      </c>
      <c r="S687" s="14">
        <f>IFERROR(DAY(AVANZA[[#This Row],[FECHA AGENDA]]),"")</f>
        <v>15</v>
      </c>
      <c r="T687" s="14">
        <f>IFERROR(MONTH(AVANZA[[#This Row],[FECHA AGENDA]]),"")</f>
        <v>5</v>
      </c>
      <c r="U687" cm="1">
        <f t="array" ref="U687">_xlfn.XLOOKUP(AVANZA[[#This Row],[Num_Agrupacion_Pet_Atis]],Tabla1[[#All],[Numero_de_actuacion]],Tabla1[[#All],[Motivo_de_suspension]],"",0)</f>
        <v>0</v>
      </c>
      <c r="V687" s="2" t="str" cm="1">
        <f t="array" ref="V687">_xlfn.XLOOKUP(AVANZA[[#This Row],[Num_Agrupacion_Pet_Atis]],Tabla1[[#All],[Numero_de_actuacion]],Tabla1[[#All],[No_identificacion_cliente]],"",0)</f>
        <v>1032472414</v>
      </c>
      <c r="W687" s="2" t="str" cm="1">
        <f t="array" ref="W687">_xlfn.XLOOKUP(AVANZA[[#This Row],[Num_Agrupacion_Pet_Atis]],Tabla1[[#All],[Numero_de_actuacion]],Tabla1[[#All],[Movil_de_contacto]],"",0)</f>
        <v>3243591168</v>
      </c>
      <c r="X687" s="14">
        <f>IF(OR(AVANZA[[#This Row],[ESTADO LEG]]="Legalizada grabacion",AVANZA[[#This Row],[ESTADO LEG]]="Legalizada aut"),1,0)</f>
        <v>0</v>
      </c>
      <c r="Y687" s="14">
        <f>IF(OR(AVANZA[[#This Row],[ESTADO LEG]]="pdte legalizar",AVANZA[[#This Row],[ESTADO LEG]]="No cruza"),1,0)</f>
        <v>0</v>
      </c>
      <c r="Z687" t="str" cm="1">
        <f t="array" ref="Z687">IF(AVANZA[[#This Row],[Variable]]="Terminada",LOWER(_xlfn.XLOOKUP(AVANZA[[#This Row],[ID_Peticion]],Tabla6[[#All],[NUM_PETICION]],Tabla6[[#All],[ESTADO_LEG]],"NO CRUZA",0)),AVANZA[[#This Row],[Variable]])</f>
        <v>PENDIENTE</v>
      </c>
      <c r="AA687" t="str" cm="1">
        <f t="array" ref="AA687">_xlfn.XLOOKUP(AVANZA[[#This Row],[ID_Peticion]],Tabla6[[#All],[NUM_PETICION]],Tabla6[[#All],[DIF_DIAS]],"",0)</f>
        <v/>
      </c>
      <c r="AB687" s="2" t="str" cm="1">
        <f t="array" ref="AB687">IFERROR(_xlfn.XLOOKUP(AVANZA[[#This Row],[ID_Peticion]],Tabla6[[#All],[NUM_PETICION]],Tabla6[[#All],[FEC_LEGAL]],"",0),"")</f>
        <v/>
      </c>
      <c r="AC687" s="14">
        <f ca="1">IF(AVANZA[[#This Row],[FECHA LEG]]&lt;&gt;0,IFERROR(AVANZA[[#This Row],[FECHA LEG]]-AVANZA[[#This Row],[FechaIniEstadoSubPetAtis]],0),TODAY()-AVANZA[[#This Row],[FechaIniEstadoSubPetAtis]])</f>
        <v>0</v>
      </c>
      <c r="AD687" s="35">
        <f ca="1">IF(AVANZA[[#This Row],[FINAL Vs LG]]&lt;&gt;0,IF(AVANZA[[#This Row],[FINAL Vs LG]]&lt;7.1,"100%",IF(AND(AVANZA[[#This Row],[FINAL Vs LG]]&gt;7.1,AVANZA[[#This Row],[FINAL Vs LG]]&lt;11.1),"50%","0%")),0)</f>
        <v>0</v>
      </c>
      <c r="AE687" s="14">
        <f ca="1">VLOOKUP(DAY(TODAY()),BACK!F:G,2,0)</f>
        <v>14</v>
      </c>
      <c r="AF687" s="14">
        <f>BACK!$I$2</f>
        <v>24</v>
      </c>
      <c r="AG687" s="14">
        <f>IF(AVANZA[[#This Row],[Oferta_empaquetada_comisiones]]="SI",1,0)</f>
        <v>0</v>
      </c>
      <c r="AH687" s="36">
        <f>IF(AVANZA[[#This Row],[Variable]]="TERMINADA",IFERROR(VLOOKUP(AVANZA[[#This Row],[SUPERVISOR]],Tabla2[#All],4,0),0),)</f>
        <v>0</v>
      </c>
      <c r="AI687" s="14">
        <f>IF(AVANZA[[#This Row],[Producto]]="BA",1,0)</f>
        <v>1</v>
      </c>
      <c r="AJ687" s="14">
        <f>IF(AVANZA[[#This Row],[Producto]]="DUO",1,0)</f>
        <v>0</v>
      </c>
      <c r="AK687" s="14">
        <f>IF(AVANZA[[#This Row],[Producto]]="TRIO",1,0)</f>
        <v>0</v>
      </c>
      <c r="AL687" t="s">
        <v>221</v>
      </c>
      <c r="AM687">
        <v>-1</v>
      </c>
      <c r="AN687">
        <v>-1</v>
      </c>
      <c r="AO687" t="s">
        <v>17878</v>
      </c>
      <c r="AP687" s="1">
        <v>46153.720196759263</v>
      </c>
      <c r="AQ687">
        <v>-1</v>
      </c>
      <c r="AR687" t="s">
        <v>17879</v>
      </c>
      <c r="AS687">
        <v>-1</v>
      </c>
      <c r="AT687">
        <v>-1</v>
      </c>
      <c r="AU687">
        <v>-1</v>
      </c>
      <c r="AV687">
        <v>-1</v>
      </c>
      <c r="AW687">
        <v>-1</v>
      </c>
      <c r="AX687" t="s">
        <v>224</v>
      </c>
      <c r="AY687">
        <v>-1</v>
      </c>
      <c r="AZ687">
        <v>2026</v>
      </c>
      <c r="BA687">
        <v>5</v>
      </c>
      <c r="BB687">
        <v>13</v>
      </c>
      <c r="BC687">
        <v>-1</v>
      </c>
      <c r="BD687" t="s">
        <v>225</v>
      </c>
      <c r="BE687">
        <v>-1</v>
      </c>
      <c r="BF687">
        <v>20001626172271</v>
      </c>
      <c r="BG687" t="s">
        <v>319</v>
      </c>
      <c r="BH687" t="s">
        <v>320</v>
      </c>
      <c r="BI687" t="s">
        <v>3839</v>
      </c>
      <c r="BJ687">
        <v>-1</v>
      </c>
      <c r="BK687">
        <v>-1</v>
      </c>
      <c r="BL687">
        <v>-1</v>
      </c>
      <c r="BM687" t="s">
        <v>2213</v>
      </c>
      <c r="BN687" t="s">
        <v>230</v>
      </c>
      <c r="BO687" t="s">
        <v>17880</v>
      </c>
      <c r="BP687" t="s">
        <v>380</v>
      </c>
      <c r="BQ687">
        <v>2026</v>
      </c>
      <c r="BR687">
        <v>5</v>
      </c>
      <c r="BS687">
        <v>11</v>
      </c>
      <c r="BT687" s="1">
        <v>46153.720219907409</v>
      </c>
      <c r="BU687" t="s">
        <v>2215</v>
      </c>
      <c r="BV687" s="2">
        <v>46153</v>
      </c>
      <c r="BW687" t="s">
        <v>2215</v>
      </c>
      <c r="BX687" s="2">
        <v>46153</v>
      </c>
      <c r="BY687" s="2">
        <v>46153</v>
      </c>
      <c r="BZ687" t="s">
        <v>2216</v>
      </c>
      <c r="CA687" t="s">
        <v>3830</v>
      </c>
      <c r="CB687" t="s">
        <v>353</v>
      </c>
      <c r="CC687" t="s">
        <v>17881</v>
      </c>
      <c r="CD687" t="s">
        <v>3838</v>
      </c>
      <c r="CE687">
        <v>-1</v>
      </c>
      <c r="CF687" t="s">
        <v>3829</v>
      </c>
      <c r="CG687" t="s">
        <v>301</v>
      </c>
      <c r="CH687" t="s">
        <v>491</v>
      </c>
      <c r="CI687">
        <v>73211780</v>
      </c>
      <c r="CJ687" t="s">
        <v>244</v>
      </c>
      <c r="CK687" t="s">
        <v>245</v>
      </c>
      <c r="CL687" t="s">
        <v>246</v>
      </c>
      <c r="CM687" t="s">
        <v>247</v>
      </c>
      <c r="CN687" t="s">
        <v>248</v>
      </c>
      <c r="CT687" t="s">
        <v>386</v>
      </c>
      <c r="CU687" t="s">
        <v>225</v>
      </c>
      <c r="CW687" t="s">
        <v>319</v>
      </c>
      <c r="CX687" t="s">
        <v>320</v>
      </c>
      <c r="DA687" t="s">
        <v>250</v>
      </c>
      <c r="DB687">
        <v>-1</v>
      </c>
      <c r="DF687" t="s">
        <v>2213</v>
      </c>
      <c r="DJ687" t="s">
        <v>252</v>
      </c>
      <c r="DK687" t="s">
        <v>253</v>
      </c>
      <c r="DL687" t="s">
        <v>253</v>
      </c>
      <c r="DN687" t="s">
        <v>255</v>
      </c>
      <c r="DR687" t="s">
        <v>256</v>
      </c>
      <c r="DS687" t="s">
        <v>244</v>
      </c>
      <c r="DT687" t="s">
        <v>243</v>
      </c>
      <c r="DV687">
        <v>1</v>
      </c>
      <c r="DW687" t="s">
        <v>283</v>
      </c>
      <c r="ED687" s="2">
        <v>46155</v>
      </c>
      <c r="EE687" t="s">
        <v>306</v>
      </c>
      <c r="EF687">
        <v>20</v>
      </c>
      <c r="EP687" t="s">
        <v>258</v>
      </c>
      <c r="ES687" t="s">
        <v>17882</v>
      </c>
      <c r="FA687" t="s">
        <v>245</v>
      </c>
      <c r="FB687" t="s">
        <v>363</v>
      </c>
      <c r="FD687" t="s">
        <v>363</v>
      </c>
      <c r="FE687" t="s">
        <v>4232</v>
      </c>
      <c r="FF687" t="s">
        <v>4232</v>
      </c>
      <c r="FK687" t="s">
        <v>263</v>
      </c>
      <c r="FL687" t="s">
        <v>17883</v>
      </c>
      <c r="FN687" t="s">
        <v>248</v>
      </c>
      <c r="FO687" t="s">
        <v>265</v>
      </c>
      <c r="FR687">
        <v>0</v>
      </c>
      <c r="GB687" t="s">
        <v>266</v>
      </c>
      <c r="GM687">
        <v>0</v>
      </c>
      <c r="GS687" t="s">
        <v>267</v>
      </c>
      <c r="GT687" s="2">
        <v>44804</v>
      </c>
      <c r="GU687" t="s">
        <v>268</v>
      </c>
      <c r="GV687" t="s">
        <v>335</v>
      </c>
      <c r="GW687" t="s">
        <v>394</v>
      </c>
      <c r="GZ687" t="s">
        <v>395</v>
      </c>
      <c r="HA687" t="s">
        <v>274</v>
      </c>
      <c r="HB687" t="s">
        <v>1630</v>
      </c>
      <c r="HC687" t="s">
        <v>3830</v>
      </c>
      <c r="HD687" t="s">
        <v>313</v>
      </c>
      <c r="HE687" t="s">
        <v>230</v>
      </c>
      <c r="HF687" t="s">
        <v>17884</v>
      </c>
      <c r="HR687" t="s">
        <v>278</v>
      </c>
      <c r="HV687">
        <v>94990</v>
      </c>
      <c r="HW687" t="s">
        <v>281</v>
      </c>
      <c r="HY687">
        <v>0</v>
      </c>
      <c r="HZ687">
        <v>0</v>
      </c>
      <c r="IA687" t="s">
        <v>281</v>
      </c>
      <c r="IB687" t="s">
        <v>281</v>
      </c>
      <c r="IE687" t="s">
        <v>283</v>
      </c>
      <c r="IF687" t="s">
        <v>283</v>
      </c>
      <c r="IG687" t="s">
        <v>283</v>
      </c>
      <c r="IH687" t="s">
        <v>284</v>
      </c>
      <c r="II687" t="s">
        <v>285</v>
      </c>
      <c r="IJ687" t="s">
        <v>286</v>
      </c>
      <c r="IK687" t="s">
        <v>278</v>
      </c>
      <c r="IL687" t="s">
        <v>287</v>
      </c>
      <c r="IM687" t="s">
        <v>288</v>
      </c>
      <c r="IN687" t="s">
        <v>2219</v>
      </c>
      <c r="IP687" t="s">
        <v>290</v>
      </c>
      <c r="IQ687" t="s">
        <v>284</v>
      </c>
      <c r="IS687" t="s">
        <v>291</v>
      </c>
      <c r="IY687" t="s">
        <v>281</v>
      </c>
    </row>
    <row r="688" spans="1:259" x14ac:dyDescent="0.3">
      <c r="A688" s="14">
        <f>DAY(AVANZA[[#This Row],[FechaSeguimiento]])</f>
        <v>13</v>
      </c>
      <c r="B688" s="14">
        <f>MONTH(AVANZA[[#This Row],[FechaSeguimiento]])</f>
        <v>5</v>
      </c>
      <c r="C688"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688" t="str">
        <f>LOWER(IFERROR(VLOOKUP(AVANZA[[#This Row],[ID_Peticion]],CANCELADAS[#All],2,0),""))</f>
        <v>qc - ya tiene servicio movistar instalado</v>
      </c>
      <c r="E688" t="str">
        <f>LOWER(IFERROR(VLOOKUP(AVANZA[[#This Row],[ID_Peticion]],CANCELADAS[#All],3,0),""))</f>
        <v>cliente</v>
      </c>
      <c r="F688" t="str">
        <f>LOWER(IF(AVANZA[[#This Row],[CEDULA CLIENTE]]&lt;&gt;""," CC: " &amp; COUNTIFS(AVANZA[CEDULA CLIENTE],AVANZA[[#This Row],[CEDULA CLIENTE]]),"")&amp; IF(AVANZA[[#This Row],[Direccion]]&lt;&gt;""," DIR: " &amp; COUNTIFS(AVANZA[Direccion],AVANZA[[#This Row],[Direccion]]),""))</f>
        <v xml:space="preserve"> dir: 1</v>
      </c>
      <c r="G688" t="str">
        <f>IFERROR(VLOOKUP(AVANZA[[#This Row],[Cedula_Vendedor_Atis]],PLANTA[[#All],[CEDULA]:[LINEA]],3,0),"No Cruza")</f>
        <v>Marisol Avella</v>
      </c>
      <c r="H688" t="str">
        <f>IFERROR(VLOOKUP(AVANZA[[#This Row],[Cedula_Vendedor_Atis]],PLANTA[[#All],[CEDULA]:[LINEA]],4,0),"No Cruza")</f>
        <v>Fija</v>
      </c>
      <c r="I688" t="str">
        <f>LOWER(IF(AVANZA[[#This Row],[ATRIBUIBLE]]="",AVANZA[[#This Row],[Variable]],AVANZA[[#This Row],[ATRIBUIBLE]]))</f>
        <v>cliente</v>
      </c>
      <c r="J688" s="14">
        <f>IF(AVANZA[[#This Row],[Variable]]=AVANZA[[#Headers],[TERMINADA]],1,0)</f>
        <v>0</v>
      </c>
      <c r="K688" s="14">
        <f>IF(AVANZA[[#This Row],[Variable]]=AVANZA[[#Headers],[ANULADA]],1,0)</f>
        <v>1</v>
      </c>
      <c r="L688" s="14">
        <f>IF(AVANZA[[#This Row],[Variable]]=AVANZA[[#Headers],[PENDIENTE]],1,0)</f>
        <v>0</v>
      </c>
      <c r="M688" s="14">
        <f>IF(AVANZA[[#This Row],[ESTADO AGENDA]]="AGENDADA",1,0)</f>
        <v>0</v>
      </c>
      <c r="N688" s="14">
        <f>IF(AVANZA[[#This Row],[ESTADO AGENDA]]="PENDIENTE DE AGENDAR",1,0)</f>
        <v>0</v>
      </c>
      <c r="O688" s="14">
        <f>IF(AVANZA[[#This Row],[ESTADO AGENDA]]="SUSPENDIDA",1,0)</f>
        <v>0</v>
      </c>
      <c r="P688" t="str" cm="1">
        <f t="array" ref="P688">_xlfn.XLOOKUP(AVANZA[[#This Row],[Num_Agrupacion_Pet_Atis]],Tabla1[[#All],[Numero_de_actuacion]],Tabla1[[#All],[Estado_de_la_orden]],"",0)</f>
        <v/>
      </c>
      <c r="Q688" s="2" t="str" cm="1">
        <f t="array" ref="Q688">_xlfn.XLOOKUP(AVANZA[[#This Row],[Num_Agrupacion_Pet_Atis]],Tabla1[[#All],[Numero_de_actuacion]],Tabla1[[#All],[Fecha_de_la_cita]],"",0)</f>
        <v/>
      </c>
      <c r="R688" t="str" cm="1">
        <f t="array" ref="R688">_xlfn.XLOOKUP(AVANZA[[#This Row],[Num_Agrupacion_Pet_Atis]],Tabla1[[#All],[Numero_de_actuacion]],Tabla1[[#All],[Franja_horaria_de_la_cita]],"",0)</f>
        <v/>
      </c>
      <c r="S688" s="14" t="str">
        <f>IFERROR(DAY(AVANZA[[#This Row],[FECHA AGENDA]]),"")</f>
        <v/>
      </c>
      <c r="T688" s="14" t="str">
        <f>IFERROR(MONTH(AVANZA[[#This Row],[FECHA AGENDA]]),"")</f>
        <v/>
      </c>
      <c r="U688" t="str" cm="1">
        <f t="array" ref="U688">_xlfn.XLOOKUP(AVANZA[[#This Row],[Num_Agrupacion_Pet_Atis]],Tabla1[[#All],[Numero_de_actuacion]],Tabla1[[#All],[Motivo_de_suspension]],"",0)</f>
        <v/>
      </c>
      <c r="V688" s="2" t="str" cm="1">
        <f t="array" ref="V688">_xlfn.XLOOKUP(AVANZA[[#This Row],[Num_Agrupacion_Pet_Atis]],Tabla1[[#All],[Numero_de_actuacion]],Tabla1[[#All],[No_identificacion_cliente]],"",0)</f>
        <v/>
      </c>
      <c r="W688" s="2" t="str" cm="1">
        <f t="array" ref="W688">_xlfn.XLOOKUP(AVANZA[[#This Row],[Num_Agrupacion_Pet_Atis]],Tabla1[[#All],[Numero_de_actuacion]],Tabla1[[#All],[Movil_de_contacto]],"",0)</f>
        <v/>
      </c>
      <c r="X688" s="14">
        <f>IF(OR(AVANZA[[#This Row],[ESTADO LEG]]="Legalizada grabacion",AVANZA[[#This Row],[ESTADO LEG]]="Legalizada aut"),1,0)</f>
        <v>0</v>
      </c>
      <c r="Y688" s="14">
        <f>IF(OR(AVANZA[[#This Row],[ESTADO LEG]]="pdte legalizar",AVANZA[[#This Row],[ESTADO LEG]]="No cruza"),1,0)</f>
        <v>0</v>
      </c>
      <c r="Z688" t="str" cm="1">
        <f t="array" ref="Z688">IF(AVANZA[[#This Row],[Variable]]="Terminada",LOWER(_xlfn.XLOOKUP(AVANZA[[#This Row],[ID_Peticion]],Tabla6[[#All],[NUM_PETICION]],Tabla6[[#All],[ESTADO_LEG]],"NO CRUZA",0)),AVANZA[[#This Row],[Variable]])</f>
        <v>ANULADA</v>
      </c>
      <c r="AA688" t="str" cm="1">
        <f t="array" ref="AA688">_xlfn.XLOOKUP(AVANZA[[#This Row],[ID_Peticion]],Tabla6[[#All],[NUM_PETICION]],Tabla6[[#All],[DIF_DIAS]],"",0)</f>
        <v/>
      </c>
      <c r="AB688" s="2" t="str" cm="1">
        <f t="array" ref="AB688">IFERROR(_xlfn.XLOOKUP(AVANZA[[#This Row],[ID_Peticion]],Tabla6[[#All],[NUM_PETICION]],Tabla6[[#All],[FEC_LEGAL]],"",0),"")</f>
        <v/>
      </c>
      <c r="AC688" s="14">
        <f ca="1">IF(AVANZA[[#This Row],[FECHA LEG]]&lt;&gt;0,IFERROR(AVANZA[[#This Row],[FECHA LEG]]-AVANZA[[#This Row],[FechaIniEstadoSubPetAtis]],0),TODAY()-AVANZA[[#This Row],[FechaIniEstadoSubPetAtis]])</f>
        <v>0</v>
      </c>
      <c r="AD688" s="35">
        <f ca="1">IF(AVANZA[[#This Row],[FINAL Vs LG]]&lt;&gt;0,IF(AVANZA[[#This Row],[FINAL Vs LG]]&lt;7.1,"100%",IF(AND(AVANZA[[#This Row],[FINAL Vs LG]]&gt;7.1,AVANZA[[#This Row],[FINAL Vs LG]]&lt;11.1),"50%","0%")),0)</f>
        <v>0</v>
      </c>
      <c r="AE688" s="14">
        <f ca="1">VLOOKUP(DAY(TODAY()),BACK!F:G,2,0)</f>
        <v>14</v>
      </c>
      <c r="AF688" s="14">
        <f>BACK!$I$2</f>
        <v>24</v>
      </c>
      <c r="AG688" s="14">
        <f>IF(AVANZA[[#This Row],[Oferta_empaquetada_comisiones]]="SI",1,0)</f>
        <v>0</v>
      </c>
      <c r="AH688" s="36">
        <f>IF(AVANZA[[#This Row],[Variable]]="TERMINADA",IFERROR(VLOOKUP(AVANZA[[#This Row],[SUPERVISOR]],Tabla2[#All],4,0),0),)</f>
        <v>0</v>
      </c>
      <c r="AI688" s="14">
        <f>IF(AVANZA[[#This Row],[Producto]]="BA",1,0)</f>
        <v>0</v>
      </c>
      <c r="AJ688" s="14">
        <f>IF(AVANZA[[#This Row],[Producto]]="DUO",1,0)</f>
        <v>0</v>
      </c>
      <c r="AK688" s="14">
        <f>IF(AVANZA[[#This Row],[Producto]]="TRIO",1,0)</f>
        <v>1</v>
      </c>
      <c r="AL688" t="s">
        <v>540</v>
      </c>
      <c r="AM688">
        <v>-1</v>
      </c>
      <c r="AN688">
        <v>-1</v>
      </c>
      <c r="AO688" t="s">
        <v>17885</v>
      </c>
      <c r="AP688" s="1">
        <v>46152.758368055554</v>
      </c>
      <c r="AQ688">
        <v>-1</v>
      </c>
      <c r="AR688" t="s">
        <v>17886</v>
      </c>
      <c r="AS688">
        <v>-1</v>
      </c>
      <c r="AT688">
        <v>-1</v>
      </c>
      <c r="AU688">
        <v>-1</v>
      </c>
      <c r="AV688">
        <v>-1</v>
      </c>
      <c r="AW688">
        <v>-1</v>
      </c>
      <c r="AX688" t="s">
        <v>224</v>
      </c>
      <c r="AY688">
        <v>-1</v>
      </c>
      <c r="AZ688">
        <v>2026</v>
      </c>
      <c r="BA688">
        <v>5</v>
      </c>
      <c r="BB688">
        <v>13</v>
      </c>
      <c r="BC688">
        <v>-1</v>
      </c>
      <c r="BD688" t="s">
        <v>225</v>
      </c>
      <c r="BE688">
        <v>-1</v>
      </c>
      <c r="BF688">
        <v>20001624981755</v>
      </c>
      <c r="BG688" t="s">
        <v>376</v>
      </c>
      <c r="BH688" t="s">
        <v>377</v>
      </c>
      <c r="BI688" t="s">
        <v>17887</v>
      </c>
      <c r="BJ688">
        <v>-1</v>
      </c>
      <c r="BK688">
        <v>-1</v>
      </c>
      <c r="BL688">
        <v>-1</v>
      </c>
      <c r="BM688" t="s">
        <v>573</v>
      </c>
      <c r="BN688" t="s">
        <v>230</v>
      </c>
      <c r="BO688" t="s">
        <v>17888</v>
      </c>
      <c r="BP688" t="s">
        <v>380</v>
      </c>
      <c r="BQ688">
        <v>2026</v>
      </c>
      <c r="BR688">
        <v>5</v>
      </c>
      <c r="BS688">
        <v>10</v>
      </c>
      <c r="BT688" s="1">
        <v>46155.751689814817</v>
      </c>
      <c r="BU688" t="s">
        <v>575</v>
      </c>
      <c r="BV688" s="2">
        <v>46155</v>
      </c>
      <c r="BW688" t="s">
        <v>576</v>
      </c>
      <c r="BX688" s="2">
        <v>46155</v>
      </c>
      <c r="BY688" s="2">
        <v>46155</v>
      </c>
      <c r="BZ688" t="s">
        <v>235</v>
      </c>
      <c r="CA688" t="s">
        <v>297</v>
      </c>
      <c r="CB688" t="s">
        <v>297</v>
      </c>
      <c r="CC688" t="s">
        <v>17889</v>
      </c>
      <c r="CD688" t="s">
        <v>1502</v>
      </c>
      <c r="CE688">
        <v>-1</v>
      </c>
      <c r="CF688" t="s">
        <v>300</v>
      </c>
      <c r="CG688" t="s">
        <v>301</v>
      </c>
      <c r="CH688" t="s">
        <v>242</v>
      </c>
      <c r="CI688">
        <v>1073250775</v>
      </c>
      <c r="CJ688" t="s">
        <v>552</v>
      </c>
      <c r="CK688" t="s">
        <v>245</v>
      </c>
      <c r="CL688" t="s">
        <v>246</v>
      </c>
      <c r="CM688" t="s">
        <v>247</v>
      </c>
      <c r="CN688" t="s">
        <v>359</v>
      </c>
      <c r="CT688" t="s">
        <v>304</v>
      </c>
      <c r="CU688" t="s">
        <v>387</v>
      </c>
      <c r="CW688" t="s">
        <v>388</v>
      </c>
      <c r="CX688" t="s">
        <v>389</v>
      </c>
      <c r="CY688" t="s">
        <v>1196</v>
      </c>
      <c r="DA688" t="s">
        <v>250</v>
      </c>
      <c r="DB688">
        <v>-1</v>
      </c>
      <c r="DF688" t="s">
        <v>731</v>
      </c>
      <c r="DJ688" t="s">
        <v>252</v>
      </c>
      <c r="DK688" t="s">
        <v>253</v>
      </c>
      <c r="DL688" t="s">
        <v>253</v>
      </c>
      <c r="DN688" t="s">
        <v>390</v>
      </c>
      <c r="DR688" t="s">
        <v>553</v>
      </c>
      <c r="DS688" t="s">
        <v>552</v>
      </c>
      <c r="DT688" t="s">
        <v>551</v>
      </c>
      <c r="DV688">
        <v>1</v>
      </c>
      <c r="DW688" t="s">
        <v>283</v>
      </c>
      <c r="ED688" s="2">
        <v>46155</v>
      </c>
      <c r="EF688">
        <v>16</v>
      </c>
      <c r="EP688" t="s">
        <v>258</v>
      </c>
      <c r="FA688" t="s">
        <v>245</v>
      </c>
      <c r="FB688" t="s">
        <v>308</v>
      </c>
      <c r="FD688" t="s">
        <v>308</v>
      </c>
      <c r="FE688" t="s">
        <v>309</v>
      </c>
      <c r="FF688" t="s">
        <v>309</v>
      </c>
      <c r="FK688" t="s">
        <v>263</v>
      </c>
      <c r="FN688" t="s">
        <v>359</v>
      </c>
      <c r="FO688" t="s">
        <v>366</v>
      </c>
      <c r="FR688">
        <v>0</v>
      </c>
      <c r="GB688" t="s">
        <v>266</v>
      </c>
      <c r="GM688">
        <v>0</v>
      </c>
      <c r="GS688" t="s">
        <v>267</v>
      </c>
      <c r="GT688" s="2"/>
      <c r="GU688" t="s">
        <v>268</v>
      </c>
      <c r="GV688" t="s">
        <v>269</v>
      </c>
      <c r="GW688" t="s">
        <v>394</v>
      </c>
      <c r="GZ688" t="s">
        <v>395</v>
      </c>
      <c r="HE688" t="s">
        <v>230</v>
      </c>
      <c r="HF688" t="s">
        <v>1503</v>
      </c>
      <c r="HR688" t="s">
        <v>278</v>
      </c>
      <c r="HV688">
        <v>131990</v>
      </c>
      <c r="HW688" t="s">
        <v>281</v>
      </c>
      <c r="HY688">
        <v>0</v>
      </c>
      <c r="HZ688">
        <v>0</v>
      </c>
      <c r="IA688" t="s">
        <v>281</v>
      </c>
      <c r="IB688" t="s">
        <v>281</v>
      </c>
      <c r="IC688" t="s">
        <v>17890</v>
      </c>
      <c r="IE688" t="s">
        <v>283</v>
      </c>
      <c r="IF688" t="s">
        <v>283</v>
      </c>
      <c r="IG688" t="s">
        <v>283</v>
      </c>
      <c r="IH688" t="s">
        <v>284</v>
      </c>
      <c r="II688" t="s">
        <v>285</v>
      </c>
      <c r="IJ688" t="s">
        <v>286</v>
      </c>
      <c r="IK688" t="s">
        <v>278</v>
      </c>
      <c r="IL688" t="s">
        <v>371</v>
      </c>
      <c r="IM688" t="s">
        <v>288</v>
      </c>
      <c r="IN688" t="s">
        <v>290</v>
      </c>
      <c r="IO688" t="s">
        <v>17891</v>
      </c>
      <c r="IP688" t="s">
        <v>1199</v>
      </c>
      <c r="IQ688" t="s">
        <v>284</v>
      </c>
      <c r="IS688" t="s">
        <v>291</v>
      </c>
      <c r="IT688" t="s">
        <v>561</v>
      </c>
      <c r="IY688" t="s">
        <v>281</v>
      </c>
    </row>
    <row r="689" spans="1:259" x14ac:dyDescent="0.3">
      <c r="A689" s="14">
        <f>DAY(AVANZA[[#This Row],[FechaSeguimiento]])</f>
        <v>13</v>
      </c>
      <c r="B689" s="14">
        <f>MONTH(AVANZA[[#This Row],[FechaSeguimiento]])</f>
        <v>5</v>
      </c>
      <c r="C689"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689" t="str">
        <f>LOWER(IFERROR(VLOOKUP(AVANZA[[#This Row],[ID_Peticion]],CANCELADAS[#All],2,0),""))</f>
        <v/>
      </c>
      <c r="E689" t="str">
        <f>LOWER(IFERROR(VLOOKUP(AVANZA[[#This Row],[ID_Peticion]],CANCELADAS[#All],3,0),""))</f>
        <v/>
      </c>
      <c r="F689" t="str">
        <f>LOWER(IF(AVANZA[[#This Row],[CEDULA CLIENTE]]&lt;&gt;""," CC: " &amp; COUNTIFS(AVANZA[CEDULA CLIENTE],AVANZA[[#This Row],[CEDULA CLIENTE]]),"")&amp; IF(AVANZA[[#This Row],[Direccion]]&lt;&gt;""," DIR: " &amp; COUNTIFS(AVANZA[Direccion],AVANZA[[#This Row],[Direccion]]),""))</f>
        <v xml:space="preserve"> cc: 1 dir: 1</v>
      </c>
      <c r="G689" t="str">
        <f>IFERROR(VLOOKUP(AVANZA[[#This Row],[Cedula_Vendedor_Atis]],PLANTA[[#All],[CEDULA]:[LINEA]],3,0),"No Cruza")</f>
        <v>Marisol Avella</v>
      </c>
      <c r="H689" t="str">
        <f>IFERROR(VLOOKUP(AVANZA[[#This Row],[Cedula_Vendedor_Atis]],PLANTA[[#All],[CEDULA]:[LINEA]],4,0),"No Cruza")</f>
        <v>Fija</v>
      </c>
      <c r="I689" t="str">
        <f>LOWER(IF(AVANZA[[#This Row],[ATRIBUIBLE]]="",AVANZA[[#This Row],[Variable]],AVANZA[[#This Row],[ATRIBUIBLE]]))</f>
        <v>pendiente</v>
      </c>
      <c r="J689" s="14">
        <f>IF(AVANZA[[#This Row],[Variable]]=AVANZA[[#Headers],[TERMINADA]],1,0)</f>
        <v>0</v>
      </c>
      <c r="K689" s="14">
        <f>IF(AVANZA[[#This Row],[Variable]]=AVANZA[[#Headers],[ANULADA]],1,0)</f>
        <v>0</v>
      </c>
      <c r="L689" s="14">
        <f>IF(AVANZA[[#This Row],[Variable]]=AVANZA[[#Headers],[PENDIENTE]],1,0)</f>
        <v>1</v>
      </c>
      <c r="M689" s="14">
        <f>IF(AVANZA[[#This Row],[ESTADO AGENDA]]="AGENDADA",1,0)</f>
        <v>1</v>
      </c>
      <c r="N689" s="14">
        <f>IF(AVANZA[[#This Row],[ESTADO AGENDA]]="PENDIENTE DE AGENDAR",1,0)</f>
        <v>0</v>
      </c>
      <c r="O689" s="14">
        <f>IF(AVANZA[[#This Row],[ESTADO AGENDA]]="SUSPENDIDA",1,0)</f>
        <v>0</v>
      </c>
      <c r="P689" t="str" cm="1">
        <f t="array" ref="P689">_xlfn.XLOOKUP(AVANZA[[#This Row],[Num_Agrupacion_Pet_Atis]],Tabla1[[#All],[Numero_de_actuacion]],Tabla1[[#All],[Estado_de_la_orden]],"",0)</f>
        <v>Agendada</v>
      </c>
      <c r="Q689" s="2" cm="1">
        <f t="array" ref="Q689">_xlfn.XLOOKUP(AVANZA[[#This Row],[Num_Agrupacion_Pet_Atis]],Tabla1[[#All],[Numero_de_actuacion]],Tabla1[[#All],[Fecha_de_la_cita]],"",0)</f>
        <v>46157.291666666664</v>
      </c>
      <c r="R689" t="str" cm="1">
        <f t="array" ref="R689">_xlfn.XLOOKUP(AVANZA[[#This Row],[Num_Agrupacion_Pet_Atis]],Tabla1[[#All],[Numero_de_actuacion]],Tabla1[[#All],[Franja_horaria_de_la_cita]],"",0)</f>
        <v>AM</v>
      </c>
      <c r="S689" s="14">
        <f>IFERROR(DAY(AVANZA[[#This Row],[FECHA AGENDA]]),"")</f>
        <v>15</v>
      </c>
      <c r="T689" s="14">
        <f>IFERROR(MONTH(AVANZA[[#This Row],[FECHA AGENDA]]),"")</f>
        <v>5</v>
      </c>
      <c r="U689" cm="1">
        <f t="array" ref="U689">_xlfn.XLOOKUP(AVANZA[[#This Row],[Num_Agrupacion_Pet_Atis]],Tabla1[[#All],[Numero_de_actuacion]],Tabla1[[#All],[Motivo_de_suspension]],"",0)</f>
        <v>0</v>
      </c>
      <c r="V689" s="2" t="str" cm="1">
        <f t="array" ref="V689">_xlfn.XLOOKUP(AVANZA[[#This Row],[Num_Agrupacion_Pet_Atis]],Tabla1[[#All],[Numero_de_actuacion]],Tabla1[[#All],[No_identificacion_cliente]],"",0)</f>
        <v>24937029</v>
      </c>
      <c r="W689" s="2" t="str" cm="1">
        <f t="array" ref="W689">_xlfn.XLOOKUP(AVANZA[[#This Row],[Num_Agrupacion_Pet_Atis]],Tabla1[[#All],[Numero_de_actuacion]],Tabla1[[#All],[Movil_de_contacto]],"",0)</f>
        <v>3002465239</v>
      </c>
      <c r="X689" s="14">
        <f>IF(OR(AVANZA[[#This Row],[ESTADO LEG]]="Legalizada grabacion",AVANZA[[#This Row],[ESTADO LEG]]="Legalizada aut"),1,0)</f>
        <v>0</v>
      </c>
      <c r="Y689" s="14">
        <f>IF(OR(AVANZA[[#This Row],[ESTADO LEG]]="pdte legalizar",AVANZA[[#This Row],[ESTADO LEG]]="No cruza"),1,0)</f>
        <v>0</v>
      </c>
      <c r="Z689" t="str" cm="1">
        <f t="array" ref="Z689">IF(AVANZA[[#This Row],[Variable]]="Terminada",LOWER(_xlfn.XLOOKUP(AVANZA[[#This Row],[ID_Peticion]],Tabla6[[#All],[NUM_PETICION]],Tabla6[[#All],[ESTADO_LEG]],"NO CRUZA",0)),AVANZA[[#This Row],[Variable]])</f>
        <v>PENDIENTE</v>
      </c>
      <c r="AA689" t="str" cm="1">
        <f t="array" ref="AA689">_xlfn.XLOOKUP(AVANZA[[#This Row],[ID_Peticion]],Tabla6[[#All],[NUM_PETICION]],Tabla6[[#All],[DIF_DIAS]],"",0)</f>
        <v/>
      </c>
      <c r="AB689" s="2" t="str" cm="1">
        <f t="array" ref="AB689">IFERROR(_xlfn.XLOOKUP(AVANZA[[#This Row],[ID_Peticion]],Tabla6[[#All],[NUM_PETICION]],Tabla6[[#All],[FEC_LEGAL]],"",0),"")</f>
        <v/>
      </c>
      <c r="AC689" s="14">
        <f ca="1">IF(AVANZA[[#This Row],[FECHA LEG]]&lt;&gt;0,IFERROR(AVANZA[[#This Row],[FECHA LEG]]-AVANZA[[#This Row],[FechaIniEstadoSubPetAtis]],0),TODAY()-AVANZA[[#This Row],[FechaIniEstadoSubPetAtis]])</f>
        <v>0</v>
      </c>
      <c r="AD689" s="35">
        <f ca="1">IF(AVANZA[[#This Row],[FINAL Vs LG]]&lt;&gt;0,IF(AVANZA[[#This Row],[FINAL Vs LG]]&lt;7.1,"100%",IF(AND(AVANZA[[#This Row],[FINAL Vs LG]]&gt;7.1,AVANZA[[#This Row],[FINAL Vs LG]]&lt;11.1),"50%","0%")),0)</f>
        <v>0</v>
      </c>
      <c r="AE689" s="14">
        <f ca="1">VLOOKUP(DAY(TODAY()),BACK!F:G,2,0)</f>
        <v>14</v>
      </c>
      <c r="AF689" s="14">
        <f>BACK!$I$2</f>
        <v>24</v>
      </c>
      <c r="AG689" s="14">
        <f>IF(AVANZA[[#This Row],[Oferta_empaquetada_comisiones]]="SI",1,0)</f>
        <v>0</v>
      </c>
      <c r="AH689" s="36">
        <f>IF(AVANZA[[#This Row],[Variable]]="TERMINADA",IFERROR(VLOOKUP(AVANZA[[#This Row],[SUPERVISOR]],Tabla2[#All],4,0),0),)</f>
        <v>0</v>
      </c>
      <c r="AI689" s="14">
        <f>IF(AVANZA[[#This Row],[Producto]]="BA",1,0)</f>
        <v>0</v>
      </c>
      <c r="AJ689" s="14">
        <f>IF(AVANZA[[#This Row],[Producto]]="DUO",1,0)</f>
        <v>0</v>
      </c>
      <c r="AK689" s="14">
        <f>IF(AVANZA[[#This Row],[Producto]]="TRIO",1,0)</f>
        <v>1</v>
      </c>
      <c r="AL689" t="s">
        <v>1154</v>
      </c>
      <c r="AM689">
        <v>-1</v>
      </c>
      <c r="AN689">
        <v>-1</v>
      </c>
      <c r="AO689" t="s">
        <v>17892</v>
      </c>
      <c r="AP689" s="1">
        <v>46155.718402777777</v>
      </c>
      <c r="AQ689">
        <v>-1</v>
      </c>
      <c r="AR689" t="s">
        <v>17893</v>
      </c>
      <c r="AS689">
        <v>-1</v>
      </c>
      <c r="AT689">
        <v>-1</v>
      </c>
      <c r="AU689">
        <v>-1</v>
      </c>
      <c r="AV689">
        <v>-1</v>
      </c>
      <c r="AW689">
        <v>-1</v>
      </c>
      <c r="AX689" t="s">
        <v>224</v>
      </c>
      <c r="AY689">
        <v>-1</v>
      </c>
      <c r="AZ689">
        <v>2026</v>
      </c>
      <c r="BA689">
        <v>5</v>
      </c>
      <c r="BB689">
        <v>13</v>
      </c>
      <c r="BC689">
        <v>-1</v>
      </c>
      <c r="BD689" t="s">
        <v>225</v>
      </c>
      <c r="BE689">
        <v>-1</v>
      </c>
      <c r="BF689">
        <v>20001627335620</v>
      </c>
      <c r="BG689" t="s">
        <v>438</v>
      </c>
      <c r="BH689" t="s">
        <v>439</v>
      </c>
      <c r="BI689" t="s">
        <v>2918</v>
      </c>
      <c r="BJ689">
        <v>-1</v>
      </c>
      <c r="BK689">
        <v>-1</v>
      </c>
      <c r="BL689">
        <v>-1</v>
      </c>
      <c r="BM689" t="s">
        <v>2213</v>
      </c>
      <c r="BN689" t="s">
        <v>230</v>
      </c>
      <c r="BO689" t="s">
        <v>17894</v>
      </c>
      <c r="BP689" t="s">
        <v>380</v>
      </c>
      <c r="BQ689">
        <v>2026</v>
      </c>
      <c r="BR689">
        <v>5</v>
      </c>
      <c r="BS689">
        <v>13</v>
      </c>
      <c r="BT689" s="1">
        <v>46155.718425925923</v>
      </c>
      <c r="BU689" t="s">
        <v>2215</v>
      </c>
      <c r="BV689" s="2">
        <v>46155</v>
      </c>
      <c r="BW689" t="s">
        <v>2215</v>
      </c>
      <c r="BX689" s="2">
        <v>46155</v>
      </c>
      <c r="BY689" s="2">
        <v>46155</v>
      </c>
      <c r="BZ689" t="s">
        <v>2216</v>
      </c>
      <c r="CA689" t="s">
        <v>690</v>
      </c>
      <c r="CB689" t="s">
        <v>322</v>
      </c>
      <c r="CC689" t="s">
        <v>17895</v>
      </c>
      <c r="CD689" t="s">
        <v>2917</v>
      </c>
      <c r="CE689">
        <v>-1</v>
      </c>
      <c r="CF689" t="s">
        <v>692</v>
      </c>
      <c r="CG689" t="s">
        <v>325</v>
      </c>
      <c r="CH689" t="s">
        <v>326</v>
      </c>
      <c r="CI689">
        <v>1063565638</v>
      </c>
      <c r="CJ689" t="s">
        <v>1162</v>
      </c>
      <c r="CK689" t="s">
        <v>245</v>
      </c>
      <c r="CL689" t="s">
        <v>409</v>
      </c>
      <c r="CM689" t="s">
        <v>247</v>
      </c>
      <c r="CN689" t="s">
        <v>410</v>
      </c>
      <c r="CT689" t="s">
        <v>304</v>
      </c>
      <c r="CU689" t="s">
        <v>387</v>
      </c>
      <c r="CW689" t="s">
        <v>446</v>
      </c>
      <c r="CX689" t="s">
        <v>447</v>
      </c>
      <c r="DA689" t="s">
        <v>250</v>
      </c>
      <c r="DB689">
        <v>-1</v>
      </c>
      <c r="DF689" t="s">
        <v>2213</v>
      </c>
      <c r="DJ689" t="s">
        <v>252</v>
      </c>
      <c r="DK689" t="s">
        <v>253</v>
      </c>
      <c r="DL689" t="s">
        <v>253</v>
      </c>
      <c r="DN689" t="s">
        <v>390</v>
      </c>
      <c r="DR689" t="s">
        <v>1163</v>
      </c>
      <c r="DS689" t="s">
        <v>1162</v>
      </c>
      <c r="DT689" t="s">
        <v>1161</v>
      </c>
      <c r="DV689">
        <v>1</v>
      </c>
      <c r="DW689" t="s">
        <v>331</v>
      </c>
      <c r="ED689" s="2">
        <v>46155</v>
      </c>
      <c r="EF689">
        <v>20</v>
      </c>
      <c r="EP689" t="s">
        <v>258</v>
      </c>
      <c r="FA689" t="s">
        <v>245</v>
      </c>
      <c r="FB689" t="s">
        <v>333</v>
      </c>
      <c r="FD689" t="s">
        <v>333</v>
      </c>
      <c r="FE689" t="s">
        <v>694</v>
      </c>
      <c r="FF689" t="s">
        <v>694</v>
      </c>
      <c r="FK689" t="s">
        <v>263</v>
      </c>
      <c r="FN689" t="s">
        <v>410</v>
      </c>
      <c r="FO689" t="s">
        <v>414</v>
      </c>
      <c r="FR689">
        <v>0</v>
      </c>
      <c r="GB689" t="s">
        <v>266</v>
      </c>
      <c r="GM689">
        <v>0</v>
      </c>
      <c r="GS689" t="s">
        <v>267</v>
      </c>
      <c r="GT689" s="2"/>
      <c r="GU689" t="s">
        <v>268</v>
      </c>
      <c r="GW689" t="s">
        <v>394</v>
      </c>
      <c r="GZ689" t="s">
        <v>395</v>
      </c>
      <c r="HE689" t="s">
        <v>230</v>
      </c>
      <c r="HF689" t="s">
        <v>14355</v>
      </c>
      <c r="HR689" t="s">
        <v>278</v>
      </c>
      <c r="HV689">
        <v>118900</v>
      </c>
      <c r="HW689" t="s">
        <v>279</v>
      </c>
      <c r="HY689">
        <v>0</v>
      </c>
      <c r="HZ689">
        <v>0</v>
      </c>
      <c r="IA689" t="s">
        <v>279</v>
      </c>
      <c r="IB689" t="s">
        <v>281</v>
      </c>
      <c r="IE689" t="s">
        <v>283</v>
      </c>
      <c r="IF689" t="s">
        <v>283</v>
      </c>
      <c r="IG689" t="s">
        <v>283</v>
      </c>
      <c r="IH689" t="s">
        <v>284</v>
      </c>
      <c r="II689" t="s">
        <v>285</v>
      </c>
      <c r="IJ689" t="s">
        <v>286</v>
      </c>
      <c r="IK689" t="s">
        <v>278</v>
      </c>
      <c r="IL689" t="s">
        <v>346</v>
      </c>
      <c r="IM689" t="s">
        <v>288</v>
      </c>
      <c r="IN689" t="s">
        <v>2219</v>
      </c>
      <c r="IP689" t="s">
        <v>290</v>
      </c>
      <c r="IQ689" t="s">
        <v>284</v>
      </c>
      <c r="IS689" t="s">
        <v>291</v>
      </c>
      <c r="IY689" t="s">
        <v>281</v>
      </c>
    </row>
    <row r="690" spans="1:259" x14ac:dyDescent="0.3">
      <c r="A690" s="14">
        <f>DAY(AVANZA[[#This Row],[FechaSeguimiento]])</f>
        <v>13</v>
      </c>
      <c r="B690" s="14">
        <f>MONTH(AVANZA[[#This Row],[FechaSeguimiento]])</f>
        <v>5</v>
      </c>
      <c r="C690"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690" t="str">
        <f>LOWER(IFERROR(VLOOKUP(AVANZA[[#This Row],[ID_Peticion]],CANCELADAS[#All],2,0),""))</f>
        <v/>
      </c>
      <c r="E690" t="str">
        <f>LOWER(IFERROR(VLOOKUP(AVANZA[[#This Row],[ID_Peticion]],CANCELADAS[#All],3,0),""))</f>
        <v/>
      </c>
      <c r="F690" t="str">
        <f>LOWER(IF(AVANZA[[#This Row],[CEDULA CLIENTE]]&lt;&gt;""," CC: " &amp; COUNTIFS(AVANZA[CEDULA CLIENTE],AVANZA[[#This Row],[CEDULA CLIENTE]]),"")&amp; IF(AVANZA[[#This Row],[Direccion]]&lt;&gt;""," DIR: " &amp; COUNTIFS(AVANZA[Direccion],AVANZA[[#This Row],[Direccion]]),""))</f>
        <v xml:space="preserve"> cc: 1 dir: 1</v>
      </c>
      <c r="G690" t="str">
        <f>IFERROR(VLOOKUP(AVANZA[[#This Row],[Cedula_Vendedor_Atis]],PLANTA[[#All],[CEDULA]:[LINEA]],3,0),"No Cruza")</f>
        <v>Marisol Avella</v>
      </c>
      <c r="H690" t="str">
        <f>IFERROR(VLOOKUP(AVANZA[[#This Row],[Cedula_Vendedor_Atis]],PLANTA[[#All],[CEDULA]:[LINEA]],4,0),"No Cruza")</f>
        <v>Fija</v>
      </c>
      <c r="I690" t="str">
        <f>LOWER(IF(AVANZA[[#This Row],[ATRIBUIBLE]]="",AVANZA[[#This Row],[Variable]],AVANZA[[#This Row],[ATRIBUIBLE]]))</f>
        <v>pendiente</v>
      </c>
      <c r="J690" s="14">
        <f>IF(AVANZA[[#This Row],[Variable]]=AVANZA[[#Headers],[TERMINADA]],1,0)</f>
        <v>0</v>
      </c>
      <c r="K690" s="14">
        <f>IF(AVANZA[[#This Row],[Variable]]=AVANZA[[#Headers],[ANULADA]],1,0)</f>
        <v>0</v>
      </c>
      <c r="L690" s="14">
        <f>IF(AVANZA[[#This Row],[Variable]]=AVANZA[[#Headers],[PENDIENTE]],1,0)</f>
        <v>1</v>
      </c>
      <c r="M690" s="14">
        <f>IF(AVANZA[[#This Row],[ESTADO AGENDA]]="AGENDADA",1,0)</f>
        <v>1</v>
      </c>
      <c r="N690" s="14">
        <f>IF(AVANZA[[#This Row],[ESTADO AGENDA]]="PENDIENTE DE AGENDAR",1,0)</f>
        <v>0</v>
      </c>
      <c r="O690" s="14">
        <f>IF(AVANZA[[#This Row],[ESTADO AGENDA]]="SUSPENDIDA",1,0)</f>
        <v>0</v>
      </c>
      <c r="P690" t="str" cm="1">
        <f t="array" ref="P690">_xlfn.XLOOKUP(AVANZA[[#This Row],[Num_Agrupacion_Pet_Atis]],Tabla1[[#All],[Numero_de_actuacion]],Tabla1[[#All],[Estado_de_la_orden]],"",0)</f>
        <v>Agendada</v>
      </c>
      <c r="Q690" s="2" cm="1">
        <f t="array" ref="Q690">_xlfn.XLOOKUP(AVANZA[[#This Row],[Num_Agrupacion_Pet_Atis]],Tabla1[[#All],[Numero_de_actuacion]],Tabla1[[#All],[Fecha_de_la_cita]],"",0)</f>
        <v>46157.291666666664</v>
      </c>
      <c r="R690" t="str" cm="1">
        <f t="array" ref="R690">_xlfn.XLOOKUP(AVANZA[[#This Row],[Num_Agrupacion_Pet_Atis]],Tabla1[[#All],[Numero_de_actuacion]],Tabla1[[#All],[Franja_horaria_de_la_cita]],"",0)</f>
        <v>AM</v>
      </c>
      <c r="S690" s="14">
        <f>IFERROR(DAY(AVANZA[[#This Row],[FECHA AGENDA]]),"")</f>
        <v>15</v>
      </c>
      <c r="T690" s="14">
        <f>IFERROR(MONTH(AVANZA[[#This Row],[FECHA AGENDA]]),"")</f>
        <v>5</v>
      </c>
      <c r="U690" cm="1">
        <f t="array" ref="U690">_xlfn.XLOOKUP(AVANZA[[#This Row],[Num_Agrupacion_Pet_Atis]],Tabla1[[#All],[Numero_de_actuacion]],Tabla1[[#All],[Motivo_de_suspension]],"",0)</f>
        <v>0</v>
      </c>
      <c r="V690" s="2" t="str" cm="1">
        <f t="array" ref="V690">_xlfn.XLOOKUP(AVANZA[[#This Row],[Num_Agrupacion_Pet_Atis]],Tabla1[[#All],[Numero_de_actuacion]],Tabla1[[#All],[No_identificacion_cliente]],"",0)</f>
        <v>1066751709</v>
      </c>
      <c r="W690" s="2" t="str" cm="1">
        <f t="array" ref="W690">_xlfn.XLOOKUP(AVANZA[[#This Row],[Num_Agrupacion_Pet_Atis]],Tabla1[[#All],[Numero_de_actuacion]],Tabla1[[#All],[Movil_de_contacto]],"",0)</f>
        <v>3205550985</v>
      </c>
      <c r="X690" s="14">
        <f>IF(OR(AVANZA[[#This Row],[ESTADO LEG]]="Legalizada grabacion",AVANZA[[#This Row],[ESTADO LEG]]="Legalizada aut"),1,0)</f>
        <v>0</v>
      </c>
      <c r="Y690" s="14">
        <f>IF(OR(AVANZA[[#This Row],[ESTADO LEG]]="pdte legalizar",AVANZA[[#This Row],[ESTADO LEG]]="No cruza"),1,0)</f>
        <v>0</v>
      </c>
      <c r="Z690" t="str" cm="1">
        <f t="array" ref="Z690">IF(AVANZA[[#This Row],[Variable]]="Terminada",LOWER(_xlfn.XLOOKUP(AVANZA[[#This Row],[ID_Peticion]],Tabla6[[#All],[NUM_PETICION]],Tabla6[[#All],[ESTADO_LEG]],"NO CRUZA",0)),AVANZA[[#This Row],[Variable]])</f>
        <v>PENDIENTE</v>
      </c>
      <c r="AA690" t="str" cm="1">
        <f t="array" ref="AA690">_xlfn.XLOOKUP(AVANZA[[#This Row],[ID_Peticion]],Tabla6[[#All],[NUM_PETICION]],Tabla6[[#All],[DIF_DIAS]],"",0)</f>
        <v/>
      </c>
      <c r="AB690" s="2" t="str" cm="1">
        <f t="array" ref="AB690">IFERROR(_xlfn.XLOOKUP(AVANZA[[#This Row],[ID_Peticion]],Tabla6[[#All],[NUM_PETICION]],Tabla6[[#All],[FEC_LEGAL]],"",0),"")</f>
        <v/>
      </c>
      <c r="AC690" s="14">
        <f ca="1">IF(AVANZA[[#This Row],[FECHA LEG]]&lt;&gt;0,IFERROR(AVANZA[[#This Row],[FECHA LEG]]-AVANZA[[#This Row],[FechaIniEstadoSubPetAtis]],0),TODAY()-AVANZA[[#This Row],[FechaIniEstadoSubPetAtis]])</f>
        <v>0</v>
      </c>
      <c r="AD690" s="35">
        <f ca="1">IF(AVANZA[[#This Row],[FINAL Vs LG]]&lt;&gt;0,IF(AVANZA[[#This Row],[FINAL Vs LG]]&lt;7.1,"100%",IF(AND(AVANZA[[#This Row],[FINAL Vs LG]]&gt;7.1,AVANZA[[#This Row],[FINAL Vs LG]]&lt;11.1),"50%","0%")),0)</f>
        <v>0</v>
      </c>
      <c r="AE690" s="14">
        <f ca="1">VLOOKUP(DAY(TODAY()),BACK!F:G,2,0)</f>
        <v>14</v>
      </c>
      <c r="AF690" s="14">
        <f>BACK!$I$2</f>
        <v>24</v>
      </c>
      <c r="AG690" s="14">
        <f>IF(AVANZA[[#This Row],[Oferta_empaquetada_comisiones]]="SI",1,0)</f>
        <v>0</v>
      </c>
      <c r="AH690" s="36">
        <f>IF(AVANZA[[#This Row],[Variable]]="TERMINADA",IFERROR(VLOOKUP(AVANZA[[#This Row],[SUPERVISOR]],Tabla2[#All],4,0),0),)</f>
        <v>0</v>
      </c>
      <c r="AI690" s="14">
        <f>IF(AVANZA[[#This Row],[Producto]]="BA",1,0)</f>
        <v>1</v>
      </c>
      <c r="AJ690" s="14">
        <f>IF(AVANZA[[#This Row],[Producto]]="DUO",1,0)</f>
        <v>0</v>
      </c>
      <c r="AK690" s="14">
        <f>IF(AVANZA[[#This Row],[Producto]]="TRIO",1,0)</f>
        <v>0</v>
      </c>
      <c r="AL690" t="s">
        <v>400</v>
      </c>
      <c r="AM690">
        <v>-1</v>
      </c>
      <c r="AN690">
        <v>-1</v>
      </c>
      <c r="AO690" t="s">
        <v>17896</v>
      </c>
      <c r="AP690" s="1">
        <v>46155.820972222224</v>
      </c>
      <c r="AQ690">
        <v>-1</v>
      </c>
      <c r="AR690" t="s">
        <v>17897</v>
      </c>
      <c r="AS690">
        <v>-1</v>
      </c>
      <c r="AT690">
        <v>-1</v>
      </c>
      <c r="AU690">
        <v>-1</v>
      </c>
      <c r="AV690">
        <v>-1</v>
      </c>
      <c r="AW690">
        <v>-1</v>
      </c>
      <c r="AX690" t="s">
        <v>224</v>
      </c>
      <c r="AY690">
        <v>-1</v>
      </c>
      <c r="AZ690">
        <v>2026</v>
      </c>
      <c r="BA690">
        <v>5</v>
      </c>
      <c r="BB690">
        <v>13</v>
      </c>
      <c r="BC690">
        <v>-1</v>
      </c>
      <c r="BD690" t="s">
        <v>225</v>
      </c>
      <c r="BE690">
        <v>-1</v>
      </c>
      <c r="BF690">
        <v>20001627366310</v>
      </c>
      <c r="BG690" t="s">
        <v>1875</v>
      </c>
      <c r="BH690" t="s">
        <v>1876</v>
      </c>
      <c r="BI690" t="s">
        <v>3190</v>
      </c>
      <c r="BJ690">
        <v>-1</v>
      </c>
      <c r="BK690">
        <v>-1</v>
      </c>
      <c r="BL690">
        <v>-1</v>
      </c>
      <c r="BM690" t="s">
        <v>2213</v>
      </c>
      <c r="BN690" t="s">
        <v>230</v>
      </c>
      <c r="BO690" t="s">
        <v>17898</v>
      </c>
      <c r="BP690" t="s">
        <v>380</v>
      </c>
      <c r="BQ690">
        <v>2026</v>
      </c>
      <c r="BR690">
        <v>5</v>
      </c>
      <c r="BS690">
        <v>13</v>
      </c>
      <c r="BT690" s="1">
        <v>46155.82099537037</v>
      </c>
      <c r="BU690" t="s">
        <v>2215</v>
      </c>
      <c r="BV690" s="2">
        <v>46155</v>
      </c>
      <c r="BW690" t="s">
        <v>2215</v>
      </c>
      <c r="BX690" s="2">
        <v>46155</v>
      </c>
      <c r="BY690" s="2">
        <v>46155</v>
      </c>
      <c r="BZ690" t="s">
        <v>2216</v>
      </c>
      <c r="CA690" t="s">
        <v>485</v>
      </c>
      <c r="CB690" t="s">
        <v>486</v>
      </c>
      <c r="CC690" t="s">
        <v>17899</v>
      </c>
      <c r="CD690" t="s">
        <v>3076</v>
      </c>
      <c r="CE690">
        <v>-1</v>
      </c>
      <c r="CF690" t="s">
        <v>489</v>
      </c>
      <c r="CG690" t="s">
        <v>490</v>
      </c>
      <c r="CH690" t="s">
        <v>491</v>
      </c>
      <c r="CI690">
        <v>1053346599</v>
      </c>
      <c r="CJ690" t="s">
        <v>408</v>
      </c>
      <c r="CK690" t="s">
        <v>245</v>
      </c>
      <c r="CL690" t="s">
        <v>409</v>
      </c>
      <c r="CM690" t="s">
        <v>247</v>
      </c>
      <c r="CN690" t="s">
        <v>410</v>
      </c>
      <c r="CT690" t="s">
        <v>249</v>
      </c>
      <c r="CU690" t="s">
        <v>225</v>
      </c>
      <c r="CW690" t="s">
        <v>1875</v>
      </c>
      <c r="CX690" t="s">
        <v>1876</v>
      </c>
      <c r="DA690" t="s">
        <v>250</v>
      </c>
      <c r="DB690">
        <v>-1</v>
      </c>
      <c r="DF690" t="s">
        <v>2213</v>
      </c>
      <c r="DJ690" t="s">
        <v>252</v>
      </c>
      <c r="DK690" t="s">
        <v>253</v>
      </c>
      <c r="DL690" t="s">
        <v>253</v>
      </c>
      <c r="DN690" t="s">
        <v>255</v>
      </c>
      <c r="DR690" t="s">
        <v>411</v>
      </c>
      <c r="DS690" t="s">
        <v>408</v>
      </c>
      <c r="DT690" t="s">
        <v>407</v>
      </c>
      <c r="DV690">
        <v>1</v>
      </c>
      <c r="DW690" t="s">
        <v>257</v>
      </c>
      <c r="ED690" s="2">
        <v>46155</v>
      </c>
      <c r="EF690">
        <v>20</v>
      </c>
      <c r="EP690" t="s">
        <v>258</v>
      </c>
      <c r="FA690" t="s">
        <v>245</v>
      </c>
      <c r="FB690" t="s">
        <v>493</v>
      </c>
      <c r="FD690" t="s">
        <v>493</v>
      </c>
      <c r="FE690" t="s">
        <v>494</v>
      </c>
      <c r="FF690" t="s">
        <v>495</v>
      </c>
      <c r="FK690" t="s">
        <v>263</v>
      </c>
      <c r="FN690" t="s">
        <v>410</v>
      </c>
      <c r="FO690" t="s">
        <v>414</v>
      </c>
      <c r="FR690">
        <v>0</v>
      </c>
      <c r="GB690" t="s">
        <v>266</v>
      </c>
      <c r="GM690">
        <v>0</v>
      </c>
      <c r="GS690" t="s">
        <v>267</v>
      </c>
      <c r="GT690" s="2"/>
      <c r="GU690" t="s">
        <v>268</v>
      </c>
      <c r="GV690" t="s">
        <v>335</v>
      </c>
      <c r="GW690" t="s">
        <v>270</v>
      </c>
      <c r="GX690" t="s">
        <v>271</v>
      </c>
      <c r="GY690" t="s">
        <v>271</v>
      </c>
      <c r="GZ690" t="s">
        <v>273</v>
      </c>
      <c r="HE690" t="s">
        <v>230</v>
      </c>
      <c r="HF690" t="s">
        <v>14275</v>
      </c>
      <c r="HR690" t="s">
        <v>278</v>
      </c>
      <c r="HV690">
        <v>112990</v>
      </c>
      <c r="HW690" t="s">
        <v>281</v>
      </c>
      <c r="HY690">
        <v>0</v>
      </c>
      <c r="HZ690">
        <v>0</v>
      </c>
      <c r="IA690" t="s">
        <v>279</v>
      </c>
      <c r="IB690" t="s">
        <v>281</v>
      </c>
      <c r="IE690" t="s">
        <v>283</v>
      </c>
      <c r="IF690" t="s">
        <v>283</v>
      </c>
      <c r="IG690" t="s">
        <v>283</v>
      </c>
      <c r="IH690" t="s">
        <v>284</v>
      </c>
      <c r="II690" t="s">
        <v>285</v>
      </c>
      <c r="IJ690" t="s">
        <v>286</v>
      </c>
      <c r="IK690" t="s">
        <v>278</v>
      </c>
      <c r="IL690" t="s">
        <v>346</v>
      </c>
      <c r="IM690" t="s">
        <v>288</v>
      </c>
      <c r="IN690" t="s">
        <v>2219</v>
      </c>
      <c r="IP690" t="s">
        <v>290</v>
      </c>
      <c r="IQ690" t="s">
        <v>284</v>
      </c>
      <c r="IS690" t="s">
        <v>291</v>
      </c>
      <c r="IT690" t="s">
        <v>315</v>
      </c>
      <c r="IU690" t="s">
        <v>316</v>
      </c>
      <c r="IV690" t="s">
        <v>317</v>
      </c>
      <c r="IW690" t="s">
        <v>318</v>
      </c>
      <c r="IY690" t="s">
        <v>281</v>
      </c>
    </row>
    <row r="691" spans="1:259" x14ac:dyDescent="0.3">
      <c r="A691" s="14">
        <f>DAY(AVANZA[[#This Row],[FechaSeguimiento]])</f>
        <v>13</v>
      </c>
      <c r="B691" s="14">
        <f>MONTH(AVANZA[[#This Row],[FechaSeguimiento]])</f>
        <v>5</v>
      </c>
      <c r="C691"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691" t="str">
        <f>LOWER(IFERROR(VLOOKUP(AVANZA[[#This Row],[ID_Peticion]],CANCELADAS[#All],2,0),""))</f>
        <v/>
      </c>
      <c r="E691" t="str">
        <f>LOWER(IFERROR(VLOOKUP(AVANZA[[#This Row],[ID_Peticion]],CANCELADAS[#All],3,0),""))</f>
        <v/>
      </c>
      <c r="F691" t="str">
        <f>LOWER(IF(AVANZA[[#This Row],[CEDULA CLIENTE]]&lt;&gt;""," CC: " &amp; COUNTIFS(AVANZA[CEDULA CLIENTE],AVANZA[[#This Row],[CEDULA CLIENTE]]),"")&amp; IF(AVANZA[[#This Row],[Direccion]]&lt;&gt;""," DIR: " &amp; COUNTIFS(AVANZA[Direccion],AVANZA[[#This Row],[Direccion]]),""))</f>
        <v xml:space="preserve"> dir: 1</v>
      </c>
      <c r="G691" t="str">
        <f>IFERROR(VLOOKUP(AVANZA[[#This Row],[Cedula_Vendedor_Atis]],PLANTA[[#All],[CEDULA]:[LINEA]],3,0),"No Cruza")</f>
        <v>Marisol Avella</v>
      </c>
      <c r="H691" t="str">
        <f>IFERROR(VLOOKUP(AVANZA[[#This Row],[Cedula_Vendedor_Atis]],PLANTA[[#All],[CEDULA]:[LINEA]],4,0),"No Cruza")</f>
        <v>Fija</v>
      </c>
      <c r="I691" t="str">
        <f>LOWER(IF(AVANZA[[#This Row],[ATRIBUIBLE]]="",AVANZA[[#This Row],[Variable]],AVANZA[[#This Row],[ATRIBUIBLE]]))</f>
        <v>pendiente</v>
      </c>
      <c r="J691" s="14">
        <f>IF(AVANZA[[#This Row],[Variable]]=AVANZA[[#Headers],[TERMINADA]],1,0)</f>
        <v>0</v>
      </c>
      <c r="K691" s="14">
        <f>IF(AVANZA[[#This Row],[Variable]]=AVANZA[[#Headers],[ANULADA]],1,0)</f>
        <v>0</v>
      </c>
      <c r="L691" s="14">
        <f>IF(AVANZA[[#This Row],[Variable]]=AVANZA[[#Headers],[PENDIENTE]],1,0)</f>
        <v>1</v>
      </c>
      <c r="M691" s="14">
        <f>IF(AVANZA[[#This Row],[ESTADO AGENDA]]="AGENDADA",1,0)</f>
        <v>0</v>
      </c>
      <c r="N691" s="14">
        <f>IF(AVANZA[[#This Row],[ESTADO AGENDA]]="PENDIENTE DE AGENDAR",1,0)</f>
        <v>0</v>
      </c>
      <c r="O691" s="14">
        <f>IF(AVANZA[[#This Row],[ESTADO AGENDA]]="SUSPENDIDA",1,0)</f>
        <v>0</v>
      </c>
      <c r="P691" t="str" cm="1">
        <f t="array" ref="P691">_xlfn.XLOOKUP(AVANZA[[#This Row],[Num_Agrupacion_Pet_Atis]],Tabla1[[#All],[Numero_de_actuacion]],Tabla1[[#All],[Estado_de_la_orden]],"",0)</f>
        <v/>
      </c>
      <c r="Q691" s="2" t="str" cm="1">
        <f t="array" ref="Q691">_xlfn.XLOOKUP(AVANZA[[#This Row],[Num_Agrupacion_Pet_Atis]],Tabla1[[#All],[Numero_de_actuacion]],Tabla1[[#All],[Fecha_de_la_cita]],"",0)</f>
        <v/>
      </c>
      <c r="R691" t="str" cm="1">
        <f t="array" ref="R691">_xlfn.XLOOKUP(AVANZA[[#This Row],[Num_Agrupacion_Pet_Atis]],Tabla1[[#All],[Numero_de_actuacion]],Tabla1[[#All],[Franja_horaria_de_la_cita]],"",0)</f>
        <v/>
      </c>
      <c r="S691" s="14" t="str">
        <f>IFERROR(DAY(AVANZA[[#This Row],[FECHA AGENDA]]),"")</f>
        <v/>
      </c>
      <c r="T691" s="14" t="str">
        <f>IFERROR(MONTH(AVANZA[[#This Row],[FECHA AGENDA]]),"")</f>
        <v/>
      </c>
      <c r="U691" t="str" cm="1">
        <f t="array" ref="U691">_xlfn.XLOOKUP(AVANZA[[#This Row],[Num_Agrupacion_Pet_Atis]],Tabla1[[#All],[Numero_de_actuacion]],Tabla1[[#All],[Motivo_de_suspension]],"",0)</f>
        <v/>
      </c>
      <c r="V691" s="2" t="str" cm="1">
        <f t="array" ref="V691">_xlfn.XLOOKUP(AVANZA[[#This Row],[Num_Agrupacion_Pet_Atis]],Tabla1[[#All],[Numero_de_actuacion]],Tabla1[[#All],[No_identificacion_cliente]],"",0)</f>
        <v/>
      </c>
      <c r="W691" s="2" t="str" cm="1">
        <f t="array" ref="W691">_xlfn.XLOOKUP(AVANZA[[#This Row],[Num_Agrupacion_Pet_Atis]],Tabla1[[#All],[Numero_de_actuacion]],Tabla1[[#All],[Movil_de_contacto]],"",0)</f>
        <v/>
      </c>
      <c r="X691" s="14">
        <f>IF(OR(AVANZA[[#This Row],[ESTADO LEG]]="Legalizada grabacion",AVANZA[[#This Row],[ESTADO LEG]]="Legalizada aut"),1,0)</f>
        <v>0</v>
      </c>
      <c r="Y691" s="14">
        <f>IF(OR(AVANZA[[#This Row],[ESTADO LEG]]="pdte legalizar",AVANZA[[#This Row],[ESTADO LEG]]="No cruza"),1,0)</f>
        <v>0</v>
      </c>
      <c r="Z691" t="str" cm="1">
        <f t="array" ref="Z691">IF(AVANZA[[#This Row],[Variable]]="Terminada",LOWER(_xlfn.XLOOKUP(AVANZA[[#This Row],[ID_Peticion]],Tabla6[[#All],[NUM_PETICION]],Tabla6[[#All],[ESTADO_LEG]],"NO CRUZA",0)),AVANZA[[#This Row],[Variable]])</f>
        <v>PENDIENTE</v>
      </c>
      <c r="AA691" t="str" cm="1">
        <f t="array" ref="AA691">_xlfn.XLOOKUP(AVANZA[[#This Row],[ID_Peticion]],Tabla6[[#All],[NUM_PETICION]],Tabla6[[#All],[DIF_DIAS]],"",0)</f>
        <v/>
      </c>
      <c r="AB691" s="2" t="str" cm="1">
        <f t="array" ref="AB691">IFERROR(_xlfn.XLOOKUP(AVANZA[[#This Row],[ID_Peticion]],Tabla6[[#All],[NUM_PETICION]],Tabla6[[#All],[FEC_LEGAL]],"",0),"")</f>
        <v/>
      </c>
      <c r="AC691" s="14">
        <f ca="1">IF(AVANZA[[#This Row],[FECHA LEG]]&lt;&gt;0,IFERROR(AVANZA[[#This Row],[FECHA LEG]]-AVANZA[[#This Row],[FechaIniEstadoSubPetAtis]],0),TODAY()-AVANZA[[#This Row],[FechaIniEstadoSubPetAtis]])</f>
        <v>0</v>
      </c>
      <c r="AD691" s="35">
        <f ca="1">IF(AVANZA[[#This Row],[FINAL Vs LG]]&lt;&gt;0,IF(AVANZA[[#This Row],[FINAL Vs LG]]&lt;7.1,"100%",IF(AND(AVANZA[[#This Row],[FINAL Vs LG]]&gt;7.1,AVANZA[[#This Row],[FINAL Vs LG]]&lt;11.1),"50%","0%")),0)</f>
        <v>0</v>
      </c>
      <c r="AE691" s="14">
        <f ca="1">VLOOKUP(DAY(TODAY()),BACK!F:G,2,0)</f>
        <v>14</v>
      </c>
      <c r="AF691" s="14">
        <f>BACK!$I$2</f>
        <v>24</v>
      </c>
      <c r="AG691" s="14">
        <f>IF(AVANZA[[#This Row],[Oferta_empaquetada_comisiones]]="SI",1,0)</f>
        <v>0</v>
      </c>
      <c r="AH691" s="36">
        <f>IF(AVANZA[[#This Row],[Variable]]="TERMINADA",IFERROR(VLOOKUP(AVANZA[[#This Row],[SUPERVISOR]],Tabla2[#All],4,0),0),)</f>
        <v>0</v>
      </c>
      <c r="AI691" s="14">
        <f>IF(AVANZA[[#This Row],[Producto]]="BA",1,0)</f>
        <v>0</v>
      </c>
      <c r="AJ691" s="14">
        <f>IF(AVANZA[[#This Row],[Producto]]="DUO",1,0)</f>
        <v>0</v>
      </c>
      <c r="AK691" s="14">
        <f>IF(AVANZA[[#This Row],[Producto]]="TRIO",1,0)</f>
        <v>1</v>
      </c>
      <c r="AL691" t="s">
        <v>1961</v>
      </c>
      <c r="AM691">
        <v>-1</v>
      </c>
      <c r="AN691">
        <v>-1</v>
      </c>
      <c r="AO691" t="s">
        <v>17900</v>
      </c>
      <c r="AP691" s="1">
        <v>46150.708009259259</v>
      </c>
      <c r="AQ691">
        <v>-1</v>
      </c>
      <c r="AR691" t="s">
        <v>17901</v>
      </c>
      <c r="AS691">
        <v>-1</v>
      </c>
      <c r="AT691">
        <v>-1</v>
      </c>
      <c r="AU691">
        <v>-1</v>
      </c>
      <c r="AV691">
        <v>-1</v>
      </c>
      <c r="AW691">
        <v>-1</v>
      </c>
      <c r="AX691" t="s">
        <v>224</v>
      </c>
      <c r="AY691">
        <v>-1</v>
      </c>
      <c r="AZ691">
        <v>2026</v>
      </c>
      <c r="BA691">
        <v>5</v>
      </c>
      <c r="BB691">
        <v>13</v>
      </c>
      <c r="BC691">
        <v>-1</v>
      </c>
      <c r="BD691" t="s">
        <v>225</v>
      </c>
      <c r="BE691">
        <v>-1</v>
      </c>
      <c r="BF691">
        <v>20001624648409</v>
      </c>
      <c r="BG691" t="s">
        <v>438</v>
      </c>
      <c r="BH691" t="s">
        <v>439</v>
      </c>
      <c r="BI691" t="s">
        <v>2963</v>
      </c>
      <c r="BJ691">
        <v>-1</v>
      </c>
      <c r="BK691">
        <v>-1</v>
      </c>
      <c r="BL691">
        <v>-1</v>
      </c>
      <c r="BM691" t="s">
        <v>2213</v>
      </c>
      <c r="BN691" t="s">
        <v>230</v>
      </c>
      <c r="BO691" t="s">
        <v>17902</v>
      </c>
      <c r="BP691" t="s">
        <v>380</v>
      </c>
      <c r="BQ691">
        <v>2026</v>
      </c>
      <c r="BR691">
        <v>5</v>
      </c>
      <c r="BS691">
        <v>8</v>
      </c>
      <c r="BT691" s="1">
        <v>46150.708032407405</v>
      </c>
      <c r="BU691" t="s">
        <v>2215</v>
      </c>
      <c r="BV691" s="2">
        <v>46150</v>
      </c>
      <c r="BW691" t="s">
        <v>2215</v>
      </c>
      <c r="BX691" s="2">
        <v>46150</v>
      </c>
      <c r="BY691" s="2">
        <v>46150</v>
      </c>
      <c r="BZ691" t="s">
        <v>2216</v>
      </c>
      <c r="CA691" t="s">
        <v>321</v>
      </c>
      <c r="CB691" t="s">
        <v>322</v>
      </c>
      <c r="CC691" t="s">
        <v>17903</v>
      </c>
      <c r="CD691" t="s">
        <v>965</v>
      </c>
      <c r="CE691">
        <v>-1</v>
      </c>
      <c r="CF691" t="s">
        <v>324</v>
      </c>
      <c r="CG691" t="s">
        <v>325</v>
      </c>
      <c r="CH691" t="s">
        <v>326</v>
      </c>
      <c r="CI691">
        <v>1013654397</v>
      </c>
      <c r="CJ691" t="s">
        <v>1969</v>
      </c>
      <c r="CK691" t="s">
        <v>245</v>
      </c>
      <c r="CL691" t="s">
        <v>246</v>
      </c>
      <c r="CM691" t="s">
        <v>247</v>
      </c>
      <c r="CN691" t="s">
        <v>248</v>
      </c>
      <c r="CT691" t="s">
        <v>304</v>
      </c>
      <c r="CU691" t="s">
        <v>387</v>
      </c>
      <c r="CW691" t="s">
        <v>446</v>
      </c>
      <c r="CX691" t="s">
        <v>447</v>
      </c>
      <c r="DA691" t="s">
        <v>250</v>
      </c>
      <c r="DB691">
        <v>-1</v>
      </c>
      <c r="DF691" t="s">
        <v>2213</v>
      </c>
      <c r="DJ691" t="s">
        <v>252</v>
      </c>
      <c r="DK691" t="s">
        <v>253</v>
      </c>
      <c r="DL691" t="s">
        <v>253</v>
      </c>
      <c r="DN691" t="s">
        <v>390</v>
      </c>
      <c r="DR691" t="s">
        <v>1970</v>
      </c>
      <c r="DS691" t="s">
        <v>1969</v>
      </c>
      <c r="DT691" t="s">
        <v>1968</v>
      </c>
      <c r="DV691">
        <v>1</v>
      </c>
      <c r="DW691" t="s">
        <v>331</v>
      </c>
      <c r="ED691" s="2">
        <v>46155</v>
      </c>
      <c r="EF691">
        <v>16</v>
      </c>
      <c r="EP691" t="s">
        <v>258</v>
      </c>
      <c r="ES691" t="s">
        <v>17309</v>
      </c>
      <c r="FA691" t="s">
        <v>245</v>
      </c>
      <c r="FB691" t="s">
        <v>333</v>
      </c>
      <c r="FD691" t="s">
        <v>333</v>
      </c>
      <c r="FE691" t="s">
        <v>334</v>
      </c>
      <c r="FF691" t="s">
        <v>334</v>
      </c>
      <c r="FK691" t="s">
        <v>263</v>
      </c>
      <c r="FL691" t="s">
        <v>17904</v>
      </c>
      <c r="FN691" t="s">
        <v>248</v>
      </c>
      <c r="FO691" t="s">
        <v>265</v>
      </c>
      <c r="FR691">
        <v>0</v>
      </c>
      <c r="GB691" t="s">
        <v>266</v>
      </c>
      <c r="GM691">
        <v>0</v>
      </c>
      <c r="GS691" t="s">
        <v>267</v>
      </c>
      <c r="GT691" s="2">
        <v>44926</v>
      </c>
      <c r="GU691" t="s">
        <v>268</v>
      </c>
      <c r="GV691" t="s">
        <v>335</v>
      </c>
      <c r="GW691" t="s">
        <v>394</v>
      </c>
      <c r="GZ691" t="s">
        <v>395</v>
      </c>
      <c r="HA691" t="s">
        <v>274</v>
      </c>
      <c r="HB691" t="s">
        <v>321</v>
      </c>
      <c r="HC691" t="s">
        <v>321</v>
      </c>
      <c r="HD691" t="s">
        <v>415</v>
      </c>
      <c r="HE691" t="s">
        <v>230</v>
      </c>
      <c r="HF691" t="s">
        <v>2261</v>
      </c>
      <c r="HR691" t="s">
        <v>278</v>
      </c>
      <c r="HV691">
        <v>118900</v>
      </c>
      <c r="HW691" t="s">
        <v>279</v>
      </c>
      <c r="HY691">
        <v>0</v>
      </c>
      <c r="HZ691">
        <v>0</v>
      </c>
      <c r="IA691" t="s">
        <v>281</v>
      </c>
      <c r="IB691" t="s">
        <v>281</v>
      </c>
      <c r="IE691" t="s">
        <v>283</v>
      </c>
      <c r="IF691" t="s">
        <v>283</v>
      </c>
      <c r="IG691" t="s">
        <v>283</v>
      </c>
      <c r="IH691" t="s">
        <v>284</v>
      </c>
      <c r="II691" t="s">
        <v>285</v>
      </c>
      <c r="IJ691" t="s">
        <v>286</v>
      </c>
      <c r="IK691" t="s">
        <v>278</v>
      </c>
      <c r="IL691" t="s">
        <v>287</v>
      </c>
      <c r="IM691" t="s">
        <v>288</v>
      </c>
      <c r="IN691" t="s">
        <v>2219</v>
      </c>
      <c r="IP691" t="s">
        <v>290</v>
      </c>
      <c r="IQ691" t="s">
        <v>284</v>
      </c>
      <c r="IS691" t="s">
        <v>291</v>
      </c>
      <c r="IT691" t="s">
        <v>372</v>
      </c>
      <c r="IU691" t="s">
        <v>373</v>
      </c>
      <c r="IV691" t="s">
        <v>373</v>
      </c>
      <c r="IW691" t="s">
        <v>373</v>
      </c>
      <c r="IY691" t="s">
        <v>281</v>
      </c>
    </row>
    <row r="692" spans="1:259" x14ac:dyDescent="0.3">
      <c r="A692" s="14">
        <f>DAY(AVANZA[[#This Row],[FechaSeguimiento]])</f>
        <v>13</v>
      </c>
      <c r="B692" s="14">
        <f>MONTH(AVANZA[[#This Row],[FechaSeguimiento]])</f>
        <v>5</v>
      </c>
      <c r="C692"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692" t="str">
        <f>LOWER(IFERROR(VLOOKUP(AVANZA[[#This Row],[ID_Peticion]],CANCELADAS[#All],2,0),""))</f>
        <v/>
      </c>
      <c r="E692" t="str">
        <f>LOWER(IFERROR(VLOOKUP(AVANZA[[#This Row],[ID_Peticion]],CANCELADAS[#All],3,0),""))</f>
        <v/>
      </c>
      <c r="F692" t="str">
        <f>LOWER(IF(AVANZA[[#This Row],[CEDULA CLIENTE]]&lt;&gt;""," CC: " &amp; COUNTIFS(AVANZA[CEDULA CLIENTE],AVANZA[[#This Row],[CEDULA CLIENTE]]),"")&amp; IF(AVANZA[[#This Row],[Direccion]]&lt;&gt;""," DIR: " &amp; COUNTIFS(AVANZA[Direccion],AVANZA[[#This Row],[Direccion]]),""))</f>
        <v xml:space="preserve"> dir: 1</v>
      </c>
      <c r="G692" t="str">
        <f>IFERROR(VLOOKUP(AVANZA[[#This Row],[Cedula_Vendedor_Atis]],PLANTA[[#All],[CEDULA]:[LINEA]],3,0),"No Cruza")</f>
        <v>Marisol Avella</v>
      </c>
      <c r="H692" t="str">
        <f>IFERROR(VLOOKUP(AVANZA[[#This Row],[Cedula_Vendedor_Atis]],PLANTA[[#All],[CEDULA]:[LINEA]],4,0),"No Cruza")</f>
        <v>Fija</v>
      </c>
      <c r="I692" t="str">
        <f>LOWER(IF(AVANZA[[#This Row],[ATRIBUIBLE]]="",AVANZA[[#This Row],[Variable]],AVANZA[[#This Row],[ATRIBUIBLE]]))</f>
        <v>pendiente</v>
      </c>
      <c r="J692" s="14">
        <f>IF(AVANZA[[#This Row],[Variable]]=AVANZA[[#Headers],[TERMINADA]],1,0)</f>
        <v>0</v>
      </c>
      <c r="K692" s="14">
        <f>IF(AVANZA[[#This Row],[Variable]]=AVANZA[[#Headers],[ANULADA]],1,0)</f>
        <v>0</v>
      </c>
      <c r="L692" s="14">
        <f>IF(AVANZA[[#This Row],[Variable]]=AVANZA[[#Headers],[PENDIENTE]],1,0)</f>
        <v>1</v>
      </c>
      <c r="M692" s="14">
        <f>IF(AVANZA[[#This Row],[ESTADO AGENDA]]="AGENDADA",1,0)</f>
        <v>0</v>
      </c>
      <c r="N692" s="14">
        <f>IF(AVANZA[[#This Row],[ESTADO AGENDA]]="PENDIENTE DE AGENDAR",1,0)</f>
        <v>0</v>
      </c>
      <c r="O692" s="14">
        <f>IF(AVANZA[[#This Row],[ESTADO AGENDA]]="SUSPENDIDA",1,0)</f>
        <v>0</v>
      </c>
      <c r="P692" t="str" cm="1">
        <f t="array" ref="P692">_xlfn.XLOOKUP(AVANZA[[#This Row],[Num_Agrupacion_Pet_Atis]],Tabla1[[#All],[Numero_de_actuacion]],Tabla1[[#All],[Estado_de_la_orden]],"",0)</f>
        <v/>
      </c>
      <c r="Q692" s="2" t="str" cm="1">
        <f t="array" ref="Q692">_xlfn.XLOOKUP(AVANZA[[#This Row],[Num_Agrupacion_Pet_Atis]],Tabla1[[#All],[Numero_de_actuacion]],Tabla1[[#All],[Fecha_de_la_cita]],"",0)</f>
        <v/>
      </c>
      <c r="R692" t="str" cm="1">
        <f t="array" ref="R692">_xlfn.XLOOKUP(AVANZA[[#This Row],[Num_Agrupacion_Pet_Atis]],Tabla1[[#All],[Numero_de_actuacion]],Tabla1[[#All],[Franja_horaria_de_la_cita]],"",0)</f>
        <v/>
      </c>
      <c r="S692" s="14" t="str">
        <f>IFERROR(DAY(AVANZA[[#This Row],[FECHA AGENDA]]),"")</f>
        <v/>
      </c>
      <c r="T692" s="14" t="str">
        <f>IFERROR(MONTH(AVANZA[[#This Row],[FECHA AGENDA]]),"")</f>
        <v/>
      </c>
      <c r="U692" t="str" cm="1">
        <f t="array" ref="U692">_xlfn.XLOOKUP(AVANZA[[#This Row],[Num_Agrupacion_Pet_Atis]],Tabla1[[#All],[Numero_de_actuacion]],Tabla1[[#All],[Motivo_de_suspension]],"",0)</f>
        <v/>
      </c>
      <c r="V692" s="2" t="str" cm="1">
        <f t="array" ref="V692">_xlfn.XLOOKUP(AVANZA[[#This Row],[Num_Agrupacion_Pet_Atis]],Tabla1[[#All],[Numero_de_actuacion]],Tabla1[[#All],[No_identificacion_cliente]],"",0)</f>
        <v/>
      </c>
      <c r="W692" s="2" t="str" cm="1">
        <f t="array" ref="W692">_xlfn.XLOOKUP(AVANZA[[#This Row],[Num_Agrupacion_Pet_Atis]],Tabla1[[#All],[Numero_de_actuacion]],Tabla1[[#All],[Movil_de_contacto]],"",0)</f>
        <v/>
      </c>
      <c r="X692" s="14">
        <f>IF(OR(AVANZA[[#This Row],[ESTADO LEG]]="Legalizada grabacion",AVANZA[[#This Row],[ESTADO LEG]]="Legalizada aut"),1,0)</f>
        <v>0</v>
      </c>
      <c r="Y692" s="14">
        <f>IF(OR(AVANZA[[#This Row],[ESTADO LEG]]="pdte legalizar",AVANZA[[#This Row],[ESTADO LEG]]="No cruza"),1,0)</f>
        <v>0</v>
      </c>
      <c r="Z692" t="str" cm="1">
        <f t="array" ref="Z692">IF(AVANZA[[#This Row],[Variable]]="Terminada",LOWER(_xlfn.XLOOKUP(AVANZA[[#This Row],[ID_Peticion]],Tabla6[[#All],[NUM_PETICION]],Tabla6[[#All],[ESTADO_LEG]],"NO CRUZA",0)),AVANZA[[#This Row],[Variable]])</f>
        <v>PENDIENTE</v>
      </c>
      <c r="AA692" t="str" cm="1">
        <f t="array" ref="AA692">_xlfn.XLOOKUP(AVANZA[[#This Row],[ID_Peticion]],Tabla6[[#All],[NUM_PETICION]],Tabla6[[#All],[DIF_DIAS]],"",0)</f>
        <v/>
      </c>
      <c r="AB692" s="2" t="str" cm="1">
        <f t="array" ref="AB692">IFERROR(_xlfn.XLOOKUP(AVANZA[[#This Row],[ID_Peticion]],Tabla6[[#All],[NUM_PETICION]],Tabla6[[#All],[FEC_LEGAL]],"",0),"")</f>
        <v/>
      </c>
      <c r="AC692" s="14">
        <f ca="1">IF(AVANZA[[#This Row],[FECHA LEG]]&lt;&gt;0,IFERROR(AVANZA[[#This Row],[FECHA LEG]]-AVANZA[[#This Row],[FechaIniEstadoSubPetAtis]],0),TODAY()-AVANZA[[#This Row],[FechaIniEstadoSubPetAtis]])</f>
        <v>0</v>
      </c>
      <c r="AD692" s="35">
        <f ca="1">IF(AVANZA[[#This Row],[FINAL Vs LG]]&lt;&gt;0,IF(AVANZA[[#This Row],[FINAL Vs LG]]&lt;7.1,"100%",IF(AND(AVANZA[[#This Row],[FINAL Vs LG]]&gt;7.1,AVANZA[[#This Row],[FINAL Vs LG]]&lt;11.1),"50%","0%")),0)</f>
        <v>0</v>
      </c>
      <c r="AE692" s="14">
        <f ca="1">VLOOKUP(DAY(TODAY()),BACK!F:G,2,0)</f>
        <v>14</v>
      </c>
      <c r="AF692" s="14">
        <f>BACK!$I$2</f>
        <v>24</v>
      </c>
      <c r="AG692" s="14">
        <f>IF(AVANZA[[#This Row],[Oferta_empaquetada_comisiones]]="SI",1,0)</f>
        <v>0</v>
      </c>
      <c r="AH692" s="36">
        <f>IF(AVANZA[[#This Row],[Variable]]="TERMINADA",IFERROR(VLOOKUP(AVANZA[[#This Row],[SUPERVISOR]],Tabla2[#All],4,0),0),)</f>
        <v>0</v>
      </c>
      <c r="AI692" s="14">
        <f>IF(AVANZA[[#This Row],[Producto]]="BA",1,0)</f>
        <v>0</v>
      </c>
      <c r="AJ692" s="14">
        <f>IF(AVANZA[[#This Row],[Producto]]="DUO",1,0)</f>
        <v>0</v>
      </c>
      <c r="AK692" s="14">
        <f>IF(AVANZA[[#This Row],[Producto]]="TRIO",1,0)</f>
        <v>1</v>
      </c>
      <c r="AL692" t="s">
        <v>870</v>
      </c>
      <c r="AM692">
        <v>-1</v>
      </c>
      <c r="AN692">
        <v>-1</v>
      </c>
      <c r="AO692" t="s">
        <v>17905</v>
      </c>
      <c r="AP692" s="1">
        <v>46154.333298611113</v>
      </c>
      <c r="AQ692">
        <v>-1</v>
      </c>
      <c r="AR692" t="s">
        <v>17906</v>
      </c>
      <c r="AS692">
        <v>-1</v>
      </c>
      <c r="AT692">
        <v>-1</v>
      </c>
      <c r="AU692">
        <v>-1</v>
      </c>
      <c r="AV692">
        <v>-1</v>
      </c>
      <c r="AW692">
        <v>-1</v>
      </c>
      <c r="AX692" t="s">
        <v>224</v>
      </c>
      <c r="AY692">
        <v>-1</v>
      </c>
      <c r="AZ692">
        <v>2026</v>
      </c>
      <c r="BA692">
        <v>5</v>
      </c>
      <c r="BB692">
        <v>13</v>
      </c>
      <c r="BC692">
        <v>-1</v>
      </c>
      <c r="BD692" t="s">
        <v>225</v>
      </c>
      <c r="BE692">
        <v>-1</v>
      </c>
      <c r="BF692">
        <v>20001626408021</v>
      </c>
      <c r="BG692" t="s">
        <v>438</v>
      </c>
      <c r="BH692" t="s">
        <v>439</v>
      </c>
      <c r="BI692" t="s">
        <v>17907</v>
      </c>
      <c r="BJ692">
        <v>-1</v>
      </c>
      <c r="BK692">
        <v>-1</v>
      </c>
      <c r="BL692">
        <v>-1</v>
      </c>
      <c r="BM692" t="s">
        <v>2213</v>
      </c>
      <c r="BN692" t="s">
        <v>230</v>
      </c>
      <c r="BO692" t="s">
        <v>17908</v>
      </c>
      <c r="BP692" t="s">
        <v>380</v>
      </c>
      <c r="BQ692">
        <v>2026</v>
      </c>
      <c r="BR692">
        <v>5</v>
      </c>
      <c r="BS692">
        <v>12</v>
      </c>
      <c r="BT692" s="1">
        <v>46154.333321759259</v>
      </c>
      <c r="BU692" t="s">
        <v>2215</v>
      </c>
      <c r="BV692" s="2">
        <v>46154</v>
      </c>
      <c r="BW692" t="s">
        <v>2215</v>
      </c>
      <c r="BX692" s="2">
        <v>46154</v>
      </c>
      <c r="BY692" s="2">
        <v>46154</v>
      </c>
      <c r="BZ692" t="s">
        <v>2252</v>
      </c>
      <c r="CA692" t="s">
        <v>297</v>
      </c>
      <c r="CB692" t="s">
        <v>297</v>
      </c>
      <c r="CC692" t="s">
        <v>17909</v>
      </c>
      <c r="CD692" t="s">
        <v>657</v>
      </c>
      <c r="CE692">
        <v>-1</v>
      </c>
      <c r="CF692" t="s">
        <v>300</v>
      </c>
      <c r="CG692" t="s">
        <v>301</v>
      </c>
      <c r="CH692" t="s">
        <v>242</v>
      </c>
      <c r="CI692">
        <v>1015443152</v>
      </c>
      <c r="CJ692" t="s">
        <v>877</v>
      </c>
      <c r="CK692" t="s">
        <v>245</v>
      </c>
      <c r="CL692" t="s">
        <v>409</v>
      </c>
      <c r="CM692" t="s">
        <v>247</v>
      </c>
      <c r="CN692" t="s">
        <v>410</v>
      </c>
      <c r="CT692" t="s">
        <v>386</v>
      </c>
      <c r="CU692" t="s">
        <v>387</v>
      </c>
      <c r="CW692" t="s">
        <v>446</v>
      </c>
      <c r="CX692" t="s">
        <v>447</v>
      </c>
      <c r="DA692" t="s">
        <v>250</v>
      </c>
      <c r="DB692">
        <v>-1</v>
      </c>
      <c r="DF692" t="s">
        <v>2213</v>
      </c>
      <c r="DJ692" t="s">
        <v>252</v>
      </c>
      <c r="DK692" t="s">
        <v>253</v>
      </c>
      <c r="DL692" t="s">
        <v>253</v>
      </c>
      <c r="DN692" t="s">
        <v>390</v>
      </c>
      <c r="DR692" t="s">
        <v>878</v>
      </c>
      <c r="DS692" t="s">
        <v>877</v>
      </c>
      <c r="DT692" t="s">
        <v>870</v>
      </c>
      <c r="DV692">
        <v>1</v>
      </c>
      <c r="DW692" t="s">
        <v>283</v>
      </c>
      <c r="ED692" s="2">
        <v>46155</v>
      </c>
      <c r="EE692" t="s">
        <v>343</v>
      </c>
      <c r="EF692">
        <v>23</v>
      </c>
      <c r="EP692" t="s">
        <v>258</v>
      </c>
      <c r="ES692" t="s">
        <v>658</v>
      </c>
      <c r="FA692" t="s">
        <v>245</v>
      </c>
      <c r="FB692" t="s">
        <v>308</v>
      </c>
      <c r="FD692" t="s">
        <v>308</v>
      </c>
      <c r="FE692" t="s">
        <v>309</v>
      </c>
      <c r="FF692" t="s">
        <v>309</v>
      </c>
      <c r="FK692" t="s">
        <v>263</v>
      </c>
      <c r="FL692" t="s">
        <v>17910</v>
      </c>
      <c r="FN692" t="s">
        <v>410</v>
      </c>
      <c r="FO692" t="s">
        <v>414</v>
      </c>
      <c r="FR692">
        <v>0</v>
      </c>
      <c r="GB692" t="s">
        <v>266</v>
      </c>
      <c r="GM692">
        <v>0</v>
      </c>
      <c r="GS692" t="s">
        <v>267</v>
      </c>
      <c r="GT692" s="2"/>
      <c r="GU692" t="s">
        <v>268</v>
      </c>
      <c r="GV692" t="s">
        <v>311</v>
      </c>
      <c r="GW692" t="s">
        <v>270</v>
      </c>
      <c r="GX692" t="s">
        <v>271</v>
      </c>
      <c r="GY692" t="s">
        <v>271</v>
      </c>
      <c r="GZ692" t="s">
        <v>273</v>
      </c>
      <c r="HA692" t="s">
        <v>336</v>
      </c>
      <c r="HC692" t="s">
        <v>337</v>
      </c>
      <c r="HE692" t="s">
        <v>230</v>
      </c>
      <c r="HF692" t="s">
        <v>14327</v>
      </c>
      <c r="HR692" t="s">
        <v>278</v>
      </c>
      <c r="HV692">
        <v>118900</v>
      </c>
      <c r="HW692" t="s">
        <v>279</v>
      </c>
      <c r="HY692">
        <v>0</v>
      </c>
      <c r="HZ692">
        <v>0</v>
      </c>
      <c r="IA692" t="s">
        <v>279</v>
      </c>
      <c r="IB692" t="s">
        <v>281</v>
      </c>
      <c r="IE692" t="s">
        <v>283</v>
      </c>
      <c r="IF692" t="s">
        <v>283</v>
      </c>
      <c r="IG692" t="s">
        <v>283</v>
      </c>
      <c r="IH692" t="s">
        <v>284</v>
      </c>
      <c r="II692" t="s">
        <v>285</v>
      </c>
      <c r="IJ692" t="s">
        <v>286</v>
      </c>
      <c r="IK692" t="s">
        <v>278</v>
      </c>
      <c r="IL692" t="s">
        <v>346</v>
      </c>
      <c r="IM692" t="s">
        <v>288</v>
      </c>
      <c r="IN692" t="s">
        <v>2219</v>
      </c>
      <c r="IP692" t="s">
        <v>290</v>
      </c>
      <c r="IQ692" t="s">
        <v>284</v>
      </c>
      <c r="IS692" t="s">
        <v>291</v>
      </c>
      <c r="IT692" t="s">
        <v>315</v>
      </c>
      <c r="IU692" t="s">
        <v>316</v>
      </c>
      <c r="IV692" t="s">
        <v>317</v>
      </c>
      <c r="IW692" t="s">
        <v>318</v>
      </c>
      <c r="IY692" t="s">
        <v>281</v>
      </c>
    </row>
    <row r="693" spans="1:259" x14ac:dyDescent="0.3">
      <c r="A693" s="14">
        <f>DAY(AVANZA[[#This Row],[FechaSeguimiento]])</f>
        <v>13</v>
      </c>
      <c r="B693" s="14">
        <f>MONTH(AVANZA[[#This Row],[FechaSeguimiento]])</f>
        <v>5</v>
      </c>
      <c r="C693"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693" t="str">
        <f>LOWER(IFERROR(VLOOKUP(AVANZA[[#This Row],[ID_Peticion]],CANCELADAS[#All],2,0),""))</f>
        <v/>
      </c>
      <c r="E693" t="str">
        <f>LOWER(IFERROR(VLOOKUP(AVANZA[[#This Row],[ID_Peticion]],CANCELADAS[#All],3,0),""))</f>
        <v/>
      </c>
      <c r="F693" t="str">
        <f>LOWER(IF(AVANZA[[#This Row],[CEDULA CLIENTE]]&lt;&gt;""," CC: " &amp; COUNTIFS(AVANZA[CEDULA CLIENTE],AVANZA[[#This Row],[CEDULA CLIENTE]]),"")&amp; IF(AVANZA[[#This Row],[Direccion]]&lt;&gt;""," DIR: " &amp; COUNTIFS(AVANZA[Direccion],AVANZA[[#This Row],[Direccion]]),""))</f>
        <v xml:space="preserve"> dir: 1</v>
      </c>
      <c r="G693" t="str">
        <f>IFERROR(VLOOKUP(AVANZA[[#This Row],[Cedula_Vendedor_Atis]],PLANTA[[#All],[CEDULA]:[LINEA]],3,0),"No Cruza")</f>
        <v>Marisol Avella</v>
      </c>
      <c r="H693" t="str">
        <f>IFERROR(VLOOKUP(AVANZA[[#This Row],[Cedula_Vendedor_Atis]],PLANTA[[#All],[CEDULA]:[LINEA]],4,0),"No Cruza")</f>
        <v>Fija</v>
      </c>
      <c r="I693" t="str">
        <f>LOWER(IF(AVANZA[[#This Row],[ATRIBUIBLE]]="",AVANZA[[#This Row],[Variable]],AVANZA[[#This Row],[ATRIBUIBLE]]))</f>
        <v>pendiente</v>
      </c>
      <c r="J693" s="14">
        <f>IF(AVANZA[[#This Row],[Variable]]=AVANZA[[#Headers],[TERMINADA]],1,0)</f>
        <v>0</v>
      </c>
      <c r="K693" s="14">
        <f>IF(AVANZA[[#This Row],[Variable]]=AVANZA[[#Headers],[ANULADA]],1,0)</f>
        <v>0</v>
      </c>
      <c r="L693" s="14">
        <f>IF(AVANZA[[#This Row],[Variable]]=AVANZA[[#Headers],[PENDIENTE]],1,0)</f>
        <v>1</v>
      </c>
      <c r="M693" s="14">
        <f>IF(AVANZA[[#This Row],[ESTADO AGENDA]]="AGENDADA",1,0)</f>
        <v>0</v>
      </c>
      <c r="N693" s="14">
        <f>IF(AVANZA[[#This Row],[ESTADO AGENDA]]="PENDIENTE DE AGENDAR",1,0)</f>
        <v>0</v>
      </c>
      <c r="O693" s="14">
        <f>IF(AVANZA[[#This Row],[ESTADO AGENDA]]="SUSPENDIDA",1,0)</f>
        <v>0</v>
      </c>
      <c r="P693" t="str" cm="1">
        <f t="array" ref="P693">_xlfn.XLOOKUP(AVANZA[[#This Row],[Num_Agrupacion_Pet_Atis]],Tabla1[[#All],[Numero_de_actuacion]],Tabla1[[#All],[Estado_de_la_orden]],"",0)</f>
        <v/>
      </c>
      <c r="Q693" s="2" t="str" cm="1">
        <f t="array" ref="Q693">_xlfn.XLOOKUP(AVANZA[[#This Row],[Num_Agrupacion_Pet_Atis]],Tabla1[[#All],[Numero_de_actuacion]],Tabla1[[#All],[Fecha_de_la_cita]],"",0)</f>
        <v/>
      </c>
      <c r="R693" t="str" cm="1">
        <f t="array" ref="R693">_xlfn.XLOOKUP(AVANZA[[#This Row],[Num_Agrupacion_Pet_Atis]],Tabla1[[#All],[Numero_de_actuacion]],Tabla1[[#All],[Franja_horaria_de_la_cita]],"",0)</f>
        <v/>
      </c>
      <c r="S693" s="14" t="str">
        <f>IFERROR(DAY(AVANZA[[#This Row],[FECHA AGENDA]]),"")</f>
        <v/>
      </c>
      <c r="T693" s="14" t="str">
        <f>IFERROR(MONTH(AVANZA[[#This Row],[FECHA AGENDA]]),"")</f>
        <v/>
      </c>
      <c r="U693" t="str" cm="1">
        <f t="array" ref="U693">_xlfn.XLOOKUP(AVANZA[[#This Row],[Num_Agrupacion_Pet_Atis]],Tabla1[[#All],[Numero_de_actuacion]],Tabla1[[#All],[Motivo_de_suspension]],"",0)</f>
        <v/>
      </c>
      <c r="V693" s="2" t="str" cm="1">
        <f t="array" ref="V693">_xlfn.XLOOKUP(AVANZA[[#This Row],[Num_Agrupacion_Pet_Atis]],Tabla1[[#All],[Numero_de_actuacion]],Tabla1[[#All],[No_identificacion_cliente]],"",0)</f>
        <v/>
      </c>
      <c r="W693" s="2" t="str" cm="1">
        <f t="array" ref="W693">_xlfn.XLOOKUP(AVANZA[[#This Row],[Num_Agrupacion_Pet_Atis]],Tabla1[[#All],[Numero_de_actuacion]],Tabla1[[#All],[Movil_de_contacto]],"",0)</f>
        <v/>
      </c>
      <c r="X693" s="14">
        <f>IF(OR(AVANZA[[#This Row],[ESTADO LEG]]="Legalizada grabacion",AVANZA[[#This Row],[ESTADO LEG]]="Legalizada aut"),1,0)</f>
        <v>0</v>
      </c>
      <c r="Y693" s="14">
        <f>IF(OR(AVANZA[[#This Row],[ESTADO LEG]]="pdte legalizar",AVANZA[[#This Row],[ESTADO LEG]]="No cruza"),1,0)</f>
        <v>0</v>
      </c>
      <c r="Z693" t="str" cm="1">
        <f t="array" ref="Z693">IF(AVANZA[[#This Row],[Variable]]="Terminada",LOWER(_xlfn.XLOOKUP(AVANZA[[#This Row],[ID_Peticion]],Tabla6[[#All],[NUM_PETICION]],Tabla6[[#All],[ESTADO_LEG]],"NO CRUZA",0)),AVANZA[[#This Row],[Variable]])</f>
        <v>PENDIENTE</v>
      </c>
      <c r="AA693" t="str" cm="1">
        <f t="array" ref="AA693">_xlfn.XLOOKUP(AVANZA[[#This Row],[ID_Peticion]],Tabla6[[#All],[NUM_PETICION]],Tabla6[[#All],[DIF_DIAS]],"",0)</f>
        <v/>
      </c>
      <c r="AB693" s="2" t="str" cm="1">
        <f t="array" ref="AB693">IFERROR(_xlfn.XLOOKUP(AVANZA[[#This Row],[ID_Peticion]],Tabla6[[#All],[NUM_PETICION]],Tabla6[[#All],[FEC_LEGAL]],"",0),"")</f>
        <v/>
      </c>
      <c r="AC693" s="14">
        <f ca="1">IF(AVANZA[[#This Row],[FECHA LEG]]&lt;&gt;0,IFERROR(AVANZA[[#This Row],[FECHA LEG]]-AVANZA[[#This Row],[FechaIniEstadoSubPetAtis]],0),TODAY()-AVANZA[[#This Row],[FechaIniEstadoSubPetAtis]])</f>
        <v>0</v>
      </c>
      <c r="AD693" s="35">
        <f ca="1">IF(AVANZA[[#This Row],[FINAL Vs LG]]&lt;&gt;0,IF(AVANZA[[#This Row],[FINAL Vs LG]]&lt;7.1,"100%",IF(AND(AVANZA[[#This Row],[FINAL Vs LG]]&gt;7.1,AVANZA[[#This Row],[FINAL Vs LG]]&lt;11.1),"50%","0%")),0)</f>
        <v>0</v>
      </c>
      <c r="AE693" s="14">
        <f ca="1">VLOOKUP(DAY(TODAY()),BACK!F:G,2,0)</f>
        <v>14</v>
      </c>
      <c r="AF693" s="14">
        <f>BACK!$I$2</f>
        <v>24</v>
      </c>
      <c r="AG693" s="14">
        <f>IF(AVANZA[[#This Row],[Oferta_empaquetada_comisiones]]="SI",1,0)</f>
        <v>0</v>
      </c>
      <c r="AH693" s="36">
        <f>IF(AVANZA[[#This Row],[Variable]]="TERMINADA",IFERROR(VLOOKUP(AVANZA[[#This Row],[SUPERVISOR]],Tabla2[#All],4,0),0),)</f>
        <v>0</v>
      </c>
      <c r="AI693" s="14">
        <f>IF(AVANZA[[#This Row],[Producto]]="BA",1,0)</f>
        <v>1</v>
      </c>
      <c r="AJ693" s="14">
        <f>IF(AVANZA[[#This Row],[Producto]]="DUO",1,0)</f>
        <v>0</v>
      </c>
      <c r="AK693" s="14">
        <f>IF(AVANZA[[#This Row],[Producto]]="TRIO",1,0)</f>
        <v>0</v>
      </c>
      <c r="AL693" t="s">
        <v>797</v>
      </c>
      <c r="AM693">
        <v>-1</v>
      </c>
      <c r="AN693">
        <v>-1</v>
      </c>
      <c r="AO693" t="s">
        <v>2230</v>
      </c>
      <c r="AP693" s="1">
        <v>46155.704224537039</v>
      </c>
      <c r="AQ693">
        <v>-1</v>
      </c>
      <c r="AR693" t="s">
        <v>2231</v>
      </c>
      <c r="AS693">
        <v>-1</v>
      </c>
      <c r="AT693">
        <v>-1</v>
      </c>
      <c r="AU693">
        <v>-1</v>
      </c>
      <c r="AV693">
        <v>-1</v>
      </c>
      <c r="AW693">
        <v>-1</v>
      </c>
      <c r="AX693" t="s">
        <v>224</v>
      </c>
      <c r="AY693">
        <v>-1</v>
      </c>
      <c r="AZ693">
        <v>2026</v>
      </c>
      <c r="BA693">
        <v>5</v>
      </c>
      <c r="BB693">
        <v>13</v>
      </c>
      <c r="BC693">
        <v>-1</v>
      </c>
      <c r="BD693" t="s">
        <v>225</v>
      </c>
      <c r="BE693">
        <v>-1</v>
      </c>
      <c r="BF693">
        <v>20001627337391</v>
      </c>
      <c r="BG693" t="s">
        <v>226</v>
      </c>
      <c r="BH693" t="s">
        <v>227</v>
      </c>
      <c r="BI693" t="s">
        <v>2232</v>
      </c>
      <c r="BJ693">
        <v>-1</v>
      </c>
      <c r="BK693">
        <v>-1</v>
      </c>
      <c r="BL693">
        <v>-1</v>
      </c>
      <c r="BM693" t="s">
        <v>2213</v>
      </c>
      <c r="BN693" t="s">
        <v>230</v>
      </c>
      <c r="BO693" t="s">
        <v>2233</v>
      </c>
      <c r="BP693" t="s">
        <v>2234</v>
      </c>
      <c r="BQ693">
        <v>2026</v>
      </c>
      <c r="BR693">
        <v>5</v>
      </c>
      <c r="BS693">
        <v>13</v>
      </c>
      <c r="BT693" s="1">
        <v>46155.704247685186</v>
      </c>
      <c r="BU693" t="s">
        <v>2215</v>
      </c>
      <c r="BV693" s="2">
        <v>46155</v>
      </c>
      <c r="BW693" t="s">
        <v>2215</v>
      </c>
      <c r="BX693" s="2">
        <v>46155</v>
      </c>
      <c r="BY693" s="2">
        <v>46155</v>
      </c>
      <c r="BZ693" t="s">
        <v>2216</v>
      </c>
      <c r="CA693" t="s">
        <v>321</v>
      </c>
      <c r="CB693" t="s">
        <v>322</v>
      </c>
      <c r="CC693" t="s">
        <v>2235</v>
      </c>
      <c r="CD693" t="s">
        <v>2236</v>
      </c>
      <c r="CE693">
        <v>-1</v>
      </c>
      <c r="CF693" t="s">
        <v>324</v>
      </c>
      <c r="CG693" t="s">
        <v>325</v>
      </c>
      <c r="CH693" t="s">
        <v>326</v>
      </c>
      <c r="CI693">
        <v>80767494</v>
      </c>
      <c r="CJ693" t="s">
        <v>806</v>
      </c>
      <c r="CK693" t="s">
        <v>245</v>
      </c>
      <c r="CL693" t="s">
        <v>246</v>
      </c>
      <c r="CM693" t="s">
        <v>247</v>
      </c>
      <c r="CN693" t="s">
        <v>248</v>
      </c>
      <c r="CT693" t="s">
        <v>304</v>
      </c>
      <c r="CU693" t="s">
        <v>225</v>
      </c>
      <c r="CW693" t="s">
        <v>226</v>
      </c>
      <c r="CX693" t="s">
        <v>227</v>
      </c>
      <c r="DA693" t="s">
        <v>250</v>
      </c>
      <c r="DB693">
        <v>-1</v>
      </c>
      <c r="DF693" t="s">
        <v>2213</v>
      </c>
      <c r="DJ693" t="s">
        <v>252</v>
      </c>
      <c r="DK693" t="s">
        <v>253</v>
      </c>
      <c r="DL693" t="s">
        <v>253</v>
      </c>
      <c r="DN693" t="s">
        <v>255</v>
      </c>
      <c r="DR693" t="s">
        <v>807</v>
      </c>
      <c r="DS693" t="s">
        <v>806</v>
      </c>
      <c r="DT693" t="s">
        <v>797</v>
      </c>
      <c r="DV693">
        <v>1</v>
      </c>
      <c r="DW693" t="s">
        <v>331</v>
      </c>
      <c r="ED693" s="2">
        <v>46155</v>
      </c>
      <c r="EF693">
        <v>20</v>
      </c>
      <c r="EP693" t="s">
        <v>258</v>
      </c>
      <c r="FA693" t="s">
        <v>245</v>
      </c>
      <c r="FB693" t="s">
        <v>333</v>
      </c>
      <c r="FD693" t="s">
        <v>333</v>
      </c>
      <c r="FE693" t="s">
        <v>334</v>
      </c>
      <c r="FF693" t="s">
        <v>334</v>
      </c>
      <c r="FK693" t="s">
        <v>263</v>
      </c>
      <c r="FN693" t="s">
        <v>248</v>
      </c>
      <c r="FO693" t="s">
        <v>265</v>
      </c>
      <c r="FR693">
        <v>0</v>
      </c>
      <c r="GB693" t="s">
        <v>266</v>
      </c>
      <c r="GM693">
        <v>0</v>
      </c>
      <c r="GS693" t="s">
        <v>267</v>
      </c>
      <c r="GT693" s="2"/>
      <c r="GU693" t="s">
        <v>268</v>
      </c>
      <c r="GV693" t="s">
        <v>335</v>
      </c>
      <c r="GW693" t="s">
        <v>394</v>
      </c>
      <c r="GZ693" t="s">
        <v>395</v>
      </c>
      <c r="HE693" t="s">
        <v>230</v>
      </c>
      <c r="HF693" t="s">
        <v>2237</v>
      </c>
      <c r="HR693" t="s">
        <v>278</v>
      </c>
      <c r="HV693">
        <v>85900</v>
      </c>
      <c r="HW693" t="s">
        <v>279</v>
      </c>
      <c r="HY693">
        <v>0</v>
      </c>
      <c r="HZ693">
        <v>0</v>
      </c>
      <c r="IA693" t="s">
        <v>281</v>
      </c>
      <c r="IB693" t="s">
        <v>281</v>
      </c>
      <c r="IE693" t="s">
        <v>283</v>
      </c>
      <c r="IF693" t="s">
        <v>283</v>
      </c>
      <c r="IG693" t="s">
        <v>283</v>
      </c>
      <c r="IH693" t="s">
        <v>284</v>
      </c>
      <c r="II693" t="s">
        <v>285</v>
      </c>
      <c r="IJ693" t="s">
        <v>286</v>
      </c>
      <c r="IK693" t="s">
        <v>278</v>
      </c>
      <c r="IL693" t="s">
        <v>287</v>
      </c>
      <c r="IM693" t="s">
        <v>288</v>
      </c>
      <c r="IN693" t="s">
        <v>2219</v>
      </c>
      <c r="IP693" t="s">
        <v>290</v>
      </c>
      <c r="IQ693" t="s">
        <v>284</v>
      </c>
      <c r="IS693" t="s">
        <v>291</v>
      </c>
      <c r="IY693" t="s">
        <v>281</v>
      </c>
    </row>
    <row r="694" spans="1:259" x14ac:dyDescent="0.3">
      <c r="A694" s="14">
        <f>DAY(AVANZA[[#This Row],[FechaSeguimiento]])</f>
        <v>13</v>
      </c>
      <c r="B694" s="14">
        <f>MONTH(AVANZA[[#This Row],[FechaSeguimiento]])</f>
        <v>5</v>
      </c>
      <c r="C694"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694" t="str">
        <f>LOWER(IFERROR(VLOOKUP(AVANZA[[#This Row],[ID_Peticion]],CANCELADAS[#All],2,0),""))</f>
        <v/>
      </c>
      <c r="E694" t="str">
        <f>LOWER(IFERROR(VLOOKUP(AVANZA[[#This Row],[ID_Peticion]],CANCELADAS[#All],3,0),""))</f>
        <v/>
      </c>
      <c r="F694" t="str">
        <f>LOWER(IF(AVANZA[[#This Row],[CEDULA CLIENTE]]&lt;&gt;""," CC: " &amp; COUNTIFS(AVANZA[CEDULA CLIENTE],AVANZA[[#This Row],[CEDULA CLIENTE]]),"")&amp; IF(AVANZA[[#This Row],[Direccion]]&lt;&gt;""," DIR: " &amp; COUNTIFS(AVANZA[Direccion],AVANZA[[#This Row],[Direccion]]),""))</f>
        <v xml:space="preserve"> dir: 1</v>
      </c>
      <c r="G694" t="str">
        <f>IFERROR(VLOOKUP(AVANZA[[#This Row],[Cedula_Vendedor_Atis]],PLANTA[[#All],[CEDULA]:[LINEA]],3,0),"No Cruza")</f>
        <v>Marisol Avella</v>
      </c>
      <c r="H694" t="str">
        <f>IFERROR(VLOOKUP(AVANZA[[#This Row],[Cedula_Vendedor_Atis]],PLANTA[[#All],[CEDULA]:[LINEA]],4,0),"No Cruza")</f>
        <v>Fija</v>
      </c>
      <c r="I694" t="str">
        <f>LOWER(IF(AVANZA[[#This Row],[ATRIBUIBLE]]="",AVANZA[[#This Row],[Variable]],AVANZA[[#This Row],[ATRIBUIBLE]]))</f>
        <v>terminada</v>
      </c>
      <c r="J694" s="14">
        <f>IF(AVANZA[[#This Row],[Variable]]=AVANZA[[#Headers],[TERMINADA]],1,0)</f>
        <v>1</v>
      </c>
      <c r="K694" s="14">
        <f>IF(AVANZA[[#This Row],[Variable]]=AVANZA[[#Headers],[ANULADA]],1,0)</f>
        <v>0</v>
      </c>
      <c r="L694" s="14">
        <f>IF(AVANZA[[#This Row],[Variable]]=AVANZA[[#Headers],[PENDIENTE]],1,0)</f>
        <v>0</v>
      </c>
      <c r="M694" s="14">
        <f>IF(AVANZA[[#This Row],[ESTADO AGENDA]]="AGENDADA",1,0)</f>
        <v>0</v>
      </c>
      <c r="N694" s="14">
        <f>IF(AVANZA[[#This Row],[ESTADO AGENDA]]="PENDIENTE DE AGENDAR",1,0)</f>
        <v>0</v>
      </c>
      <c r="O694" s="14">
        <f>IF(AVANZA[[#This Row],[ESTADO AGENDA]]="SUSPENDIDA",1,0)</f>
        <v>0</v>
      </c>
      <c r="P694" t="str" cm="1">
        <f t="array" ref="P694">_xlfn.XLOOKUP(AVANZA[[#This Row],[Num_Agrupacion_Pet_Atis]],Tabla1[[#All],[Numero_de_actuacion]],Tabla1[[#All],[Estado_de_la_orden]],"",0)</f>
        <v/>
      </c>
      <c r="Q694" s="2" t="str" cm="1">
        <f t="array" ref="Q694">_xlfn.XLOOKUP(AVANZA[[#This Row],[Num_Agrupacion_Pet_Atis]],Tabla1[[#All],[Numero_de_actuacion]],Tabla1[[#All],[Fecha_de_la_cita]],"",0)</f>
        <v/>
      </c>
      <c r="R694" t="str" cm="1">
        <f t="array" ref="R694">_xlfn.XLOOKUP(AVANZA[[#This Row],[Num_Agrupacion_Pet_Atis]],Tabla1[[#All],[Numero_de_actuacion]],Tabla1[[#All],[Franja_horaria_de_la_cita]],"",0)</f>
        <v/>
      </c>
      <c r="S694" s="14" t="str">
        <f>IFERROR(DAY(AVANZA[[#This Row],[FECHA AGENDA]]),"")</f>
        <v/>
      </c>
      <c r="T694" s="14" t="str">
        <f>IFERROR(MONTH(AVANZA[[#This Row],[FECHA AGENDA]]),"")</f>
        <v/>
      </c>
      <c r="U694" t="str" cm="1">
        <f t="array" ref="U694">_xlfn.XLOOKUP(AVANZA[[#This Row],[Num_Agrupacion_Pet_Atis]],Tabla1[[#All],[Numero_de_actuacion]],Tabla1[[#All],[Motivo_de_suspension]],"",0)</f>
        <v/>
      </c>
      <c r="V694" s="2" t="str" cm="1">
        <f t="array" ref="V694">_xlfn.XLOOKUP(AVANZA[[#This Row],[Num_Agrupacion_Pet_Atis]],Tabla1[[#All],[Numero_de_actuacion]],Tabla1[[#All],[No_identificacion_cliente]],"",0)</f>
        <v/>
      </c>
      <c r="W694" s="2" t="str" cm="1">
        <f t="array" ref="W694">_xlfn.XLOOKUP(AVANZA[[#This Row],[Num_Agrupacion_Pet_Atis]],Tabla1[[#All],[Numero_de_actuacion]],Tabla1[[#All],[Movil_de_contacto]],"",0)</f>
        <v/>
      </c>
      <c r="X694" s="14">
        <f>IF(OR(AVANZA[[#This Row],[ESTADO LEG]]="Legalizada grabacion",AVANZA[[#This Row],[ESTADO LEG]]="Legalizada aut"),1,0)</f>
        <v>0</v>
      </c>
      <c r="Y694" s="14">
        <f>IF(OR(AVANZA[[#This Row],[ESTADO LEG]]="pdte legalizar",AVANZA[[#This Row],[ESTADO LEG]]="No cruza"),1,0)</f>
        <v>1</v>
      </c>
      <c r="Z694" t="str" cm="1">
        <f t="array" ref="Z694">IF(AVANZA[[#This Row],[Variable]]="Terminada",LOWER(_xlfn.XLOOKUP(AVANZA[[#This Row],[ID_Peticion]],Tabla6[[#All],[NUM_PETICION]],Tabla6[[#All],[ESTADO_LEG]],"NO CRUZA",0)),AVANZA[[#This Row],[Variable]])</f>
        <v>no cruza</v>
      </c>
      <c r="AA694" t="str" cm="1">
        <f t="array" ref="AA694">_xlfn.XLOOKUP(AVANZA[[#This Row],[ID_Peticion]],Tabla6[[#All],[NUM_PETICION]],Tabla6[[#All],[DIF_DIAS]],"",0)</f>
        <v/>
      </c>
      <c r="AB694" s="2" t="str" cm="1">
        <f t="array" ref="AB694">IFERROR(_xlfn.XLOOKUP(AVANZA[[#This Row],[ID_Peticion]],Tabla6[[#All],[NUM_PETICION]],Tabla6[[#All],[FEC_LEGAL]],"",0),"")</f>
        <v/>
      </c>
      <c r="AC694" s="14">
        <f ca="1">IF(AVANZA[[#This Row],[FECHA LEG]]&lt;&gt;0,IFERROR(AVANZA[[#This Row],[FECHA LEG]]-AVANZA[[#This Row],[FechaIniEstadoSubPetAtis]],0),TODAY()-AVANZA[[#This Row],[FechaIniEstadoSubPetAtis]])</f>
        <v>0</v>
      </c>
      <c r="AD694" s="35">
        <f ca="1">IF(AVANZA[[#This Row],[FINAL Vs LG]]&lt;&gt;0,IF(AVANZA[[#This Row],[FINAL Vs LG]]&lt;7.1,"100%",IF(AND(AVANZA[[#This Row],[FINAL Vs LG]]&gt;7.1,AVANZA[[#This Row],[FINAL Vs LG]]&lt;11.1),"50%","0%")),0)</f>
        <v>0</v>
      </c>
      <c r="AE694" s="14">
        <f ca="1">VLOOKUP(DAY(TODAY()),BACK!F:G,2,0)</f>
        <v>14</v>
      </c>
      <c r="AF694" s="14">
        <f>BACK!$I$2</f>
        <v>24</v>
      </c>
      <c r="AG694" s="14">
        <f>IF(AVANZA[[#This Row],[Oferta_empaquetada_comisiones]]="SI",1,0)</f>
        <v>0</v>
      </c>
      <c r="AH694" s="36">
        <f>IF(AVANZA[[#This Row],[Variable]]="TERMINADA",IFERROR(VLOOKUP(AVANZA[[#This Row],[SUPERVISOR]],Tabla2[#All],4,0),0),)</f>
        <v>3.5</v>
      </c>
      <c r="AI694" s="14">
        <f>IF(AVANZA[[#This Row],[Producto]]="BA",1,0)</f>
        <v>0</v>
      </c>
      <c r="AJ694" s="14">
        <f>IF(AVANZA[[#This Row],[Producto]]="DUO",1,0)</f>
        <v>0</v>
      </c>
      <c r="AK694" s="14">
        <f>IF(AVANZA[[#This Row],[Producto]]="TRIO",1,0)</f>
        <v>1</v>
      </c>
      <c r="AL694" t="s">
        <v>347</v>
      </c>
      <c r="AM694">
        <v>-1</v>
      </c>
      <c r="AN694">
        <v>-1</v>
      </c>
      <c r="AO694" t="s">
        <v>2415</v>
      </c>
      <c r="AP694" s="1">
        <v>46154.600821759261</v>
      </c>
      <c r="AQ694">
        <v>-1</v>
      </c>
      <c r="AR694" t="s">
        <v>2416</v>
      </c>
      <c r="AS694">
        <v>-1</v>
      </c>
      <c r="AT694">
        <v>-1</v>
      </c>
      <c r="AU694">
        <v>-1</v>
      </c>
      <c r="AV694">
        <v>-1</v>
      </c>
      <c r="AW694">
        <v>-1</v>
      </c>
      <c r="AX694" t="s">
        <v>224</v>
      </c>
      <c r="AY694">
        <v>-1</v>
      </c>
      <c r="AZ694">
        <v>2026</v>
      </c>
      <c r="BA694">
        <v>5</v>
      </c>
      <c r="BB694">
        <v>13</v>
      </c>
      <c r="BC694">
        <v>-1</v>
      </c>
      <c r="BD694" t="s">
        <v>225</v>
      </c>
      <c r="BE694">
        <v>-1</v>
      </c>
      <c r="BF694">
        <v>20001626668901</v>
      </c>
      <c r="BG694" t="s">
        <v>596</v>
      </c>
      <c r="BH694" t="s">
        <v>597</v>
      </c>
      <c r="BI694" t="s">
        <v>2417</v>
      </c>
      <c r="BJ694">
        <v>-1</v>
      </c>
      <c r="BK694">
        <v>-1</v>
      </c>
      <c r="BL694">
        <v>-1</v>
      </c>
      <c r="BM694" t="s">
        <v>229</v>
      </c>
      <c r="BN694" t="s">
        <v>230</v>
      </c>
      <c r="BO694" t="s">
        <v>2418</v>
      </c>
      <c r="BP694" t="s">
        <v>1857</v>
      </c>
      <c r="BQ694">
        <v>2026</v>
      </c>
      <c r="BR694">
        <v>5</v>
      </c>
      <c r="BS694">
        <v>12</v>
      </c>
      <c r="BT694" s="1">
        <v>46155.782418981478</v>
      </c>
      <c r="BU694" t="s">
        <v>233</v>
      </c>
      <c r="BV694" s="2">
        <v>46155</v>
      </c>
      <c r="BW694" t="s">
        <v>234</v>
      </c>
      <c r="BX694" s="2">
        <v>46154</v>
      </c>
      <c r="BY694" s="2">
        <v>46155</v>
      </c>
      <c r="BZ694" t="s">
        <v>235</v>
      </c>
      <c r="CA694" t="s">
        <v>297</v>
      </c>
      <c r="CB694" t="s">
        <v>297</v>
      </c>
      <c r="CC694" t="s">
        <v>2419</v>
      </c>
      <c r="CD694" t="s">
        <v>2420</v>
      </c>
      <c r="CE694">
        <v>-1</v>
      </c>
      <c r="CF694" t="s">
        <v>300</v>
      </c>
      <c r="CG694" t="s">
        <v>301</v>
      </c>
      <c r="CH694" t="s">
        <v>242</v>
      </c>
      <c r="CI694">
        <v>53061857</v>
      </c>
      <c r="CJ694" t="s">
        <v>358</v>
      </c>
      <c r="CK694" t="s">
        <v>245</v>
      </c>
      <c r="CL694" t="s">
        <v>246</v>
      </c>
      <c r="CM694" t="s">
        <v>247</v>
      </c>
      <c r="CN694" t="s">
        <v>359</v>
      </c>
      <c r="CT694" t="s">
        <v>386</v>
      </c>
      <c r="CU694" t="s">
        <v>387</v>
      </c>
      <c r="CW694" t="s">
        <v>602</v>
      </c>
      <c r="CX694" t="s">
        <v>603</v>
      </c>
      <c r="DA694" t="s">
        <v>250</v>
      </c>
      <c r="DB694">
        <v>-1</v>
      </c>
      <c r="DF694" t="s">
        <v>251</v>
      </c>
      <c r="DJ694" t="s">
        <v>252</v>
      </c>
      <c r="DK694" t="s">
        <v>253</v>
      </c>
      <c r="DL694" t="s">
        <v>253</v>
      </c>
      <c r="DN694" t="s">
        <v>390</v>
      </c>
      <c r="DR694" t="s">
        <v>360</v>
      </c>
      <c r="DS694" t="s">
        <v>358</v>
      </c>
      <c r="DT694" t="s">
        <v>347</v>
      </c>
      <c r="DV694">
        <v>1</v>
      </c>
      <c r="DW694" t="s">
        <v>283</v>
      </c>
      <c r="ED694" s="2">
        <v>46155</v>
      </c>
      <c r="EE694" t="s">
        <v>361</v>
      </c>
      <c r="EF694">
        <v>20</v>
      </c>
      <c r="EP694" t="s">
        <v>258</v>
      </c>
      <c r="ES694" t="s">
        <v>2421</v>
      </c>
      <c r="FA694" t="s">
        <v>245</v>
      </c>
      <c r="FB694" t="s">
        <v>308</v>
      </c>
      <c r="FD694" t="s">
        <v>308</v>
      </c>
      <c r="FE694" t="s">
        <v>309</v>
      </c>
      <c r="FF694" t="s">
        <v>309</v>
      </c>
      <c r="FK694" t="s">
        <v>263</v>
      </c>
      <c r="FL694" t="s">
        <v>2422</v>
      </c>
      <c r="FN694" t="s">
        <v>359</v>
      </c>
      <c r="FO694" t="s">
        <v>366</v>
      </c>
      <c r="FR694">
        <v>142118</v>
      </c>
      <c r="GB694" t="s">
        <v>266</v>
      </c>
      <c r="GC694" t="s">
        <v>387</v>
      </c>
      <c r="GD694">
        <v>14854</v>
      </c>
      <c r="GF694">
        <v>2351</v>
      </c>
      <c r="GG694">
        <v>25354</v>
      </c>
      <c r="GI694">
        <v>100314</v>
      </c>
      <c r="GJ694">
        <v>25360</v>
      </c>
      <c r="GL694">
        <v>39453</v>
      </c>
      <c r="GM694">
        <v>169120</v>
      </c>
      <c r="GS694" t="s">
        <v>267</v>
      </c>
      <c r="GT694" s="2">
        <v>44286</v>
      </c>
      <c r="GU694" t="s">
        <v>268</v>
      </c>
      <c r="GV694" t="s">
        <v>335</v>
      </c>
      <c r="GW694" t="s">
        <v>394</v>
      </c>
      <c r="GZ694" t="s">
        <v>395</v>
      </c>
      <c r="HA694" t="s">
        <v>336</v>
      </c>
      <c r="HC694" t="s">
        <v>337</v>
      </c>
      <c r="HE694" t="s">
        <v>230</v>
      </c>
      <c r="HF694" t="s">
        <v>2423</v>
      </c>
      <c r="HR694" t="s">
        <v>278</v>
      </c>
      <c r="HV694">
        <v>149990</v>
      </c>
      <c r="HW694" t="s">
        <v>281</v>
      </c>
      <c r="HY694">
        <v>0</v>
      </c>
      <c r="HZ694">
        <v>0</v>
      </c>
      <c r="IA694" t="s">
        <v>279</v>
      </c>
      <c r="IB694" t="s">
        <v>281</v>
      </c>
      <c r="IE694" t="s">
        <v>283</v>
      </c>
      <c r="IF694" t="s">
        <v>283</v>
      </c>
      <c r="IG694" t="s">
        <v>283</v>
      </c>
      <c r="IH694" t="s">
        <v>284</v>
      </c>
      <c r="II694" t="s">
        <v>285</v>
      </c>
      <c r="IJ694" t="s">
        <v>286</v>
      </c>
      <c r="IK694" t="s">
        <v>278</v>
      </c>
      <c r="IL694" t="s">
        <v>371</v>
      </c>
      <c r="IM694" t="s">
        <v>288</v>
      </c>
      <c r="IN694" t="s">
        <v>289</v>
      </c>
      <c r="IP694" t="s">
        <v>290</v>
      </c>
      <c r="IQ694" t="s">
        <v>284</v>
      </c>
      <c r="IS694" t="s">
        <v>291</v>
      </c>
      <c r="IT694" t="s">
        <v>453</v>
      </c>
      <c r="IU694" t="s">
        <v>514</v>
      </c>
      <c r="IV694" t="s">
        <v>434</v>
      </c>
      <c r="IW694" t="s">
        <v>318</v>
      </c>
      <c r="IY694" t="s">
        <v>281</v>
      </c>
    </row>
    <row r="695" spans="1:259" x14ac:dyDescent="0.3">
      <c r="A695" s="14">
        <f>DAY(AVANZA[[#This Row],[FechaSeguimiento]])</f>
        <v>13</v>
      </c>
      <c r="B695" s="14">
        <f>MONTH(AVANZA[[#This Row],[FechaSeguimiento]])</f>
        <v>5</v>
      </c>
      <c r="C695"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695" t="str">
        <f>LOWER(IFERROR(VLOOKUP(AVANZA[[#This Row],[ID_Peticion]],CANCELADAS[#All],2,0),""))</f>
        <v/>
      </c>
      <c r="E695" t="str">
        <f>LOWER(IFERROR(VLOOKUP(AVANZA[[#This Row],[ID_Peticion]],CANCELADAS[#All],3,0),""))</f>
        <v/>
      </c>
      <c r="F695" t="str">
        <f>LOWER(IF(AVANZA[[#This Row],[CEDULA CLIENTE]]&lt;&gt;""," CC: " &amp; COUNTIFS(AVANZA[CEDULA CLIENTE],AVANZA[[#This Row],[CEDULA CLIENTE]]),"")&amp; IF(AVANZA[[#This Row],[Direccion]]&lt;&gt;""," DIR: " &amp; COUNTIFS(AVANZA[Direccion],AVANZA[[#This Row],[Direccion]]),""))</f>
        <v xml:space="preserve"> dir: 1</v>
      </c>
      <c r="G695" t="str">
        <f>IFERROR(VLOOKUP(AVANZA[[#This Row],[Cedula_Vendedor_Atis]],PLANTA[[#All],[CEDULA]:[LINEA]],3,0),"No Cruza")</f>
        <v>Marisol Avella</v>
      </c>
      <c r="H695" t="str">
        <f>IFERROR(VLOOKUP(AVANZA[[#This Row],[Cedula_Vendedor_Atis]],PLANTA[[#All],[CEDULA]:[LINEA]],4,0),"No Cruza")</f>
        <v>Fija</v>
      </c>
      <c r="I695" t="str">
        <f>LOWER(IF(AVANZA[[#This Row],[ATRIBUIBLE]]="",AVANZA[[#This Row],[Variable]],AVANZA[[#This Row],[ATRIBUIBLE]]))</f>
        <v>pendiente</v>
      </c>
      <c r="J695" s="14">
        <f>IF(AVANZA[[#This Row],[Variable]]=AVANZA[[#Headers],[TERMINADA]],1,0)</f>
        <v>0</v>
      </c>
      <c r="K695" s="14">
        <f>IF(AVANZA[[#This Row],[Variable]]=AVANZA[[#Headers],[ANULADA]],1,0)</f>
        <v>0</v>
      </c>
      <c r="L695" s="14">
        <f>IF(AVANZA[[#This Row],[Variable]]=AVANZA[[#Headers],[PENDIENTE]],1,0)</f>
        <v>1</v>
      </c>
      <c r="M695" s="14">
        <f>IF(AVANZA[[#This Row],[ESTADO AGENDA]]="AGENDADA",1,0)</f>
        <v>0</v>
      </c>
      <c r="N695" s="14">
        <f>IF(AVANZA[[#This Row],[ESTADO AGENDA]]="PENDIENTE DE AGENDAR",1,0)</f>
        <v>0</v>
      </c>
      <c r="O695" s="14">
        <f>IF(AVANZA[[#This Row],[ESTADO AGENDA]]="SUSPENDIDA",1,0)</f>
        <v>0</v>
      </c>
      <c r="P695" t="str" cm="1">
        <f t="array" ref="P695">_xlfn.XLOOKUP(AVANZA[[#This Row],[Num_Agrupacion_Pet_Atis]],Tabla1[[#All],[Numero_de_actuacion]],Tabla1[[#All],[Estado_de_la_orden]],"",0)</f>
        <v/>
      </c>
      <c r="Q695" s="2" t="str" cm="1">
        <f t="array" ref="Q695">_xlfn.XLOOKUP(AVANZA[[#This Row],[Num_Agrupacion_Pet_Atis]],Tabla1[[#All],[Numero_de_actuacion]],Tabla1[[#All],[Fecha_de_la_cita]],"",0)</f>
        <v/>
      </c>
      <c r="R695" t="str" cm="1">
        <f t="array" ref="R695">_xlfn.XLOOKUP(AVANZA[[#This Row],[Num_Agrupacion_Pet_Atis]],Tabla1[[#All],[Numero_de_actuacion]],Tabla1[[#All],[Franja_horaria_de_la_cita]],"",0)</f>
        <v/>
      </c>
      <c r="S695" s="14" t="str">
        <f>IFERROR(DAY(AVANZA[[#This Row],[FECHA AGENDA]]),"")</f>
        <v/>
      </c>
      <c r="T695" s="14" t="str">
        <f>IFERROR(MONTH(AVANZA[[#This Row],[FECHA AGENDA]]),"")</f>
        <v/>
      </c>
      <c r="U695" t="str" cm="1">
        <f t="array" ref="U695">_xlfn.XLOOKUP(AVANZA[[#This Row],[Num_Agrupacion_Pet_Atis]],Tabla1[[#All],[Numero_de_actuacion]],Tabla1[[#All],[Motivo_de_suspension]],"",0)</f>
        <v/>
      </c>
      <c r="V695" s="2" t="str" cm="1">
        <f t="array" ref="V695">_xlfn.XLOOKUP(AVANZA[[#This Row],[Num_Agrupacion_Pet_Atis]],Tabla1[[#All],[Numero_de_actuacion]],Tabla1[[#All],[No_identificacion_cliente]],"",0)</f>
        <v/>
      </c>
      <c r="W695" s="2" t="str" cm="1">
        <f t="array" ref="W695">_xlfn.XLOOKUP(AVANZA[[#This Row],[Num_Agrupacion_Pet_Atis]],Tabla1[[#All],[Numero_de_actuacion]],Tabla1[[#All],[Movil_de_contacto]],"",0)</f>
        <v/>
      </c>
      <c r="X695" s="14">
        <f>IF(OR(AVANZA[[#This Row],[ESTADO LEG]]="Legalizada grabacion",AVANZA[[#This Row],[ESTADO LEG]]="Legalizada aut"),1,0)</f>
        <v>0</v>
      </c>
      <c r="Y695" s="14">
        <f>IF(OR(AVANZA[[#This Row],[ESTADO LEG]]="pdte legalizar",AVANZA[[#This Row],[ESTADO LEG]]="No cruza"),1,0)</f>
        <v>0</v>
      </c>
      <c r="Z695" t="str" cm="1">
        <f t="array" ref="Z695">IF(AVANZA[[#This Row],[Variable]]="Terminada",LOWER(_xlfn.XLOOKUP(AVANZA[[#This Row],[ID_Peticion]],Tabla6[[#All],[NUM_PETICION]],Tabla6[[#All],[ESTADO_LEG]],"NO CRUZA",0)),AVANZA[[#This Row],[Variable]])</f>
        <v>PENDIENTE</v>
      </c>
      <c r="AA695" t="str" cm="1">
        <f t="array" ref="AA695">_xlfn.XLOOKUP(AVANZA[[#This Row],[ID_Peticion]],Tabla6[[#All],[NUM_PETICION]],Tabla6[[#All],[DIF_DIAS]],"",0)</f>
        <v/>
      </c>
      <c r="AB695" s="2" t="str" cm="1">
        <f t="array" ref="AB695">IFERROR(_xlfn.XLOOKUP(AVANZA[[#This Row],[ID_Peticion]],Tabla6[[#All],[NUM_PETICION]],Tabla6[[#All],[FEC_LEGAL]],"",0),"")</f>
        <v/>
      </c>
      <c r="AC695" s="14">
        <f ca="1">IF(AVANZA[[#This Row],[FECHA LEG]]&lt;&gt;0,IFERROR(AVANZA[[#This Row],[FECHA LEG]]-AVANZA[[#This Row],[FechaIniEstadoSubPetAtis]],0),TODAY()-AVANZA[[#This Row],[FechaIniEstadoSubPetAtis]])</f>
        <v>0</v>
      </c>
      <c r="AD695" s="35">
        <f ca="1">IF(AVANZA[[#This Row],[FINAL Vs LG]]&lt;&gt;0,IF(AVANZA[[#This Row],[FINAL Vs LG]]&lt;7.1,"100%",IF(AND(AVANZA[[#This Row],[FINAL Vs LG]]&gt;7.1,AVANZA[[#This Row],[FINAL Vs LG]]&lt;11.1),"50%","0%")),0)</f>
        <v>0</v>
      </c>
      <c r="AE695" s="14">
        <f ca="1">VLOOKUP(DAY(TODAY()),BACK!F:G,2,0)</f>
        <v>14</v>
      </c>
      <c r="AF695" s="14">
        <f>BACK!$I$2</f>
        <v>24</v>
      </c>
      <c r="AG695" s="14">
        <f>IF(AVANZA[[#This Row],[Oferta_empaquetada_comisiones]]="SI",1,0)</f>
        <v>0</v>
      </c>
      <c r="AH695" s="36">
        <f>IF(AVANZA[[#This Row],[Variable]]="TERMINADA",IFERROR(VLOOKUP(AVANZA[[#This Row],[SUPERVISOR]],Tabla2[#All],4,0),0),)</f>
        <v>0</v>
      </c>
      <c r="AI695" s="14">
        <f>IF(AVANZA[[#This Row],[Producto]]="BA",1,0)</f>
        <v>1</v>
      </c>
      <c r="AJ695" s="14">
        <f>IF(AVANZA[[#This Row],[Producto]]="DUO",1,0)</f>
        <v>0</v>
      </c>
      <c r="AK695" s="14">
        <f>IF(AVANZA[[#This Row],[Producto]]="TRIO",1,0)</f>
        <v>0</v>
      </c>
      <c r="AL695" t="s">
        <v>400</v>
      </c>
      <c r="AM695">
        <v>-1</v>
      </c>
      <c r="AN695">
        <v>-1</v>
      </c>
      <c r="AO695" t="s">
        <v>2238</v>
      </c>
      <c r="AP695" s="1">
        <v>46154.924201388887</v>
      </c>
      <c r="AQ695">
        <v>-1</v>
      </c>
      <c r="AR695" t="s">
        <v>2239</v>
      </c>
      <c r="AS695">
        <v>-1</v>
      </c>
      <c r="AT695">
        <v>-1</v>
      </c>
      <c r="AU695">
        <v>-1</v>
      </c>
      <c r="AV695">
        <v>-1</v>
      </c>
      <c r="AW695">
        <v>-1</v>
      </c>
      <c r="AX695" t="s">
        <v>224</v>
      </c>
      <c r="AY695">
        <v>-1</v>
      </c>
      <c r="AZ695">
        <v>2026</v>
      </c>
      <c r="BA695">
        <v>5</v>
      </c>
      <c r="BB695">
        <v>13</v>
      </c>
      <c r="BC695">
        <v>-1</v>
      </c>
      <c r="BD695" t="s">
        <v>225</v>
      </c>
      <c r="BE695">
        <v>-1</v>
      </c>
      <c r="BF695">
        <v>20001626839510</v>
      </c>
      <c r="BG695" t="s">
        <v>226</v>
      </c>
      <c r="BH695" t="s">
        <v>227</v>
      </c>
      <c r="BI695" t="s">
        <v>2240</v>
      </c>
      <c r="BJ695">
        <v>-1</v>
      </c>
      <c r="BK695">
        <v>-1</v>
      </c>
      <c r="BL695">
        <v>-1</v>
      </c>
      <c r="BM695" t="s">
        <v>2213</v>
      </c>
      <c r="BN695" t="s">
        <v>230</v>
      </c>
      <c r="BO695" t="s">
        <v>2241</v>
      </c>
      <c r="BP695" t="s">
        <v>380</v>
      </c>
      <c r="BQ695">
        <v>2026</v>
      </c>
      <c r="BR695">
        <v>5</v>
      </c>
      <c r="BS695">
        <v>12</v>
      </c>
      <c r="BT695" s="1">
        <v>46154.924224537041</v>
      </c>
      <c r="BU695" t="s">
        <v>2215</v>
      </c>
      <c r="BV695" s="2">
        <v>46154</v>
      </c>
      <c r="BW695" t="s">
        <v>2215</v>
      </c>
      <c r="BX695" s="2">
        <v>46154</v>
      </c>
      <c r="BY695" s="2">
        <v>46154</v>
      </c>
      <c r="BZ695" t="s">
        <v>2216</v>
      </c>
      <c r="CA695" t="s">
        <v>297</v>
      </c>
      <c r="CB695" t="s">
        <v>297</v>
      </c>
      <c r="CC695" t="s">
        <v>2242</v>
      </c>
      <c r="CD695" t="s">
        <v>2243</v>
      </c>
      <c r="CE695">
        <v>-1</v>
      </c>
      <c r="CF695" t="s">
        <v>300</v>
      </c>
      <c r="CG695" t="s">
        <v>301</v>
      </c>
      <c r="CH695" t="s">
        <v>242</v>
      </c>
      <c r="CI695">
        <v>1053346599</v>
      </c>
      <c r="CJ695" t="s">
        <v>408</v>
      </c>
      <c r="CK695" t="s">
        <v>245</v>
      </c>
      <c r="CL695" t="s">
        <v>409</v>
      </c>
      <c r="CM695" t="s">
        <v>247</v>
      </c>
      <c r="CN695" t="s">
        <v>410</v>
      </c>
      <c r="CT695" t="s">
        <v>304</v>
      </c>
      <c r="CU695" t="s">
        <v>225</v>
      </c>
      <c r="CW695" t="s">
        <v>226</v>
      </c>
      <c r="CX695" t="s">
        <v>227</v>
      </c>
      <c r="DA695" t="s">
        <v>250</v>
      </c>
      <c r="DB695">
        <v>-1</v>
      </c>
      <c r="DF695" t="s">
        <v>2213</v>
      </c>
      <c r="DJ695" t="s">
        <v>252</v>
      </c>
      <c r="DK695" t="s">
        <v>253</v>
      </c>
      <c r="DL695" t="s">
        <v>253</v>
      </c>
      <c r="DN695" t="s">
        <v>255</v>
      </c>
      <c r="DR695" t="s">
        <v>411</v>
      </c>
      <c r="DS695" t="s">
        <v>408</v>
      </c>
      <c r="DT695" t="s">
        <v>407</v>
      </c>
      <c r="DV695">
        <v>1</v>
      </c>
      <c r="DW695" t="s">
        <v>283</v>
      </c>
      <c r="ED695" s="2">
        <v>46155</v>
      </c>
      <c r="EE695" t="s">
        <v>343</v>
      </c>
      <c r="EF695">
        <v>16</v>
      </c>
      <c r="EP695" t="s">
        <v>258</v>
      </c>
      <c r="ES695" t="s">
        <v>2244</v>
      </c>
      <c r="FA695" t="s">
        <v>245</v>
      </c>
      <c r="FB695" t="s">
        <v>308</v>
      </c>
      <c r="FD695" t="s">
        <v>308</v>
      </c>
      <c r="FE695" t="s">
        <v>309</v>
      </c>
      <c r="FF695" t="s">
        <v>309</v>
      </c>
      <c r="FK695" t="s">
        <v>263</v>
      </c>
      <c r="FL695" t="s">
        <v>2245</v>
      </c>
      <c r="FN695" t="s">
        <v>410</v>
      </c>
      <c r="FO695" t="s">
        <v>414</v>
      </c>
      <c r="FR695">
        <v>0</v>
      </c>
      <c r="GB695" t="s">
        <v>266</v>
      </c>
      <c r="GM695">
        <v>0</v>
      </c>
      <c r="GS695" t="s">
        <v>267</v>
      </c>
      <c r="GT695" s="2">
        <v>45565</v>
      </c>
      <c r="GU695" t="s">
        <v>268</v>
      </c>
      <c r="GV695" t="s">
        <v>335</v>
      </c>
      <c r="GW695" t="s">
        <v>394</v>
      </c>
      <c r="GZ695" t="s">
        <v>395</v>
      </c>
      <c r="HA695" t="s">
        <v>274</v>
      </c>
      <c r="HB695" t="s">
        <v>592</v>
      </c>
      <c r="HC695" t="s">
        <v>592</v>
      </c>
      <c r="HD695" t="s">
        <v>385</v>
      </c>
      <c r="HE695" t="s">
        <v>230</v>
      </c>
      <c r="HF695" t="s">
        <v>2246</v>
      </c>
      <c r="HR695" t="s">
        <v>278</v>
      </c>
      <c r="HV695">
        <v>85900</v>
      </c>
      <c r="HW695" t="s">
        <v>279</v>
      </c>
      <c r="HY695">
        <v>0</v>
      </c>
      <c r="HZ695">
        <v>0</v>
      </c>
      <c r="IA695" t="s">
        <v>281</v>
      </c>
      <c r="IB695" t="s">
        <v>281</v>
      </c>
      <c r="IE695" t="s">
        <v>283</v>
      </c>
      <c r="IF695" t="s">
        <v>283</v>
      </c>
      <c r="IG695" t="s">
        <v>283</v>
      </c>
      <c r="IH695" t="s">
        <v>284</v>
      </c>
      <c r="II695" t="s">
        <v>285</v>
      </c>
      <c r="IJ695" t="s">
        <v>286</v>
      </c>
      <c r="IK695" t="s">
        <v>278</v>
      </c>
      <c r="IL695" t="s">
        <v>346</v>
      </c>
      <c r="IM695" t="s">
        <v>288</v>
      </c>
      <c r="IN695" t="s">
        <v>2219</v>
      </c>
      <c r="IP695" t="s">
        <v>290</v>
      </c>
      <c r="IQ695" t="s">
        <v>284</v>
      </c>
      <c r="IS695" t="s">
        <v>291</v>
      </c>
      <c r="IT695" t="s">
        <v>1569</v>
      </c>
      <c r="IU695" t="s">
        <v>1570</v>
      </c>
      <c r="IV695" t="s">
        <v>1569</v>
      </c>
      <c r="IW695" t="s">
        <v>1571</v>
      </c>
      <c r="IY695" t="s">
        <v>281</v>
      </c>
    </row>
    <row r="696" spans="1:259" x14ac:dyDescent="0.3">
      <c r="A696" s="14">
        <f>DAY(AVANZA[[#This Row],[FechaSeguimiento]])</f>
        <v>13</v>
      </c>
      <c r="B696" s="14">
        <f>MONTH(AVANZA[[#This Row],[FechaSeguimiento]])</f>
        <v>5</v>
      </c>
      <c r="C696"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696" t="str">
        <f>LOWER(IFERROR(VLOOKUP(AVANZA[[#This Row],[ID_Peticion]],CANCELADAS[#All],2,0),""))</f>
        <v/>
      </c>
      <c r="E696" t="str">
        <f>LOWER(IFERROR(VLOOKUP(AVANZA[[#This Row],[ID_Peticion]],CANCELADAS[#All],3,0),""))</f>
        <v/>
      </c>
      <c r="F696" t="str">
        <f>LOWER(IF(AVANZA[[#This Row],[CEDULA CLIENTE]]&lt;&gt;""," CC: " &amp; COUNTIFS(AVANZA[CEDULA CLIENTE],AVANZA[[#This Row],[CEDULA CLIENTE]]),"")&amp; IF(AVANZA[[#This Row],[Direccion]]&lt;&gt;""," DIR: " &amp; COUNTIFS(AVANZA[Direccion],AVANZA[[#This Row],[Direccion]]),""))</f>
        <v xml:space="preserve"> dir: 1</v>
      </c>
      <c r="G696" t="str">
        <f>IFERROR(VLOOKUP(AVANZA[[#This Row],[Cedula_Vendedor_Atis]],PLANTA[[#All],[CEDULA]:[LINEA]],3,0),"No Cruza")</f>
        <v>Marisol Avella</v>
      </c>
      <c r="H696" t="str">
        <f>IFERROR(VLOOKUP(AVANZA[[#This Row],[Cedula_Vendedor_Atis]],PLANTA[[#All],[CEDULA]:[LINEA]],4,0),"No Cruza")</f>
        <v>Fija</v>
      </c>
      <c r="I696" t="str">
        <f>LOWER(IF(AVANZA[[#This Row],[ATRIBUIBLE]]="",AVANZA[[#This Row],[Variable]],AVANZA[[#This Row],[ATRIBUIBLE]]))</f>
        <v>pendiente</v>
      </c>
      <c r="J696" s="14">
        <f>IF(AVANZA[[#This Row],[Variable]]=AVANZA[[#Headers],[TERMINADA]],1,0)</f>
        <v>0</v>
      </c>
      <c r="K696" s="14">
        <f>IF(AVANZA[[#This Row],[Variable]]=AVANZA[[#Headers],[ANULADA]],1,0)</f>
        <v>0</v>
      </c>
      <c r="L696" s="14">
        <f>IF(AVANZA[[#This Row],[Variable]]=AVANZA[[#Headers],[PENDIENTE]],1,0)</f>
        <v>1</v>
      </c>
      <c r="M696" s="14">
        <f>IF(AVANZA[[#This Row],[ESTADO AGENDA]]="AGENDADA",1,0)</f>
        <v>0</v>
      </c>
      <c r="N696" s="14">
        <f>IF(AVANZA[[#This Row],[ESTADO AGENDA]]="PENDIENTE DE AGENDAR",1,0)</f>
        <v>0</v>
      </c>
      <c r="O696" s="14">
        <f>IF(AVANZA[[#This Row],[ESTADO AGENDA]]="SUSPENDIDA",1,0)</f>
        <v>0</v>
      </c>
      <c r="P696" t="str" cm="1">
        <f t="array" ref="P696">_xlfn.XLOOKUP(AVANZA[[#This Row],[Num_Agrupacion_Pet_Atis]],Tabla1[[#All],[Numero_de_actuacion]],Tabla1[[#All],[Estado_de_la_orden]],"",0)</f>
        <v/>
      </c>
      <c r="Q696" s="2" t="str" cm="1">
        <f t="array" ref="Q696">_xlfn.XLOOKUP(AVANZA[[#This Row],[Num_Agrupacion_Pet_Atis]],Tabla1[[#All],[Numero_de_actuacion]],Tabla1[[#All],[Fecha_de_la_cita]],"",0)</f>
        <v/>
      </c>
      <c r="R696" t="str" cm="1">
        <f t="array" ref="R696">_xlfn.XLOOKUP(AVANZA[[#This Row],[Num_Agrupacion_Pet_Atis]],Tabla1[[#All],[Numero_de_actuacion]],Tabla1[[#All],[Franja_horaria_de_la_cita]],"",0)</f>
        <v/>
      </c>
      <c r="S696" s="14" t="str">
        <f>IFERROR(DAY(AVANZA[[#This Row],[FECHA AGENDA]]),"")</f>
        <v/>
      </c>
      <c r="T696" s="14" t="str">
        <f>IFERROR(MONTH(AVANZA[[#This Row],[FECHA AGENDA]]),"")</f>
        <v/>
      </c>
      <c r="U696" t="str" cm="1">
        <f t="array" ref="U696">_xlfn.XLOOKUP(AVANZA[[#This Row],[Num_Agrupacion_Pet_Atis]],Tabla1[[#All],[Numero_de_actuacion]],Tabla1[[#All],[Motivo_de_suspension]],"",0)</f>
        <v/>
      </c>
      <c r="V696" s="2" t="str" cm="1">
        <f t="array" ref="V696">_xlfn.XLOOKUP(AVANZA[[#This Row],[Num_Agrupacion_Pet_Atis]],Tabla1[[#All],[Numero_de_actuacion]],Tabla1[[#All],[No_identificacion_cliente]],"",0)</f>
        <v/>
      </c>
      <c r="W696" s="2" t="str" cm="1">
        <f t="array" ref="W696">_xlfn.XLOOKUP(AVANZA[[#This Row],[Num_Agrupacion_Pet_Atis]],Tabla1[[#All],[Numero_de_actuacion]],Tabla1[[#All],[Movil_de_contacto]],"",0)</f>
        <v/>
      </c>
      <c r="X696" s="14">
        <f>IF(OR(AVANZA[[#This Row],[ESTADO LEG]]="Legalizada grabacion",AVANZA[[#This Row],[ESTADO LEG]]="Legalizada aut"),1,0)</f>
        <v>0</v>
      </c>
      <c r="Y696" s="14">
        <f>IF(OR(AVANZA[[#This Row],[ESTADO LEG]]="pdte legalizar",AVANZA[[#This Row],[ESTADO LEG]]="No cruza"),1,0)</f>
        <v>0</v>
      </c>
      <c r="Z696" t="str" cm="1">
        <f t="array" ref="Z696">IF(AVANZA[[#This Row],[Variable]]="Terminada",LOWER(_xlfn.XLOOKUP(AVANZA[[#This Row],[ID_Peticion]],Tabla6[[#All],[NUM_PETICION]],Tabla6[[#All],[ESTADO_LEG]],"NO CRUZA",0)),AVANZA[[#This Row],[Variable]])</f>
        <v>PENDIENTE</v>
      </c>
      <c r="AA696" t="str" cm="1">
        <f t="array" ref="AA696">_xlfn.XLOOKUP(AVANZA[[#This Row],[ID_Peticion]],Tabla6[[#All],[NUM_PETICION]],Tabla6[[#All],[DIF_DIAS]],"",0)</f>
        <v/>
      </c>
      <c r="AB696" s="2" t="str" cm="1">
        <f t="array" ref="AB696">IFERROR(_xlfn.XLOOKUP(AVANZA[[#This Row],[ID_Peticion]],Tabla6[[#All],[NUM_PETICION]],Tabla6[[#All],[FEC_LEGAL]],"",0),"")</f>
        <v/>
      </c>
      <c r="AC696" s="14">
        <f ca="1">IF(AVANZA[[#This Row],[FECHA LEG]]&lt;&gt;0,IFERROR(AVANZA[[#This Row],[FECHA LEG]]-AVANZA[[#This Row],[FechaIniEstadoSubPetAtis]],0),TODAY()-AVANZA[[#This Row],[FechaIniEstadoSubPetAtis]])</f>
        <v>0</v>
      </c>
      <c r="AD696" s="35">
        <f ca="1">IF(AVANZA[[#This Row],[FINAL Vs LG]]&lt;&gt;0,IF(AVANZA[[#This Row],[FINAL Vs LG]]&lt;7.1,"100%",IF(AND(AVANZA[[#This Row],[FINAL Vs LG]]&gt;7.1,AVANZA[[#This Row],[FINAL Vs LG]]&lt;11.1),"50%","0%")),0)</f>
        <v>0</v>
      </c>
      <c r="AE696" s="14">
        <f ca="1">VLOOKUP(DAY(TODAY()),BACK!F:G,2,0)</f>
        <v>14</v>
      </c>
      <c r="AF696" s="14">
        <f>BACK!$I$2</f>
        <v>24</v>
      </c>
      <c r="AG696" s="14">
        <f>IF(AVANZA[[#This Row],[Oferta_empaquetada_comisiones]]="SI",1,0)</f>
        <v>0</v>
      </c>
      <c r="AH696" s="36">
        <f>IF(AVANZA[[#This Row],[Variable]]="TERMINADA",IFERROR(VLOOKUP(AVANZA[[#This Row],[SUPERVISOR]],Tabla2[#All],4,0),0),)</f>
        <v>0</v>
      </c>
      <c r="AI696" s="14">
        <f>IF(AVANZA[[#This Row],[Producto]]="BA",1,0)</f>
        <v>0</v>
      </c>
      <c r="AJ696" s="14">
        <f>IF(AVANZA[[#This Row],[Producto]]="DUO",1,0)</f>
        <v>0</v>
      </c>
      <c r="AK696" s="14">
        <f>IF(AVANZA[[#This Row],[Producto]]="TRIO",1,0)</f>
        <v>1</v>
      </c>
      <c r="AL696" t="s">
        <v>667</v>
      </c>
      <c r="AM696">
        <v>-1</v>
      </c>
      <c r="AN696">
        <v>-1</v>
      </c>
      <c r="AO696" t="s">
        <v>2248</v>
      </c>
      <c r="AP696" s="1">
        <v>46149.355694444443</v>
      </c>
      <c r="AQ696">
        <v>-1</v>
      </c>
      <c r="AR696" t="s">
        <v>2249</v>
      </c>
      <c r="AS696">
        <v>-1</v>
      </c>
      <c r="AT696">
        <v>-1</v>
      </c>
      <c r="AU696">
        <v>-1</v>
      </c>
      <c r="AV696">
        <v>-1</v>
      </c>
      <c r="AW696">
        <v>-1</v>
      </c>
      <c r="AX696" t="s">
        <v>224</v>
      </c>
      <c r="AY696">
        <v>-1</v>
      </c>
      <c r="AZ696">
        <v>2026</v>
      </c>
      <c r="BA696">
        <v>5</v>
      </c>
      <c r="BB696">
        <v>13</v>
      </c>
      <c r="BC696">
        <v>-1</v>
      </c>
      <c r="BD696" t="s">
        <v>225</v>
      </c>
      <c r="BE696">
        <v>-1</v>
      </c>
      <c r="BF696">
        <v>20001623739856</v>
      </c>
      <c r="BG696" t="s">
        <v>438</v>
      </c>
      <c r="BH696" t="s">
        <v>439</v>
      </c>
      <c r="BI696" t="s">
        <v>2250</v>
      </c>
      <c r="BJ696">
        <v>-1</v>
      </c>
      <c r="BK696">
        <v>-1</v>
      </c>
      <c r="BL696">
        <v>-1</v>
      </c>
      <c r="BM696" t="s">
        <v>2213</v>
      </c>
      <c r="BN696" t="s">
        <v>230</v>
      </c>
      <c r="BO696" t="s">
        <v>2251</v>
      </c>
      <c r="BP696" t="s">
        <v>380</v>
      </c>
      <c r="BQ696">
        <v>2026</v>
      </c>
      <c r="BR696">
        <v>5</v>
      </c>
      <c r="BS696">
        <v>7</v>
      </c>
      <c r="BT696" s="1">
        <v>46149.355729166666</v>
      </c>
      <c r="BU696" t="s">
        <v>2215</v>
      </c>
      <c r="BV696" s="2">
        <v>46149</v>
      </c>
      <c r="BW696" t="s">
        <v>2215</v>
      </c>
      <c r="BX696" s="2">
        <v>46149</v>
      </c>
      <c r="BY696" s="2">
        <v>46153</v>
      </c>
      <c r="BZ696" t="s">
        <v>2252</v>
      </c>
      <c r="CA696" t="s">
        <v>297</v>
      </c>
      <c r="CB696" t="s">
        <v>297</v>
      </c>
      <c r="CC696" t="s">
        <v>2253</v>
      </c>
      <c r="CD696" t="s">
        <v>2155</v>
      </c>
      <c r="CE696">
        <v>-1</v>
      </c>
      <c r="CF696" t="s">
        <v>300</v>
      </c>
      <c r="CG696" t="s">
        <v>301</v>
      </c>
      <c r="CH696" t="s">
        <v>242</v>
      </c>
      <c r="CI696">
        <v>1098100287</v>
      </c>
      <c r="CJ696" t="s">
        <v>675</v>
      </c>
      <c r="CK696" t="s">
        <v>245</v>
      </c>
      <c r="CL696" t="s">
        <v>246</v>
      </c>
      <c r="CM696" t="s">
        <v>247</v>
      </c>
      <c r="CN696" t="s">
        <v>359</v>
      </c>
      <c r="CT696" t="s">
        <v>249</v>
      </c>
      <c r="CU696" t="s">
        <v>387</v>
      </c>
      <c r="CW696" t="s">
        <v>446</v>
      </c>
      <c r="CX696" t="s">
        <v>447</v>
      </c>
      <c r="DA696" t="s">
        <v>250</v>
      </c>
      <c r="DB696">
        <v>-1</v>
      </c>
      <c r="DF696" t="s">
        <v>2213</v>
      </c>
      <c r="DJ696" t="s">
        <v>252</v>
      </c>
      <c r="DK696" t="s">
        <v>253</v>
      </c>
      <c r="DL696" t="s">
        <v>253</v>
      </c>
      <c r="DN696" t="s">
        <v>390</v>
      </c>
      <c r="DR696" t="s">
        <v>676</v>
      </c>
      <c r="DS696" t="s">
        <v>675</v>
      </c>
      <c r="DT696" t="s">
        <v>674</v>
      </c>
      <c r="DV696">
        <v>1</v>
      </c>
      <c r="DW696" t="s">
        <v>283</v>
      </c>
      <c r="ED696" s="2">
        <v>46155</v>
      </c>
      <c r="EE696" t="s">
        <v>361</v>
      </c>
      <c r="EF696">
        <v>1</v>
      </c>
      <c r="EP696" t="s">
        <v>258</v>
      </c>
      <c r="ES696" t="s">
        <v>2156</v>
      </c>
      <c r="FA696" t="s">
        <v>245</v>
      </c>
      <c r="FB696" t="s">
        <v>308</v>
      </c>
      <c r="FD696" t="s">
        <v>308</v>
      </c>
      <c r="FE696" t="s">
        <v>309</v>
      </c>
      <c r="FF696" t="s">
        <v>309</v>
      </c>
      <c r="FK696" t="s">
        <v>263</v>
      </c>
      <c r="FL696" t="s">
        <v>2254</v>
      </c>
      <c r="FN696" t="s">
        <v>359</v>
      </c>
      <c r="FO696" t="s">
        <v>366</v>
      </c>
      <c r="FR696">
        <v>0</v>
      </c>
      <c r="GB696" t="s">
        <v>266</v>
      </c>
      <c r="GM696">
        <v>0</v>
      </c>
      <c r="GS696" t="s">
        <v>267</v>
      </c>
      <c r="GT696" s="2"/>
      <c r="GU696" t="s">
        <v>268</v>
      </c>
      <c r="GV696" t="s">
        <v>311</v>
      </c>
      <c r="GW696" t="s">
        <v>270</v>
      </c>
      <c r="GX696" t="s">
        <v>271</v>
      </c>
      <c r="GY696" t="s">
        <v>271</v>
      </c>
      <c r="GZ696" t="s">
        <v>273</v>
      </c>
      <c r="HA696" t="s">
        <v>336</v>
      </c>
      <c r="HC696" t="s">
        <v>337</v>
      </c>
      <c r="HE696" t="s">
        <v>230</v>
      </c>
      <c r="HF696" t="s">
        <v>2255</v>
      </c>
      <c r="HR696" t="s">
        <v>278</v>
      </c>
      <c r="HV696">
        <v>118900</v>
      </c>
      <c r="HW696" t="s">
        <v>279</v>
      </c>
      <c r="HY696">
        <v>0</v>
      </c>
      <c r="HZ696">
        <v>0</v>
      </c>
      <c r="IA696" t="s">
        <v>279</v>
      </c>
      <c r="IB696" t="s">
        <v>281</v>
      </c>
      <c r="IE696" t="s">
        <v>283</v>
      </c>
      <c r="IF696" t="s">
        <v>283</v>
      </c>
      <c r="IG696" t="s">
        <v>283</v>
      </c>
      <c r="IH696" t="s">
        <v>284</v>
      </c>
      <c r="II696" t="s">
        <v>285</v>
      </c>
      <c r="IJ696" t="s">
        <v>286</v>
      </c>
      <c r="IK696" t="s">
        <v>278</v>
      </c>
      <c r="IL696" t="s">
        <v>371</v>
      </c>
      <c r="IM696" t="s">
        <v>288</v>
      </c>
      <c r="IN696" t="s">
        <v>2219</v>
      </c>
      <c r="IP696" t="s">
        <v>290</v>
      </c>
      <c r="IQ696" t="s">
        <v>284</v>
      </c>
      <c r="IS696" t="s">
        <v>291</v>
      </c>
      <c r="IT696" t="s">
        <v>372</v>
      </c>
      <c r="IU696" t="s">
        <v>373</v>
      </c>
      <c r="IV696" t="s">
        <v>373</v>
      </c>
      <c r="IW696" t="s">
        <v>373</v>
      </c>
      <c r="IY696" t="s">
        <v>281</v>
      </c>
    </row>
    <row r="697" spans="1:259" x14ac:dyDescent="0.3">
      <c r="A697" s="14">
        <f>DAY(AVANZA[[#This Row],[FechaSeguimiento]])</f>
        <v>13</v>
      </c>
      <c r="B697" s="14">
        <f>MONTH(AVANZA[[#This Row],[FechaSeguimiento]])</f>
        <v>5</v>
      </c>
      <c r="C697"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697" t="str">
        <f>LOWER(IFERROR(VLOOKUP(AVANZA[[#This Row],[ID_Peticion]],CANCELADAS[#All],2,0),""))</f>
        <v/>
      </c>
      <c r="E697" t="str">
        <f>LOWER(IFERROR(VLOOKUP(AVANZA[[#This Row],[ID_Peticion]],CANCELADAS[#All],3,0),""))</f>
        <v/>
      </c>
      <c r="F697" t="str">
        <f>LOWER(IF(AVANZA[[#This Row],[CEDULA CLIENTE]]&lt;&gt;""," CC: " &amp; COUNTIFS(AVANZA[CEDULA CLIENTE],AVANZA[[#This Row],[CEDULA CLIENTE]]),"")&amp; IF(AVANZA[[#This Row],[Direccion]]&lt;&gt;""," DIR: " &amp; COUNTIFS(AVANZA[Direccion],AVANZA[[#This Row],[Direccion]]),""))</f>
        <v xml:space="preserve"> dir: 1</v>
      </c>
      <c r="G697" t="str">
        <f>IFERROR(VLOOKUP(AVANZA[[#This Row],[Cedula_Vendedor_Atis]],PLANTA[[#All],[CEDULA]:[LINEA]],3,0),"No Cruza")</f>
        <v>Marisol Avella</v>
      </c>
      <c r="H697" t="str">
        <f>IFERROR(VLOOKUP(AVANZA[[#This Row],[Cedula_Vendedor_Atis]],PLANTA[[#All],[CEDULA]:[LINEA]],4,0),"No Cruza")</f>
        <v>Fija</v>
      </c>
      <c r="I697" t="str">
        <f>LOWER(IF(AVANZA[[#This Row],[ATRIBUIBLE]]="",AVANZA[[#This Row],[Variable]],AVANZA[[#This Row],[ATRIBUIBLE]]))</f>
        <v>pendiente</v>
      </c>
      <c r="J697" s="14">
        <f>IF(AVANZA[[#This Row],[Variable]]=AVANZA[[#Headers],[TERMINADA]],1,0)</f>
        <v>0</v>
      </c>
      <c r="K697" s="14">
        <f>IF(AVANZA[[#This Row],[Variable]]=AVANZA[[#Headers],[ANULADA]],1,0)</f>
        <v>0</v>
      </c>
      <c r="L697" s="14">
        <f>IF(AVANZA[[#This Row],[Variable]]=AVANZA[[#Headers],[PENDIENTE]],1,0)</f>
        <v>1</v>
      </c>
      <c r="M697" s="14">
        <f>IF(AVANZA[[#This Row],[ESTADO AGENDA]]="AGENDADA",1,0)</f>
        <v>0</v>
      </c>
      <c r="N697" s="14">
        <f>IF(AVANZA[[#This Row],[ESTADO AGENDA]]="PENDIENTE DE AGENDAR",1,0)</f>
        <v>0</v>
      </c>
      <c r="O697" s="14">
        <f>IF(AVANZA[[#This Row],[ESTADO AGENDA]]="SUSPENDIDA",1,0)</f>
        <v>0</v>
      </c>
      <c r="P697" t="str" cm="1">
        <f t="array" ref="P697">_xlfn.XLOOKUP(AVANZA[[#This Row],[Num_Agrupacion_Pet_Atis]],Tabla1[[#All],[Numero_de_actuacion]],Tabla1[[#All],[Estado_de_la_orden]],"",0)</f>
        <v/>
      </c>
      <c r="Q697" s="2" t="str" cm="1">
        <f t="array" ref="Q697">_xlfn.XLOOKUP(AVANZA[[#This Row],[Num_Agrupacion_Pet_Atis]],Tabla1[[#All],[Numero_de_actuacion]],Tabla1[[#All],[Fecha_de_la_cita]],"",0)</f>
        <v/>
      </c>
      <c r="R697" t="str" cm="1">
        <f t="array" ref="R697">_xlfn.XLOOKUP(AVANZA[[#This Row],[Num_Agrupacion_Pet_Atis]],Tabla1[[#All],[Numero_de_actuacion]],Tabla1[[#All],[Franja_horaria_de_la_cita]],"",0)</f>
        <v/>
      </c>
      <c r="S697" s="14" t="str">
        <f>IFERROR(DAY(AVANZA[[#This Row],[FECHA AGENDA]]),"")</f>
        <v/>
      </c>
      <c r="T697" s="14" t="str">
        <f>IFERROR(MONTH(AVANZA[[#This Row],[FECHA AGENDA]]),"")</f>
        <v/>
      </c>
      <c r="U697" t="str" cm="1">
        <f t="array" ref="U697">_xlfn.XLOOKUP(AVANZA[[#This Row],[Num_Agrupacion_Pet_Atis]],Tabla1[[#All],[Numero_de_actuacion]],Tabla1[[#All],[Motivo_de_suspension]],"",0)</f>
        <v/>
      </c>
      <c r="V697" s="2" t="str" cm="1">
        <f t="array" ref="V697">_xlfn.XLOOKUP(AVANZA[[#This Row],[Num_Agrupacion_Pet_Atis]],Tabla1[[#All],[Numero_de_actuacion]],Tabla1[[#All],[No_identificacion_cliente]],"",0)</f>
        <v/>
      </c>
      <c r="W697" s="2" t="str" cm="1">
        <f t="array" ref="W697">_xlfn.XLOOKUP(AVANZA[[#This Row],[Num_Agrupacion_Pet_Atis]],Tabla1[[#All],[Numero_de_actuacion]],Tabla1[[#All],[Movil_de_contacto]],"",0)</f>
        <v/>
      </c>
      <c r="X697" s="14">
        <f>IF(OR(AVANZA[[#This Row],[ESTADO LEG]]="Legalizada grabacion",AVANZA[[#This Row],[ESTADO LEG]]="Legalizada aut"),1,0)</f>
        <v>0</v>
      </c>
      <c r="Y697" s="14">
        <f>IF(OR(AVANZA[[#This Row],[ESTADO LEG]]="pdte legalizar",AVANZA[[#This Row],[ESTADO LEG]]="No cruza"),1,0)</f>
        <v>0</v>
      </c>
      <c r="Z697" t="str" cm="1">
        <f t="array" ref="Z697">IF(AVANZA[[#This Row],[Variable]]="Terminada",LOWER(_xlfn.XLOOKUP(AVANZA[[#This Row],[ID_Peticion]],Tabla6[[#All],[NUM_PETICION]],Tabla6[[#All],[ESTADO_LEG]],"NO CRUZA",0)),AVANZA[[#This Row],[Variable]])</f>
        <v>PENDIENTE</v>
      </c>
      <c r="AA697" t="str" cm="1">
        <f t="array" ref="AA697">_xlfn.XLOOKUP(AVANZA[[#This Row],[ID_Peticion]],Tabla6[[#All],[NUM_PETICION]],Tabla6[[#All],[DIF_DIAS]],"",0)</f>
        <v/>
      </c>
      <c r="AB697" s="2" t="str" cm="1">
        <f t="array" ref="AB697">IFERROR(_xlfn.XLOOKUP(AVANZA[[#This Row],[ID_Peticion]],Tabla6[[#All],[NUM_PETICION]],Tabla6[[#All],[FEC_LEGAL]],"",0),"")</f>
        <v/>
      </c>
      <c r="AC697" s="14">
        <f ca="1">IF(AVANZA[[#This Row],[FECHA LEG]]&lt;&gt;0,IFERROR(AVANZA[[#This Row],[FECHA LEG]]-AVANZA[[#This Row],[FechaIniEstadoSubPetAtis]],0),TODAY()-AVANZA[[#This Row],[FechaIniEstadoSubPetAtis]])</f>
        <v>0</v>
      </c>
      <c r="AD697" s="35">
        <f ca="1">IF(AVANZA[[#This Row],[FINAL Vs LG]]&lt;&gt;0,IF(AVANZA[[#This Row],[FINAL Vs LG]]&lt;7.1,"100%",IF(AND(AVANZA[[#This Row],[FINAL Vs LG]]&gt;7.1,AVANZA[[#This Row],[FINAL Vs LG]]&lt;11.1),"50%","0%")),0)</f>
        <v>0</v>
      </c>
      <c r="AE697" s="14">
        <f ca="1">VLOOKUP(DAY(TODAY()),BACK!F:G,2,0)</f>
        <v>14</v>
      </c>
      <c r="AF697" s="14">
        <f>BACK!$I$2</f>
        <v>24</v>
      </c>
      <c r="AG697" s="14">
        <f>IF(AVANZA[[#This Row],[Oferta_empaquetada_comisiones]]="SI",1,0)</f>
        <v>0</v>
      </c>
      <c r="AH697" s="36">
        <f>IF(AVANZA[[#This Row],[Variable]]="TERMINADA",IFERROR(VLOOKUP(AVANZA[[#This Row],[SUPERVISOR]],Tabla2[#All],4,0),0),)</f>
        <v>0</v>
      </c>
      <c r="AI697" s="14">
        <f>IF(AVANZA[[#This Row],[Producto]]="BA",1,0)</f>
        <v>1</v>
      </c>
      <c r="AJ697" s="14">
        <f>IF(AVANZA[[#This Row],[Producto]]="DUO",1,0)</f>
        <v>0</v>
      </c>
      <c r="AK697" s="14">
        <f>IF(AVANZA[[#This Row],[Producto]]="TRIO",1,0)</f>
        <v>0</v>
      </c>
      <c r="AL697" t="s">
        <v>456</v>
      </c>
      <c r="AM697">
        <v>-1</v>
      </c>
      <c r="AN697">
        <v>-1</v>
      </c>
      <c r="AO697" t="s">
        <v>2256</v>
      </c>
      <c r="AP697" s="1">
        <v>46155.665138888886</v>
      </c>
      <c r="AQ697">
        <v>-1</v>
      </c>
      <c r="AR697" t="s">
        <v>2257</v>
      </c>
      <c r="AS697">
        <v>-1</v>
      </c>
      <c r="AT697">
        <v>-1</v>
      </c>
      <c r="AU697">
        <v>-1</v>
      </c>
      <c r="AV697">
        <v>-1</v>
      </c>
      <c r="AW697">
        <v>-1</v>
      </c>
      <c r="AX697" t="s">
        <v>224</v>
      </c>
      <c r="AY697">
        <v>-1</v>
      </c>
      <c r="AZ697">
        <v>2026</v>
      </c>
      <c r="BA697">
        <v>5</v>
      </c>
      <c r="BB697">
        <v>13</v>
      </c>
      <c r="BC697">
        <v>-1</v>
      </c>
      <c r="BD697" t="s">
        <v>225</v>
      </c>
      <c r="BE697">
        <v>-1</v>
      </c>
      <c r="BF697">
        <v>20001627301574</v>
      </c>
      <c r="BG697" t="s">
        <v>319</v>
      </c>
      <c r="BH697" t="s">
        <v>320</v>
      </c>
      <c r="BI697" t="s">
        <v>2258</v>
      </c>
      <c r="BJ697">
        <v>-1</v>
      </c>
      <c r="BK697">
        <v>-1</v>
      </c>
      <c r="BL697">
        <v>-1</v>
      </c>
      <c r="BM697" t="s">
        <v>2213</v>
      </c>
      <c r="BN697" t="s">
        <v>230</v>
      </c>
      <c r="BO697" t="s">
        <v>2259</v>
      </c>
      <c r="BP697" t="s">
        <v>380</v>
      </c>
      <c r="BQ697">
        <v>2026</v>
      </c>
      <c r="BR697">
        <v>5</v>
      </c>
      <c r="BS697">
        <v>13</v>
      </c>
      <c r="BT697" s="1">
        <v>46155.665162037039</v>
      </c>
      <c r="BU697" t="s">
        <v>2215</v>
      </c>
      <c r="BV697" s="2">
        <v>46155</v>
      </c>
      <c r="BW697" t="s">
        <v>2215</v>
      </c>
      <c r="BX697" s="2">
        <v>46155</v>
      </c>
      <c r="BY697" s="2">
        <v>46155</v>
      </c>
      <c r="BZ697" t="s">
        <v>2216</v>
      </c>
      <c r="CA697" t="s">
        <v>321</v>
      </c>
      <c r="CB697" t="s">
        <v>322</v>
      </c>
      <c r="CC697" t="s">
        <v>2260</v>
      </c>
      <c r="CD697" t="s">
        <v>965</v>
      </c>
      <c r="CE697">
        <v>-1</v>
      </c>
      <c r="CF697" t="s">
        <v>324</v>
      </c>
      <c r="CG697" t="s">
        <v>325</v>
      </c>
      <c r="CH697" t="s">
        <v>326</v>
      </c>
      <c r="CI697">
        <v>1018514067</v>
      </c>
      <c r="CJ697" t="s">
        <v>464</v>
      </c>
      <c r="CK697" t="s">
        <v>245</v>
      </c>
      <c r="CL697" t="s">
        <v>409</v>
      </c>
      <c r="CM697" t="s">
        <v>247</v>
      </c>
      <c r="CN697" t="s">
        <v>410</v>
      </c>
      <c r="CT697" t="s">
        <v>304</v>
      </c>
      <c r="CU697" t="s">
        <v>225</v>
      </c>
      <c r="CW697" t="s">
        <v>319</v>
      </c>
      <c r="CX697" t="s">
        <v>320</v>
      </c>
      <c r="DA697" t="s">
        <v>250</v>
      </c>
      <c r="DB697">
        <v>-1</v>
      </c>
      <c r="DF697" t="s">
        <v>2213</v>
      </c>
      <c r="DJ697" t="s">
        <v>252</v>
      </c>
      <c r="DK697" t="s">
        <v>253</v>
      </c>
      <c r="DL697" t="s">
        <v>253</v>
      </c>
      <c r="DN697" t="s">
        <v>255</v>
      </c>
      <c r="DR697" t="s">
        <v>465</v>
      </c>
      <c r="DS697" t="s">
        <v>464</v>
      </c>
      <c r="DT697" t="s">
        <v>463</v>
      </c>
      <c r="DV697">
        <v>1</v>
      </c>
      <c r="DW697" t="s">
        <v>331</v>
      </c>
      <c r="ED697" s="2">
        <v>46155</v>
      </c>
      <c r="EF697">
        <v>20</v>
      </c>
      <c r="EP697" t="s">
        <v>258</v>
      </c>
      <c r="FA697" t="s">
        <v>245</v>
      </c>
      <c r="FB697" t="s">
        <v>333</v>
      </c>
      <c r="FD697" t="s">
        <v>333</v>
      </c>
      <c r="FE697" t="s">
        <v>334</v>
      </c>
      <c r="FF697" t="s">
        <v>334</v>
      </c>
      <c r="FK697" t="s">
        <v>263</v>
      </c>
      <c r="FN697" t="s">
        <v>410</v>
      </c>
      <c r="FO697" t="s">
        <v>414</v>
      </c>
      <c r="FR697">
        <v>0</v>
      </c>
      <c r="GB697" t="s">
        <v>266</v>
      </c>
      <c r="GM697">
        <v>0</v>
      </c>
      <c r="GS697" t="s">
        <v>267</v>
      </c>
      <c r="GT697" s="2"/>
      <c r="GU697" t="s">
        <v>268</v>
      </c>
      <c r="GV697" t="s">
        <v>335</v>
      </c>
      <c r="GW697" t="s">
        <v>394</v>
      </c>
      <c r="GZ697" t="s">
        <v>395</v>
      </c>
      <c r="HE697" t="s">
        <v>230</v>
      </c>
      <c r="HF697" t="s">
        <v>2261</v>
      </c>
      <c r="HR697" t="s">
        <v>278</v>
      </c>
      <c r="HV697">
        <v>94990</v>
      </c>
      <c r="HW697" t="s">
        <v>281</v>
      </c>
      <c r="HY697">
        <v>0</v>
      </c>
      <c r="HZ697">
        <v>0</v>
      </c>
      <c r="IA697" t="s">
        <v>281</v>
      </c>
      <c r="IB697" t="s">
        <v>281</v>
      </c>
      <c r="IE697" t="s">
        <v>283</v>
      </c>
      <c r="IF697" t="s">
        <v>283</v>
      </c>
      <c r="IG697" t="s">
        <v>283</v>
      </c>
      <c r="IH697" t="s">
        <v>284</v>
      </c>
      <c r="II697" t="s">
        <v>285</v>
      </c>
      <c r="IJ697" t="s">
        <v>286</v>
      </c>
      <c r="IK697" t="s">
        <v>278</v>
      </c>
      <c r="IL697" t="s">
        <v>287</v>
      </c>
      <c r="IM697" t="s">
        <v>288</v>
      </c>
      <c r="IN697" t="s">
        <v>2219</v>
      </c>
      <c r="IP697" t="s">
        <v>290</v>
      </c>
      <c r="IQ697" t="s">
        <v>284</v>
      </c>
      <c r="IS697" t="s">
        <v>291</v>
      </c>
      <c r="IT697" t="s">
        <v>287</v>
      </c>
      <c r="IY697" t="s">
        <v>281</v>
      </c>
    </row>
    <row r="698" spans="1:259" x14ac:dyDescent="0.3">
      <c r="A698" s="14">
        <f>DAY(AVANZA[[#This Row],[FechaSeguimiento]])</f>
        <v>13</v>
      </c>
      <c r="B698" s="14">
        <f>MONTH(AVANZA[[#This Row],[FechaSeguimiento]])</f>
        <v>5</v>
      </c>
      <c r="C698"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698" t="str">
        <f>LOWER(IFERROR(VLOOKUP(AVANZA[[#This Row],[ID_Peticion]],CANCELADAS[#All],2,0),""))</f>
        <v/>
      </c>
      <c r="E698" t="str">
        <f>LOWER(IFERROR(VLOOKUP(AVANZA[[#This Row],[ID_Peticion]],CANCELADAS[#All],3,0),""))</f>
        <v/>
      </c>
      <c r="F698" t="str">
        <f>LOWER(IF(AVANZA[[#This Row],[CEDULA CLIENTE]]&lt;&gt;""," CC: " &amp; COUNTIFS(AVANZA[CEDULA CLIENTE],AVANZA[[#This Row],[CEDULA CLIENTE]]),"")&amp; IF(AVANZA[[#This Row],[Direccion]]&lt;&gt;""," DIR: " &amp; COUNTIFS(AVANZA[Direccion],AVANZA[[#This Row],[Direccion]]),""))</f>
        <v xml:space="preserve"> cc: 1 dir: 1</v>
      </c>
      <c r="G698" t="str">
        <f>IFERROR(VLOOKUP(AVANZA[[#This Row],[Cedula_Vendedor_Atis]],PLANTA[[#All],[CEDULA]:[LINEA]],3,0),"No Cruza")</f>
        <v>Marisol Avella</v>
      </c>
      <c r="H698" t="str">
        <f>IFERROR(VLOOKUP(AVANZA[[#This Row],[Cedula_Vendedor_Atis]],PLANTA[[#All],[CEDULA]:[LINEA]],4,0),"No Cruza")</f>
        <v>Fija</v>
      </c>
      <c r="I698" t="str">
        <f>LOWER(IF(AVANZA[[#This Row],[ATRIBUIBLE]]="",AVANZA[[#This Row],[Variable]],AVANZA[[#This Row],[ATRIBUIBLE]]))</f>
        <v>pendiente</v>
      </c>
      <c r="J698" s="14">
        <f>IF(AVANZA[[#This Row],[Variable]]=AVANZA[[#Headers],[TERMINADA]],1,0)</f>
        <v>0</v>
      </c>
      <c r="K698" s="14">
        <f>IF(AVANZA[[#This Row],[Variable]]=AVANZA[[#Headers],[ANULADA]],1,0)</f>
        <v>0</v>
      </c>
      <c r="L698" s="14">
        <f>IF(AVANZA[[#This Row],[Variable]]=AVANZA[[#Headers],[PENDIENTE]],1,0)</f>
        <v>1</v>
      </c>
      <c r="M698" s="14">
        <f>IF(AVANZA[[#This Row],[ESTADO AGENDA]]="AGENDADA",1,0)</f>
        <v>0</v>
      </c>
      <c r="N698" s="14">
        <f>IF(AVANZA[[#This Row],[ESTADO AGENDA]]="PENDIENTE DE AGENDAR",1,0)</f>
        <v>1</v>
      </c>
      <c r="O698" s="14">
        <f>IF(AVANZA[[#This Row],[ESTADO AGENDA]]="SUSPENDIDA",1,0)</f>
        <v>0</v>
      </c>
      <c r="P698" t="str" cm="1">
        <f t="array" ref="P698">_xlfn.XLOOKUP(AVANZA[[#This Row],[Num_Agrupacion_Pet_Atis]],Tabla1[[#All],[Numero_de_actuacion]],Tabla1[[#All],[Estado_de_la_orden]],"",0)</f>
        <v>Pendiente de agendar</v>
      </c>
      <c r="Q698" s="2" cm="1">
        <f t="array" ref="Q698">_xlfn.XLOOKUP(AVANZA[[#This Row],[Num_Agrupacion_Pet_Atis]],Tabla1[[#All],[Numero_de_actuacion]],Tabla1[[#All],[Fecha_de_la_cita]],"",0)</f>
        <v>0</v>
      </c>
      <c r="R698" cm="1">
        <f t="array" ref="R698">_xlfn.XLOOKUP(AVANZA[[#This Row],[Num_Agrupacion_Pet_Atis]],Tabla1[[#All],[Numero_de_actuacion]],Tabla1[[#All],[Franja_horaria_de_la_cita]],"",0)</f>
        <v>0</v>
      </c>
      <c r="S698" s="14">
        <f>IFERROR(DAY(AVANZA[[#This Row],[FECHA AGENDA]]),"")</f>
        <v>0</v>
      </c>
      <c r="T698" s="14">
        <f>IFERROR(MONTH(AVANZA[[#This Row],[FECHA AGENDA]]),"")</f>
        <v>1</v>
      </c>
      <c r="U698" cm="1">
        <f t="array" ref="U698">_xlfn.XLOOKUP(AVANZA[[#This Row],[Num_Agrupacion_Pet_Atis]],Tabla1[[#All],[Numero_de_actuacion]],Tabla1[[#All],[Motivo_de_suspension]],"",0)</f>
        <v>0</v>
      </c>
      <c r="V698" s="2" t="str" cm="1">
        <f t="array" ref="V698">_xlfn.XLOOKUP(AVANZA[[#This Row],[Num_Agrupacion_Pet_Atis]],Tabla1[[#All],[Numero_de_actuacion]],Tabla1[[#All],[No_identificacion_cliente]],"",0)</f>
        <v>1033684984</v>
      </c>
      <c r="W698" s="2" t="str" cm="1">
        <f t="array" ref="W698">_xlfn.XLOOKUP(AVANZA[[#This Row],[Num_Agrupacion_Pet_Atis]],Tabla1[[#All],[Numero_de_actuacion]],Tabla1[[#All],[Movil_de_contacto]],"",0)</f>
        <v>3133161329</v>
      </c>
      <c r="X698" s="14">
        <f>IF(OR(AVANZA[[#This Row],[ESTADO LEG]]="Legalizada grabacion",AVANZA[[#This Row],[ESTADO LEG]]="Legalizada aut"),1,0)</f>
        <v>0</v>
      </c>
      <c r="Y698" s="14">
        <f>IF(OR(AVANZA[[#This Row],[ESTADO LEG]]="pdte legalizar",AVANZA[[#This Row],[ESTADO LEG]]="No cruza"),1,0)</f>
        <v>0</v>
      </c>
      <c r="Z698" t="str" cm="1">
        <f t="array" ref="Z698">IF(AVANZA[[#This Row],[Variable]]="Terminada",LOWER(_xlfn.XLOOKUP(AVANZA[[#This Row],[ID_Peticion]],Tabla6[[#All],[NUM_PETICION]],Tabla6[[#All],[ESTADO_LEG]],"NO CRUZA",0)),AVANZA[[#This Row],[Variable]])</f>
        <v>PENDIENTE</v>
      </c>
      <c r="AA698" t="str" cm="1">
        <f t="array" ref="AA698">_xlfn.XLOOKUP(AVANZA[[#This Row],[ID_Peticion]],Tabla6[[#All],[NUM_PETICION]],Tabla6[[#All],[DIF_DIAS]],"",0)</f>
        <v/>
      </c>
      <c r="AB698" s="2" t="str" cm="1">
        <f t="array" ref="AB698">IFERROR(_xlfn.XLOOKUP(AVANZA[[#This Row],[ID_Peticion]],Tabla6[[#All],[NUM_PETICION]],Tabla6[[#All],[FEC_LEGAL]],"",0),"")</f>
        <v/>
      </c>
      <c r="AC698" s="14">
        <f ca="1">IF(AVANZA[[#This Row],[FECHA LEG]]&lt;&gt;0,IFERROR(AVANZA[[#This Row],[FECHA LEG]]-AVANZA[[#This Row],[FechaIniEstadoSubPetAtis]],0),TODAY()-AVANZA[[#This Row],[FechaIniEstadoSubPetAtis]])</f>
        <v>0</v>
      </c>
      <c r="AD698" s="35">
        <f ca="1">IF(AVANZA[[#This Row],[FINAL Vs LG]]&lt;&gt;0,IF(AVANZA[[#This Row],[FINAL Vs LG]]&lt;7.1,"100%",IF(AND(AVANZA[[#This Row],[FINAL Vs LG]]&gt;7.1,AVANZA[[#This Row],[FINAL Vs LG]]&lt;11.1),"50%","0%")),0)</f>
        <v>0</v>
      </c>
      <c r="AE698" s="14">
        <f ca="1">VLOOKUP(DAY(TODAY()),BACK!F:G,2,0)</f>
        <v>14</v>
      </c>
      <c r="AF698" s="14">
        <f>BACK!$I$2</f>
        <v>24</v>
      </c>
      <c r="AG698" s="14">
        <f>IF(AVANZA[[#This Row],[Oferta_empaquetada_comisiones]]="SI",1,0)</f>
        <v>0</v>
      </c>
      <c r="AH698" s="36">
        <f>IF(AVANZA[[#This Row],[Variable]]="TERMINADA",IFERROR(VLOOKUP(AVANZA[[#This Row],[SUPERVISOR]],Tabla2[#All],4,0),0),)</f>
        <v>0</v>
      </c>
      <c r="AI698" s="14">
        <f>IF(AVANZA[[#This Row],[Producto]]="BA",1,0)</f>
        <v>1</v>
      </c>
      <c r="AJ698" s="14">
        <f>IF(AVANZA[[#This Row],[Producto]]="DUO",1,0)</f>
        <v>0</v>
      </c>
      <c r="AK698" s="14">
        <f>IF(AVANZA[[#This Row],[Producto]]="TRIO",1,0)</f>
        <v>0</v>
      </c>
      <c r="AL698" t="s">
        <v>1060</v>
      </c>
      <c r="AM698">
        <v>-1</v>
      </c>
      <c r="AN698">
        <v>-1</v>
      </c>
      <c r="AO698" t="s">
        <v>2262</v>
      </c>
      <c r="AP698" s="1">
        <v>46145.610729166663</v>
      </c>
      <c r="AQ698">
        <v>-1</v>
      </c>
      <c r="AR698" t="s">
        <v>2263</v>
      </c>
      <c r="AS698">
        <v>-1</v>
      </c>
      <c r="AT698">
        <v>-1</v>
      </c>
      <c r="AU698">
        <v>-1</v>
      </c>
      <c r="AV698">
        <v>-1</v>
      </c>
      <c r="AW698">
        <v>-1</v>
      </c>
      <c r="AX698" t="s">
        <v>224</v>
      </c>
      <c r="AY698">
        <v>-1</v>
      </c>
      <c r="AZ698">
        <v>2026</v>
      </c>
      <c r="BA698">
        <v>5</v>
      </c>
      <c r="BB698">
        <v>13</v>
      </c>
      <c r="BC698">
        <v>-1</v>
      </c>
      <c r="BD698" t="s">
        <v>225</v>
      </c>
      <c r="BE698">
        <v>-1</v>
      </c>
      <c r="BF698">
        <v>20001621544624</v>
      </c>
      <c r="BG698" t="s">
        <v>319</v>
      </c>
      <c r="BH698" t="s">
        <v>320</v>
      </c>
      <c r="BI698" t="s">
        <v>2264</v>
      </c>
      <c r="BJ698">
        <v>-1</v>
      </c>
      <c r="BK698">
        <v>-1</v>
      </c>
      <c r="BL698">
        <v>-1</v>
      </c>
      <c r="BM698" t="s">
        <v>2213</v>
      </c>
      <c r="BN698" t="s">
        <v>230</v>
      </c>
      <c r="BO698" t="s">
        <v>2265</v>
      </c>
      <c r="BP698" t="s">
        <v>380</v>
      </c>
      <c r="BQ698">
        <v>2026</v>
      </c>
      <c r="BR698">
        <v>5</v>
      </c>
      <c r="BS698">
        <v>3</v>
      </c>
      <c r="BT698" s="1">
        <v>46145.610752314817</v>
      </c>
      <c r="BU698" t="s">
        <v>2215</v>
      </c>
      <c r="BV698" s="2">
        <v>46145</v>
      </c>
      <c r="BW698" t="s">
        <v>2215</v>
      </c>
      <c r="BX698" s="2">
        <v>46145</v>
      </c>
      <c r="BY698" s="2">
        <v>46156</v>
      </c>
      <c r="BZ698" t="s">
        <v>2266</v>
      </c>
      <c r="CA698" t="s">
        <v>297</v>
      </c>
      <c r="CB698" t="s">
        <v>297</v>
      </c>
      <c r="CC698" t="s">
        <v>2267</v>
      </c>
      <c r="CD698" t="s">
        <v>2268</v>
      </c>
      <c r="CE698">
        <v>-1</v>
      </c>
      <c r="CF698" t="s">
        <v>300</v>
      </c>
      <c r="CG698" t="s">
        <v>301</v>
      </c>
      <c r="CH698" t="s">
        <v>242</v>
      </c>
      <c r="CI698">
        <v>1031182302</v>
      </c>
      <c r="CJ698" t="s">
        <v>1068</v>
      </c>
      <c r="CK698" t="s">
        <v>245</v>
      </c>
      <c r="CL698" t="s">
        <v>409</v>
      </c>
      <c r="CM698" t="s">
        <v>247</v>
      </c>
      <c r="CN698" t="s">
        <v>410</v>
      </c>
      <c r="CT698" t="s">
        <v>304</v>
      </c>
      <c r="CU698" t="s">
        <v>225</v>
      </c>
      <c r="CW698" t="s">
        <v>319</v>
      </c>
      <c r="CX698" t="s">
        <v>320</v>
      </c>
      <c r="DA698" t="s">
        <v>250</v>
      </c>
      <c r="DB698">
        <v>-1</v>
      </c>
      <c r="DF698" t="s">
        <v>2213</v>
      </c>
      <c r="DJ698" t="s">
        <v>252</v>
      </c>
      <c r="DK698" t="s">
        <v>253</v>
      </c>
      <c r="DL698" t="s">
        <v>253</v>
      </c>
      <c r="DN698" t="s">
        <v>255</v>
      </c>
      <c r="DR698" t="s">
        <v>1069</v>
      </c>
      <c r="DS698" t="s">
        <v>1068</v>
      </c>
      <c r="DT698" t="s">
        <v>1067</v>
      </c>
      <c r="DV698">
        <v>1</v>
      </c>
      <c r="DW698" t="s">
        <v>283</v>
      </c>
      <c r="ED698" s="2">
        <v>46155</v>
      </c>
      <c r="EF698">
        <v>9</v>
      </c>
      <c r="EP698" t="s">
        <v>258</v>
      </c>
      <c r="FA698" t="s">
        <v>245</v>
      </c>
      <c r="FB698" t="s">
        <v>308</v>
      </c>
      <c r="FD698" t="s">
        <v>308</v>
      </c>
      <c r="FE698" t="s">
        <v>309</v>
      </c>
      <c r="FF698" t="s">
        <v>309</v>
      </c>
      <c r="FK698" t="s">
        <v>263</v>
      </c>
      <c r="FN698" t="s">
        <v>410</v>
      </c>
      <c r="FO698" t="s">
        <v>414</v>
      </c>
      <c r="FR698">
        <v>0</v>
      </c>
      <c r="GB698" t="s">
        <v>266</v>
      </c>
      <c r="GM698">
        <v>0</v>
      </c>
      <c r="GS698" t="s">
        <v>267</v>
      </c>
      <c r="GT698" s="2"/>
      <c r="GU698" t="s">
        <v>268</v>
      </c>
      <c r="GV698" t="s">
        <v>269</v>
      </c>
      <c r="GW698" t="s">
        <v>394</v>
      </c>
      <c r="GZ698" t="s">
        <v>395</v>
      </c>
      <c r="HE698" t="s">
        <v>230</v>
      </c>
      <c r="HF698" t="s">
        <v>2269</v>
      </c>
      <c r="HR698" t="s">
        <v>278</v>
      </c>
      <c r="HV698">
        <v>94990</v>
      </c>
      <c r="HW698" t="s">
        <v>281</v>
      </c>
      <c r="HY698">
        <v>0</v>
      </c>
      <c r="HZ698">
        <v>0</v>
      </c>
      <c r="IA698" t="s">
        <v>281</v>
      </c>
      <c r="IB698" t="s">
        <v>281</v>
      </c>
      <c r="IE698" t="s">
        <v>283</v>
      </c>
      <c r="IF698" t="s">
        <v>283</v>
      </c>
      <c r="IG698" t="s">
        <v>283</v>
      </c>
      <c r="IH698" t="s">
        <v>284</v>
      </c>
      <c r="II698" t="s">
        <v>285</v>
      </c>
      <c r="IJ698" t="s">
        <v>286</v>
      </c>
      <c r="IK698" t="s">
        <v>278</v>
      </c>
      <c r="IL698" t="s">
        <v>346</v>
      </c>
      <c r="IM698" t="s">
        <v>288</v>
      </c>
      <c r="IN698" t="s">
        <v>2219</v>
      </c>
      <c r="IP698" t="s">
        <v>290</v>
      </c>
      <c r="IQ698" t="s">
        <v>284</v>
      </c>
      <c r="IS698" t="s">
        <v>291</v>
      </c>
      <c r="IT698" t="s">
        <v>561</v>
      </c>
      <c r="IY698" t="s">
        <v>281</v>
      </c>
    </row>
    <row r="699" spans="1:259" x14ac:dyDescent="0.3">
      <c r="A699" s="14">
        <f>DAY(AVANZA[[#This Row],[FechaSeguimiento]])</f>
        <v>13</v>
      </c>
      <c r="B699" s="14">
        <f>MONTH(AVANZA[[#This Row],[FechaSeguimiento]])</f>
        <v>5</v>
      </c>
      <c r="C699"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699" t="str">
        <f>LOWER(IFERROR(VLOOKUP(AVANZA[[#This Row],[ID_Peticion]],CANCELADAS[#All],2,0),""))</f>
        <v/>
      </c>
      <c r="E699" t="str">
        <f>LOWER(IFERROR(VLOOKUP(AVANZA[[#This Row],[ID_Peticion]],CANCELADAS[#All],3,0),""))</f>
        <v/>
      </c>
      <c r="F699" t="str">
        <f>LOWER(IF(AVANZA[[#This Row],[CEDULA CLIENTE]]&lt;&gt;""," CC: " &amp; COUNTIFS(AVANZA[CEDULA CLIENTE],AVANZA[[#This Row],[CEDULA CLIENTE]]),"")&amp; IF(AVANZA[[#This Row],[Direccion]]&lt;&gt;""," DIR: " &amp; COUNTIFS(AVANZA[Direccion],AVANZA[[#This Row],[Direccion]]),""))</f>
        <v xml:space="preserve"> dir: 1</v>
      </c>
      <c r="G699" t="str">
        <f>IFERROR(VLOOKUP(AVANZA[[#This Row],[Cedula_Vendedor_Atis]],PLANTA[[#All],[CEDULA]:[LINEA]],3,0),"No Cruza")</f>
        <v>Marisol Avella</v>
      </c>
      <c r="H699" t="str">
        <f>IFERROR(VLOOKUP(AVANZA[[#This Row],[Cedula_Vendedor_Atis]],PLANTA[[#All],[CEDULA]:[LINEA]],4,0),"No Cruza")</f>
        <v>Fija</v>
      </c>
      <c r="I699" t="str">
        <f>LOWER(IF(AVANZA[[#This Row],[ATRIBUIBLE]]="",AVANZA[[#This Row],[Variable]],AVANZA[[#This Row],[ATRIBUIBLE]]))</f>
        <v>pendiente</v>
      </c>
      <c r="J699" s="14">
        <f>IF(AVANZA[[#This Row],[Variable]]=AVANZA[[#Headers],[TERMINADA]],1,0)</f>
        <v>0</v>
      </c>
      <c r="K699" s="14">
        <f>IF(AVANZA[[#This Row],[Variable]]=AVANZA[[#Headers],[ANULADA]],1,0)</f>
        <v>0</v>
      </c>
      <c r="L699" s="14">
        <f>IF(AVANZA[[#This Row],[Variable]]=AVANZA[[#Headers],[PENDIENTE]],1,0)</f>
        <v>1</v>
      </c>
      <c r="M699" s="14">
        <f>IF(AVANZA[[#This Row],[ESTADO AGENDA]]="AGENDADA",1,0)</f>
        <v>0</v>
      </c>
      <c r="N699" s="14">
        <f>IF(AVANZA[[#This Row],[ESTADO AGENDA]]="PENDIENTE DE AGENDAR",1,0)</f>
        <v>0</v>
      </c>
      <c r="O699" s="14">
        <f>IF(AVANZA[[#This Row],[ESTADO AGENDA]]="SUSPENDIDA",1,0)</f>
        <v>0</v>
      </c>
      <c r="P699" t="str" cm="1">
        <f t="array" ref="P699">_xlfn.XLOOKUP(AVANZA[[#This Row],[Num_Agrupacion_Pet_Atis]],Tabla1[[#All],[Numero_de_actuacion]],Tabla1[[#All],[Estado_de_la_orden]],"",0)</f>
        <v/>
      </c>
      <c r="Q699" s="2" t="str" cm="1">
        <f t="array" ref="Q699">_xlfn.XLOOKUP(AVANZA[[#This Row],[Num_Agrupacion_Pet_Atis]],Tabla1[[#All],[Numero_de_actuacion]],Tabla1[[#All],[Fecha_de_la_cita]],"",0)</f>
        <v/>
      </c>
      <c r="R699" t="str" cm="1">
        <f t="array" ref="R699">_xlfn.XLOOKUP(AVANZA[[#This Row],[Num_Agrupacion_Pet_Atis]],Tabla1[[#All],[Numero_de_actuacion]],Tabla1[[#All],[Franja_horaria_de_la_cita]],"",0)</f>
        <v/>
      </c>
      <c r="S699" s="14" t="str">
        <f>IFERROR(DAY(AVANZA[[#This Row],[FECHA AGENDA]]),"")</f>
        <v/>
      </c>
      <c r="T699" s="14" t="str">
        <f>IFERROR(MONTH(AVANZA[[#This Row],[FECHA AGENDA]]),"")</f>
        <v/>
      </c>
      <c r="U699" t="str" cm="1">
        <f t="array" ref="U699">_xlfn.XLOOKUP(AVANZA[[#This Row],[Num_Agrupacion_Pet_Atis]],Tabla1[[#All],[Numero_de_actuacion]],Tabla1[[#All],[Motivo_de_suspension]],"",0)</f>
        <v/>
      </c>
      <c r="V699" s="2" t="str" cm="1">
        <f t="array" ref="V699">_xlfn.XLOOKUP(AVANZA[[#This Row],[Num_Agrupacion_Pet_Atis]],Tabla1[[#All],[Numero_de_actuacion]],Tabla1[[#All],[No_identificacion_cliente]],"",0)</f>
        <v/>
      </c>
      <c r="W699" s="2" t="str" cm="1">
        <f t="array" ref="W699">_xlfn.XLOOKUP(AVANZA[[#This Row],[Num_Agrupacion_Pet_Atis]],Tabla1[[#All],[Numero_de_actuacion]],Tabla1[[#All],[Movil_de_contacto]],"",0)</f>
        <v/>
      </c>
      <c r="X699" s="14">
        <f>IF(OR(AVANZA[[#This Row],[ESTADO LEG]]="Legalizada grabacion",AVANZA[[#This Row],[ESTADO LEG]]="Legalizada aut"),1,0)</f>
        <v>0</v>
      </c>
      <c r="Y699" s="14">
        <f>IF(OR(AVANZA[[#This Row],[ESTADO LEG]]="pdte legalizar",AVANZA[[#This Row],[ESTADO LEG]]="No cruza"),1,0)</f>
        <v>0</v>
      </c>
      <c r="Z699" t="str" cm="1">
        <f t="array" ref="Z699">IF(AVANZA[[#This Row],[Variable]]="Terminada",LOWER(_xlfn.XLOOKUP(AVANZA[[#This Row],[ID_Peticion]],Tabla6[[#All],[NUM_PETICION]],Tabla6[[#All],[ESTADO_LEG]],"NO CRUZA",0)),AVANZA[[#This Row],[Variable]])</f>
        <v>PENDIENTE</v>
      </c>
      <c r="AA699" t="str" cm="1">
        <f t="array" ref="AA699">_xlfn.XLOOKUP(AVANZA[[#This Row],[ID_Peticion]],Tabla6[[#All],[NUM_PETICION]],Tabla6[[#All],[DIF_DIAS]],"",0)</f>
        <v/>
      </c>
      <c r="AB699" s="2" t="str" cm="1">
        <f t="array" ref="AB699">IFERROR(_xlfn.XLOOKUP(AVANZA[[#This Row],[ID_Peticion]],Tabla6[[#All],[NUM_PETICION]],Tabla6[[#All],[FEC_LEGAL]],"",0),"")</f>
        <v/>
      </c>
      <c r="AC699" s="14">
        <f ca="1">IF(AVANZA[[#This Row],[FECHA LEG]]&lt;&gt;0,IFERROR(AVANZA[[#This Row],[FECHA LEG]]-AVANZA[[#This Row],[FechaIniEstadoSubPetAtis]],0),TODAY()-AVANZA[[#This Row],[FechaIniEstadoSubPetAtis]])</f>
        <v>0</v>
      </c>
      <c r="AD699" s="35">
        <f ca="1">IF(AVANZA[[#This Row],[FINAL Vs LG]]&lt;&gt;0,IF(AVANZA[[#This Row],[FINAL Vs LG]]&lt;7.1,"100%",IF(AND(AVANZA[[#This Row],[FINAL Vs LG]]&gt;7.1,AVANZA[[#This Row],[FINAL Vs LG]]&lt;11.1),"50%","0%")),0)</f>
        <v>0</v>
      </c>
      <c r="AE699" s="14">
        <f ca="1">VLOOKUP(DAY(TODAY()),BACK!F:G,2,0)</f>
        <v>14</v>
      </c>
      <c r="AF699" s="14">
        <f>BACK!$I$2</f>
        <v>24</v>
      </c>
      <c r="AG699" s="14">
        <f>IF(AVANZA[[#This Row],[Oferta_empaquetada_comisiones]]="SI",1,0)</f>
        <v>0</v>
      </c>
      <c r="AH699" s="36">
        <f>IF(AVANZA[[#This Row],[Variable]]="TERMINADA",IFERROR(VLOOKUP(AVANZA[[#This Row],[SUPERVISOR]],Tabla2[#All],4,0),0),)</f>
        <v>0</v>
      </c>
      <c r="AI699" s="14">
        <f>IF(AVANZA[[#This Row],[Producto]]="BA",1,0)</f>
        <v>1</v>
      </c>
      <c r="AJ699" s="14">
        <f>IF(AVANZA[[#This Row],[Producto]]="DUO",1,0)</f>
        <v>0</v>
      </c>
      <c r="AK699" s="14">
        <f>IF(AVANZA[[#This Row],[Producto]]="TRIO",1,0)</f>
        <v>0</v>
      </c>
      <c r="AL699" t="s">
        <v>667</v>
      </c>
      <c r="AM699">
        <v>-1</v>
      </c>
      <c r="AN699">
        <v>-1</v>
      </c>
      <c r="AO699" t="s">
        <v>2271</v>
      </c>
      <c r="AP699" s="1">
        <v>46144.672395833331</v>
      </c>
      <c r="AQ699">
        <v>-1</v>
      </c>
      <c r="AR699" t="s">
        <v>2272</v>
      </c>
      <c r="AS699">
        <v>-1</v>
      </c>
      <c r="AT699">
        <v>-1</v>
      </c>
      <c r="AU699">
        <v>-1</v>
      </c>
      <c r="AV699">
        <v>-1</v>
      </c>
      <c r="AW699">
        <v>-1</v>
      </c>
      <c r="AX699" t="s">
        <v>224</v>
      </c>
      <c r="AY699">
        <v>-1</v>
      </c>
      <c r="AZ699">
        <v>2026</v>
      </c>
      <c r="BA699">
        <v>5</v>
      </c>
      <c r="BB699">
        <v>13</v>
      </c>
      <c r="BC699">
        <v>-1</v>
      </c>
      <c r="BD699" t="s">
        <v>225</v>
      </c>
      <c r="BE699">
        <v>-1</v>
      </c>
      <c r="BF699">
        <v>20001621493532</v>
      </c>
      <c r="BG699" t="s">
        <v>226</v>
      </c>
      <c r="BH699" t="s">
        <v>227</v>
      </c>
      <c r="BI699" t="s">
        <v>2273</v>
      </c>
      <c r="BJ699">
        <v>-1</v>
      </c>
      <c r="BK699">
        <v>-1</v>
      </c>
      <c r="BL699">
        <v>-1</v>
      </c>
      <c r="BM699" t="s">
        <v>2213</v>
      </c>
      <c r="BN699" t="s">
        <v>230</v>
      </c>
      <c r="BO699" t="s">
        <v>2274</v>
      </c>
      <c r="BP699" t="s">
        <v>232</v>
      </c>
      <c r="BQ699">
        <v>2026</v>
      </c>
      <c r="BR699">
        <v>5</v>
      </c>
      <c r="BS699">
        <v>2</v>
      </c>
      <c r="BT699" s="1">
        <v>46144.672418981485</v>
      </c>
      <c r="BU699" t="s">
        <v>2215</v>
      </c>
      <c r="BV699" s="2">
        <v>46144</v>
      </c>
      <c r="BW699" t="s">
        <v>2215</v>
      </c>
      <c r="BX699" s="2">
        <v>46144</v>
      </c>
      <c r="BY699" s="2">
        <v>46144</v>
      </c>
      <c r="BZ699" t="s">
        <v>2216</v>
      </c>
      <c r="CA699" t="s">
        <v>236</v>
      </c>
      <c r="CB699" t="s">
        <v>237</v>
      </c>
      <c r="CC699" t="s">
        <v>2275</v>
      </c>
      <c r="CD699" t="s">
        <v>1591</v>
      </c>
      <c r="CE699">
        <v>-1</v>
      </c>
      <c r="CF699" t="s">
        <v>240</v>
      </c>
      <c r="CG699" t="s">
        <v>241</v>
      </c>
      <c r="CH699" t="s">
        <v>242</v>
      </c>
      <c r="CI699">
        <v>1098100287</v>
      </c>
      <c r="CJ699" t="s">
        <v>675</v>
      </c>
      <c r="CK699" t="s">
        <v>245</v>
      </c>
      <c r="CL699" t="s">
        <v>246</v>
      </c>
      <c r="CM699" t="s">
        <v>247</v>
      </c>
      <c r="CN699" t="s">
        <v>359</v>
      </c>
      <c r="CT699" t="s">
        <v>330</v>
      </c>
      <c r="CU699" t="s">
        <v>225</v>
      </c>
      <c r="CW699" t="s">
        <v>226</v>
      </c>
      <c r="CX699" t="s">
        <v>227</v>
      </c>
      <c r="DA699" t="s">
        <v>250</v>
      </c>
      <c r="DB699">
        <v>-1</v>
      </c>
      <c r="DF699" t="s">
        <v>2213</v>
      </c>
      <c r="DJ699" t="s">
        <v>252</v>
      </c>
      <c r="DK699" t="s">
        <v>253</v>
      </c>
      <c r="DL699" t="s">
        <v>254</v>
      </c>
      <c r="DN699" t="s">
        <v>255</v>
      </c>
      <c r="DR699" t="s">
        <v>676</v>
      </c>
      <c r="DS699" t="s">
        <v>675</v>
      </c>
      <c r="DT699" t="s">
        <v>674</v>
      </c>
      <c r="DV699">
        <v>1</v>
      </c>
      <c r="DW699" t="s">
        <v>257</v>
      </c>
      <c r="ED699" s="2">
        <v>46155</v>
      </c>
      <c r="EF699">
        <v>23</v>
      </c>
      <c r="EP699" t="s">
        <v>258</v>
      </c>
      <c r="ES699" t="s">
        <v>1419</v>
      </c>
      <c r="FA699" t="s">
        <v>245</v>
      </c>
      <c r="FB699" t="s">
        <v>260</v>
      </c>
      <c r="FD699" t="s">
        <v>260</v>
      </c>
      <c r="FE699" t="s">
        <v>261</v>
      </c>
      <c r="FF699" t="s">
        <v>262</v>
      </c>
      <c r="FK699" t="s">
        <v>263</v>
      </c>
      <c r="FL699" t="s">
        <v>2276</v>
      </c>
      <c r="FN699" t="s">
        <v>359</v>
      </c>
      <c r="FO699" t="s">
        <v>366</v>
      </c>
      <c r="FR699">
        <v>0</v>
      </c>
      <c r="GB699" t="s">
        <v>266</v>
      </c>
      <c r="GM699">
        <v>0</v>
      </c>
      <c r="GS699" t="s">
        <v>267</v>
      </c>
      <c r="GT699" s="2">
        <v>43737</v>
      </c>
      <c r="GU699" t="s">
        <v>268</v>
      </c>
      <c r="GW699" t="s">
        <v>270</v>
      </c>
      <c r="GX699" t="s">
        <v>271</v>
      </c>
      <c r="GY699" t="s">
        <v>272</v>
      </c>
      <c r="GZ699" t="s">
        <v>273</v>
      </c>
      <c r="HA699" t="s">
        <v>497</v>
      </c>
      <c r="HB699" t="s">
        <v>275</v>
      </c>
      <c r="HC699" t="s">
        <v>275</v>
      </c>
      <c r="HD699" t="s">
        <v>257</v>
      </c>
      <c r="HE699" t="s">
        <v>230</v>
      </c>
      <c r="HF699" t="s">
        <v>2277</v>
      </c>
      <c r="HG699" t="s">
        <v>277</v>
      </c>
      <c r="HR699" t="s">
        <v>278</v>
      </c>
      <c r="HV699">
        <v>85900</v>
      </c>
      <c r="HW699" t="s">
        <v>279</v>
      </c>
      <c r="HY699">
        <v>0</v>
      </c>
      <c r="HZ699">
        <v>0</v>
      </c>
      <c r="IA699" t="s">
        <v>279</v>
      </c>
      <c r="IB699" t="s">
        <v>281</v>
      </c>
      <c r="IE699" t="s">
        <v>283</v>
      </c>
      <c r="IF699" t="s">
        <v>283</v>
      </c>
      <c r="IG699" t="s">
        <v>283</v>
      </c>
      <c r="IH699" t="s">
        <v>284</v>
      </c>
      <c r="II699" t="s">
        <v>285</v>
      </c>
      <c r="IJ699" t="s">
        <v>286</v>
      </c>
      <c r="IK699" t="s">
        <v>278</v>
      </c>
      <c r="IL699" t="s">
        <v>371</v>
      </c>
      <c r="IM699" t="s">
        <v>288</v>
      </c>
      <c r="IN699" t="s">
        <v>2219</v>
      </c>
      <c r="IP699" t="s">
        <v>290</v>
      </c>
      <c r="IQ699" t="s">
        <v>284</v>
      </c>
      <c r="IS699" t="s">
        <v>291</v>
      </c>
      <c r="IT699" t="s">
        <v>453</v>
      </c>
      <c r="IU699" t="s">
        <v>454</v>
      </c>
      <c r="IV699" t="s">
        <v>434</v>
      </c>
      <c r="IW699" t="s">
        <v>318</v>
      </c>
      <c r="IY699" t="s">
        <v>281</v>
      </c>
    </row>
    <row r="700" spans="1:259" x14ac:dyDescent="0.3">
      <c r="A700" s="14">
        <f>DAY(AVANZA[[#This Row],[FechaSeguimiento]])</f>
        <v>13</v>
      </c>
      <c r="B700" s="14">
        <f>MONTH(AVANZA[[#This Row],[FechaSeguimiento]])</f>
        <v>5</v>
      </c>
      <c r="C700"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700" t="str">
        <f>LOWER(IFERROR(VLOOKUP(AVANZA[[#This Row],[ID_Peticion]],CANCELADAS[#All],2,0),""))</f>
        <v/>
      </c>
      <c r="E700" t="str">
        <f>LOWER(IFERROR(VLOOKUP(AVANZA[[#This Row],[ID_Peticion]],CANCELADAS[#All],3,0),""))</f>
        <v/>
      </c>
      <c r="F700" t="str">
        <f>LOWER(IF(AVANZA[[#This Row],[CEDULA CLIENTE]]&lt;&gt;""," CC: " &amp; COUNTIFS(AVANZA[CEDULA CLIENTE],AVANZA[[#This Row],[CEDULA CLIENTE]]),"")&amp; IF(AVANZA[[#This Row],[Direccion]]&lt;&gt;""," DIR: " &amp; COUNTIFS(AVANZA[Direccion],AVANZA[[#This Row],[Direccion]]),""))</f>
        <v xml:space="preserve"> dir: 1</v>
      </c>
      <c r="G700" t="str">
        <f>IFERROR(VLOOKUP(AVANZA[[#This Row],[Cedula_Vendedor_Atis]],PLANTA[[#All],[CEDULA]:[LINEA]],3,0),"No Cruza")</f>
        <v>Marisol Avella</v>
      </c>
      <c r="H700" t="str">
        <f>IFERROR(VLOOKUP(AVANZA[[#This Row],[Cedula_Vendedor_Atis]],PLANTA[[#All],[CEDULA]:[LINEA]],4,0),"No Cruza")</f>
        <v>Fija</v>
      </c>
      <c r="I700" t="str">
        <f>LOWER(IF(AVANZA[[#This Row],[ATRIBUIBLE]]="",AVANZA[[#This Row],[Variable]],AVANZA[[#This Row],[ATRIBUIBLE]]))</f>
        <v>pendiente</v>
      </c>
      <c r="J700" s="14">
        <f>IF(AVANZA[[#This Row],[Variable]]=AVANZA[[#Headers],[TERMINADA]],1,0)</f>
        <v>0</v>
      </c>
      <c r="K700" s="14">
        <f>IF(AVANZA[[#This Row],[Variable]]=AVANZA[[#Headers],[ANULADA]],1,0)</f>
        <v>0</v>
      </c>
      <c r="L700" s="14">
        <f>IF(AVANZA[[#This Row],[Variable]]=AVANZA[[#Headers],[PENDIENTE]],1,0)</f>
        <v>1</v>
      </c>
      <c r="M700" s="14">
        <f>IF(AVANZA[[#This Row],[ESTADO AGENDA]]="AGENDADA",1,0)</f>
        <v>0</v>
      </c>
      <c r="N700" s="14">
        <f>IF(AVANZA[[#This Row],[ESTADO AGENDA]]="PENDIENTE DE AGENDAR",1,0)</f>
        <v>0</v>
      </c>
      <c r="O700" s="14">
        <f>IF(AVANZA[[#This Row],[ESTADO AGENDA]]="SUSPENDIDA",1,0)</f>
        <v>0</v>
      </c>
      <c r="P700" t="str" cm="1">
        <f t="array" ref="P700">_xlfn.XLOOKUP(AVANZA[[#This Row],[Num_Agrupacion_Pet_Atis]],Tabla1[[#All],[Numero_de_actuacion]],Tabla1[[#All],[Estado_de_la_orden]],"",0)</f>
        <v/>
      </c>
      <c r="Q700" s="2" t="str" cm="1">
        <f t="array" ref="Q700">_xlfn.XLOOKUP(AVANZA[[#This Row],[Num_Agrupacion_Pet_Atis]],Tabla1[[#All],[Numero_de_actuacion]],Tabla1[[#All],[Fecha_de_la_cita]],"",0)</f>
        <v/>
      </c>
      <c r="R700" t="str" cm="1">
        <f t="array" ref="R700">_xlfn.XLOOKUP(AVANZA[[#This Row],[Num_Agrupacion_Pet_Atis]],Tabla1[[#All],[Numero_de_actuacion]],Tabla1[[#All],[Franja_horaria_de_la_cita]],"",0)</f>
        <v/>
      </c>
      <c r="S700" s="14" t="str">
        <f>IFERROR(DAY(AVANZA[[#This Row],[FECHA AGENDA]]),"")</f>
        <v/>
      </c>
      <c r="T700" s="14" t="str">
        <f>IFERROR(MONTH(AVANZA[[#This Row],[FECHA AGENDA]]),"")</f>
        <v/>
      </c>
      <c r="U700" t="str" cm="1">
        <f t="array" ref="U700">_xlfn.XLOOKUP(AVANZA[[#This Row],[Num_Agrupacion_Pet_Atis]],Tabla1[[#All],[Numero_de_actuacion]],Tabla1[[#All],[Motivo_de_suspension]],"",0)</f>
        <v/>
      </c>
      <c r="V700" s="2" t="str" cm="1">
        <f t="array" ref="V700">_xlfn.XLOOKUP(AVANZA[[#This Row],[Num_Agrupacion_Pet_Atis]],Tabla1[[#All],[Numero_de_actuacion]],Tabla1[[#All],[No_identificacion_cliente]],"",0)</f>
        <v/>
      </c>
      <c r="W700" s="2" t="str" cm="1">
        <f t="array" ref="W700">_xlfn.XLOOKUP(AVANZA[[#This Row],[Num_Agrupacion_Pet_Atis]],Tabla1[[#All],[Numero_de_actuacion]],Tabla1[[#All],[Movil_de_contacto]],"",0)</f>
        <v/>
      </c>
      <c r="X700" s="14">
        <f>IF(OR(AVANZA[[#This Row],[ESTADO LEG]]="Legalizada grabacion",AVANZA[[#This Row],[ESTADO LEG]]="Legalizada aut"),1,0)</f>
        <v>0</v>
      </c>
      <c r="Y700" s="14">
        <f>IF(OR(AVANZA[[#This Row],[ESTADO LEG]]="pdte legalizar",AVANZA[[#This Row],[ESTADO LEG]]="No cruza"),1,0)</f>
        <v>0</v>
      </c>
      <c r="Z700" t="str" cm="1">
        <f t="array" ref="Z700">IF(AVANZA[[#This Row],[Variable]]="Terminada",LOWER(_xlfn.XLOOKUP(AVANZA[[#This Row],[ID_Peticion]],Tabla6[[#All],[NUM_PETICION]],Tabla6[[#All],[ESTADO_LEG]],"NO CRUZA",0)),AVANZA[[#This Row],[Variable]])</f>
        <v>PENDIENTE</v>
      </c>
      <c r="AA700" t="str" cm="1">
        <f t="array" ref="AA700">_xlfn.XLOOKUP(AVANZA[[#This Row],[ID_Peticion]],Tabla6[[#All],[NUM_PETICION]],Tabla6[[#All],[DIF_DIAS]],"",0)</f>
        <v/>
      </c>
      <c r="AB700" s="2" t="str" cm="1">
        <f t="array" ref="AB700">IFERROR(_xlfn.XLOOKUP(AVANZA[[#This Row],[ID_Peticion]],Tabla6[[#All],[NUM_PETICION]],Tabla6[[#All],[FEC_LEGAL]],"",0),"")</f>
        <v/>
      </c>
      <c r="AC700" s="14">
        <f ca="1">IF(AVANZA[[#This Row],[FECHA LEG]]&lt;&gt;0,IFERROR(AVANZA[[#This Row],[FECHA LEG]]-AVANZA[[#This Row],[FechaIniEstadoSubPetAtis]],0),TODAY()-AVANZA[[#This Row],[FechaIniEstadoSubPetAtis]])</f>
        <v>0</v>
      </c>
      <c r="AD700" s="35">
        <f ca="1">IF(AVANZA[[#This Row],[FINAL Vs LG]]&lt;&gt;0,IF(AVANZA[[#This Row],[FINAL Vs LG]]&lt;7.1,"100%",IF(AND(AVANZA[[#This Row],[FINAL Vs LG]]&gt;7.1,AVANZA[[#This Row],[FINAL Vs LG]]&lt;11.1),"50%","0%")),0)</f>
        <v>0</v>
      </c>
      <c r="AE700" s="14">
        <f ca="1">VLOOKUP(DAY(TODAY()),BACK!F:G,2,0)</f>
        <v>14</v>
      </c>
      <c r="AF700" s="14">
        <f>BACK!$I$2</f>
        <v>24</v>
      </c>
      <c r="AG700" s="14">
        <f>IF(AVANZA[[#This Row],[Oferta_empaquetada_comisiones]]="SI",1,0)</f>
        <v>0</v>
      </c>
      <c r="AH700" s="36">
        <f>IF(AVANZA[[#This Row],[Variable]]="TERMINADA",IFERROR(VLOOKUP(AVANZA[[#This Row],[SUPERVISOR]],Tabla2[#All],4,0),0),)</f>
        <v>0</v>
      </c>
      <c r="AI700" s="14">
        <f>IF(AVANZA[[#This Row],[Producto]]="BA",1,0)</f>
        <v>1</v>
      </c>
      <c r="AJ700" s="14">
        <f>IF(AVANZA[[#This Row],[Producto]]="DUO",1,0)</f>
        <v>0</v>
      </c>
      <c r="AK700" s="14">
        <f>IF(AVANZA[[#This Row],[Producto]]="TRIO",1,0)</f>
        <v>0</v>
      </c>
      <c r="AL700" t="s">
        <v>456</v>
      </c>
      <c r="AM700">
        <v>-1</v>
      </c>
      <c r="AN700">
        <v>-1</v>
      </c>
      <c r="AO700" t="s">
        <v>2278</v>
      </c>
      <c r="AP700" s="1">
        <v>46155.415416666663</v>
      </c>
      <c r="AQ700">
        <v>-1</v>
      </c>
      <c r="AR700" t="s">
        <v>2279</v>
      </c>
      <c r="AS700">
        <v>-1</v>
      </c>
      <c r="AT700">
        <v>-1</v>
      </c>
      <c r="AU700">
        <v>-1</v>
      </c>
      <c r="AV700">
        <v>-1</v>
      </c>
      <c r="AW700">
        <v>-1</v>
      </c>
      <c r="AX700" t="s">
        <v>224</v>
      </c>
      <c r="AY700">
        <v>-1</v>
      </c>
      <c r="AZ700">
        <v>2026</v>
      </c>
      <c r="BA700">
        <v>5</v>
      </c>
      <c r="BB700">
        <v>13</v>
      </c>
      <c r="BC700">
        <v>-1</v>
      </c>
      <c r="BD700" t="s">
        <v>225</v>
      </c>
      <c r="BE700">
        <v>-1</v>
      </c>
      <c r="BF700">
        <v>20001627093030</v>
      </c>
      <c r="BG700" t="s">
        <v>319</v>
      </c>
      <c r="BH700" t="s">
        <v>320</v>
      </c>
      <c r="BI700" t="s">
        <v>2280</v>
      </c>
      <c r="BJ700">
        <v>-1</v>
      </c>
      <c r="BK700">
        <v>-1</v>
      </c>
      <c r="BL700">
        <v>-1</v>
      </c>
      <c r="BM700" t="s">
        <v>2213</v>
      </c>
      <c r="BN700" t="s">
        <v>230</v>
      </c>
      <c r="BO700" t="s">
        <v>2281</v>
      </c>
      <c r="BP700" t="s">
        <v>232</v>
      </c>
      <c r="BQ700">
        <v>2026</v>
      </c>
      <c r="BR700">
        <v>5</v>
      </c>
      <c r="BS700">
        <v>13</v>
      </c>
      <c r="BT700" s="1">
        <v>46155.415439814817</v>
      </c>
      <c r="BU700" t="s">
        <v>2215</v>
      </c>
      <c r="BV700" s="2">
        <v>46155</v>
      </c>
      <c r="BW700" t="s">
        <v>2215</v>
      </c>
      <c r="BX700" s="2">
        <v>46155</v>
      </c>
      <c r="BY700" s="2">
        <v>46155</v>
      </c>
      <c r="BZ700" t="s">
        <v>2216</v>
      </c>
      <c r="CA700" t="s">
        <v>1331</v>
      </c>
      <c r="CB700" t="s">
        <v>546</v>
      </c>
      <c r="CC700" t="s">
        <v>2282</v>
      </c>
      <c r="CD700" t="s">
        <v>2283</v>
      </c>
      <c r="CE700">
        <v>-1</v>
      </c>
      <c r="CF700" t="s">
        <v>1334</v>
      </c>
      <c r="CG700" t="s">
        <v>550</v>
      </c>
      <c r="CH700" t="s">
        <v>242</v>
      </c>
      <c r="CI700">
        <v>1018514067</v>
      </c>
      <c r="CJ700" t="s">
        <v>464</v>
      </c>
      <c r="CK700" t="s">
        <v>245</v>
      </c>
      <c r="CL700" t="s">
        <v>409</v>
      </c>
      <c r="CM700" t="s">
        <v>247</v>
      </c>
      <c r="CN700" t="s">
        <v>410</v>
      </c>
      <c r="CT700" t="s">
        <v>249</v>
      </c>
      <c r="CU700" t="s">
        <v>225</v>
      </c>
      <c r="CW700" t="s">
        <v>319</v>
      </c>
      <c r="CX700" t="s">
        <v>320</v>
      </c>
      <c r="DA700" t="s">
        <v>250</v>
      </c>
      <c r="DB700">
        <v>-1</v>
      </c>
      <c r="DF700" t="s">
        <v>2213</v>
      </c>
      <c r="DJ700" t="s">
        <v>252</v>
      </c>
      <c r="DK700" t="s">
        <v>253</v>
      </c>
      <c r="DL700" t="s">
        <v>253</v>
      </c>
      <c r="DN700" t="s">
        <v>255</v>
      </c>
      <c r="DR700" t="s">
        <v>465</v>
      </c>
      <c r="DS700" t="s">
        <v>464</v>
      </c>
      <c r="DT700" t="s">
        <v>463</v>
      </c>
      <c r="DV700">
        <v>1</v>
      </c>
      <c r="DW700" t="s">
        <v>554</v>
      </c>
      <c r="ED700" s="2">
        <v>46155</v>
      </c>
      <c r="EF700">
        <v>20</v>
      </c>
      <c r="EP700" t="s">
        <v>258</v>
      </c>
      <c r="FA700" t="s">
        <v>245</v>
      </c>
      <c r="FB700" t="s">
        <v>556</v>
      </c>
      <c r="FD700" t="s">
        <v>556</v>
      </c>
      <c r="FE700" t="s">
        <v>1336</v>
      </c>
      <c r="FF700" t="s">
        <v>1336</v>
      </c>
      <c r="FK700" t="s">
        <v>263</v>
      </c>
      <c r="FN700" t="s">
        <v>410</v>
      </c>
      <c r="FO700" t="s">
        <v>414</v>
      </c>
      <c r="FR700">
        <v>0</v>
      </c>
      <c r="GB700" t="s">
        <v>266</v>
      </c>
      <c r="GM700">
        <v>0</v>
      </c>
      <c r="GS700" t="s">
        <v>267</v>
      </c>
      <c r="GT700" s="2"/>
      <c r="GU700" t="s">
        <v>268</v>
      </c>
      <c r="GV700" t="s">
        <v>335</v>
      </c>
      <c r="GW700" t="s">
        <v>270</v>
      </c>
      <c r="GX700" t="s">
        <v>272</v>
      </c>
      <c r="GY700" t="s">
        <v>272</v>
      </c>
      <c r="GZ700" t="s">
        <v>344</v>
      </c>
      <c r="HE700" t="s">
        <v>230</v>
      </c>
      <c r="HF700" t="s">
        <v>2284</v>
      </c>
      <c r="HR700" t="s">
        <v>278</v>
      </c>
      <c r="HV700">
        <v>94990</v>
      </c>
      <c r="HW700" t="s">
        <v>281</v>
      </c>
      <c r="HY700">
        <v>0</v>
      </c>
      <c r="HZ700">
        <v>0</v>
      </c>
      <c r="IA700" t="s">
        <v>279</v>
      </c>
      <c r="IB700" t="s">
        <v>281</v>
      </c>
      <c r="IE700" t="s">
        <v>283</v>
      </c>
      <c r="IF700" t="s">
        <v>283</v>
      </c>
      <c r="IG700" t="s">
        <v>283</v>
      </c>
      <c r="IH700" t="s">
        <v>284</v>
      </c>
      <c r="II700" t="s">
        <v>285</v>
      </c>
      <c r="IJ700" t="s">
        <v>286</v>
      </c>
      <c r="IK700" t="s">
        <v>278</v>
      </c>
      <c r="IL700" t="s">
        <v>287</v>
      </c>
      <c r="IM700" t="s">
        <v>288</v>
      </c>
      <c r="IN700" t="s">
        <v>2219</v>
      </c>
      <c r="IP700" t="s">
        <v>290</v>
      </c>
      <c r="IQ700" t="s">
        <v>284</v>
      </c>
      <c r="IS700" t="s">
        <v>736</v>
      </c>
      <c r="IT700" t="s">
        <v>287</v>
      </c>
      <c r="IY700" t="s">
        <v>281</v>
      </c>
    </row>
    <row r="701" spans="1:259" x14ac:dyDescent="0.3">
      <c r="A701" s="14">
        <f>DAY(AVANZA[[#This Row],[FechaSeguimiento]])</f>
        <v>13</v>
      </c>
      <c r="B701" s="14">
        <f>MONTH(AVANZA[[#This Row],[FechaSeguimiento]])</f>
        <v>5</v>
      </c>
      <c r="C701"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701" t="str">
        <f>LOWER(IFERROR(VLOOKUP(AVANZA[[#This Row],[ID_Peticion]],CANCELADAS[#All],2,0),""))</f>
        <v/>
      </c>
      <c r="E701" t="str">
        <f>LOWER(IFERROR(VLOOKUP(AVANZA[[#This Row],[ID_Peticion]],CANCELADAS[#All],3,0),""))</f>
        <v/>
      </c>
      <c r="F701" t="str">
        <f>LOWER(IF(AVANZA[[#This Row],[CEDULA CLIENTE]]&lt;&gt;""," CC: " &amp; COUNTIFS(AVANZA[CEDULA CLIENTE],AVANZA[[#This Row],[CEDULA CLIENTE]]),"")&amp; IF(AVANZA[[#This Row],[Direccion]]&lt;&gt;""," DIR: " &amp; COUNTIFS(AVANZA[Direccion],AVANZA[[#This Row],[Direccion]]),""))</f>
        <v xml:space="preserve"> dir: 1</v>
      </c>
      <c r="G701" t="str">
        <f>IFERROR(VLOOKUP(AVANZA[[#This Row],[Cedula_Vendedor_Atis]],PLANTA[[#All],[CEDULA]:[LINEA]],3,0),"No Cruza")</f>
        <v>Marisol Avella</v>
      </c>
      <c r="H701" t="str">
        <f>IFERROR(VLOOKUP(AVANZA[[#This Row],[Cedula_Vendedor_Atis]],PLANTA[[#All],[CEDULA]:[LINEA]],4,0),"No Cruza")</f>
        <v>Fija</v>
      </c>
      <c r="I701" t="str">
        <f>LOWER(IF(AVANZA[[#This Row],[ATRIBUIBLE]]="",AVANZA[[#This Row],[Variable]],AVANZA[[#This Row],[ATRIBUIBLE]]))</f>
        <v>terminada</v>
      </c>
      <c r="J701" s="14">
        <f>IF(AVANZA[[#This Row],[Variable]]=AVANZA[[#Headers],[TERMINADA]],1,0)</f>
        <v>1</v>
      </c>
      <c r="K701" s="14">
        <f>IF(AVANZA[[#This Row],[Variable]]=AVANZA[[#Headers],[ANULADA]],1,0)</f>
        <v>0</v>
      </c>
      <c r="L701" s="14">
        <f>IF(AVANZA[[#This Row],[Variable]]=AVANZA[[#Headers],[PENDIENTE]],1,0)</f>
        <v>0</v>
      </c>
      <c r="M701" s="14">
        <f>IF(AVANZA[[#This Row],[ESTADO AGENDA]]="AGENDADA",1,0)</f>
        <v>0</v>
      </c>
      <c r="N701" s="14">
        <f>IF(AVANZA[[#This Row],[ESTADO AGENDA]]="PENDIENTE DE AGENDAR",1,0)</f>
        <v>0</v>
      </c>
      <c r="O701" s="14">
        <f>IF(AVANZA[[#This Row],[ESTADO AGENDA]]="SUSPENDIDA",1,0)</f>
        <v>0</v>
      </c>
      <c r="P701" t="str" cm="1">
        <f t="array" ref="P701">_xlfn.XLOOKUP(AVANZA[[#This Row],[Num_Agrupacion_Pet_Atis]],Tabla1[[#All],[Numero_de_actuacion]],Tabla1[[#All],[Estado_de_la_orden]],"",0)</f>
        <v/>
      </c>
      <c r="Q701" s="2" t="str" cm="1">
        <f t="array" ref="Q701">_xlfn.XLOOKUP(AVANZA[[#This Row],[Num_Agrupacion_Pet_Atis]],Tabla1[[#All],[Numero_de_actuacion]],Tabla1[[#All],[Fecha_de_la_cita]],"",0)</f>
        <v/>
      </c>
      <c r="R701" t="str" cm="1">
        <f t="array" ref="R701">_xlfn.XLOOKUP(AVANZA[[#This Row],[Num_Agrupacion_Pet_Atis]],Tabla1[[#All],[Numero_de_actuacion]],Tabla1[[#All],[Franja_horaria_de_la_cita]],"",0)</f>
        <v/>
      </c>
      <c r="S701" s="14" t="str">
        <f>IFERROR(DAY(AVANZA[[#This Row],[FECHA AGENDA]]),"")</f>
        <v/>
      </c>
      <c r="T701" s="14" t="str">
        <f>IFERROR(MONTH(AVANZA[[#This Row],[FECHA AGENDA]]),"")</f>
        <v/>
      </c>
      <c r="U701" t="str" cm="1">
        <f t="array" ref="U701">_xlfn.XLOOKUP(AVANZA[[#This Row],[Num_Agrupacion_Pet_Atis]],Tabla1[[#All],[Numero_de_actuacion]],Tabla1[[#All],[Motivo_de_suspension]],"",0)</f>
        <v/>
      </c>
      <c r="V701" s="2" t="str" cm="1">
        <f t="array" ref="V701">_xlfn.XLOOKUP(AVANZA[[#This Row],[Num_Agrupacion_Pet_Atis]],Tabla1[[#All],[Numero_de_actuacion]],Tabla1[[#All],[No_identificacion_cliente]],"",0)</f>
        <v/>
      </c>
      <c r="W701" s="2" t="str" cm="1">
        <f t="array" ref="W701">_xlfn.XLOOKUP(AVANZA[[#This Row],[Num_Agrupacion_Pet_Atis]],Tabla1[[#All],[Numero_de_actuacion]],Tabla1[[#All],[Movil_de_contacto]],"",0)</f>
        <v/>
      </c>
      <c r="X701" s="14">
        <f>IF(OR(AVANZA[[#This Row],[ESTADO LEG]]="Legalizada grabacion",AVANZA[[#This Row],[ESTADO LEG]]="Legalizada aut"),1,0)</f>
        <v>0</v>
      </c>
      <c r="Y701" s="14">
        <f>IF(OR(AVANZA[[#This Row],[ESTADO LEG]]="pdte legalizar",AVANZA[[#This Row],[ESTADO LEG]]="No cruza"),1,0)</f>
        <v>1</v>
      </c>
      <c r="Z701" t="str" cm="1">
        <f t="array" ref="Z701">IF(AVANZA[[#This Row],[Variable]]="Terminada",LOWER(_xlfn.XLOOKUP(AVANZA[[#This Row],[ID_Peticion]],Tabla6[[#All],[NUM_PETICION]],Tabla6[[#All],[ESTADO_LEG]],"NO CRUZA",0)),AVANZA[[#This Row],[Variable]])</f>
        <v>no cruza</v>
      </c>
      <c r="AA701" t="str" cm="1">
        <f t="array" ref="AA701">_xlfn.XLOOKUP(AVANZA[[#This Row],[ID_Peticion]],Tabla6[[#All],[NUM_PETICION]],Tabla6[[#All],[DIF_DIAS]],"",0)</f>
        <v/>
      </c>
      <c r="AB701" s="2" t="str" cm="1">
        <f t="array" ref="AB701">IFERROR(_xlfn.XLOOKUP(AVANZA[[#This Row],[ID_Peticion]],Tabla6[[#All],[NUM_PETICION]],Tabla6[[#All],[FEC_LEGAL]],"",0),"")</f>
        <v/>
      </c>
      <c r="AC701" s="14">
        <f ca="1">IF(AVANZA[[#This Row],[FECHA LEG]]&lt;&gt;0,IFERROR(AVANZA[[#This Row],[FECHA LEG]]-AVANZA[[#This Row],[FechaIniEstadoSubPetAtis]],0),TODAY()-AVANZA[[#This Row],[FechaIniEstadoSubPetAtis]])</f>
        <v>0</v>
      </c>
      <c r="AD701" s="35">
        <f ca="1">IF(AVANZA[[#This Row],[FINAL Vs LG]]&lt;&gt;0,IF(AVANZA[[#This Row],[FINAL Vs LG]]&lt;7.1,"100%",IF(AND(AVANZA[[#This Row],[FINAL Vs LG]]&gt;7.1,AVANZA[[#This Row],[FINAL Vs LG]]&lt;11.1),"50%","0%")),0)</f>
        <v>0</v>
      </c>
      <c r="AE701" s="14">
        <f ca="1">VLOOKUP(DAY(TODAY()),BACK!F:G,2,0)</f>
        <v>14</v>
      </c>
      <c r="AF701" s="14">
        <f>BACK!$I$2</f>
        <v>24</v>
      </c>
      <c r="AG701" s="14">
        <f>IF(AVANZA[[#This Row],[Oferta_empaquetada_comisiones]]="SI",1,0)</f>
        <v>0</v>
      </c>
      <c r="AH701" s="36">
        <f>IF(AVANZA[[#This Row],[Variable]]="TERMINADA",IFERROR(VLOOKUP(AVANZA[[#This Row],[SUPERVISOR]],Tabla2[#All],4,0),0),)</f>
        <v>3.5</v>
      </c>
      <c r="AI701" s="14">
        <f>IF(AVANZA[[#This Row],[Producto]]="BA",1,0)</f>
        <v>0</v>
      </c>
      <c r="AJ701" s="14">
        <f>IF(AVANZA[[#This Row],[Producto]]="DUO",1,0)</f>
        <v>0</v>
      </c>
      <c r="AK701" s="14">
        <f>IF(AVANZA[[#This Row],[Producto]]="TRIO",1,0)</f>
        <v>1</v>
      </c>
      <c r="AL701" t="s">
        <v>797</v>
      </c>
      <c r="AM701">
        <v>-1</v>
      </c>
      <c r="AN701">
        <v>-1</v>
      </c>
      <c r="AO701" t="s">
        <v>2285</v>
      </c>
      <c r="AP701" s="1">
        <v>46153.614548611113</v>
      </c>
      <c r="AQ701">
        <v>-1</v>
      </c>
      <c r="AR701" t="s">
        <v>2286</v>
      </c>
      <c r="AS701">
        <v>-1</v>
      </c>
      <c r="AT701">
        <v>-1</v>
      </c>
      <c r="AU701">
        <v>-1</v>
      </c>
      <c r="AV701">
        <v>-1</v>
      </c>
      <c r="AW701">
        <v>-1</v>
      </c>
      <c r="AX701" t="s">
        <v>224</v>
      </c>
      <c r="AY701">
        <v>-1</v>
      </c>
      <c r="AZ701">
        <v>2026</v>
      </c>
      <c r="BA701">
        <v>5</v>
      </c>
      <c r="BB701">
        <v>13</v>
      </c>
      <c r="BC701">
        <v>-1</v>
      </c>
      <c r="BD701" t="s">
        <v>225</v>
      </c>
      <c r="BE701">
        <v>-1</v>
      </c>
      <c r="BF701">
        <v>20001626035745</v>
      </c>
      <c r="BG701" t="s">
        <v>438</v>
      </c>
      <c r="BH701" t="s">
        <v>439</v>
      </c>
      <c r="BI701" t="s">
        <v>2287</v>
      </c>
      <c r="BJ701">
        <v>-1</v>
      </c>
      <c r="BK701">
        <v>-1</v>
      </c>
      <c r="BL701">
        <v>-1</v>
      </c>
      <c r="BM701" t="s">
        <v>229</v>
      </c>
      <c r="BN701" t="s">
        <v>230</v>
      </c>
      <c r="BO701" t="s">
        <v>2288</v>
      </c>
      <c r="BP701" t="s">
        <v>1322</v>
      </c>
      <c r="BQ701">
        <v>2026</v>
      </c>
      <c r="BR701">
        <v>5</v>
      </c>
      <c r="BS701">
        <v>11</v>
      </c>
      <c r="BT701" s="1">
        <v>46155.394201388888</v>
      </c>
      <c r="BU701" t="s">
        <v>233</v>
      </c>
      <c r="BV701" s="2">
        <v>46155</v>
      </c>
      <c r="BW701" t="s">
        <v>234</v>
      </c>
      <c r="BX701" s="2">
        <v>46153</v>
      </c>
      <c r="BY701" s="2">
        <v>46155</v>
      </c>
      <c r="BZ701" t="s">
        <v>235</v>
      </c>
      <c r="CA701" t="s">
        <v>321</v>
      </c>
      <c r="CB701" t="s">
        <v>322</v>
      </c>
      <c r="CC701" t="s">
        <v>2289</v>
      </c>
      <c r="CD701" t="s">
        <v>2290</v>
      </c>
      <c r="CE701">
        <v>-1</v>
      </c>
      <c r="CF701" t="s">
        <v>324</v>
      </c>
      <c r="CG701" t="s">
        <v>325</v>
      </c>
      <c r="CH701" t="s">
        <v>326</v>
      </c>
      <c r="CI701">
        <v>80767494</v>
      </c>
      <c r="CJ701" t="s">
        <v>806</v>
      </c>
      <c r="CK701" t="s">
        <v>245</v>
      </c>
      <c r="CL701" t="s">
        <v>246</v>
      </c>
      <c r="CM701" t="s">
        <v>247</v>
      </c>
      <c r="CN701" t="s">
        <v>248</v>
      </c>
      <c r="CT701" t="s">
        <v>386</v>
      </c>
      <c r="CU701" t="s">
        <v>387</v>
      </c>
      <c r="CW701" t="s">
        <v>446</v>
      </c>
      <c r="CX701" t="s">
        <v>447</v>
      </c>
      <c r="DA701" t="s">
        <v>250</v>
      </c>
      <c r="DB701">
        <v>-1</v>
      </c>
      <c r="DF701" t="s">
        <v>251</v>
      </c>
      <c r="DJ701" t="s">
        <v>252</v>
      </c>
      <c r="DK701" t="s">
        <v>253</v>
      </c>
      <c r="DL701" t="s">
        <v>253</v>
      </c>
      <c r="DN701" t="s">
        <v>390</v>
      </c>
      <c r="DR701" t="s">
        <v>807</v>
      </c>
      <c r="DS701" t="s">
        <v>806</v>
      </c>
      <c r="DT701" t="s">
        <v>797</v>
      </c>
      <c r="DV701">
        <v>1</v>
      </c>
      <c r="DW701" t="s">
        <v>331</v>
      </c>
      <c r="ED701" s="2">
        <v>46155</v>
      </c>
      <c r="EF701">
        <v>20</v>
      </c>
      <c r="EP701" t="s">
        <v>258</v>
      </c>
      <c r="ES701" t="s">
        <v>2291</v>
      </c>
      <c r="FA701" t="s">
        <v>245</v>
      </c>
      <c r="FB701" t="s">
        <v>333</v>
      </c>
      <c r="FD701" t="s">
        <v>333</v>
      </c>
      <c r="FE701" t="s">
        <v>334</v>
      </c>
      <c r="FF701" t="s">
        <v>334</v>
      </c>
      <c r="FK701" t="s">
        <v>263</v>
      </c>
      <c r="FL701" t="s">
        <v>2292</v>
      </c>
      <c r="FN701" t="s">
        <v>248</v>
      </c>
      <c r="FO701" t="s">
        <v>265</v>
      </c>
      <c r="FR701">
        <v>113904</v>
      </c>
      <c r="GB701" t="s">
        <v>266</v>
      </c>
      <c r="GC701" t="s">
        <v>387</v>
      </c>
      <c r="GD701">
        <v>25188</v>
      </c>
      <c r="GF701">
        <v>2353</v>
      </c>
      <c r="GG701">
        <v>25422</v>
      </c>
      <c r="GI701">
        <v>87224</v>
      </c>
      <c r="GJ701">
        <v>25427</v>
      </c>
      <c r="GL701">
        <v>24327</v>
      </c>
      <c r="GM701">
        <v>135545</v>
      </c>
      <c r="GS701" t="s">
        <v>267</v>
      </c>
      <c r="GT701" s="2">
        <v>45077</v>
      </c>
      <c r="GU701" t="s">
        <v>268</v>
      </c>
      <c r="GV701" t="s">
        <v>335</v>
      </c>
      <c r="GW701" t="s">
        <v>394</v>
      </c>
      <c r="GZ701" t="s">
        <v>395</v>
      </c>
      <c r="HA701" t="s">
        <v>274</v>
      </c>
      <c r="HB701" t="s">
        <v>321</v>
      </c>
      <c r="HC701" t="s">
        <v>321</v>
      </c>
      <c r="HD701" t="s">
        <v>415</v>
      </c>
      <c r="HE701" t="s">
        <v>230</v>
      </c>
      <c r="HF701" t="s">
        <v>2293</v>
      </c>
      <c r="HR701" t="s">
        <v>278</v>
      </c>
      <c r="HV701">
        <v>118900</v>
      </c>
      <c r="HW701" t="s">
        <v>279</v>
      </c>
      <c r="HX701" t="s">
        <v>570</v>
      </c>
      <c r="HY701">
        <v>113921.66800000001</v>
      </c>
      <c r="HZ701">
        <v>17.667999999999999</v>
      </c>
      <c r="IA701" t="s">
        <v>279</v>
      </c>
      <c r="IB701" t="s">
        <v>281</v>
      </c>
      <c r="IE701" t="s">
        <v>283</v>
      </c>
      <c r="IF701" t="s">
        <v>283</v>
      </c>
      <c r="IG701" t="s">
        <v>283</v>
      </c>
      <c r="IH701" t="s">
        <v>284</v>
      </c>
      <c r="II701" t="s">
        <v>285</v>
      </c>
      <c r="IJ701" t="s">
        <v>286</v>
      </c>
      <c r="IK701" t="s">
        <v>278</v>
      </c>
      <c r="IL701" t="s">
        <v>287</v>
      </c>
      <c r="IM701" t="s">
        <v>288</v>
      </c>
      <c r="IN701" t="s">
        <v>289</v>
      </c>
      <c r="IP701" t="s">
        <v>290</v>
      </c>
      <c r="IQ701" t="s">
        <v>284</v>
      </c>
      <c r="IS701" t="s">
        <v>291</v>
      </c>
      <c r="IY701" t="s">
        <v>281</v>
      </c>
    </row>
    <row r="702" spans="1:259" x14ac:dyDescent="0.3">
      <c r="A702" s="14">
        <f>DAY(AVANZA[[#This Row],[FechaSeguimiento]])</f>
        <v>13</v>
      </c>
      <c r="B702" s="14">
        <f>MONTH(AVANZA[[#This Row],[FechaSeguimiento]])</f>
        <v>5</v>
      </c>
      <c r="C702"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702" t="str">
        <f>LOWER(IFERROR(VLOOKUP(AVANZA[[#This Row],[ID_Peticion]],CANCELADAS[#All],2,0),""))</f>
        <v/>
      </c>
      <c r="E702" t="str">
        <f>LOWER(IFERROR(VLOOKUP(AVANZA[[#This Row],[ID_Peticion]],CANCELADAS[#All],3,0),""))</f>
        <v/>
      </c>
      <c r="F702" t="str">
        <f>LOWER(IF(AVANZA[[#This Row],[CEDULA CLIENTE]]&lt;&gt;""," CC: " &amp; COUNTIFS(AVANZA[CEDULA CLIENTE],AVANZA[[#This Row],[CEDULA CLIENTE]]),"")&amp; IF(AVANZA[[#This Row],[Direccion]]&lt;&gt;""," DIR: " &amp; COUNTIFS(AVANZA[Direccion],AVANZA[[#This Row],[Direccion]]),""))</f>
        <v xml:space="preserve"> cc: 1 dir: 1</v>
      </c>
      <c r="G702" t="str">
        <f>IFERROR(VLOOKUP(AVANZA[[#This Row],[Cedula_Vendedor_Atis]],PLANTA[[#All],[CEDULA]:[LINEA]],3,0),"No Cruza")</f>
        <v>Marisol Avella</v>
      </c>
      <c r="H702" t="str">
        <f>IFERROR(VLOOKUP(AVANZA[[#This Row],[Cedula_Vendedor_Atis]],PLANTA[[#All],[CEDULA]:[LINEA]],4,0),"No Cruza")</f>
        <v>Fija</v>
      </c>
      <c r="I702" t="str">
        <f>LOWER(IF(AVANZA[[#This Row],[ATRIBUIBLE]]="",AVANZA[[#This Row],[Variable]],AVANZA[[#This Row],[ATRIBUIBLE]]))</f>
        <v>pendiente</v>
      </c>
      <c r="J702" s="14">
        <f>IF(AVANZA[[#This Row],[Variable]]=AVANZA[[#Headers],[TERMINADA]],1,0)</f>
        <v>0</v>
      </c>
      <c r="K702" s="14">
        <f>IF(AVANZA[[#This Row],[Variable]]=AVANZA[[#Headers],[ANULADA]],1,0)</f>
        <v>0</v>
      </c>
      <c r="L702" s="14">
        <f>IF(AVANZA[[#This Row],[Variable]]=AVANZA[[#Headers],[PENDIENTE]],1,0)</f>
        <v>1</v>
      </c>
      <c r="M702" s="14">
        <f>IF(AVANZA[[#This Row],[ESTADO AGENDA]]="AGENDADA",1,0)</f>
        <v>0</v>
      </c>
      <c r="N702" s="14">
        <f>IF(AVANZA[[#This Row],[ESTADO AGENDA]]="PENDIENTE DE AGENDAR",1,0)</f>
        <v>0</v>
      </c>
      <c r="O702" s="14">
        <f>IF(AVANZA[[#This Row],[ESTADO AGENDA]]="SUSPENDIDA",1,0)</f>
        <v>1</v>
      </c>
      <c r="P702" t="str" cm="1">
        <f t="array" ref="P702">_xlfn.XLOOKUP(AVANZA[[#This Row],[Num_Agrupacion_Pet_Atis]],Tabla1[[#All],[Numero_de_actuacion]],Tabla1[[#All],[Estado_de_la_orden]],"",0)</f>
        <v>Suspendida</v>
      </c>
      <c r="Q702" s="2" cm="1">
        <f t="array" ref="Q702">_xlfn.XLOOKUP(AVANZA[[#This Row],[Num_Agrupacion_Pet_Atis]],Tabla1[[#All],[Numero_de_actuacion]],Tabla1[[#All],[Fecha_de_la_cita]],"",0)</f>
        <v>0</v>
      </c>
      <c r="R702" cm="1">
        <f t="array" ref="R702">_xlfn.XLOOKUP(AVANZA[[#This Row],[Num_Agrupacion_Pet_Atis]],Tabla1[[#All],[Numero_de_actuacion]],Tabla1[[#All],[Franja_horaria_de_la_cita]],"",0)</f>
        <v>0</v>
      </c>
      <c r="S702" s="14">
        <f>IFERROR(DAY(AVANZA[[#This Row],[FECHA AGENDA]]),"")</f>
        <v>0</v>
      </c>
      <c r="T702" s="14">
        <f>IFERROR(MONTH(AVANZA[[#This Row],[FECHA AGENDA]]),"")</f>
        <v>1</v>
      </c>
      <c r="U702" t="str" cm="1">
        <f t="array" ref="U702">_xlfn.XLOOKUP(AVANZA[[#This Row],[Num_Agrupacion_Pet_Atis]],Tabla1[[#All],[Numero_de_actuacion]],Tabla1[[#All],[Motivo_de_suspension]],"",0)</f>
        <v>QC - SIN PERMISO PARA INSTALAR</v>
      </c>
      <c r="V702" s="2" t="str" cm="1">
        <f t="array" ref="V702">_xlfn.XLOOKUP(AVANZA[[#This Row],[Num_Agrupacion_Pet_Atis]],Tabla1[[#All],[Numero_de_actuacion]],Tabla1[[#All],[No_identificacion_cliente]],"",0)</f>
        <v>1095944888</v>
      </c>
      <c r="W702" s="2" t="str" cm="1">
        <f t="array" ref="W702">_xlfn.XLOOKUP(AVANZA[[#This Row],[Num_Agrupacion_Pet_Atis]],Tabla1[[#All],[Numero_de_actuacion]],Tabla1[[#All],[Movil_de_contacto]],"",0)</f>
        <v>3188852426</v>
      </c>
      <c r="X702" s="14">
        <f>IF(OR(AVANZA[[#This Row],[ESTADO LEG]]="Legalizada grabacion",AVANZA[[#This Row],[ESTADO LEG]]="Legalizada aut"),1,0)</f>
        <v>0</v>
      </c>
      <c r="Y702" s="14">
        <f>IF(OR(AVANZA[[#This Row],[ESTADO LEG]]="pdte legalizar",AVANZA[[#This Row],[ESTADO LEG]]="No cruza"),1,0)</f>
        <v>0</v>
      </c>
      <c r="Z702" t="str" cm="1">
        <f t="array" ref="Z702">IF(AVANZA[[#This Row],[Variable]]="Terminada",LOWER(_xlfn.XLOOKUP(AVANZA[[#This Row],[ID_Peticion]],Tabla6[[#All],[NUM_PETICION]],Tabla6[[#All],[ESTADO_LEG]],"NO CRUZA",0)),AVANZA[[#This Row],[Variable]])</f>
        <v>PENDIENTE</v>
      </c>
      <c r="AA702" t="str" cm="1">
        <f t="array" ref="AA702">_xlfn.XLOOKUP(AVANZA[[#This Row],[ID_Peticion]],Tabla6[[#All],[NUM_PETICION]],Tabla6[[#All],[DIF_DIAS]],"",0)</f>
        <v/>
      </c>
      <c r="AB702" s="2" t="str" cm="1">
        <f t="array" ref="AB702">IFERROR(_xlfn.XLOOKUP(AVANZA[[#This Row],[ID_Peticion]],Tabla6[[#All],[NUM_PETICION]],Tabla6[[#All],[FEC_LEGAL]],"",0),"")</f>
        <v/>
      </c>
      <c r="AC702" s="14">
        <f ca="1">IF(AVANZA[[#This Row],[FECHA LEG]]&lt;&gt;0,IFERROR(AVANZA[[#This Row],[FECHA LEG]]-AVANZA[[#This Row],[FechaIniEstadoSubPetAtis]],0),TODAY()-AVANZA[[#This Row],[FechaIniEstadoSubPetAtis]])</f>
        <v>0</v>
      </c>
      <c r="AD702" s="35">
        <f ca="1">IF(AVANZA[[#This Row],[FINAL Vs LG]]&lt;&gt;0,IF(AVANZA[[#This Row],[FINAL Vs LG]]&lt;7.1,"100%",IF(AND(AVANZA[[#This Row],[FINAL Vs LG]]&gt;7.1,AVANZA[[#This Row],[FINAL Vs LG]]&lt;11.1),"50%","0%")),0)</f>
        <v>0</v>
      </c>
      <c r="AE702" s="14">
        <f ca="1">VLOOKUP(DAY(TODAY()),BACK!F:G,2,0)</f>
        <v>14</v>
      </c>
      <c r="AF702" s="14">
        <f>BACK!$I$2</f>
        <v>24</v>
      </c>
      <c r="AG702" s="14">
        <f>IF(AVANZA[[#This Row],[Oferta_empaquetada_comisiones]]="SI",1,0)</f>
        <v>0</v>
      </c>
      <c r="AH702" s="36">
        <f>IF(AVANZA[[#This Row],[Variable]]="TERMINADA",IFERROR(VLOOKUP(AVANZA[[#This Row],[SUPERVISOR]],Tabla2[#All],4,0),0),)</f>
        <v>0</v>
      </c>
      <c r="AI702" s="14">
        <f>IF(AVANZA[[#This Row],[Producto]]="BA",1,0)</f>
        <v>0</v>
      </c>
      <c r="AJ702" s="14">
        <f>IF(AVANZA[[#This Row],[Producto]]="DUO",1,0)</f>
        <v>0</v>
      </c>
      <c r="AK702" s="14">
        <f>IF(AVANZA[[#This Row],[Producto]]="TRIO",1,0)</f>
        <v>1</v>
      </c>
      <c r="AL702" t="s">
        <v>746</v>
      </c>
      <c r="AM702">
        <v>-1</v>
      </c>
      <c r="AN702">
        <v>-1</v>
      </c>
      <c r="AO702" t="s">
        <v>2296</v>
      </c>
      <c r="AP702" s="1">
        <v>46154.429965277777</v>
      </c>
      <c r="AQ702">
        <v>-1</v>
      </c>
      <c r="AR702" t="s">
        <v>2297</v>
      </c>
      <c r="AS702">
        <v>-1</v>
      </c>
      <c r="AT702">
        <v>-1</v>
      </c>
      <c r="AU702">
        <v>-1</v>
      </c>
      <c r="AV702">
        <v>-1</v>
      </c>
      <c r="AW702">
        <v>-1</v>
      </c>
      <c r="AX702" t="s">
        <v>224</v>
      </c>
      <c r="AY702">
        <v>-1</v>
      </c>
      <c r="AZ702">
        <v>2026</v>
      </c>
      <c r="BA702">
        <v>5</v>
      </c>
      <c r="BB702">
        <v>13</v>
      </c>
      <c r="BC702">
        <v>-1</v>
      </c>
      <c r="BD702" t="s">
        <v>225</v>
      </c>
      <c r="BE702">
        <v>-1</v>
      </c>
      <c r="BF702">
        <v>20001626514772</v>
      </c>
      <c r="BG702" t="s">
        <v>438</v>
      </c>
      <c r="BH702" t="s">
        <v>439</v>
      </c>
      <c r="BI702" t="s">
        <v>2298</v>
      </c>
      <c r="BJ702">
        <v>-1</v>
      </c>
      <c r="BK702">
        <v>-1</v>
      </c>
      <c r="BL702">
        <v>-1</v>
      </c>
      <c r="BM702" t="s">
        <v>2213</v>
      </c>
      <c r="BN702" t="s">
        <v>230</v>
      </c>
      <c r="BO702" t="s">
        <v>2299</v>
      </c>
      <c r="BP702" t="s">
        <v>380</v>
      </c>
      <c r="BQ702">
        <v>2026</v>
      </c>
      <c r="BR702">
        <v>5</v>
      </c>
      <c r="BS702">
        <v>12</v>
      </c>
      <c r="BT702" s="1">
        <v>46154.43</v>
      </c>
      <c r="BU702" t="s">
        <v>2215</v>
      </c>
      <c r="BV702" s="2">
        <v>46154</v>
      </c>
      <c r="BW702" t="s">
        <v>2215</v>
      </c>
      <c r="BX702" s="2">
        <v>46154</v>
      </c>
      <c r="BY702" s="2">
        <v>46154</v>
      </c>
      <c r="BZ702" t="s">
        <v>2216</v>
      </c>
      <c r="CA702" t="s">
        <v>545</v>
      </c>
      <c r="CB702" t="s">
        <v>546</v>
      </c>
      <c r="CC702" t="s">
        <v>2300</v>
      </c>
      <c r="CD702" t="s">
        <v>2301</v>
      </c>
      <c r="CE702">
        <v>-1</v>
      </c>
      <c r="CF702" t="s">
        <v>549</v>
      </c>
      <c r="CG702" t="s">
        <v>550</v>
      </c>
      <c r="CH702" t="s">
        <v>242</v>
      </c>
      <c r="CI702">
        <v>1000857923</v>
      </c>
      <c r="CJ702" t="s">
        <v>759</v>
      </c>
      <c r="CK702" t="s">
        <v>245</v>
      </c>
      <c r="CL702" t="s">
        <v>246</v>
      </c>
      <c r="CM702" t="s">
        <v>247</v>
      </c>
      <c r="CN702" t="s">
        <v>359</v>
      </c>
      <c r="CT702" t="s">
        <v>304</v>
      </c>
      <c r="CU702" t="s">
        <v>387</v>
      </c>
      <c r="CW702" t="s">
        <v>446</v>
      </c>
      <c r="CX702" t="s">
        <v>447</v>
      </c>
      <c r="DA702" t="s">
        <v>250</v>
      </c>
      <c r="DB702">
        <v>-1</v>
      </c>
      <c r="DF702" t="s">
        <v>2213</v>
      </c>
      <c r="DJ702" t="s">
        <v>252</v>
      </c>
      <c r="DK702" t="s">
        <v>253</v>
      </c>
      <c r="DL702" t="s">
        <v>253</v>
      </c>
      <c r="DN702" t="s">
        <v>390</v>
      </c>
      <c r="DR702" t="s">
        <v>760</v>
      </c>
      <c r="DS702" t="s">
        <v>759</v>
      </c>
      <c r="DT702" t="s">
        <v>758</v>
      </c>
      <c r="DV702">
        <v>1</v>
      </c>
      <c r="DW702" t="s">
        <v>554</v>
      </c>
      <c r="ED702" s="2">
        <v>46155</v>
      </c>
      <c r="EF702">
        <v>1</v>
      </c>
      <c r="EP702" t="s">
        <v>258</v>
      </c>
      <c r="ES702" t="s">
        <v>2302</v>
      </c>
      <c r="FA702" t="s">
        <v>245</v>
      </c>
      <c r="FB702" t="s">
        <v>556</v>
      </c>
      <c r="FD702" t="s">
        <v>556</v>
      </c>
      <c r="FE702" t="s">
        <v>557</v>
      </c>
      <c r="FF702" t="s">
        <v>557</v>
      </c>
      <c r="FK702" t="s">
        <v>263</v>
      </c>
      <c r="FL702" t="s">
        <v>2303</v>
      </c>
      <c r="FN702" t="s">
        <v>359</v>
      </c>
      <c r="FO702" t="s">
        <v>366</v>
      </c>
      <c r="FR702">
        <v>0</v>
      </c>
      <c r="GB702" t="s">
        <v>266</v>
      </c>
      <c r="GM702">
        <v>0</v>
      </c>
      <c r="GS702" t="s">
        <v>267</v>
      </c>
      <c r="GT702" s="2">
        <v>44895</v>
      </c>
      <c r="GU702" t="s">
        <v>268</v>
      </c>
      <c r="GV702" t="s">
        <v>269</v>
      </c>
      <c r="GW702" t="s">
        <v>270</v>
      </c>
      <c r="GX702" t="s">
        <v>271</v>
      </c>
      <c r="GY702" t="s">
        <v>271</v>
      </c>
      <c r="GZ702" t="s">
        <v>273</v>
      </c>
      <c r="HA702" t="s">
        <v>274</v>
      </c>
      <c r="HB702" t="s">
        <v>559</v>
      </c>
      <c r="HC702" t="s">
        <v>545</v>
      </c>
      <c r="HD702" t="s">
        <v>554</v>
      </c>
      <c r="HE702" t="s">
        <v>230</v>
      </c>
      <c r="HF702" t="s">
        <v>2304</v>
      </c>
      <c r="HR702" t="s">
        <v>278</v>
      </c>
      <c r="HV702">
        <v>118900</v>
      </c>
      <c r="HW702" t="s">
        <v>279</v>
      </c>
      <c r="HY702">
        <v>0</v>
      </c>
      <c r="HZ702">
        <v>0</v>
      </c>
      <c r="IA702" t="s">
        <v>279</v>
      </c>
      <c r="IB702" t="s">
        <v>281</v>
      </c>
      <c r="IE702" t="s">
        <v>283</v>
      </c>
      <c r="IF702" t="s">
        <v>283</v>
      </c>
      <c r="IG702" t="s">
        <v>283</v>
      </c>
      <c r="IH702" t="s">
        <v>284</v>
      </c>
      <c r="II702" t="s">
        <v>285</v>
      </c>
      <c r="IJ702" t="s">
        <v>286</v>
      </c>
      <c r="IK702" t="s">
        <v>278</v>
      </c>
      <c r="IL702" t="s">
        <v>371</v>
      </c>
      <c r="IM702" t="s">
        <v>288</v>
      </c>
      <c r="IN702" t="s">
        <v>2219</v>
      </c>
      <c r="IP702" t="s">
        <v>290</v>
      </c>
      <c r="IQ702" t="s">
        <v>284</v>
      </c>
      <c r="IS702" t="s">
        <v>291</v>
      </c>
      <c r="IT702" t="s">
        <v>315</v>
      </c>
      <c r="IU702" t="s">
        <v>316</v>
      </c>
      <c r="IV702" t="s">
        <v>786</v>
      </c>
      <c r="IW702" t="s">
        <v>318</v>
      </c>
      <c r="IY702" t="s">
        <v>281</v>
      </c>
    </row>
    <row r="703" spans="1:259" x14ac:dyDescent="0.3">
      <c r="A703" s="14">
        <f>DAY(AVANZA[[#This Row],[FechaSeguimiento]])</f>
        <v>13</v>
      </c>
      <c r="B703" s="14">
        <f>MONTH(AVANZA[[#This Row],[FechaSeguimiento]])</f>
        <v>5</v>
      </c>
      <c r="C703"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703" t="str">
        <f>LOWER(IFERROR(VLOOKUP(AVANZA[[#This Row],[ID_Peticion]],CANCELADAS[#All],2,0),""))</f>
        <v/>
      </c>
      <c r="E703" t="str">
        <f>LOWER(IFERROR(VLOOKUP(AVANZA[[#This Row],[ID_Peticion]],CANCELADAS[#All],3,0),""))</f>
        <v/>
      </c>
      <c r="F703" t="str">
        <f>LOWER(IF(AVANZA[[#This Row],[CEDULA CLIENTE]]&lt;&gt;""," CC: " &amp; COUNTIFS(AVANZA[CEDULA CLIENTE],AVANZA[[#This Row],[CEDULA CLIENTE]]),"")&amp; IF(AVANZA[[#This Row],[Direccion]]&lt;&gt;""," DIR: " &amp; COUNTIFS(AVANZA[Direccion],AVANZA[[#This Row],[Direccion]]),""))</f>
        <v xml:space="preserve"> dir: 1</v>
      </c>
      <c r="G703" t="str">
        <f>IFERROR(VLOOKUP(AVANZA[[#This Row],[Cedula_Vendedor_Atis]],PLANTA[[#All],[CEDULA]:[LINEA]],3,0),"No Cruza")</f>
        <v>Marisol Avella</v>
      </c>
      <c r="H703" t="str">
        <f>IFERROR(VLOOKUP(AVANZA[[#This Row],[Cedula_Vendedor_Atis]],PLANTA[[#All],[CEDULA]:[LINEA]],4,0),"No Cruza")</f>
        <v>Fija</v>
      </c>
      <c r="I703" t="str">
        <f>LOWER(IF(AVANZA[[#This Row],[ATRIBUIBLE]]="",AVANZA[[#This Row],[Variable]],AVANZA[[#This Row],[ATRIBUIBLE]]))</f>
        <v>pendiente</v>
      </c>
      <c r="J703" s="14">
        <f>IF(AVANZA[[#This Row],[Variable]]=AVANZA[[#Headers],[TERMINADA]],1,0)</f>
        <v>0</v>
      </c>
      <c r="K703" s="14">
        <f>IF(AVANZA[[#This Row],[Variable]]=AVANZA[[#Headers],[ANULADA]],1,0)</f>
        <v>0</v>
      </c>
      <c r="L703" s="14">
        <f>IF(AVANZA[[#This Row],[Variable]]=AVANZA[[#Headers],[PENDIENTE]],1,0)</f>
        <v>1</v>
      </c>
      <c r="M703" s="14">
        <f>IF(AVANZA[[#This Row],[ESTADO AGENDA]]="AGENDADA",1,0)</f>
        <v>0</v>
      </c>
      <c r="N703" s="14">
        <f>IF(AVANZA[[#This Row],[ESTADO AGENDA]]="PENDIENTE DE AGENDAR",1,0)</f>
        <v>0</v>
      </c>
      <c r="O703" s="14">
        <f>IF(AVANZA[[#This Row],[ESTADO AGENDA]]="SUSPENDIDA",1,0)</f>
        <v>0</v>
      </c>
      <c r="P703" t="str" cm="1">
        <f t="array" ref="P703">_xlfn.XLOOKUP(AVANZA[[#This Row],[Num_Agrupacion_Pet_Atis]],Tabla1[[#All],[Numero_de_actuacion]],Tabla1[[#All],[Estado_de_la_orden]],"",0)</f>
        <v/>
      </c>
      <c r="Q703" s="2" t="str" cm="1">
        <f t="array" ref="Q703">_xlfn.XLOOKUP(AVANZA[[#This Row],[Num_Agrupacion_Pet_Atis]],Tabla1[[#All],[Numero_de_actuacion]],Tabla1[[#All],[Fecha_de_la_cita]],"",0)</f>
        <v/>
      </c>
      <c r="R703" t="str" cm="1">
        <f t="array" ref="R703">_xlfn.XLOOKUP(AVANZA[[#This Row],[Num_Agrupacion_Pet_Atis]],Tabla1[[#All],[Numero_de_actuacion]],Tabla1[[#All],[Franja_horaria_de_la_cita]],"",0)</f>
        <v/>
      </c>
      <c r="S703" s="14" t="str">
        <f>IFERROR(DAY(AVANZA[[#This Row],[FECHA AGENDA]]),"")</f>
        <v/>
      </c>
      <c r="T703" s="14" t="str">
        <f>IFERROR(MONTH(AVANZA[[#This Row],[FECHA AGENDA]]),"")</f>
        <v/>
      </c>
      <c r="U703" t="str" cm="1">
        <f t="array" ref="U703">_xlfn.XLOOKUP(AVANZA[[#This Row],[Num_Agrupacion_Pet_Atis]],Tabla1[[#All],[Numero_de_actuacion]],Tabla1[[#All],[Motivo_de_suspension]],"",0)</f>
        <v/>
      </c>
      <c r="V703" s="2" t="str" cm="1">
        <f t="array" ref="V703">_xlfn.XLOOKUP(AVANZA[[#This Row],[Num_Agrupacion_Pet_Atis]],Tabla1[[#All],[Numero_de_actuacion]],Tabla1[[#All],[No_identificacion_cliente]],"",0)</f>
        <v/>
      </c>
      <c r="W703" s="2" t="str" cm="1">
        <f t="array" ref="W703">_xlfn.XLOOKUP(AVANZA[[#This Row],[Num_Agrupacion_Pet_Atis]],Tabla1[[#All],[Numero_de_actuacion]],Tabla1[[#All],[Movil_de_contacto]],"",0)</f>
        <v/>
      </c>
      <c r="X703" s="14">
        <f>IF(OR(AVANZA[[#This Row],[ESTADO LEG]]="Legalizada grabacion",AVANZA[[#This Row],[ESTADO LEG]]="Legalizada aut"),1,0)</f>
        <v>0</v>
      </c>
      <c r="Y703" s="14">
        <f>IF(OR(AVANZA[[#This Row],[ESTADO LEG]]="pdte legalizar",AVANZA[[#This Row],[ESTADO LEG]]="No cruza"),1,0)</f>
        <v>0</v>
      </c>
      <c r="Z703" t="str" cm="1">
        <f t="array" ref="Z703">IF(AVANZA[[#This Row],[Variable]]="Terminada",LOWER(_xlfn.XLOOKUP(AVANZA[[#This Row],[ID_Peticion]],Tabla6[[#All],[NUM_PETICION]],Tabla6[[#All],[ESTADO_LEG]],"NO CRUZA",0)),AVANZA[[#This Row],[Variable]])</f>
        <v>PENDIENTE</v>
      </c>
      <c r="AA703" t="str" cm="1">
        <f t="array" ref="AA703">_xlfn.XLOOKUP(AVANZA[[#This Row],[ID_Peticion]],Tabla6[[#All],[NUM_PETICION]],Tabla6[[#All],[DIF_DIAS]],"",0)</f>
        <v/>
      </c>
      <c r="AB703" s="2" t="str" cm="1">
        <f t="array" ref="AB703">IFERROR(_xlfn.XLOOKUP(AVANZA[[#This Row],[ID_Peticion]],Tabla6[[#All],[NUM_PETICION]],Tabla6[[#All],[FEC_LEGAL]],"",0),"")</f>
        <v/>
      </c>
      <c r="AC703" s="14">
        <f ca="1">IF(AVANZA[[#This Row],[FECHA LEG]]&lt;&gt;0,IFERROR(AVANZA[[#This Row],[FECHA LEG]]-AVANZA[[#This Row],[FechaIniEstadoSubPetAtis]],0),TODAY()-AVANZA[[#This Row],[FechaIniEstadoSubPetAtis]])</f>
        <v>0</v>
      </c>
      <c r="AD703" s="35">
        <f ca="1">IF(AVANZA[[#This Row],[FINAL Vs LG]]&lt;&gt;0,IF(AVANZA[[#This Row],[FINAL Vs LG]]&lt;7.1,"100%",IF(AND(AVANZA[[#This Row],[FINAL Vs LG]]&gt;7.1,AVANZA[[#This Row],[FINAL Vs LG]]&lt;11.1),"50%","0%")),0)</f>
        <v>0</v>
      </c>
      <c r="AE703" s="14">
        <f ca="1">VLOOKUP(DAY(TODAY()),BACK!F:G,2,0)</f>
        <v>14</v>
      </c>
      <c r="AF703" s="14">
        <f>BACK!$I$2</f>
        <v>24</v>
      </c>
      <c r="AG703" s="14">
        <f>IF(AVANZA[[#This Row],[Oferta_empaquetada_comisiones]]="SI",1,0)</f>
        <v>0</v>
      </c>
      <c r="AH703" s="36">
        <f>IF(AVANZA[[#This Row],[Variable]]="TERMINADA",IFERROR(VLOOKUP(AVANZA[[#This Row],[SUPERVISOR]],Tabla2[#All],4,0),0),)</f>
        <v>0</v>
      </c>
      <c r="AI703" s="14">
        <f>IF(AVANZA[[#This Row],[Producto]]="BA",1,0)</f>
        <v>0</v>
      </c>
      <c r="AJ703" s="14">
        <f>IF(AVANZA[[#This Row],[Producto]]="DUO",1,0)</f>
        <v>0</v>
      </c>
      <c r="AK703" s="14">
        <f>IF(AVANZA[[#This Row],[Producto]]="TRIO",1,0)</f>
        <v>1</v>
      </c>
      <c r="AL703" t="s">
        <v>1060</v>
      </c>
      <c r="AM703">
        <v>-1</v>
      </c>
      <c r="AN703">
        <v>-1</v>
      </c>
      <c r="AO703" t="s">
        <v>2305</v>
      </c>
      <c r="AP703" s="1">
        <v>46155.567812499998</v>
      </c>
      <c r="AQ703">
        <v>-1</v>
      </c>
      <c r="AR703" t="s">
        <v>2306</v>
      </c>
      <c r="AS703">
        <v>-1</v>
      </c>
      <c r="AT703">
        <v>-1</v>
      </c>
      <c r="AU703">
        <v>-1</v>
      </c>
      <c r="AV703">
        <v>-1</v>
      </c>
      <c r="AW703">
        <v>-1</v>
      </c>
      <c r="AX703" t="s">
        <v>224</v>
      </c>
      <c r="AY703">
        <v>-1</v>
      </c>
      <c r="AZ703">
        <v>2026</v>
      </c>
      <c r="BA703">
        <v>5</v>
      </c>
      <c r="BB703">
        <v>13</v>
      </c>
      <c r="BC703">
        <v>-1</v>
      </c>
      <c r="BD703" t="s">
        <v>225</v>
      </c>
      <c r="BE703">
        <v>-1</v>
      </c>
      <c r="BF703">
        <v>20001627218559</v>
      </c>
      <c r="BG703" t="s">
        <v>376</v>
      </c>
      <c r="BH703" t="s">
        <v>377</v>
      </c>
      <c r="BI703" t="s">
        <v>2307</v>
      </c>
      <c r="BJ703">
        <v>-1</v>
      </c>
      <c r="BK703">
        <v>-1</v>
      </c>
      <c r="BL703">
        <v>-1</v>
      </c>
      <c r="BM703" t="s">
        <v>2213</v>
      </c>
      <c r="BN703" t="s">
        <v>230</v>
      </c>
      <c r="BO703" t="s">
        <v>2308</v>
      </c>
      <c r="BP703" t="s">
        <v>1879</v>
      </c>
      <c r="BQ703">
        <v>2026</v>
      </c>
      <c r="BR703">
        <v>5</v>
      </c>
      <c r="BS703">
        <v>13</v>
      </c>
      <c r="BT703" s="1">
        <v>46155.567847222221</v>
      </c>
      <c r="BU703" t="s">
        <v>2215</v>
      </c>
      <c r="BV703" s="2">
        <v>46155</v>
      </c>
      <c r="BW703" t="s">
        <v>2215</v>
      </c>
      <c r="BX703" s="2">
        <v>46155</v>
      </c>
      <c r="BY703" s="2">
        <v>46155</v>
      </c>
      <c r="BZ703" t="s">
        <v>2216</v>
      </c>
      <c r="CA703" t="s">
        <v>381</v>
      </c>
      <c r="CB703" t="s">
        <v>353</v>
      </c>
      <c r="CC703" t="s">
        <v>2309</v>
      </c>
      <c r="CD703" t="s">
        <v>2310</v>
      </c>
      <c r="CE703">
        <v>-1</v>
      </c>
      <c r="CF703" t="s">
        <v>384</v>
      </c>
      <c r="CG703" t="s">
        <v>385</v>
      </c>
      <c r="CH703" t="s">
        <v>242</v>
      </c>
      <c r="CI703">
        <v>1031182302</v>
      </c>
      <c r="CJ703" t="s">
        <v>1068</v>
      </c>
      <c r="CK703" t="s">
        <v>245</v>
      </c>
      <c r="CL703" t="s">
        <v>409</v>
      </c>
      <c r="CM703" t="s">
        <v>247</v>
      </c>
      <c r="CN703" t="s">
        <v>410</v>
      </c>
      <c r="CT703" t="s">
        <v>304</v>
      </c>
      <c r="CU703" t="s">
        <v>387</v>
      </c>
      <c r="CW703" t="s">
        <v>388</v>
      </c>
      <c r="CX703" t="s">
        <v>389</v>
      </c>
      <c r="DA703" t="s">
        <v>250</v>
      </c>
      <c r="DB703">
        <v>-1</v>
      </c>
      <c r="DF703" t="s">
        <v>2213</v>
      </c>
      <c r="DJ703" t="s">
        <v>252</v>
      </c>
      <c r="DK703" t="s">
        <v>253</v>
      </c>
      <c r="DL703" t="s">
        <v>253</v>
      </c>
      <c r="DN703" t="s">
        <v>390</v>
      </c>
      <c r="DR703" t="s">
        <v>1069</v>
      </c>
      <c r="DS703" t="s">
        <v>1068</v>
      </c>
      <c r="DT703" t="s">
        <v>1067</v>
      </c>
      <c r="DV703">
        <v>1</v>
      </c>
      <c r="DW703" t="s">
        <v>283</v>
      </c>
      <c r="ED703" s="2">
        <v>46155</v>
      </c>
      <c r="EE703" t="s">
        <v>343</v>
      </c>
      <c r="EF703">
        <v>20</v>
      </c>
      <c r="EP703" t="s">
        <v>258</v>
      </c>
      <c r="FA703" t="s">
        <v>245</v>
      </c>
      <c r="FB703" t="s">
        <v>363</v>
      </c>
      <c r="FD703" t="s">
        <v>308</v>
      </c>
      <c r="FE703" t="s">
        <v>392</v>
      </c>
      <c r="FF703" t="s">
        <v>392</v>
      </c>
      <c r="FK703" t="s">
        <v>263</v>
      </c>
      <c r="FN703" t="s">
        <v>410</v>
      </c>
      <c r="FO703" t="s">
        <v>414</v>
      </c>
      <c r="FR703">
        <v>0</v>
      </c>
      <c r="GB703" t="s">
        <v>266</v>
      </c>
      <c r="GM703">
        <v>0</v>
      </c>
      <c r="GS703" t="s">
        <v>267</v>
      </c>
      <c r="GT703" s="2"/>
      <c r="GU703" t="s">
        <v>268</v>
      </c>
      <c r="GV703" t="s">
        <v>335</v>
      </c>
      <c r="GW703" t="s">
        <v>394</v>
      </c>
      <c r="GZ703" t="s">
        <v>395</v>
      </c>
      <c r="HE703" t="s">
        <v>230</v>
      </c>
      <c r="HF703" t="s">
        <v>2311</v>
      </c>
      <c r="HR703" t="s">
        <v>278</v>
      </c>
      <c r="HV703">
        <v>131990</v>
      </c>
      <c r="HW703" t="s">
        <v>281</v>
      </c>
      <c r="HY703">
        <v>0</v>
      </c>
      <c r="HZ703">
        <v>0</v>
      </c>
      <c r="IA703" t="s">
        <v>281</v>
      </c>
      <c r="IB703" t="s">
        <v>281</v>
      </c>
      <c r="IE703" t="s">
        <v>283</v>
      </c>
      <c r="IF703" t="s">
        <v>283</v>
      </c>
      <c r="IG703" t="s">
        <v>283</v>
      </c>
      <c r="IH703" t="s">
        <v>284</v>
      </c>
      <c r="II703" t="s">
        <v>285</v>
      </c>
      <c r="IJ703" t="s">
        <v>286</v>
      </c>
      <c r="IK703" t="s">
        <v>278</v>
      </c>
      <c r="IL703" t="s">
        <v>346</v>
      </c>
      <c r="IM703" t="s">
        <v>288</v>
      </c>
      <c r="IN703" t="s">
        <v>2219</v>
      </c>
      <c r="IP703" t="s">
        <v>290</v>
      </c>
      <c r="IQ703" t="s">
        <v>284</v>
      </c>
      <c r="IS703" t="s">
        <v>291</v>
      </c>
      <c r="IT703" t="s">
        <v>372</v>
      </c>
      <c r="IU703" t="s">
        <v>373</v>
      </c>
      <c r="IV703" t="s">
        <v>373</v>
      </c>
      <c r="IW703" t="s">
        <v>2312</v>
      </c>
      <c r="IY703" t="s">
        <v>281</v>
      </c>
    </row>
    <row r="704" spans="1:259" x14ac:dyDescent="0.3">
      <c r="A704" s="14">
        <f>DAY(AVANZA[[#This Row],[FechaSeguimiento]])</f>
        <v>13</v>
      </c>
      <c r="B704" s="14">
        <f>MONTH(AVANZA[[#This Row],[FechaSeguimiento]])</f>
        <v>5</v>
      </c>
      <c r="C704"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704" t="str">
        <f>LOWER(IFERROR(VLOOKUP(AVANZA[[#This Row],[ID_Peticion]],CANCELADAS[#All],2,0),""))</f>
        <v/>
      </c>
      <c r="E704" t="str">
        <f>LOWER(IFERROR(VLOOKUP(AVANZA[[#This Row],[ID_Peticion]],CANCELADAS[#All],3,0),""))</f>
        <v/>
      </c>
      <c r="F704" t="str">
        <f>LOWER(IF(AVANZA[[#This Row],[CEDULA CLIENTE]]&lt;&gt;""," CC: " &amp; COUNTIFS(AVANZA[CEDULA CLIENTE],AVANZA[[#This Row],[CEDULA CLIENTE]]),"")&amp; IF(AVANZA[[#This Row],[Direccion]]&lt;&gt;""," DIR: " &amp; COUNTIFS(AVANZA[Direccion],AVANZA[[#This Row],[Direccion]]),""))</f>
        <v xml:space="preserve"> dir: 1</v>
      </c>
      <c r="G704" t="str">
        <f>IFERROR(VLOOKUP(AVANZA[[#This Row],[Cedula_Vendedor_Atis]],PLANTA[[#All],[CEDULA]:[LINEA]],3,0),"No Cruza")</f>
        <v>Marisol Avella</v>
      </c>
      <c r="H704" t="str">
        <f>IFERROR(VLOOKUP(AVANZA[[#This Row],[Cedula_Vendedor_Atis]],PLANTA[[#All],[CEDULA]:[LINEA]],4,0),"No Cruza")</f>
        <v>Fija</v>
      </c>
      <c r="I704" t="str">
        <f>LOWER(IF(AVANZA[[#This Row],[ATRIBUIBLE]]="",AVANZA[[#This Row],[Variable]],AVANZA[[#This Row],[ATRIBUIBLE]]))</f>
        <v>pendiente</v>
      </c>
      <c r="J704" s="14">
        <f>IF(AVANZA[[#This Row],[Variable]]=AVANZA[[#Headers],[TERMINADA]],1,0)</f>
        <v>0</v>
      </c>
      <c r="K704" s="14">
        <f>IF(AVANZA[[#This Row],[Variable]]=AVANZA[[#Headers],[ANULADA]],1,0)</f>
        <v>0</v>
      </c>
      <c r="L704" s="14">
        <f>IF(AVANZA[[#This Row],[Variable]]=AVANZA[[#Headers],[PENDIENTE]],1,0)</f>
        <v>1</v>
      </c>
      <c r="M704" s="14">
        <f>IF(AVANZA[[#This Row],[ESTADO AGENDA]]="AGENDADA",1,0)</f>
        <v>0</v>
      </c>
      <c r="N704" s="14">
        <f>IF(AVANZA[[#This Row],[ESTADO AGENDA]]="PENDIENTE DE AGENDAR",1,0)</f>
        <v>0</v>
      </c>
      <c r="O704" s="14">
        <f>IF(AVANZA[[#This Row],[ESTADO AGENDA]]="SUSPENDIDA",1,0)</f>
        <v>0</v>
      </c>
      <c r="P704" t="str" cm="1">
        <f t="array" ref="P704">_xlfn.XLOOKUP(AVANZA[[#This Row],[Num_Agrupacion_Pet_Atis]],Tabla1[[#All],[Numero_de_actuacion]],Tabla1[[#All],[Estado_de_la_orden]],"",0)</f>
        <v/>
      </c>
      <c r="Q704" s="2" t="str" cm="1">
        <f t="array" ref="Q704">_xlfn.XLOOKUP(AVANZA[[#This Row],[Num_Agrupacion_Pet_Atis]],Tabla1[[#All],[Numero_de_actuacion]],Tabla1[[#All],[Fecha_de_la_cita]],"",0)</f>
        <v/>
      </c>
      <c r="R704" t="str" cm="1">
        <f t="array" ref="R704">_xlfn.XLOOKUP(AVANZA[[#This Row],[Num_Agrupacion_Pet_Atis]],Tabla1[[#All],[Numero_de_actuacion]],Tabla1[[#All],[Franja_horaria_de_la_cita]],"",0)</f>
        <v/>
      </c>
      <c r="S704" s="14" t="str">
        <f>IFERROR(DAY(AVANZA[[#This Row],[FECHA AGENDA]]),"")</f>
        <v/>
      </c>
      <c r="T704" s="14" t="str">
        <f>IFERROR(MONTH(AVANZA[[#This Row],[FECHA AGENDA]]),"")</f>
        <v/>
      </c>
      <c r="U704" t="str" cm="1">
        <f t="array" ref="U704">_xlfn.XLOOKUP(AVANZA[[#This Row],[Num_Agrupacion_Pet_Atis]],Tabla1[[#All],[Numero_de_actuacion]],Tabla1[[#All],[Motivo_de_suspension]],"",0)</f>
        <v/>
      </c>
      <c r="V704" s="2" t="str" cm="1">
        <f t="array" ref="V704">_xlfn.XLOOKUP(AVANZA[[#This Row],[Num_Agrupacion_Pet_Atis]],Tabla1[[#All],[Numero_de_actuacion]],Tabla1[[#All],[No_identificacion_cliente]],"",0)</f>
        <v/>
      </c>
      <c r="W704" s="2" t="str" cm="1">
        <f t="array" ref="W704">_xlfn.XLOOKUP(AVANZA[[#This Row],[Num_Agrupacion_Pet_Atis]],Tabla1[[#All],[Numero_de_actuacion]],Tabla1[[#All],[Movil_de_contacto]],"",0)</f>
        <v/>
      </c>
      <c r="X704" s="14">
        <f>IF(OR(AVANZA[[#This Row],[ESTADO LEG]]="Legalizada grabacion",AVANZA[[#This Row],[ESTADO LEG]]="Legalizada aut"),1,0)</f>
        <v>0</v>
      </c>
      <c r="Y704" s="14">
        <f>IF(OR(AVANZA[[#This Row],[ESTADO LEG]]="pdte legalizar",AVANZA[[#This Row],[ESTADO LEG]]="No cruza"),1,0)</f>
        <v>0</v>
      </c>
      <c r="Z704" t="str" cm="1">
        <f t="array" ref="Z704">IF(AVANZA[[#This Row],[Variable]]="Terminada",LOWER(_xlfn.XLOOKUP(AVANZA[[#This Row],[ID_Peticion]],Tabla6[[#All],[NUM_PETICION]],Tabla6[[#All],[ESTADO_LEG]],"NO CRUZA",0)),AVANZA[[#This Row],[Variable]])</f>
        <v>PENDIENTE</v>
      </c>
      <c r="AA704" t="str" cm="1">
        <f t="array" ref="AA704">_xlfn.XLOOKUP(AVANZA[[#This Row],[ID_Peticion]],Tabla6[[#All],[NUM_PETICION]],Tabla6[[#All],[DIF_DIAS]],"",0)</f>
        <v/>
      </c>
      <c r="AB704" s="2" t="str" cm="1">
        <f t="array" ref="AB704">IFERROR(_xlfn.XLOOKUP(AVANZA[[#This Row],[ID_Peticion]],Tabla6[[#All],[NUM_PETICION]],Tabla6[[#All],[FEC_LEGAL]],"",0),"")</f>
        <v/>
      </c>
      <c r="AC704" s="14">
        <f ca="1">IF(AVANZA[[#This Row],[FECHA LEG]]&lt;&gt;0,IFERROR(AVANZA[[#This Row],[FECHA LEG]]-AVANZA[[#This Row],[FechaIniEstadoSubPetAtis]],0),TODAY()-AVANZA[[#This Row],[FechaIniEstadoSubPetAtis]])</f>
        <v>0</v>
      </c>
      <c r="AD704" s="35">
        <f ca="1">IF(AVANZA[[#This Row],[FINAL Vs LG]]&lt;&gt;0,IF(AVANZA[[#This Row],[FINAL Vs LG]]&lt;7.1,"100%",IF(AND(AVANZA[[#This Row],[FINAL Vs LG]]&gt;7.1,AVANZA[[#This Row],[FINAL Vs LG]]&lt;11.1),"50%","0%")),0)</f>
        <v>0</v>
      </c>
      <c r="AE704" s="14">
        <f ca="1">VLOOKUP(DAY(TODAY()),BACK!F:G,2,0)</f>
        <v>14</v>
      </c>
      <c r="AF704" s="14">
        <f>BACK!$I$2</f>
        <v>24</v>
      </c>
      <c r="AG704" s="14">
        <f>IF(AVANZA[[#This Row],[Oferta_empaquetada_comisiones]]="SI",1,0)</f>
        <v>0</v>
      </c>
      <c r="AH704" s="36">
        <f>IF(AVANZA[[#This Row],[Variable]]="TERMINADA",IFERROR(VLOOKUP(AVANZA[[#This Row],[SUPERVISOR]],Tabla2[#All],4,0),0),)</f>
        <v>0</v>
      </c>
      <c r="AI704" s="14">
        <f>IF(AVANZA[[#This Row],[Producto]]="BA",1,0)</f>
        <v>0</v>
      </c>
      <c r="AJ704" s="14">
        <f>IF(AVANZA[[#This Row],[Producto]]="DUO",1,0)</f>
        <v>0</v>
      </c>
      <c r="AK704" s="14">
        <f>IF(AVANZA[[#This Row],[Producto]]="TRIO",1,0)</f>
        <v>1</v>
      </c>
      <c r="AL704" t="s">
        <v>1154</v>
      </c>
      <c r="AM704">
        <v>-1</v>
      </c>
      <c r="AN704">
        <v>-1</v>
      </c>
      <c r="AO704" t="s">
        <v>2313</v>
      </c>
      <c r="AP704" s="1">
        <v>46155.402303240742</v>
      </c>
      <c r="AQ704">
        <v>-1</v>
      </c>
      <c r="AR704" t="s">
        <v>2314</v>
      </c>
      <c r="AS704">
        <v>-1</v>
      </c>
      <c r="AT704">
        <v>-1</v>
      </c>
      <c r="AU704">
        <v>-1</v>
      </c>
      <c r="AV704">
        <v>-1</v>
      </c>
      <c r="AW704">
        <v>-1</v>
      </c>
      <c r="AX704" t="s">
        <v>224</v>
      </c>
      <c r="AY704">
        <v>-1</v>
      </c>
      <c r="AZ704">
        <v>2026</v>
      </c>
      <c r="BA704">
        <v>5</v>
      </c>
      <c r="BB704">
        <v>13</v>
      </c>
      <c r="BC704">
        <v>-1</v>
      </c>
      <c r="BD704" t="s">
        <v>225</v>
      </c>
      <c r="BE704">
        <v>-1</v>
      </c>
      <c r="BF704">
        <v>20001627059712</v>
      </c>
      <c r="BG704" t="s">
        <v>376</v>
      </c>
      <c r="BH704" t="s">
        <v>377</v>
      </c>
      <c r="BI704" t="s">
        <v>2315</v>
      </c>
      <c r="BJ704">
        <v>-1</v>
      </c>
      <c r="BK704">
        <v>-1</v>
      </c>
      <c r="BL704">
        <v>-1</v>
      </c>
      <c r="BM704" t="s">
        <v>2213</v>
      </c>
      <c r="BN704" t="s">
        <v>230</v>
      </c>
      <c r="BO704" t="s">
        <v>2316</v>
      </c>
      <c r="BP704" t="s">
        <v>380</v>
      </c>
      <c r="BQ704">
        <v>2026</v>
      </c>
      <c r="BR704">
        <v>5</v>
      </c>
      <c r="BS704">
        <v>13</v>
      </c>
      <c r="BT704" s="1">
        <v>46155.402326388888</v>
      </c>
      <c r="BU704" t="s">
        <v>2215</v>
      </c>
      <c r="BV704" s="2">
        <v>46155</v>
      </c>
      <c r="BW704" t="s">
        <v>2215</v>
      </c>
      <c r="BX704" s="2">
        <v>46155</v>
      </c>
      <c r="BY704" s="2">
        <v>46155</v>
      </c>
      <c r="BZ704" t="s">
        <v>2252</v>
      </c>
      <c r="CA704" t="s">
        <v>297</v>
      </c>
      <c r="CB704" t="s">
        <v>297</v>
      </c>
      <c r="CC704" t="s">
        <v>2317</v>
      </c>
      <c r="CD704" t="s">
        <v>323</v>
      </c>
      <c r="CE704">
        <v>-1</v>
      </c>
      <c r="CF704" t="s">
        <v>300</v>
      </c>
      <c r="CG704" t="s">
        <v>301</v>
      </c>
      <c r="CH704" t="s">
        <v>242</v>
      </c>
      <c r="CI704">
        <v>1063565638</v>
      </c>
      <c r="CJ704" t="s">
        <v>1162</v>
      </c>
      <c r="CK704" t="s">
        <v>245</v>
      </c>
      <c r="CL704" t="s">
        <v>409</v>
      </c>
      <c r="CM704" t="s">
        <v>247</v>
      </c>
      <c r="CN704" t="s">
        <v>410</v>
      </c>
      <c r="CT704" t="s">
        <v>386</v>
      </c>
      <c r="CU704" t="s">
        <v>387</v>
      </c>
      <c r="CW704" t="s">
        <v>388</v>
      </c>
      <c r="CX704" t="s">
        <v>389</v>
      </c>
      <c r="DA704" t="s">
        <v>250</v>
      </c>
      <c r="DB704">
        <v>-1</v>
      </c>
      <c r="DF704" t="s">
        <v>2213</v>
      </c>
      <c r="DJ704" t="s">
        <v>252</v>
      </c>
      <c r="DK704" t="s">
        <v>253</v>
      </c>
      <c r="DL704" t="s">
        <v>253</v>
      </c>
      <c r="DN704" t="s">
        <v>390</v>
      </c>
      <c r="DR704" t="s">
        <v>1163</v>
      </c>
      <c r="DS704" t="s">
        <v>1162</v>
      </c>
      <c r="DT704" t="s">
        <v>1161</v>
      </c>
      <c r="DV704">
        <v>1</v>
      </c>
      <c r="DW704" t="s">
        <v>283</v>
      </c>
      <c r="ED704" s="2">
        <v>46155</v>
      </c>
      <c r="EE704" t="s">
        <v>306</v>
      </c>
      <c r="EF704">
        <v>20</v>
      </c>
      <c r="EP704" t="s">
        <v>258</v>
      </c>
      <c r="ES704" t="s">
        <v>604</v>
      </c>
      <c r="FA704" t="s">
        <v>245</v>
      </c>
      <c r="FB704" t="s">
        <v>308</v>
      </c>
      <c r="FD704" t="s">
        <v>308</v>
      </c>
      <c r="FE704" t="s">
        <v>309</v>
      </c>
      <c r="FF704" t="s">
        <v>309</v>
      </c>
      <c r="FK704" t="s">
        <v>263</v>
      </c>
      <c r="FL704" t="s">
        <v>2318</v>
      </c>
      <c r="FN704" t="s">
        <v>410</v>
      </c>
      <c r="FO704" t="s">
        <v>414</v>
      </c>
      <c r="FR704">
        <v>0</v>
      </c>
      <c r="GB704" t="s">
        <v>266</v>
      </c>
      <c r="GM704">
        <v>0</v>
      </c>
      <c r="GS704" t="s">
        <v>267</v>
      </c>
      <c r="GT704" s="2"/>
      <c r="GU704" t="s">
        <v>268</v>
      </c>
      <c r="GV704" t="s">
        <v>335</v>
      </c>
      <c r="GW704" t="s">
        <v>394</v>
      </c>
      <c r="GZ704" t="s">
        <v>395</v>
      </c>
      <c r="HA704" t="s">
        <v>336</v>
      </c>
      <c r="HC704" t="s">
        <v>337</v>
      </c>
      <c r="HE704" t="s">
        <v>230</v>
      </c>
      <c r="HF704" t="s">
        <v>607</v>
      </c>
      <c r="HR704" t="s">
        <v>278</v>
      </c>
      <c r="HV704">
        <v>131990</v>
      </c>
      <c r="HW704" t="s">
        <v>281</v>
      </c>
      <c r="HY704">
        <v>0</v>
      </c>
      <c r="HZ704">
        <v>0</v>
      </c>
      <c r="IA704" t="s">
        <v>281</v>
      </c>
      <c r="IB704" t="s">
        <v>281</v>
      </c>
      <c r="IE704" t="s">
        <v>283</v>
      </c>
      <c r="IF704" t="s">
        <v>283</v>
      </c>
      <c r="IG704" t="s">
        <v>283</v>
      </c>
      <c r="IH704" t="s">
        <v>284</v>
      </c>
      <c r="II704" t="s">
        <v>285</v>
      </c>
      <c r="IJ704" t="s">
        <v>286</v>
      </c>
      <c r="IK704" t="s">
        <v>278</v>
      </c>
      <c r="IL704" t="s">
        <v>346</v>
      </c>
      <c r="IM704" t="s">
        <v>288</v>
      </c>
      <c r="IN704" t="s">
        <v>2219</v>
      </c>
      <c r="IP704" t="s">
        <v>290</v>
      </c>
      <c r="IQ704" t="s">
        <v>284</v>
      </c>
      <c r="IS704" t="s">
        <v>291</v>
      </c>
      <c r="IT704" t="s">
        <v>372</v>
      </c>
      <c r="IU704" t="s">
        <v>373</v>
      </c>
      <c r="IV704" t="s">
        <v>373</v>
      </c>
      <c r="IW704" t="s">
        <v>2319</v>
      </c>
      <c r="IY704" t="s">
        <v>281</v>
      </c>
    </row>
    <row r="705" spans="1:259" x14ac:dyDescent="0.3">
      <c r="A705" s="14">
        <f>DAY(AVANZA[[#This Row],[FechaSeguimiento]])</f>
        <v>13</v>
      </c>
      <c r="B705" s="14">
        <f>MONTH(AVANZA[[#This Row],[FechaSeguimiento]])</f>
        <v>5</v>
      </c>
      <c r="C705"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705" t="str">
        <f>LOWER(IFERROR(VLOOKUP(AVANZA[[#This Row],[ID_Peticion]],CANCELADAS[#All],2,0),""))</f>
        <v/>
      </c>
      <c r="E705" t="str">
        <f>LOWER(IFERROR(VLOOKUP(AVANZA[[#This Row],[ID_Peticion]],CANCELADAS[#All],3,0),""))</f>
        <v/>
      </c>
      <c r="F705" t="str">
        <f>LOWER(IF(AVANZA[[#This Row],[CEDULA CLIENTE]]&lt;&gt;""," CC: " &amp; COUNTIFS(AVANZA[CEDULA CLIENTE],AVANZA[[#This Row],[CEDULA CLIENTE]]),"")&amp; IF(AVANZA[[#This Row],[Direccion]]&lt;&gt;""," DIR: " &amp; COUNTIFS(AVANZA[Direccion],AVANZA[[#This Row],[Direccion]]),""))</f>
        <v xml:space="preserve"> cc: 1 dir: 1</v>
      </c>
      <c r="G705" t="str">
        <f>IFERROR(VLOOKUP(AVANZA[[#This Row],[Cedula_Vendedor_Atis]],PLANTA[[#All],[CEDULA]:[LINEA]],3,0),"No Cruza")</f>
        <v>Marisol Avella</v>
      </c>
      <c r="H705" t="str">
        <f>IFERROR(VLOOKUP(AVANZA[[#This Row],[Cedula_Vendedor_Atis]],PLANTA[[#All],[CEDULA]:[LINEA]],4,0),"No Cruza")</f>
        <v>Fija</v>
      </c>
      <c r="I705" t="str">
        <f>LOWER(IF(AVANZA[[#This Row],[ATRIBUIBLE]]="",AVANZA[[#This Row],[Variable]],AVANZA[[#This Row],[ATRIBUIBLE]]))</f>
        <v>pendiente</v>
      </c>
      <c r="J705" s="14">
        <f>IF(AVANZA[[#This Row],[Variable]]=AVANZA[[#Headers],[TERMINADA]],1,0)</f>
        <v>0</v>
      </c>
      <c r="K705" s="14">
        <f>IF(AVANZA[[#This Row],[Variable]]=AVANZA[[#Headers],[ANULADA]],1,0)</f>
        <v>0</v>
      </c>
      <c r="L705" s="14">
        <f>IF(AVANZA[[#This Row],[Variable]]=AVANZA[[#Headers],[PENDIENTE]],1,0)</f>
        <v>1</v>
      </c>
      <c r="M705" s="14">
        <f>IF(AVANZA[[#This Row],[ESTADO AGENDA]]="AGENDADA",1,0)</f>
        <v>1</v>
      </c>
      <c r="N705" s="14">
        <f>IF(AVANZA[[#This Row],[ESTADO AGENDA]]="PENDIENTE DE AGENDAR",1,0)</f>
        <v>0</v>
      </c>
      <c r="O705" s="14">
        <f>IF(AVANZA[[#This Row],[ESTADO AGENDA]]="SUSPENDIDA",1,0)</f>
        <v>0</v>
      </c>
      <c r="P705" t="str" cm="1">
        <f t="array" ref="P705">_xlfn.XLOOKUP(AVANZA[[#This Row],[Num_Agrupacion_Pet_Atis]],Tabla1[[#All],[Numero_de_actuacion]],Tabla1[[#All],[Estado_de_la_orden]],"",0)</f>
        <v>Agendada</v>
      </c>
      <c r="Q705" s="2" cm="1">
        <f t="array" ref="Q705">_xlfn.XLOOKUP(AVANZA[[#This Row],[Num_Agrupacion_Pet_Atis]],Tabla1[[#All],[Numero_de_actuacion]],Tabla1[[#All],[Fecha_de_la_cita]],"",0)</f>
        <v>46158.291666666664</v>
      </c>
      <c r="R705" t="str" cm="1">
        <f t="array" ref="R705">_xlfn.XLOOKUP(AVANZA[[#This Row],[Num_Agrupacion_Pet_Atis]],Tabla1[[#All],[Numero_de_actuacion]],Tabla1[[#All],[Franja_horaria_de_la_cita]],"",0)</f>
        <v>AM</v>
      </c>
      <c r="S705" s="14">
        <f>IFERROR(DAY(AVANZA[[#This Row],[FECHA AGENDA]]),"")</f>
        <v>16</v>
      </c>
      <c r="T705" s="14">
        <f>IFERROR(MONTH(AVANZA[[#This Row],[FECHA AGENDA]]),"")</f>
        <v>5</v>
      </c>
      <c r="U705" cm="1">
        <f t="array" ref="U705">_xlfn.XLOOKUP(AVANZA[[#This Row],[Num_Agrupacion_Pet_Atis]],Tabla1[[#All],[Numero_de_actuacion]],Tabla1[[#All],[Motivo_de_suspension]],"",0)</f>
        <v>0</v>
      </c>
      <c r="V705" s="2" t="str" cm="1">
        <f t="array" ref="V705">_xlfn.XLOOKUP(AVANZA[[#This Row],[Num_Agrupacion_Pet_Atis]],Tabla1[[#All],[Numero_de_actuacion]],Tabla1[[#All],[No_identificacion_cliente]],"",0)</f>
        <v>1026296760</v>
      </c>
      <c r="W705" s="2" t="str" cm="1">
        <f t="array" ref="W705">_xlfn.XLOOKUP(AVANZA[[#This Row],[Num_Agrupacion_Pet_Atis]],Tabla1[[#All],[Numero_de_actuacion]],Tabla1[[#All],[Movil_de_contacto]],"",0)</f>
        <v>3053696524</v>
      </c>
      <c r="X705" s="14">
        <f>IF(OR(AVANZA[[#This Row],[ESTADO LEG]]="Legalizada grabacion",AVANZA[[#This Row],[ESTADO LEG]]="Legalizada aut"),1,0)</f>
        <v>0</v>
      </c>
      <c r="Y705" s="14">
        <f>IF(OR(AVANZA[[#This Row],[ESTADO LEG]]="pdte legalizar",AVANZA[[#This Row],[ESTADO LEG]]="No cruza"),1,0)</f>
        <v>0</v>
      </c>
      <c r="Z705" t="str" cm="1">
        <f t="array" ref="Z705">IF(AVANZA[[#This Row],[Variable]]="Terminada",LOWER(_xlfn.XLOOKUP(AVANZA[[#This Row],[ID_Peticion]],Tabla6[[#All],[NUM_PETICION]],Tabla6[[#All],[ESTADO_LEG]],"NO CRUZA",0)),AVANZA[[#This Row],[Variable]])</f>
        <v>PENDIENTE</v>
      </c>
      <c r="AA705" t="str" cm="1">
        <f t="array" ref="AA705">_xlfn.XLOOKUP(AVANZA[[#This Row],[ID_Peticion]],Tabla6[[#All],[NUM_PETICION]],Tabla6[[#All],[DIF_DIAS]],"",0)</f>
        <v/>
      </c>
      <c r="AB705" s="2" t="str" cm="1">
        <f t="array" ref="AB705">IFERROR(_xlfn.XLOOKUP(AVANZA[[#This Row],[ID_Peticion]],Tabla6[[#All],[NUM_PETICION]],Tabla6[[#All],[FEC_LEGAL]],"",0),"")</f>
        <v/>
      </c>
      <c r="AC705" s="14">
        <f ca="1">IF(AVANZA[[#This Row],[FECHA LEG]]&lt;&gt;0,IFERROR(AVANZA[[#This Row],[FECHA LEG]]-AVANZA[[#This Row],[FechaIniEstadoSubPetAtis]],0),TODAY()-AVANZA[[#This Row],[FechaIniEstadoSubPetAtis]])</f>
        <v>0</v>
      </c>
      <c r="AD705" s="35">
        <f ca="1">IF(AVANZA[[#This Row],[FINAL Vs LG]]&lt;&gt;0,IF(AVANZA[[#This Row],[FINAL Vs LG]]&lt;7.1,"100%",IF(AND(AVANZA[[#This Row],[FINAL Vs LG]]&gt;7.1,AVANZA[[#This Row],[FINAL Vs LG]]&lt;11.1),"50%","0%")),0)</f>
        <v>0</v>
      </c>
      <c r="AE705" s="14">
        <f ca="1">VLOOKUP(DAY(TODAY()),BACK!F:G,2,0)</f>
        <v>14</v>
      </c>
      <c r="AF705" s="14">
        <f>BACK!$I$2</f>
        <v>24</v>
      </c>
      <c r="AG705" s="14">
        <f>IF(AVANZA[[#This Row],[Oferta_empaquetada_comisiones]]="SI",1,0)</f>
        <v>0</v>
      </c>
      <c r="AH705" s="36">
        <f>IF(AVANZA[[#This Row],[Variable]]="TERMINADA",IFERROR(VLOOKUP(AVANZA[[#This Row],[SUPERVISOR]],Tabla2[#All],4,0),0),)</f>
        <v>0</v>
      </c>
      <c r="AI705" s="14">
        <f>IF(AVANZA[[#This Row],[Producto]]="BA",1,0)</f>
        <v>0</v>
      </c>
      <c r="AJ705" s="14">
        <f>IF(AVANZA[[#This Row],[Producto]]="DUO",1,0)</f>
        <v>0</v>
      </c>
      <c r="AK705" s="14">
        <f>IF(AVANZA[[#This Row],[Producto]]="TRIO",1,0)</f>
        <v>1</v>
      </c>
      <c r="AL705" t="s">
        <v>746</v>
      </c>
      <c r="AM705">
        <v>-1</v>
      </c>
      <c r="AN705">
        <v>-1</v>
      </c>
      <c r="AO705" t="s">
        <v>2320</v>
      </c>
      <c r="AP705" s="1">
        <v>46149.498124999998</v>
      </c>
      <c r="AQ705">
        <v>-1</v>
      </c>
      <c r="AR705" t="s">
        <v>2321</v>
      </c>
      <c r="AS705">
        <v>-1</v>
      </c>
      <c r="AT705">
        <v>-1</v>
      </c>
      <c r="AU705">
        <v>-1</v>
      </c>
      <c r="AV705">
        <v>-1</v>
      </c>
      <c r="AW705">
        <v>-1</v>
      </c>
      <c r="AX705" t="s">
        <v>224</v>
      </c>
      <c r="AY705">
        <v>-1</v>
      </c>
      <c r="AZ705">
        <v>2026</v>
      </c>
      <c r="BA705">
        <v>5</v>
      </c>
      <c r="BB705">
        <v>13</v>
      </c>
      <c r="BC705">
        <v>-1</v>
      </c>
      <c r="BD705" t="s">
        <v>225</v>
      </c>
      <c r="BE705">
        <v>-1</v>
      </c>
      <c r="BF705">
        <v>20001624006291</v>
      </c>
      <c r="BG705" t="s">
        <v>917</v>
      </c>
      <c r="BH705" t="s">
        <v>918</v>
      </c>
      <c r="BI705" t="s">
        <v>2322</v>
      </c>
      <c r="BJ705">
        <v>-1</v>
      </c>
      <c r="BK705">
        <v>-1</v>
      </c>
      <c r="BL705">
        <v>-1</v>
      </c>
      <c r="BM705" t="s">
        <v>2213</v>
      </c>
      <c r="BN705" t="s">
        <v>230</v>
      </c>
      <c r="BO705" t="s">
        <v>2323</v>
      </c>
      <c r="BP705" t="s">
        <v>380</v>
      </c>
      <c r="BQ705">
        <v>2026</v>
      </c>
      <c r="BR705">
        <v>5</v>
      </c>
      <c r="BS705">
        <v>7</v>
      </c>
      <c r="BT705" s="1">
        <v>46149.498159722221</v>
      </c>
      <c r="BU705" t="s">
        <v>2215</v>
      </c>
      <c r="BV705" s="2">
        <v>46149</v>
      </c>
      <c r="BW705" t="s">
        <v>2215</v>
      </c>
      <c r="BX705" s="2">
        <v>46149</v>
      </c>
      <c r="BY705" s="2">
        <v>46149</v>
      </c>
      <c r="BZ705" t="s">
        <v>2216</v>
      </c>
      <c r="CA705" t="s">
        <v>297</v>
      </c>
      <c r="CB705" t="s">
        <v>297</v>
      </c>
      <c r="CC705" t="s">
        <v>2324</v>
      </c>
      <c r="CD705" t="s">
        <v>2325</v>
      </c>
      <c r="CE705">
        <v>-1</v>
      </c>
      <c r="CF705" t="s">
        <v>300</v>
      </c>
      <c r="CG705" t="s">
        <v>301</v>
      </c>
      <c r="CH705" t="s">
        <v>242</v>
      </c>
      <c r="CI705">
        <v>1000857923</v>
      </c>
      <c r="CJ705" t="s">
        <v>759</v>
      </c>
      <c r="CK705" t="s">
        <v>245</v>
      </c>
      <c r="CL705" t="s">
        <v>246</v>
      </c>
      <c r="CM705" t="s">
        <v>247</v>
      </c>
      <c r="CN705" t="s">
        <v>359</v>
      </c>
      <c r="CT705" t="s">
        <v>386</v>
      </c>
      <c r="CU705" t="s">
        <v>387</v>
      </c>
      <c r="CW705" t="s">
        <v>920</v>
      </c>
      <c r="CX705" t="s">
        <v>921</v>
      </c>
      <c r="DA705" t="s">
        <v>250</v>
      </c>
      <c r="DB705">
        <v>-1</v>
      </c>
      <c r="DF705" t="s">
        <v>2213</v>
      </c>
      <c r="DJ705" t="s">
        <v>252</v>
      </c>
      <c r="DK705" t="s">
        <v>253</v>
      </c>
      <c r="DL705" t="s">
        <v>253</v>
      </c>
      <c r="DN705" t="s">
        <v>390</v>
      </c>
      <c r="DR705" t="s">
        <v>760</v>
      </c>
      <c r="DS705" t="s">
        <v>759</v>
      </c>
      <c r="DT705" t="s">
        <v>758</v>
      </c>
      <c r="DV705">
        <v>1</v>
      </c>
      <c r="DW705" t="s">
        <v>283</v>
      </c>
      <c r="ED705" s="2">
        <v>46155</v>
      </c>
      <c r="EE705" t="s">
        <v>306</v>
      </c>
      <c r="EF705">
        <v>26</v>
      </c>
      <c r="EP705" t="s">
        <v>258</v>
      </c>
      <c r="ES705" t="s">
        <v>475</v>
      </c>
      <c r="FA705" t="s">
        <v>245</v>
      </c>
      <c r="FB705" t="s">
        <v>308</v>
      </c>
      <c r="FD705" t="s">
        <v>308</v>
      </c>
      <c r="FE705" t="s">
        <v>309</v>
      </c>
      <c r="FF705" t="s">
        <v>309</v>
      </c>
      <c r="FK705" t="s">
        <v>263</v>
      </c>
      <c r="FL705" t="s">
        <v>2326</v>
      </c>
      <c r="FN705" t="s">
        <v>359</v>
      </c>
      <c r="FO705" t="s">
        <v>366</v>
      </c>
      <c r="FR705">
        <v>0</v>
      </c>
      <c r="GB705" t="s">
        <v>266</v>
      </c>
      <c r="GM705">
        <v>0</v>
      </c>
      <c r="GS705" t="s">
        <v>267</v>
      </c>
      <c r="GT705" s="2"/>
      <c r="GU705" t="s">
        <v>268</v>
      </c>
      <c r="GV705" t="s">
        <v>311</v>
      </c>
      <c r="GW705" t="s">
        <v>270</v>
      </c>
      <c r="GX705" t="s">
        <v>271</v>
      </c>
      <c r="GY705" t="s">
        <v>271</v>
      </c>
      <c r="GZ705" t="s">
        <v>273</v>
      </c>
      <c r="HA705" t="s">
        <v>336</v>
      </c>
      <c r="HC705" t="s">
        <v>337</v>
      </c>
      <c r="HE705" t="s">
        <v>230</v>
      </c>
      <c r="HF705" t="s">
        <v>478</v>
      </c>
      <c r="HR705" t="s">
        <v>278</v>
      </c>
      <c r="HV705">
        <v>136900</v>
      </c>
      <c r="HW705" t="s">
        <v>279</v>
      </c>
      <c r="HY705">
        <v>0</v>
      </c>
      <c r="HZ705">
        <v>0</v>
      </c>
      <c r="IA705" t="s">
        <v>279</v>
      </c>
      <c r="IB705" t="s">
        <v>281</v>
      </c>
      <c r="IE705" t="s">
        <v>283</v>
      </c>
      <c r="IF705" t="s">
        <v>283</v>
      </c>
      <c r="IG705" t="s">
        <v>283</v>
      </c>
      <c r="IH705" t="s">
        <v>284</v>
      </c>
      <c r="II705" t="s">
        <v>285</v>
      </c>
      <c r="IJ705" t="s">
        <v>286</v>
      </c>
      <c r="IK705" t="s">
        <v>278</v>
      </c>
      <c r="IL705" t="s">
        <v>371</v>
      </c>
      <c r="IM705" t="s">
        <v>288</v>
      </c>
      <c r="IN705" t="s">
        <v>2219</v>
      </c>
      <c r="IP705" t="s">
        <v>290</v>
      </c>
      <c r="IQ705" t="s">
        <v>284</v>
      </c>
      <c r="IS705" t="s">
        <v>291</v>
      </c>
      <c r="IT705" t="s">
        <v>1569</v>
      </c>
      <c r="IU705" t="s">
        <v>2327</v>
      </c>
      <c r="IV705" t="s">
        <v>1569</v>
      </c>
      <c r="IW705" t="s">
        <v>1571</v>
      </c>
      <c r="IY705" t="s">
        <v>281</v>
      </c>
    </row>
    <row r="706" spans="1:259" x14ac:dyDescent="0.3">
      <c r="A706" s="14">
        <f>DAY(AVANZA[[#This Row],[FechaSeguimiento]])</f>
        <v>13</v>
      </c>
      <c r="B706" s="14">
        <f>MONTH(AVANZA[[#This Row],[FechaSeguimiento]])</f>
        <v>5</v>
      </c>
      <c r="C706"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706" t="str">
        <f>LOWER(IFERROR(VLOOKUP(AVANZA[[#This Row],[ID_Peticion]],CANCELADAS[#All],2,0),""))</f>
        <v/>
      </c>
      <c r="E706" t="str">
        <f>LOWER(IFERROR(VLOOKUP(AVANZA[[#This Row],[ID_Peticion]],CANCELADAS[#All],3,0),""))</f>
        <v/>
      </c>
      <c r="F706" t="str">
        <f>LOWER(IF(AVANZA[[#This Row],[CEDULA CLIENTE]]&lt;&gt;""," CC: " &amp; COUNTIFS(AVANZA[CEDULA CLIENTE],AVANZA[[#This Row],[CEDULA CLIENTE]]),"")&amp; IF(AVANZA[[#This Row],[Direccion]]&lt;&gt;""," DIR: " &amp; COUNTIFS(AVANZA[Direccion],AVANZA[[#This Row],[Direccion]]),""))</f>
        <v xml:space="preserve"> dir: 1</v>
      </c>
      <c r="G706" t="str">
        <f>IFERROR(VLOOKUP(AVANZA[[#This Row],[Cedula_Vendedor_Atis]],PLANTA[[#All],[CEDULA]:[LINEA]],3,0),"No Cruza")</f>
        <v>Marisol Avella</v>
      </c>
      <c r="H706" t="str">
        <f>IFERROR(VLOOKUP(AVANZA[[#This Row],[Cedula_Vendedor_Atis]],PLANTA[[#All],[CEDULA]:[LINEA]],4,0),"No Cruza")</f>
        <v>Fija</v>
      </c>
      <c r="I706" t="str">
        <f>LOWER(IF(AVANZA[[#This Row],[ATRIBUIBLE]]="",AVANZA[[#This Row],[Variable]],AVANZA[[#This Row],[ATRIBUIBLE]]))</f>
        <v>pendiente</v>
      </c>
      <c r="J706" s="14">
        <f>IF(AVANZA[[#This Row],[Variable]]=AVANZA[[#Headers],[TERMINADA]],1,0)</f>
        <v>0</v>
      </c>
      <c r="K706" s="14">
        <f>IF(AVANZA[[#This Row],[Variable]]=AVANZA[[#Headers],[ANULADA]],1,0)</f>
        <v>0</v>
      </c>
      <c r="L706" s="14">
        <f>IF(AVANZA[[#This Row],[Variable]]=AVANZA[[#Headers],[PENDIENTE]],1,0)</f>
        <v>1</v>
      </c>
      <c r="M706" s="14">
        <f>IF(AVANZA[[#This Row],[ESTADO AGENDA]]="AGENDADA",1,0)</f>
        <v>0</v>
      </c>
      <c r="N706" s="14">
        <f>IF(AVANZA[[#This Row],[ESTADO AGENDA]]="PENDIENTE DE AGENDAR",1,0)</f>
        <v>0</v>
      </c>
      <c r="O706" s="14">
        <f>IF(AVANZA[[#This Row],[ESTADO AGENDA]]="SUSPENDIDA",1,0)</f>
        <v>0</v>
      </c>
      <c r="P706" t="str" cm="1">
        <f t="array" ref="P706">_xlfn.XLOOKUP(AVANZA[[#This Row],[Num_Agrupacion_Pet_Atis]],Tabla1[[#All],[Numero_de_actuacion]],Tabla1[[#All],[Estado_de_la_orden]],"",0)</f>
        <v/>
      </c>
      <c r="Q706" s="2" t="str" cm="1">
        <f t="array" ref="Q706">_xlfn.XLOOKUP(AVANZA[[#This Row],[Num_Agrupacion_Pet_Atis]],Tabla1[[#All],[Numero_de_actuacion]],Tabla1[[#All],[Fecha_de_la_cita]],"",0)</f>
        <v/>
      </c>
      <c r="R706" t="str" cm="1">
        <f t="array" ref="R706">_xlfn.XLOOKUP(AVANZA[[#This Row],[Num_Agrupacion_Pet_Atis]],Tabla1[[#All],[Numero_de_actuacion]],Tabla1[[#All],[Franja_horaria_de_la_cita]],"",0)</f>
        <v/>
      </c>
      <c r="S706" s="14" t="str">
        <f>IFERROR(DAY(AVANZA[[#This Row],[FECHA AGENDA]]),"")</f>
        <v/>
      </c>
      <c r="T706" s="14" t="str">
        <f>IFERROR(MONTH(AVANZA[[#This Row],[FECHA AGENDA]]),"")</f>
        <v/>
      </c>
      <c r="U706" t="str" cm="1">
        <f t="array" ref="U706">_xlfn.XLOOKUP(AVANZA[[#This Row],[Num_Agrupacion_Pet_Atis]],Tabla1[[#All],[Numero_de_actuacion]],Tabla1[[#All],[Motivo_de_suspension]],"",0)</f>
        <v/>
      </c>
      <c r="V706" s="2" t="str" cm="1">
        <f t="array" ref="V706">_xlfn.XLOOKUP(AVANZA[[#This Row],[Num_Agrupacion_Pet_Atis]],Tabla1[[#All],[Numero_de_actuacion]],Tabla1[[#All],[No_identificacion_cliente]],"",0)</f>
        <v/>
      </c>
      <c r="W706" s="2" t="str" cm="1">
        <f t="array" ref="W706">_xlfn.XLOOKUP(AVANZA[[#This Row],[Num_Agrupacion_Pet_Atis]],Tabla1[[#All],[Numero_de_actuacion]],Tabla1[[#All],[Movil_de_contacto]],"",0)</f>
        <v/>
      </c>
      <c r="X706" s="14">
        <f>IF(OR(AVANZA[[#This Row],[ESTADO LEG]]="Legalizada grabacion",AVANZA[[#This Row],[ESTADO LEG]]="Legalizada aut"),1,0)</f>
        <v>0</v>
      </c>
      <c r="Y706" s="14">
        <f>IF(OR(AVANZA[[#This Row],[ESTADO LEG]]="pdte legalizar",AVANZA[[#This Row],[ESTADO LEG]]="No cruza"),1,0)</f>
        <v>0</v>
      </c>
      <c r="Z706" t="str" cm="1">
        <f t="array" ref="Z706">IF(AVANZA[[#This Row],[Variable]]="Terminada",LOWER(_xlfn.XLOOKUP(AVANZA[[#This Row],[ID_Peticion]],Tabla6[[#All],[NUM_PETICION]],Tabla6[[#All],[ESTADO_LEG]],"NO CRUZA",0)),AVANZA[[#This Row],[Variable]])</f>
        <v>PENDIENTE</v>
      </c>
      <c r="AA706" t="str" cm="1">
        <f t="array" ref="AA706">_xlfn.XLOOKUP(AVANZA[[#This Row],[ID_Peticion]],Tabla6[[#All],[NUM_PETICION]],Tabla6[[#All],[DIF_DIAS]],"",0)</f>
        <v/>
      </c>
      <c r="AB706" s="2" t="str" cm="1">
        <f t="array" ref="AB706">IFERROR(_xlfn.XLOOKUP(AVANZA[[#This Row],[ID_Peticion]],Tabla6[[#All],[NUM_PETICION]],Tabla6[[#All],[FEC_LEGAL]],"",0),"")</f>
        <v/>
      </c>
      <c r="AC706" s="14">
        <f ca="1">IF(AVANZA[[#This Row],[FECHA LEG]]&lt;&gt;0,IFERROR(AVANZA[[#This Row],[FECHA LEG]]-AVANZA[[#This Row],[FechaIniEstadoSubPetAtis]],0),TODAY()-AVANZA[[#This Row],[FechaIniEstadoSubPetAtis]])</f>
        <v>0</v>
      </c>
      <c r="AD706" s="35">
        <f ca="1">IF(AVANZA[[#This Row],[FINAL Vs LG]]&lt;&gt;0,IF(AVANZA[[#This Row],[FINAL Vs LG]]&lt;7.1,"100%",IF(AND(AVANZA[[#This Row],[FINAL Vs LG]]&gt;7.1,AVANZA[[#This Row],[FINAL Vs LG]]&lt;11.1),"50%","0%")),0)</f>
        <v>0</v>
      </c>
      <c r="AE706" s="14">
        <f ca="1">VLOOKUP(DAY(TODAY()),BACK!F:G,2,0)</f>
        <v>14</v>
      </c>
      <c r="AF706" s="14">
        <f>BACK!$I$2</f>
        <v>24</v>
      </c>
      <c r="AG706" s="14">
        <f>IF(AVANZA[[#This Row],[Oferta_empaquetada_comisiones]]="SI",1,0)</f>
        <v>0</v>
      </c>
      <c r="AH706" s="36">
        <f>IF(AVANZA[[#This Row],[Variable]]="TERMINADA",IFERROR(VLOOKUP(AVANZA[[#This Row],[SUPERVISOR]],Tabla2[#All],4,0),0),)</f>
        <v>0</v>
      </c>
      <c r="AI706" s="14">
        <f>IF(AVANZA[[#This Row],[Producto]]="BA",1,0)</f>
        <v>0</v>
      </c>
      <c r="AJ706" s="14">
        <f>IF(AVANZA[[#This Row],[Producto]]="DUO",1,0)</f>
        <v>0</v>
      </c>
      <c r="AK706" s="14">
        <f>IF(AVANZA[[#This Row],[Producto]]="TRIO",1,0)</f>
        <v>1</v>
      </c>
      <c r="AL706" t="s">
        <v>221</v>
      </c>
      <c r="AM706">
        <v>-1</v>
      </c>
      <c r="AN706">
        <v>-1</v>
      </c>
      <c r="AO706" t="s">
        <v>2341</v>
      </c>
      <c r="AP706" s="1">
        <v>46149.83121527778</v>
      </c>
      <c r="AQ706">
        <v>-1</v>
      </c>
      <c r="AR706" t="s">
        <v>2342</v>
      </c>
      <c r="AS706">
        <v>-1</v>
      </c>
      <c r="AT706">
        <v>-1</v>
      </c>
      <c r="AU706">
        <v>-1</v>
      </c>
      <c r="AV706">
        <v>-1</v>
      </c>
      <c r="AW706">
        <v>-1</v>
      </c>
      <c r="AX706" t="s">
        <v>224</v>
      </c>
      <c r="AY706">
        <v>-1</v>
      </c>
      <c r="AZ706">
        <v>2026</v>
      </c>
      <c r="BA706">
        <v>5</v>
      </c>
      <c r="BB706">
        <v>13</v>
      </c>
      <c r="BC706">
        <v>-1</v>
      </c>
      <c r="BD706" t="s">
        <v>225</v>
      </c>
      <c r="BE706">
        <v>-1</v>
      </c>
      <c r="BF706">
        <v>20001624192712</v>
      </c>
      <c r="BG706" t="s">
        <v>438</v>
      </c>
      <c r="BH706" t="s">
        <v>439</v>
      </c>
      <c r="BI706" t="s">
        <v>2343</v>
      </c>
      <c r="BJ706">
        <v>-1</v>
      </c>
      <c r="BK706">
        <v>-1</v>
      </c>
      <c r="BL706">
        <v>-1</v>
      </c>
      <c r="BM706" t="s">
        <v>2213</v>
      </c>
      <c r="BN706" t="s">
        <v>230</v>
      </c>
      <c r="BO706" t="s">
        <v>2344</v>
      </c>
      <c r="BP706" t="s">
        <v>380</v>
      </c>
      <c r="BQ706">
        <v>2026</v>
      </c>
      <c r="BR706">
        <v>5</v>
      </c>
      <c r="BS706">
        <v>7</v>
      </c>
      <c r="BT706" s="1">
        <v>46149.831250000003</v>
      </c>
      <c r="BU706" t="s">
        <v>2215</v>
      </c>
      <c r="BV706" s="2">
        <v>46149</v>
      </c>
      <c r="BW706" t="s">
        <v>2215</v>
      </c>
      <c r="BX706" s="2">
        <v>46149</v>
      </c>
      <c r="BY706" s="2">
        <v>46153</v>
      </c>
      <c r="BZ706" t="s">
        <v>2252</v>
      </c>
      <c r="CA706" t="s">
        <v>297</v>
      </c>
      <c r="CB706" t="s">
        <v>297</v>
      </c>
      <c r="CC706" t="s">
        <v>2345</v>
      </c>
      <c r="CD706" t="s">
        <v>2346</v>
      </c>
      <c r="CE706">
        <v>-1</v>
      </c>
      <c r="CF706" t="s">
        <v>300</v>
      </c>
      <c r="CG706" t="s">
        <v>301</v>
      </c>
      <c r="CH706" t="s">
        <v>242</v>
      </c>
      <c r="CI706">
        <v>73211780</v>
      </c>
      <c r="CJ706" t="s">
        <v>244</v>
      </c>
      <c r="CK706" t="s">
        <v>245</v>
      </c>
      <c r="CL706" t="s">
        <v>246</v>
      </c>
      <c r="CM706" t="s">
        <v>247</v>
      </c>
      <c r="CN706" t="s">
        <v>248</v>
      </c>
      <c r="CT706" t="s">
        <v>386</v>
      </c>
      <c r="CU706" t="s">
        <v>387</v>
      </c>
      <c r="CW706" t="s">
        <v>446</v>
      </c>
      <c r="CX706" t="s">
        <v>447</v>
      </c>
      <c r="DA706" t="s">
        <v>250</v>
      </c>
      <c r="DB706">
        <v>-1</v>
      </c>
      <c r="DF706" t="s">
        <v>2213</v>
      </c>
      <c r="DJ706" t="s">
        <v>252</v>
      </c>
      <c r="DK706" t="s">
        <v>253</v>
      </c>
      <c r="DL706" t="s">
        <v>253</v>
      </c>
      <c r="DN706" t="s">
        <v>390</v>
      </c>
      <c r="DR706" t="s">
        <v>256</v>
      </c>
      <c r="DS706" t="s">
        <v>244</v>
      </c>
      <c r="DT706" t="s">
        <v>243</v>
      </c>
      <c r="DV706">
        <v>1</v>
      </c>
      <c r="DW706" t="s">
        <v>283</v>
      </c>
      <c r="ED706" s="2">
        <v>46155</v>
      </c>
      <c r="EE706" t="s">
        <v>343</v>
      </c>
      <c r="EF706">
        <v>9</v>
      </c>
      <c r="EP706" t="s">
        <v>258</v>
      </c>
      <c r="ES706" t="s">
        <v>1975</v>
      </c>
      <c r="FA706" t="s">
        <v>245</v>
      </c>
      <c r="FB706" t="s">
        <v>308</v>
      </c>
      <c r="FD706" t="s">
        <v>308</v>
      </c>
      <c r="FE706" t="s">
        <v>309</v>
      </c>
      <c r="FF706" t="s">
        <v>309</v>
      </c>
      <c r="FK706" t="s">
        <v>263</v>
      </c>
      <c r="FL706" t="s">
        <v>2347</v>
      </c>
      <c r="FN706" t="s">
        <v>248</v>
      </c>
      <c r="FO706" t="s">
        <v>265</v>
      </c>
      <c r="FR706">
        <v>0</v>
      </c>
      <c r="GB706" t="s">
        <v>266</v>
      </c>
      <c r="GM706">
        <v>0</v>
      </c>
      <c r="GS706" t="s">
        <v>267</v>
      </c>
      <c r="GT706" s="2"/>
      <c r="GU706" t="s">
        <v>268</v>
      </c>
      <c r="GV706" t="s">
        <v>269</v>
      </c>
      <c r="GW706" t="s">
        <v>270</v>
      </c>
      <c r="GX706" t="s">
        <v>271</v>
      </c>
      <c r="GY706" t="s">
        <v>271</v>
      </c>
      <c r="GZ706" t="s">
        <v>273</v>
      </c>
      <c r="HA706" t="s">
        <v>336</v>
      </c>
      <c r="HC706" t="s">
        <v>337</v>
      </c>
      <c r="HE706" t="s">
        <v>230</v>
      </c>
      <c r="HF706" t="s">
        <v>2348</v>
      </c>
      <c r="HR706" t="s">
        <v>278</v>
      </c>
      <c r="HV706">
        <v>118900</v>
      </c>
      <c r="HW706" t="s">
        <v>279</v>
      </c>
      <c r="HY706">
        <v>0</v>
      </c>
      <c r="HZ706">
        <v>0</v>
      </c>
      <c r="IA706" t="s">
        <v>279</v>
      </c>
      <c r="IB706" t="s">
        <v>281</v>
      </c>
      <c r="IE706" t="s">
        <v>283</v>
      </c>
      <c r="IF706" t="s">
        <v>283</v>
      </c>
      <c r="IG706" t="s">
        <v>283</v>
      </c>
      <c r="IH706" t="s">
        <v>284</v>
      </c>
      <c r="II706" t="s">
        <v>285</v>
      </c>
      <c r="IJ706" t="s">
        <v>286</v>
      </c>
      <c r="IK706" t="s">
        <v>278</v>
      </c>
      <c r="IL706" t="s">
        <v>287</v>
      </c>
      <c r="IM706" t="s">
        <v>288</v>
      </c>
      <c r="IN706" t="s">
        <v>2219</v>
      </c>
      <c r="IP706" t="s">
        <v>290</v>
      </c>
      <c r="IQ706" t="s">
        <v>284</v>
      </c>
      <c r="IS706" t="s">
        <v>291</v>
      </c>
      <c r="IT706" t="s">
        <v>315</v>
      </c>
      <c r="IU706" t="s">
        <v>316</v>
      </c>
      <c r="IV706" t="s">
        <v>786</v>
      </c>
      <c r="IW706" t="s">
        <v>318</v>
      </c>
      <c r="IY706" t="s">
        <v>281</v>
      </c>
    </row>
    <row r="707" spans="1:259" x14ac:dyDescent="0.3">
      <c r="A707" s="14">
        <f>DAY(AVANZA[[#This Row],[FechaSeguimiento]])</f>
        <v>13</v>
      </c>
      <c r="B707" s="14">
        <f>MONTH(AVANZA[[#This Row],[FechaSeguimiento]])</f>
        <v>5</v>
      </c>
      <c r="C707"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707" t="str">
        <f>LOWER(IFERROR(VLOOKUP(AVANZA[[#This Row],[ID_Peticion]],CANCELADAS[#All],2,0),""))</f>
        <v/>
      </c>
      <c r="E707" t="str">
        <f>LOWER(IFERROR(VLOOKUP(AVANZA[[#This Row],[ID_Peticion]],CANCELADAS[#All],3,0),""))</f>
        <v/>
      </c>
      <c r="F707" t="str">
        <f>LOWER(IF(AVANZA[[#This Row],[CEDULA CLIENTE]]&lt;&gt;""," CC: " &amp; COUNTIFS(AVANZA[CEDULA CLIENTE],AVANZA[[#This Row],[CEDULA CLIENTE]]),"")&amp; IF(AVANZA[[#This Row],[Direccion]]&lt;&gt;""," DIR: " &amp; COUNTIFS(AVANZA[Direccion],AVANZA[[#This Row],[Direccion]]),""))</f>
        <v xml:space="preserve"> dir: 1</v>
      </c>
      <c r="G707" t="str">
        <f>IFERROR(VLOOKUP(AVANZA[[#This Row],[Cedula_Vendedor_Atis]],PLANTA[[#All],[CEDULA]:[LINEA]],3,0),"No Cruza")</f>
        <v>Marisol Avella</v>
      </c>
      <c r="H707" t="str">
        <f>IFERROR(VLOOKUP(AVANZA[[#This Row],[Cedula_Vendedor_Atis]],PLANTA[[#All],[CEDULA]:[LINEA]],4,0),"No Cruza")</f>
        <v>Fija</v>
      </c>
      <c r="I707" t="str">
        <f>LOWER(IF(AVANZA[[#This Row],[ATRIBUIBLE]]="",AVANZA[[#This Row],[Variable]],AVANZA[[#This Row],[ATRIBUIBLE]]))</f>
        <v>pendiente</v>
      </c>
      <c r="J707" s="14">
        <f>IF(AVANZA[[#This Row],[Variable]]=AVANZA[[#Headers],[TERMINADA]],1,0)</f>
        <v>0</v>
      </c>
      <c r="K707" s="14">
        <f>IF(AVANZA[[#This Row],[Variable]]=AVANZA[[#Headers],[ANULADA]],1,0)</f>
        <v>0</v>
      </c>
      <c r="L707" s="14">
        <f>IF(AVANZA[[#This Row],[Variable]]=AVANZA[[#Headers],[PENDIENTE]],1,0)</f>
        <v>1</v>
      </c>
      <c r="M707" s="14">
        <f>IF(AVANZA[[#This Row],[ESTADO AGENDA]]="AGENDADA",1,0)</f>
        <v>0</v>
      </c>
      <c r="N707" s="14">
        <f>IF(AVANZA[[#This Row],[ESTADO AGENDA]]="PENDIENTE DE AGENDAR",1,0)</f>
        <v>0</v>
      </c>
      <c r="O707" s="14">
        <f>IF(AVANZA[[#This Row],[ESTADO AGENDA]]="SUSPENDIDA",1,0)</f>
        <v>0</v>
      </c>
      <c r="P707" t="str" cm="1">
        <f t="array" ref="P707">_xlfn.XLOOKUP(AVANZA[[#This Row],[Num_Agrupacion_Pet_Atis]],Tabla1[[#All],[Numero_de_actuacion]],Tabla1[[#All],[Estado_de_la_orden]],"",0)</f>
        <v/>
      </c>
      <c r="Q707" s="2" t="str" cm="1">
        <f t="array" ref="Q707">_xlfn.XLOOKUP(AVANZA[[#This Row],[Num_Agrupacion_Pet_Atis]],Tabla1[[#All],[Numero_de_actuacion]],Tabla1[[#All],[Fecha_de_la_cita]],"",0)</f>
        <v/>
      </c>
      <c r="R707" t="str" cm="1">
        <f t="array" ref="R707">_xlfn.XLOOKUP(AVANZA[[#This Row],[Num_Agrupacion_Pet_Atis]],Tabla1[[#All],[Numero_de_actuacion]],Tabla1[[#All],[Franja_horaria_de_la_cita]],"",0)</f>
        <v/>
      </c>
      <c r="S707" s="14" t="str">
        <f>IFERROR(DAY(AVANZA[[#This Row],[FECHA AGENDA]]),"")</f>
        <v/>
      </c>
      <c r="T707" s="14" t="str">
        <f>IFERROR(MONTH(AVANZA[[#This Row],[FECHA AGENDA]]),"")</f>
        <v/>
      </c>
      <c r="U707" t="str" cm="1">
        <f t="array" ref="U707">_xlfn.XLOOKUP(AVANZA[[#This Row],[Num_Agrupacion_Pet_Atis]],Tabla1[[#All],[Numero_de_actuacion]],Tabla1[[#All],[Motivo_de_suspension]],"",0)</f>
        <v/>
      </c>
      <c r="V707" s="2" t="str" cm="1">
        <f t="array" ref="V707">_xlfn.XLOOKUP(AVANZA[[#This Row],[Num_Agrupacion_Pet_Atis]],Tabla1[[#All],[Numero_de_actuacion]],Tabla1[[#All],[No_identificacion_cliente]],"",0)</f>
        <v/>
      </c>
      <c r="W707" s="2" t="str" cm="1">
        <f t="array" ref="W707">_xlfn.XLOOKUP(AVANZA[[#This Row],[Num_Agrupacion_Pet_Atis]],Tabla1[[#All],[Numero_de_actuacion]],Tabla1[[#All],[Movil_de_contacto]],"",0)</f>
        <v/>
      </c>
      <c r="X707" s="14">
        <f>IF(OR(AVANZA[[#This Row],[ESTADO LEG]]="Legalizada grabacion",AVANZA[[#This Row],[ESTADO LEG]]="Legalizada aut"),1,0)</f>
        <v>0</v>
      </c>
      <c r="Y707" s="14">
        <f>IF(OR(AVANZA[[#This Row],[ESTADO LEG]]="pdte legalizar",AVANZA[[#This Row],[ESTADO LEG]]="No cruza"),1,0)</f>
        <v>0</v>
      </c>
      <c r="Z707" t="str" cm="1">
        <f t="array" ref="Z707">IF(AVANZA[[#This Row],[Variable]]="Terminada",LOWER(_xlfn.XLOOKUP(AVANZA[[#This Row],[ID_Peticion]],Tabla6[[#All],[NUM_PETICION]],Tabla6[[#All],[ESTADO_LEG]],"NO CRUZA",0)),AVANZA[[#This Row],[Variable]])</f>
        <v>PENDIENTE</v>
      </c>
      <c r="AA707" t="str" cm="1">
        <f t="array" ref="AA707">_xlfn.XLOOKUP(AVANZA[[#This Row],[ID_Peticion]],Tabla6[[#All],[NUM_PETICION]],Tabla6[[#All],[DIF_DIAS]],"",0)</f>
        <v/>
      </c>
      <c r="AB707" s="2" t="str" cm="1">
        <f t="array" ref="AB707">IFERROR(_xlfn.XLOOKUP(AVANZA[[#This Row],[ID_Peticion]],Tabla6[[#All],[NUM_PETICION]],Tabla6[[#All],[FEC_LEGAL]],"",0),"")</f>
        <v/>
      </c>
      <c r="AC707" s="14">
        <f ca="1">IF(AVANZA[[#This Row],[FECHA LEG]]&lt;&gt;0,IFERROR(AVANZA[[#This Row],[FECHA LEG]]-AVANZA[[#This Row],[FechaIniEstadoSubPetAtis]],0),TODAY()-AVANZA[[#This Row],[FechaIniEstadoSubPetAtis]])</f>
        <v>0</v>
      </c>
      <c r="AD707" s="35">
        <f ca="1">IF(AVANZA[[#This Row],[FINAL Vs LG]]&lt;&gt;0,IF(AVANZA[[#This Row],[FINAL Vs LG]]&lt;7.1,"100%",IF(AND(AVANZA[[#This Row],[FINAL Vs LG]]&gt;7.1,AVANZA[[#This Row],[FINAL Vs LG]]&lt;11.1),"50%","0%")),0)</f>
        <v>0</v>
      </c>
      <c r="AE707" s="14">
        <f ca="1">VLOOKUP(DAY(TODAY()),BACK!F:G,2,0)</f>
        <v>14</v>
      </c>
      <c r="AF707" s="14">
        <f>BACK!$I$2</f>
        <v>24</v>
      </c>
      <c r="AG707" s="14">
        <f>IF(AVANZA[[#This Row],[Oferta_empaquetada_comisiones]]="SI",1,0)</f>
        <v>0</v>
      </c>
      <c r="AH707" s="36">
        <f>IF(AVANZA[[#This Row],[Variable]]="TERMINADA",IFERROR(VLOOKUP(AVANZA[[#This Row],[SUPERVISOR]],Tabla2[#All],4,0),0),)</f>
        <v>0</v>
      </c>
      <c r="AI707" s="14">
        <f>IF(AVANZA[[#This Row],[Producto]]="BA",1,0)</f>
        <v>1</v>
      </c>
      <c r="AJ707" s="14">
        <f>IF(AVANZA[[#This Row],[Producto]]="DUO",1,0)</f>
        <v>0</v>
      </c>
      <c r="AK707" s="14">
        <f>IF(AVANZA[[#This Row],[Producto]]="TRIO",1,0)</f>
        <v>0</v>
      </c>
      <c r="AL707" t="s">
        <v>797</v>
      </c>
      <c r="AM707">
        <v>-1</v>
      </c>
      <c r="AN707">
        <v>-1</v>
      </c>
      <c r="AO707" t="s">
        <v>2349</v>
      </c>
      <c r="AP707" s="1">
        <v>46155.748599537037</v>
      </c>
      <c r="AQ707">
        <v>-1</v>
      </c>
      <c r="AR707" t="s">
        <v>2350</v>
      </c>
      <c r="AS707">
        <v>-1</v>
      </c>
      <c r="AT707">
        <v>-1</v>
      </c>
      <c r="AU707">
        <v>-1</v>
      </c>
      <c r="AV707">
        <v>-1</v>
      </c>
      <c r="AW707">
        <v>-1</v>
      </c>
      <c r="AX707" t="s">
        <v>224</v>
      </c>
      <c r="AY707">
        <v>-1</v>
      </c>
      <c r="AZ707">
        <v>2026</v>
      </c>
      <c r="BA707">
        <v>5</v>
      </c>
      <c r="BB707">
        <v>13</v>
      </c>
      <c r="BC707">
        <v>-1</v>
      </c>
      <c r="BD707" t="s">
        <v>225</v>
      </c>
      <c r="BE707">
        <v>-1</v>
      </c>
      <c r="BF707">
        <v>20001627370010</v>
      </c>
      <c r="BG707" t="s">
        <v>226</v>
      </c>
      <c r="BH707" t="s">
        <v>227</v>
      </c>
      <c r="BI707" t="s">
        <v>2351</v>
      </c>
      <c r="BJ707">
        <v>-1</v>
      </c>
      <c r="BK707">
        <v>-1</v>
      </c>
      <c r="BL707">
        <v>-1</v>
      </c>
      <c r="BM707" t="s">
        <v>2213</v>
      </c>
      <c r="BN707" t="s">
        <v>230</v>
      </c>
      <c r="BO707" t="s">
        <v>2352</v>
      </c>
      <c r="BP707" t="s">
        <v>380</v>
      </c>
      <c r="BQ707">
        <v>2026</v>
      </c>
      <c r="BR707">
        <v>5</v>
      </c>
      <c r="BS707">
        <v>13</v>
      </c>
      <c r="BT707" s="1">
        <v>46155.748622685183</v>
      </c>
      <c r="BU707" t="s">
        <v>2215</v>
      </c>
      <c r="BV707" s="2">
        <v>46155</v>
      </c>
      <c r="BW707" t="s">
        <v>2215</v>
      </c>
      <c r="BX707" s="2">
        <v>46155</v>
      </c>
      <c r="BY707" s="2">
        <v>46155</v>
      </c>
      <c r="BZ707" t="s">
        <v>2216</v>
      </c>
      <c r="CA707" t="s">
        <v>297</v>
      </c>
      <c r="CB707" t="s">
        <v>297</v>
      </c>
      <c r="CC707" t="s">
        <v>2353</v>
      </c>
      <c r="CD707" t="s">
        <v>2354</v>
      </c>
      <c r="CE707">
        <v>-1</v>
      </c>
      <c r="CF707" t="s">
        <v>300</v>
      </c>
      <c r="CG707" t="s">
        <v>301</v>
      </c>
      <c r="CH707" t="s">
        <v>242</v>
      </c>
      <c r="CI707">
        <v>80767494</v>
      </c>
      <c r="CJ707" t="s">
        <v>806</v>
      </c>
      <c r="CK707" t="s">
        <v>245</v>
      </c>
      <c r="CL707" t="s">
        <v>246</v>
      </c>
      <c r="CM707" t="s">
        <v>247</v>
      </c>
      <c r="CN707" t="s">
        <v>248</v>
      </c>
      <c r="CT707" t="s">
        <v>304</v>
      </c>
      <c r="CU707" t="s">
        <v>225</v>
      </c>
      <c r="CW707" t="s">
        <v>226</v>
      </c>
      <c r="CX707" t="s">
        <v>227</v>
      </c>
      <c r="DA707" t="s">
        <v>250</v>
      </c>
      <c r="DB707">
        <v>-1</v>
      </c>
      <c r="DF707" t="s">
        <v>2213</v>
      </c>
      <c r="DJ707" t="s">
        <v>252</v>
      </c>
      <c r="DK707" t="s">
        <v>253</v>
      </c>
      <c r="DL707" t="s">
        <v>253</v>
      </c>
      <c r="DN707" t="s">
        <v>255</v>
      </c>
      <c r="DR707" t="s">
        <v>807</v>
      </c>
      <c r="DS707" t="s">
        <v>806</v>
      </c>
      <c r="DT707" t="s">
        <v>797</v>
      </c>
      <c r="DV707">
        <v>1</v>
      </c>
      <c r="DW707" t="s">
        <v>283</v>
      </c>
      <c r="ED707" s="2">
        <v>46155</v>
      </c>
      <c r="EF707">
        <v>9</v>
      </c>
      <c r="EP707" t="s">
        <v>258</v>
      </c>
      <c r="FA707" t="s">
        <v>245</v>
      </c>
      <c r="FB707" t="s">
        <v>308</v>
      </c>
      <c r="FD707" t="s">
        <v>308</v>
      </c>
      <c r="FE707" t="s">
        <v>309</v>
      </c>
      <c r="FF707" t="s">
        <v>309</v>
      </c>
      <c r="FK707" t="s">
        <v>263</v>
      </c>
      <c r="FN707" t="s">
        <v>248</v>
      </c>
      <c r="FO707" t="s">
        <v>265</v>
      </c>
      <c r="FR707">
        <v>0</v>
      </c>
      <c r="GB707" t="s">
        <v>266</v>
      </c>
      <c r="GM707">
        <v>0</v>
      </c>
      <c r="GS707" t="s">
        <v>267</v>
      </c>
      <c r="GT707" s="2"/>
      <c r="GU707" t="s">
        <v>268</v>
      </c>
      <c r="GV707" t="s">
        <v>311</v>
      </c>
      <c r="GW707" t="s">
        <v>270</v>
      </c>
      <c r="GX707" t="s">
        <v>271</v>
      </c>
      <c r="GY707" t="s">
        <v>271</v>
      </c>
      <c r="GZ707" t="s">
        <v>273</v>
      </c>
      <c r="HE707" t="s">
        <v>230</v>
      </c>
      <c r="HF707" t="s">
        <v>2355</v>
      </c>
      <c r="HR707" t="s">
        <v>278</v>
      </c>
      <c r="HV707">
        <v>85900</v>
      </c>
      <c r="HW707" t="s">
        <v>279</v>
      </c>
      <c r="HY707">
        <v>0</v>
      </c>
      <c r="HZ707">
        <v>0</v>
      </c>
      <c r="IA707" t="s">
        <v>279</v>
      </c>
      <c r="IB707" t="s">
        <v>281</v>
      </c>
      <c r="IE707" t="s">
        <v>283</v>
      </c>
      <c r="IF707" t="s">
        <v>283</v>
      </c>
      <c r="IG707" t="s">
        <v>283</v>
      </c>
      <c r="IH707" t="s">
        <v>284</v>
      </c>
      <c r="II707" t="s">
        <v>285</v>
      </c>
      <c r="IJ707" t="s">
        <v>286</v>
      </c>
      <c r="IK707" t="s">
        <v>278</v>
      </c>
      <c r="IL707" t="s">
        <v>287</v>
      </c>
      <c r="IM707" t="s">
        <v>288</v>
      </c>
      <c r="IN707" t="s">
        <v>2219</v>
      </c>
      <c r="IP707" t="s">
        <v>290</v>
      </c>
      <c r="IQ707" t="s">
        <v>284</v>
      </c>
      <c r="IS707" t="s">
        <v>291</v>
      </c>
      <c r="IY707" t="s">
        <v>281</v>
      </c>
    </row>
    <row r="708" spans="1:259" x14ac:dyDescent="0.3">
      <c r="A708" s="14">
        <f>DAY(AVANZA[[#This Row],[FechaSeguimiento]])</f>
        <v>13</v>
      </c>
      <c r="B708" s="14">
        <f>MONTH(AVANZA[[#This Row],[FechaSeguimiento]])</f>
        <v>5</v>
      </c>
      <c r="C708"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708" t="str">
        <f>LOWER(IFERROR(VLOOKUP(AVANZA[[#This Row],[ID_Peticion]],CANCELADAS[#All],2,0),""))</f>
        <v>qt - recursos mal aprovisionados</v>
      </c>
      <c r="E708" t="str">
        <f>LOWER(IFERROR(VLOOKUP(AVANZA[[#This Row],[ID_Peticion]],CANCELADAS[#All],3,0),""))</f>
        <v>tecnico</v>
      </c>
      <c r="F708" t="str">
        <f>LOWER(IF(AVANZA[[#This Row],[CEDULA CLIENTE]]&lt;&gt;""," CC: " &amp; COUNTIFS(AVANZA[CEDULA CLIENTE],AVANZA[[#This Row],[CEDULA CLIENTE]]),"")&amp; IF(AVANZA[[#This Row],[Direccion]]&lt;&gt;""," DIR: " &amp; COUNTIFS(AVANZA[Direccion],AVANZA[[#This Row],[Direccion]]),""))</f>
        <v xml:space="preserve"> dir: 1</v>
      </c>
      <c r="G708" t="str">
        <f>IFERROR(VLOOKUP(AVANZA[[#This Row],[Cedula_Vendedor_Atis]],PLANTA[[#All],[CEDULA]:[LINEA]],3,0),"No Cruza")</f>
        <v>Marisol Avella</v>
      </c>
      <c r="H708" t="str">
        <f>IFERROR(VLOOKUP(AVANZA[[#This Row],[Cedula_Vendedor_Atis]],PLANTA[[#All],[CEDULA]:[LINEA]],4,0),"No Cruza")</f>
        <v>Fija</v>
      </c>
      <c r="I708" t="str">
        <f>LOWER(IF(AVANZA[[#This Row],[ATRIBUIBLE]]="",AVANZA[[#This Row],[Variable]],AVANZA[[#This Row],[ATRIBUIBLE]]))</f>
        <v>tecnico</v>
      </c>
      <c r="J708" s="14">
        <f>IF(AVANZA[[#This Row],[Variable]]=AVANZA[[#Headers],[TERMINADA]],1,0)</f>
        <v>0</v>
      </c>
      <c r="K708" s="14">
        <f>IF(AVANZA[[#This Row],[Variable]]=AVANZA[[#Headers],[ANULADA]],1,0)</f>
        <v>1</v>
      </c>
      <c r="L708" s="14">
        <f>IF(AVANZA[[#This Row],[Variable]]=AVANZA[[#Headers],[PENDIENTE]],1,0)</f>
        <v>0</v>
      </c>
      <c r="M708" s="14">
        <f>IF(AVANZA[[#This Row],[ESTADO AGENDA]]="AGENDADA",1,0)</f>
        <v>0</v>
      </c>
      <c r="N708" s="14">
        <f>IF(AVANZA[[#This Row],[ESTADO AGENDA]]="PENDIENTE DE AGENDAR",1,0)</f>
        <v>0</v>
      </c>
      <c r="O708" s="14">
        <f>IF(AVANZA[[#This Row],[ESTADO AGENDA]]="SUSPENDIDA",1,0)</f>
        <v>0</v>
      </c>
      <c r="P708" t="str" cm="1">
        <f t="array" ref="P708">_xlfn.XLOOKUP(AVANZA[[#This Row],[Num_Agrupacion_Pet_Atis]],Tabla1[[#All],[Numero_de_actuacion]],Tabla1[[#All],[Estado_de_la_orden]],"",0)</f>
        <v/>
      </c>
      <c r="Q708" s="2" t="str" cm="1">
        <f t="array" ref="Q708">_xlfn.XLOOKUP(AVANZA[[#This Row],[Num_Agrupacion_Pet_Atis]],Tabla1[[#All],[Numero_de_actuacion]],Tabla1[[#All],[Fecha_de_la_cita]],"",0)</f>
        <v/>
      </c>
      <c r="R708" t="str" cm="1">
        <f t="array" ref="R708">_xlfn.XLOOKUP(AVANZA[[#This Row],[Num_Agrupacion_Pet_Atis]],Tabla1[[#All],[Numero_de_actuacion]],Tabla1[[#All],[Franja_horaria_de_la_cita]],"",0)</f>
        <v/>
      </c>
      <c r="S708" s="14" t="str">
        <f>IFERROR(DAY(AVANZA[[#This Row],[FECHA AGENDA]]),"")</f>
        <v/>
      </c>
      <c r="T708" s="14" t="str">
        <f>IFERROR(MONTH(AVANZA[[#This Row],[FECHA AGENDA]]),"")</f>
        <v/>
      </c>
      <c r="U708" t="str" cm="1">
        <f t="array" ref="U708">_xlfn.XLOOKUP(AVANZA[[#This Row],[Num_Agrupacion_Pet_Atis]],Tabla1[[#All],[Numero_de_actuacion]],Tabla1[[#All],[Motivo_de_suspension]],"",0)</f>
        <v/>
      </c>
      <c r="V708" s="2" t="str" cm="1">
        <f t="array" ref="V708">_xlfn.XLOOKUP(AVANZA[[#This Row],[Num_Agrupacion_Pet_Atis]],Tabla1[[#All],[Numero_de_actuacion]],Tabla1[[#All],[No_identificacion_cliente]],"",0)</f>
        <v/>
      </c>
      <c r="W708" s="2" t="str" cm="1">
        <f t="array" ref="W708">_xlfn.XLOOKUP(AVANZA[[#This Row],[Num_Agrupacion_Pet_Atis]],Tabla1[[#All],[Numero_de_actuacion]],Tabla1[[#All],[Movil_de_contacto]],"",0)</f>
        <v/>
      </c>
      <c r="X708" s="14">
        <f>IF(OR(AVANZA[[#This Row],[ESTADO LEG]]="Legalizada grabacion",AVANZA[[#This Row],[ESTADO LEG]]="Legalizada aut"),1,0)</f>
        <v>0</v>
      </c>
      <c r="Y708" s="14">
        <f>IF(OR(AVANZA[[#This Row],[ESTADO LEG]]="pdte legalizar",AVANZA[[#This Row],[ESTADO LEG]]="No cruza"),1,0)</f>
        <v>0</v>
      </c>
      <c r="Z708" t="str" cm="1">
        <f t="array" ref="Z708">IF(AVANZA[[#This Row],[Variable]]="Terminada",LOWER(_xlfn.XLOOKUP(AVANZA[[#This Row],[ID_Peticion]],Tabla6[[#All],[NUM_PETICION]],Tabla6[[#All],[ESTADO_LEG]],"NO CRUZA",0)),AVANZA[[#This Row],[Variable]])</f>
        <v>ANULADA</v>
      </c>
      <c r="AA708" t="str" cm="1">
        <f t="array" ref="AA708">_xlfn.XLOOKUP(AVANZA[[#This Row],[ID_Peticion]],Tabla6[[#All],[NUM_PETICION]],Tabla6[[#All],[DIF_DIAS]],"",0)</f>
        <v/>
      </c>
      <c r="AB708" s="2" t="str" cm="1">
        <f t="array" ref="AB708">IFERROR(_xlfn.XLOOKUP(AVANZA[[#This Row],[ID_Peticion]],Tabla6[[#All],[NUM_PETICION]],Tabla6[[#All],[FEC_LEGAL]],"",0),"")</f>
        <v/>
      </c>
      <c r="AC708" s="14">
        <f ca="1">IF(AVANZA[[#This Row],[FECHA LEG]]&lt;&gt;0,IFERROR(AVANZA[[#This Row],[FECHA LEG]]-AVANZA[[#This Row],[FechaIniEstadoSubPetAtis]],0),TODAY()-AVANZA[[#This Row],[FechaIniEstadoSubPetAtis]])</f>
        <v>0</v>
      </c>
      <c r="AD708" s="35">
        <f ca="1">IF(AVANZA[[#This Row],[FINAL Vs LG]]&lt;&gt;0,IF(AVANZA[[#This Row],[FINAL Vs LG]]&lt;7.1,"100%",IF(AND(AVANZA[[#This Row],[FINAL Vs LG]]&gt;7.1,AVANZA[[#This Row],[FINAL Vs LG]]&lt;11.1),"50%","0%")),0)</f>
        <v>0</v>
      </c>
      <c r="AE708" s="14">
        <f ca="1">VLOOKUP(DAY(TODAY()),BACK!F:G,2,0)</f>
        <v>14</v>
      </c>
      <c r="AF708" s="14">
        <f>BACK!$I$2</f>
        <v>24</v>
      </c>
      <c r="AG708" s="14">
        <f>IF(AVANZA[[#This Row],[Oferta_empaquetada_comisiones]]="SI",1,0)</f>
        <v>0</v>
      </c>
      <c r="AH708" s="36">
        <f>IF(AVANZA[[#This Row],[Variable]]="TERMINADA",IFERROR(VLOOKUP(AVANZA[[#This Row],[SUPERVISOR]],Tabla2[#All],4,0),0),)</f>
        <v>0</v>
      </c>
      <c r="AI708" s="14">
        <f>IF(AVANZA[[#This Row],[Producto]]="BA",1,0)</f>
        <v>0</v>
      </c>
      <c r="AJ708" s="14">
        <f>IF(AVANZA[[#This Row],[Producto]]="DUO",1,0)</f>
        <v>0</v>
      </c>
      <c r="AK708" s="14">
        <f>IF(AVANZA[[#This Row],[Producto]]="TRIO",1,0)</f>
        <v>1</v>
      </c>
      <c r="AL708" t="s">
        <v>456</v>
      </c>
      <c r="AM708">
        <v>-1</v>
      </c>
      <c r="AN708">
        <v>-1</v>
      </c>
      <c r="AO708" t="s">
        <v>2356</v>
      </c>
      <c r="AP708" s="1">
        <v>46153.412789351853</v>
      </c>
      <c r="AQ708">
        <v>-1</v>
      </c>
      <c r="AR708" t="s">
        <v>2357</v>
      </c>
      <c r="AS708">
        <v>-1</v>
      </c>
      <c r="AT708">
        <v>-1</v>
      </c>
      <c r="AU708">
        <v>-1</v>
      </c>
      <c r="AV708">
        <v>-1</v>
      </c>
      <c r="AW708">
        <v>-1</v>
      </c>
      <c r="AX708" t="s">
        <v>224</v>
      </c>
      <c r="AY708">
        <v>-1</v>
      </c>
      <c r="AZ708">
        <v>2026</v>
      </c>
      <c r="BA708">
        <v>5</v>
      </c>
      <c r="BB708">
        <v>13</v>
      </c>
      <c r="BC708">
        <v>-1</v>
      </c>
      <c r="BD708" t="s">
        <v>225</v>
      </c>
      <c r="BE708">
        <v>-1</v>
      </c>
      <c r="BF708">
        <v>20001625833041</v>
      </c>
      <c r="BG708" t="s">
        <v>376</v>
      </c>
      <c r="BH708" t="s">
        <v>377</v>
      </c>
      <c r="BI708" t="s">
        <v>2358</v>
      </c>
      <c r="BJ708">
        <v>-1</v>
      </c>
      <c r="BK708">
        <v>-1</v>
      </c>
      <c r="BL708">
        <v>-1</v>
      </c>
      <c r="BM708" t="s">
        <v>573</v>
      </c>
      <c r="BN708" t="s">
        <v>230</v>
      </c>
      <c r="BO708" t="s">
        <v>2359</v>
      </c>
      <c r="BP708" t="s">
        <v>380</v>
      </c>
      <c r="BQ708">
        <v>2026</v>
      </c>
      <c r="BR708">
        <v>5</v>
      </c>
      <c r="BS708">
        <v>11</v>
      </c>
      <c r="BT708" s="1">
        <v>46155.497986111113</v>
      </c>
      <c r="BU708" t="s">
        <v>575</v>
      </c>
      <c r="BV708" s="2">
        <v>46155</v>
      </c>
      <c r="BW708" t="s">
        <v>576</v>
      </c>
      <c r="BX708" s="2">
        <v>46153</v>
      </c>
      <c r="BY708" s="2">
        <v>46155</v>
      </c>
      <c r="BZ708" t="s">
        <v>235</v>
      </c>
      <c r="CA708" t="s">
        <v>1280</v>
      </c>
      <c r="CB708" t="s">
        <v>1281</v>
      </c>
      <c r="CC708" t="s">
        <v>2360</v>
      </c>
      <c r="CD708" t="s">
        <v>1282</v>
      </c>
      <c r="CE708">
        <v>-1</v>
      </c>
      <c r="CF708" t="s">
        <v>1283</v>
      </c>
      <c r="CG708" t="s">
        <v>1284</v>
      </c>
      <c r="CH708" t="s">
        <v>357</v>
      </c>
      <c r="CI708">
        <v>1018514067</v>
      </c>
      <c r="CJ708" t="s">
        <v>464</v>
      </c>
      <c r="CK708" t="s">
        <v>245</v>
      </c>
      <c r="CL708" t="s">
        <v>409</v>
      </c>
      <c r="CM708" t="s">
        <v>247</v>
      </c>
      <c r="CN708" t="s">
        <v>410</v>
      </c>
      <c r="CT708" t="s">
        <v>304</v>
      </c>
      <c r="CU708" t="s">
        <v>387</v>
      </c>
      <c r="CW708" t="s">
        <v>388</v>
      </c>
      <c r="CX708" t="s">
        <v>389</v>
      </c>
      <c r="CY708" t="s">
        <v>1276</v>
      </c>
      <c r="DA708" t="s">
        <v>250</v>
      </c>
      <c r="DB708">
        <v>-1</v>
      </c>
      <c r="DF708" t="s">
        <v>955</v>
      </c>
      <c r="DJ708" t="s">
        <v>252</v>
      </c>
      <c r="DK708" t="s">
        <v>253</v>
      </c>
      <c r="DL708" t="s">
        <v>253</v>
      </c>
      <c r="DN708" t="s">
        <v>390</v>
      </c>
      <c r="DR708" t="s">
        <v>465</v>
      </c>
      <c r="DS708" t="s">
        <v>464</v>
      </c>
      <c r="DT708" t="s">
        <v>463</v>
      </c>
      <c r="DV708">
        <v>1</v>
      </c>
      <c r="DW708" t="s">
        <v>331</v>
      </c>
      <c r="ED708" s="2">
        <v>46155</v>
      </c>
      <c r="EF708">
        <v>20</v>
      </c>
      <c r="EP708" t="s">
        <v>258</v>
      </c>
      <c r="ES708" t="s">
        <v>1285</v>
      </c>
      <c r="FA708" t="s">
        <v>245</v>
      </c>
      <c r="FB708" t="s">
        <v>1284</v>
      </c>
      <c r="FD708" t="s">
        <v>1284</v>
      </c>
      <c r="FE708" t="s">
        <v>1286</v>
      </c>
      <c r="FF708" t="s">
        <v>1286</v>
      </c>
      <c r="FK708" t="s">
        <v>263</v>
      </c>
      <c r="FL708" t="s">
        <v>2361</v>
      </c>
      <c r="FN708" t="s">
        <v>410</v>
      </c>
      <c r="FO708" t="s">
        <v>414</v>
      </c>
      <c r="FR708">
        <v>0</v>
      </c>
      <c r="GB708" t="s">
        <v>266</v>
      </c>
      <c r="GM708">
        <v>0</v>
      </c>
      <c r="GS708" t="s">
        <v>267</v>
      </c>
      <c r="GT708" s="2">
        <v>42886</v>
      </c>
      <c r="GU708" t="s">
        <v>268</v>
      </c>
      <c r="GV708" t="s">
        <v>269</v>
      </c>
      <c r="GW708" t="s">
        <v>394</v>
      </c>
      <c r="GZ708" t="s">
        <v>395</v>
      </c>
      <c r="HA708" t="s">
        <v>497</v>
      </c>
      <c r="HB708" t="s">
        <v>1287</v>
      </c>
      <c r="HC708" t="s">
        <v>1280</v>
      </c>
      <c r="HD708" t="s">
        <v>947</v>
      </c>
      <c r="HE708" t="s">
        <v>230</v>
      </c>
      <c r="HF708" t="s">
        <v>1288</v>
      </c>
      <c r="HR708" t="s">
        <v>278</v>
      </c>
      <c r="HV708">
        <v>131990</v>
      </c>
      <c r="HW708" t="s">
        <v>281</v>
      </c>
      <c r="HY708">
        <v>0</v>
      </c>
      <c r="HZ708">
        <v>0</v>
      </c>
      <c r="IA708" t="s">
        <v>281</v>
      </c>
      <c r="IB708" t="s">
        <v>281</v>
      </c>
      <c r="IC708" t="s">
        <v>2362</v>
      </c>
      <c r="IE708" t="s">
        <v>283</v>
      </c>
      <c r="IF708" t="s">
        <v>283</v>
      </c>
      <c r="IG708" t="s">
        <v>283</v>
      </c>
      <c r="IH708" t="s">
        <v>284</v>
      </c>
      <c r="II708" t="s">
        <v>285</v>
      </c>
      <c r="IJ708" t="s">
        <v>286</v>
      </c>
      <c r="IK708" t="s">
        <v>278</v>
      </c>
      <c r="IL708" t="s">
        <v>346</v>
      </c>
      <c r="IM708" t="s">
        <v>288</v>
      </c>
      <c r="IN708" t="s">
        <v>958</v>
      </c>
      <c r="IP708" t="s">
        <v>1279</v>
      </c>
      <c r="IQ708" t="s">
        <v>284</v>
      </c>
      <c r="IS708" t="s">
        <v>291</v>
      </c>
      <c r="IT708" t="s">
        <v>372</v>
      </c>
      <c r="IU708" t="s">
        <v>373</v>
      </c>
      <c r="IV708" t="s">
        <v>373</v>
      </c>
      <c r="IW708" t="s">
        <v>373</v>
      </c>
      <c r="IY708" t="s">
        <v>281</v>
      </c>
    </row>
    <row r="709" spans="1:259" x14ac:dyDescent="0.3">
      <c r="A709" s="14">
        <f>DAY(AVANZA[[#This Row],[FechaSeguimiento]])</f>
        <v>13</v>
      </c>
      <c r="B709" s="14">
        <f>MONTH(AVANZA[[#This Row],[FechaSeguimiento]])</f>
        <v>5</v>
      </c>
      <c r="C709"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709" t="str">
        <f>LOWER(IFERROR(VLOOKUP(AVANZA[[#This Row],[ID_Peticion]],CANCELADAS[#All],2,0),""))</f>
        <v/>
      </c>
      <c r="E709" t="str">
        <f>LOWER(IFERROR(VLOOKUP(AVANZA[[#This Row],[ID_Peticion]],CANCELADAS[#All],3,0),""))</f>
        <v/>
      </c>
      <c r="F709" t="str">
        <f>LOWER(IF(AVANZA[[#This Row],[CEDULA CLIENTE]]&lt;&gt;""," CC: " &amp; COUNTIFS(AVANZA[CEDULA CLIENTE],AVANZA[[#This Row],[CEDULA CLIENTE]]),"")&amp; IF(AVANZA[[#This Row],[Direccion]]&lt;&gt;""," DIR: " &amp; COUNTIFS(AVANZA[Direccion],AVANZA[[#This Row],[Direccion]]),""))</f>
        <v xml:space="preserve"> cc: 1 dir: 1</v>
      </c>
      <c r="G709" t="str">
        <f>IFERROR(VLOOKUP(AVANZA[[#This Row],[Cedula_Vendedor_Atis]],PLANTA[[#All],[CEDULA]:[LINEA]],3,0),"No Cruza")</f>
        <v>Marisol Avella</v>
      </c>
      <c r="H709" t="str">
        <f>IFERROR(VLOOKUP(AVANZA[[#This Row],[Cedula_Vendedor_Atis]],PLANTA[[#All],[CEDULA]:[LINEA]],4,0),"No Cruza")</f>
        <v>Fija</v>
      </c>
      <c r="I709" t="str">
        <f>LOWER(IF(AVANZA[[#This Row],[ATRIBUIBLE]]="",AVANZA[[#This Row],[Variable]],AVANZA[[#This Row],[ATRIBUIBLE]]))</f>
        <v>pendiente</v>
      </c>
      <c r="J709" s="14">
        <f>IF(AVANZA[[#This Row],[Variable]]=AVANZA[[#Headers],[TERMINADA]],1,0)</f>
        <v>0</v>
      </c>
      <c r="K709" s="14">
        <f>IF(AVANZA[[#This Row],[Variable]]=AVANZA[[#Headers],[ANULADA]],1,0)</f>
        <v>0</v>
      </c>
      <c r="L709" s="14">
        <f>IF(AVANZA[[#This Row],[Variable]]=AVANZA[[#Headers],[PENDIENTE]],1,0)</f>
        <v>1</v>
      </c>
      <c r="M709" s="14">
        <f>IF(AVANZA[[#This Row],[ESTADO AGENDA]]="AGENDADA",1,0)</f>
        <v>0</v>
      </c>
      <c r="N709" s="14">
        <f>IF(AVANZA[[#This Row],[ESTADO AGENDA]]="PENDIENTE DE AGENDAR",1,0)</f>
        <v>1</v>
      </c>
      <c r="O709" s="14">
        <f>IF(AVANZA[[#This Row],[ESTADO AGENDA]]="SUSPENDIDA",1,0)</f>
        <v>0</v>
      </c>
      <c r="P709" t="str" cm="1">
        <f t="array" ref="P709">_xlfn.XLOOKUP(AVANZA[[#This Row],[Num_Agrupacion_Pet_Atis]],Tabla1[[#All],[Numero_de_actuacion]],Tabla1[[#All],[Estado_de_la_orden]],"",0)</f>
        <v>Pendiente de agendar</v>
      </c>
      <c r="Q709" s="2" cm="1">
        <f t="array" ref="Q709">_xlfn.XLOOKUP(AVANZA[[#This Row],[Num_Agrupacion_Pet_Atis]],Tabla1[[#All],[Numero_de_actuacion]],Tabla1[[#All],[Fecha_de_la_cita]],"",0)</f>
        <v>0</v>
      </c>
      <c r="R709" cm="1">
        <f t="array" ref="R709">_xlfn.XLOOKUP(AVANZA[[#This Row],[Num_Agrupacion_Pet_Atis]],Tabla1[[#All],[Numero_de_actuacion]],Tabla1[[#All],[Franja_horaria_de_la_cita]],"",0)</f>
        <v>0</v>
      </c>
      <c r="S709" s="14">
        <f>IFERROR(DAY(AVANZA[[#This Row],[FECHA AGENDA]]),"")</f>
        <v>0</v>
      </c>
      <c r="T709" s="14">
        <f>IFERROR(MONTH(AVANZA[[#This Row],[FECHA AGENDA]]),"")</f>
        <v>1</v>
      </c>
      <c r="U709" cm="1">
        <f t="array" ref="U709">_xlfn.XLOOKUP(AVANZA[[#This Row],[Num_Agrupacion_Pet_Atis]],Tabla1[[#All],[Numero_de_actuacion]],Tabla1[[#All],[Motivo_de_suspension]],"",0)</f>
        <v>0</v>
      </c>
      <c r="V709" s="2" t="str" cm="1">
        <f t="array" ref="V709">_xlfn.XLOOKUP(AVANZA[[#This Row],[Num_Agrupacion_Pet_Atis]],Tabla1[[#All],[Numero_de_actuacion]],Tabla1[[#All],[No_identificacion_cliente]],"",0)</f>
        <v>49782284</v>
      </c>
      <c r="W709" s="2" t="str" cm="1">
        <f t="array" ref="W709">_xlfn.XLOOKUP(AVANZA[[#This Row],[Num_Agrupacion_Pet_Atis]],Tabla1[[#All],[Numero_de_actuacion]],Tabla1[[#All],[Movil_de_contacto]],"",0)</f>
        <v>3023562408</v>
      </c>
      <c r="X709" s="14">
        <f>IF(OR(AVANZA[[#This Row],[ESTADO LEG]]="Legalizada grabacion",AVANZA[[#This Row],[ESTADO LEG]]="Legalizada aut"),1,0)</f>
        <v>0</v>
      </c>
      <c r="Y709" s="14">
        <f>IF(OR(AVANZA[[#This Row],[ESTADO LEG]]="pdte legalizar",AVANZA[[#This Row],[ESTADO LEG]]="No cruza"),1,0)</f>
        <v>0</v>
      </c>
      <c r="Z709" t="str" cm="1">
        <f t="array" ref="Z709">IF(AVANZA[[#This Row],[Variable]]="Terminada",LOWER(_xlfn.XLOOKUP(AVANZA[[#This Row],[ID_Peticion]],Tabla6[[#All],[NUM_PETICION]],Tabla6[[#All],[ESTADO_LEG]],"NO CRUZA",0)),AVANZA[[#This Row],[Variable]])</f>
        <v>PENDIENTE</v>
      </c>
      <c r="AA709" t="str" cm="1">
        <f t="array" ref="AA709">_xlfn.XLOOKUP(AVANZA[[#This Row],[ID_Peticion]],Tabla6[[#All],[NUM_PETICION]],Tabla6[[#All],[DIF_DIAS]],"",0)</f>
        <v/>
      </c>
      <c r="AB709" s="2" t="str" cm="1">
        <f t="array" ref="AB709">IFERROR(_xlfn.XLOOKUP(AVANZA[[#This Row],[ID_Peticion]],Tabla6[[#All],[NUM_PETICION]],Tabla6[[#All],[FEC_LEGAL]],"",0),"")</f>
        <v/>
      </c>
      <c r="AC709" s="14">
        <f ca="1">IF(AVANZA[[#This Row],[FECHA LEG]]&lt;&gt;0,IFERROR(AVANZA[[#This Row],[FECHA LEG]]-AVANZA[[#This Row],[FechaIniEstadoSubPetAtis]],0),TODAY()-AVANZA[[#This Row],[FechaIniEstadoSubPetAtis]])</f>
        <v>0</v>
      </c>
      <c r="AD709" s="35">
        <f ca="1">IF(AVANZA[[#This Row],[FINAL Vs LG]]&lt;&gt;0,IF(AVANZA[[#This Row],[FINAL Vs LG]]&lt;7.1,"100%",IF(AND(AVANZA[[#This Row],[FINAL Vs LG]]&gt;7.1,AVANZA[[#This Row],[FINAL Vs LG]]&lt;11.1),"50%","0%")),0)</f>
        <v>0</v>
      </c>
      <c r="AE709" s="14">
        <f ca="1">VLOOKUP(DAY(TODAY()),BACK!F:G,2,0)</f>
        <v>14</v>
      </c>
      <c r="AF709" s="14">
        <f>BACK!$I$2</f>
        <v>24</v>
      </c>
      <c r="AG709" s="14">
        <f>IF(AVANZA[[#This Row],[Oferta_empaquetada_comisiones]]="SI",1,0)</f>
        <v>0</v>
      </c>
      <c r="AH709" s="36">
        <f>IF(AVANZA[[#This Row],[Variable]]="TERMINADA",IFERROR(VLOOKUP(AVANZA[[#This Row],[SUPERVISOR]],Tabla2[#All],4,0),0),)</f>
        <v>0</v>
      </c>
      <c r="AI709" s="14">
        <f>IF(AVANZA[[#This Row],[Producto]]="BA",1,0)</f>
        <v>0</v>
      </c>
      <c r="AJ709" s="14">
        <f>IF(AVANZA[[#This Row],[Producto]]="DUO",1,0)</f>
        <v>0</v>
      </c>
      <c r="AK709" s="14">
        <f>IF(AVANZA[[#This Row],[Producto]]="TRIO",1,0)</f>
        <v>1</v>
      </c>
      <c r="AL709" t="s">
        <v>418</v>
      </c>
      <c r="AM709">
        <v>-1</v>
      </c>
      <c r="AN709">
        <v>-1</v>
      </c>
      <c r="AO709" t="s">
        <v>2363</v>
      </c>
      <c r="AP709" s="1">
        <v>46146.679710648146</v>
      </c>
      <c r="AQ709">
        <v>-1</v>
      </c>
      <c r="AR709" t="s">
        <v>2364</v>
      </c>
      <c r="AS709">
        <v>-1</v>
      </c>
      <c r="AT709">
        <v>-1</v>
      </c>
      <c r="AU709">
        <v>-1</v>
      </c>
      <c r="AV709">
        <v>-1</v>
      </c>
      <c r="AW709">
        <v>-1</v>
      </c>
      <c r="AX709" t="s">
        <v>224</v>
      </c>
      <c r="AY709">
        <v>-1</v>
      </c>
      <c r="AZ709">
        <v>2026</v>
      </c>
      <c r="BA709">
        <v>5</v>
      </c>
      <c r="BB709">
        <v>13</v>
      </c>
      <c r="BC709">
        <v>-1</v>
      </c>
      <c r="BD709" t="s">
        <v>225</v>
      </c>
      <c r="BE709">
        <v>-1</v>
      </c>
      <c r="BF709">
        <v>20001622095290</v>
      </c>
      <c r="BG709" t="s">
        <v>611</v>
      </c>
      <c r="BH709" t="s">
        <v>612</v>
      </c>
      <c r="BI709" t="s">
        <v>2365</v>
      </c>
      <c r="BJ709">
        <v>-1</v>
      </c>
      <c r="BK709">
        <v>-1</v>
      </c>
      <c r="BL709">
        <v>-1</v>
      </c>
      <c r="BM709" t="s">
        <v>2213</v>
      </c>
      <c r="BN709" t="s">
        <v>230</v>
      </c>
      <c r="BO709" t="s">
        <v>2366</v>
      </c>
      <c r="BP709" t="s">
        <v>1857</v>
      </c>
      <c r="BQ709">
        <v>2026</v>
      </c>
      <c r="BR709">
        <v>5</v>
      </c>
      <c r="BS709">
        <v>4</v>
      </c>
      <c r="BT709" s="1">
        <v>46146.6797337963</v>
      </c>
      <c r="BU709" t="s">
        <v>2215</v>
      </c>
      <c r="BV709" s="2">
        <v>46146</v>
      </c>
      <c r="BW709" t="s">
        <v>2215</v>
      </c>
      <c r="BX709" s="2">
        <v>46146</v>
      </c>
      <c r="BY709" s="2">
        <v>46146</v>
      </c>
      <c r="BZ709" t="s">
        <v>2216</v>
      </c>
      <c r="CA709" t="s">
        <v>1734</v>
      </c>
      <c r="CB709" t="s">
        <v>1002</v>
      </c>
      <c r="CC709" t="s">
        <v>2367</v>
      </c>
      <c r="CD709" t="s">
        <v>2368</v>
      </c>
      <c r="CE709">
        <v>-1</v>
      </c>
      <c r="CF709" t="s">
        <v>1736</v>
      </c>
      <c r="CG709" t="s">
        <v>1006</v>
      </c>
      <c r="CH709" t="s">
        <v>357</v>
      </c>
      <c r="CI709">
        <v>1022940376</v>
      </c>
      <c r="CJ709" t="s">
        <v>426</v>
      </c>
      <c r="CK709" t="s">
        <v>245</v>
      </c>
      <c r="CL709" t="s">
        <v>409</v>
      </c>
      <c r="CM709" t="s">
        <v>247</v>
      </c>
      <c r="CN709" t="s">
        <v>410</v>
      </c>
      <c r="CT709" t="s">
        <v>386</v>
      </c>
      <c r="CU709" t="s">
        <v>387</v>
      </c>
      <c r="CW709" t="s">
        <v>621</v>
      </c>
      <c r="CX709" t="s">
        <v>622</v>
      </c>
      <c r="DA709" t="s">
        <v>250</v>
      </c>
      <c r="DB709">
        <v>-1</v>
      </c>
      <c r="DF709" t="s">
        <v>2213</v>
      </c>
      <c r="DJ709" t="s">
        <v>252</v>
      </c>
      <c r="DK709" t="s">
        <v>253</v>
      </c>
      <c r="DL709" t="s">
        <v>253</v>
      </c>
      <c r="DN709" t="s">
        <v>390</v>
      </c>
      <c r="DR709" t="s">
        <v>427</v>
      </c>
      <c r="DS709" t="s">
        <v>426</v>
      </c>
      <c r="DT709" t="s">
        <v>425</v>
      </c>
      <c r="DV709">
        <v>1</v>
      </c>
      <c r="DW709" t="s">
        <v>257</v>
      </c>
      <c r="ED709" s="2">
        <v>46155</v>
      </c>
      <c r="EF709">
        <v>12</v>
      </c>
      <c r="EP709" t="s">
        <v>258</v>
      </c>
      <c r="ES709" t="s">
        <v>2336</v>
      </c>
      <c r="FA709" t="s">
        <v>245</v>
      </c>
      <c r="FB709" t="s">
        <v>1008</v>
      </c>
      <c r="FD709" t="s">
        <v>1008</v>
      </c>
      <c r="FE709" t="s">
        <v>1739</v>
      </c>
      <c r="FF709" t="s">
        <v>1739</v>
      </c>
      <c r="FK709" t="s">
        <v>263</v>
      </c>
      <c r="FL709" t="s">
        <v>2369</v>
      </c>
      <c r="FN709" t="s">
        <v>410</v>
      </c>
      <c r="FO709" t="s">
        <v>414</v>
      </c>
      <c r="FR709">
        <v>0</v>
      </c>
      <c r="GB709" t="s">
        <v>266</v>
      </c>
      <c r="GM709">
        <v>0</v>
      </c>
      <c r="GS709" t="s">
        <v>267</v>
      </c>
      <c r="GT709" s="2">
        <v>43616</v>
      </c>
      <c r="GU709" t="s">
        <v>268</v>
      </c>
      <c r="GV709" t="s">
        <v>335</v>
      </c>
      <c r="GW709" t="s">
        <v>394</v>
      </c>
      <c r="GZ709" t="s">
        <v>395</v>
      </c>
      <c r="HA709" t="s">
        <v>497</v>
      </c>
      <c r="HB709" t="s">
        <v>1011</v>
      </c>
      <c r="HC709" t="s">
        <v>1734</v>
      </c>
      <c r="HD709" t="s">
        <v>257</v>
      </c>
      <c r="HE709" t="s">
        <v>230</v>
      </c>
      <c r="HF709" t="s">
        <v>2370</v>
      </c>
      <c r="HR709" t="s">
        <v>278</v>
      </c>
      <c r="HV709">
        <v>136900</v>
      </c>
      <c r="HW709" t="s">
        <v>279</v>
      </c>
      <c r="HY709">
        <v>0</v>
      </c>
      <c r="HZ709">
        <v>0</v>
      </c>
      <c r="IA709" t="s">
        <v>279</v>
      </c>
      <c r="IB709" t="s">
        <v>281</v>
      </c>
      <c r="IE709" t="s">
        <v>283</v>
      </c>
      <c r="IF709" t="s">
        <v>283</v>
      </c>
      <c r="IG709" t="s">
        <v>283</v>
      </c>
      <c r="IH709" t="s">
        <v>284</v>
      </c>
      <c r="II709" t="s">
        <v>285</v>
      </c>
      <c r="IJ709" t="s">
        <v>286</v>
      </c>
      <c r="IK709" t="s">
        <v>278</v>
      </c>
      <c r="IL709" t="s">
        <v>346</v>
      </c>
      <c r="IM709" t="s">
        <v>288</v>
      </c>
      <c r="IN709" t="s">
        <v>2219</v>
      </c>
      <c r="IP709" t="s">
        <v>290</v>
      </c>
      <c r="IQ709" t="s">
        <v>284</v>
      </c>
      <c r="IS709" t="s">
        <v>291</v>
      </c>
      <c r="IT709" t="s">
        <v>432</v>
      </c>
      <c r="IU709" t="s">
        <v>433</v>
      </c>
      <c r="IV709" t="s">
        <v>434</v>
      </c>
      <c r="IW709" t="s">
        <v>318</v>
      </c>
      <c r="IY709" t="s">
        <v>281</v>
      </c>
    </row>
    <row r="710" spans="1:259" x14ac:dyDescent="0.3">
      <c r="A710" s="14">
        <f>DAY(AVANZA[[#This Row],[FechaSeguimiento]])</f>
        <v>13</v>
      </c>
      <c r="B710" s="14">
        <f>MONTH(AVANZA[[#This Row],[FechaSeguimiento]])</f>
        <v>5</v>
      </c>
      <c r="C710"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710" t="str">
        <f>LOWER(IFERROR(VLOOKUP(AVANZA[[#This Row],[ID_Peticion]],CANCELADAS[#All],2,0),""))</f>
        <v/>
      </c>
      <c r="E710" t="str">
        <f>LOWER(IFERROR(VLOOKUP(AVANZA[[#This Row],[ID_Peticion]],CANCELADAS[#All],3,0),""))</f>
        <v/>
      </c>
      <c r="F710" t="str">
        <f>LOWER(IF(AVANZA[[#This Row],[CEDULA CLIENTE]]&lt;&gt;""," CC: " &amp; COUNTIFS(AVANZA[CEDULA CLIENTE],AVANZA[[#This Row],[CEDULA CLIENTE]]),"")&amp; IF(AVANZA[[#This Row],[Direccion]]&lt;&gt;""," DIR: " &amp; COUNTIFS(AVANZA[Direccion],AVANZA[[#This Row],[Direccion]]),""))</f>
        <v xml:space="preserve"> cc: 1 dir: 1</v>
      </c>
      <c r="G710" t="str">
        <f>IFERROR(VLOOKUP(AVANZA[[#This Row],[Cedula_Vendedor_Atis]],PLANTA[[#All],[CEDULA]:[LINEA]],3,0),"No Cruza")</f>
        <v>Marisol Avella</v>
      </c>
      <c r="H710" t="str">
        <f>IFERROR(VLOOKUP(AVANZA[[#This Row],[Cedula_Vendedor_Atis]],PLANTA[[#All],[CEDULA]:[LINEA]],4,0),"No Cruza")</f>
        <v>Fija</v>
      </c>
      <c r="I710" t="str">
        <f>LOWER(IF(AVANZA[[#This Row],[ATRIBUIBLE]]="",AVANZA[[#This Row],[Variable]],AVANZA[[#This Row],[ATRIBUIBLE]]))</f>
        <v>pendiente</v>
      </c>
      <c r="J710" s="14">
        <f>IF(AVANZA[[#This Row],[Variable]]=AVANZA[[#Headers],[TERMINADA]],1,0)</f>
        <v>0</v>
      </c>
      <c r="K710" s="14">
        <f>IF(AVANZA[[#This Row],[Variable]]=AVANZA[[#Headers],[ANULADA]],1,0)</f>
        <v>0</v>
      </c>
      <c r="L710" s="14">
        <f>IF(AVANZA[[#This Row],[Variable]]=AVANZA[[#Headers],[PENDIENTE]],1,0)</f>
        <v>1</v>
      </c>
      <c r="M710" s="14">
        <f>IF(AVANZA[[#This Row],[ESTADO AGENDA]]="AGENDADA",1,0)</f>
        <v>1</v>
      </c>
      <c r="N710" s="14">
        <f>IF(AVANZA[[#This Row],[ESTADO AGENDA]]="PENDIENTE DE AGENDAR",1,0)</f>
        <v>0</v>
      </c>
      <c r="O710" s="14">
        <f>IF(AVANZA[[#This Row],[ESTADO AGENDA]]="SUSPENDIDA",1,0)</f>
        <v>0</v>
      </c>
      <c r="P710" t="str" cm="1">
        <f t="array" ref="P710">_xlfn.XLOOKUP(AVANZA[[#This Row],[Num_Agrupacion_Pet_Atis]],Tabla1[[#All],[Numero_de_actuacion]],Tabla1[[#All],[Estado_de_la_orden]],"",0)</f>
        <v>Agendada</v>
      </c>
      <c r="Q710" s="2" cm="1">
        <f t="array" ref="Q710">_xlfn.XLOOKUP(AVANZA[[#This Row],[Num_Agrupacion_Pet_Atis]],Tabla1[[#All],[Numero_de_actuacion]],Tabla1[[#All],[Fecha_de_la_cita]],"",0)</f>
        <v>46164.291666666664</v>
      </c>
      <c r="R710" t="str" cm="1">
        <f t="array" ref="R710">_xlfn.XLOOKUP(AVANZA[[#This Row],[Num_Agrupacion_Pet_Atis]],Tabla1[[#All],[Numero_de_actuacion]],Tabla1[[#All],[Franja_horaria_de_la_cita]],"",0)</f>
        <v>AM</v>
      </c>
      <c r="S710" s="14">
        <f>IFERROR(DAY(AVANZA[[#This Row],[FECHA AGENDA]]),"")</f>
        <v>22</v>
      </c>
      <c r="T710" s="14">
        <f>IFERROR(MONTH(AVANZA[[#This Row],[FECHA AGENDA]]),"")</f>
        <v>5</v>
      </c>
      <c r="U710" cm="1">
        <f t="array" ref="U710">_xlfn.XLOOKUP(AVANZA[[#This Row],[Num_Agrupacion_Pet_Atis]],Tabla1[[#All],[Numero_de_actuacion]],Tabla1[[#All],[Motivo_de_suspension]],"",0)</f>
        <v>0</v>
      </c>
      <c r="V710" s="2" t="str" cm="1">
        <f t="array" ref="V710">_xlfn.XLOOKUP(AVANZA[[#This Row],[Num_Agrupacion_Pet_Atis]],Tabla1[[#All],[Numero_de_actuacion]],Tabla1[[#All],[No_identificacion_cliente]],"",0)</f>
        <v>43592765</v>
      </c>
      <c r="W710" s="2" t="str" cm="1">
        <f t="array" ref="W710">_xlfn.XLOOKUP(AVANZA[[#This Row],[Num_Agrupacion_Pet_Atis]],Tabla1[[#All],[Numero_de_actuacion]],Tabla1[[#All],[Movil_de_contacto]],"",0)</f>
        <v>3239450101</v>
      </c>
      <c r="X710" s="14">
        <f>IF(OR(AVANZA[[#This Row],[ESTADO LEG]]="Legalizada grabacion",AVANZA[[#This Row],[ESTADO LEG]]="Legalizada aut"),1,0)</f>
        <v>0</v>
      </c>
      <c r="Y710" s="14">
        <f>IF(OR(AVANZA[[#This Row],[ESTADO LEG]]="pdte legalizar",AVANZA[[#This Row],[ESTADO LEG]]="No cruza"),1,0)</f>
        <v>0</v>
      </c>
      <c r="Z710" t="str" cm="1">
        <f t="array" ref="Z710">IF(AVANZA[[#This Row],[Variable]]="Terminada",LOWER(_xlfn.XLOOKUP(AVANZA[[#This Row],[ID_Peticion]],Tabla6[[#All],[NUM_PETICION]],Tabla6[[#All],[ESTADO_LEG]],"NO CRUZA",0)),AVANZA[[#This Row],[Variable]])</f>
        <v>PENDIENTE</v>
      </c>
      <c r="AA710" t="str" cm="1">
        <f t="array" ref="AA710">_xlfn.XLOOKUP(AVANZA[[#This Row],[ID_Peticion]],Tabla6[[#All],[NUM_PETICION]],Tabla6[[#All],[DIF_DIAS]],"",0)</f>
        <v/>
      </c>
      <c r="AB710" s="2" t="str" cm="1">
        <f t="array" ref="AB710">IFERROR(_xlfn.XLOOKUP(AVANZA[[#This Row],[ID_Peticion]],Tabla6[[#All],[NUM_PETICION]],Tabla6[[#All],[FEC_LEGAL]],"",0),"")</f>
        <v/>
      </c>
      <c r="AC710" s="14">
        <f ca="1">IF(AVANZA[[#This Row],[FECHA LEG]]&lt;&gt;0,IFERROR(AVANZA[[#This Row],[FECHA LEG]]-AVANZA[[#This Row],[FechaIniEstadoSubPetAtis]],0),TODAY()-AVANZA[[#This Row],[FechaIniEstadoSubPetAtis]])</f>
        <v>0</v>
      </c>
      <c r="AD710" s="35">
        <f ca="1">IF(AVANZA[[#This Row],[FINAL Vs LG]]&lt;&gt;0,IF(AVANZA[[#This Row],[FINAL Vs LG]]&lt;7.1,"100%",IF(AND(AVANZA[[#This Row],[FINAL Vs LG]]&gt;7.1,AVANZA[[#This Row],[FINAL Vs LG]]&lt;11.1),"50%","0%")),0)</f>
        <v>0</v>
      </c>
      <c r="AE710" s="14">
        <f ca="1">VLOOKUP(DAY(TODAY()),BACK!F:G,2,0)</f>
        <v>14</v>
      </c>
      <c r="AF710" s="14">
        <f>BACK!$I$2</f>
        <v>24</v>
      </c>
      <c r="AG710" s="14">
        <f>IF(AVANZA[[#This Row],[Oferta_empaquetada_comisiones]]="SI",1,0)</f>
        <v>0</v>
      </c>
      <c r="AH710" s="36">
        <f>IF(AVANZA[[#This Row],[Variable]]="TERMINADA",IFERROR(VLOOKUP(AVANZA[[#This Row],[SUPERVISOR]],Tabla2[#All],4,0),0),)</f>
        <v>0</v>
      </c>
      <c r="AI710" s="14">
        <f>IF(AVANZA[[#This Row],[Producto]]="BA",1,0)</f>
        <v>1</v>
      </c>
      <c r="AJ710" s="14">
        <f>IF(AVANZA[[#This Row],[Producto]]="DUO",1,0)</f>
        <v>0</v>
      </c>
      <c r="AK710" s="14">
        <f>IF(AVANZA[[#This Row],[Producto]]="TRIO",1,0)</f>
        <v>0</v>
      </c>
      <c r="AL710" t="s">
        <v>1961</v>
      </c>
      <c r="AM710">
        <v>-1</v>
      </c>
      <c r="AN710">
        <v>-1</v>
      </c>
      <c r="AO710" t="s">
        <v>2373</v>
      </c>
      <c r="AP710" s="1">
        <v>46151.503958333335</v>
      </c>
      <c r="AQ710">
        <v>-1</v>
      </c>
      <c r="AR710" t="s">
        <v>2374</v>
      </c>
      <c r="AS710">
        <v>-1</v>
      </c>
      <c r="AT710">
        <v>-1</v>
      </c>
      <c r="AU710">
        <v>-1</v>
      </c>
      <c r="AV710">
        <v>-1</v>
      </c>
      <c r="AW710">
        <v>-1</v>
      </c>
      <c r="AX710" t="s">
        <v>224</v>
      </c>
      <c r="AY710">
        <v>-1</v>
      </c>
      <c r="AZ710">
        <v>2026</v>
      </c>
      <c r="BA710">
        <v>5</v>
      </c>
      <c r="BB710">
        <v>13</v>
      </c>
      <c r="BC710">
        <v>-1</v>
      </c>
      <c r="BD710" t="s">
        <v>225</v>
      </c>
      <c r="BE710">
        <v>-1</v>
      </c>
      <c r="BF710">
        <v>20001624849620</v>
      </c>
      <c r="BG710" t="s">
        <v>319</v>
      </c>
      <c r="BH710" t="s">
        <v>320</v>
      </c>
      <c r="BI710" t="s">
        <v>2375</v>
      </c>
      <c r="BJ710">
        <v>-1</v>
      </c>
      <c r="BK710">
        <v>-1</v>
      </c>
      <c r="BL710">
        <v>-1</v>
      </c>
      <c r="BM710" t="s">
        <v>2213</v>
      </c>
      <c r="BN710" t="s">
        <v>230</v>
      </c>
      <c r="BO710" t="s">
        <v>2376</v>
      </c>
      <c r="BP710" t="s">
        <v>380</v>
      </c>
      <c r="BQ710">
        <v>2026</v>
      </c>
      <c r="BR710">
        <v>5</v>
      </c>
      <c r="BS710">
        <v>9</v>
      </c>
      <c r="BT710" s="1">
        <v>46151.503981481481</v>
      </c>
      <c r="BU710" t="s">
        <v>2215</v>
      </c>
      <c r="BV710" s="2">
        <v>46151</v>
      </c>
      <c r="BW710" t="s">
        <v>2215</v>
      </c>
      <c r="BX710" s="2">
        <v>46151</v>
      </c>
      <c r="BY710" s="2">
        <v>46151</v>
      </c>
      <c r="BZ710" t="s">
        <v>2216</v>
      </c>
      <c r="CA710" t="s">
        <v>321</v>
      </c>
      <c r="CB710" t="s">
        <v>322</v>
      </c>
      <c r="CC710" t="s">
        <v>2377</v>
      </c>
      <c r="CD710" t="s">
        <v>2378</v>
      </c>
      <c r="CE710">
        <v>-1</v>
      </c>
      <c r="CF710" t="s">
        <v>324</v>
      </c>
      <c r="CG710" t="s">
        <v>325</v>
      </c>
      <c r="CH710" t="s">
        <v>326</v>
      </c>
      <c r="CI710">
        <v>1013654397</v>
      </c>
      <c r="CJ710" t="s">
        <v>1969</v>
      </c>
      <c r="CK710" t="s">
        <v>245</v>
      </c>
      <c r="CL710" t="s">
        <v>246</v>
      </c>
      <c r="CM710" t="s">
        <v>247</v>
      </c>
      <c r="CN710" t="s">
        <v>248</v>
      </c>
      <c r="CT710" t="s">
        <v>386</v>
      </c>
      <c r="CU710" t="s">
        <v>225</v>
      </c>
      <c r="CW710" t="s">
        <v>319</v>
      </c>
      <c r="CX710" t="s">
        <v>320</v>
      </c>
      <c r="DA710" t="s">
        <v>250</v>
      </c>
      <c r="DB710">
        <v>-1</v>
      </c>
      <c r="DF710" t="s">
        <v>2213</v>
      </c>
      <c r="DJ710" t="s">
        <v>252</v>
      </c>
      <c r="DK710" t="s">
        <v>253</v>
      </c>
      <c r="DL710" t="s">
        <v>253</v>
      </c>
      <c r="DN710" t="s">
        <v>255</v>
      </c>
      <c r="DR710" t="s">
        <v>1970</v>
      </c>
      <c r="DS710" t="s">
        <v>1969</v>
      </c>
      <c r="DT710" t="s">
        <v>1968</v>
      </c>
      <c r="DV710">
        <v>1</v>
      </c>
      <c r="DW710" t="s">
        <v>331</v>
      </c>
      <c r="ED710" s="2">
        <v>46155</v>
      </c>
      <c r="EF710">
        <v>16</v>
      </c>
      <c r="EP710" t="s">
        <v>258</v>
      </c>
      <c r="FA710" t="s">
        <v>245</v>
      </c>
      <c r="FB710" t="s">
        <v>333</v>
      </c>
      <c r="FD710" t="s">
        <v>333</v>
      </c>
      <c r="FE710" t="s">
        <v>334</v>
      </c>
      <c r="FF710" t="s">
        <v>334</v>
      </c>
      <c r="FK710" t="s">
        <v>263</v>
      </c>
      <c r="FN710" t="s">
        <v>248</v>
      </c>
      <c r="FO710" t="s">
        <v>265</v>
      </c>
      <c r="FR710">
        <v>0</v>
      </c>
      <c r="GB710" t="s">
        <v>266</v>
      </c>
      <c r="GM710">
        <v>0</v>
      </c>
      <c r="GS710" t="s">
        <v>267</v>
      </c>
      <c r="GT710" s="2"/>
      <c r="GU710" t="s">
        <v>268</v>
      </c>
      <c r="GV710" t="s">
        <v>335</v>
      </c>
      <c r="GW710" t="s">
        <v>394</v>
      </c>
      <c r="GZ710" t="s">
        <v>395</v>
      </c>
      <c r="HE710" t="s">
        <v>230</v>
      </c>
      <c r="HF710" t="s">
        <v>2379</v>
      </c>
      <c r="HR710" t="s">
        <v>278</v>
      </c>
      <c r="HV710">
        <v>94990</v>
      </c>
      <c r="HW710" t="s">
        <v>281</v>
      </c>
      <c r="HY710">
        <v>0</v>
      </c>
      <c r="HZ710">
        <v>0</v>
      </c>
      <c r="IA710" t="s">
        <v>281</v>
      </c>
      <c r="IB710" t="s">
        <v>281</v>
      </c>
      <c r="IE710" t="s">
        <v>283</v>
      </c>
      <c r="IF710" t="s">
        <v>283</v>
      </c>
      <c r="IG710" t="s">
        <v>283</v>
      </c>
      <c r="IH710" t="s">
        <v>284</v>
      </c>
      <c r="II710" t="s">
        <v>285</v>
      </c>
      <c r="IJ710" t="s">
        <v>286</v>
      </c>
      <c r="IK710" t="s">
        <v>278</v>
      </c>
      <c r="IL710" t="s">
        <v>287</v>
      </c>
      <c r="IM710" t="s">
        <v>288</v>
      </c>
      <c r="IN710" t="s">
        <v>2219</v>
      </c>
      <c r="IP710" t="s">
        <v>290</v>
      </c>
      <c r="IQ710" t="s">
        <v>284</v>
      </c>
      <c r="IS710" t="s">
        <v>291</v>
      </c>
      <c r="IT710" t="s">
        <v>287</v>
      </c>
      <c r="IY710" t="s">
        <v>281</v>
      </c>
    </row>
    <row r="711" spans="1:259" x14ac:dyDescent="0.3">
      <c r="A711" s="14">
        <f>DAY(AVANZA[[#This Row],[FechaSeguimiento]])</f>
        <v>13</v>
      </c>
      <c r="B711" s="14">
        <f>MONTH(AVANZA[[#This Row],[FechaSeguimiento]])</f>
        <v>5</v>
      </c>
      <c r="C711"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711" t="str">
        <f>LOWER(IFERROR(VLOOKUP(AVANZA[[#This Row],[ID_Peticion]],CANCELADAS[#All],2,0),""))</f>
        <v/>
      </c>
      <c r="E711" t="str">
        <f>LOWER(IFERROR(VLOOKUP(AVANZA[[#This Row],[ID_Peticion]],CANCELADAS[#All],3,0),""))</f>
        <v/>
      </c>
      <c r="F711" t="str">
        <f>LOWER(IF(AVANZA[[#This Row],[CEDULA CLIENTE]]&lt;&gt;""," CC: " &amp; COUNTIFS(AVANZA[CEDULA CLIENTE],AVANZA[[#This Row],[CEDULA CLIENTE]]),"")&amp; IF(AVANZA[[#This Row],[Direccion]]&lt;&gt;""," DIR: " &amp; COUNTIFS(AVANZA[Direccion],AVANZA[[#This Row],[Direccion]]),""))</f>
        <v xml:space="preserve"> dir: 1</v>
      </c>
      <c r="G711" t="str">
        <f>IFERROR(VLOOKUP(AVANZA[[#This Row],[Cedula_Vendedor_Atis]],PLANTA[[#All],[CEDULA]:[LINEA]],3,0),"No Cruza")</f>
        <v>Marisol Avella</v>
      </c>
      <c r="H711" t="str">
        <f>IFERROR(VLOOKUP(AVANZA[[#This Row],[Cedula_Vendedor_Atis]],PLANTA[[#All],[CEDULA]:[LINEA]],4,0),"No Cruza")</f>
        <v>Fija</v>
      </c>
      <c r="I711" t="str">
        <f>LOWER(IF(AVANZA[[#This Row],[ATRIBUIBLE]]="",AVANZA[[#This Row],[Variable]],AVANZA[[#This Row],[ATRIBUIBLE]]))</f>
        <v>terminada</v>
      </c>
      <c r="J711" s="14">
        <f>IF(AVANZA[[#This Row],[Variable]]=AVANZA[[#Headers],[TERMINADA]],1,0)</f>
        <v>1</v>
      </c>
      <c r="K711" s="14">
        <f>IF(AVANZA[[#This Row],[Variable]]=AVANZA[[#Headers],[ANULADA]],1,0)</f>
        <v>0</v>
      </c>
      <c r="L711" s="14">
        <f>IF(AVANZA[[#This Row],[Variable]]=AVANZA[[#Headers],[PENDIENTE]],1,0)</f>
        <v>0</v>
      </c>
      <c r="M711" s="14">
        <f>IF(AVANZA[[#This Row],[ESTADO AGENDA]]="AGENDADA",1,0)</f>
        <v>0</v>
      </c>
      <c r="N711" s="14">
        <f>IF(AVANZA[[#This Row],[ESTADO AGENDA]]="PENDIENTE DE AGENDAR",1,0)</f>
        <v>0</v>
      </c>
      <c r="O711" s="14">
        <f>IF(AVANZA[[#This Row],[ESTADO AGENDA]]="SUSPENDIDA",1,0)</f>
        <v>0</v>
      </c>
      <c r="P711" t="str" cm="1">
        <f t="array" ref="P711">_xlfn.XLOOKUP(AVANZA[[#This Row],[Num_Agrupacion_Pet_Atis]],Tabla1[[#All],[Numero_de_actuacion]],Tabla1[[#All],[Estado_de_la_orden]],"",0)</f>
        <v/>
      </c>
      <c r="Q711" s="2" t="str" cm="1">
        <f t="array" ref="Q711">_xlfn.XLOOKUP(AVANZA[[#This Row],[Num_Agrupacion_Pet_Atis]],Tabla1[[#All],[Numero_de_actuacion]],Tabla1[[#All],[Fecha_de_la_cita]],"",0)</f>
        <v/>
      </c>
      <c r="R711" t="str" cm="1">
        <f t="array" ref="R711">_xlfn.XLOOKUP(AVANZA[[#This Row],[Num_Agrupacion_Pet_Atis]],Tabla1[[#All],[Numero_de_actuacion]],Tabla1[[#All],[Franja_horaria_de_la_cita]],"",0)</f>
        <v/>
      </c>
      <c r="S711" s="14" t="str">
        <f>IFERROR(DAY(AVANZA[[#This Row],[FECHA AGENDA]]),"")</f>
        <v/>
      </c>
      <c r="T711" s="14" t="str">
        <f>IFERROR(MONTH(AVANZA[[#This Row],[FECHA AGENDA]]),"")</f>
        <v/>
      </c>
      <c r="U711" t="str" cm="1">
        <f t="array" ref="U711">_xlfn.XLOOKUP(AVANZA[[#This Row],[Num_Agrupacion_Pet_Atis]],Tabla1[[#All],[Numero_de_actuacion]],Tabla1[[#All],[Motivo_de_suspension]],"",0)</f>
        <v/>
      </c>
      <c r="V711" s="2" t="str" cm="1">
        <f t="array" ref="V711">_xlfn.XLOOKUP(AVANZA[[#This Row],[Num_Agrupacion_Pet_Atis]],Tabla1[[#All],[Numero_de_actuacion]],Tabla1[[#All],[No_identificacion_cliente]],"",0)</f>
        <v/>
      </c>
      <c r="W711" s="2" t="str" cm="1">
        <f t="array" ref="W711">_xlfn.XLOOKUP(AVANZA[[#This Row],[Num_Agrupacion_Pet_Atis]],Tabla1[[#All],[Numero_de_actuacion]],Tabla1[[#All],[Movil_de_contacto]],"",0)</f>
        <v/>
      </c>
      <c r="X711" s="14">
        <f>IF(OR(AVANZA[[#This Row],[ESTADO LEG]]="Legalizada grabacion",AVANZA[[#This Row],[ESTADO LEG]]="Legalizada aut"),1,0)</f>
        <v>0</v>
      </c>
      <c r="Y711" s="14">
        <f>IF(OR(AVANZA[[#This Row],[ESTADO LEG]]="pdte legalizar",AVANZA[[#This Row],[ESTADO LEG]]="No cruza"),1,0)</f>
        <v>1</v>
      </c>
      <c r="Z711" t="str" cm="1">
        <f t="array" ref="Z711">IF(AVANZA[[#This Row],[Variable]]="Terminada",LOWER(_xlfn.XLOOKUP(AVANZA[[#This Row],[ID_Peticion]],Tabla6[[#All],[NUM_PETICION]],Tabla6[[#All],[ESTADO_LEG]],"NO CRUZA",0)),AVANZA[[#This Row],[Variable]])</f>
        <v>no cruza</v>
      </c>
      <c r="AA711" t="str" cm="1">
        <f t="array" ref="AA711">_xlfn.XLOOKUP(AVANZA[[#This Row],[ID_Peticion]],Tabla6[[#All],[NUM_PETICION]],Tabla6[[#All],[DIF_DIAS]],"",0)</f>
        <v/>
      </c>
      <c r="AB711" s="2" t="str" cm="1">
        <f t="array" ref="AB711">IFERROR(_xlfn.XLOOKUP(AVANZA[[#This Row],[ID_Peticion]],Tabla6[[#All],[NUM_PETICION]],Tabla6[[#All],[FEC_LEGAL]],"",0),"")</f>
        <v/>
      </c>
      <c r="AC711" s="14">
        <f ca="1">IF(AVANZA[[#This Row],[FECHA LEG]]&lt;&gt;0,IFERROR(AVANZA[[#This Row],[FECHA LEG]]-AVANZA[[#This Row],[FechaIniEstadoSubPetAtis]],0),TODAY()-AVANZA[[#This Row],[FechaIniEstadoSubPetAtis]])</f>
        <v>0</v>
      </c>
      <c r="AD711" s="35">
        <f ca="1">IF(AVANZA[[#This Row],[FINAL Vs LG]]&lt;&gt;0,IF(AVANZA[[#This Row],[FINAL Vs LG]]&lt;7.1,"100%",IF(AND(AVANZA[[#This Row],[FINAL Vs LG]]&gt;7.1,AVANZA[[#This Row],[FINAL Vs LG]]&lt;11.1),"50%","0%")),0)</f>
        <v>0</v>
      </c>
      <c r="AE711" s="14">
        <f ca="1">VLOOKUP(DAY(TODAY()),BACK!F:G,2,0)</f>
        <v>14</v>
      </c>
      <c r="AF711" s="14">
        <f>BACK!$I$2</f>
        <v>24</v>
      </c>
      <c r="AG711" s="14">
        <f>IF(AVANZA[[#This Row],[Oferta_empaquetada_comisiones]]="SI",1,0)</f>
        <v>0</v>
      </c>
      <c r="AH711" s="36">
        <f>IF(AVANZA[[#This Row],[Variable]]="TERMINADA",IFERROR(VLOOKUP(AVANZA[[#This Row],[SUPERVISOR]],Tabla2[#All],4,0),0),)</f>
        <v>3.5</v>
      </c>
      <c r="AI711" s="14">
        <f>IF(AVANZA[[#This Row],[Producto]]="BA",1,0)</f>
        <v>0</v>
      </c>
      <c r="AJ711" s="14">
        <f>IF(AVANZA[[#This Row],[Producto]]="DUO",1,0)</f>
        <v>0</v>
      </c>
      <c r="AK711" s="14">
        <f>IF(AVANZA[[#This Row],[Producto]]="TRIO",1,0)</f>
        <v>1</v>
      </c>
      <c r="AL711" t="s">
        <v>435</v>
      </c>
      <c r="AM711">
        <v>-1</v>
      </c>
      <c r="AN711">
        <v>-1</v>
      </c>
      <c r="AO711" t="s">
        <v>2380</v>
      </c>
      <c r="AP711" s="1">
        <v>46154.916481481479</v>
      </c>
      <c r="AQ711">
        <v>-1</v>
      </c>
      <c r="AR711" t="s">
        <v>2381</v>
      </c>
      <c r="AS711">
        <v>-1</v>
      </c>
      <c r="AT711">
        <v>-1</v>
      </c>
      <c r="AU711">
        <v>-1</v>
      </c>
      <c r="AV711">
        <v>-1</v>
      </c>
      <c r="AW711">
        <v>-1</v>
      </c>
      <c r="AX711" t="s">
        <v>224</v>
      </c>
      <c r="AY711">
        <v>-1</v>
      </c>
      <c r="AZ711">
        <v>2026</v>
      </c>
      <c r="BA711">
        <v>5</v>
      </c>
      <c r="BB711">
        <v>13</v>
      </c>
      <c r="BC711">
        <v>-1</v>
      </c>
      <c r="BD711" t="s">
        <v>225</v>
      </c>
      <c r="BE711">
        <v>-1</v>
      </c>
      <c r="BF711">
        <v>20001626835521</v>
      </c>
      <c r="BG711" t="s">
        <v>438</v>
      </c>
      <c r="BH711" t="s">
        <v>439</v>
      </c>
      <c r="BI711" t="s">
        <v>2382</v>
      </c>
      <c r="BJ711">
        <v>-1</v>
      </c>
      <c r="BK711">
        <v>-1</v>
      </c>
      <c r="BL711">
        <v>-1</v>
      </c>
      <c r="BM711" t="s">
        <v>229</v>
      </c>
      <c r="BN711" t="s">
        <v>230</v>
      </c>
      <c r="BO711" t="s">
        <v>2383</v>
      </c>
      <c r="BP711" t="s">
        <v>380</v>
      </c>
      <c r="BQ711">
        <v>2026</v>
      </c>
      <c r="BR711">
        <v>5</v>
      </c>
      <c r="BS711">
        <v>12</v>
      </c>
      <c r="BT711" s="1">
        <v>46155.663530092592</v>
      </c>
      <c r="BU711" t="s">
        <v>233</v>
      </c>
      <c r="BV711" s="2">
        <v>46155</v>
      </c>
      <c r="BW711" t="s">
        <v>234</v>
      </c>
      <c r="BX711" s="2">
        <v>46154</v>
      </c>
      <c r="BY711" s="2">
        <v>46155</v>
      </c>
      <c r="BZ711" t="s">
        <v>235</v>
      </c>
      <c r="CA711" t="s">
        <v>297</v>
      </c>
      <c r="CB711" t="s">
        <v>297</v>
      </c>
      <c r="CC711" t="s">
        <v>2384</v>
      </c>
      <c r="CD711" t="s">
        <v>2385</v>
      </c>
      <c r="CE711">
        <v>-1</v>
      </c>
      <c r="CF711" t="s">
        <v>300</v>
      </c>
      <c r="CG711" t="s">
        <v>301</v>
      </c>
      <c r="CH711" t="s">
        <v>242</v>
      </c>
      <c r="CI711">
        <v>1193125457</v>
      </c>
      <c r="CJ711" t="s">
        <v>445</v>
      </c>
      <c r="CK711" t="s">
        <v>245</v>
      </c>
      <c r="CL711" t="s">
        <v>246</v>
      </c>
      <c r="CM711" t="s">
        <v>247</v>
      </c>
      <c r="CN711" t="s">
        <v>359</v>
      </c>
      <c r="CT711" t="s">
        <v>249</v>
      </c>
      <c r="CU711" t="s">
        <v>387</v>
      </c>
      <c r="CW711" t="s">
        <v>446</v>
      </c>
      <c r="CX711" t="s">
        <v>447</v>
      </c>
      <c r="DA711" t="s">
        <v>250</v>
      </c>
      <c r="DB711">
        <v>-1</v>
      </c>
      <c r="DF711" t="s">
        <v>251</v>
      </c>
      <c r="DJ711" t="s">
        <v>252</v>
      </c>
      <c r="DK711" t="s">
        <v>253</v>
      </c>
      <c r="DL711" t="s">
        <v>253</v>
      </c>
      <c r="DN711" t="s">
        <v>390</v>
      </c>
      <c r="DR711" t="s">
        <v>449</v>
      </c>
      <c r="DS711" t="s">
        <v>445</v>
      </c>
      <c r="DT711" t="s">
        <v>444</v>
      </c>
      <c r="DV711">
        <v>1</v>
      </c>
      <c r="DW711" t="s">
        <v>283</v>
      </c>
      <c r="ED711" s="2">
        <v>46155</v>
      </c>
      <c r="EE711" t="s">
        <v>361</v>
      </c>
      <c r="EF711">
        <v>20</v>
      </c>
      <c r="EP711" t="s">
        <v>258</v>
      </c>
      <c r="ES711" t="s">
        <v>2386</v>
      </c>
      <c r="FA711" t="s">
        <v>245</v>
      </c>
      <c r="FB711" t="s">
        <v>308</v>
      </c>
      <c r="FD711" t="s">
        <v>308</v>
      </c>
      <c r="FE711" t="s">
        <v>309</v>
      </c>
      <c r="FF711" t="s">
        <v>309</v>
      </c>
      <c r="FK711" t="s">
        <v>263</v>
      </c>
      <c r="FL711" t="s">
        <v>2387</v>
      </c>
      <c r="FN711" t="s">
        <v>359</v>
      </c>
      <c r="FO711" t="s">
        <v>366</v>
      </c>
      <c r="FR711">
        <v>99915</v>
      </c>
      <c r="GB711" t="s">
        <v>266</v>
      </c>
      <c r="GC711" t="s">
        <v>387</v>
      </c>
      <c r="GD711">
        <v>25188</v>
      </c>
      <c r="GF711">
        <v>2353</v>
      </c>
      <c r="GG711">
        <v>25422</v>
      </c>
      <c r="GI711">
        <v>73235</v>
      </c>
      <c r="GJ711">
        <v>25427</v>
      </c>
      <c r="GL711">
        <v>24327</v>
      </c>
      <c r="GM711">
        <v>118898</v>
      </c>
      <c r="GS711" t="s">
        <v>267</v>
      </c>
      <c r="GT711" s="2">
        <v>44286</v>
      </c>
      <c r="GU711" t="s">
        <v>268</v>
      </c>
      <c r="GV711" t="s">
        <v>269</v>
      </c>
      <c r="GW711" t="s">
        <v>270</v>
      </c>
      <c r="GX711" t="s">
        <v>271</v>
      </c>
      <c r="GY711" t="s">
        <v>271</v>
      </c>
      <c r="GZ711" t="s">
        <v>273</v>
      </c>
      <c r="HA711" t="s">
        <v>336</v>
      </c>
      <c r="HC711" t="s">
        <v>337</v>
      </c>
      <c r="HE711" t="s">
        <v>230</v>
      </c>
      <c r="HF711" t="s">
        <v>2388</v>
      </c>
      <c r="HR711" t="s">
        <v>278</v>
      </c>
      <c r="HV711">
        <v>118900</v>
      </c>
      <c r="HW711" t="s">
        <v>279</v>
      </c>
      <c r="HX711" t="s">
        <v>570</v>
      </c>
      <c r="HY711">
        <v>99932.668000000005</v>
      </c>
      <c r="HZ711">
        <v>17.667999999999999</v>
      </c>
      <c r="IA711" t="s">
        <v>279</v>
      </c>
      <c r="IB711" t="s">
        <v>281</v>
      </c>
      <c r="IE711" t="s">
        <v>283</v>
      </c>
      <c r="IF711" t="s">
        <v>283</v>
      </c>
      <c r="IG711" t="s">
        <v>283</v>
      </c>
      <c r="IH711" t="s">
        <v>284</v>
      </c>
      <c r="II711" t="s">
        <v>285</v>
      </c>
      <c r="IJ711" t="s">
        <v>286</v>
      </c>
      <c r="IK711" t="s">
        <v>278</v>
      </c>
      <c r="IL711" t="s">
        <v>371</v>
      </c>
      <c r="IM711" t="s">
        <v>288</v>
      </c>
      <c r="IN711" t="s">
        <v>289</v>
      </c>
      <c r="IP711" t="s">
        <v>290</v>
      </c>
      <c r="IQ711" t="s">
        <v>284</v>
      </c>
      <c r="IS711" t="s">
        <v>291</v>
      </c>
      <c r="IT711" t="s">
        <v>453</v>
      </c>
      <c r="IU711" t="s">
        <v>1898</v>
      </c>
      <c r="IV711" t="s">
        <v>434</v>
      </c>
      <c r="IW711" t="s">
        <v>1899</v>
      </c>
      <c r="IY711" t="s">
        <v>281</v>
      </c>
    </row>
    <row r="712" spans="1:259" x14ac:dyDescent="0.3">
      <c r="A712" s="14">
        <f>DAY(AVANZA[[#This Row],[FechaSeguimiento]])</f>
        <v>13</v>
      </c>
      <c r="B712" s="14">
        <f>MONTH(AVANZA[[#This Row],[FechaSeguimiento]])</f>
        <v>5</v>
      </c>
      <c r="C712"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712" t="str">
        <f>LOWER(IFERROR(VLOOKUP(AVANZA[[#This Row],[ID_Peticion]],CANCELADAS[#All],2,0),""))</f>
        <v/>
      </c>
      <c r="E712" t="str">
        <f>LOWER(IFERROR(VLOOKUP(AVANZA[[#This Row],[ID_Peticion]],CANCELADAS[#All],3,0),""))</f>
        <v/>
      </c>
      <c r="F712" t="str">
        <f>LOWER(IF(AVANZA[[#This Row],[CEDULA CLIENTE]]&lt;&gt;""," CC: " &amp; COUNTIFS(AVANZA[CEDULA CLIENTE],AVANZA[[#This Row],[CEDULA CLIENTE]]),"")&amp; IF(AVANZA[[#This Row],[Direccion]]&lt;&gt;""," DIR: " &amp; COUNTIFS(AVANZA[Direccion],AVANZA[[#This Row],[Direccion]]),""))</f>
        <v xml:space="preserve"> dir: 1</v>
      </c>
      <c r="G712" t="str">
        <f>IFERROR(VLOOKUP(AVANZA[[#This Row],[Cedula_Vendedor_Atis]],PLANTA[[#All],[CEDULA]:[LINEA]],3,0),"No Cruza")</f>
        <v>Michael Rodriguez</v>
      </c>
      <c r="H712" t="str">
        <f>IFERROR(VLOOKUP(AVANZA[[#This Row],[Cedula_Vendedor_Atis]],PLANTA[[#All],[CEDULA]:[LINEA]],4,0),"No Cruza")</f>
        <v>Móvil</v>
      </c>
      <c r="I712" t="str">
        <f>LOWER(IF(AVANZA[[#This Row],[ATRIBUIBLE]]="",AVANZA[[#This Row],[Variable]],AVANZA[[#This Row],[ATRIBUIBLE]]))</f>
        <v>terminada</v>
      </c>
      <c r="J712" s="14">
        <f>IF(AVANZA[[#This Row],[Variable]]=AVANZA[[#Headers],[TERMINADA]],1,0)</f>
        <v>1</v>
      </c>
      <c r="K712" s="14">
        <f>IF(AVANZA[[#This Row],[Variable]]=AVANZA[[#Headers],[ANULADA]],1,0)</f>
        <v>0</v>
      </c>
      <c r="L712" s="14">
        <f>IF(AVANZA[[#This Row],[Variable]]=AVANZA[[#Headers],[PENDIENTE]],1,0)</f>
        <v>0</v>
      </c>
      <c r="M712" s="14">
        <f>IF(AVANZA[[#This Row],[ESTADO AGENDA]]="AGENDADA",1,0)</f>
        <v>0</v>
      </c>
      <c r="N712" s="14">
        <f>IF(AVANZA[[#This Row],[ESTADO AGENDA]]="PENDIENTE DE AGENDAR",1,0)</f>
        <v>0</v>
      </c>
      <c r="O712" s="14">
        <f>IF(AVANZA[[#This Row],[ESTADO AGENDA]]="SUSPENDIDA",1,0)</f>
        <v>0</v>
      </c>
      <c r="P712" t="str" cm="1">
        <f t="array" ref="P712">_xlfn.XLOOKUP(AVANZA[[#This Row],[Num_Agrupacion_Pet_Atis]],Tabla1[[#All],[Numero_de_actuacion]],Tabla1[[#All],[Estado_de_la_orden]],"",0)</f>
        <v/>
      </c>
      <c r="Q712" s="2" t="str" cm="1">
        <f t="array" ref="Q712">_xlfn.XLOOKUP(AVANZA[[#This Row],[Num_Agrupacion_Pet_Atis]],Tabla1[[#All],[Numero_de_actuacion]],Tabla1[[#All],[Fecha_de_la_cita]],"",0)</f>
        <v/>
      </c>
      <c r="R712" t="str" cm="1">
        <f t="array" ref="R712">_xlfn.XLOOKUP(AVANZA[[#This Row],[Num_Agrupacion_Pet_Atis]],Tabla1[[#All],[Numero_de_actuacion]],Tabla1[[#All],[Franja_horaria_de_la_cita]],"",0)</f>
        <v/>
      </c>
      <c r="S712" s="14" t="str">
        <f>IFERROR(DAY(AVANZA[[#This Row],[FECHA AGENDA]]),"")</f>
        <v/>
      </c>
      <c r="T712" s="14" t="str">
        <f>IFERROR(MONTH(AVANZA[[#This Row],[FECHA AGENDA]]),"")</f>
        <v/>
      </c>
      <c r="U712" t="str" cm="1">
        <f t="array" ref="U712">_xlfn.XLOOKUP(AVANZA[[#This Row],[Num_Agrupacion_Pet_Atis]],Tabla1[[#All],[Numero_de_actuacion]],Tabla1[[#All],[Motivo_de_suspension]],"",0)</f>
        <v/>
      </c>
      <c r="V712" s="2" t="str" cm="1">
        <f t="array" ref="V712">_xlfn.XLOOKUP(AVANZA[[#This Row],[Num_Agrupacion_Pet_Atis]],Tabla1[[#All],[Numero_de_actuacion]],Tabla1[[#All],[No_identificacion_cliente]],"",0)</f>
        <v/>
      </c>
      <c r="W712" s="2" t="str" cm="1">
        <f t="array" ref="W712">_xlfn.XLOOKUP(AVANZA[[#This Row],[Num_Agrupacion_Pet_Atis]],Tabla1[[#All],[Numero_de_actuacion]],Tabla1[[#All],[Movil_de_contacto]],"",0)</f>
        <v/>
      </c>
      <c r="X712" s="14">
        <f>IF(OR(AVANZA[[#This Row],[ESTADO LEG]]="Legalizada grabacion",AVANZA[[#This Row],[ESTADO LEG]]="Legalizada aut"),1,0)</f>
        <v>0</v>
      </c>
      <c r="Y712" s="14">
        <f>IF(OR(AVANZA[[#This Row],[ESTADO LEG]]="pdte legalizar",AVANZA[[#This Row],[ESTADO LEG]]="No cruza"),1,0)</f>
        <v>1</v>
      </c>
      <c r="Z712" t="str" cm="1">
        <f t="array" ref="Z712">IF(AVANZA[[#This Row],[Variable]]="Terminada",LOWER(_xlfn.XLOOKUP(AVANZA[[#This Row],[ID_Peticion]],Tabla6[[#All],[NUM_PETICION]],Tabla6[[#All],[ESTADO_LEG]],"NO CRUZA",0)),AVANZA[[#This Row],[Variable]])</f>
        <v>no cruza</v>
      </c>
      <c r="AA712" t="str" cm="1">
        <f t="array" ref="AA712">_xlfn.XLOOKUP(AVANZA[[#This Row],[ID_Peticion]],Tabla6[[#All],[NUM_PETICION]],Tabla6[[#All],[DIF_DIAS]],"",0)</f>
        <v/>
      </c>
      <c r="AB712" s="2" t="str" cm="1">
        <f t="array" ref="AB712">IFERROR(_xlfn.XLOOKUP(AVANZA[[#This Row],[ID_Peticion]],Tabla6[[#All],[NUM_PETICION]],Tabla6[[#All],[FEC_LEGAL]],"",0),"")</f>
        <v/>
      </c>
      <c r="AC712" s="14">
        <f ca="1">IF(AVANZA[[#This Row],[FECHA LEG]]&lt;&gt;0,IFERROR(AVANZA[[#This Row],[FECHA LEG]]-AVANZA[[#This Row],[FechaIniEstadoSubPetAtis]],0),TODAY()-AVANZA[[#This Row],[FechaIniEstadoSubPetAtis]])</f>
        <v>0</v>
      </c>
      <c r="AD712" s="35">
        <f ca="1">IF(AVANZA[[#This Row],[FINAL Vs LG]]&lt;&gt;0,IF(AVANZA[[#This Row],[FINAL Vs LG]]&lt;7.1,"100%",IF(AND(AVANZA[[#This Row],[FINAL Vs LG]]&gt;7.1,AVANZA[[#This Row],[FINAL Vs LG]]&lt;11.1),"50%","0%")),0)</f>
        <v>0</v>
      </c>
      <c r="AE712" s="14">
        <f ca="1">VLOOKUP(DAY(TODAY()),BACK!F:G,2,0)</f>
        <v>14</v>
      </c>
      <c r="AF712" s="14">
        <f>BACK!$I$2</f>
        <v>24</v>
      </c>
      <c r="AG712" s="14">
        <f>IF(AVANZA[[#This Row],[Oferta_empaquetada_comisiones]]="SI",1,0)</f>
        <v>0</v>
      </c>
      <c r="AH712" s="36">
        <f>IF(AVANZA[[#This Row],[Variable]]="TERMINADA",IFERROR(VLOOKUP(AVANZA[[#This Row],[SUPERVISOR]],Tabla2[#All],4,0),0),)</f>
        <v>0</v>
      </c>
      <c r="AI712" s="14">
        <f>IF(AVANZA[[#This Row],[Producto]]="BA",1,0)</f>
        <v>1</v>
      </c>
      <c r="AJ712" s="14">
        <f>IF(AVANZA[[#This Row],[Producto]]="DUO",1,0)</f>
        <v>0</v>
      </c>
      <c r="AK712" s="14">
        <f>IF(AVANZA[[#This Row],[Producto]]="TRIO",1,0)</f>
        <v>0</v>
      </c>
      <c r="AL712" t="s">
        <v>2396</v>
      </c>
      <c r="AM712">
        <v>-1</v>
      </c>
      <c r="AN712">
        <v>-1</v>
      </c>
      <c r="AO712" t="s">
        <v>2397</v>
      </c>
      <c r="AP712" s="1">
        <v>46154.802303240744</v>
      </c>
      <c r="AQ712">
        <v>-1</v>
      </c>
      <c r="AR712" t="s">
        <v>2398</v>
      </c>
      <c r="AS712">
        <v>-1</v>
      </c>
      <c r="AT712">
        <v>-1</v>
      </c>
      <c r="AU712">
        <v>-1</v>
      </c>
      <c r="AV712">
        <v>-1</v>
      </c>
      <c r="AW712">
        <v>-1</v>
      </c>
      <c r="AX712" t="s">
        <v>224</v>
      </c>
      <c r="AY712">
        <v>-1</v>
      </c>
      <c r="AZ712">
        <v>2026</v>
      </c>
      <c r="BA712">
        <v>5</v>
      </c>
      <c r="BB712">
        <v>13</v>
      </c>
      <c r="BC712">
        <v>-1</v>
      </c>
      <c r="BD712" t="s">
        <v>225</v>
      </c>
      <c r="BE712">
        <v>-1</v>
      </c>
      <c r="BF712">
        <v>20001626834370</v>
      </c>
      <c r="BG712" t="s">
        <v>226</v>
      </c>
      <c r="BH712" t="s">
        <v>227</v>
      </c>
      <c r="BI712" t="s">
        <v>2399</v>
      </c>
      <c r="BJ712">
        <v>-1</v>
      </c>
      <c r="BK712">
        <v>-1</v>
      </c>
      <c r="BL712">
        <v>-1</v>
      </c>
      <c r="BM712" t="s">
        <v>229</v>
      </c>
      <c r="BN712" t="s">
        <v>230</v>
      </c>
      <c r="BO712" t="s">
        <v>2400</v>
      </c>
      <c r="BP712" t="s">
        <v>380</v>
      </c>
      <c r="BQ712">
        <v>2026</v>
      </c>
      <c r="BR712">
        <v>5</v>
      </c>
      <c r="BS712">
        <v>12</v>
      </c>
      <c r="BT712" s="1">
        <v>46155.597361111111</v>
      </c>
      <c r="BU712" t="s">
        <v>233</v>
      </c>
      <c r="BV712" s="2">
        <v>46155</v>
      </c>
      <c r="BW712" t="s">
        <v>234</v>
      </c>
      <c r="BX712" s="2">
        <v>46154</v>
      </c>
      <c r="BY712" s="2">
        <v>46155</v>
      </c>
      <c r="BZ712" t="s">
        <v>235</v>
      </c>
      <c r="CA712" t="s">
        <v>297</v>
      </c>
      <c r="CB712" t="s">
        <v>297</v>
      </c>
      <c r="CC712" t="s">
        <v>2401</v>
      </c>
      <c r="CD712" t="s">
        <v>2402</v>
      </c>
      <c r="CE712">
        <v>-1</v>
      </c>
      <c r="CF712" t="s">
        <v>300</v>
      </c>
      <c r="CG712" t="s">
        <v>301</v>
      </c>
      <c r="CH712" t="s">
        <v>242</v>
      </c>
      <c r="CI712">
        <v>1005294224</v>
      </c>
      <c r="CJ712" t="s">
        <v>2404</v>
      </c>
      <c r="CK712" t="s">
        <v>245</v>
      </c>
      <c r="CL712" t="s">
        <v>246</v>
      </c>
      <c r="CM712" t="s">
        <v>247</v>
      </c>
      <c r="CN712" t="s">
        <v>248</v>
      </c>
      <c r="CT712" t="s">
        <v>304</v>
      </c>
      <c r="CU712" t="s">
        <v>225</v>
      </c>
      <c r="CW712" t="s">
        <v>226</v>
      </c>
      <c r="CX712" t="s">
        <v>227</v>
      </c>
      <c r="DA712" t="s">
        <v>250</v>
      </c>
      <c r="DB712">
        <v>-1</v>
      </c>
      <c r="DF712" t="s">
        <v>251</v>
      </c>
      <c r="DJ712" t="s">
        <v>252</v>
      </c>
      <c r="DK712" t="s">
        <v>253</v>
      </c>
      <c r="DL712" t="s">
        <v>254</v>
      </c>
      <c r="DN712" t="s">
        <v>255</v>
      </c>
      <c r="DR712" t="s">
        <v>2405</v>
      </c>
      <c r="DS712" t="s">
        <v>2404</v>
      </c>
      <c r="DT712" t="s">
        <v>2403</v>
      </c>
      <c r="DV712">
        <v>1</v>
      </c>
      <c r="DW712" t="s">
        <v>283</v>
      </c>
      <c r="ED712" s="2">
        <v>46155</v>
      </c>
      <c r="EE712" t="s">
        <v>343</v>
      </c>
      <c r="EF712">
        <v>20</v>
      </c>
      <c r="EP712" t="s">
        <v>258</v>
      </c>
      <c r="ES712" t="s">
        <v>1806</v>
      </c>
      <c r="FA712" t="s">
        <v>245</v>
      </c>
      <c r="FB712" t="s">
        <v>308</v>
      </c>
      <c r="FD712" t="s">
        <v>308</v>
      </c>
      <c r="FE712" t="s">
        <v>309</v>
      </c>
      <c r="FF712" t="s">
        <v>309</v>
      </c>
      <c r="FK712" t="s">
        <v>263</v>
      </c>
      <c r="FL712" t="s">
        <v>2406</v>
      </c>
      <c r="FN712" t="s">
        <v>248</v>
      </c>
      <c r="FO712" t="s">
        <v>265</v>
      </c>
      <c r="FR712">
        <v>85900</v>
      </c>
      <c r="GB712" t="s">
        <v>266</v>
      </c>
      <c r="GC712" t="s">
        <v>225</v>
      </c>
      <c r="GD712">
        <v>0</v>
      </c>
      <c r="GF712">
        <v>0</v>
      </c>
      <c r="GG712">
        <v>25421</v>
      </c>
      <c r="GI712">
        <v>85900</v>
      </c>
      <c r="GJ712">
        <v>0</v>
      </c>
      <c r="GL712">
        <v>0</v>
      </c>
      <c r="GM712">
        <v>102221</v>
      </c>
      <c r="GS712" t="s">
        <v>267</v>
      </c>
      <c r="GT712" s="2">
        <v>45535</v>
      </c>
      <c r="GU712" t="s">
        <v>268</v>
      </c>
      <c r="GV712" t="s">
        <v>269</v>
      </c>
      <c r="GW712" t="s">
        <v>270</v>
      </c>
      <c r="GX712" t="s">
        <v>271</v>
      </c>
      <c r="GY712" t="s">
        <v>271</v>
      </c>
      <c r="GZ712" t="s">
        <v>273</v>
      </c>
      <c r="HA712" t="s">
        <v>274</v>
      </c>
      <c r="HB712" t="s">
        <v>592</v>
      </c>
      <c r="HC712" t="s">
        <v>592</v>
      </c>
      <c r="HD712" t="s">
        <v>385</v>
      </c>
      <c r="HE712" t="s">
        <v>230</v>
      </c>
      <c r="HF712" t="s">
        <v>2407</v>
      </c>
      <c r="HR712" t="s">
        <v>278</v>
      </c>
      <c r="HV712">
        <v>85900</v>
      </c>
      <c r="HW712" t="s">
        <v>279</v>
      </c>
      <c r="HX712" t="s">
        <v>570</v>
      </c>
      <c r="HY712">
        <v>85917.668000000005</v>
      </c>
      <c r="HZ712">
        <v>17.667999999999999</v>
      </c>
      <c r="IA712" t="s">
        <v>279</v>
      </c>
      <c r="IB712" t="s">
        <v>281</v>
      </c>
      <c r="IE712" t="s">
        <v>283</v>
      </c>
      <c r="IF712" t="s">
        <v>283</v>
      </c>
      <c r="IG712" t="s">
        <v>283</v>
      </c>
      <c r="IH712" t="s">
        <v>284</v>
      </c>
      <c r="II712" t="s">
        <v>285</v>
      </c>
      <c r="IJ712" t="s">
        <v>286</v>
      </c>
      <c r="IK712" t="s">
        <v>278</v>
      </c>
      <c r="IL712" t="s">
        <v>287</v>
      </c>
      <c r="IM712" t="s">
        <v>288</v>
      </c>
      <c r="IN712" t="s">
        <v>289</v>
      </c>
      <c r="IP712" t="s">
        <v>290</v>
      </c>
      <c r="IQ712" t="s">
        <v>284</v>
      </c>
      <c r="IS712" t="s">
        <v>291</v>
      </c>
      <c r="IT712" t="s">
        <v>561</v>
      </c>
      <c r="IY712" t="s">
        <v>281</v>
      </c>
    </row>
    <row r="713" spans="1:259" x14ac:dyDescent="0.3">
      <c r="A713" s="14">
        <f>DAY(AVANZA[[#This Row],[FechaSeguimiento]])</f>
        <v>13</v>
      </c>
      <c r="B713" s="14">
        <f>MONTH(AVANZA[[#This Row],[FechaSeguimiento]])</f>
        <v>5</v>
      </c>
      <c r="C713"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713" t="str">
        <f>LOWER(IFERROR(VLOOKUP(AVANZA[[#This Row],[ID_Peticion]],CANCELADAS[#All],2,0),""))</f>
        <v/>
      </c>
      <c r="E713" t="str">
        <f>LOWER(IFERROR(VLOOKUP(AVANZA[[#This Row],[ID_Peticion]],CANCELADAS[#All],3,0),""))</f>
        <v/>
      </c>
      <c r="F713" t="str">
        <f>LOWER(IF(AVANZA[[#This Row],[CEDULA CLIENTE]]&lt;&gt;""," CC: " &amp; COUNTIFS(AVANZA[CEDULA CLIENTE],AVANZA[[#This Row],[CEDULA CLIENTE]]),"")&amp; IF(AVANZA[[#This Row],[Direccion]]&lt;&gt;""," DIR: " &amp; COUNTIFS(AVANZA[Direccion],AVANZA[[#This Row],[Direccion]]),""))</f>
        <v xml:space="preserve"> dir: 1</v>
      </c>
      <c r="G713" t="str">
        <f>IFERROR(VLOOKUP(AVANZA[[#This Row],[Cedula_Vendedor_Atis]],PLANTA[[#All],[CEDULA]:[LINEA]],3,0),"No Cruza")</f>
        <v>Marisol Avella</v>
      </c>
      <c r="H713" t="str">
        <f>IFERROR(VLOOKUP(AVANZA[[#This Row],[Cedula_Vendedor_Atis]],PLANTA[[#All],[CEDULA]:[LINEA]],4,0),"No Cruza")</f>
        <v>Fija</v>
      </c>
      <c r="I713" t="str">
        <f>LOWER(IF(AVANZA[[#This Row],[ATRIBUIBLE]]="",AVANZA[[#This Row],[Variable]],AVANZA[[#This Row],[ATRIBUIBLE]]))</f>
        <v>terminada</v>
      </c>
      <c r="J713" s="14">
        <f>IF(AVANZA[[#This Row],[Variable]]=AVANZA[[#Headers],[TERMINADA]],1,0)</f>
        <v>1</v>
      </c>
      <c r="K713" s="14">
        <f>IF(AVANZA[[#This Row],[Variable]]=AVANZA[[#Headers],[ANULADA]],1,0)</f>
        <v>0</v>
      </c>
      <c r="L713" s="14">
        <f>IF(AVANZA[[#This Row],[Variable]]=AVANZA[[#Headers],[PENDIENTE]],1,0)</f>
        <v>0</v>
      </c>
      <c r="M713" s="14">
        <f>IF(AVANZA[[#This Row],[ESTADO AGENDA]]="AGENDADA",1,0)</f>
        <v>0</v>
      </c>
      <c r="N713" s="14">
        <f>IF(AVANZA[[#This Row],[ESTADO AGENDA]]="PENDIENTE DE AGENDAR",1,0)</f>
        <v>0</v>
      </c>
      <c r="O713" s="14">
        <f>IF(AVANZA[[#This Row],[ESTADO AGENDA]]="SUSPENDIDA",1,0)</f>
        <v>0</v>
      </c>
      <c r="P713" t="str" cm="1">
        <f t="array" ref="P713">_xlfn.XLOOKUP(AVANZA[[#This Row],[Num_Agrupacion_Pet_Atis]],Tabla1[[#All],[Numero_de_actuacion]],Tabla1[[#All],[Estado_de_la_orden]],"",0)</f>
        <v/>
      </c>
      <c r="Q713" s="2" t="str" cm="1">
        <f t="array" ref="Q713">_xlfn.XLOOKUP(AVANZA[[#This Row],[Num_Agrupacion_Pet_Atis]],Tabla1[[#All],[Numero_de_actuacion]],Tabla1[[#All],[Fecha_de_la_cita]],"",0)</f>
        <v/>
      </c>
      <c r="R713" t="str" cm="1">
        <f t="array" ref="R713">_xlfn.XLOOKUP(AVANZA[[#This Row],[Num_Agrupacion_Pet_Atis]],Tabla1[[#All],[Numero_de_actuacion]],Tabla1[[#All],[Franja_horaria_de_la_cita]],"",0)</f>
        <v/>
      </c>
      <c r="S713" s="14" t="str">
        <f>IFERROR(DAY(AVANZA[[#This Row],[FECHA AGENDA]]),"")</f>
        <v/>
      </c>
      <c r="T713" s="14" t="str">
        <f>IFERROR(MONTH(AVANZA[[#This Row],[FECHA AGENDA]]),"")</f>
        <v/>
      </c>
      <c r="U713" t="str" cm="1">
        <f t="array" ref="U713">_xlfn.XLOOKUP(AVANZA[[#This Row],[Num_Agrupacion_Pet_Atis]],Tabla1[[#All],[Numero_de_actuacion]],Tabla1[[#All],[Motivo_de_suspension]],"",0)</f>
        <v/>
      </c>
      <c r="V713" s="2" t="str" cm="1">
        <f t="array" ref="V713">_xlfn.XLOOKUP(AVANZA[[#This Row],[Num_Agrupacion_Pet_Atis]],Tabla1[[#All],[Numero_de_actuacion]],Tabla1[[#All],[No_identificacion_cliente]],"",0)</f>
        <v/>
      </c>
      <c r="W713" s="2" t="str" cm="1">
        <f t="array" ref="W713">_xlfn.XLOOKUP(AVANZA[[#This Row],[Num_Agrupacion_Pet_Atis]],Tabla1[[#All],[Numero_de_actuacion]],Tabla1[[#All],[Movil_de_contacto]],"",0)</f>
        <v/>
      </c>
      <c r="X713" s="14">
        <f>IF(OR(AVANZA[[#This Row],[ESTADO LEG]]="Legalizada grabacion",AVANZA[[#This Row],[ESTADO LEG]]="Legalizada aut"),1,0)</f>
        <v>0</v>
      </c>
      <c r="Y713" s="14">
        <f>IF(OR(AVANZA[[#This Row],[ESTADO LEG]]="pdte legalizar",AVANZA[[#This Row],[ESTADO LEG]]="No cruza"),1,0)</f>
        <v>1</v>
      </c>
      <c r="Z713" t="str" cm="1">
        <f t="array" ref="Z713">IF(AVANZA[[#This Row],[Variable]]="Terminada",LOWER(_xlfn.XLOOKUP(AVANZA[[#This Row],[ID_Peticion]],Tabla6[[#All],[NUM_PETICION]],Tabla6[[#All],[ESTADO_LEG]],"NO CRUZA",0)),AVANZA[[#This Row],[Variable]])</f>
        <v>no cruza</v>
      </c>
      <c r="AA713" t="str" cm="1">
        <f t="array" ref="AA713">_xlfn.XLOOKUP(AVANZA[[#This Row],[ID_Peticion]],Tabla6[[#All],[NUM_PETICION]],Tabla6[[#All],[DIF_DIAS]],"",0)</f>
        <v/>
      </c>
      <c r="AB713" s="2" t="str" cm="1">
        <f t="array" ref="AB713">IFERROR(_xlfn.XLOOKUP(AVANZA[[#This Row],[ID_Peticion]],Tabla6[[#All],[NUM_PETICION]],Tabla6[[#All],[FEC_LEGAL]],"",0),"")</f>
        <v/>
      </c>
      <c r="AC713" s="14">
        <f ca="1">IF(AVANZA[[#This Row],[FECHA LEG]]&lt;&gt;0,IFERROR(AVANZA[[#This Row],[FECHA LEG]]-AVANZA[[#This Row],[FechaIniEstadoSubPetAtis]],0),TODAY()-AVANZA[[#This Row],[FechaIniEstadoSubPetAtis]])</f>
        <v>0</v>
      </c>
      <c r="AD713" s="35">
        <f ca="1">IF(AVANZA[[#This Row],[FINAL Vs LG]]&lt;&gt;0,IF(AVANZA[[#This Row],[FINAL Vs LG]]&lt;7.1,"100%",IF(AND(AVANZA[[#This Row],[FINAL Vs LG]]&gt;7.1,AVANZA[[#This Row],[FINAL Vs LG]]&lt;11.1),"50%","0%")),0)</f>
        <v>0</v>
      </c>
      <c r="AE713" s="14">
        <f ca="1">VLOOKUP(DAY(TODAY()),BACK!F:G,2,0)</f>
        <v>14</v>
      </c>
      <c r="AF713" s="14">
        <f>BACK!$I$2</f>
        <v>24</v>
      </c>
      <c r="AG713" s="14">
        <f>IF(AVANZA[[#This Row],[Oferta_empaquetada_comisiones]]="SI",1,0)</f>
        <v>0</v>
      </c>
      <c r="AH713" s="36">
        <f>IF(AVANZA[[#This Row],[Variable]]="TERMINADA",IFERROR(VLOOKUP(AVANZA[[#This Row],[SUPERVISOR]],Tabla2[#All],4,0),0),)</f>
        <v>3.5</v>
      </c>
      <c r="AI713" s="14">
        <f>IF(AVANZA[[#This Row],[Producto]]="BA",1,0)</f>
        <v>1</v>
      </c>
      <c r="AJ713" s="14">
        <f>IF(AVANZA[[#This Row],[Producto]]="DUO",1,0)</f>
        <v>0</v>
      </c>
      <c r="AK713" s="14">
        <f>IF(AVANZA[[#This Row],[Producto]]="TRIO",1,0)</f>
        <v>0</v>
      </c>
      <c r="AL713" t="s">
        <v>1961</v>
      </c>
      <c r="AM713">
        <v>-1</v>
      </c>
      <c r="AN713">
        <v>-1</v>
      </c>
      <c r="AO713" t="s">
        <v>2451</v>
      </c>
      <c r="AP713" s="1">
        <v>46154.773958333331</v>
      </c>
      <c r="AQ713">
        <v>-1</v>
      </c>
      <c r="AR713" t="s">
        <v>2452</v>
      </c>
      <c r="AS713">
        <v>-1</v>
      </c>
      <c r="AT713">
        <v>-1</v>
      </c>
      <c r="AU713">
        <v>-1</v>
      </c>
      <c r="AV713">
        <v>-1</v>
      </c>
      <c r="AW713">
        <v>-1</v>
      </c>
      <c r="AX713" t="s">
        <v>224</v>
      </c>
      <c r="AY713">
        <v>-1</v>
      </c>
      <c r="AZ713">
        <v>2026</v>
      </c>
      <c r="BA713">
        <v>5</v>
      </c>
      <c r="BB713">
        <v>13</v>
      </c>
      <c r="BC713">
        <v>-1</v>
      </c>
      <c r="BD713" t="s">
        <v>225</v>
      </c>
      <c r="BE713">
        <v>-1</v>
      </c>
      <c r="BF713">
        <v>20001626844244</v>
      </c>
      <c r="BG713" t="s">
        <v>319</v>
      </c>
      <c r="BH713" t="s">
        <v>320</v>
      </c>
      <c r="BI713" t="s">
        <v>2453</v>
      </c>
      <c r="BJ713">
        <v>-1</v>
      </c>
      <c r="BK713">
        <v>-1</v>
      </c>
      <c r="BL713">
        <v>-1</v>
      </c>
      <c r="BM713" t="s">
        <v>229</v>
      </c>
      <c r="BN713" t="s">
        <v>230</v>
      </c>
      <c r="BO713" t="s">
        <v>2454</v>
      </c>
      <c r="BP713" t="s">
        <v>232</v>
      </c>
      <c r="BQ713">
        <v>2026</v>
      </c>
      <c r="BR713">
        <v>5</v>
      </c>
      <c r="BS713">
        <v>12</v>
      </c>
      <c r="BT713" s="1">
        <v>46155.575821759259</v>
      </c>
      <c r="BU713" t="s">
        <v>233</v>
      </c>
      <c r="BV713" s="2">
        <v>46155</v>
      </c>
      <c r="BW713" t="s">
        <v>234</v>
      </c>
      <c r="BX713" s="2">
        <v>46155</v>
      </c>
      <c r="BY713" s="2">
        <v>46155</v>
      </c>
      <c r="BZ713" t="s">
        <v>235</v>
      </c>
      <c r="CA713" t="s">
        <v>1358</v>
      </c>
      <c r="CB713" t="s">
        <v>1359</v>
      </c>
      <c r="CC713" t="s">
        <v>2455</v>
      </c>
      <c r="CD713" t="s">
        <v>2456</v>
      </c>
      <c r="CE713">
        <v>-1</v>
      </c>
      <c r="CF713" t="s">
        <v>1362</v>
      </c>
      <c r="CG713" t="s">
        <v>1363</v>
      </c>
      <c r="CH713" t="s">
        <v>242</v>
      </c>
      <c r="CI713">
        <v>1013654397</v>
      </c>
      <c r="CJ713" t="s">
        <v>1969</v>
      </c>
      <c r="CK713" t="s">
        <v>245</v>
      </c>
      <c r="CL713" t="s">
        <v>246</v>
      </c>
      <c r="CM713" t="s">
        <v>247</v>
      </c>
      <c r="CN713" t="s">
        <v>248</v>
      </c>
      <c r="CT713" t="s">
        <v>304</v>
      </c>
      <c r="CU713" t="s">
        <v>225</v>
      </c>
      <c r="CW713" t="s">
        <v>319</v>
      </c>
      <c r="CX713" t="s">
        <v>320</v>
      </c>
      <c r="DA713" t="s">
        <v>250</v>
      </c>
      <c r="DB713">
        <v>-1</v>
      </c>
      <c r="DF713" t="s">
        <v>251</v>
      </c>
      <c r="DJ713" t="s">
        <v>252</v>
      </c>
      <c r="DK713" t="s">
        <v>253</v>
      </c>
      <c r="DL713" t="s">
        <v>254</v>
      </c>
      <c r="DN713" t="s">
        <v>255</v>
      </c>
      <c r="DR713" t="s">
        <v>1970</v>
      </c>
      <c r="DS713" t="s">
        <v>1969</v>
      </c>
      <c r="DT713" t="s">
        <v>1968</v>
      </c>
      <c r="DV713">
        <v>1</v>
      </c>
      <c r="DW713" t="s">
        <v>554</v>
      </c>
      <c r="ED713" s="2">
        <v>46155</v>
      </c>
      <c r="EF713">
        <v>20</v>
      </c>
      <c r="EP713" t="s">
        <v>258</v>
      </c>
      <c r="FA713" t="s">
        <v>245</v>
      </c>
      <c r="FB713" t="s">
        <v>1365</v>
      </c>
      <c r="FD713" t="s">
        <v>1365</v>
      </c>
      <c r="FE713" t="s">
        <v>1366</v>
      </c>
      <c r="FF713" t="s">
        <v>1366</v>
      </c>
      <c r="FK713" t="s">
        <v>263</v>
      </c>
      <c r="FN713" t="s">
        <v>248</v>
      </c>
      <c r="FO713" t="s">
        <v>265</v>
      </c>
      <c r="FR713">
        <v>94990</v>
      </c>
      <c r="GB713" t="s">
        <v>266</v>
      </c>
      <c r="GC713" t="s">
        <v>225</v>
      </c>
      <c r="GD713">
        <v>0</v>
      </c>
      <c r="GF713">
        <v>0</v>
      </c>
      <c r="GG713">
        <v>25423</v>
      </c>
      <c r="GI713">
        <v>94990</v>
      </c>
      <c r="GJ713">
        <v>0</v>
      </c>
      <c r="GL713">
        <v>0</v>
      </c>
      <c r="GM713">
        <v>113038</v>
      </c>
      <c r="GS713" t="s">
        <v>267</v>
      </c>
      <c r="GT713" s="2"/>
      <c r="GU713" t="s">
        <v>268</v>
      </c>
      <c r="GV713" t="s">
        <v>335</v>
      </c>
      <c r="GW713" t="s">
        <v>270</v>
      </c>
      <c r="GX713" t="s">
        <v>272</v>
      </c>
      <c r="GY713" t="s">
        <v>272</v>
      </c>
      <c r="GZ713" t="s">
        <v>344</v>
      </c>
      <c r="HE713" t="s">
        <v>230</v>
      </c>
      <c r="HF713" t="s">
        <v>2457</v>
      </c>
      <c r="HR713" t="s">
        <v>278</v>
      </c>
      <c r="HV713">
        <v>94990</v>
      </c>
      <c r="HW713" t="s">
        <v>281</v>
      </c>
      <c r="HY713">
        <v>0</v>
      </c>
      <c r="HZ713">
        <v>0</v>
      </c>
      <c r="IA713" t="s">
        <v>281</v>
      </c>
      <c r="IB713" t="s">
        <v>281</v>
      </c>
      <c r="IE713" t="s">
        <v>283</v>
      </c>
      <c r="IF713" t="s">
        <v>283</v>
      </c>
      <c r="IG713" t="s">
        <v>283</v>
      </c>
      <c r="IH713" t="s">
        <v>284</v>
      </c>
      <c r="II713" t="s">
        <v>285</v>
      </c>
      <c r="IJ713" t="s">
        <v>286</v>
      </c>
      <c r="IK713" t="s">
        <v>278</v>
      </c>
      <c r="IL713" t="s">
        <v>287</v>
      </c>
      <c r="IM713" t="s">
        <v>288</v>
      </c>
      <c r="IN713" t="s">
        <v>289</v>
      </c>
      <c r="IP713" t="s">
        <v>290</v>
      </c>
      <c r="IQ713" t="s">
        <v>284</v>
      </c>
      <c r="IS713" t="s">
        <v>291</v>
      </c>
      <c r="IT713" t="s">
        <v>287</v>
      </c>
      <c r="IY713" t="s">
        <v>281</v>
      </c>
    </row>
    <row r="714" spans="1:259" x14ac:dyDescent="0.3">
      <c r="A714" s="14">
        <f>DAY(AVANZA[[#This Row],[FechaSeguimiento]])</f>
        <v>13</v>
      </c>
      <c r="B714" s="14">
        <f>MONTH(AVANZA[[#This Row],[FechaSeguimiento]])</f>
        <v>5</v>
      </c>
      <c r="C714"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714" t="str">
        <f>LOWER(IFERROR(VLOOKUP(AVANZA[[#This Row],[ID_Peticion]],CANCELADAS[#All],2,0),""))</f>
        <v/>
      </c>
      <c r="E714" t="str">
        <f>LOWER(IFERROR(VLOOKUP(AVANZA[[#This Row],[ID_Peticion]],CANCELADAS[#All],3,0),""))</f>
        <v/>
      </c>
      <c r="F714" t="str">
        <f>LOWER(IF(AVANZA[[#This Row],[CEDULA CLIENTE]]&lt;&gt;""," CC: " &amp; COUNTIFS(AVANZA[CEDULA CLIENTE],AVANZA[[#This Row],[CEDULA CLIENTE]]),"")&amp; IF(AVANZA[[#This Row],[Direccion]]&lt;&gt;""," DIR: " &amp; COUNTIFS(AVANZA[Direccion],AVANZA[[#This Row],[Direccion]]),""))</f>
        <v xml:space="preserve"> cc: 1 dir: 1</v>
      </c>
      <c r="G714" t="str">
        <f>IFERROR(VLOOKUP(AVANZA[[#This Row],[Cedula_Vendedor_Atis]],PLANTA[[#All],[CEDULA]:[LINEA]],3,0),"No Cruza")</f>
        <v>Marisol Avella</v>
      </c>
      <c r="H714" t="str">
        <f>IFERROR(VLOOKUP(AVANZA[[#This Row],[Cedula_Vendedor_Atis]],PLANTA[[#All],[CEDULA]:[LINEA]],4,0),"No Cruza")</f>
        <v>Fija</v>
      </c>
      <c r="I714" t="str">
        <f>LOWER(IF(AVANZA[[#This Row],[ATRIBUIBLE]]="",AVANZA[[#This Row],[Variable]],AVANZA[[#This Row],[ATRIBUIBLE]]))</f>
        <v>pendiente</v>
      </c>
      <c r="J714" s="14">
        <f>IF(AVANZA[[#This Row],[Variable]]=AVANZA[[#Headers],[TERMINADA]],1,0)</f>
        <v>0</v>
      </c>
      <c r="K714" s="14">
        <f>IF(AVANZA[[#This Row],[Variable]]=AVANZA[[#Headers],[ANULADA]],1,0)</f>
        <v>0</v>
      </c>
      <c r="L714" s="14">
        <f>IF(AVANZA[[#This Row],[Variable]]=AVANZA[[#Headers],[PENDIENTE]],1,0)</f>
        <v>1</v>
      </c>
      <c r="M714" s="14">
        <f>IF(AVANZA[[#This Row],[ESTADO AGENDA]]="AGENDADA",1,0)</f>
        <v>1</v>
      </c>
      <c r="N714" s="14">
        <f>IF(AVANZA[[#This Row],[ESTADO AGENDA]]="PENDIENTE DE AGENDAR",1,0)</f>
        <v>0</v>
      </c>
      <c r="O714" s="14">
        <f>IF(AVANZA[[#This Row],[ESTADO AGENDA]]="SUSPENDIDA",1,0)</f>
        <v>0</v>
      </c>
      <c r="P714" t="str" cm="1">
        <f t="array" ref="P714">_xlfn.XLOOKUP(AVANZA[[#This Row],[Num_Agrupacion_Pet_Atis]],Tabla1[[#All],[Numero_de_actuacion]],Tabla1[[#All],[Estado_de_la_orden]],"",0)</f>
        <v>Agendada</v>
      </c>
      <c r="Q714" s="2" cm="1">
        <f t="array" ref="Q714">_xlfn.XLOOKUP(AVANZA[[#This Row],[Num_Agrupacion_Pet_Atis]],Tabla1[[#All],[Numero_de_actuacion]],Tabla1[[#All],[Fecha_de_la_cita]],"",0)</f>
        <v>46157.291666666664</v>
      </c>
      <c r="R714" t="str" cm="1">
        <f t="array" ref="R714">_xlfn.XLOOKUP(AVANZA[[#This Row],[Num_Agrupacion_Pet_Atis]],Tabla1[[#All],[Numero_de_actuacion]],Tabla1[[#All],[Franja_horaria_de_la_cita]],"",0)</f>
        <v>AM</v>
      </c>
      <c r="S714" s="14">
        <f>IFERROR(DAY(AVANZA[[#This Row],[FECHA AGENDA]]),"")</f>
        <v>15</v>
      </c>
      <c r="T714" s="14">
        <f>IFERROR(MONTH(AVANZA[[#This Row],[FECHA AGENDA]]),"")</f>
        <v>5</v>
      </c>
      <c r="U714" cm="1">
        <f t="array" ref="U714">_xlfn.XLOOKUP(AVANZA[[#This Row],[Num_Agrupacion_Pet_Atis]],Tabla1[[#All],[Numero_de_actuacion]],Tabla1[[#All],[Motivo_de_suspension]],"",0)</f>
        <v>0</v>
      </c>
      <c r="V714" s="2" t="str" cm="1">
        <f t="array" ref="V714">_xlfn.XLOOKUP(AVANZA[[#This Row],[Num_Agrupacion_Pet_Atis]],Tabla1[[#All],[Numero_de_actuacion]],Tabla1[[#All],[No_identificacion_cliente]],"",0)</f>
        <v>70093686</v>
      </c>
      <c r="W714" s="2" t="str" cm="1">
        <f t="array" ref="W714">_xlfn.XLOOKUP(AVANZA[[#This Row],[Num_Agrupacion_Pet_Atis]],Tabla1[[#All],[Numero_de_actuacion]],Tabla1[[#All],[Movil_de_contacto]],"",0)</f>
        <v>3113626590</v>
      </c>
      <c r="X714" s="14">
        <f>IF(OR(AVANZA[[#This Row],[ESTADO LEG]]="Legalizada grabacion",AVANZA[[#This Row],[ESTADO LEG]]="Legalizada aut"),1,0)</f>
        <v>0</v>
      </c>
      <c r="Y714" s="14">
        <f>IF(OR(AVANZA[[#This Row],[ESTADO LEG]]="pdte legalizar",AVANZA[[#This Row],[ESTADO LEG]]="No cruza"),1,0)</f>
        <v>0</v>
      </c>
      <c r="Z714" t="str" cm="1">
        <f t="array" ref="Z714">IF(AVANZA[[#This Row],[Variable]]="Terminada",LOWER(_xlfn.XLOOKUP(AVANZA[[#This Row],[ID_Peticion]],Tabla6[[#All],[NUM_PETICION]],Tabla6[[#All],[ESTADO_LEG]],"NO CRUZA",0)),AVANZA[[#This Row],[Variable]])</f>
        <v>PENDIENTE</v>
      </c>
      <c r="AA714" t="str" cm="1">
        <f t="array" ref="AA714">_xlfn.XLOOKUP(AVANZA[[#This Row],[ID_Peticion]],Tabla6[[#All],[NUM_PETICION]],Tabla6[[#All],[DIF_DIAS]],"",0)</f>
        <v/>
      </c>
      <c r="AB714" s="2" t="str" cm="1">
        <f t="array" ref="AB714">IFERROR(_xlfn.XLOOKUP(AVANZA[[#This Row],[ID_Peticion]],Tabla6[[#All],[NUM_PETICION]],Tabla6[[#All],[FEC_LEGAL]],"",0),"")</f>
        <v/>
      </c>
      <c r="AC714" s="14">
        <f ca="1">IF(AVANZA[[#This Row],[FECHA LEG]]&lt;&gt;0,IFERROR(AVANZA[[#This Row],[FECHA LEG]]-AVANZA[[#This Row],[FechaIniEstadoSubPetAtis]],0),TODAY()-AVANZA[[#This Row],[FechaIniEstadoSubPetAtis]])</f>
        <v>0</v>
      </c>
      <c r="AD714" s="35">
        <f ca="1">IF(AVANZA[[#This Row],[FINAL Vs LG]]&lt;&gt;0,IF(AVANZA[[#This Row],[FINAL Vs LG]]&lt;7.1,"100%",IF(AND(AVANZA[[#This Row],[FINAL Vs LG]]&gt;7.1,AVANZA[[#This Row],[FINAL Vs LG]]&lt;11.1),"50%","0%")),0)</f>
        <v>0</v>
      </c>
      <c r="AE714" s="14">
        <f ca="1">VLOOKUP(DAY(TODAY()),BACK!F:G,2,0)</f>
        <v>14</v>
      </c>
      <c r="AF714" s="14">
        <f>BACK!$I$2</f>
        <v>24</v>
      </c>
      <c r="AG714" s="14">
        <f>IF(AVANZA[[#This Row],[Oferta_empaquetada_comisiones]]="SI",1,0)</f>
        <v>0</v>
      </c>
      <c r="AH714" s="36">
        <f>IF(AVANZA[[#This Row],[Variable]]="TERMINADA",IFERROR(VLOOKUP(AVANZA[[#This Row],[SUPERVISOR]],Tabla2[#All],4,0),0),)</f>
        <v>0</v>
      </c>
      <c r="AI714" s="14">
        <f>IF(AVANZA[[#This Row],[Producto]]="BA",1,0)</f>
        <v>0</v>
      </c>
      <c r="AJ714" s="14">
        <f>IF(AVANZA[[#This Row],[Producto]]="DUO",1,0)</f>
        <v>0</v>
      </c>
      <c r="AK714" s="14">
        <f>IF(AVANZA[[#This Row],[Producto]]="TRIO",1,0)</f>
        <v>1</v>
      </c>
      <c r="AL714" t="s">
        <v>456</v>
      </c>
      <c r="AM714">
        <v>-1</v>
      </c>
      <c r="AN714">
        <v>-1</v>
      </c>
      <c r="AO714" t="s">
        <v>2408</v>
      </c>
      <c r="AP714" s="1">
        <v>46148.54787037037</v>
      </c>
      <c r="AQ714">
        <v>-1</v>
      </c>
      <c r="AR714" t="s">
        <v>2409</v>
      </c>
      <c r="AS714">
        <v>-1</v>
      </c>
      <c r="AT714">
        <v>-1</v>
      </c>
      <c r="AU714">
        <v>-1</v>
      </c>
      <c r="AV714">
        <v>-1</v>
      </c>
      <c r="AW714">
        <v>-1</v>
      </c>
      <c r="AX714" t="s">
        <v>224</v>
      </c>
      <c r="AY714">
        <v>-1</v>
      </c>
      <c r="AZ714">
        <v>2026</v>
      </c>
      <c r="BA714">
        <v>5</v>
      </c>
      <c r="BB714">
        <v>13</v>
      </c>
      <c r="BC714">
        <v>-1</v>
      </c>
      <c r="BD714" t="s">
        <v>225</v>
      </c>
      <c r="BE714">
        <v>-1</v>
      </c>
      <c r="BF714">
        <v>20001623565626</v>
      </c>
      <c r="BG714" t="s">
        <v>376</v>
      </c>
      <c r="BH714" t="s">
        <v>377</v>
      </c>
      <c r="BI714" t="s">
        <v>2410</v>
      </c>
      <c r="BJ714">
        <v>-1</v>
      </c>
      <c r="BK714">
        <v>-1</v>
      </c>
      <c r="BL714">
        <v>-1</v>
      </c>
      <c r="BM714" t="s">
        <v>2213</v>
      </c>
      <c r="BN714" t="s">
        <v>230</v>
      </c>
      <c r="BO714" t="s">
        <v>2411</v>
      </c>
      <c r="BP714" t="s">
        <v>2234</v>
      </c>
      <c r="BQ714">
        <v>2026</v>
      </c>
      <c r="BR714">
        <v>5</v>
      </c>
      <c r="BS714">
        <v>6</v>
      </c>
      <c r="BT714" s="1">
        <v>46148.547893518517</v>
      </c>
      <c r="BU714" t="s">
        <v>2215</v>
      </c>
      <c r="BV714" s="2">
        <v>46148</v>
      </c>
      <c r="BW714" t="s">
        <v>2215</v>
      </c>
      <c r="BX714" s="2">
        <v>46148</v>
      </c>
      <c r="BY714" s="2">
        <v>46148</v>
      </c>
      <c r="BZ714" t="s">
        <v>2216</v>
      </c>
      <c r="CA714" t="s">
        <v>321</v>
      </c>
      <c r="CB714" t="s">
        <v>322</v>
      </c>
      <c r="CC714" t="s">
        <v>2412</v>
      </c>
      <c r="CD714" t="s">
        <v>2413</v>
      </c>
      <c r="CE714">
        <v>-1</v>
      </c>
      <c r="CF714" t="s">
        <v>324</v>
      </c>
      <c r="CG714" t="s">
        <v>325</v>
      </c>
      <c r="CH714" t="s">
        <v>326</v>
      </c>
      <c r="CI714">
        <v>1018514067</v>
      </c>
      <c r="CJ714" t="s">
        <v>464</v>
      </c>
      <c r="CK714" t="s">
        <v>245</v>
      </c>
      <c r="CL714" t="s">
        <v>409</v>
      </c>
      <c r="CM714" t="s">
        <v>247</v>
      </c>
      <c r="CN714" t="s">
        <v>410</v>
      </c>
      <c r="CT714" t="s">
        <v>853</v>
      </c>
      <c r="CU714" t="s">
        <v>387</v>
      </c>
      <c r="CW714" t="s">
        <v>388</v>
      </c>
      <c r="CX714" t="s">
        <v>389</v>
      </c>
      <c r="DA714" t="s">
        <v>250</v>
      </c>
      <c r="DB714">
        <v>-1</v>
      </c>
      <c r="DF714" t="s">
        <v>2213</v>
      </c>
      <c r="DJ714" t="s">
        <v>252</v>
      </c>
      <c r="DK714" t="s">
        <v>253</v>
      </c>
      <c r="DL714" t="s">
        <v>253</v>
      </c>
      <c r="DN714" t="s">
        <v>390</v>
      </c>
      <c r="DR714" t="s">
        <v>465</v>
      </c>
      <c r="DS714" t="s">
        <v>464</v>
      </c>
      <c r="DT714" t="s">
        <v>463</v>
      </c>
      <c r="DV714">
        <v>1</v>
      </c>
      <c r="DW714" t="s">
        <v>331</v>
      </c>
      <c r="ED714" s="2">
        <v>46155</v>
      </c>
      <c r="EF714">
        <v>12</v>
      </c>
      <c r="EP714" t="s">
        <v>258</v>
      </c>
      <c r="FA714" t="s">
        <v>245</v>
      </c>
      <c r="FB714" t="s">
        <v>333</v>
      </c>
      <c r="FD714" t="s">
        <v>333</v>
      </c>
      <c r="FE714" t="s">
        <v>334</v>
      </c>
      <c r="FF714" t="s">
        <v>334</v>
      </c>
      <c r="FK714" t="s">
        <v>263</v>
      </c>
      <c r="FN714" t="s">
        <v>410</v>
      </c>
      <c r="FO714" t="s">
        <v>414</v>
      </c>
      <c r="FR714">
        <v>0</v>
      </c>
      <c r="GB714" t="s">
        <v>266</v>
      </c>
      <c r="GM714">
        <v>0</v>
      </c>
      <c r="GS714" t="s">
        <v>267</v>
      </c>
      <c r="GT714" s="2"/>
      <c r="GU714" t="s">
        <v>268</v>
      </c>
      <c r="GV714" t="s">
        <v>335</v>
      </c>
      <c r="GW714" t="s">
        <v>394</v>
      </c>
      <c r="GZ714" t="s">
        <v>395</v>
      </c>
      <c r="HE714" t="s">
        <v>230</v>
      </c>
      <c r="HF714" t="s">
        <v>2414</v>
      </c>
      <c r="HR714" t="s">
        <v>278</v>
      </c>
      <c r="HV714">
        <v>131990</v>
      </c>
      <c r="HW714" t="s">
        <v>281</v>
      </c>
      <c r="HY714">
        <v>0</v>
      </c>
      <c r="HZ714">
        <v>0</v>
      </c>
      <c r="IA714" t="s">
        <v>281</v>
      </c>
      <c r="IB714" t="s">
        <v>281</v>
      </c>
      <c r="IE714" t="s">
        <v>283</v>
      </c>
      <c r="IF714" t="s">
        <v>283</v>
      </c>
      <c r="IG714" t="s">
        <v>283</v>
      </c>
      <c r="IH714" t="s">
        <v>284</v>
      </c>
      <c r="II714" t="s">
        <v>285</v>
      </c>
      <c r="IJ714" t="s">
        <v>286</v>
      </c>
      <c r="IK714" t="s">
        <v>278</v>
      </c>
      <c r="IL714" t="s">
        <v>287</v>
      </c>
      <c r="IM714" t="s">
        <v>288</v>
      </c>
      <c r="IN714" t="s">
        <v>2219</v>
      </c>
      <c r="IP714" t="s">
        <v>290</v>
      </c>
      <c r="IQ714" t="s">
        <v>284</v>
      </c>
      <c r="IS714" t="s">
        <v>291</v>
      </c>
      <c r="IT714" t="s">
        <v>287</v>
      </c>
      <c r="IY714" t="s">
        <v>281</v>
      </c>
    </row>
    <row r="715" spans="1:259" x14ac:dyDescent="0.3">
      <c r="A715" s="14">
        <f>DAY(AVANZA[[#This Row],[FechaSeguimiento]])</f>
        <v>13</v>
      </c>
      <c r="B715" s="14">
        <f>MONTH(AVANZA[[#This Row],[FechaSeguimiento]])</f>
        <v>5</v>
      </c>
      <c r="C715"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715" t="str">
        <f>LOWER(IFERROR(VLOOKUP(AVANZA[[#This Row],[ID_Peticion]],CANCELADAS[#All],2,0),""))</f>
        <v/>
      </c>
      <c r="E715" t="str">
        <f>LOWER(IFERROR(VLOOKUP(AVANZA[[#This Row],[ID_Peticion]],CANCELADAS[#All],3,0),""))</f>
        <v/>
      </c>
      <c r="F715" t="str">
        <f>LOWER(IF(AVANZA[[#This Row],[CEDULA CLIENTE]]&lt;&gt;""," CC: " &amp; COUNTIFS(AVANZA[CEDULA CLIENTE],AVANZA[[#This Row],[CEDULA CLIENTE]]),"")&amp; IF(AVANZA[[#This Row],[Direccion]]&lt;&gt;""," DIR: " &amp; COUNTIFS(AVANZA[Direccion],AVANZA[[#This Row],[Direccion]]),""))</f>
        <v xml:space="preserve"> cc: 1 dir: 1</v>
      </c>
      <c r="G715" t="str">
        <f>IFERROR(VLOOKUP(AVANZA[[#This Row],[Cedula_Vendedor_Atis]],PLANTA[[#All],[CEDULA]:[LINEA]],3,0),"No Cruza")</f>
        <v>Marisol Avella</v>
      </c>
      <c r="H715" t="str">
        <f>IFERROR(VLOOKUP(AVANZA[[#This Row],[Cedula_Vendedor_Atis]],PLANTA[[#All],[CEDULA]:[LINEA]],4,0),"No Cruza")</f>
        <v>Fija</v>
      </c>
      <c r="I715" t="str">
        <f>LOWER(IF(AVANZA[[#This Row],[ATRIBUIBLE]]="",AVANZA[[#This Row],[Variable]],AVANZA[[#This Row],[ATRIBUIBLE]]))</f>
        <v>pendiente</v>
      </c>
      <c r="J715" s="14">
        <f>IF(AVANZA[[#This Row],[Variable]]=AVANZA[[#Headers],[TERMINADA]],1,0)</f>
        <v>0</v>
      </c>
      <c r="K715" s="14">
        <f>IF(AVANZA[[#This Row],[Variable]]=AVANZA[[#Headers],[ANULADA]],1,0)</f>
        <v>0</v>
      </c>
      <c r="L715" s="14">
        <f>IF(AVANZA[[#This Row],[Variable]]=AVANZA[[#Headers],[PENDIENTE]],1,0)</f>
        <v>1</v>
      </c>
      <c r="M715" s="14">
        <f>IF(AVANZA[[#This Row],[ESTADO AGENDA]]="AGENDADA",1,0)</f>
        <v>1</v>
      </c>
      <c r="N715" s="14">
        <f>IF(AVANZA[[#This Row],[ESTADO AGENDA]]="PENDIENTE DE AGENDAR",1,0)</f>
        <v>0</v>
      </c>
      <c r="O715" s="14">
        <f>IF(AVANZA[[#This Row],[ESTADO AGENDA]]="SUSPENDIDA",1,0)</f>
        <v>0</v>
      </c>
      <c r="P715" t="str" cm="1">
        <f t="array" ref="P715">_xlfn.XLOOKUP(AVANZA[[#This Row],[Num_Agrupacion_Pet_Atis]],Tabla1[[#All],[Numero_de_actuacion]],Tabla1[[#All],[Estado_de_la_orden]],"",0)</f>
        <v>Agendada</v>
      </c>
      <c r="Q715" s="2" cm="1">
        <f t="array" ref="Q715">_xlfn.XLOOKUP(AVANZA[[#This Row],[Num_Agrupacion_Pet_Atis]],Tabla1[[#All],[Numero_de_actuacion]],Tabla1[[#All],[Fecha_de_la_cita]],"",0)</f>
        <v>46157.5</v>
      </c>
      <c r="R715" cm="1">
        <f t="array" ref="R715">_xlfn.XLOOKUP(AVANZA[[#This Row],[Num_Agrupacion_Pet_Atis]],Tabla1[[#All],[Numero_de_actuacion]],Tabla1[[#All],[Franja_horaria_de_la_cita]],"",0)</f>
        <v>0</v>
      </c>
      <c r="S715" s="14">
        <f>IFERROR(DAY(AVANZA[[#This Row],[FECHA AGENDA]]),"")</f>
        <v>15</v>
      </c>
      <c r="T715" s="14">
        <f>IFERROR(MONTH(AVANZA[[#This Row],[FECHA AGENDA]]),"")</f>
        <v>5</v>
      </c>
      <c r="U715" cm="1">
        <f t="array" ref="U715">_xlfn.XLOOKUP(AVANZA[[#This Row],[Num_Agrupacion_Pet_Atis]],Tabla1[[#All],[Numero_de_actuacion]],Tabla1[[#All],[Motivo_de_suspension]],"",0)</f>
        <v>0</v>
      </c>
      <c r="V715" s="2" t="str" cm="1">
        <f t="array" ref="V715">_xlfn.XLOOKUP(AVANZA[[#This Row],[Num_Agrupacion_Pet_Atis]],Tabla1[[#All],[Numero_de_actuacion]],Tabla1[[#All],[No_identificacion_cliente]],"",0)</f>
        <v>1000506637</v>
      </c>
      <c r="W715" s="2" t="str" cm="1">
        <f t="array" ref="W715">_xlfn.XLOOKUP(AVANZA[[#This Row],[Num_Agrupacion_Pet_Atis]],Tabla1[[#All],[Numero_de_actuacion]],Tabla1[[#All],[Movil_de_contacto]],"",0)</f>
        <v>3236983528</v>
      </c>
      <c r="X715" s="14">
        <f>IF(OR(AVANZA[[#This Row],[ESTADO LEG]]="Legalizada grabacion",AVANZA[[#This Row],[ESTADO LEG]]="Legalizada aut"),1,0)</f>
        <v>0</v>
      </c>
      <c r="Y715" s="14">
        <f>IF(OR(AVANZA[[#This Row],[ESTADO LEG]]="pdte legalizar",AVANZA[[#This Row],[ESTADO LEG]]="No cruza"),1,0)</f>
        <v>0</v>
      </c>
      <c r="Z715" t="str" cm="1">
        <f t="array" ref="Z715">IF(AVANZA[[#This Row],[Variable]]="Terminada",LOWER(_xlfn.XLOOKUP(AVANZA[[#This Row],[ID_Peticion]],Tabla6[[#All],[NUM_PETICION]],Tabla6[[#All],[ESTADO_LEG]],"NO CRUZA",0)),AVANZA[[#This Row],[Variable]])</f>
        <v>PENDIENTE</v>
      </c>
      <c r="AA715" t="str" cm="1">
        <f t="array" ref="AA715">_xlfn.XLOOKUP(AVANZA[[#This Row],[ID_Peticion]],Tabla6[[#All],[NUM_PETICION]],Tabla6[[#All],[DIF_DIAS]],"",0)</f>
        <v/>
      </c>
      <c r="AB715" s="2" t="str" cm="1">
        <f t="array" ref="AB715">IFERROR(_xlfn.XLOOKUP(AVANZA[[#This Row],[ID_Peticion]],Tabla6[[#All],[NUM_PETICION]],Tabla6[[#All],[FEC_LEGAL]],"",0),"")</f>
        <v/>
      </c>
      <c r="AC715" s="14">
        <f ca="1">IF(AVANZA[[#This Row],[FECHA LEG]]&lt;&gt;0,IFERROR(AVANZA[[#This Row],[FECHA LEG]]-AVANZA[[#This Row],[FechaIniEstadoSubPetAtis]],0),TODAY()-AVANZA[[#This Row],[FechaIniEstadoSubPetAtis]])</f>
        <v>0</v>
      </c>
      <c r="AD715" s="35">
        <f ca="1">IF(AVANZA[[#This Row],[FINAL Vs LG]]&lt;&gt;0,IF(AVANZA[[#This Row],[FINAL Vs LG]]&lt;7.1,"100%",IF(AND(AVANZA[[#This Row],[FINAL Vs LG]]&gt;7.1,AVANZA[[#This Row],[FINAL Vs LG]]&lt;11.1),"50%","0%")),0)</f>
        <v>0</v>
      </c>
      <c r="AE715" s="14">
        <f ca="1">VLOOKUP(DAY(TODAY()),BACK!F:G,2,0)</f>
        <v>14</v>
      </c>
      <c r="AF715" s="14">
        <f>BACK!$I$2</f>
        <v>24</v>
      </c>
      <c r="AG715" s="14">
        <f>IF(AVANZA[[#This Row],[Oferta_empaquetada_comisiones]]="SI",1,0)</f>
        <v>0</v>
      </c>
      <c r="AH715" s="36">
        <f>IF(AVANZA[[#This Row],[Variable]]="TERMINADA",IFERROR(VLOOKUP(AVANZA[[#This Row],[SUPERVISOR]],Tabla2[#All],4,0),0),)</f>
        <v>0</v>
      </c>
      <c r="AI715" s="14">
        <f>IF(AVANZA[[#This Row],[Producto]]="BA",1,0)</f>
        <v>0</v>
      </c>
      <c r="AJ715" s="14">
        <f>IF(AVANZA[[#This Row],[Producto]]="DUO",1,0)</f>
        <v>0</v>
      </c>
      <c r="AK715" s="14">
        <f>IF(AVANZA[[#This Row],[Producto]]="TRIO",1,0)</f>
        <v>1</v>
      </c>
      <c r="AL715" t="s">
        <v>292</v>
      </c>
      <c r="AM715">
        <v>-1</v>
      </c>
      <c r="AN715">
        <v>-1</v>
      </c>
      <c r="AO715" t="s">
        <v>2424</v>
      </c>
      <c r="AP715" s="1">
        <v>46142.544479166667</v>
      </c>
      <c r="AQ715">
        <v>-1</v>
      </c>
      <c r="AR715" t="s">
        <v>2425</v>
      </c>
      <c r="AS715">
        <v>-1</v>
      </c>
      <c r="AT715">
        <v>-1</v>
      </c>
      <c r="AU715">
        <v>-1</v>
      </c>
      <c r="AV715">
        <v>-1</v>
      </c>
      <c r="AW715">
        <v>-1</v>
      </c>
      <c r="AX715" t="s">
        <v>224</v>
      </c>
      <c r="AY715">
        <v>-1</v>
      </c>
      <c r="AZ715">
        <v>2026</v>
      </c>
      <c r="BA715">
        <v>5</v>
      </c>
      <c r="BB715">
        <v>13</v>
      </c>
      <c r="BC715">
        <v>-1</v>
      </c>
      <c r="BD715" t="s">
        <v>225</v>
      </c>
      <c r="BE715">
        <v>-1</v>
      </c>
      <c r="BF715">
        <v>20001620690242</v>
      </c>
      <c r="BG715" t="s">
        <v>376</v>
      </c>
      <c r="BH715" t="s">
        <v>377</v>
      </c>
      <c r="BI715" t="s">
        <v>2426</v>
      </c>
      <c r="BJ715">
        <v>-1</v>
      </c>
      <c r="BK715">
        <v>-1</v>
      </c>
      <c r="BL715">
        <v>-1</v>
      </c>
      <c r="BM715" t="s">
        <v>2213</v>
      </c>
      <c r="BN715" t="s">
        <v>230</v>
      </c>
      <c r="BO715" t="s">
        <v>2427</v>
      </c>
      <c r="BP715" t="s">
        <v>380</v>
      </c>
      <c r="BQ715">
        <v>2026</v>
      </c>
      <c r="BR715">
        <v>4</v>
      </c>
      <c r="BS715">
        <v>30</v>
      </c>
      <c r="BT715" s="1">
        <v>46142.544560185182</v>
      </c>
      <c r="BU715" t="s">
        <v>2215</v>
      </c>
      <c r="BV715" s="2">
        <v>46142</v>
      </c>
      <c r="BW715" t="s">
        <v>2215</v>
      </c>
      <c r="BX715" s="2">
        <v>46142</v>
      </c>
      <c r="BY715" s="2">
        <v>46148</v>
      </c>
      <c r="BZ715" t="s">
        <v>2216</v>
      </c>
      <c r="CA715" t="s">
        <v>297</v>
      </c>
      <c r="CB715" t="s">
        <v>297</v>
      </c>
      <c r="CC715" t="s">
        <v>2428</v>
      </c>
      <c r="CD715" t="s">
        <v>2429</v>
      </c>
      <c r="CE715">
        <v>-1</v>
      </c>
      <c r="CF715" t="s">
        <v>300</v>
      </c>
      <c r="CG715" t="s">
        <v>301</v>
      </c>
      <c r="CH715" t="s">
        <v>242</v>
      </c>
      <c r="CI715">
        <v>22999736</v>
      </c>
      <c r="CJ715" t="s">
        <v>303</v>
      </c>
      <c r="CK715" t="s">
        <v>245</v>
      </c>
      <c r="CL715" t="s">
        <v>246</v>
      </c>
      <c r="CM715" t="s">
        <v>247</v>
      </c>
      <c r="CN715" t="s">
        <v>248</v>
      </c>
      <c r="CT715" t="s">
        <v>853</v>
      </c>
      <c r="CU715" t="s">
        <v>387</v>
      </c>
      <c r="CW715" t="s">
        <v>388</v>
      </c>
      <c r="CX715" t="s">
        <v>389</v>
      </c>
      <c r="DA715" t="s">
        <v>250</v>
      </c>
      <c r="DB715">
        <v>-1</v>
      </c>
      <c r="DF715" t="s">
        <v>2213</v>
      </c>
      <c r="DJ715" t="s">
        <v>252</v>
      </c>
      <c r="DK715" t="s">
        <v>253</v>
      </c>
      <c r="DL715" t="s">
        <v>253</v>
      </c>
      <c r="DN715" t="s">
        <v>390</v>
      </c>
      <c r="DR715" t="s">
        <v>305</v>
      </c>
      <c r="DS715" t="s">
        <v>303</v>
      </c>
      <c r="DT715" t="s">
        <v>302</v>
      </c>
      <c r="DV715">
        <v>1</v>
      </c>
      <c r="DW715" t="s">
        <v>283</v>
      </c>
      <c r="ED715" s="2">
        <v>46155</v>
      </c>
      <c r="EE715" t="s">
        <v>306</v>
      </c>
      <c r="EF715">
        <v>9</v>
      </c>
      <c r="EP715" t="s">
        <v>258</v>
      </c>
      <c r="ES715" t="s">
        <v>249</v>
      </c>
      <c r="FA715" t="s">
        <v>245</v>
      </c>
      <c r="FB715" t="s">
        <v>308</v>
      </c>
      <c r="FD715" t="s">
        <v>308</v>
      </c>
      <c r="FE715" t="s">
        <v>309</v>
      </c>
      <c r="FF715" t="s">
        <v>309</v>
      </c>
      <c r="FK715" t="s">
        <v>263</v>
      </c>
      <c r="FL715" t="s">
        <v>2430</v>
      </c>
      <c r="FN715" t="s">
        <v>248</v>
      </c>
      <c r="FO715" t="s">
        <v>265</v>
      </c>
      <c r="FR715">
        <v>0</v>
      </c>
      <c r="GB715" t="s">
        <v>266</v>
      </c>
      <c r="GM715">
        <v>0</v>
      </c>
      <c r="GS715" t="s">
        <v>267</v>
      </c>
      <c r="GT715" s="2"/>
      <c r="GU715" t="s">
        <v>268</v>
      </c>
      <c r="GV715" t="s">
        <v>335</v>
      </c>
      <c r="GW715" t="s">
        <v>394</v>
      </c>
      <c r="GZ715" t="s">
        <v>395</v>
      </c>
      <c r="HA715" t="s">
        <v>1688</v>
      </c>
      <c r="HC715" t="s">
        <v>1689</v>
      </c>
      <c r="HE715" t="s">
        <v>230</v>
      </c>
      <c r="HF715" t="s">
        <v>2431</v>
      </c>
      <c r="HR715" t="s">
        <v>278</v>
      </c>
      <c r="HV715">
        <v>131990</v>
      </c>
      <c r="HW715" t="s">
        <v>281</v>
      </c>
      <c r="HY715">
        <v>0</v>
      </c>
      <c r="HZ715">
        <v>0</v>
      </c>
      <c r="IA715" t="s">
        <v>281</v>
      </c>
      <c r="IB715" t="s">
        <v>281</v>
      </c>
      <c r="IE715" t="s">
        <v>283</v>
      </c>
      <c r="IF715" t="s">
        <v>283</v>
      </c>
      <c r="IG715" t="s">
        <v>283</v>
      </c>
      <c r="IH715" t="s">
        <v>284</v>
      </c>
      <c r="II715" t="s">
        <v>285</v>
      </c>
      <c r="IJ715" t="s">
        <v>286</v>
      </c>
      <c r="IK715" t="s">
        <v>278</v>
      </c>
      <c r="IL715" t="s">
        <v>287</v>
      </c>
      <c r="IM715" t="s">
        <v>288</v>
      </c>
      <c r="IN715" t="s">
        <v>2219</v>
      </c>
      <c r="IO715" t="s">
        <v>2432</v>
      </c>
      <c r="IP715" t="s">
        <v>290</v>
      </c>
      <c r="IQ715" t="s">
        <v>284</v>
      </c>
      <c r="IS715" t="s">
        <v>291</v>
      </c>
      <c r="IT715" t="s">
        <v>287</v>
      </c>
      <c r="IY715" t="s">
        <v>281</v>
      </c>
    </row>
    <row r="716" spans="1:259" x14ac:dyDescent="0.3">
      <c r="A716" s="14">
        <f>DAY(AVANZA[[#This Row],[FechaSeguimiento]])</f>
        <v>13</v>
      </c>
      <c r="B716" s="14">
        <f>MONTH(AVANZA[[#This Row],[FechaSeguimiento]])</f>
        <v>5</v>
      </c>
      <c r="C716"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716" t="str">
        <f>LOWER(IFERROR(VLOOKUP(AVANZA[[#This Row],[ID_Peticion]],CANCELADAS[#All],2,0),""))</f>
        <v/>
      </c>
      <c r="E716" t="str">
        <f>LOWER(IFERROR(VLOOKUP(AVANZA[[#This Row],[ID_Peticion]],CANCELADAS[#All],3,0),""))</f>
        <v/>
      </c>
      <c r="F716" t="str">
        <f>LOWER(IF(AVANZA[[#This Row],[CEDULA CLIENTE]]&lt;&gt;""," CC: " &amp; COUNTIFS(AVANZA[CEDULA CLIENTE],AVANZA[[#This Row],[CEDULA CLIENTE]]),"")&amp; IF(AVANZA[[#This Row],[Direccion]]&lt;&gt;""," DIR: " &amp; COUNTIFS(AVANZA[Direccion],AVANZA[[#This Row],[Direccion]]),""))</f>
        <v xml:space="preserve"> cc: 1 dir: 1</v>
      </c>
      <c r="G716" t="str">
        <f>IFERROR(VLOOKUP(AVANZA[[#This Row],[Cedula_Vendedor_Atis]],PLANTA[[#All],[CEDULA]:[LINEA]],3,0),"No Cruza")</f>
        <v>Marisol Avella</v>
      </c>
      <c r="H716" t="str">
        <f>IFERROR(VLOOKUP(AVANZA[[#This Row],[Cedula_Vendedor_Atis]],PLANTA[[#All],[CEDULA]:[LINEA]],4,0),"No Cruza")</f>
        <v>Fija</v>
      </c>
      <c r="I716" t="str">
        <f>LOWER(IF(AVANZA[[#This Row],[ATRIBUIBLE]]="",AVANZA[[#This Row],[Variable]],AVANZA[[#This Row],[ATRIBUIBLE]]))</f>
        <v>pendiente</v>
      </c>
      <c r="J716" s="14">
        <f>IF(AVANZA[[#This Row],[Variable]]=AVANZA[[#Headers],[TERMINADA]],1,0)</f>
        <v>0</v>
      </c>
      <c r="K716" s="14">
        <f>IF(AVANZA[[#This Row],[Variable]]=AVANZA[[#Headers],[ANULADA]],1,0)</f>
        <v>0</v>
      </c>
      <c r="L716" s="14">
        <f>IF(AVANZA[[#This Row],[Variable]]=AVANZA[[#Headers],[PENDIENTE]],1,0)</f>
        <v>1</v>
      </c>
      <c r="M716" s="14">
        <f>IF(AVANZA[[#This Row],[ESTADO AGENDA]]="AGENDADA",1,0)</f>
        <v>1</v>
      </c>
      <c r="N716" s="14">
        <f>IF(AVANZA[[#This Row],[ESTADO AGENDA]]="PENDIENTE DE AGENDAR",1,0)</f>
        <v>0</v>
      </c>
      <c r="O716" s="14">
        <f>IF(AVANZA[[#This Row],[ESTADO AGENDA]]="SUSPENDIDA",1,0)</f>
        <v>0</v>
      </c>
      <c r="P716" t="str" cm="1">
        <f t="array" ref="P716">_xlfn.XLOOKUP(AVANZA[[#This Row],[Num_Agrupacion_Pet_Atis]],Tabla1[[#All],[Numero_de_actuacion]],Tabla1[[#All],[Estado_de_la_orden]],"",0)</f>
        <v>Agendada</v>
      </c>
      <c r="Q716" s="2" cm="1">
        <f t="array" ref="Q716">_xlfn.XLOOKUP(AVANZA[[#This Row],[Num_Agrupacion_Pet_Atis]],Tabla1[[#All],[Numero_de_actuacion]],Tabla1[[#All],[Fecha_de_la_cita]],"",0)</f>
        <v>46157.5</v>
      </c>
      <c r="R716" cm="1">
        <f t="array" ref="R716">_xlfn.XLOOKUP(AVANZA[[#This Row],[Num_Agrupacion_Pet_Atis]],Tabla1[[#All],[Numero_de_actuacion]],Tabla1[[#All],[Franja_horaria_de_la_cita]],"",0)</f>
        <v>0</v>
      </c>
      <c r="S716" s="14">
        <f>IFERROR(DAY(AVANZA[[#This Row],[FECHA AGENDA]]),"")</f>
        <v>15</v>
      </c>
      <c r="T716" s="14">
        <f>IFERROR(MONTH(AVANZA[[#This Row],[FECHA AGENDA]]),"")</f>
        <v>5</v>
      </c>
      <c r="U716" cm="1">
        <f t="array" ref="U716">_xlfn.XLOOKUP(AVANZA[[#This Row],[Num_Agrupacion_Pet_Atis]],Tabla1[[#All],[Numero_de_actuacion]],Tabla1[[#All],[Motivo_de_suspension]],"",0)</f>
        <v>0</v>
      </c>
      <c r="V716" s="2" t="str" cm="1">
        <f t="array" ref="V716">_xlfn.XLOOKUP(AVANZA[[#This Row],[Num_Agrupacion_Pet_Atis]],Tabla1[[#All],[Numero_de_actuacion]],Tabla1[[#All],[No_identificacion_cliente]],"",0)</f>
        <v>1010058562</v>
      </c>
      <c r="W716" s="2" t="str" cm="1">
        <f t="array" ref="W716">_xlfn.XLOOKUP(AVANZA[[#This Row],[Num_Agrupacion_Pet_Atis]],Tabla1[[#All],[Numero_de_actuacion]],Tabla1[[#All],[Movil_de_contacto]],"",0)</f>
        <v>3238113113</v>
      </c>
      <c r="X716" s="14">
        <f>IF(OR(AVANZA[[#This Row],[ESTADO LEG]]="Legalizada grabacion",AVANZA[[#This Row],[ESTADO LEG]]="Legalizada aut"),1,0)</f>
        <v>0</v>
      </c>
      <c r="Y716" s="14">
        <f>IF(OR(AVANZA[[#This Row],[ESTADO LEG]]="pdte legalizar",AVANZA[[#This Row],[ESTADO LEG]]="No cruza"),1,0)</f>
        <v>0</v>
      </c>
      <c r="Z716" t="str" cm="1">
        <f t="array" ref="Z716">IF(AVANZA[[#This Row],[Variable]]="Terminada",LOWER(_xlfn.XLOOKUP(AVANZA[[#This Row],[ID_Peticion]],Tabla6[[#All],[NUM_PETICION]],Tabla6[[#All],[ESTADO_LEG]],"NO CRUZA",0)),AVANZA[[#This Row],[Variable]])</f>
        <v>PENDIENTE</v>
      </c>
      <c r="AA716" t="str" cm="1">
        <f t="array" ref="AA716">_xlfn.XLOOKUP(AVANZA[[#This Row],[ID_Peticion]],Tabla6[[#All],[NUM_PETICION]],Tabla6[[#All],[DIF_DIAS]],"",0)</f>
        <v/>
      </c>
      <c r="AB716" s="2" t="str" cm="1">
        <f t="array" ref="AB716">IFERROR(_xlfn.XLOOKUP(AVANZA[[#This Row],[ID_Peticion]],Tabla6[[#All],[NUM_PETICION]],Tabla6[[#All],[FEC_LEGAL]],"",0),"")</f>
        <v/>
      </c>
      <c r="AC716" s="14">
        <f ca="1">IF(AVANZA[[#This Row],[FECHA LEG]]&lt;&gt;0,IFERROR(AVANZA[[#This Row],[FECHA LEG]]-AVANZA[[#This Row],[FechaIniEstadoSubPetAtis]],0),TODAY()-AVANZA[[#This Row],[FechaIniEstadoSubPetAtis]])</f>
        <v>0</v>
      </c>
      <c r="AD716" s="35">
        <f ca="1">IF(AVANZA[[#This Row],[FINAL Vs LG]]&lt;&gt;0,IF(AVANZA[[#This Row],[FINAL Vs LG]]&lt;7.1,"100%",IF(AND(AVANZA[[#This Row],[FINAL Vs LG]]&gt;7.1,AVANZA[[#This Row],[FINAL Vs LG]]&lt;11.1),"50%","0%")),0)</f>
        <v>0</v>
      </c>
      <c r="AE716" s="14">
        <f ca="1">VLOOKUP(DAY(TODAY()),BACK!F:G,2,0)</f>
        <v>14</v>
      </c>
      <c r="AF716" s="14">
        <f>BACK!$I$2</f>
        <v>24</v>
      </c>
      <c r="AG716" s="14">
        <f>IF(AVANZA[[#This Row],[Oferta_empaquetada_comisiones]]="SI",1,0)</f>
        <v>0</v>
      </c>
      <c r="AH716" s="36">
        <f>IF(AVANZA[[#This Row],[Variable]]="TERMINADA",IFERROR(VLOOKUP(AVANZA[[#This Row],[SUPERVISOR]],Tabla2[#All],4,0),0),)</f>
        <v>0</v>
      </c>
      <c r="AI716" s="14">
        <f>IF(AVANZA[[#This Row],[Producto]]="BA",1,0)</f>
        <v>0</v>
      </c>
      <c r="AJ716" s="14">
        <f>IF(AVANZA[[#This Row],[Producto]]="DUO",1,0)</f>
        <v>0</v>
      </c>
      <c r="AK716" s="14">
        <f>IF(AVANZA[[#This Row],[Producto]]="TRIO",1,0)</f>
        <v>1</v>
      </c>
      <c r="AL716" t="s">
        <v>221</v>
      </c>
      <c r="AM716">
        <v>-1</v>
      </c>
      <c r="AN716">
        <v>-1</v>
      </c>
      <c r="AO716" t="s">
        <v>2433</v>
      </c>
      <c r="AP716" s="1">
        <v>46140.469085648147</v>
      </c>
      <c r="AQ716">
        <v>-1</v>
      </c>
      <c r="AR716" t="s">
        <v>2434</v>
      </c>
      <c r="AS716">
        <v>-1</v>
      </c>
      <c r="AT716">
        <v>-1</v>
      </c>
      <c r="AU716">
        <v>-1</v>
      </c>
      <c r="AV716">
        <v>-1</v>
      </c>
      <c r="AW716">
        <v>-1</v>
      </c>
      <c r="AX716" t="s">
        <v>224</v>
      </c>
      <c r="AY716">
        <v>-1</v>
      </c>
      <c r="AZ716">
        <v>2026</v>
      </c>
      <c r="BA716">
        <v>5</v>
      </c>
      <c r="BB716">
        <v>13</v>
      </c>
      <c r="BC716">
        <v>-1</v>
      </c>
      <c r="BD716" t="s">
        <v>225</v>
      </c>
      <c r="BE716">
        <v>-1</v>
      </c>
      <c r="BF716">
        <v>20001619372644</v>
      </c>
      <c r="BG716" t="s">
        <v>917</v>
      </c>
      <c r="BH716" t="s">
        <v>918</v>
      </c>
      <c r="BI716" t="s">
        <v>2435</v>
      </c>
      <c r="BJ716">
        <v>-1</v>
      </c>
      <c r="BK716">
        <v>-1</v>
      </c>
      <c r="BL716">
        <v>-1</v>
      </c>
      <c r="BM716" t="s">
        <v>2213</v>
      </c>
      <c r="BN716" t="s">
        <v>230</v>
      </c>
      <c r="BO716" t="s">
        <v>2436</v>
      </c>
      <c r="BP716" t="s">
        <v>380</v>
      </c>
      <c r="BQ716">
        <v>2026</v>
      </c>
      <c r="BR716">
        <v>4</v>
      </c>
      <c r="BS716">
        <v>28</v>
      </c>
      <c r="BT716" s="1">
        <v>46140.469108796293</v>
      </c>
      <c r="BU716" t="s">
        <v>2215</v>
      </c>
      <c r="BV716" s="2">
        <v>46140</v>
      </c>
      <c r="BW716" t="s">
        <v>2215</v>
      </c>
      <c r="BX716" s="2">
        <v>46140</v>
      </c>
      <c r="BY716" s="2">
        <v>46140</v>
      </c>
      <c r="BZ716" t="s">
        <v>2216</v>
      </c>
      <c r="CA716" t="s">
        <v>297</v>
      </c>
      <c r="CB716" t="s">
        <v>297</v>
      </c>
      <c r="CC716" t="s">
        <v>2437</v>
      </c>
      <c r="CD716" t="s">
        <v>323</v>
      </c>
      <c r="CE716">
        <v>-1</v>
      </c>
      <c r="CF716" t="s">
        <v>300</v>
      </c>
      <c r="CG716" t="s">
        <v>301</v>
      </c>
      <c r="CH716" t="s">
        <v>242</v>
      </c>
      <c r="CI716">
        <v>73211780</v>
      </c>
      <c r="CJ716" t="s">
        <v>244</v>
      </c>
      <c r="CK716" t="s">
        <v>245</v>
      </c>
      <c r="CL716" t="s">
        <v>246</v>
      </c>
      <c r="CM716" t="s">
        <v>247</v>
      </c>
      <c r="CN716" t="s">
        <v>248</v>
      </c>
      <c r="CT716" t="s">
        <v>386</v>
      </c>
      <c r="CU716" t="s">
        <v>387</v>
      </c>
      <c r="CW716" t="s">
        <v>920</v>
      </c>
      <c r="CX716" t="s">
        <v>921</v>
      </c>
      <c r="DA716" t="s">
        <v>250</v>
      </c>
      <c r="DB716">
        <v>-1</v>
      </c>
      <c r="DF716" t="s">
        <v>2213</v>
      </c>
      <c r="DJ716" t="s">
        <v>252</v>
      </c>
      <c r="DK716" t="s">
        <v>253</v>
      </c>
      <c r="DL716" t="s">
        <v>253</v>
      </c>
      <c r="DN716" t="s">
        <v>390</v>
      </c>
      <c r="DR716" t="s">
        <v>256</v>
      </c>
      <c r="DS716" t="s">
        <v>244</v>
      </c>
      <c r="DT716" t="s">
        <v>243</v>
      </c>
      <c r="DV716">
        <v>1</v>
      </c>
      <c r="DW716" t="s">
        <v>283</v>
      </c>
      <c r="ED716" s="2">
        <v>46155</v>
      </c>
      <c r="EE716" t="s">
        <v>306</v>
      </c>
      <c r="EF716">
        <v>20</v>
      </c>
      <c r="EP716" t="s">
        <v>258</v>
      </c>
      <c r="ES716" t="s">
        <v>604</v>
      </c>
      <c r="FA716" t="s">
        <v>245</v>
      </c>
      <c r="FB716" t="s">
        <v>308</v>
      </c>
      <c r="FD716" t="s">
        <v>308</v>
      </c>
      <c r="FE716" t="s">
        <v>309</v>
      </c>
      <c r="FF716" t="s">
        <v>309</v>
      </c>
      <c r="FK716" t="s">
        <v>263</v>
      </c>
      <c r="FL716" t="s">
        <v>2318</v>
      </c>
      <c r="FN716" t="s">
        <v>248</v>
      </c>
      <c r="FO716" t="s">
        <v>265</v>
      </c>
      <c r="FR716">
        <v>0</v>
      </c>
      <c r="GB716" t="s">
        <v>266</v>
      </c>
      <c r="GM716">
        <v>0</v>
      </c>
      <c r="GS716" t="s">
        <v>267</v>
      </c>
      <c r="GT716" s="2"/>
      <c r="GU716" t="s">
        <v>268</v>
      </c>
      <c r="GW716" t="s">
        <v>270</v>
      </c>
      <c r="GX716" t="s">
        <v>271</v>
      </c>
      <c r="GY716" t="s">
        <v>271</v>
      </c>
      <c r="GZ716" t="s">
        <v>273</v>
      </c>
      <c r="HA716" t="s">
        <v>336</v>
      </c>
      <c r="HC716" t="s">
        <v>337</v>
      </c>
      <c r="HE716" t="s">
        <v>230</v>
      </c>
      <c r="HF716" t="s">
        <v>607</v>
      </c>
      <c r="HR716" t="s">
        <v>278</v>
      </c>
      <c r="HV716">
        <v>136900</v>
      </c>
      <c r="HW716" t="s">
        <v>279</v>
      </c>
      <c r="HY716">
        <v>0</v>
      </c>
      <c r="HZ716">
        <v>0</v>
      </c>
      <c r="IA716" t="s">
        <v>279</v>
      </c>
      <c r="IB716" t="s">
        <v>281</v>
      </c>
      <c r="IE716" t="s">
        <v>283</v>
      </c>
      <c r="IF716" t="s">
        <v>283</v>
      </c>
      <c r="IG716" t="s">
        <v>283</v>
      </c>
      <c r="IH716" t="s">
        <v>284</v>
      </c>
      <c r="II716" t="s">
        <v>285</v>
      </c>
      <c r="IJ716" t="s">
        <v>286</v>
      </c>
      <c r="IK716" t="s">
        <v>278</v>
      </c>
      <c r="IL716" t="s">
        <v>287</v>
      </c>
      <c r="IM716" t="s">
        <v>288</v>
      </c>
      <c r="IN716" t="s">
        <v>2219</v>
      </c>
      <c r="IP716" t="s">
        <v>290</v>
      </c>
      <c r="IQ716" t="s">
        <v>284</v>
      </c>
      <c r="IS716" t="s">
        <v>291</v>
      </c>
      <c r="IY716" t="s">
        <v>281</v>
      </c>
    </row>
    <row r="717" spans="1:259" x14ac:dyDescent="0.3">
      <c r="A717" s="14">
        <f>DAY(AVANZA[[#This Row],[FechaSeguimiento]])</f>
        <v>13</v>
      </c>
      <c r="B717" s="14">
        <f>MONTH(AVANZA[[#This Row],[FechaSeguimiento]])</f>
        <v>5</v>
      </c>
      <c r="C717"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717" t="str">
        <f>LOWER(IFERROR(VLOOKUP(AVANZA[[#This Row],[ID_Peticion]],CANCELADAS[#All],2,0),""))</f>
        <v/>
      </c>
      <c r="E717" t="str">
        <f>LOWER(IFERROR(VLOOKUP(AVANZA[[#This Row],[ID_Peticion]],CANCELADAS[#All],3,0),""))</f>
        <v/>
      </c>
      <c r="F717" t="str">
        <f>LOWER(IF(AVANZA[[#This Row],[CEDULA CLIENTE]]&lt;&gt;""," CC: " &amp; COUNTIFS(AVANZA[CEDULA CLIENTE],AVANZA[[#This Row],[CEDULA CLIENTE]]),"")&amp; IF(AVANZA[[#This Row],[Direccion]]&lt;&gt;""," DIR: " &amp; COUNTIFS(AVANZA[Direccion],AVANZA[[#This Row],[Direccion]]),""))</f>
        <v xml:space="preserve"> cc: 1 dir: 1</v>
      </c>
      <c r="G717" t="str">
        <f>IFERROR(VLOOKUP(AVANZA[[#This Row],[Cedula_Vendedor_Atis]],PLANTA[[#All],[CEDULA]:[LINEA]],3,0),"No Cruza")</f>
        <v>Marisol Avella</v>
      </c>
      <c r="H717" t="str">
        <f>IFERROR(VLOOKUP(AVANZA[[#This Row],[Cedula_Vendedor_Atis]],PLANTA[[#All],[CEDULA]:[LINEA]],4,0),"No Cruza")</f>
        <v>Fija</v>
      </c>
      <c r="I717" t="str">
        <f>LOWER(IF(AVANZA[[#This Row],[ATRIBUIBLE]]="",AVANZA[[#This Row],[Variable]],AVANZA[[#This Row],[ATRIBUIBLE]]))</f>
        <v>pendiente</v>
      </c>
      <c r="J717" s="14">
        <f>IF(AVANZA[[#This Row],[Variable]]=AVANZA[[#Headers],[TERMINADA]],1,0)</f>
        <v>0</v>
      </c>
      <c r="K717" s="14">
        <f>IF(AVANZA[[#This Row],[Variable]]=AVANZA[[#Headers],[ANULADA]],1,0)</f>
        <v>0</v>
      </c>
      <c r="L717" s="14">
        <f>IF(AVANZA[[#This Row],[Variable]]=AVANZA[[#Headers],[PENDIENTE]],1,0)</f>
        <v>1</v>
      </c>
      <c r="M717" s="14">
        <f>IF(AVANZA[[#This Row],[ESTADO AGENDA]]="AGENDADA",1,0)</f>
        <v>1</v>
      </c>
      <c r="N717" s="14">
        <f>IF(AVANZA[[#This Row],[ESTADO AGENDA]]="PENDIENTE DE AGENDAR",1,0)</f>
        <v>0</v>
      </c>
      <c r="O717" s="14">
        <f>IF(AVANZA[[#This Row],[ESTADO AGENDA]]="SUSPENDIDA",1,0)</f>
        <v>0</v>
      </c>
      <c r="P717" t="str" cm="1">
        <f t="array" ref="P717">_xlfn.XLOOKUP(AVANZA[[#This Row],[Num_Agrupacion_Pet_Atis]],Tabla1[[#All],[Numero_de_actuacion]],Tabla1[[#All],[Estado_de_la_orden]],"",0)</f>
        <v>Agendada</v>
      </c>
      <c r="Q717" s="2" cm="1">
        <f t="array" ref="Q717">_xlfn.XLOOKUP(AVANZA[[#This Row],[Num_Agrupacion_Pet_Atis]],Tabla1[[#All],[Numero_de_actuacion]],Tabla1[[#All],[Fecha_de_la_cita]],"",0)</f>
        <v>46161.291666666664</v>
      </c>
      <c r="R717" t="str" cm="1">
        <f t="array" ref="R717">_xlfn.XLOOKUP(AVANZA[[#This Row],[Num_Agrupacion_Pet_Atis]],Tabla1[[#All],[Numero_de_actuacion]],Tabla1[[#All],[Franja_horaria_de_la_cita]],"",0)</f>
        <v>AM</v>
      </c>
      <c r="S717" s="14">
        <f>IFERROR(DAY(AVANZA[[#This Row],[FECHA AGENDA]]),"")</f>
        <v>19</v>
      </c>
      <c r="T717" s="14">
        <f>IFERROR(MONTH(AVANZA[[#This Row],[FECHA AGENDA]]),"")</f>
        <v>5</v>
      </c>
      <c r="U717" cm="1">
        <f t="array" ref="U717">_xlfn.XLOOKUP(AVANZA[[#This Row],[Num_Agrupacion_Pet_Atis]],Tabla1[[#All],[Numero_de_actuacion]],Tabla1[[#All],[Motivo_de_suspension]],"",0)</f>
        <v>0</v>
      </c>
      <c r="V717" s="2" t="str" cm="1">
        <f t="array" ref="V717">_xlfn.XLOOKUP(AVANZA[[#This Row],[Num_Agrupacion_Pet_Atis]],Tabla1[[#All],[Numero_de_actuacion]],Tabla1[[#All],[No_identificacion_cliente]],"",0)</f>
        <v>1019025927</v>
      </c>
      <c r="W717" s="2" t="str" cm="1">
        <f t="array" ref="W717">_xlfn.XLOOKUP(AVANZA[[#This Row],[Num_Agrupacion_Pet_Atis]],Tabla1[[#All],[Numero_de_actuacion]],Tabla1[[#All],[Movil_de_contacto]],"",0)</f>
        <v>3046379715</v>
      </c>
      <c r="X717" s="14">
        <f>IF(OR(AVANZA[[#This Row],[ESTADO LEG]]="Legalizada grabacion",AVANZA[[#This Row],[ESTADO LEG]]="Legalizada aut"),1,0)</f>
        <v>0</v>
      </c>
      <c r="Y717" s="14">
        <f>IF(OR(AVANZA[[#This Row],[ESTADO LEG]]="pdte legalizar",AVANZA[[#This Row],[ESTADO LEG]]="No cruza"),1,0)</f>
        <v>0</v>
      </c>
      <c r="Z717" t="str" cm="1">
        <f t="array" ref="Z717">IF(AVANZA[[#This Row],[Variable]]="Terminada",LOWER(_xlfn.XLOOKUP(AVANZA[[#This Row],[ID_Peticion]],Tabla6[[#All],[NUM_PETICION]],Tabla6[[#All],[ESTADO_LEG]],"NO CRUZA",0)),AVANZA[[#This Row],[Variable]])</f>
        <v>PENDIENTE</v>
      </c>
      <c r="AA717" t="str" cm="1">
        <f t="array" ref="AA717">_xlfn.XLOOKUP(AVANZA[[#This Row],[ID_Peticion]],Tabla6[[#All],[NUM_PETICION]],Tabla6[[#All],[DIF_DIAS]],"",0)</f>
        <v/>
      </c>
      <c r="AB717" s="2" t="str" cm="1">
        <f t="array" ref="AB717">IFERROR(_xlfn.XLOOKUP(AVANZA[[#This Row],[ID_Peticion]],Tabla6[[#All],[NUM_PETICION]],Tabla6[[#All],[FEC_LEGAL]],"",0),"")</f>
        <v/>
      </c>
      <c r="AC717" s="14">
        <f ca="1">IF(AVANZA[[#This Row],[FECHA LEG]]&lt;&gt;0,IFERROR(AVANZA[[#This Row],[FECHA LEG]]-AVANZA[[#This Row],[FechaIniEstadoSubPetAtis]],0),TODAY()-AVANZA[[#This Row],[FechaIniEstadoSubPetAtis]])</f>
        <v>0</v>
      </c>
      <c r="AD717" s="35">
        <f ca="1">IF(AVANZA[[#This Row],[FINAL Vs LG]]&lt;&gt;0,IF(AVANZA[[#This Row],[FINAL Vs LG]]&lt;7.1,"100%",IF(AND(AVANZA[[#This Row],[FINAL Vs LG]]&gt;7.1,AVANZA[[#This Row],[FINAL Vs LG]]&lt;11.1),"50%","0%")),0)</f>
        <v>0</v>
      </c>
      <c r="AE717" s="14">
        <f ca="1">VLOOKUP(DAY(TODAY()),BACK!F:G,2,0)</f>
        <v>14</v>
      </c>
      <c r="AF717" s="14">
        <f>BACK!$I$2</f>
        <v>24</v>
      </c>
      <c r="AG717" s="14">
        <f>IF(AVANZA[[#This Row],[Oferta_empaquetada_comisiones]]="SI",1,0)</f>
        <v>0</v>
      </c>
      <c r="AH717" s="36">
        <f>IF(AVANZA[[#This Row],[Variable]]="TERMINADA",IFERROR(VLOOKUP(AVANZA[[#This Row],[SUPERVISOR]],Tabla2[#All],4,0),0),)</f>
        <v>0</v>
      </c>
      <c r="AI717" s="14">
        <f>IF(AVANZA[[#This Row],[Producto]]="BA",1,0)</f>
        <v>1</v>
      </c>
      <c r="AJ717" s="14">
        <f>IF(AVANZA[[#This Row],[Producto]]="DUO",1,0)</f>
        <v>0</v>
      </c>
      <c r="AK717" s="14">
        <f>IF(AVANZA[[#This Row],[Producto]]="TRIO",1,0)</f>
        <v>0</v>
      </c>
      <c r="AL717" t="s">
        <v>746</v>
      </c>
      <c r="AM717">
        <v>-1</v>
      </c>
      <c r="AN717">
        <v>-1</v>
      </c>
      <c r="AO717" t="s">
        <v>2438</v>
      </c>
      <c r="AP717" s="1">
        <v>46153.417187500003</v>
      </c>
      <c r="AQ717">
        <v>-1</v>
      </c>
      <c r="AR717" t="s">
        <v>2439</v>
      </c>
      <c r="AS717">
        <v>-1</v>
      </c>
      <c r="AT717">
        <v>-1</v>
      </c>
      <c r="AU717">
        <v>-1</v>
      </c>
      <c r="AV717">
        <v>-1</v>
      </c>
      <c r="AW717">
        <v>-1</v>
      </c>
      <c r="AX717" t="s">
        <v>224</v>
      </c>
      <c r="AY717">
        <v>-1</v>
      </c>
      <c r="AZ717">
        <v>2026</v>
      </c>
      <c r="BA717">
        <v>5</v>
      </c>
      <c r="BB717">
        <v>13</v>
      </c>
      <c r="BC717">
        <v>-1</v>
      </c>
      <c r="BD717" t="s">
        <v>225</v>
      </c>
      <c r="BE717">
        <v>-1</v>
      </c>
      <c r="BF717">
        <v>20001625815301</v>
      </c>
      <c r="BG717" t="s">
        <v>319</v>
      </c>
      <c r="BH717" t="s">
        <v>320</v>
      </c>
      <c r="BI717" t="s">
        <v>2440</v>
      </c>
      <c r="BJ717">
        <v>-1</v>
      </c>
      <c r="BK717">
        <v>-1</v>
      </c>
      <c r="BL717">
        <v>-1</v>
      </c>
      <c r="BM717" t="s">
        <v>2213</v>
      </c>
      <c r="BN717" t="s">
        <v>230</v>
      </c>
      <c r="BO717" t="s">
        <v>2441</v>
      </c>
      <c r="BP717" t="s">
        <v>1879</v>
      </c>
      <c r="BQ717">
        <v>2026</v>
      </c>
      <c r="BR717">
        <v>5</v>
      </c>
      <c r="BS717">
        <v>11</v>
      </c>
      <c r="BT717" s="1">
        <v>46153.417210648149</v>
      </c>
      <c r="BU717" t="s">
        <v>2215</v>
      </c>
      <c r="BV717" s="2">
        <v>46153</v>
      </c>
      <c r="BW717" t="s">
        <v>2215</v>
      </c>
      <c r="BX717" s="2">
        <v>46153</v>
      </c>
      <c r="BY717" s="2">
        <v>46153</v>
      </c>
      <c r="BZ717" t="s">
        <v>2216</v>
      </c>
      <c r="CA717" t="s">
        <v>297</v>
      </c>
      <c r="CB717" t="s">
        <v>297</v>
      </c>
      <c r="CC717" t="s">
        <v>2442</v>
      </c>
      <c r="CD717" t="s">
        <v>2443</v>
      </c>
      <c r="CE717">
        <v>-1</v>
      </c>
      <c r="CF717" t="s">
        <v>300</v>
      </c>
      <c r="CG717" t="s">
        <v>301</v>
      </c>
      <c r="CH717" t="s">
        <v>242</v>
      </c>
      <c r="CI717">
        <v>1000857923</v>
      </c>
      <c r="CJ717" t="s">
        <v>759</v>
      </c>
      <c r="CK717" t="s">
        <v>245</v>
      </c>
      <c r="CL717" t="s">
        <v>246</v>
      </c>
      <c r="CM717" t="s">
        <v>247</v>
      </c>
      <c r="CN717" t="s">
        <v>359</v>
      </c>
      <c r="CT717" t="s">
        <v>386</v>
      </c>
      <c r="CU717" t="s">
        <v>225</v>
      </c>
      <c r="CW717" t="s">
        <v>319</v>
      </c>
      <c r="CX717" t="s">
        <v>320</v>
      </c>
      <c r="DA717" t="s">
        <v>250</v>
      </c>
      <c r="DB717">
        <v>-1</v>
      </c>
      <c r="DF717" t="s">
        <v>2213</v>
      </c>
      <c r="DJ717" t="s">
        <v>252</v>
      </c>
      <c r="DK717" t="s">
        <v>253</v>
      </c>
      <c r="DL717" t="s">
        <v>253</v>
      </c>
      <c r="DN717" t="s">
        <v>255</v>
      </c>
      <c r="DR717" t="s">
        <v>760</v>
      </c>
      <c r="DS717" t="s">
        <v>759</v>
      </c>
      <c r="DT717" t="s">
        <v>758</v>
      </c>
      <c r="DV717">
        <v>1</v>
      </c>
      <c r="DW717" t="s">
        <v>283</v>
      </c>
      <c r="ED717" s="2">
        <v>46155</v>
      </c>
      <c r="EF717">
        <v>20</v>
      </c>
      <c r="EP717" t="s">
        <v>258</v>
      </c>
      <c r="FA717" t="s">
        <v>245</v>
      </c>
      <c r="FB717" t="s">
        <v>308</v>
      </c>
      <c r="FD717" t="s">
        <v>308</v>
      </c>
      <c r="FE717" t="s">
        <v>309</v>
      </c>
      <c r="FF717" t="s">
        <v>309</v>
      </c>
      <c r="FK717" t="s">
        <v>263</v>
      </c>
      <c r="FN717" t="s">
        <v>359</v>
      </c>
      <c r="FO717" t="s">
        <v>366</v>
      </c>
      <c r="FR717">
        <v>0</v>
      </c>
      <c r="GB717" t="s">
        <v>266</v>
      </c>
      <c r="GM717">
        <v>0</v>
      </c>
      <c r="GS717" t="s">
        <v>267</v>
      </c>
      <c r="GT717" s="2"/>
      <c r="GU717" t="s">
        <v>268</v>
      </c>
      <c r="GV717" t="s">
        <v>269</v>
      </c>
      <c r="GW717" t="s">
        <v>394</v>
      </c>
      <c r="GZ717" t="s">
        <v>395</v>
      </c>
      <c r="HE717" t="s">
        <v>230</v>
      </c>
      <c r="HF717" t="s">
        <v>2444</v>
      </c>
      <c r="HR717" t="s">
        <v>278</v>
      </c>
      <c r="HV717">
        <v>94990</v>
      </c>
      <c r="HW717" t="s">
        <v>281</v>
      </c>
      <c r="HY717">
        <v>0</v>
      </c>
      <c r="HZ717">
        <v>0</v>
      </c>
      <c r="IA717" t="s">
        <v>281</v>
      </c>
      <c r="IB717" t="s">
        <v>281</v>
      </c>
      <c r="IE717" t="s">
        <v>283</v>
      </c>
      <c r="IF717" t="s">
        <v>283</v>
      </c>
      <c r="IG717" t="s">
        <v>283</v>
      </c>
      <c r="IH717" t="s">
        <v>284</v>
      </c>
      <c r="II717" t="s">
        <v>285</v>
      </c>
      <c r="IJ717" t="s">
        <v>286</v>
      </c>
      <c r="IK717" t="s">
        <v>278</v>
      </c>
      <c r="IL717" t="s">
        <v>371</v>
      </c>
      <c r="IM717" t="s">
        <v>288</v>
      </c>
      <c r="IN717" t="s">
        <v>2219</v>
      </c>
      <c r="IP717" t="s">
        <v>290</v>
      </c>
      <c r="IQ717" t="s">
        <v>284</v>
      </c>
      <c r="IS717" t="s">
        <v>291</v>
      </c>
      <c r="IT717" t="s">
        <v>453</v>
      </c>
      <c r="IU717" t="s">
        <v>583</v>
      </c>
      <c r="IV717" t="s">
        <v>434</v>
      </c>
      <c r="IW717" t="s">
        <v>318</v>
      </c>
      <c r="IY717" t="s">
        <v>281</v>
      </c>
    </row>
    <row r="718" spans="1:259" x14ac:dyDescent="0.3">
      <c r="A718" s="14">
        <f>DAY(AVANZA[[#This Row],[FechaSeguimiento]])</f>
        <v>13</v>
      </c>
      <c r="B718" s="14">
        <f>MONTH(AVANZA[[#This Row],[FechaSeguimiento]])</f>
        <v>5</v>
      </c>
      <c r="C718"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718" t="str">
        <f>LOWER(IFERROR(VLOOKUP(AVANZA[[#This Row],[ID_Peticion]],CANCELADAS[#All],2,0),""))</f>
        <v/>
      </c>
      <c r="E718" t="str">
        <f>LOWER(IFERROR(VLOOKUP(AVANZA[[#This Row],[ID_Peticion]],CANCELADAS[#All],3,0),""))</f>
        <v/>
      </c>
      <c r="F718" t="str">
        <f>LOWER(IF(AVANZA[[#This Row],[CEDULA CLIENTE]]&lt;&gt;""," CC: " &amp; COUNTIFS(AVANZA[CEDULA CLIENTE],AVANZA[[#This Row],[CEDULA CLIENTE]]),"")&amp; IF(AVANZA[[#This Row],[Direccion]]&lt;&gt;""," DIR: " &amp; COUNTIFS(AVANZA[Direccion],AVANZA[[#This Row],[Direccion]]),""))</f>
        <v xml:space="preserve"> cc: 1 dir: 1</v>
      </c>
      <c r="G718" t="str">
        <f>IFERROR(VLOOKUP(AVANZA[[#This Row],[Cedula_Vendedor_Atis]],PLANTA[[#All],[CEDULA]:[LINEA]],3,0),"No Cruza")</f>
        <v>Marisol Avella</v>
      </c>
      <c r="H718" t="str">
        <f>IFERROR(VLOOKUP(AVANZA[[#This Row],[Cedula_Vendedor_Atis]],PLANTA[[#All],[CEDULA]:[LINEA]],4,0),"No Cruza")</f>
        <v>Fija</v>
      </c>
      <c r="I718" t="str">
        <f>LOWER(IF(AVANZA[[#This Row],[ATRIBUIBLE]]="",AVANZA[[#This Row],[Variable]],AVANZA[[#This Row],[ATRIBUIBLE]]))</f>
        <v>pendiente</v>
      </c>
      <c r="J718" s="14">
        <f>IF(AVANZA[[#This Row],[Variable]]=AVANZA[[#Headers],[TERMINADA]],1,0)</f>
        <v>0</v>
      </c>
      <c r="K718" s="14">
        <f>IF(AVANZA[[#This Row],[Variable]]=AVANZA[[#Headers],[ANULADA]],1,0)</f>
        <v>0</v>
      </c>
      <c r="L718" s="14">
        <f>IF(AVANZA[[#This Row],[Variable]]=AVANZA[[#Headers],[PENDIENTE]],1,0)</f>
        <v>1</v>
      </c>
      <c r="M718" s="14">
        <f>IF(AVANZA[[#This Row],[ESTADO AGENDA]]="AGENDADA",1,0)</f>
        <v>1</v>
      </c>
      <c r="N718" s="14">
        <f>IF(AVANZA[[#This Row],[ESTADO AGENDA]]="PENDIENTE DE AGENDAR",1,0)</f>
        <v>0</v>
      </c>
      <c r="O718" s="14">
        <f>IF(AVANZA[[#This Row],[ESTADO AGENDA]]="SUSPENDIDA",1,0)</f>
        <v>0</v>
      </c>
      <c r="P718" t="str" cm="1">
        <f t="array" ref="P718">_xlfn.XLOOKUP(AVANZA[[#This Row],[Num_Agrupacion_Pet_Atis]],Tabla1[[#All],[Numero_de_actuacion]],Tabla1[[#All],[Estado_de_la_orden]],"",0)</f>
        <v>Agendada</v>
      </c>
      <c r="Q718" s="2" cm="1">
        <f t="array" ref="Q718">_xlfn.XLOOKUP(AVANZA[[#This Row],[Num_Agrupacion_Pet_Atis]],Tabla1[[#All],[Numero_de_actuacion]],Tabla1[[#All],[Fecha_de_la_cita]],"",0)</f>
        <v>46157.5</v>
      </c>
      <c r="R718" cm="1">
        <f t="array" ref="R718">_xlfn.XLOOKUP(AVANZA[[#This Row],[Num_Agrupacion_Pet_Atis]],Tabla1[[#All],[Numero_de_actuacion]],Tabla1[[#All],[Franja_horaria_de_la_cita]],"",0)</f>
        <v>0</v>
      </c>
      <c r="S718" s="14">
        <f>IFERROR(DAY(AVANZA[[#This Row],[FECHA AGENDA]]),"")</f>
        <v>15</v>
      </c>
      <c r="T718" s="14">
        <f>IFERROR(MONTH(AVANZA[[#This Row],[FECHA AGENDA]]),"")</f>
        <v>5</v>
      </c>
      <c r="U718" cm="1">
        <f t="array" ref="U718">_xlfn.XLOOKUP(AVANZA[[#This Row],[Num_Agrupacion_Pet_Atis]],Tabla1[[#All],[Numero_de_actuacion]],Tabla1[[#All],[Motivo_de_suspension]],"",0)</f>
        <v>0</v>
      </c>
      <c r="V718" s="2" t="str" cm="1">
        <f t="array" ref="V718">_xlfn.XLOOKUP(AVANZA[[#This Row],[Num_Agrupacion_Pet_Atis]],Tabla1[[#All],[Numero_de_actuacion]],Tabla1[[#All],[No_identificacion_cliente]],"",0)</f>
        <v>52019531</v>
      </c>
      <c r="W718" s="2" t="str" cm="1">
        <f t="array" ref="W718">_xlfn.XLOOKUP(AVANZA[[#This Row],[Num_Agrupacion_Pet_Atis]],Tabla1[[#All],[Numero_de_actuacion]],Tabla1[[#All],[Movil_de_contacto]],"",0)</f>
        <v>3196697393</v>
      </c>
      <c r="X718" s="14">
        <f>IF(OR(AVANZA[[#This Row],[ESTADO LEG]]="Legalizada grabacion",AVANZA[[#This Row],[ESTADO LEG]]="Legalizada aut"),1,0)</f>
        <v>0</v>
      </c>
      <c r="Y718" s="14">
        <f>IF(OR(AVANZA[[#This Row],[ESTADO LEG]]="pdte legalizar",AVANZA[[#This Row],[ESTADO LEG]]="No cruza"),1,0)</f>
        <v>0</v>
      </c>
      <c r="Z718" t="str" cm="1">
        <f t="array" ref="Z718">IF(AVANZA[[#This Row],[Variable]]="Terminada",LOWER(_xlfn.XLOOKUP(AVANZA[[#This Row],[ID_Peticion]],Tabla6[[#All],[NUM_PETICION]],Tabla6[[#All],[ESTADO_LEG]],"NO CRUZA",0)),AVANZA[[#This Row],[Variable]])</f>
        <v>PENDIENTE</v>
      </c>
      <c r="AA718" t="str" cm="1">
        <f t="array" ref="AA718">_xlfn.XLOOKUP(AVANZA[[#This Row],[ID_Peticion]],Tabla6[[#All],[NUM_PETICION]],Tabla6[[#All],[DIF_DIAS]],"",0)</f>
        <v/>
      </c>
      <c r="AB718" s="2" t="str" cm="1">
        <f t="array" ref="AB718">IFERROR(_xlfn.XLOOKUP(AVANZA[[#This Row],[ID_Peticion]],Tabla6[[#All],[NUM_PETICION]],Tabla6[[#All],[FEC_LEGAL]],"",0),"")</f>
        <v/>
      </c>
      <c r="AC718" s="14">
        <f ca="1">IF(AVANZA[[#This Row],[FECHA LEG]]&lt;&gt;0,IFERROR(AVANZA[[#This Row],[FECHA LEG]]-AVANZA[[#This Row],[FechaIniEstadoSubPetAtis]],0),TODAY()-AVANZA[[#This Row],[FechaIniEstadoSubPetAtis]])</f>
        <v>0</v>
      </c>
      <c r="AD718" s="35">
        <f ca="1">IF(AVANZA[[#This Row],[FINAL Vs LG]]&lt;&gt;0,IF(AVANZA[[#This Row],[FINAL Vs LG]]&lt;7.1,"100%",IF(AND(AVANZA[[#This Row],[FINAL Vs LG]]&gt;7.1,AVANZA[[#This Row],[FINAL Vs LG]]&lt;11.1),"50%","0%")),0)</f>
        <v>0</v>
      </c>
      <c r="AE718" s="14">
        <f ca="1">VLOOKUP(DAY(TODAY()),BACK!F:G,2,0)</f>
        <v>14</v>
      </c>
      <c r="AF718" s="14">
        <f>BACK!$I$2</f>
        <v>24</v>
      </c>
      <c r="AG718" s="14">
        <f>IF(AVANZA[[#This Row],[Oferta_empaquetada_comisiones]]="SI",1,0)</f>
        <v>0</v>
      </c>
      <c r="AH718" s="36">
        <f>IF(AVANZA[[#This Row],[Variable]]="TERMINADA",IFERROR(VLOOKUP(AVANZA[[#This Row],[SUPERVISOR]],Tabla2[#All],4,0),0),)</f>
        <v>0</v>
      </c>
      <c r="AI718" s="14">
        <f>IF(AVANZA[[#This Row],[Producto]]="BA",1,0)</f>
        <v>1</v>
      </c>
      <c r="AJ718" s="14">
        <f>IF(AVANZA[[#This Row],[Producto]]="DUO",1,0)</f>
        <v>0</v>
      </c>
      <c r="AK718" s="14">
        <f>IF(AVANZA[[#This Row],[Producto]]="TRIO",1,0)</f>
        <v>0</v>
      </c>
      <c r="AL718" t="s">
        <v>400</v>
      </c>
      <c r="AM718">
        <v>-1</v>
      </c>
      <c r="AN718">
        <v>-1</v>
      </c>
      <c r="AO718" t="s">
        <v>2445</v>
      </c>
      <c r="AP718" s="1">
        <v>46155.734039351853</v>
      </c>
      <c r="AQ718">
        <v>-1</v>
      </c>
      <c r="AR718" t="s">
        <v>2446</v>
      </c>
      <c r="AS718">
        <v>-1</v>
      </c>
      <c r="AT718">
        <v>-1</v>
      </c>
      <c r="AU718">
        <v>-1</v>
      </c>
      <c r="AV718">
        <v>-1</v>
      </c>
      <c r="AW718">
        <v>-1</v>
      </c>
      <c r="AX718" t="s">
        <v>224</v>
      </c>
      <c r="AY718">
        <v>-1</v>
      </c>
      <c r="AZ718">
        <v>2026</v>
      </c>
      <c r="BA718">
        <v>5</v>
      </c>
      <c r="BB718">
        <v>13</v>
      </c>
      <c r="BC718">
        <v>-1</v>
      </c>
      <c r="BD718" t="s">
        <v>225</v>
      </c>
      <c r="BE718">
        <v>-1</v>
      </c>
      <c r="BF718">
        <v>20001627346833</v>
      </c>
      <c r="BG718" t="s">
        <v>1190</v>
      </c>
      <c r="BH718" t="s">
        <v>1191</v>
      </c>
      <c r="BI718" t="s">
        <v>2447</v>
      </c>
      <c r="BJ718">
        <v>-1</v>
      </c>
      <c r="BK718">
        <v>-1</v>
      </c>
      <c r="BL718">
        <v>-1</v>
      </c>
      <c r="BM718" t="s">
        <v>2213</v>
      </c>
      <c r="BN718" t="s">
        <v>230</v>
      </c>
      <c r="BO718" t="s">
        <v>2448</v>
      </c>
      <c r="BP718" t="s">
        <v>380</v>
      </c>
      <c r="BQ718">
        <v>2026</v>
      </c>
      <c r="BR718">
        <v>5</v>
      </c>
      <c r="BS718">
        <v>13</v>
      </c>
      <c r="BT718" s="1">
        <v>46155.7340625</v>
      </c>
      <c r="BU718" t="s">
        <v>2215</v>
      </c>
      <c r="BV718" s="2">
        <v>46155</v>
      </c>
      <c r="BW718" t="s">
        <v>2215</v>
      </c>
      <c r="BX718" s="2">
        <v>46155</v>
      </c>
      <c r="BY718" s="2">
        <v>46155</v>
      </c>
      <c r="BZ718" t="s">
        <v>2216</v>
      </c>
      <c r="CA718" t="s">
        <v>297</v>
      </c>
      <c r="CB718" t="s">
        <v>297</v>
      </c>
      <c r="CC718" t="s">
        <v>2449</v>
      </c>
      <c r="CD718" t="s">
        <v>2325</v>
      </c>
      <c r="CE718">
        <v>-1</v>
      </c>
      <c r="CF718" t="s">
        <v>300</v>
      </c>
      <c r="CG718" t="s">
        <v>301</v>
      </c>
      <c r="CH718" t="s">
        <v>242</v>
      </c>
      <c r="CI718">
        <v>1053346599</v>
      </c>
      <c r="CJ718" t="s">
        <v>408</v>
      </c>
      <c r="CK718" t="s">
        <v>245</v>
      </c>
      <c r="CL718" t="s">
        <v>409</v>
      </c>
      <c r="CM718" t="s">
        <v>247</v>
      </c>
      <c r="CN718" t="s">
        <v>410</v>
      </c>
      <c r="CT718" t="s">
        <v>386</v>
      </c>
      <c r="CU718" t="s">
        <v>225</v>
      </c>
      <c r="CW718" t="s">
        <v>1190</v>
      </c>
      <c r="CX718" t="s">
        <v>1191</v>
      </c>
      <c r="DA718" t="s">
        <v>250</v>
      </c>
      <c r="DB718">
        <v>-1</v>
      </c>
      <c r="DF718" t="s">
        <v>2213</v>
      </c>
      <c r="DJ718" t="s">
        <v>252</v>
      </c>
      <c r="DK718" t="s">
        <v>253</v>
      </c>
      <c r="DL718" t="s">
        <v>253</v>
      </c>
      <c r="DN718" t="s">
        <v>255</v>
      </c>
      <c r="DR718" t="s">
        <v>411</v>
      </c>
      <c r="DS718" t="s">
        <v>408</v>
      </c>
      <c r="DT718" t="s">
        <v>407</v>
      </c>
      <c r="DV718">
        <v>1</v>
      </c>
      <c r="DW718" t="s">
        <v>283</v>
      </c>
      <c r="ED718" s="2">
        <v>46155</v>
      </c>
      <c r="EF718">
        <v>16</v>
      </c>
      <c r="EP718" t="s">
        <v>258</v>
      </c>
      <c r="FA718" t="s">
        <v>245</v>
      </c>
      <c r="FB718" t="s">
        <v>308</v>
      </c>
      <c r="FD718" t="s">
        <v>308</v>
      </c>
      <c r="FE718" t="s">
        <v>309</v>
      </c>
      <c r="FF718" t="s">
        <v>309</v>
      </c>
      <c r="FK718" t="s">
        <v>263</v>
      </c>
      <c r="FN718" t="s">
        <v>410</v>
      </c>
      <c r="FO718" t="s">
        <v>414</v>
      </c>
      <c r="FR718">
        <v>0</v>
      </c>
      <c r="GB718" t="s">
        <v>266</v>
      </c>
      <c r="GM718">
        <v>0</v>
      </c>
      <c r="GS718" t="s">
        <v>267</v>
      </c>
      <c r="GT718" s="2"/>
      <c r="GU718" t="s">
        <v>268</v>
      </c>
      <c r="GV718" t="s">
        <v>311</v>
      </c>
      <c r="GW718" t="s">
        <v>270</v>
      </c>
      <c r="GX718" t="s">
        <v>271</v>
      </c>
      <c r="GY718" t="s">
        <v>271</v>
      </c>
      <c r="GZ718" t="s">
        <v>273</v>
      </c>
      <c r="HE718" t="s">
        <v>230</v>
      </c>
      <c r="HF718" t="s">
        <v>2450</v>
      </c>
      <c r="HR718" t="s">
        <v>278</v>
      </c>
      <c r="HV718">
        <v>103900</v>
      </c>
      <c r="HW718" t="s">
        <v>279</v>
      </c>
      <c r="HY718">
        <v>0</v>
      </c>
      <c r="HZ718">
        <v>0</v>
      </c>
      <c r="IA718" t="s">
        <v>279</v>
      </c>
      <c r="IB718" t="s">
        <v>281</v>
      </c>
      <c r="IE718" t="s">
        <v>283</v>
      </c>
      <c r="IF718" t="s">
        <v>283</v>
      </c>
      <c r="IG718" t="s">
        <v>283</v>
      </c>
      <c r="IH718" t="s">
        <v>284</v>
      </c>
      <c r="II718" t="s">
        <v>285</v>
      </c>
      <c r="IJ718" t="s">
        <v>286</v>
      </c>
      <c r="IK718" t="s">
        <v>278</v>
      </c>
      <c r="IL718" t="s">
        <v>346</v>
      </c>
      <c r="IM718" t="s">
        <v>288</v>
      </c>
      <c r="IN718" t="s">
        <v>2219</v>
      </c>
      <c r="IP718" t="s">
        <v>290</v>
      </c>
      <c r="IQ718" t="s">
        <v>284</v>
      </c>
      <c r="IS718" t="s">
        <v>291</v>
      </c>
      <c r="IY718" t="s">
        <v>281</v>
      </c>
    </row>
    <row r="719" spans="1:259" x14ac:dyDescent="0.3">
      <c r="A719" s="14">
        <f>DAY(AVANZA[[#This Row],[FechaSeguimiento]])</f>
        <v>13</v>
      </c>
      <c r="B719" s="14">
        <f>MONTH(AVANZA[[#This Row],[FechaSeguimiento]])</f>
        <v>5</v>
      </c>
      <c r="C719"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719" t="str">
        <f>LOWER(IFERROR(VLOOKUP(AVANZA[[#This Row],[ID_Peticion]],CANCELADAS[#All],2,0),""))</f>
        <v/>
      </c>
      <c r="E719" t="str">
        <f>LOWER(IFERROR(VLOOKUP(AVANZA[[#This Row],[ID_Peticion]],CANCELADAS[#All],3,0),""))</f>
        <v/>
      </c>
      <c r="F719" t="str">
        <f>LOWER(IF(AVANZA[[#This Row],[CEDULA CLIENTE]]&lt;&gt;""," CC: " &amp; COUNTIFS(AVANZA[CEDULA CLIENTE],AVANZA[[#This Row],[CEDULA CLIENTE]]),"")&amp; IF(AVANZA[[#This Row],[Direccion]]&lt;&gt;""," DIR: " &amp; COUNTIFS(AVANZA[Direccion],AVANZA[[#This Row],[Direccion]]),""))</f>
        <v xml:space="preserve"> cc: 1 dir: 1</v>
      </c>
      <c r="G719" t="str">
        <f>IFERROR(VLOOKUP(AVANZA[[#This Row],[Cedula_Vendedor_Atis]],PLANTA[[#All],[CEDULA]:[LINEA]],3,0),"No Cruza")</f>
        <v>Marisol Avella</v>
      </c>
      <c r="H719" t="str">
        <f>IFERROR(VLOOKUP(AVANZA[[#This Row],[Cedula_Vendedor_Atis]],PLANTA[[#All],[CEDULA]:[LINEA]],4,0),"No Cruza")</f>
        <v>Fija</v>
      </c>
      <c r="I719" t="str">
        <f>LOWER(IF(AVANZA[[#This Row],[ATRIBUIBLE]]="",AVANZA[[#This Row],[Variable]],AVANZA[[#This Row],[ATRIBUIBLE]]))</f>
        <v>pendiente</v>
      </c>
      <c r="J719" s="14">
        <f>IF(AVANZA[[#This Row],[Variable]]=AVANZA[[#Headers],[TERMINADA]],1,0)</f>
        <v>0</v>
      </c>
      <c r="K719" s="14">
        <f>IF(AVANZA[[#This Row],[Variable]]=AVANZA[[#Headers],[ANULADA]],1,0)</f>
        <v>0</v>
      </c>
      <c r="L719" s="14">
        <f>IF(AVANZA[[#This Row],[Variable]]=AVANZA[[#Headers],[PENDIENTE]],1,0)</f>
        <v>1</v>
      </c>
      <c r="M719" s="14">
        <f>IF(AVANZA[[#This Row],[ESTADO AGENDA]]="AGENDADA",1,0)</f>
        <v>1</v>
      </c>
      <c r="N719" s="14">
        <f>IF(AVANZA[[#This Row],[ESTADO AGENDA]]="PENDIENTE DE AGENDAR",1,0)</f>
        <v>0</v>
      </c>
      <c r="O719" s="14">
        <f>IF(AVANZA[[#This Row],[ESTADO AGENDA]]="SUSPENDIDA",1,0)</f>
        <v>0</v>
      </c>
      <c r="P719" t="str" cm="1">
        <f t="array" ref="P719">_xlfn.XLOOKUP(AVANZA[[#This Row],[Num_Agrupacion_Pet_Atis]],Tabla1[[#All],[Numero_de_actuacion]],Tabla1[[#All],[Estado_de_la_orden]],"",0)</f>
        <v>Agendada</v>
      </c>
      <c r="Q719" s="2" cm="1">
        <f t="array" ref="Q719">_xlfn.XLOOKUP(AVANZA[[#This Row],[Num_Agrupacion_Pet_Atis]],Tabla1[[#All],[Numero_de_actuacion]],Tabla1[[#All],[Fecha_de_la_cita]],"",0)</f>
        <v>46158.5</v>
      </c>
      <c r="R719" t="str" cm="1">
        <f t="array" ref="R719">_xlfn.XLOOKUP(AVANZA[[#This Row],[Num_Agrupacion_Pet_Atis]],Tabla1[[#All],[Numero_de_actuacion]],Tabla1[[#All],[Franja_horaria_de_la_cita]],"",0)</f>
        <v>PM</v>
      </c>
      <c r="S719" s="14">
        <f>IFERROR(DAY(AVANZA[[#This Row],[FECHA AGENDA]]),"")</f>
        <v>16</v>
      </c>
      <c r="T719" s="14">
        <f>IFERROR(MONTH(AVANZA[[#This Row],[FECHA AGENDA]]),"")</f>
        <v>5</v>
      </c>
      <c r="U719" cm="1">
        <f t="array" ref="U719">_xlfn.XLOOKUP(AVANZA[[#This Row],[Num_Agrupacion_Pet_Atis]],Tabla1[[#All],[Numero_de_actuacion]],Tabla1[[#All],[Motivo_de_suspension]],"",0)</f>
        <v>0</v>
      </c>
      <c r="V719" s="2" t="str" cm="1">
        <f t="array" ref="V719">_xlfn.XLOOKUP(AVANZA[[#This Row],[Num_Agrupacion_Pet_Atis]],Tabla1[[#All],[Numero_de_actuacion]],Tabla1[[#All],[No_identificacion_cliente]],"",0)</f>
        <v>1121939652</v>
      </c>
      <c r="W719" s="2" t="str" cm="1">
        <f t="array" ref="W719">_xlfn.XLOOKUP(AVANZA[[#This Row],[Num_Agrupacion_Pet_Atis]],Tabla1[[#All],[Numero_de_actuacion]],Tabla1[[#All],[Movil_de_contacto]],"",0)</f>
        <v>3228979443</v>
      </c>
      <c r="X719" s="14">
        <f>IF(OR(AVANZA[[#This Row],[ESTADO LEG]]="Legalizada grabacion",AVANZA[[#This Row],[ESTADO LEG]]="Legalizada aut"),1,0)</f>
        <v>0</v>
      </c>
      <c r="Y719" s="14">
        <f>IF(OR(AVANZA[[#This Row],[ESTADO LEG]]="pdte legalizar",AVANZA[[#This Row],[ESTADO LEG]]="No cruza"),1,0)</f>
        <v>0</v>
      </c>
      <c r="Z719" t="str" cm="1">
        <f t="array" ref="Z719">IF(AVANZA[[#This Row],[Variable]]="Terminada",LOWER(_xlfn.XLOOKUP(AVANZA[[#This Row],[ID_Peticion]],Tabla6[[#All],[NUM_PETICION]],Tabla6[[#All],[ESTADO_LEG]],"NO CRUZA",0)),AVANZA[[#This Row],[Variable]])</f>
        <v>PENDIENTE</v>
      </c>
      <c r="AA719" t="str" cm="1">
        <f t="array" ref="AA719">_xlfn.XLOOKUP(AVANZA[[#This Row],[ID_Peticion]],Tabla6[[#All],[NUM_PETICION]],Tabla6[[#All],[DIF_DIAS]],"",0)</f>
        <v/>
      </c>
      <c r="AB719" s="2" t="str" cm="1">
        <f t="array" ref="AB719">IFERROR(_xlfn.XLOOKUP(AVANZA[[#This Row],[ID_Peticion]],Tabla6[[#All],[NUM_PETICION]],Tabla6[[#All],[FEC_LEGAL]],"",0),"")</f>
        <v/>
      </c>
      <c r="AC719" s="14">
        <f ca="1">IF(AVANZA[[#This Row],[FECHA LEG]]&lt;&gt;0,IFERROR(AVANZA[[#This Row],[FECHA LEG]]-AVANZA[[#This Row],[FechaIniEstadoSubPetAtis]],0),TODAY()-AVANZA[[#This Row],[FechaIniEstadoSubPetAtis]])</f>
        <v>0</v>
      </c>
      <c r="AD719" s="35">
        <f ca="1">IF(AVANZA[[#This Row],[FINAL Vs LG]]&lt;&gt;0,IF(AVANZA[[#This Row],[FINAL Vs LG]]&lt;7.1,"100%",IF(AND(AVANZA[[#This Row],[FINAL Vs LG]]&gt;7.1,AVANZA[[#This Row],[FINAL Vs LG]]&lt;11.1),"50%","0%")),0)</f>
        <v>0</v>
      </c>
      <c r="AE719" s="14">
        <f ca="1">VLOOKUP(DAY(TODAY()),BACK!F:G,2,0)</f>
        <v>14</v>
      </c>
      <c r="AF719" s="14">
        <f>BACK!$I$2</f>
        <v>24</v>
      </c>
      <c r="AG719" s="14">
        <f>IF(AVANZA[[#This Row],[Oferta_empaquetada_comisiones]]="SI",1,0)</f>
        <v>0</v>
      </c>
      <c r="AH719" s="36">
        <f>IF(AVANZA[[#This Row],[Variable]]="TERMINADA",IFERROR(VLOOKUP(AVANZA[[#This Row],[SUPERVISOR]],Tabla2[#All],4,0),0),)</f>
        <v>0</v>
      </c>
      <c r="AI719" s="14">
        <f>IF(AVANZA[[#This Row],[Producto]]="BA",1,0)</f>
        <v>1</v>
      </c>
      <c r="AJ719" s="14">
        <f>IF(AVANZA[[#This Row],[Producto]]="DUO",1,0)</f>
        <v>0</v>
      </c>
      <c r="AK719" s="14">
        <f>IF(AVANZA[[#This Row],[Producto]]="TRIO",1,0)</f>
        <v>0</v>
      </c>
      <c r="AL719" t="s">
        <v>456</v>
      </c>
      <c r="AM719">
        <v>-1</v>
      </c>
      <c r="AN719">
        <v>-1</v>
      </c>
      <c r="AO719" t="s">
        <v>2458</v>
      </c>
      <c r="AP719" s="1">
        <v>46153.71634259259</v>
      </c>
      <c r="AQ719">
        <v>-1</v>
      </c>
      <c r="AR719" t="s">
        <v>2459</v>
      </c>
      <c r="AS719">
        <v>-1</v>
      </c>
      <c r="AT719">
        <v>-1</v>
      </c>
      <c r="AU719">
        <v>-1</v>
      </c>
      <c r="AV719">
        <v>-1</v>
      </c>
      <c r="AW719">
        <v>-1</v>
      </c>
      <c r="AX719" t="s">
        <v>224</v>
      </c>
      <c r="AY719">
        <v>-1</v>
      </c>
      <c r="AZ719">
        <v>2026</v>
      </c>
      <c r="BA719">
        <v>5</v>
      </c>
      <c r="BB719">
        <v>13</v>
      </c>
      <c r="BC719">
        <v>-1</v>
      </c>
      <c r="BD719" t="s">
        <v>225</v>
      </c>
      <c r="BE719">
        <v>-1</v>
      </c>
      <c r="BF719">
        <v>20001626178164</v>
      </c>
      <c r="BG719" t="s">
        <v>226</v>
      </c>
      <c r="BH719" t="s">
        <v>227</v>
      </c>
      <c r="BI719" t="s">
        <v>2460</v>
      </c>
      <c r="BJ719">
        <v>-1</v>
      </c>
      <c r="BK719">
        <v>-1</v>
      </c>
      <c r="BL719">
        <v>-1</v>
      </c>
      <c r="BM719" t="s">
        <v>2213</v>
      </c>
      <c r="BN719" t="s">
        <v>230</v>
      </c>
      <c r="BO719" t="s">
        <v>2461</v>
      </c>
      <c r="BP719" t="s">
        <v>380</v>
      </c>
      <c r="BQ719">
        <v>2026</v>
      </c>
      <c r="BR719">
        <v>5</v>
      </c>
      <c r="BS719">
        <v>11</v>
      </c>
      <c r="BT719" s="1">
        <v>46153.716365740744</v>
      </c>
      <c r="BU719" t="s">
        <v>2215</v>
      </c>
      <c r="BV719" s="2">
        <v>46153</v>
      </c>
      <c r="BW719" t="s">
        <v>2215</v>
      </c>
      <c r="BX719" s="2">
        <v>46153</v>
      </c>
      <c r="BY719" s="2">
        <v>46153</v>
      </c>
      <c r="BZ719" t="s">
        <v>2216</v>
      </c>
      <c r="CA719" t="s">
        <v>1358</v>
      </c>
      <c r="CB719" t="s">
        <v>1359</v>
      </c>
      <c r="CC719" t="s">
        <v>2462</v>
      </c>
      <c r="CD719" t="s">
        <v>2463</v>
      </c>
      <c r="CE719">
        <v>-1</v>
      </c>
      <c r="CF719" t="s">
        <v>1362</v>
      </c>
      <c r="CG719" t="s">
        <v>1363</v>
      </c>
      <c r="CH719" t="s">
        <v>242</v>
      </c>
      <c r="CI719">
        <v>1018514067</v>
      </c>
      <c r="CJ719" t="s">
        <v>464</v>
      </c>
      <c r="CK719" t="s">
        <v>245</v>
      </c>
      <c r="CL719" t="s">
        <v>409</v>
      </c>
      <c r="CM719" t="s">
        <v>247</v>
      </c>
      <c r="CN719" t="s">
        <v>410</v>
      </c>
      <c r="CT719" t="s">
        <v>304</v>
      </c>
      <c r="CU719" t="s">
        <v>225</v>
      </c>
      <c r="CW719" t="s">
        <v>226</v>
      </c>
      <c r="CX719" t="s">
        <v>227</v>
      </c>
      <c r="DA719" t="s">
        <v>250</v>
      </c>
      <c r="DB719">
        <v>-1</v>
      </c>
      <c r="DF719" t="s">
        <v>2213</v>
      </c>
      <c r="DJ719" t="s">
        <v>252</v>
      </c>
      <c r="DK719" t="s">
        <v>253</v>
      </c>
      <c r="DL719" t="s">
        <v>253</v>
      </c>
      <c r="DN719" t="s">
        <v>255</v>
      </c>
      <c r="DR719" t="s">
        <v>465</v>
      </c>
      <c r="DS719" t="s">
        <v>464</v>
      </c>
      <c r="DT719" t="s">
        <v>463</v>
      </c>
      <c r="DV719">
        <v>1</v>
      </c>
      <c r="DW719" t="s">
        <v>554</v>
      </c>
      <c r="ED719" s="2">
        <v>46155</v>
      </c>
      <c r="EF719">
        <v>20</v>
      </c>
      <c r="EP719" t="s">
        <v>258</v>
      </c>
      <c r="ES719" t="s">
        <v>2464</v>
      </c>
      <c r="FA719" t="s">
        <v>245</v>
      </c>
      <c r="FB719" t="s">
        <v>1365</v>
      </c>
      <c r="FD719" t="s">
        <v>1365</v>
      </c>
      <c r="FE719" t="s">
        <v>1366</v>
      </c>
      <c r="FF719" t="s">
        <v>1366</v>
      </c>
      <c r="FK719" t="s">
        <v>263</v>
      </c>
      <c r="FL719" t="s">
        <v>2465</v>
      </c>
      <c r="FN719" t="s">
        <v>410</v>
      </c>
      <c r="FO719" t="s">
        <v>414</v>
      </c>
      <c r="FR719">
        <v>0</v>
      </c>
      <c r="GB719" t="s">
        <v>266</v>
      </c>
      <c r="GM719">
        <v>0</v>
      </c>
      <c r="GS719" t="s">
        <v>267</v>
      </c>
      <c r="GT719" s="2">
        <v>44895</v>
      </c>
      <c r="GU719" t="s">
        <v>268</v>
      </c>
      <c r="GV719" t="s">
        <v>269</v>
      </c>
      <c r="GW719" t="s">
        <v>394</v>
      </c>
      <c r="GZ719" t="s">
        <v>395</v>
      </c>
      <c r="HA719" t="s">
        <v>274</v>
      </c>
      <c r="HB719" t="s">
        <v>1368</v>
      </c>
      <c r="HC719" t="s">
        <v>1358</v>
      </c>
      <c r="HD719" t="s">
        <v>554</v>
      </c>
      <c r="HE719" t="s">
        <v>230</v>
      </c>
      <c r="HF719" t="s">
        <v>2466</v>
      </c>
      <c r="HR719" t="s">
        <v>278</v>
      </c>
      <c r="HV719">
        <v>85900</v>
      </c>
      <c r="HW719" t="s">
        <v>279</v>
      </c>
      <c r="HY719">
        <v>0</v>
      </c>
      <c r="HZ719">
        <v>0</v>
      </c>
      <c r="IA719" t="s">
        <v>281</v>
      </c>
      <c r="IB719" t="s">
        <v>281</v>
      </c>
      <c r="IE719" t="s">
        <v>283</v>
      </c>
      <c r="IF719" t="s">
        <v>283</v>
      </c>
      <c r="IG719" t="s">
        <v>283</v>
      </c>
      <c r="IH719" t="s">
        <v>284</v>
      </c>
      <c r="II719" t="s">
        <v>285</v>
      </c>
      <c r="IJ719" t="s">
        <v>286</v>
      </c>
      <c r="IK719" t="s">
        <v>278</v>
      </c>
      <c r="IL719" t="s">
        <v>287</v>
      </c>
      <c r="IM719" t="s">
        <v>288</v>
      </c>
      <c r="IN719" t="s">
        <v>2219</v>
      </c>
      <c r="IO719" t="s">
        <v>2467</v>
      </c>
      <c r="IP719" t="s">
        <v>290</v>
      </c>
      <c r="IQ719" t="s">
        <v>284</v>
      </c>
      <c r="IS719" t="s">
        <v>291</v>
      </c>
      <c r="IT719" t="s">
        <v>287</v>
      </c>
      <c r="IY719" t="s">
        <v>281</v>
      </c>
    </row>
    <row r="720" spans="1:259" x14ac:dyDescent="0.3">
      <c r="A720" s="14">
        <f>DAY(AVANZA[[#This Row],[FechaSeguimiento]])</f>
        <v>13</v>
      </c>
      <c r="B720" s="14">
        <f>MONTH(AVANZA[[#This Row],[FechaSeguimiento]])</f>
        <v>5</v>
      </c>
      <c r="C720"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720" t="str">
        <f>LOWER(IFERROR(VLOOKUP(AVANZA[[#This Row],[ID_Peticion]],CANCELADAS[#All],2,0),""))</f>
        <v/>
      </c>
      <c r="E720" t="str">
        <f>LOWER(IFERROR(VLOOKUP(AVANZA[[#This Row],[ID_Peticion]],CANCELADAS[#All],3,0),""))</f>
        <v/>
      </c>
      <c r="F720" t="str">
        <f>LOWER(IF(AVANZA[[#This Row],[CEDULA CLIENTE]]&lt;&gt;""," CC: " &amp; COUNTIFS(AVANZA[CEDULA CLIENTE],AVANZA[[#This Row],[CEDULA CLIENTE]]),"")&amp; IF(AVANZA[[#This Row],[Direccion]]&lt;&gt;""," DIR: " &amp; COUNTIFS(AVANZA[Direccion],AVANZA[[#This Row],[Direccion]]),""))</f>
        <v xml:space="preserve"> cc: 1 dir: 1</v>
      </c>
      <c r="G720" t="str">
        <f>IFERROR(VLOOKUP(AVANZA[[#This Row],[Cedula_Vendedor_Atis]],PLANTA[[#All],[CEDULA]:[LINEA]],3,0),"No Cruza")</f>
        <v>Marisol Avella</v>
      </c>
      <c r="H720" t="str">
        <f>IFERROR(VLOOKUP(AVANZA[[#This Row],[Cedula_Vendedor_Atis]],PLANTA[[#All],[CEDULA]:[LINEA]],4,0),"No Cruza")</f>
        <v>Fija</v>
      </c>
      <c r="I720" t="str">
        <f>LOWER(IF(AVANZA[[#This Row],[ATRIBUIBLE]]="",AVANZA[[#This Row],[Variable]],AVANZA[[#This Row],[ATRIBUIBLE]]))</f>
        <v>pendiente</v>
      </c>
      <c r="J720" s="14">
        <f>IF(AVANZA[[#This Row],[Variable]]=AVANZA[[#Headers],[TERMINADA]],1,0)</f>
        <v>0</v>
      </c>
      <c r="K720" s="14">
        <f>IF(AVANZA[[#This Row],[Variable]]=AVANZA[[#Headers],[ANULADA]],1,0)</f>
        <v>0</v>
      </c>
      <c r="L720" s="14">
        <f>IF(AVANZA[[#This Row],[Variable]]=AVANZA[[#Headers],[PENDIENTE]],1,0)</f>
        <v>1</v>
      </c>
      <c r="M720" s="14">
        <f>IF(AVANZA[[#This Row],[ESTADO AGENDA]]="AGENDADA",1,0)</f>
        <v>1</v>
      </c>
      <c r="N720" s="14">
        <f>IF(AVANZA[[#This Row],[ESTADO AGENDA]]="PENDIENTE DE AGENDAR",1,0)</f>
        <v>0</v>
      </c>
      <c r="O720" s="14">
        <f>IF(AVANZA[[#This Row],[ESTADO AGENDA]]="SUSPENDIDA",1,0)</f>
        <v>0</v>
      </c>
      <c r="P720" t="str" cm="1">
        <f t="array" ref="P720">_xlfn.XLOOKUP(AVANZA[[#This Row],[Num_Agrupacion_Pet_Atis]],Tabla1[[#All],[Numero_de_actuacion]],Tabla1[[#All],[Estado_de_la_orden]],"",0)</f>
        <v>Agendada</v>
      </c>
      <c r="Q720" s="2" cm="1">
        <f t="array" ref="Q720">_xlfn.XLOOKUP(AVANZA[[#This Row],[Num_Agrupacion_Pet_Atis]],Tabla1[[#All],[Numero_de_actuacion]],Tabla1[[#All],[Fecha_de_la_cita]],"",0)</f>
        <v>46157.5</v>
      </c>
      <c r="R720" t="str" cm="1">
        <f t="array" ref="R720">_xlfn.XLOOKUP(AVANZA[[#This Row],[Num_Agrupacion_Pet_Atis]],Tabla1[[#All],[Numero_de_actuacion]],Tabla1[[#All],[Franja_horaria_de_la_cita]],"",0)</f>
        <v>PM</v>
      </c>
      <c r="S720" s="14">
        <f>IFERROR(DAY(AVANZA[[#This Row],[FECHA AGENDA]]),"")</f>
        <v>15</v>
      </c>
      <c r="T720" s="14">
        <f>IFERROR(MONTH(AVANZA[[#This Row],[FECHA AGENDA]]),"")</f>
        <v>5</v>
      </c>
      <c r="U720" t="str" cm="1">
        <f t="array" ref="U720">_xlfn.XLOOKUP(AVANZA[[#This Row],[Num_Agrupacion_Pet_Atis]],Tabla1[[#All],[Numero_de_actuacion]],Tabla1[[#All],[Motivo_de_suspension]],"",0)</f>
        <v>QC - CLIENTE DESISTE DEL SERVICIO / ELIGE LA COMPETENCIA</v>
      </c>
      <c r="V720" s="2" t="str" cm="1">
        <f t="array" ref="V720">_xlfn.XLOOKUP(AVANZA[[#This Row],[Num_Agrupacion_Pet_Atis]],Tabla1[[#All],[Numero_de_actuacion]],Tabla1[[#All],[No_identificacion_cliente]],"",0)</f>
        <v>80814995</v>
      </c>
      <c r="W720" s="2" t="str" cm="1">
        <f t="array" ref="W720">_xlfn.XLOOKUP(AVANZA[[#This Row],[Num_Agrupacion_Pet_Atis]],Tabla1[[#All],[Numero_de_actuacion]],Tabla1[[#All],[Movil_de_contacto]],"",0)</f>
        <v>3212714278</v>
      </c>
      <c r="X720" s="14">
        <f>IF(OR(AVANZA[[#This Row],[ESTADO LEG]]="Legalizada grabacion",AVANZA[[#This Row],[ESTADO LEG]]="Legalizada aut"),1,0)</f>
        <v>0</v>
      </c>
      <c r="Y720" s="14">
        <f>IF(OR(AVANZA[[#This Row],[ESTADO LEG]]="pdte legalizar",AVANZA[[#This Row],[ESTADO LEG]]="No cruza"),1,0)</f>
        <v>0</v>
      </c>
      <c r="Z720" t="str" cm="1">
        <f t="array" ref="Z720">IF(AVANZA[[#This Row],[Variable]]="Terminada",LOWER(_xlfn.XLOOKUP(AVANZA[[#This Row],[ID_Peticion]],Tabla6[[#All],[NUM_PETICION]],Tabla6[[#All],[ESTADO_LEG]],"NO CRUZA",0)),AVANZA[[#This Row],[Variable]])</f>
        <v>PENDIENTE</v>
      </c>
      <c r="AA720" t="str" cm="1">
        <f t="array" ref="AA720">_xlfn.XLOOKUP(AVANZA[[#This Row],[ID_Peticion]],Tabla6[[#All],[NUM_PETICION]],Tabla6[[#All],[DIF_DIAS]],"",0)</f>
        <v/>
      </c>
      <c r="AB720" s="2" t="str" cm="1">
        <f t="array" ref="AB720">IFERROR(_xlfn.XLOOKUP(AVANZA[[#This Row],[ID_Peticion]],Tabla6[[#All],[NUM_PETICION]],Tabla6[[#All],[FEC_LEGAL]],"",0),"")</f>
        <v/>
      </c>
      <c r="AC720" s="14">
        <f ca="1">IF(AVANZA[[#This Row],[FECHA LEG]]&lt;&gt;0,IFERROR(AVANZA[[#This Row],[FECHA LEG]]-AVANZA[[#This Row],[FechaIniEstadoSubPetAtis]],0),TODAY()-AVANZA[[#This Row],[FechaIniEstadoSubPetAtis]])</f>
        <v>0</v>
      </c>
      <c r="AD720" s="35">
        <f ca="1">IF(AVANZA[[#This Row],[FINAL Vs LG]]&lt;&gt;0,IF(AVANZA[[#This Row],[FINAL Vs LG]]&lt;7.1,"100%",IF(AND(AVANZA[[#This Row],[FINAL Vs LG]]&gt;7.1,AVANZA[[#This Row],[FINAL Vs LG]]&lt;11.1),"50%","0%")),0)</f>
        <v>0</v>
      </c>
      <c r="AE720" s="14">
        <f ca="1">VLOOKUP(DAY(TODAY()),BACK!F:G,2,0)</f>
        <v>14</v>
      </c>
      <c r="AF720" s="14">
        <f>BACK!$I$2</f>
        <v>24</v>
      </c>
      <c r="AG720" s="14">
        <f>IF(AVANZA[[#This Row],[Oferta_empaquetada_comisiones]]="SI",1,0)</f>
        <v>0</v>
      </c>
      <c r="AH720" s="36">
        <f>IF(AVANZA[[#This Row],[Variable]]="TERMINADA",IFERROR(VLOOKUP(AVANZA[[#This Row],[SUPERVISOR]],Tabla2[#All],4,0),0),)</f>
        <v>0</v>
      </c>
      <c r="AI720" s="14">
        <f>IF(AVANZA[[#This Row],[Producto]]="BA",1,0)</f>
        <v>0</v>
      </c>
      <c r="AJ720" s="14">
        <f>IF(AVANZA[[#This Row],[Producto]]="DUO",1,0)</f>
        <v>0</v>
      </c>
      <c r="AK720" s="14">
        <f>IF(AVANZA[[#This Row],[Producto]]="TRIO",1,0)</f>
        <v>1</v>
      </c>
      <c r="AL720" t="s">
        <v>540</v>
      </c>
      <c r="AM720">
        <v>-1</v>
      </c>
      <c r="AN720">
        <v>-1</v>
      </c>
      <c r="AO720" t="s">
        <v>2468</v>
      </c>
      <c r="AP720" s="1">
        <v>46151.296863425923</v>
      </c>
      <c r="AQ720">
        <v>-1</v>
      </c>
      <c r="AR720" t="s">
        <v>2469</v>
      </c>
      <c r="AS720">
        <v>-1</v>
      </c>
      <c r="AT720">
        <v>-1</v>
      </c>
      <c r="AU720">
        <v>-1</v>
      </c>
      <c r="AV720">
        <v>-1</v>
      </c>
      <c r="AW720">
        <v>-1</v>
      </c>
      <c r="AX720" t="s">
        <v>224</v>
      </c>
      <c r="AY720">
        <v>-1</v>
      </c>
      <c r="AZ720">
        <v>2026</v>
      </c>
      <c r="BA720">
        <v>5</v>
      </c>
      <c r="BB720">
        <v>13</v>
      </c>
      <c r="BC720">
        <v>-1</v>
      </c>
      <c r="BD720" t="s">
        <v>225</v>
      </c>
      <c r="BE720">
        <v>-1</v>
      </c>
      <c r="BF720">
        <v>20001624688328</v>
      </c>
      <c r="BG720" t="s">
        <v>438</v>
      </c>
      <c r="BH720" t="s">
        <v>439</v>
      </c>
      <c r="BI720" t="s">
        <v>2470</v>
      </c>
      <c r="BJ720">
        <v>-1</v>
      </c>
      <c r="BK720">
        <v>-1</v>
      </c>
      <c r="BL720">
        <v>-1</v>
      </c>
      <c r="BM720" t="s">
        <v>2213</v>
      </c>
      <c r="BN720" t="s">
        <v>230</v>
      </c>
      <c r="BO720" t="s">
        <v>2471</v>
      </c>
      <c r="BP720" t="s">
        <v>380</v>
      </c>
      <c r="BQ720">
        <v>2026</v>
      </c>
      <c r="BR720">
        <v>5</v>
      </c>
      <c r="BS720">
        <v>9</v>
      </c>
      <c r="BT720" s="1">
        <v>46151.296909722223</v>
      </c>
      <c r="BU720" t="s">
        <v>2215</v>
      </c>
      <c r="BV720" s="2">
        <v>46151</v>
      </c>
      <c r="BW720" t="s">
        <v>2215</v>
      </c>
      <c r="BX720" s="2">
        <v>46151</v>
      </c>
      <c r="BY720" s="2">
        <v>46151</v>
      </c>
      <c r="BZ720" t="s">
        <v>2216</v>
      </c>
      <c r="CA720" t="s">
        <v>297</v>
      </c>
      <c r="CB720" t="s">
        <v>297</v>
      </c>
      <c r="CC720" t="s">
        <v>2472</v>
      </c>
      <c r="CD720" t="s">
        <v>2473</v>
      </c>
      <c r="CE720">
        <v>-1</v>
      </c>
      <c r="CF720" t="s">
        <v>300</v>
      </c>
      <c r="CG720" t="s">
        <v>301</v>
      </c>
      <c r="CH720" t="s">
        <v>242</v>
      </c>
      <c r="CI720">
        <v>1073250775</v>
      </c>
      <c r="CJ720" t="s">
        <v>552</v>
      </c>
      <c r="CK720" t="s">
        <v>245</v>
      </c>
      <c r="CL720" t="s">
        <v>246</v>
      </c>
      <c r="CM720" t="s">
        <v>247</v>
      </c>
      <c r="CN720" t="s">
        <v>359</v>
      </c>
      <c r="CT720" t="s">
        <v>386</v>
      </c>
      <c r="CU720" t="s">
        <v>387</v>
      </c>
      <c r="CW720" t="s">
        <v>446</v>
      </c>
      <c r="CX720" t="s">
        <v>447</v>
      </c>
      <c r="DA720" t="s">
        <v>250</v>
      </c>
      <c r="DB720">
        <v>-1</v>
      </c>
      <c r="DF720" t="s">
        <v>2213</v>
      </c>
      <c r="DJ720" t="s">
        <v>252</v>
      </c>
      <c r="DK720" t="s">
        <v>253</v>
      </c>
      <c r="DL720" t="s">
        <v>253</v>
      </c>
      <c r="DN720" t="s">
        <v>390</v>
      </c>
      <c r="DR720" t="s">
        <v>553</v>
      </c>
      <c r="DS720" t="s">
        <v>552</v>
      </c>
      <c r="DT720" t="s">
        <v>551</v>
      </c>
      <c r="DV720">
        <v>1</v>
      </c>
      <c r="DW720" t="s">
        <v>283</v>
      </c>
      <c r="ED720" s="2">
        <v>46155</v>
      </c>
      <c r="EE720" t="s">
        <v>306</v>
      </c>
      <c r="EF720">
        <v>26</v>
      </c>
      <c r="EP720" t="s">
        <v>258</v>
      </c>
      <c r="ES720" t="s">
        <v>2474</v>
      </c>
      <c r="FA720" t="s">
        <v>245</v>
      </c>
      <c r="FB720" t="s">
        <v>308</v>
      </c>
      <c r="FD720" t="s">
        <v>308</v>
      </c>
      <c r="FE720" t="s">
        <v>309</v>
      </c>
      <c r="FF720" t="s">
        <v>309</v>
      </c>
      <c r="FK720" t="s">
        <v>263</v>
      </c>
      <c r="FL720" t="s">
        <v>2475</v>
      </c>
      <c r="FN720" t="s">
        <v>359</v>
      </c>
      <c r="FO720" t="s">
        <v>366</v>
      </c>
      <c r="FR720">
        <v>0</v>
      </c>
      <c r="GB720" t="s">
        <v>266</v>
      </c>
      <c r="GM720">
        <v>0</v>
      </c>
      <c r="GS720" t="s">
        <v>267</v>
      </c>
      <c r="GT720" s="2">
        <v>43524</v>
      </c>
      <c r="GU720" t="s">
        <v>268</v>
      </c>
      <c r="GV720" t="s">
        <v>335</v>
      </c>
      <c r="GW720" t="s">
        <v>270</v>
      </c>
      <c r="GX720" t="s">
        <v>271</v>
      </c>
      <c r="GY720" t="s">
        <v>271</v>
      </c>
      <c r="GZ720" t="s">
        <v>273</v>
      </c>
      <c r="HA720" t="s">
        <v>497</v>
      </c>
      <c r="HB720" t="s">
        <v>312</v>
      </c>
      <c r="HC720" t="s">
        <v>312</v>
      </c>
      <c r="HD720" t="s">
        <v>313</v>
      </c>
      <c r="HE720" t="s">
        <v>230</v>
      </c>
      <c r="HF720" t="s">
        <v>2476</v>
      </c>
      <c r="HR720" t="s">
        <v>278</v>
      </c>
      <c r="HV720">
        <v>118900</v>
      </c>
      <c r="HW720" t="s">
        <v>279</v>
      </c>
      <c r="HY720">
        <v>0</v>
      </c>
      <c r="HZ720">
        <v>0</v>
      </c>
      <c r="IA720" t="s">
        <v>279</v>
      </c>
      <c r="IB720" t="s">
        <v>281</v>
      </c>
      <c r="IE720" t="s">
        <v>283</v>
      </c>
      <c r="IF720" t="s">
        <v>283</v>
      </c>
      <c r="IG720" t="s">
        <v>283</v>
      </c>
      <c r="IH720" t="s">
        <v>284</v>
      </c>
      <c r="II720" t="s">
        <v>285</v>
      </c>
      <c r="IJ720" t="s">
        <v>286</v>
      </c>
      <c r="IK720" t="s">
        <v>278</v>
      </c>
      <c r="IL720" t="s">
        <v>371</v>
      </c>
      <c r="IM720" t="s">
        <v>288</v>
      </c>
      <c r="IN720" t="s">
        <v>2219</v>
      </c>
      <c r="IP720" t="s">
        <v>290</v>
      </c>
      <c r="IQ720" t="s">
        <v>284</v>
      </c>
      <c r="IS720" t="s">
        <v>291</v>
      </c>
      <c r="IT720" t="s">
        <v>1569</v>
      </c>
      <c r="IU720" t="s">
        <v>2477</v>
      </c>
      <c r="IV720" t="s">
        <v>1569</v>
      </c>
      <c r="IW720" t="s">
        <v>1571</v>
      </c>
      <c r="IY720" t="s">
        <v>281</v>
      </c>
    </row>
    <row r="721" spans="1:259" x14ac:dyDescent="0.3">
      <c r="A721" s="14">
        <f>DAY(AVANZA[[#This Row],[FechaSeguimiento]])</f>
        <v>13</v>
      </c>
      <c r="B721" s="14">
        <f>MONTH(AVANZA[[#This Row],[FechaSeguimiento]])</f>
        <v>5</v>
      </c>
      <c r="C721"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721" t="str">
        <f>LOWER(IFERROR(VLOOKUP(AVANZA[[#This Row],[ID_Peticion]],CANCELADAS[#All],2,0),""))</f>
        <v/>
      </c>
      <c r="E721" t="str">
        <f>LOWER(IFERROR(VLOOKUP(AVANZA[[#This Row],[ID_Peticion]],CANCELADAS[#All],3,0),""))</f>
        <v/>
      </c>
      <c r="F721" t="str">
        <f>LOWER(IF(AVANZA[[#This Row],[CEDULA CLIENTE]]&lt;&gt;""," CC: " &amp; COUNTIFS(AVANZA[CEDULA CLIENTE],AVANZA[[#This Row],[CEDULA CLIENTE]]),"")&amp; IF(AVANZA[[#This Row],[Direccion]]&lt;&gt;""," DIR: " &amp; COUNTIFS(AVANZA[Direccion],AVANZA[[#This Row],[Direccion]]),""))</f>
        <v xml:space="preserve"> dir: 1</v>
      </c>
      <c r="G721" t="str">
        <f>IFERROR(VLOOKUP(AVANZA[[#This Row],[Cedula_Vendedor_Atis]],PLANTA[[#All],[CEDULA]:[LINEA]],3,0),"No Cruza")</f>
        <v>Marisol Avella</v>
      </c>
      <c r="H721" t="str">
        <f>IFERROR(VLOOKUP(AVANZA[[#This Row],[Cedula_Vendedor_Atis]],PLANTA[[#All],[CEDULA]:[LINEA]],4,0),"No Cruza")</f>
        <v>Fija</v>
      </c>
      <c r="I721" t="str">
        <f>LOWER(IF(AVANZA[[#This Row],[ATRIBUIBLE]]="",AVANZA[[#This Row],[Variable]],AVANZA[[#This Row],[ATRIBUIBLE]]))</f>
        <v>pendiente</v>
      </c>
      <c r="J721" s="14">
        <f>IF(AVANZA[[#This Row],[Variable]]=AVANZA[[#Headers],[TERMINADA]],1,0)</f>
        <v>0</v>
      </c>
      <c r="K721" s="14">
        <f>IF(AVANZA[[#This Row],[Variable]]=AVANZA[[#Headers],[ANULADA]],1,0)</f>
        <v>0</v>
      </c>
      <c r="L721" s="14">
        <f>IF(AVANZA[[#This Row],[Variable]]=AVANZA[[#Headers],[PENDIENTE]],1,0)</f>
        <v>1</v>
      </c>
      <c r="M721" s="14">
        <f>IF(AVANZA[[#This Row],[ESTADO AGENDA]]="AGENDADA",1,0)</f>
        <v>0</v>
      </c>
      <c r="N721" s="14">
        <f>IF(AVANZA[[#This Row],[ESTADO AGENDA]]="PENDIENTE DE AGENDAR",1,0)</f>
        <v>0</v>
      </c>
      <c r="O721" s="14">
        <f>IF(AVANZA[[#This Row],[ESTADO AGENDA]]="SUSPENDIDA",1,0)</f>
        <v>0</v>
      </c>
      <c r="P721" t="str" cm="1">
        <f t="array" ref="P721">_xlfn.XLOOKUP(AVANZA[[#This Row],[Num_Agrupacion_Pet_Atis]],Tabla1[[#All],[Numero_de_actuacion]],Tabla1[[#All],[Estado_de_la_orden]],"",0)</f>
        <v/>
      </c>
      <c r="Q721" s="2" t="str" cm="1">
        <f t="array" ref="Q721">_xlfn.XLOOKUP(AVANZA[[#This Row],[Num_Agrupacion_Pet_Atis]],Tabla1[[#All],[Numero_de_actuacion]],Tabla1[[#All],[Fecha_de_la_cita]],"",0)</f>
        <v/>
      </c>
      <c r="R721" t="str" cm="1">
        <f t="array" ref="R721">_xlfn.XLOOKUP(AVANZA[[#This Row],[Num_Agrupacion_Pet_Atis]],Tabla1[[#All],[Numero_de_actuacion]],Tabla1[[#All],[Franja_horaria_de_la_cita]],"",0)</f>
        <v/>
      </c>
      <c r="S721" s="14" t="str">
        <f>IFERROR(DAY(AVANZA[[#This Row],[FECHA AGENDA]]),"")</f>
        <v/>
      </c>
      <c r="T721" s="14" t="str">
        <f>IFERROR(MONTH(AVANZA[[#This Row],[FECHA AGENDA]]),"")</f>
        <v/>
      </c>
      <c r="U721" t="str" cm="1">
        <f t="array" ref="U721">_xlfn.XLOOKUP(AVANZA[[#This Row],[Num_Agrupacion_Pet_Atis]],Tabla1[[#All],[Numero_de_actuacion]],Tabla1[[#All],[Motivo_de_suspension]],"",0)</f>
        <v/>
      </c>
      <c r="V721" s="2" t="str" cm="1">
        <f t="array" ref="V721">_xlfn.XLOOKUP(AVANZA[[#This Row],[Num_Agrupacion_Pet_Atis]],Tabla1[[#All],[Numero_de_actuacion]],Tabla1[[#All],[No_identificacion_cliente]],"",0)</f>
        <v/>
      </c>
      <c r="W721" s="2" t="str" cm="1">
        <f t="array" ref="W721">_xlfn.XLOOKUP(AVANZA[[#This Row],[Num_Agrupacion_Pet_Atis]],Tabla1[[#All],[Numero_de_actuacion]],Tabla1[[#All],[Movil_de_contacto]],"",0)</f>
        <v/>
      </c>
      <c r="X721" s="14">
        <f>IF(OR(AVANZA[[#This Row],[ESTADO LEG]]="Legalizada grabacion",AVANZA[[#This Row],[ESTADO LEG]]="Legalizada aut"),1,0)</f>
        <v>0</v>
      </c>
      <c r="Y721" s="14">
        <f>IF(OR(AVANZA[[#This Row],[ESTADO LEG]]="pdte legalizar",AVANZA[[#This Row],[ESTADO LEG]]="No cruza"),1,0)</f>
        <v>0</v>
      </c>
      <c r="Z721" t="str" cm="1">
        <f t="array" ref="Z721">IF(AVANZA[[#This Row],[Variable]]="Terminada",LOWER(_xlfn.XLOOKUP(AVANZA[[#This Row],[ID_Peticion]],Tabla6[[#All],[NUM_PETICION]],Tabla6[[#All],[ESTADO_LEG]],"NO CRUZA",0)),AVANZA[[#This Row],[Variable]])</f>
        <v>PENDIENTE</v>
      </c>
      <c r="AA721" t="str" cm="1">
        <f t="array" ref="AA721">_xlfn.XLOOKUP(AVANZA[[#This Row],[ID_Peticion]],Tabla6[[#All],[NUM_PETICION]],Tabla6[[#All],[DIF_DIAS]],"",0)</f>
        <v/>
      </c>
      <c r="AB721" s="2" t="str" cm="1">
        <f t="array" ref="AB721">IFERROR(_xlfn.XLOOKUP(AVANZA[[#This Row],[ID_Peticion]],Tabla6[[#All],[NUM_PETICION]],Tabla6[[#All],[FEC_LEGAL]],"",0),"")</f>
        <v/>
      </c>
      <c r="AC721" s="14">
        <f ca="1">IF(AVANZA[[#This Row],[FECHA LEG]]&lt;&gt;0,IFERROR(AVANZA[[#This Row],[FECHA LEG]]-AVANZA[[#This Row],[FechaIniEstadoSubPetAtis]],0),TODAY()-AVANZA[[#This Row],[FechaIniEstadoSubPetAtis]])</f>
        <v>0</v>
      </c>
      <c r="AD721" s="35">
        <f ca="1">IF(AVANZA[[#This Row],[FINAL Vs LG]]&lt;&gt;0,IF(AVANZA[[#This Row],[FINAL Vs LG]]&lt;7.1,"100%",IF(AND(AVANZA[[#This Row],[FINAL Vs LG]]&gt;7.1,AVANZA[[#This Row],[FINAL Vs LG]]&lt;11.1),"50%","0%")),0)</f>
        <v>0</v>
      </c>
      <c r="AE721" s="14">
        <f ca="1">VLOOKUP(DAY(TODAY()),BACK!F:G,2,0)</f>
        <v>14</v>
      </c>
      <c r="AF721" s="14">
        <f>BACK!$I$2</f>
        <v>24</v>
      </c>
      <c r="AG721" s="14">
        <f>IF(AVANZA[[#This Row],[Oferta_empaquetada_comisiones]]="SI",1,0)</f>
        <v>0</v>
      </c>
      <c r="AH721" s="36">
        <f>IF(AVANZA[[#This Row],[Variable]]="TERMINADA",IFERROR(VLOOKUP(AVANZA[[#This Row],[SUPERVISOR]],Tabla2[#All],4,0),0),)</f>
        <v>0</v>
      </c>
      <c r="AI721" s="14">
        <f>IF(AVANZA[[#This Row],[Producto]]="BA",1,0)</f>
        <v>0</v>
      </c>
      <c r="AJ721" s="14">
        <f>IF(AVANZA[[#This Row],[Producto]]="DUO",1,0)</f>
        <v>0</v>
      </c>
      <c r="AK721" s="14">
        <f>IF(AVANZA[[#This Row],[Producto]]="TRIO",1,0)</f>
        <v>1</v>
      </c>
      <c r="AL721" t="s">
        <v>1961</v>
      </c>
      <c r="AM721">
        <v>-1</v>
      </c>
      <c r="AN721">
        <v>-1</v>
      </c>
      <c r="AO721" t="s">
        <v>2478</v>
      </c>
      <c r="AP721" s="1">
        <v>46153.514618055553</v>
      </c>
      <c r="AQ721">
        <v>-1</v>
      </c>
      <c r="AR721" t="s">
        <v>2479</v>
      </c>
      <c r="AS721">
        <v>-1</v>
      </c>
      <c r="AT721">
        <v>-1</v>
      </c>
      <c r="AU721">
        <v>-1</v>
      </c>
      <c r="AV721">
        <v>-1</v>
      </c>
      <c r="AW721">
        <v>-1</v>
      </c>
      <c r="AX721" t="s">
        <v>224</v>
      </c>
      <c r="AY721">
        <v>-1</v>
      </c>
      <c r="AZ721">
        <v>2026</v>
      </c>
      <c r="BA721">
        <v>5</v>
      </c>
      <c r="BB721">
        <v>13</v>
      </c>
      <c r="BC721">
        <v>-1</v>
      </c>
      <c r="BD721" t="s">
        <v>225</v>
      </c>
      <c r="BE721">
        <v>-1</v>
      </c>
      <c r="BF721">
        <v>20001625942684</v>
      </c>
      <c r="BG721" t="s">
        <v>376</v>
      </c>
      <c r="BH721" t="s">
        <v>377</v>
      </c>
      <c r="BI721" t="s">
        <v>2480</v>
      </c>
      <c r="BJ721">
        <v>-1</v>
      </c>
      <c r="BK721">
        <v>-1</v>
      </c>
      <c r="BL721">
        <v>-1</v>
      </c>
      <c r="BM721" t="s">
        <v>2213</v>
      </c>
      <c r="BN721" t="s">
        <v>230</v>
      </c>
      <c r="BO721" t="s">
        <v>2481</v>
      </c>
      <c r="BP721" t="s">
        <v>380</v>
      </c>
      <c r="BQ721">
        <v>2026</v>
      </c>
      <c r="BR721">
        <v>5</v>
      </c>
      <c r="BS721">
        <v>11</v>
      </c>
      <c r="BT721" s="1">
        <v>46153.514664351853</v>
      </c>
      <c r="BU721" t="s">
        <v>2215</v>
      </c>
      <c r="BV721" s="2">
        <v>46153</v>
      </c>
      <c r="BW721" t="s">
        <v>2215</v>
      </c>
      <c r="BX721" s="2">
        <v>46153</v>
      </c>
      <c r="BY721" s="2">
        <v>46154</v>
      </c>
      <c r="BZ721" t="s">
        <v>2216</v>
      </c>
      <c r="CA721" t="s">
        <v>297</v>
      </c>
      <c r="CB721" t="s">
        <v>297</v>
      </c>
      <c r="CC721" t="s">
        <v>2482</v>
      </c>
      <c r="CD721" t="s">
        <v>2483</v>
      </c>
      <c r="CE721">
        <v>-1</v>
      </c>
      <c r="CF721" t="s">
        <v>300</v>
      </c>
      <c r="CG721" t="s">
        <v>301</v>
      </c>
      <c r="CH721" t="s">
        <v>242</v>
      </c>
      <c r="CI721">
        <v>1013654397</v>
      </c>
      <c r="CJ721" t="s">
        <v>1969</v>
      </c>
      <c r="CK721" t="s">
        <v>245</v>
      </c>
      <c r="CL721" t="s">
        <v>246</v>
      </c>
      <c r="CM721" t="s">
        <v>247</v>
      </c>
      <c r="CN721" t="s">
        <v>248</v>
      </c>
      <c r="CT721" t="s">
        <v>304</v>
      </c>
      <c r="CU721" t="s">
        <v>387</v>
      </c>
      <c r="CW721" t="s">
        <v>388</v>
      </c>
      <c r="CX721" t="s">
        <v>389</v>
      </c>
      <c r="DA721" t="s">
        <v>250</v>
      </c>
      <c r="DB721">
        <v>-1</v>
      </c>
      <c r="DF721" t="s">
        <v>2213</v>
      </c>
      <c r="DJ721" t="s">
        <v>252</v>
      </c>
      <c r="DK721" t="s">
        <v>253</v>
      </c>
      <c r="DL721" t="s">
        <v>253</v>
      </c>
      <c r="DN721" t="s">
        <v>390</v>
      </c>
      <c r="DR721" t="s">
        <v>1970</v>
      </c>
      <c r="DS721" t="s">
        <v>1969</v>
      </c>
      <c r="DT721" t="s">
        <v>1968</v>
      </c>
      <c r="DV721">
        <v>1</v>
      </c>
      <c r="DW721" t="s">
        <v>283</v>
      </c>
      <c r="ED721" s="2">
        <v>46155</v>
      </c>
      <c r="EE721" t="s">
        <v>306</v>
      </c>
      <c r="EF721">
        <v>20</v>
      </c>
      <c r="EP721" t="s">
        <v>258</v>
      </c>
      <c r="ES721" t="s">
        <v>2484</v>
      </c>
      <c r="FA721" t="s">
        <v>245</v>
      </c>
      <c r="FB721" t="s">
        <v>308</v>
      </c>
      <c r="FD721" t="s">
        <v>308</v>
      </c>
      <c r="FE721" t="s">
        <v>309</v>
      </c>
      <c r="FF721" t="s">
        <v>309</v>
      </c>
      <c r="FK721" t="s">
        <v>263</v>
      </c>
      <c r="FL721" t="s">
        <v>2485</v>
      </c>
      <c r="FN721" t="s">
        <v>248</v>
      </c>
      <c r="FO721" t="s">
        <v>265</v>
      </c>
      <c r="FR721">
        <v>0</v>
      </c>
      <c r="GB721" t="s">
        <v>266</v>
      </c>
      <c r="GM721">
        <v>0</v>
      </c>
      <c r="GS721" t="s">
        <v>267</v>
      </c>
      <c r="GT721" s="2">
        <v>44865</v>
      </c>
      <c r="GU721" t="s">
        <v>268</v>
      </c>
      <c r="GV721" t="s">
        <v>335</v>
      </c>
      <c r="GW721" t="s">
        <v>394</v>
      </c>
      <c r="GZ721" t="s">
        <v>395</v>
      </c>
      <c r="HA721" t="s">
        <v>274</v>
      </c>
      <c r="HB721" t="s">
        <v>312</v>
      </c>
      <c r="HC721" t="s">
        <v>312</v>
      </c>
      <c r="HD721" t="s">
        <v>313</v>
      </c>
      <c r="HE721" t="s">
        <v>230</v>
      </c>
      <c r="HF721" t="s">
        <v>2486</v>
      </c>
      <c r="HR721" t="s">
        <v>278</v>
      </c>
      <c r="HV721">
        <v>131990</v>
      </c>
      <c r="HW721" t="s">
        <v>281</v>
      </c>
      <c r="HY721">
        <v>0</v>
      </c>
      <c r="HZ721">
        <v>0</v>
      </c>
      <c r="IA721" t="s">
        <v>281</v>
      </c>
      <c r="IB721" t="s">
        <v>281</v>
      </c>
      <c r="IE721" t="s">
        <v>283</v>
      </c>
      <c r="IF721" t="s">
        <v>283</v>
      </c>
      <c r="IG721" t="s">
        <v>283</v>
      </c>
      <c r="IH721" t="s">
        <v>284</v>
      </c>
      <c r="II721" t="s">
        <v>285</v>
      </c>
      <c r="IJ721" t="s">
        <v>286</v>
      </c>
      <c r="IK721" t="s">
        <v>278</v>
      </c>
      <c r="IL721" t="s">
        <v>287</v>
      </c>
      <c r="IM721" t="s">
        <v>288</v>
      </c>
      <c r="IN721" t="s">
        <v>2219</v>
      </c>
      <c r="IP721" t="s">
        <v>290</v>
      </c>
      <c r="IQ721" t="s">
        <v>284</v>
      </c>
      <c r="IS721" t="s">
        <v>291</v>
      </c>
      <c r="IT721" t="s">
        <v>561</v>
      </c>
      <c r="IY721" t="s">
        <v>281</v>
      </c>
    </row>
    <row r="722" spans="1:259" x14ac:dyDescent="0.3">
      <c r="A722" s="14">
        <f>DAY(AVANZA[[#This Row],[FechaSeguimiento]])</f>
        <v>13</v>
      </c>
      <c r="B722" s="14">
        <f>MONTH(AVANZA[[#This Row],[FechaSeguimiento]])</f>
        <v>5</v>
      </c>
      <c r="C722"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722" t="str">
        <f>LOWER(IFERROR(VLOOKUP(AVANZA[[#This Row],[ID_Peticion]],CANCELADAS[#All],2,0),""))</f>
        <v/>
      </c>
      <c r="E722" t="str">
        <f>LOWER(IFERROR(VLOOKUP(AVANZA[[#This Row],[ID_Peticion]],CANCELADAS[#All],3,0),""))</f>
        <v/>
      </c>
      <c r="F722" t="str">
        <f>LOWER(IF(AVANZA[[#This Row],[CEDULA CLIENTE]]&lt;&gt;""," CC: " &amp; COUNTIFS(AVANZA[CEDULA CLIENTE],AVANZA[[#This Row],[CEDULA CLIENTE]]),"")&amp; IF(AVANZA[[#This Row],[Direccion]]&lt;&gt;""," DIR: " &amp; COUNTIFS(AVANZA[Direccion],AVANZA[[#This Row],[Direccion]]),""))</f>
        <v xml:space="preserve"> cc: 1 dir: 1</v>
      </c>
      <c r="G722" t="str">
        <f>IFERROR(VLOOKUP(AVANZA[[#This Row],[Cedula_Vendedor_Atis]],PLANTA[[#All],[CEDULA]:[LINEA]],3,0),"No Cruza")</f>
        <v>Marisol Avella</v>
      </c>
      <c r="H722" t="str">
        <f>IFERROR(VLOOKUP(AVANZA[[#This Row],[Cedula_Vendedor_Atis]],PLANTA[[#All],[CEDULA]:[LINEA]],4,0),"No Cruza")</f>
        <v>Fija</v>
      </c>
      <c r="I722" t="str">
        <f>LOWER(IF(AVANZA[[#This Row],[ATRIBUIBLE]]="",AVANZA[[#This Row],[Variable]],AVANZA[[#This Row],[ATRIBUIBLE]]))</f>
        <v>pendiente</v>
      </c>
      <c r="J722" s="14">
        <f>IF(AVANZA[[#This Row],[Variable]]=AVANZA[[#Headers],[TERMINADA]],1,0)</f>
        <v>0</v>
      </c>
      <c r="K722" s="14">
        <f>IF(AVANZA[[#This Row],[Variable]]=AVANZA[[#Headers],[ANULADA]],1,0)</f>
        <v>0</v>
      </c>
      <c r="L722" s="14">
        <f>IF(AVANZA[[#This Row],[Variable]]=AVANZA[[#Headers],[PENDIENTE]],1,0)</f>
        <v>1</v>
      </c>
      <c r="M722" s="14">
        <f>IF(AVANZA[[#This Row],[ESTADO AGENDA]]="AGENDADA",1,0)</f>
        <v>1</v>
      </c>
      <c r="N722" s="14">
        <f>IF(AVANZA[[#This Row],[ESTADO AGENDA]]="PENDIENTE DE AGENDAR",1,0)</f>
        <v>0</v>
      </c>
      <c r="O722" s="14">
        <f>IF(AVANZA[[#This Row],[ESTADO AGENDA]]="SUSPENDIDA",1,0)</f>
        <v>0</v>
      </c>
      <c r="P722" t="str" cm="1">
        <f t="array" ref="P722">_xlfn.XLOOKUP(AVANZA[[#This Row],[Num_Agrupacion_Pet_Atis]],Tabla1[[#All],[Numero_de_actuacion]],Tabla1[[#All],[Estado_de_la_orden]],"",0)</f>
        <v>Agendada</v>
      </c>
      <c r="Q722" s="2" cm="1">
        <f t="array" ref="Q722">_xlfn.XLOOKUP(AVANZA[[#This Row],[Num_Agrupacion_Pet_Atis]],Tabla1[[#All],[Numero_de_actuacion]],Tabla1[[#All],[Fecha_de_la_cita]],"",0)</f>
        <v>46158.5</v>
      </c>
      <c r="R722" t="str" cm="1">
        <f t="array" ref="R722">_xlfn.XLOOKUP(AVANZA[[#This Row],[Num_Agrupacion_Pet_Atis]],Tabla1[[#All],[Numero_de_actuacion]],Tabla1[[#All],[Franja_horaria_de_la_cita]],"",0)</f>
        <v>PM</v>
      </c>
      <c r="S722" s="14">
        <f>IFERROR(DAY(AVANZA[[#This Row],[FECHA AGENDA]]),"")</f>
        <v>16</v>
      </c>
      <c r="T722" s="14">
        <f>IFERROR(MONTH(AVANZA[[#This Row],[FECHA AGENDA]]),"")</f>
        <v>5</v>
      </c>
      <c r="U722" cm="1">
        <f t="array" ref="U722">_xlfn.XLOOKUP(AVANZA[[#This Row],[Num_Agrupacion_Pet_Atis]],Tabla1[[#All],[Numero_de_actuacion]],Tabla1[[#All],[Motivo_de_suspension]],"",0)</f>
        <v>0</v>
      </c>
      <c r="V722" s="2" t="str" cm="1">
        <f t="array" ref="V722">_xlfn.XLOOKUP(AVANZA[[#This Row],[Num_Agrupacion_Pet_Atis]],Tabla1[[#All],[Numero_de_actuacion]],Tabla1[[#All],[No_identificacion_cliente]],"",0)</f>
        <v>1032498390</v>
      </c>
      <c r="W722" s="2" t="str" cm="1">
        <f t="array" ref="W722">_xlfn.XLOOKUP(AVANZA[[#This Row],[Num_Agrupacion_Pet_Atis]],Tabla1[[#All],[Numero_de_actuacion]],Tabla1[[#All],[Movil_de_contacto]],"",0)</f>
        <v>3174801359</v>
      </c>
      <c r="X722" s="14">
        <f>IF(OR(AVANZA[[#This Row],[ESTADO LEG]]="Legalizada grabacion",AVANZA[[#This Row],[ESTADO LEG]]="Legalizada aut"),1,0)</f>
        <v>0</v>
      </c>
      <c r="Y722" s="14">
        <f>IF(OR(AVANZA[[#This Row],[ESTADO LEG]]="pdte legalizar",AVANZA[[#This Row],[ESTADO LEG]]="No cruza"),1,0)</f>
        <v>0</v>
      </c>
      <c r="Z722" t="str" cm="1">
        <f t="array" ref="Z722">IF(AVANZA[[#This Row],[Variable]]="Terminada",LOWER(_xlfn.XLOOKUP(AVANZA[[#This Row],[ID_Peticion]],Tabla6[[#All],[NUM_PETICION]],Tabla6[[#All],[ESTADO_LEG]],"NO CRUZA",0)),AVANZA[[#This Row],[Variable]])</f>
        <v>PENDIENTE</v>
      </c>
      <c r="AA722" t="str" cm="1">
        <f t="array" ref="AA722">_xlfn.XLOOKUP(AVANZA[[#This Row],[ID_Peticion]],Tabla6[[#All],[NUM_PETICION]],Tabla6[[#All],[DIF_DIAS]],"",0)</f>
        <v/>
      </c>
      <c r="AB722" s="2" t="str" cm="1">
        <f t="array" ref="AB722">IFERROR(_xlfn.XLOOKUP(AVANZA[[#This Row],[ID_Peticion]],Tabla6[[#All],[NUM_PETICION]],Tabla6[[#All],[FEC_LEGAL]],"",0),"")</f>
        <v/>
      </c>
      <c r="AC722" s="14">
        <f ca="1">IF(AVANZA[[#This Row],[FECHA LEG]]&lt;&gt;0,IFERROR(AVANZA[[#This Row],[FECHA LEG]]-AVANZA[[#This Row],[FechaIniEstadoSubPetAtis]],0),TODAY()-AVANZA[[#This Row],[FechaIniEstadoSubPetAtis]])</f>
        <v>0</v>
      </c>
      <c r="AD722" s="35">
        <f ca="1">IF(AVANZA[[#This Row],[FINAL Vs LG]]&lt;&gt;0,IF(AVANZA[[#This Row],[FINAL Vs LG]]&lt;7.1,"100%",IF(AND(AVANZA[[#This Row],[FINAL Vs LG]]&gt;7.1,AVANZA[[#This Row],[FINAL Vs LG]]&lt;11.1),"50%","0%")),0)</f>
        <v>0</v>
      </c>
      <c r="AE722" s="14">
        <f ca="1">VLOOKUP(DAY(TODAY()),BACK!F:G,2,0)</f>
        <v>14</v>
      </c>
      <c r="AF722" s="14">
        <f>BACK!$I$2</f>
        <v>24</v>
      </c>
      <c r="AG722" s="14">
        <f>IF(AVANZA[[#This Row],[Oferta_empaquetada_comisiones]]="SI",1,0)</f>
        <v>0</v>
      </c>
      <c r="AH722" s="36">
        <f>IF(AVANZA[[#This Row],[Variable]]="TERMINADA",IFERROR(VLOOKUP(AVANZA[[#This Row],[SUPERVISOR]],Tabla2[#All],4,0),0),)</f>
        <v>0</v>
      </c>
      <c r="AI722" s="14">
        <f>IF(AVANZA[[#This Row],[Producto]]="BA",1,0)</f>
        <v>1</v>
      </c>
      <c r="AJ722" s="14">
        <f>IF(AVANZA[[#This Row],[Producto]]="DUO",1,0)</f>
        <v>0</v>
      </c>
      <c r="AK722" s="14">
        <f>IF(AVANZA[[#This Row],[Producto]]="TRIO",1,0)</f>
        <v>0</v>
      </c>
      <c r="AL722" t="s">
        <v>870</v>
      </c>
      <c r="AM722">
        <v>-1</v>
      </c>
      <c r="AN722">
        <v>-1</v>
      </c>
      <c r="AO722" t="s">
        <v>2489</v>
      </c>
      <c r="AP722" s="1">
        <v>46152.761712962965</v>
      </c>
      <c r="AQ722">
        <v>-1</v>
      </c>
      <c r="AR722" t="s">
        <v>2490</v>
      </c>
      <c r="AS722">
        <v>-1</v>
      </c>
      <c r="AT722">
        <v>-1</v>
      </c>
      <c r="AU722">
        <v>-1</v>
      </c>
      <c r="AV722">
        <v>-1</v>
      </c>
      <c r="AW722">
        <v>-1</v>
      </c>
      <c r="AX722" t="s">
        <v>224</v>
      </c>
      <c r="AY722">
        <v>-1</v>
      </c>
      <c r="AZ722">
        <v>2026</v>
      </c>
      <c r="BA722">
        <v>5</v>
      </c>
      <c r="BB722">
        <v>13</v>
      </c>
      <c r="BC722">
        <v>-1</v>
      </c>
      <c r="BD722" t="s">
        <v>225</v>
      </c>
      <c r="BE722">
        <v>-1</v>
      </c>
      <c r="BF722">
        <v>20001624986704</v>
      </c>
      <c r="BG722" t="s">
        <v>319</v>
      </c>
      <c r="BH722" t="s">
        <v>320</v>
      </c>
      <c r="BI722" t="s">
        <v>2491</v>
      </c>
      <c r="BJ722">
        <v>-1</v>
      </c>
      <c r="BK722">
        <v>-1</v>
      </c>
      <c r="BL722">
        <v>-1</v>
      </c>
      <c r="BM722" t="s">
        <v>2213</v>
      </c>
      <c r="BN722" t="s">
        <v>230</v>
      </c>
      <c r="BO722" t="s">
        <v>2492</v>
      </c>
      <c r="BP722" t="s">
        <v>380</v>
      </c>
      <c r="BQ722">
        <v>2026</v>
      </c>
      <c r="BR722">
        <v>5</v>
      </c>
      <c r="BS722">
        <v>10</v>
      </c>
      <c r="BT722" s="1">
        <v>46152.761736111112</v>
      </c>
      <c r="BU722" t="s">
        <v>2215</v>
      </c>
      <c r="BV722" s="2">
        <v>46152</v>
      </c>
      <c r="BW722" t="s">
        <v>2215</v>
      </c>
      <c r="BX722" s="2">
        <v>46152</v>
      </c>
      <c r="BY722" s="2">
        <v>46152</v>
      </c>
      <c r="BZ722" t="s">
        <v>2216</v>
      </c>
      <c r="CA722" t="s">
        <v>297</v>
      </c>
      <c r="CB722" t="s">
        <v>297</v>
      </c>
      <c r="CC722" t="s">
        <v>2493</v>
      </c>
      <c r="CD722" t="s">
        <v>2494</v>
      </c>
      <c r="CE722">
        <v>-1</v>
      </c>
      <c r="CF722" t="s">
        <v>300</v>
      </c>
      <c r="CG722" t="s">
        <v>301</v>
      </c>
      <c r="CH722" t="s">
        <v>242</v>
      </c>
      <c r="CI722">
        <v>1015443152</v>
      </c>
      <c r="CJ722" t="s">
        <v>877</v>
      </c>
      <c r="CK722" t="s">
        <v>245</v>
      </c>
      <c r="CL722" t="s">
        <v>409</v>
      </c>
      <c r="CM722" t="s">
        <v>247</v>
      </c>
      <c r="CN722" t="s">
        <v>410</v>
      </c>
      <c r="CT722" t="s">
        <v>386</v>
      </c>
      <c r="CU722" t="s">
        <v>225</v>
      </c>
      <c r="CW722" t="s">
        <v>319</v>
      </c>
      <c r="CX722" t="s">
        <v>320</v>
      </c>
      <c r="DA722" t="s">
        <v>250</v>
      </c>
      <c r="DB722">
        <v>-1</v>
      </c>
      <c r="DF722" t="s">
        <v>2213</v>
      </c>
      <c r="DJ722" t="s">
        <v>252</v>
      </c>
      <c r="DK722" t="s">
        <v>253</v>
      </c>
      <c r="DL722" t="s">
        <v>253</v>
      </c>
      <c r="DN722" t="s">
        <v>255</v>
      </c>
      <c r="DR722" t="s">
        <v>878</v>
      </c>
      <c r="DS722" t="s">
        <v>877</v>
      </c>
      <c r="DT722" t="s">
        <v>870</v>
      </c>
      <c r="DV722">
        <v>1</v>
      </c>
      <c r="DW722" t="s">
        <v>283</v>
      </c>
      <c r="ED722" s="2">
        <v>46155</v>
      </c>
      <c r="EF722">
        <v>16</v>
      </c>
      <c r="EP722" t="s">
        <v>258</v>
      </c>
      <c r="FA722" t="s">
        <v>245</v>
      </c>
      <c r="FB722" t="s">
        <v>308</v>
      </c>
      <c r="FD722" t="s">
        <v>308</v>
      </c>
      <c r="FE722" t="s">
        <v>309</v>
      </c>
      <c r="FF722" t="s">
        <v>309</v>
      </c>
      <c r="FK722" t="s">
        <v>263</v>
      </c>
      <c r="FN722" t="s">
        <v>410</v>
      </c>
      <c r="FO722" t="s">
        <v>414</v>
      </c>
      <c r="FR722">
        <v>0</v>
      </c>
      <c r="GB722" t="s">
        <v>266</v>
      </c>
      <c r="GM722">
        <v>0</v>
      </c>
      <c r="GS722" t="s">
        <v>267</v>
      </c>
      <c r="GT722" s="2"/>
      <c r="GU722" t="s">
        <v>268</v>
      </c>
      <c r="GV722" t="s">
        <v>335</v>
      </c>
      <c r="GW722" t="s">
        <v>270</v>
      </c>
      <c r="GX722" t="s">
        <v>271</v>
      </c>
      <c r="GY722" t="s">
        <v>271</v>
      </c>
      <c r="GZ722" t="s">
        <v>273</v>
      </c>
      <c r="HE722" t="s">
        <v>230</v>
      </c>
      <c r="HF722" t="s">
        <v>2495</v>
      </c>
      <c r="HR722" t="s">
        <v>278</v>
      </c>
      <c r="HV722">
        <v>94990</v>
      </c>
      <c r="HW722" t="s">
        <v>281</v>
      </c>
      <c r="HY722">
        <v>0</v>
      </c>
      <c r="HZ722">
        <v>0</v>
      </c>
      <c r="IA722" t="s">
        <v>279</v>
      </c>
      <c r="IB722" t="s">
        <v>281</v>
      </c>
      <c r="IE722" t="s">
        <v>283</v>
      </c>
      <c r="IF722" t="s">
        <v>283</v>
      </c>
      <c r="IG722" t="s">
        <v>283</v>
      </c>
      <c r="IH722" t="s">
        <v>284</v>
      </c>
      <c r="II722" t="s">
        <v>285</v>
      </c>
      <c r="IJ722" t="s">
        <v>286</v>
      </c>
      <c r="IK722" t="s">
        <v>278</v>
      </c>
      <c r="IL722" t="s">
        <v>346</v>
      </c>
      <c r="IM722" t="s">
        <v>288</v>
      </c>
      <c r="IN722" t="s">
        <v>2219</v>
      </c>
      <c r="IP722" t="s">
        <v>290</v>
      </c>
      <c r="IQ722" t="s">
        <v>284</v>
      </c>
      <c r="IS722" t="s">
        <v>291</v>
      </c>
      <c r="IT722" t="s">
        <v>398</v>
      </c>
      <c r="IW722" t="s">
        <v>417</v>
      </c>
      <c r="IY722" t="s">
        <v>281</v>
      </c>
    </row>
    <row r="723" spans="1:259" x14ac:dyDescent="0.3">
      <c r="A723" s="14">
        <f>DAY(AVANZA[[#This Row],[FechaSeguimiento]])</f>
        <v>13</v>
      </c>
      <c r="B723" s="14">
        <f>MONTH(AVANZA[[#This Row],[FechaSeguimiento]])</f>
        <v>5</v>
      </c>
      <c r="C723"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723" t="str">
        <f>LOWER(IFERROR(VLOOKUP(AVANZA[[#This Row],[ID_Peticion]],CANCELADAS[#All],2,0),""))</f>
        <v/>
      </c>
      <c r="E723" t="str">
        <f>LOWER(IFERROR(VLOOKUP(AVANZA[[#This Row],[ID_Peticion]],CANCELADAS[#All],3,0),""))</f>
        <v/>
      </c>
      <c r="F723" t="str">
        <f>LOWER(IF(AVANZA[[#This Row],[CEDULA CLIENTE]]&lt;&gt;""," CC: " &amp; COUNTIFS(AVANZA[CEDULA CLIENTE],AVANZA[[#This Row],[CEDULA CLIENTE]]),"")&amp; IF(AVANZA[[#This Row],[Direccion]]&lt;&gt;""," DIR: " &amp; COUNTIFS(AVANZA[Direccion],AVANZA[[#This Row],[Direccion]]),""))</f>
        <v xml:space="preserve"> dir: 1</v>
      </c>
      <c r="G723" t="str">
        <f>IFERROR(VLOOKUP(AVANZA[[#This Row],[Cedula_Vendedor_Atis]],PLANTA[[#All],[CEDULA]:[LINEA]],3,0),"No Cruza")</f>
        <v>Marisol Avella</v>
      </c>
      <c r="H723" t="str">
        <f>IFERROR(VLOOKUP(AVANZA[[#This Row],[Cedula_Vendedor_Atis]],PLANTA[[#All],[CEDULA]:[LINEA]],4,0),"No Cruza")</f>
        <v>Fija</v>
      </c>
      <c r="I723" t="str">
        <f>LOWER(IF(AVANZA[[#This Row],[ATRIBUIBLE]]="",AVANZA[[#This Row],[Variable]],AVANZA[[#This Row],[ATRIBUIBLE]]))</f>
        <v>terminada</v>
      </c>
      <c r="J723" s="14">
        <f>IF(AVANZA[[#This Row],[Variable]]=AVANZA[[#Headers],[TERMINADA]],1,0)</f>
        <v>1</v>
      </c>
      <c r="K723" s="14">
        <f>IF(AVANZA[[#This Row],[Variable]]=AVANZA[[#Headers],[ANULADA]],1,0)</f>
        <v>0</v>
      </c>
      <c r="L723" s="14">
        <f>IF(AVANZA[[#This Row],[Variable]]=AVANZA[[#Headers],[PENDIENTE]],1,0)</f>
        <v>0</v>
      </c>
      <c r="M723" s="14">
        <f>IF(AVANZA[[#This Row],[ESTADO AGENDA]]="AGENDADA",1,0)</f>
        <v>0</v>
      </c>
      <c r="N723" s="14">
        <f>IF(AVANZA[[#This Row],[ESTADO AGENDA]]="PENDIENTE DE AGENDAR",1,0)</f>
        <v>0</v>
      </c>
      <c r="O723" s="14">
        <f>IF(AVANZA[[#This Row],[ESTADO AGENDA]]="SUSPENDIDA",1,0)</f>
        <v>0</v>
      </c>
      <c r="P723" t="str" cm="1">
        <f t="array" ref="P723">_xlfn.XLOOKUP(AVANZA[[#This Row],[Num_Agrupacion_Pet_Atis]],Tabla1[[#All],[Numero_de_actuacion]],Tabla1[[#All],[Estado_de_la_orden]],"",0)</f>
        <v/>
      </c>
      <c r="Q723" s="2" t="str" cm="1">
        <f t="array" ref="Q723">_xlfn.XLOOKUP(AVANZA[[#This Row],[Num_Agrupacion_Pet_Atis]],Tabla1[[#All],[Numero_de_actuacion]],Tabla1[[#All],[Fecha_de_la_cita]],"",0)</f>
        <v/>
      </c>
      <c r="R723" t="str" cm="1">
        <f t="array" ref="R723">_xlfn.XLOOKUP(AVANZA[[#This Row],[Num_Agrupacion_Pet_Atis]],Tabla1[[#All],[Numero_de_actuacion]],Tabla1[[#All],[Franja_horaria_de_la_cita]],"",0)</f>
        <v/>
      </c>
      <c r="S723" s="14" t="str">
        <f>IFERROR(DAY(AVANZA[[#This Row],[FECHA AGENDA]]),"")</f>
        <v/>
      </c>
      <c r="T723" s="14" t="str">
        <f>IFERROR(MONTH(AVANZA[[#This Row],[FECHA AGENDA]]),"")</f>
        <v/>
      </c>
      <c r="U723" t="str" cm="1">
        <f t="array" ref="U723">_xlfn.XLOOKUP(AVANZA[[#This Row],[Num_Agrupacion_Pet_Atis]],Tabla1[[#All],[Numero_de_actuacion]],Tabla1[[#All],[Motivo_de_suspension]],"",0)</f>
        <v/>
      </c>
      <c r="V723" s="2" t="str" cm="1">
        <f t="array" ref="V723">_xlfn.XLOOKUP(AVANZA[[#This Row],[Num_Agrupacion_Pet_Atis]],Tabla1[[#All],[Numero_de_actuacion]],Tabla1[[#All],[No_identificacion_cliente]],"",0)</f>
        <v/>
      </c>
      <c r="W723" s="2" t="str" cm="1">
        <f t="array" ref="W723">_xlfn.XLOOKUP(AVANZA[[#This Row],[Num_Agrupacion_Pet_Atis]],Tabla1[[#All],[Numero_de_actuacion]],Tabla1[[#All],[Movil_de_contacto]],"",0)</f>
        <v/>
      </c>
      <c r="X723" s="14">
        <f>IF(OR(AVANZA[[#This Row],[ESTADO LEG]]="Legalizada grabacion",AVANZA[[#This Row],[ESTADO LEG]]="Legalizada aut"),1,0)</f>
        <v>0</v>
      </c>
      <c r="Y723" s="14">
        <f>IF(OR(AVANZA[[#This Row],[ESTADO LEG]]="pdte legalizar",AVANZA[[#This Row],[ESTADO LEG]]="No cruza"),1,0)</f>
        <v>1</v>
      </c>
      <c r="Z723" t="str" cm="1">
        <f t="array" ref="Z723">IF(AVANZA[[#This Row],[Variable]]="Terminada",LOWER(_xlfn.XLOOKUP(AVANZA[[#This Row],[ID_Peticion]],Tabla6[[#All],[NUM_PETICION]],Tabla6[[#All],[ESTADO_LEG]],"NO CRUZA",0)),AVANZA[[#This Row],[Variable]])</f>
        <v>no cruza</v>
      </c>
      <c r="AA723" t="str" cm="1">
        <f t="array" ref="AA723">_xlfn.XLOOKUP(AVANZA[[#This Row],[ID_Peticion]],Tabla6[[#All],[NUM_PETICION]],Tabla6[[#All],[DIF_DIAS]],"",0)</f>
        <v/>
      </c>
      <c r="AB723" s="2" t="str" cm="1">
        <f t="array" ref="AB723">IFERROR(_xlfn.XLOOKUP(AVANZA[[#This Row],[ID_Peticion]],Tabla6[[#All],[NUM_PETICION]],Tabla6[[#All],[FEC_LEGAL]],"",0),"")</f>
        <v/>
      </c>
      <c r="AC723" s="14">
        <f ca="1">IF(AVANZA[[#This Row],[FECHA LEG]]&lt;&gt;0,IFERROR(AVANZA[[#This Row],[FECHA LEG]]-AVANZA[[#This Row],[FechaIniEstadoSubPetAtis]],0),TODAY()-AVANZA[[#This Row],[FechaIniEstadoSubPetAtis]])</f>
        <v>0</v>
      </c>
      <c r="AD723" s="35">
        <f ca="1">IF(AVANZA[[#This Row],[FINAL Vs LG]]&lt;&gt;0,IF(AVANZA[[#This Row],[FINAL Vs LG]]&lt;7.1,"100%",IF(AND(AVANZA[[#This Row],[FINAL Vs LG]]&gt;7.1,AVANZA[[#This Row],[FINAL Vs LG]]&lt;11.1),"50%","0%")),0)</f>
        <v>0</v>
      </c>
      <c r="AE723" s="14">
        <f ca="1">VLOOKUP(DAY(TODAY()),BACK!F:G,2,0)</f>
        <v>14</v>
      </c>
      <c r="AF723" s="14">
        <f>BACK!$I$2</f>
        <v>24</v>
      </c>
      <c r="AG723" s="14">
        <f>IF(AVANZA[[#This Row],[Oferta_empaquetada_comisiones]]="SI",1,0)</f>
        <v>0</v>
      </c>
      <c r="AH723" s="36">
        <f>IF(AVANZA[[#This Row],[Variable]]="TERMINADA",IFERROR(VLOOKUP(AVANZA[[#This Row],[SUPERVISOR]],Tabla2[#All],4,0),0),)</f>
        <v>3.5</v>
      </c>
      <c r="AI723" s="14">
        <f>IF(AVANZA[[#This Row],[Producto]]="BA",1,0)</f>
        <v>1</v>
      </c>
      <c r="AJ723" s="14">
        <f>IF(AVANZA[[#This Row],[Producto]]="DUO",1,0)</f>
        <v>0</v>
      </c>
      <c r="AK723" s="14">
        <f>IF(AVANZA[[#This Row],[Producto]]="TRIO",1,0)</f>
        <v>0</v>
      </c>
      <c r="AL723" t="s">
        <v>456</v>
      </c>
      <c r="AM723">
        <v>-1</v>
      </c>
      <c r="AN723">
        <v>-1</v>
      </c>
      <c r="AO723" t="s">
        <v>2496</v>
      </c>
      <c r="AP723" s="1">
        <v>46153.589965277781</v>
      </c>
      <c r="AQ723">
        <v>-1</v>
      </c>
      <c r="AR723" t="s">
        <v>2497</v>
      </c>
      <c r="AS723">
        <v>-1</v>
      </c>
      <c r="AT723">
        <v>-1</v>
      </c>
      <c r="AU723">
        <v>-1</v>
      </c>
      <c r="AV723">
        <v>-1</v>
      </c>
      <c r="AW723">
        <v>-1</v>
      </c>
      <c r="AX723" t="s">
        <v>224</v>
      </c>
      <c r="AY723">
        <v>-1</v>
      </c>
      <c r="AZ723">
        <v>2026</v>
      </c>
      <c r="BA723">
        <v>5</v>
      </c>
      <c r="BB723">
        <v>13</v>
      </c>
      <c r="BC723">
        <v>-1</v>
      </c>
      <c r="BD723" t="s">
        <v>225</v>
      </c>
      <c r="BE723">
        <v>-1</v>
      </c>
      <c r="BF723">
        <v>20001626045106</v>
      </c>
      <c r="BG723" t="s">
        <v>1524</v>
      </c>
      <c r="BH723" t="s">
        <v>1525</v>
      </c>
      <c r="BI723" t="s">
        <v>2498</v>
      </c>
      <c r="BJ723">
        <v>-1</v>
      </c>
      <c r="BK723">
        <v>-1</v>
      </c>
      <c r="BL723">
        <v>-1</v>
      </c>
      <c r="BM723" t="s">
        <v>229</v>
      </c>
      <c r="BN723" t="s">
        <v>230</v>
      </c>
      <c r="BO723" t="s">
        <v>2499</v>
      </c>
      <c r="BP723" t="s">
        <v>380</v>
      </c>
      <c r="BQ723">
        <v>2026</v>
      </c>
      <c r="BR723">
        <v>5</v>
      </c>
      <c r="BS723">
        <v>11</v>
      </c>
      <c r="BT723" s="1">
        <v>46155.353020833332</v>
      </c>
      <c r="BU723" t="s">
        <v>233</v>
      </c>
      <c r="BV723" s="2">
        <v>46155</v>
      </c>
      <c r="BW723" t="s">
        <v>234</v>
      </c>
      <c r="BX723" s="2">
        <v>46153</v>
      </c>
      <c r="BY723" s="2">
        <v>46155</v>
      </c>
      <c r="BZ723" t="s">
        <v>235</v>
      </c>
      <c r="CA723" t="s">
        <v>321</v>
      </c>
      <c r="CB723" t="s">
        <v>322</v>
      </c>
      <c r="CC723" t="s">
        <v>2500</v>
      </c>
      <c r="CD723" t="s">
        <v>2501</v>
      </c>
      <c r="CE723">
        <v>-1</v>
      </c>
      <c r="CF723" t="s">
        <v>324</v>
      </c>
      <c r="CG723" t="s">
        <v>325</v>
      </c>
      <c r="CH723" t="s">
        <v>326</v>
      </c>
      <c r="CI723">
        <v>1018514067</v>
      </c>
      <c r="CJ723" t="s">
        <v>464</v>
      </c>
      <c r="CK723" t="s">
        <v>245</v>
      </c>
      <c r="CL723" t="s">
        <v>409</v>
      </c>
      <c r="CM723" t="s">
        <v>247</v>
      </c>
      <c r="CN723" t="s">
        <v>410</v>
      </c>
      <c r="CT723" t="s">
        <v>853</v>
      </c>
      <c r="CU723" t="s">
        <v>225</v>
      </c>
      <c r="CW723" t="s">
        <v>1524</v>
      </c>
      <c r="CX723" t="s">
        <v>1525</v>
      </c>
      <c r="DA723" t="s">
        <v>250</v>
      </c>
      <c r="DB723">
        <v>-1</v>
      </c>
      <c r="DF723" t="s">
        <v>251</v>
      </c>
      <c r="DJ723" t="s">
        <v>252</v>
      </c>
      <c r="DK723" t="s">
        <v>253</v>
      </c>
      <c r="DL723" t="s">
        <v>254</v>
      </c>
      <c r="DN723" t="s">
        <v>255</v>
      </c>
      <c r="DR723" t="s">
        <v>465</v>
      </c>
      <c r="DS723" t="s">
        <v>464</v>
      </c>
      <c r="DT723" t="s">
        <v>463</v>
      </c>
      <c r="DV723">
        <v>1</v>
      </c>
      <c r="DW723" t="s">
        <v>331</v>
      </c>
      <c r="ED723" s="2">
        <v>46155</v>
      </c>
      <c r="EE723" t="s">
        <v>343</v>
      </c>
      <c r="EF723">
        <v>20</v>
      </c>
      <c r="EP723" t="s">
        <v>258</v>
      </c>
      <c r="ES723" t="s">
        <v>2502</v>
      </c>
      <c r="FA723" t="s">
        <v>245</v>
      </c>
      <c r="FB723" t="s">
        <v>333</v>
      </c>
      <c r="FD723" t="s">
        <v>333</v>
      </c>
      <c r="FE723" t="s">
        <v>334</v>
      </c>
      <c r="FF723" t="s">
        <v>334</v>
      </c>
      <c r="FK723" t="s">
        <v>263</v>
      </c>
      <c r="FL723" t="s">
        <v>2503</v>
      </c>
      <c r="FN723" t="s">
        <v>410</v>
      </c>
      <c r="FO723" t="s">
        <v>414</v>
      </c>
      <c r="FR723">
        <v>94950</v>
      </c>
      <c r="GB723" t="s">
        <v>266</v>
      </c>
      <c r="GC723" t="s">
        <v>225</v>
      </c>
      <c r="GD723">
        <v>0</v>
      </c>
      <c r="GF723">
        <v>0</v>
      </c>
      <c r="GG723">
        <v>25339</v>
      </c>
      <c r="GI723">
        <v>94950</v>
      </c>
      <c r="GJ723">
        <v>0</v>
      </c>
      <c r="GL723">
        <v>0</v>
      </c>
      <c r="GM723">
        <v>112990</v>
      </c>
      <c r="GS723" t="s">
        <v>267</v>
      </c>
      <c r="GT723" s="2">
        <v>44773</v>
      </c>
      <c r="GU723" t="s">
        <v>268</v>
      </c>
      <c r="GV723" t="s">
        <v>269</v>
      </c>
      <c r="GW723" t="s">
        <v>394</v>
      </c>
      <c r="GZ723" t="s">
        <v>395</v>
      </c>
      <c r="HA723" t="s">
        <v>336</v>
      </c>
      <c r="HC723" t="s">
        <v>337</v>
      </c>
      <c r="HE723" t="s">
        <v>230</v>
      </c>
      <c r="HF723" t="s">
        <v>2504</v>
      </c>
      <c r="HR723" t="s">
        <v>278</v>
      </c>
      <c r="HV723">
        <v>112990</v>
      </c>
      <c r="HW723" t="s">
        <v>281</v>
      </c>
      <c r="HY723">
        <v>0</v>
      </c>
      <c r="HZ723">
        <v>0</v>
      </c>
      <c r="IA723" t="s">
        <v>279</v>
      </c>
      <c r="IB723" t="s">
        <v>281</v>
      </c>
      <c r="IE723" t="s">
        <v>283</v>
      </c>
      <c r="IF723" t="s">
        <v>283</v>
      </c>
      <c r="IG723" t="s">
        <v>283</v>
      </c>
      <c r="IH723" t="s">
        <v>284</v>
      </c>
      <c r="II723" t="s">
        <v>285</v>
      </c>
      <c r="IJ723" t="s">
        <v>286</v>
      </c>
      <c r="IK723" t="s">
        <v>278</v>
      </c>
      <c r="IL723" t="s">
        <v>287</v>
      </c>
      <c r="IM723" t="s">
        <v>288</v>
      </c>
      <c r="IN723" t="s">
        <v>289</v>
      </c>
      <c r="IP723" t="s">
        <v>290</v>
      </c>
      <c r="IQ723" t="s">
        <v>284</v>
      </c>
      <c r="IS723" t="s">
        <v>291</v>
      </c>
      <c r="IT723" t="s">
        <v>287</v>
      </c>
      <c r="IY723" t="s">
        <v>281</v>
      </c>
    </row>
    <row r="724" spans="1:259" x14ac:dyDescent="0.3">
      <c r="A724" s="14">
        <f>DAY(AVANZA[[#This Row],[FechaSeguimiento]])</f>
        <v>13</v>
      </c>
      <c r="B724" s="14">
        <f>MONTH(AVANZA[[#This Row],[FechaSeguimiento]])</f>
        <v>5</v>
      </c>
      <c r="C724"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724" t="str">
        <f>LOWER(IFERROR(VLOOKUP(AVANZA[[#This Row],[ID_Peticion]],CANCELADAS[#All],2,0),""))</f>
        <v/>
      </c>
      <c r="E724" t="str">
        <f>LOWER(IFERROR(VLOOKUP(AVANZA[[#This Row],[ID_Peticion]],CANCELADAS[#All],3,0),""))</f>
        <v/>
      </c>
      <c r="F724" t="str">
        <f>LOWER(IF(AVANZA[[#This Row],[CEDULA CLIENTE]]&lt;&gt;""," CC: " &amp; COUNTIFS(AVANZA[CEDULA CLIENTE],AVANZA[[#This Row],[CEDULA CLIENTE]]),"")&amp; IF(AVANZA[[#This Row],[Direccion]]&lt;&gt;""," DIR: " &amp; COUNTIFS(AVANZA[Direccion],AVANZA[[#This Row],[Direccion]]),""))</f>
        <v xml:space="preserve"> cc: 1 dir: 1</v>
      </c>
      <c r="G724" t="str">
        <f>IFERROR(VLOOKUP(AVANZA[[#This Row],[Cedula_Vendedor_Atis]],PLANTA[[#All],[CEDULA]:[LINEA]],3,0),"No Cruza")</f>
        <v>Marisol Avella</v>
      </c>
      <c r="H724" t="str">
        <f>IFERROR(VLOOKUP(AVANZA[[#This Row],[Cedula_Vendedor_Atis]],PLANTA[[#All],[CEDULA]:[LINEA]],4,0),"No Cruza")</f>
        <v>Fija</v>
      </c>
      <c r="I724" t="str">
        <f>LOWER(IF(AVANZA[[#This Row],[ATRIBUIBLE]]="",AVANZA[[#This Row],[Variable]],AVANZA[[#This Row],[ATRIBUIBLE]]))</f>
        <v>pendiente</v>
      </c>
      <c r="J724" s="14">
        <f>IF(AVANZA[[#This Row],[Variable]]=AVANZA[[#Headers],[TERMINADA]],1,0)</f>
        <v>0</v>
      </c>
      <c r="K724" s="14">
        <f>IF(AVANZA[[#This Row],[Variable]]=AVANZA[[#Headers],[ANULADA]],1,0)</f>
        <v>0</v>
      </c>
      <c r="L724" s="14">
        <f>IF(AVANZA[[#This Row],[Variable]]=AVANZA[[#Headers],[PENDIENTE]],1,0)</f>
        <v>1</v>
      </c>
      <c r="M724" s="14">
        <f>IF(AVANZA[[#This Row],[ESTADO AGENDA]]="AGENDADA",1,0)</f>
        <v>1</v>
      </c>
      <c r="N724" s="14">
        <f>IF(AVANZA[[#This Row],[ESTADO AGENDA]]="PENDIENTE DE AGENDAR",1,0)</f>
        <v>0</v>
      </c>
      <c r="O724" s="14">
        <f>IF(AVANZA[[#This Row],[ESTADO AGENDA]]="SUSPENDIDA",1,0)</f>
        <v>0</v>
      </c>
      <c r="P724" t="str" cm="1">
        <f t="array" ref="P724">_xlfn.XLOOKUP(AVANZA[[#This Row],[Num_Agrupacion_Pet_Atis]],Tabla1[[#All],[Numero_de_actuacion]],Tabla1[[#All],[Estado_de_la_orden]],"",0)</f>
        <v>Agendada</v>
      </c>
      <c r="Q724" s="2" cm="1">
        <f t="array" ref="Q724">_xlfn.XLOOKUP(AVANZA[[#This Row],[Num_Agrupacion_Pet_Atis]],Tabla1[[#All],[Numero_de_actuacion]],Tabla1[[#All],[Fecha_de_la_cita]],"",0)</f>
        <v>46158.291666666664</v>
      </c>
      <c r="R724" t="str" cm="1">
        <f t="array" ref="R724">_xlfn.XLOOKUP(AVANZA[[#This Row],[Num_Agrupacion_Pet_Atis]],Tabla1[[#All],[Numero_de_actuacion]],Tabla1[[#All],[Franja_horaria_de_la_cita]],"",0)</f>
        <v>AM</v>
      </c>
      <c r="S724" s="14">
        <f>IFERROR(DAY(AVANZA[[#This Row],[FECHA AGENDA]]),"")</f>
        <v>16</v>
      </c>
      <c r="T724" s="14">
        <f>IFERROR(MONTH(AVANZA[[#This Row],[FECHA AGENDA]]),"")</f>
        <v>5</v>
      </c>
      <c r="U724" t="str" cm="1">
        <f t="array" ref="U724">_xlfn.XLOOKUP(AVANZA[[#This Row],[Num_Agrupacion_Pet_Atis]],Tabla1[[#All],[Numero_de_actuacion]],Tabla1[[#All],[Motivo_de_suspension]],"",0)</f>
        <v>QC - CLIENTE DESEA EL PRODUCTO PERO EN UNA FECHA POSTERIOR</v>
      </c>
      <c r="V724" s="2" t="str" cm="1">
        <f t="array" ref="V724">_xlfn.XLOOKUP(AVANZA[[#This Row],[Num_Agrupacion_Pet_Atis]],Tabla1[[#All],[Numero_de_actuacion]],Tabla1[[#All],[No_identificacion_cliente]],"",0)</f>
        <v>52089321</v>
      </c>
      <c r="W724" s="2" t="str" cm="1">
        <f t="array" ref="W724">_xlfn.XLOOKUP(AVANZA[[#This Row],[Num_Agrupacion_Pet_Atis]],Tabla1[[#All],[Numero_de_actuacion]],Tabla1[[#All],[Movil_de_contacto]],"",0)</f>
        <v>3144258855</v>
      </c>
      <c r="X724" s="14">
        <f>IF(OR(AVANZA[[#This Row],[ESTADO LEG]]="Legalizada grabacion",AVANZA[[#This Row],[ESTADO LEG]]="Legalizada aut"),1,0)</f>
        <v>0</v>
      </c>
      <c r="Y724" s="14">
        <f>IF(OR(AVANZA[[#This Row],[ESTADO LEG]]="pdte legalizar",AVANZA[[#This Row],[ESTADO LEG]]="No cruza"),1,0)</f>
        <v>0</v>
      </c>
      <c r="Z724" t="str" cm="1">
        <f t="array" ref="Z724">IF(AVANZA[[#This Row],[Variable]]="Terminada",LOWER(_xlfn.XLOOKUP(AVANZA[[#This Row],[ID_Peticion]],Tabla6[[#All],[NUM_PETICION]],Tabla6[[#All],[ESTADO_LEG]],"NO CRUZA",0)),AVANZA[[#This Row],[Variable]])</f>
        <v>PENDIENTE</v>
      </c>
      <c r="AA724" t="str" cm="1">
        <f t="array" ref="AA724">_xlfn.XLOOKUP(AVANZA[[#This Row],[ID_Peticion]],Tabla6[[#All],[NUM_PETICION]],Tabla6[[#All],[DIF_DIAS]],"",0)</f>
        <v/>
      </c>
      <c r="AB724" s="2" t="str" cm="1">
        <f t="array" ref="AB724">IFERROR(_xlfn.XLOOKUP(AVANZA[[#This Row],[ID_Peticion]],Tabla6[[#All],[NUM_PETICION]],Tabla6[[#All],[FEC_LEGAL]],"",0),"")</f>
        <v/>
      </c>
      <c r="AC724" s="14">
        <f ca="1">IF(AVANZA[[#This Row],[FECHA LEG]]&lt;&gt;0,IFERROR(AVANZA[[#This Row],[FECHA LEG]]-AVANZA[[#This Row],[FechaIniEstadoSubPetAtis]],0),TODAY()-AVANZA[[#This Row],[FechaIniEstadoSubPetAtis]])</f>
        <v>0</v>
      </c>
      <c r="AD724" s="35">
        <f ca="1">IF(AVANZA[[#This Row],[FINAL Vs LG]]&lt;&gt;0,IF(AVANZA[[#This Row],[FINAL Vs LG]]&lt;7.1,"100%",IF(AND(AVANZA[[#This Row],[FINAL Vs LG]]&gt;7.1,AVANZA[[#This Row],[FINAL Vs LG]]&lt;11.1),"50%","0%")),0)</f>
        <v>0</v>
      </c>
      <c r="AE724" s="14">
        <f ca="1">VLOOKUP(DAY(TODAY()),BACK!F:G,2,0)</f>
        <v>14</v>
      </c>
      <c r="AF724" s="14">
        <f>BACK!$I$2</f>
        <v>24</v>
      </c>
      <c r="AG724" s="14">
        <f>IF(AVANZA[[#This Row],[Oferta_empaquetada_comisiones]]="SI",1,0)</f>
        <v>0</v>
      </c>
      <c r="AH724" s="36">
        <f>IF(AVANZA[[#This Row],[Variable]]="TERMINADA",IFERROR(VLOOKUP(AVANZA[[#This Row],[SUPERVISOR]],Tabla2[#All],4,0),0),)</f>
        <v>0</v>
      </c>
      <c r="AI724" s="14">
        <f>IF(AVANZA[[#This Row],[Producto]]="BA",1,0)</f>
        <v>0</v>
      </c>
      <c r="AJ724" s="14">
        <f>IF(AVANZA[[#This Row],[Producto]]="DUO",1,0)</f>
        <v>0</v>
      </c>
      <c r="AK724" s="14">
        <f>IF(AVANZA[[#This Row],[Producto]]="TRIO",1,0)</f>
        <v>1</v>
      </c>
      <c r="AL724" t="s">
        <v>797</v>
      </c>
      <c r="AM724">
        <v>-1</v>
      </c>
      <c r="AN724">
        <v>-1</v>
      </c>
      <c r="AO724" t="s">
        <v>2505</v>
      </c>
      <c r="AP724" s="1">
        <v>46145.59103009259</v>
      </c>
      <c r="AQ724">
        <v>-1</v>
      </c>
      <c r="AR724" t="s">
        <v>2506</v>
      </c>
      <c r="AS724">
        <v>-1</v>
      </c>
      <c r="AT724">
        <v>-1</v>
      </c>
      <c r="AU724">
        <v>-1</v>
      </c>
      <c r="AV724">
        <v>-1</v>
      </c>
      <c r="AW724">
        <v>-1</v>
      </c>
      <c r="AX724" t="s">
        <v>224</v>
      </c>
      <c r="AY724">
        <v>-1</v>
      </c>
      <c r="AZ724">
        <v>2026</v>
      </c>
      <c r="BA724">
        <v>5</v>
      </c>
      <c r="BB724">
        <v>13</v>
      </c>
      <c r="BC724">
        <v>-1</v>
      </c>
      <c r="BD724" t="s">
        <v>225</v>
      </c>
      <c r="BE724">
        <v>-1</v>
      </c>
      <c r="BF724">
        <v>20001621535650</v>
      </c>
      <c r="BG724" t="s">
        <v>438</v>
      </c>
      <c r="BH724" t="s">
        <v>439</v>
      </c>
      <c r="BI724" t="s">
        <v>2507</v>
      </c>
      <c r="BJ724">
        <v>-1</v>
      </c>
      <c r="BK724">
        <v>-1</v>
      </c>
      <c r="BL724">
        <v>-1</v>
      </c>
      <c r="BM724" t="s">
        <v>2213</v>
      </c>
      <c r="BN724" t="s">
        <v>230</v>
      </c>
      <c r="BO724" t="s">
        <v>2508</v>
      </c>
      <c r="BP724" t="s">
        <v>1857</v>
      </c>
      <c r="BQ724">
        <v>2026</v>
      </c>
      <c r="BR724">
        <v>5</v>
      </c>
      <c r="BS724">
        <v>3</v>
      </c>
      <c r="BT724" s="1">
        <v>46145.591064814813</v>
      </c>
      <c r="BU724" t="s">
        <v>2215</v>
      </c>
      <c r="BV724" s="2">
        <v>46145</v>
      </c>
      <c r="BW724" t="s">
        <v>2215</v>
      </c>
      <c r="BX724" s="2">
        <v>46145</v>
      </c>
      <c r="BY724" s="2">
        <v>46145</v>
      </c>
      <c r="BZ724" t="s">
        <v>2216</v>
      </c>
      <c r="CA724" t="s">
        <v>297</v>
      </c>
      <c r="CB724" t="s">
        <v>297</v>
      </c>
      <c r="CC724" t="s">
        <v>2509</v>
      </c>
      <c r="CD724" t="s">
        <v>2510</v>
      </c>
      <c r="CE724">
        <v>-1</v>
      </c>
      <c r="CF724" t="s">
        <v>300</v>
      </c>
      <c r="CG724" t="s">
        <v>301</v>
      </c>
      <c r="CH724" t="s">
        <v>242</v>
      </c>
      <c r="CI724">
        <v>80767494</v>
      </c>
      <c r="CJ724" t="s">
        <v>806</v>
      </c>
      <c r="CK724" t="s">
        <v>245</v>
      </c>
      <c r="CL724" t="s">
        <v>246</v>
      </c>
      <c r="CM724" t="s">
        <v>247</v>
      </c>
      <c r="CN724" t="s">
        <v>248</v>
      </c>
      <c r="CT724" t="s">
        <v>386</v>
      </c>
      <c r="CU724" t="s">
        <v>387</v>
      </c>
      <c r="CW724" t="s">
        <v>446</v>
      </c>
      <c r="CX724" t="s">
        <v>447</v>
      </c>
      <c r="DA724" t="s">
        <v>250</v>
      </c>
      <c r="DB724">
        <v>-1</v>
      </c>
      <c r="DF724" t="s">
        <v>2213</v>
      </c>
      <c r="DJ724" t="s">
        <v>252</v>
      </c>
      <c r="DK724" t="s">
        <v>253</v>
      </c>
      <c r="DL724" t="s">
        <v>253</v>
      </c>
      <c r="DN724" t="s">
        <v>390</v>
      </c>
      <c r="DR724" t="s">
        <v>807</v>
      </c>
      <c r="DS724" t="s">
        <v>806</v>
      </c>
      <c r="DT724" t="s">
        <v>797</v>
      </c>
      <c r="DV724">
        <v>1</v>
      </c>
      <c r="DW724" t="s">
        <v>283</v>
      </c>
      <c r="ED724" s="2">
        <v>46155</v>
      </c>
      <c r="EE724" t="s">
        <v>306</v>
      </c>
      <c r="EF724">
        <v>9</v>
      </c>
      <c r="EP724" t="s">
        <v>258</v>
      </c>
      <c r="ES724" t="s">
        <v>2511</v>
      </c>
      <c r="FA724" t="s">
        <v>245</v>
      </c>
      <c r="FB724" t="s">
        <v>308</v>
      </c>
      <c r="FD724" t="s">
        <v>308</v>
      </c>
      <c r="FE724" t="s">
        <v>309</v>
      </c>
      <c r="FF724" t="s">
        <v>309</v>
      </c>
      <c r="FK724" t="s">
        <v>263</v>
      </c>
      <c r="FL724" t="s">
        <v>2512</v>
      </c>
      <c r="FN724" t="s">
        <v>248</v>
      </c>
      <c r="FO724" t="s">
        <v>265</v>
      </c>
      <c r="FR724">
        <v>0</v>
      </c>
      <c r="GB724" t="s">
        <v>266</v>
      </c>
      <c r="GM724">
        <v>0</v>
      </c>
      <c r="GS724" t="s">
        <v>267</v>
      </c>
      <c r="GT724" s="2">
        <v>43799</v>
      </c>
      <c r="GU724" t="s">
        <v>268</v>
      </c>
      <c r="GV724" t="s">
        <v>335</v>
      </c>
      <c r="GW724" t="s">
        <v>394</v>
      </c>
      <c r="GZ724" t="s">
        <v>395</v>
      </c>
      <c r="HA724" t="s">
        <v>497</v>
      </c>
      <c r="HB724" t="s">
        <v>312</v>
      </c>
      <c r="HC724" t="s">
        <v>312</v>
      </c>
      <c r="HD724" t="s">
        <v>313</v>
      </c>
      <c r="HE724" t="s">
        <v>230</v>
      </c>
      <c r="HF724" t="s">
        <v>2513</v>
      </c>
      <c r="HR724" t="s">
        <v>278</v>
      </c>
      <c r="HV724">
        <v>118900</v>
      </c>
      <c r="HW724" t="s">
        <v>279</v>
      </c>
      <c r="HY724">
        <v>0</v>
      </c>
      <c r="HZ724">
        <v>0</v>
      </c>
      <c r="IA724" t="s">
        <v>279</v>
      </c>
      <c r="IB724" t="s">
        <v>281</v>
      </c>
      <c r="IE724" t="s">
        <v>283</v>
      </c>
      <c r="IF724" t="s">
        <v>283</v>
      </c>
      <c r="IG724" t="s">
        <v>283</v>
      </c>
      <c r="IH724" t="s">
        <v>284</v>
      </c>
      <c r="II724" t="s">
        <v>285</v>
      </c>
      <c r="IJ724" t="s">
        <v>286</v>
      </c>
      <c r="IK724" t="s">
        <v>278</v>
      </c>
      <c r="IL724" t="s">
        <v>287</v>
      </c>
      <c r="IM724" t="s">
        <v>288</v>
      </c>
      <c r="IN724" t="s">
        <v>2219</v>
      </c>
      <c r="IP724" t="s">
        <v>290</v>
      </c>
      <c r="IQ724" t="s">
        <v>284</v>
      </c>
      <c r="IS724" t="s">
        <v>291</v>
      </c>
      <c r="IT724" t="s">
        <v>372</v>
      </c>
      <c r="IU724" t="s">
        <v>373</v>
      </c>
      <c r="IV724" t="s">
        <v>373</v>
      </c>
      <c r="IW724" t="s">
        <v>373</v>
      </c>
      <c r="IY724" t="s">
        <v>281</v>
      </c>
    </row>
    <row r="725" spans="1:259" x14ac:dyDescent="0.3">
      <c r="A725" s="14">
        <f>DAY(AVANZA[[#This Row],[FechaSeguimiento]])</f>
        <v>13</v>
      </c>
      <c r="B725" s="14">
        <f>MONTH(AVANZA[[#This Row],[FechaSeguimiento]])</f>
        <v>5</v>
      </c>
      <c r="C725"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725" t="str">
        <f>LOWER(IFERROR(VLOOKUP(AVANZA[[#This Row],[ID_Peticion]],CANCELADAS[#All],2,0),""))</f>
        <v/>
      </c>
      <c r="E725" t="str">
        <f>LOWER(IFERROR(VLOOKUP(AVANZA[[#This Row],[ID_Peticion]],CANCELADAS[#All],3,0),""))</f>
        <v/>
      </c>
      <c r="F725" t="str">
        <f>LOWER(IF(AVANZA[[#This Row],[CEDULA CLIENTE]]&lt;&gt;""," CC: " &amp; COUNTIFS(AVANZA[CEDULA CLIENTE],AVANZA[[#This Row],[CEDULA CLIENTE]]),"")&amp; IF(AVANZA[[#This Row],[Direccion]]&lt;&gt;""," DIR: " &amp; COUNTIFS(AVANZA[Direccion],AVANZA[[#This Row],[Direccion]]),""))</f>
        <v xml:space="preserve"> cc: 1 dir: 1</v>
      </c>
      <c r="G725" t="str">
        <f>IFERROR(VLOOKUP(AVANZA[[#This Row],[Cedula_Vendedor_Atis]],PLANTA[[#All],[CEDULA]:[LINEA]],3,0),"No Cruza")</f>
        <v>Marisol Avella</v>
      </c>
      <c r="H725" t="str">
        <f>IFERROR(VLOOKUP(AVANZA[[#This Row],[Cedula_Vendedor_Atis]],PLANTA[[#All],[CEDULA]:[LINEA]],4,0),"No Cruza")</f>
        <v>Fija</v>
      </c>
      <c r="I725" t="str">
        <f>LOWER(IF(AVANZA[[#This Row],[ATRIBUIBLE]]="",AVANZA[[#This Row],[Variable]],AVANZA[[#This Row],[ATRIBUIBLE]]))</f>
        <v>pendiente</v>
      </c>
      <c r="J725" s="14">
        <f>IF(AVANZA[[#This Row],[Variable]]=AVANZA[[#Headers],[TERMINADA]],1,0)</f>
        <v>0</v>
      </c>
      <c r="K725" s="14">
        <f>IF(AVANZA[[#This Row],[Variable]]=AVANZA[[#Headers],[ANULADA]],1,0)</f>
        <v>0</v>
      </c>
      <c r="L725" s="14">
        <f>IF(AVANZA[[#This Row],[Variable]]=AVANZA[[#Headers],[PENDIENTE]],1,0)</f>
        <v>1</v>
      </c>
      <c r="M725" s="14">
        <f>IF(AVANZA[[#This Row],[ESTADO AGENDA]]="AGENDADA",1,0)</f>
        <v>0</v>
      </c>
      <c r="N725" s="14">
        <f>IF(AVANZA[[#This Row],[ESTADO AGENDA]]="PENDIENTE DE AGENDAR",1,0)</f>
        <v>0</v>
      </c>
      <c r="O725" s="14">
        <f>IF(AVANZA[[#This Row],[ESTADO AGENDA]]="SUSPENDIDA",1,0)</f>
        <v>1</v>
      </c>
      <c r="P725" t="str" cm="1">
        <f t="array" ref="P725">_xlfn.XLOOKUP(AVANZA[[#This Row],[Num_Agrupacion_Pet_Atis]],Tabla1[[#All],[Numero_de_actuacion]],Tabla1[[#All],[Estado_de_la_orden]],"",0)</f>
        <v>Suspendida</v>
      </c>
      <c r="Q725" s="2" cm="1">
        <f t="array" ref="Q725">_xlfn.XLOOKUP(AVANZA[[#This Row],[Num_Agrupacion_Pet_Atis]],Tabla1[[#All],[Numero_de_actuacion]],Tabla1[[#All],[Fecha_de_la_cita]],"",0)</f>
        <v>0</v>
      </c>
      <c r="R725" cm="1">
        <f t="array" ref="R725">_xlfn.XLOOKUP(AVANZA[[#This Row],[Num_Agrupacion_Pet_Atis]],Tabla1[[#All],[Numero_de_actuacion]],Tabla1[[#All],[Franja_horaria_de_la_cita]],"",0)</f>
        <v>0</v>
      </c>
      <c r="S725" s="14">
        <f>IFERROR(DAY(AVANZA[[#This Row],[FECHA AGENDA]]),"")</f>
        <v>0</v>
      </c>
      <c r="T725" s="14">
        <f>IFERROR(MONTH(AVANZA[[#This Row],[FECHA AGENDA]]),"")</f>
        <v>1</v>
      </c>
      <c r="U725" t="str" cm="1">
        <f t="array" ref="U725">_xlfn.XLOOKUP(AVANZA[[#This Row],[Num_Agrupacion_Pet_Atis]],Tabla1[[#All],[Numero_de_actuacion]],Tabla1[[#All],[Motivo_de_suspension]],"",0)</f>
        <v>QC - CLIENTE DESISTE DEL SERVICIO / ELIGE LA COMPETENCIA</v>
      </c>
      <c r="V725" s="2" t="str" cm="1">
        <f t="array" ref="V725">_xlfn.XLOOKUP(AVANZA[[#This Row],[Num_Agrupacion_Pet_Atis]],Tabla1[[#All],[Numero_de_actuacion]],Tabla1[[#All],[No_identificacion_cliente]],"",0)</f>
        <v>1002961683</v>
      </c>
      <c r="W725" s="2" t="str" cm="1">
        <f t="array" ref="W725">_xlfn.XLOOKUP(AVANZA[[#This Row],[Num_Agrupacion_Pet_Atis]],Tabla1[[#All],[Numero_de_actuacion]],Tabla1[[#All],[Movil_de_contacto]],"",0)</f>
        <v>3158819635</v>
      </c>
      <c r="X725" s="14">
        <f>IF(OR(AVANZA[[#This Row],[ESTADO LEG]]="Legalizada grabacion",AVANZA[[#This Row],[ESTADO LEG]]="Legalizada aut"),1,0)</f>
        <v>0</v>
      </c>
      <c r="Y725" s="14">
        <f>IF(OR(AVANZA[[#This Row],[ESTADO LEG]]="pdte legalizar",AVANZA[[#This Row],[ESTADO LEG]]="No cruza"),1,0)</f>
        <v>0</v>
      </c>
      <c r="Z725" t="str" cm="1">
        <f t="array" ref="Z725">IF(AVANZA[[#This Row],[Variable]]="Terminada",LOWER(_xlfn.XLOOKUP(AVANZA[[#This Row],[ID_Peticion]],Tabla6[[#All],[NUM_PETICION]],Tabla6[[#All],[ESTADO_LEG]],"NO CRUZA",0)),AVANZA[[#This Row],[Variable]])</f>
        <v>PENDIENTE</v>
      </c>
      <c r="AA725" t="str" cm="1">
        <f t="array" ref="AA725">_xlfn.XLOOKUP(AVANZA[[#This Row],[ID_Peticion]],Tabla6[[#All],[NUM_PETICION]],Tabla6[[#All],[DIF_DIAS]],"",0)</f>
        <v/>
      </c>
      <c r="AB725" s="2" t="str" cm="1">
        <f t="array" ref="AB725">IFERROR(_xlfn.XLOOKUP(AVANZA[[#This Row],[ID_Peticion]],Tabla6[[#All],[NUM_PETICION]],Tabla6[[#All],[FEC_LEGAL]],"",0),"")</f>
        <v/>
      </c>
      <c r="AC725" s="14">
        <f ca="1">IF(AVANZA[[#This Row],[FECHA LEG]]&lt;&gt;0,IFERROR(AVANZA[[#This Row],[FECHA LEG]]-AVANZA[[#This Row],[FechaIniEstadoSubPetAtis]],0),TODAY()-AVANZA[[#This Row],[FechaIniEstadoSubPetAtis]])</f>
        <v>0</v>
      </c>
      <c r="AD725" s="35">
        <f ca="1">IF(AVANZA[[#This Row],[FINAL Vs LG]]&lt;&gt;0,IF(AVANZA[[#This Row],[FINAL Vs LG]]&lt;7.1,"100%",IF(AND(AVANZA[[#This Row],[FINAL Vs LG]]&gt;7.1,AVANZA[[#This Row],[FINAL Vs LG]]&lt;11.1),"50%","0%")),0)</f>
        <v>0</v>
      </c>
      <c r="AE725" s="14">
        <f ca="1">VLOOKUP(DAY(TODAY()),BACK!F:G,2,0)</f>
        <v>14</v>
      </c>
      <c r="AF725" s="14">
        <f>BACK!$I$2</f>
        <v>24</v>
      </c>
      <c r="AG725" s="14">
        <f>IF(AVANZA[[#This Row],[Oferta_empaquetada_comisiones]]="SI",1,0)</f>
        <v>0</v>
      </c>
      <c r="AH725" s="36">
        <f>IF(AVANZA[[#This Row],[Variable]]="TERMINADA",IFERROR(VLOOKUP(AVANZA[[#This Row],[SUPERVISOR]],Tabla2[#All],4,0),0),)</f>
        <v>0</v>
      </c>
      <c r="AI725" s="14">
        <f>IF(AVANZA[[#This Row],[Producto]]="BA",1,0)</f>
        <v>1</v>
      </c>
      <c r="AJ725" s="14">
        <f>IF(AVANZA[[#This Row],[Producto]]="DUO",1,0)</f>
        <v>0</v>
      </c>
      <c r="AK725" s="14">
        <f>IF(AVANZA[[#This Row],[Producto]]="TRIO",1,0)</f>
        <v>0</v>
      </c>
      <c r="AL725" t="s">
        <v>1961</v>
      </c>
      <c r="AM725">
        <v>-1</v>
      </c>
      <c r="AN725">
        <v>-1</v>
      </c>
      <c r="AO725" t="s">
        <v>2515</v>
      </c>
      <c r="AP725" s="1">
        <v>46153.44195601852</v>
      </c>
      <c r="AQ725">
        <v>-1</v>
      </c>
      <c r="AR725" t="s">
        <v>2516</v>
      </c>
      <c r="AS725">
        <v>-1</v>
      </c>
      <c r="AT725">
        <v>-1</v>
      </c>
      <c r="AU725">
        <v>-1</v>
      </c>
      <c r="AV725">
        <v>-1</v>
      </c>
      <c r="AW725">
        <v>-1</v>
      </c>
      <c r="AX725" t="s">
        <v>224</v>
      </c>
      <c r="AY725">
        <v>-1</v>
      </c>
      <c r="AZ725">
        <v>2026</v>
      </c>
      <c r="BA725">
        <v>5</v>
      </c>
      <c r="BB725">
        <v>13</v>
      </c>
      <c r="BC725">
        <v>-1</v>
      </c>
      <c r="BD725" t="s">
        <v>225</v>
      </c>
      <c r="BE725">
        <v>-1</v>
      </c>
      <c r="BF725">
        <v>20001625832767</v>
      </c>
      <c r="BG725" t="s">
        <v>226</v>
      </c>
      <c r="BH725" t="s">
        <v>227</v>
      </c>
      <c r="BI725" t="s">
        <v>2517</v>
      </c>
      <c r="BJ725">
        <v>-1</v>
      </c>
      <c r="BK725">
        <v>-1</v>
      </c>
      <c r="BL725">
        <v>-1</v>
      </c>
      <c r="BM725" t="s">
        <v>2213</v>
      </c>
      <c r="BN725" t="s">
        <v>230</v>
      </c>
      <c r="BO725" t="s">
        <v>2518</v>
      </c>
      <c r="BP725" t="s">
        <v>380</v>
      </c>
      <c r="BQ725">
        <v>2026</v>
      </c>
      <c r="BR725">
        <v>5</v>
      </c>
      <c r="BS725">
        <v>11</v>
      </c>
      <c r="BT725" s="1">
        <v>46153.441979166666</v>
      </c>
      <c r="BU725" t="s">
        <v>2215</v>
      </c>
      <c r="BV725" s="2">
        <v>46153</v>
      </c>
      <c r="BW725" t="s">
        <v>2215</v>
      </c>
      <c r="BX725" s="2">
        <v>46153</v>
      </c>
      <c r="BY725" s="2">
        <v>46153</v>
      </c>
      <c r="BZ725" t="s">
        <v>2216</v>
      </c>
      <c r="CA725" t="s">
        <v>297</v>
      </c>
      <c r="CB725" t="s">
        <v>297</v>
      </c>
      <c r="CC725" t="s">
        <v>2519</v>
      </c>
      <c r="CD725" t="s">
        <v>887</v>
      </c>
      <c r="CE725">
        <v>-1</v>
      </c>
      <c r="CF725" t="s">
        <v>300</v>
      </c>
      <c r="CG725" t="s">
        <v>301</v>
      </c>
      <c r="CH725" t="s">
        <v>242</v>
      </c>
      <c r="CI725">
        <v>1013654397</v>
      </c>
      <c r="CJ725" t="s">
        <v>1969</v>
      </c>
      <c r="CK725" t="s">
        <v>245</v>
      </c>
      <c r="CL725" t="s">
        <v>246</v>
      </c>
      <c r="CM725" t="s">
        <v>247</v>
      </c>
      <c r="CN725" t="s">
        <v>248</v>
      </c>
      <c r="CT725" t="s">
        <v>386</v>
      </c>
      <c r="CU725" t="s">
        <v>225</v>
      </c>
      <c r="CW725" t="s">
        <v>226</v>
      </c>
      <c r="CX725" t="s">
        <v>227</v>
      </c>
      <c r="DA725" t="s">
        <v>250</v>
      </c>
      <c r="DB725">
        <v>-1</v>
      </c>
      <c r="DF725" t="s">
        <v>2213</v>
      </c>
      <c r="DJ725" t="s">
        <v>252</v>
      </c>
      <c r="DK725" t="s">
        <v>253</v>
      </c>
      <c r="DL725" t="s">
        <v>253</v>
      </c>
      <c r="DN725" t="s">
        <v>255</v>
      </c>
      <c r="DR725" t="s">
        <v>1970</v>
      </c>
      <c r="DS725" t="s">
        <v>1969</v>
      </c>
      <c r="DT725" t="s">
        <v>1968</v>
      </c>
      <c r="DV725">
        <v>1</v>
      </c>
      <c r="DW725" t="s">
        <v>283</v>
      </c>
      <c r="ED725" s="2">
        <v>46155</v>
      </c>
      <c r="EF725">
        <v>16</v>
      </c>
      <c r="EP725" t="s">
        <v>258</v>
      </c>
      <c r="FA725" t="s">
        <v>245</v>
      </c>
      <c r="FB725" t="s">
        <v>308</v>
      </c>
      <c r="FD725" t="s">
        <v>308</v>
      </c>
      <c r="FE725" t="s">
        <v>309</v>
      </c>
      <c r="FF725" t="s">
        <v>309</v>
      </c>
      <c r="FK725" t="s">
        <v>263</v>
      </c>
      <c r="FN725" t="s">
        <v>248</v>
      </c>
      <c r="FO725" t="s">
        <v>265</v>
      </c>
      <c r="FR725">
        <v>0</v>
      </c>
      <c r="GB725" t="s">
        <v>266</v>
      </c>
      <c r="GM725">
        <v>0</v>
      </c>
      <c r="GS725" t="s">
        <v>267</v>
      </c>
      <c r="GT725" s="2"/>
      <c r="GU725" t="s">
        <v>268</v>
      </c>
      <c r="GW725" t="s">
        <v>270</v>
      </c>
      <c r="GX725" t="s">
        <v>271</v>
      </c>
      <c r="GY725" t="s">
        <v>271</v>
      </c>
      <c r="GZ725" t="s">
        <v>273</v>
      </c>
      <c r="HE725" t="s">
        <v>230</v>
      </c>
      <c r="HF725" t="s">
        <v>890</v>
      </c>
      <c r="HR725" t="s">
        <v>278</v>
      </c>
      <c r="HV725">
        <v>85900</v>
      </c>
      <c r="HW725" t="s">
        <v>279</v>
      </c>
      <c r="HY725">
        <v>0</v>
      </c>
      <c r="HZ725">
        <v>0</v>
      </c>
      <c r="IA725" t="s">
        <v>279</v>
      </c>
      <c r="IB725" t="s">
        <v>281</v>
      </c>
      <c r="IE725" t="s">
        <v>283</v>
      </c>
      <c r="IF725" t="s">
        <v>283</v>
      </c>
      <c r="IG725" t="s">
        <v>283</v>
      </c>
      <c r="IH725" t="s">
        <v>284</v>
      </c>
      <c r="II725" t="s">
        <v>285</v>
      </c>
      <c r="IJ725" t="s">
        <v>286</v>
      </c>
      <c r="IK725" t="s">
        <v>278</v>
      </c>
      <c r="IL725" t="s">
        <v>287</v>
      </c>
      <c r="IM725" t="s">
        <v>288</v>
      </c>
      <c r="IN725" t="s">
        <v>2219</v>
      </c>
      <c r="IP725" t="s">
        <v>290</v>
      </c>
      <c r="IQ725" t="s">
        <v>284</v>
      </c>
      <c r="IS725" t="s">
        <v>291</v>
      </c>
      <c r="IY725" t="s">
        <v>281</v>
      </c>
    </row>
    <row r="726" spans="1:259" x14ac:dyDescent="0.3">
      <c r="A726" s="14">
        <f>DAY(AVANZA[[#This Row],[FechaSeguimiento]])</f>
        <v>13</v>
      </c>
      <c r="B726" s="14">
        <f>MONTH(AVANZA[[#This Row],[FechaSeguimiento]])</f>
        <v>5</v>
      </c>
      <c r="C726"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726" t="str">
        <f>LOWER(IFERROR(VLOOKUP(AVANZA[[#This Row],[ID_Peticion]],CANCELADAS[#All],2,0),""))</f>
        <v/>
      </c>
      <c r="E726" t="str">
        <f>LOWER(IFERROR(VLOOKUP(AVANZA[[#This Row],[ID_Peticion]],CANCELADAS[#All],3,0),""))</f>
        <v/>
      </c>
      <c r="F726" t="str">
        <f>LOWER(IF(AVANZA[[#This Row],[CEDULA CLIENTE]]&lt;&gt;""," CC: " &amp; COUNTIFS(AVANZA[CEDULA CLIENTE],AVANZA[[#This Row],[CEDULA CLIENTE]]),"")&amp; IF(AVANZA[[#This Row],[Direccion]]&lt;&gt;""," DIR: " &amp; COUNTIFS(AVANZA[Direccion],AVANZA[[#This Row],[Direccion]]),""))</f>
        <v xml:space="preserve"> cc: 1 dir: 1</v>
      </c>
      <c r="G726" t="str">
        <f>IFERROR(VLOOKUP(AVANZA[[#This Row],[Cedula_Vendedor_Atis]],PLANTA[[#All],[CEDULA]:[LINEA]],3,0),"No Cruza")</f>
        <v>Marisol Avella</v>
      </c>
      <c r="H726" t="str">
        <f>IFERROR(VLOOKUP(AVANZA[[#This Row],[Cedula_Vendedor_Atis]],PLANTA[[#All],[CEDULA]:[LINEA]],4,0),"No Cruza")</f>
        <v>Fija</v>
      </c>
      <c r="I726" t="str">
        <f>LOWER(IF(AVANZA[[#This Row],[ATRIBUIBLE]]="",AVANZA[[#This Row],[Variable]],AVANZA[[#This Row],[ATRIBUIBLE]]))</f>
        <v>pendiente</v>
      </c>
      <c r="J726" s="14">
        <f>IF(AVANZA[[#This Row],[Variable]]=AVANZA[[#Headers],[TERMINADA]],1,0)</f>
        <v>0</v>
      </c>
      <c r="K726" s="14">
        <f>IF(AVANZA[[#This Row],[Variable]]=AVANZA[[#Headers],[ANULADA]],1,0)</f>
        <v>0</v>
      </c>
      <c r="L726" s="14">
        <f>IF(AVANZA[[#This Row],[Variable]]=AVANZA[[#Headers],[PENDIENTE]],1,0)</f>
        <v>1</v>
      </c>
      <c r="M726" s="14">
        <f>IF(AVANZA[[#This Row],[ESTADO AGENDA]]="AGENDADA",1,0)</f>
        <v>0</v>
      </c>
      <c r="N726" s="14">
        <f>IF(AVANZA[[#This Row],[ESTADO AGENDA]]="PENDIENTE DE AGENDAR",1,0)</f>
        <v>0</v>
      </c>
      <c r="O726" s="14">
        <f>IF(AVANZA[[#This Row],[ESTADO AGENDA]]="SUSPENDIDA",1,0)</f>
        <v>1</v>
      </c>
      <c r="P726" t="str" cm="1">
        <f t="array" ref="P726">_xlfn.XLOOKUP(AVANZA[[#This Row],[Num_Agrupacion_Pet_Atis]],Tabla1[[#All],[Numero_de_actuacion]],Tabla1[[#All],[Estado_de_la_orden]],"",0)</f>
        <v>Suspendida</v>
      </c>
      <c r="Q726" s="2" cm="1">
        <f t="array" ref="Q726">_xlfn.XLOOKUP(AVANZA[[#This Row],[Num_Agrupacion_Pet_Atis]],Tabla1[[#All],[Numero_de_actuacion]],Tabla1[[#All],[Fecha_de_la_cita]],"",0)</f>
        <v>0</v>
      </c>
      <c r="R726" cm="1">
        <f t="array" ref="R726">_xlfn.XLOOKUP(AVANZA[[#This Row],[Num_Agrupacion_Pet_Atis]],Tabla1[[#All],[Numero_de_actuacion]],Tabla1[[#All],[Franja_horaria_de_la_cita]],"",0)</f>
        <v>0</v>
      </c>
      <c r="S726" s="14">
        <f>IFERROR(DAY(AVANZA[[#This Row],[FECHA AGENDA]]),"")</f>
        <v>0</v>
      </c>
      <c r="T726" s="14">
        <f>IFERROR(MONTH(AVANZA[[#This Row],[FECHA AGENDA]]),"")</f>
        <v>1</v>
      </c>
      <c r="U726" t="str" cm="1">
        <f t="array" ref="U726">_xlfn.XLOOKUP(AVANZA[[#This Row],[Num_Agrupacion_Pet_Atis]],Tabla1[[#All],[Numero_de_actuacion]],Tabla1[[#All],[Motivo_de_suspension]],"",0)</f>
        <v>Pendiente por orden de trabajo de Planta Externa</v>
      </c>
      <c r="V726" s="2" t="str" cm="1">
        <f t="array" ref="V726">_xlfn.XLOOKUP(AVANZA[[#This Row],[Num_Agrupacion_Pet_Atis]],Tabla1[[#All],[Numero_de_actuacion]],Tabla1[[#All],[No_identificacion_cliente]],"",0)</f>
        <v>2969022</v>
      </c>
      <c r="W726" s="2" t="str" cm="1">
        <f t="array" ref="W726">_xlfn.XLOOKUP(AVANZA[[#This Row],[Num_Agrupacion_Pet_Atis]],Tabla1[[#All],[Numero_de_actuacion]],Tabla1[[#All],[Movil_de_contacto]],"",0)</f>
        <v>3123342062</v>
      </c>
      <c r="X726" s="14">
        <f>IF(OR(AVANZA[[#This Row],[ESTADO LEG]]="Legalizada grabacion",AVANZA[[#This Row],[ESTADO LEG]]="Legalizada aut"),1,0)</f>
        <v>0</v>
      </c>
      <c r="Y726" s="14">
        <f>IF(OR(AVANZA[[#This Row],[ESTADO LEG]]="pdte legalizar",AVANZA[[#This Row],[ESTADO LEG]]="No cruza"),1,0)</f>
        <v>0</v>
      </c>
      <c r="Z726" t="str" cm="1">
        <f t="array" ref="Z726">IF(AVANZA[[#This Row],[Variable]]="Terminada",LOWER(_xlfn.XLOOKUP(AVANZA[[#This Row],[ID_Peticion]],Tabla6[[#All],[NUM_PETICION]],Tabla6[[#All],[ESTADO_LEG]],"NO CRUZA",0)),AVANZA[[#This Row],[Variable]])</f>
        <v>PENDIENTE</v>
      </c>
      <c r="AA726" t="str" cm="1">
        <f t="array" ref="AA726">_xlfn.XLOOKUP(AVANZA[[#This Row],[ID_Peticion]],Tabla6[[#All],[NUM_PETICION]],Tabla6[[#All],[DIF_DIAS]],"",0)</f>
        <v/>
      </c>
      <c r="AB726" s="2" t="str" cm="1">
        <f t="array" ref="AB726">IFERROR(_xlfn.XLOOKUP(AVANZA[[#This Row],[ID_Peticion]],Tabla6[[#All],[NUM_PETICION]],Tabla6[[#All],[FEC_LEGAL]],"",0),"")</f>
        <v/>
      </c>
      <c r="AC726" s="14">
        <f ca="1">IF(AVANZA[[#This Row],[FECHA LEG]]&lt;&gt;0,IFERROR(AVANZA[[#This Row],[FECHA LEG]]-AVANZA[[#This Row],[FechaIniEstadoSubPetAtis]],0),TODAY()-AVANZA[[#This Row],[FechaIniEstadoSubPetAtis]])</f>
        <v>0</v>
      </c>
      <c r="AD726" s="35">
        <f ca="1">IF(AVANZA[[#This Row],[FINAL Vs LG]]&lt;&gt;0,IF(AVANZA[[#This Row],[FINAL Vs LG]]&lt;7.1,"100%",IF(AND(AVANZA[[#This Row],[FINAL Vs LG]]&gt;7.1,AVANZA[[#This Row],[FINAL Vs LG]]&lt;11.1),"50%","0%")),0)</f>
        <v>0</v>
      </c>
      <c r="AE726" s="14">
        <f ca="1">VLOOKUP(DAY(TODAY()),BACK!F:G,2,0)</f>
        <v>14</v>
      </c>
      <c r="AF726" s="14">
        <f>BACK!$I$2</f>
        <v>24</v>
      </c>
      <c r="AG726" s="14">
        <f>IF(AVANZA[[#This Row],[Oferta_empaquetada_comisiones]]="SI",1,0)</f>
        <v>0</v>
      </c>
      <c r="AH726" s="36">
        <f>IF(AVANZA[[#This Row],[Variable]]="TERMINADA",IFERROR(VLOOKUP(AVANZA[[#This Row],[SUPERVISOR]],Tabla2[#All],4,0),0),)</f>
        <v>0</v>
      </c>
      <c r="AI726" s="14">
        <f>IF(AVANZA[[#This Row],[Producto]]="BA",1,0)</f>
        <v>1</v>
      </c>
      <c r="AJ726" s="14">
        <f>IF(AVANZA[[#This Row],[Producto]]="DUO",1,0)</f>
        <v>0</v>
      </c>
      <c r="AK726" s="14">
        <f>IF(AVANZA[[#This Row],[Producto]]="TRIO",1,0)</f>
        <v>0</v>
      </c>
      <c r="AL726" t="s">
        <v>870</v>
      </c>
      <c r="AM726">
        <v>-1</v>
      </c>
      <c r="AN726">
        <v>-1</v>
      </c>
      <c r="AO726" t="s">
        <v>2520</v>
      </c>
      <c r="AP726" s="1">
        <v>46155.522222222222</v>
      </c>
      <c r="AQ726">
        <v>-1</v>
      </c>
      <c r="AR726" t="s">
        <v>2521</v>
      </c>
      <c r="AS726">
        <v>-1</v>
      </c>
      <c r="AT726">
        <v>-1</v>
      </c>
      <c r="AU726">
        <v>-1</v>
      </c>
      <c r="AV726">
        <v>-1</v>
      </c>
      <c r="AW726">
        <v>-1</v>
      </c>
      <c r="AX726" t="s">
        <v>224</v>
      </c>
      <c r="AY726">
        <v>-1</v>
      </c>
      <c r="AZ726">
        <v>2026</v>
      </c>
      <c r="BA726">
        <v>5</v>
      </c>
      <c r="BB726">
        <v>13</v>
      </c>
      <c r="BC726">
        <v>-1</v>
      </c>
      <c r="BD726" t="s">
        <v>225</v>
      </c>
      <c r="BE726">
        <v>-1</v>
      </c>
      <c r="BF726">
        <v>20001627184651</v>
      </c>
      <c r="BG726" t="s">
        <v>1524</v>
      </c>
      <c r="BH726" t="s">
        <v>1525</v>
      </c>
      <c r="BI726" t="s">
        <v>2522</v>
      </c>
      <c r="BJ726">
        <v>-1</v>
      </c>
      <c r="BK726">
        <v>-1</v>
      </c>
      <c r="BL726">
        <v>-1</v>
      </c>
      <c r="BM726" t="s">
        <v>2213</v>
      </c>
      <c r="BN726" t="s">
        <v>230</v>
      </c>
      <c r="BO726" t="s">
        <v>2523</v>
      </c>
      <c r="BP726" t="s">
        <v>380</v>
      </c>
      <c r="BQ726">
        <v>2026</v>
      </c>
      <c r="BR726">
        <v>5</v>
      </c>
      <c r="BS726">
        <v>13</v>
      </c>
      <c r="BT726" s="1">
        <v>46155.522245370368</v>
      </c>
      <c r="BU726" t="s">
        <v>2215</v>
      </c>
      <c r="BV726" s="2">
        <v>46155</v>
      </c>
      <c r="BW726" t="s">
        <v>2215</v>
      </c>
      <c r="BX726" s="2">
        <v>46155</v>
      </c>
      <c r="BY726" s="2">
        <v>46155</v>
      </c>
      <c r="BZ726" t="s">
        <v>2216</v>
      </c>
      <c r="CA726" t="s">
        <v>297</v>
      </c>
      <c r="CB726" t="s">
        <v>297</v>
      </c>
      <c r="CC726" t="s">
        <v>2524</v>
      </c>
      <c r="CD726" t="s">
        <v>2429</v>
      </c>
      <c r="CE726">
        <v>-1</v>
      </c>
      <c r="CF726" t="s">
        <v>300</v>
      </c>
      <c r="CG726" t="s">
        <v>301</v>
      </c>
      <c r="CH726" t="s">
        <v>242</v>
      </c>
      <c r="CI726">
        <v>1015443152</v>
      </c>
      <c r="CJ726" t="s">
        <v>877</v>
      </c>
      <c r="CK726" t="s">
        <v>245</v>
      </c>
      <c r="CL726" t="s">
        <v>409</v>
      </c>
      <c r="CM726" t="s">
        <v>247</v>
      </c>
      <c r="CN726" t="s">
        <v>410</v>
      </c>
      <c r="CT726" t="s">
        <v>853</v>
      </c>
      <c r="CU726" t="s">
        <v>225</v>
      </c>
      <c r="CW726" t="s">
        <v>1524</v>
      </c>
      <c r="CX726" t="s">
        <v>1525</v>
      </c>
      <c r="DA726" t="s">
        <v>250</v>
      </c>
      <c r="DB726">
        <v>-1</v>
      </c>
      <c r="DF726" t="s">
        <v>2213</v>
      </c>
      <c r="DJ726" t="s">
        <v>252</v>
      </c>
      <c r="DK726" t="s">
        <v>253</v>
      </c>
      <c r="DL726" t="s">
        <v>253</v>
      </c>
      <c r="DN726" t="s">
        <v>255</v>
      </c>
      <c r="DR726" t="s">
        <v>878</v>
      </c>
      <c r="DS726" t="s">
        <v>877</v>
      </c>
      <c r="DT726" t="s">
        <v>870</v>
      </c>
      <c r="DV726">
        <v>1</v>
      </c>
      <c r="DW726" t="s">
        <v>283</v>
      </c>
      <c r="ED726" s="2">
        <v>46155</v>
      </c>
      <c r="EF726">
        <v>20</v>
      </c>
      <c r="EP726" t="s">
        <v>258</v>
      </c>
      <c r="FA726" t="s">
        <v>245</v>
      </c>
      <c r="FB726" t="s">
        <v>308</v>
      </c>
      <c r="FD726" t="s">
        <v>308</v>
      </c>
      <c r="FE726" t="s">
        <v>309</v>
      </c>
      <c r="FF726" t="s">
        <v>309</v>
      </c>
      <c r="FK726" t="s">
        <v>263</v>
      </c>
      <c r="FN726" t="s">
        <v>410</v>
      </c>
      <c r="FO726" t="s">
        <v>414</v>
      </c>
      <c r="FR726">
        <v>0</v>
      </c>
      <c r="GB726" t="s">
        <v>266</v>
      </c>
      <c r="GM726">
        <v>0</v>
      </c>
      <c r="GS726" t="s">
        <v>267</v>
      </c>
      <c r="GT726" s="2"/>
      <c r="GU726" t="s">
        <v>268</v>
      </c>
      <c r="GV726" t="s">
        <v>335</v>
      </c>
      <c r="GW726" t="s">
        <v>394</v>
      </c>
      <c r="GZ726" t="s">
        <v>395</v>
      </c>
      <c r="HE726" t="s">
        <v>230</v>
      </c>
      <c r="HF726" t="s">
        <v>2431</v>
      </c>
      <c r="HR726" t="s">
        <v>278</v>
      </c>
      <c r="HV726">
        <v>112990</v>
      </c>
      <c r="HW726" t="s">
        <v>281</v>
      </c>
      <c r="HY726">
        <v>0</v>
      </c>
      <c r="HZ726">
        <v>0</v>
      </c>
      <c r="IA726" t="s">
        <v>281</v>
      </c>
      <c r="IB726" t="s">
        <v>281</v>
      </c>
      <c r="IE726" t="s">
        <v>283</v>
      </c>
      <c r="IF726" t="s">
        <v>283</v>
      </c>
      <c r="IG726" t="s">
        <v>283</v>
      </c>
      <c r="IH726" t="s">
        <v>284</v>
      </c>
      <c r="II726" t="s">
        <v>285</v>
      </c>
      <c r="IJ726" t="s">
        <v>286</v>
      </c>
      <c r="IK726" t="s">
        <v>278</v>
      </c>
      <c r="IL726" t="s">
        <v>346</v>
      </c>
      <c r="IM726" t="s">
        <v>288</v>
      </c>
      <c r="IN726" t="s">
        <v>2219</v>
      </c>
      <c r="IP726" t="s">
        <v>290</v>
      </c>
      <c r="IQ726" t="s">
        <v>284</v>
      </c>
      <c r="IS726" t="s">
        <v>291</v>
      </c>
      <c r="IT726" t="s">
        <v>561</v>
      </c>
      <c r="IY726" t="s">
        <v>281</v>
      </c>
    </row>
    <row r="727" spans="1:259" x14ac:dyDescent="0.3">
      <c r="A727" s="14">
        <f>DAY(AVANZA[[#This Row],[FechaSeguimiento]])</f>
        <v>13</v>
      </c>
      <c r="B727" s="14">
        <f>MONTH(AVANZA[[#This Row],[FechaSeguimiento]])</f>
        <v>5</v>
      </c>
      <c r="C727"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727" t="str">
        <f>LOWER(IFERROR(VLOOKUP(AVANZA[[#This Row],[ID_Peticion]],CANCELADAS[#All],2,0),""))</f>
        <v/>
      </c>
      <c r="E727" t="str">
        <f>LOWER(IFERROR(VLOOKUP(AVANZA[[#This Row],[ID_Peticion]],CANCELADAS[#All],3,0),""))</f>
        <v/>
      </c>
      <c r="F727" t="str">
        <f>LOWER(IF(AVANZA[[#This Row],[CEDULA CLIENTE]]&lt;&gt;""," CC: " &amp; COUNTIFS(AVANZA[CEDULA CLIENTE],AVANZA[[#This Row],[CEDULA CLIENTE]]),"")&amp; IF(AVANZA[[#This Row],[Direccion]]&lt;&gt;""," DIR: " &amp; COUNTIFS(AVANZA[Direccion],AVANZA[[#This Row],[Direccion]]),""))</f>
        <v xml:space="preserve"> cc: 1 dir: 1</v>
      </c>
      <c r="G727" t="str">
        <f>IFERROR(VLOOKUP(AVANZA[[#This Row],[Cedula_Vendedor_Atis]],PLANTA[[#All],[CEDULA]:[LINEA]],3,0),"No Cruza")</f>
        <v>Marisol Avella</v>
      </c>
      <c r="H727" t="str">
        <f>IFERROR(VLOOKUP(AVANZA[[#This Row],[Cedula_Vendedor_Atis]],PLANTA[[#All],[CEDULA]:[LINEA]],4,0),"No Cruza")</f>
        <v>Fija</v>
      </c>
      <c r="I727" t="str">
        <f>LOWER(IF(AVANZA[[#This Row],[ATRIBUIBLE]]="",AVANZA[[#This Row],[Variable]],AVANZA[[#This Row],[ATRIBUIBLE]]))</f>
        <v>pendiente</v>
      </c>
      <c r="J727" s="14">
        <f>IF(AVANZA[[#This Row],[Variable]]=AVANZA[[#Headers],[TERMINADA]],1,0)</f>
        <v>0</v>
      </c>
      <c r="K727" s="14">
        <f>IF(AVANZA[[#This Row],[Variable]]=AVANZA[[#Headers],[ANULADA]],1,0)</f>
        <v>0</v>
      </c>
      <c r="L727" s="14">
        <f>IF(AVANZA[[#This Row],[Variable]]=AVANZA[[#Headers],[PENDIENTE]],1,0)</f>
        <v>1</v>
      </c>
      <c r="M727" s="14">
        <f>IF(AVANZA[[#This Row],[ESTADO AGENDA]]="AGENDADA",1,0)</f>
        <v>1</v>
      </c>
      <c r="N727" s="14">
        <f>IF(AVANZA[[#This Row],[ESTADO AGENDA]]="PENDIENTE DE AGENDAR",1,0)</f>
        <v>0</v>
      </c>
      <c r="O727" s="14">
        <f>IF(AVANZA[[#This Row],[ESTADO AGENDA]]="SUSPENDIDA",1,0)</f>
        <v>0</v>
      </c>
      <c r="P727" t="str" cm="1">
        <f t="array" ref="P727">_xlfn.XLOOKUP(AVANZA[[#This Row],[Num_Agrupacion_Pet_Atis]],Tabla1[[#All],[Numero_de_actuacion]],Tabla1[[#All],[Estado_de_la_orden]],"",0)</f>
        <v>Agendada</v>
      </c>
      <c r="Q727" s="2" cm="1">
        <f t="array" ref="Q727">_xlfn.XLOOKUP(AVANZA[[#This Row],[Num_Agrupacion_Pet_Atis]],Tabla1[[#All],[Numero_de_actuacion]],Tabla1[[#All],[Fecha_de_la_cita]],"",0)</f>
        <v>46157.291666666664</v>
      </c>
      <c r="R727" t="str" cm="1">
        <f t="array" ref="R727">_xlfn.XLOOKUP(AVANZA[[#This Row],[Num_Agrupacion_Pet_Atis]],Tabla1[[#All],[Numero_de_actuacion]],Tabla1[[#All],[Franja_horaria_de_la_cita]],"",0)</f>
        <v>AM</v>
      </c>
      <c r="S727" s="14">
        <f>IFERROR(DAY(AVANZA[[#This Row],[FECHA AGENDA]]),"")</f>
        <v>15</v>
      </c>
      <c r="T727" s="14">
        <f>IFERROR(MONTH(AVANZA[[#This Row],[FECHA AGENDA]]),"")</f>
        <v>5</v>
      </c>
      <c r="U727" cm="1">
        <f t="array" ref="U727">_xlfn.XLOOKUP(AVANZA[[#This Row],[Num_Agrupacion_Pet_Atis]],Tabla1[[#All],[Numero_de_actuacion]],Tabla1[[#All],[Motivo_de_suspension]],"",0)</f>
        <v>0</v>
      </c>
      <c r="V727" s="2" t="str" cm="1">
        <f t="array" ref="V727">_xlfn.XLOOKUP(AVANZA[[#This Row],[Num_Agrupacion_Pet_Atis]],Tabla1[[#All],[Numero_de_actuacion]],Tabla1[[#All],[No_identificacion_cliente]],"",0)</f>
        <v>16699406</v>
      </c>
      <c r="W727" s="2" t="str" cm="1">
        <f t="array" ref="W727">_xlfn.XLOOKUP(AVANZA[[#This Row],[Num_Agrupacion_Pet_Atis]],Tabla1[[#All],[Numero_de_actuacion]],Tabla1[[#All],[Movil_de_contacto]],"",0)</f>
        <v>3176384653</v>
      </c>
      <c r="X727" s="14">
        <f>IF(OR(AVANZA[[#This Row],[ESTADO LEG]]="Legalizada grabacion",AVANZA[[#This Row],[ESTADO LEG]]="Legalizada aut"),1,0)</f>
        <v>0</v>
      </c>
      <c r="Y727" s="14">
        <f>IF(OR(AVANZA[[#This Row],[ESTADO LEG]]="pdte legalizar",AVANZA[[#This Row],[ESTADO LEG]]="No cruza"),1,0)</f>
        <v>0</v>
      </c>
      <c r="Z727" t="str" cm="1">
        <f t="array" ref="Z727">IF(AVANZA[[#This Row],[Variable]]="Terminada",LOWER(_xlfn.XLOOKUP(AVANZA[[#This Row],[ID_Peticion]],Tabla6[[#All],[NUM_PETICION]],Tabla6[[#All],[ESTADO_LEG]],"NO CRUZA",0)),AVANZA[[#This Row],[Variable]])</f>
        <v>PENDIENTE</v>
      </c>
      <c r="AA727" t="str" cm="1">
        <f t="array" ref="AA727">_xlfn.XLOOKUP(AVANZA[[#This Row],[ID_Peticion]],Tabla6[[#All],[NUM_PETICION]],Tabla6[[#All],[DIF_DIAS]],"",0)</f>
        <v/>
      </c>
      <c r="AB727" s="2" t="str" cm="1">
        <f t="array" ref="AB727">IFERROR(_xlfn.XLOOKUP(AVANZA[[#This Row],[ID_Peticion]],Tabla6[[#All],[NUM_PETICION]],Tabla6[[#All],[FEC_LEGAL]],"",0),"")</f>
        <v/>
      </c>
      <c r="AC727" s="14">
        <f ca="1">IF(AVANZA[[#This Row],[FECHA LEG]]&lt;&gt;0,IFERROR(AVANZA[[#This Row],[FECHA LEG]]-AVANZA[[#This Row],[FechaIniEstadoSubPetAtis]],0),TODAY()-AVANZA[[#This Row],[FechaIniEstadoSubPetAtis]])</f>
        <v>0</v>
      </c>
      <c r="AD727" s="35">
        <f ca="1">IF(AVANZA[[#This Row],[FINAL Vs LG]]&lt;&gt;0,IF(AVANZA[[#This Row],[FINAL Vs LG]]&lt;7.1,"100%",IF(AND(AVANZA[[#This Row],[FINAL Vs LG]]&gt;7.1,AVANZA[[#This Row],[FINAL Vs LG]]&lt;11.1),"50%","0%")),0)</f>
        <v>0</v>
      </c>
      <c r="AE727" s="14">
        <f ca="1">VLOOKUP(DAY(TODAY()),BACK!F:G,2,0)</f>
        <v>14</v>
      </c>
      <c r="AF727" s="14">
        <f>BACK!$I$2</f>
        <v>24</v>
      </c>
      <c r="AG727" s="14">
        <f>IF(AVANZA[[#This Row],[Oferta_empaquetada_comisiones]]="SI",1,0)</f>
        <v>0</v>
      </c>
      <c r="AH727" s="36">
        <f>IF(AVANZA[[#This Row],[Variable]]="TERMINADA",IFERROR(VLOOKUP(AVANZA[[#This Row],[SUPERVISOR]],Tabla2[#All],4,0),0),)</f>
        <v>0</v>
      </c>
      <c r="AI727" s="14">
        <f>IF(AVANZA[[#This Row],[Producto]]="BA",1,0)</f>
        <v>0</v>
      </c>
      <c r="AJ727" s="14">
        <f>IF(AVANZA[[#This Row],[Producto]]="DUO",1,0)</f>
        <v>0</v>
      </c>
      <c r="AK727" s="14">
        <f>IF(AVANZA[[#This Row],[Producto]]="TRIO",1,0)</f>
        <v>1</v>
      </c>
      <c r="AL727" t="s">
        <v>435</v>
      </c>
      <c r="AM727">
        <v>-1</v>
      </c>
      <c r="AN727">
        <v>-1</v>
      </c>
      <c r="AO727" t="s">
        <v>2526</v>
      </c>
      <c r="AP727" s="1">
        <v>46155.755335648151</v>
      </c>
      <c r="AQ727">
        <v>-1</v>
      </c>
      <c r="AR727" t="s">
        <v>2527</v>
      </c>
      <c r="AS727">
        <v>-1</v>
      </c>
      <c r="AT727">
        <v>-1</v>
      </c>
      <c r="AU727">
        <v>-1</v>
      </c>
      <c r="AV727">
        <v>-1</v>
      </c>
      <c r="AW727">
        <v>-1</v>
      </c>
      <c r="AX727" t="s">
        <v>224</v>
      </c>
      <c r="AY727">
        <v>-1</v>
      </c>
      <c r="AZ727">
        <v>2026</v>
      </c>
      <c r="BA727">
        <v>5</v>
      </c>
      <c r="BB727">
        <v>13</v>
      </c>
      <c r="BC727">
        <v>-1</v>
      </c>
      <c r="BD727" t="s">
        <v>225</v>
      </c>
      <c r="BE727">
        <v>-1</v>
      </c>
      <c r="BF727">
        <v>20001627368056</v>
      </c>
      <c r="BG727" t="s">
        <v>376</v>
      </c>
      <c r="BH727" t="s">
        <v>377</v>
      </c>
      <c r="BI727" t="s">
        <v>2528</v>
      </c>
      <c r="BJ727">
        <v>-1</v>
      </c>
      <c r="BK727">
        <v>-1</v>
      </c>
      <c r="BL727">
        <v>-1</v>
      </c>
      <c r="BM727" t="s">
        <v>2213</v>
      </c>
      <c r="BN727" t="s">
        <v>230</v>
      </c>
      <c r="BO727" t="s">
        <v>2529</v>
      </c>
      <c r="BP727" t="s">
        <v>380</v>
      </c>
      <c r="BQ727">
        <v>2026</v>
      </c>
      <c r="BR727">
        <v>5</v>
      </c>
      <c r="BS727">
        <v>13</v>
      </c>
      <c r="BT727" s="1">
        <v>46155.755358796298</v>
      </c>
      <c r="BU727" t="s">
        <v>2215</v>
      </c>
      <c r="BV727" s="2">
        <v>46155</v>
      </c>
      <c r="BW727" t="s">
        <v>2215</v>
      </c>
      <c r="BX727" s="2">
        <v>46155</v>
      </c>
      <c r="BY727" s="2">
        <v>46155</v>
      </c>
      <c r="BZ727" t="s">
        <v>2216</v>
      </c>
      <c r="CA727" t="s">
        <v>896</v>
      </c>
      <c r="CB727" t="s">
        <v>752</v>
      </c>
      <c r="CC727" t="s">
        <v>2530</v>
      </c>
      <c r="CD727" t="s">
        <v>578</v>
      </c>
      <c r="CE727">
        <v>-1</v>
      </c>
      <c r="CF727" t="s">
        <v>899</v>
      </c>
      <c r="CG727" t="s">
        <v>756</v>
      </c>
      <c r="CH727" t="s">
        <v>242</v>
      </c>
      <c r="CI727">
        <v>1193125457</v>
      </c>
      <c r="CJ727" t="s">
        <v>445</v>
      </c>
      <c r="CK727" t="s">
        <v>245</v>
      </c>
      <c r="CL727" t="s">
        <v>246</v>
      </c>
      <c r="CM727" t="s">
        <v>247</v>
      </c>
      <c r="CN727" t="s">
        <v>359</v>
      </c>
      <c r="CT727" t="s">
        <v>386</v>
      </c>
      <c r="CU727" t="s">
        <v>387</v>
      </c>
      <c r="CW727" t="s">
        <v>388</v>
      </c>
      <c r="CX727" t="s">
        <v>389</v>
      </c>
      <c r="DA727" t="s">
        <v>250</v>
      </c>
      <c r="DB727">
        <v>-1</v>
      </c>
      <c r="DF727" t="s">
        <v>2213</v>
      </c>
      <c r="DJ727" t="s">
        <v>252</v>
      </c>
      <c r="DK727" t="s">
        <v>253</v>
      </c>
      <c r="DL727" t="s">
        <v>253</v>
      </c>
      <c r="DN727" t="s">
        <v>390</v>
      </c>
      <c r="DR727" t="s">
        <v>449</v>
      </c>
      <c r="DS727" t="s">
        <v>445</v>
      </c>
      <c r="DT727" t="s">
        <v>444</v>
      </c>
      <c r="DV727">
        <v>1</v>
      </c>
      <c r="DW727" t="s">
        <v>623</v>
      </c>
      <c r="ED727" s="2">
        <v>46155</v>
      </c>
      <c r="EE727" t="s">
        <v>900</v>
      </c>
      <c r="EF727">
        <v>20</v>
      </c>
      <c r="EP727" t="s">
        <v>258</v>
      </c>
      <c r="FA727" t="s">
        <v>245</v>
      </c>
      <c r="FB727" t="s">
        <v>763</v>
      </c>
      <c r="FD727" t="s">
        <v>763</v>
      </c>
      <c r="FE727" t="s">
        <v>902</v>
      </c>
      <c r="FF727" t="s">
        <v>903</v>
      </c>
      <c r="FK727" t="s">
        <v>263</v>
      </c>
      <c r="FN727" t="s">
        <v>359</v>
      </c>
      <c r="FO727" t="s">
        <v>366</v>
      </c>
      <c r="FR727">
        <v>0</v>
      </c>
      <c r="GB727" t="s">
        <v>266</v>
      </c>
      <c r="GM727">
        <v>0</v>
      </c>
      <c r="GS727" t="s">
        <v>267</v>
      </c>
      <c r="GT727" s="2"/>
      <c r="GU727" t="s">
        <v>268</v>
      </c>
      <c r="GV727" t="s">
        <v>269</v>
      </c>
      <c r="GW727" t="s">
        <v>394</v>
      </c>
      <c r="GZ727" t="s">
        <v>395</v>
      </c>
      <c r="HE727" t="s">
        <v>230</v>
      </c>
      <c r="HF727" t="s">
        <v>2531</v>
      </c>
      <c r="HR727" t="s">
        <v>278</v>
      </c>
      <c r="HV727">
        <v>131990</v>
      </c>
      <c r="HW727" t="s">
        <v>281</v>
      </c>
      <c r="HY727">
        <v>0</v>
      </c>
      <c r="HZ727">
        <v>0</v>
      </c>
      <c r="IA727" t="s">
        <v>281</v>
      </c>
      <c r="IB727" t="s">
        <v>281</v>
      </c>
      <c r="IE727" t="s">
        <v>283</v>
      </c>
      <c r="IF727" t="s">
        <v>283</v>
      </c>
      <c r="IG727" t="s">
        <v>283</v>
      </c>
      <c r="IH727" t="s">
        <v>284</v>
      </c>
      <c r="II727" t="s">
        <v>285</v>
      </c>
      <c r="IJ727" t="s">
        <v>286</v>
      </c>
      <c r="IK727" t="s">
        <v>278</v>
      </c>
      <c r="IL727" t="s">
        <v>371</v>
      </c>
      <c r="IM727" t="s">
        <v>288</v>
      </c>
      <c r="IN727" t="s">
        <v>2219</v>
      </c>
      <c r="IO727" t="s">
        <v>2532</v>
      </c>
      <c r="IP727" t="s">
        <v>290</v>
      </c>
      <c r="IQ727" t="s">
        <v>284</v>
      </c>
      <c r="IS727" t="s">
        <v>736</v>
      </c>
      <c r="IT727" t="s">
        <v>453</v>
      </c>
      <c r="IU727" t="s">
        <v>713</v>
      </c>
      <c r="IV727" t="s">
        <v>434</v>
      </c>
      <c r="IW727" t="s">
        <v>318</v>
      </c>
      <c r="IY727" t="s">
        <v>281</v>
      </c>
    </row>
    <row r="728" spans="1:259" x14ac:dyDescent="0.3">
      <c r="A728" s="14">
        <f>DAY(AVANZA[[#This Row],[FechaSeguimiento]])</f>
        <v>13</v>
      </c>
      <c r="B728" s="14">
        <f>MONTH(AVANZA[[#This Row],[FechaSeguimiento]])</f>
        <v>5</v>
      </c>
      <c r="C728"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728" t="str">
        <f>LOWER(IFERROR(VLOOKUP(AVANZA[[#This Row],[ID_Peticion]],CANCELADAS[#All],2,0),""))</f>
        <v/>
      </c>
      <c r="E728" t="str">
        <f>LOWER(IFERROR(VLOOKUP(AVANZA[[#This Row],[ID_Peticion]],CANCELADAS[#All],3,0),""))</f>
        <v/>
      </c>
      <c r="F728" t="str">
        <f>LOWER(IF(AVANZA[[#This Row],[CEDULA CLIENTE]]&lt;&gt;""," CC: " &amp; COUNTIFS(AVANZA[CEDULA CLIENTE],AVANZA[[#This Row],[CEDULA CLIENTE]]),"")&amp; IF(AVANZA[[#This Row],[Direccion]]&lt;&gt;""," DIR: " &amp; COUNTIFS(AVANZA[Direccion],AVANZA[[#This Row],[Direccion]]),""))</f>
        <v xml:space="preserve"> dir: 1</v>
      </c>
      <c r="G728" t="str">
        <f>IFERROR(VLOOKUP(AVANZA[[#This Row],[Cedula_Vendedor_Atis]],PLANTA[[#All],[CEDULA]:[LINEA]],3,0),"No Cruza")</f>
        <v>Michael Rodriguez</v>
      </c>
      <c r="H728" t="str">
        <f>IFERROR(VLOOKUP(AVANZA[[#This Row],[Cedula_Vendedor_Atis]],PLANTA[[#All],[CEDULA]:[LINEA]],4,0),"No Cruza")</f>
        <v>Móvil</v>
      </c>
      <c r="I728" t="str">
        <f>LOWER(IF(AVANZA[[#This Row],[ATRIBUIBLE]]="",AVANZA[[#This Row],[Variable]],AVANZA[[#This Row],[ATRIBUIBLE]]))</f>
        <v>terminada</v>
      </c>
      <c r="J728" s="14">
        <f>IF(AVANZA[[#This Row],[Variable]]=AVANZA[[#Headers],[TERMINADA]],1,0)</f>
        <v>1</v>
      </c>
      <c r="K728" s="14">
        <f>IF(AVANZA[[#This Row],[Variable]]=AVANZA[[#Headers],[ANULADA]],1,0)</f>
        <v>0</v>
      </c>
      <c r="L728" s="14">
        <f>IF(AVANZA[[#This Row],[Variable]]=AVANZA[[#Headers],[PENDIENTE]],1,0)</f>
        <v>0</v>
      </c>
      <c r="M728" s="14">
        <f>IF(AVANZA[[#This Row],[ESTADO AGENDA]]="AGENDADA",1,0)</f>
        <v>0</v>
      </c>
      <c r="N728" s="14">
        <f>IF(AVANZA[[#This Row],[ESTADO AGENDA]]="PENDIENTE DE AGENDAR",1,0)</f>
        <v>0</v>
      </c>
      <c r="O728" s="14">
        <f>IF(AVANZA[[#This Row],[ESTADO AGENDA]]="SUSPENDIDA",1,0)</f>
        <v>0</v>
      </c>
      <c r="P728" t="str" cm="1">
        <f t="array" ref="P728">_xlfn.XLOOKUP(AVANZA[[#This Row],[Num_Agrupacion_Pet_Atis]],Tabla1[[#All],[Numero_de_actuacion]],Tabla1[[#All],[Estado_de_la_orden]],"",0)</f>
        <v/>
      </c>
      <c r="Q728" s="2" t="str" cm="1">
        <f t="array" ref="Q728">_xlfn.XLOOKUP(AVANZA[[#This Row],[Num_Agrupacion_Pet_Atis]],Tabla1[[#All],[Numero_de_actuacion]],Tabla1[[#All],[Fecha_de_la_cita]],"",0)</f>
        <v/>
      </c>
      <c r="R728" t="str" cm="1">
        <f t="array" ref="R728">_xlfn.XLOOKUP(AVANZA[[#This Row],[Num_Agrupacion_Pet_Atis]],Tabla1[[#All],[Numero_de_actuacion]],Tabla1[[#All],[Franja_horaria_de_la_cita]],"",0)</f>
        <v/>
      </c>
      <c r="S728" s="14" t="str">
        <f>IFERROR(DAY(AVANZA[[#This Row],[FECHA AGENDA]]),"")</f>
        <v/>
      </c>
      <c r="T728" s="14" t="str">
        <f>IFERROR(MONTH(AVANZA[[#This Row],[FECHA AGENDA]]),"")</f>
        <v/>
      </c>
      <c r="U728" t="str" cm="1">
        <f t="array" ref="U728">_xlfn.XLOOKUP(AVANZA[[#This Row],[Num_Agrupacion_Pet_Atis]],Tabla1[[#All],[Numero_de_actuacion]],Tabla1[[#All],[Motivo_de_suspension]],"",0)</f>
        <v/>
      </c>
      <c r="V728" s="2" t="str" cm="1">
        <f t="array" ref="V728">_xlfn.XLOOKUP(AVANZA[[#This Row],[Num_Agrupacion_Pet_Atis]],Tabla1[[#All],[Numero_de_actuacion]],Tabla1[[#All],[No_identificacion_cliente]],"",0)</f>
        <v/>
      </c>
      <c r="W728" s="2" t="str" cm="1">
        <f t="array" ref="W728">_xlfn.XLOOKUP(AVANZA[[#This Row],[Num_Agrupacion_Pet_Atis]],Tabla1[[#All],[Numero_de_actuacion]],Tabla1[[#All],[Movil_de_contacto]],"",0)</f>
        <v/>
      </c>
      <c r="X728" s="14">
        <f>IF(OR(AVANZA[[#This Row],[ESTADO LEG]]="Legalizada grabacion",AVANZA[[#This Row],[ESTADO LEG]]="Legalizada aut"),1,0)</f>
        <v>0</v>
      </c>
      <c r="Y728" s="14">
        <f>IF(OR(AVANZA[[#This Row],[ESTADO LEG]]="pdte legalizar",AVANZA[[#This Row],[ESTADO LEG]]="No cruza"),1,0)</f>
        <v>1</v>
      </c>
      <c r="Z728" t="str" cm="1">
        <f t="array" ref="Z728">IF(AVANZA[[#This Row],[Variable]]="Terminada",LOWER(_xlfn.XLOOKUP(AVANZA[[#This Row],[ID_Peticion]],Tabla6[[#All],[NUM_PETICION]],Tabla6[[#All],[ESTADO_LEG]],"NO CRUZA",0)),AVANZA[[#This Row],[Variable]])</f>
        <v>no cruza</v>
      </c>
      <c r="AA728" t="str" cm="1">
        <f t="array" ref="AA728">_xlfn.XLOOKUP(AVANZA[[#This Row],[ID_Peticion]],Tabla6[[#All],[NUM_PETICION]],Tabla6[[#All],[DIF_DIAS]],"",0)</f>
        <v/>
      </c>
      <c r="AB728" s="2" t="str" cm="1">
        <f t="array" ref="AB728">IFERROR(_xlfn.XLOOKUP(AVANZA[[#This Row],[ID_Peticion]],Tabla6[[#All],[NUM_PETICION]],Tabla6[[#All],[FEC_LEGAL]],"",0),"")</f>
        <v/>
      </c>
      <c r="AC728" s="14">
        <f ca="1">IF(AVANZA[[#This Row],[FECHA LEG]]&lt;&gt;0,IFERROR(AVANZA[[#This Row],[FECHA LEG]]-AVANZA[[#This Row],[FechaIniEstadoSubPetAtis]],0),TODAY()-AVANZA[[#This Row],[FechaIniEstadoSubPetAtis]])</f>
        <v>0</v>
      </c>
      <c r="AD728" s="35">
        <f ca="1">IF(AVANZA[[#This Row],[FINAL Vs LG]]&lt;&gt;0,IF(AVANZA[[#This Row],[FINAL Vs LG]]&lt;7.1,"100%",IF(AND(AVANZA[[#This Row],[FINAL Vs LG]]&gt;7.1,AVANZA[[#This Row],[FINAL Vs LG]]&lt;11.1),"50%","0%")),0)</f>
        <v>0</v>
      </c>
      <c r="AE728" s="14">
        <f ca="1">VLOOKUP(DAY(TODAY()),BACK!F:G,2,0)</f>
        <v>14</v>
      </c>
      <c r="AF728" s="14">
        <f>BACK!$I$2</f>
        <v>24</v>
      </c>
      <c r="AG728" s="14">
        <f>IF(AVANZA[[#This Row],[Oferta_empaquetada_comisiones]]="SI",1,0)</f>
        <v>0</v>
      </c>
      <c r="AH728" s="36">
        <f>IF(AVANZA[[#This Row],[Variable]]="TERMINADA",IFERROR(VLOOKUP(AVANZA[[#This Row],[SUPERVISOR]],Tabla2[#All],4,0),0),)</f>
        <v>0</v>
      </c>
      <c r="AI728" s="14">
        <f>IF(AVANZA[[#This Row],[Producto]]="BA",1,0)</f>
        <v>1</v>
      </c>
      <c r="AJ728" s="14">
        <f>IF(AVANZA[[#This Row],[Producto]]="DUO",1,0)</f>
        <v>0</v>
      </c>
      <c r="AK728" s="14">
        <f>IF(AVANZA[[#This Row],[Producto]]="TRIO",1,0)</f>
        <v>0</v>
      </c>
      <c r="AL728" t="s">
        <v>2127</v>
      </c>
      <c r="AM728">
        <v>-1</v>
      </c>
      <c r="AN728">
        <v>-1</v>
      </c>
      <c r="AO728" t="s">
        <v>2533</v>
      </c>
      <c r="AP728" s="1">
        <v>46150.621493055558</v>
      </c>
      <c r="AQ728">
        <v>-1</v>
      </c>
      <c r="AR728" t="s">
        <v>2534</v>
      </c>
      <c r="AS728">
        <v>-1</v>
      </c>
      <c r="AT728">
        <v>-1</v>
      </c>
      <c r="AU728">
        <v>-1</v>
      </c>
      <c r="AV728">
        <v>-1</v>
      </c>
      <c r="AW728">
        <v>-1</v>
      </c>
      <c r="AX728" t="s">
        <v>224</v>
      </c>
      <c r="AY728">
        <v>-1</v>
      </c>
      <c r="AZ728">
        <v>2026</v>
      </c>
      <c r="BA728">
        <v>5</v>
      </c>
      <c r="BB728">
        <v>13</v>
      </c>
      <c r="BC728">
        <v>-1</v>
      </c>
      <c r="BD728" t="s">
        <v>225</v>
      </c>
      <c r="BE728">
        <v>-1</v>
      </c>
      <c r="BF728">
        <v>20001624564604</v>
      </c>
      <c r="BG728" t="s">
        <v>319</v>
      </c>
      <c r="BH728" t="s">
        <v>320</v>
      </c>
      <c r="BI728" t="s">
        <v>2535</v>
      </c>
      <c r="BJ728">
        <v>-1</v>
      </c>
      <c r="BK728">
        <v>-1</v>
      </c>
      <c r="BL728">
        <v>-1</v>
      </c>
      <c r="BM728" t="s">
        <v>229</v>
      </c>
      <c r="BN728" t="s">
        <v>230</v>
      </c>
      <c r="BO728" t="s">
        <v>2536</v>
      </c>
      <c r="BP728" t="s">
        <v>380</v>
      </c>
      <c r="BQ728">
        <v>2026</v>
      </c>
      <c r="BR728">
        <v>5</v>
      </c>
      <c r="BS728">
        <v>8</v>
      </c>
      <c r="BT728" s="1">
        <v>46155.710439814815</v>
      </c>
      <c r="BU728" t="s">
        <v>233</v>
      </c>
      <c r="BV728" s="2">
        <v>46155</v>
      </c>
      <c r="BW728" t="s">
        <v>234</v>
      </c>
      <c r="BX728" s="2">
        <v>46150</v>
      </c>
      <c r="BY728" s="2">
        <v>46155</v>
      </c>
      <c r="BZ728" t="s">
        <v>235</v>
      </c>
      <c r="CA728" t="s">
        <v>297</v>
      </c>
      <c r="CB728" t="s">
        <v>297</v>
      </c>
      <c r="CC728" t="s">
        <v>2537</v>
      </c>
      <c r="CD728" t="s">
        <v>2538</v>
      </c>
      <c r="CE728">
        <v>-1</v>
      </c>
      <c r="CF728" t="s">
        <v>300</v>
      </c>
      <c r="CG728" t="s">
        <v>301</v>
      </c>
      <c r="CH728" t="s">
        <v>242</v>
      </c>
      <c r="CI728">
        <v>1007102226</v>
      </c>
      <c r="CJ728" t="s">
        <v>2135</v>
      </c>
      <c r="CK728" t="s">
        <v>245</v>
      </c>
      <c r="CL728" t="s">
        <v>409</v>
      </c>
      <c r="CM728" t="s">
        <v>247</v>
      </c>
      <c r="CN728" t="s">
        <v>410</v>
      </c>
      <c r="CT728" t="s">
        <v>304</v>
      </c>
      <c r="CU728" t="s">
        <v>225</v>
      </c>
      <c r="CW728" t="s">
        <v>319</v>
      </c>
      <c r="CX728" t="s">
        <v>320</v>
      </c>
      <c r="DA728" t="s">
        <v>250</v>
      </c>
      <c r="DB728">
        <v>-1</v>
      </c>
      <c r="DF728" t="s">
        <v>251</v>
      </c>
      <c r="DJ728" t="s">
        <v>252</v>
      </c>
      <c r="DK728" t="s">
        <v>253</v>
      </c>
      <c r="DL728" t="s">
        <v>254</v>
      </c>
      <c r="DN728" t="s">
        <v>255</v>
      </c>
      <c r="DR728" t="s">
        <v>2136</v>
      </c>
      <c r="DS728" t="s">
        <v>2135</v>
      </c>
      <c r="DT728" t="s">
        <v>2134</v>
      </c>
      <c r="DV728">
        <v>1</v>
      </c>
      <c r="DW728" t="s">
        <v>283</v>
      </c>
      <c r="ED728" s="2">
        <v>46155</v>
      </c>
      <c r="EE728" t="s">
        <v>306</v>
      </c>
      <c r="EF728">
        <v>16</v>
      </c>
      <c r="EP728" t="s">
        <v>258</v>
      </c>
      <c r="ES728" t="s">
        <v>307</v>
      </c>
      <c r="FA728" t="s">
        <v>245</v>
      </c>
      <c r="FB728" t="s">
        <v>308</v>
      </c>
      <c r="FD728" t="s">
        <v>308</v>
      </c>
      <c r="FE728" t="s">
        <v>309</v>
      </c>
      <c r="FF728" t="s">
        <v>309</v>
      </c>
      <c r="FK728" t="s">
        <v>263</v>
      </c>
      <c r="FL728" t="s">
        <v>2539</v>
      </c>
      <c r="FN728" t="s">
        <v>410</v>
      </c>
      <c r="FO728" t="s">
        <v>414</v>
      </c>
      <c r="FR728">
        <v>94990</v>
      </c>
      <c r="GB728" t="s">
        <v>266</v>
      </c>
      <c r="GC728" t="s">
        <v>225</v>
      </c>
      <c r="GD728">
        <v>0</v>
      </c>
      <c r="GF728">
        <v>0</v>
      </c>
      <c r="GG728">
        <v>25423</v>
      </c>
      <c r="GI728">
        <v>94990</v>
      </c>
      <c r="GJ728">
        <v>0</v>
      </c>
      <c r="GL728">
        <v>0</v>
      </c>
      <c r="GM728">
        <v>113038</v>
      </c>
      <c r="GS728" t="s">
        <v>267</v>
      </c>
      <c r="GT728" s="2">
        <v>44592</v>
      </c>
      <c r="GU728" t="s">
        <v>268</v>
      </c>
      <c r="GV728" t="s">
        <v>335</v>
      </c>
      <c r="GW728" t="s">
        <v>394</v>
      </c>
      <c r="GZ728" t="s">
        <v>395</v>
      </c>
      <c r="HA728" t="s">
        <v>274</v>
      </c>
      <c r="HB728" t="s">
        <v>312</v>
      </c>
      <c r="HC728" t="s">
        <v>312</v>
      </c>
      <c r="HD728" t="s">
        <v>313</v>
      </c>
      <c r="HE728" t="s">
        <v>230</v>
      </c>
      <c r="HF728" t="s">
        <v>2540</v>
      </c>
      <c r="HR728" t="s">
        <v>278</v>
      </c>
      <c r="HV728">
        <v>94990</v>
      </c>
      <c r="HW728" t="s">
        <v>281</v>
      </c>
      <c r="HY728">
        <v>0</v>
      </c>
      <c r="HZ728">
        <v>0</v>
      </c>
      <c r="IA728" t="s">
        <v>281</v>
      </c>
      <c r="IB728" t="s">
        <v>281</v>
      </c>
      <c r="IE728" t="s">
        <v>283</v>
      </c>
      <c r="IF728" t="s">
        <v>283</v>
      </c>
      <c r="IG728" t="s">
        <v>283</v>
      </c>
      <c r="IH728" t="s">
        <v>284</v>
      </c>
      <c r="II728" t="s">
        <v>285</v>
      </c>
      <c r="IJ728" t="s">
        <v>286</v>
      </c>
      <c r="IK728" t="s">
        <v>278</v>
      </c>
      <c r="IL728" t="s">
        <v>346</v>
      </c>
      <c r="IM728" t="s">
        <v>288</v>
      </c>
      <c r="IN728" t="s">
        <v>289</v>
      </c>
      <c r="IP728" t="s">
        <v>290</v>
      </c>
      <c r="IQ728" t="s">
        <v>284</v>
      </c>
      <c r="IS728" t="s">
        <v>291</v>
      </c>
      <c r="IY728" t="s">
        <v>281</v>
      </c>
    </row>
    <row r="729" spans="1:259" x14ac:dyDescent="0.3">
      <c r="A729" s="14">
        <f>DAY(AVANZA[[#This Row],[FechaSeguimiento]])</f>
        <v>13</v>
      </c>
      <c r="B729" s="14">
        <f>MONTH(AVANZA[[#This Row],[FechaSeguimiento]])</f>
        <v>5</v>
      </c>
      <c r="C729"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729" t="str">
        <f>LOWER(IFERROR(VLOOKUP(AVANZA[[#This Row],[ID_Peticion]],CANCELADAS[#All],2,0),""))</f>
        <v/>
      </c>
      <c r="E729" t="str">
        <f>LOWER(IFERROR(VLOOKUP(AVANZA[[#This Row],[ID_Peticion]],CANCELADAS[#All],3,0),""))</f>
        <v/>
      </c>
      <c r="F729" t="str">
        <f>LOWER(IF(AVANZA[[#This Row],[CEDULA CLIENTE]]&lt;&gt;""," CC: " &amp; COUNTIFS(AVANZA[CEDULA CLIENTE],AVANZA[[#This Row],[CEDULA CLIENTE]]),"")&amp; IF(AVANZA[[#This Row],[Direccion]]&lt;&gt;""," DIR: " &amp; COUNTIFS(AVANZA[Direccion],AVANZA[[#This Row],[Direccion]]),""))</f>
        <v xml:space="preserve"> dir: 1</v>
      </c>
      <c r="G729" t="str">
        <f>IFERROR(VLOOKUP(AVANZA[[#This Row],[Cedula_Vendedor_Atis]],PLANTA[[#All],[CEDULA]:[LINEA]],3,0),"No Cruza")</f>
        <v>Marisol Avella</v>
      </c>
      <c r="H729" t="str">
        <f>IFERROR(VLOOKUP(AVANZA[[#This Row],[Cedula_Vendedor_Atis]],PLANTA[[#All],[CEDULA]:[LINEA]],4,0),"No Cruza")</f>
        <v>Fija</v>
      </c>
      <c r="I729" t="str">
        <f>LOWER(IF(AVANZA[[#This Row],[ATRIBUIBLE]]="",AVANZA[[#This Row],[Variable]],AVANZA[[#This Row],[ATRIBUIBLE]]))</f>
        <v>pendiente</v>
      </c>
      <c r="J729" s="14">
        <f>IF(AVANZA[[#This Row],[Variable]]=AVANZA[[#Headers],[TERMINADA]],1,0)</f>
        <v>0</v>
      </c>
      <c r="K729" s="14">
        <f>IF(AVANZA[[#This Row],[Variable]]=AVANZA[[#Headers],[ANULADA]],1,0)</f>
        <v>0</v>
      </c>
      <c r="L729" s="14">
        <f>IF(AVANZA[[#This Row],[Variable]]=AVANZA[[#Headers],[PENDIENTE]],1,0)</f>
        <v>1</v>
      </c>
      <c r="M729" s="14">
        <f>IF(AVANZA[[#This Row],[ESTADO AGENDA]]="AGENDADA",1,0)</f>
        <v>0</v>
      </c>
      <c r="N729" s="14">
        <f>IF(AVANZA[[#This Row],[ESTADO AGENDA]]="PENDIENTE DE AGENDAR",1,0)</f>
        <v>0</v>
      </c>
      <c r="O729" s="14">
        <f>IF(AVANZA[[#This Row],[ESTADO AGENDA]]="SUSPENDIDA",1,0)</f>
        <v>0</v>
      </c>
      <c r="P729" t="str" cm="1">
        <f t="array" ref="P729">_xlfn.XLOOKUP(AVANZA[[#This Row],[Num_Agrupacion_Pet_Atis]],Tabla1[[#All],[Numero_de_actuacion]],Tabla1[[#All],[Estado_de_la_orden]],"",0)</f>
        <v/>
      </c>
      <c r="Q729" s="2" t="str" cm="1">
        <f t="array" ref="Q729">_xlfn.XLOOKUP(AVANZA[[#This Row],[Num_Agrupacion_Pet_Atis]],Tabla1[[#All],[Numero_de_actuacion]],Tabla1[[#All],[Fecha_de_la_cita]],"",0)</f>
        <v/>
      </c>
      <c r="R729" t="str" cm="1">
        <f t="array" ref="R729">_xlfn.XLOOKUP(AVANZA[[#This Row],[Num_Agrupacion_Pet_Atis]],Tabla1[[#All],[Numero_de_actuacion]],Tabla1[[#All],[Franja_horaria_de_la_cita]],"",0)</f>
        <v/>
      </c>
      <c r="S729" s="14" t="str">
        <f>IFERROR(DAY(AVANZA[[#This Row],[FECHA AGENDA]]),"")</f>
        <v/>
      </c>
      <c r="T729" s="14" t="str">
        <f>IFERROR(MONTH(AVANZA[[#This Row],[FECHA AGENDA]]),"")</f>
        <v/>
      </c>
      <c r="U729" t="str" cm="1">
        <f t="array" ref="U729">_xlfn.XLOOKUP(AVANZA[[#This Row],[Num_Agrupacion_Pet_Atis]],Tabla1[[#All],[Numero_de_actuacion]],Tabla1[[#All],[Motivo_de_suspension]],"",0)</f>
        <v/>
      </c>
      <c r="V729" s="2" t="str" cm="1">
        <f t="array" ref="V729">_xlfn.XLOOKUP(AVANZA[[#This Row],[Num_Agrupacion_Pet_Atis]],Tabla1[[#All],[Numero_de_actuacion]],Tabla1[[#All],[No_identificacion_cliente]],"",0)</f>
        <v/>
      </c>
      <c r="W729" s="2" t="str" cm="1">
        <f t="array" ref="W729">_xlfn.XLOOKUP(AVANZA[[#This Row],[Num_Agrupacion_Pet_Atis]],Tabla1[[#All],[Numero_de_actuacion]],Tabla1[[#All],[Movil_de_contacto]],"",0)</f>
        <v/>
      </c>
      <c r="X729" s="14">
        <f>IF(OR(AVANZA[[#This Row],[ESTADO LEG]]="Legalizada grabacion",AVANZA[[#This Row],[ESTADO LEG]]="Legalizada aut"),1,0)</f>
        <v>0</v>
      </c>
      <c r="Y729" s="14">
        <f>IF(OR(AVANZA[[#This Row],[ESTADO LEG]]="pdte legalizar",AVANZA[[#This Row],[ESTADO LEG]]="No cruza"),1,0)</f>
        <v>0</v>
      </c>
      <c r="Z729" t="str" cm="1">
        <f t="array" ref="Z729">IF(AVANZA[[#This Row],[Variable]]="Terminada",LOWER(_xlfn.XLOOKUP(AVANZA[[#This Row],[ID_Peticion]],Tabla6[[#All],[NUM_PETICION]],Tabla6[[#All],[ESTADO_LEG]],"NO CRUZA",0)),AVANZA[[#This Row],[Variable]])</f>
        <v>PENDIENTE</v>
      </c>
      <c r="AA729" t="str" cm="1">
        <f t="array" ref="AA729">_xlfn.XLOOKUP(AVANZA[[#This Row],[ID_Peticion]],Tabla6[[#All],[NUM_PETICION]],Tabla6[[#All],[DIF_DIAS]],"",0)</f>
        <v/>
      </c>
      <c r="AB729" s="2" t="str" cm="1">
        <f t="array" ref="AB729">IFERROR(_xlfn.XLOOKUP(AVANZA[[#This Row],[ID_Peticion]],Tabla6[[#All],[NUM_PETICION]],Tabla6[[#All],[FEC_LEGAL]],"",0),"")</f>
        <v/>
      </c>
      <c r="AC729" s="14">
        <f ca="1">IF(AVANZA[[#This Row],[FECHA LEG]]&lt;&gt;0,IFERROR(AVANZA[[#This Row],[FECHA LEG]]-AVANZA[[#This Row],[FechaIniEstadoSubPetAtis]],0),TODAY()-AVANZA[[#This Row],[FechaIniEstadoSubPetAtis]])</f>
        <v>0</v>
      </c>
      <c r="AD729" s="35">
        <f ca="1">IF(AVANZA[[#This Row],[FINAL Vs LG]]&lt;&gt;0,IF(AVANZA[[#This Row],[FINAL Vs LG]]&lt;7.1,"100%",IF(AND(AVANZA[[#This Row],[FINAL Vs LG]]&gt;7.1,AVANZA[[#This Row],[FINAL Vs LG]]&lt;11.1),"50%","0%")),0)</f>
        <v>0</v>
      </c>
      <c r="AE729" s="14">
        <f ca="1">VLOOKUP(DAY(TODAY()),BACK!F:G,2,0)</f>
        <v>14</v>
      </c>
      <c r="AF729" s="14">
        <f>BACK!$I$2</f>
        <v>24</v>
      </c>
      <c r="AG729" s="14">
        <f>IF(AVANZA[[#This Row],[Oferta_empaquetada_comisiones]]="SI",1,0)</f>
        <v>0</v>
      </c>
      <c r="AH729" s="36">
        <f>IF(AVANZA[[#This Row],[Variable]]="TERMINADA",IFERROR(VLOOKUP(AVANZA[[#This Row],[SUPERVISOR]],Tabla2[#All],4,0),0),)</f>
        <v>0</v>
      </c>
      <c r="AI729" s="14">
        <f>IF(AVANZA[[#This Row],[Producto]]="BA",1,0)</f>
        <v>0</v>
      </c>
      <c r="AJ729" s="14">
        <f>IF(AVANZA[[#This Row],[Producto]]="DUO",1,0)</f>
        <v>0</v>
      </c>
      <c r="AK729" s="14">
        <f>IF(AVANZA[[#This Row],[Producto]]="TRIO",1,0)</f>
        <v>1</v>
      </c>
      <c r="AL729" t="s">
        <v>435</v>
      </c>
      <c r="AM729">
        <v>-1</v>
      </c>
      <c r="AN729">
        <v>-1</v>
      </c>
      <c r="AO729" t="s">
        <v>2541</v>
      </c>
      <c r="AP729" s="1">
        <v>46147.907326388886</v>
      </c>
      <c r="AQ729">
        <v>-1</v>
      </c>
      <c r="AR729" t="s">
        <v>2542</v>
      </c>
      <c r="AS729">
        <v>-1</v>
      </c>
      <c r="AT729">
        <v>-1</v>
      </c>
      <c r="AU729">
        <v>-1</v>
      </c>
      <c r="AV729">
        <v>-1</v>
      </c>
      <c r="AW729">
        <v>-1</v>
      </c>
      <c r="AX729" t="s">
        <v>224</v>
      </c>
      <c r="AY729">
        <v>-1</v>
      </c>
      <c r="AZ729">
        <v>2026</v>
      </c>
      <c r="BA729">
        <v>5</v>
      </c>
      <c r="BB729">
        <v>13</v>
      </c>
      <c r="BC729">
        <v>-1</v>
      </c>
      <c r="BD729" t="s">
        <v>225</v>
      </c>
      <c r="BE729">
        <v>-1</v>
      </c>
      <c r="BF729">
        <v>20001623147698</v>
      </c>
      <c r="BG729" t="s">
        <v>376</v>
      </c>
      <c r="BH729" t="s">
        <v>377</v>
      </c>
      <c r="BI729" t="s">
        <v>2543</v>
      </c>
      <c r="BJ729">
        <v>-1</v>
      </c>
      <c r="BK729">
        <v>-1</v>
      </c>
      <c r="BL729">
        <v>-1</v>
      </c>
      <c r="BM729" t="s">
        <v>2213</v>
      </c>
      <c r="BN729" t="s">
        <v>230</v>
      </c>
      <c r="BO729" t="s">
        <v>2544</v>
      </c>
      <c r="BP729" t="s">
        <v>380</v>
      </c>
      <c r="BQ729">
        <v>2026</v>
      </c>
      <c r="BR729">
        <v>5</v>
      </c>
      <c r="BS729">
        <v>5</v>
      </c>
      <c r="BT729" s="1">
        <v>46147.907372685186</v>
      </c>
      <c r="BU729" t="s">
        <v>2215</v>
      </c>
      <c r="BV729" s="2">
        <v>46147</v>
      </c>
      <c r="BW729" t="s">
        <v>2215</v>
      </c>
      <c r="BX729" s="2">
        <v>46147</v>
      </c>
      <c r="BY729" s="2">
        <v>46147</v>
      </c>
      <c r="BZ729" t="s">
        <v>2216</v>
      </c>
      <c r="CA729" t="s">
        <v>297</v>
      </c>
      <c r="CB729" t="s">
        <v>297</v>
      </c>
      <c r="CC729" t="s">
        <v>2545</v>
      </c>
      <c r="CD729" t="s">
        <v>2546</v>
      </c>
      <c r="CE729">
        <v>-1</v>
      </c>
      <c r="CF729" t="s">
        <v>300</v>
      </c>
      <c r="CG729" t="s">
        <v>301</v>
      </c>
      <c r="CH729" t="s">
        <v>242</v>
      </c>
      <c r="CI729">
        <v>1193125457</v>
      </c>
      <c r="CJ729" t="s">
        <v>445</v>
      </c>
      <c r="CK729" t="s">
        <v>245</v>
      </c>
      <c r="CL729" t="s">
        <v>246</v>
      </c>
      <c r="CM729" t="s">
        <v>247</v>
      </c>
      <c r="CN729" t="s">
        <v>359</v>
      </c>
      <c r="CT729" t="s">
        <v>304</v>
      </c>
      <c r="CU729" t="s">
        <v>387</v>
      </c>
      <c r="CW729" t="s">
        <v>388</v>
      </c>
      <c r="CX729" t="s">
        <v>389</v>
      </c>
      <c r="DA729" t="s">
        <v>250</v>
      </c>
      <c r="DB729">
        <v>-1</v>
      </c>
      <c r="DF729" t="s">
        <v>2213</v>
      </c>
      <c r="DJ729" t="s">
        <v>252</v>
      </c>
      <c r="DK729" t="s">
        <v>253</v>
      </c>
      <c r="DL729" t="s">
        <v>253</v>
      </c>
      <c r="DN729" t="s">
        <v>390</v>
      </c>
      <c r="DR729" t="s">
        <v>449</v>
      </c>
      <c r="DS729" t="s">
        <v>445</v>
      </c>
      <c r="DT729" t="s">
        <v>444</v>
      </c>
      <c r="DV729">
        <v>1</v>
      </c>
      <c r="DW729" t="s">
        <v>283</v>
      </c>
      <c r="ED729" s="2">
        <v>46155</v>
      </c>
      <c r="EE729" t="s">
        <v>361</v>
      </c>
      <c r="EF729">
        <v>12</v>
      </c>
      <c r="EP729" t="s">
        <v>258</v>
      </c>
      <c r="ES729" t="s">
        <v>2547</v>
      </c>
      <c r="FA729" t="s">
        <v>245</v>
      </c>
      <c r="FB729" t="s">
        <v>308</v>
      </c>
      <c r="FD729" t="s">
        <v>308</v>
      </c>
      <c r="FE729" t="s">
        <v>309</v>
      </c>
      <c r="FF729" t="s">
        <v>309</v>
      </c>
      <c r="FK729" t="s">
        <v>263</v>
      </c>
      <c r="FL729" t="s">
        <v>2548</v>
      </c>
      <c r="FN729" t="s">
        <v>359</v>
      </c>
      <c r="FO729" t="s">
        <v>366</v>
      </c>
      <c r="FR729">
        <v>0</v>
      </c>
      <c r="GB729" t="s">
        <v>266</v>
      </c>
      <c r="GM729">
        <v>0</v>
      </c>
      <c r="GS729" t="s">
        <v>267</v>
      </c>
      <c r="GT729" s="2"/>
      <c r="GU729" t="s">
        <v>268</v>
      </c>
      <c r="GV729" t="s">
        <v>269</v>
      </c>
      <c r="GW729" t="s">
        <v>270</v>
      </c>
      <c r="GX729" t="s">
        <v>250</v>
      </c>
      <c r="GY729" t="s">
        <v>271</v>
      </c>
      <c r="GZ729" t="s">
        <v>273</v>
      </c>
      <c r="HA729" t="s">
        <v>336</v>
      </c>
      <c r="HC729" t="s">
        <v>337</v>
      </c>
      <c r="HE729" t="s">
        <v>230</v>
      </c>
      <c r="HF729" t="s">
        <v>2549</v>
      </c>
      <c r="HR729" t="s">
        <v>278</v>
      </c>
      <c r="HV729">
        <v>131990</v>
      </c>
      <c r="HW729" t="s">
        <v>281</v>
      </c>
      <c r="HY729">
        <v>0</v>
      </c>
      <c r="HZ729">
        <v>0</v>
      </c>
      <c r="IA729" t="s">
        <v>279</v>
      </c>
      <c r="IB729" t="s">
        <v>281</v>
      </c>
      <c r="IE729" t="s">
        <v>283</v>
      </c>
      <c r="IF729" t="s">
        <v>283</v>
      </c>
      <c r="IG729" t="s">
        <v>283</v>
      </c>
      <c r="IH729" t="s">
        <v>284</v>
      </c>
      <c r="II729" t="s">
        <v>285</v>
      </c>
      <c r="IJ729" t="s">
        <v>286</v>
      </c>
      <c r="IK729" t="s">
        <v>278</v>
      </c>
      <c r="IL729" t="s">
        <v>371</v>
      </c>
      <c r="IM729" t="s">
        <v>288</v>
      </c>
      <c r="IN729" t="s">
        <v>2219</v>
      </c>
      <c r="IP729" t="s">
        <v>290</v>
      </c>
      <c r="IQ729" t="s">
        <v>284</v>
      </c>
      <c r="IS729" t="s">
        <v>736</v>
      </c>
      <c r="IT729" t="s">
        <v>432</v>
      </c>
      <c r="IU729" t="s">
        <v>2550</v>
      </c>
      <c r="IV729" t="s">
        <v>434</v>
      </c>
      <c r="IW729" t="s">
        <v>455</v>
      </c>
      <c r="IY729" t="s">
        <v>281</v>
      </c>
    </row>
    <row r="730" spans="1:259" x14ac:dyDescent="0.3">
      <c r="A730" s="14">
        <f>DAY(AVANZA[[#This Row],[FechaSeguimiento]])</f>
        <v>13</v>
      </c>
      <c r="B730" s="14">
        <f>MONTH(AVANZA[[#This Row],[FechaSeguimiento]])</f>
        <v>5</v>
      </c>
      <c r="C730"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730" t="str">
        <f>LOWER(IFERROR(VLOOKUP(AVANZA[[#This Row],[ID_Peticion]],CANCELADAS[#All],2,0),""))</f>
        <v/>
      </c>
      <c r="E730" t="str">
        <f>LOWER(IFERROR(VLOOKUP(AVANZA[[#This Row],[ID_Peticion]],CANCELADAS[#All],3,0),""))</f>
        <v/>
      </c>
      <c r="F730" t="str">
        <f>LOWER(IF(AVANZA[[#This Row],[CEDULA CLIENTE]]&lt;&gt;""," CC: " &amp; COUNTIFS(AVANZA[CEDULA CLIENTE],AVANZA[[#This Row],[CEDULA CLIENTE]]),"")&amp; IF(AVANZA[[#This Row],[Direccion]]&lt;&gt;""," DIR: " &amp; COUNTIFS(AVANZA[Direccion],AVANZA[[#This Row],[Direccion]]),""))</f>
        <v xml:space="preserve"> cc: 1 dir: 1</v>
      </c>
      <c r="G730" t="str">
        <f>IFERROR(VLOOKUP(AVANZA[[#This Row],[Cedula_Vendedor_Atis]],PLANTA[[#All],[CEDULA]:[LINEA]],3,0),"No Cruza")</f>
        <v>Marisol Avella</v>
      </c>
      <c r="H730" t="str">
        <f>IFERROR(VLOOKUP(AVANZA[[#This Row],[Cedula_Vendedor_Atis]],PLANTA[[#All],[CEDULA]:[LINEA]],4,0),"No Cruza")</f>
        <v>Fija</v>
      </c>
      <c r="I730" t="str">
        <f>LOWER(IF(AVANZA[[#This Row],[ATRIBUIBLE]]="",AVANZA[[#This Row],[Variable]],AVANZA[[#This Row],[ATRIBUIBLE]]))</f>
        <v>pendiente</v>
      </c>
      <c r="J730" s="14">
        <f>IF(AVANZA[[#This Row],[Variable]]=AVANZA[[#Headers],[TERMINADA]],1,0)</f>
        <v>0</v>
      </c>
      <c r="K730" s="14">
        <f>IF(AVANZA[[#This Row],[Variable]]=AVANZA[[#Headers],[ANULADA]],1,0)</f>
        <v>0</v>
      </c>
      <c r="L730" s="14">
        <f>IF(AVANZA[[#This Row],[Variable]]=AVANZA[[#Headers],[PENDIENTE]],1,0)</f>
        <v>1</v>
      </c>
      <c r="M730" s="14">
        <f>IF(AVANZA[[#This Row],[ESTADO AGENDA]]="AGENDADA",1,0)</f>
        <v>0</v>
      </c>
      <c r="N730" s="14">
        <f>IF(AVANZA[[#This Row],[ESTADO AGENDA]]="PENDIENTE DE AGENDAR",1,0)</f>
        <v>1</v>
      </c>
      <c r="O730" s="14">
        <f>IF(AVANZA[[#This Row],[ESTADO AGENDA]]="SUSPENDIDA",1,0)</f>
        <v>0</v>
      </c>
      <c r="P730" t="str" cm="1">
        <f t="array" ref="P730">_xlfn.XLOOKUP(AVANZA[[#This Row],[Num_Agrupacion_Pet_Atis]],Tabla1[[#All],[Numero_de_actuacion]],Tabla1[[#All],[Estado_de_la_orden]],"",0)</f>
        <v>Pendiente de agendar</v>
      </c>
      <c r="Q730" s="2" cm="1">
        <f t="array" ref="Q730">_xlfn.XLOOKUP(AVANZA[[#This Row],[Num_Agrupacion_Pet_Atis]],Tabla1[[#All],[Numero_de_actuacion]],Tabla1[[#All],[Fecha_de_la_cita]],"",0)</f>
        <v>0</v>
      </c>
      <c r="R730" cm="1">
        <f t="array" ref="R730">_xlfn.XLOOKUP(AVANZA[[#This Row],[Num_Agrupacion_Pet_Atis]],Tabla1[[#All],[Numero_de_actuacion]],Tabla1[[#All],[Franja_horaria_de_la_cita]],"",0)</f>
        <v>0</v>
      </c>
      <c r="S730" s="14">
        <f>IFERROR(DAY(AVANZA[[#This Row],[FECHA AGENDA]]),"")</f>
        <v>0</v>
      </c>
      <c r="T730" s="14">
        <f>IFERROR(MONTH(AVANZA[[#This Row],[FECHA AGENDA]]),"")</f>
        <v>1</v>
      </c>
      <c r="U730" cm="1">
        <f t="array" ref="U730">_xlfn.XLOOKUP(AVANZA[[#This Row],[Num_Agrupacion_Pet_Atis]],Tabla1[[#All],[Numero_de_actuacion]],Tabla1[[#All],[Motivo_de_suspension]],"",0)</f>
        <v>0</v>
      </c>
      <c r="V730" s="2" t="str" cm="1">
        <f t="array" ref="V730">_xlfn.XLOOKUP(AVANZA[[#This Row],[Num_Agrupacion_Pet_Atis]],Tabla1[[#All],[Numero_de_actuacion]],Tabla1[[#All],[No_identificacion_cliente]],"",0)</f>
        <v>21877499</v>
      </c>
      <c r="W730" s="2" t="str" cm="1">
        <f t="array" ref="W730">_xlfn.XLOOKUP(AVANZA[[#This Row],[Num_Agrupacion_Pet_Atis]],Tabla1[[#All],[Numero_de_actuacion]],Tabla1[[#All],[Movil_de_contacto]],"",0)</f>
        <v>3113569311</v>
      </c>
      <c r="X730" s="14">
        <f>IF(OR(AVANZA[[#This Row],[ESTADO LEG]]="Legalizada grabacion",AVANZA[[#This Row],[ESTADO LEG]]="Legalizada aut"),1,0)</f>
        <v>0</v>
      </c>
      <c r="Y730" s="14">
        <f>IF(OR(AVANZA[[#This Row],[ESTADO LEG]]="pdte legalizar",AVANZA[[#This Row],[ESTADO LEG]]="No cruza"),1,0)</f>
        <v>0</v>
      </c>
      <c r="Z730" t="str" cm="1">
        <f t="array" ref="Z730">IF(AVANZA[[#This Row],[Variable]]="Terminada",LOWER(_xlfn.XLOOKUP(AVANZA[[#This Row],[ID_Peticion]],Tabla6[[#All],[NUM_PETICION]],Tabla6[[#All],[ESTADO_LEG]],"NO CRUZA",0)),AVANZA[[#This Row],[Variable]])</f>
        <v>PENDIENTE</v>
      </c>
      <c r="AA730" t="str" cm="1">
        <f t="array" ref="AA730">_xlfn.XLOOKUP(AVANZA[[#This Row],[ID_Peticion]],Tabla6[[#All],[NUM_PETICION]],Tabla6[[#All],[DIF_DIAS]],"",0)</f>
        <v/>
      </c>
      <c r="AB730" s="2" t="str" cm="1">
        <f t="array" ref="AB730">IFERROR(_xlfn.XLOOKUP(AVANZA[[#This Row],[ID_Peticion]],Tabla6[[#All],[NUM_PETICION]],Tabla6[[#All],[FEC_LEGAL]],"",0),"")</f>
        <v/>
      </c>
      <c r="AC730" s="14">
        <f ca="1">IF(AVANZA[[#This Row],[FECHA LEG]]&lt;&gt;0,IFERROR(AVANZA[[#This Row],[FECHA LEG]]-AVANZA[[#This Row],[FechaIniEstadoSubPetAtis]],0),TODAY()-AVANZA[[#This Row],[FechaIniEstadoSubPetAtis]])</f>
        <v>0</v>
      </c>
      <c r="AD730" s="35">
        <f ca="1">IF(AVANZA[[#This Row],[FINAL Vs LG]]&lt;&gt;0,IF(AVANZA[[#This Row],[FINAL Vs LG]]&lt;7.1,"100%",IF(AND(AVANZA[[#This Row],[FINAL Vs LG]]&gt;7.1,AVANZA[[#This Row],[FINAL Vs LG]]&lt;11.1),"50%","0%")),0)</f>
        <v>0</v>
      </c>
      <c r="AE730" s="14">
        <f ca="1">VLOOKUP(DAY(TODAY()),BACK!F:G,2,0)</f>
        <v>14</v>
      </c>
      <c r="AF730" s="14">
        <f>BACK!$I$2</f>
        <v>24</v>
      </c>
      <c r="AG730" s="14">
        <f>IF(AVANZA[[#This Row],[Oferta_empaquetada_comisiones]]="SI",1,0)</f>
        <v>0</v>
      </c>
      <c r="AH730" s="36">
        <f>IF(AVANZA[[#This Row],[Variable]]="TERMINADA",IFERROR(VLOOKUP(AVANZA[[#This Row],[SUPERVISOR]],Tabla2[#All],4,0),0),)</f>
        <v>0</v>
      </c>
      <c r="AI730" s="14">
        <f>IF(AVANZA[[#This Row],[Producto]]="BA",1,0)</f>
        <v>0</v>
      </c>
      <c r="AJ730" s="14">
        <f>IF(AVANZA[[#This Row],[Producto]]="DUO",1,0)</f>
        <v>0</v>
      </c>
      <c r="AK730" s="14">
        <f>IF(AVANZA[[#This Row],[Producto]]="TRIO",1,0)</f>
        <v>1</v>
      </c>
      <c r="AL730" t="s">
        <v>870</v>
      </c>
      <c r="AM730">
        <v>-1</v>
      </c>
      <c r="AN730">
        <v>-1</v>
      </c>
      <c r="AO730" t="s">
        <v>2551</v>
      </c>
      <c r="AP730" s="1">
        <v>46154.449918981481</v>
      </c>
      <c r="AQ730">
        <v>-1</v>
      </c>
      <c r="AR730" t="s">
        <v>2552</v>
      </c>
      <c r="AS730">
        <v>-1</v>
      </c>
      <c r="AT730">
        <v>-1</v>
      </c>
      <c r="AU730">
        <v>-1</v>
      </c>
      <c r="AV730">
        <v>-1</v>
      </c>
      <c r="AW730">
        <v>-1</v>
      </c>
      <c r="AX730" t="s">
        <v>224</v>
      </c>
      <c r="AY730">
        <v>-1</v>
      </c>
      <c r="AZ730">
        <v>2026</v>
      </c>
      <c r="BA730">
        <v>5</v>
      </c>
      <c r="BB730">
        <v>13</v>
      </c>
      <c r="BC730">
        <v>-1</v>
      </c>
      <c r="BD730" t="s">
        <v>225</v>
      </c>
      <c r="BE730">
        <v>-1</v>
      </c>
      <c r="BF730">
        <v>20001626572295</v>
      </c>
      <c r="BG730" t="s">
        <v>611</v>
      </c>
      <c r="BH730" t="s">
        <v>612</v>
      </c>
      <c r="BI730" t="s">
        <v>2553</v>
      </c>
      <c r="BJ730">
        <v>-1</v>
      </c>
      <c r="BK730">
        <v>-1</v>
      </c>
      <c r="BL730">
        <v>-1</v>
      </c>
      <c r="BM730" t="s">
        <v>2213</v>
      </c>
      <c r="BN730" t="s">
        <v>230</v>
      </c>
      <c r="BO730" t="s">
        <v>2554</v>
      </c>
      <c r="BP730" t="s">
        <v>380</v>
      </c>
      <c r="BQ730">
        <v>2026</v>
      </c>
      <c r="BR730">
        <v>5</v>
      </c>
      <c r="BS730">
        <v>12</v>
      </c>
      <c r="BT730" s="1">
        <v>46154.449942129628</v>
      </c>
      <c r="BU730" t="s">
        <v>2215</v>
      </c>
      <c r="BV730" s="2">
        <v>46154</v>
      </c>
      <c r="BW730" t="s">
        <v>2215</v>
      </c>
      <c r="BX730" s="2">
        <v>46154</v>
      </c>
      <c r="BY730" s="2">
        <v>46154</v>
      </c>
      <c r="BZ730" t="s">
        <v>2216</v>
      </c>
      <c r="CA730" t="s">
        <v>690</v>
      </c>
      <c r="CB730" t="s">
        <v>322</v>
      </c>
      <c r="CC730" t="s">
        <v>2555</v>
      </c>
      <c r="CD730" t="s">
        <v>2556</v>
      </c>
      <c r="CE730">
        <v>-1</v>
      </c>
      <c r="CF730" t="s">
        <v>692</v>
      </c>
      <c r="CG730" t="s">
        <v>325</v>
      </c>
      <c r="CH730" t="s">
        <v>326</v>
      </c>
      <c r="CI730">
        <v>1015443152</v>
      </c>
      <c r="CJ730" t="s">
        <v>877</v>
      </c>
      <c r="CK730" t="s">
        <v>245</v>
      </c>
      <c r="CL730" t="s">
        <v>409</v>
      </c>
      <c r="CM730" t="s">
        <v>247</v>
      </c>
      <c r="CN730" t="s">
        <v>410</v>
      </c>
      <c r="CT730" t="s">
        <v>249</v>
      </c>
      <c r="CU730" t="s">
        <v>387</v>
      </c>
      <c r="CW730" t="s">
        <v>621</v>
      </c>
      <c r="CX730" t="s">
        <v>622</v>
      </c>
      <c r="DA730" t="s">
        <v>250</v>
      </c>
      <c r="DB730">
        <v>-1</v>
      </c>
      <c r="DF730" t="s">
        <v>2213</v>
      </c>
      <c r="DJ730" t="s">
        <v>252</v>
      </c>
      <c r="DK730" t="s">
        <v>253</v>
      </c>
      <c r="DL730" t="s">
        <v>253</v>
      </c>
      <c r="DN730" t="s">
        <v>390</v>
      </c>
      <c r="DR730" t="s">
        <v>878</v>
      </c>
      <c r="DS730" t="s">
        <v>877</v>
      </c>
      <c r="DT730" t="s">
        <v>870</v>
      </c>
      <c r="DV730">
        <v>1</v>
      </c>
      <c r="DW730" t="s">
        <v>331</v>
      </c>
      <c r="ED730" s="2">
        <v>46155</v>
      </c>
      <c r="EF730">
        <v>20</v>
      </c>
      <c r="EP730" t="s">
        <v>258</v>
      </c>
      <c r="FA730" t="s">
        <v>245</v>
      </c>
      <c r="FB730" t="s">
        <v>333</v>
      </c>
      <c r="FD730" t="s">
        <v>333</v>
      </c>
      <c r="FE730" t="s">
        <v>694</v>
      </c>
      <c r="FF730" t="s">
        <v>694</v>
      </c>
      <c r="FK730" t="s">
        <v>263</v>
      </c>
      <c r="FN730" t="s">
        <v>410</v>
      </c>
      <c r="FO730" t="s">
        <v>414</v>
      </c>
      <c r="FR730">
        <v>0</v>
      </c>
      <c r="GB730" t="s">
        <v>266</v>
      </c>
      <c r="GM730">
        <v>0</v>
      </c>
      <c r="GS730" t="s">
        <v>267</v>
      </c>
      <c r="GT730" s="2"/>
      <c r="GU730" t="s">
        <v>268</v>
      </c>
      <c r="GV730" t="s">
        <v>335</v>
      </c>
      <c r="GW730" t="s">
        <v>394</v>
      </c>
      <c r="GZ730" t="s">
        <v>395</v>
      </c>
      <c r="HE730" t="s">
        <v>230</v>
      </c>
      <c r="HF730" t="s">
        <v>2557</v>
      </c>
      <c r="HR730" t="s">
        <v>278</v>
      </c>
      <c r="HV730">
        <v>136900</v>
      </c>
      <c r="HW730" t="s">
        <v>279</v>
      </c>
      <c r="HY730">
        <v>0</v>
      </c>
      <c r="HZ730">
        <v>0</v>
      </c>
      <c r="IA730" t="s">
        <v>281</v>
      </c>
      <c r="IB730" t="s">
        <v>281</v>
      </c>
      <c r="IE730" t="s">
        <v>283</v>
      </c>
      <c r="IF730" t="s">
        <v>283</v>
      </c>
      <c r="IG730" t="s">
        <v>283</v>
      </c>
      <c r="IH730" t="s">
        <v>284</v>
      </c>
      <c r="II730" t="s">
        <v>285</v>
      </c>
      <c r="IJ730" t="s">
        <v>286</v>
      </c>
      <c r="IK730" t="s">
        <v>278</v>
      </c>
      <c r="IL730" t="s">
        <v>287</v>
      </c>
      <c r="IM730" t="s">
        <v>288</v>
      </c>
      <c r="IN730" t="s">
        <v>2219</v>
      </c>
      <c r="IP730" t="s">
        <v>290</v>
      </c>
      <c r="IQ730" t="s">
        <v>284</v>
      </c>
      <c r="IS730" t="s">
        <v>291</v>
      </c>
      <c r="IT730" t="s">
        <v>287</v>
      </c>
      <c r="IY730" t="s">
        <v>281</v>
      </c>
    </row>
    <row r="731" spans="1:259" x14ac:dyDescent="0.3">
      <c r="A731" s="14">
        <f>DAY(AVANZA[[#This Row],[FechaSeguimiento]])</f>
        <v>13</v>
      </c>
      <c r="B731" s="14">
        <f>MONTH(AVANZA[[#This Row],[FechaSeguimiento]])</f>
        <v>5</v>
      </c>
      <c r="C731"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731" t="str">
        <f>LOWER(IFERROR(VLOOKUP(AVANZA[[#This Row],[ID_Peticion]],CANCELADAS[#All],2,0),""))</f>
        <v/>
      </c>
      <c r="E731" t="str">
        <f>LOWER(IFERROR(VLOOKUP(AVANZA[[#This Row],[ID_Peticion]],CANCELADAS[#All],3,0),""))</f>
        <v/>
      </c>
      <c r="F731" t="str">
        <f>LOWER(IF(AVANZA[[#This Row],[CEDULA CLIENTE]]&lt;&gt;""," CC: " &amp; COUNTIFS(AVANZA[CEDULA CLIENTE],AVANZA[[#This Row],[CEDULA CLIENTE]]),"")&amp; IF(AVANZA[[#This Row],[Direccion]]&lt;&gt;""," DIR: " &amp; COUNTIFS(AVANZA[Direccion],AVANZA[[#This Row],[Direccion]]),""))</f>
        <v xml:space="preserve"> dir: 1</v>
      </c>
      <c r="G731" t="str">
        <f>IFERROR(VLOOKUP(AVANZA[[#This Row],[Cedula_Vendedor_Atis]],PLANTA[[#All],[CEDULA]:[LINEA]],3,0),"No Cruza")</f>
        <v>Marisol Avella</v>
      </c>
      <c r="H731" t="str">
        <f>IFERROR(VLOOKUP(AVANZA[[#This Row],[Cedula_Vendedor_Atis]],PLANTA[[#All],[CEDULA]:[LINEA]],4,0),"No Cruza")</f>
        <v>Fija</v>
      </c>
      <c r="I731" t="str">
        <f>LOWER(IF(AVANZA[[#This Row],[ATRIBUIBLE]]="",AVANZA[[#This Row],[Variable]],AVANZA[[#This Row],[ATRIBUIBLE]]))</f>
        <v>terminada</v>
      </c>
      <c r="J731" s="14">
        <f>IF(AVANZA[[#This Row],[Variable]]=AVANZA[[#Headers],[TERMINADA]],1,0)</f>
        <v>1</v>
      </c>
      <c r="K731" s="14">
        <f>IF(AVANZA[[#This Row],[Variable]]=AVANZA[[#Headers],[ANULADA]],1,0)</f>
        <v>0</v>
      </c>
      <c r="L731" s="14">
        <f>IF(AVANZA[[#This Row],[Variable]]=AVANZA[[#Headers],[PENDIENTE]],1,0)</f>
        <v>0</v>
      </c>
      <c r="M731" s="14">
        <f>IF(AVANZA[[#This Row],[ESTADO AGENDA]]="AGENDADA",1,0)</f>
        <v>0</v>
      </c>
      <c r="N731" s="14">
        <f>IF(AVANZA[[#This Row],[ESTADO AGENDA]]="PENDIENTE DE AGENDAR",1,0)</f>
        <v>0</v>
      </c>
      <c r="O731" s="14">
        <f>IF(AVANZA[[#This Row],[ESTADO AGENDA]]="SUSPENDIDA",1,0)</f>
        <v>0</v>
      </c>
      <c r="P731" t="str" cm="1">
        <f t="array" ref="P731">_xlfn.XLOOKUP(AVANZA[[#This Row],[Num_Agrupacion_Pet_Atis]],Tabla1[[#All],[Numero_de_actuacion]],Tabla1[[#All],[Estado_de_la_orden]],"",0)</f>
        <v/>
      </c>
      <c r="Q731" s="2" t="str" cm="1">
        <f t="array" ref="Q731">_xlfn.XLOOKUP(AVANZA[[#This Row],[Num_Agrupacion_Pet_Atis]],Tabla1[[#All],[Numero_de_actuacion]],Tabla1[[#All],[Fecha_de_la_cita]],"",0)</f>
        <v/>
      </c>
      <c r="R731" t="str" cm="1">
        <f t="array" ref="R731">_xlfn.XLOOKUP(AVANZA[[#This Row],[Num_Agrupacion_Pet_Atis]],Tabla1[[#All],[Numero_de_actuacion]],Tabla1[[#All],[Franja_horaria_de_la_cita]],"",0)</f>
        <v/>
      </c>
      <c r="S731" s="14" t="str">
        <f>IFERROR(DAY(AVANZA[[#This Row],[FECHA AGENDA]]),"")</f>
        <v/>
      </c>
      <c r="T731" s="14" t="str">
        <f>IFERROR(MONTH(AVANZA[[#This Row],[FECHA AGENDA]]),"")</f>
        <v/>
      </c>
      <c r="U731" t="str" cm="1">
        <f t="array" ref="U731">_xlfn.XLOOKUP(AVANZA[[#This Row],[Num_Agrupacion_Pet_Atis]],Tabla1[[#All],[Numero_de_actuacion]],Tabla1[[#All],[Motivo_de_suspension]],"",0)</f>
        <v/>
      </c>
      <c r="V731" s="2" t="str" cm="1">
        <f t="array" ref="V731">_xlfn.XLOOKUP(AVANZA[[#This Row],[Num_Agrupacion_Pet_Atis]],Tabla1[[#All],[Numero_de_actuacion]],Tabla1[[#All],[No_identificacion_cliente]],"",0)</f>
        <v/>
      </c>
      <c r="W731" s="2" t="str" cm="1">
        <f t="array" ref="W731">_xlfn.XLOOKUP(AVANZA[[#This Row],[Num_Agrupacion_Pet_Atis]],Tabla1[[#All],[Numero_de_actuacion]],Tabla1[[#All],[Movil_de_contacto]],"",0)</f>
        <v/>
      </c>
      <c r="X731" s="14">
        <f>IF(OR(AVANZA[[#This Row],[ESTADO LEG]]="Legalizada grabacion",AVANZA[[#This Row],[ESTADO LEG]]="Legalizada aut"),1,0)</f>
        <v>0</v>
      </c>
      <c r="Y731" s="14">
        <f>IF(OR(AVANZA[[#This Row],[ESTADO LEG]]="pdte legalizar",AVANZA[[#This Row],[ESTADO LEG]]="No cruza"),1,0)</f>
        <v>1</v>
      </c>
      <c r="Z731" t="str" cm="1">
        <f t="array" ref="Z731">IF(AVANZA[[#This Row],[Variable]]="Terminada",LOWER(_xlfn.XLOOKUP(AVANZA[[#This Row],[ID_Peticion]],Tabla6[[#All],[NUM_PETICION]],Tabla6[[#All],[ESTADO_LEG]],"NO CRUZA",0)),AVANZA[[#This Row],[Variable]])</f>
        <v>no cruza</v>
      </c>
      <c r="AA731" t="str" cm="1">
        <f t="array" ref="AA731">_xlfn.XLOOKUP(AVANZA[[#This Row],[ID_Peticion]],Tabla6[[#All],[NUM_PETICION]],Tabla6[[#All],[DIF_DIAS]],"",0)</f>
        <v/>
      </c>
      <c r="AB731" s="2" t="str" cm="1">
        <f t="array" ref="AB731">IFERROR(_xlfn.XLOOKUP(AVANZA[[#This Row],[ID_Peticion]],Tabla6[[#All],[NUM_PETICION]],Tabla6[[#All],[FEC_LEGAL]],"",0),"")</f>
        <v/>
      </c>
      <c r="AC731" s="14">
        <f ca="1">IF(AVANZA[[#This Row],[FECHA LEG]]&lt;&gt;0,IFERROR(AVANZA[[#This Row],[FECHA LEG]]-AVANZA[[#This Row],[FechaIniEstadoSubPetAtis]],0),TODAY()-AVANZA[[#This Row],[FechaIniEstadoSubPetAtis]])</f>
        <v>0</v>
      </c>
      <c r="AD731" s="35">
        <f ca="1">IF(AVANZA[[#This Row],[FINAL Vs LG]]&lt;&gt;0,IF(AVANZA[[#This Row],[FINAL Vs LG]]&lt;7.1,"100%",IF(AND(AVANZA[[#This Row],[FINAL Vs LG]]&gt;7.1,AVANZA[[#This Row],[FINAL Vs LG]]&lt;11.1),"50%","0%")),0)</f>
        <v>0</v>
      </c>
      <c r="AE731" s="14">
        <f ca="1">VLOOKUP(DAY(TODAY()),BACK!F:G,2,0)</f>
        <v>14</v>
      </c>
      <c r="AF731" s="14">
        <f>BACK!$I$2</f>
        <v>24</v>
      </c>
      <c r="AG731" s="14">
        <f>IF(AVANZA[[#This Row],[Oferta_empaquetada_comisiones]]="SI",1,0)</f>
        <v>0</v>
      </c>
      <c r="AH731" s="36">
        <f>IF(AVANZA[[#This Row],[Variable]]="TERMINADA",IFERROR(VLOOKUP(AVANZA[[#This Row],[SUPERVISOR]],Tabla2[#All],4,0),0),)</f>
        <v>3.5</v>
      </c>
      <c r="AI731" s="14">
        <f>IF(AVANZA[[#This Row],[Producto]]="BA",1,0)</f>
        <v>1</v>
      </c>
      <c r="AJ731" s="14">
        <f>IF(AVANZA[[#This Row],[Producto]]="DUO",1,0)</f>
        <v>0</v>
      </c>
      <c r="AK731" s="14">
        <f>IF(AVANZA[[#This Row],[Producto]]="TRIO",1,0)</f>
        <v>0</v>
      </c>
      <c r="AL731" t="s">
        <v>746</v>
      </c>
      <c r="AM731">
        <v>-1</v>
      </c>
      <c r="AN731">
        <v>-1</v>
      </c>
      <c r="AO731" t="s">
        <v>2558</v>
      </c>
      <c r="AP731" s="1">
        <v>46154.554537037038</v>
      </c>
      <c r="AQ731">
        <v>-1</v>
      </c>
      <c r="AR731" t="s">
        <v>2559</v>
      </c>
      <c r="AS731">
        <v>-1</v>
      </c>
      <c r="AT731">
        <v>-1</v>
      </c>
      <c r="AU731">
        <v>-1</v>
      </c>
      <c r="AV731">
        <v>-1</v>
      </c>
      <c r="AW731">
        <v>-1</v>
      </c>
      <c r="AX731" t="s">
        <v>224</v>
      </c>
      <c r="AY731">
        <v>-1</v>
      </c>
      <c r="AZ731">
        <v>2026</v>
      </c>
      <c r="BA731">
        <v>5</v>
      </c>
      <c r="BB731">
        <v>13</v>
      </c>
      <c r="BC731">
        <v>-1</v>
      </c>
      <c r="BD731" t="s">
        <v>225</v>
      </c>
      <c r="BE731">
        <v>-1</v>
      </c>
      <c r="BF731">
        <v>20001626640907</v>
      </c>
      <c r="BG731" t="s">
        <v>1477</v>
      </c>
      <c r="BH731" t="s">
        <v>1478</v>
      </c>
      <c r="BI731" t="s">
        <v>2560</v>
      </c>
      <c r="BJ731">
        <v>-1</v>
      </c>
      <c r="BK731">
        <v>-1</v>
      </c>
      <c r="BL731">
        <v>-1</v>
      </c>
      <c r="BM731" t="s">
        <v>229</v>
      </c>
      <c r="BN731" t="s">
        <v>230</v>
      </c>
      <c r="BO731" t="s">
        <v>2561</v>
      </c>
      <c r="BP731" t="s">
        <v>380</v>
      </c>
      <c r="BQ731">
        <v>2026</v>
      </c>
      <c r="BR731">
        <v>5</v>
      </c>
      <c r="BS731">
        <v>12</v>
      </c>
      <c r="BT731" s="1">
        <v>46155.647789351853</v>
      </c>
      <c r="BU731" t="s">
        <v>233</v>
      </c>
      <c r="BV731" s="2">
        <v>46155</v>
      </c>
      <c r="BW731" t="s">
        <v>234</v>
      </c>
      <c r="BX731" s="2">
        <v>46154</v>
      </c>
      <c r="BY731" s="2">
        <v>46155</v>
      </c>
      <c r="BZ731" t="s">
        <v>235</v>
      </c>
      <c r="CA731" t="s">
        <v>297</v>
      </c>
      <c r="CB731" t="s">
        <v>297</v>
      </c>
      <c r="CC731" t="s">
        <v>2562</v>
      </c>
      <c r="CD731" t="s">
        <v>2563</v>
      </c>
      <c r="CE731">
        <v>-1</v>
      </c>
      <c r="CF731" t="s">
        <v>300</v>
      </c>
      <c r="CG731" t="s">
        <v>301</v>
      </c>
      <c r="CH731" t="s">
        <v>242</v>
      </c>
      <c r="CI731">
        <v>1000857923</v>
      </c>
      <c r="CJ731" t="s">
        <v>759</v>
      </c>
      <c r="CK731" t="s">
        <v>245</v>
      </c>
      <c r="CL731" t="s">
        <v>246</v>
      </c>
      <c r="CM731" t="s">
        <v>247</v>
      </c>
      <c r="CN731" t="s">
        <v>359</v>
      </c>
      <c r="CT731" t="s">
        <v>304</v>
      </c>
      <c r="CU731" t="s">
        <v>225</v>
      </c>
      <c r="CW731" t="s">
        <v>1477</v>
      </c>
      <c r="CX731" t="s">
        <v>1478</v>
      </c>
      <c r="DA731" t="s">
        <v>250</v>
      </c>
      <c r="DB731">
        <v>-1</v>
      </c>
      <c r="DF731" t="s">
        <v>251</v>
      </c>
      <c r="DJ731" t="s">
        <v>252</v>
      </c>
      <c r="DK731" t="s">
        <v>253</v>
      </c>
      <c r="DL731" t="s">
        <v>254</v>
      </c>
      <c r="DN731" t="s">
        <v>255</v>
      </c>
      <c r="DR731" t="s">
        <v>760</v>
      </c>
      <c r="DS731" t="s">
        <v>759</v>
      </c>
      <c r="DT731" t="s">
        <v>758</v>
      </c>
      <c r="DV731">
        <v>1</v>
      </c>
      <c r="DW731" t="s">
        <v>283</v>
      </c>
      <c r="ED731" s="2">
        <v>46155</v>
      </c>
      <c r="EE731" t="s">
        <v>343</v>
      </c>
      <c r="EF731">
        <v>23</v>
      </c>
      <c r="EP731" t="s">
        <v>258</v>
      </c>
      <c r="ES731" t="s">
        <v>931</v>
      </c>
      <c r="FA731" t="s">
        <v>245</v>
      </c>
      <c r="FB731" t="s">
        <v>308</v>
      </c>
      <c r="FD731" t="s">
        <v>308</v>
      </c>
      <c r="FE731" t="s">
        <v>309</v>
      </c>
      <c r="FF731" t="s">
        <v>309</v>
      </c>
      <c r="FK731" t="s">
        <v>263</v>
      </c>
      <c r="FL731" t="s">
        <v>2564</v>
      </c>
      <c r="FN731" t="s">
        <v>359</v>
      </c>
      <c r="FO731" t="s">
        <v>366</v>
      </c>
      <c r="FR731">
        <v>101026</v>
      </c>
      <c r="GB731" t="s">
        <v>266</v>
      </c>
      <c r="GC731" t="s">
        <v>225</v>
      </c>
      <c r="GD731">
        <v>0</v>
      </c>
      <c r="GF731">
        <v>0</v>
      </c>
      <c r="GG731">
        <v>25334</v>
      </c>
      <c r="GI731">
        <v>101026</v>
      </c>
      <c r="GJ731">
        <v>0</v>
      </c>
      <c r="GL731">
        <v>0</v>
      </c>
      <c r="GM731">
        <v>120220</v>
      </c>
      <c r="GS731" t="s">
        <v>267</v>
      </c>
      <c r="GT731" s="2">
        <v>44834</v>
      </c>
      <c r="GU731" t="s">
        <v>268</v>
      </c>
      <c r="GV731" t="s">
        <v>311</v>
      </c>
      <c r="GW731" t="s">
        <v>270</v>
      </c>
      <c r="GX731" t="s">
        <v>271</v>
      </c>
      <c r="GY731" t="s">
        <v>271</v>
      </c>
      <c r="GZ731" t="s">
        <v>273</v>
      </c>
      <c r="HA731" t="s">
        <v>274</v>
      </c>
      <c r="HB731" t="s">
        <v>592</v>
      </c>
      <c r="HC731" t="s">
        <v>592</v>
      </c>
      <c r="HD731" t="s">
        <v>385</v>
      </c>
      <c r="HE731" t="s">
        <v>230</v>
      </c>
      <c r="HF731" t="s">
        <v>2565</v>
      </c>
      <c r="HR731" t="s">
        <v>278</v>
      </c>
      <c r="HV731">
        <v>103900</v>
      </c>
      <c r="HW731" t="s">
        <v>279</v>
      </c>
      <c r="HX731" t="s">
        <v>570</v>
      </c>
      <c r="HY731">
        <v>101043.66800000001</v>
      </c>
      <c r="HZ731">
        <v>17.667999999999999</v>
      </c>
      <c r="IA731" t="s">
        <v>279</v>
      </c>
      <c r="IB731" t="s">
        <v>281</v>
      </c>
      <c r="IE731" t="s">
        <v>283</v>
      </c>
      <c r="IF731" t="s">
        <v>283</v>
      </c>
      <c r="IG731" t="s">
        <v>283</v>
      </c>
      <c r="IH731" t="s">
        <v>284</v>
      </c>
      <c r="II731" t="s">
        <v>285</v>
      </c>
      <c r="IJ731" t="s">
        <v>286</v>
      </c>
      <c r="IK731" t="s">
        <v>278</v>
      </c>
      <c r="IL731" t="s">
        <v>371</v>
      </c>
      <c r="IM731" t="s">
        <v>288</v>
      </c>
      <c r="IN731" t="s">
        <v>289</v>
      </c>
      <c r="IP731" t="s">
        <v>290</v>
      </c>
      <c r="IQ731" t="s">
        <v>284</v>
      </c>
      <c r="IS731" t="s">
        <v>291</v>
      </c>
      <c r="IT731" t="s">
        <v>372</v>
      </c>
      <c r="IU731" t="s">
        <v>373</v>
      </c>
      <c r="IV731" t="s">
        <v>373</v>
      </c>
      <c r="IW731" t="s">
        <v>373</v>
      </c>
      <c r="IY731" t="s">
        <v>281</v>
      </c>
    </row>
    <row r="732" spans="1:259" x14ac:dyDescent="0.3">
      <c r="A732" s="14">
        <f>DAY(AVANZA[[#This Row],[FechaSeguimiento]])</f>
        <v>13</v>
      </c>
      <c r="B732" s="14">
        <f>MONTH(AVANZA[[#This Row],[FechaSeguimiento]])</f>
        <v>5</v>
      </c>
      <c r="C732"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732" t="str">
        <f>LOWER(IFERROR(VLOOKUP(AVANZA[[#This Row],[ID_Peticion]],CANCELADAS[#All],2,0),""))</f>
        <v/>
      </c>
      <c r="E732" t="str">
        <f>LOWER(IFERROR(VLOOKUP(AVANZA[[#This Row],[ID_Peticion]],CANCELADAS[#All],3,0),""))</f>
        <v/>
      </c>
      <c r="F732" t="str">
        <f>LOWER(IF(AVANZA[[#This Row],[CEDULA CLIENTE]]&lt;&gt;""," CC: " &amp; COUNTIFS(AVANZA[CEDULA CLIENTE],AVANZA[[#This Row],[CEDULA CLIENTE]]),"")&amp; IF(AVANZA[[#This Row],[Direccion]]&lt;&gt;""," DIR: " &amp; COUNTIFS(AVANZA[Direccion],AVANZA[[#This Row],[Direccion]]),""))</f>
        <v xml:space="preserve"> dir: 1</v>
      </c>
      <c r="G732" t="str">
        <f>IFERROR(VLOOKUP(AVANZA[[#This Row],[Cedula_Vendedor_Atis]],PLANTA[[#All],[CEDULA]:[LINEA]],3,0),"No Cruza")</f>
        <v>Marisol Avella</v>
      </c>
      <c r="H732" t="str">
        <f>IFERROR(VLOOKUP(AVANZA[[#This Row],[Cedula_Vendedor_Atis]],PLANTA[[#All],[CEDULA]:[LINEA]],4,0),"No Cruza")</f>
        <v>Fija</v>
      </c>
      <c r="I732" t="str">
        <f>LOWER(IF(AVANZA[[#This Row],[ATRIBUIBLE]]="",AVANZA[[#This Row],[Variable]],AVANZA[[#This Row],[ATRIBUIBLE]]))</f>
        <v>pendiente</v>
      </c>
      <c r="J732" s="14">
        <f>IF(AVANZA[[#This Row],[Variable]]=AVANZA[[#Headers],[TERMINADA]],1,0)</f>
        <v>0</v>
      </c>
      <c r="K732" s="14">
        <f>IF(AVANZA[[#This Row],[Variable]]=AVANZA[[#Headers],[ANULADA]],1,0)</f>
        <v>0</v>
      </c>
      <c r="L732" s="14">
        <f>IF(AVANZA[[#This Row],[Variable]]=AVANZA[[#Headers],[PENDIENTE]],1,0)</f>
        <v>1</v>
      </c>
      <c r="M732" s="14">
        <f>IF(AVANZA[[#This Row],[ESTADO AGENDA]]="AGENDADA",1,0)</f>
        <v>0</v>
      </c>
      <c r="N732" s="14">
        <f>IF(AVANZA[[#This Row],[ESTADO AGENDA]]="PENDIENTE DE AGENDAR",1,0)</f>
        <v>0</v>
      </c>
      <c r="O732" s="14">
        <f>IF(AVANZA[[#This Row],[ESTADO AGENDA]]="SUSPENDIDA",1,0)</f>
        <v>0</v>
      </c>
      <c r="P732" t="str" cm="1">
        <f t="array" ref="P732">_xlfn.XLOOKUP(AVANZA[[#This Row],[Num_Agrupacion_Pet_Atis]],Tabla1[[#All],[Numero_de_actuacion]],Tabla1[[#All],[Estado_de_la_orden]],"",0)</f>
        <v/>
      </c>
      <c r="Q732" s="2" t="str" cm="1">
        <f t="array" ref="Q732">_xlfn.XLOOKUP(AVANZA[[#This Row],[Num_Agrupacion_Pet_Atis]],Tabla1[[#All],[Numero_de_actuacion]],Tabla1[[#All],[Fecha_de_la_cita]],"",0)</f>
        <v/>
      </c>
      <c r="R732" t="str" cm="1">
        <f t="array" ref="R732">_xlfn.XLOOKUP(AVANZA[[#This Row],[Num_Agrupacion_Pet_Atis]],Tabla1[[#All],[Numero_de_actuacion]],Tabla1[[#All],[Franja_horaria_de_la_cita]],"",0)</f>
        <v/>
      </c>
      <c r="S732" s="14" t="str">
        <f>IFERROR(DAY(AVANZA[[#This Row],[FECHA AGENDA]]),"")</f>
        <v/>
      </c>
      <c r="T732" s="14" t="str">
        <f>IFERROR(MONTH(AVANZA[[#This Row],[FECHA AGENDA]]),"")</f>
        <v/>
      </c>
      <c r="U732" t="str" cm="1">
        <f t="array" ref="U732">_xlfn.XLOOKUP(AVANZA[[#This Row],[Num_Agrupacion_Pet_Atis]],Tabla1[[#All],[Numero_de_actuacion]],Tabla1[[#All],[Motivo_de_suspension]],"",0)</f>
        <v/>
      </c>
      <c r="V732" s="2" t="str" cm="1">
        <f t="array" ref="V732">_xlfn.XLOOKUP(AVANZA[[#This Row],[Num_Agrupacion_Pet_Atis]],Tabla1[[#All],[Numero_de_actuacion]],Tabla1[[#All],[No_identificacion_cliente]],"",0)</f>
        <v/>
      </c>
      <c r="W732" s="2" t="str" cm="1">
        <f t="array" ref="W732">_xlfn.XLOOKUP(AVANZA[[#This Row],[Num_Agrupacion_Pet_Atis]],Tabla1[[#All],[Numero_de_actuacion]],Tabla1[[#All],[Movil_de_contacto]],"",0)</f>
        <v/>
      </c>
      <c r="X732" s="14">
        <f>IF(OR(AVANZA[[#This Row],[ESTADO LEG]]="Legalizada grabacion",AVANZA[[#This Row],[ESTADO LEG]]="Legalizada aut"),1,0)</f>
        <v>0</v>
      </c>
      <c r="Y732" s="14">
        <f>IF(OR(AVANZA[[#This Row],[ESTADO LEG]]="pdte legalizar",AVANZA[[#This Row],[ESTADO LEG]]="No cruza"),1,0)</f>
        <v>0</v>
      </c>
      <c r="Z732" t="str" cm="1">
        <f t="array" ref="Z732">IF(AVANZA[[#This Row],[Variable]]="Terminada",LOWER(_xlfn.XLOOKUP(AVANZA[[#This Row],[ID_Peticion]],Tabla6[[#All],[NUM_PETICION]],Tabla6[[#All],[ESTADO_LEG]],"NO CRUZA",0)),AVANZA[[#This Row],[Variable]])</f>
        <v>PENDIENTE</v>
      </c>
      <c r="AA732" t="str" cm="1">
        <f t="array" ref="AA732">_xlfn.XLOOKUP(AVANZA[[#This Row],[ID_Peticion]],Tabla6[[#All],[NUM_PETICION]],Tabla6[[#All],[DIF_DIAS]],"",0)</f>
        <v/>
      </c>
      <c r="AB732" s="2" t="str" cm="1">
        <f t="array" ref="AB732">IFERROR(_xlfn.XLOOKUP(AVANZA[[#This Row],[ID_Peticion]],Tabla6[[#All],[NUM_PETICION]],Tabla6[[#All],[FEC_LEGAL]],"",0),"")</f>
        <v/>
      </c>
      <c r="AC732" s="14">
        <f ca="1">IF(AVANZA[[#This Row],[FECHA LEG]]&lt;&gt;0,IFERROR(AVANZA[[#This Row],[FECHA LEG]]-AVANZA[[#This Row],[FechaIniEstadoSubPetAtis]],0),TODAY()-AVANZA[[#This Row],[FechaIniEstadoSubPetAtis]])</f>
        <v>0</v>
      </c>
      <c r="AD732" s="35">
        <f ca="1">IF(AVANZA[[#This Row],[FINAL Vs LG]]&lt;&gt;0,IF(AVANZA[[#This Row],[FINAL Vs LG]]&lt;7.1,"100%",IF(AND(AVANZA[[#This Row],[FINAL Vs LG]]&gt;7.1,AVANZA[[#This Row],[FINAL Vs LG]]&lt;11.1),"50%","0%")),0)</f>
        <v>0</v>
      </c>
      <c r="AE732" s="14">
        <f ca="1">VLOOKUP(DAY(TODAY()),BACK!F:G,2,0)</f>
        <v>14</v>
      </c>
      <c r="AF732" s="14">
        <f>BACK!$I$2</f>
        <v>24</v>
      </c>
      <c r="AG732" s="14">
        <f>IF(AVANZA[[#This Row],[Oferta_empaquetada_comisiones]]="SI",1,0)</f>
        <v>0</v>
      </c>
      <c r="AH732" s="36">
        <f>IF(AVANZA[[#This Row],[Variable]]="TERMINADA",IFERROR(VLOOKUP(AVANZA[[#This Row],[SUPERVISOR]],Tabla2[#All],4,0),0),)</f>
        <v>0</v>
      </c>
      <c r="AI732" s="14">
        <f>IF(AVANZA[[#This Row],[Producto]]="BA",1,0)</f>
        <v>1</v>
      </c>
      <c r="AJ732" s="14">
        <f>IF(AVANZA[[#This Row],[Producto]]="DUO",1,0)</f>
        <v>0</v>
      </c>
      <c r="AK732" s="14">
        <f>IF(AVANZA[[#This Row],[Producto]]="TRIO",1,0)</f>
        <v>0</v>
      </c>
      <c r="AL732" t="s">
        <v>418</v>
      </c>
      <c r="AM732">
        <v>-1</v>
      </c>
      <c r="AN732">
        <v>-1</v>
      </c>
      <c r="AO732" t="s">
        <v>2575</v>
      </c>
      <c r="AP732" s="1">
        <v>46155.858703703707</v>
      </c>
      <c r="AQ732">
        <v>-1</v>
      </c>
      <c r="AR732" t="s">
        <v>2576</v>
      </c>
      <c r="AS732">
        <v>-1</v>
      </c>
      <c r="AT732">
        <v>-1</v>
      </c>
      <c r="AU732">
        <v>-1</v>
      </c>
      <c r="AV732">
        <v>-1</v>
      </c>
      <c r="AW732">
        <v>-1</v>
      </c>
      <c r="AX732" t="s">
        <v>224</v>
      </c>
      <c r="AY732">
        <v>-1</v>
      </c>
      <c r="AZ732">
        <v>2026</v>
      </c>
      <c r="BA732">
        <v>5</v>
      </c>
      <c r="BB732">
        <v>13</v>
      </c>
      <c r="BC732">
        <v>-1</v>
      </c>
      <c r="BD732" t="s">
        <v>225</v>
      </c>
      <c r="BE732">
        <v>-1</v>
      </c>
      <c r="BF732">
        <v>20001627369369</v>
      </c>
      <c r="BG732" t="s">
        <v>319</v>
      </c>
      <c r="BH732" t="s">
        <v>320</v>
      </c>
      <c r="BI732" t="s">
        <v>2577</v>
      </c>
      <c r="BJ732">
        <v>-1</v>
      </c>
      <c r="BK732">
        <v>-1</v>
      </c>
      <c r="BL732">
        <v>-1</v>
      </c>
      <c r="BM732" t="s">
        <v>2213</v>
      </c>
      <c r="BN732" t="s">
        <v>230</v>
      </c>
      <c r="BO732" t="s">
        <v>2578</v>
      </c>
      <c r="BP732" t="s">
        <v>380</v>
      </c>
      <c r="BQ732">
        <v>2026</v>
      </c>
      <c r="BR732">
        <v>5</v>
      </c>
      <c r="BS732">
        <v>13</v>
      </c>
      <c r="BT732" s="1">
        <v>46155.858726851853</v>
      </c>
      <c r="BU732" t="s">
        <v>2215</v>
      </c>
      <c r="BV732" s="2">
        <v>46155</v>
      </c>
      <c r="BW732" t="s">
        <v>2215</v>
      </c>
      <c r="BX732" s="2">
        <v>46155</v>
      </c>
      <c r="BY732" s="2">
        <v>46155</v>
      </c>
      <c r="BZ732" t="s">
        <v>2216</v>
      </c>
      <c r="CA732" t="s">
        <v>297</v>
      </c>
      <c r="CB732" t="s">
        <v>297</v>
      </c>
      <c r="CC732" t="s">
        <v>2579</v>
      </c>
      <c r="CD732" t="s">
        <v>2580</v>
      </c>
      <c r="CE732">
        <v>-1</v>
      </c>
      <c r="CF732" t="s">
        <v>300</v>
      </c>
      <c r="CG732" t="s">
        <v>301</v>
      </c>
      <c r="CH732" t="s">
        <v>242</v>
      </c>
      <c r="CI732">
        <v>1022940376</v>
      </c>
      <c r="CJ732" t="s">
        <v>426</v>
      </c>
      <c r="CK732" t="s">
        <v>245</v>
      </c>
      <c r="CL732" t="s">
        <v>409</v>
      </c>
      <c r="CM732" t="s">
        <v>247</v>
      </c>
      <c r="CN732" t="s">
        <v>410</v>
      </c>
      <c r="CT732" t="s">
        <v>304</v>
      </c>
      <c r="CU732" t="s">
        <v>225</v>
      </c>
      <c r="CW732" t="s">
        <v>319</v>
      </c>
      <c r="CX732" t="s">
        <v>320</v>
      </c>
      <c r="DA732" t="s">
        <v>250</v>
      </c>
      <c r="DB732">
        <v>-1</v>
      </c>
      <c r="DF732" t="s">
        <v>2213</v>
      </c>
      <c r="DJ732" t="s">
        <v>252</v>
      </c>
      <c r="DK732" t="s">
        <v>253</v>
      </c>
      <c r="DL732" t="s">
        <v>253</v>
      </c>
      <c r="DN732" t="s">
        <v>255</v>
      </c>
      <c r="DR732" t="s">
        <v>427</v>
      </c>
      <c r="DS732" t="s">
        <v>426</v>
      </c>
      <c r="DT732" t="s">
        <v>425</v>
      </c>
      <c r="DV732">
        <v>1</v>
      </c>
      <c r="DW732" t="s">
        <v>283</v>
      </c>
      <c r="ED732" s="2">
        <v>46155</v>
      </c>
      <c r="EF732">
        <v>20</v>
      </c>
      <c r="EP732" t="s">
        <v>258</v>
      </c>
      <c r="FA732" t="s">
        <v>245</v>
      </c>
      <c r="FB732" t="s">
        <v>308</v>
      </c>
      <c r="FD732" t="s">
        <v>308</v>
      </c>
      <c r="FE732" t="s">
        <v>309</v>
      </c>
      <c r="FF732" t="s">
        <v>309</v>
      </c>
      <c r="FK732" t="s">
        <v>263</v>
      </c>
      <c r="FN732" t="s">
        <v>410</v>
      </c>
      <c r="FO732" t="s">
        <v>414</v>
      </c>
      <c r="FR732">
        <v>0</v>
      </c>
      <c r="GB732" t="s">
        <v>266</v>
      </c>
      <c r="GM732">
        <v>0</v>
      </c>
      <c r="GS732" t="s">
        <v>267</v>
      </c>
      <c r="GT732" s="2"/>
      <c r="GU732" t="s">
        <v>268</v>
      </c>
      <c r="GV732" t="s">
        <v>269</v>
      </c>
      <c r="GW732" t="s">
        <v>394</v>
      </c>
      <c r="GZ732" t="s">
        <v>395</v>
      </c>
      <c r="HE732" t="s">
        <v>230</v>
      </c>
      <c r="HF732" t="s">
        <v>2581</v>
      </c>
      <c r="HR732" t="s">
        <v>278</v>
      </c>
      <c r="HV732">
        <v>94990</v>
      </c>
      <c r="HW732" t="s">
        <v>281</v>
      </c>
      <c r="HY732">
        <v>0</v>
      </c>
      <c r="HZ732">
        <v>0</v>
      </c>
      <c r="IA732" t="s">
        <v>281</v>
      </c>
      <c r="IB732" t="s">
        <v>281</v>
      </c>
      <c r="IE732" t="s">
        <v>283</v>
      </c>
      <c r="IF732" t="s">
        <v>283</v>
      </c>
      <c r="IG732" t="s">
        <v>283</v>
      </c>
      <c r="IH732" t="s">
        <v>284</v>
      </c>
      <c r="II732" t="s">
        <v>285</v>
      </c>
      <c r="IJ732" t="s">
        <v>286</v>
      </c>
      <c r="IK732" t="s">
        <v>278</v>
      </c>
      <c r="IL732" t="s">
        <v>346</v>
      </c>
      <c r="IM732" t="s">
        <v>288</v>
      </c>
      <c r="IN732" t="s">
        <v>2219</v>
      </c>
      <c r="IP732" t="s">
        <v>290</v>
      </c>
      <c r="IQ732" t="s">
        <v>284</v>
      </c>
      <c r="IS732" t="s">
        <v>291</v>
      </c>
      <c r="IT732" t="s">
        <v>432</v>
      </c>
      <c r="IU732" t="s">
        <v>433</v>
      </c>
      <c r="IV732" t="s">
        <v>434</v>
      </c>
      <c r="IW732" t="s">
        <v>318</v>
      </c>
      <c r="IY732" t="s">
        <v>281</v>
      </c>
    </row>
    <row r="733" spans="1:259" x14ac:dyDescent="0.3">
      <c r="A733" s="14">
        <f>DAY(AVANZA[[#This Row],[FechaSeguimiento]])</f>
        <v>13</v>
      </c>
      <c r="B733" s="14">
        <f>MONTH(AVANZA[[#This Row],[FechaSeguimiento]])</f>
        <v>5</v>
      </c>
      <c r="C733"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733" t="str">
        <f>LOWER(IFERROR(VLOOKUP(AVANZA[[#This Row],[ID_Peticion]],CANCELADAS[#All],2,0),""))</f>
        <v/>
      </c>
      <c r="E733" t="str">
        <f>LOWER(IFERROR(VLOOKUP(AVANZA[[#This Row],[ID_Peticion]],CANCELADAS[#All],3,0),""))</f>
        <v/>
      </c>
      <c r="F733" t="str">
        <f>LOWER(IF(AVANZA[[#This Row],[CEDULA CLIENTE]]&lt;&gt;""," CC: " &amp; COUNTIFS(AVANZA[CEDULA CLIENTE],AVANZA[[#This Row],[CEDULA CLIENTE]]),"")&amp; IF(AVANZA[[#This Row],[Direccion]]&lt;&gt;""," DIR: " &amp; COUNTIFS(AVANZA[Direccion],AVANZA[[#This Row],[Direccion]]),""))</f>
        <v xml:space="preserve"> cc: 1 dir: 1</v>
      </c>
      <c r="G733" t="str">
        <f>IFERROR(VLOOKUP(AVANZA[[#This Row],[Cedula_Vendedor_Atis]],PLANTA[[#All],[CEDULA]:[LINEA]],3,0),"No Cruza")</f>
        <v>Marisol Avella</v>
      </c>
      <c r="H733" t="str">
        <f>IFERROR(VLOOKUP(AVANZA[[#This Row],[Cedula_Vendedor_Atis]],PLANTA[[#All],[CEDULA]:[LINEA]],4,0),"No Cruza")</f>
        <v>Fija</v>
      </c>
      <c r="I733" t="str">
        <f>LOWER(IF(AVANZA[[#This Row],[ATRIBUIBLE]]="",AVANZA[[#This Row],[Variable]],AVANZA[[#This Row],[ATRIBUIBLE]]))</f>
        <v>pendiente</v>
      </c>
      <c r="J733" s="14">
        <f>IF(AVANZA[[#This Row],[Variable]]=AVANZA[[#Headers],[TERMINADA]],1,0)</f>
        <v>0</v>
      </c>
      <c r="K733" s="14">
        <f>IF(AVANZA[[#This Row],[Variable]]=AVANZA[[#Headers],[ANULADA]],1,0)</f>
        <v>0</v>
      </c>
      <c r="L733" s="14">
        <f>IF(AVANZA[[#This Row],[Variable]]=AVANZA[[#Headers],[PENDIENTE]],1,0)</f>
        <v>1</v>
      </c>
      <c r="M733" s="14">
        <f>IF(AVANZA[[#This Row],[ESTADO AGENDA]]="AGENDADA",1,0)</f>
        <v>0</v>
      </c>
      <c r="N733" s="14">
        <f>IF(AVANZA[[#This Row],[ESTADO AGENDA]]="PENDIENTE DE AGENDAR",1,0)</f>
        <v>1</v>
      </c>
      <c r="O733" s="14">
        <f>IF(AVANZA[[#This Row],[ESTADO AGENDA]]="SUSPENDIDA",1,0)</f>
        <v>0</v>
      </c>
      <c r="P733" t="str" cm="1">
        <f t="array" ref="P733">_xlfn.XLOOKUP(AVANZA[[#This Row],[Num_Agrupacion_Pet_Atis]],Tabla1[[#All],[Numero_de_actuacion]],Tabla1[[#All],[Estado_de_la_orden]],"",0)</f>
        <v>Pendiente de agendar</v>
      </c>
      <c r="Q733" s="2" cm="1">
        <f t="array" ref="Q733">_xlfn.XLOOKUP(AVANZA[[#This Row],[Num_Agrupacion_Pet_Atis]],Tabla1[[#All],[Numero_de_actuacion]],Tabla1[[#All],[Fecha_de_la_cita]],"",0)</f>
        <v>0</v>
      </c>
      <c r="R733" cm="1">
        <f t="array" ref="R733">_xlfn.XLOOKUP(AVANZA[[#This Row],[Num_Agrupacion_Pet_Atis]],Tabla1[[#All],[Numero_de_actuacion]],Tabla1[[#All],[Franja_horaria_de_la_cita]],"",0)</f>
        <v>0</v>
      </c>
      <c r="S733" s="14">
        <f>IFERROR(DAY(AVANZA[[#This Row],[FECHA AGENDA]]),"")</f>
        <v>0</v>
      </c>
      <c r="T733" s="14">
        <f>IFERROR(MONTH(AVANZA[[#This Row],[FECHA AGENDA]]),"")</f>
        <v>1</v>
      </c>
      <c r="U733" cm="1">
        <f t="array" ref="U733">_xlfn.XLOOKUP(AVANZA[[#This Row],[Num_Agrupacion_Pet_Atis]],Tabla1[[#All],[Numero_de_actuacion]],Tabla1[[#All],[Motivo_de_suspension]],"",0)</f>
        <v>0</v>
      </c>
      <c r="V733" s="2" t="str" cm="1">
        <f t="array" ref="V733">_xlfn.XLOOKUP(AVANZA[[#This Row],[Num_Agrupacion_Pet_Atis]],Tabla1[[#All],[Numero_de_actuacion]],Tabla1[[#All],[No_identificacion_cliente]],"",0)</f>
        <v>39163208</v>
      </c>
      <c r="W733" s="2" t="str" cm="1">
        <f t="array" ref="W733">_xlfn.XLOOKUP(AVANZA[[#This Row],[Num_Agrupacion_Pet_Atis]],Tabla1[[#All],[Numero_de_actuacion]],Tabla1[[#All],[Movil_de_contacto]],"",0)</f>
        <v>3113788013</v>
      </c>
      <c r="X733" s="14">
        <f>IF(OR(AVANZA[[#This Row],[ESTADO LEG]]="Legalizada grabacion",AVANZA[[#This Row],[ESTADO LEG]]="Legalizada aut"),1,0)</f>
        <v>0</v>
      </c>
      <c r="Y733" s="14">
        <f>IF(OR(AVANZA[[#This Row],[ESTADO LEG]]="pdte legalizar",AVANZA[[#This Row],[ESTADO LEG]]="No cruza"),1,0)</f>
        <v>0</v>
      </c>
      <c r="Z733" t="str" cm="1">
        <f t="array" ref="Z733">IF(AVANZA[[#This Row],[Variable]]="Terminada",LOWER(_xlfn.XLOOKUP(AVANZA[[#This Row],[ID_Peticion]],Tabla6[[#All],[NUM_PETICION]],Tabla6[[#All],[ESTADO_LEG]],"NO CRUZA",0)),AVANZA[[#This Row],[Variable]])</f>
        <v>PENDIENTE</v>
      </c>
      <c r="AA733" t="str" cm="1">
        <f t="array" ref="AA733">_xlfn.XLOOKUP(AVANZA[[#This Row],[ID_Peticion]],Tabla6[[#All],[NUM_PETICION]],Tabla6[[#All],[DIF_DIAS]],"",0)</f>
        <v/>
      </c>
      <c r="AB733" s="2" t="str" cm="1">
        <f t="array" ref="AB733">IFERROR(_xlfn.XLOOKUP(AVANZA[[#This Row],[ID_Peticion]],Tabla6[[#All],[NUM_PETICION]],Tabla6[[#All],[FEC_LEGAL]],"",0),"")</f>
        <v/>
      </c>
      <c r="AC733" s="14">
        <f ca="1">IF(AVANZA[[#This Row],[FECHA LEG]]&lt;&gt;0,IFERROR(AVANZA[[#This Row],[FECHA LEG]]-AVANZA[[#This Row],[FechaIniEstadoSubPetAtis]],0),TODAY()-AVANZA[[#This Row],[FechaIniEstadoSubPetAtis]])</f>
        <v>0</v>
      </c>
      <c r="AD733" s="35">
        <f ca="1">IF(AVANZA[[#This Row],[FINAL Vs LG]]&lt;&gt;0,IF(AVANZA[[#This Row],[FINAL Vs LG]]&lt;7.1,"100%",IF(AND(AVANZA[[#This Row],[FINAL Vs LG]]&gt;7.1,AVANZA[[#This Row],[FINAL Vs LG]]&lt;11.1),"50%","0%")),0)</f>
        <v>0</v>
      </c>
      <c r="AE733" s="14">
        <f ca="1">VLOOKUP(DAY(TODAY()),BACK!F:G,2,0)</f>
        <v>14</v>
      </c>
      <c r="AF733" s="14">
        <f>BACK!$I$2</f>
        <v>24</v>
      </c>
      <c r="AG733" s="14">
        <f>IF(AVANZA[[#This Row],[Oferta_empaquetada_comisiones]]="SI",1,0)</f>
        <v>0</v>
      </c>
      <c r="AH733" s="36">
        <f>IF(AVANZA[[#This Row],[Variable]]="TERMINADA",IFERROR(VLOOKUP(AVANZA[[#This Row],[SUPERVISOR]],Tabla2[#All],4,0),0),)</f>
        <v>0</v>
      </c>
      <c r="AI733" s="14">
        <f>IF(AVANZA[[#This Row],[Producto]]="BA",1,0)</f>
        <v>0</v>
      </c>
      <c r="AJ733" s="14">
        <f>IF(AVANZA[[#This Row],[Producto]]="DUO",1,0)</f>
        <v>0</v>
      </c>
      <c r="AK733" s="14">
        <f>IF(AVANZA[[#This Row],[Producto]]="TRIO",1,0)</f>
        <v>1</v>
      </c>
      <c r="AL733" t="s">
        <v>456</v>
      </c>
      <c r="AM733">
        <v>-1</v>
      </c>
      <c r="AN733">
        <v>-1</v>
      </c>
      <c r="AO733" t="s">
        <v>2582</v>
      </c>
      <c r="AP733" s="1">
        <v>46155.694293981483</v>
      </c>
      <c r="AQ733">
        <v>-1</v>
      </c>
      <c r="AR733" t="s">
        <v>2583</v>
      </c>
      <c r="AS733">
        <v>-1</v>
      </c>
      <c r="AT733">
        <v>-1</v>
      </c>
      <c r="AU733">
        <v>-1</v>
      </c>
      <c r="AV733">
        <v>-1</v>
      </c>
      <c r="AW733">
        <v>-1</v>
      </c>
      <c r="AX733" t="s">
        <v>224</v>
      </c>
      <c r="AY733">
        <v>-1</v>
      </c>
      <c r="AZ733">
        <v>2026</v>
      </c>
      <c r="BA733">
        <v>5</v>
      </c>
      <c r="BB733">
        <v>13</v>
      </c>
      <c r="BC733">
        <v>-1</v>
      </c>
      <c r="BD733" t="s">
        <v>225</v>
      </c>
      <c r="BE733">
        <v>-1</v>
      </c>
      <c r="BF733">
        <v>20001627330213</v>
      </c>
      <c r="BG733" t="s">
        <v>376</v>
      </c>
      <c r="BH733" t="s">
        <v>377</v>
      </c>
      <c r="BI733" t="s">
        <v>2584</v>
      </c>
      <c r="BJ733">
        <v>-1</v>
      </c>
      <c r="BK733">
        <v>-1</v>
      </c>
      <c r="BL733">
        <v>-1</v>
      </c>
      <c r="BM733" t="s">
        <v>2213</v>
      </c>
      <c r="BN733" t="s">
        <v>230</v>
      </c>
      <c r="BO733" t="s">
        <v>2585</v>
      </c>
      <c r="BP733" t="s">
        <v>380</v>
      </c>
      <c r="BQ733">
        <v>2026</v>
      </c>
      <c r="BR733">
        <v>5</v>
      </c>
      <c r="BS733">
        <v>13</v>
      </c>
      <c r="BT733" s="1">
        <v>46155.69431712963</v>
      </c>
      <c r="BU733" t="s">
        <v>2215</v>
      </c>
      <c r="BV733" s="2">
        <v>46155</v>
      </c>
      <c r="BW733" t="s">
        <v>2215</v>
      </c>
      <c r="BX733" s="2">
        <v>46155</v>
      </c>
      <c r="BY733" s="2">
        <v>46155</v>
      </c>
      <c r="BZ733" t="s">
        <v>2216</v>
      </c>
      <c r="CA733" t="s">
        <v>1128</v>
      </c>
      <c r="CB733" t="s">
        <v>322</v>
      </c>
      <c r="CC733" t="s">
        <v>2586</v>
      </c>
      <c r="CD733" t="s">
        <v>2587</v>
      </c>
      <c r="CE733">
        <v>-1</v>
      </c>
      <c r="CF733" t="s">
        <v>2588</v>
      </c>
      <c r="CG733" t="s">
        <v>325</v>
      </c>
      <c r="CH733" t="s">
        <v>326</v>
      </c>
      <c r="CI733">
        <v>1018514067</v>
      </c>
      <c r="CJ733" t="s">
        <v>464</v>
      </c>
      <c r="CK733" t="s">
        <v>245</v>
      </c>
      <c r="CL733" t="s">
        <v>409</v>
      </c>
      <c r="CM733" t="s">
        <v>247</v>
      </c>
      <c r="CN733" t="s">
        <v>410</v>
      </c>
      <c r="CT733" t="s">
        <v>304</v>
      </c>
      <c r="CU733" t="s">
        <v>387</v>
      </c>
      <c r="CW733" t="s">
        <v>388</v>
      </c>
      <c r="CX733" t="s">
        <v>389</v>
      </c>
      <c r="DA733" t="s">
        <v>250</v>
      </c>
      <c r="DB733">
        <v>-1</v>
      </c>
      <c r="DF733" t="s">
        <v>2213</v>
      </c>
      <c r="DJ733" t="s">
        <v>252</v>
      </c>
      <c r="DK733" t="s">
        <v>253</v>
      </c>
      <c r="DL733" t="s">
        <v>253</v>
      </c>
      <c r="DN733" t="s">
        <v>390</v>
      </c>
      <c r="DR733" t="s">
        <v>465</v>
      </c>
      <c r="DS733" t="s">
        <v>464</v>
      </c>
      <c r="DT733" t="s">
        <v>463</v>
      </c>
      <c r="DV733">
        <v>1</v>
      </c>
      <c r="DW733" t="s">
        <v>331</v>
      </c>
      <c r="ED733" s="2">
        <v>46155</v>
      </c>
      <c r="EF733">
        <v>20</v>
      </c>
      <c r="EP733" t="s">
        <v>258</v>
      </c>
      <c r="FA733" t="s">
        <v>245</v>
      </c>
      <c r="FB733" t="s">
        <v>333</v>
      </c>
      <c r="FD733" t="s">
        <v>333</v>
      </c>
      <c r="FE733" t="s">
        <v>1133</v>
      </c>
      <c r="FF733" t="s">
        <v>1133</v>
      </c>
      <c r="FK733" t="s">
        <v>263</v>
      </c>
      <c r="FN733" t="s">
        <v>410</v>
      </c>
      <c r="FO733" t="s">
        <v>414</v>
      </c>
      <c r="FR733">
        <v>0</v>
      </c>
      <c r="GB733" t="s">
        <v>266</v>
      </c>
      <c r="GM733">
        <v>0</v>
      </c>
      <c r="GS733" t="s">
        <v>267</v>
      </c>
      <c r="GT733" s="2"/>
      <c r="GU733" t="s">
        <v>268</v>
      </c>
      <c r="GV733" t="s">
        <v>335</v>
      </c>
      <c r="GW733" t="s">
        <v>394</v>
      </c>
      <c r="GZ733" t="s">
        <v>395</v>
      </c>
      <c r="HE733" t="s">
        <v>230</v>
      </c>
      <c r="HF733" t="s">
        <v>2589</v>
      </c>
      <c r="HR733" t="s">
        <v>278</v>
      </c>
      <c r="HV733">
        <v>131990</v>
      </c>
      <c r="HW733" t="s">
        <v>281</v>
      </c>
      <c r="HY733">
        <v>0</v>
      </c>
      <c r="HZ733">
        <v>0</v>
      </c>
      <c r="IA733" t="s">
        <v>281</v>
      </c>
      <c r="IB733" t="s">
        <v>281</v>
      </c>
      <c r="IE733" t="s">
        <v>283</v>
      </c>
      <c r="IF733" t="s">
        <v>283</v>
      </c>
      <c r="IG733" t="s">
        <v>283</v>
      </c>
      <c r="IH733" t="s">
        <v>284</v>
      </c>
      <c r="II733" t="s">
        <v>285</v>
      </c>
      <c r="IJ733" t="s">
        <v>286</v>
      </c>
      <c r="IK733" t="s">
        <v>278</v>
      </c>
      <c r="IL733" t="s">
        <v>346</v>
      </c>
      <c r="IM733" t="s">
        <v>288</v>
      </c>
      <c r="IN733" t="s">
        <v>2219</v>
      </c>
      <c r="IP733" t="s">
        <v>290</v>
      </c>
      <c r="IQ733" t="s">
        <v>284</v>
      </c>
      <c r="IS733" t="s">
        <v>291</v>
      </c>
      <c r="IY733" t="s">
        <v>281</v>
      </c>
    </row>
    <row r="734" spans="1:259" x14ac:dyDescent="0.3">
      <c r="A734" s="14">
        <f>DAY(AVANZA[[#This Row],[FechaSeguimiento]])</f>
        <v>13</v>
      </c>
      <c r="B734" s="14">
        <f>MONTH(AVANZA[[#This Row],[FechaSeguimiento]])</f>
        <v>5</v>
      </c>
      <c r="C734"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734" t="str">
        <f>LOWER(IFERROR(VLOOKUP(AVANZA[[#This Row],[ID_Peticion]],CANCELADAS[#All],2,0),""))</f>
        <v>qc - cliente desiste / inconformidad tarifas</v>
      </c>
      <c r="E734" t="str">
        <f>LOWER(IFERROR(VLOOKUP(AVANZA[[#This Row],[ID_Peticion]],CANCELADAS[#All],3,0),""))</f>
        <v>asesor</v>
      </c>
      <c r="F734" t="str">
        <f>LOWER(IF(AVANZA[[#This Row],[CEDULA CLIENTE]]&lt;&gt;""," CC: " &amp; COUNTIFS(AVANZA[CEDULA CLIENTE],AVANZA[[#This Row],[CEDULA CLIENTE]]),"")&amp; IF(AVANZA[[#This Row],[Direccion]]&lt;&gt;""," DIR: " &amp; COUNTIFS(AVANZA[Direccion],AVANZA[[#This Row],[Direccion]]),""))</f>
        <v xml:space="preserve"> dir: 1</v>
      </c>
      <c r="G734" t="str">
        <f>IFERROR(VLOOKUP(AVANZA[[#This Row],[Cedula_Vendedor_Atis]],PLANTA[[#All],[CEDULA]:[LINEA]],3,0),"No Cruza")</f>
        <v>Marisol Avella</v>
      </c>
      <c r="H734" t="str">
        <f>IFERROR(VLOOKUP(AVANZA[[#This Row],[Cedula_Vendedor_Atis]],PLANTA[[#All],[CEDULA]:[LINEA]],4,0),"No Cruza")</f>
        <v>Fija</v>
      </c>
      <c r="I734" t="str">
        <f>LOWER(IF(AVANZA[[#This Row],[ATRIBUIBLE]]="",AVANZA[[#This Row],[Variable]],AVANZA[[#This Row],[ATRIBUIBLE]]))</f>
        <v>asesor</v>
      </c>
      <c r="J734" s="14">
        <f>IF(AVANZA[[#This Row],[Variable]]=AVANZA[[#Headers],[TERMINADA]],1,0)</f>
        <v>0</v>
      </c>
      <c r="K734" s="14">
        <f>IF(AVANZA[[#This Row],[Variable]]=AVANZA[[#Headers],[ANULADA]],1,0)</f>
        <v>1</v>
      </c>
      <c r="L734" s="14">
        <f>IF(AVANZA[[#This Row],[Variable]]=AVANZA[[#Headers],[PENDIENTE]],1,0)</f>
        <v>0</v>
      </c>
      <c r="M734" s="14">
        <f>IF(AVANZA[[#This Row],[ESTADO AGENDA]]="AGENDADA",1,0)</f>
        <v>0</v>
      </c>
      <c r="N734" s="14">
        <f>IF(AVANZA[[#This Row],[ESTADO AGENDA]]="PENDIENTE DE AGENDAR",1,0)</f>
        <v>0</v>
      </c>
      <c r="O734" s="14">
        <f>IF(AVANZA[[#This Row],[ESTADO AGENDA]]="SUSPENDIDA",1,0)</f>
        <v>0</v>
      </c>
      <c r="P734" t="str" cm="1">
        <f t="array" ref="P734">_xlfn.XLOOKUP(AVANZA[[#This Row],[Num_Agrupacion_Pet_Atis]],Tabla1[[#All],[Numero_de_actuacion]],Tabla1[[#All],[Estado_de_la_orden]],"",0)</f>
        <v/>
      </c>
      <c r="Q734" s="2" t="str" cm="1">
        <f t="array" ref="Q734">_xlfn.XLOOKUP(AVANZA[[#This Row],[Num_Agrupacion_Pet_Atis]],Tabla1[[#All],[Numero_de_actuacion]],Tabla1[[#All],[Fecha_de_la_cita]],"",0)</f>
        <v/>
      </c>
      <c r="R734" t="str" cm="1">
        <f t="array" ref="R734">_xlfn.XLOOKUP(AVANZA[[#This Row],[Num_Agrupacion_Pet_Atis]],Tabla1[[#All],[Numero_de_actuacion]],Tabla1[[#All],[Franja_horaria_de_la_cita]],"",0)</f>
        <v/>
      </c>
      <c r="S734" s="14" t="str">
        <f>IFERROR(DAY(AVANZA[[#This Row],[FECHA AGENDA]]),"")</f>
        <v/>
      </c>
      <c r="T734" s="14" t="str">
        <f>IFERROR(MONTH(AVANZA[[#This Row],[FECHA AGENDA]]),"")</f>
        <v/>
      </c>
      <c r="U734" t="str" cm="1">
        <f t="array" ref="U734">_xlfn.XLOOKUP(AVANZA[[#This Row],[Num_Agrupacion_Pet_Atis]],Tabla1[[#All],[Numero_de_actuacion]],Tabla1[[#All],[Motivo_de_suspension]],"",0)</f>
        <v/>
      </c>
      <c r="V734" s="2" t="str" cm="1">
        <f t="array" ref="V734">_xlfn.XLOOKUP(AVANZA[[#This Row],[Num_Agrupacion_Pet_Atis]],Tabla1[[#All],[Numero_de_actuacion]],Tabla1[[#All],[No_identificacion_cliente]],"",0)</f>
        <v/>
      </c>
      <c r="W734" s="2" t="str" cm="1">
        <f t="array" ref="W734">_xlfn.XLOOKUP(AVANZA[[#This Row],[Num_Agrupacion_Pet_Atis]],Tabla1[[#All],[Numero_de_actuacion]],Tabla1[[#All],[Movil_de_contacto]],"",0)</f>
        <v/>
      </c>
      <c r="X734" s="14">
        <f>IF(OR(AVANZA[[#This Row],[ESTADO LEG]]="Legalizada grabacion",AVANZA[[#This Row],[ESTADO LEG]]="Legalizada aut"),1,0)</f>
        <v>0</v>
      </c>
      <c r="Y734" s="14">
        <f>IF(OR(AVANZA[[#This Row],[ESTADO LEG]]="pdte legalizar",AVANZA[[#This Row],[ESTADO LEG]]="No cruza"),1,0)</f>
        <v>0</v>
      </c>
      <c r="Z734" t="str" cm="1">
        <f t="array" ref="Z734">IF(AVANZA[[#This Row],[Variable]]="Terminada",LOWER(_xlfn.XLOOKUP(AVANZA[[#This Row],[ID_Peticion]],Tabla6[[#All],[NUM_PETICION]],Tabla6[[#All],[ESTADO_LEG]],"NO CRUZA",0)),AVANZA[[#This Row],[Variable]])</f>
        <v>ANULADA</v>
      </c>
      <c r="AA734" t="str" cm="1">
        <f t="array" ref="AA734">_xlfn.XLOOKUP(AVANZA[[#This Row],[ID_Peticion]],Tabla6[[#All],[NUM_PETICION]],Tabla6[[#All],[DIF_DIAS]],"",0)</f>
        <v/>
      </c>
      <c r="AB734" s="2" t="str" cm="1">
        <f t="array" ref="AB734">IFERROR(_xlfn.XLOOKUP(AVANZA[[#This Row],[ID_Peticion]],Tabla6[[#All],[NUM_PETICION]],Tabla6[[#All],[FEC_LEGAL]],"",0),"")</f>
        <v/>
      </c>
      <c r="AC734" s="14">
        <f ca="1">IF(AVANZA[[#This Row],[FECHA LEG]]&lt;&gt;0,IFERROR(AVANZA[[#This Row],[FECHA LEG]]-AVANZA[[#This Row],[FechaIniEstadoSubPetAtis]],0),TODAY()-AVANZA[[#This Row],[FechaIniEstadoSubPetAtis]])</f>
        <v>0</v>
      </c>
      <c r="AD734" s="35">
        <f ca="1">IF(AVANZA[[#This Row],[FINAL Vs LG]]&lt;&gt;0,IF(AVANZA[[#This Row],[FINAL Vs LG]]&lt;7.1,"100%",IF(AND(AVANZA[[#This Row],[FINAL Vs LG]]&gt;7.1,AVANZA[[#This Row],[FINAL Vs LG]]&lt;11.1),"50%","0%")),0)</f>
        <v>0</v>
      </c>
      <c r="AE734" s="14">
        <f ca="1">VLOOKUP(DAY(TODAY()),BACK!F:G,2,0)</f>
        <v>14</v>
      </c>
      <c r="AF734" s="14">
        <f>BACK!$I$2</f>
        <v>24</v>
      </c>
      <c r="AG734" s="14">
        <f>IF(AVANZA[[#This Row],[Oferta_empaquetada_comisiones]]="SI",1,0)</f>
        <v>0</v>
      </c>
      <c r="AH734" s="36">
        <f>IF(AVANZA[[#This Row],[Variable]]="TERMINADA",IFERROR(VLOOKUP(AVANZA[[#This Row],[SUPERVISOR]],Tabla2[#All],4,0),0),)</f>
        <v>0</v>
      </c>
      <c r="AI734" s="14">
        <f>IF(AVANZA[[#This Row],[Producto]]="BA",1,0)</f>
        <v>0</v>
      </c>
      <c r="AJ734" s="14">
        <f>IF(AVANZA[[#This Row],[Producto]]="DUO",1,0)</f>
        <v>0</v>
      </c>
      <c r="AK734" s="14">
        <f>IF(AVANZA[[#This Row],[Producto]]="TRIO",1,0)</f>
        <v>1</v>
      </c>
      <c r="AL734" t="s">
        <v>797</v>
      </c>
      <c r="AM734">
        <v>-1</v>
      </c>
      <c r="AN734">
        <v>-1</v>
      </c>
      <c r="AO734" t="s">
        <v>2616</v>
      </c>
      <c r="AP734" s="1">
        <v>46154.84784722222</v>
      </c>
      <c r="AQ734">
        <v>-1</v>
      </c>
      <c r="AR734" t="s">
        <v>2617</v>
      </c>
      <c r="AS734">
        <v>-1</v>
      </c>
      <c r="AT734">
        <v>-1</v>
      </c>
      <c r="AU734">
        <v>-1</v>
      </c>
      <c r="AV734">
        <v>-1</v>
      </c>
      <c r="AW734">
        <v>-1</v>
      </c>
      <c r="AX734" t="s">
        <v>224</v>
      </c>
      <c r="AY734">
        <v>-1</v>
      </c>
      <c r="AZ734">
        <v>2026</v>
      </c>
      <c r="BA734">
        <v>5</v>
      </c>
      <c r="BB734">
        <v>13</v>
      </c>
      <c r="BC734">
        <v>-1</v>
      </c>
      <c r="BD734" t="s">
        <v>225</v>
      </c>
      <c r="BE734">
        <v>-1</v>
      </c>
      <c r="BF734">
        <v>20001626828507</v>
      </c>
      <c r="BG734" t="s">
        <v>376</v>
      </c>
      <c r="BH734" t="s">
        <v>377</v>
      </c>
      <c r="BI734" t="s">
        <v>2618</v>
      </c>
      <c r="BJ734">
        <v>-1</v>
      </c>
      <c r="BK734">
        <v>-1</v>
      </c>
      <c r="BL734">
        <v>-1</v>
      </c>
      <c r="BM734" t="s">
        <v>573</v>
      </c>
      <c r="BN734" t="s">
        <v>230</v>
      </c>
      <c r="BO734" t="s">
        <v>2619</v>
      </c>
      <c r="BP734" t="s">
        <v>380</v>
      </c>
      <c r="BQ734">
        <v>2026</v>
      </c>
      <c r="BR734">
        <v>5</v>
      </c>
      <c r="BS734">
        <v>12</v>
      </c>
      <c r="BT734" s="1">
        <v>46155.489641203705</v>
      </c>
      <c r="BU734" t="s">
        <v>575</v>
      </c>
      <c r="BV734" s="2">
        <v>46155</v>
      </c>
      <c r="BW734" t="s">
        <v>576</v>
      </c>
      <c r="BX734" s="2">
        <v>46154</v>
      </c>
      <c r="BY734" s="2">
        <v>46155</v>
      </c>
      <c r="BZ734" t="s">
        <v>235</v>
      </c>
      <c r="CA734" t="s">
        <v>802</v>
      </c>
      <c r="CB734" t="s">
        <v>237</v>
      </c>
      <c r="CC734" t="s">
        <v>2620</v>
      </c>
      <c r="CD734" t="s">
        <v>2621</v>
      </c>
      <c r="CE734">
        <v>-1</v>
      </c>
      <c r="CF734" t="s">
        <v>805</v>
      </c>
      <c r="CG734" t="s">
        <v>241</v>
      </c>
      <c r="CH734" t="s">
        <v>242</v>
      </c>
      <c r="CI734">
        <v>80767494</v>
      </c>
      <c r="CJ734" t="s">
        <v>806</v>
      </c>
      <c r="CK734" t="s">
        <v>245</v>
      </c>
      <c r="CL734" t="s">
        <v>246</v>
      </c>
      <c r="CM734" t="s">
        <v>247</v>
      </c>
      <c r="CN734" t="s">
        <v>248</v>
      </c>
      <c r="CT734" t="s">
        <v>693</v>
      </c>
      <c r="CU734" t="s">
        <v>387</v>
      </c>
      <c r="CW734" t="s">
        <v>388</v>
      </c>
      <c r="CX734" t="s">
        <v>389</v>
      </c>
      <c r="CY734" t="s">
        <v>2622</v>
      </c>
      <c r="DA734" t="s">
        <v>250</v>
      </c>
      <c r="DB734">
        <v>-1</v>
      </c>
      <c r="DF734" t="s">
        <v>731</v>
      </c>
      <c r="DJ734" t="s">
        <v>252</v>
      </c>
      <c r="DK734" t="s">
        <v>253</v>
      </c>
      <c r="DL734" t="s">
        <v>253</v>
      </c>
      <c r="DN734" t="s">
        <v>390</v>
      </c>
      <c r="DR734" t="s">
        <v>807</v>
      </c>
      <c r="DS734" t="s">
        <v>806</v>
      </c>
      <c r="DT734" t="s">
        <v>797</v>
      </c>
      <c r="DV734">
        <v>1</v>
      </c>
      <c r="DW734" t="s">
        <v>257</v>
      </c>
      <c r="ED734" s="2">
        <v>46155</v>
      </c>
      <c r="EF734">
        <v>20</v>
      </c>
      <c r="EP734" t="s">
        <v>258</v>
      </c>
      <c r="ES734" t="s">
        <v>2623</v>
      </c>
      <c r="FA734" t="s">
        <v>245</v>
      </c>
      <c r="FB734" t="s">
        <v>260</v>
      </c>
      <c r="FD734" t="s">
        <v>260</v>
      </c>
      <c r="FE734" t="s">
        <v>809</v>
      </c>
      <c r="FF734" t="s">
        <v>809</v>
      </c>
      <c r="FK734" t="s">
        <v>263</v>
      </c>
      <c r="FL734" t="s">
        <v>2624</v>
      </c>
      <c r="FN734" t="s">
        <v>248</v>
      </c>
      <c r="FO734" t="s">
        <v>265</v>
      </c>
      <c r="FR734">
        <v>0</v>
      </c>
      <c r="GB734" t="s">
        <v>266</v>
      </c>
      <c r="GM734">
        <v>0</v>
      </c>
      <c r="GS734" t="s">
        <v>267</v>
      </c>
      <c r="GT734" s="2">
        <v>45138</v>
      </c>
      <c r="GU734" t="s">
        <v>268</v>
      </c>
      <c r="GV734" t="s">
        <v>335</v>
      </c>
      <c r="GW734" t="s">
        <v>270</v>
      </c>
      <c r="GX734" t="s">
        <v>271</v>
      </c>
      <c r="GY734" t="s">
        <v>271</v>
      </c>
      <c r="GZ734" t="s">
        <v>273</v>
      </c>
      <c r="HA734" t="s">
        <v>274</v>
      </c>
      <c r="HB734" t="s">
        <v>811</v>
      </c>
      <c r="HC734" t="s">
        <v>802</v>
      </c>
      <c r="HD734" t="s">
        <v>257</v>
      </c>
      <c r="HE734" t="s">
        <v>230</v>
      </c>
      <c r="HF734" t="s">
        <v>2625</v>
      </c>
      <c r="HR734" t="s">
        <v>278</v>
      </c>
      <c r="HV734">
        <v>131990</v>
      </c>
      <c r="HW734" t="s">
        <v>281</v>
      </c>
      <c r="HY734">
        <v>0</v>
      </c>
      <c r="HZ734">
        <v>0</v>
      </c>
      <c r="IA734" t="s">
        <v>279</v>
      </c>
      <c r="IB734" t="s">
        <v>281</v>
      </c>
      <c r="IC734" t="s">
        <v>1278</v>
      </c>
      <c r="IE734" t="s">
        <v>283</v>
      </c>
      <c r="IF734" t="s">
        <v>283</v>
      </c>
      <c r="IG734" t="s">
        <v>283</v>
      </c>
      <c r="IH734" t="s">
        <v>284</v>
      </c>
      <c r="II734" t="s">
        <v>285</v>
      </c>
      <c r="IJ734" t="s">
        <v>286</v>
      </c>
      <c r="IK734" t="s">
        <v>278</v>
      </c>
      <c r="IL734" t="s">
        <v>287</v>
      </c>
      <c r="IM734" t="s">
        <v>288</v>
      </c>
      <c r="IN734" t="s">
        <v>290</v>
      </c>
      <c r="IP734" t="s">
        <v>290</v>
      </c>
      <c r="IQ734" t="s">
        <v>284</v>
      </c>
      <c r="IS734" t="s">
        <v>291</v>
      </c>
      <c r="IT734" t="s">
        <v>287</v>
      </c>
      <c r="IY734" t="s">
        <v>281</v>
      </c>
    </row>
    <row r="735" spans="1:259" x14ac:dyDescent="0.3">
      <c r="A735" s="14">
        <f>DAY(AVANZA[[#This Row],[FechaSeguimiento]])</f>
        <v>13</v>
      </c>
      <c r="B735" s="14">
        <f>MONTH(AVANZA[[#This Row],[FechaSeguimiento]])</f>
        <v>5</v>
      </c>
      <c r="C735"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bolsa mes anterior</v>
      </c>
      <c r="D735" t="str">
        <f>LOWER(IFERROR(VLOOKUP(AVANZA[[#This Row],[ID_Peticion]],CANCELADAS[#All],2,0),""))</f>
        <v/>
      </c>
      <c r="E735" t="str">
        <f>LOWER(IFERROR(VLOOKUP(AVANZA[[#This Row],[ID_Peticion]],CANCELADAS[#All],3,0),""))</f>
        <v/>
      </c>
      <c r="F735" t="str">
        <f>LOWER(IF(AVANZA[[#This Row],[CEDULA CLIENTE]]&lt;&gt;""," CC: " &amp; COUNTIFS(AVANZA[CEDULA CLIENTE],AVANZA[[#This Row],[CEDULA CLIENTE]]),"")&amp; IF(AVANZA[[#This Row],[Direccion]]&lt;&gt;""," DIR: " &amp; COUNTIFS(AVANZA[Direccion],AVANZA[[#This Row],[Direccion]]),""))</f>
        <v xml:space="preserve"> dir: 1</v>
      </c>
      <c r="G735" t="str">
        <f>IFERROR(VLOOKUP(AVANZA[[#This Row],[Cedula_Vendedor_Atis]],PLANTA[[#All],[CEDULA]:[LINEA]],3,0),"No Cruza")</f>
        <v>Michael Rodriguez</v>
      </c>
      <c r="H735" t="str">
        <f>IFERROR(VLOOKUP(AVANZA[[#This Row],[Cedula_Vendedor_Atis]],PLANTA[[#All],[CEDULA]:[LINEA]],4,0),"No Cruza")</f>
        <v>Móvil</v>
      </c>
      <c r="I735" t="str">
        <f>LOWER(IF(AVANZA[[#This Row],[ATRIBUIBLE]]="",AVANZA[[#This Row],[Variable]],AVANZA[[#This Row],[ATRIBUIBLE]]))</f>
        <v>pendiente</v>
      </c>
      <c r="J735" s="14">
        <f>IF(AVANZA[[#This Row],[Variable]]=AVANZA[[#Headers],[TERMINADA]],1,0)</f>
        <v>0</v>
      </c>
      <c r="K735" s="14">
        <f>IF(AVANZA[[#This Row],[Variable]]=AVANZA[[#Headers],[ANULADA]],1,0)</f>
        <v>0</v>
      </c>
      <c r="L735" s="14">
        <f>IF(AVANZA[[#This Row],[Variable]]=AVANZA[[#Headers],[PENDIENTE]],1,0)</f>
        <v>1</v>
      </c>
      <c r="M735" s="14">
        <f>IF(AVANZA[[#This Row],[ESTADO AGENDA]]="AGENDADA",1,0)</f>
        <v>0</v>
      </c>
      <c r="N735" s="14">
        <f>IF(AVANZA[[#This Row],[ESTADO AGENDA]]="PENDIENTE DE AGENDAR",1,0)</f>
        <v>0</v>
      </c>
      <c r="O735" s="14">
        <f>IF(AVANZA[[#This Row],[ESTADO AGENDA]]="SUSPENDIDA",1,0)</f>
        <v>0</v>
      </c>
      <c r="P735" t="str" cm="1">
        <f t="array" ref="P735">_xlfn.XLOOKUP(AVANZA[[#This Row],[Num_Agrupacion_Pet_Atis]],Tabla1[[#All],[Numero_de_actuacion]],Tabla1[[#All],[Estado_de_la_orden]],"",0)</f>
        <v/>
      </c>
      <c r="Q735" s="2" t="str" cm="1">
        <f t="array" ref="Q735">_xlfn.XLOOKUP(AVANZA[[#This Row],[Num_Agrupacion_Pet_Atis]],Tabla1[[#All],[Numero_de_actuacion]],Tabla1[[#All],[Fecha_de_la_cita]],"",0)</f>
        <v/>
      </c>
      <c r="R735" t="str" cm="1">
        <f t="array" ref="R735">_xlfn.XLOOKUP(AVANZA[[#This Row],[Num_Agrupacion_Pet_Atis]],Tabla1[[#All],[Numero_de_actuacion]],Tabla1[[#All],[Franja_horaria_de_la_cita]],"",0)</f>
        <v/>
      </c>
      <c r="S735" s="14" t="str">
        <f>IFERROR(DAY(AVANZA[[#This Row],[FECHA AGENDA]]),"")</f>
        <v/>
      </c>
      <c r="T735" s="14" t="str">
        <f>IFERROR(MONTH(AVANZA[[#This Row],[FECHA AGENDA]]),"")</f>
        <v/>
      </c>
      <c r="U735" t="str" cm="1">
        <f t="array" ref="U735">_xlfn.XLOOKUP(AVANZA[[#This Row],[Num_Agrupacion_Pet_Atis]],Tabla1[[#All],[Numero_de_actuacion]],Tabla1[[#All],[Motivo_de_suspension]],"",0)</f>
        <v/>
      </c>
      <c r="V735" s="2" t="str" cm="1">
        <f t="array" ref="V735">_xlfn.XLOOKUP(AVANZA[[#This Row],[Num_Agrupacion_Pet_Atis]],Tabla1[[#All],[Numero_de_actuacion]],Tabla1[[#All],[No_identificacion_cliente]],"",0)</f>
        <v/>
      </c>
      <c r="W735" s="2" t="str" cm="1">
        <f t="array" ref="W735">_xlfn.XLOOKUP(AVANZA[[#This Row],[Num_Agrupacion_Pet_Atis]],Tabla1[[#All],[Numero_de_actuacion]],Tabla1[[#All],[Movil_de_contacto]],"",0)</f>
        <v/>
      </c>
      <c r="X735" s="14">
        <f>IF(OR(AVANZA[[#This Row],[ESTADO LEG]]="Legalizada grabacion",AVANZA[[#This Row],[ESTADO LEG]]="Legalizada aut"),1,0)</f>
        <v>0</v>
      </c>
      <c r="Y735" s="14">
        <f>IF(OR(AVANZA[[#This Row],[ESTADO LEG]]="pdte legalizar",AVANZA[[#This Row],[ESTADO LEG]]="No cruza"),1,0)</f>
        <v>0</v>
      </c>
      <c r="Z735" t="str" cm="1">
        <f t="array" ref="Z735">IF(AVANZA[[#This Row],[Variable]]="Terminada",LOWER(_xlfn.XLOOKUP(AVANZA[[#This Row],[ID_Peticion]],Tabla6[[#All],[NUM_PETICION]],Tabla6[[#All],[ESTADO_LEG]],"NO CRUZA",0)),AVANZA[[#This Row],[Variable]])</f>
        <v>PENDIENTE</v>
      </c>
      <c r="AA735" t="str" cm="1">
        <f t="array" ref="AA735">_xlfn.XLOOKUP(AVANZA[[#This Row],[ID_Peticion]],Tabla6[[#All],[NUM_PETICION]],Tabla6[[#All],[DIF_DIAS]],"",0)</f>
        <v/>
      </c>
      <c r="AB735" s="2" t="str" cm="1">
        <f t="array" ref="AB735">IFERROR(_xlfn.XLOOKUP(AVANZA[[#This Row],[ID_Peticion]],Tabla6[[#All],[NUM_PETICION]],Tabla6[[#All],[FEC_LEGAL]],"",0),"")</f>
        <v/>
      </c>
      <c r="AC735" s="14">
        <f ca="1">IF(AVANZA[[#This Row],[FECHA LEG]]&lt;&gt;0,IFERROR(AVANZA[[#This Row],[FECHA LEG]]-AVANZA[[#This Row],[FechaIniEstadoSubPetAtis]],0),TODAY()-AVANZA[[#This Row],[FechaIniEstadoSubPetAtis]])</f>
        <v>0</v>
      </c>
      <c r="AD735" s="35">
        <f ca="1">IF(AVANZA[[#This Row],[FINAL Vs LG]]&lt;&gt;0,IF(AVANZA[[#This Row],[FINAL Vs LG]]&lt;7.1,"100%",IF(AND(AVANZA[[#This Row],[FINAL Vs LG]]&gt;7.1,AVANZA[[#This Row],[FINAL Vs LG]]&lt;11.1),"50%","0%")),0)</f>
        <v>0</v>
      </c>
      <c r="AE735" s="14">
        <f ca="1">VLOOKUP(DAY(TODAY()),BACK!F:G,2,0)</f>
        <v>14</v>
      </c>
      <c r="AF735" s="14">
        <f>BACK!$I$2</f>
        <v>24</v>
      </c>
      <c r="AG735" s="14">
        <f>IF(AVANZA[[#This Row],[Oferta_empaquetada_comisiones]]="SI",1,0)</f>
        <v>0</v>
      </c>
      <c r="AH735" s="36">
        <f>IF(AVANZA[[#This Row],[Variable]]="TERMINADA",IFERROR(VLOOKUP(AVANZA[[#This Row],[SUPERVISOR]],Tabla2[#All],4,0),0),)</f>
        <v>0</v>
      </c>
      <c r="AI735" s="14">
        <f>IF(AVANZA[[#This Row],[Producto]]="BA",1,0)</f>
        <v>0</v>
      </c>
      <c r="AJ735" s="14">
        <f>IF(AVANZA[[#This Row],[Producto]]="DUO",1,0)</f>
        <v>0</v>
      </c>
      <c r="AK735" s="14">
        <f>IF(AVANZA[[#This Row],[Producto]]="TRIO",1,0)</f>
        <v>1</v>
      </c>
      <c r="AL735" t="s">
        <v>2600</v>
      </c>
      <c r="AM735">
        <v>-1</v>
      </c>
      <c r="AN735">
        <v>-1</v>
      </c>
      <c r="AO735" t="s">
        <v>2601</v>
      </c>
      <c r="AP735" s="1">
        <v>46140.281886574077</v>
      </c>
      <c r="AQ735">
        <v>-1</v>
      </c>
      <c r="AR735" t="s">
        <v>2602</v>
      </c>
      <c r="AS735">
        <v>-1</v>
      </c>
      <c r="AT735">
        <v>-1</v>
      </c>
      <c r="AU735">
        <v>-1</v>
      </c>
      <c r="AV735">
        <v>-1</v>
      </c>
      <c r="AW735">
        <v>-1</v>
      </c>
      <c r="AX735" t="s">
        <v>224</v>
      </c>
      <c r="AY735">
        <v>-1</v>
      </c>
      <c r="AZ735">
        <v>2026</v>
      </c>
      <c r="BA735">
        <v>5</v>
      </c>
      <c r="BB735">
        <v>13</v>
      </c>
      <c r="BC735">
        <v>-1</v>
      </c>
      <c r="BD735" t="s">
        <v>225</v>
      </c>
      <c r="BE735">
        <v>-1</v>
      </c>
      <c r="BF735">
        <v>20001619099678</v>
      </c>
      <c r="BG735" t="s">
        <v>438</v>
      </c>
      <c r="BH735" t="s">
        <v>439</v>
      </c>
      <c r="BI735" t="s">
        <v>2603</v>
      </c>
      <c r="BJ735">
        <v>-1</v>
      </c>
      <c r="BK735">
        <v>-1</v>
      </c>
      <c r="BL735">
        <v>-1</v>
      </c>
      <c r="BM735" t="s">
        <v>2213</v>
      </c>
      <c r="BN735" t="s">
        <v>230</v>
      </c>
      <c r="BO735" t="s">
        <v>2604</v>
      </c>
      <c r="BP735" t="s">
        <v>380</v>
      </c>
      <c r="BQ735">
        <v>2026</v>
      </c>
      <c r="BR735">
        <v>4</v>
      </c>
      <c r="BS735">
        <v>28</v>
      </c>
      <c r="BT735" s="1">
        <v>46140.281921296293</v>
      </c>
      <c r="BU735" t="s">
        <v>2215</v>
      </c>
      <c r="BV735" s="2">
        <v>46140</v>
      </c>
      <c r="BW735" t="s">
        <v>2215</v>
      </c>
      <c r="BX735" s="2">
        <v>46140</v>
      </c>
      <c r="BY735" s="2">
        <v>46140</v>
      </c>
      <c r="BZ735" t="s">
        <v>2216</v>
      </c>
      <c r="CA735" t="s">
        <v>2605</v>
      </c>
      <c r="CB735" t="s">
        <v>353</v>
      </c>
      <c r="CC735" t="s">
        <v>2606</v>
      </c>
      <c r="CD735" t="s">
        <v>2607</v>
      </c>
      <c r="CE735">
        <v>-1</v>
      </c>
      <c r="CF735" t="s">
        <v>2608</v>
      </c>
      <c r="CG735" t="s">
        <v>301</v>
      </c>
      <c r="CH735" t="s">
        <v>242</v>
      </c>
      <c r="CI735">
        <v>18402521</v>
      </c>
      <c r="CJ735" t="s">
        <v>2610</v>
      </c>
      <c r="CK735" t="s">
        <v>245</v>
      </c>
      <c r="CL735" t="s">
        <v>409</v>
      </c>
      <c r="CM735" t="s">
        <v>247</v>
      </c>
      <c r="CN735" t="s">
        <v>410</v>
      </c>
      <c r="CT735" t="s">
        <v>304</v>
      </c>
      <c r="CU735" t="s">
        <v>387</v>
      </c>
      <c r="CW735" t="s">
        <v>446</v>
      </c>
      <c r="CX735" t="s">
        <v>447</v>
      </c>
      <c r="DA735" t="s">
        <v>250</v>
      </c>
      <c r="DB735">
        <v>-1</v>
      </c>
      <c r="DF735" t="s">
        <v>2213</v>
      </c>
      <c r="DJ735" t="s">
        <v>252</v>
      </c>
      <c r="DK735" t="s">
        <v>253</v>
      </c>
      <c r="DL735" t="s">
        <v>253</v>
      </c>
      <c r="DN735" t="s">
        <v>390</v>
      </c>
      <c r="DR735" t="s">
        <v>2611</v>
      </c>
      <c r="DS735" t="s">
        <v>2610</v>
      </c>
      <c r="DT735" t="s">
        <v>2609</v>
      </c>
      <c r="DV735">
        <v>1</v>
      </c>
      <c r="DW735" t="s">
        <v>283</v>
      </c>
      <c r="ED735" s="2">
        <v>46155</v>
      </c>
      <c r="EE735" t="s">
        <v>306</v>
      </c>
      <c r="EF735">
        <v>1</v>
      </c>
      <c r="EP735" t="s">
        <v>258</v>
      </c>
      <c r="ES735" t="s">
        <v>2612</v>
      </c>
      <c r="FA735" t="s">
        <v>245</v>
      </c>
      <c r="FB735" t="s">
        <v>363</v>
      </c>
      <c r="FD735" t="s">
        <v>363</v>
      </c>
      <c r="FE735" t="s">
        <v>2613</v>
      </c>
      <c r="FF735" t="s">
        <v>2613</v>
      </c>
      <c r="FK735" t="s">
        <v>263</v>
      </c>
      <c r="FL735" t="s">
        <v>2614</v>
      </c>
      <c r="FN735" t="s">
        <v>410</v>
      </c>
      <c r="FO735" t="s">
        <v>414</v>
      </c>
      <c r="FR735">
        <v>0</v>
      </c>
      <c r="GB735" t="s">
        <v>266</v>
      </c>
      <c r="GM735">
        <v>0</v>
      </c>
      <c r="GS735" t="s">
        <v>267</v>
      </c>
      <c r="GT735" s="2">
        <v>45472</v>
      </c>
      <c r="GU735" t="s">
        <v>268</v>
      </c>
      <c r="GV735" t="s">
        <v>269</v>
      </c>
      <c r="GW735" t="s">
        <v>394</v>
      </c>
      <c r="GZ735" t="s">
        <v>395</v>
      </c>
      <c r="HA735" t="s">
        <v>274</v>
      </c>
      <c r="HB735" t="s">
        <v>1630</v>
      </c>
      <c r="HC735" t="s">
        <v>2605</v>
      </c>
      <c r="HD735" t="s">
        <v>313</v>
      </c>
      <c r="HE735" t="s">
        <v>230</v>
      </c>
      <c r="HF735" t="s">
        <v>2615</v>
      </c>
      <c r="HR735" t="s">
        <v>278</v>
      </c>
      <c r="HV735">
        <v>118900</v>
      </c>
      <c r="HW735" t="s">
        <v>279</v>
      </c>
      <c r="HY735">
        <v>0</v>
      </c>
      <c r="HZ735">
        <v>0</v>
      </c>
      <c r="IA735" t="s">
        <v>281</v>
      </c>
      <c r="IB735" t="s">
        <v>281</v>
      </c>
      <c r="IE735" t="s">
        <v>283</v>
      </c>
      <c r="IF735" t="s">
        <v>283</v>
      </c>
      <c r="IG735" t="s">
        <v>283</v>
      </c>
      <c r="IH735" t="s">
        <v>284</v>
      </c>
      <c r="II735" t="s">
        <v>285</v>
      </c>
      <c r="IJ735" t="s">
        <v>286</v>
      </c>
      <c r="IK735" t="s">
        <v>278</v>
      </c>
      <c r="IL735" t="s">
        <v>346</v>
      </c>
      <c r="IM735" t="s">
        <v>288</v>
      </c>
      <c r="IN735" t="s">
        <v>2219</v>
      </c>
      <c r="IP735" t="s">
        <v>290</v>
      </c>
      <c r="IQ735" t="s">
        <v>284</v>
      </c>
      <c r="IS735" t="s">
        <v>291</v>
      </c>
      <c r="IT735" t="s">
        <v>372</v>
      </c>
      <c r="IU735" t="s">
        <v>373</v>
      </c>
      <c r="IV735" t="s">
        <v>373</v>
      </c>
      <c r="IW735" t="s">
        <v>373</v>
      </c>
      <c r="IY735" t="s">
        <v>281</v>
      </c>
    </row>
    <row r="736" spans="1:259" x14ac:dyDescent="0.3">
      <c r="A736" s="14">
        <f>DAY(AVANZA[[#This Row],[FechaSeguimiento]])</f>
        <v>13</v>
      </c>
      <c r="B736" s="14">
        <f>MONTH(AVANZA[[#This Row],[FechaSeguimiento]])</f>
        <v>5</v>
      </c>
      <c r="C736"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1</v>
      </c>
      <c r="D736" t="str">
        <f>LOWER(IFERROR(VLOOKUP(AVANZA[[#This Row],[ID_Peticion]],CANCELADAS[#All],2,0),""))</f>
        <v/>
      </c>
      <c r="E736" t="str">
        <f>LOWER(IFERROR(VLOOKUP(AVANZA[[#This Row],[ID_Peticion]],CANCELADAS[#All],3,0),""))</f>
        <v/>
      </c>
      <c r="F736" t="str">
        <f>LOWER(IF(AVANZA[[#This Row],[CEDULA CLIENTE]]&lt;&gt;""," CC: " &amp; COUNTIFS(AVANZA[CEDULA CLIENTE],AVANZA[[#This Row],[CEDULA CLIENTE]]),"")&amp; IF(AVANZA[[#This Row],[Direccion]]&lt;&gt;""," DIR: " &amp; COUNTIFS(AVANZA[Direccion],AVANZA[[#This Row],[Direccion]]),""))</f>
        <v xml:space="preserve"> cc: 1 dir: 1</v>
      </c>
      <c r="G736" t="str">
        <f>IFERROR(VLOOKUP(AVANZA[[#This Row],[Cedula_Vendedor_Atis]],PLANTA[[#All],[CEDULA]:[LINEA]],3,0),"No Cruza")</f>
        <v>Marisol Avella</v>
      </c>
      <c r="H736" t="str">
        <f>IFERROR(VLOOKUP(AVANZA[[#This Row],[Cedula_Vendedor_Atis]],PLANTA[[#All],[CEDULA]:[LINEA]],4,0),"No Cruza")</f>
        <v>Fija</v>
      </c>
      <c r="I736" t="str">
        <f>LOWER(IF(AVANZA[[#This Row],[ATRIBUIBLE]]="",AVANZA[[#This Row],[Variable]],AVANZA[[#This Row],[ATRIBUIBLE]]))</f>
        <v>pendiente</v>
      </c>
      <c r="J736" s="14">
        <f>IF(AVANZA[[#This Row],[Variable]]=AVANZA[[#Headers],[TERMINADA]],1,0)</f>
        <v>0</v>
      </c>
      <c r="K736" s="14">
        <f>IF(AVANZA[[#This Row],[Variable]]=AVANZA[[#Headers],[ANULADA]],1,0)</f>
        <v>0</v>
      </c>
      <c r="L736" s="14">
        <f>IF(AVANZA[[#This Row],[Variable]]=AVANZA[[#Headers],[PENDIENTE]],1,0)</f>
        <v>1</v>
      </c>
      <c r="M736" s="14">
        <f>IF(AVANZA[[#This Row],[ESTADO AGENDA]]="AGENDADA",1,0)</f>
        <v>0</v>
      </c>
      <c r="N736" s="14">
        <f>IF(AVANZA[[#This Row],[ESTADO AGENDA]]="PENDIENTE DE AGENDAR",1,0)</f>
        <v>0</v>
      </c>
      <c r="O736" s="14">
        <f>IF(AVANZA[[#This Row],[ESTADO AGENDA]]="SUSPENDIDA",1,0)</f>
        <v>1</v>
      </c>
      <c r="P736" t="str" cm="1">
        <f t="array" ref="P736">_xlfn.XLOOKUP(AVANZA[[#This Row],[Num_Agrupacion_Pet_Atis]],Tabla1[[#All],[Numero_de_actuacion]],Tabla1[[#All],[Estado_de_la_orden]],"",0)</f>
        <v>Suspendida</v>
      </c>
      <c r="Q736" s="2" cm="1">
        <f t="array" ref="Q736">_xlfn.XLOOKUP(AVANZA[[#This Row],[Num_Agrupacion_Pet_Atis]],Tabla1[[#All],[Numero_de_actuacion]],Tabla1[[#All],[Fecha_de_la_cita]],"",0)</f>
        <v>0</v>
      </c>
      <c r="R736" cm="1">
        <f t="array" ref="R736">_xlfn.XLOOKUP(AVANZA[[#This Row],[Num_Agrupacion_Pet_Atis]],Tabla1[[#All],[Numero_de_actuacion]],Tabla1[[#All],[Franja_horaria_de_la_cita]],"",0)</f>
        <v>0</v>
      </c>
      <c r="S736" s="14">
        <f>IFERROR(DAY(AVANZA[[#This Row],[FECHA AGENDA]]),"")</f>
        <v>0</v>
      </c>
      <c r="T736" s="14">
        <f>IFERROR(MONTH(AVANZA[[#This Row],[FECHA AGENDA]]),"")</f>
        <v>1</v>
      </c>
      <c r="U736" t="str" cm="1">
        <f t="array" ref="U736">_xlfn.XLOOKUP(AVANZA[[#This Row],[Num_Agrupacion_Pet_Atis]],Tabla1[[#All],[Numero_de_actuacion]],Tabla1[[#All],[Motivo_de_suspension]],"",0)</f>
        <v>CTO sin potencia</v>
      </c>
      <c r="V736" s="2" t="str" cm="1">
        <f t="array" ref="V736">_xlfn.XLOOKUP(AVANZA[[#This Row],[Num_Agrupacion_Pet_Atis]],Tabla1[[#All],[Numero_de_actuacion]],Tabla1[[#All],[No_identificacion_cliente]],"",0)</f>
        <v>29685295</v>
      </c>
      <c r="W736" s="2" t="str" cm="1">
        <f t="array" ref="W736">_xlfn.XLOOKUP(AVANZA[[#This Row],[Num_Agrupacion_Pet_Atis]],Tabla1[[#All],[Numero_de_actuacion]],Tabla1[[#All],[Movil_de_contacto]],"",0)</f>
        <v>3202728667</v>
      </c>
      <c r="X736" s="14">
        <f>IF(OR(AVANZA[[#This Row],[ESTADO LEG]]="Legalizada grabacion",AVANZA[[#This Row],[ESTADO LEG]]="Legalizada aut"),1,0)</f>
        <v>0</v>
      </c>
      <c r="Y736" s="14">
        <f>IF(OR(AVANZA[[#This Row],[ESTADO LEG]]="pdte legalizar",AVANZA[[#This Row],[ESTADO LEG]]="No cruza"),1,0)</f>
        <v>0</v>
      </c>
      <c r="Z736" t="str" cm="1">
        <f t="array" ref="Z736">IF(AVANZA[[#This Row],[Variable]]="Terminada",LOWER(_xlfn.XLOOKUP(AVANZA[[#This Row],[ID_Peticion]],Tabla6[[#All],[NUM_PETICION]],Tabla6[[#All],[ESTADO_LEG]],"NO CRUZA",0)),AVANZA[[#This Row],[Variable]])</f>
        <v>PENDIENTE</v>
      </c>
      <c r="AA736" t="str" cm="1">
        <f t="array" ref="AA736">_xlfn.XLOOKUP(AVANZA[[#This Row],[ID_Peticion]],Tabla6[[#All],[NUM_PETICION]],Tabla6[[#All],[DIF_DIAS]],"",0)</f>
        <v/>
      </c>
      <c r="AB736" s="2" t="str" cm="1">
        <f t="array" ref="AB736">IFERROR(_xlfn.XLOOKUP(AVANZA[[#This Row],[ID_Peticion]],Tabla6[[#All],[NUM_PETICION]],Tabla6[[#All],[FEC_LEGAL]],"",0),"")</f>
        <v/>
      </c>
      <c r="AC736" s="14">
        <f ca="1">IF(AVANZA[[#This Row],[FECHA LEG]]&lt;&gt;0,IFERROR(AVANZA[[#This Row],[FECHA LEG]]-AVANZA[[#This Row],[FechaIniEstadoSubPetAtis]],0),TODAY()-AVANZA[[#This Row],[FechaIniEstadoSubPetAtis]])</f>
        <v>0</v>
      </c>
      <c r="AD736" s="35">
        <f ca="1">IF(AVANZA[[#This Row],[FINAL Vs LG]]&lt;&gt;0,IF(AVANZA[[#This Row],[FINAL Vs LG]]&lt;7.1,"100%",IF(AND(AVANZA[[#This Row],[FINAL Vs LG]]&gt;7.1,AVANZA[[#This Row],[FINAL Vs LG]]&lt;11.1),"50%","0%")),0)</f>
        <v>0</v>
      </c>
      <c r="AE736" s="14">
        <f ca="1">VLOOKUP(DAY(TODAY()),BACK!F:G,2,0)</f>
        <v>14</v>
      </c>
      <c r="AF736" s="14">
        <f>BACK!$I$2</f>
        <v>24</v>
      </c>
      <c r="AG736" s="14">
        <f>IF(AVANZA[[#This Row],[Oferta_empaquetada_comisiones]]="SI",1,0)</f>
        <v>0</v>
      </c>
      <c r="AH736" s="36">
        <f>IF(AVANZA[[#This Row],[Variable]]="TERMINADA",IFERROR(VLOOKUP(AVANZA[[#This Row],[SUPERVISOR]],Tabla2[#All],4,0),0),)</f>
        <v>0</v>
      </c>
      <c r="AI736" s="14">
        <f>IF(AVANZA[[#This Row],[Producto]]="BA",1,0)</f>
        <v>1</v>
      </c>
      <c r="AJ736" s="14">
        <f>IF(AVANZA[[#This Row],[Producto]]="DUO",1,0)</f>
        <v>0</v>
      </c>
      <c r="AK736" s="14">
        <f>IF(AVANZA[[#This Row],[Producto]]="TRIO",1,0)</f>
        <v>0</v>
      </c>
      <c r="AL736" t="s">
        <v>292</v>
      </c>
      <c r="AM736">
        <v>-1</v>
      </c>
      <c r="AN736">
        <v>-1</v>
      </c>
      <c r="AO736" t="s">
        <v>2592</v>
      </c>
      <c r="AP736" s="1">
        <v>46147.529293981483</v>
      </c>
      <c r="AQ736">
        <v>-1</v>
      </c>
      <c r="AR736" t="s">
        <v>2593</v>
      </c>
      <c r="AS736">
        <v>-1</v>
      </c>
      <c r="AT736">
        <v>-1</v>
      </c>
      <c r="AU736">
        <v>-1</v>
      </c>
      <c r="AV736">
        <v>-1</v>
      </c>
      <c r="AW736">
        <v>-1</v>
      </c>
      <c r="AX736" t="s">
        <v>224</v>
      </c>
      <c r="AY736">
        <v>-1</v>
      </c>
      <c r="AZ736">
        <v>2026</v>
      </c>
      <c r="BA736">
        <v>5</v>
      </c>
      <c r="BB736">
        <v>13</v>
      </c>
      <c r="BC736">
        <v>-1</v>
      </c>
      <c r="BD736" t="s">
        <v>225</v>
      </c>
      <c r="BE736">
        <v>-1</v>
      </c>
      <c r="BF736">
        <v>20001622913302</v>
      </c>
      <c r="BG736" t="s">
        <v>319</v>
      </c>
      <c r="BH736" t="s">
        <v>320</v>
      </c>
      <c r="BI736" t="s">
        <v>2594</v>
      </c>
      <c r="BJ736">
        <v>-1</v>
      </c>
      <c r="BK736">
        <v>-1</v>
      </c>
      <c r="BL736">
        <v>-1</v>
      </c>
      <c r="BM736" t="s">
        <v>2213</v>
      </c>
      <c r="BN736" t="s">
        <v>230</v>
      </c>
      <c r="BO736" t="s">
        <v>2595</v>
      </c>
      <c r="BP736" t="s">
        <v>380</v>
      </c>
      <c r="BQ736">
        <v>2026</v>
      </c>
      <c r="BR736">
        <v>5</v>
      </c>
      <c r="BS736">
        <v>5</v>
      </c>
      <c r="BT736" s="1">
        <v>46147.529317129629</v>
      </c>
      <c r="BU736" t="s">
        <v>2215</v>
      </c>
      <c r="BV736" s="2">
        <v>46147</v>
      </c>
      <c r="BW736" t="s">
        <v>2215</v>
      </c>
      <c r="BX736" s="2">
        <v>46147</v>
      </c>
      <c r="BY736" s="2">
        <v>46147</v>
      </c>
      <c r="BZ736" t="s">
        <v>2216</v>
      </c>
      <c r="CA736" t="s">
        <v>1111</v>
      </c>
      <c r="CB736" t="s">
        <v>752</v>
      </c>
      <c r="CC736" t="s">
        <v>2596</v>
      </c>
      <c r="CD736" t="s">
        <v>2597</v>
      </c>
      <c r="CE736">
        <v>-1</v>
      </c>
      <c r="CF736" t="s">
        <v>1114</v>
      </c>
      <c r="CG736" t="s">
        <v>756</v>
      </c>
      <c r="CH736" t="s">
        <v>757</v>
      </c>
      <c r="CI736">
        <v>22999736</v>
      </c>
      <c r="CJ736" t="s">
        <v>303</v>
      </c>
      <c r="CK736" t="s">
        <v>245</v>
      </c>
      <c r="CL736" t="s">
        <v>246</v>
      </c>
      <c r="CM736" t="s">
        <v>247</v>
      </c>
      <c r="CN736" t="s">
        <v>248</v>
      </c>
      <c r="CT736" t="s">
        <v>330</v>
      </c>
      <c r="CU736" t="s">
        <v>225</v>
      </c>
      <c r="CW736" t="s">
        <v>319</v>
      </c>
      <c r="CX736" t="s">
        <v>320</v>
      </c>
      <c r="DA736" t="s">
        <v>250</v>
      </c>
      <c r="DB736">
        <v>-1</v>
      </c>
      <c r="DF736" t="s">
        <v>2213</v>
      </c>
      <c r="DJ736" t="s">
        <v>252</v>
      </c>
      <c r="DK736" t="s">
        <v>253</v>
      </c>
      <c r="DL736" t="s">
        <v>253</v>
      </c>
      <c r="DN736" t="s">
        <v>255</v>
      </c>
      <c r="DR736" t="s">
        <v>305</v>
      </c>
      <c r="DS736" t="s">
        <v>303</v>
      </c>
      <c r="DT736" t="s">
        <v>302</v>
      </c>
      <c r="DV736">
        <v>1</v>
      </c>
      <c r="DW736" t="s">
        <v>623</v>
      </c>
      <c r="ED736" s="2">
        <v>46155</v>
      </c>
      <c r="EE736" t="s">
        <v>761</v>
      </c>
      <c r="EF736">
        <v>12</v>
      </c>
      <c r="EP736" t="s">
        <v>258</v>
      </c>
      <c r="FA736" t="s">
        <v>245</v>
      </c>
      <c r="FB736" t="s">
        <v>763</v>
      </c>
      <c r="FD736" t="s">
        <v>763</v>
      </c>
      <c r="FE736" t="s">
        <v>1117</v>
      </c>
      <c r="FF736" t="s">
        <v>1117</v>
      </c>
      <c r="FK736" t="s">
        <v>263</v>
      </c>
      <c r="FN736" t="s">
        <v>248</v>
      </c>
      <c r="FO736" t="s">
        <v>265</v>
      </c>
      <c r="FR736">
        <v>0</v>
      </c>
      <c r="GB736" t="s">
        <v>266</v>
      </c>
      <c r="GM736">
        <v>0</v>
      </c>
      <c r="GS736" t="s">
        <v>267</v>
      </c>
      <c r="GT736" s="2"/>
      <c r="GU736" t="s">
        <v>268</v>
      </c>
      <c r="GW736" t="s">
        <v>394</v>
      </c>
      <c r="GZ736" t="s">
        <v>395</v>
      </c>
      <c r="HE736" t="s">
        <v>230</v>
      </c>
      <c r="HF736" t="s">
        <v>2598</v>
      </c>
      <c r="HR736" t="s">
        <v>278</v>
      </c>
      <c r="HV736">
        <v>94990</v>
      </c>
      <c r="HW736" t="s">
        <v>281</v>
      </c>
      <c r="HY736">
        <v>0</v>
      </c>
      <c r="HZ736">
        <v>0</v>
      </c>
      <c r="IA736" t="s">
        <v>281</v>
      </c>
      <c r="IB736" t="s">
        <v>281</v>
      </c>
      <c r="IE736" t="s">
        <v>283</v>
      </c>
      <c r="IF736" t="s">
        <v>283</v>
      </c>
      <c r="IG736" t="s">
        <v>283</v>
      </c>
      <c r="IH736" t="s">
        <v>284</v>
      </c>
      <c r="II736" t="s">
        <v>285</v>
      </c>
      <c r="IJ736" t="s">
        <v>286</v>
      </c>
      <c r="IK736" t="s">
        <v>278</v>
      </c>
      <c r="IL736" t="s">
        <v>287</v>
      </c>
      <c r="IM736" t="s">
        <v>288</v>
      </c>
      <c r="IN736" t="s">
        <v>2219</v>
      </c>
      <c r="IO736" t="s">
        <v>2599</v>
      </c>
      <c r="IP736" t="s">
        <v>290</v>
      </c>
      <c r="IQ736" t="s">
        <v>284</v>
      </c>
      <c r="IS736" t="s">
        <v>291</v>
      </c>
      <c r="IT736" t="s">
        <v>432</v>
      </c>
      <c r="IU736" t="s">
        <v>1496</v>
      </c>
      <c r="IV736" t="s">
        <v>434</v>
      </c>
      <c r="IW736" t="s">
        <v>417</v>
      </c>
      <c r="IY736" t="s">
        <v>281</v>
      </c>
    </row>
    <row r="737" spans="1:259" x14ac:dyDescent="0.3">
      <c r="A737" s="14">
        <f>DAY(AVANZA[[#This Row],[FechaSeguimiento]])</f>
        <v>13</v>
      </c>
      <c r="B737" s="14">
        <f>MONTH(AVANZA[[#This Row],[FechaSeguimiento]])</f>
        <v>5</v>
      </c>
      <c r="C737" t="str">
        <f ca="1">LOWER(IF(AND(AVANZA[[#This Row],[Mes_Reg]]=MONTH(TODAY()),AND(AVANZA[[#This Row],[Dia_Reg]]&gt;0,AVANZA[[#This Row],[Dia_Reg]]&lt;9)),"SEMANA 1","")&amp;IF(AND(AVANZA[[#This Row],[Mes_Reg]]=MONTH(TODAY()),AND(AVANZA[[#This Row],[Dia_Reg]]&gt;8,AVANZA[[#This Row],[Dia_Reg]]&lt;16)),"SEMANA 2","")&amp;IF(AND(AVANZA[[#This Row],[Mes_Reg]]=MONTH(TODAY()),AND(AVANZA[[#This Row],[Dia_Reg]]&gt;15,AVANZA[[#This Row],[Dia_Reg]]&lt;23)),"SEMANA 3","")&amp;IF(AND(AVANZA[[#This Row],[Mes_Reg]]=MONTH(TODAY()),AND(AVANZA[[#This Row],[Dia_Reg]]&gt;22,AVANZA[[#This Row],[Dia_Reg]]&lt;31)),"SEMANA 4","")&amp;IF(AVANZA[[#This Row],[Mes_Reg]]&lt;&gt;MONTH(TODAY()),"BOLSA MES ANTERIOR",""))</f>
        <v>semana 2</v>
      </c>
      <c r="D737" t="str">
        <f>LOWER(IFERROR(VLOOKUP(AVANZA[[#This Row],[ID_Peticion]],CANCELADAS[#All],2,0),""))</f>
        <v/>
      </c>
      <c r="E737" t="str">
        <f>LOWER(IFERROR(VLOOKUP(AVANZA[[#This Row],[ID_Peticion]],CANCELADAS[#All],3,0),""))</f>
        <v/>
      </c>
      <c r="F737" t="str">
        <f>LOWER(IF(AVANZA[[#This Row],[CEDULA CLIENTE]]&lt;&gt;""," CC: " &amp; COUNTIFS(AVANZA[CEDULA CLIENTE],AVANZA[[#This Row],[CEDULA CLIENTE]]),"")&amp; IF(AVANZA[[#This Row],[Direccion]]&lt;&gt;""," DIR: " &amp; COUNTIFS(AVANZA[Direccion],AVANZA[[#This Row],[Direccion]]),""))</f>
        <v xml:space="preserve"> cc: 1 dir: 1</v>
      </c>
      <c r="G737" t="str">
        <f>IFERROR(VLOOKUP(AVANZA[[#This Row],[Cedula_Vendedor_Atis]],PLANTA[[#All],[CEDULA]:[LINEA]],3,0),"No Cruza")</f>
        <v>Marisol Avella</v>
      </c>
      <c r="H737" t="str">
        <f>IFERROR(VLOOKUP(AVANZA[[#This Row],[Cedula_Vendedor_Atis]],PLANTA[[#All],[CEDULA]:[LINEA]],4,0),"No Cruza")</f>
        <v>Fija</v>
      </c>
      <c r="I737" t="str">
        <f>LOWER(IF(AVANZA[[#This Row],[ATRIBUIBLE]]="",AVANZA[[#This Row],[Variable]],AVANZA[[#This Row],[ATRIBUIBLE]]))</f>
        <v>pendiente</v>
      </c>
      <c r="J737" s="14">
        <f>IF(AVANZA[[#This Row],[Variable]]=AVANZA[[#Headers],[TERMINADA]],1,0)</f>
        <v>0</v>
      </c>
      <c r="K737" s="14">
        <f>IF(AVANZA[[#This Row],[Variable]]=AVANZA[[#Headers],[ANULADA]],1,0)</f>
        <v>0</v>
      </c>
      <c r="L737" s="14">
        <f>IF(AVANZA[[#This Row],[Variable]]=AVANZA[[#Headers],[PENDIENTE]],1,0)</f>
        <v>1</v>
      </c>
      <c r="M737" s="14">
        <f>IF(AVANZA[[#This Row],[ESTADO AGENDA]]="AGENDADA",1,0)</f>
        <v>0</v>
      </c>
      <c r="N737" s="14">
        <f>IF(AVANZA[[#This Row],[ESTADO AGENDA]]="PENDIENTE DE AGENDAR",1,0)</f>
        <v>0</v>
      </c>
      <c r="O737" s="14">
        <f>IF(AVANZA[[#This Row],[ESTADO AGENDA]]="SUSPENDIDA",1,0)</f>
        <v>1</v>
      </c>
      <c r="P737" t="str" cm="1">
        <f t="array" ref="P737">_xlfn.XLOOKUP(AVANZA[[#This Row],[Num_Agrupacion_Pet_Atis]],Tabla1[[#All],[Numero_de_actuacion]],Tabla1[[#All],[Estado_de_la_orden]],"",0)</f>
        <v>Suspendida</v>
      </c>
      <c r="Q737" s="2" cm="1">
        <f t="array" ref="Q737">_xlfn.XLOOKUP(AVANZA[[#This Row],[Num_Agrupacion_Pet_Atis]],Tabla1[[#All],[Numero_de_actuacion]],Tabla1[[#All],[Fecha_de_la_cita]],"",0)</f>
        <v>0</v>
      </c>
      <c r="R737" cm="1">
        <f t="array" ref="R737">_xlfn.XLOOKUP(AVANZA[[#This Row],[Num_Agrupacion_Pet_Atis]],Tabla1[[#All],[Numero_de_actuacion]],Tabla1[[#All],[Franja_horaria_de_la_cita]],"",0)</f>
        <v>0</v>
      </c>
      <c r="S737" s="14">
        <f>IFERROR(DAY(AVANZA[[#This Row],[FECHA AGENDA]]),"")</f>
        <v>0</v>
      </c>
      <c r="T737" s="14">
        <f>IFERROR(MONTH(AVANZA[[#This Row],[FECHA AGENDA]]),"")</f>
        <v>1</v>
      </c>
      <c r="U737" t="str" cm="1">
        <f t="array" ref="U737">_xlfn.XLOOKUP(AVANZA[[#This Row],[Num_Agrupacion_Pet_Atis]],Tabla1[[#All],[Numero_de_actuacion]],Tabla1[[#All],[Motivo_de_suspension]],"",0)</f>
        <v>QC - DIRECCION ERRADA</v>
      </c>
      <c r="V737" s="2" t="str" cm="1">
        <f t="array" ref="V737">_xlfn.XLOOKUP(AVANZA[[#This Row],[Num_Agrupacion_Pet_Atis]],Tabla1[[#All],[Numero_de_actuacion]],Tabla1[[#All],[No_identificacion_cliente]],"",0)</f>
        <v>1047464018</v>
      </c>
      <c r="W737" s="2" t="str" cm="1">
        <f t="array" ref="W737">_xlfn.XLOOKUP(AVANZA[[#This Row],[Num_Agrupacion_Pet_Atis]],Tabla1[[#All],[Numero_de_actuacion]],Tabla1[[#All],[Movil_de_contacto]],"",0)</f>
        <v>3013456827</v>
      </c>
      <c r="X737" s="14">
        <f>IF(OR(AVANZA[[#This Row],[ESTADO LEG]]="Legalizada grabacion",AVANZA[[#This Row],[ESTADO LEG]]="Legalizada aut"),1,0)</f>
        <v>0</v>
      </c>
      <c r="Y737" s="14">
        <f>IF(OR(AVANZA[[#This Row],[ESTADO LEG]]="pdte legalizar",AVANZA[[#This Row],[ESTADO LEG]]="No cruza"),1,0)</f>
        <v>0</v>
      </c>
      <c r="Z737" t="str" cm="1">
        <f t="array" ref="Z737">IF(AVANZA[[#This Row],[Variable]]="Terminada",LOWER(_xlfn.XLOOKUP(AVANZA[[#This Row],[ID_Peticion]],Tabla6[[#All],[NUM_PETICION]],Tabla6[[#All],[ESTADO_LEG]],"NO CRUZA",0)),AVANZA[[#This Row],[Variable]])</f>
        <v>PENDIENTE</v>
      </c>
      <c r="AA737" t="str" cm="1">
        <f t="array" ref="AA737">_xlfn.XLOOKUP(AVANZA[[#This Row],[ID_Peticion]],Tabla6[[#All],[NUM_PETICION]],Tabla6[[#All],[DIF_DIAS]],"",0)</f>
        <v/>
      </c>
      <c r="AB737" s="2" t="str" cm="1">
        <f t="array" ref="AB737">IFERROR(_xlfn.XLOOKUP(AVANZA[[#This Row],[ID_Peticion]],Tabla6[[#All],[NUM_PETICION]],Tabla6[[#All],[FEC_LEGAL]],"",0),"")</f>
        <v/>
      </c>
      <c r="AC737" s="14">
        <f ca="1">IF(AVANZA[[#This Row],[FECHA LEG]]&lt;&gt;0,IFERROR(AVANZA[[#This Row],[FECHA LEG]]-AVANZA[[#This Row],[FechaIniEstadoSubPetAtis]],0),TODAY()-AVANZA[[#This Row],[FechaIniEstadoSubPetAtis]])</f>
        <v>0</v>
      </c>
      <c r="AD737" s="35">
        <f ca="1">IF(AVANZA[[#This Row],[FINAL Vs LG]]&lt;&gt;0,IF(AVANZA[[#This Row],[FINAL Vs LG]]&lt;7.1,"100%",IF(AND(AVANZA[[#This Row],[FINAL Vs LG]]&gt;7.1,AVANZA[[#This Row],[FINAL Vs LG]]&lt;11.1),"50%","0%")),0)</f>
        <v>0</v>
      </c>
      <c r="AE737" s="14">
        <f ca="1">VLOOKUP(DAY(TODAY()),BACK!F:G,2,0)</f>
        <v>14</v>
      </c>
      <c r="AF737" s="14">
        <f>BACK!$I$2</f>
        <v>24</v>
      </c>
      <c r="AG737" s="14">
        <f>IF(AVANZA[[#This Row],[Oferta_empaquetada_comisiones]]="SI",1,0)</f>
        <v>0</v>
      </c>
      <c r="AH737" s="36">
        <f>IF(AVANZA[[#This Row],[Variable]]="TERMINADA",IFERROR(VLOOKUP(AVANZA[[#This Row],[SUPERVISOR]],Tabla2[#All],4,0),0),)</f>
        <v>0</v>
      </c>
      <c r="AI737" s="14">
        <f>IF(AVANZA[[#This Row],[Producto]]="BA",1,0)</f>
        <v>1</v>
      </c>
      <c r="AJ737" s="14">
        <f>IF(AVANZA[[#This Row],[Producto]]="DUO",1,0)</f>
        <v>0</v>
      </c>
      <c r="AK737" s="14">
        <f>IF(AVANZA[[#This Row],[Producto]]="TRIO",1,0)</f>
        <v>0</v>
      </c>
      <c r="AL737" t="s">
        <v>1060</v>
      </c>
      <c r="AM737">
        <v>-1</v>
      </c>
      <c r="AN737">
        <v>-1</v>
      </c>
      <c r="AO737" t="s">
        <v>2566</v>
      </c>
      <c r="AP737" s="1">
        <v>46154.547210648147</v>
      </c>
      <c r="AQ737">
        <v>-1</v>
      </c>
      <c r="AR737" t="s">
        <v>2567</v>
      </c>
      <c r="AS737">
        <v>-1</v>
      </c>
      <c r="AT737">
        <v>-1</v>
      </c>
      <c r="AU737">
        <v>-1</v>
      </c>
      <c r="AV737">
        <v>-1</v>
      </c>
      <c r="AW737">
        <v>-1</v>
      </c>
      <c r="AX737" t="s">
        <v>224</v>
      </c>
      <c r="AY737">
        <v>-1</v>
      </c>
      <c r="AZ737">
        <v>2026</v>
      </c>
      <c r="BA737">
        <v>5</v>
      </c>
      <c r="BB737">
        <v>13</v>
      </c>
      <c r="BC737">
        <v>-1</v>
      </c>
      <c r="BD737" t="s">
        <v>225</v>
      </c>
      <c r="BE737">
        <v>-1</v>
      </c>
      <c r="BF737">
        <v>20001626633758</v>
      </c>
      <c r="BG737" t="s">
        <v>319</v>
      </c>
      <c r="BH737" t="s">
        <v>320</v>
      </c>
      <c r="BI737" t="s">
        <v>2568</v>
      </c>
      <c r="BJ737">
        <v>-1</v>
      </c>
      <c r="BK737">
        <v>-1</v>
      </c>
      <c r="BL737">
        <v>-1</v>
      </c>
      <c r="BM737" t="s">
        <v>2213</v>
      </c>
      <c r="BN737" t="s">
        <v>230</v>
      </c>
      <c r="BO737" t="s">
        <v>2569</v>
      </c>
      <c r="BP737" t="s">
        <v>380</v>
      </c>
      <c r="BQ737">
        <v>2026</v>
      </c>
      <c r="BR737">
        <v>5</v>
      </c>
      <c r="BS737">
        <v>12</v>
      </c>
      <c r="BT737" s="1">
        <v>46154.547233796293</v>
      </c>
      <c r="BU737" t="s">
        <v>2215</v>
      </c>
      <c r="BV737" s="2">
        <v>46154</v>
      </c>
      <c r="BW737" t="s">
        <v>2215</v>
      </c>
      <c r="BX737" s="2">
        <v>46154</v>
      </c>
      <c r="BY737" s="2">
        <v>46154</v>
      </c>
      <c r="BZ737" t="s">
        <v>2216</v>
      </c>
      <c r="CA737" t="s">
        <v>485</v>
      </c>
      <c r="CB737" t="s">
        <v>486</v>
      </c>
      <c r="CC737" t="s">
        <v>2570</v>
      </c>
      <c r="CD737" t="s">
        <v>2202</v>
      </c>
      <c r="CE737">
        <v>-1</v>
      </c>
      <c r="CF737" t="s">
        <v>489</v>
      </c>
      <c r="CG737" t="s">
        <v>490</v>
      </c>
      <c r="CH737" t="s">
        <v>491</v>
      </c>
      <c r="CI737">
        <v>1031182302</v>
      </c>
      <c r="CJ737" t="s">
        <v>1068</v>
      </c>
      <c r="CK737" t="s">
        <v>245</v>
      </c>
      <c r="CL737" t="s">
        <v>409</v>
      </c>
      <c r="CM737" t="s">
        <v>247</v>
      </c>
      <c r="CN737" t="s">
        <v>410</v>
      </c>
      <c r="CT737" t="s">
        <v>304</v>
      </c>
      <c r="CU737" t="s">
        <v>225</v>
      </c>
      <c r="CW737" t="s">
        <v>319</v>
      </c>
      <c r="CX737" t="s">
        <v>320</v>
      </c>
      <c r="DA737" t="s">
        <v>250</v>
      </c>
      <c r="DB737">
        <v>-1</v>
      </c>
      <c r="DF737" t="s">
        <v>2213</v>
      </c>
      <c r="DJ737" t="s">
        <v>252</v>
      </c>
      <c r="DK737" t="s">
        <v>253</v>
      </c>
      <c r="DL737" t="s">
        <v>253</v>
      </c>
      <c r="DN737" t="s">
        <v>255</v>
      </c>
      <c r="DR737" t="s">
        <v>1069</v>
      </c>
      <c r="DS737" t="s">
        <v>1068</v>
      </c>
      <c r="DT737" t="s">
        <v>1067</v>
      </c>
      <c r="DV737">
        <v>1</v>
      </c>
      <c r="DW737" t="s">
        <v>257</v>
      </c>
      <c r="ED737" s="2">
        <v>46155</v>
      </c>
      <c r="EF737">
        <v>20</v>
      </c>
      <c r="EP737" t="s">
        <v>258</v>
      </c>
      <c r="ES737" t="s">
        <v>2571</v>
      </c>
      <c r="FA737" t="s">
        <v>245</v>
      </c>
      <c r="FB737" t="s">
        <v>493</v>
      </c>
      <c r="FD737" t="s">
        <v>493</v>
      </c>
      <c r="FE737" t="s">
        <v>494</v>
      </c>
      <c r="FF737" t="s">
        <v>495</v>
      </c>
      <c r="FK737" t="s">
        <v>263</v>
      </c>
      <c r="FL737" t="s">
        <v>2572</v>
      </c>
      <c r="FN737" t="s">
        <v>410</v>
      </c>
      <c r="FO737" t="s">
        <v>414</v>
      </c>
      <c r="FR737">
        <v>0</v>
      </c>
      <c r="GB737" t="s">
        <v>266</v>
      </c>
      <c r="GM737">
        <v>0</v>
      </c>
      <c r="GS737" t="s">
        <v>267</v>
      </c>
      <c r="GT737" s="2">
        <v>44680</v>
      </c>
      <c r="GU737" t="s">
        <v>268</v>
      </c>
      <c r="GV737" t="s">
        <v>335</v>
      </c>
      <c r="GW737" t="s">
        <v>270</v>
      </c>
      <c r="GX737" t="s">
        <v>271</v>
      </c>
      <c r="GY737" t="s">
        <v>271</v>
      </c>
      <c r="GZ737" t="s">
        <v>273</v>
      </c>
      <c r="HA737" t="s">
        <v>274</v>
      </c>
      <c r="HB737" t="s">
        <v>498</v>
      </c>
      <c r="HC737" t="s">
        <v>499</v>
      </c>
      <c r="HD737" t="s">
        <v>257</v>
      </c>
      <c r="HE737" t="s">
        <v>230</v>
      </c>
      <c r="HF737" t="s">
        <v>2203</v>
      </c>
      <c r="HR737" t="s">
        <v>278</v>
      </c>
      <c r="HV737">
        <v>94990</v>
      </c>
      <c r="HW737" t="s">
        <v>281</v>
      </c>
      <c r="HY737">
        <v>0</v>
      </c>
      <c r="HZ737">
        <v>0</v>
      </c>
      <c r="IA737" t="s">
        <v>279</v>
      </c>
      <c r="IB737" t="s">
        <v>281</v>
      </c>
      <c r="IE737" t="s">
        <v>283</v>
      </c>
      <c r="IF737" t="s">
        <v>283</v>
      </c>
      <c r="IG737" t="s">
        <v>283</v>
      </c>
      <c r="IH737" t="s">
        <v>284</v>
      </c>
      <c r="II737" t="s">
        <v>285</v>
      </c>
      <c r="IJ737" t="s">
        <v>286</v>
      </c>
      <c r="IK737" t="s">
        <v>278</v>
      </c>
      <c r="IL737" t="s">
        <v>346</v>
      </c>
      <c r="IM737" t="s">
        <v>288</v>
      </c>
      <c r="IN737" t="s">
        <v>2219</v>
      </c>
      <c r="IO737" t="s">
        <v>2573</v>
      </c>
      <c r="IP737" t="s">
        <v>290</v>
      </c>
      <c r="IQ737" t="s">
        <v>284</v>
      </c>
      <c r="IS737" t="s">
        <v>291</v>
      </c>
      <c r="IT737" t="s">
        <v>315</v>
      </c>
      <c r="IU737" t="s">
        <v>316</v>
      </c>
      <c r="IV737" t="s">
        <v>317</v>
      </c>
      <c r="IW737" t="s">
        <v>318</v>
      </c>
      <c r="IY737" t="s">
        <v>281</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BDDE1-91EA-45B7-BF47-DF44A8744070}">
  <dimension ref="A1:BF3371"/>
  <sheetViews>
    <sheetView workbookViewId="0"/>
  </sheetViews>
  <sheetFormatPr baseColWidth="10" defaultRowHeight="14.4" x14ac:dyDescent="0.3"/>
  <cols>
    <col min="2" max="2" width="15.21875" customWidth="1"/>
    <col min="3" max="3" width="11.21875" customWidth="1"/>
    <col min="4" max="4" width="15.5546875" customWidth="1"/>
    <col min="6" max="6" width="15.33203125" customWidth="1"/>
    <col min="8" max="8" width="15.6640625" bestFit="1" customWidth="1"/>
    <col min="9" max="9" width="19" customWidth="1"/>
    <col min="10" max="10" width="19.77734375" customWidth="1"/>
    <col min="11" max="11" width="12.44140625" customWidth="1"/>
    <col min="13" max="13" width="12.109375" customWidth="1"/>
    <col min="14" max="14" width="16.33203125" customWidth="1"/>
    <col min="15" max="15" width="11.33203125" customWidth="1"/>
    <col min="16" max="16" width="17.77734375" customWidth="1"/>
    <col min="17" max="17" width="20.33203125" customWidth="1"/>
    <col min="18" max="18" width="20.21875" customWidth="1"/>
    <col min="19" max="19" width="22.77734375" customWidth="1"/>
    <col min="20" max="20" width="17" customWidth="1"/>
    <col min="21" max="21" width="22.77734375" customWidth="1"/>
    <col min="22" max="22" width="19.21875" customWidth="1"/>
    <col min="23" max="23" width="17" customWidth="1"/>
    <col min="24" max="24" width="17.44140625" customWidth="1"/>
    <col min="25" max="25" width="20.77734375" customWidth="1"/>
    <col min="29" max="29" width="14.5546875" customWidth="1"/>
    <col min="30" max="30" width="12.109375" customWidth="1"/>
    <col min="31" max="31" width="13.44140625" customWidth="1"/>
    <col min="32" max="32" width="11.77734375" customWidth="1"/>
    <col min="33" max="33" width="14.77734375" customWidth="1"/>
    <col min="34" max="34" width="14.44140625" customWidth="1"/>
    <col min="35" max="35" width="17.77734375" customWidth="1"/>
    <col min="36" max="36" width="15.21875" customWidth="1"/>
    <col min="37" max="37" width="18.5546875" customWidth="1"/>
    <col min="38" max="38" width="20.21875" customWidth="1"/>
    <col min="39" max="39" width="19.6640625" customWidth="1"/>
    <col min="40" max="40" width="15.109375" customWidth="1"/>
    <col min="41" max="41" width="16.21875" customWidth="1"/>
    <col min="43" max="43" width="15.77734375" customWidth="1"/>
    <col min="44" max="44" width="18.6640625" customWidth="1"/>
    <col min="45" max="45" width="16.21875" customWidth="1"/>
    <col min="46" max="46" width="18.21875" customWidth="1"/>
    <col min="48" max="48" width="18.88671875" customWidth="1"/>
    <col min="49" max="49" width="16.33203125" customWidth="1"/>
    <col min="50" max="50" width="19" customWidth="1"/>
    <col min="51" max="51" width="13.21875" customWidth="1"/>
    <col min="52" max="52" width="13.88671875" customWidth="1"/>
    <col min="53" max="53" width="17.77734375" customWidth="1"/>
    <col min="54" max="54" width="24.77734375" customWidth="1"/>
    <col min="55" max="55" width="23.33203125" customWidth="1"/>
    <col min="56" max="56" width="18.33203125" customWidth="1"/>
    <col min="57" max="57" width="16.77734375" customWidth="1"/>
    <col min="58" max="58" width="17.21875" customWidth="1"/>
  </cols>
  <sheetData>
    <row r="1" spans="1:58" ht="15" thickBot="1" x14ac:dyDescent="0.35">
      <c r="A1" s="4" t="s">
        <v>3867</v>
      </c>
      <c r="B1" s="3" t="s">
        <v>3868</v>
      </c>
      <c r="C1" s="3" t="s">
        <v>3869</v>
      </c>
      <c r="D1" s="3" t="s">
        <v>3870</v>
      </c>
      <c r="E1" s="3" t="s">
        <v>145</v>
      </c>
      <c r="F1" s="3" t="s">
        <v>3871</v>
      </c>
      <c r="G1" s="3" t="s">
        <v>3872</v>
      </c>
      <c r="H1" s="3" t="s">
        <v>3873</v>
      </c>
      <c r="I1" s="3" t="s">
        <v>3874</v>
      </c>
      <c r="J1" s="3" t="s">
        <v>3875</v>
      </c>
      <c r="K1" s="3" t="s">
        <v>3876</v>
      </c>
      <c r="L1" s="3" t="s">
        <v>3877</v>
      </c>
      <c r="M1" s="3" t="s">
        <v>3878</v>
      </c>
      <c r="N1" s="3" t="s">
        <v>3879</v>
      </c>
      <c r="O1" s="3" t="s">
        <v>3880</v>
      </c>
      <c r="P1" s="3" t="s">
        <v>3881</v>
      </c>
      <c r="Q1" s="3" t="s">
        <v>3882</v>
      </c>
      <c r="R1" s="3" t="s">
        <v>3883</v>
      </c>
      <c r="S1" s="3" t="s">
        <v>3884</v>
      </c>
      <c r="T1" s="3" t="s">
        <v>3885</v>
      </c>
      <c r="U1" s="3" t="s">
        <v>3886</v>
      </c>
      <c r="V1" s="3" t="s">
        <v>3887</v>
      </c>
      <c r="W1" s="3" t="s">
        <v>3888</v>
      </c>
      <c r="X1" s="3" t="s">
        <v>3889</v>
      </c>
      <c r="Y1" s="3" t="s">
        <v>3890</v>
      </c>
      <c r="Z1" s="3" t="s">
        <v>3891</v>
      </c>
      <c r="AA1" s="3" t="s">
        <v>3892</v>
      </c>
      <c r="AB1" s="3" t="s">
        <v>3893</v>
      </c>
      <c r="AC1" s="3" t="s">
        <v>3894</v>
      </c>
      <c r="AD1" s="3" t="s">
        <v>3895</v>
      </c>
      <c r="AE1" s="3" t="s">
        <v>3896</v>
      </c>
      <c r="AF1" s="3" t="s">
        <v>3897</v>
      </c>
      <c r="AG1" s="3" t="s">
        <v>3898</v>
      </c>
      <c r="AH1" s="3" t="s">
        <v>3899</v>
      </c>
      <c r="AI1" s="3" t="s">
        <v>3900</v>
      </c>
      <c r="AJ1" s="3" t="s">
        <v>3901</v>
      </c>
      <c r="AK1" s="3" t="s">
        <v>3902</v>
      </c>
      <c r="AL1" s="3" t="s">
        <v>3903</v>
      </c>
      <c r="AM1" s="3" t="s">
        <v>3904</v>
      </c>
      <c r="AN1" s="3" t="s">
        <v>3905</v>
      </c>
      <c r="AO1" s="3" t="s">
        <v>3906</v>
      </c>
      <c r="AP1" s="3" t="s">
        <v>3907</v>
      </c>
      <c r="AQ1" s="3" t="s">
        <v>3908</v>
      </c>
      <c r="AR1" s="3" t="s">
        <v>3909</v>
      </c>
      <c r="AS1" s="3" t="s">
        <v>3910</v>
      </c>
      <c r="AT1" s="3" t="s">
        <v>3911</v>
      </c>
      <c r="AU1" s="3" t="s">
        <v>3912</v>
      </c>
      <c r="AV1" s="3" t="s">
        <v>3913</v>
      </c>
      <c r="AW1" s="3" t="s">
        <v>64</v>
      </c>
      <c r="AX1" s="3" t="s">
        <v>63</v>
      </c>
      <c r="AY1" s="3" t="s">
        <v>78</v>
      </c>
      <c r="AZ1" s="3" t="s">
        <v>3914</v>
      </c>
      <c r="BA1" s="3" t="s">
        <v>169</v>
      </c>
      <c r="BB1" s="3" t="s">
        <v>30</v>
      </c>
      <c r="BC1" s="3" t="s">
        <v>176</v>
      </c>
      <c r="BD1" s="3" t="s">
        <v>3915</v>
      </c>
      <c r="BE1" s="3" t="s">
        <v>3916</v>
      </c>
      <c r="BF1" s="5" t="s">
        <v>97</v>
      </c>
    </row>
    <row r="2" spans="1:58" ht="15" thickTop="1" x14ac:dyDescent="0.3">
      <c r="A2" s="6">
        <v>2026</v>
      </c>
      <c r="B2" s="7">
        <v>202605</v>
      </c>
      <c r="C2" s="7">
        <v>5</v>
      </c>
      <c r="D2" s="16">
        <v>20001625875019</v>
      </c>
      <c r="E2" s="7" t="s">
        <v>2810</v>
      </c>
      <c r="F2" s="8">
        <v>46153.451296296298</v>
      </c>
      <c r="G2" s="8">
        <v>46153</v>
      </c>
      <c r="H2" s="7"/>
      <c r="I2" s="7" t="s">
        <v>224</v>
      </c>
      <c r="J2" s="7" t="s">
        <v>230</v>
      </c>
      <c r="K2" s="7"/>
      <c r="L2" s="7" t="s">
        <v>3933</v>
      </c>
      <c r="M2" s="7" t="s">
        <v>309</v>
      </c>
      <c r="N2" s="7" t="s">
        <v>297</v>
      </c>
      <c r="O2" s="7" t="s">
        <v>283</v>
      </c>
      <c r="P2" s="7"/>
      <c r="Q2" s="7" t="s">
        <v>3934</v>
      </c>
      <c r="R2" s="7" t="s">
        <v>2809</v>
      </c>
      <c r="S2" s="7" t="s">
        <v>3935</v>
      </c>
      <c r="T2" s="7" t="s">
        <v>3936</v>
      </c>
      <c r="U2" s="7" t="s">
        <v>3034</v>
      </c>
      <c r="V2" s="7" t="s">
        <v>3920</v>
      </c>
      <c r="W2" s="7" t="s">
        <v>409</v>
      </c>
      <c r="X2" s="7" t="s">
        <v>225</v>
      </c>
      <c r="Y2" s="7"/>
      <c r="Z2" s="7">
        <v>1</v>
      </c>
      <c r="AA2" s="7" t="s">
        <v>3921</v>
      </c>
      <c r="AB2" s="7" t="s">
        <v>3937</v>
      </c>
      <c r="AC2" s="7">
        <v>46154.739710648151</v>
      </c>
      <c r="AD2" s="7">
        <v>46154</v>
      </c>
      <c r="AE2" s="7" t="s">
        <v>3938</v>
      </c>
      <c r="AF2" s="7"/>
      <c r="AG2" s="7" t="s">
        <v>3923</v>
      </c>
      <c r="AH2" s="7">
        <v>6108974849</v>
      </c>
      <c r="AI2" s="7" t="s">
        <v>3939</v>
      </c>
      <c r="AJ2" s="7"/>
      <c r="AK2" s="7"/>
      <c r="AL2" s="7"/>
      <c r="AM2" s="7" t="s">
        <v>3925</v>
      </c>
      <c r="AN2" s="7" t="s">
        <v>3926</v>
      </c>
      <c r="AO2" s="7" t="s">
        <v>268</v>
      </c>
      <c r="AP2" s="7" t="s">
        <v>386</v>
      </c>
      <c r="AQ2" s="7" t="s">
        <v>3940</v>
      </c>
      <c r="AR2" s="7"/>
      <c r="AS2" s="7"/>
      <c r="AT2" s="7"/>
      <c r="AU2" s="7"/>
      <c r="AV2" s="7"/>
      <c r="AW2" s="7" t="s">
        <v>320</v>
      </c>
      <c r="AX2" s="7" t="s">
        <v>319</v>
      </c>
      <c r="AY2" s="7" t="s">
        <v>254</v>
      </c>
      <c r="AZ2" s="7" t="s">
        <v>230</v>
      </c>
      <c r="BA2" s="7" t="s">
        <v>395</v>
      </c>
      <c r="BB2" s="7" t="s">
        <v>380</v>
      </c>
      <c r="BC2" s="7" t="s">
        <v>3927</v>
      </c>
      <c r="BD2" s="7" t="s">
        <v>3927</v>
      </c>
      <c r="BE2" s="7" t="s">
        <v>3927</v>
      </c>
      <c r="BF2" s="9">
        <v>20</v>
      </c>
    </row>
    <row r="3" spans="1:58" x14ac:dyDescent="0.3">
      <c r="A3" s="10">
        <v>2026</v>
      </c>
      <c r="B3" s="11">
        <v>202605</v>
      </c>
      <c r="C3" s="11">
        <v>5</v>
      </c>
      <c r="D3" s="17">
        <v>20001625862079</v>
      </c>
      <c r="E3" s="11" t="s">
        <v>2810</v>
      </c>
      <c r="F3" s="15">
        <v>46153.447939814818</v>
      </c>
      <c r="G3" s="15">
        <v>46153</v>
      </c>
      <c r="H3" s="11"/>
      <c r="I3" s="11" t="s">
        <v>224</v>
      </c>
      <c r="J3" s="11" t="s">
        <v>230</v>
      </c>
      <c r="K3" s="11"/>
      <c r="L3" s="11" t="s">
        <v>3456</v>
      </c>
      <c r="M3" s="11" t="s">
        <v>309</v>
      </c>
      <c r="N3" s="11" t="s">
        <v>297</v>
      </c>
      <c r="O3" s="11" t="s">
        <v>283</v>
      </c>
      <c r="P3" s="11"/>
      <c r="Q3" s="11" t="s">
        <v>3941</v>
      </c>
      <c r="R3" s="11" t="s">
        <v>2809</v>
      </c>
      <c r="S3" s="11" t="s">
        <v>3942</v>
      </c>
      <c r="T3" s="11" t="s">
        <v>3943</v>
      </c>
      <c r="U3" s="11" t="s">
        <v>3034</v>
      </c>
      <c r="V3" s="11" t="s">
        <v>3920</v>
      </c>
      <c r="W3" s="11" t="s">
        <v>409</v>
      </c>
      <c r="X3" s="11" t="s">
        <v>225</v>
      </c>
      <c r="Y3" s="11"/>
      <c r="Z3" s="11">
        <v>1</v>
      </c>
      <c r="AA3" s="11" t="s">
        <v>3921</v>
      </c>
      <c r="AB3" s="11" t="s">
        <v>3944</v>
      </c>
      <c r="AC3" s="12">
        <v>46154.739710648151</v>
      </c>
      <c r="AD3" s="11">
        <v>46154</v>
      </c>
      <c r="AE3" s="11" t="s">
        <v>3938</v>
      </c>
      <c r="AF3" s="11"/>
      <c r="AG3" s="11" t="s">
        <v>3923</v>
      </c>
      <c r="AH3" s="11">
        <v>6108943510</v>
      </c>
      <c r="AI3" s="11" t="s">
        <v>3945</v>
      </c>
      <c r="AJ3" s="12"/>
      <c r="AK3" s="11"/>
      <c r="AL3" s="11"/>
      <c r="AM3" s="11" t="s">
        <v>3925</v>
      </c>
      <c r="AN3" s="11" t="s">
        <v>3926</v>
      </c>
      <c r="AO3" s="11" t="s">
        <v>268</v>
      </c>
      <c r="AP3" s="11" t="s">
        <v>386</v>
      </c>
      <c r="AQ3" s="11" t="s">
        <v>3940</v>
      </c>
      <c r="AR3" s="11"/>
      <c r="AS3" s="11"/>
      <c r="AT3" s="11"/>
      <c r="AU3" s="11"/>
      <c r="AV3" s="11"/>
      <c r="AW3" s="11" t="s">
        <v>320</v>
      </c>
      <c r="AX3" s="11" t="s">
        <v>319</v>
      </c>
      <c r="AY3" s="11" t="s">
        <v>254</v>
      </c>
      <c r="AZ3" s="11" t="s">
        <v>230</v>
      </c>
      <c r="BA3" s="11" t="s">
        <v>395</v>
      </c>
      <c r="BB3" s="11" t="s">
        <v>380</v>
      </c>
      <c r="BC3" s="11" t="s">
        <v>3927</v>
      </c>
      <c r="BD3" s="11" t="s">
        <v>3927</v>
      </c>
      <c r="BE3" s="11" t="s">
        <v>3927</v>
      </c>
      <c r="BF3" s="13">
        <v>20</v>
      </c>
    </row>
    <row r="4" spans="1:58" x14ac:dyDescent="0.3">
      <c r="A4">
        <v>2026</v>
      </c>
      <c r="B4">
        <v>202605</v>
      </c>
      <c r="C4">
        <v>5</v>
      </c>
      <c r="D4" s="14">
        <v>20001624921449</v>
      </c>
      <c r="E4" t="s">
        <v>2810</v>
      </c>
      <c r="F4" s="2">
        <v>46151.662129629629</v>
      </c>
      <c r="G4" s="2">
        <v>46153</v>
      </c>
      <c r="I4" t="s">
        <v>224</v>
      </c>
      <c r="J4" t="s">
        <v>230</v>
      </c>
      <c r="L4" t="s">
        <v>3946</v>
      </c>
      <c r="M4" t="s">
        <v>3947</v>
      </c>
      <c r="N4" t="s">
        <v>546</v>
      </c>
      <c r="O4" t="s">
        <v>554</v>
      </c>
      <c r="Q4" t="s">
        <v>3948</v>
      </c>
      <c r="R4" t="s">
        <v>2809</v>
      </c>
      <c r="S4" t="s">
        <v>3949</v>
      </c>
      <c r="T4" t="s">
        <v>3950</v>
      </c>
      <c r="U4" t="s">
        <v>3034</v>
      </c>
      <c r="V4" t="s">
        <v>3920</v>
      </c>
      <c r="W4" t="s">
        <v>409</v>
      </c>
      <c r="X4" t="s">
        <v>225</v>
      </c>
      <c r="Z4">
        <v>1</v>
      </c>
      <c r="AA4" t="s">
        <v>3921</v>
      </c>
      <c r="AB4" t="s">
        <v>3951</v>
      </c>
      <c r="AC4">
        <v>46154.739710648151</v>
      </c>
      <c r="AD4">
        <v>46154</v>
      </c>
      <c r="AE4" t="s">
        <v>3938</v>
      </c>
      <c r="AG4" t="s">
        <v>3923</v>
      </c>
      <c r="AH4">
        <v>6002173878</v>
      </c>
      <c r="AI4" t="s">
        <v>3952</v>
      </c>
      <c r="AM4" t="s">
        <v>3925</v>
      </c>
      <c r="AN4" t="s">
        <v>3926</v>
      </c>
      <c r="AO4" t="s">
        <v>268</v>
      </c>
      <c r="AP4" t="s">
        <v>304</v>
      </c>
      <c r="AQ4" t="s">
        <v>3940</v>
      </c>
      <c r="AW4" t="s">
        <v>227</v>
      </c>
      <c r="AX4" t="s">
        <v>226</v>
      </c>
      <c r="AY4" t="s">
        <v>254</v>
      </c>
      <c r="AZ4" t="s">
        <v>230</v>
      </c>
      <c r="BA4" t="s">
        <v>273</v>
      </c>
      <c r="BB4" t="s">
        <v>380</v>
      </c>
      <c r="BC4" t="s">
        <v>3927</v>
      </c>
      <c r="BD4" t="s">
        <v>3927</v>
      </c>
      <c r="BE4" t="s">
        <v>3927</v>
      </c>
      <c r="BF4">
        <v>1</v>
      </c>
    </row>
    <row r="5" spans="1:58" x14ac:dyDescent="0.3">
      <c r="A5">
        <v>2026</v>
      </c>
      <c r="B5">
        <v>202605</v>
      </c>
      <c r="C5">
        <v>5</v>
      </c>
      <c r="D5" s="14">
        <v>20001624912998</v>
      </c>
      <c r="E5" t="s">
        <v>2810</v>
      </c>
      <c r="F5" s="2">
        <v>46151.585682870369</v>
      </c>
      <c r="G5" s="2">
        <v>46151</v>
      </c>
      <c r="I5" t="s">
        <v>224</v>
      </c>
      <c r="J5" t="s">
        <v>230</v>
      </c>
      <c r="L5" t="s">
        <v>2074</v>
      </c>
      <c r="M5" t="s">
        <v>309</v>
      </c>
      <c r="N5" t="s">
        <v>297</v>
      </c>
      <c r="O5" t="s">
        <v>283</v>
      </c>
      <c r="Q5" t="s">
        <v>3953</v>
      </c>
      <c r="R5" t="s">
        <v>2809</v>
      </c>
      <c r="S5" t="s">
        <v>3954</v>
      </c>
      <c r="T5" t="s">
        <v>3955</v>
      </c>
      <c r="U5" t="s">
        <v>3034</v>
      </c>
      <c r="V5" t="s">
        <v>3920</v>
      </c>
      <c r="W5" t="s">
        <v>409</v>
      </c>
      <c r="X5" t="s">
        <v>225</v>
      </c>
      <c r="Z5">
        <v>3</v>
      </c>
      <c r="AA5" t="s">
        <v>3921</v>
      </c>
      <c r="AB5" t="s">
        <v>3956</v>
      </c>
      <c r="AC5">
        <v>46154.739710648151</v>
      </c>
      <c r="AD5">
        <v>46154</v>
      </c>
      <c r="AE5" t="s">
        <v>3938</v>
      </c>
      <c r="AG5" t="s">
        <v>3923</v>
      </c>
      <c r="AH5">
        <v>6108941272</v>
      </c>
      <c r="AI5" t="s">
        <v>3957</v>
      </c>
      <c r="AM5" t="s">
        <v>3925</v>
      </c>
      <c r="AN5" t="s">
        <v>3926</v>
      </c>
      <c r="AO5" t="s">
        <v>268</v>
      </c>
      <c r="AP5" t="s">
        <v>304</v>
      </c>
      <c r="AQ5" t="s">
        <v>3940</v>
      </c>
      <c r="AW5" t="s">
        <v>320</v>
      </c>
      <c r="AX5" t="s">
        <v>319</v>
      </c>
      <c r="AY5" t="s">
        <v>254</v>
      </c>
      <c r="AZ5" t="s">
        <v>230</v>
      </c>
      <c r="BA5" t="s">
        <v>395</v>
      </c>
      <c r="BB5" t="s">
        <v>380</v>
      </c>
      <c r="BC5" t="s">
        <v>3927</v>
      </c>
      <c r="BD5" t="s">
        <v>3927</v>
      </c>
      <c r="BE5" t="s">
        <v>3927</v>
      </c>
      <c r="BF5">
        <v>16</v>
      </c>
    </row>
    <row r="6" spans="1:58" x14ac:dyDescent="0.3">
      <c r="A6">
        <v>2026</v>
      </c>
      <c r="B6">
        <v>202605</v>
      </c>
      <c r="C6">
        <v>5</v>
      </c>
      <c r="D6" s="14">
        <v>20001624888708</v>
      </c>
      <c r="E6" t="s">
        <v>2810</v>
      </c>
      <c r="F6" s="2">
        <v>46151.567071759258</v>
      </c>
      <c r="G6" s="2">
        <v>46153</v>
      </c>
      <c r="I6" t="s">
        <v>224</v>
      </c>
      <c r="J6" t="s">
        <v>230</v>
      </c>
      <c r="L6" t="s">
        <v>3792</v>
      </c>
      <c r="M6" t="s">
        <v>3958</v>
      </c>
      <c r="N6" t="s">
        <v>353</v>
      </c>
      <c r="O6" t="s">
        <v>283</v>
      </c>
      <c r="Q6" t="s">
        <v>3959</v>
      </c>
      <c r="R6" t="s">
        <v>2809</v>
      </c>
      <c r="S6" t="s">
        <v>3942</v>
      </c>
      <c r="T6" t="s">
        <v>3943</v>
      </c>
      <c r="U6" t="s">
        <v>3034</v>
      </c>
      <c r="V6" t="s">
        <v>3920</v>
      </c>
      <c r="W6" t="s">
        <v>409</v>
      </c>
      <c r="X6" t="s">
        <v>225</v>
      </c>
      <c r="Z6">
        <v>1</v>
      </c>
      <c r="AA6" t="s">
        <v>3921</v>
      </c>
      <c r="AB6" t="s">
        <v>3960</v>
      </c>
      <c r="AC6">
        <v>46154.739710648151</v>
      </c>
      <c r="AD6">
        <v>46154</v>
      </c>
      <c r="AE6" t="s">
        <v>3938</v>
      </c>
      <c r="AG6" t="s">
        <v>3923</v>
      </c>
      <c r="AH6">
        <v>6108937262</v>
      </c>
      <c r="AI6" t="s">
        <v>3961</v>
      </c>
      <c r="AM6" t="s">
        <v>3925</v>
      </c>
      <c r="AN6" t="s">
        <v>3926</v>
      </c>
      <c r="AO6" t="s">
        <v>268</v>
      </c>
      <c r="AP6" t="s">
        <v>386</v>
      </c>
      <c r="AQ6" t="s">
        <v>3940</v>
      </c>
      <c r="AW6" t="s">
        <v>320</v>
      </c>
      <c r="AX6" t="s">
        <v>319</v>
      </c>
      <c r="AY6" t="s">
        <v>254</v>
      </c>
      <c r="AZ6" t="s">
        <v>230</v>
      </c>
      <c r="BA6" t="s">
        <v>395</v>
      </c>
      <c r="BB6" t="s">
        <v>380</v>
      </c>
      <c r="BC6" t="s">
        <v>3927</v>
      </c>
      <c r="BD6" t="s">
        <v>3927</v>
      </c>
      <c r="BE6" t="s">
        <v>3927</v>
      </c>
      <c r="BF6">
        <v>16</v>
      </c>
    </row>
    <row r="7" spans="1:58" x14ac:dyDescent="0.3">
      <c r="A7">
        <v>2026</v>
      </c>
      <c r="B7">
        <v>202605</v>
      </c>
      <c r="C7">
        <v>5</v>
      </c>
      <c r="D7" s="14">
        <v>20001624834725</v>
      </c>
      <c r="E7" t="s">
        <v>2810</v>
      </c>
      <c r="F7" s="2">
        <v>46151.469953703701</v>
      </c>
      <c r="G7" s="2">
        <v>46151</v>
      </c>
      <c r="I7" t="s">
        <v>224</v>
      </c>
      <c r="J7" t="s">
        <v>230</v>
      </c>
      <c r="L7" t="s">
        <v>3962</v>
      </c>
      <c r="M7" t="s">
        <v>1713</v>
      </c>
      <c r="N7" t="s">
        <v>546</v>
      </c>
      <c r="O7" t="s">
        <v>554</v>
      </c>
      <c r="Q7" t="s">
        <v>3963</v>
      </c>
      <c r="R7" t="s">
        <v>2809</v>
      </c>
      <c r="S7" t="s">
        <v>3942</v>
      </c>
      <c r="T7" t="s">
        <v>3943</v>
      </c>
      <c r="U7" t="s">
        <v>3034</v>
      </c>
      <c r="V7" t="s">
        <v>3920</v>
      </c>
      <c r="W7" t="s">
        <v>409</v>
      </c>
      <c r="X7" t="s">
        <v>387</v>
      </c>
      <c r="Z7">
        <v>3</v>
      </c>
      <c r="AA7" t="s">
        <v>3921</v>
      </c>
      <c r="AB7" t="s">
        <v>3964</v>
      </c>
      <c r="AC7">
        <v>46154.739710648151</v>
      </c>
      <c r="AD7">
        <v>46154</v>
      </c>
      <c r="AE7" t="s">
        <v>3938</v>
      </c>
      <c r="AG7" t="s">
        <v>3923</v>
      </c>
      <c r="AH7">
        <v>6108939144</v>
      </c>
      <c r="AI7" t="s">
        <v>3965</v>
      </c>
      <c r="AM7" t="s">
        <v>3925</v>
      </c>
      <c r="AN7" t="s">
        <v>3926</v>
      </c>
      <c r="AO7" t="s">
        <v>268</v>
      </c>
      <c r="AP7" t="s">
        <v>304</v>
      </c>
      <c r="AQ7" t="s">
        <v>3940</v>
      </c>
      <c r="AW7" t="s">
        <v>3966</v>
      </c>
      <c r="AX7" t="s">
        <v>3967</v>
      </c>
      <c r="AY7" t="s">
        <v>253</v>
      </c>
      <c r="AZ7" t="s">
        <v>230</v>
      </c>
      <c r="BA7" t="s">
        <v>395</v>
      </c>
      <c r="BB7" t="s">
        <v>380</v>
      </c>
      <c r="BC7" t="s">
        <v>3927</v>
      </c>
      <c r="BD7" t="s">
        <v>3927</v>
      </c>
      <c r="BE7" t="s">
        <v>3927</v>
      </c>
      <c r="BF7">
        <v>16</v>
      </c>
    </row>
    <row r="8" spans="1:58" x14ac:dyDescent="0.3">
      <c r="A8">
        <v>2026</v>
      </c>
      <c r="B8">
        <v>202605</v>
      </c>
      <c r="C8">
        <v>5</v>
      </c>
      <c r="D8" s="14">
        <v>20001624832807</v>
      </c>
      <c r="E8" t="s">
        <v>2810</v>
      </c>
      <c r="F8" s="2">
        <v>46151.472824074073</v>
      </c>
      <c r="G8" s="2">
        <v>46152</v>
      </c>
      <c r="I8" t="s">
        <v>224</v>
      </c>
      <c r="J8" t="s">
        <v>230</v>
      </c>
      <c r="L8" t="s">
        <v>3555</v>
      </c>
      <c r="M8" t="s">
        <v>309</v>
      </c>
      <c r="N8" t="s">
        <v>297</v>
      </c>
      <c r="O8" t="s">
        <v>283</v>
      </c>
      <c r="Q8" t="s">
        <v>3968</v>
      </c>
      <c r="R8" t="s">
        <v>2809</v>
      </c>
      <c r="S8" t="s">
        <v>3969</v>
      </c>
      <c r="T8" t="s">
        <v>3970</v>
      </c>
      <c r="U8" t="s">
        <v>3034</v>
      </c>
      <c r="V8" t="s">
        <v>3920</v>
      </c>
      <c r="W8" t="s">
        <v>409</v>
      </c>
      <c r="X8" t="s">
        <v>225</v>
      </c>
      <c r="Z8">
        <v>2</v>
      </c>
      <c r="AA8" t="s">
        <v>3921</v>
      </c>
      <c r="AB8" t="s">
        <v>3971</v>
      </c>
      <c r="AC8">
        <v>46154.739710648151</v>
      </c>
      <c r="AD8">
        <v>46154</v>
      </c>
      <c r="AE8" t="s">
        <v>3938</v>
      </c>
      <c r="AG8" t="s">
        <v>3923</v>
      </c>
      <c r="AH8">
        <v>6108924346</v>
      </c>
      <c r="AI8" t="s">
        <v>3972</v>
      </c>
      <c r="AM8" t="s">
        <v>3925</v>
      </c>
      <c r="AN8" t="s">
        <v>3926</v>
      </c>
      <c r="AO8" t="s">
        <v>268</v>
      </c>
      <c r="AP8" t="s">
        <v>386</v>
      </c>
      <c r="AQ8" t="s">
        <v>3940</v>
      </c>
      <c r="AW8" t="s">
        <v>320</v>
      </c>
      <c r="AX8" t="s">
        <v>319</v>
      </c>
      <c r="AY8" t="s">
        <v>254</v>
      </c>
      <c r="AZ8" t="s">
        <v>230</v>
      </c>
      <c r="BA8" t="s">
        <v>395</v>
      </c>
      <c r="BB8" t="s">
        <v>380</v>
      </c>
      <c r="BC8" t="s">
        <v>3927</v>
      </c>
      <c r="BD8" t="s">
        <v>3927</v>
      </c>
      <c r="BE8" t="s">
        <v>3927</v>
      </c>
      <c r="BF8">
        <v>16</v>
      </c>
    </row>
    <row r="9" spans="1:58" x14ac:dyDescent="0.3">
      <c r="A9">
        <v>2026</v>
      </c>
      <c r="B9">
        <v>202605</v>
      </c>
      <c r="C9">
        <v>5</v>
      </c>
      <c r="D9" s="14">
        <v>20001624805281</v>
      </c>
      <c r="E9" t="s">
        <v>2810</v>
      </c>
      <c r="F9" s="2">
        <v>46151.404131944444</v>
      </c>
      <c r="G9" s="2">
        <v>46151</v>
      </c>
      <c r="I9" t="s">
        <v>224</v>
      </c>
      <c r="J9" t="s">
        <v>230</v>
      </c>
      <c r="L9" t="s">
        <v>3973</v>
      </c>
      <c r="M9" t="s">
        <v>309</v>
      </c>
      <c r="N9" t="s">
        <v>297</v>
      </c>
      <c r="O9" t="s">
        <v>283</v>
      </c>
      <c r="Q9" t="s">
        <v>3974</v>
      </c>
      <c r="R9" t="s">
        <v>2809</v>
      </c>
      <c r="S9" t="s">
        <v>3918</v>
      </c>
      <c r="T9" t="s">
        <v>3919</v>
      </c>
      <c r="U9" t="s">
        <v>3034</v>
      </c>
      <c r="V9" t="s">
        <v>3920</v>
      </c>
      <c r="W9" t="s">
        <v>409</v>
      </c>
      <c r="X9" t="s">
        <v>225</v>
      </c>
      <c r="Z9">
        <v>3</v>
      </c>
      <c r="AA9" t="s">
        <v>3921</v>
      </c>
      <c r="AB9" t="s">
        <v>3975</v>
      </c>
      <c r="AC9">
        <v>46154.739710648151</v>
      </c>
      <c r="AD9">
        <v>46154</v>
      </c>
      <c r="AE9" t="s">
        <v>3938</v>
      </c>
      <c r="AG9" t="s">
        <v>3923</v>
      </c>
      <c r="AH9">
        <v>6108934059</v>
      </c>
      <c r="AI9" t="s">
        <v>3976</v>
      </c>
      <c r="AM9" t="s">
        <v>3925</v>
      </c>
      <c r="AN9" t="s">
        <v>3926</v>
      </c>
      <c r="AO9" t="s">
        <v>268</v>
      </c>
      <c r="AP9" t="s">
        <v>386</v>
      </c>
      <c r="AQ9" t="s">
        <v>3940</v>
      </c>
      <c r="AW9" t="s">
        <v>1525</v>
      </c>
      <c r="AX9" t="s">
        <v>1524</v>
      </c>
      <c r="AY9" t="s">
        <v>254</v>
      </c>
      <c r="AZ9" t="s">
        <v>230</v>
      </c>
      <c r="BA9" t="s">
        <v>395</v>
      </c>
      <c r="BB9" t="s">
        <v>380</v>
      </c>
      <c r="BC9" t="s">
        <v>3927</v>
      </c>
      <c r="BD9" t="s">
        <v>3927</v>
      </c>
      <c r="BE9" t="s">
        <v>3927</v>
      </c>
      <c r="BF9">
        <v>16</v>
      </c>
    </row>
    <row r="10" spans="1:58" x14ac:dyDescent="0.3">
      <c r="A10">
        <v>2026</v>
      </c>
      <c r="B10">
        <v>202605</v>
      </c>
      <c r="C10">
        <v>5</v>
      </c>
      <c r="D10" s="14">
        <v>20001624787440</v>
      </c>
      <c r="E10" t="s">
        <v>2810</v>
      </c>
      <c r="F10" s="2">
        <v>46151.404421296298</v>
      </c>
      <c r="G10" s="2">
        <v>46152</v>
      </c>
      <c r="I10" t="s">
        <v>224</v>
      </c>
      <c r="J10" t="s">
        <v>230</v>
      </c>
      <c r="L10" t="s">
        <v>3977</v>
      </c>
      <c r="M10" t="s">
        <v>1286</v>
      </c>
      <c r="N10" t="s">
        <v>1281</v>
      </c>
      <c r="O10" t="s">
        <v>331</v>
      </c>
      <c r="Q10" t="s">
        <v>3978</v>
      </c>
      <c r="R10" t="s">
        <v>2809</v>
      </c>
      <c r="S10" t="s">
        <v>3979</v>
      </c>
      <c r="T10" t="s">
        <v>3980</v>
      </c>
      <c r="U10" t="s">
        <v>3034</v>
      </c>
      <c r="V10" t="s">
        <v>3920</v>
      </c>
      <c r="W10" t="s">
        <v>409</v>
      </c>
      <c r="X10" t="s">
        <v>225</v>
      </c>
      <c r="Z10">
        <v>2</v>
      </c>
      <c r="AA10" t="s">
        <v>3921</v>
      </c>
      <c r="AB10" t="s">
        <v>3981</v>
      </c>
      <c r="AC10">
        <v>46154.739710648151</v>
      </c>
      <c r="AD10">
        <v>46154</v>
      </c>
      <c r="AE10" t="s">
        <v>3938</v>
      </c>
      <c r="AG10" t="s">
        <v>3923</v>
      </c>
      <c r="AH10">
        <v>6056818374</v>
      </c>
      <c r="AI10" t="s">
        <v>3982</v>
      </c>
      <c r="AM10" t="s">
        <v>3925</v>
      </c>
      <c r="AN10" t="s">
        <v>3926</v>
      </c>
      <c r="AO10" t="s">
        <v>268</v>
      </c>
      <c r="AP10" t="s">
        <v>249</v>
      </c>
      <c r="AQ10" t="s">
        <v>3940</v>
      </c>
      <c r="AW10" t="s">
        <v>227</v>
      </c>
      <c r="AX10" t="s">
        <v>226</v>
      </c>
      <c r="AY10" t="s">
        <v>254</v>
      </c>
      <c r="AZ10" t="s">
        <v>230</v>
      </c>
      <c r="BA10" t="s">
        <v>273</v>
      </c>
      <c r="BB10" t="s">
        <v>380</v>
      </c>
      <c r="BC10" t="s">
        <v>3927</v>
      </c>
      <c r="BD10" t="s">
        <v>3927</v>
      </c>
      <c r="BE10" t="s">
        <v>3927</v>
      </c>
      <c r="BF10">
        <v>16</v>
      </c>
    </row>
    <row r="11" spans="1:58" x14ac:dyDescent="0.3">
      <c r="A11">
        <v>2026</v>
      </c>
      <c r="B11">
        <v>202605</v>
      </c>
      <c r="C11">
        <v>5</v>
      </c>
      <c r="D11" s="14">
        <v>20001624633955</v>
      </c>
      <c r="E11" t="s">
        <v>2810</v>
      </c>
      <c r="F11" s="2">
        <v>46150.67869212963</v>
      </c>
      <c r="G11" s="2">
        <v>46151</v>
      </c>
      <c r="I11" t="s">
        <v>224</v>
      </c>
      <c r="J11" t="s">
        <v>230</v>
      </c>
      <c r="L11" t="s">
        <v>3983</v>
      </c>
      <c r="M11" t="s">
        <v>309</v>
      </c>
      <c r="N11" t="s">
        <v>297</v>
      </c>
      <c r="O11" t="s">
        <v>283</v>
      </c>
      <c r="Q11" t="s">
        <v>3984</v>
      </c>
      <c r="R11" t="s">
        <v>2809</v>
      </c>
      <c r="S11" t="s">
        <v>3969</v>
      </c>
      <c r="T11" t="s">
        <v>3970</v>
      </c>
      <c r="U11" t="s">
        <v>3034</v>
      </c>
      <c r="V11" t="s">
        <v>3920</v>
      </c>
      <c r="W11" t="s">
        <v>409</v>
      </c>
      <c r="X11" t="s">
        <v>225</v>
      </c>
      <c r="Z11">
        <v>3</v>
      </c>
      <c r="AA11" t="s">
        <v>3921</v>
      </c>
      <c r="AB11" t="s">
        <v>3985</v>
      </c>
      <c r="AC11">
        <v>46154.739710648151</v>
      </c>
      <c r="AD11">
        <v>46154</v>
      </c>
      <c r="AE11" t="s">
        <v>3938</v>
      </c>
      <c r="AG11" t="s">
        <v>3923</v>
      </c>
      <c r="AH11">
        <v>6108929908</v>
      </c>
      <c r="AI11" t="s">
        <v>3986</v>
      </c>
      <c r="AM11" t="s">
        <v>3925</v>
      </c>
      <c r="AN11" t="s">
        <v>3926</v>
      </c>
      <c r="AO11" t="s">
        <v>268</v>
      </c>
      <c r="AP11" t="s">
        <v>304</v>
      </c>
      <c r="AQ11" t="s">
        <v>3940</v>
      </c>
      <c r="AW11" t="s">
        <v>320</v>
      </c>
      <c r="AX11" t="s">
        <v>319</v>
      </c>
      <c r="AY11" t="s">
        <v>254</v>
      </c>
      <c r="AZ11" t="s">
        <v>230</v>
      </c>
      <c r="BA11" t="s">
        <v>395</v>
      </c>
      <c r="BB11" t="s">
        <v>380</v>
      </c>
      <c r="BC11" t="s">
        <v>3927</v>
      </c>
      <c r="BD11" t="s">
        <v>3927</v>
      </c>
      <c r="BE11" t="s">
        <v>3927</v>
      </c>
      <c r="BF11">
        <v>16</v>
      </c>
    </row>
    <row r="12" spans="1:58" x14ac:dyDescent="0.3">
      <c r="A12">
        <v>2026</v>
      </c>
      <c r="B12">
        <v>202605</v>
      </c>
      <c r="C12">
        <v>5</v>
      </c>
      <c r="D12" s="14">
        <v>20001624630372</v>
      </c>
      <c r="E12" t="s">
        <v>2810</v>
      </c>
      <c r="F12" s="2">
        <v>46150.698275462964</v>
      </c>
      <c r="G12" s="2">
        <v>46151</v>
      </c>
      <c r="I12" t="s">
        <v>224</v>
      </c>
      <c r="J12" t="s">
        <v>230</v>
      </c>
      <c r="L12" t="s">
        <v>3987</v>
      </c>
      <c r="M12" t="s">
        <v>1462</v>
      </c>
      <c r="N12" t="s">
        <v>353</v>
      </c>
      <c r="O12" t="s">
        <v>283</v>
      </c>
      <c r="Q12" t="s">
        <v>3988</v>
      </c>
      <c r="R12" t="s">
        <v>2809</v>
      </c>
      <c r="S12" t="s">
        <v>3979</v>
      </c>
      <c r="T12" t="s">
        <v>3980</v>
      </c>
      <c r="U12" t="s">
        <v>3034</v>
      </c>
      <c r="V12" t="s">
        <v>3920</v>
      </c>
      <c r="W12" t="s">
        <v>409</v>
      </c>
      <c r="X12" t="s">
        <v>225</v>
      </c>
      <c r="Z12">
        <v>3</v>
      </c>
      <c r="AA12" t="s">
        <v>3921</v>
      </c>
      <c r="AB12" t="s">
        <v>3989</v>
      </c>
      <c r="AC12">
        <v>46154.739710648151</v>
      </c>
      <c r="AD12">
        <v>46154</v>
      </c>
      <c r="AE12" t="s">
        <v>3938</v>
      </c>
      <c r="AG12" t="s">
        <v>3923</v>
      </c>
      <c r="AH12">
        <v>6108941760</v>
      </c>
      <c r="AI12" t="s">
        <v>3990</v>
      </c>
      <c r="AM12" t="s">
        <v>3925</v>
      </c>
      <c r="AN12" t="s">
        <v>3926</v>
      </c>
      <c r="AO12" t="s">
        <v>268</v>
      </c>
      <c r="AP12" t="s">
        <v>386</v>
      </c>
      <c r="AQ12" t="s">
        <v>3940</v>
      </c>
      <c r="AW12" t="s">
        <v>320</v>
      </c>
      <c r="AX12" t="s">
        <v>319</v>
      </c>
      <c r="AY12" t="s">
        <v>254</v>
      </c>
      <c r="AZ12" t="s">
        <v>230</v>
      </c>
      <c r="BA12" t="s">
        <v>395</v>
      </c>
      <c r="BB12" t="s">
        <v>380</v>
      </c>
      <c r="BC12" t="s">
        <v>3927</v>
      </c>
      <c r="BD12" t="s">
        <v>3927</v>
      </c>
      <c r="BE12" t="s">
        <v>3927</v>
      </c>
      <c r="BF12">
        <v>16</v>
      </c>
    </row>
    <row r="13" spans="1:58" x14ac:dyDescent="0.3">
      <c r="A13">
        <v>2026</v>
      </c>
      <c r="B13">
        <v>202605</v>
      </c>
      <c r="C13">
        <v>5</v>
      </c>
      <c r="D13" s="14">
        <v>20001624571232</v>
      </c>
      <c r="E13" t="s">
        <v>2810</v>
      </c>
      <c r="F13" s="2">
        <v>46150.607094907406</v>
      </c>
      <c r="G13" s="2">
        <v>46151</v>
      </c>
      <c r="I13" t="s">
        <v>224</v>
      </c>
      <c r="J13" t="s">
        <v>230</v>
      </c>
      <c r="L13" t="s">
        <v>618</v>
      </c>
      <c r="M13" t="s">
        <v>902</v>
      </c>
      <c r="N13" t="s">
        <v>752</v>
      </c>
      <c r="O13" t="s">
        <v>623</v>
      </c>
      <c r="Q13" t="s">
        <v>3991</v>
      </c>
      <c r="R13" t="s">
        <v>2809</v>
      </c>
      <c r="S13" t="s">
        <v>3992</v>
      </c>
      <c r="T13" t="s">
        <v>3993</v>
      </c>
      <c r="U13" t="s">
        <v>3034</v>
      </c>
      <c r="V13" t="s">
        <v>3994</v>
      </c>
      <c r="W13" t="s">
        <v>409</v>
      </c>
      <c r="X13" t="s">
        <v>225</v>
      </c>
      <c r="Z13">
        <v>3</v>
      </c>
      <c r="AA13" t="s">
        <v>3921</v>
      </c>
      <c r="AB13" t="s">
        <v>3995</v>
      </c>
      <c r="AC13">
        <v>46154.547766203701</v>
      </c>
      <c r="AD13">
        <v>46154</v>
      </c>
      <c r="AE13" t="s">
        <v>3938</v>
      </c>
      <c r="AG13" t="s">
        <v>3996</v>
      </c>
      <c r="AH13">
        <v>6108927783</v>
      </c>
      <c r="AI13" t="s">
        <v>3997</v>
      </c>
      <c r="AM13" t="s">
        <v>3925</v>
      </c>
      <c r="AN13" t="s">
        <v>3926</v>
      </c>
      <c r="AO13" t="s">
        <v>268</v>
      </c>
      <c r="AP13" t="s">
        <v>249</v>
      </c>
      <c r="AQ13" t="s">
        <v>3998</v>
      </c>
      <c r="AU13" t="s">
        <v>3999</v>
      </c>
      <c r="AV13" t="s">
        <v>4000</v>
      </c>
      <c r="AW13" t="s">
        <v>320</v>
      </c>
      <c r="AX13" t="s">
        <v>319</v>
      </c>
      <c r="AY13" t="s">
        <v>254</v>
      </c>
      <c r="AZ13" t="s">
        <v>230</v>
      </c>
      <c r="BA13" t="s">
        <v>395</v>
      </c>
      <c r="BB13" t="s">
        <v>380</v>
      </c>
      <c r="BC13" t="s">
        <v>3927</v>
      </c>
      <c r="BD13" t="s">
        <v>3927</v>
      </c>
      <c r="BE13" t="s">
        <v>3927</v>
      </c>
      <c r="BF13">
        <v>16</v>
      </c>
    </row>
    <row r="14" spans="1:58" x14ac:dyDescent="0.3">
      <c r="A14">
        <v>2026</v>
      </c>
      <c r="B14">
        <v>202605</v>
      </c>
      <c r="C14">
        <v>5</v>
      </c>
      <c r="D14" s="14">
        <v>20001624571219</v>
      </c>
      <c r="E14" t="s">
        <v>2810</v>
      </c>
      <c r="F14" s="2">
        <v>46150.606446759259</v>
      </c>
      <c r="G14" s="2">
        <v>46153</v>
      </c>
      <c r="I14" t="s">
        <v>224</v>
      </c>
      <c r="J14" t="s">
        <v>230</v>
      </c>
      <c r="L14" t="s">
        <v>2112</v>
      </c>
      <c r="M14" t="s">
        <v>309</v>
      </c>
      <c r="N14" t="s">
        <v>297</v>
      </c>
      <c r="O14" t="s">
        <v>283</v>
      </c>
      <c r="Q14" t="s">
        <v>4001</v>
      </c>
      <c r="R14" t="s">
        <v>2809</v>
      </c>
      <c r="S14" t="s">
        <v>3949</v>
      </c>
      <c r="T14" t="s">
        <v>3950</v>
      </c>
      <c r="U14" t="s">
        <v>3034</v>
      </c>
      <c r="V14" t="s">
        <v>3920</v>
      </c>
      <c r="W14" t="s">
        <v>409</v>
      </c>
      <c r="X14" t="s">
        <v>225</v>
      </c>
      <c r="Z14">
        <v>1</v>
      </c>
      <c r="AA14" t="s">
        <v>3921</v>
      </c>
      <c r="AB14" t="s">
        <v>4002</v>
      </c>
      <c r="AC14">
        <v>46154.739710648151</v>
      </c>
      <c r="AD14">
        <v>46154</v>
      </c>
      <c r="AE14" t="s">
        <v>3938</v>
      </c>
      <c r="AG14" t="s">
        <v>3923</v>
      </c>
      <c r="AH14">
        <v>6108918634</v>
      </c>
      <c r="AI14" t="s">
        <v>4003</v>
      </c>
      <c r="AM14" t="s">
        <v>3925</v>
      </c>
      <c r="AN14" t="s">
        <v>3926</v>
      </c>
      <c r="AO14" t="s">
        <v>268</v>
      </c>
      <c r="AP14" t="s">
        <v>386</v>
      </c>
      <c r="AQ14" t="s">
        <v>3940</v>
      </c>
      <c r="AW14" t="s">
        <v>1191</v>
      </c>
      <c r="AX14" t="s">
        <v>1190</v>
      </c>
      <c r="AY14" t="s">
        <v>254</v>
      </c>
      <c r="AZ14" t="s">
        <v>230</v>
      </c>
      <c r="BA14" t="s">
        <v>395</v>
      </c>
      <c r="BB14" t="s">
        <v>380</v>
      </c>
      <c r="BC14" t="s">
        <v>3927</v>
      </c>
      <c r="BD14" t="s">
        <v>3927</v>
      </c>
      <c r="BE14" t="s">
        <v>3927</v>
      </c>
      <c r="BF14">
        <v>16</v>
      </c>
    </row>
    <row r="15" spans="1:58" x14ac:dyDescent="0.3">
      <c r="A15">
        <v>2026</v>
      </c>
      <c r="B15">
        <v>202605</v>
      </c>
      <c r="C15">
        <v>5</v>
      </c>
      <c r="D15" s="14">
        <v>20001624560320</v>
      </c>
      <c r="E15" t="s">
        <v>2810</v>
      </c>
      <c r="F15" s="2">
        <v>46150.607245370367</v>
      </c>
      <c r="G15" s="2">
        <v>46153</v>
      </c>
      <c r="I15" t="s">
        <v>224</v>
      </c>
      <c r="J15" t="s">
        <v>230</v>
      </c>
      <c r="L15" t="s">
        <v>4004</v>
      </c>
      <c r="M15" t="s">
        <v>309</v>
      </c>
      <c r="N15" t="s">
        <v>297</v>
      </c>
      <c r="O15" t="s">
        <v>283</v>
      </c>
      <c r="Q15" t="s">
        <v>4005</v>
      </c>
      <c r="R15" t="s">
        <v>2809</v>
      </c>
      <c r="S15" t="s">
        <v>4006</v>
      </c>
      <c r="T15" t="s">
        <v>4007</v>
      </c>
      <c r="U15" t="s">
        <v>4008</v>
      </c>
      <c r="V15" t="s">
        <v>980</v>
      </c>
      <c r="W15" t="s">
        <v>409</v>
      </c>
      <c r="X15" t="s">
        <v>225</v>
      </c>
      <c r="Z15">
        <v>2</v>
      </c>
      <c r="AA15" t="s">
        <v>3921</v>
      </c>
      <c r="AB15" t="s">
        <v>4009</v>
      </c>
      <c r="AC15">
        <v>46155.634386574071</v>
      </c>
      <c r="AD15">
        <v>46155</v>
      </c>
      <c r="AE15" t="s">
        <v>3938</v>
      </c>
      <c r="AG15" t="s">
        <v>982</v>
      </c>
      <c r="AH15">
        <v>6108920571</v>
      </c>
      <c r="AI15" t="s">
        <v>4010</v>
      </c>
      <c r="AM15" t="s">
        <v>3925</v>
      </c>
      <c r="AN15" t="s">
        <v>3926</v>
      </c>
      <c r="AO15" t="s">
        <v>268</v>
      </c>
      <c r="AP15" t="s">
        <v>304</v>
      </c>
      <c r="AQ15" t="s">
        <v>3940</v>
      </c>
      <c r="AW15" t="s">
        <v>227</v>
      </c>
      <c r="AX15" t="s">
        <v>226</v>
      </c>
      <c r="AY15" t="s">
        <v>254</v>
      </c>
      <c r="AZ15" t="s">
        <v>230</v>
      </c>
      <c r="BA15" t="s">
        <v>395</v>
      </c>
      <c r="BB15" t="s">
        <v>380</v>
      </c>
      <c r="BC15" t="s">
        <v>3927</v>
      </c>
      <c r="BD15" t="s">
        <v>3927</v>
      </c>
      <c r="BE15" t="s">
        <v>3927</v>
      </c>
      <c r="BF15">
        <v>9</v>
      </c>
    </row>
    <row r="16" spans="1:58" x14ac:dyDescent="0.3">
      <c r="A16">
        <v>2026</v>
      </c>
      <c r="B16">
        <v>202605</v>
      </c>
      <c r="C16">
        <v>5</v>
      </c>
      <c r="D16" s="14">
        <v>20001624537179</v>
      </c>
      <c r="E16" t="s">
        <v>2810</v>
      </c>
      <c r="F16" s="2">
        <v>46150.553587962961</v>
      </c>
      <c r="G16" s="2">
        <v>46153</v>
      </c>
      <c r="I16" t="s">
        <v>224</v>
      </c>
      <c r="J16" t="s">
        <v>230</v>
      </c>
      <c r="L16" t="s">
        <v>4011</v>
      </c>
      <c r="M16" t="s">
        <v>309</v>
      </c>
      <c r="N16" t="s">
        <v>297</v>
      </c>
      <c r="O16" t="s">
        <v>283</v>
      </c>
      <c r="Q16" t="s">
        <v>4012</v>
      </c>
      <c r="R16" t="s">
        <v>2809</v>
      </c>
      <c r="S16" t="s">
        <v>3954</v>
      </c>
      <c r="T16" t="s">
        <v>3955</v>
      </c>
      <c r="U16" t="s">
        <v>3034</v>
      </c>
      <c r="V16" t="s">
        <v>3920</v>
      </c>
      <c r="W16" t="s">
        <v>409</v>
      </c>
      <c r="X16" t="s">
        <v>387</v>
      </c>
      <c r="Z16">
        <v>1</v>
      </c>
      <c r="AA16" t="s">
        <v>3921</v>
      </c>
      <c r="AB16" t="s">
        <v>4013</v>
      </c>
      <c r="AC16">
        <v>46154.739710648151</v>
      </c>
      <c r="AD16">
        <v>46154</v>
      </c>
      <c r="AE16" t="s">
        <v>3938</v>
      </c>
      <c r="AG16" t="s">
        <v>3923</v>
      </c>
      <c r="AH16">
        <v>6108908706</v>
      </c>
      <c r="AI16" t="s">
        <v>4014</v>
      </c>
      <c r="AM16" t="s">
        <v>3925</v>
      </c>
      <c r="AN16" t="s">
        <v>3926</v>
      </c>
      <c r="AO16" t="s">
        <v>268</v>
      </c>
      <c r="AP16" t="s">
        <v>386</v>
      </c>
      <c r="AQ16" t="s">
        <v>3940</v>
      </c>
      <c r="AW16" t="s">
        <v>447</v>
      </c>
      <c r="AX16" t="s">
        <v>446</v>
      </c>
      <c r="AY16" t="s">
        <v>253</v>
      </c>
      <c r="AZ16" t="s">
        <v>230</v>
      </c>
      <c r="BA16" t="s">
        <v>395</v>
      </c>
      <c r="BB16" t="s">
        <v>380</v>
      </c>
      <c r="BC16" t="s">
        <v>3927</v>
      </c>
      <c r="BD16" t="s">
        <v>3927</v>
      </c>
      <c r="BE16" t="s">
        <v>3927</v>
      </c>
      <c r="BF16">
        <v>16</v>
      </c>
    </row>
    <row r="17" spans="1:58" x14ac:dyDescent="0.3">
      <c r="A17">
        <v>2026</v>
      </c>
      <c r="B17">
        <v>202605</v>
      </c>
      <c r="C17">
        <v>5</v>
      </c>
      <c r="D17" s="14">
        <v>20001624455400</v>
      </c>
      <c r="E17" t="s">
        <v>2810</v>
      </c>
      <c r="F17" s="2">
        <v>46150.471574074072</v>
      </c>
      <c r="G17" s="2">
        <v>46151</v>
      </c>
      <c r="I17" t="s">
        <v>224</v>
      </c>
      <c r="J17" t="s">
        <v>230</v>
      </c>
      <c r="L17" t="s">
        <v>2854</v>
      </c>
      <c r="M17" t="s">
        <v>1594</v>
      </c>
      <c r="N17" t="s">
        <v>938</v>
      </c>
      <c r="O17" t="s">
        <v>331</v>
      </c>
      <c r="Q17" t="s">
        <v>4015</v>
      </c>
      <c r="R17" t="s">
        <v>2809</v>
      </c>
      <c r="S17" t="s">
        <v>3979</v>
      </c>
      <c r="T17" t="s">
        <v>3980</v>
      </c>
      <c r="U17" t="s">
        <v>3034</v>
      </c>
      <c r="V17" t="s">
        <v>3920</v>
      </c>
      <c r="W17" t="s">
        <v>409</v>
      </c>
      <c r="X17" t="s">
        <v>225</v>
      </c>
      <c r="Z17">
        <v>3</v>
      </c>
      <c r="AA17" t="s">
        <v>3921</v>
      </c>
      <c r="AB17" t="s">
        <v>4016</v>
      </c>
      <c r="AC17">
        <v>46154.739710648151</v>
      </c>
      <c r="AD17">
        <v>46154</v>
      </c>
      <c r="AE17" t="s">
        <v>3938</v>
      </c>
      <c r="AG17" t="s">
        <v>3923</v>
      </c>
      <c r="AH17">
        <v>6108903550</v>
      </c>
      <c r="AI17" t="s">
        <v>4017</v>
      </c>
      <c r="AM17" t="s">
        <v>3925</v>
      </c>
      <c r="AN17" t="s">
        <v>3926</v>
      </c>
      <c r="AO17" t="s">
        <v>268</v>
      </c>
      <c r="AP17" t="s">
        <v>304</v>
      </c>
      <c r="AQ17" t="s">
        <v>3940</v>
      </c>
      <c r="AW17" t="s">
        <v>227</v>
      </c>
      <c r="AX17" t="s">
        <v>226</v>
      </c>
      <c r="AY17" t="s">
        <v>254</v>
      </c>
      <c r="AZ17" t="s">
        <v>230</v>
      </c>
      <c r="BA17" t="s">
        <v>395</v>
      </c>
      <c r="BB17" t="s">
        <v>380</v>
      </c>
      <c r="BC17" t="s">
        <v>3927</v>
      </c>
      <c r="BD17" t="s">
        <v>3927</v>
      </c>
      <c r="BE17" t="s">
        <v>3927</v>
      </c>
      <c r="BF17">
        <v>16</v>
      </c>
    </row>
    <row r="18" spans="1:58" x14ac:dyDescent="0.3">
      <c r="A18">
        <v>2026</v>
      </c>
      <c r="B18">
        <v>202605</v>
      </c>
      <c r="C18">
        <v>5</v>
      </c>
      <c r="D18" s="14">
        <v>20001624439607</v>
      </c>
      <c r="E18" t="s">
        <v>2810</v>
      </c>
      <c r="F18" s="2">
        <v>46150.475185185183</v>
      </c>
      <c r="G18" s="2">
        <v>46151</v>
      </c>
      <c r="I18" t="s">
        <v>224</v>
      </c>
      <c r="J18" t="s">
        <v>230</v>
      </c>
      <c r="L18" t="s">
        <v>4018</v>
      </c>
      <c r="M18" t="s">
        <v>694</v>
      </c>
      <c r="N18" t="s">
        <v>322</v>
      </c>
      <c r="O18" t="s">
        <v>331</v>
      </c>
      <c r="Q18" t="s">
        <v>4019</v>
      </c>
      <c r="R18" t="s">
        <v>2809</v>
      </c>
      <c r="S18" t="s">
        <v>3942</v>
      </c>
      <c r="T18" t="s">
        <v>3943</v>
      </c>
      <c r="U18" t="s">
        <v>3034</v>
      </c>
      <c r="V18" t="s">
        <v>3920</v>
      </c>
      <c r="W18" t="s">
        <v>409</v>
      </c>
      <c r="X18" t="s">
        <v>387</v>
      </c>
      <c r="Z18">
        <v>2</v>
      </c>
      <c r="AA18" t="s">
        <v>3921</v>
      </c>
      <c r="AB18" t="s">
        <v>4020</v>
      </c>
      <c r="AC18">
        <v>46153.810474537036</v>
      </c>
      <c r="AD18">
        <v>46153</v>
      </c>
      <c r="AE18" t="s">
        <v>3938</v>
      </c>
      <c r="AG18" t="s">
        <v>3923</v>
      </c>
      <c r="AH18">
        <v>6108907561</v>
      </c>
      <c r="AI18" t="s">
        <v>4021</v>
      </c>
      <c r="AM18" t="s">
        <v>3925</v>
      </c>
      <c r="AN18" t="s">
        <v>3926</v>
      </c>
      <c r="AO18" t="s">
        <v>268</v>
      </c>
      <c r="AP18" t="s">
        <v>249</v>
      </c>
      <c r="AQ18" t="s">
        <v>3940</v>
      </c>
      <c r="AU18" t="s">
        <v>3999</v>
      </c>
      <c r="AV18" t="s">
        <v>4000</v>
      </c>
      <c r="AW18" t="s">
        <v>447</v>
      </c>
      <c r="AX18" t="s">
        <v>446</v>
      </c>
      <c r="AY18" t="s">
        <v>253</v>
      </c>
      <c r="AZ18" t="s">
        <v>230</v>
      </c>
      <c r="BA18" t="s">
        <v>395</v>
      </c>
      <c r="BB18" t="s">
        <v>380</v>
      </c>
      <c r="BC18" t="s">
        <v>3927</v>
      </c>
      <c r="BD18" t="s">
        <v>3927</v>
      </c>
      <c r="BE18" t="s">
        <v>3927</v>
      </c>
      <c r="BF18">
        <v>16</v>
      </c>
    </row>
    <row r="19" spans="1:58" x14ac:dyDescent="0.3">
      <c r="A19">
        <v>2026</v>
      </c>
      <c r="B19">
        <v>202605</v>
      </c>
      <c r="C19">
        <v>5</v>
      </c>
      <c r="D19" s="14">
        <v>20001624422553</v>
      </c>
      <c r="E19" t="s">
        <v>2810</v>
      </c>
      <c r="F19" s="2">
        <v>46150.437118055554</v>
      </c>
      <c r="G19" s="2">
        <v>46153</v>
      </c>
      <c r="I19" t="s">
        <v>224</v>
      </c>
      <c r="J19" t="s">
        <v>230</v>
      </c>
      <c r="L19" t="s">
        <v>4022</v>
      </c>
      <c r="M19" t="s">
        <v>722</v>
      </c>
      <c r="N19" t="s">
        <v>715</v>
      </c>
      <c r="O19" t="s">
        <v>623</v>
      </c>
      <c r="Q19" t="s">
        <v>4023</v>
      </c>
      <c r="R19" t="s">
        <v>2809</v>
      </c>
      <c r="S19" t="s">
        <v>3942</v>
      </c>
      <c r="T19" t="s">
        <v>3943</v>
      </c>
      <c r="U19" t="s">
        <v>3034</v>
      </c>
      <c r="V19" t="s">
        <v>3920</v>
      </c>
      <c r="W19" t="s">
        <v>409</v>
      </c>
      <c r="X19" t="s">
        <v>225</v>
      </c>
      <c r="Z19">
        <v>1</v>
      </c>
      <c r="AA19" t="s">
        <v>3921</v>
      </c>
      <c r="AB19" t="s">
        <v>4024</v>
      </c>
      <c r="AC19">
        <v>46154.739710648151</v>
      </c>
      <c r="AD19">
        <v>46154</v>
      </c>
      <c r="AE19" t="s">
        <v>3938</v>
      </c>
      <c r="AG19" t="s">
        <v>3923</v>
      </c>
      <c r="AH19">
        <v>6077786014</v>
      </c>
      <c r="AI19" t="s">
        <v>4025</v>
      </c>
      <c r="AM19" t="s">
        <v>3925</v>
      </c>
      <c r="AN19" t="s">
        <v>3926</v>
      </c>
      <c r="AO19" t="s">
        <v>268</v>
      </c>
      <c r="AP19" t="s">
        <v>249</v>
      </c>
      <c r="AQ19" t="s">
        <v>3940</v>
      </c>
      <c r="AW19" t="s">
        <v>227</v>
      </c>
      <c r="AX19" t="s">
        <v>226</v>
      </c>
      <c r="AY19" t="s">
        <v>254</v>
      </c>
      <c r="AZ19" t="s">
        <v>230</v>
      </c>
      <c r="BA19" t="s">
        <v>273</v>
      </c>
      <c r="BB19" t="s">
        <v>380</v>
      </c>
      <c r="BC19" t="s">
        <v>3927</v>
      </c>
      <c r="BD19" t="s">
        <v>3927</v>
      </c>
      <c r="BE19" t="s">
        <v>3927</v>
      </c>
      <c r="BF19">
        <v>26</v>
      </c>
    </row>
    <row r="20" spans="1:58" x14ac:dyDescent="0.3">
      <c r="A20">
        <v>2026</v>
      </c>
      <c r="B20">
        <v>202605</v>
      </c>
      <c r="C20">
        <v>5</v>
      </c>
      <c r="D20" s="14">
        <v>20001624387466</v>
      </c>
      <c r="E20" t="s">
        <v>2810</v>
      </c>
      <c r="F20" s="2">
        <v>46150.388425925928</v>
      </c>
      <c r="G20" s="2">
        <v>46151</v>
      </c>
      <c r="I20" t="s">
        <v>224</v>
      </c>
      <c r="J20" t="s">
        <v>230</v>
      </c>
      <c r="L20" t="s">
        <v>3152</v>
      </c>
      <c r="M20" t="s">
        <v>309</v>
      </c>
      <c r="N20" t="s">
        <v>297</v>
      </c>
      <c r="O20" t="s">
        <v>283</v>
      </c>
      <c r="Q20" t="s">
        <v>4026</v>
      </c>
      <c r="R20" t="s">
        <v>2809</v>
      </c>
      <c r="S20" t="s">
        <v>3935</v>
      </c>
      <c r="T20" t="s">
        <v>3936</v>
      </c>
      <c r="U20" t="s">
        <v>3034</v>
      </c>
      <c r="V20" t="s">
        <v>3920</v>
      </c>
      <c r="W20" t="s">
        <v>409</v>
      </c>
      <c r="X20" t="s">
        <v>387</v>
      </c>
      <c r="Z20">
        <v>2</v>
      </c>
      <c r="AA20" t="s">
        <v>3921</v>
      </c>
      <c r="AB20" t="s">
        <v>4027</v>
      </c>
      <c r="AC20">
        <v>46153.810474537036</v>
      </c>
      <c r="AD20">
        <v>46153</v>
      </c>
      <c r="AE20" t="s">
        <v>3938</v>
      </c>
      <c r="AG20" t="s">
        <v>3923</v>
      </c>
      <c r="AH20">
        <v>6108913276</v>
      </c>
      <c r="AI20" t="s">
        <v>4028</v>
      </c>
      <c r="AM20" t="s">
        <v>3925</v>
      </c>
      <c r="AN20" t="s">
        <v>3926</v>
      </c>
      <c r="AO20" t="s">
        <v>268</v>
      </c>
      <c r="AP20" t="s">
        <v>304</v>
      </c>
      <c r="AQ20" t="s">
        <v>3940</v>
      </c>
      <c r="AU20" t="s">
        <v>3999</v>
      </c>
      <c r="AV20" t="s">
        <v>4000</v>
      </c>
      <c r="AW20" t="s">
        <v>447</v>
      </c>
      <c r="AX20" t="s">
        <v>446</v>
      </c>
      <c r="AY20" t="s">
        <v>253</v>
      </c>
      <c r="AZ20" t="s">
        <v>230</v>
      </c>
      <c r="BA20" t="s">
        <v>395</v>
      </c>
      <c r="BB20" t="s">
        <v>380</v>
      </c>
      <c r="BC20" t="s">
        <v>3927</v>
      </c>
      <c r="BD20" t="s">
        <v>3927</v>
      </c>
      <c r="BE20" t="s">
        <v>3927</v>
      </c>
      <c r="BF20">
        <v>16</v>
      </c>
    </row>
    <row r="21" spans="1:58" x14ac:dyDescent="0.3">
      <c r="A21">
        <v>2026</v>
      </c>
      <c r="B21">
        <v>202605</v>
      </c>
      <c r="C21">
        <v>5</v>
      </c>
      <c r="D21" s="14">
        <v>20001624382328</v>
      </c>
      <c r="E21" t="s">
        <v>2810</v>
      </c>
      <c r="F21" s="2">
        <v>46150.379780092589</v>
      </c>
      <c r="G21" s="2">
        <v>46150</v>
      </c>
      <c r="I21" t="s">
        <v>224</v>
      </c>
      <c r="J21" t="s">
        <v>230</v>
      </c>
      <c r="L21" t="s">
        <v>4029</v>
      </c>
      <c r="M21" t="s">
        <v>261</v>
      </c>
      <c r="N21" t="s">
        <v>237</v>
      </c>
      <c r="O21" t="s">
        <v>257</v>
      </c>
      <c r="Q21" t="s">
        <v>4030</v>
      </c>
      <c r="R21" t="s">
        <v>2809</v>
      </c>
      <c r="S21" t="s">
        <v>3954</v>
      </c>
      <c r="T21" t="s">
        <v>3955</v>
      </c>
      <c r="U21" t="s">
        <v>3034</v>
      </c>
      <c r="V21" t="s">
        <v>3920</v>
      </c>
      <c r="W21" t="s">
        <v>409</v>
      </c>
      <c r="X21" t="s">
        <v>225</v>
      </c>
      <c r="Z21">
        <v>3</v>
      </c>
      <c r="AA21" t="s">
        <v>3921</v>
      </c>
      <c r="AB21" t="s">
        <v>4031</v>
      </c>
      <c r="AC21">
        <v>46153.810474537036</v>
      </c>
      <c r="AD21">
        <v>46153</v>
      </c>
      <c r="AE21" t="s">
        <v>3938</v>
      </c>
      <c r="AG21" t="s">
        <v>3923</v>
      </c>
      <c r="AH21">
        <v>6108922100</v>
      </c>
      <c r="AI21" t="s">
        <v>4032</v>
      </c>
      <c r="AM21" t="s">
        <v>3925</v>
      </c>
      <c r="AN21" t="s">
        <v>3926</v>
      </c>
      <c r="AO21" t="s">
        <v>268</v>
      </c>
      <c r="AP21" t="s">
        <v>386</v>
      </c>
      <c r="AQ21" t="s">
        <v>3940</v>
      </c>
      <c r="AU21" t="s">
        <v>3999</v>
      </c>
      <c r="AV21" t="s">
        <v>4000</v>
      </c>
      <c r="AW21" t="s">
        <v>320</v>
      </c>
      <c r="AX21" t="s">
        <v>319</v>
      </c>
      <c r="AY21" t="s">
        <v>254</v>
      </c>
      <c r="AZ21" t="s">
        <v>230</v>
      </c>
      <c r="BA21" t="s">
        <v>395</v>
      </c>
      <c r="BB21" t="s">
        <v>380</v>
      </c>
      <c r="BC21" t="s">
        <v>3927</v>
      </c>
      <c r="BD21" t="s">
        <v>3927</v>
      </c>
      <c r="BE21" t="s">
        <v>3927</v>
      </c>
      <c r="BF21">
        <v>16</v>
      </c>
    </row>
    <row r="22" spans="1:58" x14ac:dyDescent="0.3">
      <c r="A22">
        <v>2026</v>
      </c>
      <c r="B22">
        <v>202605</v>
      </c>
      <c r="C22">
        <v>5</v>
      </c>
      <c r="D22" s="14">
        <v>20001624208203</v>
      </c>
      <c r="E22" t="s">
        <v>2810</v>
      </c>
      <c r="F22" s="2">
        <v>46149.74486111111</v>
      </c>
      <c r="G22" s="2">
        <v>46151</v>
      </c>
      <c r="I22" t="s">
        <v>224</v>
      </c>
      <c r="J22" t="s">
        <v>230</v>
      </c>
      <c r="L22" t="s">
        <v>3142</v>
      </c>
      <c r="M22" t="s">
        <v>809</v>
      </c>
      <c r="N22" t="s">
        <v>237</v>
      </c>
      <c r="O22" t="s">
        <v>257</v>
      </c>
      <c r="Q22" t="s">
        <v>4033</v>
      </c>
      <c r="R22" t="s">
        <v>2809</v>
      </c>
      <c r="S22" t="s">
        <v>3969</v>
      </c>
      <c r="T22" t="s">
        <v>3970</v>
      </c>
      <c r="U22" t="s">
        <v>3034</v>
      </c>
      <c r="V22" t="s">
        <v>3920</v>
      </c>
      <c r="W22" t="s">
        <v>409</v>
      </c>
      <c r="X22" t="s">
        <v>225</v>
      </c>
      <c r="Z22">
        <v>3</v>
      </c>
      <c r="AA22" t="s">
        <v>3921</v>
      </c>
      <c r="AB22" t="s">
        <v>4034</v>
      </c>
      <c r="AC22">
        <v>46154.739710648151</v>
      </c>
      <c r="AD22">
        <v>46154</v>
      </c>
      <c r="AE22" t="s">
        <v>3938</v>
      </c>
      <c r="AG22" t="s">
        <v>3923</v>
      </c>
      <c r="AH22">
        <v>6108920050</v>
      </c>
      <c r="AI22" t="s">
        <v>4035</v>
      </c>
      <c r="AM22" t="s">
        <v>3925</v>
      </c>
      <c r="AN22" t="s">
        <v>3926</v>
      </c>
      <c r="AO22" t="s">
        <v>268</v>
      </c>
      <c r="AP22" t="s">
        <v>693</v>
      </c>
      <c r="AQ22" t="s">
        <v>3940</v>
      </c>
      <c r="AW22" t="s">
        <v>227</v>
      </c>
      <c r="AX22" t="s">
        <v>226</v>
      </c>
      <c r="AY22" t="s">
        <v>254</v>
      </c>
      <c r="AZ22" t="s">
        <v>230</v>
      </c>
      <c r="BA22" t="s">
        <v>395</v>
      </c>
      <c r="BB22" t="s">
        <v>380</v>
      </c>
      <c r="BC22" t="s">
        <v>3927</v>
      </c>
      <c r="BD22" t="s">
        <v>3927</v>
      </c>
      <c r="BE22" t="s">
        <v>3927</v>
      </c>
      <c r="BF22">
        <v>16</v>
      </c>
    </row>
    <row r="23" spans="1:58" x14ac:dyDescent="0.3">
      <c r="A23">
        <v>2026</v>
      </c>
      <c r="B23">
        <v>202605</v>
      </c>
      <c r="C23">
        <v>5</v>
      </c>
      <c r="D23" s="14">
        <v>20001624198256</v>
      </c>
      <c r="E23" t="s">
        <v>2810</v>
      </c>
      <c r="F23" s="2">
        <v>46149.742743055554</v>
      </c>
      <c r="G23" s="2">
        <v>46153</v>
      </c>
      <c r="I23" t="s">
        <v>224</v>
      </c>
      <c r="J23" t="s">
        <v>230</v>
      </c>
      <c r="L23" t="s">
        <v>3819</v>
      </c>
      <c r="M23" t="s">
        <v>1462</v>
      </c>
      <c r="N23" t="s">
        <v>353</v>
      </c>
      <c r="O23" t="s">
        <v>283</v>
      </c>
      <c r="Q23" t="s">
        <v>4036</v>
      </c>
      <c r="R23" t="s">
        <v>2809</v>
      </c>
      <c r="S23" t="s">
        <v>3918</v>
      </c>
      <c r="T23" t="s">
        <v>3919</v>
      </c>
      <c r="U23" t="s">
        <v>3034</v>
      </c>
      <c r="V23" t="s">
        <v>3920</v>
      </c>
      <c r="W23" t="s">
        <v>409</v>
      </c>
      <c r="X23" t="s">
        <v>387</v>
      </c>
      <c r="Z23">
        <v>1</v>
      </c>
      <c r="AA23" t="s">
        <v>3921</v>
      </c>
      <c r="AB23" t="s">
        <v>4037</v>
      </c>
      <c r="AC23">
        <v>46154.739710648151</v>
      </c>
      <c r="AD23">
        <v>46154</v>
      </c>
      <c r="AE23" t="s">
        <v>3938</v>
      </c>
      <c r="AG23" t="s">
        <v>3923</v>
      </c>
      <c r="AH23">
        <v>6108912176</v>
      </c>
      <c r="AI23" t="s">
        <v>4038</v>
      </c>
      <c r="AM23" t="s">
        <v>3925</v>
      </c>
      <c r="AN23" t="s">
        <v>3926</v>
      </c>
      <c r="AO23" t="s">
        <v>268</v>
      </c>
      <c r="AP23" t="s">
        <v>386</v>
      </c>
      <c r="AQ23" t="s">
        <v>3940</v>
      </c>
      <c r="AW23" t="s">
        <v>447</v>
      </c>
      <c r="AX23" t="s">
        <v>446</v>
      </c>
      <c r="AY23" t="s">
        <v>253</v>
      </c>
      <c r="AZ23" t="s">
        <v>230</v>
      </c>
      <c r="BA23" t="s">
        <v>395</v>
      </c>
      <c r="BB23" t="s">
        <v>1887</v>
      </c>
      <c r="BC23" t="s">
        <v>3927</v>
      </c>
      <c r="BD23" t="s">
        <v>3927</v>
      </c>
      <c r="BE23" t="s">
        <v>3927</v>
      </c>
      <c r="BF23">
        <v>16</v>
      </c>
    </row>
    <row r="24" spans="1:58" x14ac:dyDescent="0.3">
      <c r="A24">
        <v>2026</v>
      </c>
      <c r="B24">
        <v>202605</v>
      </c>
      <c r="C24">
        <v>5</v>
      </c>
      <c r="D24" s="14">
        <v>20001624176034</v>
      </c>
      <c r="E24" t="s">
        <v>2810</v>
      </c>
      <c r="F24" s="2">
        <v>46149.677766203706</v>
      </c>
      <c r="G24" s="2">
        <v>46151</v>
      </c>
      <c r="I24" t="s">
        <v>224</v>
      </c>
      <c r="J24" t="s">
        <v>230</v>
      </c>
      <c r="L24" t="s">
        <v>4039</v>
      </c>
      <c r="M24" t="s">
        <v>392</v>
      </c>
      <c r="N24" t="s">
        <v>353</v>
      </c>
      <c r="O24" t="s">
        <v>283</v>
      </c>
      <c r="Q24" t="s">
        <v>4040</v>
      </c>
      <c r="R24" t="s">
        <v>2809</v>
      </c>
      <c r="S24" t="s">
        <v>4041</v>
      </c>
      <c r="T24" t="s">
        <v>4042</v>
      </c>
      <c r="U24" t="s">
        <v>3034</v>
      </c>
      <c r="V24" t="s">
        <v>3920</v>
      </c>
      <c r="W24" t="s">
        <v>409</v>
      </c>
      <c r="X24" t="s">
        <v>387</v>
      </c>
      <c r="Z24">
        <v>3</v>
      </c>
      <c r="AA24" t="s">
        <v>3921</v>
      </c>
      <c r="AB24" t="s">
        <v>4043</v>
      </c>
      <c r="AC24">
        <v>46154.739710648151</v>
      </c>
      <c r="AD24">
        <v>46154</v>
      </c>
      <c r="AE24" t="s">
        <v>3938</v>
      </c>
      <c r="AG24" t="s">
        <v>3923</v>
      </c>
      <c r="AH24">
        <v>6108921915</v>
      </c>
      <c r="AI24" t="s">
        <v>4044</v>
      </c>
      <c r="AM24" t="s">
        <v>3925</v>
      </c>
      <c r="AN24" t="s">
        <v>3926</v>
      </c>
      <c r="AO24" t="s">
        <v>268</v>
      </c>
      <c r="AP24" t="s">
        <v>693</v>
      </c>
      <c r="AQ24" t="s">
        <v>3940</v>
      </c>
      <c r="AW24" t="s">
        <v>389</v>
      </c>
      <c r="AX24" t="s">
        <v>388</v>
      </c>
      <c r="AY24" t="s">
        <v>253</v>
      </c>
      <c r="AZ24" t="s">
        <v>230</v>
      </c>
      <c r="BA24" t="s">
        <v>395</v>
      </c>
      <c r="BB24" t="s">
        <v>380</v>
      </c>
      <c r="BC24" t="s">
        <v>3927</v>
      </c>
      <c r="BD24" t="s">
        <v>3927</v>
      </c>
      <c r="BE24" t="s">
        <v>3927</v>
      </c>
      <c r="BF24">
        <v>16</v>
      </c>
    </row>
    <row r="25" spans="1:58" x14ac:dyDescent="0.3">
      <c r="A25">
        <v>2026</v>
      </c>
      <c r="B25">
        <v>202605</v>
      </c>
      <c r="C25">
        <v>5</v>
      </c>
      <c r="D25" s="14">
        <v>20001624131391</v>
      </c>
      <c r="E25" t="s">
        <v>2810</v>
      </c>
      <c r="F25" s="2">
        <v>46149.648831018516</v>
      </c>
      <c r="G25" s="2">
        <v>46150</v>
      </c>
      <c r="I25" t="s">
        <v>224</v>
      </c>
      <c r="J25" t="s">
        <v>230</v>
      </c>
      <c r="L25" t="s">
        <v>3649</v>
      </c>
      <c r="M25" t="s">
        <v>309</v>
      </c>
      <c r="N25" t="s">
        <v>297</v>
      </c>
      <c r="O25" t="s">
        <v>283</v>
      </c>
      <c r="Q25" t="s">
        <v>4045</v>
      </c>
      <c r="R25" t="s">
        <v>2809</v>
      </c>
      <c r="S25" t="s">
        <v>4041</v>
      </c>
      <c r="T25" t="s">
        <v>4042</v>
      </c>
      <c r="U25" t="s">
        <v>3034</v>
      </c>
      <c r="V25" t="s">
        <v>3920</v>
      </c>
      <c r="W25" t="s">
        <v>409</v>
      </c>
      <c r="X25" t="s">
        <v>225</v>
      </c>
      <c r="Z25">
        <v>3</v>
      </c>
      <c r="AA25" t="s">
        <v>3921</v>
      </c>
      <c r="AB25" t="s">
        <v>4046</v>
      </c>
      <c r="AC25">
        <v>46153.810474537036</v>
      </c>
      <c r="AD25">
        <v>46153</v>
      </c>
      <c r="AE25" t="s">
        <v>3938</v>
      </c>
      <c r="AG25" t="s">
        <v>3923</v>
      </c>
      <c r="AH25">
        <v>6108906149</v>
      </c>
      <c r="AI25" t="s">
        <v>4047</v>
      </c>
      <c r="AM25" t="s">
        <v>3925</v>
      </c>
      <c r="AN25" t="s">
        <v>3926</v>
      </c>
      <c r="AO25" t="s">
        <v>268</v>
      </c>
      <c r="AP25" t="s">
        <v>330</v>
      </c>
      <c r="AQ25" t="s">
        <v>3940</v>
      </c>
      <c r="AU25" t="s">
        <v>3999</v>
      </c>
      <c r="AV25" t="s">
        <v>4000</v>
      </c>
      <c r="AW25" t="s">
        <v>1876</v>
      </c>
      <c r="AX25" t="s">
        <v>1875</v>
      </c>
      <c r="AY25" t="s">
        <v>254</v>
      </c>
      <c r="AZ25" t="s">
        <v>230</v>
      </c>
      <c r="BA25" t="s">
        <v>395</v>
      </c>
      <c r="BB25" t="s">
        <v>380</v>
      </c>
      <c r="BC25" t="s">
        <v>3927</v>
      </c>
      <c r="BD25" t="s">
        <v>3927</v>
      </c>
      <c r="BE25" t="s">
        <v>3927</v>
      </c>
      <c r="BF25">
        <v>16</v>
      </c>
    </row>
    <row r="26" spans="1:58" x14ac:dyDescent="0.3">
      <c r="A26">
        <v>2026</v>
      </c>
      <c r="B26">
        <v>202605</v>
      </c>
      <c r="C26">
        <v>5</v>
      </c>
      <c r="D26" s="14">
        <v>20001624076042</v>
      </c>
      <c r="E26" t="s">
        <v>2810</v>
      </c>
      <c r="F26" s="2">
        <v>46149.586099537039</v>
      </c>
      <c r="G26" s="2">
        <v>46151</v>
      </c>
      <c r="I26" t="s">
        <v>224</v>
      </c>
      <c r="J26" t="s">
        <v>230</v>
      </c>
      <c r="L26" t="s">
        <v>3412</v>
      </c>
      <c r="M26" t="s">
        <v>309</v>
      </c>
      <c r="N26" t="s">
        <v>297</v>
      </c>
      <c r="O26" t="s">
        <v>283</v>
      </c>
      <c r="Q26" t="s">
        <v>4048</v>
      </c>
      <c r="R26" t="s">
        <v>2809</v>
      </c>
      <c r="S26" t="s">
        <v>4049</v>
      </c>
      <c r="T26" t="s">
        <v>4050</v>
      </c>
      <c r="U26" t="s">
        <v>3034</v>
      </c>
      <c r="V26" t="s">
        <v>647</v>
      </c>
      <c r="W26" t="s">
        <v>409</v>
      </c>
      <c r="X26" t="s">
        <v>225</v>
      </c>
      <c r="Z26">
        <v>3</v>
      </c>
      <c r="AA26" t="s">
        <v>3921</v>
      </c>
      <c r="AB26" t="s">
        <v>4051</v>
      </c>
      <c r="AC26">
        <v>46154.683587962965</v>
      </c>
      <c r="AD26">
        <v>46154</v>
      </c>
      <c r="AE26" t="s">
        <v>3938</v>
      </c>
      <c r="AG26" t="s">
        <v>649</v>
      </c>
      <c r="AH26">
        <v>6108916811</v>
      </c>
      <c r="AI26" t="s">
        <v>4052</v>
      </c>
      <c r="AM26" t="s">
        <v>3925</v>
      </c>
      <c r="AN26" t="s">
        <v>3926</v>
      </c>
      <c r="AO26" t="s">
        <v>268</v>
      </c>
      <c r="AP26" t="s">
        <v>386</v>
      </c>
      <c r="AQ26" t="s">
        <v>3940</v>
      </c>
      <c r="AU26" t="s">
        <v>3999</v>
      </c>
      <c r="AV26" t="s">
        <v>4000</v>
      </c>
      <c r="AW26" t="s">
        <v>227</v>
      </c>
      <c r="AX26" t="s">
        <v>226</v>
      </c>
      <c r="AY26" t="s">
        <v>254</v>
      </c>
      <c r="AZ26" t="s">
        <v>230</v>
      </c>
      <c r="BA26" t="s">
        <v>344</v>
      </c>
      <c r="BB26" t="s">
        <v>232</v>
      </c>
      <c r="BC26" t="s">
        <v>3927</v>
      </c>
      <c r="BD26" t="s">
        <v>3927</v>
      </c>
      <c r="BE26" t="s">
        <v>3927</v>
      </c>
      <c r="BF26">
        <v>16</v>
      </c>
    </row>
    <row r="27" spans="1:58" x14ac:dyDescent="0.3">
      <c r="A27">
        <v>2026</v>
      </c>
      <c r="B27">
        <v>202605</v>
      </c>
      <c r="C27">
        <v>5</v>
      </c>
      <c r="D27" s="14">
        <v>20001624073425</v>
      </c>
      <c r="E27" t="s">
        <v>2810</v>
      </c>
      <c r="F27" s="2">
        <v>46149.604363425926</v>
      </c>
      <c r="G27" s="2">
        <v>46150</v>
      </c>
      <c r="I27" t="s">
        <v>224</v>
      </c>
      <c r="J27" t="s">
        <v>230</v>
      </c>
      <c r="L27" t="s">
        <v>3571</v>
      </c>
      <c r="M27" t="s">
        <v>309</v>
      </c>
      <c r="N27" t="s">
        <v>297</v>
      </c>
      <c r="O27" t="s">
        <v>283</v>
      </c>
      <c r="Q27" t="s">
        <v>4053</v>
      </c>
      <c r="R27" t="s">
        <v>2809</v>
      </c>
      <c r="S27" t="s">
        <v>4054</v>
      </c>
      <c r="T27" t="s">
        <v>4055</v>
      </c>
      <c r="U27" t="s">
        <v>3034</v>
      </c>
      <c r="V27" t="s">
        <v>647</v>
      </c>
      <c r="W27" t="s">
        <v>409</v>
      </c>
      <c r="X27" t="s">
        <v>387</v>
      </c>
      <c r="Z27">
        <v>4</v>
      </c>
      <c r="AA27" t="s">
        <v>3921</v>
      </c>
      <c r="AB27" t="s">
        <v>4056</v>
      </c>
      <c r="AC27">
        <v>46154.683587962965</v>
      </c>
      <c r="AD27">
        <v>46154</v>
      </c>
      <c r="AE27" t="s">
        <v>3938</v>
      </c>
      <c r="AG27" t="s">
        <v>649</v>
      </c>
      <c r="AH27">
        <v>6108919800</v>
      </c>
      <c r="AI27" t="s">
        <v>4057</v>
      </c>
      <c r="AM27" t="s">
        <v>3925</v>
      </c>
      <c r="AN27" t="s">
        <v>3926</v>
      </c>
      <c r="AO27" t="s">
        <v>268</v>
      </c>
      <c r="AP27" t="s">
        <v>304</v>
      </c>
      <c r="AQ27" t="s">
        <v>3940</v>
      </c>
      <c r="AU27" t="s">
        <v>3999</v>
      </c>
      <c r="AV27" t="s">
        <v>4000</v>
      </c>
      <c r="AW27" t="s">
        <v>389</v>
      </c>
      <c r="AX27" t="s">
        <v>388</v>
      </c>
      <c r="AY27" t="s">
        <v>253</v>
      </c>
      <c r="AZ27" t="s">
        <v>230</v>
      </c>
      <c r="BA27" t="s">
        <v>395</v>
      </c>
      <c r="BB27" t="s">
        <v>380</v>
      </c>
      <c r="BC27" t="s">
        <v>3927</v>
      </c>
      <c r="BD27" t="s">
        <v>3927</v>
      </c>
      <c r="BE27" t="s">
        <v>3927</v>
      </c>
      <c r="BF27">
        <v>16</v>
      </c>
    </row>
    <row r="28" spans="1:58" x14ac:dyDescent="0.3">
      <c r="A28">
        <v>2026</v>
      </c>
      <c r="B28">
        <v>202605</v>
      </c>
      <c r="C28">
        <v>5</v>
      </c>
      <c r="D28" s="14">
        <v>20001624053699</v>
      </c>
      <c r="E28" t="s">
        <v>2810</v>
      </c>
      <c r="F28" s="2">
        <v>46149.569108796299</v>
      </c>
      <c r="G28" s="2">
        <v>46151</v>
      </c>
      <c r="I28" t="s">
        <v>224</v>
      </c>
      <c r="J28" t="s">
        <v>230</v>
      </c>
      <c r="L28" t="s">
        <v>3224</v>
      </c>
      <c r="M28" t="s">
        <v>261</v>
      </c>
      <c r="N28" t="s">
        <v>237</v>
      </c>
      <c r="O28" t="s">
        <v>257</v>
      </c>
      <c r="Q28" t="s">
        <v>4058</v>
      </c>
      <c r="R28" t="s">
        <v>2809</v>
      </c>
      <c r="S28" t="s">
        <v>3969</v>
      </c>
      <c r="T28" t="s">
        <v>3970</v>
      </c>
      <c r="U28" t="s">
        <v>3034</v>
      </c>
      <c r="V28" t="s">
        <v>3920</v>
      </c>
      <c r="W28" t="s">
        <v>409</v>
      </c>
      <c r="X28" t="s">
        <v>225</v>
      </c>
      <c r="Z28">
        <v>3</v>
      </c>
      <c r="AA28" t="s">
        <v>3921</v>
      </c>
      <c r="AB28" t="s">
        <v>4059</v>
      </c>
      <c r="AC28">
        <v>46154.739710648151</v>
      </c>
      <c r="AD28">
        <v>46154</v>
      </c>
      <c r="AE28" t="s">
        <v>3938</v>
      </c>
      <c r="AG28" t="s">
        <v>3923</v>
      </c>
      <c r="AH28">
        <v>6108908905</v>
      </c>
      <c r="AI28" t="s">
        <v>4060</v>
      </c>
      <c r="AM28" t="s">
        <v>3925</v>
      </c>
      <c r="AN28" t="s">
        <v>3926</v>
      </c>
      <c r="AO28" t="s">
        <v>268</v>
      </c>
      <c r="AP28" t="s">
        <v>249</v>
      </c>
      <c r="AQ28" t="s">
        <v>3940</v>
      </c>
      <c r="AW28" t="s">
        <v>320</v>
      </c>
      <c r="AX28" t="s">
        <v>319</v>
      </c>
      <c r="AY28" t="s">
        <v>254</v>
      </c>
      <c r="AZ28" t="s">
        <v>230</v>
      </c>
      <c r="BA28" t="s">
        <v>395</v>
      </c>
      <c r="BB28" t="s">
        <v>380</v>
      </c>
      <c r="BC28" t="s">
        <v>3927</v>
      </c>
      <c r="BD28" t="s">
        <v>3927</v>
      </c>
      <c r="BE28" t="s">
        <v>3927</v>
      </c>
      <c r="BF28">
        <v>16</v>
      </c>
    </row>
    <row r="29" spans="1:58" x14ac:dyDescent="0.3">
      <c r="A29">
        <v>2026</v>
      </c>
      <c r="B29">
        <v>202605</v>
      </c>
      <c r="C29">
        <v>5</v>
      </c>
      <c r="D29" s="14">
        <v>20001624048585</v>
      </c>
      <c r="E29" t="s">
        <v>2810</v>
      </c>
      <c r="F29" s="2">
        <v>46149.561423611114</v>
      </c>
      <c r="G29" s="2">
        <v>46150</v>
      </c>
      <c r="I29" t="s">
        <v>224</v>
      </c>
      <c r="J29" t="s">
        <v>230</v>
      </c>
      <c r="L29" t="s">
        <v>3196</v>
      </c>
      <c r="M29" t="s">
        <v>4061</v>
      </c>
      <c r="N29" t="s">
        <v>486</v>
      </c>
      <c r="O29" t="s">
        <v>257</v>
      </c>
      <c r="Q29" t="s">
        <v>4062</v>
      </c>
      <c r="R29" t="s">
        <v>2809</v>
      </c>
      <c r="S29" t="s">
        <v>4041</v>
      </c>
      <c r="T29" t="s">
        <v>4042</v>
      </c>
      <c r="U29" t="s">
        <v>3034</v>
      </c>
      <c r="V29" t="s">
        <v>3920</v>
      </c>
      <c r="W29" t="s">
        <v>409</v>
      </c>
      <c r="X29" t="s">
        <v>225</v>
      </c>
      <c r="Z29">
        <v>3</v>
      </c>
      <c r="AA29" t="s">
        <v>3921</v>
      </c>
      <c r="AB29" t="s">
        <v>4063</v>
      </c>
      <c r="AC29">
        <v>46153.810474537036</v>
      </c>
      <c r="AD29">
        <v>46153</v>
      </c>
      <c r="AE29" t="s">
        <v>3938</v>
      </c>
      <c r="AG29" t="s">
        <v>3923</v>
      </c>
      <c r="AH29">
        <v>6108908893</v>
      </c>
      <c r="AI29" t="s">
        <v>4064</v>
      </c>
      <c r="AM29" t="s">
        <v>3925</v>
      </c>
      <c r="AN29" t="s">
        <v>3926</v>
      </c>
      <c r="AO29" t="s">
        <v>268</v>
      </c>
      <c r="AP29" t="s">
        <v>304</v>
      </c>
      <c r="AQ29" t="s">
        <v>3940</v>
      </c>
      <c r="AU29" t="s">
        <v>3999</v>
      </c>
      <c r="AV29" t="s">
        <v>4000</v>
      </c>
      <c r="AW29" t="s">
        <v>320</v>
      </c>
      <c r="AX29" t="s">
        <v>319</v>
      </c>
      <c r="AY29" t="s">
        <v>254</v>
      </c>
      <c r="AZ29" t="s">
        <v>230</v>
      </c>
      <c r="BA29" t="s">
        <v>395</v>
      </c>
      <c r="BB29" t="s">
        <v>380</v>
      </c>
      <c r="BC29" t="s">
        <v>3927</v>
      </c>
      <c r="BD29" t="s">
        <v>3927</v>
      </c>
      <c r="BE29" t="s">
        <v>3927</v>
      </c>
      <c r="BF29">
        <v>16</v>
      </c>
    </row>
    <row r="30" spans="1:58" x14ac:dyDescent="0.3">
      <c r="A30">
        <v>2026</v>
      </c>
      <c r="B30">
        <v>202605</v>
      </c>
      <c r="C30">
        <v>5</v>
      </c>
      <c r="D30" s="14">
        <v>20001624046776</v>
      </c>
      <c r="E30" t="s">
        <v>2810</v>
      </c>
      <c r="F30" s="2">
        <v>46149.571643518517</v>
      </c>
      <c r="G30" s="2">
        <v>46151</v>
      </c>
      <c r="I30" t="s">
        <v>224</v>
      </c>
      <c r="J30" t="s">
        <v>230</v>
      </c>
      <c r="L30" t="s">
        <v>3783</v>
      </c>
      <c r="M30" t="s">
        <v>902</v>
      </c>
      <c r="N30" t="s">
        <v>752</v>
      </c>
      <c r="O30" t="s">
        <v>623</v>
      </c>
      <c r="Q30" t="s">
        <v>4065</v>
      </c>
      <c r="R30" t="s">
        <v>2809</v>
      </c>
      <c r="S30" t="s">
        <v>4054</v>
      </c>
      <c r="T30" t="s">
        <v>4055</v>
      </c>
      <c r="U30" t="s">
        <v>3034</v>
      </c>
      <c r="V30" t="s">
        <v>647</v>
      </c>
      <c r="W30" t="s">
        <v>409</v>
      </c>
      <c r="X30" t="s">
        <v>225</v>
      </c>
      <c r="Z30">
        <v>3</v>
      </c>
      <c r="AA30" t="s">
        <v>3921</v>
      </c>
      <c r="AB30" t="s">
        <v>4066</v>
      </c>
      <c r="AC30">
        <v>46154.683587962965</v>
      </c>
      <c r="AD30">
        <v>46154</v>
      </c>
      <c r="AE30" t="s">
        <v>3938</v>
      </c>
      <c r="AG30" t="s">
        <v>649</v>
      </c>
      <c r="AH30">
        <v>6108909890</v>
      </c>
      <c r="AI30" t="s">
        <v>4067</v>
      </c>
      <c r="AM30" t="s">
        <v>3925</v>
      </c>
      <c r="AN30" t="s">
        <v>3926</v>
      </c>
      <c r="AO30" t="s">
        <v>268</v>
      </c>
      <c r="AP30" t="s">
        <v>304</v>
      </c>
      <c r="AQ30" t="s">
        <v>3940</v>
      </c>
      <c r="AU30" t="s">
        <v>3999</v>
      </c>
      <c r="AV30" t="s">
        <v>4000</v>
      </c>
      <c r="AW30" t="s">
        <v>227</v>
      </c>
      <c r="AX30" t="s">
        <v>226</v>
      </c>
      <c r="AY30" t="s">
        <v>254</v>
      </c>
      <c r="AZ30" t="s">
        <v>230</v>
      </c>
      <c r="BA30" t="s">
        <v>273</v>
      </c>
      <c r="BB30" t="s">
        <v>380</v>
      </c>
      <c r="BC30" t="s">
        <v>3927</v>
      </c>
      <c r="BD30" t="s">
        <v>3927</v>
      </c>
      <c r="BE30" t="s">
        <v>3927</v>
      </c>
      <c r="BF30">
        <v>16</v>
      </c>
    </row>
    <row r="31" spans="1:58" x14ac:dyDescent="0.3">
      <c r="A31">
        <v>2026</v>
      </c>
      <c r="B31">
        <v>202605</v>
      </c>
      <c r="C31">
        <v>5</v>
      </c>
      <c r="D31" s="14">
        <v>20001624046320</v>
      </c>
      <c r="E31" t="s">
        <v>2810</v>
      </c>
      <c r="F31" s="2">
        <v>46149.546574074076</v>
      </c>
      <c r="G31" s="2">
        <v>46150</v>
      </c>
      <c r="I31" t="s">
        <v>224</v>
      </c>
      <c r="J31" t="s">
        <v>230</v>
      </c>
      <c r="L31" t="s">
        <v>3320</v>
      </c>
      <c r="M31" t="s">
        <v>309</v>
      </c>
      <c r="N31" t="s">
        <v>297</v>
      </c>
      <c r="O31" t="s">
        <v>283</v>
      </c>
      <c r="Q31" t="s">
        <v>4068</v>
      </c>
      <c r="R31" t="s">
        <v>2809</v>
      </c>
      <c r="S31" t="s">
        <v>3949</v>
      </c>
      <c r="T31" t="s">
        <v>3950</v>
      </c>
      <c r="U31" t="s">
        <v>3034</v>
      </c>
      <c r="V31" t="s">
        <v>3920</v>
      </c>
      <c r="W31" t="s">
        <v>409</v>
      </c>
      <c r="X31" t="s">
        <v>387</v>
      </c>
      <c r="Z31">
        <v>3</v>
      </c>
      <c r="AA31" t="s">
        <v>3921</v>
      </c>
      <c r="AB31" t="s">
        <v>4069</v>
      </c>
      <c r="AC31">
        <v>46153.810474537036</v>
      </c>
      <c r="AD31">
        <v>46153</v>
      </c>
      <c r="AE31" t="s">
        <v>3938</v>
      </c>
      <c r="AG31" t="s">
        <v>3923</v>
      </c>
      <c r="AH31">
        <v>6108908856</v>
      </c>
      <c r="AI31" t="s">
        <v>4070</v>
      </c>
      <c r="AM31" t="s">
        <v>3925</v>
      </c>
      <c r="AN31" t="s">
        <v>3926</v>
      </c>
      <c r="AO31" t="s">
        <v>268</v>
      </c>
      <c r="AP31" t="s">
        <v>386</v>
      </c>
      <c r="AQ31" t="s">
        <v>3940</v>
      </c>
      <c r="AU31" t="s">
        <v>3999</v>
      </c>
      <c r="AV31" t="s">
        <v>4000</v>
      </c>
      <c r="AW31" t="s">
        <v>447</v>
      </c>
      <c r="AX31" t="s">
        <v>446</v>
      </c>
      <c r="AY31" t="s">
        <v>253</v>
      </c>
      <c r="AZ31" t="s">
        <v>230</v>
      </c>
      <c r="BA31" t="s">
        <v>395</v>
      </c>
      <c r="BB31" t="s">
        <v>380</v>
      </c>
      <c r="BC31" t="s">
        <v>3927</v>
      </c>
      <c r="BD31" t="s">
        <v>3927</v>
      </c>
      <c r="BE31" t="s">
        <v>3927</v>
      </c>
      <c r="BF31">
        <v>16</v>
      </c>
    </row>
    <row r="32" spans="1:58" x14ac:dyDescent="0.3">
      <c r="A32">
        <v>2026</v>
      </c>
      <c r="B32">
        <v>202605</v>
      </c>
      <c r="C32">
        <v>5</v>
      </c>
      <c r="D32" s="14">
        <v>20001624044613</v>
      </c>
      <c r="E32" t="s">
        <v>2810</v>
      </c>
      <c r="F32" s="2">
        <v>46149.561215277776</v>
      </c>
      <c r="G32" s="2">
        <v>46151</v>
      </c>
      <c r="I32" t="s">
        <v>224</v>
      </c>
      <c r="J32" t="s">
        <v>230</v>
      </c>
      <c r="L32" t="s">
        <v>3326</v>
      </c>
      <c r="M32" t="s">
        <v>309</v>
      </c>
      <c r="N32" t="s">
        <v>297</v>
      </c>
      <c r="O32" t="s">
        <v>283</v>
      </c>
      <c r="Q32" t="s">
        <v>4071</v>
      </c>
      <c r="R32" t="s">
        <v>2811</v>
      </c>
      <c r="S32" t="s">
        <v>3979</v>
      </c>
      <c r="T32" t="s">
        <v>3980</v>
      </c>
      <c r="U32" t="s">
        <v>3034</v>
      </c>
      <c r="V32" t="s">
        <v>3920</v>
      </c>
      <c r="W32" t="s">
        <v>409</v>
      </c>
      <c r="X32" t="s">
        <v>225</v>
      </c>
      <c r="Z32">
        <v>3</v>
      </c>
      <c r="AA32" t="s">
        <v>3921</v>
      </c>
      <c r="AB32" t="s">
        <v>4072</v>
      </c>
      <c r="AC32">
        <v>46154.739710648151</v>
      </c>
      <c r="AD32">
        <v>46154</v>
      </c>
      <c r="AE32" t="s">
        <v>3938</v>
      </c>
      <c r="AG32" t="s">
        <v>3923</v>
      </c>
      <c r="AH32">
        <v>6107311137</v>
      </c>
      <c r="AI32" t="s">
        <v>4073</v>
      </c>
      <c r="AM32" t="s">
        <v>3925</v>
      </c>
      <c r="AN32" t="s">
        <v>3926</v>
      </c>
      <c r="AO32" t="s">
        <v>268</v>
      </c>
      <c r="AP32" t="s">
        <v>853</v>
      </c>
      <c r="AQ32" t="s">
        <v>3940</v>
      </c>
      <c r="AW32" t="s">
        <v>227</v>
      </c>
      <c r="AX32" t="s">
        <v>226</v>
      </c>
      <c r="AY32" t="s">
        <v>254</v>
      </c>
      <c r="AZ32" t="s">
        <v>230</v>
      </c>
      <c r="BA32" t="s">
        <v>273</v>
      </c>
      <c r="BB32" t="s">
        <v>380</v>
      </c>
      <c r="BC32" t="s">
        <v>3927</v>
      </c>
      <c r="BD32" t="s">
        <v>3927</v>
      </c>
      <c r="BE32" t="s">
        <v>3927</v>
      </c>
      <c r="BF32">
        <v>1</v>
      </c>
    </row>
    <row r="33" spans="1:58" x14ac:dyDescent="0.3">
      <c r="A33">
        <v>2026</v>
      </c>
      <c r="B33">
        <v>202605</v>
      </c>
      <c r="C33">
        <v>5</v>
      </c>
      <c r="D33" s="14">
        <v>20001624029787</v>
      </c>
      <c r="E33" t="s">
        <v>2810</v>
      </c>
      <c r="F33" s="2">
        <v>46149.525347222225</v>
      </c>
      <c r="G33" s="2">
        <v>46150</v>
      </c>
      <c r="I33" t="s">
        <v>224</v>
      </c>
      <c r="J33" t="s">
        <v>230</v>
      </c>
      <c r="L33" t="s">
        <v>4074</v>
      </c>
      <c r="M33" t="s">
        <v>309</v>
      </c>
      <c r="N33" t="s">
        <v>297</v>
      </c>
      <c r="O33" t="s">
        <v>283</v>
      </c>
      <c r="Q33" t="s">
        <v>4075</v>
      </c>
      <c r="R33" t="s">
        <v>2809</v>
      </c>
      <c r="S33" t="s">
        <v>3969</v>
      </c>
      <c r="T33" t="s">
        <v>3970</v>
      </c>
      <c r="U33" t="s">
        <v>3034</v>
      </c>
      <c r="V33" t="s">
        <v>3920</v>
      </c>
      <c r="W33" t="s">
        <v>409</v>
      </c>
      <c r="X33" t="s">
        <v>225</v>
      </c>
      <c r="Z33">
        <v>3</v>
      </c>
      <c r="AA33" t="s">
        <v>3921</v>
      </c>
      <c r="AB33" t="s">
        <v>4076</v>
      </c>
      <c r="AC33">
        <v>46153.810474537036</v>
      </c>
      <c r="AD33">
        <v>46153</v>
      </c>
      <c r="AE33" t="s">
        <v>3938</v>
      </c>
      <c r="AG33" t="s">
        <v>3923</v>
      </c>
      <c r="AH33">
        <v>6108900631</v>
      </c>
      <c r="AI33" t="s">
        <v>4077</v>
      </c>
      <c r="AM33" t="s">
        <v>3925</v>
      </c>
      <c r="AN33" t="s">
        <v>3926</v>
      </c>
      <c r="AO33" t="s">
        <v>268</v>
      </c>
      <c r="AP33" t="s">
        <v>304</v>
      </c>
      <c r="AQ33" t="s">
        <v>3940</v>
      </c>
      <c r="AU33" t="s">
        <v>3999</v>
      </c>
      <c r="AV33" t="s">
        <v>4000</v>
      </c>
      <c r="AW33" t="s">
        <v>320</v>
      </c>
      <c r="AX33" t="s">
        <v>319</v>
      </c>
      <c r="AY33" t="s">
        <v>254</v>
      </c>
      <c r="AZ33" t="s">
        <v>230</v>
      </c>
      <c r="BA33" t="s">
        <v>395</v>
      </c>
      <c r="BB33" t="s">
        <v>380</v>
      </c>
      <c r="BC33" t="s">
        <v>3927</v>
      </c>
      <c r="BD33" t="s">
        <v>3927</v>
      </c>
      <c r="BE33" t="s">
        <v>3927</v>
      </c>
      <c r="BF33">
        <v>16</v>
      </c>
    </row>
    <row r="34" spans="1:58" x14ac:dyDescent="0.3">
      <c r="A34">
        <v>2026</v>
      </c>
      <c r="B34">
        <v>202605</v>
      </c>
      <c r="C34">
        <v>5</v>
      </c>
      <c r="D34" s="14">
        <v>20001624019608</v>
      </c>
      <c r="E34" t="s">
        <v>2810</v>
      </c>
      <c r="F34" s="2">
        <v>46149.513344907406</v>
      </c>
      <c r="G34" s="2">
        <v>46150</v>
      </c>
      <c r="I34" t="s">
        <v>224</v>
      </c>
      <c r="J34" t="s">
        <v>230</v>
      </c>
      <c r="L34" t="s">
        <v>2893</v>
      </c>
      <c r="M34" t="s">
        <v>334</v>
      </c>
      <c r="N34" t="s">
        <v>322</v>
      </c>
      <c r="O34" t="s">
        <v>331</v>
      </c>
      <c r="Q34" t="s">
        <v>4078</v>
      </c>
      <c r="R34" t="s">
        <v>2809</v>
      </c>
      <c r="S34" t="s">
        <v>3954</v>
      </c>
      <c r="T34" t="s">
        <v>3955</v>
      </c>
      <c r="U34" t="s">
        <v>3034</v>
      </c>
      <c r="V34" t="s">
        <v>3920</v>
      </c>
      <c r="W34" t="s">
        <v>409</v>
      </c>
      <c r="X34" t="s">
        <v>225</v>
      </c>
      <c r="Z34">
        <v>3</v>
      </c>
      <c r="AA34" t="s">
        <v>3921</v>
      </c>
      <c r="AB34" t="s">
        <v>4079</v>
      </c>
      <c r="AC34">
        <v>46153.810474537036</v>
      </c>
      <c r="AD34">
        <v>46153</v>
      </c>
      <c r="AE34" t="s">
        <v>3938</v>
      </c>
      <c r="AG34" t="s">
        <v>3923</v>
      </c>
      <c r="AH34">
        <v>6108897670</v>
      </c>
      <c r="AI34" t="s">
        <v>4080</v>
      </c>
      <c r="AM34" t="s">
        <v>3925</v>
      </c>
      <c r="AN34" t="s">
        <v>3926</v>
      </c>
      <c r="AO34" t="s">
        <v>268</v>
      </c>
      <c r="AP34" t="s">
        <v>304</v>
      </c>
      <c r="AQ34" t="s">
        <v>3940</v>
      </c>
      <c r="AU34" t="s">
        <v>3999</v>
      </c>
      <c r="AV34" t="s">
        <v>4000</v>
      </c>
      <c r="AW34" t="s">
        <v>227</v>
      </c>
      <c r="AX34" t="s">
        <v>226</v>
      </c>
      <c r="AY34" t="s">
        <v>254</v>
      </c>
      <c r="AZ34" t="s">
        <v>230</v>
      </c>
      <c r="BA34" t="s">
        <v>395</v>
      </c>
      <c r="BB34" t="s">
        <v>1879</v>
      </c>
      <c r="BC34" t="s">
        <v>3927</v>
      </c>
      <c r="BD34" t="s">
        <v>3927</v>
      </c>
      <c r="BE34" t="s">
        <v>3927</v>
      </c>
      <c r="BF34">
        <v>16</v>
      </c>
    </row>
    <row r="35" spans="1:58" x14ac:dyDescent="0.3">
      <c r="A35">
        <v>2026</v>
      </c>
      <c r="B35">
        <v>202605</v>
      </c>
      <c r="C35">
        <v>5</v>
      </c>
      <c r="D35" s="14">
        <v>20001624016277</v>
      </c>
      <c r="E35" t="s">
        <v>2810</v>
      </c>
      <c r="F35" s="2">
        <v>46149.500763888886</v>
      </c>
      <c r="G35" s="2">
        <v>46150</v>
      </c>
      <c r="I35" t="s">
        <v>224</v>
      </c>
      <c r="J35" t="s">
        <v>230</v>
      </c>
      <c r="L35" t="s">
        <v>3138</v>
      </c>
      <c r="M35" t="s">
        <v>1336</v>
      </c>
      <c r="N35" t="s">
        <v>546</v>
      </c>
      <c r="O35" t="s">
        <v>554</v>
      </c>
      <c r="Q35" t="s">
        <v>4081</v>
      </c>
      <c r="R35" t="s">
        <v>2809</v>
      </c>
      <c r="S35" t="s">
        <v>3969</v>
      </c>
      <c r="T35" t="s">
        <v>3970</v>
      </c>
      <c r="U35" t="s">
        <v>3034</v>
      </c>
      <c r="V35" t="s">
        <v>3920</v>
      </c>
      <c r="W35" t="s">
        <v>409</v>
      </c>
      <c r="X35" t="s">
        <v>225</v>
      </c>
      <c r="Z35">
        <v>3</v>
      </c>
      <c r="AA35" t="s">
        <v>3921</v>
      </c>
      <c r="AB35" t="s">
        <v>4082</v>
      </c>
      <c r="AC35">
        <v>46153.810474537036</v>
      </c>
      <c r="AD35">
        <v>46153</v>
      </c>
      <c r="AE35" t="s">
        <v>3938</v>
      </c>
      <c r="AG35" t="s">
        <v>3923</v>
      </c>
      <c r="AH35">
        <v>6108909735</v>
      </c>
      <c r="AI35" t="s">
        <v>4083</v>
      </c>
      <c r="AM35" t="s">
        <v>3925</v>
      </c>
      <c r="AN35" t="s">
        <v>3926</v>
      </c>
      <c r="AO35" t="s">
        <v>268</v>
      </c>
      <c r="AP35" t="s">
        <v>249</v>
      </c>
      <c r="AQ35" t="s">
        <v>3940</v>
      </c>
      <c r="AU35" t="s">
        <v>3999</v>
      </c>
      <c r="AV35" t="s">
        <v>4000</v>
      </c>
      <c r="AW35" t="s">
        <v>227</v>
      </c>
      <c r="AX35" t="s">
        <v>226</v>
      </c>
      <c r="AY35" t="s">
        <v>254</v>
      </c>
      <c r="AZ35" t="s">
        <v>230</v>
      </c>
      <c r="BA35" t="s">
        <v>395</v>
      </c>
      <c r="BB35" t="s">
        <v>380</v>
      </c>
      <c r="BC35" t="s">
        <v>3927</v>
      </c>
      <c r="BD35" t="s">
        <v>3927</v>
      </c>
      <c r="BE35" t="s">
        <v>3927</v>
      </c>
      <c r="BF35">
        <v>16</v>
      </c>
    </row>
    <row r="36" spans="1:58" x14ac:dyDescent="0.3">
      <c r="A36">
        <v>2026</v>
      </c>
      <c r="B36">
        <v>202605</v>
      </c>
      <c r="C36">
        <v>5</v>
      </c>
      <c r="D36" s="14">
        <v>20001623970801</v>
      </c>
      <c r="E36" t="s">
        <v>2810</v>
      </c>
      <c r="F36" s="2">
        <v>46149.483622685184</v>
      </c>
      <c r="G36" s="2">
        <v>46150</v>
      </c>
      <c r="I36" t="s">
        <v>224</v>
      </c>
      <c r="J36" t="s">
        <v>230</v>
      </c>
      <c r="L36" t="s">
        <v>3754</v>
      </c>
      <c r="M36" t="s">
        <v>902</v>
      </c>
      <c r="N36" t="s">
        <v>752</v>
      </c>
      <c r="O36" t="s">
        <v>623</v>
      </c>
      <c r="Q36" t="s">
        <v>4084</v>
      </c>
      <c r="R36" t="s">
        <v>2809</v>
      </c>
      <c r="S36" t="s">
        <v>4049</v>
      </c>
      <c r="T36" t="s">
        <v>4050</v>
      </c>
      <c r="U36" t="s">
        <v>3034</v>
      </c>
      <c r="V36" t="s">
        <v>647</v>
      </c>
      <c r="W36" t="s">
        <v>409</v>
      </c>
      <c r="X36" t="s">
        <v>225</v>
      </c>
      <c r="Z36">
        <v>4</v>
      </c>
      <c r="AA36" t="s">
        <v>3921</v>
      </c>
      <c r="AB36" t="s">
        <v>4085</v>
      </c>
      <c r="AC36">
        <v>46154.683587962965</v>
      </c>
      <c r="AD36">
        <v>46154</v>
      </c>
      <c r="AE36" t="s">
        <v>3938</v>
      </c>
      <c r="AG36" t="s">
        <v>649</v>
      </c>
      <c r="AH36">
        <v>6108905757</v>
      </c>
      <c r="AI36" t="s">
        <v>4086</v>
      </c>
      <c r="AM36" t="s">
        <v>3925</v>
      </c>
      <c r="AN36" t="s">
        <v>3926</v>
      </c>
      <c r="AO36" t="s">
        <v>268</v>
      </c>
      <c r="AP36" t="s">
        <v>330</v>
      </c>
      <c r="AQ36" t="s">
        <v>3940</v>
      </c>
      <c r="AU36" t="s">
        <v>3999</v>
      </c>
      <c r="AV36" t="s">
        <v>4000</v>
      </c>
      <c r="AW36" t="s">
        <v>227</v>
      </c>
      <c r="AX36" t="s">
        <v>226</v>
      </c>
      <c r="AY36" t="s">
        <v>254</v>
      </c>
      <c r="AZ36" t="s">
        <v>230</v>
      </c>
      <c r="BA36" t="s">
        <v>344</v>
      </c>
      <c r="BB36" t="s">
        <v>232</v>
      </c>
      <c r="BC36" t="s">
        <v>3927</v>
      </c>
      <c r="BD36" t="s">
        <v>3927</v>
      </c>
      <c r="BE36" t="s">
        <v>3927</v>
      </c>
      <c r="BF36">
        <v>16</v>
      </c>
    </row>
    <row r="37" spans="1:58" x14ac:dyDescent="0.3">
      <c r="A37">
        <v>2026</v>
      </c>
      <c r="B37">
        <v>202605</v>
      </c>
      <c r="C37">
        <v>5</v>
      </c>
      <c r="D37" s="14">
        <v>20001623964796</v>
      </c>
      <c r="E37" t="s">
        <v>2810</v>
      </c>
      <c r="F37" s="2">
        <v>46149.482951388891</v>
      </c>
      <c r="G37" s="2">
        <v>46150</v>
      </c>
      <c r="I37" t="s">
        <v>224</v>
      </c>
      <c r="J37" t="s">
        <v>230</v>
      </c>
      <c r="L37" t="s">
        <v>2895</v>
      </c>
      <c r="M37" t="s">
        <v>334</v>
      </c>
      <c r="N37" t="s">
        <v>322</v>
      </c>
      <c r="O37" t="s">
        <v>331</v>
      </c>
      <c r="Q37" t="s">
        <v>4087</v>
      </c>
      <c r="R37" t="s">
        <v>2809</v>
      </c>
      <c r="S37" t="s">
        <v>4041</v>
      </c>
      <c r="T37" t="s">
        <v>4042</v>
      </c>
      <c r="U37" t="s">
        <v>3034</v>
      </c>
      <c r="V37" t="s">
        <v>3920</v>
      </c>
      <c r="W37" t="s">
        <v>409</v>
      </c>
      <c r="X37" t="s">
        <v>387</v>
      </c>
      <c r="Z37">
        <v>3</v>
      </c>
      <c r="AA37" t="s">
        <v>3921</v>
      </c>
      <c r="AB37" t="s">
        <v>4088</v>
      </c>
      <c r="AC37">
        <v>46153.810474537036</v>
      </c>
      <c r="AD37">
        <v>46153</v>
      </c>
      <c r="AE37" t="s">
        <v>3938</v>
      </c>
      <c r="AG37" t="s">
        <v>3923</v>
      </c>
      <c r="AH37">
        <v>6108894661</v>
      </c>
      <c r="AI37" t="s">
        <v>4089</v>
      </c>
      <c r="AM37" t="s">
        <v>3925</v>
      </c>
      <c r="AN37" t="s">
        <v>3926</v>
      </c>
      <c r="AO37" t="s">
        <v>268</v>
      </c>
      <c r="AP37" t="s">
        <v>386</v>
      </c>
      <c r="AQ37" t="s">
        <v>3940</v>
      </c>
      <c r="AU37" t="s">
        <v>3999</v>
      </c>
      <c r="AV37" t="s">
        <v>4000</v>
      </c>
      <c r="AW37" t="s">
        <v>389</v>
      </c>
      <c r="AX37" t="s">
        <v>388</v>
      </c>
      <c r="AY37" t="s">
        <v>253</v>
      </c>
      <c r="AZ37" t="s">
        <v>230</v>
      </c>
      <c r="BA37" t="s">
        <v>395</v>
      </c>
      <c r="BB37" t="s">
        <v>380</v>
      </c>
      <c r="BC37" t="s">
        <v>3927</v>
      </c>
      <c r="BD37" t="s">
        <v>3927</v>
      </c>
      <c r="BE37" t="s">
        <v>3927</v>
      </c>
      <c r="BF37">
        <v>16</v>
      </c>
    </row>
    <row r="38" spans="1:58" x14ac:dyDescent="0.3">
      <c r="A38">
        <v>2026</v>
      </c>
      <c r="B38">
        <v>202605</v>
      </c>
      <c r="C38">
        <v>5</v>
      </c>
      <c r="D38" s="14">
        <v>20001623941473</v>
      </c>
      <c r="E38" t="s">
        <v>2810</v>
      </c>
      <c r="F38" s="2">
        <v>46149.437418981484</v>
      </c>
      <c r="G38" s="2">
        <v>46150</v>
      </c>
      <c r="I38" t="s">
        <v>224</v>
      </c>
      <c r="J38" t="s">
        <v>230</v>
      </c>
      <c r="L38" t="s">
        <v>4090</v>
      </c>
      <c r="M38" t="s">
        <v>4091</v>
      </c>
      <c r="N38" t="s">
        <v>546</v>
      </c>
      <c r="O38" t="s">
        <v>554</v>
      </c>
      <c r="Q38" t="s">
        <v>4092</v>
      </c>
      <c r="R38" t="s">
        <v>2809</v>
      </c>
      <c r="S38" t="s">
        <v>4093</v>
      </c>
      <c r="T38" t="s">
        <v>4094</v>
      </c>
      <c r="U38" t="s">
        <v>4095</v>
      </c>
      <c r="V38" t="s">
        <v>4096</v>
      </c>
      <c r="W38" t="s">
        <v>409</v>
      </c>
      <c r="X38" t="s">
        <v>387</v>
      </c>
      <c r="Z38">
        <v>4</v>
      </c>
      <c r="AA38" t="s">
        <v>3921</v>
      </c>
      <c r="AB38" t="s">
        <v>3995</v>
      </c>
      <c r="AC38">
        <v>46155.513101851851</v>
      </c>
      <c r="AD38">
        <v>46154</v>
      </c>
      <c r="AE38" t="s">
        <v>3938</v>
      </c>
      <c r="AG38" t="s">
        <v>4097</v>
      </c>
      <c r="AH38">
        <v>6108881665</v>
      </c>
      <c r="AI38" t="s">
        <v>4098</v>
      </c>
      <c r="AM38" t="s">
        <v>3925</v>
      </c>
      <c r="AN38" t="s">
        <v>3926</v>
      </c>
      <c r="AO38" t="s">
        <v>268</v>
      </c>
      <c r="AP38" t="s">
        <v>304</v>
      </c>
      <c r="AQ38" t="s">
        <v>3998</v>
      </c>
      <c r="AW38" t="s">
        <v>447</v>
      </c>
      <c r="AX38" t="s">
        <v>446</v>
      </c>
      <c r="AY38" t="s">
        <v>253</v>
      </c>
      <c r="AZ38" t="s">
        <v>230</v>
      </c>
      <c r="BA38" t="s">
        <v>395</v>
      </c>
      <c r="BB38" t="s">
        <v>380</v>
      </c>
      <c r="BC38" t="s">
        <v>3927</v>
      </c>
      <c r="BD38" t="s">
        <v>3927</v>
      </c>
      <c r="BE38" t="s">
        <v>3927</v>
      </c>
      <c r="BF38">
        <v>16</v>
      </c>
    </row>
    <row r="39" spans="1:58" x14ac:dyDescent="0.3">
      <c r="A39">
        <v>2026</v>
      </c>
      <c r="B39">
        <v>202605</v>
      </c>
      <c r="C39">
        <v>5</v>
      </c>
      <c r="D39" s="14">
        <v>20001623924927</v>
      </c>
      <c r="E39" t="s">
        <v>2810</v>
      </c>
      <c r="F39" s="2">
        <v>46149.409143518518</v>
      </c>
      <c r="G39" s="2">
        <v>46150</v>
      </c>
      <c r="I39" t="s">
        <v>224</v>
      </c>
      <c r="J39" t="s">
        <v>230</v>
      </c>
      <c r="L39" t="s">
        <v>3160</v>
      </c>
      <c r="M39" t="s">
        <v>494</v>
      </c>
      <c r="N39" t="s">
        <v>486</v>
      </c>
      <c r="O39" t="s">
        <v>257</v>
      </c>
      <c r="Q39" t="s">
        <v>4099</v>
      </c>
      <c r="R39" t="s">
        <v>2809</v>
      </c>
      <c r="S39" t="s">
        <v>4041</v>
      </c>
      <c r="T39" t="s">
        <v>4042</v>
      </c>
      <c r="U39" t="s">
        <v>3034</v>
      </c>
      <c r="V39" t="s">
        <v>3920</v>
      </c>
      <c r="W39" t="s">
        <v>409</v>
      </c>
      <c r="X39" t="s">
        <v>225</v>
      </c>
      <c r="Z39">
        <v>3</v>
      </c>
      <c r="AA39" t="s">
        <v>3921</v>
      </c>
      <c r="AB39" t="s">
        <v>4100</v>
      </c>
      <c r="AC39">
        <v>46153.810474537036</v>
      </c>
      <c r="AD39">
        <v>46153</v>
      </c>
      <c r="AE39" t="s">
        <v>3938</v>
      </c>
      <c r="AG39" t="s">
        <v>3923</v>
      </c>
      <c r="AH39">
        <v>6056849762</v>
      </c>
      <c r="AI39" t="s">
        <v>4101</v>
      </c>
      <c r="AM39" t="s">
        <v>3925</v>
      </c>
      <c r="AN39" t="s">
        <v>3926</v>
      </c>
      <c r="AO39" t="s">
        <v>268</v>
      </c>
      <c r="AP39" t="s">
        <v>386</v>
      </c>
      <c r="AQ39" t="s">
        <v>3940</v>
      </c>
      <c r="AU39" t="s">
        <v>3999</v>
      </c>
      <c r="AV39" t="s">
        <v>4000</v>
      </c>
      <c r="AW39" t="s">
        <v>227</v>
      </c>
      <c r="AX39" t="s">
        <v>226</v>
      </c>
      <c r="AY39" t="s">
        <v>254</v>
      </c>
      <c r="AZ39" t="s">
        <v>230</v>
      </c>
      <c r="BA39" t="s">
        <v>273</v>
      </c>
      <c r="BB39" t="s">
        <v>380</v>
      </c>
      <c r="BC39" t="s">
        <v>3927</v>
      </c>
      <c r="BD39" t="s">
        <v>3927</v>
      </c>
      <c r="BE39" t="s">
        <v>3927</v>
      </c>
      <c r="BF39">
        <v>16</v>
      </c>
    </row>
    <row r="40" spans="1:58" x14ac:dyDescent="0.3">
      <c r="A40">
        <v>2026</v>
      </c>
      <c r="B40">
        <v>202605</v>
      </c>
      <c r="C40">
        <v>5</v>
      </c>
      <c r="D40" s="14">
        <v>20001623924870</v>
      </c>
      <c r="E40" t="s">
        <v>2810</v>
      </c>
      <c r="F40" s="2">
        <v>46149.447476851848</v>
      </c>
      <c r="G40" s="2">
        <v>46151</v>
      </c>
      <c r="I40" t="s">
        <v>224</v>
      </c>
      <c r="J40" t="s">
        <v>230</v>
      </c>
      <c r="L40" t="s">
        <v>3010</v>
      </c>
      <c r="M40" t="s">
        <v>902</v>
      </c>
      <c r="N40" t="s">
        <v>752</v>
      </c>
      <c r="O40" t="s">
        <v>623</v>
      </c>
      <c r="Q40" t="s">
        <v>4102</v>
      </c>
      <c r="R40" t="s">
        <v>2809</v>
      </c>
      <c r="S40" t="s">
        <v>3949</v>
      </c>
      <c r="T40" t="s">
        <v>3950</v>
      </c>
      <c r="U40" t="s">
        <v>3034</v>
      </c>
      <c r="V40" t="s">
        <v>3920</v>
      </c>
      <c r="W40" t="s">
        <v>409</v>
      </c>
      <c r="X40" t="s">
        <v>225</v>
      </c>
      <c r="Z40">
        <v>2</v>
      </c>
      <c r="AA40" t="s">
        <v>3921</v>
      </c>
      <c r="AB40" t="s">
        <v>4103</v>
      </c>
      <c r="AC40">
        <v>46153.810474537036</v>
      </c>
      <c r="AD40">
        <v>46153</v>
      </c>
      <c r="AE40" t="s">
        <v>3938</v>
      </c>
      <c r="AG40" t="s">
        <v>3923</v>
      </c>
      <c r="AH40">
        <v>6108895555</v>
      </c>
      <c r="AI40" t="s">
        <v>4104</v>
      </c>
      <c r="AM40" t="s">
        <v>3925</v>
      </c>
      <c r="AN40" t="s">
        <v>3926</v>
      </c>
      <c r="AO40" t="s">
        <v>268</v>
      </c>
      <c r="AP40" t="s">
        <v>386</v>
      </c>
      <c r="AQ40" t="s">
        <v>3940</v>
      </c>
      <c r="AU40" t="s">
        <v>3999</v>
      </c>
      <c r="AV40" t="s">
        <v>4000</v>
      </c>
      <c r="AW40" t="s">
        <v>227</v>
      </c>
      <c r="AX40" t="s">
        <v>226</v>
      </c>
      <c r="AY40" t="s">
        <v>254</v>
      </c>
      <c r="AZ40" t="s">
        <v>230</v>
      </c>
      <c r="BA40" t="s">
        <v>395</v>
      </c>
      <c r="BB40" t="s">
        <v>232</v>
      </c>
      <c r="BC40" t="s">
        <v>3927</v>
      </c>
      <c r="BD40" t="s">
        <v>3927</v>
      </c>
      <c r="BE40" t="s">
        <v>3927</v>
      </c>
      <c r="BF40">
        <v>16</v>
      </c>
    </row>
    <row r="41" spans="1:58" x14ac:dyDescent="0.3">
      <c r="A41">
        <v>2026</v>
      </c>
      <c r="B41">
        <v>202605</v>
      </c>
      <c r="C41">
        <v>5</v>
      </c>
      <c r="D41" s="14">
        <v>20001623886792</v>
      </c>
      <c r="E41" t="s">
        <v>2810</v>
      </c>
      <c r="F41" s="2">
        <v>46149.400729166664</v>
      </c>
      <c r="G41" s="2">
        <v>46149</v>
      </c>
      <c r="I41" t="s">
        <v>224</v>
      </c>
      <c r="J41" t="s">
        <v>230</v>
      </c>
      <c r="L41" t="s">
        <v>323</v>
      </c>
      <c r="M41" t="s">
        <v>261</v>
      </c>
      <c r="N41" t="s">
        <v>237</v>
      </c>
      <c r="O41" t="s">
        <v>257</v>
      </c>
      <c r="Q41" t="s">
        <v>4105</v>
      </c>
      <c r="R41" t="s">
        <v>2809</v>
      </c>
      <c r="S41" t="s">
        <v>3969</v>
      </c>
      <c r="T41" t="s">
        <v>3970</v>
      </c>
      <c r="U41" t="s">
        <v>3034</v>
      </c>
      <c r="V41" t="s">
        <v>3920</v>
      </c>
      <c r="W41" t="s">
        <v>409</v>
      </c>
      <c r="X41" t="s">
        <v>387</v>
      </c>
      <c r="Z41">
        <v>4</v>
      </c>
      <c r="AA41" t="s">
        <v>3921</v>
      </c>
      <c r="AB41" t="s">
        <v>4106</v>
      </c>
      <c r="AC41">
        <v>46153.810474537036</v>
      </c>
      <c r="AD41">
        <v>46153</v>
      </c>
      <c r="AE41" t="s">
        <v>3938</v>
      </c>
      <c r="AG41" t="s">
        <v>3923</v>
      </c>
      <c r="AH41">
        <v>6027978939</v>
      </c>
      <c r="AI41" t="s">
        <v>4107</v>
      </c>
      <c r="AM41" t="s">
        <v>3925</v>
      </c>
      <c r="AN41" t="s">
        <v>3926</v>
      </c>
      <c r="AO41" t="s">
        <v>268</v>
      </c>
      <c r="AP41" t="s">
        <v>304</v>
      </c>
      <c r="AQ41" t="s">
        <v>3940</v>
      </c>
      <c r="AU41" t="s">
        <v>3999</v>
      </c>
      <c r="AV41" t="s">
        <v>4000</v>
      </c>
      <c r="AW41" t="s">
        <v>447</v>
      </c>
      <c r="AX41" t="s">
        <v>446</v>
      </c>
      <c r="AY41" t="s">
        <v>253</v>
      </c>
      <c r="AZ41" t="s">
        <v>230</v>
      </c>
      <c r="BA41" t="s">
        <v>273</v>
      </c>
      <c r="BB41" t="s">
        <v>380</v>
      </c>
      <c r="BC41" t="s">
        <v>3927</v>
      </c>
      <c r="BD41" t="s">
        <v>3927</v>
      </c>
      <c r="BE41" t="s">
        <v>3927</v>
      </c>
      <c r="BF41">
        <v>1</v>
      </c>
    </row>
    <row r="42" spans="1:58" x14ac:dyDescent="0.3">
      <c r="A42">
        <v>2026</v>
      </c>
      <c r="B42">
        <v>202605</v>
      </c>
      <c r="C42">
        <v>5</v>
      </c>
      <c r="D42" s="14">
        <v>20001623744356</v>
      </c>
      <c r="E42" t="s">
        <v>2810</v>
      </c>
      <c r="F42" s="2">
        <v>46148.802708333336</v>
      </c>
      <c r="G42" s="2">
        <v>46149</v>
      </c>
      <c r="I42" t="s">
        <v>224</v>
      </c>
      <c r="J42" t="s">
        <v>230</v>
      </c>
      <c r="L42" t="s">
        <v>4108</v>
      </c>
      <c r="M42" t="s">
        <v>392</v>
      </c>
      <c r="N42" t="s">
        <v>353</v>
      </c>
      <c r="O42" t="s">
        <v>283</v>
      </c>
      <c r="Q42" t="s">
        <v>4109</v>
      </c>
      <c r="R42" t="s">
        <v>2809</v>
      </c>
      <c r="S42" t="s">
        <v>3969</v>
      </c>
      <c r="T42" t="s">
        <v>3970</v>
      </c>
      <c r="U42" t="s">
        <v>3034</v>
      </c>
      <c r="V42" t="s">
        <v>3920</v>
      </c>
      <c r="W42" t="s">
        <v>409</v>
      </c>
      <c r="X42" t="s">
        <v>225</v>
      </c>
      <c r="Z42">
        <v>4</v>
      </c>
      <c r="AA42" t="s">
        <v>3921</v>
      </c>
      <c r="AB42" t="s">
        <v>4110</v>
      </c>
      <c r="AC42">
        <v>46153.810474537036</v>
      </c>
      <c r="AD42">
        <v>46153</v>
      </c>
      <c r="AE42" t="s">
        <v>3938</v>
      </c>
      <c r="AG42" t="s">
        <v>3923</v>
      </c>
      <c r="AH42">
        <v>6108898279</v>
      </c>
      <c r="AI42" t="s">
        <v>4111</v>
      </c>
      <c r="AM42" t="s">
        <v>3925</v>
      </c>
      <c r="AN42" t="s">
        <v>3926</v>
      </c>
      <c r="AO42" t="s">
        <v>268</v>
      </c>
      <c r="AP42" t="s">
        <v>386</v>
      </c>
      <c r="AQ42" t="s">
        <v>3940</v>
      </c>
      <c r="AU42" t="s">
        <v>3999</v>
      </c>
      <c r="AV42" t="s">
        <v>4000</v>
      </c>
      <c r="AW42" t="s">
        <v>320</v>
      </c>
      <c r="AX42" t="s">
        <v>319</v>
      </c>
      <c r="AY42" t="s">
        <v>254</v>
      </c>
      <c r="AZ42" t="s">
        <v>230</v>
      </c>
      <c r="BA42" t="s">
        <v>273</v>
      </c>
      <c r="BB42" t="s">
        <v>380</v>
      </c>
      <c r="BC42" t="s">
        <v>3927</v>
      </c>
      <c r="BD42" t="s">
        <v>3927</v>
      </c>
      <c r="BE42" t="s">
        <v>3927</v>
      </c>
      <c r="BF42">
        <v>12</v>
      </c>
    </row>
    <row r="43" spans="1:58" x14ac:dyDescent="0.3">
      <c r="A43">
        <v>2026</v>
      </c>
      <c r="B43">
        <v>202605</v>
      </c>
      <c r="C43">
        <v>5</v>
      </c>
      <c r="D43" s="14">
        <v>20001623740997</v>
      </c>
      <c r="E43" t="s">
        <v>2810</v>
      </c>
      <c r="F43" s="2">
        <v>46148.744097222225</v>
      </c>
      <c r="G43" s="2">
        <v>46150</v>
      </c>
      <c r="I43" t="s">
        <v>224</v>
      </c>
      <c r="J43" t="s">
        <v>230</v>
      </c>
      <c r="L43" t="s">
        <v>1896</v>
      </c>
      <c r="M43" t="s">
        <v>902</v>
      </c>
      <c r="N43" t="s">
        <v>752</v>
      </c>
      <c r="O43" t="s">
        <v>623</v>
      </c>
      <c r="Q43" t="s">
        <v>4112</v>
      </c>
      <c r="R43" t="s">
        <v>2809</v>
      </c>
      <c r="S43" t="s">
        <v>4041</v>
      </c>
      <c r="T43" t="s">
        <v>4042</v>
      </c>
      <c r="U43" t="s">
        <v>3034</v>
      </c>
      <c r="V43" t="s">
        <v>3920</v>
      </c>
      <c r="W43" t="s">
        <v>409</v>
      </c>
      <c r="X43" t="s">
        <v>225</v>
      </c>
      <c r="Z43">
        <v>3</v>
      </c>
      <c r="AA43" t="s">
        <v>3921</v>
      </c>
      <c r="AB43" t="s">
        <v>4113</v>
      </c>
      <c r="AC43">
        <v>46153.810474537036</v>
      </c>
      <c r="AD43">
        <v>46153</v>
      </c>
      <c r="AE43" t="s">
        <v>3938</v>
      </c>
      <c r="AG43" t="s">
        <v>3923</v>
      </c>
      <c r="AH43">
        <v>6108894343</v>
      </c>
      <c r="AI43" t="s">
        <v>4114</v>
      </c>
      <c r="AM43" t="s">
        <v>3925</v>
      </c>
      <c r="AN43" t="s">
        <v>3926</v>
      </c>
      <c r="AO43" t="s">
        <v>268</v>
      </c>
      <c r="AP43" t="s">
        <v>386</v>
      </c>
      <c r="AQ43" t="s">
        <v>3940</v>
      </c>
      <c r="AU43" t="s">
        <v>3999</v>
      </c>
      <c r="AV43" t="s">
        <v>4000</v>
      </c>
      <c r="AW43" t="s">
        <v>320</v>
      </c>
      <c r="AX43" t="s">
        <v>319</v>
      </c>
      <c r="AY43" t="s">
        <v>254</v>
      </c>
      <c r="AZ43" t="s">
        <v>230</v>
      </c>
      <c r="BA43" t="s">
        <v>273</v>
      </c>
      <c r="BB43" t="s">
        <v>380</v>
      </c>
      <c r="BC43" t="s">
        <v>3927</v>
      </c>
      <c r="BD43" t="s">
        <v>3927</v>
      </c>
      <c r="BE43" t="s">
        <v>3927</v>
      </c>
      <c r="BF43">
        <v>12</v>
      </c>
    </row>
    <row r="44" spans="1:58" x14ac:dyDescent="0.3">
      <c r="A44">
        <v>2026</v>
      </c>
      <c r="B44">
        <v>202605</v>
      </c>
      <c r="C44">
        <v>5</v>
      </c>
      <c r="D44" s="14">
        <v>20001623737378</v>
      </c>
      <c r="E44" t="s">
        <v>2810</v>
      </c>
      <c r="F44" s="2">
        <v>46148.782418981478</v>
      </c>
      <c r="G44" s="2">
        <v>46149</v>
      </c>
      <c r="I44" t="s">
        <v>224</v>
      </c>
      <c r="J44" t="s">
        <v>230</v>
      </c>
      <c r="L44" t="s">
        <v>4115</v>
      </c>
      <c r="M44" t="s">
        <v>309</v>
      </c>
      <c r="N44" t="s">
        <v>297</v>
      </c>
      <c r="O44" t="s">
        <v>283</v>
      </c>
      <c r="Q44" t="s">
        <v>4116</v>
      </c>
      <c r="R44" t="s">
        <v>2809</v>
      </c>
      <c r="S44" t="s">
        <v>3969</v>
      </c>
      <c r="T44" t="s">
        <v>3970</v>
      </c>
      <c r="U44" t="s">
        <v>3034</v>
      </c>
      <c r="V44" t="s">
        <v>3920</v>
      </c>
      <c r="W44" t="s">
        <v>409</v>
      </c>
      <c r="X44" t="s">
        <v>387</v>
      </c>
      <c r="Z44">
        <v>4</v>
      </c>
      <c r="AA44" t="s">
        <v>3921</v>
      </c>
      <c r="AB44" t="s">
        <v>4117</v>
      </c>
      <c r="AC44">
        <v>46153.810474537036</v>
      </c>
      <c r="AD44">
        <v>46153</v>
      </c>
      <c r="AE44" t="s">
        <v>3938</v>
      </c>
      <c r="AG44" t="s">
        <v>3923</v>
      </c>
      <c r="AH44">
        <v>6108901209</v>
      </c>
      <c r="AI44" t="s">
        <v>4118</v>
      </c>
      <c r="AM44" t="s">
        <v>3925</v>
      </c>
      <c r="AN44" t="s">
        <v>3926</v>
      </c>
      <c r="AO44" t="s">
        <v>268</v>
      </c>
      <c r="AP44" t="s">
        <v>386</v>
      </c>
      <c r="AQ44" t="s">
        <v>3940</v>
      </c>
      <c r="AU44" t="s">
        <v>3999</v>
      </c>
      <c r="AV44" t="s">
        <v>4000</v>
      </c>
      <c r="AW44" t="s">
        <v>447</v>
      </c>
      <c r="AX44" t="s">
        <v>446</v>
      </c>
      <c r="AY44" t="s">
        <v>253</v>
      </c>
      <c r="AZ44" t="s">
        <v>230</v>
      </c>
      <c r="BA44" t="s">
        <v>395</v>
      </c>
      <c r="BB44" t="s">
        <v>380</v>
      </c>
      <c r="BC44" t="s">
        <v>3927</v>
      </c>
      <c r="BD44" t="s">
        <v>3927</v>
      </c>
      <c r="BE44" t="s">
        <v>3927</v>
      </c>
      <c r="BF44">
        <v>12</v>
      </c>
    </row>
    <row r="45" spans="1:58" x14ac:dyDescent="0.3">
      <c r="A45">
        <v>2026</v>
      </c>
      <c r="B45">
        <v>202605</v>
      </c>
      <c r="C45">
        <v>5</v>
      </c>
      <c r="D45" s="14">
        <v>20001623720535</v>
      </c>
      <c r="E45" t="s">
        <v>2810</v>
      </c>
      <c r="F45" s="2">
        <v>46148.716724537036</v>
      </c>
      <c r="G45" s="2">
        <v>46149</v>
      </c>
      <c r="I45" t="s">
        <v>224</v>
      </c>
      <c r="J45" t="s">
        <v>230</v>
      </c>
      <c r="L45" t="s">
        <v>3349</v>
      </c>
      <c r="M45" t="s">
        <v>309</v>
      </c>
      <c r="N45" t="s">
        <v>297</v>
      </c>
      <c r="O45" t="s">
        <v>283</v>
      </c>
      <c r="Q45" t="s">
        <v>4119</v>
      </c>
      <c r="R45" t="s">
        <v>2809</v>
      </c>
      <c r="S45" t="s">
        <v>3969</v>
      </c>
      <c r="T45" t="s">
        <v>3970</v>
      </c>
      <c r="U45" t="s">
        <v>3034</v>
      </c>
      <c r="V45" t="s">
        <v>3920</v>
      </c>
      <c r="W45" t="s">
        <v>409</v>
      </c>
      <c r="X45" t="s">
        <v>225</v>
      </c>
      <c r="Z45">
        <v>4</v>
      </c>
      <c r="AA45" t="s">
        <v>3921</v>
      </c>
      <c r="AB45" t="s">
        <v>4120</v>
      </c>
      <c r="AC45">
        <v>46153.810474537036</v>
      </c>
      <c r="AD45">
        <v>46153</v>
      </c>
      <c r="AE45" t="s">
        <v>3938</v>
      </c>
      <c r="AG45" t="s">
        <v>3923</v>
      </c>
      <c r="AH45">
        <v>6108882416</v>
      </c>
      <c r="AI45" t="s">
        <v>4121</v>
      </c>
      <c r="AM45" t="s">
        <v>3925</v>
      </c>
      <c r="AN45" t="s">
        <v>3926</v>
      </c>
      <c r="AO45" t="s">
        <v>268</v>
      </c>
      <c r="AP45" t="s">
        <v>386</v>
      </c>
      <c r="AQ45" t="s">
        <v>3940</v>
      </c>
      <c r="AU45" t="s">
        <v>3999</v>
      </c>
      <c r="AV45" t="s">
        <v>4000</v>
      </c>
      <c r="AW45" t="s">
        <v>227</v>
      </c>
      <c r="AX45" t="s">
        <v>226</v>
      </c>
      <c r="AY45" t="s">
        <v>254</v>
      </c>
      <c r="AZ45" t="s">
        <v>230</v>
      </c>
      <c r="BA45" t="s">
        <v>273</v>
      </c>
      <c r="BB45" t="s">
        <v>380</v>
      </c>
      <c r="BC45" t="s">
        <v>3927</v>
      </c>
      <c r="BD45" t="s">
        <v>3927</v>
      </c>
      <c r="BE45" t="s">
        <v>3927</v>
      </c>
      <c r="BF45">
        <v>12</v>
      </c>
    </row>
    <row r="46" spans="1:58" x14ac:dyDescent="0.3">
      <c r="A46">
        <v>2026</v>
      </c>
      <c r="B46">
        <v>202605</v>
      </c>
      <c r="C46">
        <v>5</v>
      </c>
      <c r="D46" s="14">
        <v>20001623684254</v>
      </c>
      <c r="E46" t="s">
        <v>2810</v>
      </c>
      <c r="F46" s="2">
        <v>46148.662361111114</v>
      </c>
      <c r="G46" s="2">
        <v>46151</v>
      </c>
      <c r="I46" t="s">
        <v>224</v>
      </c>
      <c r="J46" t="s">
        <v>230</v>
      </c>
      <c r="L46" t="s">
        <v>3363</v>
      </c>
      <c r="M46" t="s">
        <v>309</v>
      </c>
      <c r="N46" t="s">
        <v>297</v>
      </c>
      <c r="O46" t="s">
        <v>283</v>
      </c>
      <c r="Q46" t="s">
        <v>4122</v>
      </c>
      <c r="R46" t="s">
        <v>2809</v>
      </c>
      <c r="S46" t="s">
        <v>3969</v>
      </c>
      <c r="T46" t="s">
        <v>3970</v>
      </c>
      <c r="U46" t="s">
        <v>3034</v>
      </c>
      <c r="V46" t="s">
        <v>3920</v>
      </c>
      <c r="W46" t="s">
        <v>409</v>
      </c>
      <c r="X46" t="s">
        <v>387</v>
      </c>
      <c r="Z46">
        <v>2</v>
      </c>
      <c r="AA46" t="s">
        <v>3921</v>
      </c>
      <c r="AB46" t="s">
        <v>4123</v>
      </c>
      <c r="AC46">
        <v>46153.810474537036</v>
      </c>
      <c r="AD46">
        <v>46153</v>
      </c>
      <c r="AE46" t="s">
        <v>3938</v>
      </c>
      <c r="AG46" t="s">
        <v>3923</v>
      </c>
      <c r="AH46">
        <v>6037074118</v>
      </c>
      <c r="AI46" t="s">
        <v>4124</v>
      </c>
      <c r="AM46" t="s">
        <v>3925</v>
      </c>
      <c r="AN46" t="s">
        <v>3926</v>
      </c>
      <c r="AO46" t="s">
        <v>268</v>
      </c>
      <c r="AP46" t="s">
        <v>386</v>
      </c>
      <c r="AQ46" t="s">
        <v>3940</v>
      </c>
      <c r="AU46" t="s">
        <v>3999</v>
      </c>
      <c r="AV46" t="s">
        <v>4000</v>
      </c>
      <c r="AW46" t="s">
        <v>447</v>
      </c>
      <c r="AX46" t="s">
        <v>446</v>
      </c>
      <c r="AY46" t="s">
        <v>253</v>
      </c>
      <c r="AZ46" t="s">
        <v>230</v>
      </c>
      <c r="BA46" t="s">
        <v>273</v>
      </c>
      <c r="BB46" t="s">
        <v>380</v>
      </c>
      <c r="BC46" t="s">
        <v>3927</v>
      </c>
      <c r="BD46" t="s">
        <v>3927</v>
      </c>
      <c r="BE46" t="s">
        <v>3927</v>
      </c>
      <c r="BF46">
        <v>26</v>
      </c>
    </row>
    <row r="47" spans="1:58" x14ac:dyDescent="0.3">
      <c r="A47">
        <v>2026</v>
      </c>
      <c r="B47">
        <v>202605</v>
      </c>
      <c r="C47">
        <v>5</v>
      </c>
      <c r="D47" s="14">
        <v>20001623636071</v>
      </c>
      <c r="E47" t="s">
        <v>2810</v>
      </c>
      <c r="F47" s="2">
        <v>46148.613981481481</v>
      </c>
      <c r="G47" s="2">
        <v>46150</v>
      </c>
      <c r="I47" t="s">
        <v>224</v>
      </c>
      <c r="J47" t="s">
        <v>230</v>
      </c>
      <c r="L47" t="s">
        <v>4125</v>
      </c>
      <c r="M47" t="s">
        <v>309</v>
      </c>
      <c r="N47" t="s">
        <v>297</v>
      </c>
      <c r="O47" t="s">
        <v>283</v>
      </c>
      <c r="Q47" t="s">
        <v>4126</v>
      </c>
      <c r="R47" t="s">
        <v>2809</v>
      </c>
      <c r="S47" t="s">
        <v>3979</v>
      </c>
      <c r="T47" t="s">
        <v>3980</v>
      </c>
      <c r="U47" t="s">
        <v>3034</v>
      </c>
      <c r="V47" t="s">
        <v>3920</v>
      </c>
      <c r="W47" t="s">
        <v>409</v>
      </c>
      <c r="X47" t="s">
        <v>225</v>
      </c>
      <c r="Z47">
        <v>3</v>
      </c>
      <c r="AA47" t="s">
        <v>3921</v>
      </c>
      <c r="AB47" t="s">
        <v>4127</v>
      </c>
      <c r="AC47">
        <v>46153.810474537036</v>
      </c>
      <c r="AD47">
        <v>46153</v>
      </c>
      <c r="AE47" t="s">
        <v>3938</v>
      </c>
      <c r="AG47" t="s">
        <v>3923</v>
      </c>
      <c r="AH47">
        <v>6108888155</v>
      </c>
      <c r="AI47" t="s">
        <v>4128</v>
      </c>
      <c r="AM47" t="s">
        <v>3925</v>
      </c>
      <c r="AN47" t="s">
        <v>3926</v>
      </c>
      <c r="AO47" t="s">
        <v>268</v>
      </c>
      <c r="AP47" t="s">
        <v>386</v>
      </c>
      <c r="AQ47" t="s">
        <v>3940</v>
      </c>
      <c r="AU47" t="s">
        <v>3999</v>
      </c>
      <c r="AV47" t="s">
        <v>4000</v>
      </c>
      <c r="AW47" t="s">
        <v>320</v>
      </c>
      <c r="AX47" t="s">
        <v>319</v>
      </c>
      <c r="AY47" t="s">
        <v>254</v>
      </c>
      <c r="AZ47" t="s">
        <v>230</v>
      </c>
      <c r="BA47" t="s">
        <v>395</v>
      </c>
      <c r="BB47" t="s">
        <v>380</v>
      </c>
      <c r="BC47" t="s">
        <v>3927</v>
      </c>
      <c r="BD47" t="s">
        <v>3927</v>
      </c>
      <c r="BE47" t="s">
        <v>3927</v>
      </c>
      <c r="BF47">
        <v>12</v>
      </c>
    </row>
    <row r="48" spans="1:58" x14ac:dyDescent="0.3">
      <c r="A48">
        <v>2026</v>
      </c>
      <c r="B48">
        <v>202605</v>
      </c>
      <c r="C48">
        <v>5</v>
      </c>
      <c r="D48" s="14">
        <v>20001623631463</v>
      </c>
      <c r="E48" t="s">
        <v>2810</v>
      </c>
      <c r="F48" s="2">
        <v>46148.628240740742</v>
      </c>
      <c r="G48" s="2">
        <v>46150</v>
      </c>
      <c r="I48" t="s">
        <v>224</v>
      </c>
      <c r="J48" t="s">
        <v>230</v>
      </c>
      <c r="L48" t="s">
        <v>1826</v>
      </c>
      <c r="M48" t="s">
        <v>309</v>
      </c>
      <c r="N48" t="s">
        <v>297</v>
      </c>
      <c r="O48" t="s">
        <v>283</v>
      </c>
      <c r="Q48" t="s">
        <v>4129</v>
      </c>
      <c r="R48" t="s">
        <v>2809</v>
      </c>
      <c r="S48" t="s">
        <v>3918</v>
      </c>
      <c r="T48" t="s">
        <v>3919</v>
      </c>
      <c r="U48" t="s">
        <v>3034</v>
      </c>
      <c r="V48" t="s">
        <v>3920</v>
      </c>
      <c r="W48" t="s">
        <v>409</v>
      </c>
      <c r="X48" t="s">
        <v>225</v>
      </c>
      <c r="Z48">
        <v>3</v>
      </c>
      <c r="AA48" t="s">
        <v>3921</v>
      </c>
      <c r="AB48" t="s">
        <v>4130</v>
      </c>
      <c r="AC48">
        <v>46153.810474537036</v>
      </c>
      <c r="AD48">
        <v>46153</v>
      </c>
      <c r="AE48" t="s">
        <v>3938</v>
      </c>
      <c r="AG48" t="s">
        <v>3923</v>
      </c>
      <c r="AH48">
        <v>6077047534</v>
      </c>
      <c r="AI48" t="s">
        <v>4131</v>
      </c>
      <c r="AM48" t="s">
        <v>3925</v>
      </c>
      <c r="AN48" t="s">
        <v>3926</v>
      </c>
      <c r="AO48" t="s">
        <v>268</v>
      </c>
      <c r="AP48" t="s">
        <v>386</v>
      </c>
      <c r="AQ48" t="s">
        <v>3940</v>
      </c>
      <c r="AU48" t="s">
        <v>3999</v>
      </c>
      <c r="AV48" t="s">
        <v>4000</v>
      </c>
      <c r="AW48" t="s">
        <v>227</v>
      </c>
      <c r="AX48" t="s">
        <v>226</v>
      </c>
      <c r="AY48" t="s">
        <v>254</v>
      </c>
      <c r="AZ48" t="s">
        <v>230</v>
      </c>
      <c r="BA48" t="s">
        <v>273</v>
      </c>
      <c r="BB48" t="s">
        <v>380</v>
      </c>
      <c r="BC48" t="s">
        <v>3927</v>
      </c>
      <c r="BD48" t="s">
        <v>3927</v>
      </c>
      <c r="BE48" t="s">
        <v>3927</v>
      </c>
      <c r="BF48">
        <v>5</v>
      </c>
    </row>
    <row r="49" spans="1:58" x14ac:dyDescent="0.3">
      <c r="A49">
        <v>2026</v>
      </c>
      <c r="B49">
        <v>202605</v>
      </c>
      <c r="C49">
        <v>5</v>
      </c>
      <c r="D49" s="14">
        <v>20001623619414</v>
      </c>
      <c r="E49" t="s">
        <v>2810</v>
      </c>
      <c r="F49" s="2">
        <v>46148.624189814815</v>
      </c>
      <c r="G49" s="2">
        <v>46149</v>
      </c>
      <c r="I49" t="s">
        <v>224</v>
      </c>
      <c r="J49" t="s">
        <v>230</v>
      </c>
      <c r="L49" t="s">
        <v>4132</v>
      </c>
      <c r="M49" t="s">
        <v>4133</v>
      </c>
      <c r="N49" t="s">
        <v>353</v>
      </c>
      <c r="O49" t="s">
        <v>283</v>
      </c>
      <c r="Q49" t="s">
        <v>4134</v>
      </c>
      <c r="R49" t="s">
        <v>2809</v>
      </c>
      <c r="S49" t="s">
        <v>3969</v>
      </c>
      <c r="T49" t="s">
        <v>3970</v>
      </c>
      <c r="U49" t="s">
        <v>3034</v>
      </c>
      <c r="V49" t="s">
        <v>3920</v>
      </c>
      <c r="W49" t="s">
        <v>409</v>
      </c>
      <c r="X49" t="s">
        <v>387</v>
      </c>
      <c r="Z49">
        <v>4</v>
      </c>
      <c r="AA49" t="s">
        <v>3921</v>
      </c>
      <c r="AB49" t="s">
        <v>4135</v>
      </c>
      <c r="AC49">
        <v>46153.810474537036</v>
      </c>
      <c r="AD49">
        <v>46153</v>
      </c>
      <c r="AE49" t="s">
        <v>3938</v>
      </c>
      <c r="AG49" t="s">
        <v>3923</v>
      </c>
      <c r="AH49">
        <v>6108901953</v>
      </c>
      <c r="AI49" t="s">
        <v>4136</v>
      </c>
      <c r="AM49" t="s">
        <v>3925</v>
      </c>
      <c r="AN49" t="s">
        <v>3926</v>
      </c>
      <c r="AO49" t="s">
        <v>268</v>
      </c>
      <c r="AP49" t="s">
        <v>386</v>
      </c>
      <c r="AQ49" t="s">
        <v>3940</v>
      </c>
      <c r="AU49" t="s">
        <v>3999</v>
      </c>
      <c r="AV49" t="s">
        <v>4000</v>
      </c>
      <c r="AW49" t="s">
        <v>389</v>
      </c>
      <c r="AX49" t="s">
        <v>388</v>
      </c>
      <c r="AY49" t="s">
        <v>253</v>
      </c>
      <c r="AZ49" t="s">
        <v>230</v>
      </c>
      <c r="BA49" t="s">
        <v>395</v>
      </c>
      <c r="BB49" t="s">
        <v>380</v>
      </c>
      <c r="BC49" t="s">
        <v>3927</v>
      </c>
      <c r="BD49" t="s">
        <v>3927</v>
      </c>
      <c r="BE49" t="s">
        <v>3927</v>
      </c>
      <c r="BF49">
        <v>12</v>
      </c>
    </row>
    <row r="50" spans="1:58" x14ac:dyDescent="0.3">
      <c r="A50">
        <v>2026</v>
      </c>
      <c r="B50">
        <v>202605</v>
      </c>
      <c r="C50">
        <v>5</v>
      </c>
      <c r="D50" s="14">
        <v>20001623618064</v>
      </c>
      <c r="E50" t="s">
        <v>2810</v>
      </c>
      <c r="F50" s="2">
        <v>46148.610312500001</v>
      </c>
      <c r="G50" s="2">
        <v>46150</v>
      </c>
      <c r="I50" t="s">
        <v>224</v>
      </c>
      <c r="J50" t="s">
        <v>230</v>
      </c>
      <c r="L50" t="s">
        <v>3051</v>
      </c>
      <c r="M50" t="s">
        <v>1366</v>
      </c>
      <c r="N50" t="s">
        <v>1359</v>
      </c>
      <c r="O50" t="s">
        <v>554</v>
      </c>
      <c r="Q50" t="s">
        <v>4137</v>
      </c>
      <c r="R50" t="s">
        <v>2809</v>
      </c>
      <c r="S50" t="s">
        <v>3954</v>
      </c>
      <c r="T50" t="s">
        <v>3955</v>
      </c>
      <c r="U50" t="s">
        <v>3034</v>
      </c>
      <c r="V50" t="s">
        <v>3920</v>
      </c>
      <c r="W50" t="s">
        <v>409</v>
      </c>
      <c r="X50" t="s">
        <v>225</v>
      </c>
      <c r="Z50">
        <v>3</v>
      </c>
      <c r="AA50" t="s">
        <v>3921</v>
      </c>
      <c r="AB50" t="s">
        <v>4138</v>
      </c>
      <c r="AC50">
        <v>46153.810474537036</v>
      </c>
      <c r="AD50">
        <v>46153</v>
      </c>
      <c r="AE50" t="s">
        <v>3938</v>
      </c>
      <c r="AG50" t="s">
        <v>3923</v>
      </c>
      <c r="AH50">
        <v>6108882198</v>
      </c>
      <c r="AI50" t="s">
        <v>4139</v>
      </c>
      <c r="AM50" t="s">
        <v>3925</v>
      </c>
      <c r="AN50" t="s">
        <v>3926</v>
      </c>
      <c r="AO50" t="s">
        <v>268</v>
      </c>
      <c r="AP50" t="s">
        <v>249</v>
      </c>
      <c r="AQ50" t="s">
        <v>3940</v>
      </c>
      <c r="AU50" t="s">
        <v>3999</v>
      </c>
      <c r="AV50" t="s">
        <v>4000</v>
      </c>
      <c r="AW50" t="s">
        <v>320</v>
      </c>
      <c r="AX50" t="s">
        <v>319</v>
      </c>
      <c r="AY50" t="s">
        <v>254</v>
      </c>
      <c r="AZ50" t="s">
        <v>230</v>
      </c>
      <c r="BA50" t="s">
        <v>395</v>
      </c>
      <c r="BB50" t="s">
        <v>380</v>
      </c>
      <c r="BC50" t="s">
        <v>3927</v>
      </c>
      <c r="BD50" t="s">
        <v>3927</v>
      </c>
      <c r="BE50" t="s">
        <v>3927</v>
      </c>
      <c r="BF50">
        <v>12</v>
      </c>
    </row>
    <row r="51" spans="1:58" x14ac:dyDescent="0.3">
      <c r="A51">
        <v>2026</v>
      </c>
      <c r="B51">
        <v>202605</v>
      </c>
      <c r="C51">
        <v>5</v>
      </c>
      <c r="D51" s="14">
        <v>20001623600530</v>
      </c>
      <c r="E51" t="s">
        <v>2810</v>
      </c>
      <c r="F51" s="2">
        <v>46148.590844907405</v>
      </c>
      <c r="G51" s="2">
        <v>46149</v>
      </c>
      <c r="I51" t="s">
        <v>224</v>
      </c>
      <c r="J51" t="s">
        <v>1696</v>
      </c>
      <c r="L51" t="s">
        <v>3472</v>
      </c>
      <c r="M51" t="s">
        <v>309</v>
      </c>
      <c r="N51" t="s">
        <v>297</v>
      </c>
      <c r="O51" t="s">
        <v>283</v>
      </c>
      <c r="Q51" t="s">
        <v>4140</v>
      </c>
      <c r="R51" t="s">
        <v>4141</v>
      </c>
      <c r="S51" t="s">
        <v>4142</v>
      </c>
      <c r="T51" t="s">
        <v>4143</v>
      </c>
      <c r="U51" t="s">
        <v>3034</v>
      </c>
      <c r="V51" t="s">
        <v>647</v>
      </c>
      <c r="W51" t="s">
        <v>409</v>
      </c>
      <c r="X51" t="s">
        <v>225</v>
      </c>
      <c r="Z51">
        <v>4</v>
      </c>
      <c r="AA51" t="s">
        <v>3921</v>
      </c>
      <c r="AB51" t="s">
        <v>3995</v>
      </c>
      <c r="AC51">
        <v>46155.513055555559</v>
      </c>
      <c r="AD51">
        <v>46153</v>
      </c>
      <c r="AE51" t="s">
        <v>3938</v>
      </c>
      <c r="AG51" t="s">
        <v>4144</v>
      </c>
      <c r="AH51">
        <v>6108885146</v>
      </c>
      <c r="AI51" t="s">
        <v>4145</v>
      </c>
      <c r="AM51" t="s">
        <v>3925</v>
      </c>
      <c r="AN51" t="s">
        <v>3926</v>
      </c>
      <c r="AO51" t="s">
        <v>268</v>
      </c>
      <c r="AP51" t="s">
        <v>1701</v>
      </c>
      <c r="AQ51" t="s">
        <v>3998</v>
      </c>
      <c r="AW51" t="s">
        <v>1694</v>
      </c>
      <c r="AX51" t="s">
        <v>1693</v>
      </c>
      <c r="AY51" t="s">
        <v>254</v>
      </c>
      <c r="AZ51" t="s">
        <v>1696</v>
      </c>
      <c r="BA51" t="s">
        <v>395</v>
      </c>
      <c r="BB51" t="s">
        <v>1698</v>
      </c>
      <c r="BC51" t="s">
        <v>3927</v>
      </c>
      <c r="BD51" t="s">
        <v>3927</v>
      </c>
      <c r="BE51" t="s">
        <v>3927</v>
      </c>
      <c r="BF51">
        <v>12</v>
      </c>
    </row>
    <row r="52" spans="1:58" x14ac:dyDescent="0.3">
      <c r="A52">
        <v>2026</v>
      </c>
      <c r="B52">
        <v>202605</v>
      </c>
      <c r="C52">
        <v>5</v>
      </c>
      <c r="D52" s="14">
        <v>20001623586357</v>
      </c>
      <c r="E52" t="s">
        <v>2810</v>
      </c>
      <c r="F52" s="2">
        <v>46148.577881944446</v>
      </c>
      <c r="G52" s="2">
        <v>46149</v>
      </c>
      <c r="I52" t="s">
        <v>224</v>
      </c>
      <c r="J52" t="s">
        <v>230</v>
      </c>
      <c r="L52" t="s">
        <v>3276</v>
      </c>
      <c r="M52" t="s">
        <v>261</v>
      </c>
      <c r="N52" t="s">
        <v>237</v>
      </c>
      <c r="O52" t="s">
        <v>257</v>
      </c>
      <c r="Q52" t="s">
        <v>4146</v>
      </c>
      <c r="R52" t="s">
        <v>2809</v>
      </c>
      <c r="S52" t="s">
        <v>3954</v>
      </c>
      <c r="T52" t="s">
        <v>3955</v>
      </c>
      <c r="U52" t="s">
        <v>3034</v>
      </c>
      <c r="V52" t="s">
        <v>3920</v>
      </c>
      <c r="W52" t="s">
        <v>409</v>
      </c>
      <c r="X52" t="s">
        <v>387</v>
      </c>
      <c r="Z52">
        <v>1</v>
      </c>
      <c r="AA52" t="s">
        <v>3921</v>
      </c>
      <c r="AB52" t="s">
        <v>4147</v>
      </c>
      <c r="AC52">
        <v>46150.852430555555</v>
      </c>
      <c r="AD52">
        <v>46150</v>
      </c>
      <c r="AE52" t="s">
        <v>3938</v>
      </c>
      <c r="AG52" t="s">
        <v>3923</v>
      </c>
      <c r="AH52">
        <v>6103126126</v>
      </c>
      <c r="AI52" t="s">
        <v>4148</v>
      </c>
      <c r="AM52" t="s">
        <v>3925</v>
      </c>
      <c r="AN52" t="s">
        <v>3926</v>
      </c>
      <c r="AO52" t="s">
        <v>268</v>
      </c>
      <c r="AP52" t="s">
        <v>386</v>
      </c>
      <c r="AQ52" t="s">
        <v>3940</v>
      </c>
      <c r="AU52" t="s">
        <v>4149</v>
      </c>
      <c r="AV52" t="s">
        <v>4000</v>
      </c>
      <c r="AW52" t="s">
        <v>447</v>
      </c>
      <c r="AX52" t="s">
        <v>446</v>
      </c>
      <c r="AY52" t="s">
        <v>253</v>
      </c>
      <c r="AZ52" t="s">
        <v>230</v>
      </c>
      <c r="BA52" t="s">
        <v>273</v>
      </c>
      <c r="BB52" t="s">
        <v>380</v>
      </c>
      <c r="BC52" t="s">
        <v>3927</v>
      </c>
      <c r="BD52" t="s">
        <v>3927</v>
      </c>
      <c r="BE52" t="s">
        <v>3927</v>
      </c>
      <c r="BF52">
        <v>23</v>
      </c>
    </row>
    <row r="53" spans="1:58" x14ac:dyDescent="0.3">
      <c r="A53">
        <v>2026</v>
      </c>
      <c r="B53">
        <v>202605</v>
      </c>
      <c r="C53">
        <v>5</v>
      </c>
      <c r="D53" s="14">
        <v>20001623583783</v>
      </c>
      <c r="E53" t="s">
        <v>2810</v>
      </c>
      <c r="F53" s="2">
        <v>46148.594074074077</v>
      </c>
      <c r="G53" s="2">
        <v>46150</v>
      </c>
      <c r="I53" t="s">
        <v>224</v>
      </c>
      <c r="J53" t="s">
        <v>230</v>
      </c>
      <c r="L53" t="s">
        <v>3320</v>
      </c>
      <c r="M53" t="s">
        <v>309</v>
      </c>
      <c r="N53" t="s">
        <v>297</v>
      </c>
      <c r="O53" t="s">
        <v>283</v>
      </c>
      <c r="Q53" t="s">
        <v>4150</v>
      </c>
      <c r="R53" t="s">
        <v>2809</v>
      </c>
      <c r="S53" t="s">
        <v>3954</v>
      </c>
      <c r="T53" t="s">
        <v>3955</v>
      </c>
      <c r="U53" t="s">
        <v>3034</v>
      </c>
      <c r="V53" t="s">
        <v>3920</v>
      </c>
      <c r="W53" t="s">
        <v>409</v>
      </c>
      <c r="X53" t="s">
        <v>225</v>
      </c>
      <c r="Z53">
        <v>3</v>
      </c>
      <c r="AA53" t="s">
        <v>3921</v>
      </c>
      <c r="AB53" t="s">
        <v>4151</v>
      </c>
      <c r="AC53">
        <v>46153.810474537036</v>
      </c>
      <c r="AD53">
        <v>46153</v>
      </c>
      <c r="AE53" t="s">
        <v>3938</v>
      </c>
      <c r="AG53" t="s">
        <v>3923</v>
      </c>
      <c r="AH53">
        <v>6105985568</v>
      </c>
      <c r="AI53" t="s">
        <v>4152</v>
      </c>
      <c r="AM53" t="s">
        <v>3925</v>
      </c>
      <c r="AN53" t="s">
        <v>3926</v>
      </c>
      <c r="AO53" t="s">
        <v>268</v>
      </c>
      <c r="AP53" t="s">
        <v>386</v>
      </c>
      <c r="AQ53" t="s">
        <v>3940</v>
      </c>
      <c r="AU53" t="s">
        <v>3999</v>
      </c>
      <c r="AV53" t="s">
        <v>4000</v>
      </c>
      <c r="AW53" t="s">
        <v>227</v>
      </c>
      <c r="AX53" t="s">
        <v>226</v>
      </c>
      <c r="AY53" t="s">
        <v>254</v>
      </c>
      <c r="AZ53" t="s">
        <v>230</v>
      </c>
      <c r="BA53" t="s">
        <v>273</v>
      </c>
      <c r="BB53" t="s">
        <v>380</v>
      </c>
      <c r="BC53" t="s">
        <v>3927</v>
      </c>
      <c r="BD53" t="s">
        <v>3927</v>
      </c>
      <c r="BE53" t="s">
        <v>3927</v>
      </c>
      <c r="BF53">
        <v>1</v>
      </c>
    </row>
    <row r="54" spans="1:58" x14ac:dyDescent="0.3">
      <c r="A54">
        <v>2026</v>
      </c>
      <c r="B54">
        <v>202605</v>
      </c>
      <c r="C54">
        <v>5</v>
      </c>
      <c r="D54" s="14">
        <v>20001623566717</v>
      </c>
      <c r="E54" t="s">
        <v>2810</v>
      </c>
      <c r="F54" s="2">
        <v>46148.552372685182</v>
      </c>
      <c r="G54" s="2">
        <v>46149</v>
      </c>
      <c r="I54" t="s">
        <v>224</v>
      </c>
      <c r="J54" t="s">
        <v>230</v>
      </c>
      <c r="L54" t="s">
        <v>3799</v>
      </c>
      <c r="M54" t="s">
        <v>3958</v>
      </c>
      <c r="N54" t="s">
        <v>353</v>
      </c>
      <c r="O54" t="s">
        <v>283</v>
      </c>
      <c r="Q54" t="s">
        <v>4153</v>
      </c>
      <c r="R54" t="s">
        <v>2809</v>
      </c>
      <c r="S54" t="s">
        <v>3942</v>
      </c>
      <c r="T54" t="s">
        <v>3943</v>
      </c>
      <c r="U54" t="s">
        <v>3034</v>
      </c>
      <c r="V54" t="s">
        <v>3920</v>
      </c>
      <c r="W54" t="s">
        <v>409</v>
      </c>
      <c r="X54" t="s">
        <v>225</v>
      </c>
      <c r="Z54">
        <v>1</v>
      </c>
      <c r="AA54" t="s">
        <v>3921</v>
      </c>
      <c r="AB54" t="s">
        <v>4154</v>
      </c>
      <c r="AC54">
        <v>46150.852430555555</v>
      </c>
      <c r="AD54">
        <v>46150</v>
      </c>
      <c r="AE54" t="s">
        <v>3938</v>
      </c>
      <c r="AG54" t="s">
        <v>3923</v>
      </c>
      <c r="AH54">
        <v>6108893962</v>
      </c>
      <c r="AI54" t="s">
        <v>4155</v>
      </c>
      <c r="AM54" t="s">
        <v>3925</v>
      </c>
      <c r="AN54" t="s">
        <v>3926</v>
      </c>
      <c r="AO54" t="s">
        <v>268</v>
      </c>
      <c r="AP54" t="s">
        <v>249</v>
      </c>
      <c r="AQ54" t="s">
        <v>3940</v>
      </c>
      <c r="AU54" t="s">
        <v>4149</v>
      </c>
      <c r="AV54" t="s">
        <v>4000</v>
      </c>
      <c r="AW54" t="s">
        <v>320</v>
      </c>
      <c r="AX54" t="s">
        <v>319</v>
      </c>
      <c r="AY54" t="s">
        <v>254</v>
      </c>
      <c r="AZ54" t="s">
        <v>230</v>
      </c>
      <c r="BA54" t="s">
        <v>395</v>
      </c>
      <c r="BB54" t="s">
        <v>380</v>
      </c>
      <c r="BC54" t="s">
        <v>3927</v>
      </c>
      <c r="BD54" t="s">
        <v>3927</v>
      </c>
      <c r="BE54" t="s">
        <v>3927</v>
      </c>
      <c r="BF54">
        <v>12</v>
      </c>
    </row>
    <row r="55" spans="1:58" x14ac:dyDescent="0.3">
      <c r="A55">
        <v>2026</v>
      </c>
      <c r="B55">
        <v>202605</v>
      </c>
      <c r="C55">
        <v>5</v>
      </c>
      <c r="D55" s="14">
        <v>20001623559962</v>
      </c>
      <c r="E55" t="s">
        <v>2810</v>
      </c>
      <c r="F55" s="2">
        <v>46148.5153587963</v>
      </c>
      <c r="G55" s="2">
        <v>46149</v>
      </c>
      <c r="I55" t="s">
        <v>224</v>
      </c>
      <c r="J55" t="s">
        <v>230</v>
      </c>
      <c r="L55" t="s">
        <v>742</v>
      </c>
      <c r="M55" t="s">
        <v>261</v>
      </c>
      <c r="N55" t="s">
        <v>237</v>
      </c>
      <c r="O55" t="s">
        <v>257</v>
      </c>
      <c r="Q55" t="s">
        <v>4156</v>
      </c>
      <c r="R55" t="s">
        <v>2809</v>
      </c>
      <c r="S55" t="s">
        <v>4041</v>
      </c>
      <c r="T55" t="s">
        <v>4042</v>
      </c>
      <c r="U55" t="s">
        <v>3034</v>
      </c>
      <c r="V55" t="s">
        <v>3920</v>
      </c>
      <c r="W55" t="s">
        <v>409</v>
      </c>
      <c r="X55" t="s">
        <v>225</v>
      </c>
      <c r="Z55">
        <v>1</v>
      </c>
      <c r="AA55" t="s">
        <v>3921</v>
      </c>
      <c r="AB55" t="s">
        <v>4157</v>
      </c>
      <c r="AC55">
        <v>46150.852430555555</v>
      </c>
      <c r="AD55">
        <v>46150</v>
      </c>
      <c r="AE55" t="s">
        <v>3938</v>
      </c>
      <c r="AG55" t="s">
        <v>3923</v>
      </c>
      <c r="AH55">
        <v>6108897818</v>
      </c>
      <c r="AI55" t="s">
        <v>4158</v>
      </c>
      <c r="AM55" t="s">
        <v>3925</v>
      </c>
      <c r="AN55" t="s">
        <v>3926</v>
      </c>
      <c r="AO55" t="s">
        <v>268</v>
      </c>
      <c r="AP55" t="s">
        <v>304</v>
      </c>
      <c r="AQ55" t="s">
        <v>3940</v>
      </c>
      <c r="AU55" t="s">
        <v>4149</v>
      </c>
      <c r="AV55" t="s">
        <v>4000</v>
      </c>
      <c r="AW55" t="s">
        <v>320</v>
      </c>
      <c r="AX55" t="s">
        <v>319</v>
      </c>
      <c r="AY55" t="s">
        <v>254</v>
      </c>
      <c r="AZ55" t="s">
        <v>230</v>
      </c>
      <c r="BA55" t="s">
        <v>395</v>
      </c>
      <c r="BB55" t="s">
        <v>380</v>
      </c>
      <c r="BC55" t="s">
        <v>3927</v>
      </c>
      <c r="BD55" t="s">
        <v>3927</v>
      </c>
      <c r="BE55" t="s">
        <v>3927</v>
      </c>
      <c r="BF55">
        <v>12</v>
      </c>
    </row>
    <row r="56" spans="1:58" x14ac:dyDescent="0.3">
      <c r="A56">
        <v>2026</v>
      </c>
      <c r="B56">
        <v>202605</v>
      </c>
      <c r="C56">
        <v>5</v>
      </c>
      <c r="D56" s="14">
        <v>20001623555087</v>
      </c>
      <c r="E56" t="s">
        <v>2810</v>
      </c>
      <c r="F56" s="2">
        <v>46148.520115740743</v>
      </c>
      <c r="G56" s="2">
        <v>46149</v>
      </c>
      <c r="I56" t="s">
        <v>224</v>
      </c>
      <c r="J56" t="s">
        <v>230</v>
      </c>
      <c r="L56" t="s">
        <v>3133</v>
      </c>
      <c r="M56" t="s">
        <v>1336</v>
      </c>
      <c r="N56" t="s">
        <v>546</v>
      </c>
      <c r="O56" t="s">
        <v>554</v>
      </c>
      <c r="Q56" t="s">
        <v>4159</v>
      </c>
      <c r="R56" t="s">
        <v>2809</v>
      </c>
      <c r="S56" t="s">
        <v>3918</v>
      </c>
      <c r="T56" t="s">
        <v>3919</v>
      </c>
      <c r="U56" t="s">
        <v>3034</v>
      </c>
      <c r="V56" t="s">
        <v>3920</v>
      </c>
      <c r="W56" t="s">
        <v>409</v>
      </c>
      <c r="X56" t="s">
        <v>225</v>
      </c>
      <c r="Z56">
        <v>1</v>
      </c>
      <c r="AA56" t="s">
        <v>3921</v>
      </c>
      <c r="AB56" t="s">
        <v>4160</v>
      </c>
      <c r="AC56">
        <v>46150.852430555555</v>
      </c>
      <c r="AD56">
        <v>46150</v>
      </c>
      <c r="AE56" t="s">
        <v>3938</v>
      </c>
      <c r="AG56" t="s">
        <v>3923</v>
      </c>
      <c r="AH56">
        <v>6108890920</v>
      </c>
      <c r="AI56" t="s">
        <v>4161</v>
      </c>
      <c r="AM56" t="s">
        <v>3925</v>
      </c>
      <c r="AN56" t="s">
        <v>3926</v>
      </c>
      <c r="AO56" t="s">
        <v>268</v>
      </c>
      <c r="AP56" t="s">
        <v>386</v>
      </c>
      <c r="AQ56" t="s">
        <v>3940</v>
      </c>
      <c r="AU56" t="s">
        <v>4149</v>
      </c>
      <c r="AV56" t="s">
        <v>4000</v>
      </c>
      <c r="AW56" t="s">
        <v>320</v>
      </c>
      <c r="AX56" t="s">
        <v>319</v>
      </c>
      <c r="AY56" t="s">
        <v>254</v>
      </c>
      <c r="AZ56" t="s">
        <v>230</v>
      </c>
      <c r="BA56" t="s">
        <v>395</v>
      </c>
      <c r="BB56" t="s">
        <v>380</v>
      </c>
      <c r="BC56" t="s">
        <v>3927</v>
      </c>
      <c r="BD56" t="s">
        <v>3927</v>
      </c>
      <c r="BE56" t="s">
        <v>3927</v>
      </c>
      <c r="BF56">
        <v>12</v>
      </c>
    </row>
    <row r="57" spans="1:58" x14ac:dyDescent="0.3">
      <c r="A57">
        <v>2026</v>
      </c>
      <c r="B57">
        <v>202605</v>
      </c>
      <c r="C57">
        <v>5</v>
      </c>
      <c r="D57" s="14">
        <v>20001623517385</v>
      </c>
      <c r="E57" t="s">
        <v>2810</v>
      </c>
      <c r="F57" s="2">
        <v>46148.491724537038</v>
      </c>
      <c r="G57" s="2">
        <v>46149</v>
      </c>
      <c r="I57" t="s">
        <v>224</v>
      </c>
      <c r="J57" t="s">
        <v>1696</v>
      </c>
      <c r="L57" t="s">
        <v>729</v>
      </c>
      <c r="M57" t="s">
        <v>1104</v>
      </c>
      <c r="N57" t="s">
        <v>322</v>
      </c>
      <c r="O57" t="s">
        <v>331</v>
      </c>
      <c r="Q57" t="s">
        <v>4162</v>
      </c>
      <c r="R57" t="s">
        <v>4141</v>
      </c>
      <c r="S57" t="s">
        <v>3935</v>
      </c>
      <c r="T57" t="s">
        <v>3936</v>
      </c>
      <c r="U57" t="s">
        <v>3034</v>
      </c>
      <c r="V57" t="s">
        <v>3920</v>
      </c>
      <c r="W57" t="s">
        <v>409</v>
      </c>
      <c r="X57" t="s">
        <v>387</v>
      </c>
      <c r="Z57">
        <v>1</v>
      </c>
      <c r="AA57" t="s">
        <v>3921</v>
      </c>
      <c r="AB57" t="s">
        <v>4163</v>
      </c>
      <c r="AC57">
        <v>46150.852430555555</v>
      </c>
      <c r="AD57">
        <v>46150</v>
      </c>
      <c r="AE57" t="s">
        <v>3938</v>
      </c>
      <c r="AG57" t="s">
        <v>3923</v>
      </c>
      <c r="AH57">
        <v>6108889860</v>
      </c>
      <c r="AI57" t="s">
        <v>4164</v>
      </c>
      <c r="AM57" t="s">
        <v>3925</v>
      </c>
      <c r="AN57" t="s">
        <v>3926</v>
      </c>
      <c r="AO57" t="s">
        <v>268</v>
      </c>
      <c r="AP57" t="s">
        <v>1701</v>
      </c>
      <c r="AQ57" t="s">
        <v>3940</v>
      </c>
      <c r="AU57" t="s">
        <v>4149</v>
      </c>
      <c r="AV57" t="s">
        <v>4000</v>
      </c>
      <c r="AW57" t="s">
        <v>4165</v>
      </c>
      <c r="AX57" t="s">
        <v>4166</v>
      </c>
      <c r="AY57" t="s">
        <v>253</v>
      </c>
      <c r="AZ57" t="s">
        <v>1696</v>
      </c>
      <c r="BA57" t="s">
        <v>395</v>
      </c>
      <c r="BB57" t="s">
        <v>1698</v>
      </c>
      <c r="BC57" t="s">
        <v>3927</v>
      </c>
      <c r="BD57" t="s">
        <v>3927</v>
      </c>
      <c r="BE57" t="s">
        <v>3927</v>
      </c>
      <c r="BF57">
        <v>12</v>
      </c>
    </row>
    <row r="58" spans="1:58" x14ac:dyDescent="0.3">
      <c r="A58">
        <v>2026</v>
      </c>
      <c r="B58">
        <v>202605</v>
      </c>
      <c r="C58">
        <v>5</v>
      </c>
      <c r="D58" s="14">
        <v>20001623491635</v>
      </c>
      <c r="E58" t="s">
        <v>2810</v>
      </c>
      <c r="F58" s="2">
        <v>46148.468495370369</v>
      </c>
      <c r="G58" s="2">
        <v>46149</v>
      </c>
      <c r="I58" t="s">
        <v>224</v>
      </c>
      <c r="J58" t="s">
        <v>230</v>
      </c>
      <c r="L58" t="s">
        <v>4167</v>
      </c>
      <c r="M58" t="s">
        <v>994</v>
      </c>
      <c r="N58" t="s">
        <v>989</v>
      </c>
      <c r="O58" t="s">
        <v>554</v>
      </c>
      <c r="Q58" t="s">
        <v>4168</v>
      </c>
      <c r="R58" t="s">
        <v>2809</v>
      </c>
      <c r="S58" t="s">
        <v>3979</v>
      </c>
      <c r="T58" t="s">
        <v>3980</v>
      </c>
      <c r="U58" t="s">
        <v>3034</v>
      </c>
      <c r="V58" t="s">
        <v>3920</v>
      </c>
      <c r="W58" t="s">
        <v>409</v>
      </c>
      <c r="X58" t="s">
        <v>225</v>
      </c>
      <c r="Z58">
        <v>4</v>
      </c>
      <c r="AA58" t="s">
        <v>3921</v>
      </c>
      <c r="AB58" t="s">
        <v>4169</v>
      </c>
      <c r="AC58">
        <v>46153.810474537036</v>
      </c>
      <c r="AD58">
        <v>46153</v>
      </c>
      <c r="AE58" t="s">
        <v>3938</v>
      </c>
      <c r="AG58" t="s">
        <v>3923</v>
      </c>
      <c r="AH58">
        <v>6108860656</v>
      </c>
      <c r="AI58" t="s">
        <v>4170</v>
      </c>
      <c r="AM58" t="s">
        <v>3925</v>
      </c>
      <c r="AN58" t="s">
        <v>3926</v>
      </c>
      <c r="AO58" t="s">
        <v>268</v>
      </c>
      <c r="AP58" t="s">
        <v>386</v>
      </c>
      <c r="AQ58" t="s">
        <v>3940</v>
      </c>
      <c r="AU58" t="s">
        <v>3999</v>
      </c>
      <c r="AV58" t="s">
        <v>4000</v>
      </c>
      <c r="AW58" t="s">
        <v>320</v>
      </c>
      <c r="AX58" t="s">
        <v>319</v>
      </c>
      <c r="AY58" t="s">
        <v>254</v>
      </c>
      <c r="AZ58" t="s">
        <v>230</v>
      </c>
      <c r="BA58" t="s">
        <v>395</v>
      </c>
      <c r="BB58" t="s">
        <v>380</v>
      </c>
      <c r="BC58" t="s">
        <v>3927</v>
      </c>
      <c r="BD58" t="s">
        <v>3927</v>
      </c>
      <c r="BE58" t="s">
        <v>3927</v>
      </c>
      <c r="BF58">
        <v>12</v>
      </c>
    </row>
    <row r="59" spans="1:58" x14ac:dyDescent="0.3">
      <c r="A59">
        <v>2026</v>
      </c>
      <c r="B59">
        <v>202605</v>
      </c>
      <c r="C59">
        <v>5</v>
      </c>
      <c r="D59" s="14">
        <v>20001623482514</v>
      </c>
      <c r="E59" t="s">
        <v>2810</v>
      </c>
      <c r="F59" s="2">
        <v>46148.462418981479</v>
      </c>
      <c r="G59" s="2">
        <v>46149</v>
      </c>
      <c r="I59" t="s">
        <v>224</v>
      </c>
      <c r="J59" t="s">
        <v>230</v>
      </c>
      <c r="L59" t="s">
        <v>990</v>
      </c>
      <c r="M59" t="s">
        <v>1286</v>
      </c>
      <c r="N59" t="s">
        <v>1281</v>
      </c>
      <c r="O59" t="s">
        <v>331</v>
      </c>
      <c r="Q59" t="s">
        <v>4171</v>
      </c>
      <c r="R59" t="s">
        <v>2809</v>
      </c>
      <c r="S59" t="s">
        <v>4172</v>
      </c>
      <c r="T59" t="s">
        <v>4173</v>
      </c>
      <c r="U59" t="s">
        <v>4095</v>
      </c>
      <c r="V59" t="s">
        <v>4096</v>
      </c>
      <c r="W59" t="s">
        <v>409</v>
      </c>
      <c r="X59" t="s">
        <v>225</v>
      </c>
      <c r="Z59">
        <v>4</v>
      </c>
      <c r="AA59" t="s">
        <v>3921</v>
      </c>
      <c r="AB59" t="s">
        <v>3995</v>
      </c>
      <c r="AC59">
        <v>46155.513136574074</v>
      </c>
      <c r="AD59">
        <v>46153</v>
      </c>
      <c r="AE59" t="s">
        <v>3938</v>
      </c>
      <c r="AG59" t="s">
        <v>4097</v>
      </c>
      <c r="AH59">
        <v>6108857660</v>
      </c>
      <c r="AI59" t="s">
        <v>4174</v>
      </c>
      <c r="AM59" t="s">
        <v>3925</v>
      </c>
      <c r="AN59" t="s">
        <v>3926</v>
      </c>
      <c r="AO59" t="s">
        <v>268</v>
      </c>
      <c r="AP59" t="s">
        <v>249</v>
      </c>
      <c r="AQ59" t="s">
        <v>3998</v>
      </c>
      <c r="AW59" t="s">
        <v>320</v>
      </c>
      <c r="AX59" t="s">
        <v>319</v>
      </c>
      <c r="AY59" t="s">
        <v>254</v>
      </c>
      <c r="AZ59" t="s">
        <v>230</v>
      </c>
      <c r="BA59" t="s">
        <v>395</v>
      </c>
      <c r="BB59" t="s">
        <v>380</v>
      </c>
      <c r="BC59" t="s">
        <v>3927</v>
      </c>
      <c r="BD59" t="s">
        <v>3927</v>
      </c>
      <c r="BE59" t="s">
        <v>3927</v>
      </c>
      <c r="BF59">
        <v>12</v>
      </c>
    </row>
    <row r="60" spans="1:58" x14ac:dyDescent="0.3">
      <c r="A60">
        <v>2026</v>
      </c>
      <c r="B60">
        <v>202605</v>
      </c>
      <c r="C60">
        <v>5</v>
      </c>
      <c r="D60" s="14">
        <v>20001623475111</v>
      </c>
      <c r="E60" t="s">
        <v>2810</v>
      </c>
      <c r="F60" s="2">
        <v>46148.445740740739</v>
      </c>
      <c r="G60" s="2">
        <v>46149</v>
      </c>
      <c r="I60" t="s">
        <v>224</v>
      </c>
      <c r="J60" t="s">
        <v>230</v>
      </c>
      <c r="L60" t="s">
        <v>3138</v>
      </c>
      <c r="M60" t="s">
        <v>1336</v>
      </c>
      <c r="N60" t="s">
        <v>546</v>
      </c>
      <c r="O60" t="s">
        <v>554</v>
      </c>
      <c r="Q60" t="s">
        <v>4175</v>
      </c>
      <c r="R60" t="s">
        <v>2809</v>
      </c>
      <c r="S60" t="s">
        <v>3969</v>
      </c>
      <c r="T60" t="s">
        <v>3970</v>
      </c>
      <c r="U60" t="s">
        <v>3034</v>
      </c>
      <c r="V60" t="s">
        <v>3920</v>
      </c>
      <c r="W60" t="s">
        <v>409</v>
      </c>
      <c r="X60" t="s">
        <v>387</v>
      </c>
      <c r="Z60">
        <v>4</v>
      </c>
      <c r="AA60" t="s">
        <v>3921</v>
      </c>
      <c r="AB60" t="s">
        <v>4176</v>
      </c>
      <c r="AC60">
        <v>46153.810474537036</v>
      </c>
      <c r="AD60">
        <v>46153</v>
      </c>
      <c r="AE60" t="s">
        <v>3938</v>
      </c>
      <c r="AG60" t="s">
        <v>3923</v>
      </c>
      <c r="AH60">
        <v>6054832494</v>
      </c>
      <c r="AI60" t="s">
        <v>4177</v>
      </c>
      <c r="AM60" t="s">
        <v>3925</v>
      </c>
      <c r="AN60" t="s">
        <v>3926</v>
      </c>
      <c r="AO60" t="s">
        <v>268</v>
      </c>
      <c r="AP60" t="s">
        <v>249</v>
      </c>
      <c r="AQ60" t="s">
        <v>3940</v>
      </c>
      <c r="AU60" t="s">
        <v>3999</v>
      </c>
      <c r="AV60" t="s">
        <v>4000</v>
      </c>
      <c r="AW60" t="s">
        <v>921</v>
      </c>
      <c r="AX60" t="s">
        <v>920</v>
      </c>
      <c r="AY60" t="s">
        <v>253</v>
      </c>
      <c r="AZ60" t="s">
        <v>230</v>
      </c>
      <c r="BA60" t="s">
        <v>273</v>
      </c>
      <c r="BB60" t="s">
        <v>380</v>
      </c>
      <c r="BC60" t="s">
        <v>3927</v>
      </c>
      <c r="BD60" t="s">
        <v>3927</v>
      </c>
      <c r="BE60" t="s">
        <v>3927</v>
      </c>
      <c r="BF60">
        <v>26</v>
      </c>
    </row>
    <row r="61" spans="1:58" x14ac:dyDescent="0.3">
      <c r="A61">
        <v>2026</v>
      </c>
      <c r="B61">
        <v>202605</v>
      </c>
      <c r="C61">
        <v>5</v>
      </c>
      <c r="D61" s="14">
        <v>20001623457585</v>
      </c>
      <c r="E61" t="s">
        <v>2810</v>
      </c>
      <c r="F61" s="2">
        <v>46148.431631944448</v>
      </c>
      <c r="G61" s="2">
        <v>46149</v>
      </c>
      <c r="I61" t="s">
        <v>224</v>
      </c>
      <c r="J61" t="s">
        <v>230</v>
      </c>
      <c r="L61" t="s">
        <v>2443</v>
      </c>
      <c r="M61" t="s">
        <v>309</v>
      </c>
      <c r="N61" t="s">
        <v>297</v>
      </c>
      <c r="O61" t="s">
        <v>283</v>
      </c>
      <c r="Q61" t="s">
        <v>4178</v>
      </c>
      <c r="R61" t="s">
        <v>2809</v>
      </c>
      <c r="S61" t="s">
        <v>3942</v>
      </c>
      <c r="T61" t="s">
        <v>3943</v>
      </c>
      <c r="U61" t="s">
        <v>3034</v>
      </c>
      <c r="V61" t="s">
        <v>3920</v>
      </c>
      <c r="W61" t="s">
        <v>409</v>
      </c>
      <c r="X61" t="s">
        <v>225</v>
      </c>
      <c r="Z61">
        <v>1</v>
      </c>
      <c r="AA61" t="s">
        <v>3921</v>
      </c>
      <c r="AB61" t="s">
        <v>4179</v>
      </c>
      <c r="AC61">
        <v>46150.852430555555</v>
      </c>
      <c r="AD61">
        <v>46150</v>
      </c>
      <c r="AE61" t="s">
        <v>3938</v>
      </c>
      <c r="AG61" t="s">
        <v>3923</v>
      </c>
      <c r="AH61">
        <v>6108882795</v>
      </c>
      <c r="AI61" t="s">
        <v>4180</v>
      </c>
      <c r="AM61" t="s">
        <v>3925</v>
      </c>
      <c r="AN61" t="s">
        <v>3926</v>
      </c>
      <c r="AO61" t="s">
        <v>268</v>
      </c>
      <c r="AP61" t="s">
        <v>386</v>
      </c>
      <c r="AQ61" t="s">
        <v>3940</v>
      </c>
      <c r="AU61" t="s">
        <v>4149</v>
      </c>
      <c r="AV61" t="s">
        <v>4000</v>
      </c>
      <c r="AW61" t="s">
        <v>320</v>
      </c>
      <c r="AX61" t="s">
        <v>319</v>
      </c>
      <c r="AY61" t="s">
        <v>254</v>
      </c>
      <c r="AZ61" t="s">
        <v>230</v>
      </c>
      <c r="BA61" t="s">
        <v>395</v>
      </c>
      <c r="BB61" t="s">
        <v>380</v>
      </c>
      <c r="BC61" t="s">
        <v>3927</v>
      </c>
      <c r="BD61" t="s">
        <v>3927</v>
      </c>
      <c r="BE61" t="s">
        <v>3927</v>
      </c>
      <c r="BF61">
        <v>12</v>
      </c>
    </row>
    <row r="62" spans="1:58" x14ac:dyDescent="0.3">
      <c r="A62">
        <v>2026</v>
      </c>
      <c r="B62">
        <v>202605</v>
      </c>
      <c r="C62">
        <v>5</v>
      </c>
      <c r="D62" s="14">
        <v>20001623454403</v>
      </c>
      <c r="E62" t="s">
        <v>2810</v>
      </c>
      <c r="F62" s="2">
        <v>46148.423078703701</v>
      </c>
      <c r="G62" s="2">
        <v>46149</v>
      </c>
      <c r="I62" t="s">
        <v>224</v>
      </c>
      <c r="J62" t="s">
        <v>230</v>
      </c>
      <c r="L62" t="s">
        <v>4181</v>
      </c>
      <c r="M62" t="s">
        <v>309</v>
      </c>
      <c r="N62" t="s">
        <v>297</v>
      </c>
      <c r="O62" t="s">
        <v>283</v>
      </c>
      <c r="Q62" t="s">
        <v>4182</v>
      </c>
      <c r="R62" t="s">
        <v>2809</v>
      </c>
      <c r="S62" t="s">
        <v>3954</v>
      </c>
      <c r="T62" t="s">
        <v>3955</v>
      </c>
      <c r="U62" t="s">
        <v>3034</v>
      </c>
      <c r="V62" t="s">
        <v>3920</v>
      </c>
      <c r="W62" t="s">
        <v>409</v>
      </c>
      <c r="X62" t="s">
        <v>225</v>
      </c>
      <c r="Z62">
        <v>1</v>
      </c>
      <c r="AA62" t="s">
        <v>3921</v>
      </c>
      <c r="AB62" t="s">
        <v>4183</v>
      </c>
      <c r="AC62">
        <v>46150.852430555555</v>
      </c>
      <c r="AD62">
        <v>46150</v>
      </c>
      <c r="AE62" t="s">
        <v>3938</v>
      </c>
      <c r="AG62" t="s">
        <v>3923</v>
      </c>
      <c r="AH62">
        <v>6108850611</v>
      </c>
      <c r="AI62" t="s">
        <v>4184</v>
      </c>
      <c r="AM62" t="s">
        <v>3925</v>
      </c>
      <c r="AN62" t="s">
        <v>3926</v>
      </c>
      <c r="AO62" t="s">
        <v>268</v>
      </c>
      <c r="AP62" t="s">
        <v>304</v>
      </c>
      <c r="AQ62" t="s">
        <v>3940</v>
      </c>
      <c r="AU62" t="s">
        <v>4149</v>
      </c>
      <c r="AV62" t="s">
        <v>4000</v>
      </c>
      <c r="AW62" t="s">
        <v>320</v>
      </c>
      <c r="AX62" t="s">
        <v>319</v>
      </c>
      <c r="AY62" t="s">
        <v>254</v>
      </c>
      <c r="AZ62" t="s">
        <v>230</v>
      </c>
      <c r="BA62" t="s">
        <v>395</v>
      </c>
      <c r="BB62" t="s">
        <v>380</v>
      </c>
      <c r="BC62" t="s">
        <v>3927</v>
      </c>
      <c r="BD62" t="s">
        <v>3927</v>
      </c>
      <c r="BE62" t="s">
        <v>3927</v>
      </c>
      <c r="BF62">
        <v>12</v>
      </c>
    </row>
    <row r="63" spans="1:58" x14ac:dyDescent="0.3">
      <c r="A63">
        <v>2026</v>
      </c>
      <c r="B63">
        <v>202605</v>
      </c>
      <c r="C63">
        <v>5</v>
      </c>
      <c r="D63" s="14">
        <v>20001623450454</v>
      </c>
      <c r="E63" t="s">
        <v>2810</v>
      </c>
      <c r="F63" s="2">
        <v>46148.424247685187</v>
      </c>
      <c r="G63" s="2">
        <v>46149</v>
      </c>
      <c r="I63" t="s">
        <v>224</v>
      </c>
      <c r="J63" t="s">
        <v>230</v>
      </c>
      <c r="L63" t="s">
        <v>3701</v>
      </c>
      <c r="M63" t="s">
        <v>1036</v>
      </c>
      <c r="N63" t="s">
        <v>752</v>
      </c>
      <c r="O63" t="s">
        <v>623</v>
      </c>
      <c r="Q63" t="s">
        <v>4185</v>
      </c>
      <c r="R63" t="s">
        <v>2809</v>
      </c>
      <c r="S63" t="s">
        <v>3918</v>
      </c>
      <c r="T63" t="s">
        <v>3919</v>
      </c>
      <c r="U63" t="s">
        <v>3034</v>
      </c>
      <c r="V63" t="s">
        <v>3920</v>
      </c>
      <c r="W63" t="s">
        <v>409</v>
      </c>
      <c r="X63" t="s">
        <v>387</v>
      </c>
      <c r="Z63">
        <v>1</v>
      </c>
      <c r="AA63" t="s">
        <v>3921</v>
      </c>
      <c r="AB63" t="s">
        <v>4186</v>
      </c>
      <c r="AC63">
        <v>46150.852430555555</v>
      </c>
      <c r="AD63">
        <v>46150</v>
      </c>
      <c r="AE63" t="s">
        <v>3938</v>
      </c>
      <c r="AG63" t="s">
        <v>3923</v>
      </c>
      <c r="AH63">
        <v>6108850616</v>
      </c>
      <c r="AI63" t="s">
        <v>4187</v>
      </c>
      <c r="AM63" t="s">
        <v>3925</v>
      </c>
      <c r="AN63" t="s">
        <v>3926</v>
      </c>
      <c r="AO63" t="s">
        <v>268</v>
      </c>
      <c r="AP63" t="s">
        <v>330</v>
      </c>
      <c r="AQ63" t="s">
        <v>3940</v>
      </c>
      <c r="AU63" t="s">
        <v>4149</v>
      </c>
      <c r="AV63" t="s">
        <v>4000</v>
      </c>
      <c r="AW63" t="s">
        <v>447</v>
      </c>
      <c r="AX63" t="s">
        <v>446</v>
      </c>
      <c r="AY63" t="s">
        <v>253</v>
      </c>
      <c r="AZ63" t="s">
        <v>230</v>
      </c>
      <c r="BA63" t="s">
        <v>395</v>
      </c>
      <c r="BB63" t="s">
        <v>380</v>
      </c>
      <c r="BC63" t="s">
        <v>3927</v>
      </c>
      <c r="BD63" t="s">
        <v>3927</v>
      </c>
      <c r="BE63" t="s">
        <v>3927</v>
      </c>
      <c r="BF63">
        <v>12</v>
      </c>
    </row>
    <row r="64" spans="1:58" x14ac:dyDescent="0.3">
      <c r="A64">
        <v>2026</v>
      </c>
      <c r="B64">
        <v>202605</v>
      </c>
      <c r="C64">
        <v>5</v>
      </c>
      <c r="D64" s="14">
        <v>20001623411321</v>
      </c>
      <c r="E64" t="s">
        <v>2810</v>
      </c>
      <c r="F64" s="2">
        <v>46148.374155092592</v>
      </c>
      <c r="G64" s="2">
        <v>46149</v>
      </c>
      <c r="I64" t="s">
        <v>224</v>
      </c>
      <c r="J64" t="s">
        <v>230</v>
      </c>
      <c r="L64" t="s">
        <v>4188</v>
      </c>
      <c r="M64" t="s">
        <v>1286</v>
      </c>
      <c r="N64" t="s">
        <v>1281</v>
      </c>
      <c r="O64" t="s">
        <v>331</v>
      </c>
      <c r="Q64" t="s">
        <v>4189</v>
      </c>
      <c r="R64" t="s">
        <v>2809</v>
      </c>
      <c r="S64" t="s">
        <v>3935</v>
      </c>
      <c r="T64" t="s">
        <v>3936</v>
      </c>
      <c r="U64" t="s">
        <v>3034</v>
      </c>
      <c r="V64" t="s">
        <v>3920</v>
      </c>
      <c r="W64" t="s">
        <v>409</v>
      </c>
      <c r="X64" t="s">
        <v>225</v>
      </c>
      <c r="Z64">
        <v>1</v>
      </c>
      <c r="AA64" t="s">
        <v>3921</v>
      </c>
      <c r="AB64" t="s">
        <v>4190</v>
      </c>
      <c r="AC64">
        <v>46150.852430555555</v>
      </c>
      <c r="AD64">
        <v>46150</v>
      </c>
      <c r="AE64" t="s">
        <v>3938</v>
      </c>
      <c r="AG64" t="s">
        <v>3923</v>
      </c>
      <c r="AH64">
        <v>6108862401</v>
      </c>
      <c r="AI64" t="s">
        <v>4191</v>
      </c>
      <c r="AM64" t="s">
        <v>3925</v>
      </c>
      <c r="AN64" t="s">
        <v>3926</v>
      </c>
      <c r="AO64" t="s">
        <v>268</v>
      </c>
      <c r="AP64" t="s">
        <v>249</v>
      </c>
      <c r="AQ64" t="s">
        <v>3940</v>
      </c>
      <c r="AU64" t="s">
        <v>4149</v>
      </c>
      <c r="AV64" t="s">
        <v>4000</v>
      </c>
      <c r="AW64" t="s">
        <v>320</v>
      </c>
      <c r="AX64" t="s">
        <v>319</v>
      </c>
      <c r="AY64" t="s">
        <v>254</v>
      </c>
      <c r="AZ64" t="s">
        <v>230</v>
      </c>
      <c r="BA64" t="s">
        <v>395</v>
      </c>
      <c r="BB64" t="s">
        <v>380</v>
      </c>
      <c r="BC64" t="s">
        <v>3927</v>
      </c>
      <c r="BD64" t="s">
        <v>3927</v>
      </c>
      <c r="BE64" t="s">
        <v>3927</v>
      </c>
      <c r="BF64">
        <v>12</v>
      </c>
    </row>
    <row r="65" spans="1:58" x14ac:dyDescent="0.3">
      <c r="A65">
        <v>2026</v>
      </c>
      <c r="B65">
        <v>202605</v>
      </c>
      <c r="C65">
        <v>5</v>
      </c>
      <c r="D65" s="14">
        <v>20001623406783</v>
      </c>
      <c r="E65" t="s">
        <v>2810</v>
      </c>
      <c r="F65" s="2">
        <v>46148.396967592591</v>
      </c>
      <c r="G65" s="2">
        <v>46148</v>
      </c>
      <c r="I65" t="s">
        <v>224</v>
      </c>
      <c r="J65" t="s">
        <v>230</v>
      </c>
      <c r="L65" t="s">
        <v>4192</v>
      </c>
      <c r="M65" t="s">
        <v>309</v>
      </c>
      <c r="N65" t="s">
        <v>297</v>
      </c>
      <c r="O65" t="s">
        <v>283</v>
      </c>
      <c r="Q65" t="s">
        <v>4193</v>
      </c>
      <c r="R65" t="s">
        <v>2809</v>
      </c>
      <c r="S65" t="s">
        <v>3949</v>
      </c>
      <c r="T65" t="s">
        <v>3950</v>
      </c>
      <c r="U65" t="s">
        <v>3034</v>
      </c>
      <c r="V65" t="s">
        <v>3920</v>
      </c>
      <c r="W65" t="s">
        <v>409</v>
      </c>
      <c r="X65" t="s">
        <v>387</v>
      </c>
      <c r="Z65">
        <v>2</v>
      </c>
      <c r="AA65" t="s">
        <v>3921</v>
      </c>
      <c r="AB65" t="s">
        <v>4194</v>
      </c>
      <c r="AC65">
        <v>46150.852430555555</v>
      </c>
      <c r="AD65">
        <v>46150</v>
      </c>
      <c r="AE65" t="s">
        <v>3938</v>
      </c>
      <c r="AG65" t="s">
        <v>3923</v>
      </c>
      <c r="AH65">
        <v>6108844711</v>
      </c>
      <c r="AI65" t="s">
        <v>4195</v>
      </c>
      <c r="AM65" t="s">
        <v>3925</v>
      </c>
      <c r="AN65" t="s">
        <v>3926</v>
      </c>
      <c r="AO65" t="s">
        <v>268</v>
      </c>
      <c r="AP65" t="s">
        <v>304</v>
      </c>
      <c r="AQ65" t="s">
        <v>3940</v>
      </c>
      <c r="AU65" t="s">
        <v>4149</v>
      </c>
      <c r="AV65" t="s">
        <v>4000</v>
      </c>
      <c r="AW65" t="s">
        <v>447</v>
      </c>
      <c r="AX65" t="s">
        <v>446</v>
      </c>
      <c r="AY65" t="s">
        <v>253</v>
      </c>
      <c r="AZ65" t="s">
        <v>230</v>
      </c>
      <c r="BA65" t="s">
        <v>395</v>
      </c>
      <c r="BB65" t="s">
        <v>380</v>
      </c>
      <c r="BC65" t="s">
        <v>3927</v>
      </c>
      <c r="BD65" t="s">
        <v>3927</v>
      </c>
      <c r="BE65" t="s">
        <v>3927</v>
      </c>
      <c r="BF65">
        <v>12</v>
      </c>
    </row>
    <row r="66" spans="1:58" x14ac:dyDescent="0.3">
      <c r="A66">
        <v>2026</v>
      </c>
      <c r="B66">
        <v>202605</v>
      </c>
      <c r="C66">
        <v>5</v>
      </c>
      <c r="D66" s="14">
        <v>20001623406623</v>
      </c>
      <c r="E66" t="s">
        <v>2810</v>
      </c>
      <c r="F66" s="2">
        <v>46148.389548611114</v>
      </c>
      <c r="G66" s="2">
        <v>46149</v>
      </c>
      <c r="I66" t="s">
        <v>224</v>
      </c>
      <c r="J66" t="s">
        <v>230</v>
      </c>
      <c r="L66" t="s">
        <v>3237</v>
      </c>
      <c r="M66" t="s">
        <v>261</v>
      </c>
      <c r="N66" t="s">
        <v>237</v>
      </c>
      <c r="O66" t="s">
        <v>257</v>
      </c>
      <c r="Q66" t="s">
        <v>4196</v>
      </c>
      <c r="R66" t="s">
        <v>2809</v>
      </c>
      <c r="S66" t="s">
        <v>3954</v>
      </c>
      <c r="T66" t="s">
        <v>3955</v>
      </c>
      <c r="U66" t="s">
        <v>3034</v>
      </c>
      <c r="V66" t="s">
        <v>3920</v>
      </c>
      <c r="W66" t="s">
        <v>409</v>
      </c>
      <c r="X66" t="s">
        <v>225</v>
      </c>
      <c r="Z66">
        <v>1</v>
      </c>
      <c r="AA66" t="s">
        <v>3921</v>
      </c>
      <c r="AB66" t="s">
        <v>4197</v>
      </c>
      <c r="AC66">
        <v>46150.852430555555</v>
      </c>
      <c r="AD66">
        <v>46150</v>
      </c>
      <c r="AE66" t="s">
        <v>3938</v>
      </c>
      <c r="AG66" t="s">
        <v>3923</v>
      </c>
      <c r="AH66">
        <v>6108860464</v>
      </c>
      <c r="AI66" t="s">
        <v>4198</v>
      </c>
      <c r="AM66" t="s">
        <v>3925</v>
      </c>
      <c r="AN66" t="s">
        <v>3926</v>
      </c>
      <c r="AO66" t="s">
        <v>268</v>
      </c>
      <c r="AP66" t="s">
        <v>330</v>
      </c>
      <c r="AQ66" t="s">
        <v>3940</v>
      </c>
      <c r="AU66" t="s">
        <v>4149</v>
      </c>
      <c r="AV66" t="s">
        <v>4000</v>
      </c>
      <c r="AW66" t="s">
        <v>320</v>
      </c>
      <c r="AX66" t="s">
        <v>319</v>
      </c>
      <c r="AY66" t="s">
        <v>254</v>
      </c>
      <c r="AZ66" t="s">
        <v>230</v>
      </c>
      <c r="BA66" t="s">
        <v>395</v>
      </c>
      <c r="BB66" t="s">
        <v>380</v>
      </c>
      <c r="BC66" t="s">
        <v>3927</v>
      </c>
      <c r="BD66" t="s">
        <v>3927</v>
      </c>
      <c r="BE66" t="s">
        <v>3927</v>
      </c>
      <c r="BF66">
        <v>12</v>
      </c>
    </row>
    <row r="67" spans="1:58" x14ac:dyDescent="0.3">
      <c r="A67">
        <v>2026</v>
      </c>
      <c r="B67">
        <v>202605</v>
      </c>
      <c r="C67">
        <v>5</v>
      </c>
      <c r="D67" s="14">
        <v>20001623395247</v>
      </c>
      <c r="E67" t="s">
        <v>2810</v>
      </c>
      <c r="F67" s="2">
        <v>46148.366759259261</v>
      </c>
      <c r="G67" s="2">
        <v>46150</v>
      </c>
      <c r="I67" t="s">
        <v>224</v>
      </c>
      <c r="J67" t="s">
        <v>230</v>
      </c>
      <c r="L67" t="s">
        <v>3113</v>
      </c>
      <c r="M67" t="s">
        <v>4091</v>
      </c>
      <c r="N67" t="s">
        <v>546</v>
      </c>
      <c r="O67" t="s">
        <v>554</v>
      </c>
      <c r="Q67" t="s">
        <v>4199</v>
      </c>
      <c r="R67" t="s">
        <v>2809</v>
      </c>
      <c r="S67" t="s">
        <v>3949</v>
      </c>
      <c r="T67" t="s">
        <v>3950</v>
      </c>
      <c r="U67" t="s">
        <v>3034</v>
      </c>
      <c r="V67" t="s">
        <v>3920</v>
      </c>
      <c r="W67" t="s">
        <v>409</v>
      </c>
      <c r="X67" t="s">
        <v>225</v>
      </c>
      <c r="Z67">
        <v>3</v>
      </c>
      <c r="AA67" t="s">
        <v>3921</v>
      </c>
      <c r="AB67" t="s">
        <v>4200</v>
      </c>
      <c r="AC67">
        <v>46153.810474537036</v>
      </c>
      <c r="AD67">
        <v>46153</v>
      </c>
      <c r="AE67" t="s">
        <v>3938</v>
      </c>
      <c r="AG67" t="s">
        <v>3923</v>
      </c>
      <c r="AH67">
        <v>6108858469</v>
      </c>
      <c r="AI67" t="s">
        <v>4201</v>
      </c>
      <c r="AM67" t="s">
        <v>3925</v>
      </c>
      <c r="AN67" t="s">
        <v>3926</v>
      </c>
      <c r="AO67" t="s">
        <v>268</v>
      </c>
      <c r="AP67" t="s">
        <v>693</v>
      </c>
      <c r="AQ67" t="s">
        <v>3940</v>
      </c>
      <c r="AU67" t="s">
        <v>3999</v>
      </c>
      <c r="AV67" t="s">
        <v>4000</v>
      </c>
      <c r="AW67" t="s">
        <v>227</v>
      </c>
      <c r="AX67" t="s">
        <v>226</v>
      </c>
      <c r="AY67" t="s">
        <v>254</v>
      </c>
      <c r="AZ67" t="s">
        <v>230</v>
      </c>
      <c r="BA67" t="s">
        <v>395</v>
      </c>
      <c r="BB67" t="s">
        <v>380</v>
      </c>
      <c r="BC67" t="s">
        <v>3927</v>
      </c>
      <c r="BD67" t="s">
        <v>3927</v>
      </c>
      <c r="BE67" t="s">
        <v>3927</v>
      </c>
      <c r="BF67">
        <v>12</v>
      </c>
    </row>
    <row r="68" spans="1:58" x14ac:dyDescent="0.3">
      <c r="A68">
        <v>2026</v>
      </c>
      <c r="B68">
        <v>202605</v>
      </c>
      <c r="C68">
        <v>5</v>
      </c>
      <c r="D68" s="14">
        <v>20001623393641</v>
      </c>
      <c r="E68" t="s">
        <v>2810</v>
      </c>
      <c r="F68" s="2">
        <v>46148.388460648152</v>
      </c>
      <c r="G68" s="2">
        <v>46150</v>
      </c>
      <c r="I68" t="s">
        <v>224</v>
      </c>
      <c r="J68" t="s">
        <v>230</v>
      </c>
      <c r="L68" t="s">
        <v>2855</v>
      </c>
      <c r="M68" t="s">
        <v>1336</v>
      </c>
      <c r="N68" t="s">
        <v>546</v>
      </c>
      <c r="O68" t="s">
        <v>554</v>
      </c>
      <c r="Q68" t="s">
        <v>4202</v>
      </c>
      <c r="R68" t="s">
        <v>2809</v>
      </c>
      <c r="S68" t="s">
        <v>3935</v>
      </c>
      <c r="T68" t="s">
        <v>3936</v>
      </c>
      <c r="U68" t="s">
        <v>3034</v>
      </c>
      <c r="V68" t="s">
        <v>3920</v>
      </c>
      <c r="W68" t="s">
        <v>409</v>
      </c>
      <c r="X68" t="s">
        <v>225</v>
      </c>
      <c r="Z68">
        <v>3</v>
      </c>
      <c r="AA68" t="s">
        <v>3921</v>
      </c>
      <c r="AB68" t="s">
        <v>4203</v>
      </c>
      <c r="AC68">
        <v>46153.810474537036</v>
      </c>
      <c r="AD68">
        <v>46153</v>
      </c>
      <c r="AE68" t="s">
        <v>3938</v>
      </c>
      <c r="AG68" t="s">
        <v>3923</v>
      </c>
      <c r="AH68">
        <v>6108862426</v>
      </c>
      <c r="AI68" t="s">
        <v>4204</v>
      </c>
      <c r="AM68" t="s">
        <v>3925</v>
      </c>
      <c r="AN68" t="s">
        <v>3926</v>
      </c>
      <c r="AO68" t="s">
        <v>268</v>
      </c>
      <c r="AP68" t="s">
        <v>386</v>
      </c>
      <c r="AQ68" t="s">
        <v>3940</v>
      </c>
      <c r="AU68" t="s">
        <v>3999</v>
      </c>
      <c r="AV68" t="s">
        <v>4000</v>
      </c>
      <c r="AW68" t="s">
        <v>227</v>
      </c>
      <c r="AX68" t="s">
        <v>226</v>
      </c>
      <c r="AY68" t="s">
        <v>254</v>
      </c>
      <c r="AZ68" t="s">
        <v>230</v>
      </c>
      <c r="BA68" t="s">
        <v>273</v>
      </c>
      <c r="BB68" t="s">
        <v>380</v>
      </c>
      <c r="BC68" t="s">
        <v>3927</v>
      </c>
      <c r="BD68" t="s">
        <v>3927</v>
      </c>
      <c r="BE68" t="s">
        <v>3927</v>
      </c>
      <c r="BF68">
        <v>12</v>
      </c>
    </row>
    <row r="69" spans="1:58" x14ac:dyDescent="0.3">
      <c r="A69">
        <v>2026</v>
      </c>
      <c r="B69">
        <v>202605</v>
      </c>
      <c r="C69">
        <v>5</v>
      </c>
      <c r="D69" s="14">
        <v>20001623142334</v>
      </c>
      <c r="E69" t="s">
        <v>2810</v>
      </c>
      <c r="F69" s="2">
        <v>46147.764803240738</v>
      </c>
      <c r="G69" s="2">
        <v>46148</v>
      </c>
      <c r="I69" t="s">
        <v>224</v>
      </c>
      <c r="J69" t="s">
        <v>230</v>
      </c>
      <c r="L69" t="s">
        <v>2857</v>
      </c>
      <c r="M69" t="s">
        <v>309</v>
      </c>
      <c r="N69" t="s">
        <v>297</v>
      </c>
      <c r="O69" t="s">
        <v>283</v>
      </c>
      <c r="Q69" t="s">
        <v>4205</v>
      </c>
      <c r="R69" t="s">
        <v>2809</v>
      </c>
      <c r="S69" t="s">
        <v>3949</v>
      </c>
      <c r="T69" t="s">
        <v>3950</v>
      </c>
      <c r="U69" t="s">
        <v>3034</v>
      </c>
      <c r="V69" t="s">
        <v>3920</v>
      </c>
      <c r="W69" t="s">
        <v>409</v>
      </c>
      <c r="X69" t="s">
        <v>225</v>
      </c>
      <c r="Z69">
        <v>2</v>
      </c>
      <c r="AA69" t="s">
        <v>3921</v>
      </c>
      <c r="AB69" t="s">
        <v>4206</v>
      </c>
      <c r="AC69">
        <v>46150.502696759257</v>
      </c>
      <c r="AD69">
        <v>46150</v>
      </c>
      <c r="AE69" t="s">
        <v>3938</v>
      </c>
      <c r="AG69" t="s">
        <v>3923</v>
      </c>
      <c r="AH69">
        <v>6108858390</v>
      </c>
      <c r="AI69" t="s">
        <v>4207</v>
      </c>
      <c r="AM69" t="s">
        <v>3925</v>
      </c>
      <c r="AN69" t="s">
        <v>3926</v>
      </c>
      <c r="AO69" t="s">
        <v>268</v>
      </c>
      <c r="AP69" t="s">
        <v>249</v>
      </c>
      <c r="AQ69" t="s">
        <v>3940</v>
      </c>
      <c r="AU69" t="s">
        <v>4149</v>
      </c>
      <c r="AV69" t="s">
        <v>4000</v>
      </c>
      <c r="AW69" t="s">
        <v>320</v>
      </c>
      <c r="AX69" t="s">
        <v>319</v>
      </c>
      <c r="AY69" t="s">
        <v>254</v>
      </c>
      <c r="AZ69" t="s">
        <v>230</v>
      </c>
      <c r="BA69" t="s">
        <v>395</v>
      </c>
      <c r="BB69" t="s">
        <v>380</v>
      </c>
      <c r="BC69" t="s">
        <v>3927</v>
      </c>
      <c r="BD69" t="s">
        <v>3927</v>
      </c>
      <c r="BE69" t="s">
        <v>3927</v>
      </c>
      <c r="BF69">
        <v>12</v>
      </c>
    </row>
    <row r="70" spans="1:58" x14ac:dyDescent="0.3">
      <c r="A70">
        <v>2026</v>
      </c>
      <c r="B70">
        <v>202605</v>
      </c>
      <c r="C70">
        <v>5</v>
      </c>
      <c r="D70" s="14">
        <v>20001623136880</v>
      </c>
      <c r="E70" t="s">
        <v>2810</v>
      </c>
      <c r="F70" s="2">
        <v>46148.336562500001</v>
      </c>
      <c r="G70" s="2">
        <v>46149</v>
      </c>
      <c r="I70" t="s">
        <v>224</v>
      </c>
      <c r="J70" t="s">
        <v>230</v>
      </c>
      <c r="L70" t="s">
        <v>3777</v>
      </c>
      <c r="M70" t="s">
        <v>902</v>
      </c>
      <c r="N70" t="s">
        <v>752</v>
      </c>
      <c r="O70" t="s">
        <v>623</v>
      </c>
      <c r="Q70" t="s">
        <v>4208</v>
      </c>
      <c r="R70" t="s">
        <v>2809</v>
      </c>
      <c r="S70" t="s">
        <v>3954</v>
      </c>
      <c r="T70" t="s">
        <v>3955</v>
      </c>
      <c r="U70" t="s">
        <v>3034</v>
      </c>
      <c r="V70" t="s">
        <v>3920</v>
      </c>
      <c r="W70" t="s">
        <v>409</v>
      </c>
      <c r="X70" t="s">
        <v>387</v>
      </c>
      <c r="Z70">
        <v>1</v>
      </c>
      <c r="AA70" t="s">
        <v>3921</v>
      </c>
      <c r="AB70" t="s">
        <v>4209</v>
      </c>
      <c r="AC70">
        <v>46150.852430555555</v>
      </c>
      <c r="AD70">
        <v>46150</v>
      </c>
      <c r="AE70" t="s">
        <v>3938</v>
      </c>
      <c r="AG70" t="s">
        <v>3923</v>
      </c>
      <c r="AH70">
        <v>6108848563</v>
      </c>
      <c r="AI70" t="s">
        <v>4210</v>
      </c>
      <c r="AM70" t="s">
        <v>3925</v>
      </c>
      <c r="AN70" t="s">
        <v>3926</v>
      </c>
      <c r="AO70" t="s">
        <v>268</v>
      </c>
      <c r="AP70" t="s">
        <v>386</v>
      </c>
      <c r="AQ70" t="s">
        <v>3940</v>
      </c>
      <c r="AU70" t="s">
        <v>4149</v>
      </c>
      <c r="AV70" t="s">
        <v>4000</v>
      </c>
      <c r="AW70" t="s">
        <v>447</v>
      </c>
      <c r="AX70" t="s">
        <v>446</v>
      </c>
      <c r="AY70" t="s">
        <v>253</v>
      </c>
      <c r="AZ70" t="s">
        <v>230</v>
      </c>
      <c r="BA70" t="s">
        <v>395</v>
      </c>
      <c r="BB70" t="s">
        <v>4211</v>
      </c>
      <c r="BC70" t="s">
        <v>3927</v>
      </c>
      <c r="BD70" t="s">
        <v>3927</v>
      </c>
      <c r="BE70" t="s">
        <v>3927</v>
      </c>
      <c r="BF70">
        <v>12</v>
      </c>
    </row>
    <row r="71" spans="1:58" x14ac:dyDescent="0.3">
      <c r="A71">
        <v>2026</v>
      </c>
      <c r="B71">
        <v>202605</v>
      </c>
      <c r="C71">
        <v>5</v>
      </c>
      <c r="D71" s="14">
        <v>20001623114656</v>
      </c>
      <c r="E71" t="s">
        <v>2810</v>
      </c>
      <c r="F71" s="2">
        <v>46147.721689814818</v>
      </c>
      <c r="G71" s="2">
        <v>46148</v>
      </c>
      <c r="I71" t="s">
        <v>224</v>
      </c>
      <c r="J71" t="s">
        <v>230</v>
      </c>
      <c r="L71" t="s">
        <v>3349</v>
      </c>
      <c r="M71" t="s">
        <v>309</v>
      </c>
      <c r="N71" t="s">
        <v>297</v>
      </c>
      <c r="O71" t="s">
        <v>283</v>
      </c>
      <c r="Q71" t="s">
        <v>4212</v>
      </c>
      <c r="R71" t="s">
        <v>2809</v>
      </c>
      <c r="S71" t="s">
        <v>3918</v>
      </c>
      <c r="T71" t="s">
        <v>3919</v>
      </c>
      <c r="U71" t="s">
        <v>3034</v>
      </c>
      <c r="V71" t="s">
        <v>3920</v>
      </c>
      <c r="W71" t="s">
        <v>409</v>
      </c>
      <c r="X71" t="s">
        <v>387</v>
      </c>
      <c r="Z71">
        <v>2</v>
      </c>
      <c r="AA71" t="s">
        <v>3921</v>
      </c>
      <c r="AB71" t="s">
        <v>4213</v>
      </c>
      <c r="AC71">
        <v>46150.502696759257</v>
      </c>
      <c r="AD71">
        <v>46150</v>
      </c>
      <c r="AE71" t="s">
        <v>3938</v>
      </c>
      <c r="AG71" t="s">
        <v>3923</v>
      </c>
      <c r="AH71">
        <v>6108849462</v>
      </c>
      <c r="AI71" t="s">
        <v>4214</v>
      </c>
      <c r="AM71" t="s">
        <v>3925</v>
      </c>
      <c r="AN71" t="s">
        <v>3926</v>
      </c>
      <c r="AO71" t="s">
        <v>268</v>
      </c>
      <c r="AP71" t="s">
        <v>386</v>
      </c>
      <c r="AQ71" t="s">
        <v>3940</v>
      </c>
      <c r="AU71" t="s">
        <v>4149</v>
      </c>
      <c r="AV71" t="s">
        <v>4000</v>
      </c>
      <c r="AW71" t="s">
        <v>921</v>
      </c>
      <c r="AX71" t="s">
        <v>920</v>
      </c>
      <c r="AY71" t="s">
        <v>253</v>
      </c>
      <c r="AZ71" t="s">
        <v>230</v>
      </c>
      <c r="BA71" t="s">
        <v>395</v>
      </c>
      <c r="BB71" t="s">
        <v>380</v>
      </c>
      <c r="BC71" t="s">
        <v>3927</v>
      </c>
      <c r="BD71" t="s">
        <v>3927</v>
      </c>
      <c r="BE71" t="s">
        <v>3927</v>
      </c>
      <c r="BF71">
        <v>12</v>
      </c>
    </row>
    <row r="72" spans="1:58" x14ac:dyDescent="0.3">
      <c r="A72">
        <v>2026</v>
      </c>
      <c r="B72">
        <v>202605</v>
      </c>
      <c r="C72">
        <v>5</v>
      </c>
      <c r="D72" s="14">
        <v>20001623098735</v>
      </c>
      <c r="E72" t="s">
        <v>2810</v>
      </c>
      <c r="F72" s="2">
        <v>46147.719317129631</v>
      </c>
      <c r="G72" s="2">
        <v>46149</v>
      </c>
      <c r="I72" t="s">
        <v>224</v>
      </c>
      <c r="J72" t="s">
        <v>230</v>
      </c>
      <c r="L72" t="s">
        <v>3977</v>
      </c>
      <c r="M72" t="s">
        <v>1286</v>
      </c>
      <c r="N72" t="s">
        <v>1281</v>
      </c>
      <c r="O72" t="s">
        <v>331</v>
      </c>
      <c r="Q72" t="s">
        <v>4215</v>
      </c>
      <c r="R72" t="s">
        <v>2809</v>
      </c>
      <c r="S72" t="s">
        <v>4216</v>
      </c>
      <c r="T72" t="s">
        <v>4217</v>
      </c>
      <c r="U72" t="s">
        <v>4008</v>
      </c>
      <c r="V72" t="s">
        <v>980</v>
      </c>
      <c r="W72" t="s">
        <v>409</v>
      </c>
      <c r="X72" t="s">
        <v>225</v>
      </c>
      <c r="Z72">
        <v>4</v>
      </c>
      <c r="AA72" t="s">
        <v>3921</v>
      </c>
      <c r="AB72" t="s">
        <v>4218</v>
      </c>
      <c r="AC72">
        <v>46153.706782407404</v>
      </c>
      <c r="AD72">
        <v>46153</v>
      </c>
      <c r="AE72" t="s">
        <v>3938</v>
      </c>
      <c r="AG72" t="s">
        <v>982</v>
      </c>
      <c r="AH72">
        <v>6108857342</v>
      </c>
      <c r="AI72" t="s">
        <v>4219</v>
      </c>
      <c r="AM72" t="s">
        <v>3925</v>
      </c>
      <c r="AN72" t="s">
        <v>3926</v>
      </c>
      <c r="AO72" t="s">
        <v>268</v>
      </c>
      <c r="AP72" t="s">
        <v>249</v>
      </c>
      <c r="AQ72" t="s">
        <v>3940</v>
      </c>
      <c r="AU72" t="s">
        <v>4220</v>
      </c>
      <c r="AV72" t="s">
        <v>4000</v>
      </c>
      <c r="AW72" t="s">
        <v>320</v>
      </c>
      <c r="AX72" t="s">
        <v>319</v>
      </c>
      <c r="AY72" t="s">
        <v>254</v>
      </c>
      <c r="AZ72" t="s">
        <v>230</v>
      </c>
      <c r="BA72" t="s">
        <v>344</v>
      </c>
      <c r="BB72" t="s">
        <v>232</v>
      </c>
      <c r="BC72" t="s">
        <v>3927</v>
      </c>
      <c r="BD72" t="s">
        <v>3927</v>
      </c>
      <c r="BE72" t="s">
        <v>3927</v>
      </c>
      <c r="BF72">
        <v>12</v>
      </c>
    </row>
    <row r="73" spans="1:58" x14ac:dyDescent="0.3">
      <c r="A73">
        <v>2026</v>
      </c>
      <c r="B73">
        <v>202605</v>
      </c>
      <c r="C73">
        <v>5</v>
      </c>
      <c r="D73" s="14">
        <v>20001623067049</v>
      </c>
      <c r="E73" t="s">
        <v>2810</v>
      </c>
      <c r="F73" s="2">
        <v>46147.65520833333</v>
      </c>
      <c r="G73" s="2">
        <v>46148</v>
      </c>
      <c r="I73" t="s">
        <v>224</v>
      </c>
      <c r="J73" t="s">
        <v>230</v>
      </c>
      <c r="L73" t="s">
        <v>3404</v>
      </c>
      <c r="M73" t="s">
        <v>309</v>
      </c>
      <c r="N73" t="s">
        <v>297</v>
      </c>
      <c r="O73" t="s">
        <v>283</v>
      </c>
      <c r="Q73" t="s">
        <v>4221</v>
      </c>
      <c r="R73" t="s">
        <v>2809</v>
      </c>
      <c r="S73" t="s">
        <v>3954</v>
      </c>
      <c r="T73" t="s">
        <v>3955</v>
      </c>
      <c r="U73" t="s">
        <v>3034</v>
      </c>
      <c r="V73" t="s">
        <v>3920</v>
      </c>
      <c r="W73" t="s">
        <v>409</v>
      </c>
      <c r="X73" t="s">
        <v>225</v>
      </c>
      <c r="Z73">
        <v>2</v>
      </c>
      <c r="AA73" t="s">
        <v>3921</v>
      </c>
      <c r="AB73" t="s">
        <v>4213</v>
      </c>
      <c r="AC73">
        <v>46150.502696759257</v>
      </c>
      <c r="AD73">
        <v>46150</v>
      </c>
      <c r="AE73" t="s">
        <v>3938</v>
      </c>
      <c r="AG73" t="s">
        <v>3923</v>
      </c>
      <c r="AH73">
        <v>6108841434</v>
      </c>
      <c r="AI73" t="s">
        <v>4222</v>
      </c>
      <c r="AM73" t="s">
        <v>3925</v>
      </c>
      <c r="AN73" t="s">
        <v>3926</v>
      </c>
      <c r="AO73" t="s">
        <v>268</v>
      </c>
      <c r="AP73" t="s">
        <v>386</v>
      </c>
      <c r="AQ73" t="s">
        <v>3940</v>
      </c>
      <c r="AU73" t="s">
        <v>4149</v>
      </c>
      <c r="AV73" t="s">
        <v>4000</v>
      </c>
      <c r="AW73" t="s">
        <v>320</v>
      </c>
      <c r="AX73" t="s">
        <v>319</v>
      </c>
      <c r="AY73" t="s">
        <v>254</v>
      </c>
      <c r="AZ73" t="s">
        <v>230</v>
      </c>
      <c r="BA73" t="s">
        <v>273</v>
      </c>
      <c r="BB73" t="s">
        <v>380</v>
      </c>
      <c r="BC73" t="s">
        <v>3927</v>
      </c>
      <c r="BD73" t="s">
        <v>3927</v>
      </c>
      <c r="BE73" t="s">
        <v>3927</v>
      </c>
      <c r="BF73">
        <v>12</v>
      </c>
    </row>
    <row r="74" spans="1:58" x14ac:dyDescent="0.3">
      <c r="A74">
        <v>2026</v>
      </c>
      <c r="B74">
        <v>202605</v>
      </c>
      <c r="C74">
        <v>5</v>
      </c>
      <c r="D74" s="14">
        <v>20001623058507</v>
      </c>
      <c r="E74" t="s">
        <v>2810</v>
      </c>
      <c r="F74" s="2">
        <v>46147.670312499999</v>
      </c>
      <c r="G74" s="2">
        <v>46148</v>
      </c>
      <c r="I74" t="s">
        <v>224</v>
      </c>
      <c r="J74" t="s">
        <v>230</v>
      </c>
      <c r="L74" t="s">
        <v>2891</v>
      </c>
      <c r="M74" t="s">
        <v>334</v>
      </c>
      <c r="N74" t="s">
        <v>322</v>
      </c>
      <c r="O74" t="s">
        <v>331</v>
      </c>
      <c r="Q74" t="s">
        <v>4223</v>
      </c>
      <c r="R74" t="s">
        <v>2809</v>
      </c>
      <c r="S74" t="s">
        <v>3942</v>
      </c>
      <c r="T74" t="s">
        <v>3943</v>
      </c>
      <c r="U74" t="s">
        <v>3034</v>
      </c>
      <c r="V74" t="s">
        <v>3920</v>
      </c>
      <c r="W74" t="s">
        <v>409</v>
      </c>
      <c r="X74" t="s">
        <v>225</v>
      </c>
      <c r="Z74">
        <v>2</v>
      </c>
      <c r="AA74" t="s">
        <v>3921</v>
      </c>
      <c r="AB74" t="s">
        <v>4224</v>
      </c>
      <c r="AC74">
        <v>46150.502685185187</v>
      </c>
      <c r="AD74">
        <v>46150</v>
      </c>
      <c r="AE74" t="s">
        <v>3938</v>
      </c>
      <c r="AG74" t="s">
        <v>3923</v>
      </c>
      <c r="AH74">
        <v>6108855277</v>
      </c>
      <c r="AI74" t="s">
        <v>4225</v>
      </c>
      <c r="AM74" t="s">
        <v>3925</v>
      </c>
      <c r="AN74" t="s">
        <v>3926</v>
      </c>
      <c r="AO74" t="s">
        <v>268</v>
      </c>
      <c r="AP74" t="s">
        <v>853</v>
      </c>
      <c r="AQ74" t="s">
        <v>3940</v>
      </c>
      <c r="AU74" t="s">
        <v>4149</v>
      </c>
      <c r="AV74" t="s">
        <v>4000</v>
      </c>
      <c r="AW74" t="s">
        <v>320</v>
      </c>
      <c r="AX74" t="s">
        <v>319</v>
      </c>
      <c r="AY74" t="s">
        <v>254</v>
      </c>
      <c r="AZ74" t="s">
        <v>230</v>
      </c>
      <c r="BA74" t="s">
        <v>395</v>
      </c>
      <c r="BB74" t="s">
        <v>380</v>
      </c>
      <c r="BC74" t="s">
        <v>3927</v>
      </c>
      <c r="BD74" t="s">
        <v>3927</v>
      </c>
      <c r="BE74" t="s">
        <v>3927</v>
      </c>
      <c r="BF74">
        <v>12</v>
      </c>
    </row>
    <row r="75" spans="1:58" x14ac:dyDescent="0.3">
      <c r="A75">
        <v>2026</v>
      </c>
      <c r="B75">
        <v>202605</v>
      </c>
      <c r="C75">
        <v>5</v>
      </c>
      <c r="D75" s="14">
        <v>20001623029725</v>
      </c>
      <c r="E75" t="s">
        <v>2810</v>
      </c>
      <c r="F75" s="2">
        <v>46147.644895833335</v>
      </c>
      <c r="G75" s="2">
        <v>46148</v>
      </c>
      <c r="I75" t="s">
        <v>224</v>
      </c>
      <c r="J75" t="s">
        <v>230</v>
      </c>
      <c r="L75" t="s">
        <v>3557</v>
      </c>
      <c r="M75" t="s">
        <v>309</v>
      </c>
      <c r="N75" t="s">
        <v>297</v>
      </c>
      <c r="O75" t="s">
        <v>283</v>
      </c>
      <c r="Q75" t="s">
        <v>4226</v>
      </c>
      <c r="R75" t="s">
        <v>2809</v>
      </c>
      <c r="S75" t="s">
        <v>3935</v>
      </c>
      <c r="T75" t="s">
        <v>3936</v>
      </c>
      <c r="U75" t="s">
        <v>3034</v>
      </c>
      <c r="V75" t="s">
        <v>3920</v>
      </c>
      <c r="W75" t="s">
        <v>409</v>
      </c>
      <c r="X75" t="s">
        <v>225</v>
      </c>
      <c r="Z75">
        <v>2</v>
      </c>
      <c r="AA75" t="s">
        <v>3921</v>
      </c>
      <c r="AB75" t="s">
        <v>4227</v>
      </c>
      <c r="AC75">
        <v>46150.502685185187</v>
      </c>
      <c r="AD75">
        <v>46150</v>
      </c>
      <c r="AE75" t="s">
        <v>3938</v>
      </c>
      <c r="AG75" t="s">
        <v>3923</v>
      </c>
      <c r="AH75">
        <v>6108859139</v>
      </c>
      <c r="AI75" t="s">
        <v>4228</v>
      </c>
      <c r="AM75" t="s">
        <v>3925</v>
      </c>
      <c r="AN75" t="s">
        <v>3926</v>
      </c>
      <c r="AO75" t="s">
        <v>268</v>
      </c>
      <c r="AP75" t="s">
        <v>304</v>
      </c>
      <c r="AQ75" t="s">
        <v>3940</v>
      </c>
      <c r="AU75" t="s">
        <v>4149</v>
      </c>
      <c r="AV75" t="s">
        <v>4000</v>
      </c>
      <c r="AW75" t="s">
        <v>320</v>
      </c>
      <c r="AX75" t="s">
        <v>319</v>
      </c>
      <c r="AY75" t="s">
        <v>254</v>
      </c>
      <c r="AZ75" t="s">
        <v>230</v>
      </c>
      <c r="BA75" t="s">
        <v>395</v>
      </c>
      <c r="BB75" t="s">
        <v>1322</v>
      </c>
      <c r="BC75" t="s">
        <v>3927</v>
      </c>
      <c r="BD75" t="s">
        <v>3927</v>
      </c>
      <c r="BE75" t="s">
        <v>3927</v>
      </c>
      <c r="BF75">
        <v>12</v>
      </c>
    </row>
    <row r="76" spans="1:58" x14ac:dyDescent="0.3">
      <c r="A76">
        <v>2026</v>
      </c>
      <c r="B76">
        <v>202605</v>
      </c>
      <c r="C76">
        <v>5</v>
      </c>
      <c r="D76" s="14">
        <v>20001623022105</v>
      </c>
      <c r="E76" t="s">
        <v>2810</v>
      </c>
      <c r="F76" s="2">
        <v>46147.617430555554</v>
      </c>
      <c r="G76" s="2">
        <v>46150</v>
      </c>
      <c r="I76" t="s">
        <v>224</v>
      </c>
      <c r="J76" t="s">
        <v>230</v>
      </c>
      <c r="L76" t="s">
        <v>2837</v>
      </c>
      <c r="M76" t="s">
        <v>2104</v>
      </c>
      <c r="N76" t="s">
        <v>2097</v>
      </c>
      <c r="O76" t="s">
        <v>331</v>
      </c>
      <c r="Q76" t="s">
        <v>4229</v>
      </c>
      <c r="R76" t="s">
        <v>2809</v>
      </c>
      <c r="S76" t="s">
        <v>3918</v>
      </c>
      <c r="T76" t="s">
        <v>3919</v>
      </c>
      <c r="U76" t="s">
        <v>3034</v>
      </c>
      <c r="V76" t="s">
        <v>3920</v>
      </c>
      <c r="W76" t="s">
        <v>409</v>
      </c>
      <c r="X76" t="s">
        <v>225</v>
      </c>
      <c r="Z76">
        <v>3</v>
      </c>
      <c r="AA76" t="s">
        <v>3921</v>
      </c>
      <c r="AB76" t="s">
        <v>4230</v>
      </c>
      <c r="AC76">
        <v>46153.810474537036</v>
      </c>
      <c r="AD76">
        <v>46153</v>
      </c>
      <c r="AE76" t="s">
        <v>3938</v>
      </c>
      <c r="AG76" t="s">
        <v>3923</v>
      </c>
      <c r="AH76">
        <v>6108840297</v>
      </c>
      <c r="AI76" t="s">
        <v>4231</v>
      </c>
      <c r="AM76" t="s">
        <v>3925</v>
      </c>
      <c r="AN76" t="s">
        <v>3926</v>
      </c>
      <c r="AO76" t="s">
        <v>268</v>
      </c>
      <c r="AP76" t="s">
        <v>386</v>
      </c>
      <c r="AQ76" t="s">
        <v>3940</v>
      </c>
      <c r="AU76" t="s">
        <v>3999</v>
      </c>
      <c r="AV76" t="s">
        <v>4000</v>
      </c>
      <c r="AW76" t="s">
        <v>320</v>
      </c>
      <c r="AX76" t="s">
        <v>319</v>
      </c>
      <c r="AY76" t="s">
        <v>254</v>
      </c>
      <c r="AZ76" t="s">
        <v>230</v>
      </c>
      <c r="BA76" t="s">
        <v>395</v>
      </c>
      <c r="BB76" t="s">
        <v>380</v>
      </c>
      <c r="BC76" t="s">
        <v>3927</v>
      </c>
      <c r="BD76" t="s">
        <v>3927</v>
      </c>
      <c r="BE76" t="s">
        <v>3927</v>
      </c>
      <c r="BF76">
        <v>12</v>
      </c>
    </row>
    <row r="77" spans="1:58" x14ac:dyDescent="0.3">
      <c r="A77">
        <v>2026</v>
      </c>
      <c r="B77">
        <v>202605</v>
      </c>
      <c r="C77">
        <v>5</v>
      </c>
      <c r="D77" s="14">
        <v>20001623020068</v>
      </c>
      <c r="E77" t="s">
        <v>2810</v>
      </c>
      <c r="F77" s="2">
        <v>46147.61577546296</v>
      </c>
      <c r="G77" s="2">
        <v>46149</v>
      </c>
      <c r="I77" t="s">
        <v>224</v>
      </c>
      <c r="J77" t="s">
        <v>230</v>
      </c>
      <c r="L77" t="s">
        <v>3836</v>
      </c>
      <c r="M77" t="s">
        <v>4232</v>
      </c>
      <c r="N77" t="s">
        <v>353</v>
      </c>
      <c r="O77" t="s">
        <v>283</v>
      </c>
      <c r="Q77" t="s">
        <v>4233</v>
      </c>
      <c r="R77" t="s">
        <v>2809</v>
      </c>
      <c r="S77" t="s">
        <v>3935</v>
      </c>
      <c r="T77" t="s">
        <v>3936</v>
      </c>
      <c r="U77" t="s">
        <v>3034</v>
      </c>
      <c r="V77" t="s">
        <v>3920</v>
      </c>
      <c r="W77" t="s">
        <v>409</v>
      </c>
      <c r="X77" t="s">
        <v>225</v>
      </c>
      <c r="Z77">
        <v>1</v>
      </c>
      <c r="AA77" t="s">
        <v>3921</v>
      </c>
      <c r="AB77" t="s">
        <v>4234</v>
      </c>
      <c r="AC77">
        <v>46150.852430555555</v>
      </c>
      <c r="AD77">
        <v>46150</v>
      </c>
      <c r="AE77" t="s">
        <v>3938</v>
      </c>
      <c r="AG77" t="s">
        <v>3923</v>
      </c>
      <c r="AH77">
        <v>6026890750</v>
      </c>
      <c r="AI77" t="s">
        <v>4235</v>
      </c>
      <c r="AM77" t="s">
        <v>3925</v>
      </c>
      <c r="AN77" t="s">
        <v>3926</v>
      </c>
      <c r="AO77" t="s">
        <v>268</v>
      </c>
      <c r="AP77" t="s">
        <v>386</v>
      </c>
      <c r="AQ77" t="s">
        <v>3940</v>
      </c>
      <c r="AU77" t="s">
        <v>4149</v>
      </c>
      <c r="AV77" t="s">
        <v>4000</v>
      </c>
      <c r="AW77" t="s">
        <v>227</v>
      </c>
      <c r="AX77" t="s">
        <v>226</v>
      </c>
      <c r="AY77" t="s">
        <v>254</v>
      </c>
      <c r="AZ77" t="s">
        <v>230</v>
      </c>
      <c r="BA77" t="s">
        <v>273</v>
      </c>
      <c r="BB77" t="s">
        <v>380</v>
      </c>
      <c r="BC77" t="s">
        <v>3927</v>
      </c>
      <c r="BD77" t="s">
        <v>3927</v>
      </c>
      <c r="BE77" t="s">
        <v>3927</v>
      </c>
      <c r="BF77">
        <v>1</v>
      </c>
    </row>
    <row r="78" spans="1:58" x14ac:dyDescent="0.3">
      <c r="A78">
        <v>2026</v>
      </c>
      <c r="B78">
        <v>202605</v>
      </c>
      <c r="C78">
        <v>5</v>
      </c>
      <c r="D78" s="14">
        <v>20001623008537</v>
      </c>
      <c r="E78" t="s">
        <v>2810</v>
      </c>
      <c r="F78" s="2">
        <v>46147.631168981483</v>
      </c>
      <c r="G78" s="2">
        <v>46148</v>
      </c>
      <c r="I78" t="s">
        <v>224</v>
      </c>
      <c r="J78" t="s">
        <v>230</v>
      </c>
      <c r="L78" t="s">
        <v>4236</v>
      </c>
      <c r="M78" t="s">
        <v>722</v>
      </c>
      <c r="N78" t="s">
        <v>715</v>
      </c>
      <c r="O78" t="s">
        <v>623</v>
      </c>
      <c r="Q78" t="s">
        <v>4237</v>
      </c>
      <c r="R78" t="s">
        <v>2809</v>
      </c>
      <c r="S78" t="s">
        <v>3949</v>
      </c>
      <c r="T78" t="s">
        <v>3950</v>
      </c>
      <c r="U78" t="s">
        <v>3034</v>
      </c>
      <c r="V78" t="s">
        <v>3920</v>
      </c>
      <c r="W78" t="s">
        <v>409</v>
      </c>
      <c r="X78" t="s">
        <v>225</v>
      </c>
      <c r="Z78">
        <v>2</v>
      </c>
      <c r="AA78" t="s">
        <v>3921</v>
      </c>
      <c r="AB78" t="s">
        <v>4238</v>
      </c>
      <c r="AC78">
        <v>46150.502685185187</v>
      </c>
      <c r="AD78">
        <v>46150</v>
      </c>
      <c r="AE78" t="s">
        <v>3938</v>
      </c>
      <c r="AG78" t="s">
        <v>3923</v>
      </c>
      <c r="AH78">
        <v>6108841361</v>
      </c>
      <c r="AI78" t="s">
        <v>4239</v>
      </c>
      <c r="AM78" t="s">
        <v>3925</v>
      </c>
      <c r="AN78" t="s">
        <v>3926</v>
      </c>
      <c r="AO78" t="s">
        <v>268</v>
      </c>
      <c r="AP78" t="s">
        <v>249</v>
      </c>
      <c r="AQ78" t="s">
        <v>3940</v>
      </c>
      <c r="AU78" t="s">
        <v>4149</v>
      </c>
      <c r="AV78" t="s">
        <v>4000</v>
      </c>
      <c r="AW78" t="s">
        <v>320</v>
      </c>
      <c r="AX78" t="s">
        <v>319</v>
      </c>
      <c r="AY78" t="s">
        <v>254</v>
      </c>
      <c r="AZ78" t="s">
        <v>230</v>
      </c>
      <c r="BA78" t="s">
        <v>395</v>
      </c>
      <c r="BB78" t="s">
        <v>380</v>
      </c>
      <c r="BC78" t="s">
        <v>3927</v>
      </c>
      <c r="BD78" t="s">
        <v>3927</v>
      </c>
      <c r="BE78" t="s">
        <v>3927</v>
      </c>
      <c r="BF78">
        <v>12</v>
      </c>
    </row>
    <row r="79" spans="1:58" x14ac:dyDescent="0.3">
      <c r="A79">
        <v>2026</v>
      </c>
      <c r="B79">
        <v>202605</v>
      </c>
      <c r="C79">
        <v>5</v>
      </c>
      <c r="D79" s="14">
        <v>20001622985694</v>
      </c>
      <c r="E79" t="s">
        <v>2810</v>
      </c>
      <c r="F79" s="2">
        <v>46147.604421296295</v>
      </c>
      <c r="G79" s="2">
        <v>46148</v>
      </c>
      <c r="I79" t="s">
        <v>224</v>
      </c>
      <c r="J79" t="s">
        <v>230</v>
      </c>
      <c r="L79" t="s">
        <v>4240</v>
      </c>
      <c r="M79" t="s">
        <v>309</v>
      </c>
      <c r="N79" t="s">
        <v>297</v>
      </c>
      <c r="O79" t="s">
        <v>283</v>
      </c>
      <c r="Q79" t="s">
        <v>4241</v>
      </c>
      <c r="R79" t="s">
        <v>2809</v>
      </c>
      <c r="S79" t="s">
        <v>4242</v>
      </c>
      <c r="T79" t="s">
        <v>4243</v>
      </c>
      <c r="U79" t="s">
        <v>4008</v>
      </c>
      <c r="V79" t="s">
        <v>980</v>
      </c>
      <c r="W79" t="s">
        <v>409</v>
      </c>
      <c r="X79" t="s">
        <v>387</v>
      </c>
      <c r="Z79">
        <v>4</v>
      </c>
      <c r="AA79" t="s">
        <v>3921</v>
      </c>
      <c r="AB79" t="s">
        <v>4244</v>
      </c>
      <c r="AC79">
        <v>46153.358344907407</v>
      </c>
      <c r="AD79">
        <v>46152</v>
      </c>
      <c r="AE79" t="s">
        <v>3938</v>
      </c>
      <c r="AG79" t="s">
        <v>982</v>
      </c>
      <c r="AH79">
        <v>1024058149</v>
      </c>
      <c r="AI79" t="s">
        <v>4245</v>
      </c>
      <c r="AM79" t="s">
        <v>3925</v>
      </c>
      <c r="AN79" t="s">
        <v>3926</v>
      </c>
      <c r="AO79" t="s">
        <v>268</v>
      </c>
      <c r="AP79" t="s">
        <v>386</v>
      </c>
      <c r="AQ79" t="s">
        <v>3940</v>
      </c>
      <c r="AU79" t="s">
        <v>4220</v>
      </c>
      <c r="AV79" t="s">
        <v>4000</v>
      </c>
      <c r="AW79" t="s">
        <v>447</v>
      </c>
      <c r="AX79" t="s">
        <v>446</v>
      </c>
      <c r="AY79" t="s">
        <v>253</v>
      </c>
      <c r="AZ79" t="s">
        <v>230</v>
      </c>
      <c r="BA79" t="s">
        <v>273</v>
      </c>
      <c r="BB79" t="s">
        <v>380</v>
      </c>
      <c r="BC79" t="s">
        <v>3927</v>
      </c>
      <c r="BD79" t="s">
        <v>3927</v>
      </c>
      <c r="BE79" t="s">
        <v>3927</v>
      </c>
      <c r="BF79">
        <v>16</v>
      </c>
    </row>
    <row r="80" spans="1:58" x14ac:dyDescent="0.3">
      <c r="A80">
        <v>2026</v>
      </c>
      <c r="B80">
        <v>202605</v>
      </c>
      <c r="C80">
        <v>5</v>
      </c>
      <c r="D80" s="14">
        <v>20001622980430</v>
      </c>
      <c r="E80" t="s">
        <v>2810</v>
      </c>
      <c r="F80" s="2">
        <v>46147.591111111113</v>
      </c>
      <c r="G80" s="2">
        <v>46148</v>
      </c>
      <c r="I80" t="s">
        <v>224</v>
      </c>
      <c r="J80" t="s">
        <v>230</v>
      </c>
      <c r="L80" t="s">
        <v>3114</v>
      </c>
      <c r="M80" t="s">
        <v>1713</v>
      </c>
      <c r="N80" t="s">
        <v>546</v>
      </c>
      <c r="O80" t="s">
        <v>554</v>
      </c>
      <c r="Q80" t="s">
        <v>4246</v>
      </c>
      <c r="R80" t="s">
        <v>2809</v>
      </c>
      <c r="S80" t="s">
        <v>4041</v>
      </c>
      <c r="T80" t="s">
        <v>4042</v>
      </c>
      <c r="U80" t="s">
        <v>3034</v>
      </c>
      <c r="V80" t="s">
        <v>3920</v>
      </c>
      <c r="W80" t="s">
        <v>409</v>
      </c>
      <c r="X80" t="s">
        <v>387</v>
      </c>
      <c r="Z80">
        <v>2</v>
      </c>
      <c r="AA80" t="s">
        <v>3921</v>
      </c>
      <c r="AB80" t="s">
        <v>4247</v>
      </c>
      <c r="AC80">
        <v>46150.852430555555</v>
      </c>
      <c r="AD80">
        <v>46150</v>
      </c>
      <c r="AE80" t="s">
        <v>3938</v>
      </c>
      <c r="AG80" t="s">
        <v>3923</v>
      </c>
      <c r="AH80">
        <v>6108172284</v>
      </c>
      <c r="AI80" t="s">
        <v>4248</v>
      </c>
      <c r="AM80" t="s">
        <v>3925</v>
      </c>
      <c r="AN80" t="s">
        <v>3926</v>
      </c>
      <c r="AO80" t="s">
        <v>268</v>
      </c>
      <c r="AP80" t="s">
        <v>386</v>
      </c>
      <c r="AQ80" t="s">
        <v>3940</v>
      </c>
      <c r="AU80" t="s">
        <v>4149</v>
      </c>
      <c r="AV80" t="s">
        <v>4000</v>
      </c>
      <c r="AW80" t="s">
        <v>447</v>
      </c>
      <c r="AX80" t="s">
        <v>446</v>
      </c>
      <c r="AY80" t="s">
        <v>253</v>
      </c>
      <c r="AZ80" t="s">
        <v>230</v>
      </c>
      <c r="BA80" t="s">
        <v>273</v>
      </c>
      <c r="BB80" t="s">
        <v>380</v>
      </c>
      <c r="BC80" t="s">
        <v>3927</v>
      </c>
      <c r="BD80" t="s">
        <v>3927</v>
      </c>
      <c r="BE80" t="s">
        <v>3927</v>
      </c>
      <c r="BF80">
        <v>9</v>
      </c>
    </row>
    <row r="81" spans="1:58" x14ac:dyDescent="0.3">
      <c r="A81">
        <v>2026</v>
      </c>
      <c r="B81">
        <v>202605</v>
      </c>
      <c r="C81">
        <v>5</v>
      </c>
      <c r="D81" s="14">
        <v>20001622979505</v>
      </c>
      <c r="E81" t="s">
        <v>2810</v>
      </c>
      <c r="F81" s="2">
        <v>46147.594224537039</v>
      </c>
      <c r="G81" s="2">
        <v>46148</v>
      </c>
      <c r="I81" t="s">
        <v>224</v>
      </c>
      <c r="J81" t="s">
        <v>230</v>
      </c>
      <c r="L81" t="s">
        <v>521</v>
      </c>
      <c r="M81" t="s">
        <v>309</v>
      </c>
      <c r="N81" t="s">
        <v>297</v>
      </c>
      <c r="O81" t="s">
        <v>283</v>
      </c>
      <c r="Q81" t="s">
        <v>4249</v>
      </c>
      <c r="R81" t="s">
        <v>2809</v>
      </c>
      <c r="S81" t="s">
        <v>3935</v>
      </c>
      <c r="T81" t="s">
        <v>3936</v>
      </c>
      <c r="U81" t="s">
        <v>3034</v>
      </c>
      <c r="V81" t="s">
        <v>3920</v>
      </c>
      <c r="W81" t="s">
        <v>409</v>
      </c>
      <c r="X81" t="s">
        <v>225</v>
      </c>
      <c r="Z81">
        <v>2</v>
      </c>
      <c r="AA81" t="s">
        <v>3921</v>
      </c>
      <c r="AB81" t="s">
        <v>4250</v>
      </c>
      <c r="AC81">
        <v>46150.502685185187</v>
      </c>
      <c r="AD81">
        <v>46150</v>
      </c>
      <c r="AE81" t="s">
        <v>3938</v>
      </c>
      <c r="AG81" t="s">
        <v>3923</v>
      </c>
      <c r="AH81">
        <v>6108851173</v>
      </c>
      <c r="AI81" t="s">
        <v>4251</v>
      </c>
      <c r="AM81" t="s">
        <v>3925</v>
      </c>
      <c r="AN81" t="s">
        <v>3926</v>
      </c>
      <c r="AO81" t="s">
        <v>268</v>
      </c>
      <c r="AP81" t="s">
        <v>304</v>
      </c>
      <c r="AQ81" t="s">
        <v>3940</v>
      </c>
      <c r="AU81" t="s">
        <v>4149</v>
      </c>
      <c r="AV81" t="s">
        <v>4000</v>
      </c>
      <c r="AW81" t="s">
        <v>227</v>
      </c>
      <c r="AX81" t="s">
        <v>226</v>
      </c>
      <c r="AY81" t="s">
        <v>254</v>
      </c>
      <c r="AZ81" t="s">
        <v>230</v>
      </c>
      <c r="BA81" t="s">
        <v>395</v>
      </c>
      <c r="BB81" t="s">
        <v>380</v>
      </c>
      <c r="BC81" t="s">
        <v>3927</v>
      </c>
      <c r="BD81" t="s">
        <v>3927</v>
      </c>
      <c r="BE81" t="s">
        <v>3927</v>
      </c>
      <c r="BF81">
        <v>12</v>
      </c>
    </row>
    <row r="82" spans="1:58" x14ac:dyDescent="0.3">
      <c r="A82">
        <v>2026</v>
      </c>
      <c r="B82">
        <v>202605</v>
      </c>
      <c r="C82">
        <v>5</v>
      </c>
      <c r="D82" s="14">
        <v>20001622963804</v>
      </c>
      <c r="E82" t="s">
        <v>2810</v>
      </c>
      <c r="F82" s="2">
        <v>46147.602754629632</v>
      </c>
      <c r="G82" s="2">
        <v>46149</v>
      </c>
      <c r="I82" t="s">
        <v>224</v>
      </c>
      <c r="J82" t="s">
        <v>230</v>
      </c>
      <c r="L82" t="s">
        <v>2842</v>
      </c>
      <c r="M82" t="s">
        <v>309</v>
      </c>
      <c r="N82" t="s">
        <v>297</v>
      </c>
      <c r="O82" t="s">
        <v>283</v>
      </c>
      <c r="Q82" t="s">
        <v>4252</v>
      </c>
      <c r="R82" t="s">
        <v>2809</v>
      </c>
      <c r="S82" t="s">
        <v>4253</v>
      </c>
      <c r="T82" t="s">
        <v>4254</v>
      </c>
      <c r="U82" t="s">
        <v>4095</v>
      </c>
      <c r="V82" t="s">
        <v>4096</v>
      </c>
      <c r="W82" t="s">
        <v>409</v>
      </c>
      <c r="X82" t="s">
        <v>225</v>
      </c>
      <c r="Z82">
        <v>4</v>
      </c>
      <c r="AA82" t="s">
        <v>3921</v>
      </c>
      <c r="AB82" t="s">
        <v>3995</v>
      </c>
      <c r="AC82">
        <v>46155.513020833336</v>
      </c>
      <c r="AD82">
        <v>46153</v>
      </c>
      <c r="AE82" t="s">
        <v>3938</v>
      </c>
      <c r="AG82" t="s">
        <v>4097</v>
      </c>
      <c r="AH82">
        <v>6108862021</v>
      </c>
      <c r="AI82" t="s">
        <v>4255</v>
      </c>
      <c r="AM82" t="s">
        <v>3925</v>
      </c>
      <c r="AN82" t="s">
        <v>3926</v>
      </c>
      <c r="AO82" t="s">
        <v>268</v>
      </c>
      <c r="AP82" t="s">
        <v>304</v>
      </c>
      <c r="AQ82" t="s">
        <v>3998</v>
      </c>
      <c r="AW82" t="s">
        <v>320</v>
      </c>
      <c r="AX82" t="s">
        <v>319</v>
      </c>
      <c r="AY82" t="s">
        <v>254</v>
      </c>
      <c r="AZ82" t="s">
        <v>230</v>
      </c>
      <c r="BA82" t="s">
        <v>395</v>
      </c>
      <c r="BB82" t="s">
        <v>380</v>
      </c>
      <c r="BC82" t="s">
        <v>3927</v>
      </c>
      <c r="BD82" t="s">
        <v>3927</v>
      </c>
      <c r="BE82" t="s">
        <v>3927</v>
      </c>
      <c r="BF82">
        <v>12</v>
      </c>
    </row>
    <row r="83" spans="1:58" x14ac:dyDescent="0.3">
      <c r="A83">
        <v>2026</v>
      </c>
      <c r="B83">
        <v>202605</v>
      </c>
      <c r="C83">
        <v>5</v>
      </c>
      <c r="D83" s="14">
        <v>20001622934617</v>
      </c>
      <c r="E83" t="s">
        <v>2810</v>
      </c>
      <c r="F83" s="2">
        <v>46147.554189814815</v>
      </c>
      <c r="G83" s="2">
        <v>46151</v>
      </c>
      <c r="I83" t="s">
        <v>224</v>
      </c>
      <c r="J83" t="s">
        <v>230</v>
      </c>
      <c r="L83" t="s">
        <v>3223</v>
      </c>
      <c r="M83" t="s">
        <v>1831</v>
      </c>
      <c r="N83" t="s">
        <v>353</v>
      </c>
      <c r="O83" t="s">
        <v>283</v>
      </c>
      <c r="Q83" t="s">
        <v>4256</v>
      </c>
      <c r="R83" t="s">
        <v>2809</v>
      </c>
      <c r="S83" t="s">
        <v>3979</v>
      </c>
      <c r="T83" t="s">
        <v>3980</v>
      </c>
      <c r="U83" t="s">
        <v>3034</v>
      </c>
      <c r="V83" t="s">
        <v>3920</v>
      </c>
      <c r="W83" t="s">
        <v>409</v>
      </c>
      <c r="X83" t="s">
        <v>387</v>
      </c>
      <c r="Z83">
        <v>2</v>
      </c>
      <c r="AA83" t="s">
        <v>3921</v>
      </c>
      <c r="AB83" t="s">
        <v>4257</v>
      </c>
      <c r="AC83">
        <v>46153.810474537036</v>
      </c>
      <c r="AD83">
        <v>46153</v>
      </c>
      <c r="AE83" t="s">
        <v>3938</v>
      </c>
      <c r="AG83" t="s">
        <v>3923</v>
      </c>
      <c r="AH83">
        <v>6108846186</v>
      </c>
      <c r="AI83" t="s">
        <v>4258</v>
      </c>
      <c r="AM83" t="s">
        <v>3925</v>
      </c>
      <c r="AN83" t="s">
        <v>3926</v>
      </c>
      <c r="AO83" t="s">
        <v>268</v>
      </c>
      <c r="AP83" t="s">
        <v>304</v>
      </c>
      <c r="AQ83" t="s">
        <v>3940</v>
      </c>
      <c r="AU83" t="s">
        <v>3999</v>
      </c>
      <c r="AV83" t="s">
        <v>4000</v>
      </c>
      <c r="AW83" t="s">
        <v>447</v>
      </c>
      <c r="AX83" t="s">
        <v>446</v>
      </c>
      <c r="AY83" t="s">
        <v>253</v>
      </c>
      <c r="AZ83" t="s">
        <v>230</v>
      </c>
      <c r="BA83" t="s">
        <v>395</v>
      </c>
      <c r="BB83" t="s">
        <v>380</v>
      </c>
      <c r="BC83" t="s">
        <v>3927</v>
      </c>
      <c r="BD83" t="s">
        <v>3927</v>
      </c>
      <c r="BE83" t="s">
        <v>3927</v>
      </c>
      <c r="BF83">
        <v>12</v>
      </c>
    </row>
    <row r="84" spans="1:58" x14ac:dyDescent="0.3">
      <c r="A84">
        <v>2026</v>
      </c>
      <c r="B84">
        <v>202605</v>
      </c>
      <c r="C84">
        <v>5</v>
      </c>
      <c r="D84" s="14">
        <v>20001622871693</v>
      </c>
      <c r="E84" t="s">
        <v>2810</v>
      </c>
      <c r="F84" s="2">
        <v>46147.506435185183</v>
      </c>
      <c r="G84" s="2">
        <v>46148</v>
      </c>
      <c r="I84" t="s">
        <v>224</v>
      </c>
      <c r="J84" t="s">
        <v>230</v>
      </c>
      <c r="L84" t="s">
        <v>2139</v>
      </c>
      <c r="M84" t="s">
        <v>334</v>
      </c>
      <c r="N84" t="s">
        <v>322</v>
      </c>
      <c r="O84" t="s">
        <v>331</v>
      </c>
      <c r="Q84" t="s">
        <v>4259</v>
      </c>
      <c r="R84" t="s">
        <v>2809</v>
      </c>
      <c r="S84" t="s">
        <v>3979</v>
      </c>
      <c r="T84" t="s">
        <v>3980</v>
      </c>
      <c r="U84" t="s">
        <v>3034</v>
      </c>
      <c r="V84" t="s">
        <v>3920</v>
      </c>
      <c r="W84" t="s">
        <v>409</v>
      </c>
      <c r="X84" t="s">
        <v>387</v>
      </c>
      <c r="Z84">
        <v>2</v>
      </c>
      <c r="AA84" t="s">
        <v>3921</v>
      </c>
      <c r="AB84" t="s">
        <v>4260</v>
      </c>
      <c r="AC84">
        <v>46150.852430555555</v>
      </c>
      <c r="AD84">
        <v>46150</v>
      </c>
      <c r="AE84" t="s">
        <v>3938</v>
      </c>
      <c r="AG84" t="s">
        <v>3923</v>
      </c>
      <c r="AH84">
        <v>6108846096</v>
      </c>
      <c r="AI84" t="s">
        <v>4261</v>
      </c>
      <c r="AM84" t="s">
        <v>3925</v>
      </c>
      <c r="AN84" t="s">
        <v>3926</v>
      </c>
      <c r="AO84" t="s">
        <v>268</v>
      </c>
      <c r="AP84" t="s">
        <v>330</v>
      </c>
      <c r="AQ84" t="s">
        <v>3940</v>
      </c>
      <c r="AU84" t="s">
        <v>4149</v>
      </c>
      <c r="AV84" t="s">
        <v>4000</v>
      </c>
      <c r="AW84" t="s">
        <v>447</v>
      </c>
      <c r="AX84" t="s">
        <v>446</v>
      </c>
      <c r="AY84" t="s">
        <v>253</v>
      </c>
      <c r="AZ84" t="s">
        <v>230</v>
      </c>
      <c r="BA84" t="s">
        <v>395</v>
      </c>
      <c r="BB84" t="s">
        <v>380</v>
      </c>
      <c r="BC84" t="s">
        <v>3927</v>
      </c>
      <c r="BD84" t="s">
        <v>3927</v>
      </c>
      <c r="BE84" t="s">
        <v>3927</v>
      </c>
      <c r="BF84">
        <v>12</v>
      </c>
    </row>
    <row r="85" spans="1:58" x14ac:dyDescent="0.3">
      <c r="A85">
        <v>2026</v>
      </c>
      <c r="B85">
        <v>202605</v>
      </c>
      <c r="C85">
        <v>5</v>
      </c>
      <c r="D85" s="14">
        <v>20001622871068</v>
      </c>
      <c r="E85" t="s">
        <v>2810</v>
      </c>
      <c r="F85" s="2">
        <v>46147.4843287037</v>
      </c>
      <c r="G85" s="2">
        <v>46148</v>
      </c>
      <c r="I85" t="s">
        <v>224</v>
      </c>
      <c r="J85" t="s">
        <v>230</v>
      </c>
      <c r="L85" t="s">
        <v>4262</v>
      </c>
      <c r="M85" t="s">
        <v>309</v>
      </c>
      <c r="N85" t="s">
        <v>297</v>
      </c>
      <c r="O85" t="s">
        <v>283</v>
      </c>
      <c r="Q85" t="s">
        <v>4263</v>
      </c>
      <c r="R85" t="s">
        <v>2809</v>
      </c>
      <c r="S85" t="s">
        <v>3942</v>
      </c>
      <c r="T85" t="s">
        <v>3943</v>
      </c>
      <c r="U85" t="s">
        <v>3034</v>
      </c>
      <c r="V85" t="s">
        <v>3920</v>
      </c>
      <c r="W85" t="s">
        <v>409</v>
      </c>
      <c r="X85" t="s">
        <v>387</v>
      </c>
      <c r="Z85">
        <v>2</v>
      </c>
      <c r="AA85" t="s">
        <v>3921</v>
      </c>
      <c r="AB85" t="s">
        <v>4264</v>
      </c>
      <c r="AC85">
        <v>46150.502685185187</v>
      </c>
      <c r="AD85">
        <v>46150</v>
      </c>
      <c r="AE85" t="s">
        <v>3938</v>
      </c>
      <c r="AG85" t="s">
        <v>3923</v>
      </c>
      <c r="AH85">
        <v>6108840063</v>
      </c>
      <c r="AI85" t="s">
        <v>4265</v>
      </c>
      <c r="AM85" t="s">
        <v>3925</v>
      </c>
      <c r="AN85" t="s">
        <v>3926</v>
      </c>
      <c r="AO85" t="s">
        <v>268</v>
      </c>
      <c r="AP85" t="s">
        <v>386</v>
      </c>
      <c r="AQ85" t="s">
        <v>3940</v>
      </c>
      <c r="AU85" t="s">
        <v>4149</v>
      </c>
      <c r="AV85" t="s">
        <v>4000</v>
      </c>
      <c r="AW85" t="s">
        <v>1227</v>
      </c>
      <c r="AX85" t="s">
        <v>1226</v>
      </c>
      <c r="AY85" t="s">
        <v>253</v>
      </c>
      <c r="AZ85" t="s">
        <v>230</v>
      </c>
      <c r="BA85" t="s">
        <v>395</v>
      </c>
      <c r="BB85" t="s">
        <v>380</v>
      </c>
      <c r="BC85" t="s">
        <v>3927</v>
      </c>
      <c r="BD85" t="s">
        <v>3927</v>
      </c>
      <c r="BE85" t="s">
        <v>3927</v>
      </c>
      <c r="BF85">
        <v>12</v>
      </c>
    </row>
    <row r="86" spans="1:58" x14ac:dyDescent="0.3">
      <c r="A86">
        <v>2026</v>
      </c>
      <c r="B86">
        <v>202605</v>
      </c>
      <c r="C86">
        <v>5</v>
      </c>
      <c r="D86" s="14">
        <v>20001622867627</v>
      </c>
      <c r="E86" t="s">
        <v>2810</v>
      </c>
      <c r="F86" s="2">
        <v>46147.502766203703</v>
      </c>
      <c r="G86" s="2">
        <v>46148</v>
      </c>
      <c r="I86" t="s">
        <v>224</v>
      </c>
      <c r="J86" t="s">
        <v>230</v>
      </c>
      <c r="L86" t="s">
        <v>3335</v>
      </c>
      <c r="M86" t="s">
        <v>309</v>
      </c>
      <c r="N86" t="s">
        <v>297</v>
      </c>
      <c r="O86" t="s">
        <v>283</v>
      </c>
      <c r="Q86" t="s">
        <v>4266</v>
      </c>
      <c r="R86" t="s">
        <v>2809</v>
      </c>
      <c r="S86" t="s">
        <v>3935</v>
      </c>
      <c r="T86" t="s">
        <v>3936</v>
      </c>
      <c r="U86" t="s">
        <v>3034</v>
      </c>
      <c r="V86" t="s">
        <v>3920</v>
      </c>
      <c r="W86" t="s">
        <v>409</v>
      </c>
      <c r="X86" t="s">
        <v>225</v>
      </c>
      <c r="Z86">
        <v>2</v>
      </c>
      <c r="AA86" t="s">
        <v>3921</v>
      </c>
      <c r="AB86" t="s">
        <v>4267</v>
      </c>
      <c r="AC86">
        <v>46150.502685185187</v>
      </c>
      <c r="AD86">
        <v>46150</v>
      </c>
      <c r="AE86" t="s">
        <v>3938</v>
      </c>
      <c r="AG86" t="s">
        <v>3923</v>
      </c>
      <c r="AH86">
        <v>6108855962</v>
      </c>
      <c r="AI86" t="s">
        <v>4268</v>
      </c>
      <c r="AM86" t="s">
        <v>3925</v>
      </c>
      <c r="AN86" t="s">
        <v>3926</v>
      </c>
      <c r="AO86" t="s">
        <v>268</v>
      </c>
      <c r="AP86" t="s">
        <v>304</v>
      </c>
      <c r="AQ86" t="s">
        <v>3940</v>
      </c>
      <c r="AU86" t="s">
        <v>4149</v>
      </c>
      <c r="AV86" t="s">
        <v>4000</v>
      </c>
      <c r="AW86" t="s">
        <v>320</v>
      </c>
      <c r="AX86" t="s">
        <v>319</v>
      </c>
      <c r="AY86" t="s">
        <v>254</v>
      </c>
      <c r="AZ86" t="s">
        <v>230</v>
      </c>
      <c r="BA86" t="s">
        <v>395</v>
      </c>
      <c r="BB86" t="s">
        <v>380</v>
      </c>
      <c r="BC86" t="s">
        <v>3927</v>
      </c>
      <c r="BD86" t="s">
        <v>3927</v>
      </c>
      <c r="BE86" t="s">
        <v>3927</v>
      </c>
      <c r="BF86">
        <v>12</v>
      </c>
    </row>
    <row r="87" spans="1:58" x14ac:dyDescent="0.3">
      <c r="A87">
        <v>2026</v>
      </c>
      <c r="B87">
        <v>202605</v>
      </c>
      <c r="C87">
        <v>5</v>
      </c>
      <c r="D87" s="14">
        <v>20001622829342</v>
      </c>
      <c r="E87" t="s">
        <v>2810</v>
      </c>
      <c r="F87" s="2">
        <v>46147.461493055554</v>
      </c>
      <c r="G87" s="2">
        <v>46148</v>
      </c>
      <c r="I87" t="s">
        <v>224</v>
      </c>
      <c r="J87" t="s">
        <v>230</v>
      </c>
      <c r="L87" t="s">
        <v>4269</v>
      </c>
      <c r="M87" t="s">
        <v>1336</v>
      </c>
      <c r="N87" t="s">
        <v>546</v>
      </c>
      <c r="O87" t="s">
        <v>554</v>
      </c>
      <c r="Q87" t="s">
        <v>4270</v>
      </c>
      <c r="R87" t="s">
        <v>2809</v>
      </c>
      <c r="S87" t="s">
        <v>4216</v>
      </c>
      <c r="T87" t="s">
        <v>4217</v>
      </c>
      <c r="U87" t="s">
        <v>4008</v>
      </c>
      <c r="V87" t="s">
        <v>980</v>
      </c>
      <c r="W87" t="s">
        <v>409</v>
      </c>
      <c r="X87" t="s">
        <v>225</v>
      </c>
      <c r="Z87">
        <v>4</v>
      </c>
      <c r="AA87" t="s">
        <v>3921</v>
      </c>
      <c r="AB87" t="s">
        <v>4271</v>
      </c>
      <c r="AC87">
        <v>46153.358344907407</v>
      </c>
      <c r="AD87">
        <v>46152</v>
      </c>
      <c r="AE87" t="s">
        <v>3938</v>
      </c>
      <c r="AG87" t="s">
        <v>982</v>
      </c>
      <c r="AH87">
        <v>1029024141</v>
      </c>
      <c r="AI87" t="s">
        <v>4272</v>
      </c>
      <c r="AM87" t="s">
        <v>3925</v>
      </c>
      <c r="AN87" t="s">
        <v>3926</v>
      </c>
      <c r="AO87" t="s">
        <v>268</v>
      </c>
      <c r="AP87" t="s">
        <v>304</v>
      </c>
      <c r="AQ87" t="s">
        <v>3940</v>
      </c>
      <c r="AU87" t="s">
        <v>4220</v>
      </c>
      <c r="AV87" t="s">
        <v>4000</v>
      </c>
      <c r="AW87" t="s">
        <v>227</v>
      </c>
      <c r="AX87" t="s">
        <v>226</v>
      </c>
      <c r="AY87" t="s">
        <v>254</v>
      </c>
      <c r="AZ87" t="s">
        <v>230</v>
      </c>
      <c r="BA87" t="s">
        <v>273</v>
      </c>
      <c r="BB87" t="s">
        <v>380</v>
      </c>
      <c r="BC87" t="s">
        <v>3927</v>
      </c>
      <c r="BD87" t="s">
        <v>3927</v>
      </c>
      <c r="BE87" t="s">
        <v>3927</v>
      </c>
      <c r="BF87">
        <v>20</v>
      </c>
    </row>
    <row r="88" spans="1:58" x14ac:dyDescent="0.3">
      <c r="A88">
        <v>2026</v>
      </c>
      <c r="B88">
        <v>202605</v>
      </c>
      <c r="C88">
        <v>5</v>
      </c>
      <c r="D88" s="14">
        <v>20001622821843</v>
      </c>
      <c r="E88" t="s">
        <v>2810</v>
      </c>
      <c r="F88" s="2">
        <v>46147.478194444448</v>
      </c>
      <c r="G88" s="2">
        <v>46148</v>
      </c>
      <c r="I88" t="s">
        <v>224</v>
      </c>
      <c r="J88" t="s">
        <v>230</v>
      </c>
      <c r="L88" t="s">
        <v>3130</v>
      </c>
      <c r="M88" t="s">
        <v>1713</v>
      </c>
      <c r="N88" t="s">
        <v>546</v>
      </c>
      <c r="O88" t="s">
        <v>554</v>
      </c>
      <c r="Q88" t="s">
        <v>4273</v>
      </c>
      <c r="R88" t="s">
        <v>2809</v>
      </c>
      <c r="S88" t="s">
        <v>3935</v>
      </c>
      <c r="T88" t="s">
        <v>3936</v>
      </c>
      <c r="U88" t="s">
        <v>3034</v>
      </c>
      <c r="V88" t="s">
        <v>3920</v>
      </c>
      <c r="W88" t="s">
        <v>409</v>
      </c>
      <c r="X88" t="s">
        <v>225</v>
      </c>
      <c r="Z88">
        <v>2</v>
      </c>
      <c r="AA88" t="s">
        <v>3921</v>
      </c>
      <c r="AB88" t="s">
        <v>4274</v>
      </c>
      <c r="AC88">
        <v>46150.502685185187</v>
      </c>
      <c r="AD88">
        <v>46150</v>
      </c>
      <c r="AE88" t="s">
        <v>3938</v>
      </c>
      <c r="AG88" t="s">
        <v>3923</v>
      </c>
      <c r="AH88">
        <v>6103124106</v>
      </c>
      <c r="AI88" t="s">
        <v>4275</v>
      </c>
      <c r="AM88" t="s">
        <v>3925</v>
      </c>
      <c r="AN88" t="s">
        <v>3926</v>
      </c>
      <c r="AO88" t="s">
        <v>268</v>
      </c>
      <c r="AP88" t="s">
        <v>386</v>
      </c>
      <c r="AQ88" t="s">
        <v>3940</v>
      </c>
      <c r="AU88" t="s">
        <v>4149</v>
      </c>
      <c r="AV88" t="s">
        <v>4000</v>
      </c>
      <c r="AW88" t="s">
        <v>227</v>
      </c>
      <c r="AX88" t="s">
        <v>226</v>
      </c>
      <c r="AY88" t="s">
        <v>254</v>
      </c>
      <c r="AZ88" t="s">
        <v>230</v>
      </c>
      <c r="BA88" t="s">
        <v>273</v>
      </c>
      <c r="BB88" t="s">
        <v>380</v>
      </c>
      <c r="BC88" t="s">
        <v>3927</v>
      </c>
      <c r="BD88" t="s">
        <v>3927</v>
      </c>
      <c r="BE88" t="s">
        <v>3927</v>
      </c>
      <c r="BF88">
        <v>1</v>
      </c>
    </row>
    <row r="89" spans="1:58" x14ac:dyDescent="0.3">
      <c r="A89">
        <v>2026</v>
      </c>
      <c r="B89">
        <v>202605</v>
      </c>
      <c r="C89">
        <v>5</v>
      </c>
      <c r="D89" s="14">
        <v>20001622820430</v>
      </c>
      <c r="E89" t="s">
        <v>2810</v>
      </c>
      <c r="F89" s="2">
        <v>46147.462442129632</v>
      </c>
      <c r="G89" s="2">
        <v>46148</v>
      </c>
      <c r="I89" t="s">
        <v>224</v>
      </c>
      <c r="J89" t="s">
        <v>230</v>
      </c>
      <c r="L89" t="s">
        <v>729</v>
      </c>
      <c r="M89" t="s">
        <v>1286</v>
      </c>
      <c r="N89" t="s">
        <v>1281</v>
      </c>
      <c r="O89" t="s">
        <v>331</v>
      </c>
      <c r="Q89" t="s">
        <v>4276</v>
      </c>
      <c r="R89" t="s">
        <v>2809</v>
      </c>
      <c r="S89" t="s">
        <v>4041</v>
      </c>
      <c r="T89" t="s">
        <v>4042</v>
      </c>
      <c r="U89" t="s">
        <v>3034</v>
      </c>
      <c r="V89" t="s">
        <v>3920</v>
      </c>
      <c r="W89" t="s">
        <v>409</v>
      </c>
      <c r="X89" t="s">
        <v>225</v>
      </c>
      <c r="Z89">
        <v>2</v>
      </c>
      <c r="AA89" t="s">
        <v>3921</v>
      </c>
      <c r="AB89" t="s">
        <v>4277</v>
      </c>
      <c r="AC89">
        <v>46150.502685185187</v>
      </c>
      <c r="AD89">
        <v>46150</v>
      </c>
      <c r="AE89" t="s">
        <v>3938</v>
      </c>
      <c r="AG89" t="s">
        <v>3923</v>
      </c>
      <c r="AH89">
        <v>6108851891</v>
      </c>
      <c r="AI89" t="s">
        <v>4278</v>
      </c>
      <c r="AM89" t="s">
        <v>3925</v>
      </c>
      <c r="AN89" t="s">
        <v>3926</v>
      </c>
      <c r="AO89" t="s">
        <v>268</v>
      </c>
      <c r="AP89" t="s">
        <v>249</v>
      </c>
      <c r="AQ89" t="s">
        <v>3940</v>
      </c>
      <c r="AU89" t="s">
        <v>4149</v>
      </c>
      <c r="AV89" t="s">
        <v>4000</v>
      </c>
      <c r="AW89" t="s">
        <v>320</v>
      </c>
      <c r="AX89" t="s">
        <v>319</v>
      </c>
      <c r="AY89" t="s">
        <v>254</v>
      </c>
      <c r="AZ89" t="s">
        <v>230</v>
      </c>
      <c r="BA89" t="s">
        <v>395</v>
      </c>
      <c r="BB89" t="s">
        <v>380</v>
      </c>
      <c r="BC89" t="s">
        <v>3927</v>
      </c>
      <c r="BD89" t="s">
        <v>3927</v>
      </c>
      <c r="BE89" t="s">
        <v>3927</v>
      </c>
      <c r="BF89">
        <v>12</v>
      </c>
    </row>
    <row r="90" spans="1:58" x14ac:dyDescent="0.3">
      <c r="A90">
        <v>2026</v>
      </c>
      <c r="B90">
        <v>202605</v>
      </c>
      <c r="C90">
        <v>5</v>
      </c>
      <c r="D90" s="14">
        <v>20001622812907</v>
      </c>
      <c r="E90" t="s">
        <v>2810</v>
      </c>
      <c r="F90" s="2">
        <v>46147.476770833331</v>
      </c>
      <c r="G90" s="2">
        <v>46147</v>
      </c>
      <c r="I90" t="s">
        <v>224</v>
      </c>
      <c r="J90" t="s">
        <v>230</v>
      </c>
      <c r="L90" t="s">
        <v>3516</v>
      </c>
      <c r="M90" t="s">
        <v>309</v>
      </c>
      <c r="N90" t="s">
        <v>297</v>
      </c>
      <c r="O90" t="s">
        <v>283</v>
      </c>
      <c r="Q90" t="s">
        <v>4279</v>
      </c>
      <c r="R90" t="s">
        <v>2809</v>
      </c>
      <c r="S90" t="s">
        <v>3949</v>
      </c>
      <c r="T90" t="s">
        <v>3950</v>
      </c>
      <c r="U90" t="s">
        <v>3034</v>
      </c>
      <c r="V90" t="s">
        <v>3920</v>
      </c>
      <c r="W90" t="s">
        <v>409</v>
      </c>
      <c r="X90" t="s">
        <v>387</v>
      </c>
      <c r="Z90">
        <v>2</v>
      </c>
      <c r="AA90" t="s">
        <v>3921</v>
      </c>
      <c r="AB90" t="s">
        <v>4280</v>
      </c>
      <c r="AC90">
        <v>46149.504988425928</v>
      </c>
      <c r="AD90">
        <v>46149</v>
      </c>
      <c r="AE90" t="s">
        <v>3938</v>
      </c>
      <c r="AG90" t="s">
        <v>3923</v>
      </c>
      <c r="AH90">
        <v>6108840035</v>
      </c>
      <c r="AI90" t="s">
        <v>4281</v>
      </c>
      <c r="AM90" t="s">
        <v>3925</v>
      </c>
      <c r="AN90" t="s">
        <v>3926</v>
      </c>
      <c r="AO90" t="s">
        <v>268</v>
      </c>
      <c r="AP90" t="s">
        <v>304</v>
      </c>
      <c r="AQ90" t="s">
        <v>3940</v>
      </c>
      <c r="AU90" t="s">
        <v>4282</v>
      </c>
      <c r="AV90" t="s">
        <v>4000</v>
      </c>
      <c r="AW90" t="s">
        <v>447</v>
      </c>
      <c r="AX90" t="s">
        <v>446</v>
      </c>
      <c r="AY90" t="s">
        <v>253</v>
      </c>
      <c r="AZ90" t="s">
        <v>230</v>
      </c>
      <c r="BA90" t="s">
        <v>395</v>
      </c>
      <c r="BB90" t="s">
        <v>380</v>
      </c>
      <c r="BC90" t="s">
        <v>3927</v>
      </c>
      <c r="BD90" t="s">
        <v>3927</v>
      </c>
      <c r="BE90" t="s">
        <v>3927</v>
      </c>
      <c r="BF90">
        <v>12</v>
      </c>
    </row>
    <row r="91" spans="1:58" x14ac:dyDescent="0.3">
      <c r="A91">
        <v>2026</v>
      </c>
      <c r="B91">
        <v>202605</v>
      </c>
      <c r="C91">
        <v>5</v>
      </c>
      <c r="D91" s="14">
        <v>20001622780098</v>
      </c>
      <c r="E91" t="s">
        <v>2810</v>
      </c>
      <c r="F91" s="2">
        <v>46147.414305555554</v>
      </c>
      <c r="G91" s="2">
        <v>46148</v>
      </c>
      <c r="I91" t="s">
        <v>224</v>
      </c>
      <c r="J91" t="s">
        <v>230</v>
      </c>
      <c r="L91" t="s">
        <v>1677</v>
      </c>
      <c r="M91" t="s">
        <v>902</v>
      </c>
      <c r="N91" t="s">
        <v>752</v>
      </c>
      <c r="O91" t="s">
        <v>623</v>
      </c>
      <c r="Q91" t="s">
        <v>4283</v>
      </c>
      <c r="R91" t="s">
        <v>2809</v>
      </c>
      <c r="S91" t="s">
        <v>3969</v>
      </c>
      <c r="T91" t="s">
        <v>3970</v>
      </c>
      <c r="U91" t="s">
        <v>3034</v>
      </c>
      <c r="V91" t="s">
        <v>3920</v>
      </c>
      <c r="W91" t="s">
        <v>409</v>
      </c>
      <c r="X91" t="s">
        <v>225</v>
      </c>
      <c r="Z91">
        <v>2</v>
      </c>
      <c r="AA91" t="s">
        <v>3921</v>
      </c>
      <c r="AB91" t="s">
        <v>4284</v>
      </c>
      <c r="AC91">
        <v>46150.852430555555</v>
      </c>
      <c r="AD91">
        <v>46150</v>
      </c>
      <c r="AE91" t="s">
        <v>3938</v>
      </c>
      <c r="AG91" t="s">
        <v>3923</v>
      </c>
      <c r="AH91">
        <v>6088336679</v>
      </c>
      <c r="AI91" t="s">
        <v>4285</v>
      </c>
      <c r="AM91" t="s">
        <v>3925</v>
      </c>
      <c r="AN91" t="s">
        <v>3926</v>
      </c>
      <c r="AO91" t="s">
        <v>268</v>
      </c>
      <c r="AP91" t="s">
        <v>386</v>
      </c>
      <c r="AQ91" t="s">
        <v>3940</v>
      </c>
      <c r="AU91" t="s">
        <v>4149</v>
      </c>
      <c r="AV91" t="s">
        <v>4000</v>
      </c>
      <c r="AW91" t="s">
        <v>227</v>
      </c>
      <c r="AX91" t="s">
        <v>226</v>
      </c>
      <c r="AY91" t="s">
        <v>254</v>
      </c>
      <c r="AZ91" t="s">
        <v>230</v>
      </c>
      <c r="BA91" t="s">
        <v>273</v>
      </c>
      <c r="BB91" t="s">
        <v>380</v>
      </c>
      <c r="BC91" t="s">
        <v>3927</v>
      </c>
      <c r="BD91" t="s">
        <v>3927</v>
      </c>
      <c r="BE91" t="s">
        <v>3927</v>
      </c>
      <c r="BF91">
        <v>12</v>
      </c>
    </row>
    <row r="92" spans="1:58" x14ac:dyDescent="0.3">
      <c r="A92">
        <v>2026</v>
      </c>
      <c r="B92">
        <v>202605</v>
      </c>
      <c r="C92">
        <v>5</v>
      </c>
      <c r="D92" s="14">
        <v>20001622775443</v>
      </c>
      <c r="E92" t="s">
        <v>2810</v>
      </c>
      <c r="F92" s="2">
        <v>46147.428217592591</v>
      </c>
      <c r="G92" s="2">
        <v>46148</v>
      </c>
      <c r="I92" t="s">
        <v>224</v>
      </c>
      <c r="J92" t="s">
        <v>230</v>
      </c>
      <c r="L92" t="s">
        <v>3641</v>
      </c>
      <c r="M92" t="s">
        <v>309</v>
      </c>
      <c r="N92" t="s">
        <v>297</v>
      </c>
      <c r="O92" t="s">
        <v>283</v>
      </c>
      <c r="Q92" t="s">
        <v>4286</v>
      </c>
      <c r="R92" t="s">
        <v>2809</v>
      </c>
      <c r="S92" t="s">
        <v>4287</v>
      </c>
      <c r="T92" t="s">
        <v>4288</v>
      </c>
      <c r="U92" t="s">
        <v>4008</v>
      </c>
      <c r="V92" t="s">
        <v>980</v>
      </c>
      <c r="W92" t="s">
        <v>409</v>
      </c>
      <c r="X92" t="s">
        <v>225</v>
      </c>
      <c r="Z92">
        <v>4</v>
      </c>
      <c r="AA92" t="s">
        <v>3921</v>
      </c>
      <c r="AB92" t="s">
        <v>4289</v>
      </c>
      <c r="AC92">
        <v>46153.358344907407</v>
      </c>
      <c r="AD92">
        <v>46152</v>
      </c>
      <c r="AE92" t="s">
        <v>3938</v>
      </c>
      <c r="AG92" t="s">
        <v>982</v>
      </c>
      <c r="AH92">
        <v>6108845908</v>
      </c>
      <c r="AI92" t="s">
        <v>4290</v>
      </c>
      <c r="AM92" t="s">
        <v>3925</v>
      </c>
      <c r="AN92" t="s">
        <v>3926</v>
      </c>
      <c r="AO92" t="s">
        <v>268</v>
      </c>
      <c r="AP92" t="s">
        <v>386</v>
      </c>
      <c r="AQ92" t="s">
        <v>3940</v>
      </c>
      <c r="AU92" t="s">
        <v>4220</v>
      </c>
      <c r="AV92" t="s">
        <v>4000</v>
      </c>
      <c r="AW92" t="s">
        <v>1191</v>
      </c>
      <c r="AX92" t="s">
        <v>1190</v>
      </c>
      <c r="AY92" t="s">
        <v>254</v>
      </c>
      <c r="AZ92" t="s">
        <v>230</v>
      </c>
      <c r="BA92" t="s">
        <v>395</v>
      </c>
      <c r="BB92" t="s">
        <v>380</v>
      </c>
      <c r="BC92" t="s">
        <v>3927</v>
      </c>
      <c r="BD92" t="s">
        <v>3927</v>
      </c>
      <c r="BE92" t="s">
        <v>3927</v>
      </c>
      <c r="BF92">
        <v>12</v>
      </c>
    </row>
    <row r="93" spans="1:58" x14ac:dyDescent="0.3">
      <c r="A93">
        <v>2026</v>
      </c>
      <c r="B93">
        <v>202605</v>
      </c>
      <c r="C93">
        <v>5</v>
      </c>
      <c r="D93" s="14">
        <v>20001622773747</v>
      </c>
      <c r="E93" t="s">
        <v>2810</v>
      </c>
      <c r="F93" s="2">
        <v>46147.4377662037</v>
      </c>
      <c r="G93" s="2">
        <v>46148</v>
      </c>
      <c r="I93" t="s">
        <v>224</v>
      </c>
      <c r="J93" t="s">
        <v>230</v>
      </c>
      <c r="L93" t="s">
        <v>3430</v>
      </c>
      <c r="M93" t="s">
        <v>309</v>
      </c>
      <c r="N93" t="s">
        <v>297</v>
      </c>
      <c r="O93" t="s">
        <v>283</v>
      </c>
      <c r="Q93" t="s">
        <v>4291</v>
      </c>
      <c r="R93" t="s">
        <v>2809</v>
      </c>
      <c r="S93" t="s">
        <v>3979</v>
      </c>
      <c r="T93" t="s">
        <v>3980</v>
      </c>
      <c r="U93" t="s">
        <v>3034</v>
      </c>
      <c r="V93" t="s">
        <v>3920</v>
      </c>
      <c r="W93" t="s">
        <v>409</v>
      </c>
      <c r="X93" t="s">
        <v>225</v>
      </c>
      <c r="Z93">
        <v>2</v>
      </c>
      <c r="AA93" t="s">
        <v>3921</v>
      </c>
      <c r="AB93" t="s">
        <v>4292</v>
      </c>
      <c r="AC93">
        <v>46150.852430555555</v>
      </c>
      <c r="AD93">
        <v>46150</v>
      </c>
      <c r="AE93" t="s">
        <v>3938</v>
      </c>
      <c r="AG93" t="s">
        <v>3923</v>
      </c>
      <c r="AH93">
        <v>6108850829</v>
      </c>
      <c r="AI93" t="s">
        <v>4293</v>
      </c>
      <c r="AM93" t="s">
        <v>3925</v>
      </c>
      <c r="AN93" t="s">
        <v>3926</v>
      </c>
      <c r="AO93" t="s">
        <v>268</v>
      </c>
      <c r="AP93" t="s">
        <v>386</v>
      </c>
      <c r="AQ93" t="s">
        <v>3940</v>
      </c>
      <c r="AU93" t="s">
        <v>4149</v>
      </c>
      <c r="AV93" t="s">
        <v>4000</v>
      </c>
      <c r="AW93" t="s">
        <v>320</v>
      </c>
      <c r="AX93" t="s">
        <v>319</v>
      </c>
      <c r="AY93" t="s">
        <v>254</v>
      </c>
      <c r="AZ93" t="s">
        <v>230</v>
      </c>
      <c r="BA93" t="s">
        <v>395</v>
      </c>
      <c r="BB93" t="s">
        <v>380</v>
      </c>
      <c r="BC93" t="s">
        <v>3927</v>
      </c>
      <c r="BD93" t="s">
        <v>3927</v>
      </c>
      <c r="BE93" t="s">
        <v>3927</v>
      </c>
      <c r="BF93">
        <v>12</v>
      </c>
    </row>
    <row r="94" spans="1:58" x14ac:dyDescent="0.3">
      <c r="A94">
        <v>2026</v>
      </c>
      <c r="B94">
        <v>202605</v>
      </c>
      <c r="C94">
        <v>5</v>
      </c>
      <c r="D94" s="14">
        <v>20001622732009</v>
      </c>
      <c r="E94" t="s">
        <v>2810</v>
      </c>
      <c r="F94" s="2">
        <v>46147.370081018518</v>
      </c>
      <c r="G94" s="2">
        <v>46150</v>
      </c>
      <c r="I94" t="s">
        <v>224</v>
      </c>
      <c r="J94" t="s">
        <v>230</v>
      </c>
      <c r="L94" t="s">
        <v>2074</v>
      </c>
      <c r="M94" t="s">
        <v>309</v>
      </c>
      <c r="N94" t="s">
        <v>297</v>
      </c>
      <c r="O94" t="s">
        <v>283</v>
      </c>
      <c r="Q94" t="s">
        <v>4294</v>
      </c>
      <c r="R94" t="s">
        <v>2809</v>
      </c>
      <c r="S94" t="s">
        <v>4041</v>
      </c>
      <c r="T94" t="s">
        <v>4042</v>
      </c>
      <c r="U94" t="s">
        <v>3034</v>
      </c>
      <c r="V94" t="s">
        <v>3920</v>
      </c>
      <c r="W94" t="s">
        <v>409</v>
      </c>
      <c r="X94" t="s">
        <v>387</v>
      </c>
      <c r="Z94">
        <v>3</v>
      </c>
      <c r="AA94" t="s">
        <v>3921</v>
      </c>
      <c r="AB94" t="s">
        <v>4295</v>
      </c>
      <c r="AC94">
        <v>46153.810474537036</v>
      </c>
      <c r="AD94">
        <v>46153</v>
      </c>
      <c r="AE94" t="s">
        <v>3938</v>
      </c>
      <c r="AG94" t="s">
        <v>3923</v>
      </c>
      <c r="AH94">
        <v>6108837619</v>
      </c>
      <c r="AI94" t="s">
        <v>4296</v>
      </c>
      <c r="AM94" t="s">
        <v>3925</v>
      </c>
      <c r="AN94" t="s">
        <v>3926</v>
      </c>
      <c r="AO94" t="s">
        <v>268</v>
      </c>
      <c r="AP94" t="s">
        <v>304</v>
      </c>
      <c r="AQ94" t="s">
        <v>3940</v>
      </c>
      <c r="AU94" t="s">
        <v>3999</v>
      </c>
      <c r="AV94" t="s">
        <v>4000</v>
      </c>
      <c r="AW94" t="s">
        <v>389</v>
      </c>
      <c r="AX94" t="s">
        <v>388</v>
      </c>
      <c r="AY94" t="s">
        <v>253</v>
      </c>
      <c r="AZ94" t="s">
        <v>230</v>
      </c>
      <c r="BA94" t="s">
        <v>395</v>
      </c>
      <c r="BB94" t="s">
        <v>380</v>
      </c>
      <c r="BC94" t="s">
        <v>3927</v>
      </c>
      <c r="BD94" t="s">
        <v>3927</v>
      </c>
      <c r="BE94" t="s">
        <v>3927</v>
      </c>
      <c r="BF94">
        <v>12</v>
      </c>
    </row>
    <row r="95" spans="1:58" x14ac:dyDescent="0.3">
      <c r="A95">
        <v>2026</v>
      </c>
      <c r="B95">
        <v>202605</v>
      </c>
      <c r="C95">
        <v>5</v>
      </c>
      <c r="D95" s="14">
        <v>20001622727105</v>
      </c>
      <c r="E95" t="s">
        <v>2810</v>
      </c>
      <c r="F95" s="2">
        <v>46147.372511574074</v>
      </c>
      <c r="G95" s="2">
        <v>46148</v>
      </c>
      <c r="I95" t="s">
        <v>224</v>
      </c>
      <c r="J95" t="s">
        <v>230</v>
      </c>
      <c r="L95" t="s">
        <v>3265</v>
      </c>
      <c r="M95" t="s">
        <v>261</v>
      </c>
      <c r="N95" t="s">
        <v>237</v>
      </c>
      <c r="O95" t="s">
        <v>257</v>
      </c>
      <c r="Q95" t="s">
        <v>4297</v>
      </c>
      <c r="R95" t="s">
        <v>2809</v>
      </c>
      <c r="S95" t="s">
        <v>3942</v>
      </c>
      <c r="T95" t="s">
        <v>3943</v>
      </c>
      <c r="U95" t="s">
        <v>3034</v>
      </c>
      <c r="V95" t="s">
        <v>3920</v>
      </c>
      <c r="W95" t="s">
        <v>409</v>
      </c>
      <c r="X95" t="s">
        <v>225</v>
      </c>
      <c r="Z95">
        <v>2</v>
      </c>
      <c r="AA95" t="s">
        <v>3921</v>
      </c>
      <c r="AB95" t="s">
        <v>4298</v>
      </c>
      <c r="AC95">
        <v>46150.502685185187</v>
      </c>
      <c r="AD95">
        <v>46150</v>
      </c>
      <c r="AE95" t="s">
        <v>3938</v>
      </c>
      <c r="AG95" t="s">
        <v>3923</v>
      </c>
      <c r="AH95">
        <v>6108823692</v>
      </c>
      <c r="AI95" t="s">
        <v>4299</v>
      </c>
      <c r="AM95" t="s">
        <v>3925</v>
      </c>
      <c r="AN95" t="s">
        <v>3926</v>
      </c>
      <c r="AO95" t="s">
        <v>268</v>
      </c>
      <c r="AP95" t="s">
        <v>693</v>
      </c>
      <c r="AQ95" t="s">
        <v>3940</v>
      </c>
      <c r="AU95" t="s">
        <v>4149</v>
      </c>
      <c r="AV95" t="s">
        <v>4000</v>
      </c>
      <c r="AW95" t="s">
        <v>320</v>
      </c>
      <c r="AX95" t="s">
        <v>319</v>
      </c>
      <c r="AY95" t="s">
        <v>254</v>
      </c>
      <c r="AZ95" t="s">
        <v>230</v>
      </c>
      <c r="BA95" t="s">
        <v>395</v>
      </c>
      <c r="BB95" t="s">
        <v>380</v>
      </c>
      <c r="BC95" t="s">
        <v>3927</v>
      </c>
      <c r="BD95" t="s">
        <v>3927</v>
      </c>
      <c r="BE95" t="s">
        <v>3927</v>
      </c>
      <c r="BF95">
        <v>12</v>
      </c>
    </row>
    <row r="96" spans="1:58" x14ac:dyDescent="0.3">
      <c r="A96">
        <v>2026</v>
      </c>
      <c r="B96">
        <v>202605</v>
      </c>
      <c r="C96">
        <v>5</v>
      </c>
      <c r="D96" s="14">
        <v>20001622721947</v>
      </c>
      <c r="E96" t="s">
        <v>2810</v>
      </c>
      <c r="F96" s="2">
        <v>46147.363842592589</v>
      </c>
      <c r="G96" s="2">
        <v>46148</v>
      </c>
      <c r="I96" t="s">
        <v>224</v>
      </c>
      <c r="J96" t="s">
        <v>230</v>
      </c>
      <c r="L96" t="s">
        <v>2865</v>
      </c>
      <c r="M96" t="s">
        <v>694</v>
      </c>
      <c r="N96" t="s">
        <v>322</v>
      </c>
      <c r="O96" t="s">
        <v>331</v>
      </c>
      <c r="Q96" t="s">
        <v>4300</v>
      </c>
      <c r="R96" t="s">
        <v>2809</v>
      </c>
      <c r="S96" t="s">
        <v>4301</v>
      </c>
      <c r="T96" t="s">
        <v>4302</v>
      </c>
      <c r="U96" t="s">
        <v>4008</v>
      </c>
      <c r="V96" t="s">
        <v>980</v>
      </c>
      <c r="W96" t="s">
        <v>409</v>
      </c>
      <c r="X96" t="s">
        <v>225</v>
      </c>
      <c r="Z96">
        <v>4</v>
      </c>
      <c r="AA96" t="s">
        <v>3921</v>
      </c>
      <c r="AB96" t="s">
        <v>4271</v>
      </c>
      <c r="AC96">
        <v>46153.358344907407</v>
      </c>
      <c r="AD96">
        <v>46152</v>
      </c>
      <c r="AE96" t="s">
        <v>3938</v>
      </c>
      <c r="AG96" t="s">
        <v>982</v>
      </c>
      <c r="AH96">
        <v>6105961711</v>
      </c>
      <c r="AI96" t="s">
        <v>4303</v>
      </c>
      <c r="AM96" t="s">
        <v>3925</v>
      </c>
      <c r="AN96" t="s">
        <v>3926</v>
      </c>
      <c r="AO96" t="s">
        <v>268</v>
      </c>
      <c r="AP96" t="s">
        <v>386</v>
      </c>
      <c r="AQ96" t="s">
        <v>3940</v>
      </c>
      <c r="AU96" t="s">
        <v>4220</v>
      </c>
      <c r="AV96" t="s">
        <v>4000</v>
      </c>
      <c r="AW96" t="s">
        <v>227</v>
      </c>
      <c r="AX96" t="s">
        <v>226</v>
      </c>
      <c r="AY96" t="s">
        <v>254</v>
      </c>
      <c r="AZ96" t="s">
        <v>230</v>
      </c>
      <c r="BA96" t="s">
        <v>344</v>
      </c>
      <c r="BB96" t="s">
        <v>232</v>
      </c>
      <c r="BC96" t="s">
        <v>3927</v>
      </c>
      <c r="BD96" t="s">
        <v>3927</v>
      </c>
      <c r="BE96" t="s">
        <v>3927</v>
      </c>
      <c r="BF96">
        <v>12</v>
      </c>
    </row>
    <row r="97" spans="1:58" x14ac:dyDescent="0.3">
      <c r="A97">
        <v>2026</v>
      </c>
      <c r="B97">
        <v>202605</v>
      </c>
      <c r="C97">
        <v>5</v>
      </c>
      <c r="D97" s="14">
        <v>20001622160191</v>
      </c>
      <c r="E97" t="s">
        <v>2810</v>
      </c>
      <c r="F97" s="2">
        <v>46146.786006944443</v>
      </c>
      <c r="G97" s="2">
        <v>46147</v>
      </c>
      <c r="I97" t="s">
        <v>224</v>
      </c>
      <c r="J97" t="s">
        <v>230</v>
      </c>
      <c r="L97" t="s">
        <v>3412</v>
      </c>
      <c r="M97" t="s">
        <v>309</v>
      </c>
      <c r="N97" t="s">
        <v>297</v>
      </c>
      <c r="O97" t="s">
        <v>283</v>
      </c>
      <c r="Q97" t="s">
        <v>4304</v>
      </c>
      <c r="R97" t="s">
        <v>2809</v>
      </c>
      <c r="S97" t="s">
        <v>3942</v>
      </c>
      <c r="T97" t="s">
        <v>3943</v>
      </c>
      <c r="U97" t="s">
        <v>3034</v>
      </c>
      <c r="V97" t="s">
        <v>3920</v>
      </c>
      <c r="W97" t="s">
        <v>409</v>
      </c>
      <c r="X97" t="s">
        <v>225</v>
      </c>
      <c r="Z97">
        <v>2</v>
      </c>
      <c r="AA97" t="s">
        <v>3921</v>
      </c>
      <c r="AB97" t="s">
        <v>4305</v>
      </c>
      <c r="AC97">
        <v>46149.504988425928</v>
      </c>
      <c r="AD97">
        <v>46149</v>
      </c>
      <c r="AE97" t="s">
        <v>3938</v>
      </c>
      <c r="AG97" t="s">
        <v>3923</v>
      </c>
      <c r="AH97">
        <v>6061670405</v>
      </c>
      <c r="AI97" t="s">
        <v>4306</v>
      </c>
      <c r="AM97" t="s">
        <v>3925</v>
      </c>
      <c r="AN97" t="s">
        <v>3926</v>
      </c>
      <c r="AO97" t="s">
        <v>268</v>
      </c>
      <c r="AP97" t="s">
        <v>386</v>
      </c>
      <c r="AQ97" t="s">
        <v>3940</v>
      </c>
      <c r="AU97" t="s">
        <v>4282</v>
      </c>
      <c r="AV97" t="s">
        <v>4000</v>
      </c>
      <c r="AW97" t="s">
        <v>227</v>
      </c>
      <c r="AX97" t="s">
        <v>226</v>
      </c>
      <c r="AY97" t="s">
        <v>254</v>
      </c>
      <c r="AZ97" t="s">
        <v>230</v>
      </c>
      <c r="BA97" t="s">
        <v>273</v>
      </c>
      <c r="BB97" t="s">
        <v>380</v>
      </c>
      <c r="BC97" t="s">
        <v>3927</v>
      </c>
      <c r="BD97" t="s">
        <v>3927</v>
      </c>
      <c r="BE97" t="s">
        <v>3927</v>
      </c>
      <c r="BF97">
        <v>1</v>
      </c>
    </row>
    <row r="98" spans="1:58" x14ac:dyDescent="0.3">
      <c r="A98">
        <v>2026</v>
      </c>
      <c r="B98">
        <v>202605</v>
      </c>
      <c r="C98">
        <v>5</v>
      </c>
      <c r="D98" s="14">
        <v>20001622151963</v>
      </c>
      <c r="E98" t="s">
        <v>2810</v>
      </c>
      <c r="F98" s="2">
        <v>46146.75476851852</v>
      </c>
      <c r="G98" s="2">
        <v>46147</v>
      </c>
      <c r="I98" t="s">
        <v>224</v>
      </c>
      <c r="J98" t="s">
        <v>230</v>
      </c>
      <c r="L98" t="s">
        <v>323</v>
      </c>
      <c r="M98" t="s">
        <v>4307</v>
      </c>
      <c r="N98" t="s">
        <v>353</v>
      </c>
      <c r="O98" t="s">
        <v>283</v>
      </c>
      <c r="Q98" t="s">
        <v>4308</v>
      </c>
      <c r="R98" t="s">
        <v>2809</v>
      </c>
      <c r="S98" t="s">
        <v>3979</v>
      </c>
      <c r="T98" t="s">
        <v>3980</v>
      </c>
      <c r="U98" t="s">
        <v>3034</v>
      </c>
      <c r="V98" t="s">
        <v>3920</v>
      </c>
      <c r="W98" t="s">
        <v>409</v>
      </c>
      <c r="X98" t="s">
        <v>387</v>
      </c>
      <c r="Z98">
        <v>2</v>
      </c>
      <c r="AA98" t="s">
        <v>3921</v>
      </c>
      <c r="AB98" t="s">
        <v>4309</v>
      </c>
      <c r="AC98">
        <v>46149.504988425928</v>
      </c>
      <c r="AD98">
        <v>46149</v>
      </c>
      <c r="AE98" t="s">
        <v>3938</v>
      </c>
      <c r="AG98" t="s">
        <v>3923</v>
      </c>
      <c r="AH98">
        <v>6090530130</v>
      </c>
      <c r="AI98" t="s">
        <v>4310</v>
      </c>
      <c r="AM98" t="s">
        <v>3925</v>
      </c>
      <c r="AN98" t="s">
        <v>3926</v>
      </c>
      <c r="AO98" t="s">
        <v>268</v>
      </c>
      <c r="AP98" t="s">
        <v>304</v>
      </c>
      <c r="AQ98" t="s">
        <v>3940</v>
      </c>
      <c r="AU98" t="s">
        <v>4282</v>
      </c>
      <c r="AV98" t="s">
        <v>4000</v>
      </c>
      <c r="AW98" t="s">
        <v>447</v>
      </c>
      <c r="AX98" t="s">
        <v>446</v>
      </c>
      <c r="AY98" t="s">
        <v>253</v>
      </c>
      <c r="AZ98" t="s">
        <v>230</v>
      </c>
      <c r="BA98" t="s">
        <v>273</v>
      </c>
      <c r="BB98" t="s">
        <v>380</v>
      </c>
      <c r="BC98" t="s">
        <v>3927</v>
      </c>
      <c r="BD98" t="s">
        <v>3927</v>
      </c>
      <c r="BE98" t="s">
        <v>3927</v>
      </c>
      <c r="BF98">
        <v>16</v>
      </c>
    </row>
    <row r="99" spans="1:58" x14ac:dyDescent="0.3">
      <c r="A99">
        <v>2026</v>
      </c>
      <c r="B99">
        <v>202605</v>
      </c>
      <c r="C99">
        <v>5</v>
      </c>
      <c r="D99" s="14">
        <v>20001622143357</v>
      </c>
      <c r="E99" t="s">
        <v>2810</v>
      </c>
      <c r="F99" s="2">
        <v>46146.799733796295</v>
      </c>
      <c r="G99" s="2">
        <v>46147</v>
      </c>
      <c r="I99" t="s">
        <v>224</v>
      </c>
      <c r="J99" t="s">
        <v>230</v>
      </c>
      <c r="L99" t="s">
        <v>3376</v>
      </c>
      <c r="M99" t="s">
        <v>309</v>
      </c>
      <c r="N99" t="s">
        <v>297</v>
      </c>
      <c r="O99" t="s">
        <v>283</v>
      </c>
      <c r="Q99" t="s">
        <v>4311</v>
      </c>
      <c r="R99" t="s">
        <v>2809</v>
      </c>
      <c r="S99" t="s">
        <v>3979</v>
      </c>
      <c r="T99" t="s">
        <v>3980</v>
      </c>
      <c r="U99" t="s">
        <v>3034</v>
      </c>
      <c r="V99" t="s">
        <v>3920</v>
      </c>
      <c r="W99" t="s">
        <v>409</v>
      </c>
      <c r="X99" t="s">
        <v>387</v>
      </c>
      <c r="Z99">
        <v>2</v>
      </c>
      <c r="AA99" t="s">
        <v>3921</v>
      </c>
      <c r="AB99" t="s">
        <v>4312</v>
      </c>
      <c r="AC99">
        <v>46149.504988425928</v>
      </c>
      <c r="AD99">
        <v>46149</v>
      </c>
      <c r="AE99" t="s">
        <v>3938</v>
      </c>
      <c r="AG99" t="s">
        <v>3923</v>
      </c>
      <c r="AH99">
        <v>6081518311</v>
      </c>
      <c r="AI99" t="s">
        <v>4313</v>
      </c>
      <c r="AM99" t="s">
        <v>3925</v>
      </c>
      <c r="AN99" t="s">
        <v>3926</v>
      </c>
      <c r="AO99" t="s">
        <v>268</v>
      </c>
      <c r="AP99" t="s">
        <v>304</v>
      </c>
      <c r="AQ99" t="s">
        <v>3940</v>
      </c>
      <c r="AU99" t="s">
        <v>4282</v>
      </c>
      <c r="AV99" t="s">
        <v>4000</v>
      </c>
      <c r="AW99" t="s">
        <v>447</v>
      </c>
      <c r="AX99" t="s">
        <v>446</v>
      </c>
      <c r="AY99" t="s">
        <v>253</v>
      </c>
      <c r="AZ99" t="s">
        <v>230</v>
      </c>
      <c r="BA99" t="s">
        <v>273</v>
      </c>
      <c r="BB99" t="s">
        <v>380</v>
      </c>
      <c r="BC99" t="s">
        <v>3927</v>
      </c>
      <c r="BD99" t="s">
        <v>3927</v>
      </c>
      <c r="BE99" t="s">
        <v>3927</v>
      </c>
      <c r="BF99">
        <v>20</v>
      </c>
    </row>
    <row r="100" spans="1:58" x14ac:dyDescent="0.3">
      <c r="A100">
        <v>2026</v>
      </c>
      <c r="B100">
        <v>202605</v>
      </c>
      <c r="C100">
        <v>5</v>
      </c>
      <c r="D100" s="14">
        <v>20001622127927</v>
      </c>
      <c r="E100" t="s">
        <v>2810</v>
      </c>
      <c r="F100" s="2">
        <v>46146.701909722222</v>
      </c>
      <c r="G100" s="2">
        <v>46147</v>
      </c>
      <c r="I100" t="s">
        <v>224</v>
      </c>
      <c r="J100" t="s">
        <v>230</v>
      </c>
      <c r="L100" t="s">
        <v>640</v>
      </c>
      <c r="M100" t="s">
        <v>309</v>
      </c>
      <c r="N100" t="s">
        <v>297</v>
      </c>
      <c r="O100" t="s">
        <v>283</v>
      </c>
      <c r="Q100" t="s">
        <v>4314</v>
      </c>
      <c r="R100" t="s">
        <v>2809</v>
      </c>
      <c r="S100" t="s">
        <v>3935</v>
      </c>
      <c r="T100" t="s">
        <v>3936</v>
      </c>
      <c r="U100" t="s">
        <v>3034</v>
      </c>
      <c r="V100" t="s">
        <v>3920</v>
      </c>
      <c r="W100" t="s">
        <v>409</v>
      </c>
      <c r="X100" t="s">
        <v>225</v>
      </c>
      <c r="Z100">
        <v>2</v>
      </c>
      <c r="AA100" t="s">
        <v>3921</v>
      </c>
      <c r="AB100" t="s">
        <v>4315</v>
      </c>
      <c r="AC100">
        <v>46149.504988425928</v>
      </c>
      <c r="AD100">
        <v>46149</v>
      </c>
      <c r="AE100" t="s">
        <v>3938</v>
      </c>
      <c r="AG100" t="s">
        <v>3923</v>
      </c>
      <c r="AH100">
        <v>6108813620</v>
      </c>
      <c r="AI100" t="s">
        <v>4316</v>
      </c>
      <c r="AM100" t="s">
        <v>3925</v>
      </c>
      <c r="AN100" t="s">
        <v>3926</v>
      </c>
      <c r="AO100" t="s">
        <v>268</v>
      </c>
      <c r="AP100" t="s">
        <v>386</v>
      </c>
      <c r="AQ100" t="s">
        <v>3940</v>
      </c>
      <c r="AU100" t="s">
        <v>4282</v>
      </c>
      <c r="AV100" t="s">
        <v>4000</v>
      </c>
      <c r="AW100" t="s">
        <v>320</v>
      </c>
      <c r="AX100" t="s">
        <v>319</v>
      </c>
      <c r="AY100" t="s">
        <v>254</v>
      </c>
      <c r="AZ100" t="s">
        <v>230</v>
      </c>
      <c r="BA100" t="s">
        <v>395</v>
      </c>
      <c r="BB100" t="s">
        <v>380</v>
      </c>
      <c r="BC100" t="s">
        <v>3927</v>
      </c>
      <c r="BD100" t="s">
        <v>3927</v>
      </c>
      <c r="BE100" t="s">
        <v>3927</v>
      </c>
      <c r="BF100">
        <v>12</v>
      </c>
    </row>
    <row r="101" spans="1:58" x14ac:dyDescent="0.3">
      <c r="A101">
        <v>2026</v>
      </c>
      <c r="B101">
        <v>202605</v>
      </c>
      <c r="C101">
        <v>5</v>
      </c>
      <c r="D101" s="14">
        <v>20001622121608</v>
      </c>
      <c r="E101" t="s">
        <v>2810</v>
      </c>
      <c r="F101" s="2">
        <v>46146.733344907407</v>
      </c>
      <c r="G101" s="2">
        <v>46147</v>
      </c>
      <c r="I101" t="s">
        <v>224</v>
      </c>
      <c r="J101" t="s">
        <v>230</v>
      </c>
      <c r="L101" t="s">
        <v>2857</v>
      </c>
      <c r="M101" t="s">
        <v>309</v>
      </c>
      <c r="N101" t="s">
        <v>297</v>
      </c>
      <c r="O101" t="s">
        <v>283</v>
      </c>
      <c r="Q101" t="s">
        <v>4317</v>
      </c>
      <c r="R101" t="s">
        <v>2809</v>
      </c>
      <c r="S101" t="s">
        <v>3954</v>
      </c>
      <c r="T101" t="s">
        <v>3955</v>
      </c>
      <c r="U101" t="s">
        <v>3034</v>
      </c>
      <c r="V101" t="s">
        <v>3920</v>
      </c>
      <c r="W101" t="s">
        <v>409</v>
      </c>
      <c r="X101" t="s">
        <v>225</v>
      </c>
      <c r="Z101">
        <v>2</v>
      </c>
      <c r="AA101" t="s">
        <v>3921</v>
      </c>
      <c r="AB101" t="s">
        <v>4318</v>
      </c>
      <c r="AC101">
        <v>46149.504988425928</v>
      </c>
      <c r="AD101">
        <v>46149</v>
      </c>
      <c r="AE101" t="s">
        <v>3938</v>
      </c>
      <c r="AG101" t="s">
        <v>3923</v>
      </c>
      <c r="AH101">
        <v>6108833516</v>
      </c>
      <c r="AI101" t="s">
        <v>4319</v>
      </c>
      <c r="AM101" t="s">
        <v>3925</v>
      </c>
      <c r="AN101" t="s">
        <v>3926</v>
      </c>
      <c r="AO101" t="s">
        <v>268</v>
      </c>
      <c r="AP101" t="s">
        <v>249</v>
      </c>
      <c r="AQ101" t="s">
        <v>3940</v>
      </c>
      <c r="AU101" t="s">
        <v>4282</v>
      </c>
      <c r="AV101" t="s">
        <v>4000</v>
      </c>
      <c r="AW101" t="s">
        <v>320</v>
      </c>
      <c r="AX101" t="s">
        <v>319</v>
      </c>
      <c r="AY101" t="s">
        <v>254</v>
      </c>
      <c r="AZ101" t="s">
        <v>230</v>
      </c>
      <c r="BA101" t="s">
        <v>395</v>
      </c>
      <c r="BB101" t="s">
        <v>380</v>
      </c>
      <c r="BC101" t="s">
        <v>3927</v>
      </c>
      <c r="BD101" t="s">
        <v>3927</v>
      </c>
      <c r="BE101" t="s">
        <v>3927</v>
      </c>
      <c r="BF101">
        <v>12</v>
      </c>
    </row>
    <row r="102" spans="1:58" x14ac:dyDescent="0.3">
      <c r="A102">
        <v>2026</v>
      </c>
      <c r="B102">
        <v>202605</v>
      </c>
      <c r="C102">
        <v>5</v>
      </c>
      <c r="D102" s="14">
        <v>20001622120856</v>
      </c>
      <c r="E102" t="s">
        <v>2810</v>
      </c>
      <c r="F102" s="2">
        <v>46146.747048611112</v>
      </c>
      <c r="G102" s="2">
        <v>46147</v>
      </c>
      <c r="I102" t="s">
        <v>224</v>
      </c>
      <c r="J102" t="s">
        <v>230</v>
      </c>
      <c r="L102" t="s">
        <v>3332</v>
      </c>
      <c r="M102" t="s">
        <v>309</v>
      </c>
      <c r="N102" t="s">
        <v>297</v>
      </c>
      <c r="O102" t="s">
        <v>283</v>
      </c>
      <c r="Q102" t="s">
        <v>4320</v>
      </c>
      <c r="R102" t="s">
        <v>2809</v>
      </c>
      <c r="S102" t="s">
        <v>3949</v>
      </c>
      <c r="T102" t="s">
        <v>3950</v>
      </c>
      <c r="U102" t="s">
        <v>3034</v>
      </c>
      <c r="V102" t="s">
        <v>3920</v>
      </c>
      <c r="W102" t="s">
        <v>409</v>
      </c>
      <c r="X102" t="s">
        <v>387</v>
      </c>
      <c r="Z102">
        <v>4</v>
      </c>
      <c r="AA102" t="s">
        <v>3921</v>
      </c>
      <c r="AB102" t="s">
        <v>4321</v>
      </c>
      <c r="AC102">
        <v>46153.810474537036</v>
      </c>
      <c r="AD102">
        <v>46151</v>
      </c>
      <c r="AE102" t="s">
        <v>3938</v>
      </c>
      <c r="AG102" t="s">
        <v>3923</v>
      </c>
      <c r="AH102">
        <v>1013281923</v>
      </c>
      <c r="AI102" t="s">
        <v>4322</v>
      </c>
      <c r="AM102" t="s">
        <v>3925</v>
      </c>
      <c r="AN102" t="s">
        <v>3926</v>
      </c>
      <c r="AO102" t="s">
        <v>268</v>
      </c>
      <c r="AP102" t="s">
        <v>386</v>
      </c>
      <c r="AQ102" t="s">
        <v>3940</v>
      </c>
      <c r="AU102" t="s">
        <v>3999</v>
      </c>
      <c r="AV102" t="s">
        <v>4000</v>
      </c>
      <c r="AW102" t="s">
        <v>3966</v>
      </c>
      <c r="AX102" t="s">
        <v>3967</v>
      </c>
      <c r="AY102" t="s">
        <v>253</v>
      </c>
      <c r="AZ102" t="s">
        <v>230</v>
      </c>
      <c r="BA102" t="s">
        <v>273</v>
      </c>
      <c r="BB102" t="s">
        <v>380</v>
      </c>
      <c r="BC102" t="s">
        <v>3927</v>
      </c>
      <c r="BD102" t="s">
        <v>3927</v>
      </c>
      <c r="BE102" t="s">
        <v>3927</v>
      </c>
      <c r="BF102">
        <v>16</v>
      </c>
    </row>
    <row r="103" spans="1:58" x14ac:dyDescent="0.3">
      <c r="A103">
        <v>2026</v>
      </c>
      <c r="B103">
        <v>202605</v>
      </c>
      <c r="C103">
        <v>5</v>
      </c>
      <c r="D103" s="14">
        <v>20001622107491</v>
      </c>
      <c r="E103" t="s">
        <v>2810</v>
      </c>
      <c r="F103" s="2">
        <v>46146.721516203703</v>
      </c>
      <c r="G103" s="2">
        <v>46147</v>
      </c>
      <c r="I103" t="s">
        <v>224</v>
      </c>
      <c r="J103" t="s">
        <v>230</v>
      </c>
      <c r="L103" t="s">
        <v>2856</v>
      </c>
      <c r="M103" t="s">
        <v>1104</v>
      </c>
      <c r="N103" t="s">
        <v>322</v>
      </c>
      <c r="O103" t="s">
        <v>331</v>
      </c>
      <c r="Q103" t="s">
        <v>4323</v>
      </c>
      <c r="R103" t="s">
        <v>2809</v>
      </c>
      <c r="S103" t="s">
        <v>3918</v>
      </c>
      <c r="T103" t="s">
        <v>3919</v>
      </c>
      <c r="U103" t="s">
        <v>3034</v>
      </c>
      <c r="V103" t="s">
        <v>3920</v>
      </c>
      <c r="W103" t="s">
        <v>409</v>
      </c>
      <c r="X103" t="s">
        <v>387</v>
      </c>
      <c r="Z103">
        <v>2</v>
      </c>
      <c r="AA103" t="s">
        <v>3921</v>
      </c>
      <c r="AB103" t="s">
        <v>4324</v>
      </c>
      <c r="AC103">
        <v>46149.504988425928</v>
      </c>
      <c r="AD103">
        <v>46149</v>
      </c>
      <c r="AE103" t="s">
        <v>3938</v>
      </c>
      <c r="AG103" t="s">
        <v>3923</v>
      </c>
      <c r="AH103">
        <v>6108820650</v>
      </c>
      <c r="AI103" t="s">
        <v>4325</v>
      </c>
      <c r="AM103" t="s">
        <v>3925</v>
      </c>
      <c r="AN103" t="s">
        <v>3926</v>
      </c>
      <c r="AO103" t="s">
        <v>268</v>
      </c>
      <c r="AP103" t="s">
        <v>386</v>
      </c>
      <c r="AQ103" t="s">
        <v>3940</v>
      </c>
      <c r="AU103" t="s">
        <v>4282</v>
      </c>
      <c r="AV103" t="s">
        <v>4000</v>
      </c>
      <c r="AW103" t="s">
        <v>389</v>
      </c>
      <c r="AX103" t="s">
        <v>388</v>
      </c>
      <c r="AY103" t="s">
        <v>253</v>
      </c>
      <c r="AZ103" t="s">
        <v>230</v>
      </c>
      <c r="BA103" t="s">
        <v>395</v>
      </c>
      <c r="BB103" t="s">
        <v>380</v>
      </c>
      <c r="BC103" t="s">
        <v>3927</v>
      </c>
      <c r="BD103" t="s">
        <v>3927</v>
      </c>
      <c r="BE103" t="s">
        <v>3927</v>
      </c>
      <c r="BF103">
        <v>12</v>
      </c>
    </row>
    <row r="104" spans="1:58" x14ac:dyDescent="0.3">
      <c r="A104">
        <v>2026</v>
      </c>
      <c r="B104">
        <v>202605</v>
      </c>
      <c r="C104">
        <v>5</v>
      </c>
      <c r="D104" s="14">
        <v>20001622093998</v>
      </c>
      <c r="E104" t="s">
        <v>2810</v>
      </c>
      <c r="F104" s="2">
        <v>46146.667268518519</v>
      </c>
      <c r="G104" s="2">
        <v>46147</v>
      </c>
      <c r="I104" t="s">
        <v>224</v>
      </c>
      <c r="J104" t="s">
        <v>230</v>
      </c>
      <c r="L104" t="s">
        <v>3007</v>
      </c>
      <c r="M104" t="s">
        <v>4061</v>
      </c>
      <c r="N104" t="s">
        <v>486</v>
      </c>
      <c r="O104" t="s">
        <v>257</v>
      </c>
      <c r="Q104" t="s">
        <v>4326</v>
      </c>
      <c r="R104" t="s">
        <v>2809</v>
      </c>
      <c r="S104" t="s">
        <v>3969</v>
      </c>
      <c r="T104" t="s">
        <v>3970</v>
      </c>
      <c r="U104" t="s">
        <v>3034</v>
      </c>
      <c r="V104" t="s">
        <v>3920</v>
      </c>
      <c r="W104" t="s">
        <v>409</v>
      </c>
      <c r="X104" t="s">
        <v>225</v>
      </c>
      <c r="Z104">
        <v>4</v>
      </c>
      <c r="AA104" t="s">
        <v>3921</v>
      </c>
      <c r="AB104" t="s">
        <v>4327</v>
      </c>
      <c r="AC104">
        <v>46153.810474537036</v>
      </c>
      <c r="AD104">
        <v>46151</v>
      </c>
      <c r="AE104" t="s">
        <v>3938</v>
      </c>
      <c r="AG104" t="s">
        <v>3923</v>
      </c>
      <c r="AH104">
        <v>6108816579</v>
      </c>
      <c r="AI104" t="s">
        <v>4328</v>
      </c>
      <c r="AM104" t="s">
        <v>3925</v>
      </c>
      <c r="AN104" t="s">
        <v>3926</v>
      </c>
      <c r="AO104" t="s">
        <v>268</v>
      </c>
      <c r="AP104" t="s">
        <v>693</v>
      </c>
      <c r="AQ104" t="s">
        <v>3940</v>
      </c>
      <c r="AU104" t="s">
        <v>3999</v>
      </c>
      <c r="AV104" t="s">
        <v>4000</v>
      </c>
      <c r="AW104" t="s">
        <v>320</v>
      </c>
      <c r="AX104" t="s">
        <v>319</v>
      </c>
      <c r="AY104" t="s">
        <v>254</v>
      </c>
      <c r="AZ104" t="s">
        <v>230</v>
      </c>
      <c r="BA104" t="s">
        <v>395</v>
      </c>
      <c r="BB104" t="s">
        <v>380</v>
      </c>
      <c r="BC104" t="s">
        <v>3927</v>
      </c>
      <c r="BD104" t="s">
        <v>3927</v>
      </c>
      <c r="BE104" t="s">
        <v>3927</v>
      </c>
      <c r="BF104">
        <v>12</v>
      </c>
    </row>
    <row r="105" spans="1:58" x14ac:dyDescent="0.3">
      <c r="A105">
        <v>2026</v>
      </c>
      <c r="B105">
        <v>202605</v>
      </c>
      <c r="C105">
        <v>5</v>
      </c>
      <c r="D105" s="14">
        <v>20001622089973</v>
      </c>
      <c r="E105" t="s">
        <v>2810</v>
      </c>
      <c r="F105" s="2">
        <v>46146.664363425924</v>
      </c>
      <c r="G105" s="2">
        <v>46147</v>
      </c>
      <c r="I105" t="s">
        <v>224</v>
      </c>
      <c r="J105" t="s">
        <v>230</v>
      </c>
      <c r="L105" t="s">
        <v>3699</v>
      </c>
      <c r="M105" t="s">
        <v>902</v>
      </c>
      <c r="N105" t="s">
        <v>752</v>
      </c>
      <c r="O105" t="s">
        <v>623</v>
      </c>
      <c r="Q105" t="s">
        <v>4329</v>
      </c>
      <c r="R105" t="s">
        <v>2809</v>
      </c>
      <c r="S105" t="s">
        <v>4330</v>
      </c>
      <c r="T105" t="s">
        <v>4331</v>
      </c>
      <c r="U105" t="s">
        <v>4095</v>
      </c>
      <c r="V105" t="s">
        <v>4096</v>
      </c>
      <c r="W105" t="s">
        <v>409</v>
      </c>
      <c r="X105" t="s">
        <v>225</v>
      </c>
      <c r="Z105">
        <v>4</v>
      </c>
      <c r="AA105" t="s">
        <v>3921</v>
      </c>
      <c r="AB105" t="s">
        <v>3995</v>
      </c>
      <c r="AC105">
        <v>46153.458240740743</v>
      </c>
      <c r="AD105">
        <v>46151</v>
      </c>
      <c r="AE105" t="s">
        <v>3938</v>
      </c>
      <c r="AG105" t="s">
        <v>4097</v>
      </c>
      <c r="AH105">
        <v>6108836341</v>
      </c>
      <c r="AI105" t="s">
        <v>4332</v>
      </c>
      <c r="AM105" t="s">
        <v>3925</v>
      </c>
      <c r="AN105" t="s">
        <v>3926</v>
      </c>
      <c r="AO105" t="s">
        <v>268</v>
      </c>
      <c r="AP105" t="s">
        <v>386</v>
      </c>
      <c r="AQ105" t="s">
        <v>3998</v>
      </c>
      <c r="AU105" t="s">
        <v>4220</v>
      </c>
      <c r="AV105" t="s">
        <v>4000</v>
      </c>
      <c r="AW105" t="s">
        <v>320</v>
      </c>
      <c r="AX105" t="s">
        <v>319</v>
      </c>
      <c r="AY105" t="s">
        <v>254</v>
      </c>
      <c r="AZ105" t="s">
        <v>230</v>
      </c>
      <c r="BA105" t="s">
        <v>395</v>
      </c>
      <c r="BB105" t="s">
        <v>380</v>
      </c>
      <c r="BC105" t="s">
        <v>3927</v>
      </c>
      <c r="BD105" t="s">
        <v>3927</v>
      </c>
      <c r="BE105" t="s">
        <v>3927</v>
      </c>
      <c r="BF105">
        <v>12</v>
      </c>
    </row>
    <row r="106" spans="1:58" x14ac:dyDescent="0.3">
      <c r="A106">
        <v>2026</v>
      </c>
      <c r="B106">
        <v>202605</v>
      </c>
      <c r="C106">
        <v>5</v>
      </c>
      <c r="D106" s="14">
        <v>20001622057682</v>
      </c>
      <c r="E106" t="s">
        <v>2810</v>
      </c>
      <c r="F106" s="2">
        <v>46146.653402777774</v>
      </c>
      <c r="G106" s="2">
        <v>46147</v>
      </c>
      <c r="I106" t="s">
        <v>224</v>
      </c>
      <c r="J106" t="s">
        <v>230</v>
      </c>
      <c r="L106" t="s">
        <v>3589</v>
      </c>
      <c r="M106" t="s">
        <v>309</v>
      </c>
      <c r="N106" t="s">
        <v>297</v>
      </c>
      <c r="O106" t="s">
        <v>283</v>
      </c>
      <c r="Q106" t="s">
        <v>4333</v>
      </c>
      <c r="R106" t="s">
        <v>2809</v>
      </c>
      <c r="S106" t="s">
        <v>3942</v>
      </c>
      <c r="T106" t="s">
        <v>3943</v>
      </c>
      <c r="U106" t="s">
        <v>3034</v>
      </c>
      <c r="V106" t="s">
        <v>3920</v>
      </c>
      <c r="W106" t="s">
        <v>409</v>
      </c>
      <c r="X106" t="s">
        <v>225</v>
      </c>
      <c r="Z106">
        <v>2</v>
      </c>
      <c r="AA106" t="s">
        <v>3921</v>
      </c>
      <c r="AB106" t="s">
        <v>4334</v>
      </c>
      <c r="AC106">
        <v>46149.504988425928</v>
      </c>
      <c r="AD106">
        <v>46149</v>
      </c>
      <c r="AE106" t="s">
        <v>3938</v>
      </c>
      <c r="AG106" t="s">
        <v>3923</v>
      </c>
      <c r="AH106">
        <v>6108829431</v>
      </c>
      <c r="AI106" t="s">
        <v>4335</v>
      </c>
      <c r="AM106" t="s">
        <v>3925</v>
      </c>
      <c r="AN106" t="s">
        <v>3926</v>
      </c>
      <c r="AO106" t="s">
        <v>268</v>
      </c>
      <c r="AP106" t="s">
        <v>386</v>
      </c>
      <c r="AQ106" t="s">
        <v>3940</v>
      </c>
      <c r="AU106" t="s">
        <v>4282</v>
      </c>
      <c r="AV106" t="s">
        <v>4000</v>
      </c>
      <c r="AW106" t="s">
        <v>320</v>
      </c>
      <c r="AX106" t="s">
        <v>319</v>
      </c>
      <c r="AY106" t="s">
        <v>254</v>
      </c>
      <c r="AZ106" t="s">
        <v>230</v>
      </c>
      <c r="BA106" t="s">
        <v>395</v>
      </c>
      <c r="BB106" t="s">
        <v>380</v>
      </c>
      <c r="BC106" t="s">
        <v>3927</v>
      </c>
      <c r="BD106" t="s">
        <v>3927</v>
      </c>
      <c r="BE106" t="s">
        <v>3927</v>
      </c>
      <c r="BF106">
        <v>12</v>
      </c>
    </row>
    <row r="107" spans="1:58" x14ac:dyDescent="0.3">
      <c r="A107">
        <v>2026</v>
      </c>
      <c r="B107">
        <v>202605</v>
      </c>
      <c r="C107">
        <v>5</v>
      </c>
      <c r="D107" s="14">
        <v>20001622055702</v>
      </c>
      <c r="E107" t="s">
        <v>2810</v>
      </c>
      <c r="F107" s="2">
        <v>46146.653993055559</v>
      </c>
      <c r="G107" s="2">
        <v>46147</v>
      </c>
      <c r="I107" t="s">
        <v>224</v>
      </c>
      <c r="J107" t="s">
        <v>230</v>
      </c>
      <c r="L107" t="s">
        <v>2915</v>
      </c>
      <c r="M107" t="s">
        <v>309</v>
      </c>
      <c r="N107" t="s">
        <v>297</v>
      </c>
      <c r="O107" t="s">
        <v>283</v>
      </c>
      <c r="Q107" t="s">
        <v>4336</v>
      </c>
      <c r="R107" t="s">
        <v>2809</v>
      </c>
      <c r="S107" t="s">
        <v>3949</v>
      </c>
      <c r="T107" t="s">
        <v>3950</v>
      </c>
      <c r="U107" t="s">
        <v>3034</v>
      </c>
      <c r="V107" t="s">
        <v>3920</v>
      </c>
      <c r="W107" t="s">
        <v>409</v>
      </c>
      <c r="X107" t="s">
        <v>225</v>
      </c>
      <c r="Z107">
        <v>2</v>
      </c>
      <c r="AA107" t="s">
        <v>3921</v>
      </c>
      <c r="AB107" t="s">
        <v>4337</v>
      </c>
      <c r="AC107">
        <v>46149.504988425928</v>
      </c>
      <c r="AD107">
        <v>46149</v>
      </c>
      <c r="AE107" t="s">
        <v>3938</v>
      </c>
      <c r="AG107" t="s">
        <v>3923</v>
      </c>
      <c r="AH107">
        <v>6108839251</v>
      </c>
      <c r="AI107" t="s">
        <v>4338</v>
      </c>
      <c r="AM107" t="s">
        <v>3925</v>
      </c>
      <c r="AN107" t="s">
        <v>3926</v>
      </c>
      <c r="AO107" t="s">
        <v>268</v>
      </c>
      <c r="AP107" t="s">
        <v>386</v>
      </c>
      <c r="AQ107" t="s">
        <v>3940</v>
      </c>
      <c r="AU107" t="s">
        <v>4282</v>
      </c>
      <c r="AV107" t="s">
        <v>4000</v>
      </c>
      <c r="AW107" t="s">
        <v>320</v>
      </c>
      <c r="AX107" t="s">
        <v>319</v>
      </c>
      <c r="AY107" t="s">
        <v>254</v>
      </c>
      <c r="AZ107" t="s">
        <v>230</v>
      </c>
      <c r="BA107" t="s">
        <v>395</v>
      </c>
      <c r="BB107" t="s">
        <v>380</v>
      </c>
      <c r="BC107" t="s">
        <v>3927</v>
      </c>
      <c r="BD107" t="s">
        <v>3927</v>
      </c>
      <c r="BE107" t="s">
        <v>3927</v>
      </c>
      <c r="BF107">
        <v>12</v>
      </c>
    </row>
    <row r="108" spans="1:58" x14ac:dyDescent="0.3">
      <c r="A108">
        <v>2026</v>
      </c>
      <c r="B108">
        <v>202605</v>
      </c>
      <c r="C108">
        <v>5</v>
      </c>
      <c r="D108" s="14">
        <v>20001622054239</v>
      </c>
      <c r="E108" t="s">
        <v>2810</v>
      </c>
      <c r="F108" s="2">
        <v>46146.637152777781</v>
      </c>
      <c r="G108" s="2">
        <v>46147</v>
      </c>
      <c r="I108" t="s">
        <v>224</v>
      </c>
      <c r="J108" t="s">
        <v>230</v>
      </c>
      <c r="L108" t="s">
        <v>2880</v>
      </c>
      <c r="M108" t="s">
        <v>334</v>
      </c>
      <c r="N108" t="s">
        <v>322</v>
      </c>
      <c r="O108" t="s">
        <v>331</v>
      </c>
      <c r="Q108" t="s">
        <v>4339</v>
      </c>
      <c r="R108" t="s">
        <v>2809</v>
      </c>
      <c r="S108" t="s">
        <v>3954</v>
      </c>
      <c r="T108" t="s">
        <v>3955</v>
      </c>
      <c r="U108" t="s">
        <v>3034</v>
      </c>
      <c r="V108" t="s">
        <v>3920</v>
      </c>
      <c r="W108" t="s">
        <v>409</v>
      </c>
      <c r="X108" t="s">
        <v>225</v>
      </c>
      <c r="Z108">
        <v>2</v>
      </c>
      <c r="AA108" t="s">
        <v>3921</v>
      </c>
      <c r="AB108" t="s">
        <v>4340</v>
      </c>
      <c r="AC108">
        <v>46149.504988425928</v>
      </c>
      <c r="AD108">
        <v>46149</v>
      </c>
      <c r="AE108" t="s">
        <v>3938</v>
      </c>
      <c r="AG108" t="s">
        <v>3923</v>
      </c>
      <c r="AH108">
        <v>6108836281</v>
      </c>
      <c r="AI108" t="s">
        <v>4341</v>
      </c>
      <c r="AM108" t="s">
        <v>3925</v>
      </c>
      <c r="AN108" t="s">
        <v>3926</v>
      </c>
      <c r="AO108" t="s">
        <v>268</v>
      </c>
      <c r="AP108" t="s">
        <v>386</v>
      </c>
      <c r="AQ108" t="s">
        <v>3940</v>
      </c>
      <c r="AU108" t="s">
        <v>4282</v>
      </c>
      <c r="AV108" t="s">
        <v>4000</v>
      </c>
      <c r="AW108" t="s">
        <v>320</v>
      </c>
      <c r="AX108" t="s">
        <v>319</v>
      </c>
      <c r="AY108" t="s">
        <v>254</v>
      </c>
      <c r="AZ108" t="s">
        <v>230</v>
      </c>
      <c r="BA108" t="s">
        <v>395</v>
      </c>
      <c r="BB108" t="s">
        <v>380</v>
      </c>
      <c r="BC108" t="s">
        <v>3927</v>
      </c>
      <c r="BD108" t="s">
        <v>3927</v>
      </c>
      <c r="BE108" t="s">
        <v>3927</v>
      </c>
      <c r="BF108">
        <v>12</v>
      </c>
    </row>
    <row r="109" spans="1:58" x14ac:dyDescent="0.3">
      <c r="A109">
        <v>2026</v>
      </c>
      <c r="B109">
        <v>202605</v>
      </c>
      <c r="C109">
        <v>5</v>
      </c>
      <c r="D109" s="14">
        <v>20001622048196</v>
      </c>
      <c r="E109" t="s">
        <v>2810</v>
      </c>
      <c r="F109" s="2">
        <v>46146.633530092593</v>
      </c>
      <c r="G109" s="2">
        <v>46147</v>
      </c>
      <c r="I109" t="s">
        <v>224</v>
      </c>
      <c r="J109" t="s">
        <v>230</v>
      </c>
      <c r="L109" t="s">
        <v>1243</v>
      </c>
      <c r="M109" t="s">
        <v>309</v>
      </c>
      <c r="N109" t="s">
        <v>297</v>
      </c>
      <c r="O109" t="s">
        <v>283</v>
      </c>
      <c r="Q109" t="s">
        <v>4342</v>
      </c>
      <c r="R109" t="s">
        <v>2809</v>
      </c>
      <c r="S109" t="s">
        <v>3949</v>
      </c>
      <c r="T109" t="s">
        <v>3950</v>
      </c>
      <c r="U109" t="s">
        <v>3034</v>
      </c>
      <c r="V109" t="s">
        <v>3920</v>
      </c>
      <c r="W109" t="s">
        <v>409</v>
      </c>
      <c r="X109" t="s">
        <v>225</v>
      </c>
      <c r="Z109">
        <v>2</v>
      </c>
      <c r="AA109" t="s">
        <v>3921</v>
      </c>
      <c r="AB109" t="s">
        <v>4343</v>
      </c>
      <c r="AC109">
        <v>46149.504988425928</v>
      </c>
      <c r="AD109">
        <v>46149</v>
      </c>
      <c r="AE109" t="s">
        <v>3938</v>
      </c>
      <c r="AG109" t="s">
        <v>3923</v>
      </c>
      <c r="AH109">
        <v>6108819459</v>
      </c>
      <c r="AI109" t="s">
        <v>4344</v>
      </c>
      <c r="AM109" t="s">
        <v>3925</v>
      </c>
      <c r="AN109" t="s">
        <v>3926</v>
      </c>
      <c r="AO109" t="s">
        <v>268</v>
      </c>
      <c r="AP109" t="s">
        <v>386</v>
      </c>
      <c r="AQ109" t="s">
        <v>3940</v>
      </c>
      <c r="AU109" t="s">
        <v>4282</v>
      </c>
      <c r="AV109" t="s">
        <v>4000</v>
      </c>
      <c r="AW109" t="s">
        <v>320</v>
      </c>
      <c r="AX109" t="s">
        <v>319</v>
      </c>
      <c r="AY109" t="s">
        <v>254</v>
      </c>
      <c r="AZ109" t="s">
        <v>230</v>
      </c>
      <c r="BA109" t="s">
        <v>395</v>
      </c>
      <c r="BB109" t="s">
        <v>380</v>
      </c>
      <c r="BC109" t="s">
        <v>3927</v>
      </c>
      <c r="BD109" t="s">
        <v>3927</v>
      </c>
      <c r="BE109" t="s">
        <v>3927</v>
      </c>
      <c r="BF109">
        <v>12</v>
      </c>
    </row>
    <row r="110" spans="1:58" x14ac:dyDescent="0.3">
      <c r="A110">
        <v>2026</v>
      </c>
      <c r="B110">
        <v>202605</v>
      </c>
      <c r="C110">
        <v>5</v>
      </c>
      <c r="D110" s="14">
        <v>20001622018597</v>
      </c>
      <c r="E110" t="s">
        <v>2810</v>
      </c>
      <c r="F110" s="2">
        <v>46146.612442129626</v>
      </c>
      <c r="G110" s="2">
        <v>46148</v>
      </c>
      <c r="I110" t="s">
        <v>224</v>
      </c>
      <c r="J110" t="s">
        <v>230</v>
      </c>
      <c r="L110" t="s">
        <v>4345</v>
      </c>
      <c r="M110" t="s">
        <v>1366</v>
      </c>
      <c r="N110" t="s">
        <v>1359</v>
      </c>
      <c r="O110" t="s">
        <v>554</v>
      </c>
      <c r="Q110" t="s">
        <v>4346</v>
      </c>
      <c r="R110" t="s">
        <v>2809</v>
      </c>
      <c r="S110" t="s">
        <v>3979</v>
      </c>
      <c r="T110" t="s">
        <v>3980</v>
      </c>
      <c r="U110" t="s">
        <v>3034</v>
      </c>
      <c r="V110" t="s">
        <v>3920</v>
      </c>
      <c r="W110" t="s">
        <v>409</v>
      </c>
      <c r="X110" t="s">
        <v>225</v>
      </c>
      <c r="Z110">
        <v>4</v>
      </c>
      <c r="AA110" t="s">
        <v>3921</v>
      </c>
      <c r="AB110" t="s">
        <v>3995</v>
      </c>
      <c r="AC110">
        <v>46155.513101851851</v>
      </c>
      <c r="AD110">
        <v>46152</v>
      </c>
      <c r="AE110" t="s">
        <v>3938</v>
      </c>
      <c r="AG110" t="s">
        <v>3923</v>
      </c>
      <c r="AH110">
        <v>6108829334</v>
      </c>
      <c r="AI110" t="s">
        <v>4347</v>
      </c>
      <c r="AM110" t="s">
        <v>3925</v>
      </c>
      <c r="AN110" t="s">
        <v>3926</v>
      </c>
      <c r="AO110" t="s">
        <v>268</v>
      </c>
      <c r="AP110" t="s">
        <v>386</v>
      </c>
      <c r="AQ110" t="s">
        <v>3998</v>
      </c>
      <c r="AW110" t="s">
        <v>320</v>
      </c>
      <c r="AX110" t="s">
        <v>319</v>
      </c>
      <c r="AY110" t="s">
        <v>254</v>
      </c>
      <c r="AZ110" t="s">
        <v>230</v>
      </c>
      <c r="BA110" t="s">
        <v>273</v>
      </c>
      <c r="BB110" t="s">
        <v>380</v>
      </c>
      <c r="BC110" t="s">
        <v>3927</v>
      </c>
      <c r="BD110" t="s">
        <v>3927</v>
      </c>
      <c r="BE110" t="s">
        <v>3927</v>
      </c>
      <c r="BF110">
        <v>12</v>
      </c>
    </row>
    <row r="111" spans="1:58" x14ac:dyDescent="0.3">
      <c r="A111">
        <v>2026</v>
      </c>
      <c r="B111">
        <v>202605</v>
      </c>
      <c r="C111">
        <v>5</v>
      </c>
      <c r="D111" s="14">
        <v>20001622012618</v>
      </c>
      <c r="E111" t="s">
        <v>2810</v>
      </c>
      <c r="F111" s="2">
        <v>46146.611481481479</v>
      </c>
      <c r="G111" s="2">
        <v>46147</v>
      </c>
      <c r="I111" t="s">
        <v>224</v>
      </c>
      <c r="J111" t="s">
        <v>230</v>
      </c>
      <c r="L111" t="s">
        <v>3038</v>
      </c>
      <c r="M111" t="s">
        <v>1045</v>
      </c>
      <c r="N111" t="s">
        <v>1040</v>
      </c>
      <c r="O111" t="s">
        <v>257</v>
      </c>
      <c r="Q111" t="s">
        <v>4348</v>
      </c>
      <c r="R111" t="s">
        <v>2809</v>
      </c>
      <c r="S111" t="s">
        <v>3954</v>
      </c>
      <c r="T111" t="s">
        <v>3955</v>
      </c>
      <c r="U111" t="s">
        <v>3034</v>
      </c>
      <c r="V111" t="s">
        <v>3920</v>
      </c>
      <c r="W111" t="s">
        <v>409</v>
      </c>
      <c r="X111" t="s">
        <v>387</v>
      </c>
      <c r="Z111">
        <v>2</v>
      </c>
      <c r="AA111" t="s">
        <v>3921</v>
      </c>
      <c r="AB111" t="s">
        <v>4349</v>
      </c>
      <c r="AC111">
        <v>46149.504988425928</v>
      </c>
      <c r="AD111">
        <v>46149</v>
      </c>
      <c r="AE111" t="s">
        <v>3938</v>
      </c>
      <c r="AG111" t="s">
        <v>3923</v>
      </c>
      <c r="AH111">
        <v>6108830303</v>
      </c>
      <c r="AI111" t="s">
        <v>4350</v>
      </c>
      <c r="AM111" t="s">
        <v>3925</v>
      </c>
      <c r="AN111" t="s">
        <v>3926</v>
      </c>
      <c r="AO111" t="s">
        <v>268</v>
      </c>
      <c r="AP111" t="s">
        <v>386</v>
      </c>
      <c r="AQ111" t="s">
        <v>3940</v>
      </c>
      <c r="AU111" t="s">
        <v>4282</v>
      </c>
      <c r="AV111" t="s">
        <v>4000</v>
      </c>
      <c r="AW111" t="s">
        <v>389</v>
      </c>
      <c r="AX111" t="s">
        <v>388</v>
      </c>
      <c r="AY111" t="s">
        <v>253</v>
      </c>
      <c r="AZ111" t="s">
        <v>230</v>
      </c>
      <c r="BA111" t="s">
        <v>395</v>
      </c>
      <c r="BB111" t="s">
        <v>380</v>
      </c>
      <c r="BC111" t="s">
        <v>3927</v>
      </c>
      <c r="BD111" t="s">
        <v>3927</v>
      </c>
      <c r="BE111" t="s">
        <v>3927</v>
      </c>
      <c r="BF111">
        <v>12</v>
      </c>
    </row>
    <row r="112" spans="1:58" x14ac:dyDescent="0.3">
      <c r="A112">
        <v>2026</v>
      </c>
      <c r="B112">
        <v>202605</v>
      </c>
      <c r="C112">
        <v>5</v>
      </c>
      <c r="D112" s="14">
        <v>20001622011158</v>
      </c>
      <c r="E112" t="s">
        <v>2810</v>
      </c>
      <c r="F112" s="2">
        <v>46146.591307870367</v>
      </c>
      <c r="G112" s="2">
        <v>46148</v>
      </c>
      <c r="I112" t="s">
        <v>224</v>
      </c>
      <c r="J112" t="s">
        <v>230</v>
      </c>
      <c r="L112" t="s">
        <v>4351</v>
      </c>
      <c r="M112" t="s">
        <v>309</v>
      </c>
      <c r="N112" t="s">
        <v>297</v>
      </c>
      <c r="O112" t="s">
        <v>283</v>
      </c>
      <c r="Q112" t="s">
        <v>4352</v>
      </c>
      <c r="R112" t="s">
        <v>2809</v>
      </c>
      <c r="S112" t="s">
        <v>4216</v>
      </c>
      <c r="T112" t="s">
        <v>4217</v>
      </c>
      <c r="U112" t="s">
        <v>4008</v>
      </c>
      <c r="V112" t="s">
        <v>980</v>
      </c>
      <c r="W112" t="s">
        <v>409</v>
      </c>
      <c r="X112" t="s">
        <v>387</v>
      </c>
      <c r="Z112">
        <v>4</v>
      </c>
      <c r="AA112" t="s">
        <v>3921</v>
      </c>
      <c r="AB112" t="s">
        <v>4353</v>
      </c>
      <c r="AC112">
        <v>46153.358344907407</v>
      </c>
      <c r="AD112">
        <v>46152</v>
      </c>
      <c r="AE112" t="s">
        <v>3938</v>
      </c>
      <c r="AG112" t="s">
        <v>982</v>
      </c>
      <c r="AH112">
        <v>6076669384</v>
      </c>
      <c r="AI112" t="s">
        <v>4354</v>
      </c>
      <c r="AM112" t="s">
        <v>3925</v>
      </c>
      <c r="AN112" t="s">
        <v>3926</v>
      </c>
      <c r="AO112" t="s">
        <v>268</v>
      </c>
      <c r="AP112" t="s">
        <v>386</v>
      </c>
      <c r="AQ112" t="s">
        <v>3940</v>
      </c>
      <c r="AU112" t="s">
        <v>4220</v>
      </c>
      <c r="AV112" t="s">
        <v>4000</v>
      </c>
      <c r="AW112" t="s">
        <v>447</v>
      </c>
      <c r="AX112" t="s">
        <v>446</v>
      </c>
      <c r="AY112" t="s">
        <v>253</v>
      </c>
      <c r="AZ112" t="s">
        <v>230</v>
      </c>
      <c r="BA112" t="s">
        <v>273</v>
      </c>
      <c r="BB112" t="s">
        <v>380</v>
      </c>
      <c r="BC112" t="s">
        <v>3927</v>
      </c>
      <c r="BD112" t="s">
        <v>3927</v>
      </c>
      <c r="BE112" t="s">
        <v>3927</v>
      </c>
      <c r="BF112">
        <v>26</v>
      </c>
    </row>
    <row r="113" spans="1:58" x14ac:dyDescent="0.3">
      <c r="A113">
        <v>2026</v>
      </c>
      <c r="B113">
        <v>202605</v>
      </c>
      <c r="C113">
        <v>5</v>
      </c>
      <c r="D113" s="14">
        <v>20001622001549</v>
      </c>
      <c r="E113" t="s">
        <v>2810</v>
      </c>
      <c r="F113" s="2">
        <v>46146.570162037038</v>
      </c>
      <c r="G113" s="2">
        <v>46146</v>
      </c>
      <c r="I113" t="s">
        <v>224</v>
      </c>
      <c r="J113" t="s">
        <v>230</v>
      </c>
      <c r="L113" t="s">
        <v>3516</v>
      </c>
      <c r="M113" t="s">
        <v>309</v>
      </c>
      <c r="N113" t="s">
        <v>297</v>
      </c>
      <c r="O113" t="s">
        <v>283</v>
      </c>
      <c r="Q113" t="s">
        <v>4355</v>
      </c>
      <c r="R113" t="s">
        <v>2809</v>
      </c>
      <c r="S113" t="s">
        <v>4356</v>
      </c>
      <c r="T113" t="s">
        <v>4357</v>
      </c>
      <c r="U113" t="s">
        <v>4095</v>
      </c>
      <c r="V113" t="s">
        <v>4096</v>
      </c>
      <c r="W113" t="s">
        <v>409</v>
      </c>
      <c r="X113" t="s">
        <v>387</v>
      </c>
      <c r="Z113">
        <v>3</v>
      </c>
      <c r="AA113" t="s">
        <v>3921</v>
      </c>
      <c r="AB113" t="s">
        <v>3995</v>
      </c>
      <c r="AC113">
        <v>46149.585034722222</v>
      </c>
      <c r="AD113">
        <v>46149</v>
      </c>
      <c r="AE113" t="s">
        <v>3938</v>
      </c>
      <c r="AG113" t="s">
        <v>4097</v>
      </c>
      <c r="AH113">
        <v>6108839095</v>
      </c>
      <c r="AI113" t="s">
        <v>4358</v>
      </c>
      <c r="AM113" t="s">
        <v>3925</v>
      </c>
      <c r="AN113" t="s">
        <v>3926</v>
      </c>
      <c r="AO113" t="s">
        <v>268</v>
      </c>
      <c r="AP113" t="s">
        <v>304</v>
      </c>
      <c r="AQ113" t="s">
        <v>3998</v>
      </c>
      <c r="AU113" t="s">
        <v>4282</v>
      </c>
      <c r="AV113" t="s">
        <v>4000</v>
      </c>
      <c r="AW113" t="s">
        <v>921</v>
      </c>
      <c r="AX113" t="s">
        <v>920</v>
      </c>
      <c r="AY113" t="s">
        <v>253</v>
      </c>
      <c r="AZ113" t="s">
        <v>230</v>
      </c>
      <c r="BA113" t="s">
        <v>395</v>
      </c>
      <c r="BB113" t="s">
        <v>380</v>
      </c>
      <c r="BC113" t="s">
        <v>3927</v>
      </c>
      <c r="BD113" t="s">
        <v>3927</v>
      </c>
      <c r="BE113" t="s">
        <v>3927</v>
      </c>
      <c r="BF113">
        <v>12</v>
      </c>
    </row>
    <row r="114" spans="1:58" x14ac:dyDescent="0.3">
      <c r="A114">
        <v>2026</v>
      </c>
      <c r="B114">
        <v>202605</v>
      </c>
      <c r="C114">
        <v>5</v>
      </c>
      <c r="D114" s="14">
        <v>20001621998684</v>
      </c>
      <c r="E114" t="s">
        <v>2810</v>
      </c>
      <c r="F114" s="2">
        <v>46146.574305555558</v>
      </c>
      <c r="G114" s="2">
        <v>46151</v>
      </c>
      <c r="I114" t="s">
        <v>224</v>
      </c>
      <c r="J114" t="s">
        <v>230</v>
      </c>
      <c r="L114" t="s">
        <v>2954</v>
      </c>
      <c r="M114" t="s">
        <v>4359</v>
      </c>
      <c r="N114" t="s">
        <v>752</v>
      </c>
      <c r="O114" t="s">
        <v>623</v>
      </c>
      <c r="Q114" t="s">
        <v>4360</v>
      </c>
      <c r="R114" t="s">
        <v>2809</v>
      </c>
      <c r="S114" t="s">
        <v>3918</v>
      </c>
      <c r="T114" t="s">
        <v>3919</v>
      </c>
      <c r="U114" t="s">
        <v>3034</v>
      </c>
      <c r="V114" t="s">
        <v>3920</v>
      </c>
      <c r="W114" t="s">
        <v>409</v>
      </c>
      <c r="X114" t="s">
        <v>387</v>
      </c>
      <c r="Z114">
        <v>2</v>
      </c>
      <c r="AA114" t="s">
        <v>3921</v>
      </c>
      <c r="AB114" t="s">
        <v>4361</v>
      </c>
      <c r="AC114">
        <v>46153.810474537036</v>
      </c>
      <c r="AD114">
        <v>46153</v>
      </c>
      <c r="AE114" t="s">
        <v>3938</v>
      </c>
      <c r="AG114" t="s">
        <v>3923</v>
      </c>
      <c r="AH114">
        <v>6048199856</v>
      </c>
      <c r="AI114" t="s">
        <v>4362</v>
      </c>
      <c r="AM114" t="s">
        <v>3925</v>
      </c>
      <c r="AN114" t="s">
        <v>3926</v>
      </c>
      <c r="AO114" t="s">
        <v>268</v>
      </c>
      <c r="AP114" t="s">
        <v>386</v>
      </c>
      <c r="AQ114" t="s">
        <v>3940</v>
      </c>
      <c r="AU114" t="s">
        <v>3999</v>
      </c>
      <c r="AV114" t="s">
        <v>4000</v>
      </c>
      <c r="AW114" t="s">
        <v>447</v>
      </c>
      <c r="AX114" t="s">
        <v>446</v>
      </c>
      <c r="AY114" t="s">
        <v>253</v>
      </c>
      <c r="AZ114" t="s">
        <v>230</v>
      </c>
      <c r="BA114" t="s">
        <v>344</v>
      </c>
      <c r="BB114" t="s">
        <v>232</v>
      </c>
      <c r="BC114" t="s">
        <v>3927</v>
      </c>
      <c r="BD114" t="s">
        <v>3927</v>
      </c>
      <c r="BE114" t="s">
        <v>3927</v>
      </c>
      <c r="BF114">
        <v>1</v>
      </c>
    </row>
    <row r="115" spans="1:58" x14ac:dyDescent="0.3">
      <c r="A115">
        <v>2026</v>
      </c>
      <c r="B115">
        <v>202605</v>
      </c>
      <c r="C115">
        <v>5</v>
      </c>
      <c r="D115" s="14">
        <v>20001621998592</v>
      </c>
      <c r="E115" t="s">
        <v>2810</v>
      </c>
      <c r="F115" s="2">
        <v>46146.569745370369</v>
      </c>
      <c r="G115" s="2">
        <v>46146</v>
      </c>
      <c r="I115" t="s">
        <v>224</v>
      </c>
      <c r="J115" t="s">
        <v>230</v>
      </c>
      <c r="L115" t="s">
        <v>4363</v>
      </c>
      <c r="M115" t="s">
        <v>261</v>
      </c>
      <c r="N115" t="s">
        <v>237</v>
      </c>
      <c r="O115" t="s">
        <v>257</v>
      </c>
      <c r="Q115" t="s">
        <v>4364</v>
      </c>
      <c r="R115" t="s">
        <v>2809</v>
      </c>
      <c r="S115" t="s">
        <v>3942</v>
      </c>
      <c r="T115" t="s">
        <v>3943</v>
      </c>
      <c r="U115" t="s">
        <v>3034</v>
      </c>
      <c r="V115" t="s">
        <v>3920</v>
      </c>
      <c r="W115" t="s">
        <v>409</v>
      </c>
      <c r="X115" t="s">
        <v>225</v>
      </c>
      <c r="Z115">
        <v>3</v>
      </c>
      <c r="AA115" t="s">
        <v>3921</v>
      </c>
      <c r="AB115" t="s">
        <v>4365</v>
      </c>
      <c r="AC115">
        <v>46149.504988425928</v>
      </c>
      <c r="AD115">
        <v>46149</v>
      </c>
      <c r="AE115" t="s">
        <v>3938</v>
      </c>
      <c r="AG115" t="s">
        <v>3923</v>
      </c>
      <c r="AH115">
        <v>6108831223</v>
      </c>
      <c r="AI115" t="s">
        <v>4366</v>
      </c>
      <c r="AM115" t="s">
        <v>3925</v>
      </c>
      <c r="AN115" t="s">
        <v>3926</v>
      </c>
      <c r="AO115" t="s">
        <v>268</v>
      </c>
      <c r="AP115" t="s">
        <v>304</v>
      </c>
      <c r="AQ115" t="s">
        <v>3940</v>
      </c>
      <c r="AU115" t="s">
        <v>4282</v>
      </c>
      <c r="AV115" t="s">
        <v>4000</v>
      </c>
      <c r="AW115" t="s">
        <v>320</v>
      </c>
      <c r="AX115" t="s">
        <v>319</v>
      </c>
      <c r="AY115" t="s">
        <v>254</v>
      </c>
      <c r="AZ115" t="s">
        <v>230</v>
      </c>
      <c r="BA115" t="s">
        <v>395</v>
      </c>
      <c r="BB115" t="s">
        <v>380</v>
      </c>
      <c r="BC115" t="s">
        <v>3927</v>
      </c>
      <c r="BD115" t="s">
        <v>3927</v>
      </c>
      <c r="BE115" t="s">
        <v>3927</v>
      </c>
      <c r="BF115">
        <v>12</v>
      </c>
    </row>
    <row r="116" spans="1:58" x14ac:dyDescent="0.3">
      <c r="A116">
        <v>2026</v>
      </c>
      <c r="B116">
        <v>202605</v>
      </c>
      <c r="C116">
        <v>5</v>
      </c>
      <c r="D116" s="14">
        <v>20001621987926</v>
      </c>
      <c r="E116" t="s">
        <v>2810</v>
      </c>
      <c r="F116" s="2">
        <v>46146.534826388888</v>
      </c>
      <c r="G116" s="2">
        <v>46149</v>
      </c>
      <c r="I116" t="s">
        <v>224</v>
      </c>
      <c r="J116" t="s">
        <v>230</v>
      </c>
      <c r="L116" t="s">
        <v>2587</v>
      </c>
      <c r="M116" t="s">
        <v>902</v>
      </c>
      <c r="N116" t="s">
        <v>752</v>
      </c>
      <c r="O116" t="s">
        <v>623</v>
      </c>
      <c r="Q116" t="s">
        <v>4367</v>
      </c>
      <c r="R116" t="s">
        <v>2809</v>
      </c>
      <c r="S116" t="s">
        <v>3935</v>
      </c>
      <c r="T116" t="s">
        <v>3936</v>
      </c>
      <c r="U116" t="s">
        <v>3034</v>
      </c>
      <c r="V116" t="s">
        <v>3920</v>
      </c>
      <c r="W116" t="s">
        <v>409</v>
      </c>
      <c r="X116" t="s">
        <v>225</v>
      </c>
      <c r="Z116">
        <v>1</v>
      </c>
      <c r="AA116" t="s">
        <v>3921</v>
      </c>
      <c r="AB116" t="s">
        <v>4368</v>
      </c>
      <c r="AC116">
        <v>46150.852430555555</v>
      </c>
      <c r="AD116">
        <v>46150</v>
      </c>
      <c r="AE116" t="s">
        <v>3938</v>
      </c>
      <c r="AG116" t="s">
        <v>3923</v>
      </c>
      <c r="AH116">
        <v>6108834093</v>
      </c>
      <c r="AI116" t="s">
        <v>4369</v>
      </c>
      <c r="AM116" t="s">
        <v>3925</v>
      </c>
      <c r="AN116" t="s">
        <v>3926</v>
      </c>
      <c r="AO116" t="s">
        <v>268</v>
      </c>
      <c r="AP116" t="s">
        <v>330</v>
      </c>
      <c r="AQ116" t="s">
        <v>3940</v>
      </c>
      <c r="AU116" t="s">
        <v>4149</v>
      </c>
      <c r="AV116" t="s">
        <v>4000</v>
      </c>
      <c r="AW116" t="s">
        <v>320</v>
      </c>
      <c r="AX116" t="s">
        <v>319</v>
      </c>
      <c r="AY116" t="s">
        <v>254</v>
      </c>
      <c r="AZ116" t="s">
        <v>230</v>
      </c>
      <c r="BA116" t="s">
        <v>395</v>
      </c>
      <c r="BB116" t="s">
        <v>380</v>
      </c>
      <c r="BC116" t="s">
        <v>3927</v>
      </c>
      <c r="BD116" t="s">
        <v>3927</v>
      </c>
      <c r="BE116" t="s">
        <v>3927</v>
      </c>
      <c r="BF116">
        <v>12</v>
      </c>
    </row>
    <row r="117" spans="1:58" x14ac:dyDescent="0.3">
      <c r="A117">
        <v>2026</v>
      </c>
      <c r="B117">
        <v>202605</v>
      </c>
      <c r="C117">
        <v>5</v>
      </c>
      <c r="D117" s="14">
        <v>20001621969857</v>
      </c>
      <c r="E117" t="s">
        <v>2810</v>
      </c>
      <c r="F117" s="2">
        <v>46146.534837962965</v>
      </c>
      <c r="G117" s="2">
        <v>46147</v>
      </c>
      <c r="I117" t="s">
        <v>224</v>
      </c>
      <c r="J117" t="s">
        <v>230</v>
      </c>
      <c r="L117" t="s">
        <v>2863</v>
      </c>
      <c r="M117" t="s">
        <v>261</v>
      </c>
      <c r="N117" t="s">
        <v>237</v>
      </c>
      <c r="O117" t="s">
        <v>257</v>
      </c>
      <c r="Q117" t="s">
        <v>4370</v>
      </c>
      <c r="R117" t="s">
        <v>2809</v>
      </c>
      <c r="S117" t="s">
        <v>3949</v>
      </c>
      <c r="T117" t="s">
        <v>3950</v>
      </c>
      <c r="U117" t="s">
        <v>3034</v>
      </c>
      <c r="V117" t="s">
        <v>3920</v>
      </c>
      <c r="W117" t="s">
        <v>409</v>
      </c>
      <c r="X117" t="s">
        <v>387</v>
      </c>
      <c r="Z117">
        <v>2</v>
      </c>
      <c r="AA117" t="s">
        <v>3921</v>
      </c>
      <c r="AB117" t="s">
        <v>4371</v>
      </c>
      <c r="AC117">
        <v>46149.504988425928</v>
      </c>
      <c r="AD117">
        <v>46149</v>
      </c>
      <c r="AE117" t="s">
        <v>3938</v>
      </c>
      <c r="AG117" t="s">
        <v>3923</v>
      </c>
      <c r="AH117">
        <v>6108838048</v>
      </c>
      <c r="AI117" t="s">
        <v>4372</v>
      </c>
      <c r="AM117" t="s">
        <v>3925</v>
      </c>
      <c r="AN117" t="s">
        <v>3926</v>
      </c>
      <c r="AO117" t="s">
        <v>268</v>
      </c>
      <c r="AP117" t="s">
        <v>386</v>
      </c>
      <c r="AQ117" t="s">
        <v>3940</v>
      </c>
      <c r="AU117" t="s">
        <v>4282</v>
      </c>
      <c r="AV117" t="s">
        <v>4000</v>
      </c>
      <c r="AW117" t="s">
        <v>447</v>
      </c>
      <c r="AX117" t="s">
        <v>446</v>
      </c>
      <c r="AY117" t="s">
        <v>253</v>
      </c>
      <c r="AZ117" t="s">
        <v>230</v>
      </c>
      <c r="BA117" t="s">
        <v>395</v>
      </c>
      <c r="BB117" t="s">
        <v>380</v>
      </c>
      <c r="BC117" t="s">
        <v>3927</v>
      </c>
      <c r="BD117" t="s">
        <v>3927</v>
      </c>
      <c r="BE117" t="s">
        <v>3927</v>
      </c>
      <c r="BF117">
        <v>12</v>
      </c>
    </row>
    <row r="118" spans="1:58" x14ac:dyDescent="0.3">
      <c r="A118">
        <v>2026</v>
      </c>
      <c r="B118">
        <v>202605</v>
      </c>
      <c r="C118">
        <v>5</v>
      </c>
      <c r="D118" s="14">
        <v>20001621966155</v>
      </c>
      <c r="E118" t="s">
        <v>2810</v>
      </c>
      <c r="F118" s="2">
        <v>46146.506145833337</v>
      </c>
      <c r="G118" s="2">
        <v>46147</v>
      </c>
      <c r="I118" t="s">
        <v>224</v>
      </c>
      <c r="J118" t="s">
        <v>230</v>
      </c>
      <c r="L118" t="s">
        <v>4373</v>
      </c>
      <c r="M118" t="s">
        <v>626</v>
      </c>
      <c r="N118" t="s">
        <v>616</v>
      </c>
      <c r="O118" t="s">
        <v>623</v>
      </c>
      <c r="Q118" t="s">
        <v>4374</v>
      </c>
      <c r="R118" t="s">
        <v>2809</v>
      </c>
      <c r="S118" t="s">
        <v>4301</v>
      </c>
      <c r="T118" t="s">
        <v>4302</v>
      </c>
      <c r="U118" t="s">
        <v>4008</v>
      </c>
      <c r="V118" t="s">
        <v>980</v>
      </c>
      <c r="W118" t="s">
        <v>409</v>
      </c>
      <c r="X118" t="s">
        <v>387</v>
      </c>
      <c r="Z118">
        <v>4</v>
      </c>
      <c r="AA118" t="s">
        <v>3921</v>
      </c>
      <c r="AB118" t="s">
        <v>4375</v>
      </c>
      <c r="AC118">
        <v>46153.358344907407</v>
      </c>
      <c r="AD118">
        <v>46151</v>
      </c>
      <c r="AE118" t="s">
        <v>3938</v>
      </c>
      <c r="AG118" t="s">
        <v>982</v>
      </c>
      <c r="AH118">
        <v>1034139700</v>
      </c>
      <c r="AI118" t="s">
        <v>4376</v>
      </c>
      <c r="AM118" t="s">
        <v>3925</v>
      </c>
      <c r="AN118" t="s">
        <v>3926</v>
      </c>
      <c r="AO118" t="s">
        <v>268</v>
      </c>
      <c r="AP118" t="s">
        <v>304</v>
      </c>
      <c r="AQ118" t="s">
        <v>3940</v>
      </c>
      <c r="AU118" t="s">
        <v>4220</v>
      </c>
      <c r="AV118" t="s">
        <v>4000</v>
      </c>
      <c r="AW118" t="s">
        <v>447</v>
      </c>
      <c r="AX118" t="s">
        <v>446</v>
      </c>
      <c r="AY118" t="s">
        <v>253</v>
      </c>
      <c r="AZ118" t="s">
        <v>230</v>
      </c>
      <c r="BA118" t="s">
        <v>273</v>
      </c>
      <c r="BB118" t="s">
        <v>380</v>
      </c>
      <c r="BC118" t="s">
        <v>3927</v>
      </c>
      <c r="BD118" t="s">
        <v>3927</v>
      </c>
      <c r="BE118" t="s">
        <v>3927</v>
      </c>
      <c r="BF118">
        <v>26</v>
      </c>
    </row>
    <row r="119" spans="1:58" x14ac:dyDescent="0.3">
      <c r="A119">
        <v>2026</v>
      </c>
      <c r="B119">
        <v>202605</v>
      </c>
      <c r="C119">
        <v>5</v>
      </c>
      <c r="D119" s="14">
        <v>20001621954826</v>
      </c>
      <c r="E119" t="s">
        <v>2810</v>
      </c>
      <c r="F119" s="2">
        <v>46146.529675925929</v>
      </c>
      <c r="G119" s="2">
        <v>46150</v>
      </c>
      <c r="I119" t="s">
        <v>224</v>
      </c>
      <c r="J119" t="s">
        <v>230</v>
      </c>
      <c r="L119" t="s">
        <v>1390</v>
      </c>
      <c r="M119" t="s">
        <v>309</v>
      </c>
      <c r="N119" t="s">
        <v>297</v>
      </c>
      <c r="O119" t="s">
        <v>283</v>
      </c>
      <c r="Q119" t="s">
        <v>4377</v>
      </c>
      <c r="R119" t="s">
        <v>2809</v>
      </c>
      <c r="S119" t="s">
        <v>3942</v>
      </c>
      <c r="T119" t="s">
        <v>3943</v>
      </c>
      <c r="U119" t="s">
        <v>3034</v>
      </c>
      <c r="V119" t="s">
        <v>3920</v>
      </c>
      <c r="W119" t="s">
        <v>409</v>
      </c>
      <c r="X119" t="s">
        <v>225</v>
      </c>
      <c r="Z119">
        <v>3</v>
      </c>
      <c r="AA119" t="s">
        <v>3921</v>
      </c>
      <c r="AB119" t="s">
        <v>4378</v>
      </c>
      <c r="AC119">
        <v>46153.810474537036</v>
      </c>
      <c r="AD119">
        <v>46153</v>
      </c>
      <c r="AE119" t="s">
        <v>3938</v>
      </c>
      <c r="AG119" t="s">
        <v>3923</v>
      </c>
      <c r="AH119">
        <v>6108823203</v>
      </c>
      <c r="AI119" t="s">
        <v>4379</v>
      </c>
      <c r="AM119" t="s">
        <v>3925</v>
      </c>
      <c r="AN119" t="s">
        <v>3926</v>
      </c>
      <c r="AO119" t="s">
        <v>268</v>
      </c>
      <c r="AP119" t="s">
        <v>386</v>
      </c>
      <c r="AQ119" t="s">
        <v>3940</v>
      </c>
      <c r="AU119" t="s">
        <v>3999</v>
      </c>
      <c r="AV119" t="s">
        <v>4000</v>
      </c>
      <c r="AW119" t="s">
        <v>227</v>
      </c>
      <c r="AX119" t="s">
        <v>226</v>
      </c>
      <c r="AY119" t="s">
        <v>254</v>
      </c>
      <c r="AZ119" t="s">
        <v>230</v>
      </c>
      <c r="BA119" t="s">
        <v>395</v>
      </c>
      <c r="BB119" t="s">
        <v>380</v>
      </c>
      <c r="BC119" t="s">
        <v>3927</v>
      </c>
      <c r="BD119" t="s">
        <v>3927</v>
      </c>
      <c r="BE119" t="s">
        <v>3927</v>
      </c>
      <c r="BF119">
        <v>12</v>
      </c>
    </row>
    <row r="120" spans="1:58" x14ac:dyDescent="0.3">
      <c r="A120">
        <v>2026</v>
      </c>
      <c r="B120">
        <v>202605</v>
      </c>
      <c r="C120">
        <v>5</v>
      </c>
      <c r="D120" s="14">
        <v>20001621935322</v>
      </c>
      <c r="E120" t="s">
        <v>2810</v>
      </c>
      <c r="F120" s="2">
        <v>46146.478622685187</v>
      </c>
      <c r="G120" s="2">
        <v>46151</v>
      </c>
      <c r="I120" t="s">
        <v>224</v>
      </c>
      <c r="J120" t="s">
        <v>230</v>
      </c>
      <c r="L120" t="s">
        <v>4380</v>
      </c>
      <c r="M120" t="s">
        <v>309</v>
      </c>
      <c r="N120" t="s">
        <v>297</v>
      </c>
      <c r="O120" t="s">
        <v>283</v>
      </c>
      <c r="Q120" t="s">
        <v>4381</v>
      </c>
      <c r="R120" t="s">
        <v>2809</v>
      </c>
      <c r="S120" t="s">
        <v>3935</v>
      </c>
      <c r="T120" t="s">
        <v>3936</v>
      </c>
      <c r="U120" t="s">
        <v>3034</v>
      </c>
      <c r="V120" t="s">
        <v>3920</v>
      </c>
      <c r="W120" t="s">
        <v>409</v>
      </c>
      <c r="X120" t="s">
        <v>225</v>
      </c>
      <c r="Z120">
        <v>2</v>
      </c>
      <c r="AA120" t="s">
        <v>3921</v>
      </c>
      <c r="AB120" t="s">
        <v>4382</v>
      </c>
      <c r="AC120">
        <v>46153.810474537036</v>
      </c>
      <c r="AD120">
        <v>46153</v>
      </c>
      <c r="AE120" t="s">
        <v>3938</v>
      </c>
      <c r="AG120" t="s">
        <v>3923</v>
      </c>
      <c r="AH120">
        <v>6107704974</v>
      </c>
      <c r="AI120" t="s">
        <v>4383</v>
      </c>
      <c r="AM120" t="s">
        <v>3925</v>
      </c>
      <c r="AN120" t="s">
        <v>3926</v>
      </c>
      <c r="AO120" t="s">
        <v>268</v>
      </c>
      <c r="AP120" t="s">
        <v>386</v>
      </c>
      <c r="AQ120" t="s">
        <v>3940</v>
      </c>
      <c r="AU120" t="s">
        <v>3999</v>
      </c>
      <c r="AV120" t="s">
        <v>4000</v>
      </c>
      <c r="AW120" t="s">
        <v>227</v>
      </c>
      <c r="AX120" t="s">
        <v>226</v>
      </c>
      <c r="AY120" t="s">
        <v>254</v>
      </c>
      <c r="AZ120" t="s">
        <v>230</v>
      </c>
      <c r="BA120" t="s">
        <v>273</v>
      </c>
      <c r="BB120" t="s">
        <v>380</v>
      </c>
      <c r="BC120" t="s">
        <v>3927</v>
      </c>
      <c r="BD120" t="s">
        <v>3927</v>
      </c>
      <c r="BE120" t="s">
        <v>3927</v>
      </c>
      <c r="BF120">
        <v>16</v>
      </c>
    </row>
    <row r="121" spans="1:58" x14ac:dyDescent="0.3">
      <c r="A121">
        <v>2026</v>
      </c>
      <c r="B121">
        <v>202605</v>
      </c>
      <c r="C121">
        <v>5</v>
      </c>
      <c r="D121" s="14">
        <v>20001621931599</v>
      </c>
      <c r="E121" t="s">
        <v>2810</v>
      </c>
      <c r="F121" s="2">
        <v>46146.486504629633</v>
      </c>
      <c r="G121" s="2">
        <v>46147</v>
      </c>
      <c r="I121" t="s">
        <v>224</v>
      </c>
      <c r="J121" t="s">
        <v>230</v>
      </c>
      <c r="L121" t="s">
        <v>3824</v>
      </c>
      <c r="M121" t="s">
        <v>4384</v>
      </c>
      <c r="N121" t="s">
        <v>237</v>
      </c>
      <c r="O121" t="s">
        <v>257</v>
      </c>
      <c r="Q121" t="s">
        <v>4385</v>
      </c>
      <c r="R121" t="s">
        <v>2809</v>
      </c>
      <c r="S121" t="s">
        <v>3969</v>
      </c>
      <c r="T121" t="s">
        <v>3970</v>
      </c>
      <c r="U121" t="s">
        <v>3034</v>
      </c>
      <c r="V121" t="s">
        <v>3920</v>
      </c>
      <c r="W121" t="s">
        <v>409</v>
      </c>
      <c r="X121" t="s">
        <v>387</v>
      </c>
      <c r="Z121">
        <v>2</v>
      </c>
      <c r="AA121" t="s">
        <v>3921</v>
      </c>
      <c r="AB121" t="s">
        <v>4386</v>
      </c>
      <c r="AC121">
        <v>46149.504988425928</v>
      </c>
      <c r="AD121">
        <v>46149</v>
      </c>
      <c r="AE121" t="s">
        <v>3938</v>
      </c>
      <c r="AG121" t="s">
        <v>3923</v>
      </c>
      <c r="AH121">
        <v>6108823117</v>
      </c>
      <c r="AI121" t="s">
        <v>4387</v>
      </c>
      <c r="AM121" t="s">
        <v>3925</v>
      </c>
      <c r="AN121" t="s">
        <v>3926</v>
      </c>
      <c r="AO121" t="s">
        <v>268</v>
      </c>
      <c r="AP121" t="s">
        <v>304</v>
      </c>
      <c r="AQ121" t="s">
        <v>3940</v>
      </c>
      <c r="AU121" t="s">
        <v>4282</v>
      </c>
      <c r="AV121" t="s">
        <v>4000</v>
      </c>
      <c r="AW121" t="s">
        <v>389</v>
      </c>
      <c r="AX121" t="s">
        <v>388</v>
      </c>
      <c r="AY121" t="s">
        <v>253</v>
      </c>
      <c r="AZ121" t="s">
        <v>230</v>
      </c>
      <c r="BA121" t="s">
        <v>395</v>
      </c>
      <c r="BB121" t="s">
        <v>380</v>
      </c>
      <c r="BC121" t="s">
        <v>3927</v>
      </c>
      <c r="BD121" t="s">
        <v>3927</v>
      </c>
      <c r="BE121" t="s">
        <v>3927</v>
      </c>
      <c r="BF121">
        <v>12</v>
      </c>
    </row>
    <row r="122" spans="1:58" x14ac:dyDescent="0.3">
      <c r="A122">
        <v>2026</v>
      </c>
      <c r="B122">
        <v>202605</v>
      </c>
      <c r="C122">
        <v>5</v>
      </c>
      <c r="D122" s="14">
        <v>20001621928653</v>
      </c>
      <c r="E122" t="s">
        <v>2810</v>
      </c>
      <c r="F122" s="2">
        <v>46146.487638888888</v>
      </c>
      <c r="G122" s="2">
        <v>46146</v>
      </c>
      <c r="I122" t="s">
        <v>224</v>
      </c>
      <c r="J122" t="s">
        <v>230</v>
      </c>
      <c r="L122" t="s">
        <v>4388</v>
      </c>
      <c r="M122" t="s">
        <v>309</v>
      </c>
      <c r="N122" t="s">
        <v>297</v>
      </c>
      <c r="O122" t="s">
        <v>283</v>
      </c>
      <c r="Q122" t="s">
        <v>4389</v>
      </c>
      <c r="R122" t="s">
        <v>2809</v>
      </c>
      <c r="S122" t="s">
        <v>3954</v>
      </c>
      <c r="T122" t="s">
        <v>3955</v>
      </c>
      <c r="U122" t="s">
        <v>3034</v>
      </c>
      <c r="V122" t="s">
        <v>3920</v>
      </c>
      <c r="W122" t="s">
        <v>409</v>
      </c>
      <c r="X122" t="s">
        <v>225</v>
      </c>
      <c r="Z122">
        <v>3</v>
      </c>
      <c r="AA122" t="s">
        <v>3921</v>
      </c>
      <c r="AB122" t="s">
        <v>4390</v>
      </c>
      <c r="AC122">
        <v>46149.504988425928</v>
      </c>
      <c r="AD122">
        <v>46149</v>
      </c>
      <c r="AE122" t="s">
        <v>3938</v>
      </c>
      <c r="AG122" t="s">
        <v>3923</v>
      </c>
      <c r="AH122">
        <v>6032801611</v>
      </c>
      <c r="AI122" t="s">
        <v>4391</v>
      </c>
      <c r="AM122" t="s">
        <v>3925</v>
      </c>
      <c r="AN122" t="s">
        <v>3926</v>
      </c>
      <c r="AO122" t="s">
        <v>268</v>
      </c>
      <c r="AP122" t="s">
        <v>304</v>
      </c>
      <c r="AQ122" t="s">
        <v>3940</v>
      </c>
      <c r="AU122" t="s">
        <v>4282</v>
      </c>
      <c r="AV122" t="s">
        <v>4000</v>
      </c>
      <c r="AW122" t="s">
        <v>227</v>
      </c>
      <c r="AX122" t="s">
        <v>226</v>
      </c>
      <c r="AY122" t="s">
        <v>254</v>
      </c>
      <c r="AZ122" t="s">
        <v>230</v>
      </c>
      <c r="BA122" t="s">
        <v>273</v>
      </c>
      <c r="BB122" t="s">
        <v>380</v>
      </c>
      <c r="BC122" t="s">
        <v>3927</v>
      </c>
      <c r="BD122" t="s">
        <v>3927</v>
      </c>
      <c r="BE122" t="s">
        <v>3927</v>
      </c>
      <c r="BF122">
        <v>5</v>
      </c>
    </row>
    <row r="123" spans="1:58" x14ac:dyDescent="0.3">
      <c r="A123">
        <v>2026</v>
      </c>
      <c r="B123">
        <v>202605</v>
      </c>
      <c r="C123">
        <v>5</v>
      </c>
      <c r="D123" s="14">
        <v>20001621918460</v>
      </c>
      <c r="E123" t="s">
        <v>2810</v>
      </c>
      <c r="F123" s="2">
        <v>46146.479131944441</v>
      </c>
      <c r="G123" s="2">
        <v>46147</v>
      </c>
      <c r="I123" t="s">
        <v>224</v>
      </c>
      <c r="J123" t="s">
        <v>230</v>
      </c>
      <c r="L123" t="s">
        <v>3575</v>
      </c>
      <c r="M123" t="s">
        <v>309</v>
      </c>
      <c r="N123" t="s">
        <v>297</v>
      </c>
      <c r="O123" t="s">
        <v>283</v>
      </c>
      <c r="Q123" t="s">
        <v>4392</v>
      </c>
      <c r="R123" t="s">
        <v>2809</v>
      </c>
      <c r="S123" t="s">
        <v>4242</v>
      </c>
      <c r="T123" t="s">
        <v>4243</v>
      </c>
      <c r="U123" t="s">
        <v>4008</v>
      </c>
      <c r="V123" t="s">
        <v>980</v>
      </c>
      <c r="W123" t="s">
        <v>409</v>
      </c>
      <c r="X123" t="s">
        <v>225</v>
      </c>
      <c r="Z123">
        <v>4</v>
      </c>
      <c r="AA123" t="s">
        <v>3921</v>
      </c>
      <c r="AB123" t="s">
        <v>4393</v>
      </c>
      <c r="AC123">
        <v>46153.358344907407</v>
      </c>
      <c r="AD123">
        <v>46151</v>
      </c>
      <c r="AE123" t="s">
        <v>3938</v>
      </c>
      <c r="AG123" t="s">
        <v>982</v>
      </c>
      <c r="AH123">
        <v>1027841631</v>
      </c>
      <c r="AI123" t="s">
        <v>4394</v>
      </c>
      <c r="AM123" t="s">
        <v>3925</v>
      </c>
      <c r="AN123" t="s">
        <v>3926</v>
      </c>
      <c r="AO123" t="s">
        <v>268</v>
      </c>
      <c r="AP123" t="s">
        <v>386</v>
      </c>
      <c r="AQ123" t="s">
        <v>3940</v>
      </c>
      <c r="AU123" t="s">
        <v>4220</v>
      </c>
      <c r="AV123" t="s">
        <v>4000</v>
      </c>
      <c r="AW123" t="s">
        <v>227</v>
      </c>
      <c r="AX123" t="s">
        <v>226</v>
      </c>
      <c r="AY123" t="s">
        <v>254</v>
      </c>
      <c r="AZ123" t="s">
        <v>230</v>
      </c>
      <c r="BA123" t="s">
        <v>273</v>
      </c>
      <c r="BB123" t="s">
        <v>380</v>
      </c>
      <c r="BC123" t="s">
        <v>3927</v>
      </c>
      <c r="BD123" t="s">
        <v>3927</v>
      </c>
      <c r="BE123" t="s">
        <v>3927</v>
      </c>
      <c r="BF123">
        <v>9</v>
      </c>
    </row>
    <row r="124" spans="1:58" x14ac:dyDescent="0.3">
      <c r="A124">
        <v>2026</v>
      </c>
      <c r="B124">
        <v>202605</v>
      </c>
      <c r="C124">
        <v>5</v>
      </c>
      <c r="D124" s="14">
        <v>20001621898679</v>
      </c>
      <c r="E124" t="s">
        <v>2810</v>
      </c>
      <c r="F124" s="2">
        <v>46146.456145833334</v>
      </c>
      <c r="G124" s="2">
        <v>46147</v>
      </c>
      <c r="I124" t="s">
        <v>224</v>
      </c>
      <c r="J124" t="s">
        <v>230</v>
      </c>
      <c r="L124" t="s">
        <v>2827</v>
      </c>
      <c r="M124" t="s">
        <v>1117</v>
      </c>
      <c r="N124" t="s">
        <v>752</v>
      </c>
      <c r="O124" t="s">
        <v>623</v>
      </c>
      <c r="Q124" t="s">
        <v>4395</v>
      </c>
      <c r="R124" t="s">
        <v>2809</v>
      </c>
      <c r="S124" t="s">
        <v>3949</v>
      </c>
      <c r="T124" t="s">
        <v>3950</v>
      </c>
      <c r="U124" t="s">
        <v>3034</v>
      </c>
      <c r="V124" t="s">
        <v>3920</v>
      </c>
      <c r="W124" t="s">
        <v>409</v>
      </c>
      <c r="X124" t="s">
        <v>387</v>
      </c>
      <c r="Z124">
        <v>2</v>
      </c>
      <c r="AA124" t="s">
        <v>3921</v>
      </c>
      <c r="AB124" t="s">
        <v>4396</v>
      </c>
      <c r="AC124">
        <v>46149.504988425928</v>
      </c>
      <c r="AD124">
        <v>46149</v>
      </c>
      <c r="AE124" t="s">
        <v>3938</v>
      </c>
      <c r="AG124" t="s">
        <v>3923</v>
      </c>
      <c r="AH124">
        <v>6108830980</v>
      </c>
      <c r="AI124" t="s">
        <v>4397</v>
      </c>
      <c r="AM124" t="s">
        <v>3925</v>
      </c>
      <c r="AN124" t="s">
        <v>3926</v>
      </c>
      <c r="AO124" t="s">
        <v>268</v>
      </c>
      <c r="AP124" t="s">
        <v>249</v>
      </c>
      <c r="AQ124" t="s">
        <v>3940</v>
      </c>
      <c r="AU124" t="s">
        <v>4282</v>
      </c>
      <c r="AV124" t="s">
        <v>4000</v>
      </c>
      <c r="AW124" t="s">
        <v>389</v>
      </c>
      <c r="AX124" t="s">
        <v>388</v>
      </c>
      <c r="AY124" t="s">
        <v>253</v>
      </c>
      <c r="AZ124" t="s">
        <v>230</v>
      </c>
      <c r="BA124" t="s">
        <v>273</v>
      </c>
      <c r="BB124" t="s">
        <v>380</v>
      </c>
      <c r="BC124" t="s">
        <v>3927</v>
      </c>
      <c r="BD124" t="s">
        <v>3927</v>
      </c>
      <c r="BE124" t="s">
        <v>3927</v>
      </c>
      <c r="BF124">
        <v>12</v>
      </c>
    </row>
    <row r="125" spans="1:58" x14ac:dyDescent="0.3">
      <c r="A125">
        <v>2026</v>
      </c>
      <c r="B125">
        <v>202605</v>
      </c>
      <c r="C125">
        <v>5</v>
      </c>
      <c r="D125" s="14">
        <v>20001621898343</v>
      </c>
      <c r="E125" t="s">
        <v>2810</v>
      </c>
      <c r="F125" s="2">
        <v>46146.444930555554</v>
      </c>
      <c r="G125" s="2">
        <v>46147</v>
      </c>
      <c r="I125" t="s">
        <v>224</v>
      </c>
      <c r="J125" t="s">
        <v>230</v>
      </c>
      <c r="L125" t="s">
        <v>3143</v>
      </c>
      <c r="M125" t="s">
        <v>994</v>
      </c>
      <c r="N125" t="s">
        <v>989</v>
      </c>
      <c r="O125" t="s">
        <v>554</v>
      </c>
      <c r="Q125" t="s">
        <v>4398</v>
      </c>
      <c r="R125" t="s">
        <v>2809</v>
      </c>
      <c r="S125" t="s">
        <v>4399</v>
      </c>
      <c r="T125" t="s">
        <v>4400</v>
      </c>
      <c r="U125" t="s">
        <v>4095</v>
      </c>
      <c r="V125" t="s">
        <v>4096</v>
      </c>
      <c r="W125" t="s">
        <v>409</v>
      </c>
      <c r="X125" t="s">
        <v>387</v>
      </c>
      <c r="Z125">
        <v>4</v>
      </c>
      <c r="AA125" t="s">
        <v>3921</v>
      </c>
      <c r="AB125" t="s">
        <v>3995</v>
      </c>
      <c r="AC125">
        <v>46153.458171296297</v>
      </c>
      <c r="AD125">
        <v>46151</v>
      </c>
      <c r="AE125" t="s">
        <v>3938</v>
      </c>
      <c r="AG125" t="s">
        <v>4097</v>
      </c>
      <c r="AH125">
        <v>6108813133</v>
      </c>
      <c r="AI125" t="s">
        <v>4401</v>
      </c>
      <c r="AM125" t="s">
        <v>3925</v>
      </c>
      <c r="AN125" t="s">
        <v>3926</v>
      </c>
      <c r="AO125" t="s">
        <v>268</v>
      </c>
      <c r="AP125" t="s">
        <v>249</v>
      </c>
      <c r="AQ125" t="s">
        <v>3998</v>
      </c>
      <c r="AU125" t="s">
        <v>4220</v>
      </c>
      <c r="AV125" t="s">
        <v>4000</v>
      </c>
      <c r="AW125" t="s">
        <v>447</v>
      </c>
      <c r="AX125" t="s">
        <v>446</v>
      </c>
      <c r="AY125" t="s">
        <v>253</v>
      </c>
      <c r="AZ125" t="s">
        <v>230</v>
      </c>
      <c r="BA125" t="s">
        <v>395</v>
      </c>
      <c r="BB125" t="s">
        <v>380</v>
      </c>
      <c r="BC125" t="s">
        <v>3927</v>
      </c>
      <c r="BD125" t="s">
        <v>3927</v>
      </c>
      <c r="BE125" t="s">
        <v>3927</v>
      </c>
      <c r="BF125">
        <v>12</v>
      </c>
    </row>
    <row r="126" spans="1:58" x14ac:dyDescent="0.3">
      <c r="A126">
        <v>2026</v>
      </c>
      <c r="B126">
        <v>202605</v>
      </c>
      <c r="C126">
        <v>5</v>
      </c>
      <c r="D126" s="14">
        <v>20001621893925</v>
      </c>
      <c r="E126" t="s">
        <v>2810</v>
      </c>
      <c r="F126" s="2">
        <v>46146.429363425923</v>
      </c>
      <c r="G126" s="2">
        <v>46147</v>
      </c>
      <c r="I126" t="s">
        <v>224</v>
      </c>
      <c r="J126" t="s">
        <v>230</v>
      </c>
      <c r="L126" t="s">
        <v>406</v>
      </c>
      <c r="M126" t="s">
        <v>1739</v>
      </c>
      <c r="N126" t="s">
        <v>1002</v>
      </c>
      <c r="O126" t="s">
        <v>257</v>
      </c>
      <c r="Q126" t="s">
        <v>4402</v>
      </c>
      <c r="R126" t="s">
        <v>2809</v>
      </c>
      <c r="S126" t="s">
        <v>3935</v>
      </c>
      <c r="T126" t="s">
        <v>3936</v>
      </c>
      <c r="U126" t="s">
        <v>3034</v>
      </c>
      <c r="V126" t="s">
        <v>3920</v>
      </c>
      <c r="W126" t="s">
        <v>409</v>
      </c>
      <c r="X126" t="s">
        <v>225</v>
      </c>
      <c r="Z126">
        <v>2</v>
      </c>
      <c r="AA126" t="s">
        <v>3921</v>
      </c>
      <c r="AB126" t="s">
        <v>4403</v>
      </c>
      <c r="AC126">
        <v>46149.504988425928</v>
      </c>
      <c r="AD126">
        <v>46149</v>
      </c>
      <c r="AE126" t="s">
        <v>3938</v>
      </c>
      <c r="AG126" t="s">
        <v>3923</v>
      </c>
      <c r="AH126">
        <v>6108816061</v>
      </c>
      <c r="AI126" t="s">
        <v>4404</v>
      </c>
      <c r="AM126" t="s">
        <v>3925</v>
      </c>
      <c r="AN126" t="s">
        <v>3926</v>
      </c>
      <c r="AO126" t="s">
        <v>268</v>
      </c>
      <c r="AP126" t="s">
        <v>249</v>
      </c>
      <c r="AQ126" t="s">
        <v>3940</v>
      </c>
      <c r="AU126" t="s">
        <v>4282</v>
      </c>
      <c r="AV126" t="s">
        <v>4000</v>
      </c>
      <c r="AW126" t="s">
        <v>320</v>
      </c>
      <c r="AX126" t="s">
        <v>319</v>
      </c>
      <c r="AY126" t="s">
        <v>254</v>
      </c>
      <c r="AZ126" t="s">
        <v>230</v>
      </c>
      <c r="BA126" t="s">
        <v>395</v>
      </c>
      <c r="BB126" t="s">
        <v>380</v>
      </c>
      <c r="BC126" t="s">
        <v>3927</v>
      </c>
      <c r="BD126" t="s">
        <v>3927</v>
      </c>
      <c r="BE126" t="s">
        <v>3927</v>
      </c>
      <c r="BF126">
        <v>12</v>
      </c>
    </row>
    <row r="127" spans="1:58" x14ac:dyDescent="0.3">
      <c r="A127">
        <v>2026</v>
      </c>
      <c r="B127">
        <v>202605</v>
      </c>
      <c r="C127">
        <v>5</v>
      </c>
      <c r="D127" s="14">
        <v>20001621892337</v>
      </c>
      <c r="E127" t="s">
        <v>2810</v>
      </c>
      <c r="F127" s="2">
        <v>46146.444131944445</v>
      </c>
      <c r="G127" s="2">
        <v>46148</v>
      </c>
      <c r="I127" t="s">
        <v>224</v>
      </c>
      <c r="J127" t="s">
        <v>230</v>
      </c>
      <c r="L127" t="s">
        <v>3320</v>
      </c>
      <c r="M127" t="s">
        <v>309</v>
      </c>
      <c r="N127" t="s">
        <v>297</v>
      </c>
      <c r="O127" t="s">
        <v>283</v>
      </c>
      <c r="Q127" t="s">
        <v>4405</v>
      </c>
      <c r="R127" t="s">
        <v>2809</v>
      </c>
      <c r="S127" t="s">
        <v>3979</v>
      </c>
      <c r="T127" t="s">
        <v>3980</v>
      </c>
      <c r="U127" t="s">
        <v>3034</v>
      </c>
      <c r="V127" t="s">
        <v>3920</v>
      </c>
      <c r="W127" t="s">
        <v>409</v>
      </c>
      <c r="X127" t="s">
        <v>225</v>
      </c>
      <c r="Z127">
        <v>2</v>
      </c>
      <c r="AA127" t="s">
        <v>3921</v>
      </c>
      <c r="AB127" t="s">
        <v>4406</v>
      </c>
      <c r="AC127">
        <v>46150.502685185187</v>
      </c>
      <c r="AD127">
        <v>46150</v>
      </c>
      <c r="AE127" t="s">
        <v>3938</v>
      </c>
      <c r="AG127" t="s">
        <v>3923</v>
      </c>
      <c r="AH127">
        <v>6108818115</v>
      </c>
      <c r="AI127" t="s">
        <v>4407</v>
      </c>
      <c r="AM127" t="s">
        <v>3925</v>
      </c>
      <c r="AN127" t="s">
        <v>3926</v>
      </c>
      <c r="AO127" t="s">
        <v>268</v>
      </c>
      <c r="AP127" t="s">
        <v>386</v>
      </c>
      <c r="AQ127" t="s">
        <v>3940</v>
      </c>
      <c r="AU127" t="s">
        <v>4149</v>
      </c>
      <c r="AV127" t="s">
        <v>4000</v>
      </c>
      <c r="AW127" t="s">
        <v>320</v>
      </c>
      <c r="AX127" t="s">
        <v>319</v>
      </c>
      <c r="AY127" t="s">
        <v>254</v>
      </c>
      <c r="AZ127" t="s">
        <v>230</v>
      </c>
      <c r="BA127" t="s">
        <v>395</v>
      </c>
      <c r="BB127" t="s">
        <v>232</v>
      </c>
      <c r="BC127" t="s">
        <v>3927</v>
      </c>
      <c r="BD127" t="s">
        <v>3927</v>
      </c>
      <c r="BE127" t="s">
        <v>3927</v>
      </c>
      <c r="BF127">
        <v>12</v>
      </c>
    </row>
    <row r="128" spans="1:58" x14ac:dyDescent="0.3">
      <c r="A128">
        <v>2026</v>
      </c>
      <c r="B128">
        <v>202605</v>
      </c>
      <c r="C128">
        <v>5</v>
      </c>
      <c r="D128" s="14">
        <v>20001621888292</v>
      </c>
      <c r="E128" t="s">
        <v>2810</v>
      </c>
      <c r="F128" s="2">
        <v>46146.441724537035</v>
      </c>
      <c r="G128" s="2">
        <v>46147</v>
      </c>
      <c r="I128" t="s">
        <v>224</v>
      </c>
      <c r="J128" t="s">
        <v>230</v>
      </c>
      <c r="L128" t="s">
        <v>4408</v>
      </c>
      <c r="M128" t="s">
        <v>392</v>
      </c>
      <c r="N128" t="s">
        <v>353</v>
      </c>
      <c r="O128" t="s">
        <v>283</v>
      </c>
      <c r="Q128" t="s">
        <v>4409</v>
      </c>
      <c r="R128" t="s">
        <v>2809</v>
      </c>
      <c r="S128" t="s">
        <v>3918</v>
      </c>
      <c r="T128" t="s">
        <v>3919</v>
      </c>
      <c r="U128" t="s">
        <v>3034</v>
      </c>
      <c r="V128" t="s">
        <v>3920</v>
      </c>
      <c r="W128" t="s">
        <v>409</v>
      </c>
      <c r="X128" t="s">
        <v>387</v>
      </c>
      <c r="Z128">
        <v>2</v>
      </c>
      <c r="AA128" t="s">
        <v>3921</v>
      </c>
      <c r="AB128" t="s">
        <v>4410</v>
      </c>
      <c r="AC128">
        <v>46149.504988425928</v>
      </c>
      <c r="AD128">
        <v>46149</v>
      </c>
      <c r="AE128" t="s">
        <v>3938</v>
      </c>
      <c r="AG128" t="s">
        <v>3923</v>
      </c>
      <c r="AH128">
        <v>6108830942</v>
      </c>
      <c r="AI128" t="s">
        <v>4411</v>
      </c>
      <c r="AM128" t="s">
        <v>3925</v>
      </c>
      <c r="AN128" t="s">
        <v>3926</v>
      </c>
      <c r="AO128" t="s">
        <v>268</v>
      </c>
      <c r="AP128" t="s">
        <v>386</v>
      </c>
      <c r="AQ128" t="s">
        <v>3940</v>
      </c>
      <c r="AU128" t="s">
        <v>4282</v>
      </c>
      <c r="AV128" t="s">
        <v>4000</v>
      </c>
      <c r="AW128" t="s">
        <v>447</v>
      </c>
      <c r="AX128" t="s">
        <v>446</v>
      </c>
      <c r="AY128" t="s">
        <v>253</v>
      </c>
      <c r="AZ128" t="s">
        <v>230</v>
      </c>
      <c r="BA128" t="s">
        <v>395</v>
      </c>
      <c r="BB128" t="s">
        <v>380</v>
      </c>
      <c r="BC128" t="s">
        <v>3927</v>
      </c>
      <c r="BD128" t="s">
        <v>3927</v>
      </c>
      <c r="BE128" t="s">
        <v>3927</v>
      </c>
      <c r="BF128">
        <v>12</v>
      </c>
    </row>
    <row r="129" spans="1:58" x14ac:dyDescent="0.3">
      <c r="A129">
        <v>2026</v>
      </c>
      <c r="B129">
        <v>202605</v>
      </c>
      <c r="C129">
        <v>5</v>
      </c>
      <c r="D129" s="14">
        <v>20001621885548</v>
      </c>
      <c r="E129" t="s">
        <v>2810</v>
      </c>
      <c r="F129" s="2">
        <v>46146.448854166665</v>
      </c>
      <c r="G129" s="2">
        <v>46150</v>
      </c>
      <c r="I129" t="s">
        <v>224</v>
      </c>
      <c r="J129" t="s">
        <v>230</v>
      </c>
      <c r="L129" t="s">
        <v>3527</v>
      </c>
      <c r="M129" t="s">
        <v>309</v>
      </c>
      <c r="N129" t="s">
        <v>297</v>
      </c>
      <c r="O129" t="s">
        <v>283</v>
      </c>
      <c r="Q129" t="s">
        <v>4412</v>
      </c>
      <c r="R129" t="s">
        <v>2809</v>
      </c>
      <c r="S129" t="s">
        <v>4041</v>
      </c>
      <c r="T129" t="s">
        <v>4042</v>
      </c>
      <c r="U129" t="s">
        <v>3034</v>
      </c>
      <c r="V129" t="s">
        <v>3920</v>
      </c>
      <c r="W129" t="s">
        <v>409</v>
      </c>
      <c r="X129" t="s">
        <v>387</v>
      </c>
      <c r="Z129">
        <v>3</v>
      </c>
      <c r="AA129" t="s">
        <v>3921</v>
      </c>
      <c r="AB129" t="s">
        <v>4413</v>
      </c>
      <c r="AC129">
        <v>46153.810474537036</v>
      </c>
      <c r="AD129">
        <v>46153</v>
      </c>
      <c r="AE129" t="s">
        <v>3938</v>
      </c>
      <c r="AG129" t="s">
        <v>3923</v>
      </c>
      <c r="AH129">
        <v>6108838834</v>
      </c>
      <c r="AI129" t="s">
        <v>4414</v>
      </c>
      <c r="AM129" t="s">
        <v>3925</v>
      </c>
      <c r="AN129" t="s">
        <v>3926</v>
      </c>
      <c r="AO129" t="s">
        <v>268</v>
      </c>
      <c r="AP129" t="s">
        <v>386</v>
      </c>
      <c r="AQ129" t="s">
        <v>3940</v>
      </c>
      <c r="AU129" t="s">
        <v>3999</v>
      </c>
      <c r="AV129" t="s">
        <v>4000</v>
      </c>
      <c r="AW129" t="s">
        <v>447</v>
      </c>
      <c r="AX129" t="s">
        <v>446</v>
      </c>
      <c r="AY129" t="s">
        <v>253</v>
      </c>
      <c r="AZ129" t="s">
        <v>230</v>
      </c>
      <c r="BA129" t="s">
        <v>395</v>
      </c>
      <c r="BB129" t="s">
        <v>380</v>
      </c>
      <c r="BC129" t="s">
        <v>3927</v>
      </c>
      <c r="BD129" t="s">
        <v>3927</v>
      </c>
      <c r="BE129" t="s">
        <v>3927</v>
      </c>
      <c r="BF129">
        <v>12</v>
      </c>
    </row>
    <row r="130" spans="1:58" x14ac:dyDescent="0.3">
      <c r="A130">
        <v>2026</v>
      </c>
      <c r="B130">
        <v>202605</v>
      </c>
      <c r="C130">
        <v>5</v>
      </c>
      <c r="D130" s="14">
        <v>20001621881391</v>
      </c>
      <c r="E130" t="s">
        <v>2810</v>
      </c>
      <c r="F130" s="2">
        <v>46146.442048611112</v>
      </c>
      <c r="G130" s="2">
        <v>46147</v>
      </c>
      <c r="I130" t="s">
        <v>224</v>
      </c>
      <c r="J130" t="s">
        <v>230</v>
      </c>
      <c r="L130" t="s">
        <v>3440</v>
      </c>
      <c r="M130" t="s">
        <v>309</v>
      </c>
      <c r="N130" t="s">
        <v>297</v>
      </c>
      <c r="O130" t="s">
        <v>283</v>
      </c>
      <c r="Q130" t="s">
        <v>4415</v>
      </c>
      <c r="R130" t="s">
        <v>2809</v>
      </c>
      <c r="S130" t="s">
        <v>4416</v>
      </c>
      <c r="T130" t="s">
        <v>4417</v>
      </c>
      <c r="U130" t="s">
        <v>4095</v>
      </c>
      <c r="V130" t="s">
        <v>4096</v>
      </c>
      <c r="W130" t="s">
        <v>409</v>
      </c>
      <c r="X130" t="s">
        <v>225</v>
      </c>
      <c r="Z130">
        <v>4</v>
      </c>
      <c r="AA130" t="s">
        <v>3921</v>
      </c>
      <c r="AB130" t="s">
        <v>3995</v>
      </c>
      <c r="AC130">
        <v>46153.458136574074</v>
      </c>
      <c r="AD130">
        <v>46151</v>
      </c>
      <c r="AE130" t="s">
        <v>3938</v>
      </c>
      <c r="AG130" t="s">
        <v>4097</v>
      </c>
      <c r="AH130">
        <v>6108813123</v>
      </c>
      <c r="AI130" t="s">
        <v>4418</v>
      </c>
      <c r="AM130" t="s">
        <v>3925</v>
      </c>
      <c r="AN130" t="s">
        <v>3926</v>
      </c>
      <c r="AO130" t="s">
        <v>268</v>
      </c>
      <c r="AP130" t="s">
        <v>304</v>
      </c>
      <c r="AQ130" t="s">
        <v>3998</v>
      </c>
      <c r="AU130" t="s">
        <v>4220</v>
      </c>
      <c r="AV130" t="s">
        <v>4000</v>
      </c>
      <c r="AW130" t="s">
        <v>227</v>
      </c>
      <c r="AX130" t="s">
        <v>226</v>
      </c>
      <c r="AY130" t="s">
        <v>254</v>
      </c>
      <c r="AZ130" t="s">
        <v>230</v>
      </c>
      <c r="BA130" t="s">
        <v>395</v>
      </c>
      <c r="BB130" t="s">
        <v>380</v>
      </c>
      <c r="BC130" t="s">
        <v>3927</v>
      </c>
      <c r="BD130" t="s">
        <v>3927</v>
      </c>
      <c r="BE130" t="s">
        <v>3927</v>
      </c>
      <c r="BF130">
        <v>12</v>
      </c>
    </row>
    <row r="131" spans="1:58" x14ac:dyDescent="0.3">
      <c r="A131">
        <v>2026</v>
      </c>
      <c r="B131">
        <v>202605</v>
      </c>
      <c r="C131">
        <v>5</v>
      </c>
      <c r="D131" s="14">
        <v>20001621696711</v>
      </c>
      <c r="E131" t="s">
        <v>2810</v>
      </c>
      <c r="F131" s="2">
        <v>46146.379907407405</v>
      </c>
      <c r="G131" s="2">
        <v>46146</v>
      </c>
      <c r="I131" t="s">
        <v>224</v>
      </c>
      <c r="J131" t="s">
        <v>230</v>
      </c>
      <c r="L131" t="s">
        <v>3572</v>
      </c>
      <c r="M131" t="s">
        <v>309</v>
      </c>
      <c r="N131" t="s">
        <v>297</v>
      </c>
      <c r="O131" t="s">
        <v>283</v>
      </c>
      <c r="Q131" t="s">
        <v>4419</v>
      </c>
      <c r="R131" t="s">
        <v>2809</v>
      </c>
      <c r="S131" t="s">
        <v>4301</v>
      </c>
      <c r="T131" t="s">
        <v>4302</v>
      </c>
      <c r="U131" t="s">
        <v>4008</v>
      </c>
      <c r="V131" t="s">
        <v>980</v>
      </c>
      <c r="W131" t="s">
        <v>409</v>
      </c>
      <c r="X131" t="s">
        <v>387</v>
      </c>
      <c r="Z131">
        <v>2</v>
      </c>
      <c r="AA131" t="s">
        <v>3921</v>
      </c>
      <c r="AB131" t="s">
        <v>4420</v>
      </c>
      <c r="AC131">
        <v>46148.620497685188</v>
      </c>
      <c r="AD131">
        <v>46148</v>
      </c>
      <c r="AE131" t="s">
        <v>3938</v>
      </c>
      <c r="AG131" t="s">
        <v>982</v>
      </c>
      <c r="AH131">
        <v>6053142350</v>
      </c>
      <c r="AI131" t="s">
        <v>4421</v>
      </c>
      <c r="AM131" t="s">
        <v>3925</v>
      </c>
      <c r="AN131" t="s">
        <v>3926</v>
      </c>
      <c r="AO131" t="s">
        <v>268</v>
      </c>
      <c r="AP131" t="s">
        <v>304</v>
      </c>
      <c r="AQ131" t="s">
        <v>3940</v>
      </c>
      <c r="AU131" t="s">
        <v>4422</v>
      </c>
      <c r="AV131" t="s">
        <v>4000</v>
      </c>
      <c r="AW131" t="s">
        <v>447</v>
      </c>
      <c r="AX131" t="s">
        <v>446</v>
      </c>
      <c r="AY131" t="s">
        <v>253</v>
      </c>
      <c r="AZ131" t="s">
        <v>230</v>
      </c>
      <c r="BA131" t="s">
        <v>344</v>
      </c>
      <c r="BB131" t="s">
        <v>232</v>
      </c>
      <c r="BC131" t="s">
        <v>3927</v>
      </c>
      <c r="BD131" t="s">
        <v>3927</v>
      </c>
      <c r="BE131" t="s">
        <v>3927</v>
      </c>
      <c r="BF131">
        <v>12</v>
      </c>
    </row>
    <row r="132" spans="1:58" x14ac:dyDescent="0.3">
      <c r="A132">
        <v>2026</v>
      </c>
      <c r="B132">
        <v>202605</v>
      </c>
      <c r="C132">
        <v>5</v>
      </c>
      <c r="D132" s="14">
        <v>20001621684944</v>
      </c>
      <c r="E132" t="s">
        <v>2810</v>
      </c>
      <c r="F132" s="2">
        <v>46145.727268518516</v>
      </c>
      <c r="G132" s="2">
        <v>46148</v>
      </c>
      <c r="I132" t="s">
        <v>224</v>
      </c>
      <c r="J132" t="s">
        <v>230</v>
      </c>
      <c r="L132" t="s">
        <v>4423</v>
      </c>
      <c r="M132" t="s">
        <v>1336</v>
      </c>
      <c r="N132" t="s">
        <v>546</v>
      </c>
      <c r="O132" t="s">
        <v>554</v>
      </c>
      <c r="Q132" t="s">
        <v>4424</v>
      </c>
      <c r="R132" t="s">
        <v>2809</v>
      </c>
      <c r="S132" t="s">
        <v>4425</v>
      </c>
      <c r="T132" t="s">
        <v>4426</v>
      </c>
      <c r="U132" t="s">
        <v>4008</v>
      </c>
      <c r="V132" t="s">
        <v>980</v>
      </c>
      <c r="W132" t="s">
        <v>409</v>
      </c>
      <c r="X132" t="s">
        <v>225</v>
      </c>
      <c r="Z132">
        <v>4</v>
      </c>
      <c r="AA132" t="s">
        <v>3921</v>
      </c>
      <c r="AB132" t="s">
        <v>4427</v>
      </c>
      <c r="AC132">
        <v>46153.358344907407</v>
      </c>
      <c r="AD132">
        <v>46152</v>
      </c>
      <c r="AE132" t="s">
        <v>3938</v>
      </c>
      <c r="AG132" t="s">
        <v>982</v>
      </c>
      <c r="AH132">
        <v>1036595370</v>
      </c>
      <c r="AI132" t="s">
        <v>4428</v>
      </c>
      <c r="AM132" t="s">
        <v>3925</v>
      </c>
      <c r="AN132" t="s">
        <v>3926</v>
      </c>
      <c r="AO132" t="s">
        <v>268</v>
      </c>
      <c r="AP132" t="s">
        <v>304</v>
      </c>
      <c r="AQ132" t="s">
        <v>3940</v>
      </c>
      <c r="AU132" t="s">
        <v>4220</v>
      </c>
      <c r="AV132" t="s">
        <v>4000</v>
      </c>
      <c r="AW132" t="s">
        <v>227</v>
      </c>
      <c r="AX132" t="s">
        <v>226</v>
      </c>
      <c r="AY132" t="s">
        <v>254</v>
      </c>
      <c r="AZ132" t="s">
        <v>230</v>
      </c>
      <c r="BA132" t="s">
        <v>273</v>
      </c>
      <c r="BB132" t="s">
        <v>380</v>
      </c>
      <c r="BC132" t="s">
        <v>3927</v>
      </c>
      <c r="BD132" t="s">
        <v>3927</v>
      </c>
      <c r="BE132" t="s">
        <v>3927</v>
      </c>
      <c r="BF132">
        <v>5</v>
      </c>
    </row>
    <row r="133" spans="1:58" x14ac:dyDescent="0.3">
      <c r="A133">
        <v>2026</v>
      </c>
      <c r="B133">
        <v>202605</v>
      </c>
      <c r="C133">
        <v>5</v>
      </c>
      <c r="D133" s="14">
        <v>20001621492798</v>
      </c>
      <c r="E133" t="s">
        <v>2810</v>
      </c>
      <c r="F133" s="2">
        <v>46144.721898148149</v>
      </c>
      <c r="G133" s="2">
        <v>46145</v>
      </c>
      <c r="I133" t="s">
        <v>224</v>
      </c>
      <c r="J133" t="s">
        <v>230</v>
      </c>
      <c r="L133" t="s">
        <v>4429</v>
      </c>
      <c r="M133" t="s">
        <v>1366</v>
      </c>
      <c r="N133" t="s">
        <v>1359</v>
      </c>
      <c r="O133" t="s">
        <v>554</v>
      </c>
      <c r="Q133" t="s">
        <v>4430</v>
      </c>
      <c r="R133" t="s">
        <v>2809</v>
      </c>
      <c r="S133" t="s">
        <v>3979</v>
      </c>
      <c r="T133" t="s">
        <v>3980</v>
      </c>
      <c r="U133" t="s">
        <v>3034</v>
      </c>
      <c r="V133" t="s">
        <v>3920</v>
      </c>
      <c r="W133" t="s">
        <v>409</v>
      </c>
      <c r="X133" t="s">
        <v>225</v>
      </c>
      <c r="Z133">
        <v>4</v>
      </c>
      <c r="AA133" t="s">
        <v>3921</v>
      </c>
      <c r="AB133" t="s">
        <v>4431</v>
      </c>
      <c r="AC133">
        <v>46149.504988425928</v>
      </c>
      <c r="AD133">
        <v>46149</v>
      </c>
      <c r="AE133" t="s">
        <v>3938</v>
      </c>
      <c r="AG133" t="s">
        <v>3923</v>
      </c>
      <c r="AH133">
        <v>6108786622</v>
      </c>
      <c r="AI133" t="s">
        <v>4432</v>
      </c>
      <c r="AM133" t="s">
        <v>3925</v>
      </c>
      <c r="AN133" t="s">
        <v>3926</v>
      </c>
      <c r="AO133" t="s">
        <v>268</v>
      </c>
      <c r="AP133" t="s">
        <v>693</v>
      </c>
      <c r="AQ133" t="s">
        <v>3940</v>
      </c>
      <c r="AU133" t="s">
        <v>4282</v>
      </c>
      <c r="AV133" t="s">
        <v>4000</v>
      </c>
      <c r="AW133" t="s">
        <v>320</v>
      </c>
      <c r="AX133" t="s">
        <v>319</v>
      </c>
      <c r="AY133" t="s">
        <v>254</v>
      </c>
      <c r="AZ133" t="s">
        <v>230</v>
      </c>
      <c r="BA133" t="s">
        <v>395</v>
      </c>
      <c r="BB133" t="s">
        <v>232</v>
      </c>
      <c r="BC133" t="s">
        <v>3927</v>
      </c>
      <c r="BD133" t="s">
        <v>3927</v>
      </c>
      <c r="BE133" t="s">
        <v>3927</v>
      </c>
      <c r="BF133">
        <v>9</v>
      </c>
    </row>
    <row r="134" spans="1:58" x14ac:dyDescent="0.3">
      <c r="A134">
        <v>2026</v>
      </c>
      <c r="B134">
        <v>202605</v>
      </c>
      <c r="C134">
        <v>5</v>
      </c>
      <c r="D134" s="14">
        <v>20001621481583</v>
      </c>
      <c r="E134" t="s">
        <v>2810</v>
      </c>
      <c r="F134" s="2">
        <v>46144.666562500002</v>
      </c>
      <c r="G134" s="2">
        <v>46150</v>
      </c>
      <c r="I134" t="s">
        <v>224</v>
      </c>
      <c r="J134" t="s">
        <v>230</v>
      </c>
      <c r="L134" t="s">
        <v>3478</v>
      </c>
      <c r="M134" t="s">
        <v>309</v>
      </c>
      <c r="N134" t="s">
        <v>297</v>
      </c>
      <c r="O134" t="s">
        <v>283</v>
      </c>
      <c r="Q134" t="s">
        <v>4433</v>
      </c>
      <c r="R134" t="s">
        <v>2809</v>
      </c>
      <c r="S134" t="s">
        <v>3979</v>
      </c>
      <c r="T134" t="s">
        <v>3980</v>
      </c>
      <c r="U134" t="s">
        <v>3034</v>
      </c>
      <c r="V134" t="s">
        <v>3920</v>
      </c>
      <c r="W134" t="s">
        <v>409</v>
      </c>
      <c r="X134" t="s">
        <v>387</v>
      </c>
      <c r="Z134">
        <v>3</v>
      </c>
      <c r="AA134" t="s">
        <v>3921</v>
      </c>
      <c r="AB134" t="s">
        <v>4434</v>
      </c>
      <c r="AC134">
        <v>46153.810474537036</v>
      </c>
      <c r="AD134">
        <v>46153</v>
      </c>
      <c r="AE134" t="s">
        <v>3938</v>
      </c>
      <c r="AG134" t="s">
        <v>3923</v>
      </c>
      <c r="AH134">
        <v>6108788573</v>
      </c>
      <c r="AI134" t="s">
        <v>4435</v>
      </c>
      <c r="AM134" t="s">
        <v>3925</v>
      </c>
      <c r="AN134" t="s">
        <v>3926</v>
      </c>
      <c r="AO134" t="s">
        <v>268</v>
      </c>
      <c r="AP134" t="s">
        <v>249</v>
      </c>
      <c r="AQ134" t="s">
        <v>3940</v>
      </c>
      <c r="AU134" t="s">
        <v>3999</v>
      </c>
      <c r="AV134" t="s">
        <v>4000</v>
      </c>
      <c r="AW134" t="s">
        <v>447</v>
      </c>
      <c r="AX134" t="s">
        <v>446</v>
      </c>
      <c r="AY134" t="s">
        <v>253</v>
      </c>
      <c r="AZ134" t="s">
        <v>230</v>
      </c>
      <c r="BA134" t="s">
        <v>395</v>
      </c>
      <c r="BB134" t="s">
        <v>380</v>
      </c>
      <c r="BC134" t="s">
        <v>3927</v>
      </c>
      <c r="BD134" t="s">
        <v>3927</v>
      </c>
      <c r="BE134" t="s">
        <v>3927</v>
      </c>
      <c r="BF134">
        <v>9</v>
      </c>
    </row>
    <row r="135" spans="1:58" x14ac:dyDescent="0.3">
      <c r="A135">
        <v>2026</v>
      </c>
      <c r="B135">
        <v>202605</v>
      </c>
      <c r="C135">
        <v>5</v>
      </c>
      <c r="D135" s="14">
        <v>20001621471282</v>
      </c>
      <c r="E135" t="s">
        <v>2810</v>
      </c>
      <c r="F135" s="2">
        <v>46144.610069444447</v>
      </c>
      <c r="G135" s="2">
        <v>46146</v>
      </c>
      <c r="I135" t="s">
        <v>224</v>
      </c>
      <c r="J135" t="s">
        <v>230</v>
      </c>
      <c r="L135" t="s">
        <v>3752</v>
      </c>
      <c r="M135" t="s">
        <v>902</v>
      </c>
      <c r="N135" t="s">
        <v>752</v>
      </c>
      <c r="O135" t="s">
        <v>623</v>
      </c>
      <c r="Q135" t="s">
        <v>4436</v>
      </c>
      <c r="R135" t="s">
        <v>2809</v>
      </c>
      <c r="S135" t="s">
        <v>3942</v>
      </c>
      <c r="T135" t="s">
        <v>3943</v>
      </c>
      <c r="U135" t="s">
        <v>3034</v>
      </c>
      <c r="V135" t="s">
        <v>3920</v>
      </c>
      <c r="W135" t="s">
        <v>409</v>
      </c>
      <c r="X135" t="s">
        <v>225</v>
      </c>
      <c r="Z135">
        <v>3</v>
      </c>
      <c r="AA135" t="s">
        <v>3921</v>
      </c>
      <c r="AB135" t="s">
        <v>4437</v>
      </c>
      <c r="AC135">
        <v>46149.504988425928</v>
      </c>
      <c r="AD135">
        <v>46149</v>
      </c>
      <c r="AE135" t="s">
        <v>3938</v>
      </c>
      <c r="AG135" t="s">
        <v>3923</v>
      </c>
      <c r="AH135">
        <v>6108812807</v>
      </c>
      <c r="AI135" t="s">
        <v>4438</v>
      </c>
      <c r="AM135" t="s">
        <v>3925</v>
      </c>
      <c r="AN135" t="s">
        <v>3926</v>
      </c>
      <c r="AO135" t="s">
        <v>268</v>
      </c>
      <c r="AP135" t="s">
        <v>330</v>
      </c>
      <c r="AQ135" t="s">
        <v>3940</v>
      </c>
      <c r="AU135" t="s">
        <v>4282</v>
      </c>
      <c r="AV135" t="s">
        <v>4000</v>
      </c>
      <c r="AW135" t="s">
        <v>1876</v>
      </c>
      <c r="AX135" t="s">
        <v>1875</v>
      </c>
      <c r="AY135" t="s">
        <v>254</v>
      </c>
      <c r="AZ135" t="s">
        <v>230</v>
      </c>
      <c r="BA135" t="s">
        <v>273</v>
      </c>
      <c r="BB135" t="s">
        <v>380</v>
      </c>
      <c r="BC135" t="s">
        <v>3927</v>
      </c>
      <c r="BD135" t="s">
        <v>3927</v>
      </c>
      <c r="BE135" t="s">
        <v>3927</v>
      </c>
      <c r="BF135">
        <v>9</v>
      </c>
    </row>
    <row r="136" spans="1:58" x14ac:dyDescent="0.3">
      <c r="A136">
        <v>2026</v>
      </c>
      <c r="B136">
        <v>202605</v>
      </c>
      <c r="C136">
        <v>5</v>
      </c>
      <c r="D136" s="14">
        <v>20001621449251</v>
      </c>
      <c r="E136" t="s">
        <v>2810</v>
      </c>
      <c r="F136" s="2">
        <v>46144.5391087963</v>
      </c>
      <c r="G136" s="2">
        <v>46146</v>
      </c>
      <c r="I136" t="s">
        <v>224</v>
      </c>
      <c r="J136" t="s">
        <v>230</v>
      </c>
      <c r="L136" t="s">
        <v>1409</v>
      </c>
      <c r="M136" t="s">
        <v>334</v>
      </c>
      <c r="N136" t="s">
        <v>322</v>
      </c>
      <c r="O136" t="s">
        <v>331</v>
      </c>
      <c r="Q136" t="s">
        <v>4439</v>
      </c>
      <c r="R136" t="s">
        <v>2809</v>
      </c>
      <c r="S136" t="s">
        <v>3954</v>
      </c>
      <c r="T136" t="s">
        <v>3955</v>
      </c>
      <c r="U136" t="s">
        <v>3034</v>
      </c>
      <c r="V136" t="s">
        <v>3920</v>
      </c>
      <c r="W136" t="s">
        <v>409</v>
      </c>
      <c r="X136" t="s">
        <v>387</v>
      </c>
      <c r="Z136">
        <v>3</v>
      </c>
      <c r="AA136" t="s">
        <v>3921</v>
      </c>
      <c r="AB136" t="s">
        <v>4440</v>
      </c>
      <c r="AC136">
        <v>46149.504988425928</v>
      </c>
      <c r="AD136">
        <v>46149</v>
      </c>
      <c r="AE136" t="s">
        <v>3938</v>
      </c>
      <c r="AG136" t="s">
        <v>3923</v>
      </c>
      <c r="AH136">
        <v>6108786514</v>
      </c>
      <c r="AI136" t="s">
        <v>4441</v>
      </c>
      <c r="AM136" t="s">
        <v>3925</v>
      </c>
      <c r="AN136" t="s">
        <v>3926</v>
      </c>
      <c r="AO136" t="s">
        <v>268</v>
      </c>
      <c r="AP136" t="s">
        <v>330</v>
      </c>
      <c r="AQ136" t="s">
        <v>3940</v>
      </c>
      <c r="AU136" t="s">
        <v>4282</v>
      </c>
      <c r="AV136" t="s">
        <v>4000</v>
      </c>
      <c r="AW136" t="s">
        <v>447</v>
      </c>
      <c r="AX136" t="s">
        <v>446</v>
      </c>
      <c r="AY136" t="s">
        <v>253</v>
      </c>
      <c r="AZ136" t="s">
        <v>230</v>
      </c>
      <c r="BA136" t="s">
        <v>395</v>
      </c>
      <c r="BB136" t="s">
        <v>2234</v>
      </c>
      <c r="BC136" t="s">
        <v>3927</v>
      </c>
      <c r="BD136" t="s">
        <v>3927</v>
      </c>
      <c r="BE136" t="s">
        <v>3927</v>
      </c>
      <c r="BF136">
        <v>9</v>
      </c>
    </row>
    <row r="137" spans="1:58" x14ac:dyDescent="0.3">
      <c r="A137">
        <v>2026</v>
      </c>
      <c r="B137">
        <v>202605</v>
      </c>
      <c r="C137">
        <v>5</v>
      </c>
      <c r="D137" s="14">
        <v>20001621444215</v>
      </c>
      <c r="E137" t="s">
        <v>2810</v>
      </c>
      <c r="F137" s="2">
        <v>46144.536168981482</v>
      </c>
      <c r="G137" s="2">
        <v>46148</v>
      </c>
      <c r="I137" t="s">
        <v>224</v>
      </c>
      <c r="J137" t="s">
        <v>230</v>
      </c>
      <c r="L137" t="s">
        <v>4442</v>
      </c>
      <c r="M137" t="s">
        <v>1831</v>
      </c>
      <c r="N137" t="s">
        <v>353</v>
      </c>
      <c r="O137" t="s">
        <v>283</v>
      </c>
      <c r="Q137" t="s">
        <v>4443</v>
      </c>
      <c r="R137" t="s">
        <v>2809</v>
      </c>
      <c r="S137" t="s">
        <v>4444</v>
      </c>
      <c r="T137" t="s">
        <v>4445</v>
      </c>
      <c r="U137" t="s">
        <v>4008</v>
      </c>
      <c r="V137" t="s">
        <v>980</v>
      </c>
      <c r="W137" t="s">
        <v>409</v>
      </c>
      <c r="X137" t="s">
        <v>225</v>
      </c>
      <c r="Z137">
        <v>4</v>
      </c>
      <c r="AA137" t="s">
        <v>3921</v>
      </c>
      <c r="AB137" t="s">
        <v>4446</v>
      </c>
      <c r="AC137">
        <v>46153.358344907407</v>
      </c>
      <c r="AD137">
        <v>46152</v>
      </c>
      <c r="AE137" t="s">
        <v>3938</v>
      </c>
      <c r="AG137" t="s">
        <v>982</v>
      </c>
      <c r="AH137">
        <v>6108776670</v>
      </c>
      <c r="AI137" t="s">
        <v>4447</v>
      </c>
      <c r="AM137" t="s">
        <v>3925</v>
      </c>
      <c r="AN137" t="s">
        <v>3926</v>
      </c>
      <c r="AO137" t="s">
        <v>268</v>
      </c>
      <c r="AP137" t="s">
        <v>304</v>
      </c>
      <c r="AQ137" t="s">
        <v>3940</v>
      </c>
      <c r="AU137" t="s">
        <v>4220</v>
      </c>
      <c r="AV137" t="s">
        <v>4000</v>
      </c>
      <c r="AW137" t="s">
        <v>227</v>
      </c>
      <c r="AX137" t="s">
        <v>226</v>
      </c>
      <c r="AY137" t="s">
        <v>254</v>
      </c>
      <c r="AZ137" t="s">
        <v>230</v>
      </c>
      <c r="BA137" t="s">
        <v>395</v>
      </c>
      <c r="BB137" t="s">
        <v>380</v>
      </c>
      <c r="BC137" t="s">
        <v>3927</v>
      </c>
      <c r="BD137" t="s">
        <v>3927</v>
      </c>
      <c r="BE137" t="s">
        <v>3927</v>
      </c>
      <c r="BF137">
        <v>9</v>
      </c>
    </row>
    <row r="138" spans="1:58" x14ac:dyDescent="0.3">
      <c r="A138">
        <v>2026</v>
      </c>
      <c r="B138">
        <v>202605</v>
      </c>
      <c r="C138">
        <v>5</v>
      </c>
      <c r="D138" s="14">
        <v>20001621420495</v>
      </c>
      <c r="E138" t="s">
        <v>2847</v>
      </c>
      <c r="F138" s="2">
        <v>46144.502743055556</v>
      </c>
      <c r="G138" s="2">
        <v>46144</v>
      </c>
      <c r="I138" t="s">
        <v>224</v>
      </c>
      <c r="J138" t="s">
        <v>230</v>
      </c>
      <c r="L138" t="s">
        <v>4448</v>
      </c>
      <c r="M138" t="s">
        <v>4449</v>
      </c>
      <c r="N138" t="s">
        <v>2982</v>
      </c>
      <c r="O138" t="s">
        <v>554</v>
      </c>
      <c r="Q138" t="s">
        <v>4450</v>
      </c>
      <c r="R138" t="s">
        <v>2809</v>
      </c>
      <c r="S138" t="s">
        <v>4451</v>
      </c>
      <c r="T138" t="s">
        <v>4452</v>
      </c>
      <c r="U138" t="s">
        <v>4008</v>
      </c>
      <c r="V138" t="s">
        <v>980</v>
      </c>
      <c r="W138" t="s">
        <v>409</v>
      </c>
      <c r="X138" t="s">
        <v>387</v>
      </c>
      <c r="Z138">
        <v>4</v>
      </c>
      <c r="AA138" t="s">
        <v>3921</v>
      </c>
      <c r="AB138" t="s">
        <v>4453</v>
      </c>
      <c r="AC138">
        <v>46148.620497685188</v>
      </c>
      <c r="AD138">
        <v>46148</v>
      </c>
      <c r="AE138" t="s">
        <v>3938</v>
      </c>
      <c r="AG138" t="s">
        <v>982</v>
      </c>
      <c r="AH138">
        <v>6085861413</v>
      </c>
      <c r="AI138" t="s">
        <v>4454</v>
      </c>
      <c r="AM138" t="s">
        <v>3925</v>
      </c>
      <c r="AN138" t="s">
        <v>3926</v>
      </c>
      <c r="AO138" t="s">
        <v>268</v>
      </c>
      <c r="AP138" t="s">
        <v>304</v>
      </c>
      <c r="AQ138" t="s">
        <v>3940</v>
      </c>
      <c r="AU138" t="s">
        <v>4422</v>
      </c>
      <c r="AV138" t="s">
        <v>4000</v>
      </c>
      <c r="AW138" t="s">
        <v>447</v>
      </c>
      <c r="AX138" t="s">
        <v>446</v>
      </c>
      <c r="AY138" t="s">
        <v>253</v>
      </c>
      <c r="AZ138" t="s">
        <v>230</v>
      </c>
      <c r="BA138" t="s">
        <v>395</v>
      </c>
      <c r="BB138" t="s">
        <v>1322</v>
      </c>
      <c r="BC138" t="s">
        <v>3927</v>
      </c>
      <c r="BD138" t="s">
        <v>3927</v>
      </c>
      <c r="BE138" t="s">
        <v>3927</v>
      </c>
      <c r="BF138">
        <v>12</v>
      </c>
    </row>
    <row r="139" spans="1:58" x14ac:dyDescent="0.3">
      <c r="A139">
        <v>2026</v>
      </c>
      <c r="B139">
        <v>202605</v>
      </c>
      <c r="C139">
        <v>5</v>
      </c>
      <c r="D139" s="14">
        <v>20001621409066</v>
      </c>
      <c r="E139" t="s">
        <v>2810</v>
      </c>
      <c r="F139" s="2">
        <v>46144.47929398148</v>
      </c>
      <c r="G139" s="2">
        <v>46145</v>
      </c>
      <c r="I139" t="s">
        <v>224</v>
      </c>
      <c r="J139" t="s">
        <v>230</v>
      </c>
      <c r="L139" t="s">
        <v>3620</v>
      </c>
      <c r="M139" t="s">
        <v>309</v>
      </c>
      <c r="N139" t="s">
        <v>297</v>
      </c>
      <c r="O139" t="s">
        <v>283</v>
      </c>
      <c r="Q139" t="s">
        <v>4455</v>
      </c>
      <c r="R139" t="s">
        <v>2809</v>
      </c>
      <c r="S139" t="s">
        <v>3954</v>
      </c>
      <c r="T139" t="s">
        <v>3955</v>
      </c>
      <c r="U139" t="s">
        <v>3034</v>
      </c>
      <c r="V139" t="s">
        <v>3920</v>
      </c>
      <c r="W139" t="s">
        <v>409</v>
      </c>
      <c r="X139" t="s">
        <v>387</v>
      </c>
      <c r="Z139">
        <v>4</v>
      </c>
      <c r="AA139" t="s">
        <v>3921</v>
      </c>
      <c r="AB139" t="s">
        <v>4456</v>
      </c>
      <c r="AC139">
        <v>46149.504988425928</v>
      </c>
      <c r="AD139">
        <v>46149</v>
      </c>
      <c r="AE139" t="s">
        <v>3938</v>
      </c>
      <c r="AG139" t="s">
        <v>3923</v>
      </c>
      <c r="AH139">
        <v>6030326001</v>
      </c>
      <c r="AI139" t="s">
        <v>4457</v>
      </c>
      <c r="AM139" t="s">
        <v>3925</v>
      </c>
      <c r="AN139" t="s">
        <v>3926</v>
      </c>
      <c r="AO139" t="s">
        <v>268</v>
      </c>
      <c r="AP139" t="s">
        <v>386</v>
      </c>
      <c r="AQ139" t="s">
        <v>3940</v>
      </c>
      <c r="AU139" t="s">
        <v>4282</v>
      </c>
      <c r="AV139" t="s">
        <v>4000</v>
      </c>
      <c r="AW139" t="s">
        <v>447</v>
      </c>
      <c r="AX139" t="s">
        <v>446</v>
      </c>
      <c r="AY139" t="s">
        <v>253</v>
      </c>
      <c r="AZ139" t="s">
        <v>230</v>
      </c>
      <c r="BA139" t="s">
        <v>273</v>
      </c>
      <c r="BB139" t="s">
        <v>380</v>
      </c>
      <c r="BC139" t="s">
        <v>3927</v>
      </c>
      <c r="BD139" t="s">
        <v>3927</v>
      </c>
      <c r="BE139" t="s">
        <v>3927</v>
      </c>
      <c r="BF139">
        <v>26</v>
      </c>
    </row>
    <row r="140" spans="1:58" x14ac:dyDescent="0.3">
      <c r="A140">
        <v>2026</v>
      </c>
      <c r="B140">
        <v>202605</v>
      </c>
      <c r="C140">
        <v>5</v>
      </c>
      <c r="D140" s="14">
        <v>20001621408788</v>
      </c>
      <c r="E140" t="s">
        <v>2810</v>
      </c>
      <c r="F140" s="2">
        <v>46144.514224537037</v>
      </c>
      <c r="G140" s="2">
        <v>46144</v>
      </c>
      <c r="I140" t="s">
        <v>224</v>
      </c>
      <c r="J140" t="s">
        <v>230</v>
      </c>
      <c r="L140" t="s">
        <v>3474</v>
      </c>
      <c r="M140" t="s">
        <v>309</v>
      </c>
      <c r="N140" t="s">
        <v>297</v>
      </c>
      <c r="O140" t="s">
        <v>283</v>
      </c>
      <c r="Q140" t="s">
        <v>4458</v>
      </c>
      <c r="R140" t="s">
        <v>2809</v>
      </c>
      <c r="S140" t="s">
        <v>4459</v>
      </c>
      <c r="T140" t="s">
        <v>4460</v>
      </c>
      <c r="U140" t="s">
        <v>4008</v>
      </c>
      <c r="V140" t="s">
        <v>980</v>
      </c>
      <c r="W140" t="s">
        <v>409</v>
      </c>
      <c r="X140" t="s">
        <v>225</v>
      </c>
      <c r="Z140">
        <v>4</v>
      </c>
      <c r="AA140" t="s">
        <v>3921</v>
      </c>
      <c r="AB140" t="s">
        <v>4461</v>
      </c>
      <c r="AC140">
        <v>46148.620497685188</v>
      </c>
      <c r="AD140">
        <v>46148</v>
      </c>
      <c r="AE140" t="s">
        <v>3938</v>
      </c>
      <c r="AG140" t="s">
        <v>982</v>
      </c>
      <c r="AH140">
        <v>6108790393</v>
      </c>
      <c r="AI140" t="s">
        <v>4462</v>
      </c>
      <c r="AM140" t="s">
        <v>3925</v>
      </c>
      <c r="AN140" t="s">
        <v>3926</v>
      </c>
      <c r="AO140" t="s">
        <v>268</v>
      </c>
      <c r="AP140" t="s">
        <v>386</v>
      </c>
      <c r="AQ140" t="s">
        <v>3940</v>
      </c>
      <c r="AU140" t="s">
        <v>4422</v>
      </c>
      <c r="AV140" t="s">
        <v>4000</v>
      </c>
      <c r="AW140" t="s">
        <v>320</v>
      </c>
      <c r="AX140" t="s">
        <v>319</v>
      </c>
      <c r="AY140" t="s">
        <v>254</v>
      </c>
      <c r="AZ140" t="s">
        <v>230</v>
      </c>
      <c r="BA140" t="s">
        <v>395</v>
      </c>
      <c r="BB140" t="s">
        <v>380</v>
      </c>
      <c r="BC140" t="s">
        <v>3927</v>
      </c>
      <c r="BD140" t="s">
        <v>3927</v>
      </c>
      <c r="BE140" t="s">
        <v>3927</v>
      </c>
      <c r="BF140">
        <v>9</v>
      </c>
    </row>
    <row r="141" spans="1:58" x14ac:dyDescent="0.3">
      <c r="A141">
        <v>2026</v>
      </c>
      <c r="B141">
        <v>202605</v>
      </c>
      <c r="C141">
        <v>5</v>
      </c>
      <c r="D141" s="14">
        <v>20001621405789</v>
      </c>
      <c r="E141" t="s">
        <v>2810</v>
      </c>
      <c r="F141" s="2">
        <v>46144.51221064815</v>
      </c>
      <c r="G141" s="2">
        <v>46144</v>
      </c>
      <c r="I141" t="s">
        <v>224</v>
      </c>
      <c r="J141" t="s">
        <v>230</v>
      </c>
      <c r="L141" t="s">
        <v>3516</v>
      </c>
      <c r="M141" t="s">
        <v>309</v>
      </c>
      <c r="N141" t="s">
        <v>297</v>
      </c>
      <c r="O141" t="s">
        <v>283</v>
      </c>
      <c r="Q141" t="s">
        <v>4463</v>
      </c>
      <c r="R141" t="s">
        <v>2809</v>
      </c>
      <c r="S141" t="s">
        <v>3942</v>
      </c>
      <c r="T141" t="s">
        <v>3943</v>
      </c>
      <c r="U141" t="s">
        <v>3034</v>
      </c>
      <c r="V141" t="s">
        <v>3920</v>
      </c>
      <c r="W141" t="s">
        <v>409</v>
      </c>
      <c r="X141" t="s">
        <v>225</v>
      </c>
      <c r="Z141">
        <v>4</v>
      </c>
      <c r="AA141" t="s">
        <v>3921</v>
      </c>
      <c r="AB141" t="s">
        <v>4464</v>
      </c>
      <c r="AC141">
        <v>46149.504988425928</v>
      </c>
      <c r="AD141">
        <v>46148</v>
      </c>
      <c r="AE141" t="s">
        <v>3938</v>
      </c>
      <c r="AG141" t="s">
        <v>3923</v>
      </c>
      <c r="AH141">
        <v>6108770683</v>
      </c>
      <c r="AI141" t="s">
        <v>4465</v>
      </c>
      <c r="AM141" t="s">
        <v>3925</v>
      </c>
      <c r="AN141" t="s">
        <v>3926</v>
      </c>
      <c r="AO141" t="s">
        <v>268</v>
      </c>
      <c r="AP141" t="s">
        <v>304</v>
      </c>
      <c r="AQ141" t="s">
        <v>3940</v>
      </c>
      <c r="AU141" t="s">
        <v>4282</v>
      </c>
      <c r="AV141" t="s">
        <v>4000</v>
      </c>
      <c r="AW141" t="s">
        <v>320</v>
      </c>
      <c r="AX141" t="s">
        <v>319</v>
      </c>
      <c r="AY141" t="s">
        <v>254</v>
      </c>
      <c r="AZ141" t="s">
        <v>230</v>
      </c>
      <c r="BA141" t="s">
        <v>395</v>
      </c>
      <c r="BB141" t="s">
        <v>380</v>
      </c>
      <c r="BC141" t="s">
        <v>3927</v>
      </c>
      <c r="BD141" t="s">
        <v>3927</v>
      </c>
      <c r="BE141" t="s">
        <v>3927</v>
      </c>
      <c r="BF141">
        <v>9</v>
      </c>
    </row>
    <row r="142" spans="1:58" x14ac:dyDescent="0.3">
      <c r="A142">
        <v>2026</v>
      </c>
      <c r="B142">
        <v>202605</v>
      </c>
      <c r="C142">
        <v>5</v>
      </c>
      <c r="D142" s="14">
        <v>20001621369840</v>
      </c>
      <c r="E142" t="s">
        <v>2810</v>
      </c>
      <c r="F142" s="2">
        <v>46144.468495370369</v>
      </c>
      <c r="G142" s="2">
        <v>46146</v>
      </c>
      <c r="I142" t="s">
        <v>224</v>
      </c>
      <c r="J142" t="s">
        <v>230</v>
      </c>
      <c r="L142" t="s">
        <v>4466</v>
      </c>
      <c r="M142" t="s">
        <v>809</v>
      </c>
      <c r="N142" t="s">
        <v>237</v>
      </c>
      <c r="O142" t="s">
        <v>257</v>
      </c>
      <c r="Q142" t="s">
        <v>4467</v>
      </c>
      <c r="R142" t="s">
        <v>2809</v>
      </c>
      <c r="S142" t="s">
        <v>3918</v>
      </c>
      <c r="T142" t="s">
        <v>3919</v>
      </c>
      <c r="U142" t="s">
        <v>3034</v>
      </c>
      <c r="V142" t="s">
        <v>3920</v>
      </c>
      <c r="W142" t="s">
        <v>409</v>
      </c>
      <c r="X142" t="s">
        <v>225</v>
      </c>
      <c r="Z142">
        <v>3</v>
      </c>
      <c r="AA142" t="s">
        <v>3921</v>
      </c>
      <c r="AB142" t="s">
        <v>4468</v>
      </c>
      <c r="AC142">
        <v>46149.504988425928</v>
      </c>
      <c r="AD142">
        <v>46149</v>
      </c>
      <c r="AE142" t="s">
        <v>3938</v>
      </c>
      <c r="AG142" t="s">
        <v>3923</v>
      </c>
      <c r="AH142">
        <v>6108783427</v>
      </c>
      <c r="AI142" t="s">
        <v>4469</v>
      </c>
      <c r="AM142" t="s">
        <v>3925</v>
      </c>
      <c r="AN142" t="s">
        <v>3926</v>
      </c>
      <c r="AO142" t="s">
        <v>268</v>
      </c>
      <c r="AP142" t="s">
        <v>304</v>
      </c>
      <c r="AQ142" t="s">
        <v>3940</v>
      </c>
      <c r="AU142" t="s">
        <v>4282</v>
      </c>
      <c r="AV142" t="s">
        <v>4000</v>
      </c>
      <c r="AW142" t="s">
        <v>320</v>
      </c>
      <c r="AX142" t="s">
        <v>319</v>
      </c>
      <c r="AY142" t="s">
        <v>254</v>
      </c>
      <c r="AZ142" t="s">
        <v>230</v>
      </c>
      <c r="BA142" t="s">
        <v>395</v>
      </c>
      <c r="BB142" t="s">
        <v>380</v>
      </c>
      <c r="BC142" t="s">
        <v>3927</v>
      </c>
      <c r="BD142" t="s">
        <v>3927</v>
      </c>
      <c r="BE142" t="s">
        <v>3927</v>
      </c>
      <c r="BF142">
        <v>9</v>
      </c>
    </row>
    <row r="143" spans="1:58" x14ac:dyDescent="0.3">
      <c r="A143">
        <v>2026</v>
      </c>
      <c r="B143">
        <v>202605</v>
      </c>
      <c r="C143">
        <v>5</v>
      </c>
      <c r="D143" s="14">
        <v>20001621368516</v>
      </c>
      <c r="E143" t="s">
        <v>2810</v>
      </c>
      <c r="F143" s="2">
        <v>46144.452581018515</v>
      </c>
      <c r="G143" s="2">
        <v>46144</v>
      </c>
      <c r="I143" t="s">
        <v>224</v>
      </c>
      <c r="J143" t="s">
        <v>230</v>
      </c>
      <c r="L143" t="s">
        <v>3505</v>
      </c>
      <c r="M143" t="s">
        <v>309</v>
      </c>
      <c r="N143" t="s">
        <v>297</v>
      </c>
      <c r="O143" t="s">
        <v>283</v>
      </c>
      <c r="Q143" t="s">
        <v>4470</v>
      </c>
      <c r="R143" t="s">
        <v>2809</v>
      </c>
      <c r="S143" t="s">
        <v>4471</v>
      </c>
      <c r="T143" t="s">
        <v>4472</v>
      </c>
      <c r="U143" t="s">
        <v>4095</v>
      </c>
      <c r="V143" t="s">
        <v>4096</v>
      </c>
      <c r="W143" t="s">
        <v>409</v>
      </c>
      <c r="X143" t="s">
        <v>387</v>
      </c>
      <c r="Z143">
        <v>4</v>
      </c>
      <c r="AA143" t="s">
        <v>3921</v>
      </c>
      <c r="AB143" t="s">
        <v>3995</v>
      </c>
      <c r="AC143">
        <v>46149.584999999999</v>
      </c>
      <c r="AD143">
        <v>46148</v>
      </c>
      <c r="AE143" t="s">
        <v>3938</v>
      </c>
      <c r="AG143" t="s">
        <v>4097</v>
      </c>
      <c r="AH143">
        <v>6108773575</v>
      </c>
      <c r="AI143" t="s">
        <v>4473</v>
      </c>
      <c r="AM143" t="s">
        <v>3925</v>
      </c>
      <c r="AN143" t="s">
        <v>3926</v>
      </c>
      <c r="AO143" t="s">
        <v>268</v>
      </c>
      <c r="AP143" t="s">
        <v>386</v>
      </c>
      <c r="AQ143" t="s">
        <v>3998</v>
      </c>
      <c r="AU143" t="s">
        <v>4282</v>
      </c>
      <c r="AV143" t="s">
        <v>4000</v>
      </c>
      <c r="AW143" t="s">
        <v>447</v>
      </c>
      <c r="AX143" t="s">
        <v>446</v>
      </c>
      <c r="AY143" t="s">
        <v>253</v>
      </c>
      <c r="AZ143" t="s">
        <v>230</v>
      </c>
      <c r="BA143" t="s">
        <v>395</v>
      </c>
      <c r="BB143" t="s">
        <v>380</v>
      </c>
      <c r="BC143" t="s">
        <v>3927</v>
      </c>
      <c r="BD143" t="s">
        <v>3927</v>
      </c>
      <c r="BE143" t="s">
        <v>3927</v>
      </c>
      <c r="BF143">
        <v>9</v>
      </c>
    </row>
    <row r="144" spans="1:58" x14ac:dyDescent="0.3">
      <c r="A144">
        <v>2026</v>
      </c>
      <c r="B144">
        <v>202605</v>
      </c>
      <c r="C144">
        <v>5</v>
      </c>
      <c r="D144" s="14">
        <v>20001621366781</v>
      </c>
      <c r="E144" t="s">
        <v>2810</v>
      </c>
      <c r="F144" s="2">
        <v>46144.464756944442</v>
      </c>
      <c r="G144" s="2">
        <v>46145</v>
      </c>
      <c r="I144" t="s">
        <v>224</v>
      </c>
      <c r="J144" t="s">
        <v>230</v>
      </c>
      <c r="L144" t="s">
        <v>3386</v>
      </c>
      <c r="M144" t="s">
        <v>309</v>
      </c>
      <c r="N144" t="s">
        <v>297</v>
      </c>
      <c r="O144" t="s">
        <v>283</v>
      </c>
      <c r="Q144" t="s">
        <v>4474</v>
      </c>
      <c r="R144" t="s">
        <v>2809</v>
      </c>
      <c r="S144" t="s">
        <v>4459</v>
      </c>
      <c r="T144" t="s">
        <v>4460</v>
      </c>
      <c r="U144" t="s">
        <v>4008</v>
      </c>
      <c r="V144" t="s">
        <v>980</v>
      </c>
      <c r="W144" t="s">
        <v>409</v>
      </c>
      <c r="X144" t="s">
        <v>225</v>
      </c>
      <c r="Z144">
        <v>3</v>
      </c>
      <c r="AA144" t="s">
        <v>3921</v>
      </c>
      <c r="AB144" t="s">
        <v>4475</v>
      </c>
      <c r="AC144">
        <v>46148.620497685188</v>
      </c>
      <c r="AD144">
        <v>46148</v>
      </c>
      <c r="AE144" t="s">
        <v>3938</v>
      </c>
      <c r="AG144" t="s">
        <v>982</v>
      </c>
      <c r="AH144">
        <v>6108789323</v>
      </c>
      <c r="AI144" t="s">
        <v>4476</v>
      </c>
      <c r="AM144" t="s">
        <v>3925</v>
      </c>
      <c r="AN144" t="s">
        <v>3926</v>
      </c>
      <c r="AO144" t="s">
        <v>268</v>
      </c>
      <c r="AP144" t="s">
        <v>304</v>
      </c>
      <c r="AQ144" t="s">
        <v>3940</v>
      </c>
      <c r="AU144" t="s">
        <v>4422</v>
      </c>
      <c r="AV144" t="s">
        <v>4000</v>
      </c>
      <c r="AW144" t="s">
        <v>320</v>
      </c>
      <c r="AX144" t="s">
        <v>319</v>
      </c>
      <c r="AY144" t="s">
        <v>254</v>
      </c>
      <c r="AZ144" t="s">
        <v>230</v>
      </c>
      <c r="BA144" t="s">
        <v>395</v>
      </c>
      <c r="BB144" t="s">
        <v>380</v>
      </c>
      <c r="BC144" t="s">
        <v>3927</v>
      </c>
      <c r="BD144" t="s">
        <v>3927</v>
      </c>
      <c r="BE144" t="s">
        <v>3927</v>
      </c>
      <c r="BF144">
        <v>9</v>
      </c>
    </row>
    <row r="145" spans="1:58" x14ac:dyDescent="0.3">
      <c r="A145">
        <v>2026</v>
      </c>
      <c r="B145">
        <v>202605</v>
      </c>
      <c r="C145">
        <v>5</v>
      </c>
      <c r="D145" s="14">
        <v>20001621366139</v>
      </c>
      <c r="E145" t="s">
        <v>2810</v>
      </c>
      <c r="F145" s="2">
        <v>46144.434351851851</v>
      </c>
      <c r="G145" s="2">
        <v>46146</v>
      </c>
      <c r="I145" t="s">
        <v>224</v>
      </c>
      <c r="J145" t="s">
        <v>230</v>
      </c>
      <c r="L145" t="s">
        <v>2820</v>
      </c>
      <c r="M145" t="s">
        <v>334</v>
      </c>
      <c r="N145" t="s">
        <v>322</v>
      </c>
      <c r="O145" t="s">
        <v>331</v>
      </c>
      <c r="Q145" t="s">
        <v>4477</v>
      </c>
      <c r="R145" t="s">
        <v>2809</v>
      </c>
      <c r="S145" t="s">
        <v>3954</v>
      </c>
      <c r="T145" t="s">
        <v>3955</v>
      </c>
      <c r="U145" t="s">
        <v>3034</v>
      </c>
      <c r="V145" t="s">
        <v>3920</v>
      </c>
      <c r="W145" t="s">
        <v>409</v>
      </c>
      <c r="X145" t="s">
        <v>225</v>
      </c>
      <c r="Z145">
        <v>3</v>
      </c>
      <c r="AA145" t="s">
        <v>3921</v>
      </c>
      <c r="AB145" t="s">
        <v>4478</v>
      </c>
      <c r="AC145">
        <v>46149.504988425928</v>
      </c>
      <c r="AD145">
        <v>46149</v>
      </c>
      <c r="AE145" t="s">
        <v>3938</v>
      </c>
      <c r="AG145" t="s">
        <v>3923</v>
      </c>
      <c r="AH145">
        <v>6108789254</v>
      </c>
      <c r="AI145" t="s">
        <v>4479</v>
      </c>
      <c r="AM145" t="s">
        <v>3925</v>
      </c>
      <c r="AN145" t="s">
        <v>3926</v>
      </c>
      <c r="AO145" t="s">
        <v>268</v>
      </c>
      <c r="AP145" t="s">
        <v>386</v>
      </c>
      <c r="AQ145" t="s">
        <v>3940</v>
      </c>
      <c r="AU145" t="s">
        <v>4282</v>
      </c>
      <c r="AV145" t="s">
        <v>4000</v>
      </c>
      <c r="AW145" t="s">
        <v>227</v>
      </c>
      <c r="AX145" t="s">
        <v>226</v>
      </c>
      <c r="AY145" t="s">
        <v>254</v>
      </c>
      <c r="AZ145" t="s">
        <v>230</v>
      </c>
      <c r="BA145" t="s">
        <v>395</v>
      </c>
      <c r="BB145" t="s">
        <v>380</v>
      </c>
      <c r="BC145" t="s">
        <v>3927</v>
      </c>
      <c r="BD145" t="s">
        <v>3927</v>
      </c>
      <c r="BE145" t="s">
        <v>3927</v>
      </c>
      <c r="BF145">
        <v>9</v>
      </c>
    </row>
    <row r="146" spans="1:58" x14ac:dyDescent="0.3">
      <c r="A146">
        <v>2026</v>
      </c>
      <c r="B146">
        <v>202605</v>
      </c>
      <c r="C146">
        <v>5</v>
      </c>
      <c r="D146" s="14">
        <v>20001621341594</v>
      </c>
      <c r="E146" t="s">
        <v>2810</v>
      </c>
      <c r="F146" s="2">
        <v>46144.41028935185</v>
      </c>
      <c r="G146" s="2">
        <v>46144</v>
      </c>
      <c r="I146" t="s">
        <v>224</v>
      </c>
      <c r="J146" t="s">
        <v>230</v>
      </c>
      <c r="L146" t="s">
        <v>3574</v>
      </c>
      <c r="M146" t="s">
        <v>309</v>
      </c>
      <c r="N146" t="s">
        <v>297</v>
      </c>
      <c r="O146" t="s">
        <v>283</v>
      </c>
      <c r="Q146" t="s">
        <v>4480</v>
      </c>
      <c r="R146" t="s">
        <v>2809</v>
      </c>
      <c r="S146" t="s">
        <v>3935</v>
      </c>
      <c r="T146" t="s">
        <v>3936</v>
      </c>
      <c r="U146" t="s">
        <v>3034</v>
      </c>
      <c r="V146" t="s">
        <v>3920</v>
      </c>
      <c r="W146" t="s">
        <v>409</v>
      </c>
      <c r="X146" t="s">
        <v>225</v>
      </c>
      <c r="Z146">
        <v>4</v>
      </c>
      <c r="AA146" t="s">
        <v>3921</v>
      </c>
      <c r="AB146" t="s">
        <v>4481</v>
      </c>
      <c r="AC146">
        <v>46149.504988425928</v>
      </c>
      <c r="AD146">
        <v>46148</v>
      </c>
      <c r="AE146" t="s">
        <v>3938</v>
      </c>
      <c r="AG146" t="s">
        <v>3923</v>
      </c>
      <c r="AH146">
        <v>6108780364</v>
      </c>
      <c r="AI146" t="s">
        <v>4482</v>
      </c>
      <c r="AM146" t="s">
        <v>3925</v>
      </c>
      <c r="AN146" t="s">
        <v>3926</v>
      </c>
      <c r="AO146" t="s">
        <v>268</v>
      </c>
      <c r="AP146" t="s">
        <v>304</v>
      </c>
      <c r="AQ146" t="s">
        <v>3940</v>
      </c>
      <c r="AU146" t="s">
        <v>4282</v>
      </c>
      <c r="AV146" t="s">
        <v>4000</v>
      </c>
      <c r="AW146" t="s">
        <v>320</v>
      </c>
      <c r="AX146" t="s">
        <v>319</v>
      </c>
      <c r="AY146" t="s">
        <v>254</v>
      </c>
      <c r="AZ146" t="s">
        <v>230</v>
      </c>
      <c r="BA146" t="s">
        <v>395</v>
      </c>
      <c r="BB146" t="s">
        <v>380</v>
      </c>
      <c r="BC146" t="s">
        <v>3927</v>
      </c>
      <c r="BD146" t="s">
        <v>3927</v>
      </c>
      <c r="BE146" t="s">
        <v>3927</v>
      </c>
      <c r="BF146">
        <v>9</v>
      </c>
    </row>
    <row r="147" spans="1:58" x14ac:dyDescent="0.3">
      <c r="A147">
        <v>2026</v>
      </c>
      <c r="B147">
        <v>202605</v>
      </c>
      <c r="C147">
        <v>5</v>
      </c>
      <c r="D147" s="14">
        <v>20001621330937</v>
      </c>
      <c r="E147" t="s">
        <v>2810</v>
      </c>
      <c r="F147" s="2">
        <v>46144.361944444441</v>
      </c>
      <c r="G147" s="2">
        <v>46144</v>
      </c>
      <c r="I147" t="s">
        <v>224</v>
      </c>
      <c r="J147" t="s">
        <v>230</v>
      </c>
      <c r="L147" t="s">
        <v>1438</v>
      </c>
      <c r="M147" t="s">
        <v>4449</v>
      </c>
      <c r="N147" t="s">
        <v>2982</v>
      </c>
      <c r="O147" t="s">
        <v>554</v>
      </c>
      <c r="Q147" t="s">
        <v>4483</v>
      </c>
      <c r="R147" t="s">
        <v>2809</v>
      </c>
      <c r="S147" t="s">
        <v>3954</v>
      </c>
      <c r="T147" t="s">
        <v>3955</v>
      </c>
      <c r="U147" t="s">
        <v>3034</v>
      </c>
      <c r="V147" t="s">
        <v>3920</v>
      </c>
      <c r="W147" t="s">
        <v>409</v>
      </c>
      <c r="X147" t="s">
        <v>225</v>
      </c>
      <c r="Z147">
        <v>4</v>
      </c>
      <c r="AA147" t="s">
        <v>3921</v>
      </c>
      <c r="AB147" t="s">
        <v>4484</v>
      </c>
      <c r="AC147">
        <v>46149.504988425928</v>
      </c>
      <c r="AD147">
        <v>46148</v>
      </c>
      <c r="AE147" t="s">
        <v>3938</v>
      </c>
      <c r="AG147" t="s">
        <v>3923</v>
      </c>
      <c r="AH147">
        <v>6108789196</v>
      </c>
      <c r="AI147" t="s">
        <v>4485</v>
      </c>
      <c r="AM147" t="s">
        <v>3925</v>
      </c>
      <c r="AN147" t="s">
        <v>3926</v>
      </c>
      <c r="AO147" t="s">
        <v>268</v>
      </c>
      <c r="AP147" t="s">
        <v>304</v>
      </c>
      <c r="AQ147" t="s">
        <v>3940</v>
      </c>
      <c r="AU147" t="s">
        <v>4282</v>
      </c>
      <c r="AV147" t="s">
        <v>4000</v>
      </c>
      <c r="AW147" t="s">
        <v>320</v>
      </c>
      <c r="AX147" t="s">
        <v>319</v>
      </c>
      <c r="AY147" t="s">
        <v>254</v>
      </c>
      <c r="AZ147" t="s">
        <v>230</v>
      </c>
      <c r="BA147" t="s">
        <v>395</v>
      </c>
      <c r="BB147" t="s">
        <v>380</v>
      </c>
      <c r="BC147" t="s">
        <v>3927</v>
      </c>
      <c r="BD147" t="s">
        <v>3927</v>
      </c>
      <c r="BE147" t="s">
        <v>3927</v>
      </c>
      <c r="BF147">
        <v>9</v>
      </c>
    </row>
    <row r="148" spans="1:58" x14ac:dyDescent="0.3">
      <c r="A148">
        <v>2026</v>
      </c>
      <c r="B148">
        <v>202605</v>
      </c>
      <c r="C148">
        <v>5</v>
      </c>
      <c r="D148" s="14">
        <v>20001621093004</v>
      </c>
      <c r="E148" t="s">
        <v>2810</v>
      </c>
      <c r="F148" s="2">
        <v>46143.476157407407</v>
      </c>
      <c r="G148" s="2">
        <v>46148</v>
      </c>
      <c r="I148" t="s">
        <v>224</v>
      </c>
      <c r="J148" t="s">
        <v>230</v>
      </c>
      <c r="L148" t="s">
        <v>3753</v>
      </c>
      <c r="M148" t="s">
        <v>902</v>
      </c>
      <c r="N148" t="s">
        <v>752</v>
      </c>
      <c r="O148" t="s">
        <v>623</v>
      </c>
      <c r="Q148" t="s">
        <v>4486</v>
      </c>
      <c r="R148" t="s">
        <v>2809</v>
      </c>
      <c r="S148" t="s">
        <v>4216</v>
      </c>
      <c r="T148" t="s">
        <v>4217</v>
      </c>
      <c r="U148" t="s">
        <v>4008</v>
      </c>
      <c r="V148" t="s">
        <v>980</v>
      </c>
      <c r="W148" t="s">
        <v>409</v>
      </c>
      <c r="X148" t="s">
        <v>225</v>
      </c>
      <c r="Z148">
        <v>4</v>
      </c>
      <c r="AA148" t="s">
        <v>3921</v>
      </c>
      <c r="AB148" t="s">
        <v>4487</v>
      </c>
      <c r="AC148">
        <v>46153.358344907407</v>
      </c>
      <c r="AD148">
        <v>46152</v>
      </c>
      <c r="AE148" t="s">
        <v>3938</v>
      </c>
      <c r="AG148" t="s">
        <v>982</v>
      </c>
      <c r="AH148">
        <v>6108771378</v>
      </c>
      <c r="AI148" t="s">
        <v>4488</v>
      </c>
      <c r="AM148" t="s">
        <v>3925</v>
      </c>
      <c r="AN148" t="s">
        <v>3926</v>
      </c>
      <c r="AO148" t="s">
        <v>268</v>
      </c>
      <c r="AP148" t="s">
        <v>330</v>
      </c>
      <c r="AQ148" t="s">
        <v>3940</v>
      </c>
      <c r="AU148" t="s">
        <v>4220</v>
      </c>
      <c r="AV148" t="s">
        <v>4000</v>
      </c>
      <c r="AW148" t="s">
        <v>320</v>
      </c>
      <c r="AX148" t="s">
        <v>319</v>
      </c>
      <c r="AY148" t="s">
        <v>254</v>
      </c>
      <c r="AZ148" t="s">
        <v>230</v>
      </c>
      <c r="BA148" t="s">
        <v>273</v>
      </c>
      <c r="BB148" t="s">
        <v>380</v>
      </c>
      <c r="BC148" t="s">
        <v>3927</v>
      </c>
      <c r="BD148" t="s">
        <v>3927</v>
      </c>
      <c r="BE148" t="s">
        <v>3927</v>
      </c>
      <c r="BF148">
        <v>9</v>
      </c>
    </row>
    <row r="149" spans="1:58" x14ac:dyDescent="0.3">
      <c r="A149">
        <v>2026</v>
      </c>
      <c r="B149">
        <v>202605</v>
      </c>
      <c r="C149">
        <v>5</v>
      </c>
      <c r="D149" s="14">
        <v>20001621079902</v>
      </c>
      <c r="E149" t="s">
        <v>2810</v>
      </c>
      <c r="F149" s="2">
        <v>46144.35015046296</v>
      </c>
      <c r="G149" s="2">
        <v>46145</v>
      </c>
      <c r="I149" t="s">
        <v>224</v>
      </c>
      <c r="J149" t="s">
        <v>230</v>
      </c>
      <c r="L149" t="s">
        <v>2861</v>
      </c>
      <c r="M149" t="s">
        <v>334</v>
      </c>
      <c r="N149" t="s">
        <v>322</v>
      </c>
      <c r="O149" t="s">
        <v>331</v>
      </c>
      <c r="Q149" t="s">
        <v>4489</v>
      </c>
      <c r="R149" t="s">
        <v>2809</v>
      </c>
      <c r="S149" t="s">
        <v>3969</v>
      </c>
      <c r="T149" t="s">
        <v>3970</v>
      </c>
      <c r="U149" t="s">
        <v>3034</v>
      </c>
      <c r="V149" t="s">
        <v>3920</v>
      </c>
      <c r="W149" t="s">
        <v>409</v>
      </c>
      <c r="X149" t="s">
        <v>387</v>
      </c>
      <c r="Z149">
        <v>4</v>
      </c>
      <c r="AA149" t="s">
        <v>3921</v>
      </c>
      <c r="AB149" t="s">
        <v>4490</v>
      </c>
      <c r="AC149">
        <v>46149.504988425928</v>
      </c>
      <c r="AD149">
        <v>46149</v>
      </c>
      <c r="AE149" t="s">
        <v>3938</v>
      </c>
      <c r="AG149" t="s">
        <v>3923</v>
      </c>
      <c r="AH149">
        <v>6105604140</v>
      </c>
      <c r="AI149" t="s">
        <v>4491</v>
      </c>
      <c r="AM149" t="s">
        <v>3925</v>
      </c>
      <c r="AN149" t="s">
        <v>3926</v>
      </c>
      <c r="AO149" t="s">
        <v>268</v>
      </c>
      <c r="AP149" t="s">
        <v>386</v>
      </c>
      <c r="AQ149" t="s">
        <v>3940</v>
      </c>
      <c r="AU149" t="s">
        <v>4282</v>
      </c>
      <c r="AV149" t="s">
        <v>4000</v>
      </c>
      <c r="AW149" t="s">
        <v>447</v>
      </c>
      <c r="AX149" t="s">
        <v>446</v>
      </c>
      <c r="AY149" t="s">
        <v>253</v>
      </c>
      <c r="AZ149" t="s">
        <v>230</v>
      </c>
      <c r="BA149" t="s">
        <v>273</v>
      </c>
      <c r="BB149" t="s">
        <v>380</v>
      </c>
      <c r="BC149" t="s">
        <v>3927</v>
      </c>
      <c r="BD149" t="s">
        <v>3927</v>
      </c>
      <c r="BE149" t="s">
        <v>3927</v>
      </c>
      <c r="BF149">
        <v>18</v>
      </c>
    </row>
    <row r="150" spans="1:58" x14ac:dyDescent="0.3">
      <c r="A150">
        <v>2026</v>
      </c>
      <c r="B150">
        <v>202605</v>
      </c>
      <c r="C150">
        <v>5</v>
      </c>
      <c r="D150" s="14">
        <v>20001621072474</v>
      </c>
      <c r="E150" t="s">
        <v>2810</v>
      </c>
      <c r="F150" s="2">
        <v>46143.622488425928</v>
      </c>
      <c r="G150" s="2">
        <v>46146</v>
      </c>
      <c r="I150" t="s">
        <v>224</v>
      </c>
      <c r="J150" t="s">
        <v>230</v>
      </c>
      <c r="L150" t="s">
        <v>3286</v>
      </c>
      <c r="M150" t="s">
        <v>809</v>
      </c>
      <c r="N150" t="s">
        <v>237</v>
      </c>
      <c r="O150" t="s">
        <v>257</v>
      </c>
      <c r="Q150" t="s">
        <v>4492</v>
      </c>
      <c r="R150" t="s">
        <v>2809</v>
      </c>
      <c r="S150" t="s">
        <v>4493</v>
      </c>
      <c r="T150" t="s">
        <v>4494</v>
      </c>
      <c r="U150" t="s">
        <v>4008</v>
      </c>
      <c r="V150" t="s">
        <v>980</v>
      </c>
      <c r="W150" t="s">
        <v>409</v>
      </c>
      <c r="X150" t="s">
        <v>387</v>
      </c>
      <c r="Z150">
        <v>2</v>
      </c>
      <c r="AA150" t="s">
        <v>3921</v>
      </c>
      <c r="AB150" t="s">
        <v>4495</v>
      </c>
      <c r="AC150">
        <v>46148.620497685188</v>
      </c>
      <c r="AD150">
        <v>46148</v>
      </c>
      <c r="AE150" t="s">
        <v>3938</v>
      </c>
      <c r="AG150" t="s">
        <v>982</v>
      </c>
      <c r="AH150">
        <v>6108777284</v>
      </c>
      <c r="AI150" t="s">
        <v>4496</v>
      </c>
      <c r="AM150" t="s">
        <v>3925</v>
      </c>
      <c r="AN150" t="s">
        <v>3926</v>
      </c>
      <c r="AO150" t="s">
        <v>268</v>
      </c>
      <c r="AP150" t="s">
        <v>304</v>
      </c>
      <c r="AQ150" t="s">
        <v>3940</v>
      </c>
      <c r="AU150" t="s">
        <v>4422</v>
      </c>
      <c r="AV150" t="s">
        <v>4000</v>
      </c>
      <c r="AW150" t="s">
        <v>447</v>
      </c>
      <c r="AX150" t="s">
        <v>446</v>
      </c>
      <c r="AY150" t="s">
        <v>253</v>
      </c>
      <c r="AZ150" t="s">
        <v>230</v>
      </c>
      <c r="BA150" t="s">
        <v>395</v>
      </c>
      <c r="BB150" t="s">
        <v>380</v>
      </c>
      <c r="BC150" t="s">
        <v>3927</v>
      </c>
      <c r="BD150" t="s">
        <v>3927</v>
      </c>
      <c r="BE150" t="s">
        <v>3927</v>
      </c>
      <c r="BF150">
        <v>9</v>
      </c>
    </row>
    <row r="151" spans="1:58" x14ac:dyDescent="0.3">
      <c r="A151">
        <v>2026</v>
      </c>
      <c r="B151">
        <v>202605</v>
      </c>
      <c r="C151">
        <v>5</v>
      </c>
      <c r="D151" s="14">
        <v>20001620858316</v>
      </c>
      <c r="E151" t="s">
        <v>2810</v>
      </c>
      <c r="F151" s="2">
        <v>46142.713819444441</v>
      </c>
      <c r="G151" s="2">
        <v>46147</v>
      </c>
      <c r="I151" t="s">
        <v>224</v>
      </c>
      <c r="J151" t="s">
        <v>230</v>
      </c>
      <c r="L151" t="s">
        <v>3691</v>
      </c>
      <c r="M151" t="s">
        <v>902</v>
      </c>
      <c r="N151" t="s">
        <v>752</v>
      </c>
      <c r="O151" t="s">
        <v>623</v>
      </c>
      <c r="Q151" t="s">
        <v>4497</v>
      </c>
      <c r="R151" t="s">
        <v>2809</v>
      </c>
      <c r="S151" t="s">
        <v>3954</v>
      </c>
      <c r="T151" t="s">
        <v>3955</v>
      </c>
      <c r="U151" t="s">
        <v>3034</v>
      </c>
      <c r="V151" t="s">
        <v>3920</v>
      </c>
      <c r="W151" t="s">
        <v>409</v>
      </c>
      <c r="X151" t="s">
        <v>387</v>
      </c>
      <c r="Z151">
        <v>2</v>
      </c>
      <c r="AA151" t="s">
        <v>3921</v>
      </c>
      <c r="AB151" t="s">
        <v>4498</v>
      </c>
      <c r="AC151">
        <v>46149.504988425928</v>
      </c>
      <c r="AD151">
        <v>46149</v>
      </c>
      <c r="AE151" t="s">
        <v>3938</v>
      </c>
      <c r="AG151" t="s">
        <v>3923</v>
      </c>
      <c r="AH151">
        <v>6008947181</v>
      </c>
      <c r="AI151" t="s">
        <v>4499</v>
      </c>
      <c r="AM151" t="s">
        <v>3925</v>
      </c>
      <c r="AN151" t="s">
        <v>3926</v>
      </c>
      <c r="AO151" t="s">
        <v>268</v>
      </c>
      <c r="AP151" t="s">
        <v>386</v>
      </c>
      <c r="AQ151" t="s">
        <v>3940</v>
      </c>
      <c r="AU151" t="s">
        <v>4282</v>
      </c>
      <c r="AV151" t="s">
        <v>4000</v>
      </c>
      <c r="AW151" t="s">
        <v>447</v>
      </c>
      <c r="AX151" t="s">
        <v>446</v>
      </c>
      <c r="AY151" t="s">
        <v>253</v>
      </c>
      <c r="AZ151" t="s">
        <v>230</v>
      </c>
      <c r="BA151" t="s">
        <v>273</v>
      </c>
      <c r="BB151" t="s">
        <v>380</v>
      </c>
      <c r="BC151" t="s">
        <v>3927</v>
      </c>
      <c r="BD151" t="s">
        <v>3927</v>
      </c>
      <c r="BE151" t="s">
        <v>3927</v>
      </c>
      <c r="BF151">
        <v>5</v>
      </c>
    </row>
    <row r="152" spans="1:58" x14ac:dyDescent="0.3">
      <c r="A152">
        <v>2026</v>
      </c>
      <c r="B152">
        <v>202605</v>
      </c>
      <c r="C152">
        <v>5</v>
      </c>
      <c r="D152" s="14">
        <v>20001620852745</v>
      </c>
      <c r="E152" t="s">
        <v>2810</v>
      </c>
      <c r="F152" s="2">
        <v>46142.735925925925</v>
      </c>
      <c r="G152" s="2">
        <v>46146</v>
      </c>
      <c r="I152" t="s">
        <v>224</v>
      </c>
      <c r="J152" t="s">
        <v>230</v>
      </c>
      <c r="L152" t="s">
        <v>3164</v>
      </c>
      <c r="M152" t="s">
        <v>1286</v>
      </c>
      <c r="N152" t="s">
        <v>1281</v>
      </c>
      <c r="O152" t="s">
        <v>331</v>
      </c>
      <c r="Q152" t="s">
        <v>4500</v>
      </c>
      <c r="R152" t="s">
        <v>2809</v>
      </c>
      <c r="S152" t="s">
        <v>3954</v>
      </c>
      <c r="T152" t="s">
        <v>3955</v>
      </c>
      <c r="U152" t="s">
        <v>3034</v>
      </c>
      <c r="V152" t="s">
        <v>3920</v>
      </c>
      <c r="W152" t="s">
        <v>409</v>
      </c>
      <c r="X152" t="s">
        <v>225</v>
      </c>
      <c r="Z152">
        <v>3</v>
      </c>
      <c r="AA152" t="s">
        <v>3921</v>
      </c>
      <c r="AB152" t="s">
        <v>4501</v>
      </c>
      <c r="AC152">
        <v>46149.504988425928</v>
      </c>
      <c r="AD152">
        <v>46149</v>
      </c>
      <c r="AE152" t="s">
        <v>3938</v>
      </c>
      <c r="AG152" t="s">
        <v>3923</v>
      </c>
      <c r="AH152">
        <v>6108775248</v>
      </c>
      <c r="AI152" t="s">
        <v>4502</v>
      </c>
      <c r="AM152" t="s">
        <v>3925</v>
      </c>
      <c r="AN152" t="s">
        <v>3926</v>
      </c>
      <c r="AO152" t="s">
        <v>268</v>
      </c>
      <c r="AP152" t="s">
        <v>304</v>
      </c>
      <c r="AQ152" t="s">
        <v>3940</v>
      </c>
      <c r="AU152" t="s">
        <v>4282</v>
      </c>
      <c r="AV152" t="s">
        <v>4000</v>
      </c>
      <c r="AW152" t="s">
        <v>320</v>
      </c>
      <c r="AX152" t="s">
        <v>319</v>
      </c>
      <c r="AY152" t="s">
        <v>254</v>
      </c>
      <c r="AZ152" t="s">
        <v>230</v>
      </c>
      <c r="BA152" t="s">
        <v>395</v>
      </c>
      <c r="BB152" t="s">
        <v>380</v>
      </c>
      <c r="BC152" t="s">
        <v>3927</v>
      </c>
      <c r="BD152" t="s">
        <v>3927</v>
      </c>
      <c r="BE152" t="s">
        <v>3927</v>
      </c>
      <c r="BF152">
        <v>9</v>
      </c>
    </row>
    <row r="153" spans="1:58" x14ac:dyDescent="0.3">
      <c r="A153">
        <v>2026</v>
      </c>
      <c r="B153">
        <v>202605</v>
      </c>
      <c r="C153">
        <v>5</v>
      </c>
      <c r="D153" s="14">
        <v>20001620851871</v>
      </c>
      <c r="E153" t="s">
        <v>2810</v>
      </c>
      <c r="F153" s="2">
        <v>46142.745219907411</v>
      </c>
      <c r="G153" s="2">
        <v>46147</v>
      </c>
      <c r="I153" t="s">
        <v>224</v>
      </c>
      <c r="J153" t="s">
        <v>230</v>
      </c>
      <c r="L153" t="s">
        <v>2922</v>
      </c>
      <c r="M153" t="s">
        <v>902</v>
      </c>
      <c r="N153" t="s">
        <v>752</v>
      </c>
      <c r="O153" t="s">
        <v>623</v>
      </c>
      <c r="Q153" t="s">
        <v>4503</v>
      </c>
      <c r="R153" t="s">
        <v>2809</v>
      </c>
      <c r="S153" t="s">
        <v>3942</v>
      </c>
      <c r="T153" t="s">
        <v>3943</v>
      </c>
      <c r="U153" t="s">
        <v>3034</v>
      </c>
      <c r="V153" t="s">
        <v>3920</v>
      </c>
      <c r="W153" t="s">
        <v>409</v>
      </c>
      <c r="X153" t="s">
        <v>225</v>
      </c>
      <c r="Z153">
        <v>2</v>
      </c>
      <c r="AA153" t="s">
        <v>3921</v>
      </c>
      <c r="AB153" t="s">
        <v>4504</v>
      </c>
      <c r="AC153">
        <v>46149.504988425928</v>
      </c>
      <c r="AD153">
        <v>46149</v>
      </c>
      <c r="AE153" t="s">
        <v>3938</v>
      </c>
      <c r="AG153" t="s">
        <v>3923</v>
      </c>
      <c r="AH153">
        <v>6108788085</v>
      </c>
      <c r="AI153" t="s">
        <v>4505</v>
      </c>
      <c r="AM153" t="s">
        <v>3925</v>
      </c>
      <c r="AN153" t="s">
        <v>3926</v>
      </c>
      <c r="AO153" t="s">
        <v>268</v>
      </c>
      <c r="AP153" t="s">
        <v>386</v>
      </c>
      <c r="AQ153" t="s">
        <v>3940</v>
      </c>
      <c r="AU153" t="s">
        <v>4282</v>
      </c>
      <c r="AV153" t="s">
        <v>4000</v>
      </c>
      <c r="AW153" t="s">
        <v>320</v>
      </c>
      <c r="AX153" t="s">
        <v>319</v>
      </c>
      <c r="AY153" t="s">
        <v>254</v>
      </c>
      <c r="AZ153" t="s">
        <v>230</v>
      </c>
      <c r="BA153" t="s">
        <v>395</v>
      </c>
      <c r="BB153" t="s">
        <v>380</v>
      </c>
      <c r="BC153" t="s">
        <v>3927</v>
      </c>
      <c r="BD153" t="s">
        <v>3927</v>
      </c>
      <c r="BE153" t="s">
        <v>3927</v>
      </c>
      <c r="BF153">
        <v>9</v>
      </c>
    </row>
    <row r="154" spans="1:58" x14ac:dyDescent="0.3">
      <c r="A154">
        <v>2026</v>
      </c>
      <c r="B154">
        <v>202605</v>
      </c>
      <c r="C154">
        <v>5</v>
      </c>
      <c r="D154" s="14">
        <v>20001620851831</v>
      </c>
      <c r="E154" t="s">
        <v>2810</v>
      </c>
      <c r="F154" s="2">
        <v>46142.742627314816</v>
      </c>
      <c r="G154" s="2">
        <v>46144</v>
      </c>
      <c r="I154" t="s">
        <v>224</v>
      </c>
      <c r="J154" t="s">
        <v>230</v>
      </c>
      <c r="L154" t="s">
        <v>3589</v>
      </c>
      <c r="M154" t="s">
        <v>309</v>
      </c>
      <c r="N154" t="s">
        <v>297</v>
      </c>
      <c r="O154" t="s">
        <v>283</v>
      </c>
      <c r="Q154" t="s">
        <v>4506</v>
      </c>
      <c r="R154" t="s">
        <v>2809</v>
      </c>
      <c r="S154" t="s">
        <v>3949</v>
      </c>
      <c r="T154" t="s">
        <v>3950</v>
      </c>
      <c r="U154" t="s">
        <v>3034</v>
      </c>
      <c r="V154" t="s">
        <v>3920</v>
      </c>
      <c r="W154" t="s">
        <v>409</v>
      </c>
      <c r="X154" t="s">
        <v>225</v>
      </c>
      <c r="Z154">
        <v>4</v>
      </c>
      <c r="AA154" t="s">
        <v>3921</v>
      </c>
      <c r="AB154" t="s">
        <v>4507</v>
      </c>
      <c r="AC154">
        <v>46149.504988425928</v>
      </c>
      <c r="AD154">
        <v>46148</v>
      </c>
      <c r="AE154" t="s">
        <v>3938</v>
      </c>
      <c r="AG154" t="s">
        <v>3923</v>
      </c>
      <c r="AH154">
        <v>6108789093</v>
      </c>
      <c r="AI154" t="s">
        <v>4508</v>
      </c>
      <c r="AM154" t="s">
        <v>3925</v>
      </c>
      <c r="AN154" t="s">
        <v>3926</v>
      </c>
      <c r="AO154" t="s">
        <v>268</v>
      </c>
      <c r="AP154" t="s">
        <v>386</v>
      </c>
      <c r="AQ154" t="s">
        <v>3940</v>
      </c>
      <c r="AU154" t="s">
        <v>4282</v>
      </c>
      <c r="AV154" t="s">
        <v>4000</v>
      </c>
      <c r="AW154" t="s">
        <v>1525</v>
      </c>
      <c r="AX154" t="s">
        <v>1524</v>
      </c>
      <c r="AY154" t="s">
        <v>254</v>
      </c>
      <c r="AZ154" t="s">
        <v>230</v>
      </c>
      <c r="BA154" t="s">
        <v>395</v>
      </c>
      <c r="BB154" t="s">
        <v>380</v>
      </c>
      <c r="BC154" t="s">
        <v>3927</v>
      </c>
      <c r="BD154" t="s">
        <v>3927</v>
      </c>
      <c r="BE154" t="s">
        <v>3927</v>
      </c>
      <c r="BF154">
        <v>9</v>
      </c>
    </row>
    <row r="155" spans="1:58" x14ac:dyDescent="0.3">
      <c r="A155">
        <v>2026</v>
      </c>
      <c r="B155">
        <v>202605</v>
      </c>
      <c r="C155">
        <v>5</v>
      </c>
      <c r="D155" s="14">
        <v>20001620809931</v>
      </c>
      <c r="E155" t="s">
        <v>2810</v>
      </c>
      <c r="F155" s="2">
        <v>46142.656840277778</v>
      </c>
      <c r="G155" s="2">
        <v>46143</v>
      </c>
      <c r="I155" t="s">
        <v>224</v>
      </c>
      <c r="J155" t="s">
        <v>230</v>
      </c>
      <c r="L155" t="s">
        <v>3393</v>
      </c>
      <c r="M155" t="s">
        <v>309</v>
      </c>
      <c r="N155" t="s">
        <v>297</v>
      </c>
      <c r="O155" t="s">
        <v>283</v>
      </c>
      <c r="Q155" t="s">
        <v>4509</v>
      </c>
      <c r="R155" t="s">
        <v>2809</v>
      </c>
      <c r="S155" t="s">
        <v>3949</v>
      </c>
      <c r="T155" t="s">
        <v>3950</v>
      </c>
      <c r="U155" t="s">
        <v>3034</v>
      </c>
      <c r="V155" t="s">
        <v>3920</v>
      </c>
      <c r="W155" t="s">
        <v>409</v>
      </c>
      <c r="X155" t="s">
        <v>225</v>
      </c>
      <c r="Z155">
        <v>4</v>
      </c>
      <c r="AA155" t="s">
        <v>3921</v>
      </c>
      <c r="AB155" t="s">
        <v>4510</v>
      </c>
      <c r="AC155">
        <v>46149.504988425928</v>
      </c>
      <c r="AD155">
        <v>46147</v>
      </c>
      <c r="AE155" t="s">
        <v>3938</v>
      </c>
      <c r="AG155" t="s">
        <v>3923</v>
      </c>
      <c r="AH155">
        <v>6032013740</v>
      </c>
      <c r="AI155" t="s">
        <v>4511</v>
      </c>
      <c r="AM155" t="s">
        <v>3925</v>
      </c>
      <c r="AN155" t="s">
        <v>3926</v>
      </c>
      <c r="AO155" t="s">
        <v>268</v>
      </c>
      <c r="AP155" t="s">
        <v>304</v>
      </c>
      <c r="AQ155" t="s">
        <v>3940</v>
      </c>
      <c r="AU155" t="s">
        <v>4282</v>
      </c>
      <c r="AV155" t="s">
        <v>4000</v>
      </c>
      <c r="AW155" t="s">
        <v>227</v>
      </c>
      <c r="AX155" t="s">
        <v>226</v>
      </c>
      <c r="AY155" t="s">
        <v>254</v>
      </c>
      <c r="AZ155" t="s">
        <v>230</v>
      </c>
      <c r="BA155" t="s">
        <v>273</v>
      </c>
      <c r="BB155" t="s">
        <v>380</v>
      </c>
      <c r="BC155" t="s">
        <v>3927</v>
      </c>
      <c r="BD155" t="s">
        <v>3927</v>
      </c>
      <c r="BE155" t="s">
        <v>3927</v>
      </c>
      <c r="BF155">
        <v>5</v>
      </c>
    </row>
    <row r="156" spans="1:58" x14ac:dyDescent="0.3">
      <c r="A156">
        <v>2026</v>
      </c>
      <c r="B156">
        <v>202605</v>
      </c>
      <c r="C156">
        <v>5</v>
      </c>
      <c r="D156" s="14">
        <v>20001620779689</v>
      </c>
      <c r="E156" t="s">
        <v>2810</v>
      </c>
      <c r="F156" s="2">
        <v>46142.651770833334</v>
      </c>
      <c r="G156" s="2">
        <v>46144</v>
      </c>
      <c r="I156" t="s">
        <v>224</v>
      </c>
      <c r="J156" t="s">
        <v>230</v>
      </c>
      <c r="L156" t="s">
        <v>4512</v>
      </c>
      <c r="M156" t="s">
        <v>1594</v>
      </c>
      <c r="N156" t="s">
        <v>938</v>
      </c>
      <c r="O156" t="s">
        <v>331</v>
      </c>
      <c r="Q156" t="s">
        <v>4513</v>
      </c>
      <c r="R156" t="s">
        <v>2809</v>
      </c>
      <c r="S156" t="s">
        <v>3969</v>
      </c>
      <c r="T156" t="s">
        <v>3970</v>
      </c>
      <c r="U156" t="s">
        <v>3034</v>
      </c>
      <c r="V156" t="s">
        <v>3920</v>
      </c>
      <c r="W156" t="s">
        <v>409</v>
      </c>
      <c r="X156" t="s">
        <v>225</v>
      </c>
      <c r="Z156">
        <v>4</v>
      </c>
      <c r="AA156" t="s">
        <v>3921</v>
      </c>
      <c r="AB156" t="s">
        <v>4514</v>
      </c>
      <c r="AC156">
        <v>46149.504988425928</v>
      </c>
      <c r="AD156">
        <v>46148</v>
      </c>
      <c r="AE156" t="s">
        <v>3938</v>
      </c>
      <c r="AG156" t="s">
        <v>3923</v>
      </c>
      <c r="AH156">
        <v>6108788935</v>
      </c>
      <c r="AI156" t="s">
        <v>4515</v>
      </c>
      <c r="AM156" t="s">
        <v>3925</v>
      </c>
      <c r="AN156" t="s">
        <v>3926</v>
      </c>
      <c r="AO156" t="s">
        <v>268</v>
      </c>
      <c r="AP156" t="s">
        <v>853</v>
      </c>
      <c r="AQ156" t="s">
        <v>3940</v>
      </c>
      <c r="AU156" t="s">
        <v>4282</v>
      </c>
      <c r="AV156" t="s">
        <v>4000</v>
      </c>
      <c r="AW156" t="s">
        <v>320</v>
      </c>
      <c r="AX156" t="s">
        <v>319</v>
      </c>
      <c r="AY156" t="s">
        <v>254</v>
      </c>
      <c r="AZ156" t="s">
        <v>230</v>
      </c>
      <c r="BA156" t="s">
        <v>395</v>
      </c>
      <c r="BB156" t="s">
        <v>380</v>
      </c>
      <c r="BC156" t="s">
        <v>3927</v>
      </c>
      <c r="BD156" t="s">
        <v>3927</v>
      </c>
      <c r="BE156" t="s">
        <v>3927</v>
      </c>
      <c r="BF156">
        <v>9</v>
      </c>
    </row>
    <row r="157" spans="1:58" x14ac:dyDescent="0.3">
      <c r="A157">
        <v>2026</v>
      </c>
      <c r="B157">
        <v>202605</v>
      </c>
      <c r="C157">
        <v>5</v>
      </c>
      <c r="D157" s="14">
        <v>20001620765363</v>
      </c>
      <c r="E157" t="s">
        <v>2810</v>
      </c>
      <c r="F157" s="2">
        <v>46142.634768518517</v>
      </c>
      <c r="G157" s="2">
        <v>46146</v>
      </c>
      <c r="I157" t="s">
        <v>224</v>
      </c>
      <c r="J157" t="s">
        <v>230</v>
      </c>
      <c r="L157" t="s">
        <v>3455</v>
      </c>
      <c r="M157" t="s">
        <v>309</v>
      </c>
      <c r="N157" t="s">
        <v>297</v>
      </c>
      <c r="O157" t="s">
        <v>283</v>
      </c>
      <c r="Q157" t="s">
        <v>4516</v>
      </c>
      <c r="R157" t="s">
        <v>2809</v>
      </c>
      <c r="S157" t="s">
        <v>3942</v>
      </c>
      <c r="T157" t="s">
        <v>3943</v>
      </c>
      <c r="U157" t="s">
        <v>3034</v>
      </c>
      <c r="V157" t="s">
        <v>3920</v>
      </c>
      <c r="W157" t="s">
        <v>409</v>
      </c>
      <c r="X157" t="s">
        <v>225</v>
      </c>
      <c r="Z157">
        <v>3</v>
      </c>
      <c r="AA157" t="s">
        <v>3921</v>
      </c>
      <c r="AB157" t="s">
        <v>4517</v>
      </c>
      <c r="AC157">
        <v>46149.504988425928</v>
      </c>
      <c r="AD157">
        <v>46149</v>
      </c>
      <c r="AE157" t="s">
        <v>3938</v>
      </c>
      <c r="AG157" t="s">
        <v>3923</v>
      </c>
      <c r="AH157">
        <v>6108785941</v>
      </c>
      <c r="AI157" t="s">
        <v>4518</v>
      </c>
      <c r="AM157" t="s">
        <v>3925</v>
      </c>
      <c r="AN157" t="s">
        <v>3926</v>
      </c>
      <c r="AO157" t="s">
        <v>268</v>
      </c>
      <c r="AP157" t="s">
        <v>249</v>
      </c>
      <c r="AQ157" t="s">
        <v>3940</v>
      </c>
      <c r="AU157" t="s">
        <v>4282</v>
      </c>
      <c r="AV157" t="s">
        <v>4000</v>
      </c>
      <c r="AW157" t="s">
        <v>320</v>
      </c>
      <c r="AX157" t="s">
        <v>319</v>
      </c>
      <c r="AY157" t="s">
        <v>254</v>
      </c>
      <c r="AZ157" t="s">
        <v>230</v>
      </c>
      <c r="BA157" t="s">
        <v>395</v>
      </c>
      <c r="BB157" t="s">
        <v>380</v>
      </c>
      <c r="BC157" t="s">
        <v>3927</v>
      </c>
      <c r="BD157" t="s">
        <v>3927</v>
      </c>
      <c r="BE157" t="s">
        <v>3927</v>
      </c>
      <c r="BF157">
        <v>9</v>
      </c>
    </row>
    <row r="158" spans="1:58" x14ac:dyDescent="0.3">
      <c r="A158">
        <v>2026</v>
      </c>
      <c r="B158">
        <v>202605</v>
      </c>
      <c r="C158">
        <v>5</v>
      </c>
      <c r="D158" s="14">
        <v>20001620726986</v>
      </c>
      <c r="E158" t="s">
        <v>2810</v>
      </c>
      <c r="F158" s="2">
        <v>46142.578402777777</v>
      </c>
      <c r="G158" s="2">
        <v>46149</v>
      </c>
      <c r="I158" t="s">
        <v>224</v>
      </c>
      <c r="J158" t="s">
        <v>230</v>
      </c>
      <c r="L158" t="s">
        <v>3499</v>
      </c>
      <c r="M158" t="s">
        <v>309</v>
      </c>
      <c r="N158" t="s">
        <v>297</v>
      </c>
      <c r="O158" t="s">
        <v>283</v>
      </c>
      <c r="Q158" t="s">
        <v>4519</v>
      </c>
      <c r="R158" t="s">
        <v>2809</v>
      </c>
      <c r="S158" t="s">
        <v>3979</v>
      </c>
      <c r="T158" t="s">
        <v>3980</v>
      </c>
      <c r="U158" t="s">
        <v>3034</v>
      </c>
      <c r="V158" t="s">
        <v>3920</v>
      </c>
      <c r="W158" t="s">
        <v>409</v>
      </c>
      <c r="X158" t="s">
        <v>387</v>
      </c>
      <c r="Z158">
        <v>1</v>
      </c>
      <c r="AA158" t="s">
        <v>3921</v>
      </c>
      <c r="AB158" t="s">
        <v>4520</v>
      </c>
      <c r="AC158">
        <v>46150.852430555555</v>
      </c>
      <c r="AD158">
        <v>46150</v>
      </c>
      <c r="AE158" t="s">
        <v>3938</v>
      </c>
      <c r="AG158" t="s">
        <v>3923</v>
      </c>
      <c r="AH158">
        <v>6103206900</v>
      </c>
      <c r="AI158" t="s">
        <v>4521</v>
      </c>
      <c r="AM158" t="s">
        <v>3925</v>
      </c>
      <c r="AN158" t="s">
        <v>3926</v>
      </c>
      <c r="AO158" t="s">
        <v>268</v>
      </c>
      <c r="AP158" t="s">
        <v>386</v>
      </c>
      <c r="AQ158" t="s">
        <v>3940</v>
      </c>
      <c r="AU158" t="s">
        <v>4149</v>
      </c>
      <c r="AV158" t="s">
        <v>4000</v>
      </c>
      <c r="AW158" t="s">
        <v>447</v>
      </c>
      <c r="AX158" t="s">
        <v>446</v>
      </c>
      <c r="AY158" t="s">
        <v>253</v>
      </c>
      <c r="AZ158" t="s">
        <v>230</v>
      </c>
      <c r="BA158" t="s">
        <v>273</v>
      </c>
      <c r="BB158" t="s">
        <v>380</v>
      </c>
      <c r="BC158" t="s">
        <v>3927</v>
      </c>
      <c r="BD158" t="s">
        <v>3927</v>
      </c>
      <c r="BE158" t="s">
        <v>3927</v>
      </c>
      <c r="BF158">
        <v>5</v>
      </c>
    </row>
    <row r="159" spans="1:58" x14ac:dyDescent="0.3">
      <c r="A159">
        <v>2026</v>
      </c>
      <c r="B159">
        <v>202605</v>
      </c>
      <c r="C159">
        <v>5</v>
      </c>
      <c r="D159" s="14">
        <v>20001620719658</v>
      </c>
      <c r="E159" t="s">
        <v>2810</v>
      </c>
      <c r="F159" s="2">
        <v>46142.604456018518</v>
      </c>
      <c r="G159" s="2">
        <v>46147</v>
      </c>
      <c r="I159" t="s">
        <v>224</v>
      </c>
      <c r="J159" t="s">
        <v>230</v>
      </c>
      <c r="L159" t="s">
        <v>3199</v>
      </c>
      <c r="M159" t="s">
        <v>494</v>
      </c>
      <c r="N159" t="s">
        <v>486</v>
      </c>
      <c r="O159" t="s">
        <v>257</v>
      </c>
      <c r="Q159" t="s">
        <v>4522</v>
      </c>
      <c r="R159" t="s">
        <v>2809</v>
      </c>
      <c r="S159" t="s">
        <v>3949</v>
      </c>
      <c r="T159" t="s">
        <v>3950</v>
      </c>
      <c r="U159" t="s">
        <v>3034</v>
      </c>
      <c r="V159" t="s">
        <v>3920</v>
      </c>
      <c r="W159" t="s">
        <v>409</v>
      </c>
      <c r="X159" t="s">
        <v>387</v>
      </c>
      <c r="Z159">
        <v>2</v>
      </c>
      <c r="AA159" t="s">
        <v>3921</v>
      </c>
      <c r="AB159" t="s">
        <v>4523</v>
      </c>
      <c r="AC159">
        <v>46149.504988425928</v>
      </c>
      <c r="AD159">
        <v>46149</v>
      </c>
      <c r="AE159" t="s">
        <v>3938</v>
      </c>
      <c r="AG159" t="s">
        <v>3923</v>
      </c>
      <c r="AH159">
        <v>6108787850</v>
      </c>
      <c r="AI159" t="s">
        <v>4524</v>
      </c>
      <c r="AM159" t="s">
        <v>3925</v>
      </c>
      <c r="AN159" t="s">
        <v>3926</v>
      </c>
      <c r="AO159" t="s">
        <v>268</v>
      </c>
      <c r="AP159" t="s">
        <v>304</v>
      </c>
      <c r="AQ159" t="s">
        <v>3940</v>
      </c>
      <c r="AU159" t="s">
        <v>4282</v>
      </c>
      <c r="AV159" t="s">
        <v>4000</v>
      </c>
      <c r="AW159" t="s">
        <v>622</v>
      </c>
      <c r="AX159" t="s">
        <v>621</v>
      </c>
      <c r="AY159" t="s">
        <v>253</v>
      </c>
      <c r="AZ159" t="s">
        <v>230</v>
      </c>
      <c r="BA159" t="s">
        <v>344</v>
      </c>
      <c r="BB159" t="s">
        <v>232</v>
      </c>
      <c r="BC159" t="s">
        <v>3927</v>
      </c>
      <c r="BD159" t="s">
        <v>3927</v>
      </c>
      <c r="BE159" t="s">
        <v>3927</v>
      </c>
      <c r="BF159">
        <v>9</v>
      </c>
    </row>
    <row r="160" spans="1:58" x14ac:dyDescent="0.3">
      <c r="A160">
        <v>2026</v>
      </c>
      <c r="B160">
        <v>202605</v>
      </c>
      <c r="C160">
        <v>5</v>
      </c>
      <c r="D160" s="14">
        <v>20001620693329</v>
      </c>
      <c r="E160" t="s">
        <v>2810</v>
      </c>
      <c r="F160" s="2">
        <v>46142.550219907411</v>
      </c>
      <c r="G160" s="2">
        <v>46144</v>
      </c>
      <c r="I160" t="s">
        <v>224</v>
      </c>
      <c r="J160" t="s">
        <v>230</v>
      </c>
      <c r="L160" t="s">
        <v>3515</v>
      </c>
      <c r="M160" t="s">
        <v>309</v>
      </c>
      <c r="N160" t="s">
        <v>297</v>
      </c>
      <c r="O160" t="s">
        <v>283</v>
      </c>
      <c r="Q160" t="s">
        <v>4525</v>
      </c>
      <c r="R160" t="s">
        <v>2809</v>
      </c>
      <c r="S160" t="s">
        <v>4041</v>
      </c>
      <c r="T160" t="s">
        <v>4042</v>
      </c>
      <c r="U160" t="s">
        <v>3034</v>
      </c>
      <c r="V160" t="s">
        <v>3920</v>
      </c>
      <c r="W160" t="s">
        <v>409</v>
      </c>
      <c r="X160" t="s">
        <v>225</v>
      </c>
      <c r="Z160">
        <v>4</v>
      </c>
      <c r="AA160" t="s">
        <v>3921</v>
      </c>
      <c r="AB160" t="s">
        <v>4526</v>
      </c>
      <c r="AC160">
        <v>46149.504988425928</v>
      </c>
      <c r="AD160">
        <v>46148</v>
      </c>
      <c r="AE160" t="s">
        <v>3938</v>
      </c>
      <c r="AG160" t="s">
        <v>3923</v>
      </c>
      <c r="AH160">
        <v>6108789738</v>
      </c>
      <c r="AI160" t="s">
        <v>4527</v>
      </c>
      <c r="AM160" t="s">
        <v>3925</v>
      </c>
      <c r="AN160" t="s">
        <v>3926</v>
      </c>
      <c r="AO160" t="s">
        <v>268</v>
      </c>
      <c r="AP160" t="s">
        <v>386</v>
      </c>
      <c r="AQ160" t="s">
        <v>3940</v>
      </c>
      <c r="AU160" t="s">
        <v>4282</v>
      </c>
      <c r="AV160" t="s">
        <v>4000</v>
      </c>
      <c r="AW160" t="s">
        <v>320</v>
      </c>
      <c r="AX160" t="s">
        <v>319</v>
      </c>
      <c r="AY160" t="s">
        <v>254</v>
      </c>
      <c r="AZ160" t="s">
        <v>230</v>
      </c>
      <c r="BA160" t="s">
        <v>395</v>
      </c>
      <c r="BB160" t="s">
        <v>380</v>
      </c>
      <c r="BC160" t="s">
        <v>3927</v>
      </c>
      <c r="BD160" t="s">
        <v>3927</v>
      </c>
      <c r="BE160" t="s">
        <v>3927</v>
      </c>
      <c r="BF160">
        <v>9</v>
      </c>
    </row>
    <row r="161" spans="1:58" x14ac:dyDescent="0.3">
      <c r="A161">
        <v>2026</v>
      </c>
      <c r="B161">
        <v>202605</v>
      </c>
      <c r="C161">
        <v>5</v>
      </c>
      <c r="D161" s="14">
        <v>20001620691086</v>
      </c>
      <c r="E161" t="s">
        <v>2847</v>
      </c>
      <c r="F161" s="2">
        <v>46142.536157407405</v>
      </c>
      <c r="G161" s="2">
        <v>46146</v>
      </c>
      <c r="I161" t="s">
        <v>224</v>
      </c>
      <c r="J161" t="s">
        <v>230</v>
      </c>
      <c r="L161" t="s">
        <v>3161</v>
      </c>
      <c r="M161" t="s">
        <v>1286</v>
      </c>
      <c r="N161" t="s">
        <v>1281</v>
      </c>
      <c r="O161" t="s">
        <v>331</v>
      </c>
      <c r="Q161" t="s">
        <v>4528</v>
      </c>
      <c r="R161" t="s">
        <v>2809</v>
      </c>
      <c r="S161" t="s">
        <v>4529</v>
      </c>
      <c r="T161" t="s">
        <v>4530</v>
      </c>
      <c r="U161" t="s">
        <v>4008</v>
      </c>
      <c r="V161" t="s">
        <v>980</v>
      </c>
      <c r="W161" t="s">
        <v>409</v>
      </c>
      <c r="X161" t="s">
        <v>2763</v>
      </c>
      <c r="Z161">
        <v>2</v>
      </c>
      <c r="AA161" t="s">
        <v>3921</v>
      </c>
      <c r="AB161" t="s">
        <v>4531</v>
      </c>
      <c r="AC161">
        <v>46148.620497685188</v>
      </c>
      <c r="AD161">
        <v>46148</v>
      </c>
      <c r="AE161" t="s">
        <v>3938</v>
      </c>
      <c r="AG161" t="s">
        <v>982</v>
      </c>
      <c r="AH161">
        <v>6081300307</v>
      </c>
      <c r="AI161" t="s">
        <v>4532</v>
      </c>
      <c r="AM161" t="s">
        <v>3925</v>
      </c>
      <c r="AN161" t="s">
        <v>3926</v>
      </c>
      <c r="AO161" t="s">
        <v>268</v>
      </c>
      <c r="AP161" t="s">
        <v>386</v>
      </c>
      <c r="AQ161" t="s">
        <v>3940</v>
      </c>
      <c r="AU161" t="s">
        <v>4422</v>
      </c>
      <c r="AV161" t="s">
        <v>4000</v>
      </c>
      <c r="AW161" t="s">
        <v>447</v>
      </c>
      <c r="AX161" t="s">
        <v>446</v>
      </c>
      <c r="AY161" t="s">
        <v>254</v>
      </c>
      <c r="AZ161" t="s">
        <v>230</v>
      </c>
      <c r="BA161" t="s">
        <v>395</v>
      </c>
      <c r="BB161" t="s">
        <v>380</v>
      </c>
      <c r="BC161" t="s">
        <v>3927</v>
      </c>
      <c r="BD161" t="s">
        <v>3927</v>
      </c>
      <c r="BE161" t="s">
        <v>3927</v>
      </c>
      <c r="BF161">
        <v>12</v>
      </c>
    </row>
    <row r="162" spans="1:58" x14ac:dyDescent="0.3">
      <c r="A162">
        <v>2026</v>
      </c>
      <c r="B162">
        <v>202605</v>
      </c>
      <c r="C162">
        <v>5</v>
      </c>
      <c r="D162" s="14">
        <v>20001620688168</v>
      </c>
      <c r="E162" t="s">
        <v>2810</v>
      </c>
      <c r="F162" s="2">
        <v>46142.539872685185</v>
      </c>
      <c r="G162" s="2">
        <v>46146</v>
      </c>
      <c r="I162" t="s">
        <v>224</v>
      </c>
      <c r="J162" t="s">
        <v>230</v>
      </c>
      <c r="L162" t="s">
        <v>4533</v>
      </c>
      <c r="M162" t="s">
        <v>694</v>
      </c>
      <c r="N162" t="s">
        <v>322</v>
      </c>
      <c r="O162" t="s">
        <v>331</v>
      </c>
      <c r="Q162" t="s">
        <v>4534</v>
      </c>
      <c r="R162" t="s">
        <v>2809</v>
      </c>
      <c r="S162" t="s">
        <v>3969</v>
      </c>
      <c r="T162" t="s">
        <v>3970</v>
      </c>
      <c r="U162" t="s">
        <v>3034</v>
      </c>
      <c r="V162" t="s">
        <v>3920</v>
      </c>
      <c r="W162" t="s">
        <v>409</v>
      </c>
      <c r="X162" t="s">
        <v>387</v>
      </c>
      <c r="Z162">
        <v>3</v>
      </c>
      <c r="AA162" t="s">
        <v>3921</v>
      </c>
      <c r="AB162" t="s">
        <v>4535</v>
      </c>
      <c r="AC162">
        <v>46149.504988425928</v>
      </c>
      <c r="AD162">
        <v>46149</v>
      </c>
      <c r="AE162" t="s">
        <v>3938</v>
      </c>
      <c r="AG162" t="s">
        <v>3923</v>
      </c>
      <c r="AH162">
        <v>6108784812</v>
      </c>
      <c r="AI162" t="s">
        <v>4536</v>
      </c>
      <c r="AM162" t="s">
        <v>3925</v>
      </c>
      <c r="AN162" t="s">
        <v>3926</v>
      </c>
      <c r="AO162" t="s">
        <v>268</v>
      </c>
      <c r="AP162" t="s">
        <v>330</v>
      </c>
      <c r="AQ162" t="s">
        <v>3940</v>
      </c>
      <c r="AU162" t="s">
        <v>4282</v>
      </c>
      <c r="AV162" t="s">
        <v>4000</v>
      </c>
      <c r="AW162" t="s">
        <v>389</v>
      </c>
      <c r="AX162" t="s">
        <v>388</v>
      </c>
      <c r="AY162" t="s">
        <v>253</v>
      </c>
      <c r="AZ162" t="s">
        <v>230</v>
      </c>
      <c r="BA162" t="s">
        <v>395</v>
      </c>
      <c r="BB162" t="s">
        <v>380</v>
      </c>
      <c r="BC162" t="s">
        <v>3927</v>
      </c>
      <c r="BD162" t="s">
        <v>3927</v>
      </c>
      <c r="BE162" t="s">
        <v>3927</v>
      </c>
      <c r="BF162">
        <v>9</v>
      </c>
    </row>
    <row r="163" spans="1:58" x14ac:dyDescent="0.3">
      <c r="A163">
        <v>2026</v>
      </c>
      <c r="B163">
        <v>202605</v>
      </c>
      <c r="C163">
        <v>5</v>
      </c>
      <c r="D163" s="14">
        <v>20001620683460</v>
      </c>
      <c r="E163" t="s">
        <v>2810</v>
      </c>
      <c r="F163" s="2">
        <v>46142.554629629631</v>
      </c>
      <c r="G163" s="2">
        <v>46146</v>
      </c>
      <c r="I163" t="s">
        <v>224</v>
      </c>
      <c r="J163" t="s">
        <v>230</v>
      </c>
      <c r="L163" t="s">
        <v>1889</v>
      </c>
      <c r="M163" t="s">
        <v>309</v>
      </c>
      <c r="N163" t="s">
        <v>297</v>
      </c>
      <c r="O163" t="s">
        <v>283</v>
      </c>
      <c r="Q163" t="s">
        <v>4537</v>
      </c>
      <c r="R163" t="s">
        <v>2809</v>
      </c>
      <c r="S163" t="s">
        <v>3954</v>
      </c>
      <c r="T163" t="s">
        <v>3955</v>
      </c>
      <c r="U163" t="s">
        <v>3034</v>
      </c>
      <c r="V163" t="s">
        <v>3920</v>
      </c>
      <c r="W163" t="s">
        <v>409</v>
      </c>
      <c r="X163" t="s">
        <v>225</v>
      </c>
      <c r="Z163">
        <v>3</v>
      </c>
      <c r="AA163" t="s">
        <v>3921</v>
      </c>
      <c r="AB163" t="s">
        <v>4538</v>
      </c>
      <c r="AC163">
        <v>46149.504988425928</v>
      </c>
      <c r="AD163">
        <v>46149</v>
      </c>
      <c r="AE163" t="s">
        <v>3938</v>
      </c>
      <c r="AG163" t="s">
        <v>3923</v>
      </c>
      <c r="AH163">
        <v>6108777917</v>
      </c>
      <c r="AI163" t="s">
        <v>4539</v>
      </c>
      <c r="AM163" t="s">
        <v>3925</v>
      </c>
      <c r="AN163" t="s">
        <v>3926</v>
      </c>
      <c r="AO163" t="s">
        <v>268</v>
      </c>
      <c r="AP163" t="s">
        <v>386</v>
      </c>
      <c r="AQ163" t="s">
        <v>3940</v>
      </c>
      <c r="AU163" t="s">
        <v>4282</v>
      </c>
      <c r="AV163" t="s">
        <v>4000</v>
      </c>
      <c r="AW163" t="s">
        <v>1525</v>
      </c>
      <c r="AX163" t="s">
        <v>1524</v>
      </c>
      <c r="AY163" t="s">
        <v>254</v>
      </c>
      <c r="AZ163" t="s">
        <v>230</v>
      </c>
      <c r="BA163" t="s">
        <v>395</v>
      </c>
      <c r="BB163" t="s">
        <v>380</v>
      </c>
      <c r="BC163" t="s">
        <v>3927</v>
      </c>
      <c r="BD163" t="s">
        <v>3927</v>
      </c>
      <c r="BE163" t="s">
        <v>3927</v>
      </c>
      <c r="BF163">
        <v>9</v>
      </c>
    </row>
    <row r="164" spans="1:58" x14ac:dyDescent="0.3">
      <c r="A164">
        <v>2026</v>
      </c>
      <c r="B164">
        <v>202605</v>
      </c>
      <c r="C164">
        <v>5</v>
      </c>
      <c r="D164" s="14">
        <v>20001620643411</v>
      </c>
      <c r="E164" t="s">
        <v>2810</v>
      </c>
      <c r="F164" s="2">
        <v>46142.507523148146</v>
      </c>
      <c r="G164" s="2">
        <v>46146</v>
      </c>
      <c r="I164" t="s">
        <v>224</v>
      </c>
      <c r="J164" t="s">
        <v>230</v>
      </c>
      <c r="L164" t="s">
        <v>3793</v>
      </c>
      <c r="M164" t="s">
        <v>3958</v>
      </c>
      <c r="N164" t="s">
        <v>353</v>
      </c>
      <c r="O164" t="s">
        <v>283</v>
      </c>
      <c r="Q164" t="s">
        <v>4540</v>
      </c>
      <c r="R164" t="s">
        <v>2809</v>
      </c>
      <c r="S164" t="s">
        <v>3935</v>
      </c>
      <c r="T164" t="s">
        <v>3936</v>
      </c>
      <c r="U164" t="s">
        <v>3034</v>
      </c>
      <c r="V164" t="s">
        <v>3920</v>
      </c>
      <c r="W164" t="s">
        <v>409</v>
      </c>
      <c r="X164" t="s">
        <v>225</v>
      </c>
      <c r="Z164">
        <v>3</v>
      </c>
      <c r="AA164" t="s">
        <v>3921</v>
      </c>
      <c r="AB164" t="s">
        <v>4541</v>
      </c>
      <c r="AC164">
        <v>46149.504988425928</v>
      </c>
      <c r="AD164">
        <v>46149</v>
      </c>
      <c r="AE164" t="s">
        <v>3938</v>
      </c>
      <c r="AG164" t="s">
        <v>3923</v>
      </c>
      <c r="AH164">
        <v>6108782768</v>
      </c>
      <c r="AI164" t="s">
        <v>4542</v>
      </c>
      <c r="AM164" t="s">
        <v>3925</v>
      </c>
      <c r="AN164" t="s">
        <v>3926</v>
      </c>
      <c r="AO164" t="s">
        <v>268</v>
      </c>
      <c r="AP164" t="s">
        <v>249</v>
      </c>
      <c r="AQ164" t="s">
        <v>3940</v>
      </c>
      <c r="AU164" t="s">
        <v>4282</v>
      </c>
      <c r="AV164" t="s">
        <v>4000</v>
      </c>
      <c r="AW164" t="s">
        <v>320</v>
      </c>
      <c r="AX164" t="s">
        <v>319</v>
      </c>
      <c r="AY164" t="s">
        <v>254</v>
      </c>
      <c r="AZ164" t="s">
        <v>230</v>
      </c>
      <c r="BA164" t="s">
        <v>344</v>
      </c>
      <c r="BB164" t="s">
        <v>232</v>
      </c>
      <c r="BC164" t="s">
        <v>3927</v>
      </c>
      <c r="BD164" t="s">
        <v>3927</v>
      </c>
      <c r="BE164" t="s">
        <v>3927</v>
      </c>
      <c r="BF164">
        <v>9</v>
      </c>
    </row>
    <row r="165" spans="1:58" x14ac:dyDescent="0.3">
      <c r="A165">
        <v>2026</v>
      </c>
      <c r="B165">
        <v>202605</v>
      </c>
      <c r="C165">
        <v>5</v>
      </c>
      <c r="D165" s="14">
        <v>20001620642292</v>
      </c>
      <c r="E165" t="s">
        <v>2810</v>
      </c>
      <c r="F165" s="2">
        <v>46142.50236111111</v>
      </c>
      <c r="G165" s="2">
        <v>46144</v>
      </c>
      <c r="I165" t="s">
        <v>224</v>
      </c>
      <c r="J165" t="s">
        <v>230</v>
      </c>
      <c r="L165" t="s">
        <v>339</v>
      </c>
      <c r="M165" t="s">
        <v>334</v>
      </c>
      <c r="N165" t="s">
        <v>322</v>
      </c>
      <c r="O165" t="s">
        <v>331</v>
      </c>
      <c r="Q165" t="s">
        <v>4543</v>
      </c>
      <c r="R165" t="s">
        <v>2809</v>
      </c>
      <c r="S165" t="s">
        <v>4041</v>
      </c>
      <c r="T165" t="s">
        <v>4042</v>
      </c>
      <c r="U165" t="s">
        <v>3034</v>
      </c>
      <c r="V165" t="s">
        <v>3920</v>
      </c>
      <c r="W165" t="s">
        <v>409</v>
      </c>
      <c r="X165" t="s">
        <v>225</v>
      </c>
      <c r="Z165">
        <v>4</v>
      </c>
      <c r="AA165" t="s">
        <v>3921</v>
      </c>
      <c r="AB165" t="s">
        <v>4544</v>
      </c>
      <c r="AC165">
        <v>46149.504988425928</v>
      </c>
      <c r="AD165">
        <v>46148</v>
      </c>
      <c r="AE165" t="s">
        <v>3938</v>
      </c>
      <c r="AG165" t="s">
        <v>3923</v>
      </c>
      <c r="AH165">
        <v>6108780790</v>
      </c>
      <c r="AI165" t="s">
        <v>4545</v>
      </c>
      <c r="AM165" t="s">
        <v>3925</v>
      </c>
      <c r="AN165" t="s">
        <v>3926</v>
      </c>
      <c r="AO165" t="s">
        <v>268</v>
      </c>
      <c r="AP165" t="s">
        <v>249</v>
      </c>
      <c r="AQ165" t="s">
        <v>3940</v>
      </c>
      <c r="AU165" t="s">
        <v>4282</v>
      </c>
      <c r="AV165" t="s">
        <v>4000</v>
      </c>
      <c r="AW165" t="s">
        <v>227</v>
      </c>
      <c r="AX165" t="s">
        <v>226</v>
      </c>
      <c r="AY165" t="s">
        <v>254</v>
      </c>
      <c r="AZ165" t="s">
        <v>230</v>
      </c>
      <c r="BA165" t="s">
        <v>395</v>
      </c>
      <c r="BB165" t="s">
        <v>380</v>
      </c>
      <c r="BC165" t="s">
        <v>3927</v>
      </c>
      <c r="BD165" t="s">
        <v>3927</v>
      </c>
      <c r="BE165" t="s">
        <v>3927</v>
      </c>
      <c r="BF165">
        <v>9</v>
      </c>
    </row>
    <row r="166" spans="1:58" x14ac:dyDescent="0.3">
      <c r="A166">
        <v>2026</v>
      </c>
      <c r="B166">
        <v>202605</v>
      </c>
      <c r="C166">
        <v>5</v>
      </c>
      <c r="D166" s="14">
        <v>20001620636466</v>
      </c>
      <c r="E166" t="s">
        <v>2810</v>
      </c>
      <c r="F166" s="2">
        <v>46142.507986111108</v>
      </c>
      <c r="G166" s="2">
        <v>46147</v>
      </c>
      <c r="I166" t="s">
        <v>224</v>
      </c>
      <c r="J166" t="s">
        <v>1696</v>
      </c>
      <c r="L166" t="s">
        <v>3233</v>
      </c>
      <c r="M166" t="s">
        <v>261</v>
      </c>
      <c r="N166" t="s">
        <v>237</v>
      </c>
      <c r="O166" t="s">
        <v>257</v>
      </c>
      <c r="Q166" t="s">
        <v>4546</v>
      </c>
      <c r="R166" t="s">
        <v>4141</v>
      </c>
      <c r="S166" t="s">
        <v>4547</v>
      </c>
      <c r="T166" t="s">
        <v>4548</v>
      </c>
      <c r="U166" t="s">
        <v>3034</v>
      </c>
      <c r="V166" t="s">
        <v>647</v>
      </c>
      <c r="W166" t="s">
        <v>409</v>
      </c>
      <c r="X166" t="s">
        <v>225</v>
      </c>
      <c r="Z166">
        <v>4</v>
      </c>
      <c r="AA166" t="s">
        <v>3921</v>
      </c>
      <c r="AB166" t="s">
        <v>3995</v>
      </c>
      <c r="AC166">
        <v>46153.458171296297</v>
      </c>
      <c r="AD166">
        <v>46151</v>
      </c>
      <c r="AE166" t="s">
        <v>3938</v>
      </c>
      <c r="AG166" t="s">
        <v>4144</v>
      </c>
      <c r="AH166">
        <v>6108781774</v>
      </c>
      <c r="AI166" t="s">
        <v>4549</v>
      </c>
      <c r="AM166" t="s">
        <v>3925</v>
      </c>
      <c r="AN166" t="s">
        <v>3926</v>
      </c>
      <c r="AO166" t="s">
        <v>268</v>
      </c>
      <c r="AP166" t="s">
        <v>1701</v>
      </c>
      <c r="AQ166" t="s">
        <v>3998</v>
      </c>
      <c r="AU166" t="s">
        <v>4220</v>
      </c>
      <c r="AV166" t="s">
        <v>4000</v>
      </c>
      <c r="AW166" t="s">
        <v>4550</v>
      </c>
      <c r="AX166" t="s">
        <v>3017</v>
      </c>
      <c r="AY166" t="s">
        <v>254</v>
      </c>
      <c r="AZ166" t="s">
        <v>1696</v>
      </c>
      <c r="BA166" t="s">
        <v>395</v>
      </c>
      <c r="BB166" t="s">
        <v>1698</v>
      </c>
      <c r="BC166" t="s">
        <v>3927</v>
      </c>
      <c r="BD166" t="s">
        <v>3927</v>
      </c>
      <c r="BE166" t="s">
        <v>3927</v>
      </c>
      <c r="BF166">
        <v>9</v>
      </c>
    </row>
    <row r="167" spans="1:58" x14ac:dyDescent="0.3">
      <c r="A167">
        <v>2026</v>
      </c>
      <c r="B167">
        <v>202605</v>
      </c>
      <c r="C167">
        <v>5</v>
      </c>
      <c r="D167" s="14">
        <v>20001620626668</v>
      </c>
      <c r="E167" t="s">
        <v>2847</v>
      </c>
      <c r="F167" s="2">
        <v>46142.513252314813</v>
      </c>
      <c r="G167" s="2">
        <v>46148</v>
      </c>
      <c r="I167" t="s">
        <v>224</v>
      </c>
      <c r="J167" t="s">
        <v>230</v>
      </c>
      <c r="L167" t="s">
        <v>3316</v>
      </c>
      <c r="M167" t="s">
        <v>309</v>
      </c>
      <c r="N167" t="s">
        <v>297</v>
      </c>
      <c r="O167" t="s">
        <v>283</v>
      </c>
      <c r="Q167" t="s">
        <v>4551</v>
      </c>
      <c r="R167" t="s">
        <v>2809</v>
      </c>
      <c r="S167" t="s">
        <v>4552</v>
      </c>
      <c r="T167" t="s">
        <v>4553</v>
      </c>
      <c r="U167" t="s">
        <v>4008</v>
      </c>
      <c r="V167" t="s">
        <v>980</v>
      </c>
      <c r="W167" t="s">
        <v>409</v>
      </c>
      <c r="X167" t="s">
        <v>2763</v>
      </c>
      <c r="Z167">
        <v>4</v>
      </c>
      <c r="AA167" t="s">
        <v>3921</v>
      </c>
      <c r="AB167" t="s">
        <v>4554</v>
      </c>
      <c r="AC167">
        <v>46153.358344907407</v>
      </c>
      <c r="AD167">
        <v>46152</v>
      </c>
      <c r="AE167" t="s">
        <v>3938</v>
      </c>
      <c r="AG167" t="s">
        <v>982</v>
      </c>
      <c r="AH167">
        <v>6076743716</v>
      </c>
      <c r="AI167" t="s">
        <v>4555</v>
      </c>
      <c r="AM167" t="s">
        <v>3925</v>
      </c>
      <c r="AN167" t="s">
        <v>3926</v>
      </c>
      <c r="AO167" t="s">
        <v>268</v>
      </c>
      <c r="AP167" t="s">
        <v>304</v>
      </c>
      <c r="AQ167" t="s">
        <v>3940</v>
      </c>
      <c r="AU167" t="s">
        <v>4220</v>
      </c>
      <c r="AV167" t="s">
        <v>4000</v>
      </c>
      <c r="AW167" t="s">
        <v>447</v>
      </c>
      <c r="AX167" t="s">
        <v>446</v>
      </c>
      <c r="AY167" t="s">
        <v>254</v>
      </c>
      <c r="AZ167" t="s">
        <v>230</v>
      </c>
      <c r="BA167" t="s">
        <v>344</v>
      </c>
      <c r="BB167" t="s">
        <v>232</v>
      </c>
      <c r="BC167" t="s">
        <v>3927</v>
      </c>
      <c r="BD167" t="s">
        <v>3927</v>
      </c>
      <c r="BE167" t="s">
        <v>3927</v>
      </c>
      <c r="BF167">
        <v>1</v>
      </c>
    </row>
    <row r="168" spans="1:58" x14ac:dyDescent="0.3">
      <c r="A168">
        <v>2026</v>
      </c>
      <c r="B168">
        <v>202605</v>
      </c>
      <c r="C168">
        <v>5</v>
      </c>
      <c r="D168" s="14">
        <v>20001620595407</v>
      </c>
      <c r="E168" t="s">
        <v>2810</v>
      </c>
      <c r="F168" s="2">
        <v>46142.471990740742</v>
      </c>
      <c r="G168" s="2">
        <v>46143</v>
      </c>
      <c r="I168" t="s">
        <v>224</v>
      </c>
      <c r="J168" t="s">
        <v>230</v>
      </c>
      <c r="L168" t="s">
        <v>3147</v>
      </c>
      <c r="M168" t="s">
        <v>1713</v>
      </c>
      <c r="N168" t="s">
        <v>546</v>
      </c>
      <c r="O168" t="s">
        <v>554</v>
      </c>
      <c r="Q168" t="s">
        <v>4556</v>
      </c>
      <c r="R168" t="s">
        <v>2809</v>
      </c>
      <c r="S168" t="s">
        <v>4041</v>
      </c>
      <c r="T168" t="s">
        <v>4042</v>
      </c>
      <c r="U168" t="s">
        <v>3034</v>
      </c>
      <c r="V168" t="s">
        <v>3920</v>
      </c>
      <c r="W168" t="s">
        <v>409</v>
      </c>
      <c r="X168" t="s">
        <v>225</v>
      </c>
      <c r="Z168">
        <v>4</v>
      </c>
      <c r="AA168" t="s">
        <v>3921</v>
      </c>
      <c r="AB168" t="s">
        <v>4557</v>
      </c>
      <c r="AC168">
        <v>46149.504988425928</v>
      </c>
      <c r="AD168">
        <v>46147</v>
      </c>
      <c r="AE168" t="s">
        <v>3938</v>
      </c>
      <c r="AG168" t="s">
        <v>3923</v>
      </c>
      <c r="AH168">
        <v>6108775791</v>
      </c>
      <c r="AI168" t="s">
        <v>4558</v>
      </c>
      <c r="AM168" t="s">
        <v>3925</v>
      </c>
      <c r="AN168" t="s">
        <v>3926</v>
      </c>
      <c r="AO168" t="s">
        <v>268</v>
      </c>
      <c r="AP168" t="s">
        <v>304</v>
      </c>
      <c r="AQ168" t="s">
        <v>3940</v>
      </c>
      <c r="AU168" t="s">
        <v>4282</v>
      </c>
      <c r="AV168" t="s">
        <v>4000</v>
      </c>
      <c r="AW168" t="s">
        <v>320</v>
      </c>
      <c r="AX168" t="s">
        <v>319</v>
      </c>
      <c r="AY168" t="s">
        <v>254</v>
      </c>
      <c r="AZ168" t="s">
        <v>230</v>
      </c>
      <c r="BA168" t="s">
        <v>395</v>
      </c>
      <c r="BB168" t="s">
        <v>380</v>
      </c>
      <c r="BC168" t="s">
        <v>3927</v>
      </c>
      <c r="BD168" t="s">
        <v>3927</v>
      </c>
      <c r="BE168" t="s">
        <v>3927</v>
      </c>
      <c r="BF168">
        <v>9</v>
      </c>
    </row>
    <row r="169" spans="1:58" x14ac:dyDescent="0.3">
      <c r="A169">
        <v>2026</v>
      </c>
      <c r="B169">
        <v>202605</v>
      </c>
      <c r="C169">
        <v>5</v>
      </c>
      <c r="D169" s="14">
        <v>20001620591456</v>
      </c>
      <c r="E169" t="s">
        <v>2810</v>
      </c>
      <c r="F169" s="2">
        <v>46142.473344907405</v>
      </c>
      <c r="G169" s="2">
        <v>46144</v>
      </c>
      <c r="I169" t="s">
        <v>224</v>
      </c>
      <c r="J169" t="s">
        <v>230</v>
      </c>
      <c r="L169" t="s">
        <v>3146</v>
      </c>
      <c r="M169" t="s">
        <v>1336</v>
      </c>
      <c r="N169" t="s">
        <v>546</v>
      </c>
      <c r="O169" t="s">
        <v>554</v>
      </c>
      <c r="Q169" t="s">
        <v>4559</v>
      </c>
      <c r="R169" t="s">
        <v>2809</v>
      </c>
      <c r="S169" t="s">
        <v>3935</v>
      </c>
      <c r="T169" t="s">
        <v>3936</v>
      </c>
      <c r="U169" t="s">
        <v>3034</v>
      </c>
      <c r="V169" t="s">
        <v>3920</v>
      </c>
      <c r="W169" t="s">
        <v>409</v>
      </c>
      <c r="X169" t="s">
        <v>225</v>
      </c>
      <c r="Z169">
        <v>4</v>
      </c>
      <c r="AA169" t="s">
        <v>3921</v>
      </c>
      <c r="AB169" t="s">
        <v>4560</v>
      </c>
      <c r="AC169">
        <v>46149.504988425928</v>
      </c>
      <c r="AD169">
        <v>46148</v>
      </c>
      <c r="AE169" t="s">
        <v>3938</v>
      </c>
      <c r="AG169" t="s">
        <v>3923</v>
      </c>
      <c r="AH169">
        <v>6108764684</v>
      </c>
      <c r="AI169" t="s">
        <v>4561</v>
      </c>
      <c r="AM169" t="s">
        <v>3925</v>
      </c>
      <c r="AN169" t="s">
        <v>3926</v>
      </c>
      <c r="AO169" t="s">
        <v>268</v>
      </c>
      <c r="AP169" t="s">
        <v>249</v>
      </c>
      <c r="AQ169" t="s">
        <v>3940</v>
      </c>
      <c r="AU169" t="s">
        <v>4282</v>
      </c>
      <c r="AV169" t="s">
        <v>4000</v>
      </c>
      <c r="AW169" t="s">
        <v>320</v>
      </c>
      <c r="AX169" t="s">
        <v>319</v>
      </c>
      <c r="AY169" t="s">
        <v>254</v>
      </c>
      <c r="AZ169" t="s">
        <v>230</v>
      </c>
      <c r="BA169" t="s">
        <v>395</v>
      </c>
      <c r="BB169" t="s">
        <v>380</v>
      </c>
      <c r="BC169" t="s">
        <v>3927</v>
      </c>
      <c r="BD169" t="s">
        <v>3927</v>
      </c>
      <c r="BE169" t="s">
        <v>3927</v>
      </c>
      <c r="BF169">
        <v>9</v>
      </c>
    </row>
    <row r="170" spans="1:58" x14ac:dyDescent="0.3">
      <c r="A170">
        <v>2026</v>
      </c>
      <c r="B170">
        <v>202605</v>
      </c>
      <c r="C170">
        <v>5</v>
      </c>
      <c r="D170" s="14">
        <v>20001620581261</v>
      </c>
      <c r="E170" t="s">
        <v>2810</v>
      </c>
      <c r="F170" s="2">
        <v>46142.464675925927</v>
      </c>
      <c r="G170" s="2">
        <v>46146</v>
      </c>
      <c r="I170" t="s">
        <v>224</v>
      </c>
      <c r="J170" t="s">
        <v>230</v>
      </c>
      <c r="L170" t="s">
        <v>4562</v>
      </c>
      <c r="M170" t="s">
        <v>1036</v>
      </c>
      <c r="N170" t="s">
        <v>752</v>
      </c>
      <c r="O170" t="s">
        <v>623</v>
      </c>
      <c r="Q170" t="s">
        <v>4563</v>
      </c>
      <c r="R170" t="s">
        <v>2809</v>
      </c>
      <c r="S170" t="s">
        <v>3954</v>
      </c>
      <c r="T170" t="s">
        <v>3955</v>
      </c>
      <c r="U170" t="s">
        <v>3034</v>
      </c>
      <c r="V170" t="s">
        <v>3920</v>
      </c>
      <c r="W170" t="s">
        <v>409</v>
      </c>
      <c r="X170" t="s">
        <v>225</v>
      </c>
      <c r="Z170">
        <v>3</v>
      </c>
      <c r="AA170" t="s">
        <v>3921</v>
      </c>
      <c r="AB170" t="s">
        <v>4564</v>
      </c>
      <c r="AC170">
        <v>46149.504988425928</v>
      </c>
      <c r="AD170">
        <v>46149</v>
      </c>
      <c r="AE170" t="s">
        <v>3938</v>
      </c>
      <c r="AG170" t="s">
        <v>3923</v>
      </c>
      <c r="AH170">
        <v>6104166185</v>
      </c>
      <c r="AI170" t="s">
        <v>4565</v>
      </c>
      <c r="AM170" t="s">
        <v>3925</v>
      </c>
      <c r="AN170" t="s">
        <v>3926</v>
      </c>
      <c r="AO170" t="s">
        <v>268</v>
      </c>
      <c r="AP170" t="s">
        <v>386</v>
      </c>
      <c r="AQ170" t="s">
        <v>3940</v>
      </c>
      <c r="AU170" t="s">
        <v>4282</v>
      </c>
      <c r="AV170" t="s">
        <v>4000</v>
      </c>
      <c r="AW170" t="s">
        <v>227</v>
      </c>
      <c r="AX170" t="s">
        <v>226</v>
      </c>
      <c r="AY170" t="s">
        <v>254</v>
      </c>
      <c r="AZ170" t="s">
        <v>230</v>
      </c>
      <c r="BA170" t="s">
        <v>344</v>
      </c>
      <c r="BB170" t="s">
        <v>232</v>
      </c>
      <c r="BC170" t="s">
        <v>3927</v>
      </c>
      <c r="BD170" t="s">
        <v>3927</v>
      </c>
      <c r="BE170" t="s">
        <v>3927</v>
      </c>
      <c r="BF170">
        <v>12</v>
      </c>
    </row>
    <row r="171" spans="1:58" x14ac:dyDescent="0.3">
      <c r="A171">
        <v>2026</v>
      </c>
      <c r="B171">
        <v>202605</v>
      </c>
      <c r="C171">
        <v>5</v>
      </c>
      <c r="D171" s="14">
        <v>20001620556590</v>
      </c>
      <c r="E171" t="s">
        <v>2810</v>
      </c>
      <c r="F171" s="2">
        <v>46142.443287037036</v>
      </c>
      <c r="G171" s="2">
        <v>46143</v>
      </c>
      <c r="I171" t="s">
        <v>224</v>
      </c>
      <c r="J171" t="s">
        <v>230</v>
      </c>
      <c r="L171" t="s">
        <v>4566</v>
      </c>
      <c r="M171" t="s">
        <v>1366</v>
      </c>
      <c r="N171" t="s">
        <v>1359</v>
      </c>
      <c r="O171" t="s">
        <v>554</v>
      </c>
      <c r="Q171" t="s">
        <v>4567</v>
      </c>
      <c r="R171" t="s">
        <v>2809</v>
      </c>
      <c r="S171" t="s">
        <v>3949</v>
      </c>
      <c r="T171" t="s">
        <v>3950</v>
      </c>
      <c r="U171" t="s">
        <v>3034</v>
      </c>
      <c r="V171" t="s">
        <v>3920</v>
      </c>
      <c r="W171" t="s">
        <v>409</v>
      </c>
      <c r="X171" t="s">
        <v>387</v>
      </c>
      <c r="Z171">
        <v>4</v>
      </c>
      <c r="AA171" t="s">
        <v>3921</v>
      </c>
      <c r="AB171" t="s">
        <v>4568</v>
      </c>
      <c r="AC171">
        <v>46149.504988425928</v>
      </c>
      <c r="AD171">
        <v>46147</v>
      </c>
      <c r="AE171" t="s">
        <v>3938</v>
      </c>
      <c r="AG171" t="s">
        <v>3923</v>
      </c>
      <c r="AH171">
        <v>6036605466</v>
      </c>
      <c r="AI171" t="s">
        <v>4569</v>
      </c>
      <c r="AM171" t="s">
        <v>3925</v>
      </c>
      <c r="AN171" t="s">
        <v>3926</v>
      </c>
      <c r="AO171" t="s">
        <v>268</v>
      </c>
      <c r="AP171" t="s">
        <v>386</v>
      </c>
      <c r="AQ171" t="s">
        <v>3940</v>
      </c>
      <c r="AU171" t="s">
        <v>4282</v>
      </c>
      <c r="AV171" t="s">
        <v>4000</v>
      </c>
      <c r="AW171" t="s">
        <v>447</v>
      </c>
      <c r="AX171" t="s">
        <v>446</v>
      </c>
      <c r="AY171" t="s">
        <v>253</v>
      </c>
      <c r="AZ171" t="s">
        <v>230</v>
      </c>
      <c r="BA171" t="s">
        <v>273</v>
      </c>
      <c r="BB171" t="s">
        <v>380</v>
      </c>
      <c r="BC171" t="s">
        <v>3927</v>
      </c>
      <c r="BD171" t="s">
        <v>3927</v>
      </c>
      <c r="BE171" t="s">
        <v>3927</v>
      </c>
      <c r="BF171">
        <v>26</v>
      </c>
    </row>
    <row r="172" spans="1:58" x14ac:dyDescent="0.3">
      <c r="A172">
        <v>2026</v>
      </c>
      <c r="B172">
        <v>202605</v>
      </c>
      <c r="C172">
        <v>5</v>
      </c>
      <c r="D172" s="14">
        <v>20001620552630</v>
      </c>
      <c r="E172" t="s">
        <v>2810</v>
      </c>
      <c r="F172" s="2">
        <v>46142.444525462961</v>
      </c>
      <c r="G172" s="2">
        <v>46146</v>
      </c>
      <c r="I172" t="s">
        <v>224</v>
      </c>
      <c r="J172" t="s">
        <v>230</v>
      </c>
      <c r="L172" t="s">
        <v>3512</v>
      </c>
      <c r="M172" t="s">
        <v>309</v>
      </c>
      <c r="N172" t="s">
        <v>297</v>
      </c>
      <c r="O172" t="s">
        <v>283</v>
      </c>
      <c r="Q172" t="s">
        <v>4570</v>
      </c>
      <c r="R172" t="s">
        <v>2809</v>
      </c>
      <c r="S172" t="s">
        <v>3954</v>
      </c>
      <c r="T172" t="s">
        <v>3955</v>
      </c>
      <c r="U172" t="s">
        <v>3034</v>
      </c>
      <c r="V172" t="s">
        <v>3920</v>
      </c>
      <c r="W172" t="s">
        <v>409</v>
      </c>
      <c r="X172" t="s">
        <v>225</v>
      </c>
      <c r="Z172">
        <v>3</v>
      </c>
      <c r="AA172" t="s">
        <v>3921</v>
      </c>
      <c r="AB172" t="s">
        <v>4571</v>
      </c>
      <c r="AC172">
        <v>46149.504988425928</v>
      </c>
      <c r="AD172">
        <v>46149</v>
      </c>
      <c r="AE172" t="s">
        <v>3938</v>
      </c>
      <c r="AG172" t="s">
        <v>3923</v>
      </c>
      <c r="AH172">
        <v>6108773754</v>
      </c>
      <c r="AI172" t="s">
        <v>4572</v>
      </c>
      <c r="AM172" t="s">
        <v>3925</v>
      </c>
      <c r="AN172" t="s">
        <v>3926</v>
      </c>
      <c r="AO172" t="s">
        <v>268</v>
      </c>
      <c r="AP172" t="s">
        <v>386</v>
      </c>
      <c r="AQ172" t="s">
        <v>3940</v>
      </c>
      <c r="AU172" t="s">
        <v>4282</v>
      </c>
      <c r="AV172" t="s">
        <v>4000</v>
      </c>
      <c r="AW172" t="s">
        <v>320</v>
      </c>
      <c r="AX172" t="s">
        <v>319</v>
      </c>
      <c r="AY172" t="s">
        <v>254</v>
      </c>
      <c r="AZ172" t="s">
        <v>230</v>
      </c>
      <c r="BA172" t="s">
        <v>344</v>
      </c>
      <c r="BB172" t="s">
        <v>232</v>
      </c>
      <c r="BC172" t="s">
        <v>3927</v>
      </c>
      <c r="BD172" t="s">
        <v>3927</v>
      </c>
      <c r="BE172" t="s">
        <v>3927</v>
      </c>
      <c r="BF172">
        <v>9</v>
      </c>
    </row>
    <row r="173" spans="1:58" x14ac:dyDescent="0.3">
      <c r="A173">
        <v>2026</v>
      </c>
      <c r="B173">
        <v>202605</v>
      </c>
      <c r="C173">
        <v>5</v>
      </c>
      <c r="D173" s="14">
        <v>20001620550383</v>
      </c>
      <c r="E173" t="s">
        <v>2810</v>
      </c>
      <c r="F173" s="2">
        <v>46142.434027777781</v>
      </c>
      <c r="G173" s="2">
        <v>46146</v>
      </c>
      <c r="I173" t="s">
        <v>224</v>
      </c>
      <c r="J173" t="s">
        <v>230</v>
      </c>
      <c r="L173" t="s">
        <v>2556</v>
      </c>
      <c r="M173" t="s">
        <v>694</v>
      </c>
      <c r="N173" t="s">
        <v>322</v>
      </c>
      <c r="O173" t="s">
        <v>331</v>
      </c>
      <c r="Q173" t="s">
        <v>4573</v>
      </c>
      <c r="R173" t="s">
        <v>2809</v>
      </c>
      <c r="S173" t="s">
        <v>4041</v>
      </c>
      <c r="T173" t="s">
        <v>4042</v>
      </c>
      <c r="U173" t="s">
        <v>3034</v>
      </c>
      <c r="V173" t="s">
        <v>3920</v>
      </c>
      <c r="W173" t="s">
        <v>409</v>
      </c>
      <c r="X173" t="s">
        <v>225</v>
      </c>
      <c r="Z173">
        <v>3</v>
      </c>
      <c r="AA173" t="s">
        <v>3921</v>
      </c>
      <c r="AB173" t="s">
        <v>4574</v>
      </c>
      <c r="AC173">
        <v>46149.504988425928</v>
      </c>
      <c r="AD173">
        <v>46149</v>
      </c>
      <c r="AE173" t="s">
        <v>3938</v>
      </c>
      <c r="AG173" t="s">
        <v>3923</v>
      </c>
      <c r="AH173">
        <v>6108761615</v>
      </c>
      <c r="AI173" t="s">
        <v>4575</v>
      </c>
      <c r="AM173" t="s">
        <v>3925</v>
      </c>
      <c r="AN173" t="s">
        <v>3926</v>
      </c>
      <c r="AO173" t="s">
        <v>268</v>
      </c>
      <c r="AP173" t="s">
        <v>386</v>
      </c>
      <c r="AQ173" t="s">
        <v>3940</v>
      </c>
      <c r="AU173" t="s">
        <v>4282</v>
      </c>
      <c r="AV173" t="s">
        <v>4000</v>
      </c>
      <c r="AW173" t="s">
        <v>320</v>
      </c>
      <c r="AX173" t="s">
        <v>319</v>
      </c>
      <c r="AY173" t="s">
        <v>254</v>
      </c>
      <c r="AZ173" t="s">
        <v>230</v>
      </c>
      <c r="BA173" t="s">
        <v>273</v>
      </c>
      <c r="BB173" t="s">
        <v>380</v>
      </c>
      <c r="BC173" t="s">
        <v>3927</v>
      </c>
      <c r="BD173" t="s">
        <v>3927</v>
      </c>
      <c r="BE173" t="s">
        <v>3927</v>
      </c>
      <c r="BF173">
        <v>9</v>
      </c>
    </row>
    <row r="174" spans="1:58" x14ac:dyDescent="0.3">
      <c r="A174">
        <v>2026</v>
      </c>
      <c r="B174">
        <v>202605</v>
      </c>
      <c r="C174">
        <v>5</v>
      </c>
      <c r="D174" s="14">
        <v>20001620153271</v>
      </c>
      <c r="E174" t="s">
        <v>2810</v>
      </c>
      <c r="F174" s="2">
        <v>46141.751597222225</v>
      </c>
      <c r="G174" s="2">
        <v>46145</v>
      </c>
      <c r="I174" t="s">
        <v>224</v>
      </c>
      <c r="J174" t="s">
        <v>230</v>
      </c>
      <c r="L174" t="s">
        <v>3001</v>
      </c>
      <c r="M174" t="s">
        <v>309</v>
      </c>
      <c r="N174" t="s">
        <v>297</v>
      </c>
      <c r="O174" t="s">
        <v>283</v>
      </c>
      <c r="Q174" t="s">
        <v>4576</v>
      </c>
      <c r="R174" t="s">
        <v>2809</v>
      </c>
      <c r="S174" t="s">
        <v>3954</v>
      </c>
      <c r="T174" t="s">
        <v>3955</v>
      </c>
      <c r="U174" t="s">
        <v>3034</v>
      </c>
      <c r="V174" t="s">
        <v>3920</v>
      </c>
      <c r="W174" t="s">
        <v>409</v>
      </c>
      <c r="X174" t="s">
        <v>225</v>
      </c>
      <c r="Z174">
        <v>4</v>
      </c>
      <c r="AA174" t="s">
        <v>3921</v>
      </c>
      <c r="AB174" t="s">
        <v>4577</v>
      </c>
      <c r="AC174">
        <v>46149.504988425928</v>
      </c>
      <c r="AD174">
        <v>46149</v>
      </c>
      <c r="AE174" t="s">
        <v>3938</v>
      </c>
      <c r="AG174" t="s">
        <v>3923</v>
      </c>
      <c r="AH174">
        <v>6084997043</v>
      </c>
      <c r="AI174" t="s">
        <v>4578</v>
      </c>
      <c r="AM174" t="s">
        <v>3925</v>
      </c>
      <c r="AN174" t="s">
        <v>3926</v>
      </c>
      <c r="AO174" t="s">
        <v>268</v>
      </c>
      <c r="AP174" t="s">
        <v>386</v>
      </c>
      <c r="AQ174" t="s">
        <v>3940</v>
      </c>
      <c r="AU174" t="s">
        <v>4282</v>
      </c>
      <c r="AV174" t="s">
        <v>4000</v>
      </c>
      <c r="AW174" t="s">
        <v>227</v>
      </c>
      <c r="AX174" t="s">
        <v>226</v>
      </c>
      <c r="AY174" t="s">
        <v>254</v>
      </c>
      <c r="AZ174" t="s">
        <v>230</v>
      </c>
      <c r="BA174" t="s">
        <v>273</v>
      </c>
      <c r="BB174" t="s">
        <v>380</v>
      </c>
      <c r="BC174" t="s">
        <v>3927</v>
      </c>
      <c r="BD174" t="s">
        <v>3927</v>
      </c>
      <c r="BE174" t="s">
        <v>3927</v>
      </c>
      <c r="BF174">
        <v>16</v>
      </c>
    </row>
    <row r="175" spans="1:58" x14ac:dyDescent="0.3">
      <c r="A175">
        <v>2026</v>
      </c>
      <c r="B175">
        <v>202605</v>
      </c>
      <c r="C175">
        <v>5</v>
      </c>
      <c r="D175" s="14">
        <v>20001620141830</v>
      </c>
      <c r="E175" t="s">
        <v>2810</v>
      </c>
      <c r="F175" s="2">
        <v>46141.848194444443</v>
      </c>
      <c r="G175" s="2">
        <v>46143</v>
      </c>
      <c r="I175" t="s">
        <v>224</v>
      </c>
      <c r="J175" t="s">
        <v>230</v>
      </c>
      <c r="L175" t="s">
        <v>443</v>
      </c>
      <c r="M175" t="s">
        <v>309</v>
      </c>
      <c r="N175" t="s">
        <v>297</v>
      </c>
      <c r="O175" t="s">
        <v>283</v>
      </c>
      <c r="Q175" t="s">
        <v>4579</v>
      </c>
      <c r="R175" t="s">
        <v>2809</v>
      </c>
      <c r="S175" t="s">
        <v>3949</v>
      </c>
      <c r="T175" t="s">
        <v>3950</v>
      </c>
      <c r="U175" t="s">
        <v>3034</v>
      </c>
      <c r="V175" t="s">
        <v>3920</v>
      </c>
      <c r="W175" t="s">
        <v>409</v>
      </c>
      <c r="X175" t="s">
        <v>387</v>
      </c>
      <c r="Z175">
        <v>4</v>
      </c>
      <c r="AA175" t="s">
        <v>3921</v>
      </c>
      <c r="AB175" t="s">
        <v>4580</v>
      </c>
      <c r="AC175">
        <v>46149.504988425928</v>
      </c>
      <c r="AD175">
        <v>46147</v>
      </c>
      <c r="AE175" t="s">
        <v>3938</v>
      </c>
      <c r="AG175" t="s">
        <v>3923</v>
      </c>
      <c r="AH175">
        <v>6108443285</v>
      </c>
      <c r="AI175" t="s">
        <v>4581</v>
      </c>
      <c r="AM175" t="s">
        <v>3925</v>
      </c>
      <c r="AN175" t="s">
        <v>3926</v>
      </c>
      <c r="AO175" t="s">
        <v>268</v>
      </c>
      <c r="AP175" t="s">
        <v>386</v>
      </c>
      <c r="AQ175" t="s">
        <v>3940</v>
      </c>
      <c r="AU175" t="s">
        <v>4282</v>
      </c>
      <c r="AV175" t="s">
        <v>4000</v>
      </c>
      <c r="AW175" t="s">
        <v>447</v>
      </c>
      <c r="AX175" t="s">
        <v>446</v>
      </c>
      <c r="AY175" t="s">
        <v>253</v>
      </c>
      <c r="AZ175" t="s">
        <v>230</v>
      </c>
      <c r="BA175" t="s">
        <v>273</v>
      </c>
      <c r="BB175" t="s">
        <v>380</v>
      </c>
      <c r="BC175" t="s">
        <v>3927</v>
      </c>
      <c r="BD175" t="s">
        <v>3927</v>
      </c>
      <c r="BE175" t="s">
        <v>3927</v>
      </c>
      <c r="BF175">
        <v>26</v>
      </c>
    </row>
    <row r="176" spans="1:58" x14ac:dyDescent="0.3">
      <c r="A176">
        <v>2026</v>
      </c>
      <c r="B176">
        <v>202605</v>
      </c>
      <c r="C176">
        <v>5</v>
      </c>
      <c r="D176" s="14">
        <v>20001620137554</v>
      </c>
      <c r="E176" t="s">
        <v>2810</v>
      </c>
      <c r="F176" s="2">
        <v>46141.777372685188</v>
      </c>
      <c r="G176" s="2">
        <v>46146</v>
      </c>
      <c r="I176" t="s">
        <v>224</v>
      </c>
      <c r="J176" t="s">
        <v>230</v>
      </c>
      <c r="L176" t="s">
        <v>4582</v>
      </c>
      <c r="M176" t="s">
        <v>1104</v>
      </c>
      <c r="N176" t="s">
        <v>322</v>
      </c>
      <c r="O176" t="s">
        <v>331</v>
      </c>
      <c r="Q176" t="s">
        <v>4583</v>
      </c>
      <c r="R176" t="s">
        <v>2809</v>
      </c>
      <c r="S176" t="s">
        <v>4584</v>
      </c>
      <c r="T176" t="s">
        <v>4585</v>
      </c>
      <c r="U176" t="s">
        <v>4095</v>
      </c>
      <c r="V176" t="s">
        <v>4096</v>
      </c>
      <c r="W176" t="s">
        <v>409</v>
      </c>
      <c r="X176" t="s">
        <v>225</v>
      </c>
      <c r="Z176">
        <v>3</v>
      </c>
      <c r="AA176" t="s">
        <v>3921</v>
      </c>
      <c r="AB176" t="s">
        <v>3995</v>
      </c>
      <c r="AC176">
        <v>46149.584999999999</v>
      </c>
      <c r="AD176">
        <v>46149</v>
      </c>
      <c r="AE176" t="s">
        <v>3938</v>
      </c>
      <c r="AG176" t="s">
        <v>4097</v>
      </c>
      <c r="AH176">
        <v>6108760472</v>
      </c>
      <c r="AI176" t="s">
        <v>4586</v>
      </c>
      <c r="AM176" t="s">
        <v>3925</v>
      </c>
      <c r="AN176" t="s">
        <v>3926</v>
      </c>
      <c r="AO176" t="s">
        <v>268</v>
      </c>
      <c r="AP176" t="s">
        <v>693</v>
      </c>
      <c r="AQ176" t="s">
        <v>3998</v>
      </c>
      <c r="AU176" t="s">
        <v>4282</v>
      </c>
      <c r="AV176" t="s">
        <v>4000</v>
      </c>
      <c r="AW176" t="s">
        <v>227</v>
      </c>
      <c r="AX176" t="s">
        <v>226</v>
      </c>
      <c r="AY176" t="s">
        <v>254</v>
      </c>
      <c r="AZ176" t="s">
        <v>230</v>
      </c>
      <c r="BA176" t="s">
        <v>395</v>
      </c>
      <c r="BB176" t="s">
        <v>380</v>
      </c>
      <c r="BC176" t="s">
        <v>3927</v>
      </c>
      <c r="BD176" t="s">
        <v>3927</v>
      </c>
      <c r="BE176" t="s">
        <v>3927</v>
      </c>
      <c r="BF176">
        <v>5</v>
      </c>
    </row>
    <row r="177" spans="1:58" x14ac:dyDescent="0.3">
      <c r="A177">
        <v>2026</v>
      </c>
      <c r="B177">
        <v>202605</v>
      </c>
      <c r="C177">
        <v>5</v>
      </c>
      <c r="D177" s="14">
        <v>20001620137399</v>
      </c>
      <c r="E177" t="s">
        <v>2810</v>
      </c>
      <c r="F177" s="2">
        <v>46141.757175925923</v>
      </c>
      <c r="G177" s="2">
        <v>46144</v>
      </c>
      <c r="I177" t="s">
        <v>224</v>
      </c>
      <c r="J177" t="s">
        <v>230</v>
      </c>
      <c r="L177" t="s">
        <v>4587</v>
      </c>
      <c r="M177" t="s">
        <v>557</v>
      </c>
      <c r="N177" t="s">
        <v>546</v>
      </c>
      <c r="O177" t="s">
        <v>554</v>
      </c>
      <c r="Q177" t="s">
        <v>4588</v>
      </c>
      <c r="R177" t="s">
        <v>2809</v>
      </c>
      <c r="S177" t="s">
        <v>3979</v>
      </c>
      <c r="T177" t="s">
        <v>3980</v>
      </c>
      <c r="U177" t="s">
        <v>3034</v>
      </c>
      <c r="V177" t="s">
        <v>3920</v>
      </c>
      <c r="W177" t="s">
        <v>409</v>
      </c>
      <c r="X177" t="s">
        <v>387</v>
      </c>
      <c r="Z177">
        <v>4</v>
      </c>
      <c r="AA177" t="s">
        <v>3921</v>
      </c>
      <c r="AB177" t="s">
        <v>4589</v>
      </c>
      <c r="AC177">
        <v>46149.504988425928</v>
      </c>
      <c r="AD177">
        <v>46148</v>
      </c>
      <c r="AE177" t="s">
        <v>3938</v>
      </c>
      <c r="AG177" t="s">
        <v>3923</v>
      </c>
      <c r="AH177">
        <v>6108767379</v>
      </c>
      <c r="AI177" t="s">
        <v>4590</v>
      </c>
      <c r="AM177" t="s">
        <v>3925</v>
      </c>
      <c r="AN177" t="s">
        <v>3926</v>
      </c>
      <c r="AO177" t="s">
        <v>268</v>
      </c>
      <c r="AP177" t="s">
        <v>304</v>
      </c>
      <c r="AQ177" t="s">
        <v>3940</v>
      </c>
      <c r="AU177" t="s">
        <v>4282</v>
      </c>
      <c r="AV177" t="s">
        <v>4000</v>
      </c>
      <c r="AW177" t="s">
        <v>447</v>
      </c>
      <c r="AX177" t="s">
        <v>446</v>
      </c>
      <c r="AY177" t="s">
        <v>253</v>
      </c>
      <c r="AZ177" t="s">
        <v>230</v>
      </c>
      <c r="BA177" t="s">
        <v>395</v>
      </c>
      <c r="BB177" t="s">
        <v>380</v>
      </c>
      <c r="BC177" t="s">
        <v>3927</v>
      </c>
      <c r="BD177" t="s">
        <v>3927</v>
      </c>
      <c r="BE177" t="s">
        <v>3927</v>
      </c>
      <c r="BF177">
        <v>5</v>
      </c>
    </row>
    <row r="178" spans="1:58" x14ac:dyDescent="0.3">
      <c r="A178">
        <v>2026</v>
      </c>
      <c r="B178">
        <v>202605</v>
      </c>
      <c r="C178">
        <v>5</v>
      </c>
      <c r="D178" s="14">
        <v>20001620066476</v>
      </c>
      <c r="E178" t="s">
        <v>2847</v>
      </c>
      <c r="F178" s="2">
        <v>46141.655046296299</v>
      </c>
      <c r="G178" s="2">
        <v>46146</v>
      </c>
      <c r="I178" t="s">
        <v>224</v>
      </c>
      <c r="J178" t="s">
        <v>230</v>
      </c>
      <c r="L178" t="s">
        <v>4591</v>
      </c>
      <c r="M178" t="s">
        <v>1995</v>
      </c>
      <c r="N178" t="s">
        <v>989</v>
      </c>
      <c r="O178" t="s">
        <v>554</v>
      </c>
      <c r="Q178" t="s">
        <v>4592</v>
      </c>
      <c r="R178" t="s">
        <v>2809</v>
      </c>
      <c r="S178" t="s">
        <v>4593</v>
      </c>
      <c r="T178" t="s">
        <v>4594</v>
      </c>
      <c r="U178" t="s">
        <v>4008</v>
      </c>
      <c r="V178" t="s">
        <v>980</v>
      </c>
      <c r="W178" t="s">
        <v>409</v>
      </c>
      <c r="X178" t="s">
        <v>2763</v>
      </c>
      <c r="Z178">
        <v>2</v>
      </c>
      <c r="AA178" t="s">
        <v>3921</v>
      </c>
      <c r="AB178" t="s">
        <v>4595</v>
      </c>
      <c r="AC178">
        <v>46148.620497685188</v>
      </c>
      <c r="AD178">
        <v>46148</v>
      </c>
      <c r="AE178" t="s">
        <v>3938</v>
      </c>
      <c r="AG178" t="s">
        <v>982</v>
      </c>
      <c r="AH178">
        <v>6070407024</v>
      </c>
      <c r="AI178" t="s">
        <v>4596</v>
      </c>
      <c r="AM178" t="s">
        <v>3925</v>
      </c>
      <c r="AN178" t="s">
        <v>3926</v>
      </c>
      <c r="AO178" t="s">
        <v>268</v>
      </c>
      <c r="AP178" t="s">
        <v>304</v>
      </c>
      <c r="AQ178" t="s">
        <v>3940</v>
      </c>
      <c r="AU178" t="s">
        <v>4422</v>
      </c>
      <c r="AV178" t="s">
        <v>4000</v>
      </c>
      <c r="AW178" t="s">
        <v>447</v>
      </c>
      <c r="AX178" t="s">
        <v>446</v>
      </c>
      <c r="AY178" t="s">
        <v>254</v>
      </c>
      <c r="AZ178" t="s">
        <v>230</v>
      </c>
      <c r="BA178" t="s">
        <v>344</v>
      </c>
      <c r="BB178" t="s">
        <v>232</v>
      </c>
      <c r="BC178" t="s">
        <v>3927</v>
      </c>
      <c r="BD178" t="s">
        <v>3927</v>
      </c>
      <c r="BE178" t="s">
        <v>3927</v>
      </c>
      <c r="BF178">
        <v>16</v>
      </c>
    </row>
    <row r="179" spans="1:58" x14ac:dyDescent="0.3">
      <c r="A179">
        <v>2026</v>
      </c>
      <c r="B179">
        <v>202605</v>
      </c>
      <c r="C179">
        <v>5</v>
      </c>
      <c r="D179" s="14">
        <v>20001619982102</v>
      </c>
      <c r="E179" t="s">
        <v>2810</v>
      </c>
      <c r="F179" s="2">
        <v>46141.545520833337</v>
      </c>
      <c r="G179" s="2">
        <v>46146</v>
      </c>
      <c r="I179" t="s">
        <v>224</v>
      </c>
      <c r="J179" t="s">
        <v>1696</v>
      </c>
      <c r="L179" t="s">
        <v>2958</v>
      </c>
      <c r="M179" t="s">
        <v>334</v>
      </c>
      <c r="N179" t="s">
        <v>322</v>
      </c>
      <c r="O179" t="s">
        <v>331</v>
      </c>
      <c r="Q179" t="s">
        <v>4597</v>
      </c>
      <c r="R179" t="s">
        <v>4141</v>
      </c>
      <c r="S179" t="s">
        <v>3942</v>
      </c>
      <c r="T179" t="s">
        <v>3943</v>
      </c>
      <c r="U179" t="s">
        <v>3034</v>
      </c>
      <c r="V179" t="s">
        <v>3920</v>
      </c>
      <c r="W179" t="s">
        <v>409</v>
      </c>
      <c r="X179" t="s">
        <v>225</v>
      </c>
      <c r="Z179">
        <v>3</v>
      </c>
      <c r="AA179" t="s">
        <v>3921</v>
      </c>
      <c r="AB179" t="s">
        <v>4598</v>
      </c>
      <c r="AC179">
        <v>46149.504988425928</v>
      </c>
      <c r="AD179">
        <v>46149</v>
      </c>
      <c r="AE179" t="s">
        <v>3938</v>
      </c>
      <c r="AG179" t="s">
        <v>3923</v>
      </c>
      <c r="AH179">
        <v>6108755097</v>
      </c>
      <c r="AI179" t="s">
        <v>4599</v>
      </c>
      <c r="AM179" t="s">
        <v>3925</v>
      </c>
      <c r="AN179" t="s">
        <v>3926</v>
      </c>
      <c r="AO179" t="s">
        <v>268</v>
      </c>
      <c r="AP179" t="s">
        <v>1701</v>
      </c>
      <c r="AQ179" t="s">
        <v>3940</v>
      </c>
      <c r="AU179" t="s">
        <v>4282</v>
      </c>
      <c r="AV179" t="s">
        <v>4000</v>
      </c>
      <c r="AW179" t="s">
        <v>2181</v>
      </c>
      <c r="AX179" t="s">
        <v>2180</v>
      </c>
      <c r="AY179" t="s">
        <v>254</v>
      </c>
      <c r="AZ179" t="s">
        <v>1696</v>
      </c>
      <c r="BA179" t="s">
        <v>395</v>
      </c>
      <c r="BB179" t="s">
        <v>1698</v>
      </c>
      <c r="BC179" t="s">
        <v>3927</v>
      </c>
      <c r="BD179" t="s">
        <v>3927</v>
      </c>
      <c r="BE179" t="s">
        <v>3927</v>
      </c>
      <c r="BF179">
        <v>5</v>
      </c>
    </row>
    <row r="180" spans="1:58" x14ac:dyDescent="0.3">
      <c r="A180">
        <v>2026</v>
      </c>
      <c r="B180">
        <v>202605</v>
      </c>
      <c r="C180">
        <v>5</v>
      </c>
      <c r="D180" s="14">
        <v>20001619958479</v>
      </c>
      <c r="E180" t="s">
        <v>2810</v>
      </c>
      <c r="F180" s="2">
        <v>46141.517314814817</v>
      </c>
      <c r="G180" s="2">
        <v>46143</v>
      </c>
      <c r="I180" t="s">
        <v>224</v>
      </c>
      <c r="J180" t="s">
        <v>230</v>
      </c>
      <c r="L180" t="s">
        <v>3509</v>
      </c>
      <c r="M180" t="s">
        <v>309</v>
      </c>
      <c r="N180" t="s">
        <v>297</v>
      </c>
      <c r="O180" t="s">
        <v>283</v>
      </c>
      <c r="Q180" t="s">
        <v>4600</v>
      </c>
      <c r="R180" t="s">
        <v>2809</v>
      </c>
      <c r="S180" t="s">
        <v>3954</v>
      </c>
      <c r="T180" t="s">
        <v>3955</v>
      </c>
      <c r="U180" t="s">
        <v>3034</v>
      </c>
      <c r="V180" t="s">
        <v>3920</v>
      </c>
      <c r="W180" t="s">
        <v>409</v>
      </c>
      <c r="X180" t="s">
        <v>225</v>
      </c>
      <c r="Z180">
        <v>4</v>
      </c>
      <c r="AA180" t="s">
        <v>3921</v>
      </c>
      <c r="AB180" t="s">
        <v>4601</v>
      </c>
      <c r="AC180">
        <v>46149.504988425928</v>
      </c>
      <c r="AD180">
        <v>46147</v>
      </c>
      <c r="AE180" t="s">
        <v>3938</v>
      </c>
      <c r="AG180" t="s">
        <v>3923</v>
      </c>
      <c r="AH180">
        <v>6082744651</v>
      </c>
      <c r="AI180" t="s">
        <v>4602</v>
      </c>
      <c r="AM180" t="s">
        <v>3925</v>
      </c>
      <c r="AN180" t="s">
        <v>3926</v>
      </c>
      <c r="AO180" t="s">
        <v>268</v>
      </c>
      <c r="AP180" t="s">
        <v>304</v>
      </c>
      <c r="AQ180" t="s">
        <v>3940</v>
      </c>
      <c r="AU180" t="s">
        <v>4282</v>
      </c>
      <c r="AV180" t="s">
        <v>4000</v>
      </c>
      <c r="AW180" t="s">
        <v>1478</v>
      </c>
      <c r="AX180" t="s">
        <v>1477</v>
      </c>
      <c r="AY180" t="s">
        <v>254</v>
      </c>
      <c r="AZ180" t="s">
        <v>230</v>
      </c>
      <c r="BA180" t="s">
        <v>273</v>
      </c>
      <c r="BB180" t="s">
        <v>380</v>
      </c>
      <c r="BC180" t="s">
        <v>3927</v>
      </c>
      <c r="BD180" t="s">
        <v>3927</v>
      </c>
      <c r="BE180" t="s">
        <v>3927</v>
      </c>
      <c r="BF180">
        <v>23</v>
      </c>
    </row>
    <row r="181" spans="1:58" x14ac:dyDescent="0.3">
      <c r="A181">
        <v>2026</v>
      </c>
      <c r="B181">
        <v>202605</v>
      </c>
      <c r="C181">
        <v>5</v>
      </c>
      <c r="D181" s="14">
        <v>20001619938723</v>
      </c>
      <c r="E181" t="s">
        <v>2810</v>
      </c>
      <c r="F181" s="2">
        <v>46141.523125</v>
      </c>
      <c r="G181" s="2">
        <v>46144</v>
      </c>
      <c r="I181" t="s">
        <v>224</v>
      </c>
      <c r="J181" t="s">
        <v>230</v>
      </c>
      <c r="L181" t="s">
        <v>3341</v>
      </c>
      <c r="M181" t="s">
        <v>309</v>
      </c>
      <c r="N181" t="s">
        <v>297</v>
      </c>
      <c r="O181" t="s">
        <v>283</v>
      </c>
      <c r="Q181" t="s">
        <v>4603</v>
      </c>
      <c r="R181" t="s">
        <v>2809</v>
      </c>
      <c r="S181" t="s">
        <v>4604</v>
      </c>
      <c r="T181" t="s">
        <v>4605</v>
      </c>
      <c r="U181" t="s">
        <v>4008</v>
      </c>
      <c r="V181" t="s">
        <v>980</v>
      </c>
      <c r="W181" t="s">
        <v>409</v>
      </c>
      <c r="X181" t="s">
        <v>225</v>
      </c>
      <c r="Z181">
        <v>4</v>
      </c>
      <c r="AA181" t="s">
        <v>3921</v>
      </c>
      <c r="AB181" t="s">
        <v>4606</v>
      </c>
      <c r="AC181">
        <v>46148.620497685188</v>
      </c>
      <c r="AD181">
        <v>46148</v>
      </c>
      <c r="AE181" t="s">
        <v>3938</v>
      </c>
      <c r="AG181" t="s">
        <v>982</v>
      </c>
      <c r="AH181">
        <v>6108764987</v>
      </c>
      <c r="AI181" t="s">
        <v>4607</v>
      </c>
      <c r="AM181" t="s">
        <v>3925</v>
      </c>
      <c r="AN181" t="s">
        <v>3926</v>
      </c>
      <c r="AO181" t="s">
        <v>268</v>
      </c>
      <c r="AP181" t="s">
        <v>386</v>
      </c>
      <c r="AQ181" t="s">
        <v>3940</v>
      </c>
      <c r="AU181" t="s">
        <v>4422</v>
      </c>
      <c r="AV181" t="s">
        <v>4000</v>
      </c>
      <c r="AW181" t="s">
        <v>1478</v>
      </c>
      <c r="AX181" t="s">
        <v>1477</v>
      </c>
      <c r="AY181" t="s">
        <v>254</v>
      </c>
      <c r="AZ181" t="s">
        <v>230</v>
      </c>
      <c r="BA181" t="s">
        <v>395</v>
      </c>
      <c r="BB181" t="s">
        <v>380</v>
      </c>
      <c r="BC181" t="s">
        <v>3927</v>
      </c>
      <c r="BD181" t="s">
        <v>3927</v>
      </c>
      <c r="BE181" t="s">
        <v>3927</v>
      </c>
      <c r="BF181">
        <v>5</v>
      </c>
    </row>
    <row r="182" spans="1:58" x14ac:dyDescent="0.3">
      <c r="A182">
        <v>2026</v>
      </c>
      <c r="B182">
        <v>202605</v>
      </c>
      <c r="C182">
        <v>5</v>
      </c>
      <c r="D182" s="14">
        <v>20001619904852</v>
      </c>
      <c r="E182" t="s">
        <v>2810</v>
      </c>
      <c r="F182" s="2">
        <v>46141.488368055558</v>
      </c>
      <c r="G182" s="2">
        <v>46146</v>
      </c>
      <c r="I182" t="s">
        <v>224</v>
      </c>
      <c r="J182" t="s">
        <v>1696</v>
      </c>
      <c r="L182" t="s">
        <v>3007</v>
      </c>
      <c r="M182" t="s">
        <v>261</v>
      </c>
      <c r="N182" t="s">
        <v>237</v>
      </c>
      <c r="O182" t="s">
        <v>257</v>
      </c>
      <c r="Q182" t="s">
        <v>4608</v>
      </c>
      <c r="R182" t="s">
        <v>4141</v>
      </c>
      <c r="S182" t="s">
        <v>3935</v>
      </c>
      <c r="T182" t="s">
        <v>3936</v>
      </c>
      <c r="U182" t="s">
        <v>3034</v>
      </c>
      <c r="V182" t="s">
        <v>3920</v>
      </c>
      <c r="W182" t="s">
        <v>409</v>
      </c>
      <c r="X182" t="s">
        <v>225</v>
      </c>
      <c r="Z182">
        <v>3</v>
      </c>
      <c r="AA182" t="s">
        <v>3921</v>
      </c>
      <c r="AB182" t="s">
        <v>4609</v>
      </c>
      <c r="AC182">
        <v>46149.504988425928</v>
      </c>
      <c r="AD182">
        <v>46149</v>
      </c>
      <c r="AE182" t="s">
        <v>3938</v>
      </c>
      <c r="AG182" t="s">
        <v>3923</v>
      </c>
      <c r="AH182">
        <v>6108752050</v>
      </c>
      <c r="AI182" t="s">
        <v>4610</v>
      </c>
      <c r="AM182" t="s">
        <v>3925</v>
      </c>
      <c r="AN182" t="s">
        <v>3926</v>
      </c>
      <c r="AO182" t="s">
        <v>268</v>
      </c>
      <c r="AP182" t="s">
        <v>1701</v>
      </c>
      <c r="AQ182" t="s">
        <v>3940</v>
      </c>
      <c r="AU182" t="s">
        <v>4282</v>
      </c>
      <c r="AV182" t="s">
        <v>4000</v>
      </c>
      <c r="AW182" t="s">
        <v>4550</v>
      </c>
      <c r="AX182" t="s">
        <v>3017</v>
      </c>
      <c r="AY182" t="s">
        <v>254</v>
      </c>
      <c r="AZ182" t="s">
        <v>1696</v>
      </c>
      <c r="BA182" t="s">
        <v>395</v>
      </c>
      <c r="BB182" t="s">
        <v>1698</v>
      </c>
      <c r="BC182" t="s">
        <v>3927</v>
      </c>
      <c r="BD182" t="s">
        <v>3927</v>
      </c>
      <c r="BE182" t="s">
        <v>3927</v>
      </c>
      <c r="BF182">
        <v>5</v>
      </c>
    </row>
    <row r="183" spans="1:58" x14ac:dyDescent="0.3">
      <c r="A183">
        <v>2026</v>
      </c>
      <c r="B183">
        <v>202605</v>
      </c>
      <c r="C183">
        <v>5</v>
      </c>
      <c r="D183" s="14">
        <v>20001619828567</v>
      </c>
      <c r="E183" t="s">
        <v>2810</v>
      </c>
      <c r="F183" s="2">
        <v>46141.394004629627</v>
      </c>
      <c r="G183" s="2">
        <v>46145</v>
      </c>
      <c r="I183" t="s">
        <v>224</v>
      </c>
      <c r="J183" t="s">
        <v>230</v>
      </c>
      <c r="L183" t="s">
        <v>3265</v>
      </c>
      <c r="M183" t="s">
        <v>261</v>
      </c>
      <c r="N183" t="s">
        <v>237</v>
      </c>
      <c r="O183" t="s">
        <v>257</v>
      </c>
      <c r="Q183" t="s">
        <v>4611</v>
      </c>
      <c r="R183" t="s">
        <v>2809</v>
      </c>
      <c r="S183" t="s">
        <v>3979</v>
      </c>
      <c r="T183" t="s">
        <v>3980</v>
      </c>
      <c r="U183" t="s">
        <v>3034</v>
      </c>
      <c r="V183" t="s">
        <v>3920</v>
      </c>
      <c r="W183" t="s">
        <v>409</v>
      </c>
      <c r="X183" t="s">
        <v>225</v>
      </c>
      <c r="Z183">
        <v>4</v>
      </c>
      <c r="AA183" t="s">
        <v>3921</v>
      </c>
      <c r="AB183" t="s">
        <v>4612</v>
      </c>
      <c r="AC183">
        <v>46149.504988425928</v>
      </c>
      <c r="AD183">
        <v>46149</v>
      </c>
      <c r="AE183" t="s">
        <v>3938</v>
      </c>
      <c r="AG183" t="s">
        <v>3923</v>
      </c>
      <c r="AH183">
        <v>6108751841</v>
      </c>
      <c r="AI183" t="s">
        <v>4613</v>
      </c>
      <c r="AM183" t="s">
        <v>3925</v>
      </c>
      <c r="AN183" t="s">
        <v>3926</v>
      </c>
      <c r="AO183" t="s">
        <v>268</v>
      </c>
      <c r="AP183" t="s">
        <v>693</v>
      </c>
      <c r="AQ183" t="s">
        <v>3940</v>
      </c>
      <c r="AU183" t="s">
        <v>4282</v>
      </c>
      <c r="AV183" t="s">
        <v>4000</v>
      </c>
      <c r="AW183" t="s">
        <v>320</v>
      </c>
      <c r="AX183" t="s">
        <v>319</v>
      </c>
      <c r="AY183" t="s">
        <v>254</v>
      </c>
      <c r="AZ183" t="s">
        <v>230</v>
      </c>
      <c r="BA183" t="s">
        <v>395</v>
      </c>
      <c r="BB183" t="s">
        <v>380</v>
      </c>
      <c r="BC183" t="s">
        <v>3927</v>
      </c>
      <c r="BD183" t="s">
        <v>3927</v>
      </c>
      <c r="BE183" t="s">
        <v>3927</v>
      </c>
      <c r="BF183">
        <v>5</v>
      </c>
    </row>
    <row r="184" spans="1:58" x14ac:dyDescent="0.3">
      <c r="A184">
        <v>2026</v>
      </c>
      <c r="B184">
        <v>202605</v>
      </c>
      <c r="C184">
        <v>5</v>
      </c>
      <c r="D184" s="14">
        <v>20001619550909</v>
      </c>
      <c r="E184" t="s">
        <v>2810</v>
      </c>
      <c r="F184" s="2">
        <v>46140.624918981484</v>
      </c>
      <c r="G184" s="2">
        <v>46144</v>
      </c>
      <c r="I184" t="s">
        <v>224</v>
      </c>
      <c r="J184" t="s">
        <v>230</v>
      </c>
      <c r="L184" t="s">
        <v>2247</v>
      </c>
      <c r="M184" t="s">
        <v>309</v>
      </c>
      <c r="N184" t="s">
        <v>297</v>
      </c>
      <c r="O184" t="s">
        <v>283</v>
      </c>
      <c r="Q184" t="s">
        <v>4614</v>
      </c>
      <c r="R184" t="s">
        <v>2809</v>
      </c>
      <c r="S184" t="s">
        <v>4471</v>
      </c>
      <c r="T184" t="s">
        <v>4472</v>
      </c>
      <c r="U184" t="s">
        <v>4095</v>
      </c>
      <c r="V184" t="s">
        <v>4096</v>
      </c>
      <c r="W184" t="s">
        <v>409</v>
      </c>
      <c r="X184" t="s">
        <v>387</v>
      </c>
      <c r="Z184">
        <v>4</v>
      </c>
      <c r="AA184" t="s">
        <v>3921</v>
      </c>
      <c r="AB184" t="s">
        <v>3995</v>
      </c>
      <c r="AC184">
        <v>46149.584999999999</v>
      </c>
      <c r="AD184">
        <v>46148</v>
      </c>
      <c r="AE184" t="s">
        <v>3938</v>
      </c>
      <c r="AG184" t="s">
        <v>4097</v>
      </c>
      <c r="AH184">
        <v>6108738420</v>
      </c>
      <c r="AI184" t="s">
        <v>4615</v>
      </c>
      <c r="AM184" t="s">
        <v>3925</v>
      </c>
      <c r="AN184" t="s">
        <v>3926</v>
      </c>
      <c r="AO184" t="s">
        <v>268</v>
      </c>
      <c r="AP184" t="s">
        <v>386</v>
      </c>
      <c r="AQ184" t="s">
        <v>3998</v>
      </c>
      <c r="AU184" t="s">
        <v>4282</v>
      </c>
      <c r="AV184" t="s">
        <v>4000</v>
      </c>
      <c r="AW184" t="s">
        <v>447</v>
      </c>
      <c r="AX184" t="s">
        <v>446</v>
      </c>
      <c r="AY184" t="s">
        <v>253</v>
      </c>
      <c r="AZ184" t="s">
        <v>230</v>
      </c>
      <c r="BA184" t="s">
        <v>395</v>
      </c>
      <c r="BB184" t="s">
        <v>380</v>
      </c>
      <c r="BC184" t="s">
        <v>3927</v>
      </c>
      <c r="BD184" t="s">
        <v>3927</v>
      </c>
      <c r="BE184" t="s">
        <v>3927</v>
      </c>
      <c r="BF184">
        <v>5</v>
      </c>
    </row>
    <row r="185" spans="1:58" x14ac:dyDescent="0.3">
      <c r="A185">
        <v>2026</v>
      </c>
      <c r="B185">
        <v>202605</v>
      </c>
      <c r="C185">
        <v>5</v>
      </c>
      <c r="D185" s="14">
        <v>20001619452646</v>
      </c>
      <c r="E185" t="s">
        <v>2810</v>
      </c>
      <c r="F185" s="2">
        <v>46140.550486111111</v>
      </c>
      <c r="G185" s="2">
        <v>46143</v>
      </c>
      <c r="I185" t="s">
        <v>224</v>
      </c>
      <c r="J185" t="s">
        <v>230</v>
      </c>
      <c r="L185" t="s">
        <v>2869</v>
      </c>
      <c r="M185" t="s">
        <v>1949</v>
      </c>
      <c r="N185" t="s">
        <v>322</v>
      </c>
      <c r="O185" t="s">
        <v>331</v>
      </c>
      <c r="Q185" t="s">
        <v>4616</v>
      </c>
      <c r="R185" t="s">
        <v>2809</v>
      </c>
      <c r="S185" t="s">
        <v>4471</v>
      </c>
      <c r="T185" t="s">
        <v>4472</v>
      </c>
      <c r="U185" t="s">
        <v>4095</v>
      </c>
      <c r="V185" t="s">
        <v>4096</v>
      </c>
      <c r="W185" t="s">
        <v>409</v>
      </c>
      <c r="X185" t="s">
        <v>387</v>
      </c>
      <c r="Z185">
        <v>4</v>
      </c>
      <c r="AA185" t="s">
        <v>3921</v>
      </c>
      <c r="AB185" t="s">
        <v>3995</v>
      </c>
      <c r="AC185">
        <v>46149.584976851853</v>
      </c>
      <c r="AD185">
        <v>46147</v>
      </c>
      <c r="AE185" t="s">
        <v>3938</v>
      </c>
      <c r="AG185" t="s">
        <v>4097</v>
      </c>
      <c r="AH185">
        <v>6108722447</v>
      </c>
      <c r="AI185" t="s">
        <v>4617</v>
      </c>
      <c r="AM185" t="s">
        <v>3925</v>
      </c>
      <c r="AN185" t="s">
        <v>3926</v>
      </c>
      <c r="AO185" t="s">
        <v>268</v>
      </c>
      <c r="AP185" t="s">
        <v>386</v>
      </c>
      <c r="AQ185" t="s">
        <v>3998</v>
      </c>
      <c r="AU185" t="s">
        <v>4282</v>
      </c>
      <c r="AV185" t="s">
        <v>4000</v>
      </c>
      <c r="AW185" t="s">
        <v>447</v>
      </c>
      <c r="AX185" t="s">
        <v>446</v>
      </c>
      <c r="AY185" t="s">
        <v>253</v>
      </c>
      <c r="AZ185" t="s">
        <v>230</v>
      </c>
      <c r="BA185" t="s">
        <v>395</v>
      </c>
      <c r="BB185" t="s">
        <v>380</v>
      </c>
      <c r="BC185" t="s">
        <v>3927</v>
      </c>
      <c r="BD185" t="s">
        <v>3927</v>
      </c>
      <c r="BE185" t="s">
        <v>3927</v>
      </c>
      <c r="BF185">
        <v>5</v>
      </c>
    </row>
    <row r="186" spans="1:58" x14ac:dyDescent="0.3">
      <c r="A186">
        <v>2026</v>
      </c>
      <c r="B186">
        <v>202605</v>
      </c>
      <c r="C186">
        <v>5</v>
      </c>
      <c r="D186" s="14">
        <v>20001619428090</v>
      </c>
      <c r="E186" t="s">
        <v>2810</v>
      </c>
      <c r="F186" s="2">
        <v>46140.485266203701</v>
      </c>
      <c r="G186" s="2">
        <v>46146</v>
      </c>
      <c r="I186" t="s">
        <v>224</v>
      </c>
      <c r="J186" t="s">
        <v>230</v>
      </c>
      <c r="L186" t="s">
        <v>2294</v>
      </c>
      <c r="M186" t="s">
        <v>309</v>
      </c>
      <c r="N186" t="s">
        <v>297</v>
      </c>
      <c r="O186" t="s">
        <v>283</v>
      </c>
      <c r="Q186" t="s">
        <v>4618</v>
      </c>
      <c r="R186" t="s">
        <v>2809</v>
      </c>
      <c r="S186" t="s">
        <v>3979</v>
      </c>
      <c r="T186" t="s">
        <v>3980</v>
      </c>
      <c r="U186" t="s">
        <v>3034</v>
      </c>
      <c r="V186" t="s">
        <v>3920</v>
      </c>
      <c r="W186" t="s">
        <v>409</v>
      </c>
      <c r="X186" t="s">
        <v>387</v>
      </c>
      <c r="Z186">
        <v>3</v>
      </c>
      <c r="AA186" t="s">
        <v>3921</v>
      </c>
      <c r="AB186" t="s">
        <v>4619</v>
      </c>
      <c r="AC186">
        <v>46149.504988425928</v>
      </c>
      <c r="AD186">
        <v>46149</v>
      </c>
      <c r="AE186" t="s">
        <v>3938</v>
      </c>
      <c r="AG186" t="s">
        <v>3923</v>
      </c>
      <c r="AH186">
        <v>6108732201</v>
      </c>
      <c r="AI186" t="s">
        <v>4620</v>
      </c>
      <c r="AM186" t="s">
        <v>3925</v>
      </c>
      <c r="AN186" t="s">
        <v>3926</v>
      </c>
      <c r="AO186" t="s">
        <v>268</v>
      </c>
      <c r="AP186" t="s">
        <v>386</v>
      </c>
      <c r="AQ186" t="s">
        <v>3940</v>
      </c>
      <c r="AU186" t="s">
        <v>4282</v>
      </c>
      <c r="AV186" t="s">
        <v>4000</v>
      </c>
      <c r="AW186" t="s">
        <v>447</v>
      </c>
      <c r="AX186" t="s">
        <v>446</v>
      </c>
      <c r="AY186" t="s">
        <v>253</v>
      </c>
      <c r="AZ186" t="s">
        <v>230</v>
      </c>
      <c r="BA186" t="s">
        <v>395</v>
      </c>
      <c r="BB186" t="s">
        <v>380</v>
      </c>
      <c r="BC186" t="s">
        <v>3927</v>
      </c>
      <c r="BD186" t="s">
        <v>3927</v>
      </c>
      <c r="BE186" t="s">
        <v>3927</v>
      </c>
      <c r="BF186">
        <v>5</v>
      </c>
    </row>
    <row r="187" spans="1:58" x14ac:dyDescent="0.3">
      <c r="A187">
        <v>2026</v>
      </c>
      <c r="B187">
        <v>202605</v>
      </c>
      <c r="C187">
        <v>5</v>
      </c>
      <c r="D187" s="14">
        <v>20001619381295</v>
      </c>
      <c r="E187" t="s">
        <v>2810</v>
      </c>
      <c r="F187" s="2">
        <v>46140.457152777781</v>
      </c>
      <c r="G187" s="2">
        <v>46148</v>
      </c>
      <c r="I187" t="s">
        <v>224</v>
      </c>
      <c r="J187" t="s">
        <v>1696</v>
      </c>
      <c r="L187" t="s">
        <v>2501</v>
      </c>
      <c r="M187" t="s">
        <v>334</v>
      </c>
      <c r="N187" t="s">
        <v>322</v>
      </c>
      <c r="O187" t="s">
        <v>331</v>
      </c>
      <c r="Q187" t="s">
        <v>4621</v>
      </c>
      <c r="R187" t="s">
        <v>4141</v>
      </c>
      <c r="S187" t="s">
        <v>4547</v>
      </c>
      <c r="T187" t="s">
        <v>4548</v>
      </c>
      <c r="U187" t="s">
        <v>3034</v>
      </c>
      <c r="V187" t="s">
        <v>647</v>
      </c>
      <c r="W187" t="s">
        <v>409</v>
      </c>
      <c r="X187" t="s">
        <v>225</v>
      </c>
      <c r="Z187">
        <v>4</v>
      </c>
      <c r="AA187" t="s">
        <v>3921</v>
      </c>
      <c r="AB187" t="s">
        <v>3995</v>
      </c>
      <c r="AC187">
        <v>46153.458136574074</v>
      </c>
      <c r="AD187">
        <v>46152</v>
      </c>
      <c r="AE187" t="s">
        <v>3938</v>
      </c>
      <c r="AG187" t="s">
        <v>4144</v>
      </c>
      <c r="AH187">
        <v>6108734101</v>
      </c>
      <c r="AI187" t="s">
        <v>4622</v>
      </c>
      <c r="AM187" t="s">
        <v>3925</v>
      </c>
      <c r="AN187" t="s">
        <v>3926</v>
      </c>
      <c r="AO187" t="s">
        <v>268</v>
      </c>
      <c r="AP187" t="s">
        <v>1701</v>
      </c>
      <c r="AQ187" t="s">
        <v>3998</v>
      </c>
      <c r="AU187" t="s">
        <v>4220</v>
      </c>
      <c r="AV187" t="s">
        <v>4000</v>
      </c>
      <c r="AW187" t="s">
        <v>2181</v>
      </c>
      <c r="AX187" t="s">
        <v>2180</v>
      </c>
      <c r="AY187" t="s">
        <v>254</v>
      </c>
      <c r="AZ187" t="s">
        <v>1696</v>
      </c>
      <c r="BA187" t="s">
        <v>395</v>
      </c>
      <c r="BB187" t="s">
        <v>1698</v>
      </c>
      <c r="BC187" t="s">
        <v>3927</v>
      </c>
      <c r="BD187" t="s">
        <v>3927</v>
      </c>
      <c r="BE187" t="s">
        <v>3927</v>
      </c>
      <c r="BF187">
        <v>5</v>
      </c>
    </row>
    <row r="188" spans="1:58" x14ac:dyDescent="0.3">
      <c r="A188">
        <v>2026</v>
      </c>
      <c r="B188">
        <v>202605</v>
      </c>
      <c r="C188">
        <v>5</v>
      </c>
      <c r="D188" s="14">
        <v>20001619328379</v>
      </c>
      <c r="E188" t="s">
        <v>2847</v>
      </c>
      <c r="F188" s="2">
        <v>46140.420891203707</v>
      </c>
      <c r="G188" s="2">
        <v>46144</v>
      </c>
      <c r="I188" t="s">
        <v>224</v>
      </c>
      <c r="J188" t="s">
        <v>230</v>
      </c>
      <c r="L188" t="s">
        <v>4623</v>
      </c>
      <c r="M188" t="s">
        <v>309</v>
      </c>
      <c r="N188" t="s">
        <v>297</v>
      </c>
      <c r="O188" t="s">
        <v>283</v>
      </c>
      <c r="Q188" t="s">
        <v>4624</v>
      </c>
      <c r="R188" t="s">
        <v>2809</v>
      </c>
      <c r="S188" t="s">
        <v>4625</v>
      </c>
      <c r="T188" t="s">
        <v>4626</v>
      </c>
      <c r="U188" t="s">
        <v>4008</v>
      </c>
      <c r="V188" t="s">
        <v>980</v>
      </c>
      <c r="W188" t="s">
        <v>409</v>
      </c>
      <c r="X188" t="s">
        <v>2763</v>
      </c>
      <c r="Z188">
        <v>4</v>
      </c>
      <c r="AA188" t="s">
        <v>3921</v>
      </c>
      <c r="AB188" t="s">
        <v>4627</v>
      </c>
      <c r="AC188">
        <v>46148.620497685188</v>
      </c>
      <c r="AD188">
        <v>46148</v>
      </c>
      <c r="AE188" t="s">
        <v>3938</v>
      </c>
      <c r="AG188" t="s">
        <v>982</v>
      </c>
      <c r="AH188">
        <v>6087033659</v>
      </c>
      <c r="AI188" t="s">
        <v>4628</v>
      </c>
      <c r="AM188" t="s">
        <v>3925</v>
      </c>
      <c r="AN188" t="s">
        <v>3926</v>
      </c>
      <c r="AO188" t="s">
        <v>268</v>
      </c>
      <c r="AP188" t="s">
        <v>249</v>
      </c>
      <c r="AQ188" t="s">
        <v>3940</v>
      </c>
      <c r="AU188" t="s">
        <v>4422</v>
      </c>
      <c r="AV188" t="s">
        <v>4000</v>
      </c>
      <c r="AW188" t="s">
        <v>3966</v>
      </c>
      <c r="AX188" t="s">
        <v>3967</v>
      </c>
      <c r="AY188" t="s">
        <v>254</v>
      </c>
      <c r="AZ188" t="s">
        <v>230</v>
      </c>
      <c r="BA188" t="s">
        <v>344</v>
      </c>
      <c r="BB188" t="s">
        <v>232</v>
      </c>
      <c r="BC188" t="s">
        <v>3927</v>
      </c>
      <c r="BD188" t="s">
        <v>3927</v>
      </c>
      <c r="BE188" t="s">
        <v>3927</v>
      </c>
      <c r="BF188">
        <v>12</v>
      </c>
    </row>
    <row r="189" spans="1:58" x14ac:dyDescent="0.3">
      <c r="A189">
        <v>2026</v>
      </c>
      <c r="B189">
        <v>202605</v>
      </c>
      <c r="C189">
        <v>5</v>
      </c>
      <c r="D189" s="14">
        <v>20001618836413</v>
      </c>
      <c r="E189" t="s">
        <v>2810</v>
      </c>
      <c r="F189" s="2">
        <v>46139.549733796295</v>
      </c>
      <c r="G189" s="2">
        <v>46143</v>
      </c>
      <c r="I189" t="s">
        <v>224</v>
      </c>
      <c r="J189" t="s">
        <v>230</v>
      </c>
      <c r="L189" t="s">
        <v>3743</v>
      </c>
      <c r="M189" t="s">
        <v>902</v>
      </c>
      <c r="N189" t="s">
        <v>752</v>
      </c>
      <c r="O189" t="s">
        <v>623</v>
      </c>
      <c r="Q189" t="s">
        <v>4629</v>
      </c>
      <c r="R189" t="s">
        <v>2809</v>
      </c>
      <c r="S189" t="s">
        <v>4041</v>
      </c>
      <c r="T189" t="s">
        <v>4042</v>
      </c>
      <c r="U189" t="s">
        <v>3034</v>
      </c>
      <c r="V189" t="s">
        <v>3920</v>
      </c>
      <c r="W189" t="s">
        <v>409</v>
      </c>
      <c r="X189" t="s">
        <v>225</v>
      </c>
      <c r="Z189">
        <v>4</v>
      </c>
      <c r="AA189" t="s">
        <v>3921</v>
      </c>
      <c r="AB189" t="s">
        <v>4630</v>
      </c>
      <c r="AC189">
        <v>46149.504988425928</v>
      </c>
      <c r="AD189">
        <v>46147</v>
      </c>
      <c r="AE189" t="s">
        <v>3938</v>
      </c>
      <c r="AG189" t="s">
        <v>3923</v>
      </c>
      <c r="AH189">
        <v>6102419591</v>
      </c>
      <c r="AI189" t="s">
        <v>4631</v>
      </c>
      <c r="AM189" t="s">
        <v>3925</v>
      </c>
      <c r="AN189" t="s">
        <v>3926</v>
      </c>
      <c r="AO189" t="s">
        <v>268</v>
      </c>
      <c r="AP189" t="s">
        <v>304</v>
      </c>
      <c r="AQ189" t="s">
        <v>3940</v>
      </c>
      <c r="AU189" t="s">
        <v>4282</v>
      </c>
      <c r="AV189" t="s">
        <v>4000</v>
      </c>
      <c r="AW189" t="s">
        <v>227</v>
      </c>
      <c r="AX189" t="s">
        <v>226</v>
      </c>
      <c r="AY189" t="s">
        <v>254</v>
      </c>
      <c r="AZ189" t="s">
        <v>230</v>
      </c>
      <c r="BA189" t="s">
        <v>273</v>
      </c>
      <c r="BB189" t="s">
        <v>380</v>
      </c>
      <c r="BC189" t="s">
        <v>3927</v>
      </c>
      <c r="BD189" t="s">
        <v>3927</v>
      </c>
      <c r="BE189" t="s">
        <v>3927</v>
      </c>
      <c r="BF189">
        <v>9</v>
      </c>
    </row>
    <row r="190" spans="1:58" x14ac:dyDescent="0.3">
      <c r="A190">
        <v>2026</v>
      </c>
      <c r="B190">
        <v>202605</v>
      </c>
      <c r="C190">
        <v>5</v>
      </c>
      <c r="D190" s="14">
        <v>20001618788358</v>
      </c>
      <c r="E190" t="s">
        <v>2810</v>
      </c>
      <c r="F190" s="2">
        <v>46139.505636574075</v>
      </c>
      <c r="G190" s="2">
        <v>46144</v>
      </c>
      <c r="I190" t="s">
        <v>224</v>
      </c>
      <c r="J190" t="s">
        <v>230</v>
      </c>
      <c r="L190" t="s">
        <v>3271</v>
      </c>
      <c r="M190" t="s">
        <v>261</v>
      </c>
      <c r="N190" t="s">
        <v>237</v>
      </c>
      <c r="O190" t="s">
        <v>257</v>
      </c>
      <c r="Q190" t="s">
        <v>4632</v>
      </c>
      <c r="R190" t="s">
        <v>2809</v>
      </c>
      <c r="S190" t="s">
        <v>3918</v>
      </c>
      <c r="T190" t="s">
        <v>3919</v>
      </c>
      <c r="U190" t="s">
        <v>3034</v>
      </c>
      <c r="V190" t="s">
        <v>3920</v>
      </c>
      <c r="W190" t="s">
        <v>409</v>
      </c>
      <c r="X190" t="s">
        <v>225</v>
      </c>
      <c r="Z190">
        <v>4</v>
      </c>
      <c r="AA190" t="s">
        <v>3921</v>
      </c>
      <c r="AB190" t="s">
        <v>4633</v>
      </c>
      <c r="AC190">
        <v>46149.504988425928</v>
      </c>
      <c r="AD190">
        <v>46148</v>
      </c>
      <c r="AE190" t="s">
        <v>3938</v>
      </c>
      <c r="AG190" t="s">
        <v>3923</v>
      </c>
      <c r="AH190">
        <v>6108690402</v>
      </c>
      <c r="AI190" t="s">
        <v>4634</v>
      </c>
      <c r="AM190" t="s">
        <v>3925</v>
      </c>
      <c r="AN190" t="s">
        <v>3926</v>
      </c>
      <c r="AO190" t="s">
        <v>268</v>
      </c>
      <c r="AP190" t="s">
        <v>386</v>
      </c>
      <c r="AQ190" t="s">
        <v>3940</v>
      </c>
      <c r="AU190" t="s">
        <v>4282</v>
      </c>
      <c r="AV190" t="s">
        <v>4000</v>
      </c>
      <c r="AW190" t="s">
        <v>227</v>
      </c>
      <c r="AX190" t="s">
        <v>226</v>
      </c>
      <c r="AY190" t="s">
        <v>254</v>
      </c>
      <c r="AZ190" t="s">
        <v>230</v>
      </c>
      <c r="BA190" t="s">
        <v>273</v>
      </c>
      <c r="BB190" t="s">
        <v>380</v>
      </c>
      <c r="BC190" t="s">
        <v>3927</v>
      </c>
      <c r="BD190" t="s">
        <v>3927</v>
      </c>
      <c r="BE190" t="s">
        <v>3927</v>
      </c>
      <c r="BF190">
        <v>5</v>
      </c>
    </row>
    <row r="191" spans="1:58" x14ac:dyDescent="0.3">
      <c r="A191">
        <v>2026</v>
      </c>
      <c r="B191">
        <v>202605</v>
      </c>
      <c r="C191">
        <v>5</v>
      </c>
      <c r="D191" s="14">
        <v>20001618640809</v>
      </c>
      <c r="E191" t="s">
        <v>2810</v>
      </c>
      <c r="F191" s="2">
        <v>46139.415289351855</v>
      </c>
      <c r="G191" s="2">
        <v>46147</v>
      </c>
      <c r="I191" t="s">
        <v>224</v>
      </c>
      <c r="J191" t="s">
        <v>230</v>
      </c>
      <c r="L191" t="s">
        <v>2927</v>
      </c>
      <c r="M191" t="s">
        <v>334</v>
      </c>
      <c r="N191" t="s">
        <v>322</v>
      </c>
      <c r="O191" t="s">
        <v>331</v>
      </c>
      <c r="Q191" t="s">
        <v>4635</v>
      </c>
      <c r="R191" t="s">
        <v>2809</v>
      </c>
      <c r="S191" t="s">
        <v>4041</v>
      </c>
      <c r="T191" t="s">
        <v>4042</v>
      </c>
      <c r="U191" t="s">
        <v>3034</v>
      </c>
      <c r="V191" t="s">
        <v>3920</v>
      </c>
      <c r="W191" t="s">
        <v>409</v>
      </c>
      <c r="X191" t="s">
        <v>387</v>
      </c>
      <c r="Z191">
        <v>2</v>
      </c>
      <c r="AA191" t="s">
        <v>3921</v>
      </c>
      <c r="AB191" t="s">
        <v>4636</v>
      </c>
      <c r="AC191">
        <v>46149.504988425928</v>
      </c>
      <c r="AD191">
        <v>46149</v>
      </c>
      <c r="AE191" t="s">
        <v>3938</v>
      </c>
      <c r="AG191" t="s">
        <v>3923</v>
      </c>
      <c r="AH191">
        <v>6108703098</v>
      </c>
      <c r="AI191" t="s">
        <v>4637</v>
      </c>
      <c r="AM191" t="s">
        <v>3925</v>
      </c>
      <c r="AN191" t="s">
        <v>3926</v>
      </c>
      <c r="AO191" t="s">
        <v>268</v>
      </c>
      <c r="AP191" t="s">
        <v>330</v>
      </c>
      <c r="AQ191" t="s">
        <v>3940</v>
      </c>
      <c r="AU191" t="s">
        <v>4282</v>
      </c>
      <c r="AV191" t="s">
        <v>4000</v>
      </c>
      <c r="AW191" t="s">
        <v>622</v>
      </c>
      <c r="AX191" t="s">
        <v>621</v>
      </c>
      <c r="AY191" t="s">
        <v>253</v>
      </c>
      <c r="AZ191" t="s">
        <v>230</v>
      </c>
      <c r="BA191" t="s">
        <v>273</v>
      </c>
      <c r="BB191" t="s">
        <v>380</v>
      </c>
      <c r="BC191" t="s">
        <v>3927</v>
      </c>
      <c r="BD191" t="s">
        <v>3927</v>
      </c>
      <c r="BE191" t="s">
        <v>3927</v>
      </c>
      <c r="BF191">
        <v>5</v>
      </c>
    </row>
    <row r="192" spans="1:58" x14ac:dyDescent="0.3">
      <c r="A192">
        <v>2026</v>
      </c>
      <c r="B192">
        <v>202605</v>
      </c>
      <c r="C192">
        <v>5</v>
      </c>
      <c r="D192" s="14">
        <v>20001617541355</v>
      </c>
      <c r="E192" t="s">
        <v>2810</v>
      </c>
      <c r="F192" s="2">
        <v>46137.534884259258</v>
      </c>
      <c r="G192" s="2">
        <v>46146</v>
      </c>
      <c r="I192" t="s">
        <v>224</v>
      </c>
      <c r="J192" t="s">
        <v>230</v>
      </c>
      <c r="L192" t="s">
        <v>3326</v>
      </c>
      <c r="M192" t="s">
        <v>309</v>
      </c>
      <c r="N192" t="s">
        <v>297</v>
      </c>
      <c r="O192" t="s">
        <v>283</v>
      </c>
      <c r="Q192" t="s">
        <v>4638</v>
      </c>
      <c r="R192" t="s">
        <v>2809</v>
      </c>
      <c r="S192" t="s">
        <v>3942</v>
      </c>
      <c r="T192" t="s">
        <v>3943</v>
      </c>
      <c r="U192" t="s">
        <v>3034</v>
      </c>
      <c r="V192" t="s">
        <v>3920</v>
      </c>
      <c r="W192" t="s">
        <v>409</v>
      </c>
      <c r="X192" t="s">
        <v>225</v>
      </c>
      <c r="Z192">
        <v>3</v>
      </c>
      <c r="AA192" t="s">
        <v>3921</v>
      </c>
      <c r="AB192" t="s">
        <v>4639</v>
      </c>
      <c r="AC192">
        <v>46149.504988425928</v>
      </c>
      <c r="AD192">
        <v>46149</v>
      </c>
      <c r="AE192" t="s">
        <v>3938</v>
      </c>
      <c r="AG192" t="s">
        <v>3923</v>
      </c>
      <c r="AH192">
        <v>6108701741</v>
      </c>
      <c r="AI192" t="s">
        <v>4640</v>
      </c>
      <c r="AM192" t="s">
        <v>3925</v>
      </c>
      <c r="AN192" t="s">
        <v>3926</v>
      </c>
      <c r="AO192" t="s">
        <v>268</v>
      </c>
      <c r="AP192" t="s">
        <v>853</v>
      </c>
      <c r="AQ192" t="s">
        <v>3940</v>
      </c>
      <c r="AU192" t="s">
        <v>4282</v>
      </c>
      <c r="AV192" t="s">
        <v>4000</v>
      </c>
      <c r="AW192" t="s">
        <v>320</v>
      </c>
      <c r="AX192" t="s">
        <v>319</v>
      </c>
      <c r="AY192" t="s">
        <v>254</v>
      </c>
      <c r="AZ192" t="s">
        <v>230</v>
      </c>
      <c r="BA192" t="s">
        <v>395</v>
      </c>
      <c r="BB192" t="s">
        <v>380</v>
      </c>
      <c r="BC192" t="s">
        <v>3927</v>
      </c>
      <c r="BD192" t="s">
        <v>3927</v>
      </c>
      <c r="BE192" t="s">
        <v>3927</v>
      </c>
      <c r="BF192">
        <v>1</v>
      </c>
    </row>
    <row r="193" spans="1:58" x14ac:dyDescent="0.3">
      <c r="A193">
        <v>2026</v>
      </c>
      <c r="B193">
        <v>202605</v>
      </c>
      <c r="C193">
        <v>5</v>
      </c>
      <c r="D193" s="14">
        <v>20001616747936</v>
      </c>
      <c r="E193" t="s">
        <v>2810</v>
      </c>
      <c r="F193" s="2">
        <v>46136.41646990741</v>
      </c>
      <c r="G193" s="2">
        <v>46144</v>
      </c>
      <c r="I193" t="s">
        <v>224</v>
      </c>
      <c r="J193" t="s">
        <v>230</v>
      </c>
      <c r="L193" t="s">
        <v>3195</v>
      </c>
      <c r="M193" t="s">
        <v>261</v>
      </c>
      <c r="N193" t="s">
        <v>237</v>
      </c>
      <c r="O193" t="s">
        <v>257</v>
      </c>
      <c r="Q193" t="s">
        <v>4641</v>
      </c>
      <c r="R193" t="s">
        <v>2809</v>
      </c>
      <c r="S193" t="s">
        <v>3918</v>
      </c>
      <c r="T193" t="s">
        <v>3919</v>
      </c>
      <c r="U193" t="s">
        <v>3034</v>
      </c>
      <c r="V193" t="s">
        <v>3920</v>
      </c>
      <c r="W193" t="s">
        <v>409</v>
      </c>
      <c r="X193" t="s">
        <v>225</v>
      </c>
      <c r="Z193">
        <v>4</v>
      </c>
      <c r="AA193" t="s">
        <v>3921</v>
      </c>
      <c r="AB193" t="s">
        <v>4642</v>
      </c>
      <c r="AC193">
        <v>46149.504988425928</v>
      </c>
      <c r="AD193">
        <v>46148</v>
      </c>
      <c r="AE193" t="s">
        <v>3938</v>
      </c>
      <c r="AG193" t="s">
        <v>3923</v>
      </c>
      <c r="AH193">
        <v>6023013206</v>
      </c>
      <c r="AI193" t="s">
        <v>4643</v>
      </c>
      <c r="AM193" t="s">
        <v>3925</v>
      </c>
      <c r="AN193" t="s">
        <v>3926</v>
      </c>
      <c r="AO193" t="s">
        <v>268</v>
      </c>
      <c r="AP193" t="s">
        <v>330</v>
      </c>
      <c r="AQ193" t="s">
        <v>3940</v>
      </c>
      <c r="AU193" t="s">
        <v>4282</v>
      </c>
      <c r="AV193" t="s">
        <v>4000</v>
      </c>
      <c r="AW193" t="s">
        <v>227</v>
      </c>
      <c r="AX193" t="s">
        <v>226</v>
      </c>
      <c r="AY193" t="s">
        <v>254</v>
      </c>
      <c r="AZ193" t="s">
        <v>230</v>
      </c>
      <c r="BA193" t="s">
        <v>273</v>
      </c>
      <c r="BB193" t="s">
        <v>380</v>
      </c>
      <c r="BC193" t="s">
        <v>3927</v>
      </c>
      <c r="BD193" t="s">
        <v>3927</v>
      </c>
      <c r="BE193" t="s">
        <v>3927</v>
      </c>
      <c r="BF193">
        <v>9</v>
      </c>
    </row>
    <row r="194" spans="1:58" x14ac:dyDescent="0.3">
      <c r="A194">
        <v>2026</v>
      </c>
      <c r="B194">
        <v>202605</v>
      </c>
      <c r="C194">
        <v>5</v>
      </c>
      <c r="D194" s="14">
        <v>20001616195229</v>
      </c>
      <c r="E194" t="s">
        <v>2810</v>
      </c>
      <c r="F194" s="2">
        <v>46135.79310185185</v>
      </c>
      <c r="G194" s="2">
        <v>46146</v>
      </c>
      <c r="I194" t="s">
        <v>224</v>
      </c>
      <c r="J194" t="s">
        <v>230</v>
      </c>
      <c r="L194" t="s">
        <v>3433</v>
      </c>
      <c r="M194" t="s">
        <v>309</v>
      </c>
      <c r="N194" t="s">
        <v>297</v>
      </c>
      <c r="O194" t="s">
        <v>283</v>
      </c>
      <c r="Q194" t="s">
        <v>4644</v>
      </c>
      <c r="R194" t="s">
        <v>2809</v>
      </c>
      <c r="S194" t="s">
        <v>3935</v>
      </c>
      <c r="T194" t="s">
        <v>3936</v>
      </c>
      <c r="U194" t="s">
        <v>3034</v>
      </c>
      <c r="V194" t="s">
        <v>3920</v>
      </c>
      <c r="W194" t="s">
        <v>409</v>
      </c>
      <c r="X194" t="s">
        <v>225</v>
      </c>
      <c r="Z194">
        <v>3</v>
      </c>
      <c r="AA194" t="s">
        <v>3921</v>
      </c>
      <c r="AB194" t="s">
        <v>4645</v>
      </c>
      <c r="AC194">
        <v>46149.504988425928</v>
      </c>
      <c r="AD194">
        <v>46149</v>
      </c>
      <c r="AE194" t="s">
        <v>3938</v>
      </c>
      <c r="AG194" t="s">
        <v>3923</v>
      </c>
      <c r="AH194">
        <v>6108612599</v>
      </c>
      <c r="AI194" t="s">
        <v>4646</v>
      </c>
      <c r="AM194" t="s">
        <v>3925</v>
      </c>
      <c r="AN194" t="s">
        <v>3926</v>
      </c>
      <c r="AO194" t="s">
        <v>268</v>
      </c>
      <c r="AP194" t="s">
        <v>853</v>
      </c>
      <c r="AQ194" t="s">
        <v>3940</v>
      </c>
      <c r="AU194" t="s">
        <v>4282</v>
      </c>
      <c r="AV194" t="s">
        <v>4000</v>
      </c>
      <c r="AW194" t="s">
        <v>320</v>
      </c>
      <c r="AX194" t="s">
        <v>319</v>
      </c>
      <c r="AY194" t="s">
        <v>254</v>
      </c>
      <c r="AZ194" t="s">
        <v>230</v>
      </c>
      <c r="BA194" t="s">
        <v>273</v>
      </c>
      <c r="BB194" t="s">
        <v>380</v>
      </c>
      <c r="BC194" t="s">
        <v>3927</v>
      </c>
      <c r="BD194" t="s">
        <v>3927</v>
      </c>
      <c r="BE194" t="s">
        <v>3927</v>
      </c>
      <c r="BF194">
        <v>1</v>
      </c>
    </row>
    <row r="195" spans="1:58" x14ac:dyDescent="0.3">
      <c r="A195">
        <v>2026</v>
      </c>
      <c r="B195">
        <v>202605</v>
      </c>
      <c r="C195">
        <v>5</v>
      </c>
      <c r="D195" s="14">
        <v>20001615893553</v>
      </c>
      <c r="E195" t="s">
        <v>2810</v>
      </c>
      <c r="F195" s="2">
        <v>46135.496828703705</v>
      </c>
      <c r="G195" s="2">
        <v>46146</v>
      </c>
      <c r="I195" t="s">
        <v>224</v>
      </c>
      <c r="J195" t="s">
        <v>230</v>
      </c>
      <c r="L195" t="s">
        <v>3207</v>
      </c>
      <c r="M195" t="s">
        <v>1933</v>
      </c>
      <c r="N195" t="s">
        <v>1927</v>
      </c>
      <c r="O195" t="s">
        <v>257</v>
      </c>
      <c r="Q195" t="s">
        <v>4647</v>
      </c>
      <c r="R195" t="s">
        <v>2809</v>
      </c>
      <c r="S195" t="s">
        <v>4648</v>
      </c>
      <c r="T195" t="s">
        <v>4649</v>
      </c>
      <c r="U195" t="s">
        <v>4008</v>
      </c>
      <c r="V195" t="s">
        <v>980</v>
      </c>
      <c r="W195" t="s">
        <v>409</v>
      </c>
      <c r="X195" t="s">
        <v>387</v>
      </c>
      <c r="Z195">
        <v>2</v>
      </c>
      <c r="AA195" t="s">
        <v>3921</v>
      </c>
      <c r="AB195" t="s">
        <v>4650</v>
      </c>
      <c r="AC195">
        <v>46148.620497685188</v>
      </c>
      <c r="AD195">
        <v>46148</v>
      </c>
      <c r="AE195" t="s">
        <v>3938</v>
      </c>
      <c r="AG195" t="s">
        <v>982</v>
      </c>
      <c r="AH195">
        <v>6108599051</v>
      </c>
      <c r="AI195" t="s">
        <v>4651</v>
      </c>
      <c r="AM195" t="s">
        <v>3925</v>
      </c>
      <c r="AN195" t="s">
        <v>3926</v>
      </c>
      <c r="AO195" t="s">
        <v>268</v>
      </c>
      <c r="AP195" t="s">
        <v>386</v>
      </c>
      <c r="AQ195" t="s">
        <v>3940</v>
      </c>
      <c r="AU195" t="s">
        <v>4422</v>
      </c>
      <c r="AV195" t="s">
        <v>4000</v>
      </c>
      <c r="AW195" t="s">
        <v>447</v>
      </c>
      <c r="AX195" t="s">
        <v>446</v>
      </c>
      <c r="AY195" t="s">
        <v>253</v>
      </c>
      <c r="AZ195" t="s">
        <v>230</v>
      </c>
      <c r="BA195" t="s">
        <v>273</v>
      </c>
      <c r="BB195" t="s">
        <v>232</v>
      </c>
      <c r="BC195" t="s">
        <v>3927</v>
      </c>
      <c r="BD195" t="s">
        <v>3927</v>
      </c>
      <c r="BE195" t="s">
        <v>3927</v>
      </c>
      <c r="BF195">
        <v>1</v>
      </c>
    </row>
    <row r="196" spans="1:58" x14ac:dyDescent="0.3">
      <c r="A196">
        <v>2026</v>
      </c>
      <c r="B196">
        <v>202605</v>
      </c>
      <c r="C196">
        <v>5</v>
      </c>
      <c r="D196" s="14">
        <v>20001615276885</v>
      </c>
      <c r="E196" t="s">
        <v>2847</v>
      </c>
      <c r="F196" s="2">
        <v>46134.501863425925</v>
      </c>
      <c r="G196" s="2">
        <v>46153</v>
      </c>
      <c r="I196" t="s">
        <v>224</v>
      </c>
      <c r="J196" t="s">
        <v>230</v>
      </c>
      <c r="L196" t="s">
        <v>3192</v>
      </c>
      <c r="M196" t="s">
        <v>494</v>
      </c>
      <c r="N196" t="s">
        <v>486</v>
      </c>
      <c r="O196" t="s">
        <v>257</v>
      </c>
      <c r="Q196" t="s">
        <v>4652</v>
      </c>
      <c r="R196" t="s">
        <v>2809</v>
      </c>
      <c r="S196" t="s">
        <v>4653</v>
      </c>
      <c r="T196" t="s">
        <v>4654</v>
      </c>
      <c r="U196" t="s">
        <v>4008</v>
      </c>
      <c r="V196" t="s">
        <v>980</v>
      </c>
      <c r="W196" t="s">
        <v>409</v>
      </c>
      <c r="X196" t="s">
        <v>2763</v>
      </c>
      <c r="Z196">
        <v>2</v>
      </c>
      <c r="AA196" t="s">
        <v>3921</v>
      </c>
      <c r="AB196" t="s">
        <v>4655</v>
      </c>
      <c r="AC196">
        <v>46155.634386574071</v>
      </c>
      <c r="AD196">
        <v>46155</v>
      </c>
      <c r="AE196" t="s">
        <v>3938</v>
      </c>
      <c r="AG196" t="s">
        <v>982</v>
      </c>
      <c r="AH196">
        <v>6021293756</v>
      </c>
      <c r="AI196" t="s">
        <v>4656</v>
      </c>
      <c r="AM196" t="s">
        <v>3925</v>
      </c>
      <c r="AN196" t="s">
        <v>3926</v>
      </c>
      <c r="AO196" t="s">
        <v>268</v>
      </c>
      <c r="AP196" t="s">
        <v>249</v>
      </c>
      <c r="AQ196" t="s">
        <v>3940</v>
      </c>
      <c r="AW196" t="s">
        <v>447</v>
      </c>
      <c r="AX196" t="s">
        <v>446</v>
      </c>
      <c r="AY196" t="s">
        <v>254</v>
      </c>
      <c r="AZ196" t="s">
        <v>230</v>
      </c>
      <c r="BA196" t="s">
        <v>273</v>
      </c>
      <c r="BB196" t="s">
        <v>232</v>
      </c>
      <c r="BC196" t="s">
        <v>3927</v>
      </c>
      <c r="BD196" t="s">
        <v>3927</v>
      </c>
      <c r="BE196" t="s">
        <v>3927</v>
      </c>
      <c r="BF196">
        <v>20</v>
      </c>
    </row>
    <row r="197" spans="1:58" x14ac:dyDescent="0.3">
      <c r="A197">
        <v>2026</v>
      </c>
      <c r="B197">
        <v>202605</v>
      </c>
      <c r="C197">
        <v>5</v>
      </c>
      <c r="D197" s="14">
        <v>20001614543009</v>
      </c>
      <c r="E197" t="s">
        <v>2810</v>
      </c>
      <c r="F197" s="2">
        <v>46133.484791666669</v>
      </c>
      <c r="G197" s="2">
        <v>46147</v>
      </c>
      <c r="I197" t="s">
        <v>224</v>
      </c>
      <c r="J197" t="s">
        <v>230</v>
      </c>
      <c r="L197" t="s">
        <v>3751</v>
      </c>
      <c r="M197" t="s">
        <v>902</v>
      </c>
      <c r="N197" t="s">
        <v>752</v>
      </c>
      <c r="O197" t="s">
        <v>623</v>
      </c>
      <c r="Q197" t="s">
        <v>4657</v>
      </c>
      <c r="R197" t="s">
        <v>2809</v>
      </c>
      <c r="S197" t="s">
        <v>4658</v>
      </c>
      <c r="T197" t="s">
        <v>4659</v>
      </c>
      <c r="U197" t="s">
        <v>4008</v>
      </c>
      <c r="V197" t="s">
        <v>980</v>
      </c>
      <c r="W197" t="s">
        <v>409</v>
      </c>
      <c r="X197" t="s">
        <v>225</v>
      </c>
      <c r="Z197">
        <v>4</v>
      </c>
      <c r="AA197" t="s">
        <v>3921</v>
      </c>
      <c r="AB197" t="s">
        <v>4660</v>
      </c>
      <c r="AC197">
        <v>46153.358344907407</v>
      </c>
      <c r="AD197">
        <v>46151</v>
      </c>
      <c r="AE197" t="s">
        <v>3938</v>
      </c>
      <c r="AG197" t="s">
        <v>982</v>
      </c>
      <c r="AH197">
        <v>6108523037</v>
      </c>
      <c r="AI197" t="s">
        <v>4661</v>
      </c>
      <c r="AM197" t="s">
        <v>3925</v>
      </c>
      <c r="AN197" t="s">
        <v>3926</v>
      </c>
      <c r="AO197" t="s">
        <v>268</v>
      </c>
      <c r="AP197" t="s">
        <v>304</v>
      </c>
      <c r="AQ197" t="s">
        <v>3940</v>
      </c>
      <c r="AU197" t="s">
        <v>4220</v>
      </c>
      <c r="AV197" t="s">
        <v>4000</v>
      </c>
      <c r="AW197" t="s">
        <v>320</v>
      </c>
      <c r="AX197" t="s">
        <v>319</v>
      </c>
      <c r="AY197" t="s">
        <v>254</v>
      </c>
      <c r="AZ197" t="s">
        <v>230</v>
      </c>
      <c r="BA197" t="s">
        <v>344</v>
      </c>
      <c r="BB197" t="s">
        <v>232</v>
      </c>
      <c r="BC197" t="s">
        <v>3927</v>
      </c>
      <c r="BD197" t="s">
        <v>3927</v>
      </c>
      <c r="BE197" t="s">
        <v>3927</v>
      </c>
      <c r="BF197">
        <v>1</v>
      </c>
    </row>
    <row r="198" spans="1:58" x14ac:dyDescent="0.3">
      <c r="A198">
        <v>2026</v>
      </c>
      <c r="B198">
        <v>202605</v>
      </c>
      <c r="C198">
        <v>5</v>
      </c>
      <c r="D198" s="14">
        <v>20001614113064</v>
      </c>
      <c r="E198" t="s">
        <v>2810</v>
      </c>
      <c r="F198" s="2">
        <v>46132.541354166664</v>
      </c>
      <c r="G198" s="2">
        <v>46144</v>
      </c>
      <c r="I198" t="s">
        <v>224</v>
      </c>
      <c r="J198" t="s">
        <v>230</v>
      </c>
      <c r="L198" t="s">
        <v>3658</v>
      </c>
      <c r="M198" t="s">
        <v>309</v>
      </c>
      <c r="N198" t="s">
        <v>297</v>
      </c>
      <c r="O198" t="s">
        <v>283</v>
      </c>
      <c r="Q198" t="s">
        <v>4662</v>
      </c>
      <c r="R198" t="s">
        <v>2809</v>
      </c>
      <c r="S198" t="s">
        <v>4459</v>
      </c>
      <c r="T198" t="s">
        <v>4460</v>
      </c>
      <c r="U198" t="s">
        <v>4008</v>
      </c>
      <c r="V198" t="s">
        <v>980</v>
      </c>
      <c r="W198" t="s">
        <v>409</v>
      </c>
      <c r="X198" t="s">
        <v>387</v>
      </c>
      <c r="Z198">
        <v>4</v>
      </c>
      <c r="AA198" t="s">
        <v>3921</v>
      </c>
      <c r="AB198" t="s">
        <v>4663</v>
      </c>
      <c r="AC198">
        <v>46148.620497685188</v>
      </c>
      <c r="AD198">
        <v>46148</v>
      </c>
      <c r="AE198" t="s">
        <v>3938</v>
      </c>
      <c r="AG198" t="s">
        <v>982</v>
      </c>
      <c r="AH198">
        <v>6082944247</v>
      </c>
      <c r="AI198" t="s">
        <v>4664</v>
      </c>
      <c r="AM198" t="s">
        <v>3925</v>
      </c>
      <c r="AN198" t="s">
        <v>3926</v>
      </c>
      <c r="AO198" t="s">
        <v>268</v>
      </c>
      <c r="AP198" t="s">
        <v>386</v>
      </c>
      <c r="AQ198" t="s">
        <v>3940</v>
      </c>
      <c r="AU198" t="s">
        <v>4422</v>
      </c>
      <c r="AV198" t="s">
        <v>4000</v>
      </c>
      <c r="AW198" t="s">
        <v>622</v>
      </c>
      <c r="AX198" t="s">
        <v>621</v>
      </c>
      <c r="AY198" t="s">
        <v>253</v>
      </c>
      <c r="AZ198" t="s">
        <v>230</v>
      </c>
      <c r="BA198" t="s">
        <v>273</v>
      </c>
      <c r="BB198" t="s">
        <v>380</v>
      </c>
      <c r="BC198" t="s">
        <v>3927</v>
      </c>
      <c r="BD198" t="s">
        <v>3927</v>
      </c>
      <c r="BE198" t="s">
        <v>3927</v>
      </c>
      <c r="BF198">
        <v>26</v>
      </c>
    </row>
    <row r="199" spans="1:58" x14ac:dyDescent="0.3">
      <c r="A199">
        <v>2026</v>
      </c>
      <c r="B199">
        <v>202605</v>
      </c>
      <c r="C199">
        <v>5</v>
      </c>
      <c r="D199" s="14">
        <v>20001612239965</v>
      </c>
      <c r="E199" t="s">
        <v>2847</v>
      </c>
      <c r="F199" s="2">
        <v>46127.694293981483</v>
      </c>
      <c r="G199" s="2">
        <v>46143</v>
      </c>
      <c r="I199" t="s">
        <v>224</v>
      </c>
      <c r="J199" t="s">
        <v>230</v>
      </c>
      <c r="L199" t="s">
        <v>742</v>
      </c>
      <c r="M199" t="s">
        <v>261</v>
      </c>
      <c r="N199" t="s">
        <v>237</v>
      </c>
      <c r="O199" t="s">
        <v>257</v>
      </c>
      <c r="Q199" t="s">
        <v>4665</v>
      </c>
      <c r="R199" t="s">
        <v>2809</v>
      </c>
      <c r="S199" t="s">
        <v>4666</v>
      </c>
      <c r="T199" t="s">
        <v>4667</v>
      </c>
      <c r="U199" t="s">
        <v>3034</v>
      </c>
      <c r="V199" t="s">
        <v>647</v>
      </c>
      <c r="W199" t="s">
        <v>409</v>
      </c>
      <c r="X199" t="s">
        <v>2763</v>
      </c>
      <c r="Z199">
        <v>4</v>
      </c>
      <c r="AA199" t="s">
        <v>3921</v>
      </c>
      <c r="AB199" t="s">
        <v>4668</v>
      </c>
      <c r="AC199">
        <v>46148.681620370371</v>
      </c>
      <c r="AD199">
        <v>46147</v>
      </c>
      <c r="AE199" t="s">
        <v>3938</v>
      </c>
      <c r="AG199" t="s">
        <v>649</v>
      </c>
      <c r="AH199">
        <v>6105765993</v>
      </c>
      <c r="AI199" t="s">
        <v>4669</v>
      </c>
      <c r="AM199" t="s">
        <v>3925</v>
      </c>
      <c r="AN199" t="s">
        <v>3926</v>
      </c>
      <c r="AO199" t="s">
        <v>268</v>
      </c>
      <c r="AP199" t="s">
        <v>386</v>
      </c>
      <c r="AQ199" t="s">
        <v>3940</v>
      </c>
      <c r="AU199" t="s">
        <v>4282</v>
      </c>
      <c r="AV199" t="s">
        <v>4000</v>
      </c>
      <c r="AW199" t="s">
        <v>447</v>
      </c>
      <c r="AX199" t="s">
        <v>446</v>
      </c>
      <c r="AY199" t="s">
        <v>254</v>
      </c>
      <c r="AZ199" t="s">
        <v>230</v>
      </c>
      <c r="BA199" t="s">
        <v>273</v>
      </c>
      <c r="BB199" t="s">
        <v>232</v>
      </c>
      <c r="BC199" t="s">
        <v>3927</v>
      </c>
      <c r="BD199" t="s">
        <v>3927</v>
      </c>
      <c r="BE199" t="s">
        <v>3927</v>
      </c>
      <c r="BF199">
        <v>1</v>
      </c>
    </row>
    <row r="200" spans="1:58" x14ac:dyDescent="0.3">
      <c r="A200">
        <v>2026</v>
      </c>
      <c r="B200">
        <v>202605</v>
      </c>
      <c r="C200">
        <v>5</v>
      </c>
      <c r="D200" s="14">
        <v>20001609069774</v>
      </c>
      <c r="E200" t="s">
        <v>2847</v>
      </c>
      <c r="F200" s="2">
        <v>46122.557824074072</v>
      </c>
      <c r="G200" s="2">
        <v>46143</v>
      </c>
      <c r="I200" t="s">
        <v>224</v>
      </c>
      <c r="J200" t="s">
        <v>230</v>
      </c>
      <c r="L200" t="s">
        <v>3231</v>
      </c>
      <c r="M200" t="s">
        <v>261</v>
      </c>
      <c r="N200" t="s">
        <v>237</v>
      </c>
      <c r="O200" t="s">
        <v>257</v>
      </c>
      <c r="Q200" t="s">
        <v>4670</v>
      </c>
      <c r="R200" t="s">
        <v>2809</v>
      </c>
      <c r="S200" t="s">
        <v>4671</v>
      </c>
      <c r="T200" t="s">
        <v>4672</v>
      </c>
      <c r="U200" t="s">
        <v>4008</v>
      </c>
      <c r="V200" t="s">
        <v>980</v>
      </c>
      <c r="W200" t="s">
        <v>409</v>
      </c>
      <c r="X200" t="s">
        <v>2763</v>
      </c>
      <c r="Z200">
        <v>4</v>
      </c>
      <c r="AA200" t="s">
        <v>3921</v>
      </c>
      <c r="AB200" t="s">
        <v>4673</v>
      </c>
      <c r="AC200">
        <v>46148.620497685188</v>
      </c>
      <c r="AD200">
        <v>46147</v>
      </c>
      <c r="AE200" t="s">
        <v>3938</v>
      </c>
      <c r="AG200" t="s">
        <v>982</v>
      </c>
      <c r="AH200">
        <v>2494733955</v>
      </c>
      <c r="AI200" t="s">
        <v>4674</v>
      </c>
      <c r="AM200" t="s">
        <v>3925</v>
      </c>
      <c r="AN200" t="s">
        <v>3926</v>
      </c>
      <c r="AO200" t="s">
        <v>268</v>
      </c>
      <c r="AP200" t="s">
        <v>386</v>
      </c>
      <c r="AQ200" t="s">
        <v>3940</v>
      </c>
      <c r="AU200" t="s">
        <v>4422</v>
      </c>
      <c r="AV200" t="s">
        <v>4000</v>
      </c>
      <c r="AW200" t="s">
        <v>447</v>
      </c>
      <c r="AX200" t="s">
        <v>446</v>
      </c>
      <c r="AY200" t="s">
        <v>254</v>
      </c>
      <c r="AZ200" t="s">
        <v>230</v>
      </c>
      <c r="BA200" t="s">
        <v>273</v>
      </c>
      <c r="BB200" t="s">
        <v>232</v>
      </c>
      <c r="BC200" t="s">
        <v>3927</v>
      </c>
      <c r="BD200" t="s">
        <v>3927</v>
      </c>
      <c r="BE200" t="s">
        <v>3927</v>
      </c>
      <c r="BF200">
        <v>1</v>
      </c>
    </row>
    <row r="201" spans="1:58" x14ac:dyDescent="0.3">
      <c r="A201">
        <v>2026</v>
      </c>
      <c r="B201">
        <v>202605</v>
      </c>
      <c r="C201">
        <v>5</v>
      </c>
      <c r="D201" s="14">
        <v>20001626715291</v>
      </c>
      <c r="E201" t="s">
        <v>2810</v>
      </c>
      <c r="F201" s="2">
        <v>46154.618923611109</v>
      </c>
      <c r="G201" s="2">
        <v>46154</v>
      </c>
      <c r="I201" t="s">
        <v>224</v>
      </c>
      <c r="J201" t="s">
        <v>230</v>
      </c>
      <c r="L201" t="s">
        <v>2385</v>
      </c>
      <c r="M201" t="s">
        <v>309</v>
      </c>
      <c r="N201" t="s">
        <v>297</v>
      </c>
      <c r="O201" t="s">
        <v>283</v>
      </c>
      <c r="Q201" t="s">
        <v>3917</v>
      </c>
      <c r="R201" t="s">
        <v>2809</v>
      </c>
      <c r="S201" t="s">
        <v>3918</v>
      </c>
      <c r="T201" t="s">
        <v>3919</v>
      </c>
      <c r="U201" t="s">
        <v>3034</v>
      </c>
      <c r="V201" t="s">
        <v>3920</v>
      </c>
      <c r="W201" t="s">
        <v>409</v>
      </c>
      <c r="X201" t="s">
        <v>225</v>
      </c>
      <c r="Z201">
        <v>1</v>
      </c>
      <c r="AA201" t="s">
        <v>3921</v>
      </c>
      <c r="AE201" t="s">
        <v>3922</v>
      </c>
      <c r="AG201" t="s">
        <v>3923</v>
      </c>
      <c r="AH201">
        <v>6109012263</v>
      </c>
      <c r="AI201" t="s">
        <v>3924</v>
      </c>
      <c r="AM201" t="s">
        <v>3925</v>
      </c>
      <c r="AN201" t="s">
        <v>3926</v>
      </c>
      <c r="AO201" t="s">
        <v>268</v>
      </c>
      <c r="AP201" t="s">
        <v>249</v>
      </c>
      <c r="AW201" t="s">
        <v>320</v>
      </c>
      <c r="AX201" t="s">
        <v>319</v>
      </c>
      <c r="AY201" t="s">
        <v>254</v>
      </c>
      <c r="AZ201" t="s">
        <v>230</v>
      </c>
      <c r="BA201" t="s">
        <v>395</v>
      </c>
      <c r="BB201" t="s">
        <v>380</v>
      </c>
      <c r="BC201" t="s">
        <v>3927</v>
      </c>
      <c r="BD201" t="s">
        <v>3927</v>
      </c>
      <c r="BE201" t="s">
        <v>3927</v>
      </c>
      <c r="BF201">
        <v>20</v>
      </c>
    </row>
    <row r="202" spans="1:58" x14ac:dyDescent="0.3">
      <c r="A202">
        <v>2026</v>
      </c>
      <c r="B202">
        <v>202605</v>
      </c>
      <c r="C202">
        <v>5</v>
      </c>
      <c r="D202" s="14">
        <v>20001626677281</v>
      </c>
      <c r="E202" t="s">
        <v>2810</v>
      </c>
      <c r="F202" s="2">
        <v>46154.57340277778</v>
      </c>
      <c r="G202" s="2">
        <v>46154</v>
      </c>
      <c r="I202" t="s">
        <v>224</v>
      </c>
      <c r="J202" t="s">
        <v>230</v>
      </c>
      <c r="L202" t="s">
        <v>4675</v>
      </c>
      <c r="M202" t="s">
        <v>2104</v>
      </c>
      <c r="N202" t="s">
        <v>2097</v>
      </c>
      <c r="O202" t="s">
        <v>331</v>
      </c>
      <c r="Q202" t="s">
        <v>4676</v>
      </c>
      <c r="R202" t="s">
        <v>2809</v>
      </c>
      <c r="S202" t="s">
        <v>4041</v>
      </c>
      <c r="T202" t="s">
        <v>4042</v>
      </c>
      <c r="U202" t="s">
        <v>3034</v>
      </c>
      <c r="V202" t="s">
        <v>3920</v>
      </c>
      <c r="W202" t="s">
        <v>409</v>
      </c>
      <c r="X202" t="s">
        <v>225</v>
      </c>
      <c r="Z202">
        <v>1</v>
      </c>
      <c r="AA202" t="s">
        <v>3921</v>
      </c>
      <c r="AE202" t="s">
        <v>3922</v>
      </c>
      <c r="AG202" t="s">
        <v>3923</v>
      </c>
      <c r="AH202">
        <v>6109018180</v>
      </c>
      <c r="AI202" t="s">
        <v>4677</v>
      </c>
      <c r="AM202" t="s">
        <v>3925</v>
      </c>
      <c r="AN202" t="s">
        <v>3926</v>
      </c>
      <c r="AO202" t="s">
        <v>268</v>
      </c>
      <c r="AP202" t="s">
        <v>693</v>
      </c>
      <c r="AW202" t="s">
        <v>320</v>
      </c>
      <c r="AX202" t="s">
        <v>319</v>
      </c>
      <c r="AY202" t="s">
        <v>254</v>
      </c>
      <c r="AZ202" t="s">
        <v>230</v>
      </c>
      <c r="BA202" t="s">
        <v>395</v>
      </c>
      <c r="BB202" t="s">
        <v>380</v>
      </c>
      <c r="BC202" t="s">
        <v>3927</v>
      </c>
      <c r="BD202" t="s">
        <v>3927</v>
      </c>
      <c r="BE202" t="s">
        <v>3927</v>
      </c>
      <c r="BF202">
        <v>20</v>
      </c>
    </row>
    <row r="203" spans="1:58" x14ac:dyDescent="0.3">
      <c r="A203">
        <v>2026</v>
      </c>
      <c r="B203">
        <v>202605</v>
      </c>
      <c r="C203">
        <v>5</v>
      </c>
      <c r="D203" s="14">
        <v>20001626603717</v>
      </c>
      <c r="E203" t="s">
        <v>2810</v>
      </c>
      <c r="F203" s="2">
        <v>46154.500034722223</v>
      </c>
      <c r="G203" s="2">
        <v>46154</v>
      </c>
      <c r="I203" t="s">
        <v>224</v>
      </c>
      <c r="J203" t="s">
        <v>230</v>
      </c>
      <c r="L203" t="s">
        <v>3011</v>
      </c>
      <c r="M203" t="s">
        <v>4678</v>
      </c>
      <c r="N203" t="s">
        <v>616</v>
      </c>
      <c r="O203" t="s">
        <v>623</v>
      </c>
      <c r="Q203" t="s">
        <v>4679</v>
      </c>
      <c r="R203" t="s">
        <v>2809</v>
      </c>
      <c r="S203" t="s">
        <v>3949</v>
      </c>
      <c r="T203" t="s">
        <v>3950</v>
      </c>
      <c r="U203" t="s">
        <v>3034</v>
      </c>
      <c r="V203" t="s">
        <v>3920</v>
      </c>
      <c r="W203" t="s">
        <v>409</v>
      </c>
      <c r="X203" t="s">
        <v>225</v>
      </c>
      <c r="Z203">
        <v>1</v>
      </c>
      <c r="AA203" t="s">
        <v>3921</v>
      </c>
      <c r="AE203" t="s">
        <v>3922</v>
      </c>
      <c r="AG203" t="s">
        <v>3923</v>
      </c>
      <c r="AH203">
        <v>6090767291</v>
      </c>
      <c r="AI203" t="s">
        <v>4680</v>
      </c>
      <c r="AM203" t="s">
        <v>3925</v>
      </c>
      <c r="AN203" t="s">
        <v>3926</v>
      </c>
      <c r="AO203" t="s">
        <v>268</v>
      </c>
      <c r="AP203" t="s">
        <v>693</v>
      </c>
      <c r="AW203" t="s">
        <v>227</v>
      </c>
      <c r="AX203" t="s">
        <v>226</v>
      </c>
      <c r="AY203" t="s">
        <v>254</v>
      </c>
      <c r="AZ203" t="s">
        <v>230</v>
      </c>
      <c r="BA203" t="s">
        <v>273</v>
      </c>
      <c r="BB203" t="s">
        <v>380</v>
      </c>
      <c r="BC203" t="s">
        <v>3927</v>
      </c>
      <c r="BD203" t="s">
        <v>3927</v>
      </c>
      <c r="BE203" t="s">
        <v>3927</v>
      </c>
      <c r="BF203">
        <v>20</v>
      </c>
    </row>
    <row r="204" spans="1:58" x14ac:dyDescent="0.3">
      <c r="A204">
        <v>2026</v>
      </c>
      <c r="B204">
        <v>202605</v>
      </c>
      <c r="C204">
        <v>5</v>
      </c>
      <c r="D204" s="14">
        <v>20001626180735</v>
      </c>
      <c r="E204" t="s">
        <v>2810</v>
      </c>
      <c r="F204" s="2">
        <v>46153.767546296294</v>
      </c>
      <c r="G204" s="2">
        <v>46154</v>
      </c>
      <c r="I204" t="s">
        <v>224</v>
      </c>
      <c r="J204" t="s">
        <v>230</v>
      </c>
      <c r="L204" t="s">
        <v>3768</v>
      </c>
      <c r="M204" t="s">
        <v>902</v>
      </c>
      <c r="N204" t="s">
        <v>752</v>
      </c>
      <c r="O204" t="s">
        <v>623</v>
      </c>
      <c r="Q204" t="s">
        <v>4681</v>
      </c>
      <c r="R204" t="s">
        <v>2809</v>
      </c>
      <c r="S204" t="s">
        <v>4054</v>
      </c>
      <c r="T204" t="s">
        <v>4055</v>
      </c>
      <c r="U204" t="s">
        <v>3034</v>
      </c>
      <c r="V204" t="s">
        <v>647</v>
      </c>
      <c r="W204" t="s">
        <v>409</v>
      </c>
      <c r="X204" t="s">
        <v>387</v>
      </c>
      <c r="Z204">
        <v>1</v>
      </c>
      <c r="AA204" t="s">
        <v>3921</v>
      </c>
      <c r="AE204" t="s">
        <v>3922</v>
      </c>
      <c r="AG204" t="s">
        <v>649</v>
      </c>
      <c r="AH204">
        <v>6108992128</v>
      </c>
      <c r="AI204" t="s">
        <v>4682</v>
      </c>
      <c r="AM204" t="s">
        <v>3925</v>
      </c>
      <c r="AN204" t="s">
        <v>3926</v>
      </c>
      <c r="AO204" t="s">
        <v>268</v>
      </c>
      <c r="AP204" t="s">
        <v>386</v>
      </c>
      <c r="AW204" t="s">
        <v>447</v>
      </c>
      <c r="AX204" t="s">
        <v>446</v>
      </c>
      <c r="AY204" t="s">
        <v>253</v>
      </c>
      <c r="AZ204" t="s">
        <v>230</v>
      </c>
      <c r="BA204" t="s">
        <v>273</v>
      </c>
      <c r="BB204" t="s">
        <v>380</v>
      </c>
      <c r="BC204" t="s">
        <v>3927</v>
      </c>
      <c r="BD204" t="s">
        <v>3927</v>
      </c>
      <c r="BE204" t="s">
        <v>3927</v>
      </c>
      <c r="BF204">
        <v>20</v>
      </c>
    </row>
    <row r="205" spans="1:58" x14ac:dyDescent="0.3">
      <c r="A205">
        <v>2026</v>
      </c>
      <c r="B205">
        <v>202605</v>
      </c>
      <c r="C205">
        <v>5</v>
      </c>
      <c r="D205" s="14">
        <v>20001626180605</v>
      </c>
      <c r="E205" t="s">
        <v>2810</v>
      </c>
      <c r="F205" s="2">
        <v>46153.7497337963</v>
      </c>
      <c r="G205" s="2">
        <v>46154</v>
      </c>
      <c r="I205" t="s">
        <v>224</v>
      </c>
      <c r="J205" t="s">
        <v>230</v>
      </c>
      <c r="L205" t="s">
        <v>3062</v>
      </c>
      <c r="M205" t="s">
        <v>2104</v>
      </c>
      <c r="N205" t="s">
        <v>2097</v>
      </c>
      <c r="O205" t="s">
        <v>331</v>
      </c>
      <c r="Q205" t="s">
        <v>4683</v>
      </c>
      <c r="R205" t="s">
        <v>2809</v>
      </c>
      <c r="S205" t="s">
        <v>3935</v>
      </c>
      <c r="T205" t="s">
        <v>3936</v>
      </c>
      <c r="U205" t="s">
        <v>3034</v>
      </c>
      <c r="V205" t="s">
        <v>3920</v>
      </c>
      <c r="W205" t="s">
        <v>409</v>
      </c>
      <c r="X205" t="s">
        <v>387</v>
      </c>
      <c r="Z205">
        <v>1</v>
      </c>
      <c r="AA205" t="s">
        <v>3921</v>
      </c>
      <c r="AE205" t="s">
        <v>3922</v>
      </c>
      <c r="AG205" t="s">
        <v>3923</v>
      </c>
      <c r="AH205">
        <v>6108990178</v>
      </c>
      <c r="AI205" t="s">
        <v>4684</v>
      </c>
      <c r="AM205" t="s">
        <v>3925</v>
      </c>
      <c r="AN205" t="s">
        <v>3926</v>
      </c>
      <c r="AO205" t="s">
        <v>268</v>
      </c>
      <c r="AP205" t="s">
        <v>386</v>
      </c>
      <c r="AW205" t="s">
        <v>389</v>
      </c>
      <c r="AX205" t="s">
        <v>388</v>
      </c>
      <c r="AY205" t="s">
        <v>253</v>
      </c>
      <c r="AZ205" t="s">
        <v>230</v>
      </c>
      <c r="BA205" t="s">
        <v>395</v>
      </c>
      <c r="BB205" t="s">
        <v>380</v>
      </c>
      <c r="BC205" t="s">
        <v>3927</v>
      </c>
      <c r="BD205" t="s">
        <v>3927</v>
      </c>
      <c r="BE205" t="s">
        <v>3927</v>
      </c>
      <c r="BF205">
        <v>20</v>
      </c>
    </row>
    <row r="206" spans="1:58" x14ac:dyDescent="0.3">
      <c r="A206">
        <v>2026</v>
      </c>
      <c r="B206">
        <v>202605</v>
      </c>
      <c r="C206">
        <v>5</v>
      </c>
      <c r="D206" s="14">
        <v>20001626172772</v>
      </c>
      <c r="E206" t="s">
        <v>2810</v>
      </c>
      <c r="F206" s="2">
        <v>46153.765277777777</v>
      </c>
      <c r="G206" s="2">
        <v>46154</v>
      </c>
      <c r="I206" t="s">
        <v>224</v>
      </c>
      <c r="J206" t="s">
        <v>230</v>
      </c>
      <c r="L206" t="s">
        <v>3764</v>
      </c>
      <c r="M206" t="s">
        <v>4359</v>
      </c>
      <c r="N206" t="s">
        <v>752</v>
      </c>
      <c r="O206" t="s">
        <v>623</v>
      </c>
      <c r="Q206" t="s">
        <v>4685</v>
      </c>
      <c r="R206" t="s">
        <v>2809</v>
      </c>
      <c r="S206" t="s">
        <v>4301</v>
      </c>
      <c r="T206" t="s">
        <v>4302</v>
      </c>
      <c r="U206" t="s">
        <v>4008</v>
      </c>
      <c r="V206" t="s">
        <v>980</v>
      </c>
      <c r="W206" t="s">
        <v>409</v>
      </c>
      <c r="X206" t="s">
        <v>387</v>
      </c>
      <c r="Z206">
        <v>1</v>
      </c>
      <c r="AA206" t="s">
        <v>3921</v>
      </c>
      <c r="AE206" t="s">
        <v>3922</v>
      </c>
      <c r="AG206" t="s">
        <v>982</v>
      </c>
      <c r="AH206">
        <v>6108979337</v>
      </c>
      <c r="AI206" t="s">
        <v>4686</v>
      </c>
      <c r="AM206" t="s">
        <v>3925</v>
      </c>
      <c r="AN206" t="s">
        <v>3926</v>
      </c>
      <c r="AO206" t="s">
        <v>268</v>
      </c>
      <c r="AP206" t="s">
        <v>249</v>
      </c>
      <c r="AW206" t="s">
        <v>447</v>
      </c>
      <c r="AX206" t="s">
        <v>446</v>
      </c>
      <c r="AY206" t="s">
        <v>253</v>
      </c>
      <c r="AZ206" t="s">
        <v>230</v>
      </c>
      <c r="BA206" t="s">
        <v>395</v>
      </c>
      <c r="BB206" t="s">
        <v>380</v>
      </c>
      <c r="BC206" t="s">
        <v>3927</v>
      </c>
      <c r="BD206" t="s">
        <v>3927</v>
      </c>
      <c r="BE206" t="s">
        <v>3927</v>
      </c>
      <c r="BF206">
        <v>12</v>
      </c>
    </row>
    <row r="207" spans="1:58" x14ac:dyDescent="0.3">
      <c r="A207">
        <v>2026</v>
      </c>
      <c r="B207">
        <v>202605</v>
      </c>
      <c r="C207">
        <v>5</v>
      </c>
      <c r="D207" s="14">
        <v>20001626172417</v>
      </c>
      <c r="E207" t="s">
        <v>2810</v>
      </c>
      <c r="F207" s="2">
        <v>46153.730138888888</v>
      </c>
      <c r="G207" s="2">
        <v>46154</v>
      </c>
      <c r="I207" t="s">
        <v>224</v>
      </c>
      <c r="J207" t="s">
        <v>230</v>
      </c>
      <c r="L207" t="s">
        <v>3343</v>
      </c>
      <c r="M207" t="s">
        <v>309</v>
      </c>
      <c r="N207" t="s">
        <v>297</v>
      </c>
      <c r="O207" t="s">
        <v>283</v>
      </c>
      <c r="Q207" t="s">
        <v>4687</v>
      </c>
      <c r="R207" t="s">
        <v>2809</v>
      </c>
      <c r="S207" t="s">
        <v>3949</v>
      </c>
      <c r="T207" t="s">
        <v>3950</v>
      </c>
      <c r="U207" t="s">
        <v>3034</v>
      </c>
      <c r="V207" t="s">
        <v>3920</v>
      </c>
      <c r="W207" t="s">
        <v>409</v>
      </c>
      <c r="X207" t="s">
        <v>225</v>
      </c>
      <c r="Z207">
        <v>1</v>
      </c>
      <c r="AA207" t="s">
        <v>3921</v>
      </c>
      <c r="AE207" t="s">
        <v>3922</v>
      </c>
      <c r="AG207" t="s">
        <v>3923</v>
      </c>
      <c r="AH207">
        <v>6108988160</v>
      </c>
      <c r="AI207" t="s">
        <v>4688</v>
      </c>
      <c r="AM207" t="s">
        <v>3925</v>
      </c>
      <c r="AN207" t="s">
        <v>3926</v>
      </c>
      <c r="AO207" t="s">
        <v>268</v>
      </c>
      <c r="AP207" t="s">
        <v>304</v>
      </c>
      <c r="AW207" t="s">
        <v>320</v>
      </c>
      <c r="AX207" t="s">
        <v>319</v>
      </c>
      <c r="AY207" t="s">
        <v>254</v>
      </c>
      <c r="AZ207" t="s">
        <v>230</v>
      </c>
      <c r="BA207" t="s">
        <v>395</v>
      </c>
      <c r="BB207" t="s">
        <v>380</v>
      </c>
      <c r="BC207" t="s">
        <v>3927</v>
      </c>
      <c r="BD207" t="s">
        <v>3927</v>
      </c>
      <c r="BE207" t="s">
        <v>3927</v>
      </c>
      <c r="BF207">
        <v>20</v>
      </c>
    </row>
    <row r="208" spans="1:58" x14ac:dyDescent="0.3">
      <c r="A208">
        <v>2026</v>
      </c>
      <c r="B208">
        <v>202605</v>
      </c>
      <c r="C208">
        <v>5</v>
      </c>
      <c r="D208" s="14">
        <v>20001626164556</v>
      </c>
      <c r="E208" t="s">
        <v>2810</v>
      </c>
      <c r="F208" s="2">
        <v>46153.734189814815</v>
      </c>
      <c r="G208" s="2">
        <v>46154</v>
      </c>
      <c r="I208" t="s">
        <v>224</v>
      </c>
      <c r="J208" t="s">
        <v>230</v>
      </c>
      <c r="L208" t="s">
        <v>3374</v>
      </c>
      <c r="M208" t="s">
        <v>309</v>
      </c>
      <c r="N208" t="s">
        <v>297</v>
      </c>
      <c r="O208" t="s">
        <v>283</v>
      </c>
      <c r="Q208" t="s">
        <v>4689</v>
      </c>
      <c r="R208" t="s">
        <v>2809</v>
      </c>
      <c r="S208" t="s">
        <v>3969</v>
      </c>
      <c r="T208" t="s">
        <v>3970</v>
      </c>
      <c r="U208" t="s">
        <v>3034</v>
      </c>
      <c r="V208" t="s">
        <v>3920</v>
      </c>
      <c r="W208" t="s">
        <v>409</v>
      </c>
      <c r="X208" t="s">
        <v>387</v>
      </c>
      <c r="Z208">
        <v>1</v>
      </c>
      <c r="AA208" t="s">
        <v>3921</v>
      </c>
      <c r="AE208" t="s">
        <v>3922</v>
      </c>
      <c r="AG208" t="s">
        <v>3923</v>
      </c>
      <c r="AH208">
        <v>6108992097</v>
      </c>
      <c r="AI208" t="s">
        <v>4690</v>
      </c>
      <c r="AM208" t="s">
        <v>3925</v>
      </c>
      <c r="AN208" t="s">
        <v>3926</v>
      </c>
      <c r="AO208" t="s">
        <v>268</v>
      </c>
      <c r="AP208" t="s">
        <v>386</v>
      </c>
      <c r="AW208" t="s">
        <v>389</v>
      </c>
      <c r="AX208" t="s">
        <v>388</v>
      </c>
      <c r="AY208" t="s">
        <v>253</v>
      </c>
      <c r="AZ208" t="s">
        <v>230</v>
      </c>
      <c r="BA208" t="s">
        <v>395</v>
      </c>
      <c r="BB208" t="s">
        <v>380</v>
      </c>
      <c r="BC208" t="s">
        <v>3927</v>
      </c>
      <c r="BD208" t="s">
        <v>3927</v>
      </c>
      <c r="BE208" t="s">
        <v>3927</v>
      </c>
      <c r="BF208">
        <v>20</v>
      </c>
    </row>
    <row r="209" spans="1:58" x14ac:dyDescent="0.3">
      <c r="A209">
        <v>2026</v>
      </c>
      <c r="B209">
        <v>202605</v>
      </c>
      <c r="C209">
        <v>5</v>
      </c>
      <c r="D209" s="14">
        <v>20001626135405</v>
      </c>
      <c r="E209" t="s">
        <v>2810</v>
      </c>
      <c r="F209" s="2">
        <v>46153.681932870371</v>
      </c>
      <c r="G209" s="2">
        <v>46154</v>
      </c>
      <c r="I209" t="s">
        <v>224</v>
      </c>
      <c r="J209" t="s">
        <v>230</v>
      </c>
      <c r="L209" t="s">
        <v>3842</v>
      </c>
      <c r="M209" t="s">
        <v>4232</v>
      </c>
      <c r="N209" t="s">
        <v>353</v>
      </c>
      <c r="O209" t="s">
        <v>283</v>
      </c>
      <c r="Q209" t="s">
        <v>4691</v>
      </c>
      <c r="R209" t="s">
        <v>2809</v>
      </c>
      <c r="S209" t="s">
        <v>3918</v>
      </c>
      <c r="T209" t="s">
        <v>3919</v>
      </c>
      <c r="U209" t="s">
        <v>3034</v>
      </c>
      <c r="V209" t="s">
        <v>3920</v>
      </c>
      <c r="W209" t="s">
        <v>409</v>
      </c>
      <c r="X209" t="s">
        <v>225</v>
      </c>
      <c r="Z209">
        <v>1</v>
      </c>
      <c r="AA209" t="s">
        <v>3921</v>
      </c>
      <c r="AE209" t="s">
        <v>3922</v>
      </c>
      <c r="AG209" t="s">
        <v>3923</v>
      </c>
      <c r="AH209">
        <v>1034170877</v>
      </c>
      <c r="AI209" t="s">
        <v>4692</v>
      </c>
      <c r="AM209" t="s">
        <v>3925</v>
      </c>
      <c r="AN209" t="s">
        <v>3926</v>
      </c>
      <c r="AO209" t="s">
        <v>268</v>
      </c>
      <c r="AP209" t="s">
        <v>304</v>
      </c>
      <c r="AW209" t="s">
        <v>227</v>
      </c>
      <c r="AX209" t="s">
        <v>226</v>
      </c>
      <c r="AY209" t="s">
        <v>254</v>
      </c>
      <c r="AZ209" t="s">
        <v>230</v>
      </c>
      <c r="BA209" t="s">
        <v>273</v>
      </c>
      <c r="BB209" t="s">
        <v>380</v>
      </c>
      <c r="BC209" t="s">
        <v>3927</v>
      </c>
      <c r="BD209" t="s">
        <v>3927</v>
      </c>
      <c r="BE209" t="s">
        <v>3927</v>
      </c>
      <c r="BF209">
        <v>26</v>
      </c>
    </row>
    <row r="210" spans="1:58" x14ac:dyDescent="0.3">
      <c r="A210">
        <v>2026</v>
      </c>
      <c r="B210">
        <v>202605</v>
      </c>
      <c r="C210">
        <v>5</v>
      </c>
      <c r="D210" s="14">
        <v>20001626128437</v>
      </c>
      <c r="E210" t="s">
        <v>2810</v>
      </c>
      <c r="F210" s="2">
        <v>46153.680567129632</v>
      </c>
      <c r="G210" s="2">
        <v>46154</v>
      </c>
      <c r="I210" t="s">
        <v>224</v>
      </c>
      <c r="J210" t="s">
        <v>230</v>
      </c>
      <c r="L210" t="s">
        <v>986</v>
      </c>
      <c r="M210" t="s">
        <v>392</v>
      </c>
      <c r="N210" t="s">
        <v>353</v>
      </c>
      <c r="O210" t="s">
        <v>283</v>
      </c>
      <c r="Q210" t="s">
        <v>4693</v>
      </c>
      <c r="R210" t="s">
        <v>2809</v>
      </c>
      <c r="S210" t="s">
        <v>4216</v>
      </c>
      <c r="T210" t="s">
        <v>4217</v>
      </c>
      <c r="U210" t="s">
        <v>4008</v>
      </c>
      <c r="V210" t="s">
        <v>980</v>
      </c>
      <c r="W210" t="s">
        <v>409</v>
      </c>
      <c r="X210" t="s">
        <v>387</v>
      </c>
      <c r="Z210">
        <v>1</v>
      </c>
      <c r="AA210" t="s">
        <v>3921</v>
      </c>
      <c r="AE210" t="s">
        <v>3922</v>
      </c>
      <c r="AG210" t="s">
        <v>982</v>
      </c>
      <c r="AH210">
        <v>6108988085</v>
      </c>
      <c r="AI210" t="s">
        <v>4694</v>
      </c>
      <c r="AM210" t="s">
        <v>3925</v>
      </c>
      <c r="AN210" t="s">
        <v>3926</v>
      </c>
      <c r="AO210" t="s">
        <v>268</v>
      </c>
      <c r="AP210" t="s">
        <v>693</v>
      </c>
      <c r="AW210" t="s">
        <v>1227</v>
      </c>
      <c r="AX210" t="s">
        <v>1226</v>
      </c>
      <c r="AY210" t="s">
        <v>253</v>
      </c>
      <c r="AZ210" t="s">
        <v>230</v>
      </c>
      <c r="BA210" t="s">
        <v>273</v>
      </c>
      <c r="BB210" t="s">
        <v>380</v>
      </c>
      <c r="BC210" t="s">
        <v>3927</v>
      </c>
      <c r="BD210" t="s">
        <v>3927</v>
      </c>
      <c r="BE210" t="s">
        <v>3927</v>
      </c>
      <c r="BF210">
        <v>20</v>
      </c>
    </row>
    <row r="211" spans="1:58" x14ac:dyDescent="0.3">
      <c r="A211">
        <v>2026</v>
      </c>
      <c r="B211">
        <v>202605</v>
      </c>
      <c r="C211">
        <v>5</v>
      </c>
      <c r="D211" s="14">
        <v>20001626127496</v>
      </c>
      <c r="E211" t="s">
        <v>2810</v>
      </c>
      <c r="F211" s="2">
        <v>46153.682696759257</v>
      </c>
      <c r="G211" s="2">
        <v>46154</v>
      </c>
      <c r="I211" t="s">
        <v>224</v>
      </c>
      <c r="J211" t="s">
        <v>230</v>
      </c>
      <c r="L211" t="s">
        <v>4695</v>
      </c>
      <c r="M211" t="s">
        <v>1713</v>
      </c>
      <c r="N211" t="s">
        <v>546</v>
      </c>
      <c r="O211" t="s">
        <v>554</v>
      </c>
      <c r="Q211" t="s">
        <v>4696</v>
      </c>
      <c r="R211" t="s">
        <v>2809</v>
      </c>
      <c r="S211" t="s">
        <v>4697</v>
      </c>
      <c r="T211" t="s">
        <v>4698</v>
      </c>
      <c r="U211" t="s">
        <v>4095</v>
      </c>
      <c r="V211" t="s">
        <v>4096</v>
      </c>
      <c r="W211" t="s">
        <v>409</v>
      </c>
      <c r="X211" t="s">
        <v>225</v>
      </c>
      <c r="Z211">
        <v>1</v>
      </c>
      <c r="AA211" t="s">
        <v>3921</v>
      </c>
      <c r="AE211" t="s">
        <v>3922</v>
      </c>
      <c r="AG211" t="s">
        <v>4097</v>
      </c>
      <c r="AH211">
        <v>6108990079</v>
      </c>
      <c r="AI211" t="s">
        <v>4699</v>
      </c>
      <c r="AM211" t="s">
        <v>3925</v>
      </c>
      <c r="AN211" t="s">
        <v>3926</v>
      </c>
      <c r="AO211" t="s">
        <v>268</v>
      </c>
      <c r="AP211" t="s">
        <v>249</v>
      </c>
      <c r="AW211" t="s">
        <v>320</v>
      </c>
      <c r="AX211" t="s">
        <v>319</v>
      </c>
      <c r="AY211" t="s">
        <v>254</v>
      </c>
      <c r="AZ211" t="s">
        <v>230</v>
      </c>
      <c r="BA211" t="s">
        <v>395</v>
      </c>
      <c r="BB211" t="s">
        <v>380</v>
      </c>
      <c r="BC211" t="s">
        <v>3927</v>
      </c>
      <c r="BD211" t="s">
        <v>3927</v>
      </c>
      <c r="BE211" t="s">
        <v>3927</v>
      </c>
      <c r="BF211">
        <v>20</v>
      </c>
    </row>
    <row r="212" spans="1:58" x14ac:dyDescent="0.3">
      <c r="A212">
        <v>2026</v>
      </c>
      <c r="B212">
        <v>202605</v>
      </c>
      <c r="C212">
        <v>5</v>
      </c>
      <c r="D212" s="14">
        <v>20001626127169</v>
      </c>
      <c r="E212" t="s">
        <v>2810</v>
      </c>
      <c r="F212" s="2">
        <v>46153.669479166667</v>
      </c>
      <c r="G212" s="2">
        <v>46154</v>
      </c>
      <c r="I212" t="s">
        <v>224</v>
      </c>
      <c r="J212" t="s">
        <v>230</v>
      </c>
      <c r="L212" t="s">
        <v>2892</v>
      </c>
      <c r="M212" t="s">
        <v>334</v>
      </c>
      <c r="N212" t="s">
        <v>322</v>
      </c>
      <c r="O212" t="s">
        <v>331</v>
      </c>
      <c r="Q212" t="s">
        <v>4700</v>
      </c>
      <c r="R212" t="s">
        <v>2809</v>
      </c>
      <c r="S212" t="s">
        <v>4493</v>
      </c>
      <c r="T212" t="s">
        <v>4494</v>
      </c>
      <c r="U212" t="s">
        <v>4008</v>
      </c>
      <c r="V212" t="s">
        <v>980</v>
      </c>
      <c r="W212" t="s">
        <v>409</v>
      </c>
      <c r="X212" t="s">
        <v>225</v>
      </c>
      <c r="Z212">
        <v>1</v>
      </c>
      <c r="AA212" t="s">
        <v>3921</v>
      </c>
      <c r="AE212" t="s">
        <v>3922</v>
      </c>
      <c r="AG212" t="s">
        <v>982</v>
      </c>
      <c r="AH212">
        <v>6108292134</v>
      </c>
      <c r="AI212" t="s">
        <v>4701</v>
      </c>
      <c r="AM212" t="s">
        <v>3925</v>
      </c>
      <c r="AN212" t="s">
        <v>3926</v>
      </c>
      <c r="AO212" t="s">
        <v>268</v>
      </c>
      <c r="AP212" t="s">
        <v>249</v>
      </c>
      <c r="AW212" t="s">
        <v>227</v>
      </c>
      <c r="AX212" t="s">
        <v>226</v>
      </c>
      <c r="AY212" t="s">
        <v>254</v>
      </c>
      <c r="AZ212" t="s">
        <v>230</v>
      </c>
      <c r="BA212" t="s">
        <v>273</v>
      </c>
      <c r="BB212" t="s">
        <v>380</v>
      </c>
      <c r="BC212" t="s">
        <v>3927</v>
      </c>
      <c r="BD212" t="s">
        <v>3927</v>
      </c>
      <c r="BE212" t="s">
        <v>3927</v>
      </c>
      <c r="BF212">
        <v>18</v>
      </c>
    </row>
    <row r="213" spans="1:58" x14ac:dyDescent="0.3">
      <c r="A213">
        <v>2026</v>
      </c>
      <c r="B213">
        <v>202605</v>
      </c>
      <c r="C213">
        <v>5</v>
      </c>
      <c r="D213" s="14">
        <v>20001626078819</v>
      </c>
      <c r="E213" t="s">
        <v>2810</v>
      </c>
      <c r="F213" s="2">
        <v>46153.657650462963</v>
      </c>
      <c r="G213" s="2">
        <v>46154</v>
      </c>
      <c r="I213" t="s">
        <v>224</v>
      </c>
      <c r="J213" t="s">
        <v>230</v>
      </c>
      <c r="L213" t="s">
        <v>3688</v>
      </c>
      <c r="M213" t="s">
        <v>902</v>
      </c>
      <c r="N213" t="s">
        <v>752</v>
      </c>
      <c r="O213" t="s">
        <v>623</v>
      </c>
      <c r="Q213" t="s">
        <v>4702</v>
      </c>
      <c r="R213" t="s">
        <v>2809</v>
      </c>
      <c r="S213" t="s">
        <v>3935</v>
      </c>
      <c r="T213" t="s">
        <v>3936</v>
      </c>
      <c r="U213" t="s">
        <v>3034</v>
      </c>
      <c r="V213" t="s">
        <v>3920</v>
      </c>
      <c r="W213" t="s">
        <v>409</v>
      </c>
      <c r="X213" t="s">
        <v>225</v>
      </c>
      <c r="Z213">
        <v>1</v>
      </c>
      <c r="AA213" t="s">
        <v>3921</v>
      </c>
      <c r="AE213" t="s">
        <v>3922</v>
      </c>
      <c r="AG213" t="s">
        <v>3923</v>
      </c>
      <c r="AH213">
        <v>6108976225</v>
      </c>
      <c r="AI213" t="s">
        <v>4703</v>
      </c>
      <c r="AM213" t="s">
        <v>3925</v>
      </c>
      <c r="AN213" t="s">
        <v>3926</v>
      </c>
      <c r="AO213" t="s">
        <v>268</v>
      </c>
      <c r="AP213" t="s">
        <v>386</v>
      </c>
      <c r="AW213" t="s">
        <v>320</v>
      </c>
      <c r="AX213" t="s">
        <v>319</v>
      </c>
      <c r="AY213" t="s">
        <v>254</v>
      </c>
      <c r="AZ213" t="s">
        <v>230</v>
      </c>
      <c r="BA213" t="s">
        <v>273</v>
      </c>
      <c r="BB213" t="s">
        <v>380</v>
      </c>
      <c r="BC213" t="s">
        <v>3927</v>
      </c>
      <c r="BD213" t="s">
        <v>3927</v>
      </c>
      <c r="BE213" t="s">
        <v>3927</v>
      </c>
      <c r="BF213">
        <v>20</v>
      </c>
    </row>
    <row r="214" spans="1:58" x14ac:dyDescent="0.3">
      <c r="A214">
        <v>2026</v>
      </c>
      <c r="B214">
        <v>202605</v>
      </c>
      <c r="C214">
        <v>5</v>
      </c>
      <c r="D214" s="14">
        <v>20001626033650</v>
      </c>
      <c r="E214" t="s">
        <v>2810</v>
      </c>
      <c r="F214" s="2">
        <v>46153.610092592593</v>
      </c>
      <c r="G214" s="2">
        <v>46154</v>
      </c>
      <c r="I214" t="s">
        <v>224</v>
      </c>
      <c r="J214" t="s">
        <v>230</v>
      </c>
      <c r="L214" t="s">
        <v>3089</v>
      </c>
      <c r="M214" t="s">
        <v>4133</v>
      </c>
      <c r="N214" t="s">
        <v>353</v>
      </c>
      <c r="O214" t="s">
        <v>283</v>
      </c>
      <c r="Q214" t="s">
        <v>4704</v>
      </c>
      <c r="R214" t="s">
        <v>2809</v>
      </c>
      <c r="S214" t="s">
        <v>3954</v>
      </c>
      <c r="T214" t="s">
        <v>3955</v>
      </c>
      <c r="U214" t="s">
        <v>3034</v>
      </c>
      <c r="V214" t="s">
        <v>3920</v>
      </c>
      <c r="W214" t="s">
        <v>409</v>
      </c>
      <c r="X214" t="s">
        <v>225</v>
      </c>
      <c r="Z214">
        <v>1</v>
      </c>
      <c r="AA214" t="s">
        <v>3921</v>
      </c>
      <c r="AE214" t="s">
        <v>3922</v>
      </c>
      <c r="AG214" t="s">
        <v>3923</v>
      </c>
      <c r="AH214">
        <v>6108989934</v>
      </c>
      <c r="AI214" t="s">
        <v>4705</v>
      </c>
      <c r="AM214" t="s">
        <v>3925</v>
      </c>
      <c r="AN214" t="s">
        <v>3926</v>
      </c>
      <c r="AO214" t="s">
        <v>268</v>
      </c>
      <c r="AP214" t="s">
        <v>386</v>
      </c>
      <c r="AW214" t="s">
        <v>227</v>
      </c>
      <c r="AX214" t="s">
        <v>226</v>
      </c>
      <c r="AY214" t="s">
        <v>254</v>
      </c>
      <c r="AZ214" t="s">
        <v>230</v>
      </c>
      <c r="BA214" t="s">
        <v>395</v>
      </c>
      <c r="BB214" t="s">
        <v>380</v>
      </c>
      <c r="BC214" t="s">
        <v>3927</v>
      </c>
      <c r="BD214" t="s">
        <v>3927</v>
      </c>
      <c r="BE214" t="s">
        <v>3927</v>
      </c>
      <c r="BF214">
        <v>20</v>
      </c>
    </row>
    <row r="215" spans="1:58" x14ac:dyDescent="0.3">
      <c r="A215">
        <v>2026</v>
      </c>
      <c r="B215">
        <v>202605</v>
      </c>
      <c r="C215">
        <v>5</v>
      </c>
      <c r="D215" s="14">
        <v>20001626033280</v>
      </c>
      <c r="E215" t="s">
        <v>2810</v>
      </c>
      <c r="F215" s="2">
        <v>46153.593287037038</v>
      </c>
      <c r="G215" s="2">
        <v>46154</v>
      </c>
      <c r="I215" t="s">
        <v>224</v>
      </c>
      <c r="J215" t="s">
        <v>230</v>
      </c>
      <c r="L215" t="s">
        <v>3295</v>
      </c>
      <c r="M215" t="s">
        <v>809</v>
      </c>
      <c r="N215" t="s">
        <v>237</v>
      </c>
      <c r="O215" t="s">
        <v>257</v>
      </c>
      <c r="Q215" t="s">
        <v>4706</v>
      </c>
      <c r="R215" t="s">
        <v>2809</v>
      </c>
      <c r="S215" t="s">
        <v>3969</v>
      </c>
      <c r="T215" t="s">
        <v>3970</v>
      </c>
      <c r="U215" t="s">
        <v>3034</v>
      </c>
      <c r="V215" t="s">
        <v>3920</v>
      </c>
      <c r="W215" t="s">
        <v>409</v>
      </c>
      <c r="X215" t="s">
        <v>225</v>
      </c>
      <c r="Z215">
        <v>1</v>
      </c>
      <c r="AA215" t="s">
        <v>3921</v>
      </c>
      <c r="AE215" t="s">
        <v>3922</v>
      </c>
      <c r="AG215" t="s">
        <v>3923</v>
      </c>
      <c r="AH215">
        <v>6108975122</v>
      </c>
      <c r="AI215" t="s">
        <v>4707</v>
      </c>
      <c r="AM215" t="s">
        <v>3925</v>
      </c>
      <c r="AN215" t="s">
        <v>3926</v>
      </c>
      <c r="AO215" t="s">
        <v>268</v>
      </c>
      <c r="AP215" t="s">
        <v>386</v>
      </c>
      <c r="AW215" t="s">
        <v>227</v>
      </c>
      <c r="AX215" t="s">
        <v>226</v>
      </c>
      <c r="AY215" t="s">
        <v>254</v>
      </c>
      <c r="AZ215" t="s">
        <v>230</v>
      </c>
      <c r="BA215" t="s">
        <v>395</v>
      </c>
      <c r="BB215" t="s">
        <v>380</v>
      </c>
      <c r="BC215" t="s">
        <v>3927</v>
      </c>
      <c r="BD215" t="s">
        <v>3927</v>
      </c>
      <c r="BE215" t="s">
        <v>3927</v>
      </c>
      <c r="BF215">
        <v>20</v>
      </c>
    </row>
    <row r="216" spans="1:58" x14ac:dyDescent="0.3">
      <c r="A216">
        <v>2026</v>
      </c>
      <c r="B216">
        <v>202605</v>
      </c>
      <c r="C216">
        <v>5</v>
      </c>
      <c r="D216" s="14">
        <v>20001625991391</v>
      </c>
      <c r="E216" t="s">
        <v>2810</v>
      </c>
      <c r="F216" s="2">
        <v>46153.550925925927</v>
      </c>
      <c r="G216" s="2">
        <v>46154</v>
      </c>
      <c r="I216" t="s">
        <v>224</v>
      </c>
      <c r="J216" t="s">
        <v>230</v>
      </c>
      <c r="L216" t="s">
        <v>3575</v>
      </c>
      <c r="M216" t="s">
        <v>309</v>
      </c>
      <c r="N216" t="s">
        <v>297</v>
      </c>
      <c r="O216" t="s">
        <v>283</v>
      </c>
      <c r="Q216" t="s">
        <v>4708</v>
      </c>
      <c r="R216" t="s">
        <v>2809</v>
      </c>
      <c r="S216" t="s">
        <v>3942</v>
      </c>
      <c r="T216" t="s">
        <v>3943</v>
      </c>
      <c r="U216" t="s">
        <v>3034</v>
      </c>
      <c r="V216" t="s">
        <v>3920</v>
      </c>
      <c r="W216" t="s">
        <v>409</v>
      </c>
      <c r="X216" t="s">
        <v>225</v>
      </c>
      <c r="Z216">
        <v>1</v>
      </c>
      <c r="AA216" t="s">
        <v>3921</v>
      </c>
      <c r="AE216" t="s">
        <v>3922</v>
      </c>
      <c r="AG216" t="s">
        <v>3923</v>
      </c>
      <c r="AH216">
        <v>6108975061</v>
      </c>
      <c r="AI216" t="s">
        <v>4709</v>
      </c>
      <c r="AM216" t="s">
        <v>3925</v>
      </c>
      <c r="AN216" t="s">
        <v>3926</v>
      </c>
      <c r="AO216" t="s">
        <v>268</v>
      </c>
      <c r="AP216" t="s">
        <v>386</v>
      </c>
      <c r="AW216" t="s">
        <v>320</v>
      </c>
      <c r="AX216" t="s">
        <v>319</v>
      </c>
      <c r="AY216" t="s">
        <v>254</v>
      </c>
      <c r="AZ216" t="s">
        <v>230</v>
      </c>
      <c r="BA216" t="s">
        <v>395</v>
      </c>
      <c r="BB216" t="s">
        <v>380</v>
      </c>
      <c r="BC216" t="s">
        <v>3927</v>
      </c>
      <c r="BD216" t="s">
        <v>3927</v>
      </c>
      <c r="BE216" t="s">
        <v>3927</v>
      </c>
      <c r="BF216">
        <v>20</v>
      </c>
    </row>
    <row r="217" spans="1:58" x14ac:dyDescent="0.3">
      <c r="A217">
        <v>2026</v>
      </c>
      <c r="B217">
        <v>202605</v>
      </c>
      <c r="C217">
        <v>5</v>
      </c>
      <c r="D217" s="14">
        <v>20001625984423</v>
      </c>
      <c r="E217" t="s">
        <v>2810</v>
      </c>
      <c r="F217" s="2">
        <v>46153.550706018519</v>
      </c>
      <c r="G217" s="2">
        <v>46154</v>
      </c>
      <c r="I217" t="s">
        <v>224</v>
      </c>
      <c r="J217" t="s">
        <v>230</v>
      </c>
      <c r="L217" t="s">
        <v>4710</v>
      </c>
      <c r="M217" t="s">
        <v>4133</v>
      </c>
      <c r="N217" t="s">
        <v>353</v>
      </c>
      <c r="O217" t="s">
        <v>283</v>
      </c>
      <c r="Q217" t="s">
        <v>4711</v>
      </c>
      <c r="R217" t="s">
        <v>2809</v>
      </c>
      <c r="S217" t="s">
        <v>3954</v>
      </c>
      <c r="T217" t="s">
        <v>3955</v>
      </c>
      <c r="U217" t="s">
        <v>3034</v>
      </c>
      <c r="V217" t="s">
        <v>3920</v>
      </c>
      <c r="W217" t="s">
        <v>409</v>
      </c>
      <c r="X217" t="s">
        <v>225</v>
      </c>
      <c r="Z217">
        <v>1</v>
      </c>
      <c r="AA217" t="s">
        <v>3921</v>
      </c>
      <c r="AE217" t="s">
        <v>3922</v>
      </c>
      <c r="AG217" t="s">
        <v>3923</v>
      </c>
      <c r="AH217">
        <v>6083779436</v>
      </c>
      <c r="AI217" t="s">
        <v>4712</v>
      </c>
      <c r="AM217" t="s">
        <v>3925</v>
      </c>
      <c r="AN217" t="s">
        <v>3926</v>
      </c>
      <c r="AO217" t="s">
        <v>268</v>
      </c>
      <c r="AP217" t="s">
        <v>386</v>
      </c>
      <c r="AW217" t="s">
        <v>227</v>
      </c>
      <c r="AX217" t="s">
        <v>226</v>
      </c>
      <c r="AY217" t="s">
        <v>254</v>
      </c>
      <c r="AZ217" t="s">
        <v>230</v>
      </c>
      <c r="BA217" t="s">
        <v>273</v>
      </c>
      <c r="BB217" t="s">
        <v>380</v>
      </c>
      <c r="BC217" t="s">
        <v>3927</v>
      </c>
      <c r="BD217" t="s">
        <v>3927</v>
      </c>
      <c r="BE217" t="s">
        <v>3927</v>
      </c>
      <c r="BF217">
        <v>20</v>
      </c>
    </row>
    <row r="218" spans="1:58" x14ac:dyDescent="0.3">
      <c r="A218">
        <v>2026</v>
      </c>
      <c r="B218">
        <v>202605</v>
      </c>
      <c r="C218">
        <v>5</v>
      </c>
      <c r="D218" s="14">
        <v>20001625969263</v>
      </c>
      <c r="E218" t="s">
        <v>2847</v>
      </c>
      <c r="F218" s="2">
        <v>46153.538912037038</v>
      </c>
      <c r="G218" s="2">
        <v>46154</v>
      </c>
      <c r="I218" t="s">
        <v>224</v>
      </c>
      <c r="J218" t="s">
        <v>230</v>
      </c>
      <c r="L218" t="s">
        <v>3286</v>
      </c>
      <c r="M218" t="s">
        <v>809</v>
      </c>
      <c r="N218" t="s">
        <v>237</v>
      </c>
      <c r="O218" t="s">
        <v>257</v>
      </c>
      <c r="Q218" t="s">
        <v>4713</v>
      </c>
      <c r="R218" t="s">
        <v>2809</v>
      </c>
      <c r="S218" t="s">
        <v>4714</v>
      </c>
      <c r="T218" t="s">
        <v>4715</v>
      </c>
      <c r="U218" t="s">
        <v>4008</v>
      </c>
      <c r="V218" t="s">
        <v>980</v>
      </c>
      <c r="W218" t="s">
        <v>409</v>
      </c>
      <c r="X218" t="s">
        <v>2763</v>
      </c>
      <c r="Z218">
        <v>1</v>
      </c>
      <c r="AA218" t="s">
        <v>3921</v>
      </c>
      <c r="AE218" t="s">
        <v>3922</v>
      </c>
      <c r="AG218" t="s">
        <v>982</v>
      </c>
      <c r="AH218">
        <v>6057577334</v>
      </c>
      <c r="AI218" t="s">
        <v>4716</v>
      </c>
      <c r="AM218" t="s">
        <v>3925</v>
      </c>
      <c r="AN218" t="s">
        <v>3926</v>
      </c>
      <c r="AO218" t="s">
        <v>268</v>
      </c>
      <c r="AP218" t="s">
        <v>304</v>
      </c>
      <c r="AW218" t="s">
        <v>447</v>
      </c>
      <c r="AX218" t="s">
        <v>446</v>
      </c>
      <c r="AY218" t="s">
        <v>254</v>
      </c>
      <c r="AZ218" t="s">
        <v>230</v>
      </c>
      <c r="BA218" t="s">
        <v>344</v>
      </c>
      <c r="BB218" t="s">
        <v>232</v>
      </c>
      <c r="BC218" t="s">
        <v>3927</v>
      </c>
      <c r="BD218" t="s">
        <v>3927</v>
      </c>
      <c r="BE218" t="s">
        <v>3927</v>
      </c>
      <c r="BF218">
        <v>9</v>
      </c>
    </row>
    <row r="219" spans="1:58" x14ac:dyDescent="0.3">
      <c r="A219">
        <v>2026</v>
      </c>
      <c r="B219">
        <v>202605</v>
      </c>
      <c r="C219">
        <v>5</v>
      </c>
      <c r="D219" s="14">
        <v>20001625935599</v>
      </c>
      <c r="E219" t="s">
        <v>2810</v>
      </c>
      <c r="F219" s="2">
        <v>46153.508877314816</v>
      </c>
      <c r="G219" s="2">
        <v>46154</v>
      </c>
      <c r="I219" t="s">
        <v>224</v>
      </c>
      <c r="J219" t="s">
        <v>230</v>
      </c>
      <c r="L219" t="s">
        <v>3689</v>
      </c>
      <c r="M219" t="s">
        <v>902</v>
      </c>
      <c r="N219" t="s">
        <v>752</v>
      </c>
      <c r="O219" t="s">
        <v>623</v>
      </c>
      <c r="Q219" t="s">
        <v>4717</v>
      </c>
      <c r="R219" t="s">
        <v>2809</v>
      </c>
      <c r="S219" t="s">
        <v>3969</v>
      </c>
      <c r="T219" t="s">
        <v>3970</v>
      </c>
      <c r="U219" t="s">
        <v>3034</v>
      </c>
      <c r="V219" t="s">
        <v>3920</v>
      </c>
      <c r="W219" t="s">
        <v>409</v>
      </c>
      <c r="X219" t="s">
        <v>225</v>
      </c>
      <c r="Z219">
        <v>1</v>
      </c>
      <c r="AA219" t="s">
        <v>3921</v>
      </c>
      <c r="AE219" t="s">
        <v>3922</v>
      </c>
      <c r="AG219" t="s">
        <v>3923</v>
      </c>
      <c r="AH219">
        <v>6108987760</v>
      </c>
      <c r="AI219" t="s">
        <v>4718</v>
      </c>
      <c r="AM219" t="s">
        <v>3925</v>
      </c>
      <c r="AN219" t="s">
        <v>3926</v>
      </c>
      <c r="AO219" t="s">
        <v>268</v>
      </c>
      <c r="AP219" t="s">
        <v>249</v>
      </c>
      <c r="AW219" t="s">
        <v>227</v>
      </c>
      <c r="AX219" t="s">
        <v>226</v>
      </c>
      <c r="AY219" t="s">
        <v>254</v>
      </c>
      <c r="AZ219" t="s">
        <v>230</v>
      </c>
      <c r="BA219" t="s">
        <v>395</v>
      </c>
      <c r="BB219" t="s">
        <v>3080</v>
      </c>
      <c r="BC219" t="s">
        <v>3927</v>
      </c>
      <c r="BD219" t="s">
        <v>3927</v>
      </c>
      <c r="BE219" t="s">
        <v>3927</v>
      </c>
      <c r="BF219">
        <v>20</v>
      </c>
    </row>
    <row r="220" spans="1:58" x14ac:dyDescent="0.3">
      <c r="A220">
        <v>2026</v>
      </c>
      <c r="B220">
        <v>202605</v>
      </c>
      <c r="C220">
        <v>5</v>
      </c>
      <c r="D220" s="14">
        <v>20001625927310</v>
      </c>
      <c r="E220" t="s">
        <v>2810</v>
      </c>
      <c r="F220" s="2">
        <v>46153.49554398148</v>
      </c>
      <c r="G220" s="2">
        <v>46154</v>
      </c>
      <c r="I220" t="s">
        <v>224</v>
      </c>
      <c r="J220" t="s">
        <v>230</v>
      </c>
      <c r="L220" t="s">
        <v>4719</v>
      </c>
      <c r="M220" t="s">
        <v>392</v>
      </c>
      <c r="N220" t="s">
        <v>353</v>
      </c>
      <c r="O220" t="s">
        <v>283</v>
      </c>
      <c r="Q220" t="s">
        <v>4720</v>
      </c>
      <c r="R220" t="s">
        <v>2809</v>
      </c>
      <c r="S220" t="s">
        <v>4041</v>
      </c>
      <c r="T220" t="s">
        <v>4042</v>
      </c>
      <c r="U220" t="s">
        <v>3034</v>
      </c>
      <c r="V220" t="s">
        <v>3920</v>
      </c>
      <c r="W220" t="s">
        <v>409</v>
      </c>
      <c r="X220" t="s">
        <v>225</v>
      </c>
      <c r="Z220">
        <v>1</v>
      </c>
      <c r="AA220" t="s">
        <v>3921</v>
      </c>
      <c r="AE220" t="s">
        <v>3922</v>
      </c>
      <c r="AG220" t="s">
        <v>3923</v>
      </c>
      <c r="AH220">
        <v>6108941711</v>
      </c>
      <c r="AI220" t="s">
        <v>4721</v>
      </c>
      <c r="AM220" t="s">
        <v>3925</v>
      </c>
      <c r="AN220" t="s">
        <v>3926</v>
      </c>
      <c r="AO220" t="s">
        <v>268</v>
      </c>
      <c r="AP220" t="s">
        <v>386</v>
      </c>
      <c r="AW220" t="s">
        <v>227</v>
      </c>
      <c r="AX220" t="s">
        <v>226</v>
      </c>
      <c r="AY220" t="s">
        <v>254</v>
      </c>
      <c r="AZ220" t="s">
        <v>230</v>
      </c>
      <c r="BA220" t="s">
        <v>395</v>
      </c>
      <c r="BB220" t="s">
        <v>380</v>
      </c>
      <c r="BC220" t="s">
        <v>3927</v>
      </c>
      <c r="BD220" t="s">
        <v>3927</v>
      </c>
      <c r="BE220" t="s">
        <v>3927</v>
      </c>
      <c r="BF220">
        <v>20</v>
      </c>
    </row>
    <row r="221" spans="1:58" x14ac:dyDescent="0.3">
      <c r="A221">
        <v>2026</v>
      </c>
      <c r="B221">
        <v>202605</v>
      </c>
      <c r="C221">
        <v>5</v>
      </c>
      <c r="D221" s="14">
        <v>20001625827257</v>
      </c>
      <c r="E221" t="s">
        <v>2810</v>
      </c>
      <c r="F221" s="2">
        <v>46153.419930555552</v>
      </c>
      <c r="G221" s="2">
        <v>46154</v>
      </c>
      <c r="I221" t="s">
        <v>224</v>
      </c>
      <c r="J221" t="s">
        <v>230</v>
      </c>
      <c r="L221" t="s">
        <v>4722</v>
      </c>
      <c r="M221" t="s">
        <v>4232</v>
      </c>
      <c r="N221" t="s">
        <v>353</v>
      </c>
      <c r="O221" t="s">
        <v>283</v>
      </c>
      <c r="Q221" t="s">
        <v>4723</v>
      </c>
      <c r="R221" t="s">
        <v>2809</v>
      </c>
      <c r="S221" t="s">
        <v>3979</v>
      </c>
      <c r="T221" t="s">
        <v>3980</v>
      </c>
      <c r="U221" t="s">
        <v>3034</v>
      </c>
      <c r="V221" t="s">
        <v>3920</v>
      </c>
      <c r="W221" t="s">
        <v>409</v>
      </c>
      <c r="X221" t="s">
        <v>225</v>
      </c>
      <c r="Z221">
        <v>1</v>
      </c>
      <c r="AA221" t="s">
        <v>3921</v>
      </c>
      <c r="AE221" t="s">
        <v>3922</v>
      </c>
      <c r="AG221" t="s">
        <v>3923</v>
      </c>
      <c r="AH221">
        <v>6108938556</v>
      </c>
      <c r="AI221" t="s">
        <v>4724</v>
      </c>
      <c r="AM221" t="s">
        <v>3925</v>
      </c>
      <c r="AN221" t="s">
        <v>3926</v>
      </c>
      <c r="AO221" t="s">
        <v>268</v>
      </c>
      <c r="AP221" t="s">
        <v>386</v>
      </c>
      <c r="AW221" t="s">
        <v>320</v>
      </c>
      <c r="AX221" t="s">
        <v>319</v>
      </c>
      <c r="AY221" t="s">
        <v>254</v>
      </c>
      <c r="AZ221" t="s">
        <v>230</v>
      </c>
      <c r="BA221" t="s">
        <v>395</v>
      </c>
      <c r="BB221" t="s">
        <v>380</v>
      </c>
      <c r="BC221" t="s">
        <v>3927</v>
      </c>
      <c r="BD221" t="s">
        <v>3927</v>
      </c>
      <c r="BE221" t="s">
        <v>3927</v>
      </c>
      <c r="BF221">
        <v>20</v>
      </c>
    </row>
    <row r="222" spans="1:58" x14ac:dyDescent="0.3">
      <c r="A222">
        <v>2026</v>
      </c>
      <c r="B222">
        <v>202605</v>
      </c>
      <c r="C222">
        <v>5</v>
      </c>
      <c r="D222" s="14">
        <v>20001625826734</v>
      </c>
      <c r="E222" t="s">
        <v>2810</v>
      </c>
      <c r="F222" s="2">
        <v>46153.439097222225</v>
      </c>
      <c r="G222" s="2">
        <v>46154</v>
      </c>
      <c r="I222" t="s">
        <v>224</v>
      </c>
      <c r="J222" t="s">
        <v>230</v>
      </c>
      <c r="L222" t="s">
        <v>2133</v>
      </c>
      <c r="M222" t="s">
        <v>261</v>
      </c>
      <c r="N222" t="s">
        <v>237</v>
      </c>
      <c r="O222" t="s">
        <v>257</v>
      </c>
      <c r="Q222" t="s">
        <v>4725</v>
      </c>
      <c r="R222" t="s">
        <v>2809</v>
      </c>
      <c r="S222" t="s">
        <v>4049</v>
      </c>
      <c r="T222" t="s">
        <v>4050</v>
      </c>
      <c r="U222" t="s">
        <v>3034</v>
      </c>
      <c r="V222" t="s">
        <v>647</v>
      </c>
      <c r="W222" t="s">
        <v>409</v>
      </c>
      <c r="X222" t="s">
        <v>225</v>
      </c>
      <c r="Z222">
        <v>1</v>
      </c>
      <c r="AA222" t="s">
        <v>3921</v>
      </c>
      <c r="AE222" t="s">
        <v>3922</v>
      </c>
      <c r="AG222" t="s">
        <v>649</v>
      </c>
      <c r="AH222">
        <v>6108932671</v>
      </c>
      <c r="AI222" t="s">
        <v>4726</v>
      </c>
      <c r="AM222" t="s">
        <v>3925</v>
      </c>
      <c r="AN222" t="s">
        <v>3926</v>
      </c>
      <c r="AO222" t="s">
        <v>268</v>
      </c>
      <c r="AP222" t="s">
        <v>304</v>
      </c>
      <c r="AW222" t="s">
        <v>227</v>
      </c>
      <c r="AX222" t="s">
        <v>226</v>
      </c>
      <c r="AY222" t="s">
        <v>254</v>
      </c>
      <c r="AZ222" t="s">
        <v>230</v>
      </c>
      <c r="BA222" t="s">
        <v>395</v>
      </c>
      <c r="BB222" t="s">
        <v>380</v>
      </c>
      <c r="BC222" t="s">
        <v>3927</v>
      </c>
      <c r="BD222" t="s">
        <v>3927</v>
      </c>
      <c r="BE222" t="s">
        <v>3927</v>
      </c>
      <c r="BF222">
        <v>20</v>
      </c>
    </row>
    <row r="223" spans="1:58" x14ac:dyDescent="0.3">
      <c r="A223">
        <v>2026</v>
      </c>
      <c r="B223">
        <v>202605</v>
      </c>
      <c r="C223">
        <v>5</v>
      </c>
      <c r="D223" s="14">
        <v>20001625774506</v>
      </c>
      <c r="E223" t="s">
        <v>2810</v>
      </c>
      <c r="F223" s="2">
        <v>46153.390115740738</v>
      </c>
      <c r="G223" s="2">
        <v>46153</v>
      </c>
      <c r="I223" t="s">
        <v>224</v>
      </c>
      <c r="J223" t="s">
        <v>230</v>
      </c>
      <c r="L223" t="s">
        <v>3613</v>
      </c>
      <c r="M223" t="s">
        <v>309</v>
      </c>
      <c r="N223" t="s">
        <v>297</v>
      </c>
      <c r="O223" t="s">
        <v>283</v>
      </c>
      <c r="Q223" t="s">
        <v>4727</v>
      </c>
      <c r="R223" t="s">
        <v>2809</v>
      </c>
      <c r="S223" t="s">
        <v>3979</v>
      </c>
      <c r="T223" t="s">
        <v>3980</v>
      </c>
      <c r="U223" t="s">
        <v>3034</v>
      </c>
      <c r="V223" t="s">
        <v>3920</v>
      </c>
      <c r="W223" t="s">
        <v>409</v>
      </c>
      <c r="X223" t="s">
        <v>225</v>
      </c>
      <c r="Z223">
        <v>2</v>
      </c>
      <c r="AA223" t="s">
        <v>3921</v>
      </c>
      <c r="AE223" t="s">
        <v>3922</v>
      </c>
      <c r="AG223" t="s">
        <v>3923</v>
      </c>
      <c r="AH223">
        <v>6108940465</v>
      </c>
      <c r="AI223" t="s">
        <v>4728</v>
      </c>
      <c r="AM223" t="s">
        <v>3925</v>
      </c>
      <c r="AN223" t="s">
        <v>3926</v>
      </c>
      <c r="AO223" t="s">
        <v>268</v>
      </c>
      <c r="AP223" t="s">
        <v>304</v>
      </c>
      <c r="AW223" t="s">
        <v>320</v>
      </c>
      <c r="AX223" t="s">
        <v>319</v>
      </c>
      <c r="AY223" t="s">
        <v>254</v>
      </c>
      <c r="AZ223" t="s">
        <v>230</v>
      </c>
      <c r="BA223" t="s">
        <v>395</v>
      </c>
      <c r="BB223" t="s">
        <v>380</v>
      </c>
      <c r="BC223" t="s">
        <v>3927</v>
      </c>
      <c r="BD223" t="s">
        <v>3927</v>
      </c>
      <c r="BE223" t="s">
        <v>3927</v>
      </c>
      <c r="BF223">
        <v>20</v>
      </c>
    </row>
    <row r="224" spans="1:58" x14ac:dyDescent="0.3">
      <c r="A224">
        <v>2026</v>
      </c>
      <c r="B224">
        <v>202605</v>
      </c>
      <c r="C224">
        <v>5</v>
      </c>
      <c r="D224" s="14">
        <v>20001624922634</v>
      </c>
      <c r="E224" t="s">
        <v>2810</v>
      </c>
      <c r="F224" s="2">
        <v>46151.700046296297</v>
      </c>
      <c r="G224" s="2">
        <v>46152</v>
      </c>
      <c r="I224" t="s">
        <v>224</v>
      </c>
      <c r="J224" t="s">
        <v>230</v>
      </c>
      <c r="L224" t="s">
        <v>3189</v>
      </c>
      <c r="M224" t="s">
        <v>809</v>
      </c>
      <c r="N224" t="s">
        <v>237</v>
      </c>
      <c r="O224" t="s">
        <v>257</v>
      </c>
      <c r="Q224" t="s">
        <v>4729</v>
      </c>
      <c r="R224" t="s">
        <v>2809</v>
      </c>
      <c r="S224" t="s">
        <v>3969</v>
      </c>
      <c r="T224" t="s">
        <v>3970</v>
      </c>
      <c r="U224" t="s">
        <v>3034</v>
      </c>
      <c r="V224" t="s">
        <v>3920</v>
      </c>
      <c r="W224" t="s">
        <v>409</v>
      </c>
      <c r="X224" t="s">
        <v>225</v>
      </c>
      <c r="Z224">
        <v>3</v>
      </c>
      <c r="AA224" t="s">
        <v>3921</v>
      </c>
      <c r="AE224" t="s">
        <v>3922</v>
      </c>
      <c r="AG224" t="s">
        <v>3923</v>
      </c>
      <c r="AH224">
        <v>6108941323</v>
      </c>
      <c r="AI224" t="s">
        <v>4730</v>
      </c>
      <c r="AM224" t="s">
        <v>3925</v>
      </c>
      <c r="AN224" t="s">
        <v>3926</v>
      </c>
      <c r="AO224" t="s">
        <v>268</v>
      </c>
      <c r="AP224" t="s">
        <v>386</v>
      </c>
      <c r="AW224" t="s">
        <v>320</v>
      </c>
      <c r="AX224" t="s">
        <v>319</v>
      </c>
      <c r="AY224" t="s">
        <v>254</v>
      </c>
      <c r="AZ224" t="s">
        <v>230</v>
      </c>
      <c r="BA224" t="s">
        <v>395</v>
      </c>
      <c r="BB224" t="s">
        <v>380</v>
      </c>
      <c r="BC224" t="s">
        <v>3927</v>
      </c>
      <c r="BD224" t="s">
        <v>3927</v>
      </c>
      <c r="BE224" t="s">
        <v>3927</v>
      </c>
      <c r="BF224">
        <v>16</v>
      </c>
    </row>
    <row r="225" spans="1:58" x14ac:dyDescent="0.3">
      <c r="A225">
        <v>2026</v>
      </c>
      <c r="B225">
        <v>202605</v>
      </c>
      <c r="C225">
        <v>5</v>
      </c>
      <c r="D225" s="14">
        <v>20001624859845</v>
      </c>
      <c r="E225" t="s">
        <v>2810</v>
      </c>
      <c r="F225" s="2">
        <v>46151.517812500002</v>
      </c>
      <c r="G225" s="2">
        <v>46153</v>
      </c>
      <c r="I225" t="s">
        <v>224</v>
      </c>
      <c r="J225" t="s">
        <v>230</v>
      </c>
      <c r="L225" t="s">
        <v>4731</v>
      </c>
      <c r="M225" t="s">
        <v>946</v>
      </c>
      <c r="N225" t="s">
        <v>938</v>
      </c>
      <c r="O225" t="s">
        <v>331</v>
      </c>
      <c r="Q225" t="s">
        <v>4732</v>
      </c>
      <c r="R225" t="s">
        <v>2809</v>
      </c>
      <c r="S225" t="s">
        <v>4041</v>
      </c>
      <c r="T225" t="s">
        <v>4042</v>
      </c>
      <c r="U225" t="s">
        <v>3034</v>
      </c>
      <c r="V225" t="s">
        <v>3920</v>
      </c>
      <c r="W225" t="s">
        <v>409</v>
      </c>
      <c r="X225" t="s">
        <v>387</v>
      </c>
      <c r="Z225">
        <v>2</v>
      </c>
      <c r="AA225" t="s">
        <v>3921</v>
      </c>
      <c r="AE225" t="s">
        <v>3922</v>
      </c>
      <c r="AG225" t="s">
        <v>3923</v>
      </c>
      <c r="AH225">
        <v>6019040676</v>
      </c>
      <c r="AI225" t="s">
        <v>4733</v>
      </c>
      <c r="AM225" t="s">
        <v>3925</v>
      </c>
      <c r="AN225" t="s">
        <v>3926</v>
      </c>
      <c r="AO225" t="s">
        <v>268</v>
      </c>
      <c r="AP225" t="s">
        <v>249</v>
      </c>
      <c r="AW225" t="s">
        <v>447</v>
      </c>
      <c r="AX225" t="s">
        <v>446</v>
      </c>
      <c r="AY225" t="s">
        <v>253</v>
      </c>
      <c r="AZ225" t="s">
        <v>230</v>
      </c>
      <c r="BA225" t="s">
        <v>273</v>
      </c>
      <c r="BB225" t="s">
        <v>380</v>
      </c>
      <c r="BC225" t="s">
        <v>3927</v>
      </c>
      <c r="BD225" t="s">
        <v>3927</v>
      </c>
      <c r="BE225" t="s">
        <v>3927</v>
      </c>
      <c r="BF225">
        <v>23</v>
      </c>
    </row>
    <row r="226" spans="1:58" x14ac:dyDescent="0.3">
      <c r="A226">
        <v>2026</v>
      </c>
      <c r="B226">
        <v>202605</v>
      </c>
      <c r="C226">
        <v>5</v>
      </c>
      <c r="D226" s="14">
        <v>20001624844147</v>
      </c>
      <c r="E226" t="s">
        <v>2810</v>
      </c>
      <c r="F226" s="2">
        <v>46151.481956018521</v>
      </c>
      <c r="G226" s="2">
        <v>46154</v>
      </c>
      <c r="I226" t="s">
        <v>224</v>
      </c>
      <c r="J226" t="s">
        <v>230</v>
      </c>
      <c r="L226" t="s">
        <v>3142</v>
      </c>
      <c r="M226" t="s">
        <v>309</v>
      </c>
      <c r="N226" t="s">
        <v>297</v>
      </c>
      <c r="O226" t="s">
        <v>283</v>
      </c>
      <c r="Q226" t="s">
        <v>4734</v>
      </c>
      <c r="R226" t="s">
        <v>2809</v>
      </c>
      <c r="S226" t="s">
        <v>4301</v>
      </c>
      <c r="T226" t="s">
        <v>4302</v>
      </c>
      <c r="U226" t="s">
        <v>4008</v>
      </c>
      <c r="V226" t="s">
        <v>980</v>
      </c>
      <c r="W226" t="s">
        <v>409</v>
      </c>
      <c r="X226" t="s">
        <v>225</v>
      </c>
      <c r="Z226">
        <v>1</v>
      </c>
      <c r="AA226" t="s">
        <v>3921</v>
      </c>
      <c r="AE226" t="s">
        <v>3922</v>
      </c>
      <c r="AG226" t="s">
        <v>982</v>
      </c>
      <c r="AH226">
        <v>6108926290</v>
      </c>
      <c r="AI226" t="s">
        <v>4735</v>
      </c>
      <c r="AM226" t="s">
        <v>3925</v>
      </c>
      <c r="AN226" t="s">
        <v>3926</v>
      </c>
      <c r="AO226" t="s">
        <v>268</v>
      </c>
      <c r="AP226" t="s">
        <v>330</v>
      </c>
      <c r="AW226" t="s">
        <v>227</v>
      </c>
      <c r="AX226" t="s">
        <v>226</v>
      </c>
      <c r="AY226" t="s">
        <v>254</v>
      </c>
      <c r="AZ226" t="s">
        <v>230</v>
      </c>
      <c r="BA226" t="s">
        <v>344</v>
      </c>
      <c r="BB226" t="s">
        <v>232</v>
      </c>
      <c r="BC226" t="s">
        <v>3927</v>
      </c>
      <c r="BD226" t="s">
        <v>3927</v>
      </c>
      <c r="BE226" t="s">
        <v>3927</v>
      </c>
      <c r="BF226">
        <v>9</v>
      </c>
    </row>
    <row r="227" spans="1:58" x14ac:dyDescent="0.3">
      <c r="A227">
        <v>2026</v>
      </c>
      <c r="B227">
        <v>202605</v>
      </c>
      <c r="C227">
        <v>5</v>
      </c>
      <c r="D227" s="14">
        <v>20001624843189</v>
      </c>
      <c r="E227" t="s">
        <v>2810</v>
      </c>
      <c r="F227" s="2">
        <v>46151.483020833337</v>
      </c>
      <c r="G227" s="2">
        <v>46153</v>
      </c>
      <c r="I227" t="s">
        <v>224</v>
      </c>
      <c r="J227" t="s">
        <v>230</v>
      </c>
      <c r="L227" t="s">
        <v>4736</v>
      </c>
      <c r="M227" t="s">
        <v>4091</v>
      </c>
      <c r="N227" t="s">
        <v>546</v>
      </c>
      <c r="O227" t="s">
        <v>554</v>
      </c>
      <c r="Q227" t="s">
        <v>4737</v>
      </c>
      <c r="R227" t="s">
        <v>2809</v>
      </c>
      <c r="S227" t="s">
        <v>3979</v>
      </c>
      <c r="T227" t="s">
        <v>3980</v>
      </c>
      <c r="U227" t="s">
        <v>3034</v>
      </c>
      <c r="V227" t="s">
        <v>3920</v>
      </c>
      <c r="W227" t="s">
        <v>409</v>
      </c>
      <c r="X227" t="s">
        <v>225</v>
      </c>
      <c r="Z227">
        <v>2</v>
      </c>
      <c r="AA227" t="s">
        <v>3921</v>
      </c>
      <c r="AE227" t="s">
        <v>3922</v>
      </c>
      <c r="AG227" t="s">
        <v>3923</v>
      </c>
      <c r="AH227">
        <v>6086801019</v>
      </c>
      <c r="AI227" t="s">
        <v>4738</v>
      </c>
      <c r="AM227" t="s">
        <v>3925</v>
      </c>
      <c r="AN227" t="s">
        <v>3926</v>
      </c>
      <c r="AO227" t="s">
        <v>268</v>
      </c>
      <c r="AP227" t="s">
        <v>304</v>
      </c>
      <c r="AW227" t="s">
        <v>227</v>
      </c>
      <c r="AX227" t="s">
        <v>226</v>
      </c>
      <c r="AY227" t="s">
        <v>254</v>
      </c>
      <c r="AZ227" t="s">
        <v>230</v>
      </c>
      <c r="BA227" t="s">
        <v>344</v>
      </c>
      <c r="BB227" t="s">
        <v>232</v>
      </c>
      <c r="BC227" t="s">
        <v>3927</v>
      </c>
      <c r="BD227" t="s">
        <v>3927</v>
      </c>
      <c r="BE227" t="s">
        <v>3927</v>
      </c>
      <c r="BF227">
        <v>9</v>
      </c>
    </row>
    <row r="228" spans="1:58" x14ac:dyDescent="0.3">
      <c r="A228">
        <v>2026</v>
      </c>
      <c r="B228">
        <v>202605</v>
      </c>
      <c r="C228">
        <v>5</v>
      </c>
      <c r="D228" s="14">
        <v>20001624670016</v>
      </c>
      <c r="E228" t="s">
        <v>2810</v>
      </c>
      <c r="F228" s="2">
        <v>46150.744016203702</v>
      </c>
      <c r="G228" s="2">
        <v>46153</v>
      </c>
      <c r="I228" t="s">
        <v>224</v>
      </c>
      <c r="J228" t="s">
        <v>230</v>
      </c>
      <c r="L228" t="s">
        <v>4739</v>
      </c>
      <c r="M228" t="s">
        <v>4740</v>
      </c>
      <c r="N228" t="s">
        <v>1128</v>
      </c>
      <c r="O228" t="s">
        <v>331</v>
      </c>
      <c r="Q228" t="s">
        <v>4741</v>
      </c>
      <c r="R228" t="s">
        <v>2809</v>
      </c>
      <c r="S228" t="s">
        <v>4742</v>
      </c>
      <c r="T228" t="s">
        <v>4743</v>
      </c>
      <c r="U228" t="s">
        <v>4095</v>
      </c>
      <c r="V228" t="s">
        <v>4096</v>
      </c>
      <c r="W228" t="s">
        <v>409</v>
      </c>
      <c r="X228" t="s">
        <v>387</v>
      </c>
      <c r="Z228">
        <v>2</v>
      </c>
      <c r="AA228" t="s">
        <v>3921</v>
      </c>
      <c r="AE228" t="s">
        <v>3922</v>
      </c>
      <c r="AG228" t="s">
        <v>4097</v>
      </c>
      <c r="AH228">
        <v>6108938865</v>
      </c>
      <c r="AI228" t="s">
        <v>4744</v>
      </c>
      <c r="AM228" t="s">
        <v>3925</v>
      </c>
      <c r="AN228" t="s">
        <v>3926</v>
      </c>
      <c r="AO228" t="s">
        <v>268</v>
      </c>
      <c r="AP228" t="s">
        <v>249</v>
      </c>
      <c r="AW228" t="s">
        <v>622</v>
      </c>
      <c r="AX228" t="s">
        <v>621</v>
      </c>
      <c r="AY228" t="s">
        <v>253</v>
      </c>
      <c r="AZ228" t="s">
        <v>230</v>
      </c>
      <c r="BA228" t="s">
        <v>395</v>
      </c>
      <c r="BB228" t="s">
        <v>380</v>
      </c>
      <c r="BC228" t="s">
        <v>3927</v>
      </c>
      <c r="BD228" t="s">
        <v>3927</v>
      </c>
      <c r="BE228" t="s">
        <v>3927</v>
      </c>
      <c r="BF228">
        <v>16</v>
      </c>
    </row>
    <row r="229" spans="1:58" x14ac:dyDescent="0.3">
      <c r="A229">
        <v>2026</v>
      </c>
      <c r="B229">
        <v>202605</v>
      </c>
      <c r="C229">
        <v>5</v>
      </c>
      <c r="D229" s="14">
        <v>20001624421682</v>
      </c>
      <c r="E229" t="s">
        <v>2810</v>
      </c>
      <c r="F229" s="2">
        <v>46150.442627314813</v>
      </c>
      <c r="G229" s="2">
        <v>46151</v>
      </c>
      <c r="I229" t="s">
        <v>224</v>
      </c>
      <c r="J229" t="s">
        <v>230</v>
      </c>
      <c r="L229" t="s">
        <v>3727</v>
      </c>
      <c r="M229" t="s">
        <v>902</v>
      </c>
      <c r="N229" t="s">
        <v>752</v>
      </c>
      <c r="O229" t="s">
        <v>623</v>
      </c>
      <c r="Q229" t="s">
        <v>4745</v>
      </c>
      <c r="R229" t="s">
        <v>2809</v>
      </c>
      <c r="S229" t="s">
        <v>3969</v>
      </c>
      <c r="T229" t="s">
        <v>3970</v>
      </c>
      <c r="U229" t="s">
        <v>3034</v>
      </c>
      <c r="V229" t="s">
        <v>3920</v>
      </c>
      <c r="W229" t="s">
        <v>409</v>
      </c>
      <c r="X229" t="s">
        <v>225</v>
      </c>
      <c r="Z229">
        <v>4</v>
      </c>
      <c r="AA229" t="s">
        <v>3921</v>
      </c>
      <c r="AE229" t="s">
        <v>3922</v>
      </c>
      <c r="AG229" t="s">
        <v>3923</v>
      </c>
      <c r="AH229">
        <v>6086814245</v>
      </c>
      <c r="AI229" t="s">
        <v>4746</v>
      </c>
      <c r="AM229" t="s">
        <v>3925</v>
      </c>
      <c r="AN229" t="s">
        <v>3926</v>
      </c>
      <c r="AO229" t="s">
        <v>268</v>
      </c>
      <c r="AP229" t="s">
        <v>386</v>
      </c>
      <c r="AW229" t="s">
        <v>227</v>
      </c>
      <c r="AX229" t="s">
        <v>226</v>
      </c>
      <c r="AY229" t="s">
        <v>254</v>
      </c>
      <c r="AZ229" t="s">
        <v>230</v>
      </c>
      <c r="BA229" t="s">
        <v>273</v>
      </c>
      <c r="BB229" t="s">
        <v>380</v>
      </c>
      <c r="BC229" t="s">
        <v>3927</v>
      </c>
      <c r="BD229" t="s">
        <v>3927</v>
      </c>
      <c r="BE229" t="s">
        <v>3927</v>
      </c>
      <c r="BF229">
        <v>9</v>
      </c>
    </row>
    <row r="230" spans="1:58" x14ac:dyDescent="0.3">
      <c r="A230">
        <v>2026</v>
      </c>
      <c r="B230">
        <v>202605</v>
      </c>
      <c r="C230">
        <v>5</v>
      </c>
      <c r="D230" s="14">
        <v>20001624389939</v>
      </c>
      <c r="E230" t="s">
        <v>2810</v>
      </c>
      <c r="F230" s="2">
        <v>46150.358738425923</v>
      </c>
      <c r="G230" s="2">
        <v>46151</v>
      </c>
      <c r="I230" t="s">
        <v>224</v>
      </c>
      <c r="J230" t="s">
        <v>230</v>
      </c>
      <c r="L230" t="s">
        <v>4747</v>
      </c>
      <c r="M230" t="s">
        <v>1739</v>
      </c>
      <c r="N230" t="s">
        <v>1002</v>
      </c>
      <c r="O230" t="s">
        <v>257</v>
      </c>
      <c r="Q230" t="s">
        <v>4748</v>
      </c>
      <c r="R230" t="s">
        <v>2809</v>
      </c>
      <c r="S230" t="s">
        <v>4301</v>
      </c>
      <c r="T230" t="s">
        <v>4302</v>
      </c>
      <c r="U230" t="s">
        <v>4008</v>
      </c>
      <c r="V230" t="s">
        <v>980</v>
      </c>
      <c r="W230" t="s">
        <v>409</v>
      </c>
      <c r="X230" t="s">
        <v>387</v>
      </c>
      <c r="Z230">
        <v>4</v>
      </c>
      <c r="AA230" t="s">
        <v>3921</v>
      </c>
      <c r="AE230" t="s">
        <v>3922</v>
      </c>
      <c r="AG230" t="s">
        <v>982</v>
      </c>
      <c r="AH230">
        <v>6102902922</v>
      </c>
      <c r="AI230" t="s">
        <v>4749</v>
      </c>
      <c r="AM230" t="s">
        <v>3925</v>
      </c>
      <c r="AN230" t="s">
        <v>3926</v>
      </c>
      <c r="AO230" t="s">
        <v>268</v>
      </c>
      <c r="AP230" t="s">
        <v>693</v>
      </c>
      <c r="AW230" t="s">
        <v>921</v>
      </c>
      <c r="AX230" t="s">
        <v>920</v>
      </c>
      <c r="AY230" t="s">
        <v>253</v>
      </c>
      <c r="AZ230" t="s">
        <v>230</v>
      </c>
      <c r="BA230" t="s">
        <v>273</v>
      </c>
      <c r="BB230" t="s">
        <v>380</v>
      </c>
      <c r="BC230" t="s">
        <v>3927</v>
      </c>
      <c r="BD230" t="s">
        <v>3927</v>
      </c>
      <c r="BE230" t="s">
        <v>3927</v>
      </c>
      <c r="BF230">
        <v>20</v>
      </c>
    </row>
    <row r="231" spans="1:58" x14ac:dyDescent="0.3">
      <c r="A231">
        <v>2026</v>
      </c>
      <c r="B231">
        <v>202605</v>
      </c>
      <c r="C231">
        <v>5</v>
      </c>
      <c r="D231" s="14">
        <v>20001624205859</v>
      </c>
      <c r="E231" t="s">
        <v>2810</v>
      </c>
      <c r="F231" s="2">
        <v>46150.347337962965</v>
      </c>
      <c r="G231" s="2">
        <v>46154</v>
      </c>
      <c r="I231" t="s">
        <v>224</v>
      </c>
      <c r="J231" t="s">
        <v>230</v>
      </c>
      <c r="L231" t="s">
        <v>3312</v>
      </c>
      <c r="M231" t="s">
        <v>309</v>
      </c>
      <c r="N231" t="s">
        <v>297</v>
      </c>
      <c r="O231" t="s">
        <v>283</v>
      </c>
      <c r="Q231" t="s">
        <v>4750</v>
      </c>
      <c r="R231" t="s">
        <v>2809</v>
      </c>
      <c r="S231" t="s">
        <v>3949</v>
      </c>
      <c r="T231" t="s">
        <v>3950</v>
      </c>
      <c r="U231" t="s">
        <v>3034</v>
      </c>
      <c r="V231" t="s">
        <v>3920</v>
      </c>
      <c r="W231" t="s">
        <v>409</v>
      </c>
      <c r="X231" t="s">
        <v>225</v>
      </c>
      <c r="Z231">
        <v>1</v>
      </c>
      <c r="AA231" t="s">
        <v>3921</v>
      </c>
      <c r="AE231" t="s">
        <v>3922</v>
      </c>
      <c r="AG231" t="s">
        <v>3923</v>
      </c>
      <c r="AH231">
        <v>6108907328</v>
      </c>
      <c r="AI231" t="s">
        <v>4751</v>
      </c>
      <c r="AM231" t="s">
        <v>3925</v>
      </c>
      <c r="AN231" t="s">
        <v>3926</v>
      </c>
      <c r="AO231" t="s">
        <v>268</v>
      </c>
      <c r="AP231" t="s">
        <v>304</v>
      </c>
      <c r="AW231" t="s">
        <v>1191</v>
      </c>
      <c r="AX231" t="s">
        <v>1190</v>
      </c>
      <c r="AY231" t="s">
        <v>254</v>
      </c>
      <c r="AZ231" t="s">
        <v>230</v>
      </c>
      <c r="BA231" t="s">
        <v>273</v>
      </c>
      <c r="BB231" t="s">
        <v>380</v>
      </c>
      <c r="BC231" t="s">
        <v>3927</v>
      </c>
      <c r="BD231" t="s">
        <v>3927</v>
      </c>
      <c r="BE231" t="s">
        <v>3927</v>
      </c>
      <c r="BF231">
        <v>16</v>
      </c>
    </row>
    <row r="232" spans="1:58" x14ac:dyDescent="0.3">
      <c r="A232">
        <v>2026</v>
      </c>
      <c r="B232">
        <v>202605</v>
      </c>
      <c r="C232">
        <v>5</v>
      </c>
      <c r="D232" s="14">
        <v>20001624200624</v>
      </c>
      <c r="E232" t="s">
        <v>2810</v>
      </c>
      <c r="F232" s="2">
        <v>46149.819652777776</v>
      </c>
      <c r="G232" s="2">
        <v>46151</v>
      </c>
      <c r="I232" t="s">
        <v>224</v>
      </c>
      <c r="J232" t="s">
        <v>230</v>
      </c>
      <c r="L232" t="s">
        <v>2930</v>
      </c>
      <c r="M232" t="s">
        <v>334</v>
      </c>
      <c r="N232" t="s">
        <v>322</v>
      </c>
      <c r="O232" t="s">
        <v>331</v>
      </c>
      <c r="Q232" t="s">
        <v>4752</v>
      </c>
      <c r="R232" t="s">
        <v>2809</v>
      </c>
      <c r="S232" t="s">
        <v>4658</v>
      </c>
      <c r="T232" t="s">
        <v>4659</v>
      </c>
      <c r="U232" t="s">
        <v>4008</v>
      </c>
      <c r="V232" t="s">
        <v>980</v>
      </c>
      <c r="W232" t="s">
        <v>409</v>
      </c>
      <c r="X232" t="s">
        <v>387</v>
      </c>
      <c r="Z232">
        <v>4</v>
      </c>
      <c r="AA232" t="s">
        <v>3921</v>
      </c>
      <c r="AE232" t="s">
        <v>3922</v>
      </c>
      <c r="AG232" t="s">
        <v>982</v>
      </c>
      <c r="AH232">
        <v>6108920085</v>
      </c>
      <c r="AI232" t="s">
        <v>4753</v>
      </c>
      <c r="AM232" t="s">
        <v>3925</v>
      </c>
      <c r="AN232" t="s">
        <v>3926</v>
      </c>
      <c r="AO232" t="s">
        <v>268</v>
      </c>
      <c r="AP232" t="s">
        <v>386</v>
      </c>
      <c r="AW232" t="s">
        <v>622</v>
      </c>
      <c r="AX232" t="s">
        <v>621</v>
      </c>
      <c r="AY232" t="s">
        <v>253</v>
      </c>
      <c r="AZ232" t="s">
        <v>230</v>
      </c>
      <c r="BA232" t="s">
        <v>273</v>
      </c>
      <c r="BB232" t="s">
        <v>380</v>
      </c>
      <c r="BC232" t="s">
        <v>3927</v>
      </c>
      <c r="BD232" t="s">
        <v>3927</v>
      </c>
      <c r="BE232" t="s">
        <v>3927</v>
      </c>
      <c r="BF232">
        <v>16</v>
      </c>
    </row>
    <row r="233" spans="1:58" x14ac:dyDescent="0.3">
      <c r="A233">
        <v>2026</v>
      </c>
      <c r="B233">
        <v>202605</v>
      </c>
      <c r="C233">
        <v>5</v>
      </c>
      <c r="D233" s="14">
        <v>20001623702005</v>
      </c>
      <c r="E233" t="s">
        <v>2810</v>
      </c>
      <c r="F233" s="2">
        <v>46148.687106481484</v>
      </c>
      <c r="G233" s="2">
        <v>46150</v>
      </c>
      <c r="I233" t="s">
        <v>224</v>
      </c>
      <c r="J233" t="s">
        <v>230</v>
      </c>
      <c r="L233" t="s">
        <v>4754</v>
      </c>
      <c r="M233" t="s">
        <v>1462</v>
      </c>
      <c r="N233" t="s">
        <v>353</v>
      </c>
      <c r="O233" t="s">
        <v>283</v>
      </c>
      <c r="Q233" t="s">
        <v>4755</v>
      </c>
      <c r="R233" t="s">
        <v>2809</v>
      </c>
      <c r="S233" t="s">
        <v>4301</v>
      </c>
      <c r="T233" t="s">
        <v>4302</v>
      </c>
      <c r="U233" t="s">
        <v>4008</v>
      </c>
      <c r="V233" t="s">
        <v>980</v>
      </c>
      <c r="W233" t="s">
        <v>409</v>
      </c>
      <c r="X233" t="s">
        <v>387</v>
      </c>
      <c r="Z233">
        <v>5</v>
      </c>
      <c r="AA233" t="s">
        <v>3921</v>
      </c>
      <c r="AE233" t="s">
        <v>3922</v>
      </c>
      <c r="AG233" t="s">
        <v>982</v>
      </c>
      <c r="AH233">
        <v>1030729120</v>
      </c>
      <c r="AI233" t="s">
        <v>4756</v>
      </c>
      <c r="AM233" t="s">
        <v>3925</v>
      </c>
      <c r="AN233" t="s">
        <v>3926</v>
      </c>
      <c r="AO233" t="s">
        <v>268</v>
      </c>
      <c r="AP233" t="s">
        <v>386</v>
      </c>
      <c r="AW233" t="s">
        <v>447</v>
      </c>
      <c r="AX233" t="s">
        <v>446</v>
      </c>
      <c r="AY233" t="s">
        <v>253</v>
      </c>
      <c r="AZ233" t="s">
        <v>230</v>
      </c>
      <c r="BA233" t="s">
        <v>273</v>
      </c>
      <c r="BB233" t="s">
        <v>380</v>
      </c>
      <c r="BC233" t="s">
        <v>3927</v>
      </c>
      <c r="BD233" t="s">
        <v>3927</v>
      </c>
      <c r="BE233" t="s">
        <v>3927</v>
      </c>
      <c r="BF233">
        <v>5</v>
      </c>
    </row>
    <row r="234" spans="1:58" x14ac:dyDescent="0.3">
      <c r="A234">
        <v>2026</v>
      </c>
      <c r="B234">
        <v>202605</v>
      </c>
      <c r="C234">
        <v>5</v>
      </c>
      <c r="D234" s="14">
        <v>20001623669258</v>
      </c>
      <c r="E234" t="s">
        <v>2847</v>
      </c>
      <c r="F234" s="2">
        <v>46148.659930555557</v>
      </c>
      <c r="G234" s="2">
        <v>46154</v>
      </c>
      <c r="I234" t="s">
        <v>224</v>
      </c>
      <c r="J234" t="s">
        <v>230</v>
      </c>
      <c r="L234" t="s">
        <v>3282</v>
      </c>
      <c r="M234" t="s">
        <v>309</v>
      </c>
      <c r="N234" t="s">
        <v>297</v>
      </c>
      <c r="O234" t="s">
        <v>283</v>
      </c>
      <c r="Q234" t="s">
        <v>4757</v>
      </c>
      <c r="R234" t="s">
        <v>2809</v>
      </c>
      <c r="S234" t="s">
        <v>4758</v>
      </c>
      <c r="T234" t="s">
        <v>4759</v>
      </c>
      <c r="U234" t="s">
        <v>4008</v>
      </c>
      <c r="V234" t="s">
        <v>980</v>
      </c>
      <c r="W234" t="s">
        <v>409</v>
      </c>
      <c r="X234" t="s">
        <v>387</v>
      </c>
      <c r="Z234">
        <v>1</v>
      </c>
      <c r="AA234" t="s">
        <v>3921</v>
      </c>
      <c r="AE234" t="s">
        <v>3922</v>
      </c>
      <c r="AG234" t="s">
        <v>982</v>
      </c>
      <c r="AH234">
        <v>6107564637</v>
      </c>
      <c r="AI234" t="s">
        <v>4760</v>
      </c>
      <c r="AM234" t="s">
        <v>3925</v>
      </c>
      <c r="AN234" t="s">
        <v>3926</v>
      </c>
      <c r="AO234" t="s">
        <v>268</v>
      </c>
      <c r="AP234" t="s">
        <v>386</v>
      </c>
      <c r="AW234" t="s">
        <v>447</v>
      </c>
      <c r="AX234" t="s">
        <v>446</v>
      </c>
      <c r="AY234" t="s">
        <v>253</v>
      </c>
      <c r="AZ234" t="s">
        <v>230</v>
      </c>
      <c r="BA234" t="s">
        <v>273</v>
      </c>
      <c r="BB234" t="s">
        <v>232</v>
      </c>
      <c r="BC234" t="s">
        <v>3927</v>
      </c>
      <c r="BD234" t="s">
        <v>3927</v>
      </c>
      <c r="BE234" t="s">
        <v>3927</v>
      </c>
      <c r="BF234">
        <v>16</v>
      </c>
    </row>
    <row r="235" spans="1:58" x14ac:dyDescent="0.3">
      <c r="A235">
        <v>2026</v>
      </c>
      <c r="B235">
        <v>202605</v>
      </c>
      <c r="C235">
        <v>5</v>
      </c>
      <c r="D235" s="14">
        <v>20001623634025</v>
      </c>
      <c r="E235" t="s">
        <v>2810</v>
      </c>
      <c r="F235" s="2">
        <v>46148.611041666663</v>
      </c>
      <c r="G235" s="2">
        <v>46150</v>
      </c>
      <c r="I235" t="s">
        <v>224</v>
      </c>
      <c r="J235" t="s">
        <v>230</v>
      </c>
      <c r="L235" t="s">
        <v>2151</v>
      </c>
      <c r="M235" t="s">
        <v>309</v>
      </c>
      <c r="N235" t="s">
        <v>297</v>
      </c>
      <c r="O235" t="s">
        <v>283</v>
      </c>
      <c r="Q235" t="s">
        <v>4761</v>
      </c>
      <c r="R235" t="s">
        <v>2809</v>
      </c>
      <c r="S235" t="s">
        <v>4216</v>
      </c>
      <c r="T235" t="s">
        <v>4217</v>
      </c>
      <c r="U235" t="s">
        <v>4008</v>
      </c>
      <c r="V235" t="s">
        <v>980</v>
      </c>
      <c r="W235" t="s">
        <v>409</v>
      </c>
      <c r="X235" t="s">
        <v>225</v>
      </c>
      <c r="Z235">
        <v>5</v>
      </c>
      <c r="AA235" t="s">
        <v>3921</v>
      </c>
      <c r="AE235" t="s">
        <v>3922</v>
      </c>
      <c r="AG235" t="s">
        <v>982</v>
      </c>
      <c r="AH235">
        <v>6079872441</v>
      </c>
      <c r="AI235" t="s">
        <v>4762</v>
      </c>
      <c r="AM235" t="s">
        <v>3925</v>
      </c>
      <c r="AN235" t="s">
        <v>3926</v>
      </c>
      <c r="AO235" t="s">
        <v>268</v>
      </c>
      <c r="AP235" t="s">
        <v>386</v>
      </c>
      <c r="AW235" t="s">
        <v>227</v>
      </c>
      <c r="AX235" t="s">
        <v>226</v>
      </c>
      <c r="AY235" t="s">
        <v>254</v>
      </c>
      <c r="AZ235" t="s">
        <v>230</v>
      </c>
      <c r="BA235" t="s">
        <v>273</v>
      </c>
      <c r="BB235" t="s">
        <v>380</v>
      </c>
      <c r="BC235" t="s">
        <v>3927</v>
      </c>
      <c r="BD235" t="s">
        <v>3927</v>
      </c>
      <c r="BE235" t="s">
        <v>3927</v>
      </c>
      <c r="BF235">
        <v>12</v>
      </c>
    </row>
    <row r="236" spans="1:58" x14ac:dyDescent="0.3">
      <c r="A236">
        <v>2026</v>
      </c>
      <c r="B236">
        <v>202605</v>
      </c>
      <c r="C236">
        <v>5</v>
      </c>
      <c r="D236" s="14">
        <v>20001623632463</v>
      </c>
      <c r="E236" t="s">
        <v>2810</v>
      </c>
      <c r="F236" s="2">
        <v>46148.627881944441</v>
      </c>
      <c r="G236" s="2">
        <v>46154</v>
      </c>
      <c r="I236" t="s">
        <v>224</v>
      </c>
      <c r="J236" t="s">
        <v>230</v>
      </c>
      <c r="L236" t="s">
        <v>4763</v>
      </c>
      <c r="M236" t="s">
        <v>1286</v>
      </c>
      <c r="N236" t="s">
        <v>1281</v>
      </c>
      <c r="O236" t="s">
        <v>331</v>
      </c>
      <c r="Q236" t="s">
        <v>4764</v>
      </c>
      <c r="R236" t="s">
        <v>2809</v>
      </c>
      <c r="S236" t="s">
        <v>4041</v>
      </c>
      <c r="T236" t="s">
        <v>4042</v>
      </c>
      <c r="U236" t="s">
        <v>3034</v>
      </c>
      <c r="V236" t="s">
        <v>3920</v>
      </c>
      <c r="W236" t="s">
        <v>409</v>
      </c>
      <c r="X236" t="s">
        <v>225</v>
      </c>
      <c r="Z236">
        <v>1</v>
      </c>
      <c r="AA236" t="s">
        <v>3921</v>
      </c>
      <c r="AE236" t="s">
        <v>3922</v>
      </c>
      <c r="AG236" t="s">
        <v>3923</v>
      </c>
      <c r="AH236">
        <v>6108893114</v>
      </c>
      <c r="AI236" t="s">
        <v>4765</v>
      </c>
      <c r="AM236" t="s">
        <v>3925</v>
      </c>
      <c r="AN236" t="s">
        <v>3926</v>
      </c>
      <c r="AO236" t="s">
        <v>268</v>
      </c>
      <c r="AP236" t="s">
        <v>386</v>
      </c>
      <c r="AW236" t="s">
        <v>320</v>
      </c>
      <c r="AX236" t="s">
        <v>319</v>
      </c>
      <c r="AY236" t="s">
        <v>254</v>
      </c>
      <c r="AZ236" t="s">
        <v>230</v>
      </c>
      <c r="BA236" t="s">
        <v>344</v>
      </c>
      <c r="BB236" t="s">
        <v>232</v>
      </c>
      <c r="BC236" t="s">
        <v>3927</v>
      </c>
      <c r="BD236" t="s">
        <v>3927</v>
      </c>
      <c r="BE236" t="s">
        <v>3927</v>
      </c>
      <c r="BF236">
        <v>12</v>
      </c>
    </row>
    <row r="237" spans="1:58" x14ac:dyDescent="0.3">
      <c r="A237">
        <v>2026</v>
      </c>
      <c r="B237">
        <v>202605</v>
      </c>
      <c r="C237">
        <v>5</v>
      </c>
      <c r="D237" s="14">
        <v>20001623623103</v>
      </c>
      <c r="E237" t="s">
        <v>2810</v>
      </c>
      <c r="F237" s="2">
        <v>46148.612986111111</v>
      </c>
      <c r="G237" s="2">
        <v>46153</v>
      </c>
      <c r="I237" t="s">
        <v>224</v>
      </c>
      <c r="J237" t="s">
        <v>230</v>
      </c>
      <c r="L237" t="s">
        <v>567</v>
      </c>
      <c r="M237" t="s">
        <v>1739</v>
      </c>
      <c r="N237" t="s">
        <v>1002</v>
      </c>
      <c r="O237" t="s">
        <v>257</v>
      </c>
      <c r="Q237" t="s">
        <v>4766</v>
      </c>
      <c r="R237" t="s">
        <v>2809</v>
      </c>
      <c r="S237" t="s">
        <v>4054</v>
      </c>
      <c r="T237" t="s">
        <v>4055</v>
      </c>
      <c r="U237" t="s">
        <v>3034</v>
      </c>
      <c r="V237" t="s">
        <v>647</v>
      </c>
      <c r="W237" t="s">
        <v>409</v>
      </c>
      <c r="X237" t="s">
        <v>225</v>
      </c>
      <c r="Z237">
        <v>2</v>
      </c>
      <c r="AA237" t="s">
        <v>3921</v>
      </c>
      <c r="AE237" t="s">
        <v>3922</v>
      </c>
      <c r="AG237" t="s">
        <v>649</v>
      </c>
      <c r="AH237">
        <v>6108894102</v>
      </c>
      <c r="AI237" t="s">
        <v>4767</v>
      </c>
      <c r="AM237" t="s">
        <v>3925</v>
      </c>
      <c r="AN237" t="s">
        <v>3926</v>
      </c>
      <c r="AO237" t="s">
        <v>268</v>
      </c>
      <c r="AP237" t="s">
        <v>249</v>
      </c>
      <c r="AW237" t="s">
        <v>320</v>
      </c>
      <c r="AX237" t="s">
        <v>319</v>
      </c>
      <c r="AY237" t="s">
        <v>254</v>
      </c>
      <c r="AZ237" t="s">
        <v>230</v>
      </c>
      <c r="BA237" t="s">
        <v>395</v>
      </c>
      <c r="BB237" t="s">
        <v>380</v>
      </c>
      <c r="BC237" t="s">
        <v>3927</v>
      </c>
      <c r="BD237" t="s">
        <v>3927</v>
      </c>
      <c r="BE237" t="s">
        <v>3927</v>
      </c>
      <c r="BF237">
        <v>12</v>
      </c>
    </row>
    <row r="238" spans="1:58" x14ac:dyDescent="0.3">
      <c r="A238">
        <v>2026</v>
      </c>
      <c r="B238">
        <v>202605</v>
      </c>
      <c r="C238">
        <v>5</v>
      </c>
      <c r="D238" s="14">
        <v>20001623551107</v>
      </c>
      <c r="E238" t="s">
        <v>2810</v>
      </c>
      <c r="F238" s="2">
        <v>46148.519050925926</v>
      </c>
      <c r="G238" s="2">
        <v>46153</v>
      </c>
      <c r="I238" t="s">
        <v>224</v>
      </c>
      <c r="J238" t="s">
        <v>230</v>
      </c>
      <c r="L238" t="s">
        <v>3412</v>
      </c>
      <c r="M238" t="s">
        <v>309</v>
      </c>
      <c r="N238" t="s">
        <v>297</v>
      </c>
      <c r="O238" t="s">
        <v>283</v>
      </c>
      <c r="Q238" t="s">
        <v>4768</v>
      </c>
      <c r="R238" t="s">
        <v>2809</v>
      </c>
      <c r="S238" t="s">
        <v>3979</v>
      </c>
      <c r="T238" t="s">
        <v>3980</v>
      </c>
      <c r="U238" t="s">
        <v>3034</v>
      </c>
      <c r="V238" t="s">
        <v>3920</v>
      </c>
      <c r="W238" t="s">
        <v>409</v>
      </c>
      <c r="X238" t="s">
        <v>387</v>
      </c>
      <c r="Z238">
        <v>2</v>
      </c>
      <c r="AA238" t="s">
        <v>3921</v>
      </c>
      <c r="AE238" t="s">
        <v>3922</v>
      </c>
      <c r="AG238" t="s">
        <v>3923</v>
      </c>
      <c r="AH238">
        <v>6108729198</v>
      </c>
      <c r="AI238" t="s">
        <v>4769</v>
      </c>
      <c r="AM238" t="s">
        <v>3925</v>
      </c>
      <c r="AN238" t="s">
        <v>3926</v>
      </c>
      <c r="AO238" t="s">
        <v>268</v>
      </c>
      <c r="AP238" t="s">
        <v>386</v>
      </c>
      <c r="AW238" t="s">
        <v>447</v>
      </c>
      <c r="AX238" t="s">
        <v>446</v>
      </c>
      <c r="AY238" t="s">
        <v>253</v>
      </c>
      <c r="AZ238" t="s">
        <v>230</v>
      </c>
      <c r="BA238" t="s">
        <v>273</v>
      </c>
      <c r="BB238" t="s">
        <v>380</v>
      </c>
      <c r="BC238" t="s">
        <v>3927</v>
      </c>
      <c r="BD238" t="s">
        <v>3927</v>
      </c>
      <c r="BE238" t="s">
        <v>3927</v>
      </c>
      <c r="BF238">
        <v>1</v>
      </c>
    </row>
    <row r="239" spans="1:58" x14ac:dyDescent="0.3">
      <c r="A239">
        <v>2026</v>
      </c>
      <c r="B239">
        <v>202605</v>
      </c>
      <c r="C239">
        <v>5</v>
      </c>
      <c r="D239" s="14">
        <v>20001623446662</v>
      </c>
      <c r="E239" t="s">
        <v>2847</v>
      </c>
      <c r="F239" s="2">
        <v>46148.431793981479</v>
      </c>
      <c r="G239" s="2">
        <v>46154</v>
      </c>
      <c r="I239" t="s">
        <v>224</v>
      </c>
      <c r="J239" t="s">
        <v>230</v>
      </c>
      <c r="L239" t="s">
        <v>4770</v>
      </c>
      <c r="M239" t="s">
        <v>1045</v>
      </c>
      <c r="N239" t="s">
        <v>1040</v>
      </c>
      <c r="O239" t="s">
        <v>257</v>
      </c>
      <c r="Q239" t="s">
        <v>4771</v>
      </c>
      <c r="R239" t="s">
        <v>2809</v>
      </c>
      <c r="S239" t="s">
        <v>4772</v>
      </c>
      <c r="T239" t="s">
        <v>4773</v>
      </c>
      <c r="U239" t="s">
        <v>4008</v>
      </c>
      <c r="V239" t="s">
        <v>980</v>
      </c>
      <c r="W239" t="s">
        <v>409</v>
      </c>
      <c r="X239" t="s">
        <v>2763</v>
      </c>
      <c r="Z239">
        <v>1</v>
      </c>
      <c r="AA239" t="s">
        <v>3921</v>
      </c>
      <c r="AE239" t="s">
        <v>3922</v>
      </c>
      <c r="AG239" t="s">
        <v>982</v>
      </c>
      <c r="AH239">
        <v>6021068890</v>
      </c>
      <c r="AI239" t="s">
        <v>4774</v>
      </c>
      <c r="AM239" t="s">
        <v>3925</v>
      </c>
      <c r="AN239" t="s">
        <v>3926</v>
      </c>
      <c r="AO239" t="s">
        <v>268</v>
      </c>
      <c r="AP239" t="s">
        <v>386</v>
      </c>
      <c r="AW239" t="s">
        <v>447</v>
      </c>
      <c r="AX239" t="s">
        <v>446</v>
      </c>
      <c r="AY239" t="s">
        <v>254</v>
      </c>
      <c r="AZ239" t="s">
        <v>230</v>
      </c>
      <c r="BA239" t="s">
        <v>395</v>
      </c>
      <c r="BB239" t="s">
        <v>380</v>
      </c>
      <c r="BC239" t="s">
        <v>3927</v>
      </c>
      <c r="BD239" t="s">
        <v>3927</v>
      </c>
      <c r="BE239" t="s">
        <v>3927</v>
      </c>
      <c r="BF239">
        <v>16</v>
      </c>
    </row>
    <row r="240" spans="1:58" x14ac:dyDescent="0.3">
      <c r="A240">
        <v>2026</v>
      </c>
      <c r="B240">
        <v>202605</v>
      </c>
      <c r="C240">
        <v>5</v>
      </c>
      <c r="D240" s="14">
        <v>20001623097245</v>
      </c>
      <c r="E240" t="s">
        <v>2810</v>
      </c>
      <c r="F240" s="2">
        <v>46147.699108796296</v>
      </c>
      <c r="G240" s="2">
        <v>46148</v>
      </c>
      <c r="I240" t="s">
        <v>224</v>
      </c>
      <c r="J240" t="s">
        <v>230</v>
      </c>
      <c r="L240" t="s">
        <v>4775</v>
      </c>
      <c r="M240" t="s">
        <v>1336</v>
      </c>
      <c r="N240" t="s">
        <v>546</v>
      </c>
      <c r="O240" t="s">
        <v>554</v>
      </c>
      <c r="Q240" t="s">
        <v>4776</v>
      </c>
      <c r="R240" t="s">
        <v>2809</v>
      </c>
      <c r="S240" t="s">
        <v>3949</v>
      </c>
      <c r="T240" t="s">
        <v>3950</v>
      </c>
      <c r="U240" t="s">
        <v>3034</v>
      </c>
      <c r="V240" t="s">
        <v>3920</v>
      </c>
      <c r="W240" t="s">
        <v>409</v>
      </c>
      <c r="X240" t="s">
        <v>225</v>
      </c>
      <c r="Z240">
        <v>7</v>
      </c>
      <c r="AA240" t="s">
        <v>3921</v>
      </c>
      <c r="AE240" t="s">
        <v>3922</v>
      </c>
      <c r="AG240" t="s">
        <v>3923</v>
      </c>
      <c r="AH240">
        <v>6045426866</v>
      </c>
      <c r="AI240" t="s">
        <v>4777</v>
      </c>
      <c r="AM240" t="s">
        <v>3925</v>
      </c>
      <c r="AN240" t="s">
        <v>3926</v>
      </c>
      <c r="AO240" t="s">
        <v>268</v>
      </c>
      <c r="AP240" t="s">
        <v>249</v>
      </c>
      <c r="AW240" t="s">
        <v>227</v>
      </c>
      <c r="AX240" t="s">
        <v>226</v>
      </c>
      <c r="AY240" t="s">
        <v>254</v>
      </c>
      <c r="AZ240" t="s">
        <v>230</v>
      </c>
      <c r="BA240" t="s">
        <v>273</v>
      </c>
      <c r="BB240" t="s">
        <v>380</v>
      </c>
      <c r="BC240" t="s">
        <v>3927</v>
      </c>
      <c r="BD240" t="s">
        <v>3927</v>
      </c>
      <c r="BE240" t="s">
        <v>3927</v>
      </c>
      <c r="BF240">
        <v>16</v>
      </c>
    </row>
    <row r="241" spans="1:58" x14ac:dyDescent="0.3">
      <c r="A241">
        <v>2026</v>
      </c>
      <c r="B241">
        <v>202605</v>
      </c>
      <c r="C241">
        <v>5</v>
      </c>
      <c r="D241" s="14">
        <v>20001622970684</v>
      </c>
      <c r="E241" t="s">
        <v>2810</v>
      </c>
      <c r="F241" s="2">
        <v>46147.599293981482</v>
      </c>
      <c r="G241" s="2">
        <v>46150</v>
      </c>
      <c r="I241" t="s">
        <v>224</v>
      </c>
      <c r="J241" t="s">
        <v>230</v>
      </c>
      <c r="L241" t="s">
        <v>4778</v>
      </c>
      <c r="M241" t="s">
        <v>809</v>
      </c>
      <c r="N241" t="s">
        <v>237</v>
      </c>
      <c r="O241" t="s">
        <v>257</v>
      </c>
      <c r="Q241" t="s">
        <v>4779</v>
      </c>
      <c r="R241" t="s">
        <v>2809</v>
      </c>
      <c r="S241" t="s">
        <v>4216</v>
      </c>
      <c r="T241" t="s">
        <v>4217</v>
      </c>
      <c r="U241" t="s">
        <v>4008</v>
      </c>
      <c r="V241" t="s">
        <v>980</v>
      </c>
      <c r="W241" t="s">
        <v>409</v>
      </c>
      <c r="X241" t="s">
        <v>387</v>
      </c>
      <c r="Z241">
        <v>5</v>
      </c>
      <c r="AA241" t="s">
        <v>3921</v>
      </c>
      <c r="AE241" t="s">
        <v>3922</v>
      </c>
      <c r="AG241" t="s">
        <v>982</v>
      </c>
      <c r="AH241">
        <v>6108843285</v>
      </c>
      <c r="AI241" t="s">
        <v>4780</v>
      </c>
      <c r="AM241" t="s">
        <v>3925</v>
      </c>
      <c r="AN241" t="s">
        <v>3926</v>
      </c>
      <c r="AO241" t="s">
        <v>268</v>
      </c>
      <c r="AP241" t="s">
        <v>386</v>
      </c>
      <c r="AW241" t="s">
        <v>389</v>
      </c>
      <c r="AX241" t="s">
        <v>388</v>
      </c>
      <c r="AY241" t="s">
        <v>253</v>
      </c>
      <c r="AZ241" t="s">
        <v>230</v>
      </c>
      <c r="BA241" t="s">
        <v>273</v>
      </c>
      <c r="BB241" t="s">
        <v>380</v>
      </c>
      <c r="BC241" t="s">
        <v>3927</v>
      </c>
      <c r="BD241" t="s">
        <v>3927</v>
      </c>
      <c r="BE241" t="s">
        <v>3927</v>
      </c>
      <c r="BF241">
        <v>12</v>
      </c>
    </row>
    <row r="242" spans="1:58" x14ac:dyDescent="0.3">
      <c r="A242">
        <v>2026</v>
      </c>
      <c r="B242">
        <v>202605</v>
      </c>
      <c r="C242">
        <v>5</v>
      </c>
      <c r="D242" s="14">
        <v>20001622926595</v>
      </c>
      <c r="E242" t="s">
        <v>2810</v>
      </c>
      <c r="F242" s="2">
        <v>46147.549108796295</v>
      </c>
      <c r="G242" s="2">
        <v>46151</v>
      </c>
      <c r="I242" t="s">
        <v>224</v>
      </c>
      <c r="J242" t="s">
        <v>230</v>
      </c>
      <c r="L242" t="s">
        <v>1735</v>
      </c>
      <c r="M242" t="s">
        <v>1739</v>
      </c>
      <c r="N242" t="s">
        <v>1002</v>
      </c>
      <c r="O242" t="s">
        <v>257</v>
      </c>
      <c r="Q242" t="s">
        <v>4781</v>
      </c>
      <c r="R242" t="s">
        <v>2809</v>
      </c>
      <c r="S242" t="s">
        <v>1737</v>
      </c>
      <c r="T242" t="s">
        <v>1738</v>
      </c>
      <c r="U242" t="s">
        <v>258</v>
      </c>
      <c r="V242" t="s">
        <v>247</v>
      </c>
      <c r="W242" t="s">
        <v>409</v>
      </c>
      <c r="X242" t="s">
        <v>225</v>
      </c>
      <c r="Z242">
        <v>4</v>
      </c>
      <c r="AA242" t="s">
        <v>3921</v>
      </c>
      <c r="AE242" t="s">
        <v>3922</v>
      </c>
      <c r="AG242" t="s">
        <v>1373</v>
      </c>
      <c r="AH242">
        <v>6108842206</v>
      </c>
      <c r="AI242" t="s">
        <v>4782</v>
      </c>
      <c r="AM242" t="s">
        <v>3925</v>
      </c>
      <c r="AN242" t="s">
        <v>3926</v>
      </c>
      <c r="AO242" t="s">
        <v>268</v>
      </c>
      <c r="AP242" t="s">
        <v>386</v>
      </c>
      <c r="AW242" t="s">
        <v>227</v>
      </c>
      <c r="AX242" t="s">
        <v>226</v>
      </c>
      <c r="AY242" t="s">
        <v>254</v>
      </c>
      <c r="AZ242" t="s">
        <v>230</v>
      </c>
      <c r="BA242" t="s">
        <v>395</v>
      </c>
      <c r="BB242" t="s">
        <v>380</v>
      </c>
      <c r="BC242" t="s">
        <v>3927</v>
      </c>
      <c r="BD242" t="s">
        <v>3927</v>
      </c>
      <c r="BE242" t="s">
        <v>3927</v>
      </c>
      <c r="BF242">
        <v>12</v>
      </c>
    </row>
    <row r="243" spans="1:58" x14ac:dyDescent="0.3">
      <c r="A243">
        <v>2026</v>
      </c>
      <c r="B243">
        <v>202605</v>
      </c>
      <c r="C243">
        <v>5</v>
      </c>
      <c r="D243" s="14">
        <v>20001622095725</v>
      </c>
      <c r="E243" t="s">
        <v>2810</v>
      </c>
      <c r="F243" s="2">
        <v>46146.696099537039</v>
      </c>
      <c r="G243" s="2">
        <v>46149</v>
      </c>
      <c r="I243" t="s">
        <v>224</v>
      </c>
      <c r="J243" t="s">
        <v>230</v>
      </c>
      <c r="L243" t="s">
        <v>1370</v>
      </c>
      <c r="M243" t="s">
        <v>309</v>
      </c>
      <c r="N243" t="s">
        <v>297</v>
      </c>
      <c r="O243" t="s">
        <v>283</v>
      </c>
      <c r="Q243" t="s">
        <v>4783</v>
      </c>
      <c r="R243" t="s">
        <v>2809</v>
      </c>
      <c r="S243" t="s">
        <v>1371</v>
      </c>
      <c r="T243" t="s">
        <v>1372</v>
      </c>
      <c r="U243" t="s">
        <v>258</v>
      </c>
      <c r="V243" t="s">
        <v>247</v>
      </c>
      <c r="W243" t="s">
        <v>409</v>
      </c>
      <c r="X243" t="s">
        <v>225</v>
      </c>
      <c r="Z243">
        <v>6</v>
      </c>
      <c r="AA243" t="s">
        <v>3921</v>
      </c>
      <c r="AE243" t="s">
        <v>3922</v>
      </c>
      <c r="AG243" t="s">
        <v>1373</v>
      </c>
      <c r="AH243">
        <v>6003449371</v>
      </c>
      <c r="AI243" t="s">
        <v>4784</v>
      </c>
      <c r="AM243" t="s">
        <v>3925</v>
      </c>
      <c r="AN243" t="s">
        <v>3926</v>
      </c>
      <c r="AO243" t="s">
        <v>268</v>
      </c>
      <c r="AP243" t="s">
        <v>386</v>
      </c>
      <c r="AW243" t="s">
        <v>227</v>
      </c>
      <c r="AX243" t="s">
        <v>226</v>
      </c>
      <c r="AY243" t="s">
        <v>254</v>
      </c>
      <c r="AZ243" t="s">
        <v>230</v>
      </c>
      <c r="BA243" t="s">
        <v>273</v>
      </c>
      <c r="BB243" t="s">
        <v>380</v>
      </c>
      <c r="BC243" t="s">
        <v>3927</v>
      </c>
      <c r="BD243" t="s">
        <v>3927</v>
      </c>
      <c r="BE243" t="s">
        <v>3927</v>
      </c>
      <c r="BF243">
        <v>5</v>
      </c>
    </row>
    <row r="244" spans="1:58" x14ac:dyDescent="0.3">
      <c r="A244">
        <v>2026</v>
      </c>
      <c r="B244">
        <v>202605</v>
      </c>
      <c r="C244">
        <v>5</v>
      </c>
      <c r="D244" s="14">
        <v>20001622030572</v>
      </c>
      <c r="E244" t="s">
        <v>2810</v>
      </c>
      <c r="F244" s="2">
        <v>46146.614201388889</v>
      </c>
      <c r="G244" s="2">
        <v>46151</v>
      </c>
      <c r="I244" t="s">
        <v>224</v>
      </c>
      <c r="J244" t="s">
        <v>230</v>
      </c>
      <c r="L244" t="s">
        <v>3462</v>
      </c>
      <c r="M244" t="s">
        <v>309</v>
      </c>
      <c r="N244" t="s">
        <v>297</v>
      </c>
      <c r="O244" t="s">
        <v>283</v>
      </c>
      <c r="Q244" t="s">
        <v>4785</v>
      </c>
      <c r="R244" t="s">
        <v>2809</v>
      </c>
      <c r="S244" t="s">
        <v>4786</v>
      </c>
      <c r="T244" t="s">
        <v>4787</v>
      </c>
      <c r="U244" t="s">
        <v>4008</v>
      </c>
      <c r="V244" t="s">
        <v>980</v>
      </c>
      <c r="W244" t="s">
        <v>409</v>
      </c>
      <c r="X244" t="s">
        <v>225</v>
      </c>
      <c r="Z244">
        <v>4</v>
      </c>
      <c r="AA244" t="s">
        <v>3921</v>
      </c>
      <c r="AE244" t="s">
        <v>3922</v>
      </c>
      <c r="AG244" t="s">
        <v>982</v>
      </c>
      <c r="AH244">
        <v>6108827414</v>
      </c>
      <c r="AI244" t="s">
        <v>4788</v>
      </c>
      <c r="AM244" t="s">
        <v>3925</v>
      </c>
      <c r="AN244" t="s">
        <v>3926</v>
      </c>
      <c r="AO244" t="s">
        <v>268</v>
      </c>
      <c r="AP244" t="s">
        <v>304</v>
      </c>
      <c r="AW244" t="s">
        <v>320</v>
      </c>
      <c r="AX244" t="s">
        <v>319</v>
      </c>
      <c r="AY244" t="s">
        <v>254</v>
      </c>
      <c r="AZ244" t="s">
        <v>230</v>
      </c>
      <c r="BA244" t="s">
        <v>395</v>
      </c>
      <c r="BB244" t="s">
        <v>380</v>
      </c>
      <c r="BC244" t="s">
        <v>3927</v>
      </c>
      <c r="BD244" t="s">
        <v>3927</v>
      </c>
      <c r="BE244" t="s">
        <v>3927</v>
      </c>
      <c r="BF244">
        <v>12</v>
      </c>
    </row>
    <row r="245" spans="1:58" x14ac:dyDescent="0.3">
      <c r="A245">
        <v>2026</v>
      </c>
      <c r="B245">
        <v>202605</v>
      </c>
      <c r="C245">
        <v>5</v>
      </c>
      <c r="D245" s="14">
        <v>20001621918225</v>
      </c>
      <c r="E245" t="s">
        <v>2810</v>
      </c>
      <c r="F245" s="2">
        <v>46146.471643518518</v>
      </c>
      <c r="G245" s="2">
        <v>46150</v>
      </c>
      <c r="I245" t="s">
        <v>224</v>
      </c>
      <c r="J245" t="s">
        <v>230</v>
      </c>
      <c r="L245" t="s">
        <v>3334</v>
      </c>
      <c r="M245" t="s">
        <v>309</v>
      </c>
      <c r="N245" t="s">
        <v>297</v>
      </c>
      <c r="O245" t="s">
        <v>283</v>
      </c>
      <c r="Q245" t="s">
        <v>4789</v>
      </c>
      <c r="R245" t="s">
        <v>2809</v>
      </c>
      <c r="S245" t="s">
        <v>4216</v>
      </c>
      <c r="T245" t="s">
        <v>4217</v>
      </c>
      <c r="U245" t="s">
        <v>4008</v>
      </c>
      <c r="V245" t="s">
        <v>980</v>
      </c>
      <c r="W245" t="s">
        <v>409</v>
      </c>
      <c r="X245" t="s">
        <v>387</v>
      </c>
      <c r="Z245">
        <v>5</v>
      </c>
      <c r="AA245" t="s">
        <v>3921</v>
      </c>
      <c r="AE245" t="s">
        <v>3922</v>
      </c>
      <c r="AG245" t="s">
        <v>982</v>
      </c>
      <c r="AH245">
        <v>6108835926</v>
      </c>
      <c r="AI245" t="s">
        <v>4790</v>
      </c>
      <c r="AM245" t="s">
        <v>3925</v>
      </c>
      <c r="AN245" t="s">
        <v>3926</v>
      </c>
      <c r="AO245" t="s">
        <v>268</v>
      </c>
      <c r="AP245" t="s">
        <v>386</v>
      </c>
      <c r="AW245" t="s">
        <v>389</v>
      </c>
      <c r="AX245" t="s">
        <v>388</v>
      </c>
      <c r="AY245" t="s">
        <v>253</v>
      </c>
      <c r="AZ245" t="s">
        <v>230</v>
      </c>
      <c r="BA245" t="s">
        <v>395</v>
      </c>
      <c r="BB245" t="s">
        <v>380</v>
      </c>
      <c r="BC245" t="s">
        <v>3927</v>
      </c>
      <c r="BD245" t="s">
        <v>3927</v>
      </c>
      <c r="BE245" t="s">
        <v>3927</v>
      </c>
      <c r="BF245">
        <v>12</v>
      </c>
    </row>
    <row r="246" spans="1:58" x14ac:dyDescent="0.3">
      <c r="A246">
        <v>2026</v>
      </c>
      <c r="B246">
        <v>202605</v>
      </c>
      <c r="C246">
        <v>5</v>
      </c>
      <c r="D246" s="14">
        <v>20001621865408</v>
      </c>
      <c r="E246" t="s">
        <v>2810</v>
      </c>
      <c r="F246" s="2">
        <v>46146.408854166664</v>
      </c>
      <c r="G246" s="2">
        <v>46154</v>
      </c>
      <c r="I246" t="s">
        <v>224</v>
      </c>
      <c r="J246" t="s">
        <v>230</v>
      </c>
      <c r="L246" t="s">
        <v>3035</v>
      </c>
      <c r="M246" t="s">
        <v>1045</v>
      </c>
      <c r="N246" t="s">
        <v>1040</v>
      </c>
      <c r="O246" t="s">
        <v>257</v>
      </c>
      <c r="Q246" t="s">
        <v>4791</v>
      </c>
      <c r="R246" t="s">
        <v>2809</v>
      </c>
      <c r="S246" t="s">
        <v>3954</v>
      </c>
      <c r="T246" t="s">
        <v>3955</v>
      </c>
      <c r="U246" t="s">
        <v>3034</v>
      </c>
      <c r="V246" t="s">
        <v>3920</v>
      </c>
      <c r="W246" t="s">
        <v>409</v>
      </c>
      <c r="X246" t="s">
        <v>225</v>
      </c>
      <c r="Z246">
        <v>1</v>
      </c>
      <c r="AA246" t="s">
        <v>3921</v>
      </c>
      <c r="AE246" t="s">
        <v>3922</v>
      </c>
      <c r="AG246" t="s">
        <v>3923</v>
      </c>
      <c r="AH246">
        <v>6108837776</v>
      </c>
      <c r="AI246" t="s">
        <v>4792</v>
      </c>
      <c r="AM246" t="s">
        <v>3925</v>
      </c>
      <c r="AN246" t="s">
        <v>3926</v>
      </c>
      <c r="AO246" t="s">
        <v>268</v>
      </c>
      <c r="AP246" t="s">
        <v>386</v>
      </c>
      <c r="AW246" t="s">
        <v>227</v>
      </c>
      <c r="AX246" t="s">
        <v>226</v>
      </c>
      <c r="AY246" t="s">
        <v>254</v>
      </c>
      <c r="AZ246" t="s">
        <v>230</v>
      </c>
      <c r="BA246" t="s">
        <v>395</v>
      </c>
      <c r="BB246" t="s">
        <v>380</v>
      </c>
      <c r="BC246" t="s">
        <v>3927</v>
      </c>
      <c r="BD246" t="s">
        <v>3927</v>
      </c>
      <c r="BE246" t="s">
        <v>3927</v>
      </c>
      <c r="BF246">
        <v>12</v>
      </c>
    </row>
    <row r="247" spans="1:58" x14ac:dyDescent="0.3">
      <c r="A247">
        <v>2026</v>
      </c>
      <c r="B247">
        <v>202605</v>
      </c>
      <c r="C247">
        <v>5</v>
      </c>
      <c r="D247" s="14">
        <v>20001621435817</v>
      </c>
      <c r="E247" t="s">
        <v>2810</v>
      </c>
      <c r="F247" s="2">
        <v>46144.568668981483</v>
      </c>
      <c r="G247" s="2">
        <v>46153</v>
      </c>
      <c r="I247" t="s">
        <v>224</v>
      </c>
      <c r="J247" t="s">
        <v>230</v>
      </c>
      <c r="L247" t="s">
        <v>3170</v>
      </c>
      <c r="M247" t="s">
        <v>309</v>
      </c>
      <c r="N247" t="s">
        <v>297</v>
      </c>
      <c r="O247" t="s">
        <v>283</v>
      </c>
      <c r="Q247" t="s">
        <v>4793</v>
      </c>
      <c r="R247" t="s">
        <v>2809</v>
      </c>
      <c r="S247" t="s">
        <v>4794</v>
      </c>
      <c r="T247" t="s">
        <v>4795</v>
      </c>
      <c r="U247" t="s">
        <v>4796</v>
      </c>
      <c r="V247" t="s">
        <v>2024</v>
      </c>
      <c r="W247" t="s">
        <v>409</v>
      </c>
      <c r="X247" t="s">
        <v>225</v>
      </c>
      <c r="Z247">
        <v>2</v>
      </c>
      <c r="AA247" t="s">
        <v>3921</v>
      </c>
      <c r="AE247" t="s">
        <v>3922</v>
      </c>
      <c r="AG247" t="s">
        <v>4797</v>
      </c>
      <c r="AH247">
        <v>6042030842</v>
      </c>
      <c r="AI247" t="s">
        <v>4798</v>
      </c>
      <c r="AM247" t="s">
        <v>3925</v>
      </c>
      <c r="AN247" t="s">
        <v>3926</v>
      </c>
      <c r="AO247" t="s">
        <v>268</v>
      </c>
      <c r="AP247" t="s">
        <v>386</v>
      </c>
      <c r="AW247" t="s">
        <v>227</v>
      </c>
      <c r="AX247" t="s">
        <v>226</v>
      </c>
      <c r="AY247" t="s">
        <v>254</v>
      </c>
      <c r="AZ247" t="s">
        <v>230</v>
      </c>
      <c r="BA247" t="s">
        <v>273</v>
      </c>
      <c r="BB247" t="s">
        <v>380</v>
      </c>
      <c r="BC247" t="s">
        <v>3927</v>
      </c>
      <c r="BD247" t="s">
        <v>3927</v>
      </c>
      <c r="BE247" t="s">
        <v>3927</v>
      </c>
      <c r="BF247">
        <v>1</v>
      </c>
    </row>
    <row r="248" spans="1:58" x14ac:dyDescent="0.3">
      <c r="A248">
        <v>2026</v>
      </c>
      <c r="B248">
        <v>202605</v>
      </c>
      <c r="C248">
        <v>5</v>
      </c>
      <c r="D248" s="14">
        <v>20001619950332</v>
      </c>
      <c r="E248" t="s">
        <v>2810</v>
      </c>
      <c r="F248" s="2">
        <v>46141.506967592592</v>
      </c>
      <c r="G248" s="2">
        <v>46146</v>
      </c>
      <c r="I248" t="s">
        <v>224</v>
      </c>
      <c r="J248" t="s">
        <v>230</v>
      </c>
      <c r="L248" t="s">
        <v>818</v>
      </c>
      <c r="M248" t="s">
        <v>309</v>
      </c>
      <c r="N248" t="s">
        <v>297</v>
      </c>
      <c r="O248" t="s">
        <v>283</v>
      </c>
      <c r="Q248" t="s">
        <v>4799</v>
      </c>
      <c r="R248" t="s">
        <v>2809</v>
      </c>
      <c r="S248" t="s">
        <v>1371</v>
      </c>
      <c r="T248" t="s">
        <v>1372</v>
      </c>
      <c r="U248" t="s">
        <v>258</v>
      </c>
      <c r="V248" t="s">
        <v>247</v>
      </c>
      <c r="W248" t="s">
        <v>409</v>
      </c>
      <c r="X248" t="s">
        <v>225</v>
      </c>
      <c r="Z248">
        <v>9</v>
      </c>
      <c r="AA248" t="s">
        <v>3921</v>
      </c>
      <c r="AE248" t="s">
        <v>3922</v>
      </c>
      <c r="AG248" t="s">
        <v>1373</v>
      </c>
      <c r="AH248">
        <v>6108767921</v>
      </c>
      <c r="AI248" t="s">
        <v>4800</v>
      </c>
      <c r="AM248" t="s">
        <v>3925</v>
      </c>
      <c r="AN248" t="s">
        <v>3926</v>
      </c>
      <c r="AO248" t="s">
        <v>268</v>
      </c>
      <c r="AP248" t="s">
        <v>386</v>
      </c>
      <c r="AU248" t="s">
        <v>3929</v>
      </c>
      <c r="AV248" t="s">
        <v>3930</v>
      </c>
      <c r="AW248" t="s">
        <v>227</v>
      </c>
      <c r="AX248" t="s">
        <v>226</v>
      </c>
      <c r="AY248" t="s">
        <v>254</v>
      </c>
      <c r="AZ248" t="s">
        <v>230</v>
      </c>
      <c r="BA248" t="s">
        <v>273</v>
      </c>
      <c r="BB248" t="s">
        <v>380</v>
      </c>
      <c r="BC248" t="s">
        <v>3927</v>
      </c>
      <c r="BD248" t="s">
        <v>3927</v>
      </c>
      <c r="BE248" t="s">
        <v>3927</v>
      </c>
      <c r="BF248">
        <v>5</v>
      </c>
    </row>
    <row r="249" spans="1:58" x14ac:dyDescent="0.3">
      <c r="A249">
        <v>2026</v>
      </c>
      <c r="B249">
        <v>202605</v>
      </c>
      <c r="C249">
        <v>5</v>
      </c>
      <c r="D249" s="14">
        <v>20001612690458</v>
      </c>
      <c r="E249" t="s">
        <v>2847</v>
      </c>
      <c r="F249" s="2">
        <v>46128.657673611109</v>
      </c>
      <c r="G249" s="2">
        <v>46151</v>
      </c>
      <c r="I249" t="s">
        <v>224</v>
      </c>
      <c r="J249" t="s">
        <v>230</v>
      </c>
      <c r="L249" t="s">
        <v>323</v>
      </c>
      <c r="M249" t="s">
        <v>261</v>
      </c>
      <c r="N249" t="s">
        <v>237</v>
      </c>
      <c r="O249" t="s">
        <v>257</v>
      </c>
      <c r="Q249" t="s">
        <v>4801</v>
      </c>
      <c r="R249" t="s">
        <v>2809</v>
      </c>
      <c r="S249" t="s">
        <v>4802</v>
      </c>
      <c r="T249" t="s">
        <v>4803</v>
      </c>
      <c r="U249" t="s">
        <v>4008</v>
      </c>
      <c r="V249" t="s">
        <v>980</v>
      </c>
      <c r="W249" t="s">
        <v>409</v>
      </c>
      <c r="X249" t="s">
        <v>387</v>
      </c>
      <c r="Z249">
        <v>4</v>
      </c>
      <c r="AA249" t="s">
        <v>3921</v>
      </c>
      <c r="AE249" t="s">
        <v>3922</v>
      </c>
      <c r="AG249" t="s">
        <v>982</v>
      </c>
      <c r="AH249">
        <v>6088330312</v>
      </c>
      <c r="AI249" t="s">
        <v>4804</v>
      </c>
      <c r="AM249" t="s">
        <v>3928</v>
      </c>
      <c r="AN249" t="s">
        <v>3926</v>
      </c>
      <c r="AO249" t="s">
        <v>268</v>
      </c>
      <c r="AP249" t="s">
        <v>304</v>
      </c>
      <c r="AW249" t="s">
        <v>622</v>
      </c>
      <c r="AX249" t="s">
        <v>621</v>
      </c>
      <c r="AY249" t="s">
        <v>253</v>
      </c>
      <c r="AZ249" t="s">
        <v>230</v>
      </c>
      <c r="BA249" t="s">
        <v>344</v>
      </c>
      <c r="BB249" t="s">
        <v>232</v>
      </c>
      <c r="BC249" t="s">
        <v>3927</v>
      </c>
      <c r="BD249" t="s">
        <v>3927</v>
      </c>
      <c r="BE249" t="s">
        <v>3927</v>
      </c>
      <c r="BF249">
        <v>9</v>
      </c>
    </row>
    <row r="250" spans="1:58" x14ac:dyDescent="0.3">
      <c r="A250">
        <v>2026</v>
      </c>
      <c r="B250">
        <v>202605</v>
      </c>
      <c r="C250">
        <v>5</v>
      </c>
      <c r="D250" s="14">
        <v>20001626381784</v>
      </c>
      <c r="E250" t="s">
        <v>2810</v>
      </c>
      <c r="F250" s="2">
        <v>46154.506145833337</v>
      </c>
      <c r="G250" s="2">
        <v>46154</v>
      </c>
      <c r="I250" t="s">
        <v>224</v>
      </c>
      <c r="J250" t="s">
        <v>230</v>
      </c>
      <c r="L250" t="s">
        <v>4805</v>
      </c>
      <c r="M250" t="s">
        <v>309</v>
      </c>
      <c r="N250" t="s">
        <v>297</v>
      </c>
      <c r="O250" t="s">
        <v>283</v>
      </c>
      <c r="Q250" t="s">
        <v>4806</v>
      </c>
      <c r="R250" t="s">
        <v>2809</v>
      </c>
      <c r="S250" t="s">
        <v>4807</v>
      </c>
      <c r="T250" t="s">
        <v>4808</v>
      </c>
      <c r="U250" t="s">
        <v>3034</v>
      </c>
      <c r="V250" t="s">
        <v>4809</v>
      </c>
      <c r="W250" t="s">
        <v>245</v>
      </c>
      <c r="X250" t="s">
        <v>225</v>
      </c>
      <c r="Z250">
        <v>0</v>
      </c>
      <c r="AA250" t="s">
        <v>3921</v>
      </c>
      <c r="AB250" t="s">
        <v>4810</v>
      </c>
      <c r="AC250">
        <v>46155.537430555552</v>
      </c>
      <c r="AD250">
        <v>46154</v>
      </c>
      <c r="AE250" t="s">
        <v>4811</v>
      </c>
      <c r="AG250" t="s">
        <v>4812</v>
      </c>
      <c r="AH250">
        <v>6109005840</v>
      </c>
      <c r="AI250" t="s">
        <v>4813</v>
      </c>
      <c r="AM250" t="s">
        <v>3925</v>
      </c>
      <c r="AN250" t="s">
        <v>3926</v>
      </c>
      <c r="AO250" t="s">
        <v>4814</v>
      </c>
      <c r="AP250" t="s">
        <v>386</v>
      </c>
      <c r="AQ250" t="s">
        <v>4815</v>
      </c>
      <c r="AU250" t="s">
        <v>4816</v>
      </c>
      <c r="AV250" t="s">
        <v>4817</v>
      </c>
      <c r="AW250" t="s">
        <v>320</v>
      </c>
      <c r="AX250" t="s">
        <v>319</v>
      </c>
      <c r="AY250" t="s">
        <v>254</v>
      </c>
      <c r="AZ250" t="s">
        <v>230</v>
      </c>
      <c r="BA250" t="s">
        <v>395</v>
      </c>
      <c r="BB250" t="s">
        <v>380</v>
      </c>
      <c r="BC250" t="s">
        <v>3927</v>
      </c>
      <c r="BD250" t="s">
        <v>3927</v>
      </c>
      <c r="BE250" t="s">
        <v>3927</v>
      </c>
      <c r="BF250">
        <v>20</v>
      </c>
    </row>
    <row r="251" spans="1:58" x14ac:dyDescent="0.3">
      <c r="A251">
        <v>2026</v>
      </c>
      <c r="B251">
        <v>202605</v>
      </c>
      <c r="C251">
        <v>5</v>
      </c>
      <c r="D251" s="14">
        <v>20001626174207</v>
      </c>
      <c r="E251" t="s">
        <v>2810</v>
      </c>
      <c r="F251" s="2">
        <v>46153.766435185185</v>
      </c>
      <c r="G251" s="2">
        <v>46154</v>
      </c>
      <c r="I251" t="s">
        <v>224</v>
      </c>
      <c r="J251" t="s">
        <v>230</v>
      </c>
      <c r="L251" t="s">
        <v>4818</v>
      </c>
      <c r="M251" t="s">
        <v>764</v>
      </c>
      <c r="N251" t="s">
        <v>752</v>
      </c>
      <c r="O251" t="s">
        <v>623</v>
      </c>
      <c r="Q251" t="s">
        <v>4819</v>
      </c>
      <c r="R251" t="s">
        <v>2809</v>
      </c>
      <c r="S251" t="s">
        <v>4807</v>
      </c>
      <c r="T251" t="s">
        <v>4808</v>
      </c>
      <c r="U251" t="s">
        <v>3034</v>
      </c>
      <c r="V251" t="s">
        <v>4809</v>
      </c>
      <c r="W251" t="s">
        <v>245</v>
      </c>
      <c r="X251" t="s">
        <v>225</v>
      </c>
      <c r="Z251">
        <v>0</v>
      </c>
      <c r="AA251" t="s">
        <v>3921</v>
      </c>
      <c r="AB251" t="s">
        <v>4810</v>
      </c>
      <c r="AC251">
        <v>46155.537430555552</v>
      </c>
      <c r="AD251">
        <v>46154</v>
      </c>
      <c r="AE251" t="s">
        <v>4811</v>
      </c>
      <c r="AG251" t="s">
        <v>4812</v>
      </c>
      <c r="AH251">
        <v>6108965109</v>
      </c>
      <c r="AI251" t="s">
        <v>4820</v>
      </c>
      <c r="AM251" t="s">
        <v>3925</v>
      </c>
      <c r="AN251" t="s">
        <v>3926</v>
      </c>
      <c r="AO251" t="s">
        <v>4814</v>
      </c>
      <c r="AP251" t="s">
        <v>249</v>
      </c>
      <c r="AQ251" t="s">
        <v>4815</v>
      </c>
      <c r="AU251" t="s">
        <v>4816</v>
      </c>
      <c r="AV251" t="s">
        <v>4817</v>
      </c>
      <c r="AW251" t="s">
        <v>320</v>
      </c>
      <c r="AX251" t="s">
        <v>319</v>
      </c>
      <c r="AY251" t="s">
        <v>254</v>
      </c>
      <c r="AZ251" t="s">
        <v>230</v>
      </c>
      <c r="BA251" t="s">
        <v>395</v>
      </c>
      <c r="BB251" t="s">
        <v>380</v>
      </c>
      <c r="BC251" t="s">
        <v>3927</v>
      </c>
      <c r="BD251" t="s">
        <v>3927</v>
      </c>
      <c r="BE251" t="s">
        <v>3927</v>
      </c>
      <c r="BF251">
        <v>20</v>
      </c>
    </row>
    <row r="252" spans="1:58" x14ac:dyDescent="0.3">
      <c r="A252">
        <v>2026</v>
      </c>
      <c r="B252">
        <v>202605</v>
      </c>
      <c r="C252">
        <v>5</v>
      </c>
      <c r="D252" s="14">
        <v>20001626048872</v>
      </c>
      <c r="E252" t="s">
        <v>2810</v>
      </c>
      <c r="F252" s="2">
        <v>46153.880844907406</v>
      </c>
      <c r="G252" s="2">
        <v>46154</v>
      </c>
      <c r="I252" t="s">
        <v>224</v>
      </c>
      <c r="J252" t="s">
        <v>230</v>
      </c>
      <c r="L252" t="s">
        <v>4821</v>
      </c>
      <c r="M252" t="s">
        <v>309</v>
      </c>
      <c r="N252" t="s">
        <v>297</v>
      </c>
      <c r="O252" t="s">
        <v>283</v>
      </c>
      <c r="Q252" t="s">
        <v>4822</v>
      </c>
      <c r="R252" t="s">
        <v>2809</v>
      </c>
      <c r="S252" t="s">
        <v>4807</v>
      </c>
      <c r="T252" t="s">
        <v>4808</v>
      </c>
      <c r="U252" t="s">
        <v>3034</v>
      </c>
      <c r="V252" t="s">
        <v>4809</v>
      </c>
      <c r="W252" t="s">
        <v>245</v>
      </c>
      <c r="X252" t="s">
        <v>225</v>
      </c>
      <c r="Z252">
        <v>0</v>
      </c>
      <c r="AA252" t="s">
        <v>3921</v>
      </c>
      <c r="AB252" t="s">
        <v>4810</v>
      </c>
      <c r="AC252">
        <v>46155.537430555552</v>
      </c>
      <c r="AD252">
        <v>46154</v>
      </c>
      <c r="AE252" t="s">
        <v>4811</v>
      </c>
      <c r="AG252" t="s">
        <v>4812</v>
      </c>
      <c r="AH252">
        <v>6108969090</v>
      </c>
      <c r="AI252" t="s">
        <v>4823</v>
      </c>
      <c r="AM252" t="s">
        <v>3925</v>
      </c>
      <c r="AN252" t="s">
        <v>3926</v>
      </c>
      <c r="AO252" t="s">
        <v>4814</v>
      </c>
      <c r="AP252" t="s">
        <v>304</v>
      </c>
      <c r="AQ252" t="s">
        <v>4815</v>
      </c>
      <c r="AU252" t="s">
        <v>4816</v>
      </c>
      <c r="AV252" t="s">
        <v>4817</v>
      </c>
      <c r="AW252" t="s">
        <v>320</v>
      </c>
      <c r="AX252" t="s">
        <v>319</v>
      </c>
      <c r="AY252" t="s">
        <v>254</v>
      </c>
      <c r="AZ252" t="s">
        <v>230</v>
      </c>
      <c r="BA252" t="s">
        <v>395</v>
      </c>
      <c r="BB252" t="s">
        <v>380</v>
      </c>
      <c r="BC252" t="s">
        <v>3927</v>
      </c>
      <c r="BD252" t="s">
        <v>3927</v>
      </c>
      <c r="BE252" t="s">
        <v>3927</v>
      </c>
      <c r="BF252">
        <v>20</v>
      </c>
    </row>
    <row r="253" spans="1:58" x14ac:dyDescent="0.3">
      <c r="A253">
        <v>2026</v>
      </c>
      <c r="B253">
        <v>202605</v>
      </c>
      <c r="C253">
        <v>5</v>
      </c>
      <c r="D253" s="14">
        <v>20001626031186</v>
      </c>
      <c r="E253" t="s">
        <v>2810</v>
      </c>
      <c r="F253" s="2">
        <v>46153.588240740741</v>
      </c>
      <c r="G253" s="2">
        <v>46153</v>
      </c>
      <c r="I253" t="s">
        <v>224</v>
      </c>
      <c r="J253" t="s">
        <v>230</v>
      </c>
      <c r="L253" t="s">
        <v>3146</v>
      </c>
      <c r="M253" t="s">
        <v>1336</v>
      </c>
      <c r="N253" t="s">
        <v>546</v>
      </c>
      <c r="O253" t="s">
        <v>554</v>
      </c>
      <c r="Q253" t="s">
        <v>4824</v>
      </c>
      <c r="R253" t="s">
        <v>2809</v>
      </c>
      <c r="S253" t="s">
        <v>4825</v>
      </c>
      <c r="T253" t="s">
        <v>4826</v>
      </c>
      <c r="U253" t="s">
        <v>3034</v>
      </c>
      <c r="V253" t="s">
        <v>3994</v>
      </c>
      <c r="W253" t="s">
        <v>245</v>
      </c>
      <c r="X253" t="s">
        <v>225</v>
      </c>
      <c r="Z253">
        <v>1</v>
      </c>
      <c r="AA253" t="s">
        <v>3921</v>
      </c>
      <c r="AB253" t="s">
        <v>4827</v>
      </c>
      <c r="AC253">
        <v>46154.648587962962</v>
      </c>
      <c r="AD253">
        <v>46154</v>
      </c>
      <c r="AE253" t="s">
        <v>3938</v>
      </c>
      <c r="AG253" t="s">
        <v>4828</v>
      </c>
      <c r="AH253">
        <v>6075060527</v>
      </c>
      <c r="AI253" t="s">
        <v>4829</v>
      </c>
      <c r="AM253" t="s">
        <v>3925</v>
      </c>
      <c r="AN253" t="s">
        <v>3926</v>
      </c>
      <c r="AO253" t="s">
        <v>268</v>
      </c>
      <c r="AP253" t="s">
        <v>249</v>
      </c>
      <c r="AQ253" t="s">
        <v>3940</v>
      </c>
      <c r="AU253" t="s">
        <v>3999</v>
      </c>
      <c r="AV253" t="s">
        <v>4000</v>
      </c>
      <c r="AW253" t="s">
        <v>227</v>
      </c>
      <c r="AX253" t="s">
        <v>226</v>
      </c>
      <c r="AY253" t="s">
        <v>254</v>
      </c>
      <c r="AZ253" t="s">
        <v>230</v>
      </c>
      <c r="BA253" t="s">
        <v>273</v>
      </c>
      <c r="BB253" t="s">
        <v>380</v>
      </c>
      <c r="BC253" t="s">
        <v>3927</v>
      </c>
      <c r="BD253" t="s">
        <v>3927</v>
      </c>
      <c r="BE253" t="s">
        <v>3927</v>
      </c>
      <c r="BF253">
        <v>16</v>
      </c>
    </row>
    <row r="254" spans="1:58" x14ac:dyDescent="0.3">
      <c r="A254">
        <v>2026</v>
      </c>
      <c r="B254">
        <v>202605</v>
      </c>
      <c r="C254">
        <v>5</v>
      </c>
      <c r="D254" s="14">
        <v>20001625990227</v>
      </c>
      <c r="E254" t="s">
        <v>2810</v>
      </c>
      <c r="F254" s="2">
        <v>46153.540798611109</v>
      </c>
      <c r="G254" s="2">
        <v>46153</v>
      </c>
      <c r="I254" t="s">
        <v>224</v>
      </c>
      <c r="J254" t="s">
        <v>230</v>
      </c>
      <c r="L254" t="s">
        <v>3392</v>
      </c>
      <c r="M254" t="s">
        <v>309</v>
      </c>
      <c r="N254" t="s">
        <v>297</v>
      </c>
      <c r="O254" t="s">
        <v>283</v>
      </c>
      <c r="Q254" t="s">
        <v>4830</v>
      </c>
      <c r="R254" t="s">
        <v>2809</v>
      </c>
      <c r="S254" t="s">
        <v>4831</v>
      </c>
      <c r="T254" t="s">
        <v>4832</v>
      </c>
      <c r="U254" t="s">
        <v>3034</v>
      </c>
      <c r="V254" t="s">
        <v>3994</v>
      </c>
      <c r="W254" t="s">
        <v>245</v>
      </c>
      <c r="X254" t="s">
        <v>387</v>
      </c>
      <c r="Z254">
        <v>1</v>
      </c>
      <c r="AA254" t="s">
        <v>3921</v>
      </c>
      <c r="AB254" t="s">
        <v>4833</v>
      </c>
      <c r="AC254">
        <v>46154.648587962962</v>
      </c>
      <c r="AD254">
        <v>46154</v>
      </c>
      <c r="AE254" t="s">
        <v>3938</v>
      </c>
      <c r="AG254" t="s">
        <v>4828</v>
      </c>
      <c r="AH254">
        <v>6082599976</v>
      </c>
      <c r="AI254" t="s">
        <v>4834</v>
      </c>
      <c r="AM254" t="s">
        <v>3925</v>
      </c>
      <c r="AN254" t="s">
        <v>3926</v>
      </c>
      <c r="AO254" t="s">
        <v>268</v>
      </c>
      <c r="AP254" t="s">
        <v>304</v>
      </c>
      <c r="AQ254" t="s">
        <v>3940</v>
      </c>
      <c r="AU254" t="s">
        <v>3999</v>
      </c>
      <c r="AV254" t="s">
        <v>4000</v>
      </c>
      <c r="AW254" t="s">
        <v>447</v>
      </c>
      <c r="AX254" t="s">
        <v>446</v>
      </c>
      <c r="AY254" t="s">
        <v>253</v>
      </c>
      <c r="AZ254" t="s">
        <v>230</v>
      </c>
      <c r="BA254" t="s">
        <v>273</v>
      </c>
      <c r="BB254" t="s">
        <v>380</v>
      </c>
      <c r="BC254" t="s">
        <v>3927</v>
      </c>
      <c r="BD254" t="s">
        <v>3927</v>
      </c>
      <c r="BE254" t="s">
        <v>3927</v>
      </c>
      <c r="BF254">
        <v>9</v>
      </c>
    </row>
    <row r="255" spans="1:58" x14ac:dyDescent="0.3">
      <c r="A255">
        <v>2026</v>
      </c>
      <c r="B255">
        <v>202605</v>
      </c>
      <c r="C255">
        <v>5</v>
      </c>
      <c r="D255" s="14">
        <v>20001625969464</v>
      </c>
      <c r="E255" t="s">
        <v>2810</v>
      </c>
      <c r="F255" s="2">
        <v>46153.550370370373</v>
      </c>
      <c r="G255" s="2">
        <v>46153</v>
      </c>
      <c r="I255" t="s">
        <v>224</v>
      </c>
      <c r="J255" t="s">
        <v>230</v>
      </c>
      <c r="L255" t="s">
        <v>818</v>
      </c>
      <c r="M255" t="s">
        <v>309</v>
      </c>
      <c r="N255" t="s">
        <v>297</v>
      </c>
      <c r="O255" t="s">
        <v>283</v>
      </c>
      <c r="Q255" t="s">
        <v>4835</v>
      </c>
      <c r="R255" t="s">
        <v>2809</v>
      </c>
      <c r="S255" t="s">
        <v>4836</v>
      </c>
      <c r="T255" t="s">
        <v>4837</v>
      </c>
      <c r="U255" t="s">
        <v>3034</v>
      </c>
      <c r="V255" t="s">
        <v>3994</v>
      </c>
      <c r="W255" t="s">
        <v>245</v>
      </c>
      <c r="X255" t="s">
        <v>225</v>
      </c>
      <c r="Z255">
        <v>1</v>
      </c>
      <c r="AA255" t="s">
        <v>3921</v>
      </c>
      <c r="AB255" t="s">
        <v>4838</v>
      </c>
      <c r="AC255">
        <v>46154.648587962962</v>
      </c>
      <c r="AD255">
        <v>46154</v>
      </c>
      <c r="AE255" t="s">
        <v>3938</v>
      </c>
      <c r="AG255" t="s">
        <v>4828</v>
      </c>
      <c r="AH255">
        <v>6108991740</v>
      </c>
      <c r="AI255" t="s">
        <v>4839</v>
      </c>
      <c r="AM255" t="s">
        <v>3925</v>
      </c>
      <c r="AN255" t="s">
        <v>3926</v>
      </c>
      <c r="AO255" t="s">
        <v>268</v>
      </c>
      <c r="AP255" t="s">
        <v>386</v>
      </c>
      <c r="AQ255" t="s">
        <v>3940</v>
      </c>
      <c r="AU255" t="s">
        <v>3999</v>
      </c>
      <c r="AV255" t="s">
        <v>4000</v>
      </c>
      <c r="AW255" t="s">
        <v>320</v>
      </c>
      <c r="AX255" t="s">
        <v>319</v>
      </c>
      <c r="AY255" t="s">
        <v>254</v>
      </c>
      <c r="AZ255" t="s">
        <v>230</v>
      </c>
      <c r="BA255" t="s">
        <v>395</v>
      </c>
      <c r="BB255" t="s">
        <v>380</v>
      </c>
      <c r="BC255" t="s">
        <v>3927</v>
      </c>
      <c r="BD255" t="s">
        <v>3927</v>
      </c>
      <c r="BE255" t="s">
        <v>3927</v>
      </c>
      <c r="BF255">
        <v>20</v>
      </c>
    </row>
    <row r="256" spans="1:58" x14ac:dyDescent="0.3">
      <c r="A256">
        <v>2026</v>
      </c>
      <c r="B256">
        <v>202605</v>
      </c>
      <c r="C256">
        <v>5</v>
      </c>
      <c r="D256" s="14">
        <v>20001625926788</v>
      </c>
      <c r="E256" t="s">
        <v>2810</v>
      </c>
      <c r="F256" s="2">
        <v>46153.514502314814</v>
      </c>
      <c r="G256" s="2">
        <v>46153</v>
      </c>
      <c r="I256" t="s">
        <v>224</v>
      </c>
      <c r="J256" t="s">
        <v>230</v>
      </c>
      <c r="L256" t="s">
        <v>1447</v>
      </c>
      <c r="M256" t="s">
        <v>309</v>
      </c>
      <c r="N256" t="s">
        <v>297</v>
      </c>
      <c r="O256" t="s">
        <v>283</v>
      </c>
      <c r="Q256" t="s">
        <v>4840</v>
      </c>
      <c r="R256" t="s">
        <v>2809</v>
      </c>
      <c r="S256" t="s">
        <v>4841</v>
      </c>
      <c r="T256" t="s">
        <v>4842</v>
      </c>
      <c r="U256" t="s">
        <v>4008</v>
      </c>
      <c r="V256" t="s">
        <v>980</v>
      </c>
      <c r="W256" t="s">
        <v>245</v>
      </c>
      <c r="X256" t="s">
        <v>387</v>
      </c>
      <c r="Z256">
        <v>2</v>
      </c>
      <c r="AA256" t="s">
        <v>3921</v>
      </c>
      <c r="AB256" t="s">
        <v>4843</v>
      </c>
      <c r="AC256">
        <v>46155.634386574071</v>
      </c>
      <c r="AD256">
        <v>46155</v>
      </c>
      <c r="AE256" t="s">
        <v>3938</v>
      </c>
      <c r="AG256" t="s">
        <v>4844</v>
      </c>
      <c r="AH256">
        <v>6078256929</v>
      </c>
      <c r="AI256" t="s">
        <v>4845</v>
      </c>
      <c r="AM256" t="s">
        <v>3925</v>
      </c>
      <c r="AN256" t="s">
        <v>3926</v>
      </c>
      <c r="AO256" t="s">
        <v>268</v>
      </c>
      <c r="AP256" t="s">
        <v>249</v>
      </c>
      <c r="AQ256" t="s">
        <v>3940</v>
      </c>
      <c r="AW256" t="s">
        <v>447</v>
      </c>
      <c r="AX256" t="s">
        <v>446</v>
      </c>
      <c r="AY256" t="s">
        <v>253</v>
      </c>
      <c r="AZ256" t="s">
        <v>230</v>
      </c>
      <c r="BA256" t="s">
        <v>273</v>
      </c>
      <c r="BB256" t="s">
        <v>380</v>
      </c>
      <c r="BC256" t="s">
        <v>3927</v>
      </c>
      <c r="BD256" t="s">
        <v>3927</v>
      </c>
      <c r="BE256" t="s">
        <v>3927</v>
      </c>
      <c r="BF256">
        <v>23</v>
      </c>
    </row>
    <row r="257" spans="1:58" x14ac:dyDescent="0.3">
      <c r="A257">
        <v>2026</v>
      </c>
      <c r="B257">
        <v>202605</v>
      </c>
      <c r="C257">
        <v>5</v>
      </c>
      <c r="D257" s="14">
        <v>20001625920078</v>
      </c>
      <c r="E257" t="s">
        <v>2810</v>
      </c>
      <c r="F257" s="2">
        <v>46153.541909722226</v>
      </c>
      <c r="G257" s="2">
        <v>46154</v>
      </c>
      <c r="I257" t="s">
        <v>224</v>
      </c>
      <c r="J257" t="s">
        <v>230</v>
      </c>
      <c r="L257" t="s">
        <v>4846</v>
      </c>
      <c r="M257" t="s">
        <v>4847</v>
      </c>
      <c r="N257" t="s">
        <v>546</v>
      </c>
      <c r="O257" t="s">
        <v>554</v>
      </c>
      <c r="Q257" t="s">
        <v>4848</v>
      </c>
      <c r="R257" t="s">
        <v>2809</v>
      </c>
      <c r="S257" t="s">
        <v>4807</v>
      </c>
      <c r="T257" t="s">
        <v>4808</v>
      </c>
      <c r="U257" t="s">
        <v>3034</v>
      </c>
      <c r="V257" t="s">
        <v>4809</v>
      </c>
      <c r="W257" t="s">
        <v>245</v>
      </c>
      <c r="X257" t="s">
        <v>225</v>
      </c>
      <c r="Z257">
        <v>0</v>
      </c>
      <c r="AA257" t="s">
        <v>3921</v>
      </c>
      <c r="AB257" t="s">
        <v>4810</v>
      </c>
      <c r="AC257">
        <v>46155.537430555552</v>
      </c>
      <c r="AD257">
        <v>46154</v>
      </c>
      <c r="AE257" t="s">
        <v>4811</v>
      </c>
      <c r="AG257" t="s">
        <v>4812</v>
      </c>
      <c r="AH257">
        <v>6108966970</v>
      </c>
      <c r="AI257" t="s">
        <v>4849</v>
      </c>
      <c r="AM257" t="s">
        <v>3925</v>
      </c>
      <c r="AN257" t="s">
        <v>3926</v>
      </c>
      <c r="AO257" t="s">
        <v>4814</v>
      </c>
      <c r="AP257" t="s">
        <v>386</v>
      </c>
      <c r="AQ257" t="s">
        <v>4815</v>
      </c>
      <c r="AU257" t="s">
        <v>4816</v>
      </c>
      <c r="AV257" t="s">
        <v>4817</v>
      </c>
      <c r="AW257" t="s">
        <v>320</v>
      </c>
      <c r="AX257" t="s">
        <v>319</v>
      </c>
      <c r="AY257" t="s">
        <v>254</v>
      </c>
      <c r="AZ257" t="s">
        <v>230</v>
      </c>
      <c r="BA257" t="s">
        <v>395</v>
      </c>
      <c r="BB257" t="s">
        <v>1857</v>
      </c>
      <c r="BC257" t="s">
        <v>3927</v>
      </c>
      <c r="BD257" t="s">
        <v>3927</v>
      </c>
      <c r="BE257" t="s">
        <v>3927</v>
      </c>
      <c r="BF257">
        <v>20</v>
      </c>
    </row>
    <row r="258" spans="1:58" x14ac:dyDescent="0.3">
      <c r="A258">
        <v>2026</v>
      </c>
      <c r="B258">
        <v>202605</v>
      </c>
      <c r="C258">
        <v>5</v>
      </c>
      <c r="D258" s="14">
        <v>20001625919563</v>
      </c>
      <c r="E258" t="s">
        <v>2810</v>
      </c>
      <c r="F258" s="2">
        <v>46153.502222222225</v>
      </c>
      <c r="G258" s="2">
        <v>46153</v>
      </c>
      <c r="I258" t="s">
        <v>224</v>
      </c>
      <c r="J258" t="s">
        <v>230</v>
      </c>
      <c r="L258" t="s">
        <v>3742</v>
      </c>
      <c r="M258" t="s">
        <v>902</v>
      </c>
      <c r="N258" t="s">
        <v>752</v>
      </c>
      <c r="O258" t="s">
        <v>623</v>
      </c>
      <c r="Q258" t="s">
        <v>4850</v>
      </c>
      <c r="R258" t="s">
        <v>2809</v>
      </c>
      <c r="S258" t="s">
        <v>4851</v>
      </c>
      <c r="T258" t="s">
        <v>4852</v>
      </c>
      <c r="U258" t="s">
        <v>3034</v>
      </c>
      <c r="V258" t="s">
        <v>3994</v>
      </c>
      <c r="W258" t="s">
        <v>245</v>
      </c>
      <c r="X258" t="s">
        <v>225</v>
      </c>
      <c r="Z258">
        <v>1</v>
      </c>
      <c r="AA258" t="s">
        <v>3921</v>
      </c>
      <c r="AB258" t="s">
        <v>4853</v>
      </c>
      <c r="AC258">
        <v>46154.648587962962</v>
      </c>
      <c r="AD258">
        <v>46154</v>
      </c>
      <c r="AE258" t="s">
        <v>3938</v>
      </c>
      <c r="AG258" t="s">
        <v>4854</v>
      </c>
      <c r="AH258">
        <v>6007355362</v>
      </c>
      <c r="AI258" t="s">
        <v>4855</v>
      </c>
      <c r="AM258" t="s">
        <v>3925</v>
      </c>
      <c r="AN258" t="s">
        <v>3926</v>
      </c>
      <c r="AO258" t="s">
        <v>268</v>
      </c>
      <c r="AP258" t="s">
        <v>386</v>
      </c>
      <c r="AQ258" t="s">
        <v>3940</v>
      </c>
      <c r="AU258" t="s">
        <v>3999</v>
      </c>
      <c r="AV258" t="s">
        <v>4000</v>
      </c>
      <c r="AW258" t="s">
        <v>227</v>
      </c>
      <c r="AX258" t="s">
        <v>226</v>
      </c>
      <c r="AY258" t="s">
        <v>254</v>
      </c>
      <c r="AZ258" t="s">
        <v>230</v>
      </c>
      <c r="BA258" t="s">
        <v>273</v>
      </c>
      <c r="BB258" t="s">
        <v>380</v>
      </c>
      <c r="BC258" t="s">
        <v>3927</v>
      </c>
      <c r="BD258" t="s">
        <v>3927</v>
      </c>
      <c r="BE258" t="s">
        <v>3927</v>
      </c>
      <c r="BF258">
        <v>26</v>
      </c>
    </row>
    <row r="259" spans="1:58" x14ac:dyDescent="0.3">
      <c r="A259">
        <v>2026</v>
      </c>
      <c r="B259">
        <v>202605</v>
      </c>
      <c r="C259">
        <v>5</v>
      </c>
      <c r="D259" s="14">
        <v>20001625914072</v>
      </c>
      <c r="E259" t="s">
        <v>2810</v>
      </c>
      <c r="F259" s="2">
        <v>46153.526087962964</v>
      </c>
      <c r="G259" s="2">
        <v>46153</v>
      </c>
      <c r="I259" t="s">
        <v>224</v>
      </c>
      <c r="J259" t="s">
        <v>230</v>
      </c>
      <c r="L259" t="s">
        <v>4856</v>
      </c>
      <c r="M259" t="s">
        <v>1831</v>
      </c>
      <c r="N259" t="s">
        <v>353</v>
      </c>
      <c r="O259" t="s">
        <v>283</v>
      </c>
      <c r="Q259" t="s">
        <v>4857</v>
      </c>
      <c r="R259" t="s">
        <v>2809</v>
      </c>
      <c r="S259" t="s">
        <v>4807</v>
      </c>
      <c r="T259" t="s">
        <v>4808</v>
      </c>
      <c r="U259" t="s">
        <v>3034</v>
      </c>
      <c r="V259" t="s">
        <v>4809</v>
      </c>
      <c r="W259" t="s">
        <v>245</v>
      </c>
      <c r="X259" t="s">
        <v>225</v>
      </c>
      <c r="Z259">
        <v>0</v>
      </c>
      <c r="AA259" t="s">
        <v>3921</v>
      </c>
      <c r="AB259" t="s">
        <v>4810</v>
      </c>
      <c r="AC259">
        <v>46154.568495370368</v>
      </c>
      <c r="AD259">
        <v>46153</v>
      </c>
      <c r="AE259" t="s">
        <v>4811</v>
      </c>
      <c r="AG259" t="s">
        <v>4812</v>
      </c>
      <c r="AH259">
        <v>6108948218</v>
      </c>
      <c r="AI259" t="s">
        <v>4858</v>
      </c>
      <c r="AM259" t="s">
        <v>3925</v>
      </c>
      <c r="AN259" t="s">
        <v>3926</v>
      </c>
      <c r="AO259" t="s">
        <v>4814</v>
      </c>
      <c r="AP259" t="s">
        <v>386</v>
      </c>
      <c r="AQ259" t="s">
        <v>4815</v>
      </c>
      <c r="AU259" t="s">
        <v>4859</v>
      </c>
      <c r="AV259" t="s">
        <v>4817</v>
      </c>
      <c r="AW259" t="s">
        <v>1914</v>
      </c>
      <c r="AX259" t="s">
        <v>1913</v>
      </c>
      <c r="AY259" t="s">
        <v>254</v>
      </c>
      <c r="AZ259" t="s">
        <v>230</v>
      </c>
      <c r="BA259" t="s">
        <v>395</v>
      </c>
      <c r="BB259" t="s">
        <v>380</v>
      </c>
      <c r="BC259" t="s">
        <v>3927</v>
      </c>
      <c r="BD259" t="s">
        <v>3927</v>
      </c>
      <c r="BE259" t="s">
        <v>3927</v>
      </c>
      <c r="BF259">
        <v>20</v>
      </c>
    </row>
    <row r="260" spans="1:58" x14ac:dyDescent="0.3">
      <c r="A260">
        <v>2026</v>
      </c>
      <c r="B260">
        <v>202605</v>
      </c>
      <c r="C260">
        <v>5</v>
      </c>
      <c r="D260" s="14">
        <v>20001625889450</v>
      </c>
      <c r="E260" t="s">
        <v>2810</v>
      </c>
      <c r="F260" s="2">
        <v>46153.471018518518</v>
      </c>
      <c r="G260" s="2">
        <v>46153</v>
      </c>
      <c r="I260" t="s">
        <v>224</v>
      </c>
      <c r="J260" t="s">
        <v>230</v>
      </c>
      <c r="L260" t="s">
        <v>4860</v>
      </c>
      <c r="M260" t="s">
        <v>392</v>
      </c>
      <c r="N260" t="s">
        <v>353</v>
      </c>
      <c r="O260" t="s">
        <v>283</v>
      </c>
      <c r="Q260" t="s">
        <v>4861</v>
      </c>
      <c r="R260" t="s">
        <v>2809</v>
      </c>
      <c r="S260" t="s">
        <v>4862</v>
      </c>
      <c r="T260" t="s">
        <v>4863</v>
      </c>
      <c r="U260" t="s">
        <v>3034</v>
      </c>
      <c r="V260" t="s">
        <v>3994</v>
      </c>
      <c r="W260" t="s">
        <v>245</v>
      </c>
      <c r="X260" t="s">
        <v>387</v>
      </c>
      <c r="Z260">
        <v>1</v>
      </c>
      <c r="AA260" t="s">
        <v>3921</v>
      </c>
      <c r="AB260" t="s">
        <v>4864</v>
      </c>
      <c r="AC260">
        <v>46154.648587962962</v>
      </c>
      <c r="AD260">
        <v>46154</v>
      </c>
      <c r="AE260" t="s">
        <v>3938</v>
      </c>
      <c r="AG260" t="s">
        <v>4854</v>
      </c>
      <c r="AH260">
        <v>6108780399</v>
      </c>
      <c r="AI260" t="s">
        <v>4865</v>
      </c>
      <c r="AM260" t="s">
        <v>3925</v>
      </c>
      <c r="AN260" t="s">
        <v>3926</v>
      </c>
      <c r="AO260" t="s">
        <v>268</v>
      </c>
      <c r="AP260" t="s">
        <v>304</v>
      </c>
      <c r="AQ260" t="s">
        <v>3940</v>
      </c>
      <c r="AU260" t="s">
        <v>3999</v>
      </c>
      <c r="AV260" t="s">
        <v>4000</v>
      </c>
      <c r="AW260" t="s">
        <v>447</v>
      </c>
      <c r="AX260" t="s">
        <v>446</v>
      </c>
      <c r="AY260" t="s">
        <v>253</v>
      </c>
      <c r="AZ260" t="s">
        <v>230</v>
      </c>
      <c r="BA260" t="s">
        <v>273</v>
      </c>
      <c r="BB260" t="s">
        <v>380</v>
      </c>
      <c r="BC260" t="s">
        <v>3927</v>
      </c>
      <c r="BD260" t="s">
        <v>3927</v>
      </c>
      <c r="BE260" t="s">
        <v>3927</v>
      </c>
      <c r="BF260">
        <v>5</v>
      </c>
    </row>
    <row r="261" spans="1:58" x14ac:dyDescent="0.3">
      <c r="A261">
        <v>2026</v>
      </c>
      <c r="B261">
        <v>202605</v>
      </c>
      <c r="C261">
        <v>5</v>
      </c>
      <c r="D261" s="14">
        <v>20001625866517</v>
      </c>
      <c r="E261" t="s">
        <v>2810</v>
      </c>
      <c r="F261" s="2">
        <v>46153.466967592591</v>
      </c>
      <c r="G261" s="2">
        <v>46153</v>
      </c>
      <c r="I261" t="s">
        <v>224</v>
      </c>
      <c r="J261" t="s">
        <v>230</v>
      </c>
      <c r="L261" t="s">
        <v>986</v>
      </c>
      <c r="M261" t="s">
        <v>334</v>
      </c>
      <c r="N261" t="s">
        <v>322</v>
      </c>
      <c r="O261" t="s">
        <v>331</v>
      </c>
      <c r="Q261" t="s">
        <v>4866</v>
      </c>
      <c r="R261" t="s">
        <v>2809</v>
      </c>
      <c r="S261" t="s">
        <v>4867</v>
      </c>
      <c r="T261" t="s">
        <v>4868</v>
      </c>
      <c r="U261" t="s">
        <v>4008</v>
      </c>
      <c r="V261" t="s">
        <v>980</v>
      </c>
      <c r="W261" t="s">
        <v>245</v>
      </c>
      <c r="X261" t="s">
        <v>225</v>
      </c>
      <c r="Z261">
        <v>2</v>
      </c>
      <c r="AA261" t="s">
        <v>3921</v>
      </c>
      <c r="AB261" t="s">
        <v>4869</v>
      </c>
      <c r="AC261">
        <v>46155.634386574071</v>
      </c>
      <c r="AD261">
        <v>46155</v>
      </c>
      <c r="AE261" t="s">
        <v>3938</v>
      </c>
      <c r="AG261" t="s">
        <v>4870</v>
      </c>
      <c r="AH261">
        <v>6108938664</v>
      </c>
      <c r="AI261" t="s">
        <v>4871</v>
      </c>
      <c r="AM261" t="s">
        <v>3925</v>
      </c>
      <c r="AN261" t="s">
        <v>3926</v>
      </c>
      <c r="AO261" t="s">
        <v>268</v>
      </c>
      <c r="AP261" t="s">
        <v>386</v>
      </c>
      <c r="AQ261" t="s">
        <v>3940</v>
      </c>
      <c r="AW261" t="s">
        <v>320</v>
      </c>
      <c r="AX261" t="s">
        <v>319</v>
      </c>
      <c r="AY261" t="s">
        <v>254</v>
      </c>
      <c r="AZ261" t="s">
        <v>230</v>
      </c>
      <c r="BA261" t="s">
        <v>395</v>
      </c>
      <c r="BB261" t="s">
        <v>380</v>
      </c>
      <c r="BC261" t="s">
        <v>3927</v>
      </c>
      <c r="BD261" t="s">
        <v>3927</v>
      </c>
      <c r="BE261" t="s">
        <v>3927</v>
      </c>
      <c r="BF261">
        <v>20</v>
      </c>
    </row>
    <row r="262" spans="1:58" x14ac:dyDescent="0.3">
      <c r="A262">
        <v>2026</v>
      </c>
      <c r="B262">
        <v>202605</v>
      </c>
      <c r="C262">
        <v>5</v>
      </c>
      <c r="D262" s="14">
        <v>20001625763594</v>
      </c>
      <c r="E262" t="s">
        <v>2810</v>
      </c>
      <c r="F262" s="2">
        <v>46153.392337962963</v>
      </c>
      <c r="G262" s="2">
        <v>46153</v>
      </c>
      <c r="I262" t="s">
        <v>224</v>
      </c>
      <c r="J262" t="s">
        <v>230</v>
      </c>
      <c r="L262" t="s">
        <v>521</v>
      </c>
      <c r="M262" t="s">
        <v>309</v>
      </c>
      <c r="N262" t="s">
        <v>297</v>
      </c>
      <c r="O262" t="s">
        <v>283</v>
      </c>
      <c r="Q262" t="s">
        <v>4872</v>
      </c>
      <c r="R262" t="s">
        <v>2809</v>
      </c>
      <c r="S262" t="s">
        <v>4873</v>
      </c>
      <c r="T262" t="s">
        <v>4874</v>
      </c>
      <c r="U262" t="s">
        <v>4008</v>
      </c>
      <c r="V262" t="s">
        <v>980</v>
      </c>
      <c r="W262" t="s">
        <v>245</v>
      </c>
      <c r="X262" t="s">
        <v>387</v>
      </c>
      <c r="Z262">
        <v>2</v>
      </c>
      <c r="AA262" t="s">
        <v>3921</v>
      </c>
      <c r="AB262" t="s">
        <v>4875</v>
      </c>
      <c r="AC262">
        <v>46155.634386574071</v>
      </c>
      <c r="AD262">
        <v>46155</v>
      </c>
      <c r="AE262" t="s">
        <v>3938</v>
      </c>
      <c r="AG262" t="s">
        <v>4870</v>
      </c>
      <c r="AH262">
        <v>6106496250</v>
      </c>
      <c r="AI262" t="s">
        <v>4876</v>
      </c>
      <c r="AM262" t="s">
        <v>3925</v>
      </c>
      <c r="AN262" t="s">
        <v>3926</v>
      </c>
      <c r="AO262" t="s">
        <v>268</v>
      </c>
      <c r="AP262" t="s">
        <v>304</v>
      </c>
      <c r="AQ262" t="s">
        <v>3940</v>
      </c>
      <c r="AW262" t="s">
        <v>447</v>
      </c>
      <c r="AX262" t="s">
        <v>446</v>
      </c>
      <c r="AY262" t="s">
        <v>253</v>
      </c>
      <c r="AZ262" t="s">
        <v>230</v>
      </c>
      <c r="BA262" t="s">
        <v>273</v>
      </c>
      <c r="BB262" t="s">
        <v>380</v>
      </c>
      <c r="BC262" t="s">
        <v>3927</v>
      </c>
      <c r="BD262" t="s">
        <v>3927</v>
      </c>
      <c r="BE262" t="s">
        <v>3927</v>
      </c>
      <c r="BF262">
        <v>12</v>
      </c>
    </row>
    <row r="263" spans="1:58" x14ac:dyDescent="0.3">
      <c r="A263">
        <v>2026</v>
      </c>
      <c r="B263">
        <v>202605</v>
      </c>
      <c r="C263">
        <v>5</v>
      </c>
      <c r="D263" s="14">
        <v>20001625756701</v>
      </c>
      <c r="E263" t="s">
        <v>2810</v>
      </c>
      <c r="F263" s="2">
        <v>46153.653333333335</v>
      </c>
      <c r="G263" s="2">
        <v>46154</v>
      </c>
      <c r="I263" t="s">
        <v>224</v>
      </c>
      <c r="J263" t="s">
        <v>230</v>
      </c>
      <c r="M263" t="s">
        <v>309</v>
      </c>
      <c r="N263" t="s">
        <v>297</v>
      </c>
      <c r="O263" t="s">
        <v>283</v>
      </c>
      <c r="Q263" t="s">
        <v>4877</v>
      </c>
      <c r="R263" t="s">
        <v>2809</v>
      </c>
      <c r="S263" t="s">
        <v>4807</v>
      </c>
      <c r="T263" t="s">
        <v>4808</v>
      </c>
      <c r="U263" t="s">
        <v>3034</v>
      </c>
      <c r="V263" t="s">
        <v>4809</v>
      </c>
      <c r="W263" t="s">
        <v>245</v>
      </c>
      <c r="X263" t="s">
        <v>387</v>
      </c>
      <c r="Z263">
        <v>0</v>
      </c>
      <c r="AA263" t="s">
        <v>3921</v>
      </c>
      <c r="AB263" t="s">
        <v>4810</v>
      </c>
      <c r="AC263">
        <v>46155.537430555552</v>
      </c>
      <c r="AD263">
        <v>46154</v>
      </c>
      <c r="AE263" t="s">
        <v>4811</v>
      </c>
      <c r="AG263" t="s">
        <v>4812</v>
      </c>
      <c r="AH263">
        <v>6108965062</v>
      </c>
      <c r="AI263" t="s">
        <v>4878</v>
      </c>
      <c r="AM263" t="s">
        <v>3925</v>
      </c>
      <c r="AN263" t="s">
        <v>3926</v>
      </c>
      <c r="AO263" t="s">
        <v>4814</v>
      </c>
      <c r="AP263" t="s">
        <v>304</v>
      </c>
      <c r="AQ263" t="s">
        <v>4815</v>
      </c>
      <c r="AU263" t="s">
        <v>4816</v>
      </c>
      <c r="AV263" t="s">
        <v>4817</v>
      </c>
      <c r="AW263" t="s">
        <v>389</v>
      </c>
      <c r="AX263" t="s">
        <v>388</v>
      </c>
      <c r="AY263" t="s">
        <v>253</v>
      </c>
      <c r="AZ263" t="s">
        <v>230</v>
      </c>
      <c r="BA263" t="s">
        <v>273</v>
      </c>
      <c r="BB263" t="s">
        <v>380</v>
      </c>
      <c r="BC263" t="s">
        <v>3927</v>
      </c>
      <c r="BD263" t="s">
        <v>3927</v>
      </c>
      <c r="BE263" t="s">
        <v>3927</v>
      </c>
      <c r="BF263">
        <v>20</v>
      </c>
    </row>
    <row r="264" spans="1:58" x14ac:dyDescent="0.3">
      <c r="A264">
        <v>2026</v>
      </c>
      <c r="B264">
        <v>202605</v>
      </c>
      <c r="C264">
        <v>5</v>
      </c>
      <c r="D264" s="14">
        <v>20001625746810</v>
      </c>
      <c r="E264" t="s">
        <v>2810</v>
      </c>
      <c r="F264" s="2">
        <v>46153.681122685186</v>
      </c>
      <c r="G264" s="2">
        <v>46154</v>
      </c>
      <c r="I264" t="s">
        <v>224</v>
      </c>
      <c r="J264" t="s">
        <v>230</v>
      </c>
      <c r="L264" t="s">
        <v>4879</v>
      </c>
      <c r="M264" t="s">
        <v>1336</v>
      </c>
      <c r="N264" t="s">
        <v>546</v>
      </c>
      <c r="O264" t="s">
        <v>554</v>
      </c>
      <c r="Q264" t="s">
        <v>4880</v>
      </c>
      <c r="R264" t="s">
        <v>2809</v>
      </c>
      <c r="S264" t="s">
        <v>4807</v>
      </c>
      <c r="T264" t="s">
        <v>4808</v>
      </c>
      <c r="U264" t="s">
        <v>3034</v>
      </c>
      <c r="V264" t="s">
        <v>4809</v>
      </c>
      <c r="W264" t="s">
        <v>245</v>
      </c>
      <c r="X264" t="s">
        <v>225</v>
      </c>
      <c r="Z264">
        <v>0</v>
      </c>
      <c r="AA264" t="s">
        <v>3921</v>
      </c>
      <c r="AB264" t="s">
        <v>4810</v>
      </c>
      <c r="AC264">
        <v>46155.537430555552</v>
      </c>
      <c r="AD264">
        <v>46154</v>
      </c>
      <c r="AE264" t="s">
        <v>4811</v>
      </c>
      <c r="AG264" t="s">
        <v>4812</v>
      </c>
      <c r="AH264">
        <v>6108968050</v>
      </c>
      <c r="AI264" t="s">
        <v>4881</v>
      </c>
      <c r="AM264" t="s">
        <v>3925</v>
      </c>
      <c r="AN264" t="s">
        <v>3926</v>
      </c>
      <c r="AO264" t="s">
        <v>4814</v>
      </c>
      <c r="AP264" t="s">
        <v>853</v>
      </c>
      <c r="AQ264" t="s">
        <v>4815</v>
      </c>
      <c r="AU264" t="s">
        <v>4816</v>
      </c>
      <c r="AV264" t="s">
        <v>4817</v>
      </c>
      <c r="AW264" t="s">
        <v>320</v>
      </c>
      <c r="AX264" t="s">
        <v>319</v>
      </c>
      <c r="AY264" t="s">
        <v>254</v>
      </c>
      <c r="AZ264" t="s">
        <v>230</v>
      </c>
      <c r="BA264" t="s">
        <v>273</v>
      </c>
      <c r="BB264" t="s">
        <v>380</v>
      </c>
      <c r="BC264" t="s">
        <v>3927</v>
      </c>
      <c r="BD264" t="s">
        <v>3927</v>
      </c>
      <c r="BE264" t="s">
        <v>3927</v>
      </c>
      <c r="BF264">
        <v>20</v>
      </c>
    </row>
    <row r="265" spans="1:58" x14ac:dyDescent="0.3">
      <c r="A265">
        <v>2026</v>
      </c>
      <c r="B265">
        <v>202605</v>
      </c>
      <c r="C265">
        <v>5</v>
      </c>
      <c r="D265" s="14">
        <v>20001625735128</v>
      </c>
      <c r="E265" t="s">
        <v>2810</v>
      </c>
      <c r="F265" s="2">
        <v>46153.427662037036</v>
      </c>
      <c r="G265" s="2">
        <v>46154</v>
      </c>
      <c r="I265" t="s">
        <v>224</v>
      </c>
      <c r="J265" t="s">
        <v>230</v>
      </c>
      <c r="L265" t="s">
        <v>4882</v>
      </c>
      <c r="M265" t="s">
        <v>392</v>
      </c>
      <c r="N265" t="s">
        <v>353</v>
      </c>
      <c r="O265" t="s">
        <v>283</v>
      </c>
      <c r="Q265" t="s">
        <v>4883</v>
      </c>
      <c r="R265" t="s">
        <v>2809</v>
      </c>
      <c r="S265" t="s">
        <v>4807</v>
      </c>
      <c r="T265" t="s">
        <v>4808</v>
      </c>
      <c r="U265" t="s">
        <v>3034</v>
      </c>
      <c r="V265" t="s">
        <v>4809</v>
      </c>
      <c r="W265" t="s">
        <v>245</v>
      </c>
      <c r="X265" t="s">
        <v>225</v>
      </c>
      <c r="Z265">
        <v>0</v>
      </c>
      <c r="AA265" t="s">
        <v>3921</v>
      </c>
      <c r="AB265" t="s">
        <v>4810</v>
      </c>
      <c r="AC265">
        <v>46155.537430555552</v>
      </c>
      <c r="AD265">
        <v>46154</v>
      </c>
      <c r="AE265" t="s">
        <v>4811</v>
      </c>
      <c r="AG265" t="s">
        <v>4812</v>
      </c>
      <c r="AH265">
        <v>6108950067</v>
      </c>
      <c r="AI265" t="s">
        <v>4884</v>
      </c>
      <c r="AM265" t="s">
        <v>3925</v>
      </c>
      <c r="AN265" t="s">
        <v>3926</v>
      </c>
      <c r="AO265" t="s">
        <v>4814</v>
      </c>
      <c r="AP265" t="s">
        <v>386</v>
      </c>
      <c r="AQ265" t="s">
        <v>4815</v>
      </c>
      <c r="AU265" t="s">
        <v>4816</v>
      </c>
      <c r="AV265" t="s">
        <v>4817</v>
      </c>
      <c r="AW265" t="s">
        <v>320</v>
      </c>
      <c r="AX265" t="s">
        <v>319</v>
      </c>
      <c r="AY265" t="s">
        <v>254</v>
      </c>
      <c r="AZ265" t="s">
        <v>230</v>
      </c>
      <c r="BA265" t="s">
        <v>273</v>
      </c>
      <c r="BB265" t="s">
        <v>380</v>
      </c>
      <c r="BC265" t="s">
        <v>3927</v>
      </c>
      <c r="BD265" t="s">
        <v>3927</v>
      </c>
      <c r="BE265" t="s">
        <v>3927</v>
      </c>
      <c r="BF265">
        <v>20</v>
      </c>
    </row>
    <row r="266" spans="1:58" x14ac:dyDescent="0.3">
      <c r="A266">
        <v>2026</v>
      </c>
      <c r="B266">
        <v>202605</v>
      </c>
      <c r="C266">
        <v>5</v>
      </c>
      <c r="D266" s="14">
        <v>20001625317212</v>
      </c>
      <c r="E266" t="s">
        <v>2810</v>
      </c>
      <c r="F266" s="2">
        <v>46153.334861111114</v>
      </c>
      <c r="G266" s="2">
        <v>46154</v>
      </c>
      <c r="I266" t="s">
        <v>224</v>
      </c>
      <c r="J266" t="s">
        <v>230</v>
      </c>
      <c r="L266" t="s">
        <v>4885</v>
      </c>
      <c r="M266" t="s">
        <v>1933</v>
      </c>
      <c r="N266" t="s">
        <v>1927</v>
      </c>
      <c r="O266" t="s">
        <v>257</v>
      </c>
      <c r="Q266" t="s">
        <v>4886</v>
      </c>
      <c r="R266" t="s">
        <v>2809</v>
      </c>
      <c r="S266" t="s">
        <v>4807</v>
      </c>
      <c r="T266" t="s">
        <v>4808</v>
      </c>
      <c r="U266" t="s">
        <v>3034</v>
      </c>
      <c r="V266" t="s">
        <v>4809</v>
      </c>
      <c r="W266" t="s">
        <v>245</v>
      </c>
      <c r="X266" t="s">
        <v>225</v>
      </c>
      <c r="Z266">
        <v>0</v>
      </c>
      <c r="AA266" t="s">
        <v>3921</v>
      </c>
      <c r="AB266" t="s">
        <v>4810</v>
      </c>
      <c r="AC266">
        <v>46155.537430555552</v>
      </c>
      <c r="AD266">
        <v>46154</v>
      </c>
      <c r="AE266" t="s">
        <v>4811</v>
      </c>
      <c r="AG266" t="s">
        <v>4812</v>
      </c>
      <c r="AH266">
        <v>6108972806</v>
      </c>
      <c r="AI266" t="s">
        <v>4887</v>
      </c>
      <c r="AM266" t="s">
        <v>3925</v>
      </c>
      <c r="AN266" t="s">
        <v>3926</v>
      </c>
      <c r="AO266" t="s">
        <v>4814</v>
      </c>
      <c r="AP266" t="s">
        <v>853</v>
      </c>
      <c r="AQ266" t="s">
        <v>4815</v>
      </c>
      <c r="AU266" t="s">
        <v>4816</v>
      </c>
      <c r="AV266" t="s">
        <v>4817</v>
      </c>
      <c r="AW266" t="s">
        <v>320</v>
      </c>
      <c r="AX266" t="s">
        <v>319</v>
      </c>
      <c r="AY266" t="s">
        <v>254</v>
      </c>
      <c r="AZ266" t="s">
        <v>230</v>
      </c>
      <c r="BA266" t="s">
        <v>395</v>
      </c>
      <c r="BB266" t="s">
        <v>380</v>
      </c>
      <c r="BC266" t="s">
        <v>3927</v>
      </c>
      <c r="BD266" t="s">
        <v>3927</v>
      </c>
      <c r="BE266" t="s">
        <v>3927</v>
      </c>
      <c r="BF266">
        <v>20</v>
      </c>
    </row>
    <row r="267" spans="1:58" x14ac:dyDescent="0.3">
      <c r="A267">
        <v>2026</v>
      </c>
      <c r="B267">
        <v>202605</v>
      </c>
      <c r="C267">
        <v>5</v>
      </c>
      <c r="D267" s="14">
        <v>20001625273566</v>
      </c>
      <c r="E267" t="s">
        <v>2810</v>
      </c>
      <c r="F267" s="2">
        <v>46153.454155092593</v>
      </c>
      <c r="G267" s="2">
        <v>46154</v>
      </c>
      <c r="I267" t="s">
        <v>224</v>
      </c>
      <c r="J267" t="s">
        <v>230</v>
      </c>
      <c r="L267" t="s">
        <v>4888</v>
      </c>
      <c r="M267" t="s">
        <v>4889</v>
      </c>
      <c r="N267" t="s">
        <v>1359</v>
      </c>
      <c r="O267" t="s">
        <v>554</v>
      </c>
      <c r="Q267" t="s">
        <v>4890</v>
      </c>
      <c r="R267" t="s">
        <v>2809</v>
      </c>
      <c r="S267" t="s">
        <v>4807</v>
      </c>
      <c r="T267" t="s">
        <v>4808</v>
      </c>
      <c r="U267" t="s">
        <v>3034</v>
      </c>
      <c r="V267" t="s">
        <v>4809</v>
      </c>
      <c r="W267" t="s">
        <v>245</v>
      </c>
      <c r="X267" t="s">
        <v>225</v>
      </c>
      <c r="Z267">
        <v>0</v>
      </c>
      <c r="AA267" t="s">
        <v>3921</v>
      </c>
      <c r="AB267" t="s">
        <v>4810</v>
      </c>
      <c r="AC267">
        <v>46155.537430555552</v>
      </c>
      <c r="AD267">
        <v>46154</v>
      </c>
      <c r="AE267" t="s">
        <v>4811</v>
      </c>
      <c r="AG267" t="s">
        <v>4812</v>
      </c>
      <c r="AH267">
        <v>6108968883</v>
      </c>
      <c r="AI267" t="s">
        <v>4891</v>
      </c>
      <c r="AM267" t="s">
        <v>3925</v>
      </c>
      <c r="AN267" t="s">
        <v>3926</v>
      </c>
      <c r="AO267" t="s">
        <v>4814</v>
      </c>
      <c r="AP267" t="s">
        <v>304</v>
      </c>
      <c r="AQ267" t="s">
        <v>4815</v>
      </c>
      <c r="AU267" t="s">
        <v>4816</v>
      </c>
      <c r="AV267" t="s">
        <v>4817</v>
      </c>
      <c r="AW267" t="s">
        <v>320</v>
      </c>
      <c r="AX267" t="s">
        <v>319</v>
      </c>
      <c r="AY267" t="s">
        <v>254</v>
      </c>
      <c r="AZ267" t="s">
        <v>230</v>
      </c>
      <c r="BA267" t="s">
        <v>273</v>
      </c>
      <c r="BB267" t="s">
        <v>380</v>
      </c>
      <c r="BC267" t="s">
        <v>3927</v>
      </c>
      <c r="BD267" t="s">
        <v>3927</v>
      </c>
      <c r="BE267" t="s">
        <v>3927</v>
      </c>
      <c r="BF267">
        <v>20</v>
      </c>
    </row>
    <row r="268" spans="1:58" x14ac:dyDescent="0.3">
      <c r="A268">
        <v>2026</v>
      </c>
      <c r="B268">
        <v>202605</v>
      </c>
      <c r="C268">
        <v>5</v>
      </c>
      <c r="D268" s="14">
        <v>20001625270247</v>
      </c>
      <c r="E268" t="s">
        <v>2810</v>
      </c>
      <c r="F268" s="2">
        <v>46153.269317129627</v>
      </c>
      <c r="G268" s="2">
        <v>46153</v>
      </c>
      <c r="I268" t="s">
        <v>224</v>
      </c>
      <c r="J268" t="s">
        <v>230</v>
      </c>
      <c r="L268" t="s">
        <v>4892</v>
      </c>
      <c r="M268" t="s">
        <v>309</v>
      </c>
      <c r="N268" t="s">
        <v>297</v>
      </c>
      <c r="O268" t="s">
        <v>283</v>
      </c>
      <c r="Q268" t="s">
        <v>4893</v>
      </c>
      <c r="R268" t="s">
        <v>2809</v>
      </c>
      <c r="S268" t="s">
        <v>4807</v>
      </c>
      <c r="T268" t="s">
        <v>4808</v>
      </c>
      <c r="U268" t="s">
        <v>3034</v>
      </c>
      <c r="V268" t="s">
        <v>4809</v>
      </c>
      <c r="W268" t="s">
        <v>245</v>
      </c>
      <c r="X268" t="s">
        <v>225</v>
      </c>
      <c r="Z268">
        <v>0</v>
      </c>
      <c r="AA268" t="s">
        <v>3921</v>
      </c>
      <c r="AB268" t="s">
        <v>4810</v>
      </c>
      <c r="AC268">
        <v>46154.568495370368</v>
      </c>
      <c r="AD268">
        <v>46153</v>
      </c>
      <c r="AE268" t="s">
        <v>4811</v>
      </c>
      <c r="AG268" t="s">
        <v>4812</v>
      </c>
      <c r="AH268">
        <v>6108963903</v>
      </c>
      <c r="AI268" t="s">
        <v>4894</v>
      </c>
      <c r="AM268" t="s">
        <v>3925</v>
      </c>
      <c r="AN268" t="s">
        <v>3926</v>
      </c>
      <c r="AO268" t="s">
        <v>4814</v>
      </c>
      <c r="AP268" t="s">
        <v>386</v>
      </c>
      <c r="AQ268" t="s">
        <v>4815</v>
      </c>
      <c r="AU268" t="s">
        <v>4859</v>
      </c>
      <c r="AV268" t="s">
        <v>4817</v>
      </c>
      <c r="AW268" t="s">
        <v>320</v>
      </c>
      <c r="AX268" t="s">
        <v>319</v>
      </c>
      <c r="AY268" t="s">
        <v>254</v>
      </c>
      <c r="AZ268" t="s">
        <v>230</v>
      </c>
      <c r="BA268" t="s">
        <v>395</v>
      </c>
      <c r="BB268" t="s">
        <v>380</v>
      </c>
      <c r="BC268" t="s">
        <v>3927</v>
      </c>
      <c r="BD268" t="s">
        <v>3927</v>
      </c>
      <c r="BE268" t="s">
        <v>3927</v>
      </c>
      <c r="BF268">
        <v>20</v>
      </c>
    </row>
    <row r="269" spans="1:58" x14ac:dyDescent="0.3">
      <c r="A269">
        <v>2026</v>
      </c>
      <c r="B269">
        <v>202605</v>
      </c>
      <c r="C269">
        <v>5</v>
      </c>
      <c r="D269" s="14">
        <v>20001625260816</v>
      </c>
      <c r="E269" t="s">
        <v>2810</v>
      </c>
      <c r="F269" s="2">
        <v>46153.476006944446</v>
      </c>
      <c r="G269" s="2">
        <v>46154</v>
      </c>
      <c r="I269" t="s">
        <v>224</v>
      </c>
      <c r="J269" t="s">
        <v>230</v>
      </c>
      <c r="L269" t="s">
        <v>4895</v>
      </c>
      <c r="M269" t="s">
        <v>334</v>
      </c>
      <c r="N269" t="s">
        <v>322</v>
      </c>
      <c r="O269" t="s">
        <v>331</v>
      </c>
      <c r="Q269" t="s">
        <v>4896</v>
      </c>
      <c r="R269" t="s">
        <v>2809</v>
      </c>
      <c r="S269" t="s">
        <v>4807</v>
      </c>
      <c r="T269" t="s">
        <v>4808</v>
      </c>
      <c r="U269" t="s">
        <v>3034</v>
      </c>
      <c r="V269" t="s">
        <v>4809</v>
      </c>
      <c r="W269" t="s">
        <v>245</v>
      </c>
      <c r="X269" t="s">
        <v>225</v>
      </c>
      <c r="Z269">
        <v>0</v>
      </c>
      <c r="AA269" t="s">
        <v>3921</v>
      </c>
      <c r="AB269" t="s">
        <v>4810</v>
      </c>
      <c r="AC269">
        <v>46155.537430555552</v>
      </c>
      <c r="AD269">
        <v>46154</v>
      </c>
      <c r="AE269" t="s">
        <v>4811</v>
      </c>
      <c r="AG269" t="s">
        <v>4812</v>
      </c>
      <c r="AH269">
        <v>6108970883</v>
      </c>
      <c r="AI269" t="s">
        <v>4897</v>
      </c>
      <c r="AM269" t="s">
        <v>3925</v>
      </c>
      <c r="AN269" t="s">
        <v>3926</v>
      </c>
      <c r="AO269" t="s">
        <v>4814</v>
      </c>
      <c r="AP269" t="s">
        <v>853</v>
      </c>
      <c r="AQ269" t="s">
        <v>4815</v>
      </c>
      <c r="AU269" t="s">
        <v>4816</v>
      </c>
      <c r="AV269" t="s">
        <v>4817</v>
      </c>
      <c r="AW269" t="s">
        <v>320</v>
      </c>
      <c r="AX269" t="s">
        <v>319</v>
      </c>
      <c r="AY269" t="s">
        <v>254</v>
      </c>
      <c r="AZ269" t="s">
        <v>230</v>
      </c>
      <c r="BA269" t="s">
        <v>395</v>
      </c>
      <c r="BB269" t="s">
        <v>380</v>
      </c>
      <c r="BC269" t="s">
        <v>3927</v>
      </c>
      <c r="BD269" t="s">
        <v>3927</v>
      </c>
      <c r="BE269" t="s">
        <v>3927</v>
      </c>
      <c r="BF269">
        <v>20</v>
      </c>
    </row>
    <row r="270" spans="1:58" x14ac:dyDescent="0.3">
      <c r="A270">
        <v>2026</v>
      </c>
      <c r="B270">
        <v>202605</v>
      </c>
      <c r="C270">
        <v>5</v>
      </c>
      <c r="D270" s="14">
        <v>20001625260797</v>
      </c>
      <c r="E270" t="s">
        <v>2810</v>
      </c>
      <c r="F270" s="2">
        <v>46153.467777777776</v>
      </c>
      <c r="G270" s="2">
        <v>46154</v>
      </c>
      <c r="I270" t="s">
        <v>224</v>
      </c>
      <c r="J270" t="s">
        <v>230</v>
      </c>
      <c r="L270" t="s">
        <v>4898</v>
      </c>
      <c r="M270" t="s">
        <v>309</v>
      </c>
      <c r="N270" t="s">
        <v>297</v>
      </c>
      <c r="O270" t="s">
        <v>283</v>
      </c>
      <c r="Q270" t="s">
        <v>4899</v>
      </c>
      <c r="R270" t="s">
        <v>2809</v>
      </c>
      <c r="S270" t="s">
        <v>4807</v>
      </c>
      <c r="T270" t="s">
        <v>4808</v>
      </c>
      <c r="U270" t="s">
        <v>3034</v>
      </c>
      <c r="V270" t="s">
        <v>4809</v>
      </c>
      <c r="W270" t="s">
        <v>245</v>
      </c>
      <c r="X270" t="s">
        <v>225</v>
      </c>
      <c r="Z270">
        <v>0</v>
      </c>
      <c r="AA270" t="s">
        <v>3921</v>
      </c>
      <c r="AB270" t="s">
        <v>4810</v>
      </c>
      <c r="AC270">
        <v>46155.537430555552</v>
      </c>
      <c r="AD270">
        <v>46154</v>
      </c>
      <c r="AE270" t="s">
        <v>4811</v>
      </c>
      <c r="AG270" t="s">
        <v>4812</v>
      </c>
      <c r="AH270">
        <v>6108970878</v>
      </c>
      <c r="AI270" t="s">
        <v>4900</v>
      </c>
      <c r="AM270" t="s">
        <v>3925</v>
      </c>
      <c r="AN270" t="s">
        <v>3926</v>
      </c>
      <c r="AO270" t="s">
        <v>4814</v>
      </c>
      <c r="AP270" t="s">
        <v>386</v>
      </c>
      <c r="AQ270" t="s">
        <v>4815</v>
      </c>
      <c r="AU270" t="s">
        <v>4816</v>
      </c>
      <c r="AV270" t="s">
        <v>4817</v>
      </c>
      <c r="AW270" t="s">
        <v>1525</v>
      </c>
      <c r="AX270" t="s">
        <v>1524</v>
      </c>
      <c r="AY270" t="s">
        <v>254</v>
      </c>
      <c r="AZ270" t="s">
        <v>230</v>
      </c>
      <c r="BA270" t="s">
        <v>395</v>
      </c>
      <c r="BB270" t="s">
        <v>380</v>
      </c>
      <c r="BC270" t="s">
        <v>3927</v>
      </c>
      <c r="BD270" t="s">
        <v>3927</v>
      </c>
      <c r="BE270" t="s">
        <v>3927</v>
      </c>
      <c r="BF270">
        <v>20</v>
      </c>
    </row>
    <row r="271" spans="1:58" x14ac:dyDescent="0.3">
      <c r="A271">
        <v>2026</v>
      </c>
      <c r="B271">
        <v>202605</v>
      </c>
      <c r="C271">
        <v>5</v>
      </c>
      <c r="D271" s="14">
        <v>20001625260712</v>
      </c>
      <c r="E271" t="s">
        <v>2810</v>
      </c>
      <c r="F271" s="2">
        <v>46153.431712962964</v>
      </c>
      <c r="G271" s="2">
        <v>46153</v>
      </c>
      <c r="I271" t="s">
        <v>224</v>
      </c>
      <c r="J271" t="s">
        <v>230</v>
      </c>
      <c r="L271" t="s">
        <v>4901</v>
      </c>
      <c r="M271" t="s">
        <v>4740</v>
      </c>
      <c r="N271" t="s">
        <v>1128</v>
      </c>
      <c r="O271" t="s">
        <v>331</v>
      </c>
      <c r="Q271" t="s">
        <v>4902</v>
      </c>
      <c r="R271" t="s">
        <v>2809</v>
      </c>
      <c r="S271" t="s">
        <v>4807</v>
      </c>
      <c r="T271" t="s">
        <v>4808</v>
      </c>
      <c r="U271" t="s">
        <v>3034</v>
      </c>
      <c r="V271" t="s">
        <v>4809</v>
      </c>
      <c r="W271" t="s">
        <v>245</v>
      </c>
      <c r="X271" t="s">
        <v>225</v>
      </c>
      <c r="Z271">
        <v>0</v>
      </c>
      <c r="AA271" t="s">
        <v>3921</v>
      </c>
      <c r="AB271" t="s">
        <v>4810</v>
      </c>
      <c r="AC271">
        <v>46154.568495370368</v>
      </c>
      <c r="AD271">
        <v>46153</v>
      </c>
      <c r="AE271" t="s">
        <v>4811</v>
      </c>
      <c r="AG271" t="s">
        <v>4812</v>
      </c>
      <c r="AH271">
        <v>6108970857</v>
      </c>
      <c r="AI271" t="s">
        <v>4903</v>
      </c>
      <c r="AM271" t="s">
        <v>3925</v>
      </c>
      <c r="AN271" t="s">
        <v>3926</v>
      </c>
      <c r="AO271" t="s">
        <v>4814</v>
      </c>
      <c r="AP271" t="s">
        <v>249</v>
      </c>
      <c r="AQ271" t="s">
        <v>4815</v>
      </c>
      <c r="AU271" t="s">
        <v>4859</v>
      </c>
      <c r="AV271" t="s">
        <v>4817</v>
      </c>
      <c r="AW271" t="s">
        <v>1525</v>
      </c>
      <c r="AX271" t="s">
        <v>1524</v>
      </c>
      <c r="AY271" t="s">
        <v>254</v>
      </c>
      <c r="AZ271" t="s">
        <v>230</v>
      </c>
      <c r="BA271" t="s">
        <v>395</v>
      </c>
      <c r="BB271" t="s">
        <v>380</v>
      </c>
      <c r="BC271" t="s">
        <v>3927</v>
      </c>
      <c r="BD271" t="s">
        <v>3927</v>
      </c>
      <c r="BE271" t="s">
        <v>3927</v>
      </c>
      <c r="BF271">
        <v>20</v>
      </c>
    </row>
    <row r="272" spans="1:58" x14ac:dyDescent="0.3">
      <c r="A272">
        <v>2026</v>
      </c>
      <c r="B272">
        <v>202605</v>
      </c>
      <c r="C272">
        <v>5</v>
      </c>
      <c r="D272" s="14">
        <v>20001625252434</v>
      </c>
      <c r="E272" t="s">
        <v>2810</v>
      </c>
      <c r="F272" s="2">
        <v>46153.24927083333</v>
      </c>
      <c r="G272" s="2">
        <v>46153</v>
      </c>
      <c r="I272" t="s">
        <v>224</v>
      </c>
      <c r="J272" t="s">
        <v>230</v>
      </c>
      <c r="L272" t="s">
        <v>4904</v>
      </c>
      <c r="M272" t="s">
        <v>309</v>
      </c>
      <c r="N272" t="s">
        <v>297</v>
      </c>
      <c r="O272" t="s">
        <v>283</v>
      </c>
      <c r="Q272" t="s">
        <v>4905</v>
      </c>
      <c r="R272" t="s">
        <v>2809</v>
      </c>
      <c r="S272" t="s">
        <v>4807</v>
      </c>
      <c r="T272" t="s">
        <v>4808</v>
      </c>
      <c r="U272" t="s">
        <v>3034</v>
      </c>
      <c r="V272" t="s">
        <v>4809</v>
      </c>
      <c r="W272" t="s">
        <v>245</v>
      </c>
      <c r="X272" t="s">
        <v>225</v>
      </c>
      <c r="Z272">
        <v>0</v>
      </c>
      <c r="AA272" t="s">
        <v>3921</v>
      </c>
      <c r="AB272" t="s">
        <v>4810</v>
      </c>
      <c r="AC272">
        <v>46154.568495370368</v>
      </c>
      <c r="AD272">
        <v>46153</v>
      </c>
      <c r="AE272" t="s">
        <v>4811</v>
      </c>
      <c r="AG272" t="s">
        <v>4812</v>
      </c>
      <c r="AH272">
        <v>6108966853</v>
      </c>
      <c r="AI272" t="s">
        <v>4906</v>
      </c>
      <c r="AM272" t="s">
        <v>3925</v>
      </c>
      <c r="AN272" t="s">
        <v>3926</v>
      </c>
      <c r="AO272" t="s">
        <v>4814</v>
      </c>
      <c r="AP272" t="s">
        <v>304</v>
      </c>
      <c r="AQ272" t="s">
        <v>4815</v>
      </c>
      <c r="AU272" t="s">
        <v>4859</v>
      </c>
      <c r="AV272" t="s">
        <v>4817</v>
      </c>
      <c r="AW272" t="s">
        <v>320</v>
      </c>
      <c r="AX272" t="s">
        <v>319</v>
      </c>
      <c r="AY272" t="s">
        <v>254</v>
      </c>
      <c r="AZ272" t="s">
        <v>230</v>
      </c>
      <c r="BA272" t="s">
        <v>395</v>
      </c>
      <c r="BB272" t="s">
        <v>380</v>
      </c>
      <c r="BC272" t="s">
        <v>3927</v>
      </c>
      <c r="BD272" t="s">
        <v>3927</v>
      </c>
      <c r="BE272" t="s">
        <v>3927</v>
      </c>
      <c r="BF272">
        <v>20</v>
      </c>
    </row>
    <row r="273" spans="1:58" x14ac:dyDescent="0.3">
      <c r="A273">
        <v>2026</v>
      </c>
      <c r="B273">
        <v>202605</v>
      </c>
      <c r="C273">
        <v>5</v>
      </c>
      <c r="D273" s="14">
        <v>20001625247503</v>
      </c>
      <c r="E273" t="s">
        <v>2810</v>
      </c>
      <c r="F273" s="2">
        <v>46153.207592592589</v>
      </c>
      <c r="G273" s="2">
        <v>46154</v>
      </c>
      <c r="I273" t="s">
        <v>224</v>
      </c>
      <c r="J273" t="s">
        <v>230</v>
      </c>
      <c r="L273" t="s">
        <v>4907</v>
      </c>
      <c r="M273" t="s">
        <v>309</v>
      </c>
      <c r="N273" t="s">
        <v>297</v>
      </c>
      <c r="O273" t="s">
        <v>283</v>
      </c>
      <c r="Q273" t="s">
        <v>4908</v>
      </c>
      <c r="R273" t="s">
        <v>2809</v>
      </c>
      <c r="S273" t="s">
        <v>4807</v>
      </c>
      <c r="T273" t="s">
        <v>4808</v>
      </c>
      <c r="U273" t="s">
        <v>3034</v>
      </c>
      <c r="V273" t="s">
        <v>4809</v>
      </c>
      <c r="W273" t="s">
        <v>245</v>
      </c>
      <c r="X273" t="s">
        <v>225</v>
      </c>
      <c r="Z273">
        <v>0</v>
      </c>
      <c r="AA273" t="s">
        <v>3921</v>
      </c>
      <c r="AB273" t="s">
        <v>4810</v>
      </c>
      <c r="AC273">
        <v>46155.537430555552</v>
      </c>
      <c r="AD273">
        <v>46154</v>
      </c>
      <c r="AE273" t="s">
        <v>4811</v>
      </c>
      <c r="AG273" t="s">
        <v>4812</v>
      </c>
      <c r="AH273">
        <v>6108933193</v>
      </c>
      <c r="AI273" t="s">
        <v>4909</v>
      </c>
      <c r="AM273" t="s">
        <v>3925</v>
      </c>
      <c r="AN273" t="s">
        <v>3926</v>
      </c>
      <c r="AO273" t="s">
        <v>4814</v>
      </c>
      <c r="AP273" t="s">
        <v>386</v>
      </c>
      <c r="AQ273" t="s">
        <v>4815</v>
      </c>
      <c r="AU273" t="s">
        <v>4816</v>
      </c>
      <c r="AV273" t="s">
        <v>4817</v>
      </c>
      <c r="AW273" t="s">
        <v>320</v>
      </c>
      <c r="AX273" t="s">
        <v>319</v>
      </c>
      <c r="AY273" t="s">
        <v>254</v>
      </c>
      <c r="AZ273" t="s">
        <v>230</v>
      </c>
      <c r="BA273" t="s">
        <v>273</v>
      </c>
      <c r="BB273" t="s">
        <v>380</v>
      </c>
      <c r="BC273" t="s">
        <v>3927</v>
      </c>
      <c r="BD273" t="s">
        <v>3927</v>
      </c>
      <c r="BE273" t="s">
        <v>3927</v>
      </c>
      <c r="BF273">
        <v>20</v>
      </c>
    </row>
    <row r="274" spans="1:58" x14ac:dyDescent="0.3">
      <c r="A274">
        <v>2026</v>
      </c>
      <c r="B274">
        <v>202605</v>
      </c>
      <c r="C274">
        <v>5</v>
      </c>
      <c r="D274" s="14">
        <v>20001625230218</v>
      </c>
      <c r="E274" t="s">
        <v>2810</v>
      </c>
      <c r="F274" s="2">
        <v>46152.899930555555</v>
      </c>
      <c r="G274" s="2">
        <v>46154</v>
      </c>
      <c r="I274" t="s">
        <v>224</v>
      </c>
      <c r="J274" t="s">
        <v>230</v>
      </c>
      <c r="L274" t="s">
        <v>4910</v>
      </c>
      <c r="M274" t="s">
        <v>309</v>
      </c>
      <c r="N274" t="s">
        <v>297</v>
      </c>
      <c r="O274" t="s">
        <v>283</v>
      </c>
      <c r="Q274" t="s">
        <v>4911</v>
      </c>
      <c r="R274" t="s">
        <v>2809</v>
      </c>
      <c r="S274" t="s">
        <v>4807</v>
      </c>
      <c r="T274" t="s">
        <v>4808</v>
      </c>
      <c r="U274" t="s">
        <v>3034</v>
      </c>
      <c r="V274" t="s">
        <v>4809</v>
      </c>
      <c r="W274" t="s">
        <v>245</v>
      </c>
      <c r="X274" t="s">
        <v>225</v>
      </c>
      <c r="Z274">
        <v>0</v>
      </c>
      <c r="AA274" t="s">
        <v>3921</v>
      </c>
      <c r="AB274" t="s">
        <v>4810</v>
      </c>
      <c r="AC274">
        <v>46155.537430555552</v>
      </c>
      <c r="AD274">
        <v>46154</v>
      </c>
      <c r="AE274" t="s">
        <v>4811</v>
      </c>
      <c r="AG274" t="s">
        <v>4812</v>
      </c>
      <c r="AH274">
        <v>6108973754</v>
      </c>
      <c r="AI274" t="s">
        <v>4912</v>
      </c>
      <c r="AM274" t="s">
        <v>3925</v>
      </c>
      <c r="AN274" t="s">
        <v>3926</v>
      </c>
      <c r="AO274" t="s">
        <v>4814</v>
      </c>
      <c r="AP274" t="s">
        <v>386</v>
      </c>
      <c r="AQ274" t="s">
        <v>4815</v>
      </c>
      <c r="AU274" t="s">
        <v>4816</v>
      </c>
      <c r="AV274" t="s">
        <v>4817</v>
      </c>
      <c r="AW274" t="s">
        <v>320</v>
      </c>
      <c r="AX274" t="s">
        <v>319</v>
      </c>
      <c r="AY274" t="s">
        <v>254</v>
      </c>
      <c r="AZ274" t="s">
        <v>230</v>
      </c>
      <c r="BA274" t="s">
        <v>273</v>
      </c>
      <c r="BB274" t="s">
        <v>380</v>
      </c>
      <c r="BC274" t="s">
        <v>3927</v>
      </c>
      <c r="BD274" t="s">
        <v>3927</v>
      </c>
      <c r="BE274" t="s">
        <v>3927</v>
      </c>
      <c r="BF274">
        <v>16</v>
      </c>
    </row>
    <row r="275" spans="1:58" x14ac:dyDescent="0.3">
      <c r="A275">
        <v>2026</v>
      </c>
      <c r="B275">
        <v>202605</v>
      </c>
      <c r="C275">
        <v>5</v>
      </c>
      <c r="D275" s="14">
        <v>20001625180442</v>
      </c>
      <c r="E275" t="s">
        <v>2810</v>
      </c>
      <c r="F275" s="2">
        <v>46152.785752314812</v>
      </c>
      <c r="G275" s="2">
        <v>46154</v>
      </c>
      <c r="I275" t="s">
        <v>224</v>
      </c>
      <c r="J275" t="s">
        <v>230</v>
      </c>
      <c r="L275" t="s">
        <v>4913</v>
      </c>
      <c r="M275" t="s">
        <v>309</v>
      </c>
      <c r="N275" t="s">
        <v>297</v>
      </c>
      <c r="O275" t="s">
        <v>283</v>
      </c>
      <c r="Q275" t="s">
        <v>4914</v>
      </c>
      <c r="R275" t="s">
        <v>2809</v>
      </c>
      <c r="S275" t="s">
        <v>4807</v>
      </c>
      <c r="T275" t="s">
        <v>4808</v>
      </c>
      <c r="U275" t="s">
        <v>3034</v>
      </c>
      <c r="V275" t="s">
        <v>4809</v>
      </c>
      <c r="W275" t="s">
        <v>245</v>
      </c>
      <c r="X275" t="s">
        <v>225</v>
      </c>
      <c r="Z275">
        <v>0</v>
      </c>
      <c r="AA275" t="s">
        <v>3921</v>
      </c>
      <c r="AB275" t="s">
        <v>4810</v>
      </c>
      <c r="AC275">
        <v>46155.537430555552</v>
      </c>
      <c r="AD275">
        <v>46154</v>
      </c>
      <c r="AE275" t="s">
        <v>4811</v>
      </c>
      <c r="AG275" t="s">
        <v>4812</v>
      </c>
      <c r="AH275">
        <v>6108963862</v>
      </c>
      <c r="AI275" t="s">
        <v>4915</v>
      </c>
      <c r="AM275" t="s">
        <v>3925</v>
      </c>
      <c r="AN275" t="s">
        <v>3926</v>
      </c>
      <c r="AO275" t="s">
        <v>4814</v>
      </c>
      <c r="AP275" t="s">
        <v>386</v>
      </c>
      <c r="AQ275" t="s">
        <v>4815</v>
      </c>
      <c r="AU275" t="s">
        <v>4816</v>
      </c>
      <c r="AV275" t="s">
        <v>4817</v>
      </c>
      <c r="AW275" t="s">
        <v>320</v>
      </c>
      <c r="AX275" t="s">
        <v>319</v>
      </c>
      <c r="AY275" t="s">
        <v>254</v>
      </c>
      <c r="AZ275" t="s">
        <v>230</v>
      </c>
      <c r="BA275" t="s">
        <v>273</v>
      </c>
      <c r="BB275" t="s">
        <v>380</v>
      </c>
      <c r="BC275" t="s">
        <v>3927</v>
      </c>
      <c r="BD275" t="s">
        <v>3927</v>
      </c>
      <c r="BE275" t="s">
        <v>3927</v>
      </c>
      <c r="BF275">
        <v>16</v>
      </c>
    </row>
    <row r="276" spans="1:58" x14ac:dyDescent="0.3">
      <c r="A276">
        <v>2026</v>
      </c>
      <c r="B276">
        <v>202605</v>
      </c>
      <c r="C276">
        <v>5</v>
      </c>
      <c r="D276" s="14">
        <v>20001625180248</v>
      </c>
      <c r="E276" t="s">
        <v>2810</v>
      </c>
      <c r="F276" s="2">
        <v>46152.637094907404</v>
      </c>
      <c r="G276" s="2">
        <v>46153</v>
      </c>
      <c r="I276" t="s">
        <v>224</v>
      </c>
      <c r="J276" t="s">
        <v>230</v>
      </c>
      <c r="L276" t="s">
        <v>4916</v>
      </c>
      <c r="M276" t="s">
        <v>902</v>
      </c>
      <c r="N276" t="s">
        <v>752</v>
      </c>
      <c r="O276" t="s">
        <v>623</v>
      </c>
      <c r="Q276" t="s">
        <v>4917</v>
      </c>
      <c r="R276" t="s">
        <v>2809</v>
      </c>
      <c r="S276" t="s">
        <v>4807</v>
      </c>
      <c r="T276" t="s">
        <v>4808</v>
      </c>
      <c r="U276" t="s">
        <v>3034</v>
      </c>
      <c r="V276" t="s">
        <v>4809</v>
      </c>
      <c r="W276" t="s">
        <v>245</v>
      </c>
      <c r="X276" t="s">
        <v>225</v>
      </c>
      <c r="Z276">
        <v>0</v>
      </c>
      <c r="AA276" t="s">
        <v>3921</v>
      </c>
      <c r="AB276" t="s">
        <v>4810</v>
      </c>
      <c r="AC276">
        <v>46154.568495370368</v>
      </c>
      <c r="AD276">
        <v>46153</v>
      </c>
      <c r="AE276" t="s">
        <v>4811</v>
      </c>
      <c r="AG276" t="s">
        <v>4812</v>
      </c>
      <c r="AH276">
        <v>6108963820</v>
      </c>
      <c r="AI276" t="s">
        <v>4918</v>
      </c>
      <c r="AM276" t="s">
        <v>3925</v>
      </c>
      <c r="AN276" t="s">
        <v>3926</v>
      </c>
      <c r="AO276" t="s">
        <v>4814</v>
      </c>
      <c r="AP276" t="s">
        <v>304</v>
      </c>
      <c r="AQ276" t="s">
        <v>4815</v>
      </c>
      <c r="AU276" t="s">
        <v>4859</v>
      </c>
      <c r="AV276" t="s">
        <v>4817</v>
      </c>
      <c r="AW276" t="s">
        <v>320</v>
      </c>
      <c r="AX276" t="s">
        <v>319</v>
      </c>
      <c r="AY276" t="s">
        <v>254</v>
      </c>
      <c r="AZ276" t="s">
        <v>230</v>
      </c>
      <c r="BA276" t="s">
        <v>395</v>
      </c>
      <c r="BB276" t="s">
        <v>380</v>
      </c>
      <c r="BC276" t="s">
        <v>3927</v>
      </c>
      <c r="BD276" t="s">
        <v>3927</v>
      </c>
      <c r="BE276" t="s">
        <v>3927</v>
      </c>
      <c r="BF276">
        <v>16</v>
      </c>
    </row>
    <row r="277" spans="1:58" x14ac:dyDescent="0.3">
      <c r="A277">
        <v>2026</v>
      </c>
      <c r="B277">
        <v>202605</v>
      </c>
      <c r="C277">
        <v>5</v>
      </c>
      <c r="D277" s="14">
        <v>20001625169794</v>
      </c>
      <c r="E277" t="s">
        <v>2810</v>
      </c>
      <c r="F277" s="2">
        <v>46152.891805555555</v>
      </c>
      <c r="G277" s="2">
        <v>46154</v>
      </c>
      <c r="I277" t="s">
        <v>224</v>
      </c>
      <c r="J277" t="s">
        <v>230</v>
      </c>
      <c r="L277" t="s">
        <v>4919</v>
      </c>
      <c r="M277" t="s">
        <v>309</v>
      </c>
      <c r="N277" t="s">
        <v>297</v>
      </c>
      <c r="O277" t="s">
        <v>283</v>
      </c>
      <c r="Q277" t="s">
        <v>4920</v>
      </c>
      <c r="R277" t="s">
        <v>2809</v>
      </c>
      <c r="S277" t="s">
        <v>4807</v>
      </c>
      <c r="T277" t="s">
        <v>4808</v>
      </c>
      <c r="U277" t="s">
        <v>3034</v>
      </c>
      <c r="V277" t="s">
        <v>4809</v>
      </c>
      <c r="W277" t="s">
        <v>245</v>
      </c>
      <c r="X277" t="s">
        <v>225</v>
      </c>
      <c r="Z277">
        <v>0</v>
      </c>
      <c r="AA277" t="s">
        <v>3921</v>
      </c>
      <c r="AB277" t="s">
        <v>4810</v>
      </c>
      <c r="AC277">
        <v>46155.537430555552</v>
      </c>
      <c r="AD277">
        <v>46154</v>
      </c>
      <c r="AE277" t="s">
        <v>4811</v>
      </c>
      <c r="AG277" t="s">
        <v>4812</v>
      </c>
      <c r="AH277">
        <v>6108950957</v>
      </c>
      <c r="AI277" t="s">
        <v>4921</v>
      </c>
      <c r="AM277" t="s">
        <v>3925</v>
      </c>
      <c r="AN277" t="s">
        <v>3926</v>
      </c>
      <c r="AO277" t="s">
        <v>4814</v>
      </c>
      <c r="AP277" t="s">
        <v>386</v>
      </c>
      <c r="AQ277" t="s">
        <v>4815</v>
      </c>
      <c r="AU277" t="s">
        <v>4816</v>
      </c>
      <c r="AV277" t="s">
        <v>4817</v>
      </c>
      <c r="AW277" t="s">
        <v>320</v>
      </c>
      <c r="AX277" t="s">
        <v>319</v>
      </c>
      <c r="AY277" t="s">
        <v>254</v>
      </c>
      <c r="AZ277" t="s">
        <v>230</v>
      </c>
      <c r="BA277" t="s">
        <v>395</v>
      </c>
      <c r="BB277" t="s">
        <v>380</v>
      </c>
      <c r="BC277" t="s">
        <v>3927</v>
      </c>
      <c r="BD277" t="s">
        <v>3927</v>
      </c>
      <c r="BE277" t="s">
        <v>3927</v>
      </c>
      <c r="BF277">
        <v>16</v>
      </c>
    </row>
    <row r="278" spans="1:58" x14ac:dyDescent="0.3">
      <c r="A278">
        <v>2026</v>
      </c>
      <c r="B278">
        <v>202605</v>
      </c>
      <c r="C278">
        <v>5</v>
      </c>
      <c r="D278" s="14">
        <v>20001625166849</v>
      </c>
      <c r="E278" t="s">
        <v>2810</v>
      </c>
      <c r="F278" s="2">
        <v>46152.897210648145</v>
      </c>
      <c r="G278" s="2">
        <v>46153</v>
      </c>
      <c r="I278" t="s">
        <v>224</v>
      </c>
      <c r="J278" t="s">
        <v>230</v>
      </c>
      <c r="L278" t="s">
        <v>3784</v>
      </c>
      <c r="M278" t="s">
        <v>902</v>
      </c>
      <c r="N278" t="s">
        <v>752</v>
      </c>
      <c r="O278" t="s">
        <v>623</v>
      </c>
      <c r="Q278" t="s">
        <v>4922</v>
      </c>
      <c r="R278" t="s">
        <v>2809</v>
      </c>
      <c r="S278" t="s">
        <v>4807</v>
      </c>
      <c r="T278" t="s">
        <v>4808</v>
      </c>
      <c r="U278" t="s">
        <v>3034</v>
      </c>
      <c r="V278" t="s">
        <v>4809</v>
      </c>
      <c r="W278" t="s">
        <v>245</v>
      </c>
      <c r="X278" t="s">
        <v>225</v>
      </c>
      <c r="Z278">
        <v>0</v>
      </c>
      <c r="AA278" t="s">
        <v>3921</v>
      </c>
      <c r="AB278" t="s">
        <v>4810</v>
      </c>
      <c r="AC278">
        <v>46154.568495370368</v>
      </c>
      <c r="AD278">
        <v>46153</v>
      </c>
      <c r="AE278" t="s">
        <v>4811</v>
      </c>
      <c r="AG278" t="s">
        <v>4812</v>
      </c>
      <c r="AH278">
        <v>6108965864</v>
      </c>
      <c r="AI278" t="s">
        <v>4923</v>
      </c>
      <c r="AM278" t="s">
        <v>3925</v>
      </c>
      <c r="AN278" t="s">
        <v>3926</v>
      </c>
      <c r="AO278" t="s">
        <v>4814</v>
      </c>
      <c r="AP278" t="s">
        <v>386</v>
      </c>
      <c r="AQ278" t="s">
        <v>4815</v>
      </c>
      <c r="AU278" t="s">
        <v>4859</v>
      </c>
      <c r="AV278" t="s">
        <v>4817</v>
      </c>
      <c r="AW278" t="s">
        <v>320</v>
      </c>
      <c r="AX278" t="s">
        <v>319</v>
      </c>
      <c r="AY278" t="s">
        <v>254</v>
      </c>
      <c r="AZ278" t="s">
        <v>230</v>
      </c>
      <c r="BA278" t="s">
        <v>273</v>
      </c>
      <c r="BB278" t="s">
        <v>380</v>
      </c>
      <c r="BC278" t="s">
        <v>3927</v>
      </c>
      <c r="BD278" t="s">
        <v>3927</v>
      </c>
      <c r="BE278" t="s">
        <v>3927</v>
      </c>
      <c r="BF278">
        <v>16</v>
      </c>
    </row>
    <row r="279" spans="1:58" x14ac:dyDescent="0.3">
      <c r="A279">
        <v>2026</v>
      </c>
      <c r="B279">
        <v>202605</v>
      </c>
      <c r="C279">
        <v>5</v>
      </c>
      <c r="D279" s="14">
        <v>20001625166151</v>
      </c>
      <c r="E279" t="s">
        <v>2810</v>
      </c>
      <c r="F279" s="2">
        <v>46152.517766203702</v>
      </c>
      <c r="G279" s="2">
        <v>46153</v>
      </c>
      <c r="I279" t="s">
        <v>224</v>
      </c>
      <c r="J279" t="s">
        <v>230</v>
      </c>
      <c r="L279" t="s">
        <v>4924</v>
      </c>
      <c r="M279" t="s">
        <v>309</v>
      </c>
      <c r="N279" t="s">
        <v>297</v>
      </c>
      <c r="O279" t="s">
        <v>283</v>
      </c>
      <c r="Q279" t="s">
        <v>4925</v>
      </c>
      <c r="R279" t="s">
        <v>2809</v>
      </c>
      <c r="S279" t="s">
        <v>4807</v>
      </c>
      <c r="T279" t="s">
        <v>4808</v>
      </c>
      <c r="U279" t="s">
        <v>3034</v>
      </c>
      <c r="V279" t="s">
        <v>4809</v>
      </c>
      <c r="W279" t="s">
        <v>245</v>
      </c>
      <c r="X279" t="s">
        <v>225</v>
      </c>
      <c r="Z279">
        <v>0</v>
      </c>
      <c r="AA279" t="s">
        <v>3921</v>
      </c>
      <c r="AB279" t="s">
        <v>4810</v>
      </c>
      <c r="AC279">
        <v>46154.568495370368</v>
      </c>
      <c r="AD279">
        <v>46153</v>
      </c>
      <c r="AE279" t="s">
        <v>4811</v>
      </c>
      <c r="AG279" t="s">
        <v>4812</v>
      </c>
      <c r="AH279">
        <v>6108965762</v>
      </c>
      <c r="AI279" t="s">
        <v>4926</v>
      </c>
      <c r="AM279" t="s">
        <v>3925</v>
      </c>
      <c r="AN279" t="s">
        <v>3926</v>
      </c>
      <c r="AO279" t="s">
        <v>4814</v>
      </c>
      <c r="AP279" t="s">
        <v>386</v>
      </c>
      <c r="AQ279" t="s">
        <v>4815</v>
      </c>
      <c r="AU279" t="s">
        <v>4859</v>
      </c>
      <c r="AV279" t="s">
        <v>4817</v>
      </c>
      <c r="AW279" t="s">
        <v>320</v>
      </c>
      <c r="AX279" t="s">
        <v>319</v>
      </c>
      <c r="AY279" t="s">
        <v>254</v>
      </c>
      <c r="AZ279" t="s">
        <v>230</v>
      </c>
      <c r="BA279" t="s">
        <v>395</v>
      </c>
      <c r="BB279" t="s">
        <v>380</v>
      </c>
      <c r="BC279" t="s">
        <v>3927</v>
      </c>
      <c r="BD279" t="s">
        <v>3927</v>
      </c>
      <c r="BE279" t="s">
        <v>3927</v>
      </c>
      <c r="BF279">
        <v>16</v>
      </c>
    </row>
    <row r="280" spans="1:58" x14ac:dyDescent="0.3">
      <c r="A280">
        <v>2026</v>
      </c>
      <c r="B280">
        <v>202605</v>
      </c>
      <c r="C280">
        <v>5</v>
      </c>
      <c r="D280" s="14">
        <v>20001625085863</v>
      </c>
      <c r="E280" t="s">
        <v>2810</v>
      </c>
      <c r="F280" s="2">
        <v>46153.360185185185</v>
      </c>
      <c r="G280" s="2">
        <v>46153</v>
      </c>
      <c r="I280" t="s">
        <v>224</v>
      </c>
      <c r="J280" t="s">
        <v>230</v>
      </c>
      <c r="L280" t="s">
        <v>4927</v>
      </c>
      <c r="M280" t="s">
        <v>309</v>
      </c>
      <c r="N280" t="s">
        <v>297</v>
      </c>
      <c r="O280" t="s">
        <v>283</v>
      </c>
      <c r="Q280" t="s">
        <v>4928</v>
      </c>
      <c r="R280" t="s">
        <v>2809</v>
      </c>
      <c r="S280" t="s">
        <v>4929</v>
      </c>
      <c r="T280" t="s">
        <v>4930</v>
      </c>
      <c r="U280" t="s">
        <v>3034</v>
      </c>
      <c r="V280" t="s">
        <v>3994</v>
      </c>
      <c r="W280" t="s">
        <v>245</v>
      </c>
      <c r="X280" t="s">
        <v>225</v>
      </c>
      <c r="Z280">
        <v>1</v>
      </c>
      <c r="AA280" t="s">
        <v>3921</v>
      </c>
      <c r="AB280" t="s">
        <v>4931</v>
      </c>
      <c r="AC280">
        <v>46154.648587962962</v>
      </c>
      <c r="AD280">
        <v>46154</v>
      </c>
      <c r="AE280" t="s">
        <v>3938</v>
      </c>
      <c r="AG280" t="s">
        <v>4828</v>
      </c>
      <c r="AH280">
        <v>6108931534</v>
      </c>
      <c r="AI280" t="s">
        <v>4932</v>
      </c>
      <c r="AM280" t="s">
        <v>3925</v>
      </c>
      <c r="AN280" t="s">
        <v>3926</v>
      </c>
      <c r="AO280" t="s">
        <v>268</v>
      </c>
      <c r="AP280" t="s">
        <v>304</v>
      </c>
      <c r="AQ280" t="s">
        <v>3940</v>
      </c>
      <c r="AU280" t="s">
        <v>3999</v>
      </c>
      <c r="AV280" t="s">
        <v>4000</v>
      </c>
      <c r="AW280" t="s">
        <v>320</v>
      </c>
      <c r="AX280" t="s">
        <v>319</v>
      </c>
      <c r="AY280" t="s">
        <v>254</v>
      </c>
      <c r="AZ280" t="s">
        <v>230</v>
      </c>
      <c r="BA280" t="s">
        <v>395</v>
      </c>
      <c r="BB280" t="s">
        <v>380</v>
      </c>
      <c r="BC280" t="s">
        <v>3927</v>
      </c>
      <c r="BD280" t="s">
        <v>3927</v>
      </c>
      <c r="BE280" t="s">
        <v>3927</v>
      </c>
      <c r="BF280">
        <v>20</v>
      </c>
    </row>
    <row r="281" spans="1:58" x14ac:dyDescent="0.3">
      <c r="A281">
        <v>2026</v>
      </c>
      <c r="B281">
        <v>202605</v>
      </c>
      <c r="C281">
        <v>5</v>
      </c>
      <c r="D281" s="14">
        <v>20001625084663</v>
      </c>
      <c r="E281" t="s">
        <v>2810</v>
      </c>
      <c r="F281" s="2">
        <v>46153.335775462961</v>
      </c>
      <c r="G281" s="2">
        <v>46153</v>
      </c>
      <c r="I281" t="s">
        <v>224</v>
      </c>
      <c r="J281" t="s">
        <v>230</v>
      </c>
      <c r="L281" t="s">
        <v>1863</v>
      </c>
      <c r="M281" t="s">
        <v>309</v>
      </c>
      <c r="N281" t="s">
        <v>297</v>
      </c>
      <c r="O281" t="s">
        <v>283</v>
      </c>
      <c r="Q281" t="s">
        <v>4933</v>
      </c>
      <c r="R281" t="s">
        <v>2809</v>
      </c>
      <c r="S281" t="s">
        <v>4929</v>
      </c>
      <c r="T281" t="s">
        <v>4930</v>
      </c>
      <c r="U281" t="s">
        <v>3034</v>
      </c>
      <c r="V281" t="s">
        <v>3994</v>
      </c>
      <c r="W281" t="s">
        <v>245</v>
      </c>
      <c r="X281" t="s">
        <v>225</v>
      </c>
      <c r="Z281">
        <v>1</v>
      </c>
      <c r="AA281" t="s">
        <v>3921</v>
      </c>
      <c r="AB281" t="s">
        <v>4934</v>
      </c>
      <c r="AC281">
        <v>46154.648587962962</v>
      </c>
      <c r="AD281">
        <v>46154</v>
      </c>
      <c r="AE281" t="s">
        <v>3938</v>
      </c>
      <c r="AG281" t="s">
        <v>4828</v>
      </c>
      <c r="AH281">
        <v>6080102177</v>
      </c>
      <c r="AI281" t="s">
        <v>4935</v>
      </c>
      <c r="AM281" t="s">
        <v>3925</v>
      </c>
      <c r="AN281" t="s">
        <v>3926</v>
      </c>
      <c r="AO281" t="s">
        <v>268</v>
      </c>
      <c r="AP281" t="s">
        <v>304</v>
      </c>
      <c r="AQ281" t="s">
        <v>3940</v>
      </c>
      <c r="AU281" t="s">
        <v>3999</v>
      </c>
      <c r="AV281" t="s">
        <v>4000</v>
      </c>
      <c r="AW281" t="s">
        <v>227</v>
      </c>
      <c r="AX281" t="s">
        <v>226</v>
      </c>
      <c r="AY281" t="s">
        <v>254</v>
      </c>
      <c r="AZ281" t="s">
        <v>230</v>
      </c>
      <c r="BA281" t="s">
        <v>273</v>
      </c>
      <c r="BB281" t="s">
        <v>380</v>
      </c>
      <c r="BC281" t="s">
        <v>3927</v>
      </c>
      <c r="BD281" t="s">
        <v>3927</v>
      </c>
      <c r="BE281" t="s">
        <v>3927</v>
      </c>
      <c r="BF281">
        <v>12</v>
      </c>
    </row>
    <row r="282" spans="1:58" x14ac:dyDescent="0.3">
      <c r="A282">
        <v>2026</v>
      </c>
      <c r="B282">
        <v>202605</v>
      </c>
      <c r="C282">
        <v>5</v>
      </c>
      <c r="D282" s="14">
        <v>20001625055021</v>
      </c>
      <c r="E282" t="s">
        <v>2810</v>
      </c>
      <c r="F282" s="2">
        <v>46151.904687499999</v>
      </c>
      <c r="G282" s="2">
        <v>46152</v>
      </c>
      <c r="I282" t="s">
        <v>224</v>
      </c>
      <c r="J282" t="s">
        <v>230</v>
      </c>
      <c r="L282" t="s">
        <v>4936</v>
      </c>
      <c r="M282" t="s">
        <v>4889</v>
      </c>
      <c r="N282" t="s">
        <v>1359</v>
      </c>
      <c r="O282" t="s">
        <v>554</v>
      </c>
      <c r="Q282" t="s">
        <v>4937</v>
      </c>
      <c r="R282" t="s">
        <v>2809</v>
      </c>
      <c r="S282" t="s">
        <v>4807</v>
      </c>
      <c r="T282" t="s">
        <v>4808</v>
      </c>
      <c r="U282" t="s">
        <v>3034</v>
      </c>
      <c r="V282" t="s">
        <v>4809</v>
      </c>
      <c r="W282" t="s">
        <v>245</v>
      </c>
      <c r="X282" t="s">
        <v>225</v>
      </c>
      <c r="Z282">
        <v>0</v>
      </c>
      <c r="AA282" t="s">
        <v>3921</v>
      </c>
      <c r="AB282" t="s">
        <v>4810</v>
      </c>
      <c r="AC282">
        <v>46153.484120370369</v>
      </c>
      <c r="AD282">
        <v>46152</v>
      </c>
      <c r="AE282" t="s">
        <v>4811</v>
      </c>
      <c r="AG282" t="s">
        <v>4812</v>
      </c>
      <c r="AH282">
        <v>6108874665</v>
      </c>
      <c r="AI282" t="s">
        <v>4938</v>
      </c>
      <c r="AM282" t="s">
        <v>3925</v>
      </c>
      <c r="AN282" t="s">
        <v>3926</v>
      </c>
      <c r="AO282" t="s">
        <v>4814</v>
      </c>
      <c r="AP282" t="s">
        <v>386</v>
      </c>
      <c r="AQ282" t="s">
        <v>4815</v>
      </c>
      <c r="AU282" t="s">
        <v>4939</v>
      </c>
      <c r="AV282" t="s">
        <v>4817</v>
      </c>
      <c r="AW282" t="s">
        <v>320</v>
      </c>
      <c r="AX282" t="s">
        <v>319</v>
      </c>
      <c r="AY282" t="s">
        <v>254</v>
      </c>
      <c r="AZ282" t="s">
        <v>230</v>
      </c>
      <c r="BA282" t="s">
        <v>395</v>
      </c>
      <c r="BB282" t="s">
        <v>380</v>
      </c>
      <c r="BC282" t="s">
        <v>3927</v>
      </c>
      <c r="BD282" t="s">
        <v>3927</v>
      </c>
      <c r="BE282" t="s">
        <v>3927</v>
      </c>
      <c r="BF282">
        <v>16</v>
      </c>
    </row>
    <row r="283" spans="1:58" x14ac:dyDescent="0.3">
      <c r="A283">
        <v>2026</v>
      </c>
      <c r="B283">
        <v>202605</v>
      </c>
      <c r="C283">
        <v>5</v>
      </c>
      <c r="D283" s="14">
        <v>20001625046125</v>
      </c>
      <c r="E283" t="s">
        <v>2810</v>
      </c>
      <c r="F283" s="2">
        <v>46151.918958333335</v>
      </c>
      <c r="G283" s="2">
        <v>46153</v>
      </c>
      <c r="I283" t="s">
        <v>224</v>
      </c>
      <c r="J283" t="s">
        <v>230</v>
      </c>
      <c r="L283" t="s">
        <v>4940</v>
      </c>
      <c r="M283" t="s">
        <v>309</v>
      </c>
      <c r="N283" t="s">
        <v>297</v>
      </c>
      <c r="O283" t="s">
        <v>283</v>
      </c>
      <c r="Q283" t="s">
        <v>4941</v>
      </c>
      <c r="R283" t="s">
        <v>2809</v>
      </c>
      <c r="S283" t="s">
        <v>4807</v>
      </c>
      <c r="T283" t="s">
        <v>4808</v>
      </c>
      <c r="U283" t="s">
        <v>3034</v>
      </c>
      <c r="V283" t="s">
        <v>4809</v>
      </c>
      <c r="W283" t="s">
        <v>245</v>
      </c>
      <c r="X283" t="s">
        <v>225</v>
      </c>
      <c r="Z283">
        <v>0</v>
      </c>
      <c r="AA283" t="s">
        <v>3921</v>
      </c>
      <c r="AB283" t="s">
        <v>4810</v>
      </c>
      <c r="AC283">
        <v>46154.568495370368</v>
      </c>
      <c r="AD283">
        <v>46153</v>
      </c>
      <c r="AE283" t="s">
        <v>4811</v>
      </c>
      <c r="AG283" t="s">
        <v>4812</v>
      </c>
      <c r="AH283">
        <v>6108880722</v>
      </c>
      <c r="AI283" t="s">
        <v>4942</v>
      </c>
      <c r="AM283" t="s">
        <v>3925</v>
      </c>
      <c r="AN283" t="s">
        <v>3926</v>
      </c>
      <c r="AO283" t="s">
        <v>4814</v>
      </c>
      <c r="AP283" t="s">
        <v>304</v>
      </c>
      <c r="AQ283" t="s">
        <v>4815</v>
      </c>
      <c r="AU283" t="s">
        <v>4859</v>
      </c>
      <c r="AV283" t="s">
        <v>4817</v>
      </c>
      <c r="AW283" t="s">
        <v>320</v>
      </c>
      <c r="AX283" t="s">
        <v>319</v>
      </c>
      <c r="AY283" t="s">
        <v>254</v>
      </c>
      <c r="AZ283" t="s">
        <v>230</v>
      </c>
      <c r="BA283" t="s">
        <v>395</v>
      </c>
      <c r="BB283" t="s">
        <v>380</v>
      </c>
      <c r="BC283" t="s">
        <v>3927</v>
      </c>
      <c r="BD283" t="s">
        <v>3927</v>
      </c>
      <c r="BE283" t="s">
        <v>3927</v>
      </c>
      <c r="BF283">
        <v>16</v>
      </c>
    </row>
    <row r="284" spans="1:58" x14ac:dyDescent="0.3">
      <c r="A284">
        <v>2026</v>
      </c>
      <c r="B284">
        <v>202605</v>
      </c>
      <c r="C284">
        <v>5</v>
      </c>
      <c r="D284" s="14">
        <v>20001625013067</v>
      </c>
      <c r="E284" t="s">
        <v>2810</v>
      </c>
      <c r="F284" s="2">
        <v>46152.436319444445</v>
      </c>
      <c r="G284" s="2">
        <v>46153</v>
      </c>
      <c r="I284" t="s">
        <v>224</v>
      </c>
      <c r="J284" t="s">
        <v>230</v>
      </c>
      <c r="L284" t="s">
        <v>3484</v>
      </c>
      <c r="M284" t="s">
        <v>309</v>
      </c>
      <c r="N284" t="s">
        <v>297</v>
      </c>
      <c r="O284" t="s">
        <v>283</v>
      </c>
      <c r="Q284" t="s">
        <v>4943</v>
      </c>
      <c r="R284" t="s">
        <v>2809</v>
      </c>
      <c r="S284" t="s">
        <v>4944</v>
      </c>
      <c r="T284" t="s">
        <v>4945</v>
      </c>
      <c r="U284" t="s">
        <v>4008</v>
      </c>
      <c r="V284" t="s">
        <v>980</v>
      </c>
      <c r="W284" t="s">
        <v>245</v>
      </c>
      <c r="X284" t="s">
        <v>225</v>
      </c>
      <c r="Z284">
        <v>2</v>
      </c>
      <c r="AA284" t="s">
        <v>3921</v>
      </c>
      <c r="AB284" t="s">
        <v>4946</v>
      </c>
      <c r="AC284">
        <v>46155.634386574071</v>
      </c>
      <c r="AD284">
        <v>46155</v>
      </c>
      <c r="AE284" t="s">
        <v>3938</v>
      </c>
      <c r="AG284" t="s">
        <v>4870</v>
      </c>
      <c r="AH284">
        <v>6108935446</v>
      </c>
      <c r="AI284" t="s">
        <v>4947</v>
      </c>
      <c r="AM284" t="s">
        <v>3925</v>
      </c>
      <c r="AN284" t="s">
        <v>3926</v>
      </c>
      <c r="AO284" t="s">
        <v>268</v>
      </c>
      <c r="AP284" t="s">
        <v>304</v>
      </c>
      <c r="AQ284" t="s">
        <v>3940</v>
      </c>
      <c r="AW284" t="s">
        <v>320</v>
      </c>
      <c r="AX284" t="s">
        <v>319</v>
      </c>
      <c r="AY284" t="s">
        <v>254</v>
      </c>
      <c r="AZ284" t="s">
        <v>230</v>
      </c>
      <c r="BA284" t="s">
        <v>395</v>
      </c>
      <c r="BB284" t="s">
        <v>380</v>
      </c>
      <c r="BC284" t="s">
        <v>3927</v>
      </c>
      <c r="BD284" t="s">
        <v>3927</v>
      </c>
      <c r="BE284" t="s">
        <v>3927</v>
      </c>
      <c r="BF284">
        <v>16</v>
      </c>
    </row>
    <row r="285" spans="1:58" x14ac:dyDescent="0.3">
      <c r="A285">
        <v>2026</v>
      </c>
      <c r="B285">
        <v>202605</v>
      </c>
      <c r="C285">
        <v>5</v>
      </c>
      <c r="D285" s="14">
        <v>20001625012006</v>
      </c>
      <c r="E285" t="s">
        <v>2810</v>
      </c>
      <c r="F285" s="2">
        <v>46152.37332175926</v>
      </c>
      <c r="G285" s="2">
        <v>46153</v>
      </c>
      <c r="I285" t="s">
        <v>224</v>
      </c>
      <c r="J285" t="s">
        <v>230</v>
      </c>
      <c r="L285" t="s">
        <v>3235</v>
      </c>
      <c r="M285" t="s">
        <v>261</v>
      </c>
      <c r="N285" t="s">
        <v>237</v>
      </c>
      <c r="O285" t="s">
        <v>257</v>
      </c>
      <c r="Q285" t="s">
        <v>4948</v>
      </c>
      <c r="R285" t="s">
        <v>2809</v>
      </c>
      <c r="S285" t="s">
        <v>4949</v>
      </c>
      <c r="T285" t="s">
        <v>4950</v>
      </c>
      <c r="U285" t="s">
        <v>3034</v>
      </c>
      <c r="V285" t="s">
        <v>3994</v>
      </c>
      <c r="W285" t="s">
        <v>245</v>
      </c>
      <c r="X285" t="s">
        <v>225</v>
      </c>
      <c r="Z285">
        <v>1</v>
      </c>
      <c r="AA285" t="s">
        <v>3921</v>
      </c>
      <c r="AB285" t="s">
        <v>4951</v>
      </c>
      <c r="AC285">
        <v>46154.648587962962</v>
      </c>
      <c r="AD285">
        <v>46154</v>
      </c>
      <c r="AE285" t="s">
        <v>3938</v>
      </c>
      <c r="AG285" t="s">
        <v>4828</v>
      </c>
      <c r="AH285">
        <v>6108931470</v>
      </c>
      <c r="AI285" t="s">
        <v>4952</v>
      </c>
      <c r="AM285" t="s">
        <v>3925</v>
      </c>
      <c r="AN285" t="s">
        <v>3926</v>
      </c>
      <c r="AO285" t="s">
        <v>268</v>
      </c>
      <c r="AP285" t="s">
        <v>386</v>
      </c>
      <c r="AQ285" t="s">
        <v>3940</v>
      </c>
      <c r="AU285" t="s">
        <v>3999</v>
      </c>
      <c r="AV285" t="s">
        <v>4000</v>
      </c>
      <c r="AW285" t="s">
        <v>320</v>
      </c>
      <c r="AX285" t="s">
        <v>319</v>
      </c>
      <c r="AY285" t="s">
        <v>254</v>
      </c>
      <c r="AZ285" t="s">
        <v>230</v>
      </c>
      <c r="BA285" t="s">
        <v>395</v>
      </c>
      <c r="BB285" t="s">
        <v>380</v>
      </c>
      <c r="BC285" t="s">
        <v>3927</v>
      </c>
      <c r="BD285" t="s">
        <v>3927</v>
      </c>
      <c r="BE285" t="s">
        <v>3927</v>
      </c>
      <c r="BF285">
        <v>16</v>
      </c>
    </row>
    <row r="286" spans="1:58" x14ac:dyDescent="0.3">
      <c r="A286">
        <v>2026</v>
      </c>
      <c r="B286">
        <v>202605</v>
      </c>
      <c r="C286">
        <v>5</v>
      </c>
      <c r="D286" s="14">
        <v>20001625009321</v>
      </c>
      <c r="E286" t="s">
        <v>2810</v>
      </c>
      <c r="F286" s="2">
        <v>46151.881296296298</v>
      </c>
      <c r="G286" s="2">
        <v>46152</v>
      </c>
      <c r="I286" t="s">
        <v>224</v>
      </c>
      <c r="J286" t="s">
        <v>230</v>
      </c>
      <c r="M286" t="s">
        <v>309</v>
      </c>
      <c r="N286" t="s">
        <v>297</v>
      </c>
      <c r="O286" t="s">
        <v>283</v>
      </c>
      <c r="Q286" t="s">
        <v>4953</v>
      </c>
      <c r="R286" t="s">
        <v>2809</v>
      </c>
      <c r="S286" t="s">
        <v>4807</v>
      </c>
      <c r="T286" t="s">
        <v>4808</v>
      </c>
      <c r="U286" t="s">
        <v>3034</v>
      </c>
      <c r="V286" t="s">
        <v>4809</v>
      </c>
      <c r="W286" t="s">
        <v>245</v>
      </c>
      <c r="X286" t="s">
        <v>387</v>
      </c>
      <c r="Z286">
        <v>0</v>
      </c>
      <c r="AA286" t="s">
        <v>3921</v>
      </c>
      <c r="AB286" t="s">
        <v>4810</v>
      </c>
      <c r="AC286">
        <v>46153.484120370369</v>
      </c>
      <c r="AD286">
        <v>46152</v>
      </c>
      <c r="AE286" t="s">
        <v>4811</v>
      </c>
      <c r="AG286" t="s">
        <v>4812</v>
      </c>
      <c r="AH286">
        <v>6108962730</v>
      </c>
      <c r="AI286" t="s">
        <v>4954</v>
      </c>
      <c r="AM286" t="s">
        <v>3925</v>
      </c>
      <c r="AN286" t="s">
        <v>3926</v>
      </c>
      <c r="AO286" t="s">
        <v>4814</v>
      </c>
      <c r="AP286" t="s">
        <v>386</v>
      </c>
      <c r="AQ286" t="s">
        <v>4815</v>
      </c>
      <c r="AU286" t="s">
        <v>4939</v>
      </c>
      <c r="AV286" t="s">
        <v>4817</v>
      </c>
      <c r="AW286" t="s">
        <v>4955</v>
      </c>
      <c r="AX286" t="s">
        <v>4956</v>
      </c>
      <c r="AY286" t="s">
        <v>253</v>
      </c>
      <c r="AZ286" t="s">
        <v>230</v>
      </c>
      <c r="BA286" t="s">
        <v>395</v>
      </c>
      <c r="BB286" t="s">
        <v>380</v>
      </c>
      <c r="BC286" t="s">
        <v>3927</v>
      </c>
      <c r="BD286" t="s">
        <v>3927</v>
      </c>
      <c r="BE286" t="s">
        <v>3927</v>
      </c>
      <c r="BF286">
        <v>16</v>
      </c>
    </row>
    <row r="287" spans="1:58" x14ac:dyDescent="0.3">
      <c r="A287">
        <v>2026</v>
      </c>
      <c r="B287">
        <v>202605</v>
      </c>
      <c r="C287">
        <v>5</v>
      </c>
      <c r="D287" s="14">
        <v>20001625006439</v>
      </c>
      <c r="E287" t="s">
        <v>2810</v>
      </c>
      <c r="F287" s="2">
        <v>46152.636273148149</v>
      </c>
      <c r="G287" s="2">
        <v>46153</v>
      </c>
      <c r="I287" t="s">
        <v>224</v>
      </c>
      <c r="J287" t="s">
        <v>230</v>
      </c>
      <c r="L287" t="s">
        <v>3315</v>
      </c>
      <c r="M287" t="s">
        <v>309</v>
      </c>
      <c r="N287" t="s">
        <v>297</v>
      </c>
      <c r="O287" t="s">
        <v>283</v>
      </c>
      <c r="Q287" t="s">
        <v>4957</v>
      </c>
      <c r="R287" t="s">
        <v>2809</v>
      </c>
      <c r="S287" t="s">
        <v>4929</v>
      </c>
      <c r="T287" t="s">
        <v>4930</v>
      </c>
      <c r="U287" t="s">
        <v>3034</v>
      </c>
      <c r="V287" t="s">
        <v>3994</v>
      </c>
      <c r="W287" t="s">
        <v>245</v>
      </c>
      <c r="X287" t="s">
        <v>225</v>
      </c>
      <c r="Z287">
        <v>1</v>
      </c>
      <c r="AA287" t="s">
        <v>3921</v>
      </c>
      <c r="AB287" t="s">
        <v>4958</v>
      </c>
      <c r="AC287">
        <v>46154.648587962962</v>
      </c>
      <c r="AD287">
        <v>46154</v>
      </c>
      <c r="AE287" t="s">
        <v>3938</v>
      </c>
      <c r="AG287" t="s">
        <v>4828</v>
      </c>
      <c r="AH287">
        <v>6108929563</v>
      </c>
      <c r="AI287" t="s">
        <v>4959</v>
      </c>
      <c r="AM287" t="s">
        <v>3925</v>
      </c>
      <c r="AN287" t="s">
        <v>3926</v>
      </c>
      <c r="AO287" t="s">
        <v>268</v>
      </c>
      <c r="AP287" t="s">
        <v>693</v>
      </c>
      <c r="AQ287" t="s">
        <v>3940</v>
      </c>
      <c r="AU287" t="s">
        <v>3999</v>
      </c>
      <c r="AV287" t="s">
        <v>4000</v>
      </c>
      <c r="AW287" t="s">
        <v>320</v>
      </c>
      <c r="AX287" t="s">
        <v>319</v>
      </c>
      <c r="AY287" t="s">
        <v>254</v>
      </c>
      <c r="AZ287" t="s">
        <v>230</v>
      </c>
      <c r="BA287" t="s">
        <v>395</v>
      </c>
      <c r="BB287" t="s">
        <v>380</v>
      </c>
      <c r="BC287" t="s">
        <v>3927</v>
      </c>
      <c r="BD287" t="s">
        <v>3927</v>
      </c>
      <c r="BE287" t="s">
        <v>3927</v>
      </c>
      <c r="BF287">
        <v>16</v>
      </c>
    </row>
    <row r="288" spans="1:58" x14ac:dyDescent="0.3">
      <c r="A288">
        <v>2026</v>
      </c>
      <c r="B288">
        <v>202605</v>
      </c>
      <c r="C288">
        <v>5</v>
      </c>
      <c r="D288" s="14">
        <v>20001625005978</v>
      </c>
      <c r="E288" t="s">
        <v>2810</v>
      </c>
      <c r="F288" s="2">
        <v>46151.88076388889</v>
      </c>
      <c r="G288" s="2">
        <v>46153</v>
      </c>
      <c r="I288" t="s">
        <v>224</v>
      </c>
      <c r="J288" t="s">
        <v>230</v>
      </c>
      <c r="L288" t="s">
        <v>3753</v>
      </c>
      <c r="M288" t="s">
        <v>902</v>
      </c>
      <c r="N288" t="s">
        <v>752</v>
      </c>
      <c r="O288" t="s">
        <v>623</v>
      </c>
      <c r="Q288" t="s">
        <v>4960</v>
      </c>
      <c r="R288" t="s">
        <v>2809</v>
      </c>
      <c r="S288" t="s">
        <v>4961</v>
      </c>
      <c r="T288" t="s">
        <v>4962</v>
      </c>
      <c r="U288" t="s">
        <v>3034</v>
      </c>
      <c r="V288" t="s">
        <v>3994</v>
      </c>
      <c r="W288" t="s">
        <v>245</v>
      </c>
      <c r="X288" t="s">
        <v>225</v>
      </c>
      <c r="Z288">
        <v>1</v>
      </c>
      <c r="AA288" t="s">
        <v>3921</v>
      </c>
      <c r="AB288" t="s">
        <v>4963</v>
      </c>
      <c r="AC288">
        <v>46154.648587962962</v>
      </c>
      <c r="AD288">
        <v>46154</v>
      </c>
      <c r="AE288" t="s">
        <v>3938</v>
      </c>
      <c r="AG288" t="s">
        <v>4828</v>
      </c>
      <c r="AH288">
        <v>6108935440</v>
      </c>
      <c r="AI288" t="s">
        <v>4964</v>
      </c>
      <c r="AM288" t="s">
        <v>3925</v>
      </c>
      <c r="AN288" t="s">
        <v>3926</v>
      </c>
      <c r="AO288" t="s">
        <v>268</v>
      </c>
      <c r="AP288" t="s">
        <v>330</v>
      </c>
      <c r="AQ288" t="s">
        <v>3940</v>
      </c>
      <c r="AU288" t="s">
        <v>3999</v>
      </c>
      <c r="AV288" t="s">
        <v>4000</v>
      </c>
      <c r="AW288" t="s">
        <v>1191</v>
      </c>
      <c r="AX288" t="s">
        <v>1190</v>
      </c>
      <c r="AY288" t="s">
        <v>254</v>
      </c>
      <c r="AZ288" t="s">
        <v>230</v>
      </c>
      <c r="BA288" t="s">
        <v>395</v>
      </c>
      <c r="BB288" t="s">
        <v>380</v>
      </c>
      <c r="BC288" t="s">
        <v>3927</v>
      </c>
      <c r="BD288" t="s">
        <v>3927</v>
      </c>
      <c r="BE288" t="s">
        <v>3927</v>
      </c>
      <c r="BF288">
        <v>16</v>
      </c>
    </row>
    <row r="289" spans="1:58" x14ac:dyDescent="0.3">
      <c r="A289">
        <v>2026</v>
      </c>
      <c r="B289">
        <v>202605</v>
      </c>
      <c r="C289">
        <v>5</v>
      </c>
      <c r="D289" s="14">
        <v>20001625005306</v>
      </c>
      <c r="E289" t="s">
        <v>2810</v>
      </c>
      <c r="F289" s="2">
        <v>46152.561377314814</v>
      </c>
      <c r="G289" s="2">
        <v>46153</v>
      </c>
      <c r="I289" t="s">
        <v>224</v>
      </c>
      <c r="J289" t="s">
        <v>230</v>
      </c>
      <c r="L289" t="s">
        <v>3264</v>
      </c>
      <c r="M289" t="s">
        <v>261</v>
      </c>
      <c r="N289" t="s">
        <v>237</v>
      </c>
      <c r="O289" t="s">
        <v>257</v>
      </c>
      <c r="Q289" t="s">
        <v>4965</v>
      </c>
      <c r="R289" t="s">
        <v>2809</v>
      </c>
      <c r="S289" t="s">
        <v>4944</v>
      </c>
      <c r="T289" t="s">
        <v>4945</v>
      </c>
      <c r="U289" t="s">
        <v>4008</v>
      </c>
      <c r="V289" t="s">
        <v>980</v>
      </c>
      <c r="W289" t="s">
        <v>245</v>
      </c>
      <c r="X289" t="s">
        <v>225</v>
      </c>
      <c r="Z289">
        <v>2</v>
      </c>
      <c r="AA289" t="s">
        <v>3921</v>
      </c>
      <c r="AB289" t="s">
        <v>4966</v>
      </c>
      <c r="AC289">
        <v>46155.634386574071</v>
      </c>
      <c r="AD289">
        <v>46155</v>
      </c>
      <c r="AE289" t="s">
        <v>3938</v>
      </c>
      <c r="AG289" t="s">
        <v>4870</v>
      </c>
      <c r="AH289">
        <v>6108036500</v>
      </c>
      <c r="AI289" t="s">
        <v>4967</v>
      </c>
      <c r="AM289" t="s">
        <v>3925</v>
      </c>
      <c r="AN289" t="s">
        <v>3926</v>
      </c>
      <c r="AO289" t="s">
        <v>268</v>
      </c>
      <c r="AP289" t="s">
        <v>304</v>
      </c>
      <c r="AQ289" t="s">
        <v>3940</v>
      </c>
      <c r="AW289" t="s">
        <v>227</v>
      </c>
      <c r="AX289" t="s">
        <v>226</v>
      </c>
      <c r="AY289" t="s">
        <v>254</v>
      </c>
      <c r="AZ289" t="s">
        <v>230</v>
      </c>
      <c r="BA289" t="s">
        <v>273</v>
      </c>
      <c r="BB289" t="s">
        <v>380</v>
      </c>
      <c r="BC289" t="s">
        <v>3927</v>
      </c>
      <c r="BD289" t="s">
        <v>3927</v>
      </c>
      <c r="BE289" t="s">
        <v>3927</v>
      </c>
      <c r="BF289">
        <v>1</v>
      </c>
    </row>
    <row r="290" spans="1:58" x14ac:dyDescent="0.3">
      <c r="A290">
        <v>2026</v>
      </c>
      <c r="B290">
        <v>202605</v>
      </c>
      <c r="C290">
        <v>5</v>
      </c>
      <c r="D290" s="14">
        <v>20001625005047</v>
      </c>
      <c r="E290" t="s">
        <v>2810</v>
      </c>
      <c r="F290" s="2">
        <v>46152.415891203702</v>
      </c>
      <c r="G290" s="2">
        <v>46153</v>
      </c>
      <c r="I290" t="s">
        <v>224</v>
      </c>
      <c r="J290" t="s">
        <v>230</v>
      </c>
      <c r="L290" t="s">
        <v>2984</v>
      </c>
      <c r="M290" t="s">
        <v>4449</v>
      </c>
      <c r="N290" t="s">
        <v>2982</v>
      </c>
      <c r="O290" t="s">
        <v>554</v>
      </c>
      <c r="Q290" t="s">
        <v>2988</v>
      </c>
      <c r="R290" t="s">
        <v>2809</v>
      </c>
      <c r="S290" t="s">
        <v>4949</v>
      </c>
      <c r="T290" t="s">
        <v>4950</v>
      </c>
      <c r="U290" t="s">
        <v>3034</v>
      </c>
      <c r="V290" t="s">
        <v>3994</v>
      </c>
      <c r="W290" t="s">
        <v>245</v>
      </c>
      <c r="X290" t="s">
        <v>225</v>
      </c>
      <c r="Z290">
        <v>1</v>
      </c>
      <c r="AA290" t="s">
        <v>3921</v>
      </c>
      <c r="AB290" t="s">
        <v>4968</v>
      </c>
      <c r="AC290">
        <v>46154.648587962962</v>
      </c>
      <c r="AD290">
        <v>46154</v>
      </c>
      <c r="AE290" t="s">
        <v>3938</v>
      </c>
      <c r="AG290" t="s">
        <v>4828</v>
      </c>
      <c r="AH290">
        <v>6108926561</v>
      </c>
      <c r="AI290" t="s">
        <v>4969</v>
      </c>
      <c r="AM290" t="s">
        <v>3925</v>
      </c>
      <c r="AN290" t="s">
        <v>3926</v>
      </c>
      <c r="AO290" t="s">
        <v>268</v>
      </c>
      <c r="AP290" t="s">
        <v>386</v>
      </c>
      <c r="AQ290" t="s">
        <v>3940</v>
      </c>
      <c r="AU290" t="s">
        <v>3999</v>
      </c>
      <c r="AV290" t="s">
        <v>4000</v>
      </c>
      <c r="AW290" t="s">
        <v>227</v>
      </c>
      <c r="AX290" t="s">
        <v>226</v>
      </c>
      <c r="AY290" t="s">
        <v>254</v>
      </c>
      <c r="AZ290" t="s">
        <v>230</v>
      </c>
      <c r="BA290" t="s">
        <v>395</v>
      </c>
      <c r="BB290" t="s">
        <v>380</v>
      </c>
      <c r="BC290" t="s">
        <v>3927</v>
      </c>
      <c r="BD290" t="s">
        <v>3927</v>
      </c>
      <c r="BE290" t="s">
        <v>3927</v>
      </c>
      <c r="BF290">
        <v>16</v>
      </c>
    </row>
    <row r="291" spans="1:58" x14ac:dyDescent="0.3">
      <c r="A291">
        <v>2026</v>
      </c>
      <c r="B291">
        <v>202605</v>
      </c>
      <c r="C291">
        <v>5</v>
      </c>
      <c r="D291" s="14">
        <v>20001624999436</v>
      </c>
      <c r="E291" t="s">
        <v>2810</v>
      </c>
      <c r="F291" s="2">
        <v>46152.627557870372</v>
      </c>
      <c r="G291" s="2">
        <v>46153</v>
      </c>
      <c r="I291" t="s">
        <v>224</v>
      </c>
      <c r="J291" t="s">
        <v>230</v>
      </c>
      <c r="L291" t="s">
        <v>1459</v>
      </c>
      <c r="M291" t="s">
        <v>309</v>
      </c>
      <c r="N291" t="s">
        <v>297</v>
      </c>
      <c r="O291" t="s">
        <v>283</v>
      </c>
      <c r="Q291" t="s">
        <v>4970</v>
      </c>
      <c r="R291" t="s">
        <v>2809</v>
      </c>
      <c r="S291" t="s">
        <v>4831</v>
      </c>
      <c r="T291" t="s">
        <v>4832</v>
      </c>
      <c r="U291" t="s">
        <v>3034</v>
      </c>
      <c r="V291" t="s">
        <v>3994</v>
      </c>
      <c r="W291" t="s">
        <v>245</v>
      </c>
      <c r="X291" t="s">
        <v>225</v>
      </c>
      <c r="Z291">
        <v>1</v>
      </c>
      <c r="AA291" t="s">
        <v>3921</v>
      </c>
      <c r="AB291" t="s">
        <v>4971</v>
      </c>
      <c r="AC291">
        <v>46154.648587962962</v>
      </c>
      <c r="AD291">
        <v>46154</v>
      </c>
      <c r="AE291" t="s">
        <v>3938</v>
      </c>
      <c r="AG291" t="s">
        <v>4828</v>
      </c>
      <c r="AH291">
        <v>6091667953</v>
      </c>
      <c r="AI291" t="s">
        <v>4972</v>
      </c>
      <c r="AM291" t="s">
        <v>3925</v>
      </c>
      <c r="AN291" t="s">
        <v>3926</v>
      </c>
      <c r="AO291" t="s">
        <v>268</v>
      </c>
      <c r="AP291" t="s">
        <v>386</v>
      </c>
      <c r="AQ291" t="s">
        <v>3940</v>
      </c>
      <c r="AU291" t="s">
        <v>3999</v>
      </c>
      <c r="AV291" t="s">
        <v>4000</v>
      </c>
      <c r="AW291" t="s">
        <v>227</v>
      </c>
      <c r="AX291" t="s">
        <v>226</v>
      </c>
      <c r="AY291" t="s">
        <v>254</v>
      </c>
      <c r="AZ291" t="s">
        <v>230</v>
      </c>
      <c r="BA291" t="s">
        <v>273</v>
      </c>
      <c r="BB291" t="s">
        <v>380</v>
      </c>
      <c r="BC291" t="s">
        <v>3927</v>
      </c>
      <c r="BD291" t="s">
        <v>3927</v>
      </c>
      <c r="BE291" t="s">
        <v>3927</v>
      </c>
      <c r="BF291">
        <v>12</v>
      </c>
    </row>
    <row r="292" spans="1:58" x14ac:dyDescent="0.3">
      <c r="A292">
        <v>2026</v>
      </c>
      <c r="B292">
        <v>202605</v>
      </c>
      <c r="C292">
        <v>5</v>
      </c>
      <c r="D292" s="14">
        <v>20001624995108</v>
      </c>
      <c r="E292" t="s">
        <v>2810</v>
      </c>
      <c r="F292" s="2">
        <v>46152.44427083333</v>
      </c>
      <c r="G292" s="2">
        <v>46153</v>
      </c>
      <c r="I292" t="s">
        <v>224</v>
      </c>
      <c r="J292" t="s">
        <v>230</v>
      </c>
      <c r="L292" t="s">
        <v>3313</v>
      </c>
      <c r="M292" t="s">
        <v>309</v>
      </c>
      <c r="N292" t="s">
        <v>297</v>
      </c>
      <c r="O292" t="s">
        <v>283</v>
      </c>
      <c r="Q292" t="s">
        <v>4973</v>
      </c>
      <c r="R292" t="s">
        <v>2809</v>
      </c>
      <c r="S292" t="s">
        <v>4841</v>
      </c>
      <c r="T292" t="s">
        <v>4842</v>
      </c>
      <c r="U292" t="s">
        <v>4008</v>
      </c>
      <c r="V292" t="s">
        <v>980</v>
      </c>
      <c r="W292" t="s">
        <v>245</v>
      </c>
      <c r="X292" t="s">
        <v>225</v>
      </c>
      <c r="Z292">
        <v>2</v>
      </c>
      <c r="AA292" t="s">
        <v>3921</v>
      </c>
      <c r="AB292" t="s">
        <v>4974</v>
      </c>
      <c r="AC292">
        <v>46155.634386574071</v>
      </c>
      <c r="AD292">
        <v>46155</v>
      </c>
      <c r="AE292" t="s">
        <v>3938</v>
      </c>
      <c r="AG292" t="s">
        <v>4844</v>
      </c>
      <c r="AH292">
        <v>6108925545</v>
      </c>
      <c r="AI292" t="s">
        <v>4975</v>
      </c>
      <c r="AM292" t="s">
        <v>3925</v>
      </c>
      <c r="AN292" t="s">
        <v>3926</v>
      </c>
      <c r="AO292" t="s">
        <v>268</v>
      </c>
      <c r="AP292" t="s">
        <v>386</v>
      </c>
      <c r="AQ292" t="s">
        <v>3940</v>
      </c>
      <c r="AW292" t="s">
        <v>227</v>
      </c>
      <c r="AX292" t="s">
        <v>226</v>
      </c>
      <c r="AY292" t="s">
        <v>254</v>
      </c>
      <c r="AZ292" t="s">
        <v>230</v>
      </c>
      <c r="BA292" t="s">
        <v>395</v>
      </c>
      <c r="BB292" t="s">
        <v>380</v>
      </c>
      <c r="BC292" t="s">
        <v>3927</v>
      </c>
      <c r="BD292" t="s">
        <v>3927</v>
      </c>
      <c r="BE292" t="s">
        <v>3927</v>
      </c>
      <c r="BF292">
        <v>26</v>
      </c>
    </row>
    <row r="293" spans="1:58" x14ac:dyDescent="0.3">
      <c r="A293">
        <v>2026</v>
      </c>
      <c r="B293">
        <v>202605</v>
      </c>
      <c r="C293">
        <v>5</v>
      </c>
      <c r="D293" s="14">
        <v>20001624992622</v>
      </c>
      <c r="E293" t="s">
        <v>2810</v>
      </c>
      <c r="F293" s="2">
        <v>46152.747118055559</v>
      </c>
      <c r="G293" s="2">
        <v>46153</v>
      </c>
      <c r="I293" t="s">
        <v>224</v>
      </c>
      <c r="J293" t="s">
        <v>230</v>
      </c>
      <c r="L293" t="s">
        <v>3222</v>
      </c>
      <c r="M293" t="s">
        <v>309</v>
      </c>
      <c r="N293" t="s">
        <v>297</v>
      </c>
      <c r="O293" t="s">
        <v>283</v>
      </c>
      <c r="Q293" t="s">
        <v>4976</v>
      </c>
      <c r="R293" t="s">
        <v>2809</v>
      </c>
      <c r="S293" t="s">
        <v>4977</v>
      </c>
      <c r="T293" t="s">
        <v>4978</v>
      </c>
      <c r="U293" t="s">
        <v>4008</v>
      </c>
      <c r="V293" t="s">
        <v>980</v>
      </c>
      <c r="W293" t="s">
        <v>245</v>
      </c>
      <c r="X293" t="s">
        <v>387</v>
      </c>
      <c r="Z293">
        <v>2</v>
      </c>
      <c r="AA293" t="s">
        <v>3921</v>
      </c>
      <c r="AB293" t="s">
        <v>4979</v>
      </c>
      <c r="AC293">
        <v>46155.634386574071</v>
      </c>
      <c r="AD293">
        <v>46155</v>
      </c>
      <c r="AE293" t="s">
        <v>3938</v>
      </c>
      <c r="AG293" t="s">
        <v>4870</v>
      </c>
      <c r="AH293">
        <v>6108930565</v>
      </c>
      <c r="AI293" t="s">
        <v>4980</v>
      </c>
      <c r="AM293" t="s">
        <v>3925</v>
      </c>
      <c r="AN293" t="s">
        <v>3926</v>
      </c>
      <c r="AO293" t="s">
        <v>268</v>
      </c>
      <c r="AP293" t="s">
        <v>386</v>
      </c>
      <c r="AQ293" t="s">
        <v>3940</v>
      </c>
      <c r="AW293" t="s">
        <v>603</v>
      </c>
      <c r="AX293" t="s">
        <v>602</v>
      </c>
      <c r="AY293" t="s">
        <v>253</v>
      </c>
      <c r="AZ293" t="s">
        <v>230</v>
      </c>
      <c r="BA293" t="s">
        <v>395</v>
      </c>
      <c r="BB293" t="s">
        <v>380</v>
      </c>
      <c r="BC293" t="s">
        <v>3927</v>
      </c>
      <c r="BD293" t="s">
        <v>3927</v>
      </c>
      <c r="BE293" t="s">
        <v>3927</v>
      </c>
      <c r="BF293">
        <v>16</v>
      </c>
    </row>
    <row r="294" spans="1:58" x14ac:dyDescent="0.3">
      <c r="A294">
        <v>2026</v>
      </c>
      <c r="B294">
        <v>202605</v>
      </c>
      <c r="C294">
        <v>5</v>
      </c>
      <c r="D294" s="14">
        <v>20001624992424</v>
      </c>
      <c r="E294" t="s">
        <v>2810</v>
      </c>
      <c r="F294" s="2">
        <v>46152.614108796297</v>
      </c>
      <c r="G294" s="2">
        <v>46153</v>
      </c>
      <c r="I294" t="s">
        <v>224</v>
      </c>
      <c r="J294" t="s">
        <v>230</v>
      </c>
      <c r="L294" t="s">
        <v>3168</v>
      </c>
      <c r="M294" t="s">
        <v>1366</v>
      </c>
      <c r="N294" t="s">
        <v>1359</v>
      </c>
      <c r="O294" t="s">
        <v>554</v>
      </c>
      <c r="Q294" t="s">
        <v>4981</v>
      </c>
      <c r="R294" t="s">
        <v>2809</v>
      </c>
      <c r="S294" t="s">
        <v>4831</v>
      </c>
      <c r="T294" t="s">
        <v>4832</v>
      </c>
      <c r="U294" t="s">
        <v>3034</v>
      </c>
      <c r="V294" t="s">
        <v>3994</v>
      </c>
      <c r="W294" t="s">
        <v>245</v>
      </c>
      <c r="X294" t="s">
        <v>225</v>
      </c>
      <c r="Z294">
        <v>1</v>
      </c>
      <c r="AA294" t="s">
        <v>3921</v>
      </c>
      <c r="AB294" t="s">
        <v>4982</v>
      </c>
      <c r="AC294">
        <v>46154.648587962962</v>
      </c>
      <c r="AD294">
        <v>46154</v>
      </c>
      <c r="AE294" t="s">
        <v>3938</v>
      </c>
      <c r="AG294" t="s">
        <v>4828</v>
      </c>
      <c r="AH294">
        <v>6108930550</v>
      </c>
      <c r="AI294" t="s">
        <v>4983</v>
      </c>
      <c r="AM294" t="s">
        <v>3925</v>
      </c>
      <c r="AN294" t="s">
        <v>3926</v>
      </c>
      <c r="AO294" t="s">
        <v>268</v>
      </c>
      <c r="AP294" t="s">
        <v>304</v>
      </c>
      <c r="AQ294" t="s">
        <v>3940</v>
      </c>
      <c r="AU294" t="s">
        <v>3999</v>
      </c>
      <c r="AV294" t="s">
        <v>4000</v>
      </c>
      <c r="AW294" t="s">
        <v>320</v>
      </c>
      <c r="AX294" t="s">
        <v>319</v>
      </c>
      <c r="AY294" t="s">
        <v>254</v>
      </c>
      <c r="AZ294" t="s">
        <v>230</v>
      </c>
      <c r="BA294" t="s">
        <v>395</v>
      </c>
      <c r="BB294" t="s">
        <v>380</v>
      </c>
      <c r="BC294" t="s">
        <v>3927</v>
      </c>
      <c r="BD294" t="s">
        <v>3927</v>
      </c>
      <c r="BE294" t="s">
        <v>3927</v>
      </c>
      <c r="BF294">
        <v>16</v>
      </c>
    </row>
    <row r="295" spans="1:58" x14ac:dyDescent="0.3">
      <c r="A295">
        <v>2026</v>
      </c>
      <c r="B295">
        <v>202605</v>
      </c>
      <c r="C295">
        <v>5</v>
      </c>
      <c r="D295" s="14">
        <v>20001624991998</v>
      </c>
      <c r="E295" t="s">
        <v>2810</v>
      </c>
      <c r="F295" s="2">
        <v>46151.874490740738</v>
      </c>
      <c r="G295" s="2">
        <v>46152</v>
      </c>
      <c r="I295" t="s">
        <v>224</v>
      </c>
      <c r="J295" t="s">
        <v>230</v>
      </c>
      <c r="L295" t="s">
        <v>673</v>
      </c>
      <c r="M295" t="s">
        <v>309</v>
      </c>
      <c r="N295" t="s">
        <v>297</v>
      </c>
      <c r="O295" t="s">
        <v>283</v>
      </c>
      <c r="Q295" t="s">
        <v>4984</v>
      </c>
      <c r="R295" t="s">
        <v>2809</v>
      </c>
      <c r="S295" t="s">
        <v>4825</v>
      </c>
      <c r="T295" t="s">
        <v>4826</v>
      </c>
      <c r="U295" t="s">
        <v>3034</v>
      </c>
      <c r="V295" t="s">
        <v>3994</v>
      </c>
      <c r="W295" t="s">
        <v>245</v>
      </c>
      <c r="X295" t="s">
        <v>387</v>
      </c>
      <c r="Z295">
        <v>1</v>
      </c>
      <c r="AA295" t="s">
        <v>3921</v>
      </c>
      <c r="AB295" t="s">
        <v>4985</v>
      </c>
      <c r="AC295">
        <v>46153.652141203704</v>
      </c>
      <c r="AD295">
        <v>46153</v>
      </c>
      <c r="AE295" t="s">
        <v>3938</v>
      </c>
      <c r="AG295" t="s">
        <v>4828</v>
      </c>
      <c r="AH295">
        <v>6108940341</v>
      </c>
      <c r="AI295" t="s">
        <v>4986</v>
      </c>
      <c r="AM295" t="s">
        <v>3925</v>
      </c>
      <c r="AN295" t="s">
        <v>3926</v>
      </c>
      <c r="AO295" t="s">
        <v>268</v>
      </c>
      <c r="AP295" t="s">
        <v>304</v>
      </c>
      <c r="AQ295" t="s">
        <v>3940</v>
      </c>
      <c r="AU295" t="s">
        <v>4220</v>
      </c>
      <c r="AV295" t="s">
        <v>4000</v>
      </c>
      <c r="AW295" t="s">
        <v>447</v>
      </c>
      <c r="AX295" t="s">
        <v>446</v>
      </c>
      <c r="AY295" t="s">
        <v>253</v>
      </c>
      <c r="AZ295" t="s">
        <v>230</v>
      </c>
      <c r="BA295" t="s">
        <v>395</v>
      </c>
      <c r="BB295" t="s">
        <v>380</v>
      </c>
      <c r="BC295" t="s">
        <v>3927</v>
      </c>
      <c r="BD295" t="s">
        <v>3927</v>
      </c>
      <c r="BE295" t="s">
        <v>3927</v>
      </c>
      <c r="BF295">
        <v>16</v>
      </c>
    </row>
    <row r="296" spans="1:58" x14ac:dyDescent="0.3">
      <c r="A296">
        <v>2026</v>
      </c>
      <c r="B296">
        <v>202605</v>
      </c>
      <c r="C296">
        <v>5</v>
      </c>
      <c r="D296" s="14">
        <v>20001624990350</v>
      </c>
      <c r="E296" t="s">
        <v>2810</v>
      </c>
      <c r="F296" s="2">
        <v>46152.56040509259</v>
      </c>
      <c r="G296" s="2">
        <v>46153</v>
      </c>
      <c r="I296" t="s">
        <v>224</v>
      </c>
      <c r="J296" t="s">
        <v>230</v>
      </c>
      <c r="L296" t="s">
        <v>4987</v>
      </c>
      <c r="M296" t="s">
        <v>1366</v>
      </c>
      <c r="N296" t="s">
        <v>1359</v>
      </c>
      <c r="O296" t="s">
        <v>554</v>
      </c>
      <c r="Q296" t="s">
        <v>4988</v>
      </c>
      <c r="R296" t="s">
        <v>2809</v>
      </c>
      <c r="S296" t="s">
        <v>4851</v>
      </c>
      <c r="T296" t="s">
        <v>4852</v>
      </c>
      <c r="U296" t="s">
        <v>3034</v>
      </c>
      <c r="V296" t="s">
        <v>3994</v>
      </c>
      <c r="W296" t="s">
        <v>245</v>
      </c>
      <c r="X296" t="s">
        <v>225</v>
      </c>
      <c r="Z296">
        <v>1</v>
      </c>
      <c r="AA296" t="s">
        <v>3921</v>
      </c>
      <c r="AB296" t="s">
        <v>4989</v>
      </c>
      <c r="AC296">
        <v>46154.648587962962</v>
      </c>
      <c r="AD296">
        <v>46154</v>
      </c>
      <c r="AE296" t="s">
        <v>3938</v>
      </c>
      <c r="AG296" t="s">
        <v>4854</v>
      </c>
      <c r="AH296">
        <v>6108927543</v>
      </c>
      <c r="AI296" t="s">
        <v>4990</v>
      </c>
      <c r="AM296" t="s">
        <v>3925</v>
      </c>
      <c r="AN296" t="s">
        <v>3926</v>
      </c>
      <c r="AO296" t="s">
        <v>268</v>
      </c>
      <c r="AP296" t="s">
        <v>304</v>
      </c>
      <c r="AQ296" t="s">
        <v>3940</v>
      </c>
      <c r="AU296" t="s">
        <v>3999</v>
      </c>
      <c r="AV296" t="s">
        <v>4000</v>
      </c>
      <c r="AW296" t="s">
        <v>320</v>
      </c>
      <c r="AX296" t="s">
        <v>319</v>
      </c>
      <c r="AY296" t="s">
        <v>254</v>
      </c>
      <c r="AZ296" t="s">
        <v>230</v>
      </c>
      <c r="BA296" t="s">
        <v>273</v>
      </c>
      <c r="BB296" t="s">
        <v>380</v>
      </c>
      <c r="BC296" t="s">
        <v>3927</v>
      </c>
      <c r="BD296" t="s">
        <v>3927</v>
      </c>
      <c r="BE296" t="s">
        <v>3927</v>
      </c>
      <c r="BF296">
        <v>16</v>
      </c>
    </row>
    <row r="297" spans="1:58" x14ac:dyDescent="0.3">
      <c r="A297">
        <v>2026</v>
      </c>
      <c r="B297">
        <v>202605</v>
      </c>
      <c r="C297">
        <v>5</v>
      </c>
      <c r="D297" s="14">
        <v>20001624981281</v>
      </c>
      <c r="E297" t="s">
        <v>2810</v>
      </c>
      <c r="F297" s="2">
        <v>46152.472060185188</v>
      </c>
      <c r="G297" s="2">
        <v>46153</v>
      </c>
      <c r="I297" t="s">
        <v>224</v>
      </c>
      <c r="J297" t="s">
        <v>230</v>
      </c>
      <c r="L297" t="s">
        <v>4991</v>
      </c>
      <c r="M297" t="s">
        <v>309</v>
      </c>
      <c r="N297" t="s">
        <v>297</v>
      </c>
      <c r="O297" t="s">
        <v>283</v>
      </c>
      <c r="Q297" t="s">
        <v>4992</v>
      </c>
      <c r="R297" t="s">
        <v>2809</v>
      </c>
      <c r="S297" t="s">
        <v>4841</v>
      </c>
      <c r="T297" t="s">
        <v>4842</v>
      </c>
      <c r="U297" t="s">
        <v>4008</v>
      </c>
      <c r="V297" t="s">
        <v>980</v>
      </c>
      <c r="W297" t="s">
        <v>245</v>
      </c>
      <c r="X297" t="s">
        <v>225</v>
      </c>
      <c r="Z297">
        <v>2</v>
      </c>
      <c r="AA297" t="s">
        <v>3921</v>
      </c>
      <c r="AB297" t="s">
        <v>4993</v>
      </c>
      <c r="AC297">
        <v>46155.634386574071</v>
      </c>
      <c r="AD297">
        <v>46155</v>
      </c>
      <c r="AE297" t="s">
        <v>3938</v>
      </c>
      <c r="AG297" t="s">
        <v>4844</v>
      </c>
      <c r="AH297">
        <v>6107604981</v>
      </c>
      <c r="AI297" t="s">
        <v>4994</v>
      </c>
      <c r="AM297" t="s">
        <v>3925</v>
      </c>
      <c r="AN297" t="s">
        <v>3926</v>
      </c>
      <c r="AO297" t="s">
        <v>268</v>
      </c>
      <c r="AP297" t="s">
        <v>304</v>
      </c>
      <c r="AQ297" t="s">
        <v>3940</v>
      </c>
      <c r="AW297" t="s">
        <v>1191</v>
      </c>
      <c r="AX297" t="s">
        <v>1190</v>
      </c>
      <c r="AY297" t="s">
        <v>254</v>
      </c>
      <c r="AZ297" t="s">
        <v>230</v>
      </c>
      <c r="BA297" t="s">
        <v>273</v>
      </c>
      <c r="BB297" t="s">
        <v>380</v>
      </c>
      <c r="BC297" t="s">
        <v>3927</v>
      </c>
      <c r="BD297" t="s">
        <v>3927</v>
      </c>
      <c r="BE297" t="s">
        <v>3927</v>
      </c>
      <c r="BF297">
        <v>16</v>
      </c>
    </row>
    <row r="298" spans="1:58" x14ac:dyDescent="0.3">
      <c r="A298">
        <v>2026</v>
      </c>
      <c r="B298">
        <v>202605</v>
      </c>
      <c r="C298">
        <v>5</v>
      </c>
      <c r="D298" s="14">
        <v>20001624946569</v>
      </c>
      <c r="E298" t="s">
        <v>2810</v>
      </c>
      <c r="F298" s="2">
        <v>46151.802604166667</v>
      </c>
      <c r="G298" s="2">
        <v>46153</v>
      </c>
      <c r="I298" t="s">
        <v>224</v>
      </c>
      <c r="J298" t="s">
        <v>230</v>
      </c>
      <c r="L298" t="s">
        <v>4995</v>
      </c>
      <c r="M298" t="s">
        <v>309</v>
      </c>
      <c r="N298" t="s">
        <v>297</v>
      </c>
      <c r="O298" t="s">
        <v>283</v>
      </c>
      <c r="Q298" t="s">
        <v>4996</v>
      </c>
      <c r="R298" t="s">
        <v>2809</v>
      </c>
      <c r="S298" t="s">
        <v>4807</v>
      </c>
      <c r="T298" t="s">
        <v>4808</v>
      </c>
      <c r="U298" t="s">
        <v>3034</v>
      </c>
      <c r="V298" t="s">
        <v>4809</v>
      </c>
      <c r="W298" t="s">
        <v>245</v>
      </c>
      <c r="X298" t="s">
        <v>225</v>
      </c>
      <c r="Z298">
        <v>0</v>
      </c>
      <c r="AA298" t="s">
        <v>3921</v>
      </c>
      <c r="AB298" t="s">
        <v>4810</v>
      </c>
      <c r="AC298">
        <v>46154.568495370368</v>
      </c>
      <c r="AD298">
        <v>46153</v>
      </c>
      <c r="AE298" t="s">
        <v>4811</v>
      </c>
      <c r="AG298" t="s">
        <v>4812</v>
      </c>
      <c r="AH298">
        <v>6108950799</v>
      </c>
      <c r="AI298" t="s">
        <v>4997</v>
      </c>
      <c r="AM298" t="s">
        <v>3925</v>
      </c>
      <c r="AN298" t="s">
        <v>3926</v>
      </c>
      <c r="AO298" t="s">
        <v>4814</v>
      </c>
      <c r="AP298" t="s">
        <v>304</v>
      </c>
      <c r="AQ298" t="s">
        <v>4815</v>
      </c>
      <c r="AU298" t="s">
        <v>4859</v>
      </c>
      <c r="AV298" t="s">
        <v>4817</v>
      </c>
      <c r="AW298" t="s">
        <v>320</v>
      </c>
      <c r="AX298" t="s">
        <v>319</v>
      </c>
      <c r="AY298" t="s">
        <v>254</v>
      </c>
      <c r="AZ298" t="s">
        <v>230</v>
      </c>
      <c r="BA298" t="s">
        <v>273</v>
      </c>
      <c r="BB298" t="s">
        <v>380</v>
      </c>
      <c r="BC298" t="s">
        <v>3927</v>
      </c>
      <c r="BD298" t="s">
        <v>3927</v>
      </c>
      <c r="BE298" t="s">
        <v>3927</v>
      </c>
      <c r="BF298">
        <v>16</v>
      </c>
    </row>
    <row r="299" spans="1:58" x14ac:dyDescent="0.3">
      <c r="A299">
        <v>2026</v>
      </c>
      <c r="B299">
        <v>202605</v>
      </c>
      <c r="C299">
        <v>5</v>
      </c>
      <c r="D299" s="14">
        <v>20001624931328</v>
      </c>
      <c r="E299" t="s">
        <v>2810</v>
      </c>
      <c r="F299" s="2">
        <v>46151.654872685183</v>
      </c>
      <c r="G299" s="2">
        <v>46152</v>
      </c>
      <c r="I299" t="s">
        <v>224</v>
      </c>
      <c r="J299" t="s">
        <v>230</v>
      </c>
      <c r="L299" t="s">
        <v>4998</v>
      </c>
      <c r="M299" t="s">
        <v>309</v>
      </c>
      <c r="N299" t="s">
        <v>297</v>
      </c>
      <c r="O299" t="s">
        <v>283</v>
      </c>
      <c r="Q299" t="s">
        <v>4999</v>
      </c>
      <c r="R299" t="s">
        <v>2809</v>
      </c>
      <c r="S299" t="s">
        <v>4836</v>
      </c>
      <c r="T299" t="s">
        <v>4837</v>
      </c>
      <c r="U299" t="s">
        <v>3034</v>
      </c>
      <c r="V299" t="s">
        <v>3994</v>
      </c>
      <c r="W299" t="s">
        <v>245</v>
      </c>
      <c r="X299" t="s">
        <v>225</v>
      </c>
      <c r="Z299">
        <v>1</v>
      </c>
      <c r="AA299" t="s">
        <v>3921</v>
      </c>
      <c r="AB299" t="s">
        <v>5000</v>
      </c>
      <c r="AC299">
        <v>46153.652141203704</v>
      </c>
      <c r="AD299">
        <v>46153</v>
      </c>
      <c r="AE299" t="s">
        <v>3938</v>
      </c>
      <c r="AG299" t="s">
        <v>4828</v>
      </c>
      <c r="AH299">
        <v>6108924561</v>
      </c>
      <c r="AI299" t="s">
        <v>5001</v>
      </c>
      <c r="AM299" t="s">
        <v>3925</v>
      </c>
      <c r="AN299" t="s">
        <v>3926</v>
      </c>
      <c r="AO299" t="s">
        <v>268</v>
      </c>
      <c r="AP299" t="s">
        <v>304</v>
      </c>
      <c r="AQ299" t="s">
        <v>3940</v>
      </c>
      <c r="AU299" t="s">
        <v>4220</v>
      </c>
      <c r="AV299" t="s">
        <v>4000</v>
      </c>
      <c r="AW299" t="s">
        <v>320</v>
      </c>
      <c r="AX299" t="s">
        <v>319</v>
      </c>
      <c r="AY299" t="s">
        <v>254</v>
      </c>
      <c r="AZ299" t="s">
        <v>230</v>
      </c>
      <c r="BA299" t="s">
        <v>273</v>
      </c>
      <c r="BB299" t="s">
        <v>380</v>
      </c>
      <c r="BC299" t="s">
        <v>3927</v>
      </c>
      <c r="BD299" t="s">
        <v>3927</v>
      </c>
      <c r="BE299" t="s">
        <v>3927</v>
      </c>
      <c r="BF299">
        <v>16</v>
      </c>
    </row>
    <row r="300" spans="1:58" x14ac:dyDescent="0.3">
      <c r="A300">
        <v>2026</v>
      </c>
      <c r="B300">
        <v>202605</v>
      </c>
      <c r="C300">
        <v>5</v>
      </c>
      <c r="D300" s="14">
        <v>20001624927975</v>
      </c>
      <c r="E300" t="s">
        <v>2810</v>
      </c>
      <c r="F300" s="2">
        <v>46151.594583333332</v>
      </c>
      <c r="G300" s="2">
        <v>46152</v>
      </c>
      <c r="I300" t="s">
        <v>224</v>
      </c>
      <c r="J300" t="s">
        <v>230</v>
      </c>
      <c r="L300" t="s">
        <v>1740</v>
      </c>
      <c r="M300" t="s">
        <v>309</v>
      </c>
      <c r="N300" t="s">
        <v>297</v>
      </c>
      <c r="O300" t="s">
        <v>283</v>
      </c>
      <c r="Q300" t="s">
        <v>5002</v>
      </c>
      <c r="R300" t="s">
        <v>2809</v>
      </c>
      <c r="S300" t="s">
        <v>5003</v>
      </c>
      <c r="T300" t="s">
        <v>5004</v>
      </c>
      <c r="U300" t="s">
        <v>3034</v>
      </c>
      <c r="V300" t="s">
        <v>647</v>
      </c>
      <c r="W300" t="s">
        <v>245</v>
      </c>
      <c r="X300" t="s">
        <v>387</v>
      </c>
      <c r="Z300">
        <v>2</v>
      </c>
      <c r="AA300" t="s">
        <v>3921</v>
      </c>
      <c r="AB300" t="s">
        <v>5005</v>
      </c>
      <c r="AC300">
        <v>46154.683587962965</v>
      </c>
      <c r="AD300">
        <v>46154</v>
      </c>
      <c r="AE300" t="s">
        <v>3938</v>
      </c>
      <c r="AG300" t="s">
        <v>5006</v>
      </c>
      <c r="AH300">
        <v>6108932412</v>
      </c>
      <c r="AI300" t="s">
        <v>5007</v>
      </c>
      <c r="AM300" t="s">
        <v>3925</v>
      </c>
      <c r="AN300" t="s">
        <v>3926</v>
      </c>
      <c r="AO300" t="s">
        <v>268</v>
      </c>
      <c r="AP300" t="s">
        <v>386</v>
      </c>
      <c r="AQ300" t="s">
        <v>3940</v>
      </c>
      <c r="AU300" t="s">
        <v>3999</v>
      </c>
      <c r="AV300" t="s">
        <v>4000</v>
      </c>
      <c r="AW300" t="s">
        <v>389</v>
      </c>
      <c r="AX300" t="s">
        <v>388</v>
      </c>
      <c r="AY300" t="s">
        <v>253</v>
      </c>
      <c r="AZ300" t="s">
        <v>230</v>
      </c>
      <c r="BA300" t="s">
        <v>395</v>
      </c>
      <c r="BB300" t="s">
        <v>380</v>
      </c>
      <c r="BC300" t="s">
        <v>3927</v>
      </c>
      <c r="BD300" t="s">
        <v>3927</v>
      </c>
      <c r="BE300" t="s">
        <v>3927</v>
      </c>
      <c r="BF300">
        <v>16</v>
      </c>
    </row>
    <row r="301" spans="1:58" x14ac:dyDescent="0.3">
      <c r="A301">
        <v>2026</v>
      </c>
      <c r="B301">
        <v>202605</v>
      </c>
      <c r="C301">
        <v>5</v>
      </c>
      <c r="D301" s="14">
        <v>20001624927449</v>
      </c>
      <c r="E301" t="s">
        <v>2810</v>
      </c>
      <c r="F301" s="2">
        <v>46151.671111111114</v>
      </c>
      <c r="G301" s="2">
        <v>46153</v>
      </c>
      <c r="I301" t="s">
        <v>224</v>
      </c>
      <c r="J301" t="s">
        <v>230</v>
      </c>
      <c r="L301" t="s">
        <v>3571</v>
      </c>
      <c r="M301" t="s">
        <v>309</v>
      </c>
      <c r="N301" t="s">
        <v>297</v>
      </c>
      <c r="O301" t="s">
        <v>283</v>
      </c>
      <c r="Q301" t="s">
        <v>5008</v>
      </c>
      <c r="R301" t="s">
        <v>2809</v>
      </c>
      <c r="S301" t="s">
        <v>5009</v>
      </c>
      <c r="T301" t="s">
        <v>5010</v>
      </c>
      <c r="U301" t="s">
        <v>4008</v>
      </c>
      <c r="V301" t="s">
        <v>980</v>
      </c>
      <c r="W301" t="s">
        <v>245</v>
      </c>
      <c r="X301" t="s">
        <v>225</v>
      </c>
      <c r="Z301">
        <v>2</v>
      </c>
      <c r="AA301" t="s">
        <v>3921</v>
      </c>
      <c r="AB301" t="s">
        <v>5011</v>
      </c>
      <c r="AC301">
        <v>46155.634386574071</v>
      </c>
      <c r="AD301">
        <v>46155</v>
      </c>
      <c r="AE301" t="s">
        <v>3938</v>
      </c>
      <c r="AG301" t="s">
        <v>4870</v>
      </c>
      <c r="AH301">
        <v>6108936402</v>
      </c>
      <c r="AI301" t="s">
        <v>5012</v>
      </c>
      <c r="AM301" t="s">
        <v>3925</v>
      </c>
      <c r="AN301" t="s">
        <v>3926</v>
      </c>
      <c r="AO301" t="s">
        <v>268</v>
      </c>
      <c r="AP301" t="s">
        <v>386</v>
      </c>
      <c r="AQ301" t="s">
        <v>3940</v>
      </c>
      <c r="AW301" t="s">
        <v>320</v>
      </c>
      <c r="AX301" t="s">
        <v>319</v>
      </c>
      <c r="AY301" t="s">
        <v>254</v>
      </c>
      <c r="AZ301" t="s">
        <v>230</v>
      </c>
      <c r="BA301" t="s">
        <v>395</v>
      </c>
      <c r="BB301" t="s">
        <v>380</v>
      </c>
      <c r="BC301" t="s">
        <v>3927</v>
      </c>
      <c r="BD301" t="s">
        <v>3927</v>
      </c>
      <c r="BE301" t="s">
        <v>3927</v>
      </c>
      <c r="BF301">
        <v>16</v>
      </c>
    </row>
    <row r="302" spans="1:58" x14ac:dyDescent="0.3">
      <c r="A302">
        <v>2026</v>
      </c>
      <c r="B302">
        <v>202605</v>
      </c>
      <c r="C302">
        <v>5</v>
      </c>
      <c r="D302" s="14">
        <v>20001624926303</v>
      </c>
      <c r="E302" t="s">
        <v>2810</v>
      </c>
      <c r="F302" s="2">
        <v>46151.641840277778</v>
      </c>
      <c r="G302" s="2">
        <v>46153</v>
      </c>
      <c r="I302" t="s">
        <v>224</v>
      </c>
      <c r="J302" t="s">
        <v>230</v>
      </c>
      <c r="L302" t="s">
        <v>2002</v>
      </c>
      <c r="M302" t="s">
        <v>309</v>
      </c>
      <c r="N302" t="s">
        <v>297</v>
      </c>
      <c r="O302" t="s">
        <v>283</v>
      </c>
      <c r="Q302" t="s">
        <v>5013</v>
      </c>
      <c r="R302" t="s">
        <v>2809</v>
      </c>
      <c r="S302" t="s">
        <v>5014</v>
      </c>
      <c r="T302" t="s">
        <v>5015</v>
      </c>
      <c r="U302" t="s">
        <v>3034</v>
      </c>
      <c r="V302" t="s">
        <v>3994</v>
      </c>
      <c r="W302" t="s">
        <v>245</v>
      </c>
      <c r="X302" t="s">
        <v>225</v>
      </c>
      <c r="Z302">
        <v>1</v>
      </c>
      <c r="AA302" t="s">
        <v>3921</v>
      </c>
      <c r="AB302" t="s">
        <v>5016</v>
      </c>
      <c r="AC302">
        <v>46154.648587962962</v>
      </c>
      <c r="AD302">
        <v>46154</v>
      </c>
      <c r="AE302" t="s">
        <v>3938</v>
      </c>
      <c r="AG302" t="s">
        <v>4854</v>
      </c>
      <c r="AH302">
        <v>6108925491</v>
      </c>
      <c r="AI302" t="s">
        <v>5017</v>
      </c>
      <c r="AM302" t="s">
        <v>3925</v>
      </c>
      <c r="AN302" t="s">
        <v>3926</v>
      </c>
      <c r="AO302" t="s">
        <v>268</v>
      </c>
      <c r="AP302" t="s">
        <v>386</v>
      </c>
      <c r="AQ302" t="s">
        <v>3940</v>
      </c>
      <c r="AU302" t="s">
        <v>3999</v>
      </c>
      <c r="AV302" t="s">
        <v>4000</v>
      </c>
      <c r="AW302" t="s">
        <v>227</v>
      </c>
      <c r="AX302" t="s">
        <v>226</v>
      </c>
      <c r="AY302" t="s">
        <v>254</v>
      </c>
      <c r="AZ302" t="s">
        <v>230</v>
      </c>
      <c r="BA302" t="s">
        <v>273</v>
      </c>
      <c r="BB302" t="s">
        <v>380</v>
      </c>
      <c r="BC302" t="s">
        <v>3927</v>
      </c>
      <c r="BD302" t="s">
        <v>3927</v>
      </c>
      <c r="BE302" t="s">
        <v>3927</v>
      </c>
      <c r="BF302">
        <v>16</v>
      </c>
    </row>
    <row r="303" spans="1:58" x14ac:dyDescent="0.3">
      <c r="A303">
        <v>2026</v>
      </c>
      <c r="B303">
        <v>202605</v>
      </c>
      <c r="C303">
        <v>5</v>
      </c>
      <c r="D303" s="14">
        <v>20001624925561</v>
      </c>
      <c r="E303" t="s">
        <v>2810</v>
      </c>
      <c r="F303" s="2">
        <v>46151.689826388887</v>
      </c>
      <c r="G303" s="2">
        <v>46153</v>
      </c>
      <c r="I303" t="s">
        <v>224</v>
      </c>
      <c r="J303" t="s">
        <v>230</v>
      </c>
      <c r="L303" t="s">
        <v>3489</v>
      </c>
      <c r="M303" t="s">
        <v>309</v>
      </c>
      <c r="N303" t="s">
        <v>297</v>
      </c>
      <c r="O303" t="s">
        <v>283</v>
      </c>
      <c r="Q303" t="s">
        <v>5018</v>
      </c>
      <c r="R303" t="s">
        <v>2809</v>
      </c>
      <c r="S303" t="s">
        <v>4961</v>
      </c>
      <c r="T303" t="s">
        <v>4962</v>
      </c>
      <c r="U303" t="s">
        <v>3034</v>
      </c>
      <c r="V303" t="s">
        <v>3994</v>
      </c>
      <c r="W303" t="s">
        <v>245</v>
      </c>
      <c r="X303" t="s">
        <v>225</v>
      </c>
      <c r="Z303">
        <v>1</v>
      </c>
      <c r="AA303" t="s">
        <v>3921</v>
      </c>
      <c r="AB303" t="s">
        <v>5019</v>
      </c>
      <c r="AC303">
        <v>46154.648587962962</v>
      </c>
      <c r="AD303">
        <v>46154</v>
      </c>
      <c r="AE303" t="s">
        <v>3938</v>
      </c>
      <c r="AG303" t="s">
        <v>4828</v>
      </c>
      <c r="AH303">
        <v>6073058256</v>
      </c>
      <c r="AI303" t="s">
        <v>5020</v>
      </c>
      <c r="AM303" t="s">
        <v>3925</v>
      </c>
      <c r="AN303" t="s">
        <v>3926</v>
      </c>
      <c r="AO303" t="s">
        <v>268</v>
      </c>
      <c r="AP303" t="s">
        <v>330</v>
      </c>
      <c r="AQ303" t="s">
        <v>3940</v>
      </c>
      <c r="AU303" t="s">
        <v>3999</v>
      </c>
      <c r="AV303" t="s">
        <v>4000</v>
      </c>
      <c r="AW303" t="s">
        <v>227</v>
      </c>
      <c r="AX303" t="s">
        <v>226</v>
      </c>
      <c r="AY303" t="s">
        <v>254</v>
      </c>
      <c r="AZ303" t="s">
        <v>230</v>
      </c>
      <c r="BA303" t="s">
        <v>273</v>
      </c>
      <c r="BB303" t="s">
        <v>380</v>
      </c>
      <c r="BC303" t="s">
        <v>3927</v>
      </c>
      <c r="BD303" t="s">
        <v>3927</v>
      </c>
      <c r="BE303" t="s">
        <v>3927</v>
      </c>
      <c r="BF303">
        <v>26</v>
      </c>
    </row>
    <row r="304" spans="1:58" x14ac:dyDescent="0.3">
      <c r="A304">
        <v>2026</v>
      </c>
      <c r="B304">
        <v>202605</v>
      </c>
      <c r="C304">
        <v>5</v>
      </c>
      <c r="D304" s="14">
        <v>20001624920850</v>
      </c>
      <c r="E304" t="s">
        <v>2810</v>
      </c>
      <c r="F304" s="2">
        <v>46151.752754629626</v>
      </c>
      <c r="G304" s="2">
        <v>46152</v>
      </c>
      <c r="I304" t="s">
        <v>224</v>
      </c>
      <c r="J304" t="s">
        <v>230</v>
      </c>
      <c r="L304" t="s">
        <v>3660</v>
      </c>
      <c r="M304" t="s">
        <v>309</v>
      </c>
      <c r="N304" t="s">
        <v>297</v>
      </c>
      <c r="O304" t="s">
        <v>283</v>
      </c>
      <c r="Q304" t="s">
        <v>5021</v>
      </c>
      <c r="R304" t="s">
        <v>2809</v>
      </c>
      <c r="S304" t="s">
        <v>5022</v>
      </c>
      <c r="T304" t="s">
        <v>5023</v>
      </c>
      <c r="U304" t="s">
        <v>3034</v>
      </c>
      <c r="V304" t="s">
        <v>3994</v>
      </c>
      <c r="W304" t="s">
        <v>245</v>
      </c>
      <c r="X304" t="s">
        <v>387</v>
      </c>
      <c r="Z304">
        <v>1</v>
      </c>
      <c r="AA304" t="s">
        <v>3921</v>
      </c>
      <c r="AB304" t="s">
        <v>5024</v>
      </c>
      <c r="AC304">
        <v>46153.652141203704</v>
      </c>
      <c r="AD304">
        <v>46153</v>
      </c>
      <c r="AE304" t="s">
        <v>3938</v>
      </c>
      <c r="AG304" t="s">
        <v>4828</v>
      </c>
      <c r="AH304">
        <v>6068227318</v>
      </c>
      <c r="AI304" t="s">
        <v>5025</v>
      </c>
      <c r="AM304" t="s">
        <v>3925</v>
      </c>
      <c r="AN304" t="s">
        <v>3926</v>
      </c>
      <c r="AO304" t="s">
        <v>268</v>
      </c>
      <c r="AP304" t="s">
        <v>386</v>
      </c>
      <c r="AQ304" t="s">
        <v>3940</v>
      </c>
      <c r="AU304" t="s">
        <v>4220</v>
      </c>
      <c r="AV304" t="s">
        <v>4000</v>
      </c>
      <c r="AW304" t="s">
        <v>447</v>
      </c>
      <c r="AX304" t="s">
        <v>446</v>
      </c>
      <c r="AY304" t="s">
        <v>253</v>
      </c>
      <c r="AZ304" t="s">
        <v>230</v>
      </c>
      <c r="BA304" t="s">
        <v>273</v>
      </c>
      <c r="BB304" t="s">
        <v>380</v>
      </c>
      <c r="BC304" t="s">
        <v>3927</v>
      </c>
      <c r="BD304" t="s">
        <v>3927</v>
      </c>
      <c r="BE304" t="s">
        <v>3927</v>
      </c>
      <c r="BF304">
        <v>23</v>
      </c>
    </row>
    <row r="305" spans="1:58" x14ac:dyDescent="0.3">
      <c r="A305">
        <v>2026</v>
      </c>
      <c r="B305">
        <v>202605</v>
      </c>
      <c r="C305">
        <v>5</v>
      </c>
      <c r="D305" s="14">
        <v>20001624915884</v>
      </c>
      <c r="E305" t="s">
        <v>2810</v>
      </c>
      <c r="F305" s="2">
        <v>46151.757511574076</v>
      </c>
      <c r="G305" s="2">
        <v>46152</v>
      </c>
      <c r="I305" t="s">
        <v>224</v>
      </c>
      <c r="J305" t="s">
        <v>230</v>
      </c>
      <c r="L305" t="s">
        <v>3331</v>
      </c>
      <c r="M305" t="s">
        <v>309</v>
      </c>
      <c r="N305" t="s">
        <v>297</v>
      </c>
      <c r="O305" t="s">
        <v>283</v>
      </c>
      <c r="Q305" t="s">
        <v>5026</v>
      </c>
      <c r="R305" t="s">
        <v>2809</v>
      </c>
      <c r="S305" t="s">
        <v>4949</v>
      </c>
      <c r="T305" t="s">
        <v>4950</v>
      </c>
      <c r="U305" t="s">
        <v>3034</v>
      </c>
      <c r="V305" t="s">
        <v>3994</v>
      </c>
      <c r="W305" t="s">
        <v>245</v>
      </c>
      <c r="X305" t="s">
        <v>225</v>
      </c>
      <c r="Z305">
        <v>1</v>
      </c>
      <c r="AA305" t="s">
        <v>3921</v>
      </c>
      <c r="AB305" t="s">
        <v>5027</v>
      </c>
      <c r="AC305">
        <v>46153.652141203704</v>
      </c>
      <c r="AD305">
        <v>46153</v>
      </c>
      <c r="AE305" t="s">
        <v>3938</v>
      </c>
      <c r="AG305" t="s">
        <v>4828</v>
      </c>
      <c r="AH305">
        <v>6108932480</v>
      </c>
      <c r="AI305" t="s">
        <v>5028</v>
      </c>
      <c r="AM305" t="s">
        <v>3925</v>
      </c>
      <c r="AN305" t="s">
        <v>3926</v>
      </c>
      <c r="AO305" t="s">
        <v>268</v>
      </c>
      <c r="AP305" t="s">
        <v>304</v>
      </c>
      <c r="AQ305" t="s">
        <v>3940</v>
      </c>
      <c r="AU305" t="s">
        <v>4220</v>
      </c>
      <c r="AV305" t="s">
        <v>4000</v>
      </c>
      <c r="AW305" t="s">
        <v>320</v>
      </c>
      <c r="AX305" t="s">
        <v>319</v>
      </c>
      <c r="AY305" t="s">
        <v>254</v>
      </c>
      <c r="AZ305" t="s">
        <v>230</v>
      </c>
      <c r="BA305" t="s">
        <v>395</v>
      </c>
      <c r="BB305" t="s">
        <v>380</v>
      </c>
      <c r="BC305" t="s">
        <v>3927</v>
      </c>
      <c r="BD305" t="s">
        <v>3927</v>
      </c>
      <c r="BE305" t="s">
        <v>3927</v>
      </c>
      <c r="BF305">
        <v>16</v>
      </c>
    </row>
    <row r="306" spans="1:58" x14ac:dyDescent="0.3">
      <c r="A306">
        <v>2026</v>
      </c>
      <c r="B306">
        <v>202605</v>
      </c>
      <c r="C306">
        <v>5</v>
      </c>
      <c r="D306" s="14">
        <v>20001624915473</v>
      </c>
      <c r="E306" t="s">
        <v>2810</v>
      </c>
      <c r="F306" s="2">
        <v>46151.660555555558</v>
      </c>
      <c r="G306" s="2">
        <v>46153</v>
      </c>
      <c r="I306" t="s">
        <v>224</v>
      </c>
      <c r="J306" t="s">
        <v>230</v>
      </c>
      <c r="L306" t="s">
        <v>1566</v>
      </c>
      <c r="M306" t="s">
        <v>902</v>
      </c>
      <c r="N306" t="s">
        <v>752</v>
      </c>
      <c r="O306" t="s">
        <v>623</v>
      </c>
      <c r="Q306" t="s">
        <v>5029</v>
      </c>
      <c r="R306" t="s">
        <v>2809</v>
      </c>
      <c r="S306" t="s">
        <v>5030</v>
      </c>
      <c r="T306" t="s">
        <v>5031</v>
      </c>
      <c r="U306" t="s">
        <v>4008</v>
      </c>
      <c r="V306" t="s">
        <v>980</v>
      </c>
      <c r="W306" t="s">
        <v>245</v>
      </c>
      <c r="X306" t="s">
        <v>387</v>
      </c>
      <c r="Z306">
        <v>2</v>
      </c>
      <c r="AA306" t="s">
        <v>3921</v>
      </c>
      <c r="AB306" t="s">
        <v>5032</v>
      </c>
      <c r="AC306">
        <v>46155.634386574071</v>
      </c>
      <c r="AD306">
        <v>46155</v>
      </c>
      <c r="AE306" t="s">
        <v>3938</v>
      </c>
      <c r="AG306" t="s">
        <v>4870</v>
      </c>
      <c r="AH306">
        <v>6108944240</v>
      </c>
      <c r="AI306" t="s">
        <v>5033</v>
      </c>
      <c r="AM306" t="s">
        <v>3925</v>
      </c>
      <c r="AN306" t="s">
        <v>3926</v>
      </c>
      <c r="AO306" t="s">
        <v>268</v>
      </c>
      <c r="AP306" t="s">
        <v>249</v>
      </c>
      <c r="AQ306" t="s">
        <v>3940</v>
      </c>
      <c r="AW306" t="s">
        <v>447</v>
      </c>
      <c r="AX306" t="s">
        <v>446</v>
      </c>
      <c r="AY306" t="s">
        <v>253</v>
      </c>
      <c r="AZ306" t="s">
        <v>230</v>
      </c>
      <c r="BA306" t="s">
        <v>395</v>
      </c>
      <c r="BB306" t="s">
        <v>380</v>
      </c>
      <c r="BC306" t="s">
        <v>3927</v>
      </c>
      <c r="BD306" t="s">
        <v>3927</v>
      </c>
      <c r="BE306" t="s">
        <v>3927</v>
      </c>
      <c r="BF306">
        <v>16</v>
      </c>
    </row>
    <row r="307" spans="1:58" x14ac:dyDescent="0.3">
      <c r="A307">
        <v>2026</v>
      </c>
      <c r="B307">
        <v>202605</v>
      </c>
      <c r="C307">
        <v>5</v>
      </c>
      <c r="D307" s="14">
        <v>20001624901300</v>
      </c>
      <c r="E307" t="s">
        <v>2810</v>
      </c>
      <c r="F307" s="2">
        <v>46151.632777777777</v>
      </c>
      <c r="G307" s="2">
        <v>46153</v>
      </c>
      <c r="I307" t="s">
        <v>224</v>
      </c>
      <c r="J307" t="s">
        <v>230</v>
      </c>
      <c r="L307" t="s">
        <v>5034</v>
      </c>
      <c r="M307" t="s">
        <v>334</v>
      </c>
      <c r="N307" t="s">
        <v>322</v>
      </c>
      <c r="O307" t="s">
        <v>331</v>
      </c>
      <c r="Q307" t="s">
        <v>5035</v>
      </c>
      <c r="R307" t="s">
        <v>2809</v>
      </c>
      <c r="S307" t="s">
        <v>4807</v>
      </c>
      <c r="T307" t="s">
        <v>4808</v>
      </c>
      <c r="U307" t="s">
        <v>3034</v>
      </c>
      <c r="V307" t="s">
        <v>4809</v>
      </c>
      <c r="W307" t="s">
        <v>245</v>
      </c>
      <c r="X307" t="s">
        <v>225</v>
      </c>
      <c r="Z307">
        <v>0</v>
      </c>
      <c r="AA307" t="s">
        <v>3921</v>
      </c>
      <c r="AB307" t="s">
        <v>4810</v>
      </c>
      <c r="AC307">
        <v>46154.568495370368</v>
      </c>
      <c r="AD307">
        <v>46153</v>
      </c>
      <c r="AE307" t="s">
        <v>4811</v>
      </c>
      <c r="AG307" t="s">
        <v>4812</v>
      </c>
      <c r="AH307">
        <v>6108872649</v>
      </c>
      <c r="AI307" t="s">
        <v>5036</v>
      </c>
      <c r="AM307" t="s">
        <v>3925</v>
      </c>
      <c r="AN307" t="s">
        <v>3926</v>
      </c>
      <c r="AO307" t="s">
        <v>4814</v>
      </c>
      <c r="AP307" t="s">
        <v>386</v>
      </c>
      <c r="AQ307" t="s">
        <v>4815</v>
      </c>
      <c r="AU307" t="s">
        <v>4859</v>
      </c>
      <c r="AV307" t="s">
        <v>4817</v>
      </c>
      <c r="AW307" t="s">
        <v>320</v>
      </c>
      <c r="AX307" t="s">
        <v>319</v>
      </c>
      <c r="AY307" t="s">
        <v>254</v>
      </c>
      <c r="AZ307" t="s">
        <v>230</v>
      </c>
      <c r="BA307" t="s">
        <v>395</v>
      </c>
      <c r="BB307" t="s">
        <v>380</v>
      </c>
      <c r="BC307" t="s">
        <v>3927</v>
      </c>
      <c r="BD307" t="s">
        <v>3927</v>
      </c>
      <c r="BE307" t="s">
        <v>3927</v>
      </c>
      <c r="BF307">
        <v>16</v>
      </c>
    </row>
    <row r="308" spans="1:58" x14ac:dyDescent="0.3">
      <c r="A308">
        <v>2026</v>
      </c>
      <c r="B308">
        <v>202605</v>
      </c>
      <c r="C308">
        <v>5</v>
      </c>
      <c r="D308" s="14">
        <v>20001624899747</v>
      </c>
      <c r="E308" t="s">
        <v>2810</v>
      </c>
      <c r="F308" s="2">
        <v>46151.762604166666</v>
      </c>
      <c r="G308" s="2">
        <v>46152</v>
      </c>
      <c r="I308" t="s">
        <v>224</v>
      </c>
      <c r="J308" t="s">
        <v>230</v>
      </c>
      <c r="L308" t="s">
        <v>5037</v>
      </c>
      <c r="M308" t="s">
        <v>902</v>
      </c>
      <c r="N308" t="s">
        <v>752</v>
      </c>
      <c r="O308" t="s">
        <v>623</v>
      </c>
      <c r="Q308" t="s">
        <v>5038</v>
      </c>
      <c r="R308" t="s">
        <v>2809</v>
      </c>
      <c r="S308" t="s">
        <v>4807</v>
      </c>
      <c r="T308" t="s">
        <v>4808</v>
      </c>
      <c r="U308" t="s">
        <v>3034</v>
      </c>
      <c r="V308" t="s">
        <v>4809</v>
      </c>
      <c r="W308" t="s">
        <v>245</v>
      </c>
      <c r="X308" t="s">
        <v>225</v>
      </c>
      <c r="Z308">
        <v>0</v>
      </c>
      <c r="AA308" t="s">
        <v>3921</v>
      </c>
      <c r="AB308" t="s">
        <v>4810</v>
      </c>
      <c r="AC308">
        <v>46153.484120370369</v>
      </c>
      <c r="AD308">
        <v>46152</v>
      </c>
      <c r="AE308" t="s">
        <v>4811</v>
      </c>
      <c r="AG308" t="s">
        <v>4812</v>
      </c>
      <c r="AH308">
        <v>6108877577</v>
      </c>
      <c r="AI308" t="s">
        <v>5039</v>
      </c>
      <c r="AM308" t="s">
        <v>3925</v>
      </c>
      <c r="AN308" t="s">
        <v>3926</v>
      </c>
      <c r="AO308" t="s">
        <v>4814</v>
      </c>
      <c r="AP308" t="s">
        <v>386</v>
      </c>
      <c r="AQ308" t="s">
        <v>4815</v>
      </c>
      <c r="AU308" t="s">
        <v>4939</v>
      </c>
      <c r="AV308" t="s">
        <v>4817</v>
      </c>
      <c r="AW308" t="s">
        <v>320</v>
      </c>
      <c r="AX308" t="s">
        <v>319</v>
      </c>
      <c r="AY308" t="s">
        <v>254</v>
      </c>
      <c r="AZ308" t="s">
        <v>230</v>
      </c>
      <c r="BA308" t="s">
        <v>273</v>
      </c>
      <c r="BB308" t="s">
        <v>380</v>
      </c>
      <c r="BC308" t="s">
        <v>3927</v>
      </c>
      <c r="BD308" t="s">
        <v>3927</v>
      </c>
      <c r="BE308" t="s">
        <v>3927</v>
      </c>
      <c r="BF308">
        <v>16</v>
      </c>
    </row>
    <row r="309" spans="1:58" x14ac:dyDescent="0.3">
      <c r="A309">
        <v>2026</v>
      </c>
      <c r="B309">
        <v>202605</v>
      </c>
      <c r="C309">
        <v>5</v>
      </c>
      <c r="D309" s="14">
        <v>20001624896544</v>
      </c>
      <c r="E309" t="s">
        <v>2810</v>
      </c>
      <c r="F309" s="2">
        <v>46151.558923611112</v>
      </c>
      <c r="G309" s="2">
        <v>46152</v>
      </c>
      <c r="I309" t="s">
        <v>224</v>
      </c>
      <c r="J309" t="s">
        <v>230</v>
      </c>
      <c r="L309" t="s">
        <v>5040</v>
      </c>
      <c r="M309" t="s">
        <v>2104</v>
      </c>
      <c r="N309" t="s">
        <v>2097</v>
      </c>
      <c r="O309" t="s">
        <v>331</v>
      </c>
      <c r="Q309" t="s">
        <v>5041</v>
      </c>
      <c r="R309" t="s">
        <v>2809</v>
      </c>
      <c r="S309" t="s">
        <v>5042</v>
      </c>
      <c r="T309" t="s">
        <v>5043</v>
      </c>
      <c r="U309" t="s">
        <v>5044</v>
      </c>
      <c r="V309" t="s">
        <v>5045</v>
      </c>
      <c r="W309" t="s">
        <v>245</v>
      </c>
      <c r="X309" t="s">
        <v>387</v>
      </c>
      <c r="Z309">
        <v>2</v>
      </c>
      <c r="AA309" t="s">
        <v>3921</v>
      </c>
      <c r="AB309" t="s">
        <v>5046</v>
      </c>
      <c r="AC309">
        <v>46154.535115740742</v>
      </c>
      <c r="AD309">
        <v>46154</v>
      </c>
      <c r="AE309" t="s">
        <v>3938</v>
      </c>
      <c r="AG309" t="s">
        <v>5047</v>
      </c>
      <c r="AH309">
        <v>6108939277</v>
      </c>
      <c r="AI309" t="s">
        <v>5048</v>
      </c>
      <c r="AM309" t="s">
        <v>3925</v>
      </c>
      <c r="AN309" t="s">
        <v>3926</v>
      </c>
      <c r="AO309" t="s">
        <v>268</v>
      </c>
      <c r="AP309" t="s">
        <v>304</v>
      </c>
      <c r="AQ309" t="s">
        <v>3940</v>
      </c>
      <c r="AU309" t="s">
        <v>3999</v>
      </c>
      <c r="AV309" t="s">
        <v>4000</v>
      </c>
      <c r="AW309" t="s">
        <v>389</v>
      </c>
      <c r="AX309" t="s">
        <v>388</v>
      </c>
      <c r="AY309" t="s">
        <v>253</v>
      </c>
      <c r="AZ309" t="s">
        <v>230</v>
      </c>
      <c r="BA309" t="s">
        <v>395</v>
      </c>
      <c r="BB309" t="s">
        <v>380</v>
      </c>
      <c r="BC309" t="s">
        <v>3927</v>
      </c>
      <c r="BD309" t="s">
        <v>3927</v>
      </c>
      <c r="BE309" t="s">
        <v>3927</v>
      </c>
      <c r="BF309">
        <v>26</v>
      </c>
    </row>
    <row r="310" spans="1:58" x14ac:dyDescent="0.3">
      <c r="A310">
        <v>2026</v>
      </c>
      <c r="B310">
        <v>202605</v>
      </c>
      <c r="C310">
        <v>5</v>
      </c>
      <c r="D310" s="14">
        <v>20001624892632</v>
      </c>
      <c r="E310" t="s">
        <v>2810</v>
      </c>
      <c r="F310" s="2">
        <v>46151.562476851854</v>
      </c>
      <c r="G310" s="2">
        <v>46153</v>
      </c>
      <c r="I310" t="s">
        <v>224</v>
      </c>
      <c r="J310" t="s">
        <v>230</v>
      </c>
      <c r="L310" t="s">
        <v>2856</v>
      </c>
      <c r="M310" t="s">
        <v>334</v>
      </c>
      <c r="N310" t="s">
        <v>322</v>
      </c>
      <c r="O310" t="s">
        <v>331</v>
      </c>
      <c r="Q310" t="s">
        <v>5049</v>
      </c>
      <c r="R310" t="s">
        <v>2809</v>
      </c>
      <c r="S310" t="s">
        <v>5050</v>
      </c>
      <c r="T310" t="s">
        <v>5051</v>
      </c>
      <c r="U310" t="s">
        <v>4008</v>
      </c>
      <c r="V310" t="s">
        <v>980</v>
      </c>
      <c r="W310" t="s">
        <v>245</v>
      </c>
      <c r="X310" t="s">
        <v>225</v>
      </c>
      <c r="Z310">
        <v>2</v>
      </c>
      <c r="AA310" t="s">
        <v>3921</v>
      </c>
      <c r="AB310" t="s">
        <v>5052</v>
      </c>
      <c r="AC310">
        <v>46155.634386574071</v>
      </c>
      <c r="AD310">
        <v>46155</v>
      </c>
      <c r="AE310" t="s">
        <v>3938</v>
      </c>
      <c r="AG310" t="s">
        <v>4870</v>
      </c>
      <c r="AH310">
        <v>6108938296</v>
      </c>
      <c r="AI310" t="s">
        <v>5053</v>
      </c>
      <c r="AM310" t="s">
        <v>3925</v>
      </c>
      <c r="AN310" t="s">
        <v>3926</v>
      </c>
      <c r="AO310" t="s">
        <v>268</v>
      </c>
      <c r="AP310" t="s">
        <v>853</v>
      </c>
      <c r="AQ310" t="s">
        <v>3940</v>
      </c>
      <c r="AW310" t="s">
        <v>320</v>
      </c>
      <c r="AX310" t="s">
        <v>319</v>
      </c>
      <c r="AY310" t="s">
        <v>254</v>
      </c>
      <c r="AZ310" t="s">
        <v>230</v>
      </c>
      <c r="BA310" t="s">
        <v>395</v>
      </c>
      <c r="BB310" t="s">
        <v>380</v>
      </c>
      <c r="BC310" t="s">
        <v>3927</v>
      </c>
      <c r="BD310" t="s">
        <v>3927</v>
      </c>
      <c r="BE310" t="s">
        <v>3927</v>
      </c>
      <c r="BF310">
        <v>16</v>
      </c>
    </row>
    <row r="311" spans="1:58" x14ac:dyDescent="0.3">
      <c r="A311">
        <v>2026</v>
      </c>
      <c r="B311">
        <v>202605</v>
      </c>
      <c r="C311">
        <v>5</v>
      </c>
      <c r="D311" s="14">
        <v>20001624889751</v>
      </c>
      <c r="E311" t="s">
        <v>2810</v>
      </c>
      <c r="F311" s="2">
        <v>46151.570821759262</v>
      </c>
      <c r="G311" s="2">
        <v>46153</v>
      </c>
      <c r="I311" t="s">
        <v>224</v>
      </c>
      <c r="J311" t="s">
        <v>230</v>
      </c>
      <c r="L311" t="s">
        <v>2525</v>
      </c>
      <c r="M311" t="s">
        <v>334</v>
      </c>
      <c r="N311" t="s">
        <v>322</v>
      </c>
      <c r="O311" t="s">
        <v>331</v>
      </c>
      <c r="Q311" t="s">
        <v>5054</v>
      </c>
      <c r="R311" t="s">
        <v>2809</v>
      </c>
      <c r="S311" t="s">
        <v>5055</v>
      </c>
      <c r="T311" t="s">
        <v>5056</v>
      </c>
      <c r="U311" t="s">
        <v>3034</v>
      </c>
      <c r="V311" t="s">
        <v>3994</v>
      </c>
      <c r="W311" t="s">
        <v>245</v>
      </c>
      <c r="X311" t="s">
        <v>225</v>
      </c>
      <c r="Z311">
        <v>1</v>
      </c>
      <c r="AA311" t="s">
        <v>3921</v>
      </c>
      <c r="AB311" t="s">
        <v>5057</v>
      </c>
      <c r="AC311">
        <v>46154.648587962962</v>
      </c>
      <c r="AD311">
        <v>46154</v>
      </c>
      <c r="AE311" t="s">
        <v>3938</v>
      </c>
      <c r="AG311" t="s">
        <v>4854</v>
      </c>
      <c r="AH311">
        <v>6108925443</v>
      </c>
      <c r="AI311" t="s">
        <v>5058</v>
      </c>
      <c r="AM311" t="s">
        <v>3925</v>
      </c>
      <c r="AN311" t="s">
        <v>3926</v>
      </c>
      <c r="AO311" t="s">
        <v>268</v>
      </c>
      <c r="AP311" t="s">
        <v>386</v>
      </c>
      <c r="AQ311" t="s">
        <v>3940</v>
      </c>
      <c r="AU311" t="s">
        <v>3999</v>
      </c>
      <c r="AV311" t="s">
        <v>4000</v>
      </c>
      <c r="AW311" t="s">
        <v>320</v>
      </c>
      <c r="AX311" t="s">
        <v>319</v>
      </c>
      <c r="AY311" t="s">
        <v>254</v>
      </c>
      <c r="AZ311" t="s">
        <v>230</v>
      </c>
      <c r="BA311" t="s">
        <v>395</v>
      </c>
      <c r="BB311" t="s">
        <v>380</v>
      </c>
      <c r="BC311" t="s">
        <v>3927</v>
      </c>
      <c r="BD311" t="s">
        <v>3927</v>
      </c>
      <c r="BE311" t="s">
        <v>3927</v>
      </c>
      <c r="BF311">
        <v>16</v>
      </c>
    </row>
    <row r="312" spans="1:58" x14ac:dyDescent="0.3">
      <c r="A312">
        <v>2026</v>
      </c>
      <c r="B312">
        <v>202605</v>
      </c>
      <c r="C312">
        <v>5</v>
      </c>
      <c r="D312" s="14">
        <v>20001624885149</v>
      </c>
      <c r="E312" t="s">
        <v>2810</v>
      </c>
      <c r="F312" s="2">
        <v>46151.530046296299</v>
      </c>
      <c r="G312" s="2">
        <v>46153</v>
      </c>
      <c r="I312" t="s">
        <v>224</v>
      </c>
      <c r="J312" t="s">
        <v>230</v>
      </c>
      <c r="L312" t="s">
        <v>5059</v>
      </c>
      <c r="M312" t="s">
        <v>866</v>
      </c>
      <c r="N312" t="s">
        <v>322</v>
      </c>
      <c r="O312" t="s">
        <v>331</v>
      </c>
      <c r="Q312" t="s">
        <v>5060</v>
      </c>
      <c r="R312" t="s">
        <v>2809</v>
      </c>
      <c r="S312" t="s">
        <v>5061</v>
      </c>
      <c r="T312" t="s">
        <v>5062</v>
      </c>
      <c r="U312" t="s">
        <v>3034</v>
      </c>
      <c r="V312" t="s">
        <v>3994</v>
      </c>
      <c r="W312" t="s">
        <v>245</v>
      </c>
      <c r="X312" t="s">
        <v>387</v>
      </c>
      <c r="Z312">
        <v>1</v>
      </c>
      <c r="AA312" t="s">
        <v>3921</v>
      </c>
      <c r="AB312" t="s">
        <v>5063</v>
      </c>
      <c r="AC312">
        <v>46154.648587962962</v>
      </c>
      <c r="AD312">
        <v>46154</v>
      </c>
      <c r="AE312" t="s">
        <v>3938</v>
      </c>
      <c r="AG312" t="s">
        <v>4828</v>
      </c>
      <c r="AH312">
        <v>6108927377</v>
      </c>
      <c r="AI312" t="s">
        <v>5064</v>
      </c>
      <c r="AM312" t="s">
        <v>3925</v>
      </c>
      <c r="AN312" t="s">
        <v>3926</v>
      </c>
      <c r="AO312" t="s">
        <v>268</v>
      </c>
      <c r="AP312" t="s">
        <v>386</v>
      </c>
      <c r="AQ312" t="s">
        <v>3940</v>
      </c>
      <c r="AU312" t="s">
        <v>3999</v>
      </c>
      <c r="AV312" t="s">
        <v>4000</v>
      </c>
      <c r="AW312" t="s">
        <v>389</v>
      </c>
      <c r="AX312" t="s">
        <v>388</v>
      </c>
      <c r="AY312" t="s">
        <v>253</v>
      </c>
      <c r="AZ312" t="s">
        <v>230</v>
      </c>
      <c r="BA312" t="s">
        <v>344</v>
      </c>
      <c r="BB312" t="s">
        <v>232</v>
      </c>
      <c r="BC312" t="s">
        <v>3927</v>
      </c>
      <c r="BD312" t="s">
        <v>3927</v>
      </c>
      <c r="BE312" t="s">
        <v>3927</v>
      </c>
      <c r="BF312">
        <v>16</v>
      </c>
    </row>
    <row r="313" spans="1:58" x14ac:dyDescent="0.3">
      <c r="A313">
        <v>2026</v>
      </c>
      <c r="B313">
        <v>202605</v>
      </c>
      <c r="C313">
        <v>5</v>
      </c>
      <c r="D313" s="14">
        <v>20001624880004</v>
      </c>
      <c r="E313" t="s">
        <v>2810</v>
      </c>
      <c r="F313" s="2">
        <v>46151.520613425928</v>
      </c>
      <c r="G313" s="2">
        <v>46153</v>
      </c>
      <c r="I313" t="s">
        <v>224</v>
      </c>
      <c r="J313" t="s">
        <v>230</v>
      </c>
      <c r="L313" t="s">
        <v>3495</v>
      </c>
      <c r="M313" t="s">
        <v>309</v>
      </c>
      <c r="N313" t="s">
        <v>297</v>
      </c>
      <c r="O313" t="s">
        <v>283</v>
      </c>
      <c r="Q313" t="s">
        <v>5065</v>
      </c>
      <c r="R313" t="s">
        <v>2809</v>
      </c>
      <c r="S313" t="s">
        <v>4841</v>
      </c>
      <c r="T313" t="s">
        <v>4842</v>
      </c>
      <c r="U313" t="s">
        <v>4008</v>
      </c>
      <c r="V313" t="s">
        <v>980</v>
      </c>
      <c r="W313" t="s">
        <v>245</v>
      </c>
      <c r="X313" t="s">
        <v>387</v>
      </c>
      <c r="Z313">
        <v>2</v>
      </c>
      <c r="AA313" t="s">
        <v>3921</v>
      </c>
      <c r="AB313" t="s">
        <v>5066</v>
      </c>
      <c r="AC313">
        <v>46155.634386574071</v>
      </c>
      <c r="AD313">
        <v>46155</v>
      </c>
      <c r="AE313" t="s">
        <v>3938</v>
      </c>
      <c r="AG313" t="s">
        <v>4844</v>
      </c>
      <c r="AH313">
        <v>6102935357</v>
      </c>
      <c r="AI313" t="s">
        <v>5067</v>
      </c>
      <c r="AM313" t="s">
        <v>3925</v>
      </c>
      <c r="AN313" t="s">
        <v>3926</v>
      </c>
      <c r="AO313" t="s">
        <v>268</v>
      </c>
      <c r="AP313" t="s">
        <v>304</v>
      </c>
      <c r="AQ313" t="s">
        <v>3940</v>
      </c>
      <c r="AW313" t="s">
        <v>447</v>
      </c>
      <c r="AX313" t="s">
        <v>446</v>
      </c>
      <c r="AY313" t="s">
        <v>253</v>
      </c>
      <c r="AZ313" t="s">
        <v>230</v>
      </c>
      <c r="BA313" t="s">
        <v>273</v>
      </c>
      <c r="BB313" t="s">
        <v>380</v>
      </c>
      <c r="BC313" t="s">
        <v>3927</v>
      </c>
      <c r="BD313" t="s">
        <v>3927</v>
      </c>
      <c r="BE313" t="s">
        <v>3927</v>
      </c>
      <c r="BF313">
        <v>16</v>
      </c>
    </row>
    <row r="314" spans="1:58" x14ac:dyDescent="0.3">
      <c r="A314">
        <v>2026</v>
      </c>
      <c r="B314">
        <v>202605</v>
      </c>
      <c r="C314">
        <v>5</v>
      </c>
      <c r="D314" s="14">
        <v>20001624874961</v>
      </c>
      <c r="E314" t="s">
        <v>2810</v>
      </c>
      <c r="F314" s="2">
        <v>46151.514050925929</v>
      </c>
      <c r="G314" s="2">
        <v>46153</v>
      </c>
      <c r="I314" t="s">
        <v>224</v>
      </c>
      <c r="J314" t="s">
        <v>230</v>
      </c>
      <c r="L314" t="s">
        <v>2483</v>
      </c>
      <c r="M314" t="s">
        <v>309</v>
      </c>
      <c r="N314" t="s">
        <v>297</v>
      </c>
      <c r="O314" t="s">
        <v>283</v>
      </c>
      <c r="Q314" t="s">
        <v>5068</v>
      </c>
      <c r="R314" t="s">
        <v>2809</v>
      </c>
      <c r="S314" t="s">
        <v>5061</v>
      </c>
      <c r="T314" t="s">
        <v>5062</v>
      </c>
      <c r="U314" t="s">
        <v>3034</v>
      </c>
      <c r="V314" t="s">
        <v>3994</v>
      </c>
      <c r="W314" t="s">
        <v>245</v>
      </c>
      <c r="X314" t="s">
        <v>225</v>
      </c>
      <c r="Z314">
        <v>1</v>
      </c>
      <c r="AA314" t="s">
        <v>3921</v>
      </c>
      <c r="AB314" t="s">
        <v>5069</v>
      </c>
      <c r="AC314">
        <v>46154.648587962962</v>
      </c>
      <c r="AD314">
        <v>46154</v>
      </c>
      <c r="AE314" t="s">
        <v>3938</v>
      </c>
      <c r="AG314" t="s">
        <v>4828</v>
      </c>
      <c r="AH314">
        <v>6108928323</v>
      </c>
      <c r="AI314" t="s">
        <v>5070</v>
      </c>
      <c r="AM314" t="s">
        <v>3925</v>
      </c>
      <c r="AN314" t="s">
        <v>3926</v>
      </c>
      <c r="AO314" t="s">
        <v>268</v>
      </c>
      <c r="AP314" t="s">
        <v>304</v>
      </c>
      <c r="AQ314" t="s">
        <v>3940</v>
      </c>
      <c r="AU314" t="s">
        <v>3999</v>
      </c>
      <c r="AV314" t="s">
        <v>4000</v>
      </c>
      <c r="AW314" t="s">
        <v>320</v>
      </c>
      <c r="AX314" t="s">
        <v>319</v>
      </c>
      <c r="AY314" t="s">
        <v>254</v>
      </c>
      <c r="AZ314" t="s">
        <v>230</v>
      </c>
      <c r="BA314" t="s">
        <v>395</v>
      </c>
      <c r="BB314" t="s">
        <v>380</v>
      </c>
      <c r="BC314" t="s">
        <v>3927</v>
      </c>
      <c r="BD314" t="s">
        <v>3927</v>
      </c>
      <c r="BE314" t="s">
        <v>3927</v>
      </c>
      <c r="BF314">
        <v>16</v>
      </c>
    </row>
    <row r="315" spans="1:58" x14ac:dyDescent="0.3">
      <c r="A315">
        <v>2026</v>
      </c>
      <c r="B315">
        <v>202605</v>
      </c>
      <c r="C315">
        <v>5</v>
      </c>
      <c r="D315" s="14">
        <v>20001624858810</v>
      </c>
      <c r="E315" t="s">
        <v>2810</v>
      </c>
      <c r="F315" s="2">
        <v>46151.515057870369</v>
      </c>
      <c r="G315" s="2">
        <v>46152</v>
      </c>
      <c r="I315" t="s">
        <v>224</v>
      </c>
      <c r="J315" t="s">
        <v>230</v>
      </c>
      <c r="L315" t="s">
        <v>3491</v>
      </c>
      <c r="M315" t="s">
        <v>309</v>
      </c>
      <c r="N315" t="s">
        <v>297</v>
      </c>
      <c r="O315" t="s">
        <v>283</v>
      </c>
      <c r="Q315" t="s">
        <v>5071</v>
      </c>
      <c r="R315" t="s">
        <v>2809</v>
      </c>
      <c r="S315" t="s">
        <v>4836</v>
      </c>
      <c r="T315" t="s">
        <v>4837</v>
      </c>
      <c r="U315" t="s">
        <v>3034</v>
      </c>
      <c r="V315" t="s">
        <v>3994</v>
      </c>
      <c r="W315" t="s">
        <v>245</v>
      </c>
      <c r="X315" t="s">
        <v>387</v>
      </c>
      <c r="Z315">
        <v>1</v>
      </c>
      <c r="AA315" t="s">
        <v>3921</v>
      </c>
      <c r="AB315" t="s">
        <v>5072</v>
      </c>
      <c r="AC315">
        <v>46153.652141203704</v>
      </c>
      <c r="AD315">
        <v>46153</v>
      </c>
      <c r="AE315" t="s">
        <v>3938</v>
      </c>
      <c r="AG315" t="s">
        <v>4828</v>
      </c>
      <c r="AH315">
        <v>1011255952</v>
      </c>
      <c r="AI315" t="s">
        <v>5073</v>
      </c>
      <c r="AM315" t="s">
        <v>3925</v>
      </c>
      <c r="AN315" t="s">
        <v>3926</v>
      </c>
      <c r="AO315" t="s">
        <v>268</v>
      </c>
      <c r="AP315" t="s">
        <v>386</v>
      </c>
      <c r="AQ315" t="s">
        <v>3940</v>
      </c>
      <c r="AU315" t="s">
        <v>4220</v>
      </c>
      <c r="AV315" t="s">
        <v>4000</v>
      </c>
      <c r="AW315" t="s">
        <v>622</v>
      </c>
      <c r="AX315" t="s">
        <v>621</v>
      </c>
      <c r="AY315" t="s">
        <v>253</v>
      </c>
      <c r="AZ315" t="s">
        <v>230</v>
      </c>
      <c r="BA315" t="s">
        <v>273</v>
      </c>
      <c r="BB315" t="s">
        <v>380</v>
      </c>
      <c r="BC315" t="s">
        <v>3927</v>
      </c>
      <c r="BD315" t="s">
        <v>3927</v>
      </c>
      <c r="BE315" t="s">
        <v>3927</v>
      </c>
      <c r="BF315">
        <v>1</v>
      </c>
    </row>
    <row r="316" spans="1:58" x14ac:dyDescent="0.3">
      <c r="A316">
        <v>2026</v>
      </c>
      <c r="B316">
        <v>202605</v>
      </c>
      <c r="C316">
        <v>5</v>
      </c>
      <c r="D316" s="14">
        <v>20001624857973</v>
      </c>
      <c r="E316" t="s">
        <v>2810</v>
      </c>
      <c r="F316" s="2">
        <v>46151.478645833333</v>
      </c>
      <c r="G316" s="2">
        <v>46153</v>
      </c>
      <c r="I316" t="s">
        <v>224</v>
      </c>
      <c r="J316" t="s">
        <v>230</v>
      </c>
      <c r="L316" t="s">
        <v>3457</v>
      </c>
      <c r="M316" t="s">
        <v>309</v>
      </c>
      <c r="N316" t="s">
        <v>297</v>
      </c>
      <c r="O316" t="s">
        <v>283</v>
      </c>
      <c r="Q316" t="s">
        <v>5074</v>
      </c>
      <c r="R316" t="s">
        <v>2809</v>
      </c>
      <c r="S316" t="s">
        <v>5075</v>
      </c>
      <c r="T316" t="s">
        <v>5076</v>
      </c>
      <c r="U316" t="s">
        <v>4008</v>
      </c>
      <c r="V316" t="s">
        <v>980</v>
      </c>
      <c r="W316" t="s">
        <v>245</v>
      </c>
      <c r="X316" t="s">
        <v>387</v>
      </c>
      <c r="Z316">
        <v>2</v>
      </c>
      <c r="AA316" t="s">
        <v>3921</v>
      </c>
      <c r="AB316" t="s">
        <v>5077</v>
      </c>
      <c r="AC316">
        <v>46155.634386574071</v>
      </c>
      <c r="AD316">
        <v>46155</v>
      </c>
      <c r="AE316" t="s">
        <v>3938</v>
      </c>
      <c r="AG316" t="s">
        <v>4870</v>
      </c>
      <c r="AH316">
        <v>6108942073</v>
      </c>
      <c r="AI316" t="s">
        <v>5078</v>
      </c>
      <c r="AM316" t="s">
        <v>3925</v>
      </c>
      <c r="AN316" t="s">
        <v>3926</v>
      </c>
      <c r="AO316" t="s">
        <v>268</v>
      </c>
      <c r="AP316" t="s">
        <v>304</v>
      </c>
      <c r="AQ316" t="s">
        <v>3940</v>
      </c>
      <c r="AW316" t="s">
        <v>447</v>
      </c>
      <c r="AX316" t="s">
        <v>446</v>
      </c>
      <c r="AY316" t="s">
        <v>253</v>
      </c>
      <c r="AZ316" t="s">
        <v>230</v>
      </c>
      <c r="BA316" t="s">
        <v>395</v>
      </c>
      <c r="BB316" t="s">
        <v>380</v>
      </c>
      <c r="BC316" t="s">
        <v>3927</v>
      </c>
      <c r="BD316" t="s">
        <v>3927</v>
      </c>
      <c r="BE316" t="s">
        <v>3927</v>
      </c>
      <c r="BF316">
        <v>16</v>
      </c>
    </row>
    <row r="317" spans="1:58" x14ac:dyDescent="0.3">
      <c r="A317">
        <v>2026</v>
      </c>
      <c r="B317">
        <v>202605</v>
      </c>
      <c r="C317">
        <v>5</v>
      </c>
      <c r="D317" s="14">
        <v>20001624850521</v>
      </c>
      <c r="E317" t="s">
        <v>2810</v>
      </c>
      <c r="F317" s="2">
        <v>46151.499664351853</v>
      </c>
      <c r="G317" s="2">
        <v>46151</v>
      </c>
      <c r="I317" t="s">
        <v>224</v>
      </c>
      <c r="J317" t="s">
        <v>230</v>
      </c>
      <c r="L317" t="s">
        <v>3349</v>
      </c>
      <c r="M317" t="s">
        <v>309</v>
      </c>
      <c r="N317" t="s">
        <v>297</v>
      </c>
      <c r="O317" t="s">
        <v>283</v>
      </c>
      <c r="Q317" t="s">
        <v>5079</v>
      </c>
      <c r="R317" t="s">
        <v>2809</v>
      </c>
      <c r="S317" t="s">
        <v>5080</v>
      </c>
      <c r="T317" t="s">
        <v>5081</v>
      </c>
      <c r="U317" t="s">
        <v>3034</v>
      </c>
      <c r="V317" t="s">
        <v>647</v>
      </c>
      <c r="W317" t="s">
        <v>245</v>
      </c>
      <c r="X317" t="s">
        <v>387</v>
      </c>
      <c r="Z317">
        <v>3</v>
      </c>
      <c r="AA317" t="s">
        <v>3921</v>
      </c>
      <c r="AB317" t="s">
        <v>4668</v>
      </c>
      <c r="AC317">
        <v>46154.683587962965</v>
      </c>
      <c r="AD317">
        <v>46154</v>
      </c>
      <c r="AE317" t="s">
        <v>3938</v>
      </c>
      <c r="AG317" t="s">
        <v>5006</v>
      </c>
      <c r="AH317">
        <v>6108939192</v>
      </c>
      <c r="AI317" t="s">
        <v>5082</v>
      </c>
      <c r="AM317" t="s">
        <v>3925</v>
      </c>
      <c r="AN317" t="s">
        <v>3926</v>
      </c>
      <c r="AO317" t="s">
        <v>268</v>
      </c>
      <c r="AP317" t="s">
        <v>386</v>
      </c>
      <c r="AQ317" t="s">
        <v>3940</v>
      </c>
      <c r="AU317" t="s">
        <v>3999</v>
      </c>
      <c r="AV317" t="s">
        <v>4000</v>
      </c>
      <c r="AW317" t="s">
        <v>603</v>
      </c>
      <c r="AX317" t="s">
        <v>602</v>
      </c>
      <c r="AY317" t="s">
        <v>253</v>
      </c>
      <c r="AZ317" t="s">
        <v>230</v>
      </c>
      <c r="BA317" t="s">
        <v>395</v>
      </c>
      <c r="BB317" t="s">
        <v>380</v>
      </c>
      <c r="BC317" t="s">
        <v>3927</v>
      </c>
      <c r="BD317" t="s">
        <v>3927</v>
      </c>
      <c r="BE317" t="s">
        <v>3927</v>
      </c>
      <c r="BF317">
        <v>16</v>
      </c>
    </row>
    <row r="318" spans="1:58" x14ac:dyDescent="0.3">
      <c r="A318">
        <v>2026</v>
      </c>
      <c r="B318">
        <v>202605</v>
      </c>
      <c r="C318">
        <v>5</v>
      </c>
      <c r="D318" s="14">
        <v>20001624832693</v>
      </c>
      <c r="E318" t="s">
        <v>2810</v>
      </c>
      <c r="F318" s="2">
        <v>46151.467719907407</v>
      </c>
      <c r="G318" s="2">
        <v>46153</v>
      </c>
      <c r="I318" t="s">
        <v>224</v>
      </c>
      <c r="J318" t="s">
        <v>230</v>
      </c>
      <c r="L318" t="s">
        <v>3659</v>
      </c>
      <c r="M318" t="s">
        <v>309</v>
      </c>
      <c r="N318" t="s">
        <v>297</v>
      </c>
      <c r="O318" t="s">
        <v>283</v>
      </c>
      <c r="Q318" t="s">
        <v>5083</v>
      </c>
      <c r="R318" t="s">
        <v>2809</v>
      </c>
      <c r="S318" t="s">
        <v>5084</v>
      </c>
      <c r="T318" t="s">
        <v>5085</v>
      </c>
      <c r="U318" t="s">
        <v>4008</v>
      </c>
      <c r="V318" t="s">
        <v>980</v>
      </c>
      <c r="W318" t="s">
        <v>245</v>
      </c>
      <c r="X318" t="s">
        <v>387</v>
      </c>
      <c r="Z318">
        <v>2</v>
      </c>
      <c r="AA318" t="s">
        <v>3921</v>
      </c>
      <c r="AB318" t="s">
        <v>5086</v>
      </c>
      <c r="AC318">
        <v>46155.634386574071</v>
      </c>
      <c r="AD318">
        <v>46155</v>
      </c>
      <c r="AE318" t="s">
        <v>3938</v>
      </c>
      <c r="AG318" t="s">
        <v>4870</v>
      </c>
      <c r="AH318">
        <v>6108939127</v>
      </c>
      <c r="AI318" t="s">
        <v>5087</v>
      </c>
      <c r="AM318" t="s">
        <v>3925</v>
      </c>
      <c r="AN318" t="s">
        <v>3926</v>
      </c>
      <c r="AO318" t="s">
        <v>268</v>
      </c>
      <c r="AP318" t="s">
        <v>386</v>
      </c>
      <c r="AQ318" t="s">
        <v>3940</v>
      </c>
      <c r="AW318" t="s">
        <v>4955</v>
      </c>
      <c r="AX318" t="s">
        <v>4956</v>
      </c>
      <c r="AY318" t="s">
        <v>253</v>
      </c>
      <c r="AZ318" t="s">
        <v>230</v>
      </c>
      <c r="BA318" t="s">
        <v>395</v>
      </c>
      <c r="BB318" t="s">
        <v>380</v>
      </c>
      <c r="BC318" t="s">
        <v>3927</v>
      </c>
      <c r="BD318" t="s">
        <v>3927</v>
      </c>
      <c r="BE318" t="s">
        <v>3927</v>
      </c>
      <c r="BF318">
        <v>16</v>
      </c>
    </row>
    <row r="319" spans="1:58" x14ac:dyDescent="0.3">
      <c r="A319">
        <v>2026</v>
      </c>
      <c r="B319">
        <v>202605</v>
      </c>
      <c r="C319">
        <v>5</v>
      </c>
      <c r="D319" s="14">
        <v>20001624831641</v>
      </c>
      <c r="E319" t="s">
        <v>2810</v>
      </c>
      <c r="F319" s="2">
        <v>46151.46471064815</v>
      </c>
      <c r="G319" s="2">
        <v>46151</v>
      </c>
      <c r="I319" t="s">
        <v>224</v>
      </c>
      <c r="J319" t="s">
        <v>230</v>
      </c>
      <c r="L319" t="s">
        <v>2922</v>
      </c>
      <c r="M319" t="s">
        <v>334</v>
      </c>
      <c r="N319" t="s">
        <v>322</v>
      </c>
      <c r="O319" t="s">
        <v>331</v>
      </c>
      <c r="Q319" t="s">
        <v>5088</v>
      </c>
      <c r="R319" t="s">
        <v>2809</v>
      </c>
      <c r="S319" t="s">
        <v>5089</v>
      </c>
      <c r="T319" t="s">
        <v>5090</v>
      </c>
      <c r="U319" t="s">
        <v>3034</v>
      </c>
      <c r="V319" t="s">
        <v>647</v>
      </c>
      <c r="W319" t="s">
        <v>245</v>
      </c>
      <c r="X319" t="s">
        <v>225</v>
      </c>
      <c r="Z319">
        <v>3</v>
      </c>
      <c r="AA319" t="s">
        <v>3921</v>
      </c>
      <c r="AB319" t="s">
        <v>5091</v>
      </c>
      <c r="AC319">
        <v>46154.683587962965</v>
      </c>
      <c r="AD319">
        <v>46154</v>
      </c>
      <c r="AE319" t="s">
        <v>3938</v>
      </c>
      <c r="AG319" t="s">
        <v>5006</v>
      </c>
      <c r="AH319">
        <v>6108920345</v>
      </c>
      <c r="AI319" t="s">
        <v>5092</v>
      </c>
      <c r="AM319" t="s">
        <v>3925</v>
      </c>
      <c r="AN319" t="s">
        <v>3926</v>
      </c>
      <c r="AO319" t="s">
        <v>268</v>
      </c>
      <c r="AP319" t="s">
        <v>249</v>
      </c>
      <c r="AQ319" t="s">
        <v>3940</v>
      </c>
      <c r="AU319" t="s">
        <v>3999</v>
      </c>
      <c r="AV319" t="s">
        <v>4000</v>
      </c>
      <c r="AW319" t="s">
        <v>320</v>
      </c>
      <c r="AX319" t="s">
        <v>319</v>
      </c>
      <c r="AY319" t="s">
        <v>254</v>
      </c>
      <c r="AZ319" t="s">
        <v>230</v>
      </c>
      <c r="BA319" t="s">
        <v>395</v>
      </c>
      <c r="BB319" t="s">
        <v>380</v>
      </c>
      <c r="BC319" t="s">
        <v>3927</v>
      </c>
      <c r="BD319" t="s">
        <v>3927</v>
      </c>
      <c r="BE319" t="s">
        <v>3927</v>
      </c>
      <c r="BF319">
        <v>16</v>
      </c>
    </row>
    <row r="320" spans="1:58" x14ac:dyDescent="0.3">
      <c r="A320">
        <v>2026</v>
      </c>
      <c r="B320">
        <v>202605</v>
      </c>
      <c r="C320">
        <v>5</v>
      </c>
      <c r="D320" s="14">
        <v>20001624798631</v>
      </c>
      <c r="E320" t="s">
        <v>2810</v>
      </c>
      <c r="F320" s="2">
        <v>46151.416875000003</v>
      </c>
      <c r="G320" s="2">
        <v>46153</v>
      </c>
      <c r="I320" t="s">
        <v>224</v>
      </c>
      <c r="J320" t="s">
        <v>230</v>
      </c>
      <c r="L320" t="s">
        <v>5093</v>
      </c>
      <c r="M320" t="s">
        <v>1286</v>
      </c>
      <c r="N320" t="s">
        <v>1281</v>
      </c>
      <c r="O320" t="s">
        <v>331</v>
      </c>
      <c r="Q320" t="s">
        <v>5094</v>
      </c>
      <c r="R320" t="s">
        <v>2809</v>
      </c>
      <c r="S320" t="s">
        <v>5095</v>
      </c>
      <c r="T320" t="s">
        <v>5096</v>
      </c>
      <c r="U320" t="s">
        <v>4008</v>
      </c>
      <c r="V320" t="s">
        <v>980</v>
      </c>
      <c r="W320" t="s">
        <v>245</v>
      </c>
      <c r="X320" t="s">
        <v>225</v>
      </c>
      <c r="Z320">
        <v>2</v>
      </c>
      <c r="AA320" t="s">
        <v>3921</v>
      </c>
      <c r="AB320" t="s">
        <v>5097</v>
      </c>
      <c r="AC320">
        <v>46155.634386574071</v>
      </c>
      <c r="AD320">
        <v>46155</v>
      </c>
      <c r="AE320" t="s">
        <v>3938</v>
      </c>
      <c r="AG320" t="s">
        <v>5098</v>
      </c>
      <c r="AH320">
        <v>6108675004</v>
      </c>
      <c r="AI320" t="s">
        <v>5099</v>
      </c>
      <c r="AM320" t="s">
        <v>3925</v>
      </c>
      <c r="AN320" t="s">
        <v>3926</v>
      </c>
      <c r="AO320" t="s">
        <v>268</v>
      </c>
      <c r="AP320" t="s">
        <v>249</v>
      </c>
      <c r="AQ320" t="s">
        <v>3940</v>
      </c>
      <c r="AW320" t="s">
        <v>227</v>
      </c>
      <c r="AX320" t="s">
        <v>226</v>
      </c>
      <c r="AY320" t="s">
        <v>254</v>
      </c>
      <c r="AZ320" t="s">
        <v>230</v>
      </c>
      <c r="BA320" t="s">
        <v>344</v>
      </c>
      <c r="BB320" t="s">
        <v>232</v>
      </c>
      <c r="BC320" t="s">
        <v>3927</v>
      </c>
      <c r="BD320" t="s">
        <v>3927</v>
      </c>
      <c r="BE320" t="s">
        <v>3927</v>
      </c>
      <c r="BF320">
        <v>1</v>
      </c>
    </row>
    <row r="321" spans="1:58" x14ac:dyDescent="0.3">
      <c r="A321">
        <v>2026</v>
      </c>
      <c r="B321">
        <v>202605</v>
      </c>
      <c r="C321">
        <v>5</v>
      </c>
      <c r="D321" s="14">
        <v>20001624798312</v>
      </c>
      <c r="E321" t="s">
        <v>2810</v>
      </c>
      <c r="F321" s="2">
        <v>46151.402222222219</v>
      </c>
      <c r="G321" s="2">
        <v>46151</v>
      </c>
      <c r="I321" t="s">
        <v>224</v>
      </c>
      <c r="J321" t="s">
        <v>230</v>
      </c>
      <c r="L321" t="s">
        <v>5100</v>
      </c>
      <c r="M321" t="s">
        <v>1336</v>
      </c>
      <c r="N321" t="s">
        <v>546</v>
      </c>
      <c r="O321" t="s">
        <v>554</v>
      </c>
      <c r="Q321" t="s">
        <v>5101</v>
      </c>
      <c r="R321" t="s">
        <v>2809</v>
      </c>
      <c r="S321" t="s">
        <v>5102</v>
      </c>
      <c r="T321" t="s">
        <v>5103</v>
      </c>
      <c r="U321" t="s">
        <v>5044</v>
      </c>
      <c r="V321" t="s">
        <v>5045</v>
      </c>
      <c r="W321" t="s">
        <v>245</v>
      </c>
      <c r="X321" t="s">
        <v>225</v>
      </c>
      <c r="Z321">
        <v>3</v>
      </c>
      <c r="AA321" t="s">
        <v>3921</v>
      </c>
      <c r="AB321" t="s">
        <v>5104</v>
      </c>
      <c r="AC321">
        <v>46154.535115740742</v>
      </c>
      <c r="AD321">
        <v>46154</v>
      </c>
      <c r="AE321" t="s">
        <v>3938</v>
      </c>
      <c r="AG321" t="s">
        <v>5047</v>
      </c>
      <c r="AH321">
        <v>6108932107</v>
      </c>
      <c r="AI321" t="s">
        <v>5105</v>
      </c>
      <c r="AM321" t="s">
        <v>3925</v>
      </c>
      <c r="AN321" t="s">
        <v>3926</v>
      </c>
      <c r="AO321" t="s">
        <v>268</v>
      </c>
      <c r="AP321" t="s">
        <v>249</v>
      </c>
      <c r="AQ321" t="s">
        <v>3940</v>
      </c>
      <c r="AU321" t="s">
        <v>3999</v>
      </c>
      <c r="AV321" t="s">
        <v>4000</v>
      </c>
      <c r="AW321" t="s">
        <v>320</v>
      </c>
      <c r="AX321" t="s">
        <v>319</v>
      </c>
      <c r="AY321" t="s">
        <v>254</v>
      </c>
      <c r="AZ321" t="s">
        <v>230</v>
      </c>
      <c r="BA321" t="s">
        <v>395</v>
      </c>
      <c r="BB321" t="s">
        <v>380</v>
      </c>
      <c r="BC321" t="s">
        <v>3927</v>
      </c>
      <c r="BD321" t="s">
        <v>3927</v>
      </c>
      <c r="BE321" t="s">
        <v>3927</v>
      </c>
      <c r="BF321">
        <v>5</v>
      </c>
    </row>
    <row r="322" spans="1:58" x14ac:dyDescent="0.3">
      <c r="A322">
        <v>2026</v>
      </c>
      <c r="B322">
        <v>202605</v>
      </c>
      <c r="C322">
        <v>5</v>
      </c>
      <c r="D322" s="14">
        <v>20001624796201</v>
      </c>
      <c r="E322" t="s">
        <v>2810</v>
      </c>
      <c r="F322" s="2">
        <v>46151.396099537036</v>
      </c>
      <c r="G322" s="2">
        <v>46151</v>
      </c>
      <c r="I322" t="s">
        <v>224</v>
      </c>
      <c r="J322" t="s">
        <v>230</v>
      </c>
      <c r="L322" t="s">
        <v>5106</v>
      </c>
      <c r="M322" t="s">
        <v>1713</v>
      </c>
      <c r="N322" t="s">
        <v>546</v>
      </c>
      <c r="O322" t="s">
        <v>554</v>
      </c>
      <c r="Q322" t="s">
        <v>5107</v>
      </c>
      <c r="R322" t="s">
        <v>2809</v>
      </c>
      <c r="S322" t="s">
        <v>5108</v>
      </c>
      <c r="T322" t="s">
        <v>5109</v>
      </c>
      <c r="U322" t="s">
        <v>3034</v>
      </c>
      <c r="V322" t="s">
        <v>647</v>
      </c>
      <c r="W322" t="s">
        <v>245</v>
      </c>
      <c r="X322" t="s">
        <v>225</v>
      </c>
      <c r="Z322">
        <v>3</v>
      </c>
      <c r="AA322" t="s">
        <v>3921</v>
      </c>
      <c r="AB322" t="s">
        <v>5110</v>
      </c>
      <c r="AC322">
        <v>46154.683587962965</v>
      </c>
      <c r="AD322">
        <v>46154</v>
      </c>
      <c r="AE322" t="s">
        <v>3938</v>
      </c>
      <c r="AG322" t="s">
        <v>5111</v>
      </c>
      <c r="AH322">
        <v>6023802959</v>
      </c>
      <c r="AI322" t="s">
        <v>5112</v>
      </c>
      <c r="AM322" t="s">
        <v>3925</v>
      </c>
      <c r="AN322" t="s">
        <v>3926</v>
      </c>
      <c r="AO322" t="s">
        <v>268</v>
      </c>
      <c r="AP322" t="s">
        <v>304</v>
      </c>
      <c r="AQ322" t="s">
        <v>3940</v>
      </c>
      <c r="AU322" t="s">
        <v>3999</v>
      </c>
      <c r="AV322" t="s">
        <v>4000</v>
      </c>
      <c r="AW322" t="s">
        <v>227</v>
      </c>
      <c r="AX322" t="s">
        <v>226</v>
      </c>
      <c r="AY322" t="s">
        <v>254</v>
      </c>
      <c r="AZ322" t="s">
        <v>230</v>
      </c>
      <c r="BA322" t="s">
        <v>273</v>
      </c>
      <c r="BB322" t="s">
        <v>380</v>
      </c>
      <c r="BC322" t="s">
        <v>3927</v>
      </c>
      <c r="BD322" t="s">
        <v>3927</v>
      </c>
      <c r="BE322" t="s">
        <v>3927</v>
      </c>
      <c r="BF322">
        <v>12</v>
      </c>
    </row>
    <row r="323" spans="1:58" x14ac:dyDescent="0.3">
      <c r="A323">
        <v>2026</v>
      </c>
      <c r="B323">
        <v>202605</v>
      </c>
      <c r="C323">
        <v>5</v>
      </c>
      <c r="D323" s="14">
        <v>20001624780257</v>
      </c>
      <c r="E323" t="s">
        <v>2810</v>
      </c>
      <c r="F323" s="2">
        <v>46151.518958333334</v>
      </c>
      <c r="G323" s="2">
        <v>46152</v>
      </c>
      <c r="I323" t="s">
        <v>224</v>
      </c>
      <c r="J323" t="s">
        <v>230</v>
      </c>
      <c r="L323" t="s">
        <v>5113</v>
      </c>
      <c r="M323" t="s">
        <v>309</v>
      </c>
      <c r="N323" t="s">
        <v>297</v>
      </c>
      <c r="O323" t="s">
        <v>283</v>
      </c>
      <c r="Q323" t="s">
        <v>5114</v>
      </c>
      <c r="R323" t="s">
        <v>2809</v>
      </c>
      <c r="S323" t="s">
        <v>4807</v>
      </c>
      <c r="T323" t="s">
        <v>4808</v>
      </c>
      <c r="U323" t="s">
        <v>3034</v>
      </c>
      <c r="V323" t="s">
        <v>4809</v>
      </c>
      <c r="W323" t="s">
        <v>245</v>
      </c>
      <c r="X323" t="s">
        <v>225</v>
      </c>
      <c r="Z323">
        <v>0</v>
      </c>
      <c r="AA323" t="s">
        <v>3921</v>
      </c>
      <c r="AB323" t="s">
        <v>4810</v>
      </c>
      <c r="AC323">
        <v>46153.484120370369</v>
      </c>
      <c r="AD323">
        <v>46152</v>
      </c>
      <c r="AE323" t="s">
        <v>4811</v>
      </c>
      <c r="AG323" t="s">
        <v>4812</v>
      </c>
      <c r="AH323">
        <v>6108889527</v>
      </c>
      <c r="AI323" t="s">
        <v>5115</v>
      </c>
      <c r="AM323" t="s">
        <v>3925</v>
      </c>
      <c r="AN323" t="s">
        <v>3926</v>
      </c>
      <c r="AO323" t="s">
        <v>4814</v>
      </c>
      <c r="AP323" t="s">
        <v>249</v>
      </c>
      <c r="AQ323" t="s">
        <v>4815</v>
      </c>
      <c r="AU323" t="s">
        <v>4939</v>
      </c>
      <c r="AV323" t="s">
        <v>4817</v>
      </c>
      <c r="AW323" t="s">
        <v>320</v>
      </c>
      <c r="AX323" t="s">
        <v>319</v>
      </c>
      <c r="AY323" t="s">
        <v>254</v>
      </c>
      <c r="AZ323" t="s">
        <v>230</v>
      </c>
      <c r="BA323" t="s">
        <v>395</v>
      </c>
      <c r="BB323" t="s">
        <v>380</v>
      </c>
      <c r="BC323" t="s">
        <v>3927</v>
      </c>
      <c r="BD323" t="s">
        <v>3927</v>
      </c>
      <c r="BE323" t="s">
        <v>3927</v>
      </c>
      <c r="BF323">
        <v>16</v>
      </c>
    </row>
    <row r="324" spans="1:58" x14ac:dyDescent="0.3">
      <c r="A324">
        <v>2026</v>
      </c>
      <c r="B324">
        <v>202605</v>
      </c>
      <c r="C324">
        <v>5</v>
      </c>
      <c r="D324" s="14">
        <v>20001624739395</v>
      </c>
      <c r="E324" t="s">
        <v>2810</v>
      </c>
      <c r="F324" s="2">
        <v>46151.473298611112</v>
      </c>
      <c r="G324" s="2">
        <v>46153</v>
      </c>
      <c r="I324" t="s">
        <v>224</v>
      </c>
      <c r="J324" t="s">
        <v>230</v>
      </c>
      <c r="L324" t="s">
        <v>5116</v>
      </c>
      <c r="M324" t="s">
        <v>261</v>
      </c>
      <c r="N324" t="s">
        <v>237</v>
      </c>
      <c r="O324" t="s">
        <v>257</v>
      </c>
      <c r="Q324" t="s">
        <v>5117</v>
      </c>
      <c r="R324" t="s">
        <v>2809</v>
      </c>
      <c r="S324" t="s">
        <v>4807</v>
      </c>
      <c r="T324" t="s">
        <v>4808</v>
      </c>
      <c r="U324" t="s">
        <v>3034</v>
      </c>
      <c r="V324" t="s">
        <v>4809</v>
      </c>
      <c r="W324" t="s">
        <v>245</v>
      </c>
      <c r="X324" t="s">
        <v>225</v>
      </c>
      <c r="Z324">
        <v>0</v>
      </c>
      <c r="AA324" t="s">
        <v>3921</v>
      </c>
      <c r="AB324" t="s">
        <v>4810</v>
      </c>
      <c r="AC324">
        <v>46154.568495370368</v>
      </c>
      <c r="AD324">
        <v>46153</v>
      </c>
      <c r="AE324" t="s">
        <v>4811</v>
      </c>
      <c r="AG324" t="s">
        <v>4812</v>
      </c>
      <c r="AH324">
        <v>6108866678</v>
      </c>
      <c r="AI324" t="s">
        <v>5118</v>
      </c>
      <c r="AM324" t="s">
        <v>3925</v>
      </c>
      <c r="AN324" t="s">
        <v>3926</v>
      </c>
      <c r="AO324" t="s">
        <v>4814</v>
      </c>
      <c r="AP324" t="s">
        <v>304</v>
      </c>
      <c r="AQ324" t="s">
        <v>4815</v>
      </c>
      <c r="AU324" t="s">
        <v>4859</v>
      </c>
      <c r="AV324" t="s">
        <v>4817</v>
      </c>
      <c r="AW324" t="s">
        <v>320</v>
      </c>
      <c r="AX324" t="s">
        <v>319</v>
      </c>
      <c r="AY324" t="s">
        <v>254</v>
      </c>
      <c r="AZ324" t="s">
        <v>230</v>
      </c>
      <c r="BA324" t="s">
        <v>395</v>
      </c>
      <c r="BB324" t="s">
        <v>380</v>
      </c>
      <c r="BC324" t="s">
        <v>3927</v>
      </c>
      <c r="BD324" t="s">
        <v>3927</v>
      </c>
      <c r="BE324" t="s">
        <v>3927</v>
      </c>
      <c r="BF324">
        <v>16</v>
      </c>
    </row>
    <row r="325" spans="1:58" x14ac:dyDescent="0.3">
      <c r="A325">
        <v>2026</v>
      </c>
      <c r="B325">
        <v>202605</v>
      </c>
      <c r="C325">
        <v>5</v>
      </c>
      <c r="D325" s="14">
        <v>20001624737397</v>
      </c>
      <c r="E325" t="s">
        <v>2810</v>
      </c>
      <c r="F325" s="2">
        <v>46151.45826388889</v>
      </c>
      <c r="G325" s="2">
        <v>46153</v>
      </c>
      <c r="I325" t="s">
        <v>224</v>
      </c>
      <c r="J325" t="s">
        <v>230</v>
      </c>
      <c r="L325" t="s">
        <v>3236</v>
      </c>
      <c r="M325" t="s">
        <v>261</v>
      </c>
      <c r="N325" t="s">
        <v>237</v>
      </c>
      <c r="O325" t="s">
        <v>257</v>
      </c>
      <c r="Q325" t="s">
        <v>5119</v>
      </c>
      <c r="R325" t="s">
        <v>2809</v>
      </c>
      <c r="S325" t="s">
        <v>4807</v>
      </c>
      <c r="T325" t="s">
        <v>4808</v>
      </c>
      <c r="U325" t="s">
        <v>3034</v>
      </c>
      <c r="V325" t="s">
        <v>4809</v>
      </c>
      <c r="W325" t="s">
        <v>245</v>
      </c>
      <c r="X325" t="s">
        <v>225</v>
      </c>
      <c r="Z325">
        <v>0</v>
      </c>
      <c r="AA325" t="s">
        <v>3921</v>
      </c>
      <c r="AB325" t="s">
        <v>4810</v>
      </c>
      <c r="AC325">
        <v>46154.568495370368</v>
      </c>
      <c r="AD325">
        <v>46153</v>
      </c>
      <c r="AE325" t="s">
        <v>4811</v>
      </c>
      <c r="AG325" t="s">
        <v>4812</v>
      </c>
      <c r="AH325">
        <v>6108880563</v>
      </c>
      <c r="AI325" t="s">
        <v>5120</v>
      </c>
      <c r="AM325" t="s">
        <v>3925</v>
      </c>
      <c r="AN325" t="s">
        <v>3926</v>
      </c>
      <c r="AO325" t="s">
        <v>4814</v>
      </c>
      <c r="AP325" t="s">
        <v>249</v>
      </c>
      <c r="AQ325" t="s">
        <v>4815</v>
      </c>
      <c r="AU325" t="s">
        <v>4859</v>
      </c>
      <c r="AV325" t="s">
        <v>4817</v>
      </c>
      <c r="AW325" t="s">
        <v>320</v>
      </c>
      <c r="AX325" t="s">
        <v>319</v>
      </c>
      <c r="AY325" t="s">
        <v>254</v>
      </c>
      <c r="AZ325" t="s">
        <v>230</v>
      </c>
      <c r="BA325" t="s">
        <v>273</v>
      </c>
      <c r="BB325" t="s">
        <v>380</v>
      </c>
      <c r="BC325" t="s">
        <v>3927</v>
      </c>
      <c r="BD325" t="s">
        <v>3927</v>
      </c>
      <c r="BE325" t="s">
        <v>3927</v>
      </c>
      <c r="BF325">
        <v>16</v>
      </c>
    </row>
    <row r="326" spans="1:58" x14ac:dyDescent="0.3">
      <c r="A326">
        <v>2026</v>
      </c>
      <c r="B326">
        <v>202605</v>
      </c>
      <c r="C326">
        <v>5</v>
      </c>
      <c r="D326" s="14">
        <v>20001624737148</v>
      </c>
      <c r="E326" t="s">
        <v>2810</v>
      </c>
      <c r="F326" s="2">
        <v>46151.300543981481</v>
      </c>
      <c r="G326" s="2">
        <v>46151</v>
      </c>
      <c r="I326" t="s">
        <v>224</v>
      </c>
      <c r="J326" t="s">
        <v>230</v>
      </c>
      <c r="L326" t="s">
        <v>4623</v>
      </c>
      <c r="M326" t="s">
        <v>309</v>
      </c>
      <c r="N326" t="s">
        <v>297</v>
      </c>
      <c r="O326" t="s">
        <v>283</v>
      </c>
      <c r="Q326" t="s">
        <v>5121</v>
      </c>
      <c r="R326" t="s">
        <v>2809</v>
      </c>
      <c r="S326" t="s">
        <v>4807</v>
      </c>
      <c r="T326" t="s">
        <v>4808</v>
      </c>
      <c r="U326" t="s">
        <v>3034</v>
      </c>
      <c r="V326" t="s">
        <v>4809</v>
      </c>
      <c r="W326" t="s">
        <v>245</v>
      </c>
      <c r="X326" t="s">
        <v>225</v>
      </c>
      <c r="Z326">
        <v>0</v>
      </c>
      <c r="AA326" t="s">
        <v>3921</v>
      </c>
      <c r="AB326" t="s">
        <v>4810</v>
      </c>
      <c r="AC326">
        <v>46153.484120370369</v>
      </c>
      <c r="AD326">
        <v>46151</v>
      </c>
      <c r="AE326" t="s">
        <v>4811</v>
      </c>
      <c r="AG326" t="s">
        <v>4812</v>
      </c>
      <c r="AH326">
        <v>6108880523</v>
      </c>
      <c r="AI326" t="s">
        <v>5122</v>
      </c>
      <c r="AM326" t="s">
        <v>3925</v>
      </c>
      <c r="AN326" t="s">
        <v>3926</v>
      </c>
      <c r="AO326" t="s">
        <v>4814</v>
      </c>
      <c r="AP326" t="s">
        <v>249</v>
      </c>
      <c r="AQ326" t="s">
        <v>4815</v>
      </c>
      <c r="AU326" t="s">
        <v>5123</v>
      </c>
      <c r="AV326" t="s">
        <v>4817</v>
      </c>
      <c r="AW326" t="s">
        <v>320</v>
      </c>
      <c r="AX326" t="s">
        <v>319</v>
      </c>
      <c r="AY326" t="s">
        <v>254</v>
      </c>
      <c r="AZ326" t="s">
        <v>230</v>
      </c>
      <c r="BA326" t="s">
        <v>395</v>
      </c>
      <c r="BB326" t="s">
        <v>380</v>
      </c>
      <c r="BC326" t="s">
        <v>3927</v>
      </c>
      <c r="BD326" t="s">
        <v>3927</v>
      </c>
      <c r="BE326" t="s">
        <v>3927</v>
      </c>
      <c r="BF326">
        <v>16</v>
      </c>
    </row>
    <row r="327" spans="1:58" x14ac:dyDescent="0.3">
      <c r="A327">
        <v>2026</v>
      </c>
      <c r="B327">
        <v>202605</v>
      </c>
      <c r="C327">
        <v>5</v>
      </c>
      <c r="D327" s="14">
        <v>20001624736268</v>
      </c>
      <c r="E327" t="s">
        <v>2810</v>
      </c>
      <c r="F327" s="2">
        <v>46151.411469907405</v>
      </c>
      <c r="G327" s="2">
        <v>46153</v>
      </c>
      <c r="I327" t="s">
        <v>224</v>
      </c>
      <c r="J327" t="s">
        <v>230</v>
      </c>
      <c r="L327" t="s">
        <v>5124</v>
      </c>
      <c r="M327" t="s">
        <v>334</v>
      </c>
      <c r="N327" t="s">
        <v>322</v>
      </c>
      <c r="O327" t="s">
        <v>331</v>
      </c>
      <c r="Q327" t="s">
        <v>5125</v>
      </c>
      <c r="R327" t="s">
        <v>2809</v>
      </c>
      <c r="S327" t="s">
        <v>4807</v>
      </c>
      <c r="T327" t="s">
        <v>4808</v>
      </c>
      <c r="U327" t="s">
        <v>3034</v>
      </c>
      <c r="V327" t="s">
        <v>4809</v>
      </c>
      <c r="W327" t="s">
        <v>245</v>
      </c>
      <c r="X327" t="s">
        <v>225</v>
      </c>
      <c r="Z327">
        <v>0</v>
      </c>
      <c r="AA327" t="s">
        <v>3921</v>
      </c>
      <c r="AB327" t="s">
        <v>4810</v>
      </c>
      <c r="AC327">
        <v>46154.568495370368</v>
      </c>
      <c r="AD327">
        <v>46153</v>
      </c>
      <c r="AE327" t="s">
        <v>4811</v>
      </c>
      <c r="AG327" t="s">
        <v>4812</v>
      </c>
      <c r="AH327">
        <v>6108878490</v>
      </c>
      <c r="AI327" t="s">
        <v>5126</v>
      </c>
      <c r="AM327" t="s">
        <v>3925</v>
      </c>
      <c r="AN327" t="s">
        <v>3926</v>
      </c>
      <c r="AO327" t="s">
        <v>4814</v>
      </c>
      <c r="AP327" t="s">
        <v>330</v>
      </c>
      <c r="AQ327" t="s">
        <v>4815</v>
      </c>
      <c r="AU327" t="s">
        <v>4859</v>
      </c>
      <c r="AV327" t="s">
        <v>4817</v>
      </c>
      <c r="AW327" t="s">
        <v>320</v>
      </c>
      <c r="AX327" t="s">
        <v>319</v>
      </c>
      <c r="AY327" t="s">
        <v>254</v>
      </c>
      <c r="AZ327" t="s">
        <v>230</v>
      </c>
      <c r="BA327" t="s">
        <v>395</v>
      </c>
      <c r="BB327" t="s">
        <v>380</v>
      </c>
      <c r="BC327" t="s">
        <v>3927</v>
      </c>
      <c r="BD327" t="s">
        <v>3927</v>
      </c>
      <c r="BE327" t="s">
        <v>3927</v>
      </c>
      <c r="BF327">
        <v>16</v>
      </c>
    </row>
    <row r="328" spans="1:58" x14ac:dyDescent="0.3">
      <c r="A328">
        <v>2026</v>
      </c>
      <c r="B328">
        <v>202605</v>
      </c>
      <c r="C328">
        <v>5</v>
      </c>
      <c r="D328" s="14">
        <v>20001624733452</v>
      </c>
      <c r="E328" t="s">
        <v>2810</v>
      </c>
      <c r="F328" s="2">
        <v>46151.413564814815</v>
      </c>
      <c r="G328" s="2">
        <v>46154</v>
      </c>
      <c r="I328" t="s">
        <v>224</v>
      </c>
      <c r="J328" t="s">
        <v>230</v>
      </c>
      <c r="L328" t="s">
        <v>5127</v>
      </c>
      <c r="M328" t="s">
        <v>309</v>
      </c>
      <c r="N328" t="s">
        <v>297</v>
      </c>
      <c r="O328" t="s">
        <v>283</v>
      </c>
      <c r="Q328" t="s">
        <v>5128</v>
      </c>
      <c r="R328" t="s">
        <v>2809</v>
      </c>
      <c r="S328" t="s">
        <v>4807</v>
      </c>
      <c r="T328" t="s">
        <v>4808</v>
      </c>
      <c r="U328" t="s">
        <v>3034</v>
      </c>
      <c r="V328" t="s">
        <v>4809</v>
      </c>
      <c r="W328" t="s">
        <v>245</v>
      </c>
      <c r="X328" t="s">
        <v>225</v>
      </c>
      <c r="Z328">
        <v>0</v>
      </c>
      <c r="AA328" t="s">
        <v>3921</v>
      </c>
      <c r="AB328" t="s">
        <v>4810</v>
      </c>
      <c r="AC328">
        <v>46155.537430555552</v>
      </c>
      <c r="AD328">
        <v>46154</v>
      </c>
      <c r="AE328" t="s">
        <v>4811</v>
      </c>
      <c r="AG328" t="s">
        <v>4812</v>
      </c>
      <c r="AH328">
        <v>6108932884</v>
      </c>
      <c r="AI328" t="s">
        <v>5129</v>
      </c>
      <c r="AM328" t="s">
        <v>3925</v>
      </c>
      <c r="AN328" t="s">
        <v>3926</v>
      </c>
      <c r="AO328" t="s">
        <v>4814</v>
      </c>
      <c r="AP328" t="s">
        <v>304</v>
      </c>
      <c r="AQ328" t="s">
        <v>4815</v>
      </c>
      <c r="AU328" t="s">
        <v>4816</v>
      </c>
      <c r="AV328" t="s">
        <v>4817</v>
      </c>
      <c r="AW328" t="s">
        <v>320</v>
      </c>
      <c r="AX328" t="s">
        <v>319</v>
      </c>
      <c r="AY328" t="s">
        <v>254</v>
      </c>
      <c r="AZ328" t="s">
        <v>230</v>
      </c>
      <c r="BA328" t="s">
        <v>395</v>
      </c>
      <c r="BB328" t="s">
        <v>380</v>
      </c>
      <c r="BC328" t="s">
        <v>3927</v>
      </c>
      <c r="BD328" t="s">
        <v>3927</v>
      </c>
      <c r="BE328" t="s">
        <v>3927</v>
      </c>
      <c r="BF328">
        <v>16</v>
      </c>
    </row>
    <row r="329" spans="1:58" x14ac:dyDescent="0.3">
      <c r="A329">
        <v>2026</v>
      </c>
      <c r="B329">
        <v>202605</v>
      </c>
      <c r="C329">
        <v>5</v>
      </c>
      <c r="D329" s="14">
        <v>20001624721274</v>
      </c>
      <c r="E329" t="s">
        <v>2810</v>
      </c>
      <c r="F329" s="2">
        <v>46151.032256944447</v>
      </c>
      <c r="G329" s="2">
        <v>46152</v>
      </c>
      <c r="I329" t="s">
        <v>224</v>
      </c>
      <c r="J329" t="s">
        <v>230</v>
      </c>
      <c r="M329" t="s">
        <v>309</v>
      </c>
      <c r="N329" t="s">
        <v>297</v>
      </c>
      <c r="O329" t="s">
        <v>283</v>
      </c>
      <c r="Q329" t="s">
        <v>5130</v>
      </c>
      <c r="R329" t="s">
        <v>2809</v>
      </c>
      <c r="S329" t="s">
        <v>4807</v>
      </c>
      <c r="T329" t="s">
        <v>4808</v>
      </c>
      <c r="U329" t="s">
        <v>3034</v>
      </c>
      <c r="V329" t="s">
        <v>4809</v>
      </c>
      <c r="W329" t="s">
        <v>245</v>
      </c>
      <c r="X329" t="s">
        <v>387</v>
      </c>
      <c r="Z329">
        <v>0</v>
      </c>
      <c r="AA329" t="s">
        <v>3921</v>
      </c>
      <c r="AB329" t="s">
        <v>4810</v>
      </c>
      <c r="AC329">
        <v>46153.484120370369</v>
      </c>
      <c r="AD329">
        <v>46152</v>
      </c>
      <c r="AE329" t="s">
        <v>4811</v>
      </c>
      <c r="AG329" t="s">
        <v>4812</v>
      </c>
      <c r="AH329">
        <v>6108877421</v>
      </c>
      <c r="AI329" t="s">
        <v>5131</v>
      </c>
      <c r="AM329" t="s">
        <v>3925</v>
      </c>
      <c r="AN329" t="s">
        <v>3926</v>
      </c>
      <c r="AO329" t="s">
        <v>4814</v>
      </c>
      <c r="AP329" t="s">
        <v>304</v>
      </c>
      <c r="AQ329" t="s">
        <v>4815</v>
      </c>
      <c r="AU329" t="s">
        <v>4939</v>
      </c>
      <c r="AV329" t="s">
        <v>4817</v>
      </c>
      <c r="AW329" t="s">
        <v>389</v>
      </c>
      <c r="AX329" t="s">
        <v>388</v>
      </c>
      <c r="AY329" t="s">
        <v>253</v>
      </c>
      <c r="AZ329" t="s">
        <v>230</v>
      </c>
      <c r="BA329" t="s">
        <v>395</v>
      </c>
      <c r="BB329" t="s">
        <v>380</v>
      </c>
      <c r="BC329" t="s">
        <v>3927</v>
      </c>
      <c r="BD329" t="s">
        <v>3927</v>
      </c>
      <c r="BE329" t="s">
        <v>3927</v>
      </c>
      <c r="BF329">
        <v>16</v>
      </c>
    </row>
    <row r="330" spans="1:58" x14ac:dyDescent="0.3">
      <c r="A330">
        <v>2026</v>
      </c>
      <c r="B330">
        <v>202605</v>
      </c>
      <c r="C330">
        <v>5</v>
      </c>
      <c r="D330" s="14">
        <v>20001624691425</v>
      </c>
      <c r="E330" t="s">
        <v>2810</v>
      </c>
      <c r="F330" s="2">
        <v>46151.346215277779</v>
      </c>
      <c r="G330" s="2">
        <v>46151</v>
      </c>
      <c r="I330" t="s">
        <v>224</v>
      </c>
      <c r="J330" t="s">
        <v>230</v>
      </c>
      <c r="L330" t="s">
        <v>3551</v>
      </c>
      <c r="M330" t="s">
        <v>309</v>
      </c>
      <c r="N330" t="s">
        <v>297</v>
      </c>
      <c r="O330" t="s">
        <v>283</v>
      </c>
      <c r="Q330" t="s">
        <v>5132</v>
      </c>
      <c r="R330" t="s">
        <v>2809</v>
      </c>
      <c r="S330" t="s">
        <v>5133</v>
      </c>
      <c r="T330" t="s">
        <v>5134</v>
      </c>
      <c r="U330" t="s">
        <v>3034</v>
      </c>
      <c r="V330" t="s">
        <v>647</v>
      </c>
      <c r="W330" t="s">
        <v>245</v>
      </c>
      <c r="X330" t="s">
        <v>225</v>
      </c>
      <c r="Z330">
        <v>4</v>
      </c>
      <c r="AA330" t="s">
        <v>3921</v>
      </c>
      <c r="AB330" t="s">
        <v>3995</v>
      </c>
      <c r="AC330">
        <v>46155.513287037036</v>
      </c>
      <c r="AD330">
        <v>46155</v>
      </c>
      <c r="AE330" t="s">
        <v>3938</v>
      </c>
      <c r="AG330" t="s">
        <v>5135</v>
      </c>
      <c r="AH330">
        <v>6108940904</v>
      </c>
      <c r="AI330" t="s">
        <v>5136</v>
      </c>
      <c r="AM330" t="s">
        <v>3925</v>
      </c>
      <c r="AN330" t="s">
        <v>3926</v>
      </c>
      <c r="AO330" t="s">
        <v>268</v>
      </c>
      <c r="AP330" t="s">
        <v>249</v>
      </c>
      <c r="AQ330" t="s">
        <v>3998</v>
      </c>
      <c r="AW330" t="s">
        <v>227</v>
      </c>
      <c r="AX330" t="s">
        <v>226</v>
      </c>
      <c r="AY330" t="s">
        <v>254</v>
      </c>
      <c r="AZ330" t="s">
        <v>230</v>
      </c>
      <c r="BA330" t="s">
        <v>395</v>
      </c>
      <c r="BB330" t="s">
        <v>380</v>
      </c>
      <c r="BC330" t="s">
        <v>3927</v>
      </c>
      <c r="BD330" t="s">
        <v>3927</v>
      </c>
      <c r="BE330" t="s">
        <v>3927</v>
      </c>
      <c r="BF330">
        <v>16</v>
      </c>
    </row>
    <row r="331" spans="1:58" x14ac:dyDescent="0.3">
      <c r="A331">
        <v>2026</v>
      </c>
      <c r="B331">
        <v>202605</v>
      </c>
      <c r="C331">
        <v>5</v>
      </c>
      <c r="D331" s="14">
        <v>20001624686594</v>
      </c>
      <c r="E331" t="s">
        <v>2810</v>
      </c>
      <c r="F331" s="2">
        <v>46151.359155092592</v>
      </c>
      <c r="G331" s="2">
        <v>46153</v>
      </c>
      <c r="I331" t="s">
        <v>224</v>
      </c>
      <c r="J331" t="s">
        <v>230</v>
      </c>
      <c r="L331" t="s">
        <v>2155</v>
      </c>
      <c r="M331" t="s">
        <v>309</v>
      </c>
      <c r="N331" t="s">
        <v>297</v>
      </c>
      <c r="O331" t="s">
        <v>283</v>
      </c>
      <c r="Q331" t="s">
        <v>5137</v>
      </c>
      <c r="R331" t="s">
        <v>2809</v>
      </c>
      <c r="S331" t="s">
        <v>5138</v>
      </c>
      <c r="T331" t="s">
        <v>5139</v>
      </c>
      <c r="U331" t="s">
        <v>4008</v>
      </c>
      <c r="V331" t="s">
        <v>980</v>
      </c>
      <c r="W331" t="s">
        <v>245</v>
      </c>
      <c r="X331" t="s">
        <v>225</v>
      </c>
      <c r="Z331">
        <v>2</v>
      </c>
      <c r="AA331" t="s">
        <v>3921</v>
      </c>
      <c r="AB331" t="s">
        <v>5140</v>
      </c>
      <c r="AC331">
        <v>46155.634386574071</v>
      </c>
      <c r="AD331">
        <v>46155</v>
      </c>
      <c r="AE331" t="s">
        <v>3938</v>
      </c>
      <c r="AG331" t="s">
        <v>4870</v>
      </c>
      <c r="AH331">
        <v>6108924131</v>
      </c>
      <c r="AI331" t="s">
        <v>5141</v>
      </c>
      <c r="AM331" t="s">
        <v>3925</v>
      </c>
      <c r="AN331" t="s">
        <v>5142</v>
      </c>
      <c r="AO331" t="s">
        <v>268</v>
      </c>
      <c r="AP331" t="s">
        <v>249</v>
      </c>
      <c r="AQ331" t="s">
        <v>3940</v>
      </c>
      <c r="AW331" t="s">
        <v>5143</v>
      </c>
      <c r="AX331" t="s">
        <v>3056</v>
      </c>
      <c r="AY331" t="s">
        <v>254</v>
      </c>
      <c r="AZ331" t="s">
        <v>230</v>
      </c>
      <c r="BA331" t="s">
        <v>395</v>
      </c>
      <c r="BB331" t="s">
        <v>380</v>
      </c>
      <c r="BC331" t="s">
        <v>3927</v>
      </c>
      <c r="BD331" t="s">
        <v>3927</v>
      </c>
      <c r="BE331" t="s">
        <v>3927</v>
      </c>
      <c r="BF331">
        <v>16</v>
      </c>
    </row>
    <row r="332" spans="1:58" x14ac:dyDescent="0.3">
      <c r="A332">
        <v>2026</v>
      </c>
      <c r="B332">
        <v>202605</v>
      </c>
      <c r="C332">
        <v>5</v>
      </c>
      <c r="D332" s="14">
        <v>20001624685747</v>
      </c>
      <c r="E332" t="s">
        <v>2810</v>
      </c>
      <c r="F332" s="2">
        <v>46151.374664351853</v>
      </c>
      <c r="G332" s="2">
        <v>46151</v>
      </c>
      <c r="I332" t="s">
        <v>224</v>
      </c>
      <c r="J332" t="s">
        <v>230</v>
      </c>
      <c r="L332" t="s">
        <v>3388</v>
      </c>
      <c r="M332" t="s">
        <v>309</v>
      </c>
      <c r="N332" t="s">
        <v>297</v>
      </c>
      <c r="O332" t="s">
        <v>283</v>
      </c>
      <c r="Q332" t="s">
        <v>5144</v>
      </c>
      <c r="R332" t="s">
        <v>2809</v>
      </c>
      <c r="S332" t="s">
        <v>5145</v>
      </c>
      <c r="T332" t="s">
        <v>5146</v>
      </c>
      <c r="U332" t="s">
        <v>3034</v>
      </c>
      <c r="V332" t="s">
        <v>647</v>
      </c>
      <c r="W332" t="s">
        <v>245</v>
      </c>
      <c r="X332" t="s">
        <v>225</v>
      </c>
      <c r="Z332">
        <v>3</v>
      </c>
      <c r="AA332" t="s">
        <v>3921</v>
      </c>
      <c r="AB332" t="s">
        <v>5147</v>
      </c>
      <c r="AC332">
        <v>46154.683587962965</v>
      </c>
      <c r="AD332">
        <v>46154</v>
      </c>
      <c r="AE332" t="s">
        <v>3938</v>
      </c>
      <c r="AG332" t="s">
        <v>5111</v>
      </c>
      <c r="AH332">
        <v>6090093750</v>
      </c>
      <c r="AI332" t="s">
        <v>5148</v>
      </c>
      <c r="AM332" t="s">
        <v>3925</v>
      </c>
      <c r="AN332" t="s">
        <v>5149</v>
      </c>
      <c r="AO332" t="s">
        <v>268</v>
      </c>
      <c r="AP332" t="s">
        <v>304</v>
      </c>
      <c r="AQ332" t="s">
        <v>3940</v>
      </c>
      <c r="AW332" t="s">
        <v>227</v>
      </c>
      <c r="AX332" t="s">
        <v>226</v>
      </c>
      <c r="AY332" t="s">
        <v>254</v>
      </c>
      <c r="AZ332" t="s">
        <v>230</v>
      </c>
      <c r="BA332" t="s">
        <v>273</v>
      </c>
      <c r="BB332" t="s">
        <v>380</v>
      </c>
      <c r="BC332" t="s">
        <v>3927</v>
      </c>
      <c r="BD332" t="s">
        <v>3927</v>
      </c>
      <c r="BE332" t="s">
        <v>3927</v>
      </c>
      <c r="BF332">
        <v>26</v>
      </c>
    </row>
    <row r="333" spans="1:58" x14ac:dyDescent="0.3">
      <c r="A333">
        <v>2026</v>
      </c>
      <c r="B333">
        <v>202605</v>
      </c>
      <c r="C333">
        <v>5</v>
      </c>
      <c r="D333" s="14">
        <v>20001624681361</v>
      </c>
      <c r="E333" t="s">
        <v>2810</v>
      </c>
      <c r="F333" s="2">
        <v>46150.868796296294</v>
      </c>
      <c r="G333" s="2">
        <v>46151</v>
      </c>
      <c r="I333" t="s">
        <v>224</v>
      </c>
      <c r="J333" t="s">
        <v>230</v>
      </c>
      <c r="L333" t="s">
        <v>1577</v>
      </c>
      <c r="M333" t="s">
        <v>902</v>
      </c>
      <c r="N333" t="s">
        <v>752</v>
      </c>
      <c r="O333" t="s">
        <v>623</v>
      </c>
      <c r="Q333" t="s">
        <v>5150</v>
      </c>
      <c r="R333" t="s">
        <v>2809</v>
      </c>
      <c r="S333" t="s">
        <v>4836</v>
      </c>
      <c r="T333" t="s">
        <v>4837</v>
      </c>
      <c r="U333" t="s">
        <v>3034</v>
      </c>
      <c r="V333" t="s">
        <v>3994</v>
      </c>
      <c r="W333" t="s">
        <v>245</v>
      </c>
      <c r="X333" t="s">
        <v>225</v>
      </c>
      <c r="Z333">
        <v>2</v>
      </c>
      <c r="AA333" t="s">
        <v>3921</v>
      </c>
      <c r="AB333" t="s">
        <v>5151</v>
      </c>
      <c r="AC333">
        <v>46153.652141203704</v>
      </c>
      <c r="AD333">
        <v>46153</v>
      </c>
      <c r="AE333" t="s">
        <v>3938</v>
      </c>
      <c r="AG333" t="s">
        <v>4828</v>
      </c>
      <c r="AH333">
        <v>6108933978</v>
      </c>
      <c r="AI333" t="s">
        <v>5152</v>
      </c>
      <c r="AM333" t="s">
        <v>3925</v>
      </c>
      <c r="AN333" t="s">
        <v>3926</v>
      </c>
      <c r="AO333" t="s">
        <v>268</v>
      </c>
      <c r="AP333" t="s">
        <v>386</v>
      </c>
      <c r="AQ333" t="s">
        <v>3940</v>
      </c>
      <c r="AU333" t="s">
        <v>4220</v>
      </c>
      <c r="AV333" t="s">
        <v>4000</v>
      </c>
      <c r="AW333" t="s">
        <v>320</v>
      </c>
      <c r="AX333" t="s">
        <v>319</v>
      </c>
      <c r="AY333" t="s">
        <v>254</v>
      </c>
      <c r="AZ333" t="s">
        <v>230</v>
      </c>
      <c r="BA333" t="s">
        <v>395</v>
      </c>
      <c r="BB333" t="s">
        <v>380</v>
      </c>
      <c r="BC333" t="s">
        <v>3927</v>
      </c>
      <c r="BD333" t="s">
        <v>3927</v>
      </c>
      <c r="BE333" t="s">
        <v>3927</v>
      </c>
      <c r="BF333">
        <v>16</v>
      </c>
    </row>
    <row r="334" spans="1:58" x14ac:dyDescent="0.3">
      <c r="A334">
        <v>2026</v>
      </c>
      <c r="B334">
        <v>202605</v>
      </c>
      <c r="C334">
        <v>5</v>
      </c>
      <c r="D334" s="14">
        <v>20001624676400</v>
      </c>
      <c r="E334" t="s">
        <v>2810</v>
      </c>
      <c r="F334" s="2">
        <v>46150.909710648149</v>
      </c>
      <c r="G334" s="2">
        <v>46151</v>
      </c>
      <c r="I334" t="s">
        <v>224</v>
      </c>
      <c r="J334" t="s">
        <v>230</v>
      </c>
      <c r="L334" t="s">
        <v>5153</v>
      </c>
      <c r="M334" t="s">
        <v>1366</v>
      </c>
      <c r="N334" t="s">
        <v>1359</v>
      </c>
      <c r="O334" t="s">
        <v>554</v>
      </c>
      <c r="Q334" t="s">
        <v>5154</v>
      </c>
      <c r="R334" t="s">
        <v>2809</v>
      </c>
      <c r="S334" t="s">
        <v>4949</v>
      </c>
      <c r="T334" t="s">
        <v>4950</v>
      </c>
      <c r="U334" t="s">
        <v>3034</v>
      </c>
      <c r="V334" t="s">
        <v>3994</v>
      </c>
      <c r="W334" t="s">
        <v>245</v>
      </c>
      <c r="X334" t="s">
        <v>387</v>
      </c>
      <c r="Z334">
        <v>2</v>
      </c>
      <c r="AA334" t="s">
        <v>3921</v>
      </c>
      <c r="AB334" t="s">
        <v>5155</v>
      </c>
      <c r="AC334">
        <v>46153.652141203704</v>
      </c>
      <c r="AD334">
        <v>46153</v>
      </c>
      <c r="AE334" t="s">
        <v>3938</v>
      </c>
      <c r="AG334" t="s">
        <v>4828</v>
      </c>
      <c r="AH334">
        <v>6103843971</v>
      </c>
      <c r="AI334" t="s">
        <v>5156</v>
      </c>
      <c r="AM334" t="s">
        <v>3925</v>
      </c>
      <c r="AN334" t="s">
        <v>3926</v>
      </c>
      <c r="AO334" t="s">
        <v>268</v>
      </c>
      <c r="AP334" t="s">
        <v>304</v>
      </c>
      <c r="AQ334" t="s">
        <v>3940</v>
      </c>
      <c r="AU334" t="s">
        <v>4220</v>
      </c>
      <c r="AV334" t="s">
        <v>4000</v>
      </c>
      <c r="AW334" t="s">
        <v>921</v>
      </c>
      <c r="AX334" t="s">
        <v>920</v>
      </c>
      <c r="AY334" t="s">
        <v>253</v>
      </c>
      <c r="AZ334" t="s">
        <v>230</v>
      </c>
      <c r="BA334" t="s">
        <v>273</v>
      </c>
      <c r="BB334" t="s">
        <v>380</v>
      </c>
      <c r="BC334" t="s">
        <v>3927</v>
      </c>
      <c r="BD334" t="s">
        <v>3927</v>
      </c>
      <c r="BE334" t="s">
        <v>3927</v>
      </c>
      <c r="BF334">
        <v>16</v>
      </c>
    </row>
    <row r="335" spans="1:58" x14ac:dyDescent="0.3">
      <c r="A335">
        <v>2026</v>
      </c>
      <c r="B335">
        <v>202605</v>
      </c>
      <c r="C335">
        <v>5</v>
      </c>
      <c r="D335" s="14">
        <v>20001624670250</v>
      </c>
      <c r="E335" t="s">
        <v>2810</v>
      </c>
      <c r="F335" s="2">
        <v>46150.785046296296</v>
      </c>
      <c r="G335" s="2">
        <v>46151</v>
      </c>
      <c r="I335" t="s">
        <v>224</v>
      </c>
      <c r="J335" t="s">
        <v>230</v>
      </c>
      <c r="L335" t="s">
        <v>5157</v>
      </c>
      <c r="M335" t="s">
        <v>626</v>
      </c>
      <c r="N335" t="s">
        <v>616</v>
      </c>
      <c r="O335" t="s">
        <v>623</v>
      </c>
      <c r="Q335" t="s">
        <v>5158</v>
      </c>
      <c r="R335" t="s">
        <v>2809</v>
      </c>
      <c r="S335" t="s">
        <v>5159</v>
      </c>
      <c r="T335" t="s">
        <v>5160</v>
      </c>
      <c r="U335" t="s">
        <v>3034</v>
      </c>
      <c r="V335" t="s">
        <v>647</v>
      </c>
      <c r="W335" t="s">
        <v>245</v>
      </c>
      <c r="X335" t="s">
        <v>225</v>
      </c>
      <c r="Z335">
        <v>4</v>
      </c>
      <c r="AA335" t="s">
        <v>3921</v>
      </c>
      <c r="AB335" t="s">
        <v>3995</v>
      </c>
      <c r="AC335">
        <v>46155.513020833336</v>
      </c>
      <c r="AD335">
        <v>46155</v>
      </c>
      <c r="AE335" t="s">
        <v>3938</v>
      </c>
      <c r="AG335" t="s">
        <v>5111</v>
      </c>
      <c r="AH335">
        <v>6050954502</v>
      </c>
      <c r="AI335" t="s">
        <v>5161</v>
      </c>
      <c r="AM335" t="s">
        <v>3925</v>
      </c>
      <c r="AN335" t="s">
        <v>3926</v>
      </c>
      <c r="AO335" t="s">
        <v>268</v>
      </c>
      <c r="AP335" t="s">
        <v>693</v>
      </c>
      <c r="AQ335" t="s">
        <v>3998</v>
      </c>
      <c r="AW335" t="s">
        <v>227</v>
      </c>
      <c r="AX335" t="s">
        <v>226</v>
      </c>
      <c r="AY335" t="s">
        <v>254</v>
      </c>
      <c r="AZ335" t="s">
        <v>230</v>
      </c>
      <c r="BA335" t="s">
        <v>344</v>
      </c>
      <c r="BB335" t="s">
        <v>232</v>
      </c>
      <c r="BC335" t="s">
        <v>3927</v>
      </c>
      <c r="BD335" t="s">
        <v>3927</v>
      </c>
      <c r="BE335" t="s">
        <v>3927</v>
      </c>
      <c r="BF335">
        <v>16</v>
      </c>
    </row>
    <row r="336" spans="1:58" x14ac:dyDescent="0.3">
      <c r="A336">
        <v>2026</v>
      </c>
      <c r="B336">
        <v>202605</v>
      </c>
      <c r="C336">
        <v>5</v>
      </c>
      <c r="D336" s="14">
        <v>20001624647378</v>
      </c>
      <c r="E336" t="s">
        <v>2810</v>
      </c>
      <c r="F336" s="2">
        <v>46150.705208333333</v>
      </c>
      <c r="G336" s="2">
        <v>46151</v>
      </c>
      <c r="I336" t="s">
        <v>224</v>
      </c>
      <c r="J336" t="s">
        <v>230</v>
      </c>
      <c r="L336" t="s">
        <v>5162</v>
      </c>
      <c r="M336" t="s">
        <v>4740</v>
      </c>
      <c r="N336" t="s">
        <v>1128</v>
      </c>
      <c r="O336" t="s">
        <v>331</v>
      </c>
      <c r="Q336" t="s">
        <v>5163</v>
      </c>
      <c r="R336" t="s">
        <v>2809</v>
      </c>
      <c r="S336" t="s">
        <v>5164</v>
      </c>
      <c r="T336" t="s">
        <v>5165</v>
      </c>
      <c r="U336" t="s">
        <v>3034</v>
      </c>
      <c r="V336" t="s">
        <v>647</v>
      </c>
      <c r="W336" t="s">
        <v>245</v>
      </c>
      <c r="X336" t="s">
        <v>387</v>
      </c>
      <c r="Z336">
        <v>3</v>
      </c>
      <c r="AA336" t="s">
        <v>3921</v>
      </c>
      <c r="AB336" t="s">
        <v>5166</v>
      </c>
      <c r="AC336">
        <v>46154.683587962965</v>
      </c>
      <c r="AD336">
        <v>46154</v>
      </c>
      <c r="AE336" t="s">
        <v>3938</v>
      </c>
      <c r="AG336" t="s">
        <v>5111</v>
      </c>
      <c r="AH336">
        <v>6063226636</v>
      </c>
      <c r="AI336" t="s">
        <v>5167</v>
      </c>
      <c r="AM336" t="s">
        <v>3925</v>
      </c>
      <c r="AN336" t="s">
        <v>3926</v>
      </c>
      <c r="AO336" t="s">
        <v>268</v>
      </c>
      <c r="AP336" t="s">
        <v>386</v>
      </c>
      <c r="AQ336" t="s">
        <v>3940</v>
      </c>
      <c r="AU336" t="s">
        <v>3999</v>
      </c>
      <c r="AV336" t="s">
        <v>4000</v>
      </c>
      <c r="AW336" t="s">
        <v>447</v>
      </c>
      <c r="AX336" t="s">
        <v>446</v>
      </c>
      <c r="AY336" t="s">
        <v>253</v>
      </c>
      <c r="AZ336" t="s">
        <v>230</v>
      </c>
      <c r="BA336" t="s">
        <v>273</v>
      </c>
      <c r="BB336" t="s">
        <v>380</v>
      </c>
      <c r="BC336" t="s">
        <v>3927</v>
      </c>
      <c r="BD336" t="s">
        <v>3927</v>
      </c>
      <c r="BE336" t="s">
        <v>3927</v>
      </c>
      <c r="BF336">
        <v>9</v>
      </c>
    </row>
    <row r="337" spans="1:58" x14ac:dyDescent="0.3">
      <c r="A337">
        <v>2026</v>
      </c>
      <c r="B337">
        <v>202605</v>
      </c>
      <c r="C337">
        <v>5</v>
      </c>
      <c r="D337" s="14">
        <v>20001624641315</v>
      </c>
      <c r="E337" t="s">
        <v>2810</v>
      </c>
      <c r="F337" s="2">
        <v>46150.699097222219</v>
      </c>
      <c r="G337" s="2">
        <v>46153</v>
      </c>
      <c r="I337" t="s">
        <v>224</v>
      </c>
      <c r="J337" t="s">
        <v>230</v>
      </c>
      <c r="L337" t="s">
        <v>3760</v>
      </c>
      <c r="M337" t="s">
        <v>5168</v>
      </c>
      <c r="N337" t="s">
        <v>752</v>
      </c>
      <c r="O337" t="s">
        <v>623</v>
      </c>
      <c r="Q337" t="s">
        <v>5169</v>
      </c>
      <c r="R337" t="s">
        <v>2809</v>
      </c>
      <c r="S337" t="s">
        <v>5170</v>
      </c>
      <c r="T337" t="s">
        <v>5171</v>
      </c>
      <c r="U337" t="s">
        <v>3034</v>
      </c>
      <c r="V337" t="s">
        <v>3994</v>
      </c>
      <c r="W337" t="s">
        <v>245</v>
      </c>
      <c r="X337" t="s">
        <v>387</v>
      </c>
      <c r="Z337">
        <v>1</v>
      </c>
      <c r="AA337" t="s">
        <v>3921</v>
      </c>
      <c r="AB337" t="s">
        <v>5172</v>
      </c>
      <c r="AC337">
        <v>46154.648587962962</v>
      </c>
      <c r="AD337">
        <v>46154</v>
      </c>
      <c r="AE337" t="s">
        <v>3938</v>
      </c>
      <c r="AG337" t="s">
        <v>5173</v>
      </c>
      <c r="AH337">
        <v>6108926995</v>
      </c>
      <c r="AI337" t="s">
        <v>5174</v>
      </c>
      <c r="AM337" t="s">
        <v>3925</v>
      </c>
      <c r="AN337" t="s">
        <v>3926</v>
      </c>
      <c r="AO337" t="s">
        <v>268</v>
      </c>
      <c r="AP337" t="s">
        <v>304</v>
      </c>
      <c r="AQ337" t="s">
        <v>3940</v>
      </c>
      <c r="AU337" t="s">
        <v>3999</v>
      </c>
      <c r="AV337" t="s">
        <v>4000</v>
      </c>
      <c r="AW337" t="s">
        <v>447</v>
      </c>
      <c r="AX337" t="s">
        <v>446</v>
      </c>
      <c r="AY337" t="s">
        <v>253</v>
      </c>
      <c r="AZ337" t="s">
        <v>230</v>
      </c>
      <c r="BA337" t="s">
        <v>395</v>
      </c>
      <c r="BB337" t="s">
        <v>380</v>
      </c>
      <c r="BC337" t="s">
        <v>3927</v>
      </c>
      <c r="BD337" t="s">
        <v>3927</v>
      </c>
      <c r="BE337" t="s">
        <v>3927</v>
      </c>
      <c r="BF337">
        <v>16</v>
      </c>
    </row>
    <row r="338" spans="1:58" x14ac:dyDescent="0.3">
      <c r="A338">
        <v>2026</v>
      </c>
      <c r="B338">
        <v>202605</v>
      </c>
      <c r="C338">
        <v>5</v>
      </c>
      <c r="D338" s="14">
        <v>20001624641136</v>
      </c>
      <c r="E338" t="s">
        <v>2810</v>
      </c>
      <c r="F338" s="2">
        <v>46150.68986111111</v>
      </c>
      <c r="G338" s="2">
        <v>46151</v>
      </c>
      <c r="I338" t="s">
        <v>224</v>
      </c>
      <c r="J338" t="s">
        <v>230</v>
      </c>
      <c r="L338" t="s">
        <v>5175</v>
      </c>
      <c r="M338" t="s">
        <v>4091</v>
      </c>
      <c r="N338" t="s">
        <v>546</v>
      </c>
      <c r="O338" t="s">
        <v>554</v>
      </c>
      <c r="Q338" t="s">
        <v>5176</v>
      </c>
      <c r="R338" t="s">
        <v>2809</v>
      </c>
      <c r="S338" t="s">
        <v>5177</v>
      </c>
      <c r="T338" t="s">
        <v>5178</v>
      </c>
      <c r="U338" t="s">
        <v>3034</v>
      </c>
      <c r="V338" t="s">
        <v>3994</v>
      </c>
      <c r="W338" t="s">
        <v>245</v>
      </c>
      <c r="X338" t="s">
        <v>225</v>
      </c>
      <c r="Z338">
        <v>2</v>
      </c>
      <c r="AA338" t="s">
        <v>3921</v>
      </c>
      <c r="AB338" t="s">
        <v>5179</v>
      </c>
      <c r="AC338">
        <v>46153.652141203704</v>
      </c>
      <c r="AD338">
        <v>46153</v>
      </c>
      <c r="AE338" t="s">
        <v>3938</v>
      </c>
      <c r="AG338" t="s">
        <v>4828</v>
      </c>
      <c r="AH338">
        <v>6108930907</v>
      </c>
      <c r="AI338" t="s">
        <v>5180</v>
      </c>
      <c r="AM338" t="s">
        <v>3925</v>
      </c>
      <c r="AN338" t="s">
        <v>3926</v>
      </c>
      <c r="AO338" t="s">
        <v>268</v>
      </c>
      <c r="AP338" t="s">
        <v>249</v>
      </c>
      <c r="AQ338" t="s">
        <v>3940</v>
      </c>
      <c r="AU338" t="s">
        <v>4220</v>
      </c>
      <c r="AV338" t="s">
        <v>4000</v>
      </c>
      <c r="AW338" t="s">
        <v>320</v>
      </c>
      <c r="AX338" t="s">
        <v>319</v>
      </c>
      <c r="AY338" t="s">
        <v>254</v>
      </c>
      <c r="AZ338" t="s">
        <v>230</v>
      </c>
      <c r="BA338" t="s">
        <v>395</v>
      </c>
      <c r="BB338" t="s">
        <v>380</v>
      </c>
      <c r="BC338" t="s">
        <v>3927</v>
      </c>
      <c r="BD338" t="s">
        <v>3927</v>
      </c>
      <c r="BE338" t="s">
        <v>3927</v>
      </c>
      <c r="BF338">
        <v>16</v>
      </c>
    </row>
    <row r="339" spans="1:58" x14ac:dyDescent="0.3">
      <c r="A339">
        <v>2026</v>
      </c>
      <c r="B339">
        <v>202605</v>
      </c>
      <c r="C339">
        <v>5</v>
      </c>
      <c r="D339" s="14">
        <v>20001624634088</v>
      </c>
      <c r="E339" t="s">
        <v>2810</v>
      </c>
      <c r="F339" s="2">
        <v>46150.685543981483</v>
      </c>
      <c r="G339" s="2">
        <v>46151</v>
      </c>
      <c r="I339" t="s">
        <v>224</v>
      </c>
      <c r="J339" t="s">
        <v>230</v>
      </c>
      <c r="L339" t="s">
        <v>1744</v>
      </c>
      <c r="M339" t="s">
        <v>309</v>
      </c>
      <c r="N339" t="s">
        <v>297</v>
      </c>
      <c r="O339" t="s">
        <v>283</v>
      </c>
      <c r="Q339" t="s">
        <v>5181</v>
      </c>
      <c r="R339" t="s">
        <v>5182</v>
      </c>
      <c r="S339" t="s">
        <v>5183</v>
      </c>
      <c r="T339" t="s">
        <v>5184</v>
      </c>
      <c r="U339" t="s">
        <v>3034</v>
      </c>
      <c r="V339" t="s">
        <v>647</v>
      </c>
      <c r="W339" t="s">
        <v>245</v>
      </c>
      <c r="X339" t="s">
        <v>225</v>
      </c>
      <c r="Z339">
        <v>4</v>
      </c>
      <c r="AA339" t="s">
        <v>3921</v>
      </c>
      <c r="AB339" t="s">
        <v>3995</v>
      </c>
      <c r="AC339">
        <v>46155.513101851851</v>
      </c>
      <c r="AD339">
        <v>46155</v>
      </c>
      <c r="AE339" t="s">
        <v>3938</v>
      </c>
      <c r="AG339" t="s">
        <v>5111</v>
      </c>
      <c r="AH339">
        <v>6075559856</v>
      </c>
      <c r="AI339" t="s">
        <v>5185</v>
      </c>
      <c r="AM339" t="s">
        <v>3925</v>
      </c>
      <c r="AN339" t="s">
        <v>3926</v>
      </c>
      <c r="AO339" t="s">
        <v>268</v>
      </c>
      <c r="AP339" t="s">
        <v>249</v>
      </c>
      <c r="AQ339" t="s">
        <v>3998</v>
      </c>
      <c r="AW339" t="s">
        <v>227</v>
      </c>
      <c r="AX339" t="s">
        <v>226</v>
      </c>
      <c r="AY339" t="s">
        <v>254</v>
      </c>
      <c r="AZ339" t="s">
        <v>230</v>
      </c>
      <c r="BA339" t="s">
        <v>273</v>
      </c>
      <c r="BB339" t="s">
        <v>380</v>
      </c>
      <c r="BC339" t="s">
        <v>3927</v>
      </c>
      <c r="BD339" t="s">
        <v>3927</v>
      </c>
      <c r="BE339" t="s">
        <v>3927</v>
      </c>
      <c r="BF339">
        <v>1</v>
      </c>
    </row>
    <row r="340" spans="1:58" x14ac:dyDescent="0.3">
      <c r="A340">
        <v>2026</v>
      </c>
      <c r="B340">
        <v>202605</v>
      </c>
      <c r="C340">
        <v>5</v>
      </c>
      <c r="D340" s="14">
        <v>20001624632356</v>
      </c>
      <c r="E340" t="s">
        <v>2810</v>
      </c>
      <c r="F340" s="2">
        <v>46150.698009259257</v>
      </c>
      <c r="G340" s="2">
        <v>46153</v>
      </c>
      <c r="I340" t="s">
        <v>224</v>
      </c>
      <c r="J340" t="s">
        <v>230</v>
      </c>
      <c r="L340" t="s">
        <v>2827</v>
      </c>
      <c r="M340" t="s">
        <v>1104</v>
      </c>
      <c r="N340" t="s">
        <v>322</v>
      </c>
      <c r="O340" t="s">
        <v>331</v>
      </c>
      <c r="Q340" t="s">
        <v>5186</v>
      </c>
      <c r="R340" t="s">
        <v>2809</v>
      </c>
      <c r="S340" t="s">
        <v>5187</v>
      </c>
      <c r="T340" t="s">
        <v>5188</v>
      </c>
      <c r="U340" t="s">
        <v>3034</v>
      </c>
      <c r="V340" t="s">
        <v>647</v>
      </c>
      <c r="W340" t="s">
        <v>245</v>
      </c>
      <c r="X340" t="s">
        <v>387</v>
      </c>
      <c r="Z340">
        <v>0</v>
      </c>
      <c r="AA340" t="s">
        <v>3921</v>
      </c>
      <c r="AB340" t="s">
        <v>4810</v>
      </c>
      <c r="AC340">
        <v>46154.568495370368</v>
      </c>
      <c r="AD340">
        <v>46153</v>
      </c>
      <c r="AE340" t="s">
        <v>4811</v>
      </c>
      <c r="AG340" t="s">
        <v>5111</v>
      </c>
      <c r="AH340">
        <v>6050300532</v>
      </c>
      <c r="AI340" t="s">
        <v>5189</v>
      </c>
      <c r="AM340" t="s">
        <v>3925</v>
      </c>
      <c r="AN340" t="s">
        <v>3926</v>
      </c>
      <c r="AO340" t="s">
        <v>268</v>
      </c>
      <c r="AP340" t="s">
        <v>386</v>
      </c>
      <c r="AQ340" t="s">
        <v>4815</v>
      </c>
      <c r="AU340" t="s">
        <v>5190</v>
      </c>
      <c r="AV340" t="s">
        <v>5191</v>
      </c>
      <c r="AW340" t="s">
        <v>447</v>
      </c>
      <c r="AX340" t="s">
        <v>446</v>
      </c>
      <c r="AY340" t="s">
        <v>253</v>
      </c>
      <c r="AZ340" t="s">
        <v>230</v>
      </c>
      <c r="BA340" t="s">
        <v>273</v>
      </c>
      <c r="BB340" t="s">
        <v>380</v>
      </c>
      <c r="BC340" t="s">
        <v>3927</v>
      </c>
      <c r="BD340" t="s">
        <v>3927</v>
      </c>
      <c r="BE340" t="s">
        <v>3927</v>
      </c>
      <c r="BF340">
        <v>26</v>
      </c>
    </row>
    <row r="341" spans="1:58" x14ac:dyDescent="0.3">
      <c r="A341">
        <v>2026</v>
      </c>
      <c r="B341">
        <v>202605</v>
      </c>
      <c r="C341">
        <v>5</v>
      </c>
      <c r="D341" s="14">
        <v>20001624625318</v>
      </c>
      <c r="E341" t="s">
        <v>2810</v>
      </c>
      <c r="F341" s="2">
        <v>46150.861446759256</v>
      </c>
      <c r="G341" s="2">
        <v>46153</v>
      </c>
      <c r="I341" t="s">
        <v>224</v>
      </c>
      <c r="J341" t="s">
        <v>230</v>
      </c>
      <c r="L341" t="s">
        <v>5192</v>
      </c>
      <c r="M341" t="s">
        <v>309</v>
      </c>
      <c r="N341" t="s">
        <v>297</v>
      </c>
      <c r="O341" t="s">
        <v>283</v>
      </c>
      <c r="Q341" t="s">
        <v>5193</v>
      </c>
      <c r="R341" t="s">
        <v>2809</v>
      </c>
      <c r="S341" t="s">
        <v>4807</v>
      </c>
      <c r="T341" t="s">
        <v>4808</v>
      </c>
      <c r="U341" t="s">
        <v>3034</v>
      </c>
      <c r="V341" t="s">
        <v>4809</v>
      </c>
      <c r="W341" t="s">
        <v>245</v>
      </c>
      <c r="X341" t="s">
        <v>225</v>
      </c>
      <c r="Z341">
        <v>0</v>
      </c>
      <c r="AA341" t="s">
        <v>3921</v>
      </c>
      <c r="AB341" t="s">
        <v>4810</v>
      </c>
      <c r="AC341">
        <v>46154.568495370368</v>
      </c>
      <c r="AD341">
        <v>46153</v>
      </c>
      <c r="AE341" t="s">
        <v>4811</v>
      </c>
      <c r="AG341" t="s">
        <v>4812</v>
      </c>
      <c r="AH341">
        <v>6108871515</v>
      </c>
      <c r="AI341" t="s">
        <v>5194</v>
      </c>
      <c r="AM341" t="s">
        <v>3925</v>
      </c>
      <c r="AN341" t="s">
        <v>3926</v>
      </c>
      <c r="AO341" t="s">
        <v>4814</v>
      </c>
      <c r="AP341" t="s">
        <v>249</v>
      </c>
      <c r="AQ341" t="s">
        <v>4815</v>
      </c>
      <c r="AU341" t="s">
        <v>4859</v>
      </c>
      <c r="AV341" t="s">
        <v>4817</v>
      </c>
      <c r="AW341" t="s">
        <v>320</v>
      </c>
      <c r="AX341" t="s">
        <v>319</v>
      </c>
      <c r="AY341" t="s">
        <v>254</v>
      </c>
      <c r="AZ341" t="s">
        <v>230</v>
      </c>
      <c r="BA341" t="s">
        <v>273</v>
      </c>
      <c r="BB341" t="s">
        <v>380</v>
      </c>
      <c r="BC341" t="s">
        <v>3927</v>
      </c>
      <c r="BD341" t="s">
        <v>3927</v>
      </c>
      <c r="BE341" t="s">
        <v>3927</v>
      </c>
      <c r="BF341">
        <v>16</v>
      </c>
    </row>
    <row r="342" spans="1:58" x14ac:dyDescent="0.3">
      <c r="A342">
        <v>2026</v>
      </c>
      <c r="B342">
        <v>202605</v>
      </c>
      <c r="C342">
        <v>5</v>
      </c>
      <c r="D342" s="14">
        <v>20001624624923</v>
      </c>
      <c r="E342" t="s">
        <v>2810</v>
      </c>
      <c r="F342" s="2">
        <v>46150.66443287037</v>
      </c>
      <c r="G342" s="2">
        <v>46153</v>
      </c>
      <c r="I342" t="s">
        <v>224</v>
      </c>
      <c r="J342" t="s">
        <v>230</v>
      </c>
      <c r="L342" t="s">
        <v>5195</v>
      </c>
      <c r="M342" t="s">
        <v>309</v>
      </c>
      <c r="N342" t="s">
        <v>297</v>
      </c>
      <c r="O342" t="s">
        <v>283</v>
      </c>
      <c r="Q342" t="s">
        <v>5196</v>
      </c>
      <c r="R342" t="s">
        <v>2809</v>
      </c>
      <c r="S342" t="s">
        <v>4807</v>
      </c>
      <c r="T342" t="s">
        <v>4808</v>
      </c>
      <c r="U342" t="s">
        <v>3034</v>
      </c>
      <c r="V342" t="s">
        <v>4809</v>
      </c>
      <c r="W342" t="s">
        <v>245</v>
      </c>
      <c r="X342" t="s">
        <v>225</v>
      </c>
      <c r="Z342">
        <v>0</v>
      </c>
      <c r="AA342" t="s">
        <v>3921</v>
      </c>
      <c r="AB342" t="s">
        <v>4810</v>
      </c>
      <c r="AC342">
        <v>46154.568495370368</v>
      </c>
      <c r="AD342">
        <v>46153</v>
      </c>
      <c r="AE342" t="s">
        <v>4811</v>
      </c>
      <c r="AG342" t="s">
        <v>4812</v>
      </c>
      <c r="AH342">
        <v>6108871423</v>
      </c>
      <c r="AI342" t="s">
        <v>5197</v>
      </c>
      <c r="AM342" t="s">
        <v>3925</v>
      </c>
      <c r="AN342" t="s">
        <v>3926</v>
      </c>
      <c r="AO342" t="s">
        <v>4814</v>
      </c>
      <c r="AP342" t="s">
        <v>249</v>
      </c>
      <c r="AQ342" t="s">
        <v>4815</v>
      </c>
      <c r="AU342" t="s">
        <v>4859</v>
      </c>
      <c r="AV342" t="s">
        <v>4817</v>
      </c>
      <c r="AW342" t="s">
        <v>320</v>
      </c>
      <c r="AX342" t="s">
        <v>319</v>
      </c>
      <c r="AY342" t="s">
        <v>254</v>
      </c>
      <c r="AZ342" t="s">
        <v>230</v>
      </c>
      <c r="BA342" t="s">
        <v>395</v>
      </c>
      <c r="BB342" t="s">
        <v>380</v>
      </c>
      <c r="BC342" t="s">
        <v>3927</v>
      </c>
      <c r="BD342" t="s">
        <v>3927</v>
      </c>
      <c r="BE342" t="s">
        <v>3927</v>
      </c>
      <c r="BF342">
        <v>16</v>
      </c>
    </row>
    <row r="343" spans="1:58" x14ac:dyDescent="0.3">
      <c r="A343">
        <v>2026</v>
      </c>
      <c r="B343">
        <v>202605</v>
      </c>
      <c r="C343">
        <v>5</v>
      </c>
      <c r="D343" s="14">
        <v>20001624614034</v>
      </c>
      <c r="E343" t="s">
        <v>2810</v>
      </c>
      <c r="F343" s="2">
        <v>46150.643159722225</v>
      </c>
      <c r="G343" s="2">
        <v>46153</v>
      </c>
      <c r="I343" t="s">
        <v>224</v>
      </c>
      <c r="J343" t="s">
        <v>230</v>
      </c>
      <c r="L343" t="s">
        <v>3015</v>
      </c>
      <c r="M343" t="s">
        <v>1104</v>
      </c>
      <c r="N343" t="s">
        <v>322</v>
      </c>
      <c r="O343" t="s">
        <v>331</v>
      </c>
      <c r="Q343" t="s">
        <v>5198</v>
      </c>
      <c r="R343" t="s">
        <v>2809</v>
      </c>
      <c r="S343" t="s">
        <v>5177</v>
      </c>
      <c r="T343" t="s">
        <v>5178</v>
      </c>
      <c r="U343" t="s">
        <v>3034</v>
      </c>
      <c r="V343" t="s">
        <v>3994</v>
      </c>
      <c r="W343" t="s">
        <v>245</v>
      </c>
      <c r="X343" t="s">
        <v>387</v>
      </c>
      <c r="Z343">
        <v>1</v>
      </c>
      <c r="AA343" t="s">
        <v>3921</v>
      </c>
      <c r="AB343" t="s">
        <v>5199</v>
      </c>
      <c r="AC343">
        <v>46154.648587962962</v>
      </c>
      <c r="AD343">
        <v>46154</v>
      </c>
      <c r="AE343" t="s">
        <v>3938</v>
      </c>
      <c r="AG343" t="s">
        <v>4828</v>
      </c>
      <c r="AH343">
        <v>6108541527</v>
      </c>
      <c r="AI343" t="s">
        <v>5200</v>
      </c>
      <c r="AM343" t="s">
        <v>3925</v>
      </c>
      <c r="AN343" t="s">
        <v>3926</v>
      </c>
      <c r="AO343" t="s">
        <v>268</v>
      </c>
      <c r="AP343" t="s">
        <v>386</v>
      </c>
      <c r="AQ343" t="s">
        <v>3940</v>
      </c>
      <c r="AU343" t="s">
        <v>3999</v>
      </c>
      <c r="AV343" t="s">
        <v>4000</v>
      </c>
      <c r="AW343" t="s">
        <v>447</v>
      </c>
      <c r="AX343" t="s">
        <v>446</v>
      </c>
      <c r="AY343" t="s">
        <v>253</v>
      </c>
      <c r="AZ343" t="s">
        <v>230</v>
      </c>
      <c r="BA343" t="s">
        <v>273</v>
      </c>
      <c r="BB343" t="s">
        <v>380</v>
      </c>
      <c r="BC343" t="s">
        <v>3927</v>
      </c>
      <c r="BD343" t="s">
        <v>3927</v>
      </c>
      <c r="BE343" t="s">
        <v>3927</v>
      </c>
      <c r="BF343">
        <v>1</v>
      </c>
    </row>
    <row r="344" spans="1:58" x14ac:dyDescent="0.3">
      <c r="A344">
        <v>2026</v>
      </c>
      <c r="B344">
        <v>202605</v>
      </c>
      <c r="C344">
        <v>5</v>
      </c>
      <c r="D344" s="14">
        <v>20001624607671</v>
      </c>
      <c r="E344" t="s">
        <v>2810</v>
      </c>
      <c r="F344" s="2">
        <v>46150.667685185188</v>
      </c>
      <c r="G344" s="2">
        <v>46151</v>
      </c>
      <c r="I344" t="s">
        <v>224</v>
      </c>
      <c r="J344" t="s">
        <v>230</v>
      </c>
      <c r="L344" t="s">
        <v>5201</v>
      </c>
      <c r="M344" t="s">
        <v>809</v>
      </c>
      <c r="N344" t="s">
        <v>237</v>
      </c>
      <c r="O344" t="s">
        <v>257</v>
      </c>
      <c r="Q344" t="s">
        <v>5202</v>
      </c>
      <c r="R344" t="s">
        <v>2809</v>
      </c>
      <c r="S344" t="s">
        <v>5203</v>
      </c>
      <c r="T344" t="s">
        <v>5204</v>
      </c>
      <c r="U344" t="s">
        <v>3034</v>
      </c>
      <c r="V344" t="s">
        <v>647</v>
      </c>
      <c r="W344" t="s">
        <v>245</v>
      </c>
      <c r="X344" t="s">
        <v>387</v>
      </c>
      <c r="Z344">
        <v>4</v>
      </c>
      <c r="AA344" t="s">
        <v>3921</v>
      </c>
      <c r="AB344" t="s">
        <v>3995</v>
      </c>
      <c r="AC344">
        <v>46155.513136574074</v>
      </c>
      <c r="AD344">
        <v>46155</v>
      </c>
      <c r="AE344" t="s">
        <v>3938</v>
      </c>
      <c r="AG344" t="s">
        <v>5135</v>
      </c>
      <c r="AH344">
        <v>6108939759</v>
      </c>
      <c r="AI344" t="s">
        <v>5205</v>
      </c>
      <c r="AM344" t="s">
        <v>3925</v>
      </c>
      <c r="AN344" t="s">
        <v>3926</v>
      </c>
      <c r="AO344" t="s">
        <v>268</v>
      </c>
      <c r="AP344" t="s">
        <v>386</v>
      </c>
      <c r="AQ344" t="s">
        <v>3998</v>
      </c>
      <c r="AW344" t="s">
        <v>389</v>
      </c>
      <c r="AX344" t="s">
        <v>388</v>
      </c>
      <c r="AY344" t="s">
        <v>253</v>
      </c>
      <c r="AZ344" t="s">
        <v>230</v>
      </c>
      <c r="BA344" t="s">
        <v>395</v>
      </c>
      <c r="BB344" t="s">
        <v>380</v>
      </c>
      <c r="BC344" t="s">
        <v>3927</v>
      </c>
      <c r="BD344" t="s">
        <v>3927</v>
      </c>
      <c r="BE344" t="s">
        <v>3927</v>
      </c>
      <c r="BF344">
        <v>16</v>
      </c>
    </row>
    <row r="345" spans="1:58" x14ac:dyDescent="0.3">
      <c r="A345">
        <v>2026</v>
      </c>
      <c r="B345">
        <v>202605</v>
      </c>
      <c r="C345">
        <v>5</v>
      </c>
      <c r="D345" s="14">
        <v>20001624603497</v>
      </c>
      <c r="E345" t="s">
        <v>2810</v>
      </c>
      <c r="F345" s="2">
        <v>46150.659629629627</v>
      </c>
      <c r="G345" s="2">
        <v>46151</v>
      </c>
      <c r="I345" t="s">
        <v>224</v>
      </c>
      <c r="J345" t="s">
        <v>230</v>
      </c>
      <c r="L345" t="s">
        <v>2953</v>
      </c>
      <c r="M345" t="s">
        <v>334</v>
      </c>
      <c r="N345" t="s">
        <v>322</v>
      </c>
      <c r="O345" t="s">
        <v>331</v>
      </c>
      <c r="Q345" t="s">
        <v>5206</v>
      </c>
      <c r="R345" t="s">
        <v>2809</v>
      </c>
      <c r="S345" t="s">
        <v>5207</v>
      </c>
      <c r="T345" t="s">
        <v>5208</v>
      </c>
      <c r="U345" t="s">
        <v>3034</v>
      </c>
      <c r="V345" t="s">
        <v>647</v>
      </c>
      <c r="W345" t="s">
        <v>245</v>
      </c>
      <c r="X345" t="s">
        <v>225</v>
      </c>
      <c r="Z345">
        <v>3</v>
      </c>
      <c r="AA345" t="s">
        <v>3921</v>
      </c>
      <c r="AB345" t="s">
        <v>5209</v>
      </c>
      <c r="AC345">
        <v>46154.683587962965</v>
      </c>
      <c r="AD345">
        <v>46154</v>
      </c>
      <c r="AE345" t="s">
        <v>3938</v>
      </c>
      <c r="AG345" t="s">
        <v>5135</v>
      </c>
      <c r="AH345">
        <v>6108937754</v>
      </c>
      <c r="AI345" t="s">
        <v>5210</v>
      </c>
      <c r="AM345" t="s">
        <v>3925</v>
      </c>
      <c r="AN345" t="s">
        <v>3926</v>
      </c>
      <c r="AO345" t="s">
        <v>268</v>
      </c>
      <c r="AP345" t="s">
        <v>330</v>
      </c>
      <c r="AQ345" t="s">
        <v>3940</v>
      </c>
      <c r="AU345" t="s">
        <v>3999</v>
      </c>
      <c r="AV345" t="s">
        <v>4000</v>
      </c>
      <c r="AW345" t="s">
        <v>320</v>
      </c>
      <c r="AX345" t="s">
        <v>319</v>
      </c>
      <c r="AY345" t="s">
        <v>254</v>
      </c>
      <c r="AZ345" t="s">
        <v>230</v>
      </c>
      <c r="BA345" t="s">
        <v>395</v>
      </c>
      <c r="BB345" t="s">
        <v>380</v>
      </c>
      <c r="BC345" t="s">
        <v>3927</v>
      </c>
      <c r="BD345" t="s">
        <v>3927</v>
      </c>
      <c r="BE345" t="s">
        <v>3927</v>
      </c>
      <c r="BF345">
        <v>16</v>
      </c>
    </row>
    <row r="346" spans="1:58" x14ac:dyDescent="0.3">
      <c r="A346">
        <v>2026</v>
      </c>
      <c r="B346">
        <v>202605</v>
      </c>
      <c r="C346">
        <v>5</v>
      </c>
      <c r="D346" s="14">
        <v>20001624573911</v>
      </c>
      <c r="E346" t="s">
        <v>2810</v>
      </c>
      <c r="F346" s="2">
        <v>46150.595636574071</v>
      </c>
      <c r="G346" s="2">
        <v>46152</v>
      </c>
      <c r="I346" t="s">
        <v>224</v>
      </c>
      <c r="J346" t="s">
        <v>230</v>
      </c>
      <c r="L346" t="s">
        <v>5211</v>
      </c>
      <c r="M346" t="s">
        <v>309</v>
      </c>
      <c r="N346" t="s">
        <v>297</v>
      </c>
      <c r="O346" t="s">
        <v>283</v>
      </c>
      <c r="Q346" t="s">
        <v>5212</v>
      </c>
      <c r="R346" t="s">
        <v>2809</v>
      </c>
      <c r="S346" t="s">
        <v>4807</v>
      </c>
      <c r="T346" t="s">
        <v>4808</v>
      </c>
      <c r="U346" t="s">
        <v>3034</v>
      </c>
      <c r="V346" t="s">
        <v>4809</v>
      </c>
      <c r="W346" t="s">
        <v>245</v>
      </c>
      <c r="X346" t="s">
        <v>225</v>
      </c>
      <c r="Z346">
        <v>0</v>
      </c>
      <c r="AA346" t="s">
        <v>3921</v>
      </c>
      <c r="AB346" t="s">
        <v>4810</v>
      </c>
      <c r="AC346">
        <v>46153.484120370369</v>
      </c>
      <c r="AD346">
        <v>46152</v>
      </c>
      <c r="AE346" t="s">
        <v>4811</v>
      </c>
      <c r="AG346" t="s">
        <v>4812</v>
      </c>
      <c r="AH346">
        <v>6108865539</v>
      </c>
      <c r="AI346" t="s">
        <v>5213</v>
      </c>
      <c r="AM346" t="s">
        <v>3925</v>
      </c>
      <c r="AN346" t="s">
        <v>3926</v>
      </c>
      <c r="AO346" t="s">
        <v>4814</v>
      </c>
      <c r="AP346" t="s">
        <v>386</v>
      </c>
      <c r="AQ346" t="s">
        <v>4815</v>
      </c>
      <c r="AU346" t="s">
        <v>4939</v>
      </c>
      <c r="AV346" t="s">
        <v>4817</v>
      </c>
      <c r="AW346" t="s">
        <v>320</v>
      </c>
      <c r="AX346" t="s">
        <v>319</v>
      </c>
      <c r="AY346" t="s">
        <v>254</v>
      </c>
      <c r="AZ346" t="s">
        <v>230</v>
      </c>
      <c r="BA346" t="s">
        <v>395</v>
      </c>
      <c r="BB346" t="s">
        <v>380</v>
      </c>
      <c r="BC346" t="s">
        <v>3927</v>
      </c>
      <c r="BD346" t="s">
        <v>3927</v>
      </c>
      <c r="BE346" t="s">
        <v>3927</v>
      </c>
      <c r="BF346">
        <v>16</v>
      </c>
    </row>
    <row r="347" spans="1:58" x14ac:dyDescent="0.3">
      <c r="A347">
        <v>2026</v>
      </c>
      <c r="B347">
        <v>202605</v>
      </c>
      <c r="C347">
        <v>5</v>
      </c>
      <c r="D347" s="14">
        <v>20001624569798</v>
      </c>
      <c r="E347" t="s">
        <v>2810</v>
      </c>
      <c r="F347" s="2">
        <v>46150.632268518515</v>
      </c>
      <c r="G347" s="2">
        <v>46151</v>
      </c>
      <c r="I347" t="s">
        <v>224</v>
      </c>
      <c r="J347" t="s">
        <v>230</v>
      </c>
      <c r="L347" t="s">
        <v>3329</v>
      </c>
      <c r="M347" t="s">
        <v>309</v>
      </c>
      <c r="N347" t="s">
        <v>297</v>
      </c>
      <c r="O347" t="s">
        <v>283</v>
      </c>
      <c r="Q347" t="s">
        <v>5214</v>
      </c>
      <c r="R347" t="s">
        <v>2809</v>
      </c>
      <c r="S347" t="s">
        <v>5215</v>
      </c>
      <c r="T347" t="s">
        <v>5216</v>
      </c>
      <c r="U347" t="s">
        <v>3034</v>
      </c>
      <c r="V347" t="s">
        <v>647</v>
      </c>
      <c r="W347" t="s">
        <v>245</v>
      </c>
      <c r="X347" t="s">
        <v>225</v>
      </c>
      <c r="Z347">
        <v>3</v>
      </c>
      <c r="AA347" t="s">
        <v>3921</v>
      </c>
      <c r="AB347" t="s">
        <v>5217</v>
      </c>
      <c r="AC347">
        <v>46154.683587962965</v>
      </c>
      <c r="AD347">
        <v>46154</v>
      </c>
      <c r="AE347" t="s">
        <v>3938</v>
      </c>
      <c r="AG347" t="s">
        <v>5111</v>
      </c>
      <c r="AH347">
        <v>6108923888</v>
      </c>
      <c r="AI347" t="s">
        <v>5218</v>
      </c>
      <c r="AM347" t="s">
        <v>3925</v>
      </c>
      <c r="AN347" t="s">
        <v>3926</v>
      </c>
      <c r="AO347" t="s">
        <v>268</v>
      </c>
      <c r="AP347" t="s">
        <v>304</v>
      </c>
      <c r="AQ347" t="s">
        <v>3940</v>
      </c>
      <c r="AU347" t="s">
        <v>3999</v>
      </c>
      <c r="AV347" t="s">
        <v>4000</v>
      </c>
      <c r="AW347" t="s">
        <v>227</v>
      </c>
      <c r="AX347" t="s">
        <v>226</v>
      </c>
      <c r="AY347" t="s">
        <v>254</v>
      </c>
      <c r="AZ347" t="s">
        <v>230</v>
      </c>
      <c r="BA347" t="s">
        <v>395</v>
      </c>
      <c r="BB347" t="s">
        <v>380</v>
      </c>
      <c r="BC347" t="s">
        <v>3927</v>
      </c>
      <c r="BD347" t="s">
        <v>3927</v>
      </c>
      <c r="BE347" t="s">
        <v>3927</v>
      </c>
      <c r="BF347">
        <v>16</v>
      </c>
    </row>
    <row r="348" spans="1:58" x14ac:dyDescent="0.3">
      <c r="A348">
        <v>2026</v>
      </c>
      <c r="B348">
        <v>202605</v>
      </c>
      <c r="C348">
        <v>5</v>
      </c>
      <c r="D348" s="14">
        <v>20001624558799</v>
      </c>
      <c r="E348" t="s">
        <v>2810</v>
      </c>
      <c r="F348" s="2">
        <v>46150.628680555557</v>
      </c>
      <c r="G348" s="2">
        <v>46151</v>
      </c>
      <c r="I348" t="s">
        <v>224</v>
      </c>
      <c r="J348" t="s">
        <v>230</v>
      </c>
      <c r="L348" t="s">
        <v>3335</v>
      </c>
      <c r="M348" t="s">
        <v>309</v>
      </c>
      <c r="N348" t="s">
        <v>297</v>
      </c>
      <c r="O348" t="s">
        <v>283</v>
      </c>
      <c r="Q348" t="s">
        <v>5219</v>
      </c>
      <c r="R348" t="s">
        <v>2809</v>
      </c>
      <c r="S348" t="s">
        <v>4547</v>
      </c>
      <c r="T348" t="s">
        <v>4548</v>
      </c>
      <c r="U348" t="s">
        <v>3034</v>
      </c>
      <c r="V348" t="s">
        <v>647</v>
      </c>
      <c r="W348" t="s">
        <v>245</v>
      </c>
      <c r="X348" t="s">
        <v>225</v>
      </c>
      <c r="Z348">
        <v>4</v>
      </c>
      <c r="AA348" t="s">
        <v>3921</v>
      </c>
      <c r="AB348" t="s">
        <v>3995</v>
      </c>
      <c r="AC348">
        <v>46155.513136574074</v>
      </c>
      <c r="AD348">
        <v>46155</v>
      </c>
      <c r="AE348" t="s">
        <v>3938</v>
      </c>
      <c r="AG348" t="s">
        <v>5111</v>
      </c>
      <c r="AH348">
        <v>6108923570</v>
      </c>
      <c r="AI348" t="s">
        <v>5220</v>
      </c>
      <c r="AM348" t="s">
        <v>3925</v>
      </c>
      <c r="AN348" t="s">
        <v>3926</v>
      </c>
      <c r="AO348" t="s">
        <v>268</v>
      </c>
      <c r="AP348" t="s">
        <v>386</v>
      </c>
      <c r="AQ348" t="s">
        <v>3998</v>
      </c>
      <c r="AW348" t="s">
        <v>320</v>
      </c>
      <c r="AX348" t="s">
        <v>319</v>
      </c>
      <c r="AY348" t="s">
        <v>254</v>
      </c>
      <c r="AZ348" t="s">
        <v>230</v>
      </c>
      <c r="BA348" t="s">
        <v>395</v>
      </c>
      <c r="BB348" t="s">
        <v>380</v>
      </c>
      <c r="BC348" t="s">
        <v>3927</v>
      </c>
      <c r="BD348" t="s">
        <v>3927</v>
      </c>
      <c r="BE348" t="s">
        <v>3927</v>
      </c>
      <c r="BF348">
        <v>16</v>
      </c>
    </row>
    <row r="349" spans="1:58" x14ac:dyDescent="0.3">
      <c r="A349">
        <v>2026</v>
      </c>
      <c r="B349">
        <v>202605</v>
      </c>
      <c r="C349">
        <v>5</v>
      </c>
      <c r="D349" s="14">
        <v>20001624557346</v>
      </c>
      <c r="E349" t="s">
        <v>2810</v>
      </c>
      <c r="F349" s="2">
        <v>46150.607928240737</v>
      </c>
      <c r="G349" s="2">
        <v>46151</v>
      </c>
      <c r="I349" t="s">
        <v>224</v>
      </c>
      <c r="J349" t="s">
        <v>230</v>
      </c>
      <c r="L349" t="s">
        <v>3540</v>
      </c>
      <c r="M349" t="s">
        <v>309</v>
      </c>
      <c r="N349" t="s">
        <v>297</v>
      </c>
      <c r="O349" t="s">
        <v>283</v>
      </c>
      <c r="Q349" t="s">
        <v>5221</v>
      </c>
      <c r="R349" t="s">
        <v>2809</v>
      </c>
      <c r="S349" t="s">
        <v>5207</v>
      </c>
      <c r="T349" t="s">
        <v>5208</v>
      </c>
      <c r="U349" t="s">
        <v>3034</v>
      </c>
      <c r="V349" t="s">
        <v>647</v>
      </c>
      <c r="W349" t="s">
        <v>245</v>
      </c>
      <c r="X349" t="s">
        <v>387</v>
      </c>
      <c r="Z349">
        <v>4</v>
      </c>
      <c r="AA349" t="s">
        <v>3921</v>
      </c>
      <c r="AB349" t="s">
        <v>3995</v>
      </c>
      <c r="AC349">
        <v>46155.513101851851</v>
      </c>
      <c r="AD349">
        <v>46155</v>
      </c>
      <c r="AE349" t="s">
        <v>3938</v>
      </c>
      <c r="AG349" t="s">
        <v>5135</v>
      </c>
      <c r="AH349">
        <v>6108918648</v>
      </c>
      <c r="AI349" t="s">
        <v>5222</v>
      </c>
      <c r="AM349" t="s">
        <v>3925</v>
      </c>
      <c r="AN349" t="s">
        <v>3926</v>
      </c>
      <c r="AO349" t="s">
        <v>268</v>
      </c>
      <c r="AP349" t="s">
        <v>304</v>
      </c>
      <c r="AQ349" t="s">
        <v>3998</v>
      </c>
      <c r="AW349" t="s">
        <v>447</v>
      </c>
      <c r="AX349" t="s">
        <v>446</v>
      </c>
      <c r="AY349" t="s">
        <v>253</v>
      </c>
      <c r="AZ349" t="s">
        <v>230</v>
      </c>
      <c r="BA349" t="s">
        <v>395</v>
      </c>
      <c r="BB349" t="s">
        <v>380</v>
      </c>
      <c r="BC349" t="s">
        <v>3927</v>
      </c>
      <c r="BD349" t="s">
        <v>3927</v>
      </c>
      <c r="BE349" t="s">
        <v>3927</v>
      </c>
      <c r="BF349">
        <v>16</v>
      </c>
    </row>
    <row r="350" spans="1:58" x14ac:dyDescent="0.3">
      <c r="A350">
        <v>2026</v>
      </c>
      <c r="B350">
        <v>202605</v>
      </c>
      <c r="C350">
        <v>5</v>
      </c>
      <c r="D350" s="14">
        <v>20001624555618</v>
      </c>
      <c r="E350" t="s">
        <v>2810</v>
      </c>
      <c r="F350" s="2">
        <v>46150.619097222225</v>
      </c>
      <c r="G350" s="2">
        <v>46151</v>
      </c>
      <c r="I350" t="s">
        <v>224</v>
      </c>
      <c r="J350" t="s">
        <v>230</v>
      </c>
      <c r="L350" t="s">
        <v>474</v>
      </c>
      <c r="M350" t="s">
        <v>309</v>
      </c>
      <c r="N350" t="s">
        <v>297</v>
      </c>
      <c r="O350" t="s">
        <v>283</v>
      </c>
      <c r="Q350" t="s">
        <v>5223</v>
      </c>
      <c r="R350" t="s">
        <v>2809</v>
      </c>
      <c r="S350" t="s">
        <v>4851</v>
      </c>
      <c r="T350" t="s">
        <v>4852</v>
      </c>
      <c r="U350" t="s">
        <v>3034</v>
      </c>
      <c r="V350" t="s">
        <v>3994</v>
      </c>
      <c r="W350" t="s">
        <v>245</v>
      </c>
      <c r="X350" t="s">
        <v>387</v>
      </c>
      <c r="Z350">
        <v>2</v>
      </c>
      <c r="AA350" t="s">
        <v>3921</v>
      </c>
      <c r="AB350" t="s">
        <v>5224</v>
      </c>
      <c r="AC350">
        <v>46153.652141203704</v>
      </c>
      <c r="AD350">
        <v>46153</v>
      </c>
      <c r="AE350" t="s">
        <v>3938</v>
      </c>
      <c r="AG350" t="s">
        <v>4854</v>
      </c>
      <c r="AH350">
        <v>6103694357</v>
      </c>
      <c r="AI350" t="s">
        <v>5225</v>
      </c>
      <c r="AM350" t="s">
        <v>3925</v>
      </c>
      <c r="AN350" t="s">
        <v>3926</v>
      </c>
      <c r="AO350" t="s">
        <v>268</v>
      </c>
      <c r="AP350" t="s">
        <v>386</v>
      </c>
      <c r="AQ350" t="s">
        <v>3940</v>
      </c>
      <c r="AU350" t="s">
        <v>4220</v>
      </c>
      <c r="AV350" t="s">
        <v>4000</v>
      </c>
      <c r="AW350" t="s">
        <v>447</v>
      </c>
      <c r="AX350" t="s">
        <v>446</v>
      </c>
      <c r="AY350" t="s">
        <v>253</v>
      </c>
      <c r="AZ350" t="s">
        <v>230</v>
      </c>
      <c r="BA350" t="s">
        <v>344</v>
      </c>
      <c r="BB350" t="s">
        <v>232</v>
      </c>
      <c r="BC350" t="s">
        <v>3927</v>
      </c>
      <c r="BD350" t="s">
        <v>3927</v>
      </c>
      <c r="BE350" t="s">
        <v>3927</v>
      </c>
      <c r="BF350">
        <v>12</v>
      </c>
    </row>
    <row r="351" spans="1:58" x14ac:dyDescent="0.3">
      <c r="A351">
        <v>2026</v>
      </c>
      <c r="B351">
        <v>202605</v>
      </c>
      <c r="C351">
        <v>5</v>
      </c>
      <c r="D351" s="14">
        <v>20001624551871</v>
      </c>
      <c r="E351" t="s">
        <v>2810</v>
      </c>
      <c r="F351" s="2">
        <v>46150.630439814813</v>
      </c>
      <c r="G351" s="2">
        <v>46150</v>
      </c>
      <c r="I351" t="s">
        <v>224</v>
      </c>
      <c r="J351" t="s">
        <v>230</v>
      </c>
      <c r="L351" t="s">
        <v>1740</v>
      </c>
      <c r="M351" t="s">
        <v>1713</v>
      </c>
      <c r="N351" t="s">
        <v>546</v>
      </c>
      <c r="O351" t="s">
        <v>554</v>
      </c>
      <c r="Q351" t="s">
        <v>5226</v>
      </c>
      <c r="R351" t="s">
        <v>2809</v>
      </c>
      <c r="S351" t="s">
        <v>5170</v>
      </c>
      <c r="T351" t="s">
        <v>5171</v>
      </c>
      <c r="U351" t="s">
        <v>3034</v>
      </c>
      <c r="V351" t="s">
        <v>3994</v>
      </c>
      <c r="W351" t="s">
        <v>245</v>
      </c>
      <c r="X351" t="s">
        <v>225</v>
      </c>
      <c r="Z351">
        <v>3</v>
      </c>
      <c r="AA351" t="s">
        <v>3921</v>
      </c>
      <c r="AB351" t="s">
        <v>5227</v>
      </c>
      <c r="AC351">
        <v>46153.652141203704</v>
      </c>
      <c r="AD351">
        <v>46153</v>
      </c>
      <c r="AE351" t="s">
        <v>3938</v>
      </c>
      <c r="AG351" t="s">
        <v>5173</v>
      </c>
      <c r="AH351">
        <v>6108920623</v>
      </c>
      <c r="AI351" t="s">
        <v>5228</v>
      </c>
      <c r="AM351" t="s">
        <v>3925</v>
      </c>
      <c r="AN351" t="s">
        <v>3926</v>
      </c>
      <c r="AO351" t="s">
        <v>268</v>
      </c>
      <c r="AP351" t="s">
        <v>386</v>
      </c>
      <c r="AQ351" t="s">
        <v>3940</v>
      </c>
      <c r="AU351" t="s">
        <v>4220</v>
      </c>
      <c r="AV351" t="s">
        <v>4000</v>
      </c>
      <c r="AW351" t="s">
        <v>320</v>
      </c>
      <c r="AX351" t="s">
        <v>319</v>
      </c>
      <c r="AY351" t="s">
        <v>254</v>
      </c>
      <c r="AZ351" t="s">
        <v>230</v>
      </c>
      <c r="BA351" t="s">
        <v>395</v>
      </c>
      <c r="BB351" t="s">
        <v>380</v>
      </c>
      <c r="BC351" t="s">
        <v>3927</v>
      </c>
      <c r="BD351" t="s">
        <v>3927</v>
      </c>
      <c r="BE351" t="s">
        <v>3927</v>
      </c>
      <c r="BF351">
        <v>16</v>
      </c>
    </row>
    <row r="352" spans="1:58" x14ac:dyDescent="0.3">
      <c r="A352">
        <v>2026</v>
      </c>
      <c r="B352">
        <v>202605</v>
      </c>
      <c r="C352">
        <v>5</v>
      </c>
      <c r="D352" s="14">
        <v>20001624551388</v>
      </c>
      <c r="E352" t="s">
        <v>2810</v>
      </c>
      <c r="F352" s="2">
        <v>46150.608136574076</v>
      </c>
      <c r="G352" s="2">
        <v>46150</v>
      </c>
      <c r="I352" t="s">
        <v>224</v>
      </c>
      <c r="J352" t="s">
        <v>230</v>
      </c>
      <c r="L352" t="s">
        <v>5229</v>
      </c>
      <c r="M352" t="s">
        <v>1366</v>
      </c>
      <c r="N352" t="s">
        <v>1359</v>
      </c>
      <c r="O352" t="s">
        <v>554</v>
      </c>
      <c r="Q352" t="s">
        <v>5230</v>
      </c>
      <c r="R352" t="s">
        <v>2809</v>
      </c>
      <c r="S352" t="s">
        <v>5231</v>
      </c>
      <c r="T352" t="s">
        <v>5232</v>
      </c>
      <c r="U352" t="s">
        <v>3034</v>
      </c>
      <c r="V352" t="s">
        <v>647</v>
      </c>
      <c r="W352" t="s">
        <v>245</v>
      </c>
      <c r="X352" t="s">
        <v>225</v>
      </c>
      <c r="Z352">
        <v>4</v>
      </c>
      <c r="AA352" t="s">
        <v>3921</v>
      </c>
      <c r="AB352" t="s">
        <v>5233</v>
      </c>
      <c r="AC352">
        <v>46154.683587962965</v>
      </c>
      <c r="AD352">
        <v>46154</v>
      </c>
      <c r="AE352" t="s">
        <v>3938</v>
      </c>
      <c r="AG352" t="s">
        <v>5111</v>
      </c>
      <c r="AH352">
        <v>6108928755</v>
      </c>
      <c r="AI352" t="s">
        <v>5234</v>
      </c>
      <c r="AM352" t="s">
        <v>3925</v>
      </c>
      <c r="AN352" t="s">
        <v>3926</v>
      </c>
      <c r="AO352" t="s">
        <v>268</v>
      </c>
      <c r="AP352" t="s">
        <v>304</v>
      </c>
      <c r="AQ352" t="s">
        <v>3940</v>
      </c>
      <c r="AU352" t="s">
        <v>3999</v>
      </c>
      <c r="AV352" t="s">
        <v>4000</v>
      </c>
      <c r="AW352" t="s">
        <v>227</v>
      </c>
      <c r="AX352" t="s">
        <v>226</v>
      </c>
      <c r="AY352" t="s">
        <v>254</v>
      </c>
      <c r="AZ352" t="s">
        <v>230</v>
      </c>
      <c r="BA352" t="s">
        <v>395</v>
      </c>
      <c r="BB352" t="s">
        <v>380</v>
      </c>
      <c r="BC352" t="s">
        <v>3927</v>
      </c>
      <c r="BD352" t="s">
        <v>3927</v>
      </c>
      <c r="BE352" t="s">
        <v>3927</v>
      </c>
      <c r="BF352">
        <v>20</v>
      </c>
    </row>
    <row r="353" spans="1:58" x14ac:dyDescent="0.3">
      <c r="A353">
        <v>2026</v>
      </c>
      <c r="B353">
        <v>202605</v>
      </c>
      <c r="C353">
        <v>5</v>
      </c>
      <c r="D353" s="14">
        <v>20001624533957</v>
      </c>
      <c r="E353" t="s">
        <v>2810</v>
      </c>
      <c r="F353" s="2">
        <v>46150.539525462962</v>
      </c>
      <c r="G353" s="2">
        <v>46150</v>
      </c>
      <c r="I353" t="s">
        <v>224</v>
      </c>
      <c r="J353" t="s">
        <v>230</v>
      </c>
      <c r="L353" t="s">
        <v>3382</v>
      </c>
      <c r="M353" t="s">
        <v>309</v>
      </c>
      <c r="N353" t="s">
        <v>297</v>
      </c>
      <c r="O353" t="s">
        <v>283</v>
      </c>
      <c r="Q353" t="s">
        <v>5235</v>
      </c>
      <c r="R353" t="s">
        <v>2809</v>
      </c>
      <c r="S353" t="s">
        <v>5089</v>
      </c>
      <c r="T353" t="s">
        <v>5090</v>
      </c>
      <c r="U353" t="s">
        <v>3034</v>
      </c>
      <c r="V353" t="s">
        <v>647</v>
      </c>
      <c r="W353" t="s">
        <v>245</v>
      </c>
      <c r="X353" t="s">
        <v>225</v>
      </c>
      <c r="Z353">
        <v>4</v>
      </c>
      <c r="AA353" t="s">
        <v>3921</v>
      </c>
      <c r="AB353" t="s">
        <v>5236</v>
      </c>
      <c r="AC353">
        <v>46154.683587962965</v>
      </c>
      <c r="AD353">
        <v>46154</v>
      </c>
      <c r="AE353" t="s">
        <v>3938</v>
      </c>
      <c r="AG353" t="s">
        <v>5006</v>
      </c>
      <c r="AH353">
        <v>6078472369</v>
      </c>
      <c r="AI353" t="s">
        <v>5237</v>
      </c>
      <c r="AM353" t="s">
        <v>3925</v>
      </c>
      <c r="AN353" t="s">
        <v>3926</v>
      </c>
      <c r="AO353" t="s">
        <v>268</v>
      </c>
      <c r="AP353" t="s">
        <v>693</v>
      </c>
      <c r="AQ353" t="s">
        <v>3940</v>
      </c>
      <c r="AU353" t="s">
        <v>3999</v>
      </c>
      <c r="AV353" t="s">
        <v>4000</v>
      </c>
      <c r="AW353" t="s">
        <v>227</v>
      </c>
      <c r="AX353" t="s">
        <v>226</v>
      </c>
      <c r="AY353" t="s">
        <v>254</v>
      </c>
      <c r="AZ353" t="s">
        <v>230</v>
      </c>
      <c r="BA353" t="s">
        <v>273</v>
      </c>
      <c r="BB353" t="s">
        <v>380</v>
      </c>
      <c r="BC353" t="s">
        <v>3927</v>
      </c>
      <c r="BD353" t="s">
        <v>3927</v>
      </c>
      <c r="BE353" t="s">
        <v>3927</v>
      </c>
      <c r="BF353">
        <v>5</v>
      </c>
    </row>
    <row r="354" spans="1:58" x14ac:dyDescent="0.3">
      <c r="A354">
        <v>2026</v>
      </c>
      <c r="B354">
        <v>202605</v>
      </c>
      <c r="C354">
        <v>5</v>
      </c>
      <c r="D354" s="14">
        <v>20001624526323</v>
      </c>
      <c r="E354" t="s">
        <v>2810</v>
      </c>
      <c r="F354" s="2">
        <v>46150.555995370371</v>
      </c>
      <c r="G354" s="2">
        <v>46153</v>
      </c>
      <c r="I354" t="s">
        <v>224</v>
      </c>
      <c r="J354" t="s">
        <v>230</v>
      </c>
      <c r="L354" t="s">
        <v>3472</v>
      </c>
      <c r="M354" t="s">
        <v>309</v>
      </c>
      <c r="N354" t="s">
        <v>297</v>
      </c>
      <c r="O354" t="s">
        <v>283</v>
      </c>
      <c r="Q354" t="s">
        <v>5238</v>
      </c>
      <c r="R354" t="s">
        <v>2809</v>
      </c>
      <c r="S354" t="s">
        <v>5170</v>
      </c>
      <c r="T354" t="s">
        <v>5171</v>
      </c>
      <c r="U354" t="s">
        <v>3034</v>
      </c>
      <c r="V354" t="s">
        <v>3994</v>
      </c>
      <c r="W354" t="s">
        <v>245</v>
      </c>
      <c r="X354" t="s">
        <v>387</v>
      </c>
      <c r="Z354">
        <v>1</v>
      </c>
      <c r="AA354" t="s">
        <v>3921</v>
      </c>
      <c r="AB354" t="s">
        <v>5239</v>
      </c>
      <c r="AC354">
        <v>46154.648587962962</v>
      </c>
      <c r="AD354">
        <v>46154</v>
      </c>
      <c r="AE354" t="s">
        <v>3938</v>
      </c>
      <c r="AG354" t="s">
        <v>5173</v>
      </c>
      <c r="AH354">
        <v>6108922465</v>
      </c>
      <c r="AI354" t="s">
        <v>5240</v>
      </c>
      <c r="AM354" t="s">
        <v>3925</v>
      </c>
      <c r="AN354" t="s">
        <v>3926</v>
      </c>
      <c r="AO354" t="s">
        <v>268</v>
      </c>
      <c r="AP354" t="s">
        <v>249</v>
      </c>
      <c r="AQ354" t="s">
        <v>3940</v>
      </c>
      <c r="AU354" t="s">
        <v>3999</v>
      </c>
      <c r="AV354" t="s">
        <v>4000</v>
      </c>
      <c r="AW354" t="s">
        <v>389</v>
      </c>
      <c r="AX354" t="s">
        <v>388</v>
      </c>
      <c r="AY354" t="s">
        <v>253</v>
      </c>
      <c r="AZ354" t="s">
        <v>230</v>
      </c>
      <c r="BA354" t="s">
        <v>395</v>
      </c>
      <c r="BB354" t="s">
        <v>380</v>
      </c>
      <c r="BC354" t="s">
        <v>3927</v>
      </c>
      <c r="BD354" t="s">
        <v>3927</v>
      </c>
      <c r="BE354" t="s">
        <v>3927</v>
      </c>
      <c r="BF354">
        <v>16</v>
      </c>
    </row>
    <row r="355" spans="1:58" x14ac:dyDescent="0.3">
      <c r="A355">
        <v>2026</v>
      </c>
      <c r="B355">
        <v>202605</v>
      </c>
      <c r="C355">
        <v>5</v>
      </c>
      <c r="D355" s="14">
        <v>20001624524108</v>
      </c>
      <c r="E355" t="s">
        <v>2810</v>
      </c>
      <c r="F355" s="2">
        <v>46150.543414351851</v>
      </c>
      <c r="G355" s="2">
        <v>46150</v>
      </c>
      <c r="I355" t="s">
        <v>224</v>
      </c>
      <c r="J355" t="s">
        <v>230</v>
      </c>
      <c r="L355" t="s">
        <v>3504</v>
      </c>
      <c r="M355" t="s">
        <v>309</v>
      </c>
      <c r="N355" t="s">
        <v>297</v>
      </c>
      <c r="O355" t="s">
        <v>283</v>
      </c>
      <c r="Q355" t="s">
        <v>5241</v>
      </c>
      <c r="R355" t="s">
        <v>2809</v>
      </c>
      <c r="S355" t="s">
        <v>5133</v>
      </c>
      <c r="T355" t="s">
        <v>5134</v>
      </c>
      <c r="U355" t="s">
        <v>3034</v>
      </c>
      <c r="V355" t="s">
        <v>647</v>
      </c>
      <c r="W355" t="s">
        <v>245</v>
      </c>
      <c r="X355" t="s">
        <v>225</v>
      </c>
      <c r="Z355">
        <v>4</v>
      </c>
      <c r="AA355" t="s">
        <v>3921</v>
      </c>
      <c r="AB355" t="s">
        <v>3995</v>
      </c>
      <c r="AC355">
        <v>46155.513287037036</v>
      </c>
      <c r="AD355">
        <v>46154</v>
      </c>
      <c r="AE355" t="s">
        <v>3938</v>
      </c>
      <c r="AG355" t="s">
        <v>5135</v>
      </c>
      <c r="AH355">
        <v>6108912594</v>
      </c>
      <c r="AI355" t="s">
        <v>5242</v>
      </c>
      <c r="AM355" t="s">
        <v>3925</v>
      </c>
      <c r="AN355" t="s">
        <v>3926</v>
      </c>
      <c r="AO355" t="s">
        <v>268</v>
      </c>
      <c r="AP355" t="s">
        <v>304</v>
      </c>
      <c r="AQ355" t="s">
        <v>3998</v>
      </c>
      <c r="AW355" t="s">
        <v>1876</v>
      </c>
      <c r="AX355" t="s">
        <v>1875</v>
      </c>
      <c r="AY355" t="s">
        <v>254</v>
      </c>
      <c r="AZ355" t="s">
        <v>230</v>
      </c>
      <c r="BA355" t="s">
        <v>395</v>
      </c>
      <c r="BB355" t="s">
        <v>380</v>
      </c>
      <c r="BC355" t="s">
        <v>3927</v>
      </c>
      <c r="BD355" t="s">
        <v>3927</v>
      </c>
      <c r="BE355" t="s">
        <v>3927</v>
      </c>
      <c r="BF355">
        <v>16</v>
      </c>
    </row>
    <row r="356" spans="1:58" x14ac:dyDescent="0.3">
      <c r="A356">
        <v>2026</v>
      </c>
      <c r="B356">
        <v>202605</v>
      </c>
      <c r="C356">
        <v>5</v>
      </c>
      <c r="D356" s="14">
        <v>20001624523158</v>
      </c>
      <c r="E356" t="s">
        <v>2810</v>
      </c>
      <c r="F356" s="2">
        <v>46150.546018518522</v>
      </c>
      <c r="G356" s="2">
        <v>46151</v>
      </c>
      <c r="I356" t="s">
        <v>224</v>
      </c>
      <c r="J356" t="s">
        <v>230</v>
      </c>
      <c r="L356" t="s">
        <v>3090</v>
      </c>
      <c r="M356" t="s">
        <v>2104</v>
      </c>
      <c r="N356" t="s">
        <v>2097</v>
      </c>
      <c r="O356" t="s">
        <v>331</v>
      </c>
      <c r="Q356" t="s">
        <v>5243</v>
      </c>
      <c r="R356" t="s">
        <v>2809</v>
      </c>
      <c r="S356" t="s">
        <v>5244</v>
      </c>
      <c r="T356" t="s">
        <v>5245</v>
      </c>
      <c r="U356" t="s">
        <v>3034</v>
      </c>
      <c r="V356" t="s">
        <v>3994</v>
      </c>
      <c r="W356" t="s">
        <v>245</v>
      </c>
      <c r="X356" t="s">
        <v>225</v>
      </c>
      <c r="Z356">
        <v>2</v>
      </c>
      <c r="AA356" t="s">
        <v>3921</v>
      </c>
      <c r="AB356" t="s">
        <v>5246</v>
      </c>
      <c r="AC356">
        <v>46153.652141203704</v>
      </c>
      <c r="AD356">
        <v>46153</v>
      </c>
      <c r="AE356" t="s">
        <v>3938</v>
      </c>
      <c r="AG356" t="s">
        <v>4828</v>
      </c>
      <c r="AH356">
        <v>6108912599</v>
      </c>
      <c r="AI356" t="s">
        <v>5247</v>
      </c>
      <c r="AM356" t="s">
        <v>3925</v>
      </c>
      <c r="AN356" t="s">
        <v>3926</v>
      </c>
      <c r="AO356" t="s">
        <v>268</v>
      </c>
      <c r="AP356" t="s">
        <v>330</v>
      </c>
      <c r="AQ356" t="s">
        <v>3940</v>
      </c>
      <c r="AU356" t="s">
        <v>4220</v>
      </c>
      <c r="AV356" t="s">
        <v>4000</v>
      </c>
      <c r="AW356" t="s">
        <v>320</v>
      </c>
      <c r="AX356" t="s">
        <v>319</v>
      </c>
      <c r="AY356" t="s">
        <v>254</v>
      </c>
      <c r="AZ356" t="s">
        <v>230</v>
      </c>
      <c r="BA356" t="s">
        <v>395</v>
      </c>
      <c r="BB356" t="s">
        <v>380</v>
      </c>
      <c r="BC356" t="s">
        <v>3927</v>
      </c>
      <c r="BD356" t="s">
        <v>3927</v>
      </c>
      <c r="BE356" t="s">
        <v>3927</v>
      </c>
      <c r="BF356">
        <v>16</v>
      </c>
    </row>
    <row r="357" spans="1:58" x14ac:dyDescent="0.3">
      <c r="A357">
        <v>2026</v>
      </c>
      <c r="B357">
        <v>202605</v>
      </c>
      <c r="C357">
        <v>5</v>
      </c>
      <c r="D357" s="14">
        <v>20001624521580</v>
      </c>
      <c r="E357" t="s">
        <v>2810</v>
      </c>
      <c r="F357" s="2">
        <v>46150.568287037036</v>
      </c>
      <c r="G357" s="2">
        <v>46151</v>
      </c>
      <c r="I357" t="s">
        <v>224</v>
      </c>
      <c r="J357" t="s">
        <v>230</v>
      </c>
      <c r="L357" t="s">
        <v>5248</v>
      </c>
      <c r="M357" t="s">
        <v>309</v>
      </c>
      <c r="N357" t="s">
        <v>297</v>
      </c>
      <c r="O357" t="s">
        <v>283</v>
      </c>
      <c r="Q357" t="s">
        <v>5249</v>
      </c>
      <c r="R357" t="s">
        <v>2809</v>
      </c>
      <c r="S357" t="s">
        <v>5250</v>
      </c>
      <c r="T357" t="s">
        <v>5251</v>
      </c>
      <c r="U357" t="s">
        <v>3034</v>
      </c>
      <c r="V357" t="s">
        <v>3994</v>
      </c>
      <c r="W357" t="s">
        <v>245</v>
      </c>
      <c r="X357" t="s">
        <v>225</v>
      </c>
      <c r="Z357">
        <v>2</v>
      </c>
      <c r="AA357" t="s">
        <v>3921</v>
      </c>
      <c r="AB357" t="s">
        <v>5252</v>
      </c>
      <c r="AC357">
        <v>46153.652141203704</v>
      </c>
      <c r="AD357">
        <v>46153</v>
      </c>
      <c r="AE357" t="s">
        <v>3938</v>
      </c>
      <c r="AG357" t="s">
        <v>4854</v>
      </c>
      <c r="AH357">
        <v>6108913645</v>
      </c>
      <c r="AI357" t="s">
        <v>5253</v>
      </c>
      <c r="AM357" t="s">
        <v>3925</v>
      </c>
      <c r="AN357" t="s">
        <v>3926</v>
      </c>
      <c r="AO357" t="s">
        <v>268</v>
      </c>
      <c r="AP357" t="s">
        <v>304</v>
      </c>
      <c r="AQ357" t="s">
        <v>3940</v>
      </c>
      <c r="AU357" t="s">
        <v>4220</v>
      </c>
      <c r="AV357" t="s">
        <v>4000</v>
      </c>
      <c r="AW357" t="s">
        <v>320</v>
      </c>
      <c r="AX357" t="s">
        <v>319</v>
      </c>
      <c r="AY357" t="s">
        <v>254</v>
      </c>
      <c r="AZ357" t="s">
        <v>230</v>
      </c>
      <c r="BA357" t="s">
        <v>395</v>
      </c>
      <c r="BB357" t="s">
        <v>380</v>
      </c>
      <c r="BC357" t="s">
        <v>3927</v>
      </c>
      <c r="BD357" t="s">
        <v>3927</v>
      </c>
      <c r="BE357" t="s">
        <v>3927</v>
      </c>
      <c r="BF357">
        <v>16</v>
      </c>
    </row>
    <row r="358" spans="1:58" x14ac:dyDescent="0.3">
      <c r="A358">
        <v>2026</v>
      </c>
      <c r="B358">
        <v>202605</v>
      </c>
      <c r="C358">
        <v>5</v>
      </c>
      <c r="D358" s="14">
        <v>20001624519136</v>
      </c>
      <c r="E358" t="s">
        <v>2810</v>
      </c>
      <c r="F358" s="2">
        <v>46150.543483796297</v>
      </c>
      <c r="G358" s="2">
        <v>46150</v>
      </c>
      <c r="I358" t="s">
        <v>224</v>
      </c>
      <c r="J358" t="s">
        <v>230</v>
      </c>
      <c r="L358" t="s">
        <v>3058</v>
      </c>
      <c r="M358" t="s">
        <v>1336</v>
      </c>
      <c r="N358" t="s">
        <v>546</v>
      </c>
      <c r="O358" t="s">
        <v>554</v>
      </c>
      <c r="Q358" t="s">
        <v>5254</v>
      </c>
      <c r="R358" t="s">
        <v>2809</v>
      </c>
      <c r="S358" t="s">
        <v>4831</v>
      </c>
      <c r="T358" t="s">
        <v>4832</v>
      </c>
      <c r="U358" t="s">
        <v>3034</v>
      </c>
      <c r="V358" t="s">
        <v>3994</v>
      </c>
      <c r="W358" t="s">
        <v>245</v>
      </c>
      <c r="X358" t="s">
        <v>225</v>
      </c>
      <c r="Z358">
        <v>3</v>
      </c>
      <c r="AA358" t="s">
        <v>3921</v>
      </c>
      <c r="AB358" t="s">
        <v>5255</v>
      </c>
      <c r="AC358">
        <v>46153.652141203704</v>
      </c>
      <c r="AD358">
        <v>46153</v>
      </c>
      <c r="AE358" t="s">
        <v>3938</v>
      </c>
      <c r="AG358" t="s">
        <v>4828</v>
      </c>
      <c r="AH358">
        <v>6108911602</v>
      </c>
      <c r="AI358" t="s">
        <v>5256</v>
      </c>
      <c r="AM358" t="s">
        <v>3925</v>
      </c>
      <c r="AN358" t="s">
        <v>3926</v>
      </c>
      <c r="AO358" t="s">
        <v>268</v>
      </c>
      <c r="AP358" t="s">
        <v>304</v>
      </c>
      <c r="AQ358" t="s">
        <v>3940</v>
      </c>
      <c r="AU358" t="s">
        <v>4220</v>
      </c>
      <c r="AV358" t="s">
        <v>4000</v>
      </c>
      <c r="AW358" t="s">
        <v>320</v>
      </c>
      <c r="AX358" t="s">
        <v>319</v>
      </c>
      <c r="AY358" t="s">
        <v>254</v>
      </c>
      <c r="AZ358" t="s">
        <v>230</v>
      </c>
      <c r="BA358" t="s">
        <v>395</v>
      </c>
      <c r="BB358" t="s">
        <v>380</v>
      </c>
      <c r="BC358" t="s">
        <v>3927</v>
      </c>
      <c r="BD358" t="s">
        <v>3927</v>
      </c>
      <c r="BE358" t="s">
        <v>3927</v>
      </c>
      <c r="BF358">
        <v>16</v>
      </c>
    </row>
    <row r="359" spans="1:58" x14ac:dyDescent="0.3">
      <c r="A359">
        <v>2026</v>
      </c>
      <c r="B359">
        <v>202605</v>
      </c>
      <c r="C359">
        <v>5</v>
      </c>
      <c r="D359" s="14">
        <v>20001624516162</v>
      </c>
      <c r="E359" t="s">
        <v>2810</v>
      </c>
      <c r="F359" s="2">
        <v>46150.541307870371</v>
      </c>
      <c r="G359" s="2">
        <v>46151</v>
      </c>
      <c r="I359" t="s">
        <v>224</v>
      </c>
      <c r="J359" t="s">
        <v>230</v>
      </c>
      <c r="L359" t="s">
        <v>5257</v>
      </c>
      <c r="M359" t="s">
        <v>557</v>
      </c>
      <c r="N359" t="s">
        <v>546</v>
      </c>
      <c r="O359" t="s">
        <v>554</v>
      </c>
      <c r="Q359" t="s">
        <v>5258</v>
      </c>
      <c r="R359" t="s">
        <v>2809</v>
      </c>
      <c r="S359" t="s">
        <v>5203</v>
      </c>
      <c r="T359" t="s">
        <v>5204</v>
      </c>
      <c r="U359" t="s">
        <v>3034</v>
      </c>
      <c r="V359" t="s">
        <v>647</v>
      </c>
      <c r="W359" t="s">
        <v>245</v>
      </c>
      <c r="X359" t="s">
        <v>387</v>
      </c>
      <c r="Z359">
        <v>4</v>
      </c>
      <c r="AA359" t="s">
        <v>3921</v>
      </c>
      <c r="AB359" t="s">
        <v>3995</v>
      </c>
      <c r="AC359">
        <v>46155.513136574074</v>
      </c>
      <c r="AD359">
        <v>46155</v>
      </c>
      <c r="AE359" t="s">
        <v>3938</v>
      </c>
      <c r="AG359" t="s">
        <v>5135</v>
      </c>
      <c r="AH359">
        <v>6108906692</v>
      </c>
      <c r="AI359" t="s">
        <v>5259</v>
      </c>
      <c r="AM359" t="s">
        <v>3925</v>
      </c>
      <c r="AN359" t="s">
        <v>3926</v>
      </c>
      <c r="AO359" t="s">
        <v>268</v>
      </c>
      <c r="AP359" t="s">
        <v>693</v>
      </c>
      <c r="AQ359" t="s">
        <v>3998</v>
      </c>
      <c r="AW359" t="s">
        <v>389</v>
      </c>
      <c r="AX359" t="s">
        <v>388</v>
      </c>
      <c r="AY359" t="s">
        <v>253</v>
      </c>
      <c r="AZ359" t="s">
        <v>230</v>
      </c>
      <c r="BA359" t="s">
        <v>273</v>
      </c>
      <c r="BB359" t="s">
        <v>380</v>
      </c>
      <c r="BC359" t="s">
        <v>3927</v>
      </c>
      <c r="BD359" t="s">
        <v>3927</v>
      </c>
      <c r="BE359" t="s">
        <v>3927</v>
      </c>
      <c r="BF359">
        <v>16</v>
      </c>
    </row>
    <row r="360" spans="1:58" x14ac:dyDescent="0.3">
      <c r="A360">
        <v>2026</v>
      </c>
      <c r="B360">
        <v>202605</v>
      </c>
      <c r="C360">
        <v>5</v>
      </c>
      <c r="D360" s="14">
        <v>20001624509429</v>
      </c>
      <c r="E360" t="s">
        <v>2810</v>
      </c>
      <c r="F360" s="2">
        <v>46150.784363425926</v>
      </c>
      <c r="G360" s="2">
        <v>46153</v>
      </c>
      <c r="I360" t="s">
        <v>224</v>
      </c>
      <c r="J360" t="s">
        <v>230</v>
      </c>
      <c r="M360" t="s">
        <v>5260</v>
      </c>
      <c r="N360" t="s">
        <v>2294</v>
      </c>
      <c r="O360" t="s">
        <v>554</v>
      </c>
      <c r="Q360" t="s">
        <v>5261</v>
      </c>
      <c r="R360" t="s">
        <v>2809</v>
      </c>
      <c r="S360" t="s">
        <v>4807</v>
      </c>
      <c r="T360" t="s">
        <v>4808</v>
      </c>
      <c r="U360" t="s">
        <v>3034</v>
      </c>
      <c r="V360" t="s">
        <v>4809</v>
      </c>
      <c r="W360" t="s">
        <v>245</v>
      </c>
      <c r="X360" t="s">
        <v>387</v>
      </c>
      <c r="Z360">
        <v>0</v>
      </c>
      <c r="AA360" t="s">
        <v>3921</v>
      </c>
      <c r="AB360" t="s">
        <v>4810</v>
      </c>
      <c r="AC360">
        <v>46154.568495370368</v>
      </c>
      <c r="AD360">
        <v>46153</v>
      </c>
      <c r="AE360" t="s">
        <v>4811</v>
      </c>
      <c r="AG360" t="s">
        <v>4812</v>
      </c>
      <c r="AH360">
        <v>6108864674</v>
      </c>
      <c r="AI360" t="s">
        <v>5262</v>
      </c>
      <c r="AM360" t="s">
        <v>3925</v>
      </c>
      <c r="AN360" t="s">
        <v>3926</v>
      </c>
      <c r="AO360" t="s">
        <v>4814</v>
      </c>
      <c r="AP360" t="s">
        <v>304</v>
      </c>
      <c r="AQ360" t="s">
        <v>4815</v>
      </c>
      <c r="AU360" t="s">
        <v>4859</v>
      </c>
      <c r="AV360" t="s">
        <v>4817</v>
      </c>
      <c r="AW360" t="s">
        <v>1227</v>
      </c>
      <c r="AX360" t="s">
        <v>1226</v>
      </c>
      <c r="AY360" t="s">
        <v>253</v>
      </c>
      <c r="AZ360" t="s">
        <v>230</v>
      </c>
      <c r="BA360" t="s">
        <v>344</v>
      </c>
      <c r="BB360" t="s">
        <v>232</v>
      </c>
      <c r="BC360" t="s">
        <v>3927</v>
      </c>
      <c r="BD360" t="s">
        <v>3927</v>
      </c>
      <c r="BE360" t="s">
        <v>3927</v>
      </c>
      <c r="BF360">
        <v>16</v>
      </c>
    </row>
    <row r="361" spans="1:58" x14ac:dyDescent="0.3">
      <c r="A361">
        <v>2026</v>
      </c>
      <c r="B361">
        <v>202605</v>
      </c>
      <c r="C361">
        <v>5</v>
      </c>
      <c r="D361" s="14">
        <v>20001624509391</v>
      </c>
      <c r="E361" t="s">
        <v>2810</v>
      </c>
      <c r="F361" s="2">
        <v>46150.765069444446</v>
      </c>
      <c r="G361" s="2">
        <v>46153</v>
      </c>
      <c r="I361" t="s">
        <v>224</v>
      </c>
      <c r="J361" t="s">
        <v>230</v>
      </c>
      <c r="L361" t="s">
        <v>5263</v>
      </c>
      <c r="M361" t="s">
        <v>309</v>
      </c>
      <c r="N361" t="s">
        <v>297</v>
      </c>
      <c r="O361" t="s">
        <v>283</v>
      </c>
      <c r="Q361" t="s">
        <v>5264</v>
      </c>
      <c r="R361" t="s">
        <v>2809</v>
      </c>
      <c r="S361" t="s">
        <v>4807</v>
      </c>
      <c r="T361" t="s">
        <v>4808</v>
      </c>
      <c r="U361" t="s">
        <v>3034</v>
      </c>
      <c r="V361" t="s">
        <v>4809</v>
      </c>
      <c r="W361" t="s">
        <v>245</v>
      </c>
      <c r="X361" t="s">
        <v>225</v>
      </c>
      <c r="Z361">
        <v>0</v>
      </c>
      <c r="AA361" t="s">
        <v>3921</v>
      </c>
      <c r="AB361" t="s">
        <v>4810</v>
      </c>
      <c r="AC361">
        <v>46154.568495370368</v>
      </c>
      <c r="AD361">
        <v>46153</v>
      </c>
      <c r="AE361" t="s">
        <v>4811</v>
      </c>
      <c r="AG361" t="s">
        <v>4812</v>
      </c>
      <c r="AH361">
        <v>6108864669</v>
      </c>
      <c r="AI361" t="s">
        <v>5265</v>
      </c>
      <c r="AM361" t="s">
        <v>3925</v>
      </c>
      <c r="AN361" t="s">
        <v>3926</v>
      </c>
      <c r="AO361" t="s">
        <v>4814</v>
      </c>
      <c r="AP361" t="s">
        <v>386</v>
      </c>
      <c r="AQ361" t="s">
        <v>4815</v>
      </c>
      <c r="AU361" t="s">
        <v>4859</v>
      </c>
      <c r="AV361" t="s">
        <v>4817</v>
      </c>
      <c r="AW361" t="s">
        <v>320</v>
      </c>
      <c r="AX361" t="s">
        <v>319</v>
      </c>
      <c r="AY361" t="s">
        <v>254</v>
      </c>
      <c r="AZ361" t="s">
        <v>230</v>
      </c>
      <c r="BA361" t="s">
        <v>395</v>
      </c>
      <c r="BB361" t="s">
        <v>380</v>
      </c>
      <c r="BC361" t="s">
        <v>3927</v>
      </c>
      <c r="BD361" t="s">
        <v>3927</v>
      </c>
      <c r="BE361" t="s">
        <v>3927</v>
      </c>
      <c r="BF361">
        <v>16</v>
      </c>
    </row>
    <row r="362" spans="1:58" x14ac:dyDescent="0.3">
      <c r="A362">
        <v>2026</v>
      </c>
      <c r="B362">
        <v>202605</v>
      </c>
      <c r="C362">
        <v>5</v>
      </c>
      <c r="D362" s="14">
        <v>20001624508952</v>
      </c>
      <c r="E362" t="s">
        <v>2810</v>
      </c>
      <c r="F362" s="2">
        <v>46150.534756944442</v>
      </c>
      <c r="G362" s="2">
        <v>46153</v>
      </c>
      <c r="I362" t="s">
        <v>224</v>
      </c>
      <c r="J362" t="s">
        <v>230</v>
      </c>
      <c r="L362" t="s">
        <v>5266</v>
      </c>
      <c r="M362" t="s">
        <v>309</v>
      </c>
      <c r="N362" t="s">
        <v>297</v>
      </c>
      <c r="O362" t="s">
        <v>283</v>
      </c>
      <c r="Q362" t="s">
        <v>5267</v>
      </c>
      <c r="R362" t="s">
        <v>2809</v>
      </c>
      <c r="S362" t="s">
        <v>4807</v>
      </c>
      <c r="T362" t="s">
        <v>4808</v>
      </c>
      <c r="U362" t="s">
        <v>3034</v>
      </c>
      <c r="V362" t="s">
        <v>4809</v>
      </c>
      <c r="W362" t="s">
        <v>245</v>
      </c>
      <c r="X362" t="s">
        <v>225</v>
      </c>
      <c r="Z362">
        <v>0</v>
      </c>
      <c r="AA362" t="s">
        <v>3921</v>
      </c>
      <c r="AB362" t="s">
        <v>4810</v>
      </c>
      <c r="AC362">
        <v>46154.568495370368</v>
      </c>
      <c r="AD362">
        <v>46153</v>
      </c>
      <c r="AE362" t="s">
        <v>4811</v>
      </c>
      <c r="AG362" t="s">
        <v>4812</v>
      </c>
      <c r="AH362">
        <v>6108864562</v>
      </c>
      <c r="AI362" t="s">
        <v>5268</v>
      </c>
      <c r="AM362" t="s">
        <v>3925</v>
      </c>
      <c r="AN362" t="s">
        <v>3926</v>
      </c>
      <c r="AO362" t="s">
        <v>4814</v>
      </c>
      <c r="AP362" t="s">
        <v>249</v>
      </c>
      <c r="AQ362" t="s">
        <v>4815</v>
      </c>
      <c r="AU362" t="s">
        <v>4859</v>
      </c>
      <c r="AV362" t="s">
        <v>4817</v>
      </c>
      <c r="AW362" t="s">
        <v>1914</v>
      </c>
      <c r="AX362" t="s">
        <v>1913</v>
      </c>
      <c r="AY362" t="s">
        <v>254</v>
      </c>
      <c r="AZ362" t="s">
        <v>230</v>
      </c>
      <c r="BA362" t="s">
        <v>273</v>
      </c>
      <c r="BB362" t="s">
        <v>380</v>
      </c>
      <c r="BC362" t="s">
        <v>3927</v>
      </c>
      <c r="BD362" t="s">
        <v>3927</v>
      </c>
      <c r="BE362" t="s">
        <v>3927</v>
      </c>
      <c r="BF362">
        <v>16</v>
      </c>
    </row>
    <row r="363" spans="1:58" x14ac:dyDescent="0.3">
      <c r="A363">
        <v>2026</v>
      </c>
      <c r="B363">
        <v>202605</v>
      </c>
      <c r="C363">
        <v>5</v>
      </c>
      <c r="D363" s="14">
        <v>20001624503309</v>
      </c>
      <c r="E363" t="s">
        <v>2810</v>
      </c>
      <c r="F363" s="2">
        <v>46150.692175925928</v>
      </c>
      <c r="G363" s="2">
        <v>46151</v>
      </c>
      <c r="I363" t="s">
        <v>224</v>
      </c>
      <c r="J363" t="s">
        <v>230</v>
      </c>
      <c r="M363" t="s">
        <v>946</v>
      </c>
      <c r="N363" t="s">
        <v>938</v>
      </c>
      <c r="O363" t="s">
        <v>331</v>
      </c>
      <c r="Q363" t="s">
        <v>5269</v>
      </c>
      <c r="R363" t="s">
        <v>2809</v>
      </c>
      <c r="S363" t="s">
        <v>4807</v>
      </c>
      <c r="T363" t="s">
        <v>4808</v>
      </c>
      <c r="U363" t="s">
        <v>3034</v>
      </c>
      <c r="V363" t="s">
        <v>4809</v>
      </c>
      <c r="W363" t="s">
        <v>245</v>
      </c>
      <c r="X363" t="s">
        <v>387</v>
      </c>
      <c r="Z363">
        <v>0</v>
      </c>
      <c r="AA363" t="s">
        <v>3921</v>
      </c>
      <c r="AB363" t="s">
        <v>4810</v>
      </c>
      <c r="AC363">
        <v>46153.484120370369</v>
      </c>
      <c r="AD363">
        <v>46151</v>
      </c>
      <c r="AE363" t="s">
        <v>4811</v>
      </c>
      <c r="AG363" t="s">
        <v>4812</v>
      </c>
      <c r="AH363">
        <v>6108932769</v>
      </c>
      <c r="AI363" t="s">
        <v>5270</v>
      </c>
      <c r="AM363" t="s">
        <v>3925</v>
      </c>
      <c r="AN363" t="s">
        <v>3926</v>
      </c>
      <c r="AO363" t="s">
        <v>4814</v>
      </c>
      <c r="AP363" t="s">
        <v>386</v>
      </c>
      <c r="AQ363" t="s">
        <v>4815</v>
      </c>
      <c r="AU363" t="s">
        <v>5123</v>
      </c>
      <c r="AV363" t="s">
        <v>4817</v>
      </c>
      <c r="AW363" t="s">
        <v>389</v>
      </c>
      <c r="AX363" t="s">
        <v>388</v>
      </c>
      <c r="AY363" t="s">
        <v>253</v>
      </c>
      <c r="AZ363" t="s">
        <v>230</v>
      </c>
      <c r="BA363" t="s">
        <v>273</v>
      </c>
      <c r="BB363" t="s">
        <v>380</v>
      </c>
      <c r="BC363" t="s">
        <v>3927</v>
      </c>
      <c r="BD363" t="s">
        <v>3927</v>
      </c>
      <c r="BE363" t="s">
        <v>3927</v>
      </c>
      <c r="BF363">
        <v>16</v>
      </c>
    </row>
    <row r="364" spans="1:58" x14ac:dyDescent="0.3">
      <c r="A364">
        <v>2026</v>
      </c>
      <c r="B364">
        <v>202605</v>
      </c>
      <c r="C364">
        <v>5</v>
      </c>
      <c r="D364" s="14">
        <v>20001624503053</v>
      </c>
      <c r="E364" t="s">
        <v>2810</v>
      </c>
      <c r="F364" s="2">
        <v>46150.556377314817</v>
      </c>
      <c r="G364" s="2">
        <v>46151</v>
      </c>
      <c r="I364" t="s">
        <v>224</v>
      </c>
      <c r="J364" t="s">
        <v>230</v>
      </c>
      <c r="M364" t="s">
        <v>309</v>
      </c>
      <c r="N364" t="s">
        <v>297</v>
      </c>
      <c r="O364" t="s">
        <v>283</v>
      </c>
      <c r="Q364" t="s">
        <v>5271</v>
      </c>
      <c r="R364" t="s">
        <v>2809</v>
      </c>
      <c r="S364" t="s">
        <v>4807</v>
      </c>
      <c r="T364" t="s">
        <v>4808</v>
      </c>
      <c r="U364" t="s">
        <v>3034</v>
      </c>
      <c r="V364" t="s">
        <v>4809</v>
      </c>
      <c r="W364" t="s">
        <v>245</v>
      </c>
      <c r="X364" t="s">
        <v>387</v>
      </c>
      <c r="Z364">
        <v>0</v>
      </c>
      <c r="AA364" t="s">
        <v>3921</v>
      </c>
      <c r="AB364" t="s">
        <v>4810</v>
      </c>
      <c r="AC364">
        <v>46153.484120370369</v>
      </c>
      <c r="AD364">
        <v>46151</v>
      </c>
      <c r="AE364" t="s">
        <v>4811</v>
      </c>
      <c r="AG364" t="s">
        <v>4812</v>
      </c>
      <c r="AH364">
        <v>6108853707</v>
      </c>
      <c r="AI364" t="s">
        <v>5272</v>
      </c>
      <c r="AM364" t="s">
        <v>3925</v>
      </c>
      <c r="AN364" t="s">
        <v>3926</v>
      </c>
      <c r="AO364" t="s">
        <v>4814</v>
      </c>
      <c r="AP364" t="s">
        <v>249</v>
      </c>
      <c r="AQ364" t="s">
        <v>4815</v>
      </c>
      <c r="AU364" t="s">
        <v>5123</v>
      </c>
      <c r="AV364" t="s">
        <v>4817</v>
      </c>
      <c r="AW364" t="s">
        <v>389</v>
      </c>
      <c r="AX364" t="s">
        <v>388</v>
      </c>
      <c r="AY364" t="s">
        <v>253</v>
      </c>
      <c r="AZ364" t="s">
        <v>230</v>
      </c>
      <c r="BA364" t="s">
        <v>395</v>
      </c>
      <c r="BB364" t="s">
        <v>380</v>
      </c>
      <c r="BC364" t="s">
        <v>3927</v>
      </c>
      <c r="BD364" t="s">
        <v>3927</v>
      </c>
      <c r="BE364" t="s">
        <v>3927</v>
      </c>
      <c r="BF364">
        <v>16</v>
      </c>
    </row>
    <row r="365" spans="1:58" x14ac:dyDescent="0.3">
      <c r="A365">
        <v>2026</v>
      </c>
      <c r="B365">
        <v>202605</v>
      </c>
      <c r="C365">
        <v>5</v>
      </c>
      <c r="D365" s="14">
        <v>20001624500112</v>
      </c>
      <c r="E365" t="s">
        <v>2810</v>
      </c>
      <c r="F365" s="2">
        <v>46150.498912037037</v>
      </c>
      <c r="G365" s="2">
        <v>46151</v>
      </c>
      <c r="I365" t="s">
        <v>224</v>
      </c>
      <c r="J365" t="s">
        <v>230</v>
      </c>
      <c r="L365" t="s">
        <v>1889</v>
      </c>
      <c r="M365" t="s">
        <v>309</v>
      </c>
      <c r="N365" t="s">
        <v>297</v>
      </c>
      <c r="O365" t="s">
        <v>283</v>
      </c>
      <c r="Q365" t="s">
        <v>5273</v>
      </c>
      <c r="R365" t="s">
        <v>2809</v>
      </c>
      <c r="S365" t="s">
        <v>5274</v>
      </c>
      <c r="T365" t="s">
        <v>5275</v>
      </c>
      <c r="U365" t="s">
        <v>3034</v>
      </c>
      <c r="V365" t="s">
        <v>647</v>
      </c>
      <c r="W365" t="s">
        <v>245</v>
      </c>
      <c r="X365" t="s">
        <v>387</v>
      </c>
      <c r="Z365">
        <v>3</v>
      </c>
      <c r="AA365" t="s">
        <v>3921</v>
      </c>
      <c r="AB365" t="s">
        <v>5276</v>
      </c>
      <c r="AC365">
        <v>46154.683587962965</v>
      </c>
      <c r="AD365">
        <v>46154</v>
      </c>
      <c r="AE365" t="s">
        <v>3938</v>
      </c>
      <c r="AG365" t="s">
        <v>5135</v>
      </c>
      <c r="AH365">
        <v>6072846120</v>
      </c>
      <c r="AI365" t="s">
        <v>5277</v>
      </c>
      <c r="AM365" t="s">
        <v>3925</v>
      </c>
      <c r="AN365" t="s">
        <v>3926</v>
      </c>
      <c r="AO365" t="s">
        <v>268</v>
      </c>
      <c r="AP365" t="s">
        <v>386</v>
      </c>
      <c r="AQ365" t="s">
        <v>3940</v>
      </c>
      <c r="AU365" t="s">
        <v>3999</v>
      </c>
      <c r="AV365" t="s">
        <v>4000</v>
      </c>
      <c r="AW365" t="s">
        <v>447</v>
      </c>
      <c r="AX365" t="s">
        <v>446</v>
      </c>
      <c r="AY365" t="s">
        <v>253</v>
      </c>
      <c r="AZ365" t="s">
        <v>230</v>
      </c>
      <c r="BA365" t="s">
        <v>273</v>
      </c>
      <c r="BB365" t="s">
        <v>380</v>
      </c>
      <c r="BC365" t="s">
        <v>3927</v>
      </c>
      <c r="BD365" t="s">
        <v>3927</v>
      </c>
      <c r="BE365" t="s">
        <v>3927</v>
      </c>
      <c r="BF365">
        <v>26</v>
      </c>
    </row>
    <row r="366" spans="1:58" x14ac:dyDescent="0.3">
      <c r="A366">
        <v>2026</v>
      </c>
      <c r="B366">
        <v>202605</v>
      </c>
      <c r="C366">
        <v>5</v>
      </c>
      <c r="D366" s="14">
        <v>20001624494887</v>
      </c>
      <c r="E366" t="s">
        <v>2810</v>
      </c>
      <c r="F366" s="2">
        <v>46150.532314814816</v>
      </c>
      <c r="G366" s="2">
        <v>46150</v>
      </c>
      <c r="I366" t="s">
        <v>224</v>
      </c>
      <c r="J366" t="s">
        <v>230</v>
      </c>
      <c r="L366" t="s">
        <v>5278</v>
      </c>
      <c r="M366" t="s">
        <v>309</v>
      </c>
      <c r="N366" t="s">
        <v>297</v>
      </c>
      <c r="O366" t="s">
        <v>283</v>
      </c>
      <c r="Q366" t="s">
        <v>5279</v>
      </c>
      <c r="R366" t="s">
        <v>2809</v>
      </c>
      <c r="S366" t="s">
        <v>4831</v>
      </c>
      <c r="T366" t="s">
        <v>4832</v>
      </c>
      <c r="U366" t="s">
        <v>3034</v>
      </c>
      <c r="V366" t="s">
        <v>3994</v>
      </c>
      <c r="W366" t="s">
        <v>245</v>
      </c>
      <c r="X366" t="s">
        <v>225</v>
      </c>
      <c r="Z366">
        <v>3</v>
      </c>
      <c r="AA366" t="s">
        <v>3921</v>
      </c>
      <c r="AB366" t="s">
        <v>5280</v>
      </c>
      <c r="AC366">
        <v>46153.652141203704</v>
      </c>
      <c r="AD366">
        <v>46153</v>
      </c>
      <c r="AE366" t="s">
        <v>3938</v>
      </c>
      <c r="AG366" t="s">
        <v>4828</v>
      </c>
      <c r="AH366">
        <v>6015264559</v>
      </c>
      <c r="AI366" t="s">
        <v>5281</v>
      </c>
      <c r="AM366" t="s">
        <v>3925</v>
      </c>
      <c r="AN366" t="s">
        <v>3926</v>
      </c>
      <c r="AO366" t="s">
        <v>268</v>
      </c>
      <c r="AP366" t="s">
        <v>304</v>
      </c>
      <c r="AQ366" t="s">
        <v>3940</v>
      </c>
      <c r="AU366" t="s">
        <v>4220</v>
      </c>
      <c r="AV366" t="s">
        <v>4000</v>
      </c>
      <c r="AW366" t="s">
        <v>227</v>
      </c>
      <c r="AX366" t="s">
        <v>226</v>
      </c>
      <c r="AY366" t="s">
        <v>254</v>
      </c>
      <c r="AZ366" t="s">
        <v>230</v>
      </c>
      <c r="BA366" t="s">
        <v>273</v>
      </c>
      <c r="BB366" t="s">
        <v>380</v>
      </c>
      <c r="BC366" t="s">
        <v>3927</v>
      </c>
      <c r="BD366" t="s">
        <v>3927</v>
      </c>
      <c r="BE366" t="s">
        <v>3927</v>
      </c>
      <c r="BF366">
        <v>26</v>
      </c>
    </row>
    <row r="367" spans="1:58" x14ac:dyDescent="0.3">
      <c r="A367">
        <v>2026</v>
      </c>
      <c r="B367">
        <v>202605</v>
      </c>
      <c r="C367">
        <v>5</v>
      </c>
      <c r="D367" s="14">
        <v>20001624490797</v>
      </c>
      <c r="E367" t="s">
        <v>2810</v>
      </c>
      <c r="F367" s="2">
        <v>46150.526412037034</v>
      </c>
      <c r="G367" s="2">
        <v>46150</v>
      </c>
      <c r="I367" t="s">
        <v>224</v>
      </c>
      <c r="J367" t="s">
        <v>230</v>
      </c>
      <c r="L367" t="s">
        <v>2290</v>
      </c>
      <c r="M367" t="s">
        <v>261</v>
      </c>
      <c r="N367" t="s">
        <v>237</v>
      </c>
      <c r="O367" t="s">
        <v>257</v>
      </c>
      <c r="Q367" t="s">
        <v>5282</v>
      </c>
      <c r="R367" t="s">
        <v>2809</v>
      </c>
      <c r="S367" t="s">
        <v>5283</v>
      </c>
      <c r="T367" t="s">
        <v>5284</v>
      </c>
      <c r="U367" t="s">
        <v>3034</v>
      </c>
      <c r="V367" t="s">
        <v>647</v>
      </c>
      <c r="W367" t="s">
        <v>245</v>
      </c>
      <c r="X367" t="s">
        <v>225</v>
      </c>
      <c r="Z367">
        <v>4</v>
      </c>
      <c r="AA367" t="s">
        <v>3921</v>
      </c>
      <c r="AB367" t="s">
        <v>5285</v>
      </c>
      <c r="AC367">
        <v>46154.683587962965</v>
      </c>
      <c r="AD367">
        <v>46154</v>
      </c>
      <c r="AE367" t="s">
        <v>3938</v>
      </c>
      <c r="AG367" t="s">
        <v>5111</v>
      </c>
      <c r="AH367">
        <v>6108907677</v>
      </c>
      <c r="AI367" t="s">
        <v>5286</v>
      </c>
      <c r="AM367" t="s">
        <v>3925</v>
      </c>
      <c r="AN367" t="s">
        <v>3926</v>
      </c>
      <c r="AO367" t="s">
        <v>268</v>
      </c>
      <c r="AP367" t="s">
        <v>304</v>
      </c>
      <c r="AQ367" t="s">
        <v>3940</v>
      </c>
      <c r="AU367" t="s">
        <v>3999</v>
      </c>
      <c r="AV367" t="s">
        <v>4000</v>
      </c>
      <c r="AW367" t="s">
        <v>1876</v>
      </c>
      <c r="AX367" t="s">
        <v>1875</v>
      </c>
      <c r="AY367" t="s">
        <v>254</v>
      </c>
      <c r="AZ367" t="s">
        <v>230</v>
      </c>
      <c r="BA367" t="s">
        <v>273</v>
      </c>
      <c r="BB367" t="s">
        <v>380</v>
      </c>
      <c r="BC367" t="s">
        <v>3927</v>
      </c>
      <c r="BD367" t="s">
        <v>3927</v>
      </c>
      <c r="BE367" t="s">
        <v>3927</v>
      </c>
      <c r="BF367">
        <v>16</v>
      </c>
    </row>
    <row r="368" spans="1:58" x14ac:dyDescent="0.3">
      <c r="A368">
        <v>2026</v>
      </c>
      <c r="B368">
        <v>202605</v>
      </c>
      <c r="C368">
        <v>5</v>
      </c>
      <c r="D368" s="14">
        <v>20001624487627</v>
      </c>
      <c r="E368" t="s">
        <v>2810</v>
      </c>
      <c r="F368" s="2">
        <v>46150.517858796295</v>
      </c>
      <c r="G368" s="2">
        <v>46151</v>
      </c>
      <c r="I368" t="s">
        <v>224</v>
      </c>
      <c r="J368" t="s">
        <v>230</v>
      </c>
      <c r="L368" t="s">
        <v>5287</v>
      </c>
      <c r="M368" t="s">
        <v>309</v>
      </c>
      <c r="N368" t="s">
        <v>297</v>
      </c>
      <c r="O368" t="s">
        <v>283</v>
      </c>
      <c r="Q368" t="s">
        <v>5288</v>
      </c>
      <c r="R368" t="s">
        <v>2809</v>
      </c>
      <c r="S368" t="s">
        <v>5215</v>
      </c>
      <c r="T368" t="s">
        <v>5216</v>
      </c>
      <c r="U368" t="s">
        <v>3034</v>
      </c>
      <c r="V368" t="s">
        <v>647</v>
      </c>
      <c r="W368" t="s">
        <v>245</v>
      </c>
      <c r="X368" t="s">
        <v>387</v>
      </c>
      <c r="Z368">
        <v>3</v>
      </c>
      <c r="AA368" t="s">
        <v>3921</v>
      </c>
      <c r="AB368" t="s">
        <v>5289</v>
      </c>
      <c r="AC368">
        <v>46154.683587962965</v>
      </c>
      <c r="AD368">
        <v>46154</v>
      </c>
      <c r="AE368" t="s">
        <v>3938</v>
      </c>
      <c r="AG368" t="s">
        <v>5111</v>
      </c>
      <c r="AH368">
        <v>6108922387</v>
      </c>
      <c r="AI368" t="s">
        <v>5290</v>
      </c>
      <c r="AM368" t="s">
        <v>3925</v>
      </c>
      <c r="AN368" t="s">
        <v>3926</v>
      </c>
      <c r="AO368" t="s">
        <v>268</v>
      </c>
      <c r="AP368" t="s">
        <v>386</v>
      </c>
      <c r="AQ368" t="s">
        <v>3940</v>
      </c>
      <c r="AU368" t="s">
        <v>3999</v>
      </c>
      <c r="AV368" t="s">
        <v>4000</v>
      </c>
      <c r="AW368" t="s">
        <v>389</v>
      </c>
      <c r="AX368" t="s">
        <v>388</v>
      </c>
      <c r="AY368" t="s">
        <v>253</v>
      </c>
      <c r="AZ368" t="s">
        <v>230</v>
      </c>
      <c r="BA368" t="s">
        <v>273</v>
      </c>
      <c r="BB368" t="s">
        <v>380</v>
      </c>
      <c r="BC368" t="s">
        <v>3927</v>
      </c>
      <c r="BD368" t="s">
        <v>3927</v>
      </c>
      <c r="BE368" t="s">
        <v>3927</v>
      </c>
      <c r="BF368">
        <v>16</v>
      </c>
    </row>
    <row r="369" spans="1:58" x14ac:dyDescent="0.3">
      <c r="A369">
        <v>2026</v>
      </c>
      <c r="B369">
        <v>202605</v>
      </c>
      <c r="C369">
        <v>5</v>
      </c>
      <c r="D369" s="14">
        <v>20001624487610</v>
      </c>
      <c r="E369" t="s">
        <v>2810</v>
      </c>
      <c r="F369" s="2">
        <v>46150.517060185186</v>
      </c>
      <c r="G369" s="2">
        <v>46151</v>
      </c>
      <c r="I369" t="s">
        <v>224</v>
      </c>
      <c r="J369" t="s">
        <v>230</v>
      </c>
      <c r="L369" t="s">
        <v>5291</v>
      </c>
      <c r="M369" t="s">
        <v>557</v>
      </c>
      <c r="N369" t="s">
        <v>546</v>
      </c>
      <c r="O369" t="s">
        <v>554</v>
      </c>
      <c r="Q369" t="s">
        <v>5292</v>
      </c>
      <c r="R369" t="s">
        <v>2809</v>
      </c>
      <c r="S369" t="s">
        <v>4851</v>
      </c>
      <c r="T369" t="s">
        <v>4852</v>
      </c>
      <c r="U369" t="s">
        <v>3034</v>
      </c>
      <c r="V369" t="s">
        <v>3994</v>
      </c>
      <c r="W369" t="s">
        <v>245</v>
      </c>
      <c r="X369" t="s">
        <v>387</v>
      </c>
      <c r="Z369">
        <v>2</v>
      </c>
      <c r="AA369" t="s">
        <v>3921</v>
      </c>
      <c r="AB369" t="s">
        <v>5293</v>
      </c>
      <c r="AC369">
        <v>46153.652141203704</v>
      </c>
      <c r="AD369">
        <v>46153</v>
      </c>
      <c r="AE369" t="s">
        <v>3938</v>
      </c>
      <c r="AG369" t="s">
        <v>4854</v>
      </c>
      <c r="AH369">
        <v>6081556667</v>
      </c>
      <c r="AI369" t="s">
        <v>5294</v>
      </c>
      <c r="AM369" t="s">
        <v>3925</v>
      </c>
      <c r="AN369" t="s">
        <v>3926</v>
      </c>
      <c r="AO369" t="s">
        <v>268</v>
      </c>
      <c r="AP369" t="s">
        <v>304</v>
      </c>
      <c r="AQ369" t="s">
        <v>3940</v>
      </c>
      <c r="AU369" t="s">
        <v>4220</v>
      </c>
      <c r="AV369" t="s">
        <v>4000</v>
      </c>
      <c r="AW369" t="s">
        <v>447</v>
      </c>
      <c r="AX369" t="s">
        <v>446</v>
      </c>
      <c r="AY369" t="s">
        <v>253</v>
      </c>
      <c r="AZ369" t="s">
        <v>230</v>
      </c>
      <c r="BA369" t="s">
        <v>273</v>
      </c>
      <c r="BB369" t="s">
        <v>380</v>
      </c>
      <c r="BC369" t="s">
        <v>3927</v>
      </c>
      <c r="BD369" t="s">
        <v>3927</v>
      </c>
      <c r="BE369" t="s">
        <v>3927</v>
      </c>
      <c r="BF369">
        <v>9</v>
      </c>
    </row>
    <row r="370" spans="1:58" x14ac:dyDescent="0.3">
      <c r="A370">
        <v>2026</v>
      </c>
      <c r="B370">
        <v>202605</v>
      </c>
      <c r="C370">
        <v>5</v>
      </c>
      <c r="D370" s="14">
        <v>20001624457820</v>
      </c>
      <c r="E370" t="s">
        <v>2810</v>
      </c>
      <c r="F370" s="2">
        <v>46150.488067129627</v>
      </c>
      <c r="G370" s="2">
        <v>46151</v>
      </c>
      <c r="I370" t="s">
        <v>224</v>
      </c>
      <c r="J370" t="s">
        <v>230</v>
      </c>
      <c r="L370" t="s">
        <v>3258</v>
      </c>
      <c r="M370" t="s">
        <v>1045</v>
      </c>
      <c r="N370" t="s">
        <v>1040</v>
      </c>
      <c r="O370" t="s">
        <v>257</v>
      </c>
      <c r="Q370" t="s">
        <v>5295</v>
      </c>
      <c r="R370" t="s">
        <v>2809</v>
      </c>
      <c r="S370" t="s">
        <v>5296</v>
      </c>
      <c r="T370" t="s">
        <v>5297</v>
      </c>
      <c r="U370" t="s">
        <v>3034</v>
      </c>
      <c r="V370" t="s">
        <v>647</v>
      </c>
      <c r="W370" t="s">
        <v>245</v>
      </c>
      <c r="X370" t="s">
        <v>225</v>
      </c>
      <c r="Z370">
        <v>3</v>
      </c>
      <c r="AA370" t="s">
        <v>3921</v>
      </c>
      <c r="AB370" t="s">
        <v>4668</v>
      </c>
      <c r="AC370">
        <v>46154.683587962965</v>
      </c>
      <c r="AD370">
        <v>46154</v>
      </c>
      <c r="AE370" t="s">
        <v>3938</v>
      </c>
      <c r="AG370" t="s">
        <v>5006</v>
      </c>
      <c r="AH370">
        <v>2500797088</v>
      </c>
      <c r="AI370" t="s">
        <v>5298</v>
      </c>
      <c r="AM370" t="s">
        <v>3925</v>
      </c>
      <c r="AN370" t="s">
        <v>3926</v>
      </c>
      <c r="AO370" t="s">
        <v>268</v>
      </c>
      <c r="AP370" t="s">
        <v>304</v>
      </c>
      <c r="AQ370" t="s">
        <v>3940</v>
      </c>
      <c r="AU370" t="s">
        <v>3999</v>
      </c>
      <c r="AV370" t="s">
        <v>4000</v>
      </c>
      <c r="AW370" t="s">
        <v>320</v>
      </c>
      <c r="AX370" t="s">
        <v>319</v>
      </c>
      <c r="AY370" t="s">
        <v>254</v>
      </c>
      <c r="AZ370" t="s">
        <v>230</v>
      </c>
      <c r="BA370" t="s">
        <v>395</v>
      </c>
      <c r="BB370" t="s">
        <v>380</v>
      </c>
      <c r="BC370" t="s">
        <v>3927</v>
      </c>
      <c r="BD370" t="s">
        <v>3927</v>
      </c>
      <c r="BE370" t="s">
        <v>3927</v>
      </c>
      <c r="BF370">
        <v>1</v>
      </c>
    </row>
    <row r="371" spans="1:58" x14ac:dyDescent="0.3">
      <c r="A371">
        <v>2026</v>
      </c>
      <c r="B371">
        <v>202605</v>
      </c>
      <c r="C371">
        <v>5</v>
      </c>
      <c r="D371" s="14">
        <v>20001624457562</v>
      </c>
      <c r="E371" t="s">
        <v>2810</v>
      </c>
      <c r="F371" s="2">
        <v>46150.477962962963</v>
      </c>
      <c r="G371" s="2">
        <v>46151</v>
      </c>
      <c r="I371" t="s">
        <v>224</v>
      </c>
      <c r="J371" t="s">
        <v>230</v>
      </c>
      <c r="L371" t="s">
        <v>5299</v>
      </c>
      <c r="M371" t="s">
        <v>5300</v>
      </c>
      <c r="N371" t="s">
        <v>5301</v>
      </c>
      <c r="O371" t="s">
        <v>623</v>
      </c>
      <c r="Q371" t="s">
        <v>5302</v>
      </c>
      <c r="R371" t="s">
        <v>2809</v>
      </c>
      <c r="S371" t="s">
        <v>5207</v>
      </c>
      <c r="T371" t="s">
        <v>5208</v>
      </c>
      <c r="U371" t="s">
        <v>3034</v>
      </c>
      <c r="V371" t="s">
        <v>647</v>
      </c>
      <c r="W371" t="s">
        <v>245</v>
      </c>
      <c r="X371" t="s">
        <v>225</v>
      </c>
      <c r="Z371">
        <v>3</v>
      </c>
      <c r="AA371" t="s">
        <v>3921</v>
      </c>
      <c r="AB371" t="s">
        <v>5303</v>
      </c>
      <c r="AC371">
        <v>46154.683587962965</v>
      </c>
      <c r="AD371">
        <v>46154</v>
      </c>
      <c r="AE371" t="s">
        <v>3938</v>
      </c>
      <c r="AG371" t="s">
        <v>5135</v>
      </c>
      <c r="AH371">
        <v>6108923275</v>
      </c>
      <c r="AI371" t="s">
        <v>5304</v>
      </c>
      <c r="AM371" t="s">
        <v>3925</v>
      </c>
      <c r="AN371" t="s">
        <v>3926</v>
      </c>
      <c r="AO371" t="s">
        <v>268</v>
      </c>
      <c r="AP371" t="s">
        <v>386</v>
      </c>
      <c r="AQ371" t="s">
        <v>3940</v>
      </c>
      <c r="AU371" t="s">
        <v>3999</v>
      </c>
      <c r="AV371" t="s">
        <v>4000</v>
      </c>
      <c r="AW371" t="s">
        <v>1525</v>
      </c>
      <c r="AX371" t="s">
        <v>1524</v>
      </c>
      <c r="AY371" t="s">
        <v>254</v>
      </c>
      <c r="AZ371" t="s">
        <v>230</v>
      </c>
      <c r="BA371" t="s">
        <v>395</v>
      </c>
      <c r="BB371" t="s">
        <v>1322</v>
      </c>
      <c r="BC371" t="s">
        <v>3927</v>
      </c>
      <c r="BD371" t="s">
        <v>3927</v>
      </c>
      <c r="BE371" t="s">
        <v>3927</v>
      </c>
      <c r="BF371">
        <v>16</v>
      </c>
    </row>
    <row r="372" spans="1:58" x14ac:dyDescent="0.3">
      <c r="A372">
        <v>2026</v>
      </c>
      <c r="B372">
        <v>202605</v>
      </c>
      <c r="C372">
        <v>5</v>
      </c>
      <c r="D372" s="14">
        <v>20001624456353</v>
      </c>
      <c r="E372" t="s">
        <v>2810</v>
      </c>
      <c r="F372" s="2">
        <v>46150.469849537039</v>
      </c>
      <c r="G372" s="2">
        <v>46150</v>
      </c>
      <c r="I372" t="s">
        <v>224</v>
      </c>
      <c r="J372" t="s">
        <v>230</v>
      </c>
      <c r="L372" t="s">
        <v>3376</v>
      </c>
      <c r="M372" t="s">
        <v>309</v>
      </c>
      <c r="N372" t="s">
        <v>297</v>
      </c>
      <c r="O372" t="s">
        <v>283</v>
      </c>
      <c r="Q372" t="s">
        <v>5305</v>
      </c>
      <c r="R372" t="s">
        <v>2809</v>
      </c>
      <c r="S372" t="s">
        <v>5306</v>
      </c>
      <c r="T372" t="s">
        <v>5307</v>
      </c>
      <c r="U372" t="s">
        <v>3034</v>
      </c>
      <c r="V372" t="s">
        <v>647</v>
      </c>
      <c r="W372" t="s">
        <v>245</v>
      </c>
      <c r="X372" t="s">
        <v>225</v>
      </c>
      <c r="Z372">
        <v>4</v>
      </c>
      <c r="AA372" t="s">
        <v>3921</v>
      </c>
      <c r="AB372" t="s">
        <v>3995</v>
      </c>
      <c r="AC372">
        <v>46155.513287037036</v>
      </c>
      <c r="AD372">
        <v>46154</v>
      </c>
      <c r="AE372" t="s">
        <v>3938</v>
      </c>
      <c r="AG372" t="s">
        <v>5006</v>
      </c>
      <c r="AH372">
        <v>6108908545</v>
      </c>
      <c r="AI372" t="s">
        <v>5308</v>
      </c>
      <c r="AM372" t="s">
        <v>3925</v>
      </c>
      <c r="AN372" t="s">
        <v>3926</v>
      </c>
      <c r="AO372" t="s">
        <v>268</v>
      </c>
      <c r="AP372" t="s">
        <v>304</v>
      </c>
      <c r="AQ372" t="s">
        <v>3998</v>
      </c>
      <c r="AW372" t="s">
        <v>320</v>
      </c>
      <c r="AX372" t="s">
        <v>319</v>
      </c>
      <c r="AY372" t="s">
        <v>254</v>
      </c>
      <c r="AZ372" t="s">
        <v>230</v>
      </c>
      <c r="BA372" t="s">
        <v>395</v>
      </c>
      <c r="BB372" t="s">
        <v>380</v>
      </c>
      <c r="BC372" t="s">
        <v>3927</v>
      </c>
      <c r="BD372" t="s">
        <v>3927</v>
      </c>
      <c r="BE372" t="s">
        <v>3927</v>
      </c>
      <c r="BF372">
        <v>16</v>
      </c>
    </row>
    <row r="373" spans="1:58" x14ac:dyDescent="0.3">
      <c r="A373">
        <v>2026</v>
      </c>
      <c r="B373">
        <v>202605</v>
      </c>
      <c r="C373">
        <v>5</v>
      </c>
      <c r="D373" s="14">
        <v>20001624452979</v>
      </c>
      <c r="E373" t="s">
        <v>2810</v>
      </c>
      <c r="F373" s="2">
        <v>46150.473564814813</v>
      </c>
      <c r="G373" s="2">
        <v>46152</v>
      </c>
      <c r="I373" t="s">
        <v>224</v>
      </c>
      <c r="J373" t="s">
        <v>230</v>
      </c>
      <c r="L373" t="s">
        <v>5309</v>
      </c>
      <c r="M373" t="s">
        <v>309</v>
      </c>
      <c r="N373" t="s">
        <v>297</v>
      </c>
      <c r="O373" t="s">
        <v>283</v>
      </c>
      <c r="Q373" t="s">
        <v>5310</v>
      </c>
      <c r="R373" t="s">
        <v>2809</v>
      </c>
      <c r="S373" t="s">
        <v>4807</v>
      </c>
      <c r="T373" t="s">
        <v>4808</v>
      </c>
      <c r="U373" t="s">
        <v>3034</v>
      </c>
      <c r="V373" t="s">
        <v>4809</v>
      </c>
      <c r="W373" t="s">
        <v>245</v>
      </c>
      <c r="X373" t="s">
        <v>225</v>
      </c>
      <c r="Z373">
        <v>0</v>
      </c>
      <c r="AA373" t="s">
        <v>3921</v>
      </c>
      <c r="AB373" t="s">
        <v>4810</v>
      </c>
      <c r="AC373">
        <v>46153.484120370369</v>
      </c>
      <c r="AD373">
        <v>46152</v>
      </c>
      <c r="AE373" t="s">
        <v>4811</v>
      </c>
      <c r="AG373" t="s">
        <v>4812</v>
      </c>
      <c r="AH373">
        <v>6108879282</v>
      </c>
      <c r="AI373" t="s">
        <v>5311</v>
      </c>
      <c r="AM373" t="s">
        <v>3925</v>
      </c>
      <c r="AN373" t="s">
        <v>3926</v>
      </c>
      <c r="AO373" t="s">
        <v>4814</v>
      </c>
      <c r="AP373" t="s">
        <v>304</v>
      </c>
      <c r="AQ373" t="s">
        <v>4815</v>
      </c>
      <c r="AU373" t="s">
        <v>4939</v>
      </c>
      <c r="AV373" t="s">
        <v>4817</v>
      </c>
      <c r="AW373" t="s">
        <v>1914</v>
      </c>
      <c r="AX373" t="s">
        <v>1913</v>
      </c>
      <c r="AY373" t="s">
        <v>254</v>
      </c>
      <c r="AZ373" t="s">
        <v>230</v>
      </c>
      <c r="BA373" t="s">
        <v>395</v>
      </c>
      <c r="BB373" t="s">
        <v>380</v>
      </c>
      <c r="BC373" t="s">
        <v>3927</v>
      </c>
      <c r="BD373" t="s">
        <v>3927</v>
      </c>
      <c r="BE373" t="s">
        <v>3927</v>
      </c>
      <c r="BF373">
        <v>16</v>
      </c>
    </row>
    <row r="374" spans="1:58" x14ac:dyDescent="0.3">
      <c r="A374">
        <v>2026</v>
      </c>
      <c r="B374">
        <v>202605</v>
      </c>
      <c r="C374">
        <v>5</v>
      </c>
      <c r="D374" s="14">
        <v>20001624452585</v>
      </c>
      <c r="E374" t="s">
        <v>2810</v>
      </c>
      <c r="F374" s="2">
        <v>46150.477326388886</v>
      </c>
      <c r="G374" s="2">
        <v>46151</v>
      </c>
      <c r="I374" t="s">
        <v>224</v>
      </c>
      <c r="J374" t="s">
        <v>230</v>
      </c>
      <c r="L374" t="s">
        <v>3604</v>
      </c>
      <c r="M374" t="s">
        <v>309</v>
      </c>
      <c r="N374" t="s">
        <v>297</v>
      </c>
      <c r="O374" t="s">
        <v>283</v>
      </c>
      <c r="Q374" t="s">
        <v>5312</v>
      </c>
      <c r="R374" t="s">
        <v>2809</v>
      </c>
      <c r="S374" t="s">
        <v>5313</v>
      </c>
      <c r="T374" t="s">
        <v>5314</v>
      </c>
      <c r="U374" t="s">
        <v>3034</v>
      </c>
      <c r="V374" t="s">
        <v>647</v>
      </c>
      <c r="W374" t="s">
        <v>245</v>
      </c>
      <c r="X374" t="s">
        <v>387</v>
      </c>
      <c r="Z374">
        <v>3</v>
      </c>
      <c r="AA374" t="s">
        <v>3921</v>
      </c>
      <c r="AB374" t="s">
        <v>5315</v>
      </c>
      <c r="AC374">
        <v>46154.683587962965</v>
      </c>
      <c r="AD374">
        <v>46154</v>
      </c>
      <c r="AE374" t="s">
        <v>3938</v>
      </c>
      <c r="AG374" t="s">
        <v>5111</v>
      </c>
      <c r="AH374">
        <v>6108920358</v>
      </c>
      <c r="AI374" t="s">
        <v>5316</v>
      </c>
      <c r="AM374" t="s">
        <v>3925</v>
      </c>
      <c r="AN374" t="s">
        <v>3926</v>
      </c>
      <c r="AO374" t="s">
        <v>268</v>
      </c>
      <c r="AP374" t="s">
        <v>304</v>
      </c>
      <c r="AQ374" t="s">
        <v>3940</v>
      </c>
      <c r="AU374" t="s">
        <v>3999</v>
      </c>
      <c r="AV374" t="s">
        <v>4000</v>
      </c>
      <c r="AW374" t="s">
        <v>1227</v>
      </c>
      <c r="AX374" t="s">
        <v>1226</v>
      </c>
      <c r="AY374" t="s">
        <v>253</v>
      </c>
      <c r="AZ374" t="s">
        <v>230</v>
      </c>
      <c r="BA374" t="s">
        <v>395</v>
      </c>
      <c r="BB374" t="s">
        <v>380</v>
      </c>
      <c r="BC374" t="s">
        <v>3927</v>
      </c>
      <c r="BD374" t="s">
        <v>3927</v>
      </c>
      <c r="BE374" t="s">
        <v>3927</v>
      </c>
      <c r="BF374">
        <v>16</v>
      </c>
    </row>
    <row r="375" spans="1:58" x14ac:dyDescent="0.3">
      <c r="A375">
        <v>2026</v>
      </c>
      <c r="B375">
        <v>202605</v>
      </c>
      <c r="C375">
        <v>5</v>
      </c>
      <c r="D375" s="14">
        <v>20001624451489</v>
      </c>
      <c r="E375" t="s">
        <v>2810</v>
      </c>
      <c r="F375" s="2">
        <v>46150.473807870374</v>
      </c>
      <c r="G375" s="2">
        <v>46151</v>
      </c>
      <c r="I375" t="s">
        <v>224</v>
      </c>
      <c r="J375" t="s">
        <v>230</v>
      </c>
      <c r="L375" t="s">
        <v>2580</v>
      </c>
      <c r="M375" t="s">
        <v>309</v>
      </c>
      <c r="N375" t="s">
        <v>297</v>
      </c>
      <c r="O375" t="s">
        <v>283</v>
      </c>
      <c r="Q375" t="s">
        <v>5317</v>
      </c>
      <c r="R375" t="s">
        <v>2809</v>
      </c>
      <c r="S375" t="s">
        <v>5318</v>
      </c>
      <c r="T375" t="s">
        <v>5319</v>
      </c>
      <c r="U375" t="s">
        <v>3034</v>
      </c>
      <c r="V375" t="s">
        <v>3994</v>
      </c>
      <c r="W375" t="s">
        <v>245</v>
      </c>
      <c r="X375" t="s">
        <v>225</v>
      </c>
      <c r="Z375">
        <v>2</v>
      </c>
      <c r="AA375" t="s">
        <v>3921</v>
      </c>
      <c r="AB375" t="s">
        <v>5320</v>
      </c>
      <c r="AC375">
        <v>46153.652141203704</v>
      </c>
      <c r="AD375">
        <v>46153</v>
      </c>
      <c r="AE375" t="s">
        <v>3938</v>
      </c>
      <c r="AG375" t="s">
        <v>4854</v>
      </c>
      <c r="AH375">
        <v>6108922301</v>
      </c>
      <c r="AI375" t="s">
        <v>5321</v>
      </c>
      <c r="AM375" t="s">
        <v>3925</v>
      </c>
      <c r="AN375" t="s">
        <v>3926</v>
      </c>
      <c r="AO375" t="s">
        <v>268</v>
      </c>
      <c r="AP375" t="s">
        <v>304</v>
      </c>
      <c r="AQ375" t="s">
        <v>3940</v>
      </c>
      <c r="AU375" t="s">
        <v>4220</v>
      </c>
      <c r="AV375" t="s">
        <v>4000</v>
      </c>
      <c r="AW375" t="s">
        <v>320</v>
      </c>
      <c r="AX375" t="s">
        <v>319</v>
      </c>
      <c r="AY375" t="s">
        <v>254</v>
      </c>
      <c r="AZ375" t="s">
        <v>230</v>
      </c>
      <c r="BA375" t="s">
        <v>395</v>
      </c>
      <c r="BB375" t="s">
        <v>380</v>
      </c>
      <c r="BC375" t="s">
        <v>3927</v>
      </c>
      <c r="BD375" t="s">
        <v>3927</v>
      </c>
      <c r="BE375" t="s">
        <v>3927</v>
      </c>
      <c r="BF375">
        <v>16</v>
      </c>
    </row>
    <row r="376" spans="1:58" x14ac:dyDescent="0.3">
      <c r="A376">
        <v>2026</v>
      </c>
      <c r="B376">
        <v>202605</v>
      </c>
      <c r="C376">
        <v>5</v>
      </c>
      <c r="D376" s="14">
        <v>20001624448260</v>
      </c>
      <c r="E376" t="s">
        <v>2810</v>
      </c>
      <c r="F376" s="2">
        <v>46150.463912037034</v>
      </c>
      <c r="G376" s="2">
        <v>46151</v>
      </c>
      <c r="I376" t="s">
        <v>224</v>
      </c>
      <c r="J376" t="s">
        <v>230</v>
      </c>
      <c r="L376" t="s">
        <v>2839</v>
      </c>
      <c r="M376" t="s">
        <v>5322</v>
      </c>
      <c r="N376" t="s">
        <v>2857</v>
      </c>
      <c r="O376" t="s">
        <v>257</v>
      </c>
      <c r="Q376" t="s">
        <v>5323</v>
      </c>
      <c r="R376" t="s">
        <v>2809</v>
      </c>
      <c r="S376" t="s">
        <v>5207</v>
      </c>
      <c r="T376" t="s">
        <v>5208</v>
      </c>
      <c r="U376" t="s">
        <v>3034</v>
      </c>
      <c r="V376" t="s">
        <v>647</v>
      </c>
      <c r="W376" t="s">
        <v>245</v>
      </c>
      <c r="X376" t="s">
        <v>225</v>
      </c>
      <c r="Z376">
        <v>4</v>
      </c>
      <c r="AA376" t="s">
        <v>3921</v>
      </c>
      <c r="AB376" t="s">
        <v>3995</v>
      </c>
      <c r="AC376">
        <v>46155.513136574074</v>
      </c>
      <c r="AD376">
        <v>46155</v>
      </c>
      <c r="AE376" t="s">
        <v>3938</v>
      </c>
      <c r="AG376" t="s">
        <v>5135</v>
      </c>
      <c r="AH376">
        <v>6108920315</v>
      </c>
      <c r="AI376" t="s">
        <v>5324</v>
      </c>
      <c r="AM376" t="s">
        <v>3925</v>
      </c>
      <c r="AN376" t="s">
        <v>3926</v>
      </c>
      <c r="AO376" t="s">
        <v>268</v>
      </c>
      <c r="AP376" t="s">
        <v>304</v>
      </c>
      <c r="AQ376" t="s">
        <v>3998</v>
      </c>
      <c r="AW376" t="s">
        <v>1525</v>
      </c>
      <c r="AX376" t="s">
        <v>1524</v>
      </c>
      <c r="AY376" t="s">
        <v>254</v>
      </c>
      <c r="AZ376" t="s">
        <v>230</v>
      </c>
      <c r="BA376" t="s">
        <v>395</v>
      </c>
      <c r="BB376" t="s">
        <v>380</v>
      </c>
      <c r="BC376" t="s">
        <v>3927</v>
      </c>
      <c r="BD376" t="s">
        <v>3927</v>
      </c>
      <c r="BE376" t="s">
        <v>3927</v>
      </c>
      <c r="BF376">
        <v>16</v>
      </c>
    </row>
    <row r="377" spans="1:58" x14ac:dyDescent="0.3">
      <c r="A377">
        <v>2026</v>
      </c>
      <c r="B377">
        <v>202605</v>
      </c>
      <c r="C377">
        <v>5</v>
      </c>
      <c r="D377" s="14">
        <v>20001624436939</v>
      </c>
      <c r="E377" t="s">
        <v>2810</v>
      </c>
      <c r="F377" s="2">
        <v>46150.445416666669</v>
      </c>
      <c r="G377" s="2">
        <v>46150</v>
      </c>
      <c r="I377" t="s">
        <v>224</v>
      </c>
      <c r="J377" t="s">
        <v>230</v>
      </c>
      <c r="L377" t="s">
        <v>1981</v>
      </c>
      <c r="M377" t="s">
        <v>309</v>
      </c>
      <c r="N377" t="s">
        <v>297</v>
      </c>
      <c r="O377" t="s">
        <v>283</v>
      </c>
      <c r="Q377" t="s">
        <v>5325</v>
      </c>
      <c r="R377" t="s">
        <v>2809</v>
      </c>
      <c r="S377" t="s">
        <v>5326</v>
      </c>
      <c r="T377" t="s">
        <v>5327</v>
      </c>
      <c r="U377" t="s">
        <v>3034</v>
      </c>
      <c r="V377" t="s">
        <v>647</v>
      </c>
      <c r="W377" t="s">
        <v>245</v>
      </c>
      <c r="X377" t="s">
        <v>225</v>
      </c>
      <c r="Z377">
        <v>4</v>
      </c>
      <c r="AA377" t="s">
        <v>3921</v>
      </c>
      <c r="AB377" t="s">
        <v>5328</v>
      </c>
      <c r="AC377">
        <v>46154.683587962965</v>
      </c>
      <c r="AD377">
        <v>46154</v>
      </c>
      <c r="AE377" t="s">
        <v>3938</v>
      </c>
      <c r="AG377" t="s">
        <v>5111</v>
      </c>
      <c r="AH377">
        <v>6108915369</v>
      </c>
      <c r="AI377" t="s">
        <v>5329</v>
      </c>
      <c r="AM377" t="s">
        <v>3925</v>
      </c>
      <c r="AN377" t="s">
        <v>3926</v>
      </c>
      <c r="AO377" t="s">
        <v>268</v>
      </c>
      <c r="AP377" t="s">
        <v>386</v>
      </c>
      <c r="AQ377" t="s">
        <v>3940</v>
      </c>
      <c r="AU377" t="s">
        <v>3999</v>
      </c>
      <c r="AV377" t="s">
        <v>4000</v>
      </c>
      <c r="AW377" t="s">
        <v>1525</v>
      </c>
      <c r="AX377" t="s">
        <v>1524</v>
      </c>
      <c r="AY377" t="s">
        <v>254</v>
      </c>
      <c r="AZ377" t="s">
        <v>230</v>
      </c>
      <c r="BA377" t="s">
        <v>395</v>
      </c>
      <c r="BB377" t="s">
        <v>380</v>
      </c>
      <c r="BC377" t="s">
        <v>3927</v>
      </c>
      <c r="BD377" t="s">
        <v>3927</v>
      </c>
      <c r="BE377" t="s">
        <v>3927</v>
      </c>
      <c r="BF377">
        <v>16</v>
      </c>
    </row>
    <row r="378" spans="1:58" x14ac:dyDescent="0.3">
      <c r="A378">
        <v>2026</v>
      </c>
      <c r="B378">
        <v>202605</v>
      </c>
      <c r="C378">
        <v>5</v>
      </c>
      <c r="D378" s="14">
        <v>20001624436470</v>
      </c>
      <c r="E378" t="s">
        <v>2810</v>
      </c>
      <c r="F378" s="2">
        <v>46150.704062500001</v>
      </c>
      <c r="G378" s="2">
        <v>46153</v>
      </c>
      <c r="I378" t="s">
        <v>224</v>
      </c>
      <c r="J378" t="s">
        <v>230</v>
      </c>
      <c r="L378" t="s">
        <v>5330</v>
      </c>
      <c r="M378" t="s">
        <v>309</v>
      </c>
      <c r="N378" t="s">
        <v>297</v>
      </c>
      <c r="O378" t="s">
        <v>283</v>
      </c>
      <c r="Q378" t="s">
        <v>5331</v>
      </c>
      <c r="R378" t="s">
        <v>2809</v>
      </c>
      <c r="S378" t="s">
        <v>4807</v>
      </c>
      <c r="T378" t="s">
        <v>4808</v>
      </c>
      <c r="U378" t="s">
        <v>3034</v>
      </c>
      <c r="V378" t="s">
        <v>4809</v>
      </c>
      <c r="W378" t="s">
        <v>245</v>
      </c>
      <c r="X378" t="s">
        <v>225</v>
      </c>
      <c r="Z378">
        <v>0</v>
      </c>
      <c r="AA378" t="s">
        <v>3921</v>
      </c>
      <c r="AB378" t="s">
        <v>4810</v>
      </c>
      <c r="AC378">
        <v>46154.568495370368</v>
      </c>
      <c r="AD378">
        <v>46153</v>
      </c>
      <c r="AE378" t="s">
        <v>4811</v>
      </c>
      <c r="AG378" t="s">
        <v>4812</v>
      </c>
      <c r="AH378">
        <v>6108872426</v>
      </c>
      <c r="AI378" t="s">
        <v>5332</v>
      </c>
      <c r="AM378" t="s">
        <v>3925</v>
      </c>
      <c r="AN378" t="s">
        <v>3926</v>
      </c>
      <c r="AO378" t="s">
        <v>4814</v>
      </c>
      <c r="AP378" t="s">
        <v>386</v>
      </c>
      <c r="AQ378" t="s">
        <v>4815</v>
      </c>
      <c r="AU378" t="s">
        <v>4859</v>
      </c>
      <c r="AV378" t="s">
        <v>4817</v>
      </c>
      <c r="AW378" t="s">
        <v>320</v>
      </c>
      <c r="AX378" t="s">
        <v>319</v>
      </c>
      <c r="AY378" t="s">
        <v>254</v>
      </c>
      <c r="AZ378" t="s">
        <v>230</v>
      </c>
      <c r="BA378" t="s">
        <v>273</v>
      </c>
      <c r="BB378" t="s">
        <v>380</v>
      </c>
      <c r="BC378" t="s">
        <v>3927</v>
      </c>
      <c r="BD378" t="s">
        <v>3927</v>
      </c>
      <c r="BE378" t="s">
        <v>3927</v>
      </c>
      <c r="BF378">
        <v>16</v>
      </c>
    </row>
    <row r="379" spans="1:58" x14ac:dyDescent="0.3">
      <c r="A379">
        <v>2026</v>
      </c>
      <c r="B379">
        <v>202605</v>
      </c>
      <c r="C379">
        <v>5</v>
      </c>
      <c r="D379" s="14">
        <v>20001624436409</v>
      </c>
      <c r="E379" t="s">
        <v>2810</v>
      </c>
      <c r="F379" s="2">
        <v>46150.671099537038</v>
      </c>
      <c r="G379" s="2">
        <v>46153</v>
      </c>
      <c r="I379" t="s">
        <v>224</v>
      </c>
      <c r="J379" t="s">
        <v>230</v>
      </c>
      <c r="L379" t="s">
        <v>5333</v>
      </c>
      <c r="M379" t="s">
        <v>309</v>
      </c>
      <c r="N379" t="s">
        <v>297</v>
      </c>
      <c r="O379" t="s">
        <v>283</v>
      </c>
      <c r="Q379" t="s">
        <v>5334</v>
      </c>
      <c r="R379" t="s">
        <v>2809</v>
      </c>
      <c r="S379" t="s">
        <v>4807</v>
      </c>
      <c r="T379" t="s">
        <v>4808</v>
      </c>
      <c r="U379" t="s">
        <v>3034</v>
      </c>
      <c r="V379" t="s">
        <v>4809</v>
      </c>
      <c r="W379" t="s">
        <v>245</v>
      </c>
      <c r="X379" t="s">
        <v>225</v>
      </c>
      <c r="Z379">
        <v>0</v>
      </c>
      <c r="AA379" t="s">
        <v>3921</v>
      </c>
      <c r="AB379" t="s">
        <v>4810</v>
      </c>
      <c r="AC379">
        <v>46154.568495370368</v>
      </c>
      <c r="AD379">
        <v>46153</v>
      </c>
      <c r="AE379" t="s">
        <v>4811</v>
      </c>
      <c r="AG379" t="s">
        <v>4812</v>
      </c>
      <c r="AH379">
        <v>6108872411</v>
      </c>
      <c r="AI379" t="s">
        <v>5335</v>
      </c>
      <c r="AM379" t="s">
        <v>3925</v>
      </c>
      <c r="AN379" t="s">
        <v>3926</v>
      </c>
      <c r="AO379" t="s">
        <v>4814</v>
      </c>
      <c r="AP379" t="s">
        <v>386</v>
      </c>
      <c r="AQ379" t="s">
        <v>4815</v>
      </c>
      <c r="AU379" t="s">
        <v>4859</v>
      </c>
      <c r="AV379" t="s">
        <v>4817</v>
      </c>
      <c r="AW379" t="s">
        <v>1525</v>
      </c>
      <c r="AX379" t="s">
        <v>1524</v>
      </c>
      <c r="AY379" t="s">
        <v>254</v>
      </c>
      <c r="AZ379" t="s">
        <v>230</v>
      </c>
      <c r="BA379" t="s">
        <v>395</v>
      </c>
      <c r="BB379" t="s">
        <v>380</v>
      </c>
      <c r="BC379" t="s">
        <v>3927</v>
      </c>
      <c r="BD379" t="s">
        <v>3927</v>
      </c>
      <c r="BE379" t="s">
        <v>3927</v>
      </c>
      <c r="BF379">
        <v>16</v>
      </c>
    </row>
    <row r="380" spans="1:58" x14ac:dyDescent="0.3">
      <c r="A380">
        <v>2026</v>
      </c>
      <c r="B380">
        <v>202605</v>
      </c>
      <c r="C380">
        <v>5</v>
      </c>
      <c r="D380" s="14">
        <v>20001624436066</v>
      </c>
      <c r="E380" t="s">
        <v>2810</v>
      </c>
      <c r="F380" s="2">
        <v>46150.499918981484</v>
      </c>
      <c r="G380" s="2">
        <v>46153</v>
      </c>
      <c r="I380" t="s">
        <v>224</v>
      </c>
      <c r="J380" t="s">
        <v>230</v>
      </c>
      <c r="L380" t="s">
        <v>5336</v>
      </c>
      <c r="M380" t="s">
        <v>722</v>
      </c>
      <c r="N380" t="s">
        <v>715</v>
      </c>
      <c r="O380" t="s">
        <v>623</v>
      </c>
      <c r="Q380" t="s">
        <v>5337</v>
      </c>
      <c r="R380" t="s">
        <v>2809</v>
      </c>
      <c r="S380" t="s">
        <v>4807</v>
      </c>
      <c r="T380" t="s">
        <v>4808</v>
      </c>
      <c r="U380" t="s">
        <v>3034</v>
      </c>
      <c r="V380" t="s">
        <v>4809</v>
      </c>
      <c r="W380" t="s">
        <v>245</v>
      </c>
      <c r="X380" t="s">
        <v>225</v>
      </c>
      <c r="Z380">
        <v>0</v>
      </c>
      <c r="AA380" t="s">
        <v>3921</v>
      </c>
      <c r="AB380" t="s">
        <v>4810</v>
      </c>
      <c r="AC380">
        <v>46154.568495370368</v>
      </c>
      <c r="AD380">
        <v>46153</v>
      </c>
      <c r="AE380" t="s">
        <v>4811</v>
      </c>
      <c r="AG380" t="s">
        <v>4812</v>
      </c>
      <c r="AH380">
        <v>6108872346</v>
      </c>
      <c r="AI380" t="s">
        <v>5338</v>
      </c>
      <c r="AM380" t="s">
        <v>3925</v>
      </c>
      <c r="AN380" t="s">
        <v>3926</v>
      </c>
      <c r="AO380" t="s">
        <v>4814</v>
      </c>
      <c r="AP380" t="s">
        <v>386</v>
      </c>
      <c r="AQ380" t="s">
        <v>4815</v>
      </c>
      <c r="AU380" t="s">
        <v>4859</v>
      </c>
      <c r="AV380" t="s">
        <v>4817</v>
      </c>
      <c r="AW380" t="s">
        <v>320</v>
      </c>
      <c r="AX380" t="s">
        <v>319</v>
      </c>
      <c r="AY380" t="s">
        <v>254</v>
      </c>
      <c r="AZ380" t="s">
        <v>230</v>
      </c>
      <c r="BA380" t="s">
        <v>395</v>
      </c>
      <c r="BB380" t="s">
        <v>380</v>
      </c>
      <c r="BC380" t="s">
        <v>3927</v>
      </c>
      <c r="BD380" t="s">
        <v>3927</v>
      </c>
      <c r="BE380" t="s">
        <v>3927</v>
      </c>
      <c r="BF380">
        <v>16</v>
      </c>
    </row>
    <row r="381" spans="1:58" x14ac:dyDescent="0.3">
      <c r="A381">
        <v>2026</v>
      </c>
      <c r="B381">
        <v>202605</v>
      </c>
      <c r="C381">
        <v>5</v>
      </c>
      <c r="D381" s="14">
        <v>20001624435971</v>
      </c>
      <c r="E381" t="s">
        <v>2810</v>
      </c>
      <c r="F381" s="2">
        <v>46150.469247685185</v>
      </c>
      <c r="G381" s="2">
        <v>46151</v>
      </c>
      <c r="I381" t="s">
        <v>224</v>
      </c>
      <c r="J381" t="s">
        <v>230</v>
      </c>
      <c r="L381" t="s">
        <v>5339</v>
      </c>
      <c r="M381" t="s">
        <v>309</v>
      </c>
      <c r="N381" t="s">
        <v>297</v>
      </c>
      <c r="O381" t="s">
        <v>283</v>
      </c>
      <c r="Q381" t="s">
        <v>5340</v>
      </c>
      <c r="R381" t="s">
        <v>2809</v>
      </c>
      <c r="S381" t="s">
        <v>4807</v>
      </c>
      <c r="T381" t="s">
        <v>4808</v>
      </c>
      <c r="U381" t="s">
        <v>3034</v>
      </c>
      <c r="V381" t="s">
        <v>4809</v>
      </c>
      <c r="W381" t="s">
        <v>245</v>
      </c>
      <c r="X381" t="s">
        <v>225</v>
      </c>
      <c r="Z381">
        <v>0</v>
      </c>
      <c r="AA381" t="s">
        <v>3921</v>
      </c>
      <c r="AB381" t="s">
        <v>4810</v>
      </c>
      <c r="AC381">
        <v>46153.484120370369</v>
      </c>
      <c r="AD381">
        <v>46151</v>
      </c>
      <c r="AE381" t="s">
        <v>4811</v>
      </c>
      <c r="AG381" t="s">
        <v>4812</v>
      </c>
      <c r="AH381">
        <v>6108872329</v>
      </c>
      <c r="AI381" t="s">
        <v>5341</v>
      </c>
      <c r="AM381" t="s">
        <v>3925</v>
      </c>
      <c r="AN381" t="s">
        <v>3926</v>
      </c>
      <c r="AO381" t="s">
        <v>4814</v>
      </c>
      <c r="AP381" t="s">
        <v>386</v>
      </c>
      <c r="AQ381" t="s">
        <v>4815</v>
      </c>
      <c r="AU381" t="s">
        <v>5123</v>
      </c>
      <c r="AV381" t="s">
        <v>4817</v>
      </c>
      <c r="AW381" t="s">
        <v>320</v>
      </c>
      <c r="AX381" t="s">
        <v>319</v>
      </c>
      <c r="AY381" t="s">
        <v>254</v>
      </c>
      <c r="AZ381" t="s">
        <v>230</v>
      </c>
      <c r="BA381" t="s">
        <v>395</v>
      </c>
      <c r="BB381" t="s">
        <v>380</v>
      </c>
      <c r="BC381" t="s">
        <v>3927</v>
      </c>
      <c r="BD381" t="s">
        <v>3927</v>
      </c>
      <c r="BE381" t="s">
        <v>3927</v>
      </c>
      <c r="BF381">
        <v>16</v>
      </c>
    </row>
    <row r="382" spans="1:58" x14ac:dyDescent="0.3">
      <c r="A382">
        <v>2026</v>
      </c>
      <c r="B382">
        <v>202605</v>
      </c>
      <c r="C382">
        <v>5</v>
      </c>
      <c r="D382" s="14">
        <v>20001624429934</v>
      </c>
      <c r="E382" t="s">
        <v>2810</v>
      </c>
      <c r="F382" s="2">
        <v>46150.432939814818</v>
      </c>
      <c r="G382" s="2">
        <v>46151</v>
      </c>
      <c r="I382" t="s">
        <v>224</v>
      </c>
      <c r="J382" t="s">
        <v>230</v>
      </c>
      <c r="M382" t="s">
        <v>309</v>
      </c>
      <c r="N382" t="s">
        <v>297</v>
      </c>
      <c r="O382" t="s">
        <v>283</v>
      </c>
      <c r="Q382" t="s">
        <v>5342</v>
      </c>
      <c r="R382" t="s">
        <v>2809</v>
      </c>
      <c r="S382" t="s">
        <v>4807</v>
      </c>
      <c r="T382" t="s">
        <v>4808</v>
      </c>
      <c r="U382" t="s">
        <v>3034</v>
      </c>
      <c r="V382" t="s">
        <v>4809</v>
      </c>
      <c r="W382" t="s">
        <v>245</v>
      </c>
      <c r="X382" t="s">
        <v>387</v>
      </c>
      <c r="Z382">
        <v>0</v>
      </c>
      <c r="AA382" t="s">
        <v>3921</v>
      </c>
      <c r="AB382" t="s">
        <v>4810</v>
      </c>
      <c r="AC382">
        <v>46153.484120370369</v>
      </c>
      <c r="AD382">
        <v>46151</v>
      </c>
      <c r="AE382" t="s">
        <v>4811</v>
      </c>
      <c r="AG382" t="s">
        <v>4812</v>
      </c>
      <c r="AH382">
        <v>6108877235</v>
      </c>
      <c r="AI382" t="s">
        <v>5343</v>
      </c>
      <c r="AM382" t="s">
        <v>3925</v>
      </c>
      <c r="AN382" t="s">
        <v>3926</v>
      </c>
      <c r="AO382" t="s">
        <v>4814</v>
      </c>
      <c r="AP382" t="s">
        <v>386</v>
      </c>
      <c r="AQ382" t="s">
        <v>4815</v>
      </c>
      <c r="AU382" t="s">
        <v>5123</v>
      </c>
      <c r="AV382" t="s">
        <v>4817</v>
      </c>
      <c r="AW382" t="s">
        <v>389</v>
      </c>
      <c r="AX382" t="s">
        <v>388</v>
      </c>
      <c r="AY382" t="s">
        <v>253</v>
      </c>
      <c r="AZ382" t="s">
        <v>230</v>
      </c>
      <c r="BA382" t="s">
        <v>395</v>
      </c>
      <c r="BB382" t="s">
        <v>380</v>
      </c>
      <c r="BC382" t="s">
        <v>3927</v>
      </c>
      <c r="BD382" t="s">
        <v>3927</v>
      </c>
      <c r="BE382" t="s">
        <v>3927</v>
      </c>
      <c r="BF382">
        <v>16</v>
      </c>
    </row>
    <row r="383" spans="1:58" x14ac:dyDescent="0.3">
      <c r="A383">
        <v>2026</v>
      </c>
      <c r="B383">
        <v>202605</v>
      </c>
      <c r="C383">
        <v>5</v>
      </c>
      <c r="D383" s="14">
        <v>20001624426813</v>
      </c>
      <c r="E383" t="s">
        <v>2810</v>
      </c>
      <c r="F383" s="2">
        <v>46150.844097222223</v>
      </c>
      <c r="G383" s="2">
        <v>46153</v>
      </c>
      <c r="I383" t="s">
        <v>224</v>
      </c>
      <c r="J383" t="s">
        <v>230</v>
      </c>
      <c r="M383" t="s">
        <v>1104</v>
      </c>
      <c r="N383" t="s">
        <v>322</v>
      </c>
      <c r="O383" t="s">
        <v>331</v>
      </c>
      <c r="Q383" t="s">
        <v>5344</v>
      </c>
      <c r="R383" t="s">
        <v>2809</v>
      </c>
      <c r="S383" t="s">
        <v>4807</v>
      </c>
      <c r="T383" t="s">
        <v>4808</v>
      </c>
      <c r="U383" t="s">
        <v>3034</v>
      </c>
      <c r="V383" t="s">
        <v>4809</v>
      </c>
      <c r="W383" t="s">
        <v>245</v>
      </c>
      <c r="X383" t="s">
        <v>387</v>
      </c>
      <c r="Z383">
        <v>0</v>
      </c>
      <c r="AA383" t="s">
        <v>3921</v>
      </c>
      <c r="AB383" t="s">
        <v>4810</v>
      </c>
      <c r="AC383">
        <v>46154.568495370368</v>
      </c>
      <c r="AD383">
        <v>46153</v>
      </c>
      <c r="AE383" t="s">
        <v>4811</v>
      </c>
      <c r="AG383" t="s">
        <v>4812</v>
      </c>
      <c r="AH383">
        <v>6108870510</v>
      </c>
      <c r="AI383" t="s">
        <v>5345</v>
      </c>
      <c r="AM383" t="s">
        <v>3925</v>
      </c>
      <c r="AN383" t="s">
        <v>3926</v>
      </c>
      <c r="AO383" t="s">
        <v>4814</v>
      </c>
      <c r="AP383" t="s">
        <v>386</v>
      </c>
      <c r="AQ383" t="s">
        <v>4815</v>
      </c>
      <c r="AU383" t="s">
        <v>4859</v>
      </c>
      <c r="AV383" t="s">
        <v>4817</v>
      </c>
      <c r="AW383" t="s">
        <v>389</v>
      </c>
      <c r="AX383" t="s">
        <v>388</v>
      </c>
      <c r="AY383" t="s">
        <v>253</v>
      </c>
      <c r="AZ383" t="s">
        <v>230</v>
      </c>
      <c r="BA383" t="s">
        <v>395</v>
      </c>
      <c r="BB383" t="s">
        <v>380</v>
      </c>
      <c r="BC383" t="s">
        <v>3927</v>
      </c>
      <c r="BD383" t="s">
        <v>3927</v>
      </c>
      <c r="BE383" t="s">
        <v>3927</v>
      </c>
      <c r="BF383">
        <v>16</v>
      </c>
    </row>
    <row r="384" spans="1:58" x14ac:dyDescent="0.3">
      <c r="A384">
        <v>2026</v>
      </c>
      <c r="B384">
        <v>202605</v>
      </c>
      <c r="C384">
        <v>5</v>
      </c>
      <c r="D384" s="14">
        <v>20001624420175</v>
      </c>
      <c r="E384" t="s">
        <v>2810</v>
      </c>
      <c r="F384" s="2">
        <v>46150.420208333337</v>
      </c>
      <c r="G384" s="2">
        <v>46153</v>
      </c>
      <c r="I384" t="s">
        <v>224</v>
      </c>
      <c r="J384" t="s">
        <v>230</v>
      </c>
      <c r="L384" t="s">
        <v>5346</v>
      </c>
      <c r="M384" t="s">
        <v>1713</v>
      </c>
      <c r="N384" t="s">
        <v>546</v>
      </c>
      <c r="O384" t="s">
        <v>554</v>
      </c>
      <c r="Q384" t="s">
        <v>5347</v>
      </c>
      <c r="R384" t="s">
        <v>2809</v>
      </c>
      <c r="S384" t="s">
        <v>4831</v>
      </c>
      <c r="T384" t="s">
        <v>4832</v>
      </c>
      <c r="U384" t="s">
        <v>3034</v>
      </c>
      <c r="V384" t="s">
        <v>3994</v>
      </c>
      <c r="W384" t="s">
        <v>245</v>
      </c>
      <c r="X384" t="s">
        <v>225</v>
      </c>
      <c r="Z384">
        <v>1</v>
      </c>
      <c r="AA384" t="s">
        <v>3921</v>
      </c>
      <c r="AB384" t="s">
        <v>5348</v>
      </c>
      <c r="AC384">
        <v>46154.648576388892</v>
      </c>
      <c r="AD384">
        <v>46154</v>
      </c>
      <c r="AE384" t="s">
        <v>3938</v>
      </c>
      <c r="AG384" t="s">
        <v>4828</v>
      </c>
      <c r="AH384">
        <v>6108915333</v>
      </c>
      <c r="AI384" t="s">
        <v>5349</v>
      </c>
      <c r="AM384" t="s">
        <v>3925</v>
      </c>
      <c r="AN384" t="s">
        <v>3926</v>
      </c>
      <c r="AO384" t="s">
        <v>268</v>
      </c>
      <c r="AP384" t="s">
        <v>304</v>
      </c>
      <c r="AQ384" t="s">
        <v>3940</v>
      </c>
      <c r="AU384" t="s">
        <v>3999</v>
      </c>
      <c r="AV384" t="s">
        <v>4000</v>
      </c>
      <c r="AW384" t="s">
        <v>320</v>
      </c>
      <c r="AX384" t="s">
        <v>319</v>
      </c>
      <c r="AY384" t="s">
        <v>254</v>
      </c>
      <c r="AZ384" t="s">
        <v>230</v>
      </c>
      <c r="BA384" t="s">
        <v>395</v>
      </c>
      <c r="BB384" t="s">
        <v>380</v>
      </c>
      <c r="BC384" t="s">
        <v>3927</v>
      </c>
      <c r="BD384" t="s">
        <v>3927</v>
      </c>
      <c r="BE384" t="s">
        <v>3927</v>
      </c>
      <c r="BF384">
        <v>16</v>
      </c>
    </row>
    <row r="385" spans="1:58" x14ac:dyDescent="0.3">
      <c r="A385">
        <v>2026</v>
      </c>
      <c r="B385">
        <v>202605</v>
      </c>
      <c r="C385">
        <v>5</v>
      </c>
      <c r="D385" s="14">
        <v>20001624418575</v>
      </c>
      <c r="E385" t="s">
        <v>2810</v>
      </c>
      <c r="F385" s="2">
        <v>46150.436736111114</v>
      </c>
      <c r="G385" s="2">
        <v>46150</v>
      </c>
      <c r="I385" t="s">
        <v>224</v>
      </c>
      <c r="J385" t="s">
        <v>230</v>
      </c>
      <c r="L385" t="s">
        <v>3264</v>
      </c>
      <c r="M385" t="s">
        <v>261</v>
      </c>
      <c r="N385" t="s">
        <v>237</v>
      </c>
      <c r="O385" t="s">
        <v>257</v>
      </c>
      <c r="Q385" t="s">
        <v>5350</v>
      </c>
      <c r="R385" t="s">
        <v>2809</v>
      </c>
      <c r="S385" t="s">
        <v>5351</v>
      </c>
      <c r="T385" t="s">
        <v>5352</v>
      </c>
      <c r="U385" t="s">
        <v>3034</v>
      </c>
      <c r="V385" t="s">
        <v>647</v>
      </c>
      <c r="W385" t="s">
        <v>245</v>
      </c>
      <c r="X385" t="s">
        <v>225</v>
      </c>
      <c r="Z385">
        <v>4</v>
      </c>
      <c r="AA385" t="s">
        <v>3921</v>
      </c>
      <c r="AB385" t="s">
        <v>5353</v>
      </c>
      <c r="AC385">
        <v>46154.683587962965</v>
      </c>
      <c r="AD385">
        <v>46154</v>
      </c>
      <c r="AE385" t="s">
        <v>3938</v>
      </c>
      <c r="AG385" t="s">
        <v>5006</v>
      </c>
      <c r="AH385">
        <v>6108909443</v>
      </c>
      <c r="AI385" t="s">
        <v>5354</v>
      </c>
      <c r="AM385" t="s">
        <v>3925</v>
      </c>
      <c r="AN385" t="s">
        <v>3926</v>
      </c>
      <c r="AO385" t="s">
        <v>268</v>
      </c>
      <c r="AP385" t="s">
        <v>304</v>
      </c>
      <c r="AQ385" t="s">
        <v>3940</v>
      </c>
      <c r="AU385" t="s">
        <v>3999</v>
      </c>
      <c r="AV385" t="s">
        <v>4000</v>
      </c>
      <c r="AW385" t="s">
        <v>320</v>
      </c>
      <c r="AX385" t="s">
        <v>319</v>
      </c>
      <c r="AY385" t="s">
        <v>254</v>
      </c>
      <c r="AZ385" t="s">
        <v>230</v>
      </c>
      <c r="BA385" t="s">
        <v>395</v>
      </c>
      <c r="BB385" t="s">
        <v>380</v>
      </c>
      <c r="BC385" t="s">
        <v>3927</v>
      </c>
      <c r="BD385" t="s">
        <v>3927</v>
      </c>
      <c r="BE385" t="s">
        <v>3927</v>
      </c>
      <c r="BF385">
        <v>16</v>
      </c>
    </row>
    <row r="386" spans="1:58" x14ac:dyDescent="0.3">
      <c r="A386">
        <v>2026</v>
      </c>
      <c r="B386">
        <v>202605</v>
      </c>
      <c r="C386">
        <v>5</v>
      </c>
      <c r="D386" s="14">
        <v>20001624418010</v>
      </c>
      <c r="E386" t="s">
        <v>2810</v>
      </c>
      <c r="F386" s="2">
        <v>46150.41165509259</v>
      </c>
      <c r="G386" s="2">
        <v>46150</v>
      </c>
      <c r="I386" t="s">
        <v>224</v>
      </c>
      <c r="J386" t="s">
        <v>230</v>
      </c>
      <c r="L386" t="s">
        <v>3534</v>
      </c>
      <c r="M386" t="s">
        <v>309</v>
      </c>
      <c r="N386" t="s">
        <v>297</v>
      </c>
      <c r="O386" t="s">
        <v>283</v>
      </c>
      <c r="Q386" t="s">
        <v>5355</v>
      </c>
      <c r="R386" t="s">
        <v>2809</v>
      </c>
      <c r="S386" t="s">
        <v>5356</v>
      </c>
      <c r="T386" t="s">
        <v>5357</v>
      </c>
      <c r="U386" t="s">
        <v>3034</v>
      </c>
      <c r="V386" t="s">
        <v>3994</v>
      </c>
      <c r="W386" t="s">
        <v>245</v>
      </c>
      <c r="X386" t="s">
        <v>225</v>
      </c>
      <c r="Z386">
        <v>4</v>
      </c>
      <c r="AA386" t="s">
        <v>3921</v>
      </c>
      <c r="AB386" t="s">
        <v>3995</v>
      </c>
      <c r="AC386">
        <v>46154.547766203701</v>
      </c>
      <c r="AD386">
        <v>46154</v>
      </c>
      <c r="AE386" t="s">
        <v>3938</v>
      </c>
      <c r="AG386" t="s">
        <v>4854</v>
      </c>
      <c r="AH386">
        <v>6108922163</v>
      </c>
      <c r="AI386" t="s">
        <v>5358</v>
      </c>
      <c r="AM386" t="s">
        <v>3925</v>
      </c>
      <c r="AN386" t="s">
        <v>3926</v>
      </c>
      <c r="AO386" t="s">
        <v>268</v>
      </c>
      <c r="AP386" t="s">
        <v>386</v>
      </c>
      <c r="AQ386" t="s">
        <v>3998</v>
      </c>
      <c r="AU386" t="s">
        <v>3999</v>
      </c>
      <c r="AV386" t="s">
        <v>4000</v>
      </c>
      <c r="AW386" t="s">
        <v>320</v>
      </c>
      <c r="AX386" t="s">
        <v>319</v>
      </c>
      <c r="AY386" t="s">
        <v>254</v>
      </c>
      <c r="AZ386" t="s">
        <v>230</v>
      </c>
      <c r="BA386" t="s">
        <v>395</v>
      </c>
      <c r="BB386" t="s">
        <v>380</v>
      </c>
      <c r="BC386" t="s">
        <v>3927</v>
      </c>
      <c r="BD386" t="s">
        <v>3927</v>
      </c>
      <c r="BE386" t="s">
        <v>3927</v>
      </c>
      <c r="BF386">
        <v>16</v>
      </c>
    </row>
    <row r="387" spans="1:58" x14ac:dyDescent="0.3">
      <c r="A387">
        <v>2026</v>
      </c>
      <c r="B387">
        <v>202605</v>
      </c>
      <c r="C387">
        <v>5</v>
      </c>
      <c r="D387" s="14">
        <v>20001624416009</v>
      </c>
      <c r="E387" t="s">
        <v>2810</v>
      </c>
      <c r="F387" s="2">
        <v>46150.411574074074</v>
      </c>
      <c r="G387" s="2">
        <v>46151</v>
      </c>
      <c r="I387" t="s">
        <v>224</v>
      </c>
      <c r="J387" t="s">
        <v>230</v>
      </c>
      <c r="L387" t="s">
        <v>3768</v>
      </c>
      <c r="M387" t="s">
        <v>902</v>
      </c>
      <c r="N387" t="s">
        <v>752</v>
      </c>
      <c r="O387" t="s">
        <v>623</v>
      </c>
      <c r="Q387" t="s">
        <v>5359</v>
      </c>
      <c r="R387" t="s">
        <v>2809</v>
      </c>
      <c r="S387" t="s">
        <v>5360</v>
      </c>
      <c r="T387" t="s">
        <v>5361</v>
      </c>
      <c r="U387" t="s">
        <v>3034</v>
      </c>
      <c r="V387" t="s">
        <v>647</v>
      </c>
      <c r="W387" t="s">
        <v>245</v>
      </c>
      <c r="X387" t="s">
        <v>387</v>
      </c>
      <c r="Z387">
        <v>3</v>
      </c>
      <c r="AA387" t="s">
        <v>3921</v>
      </c>
      <c r="AB387" t="s">
        <v>5166</v>
      </c>
      <c r="AC387">
        <v>46154.683587962965</v>
      </c>
      <c r="AD387">
        <v>46154</v>
      </c>
      <c r="AE387" t="s">
        <v>3938</v>
      </c>
      <c r="AG387" t="s">
        <v>5006</v>
      </c>
      <c r="AH387">
        <v>6108906420</v>
      </c>
      <c r="AI387" t="s">
        <v>5362</v>
      </c>
      <c r="AM387" t="s">
        <v>3925</v>
      </c>
      <c r="AN387" t="s">
        <v>3926</v>
      </c>
      <c r="AO387" t="s">
        <v>268</v>
      </c>
      <c r="AP387" t="s">
        <v>386</v>
      </c>
      <c r="AQ387" t="s">
        <v>3940</v>
      </c>
      <c r="AU387" t="s">
        <v>3999</v>
      </c>
      <c r="AV387" t="s">
        <v>4000</v>
      </c>
      <c r="AW387" t="s">
        <v>389</v>
      </c>
      <c r="AX387" t="s">
        <v>388</v>
      </c>
      <c r="AY387" t="s">
        <v>253</v>
      </c>
      <c r="AZ387" t="s">
        <v>230</v>
      </c>
      <c r="BA387" t="s">
        <v>395</v>
      </c>
      <c r="BB387" t="s">
        <v>232</v>
      </c>
      <c r="BC387" t="s">
        <v>3927</v>
      </c>
      <c r="BD387" t="s">
        <v>3927</v>
      </c>
      <c r="BE387" t="s">
        <v>3927</v>
      </c>
      <c r="BF387">
        <v>16</v>
      </c>
    </row>
    <row r="388" spans="1:58" x14ac:dyDescent="0.3">
      <c r="A388">
        <v>2026</v>
      </c>
      <c r="B388">
        <v>202605</v>
      </c>
      <c r="C388">
        <v>5</v>
      </c>
      <c r="D388" s="14">
        <v>20001624414026</v>
      </c>
      <c r="E388" t="s">
        <v>2810</v>
      </c>
      <c r="F388" s="2">
        <v>46150.454375000001</v>
      </c>
      <c r="G388" s="2">
        <v>46152</v>
      </c>
      <c r="I388" t="s">
        <v>224</v>
      </c>
      <c r="J388" t="s">
        <v>230</v>
      </c>
      <c r="L388" t="s">
        <v>5363</v>
      </c>
      <c r="M388" t="s">
        <v>309</v>
      </c>
      <c r="N388" t="s">
        <v>297</v>
      </c>
      <c r="O388" t="s">
        <v>283</v>
      </c>
      <c r="Q388" t="s">
        <v>5364</v>
      </c>
      <c r="R388" t="s">
        <v>2809</v>
      </c>
      <c r="S388" t="s">
        <v>4807</v>
      </c>
      <c r="T388" t="s">
        <v>4808</v>
      </c>
      <c r="U388" t="s">
        <v>3034</v>
      </c>
      <c r="V388" t="s">
        <v>4809</v>
      </c>
      <c r="W388" t="s">
        <v>245</v>
      </c>
      <c r="X388" t="s">
        <v>225</v>
      </c>
      <c r="Z388">
        <v>0</v>
      </c>
      <c r="AA388" t="s">
        <v>3921</v>
      </c>
      <c r="AB388" t="s">
        <v>4810</v>
      </c>
      <c r="AC388">
        <v>46153.484120370369</v>
      </c>
      <c r="AD388">
        <v>46152</v>
      </c>
      <c r="AE388" t="s">
        <v>4811</v>
      </c>
      <c r="AG388" t="s">
        <v>4812</v>
      </c>
      <c r="AH388">
        <v>6108869363</v>
      </c>
      <c r="AI388" t="s">
        <v>5365</v>
      </c>
      <c r="AM388" t="s">
        <v>3925</v>
      </c>
      <c r="AN388" t="s">
        <v>3926</v>
      </c>
      <c r="AO388" t="s">
        <v>4814</v>
      </c>
      <c r="AP388" t="s">
        <v>386</v>
      </c>
      <c r="AQ388" t="s">
        <v>4815</v>
      </c>
      <c r="AU388" t="s">
        <v>4939</v>
      </c>
      <c r="AV388" t="s">
        <v>4817</v>
      </c>
      <c r="AW388" t="s">
        <v>320</v>
      </c>
      <c r="AX388" t="s">
        <v>319</v>
      </c>
      <c r="AY388" t="s">
        <v>254</v>
      </c>
      <c r="AZ388" t="s">
        <v>230</v>
      </c>
      <c r="BA388" t="s">
        <v>395</v>
      </c>
      <c r="BB388" t="s">
        <v>380</v>
      </c>
      <c r="BC388" t="s">
        <v>3927</v>
      </c>
      <c r="BD388" t="s">
        <v>3927</v>
      </c>
      <c r="BE388" t="s">
        <v>3927</v>
      </c>
      <c r="BF388">
        <v>16</v>
      </c>
    </row>
    <row r="389" spans="1:58" x14ac:dyDescent="0.3">
      <c r="A389">
        <v>2026</v>
      </c>
      <c r="B389">
        <v>202605</v>
      </c>
      <c r="C389">
        <v>5</v>
      </c>
      <c r="D389" s="14">
        <v>20001624411507</v>
      </c>
      <c r="E389" t="s">
        <v>2810</v>
      </c>
      <c r="F389" s="2">
        <v>46150.431944444441</v>
      </c>
      <c r="G389" s="2">
        <v>46154</v>
      </c>
      <c r="I389" t="s">
        <v>224</v>
      </c>
      <c r="J389" t="s">
        <v>230</v>
      </c>
      <c r="L389" t="s">
        <v>2885</v>
      </c>
      <c r="M389" t="s">
        <v>334</v>
      </c>
      <c r="N389" t="s">
        <v>322</v>
      </c>
      <c r="O389" t="s">
        <v>331</v>
      </c>
      <c r="Q389" t="s">
        <v>5366</v>
      </c>
      <c r="R389" t="s">
        <v>2809</v>
      </c>
      <c r="S389" t="s">
        <v>5367</v>
      </c>
      <c r="T389" t="s">
        <v>5368</v>
      </c>
      <c r="U389" t="s">
        <v>3034</v>
      </c>
      <c r="V389" t="s">
        <v>3994</v>
      </c>
      <c r="W389" t="s">
        <v>245</v>
      </c>
      <c r="X389" t="s">
        <v>225</v>
      </c>
      <c r="Z389">
        <v>1</v>
      </c>
      <c r="AA389" t="s">
        <v>3921</v>
      </c>
      <c r="AB389" t="s">
        <v>3995</v>
      </c>
      <c r="AC389">
        <v>46155.513101851851</v>
      </c>
      <c r="AD389">
        <v>46155</v>
      </c>
      <c r="AE389" t="s">
        <v>3938</v>
      </c>
      <c r="AG389" t="s">
        <v>4854</v>
      </c>
      <c r="AH389">
        <v>6108918331</v>
      </c>
      <c r="AI389" t="s">
        <v>5369</v>
      </c>
      <c r="AM389" t="s">
        <v>3925</v>
      </c>
      <c r="AN389" t="s">
        <v>3926</v>
      </c>
      <c r="AO389" t="s">
        <v>268</v>
      </c>
      <c r="AP389" t="s">
        <v>304</v>
      </c>
      <c r="AQ389" t="s">
        <v>3998</v>
      </c>
      <c r="AW389" t="s">
        <v>320</v>
      </c>
      <c r="AX389" t="s">
        <v>319</v>
      </c>
      <c r="AY389" t="s">
        <v>254</v>
      </c>
      <c r="AZ389" t="s">
        <v>230</v>
      </c>
      <c r="BA389" t="s">
        <v>395</v>
      </c>
      <c r="BB389" t="s">
        <v>380</v>
      </c>
      <c r="BC389" t="s">
        <v>3927</v>
      </c>
      <c r="BD389" t="s">
        <v>3927</v>
      </c>
      <c r="BE389" t="s">
        <v>3927</v>
      </c>
      <c r="BF389">
        <v>16</v>
      </c>
    </row>
    <row r="390" spans="1:58" x14ac:dyDescent="0.3">
      <c r="A390">
        <v>2026</v>
      </c>
      <c r="B390">
        <v>202605</v>
      </c>
      <c r="C390">
        <v>5</v>
      </c>
      <c r="D390" s="14">
        <v>20001624410112</v>
      </c>
      <c r="E390" t="s">
        <v>2810</v>
      </c>
      <c r="F390" s="2">
        <v>46150.4141087963</v>
      </c>
      <c r="G390" s="2">
        <v>46150</v>
      </c>
      <c r="I390" t="s">
        <v>224</v>
      </c>
      <c r="J390" t="s">
        <v>230</v>
      </c>
      <c r="L390" t="s">
        <v>1423</v>
      </c>
      <c r="M390" t="s">
        <v>1336</v>
      </c>
      <c r="N390" t="s">
        <v>546</v>
      </c>
      <c r="O390" t="s">
        <v>554</v>
      </c>
      <c r="Q390" t="s">
        <v>5370</v>
      </c>
      <c r="R390" t="s">
        <v>2809</v>
      </c>
      <c r="S390" t="s">
        <v>5080</v>
      </c>
      <c r="T390" t="s">
        <v>5081</v>
      </c>
      <c r="U390" t="s">
        <v>3034</v>
      </c>
      <c r="V390" t="s">
        <v>647</v>
      </c>
      <c r="W390" t="s">
        <v>245</v>
      </c>
      <c r="X390" t="s">
        <v>225</v>
      </c>
      <c r="Z390">
        <v>4</v>
      </c>
      <c r="AA390" t="s">
        <v>3921</v>
      </c>
      <c r="AB390" t="s">
        <v>3995</v>
      </c>
      <c r="AC390">
        <v>46155.513136574074</v>
      </c>
      <c r="AD390">
        <v>46154</v>
      </c>
      <c r="AE390" t="s">
        <v>3938</v>
      </c>
      <c r="AG390" t="s">
        <v>5006</v>
      </c>
      <c r="AH390">
        <v>6079108188</v>
      </c>
      <c r="AI390" t="s">
        <v>5371</v>
      </c>
      <c r="AM390" t="s">
        <v>3925</v>
      </c>
      <c r="AN390" t="s">
        <v>3926</v>
      </c>
      <c r="AO390" t="s">
        <v>268</v>
      </c>
      <c r="AP390" t="s">
        <v>304</v>
      </c>
      <c r="AQ390" t="s">
        <v>3998</v>
      </c>
      <c r="AW390" t="s">
        <v>320</v>
      </c>
      <c r="AX390" t="s">
        <v>319</v>
      </c>
      <c r="AY390" t="s">
        <v>254</v>
      </c>
      <c r="AZ390" t="s">
        <v>230</v>
      </c>
      <c r="BA390" t="s">
        <v>273</v>
      </c>
      <c r="BB390" t="s">
        <v>380</v>
      </c>
      <c r="BC390" t="s">
        <v>3927</v>
      </c>
      <c r="BD390" t="s">
        <v>3927</v>
      </c>
      <c r="BE390" t="s">
        <v>3927</v>
      </c>
      <c r="BF390">
        <v>16</v>
      </c>
    </row>
    <row r="391" spans="1:58" x14ac:dyDescent="0.3">
      <c r="A391">
        <v>2026</v>
      </c>
      <c r="B391">
        <v>202605</v>
      </c>
      <c r="C391">
        <v>5</v>
      </c>
      <c r="D391" s="14">
        <v>20001624408171</v>
      </c>
      <c r="E391" t="s">
        <v>2810</v>
      </c>
      <c r="F391" s="2">
        <v>46150.416087962964</v>
      </c>
      <c r="G391" s="2">
        <v>46151</v>
      </c>
      <c r="I391" t="s">
        <v>224</v>
      </c>
      <c r="J391" t="s">
        <v>230</v>
      </c>
      <c r="L391" t="s">
        <v>5372</v>
      </c>
      <c r="M391" t="s">
        <v>764</v>
      </c>
      <c r="N391" t="s">
        <v>752</v>
      </c>
      <c r="O391" t="s">
        <v>623</v>
      </c>
      <c r="Q391" t="s">
        <v>5373</v>
      </c>
      <c r="R391" t="s">
        <v>2809</v>
      </c>
      <c r="S391" t="s">
        <v>5244</v>
      </c>
      <c r="T391" t="s">
        <v>5245</v>
      </c>
      <c r="U391" t="s">
        <v>3034</v>
      </c>
      <c r="V391" t="s">
        <v>3994</v>
      </c>
      <c r="W391" t="s">
        <v>245</v>
      </c>
      <c r="X391" t="s">
        <v>225</v>
      </c>
      <c r="Z391">
        <v>2</v>
      </c>
      <c r="AA391" t="s">
        <v>3921</v>
      </c>
      <c r="AB391" t="s">
        <v>5374</v>
      </c>
      <c r="AC391">
        <v>46153.652141203704</v>
      </c>
      <c r="AD391">
        <v>46153</v>
      </c>
      <c r="AE391" t="s">
        <v>3938</v>
      </c>
      <c r="AG391" t="s">
        <v>4828</v>
      </c>
      <c r="AH391">
        <v>1037340580</v>
      </c>
      <c r="AI391" t="s">
        <v>5375</v>
      </c>
      <c r="AM391" t="s">
        <v>3925</v>
      </c>
      <c r="AN391" t="s">
        <v>3926</v>
      </c>
      <c r="AO391" t="s">
        <v>268</v>
      </c>
      <c r="AP391" t="s">
        <v>386</v>
      </c>
      <c r="AQ391" t="s">
        <v>3940</v>
      </c>
      <c r="AU391" t="s">
        <v>4220</v>
      </c>
      <c r="AV391" t="s">
        <v>4000</v>
      </c>
      <c r="AW391" t="s">
        <v>227</v>
      </c>
      <c r="AX391" t="s">
        <v>226</v>
      </c>
      <c r="AY391" t="s">
        <v>254</v>
      </c>
      <c r="AZ391" t="s">
        <v>230</v>
      </c>
      <c r="BA391" t="s">
        <v>273</v>
      </c>
      <c r="BB391" t="s">
        <v>380</v>
      </c>
      <c r="BC391" t="s">
        <v>3927</v>
      </c>
      <c r="BD391" t="s">
        <v>3927</v>
      </c>
      <c r="BE391" t="s">
        <v>3927</v>
      </c>
      <c r="BF391">
        <v>1</v>
      </c>
    </row>
    <row r="392" spans="1:58" x14ac:dyDescent="0.3">
      <c r="A392">
        <v>2026</v>
      </c>
      <c r="B392">
        <v>202605</v>
      </c>
      <c r="C392">
        <v>5</v>
      </c>
      <c r="D392" s="14">
        <v>20001624404966</v>
      </c>
      <c r="E392" t="s">
        <v>2810</v>
      </c>
      <c r="F392" s="2">
        <v>46150.4065625</v>
      </c>
      <c r="G392" s="2">
        <v>46151</v>
      </c>
      <c r="I392" t="s">
        <v>224</v>
      </c>
      <c r="J392" t="s">
        <v>230</v>
      </c>
      <c r="L392" t="s">
        <v>3845</v>
      </c>
      <c r="M392" t="s">
        <v>2089</v>
      </c>
      <c r="N392" t="s">
        <v>353</v>
      </c>
      <c r="O392" t="s">
        <v>283</v>
      </c>
      <c r="Q392" t="s">
        <v>5376</v>
      </c>
      <c r="R392" t="s">
        <v>2809</v>
      </c>
      <c r="S392" t="s">
        <v>5377</v>
      </c>
      <c r="T392" t="s">
        <v>5378</v>
      </c>
      <c r="U392" t="s">
        <v>3034</v>
      </c>
      <c r="V392" t="s">
        <v>647</v>
      </c>
      <c r="W392" t="s">
        <v>245</v>
      </c>
      <c r="X392" t="s">
        <v>225</v>
      </c>
      <c r="Z392">
        <v>3</v>
      </c>
      <c r="AA392" t="s">
        <v>3921</v>
      </c>
      <c r="AB392" t="s">
        <v>5379</v>
      </c>
      <c r="AC392">
        <v>46154.683587962965</v>
      </c>
      <c r="AD392">
        <v>46154</v>
      </c>
      <c r="AE392" t="s">
        <v>3938</v>
      </c>
      <c r="AG392" t="s">
        <v>5006</v>
      </c>
      <c r="AH392">
        <v>6078939526</v>
      </c>
      <c r="AI392" t="s">
        <v>5380</v>
      </c>
      <c r="AM392" t="s">
        <v>3925</v>
      </c>
      <c r="AN392" t="s">
        <v>3926</v>
      </c>
      <c r="AO392" t="s">
        <v>268</v>
      </c>
      <c r="AP392" t="s">
        <v>304</v>
      </c>
      <c r="AQ392" t="s">
        <v>3940</v>
      </c>
      <c r="AU392" t="s">
        <v>3999</v>
      </c>
      <c r="AV392" t="s">
        <v>4000</v>
      </c>
      <c r="AW392" t="s">
        <v>227</v>
      </c>
      <c r="AX392" t="s">
        <v>226</v>
      </c>
      <c r="AY392" t="s">
        <v>254</v>
      </c>
      <c r="AZ392" t="s">
        <v>230</v>
      </c>
      <c r="BA392" t="s">
        <v>273</v>
      </c>
      <c r="BB392" t="s">
        <v>380</v>
      </c>
      <c r="BC392" t="s">
        <v>3927</v>
      </c>
      <c r="BD392" t="s">
        <v>3927</v>
      </c>
      <c r="BE392" t="s">
        <v>3927</v>
      </c>
      <c r="BF392">
        <v>26</v>
      </c>
    </row>
    <row r="393" spans="1:58" x14ac:dyDescent="0.3">
      <c r="A393">
        <v>2026</v>
      </c>
      <c r="B393">
        <v>202605</v>
      </c>
      <c r="C393">
        <v>5</v>
      </c>
      <c r="D393" s="14">
        <v>20001624391789</v>
      </c>
      <c r="E393" t="s">
        <v>2810</v>
      </c>
      <c r="F393" s="2">
        <v>46150.40457175926</v>
      </c>
      <c r="G393" s="2">
        <v>46151</v>
      </c>
      <c r="I393" t="s">
        <v>224</v>
      </c>
      <c r="J393" t="s">
        <v>230</v>
      </c>
      <c r="L393" t="s">
        <v>3554</v>
      </c>
      <c r="M393" t="s">
        <v>309</v>
      </c>
      <c r="N393" t="s">
        <v>297</v>
      </c>
      <c r="O393" t="s">
        <v>283</v>
      </c>
      <c r="Q393" t="s">
        <v>5381</v>
      </c>
      <c r="R393" t="s">
        <v>2809</v>
      </c>
      <c r="S393" t="s">
        <v>4929</v>
      </c>
      <c r="T393" t="s">
        <v>4930</v>
      </c>
      <c r="U393" t="s">
        <v>3034</v>
      </c>
      <c r="V393" t="s">
        <v>3994</v>
      </c>
      <c r="W393" t="s">
        <v>245</v>
      </c>
      <c r="X393" t="s">
        <v>387</v>
      </c>
      <c r="Z393">
        <v>2</v>
      </c>
      <c r="AA393" t="s">
        <v>3921</v>
      </c>
      <c r="AB393" t="s">
        <v>5382</v>
      </c>
      <c r="AC393">
        <v>46153.652141203704</v>
      </c>
      <c r="AD393">
        <v>46153</v>
      </c>
      <c r="AE393" t="s">
        <v>3938</v>
      </c>
      <c r="AG393" t="s">
        <v>4828</v>
      </c>
      <c r="AH393">
        <v>6108915304</v>
      </c>
      <c r="AI393" t="s">
        <v>5383</v>
      </c>
      <c r="AM393" t="s">
        <v>3925</v>
      </c>
      <c r="AN393" t="s">
        <v>3926</v>
      </c>
      <c r="AO393" t="s">
        <v>268</v>
      </c>
      <c r="AP393" t="s">
        <v>853</v>
      </c>
      <c r="AQ393" t="s">
        <v>3940</v>
      </c>
      <c r="AU393" t="s">
        <v>4220</v>
      </c>
      <c r="AV393" t="s">
        <v>4000</v>
      </c>
      <c r="AW393" t="s">
        <v>389</v>
      </c>
      <c r="AX393" t="s">
        <v>388</v>
      </c>
      <c r="AY393" t="s">
        <v>253</v>
      </c>
      <c r="AZ393" t="s">
        <v>230</v>
      </c>
      <c r="BA393" t="s">
        <v>395</v>
      </c>
      <c r="BB393" t="s">
        <v>380</v>
      </c>
      <c r="BC393" t="s">
        <v>3927</v>
      </c>
      <c r="BD393" t="s">
        <v>3927</v>
      </c>
      <c r="BE393" t="s">
        <v>3927</v>
      </c>
      <c r="BF393">
        <v>16</v>
      </c>
    </row>
    <row r="394" spans="1:58" x14ac:dyDescent="0.3">
      <c r="A394">
        <v>2026</v>
      </c>
      <c r="B394">
        <v>202605</v>
      </c>
      <c r="C394">
        <v>5</v>
      </c>
      <c r="D394" s="14">
        <v>20001624384946</v>
      </c>
      <c r="E394" t="s">
        <v>2810</v>
      </c>
      <c r="F394" s="2">
        <v>46150.356574074074</v>
      </c>
      <c r="G394" s="2">
        <v>46150</v>
      </c>
      <c r="I394" t="s">
        <v>224</v>
      </c>
      <c r="J394" t="s">
        <v>230</v>
      </c>
      <c r="L394" t="s">
        <v>3652</v>
      </c>
      <c r="M394" t="s">
        <v>309</v>
      </c>
      <c r="N394" t="s">
        <v>297</v>
      </c>
      <c r="O394" t="s">
        <v>283</v>
      </c>
      <c r="Q394" t="s">
        <v>5384</v>
      </c>
      <c r="R394" t="s">
        <v>2809</v>
      </c>
      <c r="S394" t="s">
        <v>4929</v>
      </c>
      <c r="T394" t="s">
        <v>4930</v>
      </c>
      <c r="U394" t="s">
        <v>3034</v>
      </c>
      <c r="V394" t="s">
        <v>3994</v>
      </c>
      <c r="W394" t="s">
        <v>245</v>
      </c>
      <c r="X394" t="s">
        <v>225</v>
      </c>
      <c r="Z394">
        <v>3</v>
      </c>
      <c r="AA394" t="s">
        <v>3921</v>
      </c>
      <c r="AB394" t="s">
        <v>5385</v>
      </c>
      <c r="AC394">
        <v>46153.652141203704</v>
      </c>
      <c r="AD394">
        <v>46153</v>
      </c>
      <c r="AE394" t="s">
        <v>3938</v>
      </c>
      <c r="AG394" t="s">
        <v>4828</v>
      </c>
      <c r="AH394">
        <v>6091144042</v>
      </c>
      <c r="AI394" t="s">
        <v>5386</v>
      </c>
      <c r="AM394" t="s">
        <v>3925</v>
      </c>
      <c r="AN394" t="s">
        <v>5149</v>
      </c>
      <c r="AO394" t="s">
        <v>268</v>
      </c>
      <c r="AP394" t="s">
        <v>386</v>
      </c>
      <c r="AQ394" t="s">
        <v>3940</v>
      </c>
      <c r="AW394" t="s">
        <v>227</v>
      </c>
      <c r="AX394" t="s">
        <v>226</v>
      </c>
      <c r="AY394" t="s">
        <v>254</v>
      </c>
      <c r="AZ394" t="s">
        <v>230</v>
      </c>
      <c r="BA394" t="s">
        <v>273</v>
      </c>
      <c r="BB394" t="s">
        <v>380</v>
      </c>
      <c r="BC394" t="s">
        <v>3927</v>
      </c>
      <c r="BD394" t="s">
        <v>3927</v>
      </c>
      <c r="BE394" t="s">
        <v>3927</v>
      </c>
      <c r="BF394">
        <v>1</v>
      </c>
    </row>
    <row r="395" spans="1:58" x14ac:dyDescent="0.3">
      <c r="A395">
        <v>2026</v>
      </c>
      <c r="B395">
        <v>202605</v>
      </c>
      <c r="C395">
        <v>5</v>
      </c>
      <c r="D395" s="14">
        <v>20001624384789</v>
      </c>
      <c r="E395" t="s">
        <v>2810</v>
      </c>
      <c r="F395" s="2">
        <v>46150.402592592596</v>
      </c>
      <c r="G395" s="2">
        <v>46151</v>
      </c>
      <c r="I395" t="s">
        <v>224</v>
      </c>
      <c r="J395" t="s">
        <v>230</v>
      </c>
      <c r="L395" t="s">
        <v>3340</v>
      </c>
      <c r="M395" t="s">
        <v>309</v>
      </c>
      <c r="N395" t="s">
        <v>297</v>
      </c>
      <c r="O395" t="s">
        <v>283</v>
      </c>
      <c r="Q395" t="s">
        <v>5387</v>
      </c>
      <c r="R395" t="s">
        <v>2809</v>
      </c>
      <c r="S395" t="s">
        <v>5388</v>
      </c>
      <c r="T395" t="s">
        <v>5389</v>
      </c>
      <c r="U395" t="s">
        <v>3034</v>
      </c>
      <c r="V395" t="s">
        <v>647</v>
      </c>
      <c r="W395" t="s">
        <v>245</v>
      </c>
      <c r="X395" t="s">
        <v>387</v>
      </c>
      <c r="Z395">
        <v>4</v>
      </c>
      <c r="AA395" t="s">
        <v>3921</v>
      </c>
      <c r="AB395" t="s">
        <v>3995</v>
      </c>
      <c r="AC395">
        <v>46155.513287037036</v>
      </c>
      <c r="AD395">
        <v>46155</v>
      </c>
      <c r="AE395" t="s">
        <v>3938</v>
      </c>
      <c r="AG395" t="s">
        <v>5006</v>
      </c>
      <c r="AH395">
        <v>6108923100</v>
      </c>
      <c r="AI395" t="s">
        <v>5390</v>
      </c>
      <c r="AM395" t="s">
        <v>3925</v>
      </c>
      <c r="AN395" t="s">
        <v>3926</v>
      </c>
      <c r="AO395" t="s">
        <v>268</v>
      </c>
      <c r="AP395" t="s">
        <v>304</v>
      </c>
      <c r="AQ395" t="s">
        <v>3998</v>
      </c>
      <c r="AW395" t="s">
        <v>389</v>
      </c>
      <c r="AX395" t="s">
        <v>388</v>
      </c>
      <c r="AY395" t="s">
        <v>253</v>
      </c>
      <c r="AZ395" t="s">
        <v>230</v>
      </c>
      <c r="BA395" t="s">
        <v>395</v>
      </c>
      <c r="BB395" t="s">
        <v>380</v>
      </c>
      <c r="BC395" t="s">
        <v>3927</v>
      </c>
      <c r="BD395" t="s">
        <v>3927</v>
      </c>
      <c r="BE395" t="s">
        <v>3927</v>
      </c>
      <c r="BF395">
        <v>16</v>
      </c>
    </row>
    <row r="396" spans="1:58" x14ac:dyDescent="0.3">
      <c r="A396">
        <v>2026</v>
      </c>
      <c r="B396">
        <v>202605</v>
      </c>
      <c r="C396">
        <v>5</v>
      </c>
      <c r="D396" s="14">
        <v>20001624382531</v>
      </c>
      <c r="E396" t="s">
        <v>2810</v>
      </c>
      <c r="F396" s="2">
        <v>46150.390011574076</v>
      </c>
      <c r="G396" s="2">
        <v>46153</v>
      </c>
      <c r="I396" t="s">
        <v>224</v>
      </c>
      <c r="J396" t="s">
        <v>230</v>
      </c>
      <c r="L396" t="s">
        <v>729</v>
      </c>
      <c r="M396" t="s">
        <v>364</v>
      </c>
      <c r="N396" t="s">
        <v>353</v>
      </c>
      <c r="O396" t="s">
        <v>283</v>
      </c>
      <c r="Q396" t="s">
        <v>5391</v>
      </c>
      <c r="R396" t="s">
        <v>2809</v>
      </c>
      <c r="S396" t="s">
        <v>5061</v>
      </c>
      <c r="T396" t="s">
        <v>5062</v>
      </c>
      <c r="U396" t="s">
        <v>3034</v>
      </c>
      <c r="V396" t="s">
        <v>3994</v>
      </c>
      <c r="W396" t="s">
        <v>245</v>
      </c>
      <c r="X396" t="s">
        <v>225</v>
      </c>
      <c r="Z396">
        <v>1</v>
      </c>
      <c r="AA396" t="s">
        <v>3921</v>
      </c>
      <c r="AB396" t="s">
        <v>5392</v>
      </c>
      <c r="AC396">
        <v>46154.648576388892</v>
      </c>
      <c r="AD396">
        <v>46154</v>
      </c>
      <c r="AE396" t="s">
        <v>3938</v>
      </c>
      <c r="AG396" t="s">
        <v>4828</v>
      </c>
      <c r="AH396">
        <v>6102760353</v>
      </c>
      <c r="AI396" t="s">
        <v>5393</v>
      </c>
      <c r="AM396" t="s">
        <v>3925</v>
      </c>
      <c r="AN396" t="s">
        <v>3926</v>
      </c>
      <c r="AO396" t="s">
        <v>268</v>
      </c>
      <c r="AP396" t="s">
        <v>386</v>
      </c>
      <c r="AQ396" t="s">
        <v>3940</v>
      </c>
      <c r="AU396" t="s">
        <v>3999</v>
      </c>
      <c r="AV396" t="s">
        <v>4000</v>
      </c>
      <c r="AW396" t="s">
        <v>227</v>
      </c>
      <c r="AX396" t="s">
        <v>226</v>
      </c>
      <c r="AY396" t="s">
        <v>254</v>
      </c>
      <c r="AZ396" t="s">
        <v>230</v>
      </c>
      <c r="BA396" t="s">
        <v>344</v>
      </c>
      <c r="BB396" t="s">
        <v>232</v>
      </c>
      <c r="BC396" t="s">
        <v>3927</v>
      </c>
      <c r="BD396" t="s">
        <v>3927</v>
      </c>
      <c r="BE396" t="s">
        <v>3927</v>
      </c>
      <c r="BF396">
        <v>9</v>
      </c>
    </row>
    <row r="397" spans="1:58" x14ac:dyDescent="0.3">
      <c r="A397">
        <v>2026</v>
      </c>
      <c r="B397">
        <v>202605</v>
      </c>
      <c r="C397">
        <v>5</v>
      </c>
      <c r="D397" s="14">
        <v>20001624377767</v>
      </c>
      <c r="E397" t="s">
        <v>2810</v>
      </c>
      <c r="F397" s="2">
        <v>46150.399560185186</v>
      </c>
      <c r="G397" s="2">
        <v>46150</v>
      </c>
      <c r="I397" t="s">
        <v>224</v>
      </c>
      <c r="J397" t="s">
        <v>230</v>
      </c>
      <c r="L397" t="s">
        <v>3425</v>
      </c>
      <c r="M397" t="s">
        <v>309</v>
      </c>
      <c r="N397" t="s">
        <v>297</v>
      </c>
      <c r="O397" t="s">
        <v>283</v>
      </c>
      <c r="Q397" t="s">
        <v>5394</v>
      </c>
      <c r="R397" t="s">
        <v>2809</v>
      </c>
      <c r="S397" t="s">
        <v>5395</v>
      </c>
      <c r="T397" t="s">
        <v>5396</v>
      </c>
      <c r="U397" t="s">
        <v>3034</v>
      </c>
      <c r="V397" t="s">
        <v>647</v>
      </c>
      <c r="W397" t="s">
        <v>245</v>
      </c>
      <c r="X397" t="s">
        <v>225</v>
      </c>
      <c r="Z397">
        <v>4</v>
      </c>
      <c r="AA397" t="s">
        <v>3921</v>
      </c>
      <c r="AB397" t="s">
        <v>5397</v>
      </c>
      <c r="AC397">
        <v>46154.683587962965</v>
      </c>
      <c r="AD397">
        <v>46154</v>
      </c>
      <c r="AE397" t="s">
        <v>3938</v>
      </c>
      <c r="AG397" t="s">
        <v>5111</v>
      </c>
      <c r="AH397">
        <v>6108355347</v>
      </c>
      <c r="AI397" t="s">
        <v>5398</v>
      </c>
      <c r="AM397" t="s">
        <v>3925</v>
      </c>
      <c r="AN397" t="s">
        <v>3926</v>
      </c>
      <c r="AO397" t="s">
        <v>268</v>
      </c>
      <c r="AP397" t="s">
        <v>386</v>
      </c>
      <c r="AQ397" t="s">
        <v>3940</v>
      </c>
      <c r="AU397" t="s">
        <v>3999</v>
      </c>
      <c r="AV397" t="s">
        <v>4000</v>
      </c>
      <c r="AW397" t="s">
        <v>227</v>
      </c>
      <c r="AX397" t="s">
        <v>226</v>
      </c>
      <c r="AY397" t="s">
        <v>254</v>
      </c>
      <c r="AZ397" t="s">
        <v>230</v>
      </c>
      <c r="BA397" t="s">
        <v>273</v>
      </c>
      <c r="BB397" t="s">
        <v>380</v>
      </c>
      <c r="BC397" t="s">
        <v>3927</v>
      </c>
      <c r="BD397" t="s">
        <v>3927</v>
      </c>
      <c r="BE397" t="s">
        <v>3927</v>
      </c>
      <c r="BF397">
        <v>23</v>
      </c>
    </row>
    <row r="398" spans="1:58" x14ac:dyDescent="0.3">
      <c r="A398">
        <v>2026</v>
      </c>
      <c r="B398">
        <v>202605</v>
      </c>
      <c r="C398">
        <v>5</v>
      </c>
      <c r="D398" s="14">
        <v>20001624377339</v>
      </c>
      <c r="E398" t="s">
        <v>2810</v>
      </c>
      <c r="F398" s="2">
        <v>46150.378333333334</v>
      </c>
      <c r="G398" s="2">
        <v>46150</v>
      </c>
      <c r="I398" t="s">
        <v>224</v>
      </c>
      <c r="J398" t="s">
        <v>230</v>
      </c>
      <c r="L398" t="s">
        <v>5399</v>
      </c>
      <c r="M398" t="s">
        <v>309</v>
      </c>
      <c r="N398" t="s">
        <v>297</v>
      </c>
      <c r="O398" t="s">
        <v>283</v>
      </c>
      <c r="Q398" t="s">
        <v>5400</v>
      </c>
      <c r="R398" t="s">
        <v>2809</v>
      </c>
      <c r="S398" t="s">
        <v>5306</v>
      </c>
      <c r="T398" t="s">
        <v>5307</v>
      </c>
      <c r="U398" t="s">
        <v>3034</v>
      </c>
      <c r="V398" t="s">
        <v>647</v>
      </c>
      <c r="W398" t="s">
        <v>245</v>
      </c>
      <c r="X398" t="s">
        <v>225</v>
      </c>
      <c r="Z398">
        <v>4</v>
      </c>
      <c r="AA398" t="s">
        <v>3921</v>
      </c>
      <c r="AB398" t="s">
        <v>5401</v>
      </c>
      <c r="AC398">
        <v>46154.683587962965</v>
      </c>
      <c r="AD398">
        <v>46154</v>
      </c>
      <c r="AE398" t="s">
        <v>3938</v>
      </c>
      <c r="AG398" t="s">
        <v>5006</v>
      </c>
      <c r="AH398">
        <v>6105938466</v>
      </c>
      <c r="AI398" t="s">
        <v>5402</v>
      </c>
      <c r="AM398" t="s">
        <v>3925</v>
      </c>
      <c r="AN398" t="s">
        <v>3926</v>
      </c>
      <c r="AO398" t="s">
        <v>268</v>
      </c>
      <c r="AP398" t="s">
        <v>304</v>
      </c>
      <c r="AQ398" t="s">
        <v>3940</v>
      </c>
      <c r="AU398" t="s">
        <v>3999</v>
      </c>
      <c r="AV398" t="s">
        <v>4000</v>
      </c>
      <c r="AW398" t="s">
        <v>227</v>
      </c>
      <c r="AX398" t="s">
        <v>226</v>
      </c>
      <c r="AY398" t="s">
        <v>254</v>
      </c>
      <c r="AZ398" t="s">
        <v>230</v>
      </c>
      <c r="BA398" t="s">
        <v>273</v>
      </c>
      <c r="BB398" t="s">
        <v>380</v>
      </c>
      <c r="BC398" t="s">
        <v>3927</v>
      </c>
      <c r="BD398" t="s">
        <v>3927</v>
      </c>
      <c r="BE398" t="s">
        <v>3927</v>
      </c>
      <c r="BF398">
        <v>5</v>
      </c>
    </row>
    <row r="399" spans="1:58" x14ac:dyDescent="0.3">
      <c r="A399">
        <v>2026</v>
      </c>
      <c r="B399">
        <v>202605</v>
      </c>
      <c r="C399">
        <v>5</v>
      </c>
      <c r="D399" s="14">
        <v>20001624370772</v>
      </c>
      <c r="E399" t="s">
        <v>2810</v>
      </c>
      <c r="F399" s="2">
        <v>46150.397731481484</v>
      </c>
      <c r="G399" s="2">
        <v>46150</v>
      </c>
      <c r="I399" t="s">
        <v>224</v>
      </c>
      <c r="J399" t="s">
        <v>230</v>
      </c>
      <c r="L399" t="s">
        <v>3212</v>
      </c>
      <c r="M399" t="s">
        <v>1933</v>
      </c>
      <c r="N399" t="s">
        <v>1927</v>
      </c>
      <c r="O399" t="s">
        <v>257</v>
      </c>
      <c r="Q399" t="s">
        <v>5403</v>
      </c>
      <c r="R399" t="s">
        <v>2809</v>
      </c>
      <c r="S399" t="s">
        <v>5404</v>
      </c>
      <c r="T399" t="s">
        <v>5405</v>
      </c>
      <c r="U399" t="s">
        <v>3034</v>
      </c>
      <c r="V399" t="s">
        <v>647</v>
      </c>
      <c r="W399" t="s">
        <v>245</v>
      </c>
      <c r="X399" t="s">
        <v>225</v>
      </c>
      <c r="Z399">
        <v>4</v>
      </c>
      <c r="AA399" t="s">
        <v>3921</v>
      </c>
      <c r="AB399" t="s">
        <v>3995</v>
      </c>
      <c r="AC399">
        <v>46155.513136574074</v>
      </c>
      <c r="AD399">
        <v>46154</v>
      </c>
      <c r="AE399" t="s">
        <v>3938</v>
      </c>
      <c r="AG399" t="s">
        <v>5006</v>
      </c>
      <c r="AH399">
        <v>6092006591</v>
      </c>
      <c r="AI399" t="s">
        <v>5406</v>
      </c>
      <c r="AM399" t="s">
        <v>3925</v>
      </c>
      <c r="AN399" t="s">
        <v>3926</v>
      </c>
      <c r="AO399" t="s">
        <v>268</v>
      </c>
      <c r="AP399" t="s">
        <v>249</v>
      </c>
      <c r="AQ399" t="s">
        <v>3998</v>
      </c>
      <c r="AW399" t="s">
        <v>227</v>
      </c>
      <c r="AX399" t="s">
        <v>226</v>
      </c>
      <c r="AY399" t="s">
        <v>254</v>
      </c>
      <c r="AZ399" t="s">
        <v>230</v>
      </c>
      <c r="BA399" t="s">
        <v>273</v>
      </c>
      <c r="BB399" t="s">
        <v>380</v>
      </c>
      <c r="BC399" t="s">
        <v>3927</v>
      </c>
      <c r="BD399" t="s">
        <v>3927</v>
      </c>
      <c r="BE399" t="s">
        <v>3927</v>
      </c>
      <c r="BF399">
        <v>20</v>
      </c>
    </row>
    <row r="400" spans="1:58" x14ac:dyDescent="0.3">
      <c r="A400">
        <v>2026</v>
      </c>
      <c r="B400">
        <v>202605</v>
      </c>
      <c r="C400">
        <v>5</v>
      </c>
      <c r="D400" s="14">
        <v>20001624370695</v>
      </c>
      <c r="E400" t="s">
        <v>2810</v>
      </c>
      <c r="F400" s="2">
        <v>46150.393750000003</v>
      </c>
      <c r="G400" s="2">
        <v>46151</v>
      </c>
      <c r="I400" t="s">
        <v>224</v>
      </c>
      <c r="J400" t="s">
        <v>230</v>
      </c>
      <c r="L400" t="s">
        <v>5407</v>
      </c>
      <c r="M400" t="s">
        <v>946</v>
      </c>
      <c r="N400" t="s">
        <v>938</v>
      </c>
      <c r="O400" t="s">
        <v>331</v>
      </c>
      <c r="Q400" t="s">
        <v>5408</v>
      </c>
      <c r="R400" t="s">
        <v>2809</v>
      </c>
      <c r="S400" t="s">
        <v>5022</v>
      </c>
      <c r="T400" t="s">
        <v>5023</v>
      </c>
      <c r="U400" t="s">
        <v>3034</v>
      </c>
      <c r="V400" t="s">
        <v>3994</v>
      </c>
      <c r="W400" t="s">
        <v>245</v>
      </c>
      <c r="X400" t="s">
        <v>225</v>
      </c>
      <c r="Z400">
        <v>2</v>
      </c>
      <c r="AA400" t="s">
        <v>3921</v>
      </c>
      <c r="AB400" t="s">
        <v>5409</v>
      </c>
      <c r="AC400">
        <v>46153.652141203704</v>
      </c>
      <c r="AD400">
        <v>46153</v>
      </c>
      <c r="AE400" t="s">
        <v>3938</v>
      </c>
      <c r="AG400" t="s">
        <v>4828</v>
      </c>
      <c r="AH400">
        <v>6108921187</v>
      </c>
      <c r="AI400" t="s">
        <v>5410</v>
      </c>
      <c r="AM400" t="s">
        <v>3925</v>
      </c>
      <c r="AN400" t="s">
        <v>3926</v>
      </c>
      <c r="AO400" t="s">
        <v>268</v>
      </c>
      <c r="AP400" t="s">
        <v>386</v>
      </c>
      <c r="AQ400" t="s">
        <v>3940</v>
      </c>
      <c r="AU400" t="s">
        <v>4220</v>
      </c>
      <c r="AV400" t="s">
        <v>4000</v>
      </c>
      <c r="AW400" t="s">
        <v>320</v>
      </c>
      <c r="AX400" t="s">
        <v>319</v>
      </c>
      <c r="AY400" t="s">
        <v>254</v>
      </c>
      <c r="AZ400" t="s">
        <v>230</v>
      </c>
      <c r="BA400" t="s">
        <v>273</v>
      </c>
      <c r="BB400" t="s">
        <v>380</v>
      </c>
      <c r="BC400" t="s">
        <v>3927</v>
      </c>
      <c r="BD400" t="s">
        <v>3927</v>
      </c>
      <c r="BE400" t="s">
        <v>3927</v>
      </c>
      <c r="BF400">
        <v>16</v>
      </c>
    </row>
    <row r="401" spans="1:58" x14ac:dyDescent="0.3">
      <c r="A401">
        <v>2026</v>
      </c>
      <c r="B401">
        <v>202605</v>
      </c>
      <c r="C401">
        <v>5</v>
      </c>
      <c r="D401" s="14">
        <v>20001624370501</v>
      </c>
      <c r="E401" t="s">
        <v>2810</v>
      </c>
      <c r="F401" s="2">
        <v>46150.384444444448</v>
      </c>
      <c r="G401" s="2">
        <v>46151</v>
      </c>
      <c r="I401" t="s">
        <v>224</v>
      </c>
      <c r="J401" t="s">
        <v>230</v>
      </c>
      <c r="L401" t="s">
        <v>1370</v>
      </c>
      <c r="M401" t="s">
        <v>309</v>
      </c>
      <c r="N401" t="s">
        <v>297</v>
      </c>
      <c r="O401" t="s">
        <v>283</v>
      </c>
      <c r="Q401" t="s">
        <v>5411</v>
      </c>
      <c r="R401" t="s">
        <v>2809</v>
      </c>
      <c r="S401" t="s">
        <v>5042</v>
      </c>
      <c r="T401" t="s">
        <v>5043</v>
      </c>
      <c r="U401" t="s">
        <v>5044</v>
      </c>
      <c r="V401" t="s">
        <v>5045</v>
      </c>
      <c r="W401" t="s">
        <v>245</v>
      </c>
      <c r="X401" t="s">
        <v>225</v>
      </c>
      <c r="Z401">
        <v>3</v>
      </c>
      <c r="AA401" t="s">
        <v>3921</v>
      </c>
      <c r="AB401" t="s">
        <v>5412</v>
      </c>
      <c r="AC401">
        <v>46154.535115740742</v>
      </c>
      <c r="AD401">
        <v>46154</v>
      </c>
      <c r="AE401" t="s">
        <v>3938</v>
      </c>
      <c r="AG401" t="s">
        <v>5047</v>
      </c>
      <c r="AH401">
        <v>6108918216</v>
      </c>
      <c r="AI401" t="s">
        <v>5413</v>
      </c>
      <c r="AM401" t="s">
        <v>3925</v>
      </c>
      <c r="AN401" t="s">
        <v>3926</v>
      </c>
      <c r="AO401" t="s">
        <v>268</v>
      </c>
      <c r="AP401" t="s">
        <v>386</v>
      </c>
      <c r="AQ401" t="s">
        <v>3940</v>
      </c>
      <c r="AU401" t="s">
        <v>3999</v>
      </c>
      <c r="AV401" t="s">
        <v>4000</v>
      </c>
      <c r="AW401" t="s">
        <v>320</v>
      </c>
      <c r="AX401" t="s">
        <v>319</v>
      </c>
      <c r="AY401" t="s">
        <v>254</v>
      </c>
      <c r="AZ401" t="s">
        <v>230</v>
      </c>
      <c r="BA401" t="s">
        <v>395</v>
      </c>
      <c r="BB401" t="s">
        <v>380</v>
      </c>
      <c r="BC401" t="s">
        <v>3927</v>
      </c>
      <c r="BD401" t="s">
        <v>3927</v>
      </c>
      <c r="BE401" t="s">
        <v>3927</v>
      </c>
      <c r="BF401">
        <v>26</v>
      </c>
    </row>
    <row r="402" spans="1:58" x14ac:dyDescent="0.3">
      <c r="A402">
        <v>2026</v>
      </c>
      <c r="B402">
        <v>202605</v>
      </c>
      <c r="C402">
        <v>5</v>
      </c>
      <c r="D402" s="14">
        <v>20001624369974</v>
      </c>
      <c r="E402" t="s">
        <v>2810</v>
      </c>
      <c r="F402" s="2">
        <v>46150.349131944444</v>
      </c>
      <c r="G402" s="2">
        <v>46154</v>
      </c>
      <c r="I402" t="s">
        <v>224</v>
      </c>
      <c r="J402" t="s">
        <v>230</v>
      </c>
      <c r="L402" t="s">
        <v>3609</v>
      </c>
      <c r="M402" t="s">
        <v>309</v>
      </c>
      <c r="N402" t="s">
        <v>297</v>
      </c>
      <c r="O402" t="s">
        <v>283</v>
      </c>
      <c r="Q402" t="s">
        <v>5414</v>
      </c>
      <c r="R402" t="s">
        <v>2809</v>
      </c>
      <c r="S402" t="s">
        <v>5415</v>
      </c>
      <c r="T402" t="s">
        <v>5416</v>
      </c>
      <c r="U402" t="s">
        <v>3034</v>
      </c>
      <c r="V402" t="s">
        <v>3994</v>
      </c>
      <c r="W402" t="s">
        <v>245</v>
      </c>
      <c r="X402" t="s">
        <v>225</v>
      </c>
      <c r="Z402">
        <v>1</v>
      </c>
      <c r="AA402" t="s">
        <v>3921</v>
      </c>
      <c r="AB402" t="s">
        <v>3995</v>
      </c>
      <c r="AC402">
        <v>46155.513101851851</v>
      </c>
      <c r="AD402">
        <v>46155</v>
      </c>
      <c r="AE402" t="s">
        <v>3938</v>
      </c>
      <c r="AG402" t="s">
        <v>4854</v>
      </c>
      <c r="AH402">
        <v>6108922048</v>
      </c>
      <c r="AI402" t="s">
        <v>5417</v>
      </c>
      <c r="AM402" t="s">
        <v>3925</v>
      </c>
      <c r="AN402" t="s">
        <v>3926</v>
      </c>
      <c r="AO402" t="s">
        <v>268</v>
      </c>
      <c r="AP402" t="s">
        <v>386</v>
      </c>
      <c r="AQ402" t="s">
        <v>3998</v>
      </c>
      <c r="AW402" t="s">
        <v>320</v>
      </c>
      <c r="AX402" t="s">
        <v>319</v>
      </c>
      <c r="AY402" t="s">
        <v>254</v>
      </c>
      <c r="AZ402" t="s">
        <v>230</v>
      </c>
      <c r="BA402" t="s">
        <v>395</v>
      </c>
      <c r="BB402" t="s">
        <v>1887</v>
      </c>
      <c r="BC402" t="s">
        <v>3927</v>
      </c>
      <c r="BD402" t="s">
        <v>3927</v>
      </c>
      <c r="BE402" t="s">
        <v>3927</v>
      </c>
      <c r="BF402">
        <v>16</v>
      </c>
    </row>
    <row r="403" spans="1:58" x14ac:dyDescent="0.3">
      <c r="A403">
        <v>2026</v>
      </c>
      <c r="B403">
        <v>202605</v>
      </c>
      <c r="C403">
        <v>5</v>
      </c>
      <c r="D403" s="14">
        <v>20001624326782</v>
      </c>
      <c r="E403" t="s">
        <v>2810</v>
      </c>
      <c r="F403" s="2">
        <v>46150.526620370372</v>
      </c>
      <c r="G403" s="2">
        <v>46152</v>
      </c>
      <c r="I403" t="s">
        <v>224</v>
      </c>
      <c r="J403" t="s">
        <v>230</v>
      </c>
      <c r="L403" t="s">
        <v>5418</v>
      </c>
      <c r="M403" t="s">
        <v>809</v>
      </c>
      <c r="N403" t="s">
        <v>237</v>
      </c>
      <c r="O403" t="s">
        <v>257</v>
      </c>
      <c r="Q403" t="s">
        <v>5419</v>
      </c>
      <c r="R403" t="s">
        <v>2809</v>
      </c>
      <c r="S403" t="s">
        <v>4807</v>
      </c>
      <c r="T403" t="s">
        <v>4808</v>
      </c>
      <c r="U403" t="s">
        <v>3034</v>
      </c>
      <c r="V403" t="s">
        <v>4809</v>
      </c>
      <c r="W403" t="s">
        <v>245</v>
      </c>
      <c r="X403" t="s">
        <v>225</v>
      </c>
      <c r="Z403">
        <v>0</v>
      </c>
      <c r="AA403" t="s">
        <v>3921</v>
      </c>
      <c r="AB403" t="s">
        <v>4810</v>
      </c>
      <c r="AC403">
        <v>46153.484120370369</v>
      </c>
      <c r="AD403">
        <v>46152</v>
      </c>
      <c r="AE403" t="s">
        <v>4811</v>
      </c>
      <c r="AG403" t="s">
        <v>4812</v>
      </c>
      <c r="AH403">
        <v>6108865503</v>
      </c>
      <c r="AI403" t="s">
        <v>5420</v>
      </c>
      <c r="AM403" t="s">
        <v>3925</v>
      </c>
      <c r="AN403" t="s">
        <v>3926</v>
      </c>
      <c r="AO403" t="s">
        <v>4814</v>
      </c>
      <c r="AP403" t="s">
        <v>304</v>
      </c>
      <c r="AQ403" t="s">
        <v>4815</v>
      </c>
      <c r="AU403" t="s">
        <v>4939</v>
      </c>
      <c r="AV403" t="s">
        <v>4817</v>
      </c>
      <c r="AW403" t="s">
        <v>320</v>
      </c>
      <c r="AX403" t="s">
        <v>319</v>
      </c>
      <c r="AY403" t="s">
        <v>254</v>
      </c>
      <c r="AZ403" t="s">
        <v>230</v>
      </c>
      <c r="BA403" t="s">
        <v>395</v>
      </c>
      <c r="BB403" t="s">
        <v>380</v>
      </c>
      <c r="BC403" t="s">
        <v>3927</v>
      </c>
      <c r="BD403" t="s">
        <v>3927</v>
      </c>
      <c r="BE403" t="s">
        <v>3927</v>
      </c>
      <c r="BF403">
        <v>16</v>
      </c>
    </row>
    <row r="404" spans="1:58" x14ac:dyDescent="0.3">
      <c r="A404">
        <v>2026</v>
      </c>
      <c r="B404">
        <v>202605</v>
      </c>
      <c r="C404">
        <v>5</v>
      </c>
      <c r="D404" s="14">
        <v>20001624324721</v>
      </c>
      <c r="E404" t="s">
        <v>2810</v>
      </c>
      <c r="F404" s="2">
        <v>46150.491273148145</v>
      </c>
      <c r="G404" s="2">
        <v>46153</v>
      </c>
      <c r="I404" t="s">
        <v>224</v>
      </c>
      <c r="J404" t="s">
        <v>230</v>
      </c>
      <c r="M404" t="s">
        <v>309</v>
      </c>
      <c r="N404" t="s">
        <v>297</v>
      </c>
      <c r="O404" t="s">
        <v>283</v>
      </c>
      <c r="Q404" t="s">
        <v>5421</v>
      </c>
      <c r="R404" t="s">
        <v>2809</v>
      </c>
      <c r="S404" t="s">
        <v>4807</v>
      </c>
      <c r="T404" t="s">
        <v>4808</v>
      </c>
      <c r="U404" t="s">
        <v>3034</v>
      </c>
      <c r="V404" t="s">
        <v>4809</v>
      </c>
      <c r="W404" t="s">
        <v>245</v>
      </c>
      <c r="X404" t="s">
        <v>387</v>
      </c>
      <c r="Z404">
        <v>0</v>
      </c>
      <c r="AA404" t="s">
        <v>3921</v>
      </c>
      <c r="AB404" t="s">
        <v>4810</v>
      </c>
      <c r="AC404">
        <v>46154.568495370368</v>
      </c>
      <c r="AD404">
        <v>46153</v>
      </c>
      <c r="AE404" t="s">
        <v>4811</v>
      </c>
      <c r="AG404" t="s">
        <v>4812</v>
      </c>
      <c r="AH404">
        <v>6108880322</v>
      </c>
      <c r="AI404" t="s">
        <v>5422</v>
      </c>
      <c r="AM404" t="s">
        <v>3925</v>
      </c>
      <c r="AN404" t="s">
        <v>3926</v>
      </c>
      <c r="AO404" t="s">
        <v>4814</v>
      </c>
      <c r="AP404" t="s">
        <v>304</v>
      </c>
      <c r="AQ404" t="s">
        <v>4815</v>
      </c>
      <c r="AU404" t="s">
        <v>4859</v>
      </c>
      <c r="AV404" t="s">
        <v>4817</v>
      </c>
      <c r="AW404" t="s">
        <v>389</v>
      </c>
      <c r="AX404" t="s">
        <v>388</v>
      </c>
      <c r="AY404" t="s">
        <v>253</v>
      </c>
      <c r="AZ404" t="s">
        <v>230</v>
      </c>
      <c r="BA404" t="s">
        <v>395</v>
      </c>
      <c r="BB404" t="s">
        <v>380</v>
      </c>
      <c r="BC404" t="s">
        <v>3927</v>
      </c>
      <c r="BD404" t="s">
        <v>3927</v>
      </c>
      <c r="BE404" t="s">
        <v>3927</v>
      </c>
      <c r="BF404">
        <v>16</v>
      </c>
    </row>
    <row r="405" spans="1:58" x14ac:dyDescent="0.3">
      <c r="A405">
        <v>2026</v>
      </c>
      <c r="B405">
        <v>202605</v>
      </c>
      <c r="C405">
        <v>5</v>
      </c>
      <c r="D405" s="14">
        <v>20001624252875</v>
      </c>
      <c r="E405" t="s">
        <v>2810</v>
      </c>
      <c r="F405" s="2">
        <v>46150.380856481483</v>
      </c>
      <c r="G405" s="2">
        <v>46150</v>
      </c>
      <c r="I405" t="s">
        <v>224</v>
      </c>
      <c r="J405" t="s">
        <v>230</v>
      </c>
      <c r="L405" t="s">
        <v>5423</v>
      </c>
      <c r="M405" t="s">
        <v>1336</v>
      </c>
      <c r="N405" t="s">
        <v>546</v>
      </c>
      <c r="O405" t="s">
        <v>554</v>
      </c>
      <c r="Q405" t="s">
        <v>5424</v>
      </c>
      <c r="R405" t="s">
        <v>2809</v>
      </c>
      <c r="S405" t="s">
        <v>4807</v>
      </c>
      <c r="T405" t="s">
        <v>4808</v>
      </c>
      <c r="U405" t="s">
        <v>3034</v>
      </c>
      <c r="V405" t="s">
        <v>4809</v>
      </c>
      <c r="W405" t="s">
        <v>245</v>
      </c>
      <c r="X405" t="s">
        <v>225</v>
      </c>
      <c r="Z405">
        <v>0</v>
      </c>
      <c r="AA405" t="s">
        <v>3921</v>
      </c>
      <c r="AB405" t="s">
        <v>4810</v>
      </c>
      <c r="AC405">
        <v>46153.484120370369</v>
      </c>
      <c r="AD405">
        <v>46150</v>
      </c>
      <c r="AE405" t="s">
        <v>4811</v>
      </c>
      <c r="AG405" t="s">
        <v>4812</v>
      </c>
      <c r="AH405">
        <v>6108867391</v>
      </c>
      <c r="AI405" t="s">
        <v>5425</v>
      </c>
      <c r="AM405" t="s">
        <v>3925</v>
      </c>
      <c r="AN405" t="s">
        <v>3926</v>
      </c>
      <c r="AO405" t="s">
        <v>4814</v>
      </c>
      <c r="AP405" t="s">
        <v>304</v>
      </c>
      <c r="AQ405" t="s">
        <v>4815</v>
      </c>
      <c r="AU405" t="s">
        <v>5426</v>
      </c>
      <c r="AV405" t="s">
        <v>4817</v>
      </c>
      <c r="AW405" t="s">
        <v>1914</v>
      </c>
      <c r="AX405" t="s">
        <v>1913</v>
      </c>
      <c r="AY405" t="s">
        <v>254</v>
      </c>
      <c r="AZ405" t="s">
        <v>230</v>
      </c>
      <c r="BA405" t="s">
        <v>395</v>
      </c>
      <c r="BB405" t="s">
        <v>380</v>
      </c>
      <c r="BC405" t="s">
        <v>3927</v>
      </c>
      <c r="BD405" t="s">
        <v>3927</v>
      </c>
      <c r="BE405" t="s">
        <v>3927</v>
      </c>
      <c r="BF405">
        <v>16</v>
      </c>
    </row>
    <row r="406" spans="1:58" x14ac:dyDescent="0.3">
      <c r="A406">
        <v>2026</v>
      </c>
      <c r="B406">
        <v>202605</v>
      </c>
      <c r="C406">
        <v>5</v>
      </c>
      <c r="D406" s="14">
        <v>20001624207662</v>
      </c>
      <c r="E406" t="s">
        <v>2810</v>
      </c>
      <c r="F406" s="2">
        <v>46149.878553240742</v>
      </c>
      <c r="G406" s="2">
        <v>46151</v>
      </c>
      <c r="I406" t="s">
        <v>224</v>
      </c>
      <c r="J406" t="s">
        <v>230</v>
      </c>
      <c r="L406" t="s">
        <v>3480</v>
      </c>
      <c r="M406" t="s">
        <v>309</v>
      </c>
      <c r="N406" t="s">
        <v>297</v>
      </c>
      <c r="O406" t="s">
        <v>283</v>
      </c>
      <c r="Q406" t="s">
        <v>5427</v>
      </c>
      <c r="R406" t="s">
        <v>2809</v>
      </c>
      <c r="S406" t="s">
        <v>5170</v>
      </c>
      <c r="T406" t="s">
        <v>5171</v>
      </c>
      <c r="U406" t="s">
        <v>3034</v>
      </c>
      <c r="V406" t="s">
        <v>3994</v>
      </c>
      <c r="W406" t="s">
        <v>245</v>
      </c>
      <c r="X406" t="s">
        <v>225</v>
      </c>
      <c r="Z406">
        <v>2</v>
      </c>
      <c r="AA406" t="s">
        <v>3921</v>
      </c>
      <c r="AB406" t="s">
        <v>5428</v>
      </c>
      <c r="AC406">
        <v>46153.652141203704</v>
      </c>
      <c r="AD406">
        <v>46153</v>
      </c>
      <c r="AE406" t="s">
        <v>3938</v>
      </c>
      <c r="AG406" t="s">
        <v>5173</v>
      </c>
      <c r="AH406">
        <v>6108918148</v>
      </c>
      <c r="AI406" t="s">
        <v>5429</v>
      </c>
      <c r="AM406" t="s">
        <v>3925</v>
      </c>
      <c r="AN406" t="s">
        <v>3926</v>
      </c>
      <c r="AO406" t="s">
        <v>268</v>
      </c>
      <c r="AP406" t="s">
        <v>304</v>
      </c>
      <c r="AQ406" t="s">
        <v>3940</v>
      </c>
      <c r="AU406" t="s">
        <v>4220</v>
      </c>
      <c r="AV406" t="s">
        <v>4000</v>
      </c>
      <c r="AW406" t="s">
        <v>320</v>
      </c>
      <c r="AX406" t="s">
        <v>319</v>
      </c>
      <c r="AY406" t="s">
        <v>254</v>
      </c>
      <c r="AZ406" t="s">
        <v>230</v>
      </c>
      <c r="BA406" t="s">
        <v>395</v>
      </c>
      <c r="BB406" t="s">
        <v>380</v>
      </c>
      <c r="BC406" t="s">
        <v>3927</v>
      </c>
      <c r="BD406" t="s">
        <v>3927</v>
      </c>
      <c r="BE406" t="s">
        <v>3927</v>
      </c>
      <c r="BF406">
        <v>16</v>
      </c>
    </row>
    <row r="407" spans="1:58" x14ac:dyDescent="0.3">
      <c r="A407">
        <v>2026</v>
      </c>
      <c r="B407">
        <v>202605</v>
      </c>
      <c r="C407">
        <v>5</v>
      </c>
      <c r="D407" s="14">
        <v>20001624207551</v>
      </c>
      <c r="E407" t="s">
        <v>2810</v>
      </c>
      <c r="F407" s="2">
        <v>46149.809884259259</v>
      </c>
      <c r="G407" s="2">
        <v>46151</v>
      </c>
      <c r="I407" t="s">
        <v>224</v>
      </c>
      <c r="J407" t="s">
        <v>230</v>
      </c>
      <c r="L407" t="s">
        <v>5430</v>
      </c>
      <c r="M407" t="s">
        <v>626</v>
      </c>
      <c r="N407" t="s">
        <v>616</v>
      </c>
      <c r="O407" t="s">
        <v>623</v>
      </c>
      <c r="Q407" t="s">
        <v>5431</v>
      </c>
      <c r="R407" t="s">
        <v>2809</v>
      </c>
      <c r="S407" t="s">
        <v>5061</v>
      </c>
      <c r="T407" t="s">
        <v>5062</v>
      </c>
      <c r="U407" t="s">
        <v>3034</v>
      </c>
      <c r="V407" t="s">
        <v>3994</v>
      </c>
      <c r="W407" t="s">
        <v>245</v>
      </c>
      <c r="X407" t="s">
        <v>225</v>
      </c>
      <c r="Z407">
        <v>2</v>
      </c>
      <c r="AA407" t="s">
        <v>3921</v>
      </c>
      <c r="AB407" t="s">
        <v>5432</v>
      </c>
      <c r="AC407">
        <v>46153.652141203704</v>
      </c>
      <c r="AD407">
        <v>46153</v>
      </c>
      <c r="AE407" t="s">
        <v>3938</v>
      </c>
      <c r="AG407" t="s">
        <v>4828</v>
      </c>
      <c r="AH407">
        <v>6108921105</v>
      </c>
      <c r="AI407" t="s">
        <v>5433</v>
      </c>
      <c r="AM407" t="s">
        <v>3925</v>
      </c>
      <c r="AN407" t="s">
        <v>3926</v>
      </c>
      <c r="AO407" t="s">
        <v>268</v>
      </c>
      <c r="AP407" t="s">
        <v>386</v>
      </c>
      <c r="AQ407" t="s">
        <v>3940</v>
      </c>
      <c r="AU407" t="s">
        <v>4220</v>
      </c>
      <c r="AV407" t="s">
        <v>4000</v>
      </c>
      <c r="AW407" t="s">
        <v>320</v>
      </c>
      <c r="AX407" t="s">
        <v>319</v>
      </c>
      <c r="AY407" t="s">
        <v>254</v>
      </c>
      <c r="AZ407" t="s">
        <v>230</v>
      </c>
      <c r="BA407" t="s">
        <v>273</v>
      </c>
      <c r="BB407" t="s">
        <v>380</v>
      </c>
      <c r="BC407" t="s">
        <v>3927</v>
      </c>
      <c r="BD407" t="s">
        <v>3927</v>
      </c>
      <c r="BE407" t="s">
        <v>3927</v>
      </c>
      <c r="BF407">
        <v>16</v>
      </c>
    </row>
    <row r="408" spans="1:58" x14ac:dyDescent="0.3">
      <c r="A408">
        <v>2026</v>
      </c>
      <c r="B408">
        <v>202605</v>
      </c>
      <c r="C408">
        <v>5</v>
      </c>
      <c r="D408" s="14">
        <v>20001624203359</v>
      </c>
      <c r="E408" t="s">
        <v>2810</v>
      </c>
      <c r="F408" s="2">
        <v>46149.758877314816</v>
      </c>
      <c r="G408" s="2">
        <v>46150</v>
      </c>
      <c r="I408" t="s">
        <v>224</v>
      </c>
      <c r="J408" t="s">
        <v>230</v>
      </c>
      <c r="L408" t="s">
        <v>5434</v>
      </c>
      <c r="M408" t="s">
        <v>364</v>
      </c>
      <c r="N408" t="s">
        <v>353</v>
      </c>
      <c r="O408" t="s">
        <v>283</v>
      </c>
      <c r="Q408" t="s">
        <v>5435</v>
      </c>
      <c r="R408" t="s">
        <v>2809</v>
      </c>
      <c r="S408" t="s">
        <v>5183</v>
      </c>
      <c r="T408" t="s">
        <v>5184</v>
      </c>
      <c r="U408" t="s">
        <v>3034</v>
      </c>
      <c r="V408" t="s">
        <v>647</v>
      </c>
      <c r="W408" t="s">
        <v>245</v>
      </c>
      <c r="X408" t="s">
        <v>387</v>
      </c>
      <c r="Z408">
        <v>4</v>
      </c>
      <c r="AA408" t="s">
        <v>3921</v>
      </c>
      <c r="AB408" t="s">
        <v>5436</v>
      </c>
      <c r="AC408">
        <v>46154.683587962965</v>
      </c>
      <c r="AD408">
        <v>46154</v>
      </c>
      <c r="AE408" t="s">
        <v>3938</v>
      </c>
      <c r="AG408" t="s">
        <v>5111</v>
      </c>
      <c r="AH408">
        <v>6108918123</v>
      </c>
      <c r="AI408" t="s">
        <v>5437</v>
      </c>
      <c r="AM408" t="s">
        <v>3925</v>
      </c>
      <c r="AN408" t="s">
        <v>3926</v>
      </c>
      <c r="AO408" t="s">
        <v>268</v>
      </c>
      <c r="AP408" t="s">
        <v>693</v>
      </c>
      <c r="AQ408" t="s">
        <v>3940</v>
      </c>
      <c r="AU408" t="s">
        <v>3999</v>
      </c>
      <c r="AV408" t="s">
        <v>4000</v>
      </c>
      <c r="AW408" t="s">
        <v>389</v>
      </c>
      <c r="AX408" t="s">
        <v>388</v>
      </c>
      <c r="AY408" t="s">
        <v>253</v>
      </c>
      <c r="AZ408" t="s">
        <v>230</v>
      </c>
      <c r="BA408" t="s">
        <v>395</v>
      </c>
      <c r="BB408" t="s">
        <v>380</v>
      </c>
      <c r="BC408" t="s">
        <v>3927</v>
      </c>
      <c r="BD408" t="s">
        <v>3927</v>
      </c>
      <c r="BE408" t="s">
        <v>3927</v>
      </c>
      <c r="BF408">
        <v>16</v>
      </c>
    </row>
    <row r="409" spans="1:58" x14ac:dyDescent="0.3">
      <c r="A409">
        <v>2026</v>
      </c>
      <c r="B409">
        <v>202605</v>
      </c>
      <c r="C409">
        <v>5</v>
      </c>
      <c r="D409" s="14">
        <v>20001624202911</v>
      </c>
      <c r="E409" t="s">
        <v>2810</v>
      </c>
      <c r="F409" s="2">
        <v>46149.717511574076</v>
      </c>
      <c r="G409" s="2">
        <v>46150</v>
      </c>
      <c r="I409" t="s">
        <v>224</v>
      </c>
      <c r="J409" t="s">
        <v>230</v>
      </c>
      <c r="L409" t="s">
        <v>3019</v>
      </c>
      <c r="M409" t="s">
        <v>1286</v>
      </c>
      <c r="N409" t="s">
        <v>1281</v>
      </c>
      <c r="O409" t="s">
        <v>331</v>
      </c>
      <c r="Q409" t="s">
        <v>5438</v>
      </c>
      <c r="R409" t="s">
        <v>2809</v>
      </c>
      <c r="S409" t="s">
        <v>5133</v>
      </c>
      <c r="T409" t="s">
        <v>5134</v>
      </c>
      <c r="U409" t="s">
        <v>3034</v>
      </c>
      <c r="V409" t="s">
        <v>647</v>
      </c>
      <c r="W409" t="s">
        <v>245</v>
      </c>
      <c r="X409" t="s">
        <v>225</v>
      </c>
      <c r="Z409">
        <v>4</v>
      </c>
      <c r="AA409" t="s">
        <v>3921</v>
      </c>
      <c r="AB409" t="s">
        <v>3995</v>
      </c>
      <c r="AC409">
        <v>46155.513101851851</v>
      </c>
      <c r="AD409">
        <v>46154</v>
      </c>
      <c r="AE409" t="s">
        <v>3938</v>
      </c>
      <c r="AG409" t="s">
        <v>5135</v>
      </c>
      <c r="AH409">
        <v>6043139571</v>
      </c>
      <c r="AI409" t="s">
        <v>5439</v>
      </c>
      <c r="AM409" t="s">
        <v>3925</v>
      </c>
      <c r="AN409" t="s">
        <v>3926</v>
      </c>
      <c r="AO409" t="s">
        <v>268</v>
      </c>
      <c r="AP409" t="s">
        <v>386</v>
      </c>
      <c r="AQ409" t="s">
        <v>3998</v>
      </c>
      <c r="AW409" t="s">
        <v>227</v>
      </c>
      <c r="AX409" t="s">
        <v>226</v>
      </c>
      <c r="AY409" t="s">
        <v>254</v>
      </c>
      <c r="AZ409" t="s">
        <v>230</v>
      </c>
      <c r="BA409" t="s">
        <v>273</v>
      </c>
      <c r="BB409" t="s">
        <v>380</v>
      </c>
      <c r="BC409" t="s">
        <v>3927</v>
      </c>
      <c r="BD409" t="s">
        <v>3927</v>
      </c>
      <c r="BE409" t="s">
        <v>3927</v>
      </c>
      <c r="BF409">
        <v>5</v>
      </c>
    </row>
    <row r="410" spans="1:58" x14ac:dyDescent="0.3">
      <c r="A410">
        <v>2026</v>
      </c>
      <c r="B410">
        <v>202605</v>
      </c>
      <c r="C410">
        <v>5</v>
      </c>
      <c r="D410" s="14">
        <v>20001624201211</v>
      </c>
      <c r="E410" t="s">
        <v>2810</v>
      </c>
      <c r="F410" s="2">
        <v>46149.740381944444</v>
      </c>
      <c r="G410" s="2">
        <v>46151</v>
      </c>
      <c r="I410" t="s">
        <v>224</v>
      </c>
      <c r="J410" t="s">
        <v>230</v>
      </c>
      <c r="L410" t="s">
        <v>3688</v>
      </c>
      <c r="M410" t="s">
        <v>902</v>
      </c>
      <c r="N410" t="s">
        <v>752</v>
      </c>
      <c r="O410" t="s">
        <v>623</v>
      </c>
      <c r="Q410" t="s">
        <v>5440</v>
      </c>
      <c r="R410" t="s">
        <v>2809</v>
      </c>
      <c r="S410" t="s">
        <v>5441</v>
      </c>
      <c r="T410" t="s">
        <v>5442</v>
      </c>
      <c r="U410" t="s">
        <v>3034</v>
      </c>
      <c r="V410" t="s">
        <v>647</v>
      </c>
      <c r="W410" t="s">
        <v>245</v>
      </c>
      <c r="X410" t="s">
        <v>225</v>
      </c>
      <c r="Z410">
        <v>4</v>
      </c>
      <c r="AA410" t="s">
        <v>3921</v>
      </c>
      <c r="AB410" t="s">
        <v>3995</v>
      </c>
      <c r="AC410">
        <v>46155.513101851851</v>
      </c>
      <c r="AD410">
        <v>46155</v>
      </c>
      <c r="AE410" t="s">
        <v>3938</v>
      </c>
      <c r="AG410" t="s">
        <v>5111</v>
      </c>
      <c r="AH410">
        <v>6108912172</v>
      </c>
      <c r="AI410" t="s">
        <v>5443</v>
      </c>
      <c r="AM410" t="s">
        <v>3925</v>
      </c>
      <c r="AN410" t="s">
        <v>3926</v>
      </c>
      <c r="AO410" t="s">
        <v>268</v>
      </c>
      <c r="AP410" t="s">
        <v>330</v>
      </c>
      <c r="AQ410" t="s">
        <v>3998</v>
      </c>
      <c r="AW410" t="s">
        <v>320</v>
      </c>
      <c r="AX410" t="s">
        <v>319</v>
      </c>
      <c r="AY410" t="s">
        <v>254</v>
      </c>
      <c r="AZ410" t="s">
        <v>230</v>
      </c>
      <c r="BA410" t="s">
        <v>395</v>
      </c>
      <c r="BB410" t="s">
        <v>380</v>
      </c>
      <c r="BC410" t="s">
        <v>3927</v>
      </c>
      <c r="BD410" t="s">
        <v>3927</v>
      </c>
      <c r="BE410" t="s">
        <v>3927</v>
      </c>
      <c r="BF410">
        <v>16</v>
      </c>
    </row>
    <row r="411" spans="1:58" x14ac:dyDescent="0.3">
      <c r="A411">
        <v>2026</v>
      </c>
      <c r="B411">
        <v>202605</v>
      </c>
      <c r="C411">
        <v>5</v>
      </c>
      <c r="D411" s="14">
        <v>20001624200214</v>
      </c>
      <c r="E411" t="s">
        <v>2810</v>
      </c>
      <c r="F411" s="2">
        <v>46149.740844907406</v>
      </c>
      <c r="G411" s="2">
        <v>46151</v>
      </c>
      <c r="I411" t="s">
        <v>224</v>
      </c>
      <c r="J411" t="s">
        <v>230</v>
      </c>
      <c r="L411" t="s">
        <v>5444</v>
      </c>
      <c r="M411" t="s">
        <v>1462</v>
      </c>
      <c r="N411" t="s">
        <v>353</v>
      </c>
      <c r="O411" t="s">
        <v>283</v>
      </c>
      <c r="Q411" t="s">
        <v>5445</v>
      </c>
      <c r="R411" t="s">
        <v>2809</v>
      </c>
      <c r="S411" t="s">
        <v>5446</v>
      </c>
      <c r="T411" t="s">
        <v>5447</v>
      </c>
      <c r="U411" t="s">
        <v>3034</v>
      </c>
      <c r="V411" t="s">
        <v>647</v>
      </c>
      <c r="W411" t="s">
        <v>245</v>
      </c>
      <c r="X411" t="s">
        <v>225</v>
      </c>
      <c r="Z411">
        <v>4</v>
      </c>
      <c r="AA411" t="s">
        <v>3921</v>
      </c>
      <c r="AB411" t="s">
        <v>3995</v>
      </c>
      <c r="AC411">
        <v>46155.513055555559</v>
      </c>
      <c r="AD411">
        <v>46155</v>
      </c>
      <c r="AE411" t="s">
        <v>3938</v>
      </c>
      <c r="AG411" t="s">
        <v>5111</v>
      </c>
      <c r="AH411">
        <v>6108913165</v>
      </c>
      <c r="AI411" t="s">
        <v>5448</v>
      </c>
      <c r="AM411" t="s">
        <v>3925</v>
      </c>
      <c r="AN411" t="s">
        <v>3926</v>
      </c>
      <c r="AO411" t="s">
        <v>268</v>
      </c>
      <c r="AP411" t="s">
        <v>386</v>
      </c>
      <c r="AQ411" t="s">
        <v>3998</v>
      </c>
      <c r="AW411" t="s">
        <v>1876</v>
      </c>
      <c r="AX411" t="s">
        <v>1875</v>
      </c>
      <c r="AY411" t="s">
        <v>254</v>
      </c>
      <c r="AZ411" t="s">
        <v>230</v>
      </c>
      <c r="BA411" t="s">
        <v>395</v>
      </c>
      <c r="BB411" t="s">
        <v>380</v>
      </c>
      <c r="BC411" t="s">
        <v>3927</v>
      </c>
      <c r="BD411" t="s">
        <v>3927</v>
      </c>
      <c r="BE411" t="s">
        <v>3927</v>
      </c>
      <c r="BF411">
        <v>16</v>
      </c>
    </row>
    <row r="412" spans="1:58" x14ac:dyDescent="0.3">
      <c r="A412">
        <v>2026</v>
      </c>
      <c r="B412">
        <v>202605</v>
      </c>
      <c r="C412">
        <v>5</v>
      </c>
      <c r="D412" s="14">
        <v>20001624197699</v>
      </c>
      <c r="E412" t="s">
        <v>2810</v>
      </c>
      <c r="F412" s="2">
        <v>46149.854189814818</v>
      </c>
      <c r="G412" s="2">
        <v>46150</v>
      </c>
      <c r="I412" t="s">
        <v>224</v>
      </c>
      <c r="J412" t="s">
        <v>230</v>
      </c>
      <c r="L412" t="s">
        <v>2860</v>
      </c>
      <c r="M412" t="s">
        <v>334</v>
      </c>
      <c r="N412" t="s">
        <v>322</v>
      </c>
      <c r="O412" t="s">
        <v>331</v>
      </c>
      <c r="Q412" t="s">
        <v>5449</v>
      </c>
      <c r="R412" t="s">
        <v>2809</v>
      </c>
      <c r="S412" t="s">
        <v>5061</v>
      </c>
      <c r="T412" t="s">
        <v>5062</v>
      </c>
      <c r="U412" t="s">
        <v>3034</v>
      </c>
      <c r="V412" t="s">
        <v>3994</v>
      </c>
      <c r="W412" t="s">
        <v>245</v>
      </c>
      <c r="X412" t="s">
        <v>225</v>
      </c>
      <c r="Z412">
        <v>3</v>
      </c>
      <c r="AA412" t="s">
        <v>3921</v>
      </c>
      <c r="AB412" t="s">
        <v>5450</v>
      </c>
      <c r="AC412">
        <v>46153.652141203704</v>
      </c>
      <c r="AD412">
        <v>46153</v>
      </c>
      <c r="AE412" t="s">
        <v>3938</v>
      </c>
      <c r="AG412" t="s">
        <v>4828</v>
      </c>
      <c r="AH412">
        <v>6108912207</v>
      </c>
      <c r="AI412" t="s">
        <v>5451</v>
      </c>
      <c r="AM412" t="s">
        <v>3925</v>
      </c>
      <c r="AN412" t="s">
        <v>3926</v>
      </c>
      <c r="AO412" t="s">
        <v>268</v>
      </c>
      <c r="AP412" t="s">
        <v>386</v>
      </c>
      <c r="AQ412" t="s">
        <v>3940</v>
      </c>
      <c r="AU412" t="s">
        <v>4220</v>
      </c>
      <c r="AV412" t="s">
        <v>4000</v>
      </c>
      <c r="AW412" t="s">
        <v>320</v>
      </c>
      <c r="AX412" t="s">
        <v>319</v>
      </c>
      <c r="AY412" t="s">
        <v>254</v>
      </c>
      <c r="AZ412" t="s">
        <v>230</v>
      </c>
      <c r="BA412" t="s">
        <v>395</v>
      </c>
      <c r="BB412" t="s">
        <v>380</v>
      </c>
      <c r="BC412" t="s">
        <v>3927</v>
      </c>
      <c r="BD412" t="s">
        <v>3927</v>
      </c>
      <c r="BE412" t="s">
        <v>3927</v>
      </c>
      <c r="BF412">
        <v>16</v>
      </c>
    </row>
    <row r="413" spans="1:58" x14ac:dyDescent="0.3">
      <c r="A413">
        <v>2026</v>
      </c>
      <c r="B413">
        <v>202605</v>
      </c>
      <c r="C413">
        <v>5</v>
      </c>
      <c r="D413" s="14">
        <v>20001624197394</v>
      </c>
      <c r="E413" t="s">
        <v>2810</v>
      </c>
      <c r="F413" s="2">
        <v>46149.760300925926</v>
      </c>
      <c r="G413" s="2">
        <v>46150</v>
      </c>
      <c r="I413" t="s">
        <v>224</v>
      </c>
      <c r="J413" t="s">
        <v>230</v>
      </c>
      <c r="L413" t="s">
        <v>3002</v>
      </c>
      <c r="M413" t="s">
        <v>1739</v>
      </c>
      <c r="N413" t="s">
        <v>1002</v>
      </c>
      <c r="O413" t="s">
        <v>257</v>
      </c>
      <c r="Q413" t="s">
        <v>5452</v>
      </c>
      <c r="R413" t="s">
        <v>2809</v>
      </c>
      <c r="S413" t="s">
        <v>5453</v>
      </c>
      <c r="T413" t="s">
        <v>5454</v>
      </c>
      <c r="U413" t="s">
        <v>3034</v>
      </c>
      <c r="V413" t="s">
        <v>647</v>
      </c>
      <c r="W413" t="s">
        <v>245</v>
      </c>
      <c r="X413" t="s">
        <v>225</v>
      </c>
      <c r="Z413">
        <v>4</v>
      </c>
      <c r="AA413" t="s">
        <v>3921</v>
      </c>
      <c r="AB413" t="s">
        <v>3995</v>
      </c>
      <c r="AC413">
        <v>46155.513136574074</v>
      </c>
      <c r="AD413">
        <v>46154</v>
      </c>
      <c r="AE413" t="s">
        <v>3938</v>
      </c>
      <c r="AG413" t="s">
        <v>5135</v>
      </c>
      <c r="AH413">
        <v>6108918126</v>
      </c>
      <c r="AI413" t="s">
        <v>5455</v>
      </c>
      <c r="AM413" t="s">
        <v>3925</v>
      </c>
      <c r="AN413" t="s">
        <v>3926</v>
      </c>
      <c r="AO413" t="s">
        <v>268</v>
      </c>
      <c r="AP413" t="s">
        <v>330</v>
      </c>
      <c r="AQ413" t="s">
        <v>3998</v>
      </c>
      <c r="AW413" t="s">
        <v>320</v>
      </c>
      <c r="AX413" t="s">
        <v>319</v>
      </c>
      <c r="AY413" t="s">
        <v>254</v>
      </c>
      <c r="AZ413" t="s">
        <v>230</v>
      </c>
      <c r="BA413" t="s">
        <v>395</v>
      </c>
      <c r="BB413" t="s">
        <v>380</v>
      </c>
      <c r="BC413" t="s">
        <v>3927</v>
      </c>
      <c r="BD413" t="s">
        <v>3927</v>
      </c>
      <c r="BE413" t="s">
        <v>3927</v>
      </c>
      <c r="BF413">
        <v>16</v>
      </c>
    </row>
    <row r="414" spans="1:58" x14ac:dyDescent="0.3">
      <c r="A414">
        <v>2026</v>
      </c>
      <c r="B414">
        <v>202605</v>
      </c>
      <c r="C414">
        <v>5</v>
      </c>
      <c r="D414" s="14">
        <v>20001624196435</v>
      </c>
      <c r="E414" t="s">
        <v>2810</v>
      </c>
      <c r="F414" s="2">
        <v>46149.765706018516</v>
      </c>
      <c r="G414" s="2">
        <v>46151</v>
      </c>
      <c r="I414" t="s">
        <v>224</v>
      </c>
      <c r="J414" t="s">
        <v>230</v>
      </c>
      <c r="L414" t="s">
        <v>3846</v>
      </c>
      <c r="M414" t="s">
        <v>2613</v>
      </c>
      <c r="N414" t="s">
        <v>353</v>
      </c>
      <c r="O414" t="s">
        <v>283</v>
      </c>
      <c r="Q414" t="s">
        <v>5456</v>
      </c>
      <c r="R414" t="s">
        <v>2809</v>
      </c>
      <c r="S414" t="s">
        <v>5159</v>
      </c>
      <c r="T414" t="s">
        <v>5160</v>
      </c>
      <c r="U414" t="s">
        <v>3034</v>
      </c>
      <c r="V414" t="s">
        <v>647</v>
      </c>
      <c r="W414" t="s">
        <v>245</v>
      </c>
      <c r="X414" t="s">
        <v>225</v>
      </c>
      <c r="Z414">
        <v>4</v>
      </c>
      <c r="AA414" t="s">
        <v>3921</v>
      </c>
      <c r="AB414" t="s">
        <v>3995</v>
      </c>
      <c r="AC414">
        <v>46155.513287037036</v>
      </c>
      <c r="AD414">
        <v>46155</v>
      </c>
      <c r="AE414" t="s">
        <v>3938</v>
      </c>
      <c r="AG414" t="s">
        <v>5111</v>
      </c>
      <c r="AH414">
        <v>6108905293</v>
      </c>
      <c r="AI414" t="s">
        <v>5457</v>
      </c>
      <c r="AM414" t="s">
        <v>3925</v>
      </c>
      <c r="AN414" t="s">
        <v>3926</v>
      </c>
      <c r="AO414" t="s">
        <v>268</v>
      </c>
      <c r="AP414" t="s">
        <v>304</v>
      </c>
      <c r="AQ414" t="s">
        <v>3998</v>
      </c>
      <c r="AW414" t="s">
        <v>227</v>
      </c>
      <c r="AX414" t="s">
        <v>226</v>
      </c>
      <c r="AY414" t="s">
        <v>254</v>
      </c>
      <c r="AZ414" t="s">
        <v>230</v>
      </c>
      <c r="BA414" t="s">
        <v>395</v>
      </c>
      <c r="BB414" t="s">
        <v>380</v>
      </c>
      <c r="BC414" t="s">
        <v>3927</v>
      </c>
      <c r="BD414" t="s">
        <v>3927</v>
      </c>
      <c r="BE414" t="s">
        <v>3927</v>
      </c>
      <c r="BF414">
        <v>16</v>
      </c>
    </row>
    <row r="415" spans="1:58" x14ac:dyDescent="0.3">
      <c r="A415">
        <v>2026</v>
      </c>
      <c r="B415">
        <v>202605</v>
      </c>
      <c r="C415">
        <v>5</v>
      </c>
      <c r="D415" s="14">
        <v>20001624195115</v>
      </c>
      <c r="E415" t="s">
        <v>2810</v>
      </c>
      <c r="F415" s="2">
        <v>46149.728437500002</v>
      </c>
      <c r="G415" s="2">
        <v>46150</v>
      </c>
      <c r="I415" t="s">
        <v>224</v>
      </c>
      <c r="J415" t="s">
        <v>230</v>
      </c>
      <c r="L415" t="s">
        <v>1981</v>
      </c>
      <c r="M415" t="s">
        <v>694</v>
      </c>
      <c r="N415" t="s">
        <v>322</v>
      </c>
      <c r="O415" t="s">
        <v>331</v>
      </c>
      <c r="Q415" t="s">
        <v>5458</v>
      </c>
      <c r="R415" t="s">
        <v>2809</v>
      </c>
      <c r="S415" t="s">
        <v>5459</v>
      </c>
      <c r="T415" t="s">
        <v>5460</v>
      </c>
      <c r="U415" t="s">
        <v>3034</v>
      </c>
      <c r="V415" t="s">
        <v>3994</v>
      </c>
      <c r="W415" t="s">
        <v>245</v>
      </c>
      <c r="X415" t="s">
        <v>225</v>
      </c>
      <c r="Z415">
        <v>3</v>
      </c>
      <c r="AA415" t="s">
        <v>3921</v>
      </c>
      <c r="AB415" t="s">
        <v>5461</v>
      </c>
      <c r="AC415">
        <v>46153.652141203704</v>
      </c>
      <c r="AD415">
        <v>46153</v>
      </c>
      <c r="AE415" t="s">
        <v>3938</v>
      </c>
      <c r="AG415" t="s">
        <v>5173</v>
      </c>
      <c r="AH415">
        <v>6108920033</v>
      </c>
      <c r="AI415" t="s">
        <v>5462</v>
      </c>
      <c r="AM415" t="s">
        <v>3925</v>
      </c>
      <c r="AN415" t="s">
        <v>3926</v>
      </c>
      <c r="AO415" t="s">
        <v>268</v>
      </c>
      <c r="AP415" t="s">
        <v>386</v>
      </c>
      <c r="AQ415" t="s">
        <v>3940</v>
      </c>
      <c r="AU415" t="s">
        <v>4220</v>
      </c>
      <c r="AV415" t="s">
        <v>4000</v>
      </c>
      <c r="AW415" t="s">
        <v>1478</v>
      </c>
      <c r="AX415" t="s">
        <v>1477</v>
      </c>
      <c r="AY415" t="s">
        <v>254</v>
      </c>
      <c r="AZ415" t="s">
        <v>230</v>
      </c>
      <c r="BA415" t="s">
        <v>273</v>
      </c>
      <c r="BB415" t="s">
        <v>380</v>
      </c>
      <c r="BC415" t="s">
        <v>3927</v>
      </c>
      <c r="BD415" t="s">
        <v>3927</v>
      </c>
      <c r="BE415" t="s">
        <v>3927</v>
      </c>
      <c r="BF415">
        <v>16</v>
      </c>
    </row>
    <row r="416" spans="1:58" x14ac:dyDescent="0.3">
      <c r="A416">
        <v>2026</v>
      </c>
      <c r="B416">
        <v>202605</v>
      </c>
      <c r="C416">
        <v>5</v>
      </c>
      <c r="D416" s="14">
        <v>20001624194739</v>
      </c>
      <c r="E416" t="s">
        <v>2810</v>
      </c>
      <c r="F416" s="2">
        <v>46149.862384259257</v>
      </c>
      <c r="G416" s="2">
        <v>46151</v>
      </c>
      <c r="I416" t="s">
        <v>224</v>
      </c>
      <c r="J416" t="s">
        <v>230</v>
      </c>
      <c r="L416" t="s">
        <v>3336</v>
      </c>
      <c r="M416" t="s">
        <v>309</v>
      </c>
      <c r="N416" t="s">
        <v>297</v>
      </c>
      <c r="O416" t="s">
        <v>283</v>
      </c>
      <c r="Q416" t="s">
        <v>5463</v>
      </c>
      <c r="R416" t="s">
        <v>2809</v>
      </c>
      <c r="S416" t="s">
        <v>4949</v>
      </c>
      <c r="T416" t="s">
        <v>4950</v>
      </c>
      <c r="U416" t="s">
        <v>3034</v>
      </c>
      <c r="V416" t="s">
        <v>3994</v>
      </c>
      <c r="W416" t="s">
        <v>245</v>
      </c>
      <c r="X416" t="s">
        <v>387</v>
      </c>
      <c r="Z416">
        <v>2</v>
      </c>
      <c r="AA416" t="s">
        <v>3921</v>
      </c>
      <c r="AB416" t="s">
        <v>5464</v>
      </c>
      <c r="AC416">
        <v>46153.652141203704</v>
      </c>
      <c r="AD416">
        <v>46153</v>
      </c>
      <c r="AE416" t="s">
        <v>3938</v>
      </c>
      <c r="AG416" t="s">
        <v>4828</v>
      </c>
      <c r="AH416">
        <v>6107587948</v>
      </c>
      <c r="AI416" t="s">
        <v>5465</v>
      </c>
      <c r="AM416" t="s">
        <v>3925</v>
      </c>
      <c r="AN416" t="s">
        <v>3926</v>
      </c>
      <c r="AO416" t="s">
        <v>268</v>
      </c>
      <c r="AP416" t="s">
        <v>386</v>
      </c>
      <c r="AQ416" t="s">
        <v>3940</v>
      </c>
      <c r="AU416" t="s">
        <v>4220</v>
      </c>
      <c r="AV416" t="s">
        <v>4000</v>
      </c>
      <c r="AW416" t="s">
        <v>3966</v>
      </c>
      <c r="AX416" t="s">
        <v>3967</v>
      </c>
      <c r="AY416" t="s">
        <v>253</v>
      </c>
      <c r="AZ416" t="s">
        <v>230</v>
      </c>
      <c r="BA416" t="s">
        <v>273</v>
      </c>
      <c r="BB416" t="s">
        <v>380</v>
      </c>
      <c r="BC416" t="s">
        <v>3927</v>
      </c>
      <c r="BD416" t="s">
        <v>3927</v>
      </c>
      <c r="BE416" t="s">
        <v>3927</v>
      </c>
      <c r="BF416">
        <v>12</v>
      </c>
    </row>
    <row r="417" spans="1:58" x14ac:dyDescent="0.3">
      <c r="A417">
        <v>2026</v>
      </c>
      <c r="B417">
        <v>202605</v>
      </c>
      <c r="C417">
        <v>5</v>
      </c>
      <c r="D417" s="14">
        <v>20001624193716</v>
      </c>
      <c r="E417" t="s">
        <v>2810</v>
      </c>
      <c r="F417" s="2">
        <v>46149.836458333331</v>
      </c>
      <c r="G417" s="2">
        <v>46151</v>
      </c>
      <c r="I417" t="s">
        <v>224</v>
      </c>
      <c r="J417" t="s">
        <v>230</v>
      </c>
      <c r="L417" t="s">
        <v>3691</v>
      </c>
      <c r="M417" t="s">
        <v>902</v>
      </c>
      <c r="N417" t="s">
        <v>752</v>
      </c>
      <c r="O417" t="s">
        <v>623</v>
      </c>
      <c r="Q417" t="s">
        <v>5466</v>
      </c>
      <c r="R417" t="s">
        <v>2809</v>
      </c>
      <c r="S417" t="s">
        <v>5459</v>
      </c>
      <c r="T417" t="s">
        <v>5460</v>
      </c>
      <c r="U417" t="s">
        <v>3034</v>
      </c>
      <c r="V417" t="s">
        <v>3994</v>
      </c>
      <c r="W417" t="s">
        <v>245</v>
      </c>
      <c r="X417" t="s">
        <v>225</v>
      </c>
      <c r="Z417">
        <v>2</v>
      </c>
      <c r="AA417" t="s">
        <v>3921</v>
      </c>
      <c r="AB417" t="s">
        <v>5467</v>
      </c>
      <c r="AC417">
        <v>46153.652141203704</v>
      </c>
      <c r="AD417">
        <v>46153</v>
      </c>
      <c r="AE417" t="s">
        <v>3938</v>
      </c>
      <c r="AG417" t="s">
        <v>5173</v>
      </c>
      <c r="AH417">
        <v>6108916154</v>
      </c>
      <c r="AI417" t="s">
        <v>5468</v>
      </c>
      <c r="AM417" t="s">
        <v>3925</v>
      </c>
      <c r="AN417" t="s">
        <v>3926</v>
      </c>
      <c r="AO417" t="s">
        <v>268</v>
      </c>
      <c r="AP417" t="s">
        <v>249</v>
      </c>
      <c r="AQ417" t="s">
        <v>3940</v>
      </c>
      <c r="AU417" t="s">
        <v>4220</v>
      </c>
      <c r="AV417" t="s">
        <v>4000</v>
      </c>
      <c r="AW417" t="s">
        <v>320</v>
      </c>
      <c r="AX417" t="s">
        <v>319</v>
      </c>
      <c r="AY417" t="s">
        <v>254</v>
      </c>
      <c r="AZ417" t="s">
        <v>230</v>
      </c>
      <c r="BA417" t="s">
        <v>395</v>
      </c>
      <c r="BB417" t="s">
        <v>380</v>
      </c>
      <c r="BC417" t="s">
        <v>3927</v>
      </c>
      <c r="BD417" t="s">
        <v>3927</v>
      </c>
      <c r="BE417" t="s">
        <v>3927</v>
      </c>
      <c r="BF417">
        <v>16</v>
      </c>
    </row>
    <row r="418" spans="1:58" x14ac:dyDescent="0.3">
      <c r="A418">
        <v>2026</v>
      </c>
      <c r="B418">
        <v>202605</v>
      </c>
      <c r="C418">
        <v>5</v>
      </c>
      <c r="D418" s="14">
        <v>20001624191161</v>
      </c>
      <c r="E418" t="s">
        <v>2810</v>
      </c>
      <c r="F418" s="2">
        <v>46149.72997685185</v>
      </c>
      <c r="G418" s="2">
        <v>46151</v>
      </c>
      <c r="I418" t="s">
        <v>224</v>
      </c>
      <c r="J418" t="s">
        <v>230</v>
      </c>
      <c r="L418" t="s">
        <v>2835</v>
      </c>
      <c r="M418" t="s">
        <v>334</v>
      </c>
      <c r="N418" t="s">
        <v>322</v>
      </c>
      <c r="O418" t="s">
        <v>331</v>
      </c>
      <c r="Q418" t="s">
        <v>5469</v>
      </c>
      <c r="R418" t="s">
        <v>2809</v>
      </c>
      <c r="S418" t="s">
        <v>5470</v>
      </c>
      <c r="T418" t="s">
        <v>5471</v>
      </c>
      <c r="U418" t="s">
        <v>3034</v>
      </c>
      <c r="V418" t="s">
        <v>647</v>
      </c>
      <c r="W418" t="s">
        <v>245</v>
      </c>
      <c r="X418" t="s">
        <v>225</v>
      </c>
      <c r="Z418">
        <v>4</v>
      </c>
      <c r="AA418" t="s">
        <v>3921</v>
      </c>
      <c r="AB418" t="s">
        <v>3995</v>
      </c>
      <c r="AC418">
        <v>46155.513287037036</v>
      </c>
      <c r="AD418">
        <v>46155</v>
      </c>
      <c r="AE418" t="s">
        <v>3938</v>
      </c>
      <c r="AG418" t="s">
        <v>5111</v>
      </c>
      <c r="AH418">
        <v>6108903274</v>
      </c>
      <c r="AI418" t="s">
        <v>5472</v>
      </c>
      <c r="AM418" t="s">
        <v>3925</v>
      </c>
      <c r="AN418" t="s">
        <v>3926</v>
      </c>
      <c r="AO418" t="s">
        <v>268</v>
      </c>
      <c r="AP418" t="s">
        <v>386</v>
      </c>
      <c r="AQ418" t="s">
        <v>3998</v>
      </c>
      <c r="AW418" t="s">
        <v>227</v>
      </c>
      <c r="AX418" t="s">
        <v>226</v>
      </c>
      <c r="AY418" t="s">
        <v>254</v>
      </c>
      <c r="AZ418" t="s">
        <v>230</v>
      </c>
      <c r="BA418" t="s">
        <v>395</v>
      </c>
      <c r="BB418" t="s">
        <v>380</v>
      </c>
      <c r="BC418" t="s">
        <v>3927</v>
      </c>
      <c r="BD418" t="s">
        <v>3927</v>
      </c>
      <c r="BE418" t="s">
        <v>3927</v>
      </c>
      <c r="BF418">
        <v>16</v>
      </c>
    </row>
    <row r="419" spans="1:58" x14ac:dyDescent="0.3">
      <c r="A419">
        <v>2026</v>
      </c>
      <c r="B419">
        <v>202605</v>
      </c>
      <c r="C419">
        <v>5</v>
      </c>
      <c r="D419" s="14">
        <v>20001624182163</v>
      </c>
      <c r="E419" t="s">
        <v>2810</v>
      </c>
      <c r="F419" s="2">
        <v>46149.824293981481</v>
      </c>
      <c r="G419" s="2">
        <v>46154</v>
      </c>
      <c r="I419" t="s">
        <v>224</v>
      </c>
      <c r="J419" t="s">
        <v>230</v>
      </c>
      <c r="L419" t="s">
        <v>5473</v>
      </c>
      <c r="M419" t="s">
        <v>309</v>
      </c>
      <c r="N419" t="s">
        <v>297</v>
      </c>
      <c r="O419" t="s">
        <v>283</v>
      </c>
      <c r="Q419" t="s">
        <v>5474</v>
      </c>
      <c r="R419" t="s">
        <v>2809</v>
      </c>
      <c r="S419" t="s">
        <v>4807</v>
      </c>
      <c r="T419" t="s">
        <v>4808</v>
      </c>
      <c r="U419" t="s">
        <v>3034</v>
      </c>
      <c r="V419" t="s">
        <v>4809</v>
      </c>
      <c r="W419" t="s">
        <v>245</v>
      </c>
      <c r="X419" t="s">
        <v>225</v>
      </c>
      <c r="Z419">
        <v>0</v>
      </c>
      <c r="AA419" t="s">
        <v>3921</v>
      </c>
      <c r="AB419" t="s">
        <v>4810</v>
      </c>
      <c r="AC419">
        <v>46155.537430555552</v>
      </c>
      <c r="AD419">
        <v>46154</v>
      </c>
      <c r="AE419" t="s">
        <v>4811</v>
      </c>
      <c r="AG419" t="s">
        <v>4812</v>
      </c>
      <c r="AH419">
        <v>6108889171</v>
      </c>
      <c r="AI419" t="s">
        <v>5475</v>
      </c>
      <c r="AM419" t="s">
        <v>3925</v>
      </c>
      <c r="AN419" t="s">
        <v>3926</v>
      </c>
      <c r="AO419" t="s">
        <v>4814</v>
      </c>
      <c r="AP419" t="s">
        <v>249</v>
      </c>
      <c r="AQ419" t="s">
        <v>4815</v>
      </c>
      <c r="AU419" t="s">
        <v>4816</v>
      </c>
      <c r="AV419" t="s">
        <v>4817</v>
      </c>
      <c r="AW419" t="s">
        <v>320</v>
      </c>
      <c r="AX419" t="s">
        <v>319</v>
      </c>
      <c r="AY419" t="s">
        <v>254</v>
      </c>
      <c r="AZ419" t="s">
        <v>230</v>
      </c>
      <c r="BA419" t="s">
        <v>395</v>
      </c>
      <c r="BB419" t="s">
        <v>380</v>
      </c>
      <c r="BC419" t="s">
        <v>3927</v>
      </c>
      <c r="BD419" t="s">
        <v>3927</v>
      </c>
      <c r="BE419" t="s">
        <v>3927</v>
      </c>
      <c r="BF419">
        <v>16</v>
      </c>
    </row>
    <row r="420" spans="1:58" x14ac:dyDescent="0.3">
      <c r="A420">
        <v>2026</v>
      </c>
      <c r="B420">
        <v>202605</v>
      </c>
      <c r="C420">
        <v>5</v>
      </c>
      <c r="D420" s="14">
        <v>20001624177779</v>
      </c>
      <c r="E420" t="s">
        <v>2810</v>
      </c>
      <c r="F420" s="2">
        <v>46149.712685185186</v>
      </c>
      <c r="G420" s="2">
        <v>46151</v>
      </c>
      <c r="I420" t="s">
        <v>224</v>
      </c>
      <c r="J420" t="s">
        <v>230</v>
      </c>
      <c r="L420" t="s">
        <v>5476</v>
      </c>
      <c r="M420" t="s">
        <v>392</v>
      </c>
      <c r="N420" t="s">
        <v>353</v>
      </c>
      <c r="O420" t="s">
        <v>283</v>
      </c>
      <c r="Q420" t="s">
        <v>5477</v>
      </c>
      <c r="R420" t="s">
        <v>2809</v>
      </c>
      <c r="S420" t="s">
        <v>5318</v>
      </c>
      <c r="T420" t="s">
        <v>5319</v>
      </c>
      <c r="U420" t="s">
        <v>3034</v>
      </c>
      <c r="V420" t="s">
        <v>3994</v>
      </c>
      <c r="W420" t="s">
        <v>245</v>
      </c>
      <c r="X420" t="s">
        <v>387</v>
      </c>
      <c r="Z420">
        <v>2</v>
      </c>
      <c r="AA420" t="s">
        <v>3921</v>
      </c>
      <c r="AB420" t="s">
        <v>5478</v>
      </c>
      <c r="AC420">
        <v>46153.652141203704</v>
      </c>
      <c r="AD420">
        <v>46153</v>
      </c>
      <c r="AE420" t="s">
        <v>3938</v>
      </c>
      <c r="AG420" t="s">
        <v>4854</v>
      </c>
      <c r="AH420">
        <v>6108919075</v>
      </c>
      <c r="AI420" t="s">
        <v>5479</v>
      </c>
      <c r="AM420" t="s">
        <v>3925</v>
      </c>
      <c r="AN420" t="s">
        <v>3926</v>
      </c>
      <c r="AO420" t="s">
        <v>268</v>
      </c>
      <c r="AP420" t="s">
        <v>386</v>
      </c>
      <c r="AQ420" t="s">
        <v>3940</v>
      </c>
      <c r="AU420" t="s">
        <v>4220</v>
      </c>
      <c r="AV420" t="s">
        <v>4000</v>
      </c>
      <c r="AW420" t="s">
        <v>447</v>
      </c>
      <c r="AX420" t="s">
        <v>446</v>
      </c>
      <c r="AY420" t="s">
        <v>253</v>
      </c>
      <c r="AZ420" t="s">
        <v>230</v>
      </c>
      <c r="BA420" t="s">
        <v>395</v>
      </c>
      <c r="BB420" t="s">
        <v>380</v>
      </c>
      <c r="BC420" t="s">
        <v>3927</v>
      </c>
      <c r="BD420" t="s">
        <v>3927</v>
      </c>
      <c r="BE420" t="s">
        <v>3927</v>
      </c>
      <c r="BF420">
        <v>16</v>
      </c>
    </row>
    <row r="421" spans="1:58" x14ac:dyDescent="0.3">
      <c r="A421">
        <v>2026</v>
      </c>
      <c r="B421">
        <v>202605</v>
      </c>
      <c r="C421">
        <v>5</v>
      </c>
      <c r="D421" s="14">
        <v>20001624175880</v>
      </c>
      <c r="E421" t="s">
        <v>2810</v>
      </c>
      <c r="F421" s="2">
        <v>46149.717986111114</v>
      </c>
      <c r="G421" s="2">
        <v>46150</v>
      </c>
      <c r="I421" t="s">
        <v>224</v>
      </c>
      <c r="J421" t="s">
        <v>230</v>
      </c>
      <c r="L421" t="s">
        <v>521</v>
      </c>
      <c r="M421" t="s">
        <v>309</v>
      </c>
      <c r="N421" t="s">
        <v>297</v>
      </c>
      <c r="O421" t="s">
        <v>283</v>
      </c>
      <c r="Q421" t="s">
        <v>5480</v>
      </c>
      <c r="R421" t="s">
        <v>2809</v>
      </c>
      <c r="S421" t="s">
        <v>5481</v>
      </c>
      <c r="T421" t="s">
        <v>5482</v>
      </c>
      <c r="U421" t="s">
        <v>3034</v>
      </c>
      <c r="V421" t="s">
        <v>3994</v>
      </c>
      <c r="W421" t="s">
        <v>245</v>
      </c>
      <c r="X421" t="s">
        <v>225</v>
      </c>
      <c r="Z421">
        <v>4</v>
      </c>
      <c r="AA421" t="s">
        <v>3921</v>
      </c>
      <c r="AB421" t="s">
        <v>3995</v>
      </c>
      <c r="AC421">
        <v>46154.547766203701</v>
      </c>
      <c r="AD421">
        <v>46154</v>
      </c>
      <c r="AE421" t="s">
        <v>3938</v>
      </c>
      <c r="AG421" t="s">
        <v>4854</v>
      </c>
      <c r="AH421">
        <v>6108916103</v>
      </c>
      <c r="AI421" t="s">
        <v>5483</v>
      </c>
      <c r="AM421" t="s">
        <v>3925</v>
      </c>
      <c r="AN421" t="s">
        <v>3926</v>
      </c>
      <c r="AO421" t="s">
        <v>268</v>
      </c>
      <c r="AP421" t="s">
        <v>304</v>
      </c>
      <c r="AQ421" t="s">
        <v>3998</v>
      </c>
      <c r="AU421" t="s">
        <v>3999</v>
      </c>
      <c r="AV421" t="s">
        <v>4000</v>
      </c>
      <c r="AW421" t="s">
        <v>320</v>
      </c>
      <c r="AX421" t="s">
        <v>319</v>
      </c>
      <c r="AY421" t="s">
        <v>254</v>
      </c>
      <c r="AZ421" t="s">
        <v>230</v>
      </c>
      <c r="BA421" t="s">
        <v>395</v>
      </c>
      <c r="BB421" t="s">
        <v>1879</v>
      </c>
      <c r="BC421" t="s">
        <v>3927</v>
      </c>
      <c r="BD421" t="s">
        <v>3927</v>
      </c>
      <c r="BE421" t="s">
        <v>3927</v>
      </c>
      <c r="BF421">
        <v>16</v>
      </c>
    </row>
    <row r="422" spans="1:58" x14ac:dyDescent="0.3">
      <c r="A422">
        <v>2026</v>
      </c>
      <c r="B422">
        <v>202605</v>
      </c>
      <c r="C422">
        <v>5</v>
      </c>
      <c r="D422" s="14">
        <v>20001624174213</v>
      </c>
      <c r="E422" t="s">
        <v>2810</v>
      </c>
      <c r="F422" s="2">
        <v>46149.685277777775</v>
      </c>
      <c r="G422" s="2">
        <v>46150</v>
      </c>
      <c r="I422" t="s">
        <v>224</v>
      </c>
      <c r="J422" t="s">
        <v>230</v>
      </c>
      <c r="L422" t="s">
        <v>3561</v>
      </c>
      <c r="M422" t="s">
        <v>2613</v>
      </c>
      <c r="N422" t="s">
        <v>353</v>
      </c>
      <c r="O422" t="s">
        <v>283</v>
      </c>
      <c r="Q422" t="s">
        <v>5484</v>
      </c>
      <c r="R422" t="s">
        <v>2809</v>
      </c>
      <c r="S422" t="s">
        <v>5296</v>
      </c>
      <c r="T422" t="s">
        <v>5297</v>
      </c>
      <c r="U422" t="s">
        <v>3034</v>
      </c>
      <c r="V422" t="s">
        <v>647</v>
      </c>
      <c r="W422" t="s">
        <v>245</v>
      </c>
      <c r="X422" t="s">
        <v>225</v>
      </c>
      <c r="Z422">
        <v>4</v>
      </c>
      <c r="AA422" t="s">
        <v>3921</v>
      </c>
      <c r="AB422" t="s">
        <v>5485</v>
      </c>
      <c r="AC422">
        <v>46154.683587962965</v>
      </c>
      <c r="AD422">
        <v>46154</v>
      </c>
      <c r="AE422" t="s">
        <v>3938</v>
      </c>
      <c r="AG422" t="s">
        <v>5006</v>
      </c>
      <c r="AH422">
        <v>6037508175</v>
      </c>
      <c r="AI422" t="s">
        <v>5486</v>
      </c>
      <c r="AM422" t="s">
        <v>3925</v>
      </c>
      <c r="AN422" t="s">
        <v>3926</v>
      </c>
      <c r="AO422" t="s">
        <v>268</v>
      </c>
      <c r="AP422" t="s">
        <v>304</v>
      </c>
      <c r="AQ422" t="s">
        <v>3940</v>
      </c>
      <c r="AU422" t="s">
        <v>3999</v>
      </c>
      <c r="AV422" t="s">
        <v>4000</v>
      </c>
      <c r="AW422" t="s">
        <v>227</v>
      </c>
      <c r="AX422" t="s">
        <v>226</v>
      </c>
      <c r="AY422" t="s">
        <v>254</v>
      </c>
      <c r="AZ422" t="s">
        <v>230</v>
      </c>
      <c r="BA422" t="s">
        <v>273</v>
      </c>
      <c r="BB422" t="s">
        <v>380</v>
      </c>
      <c r="BC422" t="s">
        <v>3927</v>
      </c>
      <c r="BD422" t="s">
        <v>3927</v>
      </c>
      <c r="BE422" t="s">
        <v>3927</v>
      </c>
      <c r="BF422">
        <v>9</v>
      </c>
    </row>
    <row r="423" spans="1:58" x14ac:dyDescent="0.3">
      <c r="A423">
        <v>2026</v>
      </c>
      <c r="B423">
        <v>202605</v>
      </c>
      <c r="C423">
        <v>5</v>
      </c>
      <c r="D423" s="14">
        <v>20001624165794</v>
      </c>
      <c r="E423" t="s">
        <v>2810</v>
      </c>
      <c r="F423" s="2">
        <v>46149.710034722222</v>
      </c>
      <c r="G423" s="2">
        <v>46150</v>
      </c>
      <c r="I423" t="s">
        <v>224</v>
      </c>
      <c r="J423" t="s">
        <v>230</v>
      </c>
      <c r="L423" t="s">
        <v>1981</v>
      </c>
      <c r="M423" t="s">
        <v>309</v>
      </c>
      <c r="N423" t="s">
        <v>297</v>
      </c>
      <c r="O423" t="s">
        <v>283</v>
      </c>
      <c r="Q423" t="s">
        <v>5487</v>
      </c>
      <c r="R423" t="s">
        <v>2809</v>
      </c>
      <c r="S423" t="s">
        <v>5187</v>
      </c>
      <c r="T423" t="s">
        <v>5188</v>
      </c>
      <c r="U423" t="s">
        <v>3034</v>
      </c>
      <c r="V423" t="s">
        <v>647</v>
      </c>
      <c r="W423" t="s">
        <v>245</v>
      </c>
      <c r="X423" t="s">
        <v>225</v>
      </c>
      <c r="Z423">
        <v>4</v>
      </c>
      <c r="AA423" t="s">
        <v>3921</v>
      </c>
      <c r="AB423" t="s">
        <v>5488</v>
      </c>
      <c r="AC423">
        <v>46154.683587962965</v>
      </c>
      <c r="AD423">
        <v>46154</v>
      </c>
      <c r="AE423" t="s">
        <v>3938</v>
      </c>
      <c r="AG423" t="s">
        <v>5111</v>
      </c>
      <c r="AH423">
        <v>6108910182</v>
      </c>
      <c r="AI423" t="s">
        <v>5489</v>
      </c>
      <c r="AM423" t="s">
        <v>3925</v>
      </c>
      <c r="AN423" t="s">
        <v>3926</v>
      </c>
      <c r="AO423" t="s">
        <v>268</v>
      </c>
      <c r="AP423" t="s">
        <v>386</v>
      </c>
      <c r="AQ423" t="s">
        <v>3940</v>
      </c>
      <c r="AU423" t="s">
        <v>3999</v>
      </c>
      <c r="AV423" t="s">
        <v>4000</v>
      </c>
      <c r="AW423" t="s">
        <v>227</v>
      </c>
      <c r="AX423" t="s">
        <v>226</v>
      </c>
      <c r="AY423" t="s">
        <v>254</v>
      </c>
      <c r="AZ423" t="s">
        <v>230</v>
      </c>
      <c r="BA423" t="s">
        <v>395</v>
      </c>
      <c r="BB423" t="s">
        <v>380</v>
      </c>
      <c r="BC423" t="s">
        <v>3927</v>
      </c>
      <c r="BD423" t="s">
        <v>3927</v>
      </c>
      <c r="BE423" t="s">
        <v>3927</v>
      </c>
      <c r="BF423">
        <v>16</v>
      </c>
    </row>
    <row r="424" spans="1:58" x14ac:dyDescent="0.3">
      <c r="A424">
        <v>2026</v>
      </c>
      <c r="B424">
        <v>202605</v>
      </c>
      <c r="C424">
        <v>5</v>
      </c>
      <c r="D424" s="14">
        <v>20001624162245</v>
      </c>
      <c r="E424" t="s">
        <v>2810</v>
      </c>
      <c r="F424" s="2">
        <v>46149.683831018519</v>
      </c>
      <c r="G424" s="2">
        <v>46151</v>
      </c>
      <c r="I424" t="s">
        <v>224</v>
      </c>
      <c r="J424" t="s">
        <v>230</v>
      </c>
      <c r="L424" t="s">
        <v>3559</v>
      </c>
      <c r="M424" t="s">
        <v>309</v>
      </c>
      <c r="N424" t="s">
        <v>297</v>
      </c>
      <c r="O424" t="s">
        <v>283</v>
      </c>
      <c r="Q424" t="s">
        <v>5490</v>
      </c>
      <c r="R424" t="s">
        <v>2809</v>
      </c>
      <c r="S424" t="s">
        <v>5470</v>
      </c>
      <c r="T424" t="s">
        <v>5471</v>
      </c>
      <c r="U424" t="s">
        <v>3034</v>
      </c>
      <c r="V424" t="s">
        <v>647</v>
      </c>
      <c r="W424" t="s">
        <v>245</v>
      </c>
      <c r="X424" t="s">
        <v>225</v>
      </c>
      <c r="Z424">
        <v>3</v>
      </c>
      <c r="AA424" t="s">
        <v>3921</v>
      </c>
      <c r="AB424" t="s">
        <v>5491</v>
      </c>
      <c r="AC424">
        <v>46154.683587962965</v>
      </c>
      <c r="AD424">
        <v>46154</v>
      </c>
      <c r="AE424" t="s">
        <v>3938</v>
      </c>
      <c r="AG424" t="s">
        <v>5111</v>
      </c>
      <c r="AH424">
        <v>6108904177</v>
      </c>
      <c r="AI424" t="s">
        <v>5492</v>
      </c>
      <c r="AM424" t="s">
        <v>3925</v>
      </c>
      <c r="AN424" t="s">
        <v>3926</v>
      </c>
      <c r="AO424" t="s">
        <v>268</v>
      </c>
      <c r="AP424" t="s">
        <v>249</v>
      </c>
      <c r="AQ424" t="s">
        <v>3940</v>
      </c>
      <c r="AU424" t="s">
        <v>3999</v>
      </c>
      <c r="AV424" t="s">
        <v>4000</v>
      </c>
      <c r="AW424" t="s">
        <v>320</v>
      </c>
      <c r="AX424" t="s">
        <v>319</v>
      </c>
      <c r="AY424" t="s">
        <v>254</v>
      </c>
      <c r="AZ424" t="s">
        <v>230</v>
      </c>
      <c r="BA424" t="s">
        <v>395</v>
      </c>
      <c r="BB424" t="s">
        <v>380</v>
      </c>
      <c r="BC424" t="s">
        <v>3927</v>
      </c>
      <c r="BD424" t="s">
        <v>3927</v>
      </c>
      <c r="BE424" t="s">
        <v>3927</v>
      </c>
      <c r="BF424">
        <v>16</v>
      </c>
    </row>
    <row r="425" spans="1:58" x14ac:dyDescent="0.3">
      <c r="A425">
        <v>2026</v>
      </c>
      <c r="B425">
        <v>202605</v>
      </c>
      <c r="C425">
        <v>5</v>
      </c>
      <c r="D425" s="14">
        <v>20001624158983</v>
      </c>
      <c r="E425" t="s">
        <v>2810</v>
      </c>
      <c r="F425" s="2">
        <v>46149.671851851854</v>
      </c>
      <c r="G425" s="2">
        <v>46150</v>
      </c>
      <c r="I425" t="s">
        <v>224</v>
      </c>
      <c r="J425" t="s">
        <v>230</v>
      </c>
      <c r="L425" t="s">
        <v>3633</v>
      </c>
      <c r="M425" t="s">
        <v>309</v>
      </c>
      <c r="N425" t="s">
        <v>297</v>
      </c>
      <c r="O425" t="s">
        <v>283</v>
      </c>
      <c r="Q425" t="s">
        <v>5493</v>
      </c>
      <c r="R425" t="s">
        <v>2809</v>
      </c>
      <c r="S425" t="s">
        <v>5494</v>
      </c>
      <c r="T425" t="s">
        <v>5495</v>
      </c>
      <c r="U425" t="s">
        <v>3034</v>
      </c>
      <c r="V425" t="s">
        <v>647</v>
      </c>
      <c r="W425" t="s">
        <v>245</v>
      </c>
      <c r="X425" t="s">
        <v>225</v>
      </c>
      <c r="Z425">
        <v>4</v>
      </c>
      <c r="AA425" t="s">
        <v>3921</v>
      </c>
      <c r="AB425" t="s">
        <v>5496</v>
      </c>
      <c r="AC425">
        <v>46154.683587962965</v>
      </c>
      <c r="AD425">
        <v>46154</v>
      </c>
      <c r="AE425" t="s">
        <v>3938</v>
      </c>
      <c r="AG425" t="s">
        <v>5111</v>
      </c>
      <c r="AH425">
        <v>6079826120</v>
      </c>
      <c r="AI425" t="s">
        <v>5497</v>
      </c>
      <c r="AM425" t="s">
        <v>3925</v>
      </c>
      <c r="AN425" t="s">
        <v>3926</v>
      </c>
      <c r="AO425" t="s">
        <v>268</v>
      </c>
      <c r="AP425" t="s">
        <v>249</v>
      </c>
      <c r="AQ425" t="s">
        <v>3940</v>
      </c>
      <c r="AU425" t="s">
        <v>3999</v>
      </c>
      <c r="AV425" t="s">
        <v>4000</v>
      </c>
      <c r="AW425" t="s">
        <v>227</v>
      </c>
      <c r="AX425" t="s">
        <v>226</v>
      </c>
      <c r="AY425" t="s">
        <v>254</v>
      </c>
      <c r="AZ425" t="s">
        <v>230</v>
      </c>
      <c r="BA425" t="s">
        <v>273</v>
      </c>
      <c r="BB425" t="s">
        <v>380</v>
      </c>
      <c r="BC425" t="s">
        <v>3927</v>
      </c>
      <c r="BD425" t="s">
        <v>3927</v>
      </c>
      <c r="BE425" t="s">
        <v>3927</v>
      </c>
      <c r="BF425">
        <v>1</v>
      </c>
    </row>
    <row r="426" spans="1:58" x14ac:dyDescent="0.3">
      <c r="A426">
        <v>2026</v>
      </c>
      <c r="B426">
        <v>202605</v>
      </c>
      <c r="C426">
        <v>5</v>
      </c>
      <c r="D426" s="14">
        <v>20001624156709</v>
      </c>
      <c r="E426" t="s">
        <v>2810</v>
      </c>
      <c r="F426" s="2">
        <v>46149.7031712963</v>
      </c>
      <c r="G426" s="2">
        <v>46151</v>
      </c>
      <c r="I426" t="s">
        <v>224</v>
      </c>
      <c r="J426" t="s">
        <v>230</v>
      </c>
      <c r="L426" t="s">
        <v>5498</v>
      </c>
      <c r="M426" t="s">
        <v>1104</v>
      </c>
      <c r="N426" t="s">
        <v>322</v>
      </c>
      <c r="O426" t="s">
        <v>331</v>
      </c>
      <c r="Q426" t="s">
        <v>5499</v>
      </c>
      <c r="R426" t="s">
        <v>2809</v>
      </c>
      <c r="S426" t="s">
        <v>5453</v>
      </c>
      <c r="T426" t="s">
        <v>5454</v>
      </c>
      <c r="U426" t="s">
        <v>3034</v>
      </c>
      <c r="V426" t="s">
        <v>647</v>
      </c>
      <c r="W426" t="s">
        <v>245</v>
      </c>
      <c r="X426" t="s">
        <v>225</v>
      </c>
      <c r="Z426">
        <v>4</v>
      </c>
      <c r="AA426" t="s">
        <v>3921</v>
      </c>
      <c r="AB426" t="s">
        <v>3995</v>
      </c>
      <c r="AC426">
        <v>46155.513055555559</v>
      </c>
      <c r="AD426">
        <v>46155</v>
      </c>
      <c r="AE426" t="s">
        <v>3938</v>
      </c>
      <c r="AG426" t="s">
        <v>5135</v>
      </c>
      <c r="AH426">
        <v>6108904224</v>
      </c>
      <c r="AI426" t="s">
        <v>5500</v>
      </c>
      <c r="AM426" t="s">
        <v>3925</v>
      </c>
      <c r="AN426" t="s">
        <v>3926</v>
      </c>
      <c r="AO426" t="s">
        <v>268</v>
      </c>
      <c r="AP426" t="s">
        <v>249</v>
      </c>
      <c r="AQ426" t="s">
        <v>3998</v>
      </c>
      <c r="AW426" t="s">
        <v>320</v>
      </c>
      <c r="AX426" t="s">
        <v>319</v>
      </c>
      <c r="AY426" t="s">
        <v>254</v>
      </c>
      <c r="AZ426" t="s">
        <v>230</v>
      </c>
      <c r="BA426" t="s">
        <v>395</v>
      </c>
      <c r="BB426" t="s">
        <v>380</v>
      </c>
      <c r="BC426" t="s">
        <v>3927</v>
      </c>
      <c r="BD426" t="s">
        <v>3927</v>
      </c>
      <c r="BE426" t="s">
        <v>3927</v>
      </c>
      <c r="BF426">
        <v>16</v>
      </c>
    </row>
    <row r="427" spans="1:58" x14ac:dyDescent="0.3">
      <c r="A427">
        <v>2026</v>
      </c>
      <c r="B427">
        <v>202605</v>
      </c>
      <c r="C427">
        <v>5</v>
      </c>
      <c r="D427" s="14">
        <v>20001624156693</v>
      </c>
      <c r="E427" t="s">
        <v>2810</v>
      </c>
      <c r="F427" s="2">
        <v>46149.702465277776</v>
      </c>
      <c r="G427" s="2">
        <v>46151</v>
      </c>
      <c r="I427" t="s">
        <v>224</v>
      </c>
      <c r="J427" t="s">
        <v>230</v>
      </c>
      <c r="L427" t="s">
        <v>3691</v>
      </c>
      <c r="M427" t="s">
        <v>902</v>
      </c>
      <c r="N427" t="s">
        <v>752</v>
      </c>
      <c r="O427" t="s">
        <v>623</v>
      </c>
      <c r="Q427" t="s">
        <v>5501</v>
      </c>
      <c r="R427" t="s">
        <v>2809</v>
      </c>
      <c r="S427" t="s">
        <v>5108</v>
      </c>
      <c r="T427" t="s">
        <v>5109</v>
      </c>
      <c r="U427" t="s">
        <v>3034</v>
      </c>
      <c r="V427" t="s">
        <v>647</v>
      </c>
      <c r="W427" t="s">
        <v>245</v>
      </c>
      <c r="X427" t="s">
        <v>387</v>
      </c>
      <c r="Z427">
        <v>3</v>
      </c>
      <c r="AA427" t="s">
        <v>3921</v>
      </c>
      <c r="AB427" t="s">
        <v>5502</v>
      </c>
      <c r="AC427">
        <v>46154.683587962965</v>
      </c>
      <c r="AD427">
        <v>46154</v>
      </c>
      <c r="AE427" t="s">
        <v>3938</v>
      </c>
      <c r="AG427" t="s">
        <v>5111</v>
      </c>
      <c r="AH427">
        <v>1031979059</v>
      </c>
      <c r="AI427" t="s">
        <v>5503</v>
      </c>
      <c r="AM427" t="s">
        <v>3925</v>
      </c>
      <c r="AN427" t="s">
        <v>3926</v>
      </c>
      <c r="AO427" t="s">
        <v>268</v>
      </c>
      <c r="AP427" t="s">
        <v>330</v>
      </c>
      <c r="AQ427" t="s">
        <v>3940</v>
      </c>
      <c r="AU427" t="s">
        <v>3999</v>
      </c>
      <c r="AV427" t="s">
        <v>4000</v>
      </c>
      <c r="AW427" t="s">
        <v>447</v>
      </c>
      <c r="AX427" t="s">
        <v>446</v>
      </c>
      <c r="AY427" t="s">
        <v>253</v>
      </c>
      <c r="AZ427" t="s">
        <v>230</v>
      </c>
      <c r="BA427" t="s">
        <v>344</v>
      </c>
      <c r="BB427" t="s">
        <v>232</v>
      </c>
      <c r="BC427" t="s">
        <v>3927</v>
      </c>
      <c r="BD427" t="s">
        <v>3927</v>
      </c>
      <c r="BE427" t="s">
        <v>3927</v>
      </c>
      <c r="BF427">
        <v>9</v>
      </c>
    </row>
    <row r="428" spans="1:58" x14ac:dyDescent="0.3">
      <c r="A428">
        <v>2026</v>
      </c>
      <c r="B428">
        <v>202605</v>
      </c>
      <c r="C428">
        <v>5</v>
      </c>
      <c r="D428" s="14">
        <v>20001624151393</v>
      </c>
      <c r="E428" t="s">
        <v>2810</v>
      </c>
      <c r="F428" s="2">
        <v>46149.687928240739</v>
      </c>
      <c r="G428" s="2">
        <v>46150</v>
      </c>
      <c r="I428" t="s">
        <v>224</v>
      </c>
      <c r="J428" t="s">
        <v>230</v>
      </c>
      <c r="L428" t="s">
        <v>3493</v>
      </c>
      <c r="M428" t="s">
        <v>309</v>
      </c>
      <c r="N428" t="s">
        <v>297</v>
      </c>
      <c r="O428" t="s">
        <v>283</v>
      </c>
      <c r="Q428" t="s">
        <v>5504</v>
      </c>
      <c r="R428" t="s">
        <v>2809</v>
      </c>
      <c r="S428" t="s">
        <v>5244</v>
      </c>
      <c r="T428" t="s">
        <v>5245</v>
      </c>
      <c r="U428" t="s">
        <v>3034</v>
      </c>
      <c r="V428" t="s">
        <v>3994</v>
      </c>
      <c r="W428" t="s">
        <v>245</v>
      </c>
      <c r="X428" t="s">
        <v>387</v>
      </c>
      <c r="Z428">
        <v>3</v>
      </c>
      <c r="AA428" t="s">
        <v>3921</v>
      </c>
      <c r="AB428" t="s">
        <v>5505</v>
      </c>
      <c r="AC428">
        <v>46153.652141203704</v>
      </c>
      <c r="AD428">
        <v>46153</v>
      </c>
      <c r="AE428" t="s">
        <v>3938</v>
      </c>
      <c r="AG428" t="s">
        <v>4828</v>
      </c>
      <c r="AH428">
        <v>6108910129</v>
      </c>
      <c r="AI428" t="s">
        <v>5506</v>
      </c>
      <c r="AM428" t="s">
        <v>3925</v>
      </c>
      <c r="AN428" t="s">
        <v>3926</v>
      </c>
      <c r="AO428" t="s">
        <v>268</v>
      </c>
      <c r="AP428" t="s">
        <v>386</v>
      </c>
      <c r="AQ428" t="s">
        <v>3940</v>
      </c>
      <c r="AU428" t="s">
        <v>4220</v>
      </c>
      <c r="AV428" t="s">
        <v>4000</v>
      </c>
      <c r="AW428" t="s">
        <v>447</v>
      </c>
      <c r="AX428" t="s">
        <v>446</v>
      </c>
      <c r="AY428" t="s">
        <v>253</v>
      </c>
      <c r="AZ428" t="s">
        <v>230</v>
      </c>
      <c r="BA428" t="s">
        <v>395</v>
      </c>
      <c r="BB428" t="s">
        <v>380</v>
      </c>
      <c r="BC428" t="s">
        <v>3927</v>
      </c>
      <c r="BD428" t="s">
        <v>3927</v>
      </c>
      <c r="BE428" t="s">
        <v>3927</v>
      </c>
      <c r="BF428">
        <v>16</v>
      </c>
    </row>
    <row r="429" spans="1:58" x14ac:dyDescent="0.3">
      <c r="A429">
        <v>2026</v>
      </c>
      <c r="B429">
        <v>202605</v>
      </c>
      <c r="C429">
        <v>5</v>
      </c>
      <c r="D429" s="14">
        <v>20001624148261</v>
      </c>
      <c r="E429" t="s">
        <v>2810</v>
      </c>
      <c r="F429" s="2">
        <v>46149.833356481482</v>
      </c>
      <c r="G429" s="2">
        <v>46152</v>
      </c>
      <c r="I429" t="s">
        <v>224</v>
      </c>
      <c r="J429" t="s">
        <v>230</v>
      </c>
      <c r="M429" t="s">
        <v>309</v>
      </c>
      <c r="N429" t="s">
        <v>297</v>
      </c>
      <c r="O429" t="s">
        <v>283</v>
      </c>
      <c r="Q429" t="s">
        <v>5507</v>
      </c>
      <c r="R429" t="s">
        <v>2809</v>
      </c>
      <c r="S429" t="s">
        <v>4807</v>
      </c>
      <c r="T429" t="s">
        <v>4808</v>
      </c>
      <c r="U429" t="s">
        <v>3034</v>
      </c>
      <c r="V429" t="s">
        <v>4809</v>
      </c>
      <c r="W429" t="s">
        <v>245</v>
      </c>
      <c r="X429" t="s">
        <v>387</v>
      </c>
      <c r="Z429">
        <v>0</v>
      </c>
      <c r="AA429" t="s">
        <v>3921</v>
      </c>
      <c r="AB429" t="s">
        <v>4810</v>
      </c>
      <c r="AC429">
        <v>46153.484120370369</v>
      </c>
      <c r="AD429">
        <v>46152</v>
      </c>
      <c r="AE429" t="s">
        <v>4811</v>
      </c>
      <c r="AG429" t="s">
        <v>4812</v>
      </c>
      <c r="AH429">
        <v>6108875176</v>
      </c>
      <c r="AI429" t="s">
        <v>5508</v>
      </c>
      <c r="AM429" t="s">
        <v>3925</v>
      </c>
      <c r="AN429" t="s">
        <v>3926</v>
      </c>
      <c r="AO429" t="s">
        <v>4814</v>
      </c>
      <c r="AP429" t="s">
        <v>304</v>
      </c>
      <c r="AQ429" t="s">
        <v>4815</v>
      </c>
      <c r="AU429" t="s">
        <v>4939</v>
      </c>
      <c r="AV429" t="s">
        <v>4817</v>
      </c>
      <c r="AW429" t="s">
        <v>1227</v>
      </c>
      <c r="AX429" t="s">
        <v>1226</v>
      </c>
      <c r="AY429" t="s">
        <v>253</v>
      </c>
      <c r="AZ429" t="s">
        <v>230</v>
      </c>
      <c r="BA429" t="s">
        <v>395</v>
      </c>
      <c r="BB429" t="s">
        <v>380</v>
      </c>
      <c r="BC429" t="s">
        <v>3927</v>
      </c>
      <c r="BD429" t="s">
        <v>3927</v>
      </c>
      <c r="BE429" t="s">
        <v>3927</v>
      </c>
      <c r="BF429">
        <v>16</v>
      </c>
    </row>
    <row r="430" spans="1:58" x14ac:dyDescent="0.3">
      <c r="A430">
        <v>2026</v>
      </c>
      <c r="B430">
        <v>202605</v>
      </c>
      <c r="C430">
        <v>5</v>
      </c>
      <c r="D430" s="14">
        <v>20001624147956</v>
      </c>
      <c r="E430" t="s">
        <v>2810</v>
      </c>
      <c r="F430" s="2">
        <v>46149.682893518519</v>
      </c>
      <c r="G430" s="2">
        <v>46153</v>
      </c>
      <c r="I430" t="s">
        <v>224</v>
      </c>
      <c r="J430" t="s">
        <v>230</v>
      </c>
      <c r="L430" t="s">
        <v>5509</v>
      </c>
      <c r="M430" t="s">
        <v>4384</v>
      </c>
      <c r="N430" t="s">
        <v>237</v>
      </c>
      <c r="O430" t="s">
        <v>257</v>
      </c>
      <c r="Q430" t="s">
        <v>5510</v>
      </c>
      <c r="R430" t="s">
        <v>2809</v>
      </c>
      <c r="S430" t="s">
        <v>4807</v>
      </c>
      <c r="T430" t="s">
        <v>4808</v>
      </c>
      <c r="U430" t="s">
        <v>3034</v>
      </c>
      <c r="V430" t="s">
        <v>4809</v>
      </c>
      <c r="W430" t="s">
        <v>245</v>
      </c>
      <c r="X430" t="s">
        <v>225</v>
      </c>
      <c r="Z430">
        <v>0</v>
      </c>
      <c r="AA430" t="s">
        <v>3921</v>
      </c>
      <c r="AB430" t="s">
        <v>4810</v>
      </c>
      <c r="AC430">
        <v>46154.568495370368</v>
      </c>
      <c r="AD430">
        <v>46153</v>
      </c>
      <c r="AE430" t="s">
        <v>4811</v>
      </c>
      <c r="AG430" t="s">
        <v>4812</v>
      </c>
      <c r="AH430">
        <v>6108875117</v>
      </c>
      <c r="AI430" t="s">
        <v>5511</v>
      </c>
      <c r="AM430" t="s">
        <v>3925</v>
      </c>
      <c r="AN430" t="s">
        <v>3926</v>
      </c>
      <c r="AO430" t="s">
        <v>4814</v>
      </c>
      <c r="AP430" t="s">
        <v>386</v>
      </c>
      <c r="AQ430" t="s">
        <v>4815</v>
      </c>
      <c r="AU430" t="s">
        <v>4859</v>
      </c>
      <c r="AV430" t="s">
        <v>4817</v>
      </c>
      <c r="AW430" t="s">
        <v>1876</v>
      </c>
      <c r="AX430" t="s">
        <v>1875</v>
      </c>
      <c r="AY430" t="s">
        <v>254</v>
      </c>
      <c r="AZ430" t="s">
        <v>230</v>
      </c>
      <c r="BA430" t="s">
        <v>395</v>
      </c>
      <c r="BB430" t="s">
        <v>380</v>
      </c>
      <c r="BC430" t="s">
        <v>3927</v>
      </c>
      <c r="BD430" t="s">
        <v>3927</v>
      </c>
      <c r="BE430" t="s">
        <v>3927</v>
      </c>
      <c r="BF430">
        <v>16</v>
      </c>
    </row>
    <row r="431" spans="1:58" x14ac:dyDescent="0.3">
      <c r="A431">
        <v>2026</v>
      </c>
      <c r="B431">
        <v>202605</v>
      </c>
      <c r="C431">
        <v>5</v>
      </c>
      <c r="D431" s="14">
        <v>20001624147424</v>
      </c>
      <c r="E431" t="s">
        <v>2810</v>
      </c>
      <c r="F431" s="2">
        <v>46149.686365740738</v>
      </c>
      <c r="G431" s="2">
        <v>46150</v>
      </c>
      <c r="I431" t="s">
        <v>224</v>
      </c>
      <c r="J431" t="s">
        <v>230</v>
      </c>
      <c r="L431" t="s">
        <v>3497</v>
      </c>
      <c r="M431" t="s">
        <v>309</v>
      </c>
      <c r="N431" t="s">
        <v>297</v>
      </c>
      <c r="O431" t="s">
        <v>283</v>
      </c>
      <c r="Q431" t="s">
        <v>5512</v>
      </c>
      <c r="R431" t="s">
        <v>2809</v>
      </c>
      <c r="S431" t="s">
        <v>5089</v>
      </c>
      <c r="T431" t="s">
        <v>5090</v>
      </c>
      <c r="U431" t="s">
        <v>3034</v>
      </c>
      <c r="V431" t="s">
        <v>647</v>
      </c>
      <c r="W431" t="s">
        <v>245</v>
      </c>
      <c r="X431" t="s">
        <v>225</v>
      </c>
      <c r="Z431">
        <v>4</v>
      </c>
      <c r="AA431" t="s">
        <v>3921</v>
      </c>
      <c r="AB431" t="s">
        <v>3995</v>
      </c>
      <c r="AC431">
        <v>46155.513136574074</v>
      </c>
      <c r="AD431">
        <v>46154</v>
      </c>
      <c r="AE431" t="s">
        <v>3938</v>
      </c>
      <c r="AG431" t="s">
        <v>5006</v>
      </c>
      <c r="AH431">
        <v>6108907204</v>
      </c>
      <c r="AI431" t="s">
        <v>5513</v>
      </c>
      <c r="AM431" t="s">
        <v>3925</v>
      </c>
      <c r="AN431" t="s">
        <v>3926</v>
      </c>
      <c r="AO431" t="s">
        <v>268</v>
      </c>
      <c r="AP431" t="s">
        <v>386</v>
      </c>
      <c r="AQ431" t="s">
        <v>3998</v>
      </c>
      <c r="AW431" t="s">
        <v>227</v>
      </c>
      <c r="AX431" t="s">
        <v>226</v>
      </c>
      <c r="AY431" t="s">
        <v>254</v>
      </c>
      <c r="AZ431" t="s">
        <v>230</v>
      </c>
      <c r="BA431" t="s">
        <v>273</v>
      </c>
      <c r="BB431" t="s">
        <v>380</v>
      </c>
      <c r="BC431" t="s">
        <v>3927</v>
      </c>
      <c r="BD431" t="s">
        <v>3927</v>
      </c>
      <c r="BE431" t="s">
        <v>3927</v>
      </c>
      <c r="BF431">
        <v>16</v>
      </c>
    </row>
    <row r="432" spans="1:58" x14ac:dyDescent="0.3">
      <c r="A432">
        <v>2026</v>
      </c>
      <c r="B432">
        <v>202605</v>
      </c>
      <c r="C432">
        <v>5</v>
      </c>
      <c r="D432" s="14">
        <v>20001624145341</v>
      </c>
      <c r="E432" t="s">
        <v>2810</v>
      </c>
      <c r="F432" s="2">
        <v>46149.850300925929</v>
      </c>
      <c r="G432" s="2">
        <v>46150</v>
      </c>
      <c r="I432" t="s">
        <v>224</v>
      </c>
      <c r="J432" t="s">
        <v>230</v>
      </c>
      <c r="L432" t="s">
        <v>3045</v>
      </c>
      <c r="M432" t="s">
        <v>1045</v>
      </c>
      <c r="N432" t="s">
        <v>1040</v>
      </c>
      <c r="O432" t="s">
        <v>257</v>
      </c>
      <c r="Q432" t="s">
        <v>5514</v>
      </c>
      <c r="R432" t="s">
        <v>2809</v>
      </c>
      <c r="S432" t="s">
        <v>4807</v>
      </c>
      <c r="T432" t="s">
        <v>4808</v>
      </c>
      <c r="U432" t="s">
        <v>3034</v>
      </c>
      <c r="V432" t="s">
        <v>4809</v>
      </c>
      <c r="W432" t="s">
        <v>245</v>
      </c>
      <c r="X432" t="s">
        <v>225</v>
      </c>
      <c r="Z432">
        <v>0</v>
      </c>
      <c r="AA432" t="s">
        <v>3921</v>
      </c>
      <c r="AB432" t="s">
        <v>4810</v>
      </c>
      <c r="AC432">
        <v>46153.484120370369</v>
      </c>
      <c r="AD432">
        <v>46150</v>
      </c>
      <c r="AE432" t="s">
        <v>4811</v>
      </c>
      <c r="AG432" t="s">
        <v>4812</v>
      </c>
      <c r="AH432">
        <v>6108861529</v>
      </c>
      <c r="AI432" t="s">
        <v>5515</v>
      </c>
      <c r="AM432" t="s">
        <v>3925</v>
      </c>
      <c r="AN432" t="s">
        <v>3926</v>
      </c>
      <c r="AO432" t="s">
        <v>4814</v>
      </c>
      <c r="AP432" t="s">
        <v>386</v>
      </c>
      <c r="AQ432" t="s">
        <v>4815</v>
      </c>
      <c r="AU432" t="s">
        <v>5426</v>
      </c>
      <c r="AV432" t="s">
        <v>4817</v>
      </c>
      <c r="AW432" t="s">
        <v>320</v>
      </c>
      <c r="AX432" t="s">
        <v>319</v>
      </c>
      <c r="AY432" t="s">
        <v>254</v>
      </c>
      <c r="AZ432" t="s">
        <v>230</v>
      </c>
      <c r="BA432" t="s">
        <v>395</v>
      </c>
      <c r="BB432" t="s">
        <v>380</v>
      </c>
      <c r="BC432" t="s">
        <v>3927</v>
      </c>
      <c r="BD432" t="s">
        <v>3927</v>
      </c>
      <c r="BE432" t="s">
        <v>3927</v>
      </c>
      <c r="BF432">
        <v>16</v>
      </c>
    </row>
    <row r="433" spans="1:58" x14ac:dyDescent="0.3">
      <c r="A433">
        <v>2026</v>
      </c>
      <c r="B433">
        <v>202605</v>
      </c>
      <c r="C433">
        <v>5</v>
      </c>
      <c r="D433" s="14">
        <v>20001624142224</v>
      </c>
      <c r="E433" t="s">
        <v>2810</v>
      </c>
      <c r="F433" s="2">
        <v>46149.645729166667</v>
      </c>
      <c r="G433" s="2">
        <v>46150</v>
      </c>
      <c r="I433" t="s">
        <v>224</v>
      </c>
      <c r="J433" t="s">
        <v>230</v>
      </c>
      <c r="L433" t="s">
        <v>1305</v>
      </c>
      <c r="M433" t="s">
        <v>309</v>
      </c>
      <c r="N433" t="s">
        <v>297</v>
      </c>
      <c r="O433" t="s">
        <v>283</v>
      </c>
      <c r="Q433" t="s">
        <v>5516</v>
      </c>
      <c r="R433" t="s">
        <v>2809</v>
      </c>
      <c r="S433" t="s">
        <v>5517</v>
      </c>
      <c r="T433" t="s">
        <v>5518</v>
      </c>
      <c r="U433" t="s">
        <v>3034</v>
      </c>
      <c r="V433" t="s">
        <v>3994</v>
      </c>
      <c r="W433" t="s">
        <v>245</v>
      </c>
      <c r="X433" t="s">
        <v>225</v>
      </c>
      <c r="Z433">
        <v>3</v>
      </c>
      <c r="AA433" t="s">
        <v>3921</v>
      </c>
      <c r="AB433" t="s">
        <v>5519</v>
      </c>
      <c r="AC433">
        <v>46153.652141203704</v>
      </c>
      <c r="AD433">
        <v>46153</v>
      </c>
      <c r="AE433" t="s">
        <v>3938</v>
      </c>
      <c r="AG433" t="s">
        <v>5173</v>
      </c>
      <c r="AH433">
        <v>6088674129</v>
      </c>
      <c r="AI433" t="s">
        <v>5520</v>
      </c>
      <c r="AM433" t="s">
        <v>3925</v>
      </c>
      <c r="AN433" t="s">
        <v>3926</v>
      </c>
      <c r="AO433" t="s">
        <v>268</v>
      </c>
      <c r="AP433" t="s">
        <v>249</v>
      </c>
      <c r="AQ433" t="s">
        <v>3940</v>
      </c>
      <c r="AU433" t="s">
        <v>4220</v>
      </c>
      <c r="AV433" t="s">
        <v>4000</v>
      </c>
      <c r="AW433" t="s">
        <v>227</v>
      </c>
      <c r="AX433" t="s">
        <v>226</v>
      </c>
      <c r="AY433" t="s">
        <v>254</v>
      </c>
      <c r="AZ433" t="s">
        <v>230</v>
      </c>
      <c r="BA433" t="s">
        <v>273</v>
      </c>
      <c r="BB433" t="s">
        <v>380</v>
      </c>
      <c r="BC433" t="s">
        <v>3927</v>
      </c>
      <c r="BD433" t="s">
        <v>3927</v>
      </c>
      <c r="BE433" t="s">
        <v>3927</v>
      </c>
      <c r="BF433">
        <v>20</v>
      </c>
    </row>
    <row r="434" spans="1:58" x14ac:dyDescent="0.3">
      <c r="A434">
        <v>2026</v>
      </c>
      <c r="B434">
        <v>202605</v>
      </c>
      <c r="C434">
        <v>5</v>
      </c>
      <c r="D434" s="14">
        <v>20001624141904</v>
      </c>
      <c r="E434" t="s">
        <v>2810</v>
      </c>
      <c r="F434" s="2">
        <v>46149.672662037039</v>
      </c>
      <c r="G434" s="2">
        <v>46150</v>
      </c>
      <c r="I434" t="s">
        <v>224</v>
      </c>
      <c r="J434" t="s">
        <v>230</v>
      </c>
      <c r="L434" t="s">
        <v>3356</v>
      </c>
      <c r="M434" t="s">
        <v>309</v>
      </c>
      <c r="N434" t="s">
        <v>297</v>
      </c>
      <c r="O434" t="s">
        <v>283</v>
      </c>
      <c r="Q434" t="s">
        <v>5521</v>
      </c>
      <c r="R434" t="s">
        <v>2809</v>
      </c>
      <c r="S434" t="s">
        <v>5517</v>
      </c>
      <c r="T434" t="s">
        <v>5518</v>
      </c>
      <c r="U434" t="s">
        <v>3034</v>
      </c>
      <c r="V434" t="s">
        <v>3994</v>
      </c>
      <c r="W434" t="s">
        <v>245</v>
      </c>
      <c r="X434" t="s">
        <v>387</v>
      </c>
      <c r="Z434">
        <v>3</v>
      </c>
      <c r="AA434" t="s">
        <v>3921</v>
      </c>
      <c r="AB434" t="s">
        <v>5522</v>
      </c>
      <c r="AC434">
        <v>46153.652141203704</v>
      </c>
      <c r="AD434">
        <v>46153</v>
      </c>
      <c r="AE434" t="s">
        <v>3938</v>
      </c>
      <c r="AG434" t="s">
        <v>5173</v>
      </c>
      <c r="AH434">
        <v>6108919953</v>
      </c>
      <c r="AI434" t="s">
        <v>5523</v>
      </c>
      <c r="AM434" t="s">
        <v>3925</v>
      </c>
      <c r="AN434" t="s">
        <v>3926</v>
      </c>
      <c r="AO434" t="s">
        <v>268</v>
      </c>
      <c r="AP434" t="s">
        <v>386</v>
      </c>
      <c r="AQ434" t="s">
        <v>3940</v>
      </c>
      <c r="AU434" t="s">
        <v>4220</v>
      </c>
      <c r="AV434" t="s">
        <v>4000</v>
      </c>
      <c r="AW434" t="s">
        <v>447</v>
      </c>
      <c r="AX434" t="s">
        <v>446</v>
      </c>
      <c r="AY434" t="s">
        <v>253</v>
      </c>
      <c r="AZ434" t="s">
        <v>230</v>
      </c>
      <c r="BA434" t="s">
        <v>395</v>
      </c>
      <c r="BB434" t="s">
        <v>380</v>
      </c>
      <c r="BC434" t="s">
        <v>3927</v>
      </c>
      <c r="BD434" t="s">
        <v>3927</v>
      </c>
      <c r="BE434" t="s">
        <v>3927</v>
      </c>
      <c r="BF434">
        <v>16</v>
      </c>
    </row>
    <row r="435" spans="1:58" x14ac:dyDescent="0.3">
      <c r="A435">
        <v>2026</v>
      </c>
      <c r="B435">
        <v>202605</v>
      </c>
      <c r="C435">
        <v>5</v>
      </c>
      <c r="D435" s="14">
        <v>20001624137656</v>
      </c>
      <c r="E435" t="s">
        <v>2810</v>
      </c>
      <c r="F435" s="2">
        <v>46149.660810185182</v>
      </c>
      <c r="G435" s="2">
        <v>46150</v>
      </c>
      <c r="I435" t="s">
        <v>224</v>
      </c>
      <c r="J435" t="s">
        <v>230</v>
      </c>
      <c r="L435" t="s">
        <v>3184</v>
      </c>
      <c r="M435" t="s">
        <v>494</v>
      </c>
      <c r="N435" t="s">
        <v>486</v>
      </c>
      <c r="O435" t="s">
        <v>257</v>
      </c>
      <c r="Q435" t="s">
        <v>5524</v>
      </c>
      <c r="R435" t="s">
        <v>2809</v>
      </c>
      <c r="S435" t="s">
        <v>5102</v>
      </c>
      <c r="T435" t="s">
        <v>5103</v>
      </c>
      <c r="U435" t="s">
        <v>5044</v>
      </c>
      <c r="V435" t="s">
        <v>5045</v>
      </c>
      <c r="W435" t="s">
        <v>245</v>
      </c>
      <c r="X435" t="s">
        <v>387</v>
      </c>
      <c r="Z435">
        <v>4</v>
      </c>
      <c r="AA435" t="s">
        <v>3921</v>
      </c>
      <c r="AB435" t="s">
        <v>5525</v>
      </c>
      <c r="AC435">
        <v>46154.535115740742</v>
      </c>
      <c r="AD435">
        <v>46154</v>
      </c>
      <c r="AE435" t="s">
        <v>3938</v>
      </c>
      <c r="AG435" t="s">
        <v>5047</v>
      </c>
      <c r="AH435">
        <v>6108906173</v>
      </c>
      <c r="AI435" t="s">
        <v>5526</v>
      </c>
      <c r="AM435" t="s">
        <v>3925</v>
      </c>
      <c r="AN435" t="s">
        <v>3926</v>
      </c>
      <c r="AO435" t="s">
        <v>268</v>
      </c>
      <c r="AP435" t="s">
        <v>304</v>
      </c>
      <c r="AQ435" t="s">
        <v>3940</v>
      </c>
      <c r="AU435" t="s">
        <v>3999</v>
      </c>
      <c r="AV435" t="s">
        <v>4000</v>
      </c>
      <c r="AW435" t="s">
        <v>389</v>
      </c>
      <c r="AX435" t="s">
        <v>388</v>
      </c>
      <c r="AY435" t="s">
        <v>253</v>
      </c>
      <c r="AZ435" t="s">
        <v>230</v>
      </c>
      <c r="BA435" t="s">
        <v>395</v>
      </c>
      <c r="BB435" t="s">
        <v>380</v>
      </c>
      <c r="BC435" t="s">
        <v>3927</v>
      </c>
      <c r="BD435" t="s">
        <v>3927</v>
      </c>
      <c r="BE435" t="s">
        <v>3927</v>
      </c>
      <c r="BF435">
        <v>1</v>
      </c>
    </row>
    <row r="436" spans="1:58" x14ac:dyDescent="0.3">
      <c r="A436">
        <v>2026</v>
      </c>
      <c r="B436">
        <v>202605</v>
      </c>
      <c r="C436">
        <v>5</v>
      </c>
      <c r="D436" s="14">
        <v>20001624136505</v>
      </c>
      <c r="E436" t="s">
        <v>2810</v>
      </c>
      <c r="F436" s="2">
        <v>46149.653622685182</v>
      </c>
      <c r="G436" s="2">
        <v>46150</v>
      </c>
      <c r="I436" t="s">
        <v>224</v>
      </c>
      <c r="J436" t="s">
        <v>230</v>
      </c>
      <c r="L436" t="s">
        <v>3322</v>
      </c>
      <c r="M436" t="s">
        <v>309</v>
      </c>
      <c r="N436" t="s">
        <v>297</v>
      </c>
      <c r="O436" t="s">
        <v>283</v>
      </c>
      <c r="Q436" t="s">
        <v>5527</v>
      </c>
      <c r="R436" t="s">
        <v>2809</v>
      </c>
      <c r="S436" t="s">
        <v>5215</v>
      </c>
      <c r="T436" t="s">
        <v>5216</v>
      </c>
      <c r="U436" t="s">
        <v>3034</v>
      </c>
      <c r="V436" t="s">
        <v>647</v>
      </c>
      <c r="W436" t="s">
        <v>245</v>
      </c>
      <c r="X436" t="s">
        <v>387</v>
      </c>
      <c r="Z436">
        <v>4</v>
      </c>
      <c r="AA436" t="s">
        <v>3921</v>
      </c>
      <c r="AB436" t="s">
        <v>5528</v>
      </c>
      <c r="AC436">
        <v>46154.683587962965</v>
      </c>
      <c r="AD436">
        <v>46154</v>
      </c>
      <c r="AE436" t="s">
        <v>3938</v>
      </c>
      <c r="AG436" t="s">
        <v>5111</v>
      </c>
      <c r="AH436">
        <v>6108917938</v>
      </c>
      <c r="AI436" t="s">
        <v>5529</v>
      </c>
      <c r="AM436" t="s">
        <v>3925</v>
      </c>
      <c r="AN436" t="s">
        <v>3926</v>
      </c>
      <c r="AO436" t="s">
        <v>268</v>
      </c>
      <c r="AP436" t="s">
        <v>304</v>
      </c>
      <c r="AQ436" t="s">
        <v>3940</v>
      </c>
      <c r="AU436" t="s">
        <v>3999</v>
      </c>
      <c r="AV436" t="s">
        <v>4000</v>
      </c>
      <c r="AW436" t="s">
        <v>622</v>
      </c>
      <c r="AX436" t="s">
        <v>621</v>
      </c>
      <c r="AY436" t="s">
        <v>253</v>
      </c>
      <c r="AZ436" t="s">
        <v>230</v>
      </c>
      <c r="BA436" t="s">
        <v>395</v>
      </c>
      <c r="BB436" t="s">
        <v>380</v>
      </c>
      <c r="BC436" t="s">
        <v>3927</v>
      </c>
      <c r="BD436" t="s">
        <v>3927</v>
      </c>
      <c r="BE436" t="s">
        <v>3927</v>
      </c>
      <c r="BF436">
        <v>16</v>
      </c>
    </row>
    <row r="437" spans="1:58" x14ac:dyDescent="0.3">
      <c r="A437">
        <v>2026</v>
      </c>
      <c r="B437">
        <v>202605</v>
      </c>
      <c r="C437">
        <v>5</v>
      </c>
      <c r="D437" s="14">
        <v>20001624134116</v>
      </c>
      <c r="E437" t="s">
        <v>2810</v>
      </c>
      <c r="F437" s="2">
        <v>46149.637962962966</v>
      </c>
      <c r="G437" s="2">
        <v>46149</v>
      </c>
      <c r="I437" t="s">
        <v>224</v>
      </c>
      <c r="J437" t="s">
        <v>230</v>
      </c>
      <c r="L437" t="s">
        <v>3812</v>
      </c>
      <c r="M437" t="s">
        <v>1462</v>
      </c>
      <c r="N437" t="s">
        <v>353</v>
      </c>
      <c r="O437" t="s">
        <v>283</v>
      </c>
      <c r="Q437" t="s">
        <v>5530</v>
      </c>
      <c r="R437" t="s">
        <v>2809</v>
      </c>
      <c r="S437" t="s">
        <v>5183</v>
      </c>
      <c r="T437" t="s">
        <v>5184</v>
      </c>
      <c r="U437" t="s">
        <v>3034</v>
      </c>
      <c r="V437" t="s">
        <v>647</v>
      </c>
      <c r="W437" t="s">
        <v>245</v>
      </c>
      <c r="X437" t="s">
        <v>225</v>
      </c>
      <c r="Z437">
        <v>4</v>
      </c>
      <c r="AA437" t="s">
        <v>3921</v>
      </c>
      <c r="AB437" t="s">
        <v>5531</v>
      </c>
      <c r="AC437">
        <v>46154.683587962965</v>
      </c>
      <c r="AD437">
        <v>46153</v>
      </c>
      <c r="AE437" t="s">
        <v>3938</v>
      </c>
      <c r="AG437" t="s">
        <v>5111</v>
      </c>
      <c r="AH437">
        <v>6108919875</v>
      </c>
      <c r="AI437" t="s">
        <v>5532</v>
      </c>
      <c r="AM437" t="s">
        <v>3925</v>
      </c>
      <c r="AN437" t="s">
        <v>3926</v>
      </c>
      <c r="AO437" t="s">
        <v>268</v>
      </c>
      <c r="AP437" t="s">
        <v>386</v>
      </c>
      <c r="AQ437" t="s">
        <v>3940</v>
      </c>
      <c r="AU437" t="s">
        <v>3999</v>
      </c>
      <c r="AV437" t="s">
        <v>4000</v>
      </c>
      <c r="AW437" t="s">
        <v>320</v>
      </c>
      <c r="AX437" t="s">
        <v>319</v>
      </c>
      <c r="AY437" t="s">
        <v>254</v>
      </c>
      <c r="AZ437" t="s">
        <v>230</v>
      </c>
      <c r="BA437" t="s">
        <v>395</v>
      </c>
      <c r="BB437" t="s">
        <v>380</v>
      </c>
      <c r="BC437" t="s">
        <v>3927</v>
      </c>
      <c r="BD437" t="s">
        <v>3927</v>
      </c>
      <c r="BE437" t="s">
        <v>3927</v>
      </c>
      <c r="BF437">
        <v>16</v>
      </c>
    </row>
    <row r="438" spans="1:58" x14ac:dyDescent="0.3">
      <c r="A438">
        <v>2026</v>
      </c>
      <c r="B438">
        <v>202605</v>
      </c>
      <c r="C438">
        <v>5</v>
      </c>
      <c r="D438" s="14">
        <v>20001624131669</v>
      </c>
      <c r="E438" t="s">
        <v>2810</v>
      </c>
      <c r="F438" s="2">
        <v>46149.659537037034</v>
      </c>
      <c r="G438" s="2">
        <v>46150</v>
      </c>
      <c r="I438" t="s">
        <v>224</v>
      </c>
      <c r="J438" t="s">
        <v>230</v>
      </c>
      <c r="L438" t="s">
        <v>3778</v>
      </c>
      <c r="M438" t="s">
        <v>902</v>
      </c>
      <c r="N438" t="s">
        <v>752</v>
      </c>
      <c r="O438" t="s">
        <v>623</v>
      </c>
      <c r="Q438" t="s">
        <v>5533</v>
      </c>
      <c r="R438" t="s">
        <v>2809</v>
      </c>
      <c r="S438" t="s">
        <v>5274</v>
      </c>
      <c r="T438" t="s">
        <v>5275</v>
      </c>
      <c r="U438" t="s">
        <v>3034</v>
      </c>
      <c r="V438" t="s">
        <v>647</v>
      </c>
      <c r="W438" t="s">
        <v>245</v>
      </c>
      <c r="X438" t="s">
        <v>225</v>
      </c>
      <c r="Z438">
        <v>4</v>
      </c>
      <c r="AA438" t="s">
        <v>3921</v>
      </c>
      <c r="AB438" t="s">
        <v>5534</v>
      </c>
      <c r="AC438">
        <v>46154.683587962965</v>
      </c>
      <c r="AD438">
        <v>46154</v>
      </c>
      <c r="AE438" t="s">
        <v>3938</v>
      </c>
      <c r="AG438" t="s">
        <v>5135</v>
      </c>
      <c r="AH438">
        <v>6083371485</v>
      </c>
      <c r="AI438" t="s">
        <v>5535</v>
      </c>
      <c r="AM438" t="s">
        <v>3925</v>
      </c>
      <c r="AN438" t="s">
        <v>3926</v>
      </c>
      <c r="AO438" t="s">
        <v>268</v>
      </c>
      <c r="AP438" t="s">
        <v>249</v>
      </c>
      <c r="AQ438" t="s">
        <v>3940</v>
      </c>
      <c r="AU438" t="s">
        <v>3999</v>
      </c>
      <c r="AV438" t="s">
        <v>4000</v>
      </c>
      <c r="AW438" t="s">
        <v>227</v>
      </c>
      <c r="AX438" t="s">
        <v>226</v>
      </c>
      <c r="AY438" t="s">
        <v>254</v>
      </c>
      <c r="AZ438" t="s">
        <v>230</v>
      </c>
      <c r="BA438" t="s">
        <v>273</v>
      </c>
      <c r="BB438" t="s">
        <v>380</v>
      </c>
      <c r="BC438" t="s">
        <v>3927</v>
      </c>
      <c r="BD438" t="s">
        <v>3927</v>
      </c>
      <c r="BE438" t="s">
        <v>3927</v>
      </c>
      <c r="BF438">
        <v>9</v>
      </c>
    </row>
    <row r="439" spans="1:58" x14ac:dyDescent="0.3">
      <c r="A439">
        <v>2026</v>
      </c>
      <c r="B439">
        <v>202605</v>
      </c>
      <c r="C439">
        <v>5</v>
      </c>
      <c r="D439" s="14">
        <v>20001624122564</v>
      </c>
      <c r="E439" t="s">
        <v>2810</v>
      </c>
      <c r="F439" s="2">
        <v>46149.653287037036</v>
      </c>
      <c r="G439" s="2">
        <v>46151</v>
      </c>
      <c r="I439" t="s">
        <v>224</v>
      </c>
      <c r="J439" t="s">
        <v>230</v>
      </c>
      <c r="L439" t="s">
        <v>3804</v>
      </c>
      <c r="M439" t="s">
        <v>392</v>
      </c>
      <c r="N439" t="s">
        <v>353</v>
      </c>
      <c r="O439" t="s">
        <v>283</v>
      </c>
      <c r="Q439" t="s">
        <v>5536</v>
      </c>
      <c r="R439" t="s">
        <v>2809</v>
      </c>
      <c r="S439" t="s">
        <v>5441</v>
      </c>
      <c r="T439" t="s">
        <v>5442</v>
      </c>
      <c r="U439" t="s">
        <v>3034</v>
      </c>
      <c r="V439" t="s">
        <v>647</v>
      </c>
      <c r="W439" t="s">
        <v>245</v>
      </c>
      <c r="X439" t="s">
        <v>225</v>
      </c>
      <c r="Z439">
        <v>3</v>
      </c>
      <c r="AA439" t="s">
        <v>3921</v>
      </c>
      <c r="AB439" t="s">
        <v>5537</v>
      </c>
      <c r="AC439">
        <v>46154.683587962965</v>
      </c>
      <c r="AD439">
        <v>46154</v>
      </c>
      <c r="AE439" t="s">
        <v>3938</v>
      </c>
      <c r="AG439" t="s">
        <v>5111</v>
      </c>
      <c r="AH439">
        <v>6052029908</v>
      </c>
      <c r="AI439" t="s">
        <v>5538</v>
      </c>
      <c r="AM439" t="s">
        <v>3925</v>
      </c>
      <c r="AN439" t="s">
        <v>3926</v>
      </c>
      <c r="AO439" t="s">
        <v>268</v>
      </c>
      <c r="AP439" t="s">
        <v>386</v>
      </c>
      <c r="AQ439" t="s">
        <v>3940</v>
      </c>
      <c r="AU439" t="s">
        <v>3999</v>
      </c>
      <c r="AV439" t="s">
        <v>4000</v>
      </c>
      <c r="AW439" t="s">
        <v>227</v>
      </c>
      <c r="AX439" t="s">
        <v>226</v>
      </c>
      <c r="AY439" t="s">
        <v>254</v>
      </c>
      <c r="AZ439" t="s">
        <v>230</v>
      </c>
      <c r="BA439" t="s">
        <v>344</v>
      </c>
      <c r="BB439" t="s">
        <v>232</v>
      </c>
      <c r="BC439" t="s">
        <v>3927</v>
      </c>
      <c r="BD439" t="s">
        <v>3927</v>
      </c>
      <c r="BE439" t="s">
        <v>3927</v>
      </c>
      <c r="BF439">
        <v>16</v>
      </c>
    </row>
    <row r="440" spans="1:58" x14ac:dyDescent="0.3">
      <c r="A440">
        <v>2026</v>
      </c>
      <c r="B440">
        <v>202605</v>
      </c>
      <c r="C440">
        <v>5</v>
      </c>
      <c r="D440" s="14">
        <v>20001624115076</v>
      </c>
      <c r="E440" t="s">
        <v>2810</v>
      </c>
      <c r="F440" s="2">
        <v>46149.632789351854</v>
      </c>
      <c r="G440" s="2">
        <v>46150</v>
      </c>
      <c r="I440" t="s">
        <v>224</v>
      </c>
      <c r="J440" t="s">
        <v>230</v>
      </c>
      <c r="L440" t="s">
        <v>5539</v>
      </c>
      <c r="M440" t="s">
        <v>1713</v>
      </c>
      <c r="N440" t="s">
        <v>546</v>
      </c>
      <c r="O440" t="s">
        <v>554</v>
      </c>
      <c r="Q440" t="s">
        <v>5540</v>
      </c>
      <c r="R440" t="s">
        <v>2809</v>
      </c>
      <c r="S440" t="s">
        <v>4547</v>
      </c>
      <c r="T440" t="s">
        <v>4548</v>
      </c>
      <c r="U440" t="s">
        <v>3034</v>
      </c>
      <c r="V440" t="s">
        <v>647</v>
      </c>
      <c r="W440" t="s">
        <v>245</v>
      </c>
      <c r="X440" t="s">
        <v>225</v>
      </c>
      <c r="Z440">
        <v>4</v>
      </c>
      <c r="AA440" t="s">
        <v>3921</v>
      </c>
      <c r="AB440" t="s">
        <v>3995</v>
      </c>
      <c r="AC440">
        <v>46155.513020833336</v>
      </c>
      <c r="AD440">
        <v>46154</v>
      </c>
      <c r="AE440" t="s">
        <v>3938</v>
      </c>
      <c r="AG440" t="s">
        <v>5111</v>
      </c>
      <c r="AH440">
        <v>6013164248</v>
      </c>
      <c r="AI440" t="s">
        <v>5541</v>
      </c>
      <c r="AM440" t="s">
        <v>3925</v>
      </c>
      <c r="AN440" t="s">
        <v>3926</v>
      </c>
      <c r="AO440" t="s">
        <v>268</v>
      </c>
      <c r="AP440" t="s">
        <v>249</v>
      </c>
      <c r="AQ440" t="s">
        <v>3998</v>
      </c>
      <c r="AW440" t="s">
        <v>227</v>
      </c>
      <c r="AX440" t="s">
        <v>226</v>
      </c>
      <c r="AY440" t="s">
        <v>254</v>
      </c>
      <c r="AZ440" t="s">
        <v>230</v>
      </c>
      <c r="BA440" t="s">
        <v>273</v>
      </c>
      <c r="BB440" t="s">
        <v>380</v>
      </c>
      <c r="BC440" t="s">
        <v>3927</v>
      </c>
      <c r="BD440" t="s">
        <v>3927</v>
      </c>
      <c r="BE440" t="s">
        <v>3927</v>
      </c>
      <c r="BF440">
        <v>16</v>
      </c>
    </row>
    <row r="441" spans="1:58" x14ac:dyDescent="0.3">
      <c r="A441">
        <v>2026</v>
      </c>
      <c r="B441">
        <v>202605</v>
      </c>
      <c r="C441">
        <v>5</v>
      </c>
      <c r="D441" s="14">
        <v>20001624088980</v>
      </c>
      <c r="E441" t="s">
        <v>2810</v>
      </c>
      <c r="F441" s="2">
        <v>46149.587569444448</v>
      </c>
      <c r="G441" s="2">
        <v>46150</v>
      </c>
      <c r="I441" t="s">
        <v>224</v>
      </c>
      <c r="J441" t="s">
        <v>230</v>
      </c>
      <c r="L441" t="s">
        <v>3375</v>
      </c>
      <c r="M441" t="s">
        <v>309</v>
      </c>
      <c r="N441" t="s">
        <v>297</v>
      </c>
      <c r="O441" t="s">
        <v>283</v>
      </c>
      <c r="Q441" t="s">
        <v>5542</v>
      </c>
      <c r="R441" t="s">
        <v>2809</v>
      </c>
      <c r="S441" t="s">
        <v>5203</v>
      </c>
      <c r="T441" t="s">
        <v>5204</v>
      </c>
      <c r="U441" t="s">
        <v>3034</v>
      </c>
      <c r="V441" t="s">
        <v>647</v>
      </c>
      <c r="W441" t="s">
        <v>245</v>
      </c>
      <c r="X441" t="s">
        <v>387</v>
      </c>
      <c r="Z441">
        <v>4</v>
      </c>
      <c r="AA441" t="s">
        <v>3921</v>
      </c>
      <c r="AB441" t="s">
        <v>3995</v>
      </c>
      <c r="AC441">
        <v>46155.513287037036</v>
      </c>
      <c r="AD441">
        <v>46154</v>
      </c>
      <c r="AE441" t="s">
        <v>3938</v>
      </c>
      <c r="AG441" t="s">
        <v>5135</v>
      </c>
      <c r="AH441">
        <v>6108921740</v>
      </c>
      <c r="AI441" t="s">
        <v>5543</v>
      </c>
      <c r="AM441" t="s">
        <v>3925</v>
      </c>
      <c r="AN441" t="s">
        <v>3926</v>
      </c>
      <c r="AO441" t="s">
        <v>268</v>
      </c>
      <c r="AP441" t="s">
        <v>304</v>
      </c>
      <c r="AQ441" t="s">
        <v>3998</v>
      </c>
      <c r="AW441" t="s">
        <v>389</v>
      </c>
      <c r="AX441" t="s">
        <v>388</v>
      </c>
      <c r="AY441" t="s">
        <v>253</v>
      </c>
      <c r="AZ441" t="s">
        <v>230</v>
      </c>
      <c r="BA441" t="s">
        <v>395</v>
      </c>
      <c r="BB441" t="s">
        <v>3006</v>
      </c>
      <c r="BC441" t="s">
        <v>3927</v>
      </c>
      <c r="BD441" t="s">
        <v>3927</v>
      </c>
      <c r="BE441" t="s">
        <v>3927</v>
      </c>
      <c r="BF441">
        <v>16</v>
      </c>
    </row>
    <row r="442" spans="1:58" x14ac:dyDescent="0.3">
      <c r="A442">
        <v>2026</v>
      </c>
      <c r="B442">
        <v>202605</v>
      </c>
      <c r="C442">
        <v>5</v>
      </c>
      <c r="D442" s="14">
        <v>20001624084719</v>
      </c>
      <c r="E442" t="s">
        <v>2810</v>
      </c>
      <c r="F442" s="2">
        <v>46149.62158564815</v>
      </c>
      <c r="G442" s="2">
        <v>46150</v>
      </c>
      <c r="I442" t="s">
        <v>224</v>
      </c>
      <c r="J442" t="s">
        <v>230</v>
      </c>
      <c r="L442" t="s">
        <v>3335</v>
      </c>
      <c r="M442" t="s">
        <v>309</v>
      </c>
      <c r="N442" t="s">
        <v>297</v>
      </c>
      <c r="O442" t="s">
        <v>283</v>
      </c>
      <c r="Q442" t="s">
        <v>5544</v>
      </c>
      <c r="R442" t="s">
        <v>2809</v>
      </c>
      <c r="S442" t="s">
        <v>5360</v>
      </c>
      <c r="T442" t="s">
        <v>5361</v>
      </c>
      <c r="U442" t="s">
        <v>3034</v>
      </c>
      <c r="V442" t="s">
        <v>647</v>
      </c>
      <c r="W442" t="s">
        <v>245</v>
      </c>
      <c r="X442" t="s">
        <v>387</v>
      </c>
      <c r="Z442">
        <v>4</v>
      </c>
      <c r="AA442" t="s">
        <v>3921</v>
      </c>
      <c r="AB442" t="s">
        <v>5545</v>
      </c>
      <c r="AC442">
        <v>46154.683587962965</v>
      </c>
      <c r="AD442">
        <v>46154</v>
      </c>
      <c r="AE442" t="s">
        <v>3938</v>
      </c>
      <c r="AG442" t="s">
        <v>5006</v>
      </c>
      <c r="AH442">
        <v>6108921808</v>
      </c>
      <c r="AI442" t="s">
        <v>5546</v>
      </c>
      <c r="AM442" t="s">
        <v>3925</v>
      </c>
      <c r="AN442" t="s">
        <v>3926</v>
      </c>
      <c r="AO442" t="s">
        <v>268</v>
      </c>
      <c r="AP442" t="s">
        <v>386</v>
      </c>
      <c r="AQ442" t="s">
        <v>3940</v>
      </c>
      <c r="AU442" t="s">
        <v>3999</v>
      </c>
      <c r="AV442" t="s">
        <v>4000</v>
      </c>
      <c r="AW442" t="s">
        <v>447</v>
      </c>
      <c r="AX442" t="s">
        <v>446</v>
      </c>
      <c r="AY442" t="s">
        <v>253</v>
      </c>
      <c r="AZ442" t="s">
        <v>230</v>
      </c>
      <c r="BA442" t="s">
        <v>395</v>
      </c>
      <c r="BB442" t="s">
        <v>380</v>
      </c>
      <c r="BC442" t="s">
        <v>3927</v>
      </c>
      <c r="BD442" t="s">
        <v>3927</v>
      </c>
      <c r="BE442" t="s">
        <v>3927</v>
      </c>
      <c r="BF442">
        <v>16</v>
      </c>
    </row>
    <row r="443" spans="1:58" x14ac:dyDescent="0.3">
      <c r="A443">
        <v>2026</v>
      </c>
      <c r="B443">
        <v>202605</v>
      </c>
      <c r="C443">
        <v>5</v>
      </c>
      <c r="D443" s="14">
        <v>20001624082701</v>
      </c>
      <c r="E443" t="s">
        <v>2810</v>
      </c>
      <c r="F443" s="2">
        <v>46149.620219907411</v>
      </c>
      <c r="G443" s="2">
        <v>46150</v>
      </c>
      <c r="I443" t="s">
        <v>224</v>
      </c>
      <c r="J443" t="s">
        <v>230</v>
      </c>
      <c r="L443" t="s">
        <v>5547</v>
      </c>
      <c r="M443" t="s">
        <v>5548</v>
      </c>
      <c r="N443" t="s">
        <v>1281</v>
      </c>
      <c r="O443" t="s">
        <v>331</v>
      </c>
      <c r="Q443" t="s">
        <v>5549</v>
      </c>
      <c r="R443" t="s">
        <v>2809</v>
      </c>
      <c r="S443" t="s">
        <v>5164</v>
      </c>
      <c r="T443" t="s">
        <v>5165</v>
      </c>
      <c r="U443" t="s">
        <v>3034</v>
      </c>
      <c r="V443" t="s">
        <v>647</v>
      </c>
      <c r="W443" t="s">
        <v>245</v>
      </c>
      <c r="X443" t="s">
        <v>225</v>
      </c>
      <c r="Z443">
        <v>4</v>
      </c>
      <c r="AA443" t="s">
        <v>3921</v>
      </c>
      <c r="AB443" t="s">
        <v>5550</v>
      </c>
      <c r="AC443">
        <v>46154.683587962965</v>
      </c>
      <c r="AD443">
        <v>46154</v>
      </c>
      <c r="AE443" t="s">
        <v>3938</v>
      </c>
      <c r="AG443" t="s">
        <v>5111</v>
      </c>
      <c r="AH443">
        <v>6108101435</v>
      </c>
      <c r="AI443" t="s">
        <v>5551</v>
      </c>
      <c r="AM443" t="s">
        <v>3925</v>
      </c>
      <c r="AN443" t="s">
        <v>3926</v>
      </c>
      <c r="AO443" t="s">
        <v>268</v>
      </c>
      <c r="AP443" t="s">
        <v>386</v>
      </c>
      <c r="AQ443" t="s">
        <v>3940</v>
      </c>
      <c r="AU443" t="s">
        <v>3999</v>
      </c>
      <c r="AV443" t="s">
        <v>4000</v>
      </c>
      <c r="AW443" t="s">
        <v>227</v>
      </c>
      <c r="AX443" t="s">
        <v>226</v>
      </c>
      <c r="AY443" t="s">
        <v>254</v>
      </c>
      <c r="AZ443" t="s">
        <v>230</v>
      </c>
      <c r="BA443" t="s">
        <v>273</v>
      </c>
      <c r="BB443" t="s">
        <v>380</v>
      </c>
      <c r="BC443" t="s">
        <v>3927</v>
      </c>
      <c r="BD443" t="s">
        <v>3927</v>
      </c>
      <c r="BE443" t="s">
        <v>3927</v>
      </c>
      <c r="BF443">
        <v>16</v>
      </c>
    </row>
    <row r="444" spans="1:58" x14ac:dyDescent="0.3">
      <c r="A444">
        <v>2026</v>
      </c>
      <c r="B444">
        <v>202605</v>
      </c>
      <c r="C444">
        <v>5</v>
      </c>
      <c r="D444" s="14">
        <v>20001624077302</v>
      </c>
      <c r="E444" t="s">
        <v>2810</v>
      </c>
      <c r="F444" s="2">
        <v>46149.769884259258</v>
      </c>
      <c r="G444" s="2">
        <v>46151</v>
      </c>
      <c r="I444" t="s">
        <v>224</v>
      </c>
      <c r="J444" t="s">
        <v>230</v>
      </c>
      <c r="M444" t="s">
        <v>1366</v>
      </c>
      <c r="N444" t="s">
        <v>1359</v>
      </c>
      <c r="O444" t="s">
        <v>554</v>
      </c>
      <c r="Q444" t="s">
        <v>5552</v>
      </c>
      <c r="R444" t="s">
        <v>2809</v>
      </c>
      <c r="S444" t="s">
        <v>4807</v>
      </c>
      <c r="T444" t="s">
        <v>4808</v>
      </c>
      <c r="U444" t="s">
        <v>3034</v>
      </c>
      <c r="V444" t="s">
        <v>4809</v>
      </c>
      <c r="W444" t="s">
        <v>245</v>
      </c>
      <c r="X444" t="s">
        <v>387</v>
      </c>
      <c r="Z444">
        <v>0</v>
      </c>
      <c r="AA444" t="s">
        <v>3921</v>
      </c>
      <c r="AB444" t="s">
        <v>4810</v>
      </c>
      <c r="AC444">
        <v>46153.484120370369</v>
      </c>
      <c r="AD444">
        <v>46151</v>
      </c>
      <c r="AE444" t="s">
        <v>4811</v>
      </c>
      <c r="AG444" t="s">
        <v>4812</v>
      </c>
      <c r="AH444">
        <v>6108865365</v>
      </c>
      <c r="AI444" t="s">
        <v>5553</v>
      </c>
      <c r="AM444" t="s">
        <v>3925</v>
      </c>
      <c r="AN444" t="s">
        <v>3926</v>
      </c>
      <c r="AO444" t="s">
        <v>4814</v>
      </c>
      <c r="AP444" t="s">
        <v>853</v>
      </c>
      <c r="AQ444" t="s">
        <v>4815</v>
      </c>
      <c r="AU444" t="s">
        <v>5123</v>
      </c>
      <c r="AV444" t="s">
        <v>4817</v>
      </c>
      <c r="AW444" t="s">
        <v>389</v>
      </c>
      <c r="AX444" t="s">
        <v>388</v>
      </c>
      <c r="AY444" t="s">
        <v>253</v>
      </c>
      <c r="AZ444" t="s">
        <v>230</v>
      </c>
      <c r="BA444" t="s">
        <v>395</v>
      </c>
      <c r="BB444" t="s">
        <v>380</v>
      </c>
      <c r="BC444" t="s">
        <v>3927</v>
      </c>
      <c r="BD444" t="s">
        <v>3927</v>
      </c>
      <c r="BE444" t="s">
        <v>3927</v>
      </c>
      <c r="BF444">
        <v>16</v>
      </c>
    </row>
    <row r="445" spans="1:58" x14ac:dyDescent="0.3">
      <c r="A445">
        <v>2026</v>
      </c>
      <c r="B445">
        <v>202605</v>
      </c>
      <c r="C445">
        <v>5</v>
      </c>
      <c r="D445" s="14">
        <v>20001624074808</v>
      </c>
      <c r="E445" t="s">
        <v>2810</v>
      </c>
      <c r="F445" s="2">
        <v>46149.622627314813</v>
      </c>
      <c r="G445" s="2">
        <v>46151</v>
      </c>
      <c r="I445" t="s">
        <v>224</v>
      </c>
      <c r="J445" t="s">
        <v>230</v>
      </c>
      <c r="L445" t="s">
        <v>986</v>
      </c>
      <c r="M445" t="s">
        <v>261</v>
      </c>
      <c r="N445" t="s">
        <v>237</v>
      </c>
      <c r="O445" t="s">
        <v>257</v>
      </c>
      <c r="Q445" t="s">
        <v>5554</v>
      </c>
      <c r="R445" t="s">
        <v>2809</v>
      </c>
      <c r="S445" t="s">
        <v>5446</v>
      </c>
      <c r="T445" t="s">
        <v>5447</v>
      </c>
      <c r="U445" t="s">
        <v>3034</v>
      </c>
      <c r="V445" t="s">
        <v>647</v>
      </c>
      <c r="W445" t="s">
        <v>245</v>
      </c>
      <c r="X445" t="s">
        <v>387</v>
      </c>
      <c r="Z445">
        <v>4</v>
      </c>
      <c r="AA445" t="s">
        <v>3921</v>
      </c>
      <c r="AB445" t="s">
        <v>3995</v>
      </c>
      <c r="AC445">
        <v>46155.513136574074</v>
      </c>
      <c r="AD445">
        <v>46155</v>
      </c>
      <c r="AE445" t="s">
        <v>3938</v>
      </c>
      <c r="AG445" t="s">
        <v>5111</v>
      </c>
      <c r="AH445">
        <v>6108908035</v>
      </c>
      <c r="AI445" t="s">
        <v>5555</v>
      </c>
      <c r="AM445" t="s">
        <v>3925</v>
      </c>
      <c r="AN445" t="s">
        <v>3926</v>
      </c>
      <c r="AO445" t="s">
        <v>268</v>
      </c>
      <c r="AP445" t="s">
        <v>386</v>
      </c>
      <c r="AQ445" t="s">
        <v>3998</v>
      </c>
      <c r="AW445" t="s">
        <v>1227</v>
      </c>
      <c r="AX445" t="s">
        <v>1226</v>
      </c>
      <c r="AY445" t="s">
        <v>253</v>
      </c>
      <c r="AZ445" t="s">
        <v>230</v>
      </c>
      <c r="BA445" t="s">
        <v>395</v>
      </c>
      <c r="BB445" t="s">
        <v>380</v>
      </c>
      <c r="BC445" t="s">
        <v>3927</v>
      </c>
      <c r="BD445" t="s">
        <v>3927</v>
      </c>
      <c r="BE445" t="s">
        <v>3927</v>
      </c>
      <c r="BF445">
        <v>16</v>
      </c>
    </row>
    <row r="446" spans="1:58" x14ac:dyDescent="0.3">
      <c r="A446">
        <v>2026</v>
      </c>
      <c r="B446">
        <v>202605</v>
      </c>
      <c r="C446">
        <v>5</v>
      </c>
      <c r="D446" s="14">
        <v>20001624073547</v>
      </c>
      <c r="E446" t="s">
        <v>2810</v>
      </c>
      <c r="F446" s="2">
        <v>46149.610046296293</v>
      </c>
      <c r="G446" s="2">
        <v>46153</v>
      </c>
      <c r="I446" t="s">
        <v>224</v>
      </c>
      <c r="J446" t="s">
        <v>230</v>
      </c>
      <c r="L446" t="s">
        <v>3601</v>
      </c>
      <c r="M446" t="s">
        <v>309</v>
      </c>
      <c r="N446" t="s">
        <v>297</v>
      </c>
      <c r="O446" t="s">
        <v>283</v>
      </c>
      <c r="Q446" t="s">
        <v>3443</v>
      </c>
      <c r="R446" t="s">
        <v>2809</v>
      </c>
      <c r="S446" t="s">
        <v>4929</v>
      </c>
      <c r="T446" t="s">
        <v>4930</v>
      </c>
      <c r="U446" t="s">
        <v>3034</v>
      </c>
      <c r="V446" t="s">
        <v>3994</v>
      </c>
      <c r="W446" t="s">
        <v>245</v>
      </c>
      <c r="X446" t="s">
        <v>225</v>
      </c>
      <c r="Z446">
        <v>1</v>
      </c>
      <c r="AA446" t="s">
        <v>3921</v>
      </c>
      <c r="AB446" t="s">
        <v>5556</v>
      </c>
      <c r="AC446">
        <v>46154.648576388892</v>
      </c>
      <c r="AD446">
        <v>46154</v>
      </c>
      <c r="AE446" t="s">
        <v>3938</v>
      </c>
      <c r="AG446" t="s">
        <v>4828</v>
      </c>
      <c r="AH446">
        <v>6108915878</v>
      </c>
      <c r="AI446" t="s">
        <v>5557</v>
      </c>
      <c r="AM446" t="s">
        <v>3925</v>
      </c>
      <c r="AN446" t="s">
        <v>3926</v>
      </c>
      <c r="AO446" t="s">
        <v>268</v>
      </c>
      <c r="AP446" t="s">
        <v>386</v>
      </c>
      <c r="AQ446" t="s">
        <v>3940</v>
      </c>
      <c r="AU446" t="s">
        <v>3999</v>
      </c>
      <c r="AV446" t="s">
        <v>4000</v>
      </c>
      <c r="AW446" t="s">
        <v>320</v>
      </c>
      <c r="AX446" t="s">
        <v>319</v>
      </c>
      <c r="AY446" t="s">
        <v>254</v>
      </c>
      <c r="AZ446" t="s">
        <v>230</v>
      </c>
      <c r="BA446" t="s">
        <v>273</v>
      </c>
      <c r="BB446" t="s">
        <v>380</v>
      </c>
      <c r="BC446" t="s">
        <v>3927</v>
      </c>
      <c r="BD446" t="s">
        <v>3927</v>
      </c>
      <c r="BE446" t="s">
        <v>3927</v>
      </c>
      <c r="BF446">
        <v>16</v>
      </c>
    </row>
    <row r="447" spans="1:58" x14ac:dyDescent="0.3">
      <c r="A447">
        <v>2026</v>
      </c>
      <c r="B447">
        <v>202605</v>
      </c>
      <c r="C447">
        <v>5</v>
      </c>
      <c r="D447" s="14">
        <v>20001624073483</v>
      </c>
      <c r="E447" t="s">
        <v>2810</v>
      </c>
      <c r="F447" s="2">
        <v>46149.607129629629</v>
      </c>
      <c r="G447" s="2">
        <v>46151</v>
      </c>
      <c r="I447" t="s">
        <v>224</v>
      </c>
      <c r="J447" t="s">
        <v>230</v>
      </c>
      <c r="L447" t="s">
        <v>3825</v>
      </c>
      <c r="M447" t="s">
        <v>364</v>
      </c>
      <c r="N447" t="s">
        <v>353</v>
      </c>
      <c r="O447" t="s">
        <v>283</v>
      </c>
      <c r="Q447" t="s">
        <v>5558</v>
      </c>
      <c r="R447" t="s">
        <v>2809</v>
      </c>
      <c r="S447" t="s">
        <v>5559</v>
      </c>
      <c r="T447" t="s">
        <v>5560</v>
      </c>
      <c r="U447" t="s">
        <v>3034</v>
      </c>
      <c r="V447" t="s">
        <v>647</v>
      </c>
      <c r="W447" t="s">
        <v>245</v>
      </c>
      <c r="X447" t="s">
        <v>225</v>
      </c>
      <c r="Z447">
        <v>3</v>
      </c>
      <c r="AA447" t="s">
        <v>3921</v>
      </c>
      <c r="AB447" t="s">
        <v>5561</v>
      </c>
      <c r="AC447">
        <v>46154.683587962965</v>
      </c>
      <c r="AD447">
        <v>46154</v>
      </c>
      <c r="AE447" t="s">
        <v>3938</v>
      </c>
      <c r="AG447" t="s">
        <v>5111</v>
      </c>
      <c r="AH447">
        <v>6108614542</v>
      </c>
      <c r="AI447" t="s">
        <v>5562</v>
      </c>
      <c r="AM447" t="s">
        <v>3925</v>
      </c>
      <c r="AN447" t="s">
        <v>3926</v>
      </c>
      <c r="AO447" t="s">
        <v>268</v>
      </c>
      <c r="AP447" t="s">
        <v>304</v>
      </c>
      <c r="AQ447" t="s">
        <v>3940</v>
      </c>
      <c r="AU447" t="s">
        <v>3999</v>
      </c>
      <c r="AV447" t="s">
        <v>4000</v>
      </c>
      <c r="AW447" t="s">
        <v>227</v>
      </c>
      <c r="AX447" t="s">
        <v>226</v>
      </c>
      <c r="AY447" t="s">
        <v>254</v>
      </c>
      <c r="AZ447" t="s">
        <v>230</v>
      </c>
      <c r="BA447" t="s">
        <v>273</v>
      </c>
      <c r="BB447" t="s">
        <v>380</v>
      </c>
      <c r="BC447" t="s">
        <v>3927</v>
      </c>
      <c r="BD447" t="s">
        <v>3927</v>
      </c>
      <c r="BE447" t="s">
        <v>3927</v>
      </c>
      <c r="BF447">
        <v>1</v>
      </c>
    </row>
    <row r="448" spans="1:58" x14ac:dyDescent="0.3">
      <c r="A448">
        <v>2026</v>
      </c>
      <c r="B448">
        <v>202605</v>
      </c>
      <c r="C448">
        <v>5</v>
      </c>
      <c r="D448" s="14">
        <v>20001624072936</v>
      </c>
      <c r="E448" t="s">
        <v>2810</v>
      </c>
      <c r="F448" s="2">
        <v>46149.578761574077</v>
      </c>
      <c r="G448" s="2">
        <v>46150</v>
      </c>
      <c r="I448" t="s">
        <v>224</v>
      </c>
      <c r="J448" t="s">
        <v>230</v>
      </c>
      <c r="L448" t="s">
        <v>5563</v>
      </c>
      <c r="M448" t="s">
        <v>5300</v>
      </c>
      <c r="N448" t="s">
        <v>5301</v>
      </c>
      <c r="O448" t="s">
        <v>623</v>
      </c>
      <c r="Q448" t="s">
        <v>5564</v>
      </c>
      <c r="R448" t="s">
        <v>2809</v>
      </c>
      <c r="S448" t="s">
        <v>4929</v>
      </c>
      <c r="T448" t="s">
        <v>4930</v>
      </c>
      <c r="U448" t="s">
        <v>3034</v>
      </c>
      <c r="V448" t="s">
        <v>3994</v>
      </c>
      <c r="W448" t="s">
        <v>245</v>
      </c>
      <c r="X448" t="s">
        <v>225</v>
      </c>
      <c r="Z448">
        <v>3</v>
      </c>
      <c r="AA448" t="s">
        <v>3921</v>
      </c>
      <c r="AB448" t="s">
        <v>5565</v>
      </c>
      <c r="AC448">
        <v>46153.652141203704</v>
      </c>
      <c r="AD448">
        <v>46153</v>
      </c>
      <c r="AE448" t="s">
        <v>3938</v>
      </c>
      <c r="AG448" t="s">
        <v>4828</v>
      </c>
      <c r="AH448">
        <v>6102603736</v>
      </c>
      <c r="AI448" t="s">
        <v>5566</v>
      </c>
      <c r="AM448" t="s">
        <v>3925</v>
      </c>
      <c r="AN448" t="s">
        <v>3926</v>
      </c>
      <c r="AO448" t="s">
        <v>268</v>
      </c>
      <c r="AP448" t="s">
        <v>249</v>
      </c>
      <c r="AQ448" t="s">
        <v>3940</v>
      </c>
      <c r="AU448" t="s">
        <v>4220</v>
      </c>
      <c r="AV448" t="s">
        <v>4000</v>
      </c>
      <c r="AW448" t="s">
        <v>227</v>
      </c>
      <c r="AX448" t="s">
        <v>226</v>
      </c>
      <c r="AY448" t="s">
        <v>254</v>
      </c>
      <c r="AZ448" t="s">
        <v>230</v>
      </c>
      <c r="BA448" t="s">
        <v>344</v>
      </c>
      <c r="BB448" t="s">
        <v>232</v>
      </c>
      <c r="BC448" t="s">
        <v>3927</v>
      </c>
      <c r="BD448" t="s">
        <v>3927</v>
      </c>
      <c r="BE448" t="s">
        <v>3927</v>
      </c>
      <c r="BF448">
        <v>5</v>
      </c>
    </row>
    <row r="449" spans="1:58" x14ac:dyDescent="0.3">
      <c r="A449">
        <v>2026</v>
      </c>
      <c r="B449">
        <v>202605</v>
      </c>
      <c r="C449">
        <v>5</v>
      </c>
      <c r="D449" s="14">
        <v>20001624072688</v>
      </c>
      <c r="E449" t="s">
        <v>2810</v>
      </c>
      <c r="F449" s="2">
        <v>46149.61582175926</v>
      </c>
      <c r="G449" s="2">
        <v>46152</v>
      </c>
      <c r="I449" t="s">
        <v>224</v>
      </c>
      <c r="J449" t="s">
        <v>230</v>
      </c>
      <c r="L449" t="s">
        <v>3540</v>
      </c>
      <c r="M449" t="s">
        <v>309</v>
      </c>
      <c r="N449" t="s">
        <v>297</v>
      </c>
      <c r="O449" t="s">
        <v>283</v>
      </c>
      <c r="Q449" t="s">
        <v>5567</v>
      </c>
      <c r="R449" t="s">
        <v>2809</v>
      </c>
      <c r="S449" t="s">
        <v>5042</v>
      </c>
      <c r="T449" t="s">
        <v>5043</v>
      </c>
      <c r="U449" t="s">
        <v>5044</v>
      </c>
      <c r="V449" t="s">
        <v>5045</v>
      </c>
      <c r="W449" t="s">
        <v>245</v>
      </c>
      <c r="X449" t="s">
        <v>225</v>
      </c>
      <c r="Z449">
        <v>2</v>
      </c>
      <c r="AA449" t="s">
        <v>3921</v>
      </c>
      <c r="AB449" t="s">
        <v>5568</v>
      </c>
      <c r="AC449">
        <v>46154.535115740742</v>
      </c>
      <c r="AD449">
        <v>46154</v>
      </c>
      <c r="AE449" t="s">
        <v>3938</v>
      </c>
      <c r="AG449" t="s">
        <v>5047</v>
      </c>
      <c r="AH449">
        <v>6108911941</v>
      </c>
      <c r="AI449" t="s">
        <v>5569</v>
      </c>
      <c r="AM449" t="s">
        <v>3925</v>
      </c>
      <c r="AN449" t="s">
        <v>3926</v>
      </c>
      <c r="AO449" t="s">
        <v>268</v>
      </c>
      <c r="AP449" t="s">
        <v>304</v>
      </c>
      <c r="AQ449" t="s">
        <v>3940</v>
      </c>
      <c r="AU449" t="s">
        <v>3999</v>
      </c>
      <c r="AV449" t="s">
        <v>4000</v>
      </c>
      <c r="AW449" t="s">
        <v>320</v>
      </c>
      <c r="AX449" t="s">
        <v>319</v>
      </c>
      <c r="AY449" t="s">
        <v>254</v>
      </c>
      <c r="AZ449" t="s">
        <v>230</v>
      </c>
      <c r="BA449" t="s">
        <v>395</v>
      </c>
      <c r="BB449" t="s">
        <v>380</v>
      </c>
      <c r="BC449" t="s">
        <v>3927</v>
      </c>
      <c r="BD449" t="s">
        <v>3927</v>
      </c>
      <c r="BE449" t="s">
        <v>3927</v>
      </c>
      <c r="BF449">
        <v>20</v>
      </c>
    </row>
    <row r="450" spans="1:58" x14ac:dyDescent="0.3">
      <c r="A450">
        <v>2026</v>
      </c>
      <c r="B450">
        <v>202605</v>
      </c>
      <c r="C450">
        <v>5</v>
      </c>
      <c r="D450" s="14">
        <v>20001624072009</v>
      </c>
      <c r="E450" t="s">
        <v>2810</v>
      </c>
      <c r="F450" s="2">
        <v>46149.582349537035</v>
      </c>
      <c r="G450" s="2">
        <v>46150</v>
      </c>
      <c r="I450" t="s">
        <v>224</v>
      </c>
      <c r="J450" t="s">
        <v>230</v>
      </c>
      <c r="L450" t="s">
        <v>5570</v>
      </c>
      <c r="M450" t="s">
        <v>309</v>
      </c>
      <c r="N450" t="s">
        <v>297</v>
      </c>
      <c r="O450" t="s">
        <v>283</v>
      </c>
      <c r="Q450" t="s">
        <v>5571</v>
      </c>
      <c r="R450" t="s">
        <v>2809</v>
      </c>
      <c r="S450" t="s">
        <v>5494</v>
      </c>
      <c r="T450" t="s">
        <v>5495</v>
      </c>
      <c r="U450" t="s">
        <v>3034</v>
      </c>
      <c r="V450" t="s">
        <v>647</v>
      </c>
      <c r="W450" t="s">
        <v>245</v>
      </c>
      <c r="X450" t="s">
        <v>225</v>
      </c>
      <c r="Z450">
        <v>4</v>
      </c>
      <c r="AA450" t="s">
        <v>3921</v>
      </c>
      <c r="AB450" t="s">
        <v>3995</v>
      </c>
      <c r="AC450">
        <v>46155.513020833336</v>
      </c>
      <c r="AD450">
        <v>46154</v>
      </c>
      <c r="AE450" t="s">
        <v>3938</v>
      </c>
      <c r="AG450" t="s">
        <v>5111</v>
      </c>
      <c r="AH450">
        <v>6108914865</v>
      </c>
      <c r="AI450" t="s">
        <v>5572</v>
      </c>
      <c r="AM450" t="s">
        <v>3925</v>
      </c>
      <c r="AN450" t="s">
        <v>3926</v>
      </c>
      <c r="AO450" t="s">
        <v>268</v>
      </c>
      <c r="AP450" t="s">
        <v>386</v>
      </c>
      <c r="AQ450" t="s">
        <v>3998</v>
      </c>
      <c r="AW450" t="s">
        <v>320</v>
      </c>
      <c r="AX450" t="s">
        <v>319</v>
      </c>
      <c r="AY450" t="s">
        <v>254</v>
      </c>
      <c r="AZ450" t="s">
        <v>230</v>
      </c>
      <c r="BA450" t="s">
        <v>273</v>
      </c>
      <c r="BB450" t="s">
        <v>380</v>
      </c>
      <c r="BC450" t="s">
        <v>3927</v>
      </c>
      <c r="BD450" t="s">
        <v>3927</v>
      </c>
      <c r="BE450" t="s">
        <v>3927</v>
      </c>
      <c r="BF450">
        <v>16</v>
      </c>
    </row>
    <row r="451" spans="1:58" x14ac:dyDescent="0.3">
      <c r="A451">
        <v>2026</v>
      </c>
      <c r="B451">
        <v>202605</v>
      </c>
      <c r="C451">
        <v>5</v>
      </c>
      <c r="D451" s="14">
        <v>20001624058486</v>
      </c>
      <c r="E451" t="s">
        <v>2810</v>
      </c>
      <c r="F451" s="2">
        <v>46149.56145833333</v>
      </c>
      <c r="G451" s="2">
        <v>46151</v>
      </c>
      <c r="I451" t="s">
        <v>224</v>
      </c>
      <c r="J451" t="s">
        <v>230</v>
      </c>
      <c r="L451" t="s">
        <v>852</v>
      </c>
      <c r="M451" t="s">
        <v>494</v>
      </c>
      <c r="N451" t="s">
        <v>486</v>
      </c>
      <c r="O451" t="s">
        <v>257</v>
      </c>
      <c r="Q451" t="s">
        <v>5573</v>
      </c>
      <c r="R451" t="s">
        <v>2809</v>
      </c>
      <c r="S451" t="s">
        <v>5244</v>
      </c>
      <c r="T451" t="s">
        <v>5245</v>
      </c>
      <c r="U451" t="s">
        <v>3034</v>
      </c>
      <c r="V451" t="s">
        <v>3994</v>
      </c>
      <c r="W451" t="s">
        <v>245</v>
      </c>
      <c r="X451" t="s">
        <v>387</v>
      </c>
      <c r="Z451">
        <v>2</v>
      </c>
      <c r="AA451" t="s">
        <v>3921</v>
      </c>
      <c r="AB451" t="s">
        <v>5574</v>
      </c>
      <c r="AC451">
        <v>46153.652141203704</v>
      </c>
      <c r="AD451">
        <v>46153</v>
      </c>
      <c r="AE451" t="s">
        <v>3938</v>
      </c>
      <c r="AG451" t="s">
        <v>4828</v>
      </c>
      <c r="AH451">
        <v>6079345279</v>
      </c>
      <c r="AI451" t="s">
        <v>5575</v>
      </c>
      <c r="AM451" t="s">
        <v>3925</v>
      </c>
      <c r="AN451" t="s">
        <v>3926</v>
      </c>
      <c r="AO451" t="s">
        <v>268</v>
      </c>
      <c r="AP451" t="s">
        <v>853</v>
      </c>
      <c r="AQ451" t="s">
        <v>3940</v>
      </c>
      <c r="AU451" t="s">
        <v>4220</v>
      </c>
      <c r="AV451" t="s">
        <v>4000</v>
      </c>
      <c r="AW451" t="s">
        <v>447</v>
      </c>
      <c r="AX451" t="s">
        <v>446</v>
      </c>
      <c r="AY451" t="s">
        <v>253</v>
      </c>
      <c r="AZ451" t="s">
        <v>230</v>
      </c>
      <c r="BA451" t="s">
        <v>344</v>
      </c>
      <c r="BB451" t="s">
        <v>232</v>
      </c>
      <c r="BC451" t="s">
        <v>3927</v>
      </c>
      <c r="BD451" t="s">
        <v>3927</v>
      </c>
      <c r="BE451" t="s">
        <v>3927</v>
      </c>
      <c r="BF451">
        <v>1</v>
      </c>
    </row>
    <row r="452" spans="1:58" x14ac:dyDescent="0.3">
      <c r="A452">
        <v>2026</v>
      </c>
      <c r="B452">
        <v>202605</v>
      </c>
      <c r="C452">
        <v>5</v>
      </c>
      <c r="D452" s="14">
        <v>20001624058394</v>
      </c>
      <c r="E452" t="s">
        <v>2810</v>
      </c>
      <c r="F452" s="2">
        <v>46149.556562500002</v>
      </c>
      <c r="G452" s="2">
        <v>46149</v>
      </c>
      <c r="I452" t="s">
        <v>224</v>
      </c>
      <c r="J452" t="s">
        <v>230</v>
      </c>
      <c r="L452" t="s">
        <v>1519</v>
      </c>
      <c r="M452" t="s">
        <v>309</v>
      </c>
      <c r="N452" t="s">
        <v>297</v>
      </c>
      <c r="O452" t="s">
        <v>283</v>
      </c>
      <c r="Q452" t="s">
        <v>5576</v>
      </c>
      <c r="R452" t="s">
        <v>2809</v>
      </c>
      <c r="S452" t="s">
        <v>302</v>
      </c>
      <c r="T452" t="s">
        <v>303</v>
      </c>
      <c r="U452" t="s">
        <v>258</v>
      </c>
      <c r="V452" t="s">
        <v>247</v>
      </c>
      <c r="W452" t="s">
        <v>245</v>
      </c>
      <c r="X452" t="s">
        <v>225</v>
      </c>
      <c r="Z452">
        <v>1</v>
      </c>
      <c r="AA452" t="s">
        <v>3921</v>
      </c>
      <c r="AB452" t="s">
        <v>5577</v>
      </c>
      <c r="AC452">
        <v>46150.616296296299</v>
      </c>
      <c r="AD452">
        <v>46150</v>
      </c>
      <c r="AE452" t="s">
        <v>3938</v>
      </c>
      <c r="AG452" t="s">
        <v>248</v>
      </c>
      <c r="AH452">
        <v>6108908884</v>
      </c>
      <c r="AI452" t="s">
        <v>5578</v>
      </c>
      <c r="AM452" t="s">
        <v>3925</v>
      </c>
      <c r="AN452" t="s">
        <v>3926</v>
      </c>
      <c r="AO452" t="s">
        <v>268</v>
      </c>
      <c r="AP452" t="s">
        <v>304</v>
      </c>
      <c r="AQ452" t="s">
        <v>3940</v>
      </c>
      <c r="AU452" t="s">
        <v>4149</v>
      </c>
      <c r="AV452" t="s">
        <v>4000</v>
      </c>
      <c r="AW452" t="s">
        <v>320</v>
      </c>
      <c r="AX452" t="s">
        <v>319</v>
      </c>
      <c r="AY452" t="s">
        <v>254</v>
      </c>
      <c r="AZ452" t="s">
        <v>230</v>
      </c>
      <c r="BA452" t="s">
        <v>273</v>
      </c>
      <c r="BB452" t="s">
        <v>380</v>
      </c>
      <c r="BC452" t="s">
        <v>3927</v>
      </c>
      <c r="BD452" t="s">
        <v>3927</v>
      </c>
      <c r="BE452" t="s">
        <v>3927</v>
      </c>
      <c r="BF452">
        <v>16</v>
      </c>
    </row>
    <row r="453" spans="1:58" x14ac:dyDescent="0.3">
      <c r="A453">
        <v>2026</v>
      </c>
      <c r="B453">
        <v>202605</v>
      </c>
      <c r="C453">
        <v>5</v>
      </c>
      <c r="D453" s="14">
        <v>20001624057363</v>
      </c>
      <c r="E453" t="s">
        <v>2810</v>
      </c>
      <c r="F453" s="2">
        <v>46149.553668981483</v>
      </c>
      <c r="G453" s="2">
        <v>46149</v>
      </c>
      <c r="I453" t="s">
        <v>224</v>
      </c>
      <c r="J453" t="s">
        <v>230</v>
      </c>
      <c r="L453" t="s">
        <v>3439</v>
      </c>
      <c r="M453" t="s">
        <v>309</v>
      </c>
      <c r="N453" t="s">
        <v>297</v>
      </c>
      <c r="O453" t="s">
        <v>283</v>
      </c>
      <c r="Q453" t="s">
        <v>5579</v>
      </c>
      <c r="R453" t="s">
        <v>2809</v>
      </c>
      <c r="S453" t="s">
        <v>5580</v>
      </c>
      <c r="T453" t="s">
        <v>5581</v>
      </c>
      <c r="U453" t="s">
        <v>3034</v>
      </c>
      <c r="V453" t="s">
        <v>3994</v>
      </c>
      <c r="W453" t="s">
        <v>245</v>
      </c>
      <c r="X453" t="s">
        <v>225</v>
      </c>
      <c r="Z453">
        <v>4</v>
      </c>
      <c r="AA453" t="s">
        <v>3921</v>
      </c>
      <c r="AB453" t="s">
        <v>5582</v>
      </c>
      <c r="AC453">
        <v>46153.620787037034</v>
      </c>
      <c r="AD453">
        <v>46153</v>
      </c>
      <c r="AE453" t="s">
        <v>3938</v>
      </c>
      <c r="AG453" t="s">
        <v>5173</v>
      </c>
      <c r="AH453">
        <v>6108917760</v>
      </c>
      <c r="AI453" t="s">
        <v>5583</v>
      </c>
      <c r="AM453" t="s">
        <v>3925</v>
      </c>
      <c r="AN453" t="s">
        <v>3926</v>
      </c>
      <c r="AO453" t="s">
        <v>268</v>
      </c>
      <c r="AP453" t="s">
        <v>386</v>
      </c>
      <c r="AQ453" t="s">
        <v>3940</v>
      </c>
      <c r="AU453" t="s">
        <v>4220</v>
      </c>
      <c r="AV453" t="s">
        <v>4000</v>
      </c>
      <c r="AW453" t="s">
        <v>320</v>
      </c>
      <c r="AX453" t="s">
        <v>319</v>
      </c>
      <c r="AY453" t="s">
        <v>254</v>
      </c>
      <c r="AZ453" t="s">
        <v>230</v>
      </c>
      <c r="BA453" t="s">
        <v>395</v>
      </c>
      <c r="BB453" t="s">
        <v>380</v>
      </c>
      <c r="BC453" t="s">
        <v>3927</v>
      </c>
      <c r="BD453" t="s">
        <v>3927</v>
      </c>
      <c r="BE453" t="s">
        <v>3927</v>
      </c>
      <c r="BF453">
        <v>16</v>
      </c>
    </row>
    <row r="454" spans="1:58" x14ac:dyDescent="0.3">
      <c r="A454">
        <v>2026</v>
      </c>
      <c r="B454">
        <v>202605</v>
      </c>
      <c r="C454">
        <v>5</v>
      </c>
      <c r="D454" s="14">
        <v>20001624055400</v>
      </c>
      <c r="E454" t="s">
        <v>2810</v>
      </c>
      <c r="F454" s="2">
        <v>46149.554155092592</v>
      </c>
      <c r="G454" s="2">
        <v>46149</v>
      </c>
      <c r="I454" t="s">
        <v>224</v>
      </c>
      <c r="J454" t="s">
        <v>230</v>
      </c>
      <c r="L454" t="s">
        <v>3797</v>
      </c>
      <c r="M454" t="s">
        <v>1462</v>
      </c>
      <c r="N454" t="s">
        <v>353</v>
      </c>
      <c r="O454" t="s">
        <v>283</v>
      </c>
      <c r="Q454" t="s">
        <v>5584</v>
      </c>
      <c r="R454" t="s">
        <v>2809</v>
      </c>
      <c r="S454" t="s">
        <v>5585</v>
      </c>
      <c r="T454" t="s">
        <v>5586</v>
      </c>
      <c r="U454" t="s">
        <v>3034</v>
      </c>
      <c r="V454" t="s">
        <v>647</v>
      </c>
      <c r="W454" t="s">
        <v>245</v>
      </c>
      <c r="X454" t="s">
        <v>387</v>
      </c>
      <c r="Z454">
        <v>4</v>
      </c>
      <c r="AA454" t="s">
        <v>3921</v>
      </c>
      <c r="AB454" t="s">
        <v>3995</v>
      </c>
      <c r="AC454">
        <v>46155.513101851851</v>
      </c>
      <c r="AD454">
        <v>46153</v>
      </c>
      <c r="AE454" t="s">
        <v>3938</v>
      </c>
      <c r="AG454" t="s">
        <v>5111</v>
      </c>
      <c r="AH454">
        <v>6108918750</v>
      </c>
      <c r="AI454" t="s">
        <v>5587</v>
      </c>
      <c r="AM454" t="s">
        <v>3925</v>
      </c>
      <c r="AN454" t="s">
        <v>3926</v>
      </c>
      <c r="AO454" t="s">
        <v>268</v>
      </c>
      <c r="AP454" t="s">
        <v>386</v>
      </c>
      <c r="AQ454" t="s">
        <v>3998</v>
      </c>
      <c r="AW454" t="s">
        <v>4955</v>
      </c>
      <c r="AX454" t="s">
        <v>4956</v>
      </c>
      <c r="AY454" t="s">
        <v>253</v>
      </c>
      <c r="AZ454" t="s">
        <v>230</v>
      </c>
      <c r="BA454" t="s">
        <v>395</v>
      </c>
      <c r="BB454" t="s">
        <v>380</v>
      </c>
      <c r="BC454" t="s">
        <v>3927</v>
      </c>
      <c r="BD454" t="s">
        <v>3927</v>
      </c>
      <c r="BE454" t="s">
        <v>3927</v>
      </c>
      <c r="BF454">
        <v>16</v>
      </c>
    </row>
    <row r="455" spans="1:58" x14ac:dyDescent="0.3">
      <c r="A455">
        <v>2026</v>
      </c>
      <c r="B455">
        <v>202605</v>
      </c>
      <c r="C455">
        <v>5</v>
      </c>
      <c r="D455" s="14">
        <v>20001624055139</v>
      </c>
      <c r="E455" t="s">
        <v>2810</v>
      </c>
      <c r="F455" s="2">
        <v>46149.540590277778</v>
      </c>
      <c r="G455" s="2">
        <v>46149</v>
      </c>
      <c r="I455" t="s">
        <v>224</v>
      </c>
      <c r="J455" t="s">
        <v>230</v>
      </c>
      <c r="L455" t="s">
        <v>3036</v>
      </c>
      <c r="M455" t="s">
        <v>1045</v>
      </c>
      <c r="N455" t="s">
        <v>1040</v>
      </c>
      <c r="O455" t="s">
        <v>257</v>
      </c>
      <c r="Q455" t="s">
        <v>5588</v>
      </c>
      <c r="R455" t="s">
        <v>2809</v>
      </c>
      <c r="S455" t="s">
        <v>1968</v>
      </c>
      <c r="T455" t="s">
        <v>1969</v>
      </c>
      <c r="U455" t="s">
        <v>258</v>
      </c>
      <c r="V455" t="s">
        <v>247</v>
      </c>
      <c r="W455" t="s">
        <v>245</v>
      </c>
      <c r="X455" t="s">
        <v>225</v>
      </c>
      <c r="Z455">
        <v>1</v>
      </c>
      <c r="AA455" t="s">
        <v>3921</v>
      </c>
      <c r="AB455" t="s">
        <v>5589</v>
      </c>
      <c r="AC455">
        <v>46150.616296296299</v>
      </c>
      <c r="AD455">
        <v>46150</v>
      </c>
      <c r="AE455" t="s">
        <v>3938</v>
      </c>
      <c r="AG455" t="s">
        <v>248</v>
      </c>
      <c r="AH455">
        <v>6108908843</v>
      </c>
      <c r="AI455" t="s">
        <v>5590</v>
      </c>
      <c r="AM455" t="s">
        <v>3925</v>
      </c>
      <c r="AN455" t="s">
        <v>3926</v>
      </c>
      <c r="AO455" t="s">
        <v>268</v>
      </c>
      <c r="AP455" t="s">
        <v>304</v>
      </c>
      <c r="AQ455" t="s">
        <v>3940</v>
      </c>
      <c r="AU455" t="s">
        <v>4149</v>
      </c>
      <c r="AV455" t="s">
        <v>4000</v>
      </c>
      <c r="AW455" t="s">
        <v>1876</v>
      </c>
      <c r="AX455" t="s">
        <v>1875</v>
      </c>
      <c r="AY455" t="s">
        <v>254</v>
      </c>
      <c r="AZ455" t="s">
        <v>230</v>
      </c>
      <c r="BA455" t="s">
        <v>395</v>
      </c>
      <c r="BB455" t="s">
        <v>380</v>
      </c>
      <c r="BC455" t="s">
        <v>3927</v>
      </c>
      <c r="BD455" t="s">
        <v>3927</v>
      </c>
      <c r="BE455" t="s">
        <v>3927</v>
      </c>
      <c r="BF455">
        <v>16</v>
      </c>
    </row>
    <row r="456" spans="1:58" x14ac:dyDescent="0.3">
      <c r="A456">
        <v>2026</v>
      </c>
      <c r="B456">
        <v>202605</v>
      </c>
      <c r="C456">
        <v>5</v>
      </c>
      <c r="D456" s="14">
        <v>20001624054708</v>
      </c>
      <c r="E456" t="s">
        <v>2810</v>
      </c>
      <c r="F456" s="2">
        <v>46149.570451388892</v>
      </c>
      <c r="G456" s="2">
        <v>46150</v>
      </c>
      <c r="I456" t="s">
        <v>224</v>
      </c>
      <c r="J456" t="s">
        <v>230</v>
      </c>
      <c r="L456" t="s">
        <v>3807</v>
      </c>
      <c r="M456" t="s">
        <v>1462</v>
      </c>
      <c r="N456" t="s">
        <v>353</v>
      </c>
      <c r="O456" t="s">
        <v>283</v>
      </c>
      <c r="Q456" t="s">
        <v>5591</v>
      </c>
      <c r="R456" t="s">
        <v>2809</v>
      </c>
      <c r="S456" t="s">
        <v>5415</v>
      </c>
      <c r="T456" t="s">
        <v>5416</v>
      </c>
      <c r="U456" t="s">
        <v>3034</v>
      </c>
      <c r="V456" t="s">
        <v>3994</v>
      </c>
      <c r="W456" t="s">
        <v>245</v>
      </c>
      <c r="X456" t="s">
        <v>225</v>
      </c>
      <c r="Z456">
        <v>4</v>
      </c>
      <c r="AA456" t="s">
        <v>3921</v>
      </c>
      <c r="AB456" t="s">
        <v>3995</v>
      </c>
      <c r="AC456">
        <v>46154.547766203701</v>
      </c>
      <c r="AD456">
        <v>46154</v>
      </c>
      <c r="AE456" t="s">
        <v>3938</v>
      </c>
      <c r="AG456" t="s">
        <v>4854</v>
      </c>
      <c r="AH456">
        <v>6108911858</v>
      </c>
      <c r="AI456" t="s">
        <v>5592</v>
      </c>
      <c r="AM456" t="s">
        <v>3925</v>
      </c>
      <c r="AN456" t="s">
        <v>3926</v>
      </c>
      <c r="AO456" t="s">
        <v>268</v>
      </c>
      <c r="AP456" t="s">
        <v>304</v>
      </c>
      <c r="AQ456" t="s">
        <v>3998</v>
      </c>
      <c r="AU456" t="s">
        <v>3999</v>
      </c>
      <c r="AV456" t="s">
        <v>4000</v>
      </c>
      <c r="AW456" t="s">
        <v>320</v>
      </c>
      <c r="AX456" t="s">
        <v>319</v>
      </c>
      <c r="AY456" t="s">
        <v>254</v>
      </c>
      <c r="AZ456" t="s">
        <v>230</v>
      </c>
      <c r="BA456" t="s">
        <v>395</v>
      </c>
      <c r="BB456" t="s">
        <v>380</v>
      </c>
      <c r="BC456" t="s">
        <v>3927</v>
      </c>
      <c r="BD456" t="s">
        <v>3927</v>
      </c>
      <c r="BE456" t="s">
        <v>3927</v>
      </c>
      <c r="BF456">
        <v>16</v>
      </c>
    </row>
    <row r="457" spans="1:58" x14ac:dyDescent="0.3">
      <c r="A457">
        <v>2026</v>
      </c>
      <c r="B457">
        <v>202605</v>
      </c>
      <c r="C457">
        <v>5</v>
      </c>
      <c r="D457" s="14">
        <v>20001624049593</v>
      </c>
      <c r="E457" t="s">
        <v>2810</v>
      </c>
      <c r="F457" s="2">
        <v>46149.562222222223</v>
      </c>
      <c r="G457" s="2">
        <v>46150</v>
      </c>
      <c r="I457" t="s">
        <v>224</v>
      </c>
      <c r="J457" t="s">
        <v>230</v>
      </c>
      <c r="L457" t="s">
        <v>2832</v>
      </c>
      <c r="M457" t="s">
        <v>334</v>
      </c>
      <c r="N457" t="s">
        <v>322</v>
      </c>
      <c r="O457" t="s">
        <v>331</v>
      </c>
      <c r="Q457" t="s">
        <v>5593</v>
      </c>
      <c r="R457" t="s">
        <v>2809</v>
      </c>
      <c r="S457" t="s">
        <v>5594</v>
      </c>
      <c r="T457" t="s">
        <v>5595</v>
      </c>
      <c r="U457" t="s">
        <v>4796</v>
      </c>
      <c r="V457" t="s">
        <v>2024</v>
      </c>
      <c r="W457" t="s">
        <v>245</v>
      </c>
      <c r="X457" t="s">
        <v>387</v>
      </c>
      <c r="Z457">
        <v>4</v>
      </c>
      <c r="AA457" t="s">
        <v>3921</v>
      </c>
      <c r="AB457" t="s">
        <v>5596</v>
      </c>
      <c r="AC457">
        <v>46154.648576388892</v>
      </c>
      <c r="AD457">
        <v>46154</v>
      </c>
      <c r="AE457" t="s">
        <v>3938</v>
      </c>
      <c r="AG457" t="s">
        <v>2026</v>
      </c>
      <c r="AH457">
        <v>6108910853</v>
      </c>
      <c r="AI457" t="s">
        <v>5597</v>
      </c>
      <c r="AM457" t="s">
        <v>3925</v>
      </c>
      <c r="AN457" t="s">
        <v>3926</v>
      </c>
      <c r="AO457" t="s">
        <v>268</v>
      </c>
      <c r="AP457" t="s">
        <v>304</v>
      </c>
      <c r="AQ457" t="s">
        <v>3940</v>
      </c>
      <c r="AU457" t="s">
        <v>3999</v>
      </c>
      <c r="AV457" t="s">
        <v>4000</v>
      </c>
      <c r="AW457" t="s">
        <v>622</v>
      </c>
      <c r="AX457" t="s">
        <v>621</v>
      </c>
      <c r="AY457" t="s">
        <v>253</v>
      </c>
      <c r="AZ457" t="s">
        <v>230</v>
      </c>
      <c r="BA457" t="s">
        <v>395</v>
      </c>
      <c r="BB457" t="s">
        <v>380</v>
      </c>
      <c r="BC457" t="s">
        <v>3927</v>
      </c>
      <c r="BD457" t="s">
        <v>3927</v>
      </c>
      <c r="BE457" t="s">
        <v>3927</v>
      </c>
      <c r="BF457">
        <v>16</v>
      </c>
    </row>
    <row r="458" spans="1:58" x14ac:dyDescent="0.3">
      <c r="A458">
        <v>2026</v>
      </c>
      <c r="B458">
        <v>202605</v>
      </c>
      <c r="C458">
        <v>5</v>
      </c>
      <c r="D458" s="14">
        <v>20001624048843</v>
      </c>
      <c r="E458" t="s">
        <v>2810</v>
      </c>
      <c r="F458" s="2">
        <v>46149.576481481483</v>
      </c>
      <c r="G458" s="2">
        <v>46153</v>
      </c>
      <c r="I458" t="s">
        <v>224</v>
      </c>
      <c r="J458" t="s">
        <v>230</v>
      </c>
      <c r="L458" t="s">
        <v>1205</v>
      </c>
      <c r="M458" t="s">
        <v>309</v>
      </c>
      <c r="N458" t="s">
        <v>297</v>
      </c>
      <c r="O458" t="s">
        <v>283</v>
      </c>
      <c r="Q458" t="s">
        <v>5598</v>
      </c>
      <c r="R458" t="s">
        <v>2809</v>
      </c>
      <c r="S458" t="s">
        <v>5599</v>
      </c>
      <c r="T458" t="s">
        <v>5600</v>
      </c>
      <c r="U458" t="s">
        <v>4796</v>
      </c>
      <c r="V458" t="s">
        <v>2024</v>
      </c>
      <c r="W458" t="s">
        <v>245</v>
      </c>
      <c r="X458" t="s">
        <v>225</v>
      </c>
      <c r="Z458">
        <v>1</v>
      </c>
      <c r="AA458" t="s">
        <v>3921</v>
      </c>
      <c r="AB458" t="s">
        <v>5601</v>
      </c>
      <c r="AC458">
        <v>46154.648576388892</v>
      </c>
      <c r="AD458">
        <v>46154</v>
      </c>
      <c r="AE458" t="s">
        <v>3938</v>
      </c>
      <c r="AG458" t="s">
        <v>2026</v>
      </c>
      <c r="AH458">
        <v>6108916799</v>
      </c>
      <c r="AI458" t="s">
        <v>5602</v>
      </c>
      <c r="AM458" t="s">
        <v>3925</v>
      </c>
      <c r="AN458" t="s">
        <v>3926</v>
      </c>
      <c r="AO458" t="s">
        <v>268</v>
      </c>
      <c r="AP458" t="s">
        <v>304</v>
      </c>
      <c r="AQ458" t="s">
        <v>3940</v>
      </c>
      <c r="AU458" t="s">
        <v>3999</v>
      </c>
      <c r="AV458" t="s">
        <v>4000</v>
      </c>
      <c r="AW458" t="s">
        <v>320</v>
      </c>
      <c r="AX458" t="s">
        <v>319</v>
      </c>
      <c r="AY458" t="s">
        <v>254</v>
      </c>
      <c r="AZ458" t="s">
        <v>230</v>
      </c>
      <c r="BA458" t="s">
        <v>344</v>
      </c>
      <c r="BB458" t="s">
        <v>232</v>
      </c>
      <c r="BC458" t="s">
        <v>3927</v>
      </c>
      <c r="BD458" t="s">
        <v>3927</v>
      </c>
      <c r="BE458" t="s">
        <v>3927</v>
      </c>
      <c r="BF458">
        <v>16</v>
      </c>
    </row>
    <row r="459" spans="1:58" x14ac:dyDescent="0.3">
      <c r="A459">
        <v>2026</v>
      </c>
      <c r="B459">
        <v>202605</v>
      </c>
      <c r="C459">
        <v>5</v>
      </c>
      <c r="D459" s="14">
        <v>20001624045938</v>
      </c>
      <c r="E459" t="s">
        <v>2810</v>
      </c>
      <c r="F459" s="2">
        <v>46149.52752314815</v>
      </c>
      <c r="G459" s="2">
        <v>46151</v>
      </c>
      <c r="I459" t="s">
        <v>224</v>
      </c>
      <c r="J459" t="s">
        <v>230</v>
      </c>
      <c r="L459" t="s">
        <v>3193</v>
      </c>
      <c r="M459" t="s">
        <v>261</v>
      </c>
      <c r="N459" t="s">
        <v>237</v>
      </c>
      <c r="O459" t="s">
        <v>257</v>
      </c>
      <c r="Q459" t="s">
        <v>5603</v>
      </c>
      <c r="R459" t="s">
        <v>2809</v>
      </c>
      <c r="S459" t="s">
        <v>5446</v>
      </c>
      <c r="T459" t="s">
        <v>5447</v>
      </c>
      <c r="U459" t="s">
        <v>3034</v>
      </c>
      <c r="V459" t="s">
        <v>647</v>
      </c>
      <c r="W459" t="s">
        <v>245</v>
      </c>
      <c r="X459" t="s">
        <v>225</v>
      </c>
      <c r="Z459">
        <v>4</v>
      </c>
      <c r="AA459" t="s">
        <v>3921</v>
      </c>
      <c r="AB459" t="s">
        <v>3995</v>
      </c>
      <c r="AC459">
        <v>46155.513287037036</v>
      </c>
      <c r="AD459">
        <v>46155</v>
      </c>
      <c r="AE459" t="s">
        <v>3938</v>
      </c>
      <c r="AG459" t="s">
        <v>5111</v>
      </c>
      <c r="AH459">
        <v>6108900633</v>
      </c>
      <c r="AI459" t="s">
        <v>5604</v>
      </c>
      <c r="AM459" t="s">
        <v>3925</v>
      </c>
      <c r="AN459" t="s">
        <v>3926</v>
      </c>
      <c r="AO459" t="s">
        <v>268</v>
      </c>
      <c r="AP459" t="s">
        <v>330</v>
      </c>
      <c r="AQ459" t="s">
        <v>3998</v>
      </c>
      <c r="AW459" t="s">
        <v>320</v>
      </c>
      <c r="AX459" t="s">
        <v>319</v>
      </c>
      <c r="AY459" t="s">
        <v>254</v>
      </c>
      <c r="AZ459" t="s">
        <v>230</v>
      </c>
      <c r="BA459" t="s">
        <v>395</v>
      </c>
      <c r="BB459" t="s">
        <v>380</v>
      </c>
      <c r="BC459" t="s">
        <v>3927</v>
      </c>
      <c r="BD459" t="s">
        <v>3927</v>
      </c>
      <c r="BE459" t="s">
        <v>3927</v>
      </c>
      <c r="BF459">
        <v>16</v>
      </c>
    </row>
    <row r="460" spans="1:58" x14ac:dyDescent="0.3">
      <c r="A460">
        <v>2026</v>
      </c>
      <c r="B460">
        <v>202605</v>
      </c>
      <c r="C460">
        <v>5</v>
      </c>
      <c r="D460" s="14">
        <v>20001624043592</v>
      </c>
      <c r="E460" t="s">
        <v>2810</v>
      </c>
      <c r="F460" s="2">
        <v>46149.559699074074</v>
      </c>
      <c r="G460" s="2">
        <v>46150</v>
      </c>
      <c r="I460" t="s">
        <v>224</v>
      </c>
      <c r="J460" t="s">
        <v>230</v>
      </c>
      <c r="L460" t="s">
        <v>3779</v>
      </c>
      <c r="M460" t="s">
        <v>902</v>
      </c>
      <c r="N460" t="s">
        <v>752</v>
      </c>
      <c r="O460" t="s">
        <v>623</v>
      </c>
      <c r="Q460" t="s">
        <v>5605</v>
      </c>
      <c r="R460" t="s">
        <v>2809</v>
      </c>
      <c r="S460" t="s">
        <v>5306</v>
      </c>
      <c r="T460" t="s">
        <v>5307</v>
      </c>
      <c r="U460" t="s">
        <v>3034</v>
      </c>
      <c r="V460" t="s">
        <v>647</v>
      </c>
      <c r="W460" t="s">
        <v>245</v>
      </c>
      <c r="X460" t="s">
        <v>387</v>
      </c>
      <c r="Z460">
        <v>4</v>
      </c>
      <c r="AA460" t="s">
        <v>3921</v>
      </c>
      <c r="AB460" t="s">
        <v>5606</v>
      </c>
      <c r="AC460">
        <v>46154.683587962965</v>
      </c>
      <c r="AD460">
        <v>46154</v>
      </c>
      <c r="AE460" t="s">
        <v>3938</v>
      </c>
      <c r="AG460" t="s">
        <v>5006</v>
      </c>
      <c r="AH460">
        <v>6108902694</v>
      </c>
      <c r="AI460" t="s">
        <v>5607</v>
      </c>
      <c r="AM460" t="s">
        <v>3925</v>
      </c>
      <c r="AN460" t="s">
        <v>3926</v>
      </c>
      <c r="AO460" t="s">
        <v>268</v>
      </c>
      <c r="AP460" t="s">
        <v>304</v>
      </c>
      <c r="AQ460" t="s">
        <v>3940</v>
      </c>
      <c r="AU460" t="s">
        <v>3999</v>
      </c>
      <c r="AV460" t="s">
        <v>4000</v>
      </c>
      <c r="AW460" t="s">
        <v>447</v>
      </c>
      <c r="AX460" t="s">
        <v>446</v>
      </c>
      <c r="AY460" t="s">
        <v>253</v>
      </c>
      <c r="AZ460" t="s">
        <v>230</v>
      </c>
      <c r="BA460" t="s">
        <v>273</v>
      </c>
      <c r="BB460" t="s">
        <v>380</v>
      </c>
      <c r="BC460" t="s">
        <v>3927</v>
      </c>
      <c r="BD460" t="s">
        <v>3927</v>
      </c>
      <c r="BE460" t="s">
        <v>3927</v>
      </c>
      <c r="BF460">
        <v>16</v>
      </c>
    </row>
    <row r="461" spans="1:58" x14ac:dyDescent="0.3">
      <c r="A461">
        <v>2026</v>
      </c>
      <c r="B461">
        <v>202605</v>
      </c>
      <c r="C461">
        <v>5</v>
      </c>
      <c r="D461" s="14">
        <v>20001624043065</v>
      </c>
      <c r="E461" t="s">
        <v>2810</v>
      </c>
      <c r="F461" s="2">
        <v>46149.532268518517</v>
      </c>
      <c r="G461" s="2">
        <v>46150</v>
      </c>
      <c r="I461" t="s">
        <v>224</v>
      </c>
      <c r="J461" t="s">
        <v>230</v>
      </c>
      <c r="L461" t="s">
        <v>5608</v>
      </c>
      <c r="M461" t="s">
        <v>309</v>
      </c>
      <c r="N461" t="s">
        <v>297</v>
      </c>
      <c r="O461" t="s">
        <v>283</v>
      </c>
      <c r="Q461" t="s">
        <v>5609</v>
      </c>
      <c r="R461" t="s">
        <v>2809</v>
      </c>
      <c r="S461" t="s">
        <v>5559</v>
      </c>
      <c r="T461" t="s">
        <v>5560</v>
      </c>
      <c r="U461" t="s">
        <v>3034</v>
      </c>
      <c r="V461" t="s">
        <v>647</v>
      </c>
      <c r="W461" t="s">
        <v>245</v>
      </c>
      <c r="X461" t="s">
        <v>387</v>
      </c>
      <c r="Z461">
        <v>4</v>
      </c>
      <c r="AA461" t="s">
        <v>3921</v>
      </c>
      <c r="AB461" t="s">
        <v>3995</v>
      </c>
      <c r="AC461">
        <v>46155.513287037036</v>
      </c>
      <c r="AD461">
        <v>46154</v>
      </c>
      <c r="AE461" t="s">
        <v>3938</v>
      </c>
      <c r="AG461" t="s">
        <v>5111</v>
      </c>
      <c r="AH461">
        <v>6108903891</v>
      </c>
      <c r="AI461" t="s">
        <v>5610</v>
      </c>
      <c r="AM461" t="s">
        <v>3925</v>
      </c>
      <c r="AN461" t="s">
        <v>3926</v>
      </c>
      <c r="AO461" t="s">
        <v>268</v>
      </c>
      <c r="AP461" t="s">
        <v>386</v>
      </c>
      <c r="AQ461" t="s">
        <v>3998</v>
      </c>
      <c r="AW461" t="s">
        <v>389</v>
      </c>
      <c r="AX461" t="s">
        <v>388</v>
      </c>
      <c r="AY461" t="s">
        <v>253</v>
      </c>
      <c r="AZ461" t="s">
        <v>230</v>
      </c>
      <c r="BA461" t="s">
        <v>344</v>
      </c>
      <c r="BB461" t="s">
        <v>232</v>
      </c>
      <c r="BC461" t="s">
        <v>3927</v>
      </c>
      <c r="BD461" t="s">
        <v>3927</v>
      </c>
      <c r="BE461" t="s">
        <v>3927</v>
      </c>
      <c r="BF461">
        <v>16</v>
      </c>
    </row>
    <row r="462" spans="1:58" x14ac:dyDescent="0.3">
      <c r="A462">
        <v>2026</v>
      </c>
      <c r="B462">
        <v>202605</v>
      </c>
      <c r="C462">
        <v>5</v>
      </c>
      <c r="D462" s="14">
        <v>20001624041870</v>
      </c>
      <c r="E462" t="s">
        <v>2810</v>
      </c>
      <c r="F462" s="2">
        <v>46149.574652777781</v>
      </c>
      <c r="G462" s="2">
        <v>46150</v>
      </c>
      <c r="I462" t="s">
        <v>224</v>
      </c>
      <c r="J462" t="s">
        <v>230</v>
      </c>
      <c r="L462" t="s">
        <v>3011</v>
      </c>
      <c r="M462" t="s">
        <v>4678</v>
      </c>
      <c r="N462" t="s">
        <v>616</v>
      </c>
      <c r="O462" t="s">
        <v>623</v>
      </c>
      <c r="Q462" t="s">
        <v>5611</v>
      </c>
      <c r="R462" t="s">
        <v>2809</v>
      </c>
      <c r="S462" t="s">
        <v>5388</v>
      </c>
      <c r="T462" t="s">
        <v>5389</v>
      </c>
      <c r="U462" t="s">
        <v>3034</v>
      </c>
      <c r="V462" t="s">
        <v>647</v>
      </c>
      <c r="W462" t="s">
        <v>245</v>
      </c>
      <c r="X462" t="s">
        <v>225</v>
      </c>
      <c r="Z462">
        <v>4</v>
      </c>
      <c r="AA462" t="s">
        <v>3921</v>
      </c>
      <c r="AB462" t="s">
        <v>5612</v>
      </c>
      <c r="AC462">
        <v>46154.683587962965</v>
      </c>
      <c r="AD462">
        <v>46154</v>
      </c>
      <c r="AE462" t="s">
        <v>3938</v>
      </c>
      <c r="AG462" t="s">
        <v>5006</v>
      </c>
      <c r="AH462">
        <v>6108908914</v>
      </c>
      <c r="AI462" t="s">
        <v>5613</v>
      </c>
      <c r="AM462" t="s">
        <v>3925</v>
      </c>
      <c r="AN462" t="s">
        <v>3926</v>
      </c>
      <c r="AO462" t="s">
        <v>268</v>
      </c>
      <c r="AP462" t="s">
        <v>386</v>
      </c>
      <c r="AQ462" t="s">
        <v>3940</v>
      </c>
      <c r="AU462" t="s">
        <v>3999</v>
      </c>
      <c r="AV462" t="s">
        <v>4000</v>
      </c>
      <c r="AW462" t="s">
        <v>320</v>
      </c>
      <c r="AX462" t="s">
        <v>319</v>
      </c>
      <c r="AY462" t="s">
        <v>254</v>
      </c>
      <c r="AZ462" t="s">
        <v>230</v>
      </c>
      <c r="BA462" t="s">
        <v>395</v>
      </c>
      <c r="BB462" t="s">
        <v>380</v>
      </c>
      <c r="BC462" t="s">
        <v>3927</v>
      </c>
      <c r="BD462" t="s">
        <v>3927</v>
      </c>
      <c r="BE462" t="s">
        <v>3927</v>
      </c>
      <c r="BF462">
        <v>16</v>
      </c>
    </row>
    <row r="463" spans="1:58" x14ac:dyDescent="0.3">
      <c r="A463">
        <v>2026</v>
      </c>
      <c r="B463">
        <v>202605</v>
      </c>
      <c r="C463">
        <v>5</v>
      </c>
      <c r="D463" s="14">
        <v>20001624041715</v>
      </c>
      <c r="E463" t="s">
        <v>2810</v>
      </c>
      <c r="F463" s="2">
        <v>46149.565613425926</v>
      </c>
      <c r="G463" s="2">
        <v>46150</v>
      </c>
      <c r="I463" t="s">
        <v>224</v>
      </c>
      <c r="J463" t="s">
        <v>230</v>
      </c>
      <c r="L463" t="s">
        <v>3179</v>
      </c>
      <c r="M463" t="s">
        <v>494</v>
      </c>
      <c r="N463" t="s">
        <v>486</v>
      </c>
      <c r="O463" t="s">
        <v>257</v>
      </c>
      <c r="Q463" t="s">
        <v>5614</v>
      </c>
      <c r="R463" t="s">
        <v>2809</v>
      </c>
      <c r="S463" t="s">
        <v>5351</v>
      </c>
      <c r="T463" t="s">
        <v>5352</v>
      </c>
      <c r="U463" t="s">
        <v>3034</v>
      </c>
      <c r="V463" t="s">
        <v>647</v>
      </c>
      <c r="W463" t="s">
        <v>245</v>
      </c>
      <c r="X463" t="s">
        <v>225</v>
      </c>
      <c r="Z463">
        <v>4</v>
      </c>
      <c r="AA463" t="s">
        <v>3921</v>
      </c>
      <c r="AB463" t="s">
        <v>5615</v>
      </c>
      <c r="AC463">
        <v>46154.683587962965</v>
      </c>
      <c r="AD463">
        <v>46154</v>
      </c>
      <c r="AE463" t="s">
        <v>3938</v>
      </c>
      <c r="AG463" t="s">
        <v>5006</v>
      </c>
      <c r="AH463">
        <v>6108911850</v>
      </c>
      <c r="AI463" t="s">
        <v>5616</v>
      </c>
      <c r="AM463" t="s">
        <v>3925</v>
      </c>
      <c r="AN463" t="s">
        <v>3926</v>
      </c>
      <c r="AO463" t="s">
        <v>268</v>
      </c>
      <c r="AP463" t="s">
        <v>853</v>
      </c>
      <c r="AQ463" t="s">
        <v>3940</v>
      </c>
      <c r="AU463" t="s">
        <v>3999</v>
      </c>
      <c r="AV463" t="s">
        <v>4000</v>
      </c>
      <c r="AW463" t="s">
        <v>320</v>
      </c>
      <c r="AX463" t="s">
        <v>319</v>
      </c>
      <c r="AY463" t="s">
        <v>254</v>
      </c>
      <c r="AZ463" t="s">
        <v>230</v>
      </c>
      <c r="BA463" t="s">
        <v>273</v>
      </c>
      <c r="BB463" t="s">
        <v>380</v>
      </c>
      <c r="BC463" t="s">
        <v>3927</v>
      </c>
      <c r="BD463" t="s">
        <v>3927</v>
      </c>
      <c r="BE463" t="s">
        <v>3927</v>
      </c>
      <c r="BF463">
        <v>16</v>
      </c>
    </row>
    <row r="464" spans="1:58" x14ac:dyDescent="0.3">
      <c r="A464">
        <v>2026</v>
      </c>
      <c r="B464">
        <v>202605</v>
      </c>
      <c r="C464">
        <v>5</v>
      </c>
      <c r="D464" s="14">
        <v>20001624041677</v>
      </c>
      <c r="E464" t="s">
        <v>2810</v>
      </c>
      <c r="F464" s="2">
        <v>46149.56354166667</v>
      </c>
      <c r="G464" s="2">
        <v>46151</v>
      </c>
      <c r="I464" t="s">
        <v>224</v>
      </c>
      <c r="J464" t="s">
        <v>230</v>
      </c>
      <c r="L464" t="s">
        <v>3250</v>
      </c>
      <c r="M464" t="s">
        <v>261</v>
      </c>
      <c r="N464" t="s">
        <v>237</v>
      </c>
      <c r="O464" t="s">
        <v>257</v>
      </c>
      <c r="Q464" t="s">
        <v>5617</v>
      </c>
      <c r="R464" t="s">
        <v>2809</v>
      </c>
      <c r="S464" t="s">
        <v>5313</v>
      </c>
      <c r="T464" t="s">
        <v>5314</v>
      </c>
      <c r="U464" t="s">
        <v>3034</v>
      </c>
      <c r="V464" t="s">
        <v>647</v>
      </c>
      <c r="W464" t="s">
        <v>245</v>
      </c>
      <c r="X464" t="s">
        <v>225</v>
      </c>
      <c r="Z464">
        <v>4</v>
      </c>
      <c r="AA464" t="s">
        <v>3921</v>
      </c>
      <c r="AB464" t="s">
        <v>3995</v>
      </c>
      <c r="AC464">
        <v>46155.513055555559</v>
      </c>
      <c r="AD464">
        <v>46155</v>
      </c>
      <c r="AE464" t="s">
        <v>3938</v>
      </c>
      <c r="AG464" t="s">
        <v>5111</v>
      </c>
      <c r="AH464">
        <v>6108905974</v>
      </c>
      <c r="AI464" t="s">
        <v>5618</v>
      </c>
      <c r="AM464" t="s">
        <v>3925</v>
      </c>
      <c r="AN464" t="s">
        <v>3926</v>
      </c>
      <c r="AO464" t="s">
        <v>268</v>
      </c>
      <c r="AP464" t="s">
        <v>304</v>
      </c>
      <c r="AQ464" t="s">
        <v>3998</v>
      </c>
      <c r="AW464" t="s">
        <v>320</v>
      </c>
      <c r="AX464" t="s">
        <v>319</v>
      </c>
      <c r="AY464" t="s">
        <v>254</v>
      </c>
      <c r="AZ464" t="s">
        <v>230</v>
      </c>
      <c r="BA464" t="s">
        <v>273</v>
      </c>
      <c r="BB464" t="s">
        <v>380</v>
      </c>
      <c r="BC464" t="s">
        <v>3927</v>
      </c>
      <c r="BD464" t="s">
        <v>3927</v>
      </c>
      <c r="BE464" t="s">
        <v>3927</v>
      </c>
      <c r="BF464">
        <v>16</v>
      </c>
    </row>
    <row r="465" spans="1:58" x14ac:dyDescent="0.3">
      <c r="A465">
        <v>2026</v>
      </c>
      <c r="B465">
        <v>202605</v>
      </c>
      <c r="C465">
        <v>5</v>
      </c>
      <c r="D465" s="14">
        <v>20001624040342</v>
      </c>
      <c r="E465" t="s">
        <v>2810</v>
      </c>
      <c r="F465" s="2">
        <v>46149.54483796296</v>
      </c>
      <c r="G465" s="2">
        <v>46150</v>
      </c>
      <c r="I465" t="s">
        <v>224</v>
      </c>
      <c r="J465" t="s">
        <v>230</v>
      </c>
      <c r="L465" t="s">
        <v>5619</v>
      </c>
      <c r="M465" t="s">
        <v>694</v>
      </c>
      <c r="N465" t="s">
        <v>322</v>
      </c>
      <c r="O465" t="s">
        <v>331</v>
      </c>
      <c r="Q465" t="s">
        <v>5620</v>
      </c>
      <c r="R465" t="s">
        <v>2809</v>
      </c>
      <c r="S465" t="s">
        <v>5283</v>
      </c>
      <c r="T465" t="s">
        <v>5284</v>
      </c>
      <c r="U465" t="s">
        <v>3034</v>
      </c>
      <c r="V465" t="s">
        <v>647</v>
      </c>
      <c r="W465" t="s">
        <v>245</v>
      </c>
      <c r="X465" t="s">
        <v>225</v>
      </c>
      <c r="Z465">
        <v>4</v>
      </c>
      <c r="AA465" t="s">
        <v>3921</v>
      </c>
      <c r="AB465" t="s">
        <v>3995</v>
      </c>
      <c r="AC465">
        <v>46155.513101851851</v>
      </c>
      <c r="AD465">
        <v>46154</v>
      </c>
      <c r="AE465" t="s">
        <v>3938</v>
      </c>
      <c r="AG465" t="s">
        <v>5111</v>
      </c>
      <c r="AH465">
        <v>6108916743</v>
      </c>
      <c r="AI465" t="s">
        <v>5621</v>
      </c>
      <c r="AM465" t="s">
        <v>3925</v>
      </c>
      <c r="AN465" t="s">
        <v>3926</v>
      </c>
      <c r="AO465" t="s">
        <v>268</v>
      </c>
      <c r="AP465" t="s">
        <v>386</v>
      </c>
      <c r="AQ465" t="s">
        <v>3998</v>
      </c>
      <c r="AW465" t="s">
        <v>320</v>
      </c>
      <c r="AX465" t="s">
        <v>319</v>
      </c>
      <c r="AY465" t="s">
        <v>254</v>
      </c>
      <c r="AZ465" t="s">
        <v>230</v>
      </c>
      <c r="BA465" t="s">
        <v>395</v>
      </c>
      <c r="BB465" t="s">
        <v>380</v>
      </c>
      <c r="BC465" t="s">
        <v>3927</v>
      </c>
      <c r="BD465" t="s">
        <v>3927</v>
      </c>
      <c r="BE465" t="s">
        <v>3927</v>
      </c>
      <c r="BF465">
        <v>16</v>
      </c>
    </row>
    <row r="466" spans="1:58" x14ac:dyDescent="0.3">
      <c r="A466">
        <v>2026</v>
      </c>
      <c r="B466">
        <v>202605</v>
      </c>
      <c r="C466">
        <v>5</v>
      </c>
      <c r="D466" s="14">
        <v>20001624039951</v>
      </c>
      <c r="E466" t="s">
        <v>2810</v>
      </c>
      <c r="F466" s="2">
        <v>46149.525462962964</v>
      </c>
      <c r="G466" s="2">
        <v>46149</v>
      </c>
      <c r="I466" t="s">
        <v>224</v>
      </c>
      <c r="J466" t="s">
        <v>230</v>
      </c>
      <c r="L466" t="s">
        <v>5622</v>
      </c>
      <c r="M466" t="s">
        <v>392</v>
      </c>
      <c r="N466" t="s">
        <v>353</v>
      </c>
      <c r="O466" t="s">
        <v>283</v>
      </c>
      <c r="Q466" t="s">
        <v>5623</v>
      </c>
      <c r="R466" t="s">
        <v>2809</v>
      </c>
      <c r="S466" t="s">
        <v>4841</v>
      </c>
      <c r="T466" t="s">
        <v>4842</v>
      </c>
      <c r="U466" t="s">
        <v>4008</v>
      </c>
      <c r="V466" t="s">
        <v>980</v>
      </c>
      <c r="W466" t="s">
        <v>245</v>
      </c>
      <c r="X466" t="s">
        <v>225</v>
      </c>
      <c r="Z466">
        <v>4</v>
      </c>
      <c r="AA466" t="s">
        <v>3921</v>
      </c>
      <c r="AB466" t="s">
        <v>5624</v>
      </c>
      <c r="AC466">
        <v>46153.706782407404</v>
      </c>
      <c r="AD466">
        <v>46153</v>
      </c>
      <c r="AE466" t="s">
        <v>3938</v>
      </c>
      <c r="AG466" t="s">
        <v>4844</v>
      </c>
      <c r="AH466">
        <v>6036681511</v>
      </c>
      <c r="AI466" t="s">
        <v>5625</v>
      </c>
      <c r="AM466" t="s">
        <v>3925</v>
      </c>
      <c r="AN466" t="s">
        <v>3926</v>
      </c>
      <c r="AO466" t="s">
        <v>268</v>
      </c>
      <c r="AP466" t="s">
        <v>386</v>
      </c>
      <c r="AQ466" t="s">
        <v>3940</v>
      </c>
      <c r="AU466" t="s">
        <v>4220</v>
      </c>
      <c r="AV466" t="s">
        <v>4000</v>
      </c>
      <c r="AW466" t="s">
        <v>227</v>
      </c>
      <c r="AX466" t="s">
        <v>226</v>
      </c>
      <c r="AY466" t="s">
        <v>254</v>
      </c>
      <c r="AZ466" t="s">
        <v>230</v>
      </c>
      <c r="BA466" t="s">
        <v>273</v>
      </c>
      <c r="BB466" t="s">
        <v>380</v>
      </c>
      <c r="BC466" t="s">
        <v>3927</v>
      </c>
      <c r="BD466" t="s">
        <v>3927</v>
      </c>
      <c r="BE466" t="s">
        <v>3927</v>
      </c>
      <c r="BF466">
        <v>12</v>
      </c>
    </row>
    <row r="467" spans="1:58" x14ac:dyDescent="0.3">
      <c r="A467">
        <v>2026</v>
      </c>
      <c r="B467">
        <v>202605</v>
      </c>
      <c r="C467">
        <v>5</v>
      </c>
      <c r="D467" s="14">
        <v>20001624029756</v>
      </c>
      <c r="E467" t="s">
        <v>2810</v>
      </c>
      <c r="F467" s="2">
        <v>46149.5237037037</v>
      </c>
      <c r="G467" s="2">
        <v>46150</v>
      </c>
      <c r="I467" t="s">
        <v>224</v>
      </c>
      <c r="J467" t="s">
        <v>230</v>
      </c>
      <c r="L467" t="s">
        <v>2036</v>
      </c>
      <c r="M467" t="s">
        <v>334</v>
      </c>
      <c r="N467" t="s">
        <v>322</v>
      </c>
      <c r="O467" t="s">
        <v>331</v>
      </c>
      <c r="Q467" t="s">
        <v>5626</v>
      </c>
      <c r="R467" t="s">
        <v>2809</v>
      </c>
      <c r="S467" t="s">
        <v>5627</v>
      </c>
      <c r="T467" t="s">
        <v>5628</v>
      </c>
      <c r="U467" t="s">
        <v>3034</v>
      </c>
      <c r="V467" t="s">
        <v>647</v>
      </c>
      <c r="W467" t="s">
        <v>245</v>
      </c>
      <c r="X467" t="s">
        <v>225</v>
      </c>
      <c r="Z467">
        <v>4</v>
      </c>
      <c r="AA467" t="s">
        <v>3921</v>
      </c>
      <c r="AB467" t="s">
        <v>5629</v>
      </c>
      <c r="AC467">
        <v>46154.683587962965</v>
      </c>
      <c r="AD467">
        <v>46154</v>
      </c>
      <c r="AE467" t="s">
        <v>3938</v>
      </c>
      <c r="AG467" t="s">
        <v>5111</v>
      </c>
      <c r="AH467">
        <v>6108904882</v>
      </c>
      <c r="AI467" t="s">
        <v>5630</v>
      </c>
      <c r="AM467" t="s">
        <v>3925</v>
      </c>
      <c r="AN467" t="s">
        <v>3926</v>
      </c>
      <c r="AO467" t="s">
        <v>268</v>
      </c>
      <c r="AP467" t="s">
        <v>249</v>
      </c>
      <c r="AQ467" t="s">
        <v>3940</v>
      </c>
      <c r="AU467" t="s">
        <v>3999</v>
      </c>
      <c r="AV467" t="s">
        <v>4000</v>
      </c>
      <c r="AW467" t="s">
        <v>320</v>
      </c>
      <c r="AX467" t="s">
        <v>319</v>
      </c>
      <c r="AY467" t="s">
        <v>254</v>
      </c>
      <c r="AZ467" t="s">
        <v>230</v>
      </c>
      <c r="BA467" t="s">
        <v>395</v>
      </c>
      <c r="BB467" t="s">
        <v>380</v>
      </c>
      <c r="BC467" t="s">
        <v>3927</v>
      </c>
      <c r="BD467" t="s">
        <v>3927</v>
      </c>
      <c r="BE467" t="s">
        <v>3927</v>
      </c>
      <c r="BF467">
        <v>16</v>
      </c>
    </row>
    <row r="468" spans="1:58" x14ac:dyDescent="0.3">
      <c r="A468">
        <v>2026</v>
      </c>
      <c r="B468">
        <v>202605</v>
      </c>
      <c r="C468">
        <v>5</v>
      </c>
      <c r="D468" s="14">
        <v>20001624027373</v>
      </c>
      <c r="E468" t="s">
        <v>2810</v>
      </c>
      <c r="F468" s="2">
        <v>46149.506458333337</v>
      </c>
      <c r="G468" s="2">
        <v>46149</v>
      </c>
      <c r="I468" t="s">
        <v>224</v>
      </c>
      <c r="J468" t="s">
        <v>230</v>
      </c>
      <c r="L468" t="s">
        <v>3350</v>
      </c>
      <c r="M468" t="s">
        <v>309</v>
      </c>
      <c r="N468" t="s">
        <v>297</v>
      </c>
      <c r="O468" t="s">
        <v>283</v>
      </c>
      <c r="Q468" t="s">
        <v>5631</v>
      </c>
      <c r="R468" t="s">
        <v>2809</v>
      </c>
      <c r="S468" t="s">
        <v>347</v>
      </c>
      <c r="T468" t="s">
        <v>358</v>
      </c>
      <c r="U468" t="s">
        <v>258</v>
      </c>
      <c r="V468" t="s">
        <v>247</v>
      </c>
      <c r="W468" t="s">
        <v>245</v>
      </c>
      <c r="X468" t="s">
        <v>225</v>
      </c>
      <c r="Z468">
        <v>1</v>
      </c>
      <c r="AA468" t="s">
        <v>3921</v>
      </c>
      <c r="AB468" t="s">
        <v>5632</v>
      </c>
      <c r="AC468">
        <v>46150.616296296299</v>
      </c>
      <c r="AD468">
        <v>46150</v>
      </c>
      <c r="AE468" t="s">
        <v>3938</v>
      </c>
      <c r="AG468" t="s">
        <v>359</v>
      </c>
      <c r="AH468">
        <v>6108911742</v>
      </c>
      <c r="AI468" t="s">
        <v>5633</v>
      </c>
      <c r="AM468" t="s">
        <v>3925</v>
      </c>
      <c r="AN468" t="s">
        <v>3926</v>
      </c>
      <c r="AO468" t="s">
        <v>268</v>
      </c>
      <c r="AP468" t="s">
        <v>386</v>
      </c>
      <c r="AQ468" t="s">
        <v>3940</v>
      </c>
      <c r="AU468" t="s">
        <v>4149</v>
      </c>
      <c r="AV468" t="s">
        <v>4000</v>
      </c>
      <c r="AW468" t="s">
        <v>320</v>
      </c>
      <c r="AX468" t="s">
        <v>319</v>
      </c>
      <c r="AY468" t="s">
        <v>254</v>
      </c>
      <c r="AZ468" t="s">
        <v>230</v>
      </c>
      <c r="BA468" t="s">
        <v>395</v>
      </c>
      <c r="BB468" t="s">
        <v>380</v>
      </c>
      <c r="BC468" t="s">
        <v>3927</v>
      </c>
      <c r="BD468" t="s">
        <v>3927</v>
      </c>
      <c r="BE468" t="s">
        <v>3927</v>
      </c>
      <c r="BF468">
        <v>16</v>
      </c>
    </row>
    <row r="469" spans="1:58" x14ac:dyDescent="0.3">
      <c r="A469">
        <v>2026</v>
      </c>
      <c r="B469">
        <v>202605</v>
      </c>
      <c r="C469">
        <v>5</v>
      </c>
      <c r="D469" s="14">
        <v>20001624024484</v>
      </c>
      <c r="E469" t="s">
        <v>2810</v>
      </c>
      <c r="F469" s="2">
        <v>46149.509814814817</v>
      </c>
      <c r="G469" s="2">
        <v>46151</v>
      </c>
      <c r="I469" t="s">
        <v>224</v>
      </c>
      <c r="J469" t="s">
        <v>230</v>
      </c>
      <c r="L469" t="s">
        <v>3355</v>
      </c>
      <c r="M469" t="s">
        <v>309</v>
      </c>
      <c r="N469" t="s">
        <v>297</v>
      </c>
      <c r="O469" t="s">
        <v>283</v>
      </c>
      <c r="Q469" t="s">
        <v>5634</v>
      </c>
      <c r="R469" t="s">
        <v>2809</v>
      </c>
      <c r="S469" t="s">
        <v>5187</v>
      </c>
      <c r="T469" t="s">
        <v>5188</v>
      </c>
      <c r="U469" t="s">
        <v>3034</v>
      </c>
      <c r="V469" t="s">
        <v>647</v>
      </c>
      <c r="W469" t="s">
        <v>245</v>
      </c>
      <c r="X469" t="s">
        <v>225</v>
      </c>
      <c r="Z469">
        <v>3</v>
      </c>
      <c r="AA469" t="s">
        <v>3921</v>
      </c>
      <c r="AB469" t="s">
        <v>5635</v>
      </c>
      <c r="AC469">
        <v>46154.683587962965</v>
      </c>
      <c r="AD469">
        <v>46154</v>
      </c>
      <c r="AE469" t="s">
        <v>3938</v>
      </c>
      <c r="AG469" t="s">
        <v>5111</v>
      </c>
      <c r="AH469">
        <v>6108904844</v>
      </c>
      <c r="AI469" t="s">
        <v>5636</v>
      </c>
      <c r="AM469" t="s">
        <v>3925</v>
      </c>
      <c r="AN469" t="s">
        <v>3926</v>
      </c>
      <c r="AO469" t="s">
        <v>268</v>
      </c>
      <c r="AP469" t="s">
        <v>386</v>
      </c>
      <c r="AQ469" t="s">
        <v>3940</v>
      </c>
      <c r="AU469" t="s">
        <v>3999</v>
      </c>
      <c r="AV469" t="s">
        <v>4000</v>
      </c>
      <c r="AW469" t="s">
        <v>320</v>
      </c>
      <c r="AX469" t="s">
        <v>319</v>
      </c>
      <c r="AY469" t="s">
        <v>254</v>
      </c>
      <c r="AZ469" t="s">
        <v>230</v>
      </c>
      <c r="BA469" t="s">
        <v>395</v>
      </c>
      <c r="BB469" t="s">
        <v>380</v>
      </c>
      <c r="BC469" t="s">
        <v>3927</v>
      </c>
      <c r="BD469" t="s">
        <v>3927</v>
      </c>
      <c r="BE469" t="s">
        <v>3927</v>
      </c>
      <c r="BF469">
        <v>16</v>
      </c>
    </row>
    <row r="470" spans="1:58" x14ac:dyDescent="0.3">
      <c r="A470">
        <v>2026</v>
      </c>
      <c r="B470">
        <v>202605</v>
      </c>
      <c r="C470">
        <v>5</v>
      </c>
      <c r="D470" s="14">
        <v>20001624023477</v>
      </c>
      <c r="E470" t="s">
        <v>2810</v>
      </c>
      <c r="F470" s="2">
        <v>46149.508912037039</v>
      </c>
      <c r="G470" s="2">
        <v>46151</v>
      </c>
      <c r="I470" t="s">
        <v>224</v>
      </c>
      <c r="J470" t="s">
        <v>230</v>
      </c>
      <c r="L470" t="s">
        <v>3268</v>
      </c>
      <c r="M470" t="s">
        <v>261</v>
      </c>
      <c r="N470" t="s">
        <v>237</v>
      </c>
      <c r="O470" t="s">
        <v>257</v>
      </c>
      <c r="Q470" t="s">
        <v>5637</v>
      </c>
      <c r="R470" t="s">
        <v>2809</v>
      </c>
      <c r="S470" t="s">
        <v>5404</v>
      </c>
      <c r="T470" t="s">
        <v>5405</v>
      </c>
      <c r="U470" t="s">
        <v>3034</v>
      </c>
      <c r="V470" t="s">
        <v>647</v>
      </c>
      <c r="W470" t="s">
        <v>245</v>
      </c>
      <c r="X470" t="s">
        <v>225</v>
      </c>
      <c r="Z470">
        <v>4</v>
      </c>
      <c r="AA470" t="s">
        <v>3921</v>
      </c>
      <c r="AB470" t="s">
        <v>3995</v>
      </c>
      <c r="AC470">
        <v>46155.513020833336</v>
      </c>
      <c r="AD470">
        <v>46155</v>
      </c>
      <c r="AE470" t="s">
        <v>3938</v>
      </c>
      <c r="AG470" t="s">
        <v>5006</v>
      </c>
      <c r="AH470">
        <v>6108913737</v>
      </c>
      <c r="AI470" t="s">
        <v>5638</v>
      </c>
      <c r="AM470" t="s">
        <v>3925</v>
      </c>
      <c r="AN470" t="s">
        <v>3926</v>
      </c>
      <c r="AO470" t="s">
        <v>268</v>
      </c>
      <c r="AP470" t="s">
        <v>304</v>
      </c>
      <c r="AQ470" t="s">
        <v>3998</v>
      </c>
      <c r="AW470" t="s">
        <v>320</v>
      </c>
      <c r="AX470" t="s">
        <v>319</v>
      </c>
      <c r="AY470" t="s">
        <v>254</v>
      </c>
      <c r="AZ470" t="s">
        <v>230</v>
      </c>
      <c r="BA470" t="s">
        <v>395</v>
      </c>
      <c r="BB470" t="s">
        <v>380</v>
      </c>
      <c r="BC470" t="s">
        <v>3927</v>
      </c>
      <c r="BD470" t="s">
        <v>3927</v>
      </c>
      <c r="BE470" t="s">
        <v>3927</v>
      </c>
      <c r="BF470">
        <v>16</v>
      </c>
    </row>
    <row r="471" spans="1:58" x14ac:dyDescent="0.3">
      <c r="A471">
        <v>2026</v>
      </c>
      <c r="B471">
        <v>202605</v>
      </c>
      <c r="C471">
        <v>5</v>
      </c>
      <c r="D471" s="14">
        <v>20001624019820</v>
      </c>
      <c r="E471" t="s">
        <v>2810</v>
      </c>
      <c r="F471" s="2">
        <v>46149.52239583333</v>
      </c>
      <c r="G471" s="2">
        <v>46149</v>
      </c>
      <c r="I471" t="s">
        <v>224</v>
      </c>
      <c r="J471" t="s">
        <v>230</v>
      </c>
      <c r="L471" t="s">
        <v>2910</v>
      </c>
      <c r="M471" t="s">
        <v>1713</v>
      </c>
      <c r="N471" t="s">
        <v>546</v>
      </c>
      <c r="O471" t="s">
        <v>554</v>
      </c>
      <c r="Q471" t="s">
        <v>5639</v>
      </c>
      <c r="R471" t="s">
        <v>2809</v>
      </c>
      <c r="S471" t="s">
        <v>5640</v>
      </c>
      <c r="T471" t="s">
        <v>5641</v>
      </c>
      <c r="U471" t="s">
        <v>3034</v>
      </c>
      <c r="V471" t="s">
        <v>647</v>
      </c>
      <c r="W471" t="s">
        <v>245</v>
      </c>
      <c r="X471" t="s">
        <v>225</v>
      </c>
      <c r="Z471">
        <v>4</v>
      </c>
      <c r="AA471" t="s">
        <v>3921</v>
      </c>
      <c r="AB471" t="s">
        <v>3995</v>
      </c>
      <c r="AC471">
        <v>46155.513136574074</v>
      </c>
      <c r="AD471">
        <v>46153</v>
      </c>
      <c r="AE471" t="s">
        <v>3938</v>
      </c>
      <c r="AG471" t="s">
        <v>5006</v>
      </c>
      <c r="AH471">
        <v>6108905886</v>
      </c>
      <c r="AI471" t="s">
        <v>5642</v>
      </c>
      <c r="AM471" t="s">
        <v>3925</v>
      </c>
      <c r="AN471" t="s">
        <v>3926</v>
      </c>
      <c r="AO471" t="s">
        <v>268</v>
      </c>
      <c r="AP471" t="s">
        <v>386</v>
      </c>
      <c r="AQ471" t="s">
        <v>3998</v>
      </c>
      <c r="AW471" t="s">
        <v>320</v>
      </c>
      <c r="AX471" t="s">
        <v>319</v>
      </c>
      <c r="AY471" t="s">
        <v>254</v>
      </c>
      <c r="AZ471" t="s">
        <v>230</v>
      </c>
      <c r="BA471" t="s">
        <v>395</v>
      </c>
      <c r="BB471" t="s">
        <v>380</v>
      </c>
      <c r="BC471" t="s">
        <v>3927</v>
      </c>
      <c r="BD471" t="s">
        <v>3927</v>
      </c>
      <c r="BE471" t="s">
        <v>3927</v>
      </c>
      <c r="BF471">
        <v>16</v>
      </c>
    </row>
    <row r="472" spans="1:58" x14ac:dyDescent="0.3">
      <c r="A472">
        <v>2026</v>
      </c>
      <c r="B472">
        <v>202605</v>
      </c>
      <c r="C472">
        <v>5</v>
      </c>
      <c r="D472" s="14">
        <v>20001624018981</v>
      </c>
      <c r="E472" t="s">
        <v>2810</v>
      </c>
      <c r="F472" s="2">
        <v>46149.489525462966</v>
      </c>
      <c r="G472" s="2">
        <v>46149</v>
      </c>
      <c r="I472" t="s">
        <v>224</v>
      </c>
      <c r="J472" t="s">
        <v>230</v>
      </c>
      <c r="L472" t="s">
        <v>3127</v>
      </c>
      <c r="M472" t="s">
        <v>1336</v>
      </c>
      <c r="N472" t="s">
        <v>546</v>
      </c>
      <c r="O472" t="s">
        <v>554</v>
      </c>
      <c r="Q472" t="s">
        <v>5643</v>
      </c>
      <c r="R472" t="s">
        <v>2809</v>
      </c>
      <c r="S472" t="s">
        <v>4944</v>
      </c>
      <c r="T472" t="s">
        <v>4945</v>
      </c>
      <c r="U472" t="s">
        <v>4008</v>
      </c>
      <c r="V472" t="s">
        <v>980</v>
      </c>
      <c r="W472" t="s">
        <v>245</v>
      </c>
      <c r="X472" t="s">
        <v>225</v>
      </c>
      <c r="Z472">
        <v>4</v>
      </c>
      <c r="AA472" t="s">
        <v>3921</v>
      </c>
      <c r="AB472" t="s">
        <v>5644</v>
      </c>
      <c r="AC472">
        <v>46153.706782407404</v>
      </c>
      <c r="AD472">
        <v>46153</v>
      </c>
      <c r="AE472" t="s">
        <v>3938</v>
      </c>
      <c r="AG472" t="s">
        <v>4870</v>
      </c>
      <c r="AH472">
        <v>6108892703</v>
      </c>
      <c r="AI472" t="s">
        <v>5645</v>
      </c>
      <c r="AM472" t="s">
        <v>3925</v>
      </c>
      <c r="AN472" t="s">
        <v>3926</v>
      </c>
      <c r="AO472" t="s">
        <v>268</v>
      </c>
      <c r="AP472" t="s">
        <v>386</v>
      </c>
      <c r="AQ472" t="s">
        <v>3940</v>
      </c>
      <c r="AU472" t="s">
        <v>4220</v>
      </c>
      <c r="AV472" t="s">
        <v>4000</v>
      </c>
      <c r="AW472" t="s">
        <v>320</v>
      </c>
      <c r="AX472" t="s">
        <v>319</v>
      </c>
      <c r="AY472" t="s">
        <v>254</v>
      </c>
      <c r="AZ472" t="s">
        <v>230</v>
      </c>
      <c r="BA472" t="s">
        <v>395</v>
      </c>
      <c r="BB472" t="s">
        <v>1879</v>
      </c>
      <c r="BC472" t="s">
        <v>3927</v>
      </c>
      <c r="BD472" t="s">
        <v>3927</v>
      </c>
      <c r="BE472" t="s">
        <v>3927</v>
      </c>
      <c r="BF472">
        <v>16</v>
      </c>
    </row>
    <row r="473" spans="1:58" x14ac:dyDescent="0.3">
      <c r="A473">
        <v>2026</v>
      </c>
      <c r="B473">
        <v>202605</v>
      </c>
      <c r="C473">
        <v>5</v>
      </c>
      <c r="D473" s="14">
        <v>20001624018154</v>
      </c>
      <c r="E473" t="s">
        <v>2810</v>
      </c>
      <c r="F473" s="2">
        <v>46149.496157407404</v>
      </c>
      <c r="G473" s="2">
        <v>46150</v>
      </c>
      <c r="I473" t="s">
        <v>224</v>
      </c>
      <c r="J473" t="s">
        <v>230</v>
      </c>
      <c r="L473" t="s">
        <v>2824</v>
      </c>
      <c r="M473" t="s">
        <v>334</v>
      </c>
      <c r="N473" t="s">
        <v>322</v>
      </c>
      <c r="O473" t="s">
        <v>331</v>
      </c>
      <c r="Q473" t="s">
        <v>5646</v>
      </c>
      <c r="R473" t="s">
        <v>2809</v>
      </c>
      <c r="S473" t="s">
        <v>5207</v>
      </c>
      <c r="T473" t="s">
        <v>5208</v>
      </c>
      <c r="U473" t="s">
        <v>3034</v>
      </c>
      <c r="V473" t="s">
        <v>647</v>
      </c>
      <c r="W473" t="s">
        <v>245</v>
      </c>
      <c r="X473" t="s">
        <v>387</v>
      </c>
      <c r="Z473">
        <v>4</v>
      </c>
      <c r="AA473" t="s">
        <v>3921</v>
      </c>
      <c r="AB473" t="s">
        <v>3995</v>
      </c>
      <c r="AC473">
        <v>46155.513101851851</v>
      </c>
      <c r="AD473">
        <v>46154</v>
      </c>
      <c r="AE473" t="s">
        <v>3938</v>
      </c>
      <c r="AG473" t="s">
        <v>5135</v>
      </c>
      <c r="AH473">
        <v>6108892699</v>
      </c>
      <c r="AI473" t="s">
        <v>5647</v>
      </c>
      <c r="AM473" t="s">
        <v>3925</v>
      </c>
      <c r="AN473" t="s">
        <v>3926</v>
      </c>
      <c r="AO473" t="s">
        <v>268</v>
      </c>
      <c r="AP473" t="s">
        <v>330</v>
      </c>
      <c r="AQ473" t="s">
        <v>3998</v>
      </c>
      <c r="AW473" t="s">
        <v>389</v>
      </c>
      <c r="AX473" t="s">
        <v>388</v>
      </c>
      <c r="AY473" t="s">
        <v>253</v>
      </c>
      <c r="AZ473" t="s">
        <v>230</v>
      </c>
      <c r="BA473" t="s">
        <v>395</v>
      </c>
      <c r="BB473" t="s">
        <v>380</v>
      </c>
      <c r="BC473" t="s">
        <v>3927</v>
      </c>
      <c r="BD473" t="s">
        <v>3927</v>
      </c>
      <c r="BE473" t="s">
        <v>3927</v>
      </c>
      <c r="BF473">
        <v>16</v>
      </c>
    </row>
    <row r="474" spans="1:58" x14ac:dyDescent="0.3">
      <c r="A474">
        <v>2026</v>
      </c>
      <c r="B474">
        <v>202605</v>
      </c>
      <c r="C474">
        <v>5</v>
      </c>
      <c r="D474" s="14">
        <v>20001624016229</v>
      </c>
      <c r="E474" t="s">
        <v>2810</v>
      </c>
      <c r="F474" s="2">
        <v>46149.498865740738</v>
      </c>
      <c r="G474" s="2">
        <v>46150</v>
      </c>
      <c r="I474" t="s">
        <v>224</v>
      </c>
      <c r="J474" t="s">
        <v>230</v>
      </c>
      <c r="L474" t="s">
        <v>3654</v>
      </c>
      <c r="M474" t="s">
        <v>309</v>
      </c>
      <c r="N474" t="s">
        <v>297</v>
      </c>
      <c r="O474" t="s">
        <v>283</v>
      </c>
      <c r="Q474" t="s">
        <v>5648</v>
      </c>
      <c r="R474" t="s">
        <v>2809</v>
      </c>
      <c r="S474" t="s">
        <v>5559</v>
      </c>
      <c r="T474" t="s">
        <v>5560</v>
      </c>
      <c r="U474" t="s">
        <v>3034</v>
      </c>
      <c r="V474" t="s">
        <v>647</v>
      </c>
      <c r="W474" t="s">
        <v>245</v>
      </c>
      <c r="X474" t="s">
        <v>225</v>
      </c>
      <c r="Z474">
        <v>4</v>
      </c>
      <c r="AA474" t="s">
        <v>3921</v>
      </c>
      <c r="AB474" t="s">
        <v>5649</v>
      </c>
      <c r="AC474">
        <v>46154.683587962965</v>
      </c>
      <c r="AD474">
        <v>46154</v>
      </c>
      <c r="AE474" t="s">
        <v>3938</v>
      </c>
      <c r="AG474" t="s">
        <v>5111</v>
      </c>
      <c r="AH474">
        <v>6108895674</v>
      </c>
      <c r="AI474" t="s">
        <v>5650</v>
      </c>
      <c r="AM474" t="s">
        <v>3925</v>
      </c>
      <c r="AN474" t="s">
        <v>3926</v>
      </c>
      <c r="AO474" t="s">
        <v>268</v>
      </c>
      <c r="AP474" t="s">
        <v>330</v>
      </c>
      <c r="AQ474" t="s">
        <v>3940</v>
      </c>
      <c r="AU474" t="s">
        <v>3999</v>
      </c>
      <c r="AV474" t="s">
        <v>4000</v>
      </c>
      <c r="AW474" t="s">
        <v>320</v>
      </c>
      <c r="AX474" t="s">
        <v>319</v>
      </c>
      <c r="AY474" t="s">
        <v>254</v>
      </c>
      <c r="AZ474" t="s">
        <v>230</v>
      </c>
      <c r="BA474" t="s">
        <v>395</v>
      </c>
      <c r="BB474" t="s">
        <v>380</v>
      </c>
      <c r="BC474" t="s">
        <v>3927</v>
      </c>
      <c r="BD474" t="s">
        <v>3927</v>
      </c>
      <c r="BE474" t="s">
        <v>3927</v>
      </c>
      <c r="BF474">
        <v>16</v>
      </c>
    </row>
    <row r="475" spans="1:58" x14ac:dyDescent="0.3">
      <c r="A475">
        <v>2026</v>
      </c>
      <c r="B475">
        <v>202605</v>
      </c>
      <c r="C475">
        <v>5</v>
      </c>
      <c r="D475" s="14">
        <v>20001624012524</v>
      </c>
      <c r="E475" t="s">
        <v>2810</v>
      </c>
      <c r="F475" s="2">
        <v>46149.508668981478</v>
      </c>
      <c r="G475" s="2">
        <v>46149</v>
      </c>
      <c r="I475" t="s">
        <v>224</v>
      </c>
      <c r="J475" t="s">
        <v>230</v>
      </c>
      <c r="L475" t="s">
        <v>3254</v>
      </c>
      <c r="M475" t="s">
        <v>261</v>
      </c>
      <c r="N475" t="s">
        <v>237</v>
      </c>
      <c r="O475" t="s">
        <v>257</v>
      </c>
      <c r="Q475" t="s">
        <v>5651</v>
      </c>
      <c r="R475" t="s">
        <v>2809</v>
      </c>
      <c r="S475" t="s">
        <v>5494</v>
      </c>
      <c r="T475" t="s">
        <v>5495</v>
      </c>
      <c r="U475" t="s">
        <v>3034</v>
      </c>
      <c r="V475" t="s">
        <v>647</v>
      </c>
      <c r="W475" t="s">
        <v>245</v>
      </c>
      <c r="X475" t="s">
        <v>225</v>
      </c>
      <c r="Z475">
        <v>4</v>
      </c>
      <c r="AA475" t="s">
        <v>3921</v>
      </c>
      <c r="AB475" t="s">
        <v>5652</v>
      </c>
      <c r="AC475">
        <v>46154.683587962965</v>
      </c>
      <c r="AD475">
        <v>46153</v>
      </c>
      <c r="AE475" t="s">
        <v>3938</v>
      </c>
      <c r="AG475" t="s">
        <v>5111</v>
      </c>
      <c r="AH475">
        <v>6108906832</v>
      </c>
      <c r="AI475" t="s">
        <v>5653</v>
      </c>
      <c r="AM475" t="s">
        <v>3925</v>
      </c>
      <c r="AN475" t="s">
        <v>3926</v>
      </c>
      <c r="AO475" t="s">
        <v>268</v>
      </c>
      <c r="AP475" t="s">
        <v>304</v>
      </c>
      <c r="AQ475" t="s">
        <v>3940</v>
      </c>
      <c r="AU475" t="s">
        <v>3999</v>
      </c>
      <c r="AV475" t="s">
        <v>4000</v>
      </c>
      <c r="AW475" t="s">
        <v>227</v>
      </c>
      <c r="AX475" t="s">
        <v>226</v>
      </c>
      <c r="AY475" t="s">
        <v>254</v>
      </c>
      <c r="AZ475" t="s">
        <v>230</v>
      </c>
      <c r="BA475" t="s">
        <v>395</v>
      </c>
      <c r="BB475" t="s">
        <v>380</v>
      </c>
      <c r="BC475" t="s">
        <v>3927</v>
      </c>
      <c r="BD475" t="s">
        <v>3927</v>
      </c>
      <c r="BE475" t="s">
        <v>3927</v>
      </c>
      <c r="BF475">
        <v>16</v>
      </c>
    </row>
    <row r="476" spans="1:58" x14ac:dyDescent="0.3">
      <c r="A476">
        <v>2026</v>
      </c>
      <c r="B476">
        <v>202605</v>
      </c>
      <c r="C476">
        <v>5</v>
      </c>
      <c r="D476" s="14">
        <v>20001624010458</v>
      </c>
      <c r="E476" t="s">
        <v>2810</v>
      </c>
      <c r="F476" s="2">
        <v>46149.505648148152</v>
      </c>
      <c r="G476" s="2">
        <v>46151</v>
      </c>
      <c r="I476" t="s">
        <v>224</v>
      </c>
      <c r="J476" t="s">
        <v>230</v>
      </c>
      <c r="L476" t="s">
        <v>5654</v>
      </c>
      <c r="M476" t="s">
        <v>4740</v>
      </c>
      <c r="N476" t="s">
        <v>1128</v>
      </c>
      <c r="O476" t="s">
        <v>331</v>
      </c>
      <c r="Q476" t="s">
        <v>5655</v>
      </c>
      <c r="R476" t="s">
        <v>2809</v>
      </c>
      <c r="S476" t="s">
        <v>4547</v>
      </c>
      <c r="T476" t="s">
        <v>4548</v>
      </c>
      <c r="U476" t="s">
        <v>3034</v>
      </c>
      <c r="V476" t="s">
        <v>647</v>
      </c>
      <c r="W476" t="s">
        <v>245</v>
      </c>
      <c r="X476" t="s">
        <v>387</v>
      </c>
      <c r="Z476">
        <v>4</v>
      </c>
      <c r="AA476" t="s">
        <v>3921</v>
      </c>
      <c r="AB476" t="s">
        <v>3995</v>
      </c>
      <c r="AC476">
        <v>46155.513136574074</v>
      </c>
      <c r="AD476">
        <v>46155</v>
      </c>
      <c r="AE476" t="s">
        <v>3938</v>
      </c>
      <c r="AG476" t="s">
        <v>5111</v>
      </c>
      <c r="AH476">
        <v>6108906827</v>
      </c>
      <c r="AI476" t="s">
        <v>5656</v>
      </c>
      <c r="AM476" t="s">
        <v>3925</v>
      </c>
      <c r="AN476" t="s">
        <v>3926</v>
      </c>
      <c r="AO476" t="s">
        <v>268</v>
      </c>
      <c r="AP476" t="s">
        <v>249</v>
      </c>
      <c r="AQ476" t="s">
        <v>3998</v>
      </c>
      <c r="AW476" t="s">
        <v>389</v>
      </c>
      <c r="AX476" t="s">
        <v>388</v>
      </c>
      <c r="AY476" t="s">
        <v>253</v>
      </c>
      <c r="AZ476" t="s">
        <v>230</v>
      </c>
      <c r="BA476" t="s">
        <v>395</v>
      </c>
      <c r="BB476" t="s">
        <v>380</v>
      </c>
      <c r="BC476" t="s">
        <v>3927</v>
      </c>
      <c r="BD476" t="s">
        <v>3927</v>
      </c>
      <c r="BE476" t="s">
        <v>3927</v>
      </c>
      <c r="BF476">
        <v>16</v>
      </c>
    </row>
    <row r="477" spans="1:58" x14ac:dyDescent="0.3">
      <c r="A477">
        <v>2026</v>
      </c>
      <c r="B477">
        <v>202605</v>
      </c>
      <c r="C477">
        <v>5</v>
      </c>
      <c r="D477" s="14">
        <v>20001624007515</v>
      </c>
      <c r="E477" t="s">
        <v>2810</v>
      </c>
      <c r="F477" s="2">
        <v>46149.506944444445</v>
      </c>
      <c r="G477" s="2">
        <v>46150</v>
      </c>
      <c r="I477" t="s">
        <v>224</v>
      </c>
      <c r="J477" t="s">
        <v>230</v>
      </c>
      <c r="L477" t="s">
        <v>3834</v>
      </c>
      <c r="M477" t="s">
        <v>4307</v>
      </c>
      <c r="N477" t="s">
        <v>353</v>
      </c>
      <c r="O477" t="s">
        <v>283</v>
      </c>
      <c r="Q477" t="s">
        <v>5657</v>
      </c>
      <c r="R477" t="s">
        <v>2809</v>
      </c>
      <c r="S477" t="s">
        <v>5459</v>
      </c>
      <c r="T477" t="s">
        <v>5460</v>
      </c>
      <c r="U477" t="s">
        <v>3034</v>
      </c>
      <c r="V477" t="s">
        <v>3994</v>
      </c>
      <c r="W477" t="s">
        <v>245</v>
      </c>
      <c r="X477" t="s">
        <v>225</v>
      </c>
      <c r="Z477">
        <v>3</v>
      </c>
      <c r="AA477" t="s">
        <v>3921</v>
      </c>
      <c r="AB477" t="s">
        <v>5658</v>
      </c>
      <c r="AC477">
        <v>46153.652141203704</v>
      </c>
      <c r="AD477">
        <v>46153</v>
      </c>
      <c r="AE477" t="s">
        <v>3938</v>
      </c>
      <c r="AG477" t="s">
        <v>5173</v>
      </c>
      <c r="AH477">
        <v>6108909761</v>
      </c>
      <c r="AI477" t="s">
        <v>5659</v>
      </c>
      <c r="AM477" t="s">
        <v>3925</v>
      </c>
      <c r="AN477" t="s">
        <v>3926</v>
      </c>
      <c r="AO477" t="s">
        <v>268</v>
      </c>
      <c r="AP477" t="s">
        <v>304</v>
      </c>
      <c r="AQ477" t="s">
        <v>3940</v>
      </c>
      <c r="AU477" t="s">
        <v>4220</v>
      </c>
      <c r="AV477" t="s">
        <v>4000</v>
      </c>
      <c r="AW477" t="s">
        <v>320</v>
      </c>
      <c r="AX477" t="s">
        <v>319</v>
      </c>
      <c r="AY477" t="s">
        <v>254</v>
      </c>
      <c r="AZ477" t="s">
        <v>230</v>
      </c>
      <c r="BA477" t="s">
        <v>395</v>
      </c>
      <c r="BB477" t="s">
        <v>380</v>
      </c>
      <c r="BC477" t="s">
        <v>3927</v>
      </c>
      <c r="BD477" t="s">
        <v>3927</v>
      </c>
      <c r="BE477" t="s">
        <v>3927</v>
      </c>
      <c r="BF477">
        <v>16</v>
      </c>
    </row>
    <row r="478" spans="1:58" x14ac:dyDescent="0.3">
      <c r="A478">
        <v>2026</v>
      </c>
      <c r="B478">
        <v>202605</v>
      </c>
      <c r="C478">
        <v>5</v>
      </c>
      <c r="D478" s="14">
        <v>20001624006881</v>
      </c>
      <c r="E478" t="s">
        <v>2810</v>
      </c>
      <c r="F478" s="2">
        <v>46149.521458333336</v>
      </c>
      <c r="G478" s="2">
        <v>46151</v>
      </c>
      <c r="I478" t="s">
        <v>224</v>
      </c>
      <c r="J478" t="s">
        <v>230</v>
      </c>
      <c r="L478" t="s">
        <v>3407</v>
      </c>
      <c r="M478" t="s">
        <v>309</v>
      </c>
      <c r="N478" t="s">
        <v>297</v>
      </c>
      <c r="O478" t="s">
        <v>283</v>
      </c>
      <c r="Q478" t="s">
        <v>5660</v>
      </c>
      <c r="R478" t="s">
        <v>2809</v>
      </c>
      <c r="S478" t="s">
        <v>5183</v>
      </c>
      <c r="T478" t="s">
        <v>5184</v>
      </c>
      <c r="U478" t="s">
        <v>3034</v>
      </c>
      <c r="V478" t="s">
        <v>647</v>
      </c>
      <c r="W478" t="s">
        <v>245</v>
      </c>
      <c r="X478" t="s">
        <v>225</v>
      </c>
      <c r="Z478">
        <v>3</v>
      </c>
      <c r="AA478" t="s">
        <v>3921</v>
      </c>
      <c r="AB478" t="s">
        <v>5661</v>
      </c>
      <c r="AC478">
        <v>46154.683587962965</v>
      </c>
      <c r="AD478">
        <v>46154</v>
      </c>
      <c r="AE478" t="s">
        <v>3938</v>
      </c>
      <c r="AG478" t="s">
        <v>5111</v>
      </c>
      <c r="AH478">
        <v>6108908814</v>
      </c>
      <c r="AI478" t="s">
        <v>5662</v>
      </c>
      <c r="AM478" t="s">
        <v>3925</v>
      </c>
      <c r="AN478" t="s">
        <v>3926</v>
      </c>
      <c r="AO478" t="s">
        <v>268</v>
      </c>
      <c r="AP478" t="s">
        <v>304</v>
      </c>
      <c r="AQ478" t="s">
        <v>3940</v>
      </c>
      <c r="AU478" t="s">
        <v>3999</v>
      </c>
      <c r="AV478" t="s">
        <v>4000</v>
      </c>
      <c r="AW478" t="s">
        <v>1876</v>
      </c>
      <c r="AX478" t="s">
        <v>1875</v>
      </c>
      <c r="AY478" t="s">
        <v>254</v>
      </c>
      <c r="AZ478" t="s">
        <v>230</v>
      </c>
      <c r="BA478" t="s">
        <v>395</v>
      </c>
      <c r="BB478" t="s">
        <v>1857</v>
      </c>
      <c r="BC478" t="s">
        <v>3927</v>
      </c>
      <c r="BD478" t="s">
        <v>3927</v>
      </c>
      <c r="BE478" t="s">
        <v>3927</v>
      </c>
      <c r="BF478">
        <v>16</v>
      </c>
    </row>
    <row r="479" spans="1:58" x14ac:dyDescent="0.3">
      <c r="A479">
        <v>2026</v>
      </c>
      <c r="B479">
        <v>202605</v>
      </c>
      <c r="C479">
        <v>5</v>
      </c>
      <c r="D479" s="14">
        <v>20001624005389</v>
      </c>
      <c r="E479" t="s">
        <v>2810</v>
      </c>
      <c r="F479" s="2">
        <v>46149.499537037038</v>
      </c>
      <c r="G479" s="2">
        <v>46150</v>
      </c>
      <c r="I479" t="s">
        <v>224</v>
      </c>
      <c r="J479" t="s">
        <v>230</v>
      </c>
      <c r="L479" t="s">
        <v>3637</v>
      </c>
      <c r="M479" t="s">
        <v>309</v>
      </c>
      <c r="N479" t="s">
        <v>297</v>
      </c>
      <c r="O479" t="s">
        <v>283</v>
      </c>
      <c r="Q479" t="s">
        <v>5663</v>
      </c>
      <c r="R479" t="s">
        <v>2809</v>
      </c>
      <c r="S479" t="s">
        <v>4961</v>
      </c>
      <c r="T479" t="s">
        <v>4962</v>
      </c>
      <c r="U479" t="s">
        <v>3034</v>
      </c>
      <c r="V479" t="s">
        <v>3994</v>
      </c>
      <c r="W479" t="s">
        <v>245</v>
      </c>
      <c r="X479" t="s">
        <v>225</v>
      </c>
      <c r="Z479">
        <v>3</v>
      </c>
      <c r="AA479" t="s">
        <v>3921</v>
      </c>
      <c r="AB479" t="s">
        <v>5664</v>
      </c>
      <c r="AC479">
        <v>46153.652141203704</v>
      </c>
      <c r="AD479">
        <v>46153</v>
      </c>
      <c r="AE479" t="s">
        <v>3938</v>
      </c>
      <c r="AG479" t="s">
        <v>5173</v>
      </c>
      <c r="AH479">
        <v>6108906805</v>
      </c>
      <c r="AI479" t="s">
        <v>5665</v>
      </c>
      <c r="AM479" t="s">
        <v>3925</v>
      </c>
      <c r="AN479" t="s">
        <v>3926</v>
      </c>
      <c r="AO479" t="s">
        <v>268</v>
      </c>
      <c r="AP479" t="s">
        <v>386</v>
      </c>
      <c r="AQ479" t="s">
        <v>3940</v>
      </c>
      <c r="AU479" t="s">
        <v>4220</v>
      </c>
      <c r="AV479" t="s">
        <v>4000</v>
      </c>
      <c r="AW479" t="s">
        <v>320</v>
      </c>
      <c r="AX479" t="s">
        <v>319</v>
      </c>
      <c r="AY479" t="s">
        <v>254</v>
      </c>
      <c r="AZ479" t="s">
        <v>230</v>
      </c>
      <c r="BA479" t="s">
        <v>395</v>
      </c>
      <c r="BB479" t="s">
        <v>380</v>
      </c>
      <c r="BC479" t="s">
        <v>3927</v>
      </c>
      <c r="BD479" t="s">
        <v>3927</v>
      </c>
      <c r="BE479" t="s">
        <v>3927</v>
      </c>
      <c r="BF479">
        <v>16</v>
      </c>
    </row>
    <row r="480" spans="1:58" x14ac:dyDescent="0.3">
      <c r="A480">
        <v>2026</v>
      </c>
      <c r="B480">
        <v>202605</v>
      </c>
      <c r="C480">
        <v>5</v>
      </c>
      <c r="D480" s="14">
        <v>20001623975206</v>
      </c>
      <c r="E480" t="s">
        <v>2810</v>
      </c>
      <c r="F480" s="2">
        <v>46149.464502314811</v>
      </c>
      <c r="G480" s="2">
        <v>46151</v>
      </c>
      <c r="I480" t="s">
        <v>224</v>
      </c>
      <c r="J480" t="s">
        <v>230</v>
      </c>
      <c r="L480" t="s">
        <v>5666</v>
      </c>
      <c r="M480" t="s">
        <v>1949</v>
      </c>
      <c r="N480" t="s">
        <v>322</v>
      </c>
      <c r="O480" t="s">
        <v>331</v>
      </c>
      <c r="Q480" t="s">
        <v>5667</v>
      </c>
      <c r="R480" t="s">
        <v>2809</v>
      </c>
      <c r="S480" t="s">
        <v>5395</v>
      </c>
      <c r="T480" t="s">
        <v>5396</v>
      </c>
      <c r="U480" t="s">
        <v>3034</v>
      </c>
      <c r="V480" t="s">
        <v>647</v>
      </c>
      <c r="W480" t="s">
        <v>245</v>
      </c>
      <c r="X480" t="s">
        <v>225</v>
      </c>
      <c r="Z480">
        <v>3</v>
      </c>
      <c r="AA480" t="s">
        <v>3921</v>
      </c>
      <c r="AB480" t="s">
        <v>5668</v>
      </c>
      <c r="AC480">
        <v>46154.683587962965</v>
      </c>
      <c r="AD480">
        <v>46154</v>
      </c>
      <c r="AE480" t="s">
        <v>3938</v>
      </c>
      <c r="AG480" t="s">
        <v>5111</v>
      </c>
      <c r="AH480">
        <v>6108427429</v>
      </c>
      <c r="AI480" t="s">
        <v>5669</v>
      </c>
      <c r="AM480" t="s">
        <v>3925</v>
      </c>
      <c r="AN480" t="s">
        <v>3926</v>
      </c>
      <c r="AO480" t="s">
        <v>268</v>
      </c>
      <c r="AP480" t="s">
        <v>304</v>
      </c>
      <c r="AQ480" t="s">
        <v>3940</v>
      </c>
      <c r="AU480" t="s">
        <v>3999</v>
      </c>
      <c r="AV480" t="s">
        <v>4000</v>
      </c>
      <c r="AW480" t="s">
        <v>227</v>
      </c>
      <c r="AX480" t="s">
        <v>226</v>
      </c>
      <c r="AY480" t="s">
        <v>254</v>
      </c>
      <c r="AZ480" t="s">
        <v>230</v>
      </c>
      <c r="BA480" t="s">
        <v>273</v>
      </c>
      <c r="BB480" t="s">
        <v>380</v>
      </c>
      <c r="BC480" t="s">
        <v>3927</v>
      </c>
      <c r="BD480" t="s">
        <v>3927</v>
      </c>
      <c r="BE480" t="s">
        <v>3927</v>
      </c>
      <c r="BF480">
        <v>26</v>
      </c>
    </row>
    <row r="481" spans="1:58" x14ac:dyDescent="0.3">
      <c r="A481">
        <v>2026</v>
      </c>
      <c r="B481">
        <v>202605</v>
      </c>
      <c r="C481">
        <v>5</v>
      </c>
      <c r="D481" s="14">
        <v>20001623974482</v>
      </c>
      <c r="E481" t="s">
        <v>2810</v>
      </c>
      <c r="F481" s="2">
        <v>46149.474895833337</v>
      </c>
      <c r="G481" s="2">
        <v>46150</v>
      </c>
      <c r="I481" t="s">
        <v>224</v>
      </c>
      <c r="J481" t="s">
        <v>230</v>
      </c>
      <c r="L481" t="s">
        <v>406</v>
      </c>
      <c r="M481" t="s">
        <v>1336</v>
      </c>
      <c r="N481" t="s">
        <v>546</v>
      </c>
      <c r="O481" t="s">
        <v>554</v>
      </c>
      <c r="Q481" t="s">
        <v>5670</v>
      </c>
      <c r="R481" t="s">
        <v>2809</v>
      </c>
      <c r="S481" t="s">
        <v>5404</v>
      </c>
      <c r="T481" t="s">
        <v>5405</v>
      </c>
      <c r="U481" t="s">
        <v>3034</v>
      </c>
      <c r="V481" t="s">
        <v>647</v>
      </c>
      <c r="W481" t="s">
        <v>245</v>
      </c>
      <c r="X481" t="s">
        <v>387</v>
      </c>
      <c r="Z481">
        <v>4</v>
      </c>
      <c r="AA481" t="s">
        <v>3921</v>
      </c>
      <c r="AB481" t="s">
        <v>3995</v>
      </c>
      <c r="AC481">
        <v>46155.513101851851</v>
      </c>
      <c r="AD481">
        <v>46154</v>
      </c>
      <c r="AE481" t="s">
        <v>3938</v>
      </c>
      <c r="AG481" t="s">
        <v>5006</v>
      </c>
      <c r="AH481">
        <v>1028779048</v>
      </c>
      <c r="AI481" t="s">
        <v>5671</v>
      </c>
      <c r="AM481" t="s">
        <v>3925</v>
      </c>
      <c r="AN481" t="s">
        <v>3926</v>
      </c>
      <c r="AO481" t="s">
        <v>268</v>
      </c>
      <c r="AP481" t="s">
        <v>386</v>
      </c>
      <c r="AQ481" t="s">
        <v>3998</v>
      </c>
      <c r="AW481" t="s">
        <v>447</v>
      </c>
      <c r="AX481" t="s">
        <v>446</v>
      </c>
      <c r="AY481" t="s">
        <v>253</v>
      </c>
      <c r="AZ481" t="s">
        <v>230</v>
      </c>
      <c r="BA481" t="s">
        <v>273</v>
      </c>
      <c r="BB481" t="s">
        <v>380</v>
      </c>
      <c r="BC481" t="s">
        <v>3927</v>
      </c>
      <c r="BD481" t="s">
        <v>3927</v>
      </c>
      <c r="BE481" t="s">
        <v>3927</v>
      </c>
      <c r="BF481">
        <v>1</v>
      </c>
    </row>
    <row r="482" spans="1:58" x14ac:dyDescent="0.3">
      <c r="A482">
        <v>2026</v>
      </c>
      <c r="B482">
        <v>202605</v>
      </c>
      <c r="C482">
        <v>5</v>
      </c>
      <c r="D482" s="14">
        <v>20001623973777</v>
      </c>
      <c r="E482" t="s">
        <v>2810</v>
      </c>
      <c r="F482" s="2">
        <v>46149.484039351853</v>
      </c>
      <c r="G482" s="2">
        <v>46151</v>
      </c>
      <c r="I482" t="s">
        <v>224</v>
      </c>
      <c r="J482" t="s">
        <v>230</v>
      </c>
      <c r="L482" t="s">
        <v>2844</v>
      </c>
      <c r="M482" t="s">
        <v>334</v>
      </c>
      <c r="N482" t="s">
        <v>322</v>
      </c>
      <c r="O482" t="s">
        <v>331</v>
      </c>
      <c r="Q482" t="s">
        <v>5672</v>
      </c>
      <c r="R482" t="s">
        <v>2809</v>
      </c>
      <c r="S482" t="s">
        <v>5673</v>
      </c>
      <c r="T482" t="s">
        <v>5674</v>
      </c>
      <c r="U482" t="s">
        <v>4796</v>
      </c>
      <c r="V482" t="s">
        <v>2024</v>
      </c>
      <c r="W482" t="s">
        <v>245</v>
      </c>
      <c r="X482" t="s">
        <v>225</v>
      </c>
      <c r="Z482">
        <v>0</v>
      </c>
      <c r="AA482" t="s">
        <v>3921</v>
      </c>
      <c r="AB482" t="s">
        <v>4810</v>
      </c>
      <c r="AC482">
        <v>46153.484120370369</v>
      </c>
      <c r="AD482">
        <v>46151</v>
      </c>
      <c r="AE482" t="s">
        <v>4811</v>
      </c>
      <c r="AG482" t="s">
        <v>2026</v>
      </c>
      <c r="AH482">
        <v>1034254121</v>
      </c>
      <c r="AI482" t="s">
        <v>5675</v>
      </c>
      <c r="AM482" t="s">
        <v>3925</v>
      </c>
      <c r="AN482" t="s">
        <v>3926</v>
      </c>
      <c r="AO482" t="s">
        <v>268</v>
      </c>
      <c r="AP482" t="s">
        <v>386</v>
      </c>
      <c r="AQ482" t="s">
        <v>4815</v>
      </c>
      <c r="AU482" t="s">
        <v>5676</v>
      </c>
      <c r="AV482" t="s">
        <v>5191</v>
      </c>
      <c r="AW482" t="s">
        <v>227</v>
      </c>
      <c r="AX482" t="s">
        <v>226</v>
      </c>
      <c r="AY482" t="s">
        <v>254</v>
      </c>
      <c r="AZ482" t="s">
        <v>230</v>
      </c>
      <c r="BA482" t="s">
        <v>273</v>
      </c>
      <c r="BB482" t="s">
        <v>380</v>
      </c>
      <c r="BC482" t="s">
        <v>3927</v>
      </c>
      <c r="BD482" t="s">
        <v>3927</v>
      </c>
      <c r="BE482" t="s">
        <v>3927</v>
      </c>
      <c r="BF482">
        <v>9</v>
      </c>
    </row>
    <row r="483" spans="1:58" x14ac:dyDescent="0.3">
      <c r="A483">
        <v>2026</v>
      </c>
      <c r="B483">
        <v>202605</v>
      </c>
      <c r="C483">
        <v>5</v>
      </c>
      <c r="D483" s="14">
        <v>20001623973579</v>
      </c>
      <c r="E483" t="s">
        <v>2810</v>
      </c>
      <c r="F483" s="2">
        <v>46149.477349537039</v>
      </c>
      <c r="G483" s="2">
        <v>46150</v>
      </c>
      <c r="I483" t="s">
        <v>224</v>
      </c>
      <c r="J483" t="s">
        <v>230</v>
      </c>
      <c r="L483" t="s">
        <v>2290</v>
      </c>
      <c r="M483" t="s">
        <v>334</v>
      </c>
      <c r="N483" t="s">
        <v>322</v>
      </c>
      <c r="O483" t="s">
        <v>331</v>
      </c>
      <c r="Q483" t="s">
        <v>5677</v>
      </c>
      <c r="R483" t="s">
        <v>2809</v>
      </c>
      <c r="S483" t="s">
        <v>5640</v>
      </c>
      <c r="T483" t="s">
        <v>5641</v>
      </c>
      <c r="U483" t="s">
        <v>3034</v>
      </c>
      <c r="V483" t="s">
        <v>647</v>
      </c>
      <c r="W483" t="s">
        <v>245</v>
      </c>
      <c r="X483" t="s">
        <v>225</v>
      </c>
      <c r="Z483">
        <v>4</v>
      </c>
      <c r="AA483" t="s">
        <v>3921</v>
      </c>
      <c r="AB483" t="s">
        <v>5678</v>
      </c>
      <c r="AC483">
        <v>46154.683587962965</v>
      </c>
      <c r="AD483">
        <v>46154</v>
      </c>
      <c r="AE483" t="s">
        <v>3938</v>
      </c>
      <c r="AG483" t="s">
        <v>5006</v>
      </c>
      <c r="AH483">
        <v>6108887692</v>
      </c>
      <c r="AI483" t="s">
        <v>5679</v>
      </c>
      <c r="AM483" t="s">
        <v>3925</v>
      </c>
      <c r="AN483" t="s">
        <v>3926</v>
      </c>
      <c r="AO483" t="s">
        <v>268</v>
      </c>
      <c r="AP483" t="s">
        <v>386</v>
      </c>
      <c r="AQ483" t="s">
        <v>3940</v>
      </c>
      <c r="AU483" t="s">
        <v>3999</v>
      </c>
      <c r="AV483" t="s">
        <v>4000</v>
      </c>
      <c r="AW483" t="s">
        <v>320</v>
      </c>
      <c r="AX483" t="s">
        <v>319</v>
      </c>
      <c r="AY483" t="s">
        <v>254</v>
      </c>
      <c r="AZ483" t="s">
        <v>230</v>
      </c>
      <c r="BA483" t="s">
        <v>395</v>
      </c>
      <c r="BB483" t="s">
        <v>380</v>
      </c>
      <c r="BC483" t="s">
        <v>3927</v>
      </c>
      <c r="BD483" t="s">
        <v>3927</v>
      </c>
      <c r="BE483" t="s">
        <v>3927</v>
      </c>
      <c r="BF483">
        <v>16</v>
      </c>
    </row>
    <row r="484" spans="1:58" x14ac:dyDescent="0.3">
      <c r="A484">
        <v>2026</v>
      </c>
      <c r="B484">
        <v>202605</v>
      </c>
      <c r="C484">
        <v>5</v>
      </c>
      <c r="D484" s="14">
        <v>20001623972986</v>
      </c>
      <c r="E484" t="s">
        <v>2810</v>
      </c>
      <c r="F484" s="2">
        <v>46149.456041666665</v>
      </c>
      <c r="G484" s="2">
        <v>46151</v>
      </c>
      <c r="I484" t="s">
        <v>224</v>
      </c>
      <c r="J484" t="s">
        <v>230</v>
      </c>
      <c r="L484" t="s">
        <v>2914</v>
      </c>
      <c r="M484" t="s">
        <v>994</v>
      </c>
      <c r="N484" t="s">
        <v>989</v>
      </c>
      <c r="O484" t="s">
        <v>554</v>
      </c>
      <c r="Q484" t="s">
        <v>5680</v>
      </c>
      <c r="R484" t="s">
        <v>2809</v>
      </c>
      <c r="S484" t="s">
        <v>5003</v>
      </c>
      <c r="T484" t="s">
        <v>5004</v>
      </c>
      <c r="U484" t="s">
        <v>3034</v>
      </c>
      <c r="V484" t="s">
        <v>647</v>
      </c>
      <c r="W484" t="s">
        <v>245</v>
      </c>
      <c r="X484" t="s">
        <v>387</v>
      </c>
      <c r="Z484">
        <v>3</v>
      </c>
      <c r="AA484" t="s">
        <v>3921</v>
      </c>
      <c r="AB484" t="s">
        <v>5681</v>
      </c>
      <c r="AC484">
        <v>46154.683587962965</v>
      </c>
      <c r="AD484">
        <v>46154</v>
      </c>
      <c r="AE484" t="s">
        <v>3938</v>
      </c>
      <c r="AG484" t="s">
        <v>5006</v>
      </c>
      <c r="AH484">
        <v>1098162248</v>
      </c>
      <c r="AI484" t="s">
        <v>5682</v>
      </c>
      <c r="AM484" t="s">
        <v>3925</v>
      </c>
      <c r="AN484" t="s">
        <v>3926</v>
      </c>
      <c r="AO484" t="s">
        <v>268</v>
      </c>
      <c r="AP484" t="s">
        <v>386</v>
      </c>
      <c r="AQ484" t="s">
        <v>3940</v>
      </c>
      <c r="AU484" t="s">
        <v>3999</v>
      </c>
      <c r="AV484" t="s">
        <v>4000</v>
      </c>
      <c r="AW484" t="s">
        <v>447</v>
      </c>
      <c r="AX484" t="s">
        <v>446</v>
      </c>
      <c r="AY484" t="s">
        <v>253</v>
      </c>
      <c r="AZ484" t="s">
        <v>230</v>
      </c>
      <c r="BA484" t="s">
        <v>344</v>
      </c>
      <c r="BB484" t="s">
        <v>232</v>
      </c>
      <c r="BC484" t="s">
        <v>3927</v>
      </c>
      <c r="BD484" t="s">
        <v>3927</v>
      </c>
      <c r="BE484" t="s">
        <v>3927</v>
      </c>
      <c r="BF484">
        <v>16</v>
      </c>
    </row>
    <row r="485" spans="1:58" x14ac:dyDescent="0.3">
      <c r="A485">
        <v>2026</v>
      </c>
      <c r="B485">
        <v>202605</v>
      </c>
      <c r="C485">
        <v>5</v>
      </c>
      <c r="D485" s="14">
        <v>20001623972538</v>
      </c>
      <c r="E485" t="s">
        <v>2810</v>
      </c>
      <c r="F485" s="2">
        <v>46149.476365740738</v>
      </c>
      <c r="G485" s="2">
        <v>46151</v>
      </c>
      <c r="I485" t="s">
        <v>224</v>
      </c>
      <c r="J485" t="s">
        <v>230</v>
      </c>
      <c r="L485" t="s">
        <v>537</v>
      </c>
      <c r="M485" t="s">
        <v>334</v>
      </c>
      <c r="N485" t="s">
        <v>322</v>
      </c>
      <c r="O485" t="s">
        <v>331</v>
      </c>
      <c r="Q485" t="s">
        <v>5683</v>
      </c>
      <c r="R485" t="s">
        <v>2809</v>
      </c>
      <c r="S485" t="s">
        <v>5108</v>
      </c>
      <c r="T485" t="s">
        <v>5109</v>
      </c>
      <c r="U485" t="s">
        <v>3034</v>
      </c>
      <c r="V485" t="s">
        <v>647</v>
      </c>
      <c r="W485" t="s">
        <v>245</v>
      </c>
      <c r="X485" t="s">
        <v>225</v>
      </c>
      <c r="Z485">
        <v>3</v>
      </c>
      <c r="AA485" t="s">
        <v>3921</v>
      </c>
      <c r="AB485" t="s">
        <v>5684</v>
      </c>
      <c r="AC485">
        <v>46154.683587962965</v>
      </c>
      <c r="AD485">
        <v>46154</v>
      </c>
      <c r="AE485" t="s">
        <v>3938</v>
      </c>
      <c r="AG485" t="s">
        <v>5111</v>
      </c>
      <c r="AH485">
        <v>6103128192</v>
      </c>
      <c r="AI485" t="s">
        <v>5685</v>
      </c>
      <c r="AM485" t="s">
        <v>3925</v>
      </c>
      <c r="AN485" t="s">
        <v>3926</v>
      </c>
      <c r="AO485" t="s">
        <v>268</v>
      </c>
      <c r="AP485" t="s">
        <v>304</v>
      </c>
      <c r="AQ485" t="s">
        <v>3940</v>
      </c>
      <c r="AU485" t="s">
        <v>3999</v>
      </c>
      <c r="AV485" t="s">
        <v>4000</v>
      </c>
      <c r="AW485" t="s">
        <v>227</v>
      </c>
      <c r="AX485" t="s">
        <v>226</v>
      </c>
      <c r="AY485" t="s">
        <v>254</v>
      </c>
      <c r="AZ485" t="s">
        <v>230</v>
      </c>
      <c r="BA485" t="s">
        <v>273</v>
      </c>
      <c r="BB485" t="s">
        <v>380</v>
      </c>
      <c r="BC485" t="s">
        <v>3927</v>
      </c>
      <c r="BD485" t="s">
        <v>3927</v>
      </c>
      <c r="BE485" t="s">
        <v>3927</v>
      </c>
      <c r="BF485">
        <v>1</v>
      </c>
    </row>
    <row r="486" spans="1:58" x14ac:dyDescent="0.3">
      <c r="A486">
        <v>2026</v>
      </c>
      <c r="B486">
        <v>202605</v>
      </c>
      <c r="C486">
        <v>5</v>
      </c>
      <c r="D486" s="14">
        <v>20001623970674</v>
      </c>
      <c r="E486" t="s">
        <v>2810</v>
      </c>
      <c r="F486" s="2">
        <v>46149.479317129626</v>
      </c>
      <c r="G486" s="2">
        <v>46150</v>
      </c>
      <c r="I486" t="s">
        <v>224</v>
      </c>
      <c r="J486" t="s">
        <v>230</v>
      </c>
      <c r="L486" t="s">
        <v>3042</v>
      </c>
      <c r="M486" t="s">
        <v>1831</v>
      </c>
      <c r="N486" t="s">
        <v>353</v>
      </c>
      <c r="O486" t="s">
        <v>283</v>
      </c>
      <c r="Q486" t="s">
        <v>5686</v>
      </c>
      <c r="R486" t="s">
        <v>2809</v>
      </c>
      <c r="S486" t="s">
        <v>5687</v>
      </c>
      <c r="T486" t="s">
        <v>5688</v>
      </c>
      <c r="U486" t="s">
        <v>3034</v>
      </c>
      <c r="V486" t="s">
        <v>647</v>
      </c>
      <c r="W486" t="s">
        <v>245</v>
      </c>
      <c r="X486" t="s">
        <v>387</v>
      </c>
      <c r="Z486">
        <v>4</v>
      </c>
      <c r="AA486" t="s">
        <v>3921</v>
      </c>
      <c r="AB486" t="s">
        <v>5689</v>
      </c>
      <c r="AC486">
        <v>46154.683587962965</v>
      </c>
      <c r="AD486">
        <v>46154</v>
      </c>
      <c r="AE486" t="s">
        <v>3938</v>
      </c>
      <c r="AG486" t="s">
        <v>5111</v>
      </c>
      <c r="AH486">
        <v>6108906732</v>
      </c>
      <c r="AI486" t="s">
        <v>5690</v>
      </c>
      <c r="AM486" t="s">
        <v>3925</v>
      </c>
      <c r="AN486" t="s">
        <v>3926</v>
      </c>
      <c r="AO486" t="s">
        <v>268</v>
      </c>
      <c r="AP486" t="s">
        <v>304</v>
      </c>
      <c r="AQ486" t="s">
        <v>3940</v>
      </c>
      <c r="AU486" t="s">
        <v>3999</v>
      </c>
      <c r="AV486" t="s">
        <v>4000</v>
      </c>
      <c r="AW486" t="s">
        <v>389</v>
      </c>
      <c r="AX486" t="s">
        <v>388</v>
      </c>
      <c r="AY486" t="s">
        <v>253</v>
      </c>
      <c r="AZ486" t="s">
        <v>230</v>
      </c>
      <c r="BA486" t="s">
        <v>395</v>
      </c>
      <c r="BB486" t="s">
        <v>380</v>
      </c>
      <c r="BC486" t="s">
        <v>3927</v>
      </c>
      <c r="BD486" t="s">
        <v>3927</v>
      </c>
      <c r="BE486" t="s">
        <v>3927</v>
      </c>
      <c r="BF486">
        <v>16</v>
      </c>
    </row>
    <row r="487" spans="1:58" x14ac:dyDescent="0.3">
      <c r="A487">
        <v>2026</v>
      </c>
      <c r="B487">
        <v>202605</v>
      </c>
      <c r="C487">
        <v>5</v>
      </c>
      <c r="D487" s="14">
        <v>20001623967462</v>
      </c>
      <c r="E487" t="s">
        <v>2810</v>
      </c>
      <c r="F487" s="2">
        <v>46149.471365740741</v>
      </c>
      <c r="G487" s="2">
        <v>46150</v>
      </c>
      <c r="I487" t="s">
        <v>224</v>
      </c>
      <c r="J487" t="s">
        <v>230</v>
      </c>
      <c r="L487" t="s">
        <v>729</v>
      </c>
      <c r="M487" t="s">
        <v>5691</v>
      </c>
      <c r="N487" t="s">
        <v>353</v>
      </c>
      <c r="O487" t="s">
        <v>283</v>
      </c>
      <c r="Q487" t="s">
        <v>5692</v>
      </c>
      <c r="R487" t="s">
        <v>2809</v>
      </c>
      <c r="S487" t="s">
        <v>5693</v>
      </c>
      <c r="T487" t="s">
        <v>5694</v>
      </c>
      <c r="U487" t="s">
        <v>3034</v>
      </c>
      <c r="V487" t="s">
        <v>647</v>
      </c>
      <c r="W487" t="s">
        <v>245</v>
      </c>
      <c r="X487" t="s">
        <v>225</v>
      </c>
      <c r="Z487">
        <v>4</v>
      </c>
      <c r="AA487" t="s">
        <v>3921</v>
      </c>
      <c r="AB487" t="s">
        <v>5695</v>
      </c>
      <c r="AC487">
        <v>46154.683587962965</v>
      </c>
      <c r="AD487">
        <v>46154</v>
      </c>
      <c r="AE487" t="s">
        <v>3938</v>
      </c>
      <c r="AG487" t="s">
        <v>5111</v>
      </c>
      <c r="AH487">
        <v>6108894621</v>
      </c>
      <c r="AI487" t="s">
        <v>5696</v>
      </c>
      <c r="AM487" t="s">
        <v>3925</v>
      </c>
      <c r="AN487" t="s">
        <v>3926</v>
      </c>
      <c r="AO487" t="s">
        <v>268</v>
      </c>
      <c r="AP487" t="s">
        <v>304</v>
      </c>
      <c r="AQ487" t="s">
        <v>3940</v>
      </c>
      <c r="AU487" t="s">
        <v>3999</v>
      </c>
      <c r="AV487" t="s">
        <v>4000</v>
      </c>
      <c r="AW487" t="s">
        <v>320</v>
      </c>
      <c r="AX487" t="s">
        <v>319</v>
      </c>
      <c r="AY487" t="s">
        <v>254</v>
      </c>
      <c r="AZ487" t="s">
        <v>230</v>
      </c>
      <c r="BA487" t="s">
        <v>395</v>
      </c>
      <c r="BB487" t="s">
        <v>380</v>
      </c>
      <c r="BC487" t="s">
        <v>3927</v>
      </c>
      <c r="BD487" t="s">
        <v>3927</v>
      </c>
      <c r="BE487" t="s">
        <v>3927</v>
      </c>
      <c r="BF487">
        <v>16</v>
      </c>
    </row>
    <row r="488" spans="1:58" x14ac:dyDescent="0.3">
      <c r="A488">
        <v>2026</v>
      </c>
      <c r="B488">
        <v>202605</v>
      </c>
      <c r="C488">
        <v>5</v>
      </c>
      <c r="D488" s="14">
        <v>20001623963887</v>
      </c>
      <c r="E488" t="s">
        <v>2810</v>
      </c>
      <c r="F488" s="2">
        <v>46149.485520833332</v>
      </c>
      <c r="G488" s="2">
        <v>46149</v>
      </c>
      <c r="I488" t="s">
        <v>224</v>
      </c>
      <c r="J488" t="s">
        <v>230</v>
      </c>
      <c r="L488" t="s">
        <v>2825</v>
      </c>
      <c r="M488" t="s">
        <v>626</v>
      </c>
      <c r="N488" t="s">
        <v>616</v>
      </c>
      <c r="O488" t="s">
        <v>623</v>
      </c>
      <c r="Q488" t="s">
        <v>5697</v>
      </c>
      <c r="R488" t="s">
        <v>2809</v>
      </c>
      <c r="S488" t="s">
        <v>5453</v>
      </c>
      <c r="T488" t="s">
        <v>5454</v>
      </c>
      <c r="U488" t="s">
        <v>3034</v>
      </c>
      <c r="V488" t="s">
        <v>647</v>
      </c>
      <c r="W488" t="s">
        <v>245</v>
      </c>
      <c r="X488" t="s">
        <v>225</v>
      </c>
      <c r="Z488">
        <v>4</v>
      </c>
      <c r="AA488" t="s">
        <v>3921</v>
      </c>
      <c r="AB488" t="s">
        <v>5698</v>
      </c>
      <c r="AC488">
        <v>46154.683587962965</v>
      </c>
      <c r="AD488">
        <v>46153</v>
      </c>
      <c r="AE488" t="s">
        <v>3938</v>
      </c>
      <c r="AG488" t="s">
        <v>5135</v>
      </c>
      <c r="AH488">
        <v>6108892692</v>
      </c>
      <c r="AI488" t="s">
        <v>5699</v>
      </c>
      <c r="AM488" t="s">
        <v>3925</v>
      </c>
      <c r="AN488" t="s">
        <v>3926</v>
      </c>
      <c r="AO488" t="s">
        <v>268</v>
      </c>
      <c r="AP488" t="s">
        <v>304</v>
      </c>
      <c r="AQ488" t="s">
        <v>3940</v>
      </c>
      <c r="AU488" t="s">
        <v>3999</v>
      </c>
      <c r="AV488" t="s">
        <v>4000</v>
      </c>
      <c r="AW488" t="s">
        <v>320</v>
      </c>
      <c r="AX488" t="s">
        <v>319</v>
      </c>
      <c r="AY488" t="s">
        <v>254</v>
      </c>
      <c r="AZ488" t="s">
        <v>230</v>
      </c>
      <c r="BA488" t="s">
        <v>395</v>
      </c>
      <c r="BB488" t="s">
        <v>380</v>
      </c>
      <c r="BC488" t="s">
        <v>3927</v>
      </c>
      <c r="BD488" t="s">
        <v>3927</v>
      </c>
      <c r="BE488" t="s">
        <v>3927</v>
      </c>
      <c r="BF488">
        <v>16</v>
      </c>
    </row>
    <row r="489" spans="1:58" x14ac:dyDescent="0.3">
      <c r="A489">
        <v>2026</v>
      </c>
      <c r="B489">
        <v>202605</v>
      </c>
      <c r="C489">
        <v>5</v>
      </c>
      <c r="D489" s="14">
        <v>20001623962550</v>
      </c>
      <c r="E489" t="s">
        <v>2810</v>
      </c>
      <c r="F489" s="2">
        <v>46149.47383101852</v>
      </c>
      <c r="G489" s="2">
        <v>46150</v>
      </c>
      <c r="I489" t="s">
        <v>224</v>
      </c>
      <c r="J489" t="s">
        <v>230</v>
      </c>
      <c r="L489" t="s">
        <v>3372</v>
      </c>
      <c r="M489" t="s">
        <v>309</v>
      </c>
      <c r="N489" t="s">
        <v>297</v>
      </c>
      <c r="O489" t="s">
        <v>283</v>
      </c>
      <c r="Q489" t="s">
        <v>5700</v>
      </c>
      <c r="R489" t="s">
        <v>2809</v>
      </c>
      <c r="S489" t="s">
        <v>5701</v>
      </c>
      <c r="T489" t="s">
        <v>5702</v>
      </c>
      <c r="U489" t="s">
        <v>3034</v>
      </c>
      <c r="V489" t="s">
        <v>647</v>
      </c>
      <c r="W489" t="s">
        <v>245</v>
      </c>
      <c r="X489" t="s">
        <v>225</v>
      </c>
      <c r="Z489">
        <v>4</v>
      </c>
      <c r="AA489" t="s">
        <v>3921</v>
      </c>
      <c r="AB489" t="s">
        <v>5703</v>
      </c>
      <c r="AC489">
        <v>46154.683587962965</v>
      </c>
      <c r="AD489">
        <v>46154</v>
      </c>
      <c r="AE489" t="s">
        <v>3938</v>
      </c>
      <c r="AG489" t="s">
        <v>5111</v>
      </c>
      <c r="AH489">
        <v>6108883101</v>
      </c>
      <c r="AI489" t="s">
        <v>5704</v>
      </c>
      <c r="AM489" t="s">
        <v>3925</v>
      </c>
      <c r="AN489" t="s">
        <v>3926</v>
      </c>
      <c r="AO489" t="s">
        <v>268</v>
      </c>
      <c r="AP489" t="s">
        <v>693</v>
      </c>
      <c r="AQ489" t="s">
        <v>3940</v>
      </c>
      <c r="AU489" t="s">
        <v>3999</v>
      </c>
      <c r="AV489" t="s">
        <v>4000</v>
      </c>
      <c r="AW489" t="s">
        <v>227</v>
      </c>
      <c r="AX489" t="s">
        <v>226</v>
      </c>
      <c r="AY489" t="s">
        <v>254</v>
      </c>
      <c r="AZ489" t="s">
        <v>230</v>
      </c>
      <c r="BA489" t="s">
        <v>273</v>
      </c>
      <c r="BB489" t="s">
        <v>380</v>
      </c>
      <c r="BC489" t="s">
        <v>3927</v>
      </c>
      <c r="BD489" t="s">
        <v>3927</v>
      </c>
      <c r="BE489" t="s">
        <v>3927</v>
      </c>
      <c r="BF489">
        <v>9</v>
      </c>
    </row>
    <row r="490" spans="1:58" x14ac:dyDescent="0.3">
      <c r="A490">
        <v>2026</v>
      </c>
      <c r="B490">
        <v>202605</v>
      </c>
      <c r="C490">
        <v>5</v>
      </c>
      <c r="D490" s="14">
        <v>20001623961788</v>
      </c>
      <c r="E490" t="s">
        <v>2810</v>
      </c>
      <c r="F490" s="2">
        <v>46149.481192129628</v>
      </c>
      <c r="G490" s="2">
        <v>46150</v>
      </c>
      <c r="I490" t="s">
        <v>224</v>
      </c>
      <c r="J490" t="s">
        <v>230</v>
      </c>
      <c r="L490" t="s">
        <v>5705</v>
      </c>
      <c r="M490" t="s">
        <v>309</v>
      </c>
      <c r="N490" t="s">
        <v>297</v>
      </c>
      <c r="O490" t="s">
        <v>283</v>
      </c>
      <c r="Q490" t="s">
        <v>5706</v>
      </c>
      <c r="R490" t="s">
        <v>2809</v>
      </c>
      <c r="S490" t="s">
        <v>5177</v>
      </c>
      <c r="T490" t="s">
        <v>5178</v>
      </c>
      <c r="U490" t="s">
        <v>3034</v>
      </c>
      <c r="V490" t="s">
        <v>3994</v>
      </c>
      <c r="W490" t="s">
        <v>245</v>
      </c>
      <c r="X490" t="s">
        <v>387</v>
      </c>
      <c r="Z490">
        <v>3</v>
      </c>
      <c r="AA490" t="s">
        <v>3921</v>
      </c>
      <c r="AB490" t="s">
        <v>5707</v>
      </c>
      <c r="AC490">
        <v>46153.652141203704</v>
      </c>
      <c r="AD490">
        <v>46153</v>
      </c>
      <c r="AE490" t="s">
        <v>3938</v>
      </c>
      <c r="AG490" t="s">
        <v>4828</v>
      </c>
      <c r="AH490">
        <v>6108900512</v>
      </c>
      <c r="AI490" t="s">
        <v>5708</v>
      </c>
      <c r="AM490" t="s">
        <v>3925</v>
      </c>
      <c r="AN490" t="s">
        <v>3926</v>
      </c>
      <c r="AO490" t="s">
        <v>268</v>
      </c>
      <c r="AP490" t="s">
        <v>304</v>
      </c>
      <c r="AQ490" t="s">
        <v>3940</v>
      </c>
      <c r="AU490" t="s">
        <v>4220</v>
      </c>
      <c r="AV490" t="s">
        <v>4000</v>
      </c>
      <c r="AW490" t="s">
        <v>447</v>
      </c>
      <c r="AX490" t="s">
        <v>446</v>
      </c>
      <c r="AY490" t="s">
        <v>253</v>
      </c>
      <c r="AZ490" t="s">
        <v>230</v>
      </c>
      <c r="BA490" t="s">
        <v>395</v>
      </c>
      <c r="BB490" t="s">
        <v>380</v>
      </c>
      <c r="BC490" t="s">
        <v>3927</v>
      </c>
      <c r="BD490" t="s">
        <v>3927</v>
      </c>
      <c r="BE490" t="s">
        <v>3927</v>
      </c>
      <c r="BF490">
        <v>16</v>
      </c>
    </row>
    <row r="491" spans="1:58" x14ac:dyDescent="0.3">
      <c r="A491">
        <v>2026</v>
      </c>
      <c r="B491">
        <v>202605</v>
      </c>
      <c r="C491">
        <v>5</v>
      </c>
      <c r="D491" s="14">
        <v>20001623959757</v>
      </c>
      <c r="E491" t="s">
        <v>2810</v>
      </c>
      <c r="F491" s="2">
        <v>46149.479861111111</v>
      </c>
      <c r="G491" s="2">
        <v>46153</v>
      </c>
      <c r="I491" t="s">
        <v>224</v>
      </c>
      <c r="J491" t="s">
        <v>230</v>
      </c>
      <c r="L491" t="s">
        <v>1869</v>
      </c>
      <c r="M491" t="s">
        <v>309</v>
      </c>
      <c r="N491" t="s">
        <v>297</v>
      </c>
      <c r="O491" t="s">
        <v>283</v>
      </c>
      <c r="Q491" t="s">
        <v>5709</v>
      </c>
      <c r="R491" t="s">
        <v>2809</v>
      </c>
      <c r="S491" t="s">
        <v>5030</v>
      </c>
      <c r="T491" t="s">
        <v>5031</v>
      </c>
      <c r="U491" t="s">
        <v>4008</v>
      </c>
      <c r="V491" t="s">
        <v>980</v>
      </c>
      <c r="W491" t="s">
        <v>245</v>
      </c>
      <c r="X491" t="s">
        <v>225</v>
      </c>
      <c r="Z491">
        <v>2</v>
      </c>
      <c r="AA491" t="s">
        <v>3921</v>
      </c>
      <c r="AB491" t="s">
        <v>5710</v>
      </c>
      <c r="AC491">
        <v>46155.634386574071</v>
      </c>
      <c r="AD491">
        <v>46155</v>
      </c>
      <c r="AE491" t="s">
        <v>3938</v>
      </c>
      <c r="AG491" t="s">
        <v>4870</v>
      </c>
      <c r="AH491">
        <v>6108899532</v>
      </c>
      <c r="AI491" t="s">
        <v>5711</v>
      </c>
      <c r="AM491" t="s">
        <v>3925</v>
      </c>
      <c r="AN491" t="s">
        <v>3926</v>
      </c>
      <c r="AO491" t="s">
        <v>268</v>
      </c>
      <c r="AP491" t="s">
        <v>386</v>
      </c>
      <c r="AQ491" t="s">
        <v>3940</v>
      </c>
      <c r="AW491" t="s">
        <v>320</v>
      </c>
      <c r="AX491" t="s">
        <v>319</v>
      </c>
      <c r="AY491" t="s">
        <v>254</v>
      </c>
      <c r="AZ491" t="s">
        <v>230</v>
      </c>
      <c r="BA491" t="s">
        <v>395</v>
      </c>
      <c r="BB491" t="s">
        <v>380</v>
      </c>
      <c r="BC491" t="s">
        <v>3927</v>
      </c>
      <c r="BD491" t="s">
        <v>3927</v>
      </c>
      <c r="BE491" t="s">
        <v>3927</v>
      </c>
      <c r="BF491">
        <v>16</v>
      </c>
    </row>
    <row r="492" spans="1:58" x14ac:dyDescent="0.3">
      <c r="A492">
        <v>2026</v>
      </c>
      <c r="B492">
        <v>202605</v>
      </c>
      <c r="C492">
        <v>5</v>
      </c>
      <c r="D492" s="14">
        <v>20001623955019</v>
      </c>
      <c r="E492" t="s">
        <v>2810</v>
      </c>
      <c r="F492" s="2">
        <v>46149.452569444446</v>
      </c>
      <c r="G492" s="2">
        <v>46150</v>
      </c>
      <c r="I492" t="s">
        <v>224</v>
      </c>
      <c r="J492" t="s">
        <v>230</v>
      </c>
      <c r="L492" t="s">
        <v>5712</v>
      </c>
      <c r="M492" t="s">
        <v>309</v>
      </c>
      <c r="N492" t="s">
        <v>297</v>
      </c>
      <c r="O492" t="s">
        <v>283</v>
      </c>
      <c r="Q492" t="s">
        <v>5713</v>
      </c>
      <c r="R492" t="s">
        <v>2809</v>
      </c>
      <c r="S492" t="s">
        <v>5481</v>
      </c>
      <c r="T492" t="s">
        <v>5482</v>
      </c>
      <c r="U492" t="s">
        <v>3034</v>
      </c>
      <c r="V492" t="s">
        <v>3994</v>
      </c>
      <c r="W492" t="s">
        <v>245</v>
      </c>
      <c r="X492" t="s">
        <v>225</v>
      </c>
      <c r="Z492">
        <v>4</v>
      </c>
      <c r="AA492" t="s">
        <v>3921</v>
      </c>
      <c r="AB492" t="s">
        <v>3995</v>
      </c>
      <c r="AC492">
        <v>46154.547766203701</v>
      </c>
      <c r="AD492">
        <v>46154</v>
      </c>
      <c r="AE492" t="s">
        <v>3938</v>
      </c>
      <c r="AG492" t="s">
        <v>4854</v>
      </c>
      <c r="AH492">
        <v>6108900436</v>
      </c>
      <c r="AI492" t="s">
        <v>5714</v>
      </c>
      <c r="AM492" t="s">
        <v>3925</v>
      </c>
      <c r="AN492" t="s">
        <v>3926</v>
      </c>
      <c r="AO492" t="s">
        <v>268</v>
      </c>
      <c r="AP492" t="s">
        <v>386</v>
      </c>
      <c r="AQ492" t="s">
        <v>3998</v>
      </c>
      <c r="AU492" t="s">
        <v>3999</v>
      </c>
      <c r="AV492" t="s">
        <v>4000</v>
      </c>
      <c r="AW492" t="s">
        <v>320</v>
      </c>
      <c r="AX492" t="s">
        <v>319</v>
      </c>
      <c r="AY492" t="s">
        <v>254</v>
      </c>
      <c r="AZ492" t="s">
        <v>230</v>
      </c>
      <c r="BA492" t="s">
        <v>395</v>
      </c>
      <c r="BB492" t="s">
        <v>380</v>
      </c>
      <c r="BC492" t="s">
        <v>3927</v>
      </c>
      <c r="BD492" t="s">
        <v>3927</v>
      </c>
      <c r="BE492" t="s">
        <v>3927</v>
      </c>
      <c r="BF492">
        <v>16</v>
      </c>
    </row>
    <row r="493" spans="1:58" x14ac:dyDescent="0.3">
      <c r="A493">
        <v>2026</v>
      </c>
      <c r="B493">
        <v>202605</v>
      </c>
      <c r="C493">
        <v>5</v>
      </c>
      <c r="D493" s="14">
        <v>20001623953665</v>
      </c>
      <c r="E493" t="s">
        <v>2810</v>
      </c>
      <c r="F493" s="2">
        <v>46149.473587962966</v>
      </c>
      <c r="G493" s="2">
        <v>46149</v>
      </c>
      <c r="I493" t="s">
        <v>224</v>
      </c>
      <c r="J493" t="s">
        <v>230</v>
      </c>
      <c r="L493" t="s">
        <v>5715</v>
      </c>
      <c r="M493" t="s">
        <v>1713</v>
      </c>
      <c r="N493" t="s">
        <v>546</v>
      </c>
      <c r="O493" t="s">
        <v>554</v>
      </c>
      <c r="Q493" t="s">
        <v>5716</v>
      </c>
      <c r="R493" t="s">
        <v>2809</v>
      </c>
      <c r="S493" t="s">
        <v>5283</v>
      </c>
      <c r="T493" t="s">
        <v>5284</v>
      </c>
      <c r="U493" t="s">
        <v>3034</v>
      </c>
      <c r="V493" t="s">
        <v>647</v>
      </c>
      <c r="W493" t="s">
        <v>245</v>
      </c>
      <c r="X493" t="s">
        <v>225</v>
      </c>
      <c r="Z493">
        <v>4</v>
      </c>
      <c r="AA493" t="s">
        <v>3921</v>
      </c>
      <c r="AB493" t="s">
        <v>5717</v>
      </c>
      <c r="AC493">
        <v>46154.683587962965</v>
      </c>
      <c r="AD493">
        <v>46153</v>
      </c>
      <c r="AE493" t="s">
        <v>3938</v>
      </c>
      <c r="AG493" t="s">
        <v>5111</v>
      </c>
      <c r="AH493">
        <v>6108895620</v>
      </c>
      <c r="AI493" t="s">
        <v>5718</v>
      </c>
      <c r="AM493" t="s">
        <v>3925</v>
      </c>
      <c r="AN493" t="s">
        <v>3926</v>
      </c>
      <c r="AO493" t="s">
        <v>268</v>
      </c>
      <c r="AP493" t="s">
        <v>330</v>
      </c>
      <c r="AQ493" t="s">
        <v>3940</v>
      </c>
      <c r="AU493" t="s">
        <v>3999</v>
      </c>
      <c r="AV493" t="s">
        <v>4000</v>
      </c>
      <c r="AW493" t="s">
        <v>320</v>
      </c>
      <c r="AX493" t="s">
        <v>319</v>
      </c>
      <c r="AY493" t="s">
        <v>254</v>
      </c>
      <c r="AZ493" t="s">
        <v>230</v>
      </c>
      <c r="BA493" t="s">
        <v>395</v>
      </c>
      <c r="BB493" t="s">
        <v>380</v>
      </c>
      <c r="BC493" t="s">
        <v>3927</v>
      </c>
      <c r="BD493" t="s">
        <v>3927</v>
      </c>
      <c r="BE493" t="s">
        <v>3927</v>
      </c>
      <c r="BF493">
        <v>16</v>
      </c>
    </row>
    <row r="494" spans="1:58" x14ac:dyDescent="0.3">
      <c r="A494">
        <v>2026</v>
      </c>
      <c r="B494">
        <v>202605</v>
      </c>
      <c r="C494">
        <v>5</v>
      </c>
      <c r="D494" s="14">
        <v>20001623953248</v>
      </c>
      <c r="E494" t="s">
        <v>2810</v>
      </c>
      <c r="F494" s="2">
        <v>46149.458344907405</v>
      </c>
      <c r="G494" s="2">
        <v>46151</v>
      </c>
      <c r="I494" t="s">
        <v>224</v>
      </c>
      <c r="J494" t="s">
        <v>230</v>
      </c>
      <c r="L494" t="s">
        <v>2133</v>
      </c>
      <c r="M494" t="s">
        <v>261</v>
      </c>
      <c r="N494" t="s">
        <v>237</v>
      </c>
      <c r="O494" t="s">
        <v>257</v>
      </c>
      <c r="Q494" t="s">
        <v>5719</v>
      </c>
      <c r="R494" t="s">
        <v>2809</v>
      </c>
      <c r="S494" t="s">
        <v>5693</v>
      </c>
      <c r="T494" t="s">
        <v>5694</v>
      </c>
      <c r="U494" t="s">
        <v>3034</v>
      </c>
      <c r="V494" t="s">
        <v>647</v>
      </c>
      <c r="W494" t="s">
        <v>245</v>
      </c>
      <c r="X494" t="s">
        <v>225</v>
      </c>
      <c r="Z494">
        <v>3</v>
      </c>
      <c r="AA494" t="s">
        <v>3921</v>
      </c>
      <c r="AB494" t="s">
        <v>5720</v>
      </c>
      <c r="AC494">
        <v>46154.683587962965</v>
      </c>
      <c r="AD494">
        <v>46154</v>
      </c>
      <c r="AE494" t="s">
        <v>3938</v>
      </c>
      <c r="AG494" t="s">
        <v>5111</v>
      </c>
      <c r="AH494">
        <v>6108902732</v>
      </c>
      <c r="AI494" t="s">
        <v>5721</v>
      </c>
      <c r="AM494" t="s">
        <v>3925</v>
      </c>
      <c r="AN494" t="s">
        <v>3926</v>
      </c>
      <c r="AO494" t="s">
        <v>268</v>
      </c>
      <c r="AP494" t="s">
        <v>304</v>
      </c>
      <c r="AQ494" t="s">
        <v>3940</v>
      </c>
      <c r="AU494" t="s">
        <v>3999</v>
      </c>
      <c r="AV494" t="s">
        <v>4000</v>
      </c>
      <c r="AW494" t="s">
        <v>227</v>
      </c>
      <c r="AX494" t="s">
        <v>226</v>
      </c>
      <c r="AY494" t="s">
        <v>254</v>
      </c>
      <c r="AZ494" t="s">
        <v>230</v>
      </c>
      <c r="BA494" t="s">
        <v>395</v>
      </c>
      <c r="BB494" t="s">
        <v>380</v>
      </c>
      <c r="BC494" t="s">
        <v>3927</v>
      </c>
      <c r="BD494" t="s">
        <v>3927</v>
      </c>
      <c r="BE494" t="s">
        <v>3927</v>
      </c>
      <c r="BF494">
        <v>16</v>
      </c>
    </row>
    <row r="495" spans="1:58" x14ac:dyDescent="0.3">
      <c r="A495">
        <v>2026</v>
      </c>
      <c r="B495">
        <v>202605</v>
      </c>
      <c r="C495">
        <v>5</v>
      </c>
      <c r="D495" s="14">
        <v>20001623950394</v>
      </c>
      <c r="E495" t="s">
        <v>2810</v>
      </c>
      <c r="F495" s="2">
        <v>46149.655902777777</v>
      </c>
      <c r="G495" s="2">
        <v>46150</v>
      </c>
      <c r="I495" t="s">
        <v>224</v>
      </c>
      <c r="J495" t="s">
        <v>230</v>
      </c>
      <c r="L495" t="s">
        <v>5722</v>
      </c>
      <c r="M495" t="s">
        <v>309</v>
      </c>
      <c r="N495" t="s">
        <v>297</v>
      </c>
      <c r="O495" t="s">
        <v>283</v>
      </c>
      <c r="Q495" t="s">
        <v>5723</v>
      </c>
      <c r="R495" t="s">
        <v>2809</v>
      </c>
      <c r="S495" t="s">
        <v>4807</v>
      </c>
      <c r="T495" t="s">
        <v>4808</v>
      </c>
      <c r="U495" t="s">
        <v>3034</v>
      </c>
      <c r="V495" t="s">
        <v>4809</v>
      </c>
      <c r="W495" t="s">
        <v>245</v>
      </c>
      <c r="X495" t="s">
        <v>225</v>
      </c>
      <c r="Z495">
        <v>0</v>
      </c>
      <c r="AA495" t="s">
        <v>3921</v>
      </c>
      <c r="AB495" t="s">
        <v>4810</v>
      </c>
      <c r="AC495">
        <v>46153.484120370369</v>
      </c>
      <c r="AD495">
        <v>46150</v>
      </c>
      <c r="AE495" t="s">
        <v>4811</v>
      </c>
      <c r="AG495" t="s">
        <v>4812</v>
      </c>
      <c r="AH495">
        <v>6108879110</v>
      </c>
      <c r="AI495" t="s">
        <v>5724</v>
      </c>
      <c r="AM495" t="s">
        <v>3925</v>
      </c>
      <c r="AN495" t="s">
        <v>3926</v>
      </c>
      <c r="AO495" t="s">
        <v>4814</v>
      </c>
      <c r="AP495" t="s">
        <v>386</v>
      </c>
      <c r="AQ495" t="s">
        <v>4815</v>
      </c>
      <c r="AU495" t="s">
        <v>5426</v>
      </c>
      <c r="AV495" t="s">
        <v>4817</v>
      </c>
      <c r="AW495" t="s">
        <v>320</v>
      </c>
      <c r="AX495" t="s">
        <v>319</v>
      </c>
      <c r="AY495" t="s">
        <v>254</v>
      </c>
      <c r="AZ495" t="s">
        <v>230</v>
      </c>
      <c r="BA495" t="s">
        <v>395</v>
      </c>
      <c r="BB495" t="s">
        <v>380</v>
      </c>
      <c r="BC495" t="s">
        <v>3927</v>
      </c>
      <c r="BD495" t="s">
        <v>3927</v>
      </c>
      <c r="BE495" t="s">
        <v>3927</v>
      </c>
      <c r="BF495">
        <v>16</v>
      </c>
    </row>
    <row r="496" spans="1:58" x14ac:dyDescent="0.3">
      <c r="A496">
        <v>2026</v>
      </c>
      <c r="B496">
        <v>202605</v>
      </c>
      <c r="C496">
        <v>5</v>
      </c>
      <c r="D496" s="14">
        <v>20001623950192</v>
      </c>
      <c r="E496" t="s">
        <v>2810</v>
      </c>
      <c r="F496" s="2">
        <v>46149.563136574077</v>
      </c>
      <c r="G496" s="2">
        <v>46149</v>
      </c>
      <c r="I496" t="s">
        <v>224</v>
      </c>
      <c r="J496" t="s">
        <v>230</v>
      </c>
      <c r="L496" t="s">
        <v>5725</v>
      </c>
      <c r="M496" t="s">
        <v>2104</v>
      </c>
      <c r="N496" t="s">
        <v>2097</v>
      </c>
      <c r="O496" t="s">
        <v>331</v>
      </c>
      <c r="Q496" t="s">
        <v>5726</v>
      </c>
      <c r="R496" t="s">
        <v>2809</v>
      </c>
      <c r="S496" t="s">
        <v>4807</v>
      </c>
      <c r="T496" t="s">
        <v>4808</v>
      </c>
      <c r="U496" t="s">
        <v>3034</v>
      </c>
      <c r="V496" t="s">
        <v>4809</v>
      </c>
      <c r="W496" t="s">
        <v>245</v>
      </c>
      <c r="X496" t="s">
        <v>225</v>
      </c>
      <c r="Z496">
        <v>0</v>
      </c>
      <c r="AA496" t="s">
        <v>3921</v>
      </c>
      <c r="AB496" t="s">
        <v>4810</v>
      </c>
      <c r="AC496">
        <v>46150.776493055557</v>
      </c>
      <c r="AD496">
        <v>46149</v>
      </c>
      <c r="AE496" t="s">
        <v>4811</v>
      </c>
      <c r="AG496" t="s">
        <v>4812</v>
      </c>
      <c r="AH496">
        <v>6108879061</v>
      </c>
      <c r="AI496" t="s">
        <v>5727</v>
      </c>
      <c r="AM496" t="s">
        <v>3925</v>
      </c>
      <c r="AN496" t="s">
        <v>3926</v>
      </c>
      <c r="AO496" t="s">
        <v>4814</v>
      </c>
      <c r="AP496" t="s">
        <v>249</v>
      </c>
      <c r="AQ496" t="s">
        <v>4815</v>
      </c>
      <c r="AU496" t="s">
        <v>5728</v>
      </c>
      <c r="AV496" t="s">
        <v>4817</v>
      </c>
      <c r="AW496" t="s">
        <v>320</v>
      </c>
      <c r="AX496" t="s">
        <v>319</v>
      </c>
      <c r="AY496" t="s">
        <v>254</v>
      </c>
      <c r="AZ496" t="s">
        <v>230</v>
      </c>
      <c r="BA496" t="s">
        <v>395</v>
      </c>
      <c r="BB496" t="s">
        <v>380</v>
      </c>
      <c r="BC496" t="s">
        <v>3927</v>
      </c>
      <c r="BD496" t="s">
        <v>3927</v>
      </c>
      <c r="BE496" t="s">
        <v>3927</v>
      </c>
      <c r="BF496">
        <v>16</v>
      </c>
    </row>
    <row r="497" spans="1:58" x14ac:dyDescent="0.3">
      <c r="A497">
        <v>2026</v>
      </c>
      <c r="B497">
        <v>202605</v>
      </c>
      <c r="C497">
        <v>5</v>
      </c>
      <c r="D497" s="14">
        <v>20001623941562</v>
      </c>
      <c r="E497" t="s">
        <v>2810</v>
      </c>
      <c r="F497" s="2">
        <v>46149.44090277778</v>
      </c>
      <c r="G497" s="2">
        <v>46150</v>
      </c>
      <c r="I497" t="s">
        <v>224</v>
      </c>
      <c r="J497" t="s">
        <v>230</v>
      </c>
      <c r="L497" t="s">
        <v>3495</v>
      </c>
      <c r="M497" t="s">
        <v>309</v>
      </c>
      <c r="N497" t="s">
        <v>297</v>
      </c>
      <c r="O497" t="s">
        <v>283</v>
      </c>
      <c r="Q497" t="s">
        <v>5729</v>
      </c>
      <c r="R497" t="s">
        <v>2809</v>
      </c>
      <c r="S497" t="s">
        <v>5360</v>
      </c>
      <c r="T497" t="s">
        <v>5361</v>
      </c>
      <c r="U497" t="s">
        <v>3034</v>
      </c>
      <c r="V497" t="s">
        <v>647</v>
      </c>
      <c r="W497" t="s">
        <v>245</v>
      </c>
      <c r="X497" t="s">
        <v>225</v>
      </c>
      <c r="Z497">
        <v>4</v>
      </c>
      <c r="AA497" t="s">
        <v>3921</v>
      </c>
      <c r="AB497" t="s">
        <v>5730</v>
      </c>
      <c r="AC497">
        <v>46154.683587962965</v>
      </c>
      <c r="AD497">
        <v>46154</v>
      </c>
      <c r="AE497" t="s">
        <v>3938</v>
      </c>
      <c r="AG497" t="s">
        <v>5006</v>
      </c>
      <c r="AH497">
        <v>6108902408</v>
      </c>
      <c r="AI497" t="s">
        <v>5731</v>
      </c>
      <c r="AM497" t="s">
        <v>3925</v>
      </c>
      <c r="AN497" t="s">
        <v>3926</v>
      </c>
      <c r="AO497" t="s">
        <v>268</v>
      </c>
      <c r="AP497" t="s">
        <v>304</v>
      </c>
      <c r="AQ497" t="s">
        <v>3940</v>
      </c>
      <c r="AU497" t="s">
        <v>3999</v>
      </c>
      <c r="AV497" t="s">
        <v>4000</v>
      </c>
      <c r="AW497" t="s">
        <v>227</v>
      </c>
      <c r="AX497" t="s">
        <v>226</v>
      </c>
      <c r="AY497" t="s">
        <v>254</v>
      </c>
      <c r="AZ497" t="s">
        <v>230</v>
      </c>
      <c r="BA497" t="s">
        <v>273</v>
      </c>
      <c r="BB497" t="s">
        <v>380</v>
      </c>
      <c r="BC497" t="s">
        <v>3927</v>
      </c>
      <c r="BD497" t="s">
        <v>3927</v>
      </c>
      <c r="BE497" t="s">
        <v>3927</v>
      </c>
      <c r="BF497">
        <v>16</v>
      </c>
    </row>
    <row r="498" spans="1:58" x14ac:dyDescent="0.3">
      <c r="A498">
        <v>2026</v>
      </c>
      <c r="B498">
        <v>202605</v>
      </c>
      <c r="C498">
        <v>5</v>
      </c>
      <c r="D498" s="14">
        <v>20001623940725</v>
      </c>
      <c r="E498" t="s">
        <v>2810</v>
      </c>
      <c r="F498" s="2">
        <v>46149.446909722225</v>
      </c>
      <c r="G498" s="2">
        <v>46149</v>
      </c>
      <c r="I498" t="s">
        <v>224</v>
      </c>
      <c r="J498" t="s">
        <v>230</v>
      </c>
      <c r="L498" t="s">
        <v>3116</v>
      </c>
      <c r="M498" t="s">
        <v>4091</v>
      </c>
      <c r="N498" t="s">
        <v>546</v>
      </c>
      <c r="O498" t="s">
        <v>554</v>
      </c>
      <c r="Q498" t="s">
        <v>5732</v>
      </c>
      <c r="R498" t="s">
        <v>2809</v>
      </c>
      <c r="S498" t="s">
        <v>5351</v>
      </c>
      <c r="T498" t="s">
        <v>5352</v>
      </c>
      <c r="U498" t="s">
        <v>3034</v>
      </c>
      <c r="V498" t="s">
        <v>647</v>
      </c>
      <c r="W498" t="s">
        <v>245</v>
      </c>
      <c r="X498" t="s">
        <v>387</v>
      </c>
      <c r="Z498">
        <v>4</v>
      </c>
      <c r="AA498" t="s">
        <v>3921</v>
      </c>
      <c r="AB498" t="s">
        <v>5733</v>
      </c>
      <c r="AC498">
        <v>46154.683587962965</v>
      </c>
      <c r="AD498">
        <v>46153</v>
      </c>
      <c r="AE498" t="s">
        <v>3938</v>
      </c>
      <c r="AG498" t="s">
        <v>5006</v>
      </c>
      <c r="AH498">
        <v>6108898524</v>
      </c>
      <c r="AI498" t="s">
        <v>5734</v>
      </c>
      <c r="AM498" t="s">
        <v>3925</v>
      </c>
      <c r="AN498" t="s">
        <v>3926</v>
      </c>
      <c r="AO498" t="s">
        <v>268</v>
      </c>
      <c r="AP498" t="s">
        <v>386</v>
      </c>
      <c r="AQ498" t="s">
        <v>3940</v>
      </c>
      <c r="AU498" t="s">
        <v>3999</v>
      </c>
      <c r="AV498" t="s">
        <v>4000</v>
      </c>
      <c r="AW498" t="s">
        <v>389</v>
      </c>
      <c r="AX498" t="s">
        <v>388</v>
      </c>
      <c r="AY498" t="s">
        <v>253</v>
      </c>
      <c r="AZ498" t="s">
        <v>230</v>
      </c>
      <c r="BA498" t="s">
        <v>395</v>
      </c>
      <c r="BB498" t="s">
        <v>380</v>
      </c>
      <c r="BC498" t="s">
        <v>3927</v>
      </c>
      <c r="BD498" t="s">
        <v>3927</v>
      </c>
      <c r="BE498" t="s">
        <v>3927</v>
      </c>
      <c r="BF498">
        <v>16</v>
      </c>
    </row>
    <row r="499" spans="1:58" x14ac:dyDescent="0.3">
      <c r="A499">
        <v>2026</v>
      </c>
      <c r="B499">
        <v>202605</v>
      </c>
      <c r="C499">
        <v>5</v>
      </c>
      <c r="D499" s="14">
        <v>20001623938687</v>
      </c>
      <c r="E499" t="s">
        <v>2810</v>
      </c>
      <c r="F499" s="2">
        <v>46149.444178240738</v>
      </c>
      <c r="G499" s="2">
        <v>46150</v>
      </c>
      <c r="I499" t="s">
        <v>224</v>
      </c>
      <c r="J499" t="s">
        <v>230</v>
      </c>
      <c r="L499" t="s">
        <v>5570</v>
      </c>
      <c r="M499" t="s">
        <v>309</v>
      </c>
      <c r="N499" t="s">
        <v>297</v>
      </c>
      <c r="O499" t="s">
        <v>283</v>
      </c>
      <c r="Q499" t="s">
        <v>5735</v>
      </c>
      <c r="R499" t="s">
        <v>2809</v>
      </c>
      <c r="S499" t="s">
        <v>5395</v>
      </c>
      <c r="T499" t="s">
        <v>5396</v>
      </c>
      <c r="U499" t="s">
        <v>3034</v>
      </c>
      <c r="V499" t="s">
        <v>647</v>
      </c>
      <c r="W499" t="s">
        <v>245</v>
      </c>
      <c r="X499" t="s">
        <v>225</v>
      </c>
      <c r="Z499">
        <v>4</v>
      </c>
      <c r="AA499" t="s">
        <v>3921</v>
      </c>
      <c r="AB499" t="s">
        <v>3995</v>
      </c>
      <c r="AC499">
        <v>46155.513055555559</v>
      </c>
      <c r="AD499">
        <v>46154</v>
      </c>
      <c r="AE499" t="s">
        <v>3938</v>
      </c>
      <c r="AG499" t="s">
        <v>5111</v>
      </c>
      <c r="AH499">
        <v>6108899432</v>
      </c>
      <c r="AI499" t="s">
        <v>5736</v>
      </c>
      <c r="AM499" t="s">
        <v>3925</v>
      </c>
      <c r="AN499" t="s">
        <v>3926</v>
      </c>
      <c r="AO499" t="s">
        <v>268</v>
      </c>
      <c r="AP499" t="s">
        <v>386</v>
      </c>
      <c r="AQ499" t="s">
        <v>3998</v>
      </c>
      <c r="AW499" t="s">
        <v>320</v>
      </c>
      <c r="AX499" t="s">
        <v>319</v>
      </c>
      <c r="AY499" t="s">
        <v>254</v>
      </c>
      <c r="AZ499" t="s">
        <v>230</v>
      </c>
      <c r="BA499" t="s">
        <v>395</v>
      </c>
      <c r="BB499" t="s">
        <v>380</v>
      </c>
      <c r="BC499" t="s">
        <v>3927</v>
      </c>
      <c r="BD499" t="s">
        <v>3927</v>
      </c>
      <c r="BE499" t="s">
        <v>3927</v>
      </c>
      <c r="BF499">
        <v>16</v>
      </c>
    </row>
    <row r="500" spans="1:58" x14ac:dyDescent="0.3">
      <c r="A500">
        <v>2026</v>
      </c>
      <c r="B500">
        <v>202605</v>
      </c>
      <c r="C500">
        <v>5</v>
      </c>
      <c r="D500" s="14">
        <v>20001623937785</v>
      </c>
      <c r="E500" t="s">
        <v>2810</v>
      </c>
      <c r="F500" s="2">
        <v>46149.447488425925</v>
      </c>
      <c r="G500" s="2">
        <v>46149</v>
      </c>
      <c r="I500" t="s">
        <v>224</v>
      </c>
      <c r="J500" t="s">
        <v>230</v>
      </c>
      <c r="L500" t="s">
        <v>5737</v>
      </c>
      <c r="M500" t="s">
        <v>392</v>
      </c>
      <c r="N500" t="s">
        <v>353</v>
      </c>
      <c r="O500" t="s">
        <v>283</v>
      </c>
      <c r="Q500" t="s">
        <v>5738</v>
      </c>
      <c r="R500" t="s">
        <v>2809</v>
      </c>
      <c r="S500" t="s">
        <v>302</v>
      </c>
      <c r="T500" t="s">
        <v>303</v>
      </c>
      <c r="U500" t="s">
        <v>258</v>
      </c>
      <c r="V500" t="s">
        <v>247</v>
      </c>
      <c r="W500" t="s">
        <v>245</v>
      </c>
      <c r="X500" t="s">
        <v>225</v>
      </c>
      <c r="Z500">
        <v>1</v>
      </c>
      <c r="AA500" t="s">
        <v>3921</v>
      </c>
      <c r="AB500" t="s">
        <v>5739</v>
      </c>
      <c r="AC500">
        <v>46150.616296296299</v>
      </c>
      <c r="AD500">
        <v>46150</v>
      </c>
      <c r="AE500" t="s">
        <v>3938</v>
      </c>
      <c r="AG500" t="s">
        <v>248</v>
      </c>
      <c r="AH500">
        <v>6108883668</v>
      </c>
      <c r="AI500" t="s">
        <v>5740</v>
      </c>
      <c r="AM500" t="s">
        <v>3925</v>
      </c>
      <c r="AN500" t="s">
        <v>3926</v>
      </c>
      <c r="AO500" t="s">
        <v>268</v>
      </c>
      <c r="AP500" t="s">
        <v>386</v>
      </c>
      <c r="AQ500" t="s">
        <v>3940</v>
      </c>
      <c r="AU500" t="s">
        <v>4149</v>
      </c>
      <c r="AV500" t="s">
        <v>4000</v>
      </c>
      <c r="AW500" t="s">
        <v>320</v>
      </c>
      <c r="AX500" t="s">
        <v>319</v>
      </c>
      <c r="AY500" t="s">
        <v>254</v>
      </c>
      <c r="AZ500" t="s">
        <v>230</v>
      </c>
      <c r="BA500" t="s">
        <v>395</v>
      </c>
      <c r="BB500" t="s">
        <v>380</v>
      </c>
      <c r="BC500" t="s">
        <v>3927</v>
      </c>
      <c r="BD500" t="s">
        <v>3927</v>
      </c>
      <c r="BE500" t="s">
        <v>3927</v>
      </c>
      <c r="BF500">
        <v>16</v>
      </c>
    </row>
    <row r="501" spans="1:58" x14ac:dyDescent="0.3">
      <c r="A501">
        <v>2026</v>
      </c>
      <c r="B501">
        <v>202605</v>
      </c>
      <c r="C501">
        <v>5</v>
      </c>
      <c r="D501" s="14">
        <v>20001623936412</v>
      </c>
      <c r="E501" t="s">
        <v>2810</v>
      </c>
      <c r="F501" s="2">
        <v>46149.432743055557</v>
      </c>
      <c r="G501" s="2">
        <v>46151</v>
      </c>
      <c r="I501" t="s">
        <v>224</v>
      </c>
      <c r="J501" t="s">
        <v>230</v>
      </c>
      <c r="L501" t="s">
        <v>3397</v>
      </c>
      <c r="M501" t="s">
        <v>309</v>
      </c>
      <c r="N501" t="s">
        <v>297</v>
      </c>
      <c r="O501" t="s">
        <v>283</v>
      </c>
      <c r="Q501" t="s">
        <v>5741</v>
      </c>
      <c r="R501" t="s">
        <v>2809</v>
      </c>
      <c r="S501" t="s">
        <v>5693</v>
      </c>
      <c r="T501" t="s">
        <v>5694</v>
      </c>
      <c r="U501" t="s">
        <v>3034</v>
      </c>
      <c r="V501" t="s">
        <v>647</v>
      </c>
      <c r="W501" t="s">
        <v>245</v>
      </c>
      <c r="X501" t="s">
        <v>387</v>
      </c>
      <c r="Z501">
        <v>3</v>
      </c>
      <c r="AA501" t="s">
        <v>3921</v>
      </c>
      <c r="AB501" t="s">
        <v>5742</v>
      </c>
      <c r="AC501">
        <v>46154.683587962965</v>
      </c>
      <c r="AD501">
        <v>46154</v>
      </c>
      <c r="AE501" t="s">
        <v>3938</v>
      </c>
      <c r="AG501" t="s">
        <v>5111</v>
      </c>
      <c r="AH501">
        <v>6108891549</v>
      </c>
      <c r="AI501" t="s">
        <v>5743</v>
      </c>
      <c r="AM501" t="s">
        <v>3925</v>
      </c>
      <c r="AN501" t="s">
        <v>3926</v>
      </c>
      <c r="AO501" t="s">
        <v>268</v>
      </c>
      <c r="AP501" t="s">
        <v>386</v>
      </c>
      <c r="AQ501" t="s">
        <v>3940</v>
      </c>
      <c r="AU501" t="s">
        <v>3999</v>
      </c>
      <c r="AV501" t="s">
        <v>4000</v>
      </c>
      <c r="AW501" t="s">
        <v>389</v>
      </c>
      <c r="AX501" t="s">
        <v>388</v>
      </c>
      <c r="AY501" t="s">
        <v>253</v>
      </c>
      <c r="AZ501" t="s">
        <v>230</v>
      </c>
      <c r="BA501" t="s">
        <v>395</v>
      </c>
      <c r="BB501" t="s">
        <v>380</v>
      </c>
      <c r="BC501" t="s">
        <v>3927</v>
      </c>
      <c r="BD501" t="s">
        <v>3927</v>
      </c>
      <c r="BE501" t="s">
        <v>3927</v>
      </c>
      <c r="BF501">
        <v>16</v>
      </c>
    </row>
    <row r="502" spans="1:58" x14ac:dyDescent="0.3">
      <c r="A502">
        <v>2026</v>
      </c>
      <c r="B502">
        <v>202605</v>
      </c>
      <c r="C502">
        <v>5</v>
      </c>
      <c r="D502" s="14">
        <v>20001623934900</v>
      </c>
      <c r="E502" t="s">
        <v>2810</v>
      </c>
      <c r="F502" s="2">
        <v>46149.451111111113</v>
      </c>
      <c r="G502" s="2">
        <v>46149</v>
      </c>
      <c r="I502" t="s">
        <v>224</v>
      </c>
      <c r="J502" t="s">
        <v>230</v>
      </c>
      <c r="L502" t="s">
        <v>2002</v>
      </c>
      <c r="M502" t="s">
        <v>309</v>
      </c>
      <c r="N502" t="s">
        <v>297</v>
      </c>
      <c r="O502" t="s">
        <v>283</v>
      </c>
      <c r="Q502" t="s">
        <v>5744</v>
      </c>
      <c r="R502" t="s">
        <v>2809</v>
      </c>
      <c r="S502" t="s">
        <v>5108</v>
      </c>
      <c r="T502" t="s">
        <v>5109</v>
      </c>
      <c r="U502" t="s">
        <v>3034</v>
      </c>
      <c r="V502" t="s">
        <v>647</v>
      </c>
      <c r="W502" t="s">
        <v>245</v>
      </c>
      <c r="X502" t="s">
        <v>225</v>
      </c>
      <c r="Z502">
        <v>4</v>
      </c>
      <c r="AA502" t="s">
        <v>3921</v>
      </c>
      <c r="AB502" t="s">
        <v>5745</v>
      </c>
      <c r="AC502">
        <v>46154.683587962965</v>
      </c>
      <c r="AD502">
        <v>46153</v>
      </c>
      <c r="AE502" t="s">
        <v>3938</v>
      </c>
      <c r="AG502" t="s">
        <v>5111</v>
      </c>
      <c r="AH502">
        <v>6108888643</v>
      </c>
      <c r="AI502" t="s">
        <v>5746</v>
      </c>
      <c r="AM502" t="s">
        <v>3925</v>
      </c>
      <c r="AN502" t="s">
        <v>3926</v>
      </c>
      <c r="AO502" t="s">
        <v>268</v>
      </c>
      <c r="AP502" t="s">
        <v>386</v>
      </c>
      <c r="AQ502" t="s">
        <v>3940</v>
      </c>
      <c r="AU502" t="s">
        <v>3999</v>
      </c>
      <c r="AV502" t="s">
        <v>4000</v>
      </c>
      <c r="AW502" t="s">
        <v>320</v>
      </c>
      <c r="AX502" t="s">
        <v>319</v>
      </c>
      <c r="AY502" t="s">
        <v>254</v>
      </c>
      <c r="AZ502" t="s">
        <v>230</v>
      </c>
      <c r="BA502" t="s">
        <v>395</v>
      </c>
      <c r="BB502" t="s">
        <v>380</v>
      </c>
      <c r="BC502" t="s">
        <v>3927</v>
      </c>
      <c r="BD502" t="s">
        <v>3927</v>
      </c>
      <c r="BE502" t="s">
        <v>3927</v>
      </c>
      <c r="BF502">
        <v>16</v>
      </c>
    </row>
    <row r="503" spans="1:58" x14ac:dyDescent="0.3">
      <c r="A503">
        <v>2026</v>
      </c>
      <c r="B503">
        <v>202605</v>
      </c>
      <c r="C503">
        <v>5</v>
      </c>
      <c r="D503" s="14">
        <v>20001623933608</v>
      </c>
      <c r="E503" t="s">
        <v>2810</v>
      </c>
      <c r="F503" s="2">
        <v>46149.440497685187</v>
      </c>
      <c r="G503" s="2">
        <v>46150</v>
      </c>
      <c r="I503" t="s">
        <v>224</v>
      </c>
      <c r="J503" t="s">
        <v>230</v>
      </c>
      <c r="L503" t="s">
        <v>3376</v>
      </c>
      <c r="M503" t="s">
        <v>309</v>
      </c>
      <c r="N503" t="s">
        <v>297</v>
      </c>
      <c r="O503" t="s">
        <v>283</v>
      </c>
      <c r="Q503" t="s">
        <v>5747</v>
      </c>
      <c r="R503" t="s">
        <v>2809</v>
      </c>
      <c r="S503" t="s">
        <v>5377</v>
      </c>
      <c r="T503" t="s">
        <v>5378</v>
      </c>
      <c r="U503" t="s">
        <v>3034</v>
      </c>
      <c r="V503" t="s">
        <v>647</v>
      </c>
      <c r="W503" t="s">
        <v>245</v>
      </c>
      <c r="X503" t="s">
        <v>387</v>
      </c>
      <c r="Z503">
        <v>4</v>
      </c>
      <c r="AA503" t="s">
        <v>3921</v>
      </c>
      <c r="AB503" t="s">
        <v>3995</v>
      </c>
      <c r="AC503">
        <v>46155.513055555559</v>
      </c>
      <c r="AD503">
        <v>46154</v>
      </c>
      <c r="AE503" t="s">
        <v>3938</v>
      </c>
      <c r="AG503" t="s">
        <v>5006</v>
      </c>
      <c r="AH503">
        <v>6085694897</v>
      </c>
      <c r="AI503" t="s">
        <v>5748</v>
      </c>
      <c r="AM503" t="s">
        <v>3925</v>
      </c>
      <c r="AN503" t="s">
        <v>3926</v>
      </c>
      <c r="AO503" t="s">
        <v>268</v>
      </c>
      <c r="AP503" t="s">
        <v>304</v>
      </c>
      <c r="AQ503" t="s">
        <v>3998</v>
      </c>
      <c r="AW503" t="s">
        <v>447</v>
      </c>
      <c r="AX503" t="s">
        <v>446</v>
      </c>
      <c r="AY503" t="s">
        <v>253</v>
      </c>
      <c r="AZ503" t="s">
        <v>230</v>
      </c>
      <c r="BA503" t="s">
        <v>344</v>
      </c>
      <c r="BB503" t="s">
        <v>380</v>
      </c>
      <c r="BC503" t="s">
        <v>3927</v>
      </c>
      <c r="BD503" t="s">
        <v>3927</v>
      </c>
      <c r="BE503" t="s">
        <v>3927</v>
      </c>
      <c r="BF503">
        <v>12</v>
      </c>
    </row>
    <row r="504" spans="1:58" x14ac:dyDescent="0.3">
      <c r="A504">
        <v>2026</v>
      </c>
      <c r="B504">
        <v>202605</v>
      </c>
      <c r="C504">
        <v>5</v>
      </c>
      <c r="D504" s="14">
        <v>20001623933557</v>
      </c>
      <c r="E504" t="s">
        <v>2810</v>
      </c>
      <c r="F504" s="2">
        <v>46149.438599537039</v>
      </c>
      <c r="G504" s="2">
        <v>46150</v>
      </c>
      <c r="I504" t="s">
        <v>224</v>
      </c>
      <c r="J504" t="s">
        <v>230</v>
      </c>
      <c r="L504" t="s">
        <v>5749</v>
      </c>
      <c r="M504" t="s">
        <v>309</v>
      </c>
      <c r="N504" t="s">
        <v>297</v>
      </c>
      <c r="O504" t="s">
        <v>283</v>
      </c>
      <c r="Q504" t="s">
        <v>5750</v>
      </c>
      <c r="R504" t="s">
        <v>2809</v>
      </c>
      <c r="S504" t="s">
        <v>5559</v>
      </c>
      <c r="T504" t="s">
        <v>5560</v>
      </c>
      <c r="U504" t="s">
        <v>3034</v>
      </c>
      <c r="V504" t="s">
        <v>647</v>
      </c>
      <c r="W504" t="s">
        <v>245</v>
      </c>
      <c r="X504" t="s">
        <v>387</v>
      </c>
      <c r="Z504">
        <v>4</v>
      </c>
      <c r="AA504" t="s">
        <v>3921</v>
      </c>
      <c r="AB504" t="s">
        <v>5751</v>
      </c>
      <c r="AC504">
        <v>46154.683587962965</v>
      </c>
      <c r="AD504">
        <v>46154</v>
      </c>
      <c r="AE504" t="s">
        <v>3938</v>
      </c>
      <c r="AG504" t="s">
        <v>5111</v>
      </c>
      <c r="AH504">
        <v>6108890541</v>
      </c>
      <c r="AI504" t="s">
        <v>5752</v>
      </c>
      <c r="AM504" t="s">
        <v>3925</v>
      </c>
      <c r="AN504" t="s">
        <v>3926</v>
      </c>
      <c r="AO504" t="s">
        <v>268</v>
      </c>
      <c r="AP504" t="s">
        <v>304</v>
      </c>
      <c r="AQ504" t="s">
        <v>3940</v>
      </c>
      <c r="AU504" t="s">
        <v>3999</v>
      </c>
      <c r="AV504" t="s">
        <v>4000</v>
      </c>
      <c r="AW504" t="s">
        <v>622</v>
      </c>
      <c r="AX504" t="s">
        <v>621</v>
      </c>
      <c r="AY504" t="s">
        <v>253</v>
      </c>
      <c r="AZ504" t="s">
        <v>230</v>
      </c>
      <c r="BA504" t="s">
        <v>395</v>
      </c>
      <c r="BB504" t="s">
        <v>380</v>
      </c>
      <c r="BC504" t="s">
        <v>3927</v>
      </c>
      <c r="BD504" t="s">
        <v>3927</v>
      </c>
      <c r="BE504" t="s">
        <v>3927</v>
      </c>
      <c r="BF504">
        <v>16</v>
      </c>
    </row>
    <row r="505" spans="1:58" x14ac:dyDescent="0.3">
      <c r="A505">
        <v>2026</v>
      </c>
      <c r="B505">
        <v>202605</v>
      </c>
      <c r="C505">
        <v>5</v>
      </c>
      <c r="D505" s="14">
        <v>20001623926690</v>
      </c>
      <c r="E505" t="s">
        <v>2810</v>
      </c>
      <c r="F505" s="2">
        <v>46149.441307870373</v>
      </c>
      <c r="G505" s="2">
        <v>46149</v>
      </c>
      <c r="I505" t="s">
        <v>224</v>
      </c>
      <c r="J505" t="s">
        <v>230</v>
      </c>
      <c r="L505" t="s">
        <v>3516</v>
      </c>
      <c r="M505" t="s">
        <v>309</v>
      </c>
      <c r="N505" t="s">
        <v>297</v>
      </c>
      <c r="O505" t="s">
        <v>283</v>
      </c>
      <c r="Q505" t="s">
        <v>5753</v>
      </c>
      <c r="R505" t="s">
        <v>2809</v>
      </c>
      <c r="S505" t="s">
        <v>5283</v>
      </c>
      <c r="T505" t="s">
        <v>5284</v>
      </c>
      <c r="U505" t="s">
        <v>3034</v>
      </c>
      <c r="V505" t="s">
        <v>647</v>
      </c>
      <c r="W505" t="s">
        <v>245</v>
      </c>
      <c r="X505" t="s">
        <v>225</v>
      </c>
      <c r="Z505">
        <v>4</v>
      </c>
      <c r="AA505" t="s">
        <v>3921</v>
      </c>
      <c r="AB505" t="s">
        <v>3995</v>
      </c>
      <c r="AC505">
        <v>46155.513287037036</v>
      </c>
      <c r="AD505">
        <v>46153</v>
      </c>
      <c r="AE505" t="s">
        <v>3938</v>
      </c>
      <c r="AG505" t="s">
        <v>5111</v>
      </c>
      <c r="AH505">
        <v>6108888621</v>
      </c>
      <c r="AI505" t="s">
        <v>5754</v>
      </c>
      <c r="AM505" t="s">
        <v>3925</v>
      </c>
      <c r="AN505" t="s">
        <v>3926</v>
      </c>
      <c r="AO505" t="s">
        <v>268</v>
      </c>
      <c r="AP505" t="s">
        <v>304</v>
      </c>
      <c r="AQ505" t="s">
        <v>3998</v>
      </c>
      <c r="AW505" t="s">
        <v>227</v>
      </c>
      <c r="AX505" t="s">
        <v>226</v>
      </c>
      <c r="AY505" t="s">
        <v>254</v>
      </c>
      <c r="AZ505" t="s">
        <v>230</v>
      </c>
      <c r="BA505" t="s">
        <v>273</v>
      </c>
      <c r="BB505" t="s">
        <v>380</v>
      </c>
      <c r="BC505" t="s">
        <v>3927</v>
      </c>
      <c r="BD505" t="s">
        <v>3927</v>
      </c>
      <c r="BE505" t="s">
        <v>3927</v>
      </c>
      <c r="BF505">
        <v>16</v>
      </c>
    </row>
    <row r="506" spans="1:58" x14ac:dyDescent="0.3">
      <c r="A506">
        <v>2026</v>
      </c>
      <c r="B506">
        <v>202605</v>
      </c>
      <c r="C506">
        <v>5</v>
      </c>
      <c r="D506" s="14">
        <v>20001623923758</v>
      </c>
      <c r="E506" t="s">
        <v>2810</v>
      </c>
      <c r="F506" s="2">
        <v>46149.804131944446</v>
      </c>
      <c r="G506" s="2">
        <v>46153</v>
      </c>
      <c r="I506" t="s">
        <v>224</v>
      </c>
      <c r="J506" t="s">
        <v>230</v>
      </c>
      <c r="L506" t="s">
        <v>3248</v>
      </c>
      <c r="M506" t="s">
        <v>261</v>
      </c>
      <c r="N506" t="s">
        <v>237</v>
      </c>
      <c r="O506" t="s">
        <v>257</v>
      </c>
      <c r="Q506" t="s">
        <v>5755</v>
      </c>
      <c r="R506" t="s">
        <v>2809</v>
      </c>
      <c r="S506" t="s">
        <v>4807</v>
      </c>
      <c r="T506" t="s">
        <v>4808</v>
      </c>
      <c r="U506" t="s">
        <v>3034</v>
      </c>
      <c r="V506" t="s">
        <v>4809</v>
      </c>
      <c r="W506" t="s">
        <v>245</v>
      </c>
      <c r="X506" t="s">
        <v>225</v>
      </c>
      <c r="Z506">
        <v>0</v>
      </c>
      <c r="AA506" t="s">
        <v>3921</v>
      </c>
      <c r="AB506" t="s">
        <v>4810</v>
      </c>
      <c r="AC506">
        <v>46154.568495370368</v>
      </c>
      <c r="AD506">
        <v>46153</v>
      </c>
      <c r="AE506" t="s">
        <v>4811</v>
      </c>
      <c r="AG506" t="s">
        <v>4812</v>
      </c>
      <c r="AH506">
        <v>6108877146</v>
      </c>
      <c r="AI506" t="s">
        <v>5756</v>
      </c>
      <c r="AM506" t="s">
        <v>3925</v>
      </c>
      <c r="AN506" t="s">
        <v>3926</v>
      </c>
      <c r="AO506" t="s">
        <v>4814</v>
      </c>
      <c r="AP506" t="s">
        <v>330</v>
      </c>
      <c r="AQ506" t="s">
        <v>4815</v>
      </c>
      <c r="AU506" t="s">
        <v>4859</v>
      </c>
      <c r="AV506" t="s">
        <v>4817</v>
      </c>
      <c r="AW506" t="s">
        <v>320</v>
      </c>
      <c r="AX506" t="s">
        <v>319</v>
      </c>
      <c r="AY506" t="s">
        <v>254</v>
      </c>
      <c r="AZ506" t="s">
        <v>230</v>
      </c>
      <c r="BA506" t="s">
        <v>395</v>
      </c>
      <c r="BB506" t="s">
        <v>380</v>
      </c>
      <c r="BC506" t="s">
        <v>3927</v>
      </c>
      <c r="BD506" t="s">
        <v>3927</v>
      </c>
      <c r="BE506" t="s">
        <v>3927</v>
      </c>
      <c r="BF506">
        <v>16</v>
      </c>
    </row>
    <row r="507" spans="1:58" x14ac:dyDescent="0.3">
      <c r="A507">
        <v>2026</v>
      </c>
      <c r="B507">
        <v>202605</v>
      </c>
      <c r="C507">
        <v>5</v>
      </c>
      <c r="D507" s="14">
        <v>20001623923375</v>
      </c>
      <c r="E507" t="s">
        <v>2810</v>
      </c>
      <c r="F507" s="2">
        <v>46149.616759259261</v>
      </c>
      <c r="G507" s="2">
        <v>46151</v>
      </c>
      <c r="I507" t="s">
        <v>224</v>
      </c>
      <c r="J507" t="s">
        <v>230</v>
      </c>
      <c r="L507" t="s">
        <v>5757</v>
      </c>
      <c r="M507" t="s">
        <v>902</v>
      </c>
      <c r="N507" t="s">
        <v>752</v>
      </c>
      <c r="O507" t="s">
        <v>623</v>
      </c>
      <c r="Q507" t="s">
        <v>5758</v>
      </c>
      <c r="R507" t="s">
        <v>2809</v>
      </c>
      <c r="S507" t="s">
        <v>4807</v>
      </c>
      <c r="T507" t="s">
        <v>4808</v>
      </c>
      <c r="U507" t="s">
        <v>3034</v>
      </c>
      <c r="V507" t="s">
        <v>4809</v>
      </c>
      <c r="W507" t="s">
        <v>245</v>
      </c>
      <c r="X507" t="s">
        <v>225</v>
      </c>
      <c r="Z507">
        <v>0</v>
      </c>
      <c r="AA507" t="s">
        <v>3921</v>
      </c>
      <c r="AB507" t="s">
        <v>4810</v>
      </c>
      <c r="AC507">
        <v>46153.484120370369</v>
      </c>
      <c r="AD507">
        <v>46151</v>
      </c>
      <c r="AE507" t="s">
        <v>4811</v>
      </c>
      <c r="AG507" t="s">
        <v>4812</v>
      </c>
      <c r="AH507">
        <v>6108877073</v>
      </c>
      <c r="AI507" t="s">
        <v>5759</v>
      </c>
      <c r="AM507" t="s">
        <v>3925</v>
      </c>
      <c r="AN507" t="s">
        <v>3926</v>
      </c>
      <c r="AO507" t="s">
        <v>4814</v>
      </c>
      <c r="AP507" t="s">
        <v>304</v>
      </c>
      <c r="AQ507" t="s">
        <v>4815</v>
      </c>
      <c r="AU507" t="s">
        <v>5123</v>
      </c>
      <c r="AV507" t="s">
        <v>4817</v>
      </c>
      <c r="AW507" t="s">
        <v>320</v>
      </c>
      <c r="AX507" t="s">
        <v>319</v>
      </c>
      <c r="AY507" t="s">
        <v>254</v>
      </c>
      <c r="AZ507" t="s">
        <v>230</v>
      </c>
      <c r="BA507" t="s">
        <v>395</v>
      </c>
      <c r="BB507" t="s">
        <v>380</v>
      </c>
      <c r="BC507" t="s">
        <v>3927</v>
      </c>
      <c r="BD507" t="s">
        <v>3927</v>
      </c>
      <c r="BE507" t="s">
        <v>3927</v>
      </c>
      <c r="BF507">
        <v>16</v>
      </c>
    </row>
    <row r="508" spans="1:58" x14ac:dyDescent="0.3">
      <c r="A508">
        <v>2026</v>
      </c>
      <c r="B508">
        <v>202605</v>
      </c>
      <c r="C508">
        <v>5</v>
      </c>
      <c r="D508" s="14">
        <v>20001623918491</v>
      </c>
      <c r="E508" t="s">
        <v>2810</v>
      </c>
      <c r="F508" s="2">
        <v>46149.657789351855</v>
      </c>
      <c r="G508" s="2">
        <v>46151</v>
      </c>
      <c r="I508" t="s">
        <v>224</v>
      </c>
      <c r="J508" t="s">
        <v>230</v>
      </c>
      <c r="L508" t="s">
        <v>5760</v>
      </c>
      <c r="M508" t="s">
        <v>334</v>
      </c>
      <c r="N508" t="s">
        <v>322</v>
      </c>
      <c r="O508" t="s">
        <v>331</v>
      </c>
      <c r="Q508" t="s">
        <v>5761</v>
      </c>
      <c r="R508" t="s">
        <v>2809</v>
      </c>
      <c r="S508" t="s">
        <v>4807</v>
      </c>
      <c r="T508" t="s">
        <v>4808</v>
      </c>
      <c r="U508" t="s">
        <v>3034</v>
      </c>
      <c r="V508" t="s">
        <v>4809</v>
      </c>
      <c r="W508" t="s">
        <v>245</v>
      </c>
      <c r="X508" t="s">
        <v>225</v>
      </c>
      <c r="Z508">
        <v>0</v>
      </c>
      <c r="AA508" t="s">
        <v>3921</v>
      </c>
      <c r="AB508" t="s">
        <v>4810</v>
      </c>
      <c r="AC508">
        <v>46153.484120370369</v>
      </c>
      <c r="AD508">
        <v>46151</v>
      </c>
      <c r="AE508" t="s">
        <v>4811</v>
      </c>
      <c r="AG508" t="s">
        <v>4812</v>
      </c>
      <c r="AH508">
        <v>6108870155</v>
      </c>
      <c r="AI508" t="s">
        <v>5762</v>
      </c>
      <c r="AM508" t="s">
        <v>3925</v>
      </c>
      <c r="AN508" t="s">
        <v>3926</v>
      </c>
      <c r="AO508" t="s">
        <v>4814</v>
      </c>
      <c r="AP508" t="s">
        <v>330</v>
      </c>
      <c r="AQ508" t="s">
        <v>4815</v>
      </c>
      <c r="AU508" t="s">
        <v>5123</v>
      </c>
      <c r="AV508" t="s">
        <v>4817</v>
      </c>
      <c r="AW508" t="s">
        <v>320</v>
      </c>
      <c r="AX508" t="s">
        <v>319</v>
      </c>
      <c r="AY508" t="s">
        <v>254</v>
      </c>
      <c r="AZ508" t="s">
        <v>230</v>
      </c>
      <c r="BA508" t="s">
        <v>395</v>
      </c>
      <c r="BB508" t="s">
        <v>380</v>
      </c>
      <c r="BC508" t="s">
        <v>3927</v>
      </c>
      <c r="BD508" t="s">
        <v>3927</v>
      </c>
      <c r="BE508" t="s">
        <v>3927</v>
      </c>
      <c r="BF508">
        <v>16</v>
      </c>
    </row>
    <row r="509" spans="1:58" x14ac:dyDescent="0.3">
      <c r="A509">
        <v>2026</v>
      </c>
      <c r="B509">
        <v>202605</v>
      </c>
      <c r="C509">
        <v>5</v>
      </c>
      <c r="D509" s="14">
        <v>20001623918140</v>
      </c>
      <c r="E509" t="s">
        <v>2810</v>
      </c>
      <c r="F509" s="2">
        <v>46149.479791666665</v>
      </c>
      <c r="G509" s="2">
        <v>46151</v>
      </c>
      <c r="I509" t="s">
        <v>224</v>
      </c>
      <c r="J509" t="s">
        <v>230</v>
      </c>
      <c r="M509" t="s">
        <v>1336</v>
      </c>
      <c r="N509" t="s">
        <v>546</v>
      </c>
      <c r="O509" t="s">
        <v>554</v>
      </c>
      <c r="Q509" t="s">
        <v>5763</v>
      </c>
      <c r="R509" t="s">
        <v>2809</v>
      </c>
      <c r="S509" t="s">
        <v>4807</v>
      </c>
      <c r="T509" t="s">
        <v>4808</v>
      </c>
      <c r="U509" t="s">
        <v>3034</v>
      </c>
      <c r="V509" t="s">
        <v>4809</v>
      </c>
      <c r="W509" t="s">
        <v>245</v>
      </c>
      <c r="X509" t="s">
        <v>387</v>
      </c>
      <c r="Z509">
        <v>0</v>
      </c>
      <c r="AA509" t="s">
        <v>3921</v>
      </c>
      <c r="AB509" t="s">
        <v>4810</v>
      </c>
      <c r="AC509">
        <v>46153.484120370369</v>
      </c>
      <c r="AD509">
        <v>46151</v>
      </c>
      <c r="AE509" t="s">
        <v>4811</v>
      </c>
      <c r="AG509" t="s">
        <v>4812</v>
      </c>
      <c r="AH509">
        <v>6108870090</v>
      </c>
      <c r="AI509" t="s">
        <v>5764</v>
      </c>
      <c r="AM509" t="s">
        <v>3925</v>
      </c>
      <c r="AN509" t="s">
        <v>3926</v>
      </c>
      <c r="AO509" t="s">
        <v>4814</v>
      </c>
      <c r="AP509" t="s">
        <v>249</v>
      </c>
      <c r="AQ509" t="s">
        <v>4815</v>
      </c>
      <c r="AU509" t="s">
        <v>5123</v>
      </c>
      <c r="AV509" t="s">
        <v>4817</v>
      </c>
      <c r="AW509" t="s">
        <v>389</v>
      </c>
      <c r="AX509" t="s">
        <v>388</v>
      </c>
      <c r="AY509" t="s">
        <v>253</v>
      </c>
      <c r="AZ509" t="s">
        <v>230</v>
      </c>
      <c r="BA509" t="s">
        <v>395</v>
      </c>
      <c r="BB509" t="s">
        <v>380</v>
      </c>
      <c r="BC509" t="s">
        <v>3927</v>
      </c>
      <c r="BD509" t="s">
        <v>3927</v>
      </c>
      <c r="BE509" t="s">
        <v>3927</v>
      </c>
      <c r="BF509">
        <v>16</v>
      </c>
    </row>
    <row r="510" spans="1:58" x14ac:dyDescent="0.3">
      <c r="A510">
        <v>2026</v>
      </c>
      <c r="B510">
        <v>202605</v>
      </c>
      <c r="C510">
        <v>5</v>
      </c>
      <c r="D510" s="14">
        <v>20001623916581</v>
      </c>
      <c r="E510" t="s">
        <v>2810</v>
      </c>
      <c r="F510" s="2">
        <v>46149.686307870368</v>
      </c>
      <c r="G510" s="2">
        <v>46151</v>
      </c>
      <c r="I510" t="s">
        <v>224</v>
      </c>
      <c r="J510" t="s">
        <v>230</v>
      </c>
      <c r="M510" t="s">
        <v>1933</v>
      </c>
      <c r="N510" t="s">
        <v>1927</v>
      </c>
      <c r="O510" t="s">
        <v>257</v>
      </c>
      <c r="Q510" t="s">
        <v>5765</v>
      </c>
      <c r="R510" t="s">
        <v>2809</v>
      </c>
      <c r="S510" t="s">
        <v>4807</v>
      </c>
      <c r="T510" t="s">
        <v>4808</v>
      </c>
      <c r="U510" t="s">
        <v>3034</v>
      </c>
      <c r="V510" t="s">
        <v>4809</v>
      </c>
      <c r="W510" t="s">
        <v>245</v>
      </c>
      <c r="X510" t="s">
        <v>387</v>
      </c>
      <c r="Z510">
        <v>0</v>
      </c>
      <c r="AA510" t="s">
        <v>3921</v>
      </c>
      <c r="AB510" t="s">
        <v>4810</v>
      </c>
      <c r="AC510">
        <v>46153.484120370369</v>
      </c>
      <c r="AD510">
        <v>46151</v>
      </c>
      <c r="AE510" t="s">
        <v>4811</v>
      </c>
      <c r="AG510" t="s">
        <v>4812</v>
      </c>
      <c r="AH510">
        <v>6108876136</v>
      </c>
      <c r="AI510" t="s">
        <v>5766</v>
      </c>
      <c r="AM510" t="s">
        <v>3925</v>
      </c>
      <c r="AN510" t="s">
        <v>3926</v>
      </c>
      <c r="AO510" t="s">
        <v>4814</v>
      </c>
      <c r="AP510" t="s">
        <v>304</v>
      </c>
      <c r="AQ510" t="s">
        <v>4815</v>
      </c>
      <c r="AU510" t="s">
        <v>5123</v>
      </c>
      <c r="AV510" t="s">
        <v>4817</v>
      </c>
      <c r="AW510" t="s">
        <v>389</v>
      </c>
      <c r="AX510" t="s">
        <v>388</v>
      </c>
      <c r="AY510" t="s">
        <v>253</v>
      </c>
      <c r="AZ510" t="s">
        <v>230</v>
      </c>
      <c r="BA510" t="s">
        <v>395</v>
      </c>
      <c r="BB510" t="s">
        <v>380</v>
      </c>
      <c r="BC510" t="s">
        <v>3927</v>
      </c>
      <c r="BD510" t="s">
        <v>3927</v>
      </c>
      <c r="BE510" t="s">
        <v>3927</v>
      </c>
      <c r="BF510">
        <v>16</v>
      </c>
    </row>
    <row r="511" spans="1:58" x14ac:dyDescent="0.3">
      <c r="A511">
        <v>2026</v>
      </c>
      <c r="B511">
        <v>202605</v>
      </c>
      <c r="C511">
        <v>5</v>
      </c>
      <c r="D511" s="14">
        <v>20001623915213</v>
      </c>
      <c r="E511" t="s">
        <v>2810</v>
      </c>
      <c r="F511" s="2">
        <v>46149.506030092591</v>
      </c>
      <c r="G511" s="2">
        <v>46150</v>
      </c>
      <c r="I511" t="s">
        <v>224</v>
      </c>
      <c r="J511" t="s">
        <v>230</v>
      </c>
      <c r="L511" t="s">
        <v>5767</v>
      </c>
      <c r="M511" t="s">
        <v>722</v>
      </c>
      <c r="N511" t="s">
        <v>715</v>
      </c>
      <c r="O511" t="s">
        <v>623</v>
      </c>
      <c r="Q511" t="s">
        <v>5768</v>
      </c>
      <c r="R511" t="s">
        <v>2809</v>
      </c>
      <c r="S511" t="s">
        <v>4807</v>
      </c>
      <c r="T511" t="s">
        <v>4808</v>
      </c>
      <c r="U511" t="s">
        <v>3034</v>
      </c>
      <c r="V511" t="s">
        <v>4809</v>
      </c>
      <c r="W511" t="s">
        <v>245</v>
      </c>
      <c r="X511" t="s">
        <v>225</v>
      </c>
      <c r="Z511">
        <v>0</v>
      </c>
      <c r="AA511" t="s">
        <v>3921</v>
      </c>
      <c r="AB511" t="s">
        <v>4810</v>
      </c>
      <c r="AC511">
        <v>46153.484120370369</v>
      </c>
      <c r="AD511">
        <v>46150</v>
      </c>
      <c r="AE511" t="s">
        <v>4811</v>
      </c>
      <c r="AG511" t="s">
        <v>4812</v>
      </c>
      <c r="AH511">
        <v>6108867197</v>
      </c>
      <c r="AI511" t="s">
        <v>5769</v>
      </c>
      <c r="AM511" t="s">
        <v>3925</v>
      </c>
      <c r="AN511" t="s">
        <v>3926</v>
      </c>
      <c r="AO511" t="s">
        <v>4814</v>
      </c>
      <c r="AP511" t="s">
        <v>249</v>
      </c>
      <c r="AQ511" t="s">
        <v>4815</v>
      </c>
      <c r="AU511" t="s">
        <v>5426</v>
      </c>
      <c r="AV511" t="s">
        <v>4817</v>
      </c>
      <c r="AW511" t="s">
        <v>1525</v>
      </c>
      <c r="AX511" t="s">
        <v>1524</v>
      </c>
      <c r="AY511" t="s">
        <v>254</v>
      </c>
      <c r="AZ511" t="s">
        <v>230</v>
      </c>
      <c r="BA511" t="s">
        <v>395</v>
      </c>
      <c r="BB511" t="s">
        <v>380</v>
      </c>
      <c r="BC511" t="s">
        <v>3927</v>
      </c>
      <c r="BD511" t="s">
        <v>3927</v>
      </c>
      <c r="BE511" t="s">
        <v>3927</v>
      </c>
      <c r="BF511">
        <v>16</v>
      </c>
    </row>
    <row r="512" spans="1:58" x14ac:dyDescent="0.3">
      <c r="A512">
        <v>2026</v>
      </c>
      <c r="B512">
        <v>202605</v>
      </c>
      <c r="C512">
        <v>5</v>
      </c>
      <c r="D512" s="14">
        <v>20001623914873</v>
      </c>
      <c r="E512" t="s">
        <v>2810</v>
      </c>
      <c r="F512" s="2">
        <v>46149.835393518515</v>
      </c>
      <c r="G512" s="2">
        <v>46151</v>
      </c>
      <c r="I512" t="s">
        <v>224</v>
      </c>
      <c r="J512" t="s">
        <v>230</v>
      </c>
      <c r="L512" t="s">
        <v>5770</v>
      </c>
      <c r="M512" t="s">
        <v>309</v>
      </c>
      <c r="N512" t="s">
        <v>297</v>
      </c>
      <c r="O512" t="s">
        <v>283</v>
      </c>
      <c r="Q512" t="s">
        <v>5771</v>
      </c>
      <c r="R512" t="s">
        <v>2809</v>
      </c>
      <c r="S512" t="s">
        <v>4807</v>
      </c>
      <c r="T512" t="s">
        <v>4808</v>
      </c>
      <c r="U512" t="s">
        <v>3034</v>
      </c>
      <c r="V512" t="s">
        <v>4809</v>
      </c>
      <c r="W512" t="s">
        <v>245</v>
      </c>
      <c r="X512" t="s">
        <v>225</v>
      </c>
      <c r="Z512">
        <v>0</v>
      </c>
      <c r="AA512" t="s">
        <v>3921</v>
      </c>
      <c r="AB512" t="s">
        <v>4810</v>
      </c>
      <c r="AC512">
        <v>46153.484120370369</v>
      </c>
      <c r="AD512">
        <v>46151</v>
      </c>
      <c r="AE512" t="s">
        <v>4811</v>
      </c>
      <c r="AG512" t="s">
        <v>4812</v>
      </c>
      <c r="AH512">
        <v>6108869271</v>
      </c>
      <c r="AI512" t="s">
        <v>5772</v>
      </c>
      <c r="AM512" t="s">
        <v>3925</v>
      </c>
      <c r="AN512" t="s">
        <v>3926</v>
      </c>
      <c r="AO512" t="s">
        <v>4814</v>
      </c>
      <c r="AP512" t="s">
        <v>386</v>
      </c>
      <c r="AQ512" t="s">
        <v>4815</v>
      </c>
      <c r="AU512" t="s">
        <v>5123</v>
      </c>
      <c r="AV512" t="s">
        <v>4817</v>
      </c>
      <c r="AW512" t="s">
        <v>320</v>
      </c>
      <c r="AX512" t="s">
        <v>319</v>
      </c>
      <c r="AY512" t="s">
        <v>254</v>
      </c>
      <c r="AZ512" t="s">
        <v>230</v>
      </c>
      <c r="BA512" t="s">
        <v>273</v>
      </c>
      <c r="BB512" t="s">
        <v>380</v>
      </c>
      <c r="BC512" t="s">
        <v>3927</v>
      </c>
      <c r="BD512" t="s">
        <v>3927</v>
      </c>
      <c r="BE512" t="s">
        <v>3927</v>
      </c>
      <c r="BF512">
        <v>16</v>
      </c>
    </row>
    <row r="513" spans="1:58" x14ac:dyDescent="0.3">
      <c r="A513">
        <v>2026</v>
      </c>
      <c r="B513">
        <v>202605</v>
      </c>
      <c r="C513">
        <v>5</v>
      </c>
      <c r="D513" s="14">
        <v>20001623914403</v>
      </c>
      <c r="E513" t="s">
        <v>2810</v>
      </c>
      <c r="F513" s="2">
        <v>46149.60533564815</v>
      </c>
      <c r="G513" s="2">
        <v>46151</v>
      </c>
      <c r="I513" t="s">
        <v>224</v>
      </c>
      <c r="J513" t="s">
        <v>230</v>
      </c>
      <c r="L513" t="s">
        <v>5773</v>
      </c>
      <c r="M513" t="s">
        <v>1594</v>
      </c>
      <c r="N513" t="s">
        <v>938</v>
      </c>
      <c r="O513" t="s">
        <v>331</v>
      </c>
      <c r="Q513" t="s">
        <v>5774</v>
      </c>
      <c r="R513" t="s">
        <v>2809</v>
      </c>
      <c r="S513" t="s">
        <v>4807</v>
      </c>
      <c r="T513" t="s">
        <v>4808</v>
      </c>
      <c r="U513" t="s">
        <v>3034</v>
      </c>
      <c r="V513" t="s">
        <v>4809</v>
      </c>
      <c r="W513" t="s">
        <v>245</v>
      </c>
      <c r="X513" t="s">
        <v>225</v>
      </c>
      <c r="Z513">
        <v>0</v>
      </c>
      <c r="AA513" t="s">
        <v>3921</v>
      </c>
      <c r="AB513" t="s">
        <v>4810</v>
      </c>
      <c r="AC513">
        <v>46153.484120370369</v>
      </c>
      <c r="AD513">
        <v>46151</v>
      </c>
      <c r="AE513" t="s">
        <v>4811</v>
      </c>
      <c r="AG513" t="s">
        <v>4812</v>
      </c>
      <c r="AH513">
        <v>6108869173</v>
      </c>
      <c r="AI513" t="s">
        <v>5775</v>
      </c>
      <c r="AM513" t="s">
        <v>3925</v>
      </c>
      <c r="AN513" t="s">
        <v>3926</v>
      </c>
      <c r="AO513" t="s">
        <v>4814</v>
      </c>
      <c r="AP513" t="s">
        <v>249</v>
      </c>
      <c r="AQ513" t="s">
        <v>4815</v>
      </c>
      <c r="AU513" t="s">
        <v>5123</v>
      </c>
      <c r="AV513" t="s">
        <v>4817</v>
      </c>
      <c r="AW513" t="s">
        <v>320</v>
      </c>
      <c r="AX513" t="s">
        <v>319</v>
      </c>
      <c r="AY513" t="s">
        <v>254</v>
      </c>
      <c r="AZ513" t="s">
        <v>230</v>
      </c>
      <c r="BA513" t="s">
        <v>273</v>
      </c>
      <c r="BB513" t="s">
        <v>380</v>
      </c>
      <c r="BC513" t="s">
        <v>3927</v>
      </c>
      <c r="BD513" t="s">
        <v>3927</v>
      </c>
      <c r="BE513" t="s">
        <v>3927</v>
      </c>
      <c r="BF513">
        <v>16</v>
      </c>
    </row>
    <row r="514" spans="1:58" x14ac:dyDescent="0.3">
      <c r="A514">
        <v>2026</v>
      </c>
      <c r="B514">
        <v>202605</v>
      </c>
      <c r="C514">
        <v>5</v>
      </c>
      <c r="D514" s="14">
        <v>20001623901844</v>
      </c>
      <c r="E514" t="s">
        <v>2810</v>
      </c>
      <c r="F514" s="2">
        <v>46149.409826388888</v>
      </c>
      <c r="G514" s="2">
        <v>46149</v>
      </c>
      <c r="I514" t="s">
        <v>224</v>
      </c>
      <c r="J514" t="s">
        <v>230</v>
      </c>
      <c r="L514" t="s">
        <v>3208</v>
      </c>
      <c r="M514" t="s">
        <v>1933</v>
      </c>
      <c r="N514" t="s">
        <v>1927</v>
      </c>
      <c r="O514" t="s">
        <v>257</v>
      </c>
      <c r="Q514" t="s">
        <v>5776</v>
      </c>
      <c r="R514" t="s">
        <v>2809</v>
      </c>
      <c r="S514" t="s">
        <v>5777</v>
      </c>
      <c r="T514" t="s">
        <v>5778</v>
      </c>
      <c r="U514" t="s">
        <v>4008</v>
      </c>
      <c r="V514" t="s">
        <v>980</v>
      </c>
      <c r="W514" t="s">
        <v>245</v>
      </c>
      <c r="X514" t="s">
        <v>225</v>
      </c>
      <c r="Z514">
        <v>4</v>
      </c>
      <c r="AA514" t="s">
        <v>3921</v>
      </c>
      <c r="AB514" t="s">
        <v>5779</v>
      </c>
      <c r="AC514">
        <v>46153.706782407404</v>
      </c>
      <c r="AD514">
        <v>46153</v>
      </c>
      <c r="AE514" t="s">
        <v>3938</v>
      </c>
      <c r="AG514" t="s">
        <v>5098</v>
      </c>
      <c r="AH514">
        <v>6031783594</v>
      </c>
      <c r="AI514" t="s">
        <v>5780</v>
      </c>
      <c r="AM514" t="s">
        <v>3925</v>
      </c>
      <c r="AN514" t="s">
        <v>3926</v>
      </c>
      <c r="AO514" t="s">
        <v>268</v>
      </c>
      <c r="AP514" t="s">
        <v>304</v>
      </c>
      <c r="AQ514" t="s">
        <v>3940</v>
      </c>
      <c r="AU514" t="s">
        <v>4220</v>
      </c>
      <c r="AV514" t="s">
        <v>4000</v>
      </c>
      <c r="AW514" t="s">
        <v>1478</v>
      </c>
      <c r="AX514" t="s">
        <v>1477</v>
      </c>
      <c r="AY514" t="s">
        <v>254</v>
      </c>
      <c r="AZ514" t="s">
        <v>230</v>
      </c>
      <c r="BA514" t="s">
        <v>273</v>
      </c>
      <c r="BB514" t="s">
        <v>380</v>
      </c>
      <c r="BC514" t="s">
        <v>3927</v>
      </c>
      <c r="BD514" t="s">
        <v>3927</v>
      </c>
      <c r="BE514" t="s">
        <v>3927</v>
      </c>
      <c r="BF514">
        <v>1</v>
      </c>
    </row>
    <row r="515" spans="1:58" x14ac:dyDescent="0.3">
      <c r="A515">
        <v>2026</v>
      </c>
      <c r="B515">
        <v>202605</v>
      </c>
      <c r="C515">
        <v>5</v>
      </c>
      <c r="D515" s="14">
        <v>20001623901542</v>
      </c>
      <c r="E515" t="s">
        <v>2810</v>
      </c>
      <c r="F515" s="2">
        <v>46149.397233796299</v>
      </c>
      <c r="G515" s="2">
        <v>46151</v>
      </c>
      <c r="I515" t="s">
        <v>224</v>
      </c>
      <c r="J515" t="s">
        <v>230</v>
      </c>
      <c r="L515" t="s">
        <v>5781</v>
      </c>
      <c r="M515" t="s">
        <v>1366</v>
      </c>
      <c r="N515" t="s">
        <v>1359</v>
      </c>
      <c r="O515" t="s">
        <v>554</v>
      </c>
      <c r="Q515" t="s">
        <v>5782</v>
      </c>
      <c r="R515" t="s">
        <v>2809</v>
      </c>
      <c r="S515" t="s">
        <v>5313</v>
      </c>
      <c r="T515" t="s">
        <v>5314</v>
      </c>
      <c r="U515" t="s">
        <v>3034</v>
      </c>
      <c r="V515" t="s">
        <v>647</v>
      </c>
      <c r="W515" t="s">
        <v>245</v>
      </c>
      <c r="X515" t="s">
        <v>225</v>
      </c>
      <c r="Z515">
        <v>3</v>
      </c>
      <c r="AA515" t="s">
        <v>3921</v>
      </c>
      <c r="AB515" t="s">
        <v>5783</v>
      </c>
      <c r="AC515">
        <v>46154.683587962965</v>
      </c>
      <c r="AD515">
        <v>46154</v>
      </c>
      <c r="AE515" t="s">
        <v>3938</v>
      </c>
      <c r="AG515" t="s">
        <v>5111</v>
      </c>
      <c r="AH515">
        <v>6108888527</v>
      </c>
      <c r="AI515" t="s">
        <v>5784</v>
      </c>
      <c r="AM515" t="s">
        <v>3925</v>
      </c>
      <c r="AN515" t="s">
        <v>3926</v>
      </c>
      <c r="AO515" t="s">
        <v>268</v>
      </c>
      <c r="AP515" t="s">
        <v>304</v>
      </c>
      <c r="AQ515" t="s">
        <v>3940</v>
      </c>
      <c r="AU515" t="s">
        <v>3999</v>
      </c>
      <c r="AV515" t="s">
        <v>4000</v>
      </c>
      <c r="AW515" t="s">
        <v>320</v>
      </c>
      <c r="AX515" t="s">
        <v>319</v>
      </c>
      <c r="AY515" t="s">
        <v>254</v>
      </c>
      <c r="AZ515" t="s">
        <v>230</v>
      </c>
      <c r="BA515" t="s">
        <v>395</v>
      </c>
      <c r="BB515" t="s">
        <v>380</v>
      </c>
      <c r="BC515" t="s">
        <v>3927</v>
      </c>
      <c r="BD515" t="s">
        <v>3927</v>
      </c>
      <c r="BE515" t="s">
        <v>3927</v>
      </c>
      <c r="BF515">
        <v>16</v>
      </c>
    </row>
    <row r="516" spans="1:58" x14ac:dyDescent="0.3">
      <c r="A516">
        <v>2026</v>
      </c>
      <c r="B516">
        <v>202605</v>
      </c>
      <c r="C516">
        <v>5</v>
      </c>
      <c r="D516" s="14">
        <v>20001623899089</v>
      </c>
      <c r="E516" t="s">
        <v>2810</v>
      </c>
      <c r="F516" s="2">
        <v>46149.373460648145</v>
      </c>
      <c r="G516" s="2">
        <v>46150</v>
      </c>
      <c r="I516" t="s">
        <v>224</v>
      </c>
      <c r="J516" t="s">
        <v>230</v>
      </c>
      <c r="L516" t="s">
        <v>3058</v>
      </c>
      <c r="M516" t="s">
        <v>994</v>
      </c>
      <c r="N516" t="s">
        <v>989</v>
      </c>
      <c r="O516" t="s">
        <v>554</v>
      </c>
      <c r="Q516" t="s">
        <v>5785</v>
      </c>
      <c r="R516" t="s">
        <v>2809</v>
      </c>
      <c r="S516" t="s">
        <v>5701</v>
      </c>
      <c r="T516" t="s">
        <v>5702</v>
      </c>
      <c r="U516" t="s">
        <v>3034</v>
      </c>
      <c r="V516" t="s">
        <v>647</v>
      </c>
      <c r="W516" t="s">
        <v>245</v>
      </c>
      <c r="X516" t="s">
        <v>387</v>
      </c>
      <c r="Z516">
        <v>4</v>
      </c>
      <c r="AA516" t="s">
        <v>3921</v>
      </c>
      <c r="AB516" t="s">
        <v>5786</v>
      </c>
      <c r="AC516">
        <v>46154.683587962965</v>
      </c>
      <c r="AD516">
        <v>46154</v>
      </c>
      <c r="AE516" t="s">
        <v>3938</v>
      </c>
      <c r="AG516" t="s">
        <v>5111</v>
      </c>
      <c r="AH516">
        <v>6084547057</v>
      </c>
      <c r="AI516" t="s">
        <v>5787</v>
      </c>
      <c r="AM516" t="s">
        <v>3925</v>
      </c>
      <c r="AN516" t="s">
        <v>3926</v>
      </c>
      <c r="AO516" t="s">
        <v>268</v>
      </c>
      <c r="AP516" t="s">
        <v>386</v>
      </c>
      <c r="AQ516" t="s">
        <v>3940</v>
      </c>
      <c r="AU516" t="s">
        <v>3999</v>
      </c>
      <c r="AV516" t="s">
        <v>4000</v>
      </c>
      <c r="AW516" t="s">
        <v>447</v>
      </c>
      <c r="AX516" t="s">
        <v>446</v>
      </c>
      <c r="AY516" t="s">
        <v>253</v>
      </c>
      <c r="AZ516" t="s">
        <v>230</v>
      </c>
      <c r="BA516" t="s">
        <v>273</v>
      </c>
      <c r="BB516" t="s">
        <v>380</v>
      </c>
      <c r="BC516" t="s">
        <v>3927</v>
      </c>
      <c r="BD516" t="s">
        <v>3927</v>
      </c>
      <c r="BE516" t="s">
        <v>3927</v>
      </c>
      <c r="BF516">
        <v>1</v>
      </c>
    </row>
    <row r="517" spans="1:58" x14ac:dyDescent="0.3">
      <c r="A517">
        <v>2026</v>
      </c>
      <c r="B517">
        <v>202605</v>
      </c>
      <c r="C517">
        <v>5</v>
      </c>
      <c r="D517" s="14">
        <v>20001623896803</v>
      </c>
      <c r="E517" t="s">
        <v>2810</v>
      </c>
      <c r="F517" s="2">
        <v>46149.407349537039</v>
      </c>
      <c r="G517" s="2">
        <v>46150</v>
      </c>
      <c r="I517" t="s">
        <v>224</v>
      </c>
      <c r="J517" t="s">
        <v>230</v>
      </c>
      <c r="L517" t="s">
        <v>5788</v>
      </c>
      <c r="M517" t="s">
        <v>1286</v>
      </c>
      <c r="N517" t="s">
        <v>1281</v>
      </c>
      <c r="O517" t="s">
        <v>331</v>
      </c>
      <c r="Q517" t="s">
        <v>5789</v>
      </c>
      <c r="R517" t="s">
        <v>2809</v>
      </c>
      <c r="S517" t="s">
        <v>5326</v>
      </c>
      <c r="T517" t="s">
        <v>5327</v>
      </c>
      <c r="U517" t="s">
        <v>3034</v>
      </c>
      <c r="V517" t="s">
        <v>647</v>
      </c>
      <c r="W517" t="s">
        <v>245</v>
      </c>
      <c r="X517" t="s">
        <v>387</v>
      </c>
      <c r="Z517">
        <v>4</v>
      </c>
      <c r="AA517" t="s">
        <v>3921</v>
      </c>
      <c r="AB517" t="s">
        <v>5790</v>
      </c>
      <c r="AC517">
        <v>46154.683587962965</v>
      </c>
      <c r="AD517">
        <v>46154</v>
      </c>
      <c r="AE517" t="s">
        <v>3938</v>
      </c>
      <c r="AG517" t="s">
        <v>5111</v>
      </c>
      <c r="AH517">
        <v>6086723682</v>
      </c>
      <c r="AI517" t="s">
        <v>5791</v>
      </c>
      <c r="AM517" t="s">
        <v>3925</v>
      </c>
      <c r="AN517" t="s">
        <v>3926</v>
      </c>
      <c r="AO517" t="s">
        <v>268</v>
      </c>
      <c r="AP517" t="s">
        <v>304</v>
      </c>
      <c r="AQ517" t="s">
        <v>3940</v>
      </c>
      <c r="AU517" t="s">
        <v>3999</v>
      </c>
      <c r="AV517" t="s">
        <v>4000</v>
      </c>
      <c r="AW517" t="s">
        <v>447</v>
      </c>
      <c r="AX517" t="s">
        <v>446</v>
      </c>
      <c r="AY517" t="s">
        <v>253</v>
      </c>
      <c r="AZ517" t="s">
        <v>230</v>
      </c>
      <c r="BA517" t="s">
        <v>273</v>
      </c>
      <c r="BB517" t="s">
        <v>1879</v>
      </c>
      <c r="BC517" t="s">
        <v>3927</v>
      </c>
      <c r="BD517" t="s">
        <v>3927</v>
      </c>
      <c r="BE517" t="s">
        <v>3927</v>
      </c>
      <c r="BF517">
        <v>1</v>
      </c>
    </row>
    <row r="518" spans="1:58" x14ac:dyDescent="0.3">
      <c r="A518">
        <v>2026</v>
      </c>
      <c r="B518">
        <v>202605</v>
      </c>
      <c r="C518">
        <v>5</v>
      </c>
      <c r="D518" s="14">
        <v>20001623893760</v>
      </c>
      <c r="E518" t="s">
        <v>2810</v>
      </c>
      <c r="F518" s="2">
        <v>46149.404432870368</v>
      </c>
      <c r="G518" s="2">
        <v>46149</v>
      </c>
      <c r="I518" t="s">
        <v>224</v>
      </c>
      <c r="J518" t="s">
        <v>230</v>
      </c>
      <c r="L518" t="s">
        <v>5792</v>
      </c>
      <c r="M518" t="s">
        <v>4232</v>
      </c>
      <c r="N518" t="s">
        <v>353</v>
      </c>
      <c r="O518" t="s">
        <v>283</v>
      </c>
      <c r="Q518" t="s">
        <v>5793</v>
      </c>
      <c r="R518" t="s">
        <v>2809</v>
      </c>
      <c r="S518" t="s">
        <v>5030</v>
      </c>
      <c r="T518" t="s">
        <v>5031</v>
      </c>
      <c r="U518" t="s">
        <v>4008</v>
      </c>
      <c r="V518" t="s">
        <v>980</v>
      </c>
      <c r="W518" t="s">
        <v>245</v>
      </c>
      <c r="X518" t="s">
        <v>387</v>
      </c>
      <c r="Z518">
        <v>4</v>
      </c>
      <c r="AA518" t="s">
        <v>3921</v>
      </c>
      <c r="AB518" t="s">
        <v>5794</v>
      </c>
      <c r="AC518">
        <v>46153.706782407404</v>
      </c>
      <c r="AD518">
        <v>46153</v>
      </c>
      <c r="AE518" t="s">
        <v>3938</v>
      </c>
      <c r="AG518" t="s">
        <v>4870</v>
      </c>
      <c r="AH518">
        <v>6108895467</v>
      </c>
      <c r="AI518" t="s">
        <v>5795</v>
      </c>
      <c r="AM518" t="s">
        <v>3925</v>
      </c>
      <c r="AN518" t="s">
        <v>3926</v>
      </c>
      <c r="AO518" t="s">
        <v>268</v>
      </c>
      <c r="AP518" t="s">
        <v>386</v>
      </c>
      <c r="AQ518" t="s">
        <v>3940</v>
      </c>
      <c r="AU518" t="s">
        <v>4220</v>
      </c>
      <c r="AV518" t="s">
        <v>4000</v>
      </c>
      <c r="AW518" t="s">
        <v>447</v>
      </c>
      <c r="AX518" t="s">
        <v>446</v>
      </c>
      <c r="AY518" t="s">
        <v>253</v>
      </c>
      <c r="AZ518" t="s">
        <v>230</v>
      </c>
      <c r="BA518" t="s">
        <v>273</v>
      </c>
      <c r="BB518" t="s">
        <v>380</v>
      </c>
      <c r="BC518" t="s">
        <v>3927</v>
      </c>
      <c r="BD518" t="s">
        <v>3927</v>
      </c>
      <c r="BE518" t="s">
        <v>3927</v>
      </c>
      <c r="BF518">
        <v>16</v>
      </c>
    </row>
    <row r="519" spans="1:58" x14ac:dyDescent="0.3">
      <c r="A519">
        <v>2026</v>
      </c>
      <c r="B519">
        <v>202605</v>
      </c>
      <c r="C519">
        <v>5</v>
      </c>
      <c r="D519" s="14">
        <v>20001623890230</v>
      </c>
      <c r="E519" t="s">
        <v>2810</v>
      </c>
      <c r="F519" s="2">
        <v>46149.377280092594</v>
      </c>
      <c r="G519" s="2">
        <v>46150</v>
      </c>
      <c r="I519" t="s">
        <v>224</v>
      </c>
      <c r="J519" t="s">
        <v>230</v>
      </c>
      <c r="L519" t="s">
        <v>3841</v>
      </c>
      <c r="M519" t="s">
        <v>2613</v>
      </c>
      <c r="N519" t="s">
        <v>353</v>
      </c>
      <c r="O519" t="s">
        <v>283</v>
      </c>
      <c r="Q519" t="s">
        <v>5796</v>
      </c>
      <c r="R519" t="s">
        <v>2809</v>
      </c>
      <c r="S519" t="s">
        <v>5377</v>
      </c>
      <c r="T519" t="s">
        <v>5378</v>
      </c>
      <c r="U519" t="s">
        <v>3034</v>
      </c>
      <c r="V519" t="s">
        <v>647</v>
      </c>
      <c r="W519" t="s">
        <v>245</v>
      </c>
      <c r="X519" t="s">
        <v>387</v>
      </c>
      <c r="Z519">
        <v>4</v>
      </c>
      <c r="AA519" t="s">
        <v>3921</v>
      </c>
      <c r="AB519" t="s">
        <v>5797</v>
      </c>
      <c r="AC519">
        <v>46154.683587962965</v>
      </c>
      <c r="AD519">
        <v>46154</v>
      </c>
      <c r="AE519" t="s">
        <v>3938</v>
      </c>
      <c r="AG519" t="s">
        <v>5006</v>
      </c>
      <c r="AH519">
        <v>6108189913</v>
      </c>
      <c r="AI519" t="s">
        <v>5798</v>
      </c>
      <c r="AM519" t="s">
        <v>3925</v>
      </c>
      <c r="AN519" t="s">
        <v>3926</v>
      </c>
      <c r="AO519" t="s">
        <v>268</v>
      </c>
      <c r="AP519" t="s">
        <v>386</v>
      </c>
      <c r="AQ519" t="s">
        <v>3940</v>
      </c>
      <c r="AU519" t="s">
        <v>3999</v>
      </c>
      <c r="AV519" t="s">
        <v>4000</v>
      </c>
      <c r="AW519" t="s">
        <v>3966</v>
      </c>
      <c r="AX519" t="s">
        <v>3967</v>
      </c>
      <c r="AY519" t="s">
        <v>253</v>
      </c>
      <c r="AZ519" t="s">
        <v>230</v>
      </c>
      <c r="BA519" t="s">
        <v>273</v>
      </c>
      <c r="BB519" t="s">
        <v>380</v>
      </c>
      <c r="BC519" t="s">
        <v>3927</v>
      </c>
      <c r="BD519" t="s">
        <v>3927</v>
      </c>
      <c r="BE519" t="s">
        <v>3927</v>
      </c>
      <c r="BF519">
        <v>9</v>
      </c>
    </row>
    <row r="520" spans="1:58" x14ac:dyDescent="0.3">
      <c r="A520">
        <v>2026</v>
      </c>
      <c r="B520">
        <v>202605</v>
      </c>
      <c r="C520">
        <v>5</v>
      </c>
      <c r="D520" s="14">
        <v>20001623886445</v>
      </c>
      <c r="E520" t="s">
        <v>2810</v>
      </c>
      <c r="F520" s="2">
        <v>46149.384074074071</v>
      </c>
      <c r="G520" s="2">
        <v>46151</v>
      </c>
      <c r="I520" t="s">
        <v>224</v>
      </c>
      <c r="J520" t="s">
        <v>230</v>
      </c>
      <c r="L520" t="s">
        <v>3313</v>
      </c>
      <c r="M520" t="s">
        <v>309</v>
      </c>
      <c r="N520" t="s">
        <v>297</v>
      </c>
      <c r="O520" t="s">
        <v>283</v>
      </c>
      <c r="Q520" t="s">
        <v>5799</v>
      </c>
      <c r="R520" t="s">
        <v>2809</v>
      </c>
      <c r="S520" t="s">
        <v>5559</v>
      </c>
      <c r="T520" t="s">
        <v>5560</v>
      </c>
      <c r="U520" t="s">
        <v>3034</v>
      </c>
      <c r="V520" t="s">
        <v>647</v>
      </c>
      <c r="W520" t="s">
        <v>245</v>
      </c>
      <c r="X520" t="s">
        <v>387</v>
      </c>
      <c r="Z520">
        <v>3</v>
      </c>
      <c r="AA520" t="s">
        <v>3921</v>
      </c>
      <c r="AB520" t="s">
        <v>5800</v>
      </c>
      <c r="AC520">
        <v>46154.683587962965</v>
      </c>
      <c r="AD520">
        <v>46154</v>
      </c>
      <c r="AE520" t="s">
        <v>3938</v>
      </c>
      <c r="AG520" t="s">
        <v>5111</v>
      </c>
      <c r="AH520">
        <v>6108881551</v>
      </c>
      <c r="AI520" t="s">
        <v>5801</v>
      </c>
      <c r="AM520" t="s">
        <v>3925</v>
      </c>
      <c r="AN520" t="s">
        <v>3926</v>
      </c>
      <c r="AO520" t="s">
        <v>268</v>
      </c>
      <c r="AP520" t="s">
        <v>386</v>
      </c>
      <c r="AQ520" t="s">
        <v>3940</v>
      </c>
      <c r="AU520" t="s">
        <v>3999</v>
      </c>
      <c r="AV520" t="s">
        <v>4000</v>
      </c>
      <c r="AW520" t="s">
        <v>921</v>
      </c>
      <c r="AX520" t="s">
        <v>920</v>
      </c>
      <c r="AY520" t="s">
        <v>253</v>
      </c>
      <c r="AZ520" t="s">
        <v>230</v>
      </c>
      <c r="BA520" t="s">
        <v>395</v>
      </c>
      <c r="BB520" t="s">
        <v>380</v>
      </c>
      <c r="BC520" t="s">
        <v>3927</v>
      </c>
      <c r="BD520" t="s">
        <v>3927</v>
      </c>
      <c r="BE520" t="s">
        <v>3927</v>
      </c>
      <c r="BF520">
        <v>16</v>
      </c>
    </row>
    <row r="521" spans="1:58" x14ac:dyDescent="0.3">
      <c r="A521">
        <v>2026</v>
      </c>
      <c r="B521">
        <v>202605</v>
      </c>
      <c r="C521">
        <v>5</v>
      </c>
      <c r="D521" s="14">
        <v>20001623885925</v>
      </c>
      <c r="E521" t="s">
        <v>2810</v>
      </c>
      <c r="F521" s="2">
        <v>46149.356307870374</v>
      </c>
      <c r="G521" s="2">
        <v>46150</v>
      </c>
      <c r="I521" t="s">
        <v>224</v>
      </c>
      <c r="J521" t="s">
        <v>230</v>
      </c>
      <c r="L521" t="s">
        <v>406</v>
      </c>
      <c r="M521" t="s">
        <v>334</v>
      </c>
      <c r="N521" t="s">
        <v>322</v>
      </c>
      <c r="O521" t="s">
        <v>331</v>
      </c>
      <c r="Q521" t="s">
        <v>5802</v>
      </c>
      <c r="R521" t="s">
        <v>2809</v>
      </c>
      <c r="S521" t="s">
        <v>5803</v>
      </c>
      <c r="T521" t="s">
        <v>5804</v>
      </c>
      <c r="U521" t="s">
        <v>5044</v>
      </c>
      <c r="V521" t="s">
        <v>5045</v>
      </c>
      <c r="W521" t="s">
        <v>245</v>
      </c>
      <c r="X521" t="s">
        <v>225</v>
      </c>
      <c r="Z521">
        <v>4</v>
      </c>
      <c r="AA521" t="s">
        <v>3921</v>
      </c>
      <c r="AB521" t="s">
        <v>5805</v>
      </c>
      <c r="AC521">
        <v>46154.535115740742</v>
      </c>
      <c r="AD521">
        <v>46154</v>
      </c>
      <c r="AE521" t="s">
        <v>3938</v>
      </c>
      <c r="AG521" t="s">
        <v>5047</v>
      </c>
      <c r="AH521">
        <v>6108902241</v>
      </c>
      <c r="AI521" t="s">
        <v>5806</v>
      </c>
      <c r="AM521" t="s">
        <v>3925</v>
      </c>
      <c r="AN521" t="s">
        <v>3926</v>
      </c>
      <c r="AO521" t="s">
        <v>268</v>
      </c>
      <c r="AP521" t="s">
        <v>386</v>
      </c>
      <c r="AQ521" t="s">
        <v>3940</v>
      </c>
      <c r="AU521" t="s">
        <v>3999</v>
      </c>
      <c r="AV521" t="s">
        <v>4000</v>
      </c>
      <c r="AW521" t="s">
        <v>320</v>
      </c>
      <c r="AX521" t="s">
        <v>319</v>
      </c>
      <c r="AY521" t="s">
        <v>254</v>
      </c>
      <c r="AZ521" t="s">
        <v>230</v>
      </c>
      <c r="BA521" t="s">
        <v>395</v>
      </c>
      <c r="BB521" t="s">
        <v>380</v>
      </c>
      <c r="BC521" t="s">
        <v>3927</v>
      </c>
      <c r="BD521" t="s">
        <v>3927</v>
      </c>
      <c r="BE521" t="s">
        <v>3927</v>
      </c>
      <c r="BF521">
        <v>23</v>
      </c>
    </row>
    <row r="522" spans="1:58" x14ac:dyDescent="0.3">
      <c r="A522">
        <v>2026</v>
      </c>
      <c r="B522">
        <v>202605</v>
      </c>
      <c r="C522">
        <v>5</v>
      </c>
      <c r="D522" s="14">
        <v>20001623885920</v>
      </c>
      <c r="E522" t="s">
        <v>2810</v>
      </c>
      <c r="F522" s="2">
        <v>46149.355902777781</v>
      </c>
      <c r="G522" s="2">
        <v>46150</v>
      </c>
      <c r="I522" t="s">
        <v>224</v>
      </c>
      <c r="J522" t="s">
        <v>230</v>
      </c>
      <c r="L522" t="s">
        <v>729</v>
      </c>
      <c r="M522" t="s">
        <v>5807</v>
      </c>
      <c r="N522" t="s">
        <v>353</v>
      </c>
      <c r="O522" t="s">
        <v>283</v>
      </c>
      <c r="Q522" t="s">
        <v>5808</v>
      </c>
      <c r="R522" t="s">
        <v>2809</v>
      </c>
      <c r="S522" t="s">
        <v>4862</v>
      </c>
      <c r="T522" t="s">
        <v>4863</v>
      </c>
      <c r="U522" t="s">
        <v>3034</v>
      </c>
      <c r="V522" t="s">
        <v>3994</v>
      </c>
      <c r="W522" t="s">
        <v>245</v>
      </c>
      <c r="X522" t="s">
        <v>225</v>
      </c>
      <c r="Z522">
        <v>3</v>
      </c>
      <c r="AA522" t="s">
        <v>3921</v>
      </c>
      <c r="AB522" t="s">
        <v>5809</v>
      </c>
      <c r="AC522">
        <v>46153.652141203704</v>
      </c>
      <c r="AD522">
        <v>46153</v>
      </c>
      <c r="AE522" t="s">
        <v>3938</v>
      </c>
      <c r="AG522" t="s">
        <v>4854</v>
      </c>
      <c r="AH522">
        <v>6108890399</v>
      </c>
      <c r="AI522" t="s">
        <v>5810</v>
      </c>
      <c r="AM522" t="s">
        <v>3925</v>
      </c>
      <c r="AN522" t="s">
        <v>3926</v>
      </c>
      <c r="AO522" t="s">
        <v>268</v>
      </c>
      <c r="AP522" t="s">
        <v>304</v>
      </c>
      <c r="AQ522" t="s">
        <v>3940</v>
      </c>
      <c r="AU522" t="s">
        <v>4220</v>
      </c>
      <c r="AV522" t="s">
        <v>4000</v>
      </c>
      <c r="AW522" t="s">
        <v>320</v>
      </c>
      <c r="AX522" t="s">
        <v>319</v>
      </c>
      <c r="AY522" t="s">
        <v>254</v>
      </c>
      <c r="AZ522" t="s">
        <v>230</v>
      </c>
      <c r="BA522" t="s">
        <v>395</v>
      </c>
      <c r="BB522" t="s">
        <v>380</v>
      </c>
      <c r="BC522" t="s">
        <v>3927</v>
      </c>
      <c r="BD522" t="s">
        <v>3927</v>
      </c>
      <c r="BE522" t="s">
        <v>3927</v>
      </c>
      <c r="BF522">
        <v>16</v>
      </c>
    </row>
    <row r="523" spans="1:58" x14ac:dyDescent="0.3">
      <c r="A523">
        <v>2026</v>
      </c>
      <c r="B523">
        <v>202605</v>
      </c>
      <c r="C523">
        <v>5</v>
      </c>
      <c r="D523" s="14">
        <v>20001623844696</v>
      </c>
      <c r="E523" t="s">
        <v>2810</v>
      </c>
      <c r="F523" s="2">
        <v>46149.595810185187</v>
      </c>
      <c r="G523" s="2">
        <v>46151</v>
      </c>
      <c r="I523" t="s">
        <v>224</v>
      </c>
      <c r="J523" t="s">
        <v>230</v>
      </c>
      <c r="L523" t="s">
        <v>5811</v>
      </c>
      <c r="M523" t="s">
        <v>1336</v>
      </c>
      <c r="N523" t="s">
        <v>546</v>
      </c>
      <c r="O523" t="s">
        <v>554</v>
      </c>
      <c r="Q523" t="s">
        <v>5812</v>
      </c>
      <c r="R523" t="s">
        <v>2809</v>
      </c>
      <c r="S523" t="s">
        <v>4807</v>
      </c>
      <c r="T523" t="s">
        <v>4808</v>
      </c>
      <c r="U523" t="s">
        <v>3034</v>
      </c>
      <c r="V523" t="s">
        <v>4809</v>
      </c>
      <c r="W523" t="s">
        <v>245</v>
      </c>
      <c r="X523" t="s">
        <v>225</v>
      </c>
      <c r="Z523">
        <v>0</v>
      </c>
      <c r="AA523" t="s">
        <v>3921</v>
      </c>
      <c r="AB523" t="s">
        <v>4810</v>
      </c>
      <c r="AC523">
        <v>46153.484120370369</v>
      </c>
      <c r="AD523">
        <v>46151</v>
      </c>
      <c r="AE523" t="s">
        <v>4811</v>
      </c>
      <c r="AG523" t="s">
        <v>4812</v>
      </c>
      <c r="AH523">
        <v>6108889073</v>
      </c>
      <c r="AI523" t="s">
        <v>5813</v>
      </c>
      <c r="AM523" t="s">
        <v>3925</v>
      </c>
      <c r="AN523" t="s">
        <v>3926</v>
      </c>
      <c r="AO523" t="s">
        <v>4814</v>
      </c>
      <c r="AP523" t="s">
        <v>386</v>
      </c>
      <c r="AQ523" t="s">
        <v>4815</v>
      </c>
      <c r="AU523" t="s">
        <v>5123</v>
      </c>
      <c r="AV523" t="s">
        <v>4817</v>
      </c>
      <c r="AW523" t="s">
        <v>320</v>
      </c>
      <c r="AX523" t="s">
        <v>319</v>
      </c>
      <c r="AY523" t="s">
        <v>254</v>
      </c>
      <c r="AZ523" t="s">
        <v>230</v>
      </c>
      <c r="BA523" t="s">
        <v>273</v>
      </c>
      <c r="BB523" t="s">
        <v>380</v>
      </c>
      <c r="BC523" t="s">
        <v>3927</v>
      </c>
      <c r="BD523" t="s">
        <v>3927</v>
      </c>
      <c r="BE523" t="s">
        <v>3927</v>
      </c>
      <c r="BF523">
        <v>16</v>
      </c>
    </row>
    <row r="524" spans="1:58" x14ac:dyDescent="0.3">
      <c r="A524">
        <v>2026</v>
      </c>
      <c r="B524">
        <v>202605</v>
      </c>
      <c r="C524">
        <v>5</v>
      </c>
      <c r="D524" s="14">
        <v>20001623843905</v>
      </c>
      <c r="E524" t="s">
        <v>2810</v>
      </c>
      <c r="F524" s="2">
        <v>46149.662951388891</v>
      </c>
      <c r="G524" s="2">
        <v>46151</v>
      </c>
      <c r="I524" t="s">
        <v>224</v>
      </c>
      <c r="J524" t="s">
        <v>230</v>
      </c>
      <c r="L524" t="s">
        <v>5814</v>
      </c>
      <c r="M524" t="s">
        <v>261</v>
      </c>
      <c r="N524" t="s">
        <v>237</v>
      </c>
      <c r="O524" t="s">
        <v>257</v>
      </c>
      <c r="Q524" t="s">
        <v>5815</v>
      </c>
      <c r="R524" t="s">
        <v>2809</v>
      </c>
      <c r="S524" t="s">
        <v>4807</v>
      </c>
      <c r="T524" t="s">
        <v>4808</v>
      </c>
      <c r="U524" t="s">
        <v>3034</v>
      </c>
      <c r="V524" t="s">
        <v>4809</v>
      </c>
      <c r="W524" t="s">
        <v>245</v>
      </c>
      <c r="X524" t="s">
        <v>225</v>
      </c>
      <c r="Z524">
        <v>0</v>
      </c>
      <c r="AA524" t="s">
        <v>3921</v>
      </c>
      <c r="AB524" t="s">
        <v>4810</v>
      </c>
      <c r="AC524">
        <v>46153.484120370369</v>
      </c>
      <c r="AD524">
        <v>46151</v>
      </c>
      <c r="AE524" t="s">
        <v>4811</v>
      </c>
      <c r="AG524" t="s">
        <v>4812</v>
      </c>
      <c r="AH524">
        <v>6108875110</v>
      </c>
      <c r="AI524" t="s">
        <v>5816</v>
      </c>
      <c r="AM524" t="s">
        <v>3925</v>
      </c>
      <c r="AN524" t="s">
        <v>3926</v>
      </c>
      <c r="AO524" t="s">
        <v>4814</v>
      </c>
      <c r="AP524" t="s">
        <v>249</v>
      </c>
      <c r="AQ524" t="s">
        <v>4815</v>
      </c>
      <c r="AU524" t="s">
        <v>5123</v>
      </c>
      <c r="AV524" t="s">
        <v>4817</v>
      </c>
      <c r="AW524" t="s">
        <v>320</v>
      </c>
      <c r="AX524" t="s">
        <v>319</v>
      </c>
      <c r="AY524" t="s">
        <v>254</v>
      </c>
      <c r="AZ524" t="s">
        <v>230</v>
      </c>
      <c r="BA524" t="s">
        <v>395</v>
      </c>
      <c r="BB524" t="s">
        <v>380</v>
      </c>
      <c r="BC524" t="s">
        <v>3927</v>
      </c>
      <c r="BD524" t="s">
        <v>3927</v>
      </c>
      <c r="BE524" t="s">
        <v>3927</v>
      </c>
      <c r="BF524">
        <v>16</v>
      </c>
    </row>
    <row r="525" spans="1:58" x14ac:dyDescent="0.3">
      <c r="A525">
        <v>2026</v>
      </c>
      <c r="B525">
        <v>202605</v>
      </c>
      <c r="C525">
        <v>5</v>
      </c>
      <c r="D525" s="14">
        <v>20001623843222</v>
      </c>
      <c r="E525" t="s">
        <v>2810</v>
      </c>
      <c r="F525" s="2">
        <v>46149.362245370372</v>
      </c>
      <c r="G525" s="2">
        <v>46152</v>
      </c>
      <c r="I525" t="s">
        <v>224</v>
      </c>
      <c r="J525" t="s">
        <v>230</v>
      </c>
      <c r="L525" t="s">
        <v>5817</v>
      </c>
      <c r="M525" t="s">
        <v>334</v>
      </c>
      <c r="N525" t="s">
        <v>322</v>
      </c>
      <c r="O525" t="s">
        <v>331</v>
      </c>
      <c r="Q525" t="s">
        <v>5818</v>
      </c>
      <c r="R525" t="s">
        <v>2809</v>
      </c>
      <c r="S525" t="s">
        <v>4807</v>
      </c>
      <c r="T525" t="s">
        <v>4808</v>
      </c>
      <c r="U525" t="s">
        <v>3034</v>
      </c>
      <c r="V525" t="s">
        <v>4809</v>
      </c>
      <c r="W525" t="s">
        <v>245</v>
      </c>
      <c r="X525" t="s">
        <v>225</v>
      </c>
      <c r="Z525">
        <v>0</v>
      </c>
      <c r="AA525" t="s">
        <v>3921</v>
      </c>
      <c r="AB525" t="s">
        <v>4810</v>
      </c>
      <c r="AC525">
        <v>46153.484120370369</v>
      </c>
      <c r="AD525">
        <v>46152</v>
      </c>
      <c r="AE525" t="s">
        <v>4811</v>
      </c>
      <c r="AG525" t="s">
        <v>4812</v>
      </c>
      <c r="AH525">
        <v>6108874975</v>
      </c>
      <c r="AI525" t="s">
        <v>5819</v>
      </c>
      <c r="AM525" t="s">
        <v>3925</v>
      </c>
      <c r="AN525" t="s">
        <v>3926</v>
      </c>
      <c r="AO525" t="s">
        <v>4814</v>
      </c>
      <c r="AP525" t="s">
        <v>304</v>
      </c>
      <c r="AQ525" t="s">
        <v>4815</v>
      </c>
      <c r="AU525" t="s">
        <v>4939</v>
      </c>
      <c r="AV525" t="s">
        <v>4817</v>
      </c>
      <c r="AW525" t="s">
        <v>320</v>
      </c>
      <c r="AX525" t="s">
        <v>319</v>
      </c>
      <c r="AY525" t="s">
        <v>254</v>
      </c>
      <c r="AZ525" t="s">
        <v>230</v>
      </c>
      <c r="BA525" t="s">
        <v>395</v>
      </c>
      <c r="BB525" t="s">
        <v>380</v>
      </c>
      <c r="BC525" t="s">
        <v>3927</v>
      </c>
      <c r="BD525" t="s">
        <v>3927</v>
      </c>
      <c r="BE525" t="s">
        <v>3927</v>
      </c>
      <c r="BF525">
        <v>16</v>
      </c>
    </row>
    <row r="526" spans="1:58" x14ac:dyDescent="0.3">
      <c r="A526">
        <v>2026</v>
      </c>
      <c r="B526">
        <v>202605</v>
      </c>
      <c r="C526">
        <v>5</v>
      </c>
      <c r="D526" s="14">
        <v>20001623829893</v>
      </c>
      <c r="E526" t="s">
        <v>2810</v>
      </c>
      <c r="F526" s="2">
        <v>46149.631412037037</v>
      </c>
      <c r="G526" s="2">
        <v>46151</v>
      </c>
      <c r="I526" t="s">
        <v>224</v>
      </c>
      <c r="J526" t="s">
        <v>230</v>
      </c>
      <c r="L526" t="s">
        <v>5820</v>
      </c>
      <c r="M526" t="s">
        <v>902</v>
      </c>
      <c r="N526" t="s">
        <v>752</v>
      </c>
      <c r="O526" t="s">
        <v>623</v>
      </c>
      <c r="Q526" t="s">
        <v>5821</v>
      </c>
      <c r="R526" t="s">
        <v>2809</v>
      </c>
      <c r="S526" t="s">
        <v>4807</v>
      </c>
      <c r="T526" t="s">
        <v>4808</v>
      </c>
      <c r="U526" t="s">
        <v>3034</v>
      </c>
      <c r="V526" t="s">
        <v>4809</v>
      </c>
      <c r="W526" t="s">
        <v>245</v>
      </c>
      <c r="X526" t="s">
        <v>225</v>
      </c>
      <c r="Z526">
        <v>0</v>
      </c>
      <c r="AA526" t="s">
        <v>3921</v>
      </c>
      <c r="AB526" t="s">
        <v>4810</v>
      </c>
      <c r="AC526">
        <v>46153.484120370369</v>
      </c>
      <c r="AD526">
        <v>46151</v>
      </c>
      <c r="AE526" t="s">
        <v>4811</v>
      </c>
      <c r="AG526" t="s">
        <v>4812</v>
      </c>
      <c r="AH526">
        <v>6108861424</v>
      </c>
      <c r="AI526" t="s">
        <v>5822</v>
      </c>
      <c r="AM526" t="s">
        <v>3925</v>
      </c>
      <c r="AN526" t="s">
        <v>3926</v>
      </c>
      <c r="AO526" t="s">
        <v>4814</v>
      </c>
      <c r="AP526" t="s">
        <v>330</v>
      </c>
      <c r="AQ526" t="s">
        <v>4815</v>
      </c>
      <c r="AU526" t="s">
        <v>5123</v>
      </c>
      <c r="AV526" t="s">
        <v>4817</v>
      </c>
      <c r="AW526" t="s">
        <v>320</v>
      </c>
      <c r="AX526" t="s">
        <v>319</v>
      </c>
      <c r="AY526" t="s">
        <v>254</v>
      </c>
      <c r="AZ526" t="s">
        <v>230</v>
      </c>
      <c r="BA526" t="s">
        <v>395</v>
      </c>
      <c r="BB526" t="s">
        <v>380</v>
      </c>
      <c r="BC526" t="s">
        <v>3927</v>
      </c>
      <c r="BD526" t="s">
        <v>3927</v>
      </c>
      <c r="BE526" t="s">
        <v>3927</v>
      </c>
      <c r="BF526">
        <v>16</v>
      </c>
    </row>
    <row r="527" spans="1:58" x14ac:dyDescent="0.3">
      <c r="A527">
        <v>2026</v>
      </c>
      <c r="B527">
        <v>202605</v>
      </c>
      <c r="C527">
        <v>5</v>
      </c>
      <c r="D527" s="14">
        <v>20001623829721</v>
      </c>
      <c r="E527" t="s">
        <v>2810</v>
      </c>
      <c r="F527" s="2">
        <v>46149.549768518518</v>
      </c>
      <c r="G527" s="2">
        <v>46150</v>
      </c>
      <c r="I527" t="s">
        <v>224</v>
      </c>
      <c r="J527" t="s">
        <v>230</v>
      </c>
      <c r="L527" t="s">
        <v>4919</v>
      </c>
      <c r="M527" t="s">
        <v>309</v>
      </c>
      <c r="N527" t="s">
        <v>297</v>
      </c>
      <c r="O527" t="s">
        <v>283</v>
      </c>
      <c r="Q527" t="s">
        <v>5823</v>
      </c>
      <c r="R527" t="s">
        <v>2809</v>
      </c>
      <c r="S527" t="s">
        <v>4807</v>
      </c>
      <c r="T527" t="s">
        <v>4808</v>
      </c>
      <c r="U527" t="s">
        <v>3034</v>
      </c>
      <c r="V527" t="s">
        <v>4809</v>
      </c>
      <c r="W527" t="s">
        <v>245</v>
      </c>
      <c r="X527" t="s">
        <v>225</v>
      </c>
      <c r="Z527">
        <v>0</v>
      </c>
      <c r="AA527" t="s">
        <v>3921</v>
      </c>
      <c r="AB527" t="s">
        <v>4810</v>
      </c>
      <c r="AC527">
        <v>46153.484120370369</v>
      </c>
      <c r="AD527">
        <v>46150</v>
      </c>
      <c r="AE527" t="s">
        <v>4811</v>
      </c>
      <c r="AG527" t="s">
        <v>4812</v>
      </c>
      <c r="AH527">
        <v>6108861390</v>
      </c>
      <c r="AI527" t="s">
        <v>5824</v>
      </c>
      <c r="AM527" t="s">
        <v>3925</v>
      </c>
      <c r="AN527" t="s">
        <v>3926</v>
      </c>
      <c r="AO527" t="s">
        <v>4814</v>
      </c>
      <c r="AP527" t="s">
        <v>304</v>
      </c>
      <c r="AQ527" t="s">
        <v>4815</v>
      </c>
      <c r="AU527" t="s">
        <v>5426</v>
      </c>
      <c r="AV527" t="s">
        <v>4817</v>
      </c>
      <c r="AW527" t="s">
        <v>1876</v>
      </c>
      <c r="AX527" t="s">
        <v>1875</v>
      </c>
      <c r="AY527" t="s">
        <v>254</v>
      </c>
      <c r="AZ527" t="s">
        <v>230</v>
      </c>
      <c r="BA527" t="s">
        <v>395</v>
      </c>
      <c r="BB527" t="s">
        <v>380</v>
      </c>
      <c r="BC527" t="s">
        <v>3927</v>
      </c>
      <c r="BD527" t="s">
        <v>3927</v>
      </c>
      <c r="BE527" t="s">
        <v>3927</v>
      </c>
      <c r="BF527">
        <v>16</v>
      </c>
    </row>
    <row r="528" spans="1:58" x14ac:dyDescent="0.3">
      <c r="A528">
        <v>2026</v>
      </c>
      <c r="B528">
        <v>202605</v>
      </c>
      <c r="C528">
        <v>5</v>
      </c>
      <c r="D528" s="14">
        <v>20001623814829</v>
      </c>
      <c r="E528" t="s">
        <v>2810</v>
      </c>
      <c r="F528" s="2">
        <v>46149.525497685187</v>
      </c>
      <c r="G528" s="2">
        <v>46151</v>
      </c>
      <c r="I528" t="s">
        <v>224</v>
      </c>
      <c r="J528" t="s">
        <v>230</v>
      </c>
      <c r="L528" t="s">
        <v>5825</v>
      </c>
      <c r="M528" t="s">
        <v>309</v>
      </c>
      <c r="N528" t="s">
        <v>297</v>
      </c>
      <c r="O528" t="s">
        <v>283</v>
      </c>
      <c r="Q528" t="s">
        <v>5826</v>
      </c>
      <c r="R528" t="s">
        <v>2809</v>
      </c>
      <c r="S528" t="s">
        <v>4807</v>
      </c>
      <c r="T528" t="s">
        <v>4808</v>
      </c>
      <c r="U528" t="s">
        <v>3034</v>
      </c>
      <c r="V528" t="s">
        <v>4809</v>
      </c>
      <c r="W528" t="s">
        <v>245</v>
      </c>
      <c r="X528" t="s">
        <v>225</v>
      </c>
      <c r="Z528">
        <v>0</v>
      </c>
      <c r="AA528" t="s">
        <v>3921</v>
      </c>
      <c r="AB528" t="s">
        <v>4810</v>
      </c>
      <c r="AC528">
        <v>46153.484120370369</v>
      </c>
      <c r="AD528">
        <v>46151</v>
      </c>
      <c r="AE528" t="s">
        <v>4811</v>
      </c>
      <c r="AG528" t="s">
        <v>4812</v>
      </c>
      <c r="AH528">
        <v>6108880081</v>
      </c>
      <c r="AI528" t="s">
        <v>5827</v>
      </c>
      <c r="AM528" t="s">
        <v>3925</v>
      </c>
      <c r="AN528" t="s">
        <v>3926</v>
      </c>
      <c r="AO528" t="s">
        <v>4814</v>
      </c>
      <c r="AP528" t="s">
        <v>249</v>
      </c>
      <c r="AQ528" t="s">
        <v>4815</v>
      </c>
      <c r="AU528" t="s">
        <v>5123</v>
      </c>
      <c r="AV528" t="s">
        <v>4817</v>
      </c>
      <c r="AW528" t="s">
        <v>320</v>
      </c>
      <c r="AX528" t="s">
        <v>319</v>
      </c>
      <c r="AY528" t="s">
        <v>254</v>
      </c>
      <c r="AZ528" t="s">
        <v>230</v>
      </c>
      <c r="BA528" t="s">
        <v>395</v>
      </c>
      <c r="BB528" t="s">
        <v>380</v>
      </c>
      <c r="BC528" t="s">
        <v>3927</v>
      </c>
      <c r="BD528" t="s">
        <v>3927</v>
      </c>
      <c r="BE528" t="s">
        <v>3927</v>
      </c>
      <c r="BF528">
        <v>16</v>
      </c>
    </row>
    <row r="529" spans="1:58" x14ac:dyDescent="0.3">
      <c r="A529">
        <v>2026</v>
      </c>
      <c r="B529">
        <v>202605</v>
      </c>
      <c r="C529">
        <v>5</v>
      </c>
      <c r="D529" s="14">
        <v>20001623814777</v>
      </c>
      <c r="E529" t="s">
        <v>2810</v>
      </c>
      <c r="F529" s="2">
        <v>46149.493993055556</v>
      </c>
      <c r="G529" s="2">
        <v>46151</v>
      </c>
      <c r="I529" t="s">
        <v>224</v>
      </c>
      <c r="J529" t="s">
        <v>230</v>
      </c>
      <c r="L529" t="s">
        <v>5828</v>
      </c>
      <c r="M529" t="s">
        <v>1366</v>
      </c>
      <c r="N529" t="s">
        <v>1359</v>
      </c>
      <c r="O529" t="s">
        <v>554</v>
      </c>
      <c r="Q529" t="s">
        <v>5829</v>
      </c>
      <c r="R529" t="s">
        <v>2809</v>
      </c>
      <c r="S529" t="s">
        <v>4807</v>
      </c>
      <c r="T529" t="s">
        <v>4808</v>
      </c>
      <c r="U529" t="s">
        <v>3034</v>
      </c>
      <c r="V529" t="s">
        <v>4809</v>
      </c>
      <c r="W529" t="s">
        <v>245</v>
      </c>
      <c r="X529" t="s">
        <v>225</v>
      </c>
      <c r="Z529">
        <v>0</v>
      </c>
      <c r="AA529" t="s">
        <v>3921</v>
      </c>
      <c r="AB529" t="s">
        <v>4810</v>
      </c>
      <c r="AC529">
        <v>46153.484120370369</v>
      </c>
      <c r="AD529">
        <v>46151</v>
      </c>
      <c r="AE529" t="s">
        <v>4811</v>
      </c>
      <c r="AG529" t="s">
        <v>4812</v>
      </c>
      <c r="AH529">
        <v>6108880060</v>
      </c>
      <c r="AI529" t="s">
        <v>5830</v>
      </c>
      <c r="AM529" t="s">
        <v>3925</v>
      </c>
      <c r="AN529" t="s">
        <v>3926</v>
      </c>
      <c r="AO529" t="s">
        <v>4814</v>
      </c>
      <c r="AP529" t="s">
        <v>304</v>
      </c>
      <c r="AQ529" t="s">
        <v>4815</v>
      </c>
      <c r="AU529" t="s">
        <v>5123</v>
      </c>
      <c r="AV529" t="s">
        <v>4817</v>
      </c>
      <c r="AW529" t="s">
        <v>320</v>
      </c>
      <c r="AX529" t="s">
        <v>319</v>
      </c>
      <c r="AY529" t="s">
        <v>254</v>
      </c>
      <c r="AZ529" t="s">
        <v>230</v>
      </c>
      <c r="BA529" t="s">
        <v>395</v>
      </c>
      <c r="BB529" t="s">
        <v>380</v>
      </c>
      <c r="BC529" t="s">
        <v>3927</v>
      </c>
      <c r="BD529" t="s">
        <v>3927</v>
      </c>
      <c r="BE529" t="s">
        <v>3927</v>
      </c>
      <c r="BF529">
        <v>16</v>
      </c>
    </row>
    <row r="530" spans="1:58" x14ac:dyDescent="0.3">
      <c r="A530">
        <v>2026</v>
      </c>
      <c r="B530">
        <v>202605</v>
      </c>
      <c r="C530">
        <v>5</v>
      </c>
      <c r="D530" s="14">
        <v>20001623814325</v>
      </c>
      <c r="E530" t="s">
        <v>2810</v>
      </c>
      <c r="F530" s="2">
        <v>46149.280243055553</v>
      </c>
      <c r="G530" s="2">
        <v>46151</v>
      </c>
      <c r="I530" t="s">
        <v>224</v>
      </c>
      <c r="J530" t="s">
        <v>230</v>
      </c>
      <c r="L530" t="s">
        <v>5831</v>
      </c>
      <c r="M530" t="s">
        <v>261</v>
      </c>
      <c r="N530" t="s">
        <v>237</v>
      </c>
      <c r="O530" t="s">
        <v>257</v>
      </c>
      <c r="Q530" t="s">
        <v>5832</v>
      </c>
      <c r="R530" t="s">
        <v>2809</v>
      </c>
      <c r="S530" t="s">
        <v>4807</v>
      </c>
      <c r="T530" t="s">
        <v>4808</v>
      </c>
      <c r="U530" t="s">
        <v>3034</v>
      </c>
      <c r="V530" t="s">
        <v>4809</v>
      </c>
      <c r="W530" t="s">
        <v>245</v>
      </c>
      <c r="X530" t="s">
        <v>225</v>
      </c>
      <c r="Z530">
        <v>0</v>
      </c>
      <c r="AA530" t="s">
        <v>3921</v>
      </c>
      <c r="AB530" t="s">
        <v>4810</v>
      </c>
      <c r="AC530">
        <v>46153.484120370369</v>
      </c>
      <c r="AD530">
        <v>46151</v>
      </c>
      <c r="AE530" t="s">
        <v>4811</v>
      </c>
      <c r="AG530" t="s">
        <v>4812</v>
      </c>
      <c r="AH530">
        <v>6108879993</v>
      </c>
      <c r="AI530" t="s">
        <v>5833</v>
      </c>
      <c r="AM530" t="s">
        <v>3925</v>
      </c>
      <c r="AN530" t="s">
        <v>3926</v>
      </c>
      <c r="AO530" t="s">
        <v>4814</v>
      </c>
      <c r="AP530" t="s">
        <v>386</v>
      </c>
      <c r="AQ530" t="s">
        <v>4815</v>
      </c>
      <c r="AU530" t="s">
        <v>5123</v>
      </c>
      <c r="AV530" t="s">
        <v>4817</v>
      </c>
      <c r="AW530" t="s">
        <v>320</v>
      </c>
      <c r="AX530" t="s">
        <v>319</v>
      </c>
      <c r="AY530" t="s">
        <v>254</v>
      </c>
      <c r="AZ530" t="s">
        <v>230</v>
      </c>
      <c r="BA530" t="s">
        <v>273</v>
      </c>
      <c r="BB530" t="s">
        <v>380</v>
      </c>
      <c r="BC530" t="s">
        <v>3927</v>
      </c>
      <c r="BD530" t="s">
        <v>3927</v>
      </c>
      <c r="BE530" t="s">
        <v>3927</v>
      </c>
      <c r="BF530">
        <v>16</v>
      </c>
    </row>
    <row r="531" spans="1:58" x14ac:dyDescent="0.3">
      <c r="A531">
        <v>2026</v>
      </c>
      <c r="B531">
        <v>202605</v>
      </c>
      <c r="C531">
        <v>5</v>
      </c>
      <c r="D531" s="14">
        <v>20001623812812</v>
      </c>
      <c r="E531" t="s">
        <v>2810</v>
      </c>
      <c r="F531" s="2">
        <v>46149.467858796299</v>
      </c>
      <c r="G531" s="2">
        <v>46151</v>
      </c>
      <c r="I531" t="s">
        <v>224</v>
      </c>
      <c r="J531" t="s">
        <v>230</v>
      </c>
      <c r="L531" t="s">
        <v>5834</v>
      </c>
      <c r="M531" t="s">
        <v>1336</v>
      </c>
      <c r="N531" t="s">
        <v>546</v>
      </c>
      <c r="O531" t="s">
        <v>554</v>
      </c>
      <c r="Q531" t="s">
        <v>5835</v>
      </c>
      <c r="R531" t="s">
        <v>2809</v>
      </c>
      <c r="S531" t="s">
        <v>4807</v>
      </c>
      <c r="T531" t="s">
        <v>4808</v>
      </c>
      <c r="U531" t="s">
        <v>3034</v>
      </c>
      <c r="V531" t="s">
        <v>4809</v>
      </c>
      <c r="W531" t="s">
        <v>245</v>
      </c>
      <c r="X531" t="s">
        <v>225</v>
      </c>
      <c r="Z531">
        <v>0</v>
      </c>
      <c r="AA531" t="s">
        <v>3921</v>
      </c>
      <c r="AB531" t="s">
        <v>4810</v>
      </c>
      <c r="AC531">
        <v>46153.484120370369</v>
      </c>
      <c r="AD531">
        <v>46151</v>
      </c>
      <c r="AE531" t="s">
        <v>4811</v>
      </c>
      <c r="AG531" t="s">
        <v>4812</v>
      </c>
      <c r="AH531">
        <v>6108873066</v>
      </c>
      <c r="AI531" t="s">
        <v>5836</v>
      </c>
      <c r="AM531" t="s">
        <v>3925</v>
      </c>
      <c r="AN531" t="s">
        <v>3926</v>
      </c>
      <c r="AO531" t="s">
        <v>4814</v>
      </c>
      <c r="AP531" t="s">
        <v>249</v>
      </c>
      <c r="AQ531" t="s">
        <v>4815</v>
      </c>
      <c r="AU531" t="s">
        <v>5123</v>
      </c>
      <c r="AV531" t="s">
        <v>4817</v>
      </c>
      <c r="AW531" t="s">
        <v>320</v>
      </c>
      <c r="AX531" t="s">
        <v>319</v>
      </c>
      <c r="AY531" t="s">
        <v>254</v>
      </c>
      <c r="AZ531" t="s">
        <v>230</v>
      </c>
      <c r="BA531" t="s">
        <v>395</v>
      </c>
      <c r="BB531" t="s">
        <v>380</v>
      </c>
      <c r="BC531" t="s">
        <v>3927</v>
      </c>
      <c r="BD531" t="s">
        <v>3927</v>
      </c>
      <c r="BE531" t="s">
        <v>3927</v>
      </c>
      <c r="BF531">
        <v>16</v>
      </c>
    </row>
    <row r="532" spans="1:58" x14ac:dyDescent="0.3">
      <c r="A532">
        <v>2026</v>
      </c>
      <c r="B532">
        <v>202605</v>
      </c>
      <c r="C532">
        <v>5</v>
      </c>
      <c r="D532" s="14">
        <v>20001623812744</v>
      </c>
      <c r="E532" t="s">
        <v>2810</v>
      </c>
      <c r="F532" s="2">
        <v>46149.444756944446</v>
      </c>
      <c r="G532" s="2">
        <v>46150</v>
      </c>
      <c r="I532" t="s">
        <v>224</v>
      </c>
      <c r="J532" t="s">
        <v>230</v>
      </c>
      <c r="L532" t="s">
        <v>5837</v>
      </c>
      <c r="M532" t="s">
        <v>309</v>
      </c>
      <c r="N532" t="s">
        <v>297</v>
      </c>
      <c r="O532" t="s">
        <v>283</v>
      </c>
      <c r="Q532" t="s">
        <v>5838</v>
      </c>
      <c r="R532" t="s">
        <v>2809</v>
      </c>
      <c r="S532" t="s">
        <v>4807</v>
      </c>
      <c r="T532" t="s">
        <v>4808</v>
      </c>
      <c r="U532" t="s">
        <v>3034</v>
      </c>
      <c r="V532" t="s">
        <v>4809</v>
      </c>
      <c r="W532" t="s">
        <v>245</v>
      </c>
      <c r="X532" t="s">
        <v>225</v>
      </c>
      <c r="Z532">
        <v>0</v>
      </c>
      <c r="AA532" t="s">
        <v>3921</v>
      </c>
      <c r="AB532" t="s">
        <v>4810</v>
      </c>
      <c r="AC532">
        <v>46153.484120370369</v>
      </c>
      <c r="AD532">
        <v>46150</v>
      </c>
      <c r="AE532" t="s">
        <v>4811</v>
      </c>
      <c r="AG532" t="s">
        <v>4812</v>
      </c>
      <c r="AH532">
        <v>6108873058</v>
      </c>
      <c r="AI532" t="s">
        <v>5839</v>
      </c>
      <c r="AM532" t="s">
        <v>3925</v>
      </c>
      <c r="AN532" t="s">
        <v>3926</v>
      </c>
      <c r="AO532" t="s">
        <v>4814</v>
      </c>
      <c r="AP532" t="s">
        <v>386</v>
      </c>
      <c r="AQ532" t="s">
        <v>4815</v>
      </c>
      <c r="AU532" t="s">
        <v>5426</v>
      </c>
      <c r="AV532" t="s">
        <v>4817</v>
      </c>
      <c r="AW532" t="s">
        <v>320</v>
      </c>
      <c r="AX532" t="s">
        <v>319</v>
      </c>
      <c r="AY532" t="s">
        <v>254</v>
      </c>
      <c r="AZ532" t="s">
        <v>230</v>
      </c>
      <c r="BA532" t="s">
        <v>395</v>
      </c>
      <c r="BB532" t="s">
        <v>380</v>
      </c>
      <c r="BC532" t="s">
        <v>3927</v>
      </c>
      <c r="BD532" t="s">
        <v>3927</v>
      </c>
      <c r="BE532" t="s">
        <v>3927</v>
      </c>
      <c r="BF532">
        <v>16</v>
      </c>
    </row>
    <row r="533" spans="1:58" x14ac:dyDescent="0.3">
      <c r="A533">
        <v>2026</v>
      </c>
      <c r="B533">
        <v>202605</v>
      </c>
      <c r="C533">
        <v>5</v>
      </c>
      <c r="D533" s="14">
        <v>20001623812413</v>
      </c>
      <c r="E533" t="s">
        <v>2810</v>
      </c>
      <c r="F533" s="2">
        <v>46149.27815972222</v>
      </c>
      <c r="G533" s="2">
        <v>46150</v>
      </c>
      <c r="I533" t="s">
        <v>224</v>
      </c>
      <c r="J533" t="s">
        <v>230</v>
      </c>
      <c r="M533" t="s">
        <v>309</v>
      </c>
      <c r="N533" t="s">
        <v>297</v>
      </c>
      <c r="O533" t="s">
        <v>283</v>
      </c>
      <c r="Q533" t="s">
        <v>5840</v>
      </c>
      <c r="R533" t="s">
        <v>2809</v>
      </c>
      <c r="S533" t="s">
        <v>4807</v>
      </c>
      <c r="T533" t="s">
        <v>4808</v>
      </c>
      <c r="U533" t="s">
        <v>3034</v>
      </c>
      <c r="V533" t="s">
        <v>4809</v>
      </c>
      <c r="W533" t="s">
        <v>245</v>
      </c>
      <c r="X533" t="s">
        <v>387</v>
      </c>
      <c r="Z533">
        <v>0</v>
      </c>
      <c r="AA533" t="s">
        <v>3921</v>
      </c>
      <c r="AB533" t="s">
        <v>4810</v>
      </c>
      <c r="AC533">
        <v>46153.484120370369</v>
      </c>
      <c r="AD533">
        <v>46150</v>
      </c>
      <c r="AE533" t="s">
        <v>4811</v>
      </c>
      <c r="AG533" t="s">
        <v>4812</v>
      </c>
      <c r="AH533">
        <v>6108873020</v>
      </c>
      <c r="AI533" t="s">
        <v>5841</v>
      </c>
      <c r="AM533" t="s">
        <v>3925</v>
      </c>
      <c r="AN533" t="s">
        <v>3926</v>
      </c>
      <c r="AO533" t="s">
        <v>4814</v>
      </c>
      <c r="AP533" t="s">
        <v>386</v>
      </c>
      <c r="AQ533" t="s">
        <v>4815</v>
      </c>
      <c r="AU533" t="s">
        <v>5426</v>
      </c>
      <c r="AV533" t="s">
        <v>4817</v>
      </c>
      <c r="AW533" t="s">
        <v>389</v>
      </c>
      <c r="AX533" t="s">
        <v>388</v>
      </c>
      <c r="AY533" t="s">
        <v>253</v>
      </c>
      <c r="AZ533" t="s">
        <v>230</v>
      </c>
      <c r="BA533" t="s">
        <v>273</v>
      </c>
      <c r="BB533" t="s">
        <v>380</v>
      </c>
      <c r="BC533" t="s">
        <v>3927</v>
      </c>
      <c r="BD533" t="s">
        <v>3927</v>
      </c>
      <c r="BE533" t="s">
        <v>3927</v>
      </c>
      <c r="BF533">
        <v>16</v>
      </c>
    </row>
    <row r="534" spans="1:58" x14ac:dyDescent="0.3">
      <c r="A534">
        <v>2026</v>
      </c>
      <c r="B534">
        <v>202605</v>
      </c>
      <c r="C534">
        <v>5</v>
      </c>
      <c r="D534" s="14">
        <v>20001623792790</v>
      </c>
      <c r="E534" t="s">
        <v>2810</v>
      </c>
      <c r="F534" s="2">
        <v>46149.385462962964</v>
      </c>
      <c r="G534" s="2">
        <v>46151</v>
      </c>
      <c r="I534" t="s">
        <v>224</v>
      </c>
      <c r="J534" t="s">
        <v>230</v>
      </c>
      <c r="M534" t="s">
        <v>902</v>
      </c>
      <c r="N534" t="s">
        <v>752</v>
      </c>
      <c r="O534" t="s">
        <v>623</v>
      </c>
      <c r="Q534" t="s">
        <v>5842</v>
      </c>
      <c r="R534" t="s">
        <v>2809</v>
      </c>
      <c r="S534" t="s">
        <v>4807</v>
      </c>
      <c r="T534" t="s">
        <v>4808</v>
      </c>
      <c r="U534" t="s">
        <v>3034</v>
      </c>
      <c r="V534" t="s">
        <v>4809</v>
      </c>
      <c r="W534" t="s">
        <v>245</v>
      </c>
      <c r="X534" t="s">
        <v>387</v>
      </c>
      <c r="Z534">
        <v>0</v>
      </c>
      <c r="AA534" t="s">
        <v>3921</v>
      </c>
      <c r="AB534" t="s">
        <v>4810</v>
      </c>
      <c r="AC534">
        <v>46153.484120370369</v>
      </c>
      <c r="AD534">
        <v>46151</v>
      </c>
      <c r="AE534" t="s">
        <v>4811</v>
      </c>
      <c r="AG534" t="s">
        <v>4812</v>
      </c>
      <c r="AH534">
        <v>6108879002</v>
      </c>
      <c r="AI534" t="s">
        <v>5843</v>
      </c>
      <c r="AM534" t="s">
        <v>3925</v>
      </c>
      <c r="AN534" t="s">
        <v>3926</v>
      </c>
      <c r="AO534" t="s">
        <v>4814</v>
      </c>
      <c r="AP534" t="s">
        <v>249</v>
      </c>
      <c r="AQ534" t="s">
        <v>4815</v>
      </c>
      <c r="AU534" t="s">
        <v>5123</v>
      </c>
      <c r="AV534" t="s">
        <v>4817</v>
      </c>
      <c r="AW534" t="s">
        <v>4955</v>
      </c>
      <c r="AX534" t="s">
        <v>4956</v>
      </c>
      <c r="AY534" t="s">
        <v>253</v>
      </c>
      <c r="AZ534" t="s">
        <v>230</v>
      </c>
      <c r="BA534" t="s">
        <v>395</v>
      </c>
      <c r="BB534" t="s">
        <v>380</v>
      </c>
      <c r="BC534" t="s">
        <v>3927</v>
      </c>
      <c r="BD534" t="s">
        <v>3927</v>
      </c>
      <c r="BE534" t="s">
        <v>3927</v>
      </c>
      <c r="BF534">
        <v>16</v>
      </c>
    </row>
    <row r="535" spans="1:58" x14ac:dyDescent="0.3">
      <c r="A535">
        <v>2026</v>
      </c>
      <c r="B535">
        <v>202605</v>
      </c>
      <c r="C535">
        <v>5</v>
      </c>
      <c r="D535" s="14">
        <v>20001623791935</v>
      </c>
      <c r="E535" t="s">
        <v>2810</v>
      </c>
      <c r="F535" s="2">
        <v>46148.88076388889</v>
      </c>
      <c r="G535" s="2">
        <v>46149</v>
      </c>
      <c r="I535" t="s">
        <v>224</v>
      </c>
      <c r="J535" t="s">
        <v>230</v>
      </c>
      <c r="L535" t="s">
        <v>5844</v>
      </c>
      <c r="M535" t="s">
        <v>1713</v>
      </c>
      <c r="N535" t="s">
        <v>546</v>
      </c>
      <c r="O535" t="s">
        <v>554</v>
      </c>
      <c r="Q535" t="s">
        <v>5845</v>
      </c>
      <c r="R535" t="s">
        <v>2809</v>
      </c>
      <c r="S535" t="s">
        <v>4807</v>
      </c>
      <c r="T535" t="s">
        <v>4808</v>
      </c>
      <c r="U535" t="s">
        <v>3034</v>
      </c>
      <c r="V535" t="s">
        <v>4809</v>
      </c>
      <c r="W535" t="s">
        <v>245</v>
      </c>
      <c r="X535" t="s">
        <v>225</v>
      </c>
      <c r="Z535">
        <v>0</v>
      </c>
      <c r="AA535" t="s">
        <v>3921</v>
      </c>
      <c r="AB535" t="s">
        <v>4810</v>
      </c>
      <c r="AC535">
        <v>46150.776493055557</v>
      </c>
      <c r="AD535">
        <v>46149</v>
      </c>
      <c r="AE535" t="s">
        <v>4811</v>
      </c>
      <c r="AG535" t="s">
        <v>4812</v>
      </c>
      <c r="AH535">
        <v>6108878959</v>
      </c>
      <c r="AI535" t="s">
        <v>5846</v>
      </c>
      <c r="AM535" t="s">
        <v>3925</v>
      </c>
      <c r="AN535" t="s">
        <v>3926</v>
      </c>
      <c r="AO535" t="s">
        <v>4814</v>
      </c>
      <c r="AP535" t="s">
        <v>386</v>
      </c>
      <c r="AQ535" t="s">
        <v>4815</v>
      </c>
      <c r="AU535" t="s">
        <v>5728</v>
      </c>
      <c r="AV535" t="s">
        <v>4817</v>
      </c>
      <c r="AW535" t="s">
        <v>320</v>
      </c>
      <c r="AX535" t="s">
        <v>319</v>
      </c>
      <c r="AY535" t="s">
        <v>254</v>
      </c>
      <c r="AZ535" t="s">
        <v>230</v>
      </c>
      <c r="BA535" t="s">
        <v>395</v>
      </c>
      <c r="BB535" t="s">
        <v>380</v>
      </c>
      <c r="BC535" t="s">
        <v>3927</v>
      </c>
      <c r="BD535" t="s">
        <v>3927</v>
      </c>
      <c r="BE535" t="s">
        <v>3927</v>
      </c>
      <c r="BF535">
        <v>12</v>
      </c>
    </row>
    <row r="536" spans="1:58" x14ac:dyDescent="0.3">
      <c r="A536">
        <v>2026</v>
      </c>
      <c r="B536">
        <v>202605</v>
      </c>
      <c r="C536">
        <v>5</v>
      </c>
      <c r="D536" s="14">
        <v>20001623757589</v>
      </c>
      <c r="E536" t="s">
        <v>2810</v>
      </c>
      <c r="F536" s="2">
        <v>46149.343969907408</v>
      </c>
      <c r="G536" s="2">
        <v>46151</v>
      </c>
      <c r="I536" t="s">
        <v>224</v>
      </c>
      <c r="J536" t="s">
        <v>230</v>
      </c>
      <c r="L536" t="s">
        <v>5847</v>
      </c>
      <c r="M536" t="s">
        <v>309</v>
      </c>
      <c r="N536" t="s">
        <v>297</v>
      </c>
      <c r="O536" t="s">
        <v>283</v>
      </c>
      <c r="Q536" t="s">
        <v>5848</v>
      </c>
      <c r="R536" t="s">
        <v>2809</v>
      </c>
      <c r="S536" t="s">
        <v>5351</v>
      </c>
      <c r="T536" t="s">
        <v>5352</v>
      </c>
      <c r="U536" t="s">
        <v>3034</v>
      </c>
      <c r="V536" t="s">
        <v>647</v>
      </c>
      <c r="W536" t="s">
        <v>245</v>
      </c>
      <c r="X536" t="s">
        <v>387</v>
      </c>
      <c r="Z536">
        <v>3</v>
      </c>
      <c r="AA536" t="s">
        <v>3921</v>
      </c>
      <c r="AB536" t="s">
        <v>5849</v>
      </c>
      <c r="AC536">
        <v>46154.683587962965</v>
      </c>
      <c r="AD536">
        <v>46154</v>
      </c>
      <c r="AE536" t="s">
        <v>3938</v>
      </c>
      <c r="AG536" t="s">
        <v>5006</v>
      </c>
      <c r="AH536">
        <v>6108895372</v>
      </c>
      <c r="AI536" t="s">
        <v>5850</v>
      </c>
      <c r="AM536" t="s">
        <v>3925</v>
      </c>
      <c r="AN536" t="s">
        <v>3926</v>
      </c>
      <c r="AO536" t="s">
        <v>268</v>
      </c>
      <c r="AP536" t="s">
        <v>693</v>
      </c>
      <c r="AQ536" t="s">
        <v>3940</v>
      </c>
      <c r="AU536" t="s">
        <v>3999</v>
      </c>
      <c r="AV536" t="s">
        <v>4000</v>
      </c>
      <c r="AW536" t="s">
        <v>389</v>
      </c>
      <c r="AX536" t="s">
        <v>388</v>
      </c>
      <c r="AY536" t="s">
        <v>253</v>
      </c>
      <c r="AZ536" t="s">
        <v>230</v>
      </c>
      <c r="BA536" t="s">
        <v>395</v>
      </c>
      <c r="BB536" t="s">
        <v>380</v>
      </c>
      <c r="BC536" t="s">
        <v>3927</v>
      </c>
      <c r="BD536" t="s">
        <v>3927</v>
      </c>
      <c r="BE536" t="s">
        <v>3927</v>
      </c>
      <c r="BF536">
        <v>16</v>
      </c>
    </row>
    <row r="537" spans="1:58" x14ac:dyDescent="0.3">
      <c r="A537">
        <v>2026</v>
      </c>
      <c r="B537">
        <v>202605</v>
      </c>
      <c r="C537">
        <v>5</v>
      </c>
      <c r="D537" s="14">
        <v>20001623755983</v>
      </c>
      <c r="E537" t="s">
        <v>2810</v>
      </c>
      <c r="F537" s="2">
        <v>46148.753472222219</v>
      </c>
      <c r="G537" s="2">
        <v>46149</v>
      </c>
      <c r="I537" t="s">
        <v>224</v>
      </c>
      <c r="J537" t="s">
        <v>230</v>
      </c>
      <c r="L537" t="s">
        <v>3483</v>
      </c>
      <c r="M537" t="s">
        <v>309</v>
      </c>
      <c r="N537" t="s">
        <v>297</v>
      </c>
      <c r="O537" t="s">
        <v>283</v>
      </c>
      <c r="Q537" t="s">
        <v>5851</v>
      </c>
      <c r="R537" t="s">
        <v>2809</v>
      </c>
      <c r="S537" t="s">
        <v>4929</v>
      </c>
      <c r="T537" t="s">
        <v>4930</v>
      </c>
      <c r="U537" t="s">
        <v>3034</v>
      </c>
      <c r="V537" t="s">
        <v>3994</v>
      </c>
      <c r="W537" t="s">
        <v>245</v>
      </c>
      <c r="X537" t="s">
        <v>387</v>
      </c>
      <c r="Z537">
        <v>4</v>
      </c>
      <c r="AA537" t="s">
        <v>3921</v>
      </c>
      <c r="AB537" t="s">
        <v>5852</v>
      </c>
      <c r="AC537">
        <v>46153.620787037034</v>
      </c>
      <c r="AD537">
        <v>46153</v>
      </c>
      <c r="AE537" t="s">
        <v>3938</v>
      </c>
      <c r="AG537" t="s">
        <v>4828</v>
      </c>
      <c r="AH537">
        <v>6108900203</v>
      </c>
      <c r="AI537" t="s">
        <v>5853</v>
      </c>
      <c r="AM537" t="s">
        <v>3925</v>
      </c>
      <c r="AN537" t="s">
        <v>3926</v>
      </c>
      <c r="AO537" t="s">
        <v>268</v>
      </c>
      <c r="AP537" t="s">
        <v>249</v>
      </c>
      <c r="AQ537" t="s">
        <v>3940</v>
      </c>
      <c r="AU537" t="s">
        <v>4220</v>
      </c>
      <c r="AV537" t="s">
        <v>4000</v>
      </c>
      <c r="AW537" t="s">
        <v>447</v>
      </c>
      <c r="AX537" t="s">
        <v>446</v>
      </c>
      <c r="AY537" t="s">
        <v>253</v>
      </c>
      <c r="AZ537" t="s">
        <v>230</v>
      </c>
      <c r="BA537" t="s">
        <v>395</v>
      </c>
      <c r="BB537" t="s">
        <v>380</v>
      </c>
      <c r="BC537" t="s">
        <v>3927</v>
      </c>
      <c r="BD537" t="s">
        <v>3927</v>
      </c>
      <c r="BE537" t="s">
        <v>3927</v>
      </c>
      <c r="BF537">
        <v>12</v>
      </c>
    </row>
    <row r="538" spans="1:58" x14ac:dyDescent="0.3">
      <c r="A538">
        <v>2026</v>
      </c>
      <c r="B538">
        <v>202605</v>
      </c>
      <c r="C538">
        <v>5</v>
      </c>
      <c r="D538" s="14">
        <v>20001623754450</v>
      </c>
      <c r="E538" t="s">
        <v>2810</v>
      </c>
      <c r="F538" s="2">
        <v>46148.937314814815</v>
      </c>
      <c r="G538" s="2">
        <v>46150</v>
      </c>
      <c r="I538" t="s">
        <v>224</v>
      </c>
      <c r="J538" t="s">
        <v>230</v>
      </c>
      <c r="L538" t="s">
        <v>5854</v>
      </c>
      <c r="M538" t="s">
        <v>5855</v>
      </c>
      <c r="N538" t="s">
        <v>2294</v>
      </c>
      <c r="O538" t="s">
        <v>554</v>
      </c>
      <c r="Q538" t="s">
        <v>5856</v>
      </c>
      <c r="R538" t="s">
        <v>2809</v>
      </c>
      <c r="S538" t="s">
        <v>4961</v>
      </c>
      <c r="T538" t="s">
        <v>4962</v>
      </c>
      <c r="U538" t="s">
        <v>3034</v>
      </c>
      <c r="V538" t="s">
        <v>3994</v>
      </c>
      <c r="W538" t="s">
        <v>245</v>
      </c>
      <c r="X538" t="s">
        <v>225</v>
      </c>
      <c r="Z538">
        <v>3</v>
      </c>
      <c r="AA538" t="s">
        <v>3921</v>
      </c>
      <c r="AB538" t="s">
        <v>5857</v>
      </c>
      <c r="AC538">
        <v>46153.652141203704</v>
      </c>
      <c r="AD538">
        <v>46153</v>
      </c>
      <c r="AE538" t="s">
        <v>3938</v>
      </c>
      <c r="AG538" t="s">
        <v>5173</v>
      </c>
      <c r="AH538">
        <v>6108896319</v>
      </c>
      <c r="AI538" t="s">
        <v>5858</v>
      </c>
      <c r="AM538" t="s">
        <v>3925</v>
      </c>
      <c r="AN538" t="s">
        <v>3926</v>
      </c>
      <c r="AO538" t="s">
        <v>268</v>
      </c>
      <c r="AP538" t="s">
        <v>386</v>
      </c>
      <c r="AQ538" t="s">
        <v>3940</v>
      </c>
      <c r="AU538" t="s">
        <v>4220</v>
      </c>
      <c r="AV538" t="s">
        <v>4000</v>
      </c>
      <c r="AW538" t="s">
        <v>320</v>
      </c>
      <c r="AX538" t="s">
        <v>319</v>
      </c>
      <c r="AY538" t="s">
        <v>254</v>
      </c>
      <c r="AZ538" t="s">
        <v>230</v>
      </c>
      <c r="BA538" t="s">
        <v>395</v>
      </c>
      <c r="BB538" t="s">
        <v>380</v>
      </c>
      <c r="BC538" t="s">
        <v>3927</v>
      </c>
      <c r="BD538" t="s">
        <v>3927</v>
      </c>
      <c r="BE538" t="s">
        <v>3927</v>
      </c>
      <c r="BF538">
        <v>12</v>
      </c>
    </row>
    <row r="539" spans="1:58" x14ac:dyDescent="0.3">
      <c r="A539">
        <v>2026</v>
      </c>
      <c r="B539">
        <v>202605</v>
      </c>
      <c r="C539">
        <v>5</v>
      </c>
      <c r="D539" s="14">
        <v>20001623753649</v>
      </c>
      <c r="E539" t="s">
        <v>2810</v>
      </c>
      <c r="F539" s="2">
        <v>46149.34820601852</v>
      </c>
      <c r="G539" s="2">
        <v>46150</v>
      </c>
      <c r="I539" t="s">
        <v>224</v>
      </c>
      <c r="J539" t="s">
        <v>230</v>
      </c>
      <c r="L539" t="s">
        <v>5859</v>
      </c>
      <c r="M539" t="s">
        <v>5860</v>
      </c>
      <c r="N539" t="s">
        <v>752</v>
      </c>
      <c r="O539" t="s">
        <v>623</v>
      </c>
      <c r="Q539" t="s">
        <v>5861</v>
      </c>
      <c r="R539" t="s">
        <v>2809</v>
      </c>
      <c r="S539" t="s">
        <v>5042</v>
      </c>
      <c r="T539" t="s">
        <v>5043</v>
      </c>
      <c r="U539" t="s">
        <v>5044</v>
      </c>
      <c r="V539" t="s">
        <v>5045</v>
      </c>
      <c r="W539" t="s">
        <v>245</v>
      </c>
      <c r="X539" t="s">
        <v>225</v>
      </c>
      <c r="Z539">
        <v>4</v>
      </c>
      <c r="AA539" t="s">
        <v>3921</v>
      </c>
      <c r="AB539" t="s">
        <v>5862</v>
      </c>
      <c r="AC539">
        <v>46154.535115740742</v>
      </c>
      <c r="AD539">
        <v>46154</v>
      </c>
      <c r="AE539" t="s">
        <v>3938</v>
      </c>
      <c r="AG539" t="s">
        <v>5047</v>
      </c>
      <c r="AH539">
        <v>6108887435</v>
      </c>
      <c r="AI539" t="s">
        <v>5863</v>
      </c>
      <c r="AM539" t="s">
        <v>3925</v>
      </c>
      <c r="AN539" t="s">
        <v>3926</v>
      </c>
      <c r="AO539" t="s">
        <v>268</v>
      </c>
      <c r="AP539" t="s">
        <v>304</v>
      </c>
      <c r="AQ539" t="s">
        <v>3940</v>
      </c>
      <c r="AU539" t="s">
        <v>3999</v>
      </c>
      <c r="AV539" t="s">
        <v>4000</v>
      </c>
      <c r="AW539" t="s">
        <v>320</v>
      </c>
      <c r="AX539" t="s">
        <v>319</v>
      </c>
      <c r="AY539" t="s">
        <v>254</v>
      </c>
      <c r="AZ539" t="s">
        <v>230</v>
      </c>
      <c r="BA539" t="s">
        <v>395</v>
      </c>
      <c r="BB539" t="s">
        <v>380</v>
      </c>
      <c r="BC539" t="s">
        <v>3927</v>
      </c>
      <c r="BD539" t="s">
        <v>3927</v>
      </c>
      <c r="BE539" t="s">
        <v>3927</v>
      </c>
      <c r="BF539">
        <v>26</v>
      </c>
    </row>
    <row r="540" spans="1:58" x14ac:dyDescent="0.3">
      <c r="A540">
        <v>2026</v>
      </c>
      <c r="B540">
        <v>202605</v>
      </c>
      <c r="C540">
        <v>5</v>
      </c>
      <c r="D540" s="14">
        <v>20001623753158</v>
      </c>
      <c r="E540" t="s">
        <v>2810</v>
      </c>
      <c r="F540" s="2">
        <v>46148.774699074071</v>
      </c>
      <c r="G540" s="2">
        <v>46149</v>
      </c>
      <c r="I540" t="s">
        <v>224</v>
      </c>
      <c r="J540" t="s">
        <v>230</v>
      </c>
      <c r="L540" t="s">
        <v>3781</v>
      </c>
      <c r="M540" t="s">
        <v>1036</v>
      </c>
      <c r="N540" t="s">
        <v>752</v>
      </c>
      <c r="O540" t="s">
        <v>623</v>
      </c>
      <c r="Q540" t="s">
        <v>5864</v>
      </c>
      <c r="R540" t="s">
        <v>2809</v>
      </c>
      <c r="S540" t="s">
        <v>5865</v>
      </c>
      <c r="T540" t="s">
        <v>5866</v>
      </c>
      <c r="U540" t="s">
        <v>3034</v>
      </c>
      <c r="V540" t="s">
        <v>647</v>
      </c>
      <c r="W540" t="s">
        <v>245</v>
      </c>
      <c r="X540" t="s">
        <v>225</v>
      </c>
      <c r="Z540">
        <v>4</v>
      </c>
      <c r="AA540" t="s">
        <v>3921</v>
      </c>
      <c r="AB540" t="s">
        <v>5303</v>
      </c>
      <c r="AC540">
        <v>46154.683587962965</v>
      </c>
      <c r="AD540">
        <v>46153</v>
      </c>
      <c r="AE540" t="s">
        <v>3938</v>
      </c>
      <c r="AG540" t="s">
        <v>5111</v>
      </c>
      <c r="AH540">
        <v>6078266106</v>
      </c>
      <c r="AI540" t="s">
        <v>5867</v>
      </c>
      <c r="AM540" t="s">
        <v>3925</v>
      </c>
      <c r="AN540" t="s">
        <v>3926</v>
      </c>
      <c r="AO540" t="s">
        <v>268</v>
      </c>
      <c r="AP540" t="s">
        <v>304</v>
      </c>
      <c r="AQ540" t="s">
        <v>3940</v>
      </c>
      <c r="AU540" t="s">
        <v>3999</v>
      </c>
      <c r="AV540" t="s">
        <v>4000</v>
      </c>
      <c r="AW540" t="s">
        <v>227</v>
      </c>
      <c r="AX540" t="s">
        <v>226</v>
      </c>
      <c r="AY540" t="s">
        <v>254</v>
      </c>
      <c r="AZ540" t="s">
        <v>230</v>
      </c>
      <c r="BA540" t="s">
        <v>273</v>
      </c>
      <c r="BB540" t="s">
        <v>380</v>
      </c>
      <c r="BC540" t="s">
        <v>3927</v>
      </c>
      <c r="BD540" t="s">
        <v>3927</v>
      </c>
      <c r="BE540" t="s">
        <v>3927</v>
      </c>
      <c r="BF540">
        <v>26</v>
      </c>
    </row>
    <row r="541" spans="1:58" x14ac:dyDescent="0.3">
      <c r="A541">
        <v>2026</v>
      </c>
      <c r="B541">
        <v>202605</v>
      </c>
      <c r="C541">
        <v>5</v>
      </c>
      <c r="D541" s="14">
        <v>20001623751186</v>
      </c>
      <c r="E541" t="s">
        <v>2810</v>
      </c>
      <c r="F541" s="2">
        <v>46148.77416666667</v>
      </c>
      <c r="G541" s="2">
        <v>46150</v>
      </c>
      <c r="I541" t="s">
        <v>224</v>
      </c>
      <c r="J541" t="s">
        <v>230</v>
      </c>
      <c r="L541" t="s">
        <v>3706</v>
      </c>
      <c r="M541" t="s">
        <v>902</v>
      </c>
      <c r="N541" t="s">
        <v>752</v>
      </c>
      <c r="O541" t="s">
        <v>623</v>
      </c>
      <c r="Q541" t="s">
        <v>5868</v>
      </c>
      <c r="R541" t="s">
        <v>2809</v>
      </c>
      <c r="S541" t="s">
        <v>5145</v>
      </c>
      <c r="T541" t="s">
        <v>5146</v>
      </c>
      <c r="U541" t="s">
        <v>3034</v>
      </c>
      <c r="V541" t="s">
        <v>647</v>
      </c>
      <c r="W541" t="s">
        <v>245</v>
      </c>
      <c r="X541" t="s">
        <v>225</v>
      </c>
      <c r="Z541">
        <v>4</v>
      </c>
      <c r="AA541" t="s">
        <v>3921</v>
      </c>
      <c r="AB541" t="s">
        <v>5869</v>
      </c>
      <c r="AC541">
        <v>46154.683587962965</v>
      </c>
      <c r="AD541">
        <v>46154</v>
      </c>
      <c r="AE541" t="s">
        <v>3938</v>
      </c>
      <c r="AG541" t="s">
        <v>5111</v>
      </c>
      <c r="AH541">
        <v>6108894358</v>
      </c>
      <c r="AI541" t="s">
        <v>5870</v>
      </c>
      <c r="AM541" t="s">
        <v>3925</v>
      </c>
      <c r="AN541" t="s">
        <v>3926</v>
      </c>
      <c r="AO541" t="s">
        <v>268</v>
      </c>
      <c r="AP541" t="s">
        <v>386</v>
      </c>
      <c r="AQ541" t="s">
        <v>3940</v>
      </c>
      <c r="AU541" t="s">
        <v>3999</v>
      </c>
      <c r="AV541" t="s">
        <v>4000</v>
      </c>
      <c r="AW541" t="s">
        <v>320</v>
      </c>
      <c r="AX541" t="s">
        <v>319</v>
      </c>
      <c r="AY541" t="s">
        <v>254</v>
      </c>
      <c r="AZ541" t="s">
        <v>230</v>
      </c>
      <c r="BA541" t="s">
        <v>395</v>
      </c>
      <c r="BB541" t="s">
        <v>380</v>
      </c>
      <c r="BC541" t="s">
        <v>3927</v>
      </c>
      <c r="BD541" t="s">
        <v>3927</v>
      </c>
      <c r="BE541" t="s">
        <v>3927</v>
      </c>
      <c r="BF541">
        <v>12</v>
      </c>
    </row>
    <row r="542" spans="1:58" x14ac:dyDescent="0.3">
      <c r="A542">
        <v>2026</v>
      </c>
      <c r="B542">
        <v>202605</v>
      </c>
      <c r="C542">
        <v>5</v>
      </c>
      <c r="D542" s="14">
        <v>20001623751126</v>
      </c>
      <c r="E542" t="s">
        <v>2810</v>
      </c>
      <c r="F542" s="2">
        <v>46148.764872685184</v>
      </c>
      <c r="G542" s="2">
        <v>46149</v>
      </c>
      <c r="I542" t="s">
        <v>224</v>
      </c>
      <c r="J542" t="s">
        <v>230</v>
      </c>
      <c r="L542" t="s">
        <v>3719</v>
      </c>
      <c r="M542" t="s">
        <v>902</v>
      </c>
      <c r="N542" t="s">
        <v>752</v>
      </c>
      <c r="O542" t="s">
        <v>623</v>
      </c>
      <c r="Q542" t="s">
        <v>5871</v>
      </c>
      <c r="R542" t="s">
        <v>2809</v>
      </c>
      <c r="S542" t="s">
        <v>1268</v>
      </c>
      <c r="T542" t="s">
        <v>1269</v>
      </c>
      <c r="U542" t="s">
        <v>258</v>
      </c>
      <c r="V542" t="s">
        <v>247</v>
      </c>
      <c r="W542" t="s">
        <v>245</v>
      </c>
      <c r="X542" t="s">
        <v>225</v>
      </c>
      <c r="Z542">
        <v>1</v>
      </c>
      <c r="AA542" t="s">
        <v>3921</v>
      </c>
      <c r="AB542" t="s">
        <v>5872</v>
      </c>
      <c r="AC542">
        <v>46150.616296296299</v>
      </c>
      <c r="AD542">
        <v>46150</v>
      </c>
      <c r="AE542" t="s">
        <v>3938</v>
      </c>
      <c r="AG542" t="s">
        <v>329</v>
      </c>
      <c r="AH542">
        <v>6108883445</v>
      </c>
      <c r="AI542" t="s">
        <v>5873</v>
      </c>
      <c r="AM542" t="s">
        <v>3925</v>
      </c>
      <c r="AN542" t="s">
        <v>3926</v>
      </c>
      <c r="AO542" t="s">
        <v>268</v>
      </c>
      <c r="AP542" t="s">
        <v>386</v>
      </c>
      <c r="AQ542" t="s">
        <v>3940</v>
      </c>
      <c r="AU542" t="s">
        <v>4149</v>
      </c>
      <c r="AV542" t="s">
        <v>4000</v>
      </c>
      <c r="AW542" t="s">
        <v>227</v>
      </c>
      <c r="AX542" t="s">
        <v>226</v>
      </c>
      <c r="AY542" t="s">
        <v>254</v>
      </c>
      <c r="AZ542" t="s">
        <v>230</v>
      </c>
      <c r="BA542" t="s">
        <v>395</v>
      </c>
      <c r="BB542" t="s">
        <v>380</v>
      </c>
      <c r="BC542" t="s">
        <v>3927</v>
      </c>
      <c r="BD542" t="s">
        <v>3927</v>
      </c>
      <c r="BE542" t="s">
        <v>3927</v>
      </c>
      <c r="BF542">
        <v>12</v>
      </c>
    </row>
    <row r="543" spans="1:58" x14ac:dyDescent="0.3">
      <c r="A543">
        <v>2026</v>
      </c>
      <c r="B543">
        <v>202605</v>
      </c>
      <c r="C543">
        <v>5</v>
      </c>
      <c r="D543" s="14">
        <v>20001623751039</v>
      </c>
      <c r="E543" t="s">
        <v>2810</v>
      </c>
      <c r="F543" s="2">
        <v>46148.753587962965</v>
      </c>
      <c r="G543" s="2">
        <v>46150</v>
      </c>
      <c r="I543" t="s">
        <v>224</v>
      </c>
      <c r="J543" t="s">
        <v>230</v>
      </c>
      <c r="L543" t="s">
        <v>5874</v>
      </c>
      <c r="M543" t="s">
        <v>309</v>
      </c>
      <c r="N543" t="s">
        <v>297</v>
      </c>
      <c r="O543" t="s">
        <v>283</v>
      </c>
      <c r="Q543" t="s">
        <v>5875</v>
      </c>
      <c r="R543" t="s">
        <v>2809</v>
      </c>
      <c r="S543" t="s">
        <v>5876</v>
      </c>
      <c r="T543" t="s">
        <v>5877</v>
      </c>
      <c r="U543" t="s">
        <v>3034</v>
      </c>
      <c r="V543" t="s">
        <v>647</v>
      </c>
      <c r="W543" t="s">
        <v>245</v>
      </c>
      <c r="X543" t="s">
        <v>225</v>
      </c>
      <c r="Z543">
        <v>4</v>
      </c>
      <c r="AA543" t="s">
        <v>3921</v>
      </c>
      <c r="AB543" t="s">
        <v>3995</v>
      </c>
      <c r="AC543">
        <v>46155.513287037036</v>
      </c>
      <c r="AD543">
        <v>46154</v>
      </c>
      <c r="AE543" t="s">
        <v>3938</v>
      </c>
      <c r="AG543" t="s">
        <v>5111</v>
      </c>
      <c r="AH543">
        <v>6106692283</v>
      </c>
      <c r="AI543" t="s">
        <v>5878</v>
      </c>
      <c r="AM543" t="s">
        <v>3925</v>
      </c>
      <c r="AN543" t="s">
        <v>3926</v>
      </c>
      <c r="AO543" t="s">
        <v>268</v>
      </c>
      <c r="AP543" t="s">
        <v>386</v>
      </c>
      <c r="AQ543" t="s">
        <v>3998</v>
      </c>
      <c r="AW543" t="s">
        <v>227</v>
      </c>
      <c r="AX543" t="s">
        <v>226</v>
      </c>
      <c r="AY543" t="s">
        <v>254</v>
      </c>
      <c r="AZ543" t="s">
        <v>230</v>
      </c>
      <c r="BA543" t="s">
        <v>273</v>
      </c>
      <c r="BB543" t="s">
        <v>380</v>
      </c>
      <c r="BC543" t="s">
        <v>3927</v>
      </c>
      <c r="BD543" t="s">
        <v>3927</v>
      </c>
      <c r="BE543" t="s">
        <v>3927</v>
      </c>
      <c r="BF543">
        <v>16</v>
      </c>
    </row>
    <row r="544" spans="1:58" x14ac:dyDescent="0.3">
      <c r="A544">
        <v>2026</v>
      </c>
      <c r="B544">
        <v>202605</v>
      </c>
      <c r="C544">
        <v>5</v>
      </c>
      <c r="D544" s="14">
        <v>20001623749966</v>
      </c>
      <c r="E544" t="s">
        <v>2810</v>
      </c>
      <c r="F544" s="2">
        <v>46148.746331018519</v>
      </c>
      <c r="G544" s="2">
        <v>46153</v>
      </c>
      <c r="I544" t="s">
        <v>224</v>
      </c>
      <c r="J544" t="s">
        <v>230</v>
      </c>
      <c r="L544" t="s">
        <v>443</v>
      </c>
      <c r="M544" t="s">
        <v>309</v>
      </c>
      <c r="N544" t="s">
        <v>297</v>
      </c>
      <c r="O544" t="s">
        <v>283</v>
      </c>
      <c r="Q544" t="s">
        <v>5879</v>
      </c>
      <c r="R544" t="s">
        <v>2809</v>
      </c>
      <c r="S544" t="s">
        <v>5459</v>
      </c>
      <c r="T544" t="s">
        <v>5460</v>
      </c>
      <c r="U544" t="s">
        <v>3034</v>
      </c>
      <c r="V544" t="s">
        <v>3994</v>
      </c>
      <c r="W544" t="s">
        <v>245</v>
      </c>
      <c r="X544" t="s">
        <v>225</v>
      </c>
      <c r="Z544">
        <v>1</v>
      </c>
      <c r="AA544" t="s">
        <v>3921</v>
      </c>
      <c r="AB544" t="s">
        <v>5880</v>
      </c>
      <c r="AC544">
        <v>46154.648576388892</v>
      </c>
      <c r="AD544">
        <v>46154</v>
      </c>
      <c r="AE544" t="s">
        <v>3938</v>
      </c>
      <c r="AG544" t="s">
        <v>5173</v>
      </c>
      <c r="AH544">
        <v>6107612120</v>
      </c>
      <c r="AI544" t="s">
        <v>5881</v>
      </c>
      <c r="AM544" t="s">
        <v>3925</v>
      </c>
      <c r="AN544" t="s">
        <v>3926</v>
      </c>
      <c r="AO544" t="s">
        <v>268</v>
      </c>
      <c r="AP544" t="s">
        <v>386</v>
      </c>
      <c r="AQ544" t="s">
        <v>3940</v>
      </c>
      <c r="AU544" t="s">
        <v>3999</v>
      </c>
      <c r="AV544" t="s">
        <v>4000</v>
      </c>
      <c r="AW544" t="s">
        <v>227</v>
      </c>
      <c r="AX544" t="s">
        <v>226</v>
      </c>
      <c r="AY544" t="s">
        <v>254</v>
      </c>
      <c r="AZ544" t="s">
        <v>230</v>
      </c>
      <c r="BA544" t="s">
        <v>273</v>
      </c>
      <c r="BB544" t="s">
        <v>380</v>
      </c>
      <c r="BC544" t="s">
        <v>3927</v>
      </c>
      <c r="BD544" t="s">
        <v>3927</v>
      </c>
      <c r="BE544" t="s">
        <v>3927</v>
      </c>
      <c r="BF544">
        <v>12</v>
      </c>
    </row>
    <row r="545" spans="1:58" x14ac:dyDescent="0.3">
      <c r="A545">
        <v>2026</v>
      </c>
      <c r="B545">
        <v>202605</v>
      </c>
      <c r="C545">
        <v>5</v>
      </c>
      <c r="D545" s="14">
        <v>20001623749932</v>
      </c>
      <c r="E545" t="s">
        <v>2810</v>
      </c>
      <c r="F545" s="2">
        <v>46148.743206018517</v>
      </c>
      <c r="G545" s="2">
        <v>46150</v>
      </c>
      <c r="I545" t="s">
        <v>224</v>
      </c>
      <c r="J545" t="s">
        <v>230</v>
      </c>
      <c r="L545" t="s">
        <v>3299</v>
      </c>
      <c r="M545" t="s">
        <v>261</v>
      </c>
      <c r="N545" t="s">
        <v>237</v>
      </c>
      <c r="O545" t="s">
        <v>257</v>
      </c>
      <c r="Q545" t="s">
        <v>5882</v>
      </c>
      <c r="R545" t="s">
        <v>2809</v>
      </c>
      <c r="S545" t="s">
        <v>5215</v>
      </c>
      <c r="T545" t="s">
        <v>5216</v>
      </c>
      <c r="U545" t="s">
        <v>3034</v>
      </c>
      <c r="V545" t="s">
        <v>647</v>
      </c>
      <c r="W545" t="s">
        <v>245</v>
      </c>
      <c r="X545" t="s">
        <v>387</v>
      </c>
      <c r="Z545">
        <v>4</v>
      </c>
      <c r="AA545" t="s">
        <v>3921</v>
      </c>
      <c r="AB545" t="s">
        <v>3995</v>
      </c>
      <c r="AC545">
        <v>46155.513136574074</v>
      </c>
      <c r="AD545">
        <v>46154</v>
      </c>
      <c r="AE545" t="s">
        <v>3938</v>
      </c>
      <c r="AG545" t="s">
        <v>5111</v>
      </c>
      <c r="AH545">
        <v>6108888395</v>
      </c>
      <c r="AI545" t="s">
        <v>5883</v>
      </c>
      <c r="AM545" t="s">
        <v>3925</v>
      </c>
      <c r="AN545" t="s">
        <v>3926</v>
      </c>
      <c r="AO545" t="s">
        <v>268</v>
      </c>
      <c r="AP545" t="s">
        <v>853</v>
      </c>
      <c r="AQ545" t="s">
        <v>3998</v>
      </c>
      <c r="AW545" t="s">
        <v>603</v>
      </c>
      <c r="AX545" t="s">
        <v>602</v>
      </c>
      <c r="AY545" t="s">
        <v>253</v>
      </c>
      <c r="AZ545" t="s">
        <v>230</v>
      </c>
      <c r="BA545" t="s">
        <v>395</v>
      </c>
      <c r="BB545" t="s">
        <v>380</v>
      </c>
      <c r="BC545" t="s">
        <v>3927</v>
      </c>
      <c r="BD545" t="s">
        <v>3927</v>
      </c>
      <c r="BE545" t="s">
        <v>3927</v>
      </c>
      <c r="BF545">
        <v>12</v>
      </c>
    </row>
    <row r="546" spans="1:58" x14ac:dyDescent="0.3">
      <c r="A546">
        <v>2026</v>
      </c>
      <c r="B546">
        <v>202605</v>
      </c>
      <c r="C546">
        <v>5</v>
      </c>
      <c r="D546" s="14">
        <v>20001623748663</v>
      </c>
      <c r="E546" t="s">
        <v>2810</v>
      </c>
      <c r="F546" s="2">
        <v>46149.345000000001</v>
      </c>
      <c r="G546" s="2">
        <v>46150</v>
      </c>
      <c r="I546" t="s">
        <v>224</v>
      </c>
      <c r="J546" t="s">
        <v>230</v>
      </c>
      <c r="L546" t="s">
        <v>3462</v>
      </c>
      <c r="M546" t="s">
        <v>309</v>
      </c>
      <c r="N546" t="s">
        <v>297</v>
      </c>
      <c r="O546" t="s">
        <v>283</v>
      </c>
      <c r="Q546" t="s">
        <v>5884</v>
      </c>
      <c r="R546" t="s">
        <v>2809</v>
      </c>
      <c r="S546" t="s">
        <v>5580</v>
      </c>
      <c r="T546" t="s">
        <v>5581</v>
      </c>
      <c r="U546" t="s">
        <v>3034</v>
      </c>
      <c r="V546" t="s">
        <v>3994</v>
      </c>
      <c r="W546" t="s">
        <v>245</v>
      </c>
      <c r="X546" t="s">
        <v>225</v>
      </c>
      <c r="Z546">
        <v>3</v>
      </c>
      <c r="AA546" t="s">
        <v>3921</v>
      </c>
      <c r="AB546" t="s">
        <v>5885</v>
      </c>
      <c r="AC546">
        <v>46153.620787037034</v>
      </c>
      <c r="AD546">
        <v>46153</v>
      </c>
      <c r="AE546" t="s">
        <v>3938</v>
      </c>
      <c r="AG546" t="s">
        <v>5173</v>
      </c>
      <c r="AH546">
        <v>6108902224</v>
      </c>
      <c r="AI546" t="s">
        <v>5886</v>
      </c>
      <c r="AM546" t="s">
        <v>3925</v>
      </c>
      <c r="AN546" t="s">
        <v>3926</v>
      </c>
      <c r="AO546" t="s">
        <v>268</v>
      </c>
      <c r="AP546" t="s">
        <v>304</v>
      </c>
      <c r="AQ546" t="s">
        <v>3940</v>
      </c>
      <c r="AU546" t="s">
        <v>4220</v>
      </c>
      <c r="AV546" t="s">
        <v>4000</v>
      </c>
      <c r="AW546" t="s">
        <v>320</v>
      </c>
      <c r="AX546" t="s">
        <v>319</v>
      </c>
      <c r="AY546" t="s">
        <v>254</v>
      </c>
      <c r="AZ546" t="s">
        <v>230</v>
      </c>
      <c r="BA546" t="s">
        <v>395</v>
      </c>
      <c r="BB546" t="s">
        <v>380</v>
      </c>
      <c r="BC546" t="s">
        <v>3927</v>
      </c>
      <c r="BD546" t="s">
        <v>3927</v>
      </c>
      <c r="BE546" t="s">
        <v>3927</v>
      </c>
      <c r="BF546">
        <v>16</v>
      </c>
    </row>
    <row r="547" spans="1:58" x14ac:dyDescent="0.3">
      <c r="A547">
        <v>2026</v>
      </c>
      <c r="B547">
        <v>202605</v>
      </c>
      <c r="C547">
        <v>5</v>
      </c>
      <c r="D547" s="14">
        <v>20001623748133</v>
      </c>
      <c r="E547" t="s">
        <v>2810</v>
      </c>
      <c r="F547" s="2">
        <v>46148.765879629631</v>
      </c>
      <c r="G547" s="2">
        <v>46149</v>
      </c>
      <c r="I547" t="s">
        <v>224</v>
      </c>
      <c r="J547" t="s">
        <v>230</v>
      </c>
      <c r="L547" t="s">
        <v>5887</v>
      </c>
      <c r="M547" t="s">
        <v>1336</v>
      </c>
      <c r="N547" t="s">
        <v>546</v>
      </c>
      <c r="O547" t="s">
        <v>554</v>
      </c>
      <c r="Q547" t="s">
        <v>5888</v>
      </c>
      <c r="R547" t="s">
        <v>2809</v>
      </c>
      <c r="S547" t="s">
        <v>5627</v>
      </c>
      <c r="T547" t="s">
        <v>5628</v>
      </c>
      <c r="U547" t="s">
        <v>3034</v>
      </c>
      <c r="V547" t="s">
        <v>647</v>
      </c>
      <c r="W547" t="s">
        <v>245</v>
      </c>
      <c r="X547" t="s">
        <v>225</v>
      </c>
      <c r="Z547">
        <v>4</v>
      </c>
      <c r="AA547" t="s">
        <v>3921</v>
      </c>
      <c r="AB547" t="s">
        <v>3995</v>
      </c>
      <c r="AC547">
        <v>46155.513020833336</v>
      </c>
      <c r="AD547">
        <v>46153</v>
      </c>
      <c r="AE547" t="s">
        <v>3938</v>
      </c>
      <c r="AG547" t="s">
        <v>5111</v>
      </c>
      <c r="AH547">
        <v>6039452109</v>
      </c>
      <c r="AI547" t="s">
        <v>5889</v>
      </c>
      <c r="AM547" t="s">
        <v>3925</v>
      </c>
      <c r="AN547" t="s">
        <v>3926</v>
      </c>
      <c r="AO547" t="s">
        <v>268</v>
      </c>
      <c r="AP547" t="s">
        <v>304</v>
      </c>
      <c r="AQ547" t="s">
        <v>3998</v>
      </c>
      <c r="AW547" t="s">
        <v>1478</v>
      </c>
      <c r="AX547" t="s">
        <v>1477</v>
      </c>
      <c r="AY547" t="s">
        <v>254</v>
      </c>
      <c r="AZ547" t="s">
        <v>230</v>
      </c>
      <c r="BA547" t="s">
        <v>273</v>
      </c>
      <c r="BB547" t="s">
        <v>380</v>
      </c>
      <c r="BC547" t="s">
        <v>3927</v>
      </c>
      <c r="BD547" t="s">
        <v>3927</v>
      </c>
      <c r="BE547" t="s">
        <v>3927</v>
      </c>
      <c r="BF547">
        <v>5</v>
      </c>
    </row>
    <row r="548" spans="1:58" x14ac:dyDescent="0.3">
      <c r="A548">
        <v>2026</v>
      </c>
      <c r="B548">
        <v>202605</v>
      </c>
      <c r="C548">
        <v>5</v>
      </c>
      <c r="D548" s="14">
        <v>20001623747495</v>
      </c>
      <c r="E548" t="s">
        <v>2810</v>
      </c>
      <c r="F548" s="2">
        <v>46148.89576388889</v>
      </c>
      <c r="G548" s="2">
        <v>46149</v>
      </c>
      <c r="I548" t="s">
        <v>224</v>
      </c>
      <c r="J548" t="s">
        <v>230</v>
      </c>
      <c r="L548" t="s">
        <v>5890</v>
      </c>
      <c r="M548" t="s">
        <v>4449</v>
      </c>
      <c r="N548" t="s">
        <v>2982</v>
      </c>
      <c r="O548" t="s">
        <v>554</v>
      </c>
      <c r="Q548" t="s">
        <v>5891</v>
      </c>
      <c r="R548" t="s">
        <v>2809</v>
      </c>
      <c r="S548" t="s">
        <v>444</v>
      </c>
      <c r="T548" t="s">
        <v>445</v>
      </c>
      <c r="U548" t="s">
        <v>258</v>
      </c>
      <c r="V548" t="s">
        <v>247</v>
      </c>
      <c r="W548" t="s">
        <v>245</v>
      </c>
      <c r="X548" t="s">
        <v>225</v>
      </c>
      <c r="Z548">
        <v>1</v>
      </c>
      <c r="AA548" t="s">
        <v>3921</v>
      </c>
      <c r="AB548" t="s">
        <v>5892</v>
      </c>
      <c r="AC548">
        <v>46150.616296296299</v>
      </c>
      <c r="AD548">
        <v>46150</v>
      </c>
      <c r="AE548" t="s">
        <v>3938</v>
      </c>
      <c r="AG548" t="s">
        <v>359</v>
      </c>
      <c r="AH548">
        <v>6108894372</v>
      </c>
      <c r="AI548" t="s">
        <v>5893</v>
      </c>
      <c r="AM548" t="s">
        <v>3925</v>
      </c>
      <c r="AN548" t="s">
        <v>3926</v>
      </c>
      <c r="AO548" t="s">
        <v>268</v>
      </c>
      <c r="AP548" t="s">
        <v>386</v>
      </c>
      <c r="AQ548" t="s">
        <v>3940</v>
      </c>
      <c r="AU548" t="s">
        <v>4149</v>
      </c>
      <c r="AV548" t="s">
        <v>4000</v>
      </c>
      <c r="AW548" t="s">
        <v>320</v>
      </c>
      <c r="AX548" t="s">
        <v>319</v>
      </c>
      <c r="AY548" t="s">
        <v>254</v>
      </c>
      <c r="AZ548" t="s">
        <v>230</v>
      </c>
      <c r="BA548" t="s">
        <v>395</v>
      </c>
      <c r="BB548" t="s">
        <v>380</v>
      </c>
      <c r="BC548" t="s">
        <v>3927</v>
      </c>
      <c r="BD548" t="s">
        <v>3927</v>
      </c>
      <c r="BE548" t="s">
        <v>3927</v>
      </c>
      <c r="BF548">
        <v>12</v>
      </c>
    </row>
    <row r="549" spans="1:58" x14ac:dyDescent="0.3">
      <c r="A549">
        <v>2026</v>
      </c>
      <c r="B549">
        <v>202605</v>
      </c>
      <c r="C549">
        <v>5</v>
      </c>
      <c r="D549" s="14">
        <v>20001623747175</v>
      </c>
      <c r="E549" t="s">
        <v>2810</v>
      </c>
      <c r="F549" s="2">
        <v>46148.770821759259</v>
      </c>
      <c r="G549" s="2">
        <v>46150</v>
      </c>
      <c r="I549" t="s">
        <v>224</v>
      </c>
      <c r="J549" t="s">
        <v>230</v>
      </c>
      <c r="L549" t="s">
        <v>501</v>
      </c>
      <c r="M549" t="s">
        <v>309</v>
      </c>
      <c r="N549" t="s">
        <v>297</v>
      </c>
      <c r="O549" t="s">
        <v>283</v>
      </c>
      <c r="Q549" t="s">
        <v>5894</v>
      </c>
      <c r="R549" t="s">
        <v>2809</v>
      </c>
      <c r="S549" t="s">
        <v>5494</v>
      </c>
      <c r="T549" t="s">
        <v>5495</v>
      </c>
      <c r="U549" t="s">
        <v>3034</v>
      </c>
      <c r="V549" t="s">
        <v>647</v>
      </c>
      <c r="W549" t="s">
        <v>245</v>
      </c>
      <c r="X549" t="s">
        <v>387</v>
      </c>
      <c r="Z549">
        <v>4</v>
      </c>
      <c r="AA549" t="s">
        <v>3921</v>
      </c>
      <c r="AB549" t="s">
        <v>3995</v>
      </c>
      <c r="AC549">
        <v>46155.513055555559</v>
      </c>
      <c r="AD549">
        <v>46154</v>
      </c>
      <c r="AE549" t="s">
        <v>3938</v>
      </c>
      <c r="AG549" t="s">
        <v>5111</v>
      </c>
      <c r="AH549">
        <v>6108890360</v>
      </c>
      <c r="AI549" t="s">
        <v>5895</v>
      </c>
      <c r="AM549" t="s">
        <v>3925</v>
      </c>
      <c r="AN549" t="s">
        <v>3926</v>
      </c>
      <c r="AO549" t="s">
        <v>268</v>
      </c>
      <c r="AP549" t="s">
        <v>386</v>
      </c>
      <c r="AQ549" t="s">
        <v>3998</v>
      </c>
      <c r="AW549" t="s">
        <v>1227</v>
      </c>
      <c r="AX549" t="s">
        <v>1226</v>
      </c>
      <c r="AY549" t="s">
        <v>253</v>
      </c>
      <c r="AZ549" t="s">
        <v>230</v>
      </c>
      <c r="BA549" t="s">
        <v>395</v>
      </c>
      <c r="BB549" t="s">
        <v>380</v>
      </c>
      <c r="BC549" t="s">
        <v>3927</v>
      </c>
      <c r="BD549" t="s">
        <v>3927</v>
      </c>
      <c r="BE549" t="s">
        <v>3927</v>
      </c>
      <c r="BF549">
        <v>12</v>
      </c>
    </row>
    <row r="550" spans="1:58" x14ac:dyDescent="0.3">
      <c r="A550">
        <v>2026</v>
      </c>
      <c r="B550">
        <v>202605</v>
      </c>
      <c r="C550">
        <v>5</v>
      </c>
      <c r="D550" s="14">
        <v>20001623747140</v>
      </c>
      <c r="E550" t="s">
        <v>2810</v>
      </c>
      <c r="F550" s="2">
        <v>46148.765462962961</v>
      </c>
      <c r="G550" s="2">
        <v>46149</v>
      </c>
      <c r="I550" t="s">
        <v>224</v>
      </c>
      <c r="J550" t="s">
        <v>230</v>
      </c>
      <c r="L550" t="s">
        <v>3512</v>
      </c>
      <c r="M550" t="s">
        <v>309</v>
      </c>
      <c r="N550" t="s">
        <v>297</v>
      </c>
      <c r="O550" t="s">
        <v>283</v>
      </c>
      <c r="Q550" t="s">
        <v>5896</v>
      </c>
      <c r="R550" t="s">
        <v>2809</v>
      </c>
      <c r="S550" t="s">
        <v>4825</v>
      </c>
      <c r="T550" t="s">
        <v>4826</v>
      </c>
      <c r="U550" t="s">
        <v>3034</v>
      </c>
      <c r="V550" t="s">
        <v>3994</v>
      </c>
      <c r="W550" t="s">
        <v>245</v>
      </c>
      <c r="X550" t="s">
        <v>225</v>
      </c>
      <c r="Z550">
        <v>4</v>
      </c>
      <c r="AA550" t="s">
        <v>3921</v>
      </c>
      <c r="AB550" t="s">
        <v>5897</v>
      </c>
      <c r="AC550">
        <v>46153.620787037034</v>
      </c>
      <c r="AD550">
        <v>46153</v>
      </c>
      <c r="AE550" t="s">
        <v>3938</v>
      </c>
      <c r="AG550" t="s">
        <v>4828</v>
      </c>
      <c r="AH550">
        <v>6108888410</v>
      </c>
      <c r="AI550" t="s">
        <v>5898</v>
      </c>
      <c r="AM550" t="s">
        <v>3925</v>
      </c>
      <c r="AN550" t="s">
        <v>3926</v>
      </c>
      <c r="AO550" t="s">
        <v>268</v>
      </c>
      <c r="AP550" t="s">
        <v>386</v>
      </c>
      <c r="AQ550" t="s">
        <v>3940</v>
      </c>
      <c r="AU550" t="s">
        <v>4220</v>
      </c>
      <c r="AV550" t="s">
        <v>4000</v>
      </c>
      <c r="AW550" t="s">
        <v>320</v>
      </c>
      <c r="AX550" t="s">
        <v>319</v>
      </c>
      <c r="AY550" t="s">
        <v>254</v>
      </c>
      <c r="AZ550" t="s">
        <v>230</v>
      </c>
      <c r="BA550" t="s">
        <v>344</v>
      </c>
      <c r="BB550" t="s">
        <v>232</v>
      </c>
      <c r="BC550" t="s">
        <v>3927</v>
      </c>
      <c r="BD550" t="s">
        <v>3927</v>
      </c>
      <c r="BE550" t="s">
        <v>3927</v>
      </c>
      <c r="BF550">
        <v>12</v>
      </c>
    </row>
    <row r="551" spans="1:58" x14ac:dyDescent="0.3">
      <c r="A551">
        <v>2026</v>
      </c>
      <c r="B551">
        <v>202605</v>
      </c>
      <c r="C551">
        <v>5</v>
      </c>
      <c r="D551" s="14">
        <v>20001623747046</v>
      </c>
      <c r="E551" t="s">
        <v>2810</v>
      </c>
      <c r="F551" s="2">
        <v>46148.753437500003</v>
      </c>
      <c r="G551" s="2">
        <v>46149</v>
      </c>
      <c r="I551" t="s">
        <v>224</v>
      </c>
      <c r="J551" t="s">
        <v>230</v>
      </c>
      <c r="L551" t="s">
        <v>1447</v>
      </c>
      <c r="M551" t="s">
        <v>309</v>
      </c>
      <c r="N551" t="s">
        <v>297</v>
      </c>
      <c r="O551" t="s">
        <v>283</v>
      </c>
      <c r="Q551" t="s">
        <v>5899</v>
      </c>
      <c r="R551" t="s">
        <v>2809</v>
      </c>
      <c r="S551" t="s">
        <v>407</v>
      </c>
      <c r="T551" t="s">
        <v>408</v>
      </c>
      <c r="U551" t="s">
        <v>258</v>
      </c>
      <c r="V551" t="s">
        <v>247</v>
      </c>
      <c r="W551" t="s">
        <v>245</v>
      </c>
      <c r="X551" t="s">
        <v>387</v>
      </c>
      <c r="Z551">
        <v>1</v>
      </c>
      <c r="AA551" t="s">
        <v>3921</v>
      </c>
      <c r="AB551" t="s">
        <v>5900</v>
      </c>
      <c r="AC551">
        <v>46150.616296296299</v>
      </c>
      <c r="AD551">
        <v>46150</v>
      </c>
      <c r="AE551" t="s">
        <v>3938</v>
      </c>
      <c r="AG551" t="s">
        <v>410</v>
      </c>
      <c r="AH551">
        <v>6108898249</v>
      </c>
      <c r="AI551" t="s">
        <v>5901</v>
      </c>
      <c r="AM551" t="s">
        <v>3925</v>
      </c>
      <c r="AN551" t="s">
        <v>3926</v>
      </c>
      <c r="AO551" t="s">
        <v>268</v>
      </c>
      <c r="AP551" t="s">
        <v>249</v>
      </c>
      <c r="AQ551" t="s">
        <v>3940</v>
      </c>
      <c r="AU551" t="s">
        <v>4149</v>
      </c>
      <c r="AV551" t="s">
        <v>4000</v>
      </c>
      <c r="AW551" t="s">
        <v>389</v>
      </c>
      <c r="AX551" t="s">
        <v>388</v>
      </c>
      <c r="AY551" t="s">
        <v>253</v>
      </c>
      <c r="AZ551" t="s">
        <v>230</v>
      </c>
      <c r="BA551" t="s">
        <v>395</v>
      </c>
      <c r="BB551" t="s">
        <v>380</v>
      </c>
      <c r="BC551" t="s">
        <v>3927</v>
      </c>
      <c r="BD551" t="s">
        <v>3927</v>
      </c>
      <c r="BE551" t="s">
        <v>3927</v>
      </c>
      <c r="BF551">
        <v>12</v>
      </c>
    </row>
    <row r="552" spans="1:58" x14ac:dyDescent="0.3">
      <c r="A552">
        <v>2026</v>
      </c>
      <c r="B552">
        <v>202605</v>
      </c>
      <c r="C552">
        <v>5</v>
      </c>
      <c r="D552" s="14">
        <v>20001623747033</v>
      </c>
      <c r="E552" t="s">
        <v>2810</v>
      </c>
      <c r="F552" s="2">
        <v>46148.752210648148</v>
      </c>
      <c r="G552" s="2">
        <v>46150</v>
      </c>
      <c r="I552" t="s">
        <v>224</v>
      </c>
      <c r="J552" t="s">
        <v>230</v>
      </c>
      <c r="L552" t="s">
        <v>1294</v>
      </c>
      <c r="M552" t="s">
        <v>309</v>
      </c>
      <c r="N552" t="s">
        <v>297</v>
      </c>
      <c r="O552" t="s">
        <v>283</v>
      </c>
      <c r="Q552" t="s">
        <v>5902</v>
      </c>
      <c r="R552" t="s">
        <v>2809</v>
      </c>
      <c r="S552" t="s">
        <v>5183</v>
      </c>
      <c r="T552" t="s">
        <v>5184</v>
      </c>
      <c r="U552" t="s">
        <v>3034</v>
      </c>
      <c r="V552" t="s">
        <v>647</v>
      </c>
      <c r="W552" t="s">
        <v>245</v>
      </c>
      <c r="X552" t="s">
        <v>225</v>
      </c>
      <c r="Z552">
        <v>4</v>
      </c>
      <c r="AA552" t="s">
        <v>3921</v>
      </c>
      <c r="AB552" t="s">
        <v>5903</v>
      </c>
      <c r="AC552">
        <v>46154.683587962965</v>
      </c>
      <c r="AD552">
        <v>46154</v>
      </c>
      <c r="AE552" t="s">
        <v>3938</v>
      </c>
      <c r="AG552" t="s">
        <v>5111</v>
      </c>
      <c r="AH552">
        <v>6108891348</v>
      </c>
      <c r="AI552" t="s">
        <v>5904</v>
      </c>
      <c r="AM552" t="s">
        <v>3925</v>
      </c>
      <c r="AN552" t="s">
        <v>3926</v>
      </c>
      <c r="AO552" t="s">
        <v>268</v>
      </c>
      <c r="AP552" t="s">
        <v>249</v>
      </c>
      <c r="AQ552" t="s">
        <v>3940</v>
      </c>
      <c r="AU552" t="s">
        <v>3999</v>
      </c>
      <c r="AV552" t="s">
        <v>4000</v>
      </c>
      <c r="AW552" t="s">
        <v>320</v>
      </c>
      <c r="AX552" t="s">
        <v>319</v>
      </c>
      <c r="AY552" t="s">
        <v>254</v>
      </c>
      <c r="AZ552" t="s">
        <v>230</v>
      </c>
      <c r="BA552" t="s">
        <v>395</v>
      </c>
      <c r="BB552" t="s">
        <v>380</v>
      </c>
      <c r="BC552" t="s">
        <v>3927</v>
      </c>
      <c r="BD552" t="s">
        <v>3927</v>
      </c>
      <c r="BE552" t="s">
        <v>3927</v>
      </c>
      <c r="BF552">
        <v>12</v>
      </c>
    </row>
    <row r="553" spans="1:58" x14ac:dyDescent="0.3">
      <c r="A553">
        <v>2026</v>
      </c>
      <c r="B553">
        <v>202605</v>
      </c>
      <c r="C553">
        <v>5</v>
      </c>
      <c r="D553" s="14">
        <v>20001623746764</v>
      </c>
      <c r="E553" t="s">
        <v>2810</v>
      </c>
      <c r="F553" s="2">
        <v>46149.35396990741</v>
      </c>
      <c r="G553" s="2">
        <v>46150</v>
      </c>
      <c r="I553" t="s">
        <v>224</v>
      </c>
      <c r="J553" t="s">
        <v>230</v>
      </c>
      <c r="L553" t="s">
        <v>1459</v>
      </c>
      <c r="M553" t="s">
        <v>902</v>
      </c>
      <c r="N553" t="s">
        <v>752</v>
      </c>
      <c r="O553" t="s">
        <v>623</v>
      </c>
      <c r="Q553" t="s">
        <v>5905</v>
      </c>
      <c r="R553" t="s">
        <v>2809</v>
      </c>
      <c r="S553" t="s">
        <v>5404</v>
      </c>
      <c r="T553" t="s">
        <v>5405</v>
      </c>
      <c r="U553" t="s">
        <v>3034</v>
      </c>
      <c r="V553" t="s">
        <v>647</v>
      </c>
      <c r="W553" t="s">
        <v>245</v>
      </c>
      <c r="X553" t="s">
        <v>225</v>
      </c>
      <c r="Z553">
        <v>4</v>
      </c>
      <c r="AA553" t="s">
        <v>3921</v>
      </c>
      <c r="AB553" t="s">
        <v>3995</v>
      </c>
      <c r="AC553">
        <v>46155.513055555559</v>
      </c>
      <c r="AD553">
        <v>46154</v>
      </c>
      <c r="AE553" t="s">
        <v>3938</v>
      </c>
      <c r="AG553" t="s">
        <v>5006</v>
      </c>
      <c r="AH553">
        <v>6108890394</v>
      </c>
      <c r="AI553" t="s">
        <v>5906</v>
      </c>
      <c r="AM553" t="s">
        <v>3925</v>
      </c>
      <c r="AN553" t="s">
        <v>3926</v>
      </c>
      <c r="AO553" t="s">
        <v>268</v>
      </c>
      <c r="AP553" t="s">
        <v>386</v>
      </c>
      <c r="AQ553" t="s">
        <v>3998</v>
      </c>
      <c r="AW553" t="s">
        <v>320</v>
      </c>
      <c r="AX553" t="s">
        <v>319</v>
      </c>
      <c r="AY553" t="s">
        <v>254</v>
      </c>
      <c r="AZ553" t="s">
        <v>230</v>
      </c>
      <c r="BA553" t="s">
        <v>395</v>
      </c>
      <c r="BB553" t="s">
        <v>1322</v>
      </c>
      <c r="BC553" t="s">
        <v>3927</v>
      </c>
      <c r="BD553" t="s">
        <v>3927</v>
      </c>
      <c r="BE553" t="s">
        <v>3927</v>
      </c>
      <c r="BF553">
        <v>16</v>
      </c>
    </row>
    <row r="554" spans="1:58" x14ac:dyDescent="0.3">
      <c r="A554">
        <v>2026</v>
      </c>
      <c r="B554">
        <v>202605</v>
      </c>
      <c r="C554">
        <v>5</v>
      </c>
      <c r="D554" s="14">
        <v>20001623746711</v>
      </c>
      <c r="E554" t="s">
        <v>2810</v>
      </c>
      <c r="F554" s="2">
        <v>46149.349236111113</v>
      </c>
      <c r="G554" s="2">
        <v>46150</v>
      </c>
      <c r="I554" t="s">
        <v>224</v>
      </c>
      <c r="J554" t="s">
        <v>230</v>
      </c>
      <c r="L554" t="s">
        <v>546</v>
      </c>
      <c r="M554" t="s">
        <v>5907</v>
      </c>
      <c r="N554" t="s">
        <v>2097</v>
      </c>
      <c r="O554" t="s">
        <v>331</v>
      </c>
      <c r="Q554" t="s">
        <v>5908</v>
      </c>
      <c r="R554" t="s">
        <v>2809</v>
      </c>
      <c r="S554" t="s">
        <v>5585</v>
      </c>
      <c r="T554" t="s">
        <v>5586</v>
      </c>
      <c r="U554" t="s">
        <v>3034</v>
      </c>
      <c r="V554" t="s">
        <v>647</v>
      </c>
      <c r="W554" t="s">
        <v>245</v>
      </c>
      <c r="X554" t="s">
        <v>225</v>
      </c>
      <c r="Z554">
        <v>4</v>
      </c>
      <c r="AA554" t="s">
        <v>3921</v>
      </c>
      <c r="AB554" t="s">
        <v>5909</v>
      </c>
      <c r="AC554">
        <v>46154.683587962965</v>
      </c>
      <c r="AD554">
        <v>46154</v>
      </c>
      <c r="AE554" t="s">
        <v>3938</v>
      </c>
      <c r="AG554" t="s">
        <v>5111</v>
      </c>
      <c r="AH554">
        <v>6108894386</v>
      </c>
      <c r="AI554" t="s">
        <v>5910</v>
      </c>
      <c r="AM554" t="s">
        <v>3925</v>
      </c>
      <c r="AN554" t="s">
        <v>3926</v>
      </c>
      <c r="AO554" t="s">
        <v>268</v>
      </c>
      <c r="AP554" t="s">
        <v>304</v>
      </c>
      <c r="AQ554" t="s">
        <v>3940</v>
      </c>
      <c r="AU554" t="s">
        <v>3999</v>
      </c>
      <c r="AV554" t="s">
        <v>4000</v>
      </c>
      <c r="AW554" t="s">
        <v>320</v>
      </c>
      <c r="AX554" t="s">
        <v>319</v>
      </c>
      <c r="AY554" t="s">
        <v>254</v>
      </c>
      <c r="AZ554" t="s">
        <v>230</v>
      </c>
      <c r="BA554" t="s">
        <v>395</v>
      </c>
      <c r="BB554" t="s">
        <v>380</v>
      </c>
      <c r="BC554" t="s">
        <v>3927</v>
      </c>
      <c r="BD554" t="s">
        <v>3927</v>
      </c>
      <c r="BE554" t="s">
        <v>3927</v>
      </c>
      <c r="BF554">
        <v>16</v>
      </c>
    </row>
    <row r="555" spans="1:58" x14ac:dyDescent="0.3">
      <c r="A555">
        <v>2026</v>
      </c>
      <c r="B555">
        <v>202605</v>
      </c>
      <c r="C555">
        <v>5</v>
      </c>
      <c r="D555" s="14">
        <v>20001623746649</v>
      </c>
      <c r="E555" t="s">
        <v>2810</v>
      </c>
      <c r="F555" s="2">
        <v>46149.342812499999</v>
      </c>
      <c r="G555" s="2">
        <v>46150</v>
      </c>
      <c r="I555" t="s">
        <v>224</v>
      </c>
      <c r="J555" t="s">
        <v>230</v>
      </c>
      <c r="L555" t="s">
        <v>2854</v>
      </c>
      <c r="M555" t="s">
        <v>1594</v>
      </c>
      <c r="N555" t="s">
        <v>938</v>
      </c>
      <c r="O555" t="s">
        <v>331</v>
      </c>
      <c r="Q555" t="s">
        <v>5911</v>
      </c>
      <c r="R555" t="s">
        <v>2809</v>
      </c>
      <c r="S555" t="s">
        <v>5042</v>
      </c>
      <c r="T555" t="s">
        <v>5043</v>
      </c>
      <c r="U555" t="s">
        <v>5044</v>
      </c>
      <c r="V555" t="s">
        <v>5045</v>
      </c>
      <c r="W555" t="s">
        <v>245</v>
      </c>
      <c r="X555" t="s">
        <v>225</v>
      </c>
      <c r="Z555">
        <v>4</v>
      </c>
      <c r="AA555" t="s">
        <v>3921</v>
      </c>
      <c r="AB555" t="s">
        <v>5912</v>
      </c>
      <c r="AC555">
        <v>46154.535115740742</v>
      </c>
      <c r="AD555">
        <v>46154</v>
      </c>
      <c r="AE555" t="s">
        <v>3938</v>
      </c>
      <c r="AG555" t="s">
        <v>5047</v>
      </c>
      <c r="AH555">
        <v>6108891381</v>
      </c>
      <c r="AI555" t="s">
        <v>5913</v>
      </c>
      <c r="AM555" t="s">
        <v>3925</v>
      </c>
      <c r="AN555" t="s">
        <v>3926</v>
      </c>
      <c r="AO555" t="s">
        <v>268</v>
      </c>
      <c r="AP555" t="s">
        <v>304</v>
      </c>
      <c r="AQ555" t="s">
        <v>3940</v>
      </c>
      <c r="AU555" t="s">
        <v>3999</v>
      </c>
      <c r="AV555" t="s">
        <v>4000</v>
      </c>
      <c r="AW555" t="s">
        <v>320</v>
      </c>
      <c r="AX555" t="s">
        <v>319</v>
      </c>
      <c r="AY555" t="s">
        <v>254</v>
      </c>
      <c r="AZ555" t="s">
        <v>230</v>
      </c>
      <c r="BA555" t="s">
        <v>395</v>
      </c>
      <c r="BB555" t="s">
        <v>380</v>
      </c>
      <c r="BC555" t="s">
        <v>3927</v>
      </c>
      <c r="BD555" t="s">
        <v>3927</v>
      </c>
      <c r="BE555" t="s">
        <v>3927</v>
      </c>
      <c r="BF555">
        <v>26</v>
      </c>
    </row>
    <row r="556" spans="1:58" x14ac:dyDescent="0.3">
      <c r="A556">
        <v>2026</v>
      </c>
      <c r="B556">
        <v>202605</v>
      </c>
      <c r="C556">
        <v>5</v>
      </c>
      <c r="D556" s="14">
        <v>20001623746458</v>
      </c>
      <c r="E556" t="s">
        <v>2810</v>
      </c>
      <c r="F556" s="2">
        <v>46148.850995370369</v>
      </c>
      <c r="G556" s="2">
        <v>46149</v>
      </c>
      <c r="I556" t="s">
        <v>224</v>
      </c>
      <c r="J556" t="s">
        <v>230</v>
      </c>
      <c r="L556" t="s">
        <v>3855</v>
      </c>
      <c r="M556" t="s">
        <v>4232</v>
      </c>
      <c r="N556" t="s">
        <v>353</v>
      </c>
      <c r="O556" t="s">
        <v>283</v>
      </c>
      <c r="Q556" t="s">
        <v>5914</v>
      </c>
      <c r="R556" t="s">
        <v>2809</v>
      </c>
      <c r="S556" t="s">
        <v>444</v>
      </c>
      <c r="T556" t="s">
        <v>445</v>
      </c>
      <c r="U556" t="s">
        <v>258</v>
      </c>
      <c r="V556" t="s">
        <v>247</v>
      </c>
      <c r="W556" t="s">
        <v>245</v>
      </c>
      <c r="X556" t="s">
        <v>225</v>
      </c>
      <c r="Z556">
        <v>1</v>
      </c>
      <c r="AA556" t="s">
        <v>3921</v>
      </c>
      <c r="AB556" t="s">
        <v>5915</v>
      </c>
      <c r="AC556">
        <v>46150.616296296299</v>
      </c>
      <c r="AD556">
        <v>46150</v>
      </c>
      <c r="AE556" t="s">
        <v>3938</v>
      </c>
      <c r="AG556" t="s">
        <v>359</v>
      </c>
      <c r="AH556">
        <v>6108886493</v>
      </c>
      <c r="AI556" t="s">
        <v>5916</v>
      </c>
      <c r="AM556" t="s">
        <v>3925</v>
      </c>
      <c r="AN556" t="s">
        <v>3926</v>
      </c>
      <c r="AO556" t="s">
        <v>268</v>
      </c>
      <c r="AP556" t="s">
        <v>386</v>
      </c>
      <c r="AQ556" t="s">
        <v>3940</v>
      </c>
      <c r="AU556" t="s">
        <v>4149</v>
      </c>
      <c r="AV556" t="s">
        <v>4000</v>
      </c>
      <c r="AW556" t="s">
        <v>320</v>
      </c>
      <c r="AX556" t="s">
        <v>319</v>
      </c>
      <c r="AY556" t="s">
        <v>254</v>
      </c>
      <c r="AZ556" t="s">
        <v>230</v>
      </c>
      <c r="BA556" t="s">
        <v>273</v>
      </c>
      <c r="BB556" t="s">
        <v>380</v>
      </c>
      <c r="BC556" t="s">
        <v>3927</v>
      </c>
      <c r="BD556" t="s">
        <v>3927</v>
      </c>
      <c r="BE556" t="s">
        <v>3927</v>
      </c>
      <c r="BF556">
        <v>12</v>
      </c>
    </row>
    <row r="557" spans="1:58" x14ac:dyDescent="0.3">
      <c r="A557">
        <v>2026</v>
      </c>
      <c r="B557">
        <v>202605</v>
      </c>
      <c r="C557">
        <v>5</v>
      </c>
      <c r="D557" s="14">
        <v>20001623744456</v>
      </c>
      <c r="E557" t="s">
        <v>2810</v>
      </c>
      <c r="F557" s="2">
        <v>46148.84170138889</v>
      </c>
      <c r="G557" s="2">
        <v>46151</v>
      </c>
      <c r="I557" t="s">
        <v>224</v>
      </c>
      <c r="J557" t="s">
        <v>230</v>
      </c>
      <c r="L557" t="s">
        <v>5917</v>
      </c>
      <c r="M557" t="s">
        <v>309</v>
      </c>
      <c r="N557" t="s">
        <v>297</v>
      </c>
      <c r="O557" t="s">
        <v>283</v>
      </c>
      <c r="Q557" t="s">
        <v>5918</v>
      </c>
      <c r="R557" t="s">
        <v>2809</v>
      </c>
      <c r="S557" t="s">
        <v>4867</v>
      </c>
      <c r="T557" t="s">
        <v>4868</v>
      </c>
      <c r="U557" t="s">
        <v>4008</v>
      </c>
      <c r="V557" t="s">
        <v>980</v>
      </c>
      <c r="W557" t="s">
        <v>245</v>
      </c>
      <c r="X557" t="s">
        <v>225</v>
      </c>
      <c r="Z557">
        <v>4</v>
      </c>
      <c r="AA557" t="s">
        <v>3921</v>
      </c>
      <c r="AB557" t="s">
        <v>5919</v>
      </c>
      <c r="AC557">
        <v>46155.634386574071</v>
      </c>
      <c r="AD557">
        <v>46155</v>
      </c>
      <c r="AE557" t="s">
        <v>3938</v>
      </c>
      <c r="AG557" t="s">
        <v>4870</v>
      </c>
      <c r="AH557">
        <v>6108882482</v>
      </c>
      <c r="AI557" t="s">
        <v>5920</v>
      </c>
      <c r="AM557" t="s">
        <v>3925</v>
      </c>
      <c r="AN557" t="s">
        <v>3926</v>
      </c>
      <c r="AO557" t="s">
        <v>268</v>
      </c>
      <c r="AP557" t="s">
        <v>386</v>
      </c>
      <c r="AQ557" t="s">
        <v>3940</v>
      </c>
      <c r="AW557" t="s">
        <v>1478</v>
      </c>
      <c r="AX557" t="s">
        <v>1477</v>
      </c>
      <c r="AY557" t="s">
        <v>254</v>
      </c>
      <c r="AZ557" t="s">
        <v>230</v>
      </c>
      <c r="BA557" t="s">
        <v>395</v>
      </c>
      <c r="BB557" t="s">
        <v>380</v>
      </c>
      <c r="BC557" t="s">
        <v>3927</v>
      </c>
      <c r="BD557" t="s">
        <v>3927</v>
      </c>
      <c r="BE557" t="s">
        <v>3927</v>
      </c>
      <c r="BF557">
        <v>12</v>
      </c>
    </row>
    <row r="558" spans="1:58" x14ac:dyDescent="0.3">
      <c r="A558">
        <v>2026</v>
      </c>
      <c r="B558">
        <v>202605</v>
      </c>
      <c r="C558">
        <v>5</v>
      </c>
      <c r="D558" s="14">
        <v>20001623743257</v>
      </c>
      <c r="E558" t="s">
        <v>2810</v>
      </c>
      <c r="F558" s="2">
        <v>46148.779560185183</v>
      </c>
      <c r="G558" s="2">
        <v>46150</v>
      </c>
      <c r="I558" t="s">
        <v>224</v>
      </c>
      <c r="J558" t="s">
        <v>230</v>
      </c>
      <c r="L558" t="s">
        <v>3229</v>
      </c>
      <c r="M558" t="s">
        <v>261</v>
      </c>
      <c r="N558" t="s">
        <v>237</v>
      </c>
      <c r="O558" t="s">
        <v>257</v>
      </c>
      <c r="Q558" t="s">
        <v>5921</v>
      </c>
      <c r="R558" t="s">
        <v>2809</v>
      </c>
      <c r="S558" t="s">
        <v>5517</v>
      </c>
      <c r="T558" t="s">
        <v>5518</v>
      </c>
      <c r="U558" t="s">
        <v>3034</v>
      </c>
      <c r="V558" t="s">
        <v>3994</v>
      </c>
      <c r="W558" t="s">
        <v>245</v>
      </c>
      <c r="X558" t="s">
        <v>225</v>
      </c>
      <c r="Z558">
        <v>3</v>
      </c>
      <c r="AA558" t="s">
        <v>3921</v>
      </c>
      <c r="AB558" t="s">
        <v>5922</v>
      </c>
      <c r="AC558">
        <v>46153.620787037034</v>
      </c>
      <c r="AD558">
        <v>46153</v>
      </c>
      <c r="AE558" t="s">
        <v>3938</v>
      </c>
      <c r="AG558" t="s">
        <v>5173</v>
      </c>
      <c r="AH558">
        <v>6107947408</v>
      </c>
      <c r="AI558" t="s">
        <v>5923</v>
      </c>
      <c r="AM558" t="s">
        <v>3925</v>
      </c>
      <c r="AN558" t="s">
        <v>3926</v>
      </c>
      <c r="AO558" t="s">
        <v>268</v>
      </c>
      <c r="AP558" t="s">
        <v>304</v>
      </c>
      <c r="AQ558" t="s">
        <v>3940</v>
      </c>
      <c r="AU558" t="s">
        <v>4220</v>
      </c>
      <c r="AV558" t="s">
        <v>4000</v>
      </c>
      <c r="AW558" t="s">
        <v>227</v>
      </c>
      <c r="AX558" t="s">
        <v>226</v>
      </c>
      <c r="AY558" t="s">
        <v>254</v>
      </c>
      <c r="AZ558" t="s">
        <v>230</v>
      </c>
      <c r="BA558" t="s">
        <v>344</v>
      </c>
      <c r="BB558" t="s">
        <v>232</v>
      </c>
      <c r="BC558" t="s">
        <v>3927</v>
      </c>
      <c r="BD558" t="s">
        <v>3927</v>
      </c>
      <c r="BE558" t="s">
        <v>3927</v>
      </c>
      <c r="BF558">
        <v>1</v>
      </c>
    </row>
    <row r="559" spans="1:58" x14ac:dyDescent="0.3">
      <c r="A559">
        <v>2026</v>
      </c>
      <c r="B559">
        <v>202605</v>
      </c>
      <c r="C559">
        <v>5</v>
      </c>
      <c r="D559" s="14">
        <v>20001623742401</v>
      </c>
      <c r="E559" t="s">
        <v>2810</v>
      </c>
      <c r="F559" s="2">
        <v>46148.80846064815</v>
      </c>
      <c r="G559" s="2">
        <v>46149</v>
      </c>
      <c r="I559" t="s">
        <v>224</v>
      </c>
      <c r="J559" t="s">
        <v>230</v>
      </c>
      <c r="L559" t="s">
        <v>5924</v>
      </c>
      <c r="M559" t="s">
        <v>1286</v>
      </c>
      <c r="N559" t="s">
        <v>1281</v>
      </c>
      <c r="O559" t="s">
        <v>331</v>
      </c>
      <c r="Q559" t="s">
        <v>5925</v>
      </c>
      <c r="R559" t="s">
        <v>2809</v>
      </c>
      <c r="S559" t="s">
        <v>5055</v>
      </c>
      <c r="T559" t="s">
        <v>5056</v>
      </c>
      <c r="U559" t="s">
        <v>3034</v>
      </c>
      <c r="V559" t="s">
        <v>3994</v>
      </c>
      <c r="W559" t="s">
        <v>245</v>
      </c>
      <c r="X559" t="s">
        <v>225</v>
      </c>
      <c r="Z559">
        <v>4</v>
      </c>
      <c r="AA559" t="s">
        <v>3921</v>
      </c>
      <c r="AB559" t="s">
        <v>5926</v>
      </c>
      <c r="AC559">
        <v>46153.620787037034</v>
      </c>
      <c r="AD559">
        <v>46153</v>
      </c>
      <c r="AE559" t="s">
        <v>3938</v>
      </c>
      <c r="AG559" t="s">
        <v>4854</v>
      </c>
      <c r="AH559">
        <v>6108884488</v>
      </c>
      <c r="AI559" t="s">
        <v>5927</v>
      </c>
      <c r="AM559" t="s">
        <v>3925</v>
      </c>
      <c r="AN559" t="s">
        <v>3926</v>
      </c>
      <c r="AO559" t="s">
        <v>268</v>
      </c>
      <c r="AP559" t="s">
        <v>330</v>
      </c>
      <c r="AQ559" t="s">
        <v>3940</v>
      </c>
      <c r="AU559" t="s">
        <v>4220</v>
      </c>
      <c r="AV559" t="s">
        <v>4000</v>
      </c>
      <c r="AW559" t="s">
        <v>320</v>
      </c>
      <c r="AX559" t="s">
        <v>319</v>
      </c>
      <c r="AY559" t="s">
        <v>254</v>
      </c>
      <c r="AZ559" t="s">
        <v>230</v>
      </c>
      <c r="BA559" t="s">
        <v>395</v>
      </c>
      <c r="BB559" t="s">
        <v>380</v>
      </c>
      <c r="BC559" t="s">
        <v>3927</v>
      </c>
      <c r="BD559" t="s">
        <v>3927</v>
      </c>
      <c r="BE559" t="s">
        <v>3927</v>
      </c>
      <c r="BF559">
        <v>12</v>
      </c>
    </row>
    <row r="560" spans="1:58" x14ac:dyDescent="0.3">
      <c r="A560">
        <v>2026</v>
      </c>
      <c r="B560">
        <v>202605</v>
      </c>
      <c r="C560">
        <v>5</v>
      </c>
      <c r="D560" s="14">
        <v>20001623741392</v>
      </c>
      <c r="E560" t="s">
        <v>2810</v>
      </c>
      <c r="F560" s="2">
        <v>46148.803564814814</v>
      </c>
      <c r="G560" s="2">
        <v>46149</v>
      </c>
      <c r="I560" t="s">
        <v>224</v>
      </c>
      <c r="J560" t="s">
        <v>230</v>
      </c>
      <c r="L560" t="s">
        <v>2895</v>
      </c>
      <c r="M560" t="s">
        <v>334</v>
      </c>
      <c r="N560" t="s">
        <v>322</v>
      </c>
      <c r="O560" t="s">
        <v>331</v>
      </c>
      <c r="Q560" t="s">
        <v>5928</v>
      </c>
      <c r="R560" t="s">
        <v>2809</v>
      </c>
      <c r="S560" t="s">
        <v>5929</v>
      </c>
      <c r="T560" t="s">
        <v>5930</v>
      </c>
      <c r="U560" t="s">
        <v>4008</v>
      </c>
      <c r="V560" t="s">
        <v>980</v>
      </c>
      <c r="W560" t="s">
        <v>245</v>
      </c>
      <c r="X560" t="s">
        <v>225</v>
      </c>
      <c r="Z560">
        <v>4</v>
      </c>
      <c r="AA560" t="s">
        <v>3921</v>
      </c>
      <c r="AB560" t="s">
        <v>5931</v>
      </c>
      <c r="AC560">
        <v>46153.706782407404</v>
      </c>
      <c r="AD560">
        <v>46153</v>
      </c>
      <c r="AE560" t="s">
        <v>3938</v>
      </c>
      <c r="AG560" t="s">
        <v>4844</v>
      </c>
      <c r="AH560">
        <v>6108891363</v>
      </c>
      <c r="AI560" t="s">
        <v>5932</v>
      </c>
      <c r="AM560" t="s">
        <v>3925</v>
      </c>
      <c r="AN560" t="s">
        <v>3926</v>
      </c>
      <c r="AO560" t="s">
        <v>268</v>
      </c>
      <c r="AP560" t="s">
        <v>386</v>
      </c>
      <c r="AQ560" t="s">
        <v>3940</v>
      </c>
      <c r="AU560" t="s">
        <v>4220</v>
      </c>
      <c r="AV560" t="s">
        <v>4000</v>
      </c>
      <c r="AW560" t="s">
        <v>320</v>
      </c>
      <c r="AX560" t="s">
        <v>319</v>
      </c>
      <c r="AY560" t="s">
        <v>254</v>
      </c>
      <c r="AZ560" t="s">
        <v>230</v>
      </c>
      <c r="BA560" t="s">
        <v>395</v>
      </c>
      <c r="BB560" t="s">
        <v>380</v>
      </c>
      <c r="BC560" t="s">
        <v>3927</v>
      </c>
      <c r="BD560" t="s">
        <v>3927</v>
      </c>
      <c r="BE560" t="s">
        <v>3927</v>
      </c>
      <c r="BF560">
        <v>12</v>
      </c>
    </row>
    <row r="561" spans="1:58" x14ac:dyDescent="0.3">
      <c r="A561">
        <v>2026</v>
      </c>
      <c r="B561">
        <v>202605</v>
      </c>
      <c r="C561">
        <v>5</v>
      </c>
      <c r="D561" s="14">
        <v>20001623741203</v>
      </c>
      <c r="E561" t="s">
        <v>2810</v>
      </c>
      <c r="F561" s="2">
        <v>46148.768125000002</v>
      </c>
      <c r="G561" s="2">
        <v>46149</v>
      </c>
      <c r="I561" t="s">
        <v>224</v>
      </c>
      <c r="J561" t="s">
        <v>230</v>
      </c>
      <c r="L561" t="s">
        <v>5933</v>
      </c>
      <c r="M561" t="s">
        <v>309</v>
      </c>
      <c r="N561" t="s">
        <v>297</v>
      </c>
      <c r="O561" t="s">
        <v>283</v>
      </c>
      <c r="Q561" t="s">
        <v>5934</v>
      </c>
      <c r="R561" t="s">
        <v>2809</v>
      </c>
      <c r="S561" t="s">
        <v>302</v>
      </c>
      <c r="T561" t="s">
        <v>303</v>
      </c>
      <c r="U561" t="s">
        <v>258</v>
      </c>
      <c r="V561" t="s">
        <v>247</v>
      </c>
      <c r="W561" t="s">
        <v>245</v>
      </c>
      <c r="X561" t="s">
        <v>225</v>
      </c>
      <c r="Z561">
        <v>1</v>
      </c>
      <c r="AA561" t="s">
        <v>3921</v>
      </c>
      <c r="AB561" t="s">
        <v>5935</v>
      </c>
      <c r="AC561">
        <v>46150.616296296299</v>
      </c>
      <c r="AD561">
        <v>46150</v>
      </c>
      <c r="AE561" t="s">
        <v>3938</v>
      </c>
      <c r="AG561" t="s">
        <v>248</v>
      </c>
      <c r="AH561">
        <v>6108888415</v>
      </c>
      <c r="AI561" t="s">
        <v>5936</v>
      </c>
      <c r="AM561" t="s">
        <v>3925</v>
      </c>
      <c r="AN561" t="s">
        <v>3926</v>
      </c>
      <c r="AO561" t="s">
        <v>268</v>
      </c>
      <c r="AP561" t="s">
        <v>304</v>
      </c>
      <c r="AQ561" t="s">
        <v>3940</v>
      </c>
      <c r="AU561" t="s">
        <v>4149</v>
      </c>
      <c r="AV561" t="s">
        <v>4000</v>
      </c>
      <c r="AW561" t="s">
        <v>320</v>
      </c>
      <c r="AX561" t="s">
        <v>319</v>
      </c>
      <c r="AY561" t="s">
        <v>254</v>
      </c>
      <c r="AZ561" t="s">
        <v>230</v>
      </c>
      <c r="BA561" t="s">
        <v>395</v>
      </c>
      <c r="BB561" t="s">
        <v>380</v>
      </c>
      <c r="BC561" t="s">
        <v>3927</v>
      </c>
      <c r="BD561" t="s">
        <v>3927</v>
      </c>
      <c r="BE561" t="s">
        <v>3927</v>
      </c>
      <c r="BF561">
        <v>12</v>
      </c>
    </row>
    <row r="562" spans="1:58" x14ac:dyDescent="0.3">
      <c r="A562">
        <v>2026</v>
      </c>
      <c r="B562">
        <v>202605</v>
      </c>
      <c r="C562">
        <v>5</v>
      </c>
      <c r="D562" s="14">
        <v>20001623740529</v>
      </c>
      <c r="E562" t="s">
        <v>2810</v>
      </c>
      <c r="F562" s="2">
        <v>46148.865520833337</v>
      </c>
      <c r="G562" s="2">
        <v>46149</v>
      </c>
      <c r="I562" t="s">
        <v>224</v>
      </c>
      <c r="J562" t="s">
        <v>230</v>
      </c>
      <c r="L562" t="s">
        <v>2871</v>
      </c>
      <c r="M562" t="s">
        <v>334</v>
      </c>
      <c r="N562" t="s">
        <v>322</v>
      </c>
      <c r="O562" t="s">
        <v>331</v>
      </c>
      <c r="Q562" t="s">
        <v>5937</v>
      </c>
      <c r="R562" t="s">
        <v>2809</v>
      </c>
      <c r="S562" t="s">
        <v>444</v>
      </c>
      <c r="T562" t="s">
        <v>445</v>
      </c>
      <c r="U562" t="s">
        <v>258</v>
      </c>
      <c r="V562" t="s">
        <v>247</v>
      </c>
      <c r="W562" t="s">
        <v>245</v>
      </c>
      <c r="X562" t="s">
        <v>225</v>
      </c>
      <c r="Z562">
        <v>1</v>
      </c>
      <c r="AA562" t="s">
        <v>3921</v>
      </c>
      <c r="AB562" t="s">
        <v>5938</v>
      </c>
      <c r="AC562">
        <v>46150.616296296299</v>
      </c>
      <c r="AD562">
        <v>46150</v>
      </c>
      <c r="AE562" t="s">
        <v>3938</v>
      </c>
      <c r="AG562" t="s">
        <v>359</v>
      </c>
      <c r="AH562">
        <v>6108884498</v>
      </c>
      <c r="AI562" t="s">
        <v>5939</v>
      </c>
      <c r="AM562" t="s">
        <v>3925</v>
      </c>
      <c r="AN562" t="s">
        <v>3926</v>
      </c>
      <c r="AO562" t="s">
        <v>268</v>
      </c>
      <c r="AP562" t="s">
        <v>304</v>
      </c>
      <c r="AQ562" t="s">
        <v>3940</v>
      </c>
      <c r="AU562" t="s">
        <v>4149</v>
      </c>
      <c r="AV562" t="s">
        <v>4000</v>
      </c>
      <c r="AW562" t="s">
        <v>320</v>
      </c>
      <c r="AX562" t="s">
        <v>319</v>
      </c>
      <c r="AY562" t="s">
        <v>254</v>
      </c>
      <c r="AZ562" t="s">
        <v>230</v>
      </c>
      <c r="BA562" t="s">
        <v>395</v>
      </c>
      <c r="BB562" t="s">
        <v>380</v>
      </c>
      <c r="BC562" t="s">
        <v>3927</v>
      </c>
      <c r="BD562" t="s">
        <v>3927</v>
      </c>
      <c r="BE562" t="s">
        <v>3927</v>
      </c>
      <c r="BF562">
        <v>12</v>
      </c>
    </row>
    <row r="563" spans="1:58" x14ac:dyDescent="0.3">
      <c r="A563">
        <v>2026</v>
      </c>
      <c r="B563">
        <v>202605</v>
      </c>
      <c r="C563">
        <v>5</v>
      </c>
      <c r="D563" s="14">
        <v>20001623738166</v>
      </c>
      <c r="E563" t="s">
        <v>2810</v>
      </c>
      <c r="F563" s="2">
        <v>46148.75818287037</v>
      </c>
      <c r="G563" s="2">
        <v>46149</v>
      </c>
      <c r="I563" t="s">
        <v>224</v>
      </c>
      <c r="J563" t="s">
        <v>230</v>
      </c>
      <c r="L563" t="s">
        <v>1314</v>
      </c>
      <c r="M563" t="s">
        <v>309</v>
      </c>
      <c r="N563" t="s">
        <v>297</v>
      </c>
      <c r="O563" t="s">
        <v>283</v>
      </c>
      <c r="Q563" t="s">
        <v>5940</v>
      </c>
      <c r="R563" t="s">
        <v>2809</v>
      </c>
      <c r="S563" t="s">
        <v>870</v>
      </c>
      <c r="T563" t="s">
        <v>877</v>
      </c>
      <c r="U563" t="s">
        <v>258</v>
      </c>
      <c r="V563" t="s">
        <v>247</v>
      </c>
      <c r="W563" t="s">
        <v>245</v>
      </c>
      <c r="X563" t="s">
        <v>387</v>
      </c>
      <c r="Z563">
        <v>1</v>
      </c>
      <c r="AA563" t="s">
        <v>3921</v>
      </c>
      <c r="AB563" t="s">
        <v>5941</v>
      </c>
      <c r="AC563">
        <v>46150.616296296299</v>
      </c>
      <c r="AD563">
        <v>46150</v>
      </c>
      <c r="AE563" t="s">
        <v>3938</v>
      </c>
      <c r="AG563" t="s">
        <v>410</v>
      </c>
      <c r="AH563">
        <v>6108898251</v>
      </c>
      <c r="AI563" t="s">
        <v>5942</v>
      </c>
      <c r="AM563" t="s">
        <v>3925</v>
      </c>
      <c r="AN563" t="s">
        <v>3926</v>
      </c>
      <c r="AO563" t="s">
        <v>268</v>
      </c>
      <c r="AP563" t="s">
        <v>386</v>
      </c>
      <c r="AQ563" t="s">
        <v>3940</v>
      </c>
      <c r="AU563" t="s">
        <v>4149</v>
      </c>
      <c r="AV563" t="s">
        <v>4000</v>
      </c>
      <c r="AW563" t="s">
        <v>603</v>
      </c>
      <c r="AX563" t="s">
        <v>602</v>
      </c>
      <c r="AY563" t="s">
        <v>253</v>
      </c>
      <c r="AZ563" t="s">
        <v>230</v>
      </c>
      <c r="BA563" t="s">
        <v>395</v>
      </c>
      <c r="BB563" t="s">
        <v>380</v>
      </c>
      <c r="BC563" t="s">
        <v>3927</v>
      </c>
      <c r="BD563" t="s">
        <v>3927</v>
      </c>
      <c r="BE563" t="s">
        <v>3927</v>
      </c>
      <c r="BF563">
        <v>12</v>
      </c>
    </row>
    <row r="564" spans="1:58" x14ac:dyDescent="0.3">
      <c r="A564">
        <v>2026</v>
      </c>
      <c r="B564">
        <v>202605</v>
      </c>
      <c r="C564">
        <v>5</v>
      </c>
      <c r="D564" s="14">
        <v>20001623737915</v>
      </c>
      <c r="E564" t="s">
        <v>2810</v>
      </c>
      <c r="F564" s="2">
        <v>46148.734189814815</v>
      </c>
      <c r="G564" s="2">
        <v>46149</v>
      </c>
      <c r="I564" t="s">
        <v>224</v>
      </c>
      <c r="J564" t="s">
        <v>230</v>
      </c>
      <c r="L564" t="s">
        <v>521</v>
      </c>
      <c r="M564" t="s">
        <v>309</v>
      </c>
      <c r="N564" t="s">
        <v>297</v>
      </c>
      <c r="O564" t="s">
        <v>283</v>
      </c>
      <c r="Q564" t="s">
        <v>5943</v>
      </c>
      <c r="R564" t="s">
        <v>2809</v>
      </c>
      <c r="S564" t="s">
        <v>5441</v>
      </c>
      <c r="T564" t="s">
        <v>5442</v>
      </c>
      <c r="U564" t="s">
        <v>3034</v>
      </c>
      <c r="V564" t="s">
        <v>647</v>
      </c>
      <c r="W564" t="s">
        <v>245</v>
      </c>
      <c r="X564" t="s">
        <v>225</v>
      </c>
      <c r="Z564">
        <v>4</v>
      </c>
      <c r="AA564" t="s">
        <v>3921</v>
      </c>
      <c r="AB564" t="s">
        <v>5944</v>
      </c>
      <c r="AC564">
        <v>46154.683587962965</v>
      </c>
      <c r="AD564">
        <v>46153</v>
      </c>
      <c r="AE564" t="s">
        <v>3938</v>
      </c>
      <c r="AG564" t="s">
        <v>5111</v>
      </c>
      <c r="AH564">
        <v>6108887382</v>
      </c>
      <c r="AI564" t="s">
        <v>5945</v>
      </c>
      <c r="AM564" t="s">
        <v>3925</v>
      </c>
      <c r="AN564" t="s">
        <v>3926</v>
      </c>
      <c r="AO564" t="s">
        <v>268</v>
      </c>
      <c r="AP564" t="s">
        <v>386</v>
      </c>
      <c r="AQ564" t="s">
        <v>3940</v>
      </c>
      <c r="AU564" t="s">
        <v>3999</v>
      </c>
      <c r="AV564" t="s">
        <v>4000</v>
      </c>
      <c r="AW564" t="s">
        <v>320</v>
      </c>
      <c r="AX564" t="s">
        <v>319</v>
      </c>
      <c r="AY564" t="s">
        <v>254</v>
      </c>
      <c r="AZ564" t="s">
        <v>230</v>
      </c>
      <c r="BA564" t="s">
        <v>395</v>
      </c>
      <c r="BB564" t="s">
        <v>380</v>
      </c>
      <c r="BC564" t="s">
        <v>3927</v>
      </c>
      <c r="BD564" t="s">
        <v>3927</v>
      </c>
      <c r="BE564" t="s">
        <v>3927</v>
      </c>
      <c r="BF564">
        <v>12</v>
      </c>
    </row>
    <row r="565" spans="1:58" x14ac:dyDescent="0.3">
      <c r="A565">
        <v>2026</v>
      </c>
      <c r="B565">
        <v>202605</v>
      </c>
      <c r="C565">
        <v>5</v>
      </c>
      <c r="D565" s="14">
        <v>20001623737880</v>
      </c>
      <c r="E565" t="s">
        <v>2810</v>
      </c>
      <c r="F565" s="2">
        <v>46149.352002314816</v>
      </c>
      <c r="G565" s="2">
        <v>46150</v>
      </c>
      <c r="I565" t="s">
        <v>224</v>
      </c>
      <c r="J565" t="s">
        <v>230</v>
      </c>
      <c r="L565" t="s">
        <v>3335</v>
      </c>
      <c r="M565" t="s">
        <v>309</v>
      </c>
      <c r="N565" t="s">
        <v>297</v>
      </c>
      <c r="O565" t="s">
        <v>283</v>
      </c>
      <c r="Q565" t="s">
        <v>5946</v>
      </c>
      <c r="R565" t="s">
        <v>2809</v>
      </c>
      <c r="S565" t="s">
        <v>5207</v>
      </c>
      <c r="T565" t="s">
        <v>5208</v>
      </c>
      <c r="U565" t="s">
        <v>3034</v>
      </c>
      <c r="V565" t="s">
        <v>647</v>
      </c>
      <c r="W565" t="s">
        <v>245</v>
      </c>
      <c r="X565" t="s">
        <v>387</v>
      </c>
      <c r="Z565">
        <v>4</v>
      </c>
      <c r="AA565" t="s">
        <v>3921</v>
      </c>
      <c r="AB565" t="s">
        <v>5947</v>
      </c>
      <c r="AC565">
        <v>46154.683587962965</v>
      </c>
      <c r="AD565">
        <v>46154</v>
      </c>
      <c r="AE565" t="s">
        <v>3938</v>
      </c>
      <c r="AG565" t="s">
        <v>5135</v>
      </c>
      <c r="AH565">
        <v>6108883477</v>
      </c>
      <c r="AI565" t="s">
        <v>5948</v>
      </c>
      <c r="AM565" t="s">
        <v>3925</v>
      </c>
      <c r="AN565" t="s">
        <v>3926</v>
      </c>
      <c r="AO565" t="s">
        <v>268</v>
      </c>
      <c r="AP565" t="s">
        <v>386</v>
      </c>
      <c r="AQ565" t="s">
        <v>3940</v>
      </c>
      <c r="AU565" t="s">
        <v>3999</v>
      </c>
      <c r="AV565" t="s">
        <v>4000</v>
      </c>
      <c r="AW565" t="s">
        <v>447</v>
      </c>
      <c r="AX565" t="s">
        <v>446</v>
      </c>
      <c r="AY565" t="s">
        <v>253</v>
      </c>
      <c r="AZ565" t="s">
        <v>230</v>
      </c>
      <c r="BA565" t="s">
        <v>395</v>
      </c>
      <c r="BB565" t="s">
        <v>380</v>
      </c>
      <c r="BC565" t="s">
        <v>3927</v>
      </c>
      <c r="BD565" t="s">
        <v>3927</v>
      </c>
      <c r="BE565" t="s">
        <v>3927</v>
      </c>
      <c r="BF565">
        <v>16</v>
      </c>
    </row>
    <row r="566" spans="1:58" x14ac:dyDescent="0.3">
      <c r="A566">
        <v>2026</v>
      </c>
      <c r="B566">
        <v>202605</v>
      </c>
      <c r="C566">
        <v>5</v>
      </c>
      <c r="D566" s="14">
        <v>20001623726845</v>
      </c>
      <c r="E566" t="s">
        <v>2810</v>
      </c>
      <c r="F566" s="2">
        <v>46148.740763888891</v>
      </c>
      <c r="G566" s="2">
        <v>46149</v>
      </c>
      <c r="I566" t="s">
        <v>224</v>
      </c>
      <c r="J566" t="s">
        <v>230</v>
      </c>
      <c r="L566" t="s">
        <v>3394</v>
      </c>
      <c r="M566" t="s">
        <v>309</v>
      </c>
      <c r="N566" t="s">
        <v>297</v>
      </c>
      <c r="O566" t="s">
        <v>283</v>
      </c>
      <c r="Q566" t="s">
        <v>5949</v>
      </c>
      <c r="R566" t="s">
        <v>2809</v>
      </c>
      <c r="S566" t="s">
        <v>5950</v>
      </c>
      <c r="T566" t="s">
        <v>5951</v>
      </c>
      <c r="U566" t="s">
        <v>3034</v>
      </c>
      <c r="V566" t="s">
        <v>3994</v>
      </c>
      <c r="W566" t="s">
        <v>245</v>
      </c>
      <c r="X566" t="s">
        <v>225</v>
      </c>
      <c r="Z566">
        <v>4</v>
      </c>
      <c r="AA566" t="s">
        <v>3921</v>
      </c>
      <c r="AB566" t="s">
        <v>5952</v>
      </c>
      <c r="AC566">
        <v>46153.620787037034</v>
      </c>
      <c r="AD566">
        <v>46153</v>
      </c>
      <c r="AE566" t="s">
        <v>3938</v>
      </c>
      <c r="AG566" t="s">
        <v>4828</v>
      </c>
      <c r="AH566">
        <v>6080327136</v>
      </c>
      <c r="AI566" t="s">
        <v>5953</v>
      </c>
      <c r="AM566" t="s">
        <v>3925</v>
      </c>
      <c r="AN566" t="s">
        <v>3926</v>
      </c>
      <c r="AO566" t="s">
        <v>268</v>
      </c>
      <c r="AP566" t="s">
        <v>386</v>
      </c>
      <c r="AQ566" t="s">
        <v>3940</v>
      </c>
      <c r="AU566" t="s">
        <v>4220</v>
      </c>
      <c r="AV566" t="s">
        <v>4000</v>
      </c>
      <c r="AW566" t="s">
        <v>227</v>
      </c>
      <c r="AX566" t="s">
        <v>226</v>
      </c>
      <c r="AY566" t="s">
        <v>254</v>
      </c>
      <c r="AZ566" t="s">
        <v>230</v>
      </c>
      <c r="BA566" t="s">
        <v>273</v>
      </c>
      <c r="BB566" t="s">
        <v>380</v>
      </c>
      <c r="BC566" t="s">
        <v>3927</v>
      </c>
      <c r="BD566" t="s">
        <v>3927</v>
      </c>
      <c r="BE566" t="s">
        <v>3927</v>
      </c>
      <c r="BF566">
        <v>16</v>
      </c>
    </row>
    <row r="567" spans="1:58" x14ac:dyDescent="0.3">
      <c r="A567">
        <v>2026</v>
      </c>
      <c r="B567">
        <v>202605</v>
      </c>
      <c r="C567">
        <v>5</v>
      </c>
      <c r="D567" s="14">
        <v>20001623726392</v>
      </c>
      <c r="E567" t="s">
        <v>2810</v>
      </c>
      <c r="F567" s="2">
        <v>46148.710625</v>
      </c>
      <c r="G567" s="2">
        <v>46149</v>
      </c>
      <c r="I567" t="s">
        <v>224</v>
      </c>
      <c r="J567" t="s">
        <v>230</v>
      </c>
      <c r="L567" t="s">
        <v>3058</v>
      </c>
      <c r="M567" t="s">
        <v>1336</v>
      </c>
      <c r="N567" t="s">
        <v>546</v>
      </c>
      <c r="O567" t="s">
        <v>554</v>
      </c>
      <c r="Q567" t="s">
        <v>5954</v>
      </c>
      <c r="R567" t="s">
        <v>2809</v>
      </c>
      <c r="S567" t="s">
        <v>5283</v>
      </c>
      <c r="T567" t="s">
        <v>5284</v>
      </c>
      <c r="U567" t="s">
        <v>3034</v>
      </c>
      <c r="V567" t="s">
        <v>647</v>
      </c>
      <c r="W567" t="s">
        <v>245</v>
      </c>
      <c r="X567" t="s">
        <v>225</v>
      </c>
      <c r="Z567">
        <v>4</v>
      </c>
      <c r="AA567" t="s">
        <v>3921</v>
      </c>
      <c r="AB567" t="s">
        <v>3995</v>
      </c>
      <c r="AC567">
        <v>46155.513055555559</v>
      </c>
      <c r="AD567">
        <v>46153</v>
      </c>
      <c r="AE567" t="s">
        <v>3938</v>
      </c>
      <c r="AG567" t="s">
        <v>5111</v>
      </c>
      <c r="AH567">
        <v>6108883401</v>
      </c>
      <c r="AI567" t="s">
        <v>5955</v>
      </c>
      <c r="AM567" t="s">
        <v>3925</v>
      </c>
      <c r="AN567" t="s">
        <v>3926</v>
      </c>
      <c r="AO567" t="s">
        <v>268</v>
      </c>
      <c r="AP567" t="s">
        <v>386</v>
      </c>
      <c r="AQ567" t="s">
        <v>3998</v>
      </c>
      <c r="AW567" t="s">
        <v>320</v>
      </c>
      <c r="AX567" t="s">
        <v>319</v>
      </c>
      <c r="AY567" t="s">
        <v>254</v>
      </c>
      <c r="AZ567" t="s">
        <v>230</v>
      </c>
      <c r="BA567" t="s">
        <v>395</v>
      </c>
      <c r="BB567" t="s">
        <v>380</v>
      </c>
      <c r="BC567" t="s">
        <v>3927</v>
      </c>
      <c r="BD567" t="s">
        <v>3927</v>
      </c>
      <c r="BE567" t="s">
        <v>3927</v>
      </c>
      <c r="BF567">
        <v>12</v>
      </c>
    </row>
    <row r="568" spans="1:58" x14ac:dyDescent="0.3">
      <c r="A568">
        <v>2026</v>
      </c>
      <c r="B568">
        <v>202605</v>
      </c>
      <c r="C568">
        <v>5</v>
      </c>
      <c r="D568" s="14">
        <v>20001623725785</v>
      </c>
      <c r="E568" t="s">
        <v>2810</v>
      </c>
      <c r="F568" s="2">
        <v>46148.734872685185</v>
      </c>
      <c r="G568" s="2">
        <v>46151</v>
      </c>
      <c r="I568" t="s">
        <v>224</v>
      </c>
      <c r="J568" t="s">
        <v>230</v>
      </c>
      <c r="L568" t="s">
        <v>5956</v>
      </c>
      <c r="M568" t="s">
        <v>5300</v>
      </c>
      <c r="N568" t="s">
        <v>5301</v>
      </c>
      <c r="O568" t="s">
        <v>623</v>
      </c>
      <c r="Q568" t="s">
        <v>5957</v>
      </c>
      <c r="R568" t="s">
        <v>2809</v>
      </c>
      <c r="S568" t="s">
        <v>5876</v>
      </c>
      <c r="T568" t="s">
        <v>5877</v>
      </c>
      <c r="U568" t="s">
        <v>3034</v>
      </c>
      <c r="V568" t="s">
        <v>647</v>
      </c>
      <c r="W568" t="s">
        <v>245</v>
      </c>
      <c r="X568" t="s">
        <v>225</v>
      </c>
      <c r="Z568">
        <v>3</v>
      </c>
      <c r="AA568" t="s">
        <v>3921</v>
      </c>
      <c r="AB568" t="s">
        <v>5958</v>
      </c>
      <c r="AC568">
        <v>46154.683587962965</v>
      </c>
      <c r="AD568">
        <v>46154</v>
      </c>
      <c r="AE568" t="s">
        <v>3938</v>
      </c>
      <c r="AG568" t="s">
        <v>5111</v>
      </c>
      <c r="AH568">
        <v>6108883432</v>
      </c>
      <c r="AI568" t="s">
        <v>5959</v>
      </c>
      <c r="AM568" t="s">
        <v>3925</v>
      </c>
      <c r="AN568" t="s">
        <v>3926</v>
      </c>
      <c r="AO568" t="s">
        <v>268</v>
      </c>
      <c r="AP568" t="s">
        <v>693</v>
      </c>
      <c r="AQ568" t="s">
        <v>3940</v>
      </c>
      <c r="AU568" t="s">
        <v>3999</v>
      </c>
      <c r="AV568" t="s">
        <v>4000</v>
      </c>
      <c r="AW568" t="s">
        <v>227</v>
      </c>
      <c r="AX568" t="s">
        <v>226</v>
      </c>
      <c r="AY568" t="s">
        <v>254</v>
      </c>
      <c r="AZ568" t="s">
        <v>230</v>
      </c>
      <c r="BA568" t="s">
        <v>395</v>
      </c>
      <c r="BB568" t="s">
        <v>380</v>
      </c>
      <c r="BC568" t="s">
        <v>3927</v>
      </c>
      <c r="BD568" t="s">
        <v>3927</v>
      </c>
      <c r="BE568" t="s">
        <v>3927</v>
      </c>
      <c r="BF568">
        <v>12</v>
      </c>
    </row>
    <row r="569" spans="1:58" x14ac:dyDescent="0.3">
      <c r="A569">
        <v>2026</v>
      </c>
      <c r="B569">
        <v>202605</v>
      </c>
      <c r="C569">
        <v>5</v>
      </c>
      <c r="D569" s="14">
        <v>20001623724465</v>
      </c>
      <c r="E569" t="s">
        <v>2810</v>
      </c>
      <c r="F569" s="2">
        <v>46148.714212962965</v>
      </c>
      <c r="G569" s="2">
        <v>46149</v>
      </c>
      <c r="I569" t="s">
        <v>224</v>
      </c>
      <c r="J569" t="s">
        <v>230</v>
      </c>
      <c r="L569" t="s">
        <v>5960</v>
      </c>
      <c r="M569" t="s">
        <v>1286</v>
      </c>
      <c r="N569" t="s">
        <v>1281</v>
      </c>
      <c r="O569" t="s">
        <v>331</v>
      </c>
      <c r="Q569" t="s">
        <v>5961</v>
      </c>
      <c r="R569" t="s">
        <v>2809</v>
      </c>
      <c r="S569" t="s">
        <v>425</v>
      </c>
      <c r="T569" t="s">
        <v>426</v>
      </c>
      <c r="U569" t="s">
        <v>258</v>
      </c>
      <c r="V569" t="s">
        <v>247</v>
      </c>
      <c r="W569" t="s">
        <v>245</v>
      </c>
      <c r="X569" t="s">
        <v>387</v>
      </c>
      <c r="Z569">
        <v>1</v>
      </c>
      <c r="AA569" t="s">
        <v>3921</v>
      </c>
      <c r="AB569" t="s">
        <v>5962</v>
      </c>
      <c r="AC569">
        <v>46150.616296296299</v>
      </c>
      <c r="AD569">
        <v>46150</v>
      </c>
      <c r="AE569" t="s">
        <v>3938</v>
      </c>
      <c r="AG569" t="s">
        <v>410</v>
      </c>
      <c r="AH569">
        <v>6107998217</v>
      </c>
      <c r="AI569" t="s">
        <v>5963</v>
      </c>
      <c r="AM569" t="s">
        <v>3925</v>
      </c>
      <c r="AN569" t="s">
        <v>3926</v>
      </c>
      <c r="AO569" t="s">
        <v>268</v>
      </c>
      <c r="AP569" t="s">
        <v>386</v>
      </c>
      <c r="AQ569" t="s">
        <v>3940</v>
      </c>
      <c r="AU569" t="s">
        <v>4149</v>
      </c>
      <c r="AV569" t="s">
        <v>4000</v>
      </c>
      <c r="AW569" t="s">
        <v>447</v>
      </c>
      <c r="AX569" t="s">
        <v>446</v>
      </c>
      <c r="AY569" t="s">
        <v>253</v>
      </c>
      <c r="AZ569" t="s">
        <v>230</v>
      </c>
      <c r="BA569" t="s">
        <v>273</v>
      </c>
      <c r="BB569" t="s">
        <v>380</v>
      </c>
      <c r="BC569" t="s">
        <v>3927</v>
      </c>
      <c r="BD569" t="s">
        <v>3927</v>
      </c>
      <c r="BE569" t="s">
        <v>3927</v>
      </c>
      <c r="BF569">
        <v>5</v>
      </c>
    </row>
    <row r="570" spans="1:58" x14ac:dyDescent="0.3">
      <c r="A570">
        <v>2026</v>
      </c>
      <c r="B570">
        <v>202605</v>
      </c>
      <c r="C570">
        <v>5</v>
      </c>
      <c r="D570" s="14">
        <v>20001623723179</v>
      </c>
      <c r="E570" t="s">
        <v>2810</v>
      </c>
      <c r="F570" s="2">
        <v>46148.700208333335</v>
      </c>
      <c r="G570" s="2">
        <v>46149</v>
      </c>
      <c r="I570" t="s">
        <v>224</v>
      </c>
      <c r="J570" t="s">
        <v>230</v>
      </c>
      <c r="L570" t="s">
        <v>5964</v>
      </c>
      <c r="M570" t="s">
        <v>809</v>
      </c>
      <c r="N570" t="s">
        <v>237</v>
      </c>
      <c r="O570" t="s">
        <v>257</v>
      </c>
      <c r="Q570" t="s">
        <v>5965</v>
      </c>
      <c r="R570" t="s">
        <v>2809</v>
      </c>
      <c r="S570" t="s">
        <v>5966</v>
      </c>
      <c r="T570" t="s">
        <v>5967</v>
      </c>
      <c r="U570" t="s">
        <v>5044</v>
      </c>
      <c r="V570" t="s">
        <v>5045</v>
      </c>
      <c r="W570" t="s">
        <v>245</v>
      </c>
      <c r="X570" t="s">
        <v>225</v>
      </c>
      <c r="Z570">
        <v>4</v>
      </c>
      <c r="AA570" t="s">
        <v>3921</v>
      </c>
      <c r="AB570" t="s">
        <v>5968</v>
      </c>
      <c r="AC570">
        <v>46154.535115740742</v>
      </c>
      <c r="AD570">
        <v>46153</v>
      </c>
      <c r="AE570" t="s">
        <v>3938</v>
      </c>
      <c r="AG570" t="s">
        <v>5047</v>
      </c>
      <c r="AH570">
        <v>6108897211</v>
      </c>
      <c r="AI570" t="s">
        <v>5969</v>
      </c>
      <c r="AM570" t="s">
        <v>3925</v>
      </c>
      <c r="AN570" t="s">
        <v>3926</v>
      </c>
      <c r="AO570" t="s">
        <v>268</v>
      </c>
      <c r="AP570" t="s">
        <v>693</v>
      </c>
      <c r="AQ570" t="s">
        <v>3940</v>
      </c>
      <c r="AU570" t="s">
        <v>3999</v>
      </c>
      <c r="AV570" t="s">
        <v>4000</v>
      </c>
      <c r="AW570" t="s">
        <v>320</v>
      </c>
      <c r="AX570" t="s">
        <v>319</v>
      </c>
      <c r="AY570" t="s">
        <v>254</v>
      </c>
      <c r="AZ570" t="s">
        <v>230</v>
      </c>
      <c r="BA570" t="s">
        <v>395</v>
      </c>
      <c r="BB570" t="s">
        <v>380</v>
      </c>
      <c r="BC570" t="s">
        <v>3927</v>
      </c>
      <c r="BD570" t="s">
        <v>3927</v>
      </c>
      <c r="BE570" t="s">
        <v>3927</v>
      </c>
      <c r="BF570">
        <v>12</v>
      </c>
    </row>
    <row r="571" spans="1:58" x14ac:dyDescent="0.3">
      <c r="A571">
        <v>2026</v>
      </c>
      <c r="B571">
        <v>202605</v>
      </c>
      <c r="C571">
        <v>5</v>
      </c>
      <c r="D571" s="14">
        <v>20001623716866</v>
      </c>
      <c r="E571" t="s">
        <v>2810</v>
      </c>
      <c r="F571" s="2">
        <v>46148.738402777781</v>
      </c>
      <c r="G571" s="2">
        <v>46151</v>
      </c>
      <c r="I571" t="s">
        <v>224</v>
      </c>
      <c r="J571" t="s">
        <v>230</v>
      </c>
      <c r="L571" t="s">
        <v>3103</v>
      </c>
      <c r="M571" t="s">
        <v>1594</v>
      </c>
      <c r="N571" t="s">
        <v>938</v>
      </c>
      <c r="O571" t="s">
        <v>331</v>
      </c>
      <c r="Q571" t="s">
        <v>5970</v>
      </c>
      <c r="R571" t="s">
        <v>2809</v>
      </c>
      <c r="S571" t="s">
        <v>4862</v>
      </c>
      <c r="T571" t="s">
        <v>4863</v>
      </c>
      <c r="U571" t="s">
        <v>3034</v>
      </c>
      <c r="V571" t="s">
        <v>3994</v>
      </c>
      <c r="W571" t="s">
        <v>245</v>
      </c>
      <c r="X571" t="s">
        <v>225</v>
      </c>
      <c r="Z571">
        <v>2</v>
      </c>
      <c r="AA571" t="s">
        <v>3921</v>
      </c>
      <c r="AB571" t="s">
        <v>5971</v>
      </c>
      <c r="AC571">
        <v>46153.652141203704</v>
      </c>
      <c r="AD571">
        <v>46153</v>
      </c>
      <c r="AE571" t="s">
        <v>3938</v>
      </c>
      <c r="AG571" t="s">
        <v>4854</v>
      </c>
      <c r="AH571">
        <v>6066410736</v>
      </c>
      <c r="AI571" t="s">
        <v>5972</v>
      </c>
      <c r="AM571" t="s">
        <v>3925</v>
      </c>
      <c r="AN571" t="s">
        <v>3926</v>
      </c>
      <c r="AO571" t="s">
        <v>268</v>
      </c>
      <c r="AP571" t="s">
        <v>249</v>
      </c>
      <c r="AQ571" t="s">
        <v>3940</v>
      </c>
      <c r="AU571" t="s">
        <v>4220</v>
      </c>
      <c r="AV571" t="s">
        <v>4000</v>
      </c>
      <c r="AW571" t="s">
        <v>227</v>
      </c>
      <c r="AX571" t="s">
        <v>226</v>
      </c>
      <c r="AY571" t="s">
        <v>254</v>
      </c>
      <c r="AZ571" t="s">
        <v>230</v>
      </c>
      <c r="BA571" t="s">
        <v>273</v>
      </c>
      <c r="BB571" t="s">
        <v>380</v>
      </c>
      <c r="BC571" t="s">
        <v>3927</v>
      </c>
      <c r="BD571" t="s">
        <v>3927</v>
      </c>
      <c r="BE571" t="s">
        <v>3927</v>
      </c>
      <c r="BF571">
        <v>1</v>
      </c>
    </row>
    <row r="572" spans="1:58" x14ac:dyDescent="0.3">
      <c r="A572">
        <v>2026</v>
      </c>
      <c r="B572">
        <v>202605</v>
      </c>
      <c r="C572">
        <v>5</v>
      </c>
      <c r="D572" s="14">
        <v>20001623716321</v>
      </c>
      <c r="E572" t="s">
        <v>2810</v>
      </c>
      <c r="F572" s="2">
        <v>46148.704768518517</v>
      </c>
      <c r="G572" s="2">
        <v>46149</v>
      </c>
      <c r="I572" t="s">
        <v>224</v>
      </c>
      <c r="J572" t="s">
        <v>230</v>
      </c>
      <c r="L572" t="s">
        <v>4754</v>
      </c>
      <c r="M572" t="s">
        <v>1462</v>
      </c>
      <c r="N572" t="s">
        <v>353</v>
      </c>
      <c r="O572" t="s">
        <v>283</v>
      </c>
      <c r="Q572" t="s">
        <v>5973</v>
      </c>
      <c r="R572" t="s">
        <v>2809</v>
      </c>
      <c r="S572" t="s">
        <v>5876</v>
      </c>
      <c r="T572" t="s">
        <v>5877</v>
      </c>
      <c r="U572" t="s">
        <v>3034</v>
      </c>
      <c r="V572" t="s">
        <v>647</v>
      </c>
      <c r="W572" t="s">
        <v>245</v>
      </c>
      <c r="X572" t="s">
        <v>225</v>
      </c>
      <c r="Z572">
        <v>4</v>
      </c>
      <c r="AA572" t="s">
        <v>3921</v>
      </c>
      <c r="AB572" t="s">
        <v>5974</v>
      </c>
      <c r="AC572">
        <v>46154.683587962965</v>
      </c>
      <c r="AD572">
        <v>46153</v>
      </c>
      <c r="AE572" t="s">
        <v>3938</v>
      </c>
      <c r="AG572" t="s">
        <v>5111</v>
      </c>
      <c r="AH572">
        <v>6108881415</v>
      </c>
      <c r="AI572" t="s">
        <v>5975</v>
      </c>
      <c r="AM572" t="s">
        <v>3925</v>
      </c>
      <c r="AN572" t="s">
        <v>3926</v>
      </c>
      <c r="AO572" t="s">
        <v>268</v>
      </c>
      <c r="AP572" t="s">
        <v>386</v>
      </c>
      <c r="AQ572" t="s">
        <v>3940</v>
      </c>
      <c r="AU572" t="s">
        <v>3999</v>
      </c>
      <c r="AV572" t="s">
        <v>4000</v>
      </c>
      <c r="AW572" t="s">
        <v>320</v>
      </c>
      <c r="AX572" t="s">
        <v>319</v>
      </c>
      <c r="AY572" t="s">
        <v>254</v>
      </c>
      <c r="AZ572" t="s">
        <v>230</v>
      </c>
      <c r="BA572" t="s">
        <v>395</v>
      </c>
      <c r="BB572" t="s">
        <v>380</v>
      </c>
      <c r="BC572" t="s">
        <v>3927</v>
      </c>
      <c r="BD572" t="s">
        <v>3927</v>
      </c>
      <c r="BE572" t="s">
        <v>3927</v>
      </c>
      <c r="BF572">
        <v>12</v>
      </c>
    </row>
    <row r="573" spans="1:58" x14ac:dyDescent="0.3">
      <c r="A573">
        <v>2026</v>
      </c>
      <c r="B573">
        <v>202605</v>
      </c>
      <c r="C573">
        <v>5</v>
      </c>
      <c r="D573" s="14">
        <v>20001623715051</v>
      </c>
      <c r="E573" t="s">
        <v>2810</v>
      </c>
      <c r="F573" s="2">
        <v>46148.692766203705</v>
      </c>
      <c r="G573" s="2">
        <v>46151</v>
      </c>
      <c r="I573" t="s">
        <v>224</v>
      </c>
      <c r="J573" t="s">
        <v>230</v>
      </c>
      <c r="L573" t="s">
        <v>3650</v>
      </c>
      <c r="M573" t="s">
        <v>309</v>
      </c>
      <c r="N573" t="s">
        <v>297</v>
      </c>
      <c r="O573" t="s">
        <v>283</v>
      </c>
      <c r="Q573" t="s">
        <v>5976</v>
      </c>
      <c r="R573" t="s">
        <v>2809</v>
      </c>
      <c r="S573" t="s">
        <v>5145</v>
      </c>
      <c r="T573" t="s">
        <v>5146</v>
      </c>
      <c r="U573" t="s">
        <v>3034</v>
      </c>
      <c r="V573" t="s">
        <v>647</v>
      </c>
      <c r="W573" t="s">
        <v>245</v>
      </c>
      <c r="X573" t="s">
        <v>225</v>
      </c>
      <c r="Z573">
        <v>3</v>
      </c>
      <c r="AA573" t="s">
        <v>3921</v>
      </c>
      <c r="AB573" t="s">
        <v>5977</v>
      </c>
      <c r="AC573">
        <v>46154.683587962965</v>
      </c>
      <c r="AD573">
        <v>46154</v>
      </c>
      <c r="AE573" t="s">
        <v>3938</v>
      </c>
      <c r="AG573" t="s">
        <v>5111</v>
      </c>
      <c r="AH573">
        <v>6108901111</v>
      </c>
      <c r="AI573" t="s">
        <v>5978</v>
      </c>
      <c r="AM573" t="s">
        <v>3925</v>
      </c>
      <c r="AN573" t="s">
        <v>3926</v>
      </c>
      <c r="AO573" t="s">
        <v>268</v>
      </c>
      <c r="AP573" t="s">
        <v>386</v>
      </c>
      <c r="AQ573" t="s">
        <v>3940</v>
      </c>
      <c r="AU573" t="s">
        <v>3999</v>
      </c>
      <c r="AV573" t="s">
        <v>4000</v>
      </c>
      <c r="AW573" t="s">
        <v>227</v>
      </c>
      <c r="AX573" t="s">
        <v>226</v>
      </c>
      <c r="AY573" t="s">
        <v>254</v>
      </c>
      <c r="AZ573" t="s">
        <v>230</v>
      </c>
      <c r="BA573" t="s">
        <v>395</v>
      </c>
      <c r="BB573" t="s">
        <v>380</v>
      </c>
      <c r="BC573" t="s">
        <v>3927</v>
      </c>
      <c r="BD573" t="s">
        <v>3927</v>
      </c>
      <c r="BE573" t="s">
        <v>3927</v>
      </c>
      <c r="BF573">
        <v>12</v>
      </c>
    </row>
    <row r="574" spans="1:58" x14ac:dyDescent="0.3">
      <c r="A574">
        <v>2026</v>
      </c>
      <c r="B574">
        <v>202605</v>
      </c>
      <c r="C574">
        <v>5</v>
      </c>
      <c r="D574" s="14">
        <v>20001623714729</v>
      </c>
      <c r="E574" t="s">
        <v>2810</v>
      </c>
      <c r="F574" s="2">
        <v>46148.727476851855</v>
      </c>
      <c r="G574" s="2">
        <v>46149</v>
      </c>
      <c r="I574" t="s">
        <v>224</v>
      </c>
      <c r="J574" t="s">
        <v>230</v>
      </c>
      <c r="L574" t="s">
        <v>2294</v>
      </c>
      <c r="M574" t="s">
        <v>5979</v>
      </c>
      <c r="N574" t="s">
        <v>2294</v>
      </c>
      <c r="O574" t="s">
        <v>554</v>
      </c>
      <c r="Q574" t="s">
        <v>3221</v>
      </c>
      <c r="R574" t="s">
        <v>2809</v>
      </c>
      <c r="S574" t="s">
        <v>4961</v>
      </c>
      <c r="T574" t="s">
        <v>4962</v>
      </c>
      <c r="U574" t="s">
        <v>3034</v>
      </c>
      <c r="V574" t="s">
        <v>3994</v>
      </c>
      <c r="W574" t="s">
        <v>245</v>
      </c>
      <c r="X574" t="s">
        <v>387</v>
      </c>
      <c r="Z574">
        <v>4</v>
      </c>
      <c r="AA574" t="s">
        <v>3921</v>
      </c>
      <c r="AB574" t="s">
        <v>5980</v>
      </c>
      <c r="AC574">
        <v>46153.620787037034</v>
      </c>
      <c r="AD574">
        <v>46153</v>
      </c>
      <c r="AE574" t="s">
        <v>3938</v>
      </c>
      <c r="AG574" t="s">
        <v>5173</v>
      </c>
      <c r="AH574">
        <v>6108883419</v>
      </c>
      <c r="AI574" t="s">
        <v>5981</v>
      </c>
      <c r="AM574" t="s">
        <v>3925</v>
      </c>
      <c r="AN574" t="s">
        <v>3926</v>
      </c>
      <c r="AO574" t="s">
        <v>268</v>
      </c>
      <c r="AP574" t="s">
        <v>386</v>
      </c>
      <c r="AQ574" t="s">
        <v>3940</v>
      </c>
      <c r="AU574" t="s">
        <v>4220</v>
      </c>
      <c r="AV574" t="s">
        <v>4000</v>
      </c>
      <c r="AW574" t="s">
        <v>389</v>
      </c>
      <c r="AX574" t="s">
        <v>388</v>
      </c>
      <c r="AY574" t="s">
        <v>253</v>
      </c>
      <c r="AZ574" t="s">
        <v>230</v>
      </c>
      <c r="BA574" t="s">
        <v>395</v>
      </c>
      <c r="BB574" t="s">
        <v>380</v>
      </c>
      <c r="BC574" t="s">
        <v>3927</v>
      </c>
      <c r="BD574" t="s">
        <v>3927</v>
      </c>
      <c r="BE574" t="s">
        <v>3927</v>
      </c>
      <c r="BF574">
        <v>12</v>
      </c>
    </row>
    <row r="575" spans="1:58" x14ac:dyDescent="0.3">
      <c r="A575">
        <v>2026</v>
      </c>
      <c r="B575">
        <v>202605</v>
      </c>
      <c r="C575">
        <v>5</v>
      </c>
      <c r="D575" s="14">
        <v>20001623709004</v>
      </c>
      <c r="E575" t="s">
        <v>2810</v>
      </c>
      <c r="F575" s="2">
        <v>46148.690046296295</v>
      </c>
      <c r="G575" s="2">
        <v>46153</v>
      </c>
      <c r="I575" t="s">
        <v>224</v>
      </c>
      <c r="J575" t="s">
        <v>230</v>
      </c>
      <c r="L575" t="s">
        <v>3739</v>
      </c>
      <c r="M575" t="s">
        <v>994</v>
      </c>
      <c r="N575" t="s">
        <v>989</v>
      </c>
      <c r="O575" t="s">
        <v>554</v>
      </c>
      <c r="Q575" t="s">
        <v>5982</v>
      </c>
      <c r="R575" t="s">
        <v>2809</v>
      </c>
      <c r="S575" t="s">
        <v>5459</v>
      </c>
      <c r="T575" t="s">
        <v>5460</v>
      </c>
      <c r="U575" t="s">
        <v>3034</v>
      </c>
      <c r="V575" t="s">
        <v>3994</v>
      </c>
      <c r="W575" t="s">
        <v>245</v>
      </c>
      <c r="X575" t="s">
        <v>225</v>
      </c>
      <c r="Z575">
        <v>1</v>
      </c>
      <c r="AA575" t="s">
        <v>3921</v>
      </c>
      <c r="AB575" t="s">
        <v>5983</v>
      </c>
      <c r="AC575">
        <v>46154.648576388892</v>
      </c>
      <c r="AD575">
        <v>46154</v>
      </c>
      <c r="AE575" t="s">
        <v>3938</v>
      </c>
      <c r="AG575" t="s">
        <v>5173</v>
      </c>
      <c r="AH575">
        <v>6108899158</v>
      </c>
      <c r="AI575" t="s">
        <v>5984</v>
      </c>
      <c r="AM575" t="s">
        <v>3925</v>
      </c>
      <c r="AN575" t="s">
        <v>3926</v>
      </c>
      <c r="AO575" t="s">
        <v>268</v>
      </c>
      <c r="AP575" t="s">
        <v>386</v>
      </c>
      <c r="AQ575" t="s">
        <v>3940</v>
      </c>
      <c r="AU575" t="s">
        <v>3999</v>
      </c>
      <c r="AV575" t="s">
        <v>4000</v>
      </c>
      <c r="AW575" t="s">
        <v>320</v>
      </c>
      <c r="AX575" t="s">
        <v>319</v>
      </c>
      <c r="AY575" t="s">
        <v>254</v>
      </c>
      <c r="AZ575" t="s">
        <v>230</v>
      </c>
      <c r="BA575" t="s">
        <v>273</v>
      </c>
      <c r="BB575" t="s">
        <v>380</v>
      </c>
      <c r="BC575" t="s">
        <v>3927</v>
      </c>
      <c r="BD575" t="s">
        <v>3927</v>
      </c>
      <c r="BE575" t="s">
        <v>3927</v>
      </c>
      <c r="BF575">
        <v>12</v>
      </c>
    </row>
    <row r="576" spans="1:58" x14ac:dyDescent="0.3">
      <c r="A576">
        <v>2026</v>
      </c>
      <c r="B576">
        <v>202605</v>
      </c>
      <c r="C576">
        <v>5</v>
      </c>
      <c r="D576" s="14">
        <v>20001623708312</v>
      </c>
      <c r="E576" t="s">
        <v>2810</v>
      </c>
      <c r="F576" s="2">
        <v>46148.702893518515</v>
      </c>
      <c r="G576" s="2">
        <v>46150</v>
      </c>
      <c r="I576" t="s">
        <v>224</v>
      </c>
      <c r="J576" t="s">
        <v>230</v>
      </c>
      <c r="L576" t="s">
        <v>3284</v>
      </c>
      <c r="M576" t="s">
        <v>809</v>
      </c>
      <c r="N576" t="s">
        <v>237</v>
      </c>
      <c r="O576" t="s">
        <v>257</v>
      </c>
      <c r="Q576" t="s">
        <v>5985</v>
      </c>
      <c r="R576" t="s">
        <v>2809</v>
      </c>
      <c r="S576" t="s">
        <v>5356</v>
      </c>
      <c r="T576" t="s">
        <v>5357</v>
      </c>
      <c r="U576" t="s">
        <v>3034</v>
      </c>
      <c r="V576" t="s">
        <v>3994</v>
      </c>
      <c r="W576" t="s">
        <v>245</v>
      </c>
      <c r="X576" t="s">
        <v>387</v>
      </c>
      <c r="Z576">
        <v>4</v>
      </c>
      <c r="AA576" t="s">
        <v>3921</v>
      </c>
      <c r="AB576" t="s">
        <v>3995</v>
      </c>
      <c r="AC576">
        <v>46154.547766203701</v>
      </c>
      <c r="AD576">
        <v>46154</v>
      </c>
      <c r="AE576" t="s">
        <v>3938</v>
      </c>
      <c r="AG576" t="s">
        <v>4854</v>
      </c>
      <c r="AH576">
        <v>6108893255</v>
      </c>
      <c r="AI576" t="s">
        <v>5986</v>
      </c>
      <c r="AM576" t="s">
        <v>3925</v>
      </c>
      <c r="AN576" t="s">
        <v>3926</v>
      </c>
      <c r="AO576" t="s">
        <v>268</v>
      </c>
      <c r="AP576" t="s">
        <v>693</v>
      </c>
      <c r="AQ576" t="s">
        <v>3998</v>
      </c>
      <c r="AU576" t="s">
        <v>3999</v>
      </c>
      <c r="AV576" t="s">
        <v>4000</v>
      </c>
      <c r="AW576" t="s">
        <v>447</v>
      </c>
      <c r="AX576" t="s">
        <v>446</v>
      </c>
      <c r="AY576" t="s">
        <v>253</v>
      </c>
      <c r="AZ576" t="s">
        <v>230</v>
      </c>
      <c r="BA576" t="s">
        <v>395</v>
      </c>
      <c r="BB576" t="s">
        <v>380</v>
      </c>
      <c r="BC576" t="s">
        <v>3927</v>
      </c>
      <c r="BD576" t="s">
        <v>3927</v>
      </c>
      <c r="BE576" t="s">
        <v>3927</v>
      </c>
      <c r="BF576">
        <v>12</v>
      </c>
    </row>
    <row r="577" spans="1:58" x14ac:dyDescent="0.3">
      <c r="A577">
        <v>2026</v>
      </c>
      <c r="B577">
        <v>202605</v>
      </c>
      <c r="C577">
        <v>5</v>
      </c>
      <c r="D577" s="14">
        <v>20001623705503</v>
      </c>
      <c r="E577" t="s">
        <v>2810</v>
      </c>
      <c r="F577" s="2">
        <v>46148.710081018522</v>
      </c>
      <c r="G577" s="2">
        <v>46149</v>
      </c>
      <c r="I577" t="s">
        <v>224</v>
      </c>
      <c r="J577" t="s">
        <v>230</v>
      </c>
      <c r="L577" t="s">
        <v>1294</v>
      </c>
      <c r="M577" t="s">
        <v>309</v>
      </c>
      <c r="N577" t="s">
        <v>297</v>
      </c>
      <c r="O577" t="s">
        <v>283</v>
      </c>
      <c r="Q577" t="s">
        <v>5987</v>
      </c>
      <c r="R577" t="s">
        <v>2809</v>
      </c>
      <c r="S577" t="s">
        <v>5164</v>
      </c>
      <c r="T577" t="s">
        <v>5165</v>
      </c>
      <c r="U577" t="s">
        <v>3034</v>
      </c>
      <c r="V577" t="s">
        <v>647</v>
      </c>
      <c r="W577" t="s">
        <v>245</v>
      </c>
      <c r="X577" t="s">
        <v>387</v>
      </c>
      <c r="Z577">
        <v>4</v>
      </c>
      <c r="AA577" t="s">
        <v>3921</v>
      </c>
      <c r="AB577" t="s">
        <v>5988</v>
      </c>
      <c r="AC577">
        <v>46154.683587962965</v>
      </c>
      <c r="AD577">
        <v>46153</v>
      </c>
      <c r="AE577" t="s">
        <v>3938</v>
      </c>
      <c r="AG577" t="s">
        <v>5111</v>
      </c>
      <c r="AH577">
        <v>6108886417</v>
      </c>
      <c r="AI577" t="s">
        <v>5989</v>
      </c>
      <c r="AM577" t="s">
        <v>3925</v>
      </c>
      <c r="AN577" t="s">
        <v>3926</v>
      </c>
      <c r="AO577" t="s">
        <v>268</v>
      </c>
      <c r="AP577" t="s">
        <v>249</v>
      </c>
      <c r="AQ577" t="s">
        <v>3940</v>
      </c>
      <c r="AU577" t="s">
        <v>3999</v>
      </c>
      <c r="AV577" t="s">
        <v>4000</v>
      </c>
      <c r="AW577" t="s">
        <v>389</v>
      </c>
      <c r="AX577" t="s">
        <v>388</v>
      </c>
      <c r="AY577" t="s">
        <v>253</v>
      </c>
      <c r="AZ577" t="s">
        <v>230</v>
      </c>
      <c r="BA577" t="s">
        <v>395</v>
      </c>
      <c r="BB577" t="s">
        <v>380</v>
      </c>
      <c r="BC577" t="s">
        <v>3927</v>
      </c>
      <c r="BD577" t="s">
        <v>3927</v>
      </c>
      <c r="BE577" t="s">
        <v>3927</v>
      </c>
      <c r="BF577">
        <v>12</v>
      </c>
    </row>
    <row r="578" spans="1:58" x14ac:dyDescent="0.3">
      <c r="A578">
        <v>2026</v>
      </c>
      <c r="B578">
        <v>202605</v>
      </c>
      <c r="C578">
        <v>5</v>
      </c>
      <c r="D578" s="14">
        <v>20001623685686</v>
      </c>
      <c r="E578" t="s">
        <v>2810</v>
      </c>
      <c r="F578" s="2">
        <v>46148.680231481485</v>
      </c>
      <c r="G578" s="2">
        <v>46150</v>
      </c>
      <c r="I578" t="s">
        <v>224</v>
      </c>
      <c r="J578" t="s">
        <v>230</v>
      </c>
      <c r="L578" t="s">
        <v>5990</v>
      </c>
      <c r="M578" t="s">
        <v>309</v>
      </c>
      <c r="N578" t="s">
        <v>297</v>
      </c>
      <c r="O578" t="s">
        <v>283</v>
      </c>
      <c r="Q578" t="s">
        <v>5991</v>
      </c>
      <c r="R578" t="s">
        <v>2809</v>
      </c>
      <c r="S578" t="s">
        <v>5215</v>
      </c>
      <c r="T578" t="s">
        <v>5216</v>
      </c>
      <c r="U578" t="s">
        <v>3034</v>
      </c>
      <c r="V578" t="s">
        <v>647</v>
      </c>
      <c r="W578" t="s">
        <v>245</v>
      </c>
      <c r="X578" t="s">
        <v>387</v>
      </c>
      <c r="Z578">
        <v>4</v>
      </c>
      <c r="AA578" t="s">
        <v>3921</v>
      </c>
      <c r="AB578" t="s">
        <v>3995</v>
      </c>
      <c r="AC578">
        <v>46155.513101851851</v>
      </c>
      <c r="AD578">
        <v>46154</v>
      </c>
      <c r="AE578" t="s">
        <v>3938</v>
      </c>
      <c r="AG578" t="s">
        <v>5111</v>
      </c>
      <c r="AH578">
        <v>6108881351</v>
      </c>
      <c r="AI578" t="s">
        <v>5992</v>
      </c>
      <c r="AM578" t="s">
        <v>3925</v>
      </c>
      <c r="AN578" t="s">
        <v>3926</v>
      </c>
      <c r="AO578" t="s">
        <v>268</v>
      </c>
      <c r="AP578" t="s">
        <v>386</v>
      </c>
      <c r="AQ578" t="s">
        <v>3998</v>
      </c>
      <c r="AW578" t="s">
        <v>447</v>
      </c>
      <c r="AX578" t="s">
        <v>446</v>
      </c>
      <c r="AY578" t="s">
        <v>253</v>
      </c>
      <c r="AZ578" t="s">
        <v>230</v>
      </c>
      <c r="BA578" t="s">
        <v>395</v>
      </c>
      <c r="BB578" t="s">
        <v>380</v>
      </c>
      <c r="BC578" t="s">
        <v>3927</v>
      </c>
      <c r="BD578" t="s">
        <v>3927</v>
      </c>
      <c r="BE578" t="s">
        <v>3927</v>
      </c>
      <c r="BF578">
        <v>12</v>
      </c>
    </row>
    <row r="579" spans="1:58" x14ac:dyDescent="0.3">
      <c r="A579">
        <v>2026</v>
      </c>
      <c r="B579">
        <v>202605</v>
      </c>
      <c r="C579">
        <v>5</v>
      </c>
      <c r="D579" s="14">
        <v>20001623684486</v>
      </c>
      <c r="E579" t="s">
        <v>2810</v>
      </c>
      <c r="F579" s="2">
        <v>46148.67224537037</v>
      </c>
      <c r="G579" s="2">
        <v>46149</v>
      </c>
      <c r="I579" t="s">
        <v>224</v>
      </c>
      <c r="J579" t="s">
        <v>230</v>
      </c>
      <c r="L579" t="s">
        <v>5993</v>
      </c>
      <c r="M579" t="s">
        <v>2104</v>
      </c>
      <c r="N579" t="s">
        <v>2097</v>
      </c>
      <c r="O579" t="s">
        <v>331</v>
      </c>
      <c r="Q579" t="s">
        <v>5994</v>
      </c>
      <c r="R579" t="s">
        <v>2809</v>
      </c>
      <c r="S579" t="s">
        <v>5183</v>
      </c>
      <c r="T579" t="s">
        <v>5184</v>
      </c>
      <c r="U579" t="s">
        <v>3034</v>
      </c>
      <c r="V579" t="s">
        <v>647</v>
      </c>
      <c r="W579" t="s">
        <v>245</v>
      </c>
      <c r="X579" t="s">
        <v>225</v>
      </c>
      <c r="Z579">
        <v>4</v>
      </c>
      <c r="AA579" t="s">
        <v>3921</v>
      </c>
      <c r="AB579" t="s">
        <v>5995</v>
      </c>
      <c r="AC579">
        <v>46154.683587962965</v>
      </c>
      <c r="AD579">
        <v>46153</v>
      </c>
      <c r="AE579" t="s">
        <v>3938</v>
      </c>
      <c r="AG579" t="s">
        <v>5111</v>
      </c>
      <c r="AH579">
        <v>6108896189</v>
      </c>
      <c r="AI579" t="s">
        <v>5996</v>
      </c>
      <c r="AM579" t="s">
        <v>3925</v>
      </c>
      <c r="AN579" t="s">
        <v>3926</v>
      </c>
      <c r="AO579" t="s">
        <v>268</v>
      </c>
      <c r="AP579" t="s">
        <v>330</v>
      </c>
      <c r="AQ579" t="s">
        <v>3940</v>
      </c>
      <c r="AU579" t="s">
        <v>3999</v>
      </c>
      <c r="AV579" t="s">
        <v>4000</v>
      </c>
      <c r="AW579" t="s">
        <v>1525</v>
      </c>
      <c r="AX579" t="s">
        <v>1524</v>
      </c>
      <c r="AY579" t="s">
        <v>254</v>
      </c>
      <c r="AZ579" t="s">
        <v>230</v>
      </c>
      <c r="BA579" t="s">
        <v>395</v>
      </c>
      <c r="BB579" t="s">
        <v>380</v>
      </c>
      <c r="BC579" t="s">
        <v>3927</v>
      </c>
      <c r="BD579" t="s">
        <v>3927</v>
      </c>
      <c r="BE579" t="s">
        <v>3927</v>
      </c>
      <c r="BF579">
        <v>12</v>
      </c>
    </row>
    <row r="580" spans="1:58" x14ac:dyDescent="0.3">
      <c r="A580">
        <v>2026</v>
      </c>
      <c r="B580">
        <v>202605</v>
      </c>
      <c r="C580">
        <v>5</v>
      </c>
      <c r="D580" s="14">
        <v>20001623683794</v>
      </c>
      <c r="E580" t="s">
        <v>2810</v>
      </c>
      <c r="F580" s="2">
        <v>46148.683472222219</v>
      </c>
      <c r="G580" s="2">
        <v>46149</v>
      </c>
      <c r="I580" t="s">
        <v>224</v>
      </c>
      <c r="J580" t="s">
        <v>230</v>
      </c>
      <c r="L580" t="s">
        <v>5997</v>
      </c>
      <c r="M580" t="s">
        <v>392</v>
      </c>
      <c r="N580" t="s">
        <v>353</v>
      </c>
      <c r="O580" t="s">
        <v>283</v>
      </c>
      <c r="Q580" t="s">
        <v>5998</v>
      </c>
      <c r="R580" t="s">
        <v>2809</v>
      </c>
      <c r="S580" t="s">
        <v>5360</v>
      </c>
      <c r="T580" t="s">
        <v>5361</v>
      </c>
      <c r="U580" t="s">
        <v>3034</v>
      </c>
      <c r="V580" t="s">
        <v>647</v>
      </c>
      <c r="W580" t="s">
        <v>245</v>
      </c>
      <c r="X580" t="s">
        <v>225</v>
      </c>
      <c r="Z580">
        <v>4</v>
      </c>
      <c r="AA580" t="s">
        <v>3921</v>
      </c>
      <c r="AB580" t="s">
        <v>5999</v>
      </c>
      <c r="AC580">
        <v>46154.683587962965</v>
      </c>
      <c r="AD580">
        <v>46153</v>
      </c>
      <c r="AE580" t="s">
        <v>3938</v>
      </c>
      <c r="AG580" t="s">
        <v>5006</v>
      </c>
      <c r="AH580">
        <v>6108895231</v>
      </c>
      <c r="AI580" t="s">
        <v>6000</v>
      </c>
      <c r="AM580" t="s">
        <v>3925</v>
      </c>
      <c r="AN580" t="s">
        <v>3926</v>
      </c>
      <c r="AO580" t="s">
        <v>268</v>
      </c>
      <c r="AP580" t="s">
        <v>386</v>
      </c>
      <c r="AQ580" t="s">
        <v>3940</v>
      </c>
      <c r="AU580" t="s">
        <v>3999</v>
      </c>
      <c r="AV580" t="s">
        <v>4000</v>
      </c>
      <c r="AW580" t="s">
        <v>320</v>
      </c>
      <c r="AX580" t="s">
        <v>319</v>
      </c>
      <c r="AY580" t="s">
        <v>254</v>
      </c>
      <c r="AZ580" t="s">
        <v>230</v>
      </c>
      <c r="BA580" t="s">
        <v>273</v>
      </c>
      <c r="BB580" t="s">
        <v>380</v>
      </c>
      <c r="BC580" t="s">
        <v>3927</v>
      </c>
      <c r="BD580" t="s">
        <v>3927</v>
      </c>
      <c r="BE580" t="s">
        <v>3927</v>
      </c>
      <c r="BF580">
        <v>12</v>
      </c>
    </row>
    <row r="581" spans="1:58" x14ac:dyDescent="0.3">
      <c r="A581">
        <v>2026</v>
      </c>
      <c r="B581">
        <v>202605</v>
      </c>
      <c r="C581">
        <v>5</v>
      </c>
      <c r="D581" s="14">
        <v>20001623676954</v>
      </c>
      <c r="E581" t="s">
        <v>2810</v>
      </c>
      <c r="F581" s="2">
        <v>46148.648287037038</v>
      </c>
      <c r="G581" s="2">
        <v>46149</v>
      </c>
      <c r="I581" t="s">
        <v>224</v>
      </c>
      <c r="J581" t="s">
        <v>230</v>
      </c>
      <c r="L581" t="s">
        <v>2096</v>
      </c>
      <c r="M581" t="s">
        <v>309</v>
      </c>
      <c r="N581" t="s">
        <v>297</v>
      </c>
      <c r="O581" t="s">
        <v>283</v>
      </c>
      <c r="Q581" t="s">
        <v>6001</v>
      </c>
      <c r="R581" t="s">
        <v>2809</v>
      </c>
      <c r="S581" t="s">
        <v>6002</v>
      </c>
      <c r="T581" t="s">
        <v>6003</v>
      </c>
      <c r="U581" t="s">
        <v>3034</v>
      </c>
      <c r="V581" t="s">
        <v>647</v>
      </c>
      <c r="W581" t="s">
        <v>245</v>
      </c>
      <c r="X581" t="s">
        <v>225</v>
      </c>
      <c r="Z581">
        <v>4</v>
      </c>
      <c r="AA581" t="s">
        <v>3921</v>
      </c>
      <c r="AB581" t="s">
        <v>6004</v>
      </c>
      <c r="AC581">
        <v>46154.683587962965</v>
      </c>
      <c r="AD581">
        <v>46153</v>
      </c>
      <c r="AE581" t="s">
        <v>3938</v>
      </c>
      <c r="AG581" t="s">
        <v>5111</v>
      </c>
      <c r="AH581">
        <v>6108884290</v>
      </c>
      <c r="AI581" t="s">
        <v>6005</v>
      </c>
      <c r="AM581" t="s">
        <v>3925</v>
      </c>
      <c r="AN581" t="s">
        <v>3926</v>
      </c>
      <c r="AO581" t="s">
        <v>268</v>
      </c>
      <c r="AP581" t="s">
        <v>249</v>
      </c>
      <c r="AQ581" t="s">
        <v>3940</v>
      </c>
      <c r="AU581" t="s">
        <v>3999</v>
      </c>
      <c r="AV581" t="s">
        <v>4000</v>
      </c>
      <c r="AW581" t="s">
        <v>320</v>
      </c>
      <c r="AX581" t="s">
        <v>319</v>
      </c>
      <c r="AY581" t="s">
        <v>254</v>
      </c>
      <c r="AZ581" t="s">
        <v>230</v>
      </c>
      <c r="BA581" t="s">
        <v>395</v>
      </c>
      <c r="BB581" t="s">
        <v>380</v>
      </c>
      <c r="BC581" t="s">
        <v>3927</v>
      </c>
      <c r="BD581" t="s">
        <v>3927</v>
      </c>
      <c r="BE581" t="s">
        <v>3927</v>
      </c>
      <c r="BF581">
        <v>12</v>
      </c>
    </row>
    <row r="582" spans="1:58" x14ac:dyDescent="0.3">
      <c r="A582">
        <v>2026</v>
      </c>
      <c r="B582">
        <v>202605</v>
      </c>
      <c r="C582">
        <v>5</v>
      </c>
      <c r="D582" s="14">
        <v>20001623673691</v>
      </c>
      <c r="E582" t="s">
        <v>2810</v>
      </c>
      <c r="F582" s="2">
        <v>46148.677905092591</v>
      </c>
      <c r="G582" s="2">
        <v>46150</v>
      </c>
      <c r="I582" t="s">
        <v>224</v>
      </c>
      <c r="J582" t="s">
        <v>230</v>
      </c>
      <c r="L582" t="s">
        <v>2865</v>
      </c>
      <c r="M582" t="s">
        <v>694</v>
      </c>
      <c r="N582" t="s">
        <v>322</v>
      </c>
      <c r="O582" t="s">
        <v>331</v>
      </c>
      <c r="Q582" t="s">
        <v>6006</v>
      </c>
      <c r="R582" t="s">
        <v>2809</v>
      </c>
      <c r="S582" t="s">
        <v>5446</v>
      </c>
      <c r="T582" t="s">
        <v>5447</v>
      </c>
      <c r="U582" t="s">
        <v>3034</v>
      </c>
      <c r="V582" t="s">
        <v>647</v>
      </c>
      <c r="W582" t="s">
        <v>245</v>
      </c>
      <c r="X582" t="s">
        <v>225</v>
      </c>
      <c r="Z582">
        <v>4</v>
      </c>
      <c r="AA582" t="s">
        <v>3921</v>
      </c>
      <c r="AB582" t="s">
        <v>3995</v>
      </c>
      <c r="AC582">
        <v>46155.513055555559</v>
      </c>
      <c r="AD582">
        <v>46154</v>
      </c>
      <c r="AE582" t="s">
        <v>3938</v>
      </c>
      <c r="AG582" t="s">
        <v>5111</v>
      </c>
      <c r="AH582">
        <v>6108891227</v>
      </c>
      <c r="AI582" t="s">
        <v>6007</v>
      </c>
      <c r="AM582" t="s">
        <v>3925</v>
      </c>
      <c r="AN582" t="s">
        <v>3926</v>
      </c>
      <c r="AO582" t="s">
        <v>268</v>
      </c>
      <c r="AP582" t="s">
        <v>386</v>
      </c>
      <c r="AQ582" t="s">
        <v>3998</v>
      </c>
      <c r="AW582" t="s">
        <v>1525</v>
      </c>
      <c r="AX582" t="s">
        <v>1524</v>
      </c>
      <c r="AY582" t="s">
        <v>254</v>
      </c>
      <c r="AZ582" t="s">
        <v>230</v>
      </c>
      <c r="BA582" t="s">
        <v>395</v>
      </c>
      <c r="BB582" t="s">
        <v>380</v>
      </c>
      <c r="BC582" t="s">
        <v>3927</v>
      </c>
      <c r="BD582" t="s">
        <v>3927</v>
      </c>
      <c r="BE582" t="s">
        <v>3927</v>
      </c>
      <c r="BF582">
        <v>12</v>
      </c>
    </row>
    <row r="583" spans="1:58" x14ac:dyDescent="0.3">
      <c r="A583">
        <v>2026</v>
      </c>
      <c r="B583">
        <v>202605</v>
      </c>
      <c r="C583">
        <v>5</v>
      </c>
      <c r="D583" s="14">
        <v>20001623669989</v>
      </c>
      <c r="E583" t="s">
        <v>2810</v>
      </c>
      <c r="F583" s="2">
        <v>46148.649050925924</v>
      </c>
      <c r="G583" s="2">
        <v>46150</v>
      </c>
      <c r="I583" t="s">
        <v>224</v>
      </c>
      <c r="J583" t="s">
        <v>230</v>
      </c>
      <c r="L583" t="s">
        <v>2829</v>
      </c>
      <c r="M583" t="s">
        <v>334</v>
      </c>
      <c r="N583" t="s">
        <v>322</v>
      </c>
      <c r="O583" t="s">
        <v>331</v>
      </c>
      <c r="Q583" t="s">
        <v>6008</v>
      </c>
      <c r="R583" t="s">
        <v>2809</v>
      </c>
      <c r="S583" t="s">
        <v>5701</v>
      </c>
      <c r="T583" t="s">
        <v>5702</v>
      </c>
      <c r="U583" t="s">
        <v>3034</v>
      </c>
      <c r="V583" t="s">
        <v>647</v>
      </c>
      <c r="W583" t="s">
        <v>245</v>
      </c>
      <c r="X583" t="s">
        <v>225</v>
      </c>
      <c r="Z583">
        <v>4</v>
      </c>
      <c r="AA583" t="s">
        <v>3921</v>
      </c>
      <c r="AB583" t="s">
        <v>5491</v>
      </c>
      <c r="AC583">
        <v>46154.683587962965</v>
      </c>
      <c r="AD583">
        <v>46154</v>
      </c>
      <c r="AE583" t="s">
        <v>3938</v>
      </c>
      <c r="AG583" t="s">
        <v>5111</v>
      </c>
      <c r="AH583">
        <v>6106877862</v>
      </c>
      <c r="AI583" t="s">
        <v>6009</v>
      </c>
      <c r="AM583" t="s">
        <v>3925</v>
      </c>
      <c r="AN583" t="s">
        <v>3926</v>
      </c>
      <c r="AO583" t="s">
        <v>268</v>
      </c>
      <c r="AP583" t="s">
        <v>330</v>
      </c>
      <c r="AQ583" t="s">
        <v>3940</v>
      </c>
      <c r="AU583" t="s">
        <v>3999</v>
      </c>
      <c r="AV583" t="s">
        <v>4000</v>
      </c>
      <c r="AW583" t="s">
        <v>227</v>
      </c>
      <c r="AX583" t="s">
        <v>226</v>
      </c>
      <c r="AY583" t="s">
        <v>254</v>
      </c>
      <c r="AZ583" t="s">
        <v>230</v>
      </c>
      <c r="BA583" t="s">
        <v>273</v>
      </c>
      <c r="BB583" t="s">
        <v>380</v>
      </c>
      <c r="BC583" t="s">
        <v>3927</v>
      </c>
      <c r="BD583" t="s">
        <v>3927</v>
      </c>
      <c r="BE583" t="s">
        <v>3927</v>
      </c>
      <c r="BF583">
        <v>20</v>
      </c>
    </row>
    <row r="584" spans="1:58" x14ac:dyDescent="0.3">
      <c r="A584">
        <v>2026</v>
      </c>
      <c r="B584">
        <v>202605</v>
      </c>
      <c r="C584">
        <v>5</v>
      </c>
      <c r="D584" s="14">
        <v>20001623668361</v>
      </c>
      <c r="E584" t="s">
        <v>2810</v>
      </c>
      <c r="F584" s="2">
        <v>46148.6641087963</v>
      </c>
      <c r="G584" s="2">
        <v>46149</v>
      </c>
      <c r="I584" t="s">
        <v>224</v>
      </c>
      <c r="J584" t="s">
        <v>230</v>
      </c>
      <c r="L584" t="s">
        <v>3691</v>
      </c>
      <c r="M584" t="s">
        <v>902</v>
      </c>
      <c r="N584" t="s">
        <v>752</v>
      </c>
      <c r="O584" t="s">
        <v>623</v>
      </c>
      <c r="Q584" t="s">
        <v>6010</v>
      </c>
      <c r="R584" t="s">
        <v>2809</v>
      </c>
      <c r="S584" t="s">
        <v>5089</v>
      </c>
      <c r="T584" t="s">
        <v>5090</v>
      </c>
      <c r="U584" t="s">
        <v>3034</v>
      </c>
      <c r="V584" t="s">
        <v>647</v>
      </c>
      <c r="W584" t="s">
        <v>245</v>
      </c>
      <c r="X584" t="s">
        <v>387</v>
      </c>
      <c r="Z584">
        <v>4</v>
      </c>
      <c r="AA584" t="s">
        <v>3921</v>
      </c>
      <c r="AB584" t="s">
        <v>6011</v>
      </c>
      <c r="AC584">
        <v>46154.683587962965</v>
      </c>
      <c r="AD584">
        <v>46153</v>
      </c>
      <c r="AE584" t="s">
        <v>3938</v>
      </c>
      <c r="AG584" t="s">
        <v>5006</v>
      </c>
      <c r="AH584">
        <v>6064828049</v>
      </c>
      <c r="AI584" t="s">
        <v>6012</v>
      </c>
      <c r="AM584" t="s">
        <v>3925</v>
      </c>
      <c r="AN584" t="s">
        <v>3926</v>
      </c>
      <c r="AO584" t="s">
        <v>268</v>
      </c>
      <c r="AP584" t="s">
        <v>386</v>
      </c>
      <c r="AQ584" t="s">
        <v>3940</v>
      </c>
      <c r="AU584" t="s">
        <v>3999</v>
      </c>
      <c r="AV584" t="s">
        <v>4000</v>
      </c>
      <c r="AW584" t="s">
        <v>447</v>
      </c>
      <c r="AX584" t="s">
        <v>446</v>
      </c>
      <c r="AY584" t="s">
        <v>253</v>
      </c>
      <c r="AZ584" t="s">
        <v>230</v>
      </c>
      <c r="BA584" t="s">
        <v>273</v>
      </c>
      <c r="BB584" t="s">
        <v>380</v>
      </c>
      <c r="BC584" t="s">
        <v>3927</v>
      </c>
      <c r="BD584" t="s">
        <v>3927</v>
      </c>
      <c r="BE584" t="s">
        <v>3927</v>
      </c>
      <c r="BF584">
        <v>1</v>
      </c>
    </row>
    <row r="585" spans="1:58" x14ac:dyDescent="0.3">
      <c r="A585">
        <v>2026</v>
      </c>
      <c r="B585">
        <v>202605</v>
      </c>
      <c r="C585">
        <v>5</v>
      </c>
      <c r="D585" s="14">
        <v>20001623666947</v>
      </c>
      <c r="E585" t="s">
        <v>2810</v>
      </c>
      <c r="F585" s="2">
        <v>46148.647164351853</v>
      </c>
      <c r="G585" s="2">
        <v>46151</v>
      </c>
      <c r="I585" t="s">
        <v>224</v>
      </c>
      <c r="J585" t="s">
        <v>230</v>
      </c>
      <c r="L585" t="s">
        <v>6013</v>
      </c>
      <c r="M585" t="s">
        <v>261</v>
      </c>
      <c r="N585" t="s">
        <v>237</v>
      </c>
      <c r="O585" t="s">
        <v>257</v>
      </c>
      <c r="Q585" t="s">
        <v>6014</v>
      </c>
      <c r="R585" t="s">
        <v>2809</v>
      </c>
      <c r="S585" t="s">
        <v>5356</v>
      </c>
      <c r="T585" t="s">
        <v>5357</v>
      </c>
      <c r="U585" t="s">
        <v>3034</v>
      </c>
      <c r="V585" t="s">
        <v>3994</v>
      </c>
      <c r="W585" t="s">
        <v>245</v>
      </c>
      <c r="X585" t="s">
        <v>387</v>
      </c>
      <c r="Z585">
        <v>2</v>
      </c>
      <c r="AA585" t="s">
        <v>3921</v>
      </c>
      <c r="AB585" t="s">
        <v>6015</v>
      </c>
      <c r="AC585">
        <v>46153.652141203704</v>
      </c>
      <c r="AD585">
        <v>46153</v>
      </c>
      <c r="AE585" t="s">
        <v>3938</v>
      </c>
      <c r="AG585" t="s">
        <v>4854</v>
      </c>
      <c r="AH585">
        <v>6108895153</v>
      </c>
      <c r="AI585" t="s">
        <v>6016</v>
      </c>
      <c r="AM585" t="s">
        <v>3925</v>
      </c>
      <c r="AN585" t="s">
        <v>3926</v>
      </c>
      <c r="AO585" t="s">
        <v>268</v>
      </c>
      <c r="AP585" t="s">
        <v>386</v>
      </c>
      <c r="AQ585" t="s">
        <v>3940</v>
      </c>
      <c r="AU585" t="s">
        <v>4220</v>
      </c>
      <c r="AV585" t="s">
        <v>4000</v>
      </c>
      <c r="AW585" t="s">
        <v>389</v>
      </c>
      <c r="AX585" t="s">
        <v>388</v>
      </c>
      <c r="AY585" t="s">
        <v>253</v>
      </c>
      <c r="AZ585" t="s">
        <v>230</v>
      </c>
      <c r="BA585" t="s">
        <v>395</v>
      </c>
      <c r="BB585" t="s">
        <v>380</v>
      </c>
      <c r="BC585" t="s">
        <v>3927</v>
      </c>
      <c r="BD585" t="s">
        <v>3927</v>
      </c>
      <c r="BE585" t="s">
        <v>3927</v>
      </c>
      <c r="BF585">
        <v>12</v>
      </c>
    </row>
    <row r="586" spans="1:58" x14ac:dyDescent="0.3">
      <c r="A586">
        <v>2026</v>
      </c>
      <c r="B586">
        <v>202605</v>
      </c>
      <c r="C586">
        <v>5</v>
      </c>
      <c r="D586" s="14">
        <v>20001623664882</v>
      </c>
      <c r="E586" t="s">
        <v>2810</v>
      </c>
      <c r="F586" s="2">
        <v>46148.683611111112</v>
      </c>
      <c r="G586" s="2">
        <v>46150</v>
      </c>
      <c r="I586" t="s">
        <v>224</v>
      </c>
      <c r="J586" t="s">
        <v>230</v>
      </c>
      <c r="L586" t="s">
        <v>3659</v>
      </c>
      <c r="M586" t="s">
        <v>309</v>
      </c>
      <c r="N586" t="s">
        <v>297</v>
      </c>
      <c r="O586" t="s">
        <v>283</v>
      </c>
      <c r="Q586" t="s">
        <v>6017</v>
      </c>
      <c r="R586" t="s">
        <v>2809</v>
      </c>
      <c r="S586" t="s">
        <v>5687</v>
      </c>
      <c r="T586" t="s">
        <v>5688</v>
      </c>
      <c r="U586" t="s">
        <v>3034</v>
      </c>
      <c r="V586" t="s">
        <v>647</v>
      </c>
      <c r="W586" t="s">
        <v>245</v>
      </c>
      <c r="X586" t="s">
        <v>387</v>
      </c>
      <c r="Z586">
        <v>4</v>
      </c>
      <c r="AA586" t="s">
        <v>3921</v>
      </c>
      <c r="AB586" t="s">
        <v>6018</v>
      </c>
      <c r="AC586">
        <v>46154.683587962965</v>
      </c>
      <c r="AD586">
        <v>46154</v>
      </c>
      <c r="AE586" t="s">
        <v>3938</v>
      </c>
      <c r="AG586" t="s">
        <v>5111</v>
      </c>
      <c r="AH586">
        <v>6108898149</v>
      </c>
      <c r="AI586" t="s">
        <v>6019</v>
      </c>
      <c r="AM586" t="s">
        <v>3925</v>
      </c>
      <c r="AN586" t="s">
        <v>3926</v>
      </c>
      <c r="AO586" t="s">
        <v>268</v>
      </c>
      <c r="AP586" t="s">
        <v>386</v>
      </c>
      <c r="AQ586" t="s">
        <v>3940</v>
      </c>
      <c r="AU586" t="s">
        <v>3999</v>
      </c>
      <c r="AV586" t="s">
        <v>4000</v>
      </c>
      <c r="AW586" t="s">
        <v>389</v>
      </c>
      <c r="AX586" t="s">
        <v>388</v>
      </c>
      <c r="AY586" t="s">
        <v>253</v>
      </c>
      <c r="AZ586" t="s">
        <v>230</v>
      </c>
      <c r="BA586" t="s">
        <v>395</v>
      </c>
      <c r="BB586" t="s">
        <v>380</v>
      </c>
      <c r="BC586" t="s">
        <v>3927</v>
      </c>
      <c r="BD586" t="s">
        <v>3927</v>
      </c>
      <c r="BE586" t="s">
        <v>3927</v>
      </c>
      <c r="BF586">
        <v>12</v>
      </c>
    </row>
    <row r="587" spans="1:58" x14ac:dyDescent="0.3">
      <c r="A587">
        <v>2026</v>
      </c>
      <c r="B587">
        <v>202605</v>
      </c>
      <c r="C587">
        <v>5</v>
      </c>
      <c r="D587" s="14">
        <v>20001623662686</v>
      </c>
      <c r="E587" t="s">
        <v>2810</v>
      </c>
      <c r="F587" s="2">
        <v>46148.675381944442</v>
      </c>
      <c r="G587" s="2">
        <v>46150</v>
      </c>
      <c r="I587" t="s">
        <v>224</v>
      </c>
      <c r="J587" t="s">
        <v>230</v>
      </c>
      <c r="L587" t="s">
        <v>6020</v>
      </c>
      <c r="M587" t="s">
        <v>392</v>
      </c>
      <c r="N587" t="s">
        <v>353</v>
      </c>
      <c r="O587" t="s">
        <v>283</v>
      </c>
      <c r="Q587" t="s">
        <v>6021</v>
      </c>
      <c r="R587" t="s">
        <v>2809</v>
      </c>
      <c r="S587" t="s">
        <v>5108</v>
      </c>
      <c r="T587" t="s">
        <v>5109</v>
      </c>
      <c r="U587" t="s">
        <v>3034</v>
      </c>
      <c r="V587" t="s">
        <v>647</v>
      </c>
      <c r="W587" t="s">
        <v>245</v>
      </c>
      <c r="X587" t="s">
        <v>225</v>
      </c>
      <c r="Z587">
        <v>4</v>
      </c>
      <c r="AA587" t="s">
        <v>3921</v>
      </c>
      <c r="AB587" t="s">
        <v>6022</v>
      </c>
      <c r="AC587">
        <v>46154.683587962965</v>
      </c>
      <c r="AD587">
        <v>46154</v>
      </c>
      <c r="AE587" t="s">
        <v>3938</v>
      </c>
      <c r="AG587" t="s">
        <v>5111</v>
      </c>
      <c r="AH587">
        <v>6108882336</v>
      </c>
      <c r="AI587" t="s">
        <v>6023</v>
      </c>
      <c r="AM587" t="s">
        <v>3925</v>
      </c>
      <c r="AN587" t="s">
        <v>3926</v>
      </c>
      <c r="AO587" t="s">
        <v>268</v>
      </c>
      <c r="AP587" t="s">
        <v>304</v>
      </c>
      <c r="AQ587" t="s">
        <v>3940</v>
      </c>
      <c r="AU587" t="s">
        <v>3999</v>
      </c>
      <c r="AV587" t="s">
        <v>4000</v>
      </c>
      <c r="AW587" t="s">
        <v>227</v>
      </c>
      <c r="AX587" t="s">
        <v>226</v>
      </c>
      <c r="AY587" t="s">
        <v>254</v>
      </c>
      <c r="AZ587" t="s">
        <v>230</v>
      </c>
      <c r="BA587" t="s">
        <v>395</v>
      </c>
      <c r="BB587" t="s">
        <v>380</v>
      </c>
      <c r="BC587" t="s">
        <v>3927</v>
      </c>
      <c r="BD587" t="s">
        <v>3927</v>
      </c>
      <c r="BE587" t="s">
        <v>3927</v>
      </c>
      <c r="BF587">
        <v>12</v>
      </c>
    </row>
    <row r="588" spans="1:58" x14ac:dyDescent="0.3">
      <c r="A588">
        <v>2026</v>
      </c>
      <c r="B588">
        <v>202605</v>
      </c>
      <c r="C588">
        <v>5</v>
      </c>
      <c r="D588" s="14">
        <v>20001623660962</v>
      </c>
      <c r="E588" t="s">
        <v>2810</v>
      </c>
      <c r="F588" s="2">
        <v>46148.64534722222</v>
      </c>
      <c r="G588" s="2">
        <v>46149</v>
      </c>
      <c r="I588" t="s">
        <v>224</v>
      </c>
      <c r="J588" t="s">
        <v>230</v>
      </c>
      <c r="L588" t="s">
        <v>6024</v>
      </c>
      <c r="M588" t="s">
        <v>2104</v>
      </c>
      <c r="N588" t="s">
        <v>2097</v>
      </c>
      <c r="O588" t="s">
        <v>331</v>
      </c>
      <c r="Q588" t="s">
        <v>6025</v>
      </c>
      <c r="R588" t="s">
        <v>2809</v>
      </c>
      <c r="S588" t="s">
        <v>5326</v>
      </c>
      <c r="T588" t="s">
        <v>5327</v>
      </c>
      <c r="U588" t="s">
        <v>3034</v>
      </c>
      <c r="V588" t="s">
        <v>647</v>
      </c>
      <c r="W588" t="s">
        <v>245</v>
      </c>
      <c r="X588" t="s">
        <v>225</v>
      </c>
      <c r="Z588">
        <v>4</v>
      </c>
      <c r="AA588" t="s">
        <v>3921</v>
      </c>
      <c r="AB588" t="s">
        <v>6026</v>
      </c>
      <c r="AC588">
        <v>46154.683587962965</v>
      </c>
      <c r="AD588">
        <v>46153</v>
      </c>
      <c r="AE588" t="s">
        <v>3938</v>
      </c>
      <c r="AG588" t="s">
        <v>5111</v>
      </c>
      <c r="AH588">
        <v>6067136610</v>
      </c>
      <c r="AI588" t="s">
        <v>6027</v>
      </c>
      <c r="AM588" t="s">
        <v>3925</v>
      </c>
      <c r="AN588" t="s">
        <v>3926</v>
      </c>
      <c r="AO588" t="s">
        <v>268</v>
      </c>
      <c r="AP588" t="s">
        <v>693</v>
      </c>
      <c r="AQ588" t="s">
        <v>3940</v>
      </c>
      <c r="AU588" t="s">
        <v>3999</v>
      </c>
      <c r="AV588" t="s">
        <v>4000</v>
      </c>
      <c r="AW588" t="s">
        <v>227</v>
      </c>
      <c r="AX588" t="s">
        <v>226</v>
      </c>
      <c r="AY588" t="s">
        <v>254</v>
      </c>
      <c r="AZ588" t="s">
        <v>230</v>
      </c>
      <c r="BA588" t="s">
        <v>273</v>
      </c>
      <c r="BB588" t="s">
        <v>380</v>
      </c>
      <c r="BC588" t="s">
        <v>3927</v>
      </c>
      <c r="BD588" t="s">
        <v>3927</v>
      </c>
      <c r="BE588" t="s">
        <v>3927</v>
      </c>
      <c r="BF588">
        <v>26</v>
      </c>
    </row>
    <row r="589" spans="1:58" x14ac:dyDescent="0.3">
      <c r="A589">
        <v>2026</v>
      </c>
      <c r="B589">
        <v>202605</v>
      </c>
      <c r="C589">
        <v>5</v>
      </c>
      <c r="D589" s="14">
        <v>20001623643152</v>
      </c>
      <c r="E589" t="s">
        <v>2810</v>
      </c>
      <c r="F589" s="2">
        <v>46148.710613425923</v>
      </c>
      <c r="G589" s="2">
        <v>46150</v>
      </c>
      <c r="I589" t="s">
        <v>224</v>
      </c>
      <c r="J589" t="s">
        <v>230</v>
      </c>
      <c r="L589" t="s">
        <v>6028</v>
      </c>
      <c r="M589" t="s">
        <v>309</v>
      </c>
      <c r="N589" t="s">
        <v>297</v>
      </c>
      <c r="O589" t="s">
        <v>283</v>
      </c>
      <c r="Q589" t="s">
        <v>6029</v>
      </c>
      <c r="R589" t="s">
        <v>2809</v>
      </c>
      <c r="S589" t="s">
        <v>4807</v>
      </c>
      <c r="T589" t="s">
        <v>4808</v>
      </c>
      <c r="U589" t="s">
        <v>3034</v>
      </c>
      <c r="V589" t="s">
        <v>4809</v>
      </c>
      <c r="W589" t="s">
        <v>245</v>
      </c>
      <c r="X589" t="s">
        <v>225</v>
      </c>
      <c r="Z589">
        <v>0</v>
      </c>
      <c r="AA589" t="s">
        <v>3921</v>
      </c>
      <c r="AB589" t="s">
        <v>4810</v>
      </c>
      <c r="AC589">
        <v>46153.484120370369</v>
      </c>
      <c r="AD589">
        <v>46150</v>
      </c>
      <c r="AE589" t="s">
        <v>4811</v>
      </c>
      <c r="AG589" t="s">
        <v>4812</v>
      </c>
      <c r="AH589">
        <v>6108873894</v>
      </c>
      <c r="AI589" t="s">
        <v>6030</v>
      </c>
      <c r="AM589" t="s">
        <v>3925</v>
      </c>
      <c r="AN589" t="s">
        <v>3926</v>
      </c>
      <c r="AO589" t="s">
        <v>4814</v>
      </c>
      <c r="AP589" t="s">
        <v>304</v>
      </c>
      <c r="AQ589" t="s">
        <v>4815</v>
      </c>
      <c r="AU589" t="s">
        <v>5426</v>
      </c>
      <c r="AV589" t="s">
        <v>4817</v>
      </c>
      <c r="AW589" t="s">
        <v>320</v>
      </c>
      <c r="AX589" t="s">
        <v>319</v>
      </c>
      <c r="AY589" t="s">
        <v>254</v>
      </c>
      <c r="AZ589" t="s">
        <v>230</v>
      </c>
      <c r="BA589" t="s">
        <v>273</v>
      </c>
      <c r="BB589" t="s">
        <v>380</v>
      </c>
      <c r="BC589" t="s">
        <v>3927</v>
      </c>
      <c r="BD589" t="s">
        <v>3927</v>
      </c>
      <c r="BE589" t="s">
        <v>3927</v>
      </c>
      <c r="BF589">
        <v>12</v>
      </c>
    </row>
    <row r="590" spans="1:58" x14ac:dyDescent="0.3">
      <c r="A590">
        <v>2026</v>
      </c>
      <c r="B590">
        <v>202605</v>
      </c>
      <c r="C590">
        <v>5</v>
      </c>
      <c r="D590" s="14">
        <v>20001623639008</v>
      </c>
      <c r="E590" t="s">
        <v>2810</v>
      </c>
      <c r="F590" s="2">
        <v>46148.612326388888</v>
      </c>
      <c r="G590" s="2">
        <v>46149</v>
      </c>
      <c r="I590" t="s">
        <v>224</v>
      </c>
      <c r="J590" t="s">
        <v>230</v>
      </c>
      <c r="L590" t="s">
        <v>1438</v>
      </c>
      <c r="M590" t="s">
        <v>261</v>
      </c>
      <c r="N590" t="s">
        <v>237</v>
      </c>
      <c r="O590" t="s">
        <v>257</v>
      </c>
      <c r="Q590" t="s">
        <v>6031</v>
      </c>
      <c r="R590" t="s">
        <v>2809</v>
      </c>
      <c r="S590" t="s">
        <v>870</v>
      </c>
      <c r="T590" t="s">
        <v>877</v>
      </c>
      <c r="U590" t="s">
        <v>258</v>
      </c>
      <c r="V590" t="s">
        <v>247</v>
      </c>
      <c r="W590" t="s">
        <v>245</v>
      </c>
      <c r="X590" t="s">
        <v>387</v>
      </c>
      <c r="Z590">
        <v>1</v>
      </c>
      <c r="AA590" t="s">
        <v>3921</v>
      </c>
      <c r="AB590" t="s">
        <v>6032</v>
      </c>
      <c r="AC590">
        <v>46150.616296296299</v>
      </c>
      <c r="AD590">
        <v>46150</v>
      </c>
      <c r="AE590" t="s">
        <v>3938</v>
      </c>
      <c r="AG590" t="s">
        <v>410</v>
      </c>
      <c r="AH590">
        <v>6108890100</v>
      </c>
      <c r="AI590" t="s">
        <v>6033</v>
      </c>
      <c r="AM590" t="s">
        <v>3925</v>
      </c>
      <c r="AN590" t="s">
        <v>3926</v>
      </c>
      <c r="AO590" t="s">
        <v>268</v>
      </c>
      <c r="AP590" t="s">
        <v>330</v>
      </c>
      <c r="AQ590" t="s">
        <v>3940</v>
      </c>
      <c r="AU590" t="s">
        <v>4149</v>
      </c>
      <c r="AV590" t="s">
        <v>4000</v>
      </c>
      <c r="AW590" t="s">
        <v>447</v>
      </c>
      <c r="AX590" t="s">
        <v>446</v>
      </c>
      <c r="AY590" t="s">
        <v>253</v>
      </c>
      <c r="AZ590" t="s">
        <v>230</v>
      </c>
      <c r="BA590" t="s">
        <v>395</v>
      </c>
      <c r="BB590" t="s">
        <v>380</v>
      </c>
      <c r="BC590" t="s">
        <v>3927</v>
      </c>
      <c r="BD590" t="s">
        <v>3927</v>
      </c>
      <c r="BE590" t="s">
        <v>3927</v>
      </c>
      <c r="BF590">
        <v>12</v>
      </c>
    </row>
    <row r="591" spans="1:58" x14ac:dyDescent="0.3">
      <c r="A591">
        <v>2026</v>
      </c>
      <c r="B591">
        <v>202605</v>
      </c>
      <c r="C591">
        <v>5</v>
      </c>
      <c r="D591" s="14">
        <v>20001623638127</v>
      </c>
      <c r="E591" t="s">
        <v>2810</v>
      </c>
      <c r="F591" s="2">
        <v>46148.616643518515</v>
      </c>
      <c r="G591" s="2">
        <v>46151</v>
      </c>
      <c r="I591" t="s">
        <v>224</v>
      </c>
      <c r="J591" t="s">
        <v>230</v>
      </c>
      <c r="L591" t="s">
        <v>3573</v>
      </c>
      <c r="M591" t="s">
        <v>309</v>
      </c>
      <c r="N591" t="s">
        <v>297</v>
      </c>
      <c r="O591" t="s">
        <v>283</v>
      </c>
      <c r="Q591" t="s">
        <v>6034</v>
      </c>
      <c r="R591" t="s">
        <v>2809</v>
      </c>
      <c r="S591" t="s">
        <v>5585</v>
      </c>
      <c r="T591" t="s">
        <v>5586</v>
      </c>
      <c r="U591" t="s">
        <v>3034</v>
      </c>
      <c r="V591" t="s">
        <v>647</v>
      </c>
      <c r="W591" t="s">
        <v>245</v>
      </c>
      <c r="X591" t="s">
        <v>387</v>
      </c>
      <c r="Z591">
        <v>3</v>
      </c>
      <c r="AA591" t="s">
        <v>3921</v>
      </c>
      <c r="AB591" t="s">
        <v>6035</v>
      </c>
      <c r="AC591">
        <v>46154.683587962965</v>
      </c>
      <c r="AD591">
        <v>46154</v>
      </c>
      <c r="AE591" t="s">
        <v>3938</v>
      </c>
      <c r="AG591" t="s">
        <v>5111</v>
      </c>
      <c r="AH591">
        <v>6108888156</v>
      </c>
      <c r="AI591" t="s">
        <v>6036</v>
      </c>
      <c r="AM591" t="s">
        <v>3925</v>
      </c>
      <c r="AN591" t="s">
        <v>3926</v>
      </c>
      <c r="AO591" t="s">
        <v>268</v>
      </c>
      <c r="AP591" t="s">
        <v>304</v>
      </c>
      <c r="AQ591" t="s">
        <v>3940</v>
      </c>
      <c r="AU591" t="s">
        <v>3999</v>
      </c>
      <c r="AV591" t="s">
        <v>4000</v>
      </c>
      <c r="AW591" t="s">
        <v>447</v>
      </c>
      <c r="AX591" t="s">
        <v>446</v>
      </c>
      <c r="AY591" t="s">
        <v>253</v>
      </c>
      <c r="AZ591" t="s">
        <v>230</v>
      </c>
      <c r="BA591" t="s">
        <v>395</v>
      </c>
      <c r="BB591" t="s">
        <v>1322</v>
      </c>
      <c r="BC591" t="s">
        <v>3927</v>
      </c>
      <c r="BD591" t="s">
        <v>3927</v>
      </c>
      <c r="BE591" t="s">
        <v>3927</v>
      </c>
      <c r="BF591">
        <v>12</v>
      </c>
    </row>
    <row r="592" spans="1:58" x14ac:dyDescent="0.3">
      <c r="A592">
        <v>2026</v>
      </c>
      <c r="B592">
        <v>202605</v>
      </c>
      <c r="C592">
        <v>5</v>
      </c>
      <c r="D592" s="14">
        <v>20001623632512</v>
      </c>
      <c r="E592" t="s">
        <v>2810</v>
      </c>
      <c r="F592" s="2">
        <v>46148.629629629628</v>
      </c>
      <c r="G592" s="2">
        <v>46149</v>
      </c>
      <c r="I592" t="s">
        <v>224</v>
      </c>
      <c r="J592" t="s">
        <v>230</v>
      </c>
      <c r="L592" t="s">
        <v>1261</v>
      </c>
      <c r="M592" t="s">
        <v>1104</v>
      </c>
      <c r="N592" t="s">
        <v>322</v>
      </c>
      <c r="O592" t="s">
        <v>331</v>
      </c>
      <c r="Q592" t="s">
        <v>6037</v>
      </c>
      <c r="R592" t="s">
        <v>2809</v>
      </c>
      <c r="S592" t="s">
        <v>797</v>
      </c>
      <c r="T592" t="s">
        <v>806</v>
      </c>
      <c r="U592" t="s">
        <v>258</v>
      </c>
      <c r="V592" t="s">
        <v>247</v>
      </c>
      <c r="W592" t="s">
        <v>245</v>
      </c>
      <c r="X592" t="s">
        <v>225</v>
      </c>
      <c r="Z592">
        <v>1</v>
      </c>
      <c r="AA592" t="s">
        <v>3921</v>
      </c>
      <c r="AB592" t="s">
        <v>6038</v>
      </c>
      <c r="AC592">
        <v>46150.616296296299</v>
      </c>
      <c r="AD592">
        <v>46150</v>
      </c>
      <c r="AE592" t="s">
        <v>3938</v>
      </c>
      <c r="AG592" t="s">
        <v>248</v>
      </c>
      <c r="AH592">
        <v>6108882246</v>
      </c>
      <c r="AI592" t="s">
        <v>6039</v>
      </c>
      <c r="AM592" t="s">
        <v>3925</v>
      </c>
      <c r="AN592" t="s">
        <v>3926</v>
      </c>
      <c r="AO592" t="s">
        <v>268</v>
      </c>
      <c r="AP592" t="s">
        <v>386</v>
      </c>
      <c r="AQ592" t="s">
        <v>3940</v>
      </c>
      <c r="AU592" t="s">
        <v>4149</v>
      </c>
      <c r="AV592" t="s">
        <v>4000</v>
      </c>
      <c r="AW592" t="s">
        <v>320</v>
      </c>
      <c r="AX592" t="s">
        <v>319</v>
      </c>
      <c r="AY592" t="s">
        <v>254</v>
      </c>
      <c r="AZ592" t="s">
        <v>230</v>
      </c>
      <c r="BA592" t="s">
        <v>395</v>
      </c>
      <c r="BB592" t="s">
        <v>380</v>
      </c>
      <c r="BC592" t="s">
        <v>3927</v>
      </c>
      <c r="BD592" t="s">
        <v>3927</v>
      </c>
      <c r="BE592" t="s">
        <v>3927</v>
      </c>
      <c r="BF592">
        <v>12</v>
      </c>
    </row>
    <row r="593" spans="1:58" x14ac:dyDescent="0.3">
      <c r="A593">
        <v>2026</v>
      </c>
      <c r="B593">
        <v>202605</v>
      </c>
      <c r="C593">
        <v>5</v>
      </c>
      <c r="D593" s="14">
        <v>20001623630869</v>
      </c>
      <c r="E593" t="s">
        <v>2810</v>
      </c>
      <c r="F593" s="2">
        <v>46148.64439814815</v>
      </c>
      <c r="G593" s="2">
        <v>46149</v>
      </c>
      <c r="I593" t="s">
        <v>224</v>
      </c>
      <c r="J593" t="s">
        <v>230</v>
      </c>
      <c r="L593" t="s">
        <v>3715</v>
      </c>
      <c r="M593" t="s">
        <v>902</v>
      </c>
      <c r="N593" t="s">
        <v>752</v>
      </c>
      <c r="O593" t="s">
        <v>623</v>
      </c>
      <c r="Q593" t="s">
        <v>6040</v>
      </c>
      <c r="R593" t="s">
        <v>2809</v>
      </c>
      <c r="S593" t="s">
        <v>5950</v>
      </c>
      <c r="T593" t="s">
        <v>5951</v>
      </c>
      <c r="U593" t="s">
        <v>3034</v>
      </c>
      <c r="V593" t="s">
        <v>3994</v>
      </c>
      <c r="W593" t="s">
        <v>245</v>
      </c>
      <c r="X593" t="s">
        <v>225</v>
      </c>
      <c r="Z593">
        <v>4</v>
      </c>
      <c r="AA593" t="s">
        <v>3921</v>
      </c>
      <c r="AB593" t="s">
        <v>6041</v>
      </c>
      <c r="AC593">
        <v>46153.620787037034</v>
      </c>
      <c r="AD593">
        <v>46153</v>
      </c>
      <c r="AE593" t="s">
        <v>3938</v>
      </c>
      <c r="AG593" t="s">
        <v>4828</v>
      </c>
      <c r="AH593">
        <v>6076679026</v>
      </c>
      <c r="AI593" t="s">
        <v>6042</v>
      </c>
      <c r="AM593" t="s">
        <v>3925</v>
      </c>
      <c r="AN593" t="s">
        <v>3926</v>
      </c>
      <c r="AO593" t="s">
        <v>268</v>
      </c>
      <c r="AP593" t="s">
        <v>330</v>
      </c>
      <c r="AQ593" t="s">
        <v>3940</v>
      </c>
      <c r="AU593" t="s">
        <v>4220</v>
      </c>
      <c r="AV593" t="s">
        <v>4000</v>
      </c>
      <c r="AW593" t="s">
        <v>227</v>
      </c>
      <c r="AX593" t="s">
        <v>226</v>
      </c>
      <c r="AY593" t="s">
        <v>254</v>
      </c>
      <c r="AZ593" t="s">
        <v>230</v>
      </c>
      <c r="BA593" t="s">
        <v>344</v>
      </c>
      <c r="BB593" t="s">
        <v>232</v>
      </c>
      <c r="BC593" t="s">
        <v>3927</v>
      </c>
      <c r="BD593" t="s">
        <v>3927</v>
      </c>
      <c r="BE593" t="s">
        <v>3927</v>
      </c>
      <c r="BF593">
        <v>16</v>
      </c>
    </row>
    <row r="594" spans="1:58" x14ac:dyDescent="0.3">
      <c r="A594">
        <v>2026</v>
      </c>
      <c r="B594">
        <v>202605</v>
      </c>
      <c r="C594">
        <v>5</v>
      </c>
      <c r="D594" s="14">
        <v>20001623627594</v>
      </c>
      <c r="E594" t="s">
        <v>2810</v>
      </c>
      <c r="F594" s="2">
        <v>46148.6327662037</v>
      </c>
      <c r="G594" s="2">
        <v>46149</v>
      </c>
      <c r="I594" t="s">
        <v>224</v>
      </c>
      <c r="J594" t="s">
        <v>230</v>
      </c>
      <c r="L594" t="s">
        <v>1510</v>
      </c>
      <c r="M594" t="s">
        <v>309</v>
      </c>
      <c r="N594" t="s">
        <v>297</v>
      </c>
      <c r="O594" t="s">
        <v>283</v>
      </c>
      <c r="Q594" t="s">
        <v>6043</v>
      </c>
      <c r="R594" t="s">
        <v>2809</v>
      </c>
      <c r="S594" t="s">
        <v>870</v>
      </c>
      <c r="T594" t="s">
        <v>877</v>
      </c>
      <c r="U594" t="s">
        <v>258</v>
      </c>
      <c r="V594" t="s">
        <v>247</v>
      </c>
      <c r="W594" t="s">
        <v>245</v>
      </c>
      <c r="X594" t="s">
        <v>387</v>
      </c>
      <c r="Z594">
        <v>1</v>
      </c>
      <c r="AA594" t="s">
        <v>3921</v>
      </c>
      <c r="AB594" t="s">
        <v>6044</v>
      </c>
      <c r="AC594">
        <v>46150.616296296299</v>
      </c>
      <c r="AD594">
        <v>46150</v>
      </c>
      <c r="AE594" t="s">
        <v>3938</v>
      </c>
      <c r="AG594" t="s">
        <v>410</v>
      </c>
      <c r="AH594">
        <v>6108888199</v>
      </c>
      <c r="AI594" t="s">
        <v>6045</v>
      </c>
      <c r="AM594" t="s">
        <v>3925</v>
      </c>
      <c r="AN594" t="s">
        <v>3926</v>
      </c>
      <c r="AO594" t="s">
        <v>268</v>
      </c>
      <c r="AP594" t="s">
        <v>386</v>
      </c>
      <c r="AQ594" t="s">
        <v>3940</v>
      </c>
      <c r="AU594" t="s">
        <v>4149</v>
      </c>
      <c r="AV594" t="s">
        <v>4000</v>
      </c>
      <c r="AW594" t="s">
        <v>389</v>
      </c>
      <c r="AX594" t="s">
        <v>388</v>
      </c>
      <c r="AY594" t="s">
        <v>253</v>
      </c>
      <c r="AZ594" t="s">
        <v>230</v>
      </c>
      <c r="BA594" t="s">
        <v>395</v>
      </c>
      <c r="BB594" t="s">
        <v>380</v>
      </c>
      <c r="BC594" t="s">
        <v>3927</v>
      </c>
      <c r="BD594" t="s">
        <v>3927</v>
      </c>
      <c r="BE594" t="s">
        <v>3927</v>
      </c>
      <c r="BF594">
        <v>12</v>
      </c>
    </row>
    <row r="595" spans="1:58" x14ac:dyDescent="0.3">
      <c r="A595">
        <v>2026</v>
      </c>
      <c r="B595">
        <v>202605</v>
      </c>
      <c r="C595">
        <v>5</v>
      </c>
      <c r="D595" s="14">
        <v>20001623627319</v>
      </c>
      <c r="E595" t="s">
        <v>2810</v>
      </c>
      <c r="F595" s="2">
        <v>46148.622094907405</v>
      </c>
      <c r="G595" s="2">
        <v>46148</v>
      </c>
      <c r="I595" t="s">
        <v>224</v>
      </c>
      <c r="J595" t="s">
        <v>230</v>
      </c>
      <c r="L595" t="s">
        <v>3242</v>
      </c>
      <c r="M595" t="s">
        <v>2104</v>
      </c>
      <c r="N595" t="s">
        <v>2097</v>
      </c>
      <c r="O595" t="s">
        <v>331</v>
      </c>
      <c r="Q595" t="s">
        <v>6046</v>
      </c>
      <c r="R595" t="s">
        <v>2809</v>
      </c>
      <c r="S595" t="s">
        <v>347</v>
      </c>
      <c r="T595" t="s">
        <v>358</v>
      </c>
      <c r="U595" t="s">
        <v>258</v>
      </c>
      <c r="V595" t="s">
        <v>247</v>
      </c>
      <c r="W595" t="s">
        <v>245</v>
      </c>
      <c r="X595" t="s">
        <v>225</v>
      </c>
      <c r="Z595">
        <v>1</v>
      </c>
      <c r="AA595" t="s">
        <v>3921</v>
      </c>
      <c r="AB595" t="s">
        <v>6047</v>
      </c>
      <c r="AC595">
        <v>46149.692083333335</v>
      </c>
      <c r="AD595">
        <v>46149</v>
      </c>
      <c r="AE595" t="s">
        <v>3938</v>
      </c>
      <c r="AG595" t="s">
        <v>359</v>
      </c>
      <c r="AH595">
        <v>6108884238</v>
      </c>
      <c r="AI595" t="s">
        <v>6048</v>
      </c>
      <c r="AM595" t="s">
        <v>3925</v>
      </c>
      <c r="AN595" t="s">
        <v>3926</v>
      </c>
      <c r="AO595" t="s">
        <v>268</v>
      </c>
      <c r="AP595" t="s">
        <v>386</v>
      </c>
      <c r="AQ595" t="s">
        <v>3940</v>
      </c>
      <c r="AU595" t="s">
        <v>4282</v>
      </c>
      <c r="AV595" t="s">
        <v>4000</v>
      </c>
      <c r="AW595" t="s">
        <v>320</v>
      </c>
      <c r="AX595" t="s">
        <v>319</v>
      </c>
      <c r="AY595" t="s">
        <v>254</v>
      </c>
      <c r="AZ595" t="s">
        <v>230</v>
      </c>
      <c r="BA595" t="s">
        <v>395</v>
      </c>
      <c r="BB595" t="s">
        <v>380</v>
      </c>
      <c r="BC595" t="s">
        <v>3927</v>
      </c>
      <c r="BD595" t="s">
        <v>3927</v>
      </c>
      <c r="BE595" t="s">
        <v>3927</v>
      </c>
      <c r="BF595">
        <v>12</v>
      </c>
    </row>
    <row r="596" spans="1:58" x14ac:dyDescent="0.3">
      <c r="A596">
        <v>2026</v>
      </c>
      <c r="B596">
        <v>202605</v>
      </c>
      <c r="C596">
        <v>5</v>
      </c>
      <c r="D596" s="14">
        <v>20001623626390</v>
      </c>
      <c r="E596" t="s">
        <v>2810</v>
      </c>
      <c r="F596" s="2">
        <v>46148.624930555554</v>
      </c>
      <c r="G596" s="2">
        <v>46149</v>
      </c>
      <c r="I596" t="s">
        <v>224</v>
      </c>
      <c r="J596" t="s">
        <v>230</v>
      </c>
      <c r="L596" t="s">
        <v>6049</v>
      </c>
      <c r="M596" t="s">
        <v>309</v>
      </c>
      <c r="N596" t="s">
        <v>297</v>
      </c>
      <c r="O596" t="s">
        <v>283</v>
      </c>
      <c r="Q596" t="s">
        <v>6050</v>
      </c>
      <c r="R596" t="s">
        <v>2809</v>
      </c>
      <c r="S596" t="s">
        <v>5517</v>
      </c>
      <c r="T596" t="s">
        <v>5518</v>
      </c>
      <c r="U596" t="s">
        <v>3034</v>
      </c>
      <c r="V596" t="s">
        <v>3994</v>
      </c>
      <c r="W596" t="s">
        <v>245</v>
      </c>
      <c r="X596" t="s">
        <v>387</v>
      </c>
      <c r="Z596">
        <v>4</v>
      </c>
      <c r="AA596" t="s">
        <v>3921</v>
      </c>
      <c r="AB596" t="s">
        <v>6051</v>
      </c>
      <c r="AC596">
        <v>46153.620787037034</v>
      </c>
      <c r="AD596">
        <v>46153</v>
      </c>
      <c r="AE596" t="s">
        <v>3938</v>
      </c>
      <c r="AG596" t="s">
        <v>5173</v>
      </c>
      <c r="AH596">
        <v>6108894119</v>
      </c>
      <c r="AI596" t="s">
        <v>6052</v>
      </c>
      <c r="AM596" t="s">
        <v>3925</v>
      </c>
      <c r="AN596" t="s">
        <v>3926</v>
      </c>
      <c r="AO596" t="s">
        <v>268</v>
      </c>
      <c r="AP596" t="s">
        <v>386</v>
      </c>
      <c r="AQ596" t="s">
        <v>3940</v>
      </c>
      <c r="AU596" t="s">
        <v>4220</v>
      </c>
      <c r="AV596" t="s">
        <v>4000</v>
      </c>
      <c r="AW596" t="s">
        <v>447</v>
      </c>
      <c r="AX596" t="s">
        <v>446</v>
      </c>
      <c r="AY596" t="s">
        <v>253</v>
      </c>
      <c r="AZ596" t="s">
        <v>230</v>
      </c>
      <c r="BA596" t="s">
        <v>395</v>
      </c>
      <c r="BB596" t="s">
        <v>380</v>
      </c>
      <c r="BC596" t="s">
        <v>3927</v>
      </c>
      <c r="BD596" t="s">
        <v>3927</v>
      </c>
      <c r="BE596" t="s">
        <v>3927</v>
      </c>
      <c r="BF596">
        <v>12</v>
      </c>
    </row>
    <row r="597" spans="1:58" x14ac:dyDescent="0.3">
      <c r="A597">
        <v>2026</v>
      </c>
      <c r="B597">
        <v>202605</v>
      </c>
      <c r="C597">
        <v>5</v>
      </c>
      <c r="D597" s="14">
        <v>20001623620187</v>
      </c>
      <c r="E597" t="s">
        <v>2810</v>
      </c>
      <c r="F597" s="2">
        <v>46148.61550925926</v>
      </c>
      <c r="G597" s="2">
        <v>46150</v>
      </c>
      <c r="I597" t="s">
        <v>224</v>
      </c>
      <c r="J597" t="s">
        <v>230</v>
      </c>
      <c r="L597" t="s">
        <v>3462</v>
      </c>
      <c r="M597" t="s">
        <v>309</v>
      </c>
      <c r="N597" t="s">
        <v>297</v>
      </c>
      <c r="O597" t="s">
        <v>283</v>
      </c>
      <c r="Q597" t="s">
        <v>6053</v>
      </c>
      <c r="R597" t="s">
        <v>2809</v>
      </c>
      <c r="S597" t="s">
        <v>5701</v>
      </c>
      <c r="T597" t="s">
        <v>5702</v>
      </c>
      <c r="U597" t="s">
        <v>3034</v>
      </c>
      <c r="V597" t="s">
        <v>647</v>
      </c>
      <c r="W597" t="s">
        <v>245</v>
      </c>
      <c r="X597" t="s">
        <v>225</v>
      </c>
      <c r="Z597">
        <v>4</v>
      </c>
      <c r="AA597" t="s">
        <v>3921</v>
      </c>
      <c r="AB597" t="s">
        <v>3995</v>
      </c>
      <c r="AC597">
        <v>46155.513136574074</v>
      </c>
      <c r="AD597">
        <v>46154</v>
      </c>
      <c r="AE597" t="s">
        <v>3938</v>
      </c>
      <c r="AG597" t="s">
        <v>5111</v>
      </c>
      <c r="AH597">
        <v>6072530107</v>
      </c>
      <c r="AI597" t="s">
        <v>6054</v>
      </c>
      <c r="AM597" t="s">
        <v>3925</v>
      </c>
      <c r="AN597" t="s">
        <v>3926</v>
      </c>
      <c r="AO597" t="s">
        <v>268</v>
      </c>
      <c r="AP597" t="s">
        <v>304</v>
      </c>
      <c r="AQ597" t="s">
        <v>3998</v>
      </c>
      <c r="AW597" t="s">
        <v>227</v>
      </c>
      <c r="AX597" t="s">
        <v>226</v>
      </c>
      <c r="AY597" t="s">
        <v>254</v>
      </c>
      <c r="AZ597" t="s">
        <v>230</v>
      </c>
      <c r="BA597" t="s">
        <v>273</v>
      </c>
      <c r="BB597" t="s">
        <v>380</v>
      </c>
      <c r="BC597" t="s">
        <v>3927</v>
      </c>
      <c r="BD597" t="s">
        <v>3927</v>
      </c>
      <c r="BE597" t="s">
        <v>3927</v>
      </c>
      <c r="BF597">
        <v>12</v>
      </c>
    </row>
    <row r="598" spans="1:58" x14ac:dyDescent="0.3">
      <c r="A598">
        <v>2026</v>
      </c>
      <c r="B598">
        <v>202605</v>
      </c>
      <c r="C598">
        <v>5</v>
      </c>
      <c r="D598" s="14">
        <v>20001623620166</v>
      </c>
      <c r="E598" t="s">
        <v>2810</v>
      </c>
      <c r="F598" s="2">
        <v>46148.614675925928</v>
      </c>
      <c r="G598" s="2">
        <v>46149</v>
      </c>
      <c r="I598" t="s">
        <v>224</v>
      </c>
      <c r="J598" t="s">
        <v>230</v>
      </c>
      <c r="L598" t="s">
        <v>6055</v>
      </c>
      <c r="M598" t="s">
        <v>2104</v>
      </c>
      <c r="N598" t="s">
        <v>2097</v>
      </c>
      <c r="O598" t="s">
        <v>331</v>
      </c>
      <c r="Q598" t="s">
        <v>6056</v>
      </c>
      <c r="R598" t="s">
        <v>2809</v>
      </c>
      <c r="S598" t="s">
        <v>5494</v>
      </c>
      <c r="T598" t="s">
        <v>5495</v>
      </c>
      <c r="U598" t="s">
        <v>3034</v>
      </c>
      <c r="V598" t="s">
        <v>647</v>
      </c>
      <c r="W598" t="s">
        <v>245</v>
      </c>
      <c r="X598" t="s">
        <v>225</v>
      </c>
      <c r="Z598">
        <v>4</v>
      </c>
      <c r="AA598" t="s">
        <v>3921</v>
      </c>
      <c r="AB598" t="s">
        <v>6057</v>
      </c>
      <c r="AC598">
        <v>46154.683587962965</v>
      </c>
      <c r="AD598">
        <v>46153</v>
      </c>
      <c r="AE598" t="s">
        <v>3938</v>
      </c>
      <c r="AG598" t="s">
        <v>5111</v>
      </c>
      <c r="AH598">
        <v>6108893087</v>
      </c>
      <c r="AI598" t="s">
        <v>6058</v>
      </c>
      <c r="AM598" t="s">
        <v>3925</v>
      </c>
      <c r="AN598" t="s">
        <v>3926</v>
      </c>
      <c r="AO598" t="s">
        <v>268</v>
      </c>
      <c r="AP598" t="s">
        <v>386</v>
      </c>
      <c r="AQ598" t="s">
        <v>3940</v>
      </c>
      <c r="AU598" t="s">
        <v>3999</v>
      </c>
      <c r="AV598" t="s">
        <v>4000</v>
      </c>
      <c r="AW598" t="s">
        <v>320</v>
      </c>
      <c r="AX598" t="s">
        <v>319</v>
      </c>
      <c r="AY598" t="s">
        <v>254</v>
      </c>
      <c r="AZ598" t="s">
        <v>230</v>
      </c>
      <c r="BA598" t="s">
        <v>395</v>
      </c>
      <c r="BB598" t="s">
        <v>380</v>
      </c>
      <c r="BC598" t="s">
        <v>3927</v>
      </c>
      <c r="BD598" t="s">
        <v>3927</v>
      </c>
      <c r="BE598" t="s">
        <v>3927</v>
      </c>
      <c r="BF598">
        <v>12</v>
      </c>
    </row>
    <row r="599" spans="1:58" x14ac:dyDescent="0.3">
      <c r="A599">
        <v>2026</v>
      </c>
      <c r="B599">
        <v>202605</v>
      </c>
      <c r="C599">
        <v>5</v>
      </c>
      <c r="D599" s="14">
        <v>20001623616719</v>
      </c>
      <c r="E599" t="s">
        <v>2810</v>
      </c>
      <c r="F599" s="2">
        <v>46148.635439814818</v>
      </c>
      <c r="G599" s="2">
        <v>46149</v>
      </c>
      <c r="I599" t="s">
        <v>224</v>
      </c>
      <c r="J599" t="s">
        <v>230</v>
      </c>
      <c r="L599" t="s">
        <v>3338</v>
      </c>
      <c r="M599" t="s">
        <v>309</v>
      </c>
      <c r="N599" t="s">
        <v>297</v>
      </c>
      <c r="O599" t="s">
        <v>283</v>
      </c>
      <c r="Q599" t="s">
        <v>6059</v>
      </c>
      <c r="R599" t="s">
        <v>2809</v>
      </c>
      <c r="S599" t="s">
        <v>5283</v>
      </c>
      <c r="T599" t="s">
        <v>5284</v>
      </c>
      <c r="U599" t="s">
        <v>3034</v>
      </c>
      <c r="V599" t="s">
        <v>647</v>
      </c>
      <c r="W599" t="s">
        <v>245</v>
      </c>
      <c r="X599" t="s">
        <v>225</v>
      </c>
      <c r="Z599">
        <v>4</v>
      </c>
      <c r="AA599" t="s">
        <v>3921</v>
      </c>
      <c r="AB599" t="s">
        <v>6060</v>
      </c>
      <c r="AC599">
        <v>46154.683587962965</v>
      </c>
      <c r="AD599">
        <v>46153</v>
      </c>
      <c r="AE599" t="s">
        <v>3938</v>
      </c>
      <c r="AG599" t="s">
        <v>5111</v>
      </c>
      <c r="AH599">
        <v>6108899037</v>
      </c>
      <c r="AI599" t="s">
        <v>6061</v>
      </c>
      <c r="AM599" t="s">
        <v>3925</v>
      </c>
      <c r="AN599" t="s">
        <v>3926</v>
      </c>
      <c r="AO599" t="s">
        <v>268</v>
      </c>
      <c r="AP599" t="s">
        <v>386</v>
      </c>
      <c r="AQ599" t="s">
        <v>3940</v>
      </c>
      <c r="AU599" t="s">
        <v>3999</v>
      </c>
      <c r="AV599" t="s">
        <v>4000</v>
      </c>
      <c r="AW599" t="s">
        <v>320</v>
      </c>
      <c r="AX599" t="s">
        <v>319</v>
      </c>
      <c r="AY599" t="s">
        <v>254</v>
      </c>
      <c r="AZ599" t="s">
        <v>230</v>
      </c>
      <c r="BA599" t="s">
        <v>395</v>
      </c>
      <c r="BB599" t="s">
        <v>380</v>
      </c>
      <c r="BC599" t="s">
        <v>3927</v>
      </c>
      <c r="BD599" t="s">
        <v>3927</v>
      </c>
      <c r="BE599" t="s">
        <v>3927</v>
      </c>
      <c r="BF599">
        <v>12</v>
      </c>
    </row>
    <row r="600" spans="1:58" x14ac:dyDescent="0.3">
      <c r="A600">
        <v>2026</v>
      </c>
      <c r="B600">
        <v>202605</v>
      </c>
      <c r="C600">
        <v>5</v>
      </c>
      <c r="D600" s="14">
        <v>20001623614054</v>
      </c>
      <c r="E600" t="s">
        <v>2810</v>
      </c>
      <c r="F600" s="2">
        <v>46148.605717592596</v>
      </c>
      <c r="G600" s="2">
        <v>46149</v>
      </c>
      <c r="I600" t="s">
        <v>224</v>
      </c>
      <c r="J600" t="s">
        <v>230</v>
      </c>
      <c r="L600" t="s">
        <v>2151</v>
      </c>
      <c r="M600" t="s">
        <v>809</v>
      </c>
      <c r="N600" t="s">
        <v>237</v>
      </c>
      <c r="O600" t="s">
        <v>257</v>
      </c>
      <c r="Q600" t="s">
        <v>3277</v>
      </c>
      <c r="R600" t="s">
        <v>2809</v>
      </c>
      <c r="S600" t="s">
        <v>5030</v>
      </c>
      <c r="T600" t="s">
        <v>5031</v>
      </c>
      <c r="U600" t="s">
        <v>4008</v>
      </c>
      <c r="V600" t="s">
        <v>980</v>
      </c>
      <c r="W600" t="s">
        <v>245</v>
      </c>
      <c r="X600" t="s">
        <v>387</v>
      </c>
      <c r="Z600">
        <v>4</v>
      </c>
      <c r="AA600" t="s">
        <v>3921</v>
      </c>
      <c r="AB600" t="s">
        <v>6062</v>
      </c>
      <c r="AC600">
        <v>46153.706782407404</v>
      </c>
      <c r="AD600">
        <v>46153</v>
      </c>
      <c r="AE600" t="s">
        <v>3938</v>
      </c>
      <c r="AG600" t="s">
        <v>4870</v>
      </c>
      <c r="AH600">
        <v>6108900911</v>
      </c>
      <c r="AI600" t="s">
        <v>6063</v>
      </c>
      <c r="AM600" t="s">
        <v>3925</v>
      </c>
      <c r="AN600" t="s">
        <v>3926</v>
      </c>
      <c r="AO600" t="s">
        <v>268</v>
      </c>
      <c r="AP600" t="s">
        <v>304</v>
      </c>
      <c r="AQ600" t="s">
        <v>3940</v>
      </c>
      <c r="AU600" t="s">
        <v>4220</v>
      </c>
      <c r="AV600" t="s">
        <v>4000</v>
      </c>
      <c r="AW600" t="s">
        <v>447</v>
      </c>
      <c r="AX600" t="s">
        <v>446</v>
      </c>
      <c r="AY600" t="s">
        <v>253</v>
      </c>
      <c r="AZ600" t="s">
        <v>230</v>
      </c>
      <c r="BA600" t="s">
        <v>395</v>
      </c>
      <c r="BB600" t="s">
        <v>380</v>
      </c>
      <c r="BC600" t="s">
        <v>3927</v>
      </c>
      <c r="BD600" t="s">
        <v>3927</v>
      </c>
      <c r="BE600" t="s">
        <v>3927</v>
      </c>
      <c r="BF600">
        <v>12</v>
      </c>
    </row>
    <row r="601" spans="1:58" x14ac:dyDescent="0.3">
      <c r="A601">
        <v>2026</v>
      </c>
      <c r="B601">
        <v>202605</v>
      </c>
      <c r="C601">
        <v>5</v>
      </c>
      <c r="D601" s="14">
        <v>20001623612043</v>
      </c>
      <c r="E601" t="s">
        <v>2810</v>
      </c>
      <c r="F601" s="2">
        <v>46148.640810185185</v>
      </c>
      <c r="G601" s="2">
        <v>46150</v>
      </c>
      <c r="I601" t="s">
        <v>224</v>
      </c>
      <c r="J601" t="s">
        <v>230</v>
      </c>
      <c r="L601" t="s">
        <v>6064</v>
      </c>
      <c r="M601" t="s">
        <v>309</v>
      </c>
      <c r="N601" t="s">
        <v>297</v>
      </c>
      <c r="O601" t="s">
        <v>283</v>
      </c>
      <c r="Q601" t="s">
        <v>6065</v>
      </c>
      <c r="R601" t="s">
        <v>2809</v>
      </c>
      <c r="S601" t="s">
        <v>4807</v>
      </c>
      <c r="T601" t="s">
        <v>4808</v>
      </c>
      <c r="U601" t="s">
        <v>3034</v>
      </c>
      <c r="V601" t="s">
        <v>4809</v>
      </c>
      <c r="W601" t="s">
        <v>245</v>
      </c>
      <c r="X601" t="s">
        <v>225</v>
      </c>
      <c r="Z601">
        <v>0</v>
      </c>
      <c r="AA601" t="s">
        <v>3921</v>
      </c>
      <c r="AB601" t="s">
        <v>4810</v>
      </c>
      <c r="AC601">
        <v>46153.484120370369</v>
      </c>
      <c r="AD601">
        <v>46150</v>
      </c>
      <c r="AE601" t="s">
        <v>4811</v>
      </c>
      <c r="AG601" t="s">
        <v>4812</v>
      </c>
      <c r="AH601">
        <v>6108877850</v>
      </c>
      <c r="AI601" t="s">
        <v>6066</v>
      </c>
      <c r="AM601" t="s">
        <v>3925</v>
      </c>
      <c r="AN601" t="s">
        <v>3926</v>
      </c>
      <c r="AO601" t="s">
        <v>4814</v>
      </c>
      <c r="AP601" t="s">
        <v>386</v>
      </c>
      <c r="AQ601" t="s">
        <v>4815</v>
      </c>
      <c r="AU601" t="s">
        <v>5426</v>
      </c>
      <c r="AV601" t="s">
        <v>4817</v>
      </c>
      <c r="AW601" t="s">
        <v>320</v>
      </c>
      <c r="AX601" t="s">
        <v>319</v>
      </c>
      <c r="AY601" t="s">
        <v>254</v>
      </c>
      <c r="AZ601" t="s">
        <v>230</v>
      </c>
      <c r="BA601" t="s">
        <v>395</v>
      </c>
      <c r="BB601" t="s">
        <v>380</v>
      </c>
      <c r="BC601" t="s">
        <v>3927</v>
      </c>
      <c r="BD601" t="s">
        <v>3927</v>
      </c>
      <c r="BE601" t="s">
        <v>3927</v>
      </c>
      <c r="BF601">
        <v>12</v>
      </c>
    </row>
    <row r="602" spans="1:58" x14ac:dyDescent="0.3">
      <c r="A602">
        <v>2026</v>
      </c>
      <c r="B602">
        <v>202605</v>
      </c>
      <c r="C602">
        <v>5</v>
      </c>
      <c r="D602" s="14">
        <v>20001623605698</v>
      </c>
      <c r="E602" t="s">
        <v>2810</v>
      </c>
      <c r="F602" s="2">
        <v>46148.599351851852</v>
      </c>
      <c r="G602" s="2">
        <v>46150</v>
      </c>
      <c r="I602" t="s">
        <v>224</v>
      </c>
      <c r="J602" t="s">
        <v>230</v>
      </c>
      <c r="L602" t="s">
        <v>3267</v>
      </c>
      <c r="M602" t="s">
        <v>261</v>
      </c>
      <c r="N602" t="s">
        <v>237</v>
      </c>
      <c r="O602" t="s">
        <v>257</v>
      </c>
      <c r="Q602" t="s">
        <v>6067</v>
      </c>
      <c r="R602" t="s">
        <v>2809</v>
      </c>
      <c r="S602" t="s">
        <v>5585</v>
      </c>
      <c r="T602" t="s">
        <v>5586</v>
      </c>
      <c r="U602" t="s">
        <v>3034</v>
      </c>
      <c r="V602" t="s">
        <v>647</v>
      </c>
      <c r="W602" t="s">
        <v>245</v>
      </c>
      <c r="X602" t="s">
        <v>225</v>
      </c>
      <c r="Z602">
        <v>4</v>
      </c>
      <c r="AA602" t="s">
        <v>3921</v>
      </c>
      <c r="AB602" t="s">
        <v>6068</v>
      </c>
      <c r="AC602">
        <v>46154.683587962965</v>
      </c>
      <c r="AD602">
        <v>46154</v>
      </c>
      <c r="AE602" t="s">
        <v>3938</v>
      </c>
      <c r="AG602" t="s">
        <v>5111</v>
      </c>
      <c r="AH602">
        <v>6108892079</v>
      </c>
      <c r="AI602" t="s">
        <v>6069</v>
      </c>
      <c r="AM602" t="s">
        <v>3925</v>
      </c>
      <c r="AN602" t="s">
        <v>3926</v>
      </c>
      <c r="AO602" t="s">
        <v>268</v>
      </c>
      <c r="AP602" t="s">
        <v>386</v>
      </c>
      <c r="AQ602" t="s">
        <v>3940</v>
      </c>
      <c r="AU602" t="s">
        <v>3999</v>
      </c>
      <c r="AV602" t="s">
        <v>4000</v>
      </c>
      <c r="AW602" t="s">
        <v>320</v>
      </c>
      <c r="AX602" t="s">
        <v>319</v>
      </c>
      <c r="AY602" t="s">
        <v>254</v>
      </c>
      <c r="AZ602" t="s">
        <v>230</v>
      </c>
      <c r="BA602" t="s">
        <v>395</v>
      </c>
      <c r="BB602" t="s">
        <v>380</v>
      </c>
      <c r="BC602" t="s">
        <v>3927</v>
      </c>
      <c r="BD602" t="s">
        <v>3927</v>
      </c>
      <c r="BE602" t="s">
        <v>3927</v>
      </c>
      <c r="BF602">
        <v>12</v>
      </c>
    </row>
    <row r="603" spans="1:58" x14ac:dyDescent="0.3">
      <c r="A603">
        <v>2026</v>
      </c>
      <c r="B603">
        <v>202605</v>
      </c>
      <c r="C603">
        <v>5</v>
      </c>
      <c r="D603" s="14">
        <v>20001623601819</v>
      </c>
      <c r="E603" t="s">
        <v>2810</v>
      </c>
      <c r="F603" s="2">
        <v>46148.604016203702</v>
      </c>
      <c r="G603" s="2">
        <v>46149</v>
      </c>
      <c r="I603" t="s">
        <v>224</v>
      </c>
      <c r="J603" t="s">
        <v>230</v>
      </c>
      <c r="L603" t="s">
        <v>1795</v>
      </c>
      <c r="M603" t="s">
        <v>309</v>
      </c>
      <c r="N603" t="s">
        <v>297</v>
      </c>
      <c r="O603" t="s">
        <v>283</v>
      </c>
      <c r="Q603" t="s">
        <v>6070</v>
      </c>
      <c r="R603" t="s">
        <v>2809</v>
      </c>
      <c r="S603" t="s">
        <v>5453</v>
      </c>
      <c r="T603" t="s">
        <v>5454</v>
      </c>
      <c r="U603" t="s">
        <v>3034</v>
      </c>
      <c r="V603" t="s">
        <v>647</v>
      </c>
      <c r="W603" t="s">
        <v>245</v>
      </c>
      <c r="X603" t="s">
        <v>225</v>
      </c>
      <c r="Z603">
        <v>4</v>
      </c>
      <c r="AA603" t="s">
        <v>3921</v>
      </c>
      <c r="AB603" t="s">
        <v>3995</v>
      </c>
      <c r="AC603">
        <v>46155.513136574074</v>
      </c>
      <c r="AD603">
        <v>46153</v>
      </c>
      <c r="AE603" t="s">
        <v>3938</v>
      </c>
      <c r="AG603" t="s">
        <v>5135</v>
      </c>
      <c r="AH603">
        <v>6108884195</v>
      </c>
      <c r="AI603" t="s">
        <v>6071</v>
      </c>
      <c r="AM603" t="s">
        <v>3925</v>
      </c>
      <c r="AN603" t="s">
        <v>3926</v>
      </c>
      <c r="AO603" t="s">
        <v>268</v>
      </c>
      <c r="AP603" t="s">
        <v>304</v>
      </c>
      <c r="AQ603" t="s">
        <v>3998</v>
      </c>
      <c r="AW603" t="s">
        <v>320</v>
      </c>
      <c r="AX603" t="s">
        <v>319</v>
      </c>
      <c r="AY603" t="s">
        <v>254</v>
      </c>
      <c r="AZ603" t="s">
        <v>230</v>
      </c>
      <c r="BA603" t="s">
        <v>395</v>
      </c>
      <c r="BB603" t="s">
        <v>380</v>
      </c>
      <c r="BC603" t="s">
        <v>3927</v>
      </c>
      <c r="BD603" t="s">
        <v>3927</v>
      </c>
      <c r="BE603" t="s">
        <v>3927</v>
      </c>
      <c r="BF603">
        <v>12</v>
      </c>
    </row>
    <row r="604" spans="1:58" x14ac:dyDescent="0.3">
      <c r="A604">
        <v>2026</v>
      </c>
      <c r="B604">
        <v>202605</v>
      </c>
      <c r="C604">
        <v>5</v>
      </c>
      <c r="D604" s="14">
        <v>20001623599183</v>
      </c>
      <c r="E604" t="s">
        <v>2810</v>
      </c>
      <c r="F604" s="2">
        <v>46148.572696759256</v>
      </c>
      <c r="G604" s="2">
        <v>46149</v>
      </c>
      <c r="I604" t="s">
        <v>224</v>
      </c>
      <c r="J604" t="s">
        <v>230</v>
      </c>
      <c r="L604" t="s">
        <v>2122</v>
      </c>
      <c r="M604" t="s">
        <v>309</v>
      </c>
      <c r="N604" t="s">
        <v>297</v>
      </c>
      <c r="O604" t="s">
        <v>283</v>
      </c>
      <c r="Q604" t="s">
        <v>6072</v>
      </c>
      <c r="R604" t="s">
        <v>2809</v>
      </c>
      <c r="S604" t="s">
        <v>674</v>
      </c>
      <c r="T604" t="s">
        <v>675</v>
      </c>
      <c r="U604" t="s">
        <v>258</v>
      </c>
      <c r="V604" t="s">
        <v>247</v>
      </c>
      <c r="W604" t="s">
        <v>245</v>
      </c>
      <c r="X604" t="s">
        <v>387</v>
      </c>
      <c r="Z604">
        <v>1</v>
      </c>
      <c r="AA604" t="s">
        <v>3921</v>
      </c>
      <c r="AB604" t="s">
        <v>6073</v>
      </c>
      <c r="AC604">
        <v>46150.616296296299</v>
      </c>
      <c r="AD604">
        <v>46150</v>
      </c>
      <c r="AE604" t="s">
        <v>3938</v>
      </c>
      <c r="AG604" t="s">
        <v>359</v>
      </c>
      <c r="AH604">
        <v>6019036557</v>
      </c>
      <c r="AI604" t="s">
        <v>6074</v>
      </c>
      <c r="AM604" t="s">
        <v>3925</v>
      </c>
      <c r="AN604" t="s">
        <v>3926</v>
      </c>
      <c r="AO604" t="s">
        <v>268</v>
      </c>
      <c r="AP604" t="s">
        <v>386</v>
      </c>
      <c r="AQ604" t="s">
        <v>3940</v>
      </c>
      <c r="AU604" t="s">
        <v>4149</v>
      </c>
      <c r="AV604" t="s">
        <v>4000</v>
      </c>
      <c r="AW604" t="s">
        <v>921</v>
      </c>
      <c r="AX604" t="s">
        <v>920</v>
      </c>
      <c r="AY604" t="s">
        <v>253</v>
      </c>
      <c r="AZ604" t="s">
        <v>230</v>
      </c>
      <c r="BA604" t="s">
        <v>273</v>
      </c>
      <c r="BB604" t="s">
        <v>380</v>
      </c>
      <c r="BC604" t="s">
        <v>3927</v>
      </c>
      <c r="BD604" t="s">
        <v>3927</v>
      </c>
      <c r="BE604" t="s">
        <v>3927</v>
      </c>
      <c r="BF604">
        <v>16</v>
      </c>
    </row>
    <row r="605" spans="1:58" x14ac:dyDescent="0.3">
      <c r="A605">
        <v>2026</v>
      </c>
      <c r="B605">
        <v>202605</v>
      </c>
      <c r="C605">
        <v>5</v>
      </c>
      <c r="D605" s="14">
        <v>20001623594404</v>
      </c>
      <c r="E605" t="s">
        <v>2810</v>
      </c>
      <c r="F605" s="2">
        <v>46148.583611111113</v>
      </c>
      <c r="G605" s="2">
        <v>46149</v>
      </c>
      <c r="I605" t="s">
        <v>224</v>
      </c>
      <c r="J605" t="s">
        <v>230</v>
      </c>
      <c r="L605" t="s">
        <v>2954</v>
      </c>
      <c r="M605" t="s">
        <v>764</v>
      </c>
      <c r="N605" t="s">
        <v>752</v>
      </c>
      <c r="O605" t="s">
        <v>623</v>
      </c>
      <c r="Q605" t="s">
        <v>6075</v>
      </c>
      <c r="R605" t="s">
        <v>2809</v>
      </c>
      <c r="S605" t="s">
        <v>1161</v>
      </c>
      <c r="T605" t="s">
        <v>1162</v>
      </c>
      <c r="U605" t="s">
        <v>258</v>
      </c>
      <c r="V605" t="s">
        <v>247</v>
      </c>
      <c r="W605" t="s">
        <v>245</v>
      </c>
      <c r="X605" t="s">
        <v>225</v>
      </c>
      <c r="Z605">
        <v>1</v>
      </c>
      <c r="AA605" t="s">
        <v>3921</v>
      </c>
      <c r="AB605" t="s">
        <v>6076</v>
      </c>
      <c r="AC605">
        <v>46150.616296296299</v>
      </c>
      <c r="AD605">
        <v>46150</v>
      </c>
      <c r="AE605" t="s">
        <v>3938</v>
      </c>
      <c r="AG605" t="s">
        <v>410</v>
      </c>
      <c r="AH605">
        <v>6108896960</v>
      </c>
      <c r="AI605" t="s">
        <v>6077</v>
      </c>
      <c r="AM605" t="s">
        <v>3925</v>
      </c>
      <c r="AN605" t="s">
        <v>3926</v>
      </c>
      <c r="AO605" t="s">
        <v>268</v>
      </c>
      <c r="AP605" t="s">
        <v>304</v>
      </c>
      <c r="AQ605" t="s">
        <v>3940</v>
      </c>
      <c r="AU605" t="s">
        <v>4149</v>
      </c>
      <c r="AV605" t="s">
        <v>4000</v>
      </c>
      <c r="AW605" t="s">
        <v>320</v>
      </c>
      <c r="AX605" t="s">
        <v>319</v>
      </c>
      <c r="AY605" t="s">
        <v>254</v>
      </c>
      <c r="AZ605" t="s">
        <v>230</v>
      </c>
      <c r="BA605" t="s">
        <v>395</v>
      </c>
      <c r="BB605" t="s">
        <v>380</v>
      </c>
      <c r="BC605" t="s">
        <v>3927</v>
      </c>
      <c r="BD605" t="s">
        <v>3927</v>
      </c>
      <c r="BE605" t="s">
        <v>3927</v>
      </c>
      <c r="BF605">
        <v>12</v>
      </c>
    </row>
    <row r="606" spans="1:58" x14ac:dyDescent="0.3">
      <c r="A606">
        <v>2026</v>
      </c>
      <c r="B606">
        <v>202605</v>
      </c>
      <c r="C606">
        <v>5</v>
      </c>
      <c r="D606" s="14">
        <v>20001623594186</v>
      </c>
      <c r="E606" t="s">
        <v>2810</v>
      </c>
      <c r="F606" s="2">
        <v>46148.572233796294</v>
      </c>
      <c r="G606" s="2">
        <v>46148</v>
      </c>
      <c r="I606" t="s">
        <v>224</v>
      </c>
      <c r="J606" t="s">
        <v>230</v>
      </c>
      <c r="L606" t="s">
        <v>843</v>
      </c>
      <c r="M606" t="s">
        <v>309</v>
      </c>
      <c r="N606" t="s">
        <v>297</v>
      </c>
      <c r="O606" t="s">
        <v>283</v>
      </c>
      <c r="Q606" t="s">
        <v>6078</v>
      </c>
      <c r="R606" t="s">
        <v>2809</v>
      </c>
      <c r="S606" t="s">
        <v>5170</v>
      </c>
      <c r="T606" t="s">
        <v>5171</v>
      </c>
      <c r="U606" t="s">
        <v>3034</v>
      </c>
      <c r="V606" t="s">
        <v>3994</v>
      </c>
      <c r="W606" t="s">
        <v>245</v>
      </c>
      <c r="X606" t="s">
        <v>225</v>
      </c>
      <c r="Z606">
        <v>1</v>
      </c>
      <c r="AA606" t="s">
        <v>3921</v>
      </c>
      <c r="AB606" t="s">
        <v>6079</v>
      </c>
      <c r="AC606">
        <v>46149.657152777778</v>
      </c>
      <c r="AD606">
        <v>46149</v>
      </c>
      <c r="AE606" t="s">
        <v>3938</v>
      </c>
      <c r="AG606" t="s">
        <v>5173</v>
      </c>
      <c r="AH606">
        <v>6108895964</v>
      </c>
      <c r="AI606" t="s">
        <v>6080</v>
      </c>
      <c r="AM606" t="s">
        <v>3925</v>
      </c>
      <c r="AN606" t="s">
        <v>3926</v>
      </c>
      <c r="AO606" t="s">
        <v>268</v>
      </c>
      <c r="AP606" t="s">
        <v>304</v>
      </c>
      <c r="AQ606" t="s">
        <v>3940</v>
      </c>
      <c r="AU606" t="s">
        <v>4282</v>
      </c>
      <c r="AV606" t="s">
        <v>4000</v>
      </c>
      <c r="AW606" t="s">
        <v>320</v>
      </c>
      <c r="AX606" t="s">
        <v>319</v>
      </c>
      <c r="AY606" t="s">
        <v>254</v>
      </c>
      <c r="AZ606" t="s">
        <v>230</v>
      </c>
      <c r="BA606" t="s">
        <v>395</v>
      </c>
      <c r="BB606" t="s">
        <v>380</v>
      </c>
      <c r="BC606" t="s">
        <v>3927</v>
      </c>
      <c r="BD606" t="s">
        <v>3927</v>
      </c>
      <c r="BE606" t="s">
        <v>3927</v>
      </c>
      <c r="BF606">
        <v>12</v>
      </c>
    </row>
    <row r="607" spans="1:58" x14ac:dyDescent="0.3">
      <c r="A607">
        <v>2026</v>
      </c>
      <c r="B607">
        <v>202605</v>
      </c>
      <c r="C607">
        <v>5</v>
      </c>
      <c r="D607" s="14">
        <v>20001623594022</v>
      </c>
      <c r="E607" t="s">
        <v>2810</v>
      </c>
      <c r="F607" s="2">
        <v>46148.564722222225</v>
      </c>
      <c r="G607" s="2">
        <v>46148</v>
      </c>
      <c r="I607" t="s">
        <v>224</v>
      </c>
      <c r="J607" t="s">
        <v>230</v>
      </c>
      <c r="L607" t="s">
        <v>2487</v>
      </c>
      <c r="M607" t="s">
        <v>309</v>
      </c>
      <c r="N607" t="s">
        <v>297</v>
      </c>
      <c r="O607" t="s">
        <v>283</v>
      </c>
      <c r="Q607" t="s">
        <v>6081</v>
      </c>
      <c r="R607" t="s">
        <v>2809</v>
      </c>
      <c r="S607" t="s">
        <v>6082</v>
      </c>
      <c r="T607" t="s">
        <v>6083</v>
      </c>
      <c r="U607" t="s">
        <v>4008</v>
      </c>
      <c r="V607" t="s">
        <v>980</v>
      </c>
      <c r="W607" t="s">
        <v>245</v>
      </c>
      <c r="X607" t="s">
        <v>225</v>
      </c>
      <c r="Z607">
        <v>4</v>
      </c>
      <c r="AA607" t="s">
        <v>3921</v>
      </c>
      <c r="AB607" t="s">
        <v>6084</v>
      </c>
      <c r="AC607">
        <v>46153.358356481483</v>
      </c>
      <c r="AD607">
        <v>46152</v>
      </c>
      <c r="AE607" t="s">
        <v>3938</v>
      </c>
      <c r="AG607" t="s">
        <v>4870</v>
      </c>
      <c r="AH607">
        <v>6108882099</v>
      </c>
      <c r="AI607" t="s">
        <v>6085</v>
      </c>
      <c r="AM607" t="s">
        <v>3925</v>
      </c>
      <c r="AN607" t="s">
        <v>3926</v>
      </c>
      <c r="AO607" t="s">
        <v>268</v>
      </c>
      <c r="AP607" t="s">
        <v>386</v>
      </c>
      <c r="AQ607" t="s">
        <v>3940</v>
      </c>
      <c r="AU607" t="s">
        <v>4220</v>
      </c>
      <c r="AV607" t="s">
        <v>4000</v>
      </c>
      <c r="AW607" t="s">
        <v>227</v>
      </c>
      <c r="AX607" t="s">
        <v>226</v>
      </c>
      <c r="AY607" t="s">
        <v>254</v>
      </c>
      <c r="AZ607" t="s">
        <v>230</v>
      </c>
      <c r="BA607" t="s">
        <v>273</v>
      </c>
      <c r="BB607" t="s">
        <v>380</v>
      </c>
      <c r="BC607" t="s">
        <v>3927</v>
      </c>
      <c r="BD607" t="s">
        <v>3927</v>
      </c>
      <c r="BE607" t="s">
        <v>3927</v>
      </c>
      <c r="BF607">
        <v>12</v>
      </c>
    </row>
    <row r="608" spans="1:58" x14ac:dyDescent="0.3">
      <c r="A608">
        <v>2026</v>
      </c>
      <c r="B608">
        <v>202605</v>
      </c>
      <c r="C608">
        <v>5</v>
      </c>
      <c r="D608" s="14">
        <v>20001623591105</v>
      </c>
      <c r="E608" t="s">
        <v>2810</v>
      </c>
      <c r="F608" s="2">
        <v>46148.567604166667</v>
      </c>
      <c r="G608" s="2">
        <v>46149</v>
      </c>
      <c r="I608" t="s">
        <v>224</v>
      </c>
      <c r="J608" t="s">
        <v>230</v>
      </c>
      <c r="L608" t="s">
        <v>2858</v>
      </c>
      <c r="M608" t="s">
        <v>1366</v>
      </c>
      <c r="N608" t="s">
        <v>1359</v>
      </c>
      <c r="O608" t="s">
        <v>554</v>
      </c>
      <c r="Q608" t="s">
        <v>6086</v>
      </c>
      <c r="R608" t="s">
        <v>2809</v>
      </c>
      <c r="S608" t="s">
        <v>4867</v>
      </c>
      <c r="T608" t="s">
        <v>4868</v>
      </c>
      <c r="U608" t="s">
        <v>4008</v>
      </c>
      <c r="V608" t="s">
        <v>980</v>
      </c>
      <c r="W608" t="s">
        <v>245</v>
      </c>
      <c r="X608" t="s">
        <v>225</v>
      </c>
      <c r="Z608">
        <v>4</v>
      </c>
      <c r="AA608" t="s">
        <v>3921</v>
      </c>
      <c r="AB608" t="s">
        <v>6087</v>
      </c>
      <c r="AC608">
        <v>46153.706782407404</v>
      </c>
      <c r="AD608">
        <v>46153</v>
      </c>
      <c r="AE608" t="s">
        <v>3938</v>
      </c>
      <c r="AG608" t="s">
        <v>4870</v>
      </c>
      <c r="AH608">
        <v>6101858519</v>
      </c>
      <c r="AI608" t="s">
        <v>6088</v>
      </c>
      <c r="AM608" t="s">
        <v>3925</v>
      </c>
      <c r="AN608" t="s">
        <v>3926</v>
      </c>
      <c r="AO608" t="s">
        <v>268</v>
      </c>
      <c r="AP608" t="s">
        <v>693</v>
      </c>
      <c r="AQ608" t="s">
        <v>3940</v>
      </c>
      <c r="AU608" t="s">
        <v>4220</v>
      </c>
      <c r="AV608" t="s">
        <v>4000</v>
      </c>
      <c r="AW608" t="s">
        <v>1914</v>
      </c>
      <c r="AX608" t="s">
        <v>1913</v>
      </c>
      <c r="AY608" t="s">
        <v>254</v>
      </c>
      <c r="AZ608" t="s">
        <v>230</v>
      </c>
      <c r="BA608" t="s">
        <v>344</v>
      </c>
      <c r="BB608" t="s">
        <v>232</v>
      </c>
      <c r="BC608" t="s">
        <v>3927</v>
      </c>
      <c r="BD608" t="s">
        <v>3927</v>
      </c>
      <c r="BE608" t="s">
        <v>3927</v>
      </c>
      <c r="BF608">
        <v>20</v>
      </c>
    </row>
    <row r="609" spans="1:58" x14ac:dyDescent="0.3">
      <c r="A609">
        <v>2026</v>
      </c>
      <c r="B609">
        <v>202605</v>
      </c>
      <c r="C609">
        <v>5</v>
      </c>
      <c r="D609" s="14">
        <v>20001623590704</v>
      </c>
      <c r="E609" t="s">
        <v>2810</v>
      </c>
      <c r="F609" s="2">
        <v>46148.594618055555</v>
      </c>
      <c r="G609" s="2">
        <v>46149</v>
      </c>
      <c r="I609" t="s">
        <v>224</v>
      </c>
      <c r="J609" t="s">
        <v>230</v>
      </c>
      <c r="L609" t="s">
        <v>6089</v>
      </c>
      <c r="M609" t="s">
        <v>309</v>
      </c>
      <c r="N609" t="s">
        <v>297</v>
      </c>
      <c r="O609" t="s">
        <v>283</v>
      </c>
      <c r="Q609" t="s">
        <v>6090</v>
      </c>
      <c r="R609" t="s">
        <v>2809</v>
      </c>
      <c r="S609" t="s">
        <v>6002</v>
      </c>
      <c r="T609" t="s">
        <v>6003</v>
      </c>
      <c r="U609" t="s">
        <v>3034</v>
      </c>
      <c r="V609" t="s">
        <v>647</v>
      </c>
      <c r="W609" t="s">
        <v>245</v>
      </c>
      <c r="X609" t="s">
        <v>225</v>
      </c>
      <c r="Z609">
        <v>4</v>
      </c>
      <c r="AA609" t="s">
        <v>3921</v>
      </c>
      <c r="AB609" t="s">
        <v>3995</v>
      </c>
      <c r="AC609">
        <v>46155.513287037036</v>
      </c>
      <c r="AD609">
        <v>46153</v>
      </c>
      <c r="AE609" t="s">
        <v>3938</v>
      </c>
      <c r="AG609" t="s">
        <v>5111</v>
      </c>
      <c r="AH609">
        <v>6108899942</v>
      </c>
      <c r="AI609" t="s">
        <v>6091</v>
      </c>
      <c r="AM609" t="s">
        <v>3925</v>
      </c>
      <c r="AN609" t="s">
        <v>3926</v>
      </c>
      <c r="AO609" t="s">
        <v>268</v>
      </c>
      <c r="AP609" t="s">
        <v>386</v>
      </c>
      <c r="AQ609" t="s">
        <v>3998</v>
      </c>
      <c r="AW609" t="s">
        <v>320</v>
      </c>
      <c r="AX609" t="s">
        <v>319</v>
      </c>
      <c r="AY609" t="s">
        <v>254</v>
      </c>
      <c r="AZ609" t="s">
        <v>230</v>
      </c>
      <c r="BA609" t="s">
        <v>395</v>
      </c>
      <c r="BB609" t="s">
        <v>380</v>
      </c>
      <c r="BC609" t="s">
        <v>3927</v>
      </c>
      <c r="BD609" t="s">
        <v>3927</v>
      </c>
      <c r="BE609" t="s">
        <v>3927</v>
      </c>
      <c r="BF609">
        <v>12</v>
      </c>
    </row>
    <row r="610" spans="1:58" x14ac:dyDescent="0.3">
      <c r="A610">
        <v>2026</v>
      </c>
      <c r="B610">
        <v>202605</v>
      </c>
      <c r="C610">
        <v>5</v>
      </c>
      <c r="D610" s="14">
        <v>20001623590099</v>
      </c>
      <c r="E610" t="s">
        <v>2810</v>
      </c>
      <c r="F610" s="2">
        <v>46148.566157407404</v>
      </c>
      <c r="G610" s="2">
        <v>46150</v>
      </c>
      <c r="I610" t="s">
        <v>224</v>
      </c>
      <c r="J610" t="s">
        <v>230</v>
      </c>
      <c r="L610" t="s">
        <v>6092</v>
      </c>
      <c r="M610" t="s">
        <v>392</v>
      </c>
      <c r="N610" t="s">
        <v>353</v>
      </c>
      <c r="O610" t="s">
        <v>283</v>
      </c>
      <c r="Q610" t="s">
        <v>6093</v>
      </c>
      <c r="R610" t="s">
        <v>2809</v>
      </c>
      <c r="S610" t="s">
        <v>5145</v>
      </c>
      <c r="T610" t="s">
        <v>5146</v>
      </c>
      <c r="U610" t="s">
        <v>3034</v>
      </c>
      <c r="V610" t="s">
        <v>647</v>
      </c>
      <c r="W610" t="s">
        <v>245</v>
      </c>
      <c r="X610" t="s">
        <v>225</v>
      </c>
      <c r="Z610">
        <v>4</v>
      </c>
      <c r="AA610" t="s">
        <v>3921</v>
      </c>
      <c r="AB610" t="s">
        <v>6094</v>
      </c>
      <c r="AC610">
        <v>46154.683587962965</v>
      </c>
      <c r="AD610">
        <v>46154</v>
      </c>
      <c r="AE610" t="s">
        <v>3938</v>
      </c>
      <c r="AG610" t="s">
        <v>5111</v>
      </c>
      <c r="AH610">
        <v>6108894986</v>
      </c>
      <c r="AI610" t="s">
        <v>6095</v>
      </c>
      <c r="AM610" t="s">
        <v>3925</v>
      </c>
      <c r="AN610" t="s">
        <v>3926</v>
      </c>
      <c r="AO610" t="s">
        <v>268</v>
      </c>
      <c r="AP610" t="s">
        <v>386</v>
      </c>
      <c r="AQ610" t="s">
        <v>3940</v>
      </c>
      <c r="AU610" t="s">
        <v>3999</v>
      </c>
      <c r="AV610" t="s">
        <v>4000</v>
      </c>
      <c r="AW610" t="s">
        <v>320</v>
      </c>
      <c r="AX610" t="s">
        <v>319</v>
      </c>
      <c r="AY610" t="s">
        <v>254</v>
      </c>
      <c r="AZ610" t="s">
        <v>230</v>
      </c>
      <c r="BA610" t="s">
        <v>273</v>
      </c>
      <c r="BB610" t="s">
        <v>380</v>
      </c>
      <c r="BC610" t="s">
        <v>3927</v>
      </c>
      <c r="BD610" t="s">
        <v>3927</v>
      </c>
      <c r="BE610" t="s">
        <v>3927</v>
      </c>
      <c r="BF610">
        <v>12</v>
      </c>
    </row>
    <row r="611" spans="1:58" x14ac:dyDescent="0.3">
      <c r="A611">
        <v>2026</v>
      </c>
      <c r="B611">
        <v>202605</v>
      </c>
      <c r="C611">
        <v>5</v>
      </c>
      <c r="D611" s="14">
        <v>20001623589997</v>
      </c>
      <c r="E611" t="s">
        <v>2810</v>
      </c>
      <c r="F611" s="2">
        <v>46148.561412037037</v>
      </c>
      <c r="G611" s="2">
        <v>46149</v>
      </c>
      <c r="I611" t="s">
        <v>224</v>
      </c>
      <c r="J611" t="s">
        <v>230</v>
      </c>
      <c r="L611" t="s">
        <v>2914</v>
      </c>
      <c r="M611" t="s">
        <v>994</v>
      </c>
      <c r="N611" t="s">
        <v>989</v>
      </c>
      <c r="O611" t="s">
        <v>554</v>
      </c>
      <c r="Q611" t="s">
        <v>6096</v>
      </c>
      <c r="R611" t="s">
        <v>2809</v>
      </c>
      <c r="S611" t="s">
        <v>5250</v>
      </c>
      <c r="T611" t="s">
        <v>5251</v>
      </c>
      <c r="U611" t="s">
        <v>3034</v>
      </c>
      <c r="V611" t="s">
        <v>3994</v>
      </c>
      <c r="W611" t="s">
        <v>245</v>
      </c>
      <c r="X611" t="s">
        <v>225</v>
      </c>
      <c r="Z611">
        <v>4</v>
      </c>
      <c r="AA611" t="s">
        <v>3921</v>
      </c>
      <c r="AB611" t="s">
        <v>6097</v>
      </c>
      <c r="AC611">
        <v>46153.620787037034</v>
      </c>
      <c r="AD611">
        <v>46153</v>
      </c>
      <c r="AE611" t="s">
        <v>3938</v>
      </c>
      <c r="AG611" t="s">
        <v>4854</v>
      </c>
      <c r="AH611">
        <v>6108898882</v>
      </c>
      <c r="AI611" t="s">
        <v>6098</v>
      </c>
      <c r="AM611" t="s">
        <v>3925</v>
      </c>
      <c r="AN611" t="s">
        <v>3926</v>
      </c>
      <c r="AO611" t="s">
        <v>268</v>
      </c>
      <c r="AP611" t="s">
        <v>304</v>
      </c>
      <c r="AQ611" t="s">
        <v>3940</v>
      </c>
      <c r="AU611" t="s">
        <v>4220</v>
      </c>
      <c r="AV611" t="s">
        <v>4000</v>
      </c>
      <c r="AW611" t="s">
        <v>320</v>
      </c>
      <c r="AX611" t="s">
        <v>319</v>
      </c>
      <c r="AY611" t="s">
        <v>254</v>
      </c>
      <c r="AZ611" t="s">
        <v>230</v>
      </c>
      <c r="BA611" t="s">
        <v>395</v>
      </c>
      <c r="BB611" t="s">
        <v>380</v>
      </c>
      <c r="BC611" t="s">
        <v>3927</v>
      </c>
      <c r="BD611" t="s">
        <v>3927</v>
      </c>
      <c r="BE611" t="s">
        <v>3927</v>
      </c>
      <c r="BF611">
        <v>12</v>
      </c>
    </row>
    <row r="612" spans="1:58" x14ac:dyDescent="0.3">
      <c r="A612">
        <v>2026</v>
      </c>
      <c r="B612">
        <v>202605</v>
      </c>
      <c r="C612">
        <v>5</v>
      </c>
      <c r="D612" s="14">
        <v>20001623589670</v>
      </c>
      <c r="E612" t="s">
        <v>2810</v>
      </c>
      <c r="F612" s="2">
        <v>46148.592870370368</v>
      </c>
      <c r="G612" s="2">
        <v>46149</v>
      </c>
      <c r="I612" t="s">
        <v>224</v>
      </c>
      <c r="J612" t="s">
        <v>230</v>
      </c>
      <c r="L612" t="s">
        <v>1400</v>
      </c>
      <c r="M612" t="s">
        <v>902</v>
      </c>
      <c r="N612" t="s">
        <v>752</v>
      </c>
      <c r="O612" t="s">
        <v>623</v>
      </c>
      <c r="Q612" t="s">
        <v>6099</v>
      </c>
      <c r="R612" t="s">
        <v>2809</v>
      </c>
      <c r="S612" t="s">
        <v>407</v>
      </c>
      <c r="T612" t="s">
        <v>408</v>
      </c>
      <c r="U612" t="s">
        <v>258</v>
      </c>
      <c r="V612" t="s">
        <v>247</v>
      </c>
      <c r="W612" t="s">
        <v>245</v>
      </c>
      <c r="X612" t="s">
        <v>387</v>
      </c>
      <c r="Z612">
        <v>1</v>
      </c>
      <c r="AA612" t="s">
        <v>3921</v>
      </c>
      <c r="AB612" t="s">
        <v>6100</v>
      </c>
      <c r="AC612">
        <v>46150.616296296299</v>
      </c>
      <c r="AD612">
        <v>46150</v>
      </c>
      <c r="AE612" t="s">
        <v>3938</v>
      </c>
      <c r="AG612" t="s">
        <v>410</v>
      </c>
      <c r="AH612">
        <v>6018594551</v>
      </c>
      <c r="AI612" t="s">
        <v>6101</v>
      </c>
      <c r="AM612" t="s">
        <v>3925</v>
      </c>
      <c r="AN612" t="s">
        <v>3926</v>
      </c>
      <c r="AO612" t="s">
        <v>268</v>
      </c>
      <c r="AP612" t="s">
        <v>249</v>
      </c>
      <c r="AQ612" t="s">
        <v>3940</v>
      </c>
      <c r="AU612" t="s">
        <v>4149</v>
      </c>
      <c r="AV612" t="s">
        <v>4000</v>
      </c>
      <c r="AW612" t="s">
        <v>447</v>
      </c>
      <c r="AX612" t="s">
        <v>446</v>
      </c>
      <c r="AY612" t="s">
        <v>253</v>
      </c>
      <c r="AZ612" t="s">
        <v>230</v>
      </c>
      <c r="BA612" t="s">
        <v>273</v>
      </c>
      <c r="BB612" t="s">
        <v>380</v>
      </c>
      <c r="BC612" t="s">
        <v>3927</v>
      </c>
      <c r="BD612" t="s">
        <v>3927</v>
      </c>
      <c r="BE612" t="s">
        <v>3927</v>
      </c>
      <c r="BF612">
        <v>20</v>
      </c>
    </row>
    <row r="613" spans="1:58" x14ac:dyDescent="0.3">
      <c r="A613">
        <v>2026</v>
      </c>
      <c r="B613">
        <v>202605</v>
      </c>
      <c r="C613">
        <v>5</v>
      </c>
      <c r="D613" s="14">
        <v>20001623589479</v>
      </c>
      <c r="E613" t="s">
        <v>2810</v>
      </c>
      <c r="F613" s="2">
        <v>46148.584861111114</v>
      </c>
      <c r="G613" s="2">
        <v>46150</v>
      </c>
      <c r="I613" t="s">
        <v>224</v>
      </c>
      <c r="J613" t="s">
        <v>230</v>
      </c>
      <c r="L613" t="s">
        <v>6102</v>
      </c>
      <c r="M613" t="s">
        <v>626</v>
      </c>
      <c r="N613" t="s">
        <v>616</v>
      </c>
      <c r="O613" t="s">
        <v>623</v>
      </c>
      <c r="Q613" t="s">
        <v>6103</v>
      </c>
      <c r="R613" t="s">
        <v>2809</v>
      </c>
      <c r="S613" t="s">
        <v>5244</v>
      </c>
      <c r="T613" t="s">
        <v>5245</v>
      </c>
      <c r="U613" t="s">
        <v>3034</v>
      </c>
      <c r="V613" t="s">
        <v>3994</v>
      </c>
      <c r="W613" t="s">
        <v>245</v>
      </c>
      <c r="X613" t="s">
        <v>225</v>
      </c>
      <c r="Z613">
        <v>3</v>
      </c>
      <c r="AA613" t="s">
        <v>3921</v>
      </c>
      <c r="AB613" t="s">
        <v>6104</v>
      </c>
      <c r="AC613">
        <v>46153.652141203704</v>
      </c>
      <c r="AD613">
        <v>46153</v>
      </c>
      <c r="AE613" t="s">
        <v>3938</v>
      </c>
      <c r="AG613" t="s">
        <v>4828</v>
      </c>
      <c r="AH613">
        <v>6108899917</v>
      </c>
      <c r="AI613" t="s">
        <v>6105</v>
      </c>
      <c r="AM613" t="s">
        <v>3925</v>
      </c>
      <c r="AN613" t="s">
        <v>3926</v>
      </c>
      <c r="AO613" t="s">
        <v>268</v>
      </c>
      <c r="AP613" t="s">
        <v>304</v>
      </c>
      <c r="AQ613" t="s">
        <v>3940</v>
      </c>
      <c r="AU613" t="s">
        <v>4220</v>
      </c>
      <c r="AV613" t="s">
        <v>4000</v>
      </c>
      <c r="AW613" t="s">
        <v>320</v>
      </c>
      <c r="AX613" t="s">
        <v>319</v>
      </c>
      <c r="AY613" t="s">
        <v>254</v>
      </c>
      <c r="AZ613" t="s">
        <v>230</v>
      </c>
      <c r="BA613" t="s">
        <v>273</v>
      </c>
      <c r="BB613" t="s">
        <v>380</v>
      </c>
      <c r="BC613" t="s">
        <v>3927</v>
      </c>
      <c r="BD613" t="s">
        <v>3927</v>
      </c>
      <c r="BE613" t="s">
        <v>3927</v>
      </c>
      <c r="BF613">
        <v>12</v>
      </c>
    </row>
    <row r="614" spans="1:58" x14ac:dyDescent="0.3">
      <c r="A614">
        <v>2026</v>
      </c>
      <c r="B614">
        <v>202605</v>
      </c>
      <c r="C614">
        <v>5</v>
      </c>
      <c r="D614" s="14">
        <v>20001623583892</v>
      </c>
      <c r="E614" t="s">
        <v>2810</v>
      </c>
      <c r="F614" s="2">
        <v>46148.598738425928</v>
      </c>
      <c r="G614" s="2">
        <v>46149</v>
      </c>
      <c r="I614" t="s">
        <v>224</v>
      </c>
      <c r="J614" t="s">
        <v>230</v>
      </c>
      <c r="L614" t="s">
        <v>3543</v>
      </c>
      <c r="M614" t="s">
        <v>309</v>
      </c>
      <c r="N614" t="s">
        <v>297</v>
      </c>
      <c r="O614" t="s">
        <v>283</v>
      </c>
      <c r="Q614" t="s">
        <v>6106</v>
      </c>
      <c r="R614" t="s">
        <v>2809</v>
      </c>
      <c r="S614" t="s">
        <v>5318</v>
      </c>
      <c r="T614" t="s">
        <v>5319</v>
      </c>
      <c r="U614" t="s">
        <v>3034</v>
      </c>
      <c r="V614" t="s">
        <v>3994</v>
      </c>
      <c r="W614" t="s">
        <v>245</v>
      </c>
      <c r="X614" t="s">
        <v>225</v>
      </c>
      <c r="Z614">
        <v>4</v>
      </c>
      <c r="AA614" t="s">
        <v>3921</v>
      </c>
      <c r="AB614" t="s">
        <v>6107</v>
      </c>
      <c r="AC614">
        <v>46153.620787037034</v>
      </c>
      <c r="AD614">
        <v>46153</v>
      </c>
      <c r="AE614" t="s">
        <v>3938</v>
      </c>
      <c r="AG614" t="s">
        <v>4854</v>
      </c>
      <c r="AH614">
        <v>6089705118</v>
      </c>
      <c r="AI614" t="s">
        <v>6108</v>
      </c>
      <c r="AM614" t="s">
        <v>3925</v>
      </c>
      <c r="AN614" t="s">
        <v>3926</v>
      </c>
      <c r="AO614" t="s">
        <v>268</v>
      </c>
      <c r="AP614" t="s">
        <v>386</v>
      </c>
      <c r="AQ614" t="s">
        <v>3940</v>
      </c>
      <c r="AU614" t="s">
        <v>4220</v>
      </c>
      <c r="AV614" t="s">
        <v>4000</v>
      </c>
      <c r="AW614" t="s">
        <v>227</v>
      </c>
      <c r="AX614" t="s">
        <v>226</v>
      </c>
      <c r="AY614" t="s">
        <v>254</v>
      </c>
      <c r="AZ614" t="s">
        <v>230</v>
      </c>
      <c r="BA614" t="s">
        <v>344</v>
      </c>
      <c r="BB614" t="s">
        <v>232</v>
      </c>
      <c r="BC614" t="s">
        <v>3927</v>
      </c>
      <c r="BD614" t="s">
        <v>3927</v>
      </c>
      <c r="BE614" t="s">
        <v>3927</v>
      </c>
      <c r="BF614">
        <v>9</v>
      </c>
    </row>
    <row r="615" spans="1:58" x14ac:dyDescent="0.3">
      <c r="A615">
        <v>2026</v>
      </c>
      <c r="B615">
        <v>202605</v>
      </c>
      <c r="C615">
        <v>5</v>
      </c>
      <c r="D615" s="14">
        <v>20001623583170</v>
      </c>
      <c r="E615" t="s">
        <v>2810</v>
      </c>
      <c r="F615" s="2">
        <v>46148.565393518518</v>
      </c>
      <c r="G615" s="2">
        <v>46148</v>
      </c>
      <c r="I615" t="s">
        <v>224</v>
      </c>
      <c r="J615" t="s">
        <v>230</v>
      </c>
      <c r="L615" t="s">
        <v>6109</v>
      </c>
      <c r="M615" t="s">
        <v>626</v>
      </c>
      <c r="N615" t="s">
        <v>616</v>
      </c>
      <c r="O615" t="s">
        <v>623</v>
      </c>
      <c r="Q615" t="s">
        <v>6110</v>
      </c>
      <c r="R615" t="s">
        <v>2809</v>
      </c>
      <c r="S615" t="s">
        <v>5170</v>
      </c>
      <c r="T615" t="s">
        <v>5171</v>
      </c>
      <c r="U615" t="s">
        <v>3034</v>
      </c>
      <c r="V615" t="s">
        <v>3994</v>
      </c>
      <c r="W615" t="s">
        <v>245</v>
      </c>
      <c r="X615" t="s">
        <v>225</v>
      </c>
      <c r="Z615">
        <v>1</v>
      </c>
      <c r="AA615" t="s">
        <v>3921</v>
      </c>
      <c r="AB615" t="s">
        <v>6111</v>
      </c>
      <c r="AC615">
        <v>46149.657152777778</v>
      </c>
      <c r="AD615">
        <v>46149</v>
      </c>
      <c r="AE615" t="s">
        <v>3938</v>
      </c>
      <c r="AG615" t="s">
        <v>5173</v>
      </c>
      <c r="AH615">
        <v>6108773219</v>
      </c>
      <c r="AI615" t="s">
        <v>6112</v>
      </c>
      <c r="AM615" t="s">
        <v>3925</v>
      </c>
      <c r="AN615" t="s">
        <v>3926</v>
      </c>
      <c r="AO615" t="s">
        <v>268</v>
      </c>
      <c r="AP615" t="s">
        <v>304</v>
      </c>
      <c r="AQ615" t="s">
        <v>3940</v>
      </c>
      <c r="AU615" t="s">
        <v>4282</v>
      </c>
      <c r="AV615" t="s">
        <v>4000</v>
      </c>
      <c r="AW615" t="s">
        <v>227</v>
      </c>
      <c r="AX615" t="s">
        <v>226</v>
      </c>
      <c r="AY615" t="s">
        <v>254</v>
      </c>
      <c r="AZ615" t="s">
        <v>230</v>
      </c>
      <c r="BA615" t="s">
        <v>395</v>
      </c>
      <c r="BB615" t="s">
        <v>380</v>
      </c>
      <c r="BC615" t="s">
        <v>3927</v>
      </c>
      <c r="BD615" t="s">
        <v>3927</v>
      </c>
      <c r="BE615" t="s">
        <v>3927</v>
      </c>
      <c r="BF615">
        <v>1</v>
      </c>
    </row>
    <row r="616" spans="1:58" x14ac:dyDescent="0.3">
      <c r="A616">
        <v>2026</v>
      </c>
      <c r="B616">
        <v>202605</v>
      </c>
      <c r="C616">
        <v>5</v>
      </c>
      <c r="D616" s="14">
        <v>20001623573892</v>
      </c>
      <c r="E616" t="s">
        <v>2810</v>
      </c>
      <c r="F616" s="2">
        <v>46148.932245370372</v>
      </c>
      <c r="G616" s="2">
        <v>46151</v>
      </c>
      <c r="I616" t="s">
        <v>224</v>
      </c>
      <c r="J616" t="s">
        <v>230</v>
      </c>
      <c r="L616" t="s">
        <v>6113</v>
      </c>
      <c r="M616" t="s">
        <v>309</v>
      </c>
      <c r="N616" t="s">
        <v>297</v>
      </c>
      <c r="O616" t="s">
        <v>283</v>
      </c>
      <c r="Q616" t="s">
        <v>6114</v>
      </c>
      <c r="R616" t="s">
        <v>2809</v>
      </c>
      <c r="S616" t="s">
        <v>4807</v>
      </c>
      <c r="T616" t="s">
        <v>4808</v>
      </c>
      <c r="U616" t="s">
        <v>3034</v>
      </c>
      <c r="V616" t="s">
        <v>4809</v>
      </c>
      <c r="W616" t="s">
        <v>245</v>
      </c>
      <c r="X616" t="s">
        <v>225</v>
      </c>
      <c r="Z616">
        <v>0</v>
      </c>
      <c r="AA616" t="s">
        <v>3921</v>
      </c>
      <c r="AB616" t="s">
        <v>4810</v>
      </c>
      <c r="AC616">
        <v>46153.484120370369</v>
      </c>
      <c r="AD616">
        <v>46151</v>
      </c>
      <c r="AE616" t="s">
        <v>4811</v>
      </c>
      <c r="AG616" t="s">
        <v>4812</v>
      </c>
      <c r="AH616">
        <v>6108864221</v>
      </c>
      <c r="AI616" t="s">
        <v>6115</v>
      </c>
      <c r="AM616" t="s">
        <v>3925</v>
      </c>
      <c r="AN616" t="s">
        <v>3926</v>
      </c>
      <c r="AO616" t="s">
        <v>4814</v>
      </c>
      <c r="AP616" t="s">
        <v>304</v>
      </c>
      <c r="AQ616" t="s">
        <v>4815</v>
      </c>
      <c r="AU616" t="s">
        <v>5123</v>
      </c>
      <c r="AV616" t="s">
        <v>4817</v>
      </c>
      <c r="AW616" t="s">
        <v>320</v>
      </c>
      <c r="AX616" t="s">
        <v>319</v>
      </c>
      <c r="AY616" t="s">
        <v>254</v>
      </c>
      <c r="AZ616" t="s">
        <v>230</v>
      </c>
      <c r="BA616" t="s">
        <v>395</v>
      </c>
      <c r="BB616" t="s">
        <v>380</v>
      </c>
      <c r="BC616" t="s">
        <v>3927</v>
      </c>
      <c r="BD616" t="s">
        <v>3927</v>
      </c>
      <c r="BE616" t="s">
        <v>3927</v>
      </c>
      <c r="BF616">
        <v>12</v>
      </c>
    </row>
    <row r="617" spans="1:58" x14ac:dyDescent="0.3">
      <c r="A617">
        <v>2026</v>
      </c>
      <c r="B617">
        <v>202605</v>
      </c>
      <c r="C617">
        <v>5</v>
      </c>
      <c r="D617" s="14">
        <v>20001623567298</v>
      </c>
      <c r="E617" t="s">
        <v>2810</v>
      </c>
      <c r="F617" s="2">
        <v>46148.533125000002</v>
      </c>
      <c r="G617" s="2">
        <v>46150</v>
      </c>
      <c r="I617" t="s">
        <v>224</v>
      </c>
      <c r="J617" t="s">
        <v>230</v>
      </c>
      <c r="L617" t="s">
        <v>3206</v>
      </c>
      <c r="M617" t="s">
        <v>4847</v>
      </c>
      <c r="N617" t="s">
        <v>546</v>
      </c>
      <c r="O617" t="s">
        <v>554</v>
      </c>
      <c r="Q617" t="s">
        <v>6116</v>
      </c>
      <c r="R617" t="s">
        <v>2809</v>
      </c>
      <c r="S617" t="s">
        <v>4547</v>
      </c>
      <c r="T617" t="s">
        <v>4548</v>
      </c>
      <c r="U617" t="s">
        <v>3034</v>
      </c>
      <c r="V617" t="s">
        <v>647</v>
      </c>
      <c r="W617" t="s">
        <v>245</v>
      </c>
      <c r="X617" t="s">
        <v>387</v>
      </c>
      <c r="Z617">
        <v>4</v>
      </c>
      <c r="AA617" t="s">
        <v>3921</v>
      </c>
      <c r="AB617" t="s">
        <v>3995</v>
      </c>
      <c r="AC617">
        <v>46155.513136574074</v>
      </c>
      <c r="AD617">
        <v>46154</v>
      </c>
      <c r="AE617" t="s">
        <v>3938</v>
      </c>
      <c r="AG617" t="s">
        <v>5111</v>
      </c>
      <c r="AH617">
        <v>6108893922</v>
      </c>
      <c r="AI617" t="s">
        <v>6117</v>
      </c>
      <c r="AM617" t="s">
        <v>3925</v>
      </c>
      <c r="AN617" t="s">
        <v>3926</v>
      </c>
      <c r="AO617" t="s">
        <v>268</v>
      </c>
      <c r="AP617" t="s">
        <v>386</v>
      </c>
      <c r="AQ617" t="s">
        <v>3998</v>
      </c>
      <c r="AW617" t="s">
        <v>447</v>
      </c>
      <c r="AX617" t="s">
        <v>446</v>
      </c>
      <c r="AY617" t="s">
        <v>253</v>
      </c>
      <c r="AZ617" t="s">
        <v>230</v>
      </c>
      <c r="BA617" t="s">
        <v>395</v>
      </c>
      <c r="BB617" t="s">
        <v>380</v>
      </c>
      <c r="BC617" t="s">
        <v>3927</v>
      </c>
      <c r="BD617" t="s">
        <v>3927</v>
      </c>
      <c r="BE617" t="s">
        <v>3927</v>
      </c>
      <c r="BF617">
        <v>12</v>
      </c>
    </row>
    <row r="618" spans="1:58" x14ac:dyDescent="0.3">
      <c r="A618">
        <v>2026</v>
      </c>
      <c r="B618">
        <v>202605</v>
      </c>
      <c r="C618">
        <v>5</v>
      </c>
      <c r="D618" s="14">
        <v>20001623565890</v>
      </c>
      <c r="E618" t="s">
        <v>2810</v>
      </c>
      <c r="F618" s="2">
        <v>46148.560949074075</v>
      </c>
      <c r="G618" s="2">
        <v>46149</v>
      </c>
      <c r="I618" t="s">
        <v>224</v>
      </c>
      <c r="J618" t="s">
        <v>230</v>
      </c>
      <c r="L618" t="s">
        <v>2946</v>
      </c>
      <c r="M618" t="s">
        <v>334</v>
      </c>
      <c r="N618" t="s">
        <v>322</v>
      </c>
      <c r="O618" t="s">
        <v>331</v>
      </c>
      <c r="Q618" t="s">
        <v>6118</v>
      </c>
      <c r="R618" t="s">
        <v>2809</v>
      </c>
      <c r="S618" t="s">
        <v>5183</v>
      </c>
      <c r="T618" t="s">
        <v>5184</v>
      </c>
      <c r="U618" t="s">
        <v>3034</v>
      </c>
      <c r="V618" t="s">
        <v>647</v>
      </c>
      <c r="W618" t="s">
        <v>245</v>
      </c>
      <c r="X618" t="s">
        <v>387</v>
      </c>
      <c r="Z618">
        <v>4</v>
      </c>
      <c r="AA618" t="s">
        <v>3921</v>
      </c>
      <c r="AB618" t="s">
        <v>6119</v>
      </c>
      <c r="AC618">
        <v>46154.683587962965</v>
      </c>
      <c r="AD618">
        <v>46153</v>
      </c>
      <c r="AE618" t="s">
        <v>3938</v>
      </c>
      <c r="AG618" t="s">
        <v>5111</v>
      </c>
      <c r="AH618">
        <v>6108884112</v>
      </c>
      <c r="AI618" t="s">
        <v>6120</v>
      </c>
      <c r="AM618" t="s">
        <v>3925</v>
      </c>
      <c r="AN618" t="s">
        <v>3926</v>
      </c>
      <c r="AO618" t="s">
        <v>268</v>
      </c>
      <c r="AP618" t="s">
        <v>386</v>
      </c>
      <c r="AQ618" t="s">
        <v>3940</v>
      </c>
      <c r="AU618" t="s">
        <v>3999</v>
      </c>
      <c r="AV618" t="s">
        <v>4000</v>
      </c>
      <c r="AW618" t="s">
        <v>622</v>
      </c>
      <c r="AX618" t="s">
        <v>621</v>
      </c>
      <c r="AY618" t="s">
        <v>253</v>
      </c>
      <c r="AZ618" t="s">
        <v>230</v>
      </c>
      <c r="BA618" t="s">
        <v>395</v>
      </c>
      <c r="BB618" t="s">
        <v>380</v>
      </c>
      <c r="BC618" t="s">
        <v>3927</v>
      </c>
      <c r="BD618" t="s">
        <v>3927</v>
      </c>
      <c r="BE618" t="s">
        <v>3927</v>
      </c>
      <c r="BF618">
        <v>12</v>
      </c>
    </row>
    <row r="619" spans="1:58" x14ac:dyDescent="0.3">
      <c r="A619">
        <v>2026</v>
      </c>
      <c r="B619">
        <v>202605</v>
      </c>
      <c r="C619">
        <v>5</v>
      </c>
      <c r="D619" s="14">
        <v>20001623563794</v>
      </c>
      <c r="E619" t="s">
        <v>2810</v>
      </c>
      <c r="F619" s="2">
        <v>46148.556898148148</v>
      </c>
      <c r="G619" s="2">
        <v>46149</v>
      </c>
      <c r="I619" t="s">
        <v>224</v>
      </c>
      <c r="J619" t="s">
        <v>230</v>
      </c>
      <c r="L619" t="s">
        <v>3545</v>
      </c>
      <c r="M619" t="s">
        <v>309</v>
      </c>
      <c r="N619" t="s">
        <v>297</v>
      </c>
      <c r="O619" t="s">
        <v>283</v>
      </c>
      <c r="Q619" t="s">
        <v>6121</v>
      </c>
      <c r="R619" t="s">
        <v>2809</v>
      </c>
      <c r="S619" t="s">
        <v>5453</v>
      </c>
      <c r="T619" t="s">
        <v>5454</v>
      </c>
      <c r="U619" t="s">
        <v>3034</v>
      </c>
      <c r="V619" t="s">
        <v>647</v>
      </c>
      <c r="W619" t="s">
        <v>245</v>
      </c>
      <c r="X619" t="s">
        <v>225</v>
      </c>
      <c r="Z619">
        <v>4</v>
      </c>
      <c r="AA619" t="s">
        <v>3921</v>
      </c>
      <c r="AB619" t="s">
        <v>3995</v>
      </c>
      <c r="AC619">
        <v>46155.513101851851</v>
      </c>
      <c r="AD619">
        <v>46153</v>
      </c>
      <c r="AE619" t="s">
        <v>3938</v>
      </c>
      <c r="AG619" t="s">
        <v>5135</v>
      </c>
      <c r="AH619">
        <v>6108890006</v>
      </c>
      <c r="AI619" t="s">
        <v>6122</v>
      </c>
      <c r="AM619" t="s">
        <v>3925</v>
      </c>
      <c r="AN619" t="s">
        <v>3926</v>
      </c>
      <c r="AO619" t="s">
        <v>268</v>
      </c>
      <c r="AP619" t="s">
        <v>304</v>
      </c>
      <c r="AQ619" t="s">
        <v>3998</v>
      </c>
      <c r="AW619" t="s">
        <v>320</v>
      </c>
      <c r="AX619" t="s">
        <v>319</v>
      </c>
      <c r="AY619" t="s">
        <v>254</v>
      </c>
      <c r="AZ619" t="s">
        <v>230</v>
      </c>
      <c r="BA619" t="s">
        <v>395</v>
      </c>
      <c r="BB619" t="s">
        <v>380</v>
      </c>
      <c r="BC619" t="s">
        <v>3927</v>
      </c>
      <c r="BD619" t="s">
        <v>3927</v>
      </c>
      <c r="BE619" t="s">
        <v>3927</v>
      </c>
      <c r="BF619">
        <v>12</v>
      </c>
    </row>
    <row r="620" spans="1:58" x14ac:dyDescent="0.3">
      <c r="A620">
        <v>2026</v>
      </c>
      <c r="B620">
        <v>202605</v>
      </c>
      <c r="C620">
        <v>5</v>
      </c>
      <c r="D620" s="14">
        <v>20001623562706</v>
      </c>
      <c r="E620" t="s">
        <v>2810</v>
      </c>
      <c r="F620" s="2">
        <v>46148.551030092596</v>
      </c>
      <c r="G620" s="2">
        <v>46149</v>
      </c>
      <c r="I620" t="s">
        <v>224</v>
      </c>
      <c r="J620" t="s">
        <v>230</v>
      </c>
      <c r="L620" t="s">
        <v>3148</v>
      </c>
      <c r="M620" t="s">
        <v>1713</v>
      </c>
      <c r="N620" t="s">
        <v>546</v>
      </c>
      <c r="O620" t="s">
        <v>554</v>
      </c>
      <c r="Q620" t="s">
        <v>6123</v>
      </c>
      <c r="R620" t="s">
        <v>2809</v>
      </c>
      <c r="S620" t="s">
        <v>538</v>
      </c>
      <c r="T620" t="s">
        <v>539</v>
      </c>
      <c r="U620" t="s">
        <v>258</v>
      </c>
      <c r="V620" t="s">
        <v>247</v>
      </c>
      <c r="W620" t="s">
        <v>245</v>
      </c>
      <c r="X620" t="s">
        <v>225</v>
      </c>
      <c r="Z620">
        <v>1</v>
      </c>
      <c r="AA620" t="s">
        <v>3921</v>
      </c>
      <c r="AB620" t="s">
        <v>6124</v>
      </c>
      <c r="AC620">
        <v>46150.616296296299</v>
      </c>
      <c r="AD620">
        <v>46150</v>
      </c>
      <c r="AE620" t="s">
        <v>3938</v>
      </c>
      <c r="AG620" t="s">
        <v>248</v>
      </c>
      <c r="AH620">
        <v>6085575664</v>
      </c>
      <c r="AI620" t="s">
        <v>6125</v>
      </c>
      <c r="AM620" t="s">
        <v>3925</v>
      </c>
      <c r="AN620" t="s">
        <v>3926</v>
      </c>
      <c r="AO620" t="s">
        <v>268</v>
      </c>
      <c r="AP620" t="s">
        <v>304</v>
      </c>
      <c r="AQ620" t="s">
        <v>3940</v>
      </c>
      <c r="AU620" t="s">
        <v>4149</v>
      </c>
      <c r="AV620" t="s">
        <v>4000</v>
      </c>
      <c r="AW620" t="s">
        <v>227</v>
      </c>
      <c r="AX620" t="s">
        <v>226</v>
      </c>
      <c r="AY620" t="s">
        <v>254</v>
      </c>
      <c r="AZ620" t="s">
        <v>230</v>
      </c>
      <c r="BA620" t="s">
        <v>273</v>
      </c>
      <c r="BB620" t="s">
        <v>380</v>
      </c>
      <c r="BC620" t="s">
        <v>3927</v>
      </c>
      <c r="BD620" t="s">
        <v>3927</v>
      </c>
      <c r="BE620" t="s">
        <v>3927</v>
      </c>
      <c r="BF620">
        <v>26</v>
      </c>
    </row>
    <row r="621" spans="1:58" x14ac:dyDescent="0.3">
      <c r="A621">
        <v>2026</v>
      </c>
      <c r="B621">
        <v>202605</v>
      </c>
      <c r="C621">
        <v>5</v>
      </c>
      <c r="D621" s="14">
        <v>20001623562667</v>
      </c>
      <c r="E621" t="s">
        <v>2810</v>
      </c>
      <c r="F621" s="2">
        <v>46148.549178240741</v>
      </c>
      <c r="G621" s="2">
        <v>46148</v>
      </c>
      <c r="I621" t="s">
        <v>224</v>
      </c>
      <c r="J621" t="s">
        <v>230</v>
      </c>
      <c r="L621" t="s">
        <v>2546</v>
      </c>
      <c r="M621" t="s">
        <v>309</v>
      </c>
      <c r="N621" t="s">
        <v>297</v>
      </c>
      <c r="O621" t="s">
        <v>283</v>
      </c>
      <c r="Q621" t="s">
        <v>6126</v>
      </c>
      <c r="R621" t="s">
        <v>2809</v>
      </c>
      <c r="S621" t="s">
        <v>5453</v>
      </c>
      <c r="T621" t="s">
        <v>5454</v>
      </c>
      <c r="U621" t="s">
        <v>3034</v>
      </c>
      <c r="V621" t="s">
        <v>647</v>
      </c>
      <c r="W621" t="s">
        <v>245</v>
      </c>
      <c r="X621" t="s">
        <v>387</v>
      </c>
      <c r="Z621">
        <v>4</v>
      </c>
      <c r="AA621" t="s">
        <v>3921</v>
      </c>
      <c r="AB621" t="s">
        <v>3995</v>
      </c>
      <c r="AC621">
        <v>46153.458136574074</v>
      </c>
      <c r="AD621">
        <v>46152</v>
      </c>
      <c r="AE621" t="s">
        <v>3938</v>
      </c>
      <c r="AG621" t="s">
        <v>5135</v>
      </c>
      <c r="AH621">
        <v>6108886074</v>
      </c>
      <c r="AI621" t="s">
        <v>6127</v>
      </c>
      <c r="AM621" t="s">
        <v>3925</v>
      </c>
      <c r="AN621" t="s">
        <v>3926</v>
      </c>
      <c r="AO621" t="s">
        <v>268</v>
      </c>
      <c r="AP621" t="s">
        <v>386</v>
      </c>
      <c r="AQ621" t="s">
        <v>3998</v>
      </c>
      <c r="AU621" t="s">
        <v>4220</v>
      </c>
      <c r="AV621" t="s">
        <v>4000</v>
      </c>
      <c r="AW621" t="s">
        <v>389</v>
      </c>
      <c r="AX621" t="s">
        <v>388</v>
      </c>
      <c r="AY621" t="s">
        <v>253</v>
      </c>
      <c r="AZ621" t="s">
        <v>230</v>
      </c>
      <c r="BA621" t="s">
        <v>395</v>
      </c>
      <c r="BB621" t="s">
        <v>380</v>
      </c>
      <c r="BC621" t="s">
        <v>3927</v>
      </c>
      <c r="BD621" t="s">
        <v>3927</v>
      </c>
      <c r="BE621" t="s">
        <v>3927</v>
      </c>
      <c r="BF621">
        <v>12</v>
      </c>
    </row>
    <row r="622" spans="1:58" x14ac:dyDescent="0.3">
      <c r="A622">
        <v>2026</v>
      </c>
      <c r="B622">
        <v>202605</v>
      </c>
      <c r="C622">
        <v>5</v>
      </c>
      <c r="D622" s="14">
        <v>20001623562583</v>
      </c>
      <c r="E622" t="s">
        <v>2810</v>
      </c>
      <c r="F622" s="2">
        <v>46148.545289351852</v>
      </c>
      <c r="G622" s="2">
        <v>46148</v>
      </c>
      <c r="I622" t="s">
        <v>224</v>
      </c>
      <c r="J622" t="s">
        <v>230</v>
      </c>
      <c r="L622" t="s">
        <v>6128</v>
      </c>
      <c r="M622" t="s">
        <v>309</v>
      </c>
      <c r="N622" t="s">
        <v>297</v>
      </c>
      <c r="O622" t="s">
        <v>283</v>
      </c>
      <c r="Q622" t="s">
        <v>6129</v>
      </c>
      <c r="R622" t="s">
        <v>2809</v>
      </c>
      <c r="S622" t="s">
        <v>6130</v>
      </c>
      <c r="T622" t="s">
        <v>6131</v>
      </c>
      <c r="U622" t="s">
        <v>4796</v>
      </c>
      <c r="V622" t="s">
        <v>2024</v>
      </c>
      <c r="W622" t="s">
        <v>245</v>
      </c>
      <c r="X622" t="s">
        <v>387</v>
      </c>
      <c r="Z622">
        <v>4</v>
      </c>
      <c r="AA622" t="s">
        <v>3921</v>
      </c>
      <c r="AB622" t="s">
        <v>6132</v>
      </c>
      <c r="AC622">
        <v>46153.691145833334</v>
      </c>
      <c r="AD622">
        <v>46152</v>
      </c>
      <c r="AE622" t="s">
        <v>3938</v>
      </c>
      <c r="AG622" t="s">
        <v>2026</v>
      </c>
      <c r="AH622">
        <v>6107282965</v>
      </c>
      <c r="AI622" t="s">
        <v>6133</v>
      </c>
      <c r="AM622" t="s">
        <v>3925</v>
      </c>
      <c r="AN622" t="s">
        <v>3926</v>
      </c>
      <c r="AO622" t="s">
        <v>268</v>
      </c>
      <c r="AP622" t="s">
        <v>386</v>
      </c>
      <c r="AQ622" t="s">
        <v>3940</v>
      </c>
      <c r="AU622" t="s">
        <v>4220</v>
      </c>
      <c r="AV622" t="s">
        <v>4000</v>
      </c>
      <c r="AW622" t="s">
        <v>447</v>
      </c>
      <c r="AX622" t="s">
        <v>446</v>
      </c>
      <c r="AY622" t="s">
        <v>253</v>
      </c>
      <c r="AZ622" t="s">
        <v>230</v>
      </c>
      <c r="BA622" t="s">
        <v>273</v>
      </c>
      <c r="BB622" t="s">
        <v>380</v>
      </c>
      <c r="BC622" t="s">
        <v>3927</v>
      </c>
      <c r="BD622" t="s">
        <v>3927</v>
      </c>
      <c r="BE622" t="s">
        <v>3927</v>
      </c>
      <c r="BF622">
        <v>26</v>
      </c>
    </row>
    <row r="623" spans="1:58" x14ac:dyDescent="0.3">
      <c r="A623">
        <v>2026</v>
      </c>
      <c r="B623">
        <v>202605</v>
      </c>
      <c r="C623">
        <v>5</v>
      </c>
      <c r="D623" s="14">
        <v>20001623561033</v>
      </c>
      <c r="E623" t="s">
        <v>2810</v>
      </c>
      <c r="F623" s="2">
        <v>46148.518321759257</v>
      </c>
      <c r="G623" s="2">
        <v>46149</v>
      </c>
      <c r="I623" t="s">
        <v>224</v>
      </c>
      <c r="J623" t="s">
        <v>230</v>
      </c>
      <c r="L623" t="s">
        <v>6134</v>
      </c>
      <c r="M623" t="s">
        <v>809</v>
      </c>
      <c r="N623" t="s">
        <v>237</v>
      </c>
      <c r="O623" t="s">
        <v>257</v>
      </c>
      <c r="Q623" t="s">
        <v>6135</v>
      </c>
      <c r="R623" t="s">
        <v>2809</v>
      </c>
      <c r="S623" t="s">
        <v>463</v>
      </c>
      <c r="T623" t="s">
        <v>464</v>
      </c>
      <c r="U623" t="s">
        <v>258</v>
      </c>
      <c r="V623" t="s">
        <v>247</v>
      </c>
      <c r="W623" t="s">
        <v>245</v>
      </c>
      <c r="X623" t="s">
        <v>387</v>
      </c>
      <c r="Z623">
        <v>1</v>
      </c>
      <c r="AA623" t="s">
        <v>3921</v>
      </c>
      <c r="AB623" t="s">
        <v>6136</v>
      </c>
      <c r="AC623">
        <v>46150.616296296299</v>
      </c>
      <c r="AD623">
        <v>46150</v>
      </c>
      <c r="AE623" t="s">
        <v>3938</v>
      </c>
      <c r="AG623" t="s">
        <v>410</v>
      </c>
      <c r="AH623">
        <v>6108884029</v>
      </c>
      <c r="AI623" t="s">
        <v>6137</v>
      </c>
      <c r="AM623" t="s">
        <v>3925</v>
      </c>
      <c r="AN623" t="s">
        <v>3926</v>
      </c>
      <c r="AO623" t="s">
        <v>268</v>
      </c>
      <c r="AP623" t="s">
        <v>304</v>
      </c>
      <c r="AQ623" t="s">
        <v>3940</v>
      </c>
      <c r="AU623" t="s">
        <v>4149</v>
      </c>
      <c r="AV623" t="s">
        <v>4000</v>
      </c>
      <c r="AW623" t="s">
        <v>389</v>
      </c>
      <c r="AX623" t="s">
        <v>388</v>
      </c>
      <c r="AY623" t="s">
        <v>253</v>
      </c>
      <c r="AZ623" t="s">
        <v>230</v>
      </c>
      <c r="BA623" t="s">
        <v>395</v>
      </c>
      <c r="BB623" t="s">
        <v>380</v>
      </c>
      <c r="BC623" t="s">
        <v>3927</v>
      </c>
      <c r="BD623" t="s">
        <v>3927</v>
      </c>
      <c r="BE623" t="s">
        <v>3927</v>
      </c>
      <c r="BF623">
        <v>12</v>
      </c>
    </row>
    <row r="624" spans="1:58" x14ac:dyDescent="0.3">
      <c r="A624">
        <v>2026</v>
      </c>
      <c r="B624">
        <v>202605</v>
      </c>
      <c r="C624">
        <v>5</v>
      </c>
      <c r="D624" s="14">
        <v>20001623559546</v>
      </c>
      <c r="E624" t="s">
        <v>2810</v>
      </c>
      <c r="F624" s="2">
        <v>46148.542013888888</v>
      </c>
      <c r="G624" s="2">
        <v>46150</v>
      </c>
      <c r="I624" t="s">
        <v>224</v>
      </c>
      <c r="J624" t="s">
        <v>230</v>
      </c>
      <c r="L624" t="s">
        <v>3429</v>
      </c>
      <c r="M624" t="s">
        <v>309</v>
      </c>
      <c r="N624" t="s">
        <v>297</v>
      </c>
      <c r="O624" t="s">
        <v>283</v>
      </c>
      <c r="Q624" t="s">
        <v>6138</v>
      </c>
      <c r="R624" t="s">
        <v>2809</v>
      </c>
      <c r="S624" t="s">
        <v>5203</v>
      </c>
      <c r="T624" t="s">
        <v>5204</v>
      </c>
      <c r="U624" t="s">
        <v>3034</v>
      </c>
      <c r="V624" t="s">
        <v>647</v>
      </c>
      <c r="W624" t="s">
        <v>245</v>
      </c>
      <c r="X624" t="s">
        <v>225</v>
      </c>
      <c r="Z624">
        <v>4</v>
      </c>
      <c r="AA624" t="s">
        <v>3921</v>
      </c>
      <c r="AB624" t="s">
        <v>6139</v>
      </c>
      <c r="AC624">
        <v>46154.683587962965</v>
      </c>
      <c r="AD624">
        <v>46154</v>
      </c>
      <c r="AE624" t="s">
        <v>3938</v>
      </c>
      <c r="AG624" t="s">
        <v>5135</v>
      </c>
      <c r="AH624">
        <v>6108895910</v>
      </c>
      <c r="AI624" t="s">
        <v>6140</v>
      </c>
      <c r="AM624" t="s">
        <v>3925</v>
      </c>
      <c r="AN624" t="s">
        <v>3926</v>
      </c>
      <c r="AO624" t="s">
        <v>268</v>
      </c>
      <c r="AP624" t="s">
        <v>386</v>
      </c>
      <c r="AQ624" t="s">
        <v>3940</v>
      </c>
      <c r="AU624" t="s">
        <v>3999</v>
      </c>
      <c r="AV624" t="s">
        <v>4000</v>
      </c>
      <c r="AW624" t="s">
        <v>320</v>
      </c>
      <c r="AX624" t="s">
        <v>319</v>
      </c>
      <c r="AY624" t="s">
        <v>254</v>
      </c>
      <c r="AZ624" t="s">
        <v>230</v>
      </c>
      <c r="BA624" t="s">
        <v>395</v>
      </c>
      <c r="BB624" t="s">
        <v>380</v>
      </c>
      <c r="BC624" t="s">
        <v>3927</v>
      </c>
      <c r="BD624" t="s">
        <v>3927</v>
      </c>
      <c r="BE624" t="s">
        <v>3927</v>
      </c>
      <c r="BF624">
        <v>12</v>
      </c>
    </row>
    <row r="625" spans="1:58" x14ac:dyDescent="0.3">
      <c r="A625">
        <v>2026</v>
      </c>
      <c r="B625">
        <v>202605</v>
      </c>
      <c r="C625">
        <v>5</v>
      </c>
      <c r="D625" s="14">
        <v>20001623559230</v>
      </c>
      <c r="E625" t="s">
        <v>2810</v>
      </c>
      <c r="F625" s="2">
        <v>46148.52721064815</v>
      </c>
      <c r="G625" s="2">
        <v>46149</v>
      </c>
      <c r="I625" t="s">
        <v>224</v>
      </c>
      <c r="J625" t="s">
        <v>230</v>
      </c>
      <c r="L625" t="s">
        <v>3348</v>
      </c>
      <c r="M625" t="s">
        <v>309</v>
      </c>
      <c r="N625" t="s">
        <v>297</v>
      </c>
      <c r="O625" t="s">
        <v>283</v>
      </c>
      <c r="Q625" t="s">
        <v>6141</v>
      </c>
      <c r="R625" t="s">
        <v>2809</v>
      </c>
      <c r="S625" t="s">
        <v>5203</v>
      </c>
      <c r="T625" t="s">
        <v>5204</v>
      </c>
      <c r="U625" t="s">
        <v>3034</v>
      </c>
      <c r="V625" t="s">
        <v>647</v>
      </c>
      <c r="W625" t="s">
        <v>245</v>
      </c>
      <c r="X625" t="s">
        <v>387</v>
      </c>
      <c r="Z625">
        <v>4</v>
      </c>
      <c r="AA625" t="s">
        <v>3921</v>
      </c>
      <c r="AB625" t="s">
        <v>6142</v>
      </c>
      <c r="AC625">
        <v>46154.683587962965</v>
      </c>
      <c r="AD625">
        <v>46153</v>
      </c>
      <c r="AE625" t="s">
        <v>3938</v>
      </c>
      <c r="AG625" t="s">
        <v>5135</v>
      </c>
      <c r="AH625">
        <v>6108895879</v>
      </c>
      <c r="AI625" t="s">
        <v>6143</v>
      </c>
      <c r="AM625" t="s">
        <v>3925</v>
      </c>
      <c r="AN625" t="s">
        <v>3926</v>
      </c>
      <c r="AO625" t="s">
        <v>268</v>
      </c>
      <c r="AP625" t="s">
        <v>386</v>
      </c>
      <c r="AQ625" t="s">
        <v>3940</v>
      </c>
      <c r="AU625" t="s">
        <v>3999</v>
      </c>
      <c r="AV625" t="s">
        <v>4000</v>
      </c>
      <c r="AW625" t="s">
        <v>389</v>
      </c>
      <c r="AX625" t="s">
        <v>388</v>
      </c>
      <c r="AY625" t="s">
        <v>253</v>
      </c>
      <c r="AZ625" t="s">
        <v>230</v>
      </c>
      <c r="BA625" t="s">
        <v>395</v>
      </c>
      <c r="BB625" t="s">
        <v>380</v>
      </c>
      <c r="BC625" t="s">
        <v>3927</v>
      </c>
      <c r="BD625" t="s">
        <v>3927</v>
      </c>
      <c r="BE625" t="s">
        <v>3927</v>
      </c>
      <c r="BF625">
        <v>12</v>
      </c>
    </row>
    <row r="626" spans="1:58" x14ac:dyDescent="0.3">
      <c r="A626">
        <v>2026</v>
      </c>
      <c r="B626">
        <v>202605</v>
      </c>
      <c r="C626">
        <v>5</v>
      </c>
      <c r="D626" s="14">
        <v>20001623558644</v>
      </c>
      <c r="E626" t="s">
        <v>2810</v>
      </c>
      <c r="F626" s="2">
        <v>46148.546249999999</v>
      </c>
      <c r="G626" s="2">
        <v>46148</v>
      </c>
      <c r="I626" t="s">
        <v>224</v>
      </c>
      <c r="J626" t="s">
        <v>230</v>
      </c>
      <c r="L626" t="s">
        <v>6144</v>
      </c>
      <c r="M626" t="s">
        <v>1594</v>
      </c>
      <c r="N626" t="s">
        <v>938</v>
      </c>
      <c r="O626" t="s">
        <v>331</v>
      </c>
      <c r="Q626" t="s">
        <v>6145</v>
      </c>
      <c r="R626" t="s">
        <v>2809</v>
      </c>
      <c r="S626" t="s">
        <v>6146</v>
      </c>
      <c r="T626" t="s">
        <v>6147</v>
      </c>
      <c r="U626" t="s">
        <v>5044</v>
      </c>
      <c r="V626" t="s">
        <v>5045</v>
      </c>
      <c r="W626" t="s">
        <v>245</v>
      </c>
      <c r="X626" t="s">
        <v>225</v>
      </c>
      <c r="Z626">
        <v>4</v>
      </c>
      <c r="AA626" t="s">
        <v>3921</v>
      </c>
      <c r="AB626" t="s">
        <v>3995</v>
      </c>
      <c r="AC626">
        <v>46153.458136574074</v>
      </c>
      <c r="AD626">
        <v>46152</v>
      </c>
      <c r="AE626" t="s">
        <v>3938</v>
      </c>
      <c r="AG626" t="s">
        <v>5047</v>
      </c>
      <c r="AH626">
        <v>6108884077</v>
      </c>
      <c r="AI626" t="s">
        <v>6148</v>
      </c>
      <c r="AM626" t="s">
        <v>3925</v>
      </c>
      <c r="AN626" t="s">
        <v>3926</v>
      </c>
      <c r="AO626" t="s">
        <v>268</v>
      </c>
      <c r="AP626" t="s">
        <v>249</v>
      </c>
      <c r="AQ626" t="s">
        <v>3998</v>
      </c>
      <c r="AU626" t="s">
        <v>4220</v>
      </c>
      <c r="AV626" t="s">
        <v>4000</v>
      </c>
      <c r="AW626" t="s">
        <v>320</v>
      </c>
      <c r="AX626" t="s">
        <v>319</v>
      </c>
      <c r="AY626" t="s">
        <v>254</v>
      </c>
      <c r="AZ626" t="s">
        <v>230</v>
      </c>
      <c r="BA626" t="s">
        <v>395</v>
      </c>
      <c r="BB626" t="s">
        <v>380</v>
      </c>
      <c r="BC626" t="s">
        <v>3927</v>
      </c>
      <c r="BD626" t="s">
        <v>3927</v>
      </c>
      <c r="BE626" t="s">
        <v>3927</v>
      </c>
      <c r="BF626">
        <v>12</v>
      </c>
    </row>
    <row r="627" spans="1:58" x14ac:dyDescent="0.3">
      <c r="A627">
        <v>2026</v>
      </c>
      <c r="B627">
        <v>202605</v>
      </c>
      <c r="C627">
        <v>5</v>
      </c>
      <c r="D627" s="14">
        <v>20001623556798</v>
      </c>
      <c r="E627" t="s">
        <v>2810</v>
      </c>
      <c r="F627" s="2">
        <v>46148.553819444445</v>
      </c>
      <c r="G627" s="2">
        <v>46150</v>
      </c>
      <c r="I627" t="s">
        <v>224</v>
      </c>
      <c r="J627" t="s">
        <v>230</v>
      </c>
      <c r="L627" t="s">
        <v>3162</v>
      </c>
      <c r="M627" t="s">
        <v>1286</v>
      </c>
      <c r="N627" t="s">
        <v>1281</v>
      </c>
      <c r="O627" t="s">
        <v>331</v>
      </c>
      <c r="Q627" t="s">
        <v>6149</v>
      </c>
      <c r="R627" t="s">
        <v>2809</v>
      </c>
      <c r="S627" t="s">
        <v>5687</v>
      </c>
      <c r="T627" t="s">
        <v>5688</v>
      </c>
      <c r="U627" t="s">
        <v>3034</v>
      </c>
      <c r="V627" t="s">
        <v>647</v>
      </c>
      <c r="W627" t="s">
        <v>245</v>
      </c>
      <c r="X627" t="s">
        <v>387</v>
      </c>
      <c r="Z627">
        <v>4</v>
      </c>
      <c r="AA627" t="s">
        <v>3921</v>
      </c>
      <c r="AB627" t="s">
        <v>6150</v>
      </c>
      <c r="AC627">
        <v>46154.683587962965</v>
      </c>
      <c r="AD627">
        <v>46154</v>
      </c>
      <c r="AE627" t="s">
        <v>3938</v>
      </c>
      <c r="AG627" t="s">
        <v>5111</v>
      </c>
      <c r="AH627">
        <v>6108886082</v>
      </c>
      <c r="AI627" t="s">
        <v>6151</v>
      </c>
      <c r="AM627" t="s">
        <v>3925</v>
      </c>
      <c r="AN627" t="s">
        <v>3926</v>
      </c>
      <c r="AO627" t="s">
        <v>268</v>
      </c>
      <c r="AP627" t="s">
        <v>304</v>
      </c>
      <c r="AQ627" t="s">
        <v>3940</v>
      </c>
      <c r="AU627" t="s">
        <v>3999</v>
      </c>
      <c r="AV627" t="s">
        <v>4000</v>
      </c>
      <c r="AW627" t="s">
        <v>389</v>
      </c>
      <c r="AX627" t="s">
        <v>388</v>
      </c>
      <c r="AY627" t="s">
        <v>253</v>
      </c>
      <c r="AZ627" t="s">
        <v>230</v>
      </c>
      <c r="BA627" t="s">
        <v>395</v>
      </c>
      <c r="BB627" t="s">
        <v>380</v>
      </c>
      <c r="BC627" t="s">
        <v>3927</v>
      </c>
      <c r="BD627" t="s">
        <v>3927</v>
      </c>
      <c r="BE627" t="s">
        <v>3927</v>
      </c>
      <c r="BF627">
        <v>12</v>
      </c>
    </row>
    <row r="628" spans="1:58" x14ac:dyDescent="0.3">
      <c r="A628">
        <v>2026</v>
      </c>
      <c r="B628">
        <v>202605</v>
      </c>
      <c r="C628">
        <v>5</v>
      </c>
      <c r="D628" s="14">
        <v>20001623556754</v>
      </c>
      <c r="E628" t="s">
        <v>2810</v>
      </c>
      <c r="F628" s="2">
        <v>46148.551550925928</v>
      </c>
      <c r="G628" s="2">
        <v>46148</v>
      </c>
      <c r="I628" t="s">
        <v>224</v>
      </c>
      <c r="J628" t="s">
        <v>230</v>
      </c>
      <c r="L628" t="s">
        <v>1502</v>
      </c>
      <c r="M628" t="s">
        <v>309</v>
      </c>
      <c r="N628" t="s">
        <v>297</v>
      </c>
      <c r="O628" t="s">
        <v>283</v>
      </c>
      <c r="Q628" t="s">
        <v>6152</v>
      </c>
      <c r="R628" t="s">
        <v>2809</v>
      </c>
      <c r="S628" t="s">
        <v>5326</v>
      </c>
      <c r="T628" t="s">
        <v>5327</v>
      </c>
      <c r="U628" t="s">
        <v>3034</v>
      </c>
      <c r="V628" t="s">
        <v>647</v>
      </c>
      <c r="W628" t="s">
        <v>245</v>
      </c>
      <c r="X628" t="s">
        <v>225</v>
      </c>
      <c r="Z628">
        <v>4</v>
      </c>
      <c r="AA628" t="s">
        <v>3921</v>
      </c>
      <c r="AB628" t="s">
        <v>3995</v>
      </c>
      <c r="AC628">
        <v>46153.458136574074</v>
      </c>
      <c r="AD628">
        <v>46152</v>
      </c>
      <c r="AE628" t="s">
        <v>3938</v>
      </c>
      <c r="AG628" t="s">
        <v>5111</v>
      </c>
      <c r="AH628">
        <v>6108899860</v>
      </c>
      <c r="AI628" t="s">
        <v>6153</v>
      </c>
      <c r="AM628" t="s">
        <v>3925</v>
      </c>
      <c r="AN628" t="s">
        <v>3926</v>
      </c>
      <c r="AO628" t="s">
        <v>268</v>
      </c>
      <c r="AP628" t="s">
        <v>304</v>
      </c>
      <c r="AQ628" t="s">
        <v>3998</v>
      </c>
      <c r="AU628" t="s">
        <v>4220</v>
      </c>
      <c r="AV628" t="s">
        <v>4000</v>
      </c>
      <c r="AW628" t="s">
        <v>320</v>
      </c>
      <c r="AX628" t="s">
        <v>319</v>
      </c>
      <c r="AY628" t="s">
        <v>254</v>
      </c>
      <c r="AZ628" t="s">
        <v>230</v>
      </c>
      <c r="BA628" t="s">
        <v>395</v>
      </c>
      <c r="BB628" t="s">
        <v>232</v>
      </c>
      <c r="BC628" t="s">
        <v>3927</v>
      </c>
      <c r="BD628" t="s">
        <v>3927</v>
      </c>
      <c r="BE628" t="s">
        <v>3927</v>
      </c>
      <c r="BF628">
        <v>12</v>
      </c>
    </row>
    <row r="629" spans="1:58" x14ac:dyDescent="0.3">
      <c r="A629">
        <v>2026</v>
      </c>
      <c r="B629">
        <v>202605</v>
      </c>
      <c r="C629">
        <v>5</v>
      </c>
      <c r="D629" s="14">
        <v>20001623555414</v>
      </c>
      <c r="E629" t="s">
        <v>2810</v>
      </c>
      <c r="F629" s="2">
        <v>46148.53502314815</v>
      </c>
      <c r="G629" s="2">
        <v>46151</v>
      </c>
      <c r="I629" t="s">
        <v>224</v>
      </c>
      <c r="J629" t="s">
        <v>230</v>
      </c>
      <c r="L629" t="s">
        <v>532</v>
      </c>
      <c r="M629" t="s">
        <v>309</v>
      </c>
      <c r="N629" t="s">
        <v>297</v>
      </c>
      <c r="O629" t="s">
        <v>283</v>
      </c>
      <c r="Q629" t="s">
        <v>6154</v>
      </c>
      <c r="R629" t="s">
        <v>2809</v>
      </c>
      <c r="S629" t="s">
        <v>5177</v>
      </c>
      <c r="T629" t="s">
        <v>5178</v>
      </c>
      <c r="U629" t="s">
        <v>3034</v>
      </c>
      <c r="V629" t="s">
        <v>3994</v>
      </c>
      <c r="W629" t="s">
        <v>245</v>
      </c>
      <c r="X629" t="s">
        <v>387</v>
      </c>
      <c r="Z629">
        <v>2</v>
      </c>
      <c r="AA629" t="s">
        <v>3921</v>
      </c>
      <c r="AB629" t="s">
        <v>6155</v>
      </c>
      <c r="AC629">
        <v>46153.652141203704</v>
      </c>
      <c r="AD629">
        <v>46153</v>
      </c>
      <c r="AE629" t="s">
        <v>3938</v>
      </c>
      <c r="AG629" t="s">
        <v>4828</v>
      </c>
      <c r="AH629">
        <v>6076974379</v>
      </c>
      <c r="AI629" t="s">
        <v>6156</v>
      </c>
      <c r="AM629" t="s">
        <v>3925</v>
      </c>
      <c r="AN629" t="s">
        <v>3926</v>
      </c>
      <c r="AO629" t="s">
        <v>268</v>
      </c>
      <c r="AP629" t="s">
        <v>304</v>
      </c>
      <c r="AQ629" t="s">
        <v>3940</v>
      </c>
      <c r="AU629" t="s">
        <v>4220</v>
      </c>
      <c r="AV629" t="s">
        <v>4000</v>
      </c>
      <c r="AW629" t="s">
        <v>447</v>
      </c>
      <c r="AX629" t="s">
        <v>446</v>
      </c>
      <c r="AY629" t="s">
        <v>253</v>
      </c>
      <c r="AZ629" t="s">
        <v>230</v>
      </c>
      <c r="BA629" t="s">
        <v>273</v>
      </c>
      <c r="BB629" t="s">
        <v>380</v>
      </c>
      <c r="BC629" t="s">
        <v>3927</v>
      </c>
      <c r="BD629" t="s">
        <v>3927</v>
      </c>
      <c r="BE629" t="s">
        <v>3927</v>
      </c>
      <c r="BF629">
        <v>1</v>
      </c>
    </row>
    <row r="630" spans="1:58" x14ac:dyDescent="0.3">
      <c r="A630">
        <v>2026</v>
      </c>
      <c r="B630">
        <v>202605</v>
      </c>
      <c r="C630">
        <v>5</v>
      </c>
      <c r="D630" s="14">
        <v>20001623554130</v>
      </c>
      <c r="E630" t="s">
        <v>2810</v>
      </c>
      <c r="F630" s="2">
        <v>46148.52202546296</v>
      </c>
      <c r="G630" s="2">
        <v>46150</v>
      </c>
      <c r="I630" t="s">
        <v>224</v>
      </c>
      <c r="J630" t="s">
        <v>230</v>
      </c>
      <c r="L630" t="s">
        <v>1018</v>
      </c>
      <c r="M630" t="s">
        <v>334</v>
      </c>
      <c r="N630" t="s">
        <v>322</v>
      </c>
      <c r="O630" t="s">
        <v>331</v>
      </c>
      <c r="Q630" t="s">
        <v>6157</v>
      </c>
      <c r="R630" t="s">
        <v>2809</v>
      </c>
      <c r="S630" t="s">
        <v>5446</v>
      </c>
      <c r="T630" t="s">
        <v>5447</v>
      </c>
      <c r="U630" t="s">
        <v>3034</v>
      </c>
      <c r="V630" t="s">
        <v>647</v>
      </c>
      <c r="W630" t="s">
        <v>245</v>
      </c>
      <c r="X630" t="s">
        <v>225</v>
      </c>
      <c r="Z630">
        <v>4</v>
      </c>
      <c r="AA630" t="s">
        <v>3921</v>
      </c>
      <c r="AB630" t="s">
        <v>6158</v>
      </c>
      <c r="AC630">
        <v>46154.683587962965</v>
      </c>
      <c r="AD630">
        <v>46154</v>
      </c>
      <c r="AE630" t="s">
        <v>3938</v>
      </c>
      <c r="AG630" t="s">
        <v>5111</v>
      </c>
      <c r="AH630">
        <v>6108896832</v>
      </c>
      <c r="AI630" t="s">
        <v>6159</v>
      </c>
      <c r="AM630" t="s">
        <v>3925</v>
      </c>
      <c r="AN630" t="s">
        <v>3926</v>
      </c>
      <c r="AO630" t="s">
        <v>268</v>
      </c>
      <c r="AP630" t="s">
        <v>249</v>
      </c>
      <c r="AQ630" t="s">
        <v>3940</v>
      </c>
      <c r="AU630" t="s">
        <v>3999</v>
      </c>
      <c r="AV630" t="s">
        <v>4000</v>
      </c>
      <c r="AW630" t="s">
        <v>320</v>
      </c>
      <c r="AX630" t="s">
        <v>319</v>
      </c>
      <c r="AY630" t="s">
        <v>254</v>
      </c>
      <c r="AZ630" t="s">
        <v>230</v>
      </c>
      <c r="BA630" t="s">
        <v>395</v>
      </c>
      <c r="BB630" t="s">
        <v>380</v>
      </c>
      <c r="BC630" t="s">
        <v>3927</v>
      </c>
      <c r="BD630" t="s">
        <v>3927</v>
      </c>
      <c r="BE630" t="s">
        <v>3927</v>
      </c>
      <c r="BF630">
        <v>12</v>
      </c>
    </row>
    <row r="631" spans="1:58" x14ac:dyDescent="0.3">
      <c r="A631">
        <v>2026</v>
      </c>
      <c r="B631">
        <v>202605</v>
      </c>
      <c r="C631">
        <v>5</v>
      </c>
      <c r="D631" s="14">
        <v>20001623554042</v>
      </c>
      <c r="E631" t="s">
        <v>2810</v>
      </c>
      <c r="F631" s="2">
        <v>46148.517997685187</v>
      </c>
      <c r="G631" s="2">
        <v>46148</v>
      </c>
      <c r="I631" t="s">
        <v>224</v>
      </c>
      <c r="J631" t="s">
        <v>230</v>
      </c>
      <c r="L631" t="s">
        <v>6160</v>
      </c>
      <c r="M631" t="s">
        <v>5907</v>
      </c>
      <c r="N631" t="s">
        <v>2097</v>
      </c>
      <c r="O631" t="s">
        <v>331</v>
      </c>
      <c r="Q631" t="s">
        <v>6161</v>
      </c>
      <c r="R631" t="s">
        <v>2809</v>
      </c>
      <c r="S631" t="s">
        <v>5274</v>
      </c>
      <c r="T631" t="s">
        <v>5275</v>
      </c>
      <c r="U631" t="s">
        <v>3034</v>
      </c>
      <c r="V631" t="s">
        <v>647</v>
      </c>
      <c r="W631" t="s">
        <v>245</v>
      </c>
      <c r="X631" t="s">
        <v>225</v>
      </c>
      <c r="Z631">
        <v>4</v>
      </c>
      <c r="AA631" t="s">
        <v>3921</v>
      </c>
      <c r="AB631" t="s">
        <v>6162</v>
      </c>
      <c r="AC631">
        <v>46153.354085648149</v>
      </c>
      <c r="AD631">
        <v>46152</v>
      </c>
      <c r="AE631" t="s">
        <v>3938</v>
      </c>
      <c r="AG631" t="s">
        <v>5135</v>
      </c>
      <c r="AH631">
        <v>6108899790</v>
      </c>
      <c r="AI631" t="s">
        <v>6163</v>
      </c>
      <c r="AM631" t="s">
        <v>3925</v>
      </c>
      <c r="AN631" t="s">
        <v>3926</v>
      </c>
      <c r="AO631" t="s">
        <v>268</v>
      </c>
      <c r="AP631" t="s">
        <v>304</v>
      </c>
      <c r="AQ631" t="s">
        <v>3940</v>
      </c>
      <c r="AU631" t="s">
        <v>4220</v>
      </c>
      <c r="AV631" t="s">
        <v>4000</v>
      </c>
      <c r="AW631" t="s">
        <v>320</v>
      </c>
      <c r="AX631" t="s">
        <v>319</v>
      </c>
      <c r="AY631" t="s">
        <v>254</v>
      </c>
      <c r="AZ631" t="s">
        <v>230</v>
      </c>
      <c r="BA631" t="s">
        <v>395</v>
      </c>
      <c r="BB631" t="s">
        <v>380</v>
      </c>
      <c r="BC631" t="s">
        <v>3927</v>
      </c>
      <c r="BD631" t="s">
        <v>3927</v>
      </c>
      <c r="BE631" t="s">
        <v>3927</v>
      </c>
      <c r="BF631">
        <v>12</v>
      </c>
    </row>
    <row r="632" spans="1:58" x14ac:dyDescent="0.3">
      <c r="A632">
        <v>2026</v>
      </c>
      <c r="B632">
        <v>202605</v>
      </c>
      <c r="C632">
        <v>5</v>
      </c>
      <c r="D632" s="14">
        <v>20001623552007</v>
      </c>
      <c r="E632" t="s">
        <v>2810</v>
      </c>
      <c r="F632" s="2">
        <v>46148.552291666667</v>
      </c>
      <c r="G632" s="2">
        <v>46149</v>
      </c>
      <c r="I632" t="s">
        <v>224</v>
      </c>
      <c r="J632" t="s">
        <v>230</v>
      </c>
      <c r="L632" t="s">
        <v>6164</v>
      </c>
      <c r="M632" t="s">
        <v>494</v>
      </c>
      <c r="N632" t="s">
        <v>486</v>
      </c>
      <c r="O632" t="s">
        <v>257</v>
      </c>
      <c r="Q632" t="s">
        <v>6165</v>
      </c>
      <c r="R632" t="s">
        <v>2809</v>
      </c>
      <c r="S632" t="s">
        <v>4807</v>
      </c>
      <c r="T632" t="s">
        <v>4808</v>
      </c>
      <c r="U632" t="s">
        <v>3034</v>
      </c>
      <c r="V632" t="s">
        <v>4809</v>
      </c>
      <c r="W632" t="s">
        <v>245</v>
      </c>
      <c r="X632" t="s">
        <v>225</v>
      </c>
      <c r="Z632">
        <v>0</v>
      </c>
      <c r="AA632" t="s">
        <v>3921</v>
      </c>
      <c r="AB632" t="s">
        <v>4810</v>
      </c>
      <c r="AC632">
        <v>46150.776493055557</v>
      </c>
      <c r="AD632">
        <v>46149</v>
      </c>
      <c r="AE632" t="s">
        <v>4811</v>
      </c>
      <c r="AG632" t="s">
        <v>4812</v>
      </c>
      <c r="AH632">
        <v>6108853175</v>
      </c>
      <c r="AI632" t="s">
        <v>6166</v>
      </c>
      <c r="AM632" t="s">
        <v>3925</v>
      </c>
      <c r="AN632" t="s">
        <v>3926</v>
      </c>
      <c r="AO632" t="s">
        <v>4814</v>
      </c>
      <c r="AP632" t="s">
        <v>386</v>
      </c>
      <c r="AQ632" t="s">
        <v>4815</v>
      </c>
      <c r="AU632" t="s">
        <v>5728</v>
      </c>
      <c r="AV632" t="s">
        <v>4817</v>
      </c>
      <c r="AW632" t="s">
        <v>320</v>
      </c>
      <c r="AX632" t="s">
        <v>319</v>
      </c>
      <c r="AY632" t="s">
        <v>254</v>
      </c>
      <c r="AZ632" t="s">
        <v>230</v>
      </c>
      <c r="BA632" t="s">
        <v>395</v>
      </c>
      <c r="BB632" t="s">
        <v>380</v>
      </c>
      <c r="BC632" t="s">
        <v>3927</v>
      </c>
      <c r="BD632" t="s">
        <v>3927</v>
      </c>
      <c r="BE632" t="s">
        <v>3927</v>
      </c>
      <c r="BF632">
        <v>12</v>
      </c>
    </row>
    <row r="633" spans="1:58" x14ac:dyDescent="0.3">
      <c r="A633">
        <v>2026</v>
      </c>
      <c r="B633">
        <v>202605</v>
      </c>
      <c r="C633">
        <v>5</v>
      </c>
      <c r="D633" s="14">
        <v>20001623551880</v>
      </c>
      <c r="E633" t="s">
        <v>2810</v>
      </c>
      <c r="F633" s="2">
        <v>46148.555752314816</v>
      </c>
      <c r="G633" s="2">
        <v>46148</v>
      </c>
      <c r="I633" t="s">
        <v>224</v>
      </c>
      <c r="J633" t="s">
        <v>230</v>
      </c>
      <c r="L633" t="s">
        <v>3516</v>
      </c>
      <c r="M633" t="s">
        <v>309</v>
      </c>
      <c r="N633" t="s">
        <v>297</v>
      </c>
      <c r="O633" t="s">
        <v>283</v>
      </c>
      <c r="Q633" t="s">
        <v>6167</v>
      </c>
      <c r="R633" t="s">
        <v>2809</v>
      </c>
      <c r="S633" t="s">
        <v>5494</v>
      </c>
      <c r="T633" t="s">
        <v>5495</v>
      </c>
      <c r="U633" t="s">
        <v>3034</v>
      </c>
      <c r="V633" t="s">
        <v>647</v>
      </c>
      <c r="W633" t="s">
        <v>245</v>
      </c>
      <c r="X633" t="s">
        <v>225</v>
      </c>
      <c r="Z633">
        <v>4</v>
      </c>
      <c r="AA633" t="s">
        <v>3921</v>
      </c>
      <c r="AB633" t="s">
        <v>3995</v>
      </c>
      <c r="AC633">
        <v>46153.458240740743</v>
      </c>
      <c r="AD633">
        <v>46152</v>
      </c>
      <c r="AE633" t="s">
        <v>3938</v>
      </c>
      <c r="AG633" t="s">
        <v>5111</v>
      </c>
      <c r="AH633">
        <v>6085569929</v>
      </c>
      <c r="AI633" t="s">
        <v>6168</v>
      </c>
      <c r="AM633" t="s">
        <v>3925</v>
      </c>
      <c r="AN633" t="s">
        <v>3926</v>
      </c>
      <c r="AO633" t="s">
        <v>268</v>
      </c>
      <c r="AP633" t="s">
        <v>304</v>
      </c>
      <c r="AQ633" t="s">
        <v>3998</v>
      </c>
      <c r="AU633" t="s">
        <v>4220</v>
      </c>
      <c r="AV633" t="s">
        <v>4000</v>
      </c>
      <c r="AW633" t="s">
        <v>227</v>
      </c>
      <c r="AX633" t="s">
        <v>226</v>
      </c>
      <c r="AY633" t="s">
        <v>254</v>
      </c>
      <c r="AZ633" t="s">
        <v>230</v>
      </c>
      <c r="BA633" t="s">
        <v>344</v>
      </c>
      <c r="BB633" t="s">
        <v>232</v>
      </c>
      <c r="BC633" t="s">
        <v>3927</v>
      </c>
      <c r="BD633" t="s">
        <v>3927</v>
      </c>
      <c r="BE633" t="s">
        <v>3927</v>
      </c>
      <c r="BF633">
        <v>5</v>
      </c>
    </row>
    <row r="634" spans="1:58" x14ac:dyDescent="0.3">
      <c r="A634">
        <v>2026</v>
      </c>
      <c r="B634">
        <v>202605</v>
      </c>
      <c r="C634">
        <v>5</v>
      </c>
      <c r="D634" s="14">
        <v>20001623548538</v>
      </c>
      <c r="E634" t="s">
        <v>2810</v>
      </c>
      <c r="F634" s="2">
        <v>46148.538182870368</v>
      </c>
      <c r="G634" s="2">
        <v>46149</v>
      </c>
      <c r="I634" t="s">
        <v>224</v>
      </c>
      <c r="J634" t="s">
        <v>230</v>
      </c>
      <c r="L634" t="s">
        <v>3335</v>
      </c>
      <c r="M634" t="s">
        <v>309</v>
      </c>
      <c r="N634" t="s">
        <v>297</v>
      </c>
      <c r="O634" t="s">
        <v>283</v>
      </c>
      <c r="Q634" t="s">
        <v>6169</v>
      </c>
      <c r="R634" t="s">
        <v>2809</v>
      </c>
      <c r="S634" t="s">
        <v>5876</v>
      </c>
      <c r="T634" t="s">
        <v>5877</v>
      </c>
      <c r="U634" t="s">
        <v>3034</v>
      </c>
      <c r="V634" t="s">
        <v>647</v>
      </c>
      <c r="W634" t="s">
        <v>245</v>
      </c>
      <c r="X634" t="s">
        <v>225</v>
      </c>
      <c r="Z634">
        <v>4</v>
      </c>
      <c r="AA634" t="s">
        <v>3921</v>
      </c>
      <c r="AB634" t="s">
        <v>6170</v>
      </c>
      <c r="AC634">
        <v>46154.683587962965</v>
      </c>
      <c r="AD634">
        <v>46153</v>
      </c>
      <c r="AE634" t="s">
        <v>3938</v>
      </c>
      <c r="AG634" t="s">
        <v>5111</v>
      </c>
      <c r="AH634">
        <v>6063237644</v>
      </c>
      <c r="AI634" t="s">
        <v>6171</v>
      </c>
      <c r="AM634" t="s">
        <v>3925</v>
      </c>
      <c r="AN634" t="s">
        <v>3926</v>
      </c>
      <c r="AO634" t="s">
        <v>268</v>
      </c>
      <c r="AP634" t="s">
        <v>304</v>
      </c>
      <c r="AQ634" t="s">
        <v>3940</v>
      </c>
      <c r="AU634" t="s">
        <v>3999</v>
      </c>
      <c r="AV634" t="s">
        <v>4000</v>
      </c>
      <c r="AW634" t="s">
        <v>227</v>
      </c>
      <c r="AX634" t="s">
        <v>226</v>
      </c>
      <c r="AY634" t="s">
        <v>254</v>
      </c>
      <c r="AZ634" t="s">
        <v>230</v>
      </c>
      <c r="BA634" t="s">
        <v>273</v>
      </c>
      <c r="BB634" t="s">
        <v>380</v>
      </c>
      <c r="BC634" t="s">
        <v>3927</v>
      </c>
      <c r="BD634" t="s">
        <v>3927</v>
      </c>
      <c r="BE634" t="s">
        <v>3927</v>
      </c>
      <c r="BF634">
        <v>5</v>
      </c>
    </row>
    <row r="635" spans="1:58" x14ac:dyDescent="0.3">
      <c r="A635">
        <v>2026</v>
      </c>
      <c r="B635">
        <v>202605</v>
      </c>
      <c r="C635">
        <v>5</v>
      </c>
      <c r="D635" s="14">
        <v>20001623548036</v>
      </c>
      <c r="E635" t="s">
        <v>2810</v>
      </c>
      <c r="F635" s="2">
        <v>46148.515474537038</v>
      </c>
      <c r="G635" s="2">
        <v>46149</v>
      </c>
      <c r="I635" t="s">
        <v>224</v>
      </c>
      <c r="J635" t="s">
        <v>230</v>
      </c>
      <c r="L635" t="s">
        <v>5162</v>
      </c>
      <c r="M635" t="s">
        <v>4740</v>
      </c>
      <c r="N635" t="s">
        <v>1128</v>
      </c>
      <c r="O635" t="s">
        <v>331</v>
      </c>
      <c r="Q635" t="s">
        <v>6172</v>
      </c>
      <c r="R635" t="s">
        <v>2809</v>
      </c>
      <c r="S635" t="s">
        <v>5360</v>
      </c>
      <c r="T635" t="s">
        <v>5361</v>
      </c>
      <c r="U635" t="s">
        <v>3034</v>
      </c>
      <c r="V635" t="s">
        <v>647</v>
      </c>
      <c r="W635" t="s">
        <v>245</v>
      </c>
      <c r="X635" t="s">
        <v>225</v>
      </c>
      <c r="Z635">
        <v>4</v>
      </c>
      <c r="AA635" t="s">
        <v>3921</v>
      </c>
      <c r="AB635" t="s">
        <v>6173</v>
      </c>
      <c r="AC635">
        <v>46154.683587962965</v>
      </c>
      <c r="AD635">
        <v>46153</v>
      </c>
      <c r="AE635" t="s">
        <v>3938</v>
      </c>
      <c r="AG635" t="s">
        <v>5006</v>
      </c>
      <c r="AH635">
        <v>6108895853</v>
      </c>
      <c r="AI635" t="s">
        <v>6174</v>
      </c>
      <c r="AM635" t="s">
        <v>3925</v>
      </c>
      <c r="AN635" t="s">
        <v>3926</v>
      </c>
      <c r="AO635" t="s">
        <v>268</v>
      </c>
      <c r="AP635" t="s">
        <v>386</v>
      </c>
      <c r="AQ635" t="s">
        <v>3940</v>
      </c>
      <c r="AU635" t="s">
        <v>3999</v>
      </c>
      <c r="AV635" t="s">
        <v>4000</v>
      </c>
      <c r="AW635" t="s">
        <v>320</v>
      </c>
      <c r="AX635" t="s">
        <v>319</v>
      </c>
      <c r="AY635" t="s">
        <v>254</v>
      </c>
      <c r="AZ635" t="s">
        <v>230</v>
      </c>
      <c r="BA635" t="s">
        <v>273</v>
      </c>
      <c r="BB635" t="s">
        <v>380</v>
      </c>
      <c r="BC635" t="s">
        <v>3927</v>
      </c>
      <c r="BD635" t="s">
        <v>3927</v>
      </c>
      <c r="BE635" t="s">
        <v>3927</v>
      </c>
      <c r="BF635">
        <v>12</v>
      </c>
    </row>
    <row r="636" spans="1:58" x14ac:dyDescent="0.3">
      <c r="A636">
        <v>2026</v>
      </c>
      <c r="B636">
        <v>202605</v>
      </c>
      <c r="C636">
        <v>5</v>
      </c>
      <c r="D636" s="14">
        <v>20001623545970</v>
      </c>
      <c r="E636" t="s">
        <v>2810</v>
      </c>
      <c r="F636" s="2">
        <v>46148.511863425927</v>
      </c>
      <c r="G636" s="2">
        <v>46148</v>
      </c>
      <c r="I636" t="s">
        <v>224</v>
      </c>
      <c r="J636" t="s">
        <v>230</v>
      </c>
      <c r="L636" t="s">
        <v>3429</v>
      </c>
      <c r="M636" t="s">
        <v>309</v>
      </c>
      <c r="N636" t="s">
        <v>297</v>
      </c>
      <c r="O636" t="s">
        <v>283</v>
      </c>
      <c r="Q636" t="s">
        <v>6175</v>
      </c>
      <c r="R636" t="s">
        <v>2809</v>
      </c>
      <c r="S636" t="s">
        <v>6146</v>
      </c>
      <c r="T636" t="s">
        <v>6147</v>
      </c>
      <c r="U636" t="s">
        <v>5044</v>
      </c>
      <c r="V636" t="s">
        <v>5045</v>
      </c>
      <c r="W636" t="s">
        <v>245</v>
      </c>
      <c r="X636" t="s">
        <v>225</v>
      </c>
      <c r="Z636">
        <v>4</v>
      </c>
      <c r="AA636" t="s">
        <v>3921</v>
      </c>
      <c r="AB636" t="s">
        <v>3995</v>
      </c>
      <c r="AC636">
        <v>46153.458240740743</v>
      </c>
      <c r="AD636">
        <v>46152</v>
      </c>
      <c r="AE636" t="s">
        <v>3938</v>
      </c>
      <c r="AG636" t="s">
        <v>5047</v>
      </c>
      <c r="AH636">
        <v>6108887962</v>
      </c>
      <c r="AI636" t="s">
        <v>6176</v>
      </c>
      <c r="AM636" t="s">
        <v>3925</v>
      </c>
      <c r="AN636" t="s">
        <v>3926</v>
      </c>
      <c r="AO636" t="s">
        <v>268</v>
      </c>
      <c r="AP636" t="s">
        <v>386</v>
      </c>
      <c r="AQ636" t="s">
        <v>3998</v>
      </c>
      <c r="AU636" t="s">
        <v>4220</v>
      </c>
      <c r="AV636" t="s">
        <v>4000</v>
      </c>
      <c r="AW636" t="s">
        <v>320</v>
      </c>
      <c r="AX636" t="s">
        <v>319</v>
      </c>
      <c r="AY636" t="s">
        <v>254</v>
      </c>
      <c r="AZ636" t="s">
        <v>230</v>
      </c>
      <c r="BA636" t="s">
        <v>395</v>
      </c>
      <c r="BB636" t="s">
        <v>380</v>
      </c>
      <c r="BC636" t="s">
        <v>3927</v>
      </c>
      <c r="BD636" t="s">
        <v>3927</v>
      </c>
      <c r="BE636" t="s">
        <v>3927</v>
      </c>
      <c r="BF636">
        <v>12</v>
      </c>
    </row>
    <row r="637" spans="1:58" x14ac:dyDescent="0.3">
      <c r="A637">
        <v>2026</v>
      </c>
      <c r="B637">
        <v>202605</v>
      </c>
      <c r="C637">
        <v>5</v>
      </c>
      <c r="D637" s="14">
        <v>20001623545099</v>
      </c>
      <c r="E637" t="s">
        <v>2810</v>
      </c>
      <c r="F637" s="2">
        <v>46148.60056712963</v>
      </c>
      <c r="G637" s="2">
        <v>46150</v>
      </c>
      <c r="I637" t="s">
        <v>224</v>
      </c>
      <c r="J637" t="s">
        <v>230</v>
      </c>
      <c r="L637" t="s">
        <v>3785</v>
      </c>
      <c r="M637" t="s">
        <v>902</v>
      </c>
      <c r="N637" t="s">
        <v>752</v>
      </c>
      <c r="O637" t="s">
        <v>623</v>
      </c>
      <c r="Q637" t="s">
        <v>6177</v>
      </c>
      <c r="R637" t="s">
        <v>2809</v>
      </c>
      <c r="S637" t="s">
        <v>4807</v>
      </c>
      <c r="T637" t="s">
        <v>4808</v>
      </c>
      <c r="U637" t="s">
        <v>3034</v>
      </c>
      <c r="V637" t="s">
        <v>4809</v>
      </c>
      <c r="W637" t="s">
        <v>245</v>
      </c>
      <c r="X637" t="s">
        <v>225</v>
      </c>
      <c r="Z637">
        <v>0</v>
      </c>
      <c r="AA637" t="s">
        <v>3921</v>
      </c>
      <c r="AB637" t="s">
        <v>4810</v>
      </c>
      <c r="AC637">
        <v>46153.484120370369</v>
      </c>
      <c r="AD637">
        <v>46150</v>
      </c>
      <c r="AE637" t="s">
        <v>4811</v>
      </c>
      <c r="AG637" t="s">
        <v>4812</v>
      </c>
      <c r="AH637">
        <v>6108863125</v>
      </c>
      <c r="AI637" t="s">
        <v>6178</v>
      </c>
      <c r="AM637" t="s">
        <v>3925</v>
      </c>
      <c r="AN637" t="s">
        <v>3926</v>
      </c>
      <c r="AO637" t="s">
        <v>4814</v>
      </c>
      <c r="AP637" t="s">
        <v>249</v>
      </c>
      <c r="AQ637" t="s">
        <v>4815</v>
      </c>
      <c r="AU637" t="s">
        <v>5426</v>
      </c>
      <c r="AV637" t="s">
        <v>4817</v>
      </c>
      <c r="AW637" t="s">
        <v>1525</v>
      </c>
      <c r="AX637" t="s">
        <v>1524</v>
      </c>
      <c r="AY637" t="s">
        <v>254</v>
      </c>
      <c r="AZ637" t="s">
        <v>230</v>
      </c>
      <c r="BA637" t="s">
        <v>273</v>
      </c>
      <c r="BB637" t="s">
        <v>380</v>
      </c>
      <c r="BC637" t="s">
        <v>3927</v>
      </c>
      <c r="BD637" t="s">
        <v>3927</v>
      </c>
      <c r="BE637" t="s">
        <v>3927</v>
      </c>
      <c r="BF637">
        <v>12</v>
      </c>
    </row>
    <row r="638" spans="1:58" x14ac:dyDescent="0.3">
      <c r="A638">
        <v>2026</v>
      </c>
      <c r="B638">
        <v>202605</v>
      </c>
      <c r="C638">
        <v>5</v>
      </c>
      <c r="D638" s="14">
        <v>20001623530306</v>
      </c>
      <c r="E638" t="s">
        <v>2810</v>
      </c>
      <c r="F638" s="2">
        <v>46148.491898148146</v>
      </c>
      <c r="G638" s="2">
        <v>46149</v>
      </c>
      <c r="I638" t="s">
        <v>224</v>
      </c>
      <c r="J638" t="s">
        <v>230</v>
      </c>
      <c r="L638" t="s">
        <v>6179</v>
      </c>
      <c r="M638" t="s">
        <v>809</v>
      </c>
      <c r="N638" t="s">
        <v>237</v>
      </c>
      <c r="O638" t="s">
        <v>257</v>
      </c>
      <c r="Q638" t="s">
        <v>6180</v>
      </c>
      <c r="R638" t="s">
        <v>2809</v>
      </c>
      <c r="S638" t="s">
        <v>797</v>
      </c>
      <c r="T638" t="s">
        <v>806</v>
      </c>
      <c r="U638" t="s">
        <v>258</v>
      </c>
      <c r="V638" t="s">
        <v>247</v>
      </c>
      <c r="W638" t="s">
        <v>245</v>
      </c>
      <c r="X638" t="s">
        <v>387</v>
      </c>
      <c r="Z638">
        <v>1</v>
      </c>
      <c r="AA638" t="s">
        <v>3921</v>
      </c>
      <c r="AB638" t="s">
        <v>6181</v>
      </c>
      <c r="AC638">
        <v>46150.616296296299</v>
      </c>
      <c r="AD638">
        <v>46150</v>
      </c>
      <c r="AE638" t="s">
        <v>3938</v>
      </c>
      <c r="AG638" t="s">
        <v>248</v>
      </c>
      <c r="AH638">
        <v>6108882946</v>
      </c>
      <c r="AI638" t="s">
        <v>6182</v>
      </c>
      <c r="AM638" t="s">
        <v>3925</v>
      </c>
      <c r="AN638" t="s">
        <v>3926</v>
      </c>
      <c r="AO638" t="s">
        <v>268</v>
      </c>
      <c r="AP638" t="s">
        <v>693</v>
      </c>
      <c r="AQ638" t="s">
        <v>3940</v>
      </c>
      <c r="AU638" t="s">
        <v>4149</v>
      </c>
      <c r="AV638" t="s">
        <v>4000</v>
      </c>
      <c r="AW638" t="s">
        <v>603</v>
      </c>
      <c r="AX638" t="s">
        <v>602</v>
      </c>
      <c r="AY638" t="s">
        <v>253</v>
      </c>
      <c r="AZ638" t="s">
        <v>230</v>
      </c>
      <c r="BA638" t="s">
        <v>395</v>
      </c>
      <c r="BB638" t="s">
        <v>380</v>
      </c>
      <c r="BC638" t="s">
        <v>3927</v>
      </c>
      <c r="BD638" t="s">
        <v>3927</v>
      </c>
      <c r="BE638" t="s">
        <v>3927</v>
      </c>
      <c r="BF638">
        <v>12</v>
      </c>
    </row>
    <row r="639" spans="1:58" x14ac:dyDescent="0.3">
      <c r="A639">
        <v>2026</v>
      </c>
      <c r="B639">
        <v>202605</v>
      </c>
      <c r="C639">
        <v>5</v>
      </c>
      <c r="D639" s="14">
        <v>20001623529710</v>
      </c>
      <c r="E639" t="s">
        <v>2810</v>
      </c>
      <c r="F639" s="2">
        <v>46148.507106481484</v>
      </c>
      <c r="G639" s="2">
        <v>46148</v>
      </c>
      <c r="I639" t="s">
        <v>224</v>
      </c>
      <c r="J639" t="s">
        <v>230</v>
      </c>
      <c r="L639" t="s">
        <v>6183</v>
      </c>
      <c r="M639" t="s">
        <v>6184</v>
      </c>
      <c r="N639" t="s">
        <v>3027</v>
      </c>
      <c r="O639" t="s">
        <v>257</v>
      </c>
      <c r="Q639" t="s">
        <v>6185</v>
      </c>
      <c r="R639" t="s">
        <v>2809</v>
      </c>
      <c r="S639" t="s">
        <v>5215</v>
      </c>
      <c r="T639" t="s">
        <v>5216</v>
      </c>
      <c r="U639" t="s">
        <v>3034</v>
      </c>
      <c r="V639" t="s">
        <v>647</v>
      </c>
      <c r="W639" t="s">
        <v>245</v>
      </c>
      <c r="X639" t="s">
        <v>387</v>
      </c>
      <c r="Z639">
        <v>2</v>
      </c>
      <c r="AA639" t="s">
        <v>3921</v>
      </c>
      <c r="AB639" t="s">
        <v>6186</v>
      </c>
      <c r="AC639">
        <v>46150.85659722222</v>
      </c>
      <c r="AD639">
        <v>46150</v>
      </c>
      <c r="AE639" t="s">
        <v>3938</v>
      </c>
      <c r="AG639" t="s">
        <v>5111</v>
      </c>
      <c r="AH639">
        <v>6108882976</v>
      </c>
      <c r="AI639" t="s">
        <v>6187</v>
      </c>
      <c r="AM639" t="s">
        <v>3925</v>
      </c>
      <c r="AN639" t="s">
        <v>3926</v>
      </c>
      <c r="AO639" t="s">
        <v>268</v>
      </c>
      <c r="AP639" t="s">
        <v>386</v>
      </c>
      <c r="AQ639" t="s">
        <v>3940</v>
      </c>
      <c r="AU639" t="s">
        <v>4149</v>
      </c>
      <c r="AV639" t="s">
        <v>4000</v>
      </c>
      <c r="AW639" t="s">
        <v>447</v>
      </c>
      <c r="AX639" t="s">
        <v>446</v>
      </c>
      <c r="AY639" t="s">
        <v>253</v>
      </c>
      <c r="AZ639" t="s">
        <v>230</v>
      </c>
      <c r="BA639" t="s">
        <v>273</v>
      </c>
      <c r="BB639" t="s">
        <v>380</v>
      </c>
      <c r="BC639" t="s">
        <v>3927</v>
      </c>
      <c r="BD639" t="s">
        <v>3927</v>
      </c>
      <c r="BE639" t="s">
        <v>3927</v>
      </c>
      <c r="BF639">
        <v>12</v>
      </c>
    </row>
    <row r="640" spans="1:58" x14ac:dyDescent="0.3">
      <c r="A640">
        <v>2026</v>
      </c>
      <c r="B640">
        <v>202605</v>
      </c>
      <c r="C640">
        <v>5</v>
      </c>
      <c r="D640" s="14">
        <v>20001623527568</v>
      </c>
      <c r="E640" t="s">
        <v>2810</v>
      </c>
      <c r="F640" s="2">
        <v>46148.501296296294</v>
      </c>
      <c r="G640" s="2">
        <v>46148</v>
      </c>
      <c r="I640" t="s">
        <v>224</v>
      </c>
      <c r="J640" t="s">
        <v>230</v>
      </c>
      <c r="L640" t="s">
        <v>3629</v>
      </c>
      <c r="M640" t="s">
        <v>309</v>
      </c>
      <c r="N640" t="s">
        <v>297</v>
      </c>
      <c r="O640" t="s">
        <v>283</v>
      </c>
      <c r="Q640" t="s">
        <v>6188</v>
      </c>
      <c r="R640" t="s">
        <v>2809</v>
      </c>
      <c r="S640" t="s">
        <v>4949</v>
      </c>
      <c r="T640" t="s">
        <v>4950</v>
      </c>
      <c r="U640" t="s">
        <v>3034</v>
      </c>
      <c r="V640" t="s">
        <v>3994</v>
      </c>
      <c r="W640" t="s">
        <v>245</v>
      </c>
      <c r="X640" t="s">
        <v>225</v>
      </c>
      <c r="Z640">
        <v>1</v>
      </c>
      <c r="AA640" t="s">
        <v>3921</v>
      </c>
      <c r="AB640" t="s">
        <v>6189</v>
      </c>
      <c r="AC640">
        <v>46149.657152777778</v>
      </c>
      <c r="AD640">
        <v>46149</v>
      </c>
      <c r="AE640" t="s">
        <v>3938</v>
      </c>
      <c r="AG640" t="s">
        <v>4828</v>
      </c>
      <c r="AH640">
        <v>6108859689</v>
      </c>
      <c r="AI640" t="s">
        <v>6190</v>
      </c>
      <c r="AM640" t="s">
        <v>3925</v>
      </c>
      <c r="AN640" t="s">
        <v>3926</v>
      </c>
      <c r="AO640" t="s">
        <v>268</v>
      </c>
      <c r="AP640" t="s">
        <v>304</v>
      </c>
      <c r="AQ640" t="s">
        <v>3940</v>
      </c>
      <c r="AU640" t="s">
        <v>4282</v>
      </c>
      <c r="AV640" t="s">
        <v>4000</v>
      </c>
      <c r="AW640" t="s">
        <v>1525</v>
      </c>
      <c r="AX640" t="s">
        <v>1524</v>
      </c>
      <c r="AY640" t="s">
        <v>254</v>
      </c>
      <c r="AZ640" t="s">
        <v>230</v>
      </c>
      <c r="BA640" t="s">
        <v>395</v>
      </c>
      <c r="BB640" t="s">
        <v>380</v>
      </c>
      <c r="BC640" t="s">
        <v>3927</v>
      </c>
      <c r="BD640" t="s">
        <v>3927</v>
      </c>
      <c r="BE640" t="s">
        <v>3927</v>
      </c>
      <c r="BF640">
        <v>12</v>
      </c>
    </row>
    <row r="641" spans="1:58" x14ac:dyDescent="0.3">
      <c r="A641">
        <v>2026</v>
      </c>
      <c r="B641">
        <v>202605</v>
      </c>
      <c r="C641">
        <v>5</v>
      </c>
      <c r="D641" s="14">
        <v>20001623524731</v>
      </c>
      <c r="E641" t="s">
        <v>2810</v>
      </c>
      <c r="F641" s="2">
        <v>46148.505949074075</v>
      </c>
      <c r="G641" s="2">
        <v>46149</v>
      </c>
      <c r="I641" t="s">
        <v>224</v>
      </c>
      <c r="J641" t="s">
        <v>230</v>
      </c>
      <c r="L641" t="s">
        <v>6191</v>
      </c>
      <c r="M641" t="s">
        <v>261</v>
      </c>
      <c r="N641" t="s">
        <v>237</v>
      </c>
      <c r="O641" t="s">
        <v>257</v>
      </c>
      <c r="Q641" t="s">
        <v>6192</v>
      </c>
      <c r="R641" t="s">
        <v>2809</v>
      </c>
      <c r="S641" t="s">
        <v>5640</v>
      </c>
      <c r="T641" t="s">
        <v>5641</v>
      </c>
      <c r="U641" t="s">
        <v>3034</v>
      </c>
      <c r="V641" t="s">
        <v>647</v>
      </c>
      <c r="W641" t="s">
        <v>245</v>
      </c>
      <c r="X641" t="s">
        <v>387</v>
      </c>
      <c r="Z641">
        <v>4</v>
      </c>
      <c r="AA641" t="s">
        <v>3921</v>
      </c>
      <c r="AB641" t="s">
        <v>3995</v>
      </c>
      <c r="AC641">
        <v>46155.513020833336</v>
      </c>
      <c r="AD641">
        <v>46153</v>
      </c>
      <c r="AE641" t="s">
        <v>3938</v>
      </c>
      <c r="AG641" t="s">
        <v>5006</v>
      </c>
      <c r="AH641">
        <v>6108882978</v>
      </c>
      <c r="AI641" t="s">
        <v>6193</v>
      </c>
      <c r="AM641" t="s">
        <v>3925</v>
      </c>
      <c r="AN641" t="s">
        <v>3926</v>
      </c>
      <c r="AO641" t="s">
        <v>268</v>
      </c>
      <c r="AP641" t="s">
        <v>853</v>
      </c>
      <c r="AQ641" t="s">
        <v>3998</v>
      </c>
      <c r="AW641" t="s">
        <v>389</v>
      </c>
      <c r="AX641" t="s">
        <v>388</v>
      </c>
      <c r="AY641" t="s">
        <v>253</v>
      </c>
      <c r="AZ641" t="s">
        <v>230</v>
      </c>
      <c r="BA641" t="s">
        <v>395</v>
      </c>
      <c r="BB641" t="s">
        <v>380</v>
      </c>
      <c r="BC641" t="s">
        <v>3927</v>
      </c>
      <c r="BD641" t="s">
        <v>3927</v>
      </c>
      <c r="BE641" t="s">
        <v>3927</v>
      </c>
      <c r="BF641">
        <v>12</v>
      </c>
    </row>
    <row r="642" spans="1:58" x14ac:dyDescent="0.3">
      <c r="A642">
        <v>2026</v>
      </c>
      <c r="B642">
        <v>202605</v>
      </c>
      <c r="C642">
        <v>5</v>
      </c>
      <c r="D642" s="14">
        <v>20001623523405</v>
      </c>
      <c r="E642" t="s">
        <v>2810</v>
      </c>
      <c r="F642" s="2">
        <v>46148.493680555555</v>
      </c>
      <c r="G642" s="2">
        <v>46148</v>
      </c>
      <c r="I642" t="s">
        <v>224</v>
      </c>
      <c r="J642" t="s">
        <v>230</v>
      </c>
      <c r="L642" t="s">
        <v>6194</v>
      </c>
      <c r="M642" t="s">
        <v>309</v>
      </c>
      <c r="N642" t="s">
        <v>297</v>
      </c>
      <c r="O642" t="s">
        <v>283</v>
      </c>
      <c r="Q642" t="s">
        <v>6195</v>
      </c>
      <c r="R642" t="s">
        <v>2809</v>
      </c>
      <c r="S642" t="s">
        <v>5313</v>
      </c>
      <c r="T642" t="s">
        <v>5314</v>
      </c>
      <c r="U642" t="s">
        <v>3034</v>
      </c>
      <c r="V642" t="s">
        <v>647</v>
      </c>
      <c r="W642" t="s">
        <v>245</v>
      </c>
      <c r="X642" t="s">
        <v>225</v>
      </c>
      <c r="Z642">
        <v>2</v>
      </c>
      <c r="AA642" t="s">
        <v>3921</v>
      </c>
      <c r="AB642" t="s">
        <v>6196</v>
      </c>
      <c r="AC642">
        <v>46150.85659722222</v>
      </c>
      <c r="AD642">
        <v>46150</v>
      </c>
      <c r="AE642" t="s">
        <v>3938</v>
      </c>
      <c r="AG642" t="s">
        <v>5111</v>
      </c>
      <c r="AH642">
        <v>6108860720</v>
      </c>
      <c r="AI642" t="s">
        <v>6197</v>
      </c>
      <c r="AM642" t="s">
        <v>3925</v>
      </c>
      <c r="AN642" t="s">
        <v>3926</v>
      </c>
      <c r="AO642" t="s">
        <v>268</v>
      </c>
      <c r="AP642" t="s">
        <v>386</v>
      </c>
      <c r="AQ642" t="s">
        <v>3940</v>
      </c>
      <c r="AU642" t="s">
        <v>4149</v>
      </c>
      <c r="AV642" t="s">
        <v>4000</v>
      </c>
      <c r="AW642" t="s">
        <v>320</v>
      </c>
      <c r="AX642" t="s">
        <v>319</v>
      </c>
      <c r="AY642" t="s">
        <v>254</v>
      </c>
      <c r="AZ642" t="s">
        <v>230</v>
      </c>
      <c r="BA642" t="s">
        <v>395</v>
      </c>
      <c r="BB642" t="s">
        <v>380</v>
      </c>
      <c r="BC642" t="s">
        <v>3927</v>
      </c>
      <c r="BD642" t="s">
        <v>3927</v>
      </c>
      <c r="BE642" t="s">
        <v>3927</v>
      </c>
      <c r="BF642">
        <v>12</v>
      </c>
    </row>
    <row r="643" spans="1:58" x14ac:dyDescent="0.3">
      <c r="A643">
        <v>2026</v>
      </c>
      <c r="B643">
        <v>202605</v>
      </c>
      <c r="C643">
        <v>5</v>
      </c>
      <c r="D643" s="14">
        <v>20001623523231</v>
      </c>
      <c r="E643" t="s">
        <v>2810</v>
      </c>
      <c r="F643" s="2">
        <v>46148.487372685187</v>
      </c>
      <c r="G643" s="2">
        <v>46149</v>
      </c>
      <c r="I643" t="s">
        <v>224</v>
      </c>
      <c r="J643" t="s">
        <v>230</v>
      </c>
      <c r="L643" t="s">
        <v>3409</v>
      </c>
      <c r="M643" t="s">
        <v>309</v>
      </c>
      <c r="N643" t="s">
        <v>297</v>
      </c>
      <c r="O643" t="s">
        <v>283</v>
      </c>
      <c r="Q643" t="s">
        <v>6198</v>
      </c>
      <c r="R643" t="s">
        <v>2811</v>
      </c>
      <c r="S643" t="s">
        <v>5164</v>
      </c>
      <c r="T643" t="s">
        <v>5165</v>
      </c>
      <c r="U643" t="s">
        <v>3034</v>
      </c>
      <c r="V643" t="s">
        <v>647</v>
      </c>
      <c r="W643" t="s">
        <v>245</v>
      </c>
      <c r="X643" t="s">
        <v>225</v>
      </c>
      <c r="Z643">
        <v>4</v>
      </c>
      <c r="AA643" t="s">
        <v>3921</v>
      </c>
      <c r="AB643" t="s">
        <v>3995</v>
      </c>
      <c r="AC643">
        <v>46155.513055555559</v>
      </c>
      <c r="AD643">
        <v>46153</v>
      </c>
      <c r="AE643" t="s">
        <v>3938</v>
      </c>
      <c r="AG643" t="s">
        <v>5111</v>
      </c>
      <c r="AH643">
        <v>6108862678</v>
      </c>
      <c r="AI643" t="s">
        <v>6199</v>
      </c>
      <c r="AM643" t="s">
        <v>3925</v>
      </c>
      <c r="AN643" t="s">
        <v>3926</v>
      </c>
      <c r="AO643" t="s">
        <v>268</v>
      </c>
      <c r="AP643" t="s">
        <v>386</v>
      </c>
      <c r="AQ643" t="s">
        <v>3998</v>
      </c>
      <c r="AW643" t="s">
        <v>1478</v>
      </c>
      <c r="AX643" t="s">
        <v>1477</v>
      </c>
      <c r="AY643" t="s">
        <v>254</v>
      </c>
      <c r="AZ643" t="s">
        <v>230</v>
      </c>
      <c r="BA643" t="s">
        <v>395</v>
      </c>
      <c r="BB643" t="s">
        <v>380</v>
      </c>
      <c r="BC643" t="s">
        <v>3927</v>
      </c>
      <c r="BD643" t="s">
        <v>3927</v>
      </c>
      <c r="BE643" t="s">
        <v>3927</v>
      </c>
      <c r="BF643">
        <v>12</v>
      </c>
    </row>
    <row r="644" spans="1:58" x14ac:dyDescent="0.3">
      <c r="A644">
        <v>2026</v>
      </c>
      <c r="B644">
        <v>202605</v>
      </c>
      <c r="C644">
        <v>5</v>
      </c>
      <c r="D644" s="14">
        <v>20001623519875</v>
      </c>
      <c r="E644" t="s">
        <v>2810</v>
      </c>
      <c r="F644" s="2">
        <v>46148.51121527778</v>
      </c>
      <c r="G644" s="2">
        <v>46149</v>
      </c>
      <c r="I644" t="s">
        <v>224</v>
      </c>
      <c r="J644" t="s">
        <v>230</v>
      </c>
      <c r="L644" t="s">
        <v>6200</v>
      </c>
      <c r="M644" t="s">
        <v>946</v>
      </c>
      <c r="N644" t="s">
        <v>938</v>
      </c>
      <c r="O644" t="s">
        <v>331</v>
      </c>
      <c r="Q644" t="s">
        <v>6201</v>
      </c>
      <c r="R644" t="s">
        <v>2809</v>
      </c>
      <c r="S644" t="s">
        <v>5159</v>
      </c>
      <c r="T644" t="s">
        <v>5160</v>
      </c>
      <c r="U644" t="s">
        <v>3034</v>
      </c>
      <c r="V644" t="s">
        <v>647</v>
      </c>
      <c r="W644" t="s">
        <v>245</v>
      </c>
      <c r="X644" t="s">
        <v>225</v>
      </c>
      <c r="Z644">
        <v>4</v>
      </c>
      <c r="AA644" t="s">
        <v>3921</v>
      </c>
      <c r="AB644" t="s">
        <v>6202</v>
      </c>
      <c r="AC644">
        <v>46154.683587962965</v>
      </c>
      <c r="AD644">
        <v>46153</v>
      </c>
      <c r="AE644" t="s">
        <v>3938</v>
      </c>
      <c r="AG644" t="s">
        <v>5111</v>
      </c>
      <c r="AH644">
        <v>6076676827</v>
      </c>
      <c r="AI644" t="s">
        <v>6203</v>
      </c>
      <c r="AM644" t="s">
        <v>3925</v>
      </c>
      <c r="AN644" t="s">
        <v>3926</v>
      </c>
      <c r="AO644" t="s">
        <v>268</v>
      </c>
      <c r="AP644" t="s">
        <v>386</v>
      </c>
      <c r="AQ644" t="s">
        <v>3940</v>
      </c>
      <c r="AU644" t="s">
        <v>3999</v>
      </c>
      <c r="AV644" t="s">
        <v>4000</v>
      </c>
      <c r="AW644" t="s">
        <v>227</v>
      </c>
      <c r="AX644" t="s">
        <v>226</v>
      </c>
      <c r="AY644" t="s">
        <v>254</v>
      </c>
      <c r="AZ644" t="s">
        <v>230</v>
      </c>
      <c r="BA644" t="s">
        <v>273</v>
      </c>
      <c r="BB644" t="s">
        <v>380</v>
      </c>
      <c r="BC644" t="s">
        <v>3927</v>
      </c>
      <c r="BD644" t="s">
        <v>3927</v>
      </c>
      <c r="BE644" t="s">
        <v>3927</v>
      </c>
      <c r="BF644">
        <v>26</v>
      </c>
    </row>
    <row r="645" spans="1:58" x14ac:dyDescent="0.3">
      <c r="A645">
        <v>2026</v>
      </c>
      <c r="B645">
        <v>202605</v>
      </c>
      <c r="C645">
        <v>5</v>
      </c>
      <c r="D645" s="14">
        <v>20001623519691</v>
      </c>
      <c r="E645" t="s">
        <v>2810</v>
      </c>
      <c r="F645" s="2">
        <v>46148.504027777781</v>
      </c>
      <c r="G645" s="2">
        <v>46148</v>
      </c>
      <c r="I645" t="s">
        <v>224</v>
      </c>
      <c r="J645" t="s">
        <v>230</v>
      </c>
      <c r="L645" t="s">
        <v>3473</v>
      </c>
      <c r="M645" t="s">
        <v>309</v>
      </c>
      <c r="N645" t="s">
        <v>297</v>
      </c>
      <c r="O645" t="s">
        <v>283</v>
      </c>
      <c r="Q645" t="s">
        <v>6204</v>
      </c>
      <c r="R645" t="s">
        <v>2809</v>
      </c>
      <c r="S645" t="s">
        <v>5687</v>
      </c>
      <c r="T645" t="s">
        <v>5688</v>
      </c>
      <c r="U645" t="s">
        <v>3034</v>
      </c>
      <c r="V645" t="s">
        <v>647</v>
      </c>
      <c r="W645" t="s">
        <v>245</v>
      </c>
      <c r="X645" t="s">
        <v>225</v>
      </c>
      <c r="Z645">
        <v>2</v>
      </c>
      <c r="AA645" t="s">
        <v>3921</v>
      </c>
      <c r="AB645" t="s">
        <v>6205</v>
      </c>
      <c r="AC645">
        <v>46150.85659722222</v>
      </c>
      <c r="AD645">
        <v>46150</v>
      </c>
      <c r="AE645" t="s">
        <v>3938</v>
      </c>
      <c r="AG645" t="s">
        <v>5111</v>
      </c>
      <c r="AH645">
        <v>6108899760</v>
      </c>
      <c r="AI645" t="s">
        <v>6206</v>
      </c>
      <c r="AM645" t="s">
        <v>3925</v>
      </c>
      <c r="AN645" t="s">
        <v>3926</v>
      </c>
      <c r="AO645" t="s">
        <v>268</v>
      </c>
      <c r="AP645" t="s">
        <v>304</v>
      </c>
      <c r="AQ645" t="s">
        <v>3940</v>
      </c>
      <c r="AU645" t="s">
        <v>4149</v>
      </c>
      <c r="AV645" t="s">
        <v>4000</v>
      </c>
      <c r="AW645" t="s">
        <v>320</v>
      </c>
      <c r="AX645" t="s">
        <v>319</v>
      </c>
      <c r="AY645" t="s">
        <v>254</v>
      </c>
      <c r="AZ645" t="s">
        <v>230</v>
      </c>
      <c r="BA645" t="s">
        <v>395</v>
      </c>
      <c r="BB645" t="s">
        <v>380</v>
      </c>
      <c r="BC645" t="s">
        <v>3927</v>
      </c>
      <c r="BD645" t="s">
        <v>3927</v>
      </c>
      <c r="BE645" t="s">
        <v>3927</v>
      </c>
      <c r="BF645">
        <v>12</v>
      </c>
    </row>
    <row r="646" spans="1:58" x14ac:dyDescent="0.3">
      <c r="A646">
        <v>2026</v>
      </c>
      <c r="B646">
        <v>202605</v>
      </c>
      <c r="C646">
        <v>5</v>
      </c>
      <c r="D646" s="14">
        <v>20001623519462</v>
      </c>
      <c r="E646" t="s">
        <v>2810</v>
      </c>
      <c r="F646" s="2">
        <v>46148.495636574073</v>
      </c>
      <c r="G646" s="2">
        <v>46148</v>
      </c>
      <c r="I646" t="s">
        <v>224</v>
      </c>
      <c r="J646" t="s">
        <v>230</v>
      </c>
      <c r="L646" t="s">
        <v>5278</v>
      </c>
      <c r="M646" t="s">
        <v>309</v>
      </c>
      <c r="N646" t="s">
        <v>297</v>
      </c>
      <c r="O646" t="s">
        <v>283</v>
      </c>
      <c r="Q646" t="s">
        <v>6207</v>
      </c>
      <c r="R646" t="s">
        <v>2809</v>
      </c>
      <c r="S646" t="s">
        <v>6208</v>
      </c>
      <c r="T646" t="s">
        <v>6209</v>
      </c>
      <c r="U646" t="s">
        <v>4796</v>
      </c>
      <c r="V646" t="s">
        <v>2024</v>
      </c>
      <c r="W646" t="s">
        <v>245</v>
      </c>
      <c r="X646" t="s">
        <v>225</v>
      </c>
      <c r="Z646">
        <v>4</v>
      </c>
      <c r="AA646" t="s">
        <v>3921</v>
      </c>
      <c r="AB646" t="s">
        <v>6210</v>
      </c>
      <c r="AC646">
        <v>46153.691145833334</v>
      </c>
      <c r="AD646">
        <v>46152</v>
      </c>
      <c r="AE646" t="s">
        <v>3938</v>
      </c>
      <c r="AG646" t="s">
        <v>2026</v>
      </c>
      <c r="AH646">
        <v>6061675633</v>
      </c>
      <c r="AI646" t="s">
        <v>6211</v>
      </c>
      <c r="AM646" t="s">
        <v>3925</v>
      </c>
      <c r="AN646" t="s">
        <v>3926</v>
      </c>
      <c r="AO646" t="s">
        <v>268</v>
      </c>
      <c r="AP646" t="s">
        <v>304</v>
      </c>
      <c r="AQ646" t="s">
        <v>3940</v>
      </c>
      <c r="AU646" t="s">
        <v>4220</v>
      </c>
      <c r="AV646" t="s">
        <v>4000</v>
      </c>
      <c r="AW646" t="s">
        <v>227</v>
      </c>
      <c r="AX646" t="s">
        <v>226</v>
      </c>
      <c r="AY646" t="s">
        <v>254</v>
      </c>
      <c r="AZ646" t="s">
        <v>230</v>
      </c>
      <c r="BA646" t="s">
        <v>344</v>
      </c>
      <c r="BB646" t="s">
        <v>232</v>
      </c>
      <c r="BC646" t="s">
        <v>3927</v>
      </c>
      <c r="BD646" t="s">
        <v>3927</v>
      </c>
      <c r="BE646" t="s">
        <v>3927</v>
      </c>
      <c r="BF646">
        <v>5</v>
      </c>
    </row>
    <row r="647" spans="1:58" x14ac:dyDescent="0.3">
      <c r="A647">
        <v>2026</v>
      </c>
      <c r="B647">
        <v>202605</v>
      </c>
      <c r="C647">
        <v>5</v>
      </c>
      <c r="D647" s="14">
        <v>20001623518353</v>
      </c>
      <c r="E647" t="s">
        <v>2810</v>
      </c>
      <c r="F647" s="2">
        <v>46148.491157407407</v>
      </c>
      <c r="G647" s="2">
        <v>46149</v>
      </c>
      <c r="I647" t="s">
        <v>224</v>
      </c>
      <c r="J647" t="s">
        <v>230</v>
      </c>
      <c r="L647" t="s">
        <v>2933</v>
      </c>
      <c r="M647" t="s">
        <v>334</v>
      </c>
      <c r="N647" t="s">
        <v>322</v>
      </c>
      <c r="O647" t="s">
        <v>331</v>
      </c>
      <c r="Q647" t="s">
        <v>6212</v>
      </c>
      <c r="R647" t="s">
        <v>2809</v>
      </c>
      <c r="S647" t="s">
        <v>4851</v>
      </c>
      <c r="T647" t="s">
        <v>4852</v>
      </c>
      <c r="U647" t="s">
        <v>3034</v>
      </c>
      <c r="V647" t="s">
        <v>3994</v>
      </c>
      <c r="W647" t="s">
        <v>245</v>
      </c>
      <c r="X647" t="s">
        <v>387</v>
      </c>
      <c r="Z647">
        <v>4</v>
      </c>
      <c r="AA647" t="s">
        <v>3921</v>
      </c>
      <c r="AB647" t="s">
        <v>6213</v>
      </c>
      <c r="AC647">
        <v>46153.620787037034</v>
      </c>
      <c r="AD647">
        <v>46153</v>
      </c>
      <c r="AE647" t="s">
        <v>3938</v>
      </c>
      <c r="AG647" t="s">
        <v>4854</v>
      </c>
      <c r="AH647">
        <v>6031946351</v>
      </c>
      <c r="AI647" t="s">
        <v>6214</v>
      </c>
      <c r="AM647" t="s">
        <v>3925</v>
      </c>
      <c r="AN647" t="s">
        <v>3926</v>
      </c>
      <c r="AO647" t="s">
        <v>268</v>
      </c>
      <c r="AP647" t="s">
        <v>330</v>
      </c>
      <c r="AQ647" t="s">
        <v>3940</v>
      </c>
      <c r="AU647" t="s">
        <v>4220</v>
      </c>
      <c r="AV647" t="s">
        <v>4000</v>
      </c>
      <c r="AW647" t="s">
        <v>447</v>
      </c>
      <c r="AX647" t="s">
        <v>446</v>
      </c>
      <c r="AY647" t="s">
        <v>253</v>
      </c>
      <c r="AZ647" t="s">
        <v>230</v>
      </c>
      <c r="BA647" t="s">
        <v>344</v>
      </c>
      <c r="BB647" t="s">
        <v>232</v>
      </c>
      <c r="BC647" t="s">
        <v>3927</v>
      </c>
      <c r="BD647" t="s">
        <v>3927</v>
      </c>
      <c r="BE647" t="s">
        <v>3927</v>
      </c>
      <c r="BF647">
        <v>9</v>
      </c>
    </row>
    <row r="648" spans="1:58" x14ac:dyDescent="0.3">
      <c r="A648">
        <v>2026</v>
      </c>
      <c r="B648">
        <v>202605</v>
      </c>
      <c r="C648">
        <v>5</v>
      </c>
      <c r="D648" s="14">
        <v>20001623518077</v>
      </c>
      <c r="E648" t="s">
        <v>2810</v>
      </c>
      <c r="F648" s="2">
        <v>46148.481585648151</v>
      </c>
      <c r="G648" s="2">
        <v>46149</v>
      </c>
      <c r="I648" t="s">
        <v>224</v>
      </c>
      <c r="J648" t="s">
        <v>230</v>
      </c>
      <c r="L648" t="s">
        <v>2882</v>
      </c>
      <c r="M648" t="s">
        <v>4091</v>
      </c>
      <c r="N648" t="s">
        <v>546</v>
      </c>
      <c r="O648" t="s">
        <v>554</v>
      </c>
      <c r="Q648" t="s">
        <v>6215</v>
      </c>
      <c r="R648" t="s">
        <v>2809</v>
      </c>
      <c r="S648" t="s">
        <v>538</v>
      </c>
      <c r="T648" t="s">
        <v>539</v>
      </c>
      <c r="U648" t="s">
        <v>258</v>
      </c>
      <c r="V648" t="s">
        <v>247</v>
      </c>
      <c r="W648" t="s">
        <v>245</v>
      </c>
      <c r="X648" t="s">
        <v>387</v>
      </c>
      <c r="Z648">
        <v>1</v>
      </c>
      <c r="AA648" t="s">
        <v>3921</v>
      </c>
      <c r="AB648" t="s">
        <v>6216</v>
      </c>
      <c r="AC648">
        <v>46150.616296296299</v>
      </c>
      <c r="AD648">
        <v>46150</v>
      </c>
      <c r="AE648" t="s">
        <v>3938</v>
      </c>
      <c r="AG648" t="s">
        <v>248</v>
      </c>
      <c r="AH648">
        <v>6059224767</v>
      </c>
      <c r="AI648" t="s">
        <v>6217</v>
      </c>
      <c r="AM648" t="s">
        <v>3925</v>
      </c>
      <c r="AN648" t="s">
        <v>3926</v>
      </c>
      <c r="AO648" t="s">
        <v>268</v>
      </c>
      <c r="AP648" t="s">
        <v>386</v>
      </c>
      <c r="AQ648" t="s">
        <v>3940</v>
      </c>
      <c r="AU648" t="s">
        <v>4149</v>
      </c>
      <c r="AV648" t="s">
        <v>4000</v>
      </c>
      <c r="AW648" t="s">
        <v>447</v>
      </c>
      <c r="AX648" t="s">
        <v>446</v>
      </c>
      <c r="AY648" t="s">
        <v>253</v>
      </c>
      <c r="AZ648" t="s">
        <v>230</v>
      </c>
      <c r="BA648" t="s">
        <v>273</v>
      </c>
      <c r="BB648" t="s">
        <v>380</v>
      </c>
      <c r="BC648" t="s">
        <v>3927</v>
      </c>
      <c r="BD648" t="s">
        <v>3927</v>
      </c>
      <c r="BE648" t="s">
        <v>3927</v>
      </c>
      <c r="BF648">
        <v>9</v>
      </c>
    </row>
    <row r="649" spans="1:58" x14ac:dyDescent="0.3">
      <c r="A649">
        <v>2026</v>
      </c>
      <c r="B649">
        <v>202605</v>
      </c>
      <c r="C649">
        <v>5</v>
      </c>
      <c r="D649" s="14">
        <v>20001623517741</v>
      </c>
      <c r="E649" t="s">
        <v>2810</v>
      </c>
      <c r="F649" s="2">
        <v>46148.504918981482</v>
      </c>
      <c r="G649" s="2">
        <v>46149</v>
      </c>
      <c r="I649" t="s">
        <v>224</v>
      </c>
      <c r="J649" t="s">
        <v>230</v>
      </c>
      <c r="L649" t="s">
        <v>1601</v>
      </c>
      <c r="M649" t="s">
        <v>309</v>
      </c>
      <c r="N649" t="s">
        <v>297</v>
      </c>
      <c r="O649" t="s">
        <v>283</v>
      </c>
      <c r="Q649" t="s">
        <v>6218</v>
      </c>
      <c r="R649" t="s">
        <v>2809</v>
      </c>
      <c r="S649" t="s">
        <v>5177</v>
      </c>
      <c r="T649" t="s">
        <v>5178</v>
      </c>
      <c r="U649" t="s">
        <v>3034</v>
      </c>
      <c r="V649" t="s">
        <v>3994</v>
      </c>
      <c r="W649" t="s">
        <v>245</v>
      </c>
      <c r="X649" t="s">
        <v>387</v>
      </c>
      <c r="Z649">
        <v>4</v>
      </c>
      <c r="AA649" t="s">
        <v>3921</v>
      </c>
      <c r="AB649" t="s">
        <v>6219</v>
      </c>
      <c r="AC649">
        <v>46153.620787037034</v>
      </c>
      <c r="AD649">
        <v>46153</v>
      </c>
      <c r="AE649" t="s">
        <v>3938</v>
      </c>
      <c r="AG649" t="s">
        <v>4828</v>
      </c>
      <c r="AH649">
        <v>6108887942</v>
      </c>
      <c r="AI649" t="s">
        <v>6220</v>
      </c>
      <c r="AM649" t="s">
        <v>3925</v>
      </c>
      <c r="AN649" t="s">
        <v>3926</v>
      </c>
      <c r="AO649" t="s">
        <v>268</v>
      </c>
      <c r="AP649" t="s">
        <v>386</v>
      </c>
      <c r="AQ649" t="s">
        <v>3940</v>
      </c>
      <c r="AU649" t="s">
        <v>4220</v>
      </c>
      <c r="AV649" t="s">
        <v>4000</v>
      </c>
      <c r="AW649" t="s">
        <v>389</v>
      </c>
      <c r="AX649" t="s">
        <v>388</v>
      </c>
      <c r="AY649" t="s">
        <v>253</v>
      </c>
      <c r="AZ649" t="s">
        <v>230</v>
      </c>
      <c r="BA649" t="s">
        <v>395</v>
      </c>
      <c r="BB649" t="s">
        <v>380</v>
      </c>
      <c r="BC649" t="s">
        <v>3927</v>
      </c>
      <c r="BD649" t="s">
        <v>3927</v>
      </c>
      <c r="BE649" t="s">
        <v>3927</v>
      </c>
      <c r="BF649">
        <v>12</v>
      </c>
    </row>
    <row r="650" spans="1:58" x14ac:dyDescent="0.3">
      <c r="A650">
        <v>2026</v>
      </c>
      <c r="B650">
        <v>202605</v>
      </c>
      <c r="C650">
        <v>5</v>
      </c>
      <c r="D650" s="14">
        <v>20001623516668</v>
      </c>
      <c r="E650" t="s">
        <v>2810</v>
      </c>
      <c r="F650" s="2">
        <v>46148.501307870371</v>
      </c>
      <c r="G650" s="2">
        <v>46148</v>
      </c>
      <c r="I650" t="s">
        <v>224</v>
      </c>
      <c r="J650" t="s">
        <v>230</v>
      </c>
      <c r="L650" t="s">
        <v>3539</v>
      </c>
      <c r="M650" t="s">
        <v>309</v>
      </c>
      <c r="N650" t="s">
        <v>297</v>
      </c>
      <c r="O650" t="s">
        <v>283</v>
      </c>
      <c r="Q650" t="s">
        <v>6221</v>
      </c>
      <c r="R650" t="s">
        <v>2809</v>
      </c>
      <c r="S650" t="s">
        <v>4841</v>
      </c>
      <c r="T650" t="s">
        <v>4842</v>
      </c>
      <c r="U650" t="s">
        <v>4008</v>
      </c>
      <c r="V650" t="s">
        <v>980</v>
      </c>
      <c r="W650" t="s">
        <v>245</v>
      </c>
      <c r="X650" t="s">
        <v>387</v>
      </c>
      <c r="Z650">
        <v>4</v>
      </c>
      <c r="AA650" t="s">
        <v>3921</v>
      </c>
      <c r="AB650" t="s">
        <v>6222</v>
      </c>
      <c r="AC650">
        <v>46153.358356481483</v>
      </c>
      <c r="AD650">
        <v>46152</v>
      </c>
      <c r="AE650" t="s">
        <v>3938</v>
      </c>
      <c r="AG650" t="s">
        <v>4844</v>
      </c>
      <c r="AH650">
        <v>1024474007</v>
      </c>
      <c r="AI650" t="s">
        <v>6223</v>
      </c>
      <c r="AM650" t="s">
        <v>3925</v>
      </c>
      <c r="AN650" t="s">
        <v>3926</v>
      </c>
      <c r="AO650" t="s">
        <v>268</v>
      </c>
      <c r="AP650" t="s">
        <v>386</v>
      </c>
      <c r="AQ650" t="s">
        <v>3940</v>
      </c>
      <c r="AU650" t="s">
        <v>4220</v>
      </c>
      <c r="AV650" t="s">
        <v>4000</v>
      </c>
      <c r="AW650" t="s">
        <v>622</v>
      </c>
      <c r="AX650" t="s">
        <v>621</v>
      </c>
      <c r="AY650" t="s">
        <v>253</v>
      </c>
      <c r="AZ650" t="s">
        <v>230</v>
      </c>
      <c r="BA650" t="s">
        <v>273</v>
      </c>
      <c r="BB650" t="s">
        <v>380</v>
      </c>
      <c r="BC650" t="s">
        <v>3927</v>
      </c>
      <c r="BD650" t="s">
        <v>3927</v>
      </c>
      <c r="BE650" t="s">
        <v>3927</v>
      </c>
      <c r="BF650">
        <v>20</v>
      </c>
    </row>
    <row r="651" spans="1:58" x14ac:dyDescent="0.3">
      <c r="A651">
        <v>2026</v>
      </c>
      <c r="B651">
        <v>202605</v>
      </c>
      <c r="C651">
        <v>5</v>
      </c>
      <c r="D651" s="14">
        <v>20001623516094</v>
      </c>
      <c r="E651" t="s">
        <v>2810</v>
      </c>
      <c r="F651" s="2">
        <v>46148.481192129628</v>
      </c>
      <c r="G651" s="2">
        <v>46149</v>
      </c>
      <c r="I651" t="s">
        <v>224</v>
      </c>
      <c r="J651" t="s">
        <v>230</v>
      </c>
      <c r="L651" t="s">
        <v>6224</v>
      </c>
      <c r="M651" t="s">
        <v>1366</v>
      </c>
      <c r="N651" t="s">
        <v>1359</v>
      </c>
      <c r="O651" t="s">
        <v>554</v>
      </c>
      <c r="Q651" t="s">
        <v>6225</v>
      </c>
      <c r="R651" t="s">
        <v>2809</v>
      </c>
      <c r="S651" t="s">
        <v>6082</v>
      </c>
      <c r="T651" t="s">
        <v>6083</v>
      </c>
      <c r="U651" t="s">
        <v>4008</v>
      </c>
      <c r="V651" t="s">
        <v>980</v>
      </c>
      <c r="W651" t="s">
        <v>245</v>
      </c>
      <c r="X651" t="s">
        <v>225</v>
      </c>
      <c r="Z651">
        <v>4</v>
      </c>
      <c r="AA651" t="s">
        <v>3921</v>
      </c>
      <c r="AB651" t="s">
        <v>6226</v>
      </c>
      <c r="AC651">
        <v>46153.706782407404</v>
      </c>
      <c r="AD651">
        <v>46153</v>
      </c>
      <c r="AE651" t="s">
        <v>3938</v>
      </c>
      <c r="AG651" t="s">
        <v>4870</v>
      </c>
      <c r="AH651">
        <v>6108885889</v>
      </c>
      <c r="AI651" t="s">
        <v>6227</v>
      </c>
      <c r="AM651" t="s">
        <v>3925</v>
      </c>
      <c r="AN651" t="s">
        <v>3926</v>
      </c>
      <c r="AO651" t="s">
        <v>268</v>
      </c>
      <c r="AP651" t="s">
        <v>386</v>
      </c>
      <c r="AQ651" t="s">
        <v>3940</v>
      </c>
      <c r="AU651" t="s">
        <v>4220</v>
      </c>
      <c r="AV651" t="s">
        <v>4000</v>
      </c>
      <c r="AW651" t="s">
        <v>320</v>
      </c>
      <c r="AX651" t="s">
        <v>319</v>
      </c>
      <c r="AY651" t="s">
        <v>254</v>
      </c>
      <c r="AZ651" t="s">
        <v>230</v>
      </c>
      <c r="BA651" t="s">
        <v>395</v>
      </c>
      <c r="BB651" t="s">
        <v>380</v>
      </c>
      <c r="BC651" t="s">
        <v>3927</v>
      </c>
      <c r="BD651" t="s">
        <v>3927</v>
      </c>
      <c r="BE651" t="s">
        <v>3927</v>
      </c>
      <c r="BF651">
        <v>12</v>
      </c>
    </row>
    <row r="652" spans="1:58" x14ac:dyDescent="0.3">
      <c r="A652">
        <v>2026</v>
      </c>
      <c r="B652">
        <v>202605</v>
      </c>
      <c r="C652">
        <v>5</v>
      </c>
      <c r="D652" s="14">
        <v>20001623515818</v>
      </c>
      <c r="E652" t="s">
        <v>2810</v>
      </c>
      <c r="F652" s="2">
        <v>46148.507025462961</v>
      </c>
      <c r="G652" s="2">
        <v>46149</v>
      </c>
      <c r="I652" t="s">
        <v>224</v>
      </c>
      <c r="J652" t="s">
        <v>230</v>
      </c>
      <c r="L652" t="s">
        <v>6228</v>
      </c>
      <c r="M652" t="s">
        <v>1009</v>
      </c>
      <c r="N652" t="s">
        <v>1002</v>
      </c>
      <c r="O652" t="s">
        <v>257</v>
      </c>
      <c r="Q652" t="s">
        <v>6229</v>
      </c>
      <c r="R652" t="s">
        <v>2809</v>
      </c>
      <c r="S652" t="s">
        <v>6230</v>
      </c>
      <c r="T652" t="s">
        <v>6231</v>
      </c>
      <c r="U652" t="s">
        <v>4008</v>
      </c>
      <c r="V652" t="s">
        <v>980</v>
      </c>
      <c r="W652" t="s">
        <v>245</v>
      </c>
      <c r="X652" t="s">
        <v>225</v>
      </c>
      <c r="Z652">
        <v>4</v>
      </c>
      <c r="AA652" t="s">
        <v>3921</v>
      </c>
      <c r="AB652" t="s">
        <v>6232</v>
      </c>
      <c r="AC652">
        <v>46153.706782407404</v>
      </c>
      <c r="AD652">
        <v>46153</v>
      </c>
      <c r="AE652" t="s">
        <v>3938</v>
      </c>
      <c r="AG652" t="s">
        <v>4844</v>
      </c>
      <c r="AH652">
        <v>6108885977</v>
      </c>
      <c r="AI652" t="s">
        <v>6233</v>
      </c>
      <c r="AM652" t="s">
        <v>3925</v>
      </c>
      <c r="AN652" t="s">
        <v>3926</v>
      </c>
      <c r="AO652" t="s">
        <v>268</v>
      </c>
      <c r="AP652" t="s">
        <v>304</v>
      </c>
      <c r="AQ652" t="s">
        <v>3940</v>
      </c>
      <c r="AU652" t="s">
        <v>4220</v>
      </c>
      <c r="AV652" t="s">
        <v>4000</v>
      </c>
      <c r="AW652" t="s">
        <v>320</v>
      </c>
      <c r="AX652" t="s">
        <v>319</v>
      </c>
      <c r="AY652" t="s">
        <v>254</v>
      </c>
      <c r="AZ652" t="s">
        <v>230</v>
      </c>
      <c r="BA652" t="s">
        <v>395</v>
      </c>
      <c r="BB652" t="s">
        <v>380</v>
      </c>
      <c r="BC652" t="s">
        <v>3927</v>
      </c>
      <c r="BD652" t="s">
        <v>3927</v>
      </c>
      <c r="BE652" t="s">
        <v>3927</v>
      </c>
      <c r="BF652">
        <v>12</v>
      </c>
    </row>
    <row r="653" spans="1:58" x14ac:dyDescent="0.3">
      <c r="A653">
        <v>2026</v>
      </c>
      <c r="B653">
        <v>202605</v>
      </c>
      <c r="C653">
        <v>5</v>
      </c>
      <c r="D653" s="14">
        <v>20001623514314</v>
      </c>
      <c r="E653" t="s">
        <v>2810</v>
      </c>
      <c r="F653" s="2">
        <v>46148.488206018519</v>
      </c>
      <c r="G653" s="2">
        <v>46150</v>
      </c>
      <c r="I653" t="s">
        <v>224</v>
      </c>
      <c r="J653" t="s">
        <v>230</v>
      </c>
      <c r="L653" t="s">
        <v>2122</v>
      </c>
      <c r="M653" t="s">
        <v>309</v>
      </c>
      <c r="N653" t="s">
        <v>297</v>
      </c>
      <c r="O653" t="s">
        <v>283</v>
      </c>
      <c r="Q653" t="s">
        <v>6234</v>
      </c>
      <c r="R653" t="s">
        <v>2809</v>
      </c>
      <c r="S653" t="s">
        <v>5446</v>
      </c>
      <c r="T653" t="s">
        <v>5447</v>
      </c>
      <c r="U653" t="s">
        <v>3034</v>
      </c>
      <c r="V653" t="s">
        <v>647</v>
      </c>
      <c r="W653" t="s">
        <v>245</v>
      </c>
      <c r="X653" t="s">
        <v>225</v>
      </c>
      <c r="Z653">
        <v>4</v>
      </c>
      <c r="AA653" t="s">
        <v>3921</v>
      </c>
      <c r="AB653" t="s">
        <v>6235</v>
      </c>
      <c r="AC653">
        <v>46154.683587962965</v>
      </c>
      <c r="AD653">
        <v>46154</v>
      </c>
      <c r="AE653" t="s">
        <v>3938</v>
      </c>
      <c r="AG653" t="s">
        <v>5111</v>
      </c>
      <c r="AH653">
        <v>6108893803</v>
      </c>
      <c r="AI653" t="s">
        <v>6236</v>
      </c>
      <c r="AM653" t="s">
        <v>3925</v>
      </c>
      <c r="AN653" t="s">
        <v>3926</v>
      </c>
      <c r="AO653" t="s">
        <v>268</v>
      </c>
      <c r="AP653" t="s">
        <v>386</v>
      </c>
      <c r="AQ653" t="s">
        <v>3940</v>
      </c>
      <c r="AU653" t="s">
        <v>3999</v>
      </c>
      <c r="AV653" t="s">
        <v>4000</v>
      </c>
      <c r="AW653" t="s">
        <v>320</v>
      </c>
      <c r="AX653" t="s">
        <v>319</v>
      </c>
      <c r="AY653" t="s">
        <v>254</v>
      </c>
      <c r="AZ653" t="s">
        <v>230</v>
      </c>
      <c r="BA653" t="s">
        <v>395</v>
      </c>
      <c r="BB653" t="s">
        <v>380</v>
      </c>
      <c r="BC653" t="s">
        <v>3927</v>
      </c>
      <c r="BD653" t="s">
        <v>3927</v>
      </c>
      <c r="BE653" t="s">
        <v>3927</v>
      </c>
      <c r="BF653">
        <v>12</v>
      </c>
    </row>
    <row r="654" spans="1:58" x14ac:dyDescent="0.3">
      <c r="A654">
        <v>2026</v>
      </c>
      <c r="B654">
        <v>202605</v>
      </c>
      <c r="C654">
        <v>5</v>
      </c>
      <c r="D654" s="14">
        <v>20001623513452</v>
      </c>
      <c r="E654" t="s">
        <v>2810</v>
      </c>
      <c r="F654" s="2">
        <v>46148.493067129632</v>
      </c>
      <c r="G654" s="2">
        <v>46150</v>
      </c>
      <c r="I654" t="s">
        <v>224</v>
      </c>
      <c r="J654" t="s">
        <v>230</v>
      </c>
      <c r="L654" t="s">
        <v>6237</v>
      </c>
      <c r="M654" t="s">
        <v>1713</v>
      </c>
      <c r="N654" t="s">
        <v>546</v>
      </c>
      <c r="O654" t="s">
        <v>554</v>
      </c>
      <c r="Q654" t="s">
        <v>6238</v>
      </c>
      <c r="R654" t="s">
        <v>2809</v>
      </c>
      <c r="S654" t="s">
        <v>5803</v>
      </c>
      <c r="T654" t="s">
        <v>5804</v>
      </c>
      <c r="U654" t="s">
        <v>5044</v>
      </c>
      <c r="V654" t="s">
        <v>5045</v>
      </c>
      <c r="W654" t="s">
        <v>245</v>
      </c>
      <c r="X654" t="s">
        <v>387</v>
      </c>
      <c r="Z654">
        <v>4</v>
      </c>
      <c r="AA654" t="s">
        <v>3921</v>
      </c>
      <c r="AB654" t="s">
        <v>6239</v>
      </c>
      <c r="AC654">
        <v>46154.535115740742</v>
      </c>
      <c r="AD654">
        <v>46154</v>
      </c>
      <c r="AE654" t="s">
        <v>3938</v>
      </c>
      <c r="AG654" t="s">
        <v>5047</v>
      </c>
      <c r="AH654">
        <v>1038212728</v>
      </c>
      <c r="AI654" t="s">
        <v>6240</v>
      </c>
      <c r="AM654" t="s">
        <v>3925</v>
      </c>
      <c r="AN654" t="s">
        <v>3926</v>
      </c>
      <c r="AO654" t="s">
        <v>268</v>
      </c>
      <c r="AP654" t="s">
        <v>386</v>
      </c>
      <c r="AQ654" t="s">
        <v>3940</v>
      </c>
      <c r="AU654" t="s">
        <v>3999</v>
      </c>
      <c r="AV654" t="s">
        <v>4000</v>
      </c>
      <c r="AW654" t="s">
        <v>622</v>
      </c>
      <c r="AX654" t="s">
        <v>621</v>
      </c>
      <c r="AY654" t="s">
        <v>253</v>
      </c>
      <c r="AZ654" t="s">
        <v>230</v>
      </c>
      <c r="BA654" t="s">
        <v>273</v>
      </c>
      <c r="BB654" t="s">
        <v>380</v>
      </c>
      <c r="BC654" t="s">
        <v>3927</v>
      </c>
      <c r="BD654" t="s">
        <v>3927</v>
      </c>
      <c r="BE654" t="s">
        <v>3927</v>
      </c>
      <c r="BF654">
        <v>9</v>
      </c>
    </row>
    <row r="655" spans="1:58" x14ac:dyDescent="0.3">
      <c r="A655">
        <v>2026</v>
      </c>
      <c r="B655">
        <v>202605</v>
      </c>
      <c r="C655">
        <v>5</v>
      </c>
      <c r="D655" s="14">
        <v>20001623512172</v>
      </c>
      <c r="E655" t="s">
        <v>2810</v>
      </c>
      <c r="F655" s="2">
        <v>46148.483275462961</v>
      </c>
      <c r="G655" s="2">
        <v>46148</v>
      </c>
      <c r="I655" t="s">
        <v>224</v>
      </c>
      <c r="J655" t="s">
        <v>230</v>
      </c>
      <c r="L655" t="s">
        <v>6241</v>
      </c>
      <c r="M655" t="s">
        <v>764</v>
      </c>
      <c r="N655" t="s">
        <v>752</v>
      </c>
      <c r="O655" t="s">
        <v>623</v>
      </c>
      <c r="Q655" t="s">
        <v>6242</v>
      </c>
      <c r="R655" t="s">
        <v>2809</v>
      </c>
      <c r="S655" t="s">
        <v>5627</v>
      </c>
      <c r="T655" t="s">
        <v>5628</v>
      </c>
      <c r="U655" t="s">
        <v>3034</v>
      </c>
      <c r="V655" t="s">
        <v>647</v>
      </c>
      <c r="W655" t="s">
        <v>245</v>
      </c>
      <c r="X655" t="s">
        <v>225</v>
      </c>
      <c r="Z655">
        <v>2</v>
      </c>
      <c r="AA655" t="s">
        <v>3921</v>
      </c>
      <c r="AB655" t="s">
        <v>6243</v>
      </c>
      <c r="AC655">
        <v>46150.85659722222</v>
      </c>
      <c r="AD655">
        <v>46150</v>
      </c>
      <c r="AE655" t="s">
        <v>3938</v>
      </c>
      <c r="AG655" t="s">
        <v>5111</v>
      </c>
      <c r="AH655">
        <v>6108860692</v>
      </c>
      <c r="AI655" t="s">
        <v>6244</v>
      </c>
      <c r="AM655" t="s">
        <v>3925</v>
      </c>
      <c r="AN655" t="s">
        <v>3926</v>
      </c>
      <c r="AO655" t="s">
        <v>268</v>
      </c>
      <c r="AP655" t="s">
        <v>386</v>
      </c>
      <c r="AQ655" t="s">
        <v>3940</v>
      </c>
      <c r="AU655" t="s">
        <v>4149</v>
      </c>
      <c r="AV655" t="s">
        <v>4000</v>
      </c>
      <c r="AW655" t="s">
        <v>320</v>
      </c>
      <c r="AX655" t="s">
        <v>319</v>
      </c>
      <c r="AY655" t="s">
        <v>254</v>
      </c>
      <c r="AZ655" t="s">
        <v>230</v>
      </c>
      <c r="BA655" t="s">
        <v>395</v>
      </c>
      <c r="BB655" t="s">
        <v>380</v>
      </c>
      <c r="BC655" t="s">
        <v>3927</v>
      </c>
      <c r="BD655" t="s">
        <v>3927</v>
      </c>
      <c r="BE655" t="s">
        <v>3927</v>
      </c>
      <c r="BF655">
        <v>12</v>
      </c>
    </row>
    <row r="656" spans="1:58" x14ac:dyDescent="0.3">
      <c r="A656">
        <v>2026</v>
      </c>
      <c r="B656">
        <v>202605</v>
      </c>
      <c r="C656">
        <v>5</v>
      </c>
      <c r="D656" s="14">
        <v>20001623510850</v>
      </c>
      <c r="E656" t="s">
        <v>2810</v>
      </c>
      <c r="F656" s="2">
        <v>46148.507152777776</v>
      </c>
      <c r="G656" s="2">
        <v>46149</v>
      </c>
      <c r="I656" t="s">
        <v>224</v>
      </c>
      <c r="J656" t="s">
        <v>230</v>
      </c>
      <c r="L656" t="s">
        <v>1381</v>
      </c>
      <c r="M656" t="s">
        <v>309</v>
      </c>
      <c r="N656" t="s">
        <v>297</v>
      </c>
      <c r="O656" t="s">
        <v>283</v>
      </c>
      <c r="Q656" t="s">
        <v>6245</v>
      </c>
      <c r="R656" t="s">
        <v>2809</v>
      </c>
      <c r="S656" t="s">
        <v>347</v>
      </c>
      <c r="T656" t="s">
        <v>358</v>
      </c>
      <c r="U656" t="s">
        <v>258</v>
      </c>
      <c r="V656" t="s">
        <v>247</v>
      </c>
      <c r="W656" t="s">
        <v>245</v>
      </c>
      <c r="X656" t="s">
        <v>225</v>
      </c>
      <c r="Z656">
        <v>1</v>
      </c>
      <c r="AA656" t="s">
        <v>3921</v>
      </c>
      <c r="AB656" t="s">
        <v>6246</v>
      </c>
      <c r="AC656">
        <v>46150.616296296299</v>
      </c>
      <c r="AD656">
        <v>46150</v>
      </c>
      <c r="AE656" t="s">
        <v>3938</v>
      </c>
      <c r="AG656" t="s">
        <v>359</v>
      </c>
      <c r="AH656">
        <v>6108886961</v>
      </c>
      <c r="AI656" t="s">
        <v>6247</v>
      </c>
      <c r="AM656" t="s">
        <v>3925</v>
      </c>
      <c r="AN656" t="s">
        <v>3926</v>
      </c>
      <c r="AO656" t="s">
        <v>268</v>
      </c>
      <c r="AP656" t="s">
        <v>386</v>
      </c>
      <c r="AQ656" t="s">
        <v>3940</v>
      </c>
      <c r="AU656" t="s">
        <v>4149</v>
      </c>
      <c r="AV656" t="s">
        <v>4000</v>
      </c>
      <c r="AW656" t="s">
        <v>320</v>
      </c>
      <c r="AX656" t="s">
        <v>319</v>
      </c>
      <c r="AY656" t="s">
        <v>254</v>
      </c>
      <c r="AZ656" t="s">
        <v>230</v>
      </c>
      <c r="BA656" t="s">
        <v>395</v>
      </c>
      <c r="BB656" t="s">
        <v>380</v>
      </c>
      <c r="BC656" t="s">
        <v>3927</v>
      </c>
      <c r="BD656" t="s">
        <v>3927</v>
      </c>
      <c r="BE656" t="s">
        <v>3927</v>
      </c>
      <c r="BF656">
        <v>12</v>
      </c>
    </row>
    <row r="657" spans="1:58" x14ac:dyDescent="0.3">
      <c r="A657">
        <v>2026</v>
      </c>
      <c r="B657">
        <v>202605</v>
      </c>
      <c r="C657">
        <v>5</v>
      </c>
      <c r="D657" s="14">
        <v>20001623505084</v>
      </c>
      <c r="E657" t="s">
        <v>2810</v>
      </c>
      <c r="F657" s="2">
        <v>46148.509629629632</v>
      </c>
      <c r="G657" s="2">
        <v>46151</v>
      </c>
      <c r="I657" t="s">
        <v>224</v>
      </c>
      <c r="J657" t="s">
        <v>230</v>
      </c>
      <c r="L657" t="s">
        <v>6248</v>
      </c>
      <c r="M657" t="s">
        <v>1286</v>
      </c>
      <c r="N657" t="s">
        <v>1281</v>
      </c>
      <c r="O657" t="s">
        <v>331</v>
      </c>
      <c r="Q657" t="s">
        <v>6249</v>
      </c>
      <c r="R657" t="s">
        <v>2809</v>
      </c>
      <c r="S657" t="s">
        <v>4807</v>
      </c>
      <c r="T657" t="s">
        <v>4808</v>
      </c>
      <c r="U657" t="s">
        <v>3034</v>
      </c>
      <c r="V657" t="s">
        <v>4809</v>
      </c>
      <c r="W657" t="s">
        <v>245</v>
      </c>
      <c r="X657" t="s">
        <v>225</v>
      </c>
      <c r="Z657">
        <v>0</v>
      </c>
      <c r="AA657" t="s">
        <v>3921</v>
      </c>
      <c r="AB657" t="s">
        <v>4810</v>
      </c>
      <c r="AC657">
        <v>46153.484120370369</v>
      </c>
      <c r="AD657">
        <v>46151</v>
      </c>
      <c r="AE657" t="s">
        <v>4811</v>
      </c>
      <c r="AG657" t="s">
        <v>4812</v>
      </c>
      <c r="AH657">
        <v>6108876807</v>
      </c>
      <c r="AI657" t="s">
        <v>6250</v>
      </c>
      <c r="AM657" t="s">
        <v>3925</v>
      </c>
      <c r="AN657" t="s">
        <v>3926</v>
      </c>
      <c r="AO657" t="s">
        <v>4814</v>
      </c>
      <c r="AP657" t="s">
        <v>330</v>
      </c>
      <c r="AQ657" t="s">
        <v>4815</v>
      </c>
      <c r="AU657" t="s">
        <v>5123</v>
      </c>
      <c r="AV657" t="s">
        <v>4817</v>
      </c>
      <c r="AW657" t="s">
        <v>320</v>
      </c>
      <c r="AX657" t="s">
        <v>319</v>
      </c>
      <c r="AY657" t="s">
        <v>254</v>
      </c>
      <c r="AZ657" t="s">
        <v>230</v>
      </c>
      <c r="BA657" t="s">
        <v>395</v>
      </c>
      <c r="BB657" t="s">
        <v>380</v>
      </c>
      <c r="BC657" t="s">
        <v>3927</v>
      </c>
      <c r="BD657" t="s">
        <v>3927</v>
      </c>
      <c r="BE657" t="s">
        <v>3927</v>
      </c>
      <c r="BF657">
        <v>12</v>
      </c>
    </row>
    <row r="658" spans="1:58" x14ac:dyDescent="0.3">
      <c r="A658">
        <v>2026</v>
      </c>
      <c r="B658">
        <v>202605</v>
      </c>
      <c r="C658">
        <v>5</v>
      </c>
      <c r="D658" s="14">
        <v>20001623504925</v>
      </c>
      <c r="E658" t="s">
        <v>2810</v>
      </c>
      <c r="F658" s="2">
        <v>46148.468622685185</v>
      </c>
      <c r="G658" s="2">
        <v>46154</v>
      </c>
      <c r="I658" t="s">
        <v>224</v>
      </c>
      <c r="J658" t="s">
        <v>230</v>
      </c>
      <c r="L658" t="s">
        <v>3722</v>
      </c>
      <c r="M658" t="s">
        <v>902</v>
      </c>
      <c r="N658" t="s">
        <v>752</v>
      </c>
      <c r="O658" t="s">
        <v>623</v>
      </c>
      <c r="Q658" t="s">
        <v>6251</v>
      </c>
      <c r="R658" t="s">
        <v>2809</v>
      </c>
      <c r="S658" t="s">
        <v>4807</v>
      </c>
      <c r="T658" t="s">
        <v>4808</v>
      </c>
      <c r="U658" t="s">
        <v>3034</v>
      </c>
      <c r="V658" t="s">
        <v>4809</v>
      </c>
      <c r="W658" t="s">
        <v>245</v>
      </c>
      <c r="X658" t="s">
        <v>225</v>
      </c>
      <c r="Z658">
        <v>0</v>
      </c>
      <c r="AA658" t="s">
        <v>3921</v>
      </c>
      <c r="AB658" t="s">
        <v>4810</v>
      </c>
      <c r="AC658">
        <v>46155.537430555552</v>
      </c>
      <c r="AD658">
        <v>46154</v>
      </c>
      <c r="AE658" t="s">
        <v>4811</v>
      </c>
      <c r="AG658" t="s">
        <v>4812</v>
      </c>
      <c r="AH658">
        <v>6108876782</v>
      </c>
      <c r="AI658" t="s">
        <v>6252</v>
      </c>
      <c r="AM658" t="s">
        <v>3925</v>
      </c>
      <c r="AN658" t="s">
        <v>3926</v>
      </c>
      <c r="AO658" t="s">
        <v>4814</v>
      </c>
      <c r="AP658" t="s">
        <v>386</v>
      </c>
      <c r="AQ658" t="s">
        <v>4815</v>
      </c>
      <c r="AU658" t="s">
        <v>4816</v>
      </c>
      <c r="AV658" t="s">
        <v>4817</v>
      </c>
      <c r="AW658" t="s">
        <v>320</v>
      </c>
      <c r="AX658" t="s">
        <v>319</v>
      </c>
      <c r="AY658" t="s">
        <v>254</v>
      </c>
      <c r="AZ658" t="s">
        <v>230</v>
      </c>
      <c r="BA658" t="s">
        <v>395</v>
      </c>
      <c r="BB658" t="s">
        <v>380</v>
      </c>
      <c r="BC658" t="s">
        <v>3927</v>
      </c>
      <c r="BD658" t="s">
        <v>3927</v>
      </c>
      <c r="BE658" t="s">
        <v>3927</v>
      </c>
      <c r="BF658">
        <v>12</v>
      </c>
    </row>
    <row r="659" spans="1:58" x14ac:dyDescent="0.3">
      <c r="A659">
        <v>2026</v>
      </c>
      <c r="B659">
        <v>202605</v>
      </c>
      <c r="C659">
        <v>5</v>
      </c>
      <c r="D659" s="14">
        <v>20001623498578</v>
      </c>
      <c r="E659" t="s">
        <v>2810</v>
      </c>
      <c r="F659" s="2">
        <v>46148.69568287037</v>
      </c>
      <c r="G659" s="2">
        <v>46150</v>
      </c>
      <c r="I659" t="s">
        <v>224</v>
      </c>
      <c r="J659" t="s">
        <v>230</v>
      </c>
      <c r="L659" t="s">
        <v>6253</v>
      </c>
      <c r="M659" t="s">
        <v>309</v>
      </c>
      <c r="N659" t="s">
        <v>297</v>
      </c>
      <c r="O659" t="s">
        <v>283</v>
      </c>
      <c r="Q659" t="s">
        <v>6254</v>
      </c>
      <c r="R659" t="s">
        <v>2809</v>
      </c>
      <c r="S659" t="s">
        <v>4807</v>
      </c>
      <c r="T659" t="s">
        <v>4808</v>
      </c>
      <c r="U659" t="s">
        <v>3034</v>
      </c>
      <c r="V659" t="s">
        <v>4809</v>
      </c>
      <c r="W659" t="s">
        <v>245</v>
      </c>
      <c r="X659" t="s">
        <v>225</v>
      </c>
      <c r="Z659">
        <v>0</v>
      </c>
      <c r="AA659" t="s">
        <v>3921</v>
      </c>
      <c r="AB659" t="s">
        <v>4810</v>
      </c>
      <c r="AC659">
        <v>46153.484120370369</v>
      </c>
      <c r="AD659">
        <v>46150</v>
      </c>
      <c r="AE659" t="s">
        <v>4811</v>
      </c>
      <c r="AG659" t="s">
        <v>4812</v>
      </c>
      <c r="AH659">
        <v>6108875897</v>
      </c>
      <c r="AI659" t="s">
        <v>6255</v>
      </c>
      <c r="AM659" t="s">
        <v>3925</v>
      </c>
      <c r="AN659" t="s">
        <v>3926</v>
      </c>
      <c r="AO659" t="s">
        <v>4814</v>
      </c>
      <c r="AP659" t="s">
        <v>386</v>
      </c>
      <c r="AQ659" t="s">
        <v>4815</v>
      </c>
      <c r="AU659" t="s">
        <v>5426</v>
      </c>
      <c r="AV659" t="s">
        <v>4817</v>
      </c>
      <c r="AW659" t="s">
        <v>320</v>
      </c>
      <c r="AX659" t="s">
        <v>319</v>
      </c>
      <c r="AY659" t="s">
        <v>254</v>
      </c>
      <c r="AZ659" t="s">
        <v>230</v>
      </c>
      <c r="BA659" t="s">
        <v>273</v>
      </c>
      <c r="BB659" t="s">
        <v>380</v>
      </c>
      <c r="BC659" t="s">
        <v>3927</v>
      </c>
      <c r="BD659" t="s">
        <v>3927</v>
      </c>
      <c r="BE659" t="s">
        <v>3927</v>
      </c>
      <c r="BF659">
        <v>12</v>
      </c>
    </row>
    <row r="660" spans="1:58" x14ac:dyDescent="0.3">
      <c r="A660">
        <v>2026</v>
      </c>
      <c r="B660">
        <v>202605</v>
      </c>
      <c r="C660">
        <v>5</v>
      </c>
      <c r="D660" s="14">
        <v>20001623497856</v>
      </c>
      <c r="E660" t="s">
        <v>2810</v>
      </c>
      <c r="F660" s="2">
        <v>46148.805115740739</v>
      </c>
      <c r="G660" s="2">
        <v>46151</v>
      </c>
      <c r="I660" t="s">
        <v>224</v>
      </c>
      <c r="J660" t="s">
        <v>230</v>
      </c>
      <c r="M660" t="s">
        <v>902</v>
      </c>
      <c r="N660" t="s">
        <v>752</v>
      </c>
      <c r="O660" t="s">
        <v>623</v>
      </c>
      <c r="Q660" t="s">
        <v>6256</v>
      </c>
      <c r="R660" t="s">
        <v>2809</v>
      </c>
      <c r="S660" t="s">
        <v>4807</v>
      </c>
      <c r="T660" t="s">
        <v>4808</v>
      </c>
      <c r="U660" t="s">
        <v>3034</v>
      </c>
      <c r="V660" t="s">
        <v>4809</v>
      </c>
      <c r="W660" t="s">
        <v>245</v>
      </c>
      <c r="X660" t="s">
        <v>387</v>
      </c>
      <c r="Z660">
        <v>0</v>
      </c>
      <c r="AA660" t="s">
        <v>3921</v>
      </c>
      <c r="AB660" t="s">
        <v>4810</v>
      </c>
      <c r="AC660">
        <v>46153.484120370369</v>
      </c>
      <c r="AD660">
        <v>46151</v>
      </c>
      <c r="AE660" t="s">
        <v>4811</v>
      </c>
      <c r="AG660" t="s">
        <v>4812</v>
      </c>
      <c r="AH660">
        <v>6108869005</v>
      </c>
      <c r="AI660" t="s">
        <v>6257</v>
      </c>
      <c r="AM660" t="s">
        <v>3925</v>
      </c>
      <c r="AN660" t="s">
        <v>3926</v>
      </c>
      <c r="AO660" t="s">
        <v>4814</v>
      </c>
      <c r="AP660" t="s">
        <v>853</v>
      </c>
      <c r="AQ660" t="s">
        <v>4815</v>
      </c>
      <c r="AU660" t="s">
        <v>5123</v>
      </c>
      <c r="AV660" t="s">
        <v>4817</v>
      </c>
      <c r="AW660" t="s">
        <v>389</v>
      </c>
      <c r="AX660" t="s">
        <v>388</v>
      </c>
      <c r="AY660" t="s">
        <v>253</v>
      </c>
      <c r="AZ660" t="s">
        <v>230</v>
      </c>
      <c r="BA660" t="s">
        <v>273</v>
      </c>
      <c r="BB660" t="s">
        <v>380</v>
      </c>
      <c r="BC660" t="s">
        <v>3927</v>
      </c>
      <c r="BD660" t="s">
        <v>3927</v>
      </c>
      <c r="BE660" t="s">
        <v>3927</v>
      </c>
      <c r="BF660">
        <v>12</v>
      </c>
    </row>
    <row r="661" spans="1:58" x14ac:dyDescent="0.3">
      <c r="A661">
        <v>2026</v>
      </c>
      <c r="B661">
        <v>202605</v>
      </c>
      <c r="C661">
        <v>5</v>
      </c>
      <c r="D661" s="14">
        <v>20001623496629</v>
      </c>
      <c r="E661" t="s">
        <v>2810</v>
      </c>
      <c r="F661" s="2">
        <v>46148.710706018515</v>
      </c>
      <c r="G661" s="2">
        <v>46150</v>
      </c>
      <c r="I661" t="s">
        <v>224</v>
      </c>
      <c r="J661" t="s">
        <v>230</v>
      </c>
      <c r="L661" t="s">
        <v>6258</v>
      </c>
      <c r="M661" t="s">
        <v>902</v>
      </c>
      <c r="N661" t="s">
        <v>752</v>
      </c>
      <c r="O661" t="s">
        <v>623</v>
      </c>
      <c r="Q661" t="s">
        <v>6259</v>
      </c>
      <c r="R661" t="s">
        <v>2809</v>
      </c>
      <c r="S661" t="s">
        <v>4807</v>
      </c>
      <c r="T661" t="s">
        <v>4808</v>
      </c>
      <c r="U661" t="s">
        <v>3034</v>
      </c>
      <c r="V661" t="s">
        <v>4809</v>
      </c>
      <c r="W661" t="s">
        <v>245</v>
      </c>
      <c r="X661" t="s">
        <v>225</v>
      </c>
      <c r="Z661">
        <v>0</v>
      </c>
      <c r="AA661" t="s">
        <v>3921</v>
      </c>
      <c r="AB661" t="s">
        <v>4810</v>
      </c>
      <c r="AC661">
        <v>46153.484120370369</v>
      </c>
      <c r="AD661">
        <v>46150</v>
      </c>
      <c r="AE661" t="s">
        <v>4811</v>
      </c>
      <c r="AG661" t="s">
        <v>4812</v>
      </c>
      <c r="AH661">
        <v>6108867051</v>
      </c>
      <c r="AI661" t="s">
        <v>6260</v>
      </c>
      <c r="AM661" t="s">
        <v>3925</v>
      </c>
      <c r="AN661" t="s">
        <v>3926</v>
      </c>
      <c r="AO661" t="s">
        <v>4814</v>
      </c>
      <c r="AP661" t="s">
        <v>386</v>
      </c>
      <c r="AQ661" t="s">
        <v>4815</v>
      </c>
      <c r="AU661" t="s">
        <v>5426</v>
      </c>
      <c r="AV661" t="s">
        <v>4817</v>
      </c>
      <c r="AW661" t="s">
        <v>320</v>
      </c>
      <c r="AX661" t="s">
        <v>319</v>
      </c>
      <c r="AY661" t="s">
        <v>254</v>
      </c>
      <c r="AZ661" t="s">
        <v>230</v>
      </c>
      <c r="BA661" t="s">
        <v>395</v>
      </c>
      <c r="BB661" t="s">
        <v>380</v>
      </c>
      <c r="BC661" t="s">
        <v>3927</v>
      </c>
      <c r="BD661" t="s">
        <v>3927</v>
      </c>
      <c r="BE661" t="s">
        <v>3927</v>
      </c>
      <c r="BF661">
        <v>12</v>
      </c>
    </row>
    <row r="662" spans="1:58" x14ac:dyDescent="0.3">
      <c r="A662">
        <v>2026</v>
      </c>
      <c r="B662">
        <v>202605</v>
      </c>
      <c r="C662">
        <v>5</v>
      </c>
      <c r="D662" s="14">
        <v>20001623496498</v>
      </c>
      <c r="E662" t="s">
        <v>2810</v>
      </c>
      <c r="F662" s="2">
        <v>46148.664120370369</v>
      </c>
      <c r="G662" s="2">
        <v>46150</v>
      </c>
      <c r="I662" t="s">
        <v>224</v>
      </c>
      <c r="J662" t="s">
        <v>230</v>
      </c>
      <c r="L662" t="s">
        <v>3773</v>
      </c>
      <c r="M662" t="s">
        <v>902</v>
      </c>
      <c r="N662" t="s">
        <v>752</v>
      </c>
      <c r="O662" t="s">
        <v>623</v>
      </c>
      <c r="Q662" t="s">
        <v>6261</v>
      </c>
      <c r="R662" t="s">
        <v>2809</v>
      </c>
      <c r="S662" t="s">
        <v>4807</v>
      </c>
      <c r="T662" t="s">
        <v>4808</v>
      </c>
      <c r="U662" t="s">
        <v>3034</v>
      </c>
      <c r="V662" t="s">
        <v>4809</v>
      </c>
      <c r="W662" t="s">
        <v>245</v>
      </c>
      <c r="X662" t="s">
        <v>225</v>
      </c>
      <c r="Z662">
        <v>0</v>
      </c>
      <c r="AA662" t="s">
        <v>3921</v>
      </c>
      <c r="AB662" t="s">
        <v>4810</v>
      </c>
      <c r="AC662">
        <v>46153.484120370369</v>
      </c>
      <c r="AD662">
        <v>46150</v>
      </c>
      <c r="AE662" t="s">
        <v>4811</v>
      </c>
      <c r="AG662" t="s">
        <v>4812</v>
      </c>
      <c r="AH662">
        <v>6108867024</v>
      </c>
      <c r="AI662" t="s">
        <v>6262</v>
      </c>
      <c r="AM662" t="s">
        <v>3925</v>
      </c>
      <c r="AN662" t="s">
        <v>3926</v>
      </c>
      <c r="AO662" t="s">
        <v>4814</v>
      </c>
      <c r="AP662" t="s">
        <v>249</v>
      </c>
      <c r="AQ662" t="s">
        <v>4815</v>
      </c>
      <c r="AU662" t="s">
        <v>5426</v>
      </c>
      <c r="AV662" t="s">
        <v>4817</v>
      </c>
      <c r="AW662" t="s">
        <v>320</v>
      </c>
      <c r="AX662" t="s">
        <v>319</v>
      </c>
      <c r="AY662" t="s">
        <v>254</v>
      </c>
      <c r="AZ662" t="s">
        <v>230</v>
      </c>
      <c r="BA662" t="s">
        <v>395</v>
      </c>
      <c r="BB662" t="s">
        <v>380</v>
      </c>
      <c r="BC662" t="s">
        <v>3927</v>
      </c>
      <c r="BD662" t="s">
        <v>3927</v>
      </c>
      <c r="BE662" t="s">
        <v>3927</v>
      </c>
      <c r="BF662">
        <v>12</v>
      </c>
    </row>
    <row r="663" spans="1:58" x14ac:dyDescent="0.3">
      <c r="A663">
        <v>2026</v>
      </c>
      <c r="B663">
        <v>202605</v>
      </c>
      <c r="C663">
        <v>5</v>
      </c>
      <c r="D663" s="14">
        <v>20001623494832</v>
      </c>
      <c r="E663" t="s">
        <v>2810</v>
      </c>
      <c r="F663" s="2">
        <v>46148.476053240738</v>
      </c>
      <c r="G663" s="2">
        <v>46149</v>
      </c>
      <c r="I663" t="s">
        <v>224</v>
      </c>
      <c r="J663" t="s">
        <v>230</v>
      </c>
      <c r="L663" t="s">
        <v>1459</v>
      </c>
      <c r="M663" t="s">
        <v>1462</v>
      </c>
      <c r="N663" t="s">
        <v>353</v>
      </c>
      <c r="O663" t="s">
        <v>283</v>
      </c>
      <c r="Q663" t="s">
        <v>6263</v>
      </c>
      <c r="R663" t="s">
        <v>2809</v>
      </c>
      <c r="S663" t="s">
        <v>302</v>
      </c>
      <c r="T663" t="s">
        <v>303</v>
      </c>
      <c r="U663" t="s">
        <v>258</v>
      </c>
      <c r="V663" t="s">
        <v>247</v>
      </c>
      <c r="W663" t="s">
        <v>245</v>
      </c>
      <c r="X663" t="s">
        <v>225</v>
      </c>
      <c r="Z663">
        <v>1</v>
      </c>
      <c r="AA663" t="s">
        <v>3921</v>
      </c>
      <c r="AB663" t="s">
        <v>6264</v>
      </c>
      <c r="AC663">
        <v>46150.616296296299</v>
      </c>
      <c r="AD663">
        <v>46150</v>
      </c>
      <c r="AE663" t="s">
        <v>3938</v>
      </c>
      <c r="AG663" t="s">
        <v>248</v>
      </c>
      <c r="AH663">
        <v>6108889827</v>
      </c>
      <c r="AI663" t="s">
        <v>6265</v>
      </c>
      <c r="AM663" t="s">
        <v>3925</v>
      </c>
      <c r="AN663" t="s">
        <v>3926</v>
      </c>
      <c r="AO663" t="s">
        <v>268</v>
      </c>
      <c r="AP663" t="s">
        <v>304</v>
      </c>
      <c r="AQ663" t="s">
        <v>3940</v>
      </c>
      <c r="AU663" t="s">
        <v>4149</v>
      </c>
      <c r="AV663" t="s">
        <v>4000</v>
      </c>
      <c r="AW663" t="s">
        <v>320</v>
      </c>
      <c r="AX663" t="s">
        <v>319</v>
      </c>
      <c r="AY663" t="s">
        <v>254</v>
      </c>
      <c r="AZ663" t="s">
        <v>230</v>
      </c>
      <c r="BA663" t="s">
        <v>395</v>
      </c>
      <c r="BB663" t="s">
        <v>380</v>
      </c>
      <c r="BC663" t="s">
        <v>3927</v>
      </c>
      <c r="BD663" t="s">
        <v>3927</v>
      </c>
      <c r="BE663" t="s">
        <v>3927</v>
      </c>
      <c r="BF663">
        <v>12</v>
      </c>
    </row>
    <row r="664" spans="1:58" x14ac:dyDescent="0.3">
      <c r="A664">
        <v>2026</v>
      </c>
      <c r="B664">
        <v>202605</v>
      </c>
      <c r="C664">
        <v>5</v>
      </c>
      <c r="D664" s="14">
        <v>20001623493921</v>
      </c>
      <c r="E664" t="s">
        <v>2810</v>
      </c>
      <c r="F664" s="2">
        <v>46148.444456018522</v>
      </c>
      <c r="G664" s="2">
        <v>46150</v>
      </c>
      <c r="I664" t="s">
        <v>224</v>
      </c>
      <c r="J664" t="s">
        <v>230</v>
      </c>
      <c r="L664" t="s">
        <v>2151</v>
      </c>
      <c r="M664" t="s">
        <v>809</v>
      </c>
      <c r="N664" t="s">
        <v>237</v>
      </c>
      <c r="O664" t="s">
        <v>257</v>
      </c>
      <c r="Q664" t="s">
        <v>6266</v>
      </c>
      <c r="R664" t="s">
        <v>2809</v>
      </c>
      <c r="S664" t="s">
        <v>5580</v>
      </c>
      <c r="T664" t="s">
        <v>5581</v>
      </c>
      <c r="U664" t="s">
        <v>3034</v>
      </c>
      <c r="V664" t="s">
        <v>3994</v>
      </c>
      <c r="W664" t="s">
        <v>245</v>
      </c>
      <c r="X664" t="s">
        <v>387</v>
      </c>
      <c r="Z664">
        <v>3</v>
      </c>
      <c r="AA664" t="s">
        <v>3921</v>
      </c>
      <c r="AB664" t="s">
        <v>6267</v>
      </c>
      <c r="AC664">
        <v>46153.652141203704</v>
      </c>
      <c r="AD664">
        <v>46153</v>
      </c>
      <c r="AE664" t="s">
        <v>3938</v>
      </c>
      <c r="AG664" t="s">
        <v>5173</v>
      </c>
      <c r="AH664">
        <v>6108889737</v>
      </c>
      <c r="AI664" t="s">
        <v>6268</v>
      </c>
      <c r="AM664" t="s">
        <v>3925</v>
      </c>
      <c r="AN664" t="s">
        <v>3926</v>
      </c>
      <c r="AO664" t="s">
        <v>268</v>
      </c>
      <c r="AP664" t="s">
        <v>304</v>
      </c>
      <c r="AQ664" t="s">
        <v>3940</v>
      </c>
      <c r="AU664" t="s">
        <v>4220</v>
      </c>
      <c r="AV664" t="s">
        <v>4000</v>
      </c>
      <c r="AW664" t="s">
        <v>447</v>
      </c>
      <c r="AX664" t="s">
        <v>446</v>
      </c>
      <c r="AY664" t="s">
        <v>253</v>
      </c>
      <c r="AZ664" t="s">
        <v>230</v>
      </c>
      <c r="BA664" t="s">
        <v>395</v>
      </c>
      <c r="BB664" t="s">
        <v>380</v>
      </c>
      <c r="BC664" t="s">
        <v>3927</v>
      </c>
      <c r="BD664" t="s">
        <v>3927</v>
      </c>
      <c r="BE664" t="s">
        <v>3927</v>
      </c>
      <c r="BF664">
        <v>12</v>
      </c>
    </row>
    <row r="665" spans="1:58" x14ac:dyDescent="0.3">
      <c r="A665">
        <v>2026</v>
      </c>
      <c r="B665">
        <v>202605</v>
      </c>
      <c r="C665">
        <v>5</v>
      </c>
      <c r="D665" s="14">
        <v>20001623491357</v>
      </c>
      <c r="E665" t="s">
        <v>2810</v>
      </c>
      <c r="F665" s="2">
        <v>46148.458981481483</v>
      </c>
      <c r="G665" s="2">
        <v>46149</v>
      </c>
      <c r="I665" t="s">
        <v>224</v>
      </c>
      <c r="J665" t="s">
        <v>230</v>
      </c>
      <c r="L665" t="s">
        <v>1418</v>
      </c>
      <c r="M665" t="s">
        <v>261</v>
      </c>
      <c r="N665" t="s">
        <v>237</v>
      </c>
      <c r="O665" t="s">
        <v>257</v>
      </c>
      <c r="Q665" t="s">
        <v>6269</v>
      </c>
      <c r="R665" t="s">
        <v>2809</v>
      </c>
      <c r="S665" t="s">
        <v>1161</v>
      </c>
      <c r="T665" t="s">
        <v>1162</v>
      </c>
      <c r="U665" t="s">
        <v>258</v>
      </c>
      <c r="V665" t="s">
        <v>247</v>
      </c>
      <c r="W665" t="s">
        <v>245</v>
      </c>
      <c r="X665" t="s">
        <v>225</v>
      </c>
      <c r="Z665">
        <v>1</v>
      </c>
      <c r="AA665" t="s">
        <v>3921</v>
      </c>
      <c r="AB665" t="s">
        <v>6270</v>
      </c>
      <c r="AC665">
        <v>46150.616296296299</v>
      </c>
      <c r="AD665">
        <v>46150</v>
      </c>
      <c r="AE665" t="s">
        <v>3938</v>
      </c>
      <c r="AG665" t="s">
        <v>410</v>
      </c>
      <c r="AH665">
        <v>6108894730</v>
      </c>
      <c r="AI665" t="s">
        <v>6271</v>
      </c>
      <c r="AM665" t="s">
        <v>3925</v>
      </c>
      <c r="AN665" t="s">
        <v>3926</v>
      </c>
      <c r="AO665" t="s">
        <v>268</v>
      </c>
      <c r="AP665" t="s">
        <v>330</v>
      </c>
      <c r="AQ665" t="s">
        <v>3940</v>
      </c>
      <c r="AU665" t="s">
        <v>4149</v>
      </c>
      <c r="AV665" t="s">
        <v>4000</v>
      </c>
      <c r="AW665" t="s">
        <v>320</v>
      </c>
      <c r="AX665" t="s">
        <v>319</v>
      </c>
      <c r="AY665" t="s">
        <v>254</v>
      </c>
      <c r="AZ665" t="s">
        <v>230</v>
      </c>
      <c r="BA665" t="s">
        <v>395</v>
      </c>
      <c r="BB665" t="s">
        <v>380</v>
      </c>
      <c r="BC665" t="s">
        <v>3927</v>
      </c>
      <c r="BD665" t="s">
        <v>3927</v>
      </c>
      <c r="BE665" t="s">
        <v>3927</v>
      </c>
      <c r="BF665">
        <v>12</v>
      </c>
    </row>
    <row r="666" spans="1:58" x14ac:dyDescent="0.3">
      <c r="A666">
        <v>2026</v>
      </c>
      <c r="B666">
        <v>202605</v>
      </c>
      <c r="C666">
        <v>5</v>
      </c>
      <c r="D666" s="14">
        <v>20001623490631</v>
      </c>
      <c r="E666" t="s">
        <v>2810</v>
      </c>
      <c r="F666" s="2">
        <v>46148.467997685184</v>
      </c>
      <c r="G666" s="2">
        <v>46149</v>
      </c>
      <c r="I666" t="s">
        <v>224</v>
      </c>
      <c r="J666" t="s">
        <v>230</v>
      </c>
      <c r="L666" t="s">
        <v>1582</v>
      </c>
      <c r="M666" t="s">
        <v>309</v>
      </c>
      <c r="N666" t="s">
        <v>297</v>
      </c>
      <c r="O666" t="s">
        <v>283</v>
      </c>
      <c r="Q666" t="s">
        <v>6272</v>
      </c>
      <c r="R666" t="s">
        <v>2809</v>
      </c>
      <c r="S666" t="s">
        <v>6273</v>
      </c>
      <c r="T666" t="s">
        <v>6274</v>
      </c>
      <c r="U666" t="s">
        <v>4008</v>
      </c>
      <c r="V666" t="s">
        <v>980</v>
      </c>
      <c r="W666" t="s">
        <v>245</v>
      </c>
      <c r="X666" t="s">
        <v>225</v>
      </c>
      <c r="Z666">
        <v>4</v>
      </c>
      <c r="AA666" t="s">
        <v>3921</v>
      </c>
      <c r="AB666" t="s">
        <v>6275</v>
      </c>
      <c r="AC666">
        <v>46153.706782407404</v>
      </c>
      <c r="AD666">
        <v>46153</v>
      </c>
      <c r="AE666" t="s">
        <v>3938</v>
      </c>
      <c r="AG666" t="s">
        <v>4870</v>
      </c>
      <c r="AH666">
        <v>6108884866</v>
      </c>
      <c r="AI666" t="s">
        <v>6276</v>
      </c>
      <c r="AM666" t="s">
        <v>3925</v>
      </c>
      <c r="AN666" t="s">
        <v>3926</v>
      </c>
      <c r="AO666" t="s">
        <v>268</v>
      </c>
      <c r="AP666" t="s">
        <v>304</v>
      </c>
      <c r="AQ666" t="s">
        <v>3940</v>
      </c>
      <c r="AU666" t="s">
        <v>4220</v>
      </c>
      <c r="AV666" t="s">
        <v>4000</v>
      </c>
      <c r="AW666" t="s">
        <v>227</v>
      </c>
      <c r="AX666" t="s">
        <v>226</v>
      </c>
      <c r="AY666" t="s">
        <v>254</v>
      </c>
      <c r="AZ666" t="s">
        <v>230</v>
      </c>
      <c r="BA666" t="s">
        <v>395</v>
      </c>
      <c r="BB666" t="s">
        <v>380</v>
      </c>
      <c r="BC666" t="s">
        <v>3927</v>
      </c>
      <c r="BD666" t="s">
        <v>3927</v>
      </c>
      <c r="BE666" t="s">
        <v>3927</v>
      </c>
      <c r="BF666">
        <v>12</v>
      </c>
    </row>
    <row r="667" spans="1:58" x14ac:dyDescent="0.3">
      <c r="A667">
        <v>2026</v>
      </c>
      <c r="B667">
        <v>202605</v>
      </c>
      <c r="C667">
        <v>5</v>
      </c>
      <c r="D667" s="14">
        <v>20001623486758</v>
      </c>
      <c r="E667" t="s">
        <v>2810</v>
      </c>
      <c r="F667" s="2">
        <v>46148.471203703702</v>
      </c>
      <c r="G667" s="2">
        <v>46149</v>
      </c>
      <c r="I667" t="s">
        <v>224</v>
      </c>
      <c r="J667" t="s">
        <v>230</v>
      </c>
      <c r="L667" t="s">
        <v>6277</v>
      </c>
      <c r="M667" t="s">
        <v>4133</v>
      </c>
      <c r="N667" t="s">
        <v>353</v>
      </c>
      <c r="O667" t="s">
        <v>283</v>
      </c>
      <c r="Q667" t="s">
        <v>6278</v>
      </c>
      <c r="R667" t="s">
        <v>2809</v>
      </c>
      <c r="S667" t="s">
        <v>5865</v>
      </c>
      <c r="T667" t="s">
        <v>5866</v>
      </c>
      <c r="U667" t="s">
        <v>3034</v>
      </c>
      <c r="V667" t="s">
        <v>647</v>
      </c>
      <c r="W667" t="s">
        <v>245</v>
      </c>
      <c r="X667" t="s">
        <v>225</v>
      </c>
      <c r="Z667">
        <v>4</v>
      </c>
      <c r="AA667" t="s">
        <v>3921</v>
      </c>
      <c r="AB667" t="s">
        <v>3995</v>
      </c>
      <c r="AC667">
        <v>46155.513136574074</v>
      </c>
      <c r="AD667">
        <v>46153</v>
      </c>
      <c r="AE667" t="s">
        <v>3938</v>
      </c>
      <c r="AG667" t="s">
        <v>5111</v>
      </c>
      <c r="AH667">
        <v>6108881900</v>
      </c>
      <c r="AI667" t="s">
        <v>6279</v>
      </c>
      <c r="AM667" t="s">
        <v>3925</v>
      </c>
      <c r="AN667" t="s">
        <v>3926</v>
      </c>
      <c r="AO667" t="s">
        <v>268</v>
      </c>
      <c r="AP667" t="s">
        <v>304</v>
      </c>
      <c r="AQ667" t="s">
        <v>3998</v>
      </c>
      <c r="AW667" t="s">
        <v>320</v>
      </c>
      <c r="AX667" t="s">
        <v>319</v>
      </c>
      <c r="AY667" t="s">
        <v>254</v>
      </c>
      <c r="AZ667" t="s">
        <v>230</v>
      </c>
      <c r="BA667" t="s">
        <v>395</v>
      </c>
      <c r="BB667" t="s">
        <v>380</v>
      </c>
      <c r="BC667" t="s">
        <v>3927</v>
      </c>
      <c r="BD667" t="s">
        <v>3927</v>
      </c>
      <c r="BE667" t="s">
        <v>3927</v>
      </c>
      <c r="BF667">
        <v>12</v>
      </c>
    </row>
    <row r="668" spans="1:58" x14ac:dyDescent="0.3">
      <c r="A668">
        <v>2026</v>
      </c>
      <c r="B668">
        <v>202605</v>
      </c>
      <c r="C668">
        <v>5</v>
      </c>
      <c r="D668" s="14">
        <v>20001623484069</v>
      </c>
      <c r="E668" t="s">
        <v>2810</v>
      </c>
      <c r="F668" s="2">
        <v>46148.447430555556</v>
      </c>
      <c r="G668" s="2">
        <v>46151</v>
      </c>
      <c r="I668" t="s">
        <v>224</v>
      </c>
      <c r="J668" t="s">
        <v>230</v>
      </c>
      <c r="L668" t="s">
        <v>6280</v>
      </c>
      <c r="M668" t="s">
        <v>392</v>
      </c>
      <c r="N668" t="s">
        <v>353</v>
      </c>
      <c r="O668" t="s">
        <v>283</v>
      </c>
      <c r="Q668" t="s">
        <v>6281</v>
      </c>
      <c r="R668" t="s">
        <v>2809</v>
      </c>
      <c r="S668" t="s">
        <v>5244</v>
      </c>
      <c r="T668" t="s">
        <v>5245</v>
      </c>
      <c r="U668" t="s">
        <v>3034</v>
      </c>
      <c r="V668" t="s">
        <v>3994</v>
      </c>
      <c r="W668" t="s">
        <v>245</v>
      </c>
      <c r="X668" t="s">
        <v>387</v>
      </c>
      <c r="Z668">
        <v>2</v>
      </c>
      <c r="AA668" t="s">
        <v>3921</v>
      </c>
      <c r="AB668" t="s">
        <v>6282</v>
      </c>
      <c r="AC668">
        <v>46153.652141203704</v>
      </c>
      <c r="AD668">
        <v>46153</v>
      </c>
      <c r="AE668" t="s">
        <v>3938</v>
      </c>
      <c r="AG668" t="s">
        <v>4828</v>
      </c>
      <c r="AH668">
        <v>6013245354</v>
      </c>
      <c r="AI668" t="s">
        <v>6283</v>
      </c>
      <c r="AM668" t="s">
        <v>3925</v>
      </c>
      <c r="AN668" t="s">
        <v>3926</v>
      </c>
      <c r="AO668" t="s">
        <v>268</v>
      </c>
      <c r="AP668" t="s">
        <v>386</v>
      </c>
      <c r="AQ668" t="s">
        <v>3940</v>
      </c>
      <c r="AU668" t="s">
        <v>4220</v>
      </c>
      <c r="AV668" t="s">
        <v>4000</v>
      </c>
      <c r="AW668" t="s">
        <v>447</v>
      </c>
      <c r="AX668" t="s">
        <v>446</v>
      </c>
      <c r="AY668" t="s">
        <v>253</v>
      </c>
      <c r="AZ668" t="s">
        <v>230</v>
      </c>
      <c r="BA668" t="s">
        <v>273</v>
      </c>
      <c r="BB668" t="s">
        <v>380</v>
      </c>
      <c r="BC668" t="s">
        <v>3927</v>
      </c>
      <c r="BD668" t="s">
        <v>3927</v>
      </c>
      <c r="BE668" t="s">
        <v>3927</v>
      </c>
      <c r="BF668">
        <v>26</v>
      </c>
    </row>
    <row r="669" spans="1:58" x14ac:dyDescent="0.3">
      <c r="A669">
        <v>2026</v>
      </c>
      <c r="B669">
        <v>202605</v>
      </c>
      <c r="C669">
        <v>5</v>
      </c>
      <c r="D669" s="14">
        <v>20001623483969</v>
      </c>
      <c r="E669" t="s">
        <v>2810</v>
      </c>
      <c r="F669" s="2">
        <v>46148.443761574075</v>
      </c>
      <c r="G669" s="2">
        <v>46149</v>
      </c>
      <c r="I669" t="s">
        <v>224</v>
      </c>
      <c r="J669" t="s">
        <v>230</v>
      </c>
      <c r="L669" t="s">
        <v>6284</v>
      </c>
      <c r="M669" t="s">
        <v>494</v>
      </c>
      <c r="N669" t="s">
        <v>486</v>
      </c>
      <c r="O669" t="s">
        <v>257</v>
      </c>
      <c r="Q669" t="s">
        <v>6285</v>
      </c>
      <c r="R669" t="s">
        <v>2809</v>
      </c>
      <c r="S669" t="s">
        <v>5042</v>
      </c>
      <c r="T669" t="s">
        <v>5043</v>
      </c>
      <c r="U669" t="s">
        <v>5044</v>
      </c>
      <c r="V669" t="s">
        <v>5045</v>
      </c>
      <c r="W669" t="s">
        <v>245</v>
      </c>
      <c r="X669" t="s">
        <v>225</v>
      </c>
      <c r="Z669">
        <v>4</v>
      </c>
      <c r="AA669" t="s">
        <v>3921</v>
      </c>
      <c r="AB669" t="s">
        <v>6286</v>
      </c>
      <c r="AC669">
        <v>46154.535115740742</v>
      </c>
      <c r="AD669">
        <v>46153</v>
      </c>
      <c r="AE669" t="s">
        <v>3938</v>
      </c>
      <c r="AG669" t="s">
        <v>5047</v>
      </c>
      <c r="AH669">
        <v>6108881832</v>
      </c>
      <c r="AI669" t="s">
        <v>6287</v>
      </c>
      <c r="AM669" t="s">
        <v>3925</v>
      </c>
      <c r="AN669" t="s">
        <v>3926</v>
      </c>
      <c r="AO669" t="s">
        <v>268</v>
      </c>
      <c r="AP669" t="s">
        <v>304</v>
      </c>
      <c r="AQ669" t="s">
        <v>3940</v>
      </c>
      <c r="AU669" t="s">
        <v>3999</v>
      </c>
      <c r="AV669" t="s">
        <v>4000</v>
      </c>
      <c r="AW669" t="s">
        <v>227</v>
      </c>
      <c r="AX669" t="s">
        <v>226</v>
      </c>
      <c r="AY669" t="s">
        <v>254</v>
      </c>
      <c r="AZ669" t="s">
        <v>230</v>
      </c>
      <c r="BA669" t="s">
        <v>395</v>
      </c>
      <c r="BB669" t="s">
        <v>380</v>
      </c>
      <c r="BC669" t="s">
        <v>3927</v>
      </c>
      <c r="BD669" t="s">
        <v>3927</v>
      </c>
      <c r="BE669" t="s">
        <v>3927</v>
      </c>
      <c r="BF669">
        <v>26</v>
      </c>
    </row>
    <row r="670" spans="1:58" x14ac:dyDescent="0.3">
      <c r="A670">
        <v>2026</v>
      </c>
      <c r="B670">
        <v>202605</v>
      </c>
      <c r="C670">
        <v>5</v>
      </c>
      <c r="D670" s="14">
        <v>20001623483723</v>
      </c>
      <c r="E670" t="s">
        <v>2810</v>
      </c>
      <c r="F670" s="2">
        <v>46148.46974537037</v>
      </c>
      <c r="G670" s="2">
        <v>46149</v>
      </c>
      <c r="I670" t="s">
        <v>224</v>
      </c>
      <c r="J670" t="s">
        <v>230</v>
      </c>
      <c r="L670" t="s">
        <v>3775</v>
      </c>
      <c r="M670" t="s">
        <v>902</v>
      </c>
      <c r="N670" t="s">
        <v>752</v>
      </c>
      <c r="O670" t="s">
        <v>623</v>
      </c>
      <c r="Q670" t="s">
        <v>6288</v>
      </c>
      <c r="R670" t="s">
        <v>2809</v>
      </c>
      <c r="S670" t="s">
        <v>5108</v>
      </c>
      <c r="T670" t="s">
        <v>5109</v>
      </c>
      <c r="U670" t="s">
        <v>3034</v>
      </c>
      <c r="V670" t="s">
        <v>647</v>
      </c>
      <c r="W670" t="s">
        <v>245</v>
      </c>
      <c r="X670" t="s">
        <v>225</v>
      </c>
      <c r="Z670">
        <v>4</v>
      </c>
      <c r="AA670" t="s">
        <v>3921</v>
      </c>
      <c r="AB670" t="s">
        <v>6289</v>
      </c>
      <c r="AC670">
        <v>46154.683587962965</v>
      </c>
      <c r="AD670">
        <v>46153</v>
      </c>
      <c r="AE670" t="s">
        <v>3938</v>
      </c>
      <c r="AG670" t="s">
        <v>5111</v>
      </c>
      <c r="AH670">
        <v>6108890797</v>
      </c>
      <c r="AI670" t="s">
        <v>6290</v>
      </c>
      <c r="AM670" t="s">
        <v>3925</v>
      </c>
      <c r="AN670" t="s">
        <v>3926</v>
      </c>
      <c r="AO670" t="s">
        <v>268</v>
      </c>
      <c r="AP670" t="s">
        <v>386</v>
      </c>
      <c r="AQ670" t="s">
        <v>3940</v>
      </c>
      <c r="AU670" t="s">
        <v>3999</v>
      </c>
      <c r="AV670" t="s">
        <v>4000</v>
      </c>
      <c r="AW670" t="s">
        <v>320</v>
      </c>
      <c r="AX670" t="s">
        <v>319</v>
      </c>
      <c r="AY670" t="s">
        <v>254</v>
      </c>
      <c r="AZ670" t="s">
        <v>230</v>
      </c>
      <c r="BA670" t="s">
        <v>395</v>
      </c>
      <c r="BB670" t="s">
        <v>380</v>
      </c>
      <c r="BC670" t="s">
        <v>3927</v>
      </c>
      <c r="BD670" t="s">
        <v>3927</v>
      </c>
      <c r="BE670" t="s">
        <v>3927</v>
      </c>
      <c r="BF670">
        <v>12</v>
      </c>
    </row>
    <row r="671" spans="1:58" x14ac:dyDescent="0.3">
      <c r="A671">
        <v>2026</v>
      </c>
      <c r="B671">
        <v>202605</v>
      </c>
      <c r="C671">
        <v>5</v>
      </c>
      <c r="D671" s="14">
        <v>20001623482284</v>
      </c>
      <c r="E671" t="s">
        <v>2810</v>
      </c>
      <c r="F671" s="2">
        <v>46148.454583333332</v>
      </c>
      <c r="G671" s="2">
        <v>46149</v>
      </c>
      <c r="I671" t="s">
        <v>224</v>
      </c>
      <c r="J671" t="s">
        <v>230</v>
      </c>
      <c r="L671" t="s">
        <v>2483</v>
      </c>
      <c r="M671" t="s">
        <v>309</v>
      </c>
      <c r="N671" t="s">
        <v>297</v>
      </c>
      <c r="O671" t="s">
        <v>283</v>
      </c>
      <c r="Q671" t="s">
        <v>6291</v>
      </c>
      <c r="R671" t="s">
        <v>2809</v>
      </c>
      <c r="S671" t="s">
        <v>5207</v>
      </c>
      <c r="T671" t="s">
        <v>5208</v>
      </c>
      <c r="U671" t="s">
        <v>3034</v>
      </c>
      <c r="V671" t="s">
        <v>647</v>
      </c>
      <c r="W671" t="s">
        <v>245</v>
      </c>
      <c r="X671" t="s">
        <v>225</v>
      </c>
      <c r="Z671">
        <v>4</v>
      </c>
      <c r="AA671" t="s">
        <v>3921</v>
      </c>
      <c r="AB671" t="s">
        <v>6292</v>
      </c>
      <c r="AC671">
        <v>46154.683587962965</v>
      </c>
      <c r="AD671">
        <v>46153</v>
      </c>
      <c r="AE671" t="s">
        <v>3938</v>
      </c>
      <c r="AG671" t="s">
        <v>5135</v>
      </c>
      <c r="AH671">
        <v>6108889769</v>
      </c>
      <c r="AI671" t="s">
        <v>6293</v>
      </c>
      <c r="AM671" t="s">
        <v>3925</v>
      </c>
      <c r="AN671" t="s">
        <v>3926</v>
      </c>
      <c r="AO671" t="s">
        <v>268</v>
      </c>
      <c r="AP671" t="s">
        <v>304</v>
      </c>
      <c r="AQ671" t="s">
        <v>3940</v>
      </c>
      <c r="AU671" t="s">
        <v>3999</v>
      </c>
      <c r="AV671" t="s">
        <v>4000</v>
      </c>
      <c r="AW671" t="s">
        <v>320</v>
      </c>
      <c r="AX671" t="s">
        <v>319</v>
      </c>
      <c r="AY671" t="s">
        <v>254</v>
      </c>
      <c r="AZ671" t="s">
        <v>230</v>
      </c>
      <c r="BA671" t="s">
        <v>395</v>
      </c>
      <c r="BB671" t="s">
        <v>380</v>
      </c>
      <c r="BC671" t="s">
        <v>3927</v>
      </c>
      <c r="BD671" t="s">
        <v>3927</v>
      </c>
      <c r="BE671" t="s">
        <v>3927</v>
      </c>
      <c r="BF671">
        <v>12</v>
      </c>
    </row>
    <row r="672" spans="1:58" x14ac:dyDescent="0.3">
      <c r="A672">
        <v>2026</v>
      </c>
      <c r="B672">
        <v>202605</v>
      </c>
      <c r="C672">
        <v>5</v>
      </c>
      <c r="D672" s="14">
        <v>20001623481280</v>
      </c>
      <c r="E672" t="s">
        <v>2810</v>
      </c>
      <c r="F672" s="2">
        <v>46148.453819444447</v>
      </c>
      <c r="G672" s="2">
        <v>46151</v>
      </c>
      <c r="I672" t="s">
        <v>224</v>
      </c>
      <c r="J672" t="s">
        <v>230</v>
      </c>
      <c r="L672" t="s">
        <v>3502</v>
      </c>
      <c r="M672" t="s">
        <v>309</v>
      </c>
      <c r="N672" t="s">
        <v>297</v>
      </c>
      <c r="O672" t="s">
        <v>283</v>
      </c>
      <c r="Q672" t="s">
        <v>6294</v>
      </c>
      <c r="R672" t="s">
        <v>2809</v>
      </c>
      <c r="S672" t="s">
        <v>5360</v>
      </c>
      <c r="T672" t="s">
        <v>5361</v>
      </c>
      <c r="U672" t="s">
        <v>3034</v>
      </c>
      <c r="V672" t="s">
        <v>647</v>
      </c>
      <c r="W672" t="s">
        <v>245</v>
      </c>
      <c r="X672" t="s">
        <v>387</v>
      </c>
      <c r="Z672">
        <v>3</v>
      </c>
      <c r="AA672" t="s">
        <v>3921</v>
      </c>
      <c r="AB672" t="s">
        <v>6295</v>
      </c>
      <c r="AC672">
        <v>46154.683587962965</v>
      </c>
      <c r="AD672">
        <v>46154</v>
      </c>
      <c r="AE672" t="s">
        <v>3938</v>
      </c>
      <c r="AG672" t="s">
        <v>5006</v>
      </c>
      <c r="AH672">
        <v>6108052562</v>
      </c>
      <c r="AI672" t="s">
        <v>6296</v>
      </c>
      <c r="AM672" t="s">
        <v>3925</v>
      </c>
      <c r="AN672" t="s">
        <v>3926</v>
      </c>
      <c r="AO672" t="s">
        <v>268</v>
      </c>
      <c r="AP672" t="s">
        <v>304</v>
      </c>
      <c r="AQ672" t="s">
        <v>3940</v>
      </c>
      <c r="AU672" t="s">
        <v>3999</v>
      </c>
      <c r="AV672" t="s">
        <v>4000</v>
      </c>
      <c r="AW672" t="s">
        <v>447</v>
      </c>
      <c r="AX672" t="s">
        <v>446</v>
      </c>
      <c r="AY672" t="s">
        <v>253</v>
      </c>
      <c r="AZ672" t="s">
        <v>230</v>
      </c>
      <c r="BA672" t="s">
        <v>273</v>
      </c>
      <c r="BB672" t="s">
        <v>380</v>
      </c>
      <c r="BC672" t="s">
        <v>3927</v>
      </c>
      <c r="BD672" t="s">
        <v>3927</v>
      </c>
      <c r="BE672" t="s">
        <v>3927</v>
      </c>
      <c r="BF672">
        <v>5</v>
      </c>
    </row>
    <row r="673" spans="1:58" x14ac:dyDescent="0.3">
      <c r="A673">
        <v>2026</v>
      </c>
      <c r="B673">
        <v>202605</v>
      </c>
      <c r="C673">
        <v>5</v>
      </c>
      <c r="D673" s="14">
        <v>20001623480453</v>
      </c>
      <c r="E673" t="s">
        <v>2810</v>
      </c>
      <c r="F673" s="2">
        <v>46148.458981481483</v>
      </c>
      <c r="G673" s="2">
        <v>46150</v>
      </c>
      <c r="I673" t="s">
        <v>224</v>
      </c>
      <c r="J673" t="s">
        <v>230</v>
      </c>
      <c r="L673" t="s">
        <v>843</v>
      </c>
      <c r="M673" t="s">
        <v>309</v>
      </c>
      <c r="N673" t="s">
        <v>297</v>
      </c>
      <c r="O673" t="s">
        <v>283</v>
      </c>
      <c r="Q673" t="s">
        <v>6297</v>
      </c>
      <c r="R673" t="s">
        <v>2809</v>
      </c>
      <c r="S673" t="s">
        <v>5693</v>
      </c>
      <c r="T673" t="s">
        <v>5694</v>
      </c>
      <c r="U673" t="s">
        <v>3034</v>
      </c>
      <c r="V673" t="s">
        <v>647</v>
      </c>
      <c r="W673" t="s">
        <v>245</v>
      </c>
      <c r="X673" t="s">
        <v>225</v>
      </c>
      <c r="Z673">
        <v>4</v>
      </c>
      <c r="AA673" t="s">
        <v>3921</v>
      </c>
      <c r="AB673" t="s">
        <v>5537</v>
      </c>
      <c r="AC673">
        <v>46154.683587962965</v>
      </c>
      <c r="AD673">
        <v>46154</v>
      </c>
      <c r="AE673" t="s">
        <v>3938</v>
      </c>
      <c r="AG673" t="s">
        <v>5111</v>
      </c>
      <c r="AH673">
        <v>6108714992</v>
      </c>
      <c r="AI673" t="s">
        <v>6298</v>
      </c>
      <c r="AM673" t="s">
        <v>3925</v>
      </c>
      <c r="AN673" t="s">
        <v>3926</v>
      </c>
      <c r="AO673" t="s">
        <v>268</v>
      </c>
      <c r="AP673" t="s">
        <v>304</v>
      </c>
      <c r="AQ673" t="s">
        <v>3940</v>
      </c>
      <c r="AU673" t="s">
        <v>3999</v>
      </c>
      <c r="AV673" t="s">
        <v>4000</v>
      </c>
      <c r="AW673" t="s">
        <v>227</v>
      </c>
      <c r="AX673" t="s">
        <v>226</v>
      </c>
      <c r="AY673" t="s">
        <v>254</v>
      </c>
      <c r="AZ673" t="s">
        <v>230</v>
      </c>
      <c r="BA673" t="s">
        <v>273</v>
      </c>
      <c r="BB673" t="s">
        <v>380</v>
      </c>
      <c r="BC673" t="s">
        <v>3927</v>
      </c>
      <c r="BD673" t="s">
        <v>3927</v>
      </c>
      <c r="BE673" t="s">
        <v>3927</v>
      </c>
      <c r="BF673">
        <v>5</v>
      </c>
    </row>
    <row r="674" spans="1:58" x14ac:dyDescent="0.3">
      <c r="A674">
        <v>2026</v>
      </c>
      <c r="B674">
        <v>202605</v>
      </c>
      <c r="C674">
        <v>5</v>
      </c>
      <c r="D674" s="14">
        <v>20001623480197</v>
      </c>
      <c r="E674" t="s">
        <v>2810</v>
      </c>
      <c r="F674" s="2">
        <v>46148.450277777774</v>
      </c>
      <c r="G674" s="2">
        <v>46148</v>
      </c>
      <c r="I674" t="s">
        <v>224</v>
      </c>
      <c r="J674" t="s">
        <v>230</v>
      </c>
      <c r="L674" t="s">
        <v>2915</v>
      </c>
      <c r="M674" t="s">
        <v>626</v>
      </c>
      <c r="N674" t="s">
        <v>616</v>
      </c>
      <c r="O674" t="s">
        <v>623</v>
      </c>
      <c r="Q674" t="s">
        <v>6299</v>
      </c>
      <c r="R674" t="s">
        <v>2809</v>
      </c>
      <c r="S674" t="s">
        <v>2134</v>
      </c>
      <c r="T674" t="s">
        <v>2135</v>
      </c>
      <c r="U674" t="s">
        <v>258</v>
      </c>
      <c r="V674" t="s">
        <v>247</v>
      </c>
      <c r="W674" t="s">
        <v>245</v>
      </c>
      <c r="X674" t="s">
        <v>225</v>
      </c>
      <c r="Z674">
        <v>1</v>
      </c>
      <c r="AA674" t="s">
        <v>3921</v>
      </c>
      <c r="AB674" t="s">
        <v>6300</v>
      </c>
      <c r="AC674">
        <v>46149.692083333335</v>
      </c>
      <c r="AD674">
        <v>46149</v>
      </c>
      <c r="AE674" t="s">
        <v>3938</v>
      </c>
      <c r="AG674" t="s">
        <v>410</v>
      </c>
      <c r="AH674">
        <v>6108887782</v>
      </c>
      <c r="AI674" t="s">
        <v>6301</v>
      </c>
      <c r="AM674" t="s">
        <v>3925</v>
      </c>
      <c r="AN674" t="s">
        <v>3926</v>
      </c>
      <c r="AO674" t="s">
        <v>268</v>
      </c>
      <c r="AP674" t="s">
        <v>386</v>
      </c>
      <c r="AQ674" t="s">
        <v>3940</v>
      </c>
      <c r="AU674" t="s">
        <v>4282</v>
      </c>
      <c r="AV674" t="s">
        <v>4000</v>
      </c>
      <c r="AW674" t="s">
        <v>227</v>
      </c>
      <c r="AX674" t="s">
        <v>226</v>
      </c>
      <c r="AY674" t="s">
        <v>254</v>
      </c>
      <c r="AZ674" t="s">
        <v>230</v>
      </c>
      <c r="BA674" t="s">
        <v>395</v>
      </c>
      <c r="BB674" t="s">
        <v>380</v>
      </c>
      <c r="BC674" t="s">
        <v>3927</v>
      </c>
      <c r="BD674" t="s">
        <v>3927</v>
      </c>
      <c r="BE674" t="s">
        <v>3927</v>
      </c>
      <c r="BF674">
        <v>12</v>
      </c>
    </row>
    <row r="675" spans="1:58" x14ac:dyDescent="0.3">
      <c r="A675">
        <v>2026</v>
      </c>
      <c r="B675">
        <v>202605</v>
      </c>
      <c r="C675">
        <v>5</v>
      </c>
      <c r="D675" s="14">
        <v>20001623476364</v>
      </c>
      <c r="E675" t="s">
        <v>2810</v>
      </c>
      <c r="F675" s="2">
        <v>46148.455613425926</v>
      </c>
      <c r="G675" s="2">
        <v>46149</v>
      </c>
      <c r="I675" t="s">
        <v>224</v>
      </c>
      <c r="J675" t="s">
        <v>230</v>
      </c>
      <c r="L675" t="s">
        <v>1243</v>
      </c>
      <c r="M675" t="s">
        <v>309</v>
      </c>
      <c r="N675" t="s">
        <v>297</v>
      </c>
      <c r="O675" t="s">
        <v>283</v>
      </c>
      <c r="Q675" t="s">
        <v>6302</v>
      </c>
      <c r="R675" t="s">
        <v>2809</v>
      </c>
      <c r="S675" t="s">
        <v>347</v>
      </c>
      <c r="T675" t="s">
        <v>358</v>
      </c>
      <c r="U675" t="s">
        <v>258</v>
      </c>
      <c r="V675" t="s">
        <v>247</v>
      </c>
      <c r="W675" t="s">
        <v>245</v>
      </c>
      <c r="X675" t="s">
        <v>225</v>
      </c>
      <c r="Z675">
        <v>1</v>
      </c>
      <c r="AA675" t="s">
        <v>3921</v>
      </c>
      <c r="AB675" t="s">
        <v>6303</v>
      </c>
      <c r="AC675">
        <v>46150.616296296299</v>
      </c>
      <c r="AD675">
        <v>46150</v>
      </c>
      <c r="AE675" t="s">
        <v>3938</v>
      </c>
      <c r="AG675" t="s">
        <v>359</v>
      </c>
      <c r="AH675">
        <v>6084303134</v>
      </c>
      <c r="AI675" t="s">
        <v>6304</v>
      </c>
      <c r="AM675" t="s">
        <v>3925</v>
      </c>
      <c r="AN675" t="s">
        <v>3926</v>
      </c>
      <c r="AO675" t="s">
        <v>268</v>
      </c>
      <c r="AP675" t="s">
        <v>386</v>
      </c>
      <c r="AQ675" t="s">
        <v>3940</v>
      </c>
      <c r="AU675" t="s">
        <v>4149</v>
      </c>
      <c r="AV675" t="s">
        <v>4000</v>
      </c>
      <c r="AW675" t="s">
        <v>1191</v>
      </c>
      <c r="AX675" t="s">
        <v>1190</v>
      </c>
      <c r="AY675" t="s">
        <v>254</v>
      </c>
      <c r="AZ675" t="s">
        <v>230</v>
      </c>
      <c r="BA675" t="s">
        <v>273</v>
      </c>
      <c r="BB675" t="s">
        <v>380</v>
      </c>
      <c r="BC675" t="s">
        <v>3927</v>
      </c>
      <c r="BD675" t="s">
        <v>3927</v>
      </c>
      <c r="BE675" t="s">
        <v>3927</v>
      </c>
      <c r="BF675">
        <v>26</v>
      </c>
    </row>
    <row r="676" spans="1:58" x14ac:dyDescent="0.3">
      <c r="A676">
        <v>2026</v>
      </c>
      <c r="B676">
        <v>202605</v>
      </c>
      <c r="C676">
        <v>5</v>
      </c>
      <c r="D676" s="14">
        <v>20001623476297</v>
      </c>
      <c r="E676" t="s">
        <v>2810</v>
      </c>
      <c r="F676" s="2">
        <v>46148.453240740739</v>
      </c>
      <c r="G676" s="2">
        <v>46149</v>
      </c>
      <c r="I676" t="s">
        <v>224</v>
      </c>
      <c r="J676" t="s">
        <v>230</v>
      </c>
      <c r="L676" t="s">
        <v>3224</v>
      </c>
      <c r="M676" t="s">
        <v>261</v>
      </c>
      <c r="N676" t="s">
        <v>237</v>
      </c>
      <c r="O676" t="s">
        <v>257</v>
      </c>
      <c r="Q676" t="s">
        <v>6305</v>
      </c>
      <c r="R676" t="s">
        <v>2809</v>
      </c>
      <c r="S676" t="s">
        <v>5089</v>
      </c>
      <c r="T676" t="s">
        <v>5090</v>
      </c>
      <c r="U676" t="s">
        <v>3034</v>
      </c>
      <c r="V676" t="s">
        <v>647</v>
      </c>
      <c r="W676" t="s">
        <v>245</v>
      </c>
      <c r="X676" t="s">
        <v>387</v>
      </c>
      <c r="Z676">
        <v>4</v>
      </c>
      <c r="AA676" t="s">
        <v>3921</v>
      </c>
      <c r="AB676" t="s">
        <v>6306</v>
      </c>
      <c r="AC676">
        <v>46154.683587962965</v>
      </c>
      <c r="AD676">
        <v>46153</v>
      </c>
      <c r="AE676" t="s">
        <v>3938</v>
      </c>
      <c r="AG676" t="s">
        <v>5006</v>
      </c>
      <c r="AH676">
        <v>6108857632</v>
      </c>
      <c r="AI676" t="s">
        <v>6307</v>
      </c>
      <c r="AM676" t="s">
        <v>3925</v>
      </c>
      <c r="AN676" t="s">
        <v>3926</v>
      </c>
      <c r="AO676" t="s">
        <v>268</v>
      </c>
      <c r="AP676" t="s">
        <v>249</v>
      </c>
      <c r="AQ676" t="s">
        <v>3940</v>
      </c>
      <c r="AU676" t="s">
        <v>3999</v>
      </c>
      <c r="AV676" t="s">
        <v>4000</v>
      </c>
      <c r="AW676" t="s">
        <v>389</v>
      </c>
      <c r="AX676" t="s">
        <v>388</v>
      </c>
      <c r="AY676" t="s">
        <v>253</v>
      </c>
      <c r="AZ676" t="s">
        <v>230</v>
      </c>
      <c r="BA676" t="s">
        <v>395</v>
      </c>
      <c r="BB676" t="s">
        <v>380</v>
      </c>
      <c r="BC676" t="s">
        <v>3927</v>
      </c>
      <c r="BD676" t="s">
        <v>3927</v>
      </c>
      <c r="BE676" t="s">
        <v>3927</v>
      </c>
      <c r="BF676">
        <v>12</v>
      </c>
    </row>
    <row r="677" spans="1:58" x14ac:dyDescent="0.3">
      <c r="A677">
        <v>2026</v>
      </c>
      <c r="B677">
        <v>202605</v>
      </c>
      <c r="C677">
        <v>5</v>
      </c>
      <c r="D677" s="14">
        <v>20001623471397</v>
      </c>
      <c r="E677" t="s">
        <v>2810</v>
      </c>
      <c r="F677" s="2">
        <v>46148.454386574071</v>
      </c>
      <c r="G677" s="2">
        <v>46150</v>
      </c>
      <c r="I677" t="s">
        <v>224</v>
      </c>
      <c r="J677" t="s">
        <v>230</v>
      </c>
      <c r="L677" t="s">
        <v>3340</v>
      </c>
      <c r="M677" t="s">
        <v>309</v>
      </c>
      <c r="N677" t="s">
        <v>297</v>
      </c>
      <c r="O677" t="s">
        <v>283</v>
      </c>
      <c r="Q677" t="s">
        <v>6308</v>
      </c>
      <c r="R677" t="s">
        <v>2809</v>
      </c>
      <c r="S677" t="s">
        <v>5585</v>
      </c>
      <c r="T677" t="s">
        <v>5586</v>
      </c>
      <c r="U677" t="s">
        <v>3034</v>
      </c>
      <c r="V677" t="s">
        <v>647</v>
      </c>
      <c r="W677" t="s">
        <v>245</v>
      </c>
      <c r="X677" t="s">
        <v>225</v>
      </c>
      <c r="Z677">
        <v>4</v>
      </c>
      <c r="AA677" t="s">
        <v>3921</v>
      </c>
      <c r="AB677" t="s">
        <v>3995</v>
      </c>
      <c r="AC677">
        <v>46155.513287037036</v>
      </c>
      <c r="AD677">
        <v>46154</v>
      </c>
      <c r="AE677" t="s">
        <v>3938</v>
      </c>
      <c r="AG677" t="s">
        <v>5111</v>
      </c>
      <c r="AH677">
        <v>6108890741</v>
      </c>
      <c r="AI677" t="s">
        <v>6309</v>
      </c>
      <c r="AM677" t="s">
        <v>3925</v>
      </c>
      <c r="AN677" t="s">
        <v>3926</v>
      </c>
      <c r="AO677" t="s">
        <v>268</v>
      </c>
      <c r="AP677" t="s">
        <v>249</v>
      </c>
      <c r="AQ677" t="s">
        <v>3998</v>
      </c>
      <c r="AW677" t="s">
        <v>320</v>
      </c>
      <c r="AX677" t="s">
        <v>319</v>
      </c>
      <c r="AY677" t="s">
        <v>254</v>
      </c>
      <c r="AZ677" t="s">
        <v>230</v>
      </c>
      <c r="BA677" t="s">
        <v>395</v>
      </c>
      <c r="BB677" t="s">
        <v>380</v>
      </c>
      <c r="BC677" t="s">
        <v>3927</v>
      </c>
      <c r="BD677" t="s">
        <v>3927</v>
      </c>
      <c r="BE677" t="s">
        <v>3927</v>
      </c>
      <c r="BF677">
        <v>12</v>
      </c>
    </row>
    <row r="678" spans="1:58" x14ac:dyDescent="0.3">
      <c r="A678">
        <v>2026</v>
      </c>
      <c r="B678">
        <v>202605</v>
      </c>
      <c r="C678">
        <v>5</v>
      </c>
      <c r="D678" s="14">
        <v>20001623459521</v>
      </c>
      <c r="E678" t="s">
        <v>2810</v>
      </c>
      <c r="F678" s="2">
        <v>46148.429664351854</v>
      </c>
      <c r="G678" s="2">
        <v>46149</v>
      </c>
      <c r="I678" t="s">
        <v>224</v>
      </c>
      <c r="J678" t="s">
        <v>230</v>
      </c>
      <c r="L678" t="s">
        <v>3353</v>
      </c>
      <c r="M678" t="s">
        <v>309</v>
      </c>
      <c r="N678" t="s">
        <v>297</v>
      </c>
      <c r="O678" t="s">
        <v>283</v>
      </c>
      <c r="Q678" t="s">
        <v>6310</v>
      </c>
      <c r="R678" t="s">
        <v>2809</v>
      </c>
      <c r="S678" t="s">
        <v>538</v>
      </c>
      <c r="T678" t="s">
        <v>539</v>
      </c>
      <c r="U678" t="s">
        <v>258</v>
      </c>
      <c r="V678" t="s">
        <v>247</v>
      </c>
      <c r="W678" t="s">
        <v>245</v>
      </c>
      <c r="X678" t="s">
        <v>387</v>
      </c>
      <c r="Z678">
        <v>1</v>
      </c>
      <c r="AA678" t="s">
        <v>3921</v>
      </c>
      <c r="AB678" t="s">
        <v>6311</v>
      </c>
      <c r="AC678">
        <v>46150.616296296299</v>
      </c>
      <c r="AD678">
        <v>46150</v>
      </c>
      <c r="AE678" t="s">
        <v>3938</v>
      </c>
      <c r="AG678" t="s">
        <v>248</v>
      </c>
      <c r="AH678">
        <v>6108854597</v>
      </c>
      <c r="AI678" t="s">
        <v>6312</v>
      </c>
      <c r="AM678" t="s">
        <v>3925</v>
      </c>
      <c r="AN678" t="s">
        <v>3926</v>
      </c>
      <c r="AO678" t="s">
        <v>268</v>
      </c>
      <c r="AP678" t="s">
        <v>386</v>
      </c>
      <c r="AQ678" t="s">
        <v>3940</v>
      </c>
      <c r="AU678" t="s">
        <v>4149</v>
      </c>
      <c r="AV678" t="s">
        <v>4000</v>
      </c>
      <c r="AW678" t="s">
        <v>389</v>
      </c>
      <c r="AX678" t="s">
        <v>388</v>
      </c>
      <c r="AY678" t="s">
        <v>253</v>
      </c>
      <c r="AZ678" t="s">
        <v>230</v>
      </c>
      <c r="BA678" t="s">
        <v>395</v>
      </c>
      <c r="BB678" t="s">
        <v>380</v>
      </c>
      <c r="BC678" t="s">
        <v>3927</v>
      </c>
      <c r="BD678" t="s">
        <v>3927</v>
      </c>
      <c r="BE678" t="s">
        <v>3927</v>
      </c>
      <c r="BF678">
        <v>12</v>
      </c>
    </row>
    <row r="679" spans="1:58" x14ac:dyDescent="0.3">
      <c r="A679">
        <v>2026</v>
      </c>
      <c r="B679">
        <v>202605</v>
      </c>
      <c r="C679">
        <v>5</v>
      </c>
      <c r="D679" s="14">
        <v>20001623458965</v>
      </c>
      <c r="E679" t="s">
        <v>2810</v>
      </c>
      <c r="F679" s="2">
        <v>46148.408622685187</v>
      </c>
      <c r="G679" s="2">
        <v>46153</v>
      </c>
      <c r="I679" t="s">
        <v>224</v>
      </c>
      <c r="J679" t="s">
        <v>230</v>
      </c>
      <c r="L679" t="s">
        <v>3719</v>
      </c>
      <c r="M679" t="s">
        <v>902</v>
      </c>
      <c r="N679" t="s">
        <v>752</v>
      </c>
      <c r="O679" t="s">
        <v>623</v>
      </c>
      <c r="Q679" t="s">
        <v>6313</v>
      </c>
      <c r="R679" t="s">
        <v>2809</v>
      </c>
      <c r="S679" t="s">
        <v>6314</v>
      </c>
      <c r="T679" t="s">
        <v>6315</v>
      </c>
      <c r="U679" t="s">
        <v>3034</v>
      </c>
      <c r="V679" t="s">
        <v>3994</v>
      </c>
      <c r="W679" t="s">
        <v>245</v>
      </c>
      <c r="X679" t="s">
        <v>225</v>
      </c>
      <c r="Z679">
        <v>1</v>
      </c>
      <c r="AA679" t="s">
        <v>3921</v>
      </c>
      <c r="AB679" t="s">
        <v>6316</v>
      </c>
      <c r="AC679">
        <v>46154.648576388892</v>
      </c>
      <c r="AD679">
        <v>46154</v>
      </c>
      <c r="AE679" t="s">
        <v>3938</v>
      </c>
      <c r="AG679" t="s">
        <v>4854</v>
      </c>
      <c r="AH679">
        <v>6082581821</v>
      </c>
      <c r="AI679" t="s">
        <v>6317</v>
      </c>
      <c r="AM679" t="s">
        <v>3925</v>
      </c>
      <c r="AN679" t="s">
        <v>3926</v>
      </c>
      <c r="AO679" t="s">
        <v>268</v>
      </c>
      <c r="AP679" t="s">
        <v>386</v>
      </c>
      <c r="AQ679" t="s">
        <v>3940</v>
      </c>
      <c r="AU679" t="s">
        <v>3999</v>
      </c>
      <c r="AV679" t="s">
        <v>4000</v>
      </c>
      <c r="AW679" t="s">
        <v>227</v>
      </c>
      <c r="AX679" t="s">
        <v>226</v>
      </c>
      <c r="AY679" t="s">
        <v>254</v>
      </c>
      <c r="AZ679" t="s">
        <v>230</v>
      </c>
      <c r="BA679" t="s">
        <v>273</v>
      </c>
      <c r="BB679" t="s">
        <v>380</v>
      </c>
      <c r="BC679" t="s">
        <v>3927</v>
      </c>
      <c r="BD679" t="s">
        <v>3927</v>
      </c>
      <c r="BE679" t="s">
        <v>3927</v>
      </c>
      <c r="BF679">
        <v>16</v>
      </c>
    </row>
    <row r="680" spans="1:58" x14ac:dyDescent="0.3">
      <c r="A680">
        <v>2026</v>
      </c>
      <c r="B680">
        <v>202605</v>
      </c>
      <c r="C680">
        <v>5</v>
      </c>
      <c r="D680" s="14">
        <v>20001623456222</v>
      </c>
      <c r="E680" t="s">
        <v>2810</v>
      </c>
      <c r="F680" s="2">
        <v>46148.417141203703</v>
      </c>
      <c r="G680" s="2">
        <v>46149</v>
      </c>
      <c r="I680" t="s">
        <v>224</v>
      </c>
      <c r="J680" t="s">
        <v>230</v>
      </c>
      <c r="L680" t="s">
        <v>2413</v>
      </c>
      <c r="M680" t="s">
        <v>334</v>
      </c>
      <c r="N680" t="s">
        <v>322</v>
      </c>
      <c r="O680" t="s">
        <v>331</v>
      </c>
      <c r="Q680" t="s">
        <v>6318</v>
      </c>
      <c r="R680" t="s">
        <v>2809</v>
      </c>
      <c r="S680" t="s">
        <v>5177</v>
      </c>
      <c r="T680" t="s">
        <v>5178</v>
      </c>
      <c r="U680" t="s">
        <v>3034</v>
      </c>
      <c r="V680" t="s">
        <v>3994</v>
      </c>
      <c r="W680" t="s">
        <v>245</v>
      </c>
      <c r="X680" t="s">
        <v>387</v>
      </c>
      <c r="Z680">
        <v>4</v>
      </c>
      <c r="AA680" t="s">
        <v>3921</v>
      </c>
      <c r="AB680" t="s">
        <v>6319</v>
      </c>
      <c r="AC680">
        <v>46153.620787037034</v>
      </c>
      <c r="AD680">
        <v>46153</v>
      </c>
      <c r="AE680" t="s">
        <v>3938</v>
      </c>
      <c r="AG680" t="s">
        <v>4828</v>
      </c>
      <c r="AH680">
        <v>6108862480</v>
      </c>
      <c r="AI680" t="s">
        <v>6320</v>
      </c>
      <c r="AM680" t="s">
        <v>3925</v>
      </c>
      <c r="AN680" t="s">
        <v>3926</v>
      </c>
      <c r="AO680" t="s">
        <v>268</v>
      </c>
      <c r="AP680" t="s">
        <v>853</v>
      </c>
      <c r="AQ680" t="s">
        <v>3940</v>
      </c>
      <c r="AU680" t="s">
        <v>4220</v>
      </c>
      <c r="AV680" t="s">
        <v>4000</v>
      </c>
      <c r="AW680" t="s">
        <v>622</v>
      </c>
      <c r="AX680" t="s">
        <v>621</v>
      </c>
      <c r="AY680" t="s">
        <v>253</v>
      </c>
      <c r="AZ680" t="s">
        <v>230</v>
      </c>
      <c r="BA680" t="s">
        <v>395</v>
      </c>
      <c r="BB680" t="s">
        <v>380</v>
      </c>
      <c r="BC680" t="s">
        <v>3927</v>
      </c>
      <c r="BD680" t="s">
        <v>3927</v>
      </c>
      <c r="BE680" t="s">
        <v>3927</v>
      </c>
      <c r="BF680">
        <v>12</v>
      </c>
    </row>
    <row r="681" spans="1:58" x14ac:dyDescent="0.3">
      <c r="A681">
        <v>2026</v>
      </c>
      <c r="B681">
        <v>202605</v>
      </c>
      <c r="C681">
        <v>5</v>
      </c>
      <c r="D681" s="14">
        <v>20001623455912</v>
      </c>
      <c r="E681" t="s">
        <v>2810</v>
      </c>
      <c r="F681" s="2">
        <v>46148.405347222222</v>
      </c>
      <c r="G681" s="2">
        <v>46149</v>
      </c>
      <c r="I681" t="s">
        <v>224</v>
      </c>
      <c r="J681" t="s">
        <v>230</v>
      </c>
      <c r="L681" t="s">
        <v>6321</v>
      </c>
      <c r="M681" t="s">
        <v>1831</v>
      </c>
      <c r="N681" t="s">
        <v>353</v>
      </c>
      <c r="O681" t="s">
        <v>283</v>
      </c>
      <c r="Q681" t="s">
        <v>6322</v>
      </c>
      <c r="R681" t="s">
        <v>2809</v>
      </c>
      <c r="S681" t="s">
        <v>5170</v>
      </c>
      <c r="T681" t="s">
        <v>5171</v>
      </c>
      <c r="U681" t="s">
        <v>3034</v>
      </c>
      <c r="V681" t="s">
        <v>3994</v>
      </c>
      <c r="W681" t="s">
        <v>245</v>
      </c>
      <c r="X681" t="s">
        <v>225</v>
      </c>
      <c r="Z681">
        <v>4</v>
      </c>
      <c r="AA681" t="s">
        <v>3921</v>
      </c>
      <c r="AB681" t="s">
        <v>6323</v>
      </c>
      <c r="AC681">
        <v>46153.620787037034</v>
      </c>
      <c r="AD681">
        <v>46153</v>
      </c>
      <c r="AE681" t="s">
        <v>3938</v>
      </c>
      <c r="AG681" t="s">
        <v>5173</v>
      </c>
      <c r="AH681">
        <v>6108881737</v>
      </c>
      <c r="AI681" t="s">
        <v>6324</v>
      </c>
      <c r="AM681" t="s">
        <v>3925</v>
      </c>
      <c r="AN681" t="s">
        <v>3926</v>
      </c>
      <c r="AO681" t="s">
        <v>268</v>
      </c>
      <c r="AP681" t="s">
        <v>386</v>
      </c>
      <c r="AQ681" t="s">
        <v>3940</v>
      </c>
      <c r="AU681" t="s">
        <v>4220</v>
      </c>
      <c r="AV681" t="s">
        <v>4000</v>
      </c>
      <c r="AW681" t="s">
        <v>227</v>
      </c>
      <c r="AX681" t="s">
        <v>226</v>
      </c>
      <c r="AY681" t="s">
        <v>254</v>
      </c>
      <c r="AZ681" t="s">
        <v>230</v>
      </c>
      <c r="BA681" t="s">
        <v>395</v>
      </c>
      <c r="BB681" t="s">
        <v>380</v>
      </c>
      <c r="BC681" t="s">
        <v>3927</v>
      </c>
      <c r="BD681" t="s">
        <v>3927</v>
      </c>
      <c r="BE681" t="s">
        <v>3927</v>
      </c>
      <c r="BF681">
        <v>12</v>
      </c>
    </row>
    <row r="682" spans="1:58" x14ac:dyDescent="0.3">
      <c r="A682">
        <v>2026</v>
      </c>
      <c r="B682">
        <v>202605</v>
      </c>
      <c r="C682">
        <v>5</v>
      </c>
      <c r="D682" s="14">
        <v>20001623455556</v>
      </c>
      <c r="E682" t="s">
        <v>2810</v>
      </c>
      <c r="F682" s="2">
        <v>46148.430196759262</v>
      </c>
      <c r="G682" s="2">
        <v>46150</v>
      </c>
      <c r="I682" t="s">
        <v>224</v>
      </c>
      <c r="J682" t="s">
        <v>230</v>
      </c>
      <c r="L682" t="s">
        <v>3223</v>
      </c>
      <c r="M682" t="s">
        <v>309</v>
      </c>
      <c r="N682" t="s">
        <v>297</v>
      </c>
      <c r="O682" t="s">
        <v>283</v>
      </c>
      <c r="Q682" t="s">
        <v>6325</v>
      </c>
      <c r="R682" t="s">
        <v>2809</v>
      </c>
      <c r="S682" t="s">
        <v>5693</v>
      </c>
      <c r="T682" t="s">
        <v>5694</v>
      </c>
      <c r="U682" t="s">
        <v>3034</v>
      </c>
      <c r="V682" t="s">
        <v>647</v>
      </c>
      <c r="W682" t="s">
        <v>245</v>
      </c>
      <c r="X682" t="s">
        <v>387</v>
      </c>
      <c r="Z682">
        <v>4</v>
      </c>
      <c r="AA682" t="s">
        <v>3921</v>
      </c>
      <c r="AB682" t="s">
        <v>6326</v>
      </c>
      <c r="AC682">
        <v>46154.683587962965</v>
      </c>
      <c r="AD682">
        <v>46154</v>
      </c>
      <c r="AE682" t="s">
        <v>3938</v>
      </c>
      <c r="AG682" t="s">
        <v>5111</v>
      </c>
      <c r="AH682">
        <v>6108858594</v>
      </c>
      <c r="AI682" t="s">
        <v>6327</v>
      </c>
      <c r="AM682" t="s">
        <v>3925</v>
      </c>
      <c r="AN682" t="s">
        <v>3926</v>
      </c>
      <c r="AO682" t="s">
        <v>268</v>
      </c>
      <c r="AP682" t="s">
        <v>304</v>
      </c>
      <c r="AQ682" t="s">
        <v>3940</v>
      </c>
      <c r="AU682" t="s">
        <v>3999</v>
      </c>
      <c r="AV682" t="s">
        <v>4000</v>
      </c>
      <c r="AW682" t="s">
        <v>4955</v>
      </c>
      <c r="AX682" t="s">
        <v>4956</v>
      </c>
      <c r="AY682" t="s">
        <v>253</v>
      </c>
      <c r="AZ682" t="s">
        <v>230</v>
      </c>
      <c r="BA682" t="s">
        <v>395</v>
      </c>
      <c r="BB682" t="s">
        <v>380</v>
      </c>
      <c r="BC682" t="s">
        <v>3927</v>
      </c>
      <c r="BD682" t="s">
        <v>3927</v>
      </c>
      <c r="BE682" t="s">
        <v>3927</v>
      </c>
      <c r="BF682">
        <v>12</v>
      </c>
    </row>
    <row r="683" spans="1:58" x14ac:dyDescent="0.3">
      <c r="A683">
        <v>2026</v>
      </c>
      <c r="B683">
        <v>202605</v>
      </c>
      <c r="C683">
        <v>5</v>
      </c>
      <c r="D683" s="14">
        <v>20001623452080</v>
      </c>
      <c r="E683" t="s">
        <v>2810</v>
      </c>
      <c r="F683" s="2">
        <v>46148.410497685189</v>
      </c>
      <c r="G683" s="2">
        <v>46148</v>
      </c>
      <c r="I683" t="s">
        <v>224</v>
      </c>
      <c r="J683" t="s">
        <v>230</v>
      </c>
      <c r="L683" t="s">
        <v>2935</v>
      </c>
      <c r="M683" t="s">
        <v>4740</v>
      </c>
      <c r="N683" t="s">
        <v>1128</v>
      </c>
      <c r="O683" t="s">
        <v>331</v>
      </c>
      <c r="Q683" t="s">
        <v>6328</v>
      </c>
      <c r="R683" t="s">
        <v>2809</v>
      </c>
      <c r="S683" t="s">
        <v>6329</v>
      </c>
      <c r="T683" t="s">
        <v>6330</v>
      </c>
      <c r="U683" t="s">
        <v>4796</v>
      </c>
      <c r="V683" t="s">
        <v>2024</v>
      </c>
      <c r="W683" t="s">
        <v>245</v>
      </c>
      <c r="X683" t="s">
        <v>387</v>
      </c>
      <c r="Z683">
        <v>4</v>
      </c>
      <c r="AA683" t="s">
        <v>3921</v>
      </c>
      <c r="AB683" t="s">
        <v>6331</v>
      </c>
      <c r="AC683">
        <v>46153.691145833334</v>
      </c>
      <c r="AD683">
        <v>46152</v>
      </c>
      <c r="AE683" t="s">
        <v>3938</v>
      </c>
      <c r="AG683" t="s">
        <v>6332</v>
      </c>
      <c r="AH683">
        <v>6108852613</v>
      </c>
      <c r="AI683" t="s">
        <v>6333</v>
      </c>
      <c r="AM683" t="s">
        <v>3925</v>
      </c>
      <c r="AN683" t="s">
        <v>3926</v>
      </c>
      <c r="AO683" t="s">
        <v>268</v>
      </c>
      <c r="AP683" t="s">
        <v>386</v>
      </c>
      <c r="AQ683" t="s">
        <v>3940</v>
      </c>
      <c r="AU683" t="s">
        <v>4220</v>
      </c>
      <c r="AV683" t="s">
        <v>4000</v>
      </c>
      <c r="AW683" t="s">
        <v>447</v>
      </c>
      <c r="AX683" t="s">
        <v>446</v>
      </c>
      <c r="AY683" t="s">
        <v>253</v>
      </c>
      <c r="AZ683" t="s">
        <v>230</v>
      </c>
      <c r="BA683" t="s">
        <v>395</v>
      </c>
      <c r="BB683" t="s">
        <v>380</v>
      </c>
      <c r="BC683" t="s">
        <v>3927</v>
      </c>
      <c r="BD683" t="s">
        <v>3927</v>
      </c>
      <c r="BE683" t="s">
        <v>3927</v>
      </c>
      <c r="BF683">
        <v>12</v>
      </c>
    </row>
    <row r="684" spans="1:58" x14ac:dyDescent="0.3">
      <c r="A684">
        <v>2026</v>
      </c>
      <c r="B684">
        <v>202605</v>
      </c>
      <c r="C684">
        <v>5</v>
      </c>
      <c r="D684" s="14">
        <v>20001623448734</v>
      </c>
      <c r="E684" t="s">
        <v>2810</v>
      </c>
      <c r="F684" s="2">
        <v>46148.435011574074</v>
      </c>
      <c r="G684" s="2">
        <v>46148</v>
      </c>
      <c r="I684" t="s">
        <v>224</v>
      </c>
      <c r="J684" t="s">
        <v>230</v>
      </c>
      <c r="L684" t="s">
        <v>3805</v>
      </c>
      <c r="M684" t="s">
        <v>392</v>
      </c>
      <c r="N684" t="s">
        <v>353</v>
      </c>
      <c r="O684" t="s">
        <v>283</v>
      </c>
      <c r="Q684" t="s">
        <v>6334</v>
      </c>
      <c r="R684" t="s">
        <v>2809</v>
      </c>
      <c r="S684" t="s">
        <v>5470</v>
      </c>
      <c r="T684" t="s">
        <v>5471</v>
      </c>
      <c r="U684" t="s">
        <v>3034</v>
      </c>
      <c r="V684" t="s">
        <v>647</v>
      </c>
      <c r="W684" t="s">
        <v>245</v>
      </c>
      <c r="X684" t="s">
        <v>225</v>
      </c>
      <c r="Z684">
        <v>4</v>
      </c>
      <c r="AA684" t="s">
        <v>3921</v>
      </c>
      <c r="AB684" t="s">
        <v>3995</v>
      </c>
      <c r="AC684">
        <v>46153.458252314813</v>
      </c>
      <c r="AD684">
        <v>46152</v>
      </c>
      <c r="AE684" t="s">
        <v>3938</v>
      </c>
      <c r="AG684" t="s">
        <v>5111</v>
      </c>
      <c r="AH684">
        <v>6108857582</v>
      </c>
      <c r="AI684" t="s">
        <v>6335</v>
      </c>
      <c r="AM684" t="s">
        <v>3925</v>
      </c>
      <c r="AN684" t="s">
        <v>3926</v>
      </c>
      <c r="AO684" t="s">
        <v>268</v>
      </c>
      <c r="AP684" t="s">
        <v>386</v>
      </c>
      <c r="AQ684" t="s">
        <v>3998</v>
      </c>
      <c r="AU684" t="s">
        <v>4220</v>
      </c>
      <c r="AV684" t="s">
        <v>4000</v>
      </c>
      <c r="AW684" t="s">
        <v>320</v>
      </c>
      <c r="AX684" t="s">
        <v>319</v>
      </c>
      <c r="AY684" t="s">
        <v>254</v>
      </c>
      <c r="AZ684" t="s">
        <v>230</v>
      </c>
      <c r="BA684" t="s">
        <v>395</v>
      </c>
      <c r="BB684" t="s">
        <v>380</v>
      </c>
      <c r="BC684" t="s">
        <v>3927</v>
      </c>
      <c r="BD684" t="s">
        <v>3927</v>
      </c>
      <c r="BE684" t="s">
        <v>3927</v>
      </c>
      <c r="BF684">
        <v>12</v>
      </c>
    </row>
    <row r="685" spans="1:58" x14ac:dyDescent="0.3">
      <c r="A685">
        <v>2026</v>
      </c>
      <c r="B685">
        <v>202605</v>
      </c>
      <c r="C685">
        <v>5</v>
      </c>
      <c r="D685" s="14">
        <v>20001623448721</v>
      </c>
      <c r="E685" t="s">
        <v>2810</v>
      </c>
      <c r="F685" s="2">
        <v>46148.434548611112</v>
      </c>
      <c r="G685" s="2">
        <v>46148</v>
      </c>
      <c r="I685" t="s">
        <v>224</v>
      </c>
      <c r="J685" t="s">
        <v>230</v>
      </c>
      <c r="L685" t="s">
        <v>3256</v>
      </c>
      <c r="M685" t="s">
        <v>494</v>
      </c>
      <c r="N685" t="s">
        <v>486</v>
      </c>
      <c r="O685" t="s">
        <v>257</v>
      </c>
      <c r="Q685" t="s">
        <v>6336</v>
      </c>
      <c r="R685" t="s">
        <v>2809</v>
      </c>
      <c r="S685" t="s">
        <v>463</v>
      </c>
      <c r="T685" t="s">
        <v>464</v>
      </c>
      <c r="U685" t="s">
        <v>258</v>
      </c>
      <c r="V685" t="s">
        <v>247</v>
      </c>
      <c r="W685" t="s">
        <v>245</v>
      </c>
      <c r="X685" t="s">
        <v>225</v>
      </c>
      <c r="Z685">
        <v>1</v>
      </c>
      <c r="AA685" t="s">
        <v>3921</v>
      </c>
      <c r="AB685" t="s">
        <v>6337</v>
      </c>
      <c r="AC685">
        <v>46149.692083333335</v>
      </c>
      <c r="AD685">
        <v>46149</v>
      </c>
      <c r="AE685" t="s">
        <v>3938</v>
      </c>
      <c r="AG685" t="s">
        <v>410</v>
      </c>
      <c r="AH685">
        <v>6108884790</v>
      </c>
      <c r="AI685" t="s">
        <v>6338</v>
      </c>
      <c r="AM685" t="s">
        <v>3925</v>
      </c>
      <c r="AN685" t="s">
        <v>3926</v>
      </c>
      <c r="AO685" t="s">
        <v>268</v>
      </c>
      <c r="AP685" t="s">
        <v>304</v>
      </c>
      <c r="AQ685" t="s">
        <v>3940</v>
      </c>
      <c r="AU685" t="s">
        <v>4282</v>
      </c>
      <c r="AV685" t="s">
        <v>4000</v>
      </c>
      <c r="AW685" t="s">
        <v>320</v>
      </c>
      <c r="AX685" t="s">
        <v>319</v>
      </c>
      <c r="AY685" t="s">
        <v>254</v>
      </c>
      <c r="AZ685" t="s">
        <v>230</v>
      </c>
      <c r="BA685" t="s">
        <v>395</v>
      </c>
      <c r="BB685" t="s">
        <v>380</v>
      </c>
      <c r="BC685" t="s">
        <v>3927</v>
      </c>
      <c r="BD685" t="s">
        <v>3927</v>
      </c>
      <c r="BE685" t="s">
        <v>3927</v>
      </c>
      <c r="BF685">
        <v>12</v>
      </c>
    </row>
    <row r="686" spans="1:58" x14ac:dyDescent="0.3">
      <c r="A686">
        <v>2026</v>
      </c>
      <c r="B686">
        <v>202605</v>
      </c>
      <c r="C686">
        <v>5</v>
      </c>
      <c r="D686" s="14">
        <v>20001623447675</v>
      </c>
      <c r="E686" t="s">
        <v>2810</v>
      </c>
      <c r="F686" s="2">
        <v>46148.432557870372</v>
      </c>
      <c r="G686" s="2">
        <v>46149</v>
      </c>
      <c r="I686" t="s">
        <v>224</v>
      </c>
      <c r="J686" t="s">
        <v>230</v>
      </c>
      <c r="L686" t="s">
        <v>1308</v>
      </c>
      <c r="M686" t="s">
        <v>557</v>
      </c>
      <c r="N686" t="s">
        <v>546</v>
      </c>
      <c r="O686" t="s">
        <v>554</v>
      </c>
      <c r="Q686" t="s">
        <v>6339</v>
      </c>
      <c r="R686" t="s">
        <v>2809</v>
      </c>
      <c r="S686" t="s">
        <v>935</v>
      </c>
      <c r="T686" t="s">
        <v>936</v>
      </c>
      <c r="U686" t="s">
        <v>258</v>
      </c>
      <c r="V686" t="s">
        <v>247</v>
      </c>
      <c r="W686" t="s">
        <v>245</v>
      </c>
      <c r="X686" t="s">
        <v>387</v>
      </c>
      <c r="Z686">
        <v>1</v>
      </c>
      <c r="AA686" t="s">
        <v>3921</v>
      </c>
      <c r="AB686" t="s">
        <v>6340</v>
      </c>
      <c r="AC686">
        <v>46150.616296296299</v>
      </c>
      <c r="AD686">
        <v>46150</v>
      </c>
      <c r="AE686" t="s">
        <v>3938</v>
      </c>
      <c r="AG686" t="s">
        <v>329</v>
      </c>
      <c r="AH686">
        <v>6108851645</v>
      </c>
      <c r="AI686" t="s">
        <v>6341</v>
      </c>
      <c r="AM686" t="s">
        <v>3925</v>
      </c>
      <c r="AN686" t="s">
        <v>3926</v>
      </c>
      <c r="AO686" t="s">
        <v>268</v>
      </c>
      <c r="AP686" t="s">
        <v>693</v>
      </c>
      <c r="AQ686" t="s">
        <v>3940</v>
      </c>
      <c r="AU686" t="s">
        <v>4149</v>
      </c>
      <c r="AV686" t="s">
        <v>4000</v>
      </c>
      <c r="AW686" t="s">
        <v>447</v>
      </c>
      <c r="AX686" t="s">
        <v>446</v>
      </c>
      <c r="AY686" t="s">
        <v>253</v>
      </c>
      <c r="AZ686" t="s">
        <v>230</v>
      </c>
      <c r="BA686" t="s">
        <v>273</v>
      </c>
      <c r="BB686" t="s">
        <v>380</v>
      </c>
      <c r="BC686" t="s">
        <v>3927</v>
      </c>
      <c r="BD686" t="s">
        <v>3927</v>
      </c>
      <c r="BE686" t="s">
        <v>3927</v>
      </c>
      <c r="BF686">
        <v>12</v>
      </c>
    </row>
    <row r="687" spans="1:58" x14ac:dyDescent="0.3">
      <c r="A687">
        <v>2026</v>
      </c>
      <c r="B687">
        <v>202605</v>
      </c>
      <c r="C687">
        <v>5</v>
      </c>
      <c r="D687" s="14">
        <v>20001623447351</v>
      </c>
      <c r="E687" t="s">
        <v>2810</v>
      </c>
      <c r="F687" s="2">
        <v>46148.419745370367</v>
      </c>
      <c r="G687" s="2">
        <v>46153</v>
      </c>
      <c r="I687" t="s">
        <v>224</v>
      </c>
      <c r="J687" t="s">
        <v>230</v>
      </c>
      <c r="L687" t="s">
        <v>6342</v>
      </c>
      <c r="M687" t="s">
        <v>494</v>
      </c>
      <c r="N687" t="s">
        <v>486</v>
      </c>
      <c r="O687" t="s">
        <v>257</v>
      </c>
      <c r="Q687" t="s">
        <v>6343</v>
      </c>
      <c r="R687" t="s">
        <v>2809</v>
      </c>
      <c r="S687" t="s">
        <v>6344</v>
      </c>
      <c r="T687" t="s">
        <v>6345</v>
      </c>
      <c r="U687" t="s">
        <v>4008</v>
      </c>
      <c r="V687" t="s">
        <v>980</v>
      </c>
      <c r="W687" t="s">
        <v>245</v>
      </c>
      <c r="X687" t="s">
        <v>225</v>
      </c>
      <c r="Z687">
        <v>2</v>
      </c>
      <c r="AA687" t="s">
        <v>3921</v>
      </c>
      <c r="AB687" t="s">
        <v>6346</v>
      </c>
      <c r="AC687">
        <v>46155.634386574071</v>
      </c>
      <c r="AD687">
        <v>46155</v>
      </c>
      <c r="AE687" t="s">
        <v>3938</v>
      </c>
      <c r="AG687" t="s">
        <v>5098</v>
      </c>
      <c r="AH687">
        <v>6052742073</v>
      </c>
      <c r="AI687" t="s">
        <v>6347</v>
      </c>
      <c r="AM687" t="s">
        <v>3925</v>
      </c>
      <c r="AN687" t="s">
        <v>3926</v>
      </c>
      <c r="AO687" t="s">
        <v>268</v>
      </c>
      <c r="AP687" t="s">
        <v>304</v>
      </c>
      <c r="AQ687" t="s">
        <v>3940</v>
      </c>
      <c r="AW687" t="s">
        <v>227</v>
      </c>
      <c r="AX687" t="s">
        <v>226</v>
      </c>
      <c r="AY687" t="s">
        <v>254</v>
      </c>
      <c r="AZ687" t="s">
        <v>230</v>
      </c>
      <c r="BA687" t="s">
        <v>273</v>
      </c>
      <c r="BB687" t="s">
        <v>380</v>
      </c>
      <c r="BC687" t="s">
        <v>3927</v>
      </c>
      <c r="BD687" t="s">
        <v>3927</v>
      </c>
      <c r="BE687" t="s">
        <v>3927</v>
      </c>
      <c r="BF687">
        <v>1</v>
      </c>
    </row>
    <row r="688" spans="1:58" x14ac:dyDescent="0.3">
      <c r="A688">
        <v>2026</v>
      </c>
      <c r="B688">
        <v>202605</v>
      </c>
      <c r="C688">
        <v>5</v>
      </c>
      <c r="D688" s="14">
        <v>20001623442642</v>
      </c>
      <c r="E688" t="s">
        <v>2810</v>
      </c>
      <c r="F688" s="2">
        <v>46148.4297337963</v>
      </c>
      <c r="G688" s="2">
        <v>46148</v>
      </c>
      <c r="I688" t="s">
        <v>224</v>
      </c>
      <c r="J688" t="s">
        <v>230</v>
      </c>
      <c r="L688" t="s">
        <v>3024</v>
      </c>
      <c r="M688" t="s">
        <v>309</v>
      </c>
      <c r="N688" t="s">
        <v>297</v>
      </c>
      <c r="O688" t="s">
        <v>283</v>
      </c>
      <c r="Q688" t="s">
        <v>6348</v>
      </c>
      <c r="R688" t="s">
        <v>2809</v>
      </c>
      <c r="S688" t="s">
        <v>6349</v>
      </c>
      <c r="T688" t="s">
        <v>6350</v>
      </c>
      <c r="U688" t="s">
        <v>3034</v>
      </c>
      <c r="V688" t="s">
        <v>647</v>
      </c>
      <c r="W688" t="s">
        <v>245</v>
      </c>
      <c r="X688" t="s">
        <v>225</v>
      </c>
      <c r="Z688">
        <v>2</v>
      </c>
      <c r="AA688" t="s">
        <v>3921</v>
      </c>
      <c r="AB688" t="s">
        <v>6119</v>
      </c>
      <c r="AC688">
        <v>46150.85659722222</v>
      </c>
      <c r="AD688">
        <v>46150</v>
      </c>
      <c r="AE688" t="s">
        <v>3938</v>
      </c>
      <c r="AG688" t="s">
        <v>5135</v>
      </c>
      <c r="AH688">
        <v>6077055242</v>
      </c>
      <c r="AI688" t="s">
        <v>6351</v>
      </c>
      <c r="AM688" t="s">
        <v>3925</v>
      </c>
      <c r="AN688" t="s">
        <v>3926</v>
      </c>
      <c r="AO688" t="s">
        <v>268</v>
      </c>
      <c r="AP688" t="s">
        <v>386</v>
      </c>
      <c r="AQ688" t="s">
        <v>3940</v>
      </c>
      <c r="AU688" t="s">
        <v>4149</v>
      </c>
      <c r="AV688" t="s">
        <v>4000</v>
      </c>
      <c r="AW688" t="s">
        <v>227</v>
      </c>
      <c r="AX688" t="s">
        <v>226</v>
      </c>
      <c r="AY688" t="s">
        <v>254</v>
      </c>
      <c r="AZ688" t="s">
        <v>230</v>
      </c>
      <c r="BA688" t="s">
        <v>273</v>
      </c>
      <c r="BB688" t="s">
        <v>380</v>
      </c>
      <c r="BC688" t="s">
        <v>3927</v>
      </c>
      <c r="BD688" t="s">
        <v>3927</v>
      </c>
      <c r="BE688" t="s">
        <v>3927</v>
      </c>
      <c r="BF688">
        <v>9</v>
      </c>
    </row>
    <row r="689" spans="1:58" x14ac:dyDescent="0.3">
      <c r="A689">
        <v>2026</v>
      </c>
      <c r="B689">
        <v>202605</v>
      </c>
      <c r="C689">
        <v>5</v>
      </c>
      <c r="D689" s="14">
        <v>20001623439668</v>
      </c>
      <c r="E689" t="s">
        <v>2810</v>
      </c>
      <c r="F689" s="2">
        <v>46148.429293981484</v>
      </c>
      <c r="G689" s="2">
        <v>46150</v>
      </c>
      <c r="I689" t="s">
        <v>224</v>
      </c>
      <c r="J689" t="s">
        <v>230</v>
      </c>
      <c r="L689" t="s">
        <v>3530</v>
      </c>
      <c r="M689" t="s">
        <v>309</v>
      </c>
      <c r="N689" t="s">
        <v>297</v>
      </c>
      <c r="O689" t="s">
        <v>283</v>
      </c>
      <c r="Q689" t="s">
        <v>6352</v>
      </c>
      <c r="R689" t="s">
        <v>2809</v>
      </c>
      <c r="S689" t="s">
        <v>5108</v>
      </c>
      <c r="T689" t="s">
        <v>5109</v>
      </c>
      <c r="U689" t="s">
        <v>3034</v>
      </c>
      <c r="V689" t="s">
        <v>647</v>
      </c>
      <c r="W689" t="s">
        <v>245</v>
      </c>
      <c r="X689" t="s">
        <v>387</v>
      </c>
      <c r="Z689">
        <v>4</v>
      </c>
      <c r="AA689" t="s">
        <v>3921</v>
      </c>
      <c r="AB689" t="s">
        <v>3995</v>
      </c>
      <c r="AC689">
        <v>46155.513136574074</v>
      </c>
      <c r="AD689">
        <v>46154</v>
      </c>
      <c r="AE689" t="s">
        <v>3938</v>
      </c>
      <c r="AG689" t="s">
        <v>5111</v>
      </c>
      <c r="AH689">
        <v>6108881795</v>
      </c>
      <c r="AI689" t="s">
        <v>6353</v>
      </c>
      <c r="AM689" t="s">
        <v>3925</v>
      </c>
      <c r="AN689" t="s">
        <v>3926</v>
      </c>
      <c r="AO689" t="s">
        <v>268</v>
      </c>
      <c r="AP689" t="s">
        <v>386</v>
      </c>
      <c r="AQ689" t="s">
        <v>3998</v>
      </c>
      <c r="AW689" t="s">
        <v>447</v>
      </c>
      <c r="AX689" t="s">
        <v>446</v>
      </c>
      <c r="AY689" t="s">
        <v>253</v>
      </c>
      <c r="AZ689" t="s">
        <v>230</v>
      </c>
      <c r="BA689" t="s">
        <v>395</v>
      </c>
      <c r="BB689" t="s">
        <v>380</v>
      </c>
      <c r="BC689" t="s">
        <v>3927</v>
      </c>
      <c r="BD689" t="s">
        <v>3927</v>
      </c>
      <c r="BE689" t="s">
        <v>3927</v>
      </c>
      <c r="BF689">
        <v>12</v>
      </c>
    </row>
    <row r="690" spans="1:58" x14ac:dyDescent="0.3">
      <c r="A690">
        <v>2026</v>
      </c>
      <c r="B690">
        <v>202605</v>
      </c>
      <c r="C690">
        <v>5</v>
      </c>
      <c r="D690" s="14">
        <v>20001623439579</v>
      </c>
      <c r="E690" t="s">
        <v>2810</v>
      </c>
      <c r="F690" s="2">
        <v>46148.425833333335</v>
      </c>
      <c r="G690" s="2">
        <v>46149</v>
      </c>
      <c r="I690" t="s">
        <v>224</v>
      </c>
      <c r="J690" t="s">
        <v>230</v>
      </c>
      <c r="L690" t="s">
        <v>6354</v>
      </c>
      <c r="M690" t="s">
        <v>2613</v>
      </c>
      <c r="N690" t="s">
        <v>353</v>
      </c>
      <c r="O690" t="s">
        <v>283</v>
      </c>
      <c r="Q690" t="s">
        <v>6355</v>
      </c>
      <c r="R690" t="s">
        <v>2809</v>
      </c>
      <c r="S690" t="s">
        <v>5585</v>
      </c>
      <c r="T690" t="s">
        <v>5586</v>
      </c>
      <c r="U690" t="s">
        <v>3034</v>
      </c>
      <c r="V690" t="s">
        <v>647</v>
      </c>
      <c r="W690" t="s">
        <v>245</v>
      </c>
      <c r="X690" t="s">
        <v>225</v>
      </c>
      <c r="Z690">
        <v>4</v>
      </c>
      <c r="AA690" t="s">
        <v>3921</v>
      </c>
      <c r="AB690" t="s">
        <v>6356</v>
      </c>
      <c r="AC690">
        <v>46154.683587962965</v>
      </c>
      <c r="AD690">
        <v>46153</v>
      </c>
      <c r="AE690" t="s">
        <v>3938</v>
      </c>
      <c r="AG690" t="s">
        <v>5111</v>
      </c>
      <c r="AH690">
        <v>6108885755</v>
      </c>
      <c r="AI690" t="s">
        <v>6357</v>
      </c>
      <c r="AM690" t="s">
        <v>3925</v>
      </c>
      <c r="AN690" t="s">
        <v>3926</v>
      </c>
      <c r="AO690" t="s">
        <v>268</v>
      </c>
      <c r="AP690" t="s">
        <v>386</v>
      </c>
      <c r="AQ690" t="s">
        <v>3940</v>
      </c>
      <c r="AU690" t="s">
        <v>3999</v>
      </c>
      <c r="AV690" t="s">
        <v>4000</v>
      </c>
      <c r="AW690" t="s">
        <v>320</v>
      </c>
      <c r="AX690" t="s">
        <v>319</v>
      </c>
      <c r="AY690" t="s">
        <v>254</v>
      </c>
      <c r="AZ690" t="s">
        <v>230</v>
      </c>
      <c r="BA690" t="s">
        <v>395</v>
      </c>
      <c r="BB690" t="s">
        <v>380</v>
      </c>
      <c r="BC690" t="s">
        <v>3927</v>
      </c>
      <c r="BD690" t="s">
        <v>3927</v>
      </c>
      <c r="BE690" t="s">
        <v>3927</v>
      </c>
      <c r="BF690">
        <v>12</v>
      </c>
    </row>
    <row r="691" spans="1:58" x14ac:dyDescent="0.3">
      <c r="A691">
        <v>2026</v>
      </c>
      <c r="B691">
        <v>202605</v>
      </c>
      <c r="C691">
        <v>5</v>
      </c>
      <c r="D691" s="14">
        <v>20001623438975</v>
      </c>
      <c r="E691" t="s">
        <v>2810</v>
      </c>
      <c r="F691" s="2">
        <v>46148.402291666665</v>
      </c>
      <c r="G691" s="2">
        <v>46150</v>
      </c>
      <c r="I691" t="s">
        <v>224</v>
      </c>
      <c r="J691" t="s">
        <v>230</v>
      </c>
      <c r="L691" t="s">
        <v>3126</v>
      </c>
      <c r="M691" t="s">
        <v>4091</v>
      </c>
      <c r="N691" t="s">
        <v>546</v>
      </c>
      <c r="O691" t="s">
        <v>554</v>
      </c>
      <c r="Q691" t="s">
        <v>6358</v>
      </c>
      <c r="R691" t="s">
        <v>2809</v>
      </c>
      <c r="S691" t="s">
        <v>5701</v>
      </c>
      <c r="T691" t="s">
        <v>5702</v>
      </c>
      <c r="U691" t="s">
        <v>3034</v>
      </c>
      <c r="V691" t="s">
        <v>647</v>
      </c>
      <c r="W691" t="s">
        <v>245</v>
      </c>
      <c r="X691" t="s">
        <v>387</v>
      </c>
      <c r="Z691">
        <v>4</v>
      </c>
      <c r="AA691" t="s">
        <v>3921</v>
      </c>
      <c r="AB691" t="s">
        <v>6359</v>
      </c>
      <c r="AC691">
        <v>46154.683587962965</v>
      </c>
      <c r="AD691">
        <v>46154</v>
      </c>
      <c r="AE691" t="s">
        <v>3938</v>
      </c>
      <c r="AG691" t="s">
        <v>5111</v>
      </c>
      <c r="AH691">
        <v>1023914540</v>
      </c>
      <c r="AI691" t="s">
        <v>6360</v>
      </c>
      <c r="AM691" t="s">
        <v>3925</v>
      </c>
      <c r="AN691" t="s">
        <v>3926</v>
      </c>
      <c r="AO691" t="s">
        <v>268</v>
      </c>
      <c r="AP691" t="s">
        <v>304</v>
      </c>
      <c r="AQ691" t="s">
        <v>3940</v>
      </c>
      <c r="AU691" t="s">
        <v>3999</v>
      </c>
      <c r="AV691" t="s">
        <v>4000</v>
      </c>
      <c r="AW691" t="s">
        <v>447</v>
      </c>
      <c r="AX691" t="s">
        <v>446</v>
      </c>
      <c r="AY691" t="s">
        <v>253</v>
      </c>
      <c r="AZ691" t="s">
        <v>230</v>
      </c>
      <c r="BA691" t="s">
        <v>273</v>
      </c>
      <c r="BB691" t="s">
        <v>380</v>
      </c>
      <c r="BC691" t="s">
        <v>3927</v>
      </c>
      <c r="BD691" t="s">
        <v>3927</v>
      </c>
      <c r="BE691" t="s">
        <v>3927</v>
      </c>
      <c r="BF691">
        <v>1</v>
      </c>
    </row>
    <row r="692" spans="1:58" x14ac:dyDescent="0.3">
      <c r="A692">
        <v>2026</v>
      </c>
      <c r="B692">
        <v>202605</v>
      </c>
      <c r="C692">
        <v>5</v>
      </c>
      <c r="D692" s="14">
        <v>20001623417641</v>
      </c>
      <c r="E692" t="s">
        <v>2810</v>
      </c>
      <c r="F692" s="2">
        <v>46148.393171296295</v>
      </c>
      <c r="G692" s="2">
        <v>46148</v>
      </c>
      <c r="I692" t="s">
        <v>224</v>
      </c>
      <c r="J692" t="s">
        <v>230</v>
      </c>
      <c r="L692" t="s">
        <v>3100</v>
      </c>
      <c r="M692" t="s">
        <v>1594</v>
      </c>
      <c r="N692" t="s">
        <v>938</v>
      </c>
      <c r="O692" t="s">
        <v>331</v>
      </c>
      <c r="Q692" t="s">
        <v>6361</v>
      </c>
      <c r="R692" t="s">
        <v>2809</v>
      </c>
      <c r="S692" t="s">
        <v>4841</v>
      </c>
      <c r="T692" t="s">
        <v>4842</v>
      </c>
      <c r="U692" t="s">
        <v>4008</v>
      </c>
      <c r="V692" t="s">
        <v>980</v>
      </c>
      <c r="W692" t="s">
        <v>245</v>
      </c>
      <c r="X692" t="s">
        <v>225</v>
      </c>
      <c r="Z692">
        <v>4</v>
      </c>
      <c r="AA692" t="s">
        <v>3921</v>
      </c>
      <c r="AB692" t="s">
        <v>6362</v>
      </c>
      <c r="AC692">
        <v>46153.358356481483</v>
      </c>
      <c r="AD692">
        <v>46152</v>
      </c>
      <c r="AE692" t="s">
        <v>3938</v>
      </c>
      <c r="AG692" t="s">
        <v>4844</v>
      </c>
      <c r="AH692">
        <v>6108856618</v>
      </c>
      <c r="AI692" t="s">
        <v>6363</v>
      </c>
      <c r="AM692" t="s">
        <v>3925</v>
      </c>
      <c r="AN692" t="s">
        <v>3926</v>
      </c>
      <c r="AO692" t="s">
        <v>268</v>
      </c>
      <c r="AP692" t="s">
        <v>386</v>
      </c>
      <c r="AQ692" t="s">
        <v>3940</v>
      </c>
      <c r="AU692" t="s">
        <v>4220</v>
      </c>
      <c r="AV692" t="s">
        <v>4000</v>
      </c>
      <c r="AW692" t="s">
        <v>320</v>
      </c>
      <c r="AX692" t="s">
        <v>319</v>
      </c>
      <c r="AY692" t="s">
        <v>254</v>
      </c>
      <c r="AZ692" t="s">
        <v>230</v>
      </c>
      <c r="BA692" t="s">
        <v>344</v>
      </c>
      <c r="BB692" t="s">
        <v>232</v>
      </c>
      <c r="BC692" t="s">
        <v>3927</v>
      </c>
      <c r="BD692" t="s">
        <v>3927</v>
      </c>
      <c r="BE692" t="s">
        <v>3927</v>
      </c>
      <c r="BF692">
        <v>12</v>
      </c>
    </row>
    <row r="693" spans="1:58" x14ac:dyDescent="0.3">
      <c r="A693">
        <v>2026</v>
      </c>
      <c r="B693">
        <v>202605</v>
      </c>
      <c r="C693">
        <v>5</v>
      </c>
      <c r="D693" s="14">
        <v>20001623412905</v>
      </c>
      <c r="E693" t="s">
        <v>2810</v>
      </c>
      <c r="F693" s="2">
        <v>46148.40388888889</v>
      </c>
      <c r="G693" s="2">
        <v>46149</v>
      </c>
      <c r="I693" t="s">
        <v>224</v>
      </c>
      <c r="J693" t="s">
        <v>230</v>
      </c>
      <c r="L693" t="s">
        <v>3696</v>
      </c>
      <c r="M693" t="s">
        <v>902</v>
      </c>
      <c r="N693" t="s">
        <v>752</v>
      </c>
      <c r="O693" t="s">
        <v>623</v>
      </c>
      <c r="Q693" t="s">
        <v>6364</v>
      </c>
      <c r="R693" t="s">
        <v>2809</v>
      </c>
      <c r="S693" t="s">
        <v>5446</v>
      </c>
      <c r="T693" t="s">
        <v>5447</v>
      </c>
      <c r="U693" t="s">
        <v>3034</v>
      </c>
      <c r="V693" t="s">
        <v>647</v>
      </c>
      <c r="W693" t="s">
        <v>245</v>
      </c>
      <c r="X693" t="s">
        <v>225</v>
      </c>
      <c r="Z693">
        <v>4</v>
      </c>
      <c r="AA693" t="s">
        <v>3921</v>
      </c>
      <c r="AB693" t="s">
        <v>3995</v>
      </c>
      <c r="AC693">
        <v>46155.513055555559</v>
      </c>
      <c r="AD693">
        <v>46153</v>
      </c>
      <c r="AE693" t="s">
        <v>3938</v>
      </c>
      <c r="AG693" t="s">
        <v>5111</v>
      </c>
      <c r="AH693">
        <v>6108847692</v>
      </c>
      <c r="AI693" t="s">
        <v>6365</v>
      </c>
      <c r="AM693" t="s">
        <v>3925</v>
      </c>
      <c r="AN693" t="s">
        <v>3926</v>
      </c>
      <c r="AO693" t="s">
        <v>268</v>
      </c>
      <c r="AP693" t="s">
        <v>386</v>
      </c>
      <c r="AQ693" t="s">
        <v>3998</v>
      </c>
      <c r="AW693" t="s">
        <v>227</v>
      </c>
      <c r="AX693" t="s">
        <v>226</v>
      </c>
      <c r="AY693" t="s">
        <v>254</v>
      </c>
      <c r="AZ693" t="s">
        <v>230</v>
      </c>
      <c r="BA693" t="s">
        <v>395</v>
      </c>
      <c r="BB693" t="s">
        <v>380</v>
      </c>
      <c r="BC693" t="s">
        <v>3927</v>
      </c>
      <c r="BD693" t="s">
        <v>3927</v>
      </c>
      <c r="BE693" t="s">
        <v>3927</v>
      </c>
      <c r="BF693">
        <v>12</v>
      </c>
    </row>
    <row r="694" spans="1:58" x14ac:dyDescent="0.3">
      <c r="A694">
        <v>2026</v>
      </c>
      <c r="B694">
        <v>202605</v>
      </c>
      <c r="C694">
        <v>5</v>
      </c>
      <c r="D694" s="14">
        <v>20001623412230</v>
      </c>
      <c r="E694" t="s">
        <v>2810</v>
      </c>
      <c r="F694" s="2">
        <v>46148.369814814818</v>
      </c>
      <c r="G694" s="2">
        <v>46149</v>
      </c>
      <c r="I694" t="s">
        <v>224</v>
      </c>
      <c r="J694" t="s">
        <v>230</v>
      </c>
      <c r="L694" t="s">
        <v>1429</v>
      </c>
      <c r="M694" t="s">
        <v>309</v>
      </c>
      <c r="N694" t="s">
        <v>297</v>
      </c>
      <c r="O694" t="s">
        <v>283</v>
      </c>
      <c r="Q694" t="s">
        <v>6366</v>
      </c>
      <c r="R694" t="s">
        <v>2809</v>
      </c>
      <c r="S694" t="s">
        <v>674</v>
      </c>
      <c r="T694" t="s">
        <v>675</v>
      </c>
      <c r="U694" t="s">
        <v>258</v>
      </c>
      <c r="V694" t="s">
        <v>247</v>
      </c>
      <c r="W694" t="s">
        <v>245</v>
      </c>
      <c r="X694" t="s">
        <v>225</v>
      </c>
      <c r="Z694">
        <v>1</v>
      </c>
      <c r="AA694" t="s">
        <v>3921</v>
      </c>
      <c r="AB694" t="s">
        <v>6367</v>
      </c>
      <c r="AC694">
        <v>46150.616296296299</v>
      </c>
      <c r="AD694">
        <v>46150</v>
      </c>
      <c r="AE694" t="s">
        <v>3938</v>
      </c>
      <c r="AG694" t="s">
        <v>359</v>
      </c>
      <c r="AH694">
        <v>6032434748</v>
      </c>
      <c r="AI694" t="s">
        <v>6368</v>
      </c>
      <c r="AM694" t="s">
        <v>3925</v>
      </c>
      <c r="AN694" t="s">
        <v>3926</v>
      </c>
      <c r="AO694" t="s">
        <v>268</v>
      </c>
      <c r="AP694" t="s">
        <v>304</v>
      </c>
      <c r="AQ694" t="s">
        <v>3940</v>
      </c>
      <c r="AU694" t="s">
        <v>4149</v>
      </c>
      <c r="AV694" t="s">
        <v>4000</v>
      </c>
      <c r="AW694" t="s">
        <v>227</v>
      </c>
      <c r="AX694" t="s">
        <v>226</v>
      </c>
      <c r="AY694" t="s">
        <v>254</v>
      </c>
      <c r="AZ694" t="s">
        <v>230</v>
      </c>
      <c r="BA694" t="s">
        <v>273</v>
      </c>
      <c r="BB694" t="s">
        <v>380</v>
      </c>
      <c r="BC694" t="s">
        <v>3927</v>
      </c>
      <c r="BD694" t="s">
        <v>3927</v>
      </c>
      <c r="BE694" t="s">
        <v>3927</v>
      </c>
      <c r="BF694">
        <v>16</v>
      </c>
    </row>
    <row r="695" spans="1:58" x14ac:dyDescent="0.3">
      <c r="A695">
        <v>2026</v>
      </c>
      <c r="B695">
        <v>202605</v>
      </c>
      <c r="C695">
        <v>5</v>
      </c>
      <c r="D695" s="14">
        <v>20001623409520</v>
      </c>
      <c r="E695" t="s">
        <v>2810</v>
      </c>
      <c r="F695" s="2">
        <v>46148.385324074072</v>
      </c>
      <c r="G695" s="2">
        <v>46148</v>
      </c>
      <c r="I695" t="s">
        <v>224</v>
      </c>
      <c r="J695" t="s">
        <v>230</v>
      </c>
      <c r="L695" t="s">
        <v>6369</v>
      </c>
      <c r="M695" t="s">
        <v>309</v>
      </c>
      <c r="N695" t="s">
        <v>297</v>
      </c>
      <c r="O695" t="s">
        <v>283</v>
      </c>
      <c r="Q695" t="s">
        <v>6370</v>
      </c>
      <c r="R695" t="s">
        <v>2809</v>
      </c>
      <c r="S695" t="s">
        <v>5585</v>
      </c>
      <c r="T695" t="s">
        <v>5586</v>
      </c>
      <c r="U695" t="s">
        <v>3034</v>
      </c>
      <c r="V695" t="s">
        <v>647</v>
      </c>
      <c r="W695" t="s">
        <v>245</v>
      </c>
      <c r="X695" t="s">
        <v>225</v>
      </c>
      <c r="Z695">
        <v>4</v>
      </c>
      <c r="AA695" t="s">
        <v>3921</v>
      </c>
      <c r="AB695" t="s">
        <v>6371</v>
      </c>
      <c r="AC695">
        <v>46153.354085648149</v>
      </c>
      <c r="AD695">
        <v>46152</v>
      </c>
      <c r="AE695" t="s">
        <v>3938</v>
      </c>
      <c r="AG695" t="s">
        <v>5111</v>
      </c>
      <c r="AH695">
        <v>6030670875</v>
      </c>
      <c r="AI695" t="s">
        <v>6372</v>
      </c>
      <c r="AM695" t="s">
        <v>3925</v>
      </c>
      <c r="AN695" t="s">
        <v>3926</v>
      </c>
      <c r="AO695" t="s">
        <v>268</v>
      </c>
      <c r="AP695" t="s">
        <v>304</v>
      </c>
      <c r="AQ695" t="s">
        <v>3940</v>
      </c>
      <c r="AU695" t="s">
        <v>4220</v>
      </c>
      <c r="AV695" t="s">
        <v>4000</v>
      </c>
      <c r="AW695" t="s">
        <v>227</v>
      </c>
      <c r="AX695" t="s">
        <v>226</v>
      </c>
      <c r="AY695" t="s">
        <v>254</v>
      </c>
      <c r="AZ695" t="s">
        <v>230</v>
      </c>
      <c r="BA695" t="s">
        <v>273</v>
      </c>
      <c r="BB695" t="s">
        <v>380</v>
      </c>
      <c r="BC695" t="s">
        <v>3927</v>
      </c>
      <c r="BD695" t="s">
        <v>3927</v>
      </c>
      <c r="BE695" t="s">
        <v>3927</v>
      </c>
      <c r="BF695">
        <v>5</v>
      </c>
    </row>
    <row r="696" spans="1:58" x14ac:dyDescent="0.3">
      <c r="A696">
        <v>2026</v>
      </c>
      <c r="B696">
        <v>202605</v>
      </c>
      <c r="C696">
        <v>5</v>
      </c>
      <c r="D696" s="14">
        <v>20001623407785</v>
      </c>
      <c r="E696" t="s">
        <v>2810</v>
      </c>
      <c r="F696" s="2">
        <v>46148.397326388891</v>
      </c>
      <c r="G696" s="2">
        <v>46148</v>
      </c>
      <c r="I696" t="s">
        <v>224</v>
      </c>
      <c r="J696" t="s">
        <v>230</v>
      </c>
      <c r="L696" t="s">
        <v>6373</v>
      </c>
      <c r="M696" t="s">
        <v>557</v>
      </c>
      <c r="N696" t="s">
        <v>546</v>
      </c>
      <c r="O696" t="s">
        <v>554</v>
      </c>
      <c r="Q696" t="s">
        <v>6374</v>
      </c>
      <c r="R696" t="s">
        <v>2809</v>
      </c>
      <c r="S696" t="s">
        <v>347</v>
      </c>
      <c r="T696" t="s">
        <v>358</v>
      </c>
      <c r="U696" t="s">
        <v>258</v>
      </c>
      <c r="V696" t="s">
        <v>247</v>
      </c>
      <c r="W696" t="s">
        <v>245</v>
      </c>
      <c r="X696" t="s">
        <v>225</v>
      </c>
      <c r="Z696">
        <v>1</v>
      </c>
      <c r="AA696" t="s">
        <v>3921</v>
      </c>
      <c r="AB696" t="s">
        <v>6375</v>
      </c>
      <c r="AC696">
        <v>46149.692083333335</v>
      </c>
      <c r="AD696">
        <v>46149</v>
      </c>
      <c r="AE696" t="s">
        <v>3938</v>
      </c>
      <c r="AG696" t="s">
        <v>359</v>
      </c>
      <c r="AH696">
        <v>6108849630</v>
      </c>
      <c r="AI696" t="s">
        <v>6376</v>
      </c>
      <c r="AM696" t="s">
        <v>3925</v>
      </c>
      <c r="AN696" t="s">
        <v>3926</v>
      </c>
      <c r="AO696" t="s">
        <v>268</v>
      </c>
      <c r="AP696" t="s">
        <v>693</v>
      </c>
      <c r="AQ696" t="s">
        <v>3940</v>
      </c>
      <c r="AU696" t="s">
        <v>4282</v>
      </c>
      <c r="AV696" t="s">
        <v>4000</v>
      </c>
      <c r="AW696" t="s">
        <v>320</v>
      </c>
      <c r="AX696" t="s">
        <v>319</v>
      </c>
      <c r="AY696" t="s">
        <v>254</v>
      </c>
      <c r="AZ696" t="s">
        <v>230</v>
      </c>
      <c r="BA696" t="s">
        <v>273</v>
      </c>
      <c r="BB696" t="s">
        <v>380</v>
      </c>
      <c r="BC696" t="s">
        <v>3927</v>
      </c>
      <c r="BD696" t="s">
        <v>3927</v>
      </c>
      <c r="BE696" t="s">
        <v>3927</v>
      </c>
      <c r="BF696">
        <v>12</v>
      </c>
    </row>
    <row r="697" spans="1:58" x14ac:dyDescent="0.3">
      <c r="A697">
        <v>2026</v>
      </c>
      <c r="B697">
        <v>202605</v>
      </c>
      <c r="C697">
        <v>5</v>
      </c>
      <c r="D697" s="14">
        <v>20001623406631</v>
      </c>
      <c r="E697" t="s">
        <v>2810</v>
      </c>
      <c r="F697" s="2">
        <v>46148.389837962961</v>
      </c>
      <c r="G697" s="2">
        <v>46149</v>
      </c>
      <c r="I697" t="s">
        <v>224</v>
      </c>
      <c r="J697" t="s">
        <v>230</v>
      </c>
      <c r="L697" t="s">
        <v>2883</v>
      </c>
      <c r="M697" t="s">
        <v>4449</v>
      </c>
      <c r="N697" t="s">
        <v>2982</v>
      </c>
      <c r="O697" t="s">
        <v>554</v>
      </c>
      <c r="Q697" t="s">
        <v>6377</v>
      </c>
      <c r="R697" t="s">
        <v>2809</v>
      </c>
      <c r="S697" t="s">
        <v>5108</v>
      </c>
      <c r="T697" t="s">
        <v>5109</v>
      </c>
      <c r="U697" t="s">
        <v>3034</v>
      </c>
      <c r="V697" t="s">
        <v>647</v>
      </c>
      <c r="W697" t="s">
        <v>245</v>
      </c>
      <c r="X697" t="s">
        <v>225</v>
      </c>
      <c r="Z697">
        <v>4</v>
      </c>
      <c r="AA697" t="s">
        <v>3921</v>
      </c>
      <c r="AB697" t="s">
        <v>3995</v>
      </c>
      <c r="AC697">
        <v>46155.513055555559</v>
      </c>
      <c r="AD697">
        <v>46153</v>
      </c>
      <c r="AE697" t="s">
        <v>3938</v>
      </c>
      <c r="AG697" t="s">
        <v>5111</v>
      </c>
      <c r="AH697">
        <v>6108858512</v>
      </c>
      <c r="AI697" t="s">
        <v>6378</v>
      </c>
      <c r="AM697" t="s">
        <v>3925</v>
      </c>
      <c r="AN697" t="s">
        <v>3926</v>
      </c>
      <c r="AO697" t="s">
        <v>268</v>
      </c>
      <c r="AP697" t="s">
        <v>386</v>
      </c>
      <c r="AQ697" t="s">
        <v>3998</v>
      </c>
      <c r="AW697" t="s">
        <v>320</v>
      </c>
      <c r="AX697" t="s">
        <v>319</v>
      </c>
      <c r="AY697" t="s">
        <v>254</v>
      </c>
      <c r="AZ697" t="s">
        <v>230</v>
      </c>
      <c r="BA697" t="s">
        <v>344</v>
      </c>
      <c r="BB697" t="s">
        <v>232</v>
      </c>
      <c r="BC697" t="s">
        <v>3927</v>
      </c>
      <c r="BD697" t="s">
        <v>3927</v>
      </c>
      <c r="BE697" t="s">
        <v>3927</v>
      </c>
      <c r="BF697">
        <v>12</v>
      </c>
    </row>
    <row r="698" spans="1:58" x14ac:dyDescent="0.3">
      <c r="A698">
        <v>2026</v>
      </c>
      <c r="B698">
        <v>202605</v>
      </c>
      <c r="C698">
        <v>5</v>
      </c>
      <c r="D698" s="14">
        <v>20001623401281</v>
      </c>
      <c r="E698" t="s">
        <v>2810</v>
      </c>
      <c r="F698" s="2">
        <v>46148.371215277781</v>
      </c>
      <c r="G698" s="2">
        <v>46149</v>
      </c>
      <c r="I698" t="s">
        <v>224</v>
      </c>
      <c r="J698" t="s">
        <v>230</v>
      </c>
      <c r="L698" t="s">
        <v>3077</v>
      </c>
      <c r="M698" t="s">
        <v>994</v>
      </c>
      <c r="N698" t="s">
        <v>989</v>
      </c>
      <c r="O698" t="s">
        <v>554</v>
      </c>
      <c r="Q698" t="s">
        <v>6379</v>
      </c>
      <c r="R698" t="s">
        <v>2809</v>
      </c>
      <c r="S698" t="s">
        <v>5318</v>
      </c>
      <c r="T698" t="s">
        <v>5319</v>
      </c>
      <c r="U698" t="s">
        <v>3034</v>
      </c>
      <c r="V698" t="s">
        <v>3994</v>
      </c>
      <c r="W698" t="s">
        <v>245</v>
      </c>
      <c r="X698" t="s">
        <v>225</v>
      </c>
      <c r="Z698">
        <v>4</v>
      </c>
      <c r="AA698" t="s">
        <v>3921</v>
      </c>
      <c r="AB698" t="s">
        <v>6380</v>
      </c>
      <c r="AC698">
        <v>46153.620787037034</v>
      </c>
      <c r="AD698">
        <v>46153</v>
      </c>
      <c r="AE698" t="s">
        <v>3938</v>
      </c>
      <c r="AG698" t="s">
        <v>4854</v>
      </c>
      <c r="AH698">
        <v>6006960539</v>
      </c>
      <c r="AI698" t="s">
        <v>6381</v>
      </c>
      <c r="AM698" t="s">
        <v>3925</v>
      </c>
      <c r="AN698" t="s">
        <v>3926</v>
      </c>
      <c r="AO698" t="s">
        <v>268</v>
      </c>
      <c r="AP698" t="s">
        <v>386</v>
      </c>
      <c r="AQ698" t="s">
        <v>3940</v>
      </c>
      <c r="AU698" t="s">
        <v>4220</v>
      </c>
      <c r="AV698" t="s">
        <v>4000</v>
      </c>
      <c r="AW698" t="s">
        <v>1914</v>
      </c>
      <c r="AX698" t="s">
        <v>1913</v>
      </c>
      <c r="AY698" t="s">
        <v>254</v>
      </c>
      <c r="AZ698" t="s">
        <v>230</v>
      </c>
      <c r="BA698" t="s">
        <v>344</v>
      </c>
      <c r="BB698" t="s">
        <v>232</v>
      </c>
      <c r="BC698" t="s">
        <v>3927</v>
      </c>
      <c r="BD698" t="s">
        <v>3927</v>
      </c>
      <c r="BE698" t="s">
        <v>3927</v>
      </c>
      <c r="BF698">
        <v>16</v>
      </c>
    </row>
    <row r="699" spans="1:58" x14ac:dyDescent="0.3">
      <c r="A699">
        <v>2026</v>
      </c>
      <c r="B699">
        <v>202605</v>
      </c>
      <c r="C699">
        <v>5</v>
      </c>
      <c r="D699" s="14">
        <v>20001623400522</v>
      </c>
      <c r="E699" t="s">
        <v>2810</v>
      </c>
      <c r="F699" s="2">
        <v>46148.384259259263</v>
      </c>
      <c r="G699" s="2">
        <v>46149</v>
      </c>
      <c r="I699" t="s">
        <v>224</v>
      </c>
      <c r="J699" t="s">
        <v>230</v>
      </c>
      <c r="L699" t="s">
        <v>6382</v>
      </c>
      <c r="M699" t="s">
        <v>309</v>
      </c>
      <c r="N699" t="s">
        <v>297</v>
      </c>
      <c r="O699" t="s">
        <v>283</v>
      </c>
      <c r="Q699" t="s">
        <v>6383</v>
      </c>
      <c r="R699" t="s">
        <v>2809</v>
      </c>
      <c r="S699" t="s">
        <v>6314</v>
      </c>
      <c r="T699" t="s">
        <v>6315</v>
      </c>
      <c r="U699" t="s">
        <v>3034</v>
      </c>
      <c r="V699" t="s">
        <v>3994</v>
      </c>
      <c r="W699" t="s">
        <v>245</v>
      </c>
      <c r="X699" t="s">
        <v>225</v>
      </c>
      <c r="Z699">
        <v>4</v>
      </c>
      <c r="AA699" t="s">
        <v>3921</v>
      </c>
      <c r="AB699" t="s">
        <v>6384</v>
      </c>
      <c r="AC699">
        <v>46153.620787037034</v>
      </c>
      <c r="AD699">
        <v>46153</v>
      </c>
      <c r="AE699" t="s">
        <v>3938</v>
      </c>
      <c r="AG699" t="s">
        <v>4854</v>
      </c>
      <c r="AH699">
        <v>6108862415</v>
      </c>
      <c r="AI699" t="s">
        <v>6385</v>
      </c>
      <c r="AM699" t="s">
        <v>3925</v>
      </c>
      <c r="AN699" t="s">
        <v>3926</v>
      </c>
      <c r="AO699" t="s">
        <v>268</v>
      </c>
      <c r="AP699" t="s">
        <v>249</v>
      </c>
      <c r="AQ699" t="s">
        <v>3940</v>
      </c>
      <c r="AU699" t="s">
        <v>4220</v>
      </c>
      <c r="AV699" t="s">
        <v>4000</v>
      </c>
      <c r="AW699" t="s">
        <v>320</v>
      </c>
      <c r="AX699" t="s">
        <v>319</v>
      </c>
      <c r="AY699" t="s">
        <v>254</v>
      </c>
      <c r="AZ699" t="s">
        <v>230</v>
      </c>
      <c r="BA699" t="s">
        <v>395</v>
      </c>
      <c r="BB699" t="s">
        <v>380</v>
      </c>
      <c r="BC699" t="s">
        <v>3927</v>
      </c>
      <c r="BD699" t="s">
        <v>3927</v>
      </c>
      <c r="BE699" t="s">
        <v>3927</v>
      </c>
      <c r="BF699">
        <v>12</v>
      </c>
    </row>
    <row r="700" spans="1:58" x14ac:dyDescent="0.3">
      <c r="A700">
        <v>2026</v>
      </c>
      <c r="B700">
        <v>202605</v>
      </c>
      <c r="C700">
        <v>5</v>
      </c>
      <c r="D700" s="14">
        <v>20001623400506</v>
      </c>
      <c r="E700" t="s">
        <v>2810</v>
      </c>
      <c r="F700" s="2">
        <v>46148.383321759262</v>
      </c>
      <c r="G700" s="2">
        <v>46149</v>
      </c>
      <c r="I700" t="s">
        <v>224</v>
      </c>
      <c r="J700" t="s">
        <v>230</v>
      </c>
      <c r="L700" t="s">
        <v>2247</v>
      </c>
      <c r="M700" t="s">
        <v>309</v>
      </c>
      <c r="N700" t="s">
        <v>297</v>
      </c>
      <c r="O700" t="s">
        <v>283</v>
      </c>
      <c r="Q700" t="s">
        <v>6386</v>
      </c>
      <c r="R700" t="s">
        <v>2809</v>
      </c>
      <c r="S700" t="s">
        <v>5283</v>
      </c>
      <c r="T700" t="s">
        <v>5284</v>
      </c>
      <c r="U700" t="s">
        <v>3034</v>
      </c>
      <c r="V700" t="s">
        <v>647</v>
      </c>
      <c r="W700" t="s">
        <v>245</v>
      </c>
      <c r="X700" t="s">
        <v>225</v>
      </c>
      <c r="Z700">
        <v>4</v>
      </c>
      <c r="AA700" t="s">
        <v>3921</v>
      </c>
      <c r="AB700" t="s">
        <v>6387</v>
      </c>
      <c r="AC700">
        <v>46154.683587962965</v>
      </c>
      <c r="AD700">
        <v>46153</v>
      </c>
      <c r="AE700" t="s">
        <v>3938</v>
      </c>
      <c r="AG700" t="s">
        <v>5111</v>
      </c>
      <c r="AH700">
        <v>6108850549</v>
      </c>
      <c r="AI700" t="s">
        <v>6388</v>
      </c>
      <c r="AM700" t="s">
        <v>3925</v>
      </c>
      <c r="AN700" t="s">
        <v>3926</v>
      </c>
      <c r="AO700" t="s">
        <v>268</v>
      </c>
      <c r="AP700" t="s">
        <v>386</v>
      </c>
      <c r="AQ700" t="s">
        <v>3940</v>
      </c>
      <c r="AU700" t="s">
        <v>3999</v>
      </c>
      <c r="AV700" t="s">
        <v>4000</v>
      </c>
      <c r="AW700" t="s">
        <v>320</v>
      </c>
      <c r="AX700" t="s">
        <v>319</v>
      </c>
      <c r="AY700" t="s">
        <v>254</v>
      </c>
      <c r="AZ700" t="s">
        <v>230</v>
      </c>
      <c r="BA700" t="s">
        <v>395</v>
      </c>
      <c r="BB700" t="s">
        <v>380</v>
      </c>
      <c r="BC700" t="s">
        <v>3927</v>
      </c>
      <c r="BD700" t="s">
        <v>3927</v>
      </c>
      <c r="BE700" t="s">
        <v>3927</v>
      </c>
      <c r="BF700">
        <v>12</v>
      </c>
    </row>
    <row r="701" spans="1:58" x14ac:dyDescent="0.3">
      <c r="A701">
        <v>2026</v>
      </c>
      <c r="B701">
        <v>202605</v>
      </c>
      <c r="C701">
        <v>5</v>
      </c>
      <c r="D701" s="14">
        <v>20001623396278</v>
      </c>
      <c r="E701" t="s">
        <v>2810</v>
      </c>
      <c r="F701" s="2">
        <v>46148.369328703702</v>
      </c>
      <c r="G701" s="2">
        <v>46149</v>
      </c>
      <c r="I701" t="s">
        <v>224</v>
      </c>
      <c r="J701" t="s">
        <v>230</v>
      </c>
      <c r="L701" t="s">
        <v>6389</v>
      </c>
      <c r="M701" t="s">
        <v>309</v>
      </c>
      <c r="N701" t="s">
        <v>297</v>
      </c>
      <c r="O701" t="s">
        <v>283</v>
      </c>
      <c r="Q701" t="s">
        <v>6390</v>
      </c>
      <c r="R701" t="s">
        <v>2809</v>
      </c>
      <c r="S701" t="s">
        <v>797</v>
      </c>
      <c r="T701" t="s">
        <v>806</v>
      </c>
      <c r="U701" t="s">
        <v>258</v>
      </c>
      <c r="V701" t="s">
        <v>247</v>
      </c>
      <c r="W701" t="s">
        <v>245</v>
      </c>
      <c r="X701" t="s">
        <v>225</v>
      </c>
      <c r="Z701">
        <v>1</v>
      </c>
      <c r="AA701" t="s">
        <v>3921</v>
      </c>
      <c r="AB701" t="s">
        <v>6391</v>
      </c>
      <c r="AC701">
        <v>46150.616296296299</v>
      </c>
      <c r="AD701">
        <v>46150</v>
      </c>
      <c r="AE701" t="s">
        <v>3938</v>
      </c>
      <c r="AG701" t="s">
        <v>248</v>
      </c>
      <c r="AH701">
        <v>6108849570</v>
      </c>
      <c r="AI701" t="s">
        <v>6392</v>
      </c>
      <c r="AM701" t="s">
        <v>3925</v>
      </c>
      <c r="AN701" t="s">
        <v>3926</v>
      </c>
      <c r="AO701" t="s">
        <v>268</v>
      </c>
      <c r="AP701" t="s">
        <v>304</v>
      </c>
      <c r="AQ701" t="s">
        <v>3940</v>
      </c>
      <c r="AU701" t="s">
        <v>4149</v>
      </c>
      <c r="AV701" t="s">
        <v>4000</v>
      </c>
      <c r="AW701" t="s">
        <v>320</v>
      </c>
      <c r="AX701" t="s">
        <v>319</v>
      </c>
      <c r="AY701" t="s">
        <v>254</v>
      </c>
      <c r="AZ701" t="s">
        <v>230</v>
      </c>
      <c r="BA701" t="s">
        <v>395</v>
      </c>
      <c r="BB701" t="s">
        <v>1322</v>
      </c>
      <c r="BC701" t="s">
        <v>3927</v>
      </c>
      <c r="BD701" t="s">
        <v>3927</v>
      </c>
      <c r="BE701" t="s">
        <v>3927</v>
      </c>
      <c r="BF701">
        <v>12</v>
      </c>
    </row>
    <row r="702" spans="1:58" x14ac:dyDescent="0.3">
      <c r="A702">
        <v>2026</v>
      </c>
      <c r="B702">
        <v>202605</v>
      </c>
      <c r="C702">
        <v>5</v>
      </c>
      <c r="D702" s="14">
        <v>20001623393119</v>
      </c>
      <c r="E702" t="s">
        <v>2810</v>
      </c>
      <c r="F702" s="2">
        <v>46148.359444444446</v>
      </c>
      <c r="G702" s="2">
        <v>46148</v>
      </c>
      <c r="I702" t="s">
        <v>224</v>
      </c>
      <c r="J702" t="s">
        <v>230</v>
      </c>
      <c r="L702" t="s">
        <v>3738</v>
      </c>
      <c r="M702" t="s">
        <v>4359</v>
      </c>
      <c r="N702" t="s">
        <v>752</v>
      </c>
      <c r="O702" t="s">
        <v>623</v>
      </c>
      <c r="Q702" t="s">
        <v>6393</v>
      </c>
      <c r="R702" t="s">
        <v>2809</v>
      </c>
      <c r="S702" t="s">
        <v>5042</v>
      </c>
      <c r="T702" t="s">
        <v>5043</v>
      </c>
      <c r="U702" t="s">
        <v>5044</v>
      </c>
      <c r="V702" t="s">
        <v>5045</v>
      </c>
      <c r="W702" t="s">
        <v>245</v>
      </c>
      <c r="X702" t="s">
        <v>225</v>
      </c>
      <c r="Z702">
        <v>2</v>
      </c>
      <c r="AA702" t="s">
        <v>3921</v>
      </c>
      <c r="AB702" t="s">
        <v>6394</v>
      </c>
      <c r="AC702">
        <v>46150.845914351848</v>
      </c>
      <c r="AD702">
        <v>46150</v>
      </c>
      <c r="AE702" t="s">
        <v>3938</v>
      </c>
      <c r="AG702" t="s">
        <v>5047</v>
      </c>
      <c r="AH702">
        <v>6108854445</v>
      </c>
      <c r="AI702" t="s">
        <v>6395</v>
      </c>
      <c r="AM702" t="s">
        <v>3925</v>
      </c>
      <c r="AN702" t="s">
        <v>3926</v>
      </c>
      <c r="AO702" t="s">
        <v>268</v>
      </c>
      <c r="AP702" t="s">
        <v>304</v>
      </c>
      <c r="AQ702" t="s">
        <v>3940</v>
      </c>
      <c r="AU702" t="s">
        <v>4149</v>
      </c>
      <c r="AV702" t="s">
        <v>4000</v>
      </c>
      <c r="AW702" t="s">
        <v>320</v>
      </c>
      <c r="AX702" t="s">
        <v>319</v>
      </c>
      <c r="AY702" t="s">
        <v>254</v>
      </c>
      <c r="AZ702" t="s">
        <v>230</v>
      </c>
      <c r="BA702" t="s">
        <v>395</v>
      </c>
      <c r="BB702" t="s">
        <v>380</v>
      </c>
      <c r="BC702" t="s">
        <v>3927</v>
      </c>
      <c r="BD702" t="s">
        <v>3927</v>
      </c>
      <c r="BE702" t="s">
        <v>3927</v>
      </c>
      <c r="BF702">
        <v>26</v>
      </c>
    </row>
    <row r="703" spans="1:58" x14ac:dyDescent="0.3">
      <c r="A703">
        <v>2026</v>
      </c>
      <c r="B703">
        <v>202605</v>
      </c>
      <c r="C703">
        <v>5</v>
      </c>
      <c r="D703" s="14">
        <v>20001623391492</v>
      </c>
      <c r="E703" t="s">
        <v>2810</v>
      </c>
      <c r="F703" s="2">
        <v>46148.380185185182</v>
      </c>
      <c r="G703" s="2">
        <v>46150</v>
      </c>
      <c r="I703" t="s">
        <v>224</v>
      </c>
      <c r="J703" t="s">
        <v>230</v>
      </c>
      <c r="L703" t="s">
        <v>3681</v>
      </c>
      <c r="M703" t="s">
        <v>902</v>
      </c>
      <c r="N703" t="s">
        <v>752</v>
      </c>
      <c r="O703" t="s">
        <v>623</v>
      </c>
      <c r="Q703" t="s">
        <v>6396</v>
      </c>
      <c r="R703" t="s">
        <v>2809</v>
      </c>
      <c r="S703" t="s">
        <v>5360</v>
      </c>
      <c r="T703" t="s">
        <v>5361</v>
      </c>
      <c r="U703" t="s">
        <v>3034</v>
      </c>
      <c r="V703" t="s">
        <v>647</v>
      </c>
      <c r="W703" t="s">
        <v>245</v>
      </c>
      <c r="X703" t="s">
        <v>225</v>
      </c>
      <c r="Z703">
        <v>4</v>
      </c>
      <c r="AA703" t="s">
        <v>3921</v>
      </c>
      <c r="AB703" t="s">
        <v>3995</v>
      </c>
      <c r="AC703">
        <v>46155.513101851851</v>
      </c>
      <c r="AD703">
        <v>46154</v>
      </c>
      <c r="AE703" t="s">
        <v>3938</v>
      </c>
      <c r="AG703" t="s">
        <v>5006</v>
      </c>
      <c r="AH703">
        <v>6106689406</v>
      </c>
      <c r="AI703" t="s">
        <v>6397</v>
      </c>
      <c r="AM703" t="s">
        <v>3925</v>
      </c>
      <c r="AN703" t="s">
        <v>3926</v>
      </c>
      <c r="AO703" t="s">
        <v>268</v>
      </c>
      <c r="AP703" t="s">
        <v>330</v>
      </c>
      <c r="AQ703" t="s">
        <v>3998</v>
      </c>
      <c r="AW703" t="s">
        <v>227</v>
      </c>
      <c r="AX703" t="s">
        <v>226</v>
      </c>
      <c r="AY703" t="s">
        <v>254</v>
      </c>
      <c r="AZ703" t="s">
        <v>230</v>
      </c>
      <c r="BA703" t="s">
        <v>273</v>
      </c>
      <c r="BB703" t="s">
        <v>380</v>
      </c>
      <c r="BC703" t="s">
        <v>3927</v>
      </c>
      <c r="BD703" t="s">
        <v>3927</v>
      </c>
      <c r="BE703" t="s">
        <v>3927</v>
      </c>
      <c r="BF703">
        <v>26</v>
      </c>
    </row>
    <row r="704" spans="1:58" x14ac:dyDescent="0.3">
      <c r="A704">
        <v>2026</v>
      </c>
      <c r="B704">
        <v>202605</v>
      </c>
      <c r="C704">
        <v>5</v>
      </c>
      <c r="D704" s="14">
        <v>20001623390772</v>
      </c>
      <c r="E704" t="s">
        <v>2810</v>
      </c>
      <c r="F704" s="2">
        <v>46148.392928240741</v>
      </c>
      <c r="G704" s="2">
        <v>46148</v>
      </c>
      <c r="I704" t="s">
        <v>224</v>
      </c>
      <c r="J704" t="s">
        <v>230</v>
      </c>
      <c r="L704" t="s">
        <v>1918</v>
      </c>
      <c r="M704" t="s">
        <v>309</v>
      </c>
      <c r="N704" t="s">
        <v>297</v>
      </c>
      <c r="O704" t="s">
        <v>283</v>
      </c>
      <c r="Q704" t="s">
        <v>6398</v>
      </c>
      <c r="R704" t="s">
        <v>2809</v>
      </c>
      <c r="S704" t="s">
        <v>5326</v>
      </c>
      <c r="T704" t="s">
        <v>5327</v>
      </c>
      <c r="U704" t="s">
        <v>3034</v>
      </c>
      <c r="V704" t="s">
        <v>647</v>
      </c>
      <c r="W704" t="s">
        <v>245</v>
      </c>
      <c r="X704" t="s">
        <v>225</v>
      </c>
      <c r="Z704">
        <v>4</v>
      </c>
      <c r="AA704" t="s">
        <v>3921</v>
      </c>
      <c r="AB704" t="s">
        <v>6399</v>
      </c>
      <c r="AC704">
        <v>46153.354085648149</v>
      </c>
      <c r="AD704">
        <v>46152</v>
      </c>
      <c r="AE704" t="s">
        <v>3938</v>
      </c>
      <c r="AG704" t="s">
        <v>5111</v>
      </c>
      <c r="AH704">
        <v>6068694241</v>
      </c>
      <c r="AI704" t="s">
        <v>6400</v>
      </c>
      <c r="AM704" t="s">
        <v>3925</v>
      </c>
      <c r="AN704" t="s">
        <v>3926</v>
      </c>
      <c r="AO704" t="s">
        <v>268</v>
      </c>
      <c r="AP704" t="s">
        <v>330</v>
      </c>
      <c r="AQ704" t="s">
        <v>3940</v>
      </c>
      <c r="AU704" t="s">
        <v>4220</v>
      </c>
      <c r="AV704" t="s">
        <v>4000</v>
      </c>
      <c r="AW704" t="s">
        <v>227</v>
      </c>
      <c r="AX704" t="s">
        <v>226</v>
      </c>
      <c r="AY704" t="s">
        <v>254</v>
      </c>
      <c r="AZ704" t="s">
        <v>230</v>
      </c>
      <c r="BA704" t="s">
        <v>273</v>
      </c>
      <c r="BB704" t="s">
        <v>380</v>
      </c>
      <c r="BC704" t="s">
        <v>3927</v>
      </c>
      <c r="BD704" t="s">
        <v>3927</v>
      </c>
      <c r="BE704" t="s">
        <v>3927</v>
      </c>
      <c r="BF704">
        <v>26</v>
      </c>
    </row>
    <row r="705" spans="1:58" x14ac:dyDescent="0.3">
      <c r="A705">
        <v>2026</v>
      </c>
      <c r="B705">
        <v>202605</v>
      </c>
      <c r="C705">
        <v>5</v>
      </c>
      <c r="D705" s="14">
        <v>20001623389114</v>
      </c>
      <c r="E705" t="s">
        <v>2810</v>
      </c>
      <c r="F705" s="2">
        <v>46148.419120370374</v>
      </c>
      <c r="G705" s="2">
        <v>46150</v>
      </c>
      <c r="I705" t="s">
        <v>224</v>
      </c>
      <c r="J705" t="s">
        <v>230</v>
      </c>
      <c r="L705" t="s">
        <v>6401</v>
      </c>
      <c r="M705" t="s">
        <v>261</v>
      </c>
      <c r="N705" t="s">
        <v>237</v>
      </c>
      <c r="O705" t="s">
        <v>257</v>
      </c>
      <c r="Q705" t="s">
        <v>6402</v>
      </c>
      <c r="R705" t="s">
        <v>2809</v>
      </c>
      <c r="S705" t="s">
        <v>4807</v>
      </c>
      <c r="T705" t="s">
        <v>4808</v>
      </c>
      <c r="U705" t="s">
        <v>3034</v>
      </c>
      <c r="V705" t="s">
        <v>4809</v>
      </c>
      <c r="W705" t="s">
        <v>245</v>
      </c>
      <c r="X705" t="s">
        <v>225</v>
      </c>
      <c r="Z705">
        <v>0</v>
      </c>
      <c r="AA705" t="s">
        <v>3921</v>
      </c>
      <c r="AB705" t="s">
        <v>4810</v>
      </c>
      <c r="AC705">
        <v>46153.484120370369</v>
      </c>
      <c r="AD705">
        <v>46150</v>
      </c>
      <c r="AE705" t="s">
        <v>4811</v>
      </c>
      <c r="AG705" t="s">
        <v>4812</v>
      </c>
      <c r="AH705">
        <v>6108817723</v>
      </c>
      <c r="AI705" t="s">
        <v>6403</v>
      </c>
      <c r="AM705" t="s">
        <v>3925</v>
      </c>
      <c r="AN705" t="s">
        <v>3926</v>
      </c>
      <c r="AO705" t="s">
        <v>4814</v>
      </c>
      <c r="AP705" t="s">
        <v>304</v>
      </c>
      <c r="AQ705" t="s">
        <v>4815</v>
      </c>
      <c r="AU705" t="s">
        <v>5426</v>
      </c>
      <c r="AV705" t="s">
        <v>4817</v>
      </c>
      <c r="AW705" t="s">
        <v>320</v>
      </c>
      <c r="AX705" t="s">
        <v>319</v>
      </c>
      <c r="AY705" t="s">
        <v>254</v>
      </c>
      <c r="AZ705" t="s">
        <v>230</v>
      </c>
      <c r="BA705" t="s">
        <v>273</v>
      </c>
      <c r="BB705" t="s">
        <v>380</v>
      </c>
      <c r="BC705" t="s">
        <v>3927</v>
      </c>
      <c r="BD705" t="s">
        <v>3927</v>
      </c>
      <c r="BE705" t="s">
        <v>3927</v>
      </c>
      <c r="BF705">
        <v>12</v>
      </c>
    </row>
    <row r="706" spans="1:58" x14ac:dyDescent="0.3">
      <c r="A706">
        <v>2026</v>
      </c>
      <c r="B706">
        <v>202605</v>
      </c>
      <c r="C706">
        <v>5</v>
      </c>
      <c r="D706" s="14">
        <v>20001623389001</v>
      </c>
      <c r="E706" t="s">
        <v>2810</v>
      </c>
      <c r="F706" s="2">
        <v>46148.378159722219</v>
      </c>
      <c r="G706" s="2">
        <v>46150</v>
      </c>
      <c r="I706" t="s">
        <v>224</v>
      </c>
      <c r="J706" t="s">
        <v>230</v>
      </c>
      <c r="M706" t="s">
        <v>5322</v>
      </c>
      <c r="N706" t="s">
        <v>2857</v>
      </c>
      <c r="O706" t="s">
        <v>257</v>
      </c>
      <c r="Q706" t="s">
        <v>6404</v>
      </c>
      <c r="R706" t="s">
        <v>2809</v>
      </c>
      <c r="S706" t="s">
        <v>4807</v>
      </c>
      <c r="T706" t="s">
        <v>4808</v>
      </c>
      <c r="U706" t="s">
        <v>3034</v>
      </c>
      <c r="V706" t="s">
        <v>4809</v>
      </c>
      <c r="W706" t="s">
        <v>245</v>
      </c>
      <c r="X706" t="s">
        <v>387</v>
      </c>
      <c r="Z706">
        <v>0</v>
      </c>
      <c r="AA706" t="s">
        <v>3921</v>
      </c>
      <c r="AB706" t="s">
        <v>4810</v>
      </c>
      <c r="AC706">
        <v>46153.484120370369</v>
      </c>
      <c r="AD706">
        <v>46150</v>
      </c>
      <c r="AE706" t="s">
        <v>4811</v>
      </c>
      <c r="AG706" t="s">
        <v>4812</v>
      </c>
      <c r="AH706">
        <v>6108817708</v>
      </c>
      <c r="AI706" t="s">
        <v>6405</v>
      </c>
      <c r="AM706" t="s">
        <v>3925</v>
      </c>
      <c r="AN706" t="s">
        <v>3926</v>
      </c>
      <c r="AO706" t="s">
        <v>4814</v>
      </c>
      <c r="AP706" t="s">
        <v>330</v>
      </c>
      <c r="AQ706" t="s">
        <v>4815</v>
      </c>
      <c r="AU706" t="s">
        <v>5426</v>
      </c>
      <c r="AV706" t="s">
        <v>4817</v>
      </c>
      <c r="AW706" t="s">
        <v>389</v>
      </c>
      <c r="AX706" t="s">
        <v>388</v>
      </c>
      <c r="AY706" t="s">
        <v>253</v>
      </c>
      <c r="AZ706" t="s">
        <v>230</v>
      </c>
      <c r="BA706" t="s">
        <v>273</v>
      </c>
      <c r="BB706" t="s">
        <v>380</v>
      </c>
      <c r="BC706" t="s">
        <v>3927</v>
      </c>
      <c r="BD706" t="s">
        <v>3927</v>
      </c>
      <c r="BE706" t="s">
        <v>3927</v>
      </c>
      <c r="BF706">
        <v>12</v>
      </c>
    </row>
    <row r="707" spans="1:58" x14ac:dyDescent="0.3">
      <c r="A707">
        <v>2026</v>
      </c>
      <c r="B707">
        <v>202605</v>
      </c>
      <c r="C707">
        <v>5</v>
      </c>
      <c r="D707" s="14">
        <v>20001623383733</v>
      </c>
      <c r="E707" t="s">
        <v>2810</v>
      </c>
      <c r="F707" s="2">
        <v>46148.389027777775</v>
      </c>
      <c r="G707" s="2">
        <v>46150</v>
      </c>
      <c r="I707" t="s">
        <v>224</v>
      </c>
      <c r="J707" t="s">
        <v>230</v>
      </c>
      <c r="L707" t="s">
        <v>3308</v>
      </c>
      <c r="M707" t="s">
        <v>309</v>
      </c>
      <c r="N707" t="s">
        <v>297</v>
      </c>
      <c r="O707" t="s">
        <v>283</v>
      </c>
      <c r="Q707" t="s">
        <v>6406</v>
      </c>
      <c r="R707" t="s">
        <v>2809</v>
      </c>
      <c r="S707" t="s">
        <v>5170</v>
      </c>
      <c r="T707" t="s">
        <v>5171</v>
      </c>
      <c r="U707" t="s">
        <v>3034</v>
      </c>
      <c r="V707" t="s">
        <v>3994</v>
      </c>
      <c r="W707" t="s">
        <v>245</v>
      </c>
      <c r="X707" t="s">
        <v>225</v>
      </c>
      <c r="Z707">
        <v>3</v>
      </c>
      <c r="AA707" t="s">
        <v>3921</v>
      </c>
      <c r="AB707" t="s">
        <v>6407</v>
      </c>
      <c r="AC707">
        <v>46153.652141203704</v>
      </c>
      <c r="AD707">
        <v>46153</v>
      </c>
      <c r="AE707" t="s">
        <v>3938</v>
      </c>
      <c r="AG707" t="s">
        <v>5173</v>
      </c>
      <c r="AH707">
        <v>6108862425</v>
      </c>
      <c r="AI707" t="s">
        <v>6408</v>
      </c>
      <c r="AM707" t="s">
        <v>3925</v>
      </c>
      <c r="AN707" t="s">
        <v>3926</v>
      </c>
      <c r="AO707" t="s">
        <v>268</v>
      </c>
      <c r="AP707" t="s">
        <v>386</v>
      </c>
      <c r="AQ707" t="s">
        <v>3940</v>
      </c>
      <c r="AU707" t="s">
        <v>4220</v>
      </c>
      <c r="AV707" t="s">
        <v>4000</v>
      </c>
      <c r="AW707" t="s">
        <v>320</v>
      </c>
      <c r="AX707" t="s">
        <v>319</v>
      </c>
      <c r="AY707" t="s">
        <v>254</v>
      </c>
      <c r="AZ707" t="s">
        <v>230</v>
      </c>
      <c r="BA707" t="s">
        <v>395</v>
      </c>
      <c r="BB707" t="s">
        <v>380</v>
      </c>
      <c r="BC707" t="s">
        <v>3927</v>
      </c>
      <c r="BD707" t="s">
        <v>3927</v>
      </c>
      <c r="BE707" t="s">
        <v>3927</v>
      </c>
      <c r="BF707">
        <v>12</v>
      </c>
    </row>
    <row r="708" spans="1:58" x14ac:dyDescent="0.3">
      <c r="A708">
        <v>2026</v>
      </c>
      <c r="B708">
        <v>202605</v>
      </c>
      <c r="C708">
        <v>5</v>
      </c>
      <c r="D708" s="14">
        <v>20001623359873</v>
      </c>
      <c r="E708" t="s">
        <v>2810</v>
      </c>
      <c r="F708" s="2">
        <v>46148.634259259263</v>
      </c>
      <c r="G708" s="2">
        <v>46150</v>
      </c>
      <c r="I708" t="s">
        <v>224</v>
      </c>
      <c r="J708" t="s">
        <v>230</v>
      </c>
      <c r="L708" t="s">
        <v>6409</v>
      </c>
      <c r="M708" t="s">
        <v>1045</v>
      </c>
      <c r="N708" t="s">
        <v>1040</v>
      </c>
      <c r="O708" t="s">
        <v>257</v>
      </c>
      <c r="Q708" t="s">
        <v>6410</v>
      </c>
      <c r="R708" t="s">
        <v>2809</v>
      </c>
      <c r="S708" t="s">
        <v>4807</v>
      </c>
      <c r="T708" t="s">
        <v>4808</v>
      </c>
      <c r="U708" t="s">
        <v>3034</v>
      </c>
      <c r="V708" t="s">
        <v>4809</v>
      </c>
      <c r="W708" t="s">
        <v>245</v>
      </c>
      <c r="X708" t="s">
        <v>225</v>
      </c>
      <c r="Z708">
        <v>0</v>
      </c>
      <c r="AA708" t="s">
        <v>3921</v>
      </c>
      <c r="AB708" t="s">
        <v>4810</v>
      </c>
      <c r="AC708">
        <v>46153.484120370369</v>
      </c>
      <c r="AD708">
        <v>46150</v>
      </c>
      <c r="AE708" t="s">
        <v>4811</v>
      </c>
      <c r="AG708" t="s">
        <v>4812</v>
      </c>
      <c r="AH708">
        <v>6108870909</v>
      </c>
      <c r="AI708" t="s">
        <v>6411</v>
      </c>
      <c r="AM708" t="s">
        <v>3925</v>
      </c>
      <c r="AN708" t="s">
        <v>3926</v>
      </c>
      <c r="AO708" t="s">
        <v>4814</v>
      </c>
      <c r="AP708" t="s">
        <v>304</v>
      </c>
      <c r="AQ708" t="s">
        <v>4815</v>
      </c>
      <c r="AU708" t="s">
        <v>5426</v>
      </c>
      <c r="AV708" t="s">
        <v>4817</v>
      </c>
      <c r="AW708" t="s">
        <v>320</v>
      </c>
      <c r="AX708" t="s">
        <v>319</v>
      </c>
      <c r="AY708" t="s">
        <v>254</v>
      </c>
      <c r="AZ708" t="s">
        <v>230</v>
      </c>
      <c r="BA708" t="s">
        <v>395</v>
      </c>
      <c r="BB708" t="s">
        <v>380</v>
      </c>
      <c r="BC708" t="s">
        <v>3927</v>
      </c>
      <c r="BD708" t="s">
        <v>3927</v>
      </c>
      <c r="BE708" t="s">
        <v>3927</v>
      </c>
      <c r="BF708">
        <v>12</v>
      </c>
    </row>
    <row r="709" spans="1:58" x14ac:dyDescent="0.3">
      <c r="A709">
        <v>2026</v>
      </c>
      <c r="B709">
        <v>202605</v>
      </c>
      <c r="C709">
        <v>5</v>
      </c>
      <c r="D709" s="14">
        <v>20001623359337</v>
      </c>
      <c r="E709" t="s">
        <v>2810</v>
      </c>
      <c r="F709" s="2">
        <v>46148.45076388889</v>
      </c>
      <c r="G709" s="2">
        <v>46148</v>
      </c>
      <c r="I709" t="s">
        <v>224</v>
      </c>
      <c r="J709" t="s">
        <v>230</v>
      </c>
      <c r="L709" t="s">
        <v>6412</v>
      </c>
      <c r="M709" t="s">
        <v>5807</v>
      </c>
      <c r="N709" t="s">
        <v>353</v>
      </c>
      <c r="O709" t="s">
        <v>283</v>
      </c>
      <c r="Q709" t="s">
        <v>6413</v>
      </c>
      <c r="R709" t="s">
        <v>2809</v>
      </c>
      <c r="S709" t="s">
        <v>4807</v>
      </c>
      <c r="T709" t="s">
        <v>4808</v>
      </c>
      <c r="U709" t="s">
        <v>3034</v>
      </c>
      <c r="V709" t="s">
        <v>4809</v>
      </c>
      <c r="W709" t="s">
        <v>245</v>
      </c>
      <c r="X709" t="s">
        <v>225</v>
      </c>
      <c r="Z709">
        <v>0</v>
      </c>
      <c r="AA709" t="s">
        <v>3921</v>
      </c>
      <c r="AB709" t="s">
        <v>4810</v>
      </c>
      <c r="AC709">
        <v>46149.597546296296</v>
      </c>
      <c r="AD709">
        <v>46148</v>
      </c>
      <c r="AE709" t="s">
        <v>4811</v>
      </c>
      <c r="AG709" t="s">
        <v>4812</v>
      </c>
      <c r="AH709">
        <v>6108870830</v>
      </c>
      <c r="AI709" t="s">
        <v>6414</v>
      </c>
      <c r="AM709" t="s">
        <v>3925</v>
      </c>
      <c r="AN709" t="s">
        <v>3926</v>
      </c>
      <c r="AO709" t="s">
        <v>4814</v>
      </c>
      <c r="AP709" t="s">
        <v>304</v>
      </c>
      <c r="AQ709" t="s">
        <v>4815</v>
      </c>
      <c r="AU709" t="s">
        <v>6415</v>
      </c>
      <c r="AV709" t="s">
        <v>4817</v>
      </c>
      <c r="AW709" t="s">
        <v>320</v>
      </c>
      <c r="AX709" t="s">
        <v>319</v>
      </c>
      <c r="AY709" t="s">
        <v>254</v>
      </c>
      <c r="AZ709" t="s">
        <v>230</v>
      </c>
      <c r="BA709" t="s">
        <v>273</v>
      </c>
      <c r="BB709" t="s">
        <v>380</v>
      </c>
      <c r="BC709" t="s">
        <v>3927</v>
      </c>
      <c r="BD709" t="s">
        <v>3927</v>
      </c>
      <c r="BE709" t="s">
        <v>3927</v>
      </c>
      <c r="BF709">
        <v>12</v>
      </c>
    </row>
    <row r="710" spans="1:58" x14ac:dyDescent="0.3">
      <c r="A710">
        <v>2026</v>
      </c>
      <c r="B710">
        <v>202605</v>
      </c>
      <c r="C710">
        <v>5</v>
      </c>
      <c r="D710" s="14">
        <v>20001623337827</v>
      </c>
      <c r="E710" t="s">
        <v>2810</v>
      </c>
      <c r="F710" s="2">
        <v>46148.591840277775</v>
      </c>
      <c r="G710" s="2">
        <v>46150</v>
      </c>
      <c r="I710" t="s">
        <v>224</v>
      </c>
      <c r="J710" t="s">
        <v>230</v>
      </c>
      <c r="L710" t="s">
        <v>6416</v>
      </c>
      <c r="M710" t="s">
        <v>902</v>
      </c>
      <c r="N710" t="s">
        <v>752</v>
      </c>
      <c r="O710" t="s">
        <v>623</v>
      </c>
      <c r="Q710" t="s">
        <v>6417</v>
      </c>
      <c r="R710" t="s">
        <v>2809</v>
      </c>
      <c r="S710" t="s">
        <v>4807</v>
      </c>
      <c r="T710" t="s">
        <v>4808</v>
      </c>
      <c r="U710" t="s">
        <v>3034</v>
      </c>
      <c r="V710" t="s">
        <v>4809</v>
      </c>
      <c r="W710" t="s">
        <v>245</v>
      </c>
      <c r="X710" t="s">
        <v>225</v>
      </c>
      <c r="Z710">
        <v>0</v>
      </c>
      <c r="AA710" t="s">
        <v>3921</v>
      </c>
      <c r="AB710" t="s">
        <v>4810</v>
      </c>
      <c r="AC710">
        <v>46153.484120370369</v>
      </c>
      <c r="AD710">
        <v>46150</v>
      </c>
      <c r="AE710" t="s">
        <v>4811</v>
      </c>
      <c r="AG710" t="s">
        <v>4812</v>
      </c>
      <c r="AH710">
        <v>6108867905</v>
      </c>
      <c r="AI710" t="s">
        <v>6418</v>
      </c>
      <c r="AM710" t="s">
        <v>3925</v>
      </c>
      <c r="AN710" t="s">
        <v>3926</v>
      </c>
      <c r="AO710" t="s">
        <v>4814</v>
      </c>
      <c r="AP710" t="s">
        <v>386</v>
      </c>
      <c r="AQ710" t="s">
        <v>4815</v>
      </c>
      <c r="AU710" t="s">
        <v>5426</v>
      </c>
      <c r="AV710" t="s">
        <v>4817</v>
      </c>
      <c r="AW710" t="s">
        <v>1525</v>
      </c>
      <c r="AX710" t="s">
        <v>1524</v>
      </c>
      <c r="AY710" t="s">
        <v>254</v>
      </c>
      <c r="AZ710" t="s">
        <v>230</v>
      </c>
      <c r="BA710" t="s">
        <v>273</v>
      </c>
      <c r="BB710" t="s">
        <v>380</v>
      </c>
      <c r="BC710" t="s">
        <v>3927</v>
      </c>
      <c r="BD710" t="s">
        <v>3927</v>
      </c>
      <c r="BE710" t="s">
        <v>3927</v>
      </c>
      <c r="BF710">
        <v>12</v>
      </c>
    </row>
    <row r="711" spans="1:58" x14ac:dyDescent="0.3">
      <c r="A711">
        <v>2026</v>
      </c>
      <c r="B711">
        <v>202605</v>
      </c>
      <c r="C711">
        <v>5</v>
      </c>
      <c r="D711" s="14">
        <v>20001623336614</v>
      </c>
      <c r="E711" t="s">
        <v>2810</v>
      </c>
      <c r="F711" s="2">
        <v>46148.492523148147</v>
      </c>
      <c r="G711" s="2">
        <v>46150</v>
      </c>
      <c r="I711" t="s">
        <v>224</v>
      </c>
      <c r="J711" t="s">
        <v>230</v>
      </c>
      <c r="L711" t="s">
        <v>4879</v>
      </c>
      <c r="M711" t="s">
        <v>1336</v>
      </c>
      <c r="N711" t="s">
        <v>546</v>
      </c>
      <c r="O711" t="s">
        <v>554</v>
      </c>
      <c r="Q711" t="s">
        <v>6419</v>
      </c>
      <c r="R711" t="s">
        <v>2809</v>
      </c>
      <c r="S711" t="s">
        <v>4807</v>
      </c>
      <c r="T711" t="s">
        <v>4808</v>
      </c>
      <c r="U711" t="s">
        <v>3034</v>
      </c>
      <c r="V711" t="s">
        <v>4809</v>
      </c>
      <c r="W711" t="s">
        <v>245</v>
      </c>
      <c r="X711" t="s">
        <v>225</v>
      </c>
      <c r="Z711">
        <v>0</v>
      </c>
      <c r="AA711" t="s">
        <v>3921</v>
      </c>
      <c r="AB711" t="s">
        <v>4810</v>
      </c>
      <c r="AC711">
        <v>46153.484120370369</v>
      </c>
      <c r="AD711">
        <v>46150</v>
      </c>
      <c r="AE711" t="s">
        <v>4811</v>
      </c>
      <c r="AG711" t="s">
        <v>4812</v>
      </c>
      <c r="AH711">
        <v>6108873811</v>
      </c>
      <c r="AI711" t="s">
        <v>6420</v>
      </c>
      <c r="AM711" t="s">
        <v>3925</v>
      </c>
      <c r="AN711" t="s">
        <v>3926</v>
      </c>
      <c r="AO711" t="s">
        <v>4814</v>
      </c>
      <c r="AP711" t="s">
        <v>386</v>
      </c>
      <c r="AQ711" t="s">
        <v>4815</v>
      </c>
      <c r="AU711" t="s">
        <v>5426</v>
      </c>
      <c r="AV711" t="s">
        <v>4817</v>
      </c>
      <c r="AW711" t="s">
        <v>1876</v>
      </c>
      <c r="AX711" t="s">
        <v>1875</v>
      </c>
      <c r="AY711" t="s">
        <v>254</v>
      </c>
      <c r="AZ711" t="s">
        <v>230</v>
      </c>
      <c r="BA711" t="s">
        <v>395</v>
      </c>
      <c r="BB711" t="s">
        <v>380</v>
      </c>
      <c r="BC711" t="s">
        <v>3927</v>
      </c>
      <c r="BD711" t="s">
        <v>3927</v>
      </c>
      <c r="BE711" t="s">
        <v>3927</v>
      </c>
      <c r="BF711">
        <v>12</v>
      </c>
    </row>
    <row r="712" spans="1:58" x14ac:dyDescent="0.3">
      <c r="A712">
        <v>2026</v>
      </c>
      <c r="B712">
        <v>202605</v>
      </c>
      <c r="C712">
        <v>5</v>
      </c>
      <c r="D712" s="14">
        <v>20001623331903</v>
      </c>
      <c r="E712" t="s">
        <v>2810</v>
      </c>
      <c r="F712" s="2">
        <v>46148.587152777778</v>
      </c>
      <c r="G712" s="2">
        <v>46150</v>
      </c>
      <c r="I712" t="s">
        <v>224</v>
      </c>
      <c r="J712" t="s">
        <v>230</v>
      </c>
      <c r="L712" t="s">
        <v>6421</v>
      </c>
      <c r="M712" t="s">
        <v>334</v>
      </c>
      <c r="N712" t="s">
        <v>322</v>
      </c>
      <c r="O712" t="s">
        <v>331</v>
      </c>
      <c r="Q712" t="s">
        <v>6422</v>
      </c>
      <c r="R712" t="s">
        <v>2809</v>
      </c>
      <c r="S712" t="s">
        <v>4807</v>
      </c>
      <c r="T712" t="s">
        <v>4808</v>
      </c>
      <c r="U712" t="s">
        <v>3034</v>
      </c>
      <c r="V712" t="s">
        <v>4809</v>
      </c>
      <c r="W712" t="s">
        <v>245</v>
      </c>
      <c r="X712" t="s">
        <v>225</v>
      </c>
      <c r="Z712">
        <v>0</v>
      </c>
      <c r="AA712" t="s">
        <v>3921</v>
      </c>
      <c r="AB712" t="s">
        <v>4810</v>
      </c>
      <c r="AC712">
        <v>46153.484120370369</v>
      </c>
      <c r="AD712">
        <v>46150</v>
      </c>
      <c r="AE712" t="s">
        <v>4811</v>
      </c>
      <c r="AG712" t="s">
        <v>4812</v>
      </c>
      <c r="AH712">
        <v>6108879840</v>
      </c>
      <c r="AI712" t="s">
        <v>6423</v>
      </c>
      <c r="AM712" t="s">
        <v>3925</v>
      </c>
      <c r="AN712" t="s">
        <v>3926</v>
      </c>
      <c r="AO712" t="s">
        <v>4814</v>
      </c>
      <c r="AP712" t="s">
        <v>386</v>
      </c>
      <c r="AQ712" t="s">
        <v>4815</v>
      </c>
      <c r="AU712" t="s">
        <v>5426</v>
      </c>
      <c r="AV712" t="s">
        <v>4817</v>
      </c>
      <c r="AW712" t="s">
        <v>320</v>
      </c>
      <c r="AX712" t="s">
        <v>319</v>
      </c>
      <c r="AY712" t="s">
        <v>254</v>
      </c>
      <c r="AZ712" t="s">
        <v>230</v>
      </c>
      <c r="BA712" t="s">
        <v>395</v>
      </c>
      <c r="BB712" t="s">
        <v>380</v>
      </c>
      <c r="BC712" t="s">
        <v>3927</v>
      </c>
      <c r="BD712" t="s">
        <v>3927</v>
      </c>
      <c r="BE712" t="s">
        <v>3927</v>
      </c>
      <c r="BF712">
        <v>12</v>
      </c>
    </row>
    <row r="713" spans="1:58" x14ac:dyDescent="0.3">
      <c r="A713">
        <v>2026</v>
      </c>
      <c r="B713">
        <v>202605</v>
      </c>
      <c r="C713">
        <v>5</v>
      </c>
      <c r="D713" s="14">
        <v>20001623331881</v>
      </c>
      <c r="E713" t="s">
        <v>2810</v>
      </c>
      <c r="F713" s="2">
        <v>46148.574004629627</v>
      </c>
      <c r="G713" s="2">
        <v>46151</v>
      </c>
      <c r="I713" t="s">
        <v>224</v>
      </c>
      <c r="J713" t="s">
        <v>230</v>
      </c>
      <c r="L713" t="s">
        <v>5811</v>
      </c>
      <c r="M713" t="s">
        <v>1336</v>
      </c>
      <c r="N713" t="s">
        <v>546</v>
      </c>
      <c r="O713" t="s">
        <v>554</v>
      </c>
      <c r="Q713" t="s">
        <v>6424</v>
      </c>
      <c r="R713" t="s">
        <v>2809</v>
      </c>
      <c r="S713" t="s">
        <v>4807</v>
      </c>
      <c r="T713" t="s">
        <v>4808</v>
      </c>
      <c r="U713" t="s">
        <v>3034</v>
      </c>
      <c r="V713" t="s">
        <v>4809</v>
      </c>
      <c r="W713" t="s">
        <v>245</v>
      </c>
      <c r="X713" t="s">
        <v>225</v>
      </c>
      <c r="Z713">
        <v>0</v>
      </c>
      <c r="AA713" t="s">
        <v>3921</v>
      </c>
      <c r="AB713" t="s">
        <v>4810</v>
      </c>
      <c r="AC713">
        <v>46153.484120370369</v>
      </c>
      <c r="AD713">
        <v>46151</v>
      </c>
      <c r="AE713" t="s">
        <v>4811</v>
      </c>
      <c r="AG713" t="s">
        <v>4812</v>
      </c>
      <c r="AH713">
        <v>6108879834</v>
      </c>
      <c r="AI713" t="s">
        <v>6425</v>
      </c>
      <c r="AM713" t="s">
        <v>3925</v>
      </c>
      <c r="AN713" t="s">
        <v>3926</v>
      </c>
      <c r="AO713" t="s">
        <v>4814</v>
      </c>
      <c r="AP713" t="s">
        <v>249</v>
      </c>
      <c r="AQ713" t="s">
        <v>4815</v>
      </c>
      <c r="AU713" t="s">
        <v>5123</v>
      </c>
      <c r="AV713" t="s">
        <v>4817</v>
      </c>
      <c r="AW713" t="s">
        <v>320</v>
      </c>
      <c r="AX713" t="s">
        <v>319</v>
      </c>
      <c r="AY713" t="s">
        <v>254</v>
      </c>
      <c r="AZ713" t="s">
        <v>230</v>
      </c>
      <c r="BA713" t="s">
        <v>344</v>
      </c>
      <c r="BB713" t="s">
        <v>232</v>
      </c>
      <c r="BC713" t="s">
        <v>3927</v>
      </c>
      <c r="BD713" t="s">
        <v>3927</v>
      </c>
      <c r="BE713" t="s">
        <v>3927</v>
      </c>
      <c r="BF713">
        <v>12</v>
      </c>
    </row>
    <row r="714" spans="1:58" x14ac:dyDescent="0.3">
      <c r="A714">
        <v>2026</v>
      </c>
      <c r="B714">
        <v>202605</v>
      </c>
      <c r="C714">
        <v>5</v>
      </c>
      <c r="D714" s="14">
        <v>20001623331496</v>
      </c>
      <c r="E714" t="s">
        <v>2810</v>
      </c>
      <c r="F714" s="2">
        <v>46148.449641203704</v>
      </c>
      <c r="G714" s="2">
        <v>46154</v>
      </c>
      <c r="I714" t="s">
        <v>224</v>
      </c>
      <c r="J714" t="s">
        <v>230</v>
      </c>
      <c r="L714" t="s">
        <v>6426</v>
      </c>
      <c r="M714" t="s">
        <v>494</v>
      </c>
      <c r="N714" t="s">
        <v>486</v>
      </c>
      <c r="O714" t="s">
        <v>257</v>
      </c>
      <c r="Q714" t="s">
        <v>6427</v>
      </c>
      <c r="R714" t="s">
        <v>2809</v>
      </c>
      <c r="S714" t="s">
        <v>4807</v>
      </c>
      <c r="T714" t="s">
        <v>4808</v>
      </c>
      <c r="U714" t="s">
        <v>3034</v>
      </c>
      <c r="V714" t="s">
        <v>4809</v>
      </c>
      <c r="W714" t="s">
        <v>245</v>
      </c>
      <c r="X714" t="s">
        <v>225</v>
      </c>
      <c r="Z714">
        <v>0</v>
      </c>
      <c r="AA714" t="s">
        <v>3921</v>
      </c>
      <c r="AB714" t="s">
        <v>4810</v>
      </c>
      <c r="AC714">
        <v>46155.537430555552</v>
      </c>
      <c r="AD714">
        <v>46154</v>
      </c>
      <c r="AE714" t="s">
        <v>4811</v>
      </c>
      <c r="AG714" t="s">
        <v>4812</v>
      </c>
      <c r="AH714">
        <v>6108879765</v>
      </c>
      <c r="AI714" t="s">
        <v>6428</v>
      </c>
      <c r="AM714" t="s">
        <v>3925</v>
      </c>
      <c r="AN714" t="s">
        <v>3926</v>
      </c>
      <c r="AO714" t="s">
        <v>4814</v>
      </c>
      <c r="AP714" t="s">
        <v>330</v>
      </c>
      <c r="AQ714" t="s">
        <v>4815</v>
      </c>
      <c r="AU714" t="s">
        <v>4816</v>
      </c>
      <c r="AV714" t="s">
        <v>4817</v>
      </c>
      <c r="AW714" t="s">
        <v>320</v>
      </c>
      <c r="AX714" t="s">
        <v>319</v>
      </c>
      <c r="AY714" t="s">
        <v>254</v>
      </c>
      <c r="AZ714" t="s">
        <v>230</v>
      </c>
      <c r="BA714" t="s">
        <v>273</v>
      </c>
      <c r="BB714" t="s">
        <v>380</v>
      </c>
      <c r="BC714" t="s">
        <v>3927</v>
      </c>
      <c r="BD714" t="s">
        <v>3927</v>
      </c>
      <c r="BE714" t="s">
        <v>3927</v>
      </c>
      <c r="BF714">
        <v>12</v>
      </c>
    </row>
    <row r="715" spans="1:58" x14ac:dyDescent="0.3">
      <c r="A715">
        <v>2026</v>
      </c>
      <c r="B715">
        <v>202605</v>
      </c>
      <c r="C715">
        <v>5</v>
      </c>
      <c r="D715" s="14">
        <v>20001623323713</v>
      </c>
      <c r="E715" t="s">
        <v>2810</v>
      </c>
      <c r="F715" s="2">
        <v>46148.472129629627</v>
      </c>
      <c r="G715" s="2">
        <v>46149</v>
      </c>
      <c r="I715" t="s">
        <v>224</v>
      </c>
      <c r="J715" t="s">
        <v>230</v>
      </c>
      <c r="L715" t="s">
        <v>6429</v>
      </c>
      <c r="M715" t="s">
        <v>334</v>
      </c>
      <c r="N715" t="s">
        <v>322</v>
      </c>
      <c r="O715" t="s">
        <v>331</v>
      </c>
      <c r="Q715" t="s">
        <v>6430</v>
      </c>
      <c r="R715" t="s">
        <v>2809</v>
      </c>
      <c r="S715" t="s">
        <v>4807</v>
      </c>
      <c r="T715" t="s">
        <v>4808</v>
      </c>
      <c r="U715" t="s">
        <v>3034</v>
      </c>
      <c r="V715" t="s">
        <v>4809</v>
      </c>
      <c r="W715" t="s">
        <v>245</v>
      </c>
      <c r="X715" t="s">
        <v>225</v>
      </c>
      <c r="Z715">
        <v>0</v>
      </c>
      <c r="AA715" t="s">
        <v>3921</v>
      </c>
      <c r="AB715" t="s">
        <v>4810</v>
      </c>
      <c r="AC715">
        <v>46150.776493055557</v>
      </c>
      <c r="AD715">
        <v>46149</v>
      </c>
      <c r="AE715" t="s">
        <v>4811</v>
      </c>
      <c r="AG715" t="s">
        <v>4812</v>
      </c>
      <c r="AH715">
        <v>6108864012</v>
      </c>
      <c r="AI715" t="s">
        <v>6431</v>
      </c>
      <c r="AM715" t="s">
        <v>3925</v>
      </c>
      <c r="AN715" t="s">
        <v>3926</v>
      </c>
      <c r="AO715" t="s">
        <v>4814</v>
      </c>
      <c r="AP715" t="s">
        <v>304</v>
      </c>
      <c r="AQ715" t="s">
        <v>4815</v>
      </c>
      <c r="AU715" t="s">
        <v>5728</v>
      </c>
      <c r="AV715" t="s">
        <v>4817</v>
      </c>
      <c r="AW715" t="s">
        <v>320</v>
      </c>
      <c r="AX715" t="s">
        <v>319</v>
      </c>
      <c r="AY715" t="s">
        <v>254</v>
      </c>
      <c r="AZ715" t="s">
        <v>230</v>
      </c>
      <c r="BA715" t="s">
        <v>395</v>
      </c>
      <c r="BB715" t="s">
        <v>380</v>
      </c>
      <c r="BC715" t="s">
        <v>3927</v>
      </c>
      <c r="BD715" t="s">
        <v>3927</v>
      </c>
      <c r="BE715" t="s">
        <v>3927</v>
      </c>
      <c r="BF715">
        <v>12</v>
      </c>
    </row>
    <row r="716" spans="1:58" x14ac:dyDescent="0.3">
      <c r="A716">
        <v>2026</v>
      </c>
      <c r="B716">
        <v>202605</v>
      </c>
      <c r="C716">
        <v>5</v>
      </c>
      <c r="D716" s="14">
        <v>20001623323462</v>
      </c>
      <c r="E716" t="s">
        <v>2810</v>
      </c>
      <c r="F716" s="2">
        <v>46148.396493055552</v>
      </c>
      <c r="G716" s="2">
        <v>46149</v>
      </c>
      <c r="I716" t="s">
        <v>224</v>
      </c>
      <c r="J716" t="s">
        <v>230</v>
      </c>
      <c r="M716" t="s">
        <v>5322</v>
      </c>
      <c r="N716" t="s">
        <v>2857</v>
      </c>
      <c r="O716" t="s">
        <v>257</v>
      </c>
      <c r="Q716" t="s">
        <v>6432</v>
      </c>
      <c r="R716" t="s">
        <v>2809</v>
      </c>
      <c r="S716" t="s">
        <v>4807</v>
      </c>
      <c r="T716" t="s">
        <v>4808</v>
      </c>
      <c r="U716" t="s">
        <v>3034</v>
      </c>
      <c r="V716" t="s">
        <v>4809</v>
      </c>
      <c r="W716" t="s">
        <v>245</v>
      </c>
      <c r="X716" t="s">
        <v>387</v>
      </c>
      <c r="Z716">
        <v>0</v>
      </c>
      <c r="AA716" t="s">
        <v>3921</v>
      </c>
      <c r="AB716" t="s">
        <v>4810</v>
      </c>
      <c r="AC716">
        <v>46150.776493055557</v>
      </c>
      <c r="AD716">
        <v>46149</v>
      </c>
      <c r="AE716" t="s">
        <v>4811</v>
      </c>
      <c r="AG716" t="s">
        <v>4812</v>
      </c>
      <c r="AH716">
        <v>6108863980</v>
      </c>
      <c r="AI716" t="s">
        <v>6433</v>
      </c>
      <c r="AM716" t="s">
        <v>3925</v>
      </c>
      <c r="AN716" t="s">
        <v>3926</v>
      </c>
      <c r="AO716" t="s">
        <v>4814</v>
      </c>
      <c r="AP716" t="s">
        <v>693</v>
      </c>
      <c r="AQ716" t="s">
        <v>4815</v>
      </c>
      <c r="AU716" t="s">
        <v>5728</v>
      </c>
      <c r="AV716" t="s">
        <v>4817</v>
      </c>
      <c r="AW716" t="s">
        <v>389</v>
      </c>
      <c r="AX716" t="s">
        <v>388</v>
      </c>
      <c r="AY716" t="s">
        <v>253</v>
      </c>
      <c r="AZ716" t="s">
        <v>230</v>
      </c>
      <c r="BA716" t="s">
        <v>273</v>
      </c>
      <c r="BB716" t="s">
        <v>380</v>
      </c>
      <c r="BC716" t="s">
        <v>3927</v>
      </c>
      <c r="BD716" t="s">
        <v>3927</v>
      </c>
      <c r="BE716" t="s">
        <v>3927</v>
      </c>
      <c r="BF716">
        <v>12</v>
      </c>
    </row>
    <row r="717" spans="1:58" x14ac:dyDescent="0.3">
      <c r="A717">
        <v>2026</v>
      </c>
      <c r="B717">
        <v>202605</v>
      </c>
      <c r="C717">
        <v>5</v>
      </c>
      <c r="D717" s="14">
        <v>20001623308549</v>
      </c>
      <c r="E717" t="s">
        <v>2810</v>
      </c>
      <c r="F717" s="2">
        <v>46148.363506944443</v>
      </c>
      <c r="G717" s="2">
        <v>46148</v>
      </c>
      <c r="I717" t="s">
        <v>224</v>
      </c>
      <c r="J717" t="s">
        <v>230</v>
      </c>
      <c r="L717" t="s">
        <v>6434</v>
      </c>
      <c r="M717" t="s">
        <v>994</v>
      </c>
      <c r="N717" t="s">
        <v>989</v>
      </c>
      <c r="O717" t="s">
        <v>554</v>
      </c>
      <c r="Q717" t="s">
        <v>6435</v>
      </c>
      <c r="R717" t="s">
        <v>2809</v>
      </c>
      <c r="S717" t="s">
        <v>4807</v>
      </c>
      <c r="T717" t="s">
        <v>4808</v>
      </c>
      <c r="U717" t="s">
        <v>3034</v>
      </c>
      <c r="V717" t="s">
        <v>4809</v>
      </c>
      <c r="W717" t="s">
        <v>245</v>
      </c>
      <c r="X717" t="s">
        <v>225</v>
      </c>
      <c r="Z717">
        <v>0</v>
      </c>
      <c r="AA717" t="s">
        <v>3921</v>
      </c>
      <c r="AB717" t="s">
        <v>4810</v>
      </c>
      <c r="AC717">
        <v>46149.597546296296</v>
      </c>
      <c r="AD717">
        <v>46148</v>
      </c>
      <c r="AE717" t="s">
        <v>4811</v>
      </c>
      <c r="AG717" t="s">
        <v>4812</v>
      </c>
      <c r="AH717">
        <v>6108878730</v>
      </c>
      <c r="AI717" t="s">
        <v>6436</v>
      </c>
      <c r="AM717" t="s">
        <v>3925</v>
      </c>
      <c r="AN717" t="s">
        <v>3926</v>
      </c>
      <c r="AO717" t="s">
        <v>4814</v>
      </c>
      <c r="AP717" t="s">
        <v>386</v>
      </c>
      <c r="AQ717" t="s">
        <v>4815</v>
      </c>
      <c r="AU717" t="s">
        <v>6415</v>
      </c>
      <c r="AV717" t="s">
        <v>4817</v>
      </c>
      <c r="AW717" t="s">
        <v>320</v>
      </c>
      <c r="AX717" t="s">
        <v>319</v>
      </c>
      <c r="AY717" t="s">
        <v>254</v>
      </c>
      <c r="AZ717" t="s">
        <v>230</v>
      </c>
      <c r="BA717" t="s">
        <v>395</v>
      </c>
      <c r="BB717" t="s">
        <v>2234</v>
      </c>
      <c r="BC717" t="s">
        <v>3927</v>
      </c>
      <c r="BD717" t="s">
        <v>3927</v>
      </c>
      <c r="BE717" t="s">
        <v>3927</v>
      </c>
      <c r="BF717">
        <v>12</v>
      </c>
    </row>
    <row r="718" spans="1:58" x14ac:dyDescent="0.3">
      <c r="A718">
        <v>2026</v>
      </c>
      <c r="B718">
        <v>202605</v>
      </c>
      <c r="C718">
        <v>5</v>
      </c>
      <c r="D718" s="14">
        <v>20001623306749</v>
      </c>
      <c r="E718" t="s">
        <v>2810</v>
      </c>
      <c r="F718" s="2">
        <v>46148.425983796296</v>
      </c>
      <c r="G718" s="2">
        <v>46148</v>
      </c>
      <c r="I718" t="s">
        <v>224</v>
      </c>
      <c r="J718" t="s">
        <v>230</v>
      </c>
      <c r="M718" t="s">
        <v>626</v>
      </c>
      <c r="N718" t="s">
        <v>616</v>
      </c>
      <c r="O718" t="s">
        <v>623</v>
      </c>
      <c r="Q718" t="s">
        <v>6437</v>
      </c>
      <c r="R718" t="s">
        <v>2809</v>
      </c>
      <c r="S718" t="s">
        <v>4807</v>
      </c>
      <c r="T718" t="s">
        <v>4808</v>
      </c>
      <c r="U718" t="s">
        <v>3034</v>
      </c>
      <c r="V718" t="s">
        <v>4809</v>
      </c>
      <c r="W718" t="s">
        <v>245</v>
      </c>
      <c r="X718" t="s">
        <v>387</v>
      </c>
      <c r="Z718">
        <v>0</v>
      </c>
      <c r="AA718" t="s">
        <v>3921</v>
      </c>
      <c r="AB718" t="s">
        <v>4810</v>
      </c>
      <c r="AC718">
        <v>46149.597546296296</v>
      </c>
      <c r="AD718">
        <v>46148</v>
      </c>
      <c r="AE718" t="s">
        <v>4811</v>
      </c>
      <c r="AG718" t="s">
        <v>4812</v>
      </c>
      <c r="AH718">
        <v>6108871812</v>
      </c>
      <c r="AI718" t="s">
        <v>6438</v>
      </c>
      <c r="AM718" t="s">
        <v>3925</v>
      </c>
      <c r="AN718" t="s">
        <v>3926</v>
      </c>
      <c r="AO718" t="s">
        <v>4814</v>
      </c>
      <c r="AP718" t="s">
        <v>304</v>
      </c>
      <c r="AQ718" t="s">
        <v>4815</v>
      </c>
      <c r="AU718" t="s">
        <v>6415</v>
      </c>
      <c r="AV718" t="s">
        <v>4817</v>
      </c>
      <c r="AW718" t="s">
        <v>389</v>
      </c>
      <c r="AX718" t="s">
        <v>388</v>
      </c>
      <c r="AY718" t="s">
        <v>253</v>
      </c>
      <c r="AZ718" t="s">
        <v>230</v>
      </c>
      <c r="BA718" t="s">
        <v>273</v>
      </c>
      <c r="BB718" t="s">
        <v>380</v>
      </c>
      <c r="BC718" t="s">
        <v>3927</v>
      </c>
      <c r="BD718" t="s">
        <v>3927</v>
      </c>
      <c r="BE718" t="s">
        <v>3927</v>
      </c>
      <c r="BF718">
        <v>12</v>
      </c>
    </row>
    <row r="719" spans="1:58" x14ac:dyDescent="0.3">
      <c r="A719">
        <v>2026</v>
      </c>
      <c r="B719">
        <v>202605</v>
      </c>
      <c r="C719">
        <v>5</v>
      </c>
      <c r="D719" s="14">
        <v>20001623297511</v>
      </c>
      <c r="E719" t="s">
        <v>2810</v>
      </c>
      <c r="F719" s="2">
        <v>46148.297210648147</v>
      </c>
      <c r="G719" s="2">
        <v>46149</v>
      </c>
      <c r="I719" t="s">
        <v>224</v>
      </c>
      <c r="J719" t="s">
        <v>230</v>
      </c>
      <c r="M719" t="s">
        <v>261</v>
      </c>
      <c r="N719" t="s">
        <v>237</v>
      </c>
      <c r="O719" t="s">
        <v>257</v>
      </c>
      <c r="Q719" t="s">
        <v>6439</v>
      </c>
      <c r="R719" t="s">
        <v>2809</v>
      </c>
      <c r="S719" t="s">
        <v>4807</v>
      </c>
      <c r="T719" t="s">
        <v>4808</v>
      </c>
      <c r="U719" t="s">
        <v>3034</v>
      </c>
      <c r="V719" t="s">
        <v>4809</v>
      </c>
      <c r="W719" t="s">
        <v>245</v>
      </c>
      <c r="X719" t="s">
        <v>387</v>
      </c>
      <c r="Z719">
        <v>0</v>
      </c>
      <c r="AA719" t="s">
        <v>3921</v>
      </c>
      <c r="AB719" t="s">
        <v>4810</v>
      </c>
      <c r="AC719">
        <v>46150.776493055557</v>
      </c>
      <c r="AD719">
        <v>46149</v>
      </c>
      <c r="AE719" t="s">
        <v>4811</v>
      </c>
      <c r="AG719" t="s">
        <v>4812</v>
      </c>
      <c r="AH719">
        <v>6108869788</v>
      </c>
      <c r="AI719" t="s">
        <v>6440</v>
      </c>
      <c r="AM719" t="s">
        <v>3925</v>
      </c>
      <c r="AN719" t="s">
        <v>3926</v>
      </c>
      <c r="AO719" t="s">
        <v>4814</v>
      </c>
      <c r="AP719" t="s">
        <v>853</v>
      </c>
      <c r="AQ719" t="s">
        <v>4815</v>
      </c>
      <c r="AU719" t="s">
        <v>5728</v>
      </c>
      <c r="AV719" t="s">
        <v>4817</v>
      </c>
      <c r="AW719" t="s">
        <v>389</v>
      </c>
      <c r="AX719" t="s">
        <v>388</v>
      </c>
      <c r="AY719" t="s">
        <v>253</v>
      </c>
      <c r="AZ719" t="s">
        <v>230</v>
      </c>
      <c r="BA719" t="s">
        <v>395</v>
      </c>
      <c r="BB719" t="s">
        <v>380</v>
      </c>
      <c r="BC719" t="s">
        <v>3927</v>
      </c>
      <c r="BD719" t="s">
        <v>3927</v>
      </c>
      <c r="BE719" t="s">
        <v>3927</v>
      </c>
      <c r="BF719">
        <v>12</v>
      </c>
    </row>
    <row r="720" spans="1:58" x14ac:dyDescent="0.3">
      <c r="A720">
        <v>2026</v>
      </c>
      <c r="B720">
        <v>202605</v>
      </c>
      <c r="C720">
        <v>5</v>
      </c>
      <c r="D720" s="14">
        <v>20001623190188</v>
      </c>
      <c r="E720" t="s">
        <v>2810</v>
      </c>
      <c r="F720" s="2">
        <v>46147.884363425925</v>
      </c>
      <c r="G720" s="2">
        <v>46151</v>
      </c>
      <c r="I720" t="s">
        <v>224</v>
      </c>
      <c r="J720" t="s">
        <v>230</v>
      </c>
      <c r="L720" t="s">
        <v>6441</v>
      </c>
      <c r="M720" t="s">
        <v>309</v>
      </c>
      <c r="N720" t="s">
        <v>297</v>
      </c>
      <c r="O720" t="s">
        <v>283</v>
      </c>
      <c r="Q720" t="s">
        <v>6442</v>
      </c>
      <c r="R720" t="s">
        <v>2809</v>
      </c>
      <c r="S720" t="s">
        <v>4807</v>
      </c>
      <c r="T720" t="s">
        <v>4808</v>
      </c>
      <c r="U720" t="s">
        <v>3034</v>
      </c>
      <c r="V720" t="s">
        <v>4809</v>
      </c>
      <c r="W720" t="s">
        <v>245</v>
      </c>
      <c r="X720" t="s">
        <v>225</v>
      </c>
      <c r="Z720">
        <v>0</v>
      </c>
      <c r="AA720" t="s">
        <v>3921</v>
      </c>
      <c r="AB720" t="s">
        <v>4810</v>
      </c>
      <c r="AC720">
        <v>46153.484120370369</v>
      </c>
      <c r="AD720">
        <v>46151</v>
      </c>
      <c r="AE720" t="s">
        <v>4811</v>
      </c>
      <c r="AG720" t="s">
        <v>4812</v>
      </c>
      <c r="AH720">
        <v>6108809711</v>
      </c>
      <c r="AI720" t="s">
        <v>6443</v>
      </c>
      <c r="AM720" t="s">
        <v>3925</v>
      </c>
      <c r="AN720" t="s">
        <v>3926</v>
      </c>
      <c r="AO720" t="s">
        <v>4814</v>
      </c>
      <c r="AP720" t="s">
        <v>304</v>
      </c>
      <c r="AQ720" t="s">
        <v>4815</v>
      </c>
      <c r="AU720" t="s">
        <v>5123</v>
      </c>
      <c r="AV720" t="s">
        <v>4817</v>
      </c>
      <c r="AW720" t="s">
        <v>1525</v>
      </c>
      <c r="AX720" t="s">
        <v>1524</v>
      </c>
      <c r="AY720" t="s">
        <v>254</v>
      </c>
      <c r="AZ720" t="s">
        <v>230</v>
      </c>
      <c r="BA720" t="s">
        <v>273</v>
      </c>
      <c r="BB720" t="s">
        <v>380</v>
      </c>
      <c r="BC720" t="s">
        <v>3927</v>
      </c>
      <c r="BD720" t="s">
        <v>3927</v>
      </c>
      <c r="BE720" t="s">
        <v>3927</v>
      </c>
      <c r="BF720">
        <v>12</v>
      </c>
    </row>
    <row r="721" spans="1:58" x14ac:dyDescent="0.3">
      <c r="A721">
        <v>2026</v>
      </c>
      <c r="B721">
        <v>202605</v>
      </c>
      <c r="C721">
        <v>5</v>
      </c>
      <c r="D721" s="14">
        <v>20001623167490</v>
      </c>
      <c r="E721" t="s">
        <v>2810</v>
      </c>
      <c r="F721" s="2">
        <v>46147.951180555552</v>
      </c>
      <c r="G721" s="2">
        <v>46148</v>
      </c>
      <c r="I721" t="s">
        <v>224</v>
      </c>
      <c r="J721" t="s">
        <v>230</v>
      </c>
      <c r="L721" t="s">
        <v>6444</v>
      </c>
      <c r="M721" t="s">
        <v>334</v>
      </c>
      <c r="N721" t="s">
        <v>322</v>
      </c>
      <c r="O721" t="s">
        <v>331</v>
      </c>
      <c r="Q721" t="s">
        <v>6445</v>
      </c>
      <c r="R721" t="s">
        <v>2809</v>
      </c>
      <c r="S721" t="s">
        <v>4807</v>
      </c>
      <c r="T721" t="s">
        <v>4808</v>
      </c>
      <c r="U721" t="s">
        <v>3034</v>
      </c>
      <c r="V721" t="s">
        <v>4809</v>
      </c>
      <c r="W721" t="s">
        <v>245</v>
      </c>
      <c r="X721" t="s">
        <v>225</v>
      </c>
      <c r="Z721">
        <v>0</v>
      </c>
      <c r="AA721" t="s">
        <v>3921</v>
      </c>
      <c r="AB721" t="s">
        <v>4810</v>
      </c>
      <c r="AC721">
        <v>46149.597546296296</v>
      </c>
      <c r="AD721">
        <v>46148</v>
      </c>
      <c r="AE721" t="s">
        <v>4811</v>
      </c>
      <c r="AG721" t="s">
        <v>4812</v>
      </c>
      <c r="AH721">
        <v>6108865869</v>
      </c>
      <c r="AI721" t="s">
        <v>6446</v>
      </c>
      <c r="AM721" t="s">
        <v>3925</v>
      </c>
      <c r="AN721" t="s">
        <v>3926</v>
      </c>
      <c r="AO721" t="s">
        <v>4814</v>
      </c>
      <c r="AP721" t="s">
        <v>386</v>
      </c>
      <c r="AQ721" t="s">
        <v>4815</v>
      </c>
      <c r="AU721" t="s">
        <v>6415</v>
      </c>
      <c r="AV721" t="s">
        <v>4817</v>
      </c>
      <c r="AW721" t="s">
        <v>320</v>
      </c>
      <c r="AX721" t="s">
        <v>319</v>
      </c>
      <c r="AY721" t="s">
        <v>254</v>
      </c>
      <c r="AZ721" t="s">
        <v>230</v>
      </c>
      <c r="BA721" t="s">
        <v>395</v>
      </c>
      <c r="BB721" t="s">
        <v>380</v>
      </c>
      <c r="BC721" t="s">
        <v>3927</v>
      </c>
      <c r="BD721" t="s">
        <v>3927</v>
      </c>
      <c r="BE721" t="s">
        <v>3927</v>
      </c>
      <c r="BF721">
        <v>12</v>
      </c>
    </row>
    <row r="722" spans="1:58" x14ac:dyDescent="0.3">
      <c r="A722">
        <v>2026</v>
      </c>
      <c r="B722">
        <v>202605</v>
      </c>
      <c r="C722">
        <v>5</v>
      </c>
      <c r="D722" s="14">
        <v>20001623166987</v>
      </c>
      <c r="E722" t="s">
        <v>2810</v>
      </c>
      <c r="F722" s="2">
        <v>46147.770243055558</v>
      </c>
      <c r="G722" s="2">
        <v>46149</v>
      </c>
      <c r="I722" t="s">
        <v>224</v>
      </c>
      <c r="J722" t="s">
        <v>230</v>
      </c>
      <c r="L722" t="s">
        <v>6447</v>
      </c>
      <c r="M722" t="s">
        <v>309</v>
      </c>
      <c r="N722" t="s">
        <v>297</v>
      </c>
      <c r="O722" t="s">
        <v>283</v>
      </c>
      <c r="Q722" t="s">
        <v>6448</v>
      </c>
      <c r="R722" t="s">
        <v>2809</v>
      </c>
      <c r="S722" t="s">
        <v>4807</v>
      </c>
      <c r="T722" t="s">
        <v>4808</v>
      </c>
      <c r="U722" t="s">
        <v>3034</v>
      </c>
      <c r="V722" t="s">
        <v>4809</v>
      </c>
      <c r="W722" t="s">
        <v>245</v>
      </c>
      <c r="X722" t="s">
        <v>225</v>
      </c>
      <c r="Z722">
        <v>0</v>
      </c>
      <c r="AA722" t="s">
        <v>3921</v>
      </c>
      <c r="AB722" t="s">
        <v>4810</v>
      </c>
      <c r="AC722">
        <v>46150.776493055557</v>
      </c>
      <c r="AD722">
        <v>46149</v>
      </c>
      <c r="AE722" t="s">
        <v>4811</v>
      </c>
      <c r="AG722" t="s">
        <v>4812</v>
      </c>
      <c r="AH722">
        <v>6108865804</v>
      </c>
      <c r="AI722" t="s">
        <v>6449</v>
      </c>
      <c r="AM722" t="s">
        <v>3925</v>
      </c>
      <c r="AN722" t="s">
        <v>3926</v>
      </c>
      <c r="AO722" t="s">
        <v>4814</v>
      </c>
      <c r="AP722" t="s">
        <v>386</v>
      </c>
      <c r="AQ722" t="s">
        <v>4815</v>
      </c>
      <c r="AU722" t="s">
        <v>5728</v>
      </c>
      <c r="AV722" t="s">
        <v>4817</v>
      </c>
      <c r="AW722" t="s">
        <v>320</v>
      </c>
      <c r="AX722" t="s">
        <v>319</v>
      </c>
      <c r="AY722" t="s">
        <v>254</v>
      </c>
      <c r="AZ722" t="s">
        <v>230</v>
      </c>
      <c r="BA722" t="s">
        <v>273</v>
      </c>
      <c r="BB722" t="s">
        <v>380</v>
      </c>
      <c r="BC722" t="s">
        <v>3927</v>
      </c>
      <c r="BD722" t="s">
        <v>3927</v>
      </c>
      <c r="BE722" t="s">
        <v>3927</v>
      </c>
      <c r="BF722">
        <v>12</v>
      </c>
    </row>
    <row r="723" spans="1:58" x14ac:dyDescent="0.3">
      <c r="A723">
        <v>2026</v>
      </c>
      <c r="B723">
        <v>202605</v>
      </c>
      <c r="C723">
        <v>5</v>
      </c>
      <c r="D723" s="14">
        <v>20001623161312</v>
      </c>
      <c r="E723" t="s">
        <v>2810</v>
      </c>
      <c r="F723" s="2">
        <v>46147.842442129629</v>
      </c>
      <c r="G723" s="2">
        <v>46149</v>
      </c>
      <c r="I723" t="s">
        <v>224</v>
      </c>
      <c r="J723" t="s">
        <v>230</v>
      </c>
      <c r="M723" t="s">
        <v>1336</v>
      </c>
      <c r="N723" t="s">
        <v>546</v>
      </c>
      <c r="O723" t="s">
        <v>554</v>
      </c>
      <c r="Q723" t="s">
        <v>6450</v>
      </c>
      <c r="R723" t="s">
        <v>2809</v>
      </c>
      <c r="S723" t="s">
        <v>4807</v>
      </c>
      <c r="T723" t="s">
        <v>4808</v>
      </c>
      <c r="U723" t="s">
        <v>3034</v>
      </c>
      <c r="V723" t="s">
        <v>4809</v>
      </c>
      <c r="W723" t="s">
        <v>245</v>
      </c>
      <c r="X723" t="s">
        <v>387</v>
      </c>
      <c r="Z723">
        <v>0</v>
      </c>
      <c r="AA723" t="s">
        <v>3921</v>
      </c>
      <c r="AB723" t="s">
        <v>4810</v>
      </c>
      <c r="AC723">
        <v>46150.776493055557</v>
      </c>
      <c r="AD723">
        <v>46149</v>
      </c>
      <c r="AE723" t="s">
        <v>4811</v>
      </c>
      <c r="AG723" t="s">
        <v>4812</v>
      </c>
      <c r="AH723">
        <v>6108814690</v>
      </c>
      <c r="AI723" t="s">
        <v>6451</v>
      </c>
      <c r="AM723" t="s">
        <v>3925</v>
      </c>
      <c r="AN723" t="s">
        <v>3926</v>
      </c>
      <c r="AO723" t="s">
        <v>4814</v>
      </c>
      <c r="AP723" t="s">
        <v>249</v>
      </c>
      <c r="AQ723" t="s">
        <v>4815</v>
      </c>
      <c r="AU723" t="s">
        <v>5728</v>
      </c>
      <c r="AV723" t="s">
        <v>4817</v>
      </c>
      <c r="AW723" t="s">
        <v>4955</v>
      </c>
      <c r="AX723" t="s">
        <v>4956</v>
      </c>
      <c r="AY723" t="s">
        <v>253</v>
      </c>
      <c r="AZ723" t="s">
        <v>230</v>
      </c>
      <c r="BA723" t="s">
        <v>395</v>
      </c>
      <c r="BB723" t="s">
        <v>380</v>
      </c>
      <c r="BC723" t="s">
        <v>3927</v>
      </c>
      <c r="BD723" t="s">
        <v>3927</v>
      </c>
      <c r="BE723" t="s">
        <v>3927</v>
      </c>
      <c r="BF723">
        <v>12</v>
      </c>
    </row>
    <row r="724" spans="1:58" x14ac:dyDescent="0.3">
      <c r="A724">
        <v>2026</v>
      </c>
      <c r="B724">
        <v>202605</v>
      </c>
      <c r="C724">
        <v>5</v>
      </c>
      <c r="D724" s="14">
        <v>20001623158257</v>
      </c>
      <c r="E724" t="s">
        <v>2810</v>
      </c>
      <c r="F724" s="2">
        <v>46147.767453703702</v>
      </c>
      <c r="G724" s="2">
        <v>46151</v>
      </c>
      <c r="I724" t="s">
        <v>224</v>
      </c>
      <c r="J724" t="s">
        <v>230</v>
      </c>
      <c r="L724" t="s">
        <v>3022</v>
      </c>
      <c r="M724" t="s">
        <v>309</v>
      </c>
      <c r="N724" t="s">
        <v>297</v>
      </c>
      <c r="O724" t="s">
        <v>283</v>
      </c>
      <c r="Q724" t="s">
        <v>6452</v>
      </c>
      <c r="R724" t="s">
        <v>2809</v>
      </c>
      <c r="S724" t="s">
        <v>5133</v>
      </c>
      <c r="T724" t="s">
        <v>5134</v>
      </c>
      <c r="U724" t="s">
        <v>3034</v>
      </c>
      <c r="V724" t="s">
        <v>647</v>
      </c>
      <c r="W724" t="s">
        <v>245</v>
      </c>
      <c r="X724" t="s">
        <v>225</v>
      </c>
      <c r="Z724">
        <v>4</v>
      </c>
      <c r="AA724" t="s">
        <v>3921</v>
      </c>
      <c r="AB724" t="s">
        <v>3995</v>
      </c>
      <c r="AC724">
        <v>46155.513101851851</v>
      </c>
      <c r="AD724">
        <v>46155</v>
      </c>
      <c r="AE724" t="s">
        <v>3938</v>
      </c>
      <c r="AG724" t="s">
        <v>5135</v>
      </c>
      <c r="AH724">
        <v>6108858395</v>
      </c>
      <c r="AI724" t="s">
        <v>6453</v>
      </c>
      <c r="AM724" t="s">
        <v>3925</v>
      </c>
      <c r="AN724" t="s">
        <v>3926</v>
      </c>
      <c r="AO724" t="s">
        <v>268</v>
      </c>
      <c r="AP724" t="s">
        <v>304</v>
      </c>
      <c r="AQ724" t="s">
        <v>3998</v>
      </c>
      <c r="AW724" t="s">
        <v>227</v>
      </c>
      <c r="AX724" t="s">
        <v>226</v>
      </c>
      <c r="AY724" t="s">
        <v>254</v>
      </c>
      <c r="AZ724" t="s">
        <v>230</v>
      </c>
      <c r="BA724" t="s">
        <v>395</v>
      </c>
      <c r="BB724" t="s">
        <v>380</v>
      </c>
      <c r="BC724" t="s">
        <v>3927</v>
      </c>
      <c r="BD724" t="s">
        <v>3927</v>
      </c>
      <c r="BE724" t="s">
        <v>3927</v>
      </c>
      <c r="BF724">
        <v>12</v>
      </c>
    </row>
    <row r="725" spans="1:58" x14ac:dyDescent="0.3">
      <c r="A725">
        <v>2026</v>
      </c>
      <c r="B725">
        <v>202605</v>
      </c>
      <c r="C725">
        <v>5</v>
      </c>
      <c r="D725" s="14">
        <v>20001623158137</v>
      </c>
      <c r="E725" t="s">
        <v>2810</v>
      </c>
      <c r="F725" s="2">
        <v>46147.754629629628</v>
      </c>
      <c r="G725" s="2">
        <v>46149</v>
      </c>
      <c r="I725" t="s">
        <v>224</v>
      </c>
      <c r="J725" t="s">
        <v>230</v>
      </c>
      <c r="L725" t="s">
        <v>2185</v>
      </c>
      <c r="M725" t="s">
        <v>334</v>
      </c>
      <c r="N725" t="s">
        <v>322</v>
      </c>
      <c r="O725" t="s">
        <v>331</v>
      </c>
      <c r="Q725" t="s">
        <v>6454</v>
      </c>
      <c r="R725" t="s">
        <v>2809</v>
      </c>
      <c r="S725" t="s">
        <v>5170</v>
      </c>
      <c r="T725" t="s">
        <v>5171</v>
      </c>
      <c r="U725" t="s">
        <v>3034</v>
      </c>
      <c r="V725" t="s">
        <v>3994</v>
      </c>
      <c r="W725" t="s">
        <v>245</v>
      </c>
      <c r="X725" t="s">
        <v>225</v>
      </c>
      <c r="Z725">
        <v>4</v>
      </c>
      <c r="AA725" t="s">
        <v>3921</v>
      </c>
      <c r="AB725" t="s">
        <v>6455</v>
      </c>
      <c r="AC725">
        <v>46153.620787037034</v>
      </c>
      <c r="AD725">
        <v>46153</v>
      </c>
      <c r="AE725" t="s">
        <v>3938</v>
      </c>
      <c r="AG725" t="s">
        <v>5173</v>
      </c>
      <c r="AH725">
        <v>6108860361</v>
      </c>
      <c r="AI725" t="s">
        <v>6456</v>
      </c>
      <c r="AM725" t="s">
        <v>3925</v>
      </c>
      <c r="AN725" t="s">
        <v>3926</v>
      </c>
      <c r="AO725" t="s">
        <v>268</v>
      </c>
      <c r="AP725" t="s">
        <v>249</v>
      </c>
      <c r="AQ725" t="s">
        <v>3940</v>
      </c>
      <c r="AU725" t="s">
        <v>4220</v>
      </c>
      <c r="AV725" t="s">
        <v>4000</v>
      </c>
      <c r="AW725" t="s">
        <v>227</v>
      </c>
      <c r="AX725" t="s">
        <v>226</v>
      </c>
      <c r="AY725" t="s">
        <v>254</v>
      </c>
      <c r="AZ725" t="s">
        <v>230</v>
      </c>
      <c r="BA725" t="s">
        <v>273</v>
      </c>
      <c r="BB725" t="s">
        <v>380</v>
      </c>
      <c r="BC725" t="s">
        <v>3927</v>
      </c>
      <c r="BD725" t="s">
        <v>3927</v>
      </c>
      <c r="BE725" t="s">
        <v>3927</v>
      </c>
      <c r="BF725">
        <v>12</v>
      </c>
    </row>
    <row r="726" spans="1:58" x14ac:dyDescent="0.3">
      <c r="A726">
        <v>2026</v>
      </c>
      <c r="B726">
        <v>202605</v>
      </c>
      <c r="C726">
        <v>5</v>
      </c>
      <c r="D726" s="14">
        <v>20001623158133</v>
      </c>
      <c r="E726" t="s">
        <v>2810</v>
      </c>
      <c r="F726" s="2">
        <v>46147.754259259258</v>
      </c>
      <c r="G726" s="2">
        <v>46148</v>
      </c>
      <c r="I726" t="s">
        <v>224</v>
      </c>
      <c r="J726" t="s">
        <v>230</v>
      </c>
      <c r="L726" t="s">
        <v>2857</v>
      </c>
      <c r="M726" t="s">
        <v>309</v>
      </c>
      <c r="N726" t="s">
        <v>297</v>
      </c>
      <c r="O726" t="s">
        <v>283</v>
      </c>
      <c r="Q726" t="s">
        <v>6457</v>
      </c>
      <c r="R726" t="s">
        <v>2809</v>
      </c>
      <c r="S726" t="s">
        <v>5446</v>
      </c>
      <c r="T726" t="s">
        <v>5447</v>
      </c>
      <c r="U726" t="s">
        <v>3034</v>
      </c>
      <c r="V726" t="s">
        <v>647</v>
      </c>
      <c r="W726" t="s">
        <v>245</v>
      </c>
      <c r="X726" t="s">
        <v>225</v>
      </c>
      <c r="Z726">
        <v>4</v>
      </c>
      <c r="AA726" t="s">
        <v>3921</v>
      </c>
      <c r="AB726" t="s">
        <v>3995</v>
      </c>
      <c r="AC726">
        <v>46153.458252314813</v>
      </c>
      <c r="AD726">
        <v>46152</v>
      </c>
      <c r="AE726" t="s">
        <v>3938</v>
      </c>
      <c r="AG726" t="s">
        <v>5111</v>
      </c>
      <c r="AH726">
        <v>6108845585</v>
      </c>
      <c r="AI726" t="s">
        <v>6458</v>
      </c>
      <c r="AM726" t="s">
        <v>3925</v>
      </c>
      <c r="AN726" t="s">
        <v>3926</v>
      </c>
      <c r="AO726" t="s">
        <v>268</v>
      </c>
      <c r="AP726" t="s">
        <v>249</v>
      </c>
      <c r="AQ726" t="s">
        <v>3998</v>
      </c>
      <c r="AU726" t="s">
        <v>4220</v>
      </c>
      <c r="AV726" t="s">
        <v>4000</v>
      </c>
      <c r="AW726" t="s">
        <v>227</v>
      </c>
      <c r="AX726" t="s">
        <v>226</v>
      </c>
      <c r="AY726" t="s">
        <v>254</v>
      </c>
      <c r="AZ726" t="s">
        <v>230</v>
      </c>
      <c r="BA726" t="s">
        <v>395</v>
      </c>
      <c r="BB726" t="s">
        <v>380</v>
      </c>
      <c r="BC726" t="s">
        <v>3927</v>
      </c>
      <c r="BD726" t="s">
        <v>3927</v>
      </c>
      <c r="BE726" t="s">
        <v>3927</v>
      </c>
      <c r="BF726">
        <v>12</v>
      </c>
    </row>
    <row r="727" spans="1:58" x14ac:dyDescent="0.3">
      <c r="A727">
        <v>2026</v>
      </c>
      <c r="B727">
        <v>202605</v>
      </c>
      <c r="C727">
        <v>5</v>
      </c>
      <c r="D727" s="14">
        <v>20001623157651</v>
      </c>
      <c r="E727" t="s">
        <v>2810</v>
      </c>
      <c r="F727" s="2">
        <v>46147.922986111109</v>
      </c>
      <c r="G727" s="2">
        <v>46148</v>
      </c>
      <c r="I727" t="s">
        <v>224</v>
      </c>
      <c r="J727" t="s">
        <v>230</v>
      </c>
      <c r="L727" t="s">
        <v>6459</v>
      </c>
      <c r="M727" t="s">
        <v>1366</v>
      </c>
      <c r="N727" t="s">
        <v>1359</v>
      </c>
      <c r="O727" t="s">
        <v>554</v>
      </c>
      <c r="Q727" t="s">
        <v>6460</v>
      </c>
      <c r="R727" t="s">
        <v>2809</v>
      </c>
      <c r="S727" t="s">
        <v>4961</v>
      </c>
      <c r="T727" t="s">
        <v>4962</v>
      </c>
      <c r="U727" t="s">
        <v>3034</v>
      </c>
      <c r="V727" t="s">
        <v>3994</v>
      </c>
      <c r="W727" t="s">
        <v>245</v>
      </c>
      <c r="X727" t="s">
        <v>225</v>
      </c>
      <c r="Z727">
        <v>1</v>
      </c>
      <c r="AA727" t="s">
        <v>3921</v>
      </c>
      <c r="AB727" t="s">
        <v>6461</v>
      </c>
      <c r="AC727">
        <v>46149.657152777778</v>
      </c>
      <c r="AD727">
        <v>46149</v>
      </c>
      <c r="AE727" t="s">
        <v>3938</v>
      </c>
      <c r="AG727" t="s">
        <v>5173</v>
      </c>
      <c r="AH727">
        <v>6108858425</v>
      </c>
      <c r="AI727" t="s">
        <v>6462</v>
      </c>
      <c r="AM727" t="s">
        <v>3925</v>
      </c>
      <c r="AN727" t="s">
        <v>3926</v>
      </c>
      <c r="AO727" t="s">
        <v>268</v>
      </c>
      <c r="AP727" t="s">
        <v>386</v>
      </c>
      <c r="AQ727" t="s">
        <v>3940</v>
      </c>
      <c r="AU727" t="s">
        <v>4282</v>
      </c>
      <c r="AV727" t="s">
        <v>4000</v>
      </c>
      <c r="AW727" t="s">
        <v>320</v>
      </c>
      <c r="AX727" t="s">
        <v>319</v>
      </c>
      <c r="AY727" t="s">
        <v>254</v>
      </c>
      <c r="AZ727" t="s">
        <v>230</v>
      </c>
      <c r="BA727" t="s">
        <v>395</v>
      </c>
      <c r="BB727" t="s">
        <v>380</v>
      </c>
      <c r="BC727" t="s">
        <v>3927</v>
      </c>
      <c r="BD727" t="s">
        <v>3927</v>
      </c>
      <c r="BE727" t="s">
        <v>3927</v>
      </c>
      <c r="BF727">
        <v>12</v>
      </c>
    </row>
    <row r="728" spans="1:58" x14ac:dyDescent="0.3">
      <c r="A728">
        <v>2026</v>
      </c>
      <c r="B728">
        <v>202605</v>
      </c>
      <c r="C728">
        <v>5</v>
      </c>
      <c r="D728" s="14">
        <v>20001623157139</v>
      </c>
      <c r="E728" t="s">
        <v>2810</v>
      </c>
      <c r="F728" s="2">
        <v>46147.753229166665</v>
      </c>
      <c r="G728" s="2">
        <v>46148</v>
      </c>
      <c r="I728" t="s">
        <v>224</v>
      </c>
      <c r="J728" t="s">
        <v>230</v>
      </c>
      <c r="L728" t="s">
        <v>1205</v>
      </c>
      <c r="M728" t="s">
        <v>334</v>
      </c>
      <c r="N728" t="s">
        <v>322</v>
      </c>
      <c r="O728" t="s">
        <v>331</v>
      </c>
      <c r="Q728" t="s">
        <v>6463</v>
      </c>
      <c r="R728" t="s">
        <v>2809</v>
      </c>
      <c r="S728" t="s">
        <v>302</v>
      </c>
      <c r="T728" t="s">
        <v>303</v>
      </c>
      <c r="U728" t="s">
        <v>258</v>
      </c>
      <c r="V728" t="s">
        <v>247</v>
      </c>
      <c r="W728" t="s">
        <v>245</v>
      </c>
      <c r="X728" t="s">
        <v>225</v>
      </c>
      <c r="Z728">
        <v>1</v>
      </c>
      <c r="AA728" t="s">
        <v>3921</v>
      </c>
      <c r="AB728" t="s">
        <v>6464</v>
      </c>
      <c r="AC728">
        <v>46149.692083333335</v>
      </c>
      <c r="AD728">
        <v>46149</v>
      </c>
      <c r="AE728" t="s">
        <v>3938</v>
      </c>
      <c r="AG728" t="s">
        <v>248</v>
      </c>
      <c r="AH728">
        <v>6055220415</v>
      </c>
      <c r="AI728" t="s">
        <v>6465</v>
      </c>
      <c r="AM728" t="s">
        <v>3925</v>
      </c>
      <c r="AN728" t="s">
        <v>3926</v>
      </c>
      <c r="AO728" t="s">
        <v>268</v>
      </c>
      <c r="AP728" t="s">
        <v>386</v>
      </c>
      <c r="AQ728" t="s">
        <v>3940</v>
      </c>
      <c r="AU728" t="s">
        <v>4282</v>
      </c>
      <c r="AV728" t="s">
        <v>4000</v>
      </c>
      <c r="AW728" t="s">
        <v>227</v>
      </c>
      <c r="AX728" t="s">
        <v>226</v>
      </c>
      <c r="AY728" t="s">
        <v>254</v>
      </c>
      <c r="AZ728" t="s">
        <v>230</v>
      </c>
      <c r="BA728" t="s">
        <v>273</v>
      </c>
      <c r="BB728" t="s">
        <v>380</v>
      </c>
      <c r="BC728" t="s">
        <v>3927</v>
      </c>
      <c r="BD728" t="s">
        <v>3927</v>
      </c>
      <c r="BE728" t="s">
        <v>3927</v>
      </c>
      <c r="BF728">
        <v>12</v>
      </c>
    </row>
    <row r="729" spans="1:58" x14ac:dyDescent="0.3">
      <c r="A729">
        <v>2026</v>
      </c>
      <c r="B729">
        <v>202605</v>
      </c>
      <c r="C729">
        <v>5</v>
      </c>
      <c r="D729" s="14">
        <v>20001623156818</v>
      </c>
      <c r="E729" t="s">
        <v>2810</v>
      </c>
      <c r="F729" s="2">
        <v>46148.342974537038</v>
      </c>
      <c r="G729" s="2">
        <v>46152</v>
      </c>
      <c r="I729" t="s">
        <v>224</v>
      </c>
      <c r="J729" t="s">
        <v>230</v>
      </c>
      <c r="L729" t="s">
        <v>3588</v>
      </c>
      <c r="M729" t="s">
        <v>309</v>
      </c>
      <c r="N729" t="s">
        <v>297</v>
      </c>
      <c r="O729" t="s">
        <v>283</v>
      </c>
      <c r="Q729" t="s">
        <v>6466</v>
      </c>
      <c r="R729" t="s">
        <v>2809</v>
      </c>
      <c r="S729" t="s">
        <v>5580</v>
      </c>
      <c r="T729" t="s">
        <v>5581</v>
      </c>
      <c r="U729" t="s">
        <v>3034</v>
      </c>
      <c r="V729" t="s">
        <v>3994</v>
      </c>
      <c r="W729" t="s">
        <v>245</v>
      </c>
      <c r="X729" t="s">
        <v>225</v>
      </c>
      <c r="Z729">
        <v>1</v>
      </c>
      <c r="AA729" t="s">
        <v>3921</v>
      </c>
      <c r="AB729" t="s">
        <v>6467</v>
      </c>
      <c r="AC729">
        <v>46153.652141203704</v>
      </c>
      <c r="AD729">
        <v>46153</v>
      </c>
      <c r="AE729" t="s">
        <v>3938</v>
      </c>
      <c r="AG729" t="s">
        <v>5173</v>
      </c>
      <c r="AH729">
        <v>6108852504</v>
      </c>
      <c r="AI729" t="s">
        <v>6468</v>
      </c>
      <c r="AM729" t="s">
        <v>3925</v>
      </c>
      <c r="AN729" t="s">
        <v>3926</v>
      </c>
      <c r="AO729" t="s">
        <v>268</v>
      </c>
      <c r="AP729" t="s">
        <v>304</v>
      </c>
      <c r="AQ729" t="s">
        <v>3940</v>
      </c>
      <c r="AU729" t="s">
        <v>4220</v>
      </c>
      <c r="AV729" t="s">
        <v>4000</v>
      </c>
      <c r="AW729" t="s">
        <v>1525</v>
      </c>
      <c r="AX729" t="s">
        <v>1524</v>
      </c>
      <c r="AY729" t="s">
        <v>254</v>
      </c>
      <c r="AZ729" t="s">
        <v>230</v>
      </c>
      <c r="BA729" t="s">
        <v>395</v>
      </c>
      <c r="BB729" t="s">
        <v>380</v>
      </c>
      <c r="BC729" t="s">
        <v>3927</v>
      </c>
      <c r="BD729" t="s">
        <v>3927</v>
      </c>
      <c r="BE729" t="s">
        <v>3927</v>
      </c>
      <c r="BF729">
        <v>12</v>
      </c>
    </row>
    <row r="730" spans="1:58" x14ac:dyDescent="0.3">
      <c r="A730">
        <v>2026</v>
      </c>
      <c r="B730">
        <v>202605</v>
      </c>
      <c r="C730">
        <v>5</v>
      </c>
      <c r="D730" s="14">
        <v>20001623156202</v>
      </c>
      <c r="E730" t="s">
        <v>2810</v>
      </c>
      <c r="F730" s="2">
        <v>46147.759895833333</v>
      </c>
      <c r="G730" s="2">
        <v>46149</v>
      </c>
      <c r="I730" t="s">
        <v>224</v>
      </c>
      <c r="J730" t="s">
        <v>230</v>
      </c>
      <c r="L730" t="s">
        <v>2941</v>
      </c>
      <c r="M730" t="s">
        <v>6469</v>
      </c>
      <c r="N730" t="s">
        <v>322</v>
      </c>
      <c r="O730" t="s">
        <v>331</v>
      </c>
      <c r="Q730" t="s">
        <v>6470</v>
      </c>
      <c r="R730" t="s">
        <v>2809</v>
      </c>
      <c r="S730" t="s">
        <v>6130</v>
      </c>
      <c r="T730" t="s">
        <v>6131</v>
      </c>
      <c r="U730" t="s">
        <v>4796</v>
      </c>
      <c r="V730" t="s">
        <v>2024</v>
      </c>
      <c r="W730" t="s">
        <v>245</v>
      </c>
      <c r="X730" t="s">
        <v>387</v>
      </c>
      <c r="Z730">
        <v>4</v>
      </c>
      <c r="AA730" t="s">
        <v>3921</v>
      </c>
      <c r="AB730" t="s">
        <v>6471</v>
      </c>
      <c r="AC730">
        <v>46153.652141203704</v>
      </c>
      <c r="AD730">
        <v>46153</v>
      </c>
      <c r="AE730" t="s">
        <v>3938</v>
      </c>
      <c r="AG730" t="s">
        <v>2026</v>
      </c>
      <c r="AH730">
        <v>6090030961</v>
      </c>
      <c r="AI730" t="s">
        <v>6472</v>
      </c>
      <c r="AM730" t="s">
        <v>3925</v>
      </c>
      <c r="AN730" t="s">
        <v>3926</v>
      </c>
      <c r="AO730" t="s">
        <v>268</v>
      </c>
      <c r="AP730" t="s">
        <v>693</v>
      </c>
      <c r="AQ730" t="s">
        <v>3940</v>
      </c>
      <c r="AU730" t="s">
        <v>4220</v>
      </c>
      <c r="AV730" t="s">
        <v>4000</v>
      </c>
      <c r="AW730" t="s">
        <v>447</v>
      </c>
      <c r="AX730" t="s">
        <v>446</v>
      </c>
      <c r="AY730" t="s">
        <v>253</v>
      </c>
      <c r="AZ730" t="s">
        <v>230</v>
      </c>
      <c r="BA730" t="s">
        <v>344</v>
      </c>
      <c r="BB730" t="s">
        <v>232</v>
      </c>
      <c r="BC730" t="s">
        <v>3927</v>
      </c>
      <c r="BD730" t="s">
        <v>3927</v>
      </c>
      <c r="BE730" t="s">
        <v>3927</v>
      </c>
      <c r="BF730">
        <v>5</v>
      </c>
    </row>
    <row r="731" spans="1:58" x14ac:dyDescent="0.3">
      <c r="A731">
        <v>2026</v>
      </c>
      <c r="B731">
        <v>202605</v>
      </c>
      <c r="C731">
        <v>5</v>
      </c>
      <c r="D731" s="14">
        <v>20001623154736</v>
      </c>
      <c r="E731" t="s">
        <v>2810</v>
      </c>
      <c r="F731" s="2">
        <v>46148.315717592595</v>
      </c>
      <c r="G731" s="2">
        <v>46149</v>
      </c>
      <c r="I731" t="s">
        <v>224</v>
      </c>
      <c r="J731" t="s">
        <v>230</v>
      </c>
      <c r="L731" t="s">
        <v>1549</v>
      </c>
      <c r="M731" t="s">
        <v>309</v>
      </c>
      <c r="N731" t="s">
        <v>297</v>
      </c>
      <c r="O731" t="s">
        <v>283</v>
      </c>
      <c r="Q731" t="s">
        <v>6473</v>
      </c>
      <c r="R731" t="s">
        <v>2809</v>
      </c>
      <c r="S731" t="s">
        <v>5360</v>
      </c>
      <c r="T731" t="s">
        <v>5361</v>
      </c>
      <c r="U731" t="s">
        <v>3034</v>
      </c>
      <c r="V731" t="s">
        <v>647</v>
      </c>
      <c r="W731" t="s">
        <v>245</v>
      </c>
      <c r="X731" t="s">
        <v>225</v>
      </c>
      <c r="Z731">
        <v>4</v>
      </c>
      <c r="AA731" t="s">
        <v>3921</v>
      </c>
      <c r="AB731" t="s">
        <v>5606</v>
      </c>
      <c r="AC731">
        <v>46154.683587962965</v>
      </c>
      <c r="AD731">
        <v>46153</v>
      </c>
      <c r="AE731" t="s">
        <v>3938</v>
      </c>
      <c r="AG731" t="s">
        <v>5006</v>
      </c>
      <c r="AH731">
        <v>6108859358</v>
      </c>
      <c r="AI731" t="s">
        <v>6474</v>
      </c>
      <c r="AM731" t="s">
        <v>3925</v>
      </c>
      <c r="AN731" t="s">
        <v>3926</v>
      </c>
      <c r="AO731" t="s">
        <v>268</v>
      </c>
      <c r="AP731" t="s">
        <v>386</v>
      </c>
      <c r="AQ731" t="s">
        <v>3940</v>
      </c>
      <c r="AU731" t="s">
        <v>3999</v>
      </c>
      <c r="AV731" t="s">
        <v>4000</v>
      </c>
      <c r="AW731" t="s">
        <v>320</v>
      </c>
      <c r="AX731" t="s">
        <v>319</v>
      </c>
      <c r="AY731" t="s">
        <v>254</v>
      </c>
      <c r="AZ731" t="s">
        <v>230</v>
      </c>
      <c r="BA731" t="s">
        <v>273</v>
      </c>
      <c r="BB731" t="s">
        <v>380</v>
      </c>
      <c r="BC731" t="s">
        <v>3927</v>
      </c>
      <c r="BD731" t="s">
        <v>3927</v>
      </c>
      <c r="BE731" t="s">
        <v>3927</v>
      </c>
      <c r="BF731">
        <v>12</v>
      </c>
    </row>
    <row r="732" spans="1:58" x14ac:dyDescent="0.3">
      <c r="A732">
        <v>2026</v>
      </c>
      <c r="B732">
        <v>202605</v>
      </c>
      <c r="C732">
        <v>5</v>
      </c>
      <c r="D732" s="14">
        <v>20001623154640</v>
      </c>
      <c r="E732" t="s">
        <v>2810</v>
      </c>
      <c r="F732" s="2">
        <v>46147.869131944448</v>
      </c>
      <c r="G732" s="2">
        <v>46148</v>
      </c>
      <c r="I732" t="s">
        <v>224</v>
      </c>
      <c r="J732" t="s">
        <v>230</v>
      </c>
      <c r="L732" t="s">
        <v>3609</v>
      </c>
      <c r="M732" t="s">
        <v>309</v>
      </c>
      <c r="N732" t="s">
        <v>297</v>
      </c>
      <c r="O732" t="s">
        <v>283</v>
      </c>
      <c r="Q732" t="s">
        <v>6475</v>
      </c>
      <c r="R732" t="s">
        <v>2809</v>
      </c>
      <c r="S732" t="s">
        <v>6476</v>
      </c>
      <c r="T732" t="s">
        <v>6477</v>
      </c>
      <c r="U732" t="s">
        <v>4796</v>
      </c>
      <c r="V732" t="s">
        <v>2024</v>
      </c>
      <c r="W732" t="s">
        <v>245</v>
      </c>
      <c r="X732" t="s">
        <v>387</v>
      </c>
      <c r="Z732">
        <v>4</v>
      </c>
      <c r="AA732" t="s">
        <v>3921</v>
      </c>
      <c r="AB732" t="s">
        <v>6478</v>
      </c>
      <c r="AC732">
        <v>46153.691145833334</v>
      </c>
      <c r="AD732">
        <v>46152</v>
      </c>
      <c r="AE732" t="s">
        <v>3938</v>
      </c>
      <c r="AG732" t="s">
        <v>2026</v>
      </c>
      <c r="AH732">
        <v>6043634254</v>
      </c>
      <c r="AI732" t="s">
        <v>6479</v>
      </c>
      <c r="AM732" t="s">
        <v>3925</v>
      </c>
      <c r="AN732" t="s">
        <v>3926</v>
      </c>
      <c r="AO732" t="s">
        <v>268</v>
      </c>
      <c r="AP732" t="s">
        <v>386</v>
      </c>
      <c r="AQ732" t="s">
        <v>3940</v>
      </c>
      <c r="AU732" t="s">
        <v>4220</v>
      </c>
      <c r="AV732" t="s">
        <v>4000</v>
      </c>
      <c r="AW732" t="s">
        <v>622</v>
      </c>
      <c r="AX732" t="s">
        <v>621</v>
      </c>
      <c r="AY732" t="s">
        <v>253</v>
      </c>
      <c r="AZ732" t="s">
        <v>230</v>
      </c>
      <c r="BA732" t="s">
        <v>273</v>
      </c>
      <c r="BB732" t="s">
        <v>380</v>
      </c>
      <c r="BC732" t="s">
        <v>3927</v>
      </c>
      <c r="BD732" t="s">
        <v>3927</v>
      </c>
      <c r="BE732" t="s">
        <v>3927</v>
      </c>
      <c r="BF732">
        <v>16</v>
      </c>
    </row>
    <row r="733" spans="1:58" x14ac:dyDescent="0.3">
      <c r="A733">
        <v>2026</v>
      </c>
      <c r="B733">
        <v>202605</v>
      </c>
      <c r="C733">
        <v>5</v>
      </c>
      <c r="D733" s="14">
        <v>20001623153775</v>
      </c>
      <c r="E733" t="s">
        <v>2810</v>
      </c>
      <c r="F733" s="2">
        <v>46148.326388888891</v>
      </c>
      <c r="G733" s="2">
        <v>46149</v>
      </c>
      <c r="I733" t="s">
        <v>224</v>
      </c>
      <c r="J733" t="s">
        <v>230</v>
      </c>
      <c r="L733" t="s">
        <v>1182</v>
      </c>
      <c r="M733" t="s">
        <v>309</v>
      </c>
      <c r="N733" t="s">
        <v>297</v>
      </c>
      <c r="O733" t="s">
        <v>283</v>
      </c>
      <c r="Q733" t="s">
        <v>6480</v>
      </c>
      <c r="R733" t="s">
        <v>2809</v>
      </c>
      <c r="S733" t="s">
        <v>674</v>
      </c>
      <c r="T733" t="s">
        <v>675</v>
      </c>
      <c r="U733" t="s">
        <v>258</v>
      </c>
      <c r="V733" t="s">
        <v>247</v>
      </c>
      <c r="W733" t="s">
        <v>245</v>
      </c>
      <c r="X733" t="s">
        <v>387</v>
      </c>
      <c r="Z733">
        <v>1</v>
      </c>
      <c r="AA733" t="s">
        <v>3921</v>
      </c>
      <c r="AB733" t="s">
        <v>6481</v>
      </c>
      <c r="AC733">
        <v>46150.616296296299</v>
      </c>
      <c r="AD733">
        <v>46150</v>
      </c>
      <c r="AE733" t="s">
        <v>3938</v>
      </c>
      <c r="AG733" t="s">
        <v>359</v>
      </c>
      <c r="AH733">
        <v>6108857415</v>
      </c>
      <c r="AI733" t="s">
        <v>6482</v>
      </c>
      <c r="AM733" t="s">
        <v>3925</v>
      </c>
      <c r="AN733" t="s">
        <v>3926</v>
      </c>
      <c r="AO733" t="s">
        <v>268</v>
      </c>
      <c r="AP733" t="s">
        <v>249</v>
      </c>
      <c r="AQ733" t="s">
        <v>3940</v>
      </c>
      <c r="AU733" t="s">
        <v>4149</v>
      </c>
      <c r="AV733" t="s">
        <v>4000</v>
      </c>
      <c r="AW733" t="s">
        <v>447</v>
      </c>
      <c r="AX733" t="s">
        <v>446</v>
      </c>
      <c r="AY733" t="s">
        <v>253</v>
      </c>
      <c r="AZ733" t="s">
        <v>230</v>
      </c>
      <c r="BA733" t="s">
        <v>395</v>
      </c>
      <c r="BB733" t="s">
        <v>380</v>
      </c>
      <c r="BC733" t="s">
        <v>3927</v>
      </c>
      <c r="BD733" t="s">
        <v>3927</v>
      </c>
      <c r="BE733" t="s">
        <v>3927</v>
      </c>
      <c r="BF733">
        <v>12</v>
      </c>
    </row>
    <row r="734" spans="1:58" x14ac:dyDescent="0.3">
      <c r="A734">
        <v>2026</v>
      </c>
      <c r="B734">
        <v>202605</v>
      </c>
      <c r="C734">
        <v>5</v>
      </c>
      <c r="D734" s="14">
        <v>20001623153588</v>
      </c>
      <c r="E734" t="s">
        <v>2810</v>
      </c>
      <c r="F734" s="2">
        <v>46147.829155092593</v>
      </c>
      <c r="G734" s="2">
        <v>46149</v>
      </c>
      <c r="I734" t="s">
        <v>224</v>
      </c>
      <c r="J734" t="s">
        <v>230</v>
      </c>
      <c r="L734" t="s">
        <v>2970</v>
      </c>
      <c r="M734" t="s">
        <v>4740</v>
      </c>
      <c r="N734" t="s">
        <v>1128</v>
      </c>
      <c r="O734" t="s">
        <v>331</v>
      </c>
      <c r="Q734" t="s">
        <v>6483</v>
      </c>
      <c r="R734" t="s">
        <v>2809</v>
      </c>
      <c r="S734" t="s">
        <v>6314</v>
      </c>
      <c r="T734" t="s">
        <v>6315</v>
      </c>
      <c r="U734" t="s">
        <v>3034</v>
      </c>
      <c r="V734" t="s">
        <v>3994</v>
      </c>
      <c r="W734" t="s">
        <v>245</v>
      </c>
      <c r="X734" t="s">
        <v>387</v>
      </c>
      <c r="Z734">
        <v>4</v>
      </c>
      <c r="AA734" t="s">
        <v>3921</v>
      </c>
      <c r="AB734" t="s">
        <v>6484</v>
      </c>
      <c r="AC734">
        <v>46153.620787037034</v>
      </c>
      <c r="AD734">
        <v>46153</v>
      </c>
      <c r="AE734" t="s">
        <v>3938</v>
      </c>
      <c r="AG734" t="s">
        <v>4854</v>
      </c>
      <c r="AH734">
        <v>6074113245</v>
      </c>
      <c r="AI734" t="s">
        <v>6485</v>
      </c>
      <c r="AM734" t="s">
        <v>3925</v>
      </c>
      <c r="AN734" t="s">
        <v>3926</v>
      </c>
      <c r="AO734" t="s">
        <v>268</v>
      </c>
      <c r="AP734" t="s">
        <v>386</v>
      </c>
      <c r="AQ734" t="s">
        <v>3940</v>
      </c>
      <c r="AU734" t="s">
        <v>4220</v>
      </c>
      <c r="AV734" t="s">
        <v>4000</v>
      </c>
      <c r="AW734" t="s">
        <v>447</v>
      </c>
      <c r="AX734" t="s">
        <v>446</v>
      </c>
      <c r="AY734" t="s">
        <v>253</v>
      </c>
      <c r="AZ734" t="s">
        <v>230</v>
      </c>
      <c r="BA734" t="s">
        <v>273</v>
      </c>
      <c r="BB734" t="s">
        <v>380</v>
      </c>
      <c r="BC734" t="s">
        <v>3927</v>
      </c>
      <c r="BD734" t="s">
        <v>3927</v>
      </c>
      <c r="BE734" t="s">
        <v>3927</v>
      </c>
      <c r="BF734">
        <v>23</v>
      </c>
    </row>
    <row r="735" spans="1:58" x14ac:dyDescent="0.3">
      <c r="A735">
        <v>2026</v>
      </c>
      <c r="B735">
        <v>202605</v>
      </c>
      <c r="C735">
        <v>5</v>
      </c>
      <c r="D735" s="14">
        <v>20001623153432</v>
      </c>
      <c r="E735" t="s">
        <v>2810</v>
      </c>
      <c r="F735" s="2">
        <v>46147.786689814813</v>
      </c>
      <c r="G735" s="2">
        <v>46149</v>
      </c>
      <c r="I735" t="s">
        <v>224</v>
      </c>
      <c r="J735" t="s">
        <v>230</v>
      </c>
      <c r="L735" t="s">
        <v>2842</v>
      </c>
      <c r="M735" t="s">
        <v>309</v>
      </c>
      <c r="N735" t="s">
        <v>297</v>
      </c>
      <c r="O735" t="s">
        <v>283</v>
      </c>
      <c r="Q735" t="s">
        <v>6486</v>
      </c>
      <c r="R735" t="s">
        <v>2809</v>
      </c>
      <c r="S735" t="s">
        <v>5170</v>
      </c>
      <c r="T735" t="s">
        <v>5171</v>
      </c>
      <c r="U735" t="s">
        <v>3034</v>
      </c>
      <c r="V735" t="s">
        <v>3994</v>
      </c>
      <c r="W735" t="s">
        <v>245</v>
      </c>
      <c r="X735" t="s">
        <v>387</v>
      </c>
      <c r="Z735">
        <v>4</v>
      </c>
      <c r="AA735" t="s">
        <v>3921</v>
      </c>
      <c r="AB735" t="s">
        <v>6487</v>
      </c>
      <c r="AC735">
        <v>46153.620787037034</v>
      </c>
      <c r="AD735">
        <v>46153</v>
      </c>
      <c r="AE735" t="s">
        <v>3938</v>
      </c>
      <c r="AG735" t="s">
        <v>5173</v>
      </c>
      <c r="AH735">
        <v>6108845602</v>
      </c>
      <c r="AI735" t="s">
        <v>6488</v>
      </c>
      <c r="AM735" t="s">
        <v>3925</v>
      </c>
      <c r="AN735" t="s">
        <v>3926</v>
      </c>
      <c r="AO735" t="s">
        <v>268</v>
      </c>
      <c r="AP735" t="s">
        <v>304</v>
      </c>
      <c r="AQ735" t="s">
        <v>3940</v>
      </c>
      <c r="AU735" t="s">
        <v>4220</v>
      </c>
      <c r="AV735" t="s">
        <v>4000</v>
      </c>
      <c r="AW735" t="s">
        <v>4955</v>
      </c>
      <c r="AX735" t="s">
        <v>4956</v>
      </c>
      <c r="AY735" t="s">
        <v>253</v>
      </c>
      <c r="AZ735" t="s">
        <v>230</v>
      </c>
      <c r="BA735" t="s">
        <v>395</v>
      </c>
      <c r="BB735" t="s">
        <v>380</v>
      </c>
      <c r="BC735" t="s">
        <v>3927</v>
      </c>
      <c r="BD735" t="s">
        <v>3927</v>
      </c>
      <c r="BE735" t="s">
        <v>3927</v>
      </c>
      <c r="BF735">
        <v>12</v>
      </c>
    </row>
    <row r="736" spans="1:58" x14ac:dyDescent="0.3">
      <c r="A736">
        <v>2026</v>
      </c>
      <c r="B736">
        <v>202605</v>
      </c>
      <c r="C736">
        <v>5</v>
      </c>
      <c r="D736" s="14">
        <v>20001623153368</v>
      </c>
      <c r="E736" t="s">
        <v>2810</v>
      </c>
      <c r="F736" s="2">
        <v>46147.775659722225</v>
      </c>
      <c r="G736" s="2">
        <v>46149</v>
      </c>
      <c r="I736" t="s">
        <v>224</v>
      </c>
      <c r="J736" t="s">
        <v>230</v>
      </c>
      <c r="L736" t="s">
        <v>6489</v>
      </c>
      <c r="M736" t="s">
        <v>1366</v>
      </c>
      <c r="N736" t="s">
        <v>1359</v>
      </c>
      <c r="O736" t="s">
        <v>554</v>
      </c>
      <c r="Q736" t="s">
        <v>6490</v>
      </c>
      <c r="R736" t="s">
        <v>2809</v>
      </c>
      <c r="S736" t="s">
        <v>5207</v>
      </c>
      <c r="T736" t="s">
        <v>5208</v>
      </c>
      <c r="U736" t="s">
        <v>3034</v>
      </c>
      <c r="V736" t="s">
        <v>647</v>
      </c>
      <c r="W736" t="s">
        <v>245</v>
      </c>
      <c r="X736" t="s">
        <v>225</v>
      </c>
      <c r="Z736">
        <v>4</v>
      </c>
      <c r="AA736" t="s">
        <v>3921</v>
      </c>
      <c r="AB736" t="s">
        <v>6491</v>
      </c>
      <c r="AC736">
        <v>46154.683587962965</v>
      </c>
      <c r="AD736">
        <v>46153</v>
      </c>
      <c r="AE736" t="s">
        <v>3938</v>
      </c>
      <c r="AG736" t="s">
        <v>5135</v>
      </c>
      <c r="AH736">
        <v>6108850444</v>
      </c>
      <c r="AI736" t="s">
        <v>6492</v>
      </c>
      <c r="AM736" t="s">
        <v>3925</v>
      </c>
      <c r="AN736" t="s">
        <v>3926</v>
      </c>
      <c r="AO736" t="s">
        <v>268</v>
      </c>
      <c r="AP736" t="s">
        <v>304</v>
      </c>
      <c r="AQ736" t="s">
        <v>3940</v>
      </c>
      <c r="AU736" t="s">
        <v>3999</v>
      </c>
      <c r="AV736" t="s">
        <v>4000</v>
      </c>
      <c r="AW736" t="s">
        <v>320</v>
      </c>
      <c r="AX736" t="s">
        <v>319</v>
      </c>
      <c r="AY736" t="s">
        <v>254</v>
      </c>
      <c r="AZ736" t="s">
        <v>230</v>
      </c>
      <c r="BA736" t="s">
        <v>395</v>
      </c>
      <c r="BB736" t="s">
        <v>380</v>
      </c>
      <c r="BC736" t="s">
        <v>3927</v>
      </c>
      <c r="BD736" t="s">
        <v>3927</v>
      </c>
      <c r="BE736" t="s">
        <v>3927</v>
      </c>
      <c r="BF736">
        <v>12</v>
      </c>
    </row>
    <row r="737" spans="1:58" x14ac:dyDescent="0.3">
      <c r="A737">
        <v>2026</v>
      </c>
      <c r="B737">
        <v>202605</v>
      </c>
      <c r="C737">
        <v>5</v>
      </c>
      <c r="D737" s="14">
        <v>20001623153361</v>
      </c>
      <c r="E737" t="s">
        <v>2810</v>
      </c>
      <c r="F737" s="2">
        <v>46147.774467592593</v>
      </c>
      <c r="G737" s="2">
        <v>46149</v>
      </c>
      <c r="I737" t="s">
        <v>224</v>
      </c>
      <c r="J737" t="s">
        <v>230</v>
      </c>
      <c r="L737" t="s">
        <v>3837</v>
      </c>
      <c r="M737" t="s">
        <v>2613</v>
      </c>
      <c r="N737" t="s">
        <v>353</v>
      </c>
      <c r="O737" t="s">
        <v>283</v>
      </c>
      <c r="Q737" t="s">
        <v>6493</v>
      </c>
      <c r="R737" t="s">
        <v>2809</v>
      </c>
      <c r="S737" t="s">
        <v>243</v>
      </c>
      <c r="T737" t="s">
        <v>244</v>
      </c>
      <c r="U737" t="s">
        <v>258</v>
      </c>
      <c r="V737" t="s">
        <v>247</v>
      </c>
      <c r="W737" t="s">
        <v>245</v>
      </c>
      <c r="X737" t="s">
        <v>387</v>
      </c>
      <c r="Z737">
        <v>1</v>
      </c>
      <c r="AA737" t="s">
        <v>3921</v>
      </c>
      <c r="AB737" t="s">
        <v>6494</v>
      </c>
      <c r="AC737">
        <v>46150.616296296299</v>
      </c>
      <c r="AD737">
        <v>46150</v>
      </c>
      <c r="AE737" t="s">
        <v>3938</v>
      </c>
      <c r="AG737" t="s">
        <v>248</v>
      </c>
      <c r="AH737">
        <v>6108843582</v>
      </c>
      <c r="AI737" t="s">
        <v>6495</v>
      </c>
      <c r="AM737" t="s">
        <v>3925</v>
      </c>
      <c r="AN737" t="s">
        <v>3926</v>
      </c>
      <c r="AO737" t="s">
        <v>268</v>
      </c>
      <c r="AP737" t="s">
        <v>304</v>
      </c>
      <c r="AQ737" t="s">
        <v>3940</v>
      </c>
      <c r="AU737" t="s">
        <v>4149</v>
      </c>
      <c r="AV737" t="s">
        <v>4000</v>
      </c>
      <c r="AW737" t="s">
        <v>447</v>
      </c>
      <c r="AX737" t="s">
        <v>446</v>
      </c>
      <c r="AY737" t="s">
        <v>253</v>
      </c>
      <c r="AZ737" t="s">
        <v>230</v>
      </c>
      <c r="BA737" t="s">
        <v>395</v>
      </c>
      <c r="BB737" t="s">
        <v>380</v>
      </c>
      <c r="BC737" t="s">
        <v>3927</v>
      </c>
      <c r="BD737" t="s">
        <v>3927</v>
      </c>
      <c r="BE737" t="s">
        <v>3927</v>
      </c>
      <c r="BF737">
        <v>12</v>
      </c>
    </row>
    <row r="738" spans="1:58" x14ac:dyDescent="0.3">
      <c r="A738">
        <v>2026</v>
      </c>
      <c r="B738">
        <v>202605</v>
      </c>
      <c r="C738">
        <v>5</v>
      </c>
      <c r="D738" s="14">
        <v>20001623152987</v>
      </c>
      <c r="E738" t="s">
        <v>2810</v>
      </c>
      <c r="F738" s="2">
        <v>46147.738356481481</v>
      </c>
      <c r="G738" s="2">
        <v>46148</v>
      </c>
      <c r="I738" t="s">
        <v>224</v>
      </c>
      <c r="J738" t="s">
        <v>230</v>
      </c>
      <c r="L738" t="s">
        <v>729</v>
      </c>
      <c r="M738" t="s">
        <v>261</v>
      </c>
      <c r="N738" t="s">
        <v>237</v>
      </c>
      <c r="O738" t="s">
        <v>257</v>
      </c>
      <c r="Q738" t="s">
        <v>6496</v>
      </c>
      <c r="R738" t="s">
        <v>2809</v>
      </c>
      <c r="S738" t="s">
        <v>5133</v>
      </c>
      <c r="T738" t="s">
        <v>5134</v>
      </c>
      <c r="U738" t="s">
        <v>3034</v>
      </c>
      <c r="V738" t="s">
        <v>647</v>
      </c>
      <c r="W738" t="s">
        <v>245</v>
      </c>
      <c r="X738" t="s">
        <v>225</v>
      </c>
      <c r="Z738">
        <v>4</v>
      </c>
      <c r="AA738" t="s">
        <v>3921</v>
      </c>
      <c r="AB738" t="s">
        <v>3995</v>
      </c>
      <c r="AC738">
        <v>46153.458240740743</v>
      </c>
      <c r="AD738">
        <v>46152</v>
      </c>
      <c r="AE738" t="s">
        <v>3938</v>
      </c>
      <c r="AG738" t="s">
        <v>5135</v>
      </c>
      <c r="AH738">
        <v>6108862292</v>
      </c>
      <c r="AI738" t="s">
        <v>6497</v>
      </c>
      <c r="AM738" t="s">
        <v>3925</v>
      </c>
      <c r="AN738" t="s">
        <v>3926</v>
      </c>
      <c r="AO738" t="s">
        <v>268</v>
      </c>
      <c r="AP738" t="s">
        <v>386</v>
      </c>
      <c r="AQ738" t="s">
        <v>3998</v>
      </c>
      <c r="AU738" t="s">
        <v>4220</v>
      </c>
      <c r="AV738" t="s">
        <v>4000</v>
      </c>
      <c r="AW738" t="s">
        <v>320</v>
      </c>
      <c r="AX738" t="s">
        <v>319</v>
      </c>
      <c r="AY738" t="s">
        <v>254</v>
      </c>
      <c r="AZ738" t="s">
        <v>230</v>
      </c>
      <c r="BA738" t="s">
        <v>395</v>
      </c>
      <c r="BB738" t="s">
        <v>380</v>
      </c>
      <c r="BC738" t="s">
        <v>3927</v>
      </c>
      <c r="BD738" t="s">
        <v>3927</v>
      </c>
      <c r="BE738" t="s">
        <v>3927</v>
      </c>
      <c r="BF738">
        <v>12</v>
      </c>
    </row>
    <row r="739" spans="1:58" x14ac:dyDescent="0.3">
      <c r="A739">
        <v>2026</v>
      </c>
      <c r="B739">
        <v>202605</v>
      </c>
      <c r="C739">
        <v>5</v>
      </c>
      <c r="D739" s="14">
        <v>20001623151654</v>
      </c>
      <c r="E739" t="s">
        <v>2810</v>
      </c>
      <c r="F739" s="2">
        <v>46147.877233796295</v>
      </c>
      <c r="G739" s="2">
        <v>46148</v>
      </c>
      <c r="I739" t="s">
        <v>224</v>
      </c>
      <c r="J739" t="s">
        <v>230</v>
      </c>
      <c r="L739" t="s">
        <v>3555</v>
      </c>
      <c r="M739" t="s">
        <v>1336</v>
      </c>
      <c r="N739" t="s">
        <v>546</v>
      </c>
      <c r="O739" t="s">
        <v>554</v>
      </c>
      <c r="Q739" t="s">
        <v>6498</v>
      </c>
      <c r="R739" t="s">
        <v>2809</v>
      </c>
      <c r="S739" t="s">
        <v>538</v>
      </c>
      <c r="T739" t="s">
        <v>539</v>
      </c>
      <c r="U739" t="s">
        <v>258</v>
      </c>
      <c r="V739" t="s">
        <v>247</v>
      </c>
      <c r="W739" t="s">
        <v>245</v>
      </c>
      <c r="X739" t="s">
        <v>387</v>
      </c>
      <c r="Z739">
        <v>1</v>
      </c>
      <c r="AA739" t="s">
        <v>3921</v>
      </c>
      <c r="AB739" t="s">
        <v>6499</v>
      </c>
      <c r="AC739">
        <v>46149.692083333335</v>
      </c>
      <c r="AD739">
        <v>46149</v>
      </c>
      <c r="AE739" t="s">
        <v>3938</v>
      </c>
      <c r="AG739" t="s">
        <v>248</v>
      </c>
      <c r="AH739">
        <v>6108851490</v>
      </c>
      <c r="AI739" t="s">
        <v>6500</v>
      </c>
      <c r="AM739" t="s">
        <v>3925</v>
      </c>
      <c r="AN739" t="s">
        <v>3926</v>
      </c>
      <c r="AO739" t="s">
        <v>268</v>
      </c>
      <c r="AP739" t="s">
        <v>386</v>
      </c>
      <c r="AQ739" t="s">
        <v>3940</v>
      </c>
      <c r="AU739" t="s">
        <v>4282</v>
      </c>
      <c r="AV739" t="s">
        <v>4000</v>
      </c>
      <c r="AW739" t="s">
        <v>389</v>
      </c>
      <c r="AX739" t="s">
        <v>388</v>
      </c>
      <c r="AY739" t="s">
        <v>253</v>
      </c>
      <c r="AZ739" t="s">
        <v>230</v>
      </c>
      <c r="BA739" t="s">
        <v>395</v>
      </c>
      <c r="BB739" t="s">
        <v>380</v>
      </c>
      <c r="BC739" t="s">
        <v>3927</v>
      </c>
      <c r="BD739" t="s">
        <v>3927</v>
      </c>
      <c r="BE739" t="s">
        <v>3927</v>
      </c>
      <c r="BF739">
        <v>12</v>
      </c>
    </row>
    <row r="740" spans="1:58" x14ac:dyDescent="0.3">
      <c r="A740">
        <v>2026</v>
      </c>
      <c r="B740">
        <v>202605</v>
      </c>
      <c r="C740">
        <v>5</v>
      </c>
      <c r="D740" s="14">
        <v>20001623151222</v>
      </c>
      <c r="E740" t="s">
        <v>2810</v>
      </c>
      <c r="F740" s="2">
        <v>46147.757418981484</v>
      </c>
      <c r="G740" s="2">
        <v>46149</v>
      </c>
      <c r="I740" t="s">
        <v>224</v>
      </c>
      <c r="J740" t="s">
        <v>230</v>
      </c>
      <c r="L740" t="s">
        <v>1333</v>
      </c>
      <c r="M740" t="s">
        <v>1336</v>
      </c>
      <c r="N740" t="s">
        <v>546</v>
      </c>
      <c r="O740" t="s">
        <v>554</v>
      </c>
      <c r="Q740" t="s">
        <v>6501</v>
      </c>
      <c r="R740" t="s">
        <v>2809</v>
      </c>
      <c r="S740" t="s">
        <v>463</v>
      </c>
      <c r="T740" t="s">
        <v>464</v>
      </c>
      <c r="U740" t="s">
        <v>258</v>
      </c>
      <c r="V740" t="s">
        <v>247</v>
      </c>
      <c r="W740" t="s">
        <v>245</v>
      </c>
      <c r="X740" t="s">
        <v>387</v>
      </c>
      <c r="Z740">
        <v>1</v>
      </c>
      <c r="AA740" t="s">
        <v>3921</v>
      </c>
      <c r="AB740" t="s">
        <v>6502</v>
      </c>
      <c r="AC740">
        <v>46150.616296296299</v>
      </c>
      <c r="AD740">
        <v>46150</v>
      </c>
      <c r="AE740" t="s">
        <v>3938</v>
      </c>
      <c r="AG740" t="s">
        <v>410</v>
      </c>
      <c r="AH740">
        <v>6108851459</v>
      </c>
      <c r="AI740" t="s">
        <v>6503</v>
      </c>
      <c r="AM740" t="s">
        <v>3925</v>
      </c>
      <c r="AN740" t="s">
        <v>3926</v>
      </c>
      <c r="AO740" t="s">
        <v>268</v>
      </c>
      <c r="AP740" t="s">
        <v>853</v>
      </c>
      <c r="AQ740" t="s">
        <v>3940</v>
      </c>
      <c r="AU740" t="s">
        <v>4149</v>
      </c>
      <c r="AV740" t="s">
        <v>4000</v>
      </c>
      <c r="AW740" t="s">
        <v>389</v>
      </c>
      <c r="AX740" t="s">
        <v>388</v>
      </c>
      <c r="AY740" t="s">
        <v>253</v>
      </c>
      <c r="AZ740" t="s">
        <v>230</v>
      </c>
      <c r="BA740" t="s">
        <v>395</v>
      </c>
      <c r="BB740" t="s">
        <v>380</v>
      </c>
      <c r="BC740" t="s">
        <v>3927</v>
      </c>
      <c r="BD740" t="s">
        <v>3927</v>
      </c>
      <c r="BE740" t="s">
        <v>3927</v>
      </c>
      <c r="BF740">
        <v>12</v>
      </c>
    </row>
    <row r="741" spans="1:58" x14ac:dyDescent="0.3">
      <c r="A741">
        <v>2026</v>
      </c>
      <c r="B741">
        <v>202605</v>
      </c>
      <c r="C741">
        <v>5</v>
      </c>
      <c r="D741" s="14">
        <v>20001623151217</v>
      </c>
      <c r="E741" t="s">
        <v>2810</v>
      </c>
      <c r="F741" s="2">
        <v>46147.756840277776</v>
      </c>
      <c r="G741" s="2">
        <v>46148</v>
      </c>
      <c r="I741" t="s">
        <v>224</v>
      </c>
      <c r="J741" t="s">
        <v>230</v>
      </c>
      <c r="L741" t="s">
        <v>3226</v>
      </c>
      <c r="M741" t="s">
        <v>261</v>
      </c>
      <c r="N741" t="s">
        <v>237</v>
      </c>
      <c r="O741" t="s">
        <v>257</v>
      </c>
      <c r="Q741" t="s">
        <v>6504</v>
      </c>
      <c r="R741" t="s">
        <v>2809</v>
      </c>
      <c r="S741" t="s">
        <v>5453</v>
      </c>
      <c r="T741" t="s">
        <v>5454</v>
      </c>
      <c r="U741" t="s">
        <v>3034</v>
      </c>
      <c r="V741" t="s">
        <v>647</v>
      </c>
      <c r="W741" t="s">
        <v>245</v>
      </c>
      <c r="X741" t="s">
        <v>225</v>
      </c>
      <c r="Z741">
        <v>2</v>
      </c>
      <c r="AA741" t="s">
        <v>3921</v>
      </c>
      <c r="AB741" t="s">
        <v>6491</v>
      </c>
      <c r="AC741">
        <v>46150.85659722222</v>
      </c>
      <c r="AD741">
        <v>46150</v>
      </c>
      <c r="AE741" t="s">
        <v>3938</v>
      </c>
      <c r="AG741" t="s">
        <v>5135</v>
      </c>
      <c r="AH741">
        <v>6108851458</v>
      </c>
      <c r="AI741" t="s">
        <v>6505</v>
      </c>
      <c r="AM741" t="s">
        <v>3925</v>
      </c>
      <c r="AN741" t="s">
        <v>3926</v>
      </c>
      <c r="AO741" t="s">
        <v>268</v>
      </c>
      <c r="AP741" t="s">
        <v>693</v>
      </c>
      <c r="AQ741" t="s">
        <v>3940</v>
      </c>
      <c r="AU741" t="s">
        <v>4149</v>
      </c>
      <c r="AV741" t="s">
        <v>4000</v>
      </c>
      <c r="AW741" t="s">
        <v>320</v>
      </c>
      <c r="AX741" t="s">
        <v>319</v>
      </c>
      <c r="AY741" t="s">
        <v>254</v>
      </c>
      <c r="AZ741" t="s">
        <v>230</v>
      </c>
      <c r="BA741" t="s">
        <v>395</v>
      </c>
      <c r="BB741" t="s">
        <v>380</v>
      </c>
      <c r="BC741" t="s">
        <v>3927</v>
      </c>
      <c r="BD741" t="s">
        <v>3927</v>
      </c>
      <c r="BE741" t="s">
        <v>3927</v>
      </c>
      <c r="BF741">
        <v>12</v>
      </c>
    </row>
    <row r="742" spans="1:58" x14ac:dyDescent="0.3">
      <c r="A742">
        <v>2026</v>
      </c>
      <c r="B742">
        <v>202605</v>
      </c>
      <c r="C742">
        <v>5</v>
      </c>
      <c r="D742" s="14">
        <v>20001623148832</v>
      </c>
      <c r="E742" t="s">
        <v>2810</v>
      </c>
      <c r="F742" s="2">
        <v>46148.33861111111</v>
      </c>
      <c r="G742" s="2">
        <v>46148</v>
      </c>
      <c r="I742" t="s">
        <v>224</v>
      </c>
      <c r="J742" t="s">
        <v>230</v>
      </c>
      <c r="L742" t="s">
        <v>3474</v>
      </c>
      <c r="M742" t="s">
        <v>309</v>
      </c>
      <c r="N742" t="s">
        <v>297</v>
      </c>
      <c r="O742" t="s">
        <v>283</v>
      </c>
      <c r="Q742" t="s">
        <v>6506</v>
      </c>
      <c r="R742" t="s">
        <v>2809</v>
      </c>
      <c r="S742" t="s">
        <v>5640</v>
      </c>
      <c r="T742" t="s">
        <v>5641</v>
      </c>
      <c r="U742" t="s">
        <v>3034</v>
      </c>
      <c r="V742" t="s">
        <v>647</v>
      </c>
      <c r="W742" t="s">
        <v>245</v>
      </c>
      <c r="X742" t="s">
        <v>225</v>
      </c>
      <c r="Z742">
        <v>4</v>
      </c>
      <c r="AA742" t="s">
        <v>3921</v>
      </c>
      <c r="AB742" t="s">
        <v>3995</v>
      </c>
      <c r="AC742">
        <v>46153.45821759259</v>
      </c>
      <c r="AD742">
        <v>46152</v>
      </c>
      <c r="AE742" t="s">
        <v>3938</v>
      </c>
      <c r="AG742" t="s">
        <v>5006</v>
      </c>
      <c r="AH742">
        <v>6108845634</v>
      </c>
      <c r="AI742" t="s">
        <v>6507</v>
      </c>
      <c r="AM742" t="s">
        <v>3925</v>
      </c>
      <c r="AN742" t="s">
        <v>3926</v>
      </c>
      <c r="AO742" t="s">
        <v>268</v>
      </c>
      <c r="AP742" t="s">
        <v>386</v>
      </c>
      <c r="AQ742" t="s">
        <v>3998</v>
      </c>
      <c r="AU742" t="s">
        <v>4220</v>
      </c>
      <c r="AV742" t="s">
        <v>4000</v>
      </c>
      <c r="AW742" t="s">
        <v>320</v>
      </c>
      <c r="AX742" t="s">
        <v>319</v>
      </c>
      <c r="AY742" t="s">
        <v>254</v>
      </c>
      <c r="AZ742" t="s">
        <v>230</v>
      </c>
      <c r="BA742" t="s">
        <v>395</v>
      </c>
      <c r="BB742" t="s">
        <v>1857</v>
      </c>
      <c r="BC742" t="s">
        <v>3927</v>
      </c>
      <c r="BD742" t="s">
        <v>3927</v>
      </c>
      <c r="BE742" t="s">
        <v>3927</v>
      </c>
      <c r="BF742">
        <v>12</v>
      </c>
    </row>
    <row r="743" spans="1:58" x14ac:dyDescent="0.3">
      <c r="A743">
        <v>2026</v>
      </c>
      <c r="B743">
        <v>202605</v>
      </c>
      <c r="C743">
        <v>5</v>
      </c>
      <c r="D743" s="14">
        <v>20001623148357</v>
      </c>
      <c r="E743" t="s">
        <v>2810</v>
      </c>
      <c r="F743" s="2">
        <v>46147.772187499999</v>
      </c>
      <c r="G743" s="2">
        <v>46148</v>
      </c>
      <c r="I743" t="s">
        <v>224</v>
      </c>
      <c r="J743" t="s">
        <v>230</v>
      </c>
      <c r="L743" t="s">
        <v>2903</v>
      </c>
      <c r="M743" t="s">
        <v>334</v>
      </c>
      <c r="N743" t="s">
        <v>322</v>
      </c>
      <c r="O743" t="s">
        <v>331</v>
      </c>
      <c r="Q743" t="s">
        <v>6508</v>
      </c>
      <c r="R743" t="s">
        <v>2809</v>
      </c>
      <c r="S743" t="s">
        <v>5950</v>
      </c>
      <c r="T743" t="s">
        <v>5951</v>
      </c>
      <c r="U743" t="s">
        <v>3034</v>
      </c>
      <c r="V743" t="s">
        <v>3994</v>
      </c>
      <c r="W743" t="s">
        <v>245</v>
      </c>
      <c r="X743" t="s">
        <v>225</v>
      </c>
      <c r="Z743">
        <v>1</v>
      </c>
      <c r="AA743" t="s">
        <v>3921</v>
      </c>
      <c r="AB743" t="s">
        <v>6509</v>
      </c>
      <c r="AC743">
        <v>46149.657152777778</v>
      </c>
      <c r="AD743">
        <v>46149</v>
      </c>
      <c r="AE743" t="s">
        <v>3938</v>
      </c>
      <c r="AG743" t="s">
        <v>4828</v>
      </c>
      <c r="AH743">
        <v>6108856501</v>
      </c>
      <c r="AI743" t="s">
        <v>6510</v>
      </c>
      <c r="AM743" t="s">
        <v>3925</v>
      </c>
      <c r="AN743" t="s">
        <v>3926</v>
      </c>
      <c r="AO743" t="s">
        <v>268</v>
      </c>
      <c r="AP743" t="s">
        <v>304</v>
      </c>
      <c r="AQ743" t="s">
        <v>3940</v>
      </c>
      <c r="AU743" t="s">
        <v>4282</v>
      </c>
      <c r="AV743" t="s">
        <v>4000</v>
      </c>
      <c r="AW743" t="s">
        <v>320</v>
      </c>
      <c r="AX743" t="s">
        <v>319</v>
      </c>
      <c r="AY743" t="s">
        <v>254</v>
      </c>
      <c r="AZ743" t="s">
        <v>230</v>
      </c>
      <c r="BA743" t="s">
        <v>395</v>
      </c>
      <c r="BB743" t="s">
        <v>380</v>
      </c>
      <c r="BC743" t="s">
        <v>3927</v>
      </c>
      <c r="BD743" t="s">
        <v>3927</v>
      </c>
      <c r="BE743" t="s">
        <v>3927</v>
      </c>
      <c r="BF743">
        <v>12</v>
      </c>
    </row>
    <row r="744" spans="1:58" x14ac:dyDescent="0.3">
      <c r="A744">
        <v>2026</v>
      </c>
      <c r="B744">
        <v>202605</v>
      </c>
      <c r="C744">
        <v>5</v>
      </c>
      <c r="D744" s="14">
        <v>20001623147797</v>
      </c>
      <c r="E744" t="s">
        <v>2810</v>
      </c>
      <c r="F744" s="2">
        <v>46148.325358796297</v>
      </c>
      <c r="G744" s="2">
        <v>46151</v>
      </c>
      <c r="I744" t="s">
        <v>224</v>
      </c>
      <c r="J744" t="s">
        <v>230</v>
      </c>
      <c r="L744" t="s">
        <v>3321</v>
      </c>
      <c r="M744" t="s">
        <v>309</v>
      </c>
      <c r="N744" t="s">
        <v>297</v>
      </c>
      <c r="O744" t="s">
        <v>283</v>
      </c>
      <c r="Q744" t="s">
        <v>6511</v>
      </c>
      <c r="R744" t="s">
        <v>2809</v>
      </c>
      <c r="S744" t="s">
        <v>5306</v>
      </c>
      <c r="T744" t="s">
        <v>5307</v>
      </c>
      <c r="U744" t="s">
        <v>3034</v>
      </c>
      <c r="V744" t="s">
        <v>647</v>
      </c>
      <c r="W744" t="s">
        <v>245</v>
      </c>
      <c r="X744" t="s">
        <v>225</v>
      </c>
      <c r="Z744">
        <v>3</v>
      </c>
      <c r="AA744" t="s">
        <v>3921</v>
      </c>
      <c r="AB744" t="s">
        <v>6512</v>
      </c>
      <c r="AC744">
        <v>46154.683587962965</v>
      </c>
      <c r="AD744">
        <v>46154</v>
      </c>
      <c r="AE744" t="s">
        <v>3938</v>
      </c>
      <c r="AG744" t="s">
        <v>5006</v>
      </c>
      <c r="AH744">
        <v>6108854422</v>
      </c>
      <c r="AI744" t="s">
        <v>6513</v>
      </c>
      <c r="AM744" t="s">
        <v>3925</v>
      </c>
      <c r="AN744" t="s">
        <v>3926</v>
      </c>
      <c r="AO744" t="s">
        <v>268</v>
      </c>
      <c r="AP744" t="s">
        <v>386</v>
      </c>
      <c r="AQ744" t="s">
        <v>3940</v>
      </c>
      <c r="AU744" t="s">
        <v>3999</v>
      </c>
      <c r="AV744" t="s">
        <v>4000</v>
      </c>
      <c r="AW744" t="s">
        <v>320</v>
      </c>
      <c r="AX744" t="s">
        <v>319</v>
      </c>
      <c r="AY744" t="s">
        <v>254</v>
      </c>
      <c r="AZ744" t="s">
        <v>230</v>
      </c>
      <c r="BA744" t="s">
        <v>395</v>
      </c>
      <c r="BB744" t="s">
        <v>3006</v>
      </c>
      <c r="BC744" t="s">
        <v>3927</v>
      </c>
      <c r="BD744" t="s">
        <v>3927</v>
      </c>
      <c r="BE744" t="s">
        <v>3927</v>
      </c>
      <c r="BF744">
        <v>12</v>
      </c>
    </row>
    <row r="745" spans="1:58" x14ac:dyDescent="0.3">
      <c r="A745">
        <v>2026</v>
      </c>
      <c r="B745">
        <v>202605</v>
      </c>
      <c r="C745">
        <v>5</v>
      </c>
      <c r="D745" s="14">
        <v>20001623147058</v>
      </c>
      <c r="E745" t="s">
        <v>2810</v>
      </c>
      <c r="F745" s="2">
        <v>46147.742719907408</v>
      </c>
      <c r="G745" s="2">
        <v>46148</v>
      </c>
      <c r="I745" t="s">
        <v>224</v>
      </c>
      <c r="J745" t="s">
        <v>230</v>
      </c>
      <c r="L745" t="s">
        <v>657</v>
      </c>
      <c r="M745" t="s">
        <v>309</v>
      </c>
      <c r="N745" t="s">
        <v>297</v>
      </c>
      <c r="O745" t="s">
        <v>283</v>
      </c>
      <c r="Q745" t="s">
        <v>6514</v>
      </c>
      <c r="R745" t="s">
        <v>2809</v>
      </c>
      <c r="S745" t="s">
        <v>4862</v>
      </c>
      <c r="T745" t="s">
        <v>4863</v>
      </c>
      <c r="U745" t="s">
        <v>3034</v>
      </c>
      <c r="V745" t="s">
        <v>3994</v>
      </c>
      <c r="W745" t="s">
        <v>245</v>
      </c>
      <c r="X745" t="s">
        <v>387</v>
      </c>
      <c r="Z745">
        <v>4</v>
      </c>
      <c r="AA745" t="s">
        <v>3921</v>
      </c>
      <c r="AB745" t="s">
        <v>6515</v>
      </c>
      <c r="AC745">
        <v>46153.652141203704</v>
      </c>
      <c r="AD745">
        <v>46152</v>
      </c>
      <c r="AE745" t="s">
        <v>3938</v>
      </c>
      <c r="AG745" t="s">
        <v>4854</v>
      </c>
      <c r="AH745">
        <v>6103222140</v>
      </c>
      <c r="AI745" t="s">
        <v>6516</v>
      </c>
      <c r="AM745" t="s">
        <v>3925</v>
      </c>
      <c r="AN745" t="s">
        <v>3926</v>
      </c>
      <c r="AO745" t="s">
        <v>268</v>
      </c>
      <c r="AP745" t="s">
        <v>386</v>
      </c>
      <c r="AQ745" t="s">
        <v>3940</v>
      </c>
      <c r="AU745" t="s">
        <v>4220</v>
      </c>
      <c r="AV745" t="s">
        <v>4000</v>
      </c>
      <c r="AW745" t="s">
        <v>447</v>
      </c>
      <c r="AX745" t="s">
        <v>446</v>
      </c>
      <c r="AY745" t="s">
        <v>253</v>
      </c>
      <c r="AZ745" t="s">
        <v>230</v>
      </c>
      <c r="BA745" t="s">
        <v>273</v>
      </c>
      <c r="BB745" t="s">
        <v>380</v>
      </c>
      <c r="BC745" t="s">
        <v>3927</v>
      </c>
      <c r="BD745" t="s">
        <v>3927</v>
      </c>
      <c r="BE745" t="s">
        <v>3927</v>
      </c>
      <c r="BF745">
        <v>23</v>
      </c>
    </row>
    <row r="746" spans="1:58" x14ac:dyDescent="0.3">
      <c r="A746">
        <v>2026</v>
      </c>
      <c r="B746">
        <v>202605</v>
      </c>
      <c r="C746">
        <v>5</v>
      </c>
      <c r="D746" s="14">
        <v>20001623146705</v>
      </c>
      <c r="E746" t="s">
        <v>2810</v>
      </c>
      <c r="F746" s="2">
        <v>46147.914120370369</v>
      </c>
      <c r="G746" s="2">
        <v>46148</v>
      </c>
      <c r="I746" t="s">
        <v>224</v>
      </c>
      <c r="J746" t="s">
        <v>230</v>
      </c>
      <c r="L746" t="s">
        <v>3765</v>
      </c>
      <c r="M746" t="s">
        <v>902</v>
      </c>
      <c r="N746" t="s">
        <v>752</v>
      </c>
      <c r="O746" t="s">
        <v>623</v>
      </c>
      <c r="Q746" t="s">
        <v>6517</v>
      </c>
      <c r="R746" t="s">
        <v>2809</v>
      </c>
      <c r="S746" t="s">
        <v>444</v>
      </c>
      <c r="T746" t="s">
        <v>445</v>
      </c>
      <c r="U746" t="s">
        <v>258</v>
      </c>
      <c r="V746" t="s">
        <v>247</v>
      </c>
      <c r="W746" t="s">
        <v>245</v>
      </c>
      <c r="X746" t="s">
        <v>225</v>
      </c>
      <c r="Z746">
        <v>1</v>
      </c>
      <c r="AA746" t="s">
        <v>3921</v>
      </c>
      <c r="AB746" t="s">
        <v>6518</v>
      </c>
      <c r="AC746">
        <v>46149.692083333335</v>
      </c>
      <c r="AD746">
        <v>46149</v>
      </c>
      <c r="AE746" t="s">
        <v>3938</v>
      </c>
      <c r="AG746" t="s">
        <v>359</v>
      </c>
      <c r="AH746">
        <v>6108856524</v>
      </c>
      <c r="AI746" t="s">
        <v>6519</v>
      </c>
      <c r="AM746" t="s">
        <v>3925</v>
      </c>
      <c r="AN746" t="s">
        <v>3926</v>
      </c>
      <c r="AO746" t="s">
        <v>268</v>
      </c>
      <c r="AP746" t="s">
        <v>304</v>
      </c>
      <c r="AQ746" t="s">
        <v>3940</v>
      </c>
      <c r="AU746" t="s">
        <v>4282</v>
      </c>
      <c r="AV746" t="s">
        <v>4000</v>
      </c>
      <c r="AW746" t="s">
        <v>320</v>
      </c>
      <c r="AX746" t="s">
        <v>319</v>
      </c>
      <c r="AY746" t="s">
        <v>254</v>
      </c>
      <c r="AZ746" t="s">
        <v>230</v>
      </c>
      <c r="BA746" t="s">
        <v>344</v>
      </c>
      <c r="BB746" t="s">
        <v>232</v>
      </c>
      <c r="BC746" t="s">
        <v>3927</v>
      </c>
      <c r="BD746" t="s">
        <v>3927</v>
      </c>
      <c r="BE746" t="s">
        <v>3927</v>
      </c>
      <c r="BF746">
        <v>12</v>
      </c>
    </row>
    <row r="747" spans="1:58" x14ac:dyDescent="0.3">
      <c r="A747">
        <v>2026</v>
      </c>
      <c r="B747">
        <v>202605</v>
      </c>
      <c r="C747">
        <v>5</v>
      </c>
      <c r="D747" s="14">
        <v>20001623146225</v>
      </c>
      <c r="E747" t="s">
        <v>2810</v>
      </c>
      <c r="F747" s="2">
        <v>46147.756122685183</v>
      </c>
      <c r="G747" s="2">
        <v>46148</v>
      </c>
      <c r="I747" t="s">
        <v>224</v>
      </c>
      <c r="J747" t="s">
        <v>230</v>
      </c>
      <c r="L747" t="s">
        <v>6520</v>
      </c>
      <c r="M747" t="s">
        <v>1831</v>
      </c>
      <c r="N747" t="s">
        <v>353</v>
      </c>
      <c r="O747" t="s">
        <v>283</v>
      </c>
      <c r="Q747" t="s">
        <v>6521</v>
      </c>
      <c r="R747" t="s">
        <v>2809</v>
      </c>
      <c r="S747" t="s">
        <v>5395</v>
      </c>
      <c r="T747" t="s">
        <v>5396</v>
      </c>
      <c r="U747" t="s">
        <v>3034</v>
      </c>
      <c r="V747" t="s">
        <v>647</v>
      </c>
      <c r="W747" t="s">
        <v>245</v>
      </c>
      <c r="X747" t="s">
        <v>225</v>
      </c>
      <c r="Z747">
        <v>4</v>
      </c>
      <c r="AA747" t="s">
        <v>3921</v>
      </c>
      <c r="AB747" t="s">
        <v>3995</v>
      </c>
      <c r="AC747">
        <v>46153.458136574074</v>
      </c>
      <c r="AD747">
        <v>46152</v>
      </c>
      <c r="AE747" t="s">
        <v>3938</v>
      </c>
      <c r="AG747" t="s">
        <v>5111</v>
      </c>
      <c r="AH747">
        <v>6079949993</v>
      </c>
      <c r="AI747" t="s">
        <v>6522</v>
      </c>
      <c r="AM747" t="s">
        <v>3925</v>
      </c>
      <c r="AN747" t="s">
        <v>3926</v>
      </c>
      <c r="AO747" t="s">
        <v>268</v>
      </c>
      <c r="AP747" t="s">
        <v>386</v>
      </c>
      <c r="AQ747" t="s">
        <v>3998</v>
      </c>
      <c r="AU747" t="s">
        <v>4220</v>
      </c>
      <c r="AV747" t="s">
        <v>4000</v>
      </c>
      <c r="AW747" t="s">
        <v>227</v>
      </c>
      <c r="AX747" t="s">
        <v>226</v>
      </c>
      <c r="AY747" t="s">
        <v>254</v>
      </c>
      <c r="AZ747" t="s">
        <v>230</v>
      </c>
      <c r="BA747" t="s">
        <v>273</v>
      </c>
      <c r="BB747" t="s">
        <v>380</v>
      </c>
      <c r="BC747" t="s">
        <v>3927</v>
      </c>
      <c r="BD747" t="s">
        <v>3927</v>
      </c>
      <c r="BE747" t="s">
        <v>3927</v>
      </c>
      <c r="BF747">
        <v>9</v>
      </c>
    </row>
    <row r="748" spans="1:58" x14ac:dyDescent="0.3">
      <c r="A748">
        <v>2026</v>
      </c>
      <c r="B748">
        <v>202605</v>
      </c>
      <c r="C748">
        <v>5</v>
      </c>
      <c r="D748" s="14">
        <v>20001623142741</v>
      </c>
      <c r="E748" t="s">
        <v>2810</v>
      </c>
      <c r="F748" s="2">
        <v>46147.927222222221</v>
      </c>
      <c r="G748" s="2">
        <v>46149</v>
      </c>
      <c r="I748" t="s">
        <v>224</v>
      </c>
      <c r="J748" t="s">
        <v>230</v>
      </c>
      <c r="L748" t="s">
        <v>2429</v>
      </c>
      <c r="M748" t="s">
        <v>309</v>
      </c>
      <c r="N748" t="s">
        <v>297</v>
      </c>
      <c r="O748" t="s">
        <v>283</v>
      </c>
      <c r="Q748" t="s">
        <v>6523</v>
      </c>
      <c r="R748" t="s">
        <v>2809</v>
      </c>
      <c r="S748" t="s">
        <v>4825</v>
      </c>
      <c r="T748" t="s">
        <v>4826</v>
      </c>
      <c r="U748" t="s">
        <v>3034</v>
      </c>
      <c r="V748" t="s">
        <v>3994</v>
      </c>
      <c r="W748" t="s">
        <v>245</v>
      </c>
      <c r="X748" t="s">
        <v>387</v>
      </c>
      <c r="Z748">
        <v>4</v>
      </c>
      <c r="AA748" t="s">
        <v>3921</v>
      </c>
      <c r="AB748" t="s">
        <v>6524</v>
      </c>
      <c r="AC748">
        <v>46153.620787037034</v>
      </c>
      <c r="AD748">
        <v>46153</v>
      </c>
      <c r="AE748" t="s">
        <v>3938</v>
      </c>
      <c r="AG748" t="s">
        <v>4828</v>
      </c>
      <c r="AH748">
        <v>6108851492</v>
      </c>
      <c r="AI748" t="s">
        <v>6525</v>
      </c>
      <c r="AM748" t="s">
        <v>3925</v>
      </c>
      <c r="AN748" t="s">
        <v>3926</v>
      </c>
      <c r="AO748" t="s">
        <v>268</v>
      </c>
      <c r="AP748" t="s">
        <v>853</v>
      </c>
      <c r="AQ748" t="s">
        <v>3940</v>
      </c>
      <c r="AU748" t="s">
        <v>4220</v>
      </c>
      <c r="AV748" t="s">
        <v>4000</v>
      </c>
      <c r="AW748" t="s">
        <v>389</v>
      </c>
      <c r="AX748" t="s">
        <v>388</v>
      </c>
      <c r="AY748" t="s">
        <v>253</v>
      </c>
      <c r="AZ748" t="s">
        <v>230</v>
      </c>
      <c r="BA748" t="s">
        <v>395</v>
      </c>
      <c r="BB748" t="s">
        <v>380</v>
      </c>
      <c r="BC748" t="s">
        <v>3927</v>
      </c>
      <c r="BD748" t="s">
        <v>3927</v>
      </c>
      <c r="BE748" t="s">
        <v>3927</v>
      </c>
      <c r="BF748">
        <v>12</v>
      </c>
    </row>
    <row r="749" spans="1:58" x14ac:dyDescent="0.3">
      <c r="A749">
        <v>2026</v>
      </c>
      <c r="B749">
        <v>202605</v>
      </c>
      <c r="C749">
        <v>5</v>
      </c>
      <c r="D749" s="14">
        <v>20001623142091</v>
      </c>
      <c r="E749" t="s">
        <v>2810</v>
      </c>
      <c r="F749" s="2">
        <v>46147.742442129631</v>
      </c>
      <c r="G749" s="2">
        <v>46149</v>
      </c>
      <c r="I749" t="s">
        <v>224</v>
      </c>
      <c r="J749" t="s">
        <v>230</v>
      </c>
      <c r="L749" t="s">
        <v>6526</v>
      </c>
      <c r="M749" t="s">
        <v>1336</v>
      </c>
      <c r="N749" t="s">
        <v>546</v>
      </c>
      <c r="O749" t="s">
        <v>554</v>
      </c>
      <c r="Q749" t="s">
        <v>6527</v>
      </c>
      <c r="R749" t="s">
        <v>2809</v>
      </c>
      <c r="S749" t="s">
        <v>4949</v>
      </c>
      <c r="T749" t="s">
        <v>4950</v>
      </c>
      <c r="U749" t="s">
        <v>3034</v>
      </c>
      <c r="V749" t="s">
        <v>3994</v>
      </c>
      <c r="W749" t="s">
        <v>245</v>
      </c>
      <c r="X749" t="s">
        <v>387</v>
      </c>
      <c r="Z749">
        <v>4</v>
      </c>
      <c r="AA749" t="s">
        <v>3921</v>
      </c>
      <c r="AB749" t="s">
        <v>6528</v>
      </c>
      <c r="AC749">
        <v>46153.620787037034</v>
      </c>
      <c r="AD749">
        <v>46153</v>
      </c>
      <c r="AE749" t="s">
        <v>3938</v>
      </c>
      <c r="AG749" t="s">
        <v>4828</v>
      </c>
      <c r="AH749">
        <v>6108855415</v>
      </c>
      <c r="AI749" t="s">
        <v>6529</v>
      </c>
      <c r="AM749" t="s">
        <v>3925</v>
      </c>
      <c r="AN749" t="s">
        <v>3926</v>
      </c>
      <c r="AO749" t="s">
        <v>268</v>
      </c>
      <c r="AP749" t="s">
        <v>249</v>
      </c>
      <c r="AQ749" t="s">
        <v>3940</v>
      </c>
      <c r="AU749" t="s">
        <v>4220</v>
      </c>
      <c r="AV749" t="s">
        <v>4000</v>
      </c>
      <c r="AW749" t="s">
        <v>622</v>
      </c>
      <c r="AX749" t="s">
        <v>621</v>
      </c>
      <c r="AY749" t="s">
        <v>253</v>
      </c>
      <c r="AZ749" t="s">
        <v>230</v>
      </c>
      <c r="BA749" t="s">
        <v>395</v>
      </c>
      <c r="BB749" t="s">
        <v>380</v>
      </c>
      <c r="BC749" t="s">
        <v>3927</v>
      </c>
      <c r="BD749" t="s">
        <v>3927</v>
      </c>
      <c r="BE749" t="s">
        <v>3927</v>
      </c>
      <c r="BF749">
        <v>12</v>
      </c>
    </row>
    <row r="750" spans="1:58" x14ac:dyDescent="0.3">
      <c r="A750">
        <v>2026</v>
      </c>
      <c r="B750">
        <v>202605</v>
      </c>
      <c r="C750">
        <v>5</v>
      </c>
      <c r="D750" s="14">
        <v>20001623140893</v>
      </c>
      <c r="E750" t="s">
        <v>2810</v>
      </c>
      <c r="F750" s="2">
        <v>46148.339016203703</v>
      </c>
      <c r="G750" s="2">
        <v>46149</v>
      </c>
      <c r="I750" t="s">
        <v>224</v>
      </c>
      <c r="J750" t="s">
        <v>230</v>
      </c>
      <c r="L750" t="s">
        <v>3480</v>
      </c>
      <c r="M750" t="s">
        <v>309</v>
      </c>
      <c r="N750" t="s">
        <v>297</v>
      </c>
      <c r="O750" t="s">
        <v>283</v>
      </c>
      <c r="Q750" t="s">
        <v>6530</v>
      </c>
      <c r="R750" t="s">
        <v>2809</v>
      </c>
      <c r="S750" t="s">
        <v>4944</v>
      </c>
      <c r="T750" t="s">
        <v>4945</v>
      </c>
      <c r="U750" t="s">
        <v>4008</v>
      </c>
      <c r="V750" t="s">
        <v>980</v>
      </c>
      <c r="W750" t="s">
        <v>245</v>
      </c>
      <c r="X750" t="s">
        <v>225</v>
      </c>
      <c r="Z750">
        <v>4</v>
      </c>
      <c r="AA750" t="s">
        <v>3921</v>
      </c>
      <c r="AB750" t="s">
        <v>6531</v>
      </c>
      <c r="AC750">
        <v>46153.706782407404</v>
      </c>
      <c r="AD750">
        <v>46153</v>
      </c>
      <c r="AE750" t="s">
        <v>3938</v>
      </c>
      <c r="AG750" t="s">
        <v>4870</v>
      </c>
      <c r="AH750">
        <v>6105323736</v>
      </c>
      <c r="AI750" t="s">
        <v>6532</v>
      </c>
      <c r="AM750" t="s">
        <v>3925</v>
      </c>
      <c r="AN750" t="s">
        <v>3926</v>
      </c>
      <c r="AO750" t="s">
        <v>268</v>
      </c>
      <c r="AP750" t="s">
        <v>304</v>
      </c>
      <c r="AQ750" t="s">
        <v>3940</v>
      </c>
      <c r="AU750" t="s">
        <v>4220</v>
      </c>
      <c r="AV750" t="s">
        <v>4000</v>
      </c>
      <c r="AW750" t="s">
        <v>227</v>
      </c>
      <c r="AX750" t="s">
        <v>226</v>
      </c>
      <c r="AY750" t="s">
        <v>254</v>
      </c>
      <c r="AZ750" t="s">
        <v>230</v>
      </c>
      <c r="BA750" t="s">
        <v>273</v>
      </c>
      <c r="BB750" t="s">
        <v>380</v>
      </c>
      <c r="BC750" t="s">
        <v>3927</v>
      </c>
      <c r="BD750" t="s">
        <v>3927</v>
      </c>
      <c r="BE750" t="s">
        <v>3927</v>
      </c>
      <c r="BF750">
        <v>12</v>
      </c>
    </row>
    <row r="751" spans="1:58" x14ac:dyDescent="0.3">
      <c r="A751">
        <v>2026</v>
      </c>
      <c r="B751">
        <v>202605</v>
      </c>
      <c r="C751">
        <v>5</v>
      </c>
      <c r="D751" s="14">
        <v>20001623140729</v>
      </c>
      <c r="E751" t="s">
        <v>2810</v>
      </c>
      <c r="F751" s="2">
        <v>46147.884837962964</v>
      </c>
      <c r="G751" s="2">
        <v>46149</v>
      </c>
      <c r="I751" t="s">
        <v>224</v>
      </c>
      <c r="J751" t="s">
        <v>230</v>
      </c>
      <c r="L751" t="s">
        <v>1252</v>
      </c>
      <c r="M751" t="s">
        <v>334</v>
      </c>
      <c r="N751" t="s">
        <v>322</v>
      </c>
      <c r="O751" t="s">
        <v>331</v>
      </c>
      <c r="Q751" t="s">
        <v>6533</v>
      </c>
      <c r="R751" t="s">
        <v>2809</v>
      </c>
      <c r="S751" t="s">
        <v>243</v>
      </c>
      <c r="T751" t="s">
        <v>244</v>
      </c>
      <c r="U751" t="s">
        <v>258</v>
      </c>
      <c r="V751" t="s">
        <v>247</v>
      </c>
      <c r="W751" t="s">
        <v>245</v>
      </c>
      <c r="X751" t="s">
        <v>387</v>
      </c>
      <c r="Z751">
        <v>1</v>
      </c>
      <c r="AA751" t="s">
        <v>3921</v>
      </c>
      <c r="AB751" t="s">
        <v>6534</v>
      </c>
      <c r="AC751">
        <v>46150.616296296299</v>
      </c>
      <c r="AD751">
        <v>46150</v>
      </c>
      <c r="AE751" t="s">
        <v>3938</v>
      </c>
      <c r="AG751" t="s">
        <v>248</v>
      </c>
      <c r="AH751">
        <v>6108862343</v>
      </c>
      <c r="AI751" t="s">
        <v>6535</v>
      </c>
      <c r="AM751" t="s">
        <v>3925</v>
      </c>
      <c r="AN751" t="s">
        <v>3926</v>
      </c>
      <c r="AO751" t="s">
        <v>268</v>
      </c>
      <c r="AP751" t="s">
        <v>304</v>
      </c>
      <c r="AQ751" t="s">
        <v>3940</v>
      </c>
      <c r="AU751" t="s">
        <v>4149</v>
      </c>
      <c r="AV751" t="s">
        <v>4000</v>
      </c>
      <c r="AW751" t="s">
        <v>447</v>
      </c>
      <c r="AX751" t="s">
        <v>446</v>
      </c>
      <c r="AY751" t="s">
        <v>253</v>
      </c>
      <c r="AZ751" t="s">
        <v>230</v>
      </c>
      <c r="BA751" t="s">
        <v>395</v>
      </c>
      <c r="BB751" t="s">
        <v>380</v>
      </c>
      <c r="BC751" t="s">
        <v>3927</v>
      </c>
      <c r="BD751" t="s">
        <v>3927</v>
      </c>
      <c r="BE751" t="s">
        <v>3927</v>
      </c>
      <c r="BF751">
        <v>12</v>
      </c>
    </row>
    <row r="752" spans="1:58" x14ac:dyDescent="0.3">
      <c r="A752">
        <v>2026</v>
      </c>
      <c r="B752">
        <v>202605</v>
      </c>
      <c r="C752">
        <v>5</v>
      </c>
      <c r="D752" s="14">
        <v>20001623140695</v>
      </c>
      <c r="E752" t="s">
        <v>2810</v>
      </c>
      <c r="F752" s="2">
        <v>46147.854120370372</v>
      </c>
      <c r="G752" s="2">
        <v>46148</v>
      </c>
      <c r="I752" t="s">
        <v>224</v>
      </c>
      <c r="J752" t="s">
        <v>230</v>
      </c>
      <c r="L752" t="s">
        <v>3774</v>
      </c>
      <c r="M752" t="s">
        <v>902</v>
      </c>
      <c r="N752" t="s">
        <v>752</v>
      </c>
      <c r="O752" t="s">
        <v>623</v>
      </c>
      <c r="Q752" t="s">
        <v>6536</v>
      </c>
      <c r="R752" t="s">
        <v>2809</v>
      </c>
      <c r="S752" t="s">
        <v>6130</v>
      </c>
      <c r="T752" t="s">
        <v>6131</v>
      </c>
      <c r="U752" t="s">
        <v>4796</v>
      </c>
      <c r="V752" t="s">
        <v>2024</v>
      </c>
      <c r="W752" t="s">
        <v>245</v>
      </c>
      <c r="X752" t="s">
        <v>225</v>
      </c>
      <c r="Z752">
        <v>4</v>
      </c>
      <c r="AA752" t="s">
        <v>3921</v>
      </c>
      <c r="AB752" t="s">
        <v>6537</v>
      </c>
      <c r="AC752">
        <v>46153.691145833334</v>
      </c>
      <c r="AD752">
        <v>46152</v>
      </c>
      <c r="AE752" t="s">
        <v>3938</v>
      </c>
      <c r="AG752" t="s">
        <v>2026</v>
      </c>
      <c r="AH752">
        <v>6108856519</v>
      </c>
      <c r="AI752" t="s">
        <v>6538</v>
      </c>
      <c r="AM752" t="s">
        <v>3925</v>
      </c>
      <c r="AN752" t="s">
        <v>3926</v>
      </c>
      <c r="AO752" t="s">
        <v>268</v>
      </c>
      <c r="AP752" t="s">
        <v>304</v>
      </c>
      <c r="AQ752" t="s">
        <v>3940</v>
      </c>
      <c r="AU752" t="s">
        <v>4220</v>
      </c>
      <c r="AV752" t="s">
        <v>4000</v>
      </c>
      <c r="AW752" t="s">
        <v>320</v>
      </c>
      <c r="AX752" t="s">
        <v>319</v>
      </c>
      <c r="AY752" t="s">
        <v>254</v>
      </c>
      <c r="AZ752" t="s">
        <v>230</v>
      </c>
      <c r="BA752" t="s">
        <v>395</v>
      </c>
      <c r="BB752" t="s">
        <v>380</v>
      </c>
      <c r="BC752" t="s">
        <v>3927</v>
      </c>
      <c r="BD752" t="s">
        <v>3927</v>
      </c>
      <c r="BE752" t="s">
        <v>3927</v>
      </c>
      <c r="BF752">
        <v>12</v>
      </c>
    </row>
    <row r="753" spans="1:58" x14ac:dyDescent="0.3">
      <c r="A753">
        <v>2026</v>
      </c>
      <c r="B753">
        <v>202605</v>
      </c>
      <c r="C753">
        <v>5</v>
      </c>
      <c r="D753" s="14">
        <v>20001623140486</v>
      </c>
      <c r="E753" t="s">
        <v>2810</v>
      </c>
      <c r="F753" s="2">
        <v>46147.785763888889</v>
      </c>
      <c r="G753" s="2">
        <v>46148</v>
      </c>
      <c r="I753" t="s">
        <v>224</v>
      </c>
      <c r="J753" t="s">
        <v>230</v>
      </c>
      <c r="L753" t="s">
        <v>898</v>
      </c>
      <c r="M753" t="s">
        <v>261</v>
      </c>
      <c r="N753" t="s">
        <v>237</v>
      </c>
      <c r="O753" t="s">
        <v>257</v>
      </c>
      <c r="Q753" t="s">
        <v>6539</v>
      </c>
      <c r="R753" t="s">
        <v>2809</v>
      </c>
      <c r="S753" t="s">
        <v>6349</v>
      </c>
      <c r="T753" t="s">
        <v>6350</v>
      </c>
      <c r="U753" t="s">
        <v>3034</v>
      </c>
      <c r="V753" t="s">
        <v>647</v>
      </c>
      <c r="W753" t="s">
        <v>245</v>
      </c>
      <c r="X753" t="s">
        <v>225</v>
      </c>
      <c r="Z753">
        <v>4</v>
      </c>
      <c r="AA753" t="s">
        <v>3921</v>
      </c>
      <c r="AB753" t="s">
        <v>6540</v>
      </c>
      <c r="AC753">
        <v>46153.354085648149</v>
      </c>
      <c r="AD753">
        <v>46152</v>
      </c>
      <c r="AE753" t="s">
        <v>3938</v>
      </c>
      <c r="AG753" t="s">
        <v>5135</v>
      </c>
      <c r="AH753">
        <v>6108851476</v>
      </c>
      <c r="AI753" t="s">
        <v>6541</v>
      </c>
      <c r="AM753" t="s">
        <v>3925</v>
      </c>
      <c r="AN753" t="s">
        <v>3926</v>
      </c>
      <c r="AO753" t="s">
        <v>268</v>
      </c>
      <c r="AP753" t="s">
        <v>386</v>
      </c>
      <c r="AQ753" t="s">
        <v>3940</v>
      </c>
      <c r="AU753" t="s">
        <v>4220</v>
      </c>
      <c r="AV753" t="s">
        <v>4000</v>
      </c>
      <c r="AW753" t="s">
        <v>320</v>
      </c>
      <c r="AX753" t="s">
        <v>319</v>
      </c>
      <c r="AY753" t="s">
        <v>254</v>
      </c>
      <c r="AZ753" t="s">
        <v>230</v>
      </c>
      <c r="BA753" t="s">
        <v>395</v>
      </c>
      <c r="BB753" t="s">
        <v>380</v>
      </c>
      <c r="BC753" t="s">
        <v>3927</v>
      </c>
      <c r="BD753" t="s">
        <v>3927</v>
      </c>
      <c r="BE753" t="s">
        <v>3927</v>
      </c>
      <c r="BF753">
        <v>12</v>
      </c>
    </row>
    <row r="754" spans="1:58" x14ac:dyDescent="0.3">
      <c r="A754">
        <v>2026</v>
      </c>
      <c r="B754">
        <v>202605</v>
      </c>
      <c r="C754">
        <v>5</v>
      </c>
      <c r="D754" s="14">
        <v>20001623139700</v>
      </c>
      <c r="E754" t="s">
        <v>2810</v>
      </c>
      <c r="F754" s="2">
        <v>46147.852847222224</v>
      </c>
      <c r="G754" s="2">
        <v>46148</v>
      </c>
      <c r="I754" t="s">
        <v>224</v>
      </c>
      <c r="J754" t="s">
        <v>230</v>
      </c>
      <c r="L754" t="s">
        <v>2855</v>
      </c>
      <c r="M754" t="s">
        <v>1336</v>
      </c>
      <c r="N754" t="s">
        <v>546</v>
      </c>
      <c r="O754" t="s">
        <v>554</v>
      </c>
      <c r="Q754" t="s">
        <v>6542</v>
      </c>
      <c r="R754" t="s">
        <v>2809</v>
      </c>
      <c r="S754" t="s">
        <v>4961</v>
      </c>
      <c r="T754" t="s">
        <v>4962</v>
      </c>
      <c r="U754" t="s">
        <v>3034</v>
      </c>
      <c r="V754" t="s">
        <v>3994</v>
      </c>
      <c r="W754" t="s">
        <v>245</v>
      </c>
      <c r="X754" t="s">
        <v>225</v>
      </c>
      <c r="Z754">
        <v>1</v>
      </c>
      <c r="AA754" t="s">
        <v>3921</v>
      </c>
      <c r="AB754" t="s">
        <v>6543</v>
      </c>
      <c r="AC754">
        <v>46149.657152777778</v>
      </c>
      <c r="AD754">
        <v>46149</v>
      </c>
      <c r="AE754" t="s">
        <v>3938</v>
      </c>
      <c r="AG754" t="s">
        <v>5173</v>
      </c>
      <c r="AH754">
        <v>6108841616</v>
      </c>
      <c r="AI754" t="s">
        <v>6544</v>
      </c>
      <c r="AM754" t="s">
        <v>3925</v>
      </c>
      <c r="AN754" t="s">
        <v>3926</v>
      </c>
      <c r="AO754" t="s">
        <v>268</v>
      </c>
      <c r="AP754" t="s">
        <v>386</v>
      </c>
      <c r="AQ754" t="s">
        <v>3940</v>
      </c>
      <c r="AU754" t="s">
        <v>4282</v>
      </c>
      <c r="AV754" t="s">
        <v>4000</v>
      </c>
      <c r="AW754" t="s">
        <v>320</v>
      </c>
      <c r="AX754" t="s">
        <v>319</v>
      </c>
      <c r="AY754" t="s">
        <v>254</v>
      </c>
      <c r="AZ754" t="s">
        <v>230</v>
      </c>
      <c r="BA754" t="s">
        <v>395</v>
      </c>
      <c r="BB754" t="s">
        <v>1322</v>
      </c>
      <c r="BC754" t="s">
        <v>3927</v>
      </c>
      <c r="BD754" t="s">
        <v>3927</v>
      </c>
      <c r="BE754" t="s">
        <v>3927</v>
      </c>
      <c r="BF754">
        <v>12</v>
      </c>
    </row>
    <row r="755" spans="1:58" x14ac:dyDescent="0.3">
      <c r="A755">
        <v>2026</v>
      </c>
      <c r="B755">
        <v>202605</v>
      </c>
      <c r="C755">
        <v>5</v>
      </c>
      <c r="D755" s="14">
        <v>20001623138150</v>
      </c>
      <c r="E755" t="s">
        <v>2810</v>
      </c>
      <c r="F755" s="2">
        <v>46147.745775462965</v>
      </c>
      <c r="G755" s="2">
        <v>46148</v>
      </c>
      <c r="I755" t="s">
        <v>224</v>
      </c>
      <c r="J755" t="s">
        <v>230</v>
      </c>
      <c r="L755" t="s">
        <v>2247</v>
      </c>
      <c r="M755" t="s">
        <v>309</v>
      </c>
      <c r="N755" t="s">
        <v>297</v>
      </c>
      <c r="O755" t="s">
        <v>283</v>
      </c>
      <c r="Q755" t="s">
        <v>6545</v>
      </c>
      <c r="R755" t="s">
        <v>2809</v>
      </c>
      <c r="S755" t="s">
        <v>4794</v>
      </c>
      <c r="T755" t="s">
        <v>4795</v>
      </c>
      <c r="U755" t="s">
        <v>4796</v>
      </c>
      <c r="V755" t="s">
        <v>2024</v>
      </c>
      <c r="W755" t="s">
        <v>245</v>
      </c>
      <c r="X755" t="s">
        <v>387</v>
      </c>
      <c r="Z755">
        <v>4</v>
      </c>
      <c r="AA755" t="s">
        <v>3921</v>
      </c>
      <c r="AB755" t="s">
        <v>6546</v>
      </c>
      <c r="AC755">
        <v>46153.691145833334</v>
      </c>
      <c r="AD755">
        <v>46152</v>
      </c>
      <c r="AE755" t="s">
        <v>3938</v>
      </c>
      <c r="AG755" t="s">
        <v>6332</v>
      </c>
      <c r="AH755">
        <v>6108846545</v>
      </c>
      <c r="AI755" t="s">
        <v>6547</v>
      </c>
      <c r="AM755" t="s">
        <v>3925</v>
      </c>
      <c r="AN755" t="s">
        <v>3926</v>
      </c>
      <c r="AO755" t="s">
        <v>268</v>
      </c>
      <c r="AP755" t="s">
        <v>249</v>
      </c>
      <c r="AQ755" t="s">
        <v>3940</v>
      </c>
      <c r="AU755" t="s">
        <v>4220</v>
      </c>
      <c r="AV755" t="s">
        <v>4000</v>
      </c>
      <c r="AW755" t="s">
        <v>447</v>
      </c>
      <c r="AX755" t="s">
        <v>446</v>
      </c>
      <c r="AY755" t="s">
        <v>253</v>
      </c>
      <c r="AZ755" t="s">
        <v>230</v>
      </c>
      <c r="BA755" t="s">
        <v>395</v>
      </c>
      <c r="BB755" t="s">
        <v>380</v>
      </c>
      <c r="BC755" t="s">
        <v>3927</v>
      </c>
      <c r="BD755" t="s">
        <v>3927</v>
      </c>
      <c r="BE755" t="s">
        <v>3927</v>
      </c>
      <c r="BF755">
        <v>12</v>
      </c>
    </row>
    <row r="756" spans="1:58" x14ac:dyDescent="0.3">
      <c r="A756">
        <v>2026</v>
      </c>
      <c r="B756">
        <v>202605</v>
      </c>
      <c r="C756">
        <v>5</v>
      </c>
      <c r="D756" s="14">
        <v>20001623136802</v>
      </c>
      <c r="E756" t="s">
        <v>2810</v>
      </c>
      <c r="F756" s="2">
        <v>46148.308993055558</v>
      </c>
      <c r="G756" s="2">
        <v>46148</v>
      </c>
      <c r="I756" t="s">
        <v>224</v>
      </c>
      <c r="J756" t="s">
        <v>230</v>
      </c>
      <c r="L756" t="s">
        <v>1294</v>
      </c>
      <c r="M756" t="s">
        <v>309</v>
      </c>
      <c r="N756" t="s">
        <v>297</v>
      </c>
      <c r="O756" t="s">
        <v>283</v>
      </c>
      <c r="Q756" t="s">
        <v>6548</v>
      </c>
      <c r="R756" t="s">
        <v>2809</v>
      </c>
      <c r="S756" t="s">
        <v>4944</v>
      </c>
      <c r="T756" t="s">
        <v>4945</v>
      </c>
      <c r="U756" t="s">
        <v>4008</v>
      </c>
      <c r="V756" t="s">
        <v>980</v>
      </c>
      <c r="W756" t="s">
        <v>245</v>
      </c>
      <c r="X756" t="s">
        <v>225</v>
      </c>
      <c r="Z756">
        <v>4</v>
      </c>
      <c r="AA756" t="s">
        <v>3921</v>
      </c>
      <c r="AB756" t="s">
        <v>6549</v>
      </c>
      <c r="AC756">
        <v>46153.358356481483</v>
      </c>
      <c r="AD756">
        <v>46152</v>
      </c>
      <c r="AE756" t="s">
        <v>3938</v>
      </c>
      <c r="AG756" t="s">
        <v>4870</v>
      </c>
      <c r="AH756">
        <v>6108840625</v>
      </c>
      <c r="AI756" t="s">
        <v>6550</v>
      </c>
      <c r="AM756" t="s">
        <v>3925</v>
      </c>
      <c r="AN756" t="s">
        <v>3926</v>
      </c>
      <c r="AO756" t="s">
        <v>268</v>
      </c>
      <c r="AP756" t="s">
        <v>249</v>
      </c>
      <c r="AQ756" t="s">
        <v>3940</v>
      </c>
      <c r="AU756" t="s">
        <v>4220</v>
      </c>
      <c r="AV756" t="s">
        <v>4000</v>
      </c>
      <c r="AW756" t="s">
        <v>227</v>
      </c>
      <c r="AX756" t="s">
        <v>226</v>
      </c>
      <c r="AY756" t="s">
        <v>254</v>
      </c>
      <c r="AZ756" t="s">
        <v>230</v>
      </c>
      <c r="BA756" t="s">
        <v>395</v>
      </c>
      <c r="BB756" t="s">
        <v>380</v>
      </c>
      <c r="BC756" t="s">
        <v>3927</v>
      </c>
      <c r="BD756" t="s">
        <v>3927</v>
      </c>
      <c r="BE756" t="s">
        <v>3927</v>
      </c>
      <c r="BF756">
        <v>12</v>
      </c>
    </row>
    <row r="757" spans="1:58" x14ac:dyDescent="0.3">
      <c r="A757">
        <v>2026</v>
      </c>
      <c r="B757">
        <v>202605</v>
      </c>
      <c r="C757">
        <v>5</v>
      </c>
      <c r="D757" s="14">
        <v>20001623136734</v>
      </c>
      <c r="E757" t="s">
        <v>2810</v>
      </c>
      <c r="F757" s="2">
        <v>46147.889131944445</v>
      </c>
      <c r="G757" s="2">
        <v>46149</v>
      </c>
      <c r="I757" t="s">
        <v>224</v>
      </c>
      <c r="J757" t="s">
        <v>230</v>
      </c>
      <c r="L757" t="s">
        <v>2991</v>
      </c>
      <c r="M757" t="s">
        <v>722</v>
      </c>
      <c r="N757" t="s">
        <v>715</v>
      </c>
      <c r="O757" t="s">
        <v>623</v>
      </c>
      <c r="Q757" t="s">
        <v>6551</v>
      </c>
      <c r="R757" t="s">
        <v>2809</v>
      </c>
      <c r="S757" t="s">
        <v>425</v>
      </c>
      <c r="T757" t="s">
        <v>426</v>
      </c>
      <c r="U757" t="s">
        <v>258</v>
      </c>
      <c r="V757" t="s">
        <v>247</v>
      </c>
      <c r="W757" t="s">
        <v>245</v>
      </c>
      <c r="X757" t="s">
        <v>225</v>
      </c>
      <c r="Z757">
        <v>1</v>
      </c>
      <c r="AA757" t="s">
        <v>3921</v>
      </c>
      <c r="AB757" t="s">
        <v>6552</v>
      </c>
      <c r="AC757">
        <v>46150.616296296299</v>
      </c>
      <c r="AD757">
        <v>46150</v>
      </c>
      <c r="AE757" t="s">
        <v>3938</v>
      </c>
      <c r="AG757" t="s">
        <v>410</v>
      </c>
      <c r="AH757">
        <v>6108847592</v>
      </c>
      <c r="AI757" t="s">
        <v>6553</v>
      </c>
      <c r="AM757" t="s">
        <v>3925</v>
      </c>
      <c r="AN757" t="s">
        <v>3926</v>
      </c>
      <c r="AO757" t="s">
        <v>268</v>
      </c>
      <c r="AP757" t="s">
        <v>249</v>
      </c>
      <c r="AQ757" t="s">
        <v>3940</v>
      </c>
      <c r="AU757" t="s">
        <v>4149</v>
      </c>
      <c r="AV757" t="s">
        <v>4000</v>
      </c>
      <c r="AW757" t="s">
        <v>320</v>
      </c>
      <c r="AX757" t="s">
        <v>319</v>
      </c>
      <c r="AY757" t="s">
        <v>254</v>
      </c>
      <c r="AZ757" t="s">
        <v>230</v>
      </c>
      <c r="BA757" t="s">
        <v>395</v>
      </c>
      <c r="BB757" t="s">
        <v>3204</v>
      </c>
      <c r="BC757" t="s">
        <v>3927</v>
      </c>
      <c r="BD757" t="s">
        <v>3927</v>
      </c>
      <c r="BE757" t="s">
        <v>3927</v>
      </c>
      <c r="BF757">
        <v>12</v>
      </c>
    </row>
    <row r="758" spans="1:58" x14ac:dyDescent="0.3">
      <c r="A758">
        <v>2026</v>
      </c>
      <c r="B758">
        <v>202605</v>
      </c>
      <c r="C758">
        <v>5</v>
      </c>
      <c r="D758" s="14">
        <v>20001623136105</v>
      </c>
      <c r="E758" t="s">
        <v>2810</v>
      </c>
      <c r="F758" s="2">
        <v>46147.741284722222</v>
      </c>
      <c r="G758" s="2">
        <v>46150</v>
      </c>
      <c r="I758" t="s">
        <v>224</v>
      </c>
      <c r="J758" t="s">
        <v>230</v>
      </c>
      <c r="L758" t="s">
        <v>911</v>
      </c>
      <c r="M758" t="s">
        <v>309</v>
      </c>
      <c r="N758" t="s">
        <v>297</v>
      </c>
      <c r="O758" t="s">
        <v>283</v>
      </c>
      <c r="Q758" t="s">
        <v>6554</v>
      </c>
      <c r="R758" t="s">
        <v>2809</v>
      </c>
      <c r="S758" t="s">
        <v>5559</v>
      </c>
      <c r="T758" t="s">
        <v>5560</v>
      </c>
      <c r="U758" t="s">
        <v>3034</v>
      </c>
      <c r="V758" t="s">
        <v>647</v>
      </c>
      <c r="W758" t="s">
        <v>245</v>
      </c>
      <c r="X758" t="s">
        <v>225</v>
      </c>
      <c r="Z758">
        <v>4</v>
      </c>
      <c r="AA758" t="s">
        <v>3921</v>
      </c>
      <c r="AB758" t="s">
        <v>6555</v>
      </c>
      <c r="AC758">
        <v>46154.683587962965</v>
      </c>
      <c r="AD758">
        <v>46154</v>
      </c>
      <c r="AE758" t="s">
        <v>3938</v>
      </c>
      <c r="AG758" t="s">
        <v>5111</v>
      </c>
      <c r="AH758">
        <v>6106692648</v>
      </c>
      <c r="AI758" t="s">
        <v>6556</v>
      </c>
      <c r="AM758" t="s">
        <v>3925</v>
      </c>
      <c r="AN758" t="s">
        <v>3926</v>
      </c>
      <c r="AO758" t="s">
        <v>268</v>
      </c>
      <c r="AP758" t="s">
        <v>249</v>
      </c>
      <c r="AQ758" t="s">
        <v>3940</v>
      </c>
      <c r="AU758" t="s">
        <v>3999</v>
      </c>
      <c r="AV758" t="s">
        <v>4000</v>
      </c>
      <c r="AW758" t="s">
        <v>1478</v>
      </c>
      <c r="AX758" t="s">
        <v>1477</v>
      </c>
      <c r="AY758" t="s">
        <v>254</v>
      </c>
      <c r="AZ758" t="s">
        <v>230</v>
      </c>
      <c r="BA758" t="s">
        <v>273</v>
      </c>
      <c r="BB758" t="s">
        <v>380</v>
      </c>
      <c r="BC758" t="s">
        <v>3927</v>
      </c>
      <c r="BD758" t="s">
        <v>3927</v>
      </c>
      <c r="BE758" t="s">
        <v>3927</v>
      </c>
      <c r="BF758">
        <v>20</v>
      </c>
    </row>
    <row r="759" spans="1:58" x14ac:dyDescent="0.3">
      <c r="A759">
        <v>2026</v>
      </c>
      <c r="B759">
        <v>202605</v>
      </c>
      <c r="C759">
        <v>5</v>
      </c>
      <c r="D759" s="14">
        <v>20001623135746</v>
      </c>
      <c r="E759" t="s">
        <v>2810</v>
      </c>
      <c r="F759" s="2">
        <v>46147.878703703704</v>
      </c>
      <c r="G759" s="2">
        <v>46148</v>
      </c>
      <c r="I759" t="s">
        <v>224</v>
      </c>
      <c r="J759" t="s">
        <v>230</v>
      </c>
      <c r="L759" t="s">
        <v>2827</v>
      </c>
      <c r="M759" t="s">
        <v>6557</v>
      </c>
      <c r="N759" t="s">
        <v>322</v>
      </c>
      <c r="O759" t="s">
        <v>331</v>
      </c>
      <c r="Q759" t="s">
        <v>6558</v>
      </c>
      <c r="R759" t="s">
        <v>2809</v>
      </c>
      <c r="S759" t="s">
        <v>6559</v>
      </c>
      <c r="T759" t="s">
        <v>6560</v>
      </c>
      <c r="U759" t="s">
        <v>4796</v>
      </c>
      <c r="V759" t="s">
        <v>2024</v>
      </c>
      <c r="W759" t="s">
        <v>245</v>
      </c>
      <c r="X759" t="s">
        <v>225</v>
      </c>
      <c r="Z759">
        <v>4</v>
      </c>
      <c r="AA759" t="s">
        <v>3921</v>
      </c>
      <c r="AB759" t="s">
        <v>6561</v>
      </c>
      <c r="AC759">
        <v>46153.691145833334</v>
      </c>
      <c r="AD759">
        <v>46152</v>
      </c>
      <c r="AE759" t="s">
        <v>3938</v>
      </c>
      <c r="AG759" t="s">
        <v>2026</v>
      </c>
      <c r="AH759">
        <v>6108857410</v>
      </c>
      <c r="AI759" t="s">
        <v>6562</v>
      </c>
      <c r="AM759" t="s">
        <v>3925</v>
      </c>
      <c r="AN759" t="s">
        <v>3926</v>
      </c>
      <c r="AO759" t="s">
        <v>268</v>
      </c>
      <c r="AP759" t="s">
        <v>304</v>
      </c>
      <c r="AQ759" t="s">
        <v>3940</v>
      </c>
      <c r="AU759" t="s">
        <v>4220</v>
      </c>
      <c r="AV759" t="s">
        <v>4000</v>
      </c>
      <c r="AW759" t="s">
        <v>320</v>
      </c>
      <c r="AX759" t="s">
        <v>319</v>
      </c>
      <c r="AY759" t="s">
        <v>254</v>
      </c>
      <c r="AZ759" t="s">
        <v>230</v>
      </c>
      <c r="BA759" t="s">
        <v>395</v>
      </c>
      <c r="BB759" t="s">
        <v>380</v>
      </c>
      <c r="BC759" t="s">
        <v>3927</v>
      </c>
      <c r="BD759" t="s">
        <v>3927</v>
      </c>
      <c r="BE759" t="s">
        <v>3927</v>
      </c>
      <c r="BF759">
        <v>12</v>
      </c>
    </row>
    <row r="760" spans="1:58" x14ac:dyDescent="0.3">
      <c r="A760">
        <v>2026</v>
      </c>
      <c r="B760">
        <v>202605</v>
      </c>
      <c r="C760">
        <v>5</v>
      </c>
      <c r="D760" s="14">
        <v>20001623134903</v>
      </c>
      <c r="E760" t="s">
        <v>2810</v>
      </c>
      <c r="F760" s="2">
        <v>46148.327881944446</v>
      </c>
      <c r="G760" s="2">
        <v>46149</v>
      </c>
      <c r="I760" t="s">
        <v>224</v>
      </c>
      <c r="J760" t="s">
        <v>230</v>
      </c>
      <c r="L760" t="s">
        <v>3573</v>
      </c>
      <c r="M760" t="s">
        <v>309</v>
      </c>
      <c r="N760" t="s">
        <v>297</v>
      </c>
      <c r="O760" t="s">
        <v>283</v>
      </c>
      <c r="Q760" t="s">
        <v>6563</v>
      </c>
      <c r="R760" t="s">
        <v>2809</v>
      </c>
      <c r="S760" t="s">
        <v>515</v>
      </c>
      <c r="T760" t="s">
        <v>522</v>
      </c>
      <c r="U760" t="s">
        <v>258</v>
      </c>
      <c r="V760" t="s">
        <v>247</v>
      </c>
      <c r="W760" t="s">
        <v>245</v>
      </c>
      <c r="X760" t="s">
        <v>225</v>
      </c>
      <c r="Z760">
        <v>1</v>
      </c>
      <c r="AA760" t="s">
        <v>3921</v>
      </c>
      <c r="AB760" t="s">
        <v>6564</v>
      </c>
      <c r="AC760">
        <v>46150.616296296299</v>
      </c>
      <c r="AD760">
        <v>46150</v>
      </c>
      <c r="AE760" t="s">
        <v>3938</v>
      </c>
      <c r="AG760" t="s">
        <v>410</v>
      </c>
      <c r="AH760">
        <v>6108852495</v>
      </c>
      <c r="AI760" t="s">
        <v>6565</v>
      </c>
      <c r="AM760" t="s">
        <v>3925</v>
      </c>
      <c r="AN760" t="s">
        <v>3926</v>
      </c>
      <c r="AO760" t="s">
        <v>268</v>
      </c>
      <c r="AP760" t="s">
        <v>304</v>
      </c>
      <c r="AQ760" t="s">
        <v>3940</v>
      </c>
      <c r="AU760" t="s">
        <v>4149</v>
      </c>
      <c r="AV760" t="s">
        <v>4000</v>
      </c>
      <c r="AW760" t="s">
        <v>320</v>
      </c>
      <c r="AX760" t="s">
        <v>319</v>
      </c>
      <c r="AY760" t="s">
        <v>254</v>
      </c>
      <c r="AZ760" t="s">
        <v>230</v>
      </c>
      <c r="BA760" t="s">
        <v>395</v>
      </c>
      <c r="BB760" t="s">
        <v>380</v>
      </c>
      <c r="BC760" t="s">
        <v>3927</v>
      </c>
      <c r="BD760" t="s">
        <v>3927</v>
      </c>
      <c r="BE760" t="s">
        <v>3927</v>
      </c>
      <c r="BF760">
        <v>12</v>
      </c>
    </row>
    <row r="761" spans="1:58" x14ac:dyDescent="0.3">
      <c r="A761">
        <v>2026</v>
      </c>
      <c r="B761">
        <v>202605</v>
      </c>
      <c r="C761">
        <v>5</v>
      </c>
      <c r="D761" s="14">
        <v>20001623134642</v>
      </c>
      <c r="E761" t="s">
        <v>2810</v>
      </c>
      <c r="F761" s="2">
        <v>46147.803495370368</v>
      </c>
      <c r="G761" s="2">
        <v>46151</v>
      </c>
      <c r="I761" t="s">
        <v>224</v>
      </c>
      <c r="J761" t="s">
        <v>230</v>
      </c>
      <c r="L761" t="s">
        <v>3521</v>
      </c>
      <c r="M761" t="s">
        <v>309</v>
      </c>
      <c r="N761" t="s">
        <v>297</v>
      </c>
      <c r="O761" t="s">
        <v>283</v>
      </c>
      <c r="Q761" t="s">
        <v>6566</v>
      </c>
      <c r="R761" t="s">
        <v>2809</v>
      </c>
      <c r="S761" t="s">
        <v>4825</v>
      </c>
      <c r="T761" t="s">
        <v>4826</v>
      </c>
      <c r="U761" t="s">
        <v>3034</v>
      </c>
      <c r="V761" t="s">
        <v>3994</v>
      </c>
      <c r="W761" t="s">
        <v>245</v>
      </c>
      <c r="X761" t="s">
        <v>225</v>
      </c>
      <c r="Z761">
        <v>2</v>
      </c>
      <c r="AA761" t="s">
        <v>3921</v>
      </c>
      <c r="AB761" t="s">
        <v>6567</v>
      </c>
      <c r="AC761">
        <v>46153.652141203704</v>
      </c>
      <c r="AD761">
        <v>46153</v>
      </c>
      <c r="AE761" t="s">
        <v>3938</v>
      </c>
      <c r="AG761" t="s">
        <v>4828</v>
      </c>
      <c r="AH761">
        <v>6108860383</v>
      </c>
      <c r="AI761" t="s">
        <v>6568</v>
      </c>
      <c r="AM761" t="s">
        <v>3925</v>
      </c>
      <c r="AN761" t="s">
        <v>3926</v>
      </c>
      <c r="AO761" t="s">
        <v>268</v>
      </c>
      <c r="AP761" t="s">
        <v>304</v>
      </c>
      <c r="AQ761" t="s">
        <v>3940</v>
      </c>
      <c r="AU761" t="s">
        <v>4220</v>
      </c>
      <c r="AV761" t="s">
        <v>4000</v>
      </c>
      <c r="AW761" t="s">
        <v>320</v>
      </c>
      <c r="AX761" t="s">
        <v>319</v>
      </c>
      <c r="AY761" t="s">
        <v>254</v>
      </c>
      <c r="AZ761" t="s">
        <v>230</v>
      </c>
      <c r="BA761" t="s">
        <v>395</v>
      </c>
      <c r="BB761" t="s">
        <v>380</v>
      </c>
      <c r="BC761" t="s">
        <v>3927</v>
      </c>
      <c r="BD761" t="s">
        <v>3927</v>
      </c>
      <c r="BE761" t="s">
        <v>3927</v>
      </c>
      <c r="BF761">
        <v>12</v>
      </c>
    </row>
    <row r="762" spans="1:58" x14ac:dyDescent="0.3">
      <c r="A762">
        <v>2026</v>
      </c>
      <c r="B762">
        <v>202605</v>
      </c>
      <c r="C762">
        <v>5</v>
      </c>
      <c r="D762" s="14">
        <v>20001623134379</v>
      </c>
      <c r="E762" t="s">
        <v>2810</v>
      </c>
      <c r="F762" s="2">
        <v>46147.759722222225</v>
      </c>
      <c r="G762" s="2">
        <v>46148</v>
      </c>
      <c r="I762" t="s">
        <v>224</v>
      </c>
      <c r="J762" t="s">
        <v>230</v>
      </c>
      <c r="L762" t="s">
        <v>2871</v>
      </c>
      <c r="M762" t="s">
        <v>334</v>
      </c>
      <c r="N762" t="s">
        <v>322</v>
      </c>
      <c r="O762" t="s">
        <v>331</v>
      </c>
      <c r="Q762" t="s">
        <v>6569</v>
      </c>
      <c r="R762" t="s">
        <v>2809</v>
      </c>
      <c r="S762" t="s">
        <v>5183</v>
      </c>
      <c r="T762" t="s">
        <v>5184</v>
      </c>
      <c r="U762" t="s">
        <v>3034</v>
      </c>
      <c r="V762" t="s">
        <v>647</v>
      </c>
      <c r="W762" t="s">
        <v>245</v>
      </c>
      <c r="X762" t="s">
        <v>225</v>
      </c>
      <c r="Z762">
        <v>4</v>
      </c>
      <c r="AA762" t="s">
        <v>3921</v>
      </c>
      <c r="AB762" t="s">
        <v>6570</v>
      </c>
      <c r="AC762">
        <v>46153.354085648149</v>
      </c>
      <c r="AD762">
        <v>46152</v>
      </c>
      <c r="AE762" t="s">
        <v>3938</v>
      </c>
      <c r="AG762" t="s">
        <v>5111</v>
      </c>
      <c r="AH762">
        <v>6080462183</v>
      </c>
      <c r="AI762" t="s">
        <v>6571</v>
      </c>
      <c r="AM762" t="s">
        <v>3925</v>
      </c>
      <c r="AN762" t="s">
        <v>3926</v>
      </c>
      <c r="AO762" t="s">
        <v>268</v>
      </c>
      <c r="AP762" t="s">
        <v>304</v>
      </c>
      <c r="AQ762" t="s">
        <v>3940</v>
      </c>
      <c r="AU762" t="s">
        <v>4220</v>
      </c>
      <c r="AV762" t="s">
        <v>4000</v>
      </c>
      <c r="AW762" t="s">
        <v>227</v>
      </c>
      <c r="AX762" t="s">
        <v>226</v>
      </c>
      <c r="AY762" t="s">
        <v>254</v>
      </c>
      <c r="AZ762" t="s">
        <v>230</v>
      </c>
      <c r="BA762" t="s">
        <v>273</v>
      </c>
      <c r="BB762" t="s">
        <v>380</v>
      </c>
      <c r="BC762" t="s">
        <v>3927</v>
      </c>
      <c r="BD762" t="s">
        <v>3927</v>
      </c>
      <c r="BE762" t="s">
        <v>3927</v>
      </c>
      <c r="BF762">
        <v>16</v>
      </c>
    </row>
    <row r="763" spans="1:58" x14ac:dyDescent="0.3">
      <c r="A763">
        <v>2026</v>
      </c>
      <c r="B763">
        <v>202605</v>
      </c>
      <c r="C763">
        <v>5</v>
      </c>
      <c r="D763" s="14">
        <v>20001623115816</v>
      </c>
      <c r="E763" t="s">
        <v>2810</v>
      </c>
      <c r="F763" s="2">
        <v>46147.731342592589</v>
      </c>
      <c r="G763" s="2">
        <v>46148</v>
      </c>
      <c r="I763" t="s">
        <v>224</v>
      </c>
      <c r="J763" t="s">
        <v>230</v>
      </c>
      <c r="L763" t="s">
        <v>3368</v>
      </c>
      <c r="M763" t="s">
        <v>309</v>
      </c>
      <c r="N763" t="s">
        <v>297</v>
      </c>
      <c r="O763" t="s">
        <v>283</v>
      </c>
      <c r="Q763" t="s">
        <v>6572</v>
      </c>
      <c r="R763" t="s">
        <v>2809</v>
      </c>
      <c r="S763" t="s">
        <v>6573</v>
      </c>
      <c r="T763" t="s">
        <v>6574</v>
      </c>
      <c r="U763" t="s">
        <v>4796</v>
      </c>
      <c r="V763" t="s">
        <v>2024</v>
      </c>
      <c r="W763" t="s">
        <v>245</v>
      </c>
      <c r="X763" t="s">
        <v>387</v>
      </c>
      <c r="Z763">
        <v>4</v>
      </c>
      <c r="AA763" t="s">
        <v>3921</v>
      </c>
      <c r="AB763" t="s">
        <v>6575</v>
      </c>
      <c r="AC763">
        <v>46153.691145833334</v>
      </c>
      <c r="AD763">
        <v>46152</v>
      </c>
      <c r="AE763" t="s">
        <v>3938</v>
      </c>
      <c r="AG763" t="s">
        <v>6332</v>
      </c>
      <c r="AH763">
        <v>6108841575</v>
      </c>
      <c r="AI763" t="s">
        <v>6576</v>
      </c>
      <c r="AM763" t="s">
        <v>3925</v>
      </c>
      <c r="AN763" t="s">
        <v>3926</v>
      </c>
      <c r="AO763" t="s">
        <v>268</v>
      </c>
      <c r="AP763" t="s">
        <v>386</v>
      </c>
      <c r="AQ763" t="s">
        <v>3940</v>
      </c>
      <c r="AU763" t="s">
        <v>4220</v>
      </c>
      <c r="AV763" t="s">
        <v>4000</v>
      </c>
      <c r="AW763" t="s">
        <v>447</v>
      </c>
      <c r="AX763" t="s">
        <v>446</v>
      </c>
      <c r="AY763" t="s">
        <v>253</v>
      </c>
      <c r="AZ763" t="s">
        <v>230</v>
      </c>
      <c r="BA763" t="s">
        <v>395</v>
      </c>
      <c r="BB763" t="s">
        <v>380</v>
      </c>
      <c r="BC763" t="s">
        <v>3927</v>
      </c>
      <c r="BD763" t="s">
        <v>3927</v>
      </c>
      <c r="BE763" t="s">
        <v>3927</v>
      </c>
      <c r="BF763">
        <v>12</v>
      </c>
    </row>
    <row r="764" spans="1:58" x14ac:dyDescent="0.3">
      <c r="A764">
        <v>2026</v>
      </c>
      <c r="B764">
        <v>202605</v>
      </c>
      <c r="C764">
        <v>5</v>
      </c>
      <c r="D764" s="14">
        <v>20001623114600</v>
      </c>
      <c r="E764" t="s">
        <v>2810</v>
      </c>
      <c r="F764" s="2">
        <v>46147.718599537038</v>
      </c>
      <c r="G764" s="2">
        <v>46149</v>
      </c>
      <c r="I764" t="s">
        <v>224</v>
      </c>
      <c r="J764" t="s">
        <v>230</v>
      </c>
      <c r="L764" t="s">
        <v>3193</v>
      </c>
      <c r="M764" t="s">
        <v>1045</v>
      </c>
      <c r="N764" t="s">
        <v>1040</v>
      </c>
      <c r="O764" t="s">
        <v>257</v>
      </c>
      <c r="Q764" t="s">
        <v>6577</v>
      </c>
      <c r="R764" t="s">
        <v>2809</v>
      </c>
      <c r="S764" t="s">
        <v>5164</v>
      </c>
      <c r="T764" t="s">
        <v>5165</v>
      </c>
      <c r="U764" t="s">
        <v>3034</v>
      </c>
      <c r="V764" t="s">
        <v>647</v>
      </c>
      <c r="W764" t="s">
        <v>245</v>
      </c>
      <c r="X764" t="s">
        <v>225</v>
      </c>
      <c r="Z764">
        <v>4</v>
      </c>
      <c r="AA764" t="s">
        <v>3921</v>
      </c>
      <c r="AB764" t="s">
        <v>6578</v>
      </c>
      <c r="AC764">
        <v>46154.683587962965</v>
      </c>
      <c r="AD764">
        <v>46153</v>
      </c>
      <c r="AE764" t="s">
        <v>3938</v>
      </c>
      <c r="AG764" t="s">
        <v>5111</v>
      </c>
      <c r="AH764">
        <v>6108844547</v>
      </c>
      <c r="AI764" t="s">
        <v>6579</v>
      </c>
      <c r="AM764" t="s">
        <v>3925</v>
      </c>
      <c r="AN764" t="s">
        <v>3926</v>
      </c>
      <c r="AO764" t="s">
        <v>268</v>
      </c>
      <c r="AP764" t="s">
        <v>249</v>
      </c>
      <c r="AQ764" t="s">
        <v>3940</v>
      </c>
      <c r="AU764" t="s">
        <v>3999</v>
      </c>
      <c r="AV764" t="s">
        <v>4000</v>
      </c>
      <c r="AW764" t="s">
        <v>320</v>
      </c>
      <c r="AX764" t="s">
        <v>319</v>
      </c>
      <c r="AY764" t="s">
        <v>254</v>
      </c>
      <c r="AZ764" t="s">
        <v>230</v>
      </c>
      <c r="BA764" t="s">
        <v>395</v>
      </c>
      <c r="BB764" t="s">
        <v>380</v>
      </c>
      <c r="BC764" t="s">
        <v>3927</v>
      </c>
      <c r="BD764" t="s">
        <v>3927</v>
      </c>
      <c r="BE764" t="s">
        <v>3927</v>
      </c>
      <c r="BF764">
        <v>12</v>
      </c>
    </row>
    <row r="765" spans="1:58" x14ac:dyDescent="0.3">
      <c r="A765">
        <v>2026</v>
      </c>
      <c r="B765">
        <v>202605</v>
      </c>
      <c r="C765">
        <v>5</v>
      </c>
      <c r="D765" s="14">
        <v>20001623113414</v>
      </c>
      <c r="E765" t="s">
        <v>2810</v>
      </c>
      <c r="F765" s="2">
        <v>46147.709849537037</v>
      </c>
      <c r="G765" s="2">
        <v>46149</v>
      </c>
      <c r="I765" t="s">
        <v>224</v>
      </c>
      <c r="J765" t="s">
        <v>230</v>
      </c>
      <c r="L765" t="s">
        <v>6580</v>
      </c>
      <c r="M765" t="s">
        <v>309</v>
      </c>
      <c r="N765" t="s">
        <v>297</v>
      </c>
      <c r="O765" t="s">
        <v>283</v>
      </c>
      <c r="Q765" t="s">
        <v>6581</v>
      </c>
      <c r="R765" t="s">
        <v>2809</v>
      </c>
      <c r="S765" t="s">
        <v>5326</v>
      </c>
      <c r="T765" t="s">
        <v>5327</v>
      </c>
      <c r="U765" t="s">
        <v>3034</v>
      </c>
      <c r="V765" t="s">
        <v>647</v>
      </c>
      <c r="W765" t="s">
        <v>245</v>
      </c>
      <c r="X765" t="s">
        <v>225</v>
      </c>
      <c r="Z765">
        <v>4</v>
      </c>
      <c r="AA765" t="s">
        <v>3921</v>
      </c>
      <c r="AB765" t="s">
        <v>6582</v>
      </c>
      <c r="AC765">
        <v>46154.683587962965</v>
      </c>
      <c r="AD765">
        <v>46153</v>
      </c>
      <c r="AE765" t="s">
        <v>3938</v>
      </c>
      <c r="AG765" t="s">
        <v>5111</v>
      </c>
      <c r="AH765">
        <v>6108855369</v>
      </c>
      <c r="AI765" t="s">
        <v>6583</v>
      </c>
      <c r="AM765" t="s">
        <v>3925</v>
      </c>
      <c r="AN765" t="s">
        <v>3926</v>
      </c>
      <c r="AO765" t="s">
        <v>268</v>
      </c>
      <c r="AP765" t="s">
        <v>330</v>
      </c>
      <c r="AQ765" t="s">
        <v>3940</v>
      </c>
      <c r="AU765" t="s">
        <v>3999</v>
      </c>
      <c r="AV765" t="s">
        <v>4000</v>
      </c>
      <c r="AW765" t="s">
        <v>227</v>
      </c>
      <c r="AX765" t="s">
        <v>226</v>
      </c>
      <c r="AY765" t="s">
        <v>254</v>
      </c>
      <c r="AZ765" t="s">
        <v>230</v>
      </c>
      <c r="BA765" t="s">
        <v>395</v>
      </c>
      <c r="BB765" t="s">
        <v>380</v>
      </c>
      <c r="BC765" t="s">
        <v>3927</v>
      </c>
      <c r="BD765" t="s">
        <v>3927</v>
      </c>
      <c r="BE765" t="s">
        <v>3927</v>
      </c>
      <c r="BF765">
        <v>12</v>
      </c>
    </row>
    <row r="766" spans="1:58" x14ac:dyDescent="0.3">
      <c r="A766">
        <v>2026</v>
      </c>
      <c r="B766">
        <v>202605</v>
      </c>
      <c r="C766">
        <v>5</v>
      </c>
      <c r="D766" s="14">
        <v>20001623111908</v>
      </c>
      <c r="E766" t="s">
        <v>2810</v>
      </c>
      <c r="F766" s="2">
        <v>46147.733634259261</v>
      </c>
      <c r="G766" s="2">
        <v>46149</v>
      </c>
      <c r="I766" t="s">
        <v>224</v>
      </c>
      <c r="J766" t="s">
        <v>230</v>
      </c>
      <c r="L766" t="s">
        <v>4074</v>
      </c>
      <c r="M766" t="s">
        <v>309</v>
      </c>
      <c r="N766" t="s">
        <v>297</v>
      </c>
      <c r="O766" t="s">
        <v>283</v>
      </c>
      <c r="Q766" t="s">
        <v>6584</v>
      </c>
      <c r="R766" t="s">
        <v>2809</v>
      </c>
      <c r="S766" t="s">
        <v>5585</v>
      </c>
      <c r="T766" t="s">
        <v>5586</v>
      </c>
      <c r="U766" t="s">
        <v>3034</v>
      </c>
      <c r="V766" t="s">
        <v>647</v>
      </c>
      <c r="W766" t="s">
        <v>245</v>
      </c>
      <c r="X766" t="s">
        <v>387</v>
      </c>
      <c r="Z766">
        <v>4</v>
      </c>
      <c r="AA766" t="s">
        <v>3921</v>
      </c>
      <c r="AB766" t="s">
        <v>6585</v>
      </c>
      <c r="AC766">
        <v>46154.683587962965</v>
      </c>
      <c r="AD766">
        <v>46153</v>
      </c>
      <c r="AE766" t="s">
        <v>3938</v>
      </c>
      <c r="AG766" t="s">
        <v>5111</v>
      </c>
      <c r="AH766">
        <v>6014005242</v>
      </c>
      <c r="AI766" t="s">
        <v>6586</v>
      </c>
      <c r="AM766" t="s">
        <v>3925</v>
      </c>
      <c r="AN766" t="s">
        <v>3926</v>
      </c>
      <c r="AO766" t="s">
        <v>268</v>
      </c>
      <c r="AP766" t="s">
        <v>304</v>
      </c>
      <c r="AQ766" t="s">
        <v>3940</v>
      </c>
      <c r="AU766" t="s">
        <v>3999</v>
      </c>
      <c r="AV766" t="s">
        <v>4000</v>
      </c>
      <c r="AW766" t="s">
        <v>447</v>
      </c>
      <c r="AX766" t="s">
        <v>446</v>
      </c>
      <c r="AY766" t="s">
        <v>253</v>
      </c>
      <c r="AZ766" t="s">
        <v>230</v>
      </c>
      <c r="BA766" t="s">
        <v>344</v>
      </c>
      <c r="BB766" t="s">
        <v>232</v>
      </c>
      <c r="BC766" t="s">
        <v>3927</v>
      </c>
      <c r="BD766" t="s">
        <v>3927</v>
      </c>
      <c r="BE766" t="s">
        <v>3927</v>
      </c>
      <c r="BF766">
        <v>26</v>
      </c>
    </row>
    <row r="767" spans="1:58" x14ac:dyDescent="0.3">
      <c r="A767">
        <v>2026</v>
      </c>
      <c r="B767">
        <v>202605</v>
      </c>
      <c r="C767">
        <v>5</v>
      </c>
      <c r="D767" s="14">
        <v>20001623110687</v>
      </c>
      <c r="E767" t="s">
        <v>2810</v>
      </c>
      <c r="F767" s="2">
        <v>46147.72111111111</v>
      </c>
      <c r="G767" s="2">
        <v>46150</v>
      </c>
      <c r="I767" t="s">
        <v>224</v>
      </c>
      <c r="J767" t="s">
        <v>230</v>
      </c>
      <c r="L767" t="s">
        <v>3588</v>
      </c>
      <c r="M767" t="s">
        <v>309</v>
      </c>
      <c r="N767" t="s">
        <v>297</v>
      </c>
      <c r="O767" t="s">
        <v>283</v>
      </c>
      <c r="Q767" t="s">
        <v>6587</v>
      </c>
      <c r="R767" t="s">
        <v>2809</v>
      </c>
      <c r="S767" t="s">
        <v>5145</v>
      </c>
      <c r="T767" t="s">
        <v>5146</v>
      </c>
      <c r="U767" t="s">
        <v>3034</v>
      </c>
      <c r="V767" t="s">
        <v>647</v>
      </c>
      <c r="W767" t="s">
        <v>245</v>
      </c>
      <c r="X767" t="s">
        <v>225</v>
      </c>
      <c r="Z767">
        <v>4</v>
      </c>
      <c r="AA767" t="s">
        <v>3921</v>
      </c>
      <c r="AB767" t="s">
        <v>3995</v>
      </c>
      <c r="AC767">
        <v>46155.513101851851</v>
      </c>
      <c r="AD767">
        <v>46154</v>
      </c>
      <c r="AE767" t="s">
        <v>3938</v>
      </c>
      <c r="AG767" t="s">
        <v>5111</v>
      </c>
      <c r="AH767">
        <v>6108844548</v>
      </c>
      <c r="AI767" t="s">
        <v>6588</v>
      </c>
      <c r="AM767" t="s">
        <v>3925</v>
      </c>
      <c r="AN767" t="s">
        <v>3926</v>
      </c>
      <c r="AO767" t="s">
        <v>268</v>
      </c>
      <c r="AP767" t="s">
        <v>304</v>
      </c>
      <c r="AQ767" t="s">
        <v>3998</v>
      </c>
      <c r="AW767" t="s">
        <v>320</v>
      </c>
      <c r="AX767" t="s">
        <v>319</v>
      </c>
      <c r="AY767" t="s">
        <v>254</v>
      </c>
      <c r="AZ767" t="s">
        <v>230</v>
      </c>
      <c r="BA767" t="s">
        <v>395</v>
      </c>
      <c r="BB767" t="s">
        <v>380</v>
      </c>
      <c r="BC767" t="s">
        <v>3927</v>
      </c>
      <c r="BD767" t="s">
        <v>3927</v>
      </c>
      <c r="BE767" t="s">
        <v>3927</v>
      </c>
      <c r="BF767">
        <v>12</v>
      </c>
    </row>
    <row r="768" spans="1:58" x14ac:dyDescent="0.3">
      <c r="A768">
        <v>2026</v>
      </c>
      <c r="B768">
        <v>202605</v>
      </c>
      <c r="C768">
        <v>5</v>
      </c>
      <c r="D768" s="14">
        <v>20001623110347</v>
      </c>
      <c r="E768" t="s">
        <v>2810</v>
      </c>
      <c r="F768" s="2">
        <v>46147.706157407411</v>
      </c>
      <c r="G768" s="2">
        <v>46148</v>
      </c>
      <c r="I768" t="s">
        <v>224</v>
      </c>
      <c r="J768" t="s">
        <v>230</v>
      </c>
      <c r="L768" t="s">
        <v>3229</v>
      </c>
      <c r="M768" t="s">
        <v>261</v>
      </c>
      <c r="N768" t="s">
        <v>237</v>
      </c>
      <c r="O768" t="s">
        <v>257</v>
      </c>
      <c r="Q768" t="s">
        <v>6589</v>
      </c>
      <c r="R768" t="s">
        <v>2809</v>
      </c>
      <c r="S768" t="s">
        <v>6590</v>
      </c>
      <c r="T768" t="s">
        <v>6591</v>
      </c>
      <c r="U768" t="s">
        <v>4796</v>
      </c>
      <c r="V768" t="s">
        <v>2024</v>
      </c>
      <c r="W768" t="s">
        <v>245</v>
      </c>
      <c r="X768" t="s">
        <v>387</v>
      </c>
      <c r="Z768">
        <v>4</v>
      </c>
      <c r="AA768" t="s">
        <v>3921</v>
      </c>
      <c r="AB768" t="s">
        <v>6592</v>
      </c>
      <c r="AC768">
        <v>46153.691145833334</v>
      </c>
      <c r="AD768">
        <v>46152</v>
      </c>
      <c r="AE768" t="s">
        <v>3938</v>
      </c>
      <c r="AG768" t="s">
        <v>2026</v>
      </c>
      <c r="AH768">
        <v>6108850379</v>
      </c>
      <c r="AI768" t="s">
        <v>6593</v>
      </c>
      <c r="AM768" t="s">
        <v>3925</v>
      </c>
      <c r="AN768" t="s">
        <v>3926</v>
      </c>
      <c r="AO768" t="s">
        <v>268</v>
      </c>
      <c r="AP768" t="s">
        <v>304</v>
      </c>
      <c r="AQ768" t="s">
        <v>3940</v>
      </c>
      <c r="AU768" t="s">
        <v>4220</v>
      </c>
      <c r="AV768" t="s">
        <v>4000</v>
      </c>
      <c r="AW768" t="s">
        <v>389</v>
      </c>
      <c r="AX768" t="s">
        <v>388</v>
      </c>
      <c r="AY768" t="s">
        <v>253</v>
      </c>
      <c r="AZ768" t="s">
        <v>230</v>
      </c>
      <c r="BA768" t="s">
        <v>395</v>
      </c>
      <c r="BB768" t="s">
        <v>380</v>
      </c>
      <c r="BC768" t="s">
        <v>3927</v>
      </c>
      <c r="BD768" t="s">
        <v>3927</v>
      </c>
      <c r="BE768" t="s">
        <v>3927</v>
      </c>
      <c r="BF768">
        <v>12</v>
      </c>
    </row>
    <row r="769" spans="1:58" x14ac:dyDescent="0.3">
      <c r="A769">
        <v>2026</v>
      </c>
      <c r="B769">
        <v>202605</v>
      </c>
      <c r="C769">
        <v>5</v>
      </c>
      <c r="D769" s="14">
        <v>20001623110199</v>
      </c>
      <c r="E769" t="s">
        <v>2810</v>
      </c>
      <c r="F769" s="2">
        <v>46147.700324074074</v>
      </c>
      <c r="G769" s="2">
        <v>46149</v>
      </c>
      <c r="I769" t="s">
        <v>224</v>
      </c>
      <c r="J769" t="s">
        <v>230</v>
      </c>
      <c r="L769" t="s">
        <v>1423</v>
      </c>
      <c r="M769" t="s">
        <v>334</v>
      </c>
      <c r="N769" t="s">
        <v>322</v>
      </c>
      <c r="O769" t="s">
        <v>331</v>
      </c>
      <c r="Q769" t="s">
        <v>6594</v>
      </c>
      <c r="R769" t="s">
        <v>2809</v>
      </c>
      <c r="S769" t="s">
        <v>935</v>
      </c>
      <c r="T769" t="s">
        <v>936</v>
      </c>
      <c r="U769" t="s">
        <v>258</v>
      </c>
      <c r="V769" t="s">
        <v>247</v>
      </c>
      <c r="W769" t="s">
        <v>245</v>
      </c>
      <c r="X769" t="s">
        <v>225</v>
      </c>
      <c r="Z769">
        <v>1</v>
      </c>
      <c r="AA769" t="s">
        <v>3921</v>
      </c>
      <c r="AB769" t="s">
        <v>6595</v>
      </c>
      <c r="AC769">
        <v>46150.616296296299</v>
      </c>
      <c r="AD769">
        <v>46150</v>
      </c>
      <c r="AE769" t="s">
        <v>3938</v>
      </c>
      <c r="AG769" t="s">
        <v>329</v>
      </c>
      <c r="AH769">
        <v>6108858289</v>
      </c>
      <c r="AI769" t="s">
        <v>6596</v>
      </c>
      <c r="AM769" t="s">
        <v>3925</v>
      </c>
      <c r="AN769" t="s">
        <v>3926</v>
      </c>
      <c r="AO769" t="s">
        <v>268</v>
      </c>
      <c r="AP769" t="s">
        <v>386</v>
      </c>
      <c r="AQ769" t="s">
        <v>3940</v>
      </c>
      <c r="AU769" t="s">
        <v>4149</v>
      </c>
      <c r="AV769" t="s">
        <v>4000</v>
      </c>
      <c r="AW769" t="s">
        <v>320</v>
      </c>
      <c r="AX769" t="s">
        <v>319</v>
      </c>
      <c r="AY769" t="s">
        <v>254</v>
      </c>
      <c r="AZ769" t="s">
        <v>230</v>
      </c>
      <c r="BA769" t="s">
        <v>395</v>
      </c>
      <c r="BB769" t="s">
        <v>380</v>
      </c>
      <c r="BC769" t="s">
        <v>3927</v>
      </c>
      <c r="BD769" t="s">
        <v>3927</v>
      </c>
      <c r="BE769" t="s">
        <v>3927</v>
      </c>
      <c r="BF769">
        <v>12</v>
      </c>
    </row>
    <row r="770" spans="1:58" x14ac:dyDescent="0.3">
      <c r="A770">
        <v>2026</v>
      </c>
      <c r="B770">
        <v>202605</v>
      </c>
      <c r="C770">
        <v>5</v>
      </c>
      <c r="D770" s="14">
        <v>20001623107288</v>
      </c>
      <c r="E770" t="s">
        <v>2810</v>
      </c>
      <c r="F770" s="2">
        <v>46147.7031712963</v>
      </c>
      <c r="G770" s="2">
        <v>46148</v>
      </c>
      <c r="I770" t="s">
        <v>224</v>
      </c>
      <c r="J770" t="s">
        <v>230</v>
      </c>
      <c r="L770" t="s">
        <v>1236</v>
      </c>
      <c r="M770" t="s">
        <v>309</v>
      </c>
      <c r="N770" t="s">
        <v>297</v>
      </c>
      <c r="O770" t="s">
        <v>283</v>
      </c>
      <c r="Q770" t="s">
        <v>6597</v>
      </c>
      <c r="R770" t="s">
        <v>2809</v>
      </c>
      <c r="S770" t="s">
        <v>302</v>
      </c>
      <c r="T770" t="s">
        <v>303</v>
      </c>
      <c r="U770" t="s">
        <v>258</v>
      </c>
      <c r="V770" t="s">
        <v>247</v>
      </c>
      <c r="W770" t="s">
        <v>245</v>
      </c>
      <c r="X770" t="s">
        <v>387</v>
      </c>
      <c r="Z770">
        <v>1</v>
      </c>
      <c r="AA770" t="s">
        <v>3921</v>
      </c>
      <c r="AB770" t="s">
        <v>6598</v>
      </c>
      <c r="AC770">
        <v>46149.692083333335</v>
      </c>
      <c r="AD770">
        <v>46149</v>
      </c>
      <c r="AE770" t="s">
        <v>3938</v>
      </c>
      <c r="AG770" t="s">
        <v>248</v>
      </c>
      <c r="AH770">
        <v>6108857310</v>
      </c>
      <c r="AI770" t="s">
        <v>6599</v>
      </c>
      <c r="AM770" t="s">
        <v>3925</v>
      </c>
      <c r="AN770" t="s">
        <v>3926</v>
      </c>
      <c r="AO770" t="s">
        <v>268</v>
      </c>
      <c r="AP770" t="s">
        <v>386</v>
      </c>
      <c r="AQ770" t="s">
        <v>3940</v>
      </c>
      <c r="AU770" t="s">
        <v>4282</v>
      </c>
      <c r="AV770" t="s">
        <v>4000</v>
      </c>
      <c r="AW770" t="s">
        <v>389</v>
      </c>
      <c r="AX770" t="s">
        <v>388</v>
      </c>
      <c r="AY770" t="s">
        <v>253</v>
      </c>
      <c r="AZ770" t="s">
        <v>230</v>
      </c>
      <c r="BA770" t="s">
        <v>395</v>
      </c>
      <c r="BB770" t="s">
        <v>380</v>
      </c>
      <c r="BC770" t="s">
        <v>3927</v>
      </c>
      <c r="BD770" t="s">
        <v>3927</v>
      </c>
      <c r="BE770" t="s">
        <v>3927</v>
      </c>
      <c r="BF770">
        <v>12</v>
      </c>
    </row>
    <row r="771" spans="1:58" x14ac:dyDescent="0.3">
      <c r="A771">
        <v>2026</v>
      </c>
      <c r="B771">
        <v>202605</v>
      </c>
      <c r="C771">
        <v>5</v>
      </c>
      <c r="D771" s="14">
        <v>20001623106307</v>
      </c>
      <c r="E771" t="s">
        <v>2810</v>
      </c>
      <c r="F771" s="2">
        <v>46147.704189814816</v>
      </c>
      <c r="G771" s="2">
        <v>46148</v>
      </c>
      <c r="I771" t="s">
        <v>224</v>
      </c>
      <c r="J771" t="s">
        <v>230</v>
      </c>
      <c r="L771" t="s">
        <v>2995</v>
      </c>
      <c r="M771" t="s">
        <v>6600</v>
      </c>
      <c r="N771" t="s">
        <v>2965</v>
      </c>
      <c r="O771" t="s">
        <v>554</v>
      </c>
      <c r="Q771" t="s">
        <v>6601</v>
      </c>
      <c r="R771" t="s">
        <v>2809</v>
      </c>
      <c r="S771" t="s">
        <v>6146</v>
      </c>
      <c r="T771" t="s">
        <v>6147</v>
      </c>
      <c r="U771" t="s">
        <v>5044</v>
      </c>
      <c r="V771" t="s">
        <v>5045</v>
      </c>
      <c r="W771" t="s">
        <v>245</v>
      </c>
      <c r="X771" t="s">
        <v>387</v>
      </c>
      <c r="Z771">
        <v>4</v>
      </c>
      <c r="AA771" t="s">
        <v>3921</v>
      </c>
      <c r="AB771" t="s">
        <v>3995</v>
      </c>
      <c r="AC771">
        <v>46153.458113425928</v>
      </c>
      <c r="AD771">
        <v>46152</v>
      </c>
      <c r="AE771" t="s">
        <v>3938</v>
      </c>
      <c r="AG771" t="s">
        <v>5047</v>
      </c>
      <c r="AH771">
        <v>1017964972</v>
      </c>
      <c r="AI771" t="s">
        <v>6602</v>
      </c>
      <c r="AM771" t="s">
        <v>3925</v>
      </c>
      <c r="AN771" t="s">
        <v>3926</v>
      </c>
      <c r="AO771" t="s">
        <v>268</v>
      </c>
      <c r="AP771" t="s">
        <v>304</v>
      </c>
      <c r="AQ771" t="s">
        <v>3998</v>
      </c>
      <c r="AU771" t="s">
        <v>4220</v>
      </c>
      <c r="AV771" t="s">
        <v>4000</v>
      </c>
      <c r="AW771" t="s">
        <v>447</v>
      </c>
      <c r="AX771" t="s">
        <v>446</v>
      </c>
      <c r="AY771" t="s">
        <v>253</v>
      </c>
      <c r="AZ771" t="s">
        <v>230</v>
      </c>
      <c r="BA771" t="s">
        <v>273</v>
      </c>
      <c r="BB771" t="s">
        <v>380</v>
      </c>
      <c r="BC771" t="s">
        <v>3927</v>
      </c>
      <c r="BD771" t="s">
        <v>3927</v>
      </c>
      <c r="BE771" t="s">
        <v>3927</v>
      </c>
      <c r="BF771">
        <v>5</v>
      </c>
    </row>
    <row r="772" spans="1:58" x14ac:dyDescent="0.3">
      <c r="A772">
        <v>2026</v>
      </c>
      <c r="B772">
        <v>202605</v>
      </c>
      <c r="C772">
        <v>5</v>
      </c>
      <c r="D772" s="14">
        <v>20001623105622</v>
      </c>
      <c r="E772" t="s">
        <v>2810</v>
      </c>
      <c r="F772" s="2">
        <v>46147.716585648152</v>
      </c>
      <c r="G772" s="2">
        <v>46150</v>
      </c>
      <c r="I772" t="s">
        <v>224</v>
      </c>
      <c r="J772" t="s">
        <v>230</v>
      </c>
      <c r="L772" t="s">
        <v>3556</v>
      </c>
      <c r="M772" t="s">
        <v>309</v>
      </c>
      <c r="N772" t="s">
        <v>297</v>
      </c>
      <c r="O772" t="s">
        <v>283</v>
      </c>
      <c r="Q772" t="s">
        <v>6603</v>
      </c>
      <c r="R772" t="s">
        <v>2809</v>
      </c>
      <c r="S772" t="s">
        <v>5693</v>
      </c>
      <c r="T772" t="s">
        <v>5694</v>
      </c>
      <c r="U772" t="s">
        <v>3034</v>
      </c>
      <c r="V772" t="s">
        <v>647</v>
      </c>
      <c r="W772" t="s">
        <v>245</v>
      </c>
      <c r="X772" t="s">
        <v>387</v>
      </c>
      <c r="Z772">
        <v>4</v>
      </c>
      <c r="AA772" t="s">
        <v>3921</v>
      </c>
      <c r="AB772" t="s">
        <v>3995</v>
      </c>
      <c r="AC772">
        <v>46155.513020833336</v>
      </c>
      <c r="AD772">
        <v>46154</v>
      </c>
      <c r="AE772" t="s">
        <v>3938</v>
      </c>
      <c r="AG772" t="s">
        <v>5111</v>
      </c>
      <c r="AH772">
        <v>6108842541</v>
      </c>
      <c r="AI772" t="s">
        <v>6604</v>
      </c>
      <c r="AM772" t="s">
        <v>3925</v>
      </c>
      <c r="AN772" t="s">
        <v>3926</v>
      </c>
      <c r="AO772" t="s">
        <v>268</v>
      </c>
      <c r="AP772" t="s">
        <v>386</v>
      </c>
      <c r="AQ772" t="s">
        <v>3998</v>
      </c>
      <c r="AW772" t="s">
        <v>447</v>
      </c>
      <c r="AX772" t="s">
        <v>446</v>
      </c>
      <c r="AY772" t="s">
        <v>253</v>
      </c>
      <c r="AZ772" t="s">
        <v>230</v>
      </c>
      <c r="BA772" t="s">
        <v>395</v>
      </c>
      <c r="BB772" t="s">
        <v>380</v>
      </c>
      <c r="BC772" t="s">
        <v>3927</v>
      </c>
      <c r="BD772" t="s">
        <v>3927</v>
      </c>
      <c r="BE772" t="s">
        <v>3927</v>
      </c>
      <c r="BF772">
        <v>12</v>
      </c>
    </row>
    <row r="773" spans="1:58" x14ac:dyDescent="0.3">
      <c r="A773">
        <v>2026</v>
      </c>
      <c r="B773">
        <v>202605</v>
      </c>
      <c r="C773">
        <v>5</v>
      </c>
      <c r="D773" s="14">
        <v>20001623105160</v>
      </c>
      <c r="E773" t="s">
        <v>2810</v>
      </c>
      <c r="F773" s="2">
        <v>46147.698009259257</v>
      </c>
      <c r="G773" s="2">
        <v>46149</v>
      </c>
      <c r="I773" t="s">
        <v>224</v>
      </c>
      <c r="J773" t="s">
        <v>230</v>
      </c>
      <c r="L773" t="s">
        <v>6605</v>
      </c>
      <c r="M773" t="s">
        <v>309</v>
      </c>
      <c r="N773" t="s">
        <v>297</v>
      </c>
      <c r="O773" t="s">
        <v>283</v>
      </c>
      <c r="Q773" t="s">
        <v>6606</v>
      </c>
      <c r="R773" t="s">
        <v>2809</v>
      </c>
      <c r="S773" t="s">
        <v>4929</v>
      </c>
      <c r="T773" t="s">
        <v>4930</v>
      </c>
      <c r="U773" t="s">
        <v>3034</v>
      </c>
      <c r="V773" t="s">
        <v>3994</v>
      </c>
      <c r="W773" t="s">
        <v>245</v>
      </c>
      <c r="X773" t="s">
        <v>225</v>
      </c>
      <c r="Z773">
        <v>4</v>
      </c>
      <c r="AA773" t="s">
        <v>3921</v>
      </c>
      <c r="AB773" t="s">
        <v>6607</v>
      </c>
      <c r="AC773">
        <v>46153.620787037034</v>
      </c>
      <c r="AD773">
        <v>46153</v>
      </c>
      <c r="AE773" t="s">
        <v>3938</v>
      </c>
      <c r="AG773" t="s">
        <v>4828</v>
      </c>
      <c r="AH773">
        <v>6108840485</v>
      </c>
      <c r="AI773" t="s">
        <v>6608</v>
      </c>
      <c r="AM773" t="s">
        <v>3925</v>
      </c>
      <c r="AN773" t="s">
        <v>3926</v>
      </c>
      <c r="AO773" t="s">
        <v>268</v>
      </c>
      <c r="AP773" t="s">
        <v>386</v>
      </c>
      <c r="AQ773" t="s">
        <v>3940</v>
      </c>
      <c r="AU773" t="s">
        <v>4220</v>
      </c>
      <c r="AV773" t="s">
        <v>4000</v>
      </c>
      <c r="AW773" t="s">
        <v>1876</v>
      </c>
      <c r="AX773" t="s">
        <v>1875</v>
      </c>
      <c r="AY773" t="s">
        <v>254</v>
      </c>
      <c r="AZ773" t="s">
        <v>230</v>
      </c>
      <c r="BA773" t="s">
        <v>273</v>
      </c>
      <c r="BB773" t="s">
        <v>380</v>
      </c>
      <c r="BC773" t="s">
        <v>3927</v>
      </c>
      <c r="BD773" t="s">
        <v>3927</v>
      </c>
      <c r="BE773" t="s">
        <v>3927</v>
      </c>
      <c r="BF773">
        <v>12</v>
      </c>
    </row>
    <row r="774" spans="1:58" x14ac:dyDescent="0.3">
      <c r="A774">
        <v>2026</v>
      </c>
      <c r="B774">
        <v>202605</v>
      </c>
      <c r="C774">
        <v>5</v>
      </c>
      <c r="D774" s="14">
        <v>20001623105085</v>
      </c>
      <c r="E774" t="s">
        <v>2810</v>
      </c>
      <c r="F774" s="2">
        <v>46147.694884259261</v>
      </c>
      <c r="G774" s="2">
        <v>46149</v>
      </c>
      <c r="I774" t="s">
        <v>224</v>
      </c>
      <c r="J774" t="s">
        <v>230</v>
      </c>
      <c r="L774" t="s">
        <v>3777</v>
      </c>
      <c r="M774" t="s">
        <v>902</v>
      </c>
      <c r="N774" t="s">
        <v>752</v>
      </c>
      <c r="O774" t="s">
        <v>623</v>
      </c>
      <c r="Q774" t="s">
        <v>6609</v>
      </c>
      <c r="R774" t="s">
        <v>2809</v>
      </c>
      <c r="S774" t="s">
        <v>4547</v>
      </c>
      <c r="T774" t="s">
        <v>4548</v>
      </c>
      <c r="U774" t="s">
        <v>3034</v>
      </c>
      <c r="V774" t="s">
        <v>647</v>
      </c>
      <c r="W774" t="s">
        <v>245</v>
      </c>
      <c r="X774" t="s">
        <v>225</v>
      </c>
      <c r="Z774">
        <v>4</v>
      </c>
      <c r="AA774" t="s">
        <v>3921</v>
      </c>
      <c r="AB774" t="s">
        <v>6610</v>
      </c>
      <c r="AC774">
        <v>46154.683587962965</v>
      </c>
      <c r="AD774">
        <v>46153</v>
      </c>
      <c r="AE774" t="s">
        <v>3938</v>
      </c>
      <c r="AG774" t="s">
        <v>5111</v>
      </c>
      <c r="AH774">
        <v>6108855334</v>
      </c>
      <c r="AI774" t="s">
        <v>6611</v>
      </c>
      <c r="AM774" t="s">
        <v>3925</v>
      </c>
      <c r="AN774" t="s">
        <v>3926</v>
      </c>
      <c r="AO774" t="s">
        <v>268</v>
      </c>
      <c r="AP774" t="s">
        <v>386</v>
      </c>
      <c r="AQ774" t="s">
        <v>3940</v>
      </c>
      <c r="AU774" t="s">
        <v>3999</v>
      </c>
      <c r="AV774" t="s">
        <v>4000</v>
      </c>
      <c r="AW774" t="s">
        <v>320</v>
      </c>
      <c r="AX774" t="s">
        <v>319</v>
      </c>
      <c r="AY774" t="s">
        <v>254</v>
      </c>
      <c r="AZ774" t="s">
        <v>230</v>
      </c>
      <c r="BA774" t="s">
        <v>395</v>
      </c>
      <c r="BB774" t="s">
        <v>380</v>
      </c>
      <c r="BC774" t="s">
        <v>3927</v>
      </c>
      <c r="BD774" t="s">
        <v>3927</v>
      </c>
      <c r="BE774" t="s">
        <v>3927</v>
      </c>
      <c r="BF774">
        <v>12</v>
      </c>
    </row>
    <row r="775" spans="1:58" x14ac:dyDescent="0.3">
      <c r="A775">
        <v>2026</v>
      </c>
      <c r="B775">
        <v>202605</v>
      </c>
      <c r="C775">
        <v>5</v>
      </c>
      <c r="D775" s="14">
        <v>20001623104193</v>
      </c>
      <c r="E775" t="s">
        <v>2810</v>
      </c>
      <c r="F775" s="2">
        <v>46147.699120370373</v>
      </c>
      <c r="G775" s="2">
        <v>46150</v>
      </c>
      <c r="I775" t="s">
        <v>224</v>
      </c>
      <c r="J775" t="s">
        <v>230</v>
      </c>
      <c r="L775" t="s">
        <v>2915</v>
      </c>
      <c r="M775" t="s">
        <v>309</v>
      </c>
      <c r="N775" t="s">
        <v>297</v>
      </c>
      <c r="O775" t="s">
        <v>283</v>
      </c>
      <c r="Q775" t="s">
        <v>6612</v>
      </c>
      <c r="R775" t="s">
        <v>2809</v>
      </c>
      <c r="S775" t="s">
        <v>5244</v>
      </c>
      <c r="T775" t="s">
        <v>5245</v>
      </c>
      <c r="U775" t="s">
        <v>3034</v>
      </c>
      <c r="V775" t="s">
        <v>3994</v>
      </c>
      <c r="W775" t="s">
        <v>245</v>
      </c>
      <c r="X775" t="s">
        <v>225</v>
      </c>
      <c r="Z775">
        <v>3</v>
      </c>
      <c r="AA775" t="s">
        <v>3921</v>
      </c>
      <c r="AB775" t="s">
        <v>6613</v>
      </c>
      <c r="AC775">
        <v>46153.652141203704</v>
      </c>
      <c r="AD775">
        <v>46153</v>
      </c>
      <c r="AE775" t="s">
        <v>3938</v>
      </c>
      <c r="AG775" t="s">
        <v>4828</v>
      </c>
      <c r="AH775">
        <v>6108845495</v>
      </c>
      <c r="AI775" t="s">
        <v>6614</v>
      </c>
      <c r="AM775" t="s">
        <v>3925</v>
      </c>
      <c r="AN775" t="s">
        <v>3926</v>
      </c>
      <c r="AO775" t="s">
        <v>268</v>
      </c>
      <c r="AP775" t="s">
        <v>386</v>
      </c>
      <c r="AQ775" t="s">
        <v>3940</v>
      </c>
      <c r="AU775" t="s">
        <v>4220</v>
      </c>
      <c r="AV775" t="s">
        <v>4000</v>
      </c>
      <c r="AW775" t="s">
        <v>227</v>
      </c>
      <c r="AX775" t="s">
        <v>226</v>
      </c>
      <c r="AY775" t="s">
        <v>254</v>
      </c>
      <c r="AZ775" t="s">
        <v>230</v>
      </c>
      <c r="BA775" t="s">
        <v>395</v>
      </c>
      <c r="BB775" t="s">
        <v>380</v>
      </c>
      <c r="BC775" t="s">
        <v>3927</v>
      </c>
      <c r="BD775" t="s">
        <v>3927</v>
      </c>
      <c r="BE775" t="s">
        <v>3927</v>
      </c>
      <c r="BF775">
        <v>12</v>
      </c>
    </row>
    <row r="776" spans="1:58" x14ac:dyDescent="0.3">
      <c r="A776">
        <v>2026</v>
      </c>
      <c r="B776">
        <v>202605</v>
      </c>
      <c r="C776">
        <v>5</v>
      </c>
      <c r="D776" s="14">
        <v>20001623104104</v>
      </c>
      <c r="E776" t="s">
        <v>2810</v>
      </c>
      <c r="F776" s="2">
        <v>46147.695648148147</v>
      </c>
      <c r="G776" s="2">
        <v>46148</v>
      </c>
      <c r="I776" t="s">
        <v>224</v>
      </c>
      <c r="J776" t="s">
        <v>230</v>
      </c>
      <c r="L776" t="s">
        <v>3693</v>
      </c>
      <c r="M776" t="s">
        <v>902</v>
      </c>
      <c r="N776" t="s">
        <v>752</v>
      </c>
      <c r="O776" t="s">
        <v>623</v>
      </c>
      <c r="Q776" t="s">
        <v>6615</v>
      </c>
      <c r="R776" t="s">
        <v>2809</v>
      </c>
      <c r="S776" t="s">
        <v>5296</v>
      </c>
      <c r="T776" t="s">
        <v>5297</v>
      </c>
      <c r="U776" t="s">
        <v>3034</v>
      </c>
      <c r="V776" t="s">
        <v>647</v>
      </c>
      <c r="W776" t="s">
        <v>245</v>
      </c>
      <c r="X776" t="s">
        <v>225</v>
      </c>
      <c r="Z776">
        <v>4</v>
      </c>
      <c r="AA776" t="s">
        <v>3921</v>
      </c>
      <c r="AB776" t="s">
        <v>6011</v>
      </c>
      <c r="AC776">
        <v>46153.354085648149</v>
      </c>
      <c r="AD776">
        <v>46152</v>
      </c>
      <c r="AE776" t="s">
        <v>3938</v>
      </c>
      <c r="AG776" t="s">
        <v>5006</v>
      </c>
      <c r="AH776">
        <v>6018297928</v>
      </c>
      <c r="AI776" t="s">
        <v>6616</v>
      </c>
      <c r="AM776" t="s">
        <v>3925</v>
      </c>
      <c r="AN776" t="s">
        <v>3926</v>
      </c>
      <c r="AO776" t="s">
        <v>268</v>
      </c>
      <c r="AP776" t="s">
        <v>386</v>
      </c>
      <c r="AQ776" t="s">
        <v>3940</v>
      </c>
      <c r="AU776" t="s">
        <v>4220</v>
      </c>
      <c r="AV776" t="s">
        <v>4000</v>
      </c>
      <c r="AW776" t="s">
        <v>320</v>
      </c>
      <c r="AX776" t="s">
        <v>319</v>
      </c>
      <c r="AY776" t="s">
        <v>254</v>
      </c>
      <c r="AZ776" t="s">
        <v>230</v>
      </c>
      <c r="BA776" t="s">
        <v>395</v>
      </c>
      <c r="BB776" t="s">
        <v>380</v>
      </c>
      <c r="BC776" t="s">
        <v>3927</v>
      </c>
      <c r="BD776" t="s">
        <v>3927</v>
      </c>
      <c r="BE776" t="s">
        <v>3927</v>
      </c>
      <c r="BF776">
        <v>9</v>
      </c>
    </row>
    <row r="777" spans="1:58" x14ac:dyDescent="0.3">
      <c r="A777">
        <v>2026</v>
      </c>
      <c r="B777">
        <v>202605</v>
      </c>
      <c r="C777">
        <v>5</v>
      </c>
      <c r="D777" s="14">
        <v>20001623099175</v>
      </c>
      <c r="E777" t="s">
        <v>2810</v>
      </c>
      <c r="F777" s="2">
        <v>46147.696770833332</v>
      </c>
      <c r="G777" s="2">
        <v>46148</v>
      </c>
      <c r="I777" t="s">
        <v>224</v>
      </c>
      <c r="J777" t="s">
        <v>230</v>
      </c>
      <c r="L777" t="s">
        <v>3073</v>
      </c>
      <c r="M777" t="s">
        <v>1036</v>
      </c>
      <c r="N777" t="s">
        <v>752</v>
      </c>
      <c r="O777" t="s">
        <v>623</v>
      </c>
      <c r="Q777" t="s">
        <v>6617</v>
      </c>
      <c r="R777" t="s">
        <v>2809</v>
      </c>
      <c r="S777" t="s">
        <v>1268</v>
      </c>
      <c r="T777" t="s">
        <v>1269</v>
      </c>
      <c r="U777" t="s">
        <v>258</v>
      </c>
      <c r="V777" t="s">
        <v>247</v>
      </c>
      <c r="W777" t="s">
        <v>245</v>
      </c>
      <c r="X777" t="s">
        <v>225</v>
      </c>
      <c r="Z777">
        <v>1</v>
      </c>
      <c r="AA777" t="s">
        <v>3921</v>
      </c>
      <c r="AB777" t="s">
        <v>6618</v>
      </c>
      <c r="AC777">
        <v>46149.692083333335</v>
      </c>
      <c r="AD777">
        <v>46149</v>
      </c>
      <c r="AE777" t="s">
        <v>3938</v>
      </c>
      <c r="AG777" t="s">
        <v>329</v>
      </c>
      <c r="AH777">
        <v>6108843487</v>
      </c>
      <c r="AI777" t="s">
        <v>6619</v>
      </c>
      <c r="AM777" t="s">
        <v>3925</v>
      </c>
      <c r="AN777" t="s">
        <v>3926</v>
      </c>
      <c r="AO777" t="s">
        <v>268</v>
      </c>
      <c r="AP777" t="s">
        <v>386</v>
      </c>
      <c r="AQ777" t="s">
        <v>3940</v>
      </c>
      <c r="AU777" t="s">
        <v>4282</v>
      </c>
      <c r="AV777" t="s">
        <v>4000</v>
      </c>
      <c r="AW777" t="s">
        <v>320</v>
      </c>
      <c r="AX777" t="s">
        <v>319</v>
      </c>
      <c r="AY777" t="s">
        <v>254</v>
      </c>
      <c r="AZ777" t="s">
        <v>230</v>
      </c>
      <c r="BA777" t="s">
        <v>273</v>
      </c>
      <c r="BB777" t="s">
        <v>380</v>
      </c>
      <c r="BC777" t="s">
        <v>3927</v>
      </c>
      <c r="BD777" t="s">
        <v>3927</v>
      </c>
      <c r="BE777" t="s">
        <v>3927</v>
      </c>
      <c r="BF777">
        <v>12</v>
      </c>
    </row>
    <row r="778" spans="1:58" x14ac:dyDescent="0.3">
      <c r="A778">
        <v>2026</v>
      </c>
      <c r="B778">
        <v>202605</v>
      </c>
      <c r="C778">
        <v>5</v>
      </c>
      <c r="D778" s="14">
        <v>20001623098992</v>
      </c>
      <c r="E778" t="s">
        <v>2810</v>
      </c>
      <c r="F778" s="2">
        <v>46147.689733796295</v>
      </c>
      <c r="G778" s="2">
        <v>46148</v>
      </c>
      <c r="I778" t="s">
        <v>224</v>
      </c>
      <c r="J778" t="s">
        <v>230</v>
      </c>
      <c r="L778" t="s">
        <v>2325</v>
      </c>
      <c r="M778" t="s">
        <v>309</v>
      </c>
      <c r="N778" t="s">
        <v>297</v>
      </c>
      <c r="O778" t="s">
        <v>283</v>
      </c>
      <c r="Q778" t="s">
        <v>6620</v>
      </c>
      <c r="R778" t="s">
        <v>2809</v>
      </c>
      <c r="S778" t="s">
        <v>4961</v>
      </c>
      <c r="T778" t="s">
        <v>4962</v>
      </c>
      <c r="U778" t="s">
        <v>3034</v>
      </c>
      <c r="V778" t="s">
        <v>3994</v>
      </c>
      <c r="W778" t="s">
        <v>245</v>
      </c>
      <c r="X778" t="s">
        <v>225</v>
      </c>
      <c r="Z778">
        <v>1</v>
      </c>
      <c r="AA778" t="s">
        <v>3921</v>
      </c>
      <c r="AB778" t="s">
        <v>6621</v>
      </c>
      <c r="AC778">
        <v>46149.657152777778</v>
      </c>
      <c r="AD778">
        <v>46149</v>
      </c>
      <c r="AE778" t="s">
        <v>3938</v>
      </c>
      <c r="AG778" t="s">
        <v>5173</v>
      </c>
      <c r="AH778">
        <v>6108849399</v>
      </c>
      <c r="AI778" t="s">
        <v>6622</v>
      </c>
      <c r="AM778" t="s">
        <v>3925</v>
      </c>
      <c r="AN778" t="s">
        <v>3926</v>
      </c>
      <c r="AO778" t="s">
        <v>268</v>
      </c>
      <c r="AP778" t="s">
        <v>386</v>
      </c>
      <c r="AQ778" t="s">
        <v>3940</v>
      </c>
      <c r="AU778" t="s">
        <v>4282</v>
      </c>
      <c r="AV778" t="s">
        <v>4000</v>
      </c>
      <c r="AW778" t="s">
        <v>320</v>
      </c>
      <c r="AX778" t="s">
        <v>319</v>
      </c>
      <c r="AY778" t="s">
        <v>254</v>
      </c>
      <c r="AZ778" t="s">
        <v>230</v>
      </c>
      <c r="BA778" t="s">
        <v>395</v>
      </c>
      <c r="BB778" t="s">
        <v>1322</v>
      </c>
      <c r="BC778" t="s">
        <v>3927</v>
      </c>
      <c r="BD778" t="s">
        <v>3927</v>
      </c>
      <c r="BE778" t="s">
        <v>3927</v>
      </c>
      <c r="BF778">
        <v>12</v>
      </c>
    </row>
    <row r="779" spans="1:58" x14ac:dyDescent="0.3">
      <c r="A779">
        <v>2026</v>
      </c>
      <c r="B779">
        <v>202605</v>
      </c>
      <c r="C779">
        <v>5</v>
      </c>
      <c r="D779" s="14">
        <v>20001623098880</v>
      </c>
      <c r="E779" t="s">
        <v>2810</v>
      </c>
      <c r="F779" s="2">
        <v>46147.726921296293</v>
      </c>
      <c r="G779" s="2">
        <v>46148</v>
      </c>
      <c r="I779" t="s">
        <v>224</v>
      </c>
      <c r="J779" t="s">
        <v>230</v>
      </c>
      <c r="L779" t="s">
        <v>3660</v>
      </c>
      <c r="M779" t="s">
        <v>309</v>
      </c>
      <c r="N779" t="s">
        <v>297</v>
      </c>
      <c r="O779" t="s">
        <v>283</v>
      </c>
      <c r="Q779" t="s">
        <v>6623</v>
      </c>
      <c r="R779" t="s">
        <v>2809</v>
      </c>
      <c r="S779" t="s">
        <v>6624</v>
      </c>
      <c r="T779" t="s">
        <v>6625</v>
      </c>
      <c r="U779" t="s">
        <v>4796</v>
      </c>
      <c r="V779" t="s">
        <v>2024</v>
      </c>
      <c r="W779" t="s">
        <v>245</v>
      </c>
      <c r="X779" t="s">
        <v>387</v>
      </c>
      <c r="Z779">
        <v>4</v>
      </c>
      <c r="AA779" t="s">
        <v>3921</v>
      </c>
      <c r="AB779" t="s">
        <v>6626</v>
      </c>
      <c r="AC779">
        <v>46153.691145833334</v>
      </c>
      <c r="AD779">
        <v>46152</v>
      </c>
      <c r="AE779" t="s">
        <v>3938</v>
      </c>
      <c r="AG779" t="s">
        <v>6332</v>
      </c>
      <c r="AH779">
        <v>6108858349</v>
      </c>
      <c r="AI779" t="s">
        <v>6627</v>
      </c>
      <c r="AM779" t="s">
        <v>3925</v>
      </c>
      <c r="AN779" t="s">
        <v>3926</v>
      </c>
      <c r="AO779" t="s">
        <v>268</v>
      </c>
      <c r="AP779" t="s">
        <v>386</v>
      </c>
      <c r="AQ779" t="s">
        <v>3940</v>
      </c>
      <c r="AU779" t="s">
        <v>4220</v>
      </c>
      <c r="AV779" t="s">
        <v>4000</v>
      </c>
      <c r="AW779" t="s">
        <v>389</v>
      </c>
      <c r="AX779" t="s">
        <v>388</v>
      </c>
      <c r="AY779" t="s">
        <v>253</v>
      </c>
      <c r="AZ779" t="s">
        <v>230</v>
      </c>
      <c r="BA779" t="s">
        <v>395</v>
      </c>
      <c r="BB779" t="s">
        <v>380</v>
      </c>
      <c r="BC779" t="s">
        <v>3927</v>
      </c>
      <c r="BD779" t="s">
        <v>3927</v>
      </c>
      <c r="BE779" t="s">
        <v>3927</v>
      </c>
      <c r="BF779">
        <v>12</v>
      </c>
    </row>
    <row r="780" spans="1:58" x14ac:dyDescent="0.3">
      <c r="A780">
        <v>2026</v>
      </c>
      <c r="B780">
        <v>202605</v>
      </c>
      <c r="C780">
        <v>5</v>
      </c>
      <c r="D780" s="14">
        <v>20001623098216</v>
      </c>
      <c r="E780" t="s">
        <v>2810</v>
      </c>
      <c r="F780" s="2">
        <v>46147.698067129626</v>
      </c>
      <c r="G780" s="2">
        <v>46148</v>
      </c>
      <c r="I780" t="s">
        <v>224</v>
      </c>
      <c r="J780" t="s">
        <v>230</v>
      </c>
      <c r="L780" t="s">
        <v>3290</v>
      </c>
      <c r="M780" t="s">
        <v>261</v>
      </c>
      <c r="N780" t="s">
        <v>237</v>
      </c>
      <c r="O780" t="s">
        <v>257</v>
      </c>
      <c r="Q780" t="s">
        <v>6628</v>
      </c>
      <c r="R780" t="s">
        <v>2809</v>
      </c>
      <c r="S780" t="s">
        <v>5701</v>
      </c>
      <c r="T780" t="s">
        <v>5702</v>
      </c>
      <c r="U780" t="s">
        <v>3034</v>
      </c>
      <c r="V780" t="s">
        <v>647</v>
      </c>
      <c r="W780" t="s">
        <v>245</v>
      </c>
      <c r="X780" t="s">
        <v>225</v>
      </c>
      <c r="Z780">
        <v>4</v>
      </c>
      <c r="AA780" t="s">
        <v>3921</v>
      </c>
      <c r="AB780" t="s">
        <v>5147</v>
      </c>
      <c r="AC780">
        <v>46153.354085648149</v>
      </c>
      <c r="AD780">
        <v>46152</v>
      </c>
      <c r="AE780" t="s">
        <v>3938</v>
      </c>
      <c r="AG780" t="s">
        <v>5111</v>
      </c>
      <c r="AH780">
        <v>6108846477</v>
      </c>
      <c r="AI780" t="s">
        <v>6629</v>
      </c>
      <c r="AM780" t="s">
        <v>3925</v>
      </c>
      <c r="AN780" t="s">
        <v>3926</v>
      </c>
      <c r="AO780" t="s">
        <v>268</v>
      </c>
      <c r="AP780" t="s">
        <v>853</v>
      </c>
      <c r="AQ780" t="s">
        <v>3940</v>
      </c>
      <c r="AU780" t="s">
        <v>4220</v>
      </c>
      <c r="AV780" t="s">
        <v>4000</v>
      </c>
      <c r="AW780" t="s">
        <v>320</v>
      </c>
      <c r="AX780" t="s">
        <v>319</v>
      </c>
      <c r="AY780" t="s">
        <v>254</v>
      </c>
      <c r="AZ780" t="s">
        <v>230</v>
      </c>
      <c r="BA780" t="s">
        <v>395</v>
      </c>
      <c r="BB780" t="s">
        <v>380</v>
      </c>
      <c r="BC780" t="s">
        <v>3927</v>
      </c>
      <c r="BD780" t="s">
        <v>3927</v>
      </c>
      <c r="BE780" t="s">
        <v>3927</v>
      </c>
      <c r="BF780">
        <v>12</v>
      </c>
    </row>
    <row r="781" spans="1:58" x14ac:dyDescent="0.3">
      <c r="A781">
        <v>2026</v>
      </c>
      <c r="B781">
        <v>202605</v>
      </c>
      <c r="C781">
        <v>5</v>
      </c>
      <c r="D781" s="14">
        <v>20001623094487</v>
      </c>
      <c r="E781" t="s">
        <v>2810</v>
      </c>
      <c r="F781" s="2">
        <v>46147.707870370374</v>
      </c>
      <c r="G781" s="2">
        <v>46148</v>
      </c>
      <c r="I781" t="s">
        <v>224</v>
      </c>
      <c r="J781" t="s">
        <v>230</v>
      </c>
      <c r="L781" t="s">
        <v>3531</v>
      </c>
      <c r="M781" t="s">
        <v>309</v>
      </c>
      <c r="N781" t="s">
        <v>297</v>
      </c>
      <c r="O781" t="s">
        <v>283</v>
      </c>
      <c r="Q781" t="s">
        <v>6630</v>
      </c>
      <c r="R781" t="s">
        <v>2809</v>
      </c>
      <c r="S781" t="s">
        <v>5183</v>
      </c>
      <c r="T781" t="s">
        <v>5184</v>
      </c>
      <c r="U781" t="s">
        <v>3034</v>
      </c>
      <c r="V781" t="s">
        <v>647</v>
      </c>
      <c r="W781" t="s">
        <v>245</v>
      </c>
      <c r="X781" t="s">
        <v>225</v>
      </c>
      <c r="Z781">
        <v>4</v>
      </c>
      <c r="AA781" t="s">
        <v>3921</v>
      </c>
      <c r="AB781" t="s">
        <v>3995</v>
      </c>
      <c r="AC781">
        <v>46153.45821759259</v>
      </c>
      <c r="AD781">
        <v>46152</v>
      </c>
      <c r="AE781" t="s">
        <v>3938</v>
      </c>
      <c r="AG781" t="s">
        <v>5111</v>
      </c>
      <c r="AH781">
        <v>6108849438</v>
      </c>
      <c r="AI781" t="s">
        <v>6631</v>
      </c>
      <c r="AM781" t="s">
        <v>3925</v>
      </c>
      <c r="AN781" t="s">
        <v>3926</v>
      </c>
      <c r="AO781" t="s">
        <v>268</v>
      </c>
      <c r="AP781" t="s">
        <v>249</v>
      </c>
      <c r="AQ781" t="s">
        <v>3998</v>
      </c>
      <c r="AU781" t="s">
        <v>4220</v>
      </c>
      <c r="AV781" t="s">
        <v>4000</v>
      </c>
      <c r="AW781" t="s">
        <v>320</v>
      </c>
      <c r="AX781" t="s">
        <v>319</v>
      </c>
      <c r="AY781" t="s">
        <v>254</v>
      </c>
      <c r="AZ781" t="s">
        <v>230</v>
      </c>
      <c r="BA781" t="s">
        <v>395</v>
      </c>
      <c r="BB781" t="s">
        <v>380</v>
      </c>
      <c r="BC781" t="s">
        <v>3927</v>
      </c>
      <c r="BD781" t="s">
        <v>3927</v>
      </c>
      <c r="BE781" t="s">
        <v>3927</v>
      </c>
      <c r="BF781">
        <v>12</v>
      </c>
    </row>
    <row r="782" spans="1:58" x14ac:dyDescent="0.3">
      <c r="A782">
        <v>2026</v>
      </c>
      <c r="B782">
        <v>202605</v>
      </c>
      <c r="C782">
        <v>5</v>
      </c>
      <c r="D782" s="14">
        <v>20001623093412</v>
      </c>
      <c r="E782" t="s">
        <v>2810</v>
      </c>
      <c r="F782" s="2">
        <v>46147.70480324074</v>
      </c>
      <c r="G782" s="2">
        <v>46148</v>
      </c>
      <c r="I782" t="s">
        <v>224</v>
      </c>
      <c r="J782" t="s">
        <v>230</v>
      </c>
      <c r="L782" t="s">
        <v>6632</v>
      </c>
      <c r="M782" t="s">
        <v>1336</v>
      </c>
      <c r="N782" t="s">
        <v>546</v>
      </c>
      <c r="O782" t="s">
        <v>554</v>
      </c>
      <c r="Q782" t="s">
        <v>6633</v>
      </c>
      <c r="R782" t="s">
        <v>2809</v>
      </c>
      <c r="S782" t="s">
        <v>6476</v>
      </c>
      <c r="T782" t="s">
        <v>6477</v>
      </c>
      <c r="U782" t="s">
        <v>4796</v>
      </c>
      <c r="V782" t="s">
        <v>2024</v>
      </c>
      <c r="W782" t="s">
        <v>245</v>
      </c>
      <c r="X782" t="s">
        <v>225</v>
      </c>
      <c r="Z782">
        <v>4</v>
      </c>
      <c r="AA782" t="s">
        <v>3921</v>
      </c>
      <c r="AB782" t="s">
        <v>6634</v>
      </c>
      <c r="AC782">
        <v>46153.691145833334</v>
      </c>
      <c r="AD782">
        <v>46152</v>
      </c>
      <c r="AE782" t="s">
        <v>3938</v>
      </c>
      <c r="AG782" t="s">
        <v>2026</v>
      </c>
      <c r="AH782">
        <v>6069829734</v>
      </c>
      <c r="AI782" t="s">
        <v>6635</v>
      </c>
      <c r="AM782" t="s">
        <v>3925</v>
      </c>
      <c r="AN782" t="s">
        <v>3926</v>
      </c>
      <c r="AO782" t="s">
        <v>268</v>
      </c>
      <c r="AP782" t="s">
        <v>249</v>
      </c>
      <c r="AQ782" t="s">
        <v>3940</v>
      </c>
      <c r="AU782" t="s">
        <v>4220</v>
      </c>
      <c r="AV782" t="s">
        <v>4000</v>
      </c>
      <c r="AW782" t="s">
        <v>227</v>
      </c>
      <c r="AX782" t="s">
        <v>226</v>
      </c>
      <c r="AY782" t="s">
        <v>254</v>
      </c>
      <c r="AZ782" t="s">
        <v>230</v>
      </c>
      <c r="BA782" t="s">
        <v>273</v>
      </c>
      <c r="BB782" t="s">
        <v>380</v>
      </c>
      <c r="BC782" t="s">
        <v>3927</v>
      </c>
      <c r="BD782" t="s">
        <v>3927</v>
      </c>
      <c r="BE782" t="s">
        <v>3927</v>
      </c>
      <c r="BF782">
        <v>9</v>
      </c>
    </row>
    <row r="783" spans="1:58" x14ac:dyDescent="0.3">
      <c r="A783">
        <v>2026</v>
      </c>
      <c r="B783">
        <v>202605</v>
      </c>
      <c r="C783">
        <v>5</v>
      </c>
      <c r="D783" s="14">
        <v>20001623093098</v>
      </c>
      <c r="E783" t="s">
        <v>2810</v>
      </c>
      <c r="F783" s="2">
        <v>46147.692372685182</v>
      </c>
      <c r="G783" s="2">
        <v>46149</v>
      </c>
      <c r="I783" t="s">
        <v>224</v>
      </c>
      <c r="J783" t="s">
        <v>230</v>
      </c>
      <c r="L783" t="s">
        <v>3760</v>
      </c>
      <c r="M783" t="s">
        <v>1117</v>
      </c>
      <c r="N783" t="s">
        <v>752</v>
      </c>
      <c r="O783" t="s">
        <v>623</v>
      </c>
      <c r="Q783" t="s">
        <v>6636</v>
      </c>
      <c r="R783" t="s">
        <v>2809</v>
      </c>
      <c r="S783" t="s">
        <v>5108</v>
      </c>
      <c r="T783" t="s">
        <v>5109</v>
      </c>
      <c r="U783" t="s">
        <v>3034</v>
      </c>
      <c r="V783" t="s">
        <v>647</v>
      </c>
      <c r="W783" t="s">
        <v>245</v>
      </c>
      <c r="X783" t="s">
        <v>225</v>
      </c>
      <c r="Z783">
        <v>4</v>
      </c>
      <c r="AA783" t="s">
        <v>3921</v>
      </c>
      <c r="AB783" t="s">
        <v>6637</v>
      </c>
      <c r="AC783">
        <v>46154.683587962965</v>
      </c>
      <c r="AD783">
        <v>46153</v>
      </c>
      <c r="AE783" t="s">
        <v>3938</v>
      </c>
      <c r="AG783" t="s">
        <v>5111</v>
      </c>
      <c r="AH783">
        <v>6108860263</v>
      </c>
      <c r="AI783" t="s">
        <v>6638</v>
      </c>
      <c r="AM783" t="s">
        <v>3925</v>
      </c>
      <c r="AN783" t="s">
        <v>3926</v>
      </c>
      <c r="AO783" t="s">
        <v>268</v>
      </c>
      <c r="AP783" t="s">
        <v>304</v>
      </c>
      <c r="AQ783" t="s">
        <v>3940</v>
      </c>
      <c r="AU783" t="s">
        <v>3999</v>
      </c>
      <c r="AV783" t="s">
        <v>4000</v>
      </c>
      <c r="AW783" t="s">
        <v>320</v>
      </c>
      <c r="AX783" t="s">
        <v>319</v>
      </c>
      <c r="AY783" t="s">
        <v>254</v>
      </c>
      <c r="AZ783" t="s">
        <v>230</v>
      </c>
      <c r="BA783" t="s">
        <v>273</v>
      </c>
      <c r="BB783" t="s">
        <v>380</v>
      </c>
      <c r="BC783" t="s">
        <v>3927</v>
      </c>
      <c r="BD783" t="s">
        <v>3927</v>
      </c>
      <c r="BE783" t="s">
        <v>3927</v>
      </c>
      <c r="BF783">
        <v>12</v>
      </c>
    </row>
    <row r="784" spans="1:58" x14ac:dyDescent="0.3">
      <c r="A784">
        <v>2026</v>
      </c>
      <c r="B784">
        <v>202605</v>
      </c>
      <c r="C784">
        <v>5</v>
      </c>
      <c r="D784" s="14">
        <v>20001623074759</v>
      </c>
      <c r="E784" t="s">
        <v>2810</v>
      </c>
      <c r="F784" s="2">
        <v>46147.685324074075</v>
      </c>
      <c r="G784" s="2">
        <v>46148</v>
      </c>
      <c r="I784" t="s">
        <v>224</v>
      </c>
      <c r="J784" t="s">
        <v>230</v>
      </c>
      <c r="L784" t="s">
        <v>6639</v>
      </c>
      <c r="M784" t="s">
        <v>309</v>
      </c>
      <c r="N784" t="s">
        <v>297</v>
      </c>
      <c r="O784" t="s">
        <v>283</v>
      </c>
      <c r="Q784" t="s">
        <v>6640</v>
      </c>
      <c r="R784" t="s">
        <v>2809</v>
      </c>
      <c r="S784" t="s">
        <v>1804</v>
      </c>
      <c r="T784" t="s">
        <v>1805</v>
      </c>
      <c r="U784" t="s">
        <v>258</v>
      </c>
      <c r="V784" t="s">
        <v>247</v>
      </c>
      <c r="W784" t="s">
        <v>245</v>
      </c>
      <c r="X784" t="s">
        <v>387</v>
      </c>
      <c r="Z784">
        <v>1</v>
      </c>
      <c r="AA784" t="s">
        <v>3921</v>
      </c>
      <c r="AB784" t="s">
        <v>6641</v>
      </c>
      <c r="AC784">
        <v>46149.692083333335</v>
      </c>
      <c r="AD784">
        <v>46149</v>
      </c>
      <c r="AE784" t="s">
        <v>3938</v>
      </c>
      <c r="AG784" t="s">
        <v>329</v>
      </c>
      <c r="AH784">
        <v>6108855319</v>
      </c>
      <c r="AI784" t="s">
        <v>6642</v>
      </c>
      <c r="AM784" t="s">
        <v>3925</v>
      </c>
      <c r="AN784" t="s">
        <v>3926</v>
      </c>
      <c r="AO784" t="s">
        <v>268</v>
      </c>
      <c r="AP784" t="s">
        <v>386</v>
      </c>
      <c r="AQ784" t="s">
        <v>3940</v>
      </c>
      <c r="AU784" t="s">
        <v>4282</v>
      </c>
      <c r="AV784" t="s">
        <v>4000</v>
      </c>
      <c r="AW784" t="s">
        <v>603</v>
      </c>
      <c r="AX784" t="s">
        <v>602</v>
      </c>
      <c r="AY784" t="s">
        <v>253</v>
      </c>
      <c r="AZ784" t="s">
        <v>230</v>
      </c>
      <c r="BA784" t="s">
        <v>395</v>
      </c>
      <c r="BB784" t="s">
        <v>380</v>
      </c>
      <c r="BC784" t="s">
        <v>3927</v>
      </c>
      <c r="BD784" t="s">
        <v>3927</v>
      </c>
      <c r="BE784" t="s">
        <v>3927</v>
      </c>
      <c r="BF784">
        <v>12</v>
      </c>
    </row>
    <row r="785" spans="1:58" x14ac:dyDescent="0.3">
      <c r="A785">
        <v>2026</v>
      </c>
      <c r="B785">
        <v>202605</v>
      </c>
      <c r="C785">
        <v>5</v>
      </c>
      <c r="D785" s="14">
        <v>20001623073623</v>
      </c>
      <c r="E785" t="s">
        <v>2810</v>
      </c>
      <c r="F785" s="2">
        <v>46147.678888888891</v>
      </c>
      <c r="G785" s="2">
        <v>46148</v>
      </c>
      <c r="I785" t="s">
        <v>224</v>
      </c>
      <c r="J785" t="s">
        <v>230</v>
      </c>
      <c r="L785" t="s">
        <v>3770</v>
      </c>
      <c r="M785" t="s">
        <v>902</v>
      </c>
      <c r="N785" t="s">
        <v>752</v>
      </c>
      <c r="O785" t="s">
        <v>623</v>
      </c>
      <c r="Q785" t="s">
        <v>6643</v>
      </c>
      <c r="R785" t="s">
        <v>2809</v>
      </c>
      <c r="S785" t="s">
        <v>302</v>
      </c>
      <c r="T785" t="s">
        <v>303</v>
      </c>
      <c r="U785" t="s">
        <v>258</v>
      </c>
      <c r="V785" t="s">
        <v>247</v>
      </c>
      <c r="W785" t="s">
        <v>245</v>
      </c>
      <c r="X785" t="s">
        <v>225</v>
      </c>
      <c r="Z785">
        <v>1</v>
      </c>
      <c r="AA785" t="s">
        <v>3921</v>
      </c>
      <c r="AB785" t="s">
        <v>6644</v>
      </c>
      <c r="AC785">
        <v>46149.692083333335</v>
      </c>
      <c r="AD785">
        <v>46149</v>
      </c>
      <c r="AE785" t="s">
        <v>3938</v>
      </c>
      <c r="AG785" t="s">
        <v>248</v>
      </c>
      <c r="AH785">
        <v>6108854269</v>
      </c>
      <c r="AI785" t="s">
        <v>6645</v>
      </c>
      <c r="AM785" t="s">
        <v>3925</v>
      </c>
      <c r="AN785" t="s">
        <v>3926</v>
      </c>
      <c r="AO785" t="s">
        <v>268</v>
      </c>
      <c r="AP785" t="s">
        <v>304</v>
      </c>
      <c r="AQ785" t="s">
        <v>3940</v>
      </c>
      <c r="AU785" t="s">
        <v>4282</v>
      </c>
      <c r="AV785" t="s">
        <v>4000</v>
      </c>
      <c r="AW785" t="s">
        <v>320</v>
      </c>
      <c r="AX785" t="s">
        <v>319</v>
      </c>
      <c r="AY785" t="s">
        <v>254</v>
      </c>
      <c r="AZ785" t="s">
        <v>230</v>
      </c>
      <c r="BA785" t="s">
        <v>395</v>
      </c>
      <c r="BB785" t="s">
        <v>380</v>
      </c>
      <c r="BC785" t="s">
        <v>3927</v>
      </c>
      <c r="BD785" t="s">
        <v>3927</v>
      </c>
      <c r="BE785" t="s">
        <v>3927</v>
      </c>
      <c r="BF785">
        <v>12</v>
      </c>
    </row>
    <row r="786" spans="1:58" x14ac:dyDescent="0.3">
      <c r="A786">
        <v>2026</v>
      </c>
      <c r="B786">
        <v>202605</v>
      </c>
      <c r="C786">
        <v>5</v>
      </c>
      <c r="D786" s="14">
        <v>20001623071112</v>
      </c>
      <c r="E786" t="s">
        <v>2810</v>
      </c>
      <c r="F786" s="2">
        <v>46147.658865740741</v>
      </c>
      <c r="G786" s="2">
        <v>46148</v>
      </c>
      <c r="I786" t="s">
        <v>224</v>
      </c>
      <c r="J786" t="s">
        <v>230</v>
      </c>
      <c r="L786" t="s">
        <v>3101</v>
      </c>
      <c r="M786" t="s">
        <v>1594</v>
      </c>
      <c r="N786" t="s">
        <v>938</v>
      </c>
      <c r="O786" t="s">
        <v>331</v>
      </c>
      <c r="Q786" t="s">
        <v>6646</v>
      </c>
      <c r="R786" t="s">
        <v>2809</v>
      </c>
      <c r="S786" t="s">
        <v>5701</v>
      </c>
      <c r="T786" t="s">
        <v>5702</v>
      </c>
      <c r="U786" t="s">
        <v>3034</v>
      </c>
      <c r="V786" t="s">
        <v>647</v>
      </c>
      <c r="W786" t="s">
        <v>245</v>
      </c>
      <c r="X786" t="s">
        <v>387</v>
      </c>
      <c r="Z786">
        <v>4</v>
      </c>
      <c r="AA786" t="s">
        <v>3921</v>
      </c>
      <c r="AB786" t="s">
        <v>6647</v>
      </c>
      <c r="AC786">
        <v>46153.354085648149</v>
      </c>
      <c r="AD786">
        <v>46152</v>
      </c>
      <c r="AE786" t="s">
        <v>3938</v>
      </c>
      <c r="AG786" t="s">
        <v>5111</v>
      </c>
      <c r="AH786">
        <v>6088704232</v>
      </c>
      <c r="AI786" t="s">
        <v>6648</v>
      </c>
      <c r="AM786" t="s">
        <v>3925</v>
      </c>
      <c r="AN786" t="s">
        <v>3926</v>
      </c>
      <c r="AO786" t="s">
        <v>268</v>
      </c>
      <c r="AP786" t="s">
        <v>249</v>
      </c>
      <c r="AQ786" t="s">
        <v>3940</v>
      </c>
      <c r="AU786" t="s">
        <v>4220</v>
      </c>
      <c r="AV786" t="s">
        <v>4000</v>
      </c>
      <c r="AW786" t="s">
        <v>447</v>
      </c>
      <c r="AX786" t="s">
        <v>446</v>
      </c>
      <c r="AY786" t="s">
        <v>253</v>
      </c>
      <c r="AZ786" t="s">
        <v>230</v>
      </c>
      <c r="BA786" t="s">
        <v>273</v>
      </c>
      <c r="BB786" t="s">
        <v>380</v>
      </c>
      <c r="BC786" t="s">
        <v>3927</v>
      </c>
      <c r="BD786" t="s">
        <v>3927</v>
      </c>
      <c r="BE786" t="s">
        <v>3927</v>
      </c>
      <c r="BF786">
        <v>20</v>
      </c>
    </row>
    <row r="787" spans="1:58" x14ac:dyDescent="0.3">
      <c r="A787">
        <v>2026</v>
      </c>
      <c r="B787">
        <v>202605</v>
      </c>
      <c r="C787">
        <v>5</v>
      </c>
      <c r="D787" s="14">
        <v>20001623070967</v>
      </c>
      <c r="E787" t="s">
        <v>2810</v>
      </c>
      <c r="F787" s="2">
        <v>46147.653657407405</v>
      </c>
      <c r="G787" s="2">
        <v>46148</v>
      </c>
      <c r="I787" t="s">
        <v>224</v>
      </c>
      <c r="J787" t="s">
        <v>230</v>
      </c>
      <c r="L787" t="s">
        <v>3294</v>
      </c>
      <c r="M787" t="s">
        <v>809</v>
      </c>
      <c r="N787" t="s">
        <v>237</v>
      </c>
      <c r="O787" t="s">
        <v>257</v>
      </c>
      <c r="Q787" t="s">
        <v>6649</v>
      </c>
      <c r="R787" t="s">
        <v>2809</v>
      </c>
      <c r="S787" t="s">
        <v>1583</v>
      </c>
      <c r="T787" t="s">
        <v>1584</v>
      </c>
      <c r="U787" t="s">
        <v>258</v>
      </c>
      <c r="V787" t="s">
        <v>247</v>
      </c>
      <c r="W787" t="s">
        <v>245</v>
      </c>
      <c r="X787" t="s">
        <v>225</v>
      </c>
      <c r="Z787">
        <v>1</v>
      </c>
      <c r="AA787" t="s">
        <v>3921</v>
      </c>
      <c r="AB787" t="s">
        <v>6650</v>
      </c>
      <c r="AC787">
        <v>46149.692083333335</v>
      </c>
      <c r="AD787">
        <v>46149</v>
      </c>
      <c r="AE787" t="s">
        <v>3938</v>
      </c>
      <c r="AG787" t="s">
        <v>329</v>
      </c>
      <c r="AH787">
        <v>6108860185</v>
      </c>
      <c r="AI787" t="s">
        <v>6651</v>
      </c>
      <c r="AM787" t="s">
        <v>3925</v>
      </c>
      <c r="AN787" t="s">
        <v>3926</v>
      </c>
      <c r="AO787" t="s">
        <v>268</v>
      </c>
      <c r="AP787" t="s">
        <v>386</v>
      </c>
      <c r="AQ787" t="s">
        <v>3940</v>
      </c>
      <c r="AU787" t="s">
        <v>4282</v>
      </c>
      <c r="AV787" t="s">
        <v>4000</v>
      </c>
      <c r="AW787" t="s">
        <v>320</v>
      </c>
      <c r="AX787" t="s">
        <v>319</v>
      </c>
      <c r="AY787" t="s">
        <v>254</v>
      </c>
      <c r="AZ787" t="s">
        <v>230</v>
      </c>
      <c r="BA787" t="s">
        <v>395</v>
      </c>
      <c r="BB787" t="s">
        <v>380</v>
      </c>
      <c r="BC787" t="s">
        <v>3927</v>
      </c>
      <c r="BD787" t="s">
        <v>3927</v>
      </c>
      <c r="BE787" t="s">
        <v>3927</v>
      </c>
      <c r="BF787">
        <v>12</v>
      </c>
    </row>
    <row r="788" spans="1:58" x14ac:dyDescent="0.3">
      <c r="A788">
        <v>2026</v>
      </c>
      <c r="B788">
        <v>202605</v>
      </c>
      <c r="C788">
        <v>5</v>
      </c>
      <c r="D788" s="14">
        <v>20001623070491</v>
      </c>
      <c r="E788" t="s">
        <v>2810</v>
      </c>
      <c r="F788" s="2">
        <v>46147.673252314817</v>
      </c>
      <c r="G788" s="2">
        <v>46149</v>
      </c>
      <c r="I788" t="s">
        <v>224</v>
      </c>
      <c r="J788" t="s">
        <v>230</v>
      </c>
      <c r="L788" t="s">
        <v>3403</v>
      </c>
      <c r="M788" t="s">
        <v>309</v>
      </c>
      <c r="N788" t="s">
        <v>297</v>
      </c>
      <c r="O788" t="s">
        <v>283</v>
      </c>
      <c r="Q788" t="s">
        <v>6652</v>
      </c>
      <c r="R788" t="s">
        <v>2809</v>
      </c>
      <c r="S788" t="s">
        <v>444</v>
      </c>
      <c r="T788" t="s">
        <v>445</v>
      </c>
      <c r="U788" t="s">
        <v>258</v>
      </c>
      <c r="V788" t="s">
        <v>247</v>
      </c>
      <c r="W788" t="s">
        <v>245</v>
      </c>
      <c r="X788" t="s">
        <v>225</v>
      </c>
      <c r="Z788">
        <v>1</v>
      </c>
      <c r="AA788" t="s">
        <v>3921</v>
      </c>
      <c r="AB788" t="s">
        <v>6653</v>
      </c>
      <c r="AC788">
        <v>46150.616296296299</v>
      </c>
      <c r="AD788">
        <v>46150</v>
      </c>
      <c r="AE788" t="s">
        <v>3938</v>
      </c>
      <c r="AG788" t="s">
        <v>359</v>
      </c>
      <c r="AH788">
        <v>6108840436</v>
      </c>
      <c r="AI788" t="s">
        <v>6654</v>
      </c>
      <c r="AM788" t="s">
        <v>3925</v>
      </c>
      <c r="AN788" t="s">
        <v>3926</v>
      </c>
      <c r="AO788" t="s">
        <v>268</v>
      </c>
      <c r="AP788" t="s">
        <v>304</v>
      </c>
      <c r="AQ788" t="s">
        <v>3940</v>
      </c>
      <c r="AU788" t="s">
        <v>4149</v>
      </c>
      <c r="AV788" t="s">
        <v>4000</v>
      </c>
      <c r="AW788" t="s">
        <v>320</v>
      </c>
      <c r="AX788" t="s">
        <v>319</v>
      </c>
      <c r="AY788" t="s">
        <v>254</v>
      </c>
      <c r="AZ788" t="s">
        <v>230</v>
      </c>
      <c r="BA788" t="s">
        <v>273</v>
      </c>
      <c r="BB788" t="s">
        <v>380</v>
      </c>
      <c r="BC788" t="s">
        <v>3927</v>
      </c>
      <c r="BD788" t="s">
        <v>3927</v>
      </c>
      <c r="BE788" t="s">
        <v>3927</v>
      </c>
      <c r="BF788">
        <v>12</v>
      </c>
    </row>
    <row r="789" spans="1:58" x14ac:dyDescent="0.3">
      <c r="A789">
        <v>2026</v>
      </c>
      <c r="B789">
        <v>202605</v>
      </c>
      <c r="C789">
        <v>5</v>
      </c>
      <c r="D789" s="14">
        <v>20001623069033</v>
      </c>
      <c r="E789" t="s">
        <v>2810</v>
      </c>
      <c r="F789" s="2">
        <v>46147.65519675926</v>
      </c>
      <c r="G789" s="2">
        <v>46148</v>
      </c>
      <c r="I789" t="s">
        <v>224</v>
      </c>
      <c r="J789" t="s">
        <v>230</v>
      </c>
      <c r="L789" t="s">
        <v>6655</v>
      </c>
      <c r="M789" t="s">
        <v>392</v>
      </c>
      <c r="N789" t="s">
        <v>353</v>
      </c>
      <c r="O789" t="s">
        <v>283</v>
      </c>
      <c r="Q789" t="s">
        <v>6656</v>
      </c>
      <c r="R789" t="s">
        <v>2809</v>
      </c>
      <c r="S789" t="s">
        <v>5876</v>
      </c>
      <c r="T789" t="s">
        <v>5877</v>
      </c>
      <c r="U789" t="s">
        <v>3034</v>
      </c>
      <c r="V789" t="s">
        <v>647</v>
      </c>
      <c r="W789" t="s">
        <v>245</v>
      </c>
      <c r="X789" t="s">
        <v>225</v>
      </c>
      <c r="Z789">
        <v>4</v>
      </c>
      <c r="AA789" t="s">
        <v>3921</v>
      </c>
      <c r="AB789" t="s">
        <v>6657</v>
      </c>
      <c r="AC789">
        <v>46153.354085648149</v>
      </c>
      <c r="AD789">
        <v>46152</v>
      </c>
      <c r="AE789" t="s">
        <v>3938</v>
      </c>
      <c r="AG789" t="s">
        <v>5111</v>
      </c>
      <c r="AH789">
        <v>6108855230</v>
      </c>
      <c r="AI789" t="s">
        <v>6658</v>
      </c>
      <c r="AM789" t="s">
        <v>3925</v>
      </c>
      <c r="AN789" t="s">
        <v>3926</v>
      </c>
      <c r="AO789" t="s">
        <v>268</v>
      </c>
      <c r="AP789" t="s">
        <v>386</v>
      </c>
      <c r="AQ789" t="s">
        <v>3940</v>
      </c>
      <c r="AU789" t="s">
        <v>4220</v>
      </c>
      <c r="AV789" t="s">
        <v>4000</v>
      </c>
      <c r="AW789" t="s">
        <v>320</v>
      </c>
      <c r="AX789" t="s">
        <v>319</v>
      </c>
      <c r="AY789" t="s">
        <v>254</v>
      </c>
      <c r="AZ789" t="s">
        <v>230</v>
      </c>
      <c r="BA789" t="s">
        <v>395</v>
      </c>
      <c r="BB789" t="s">
        <v>380</v>
      </c>
      <c r="BC789" t="s">
        <v>3927</v>
      </c>
      <c r="BD789" t="s">
        <v>3927</v>
      </c>
      <c r="BE789" t="s">
        <v>3927</v>
      </c>
      <c r="BF789">
        <v>12</v>
      </c>
    </row>
    <row r="790" spans="1:58" x14ac:dyDescent="0.3">
      <c r="A790">
        <v>2026</v>
      </c>
      <c r="B790">
        <v>202605</v>
      </c>
      <c r="C790">
        <v>5</v>
      </c>
      <c r="D790" s="14">
        <v>20001623068280</v>
      </c>
      <c r="E790" t="s">
        <v>2810</v>
      </c>
      <c r="F790" s="2">
        <v>46147.663888888892</v>
      </c>
      <c r="G790" s="2">
        <v>46148</v>
      </c>
      <c r="I790" t="s">
        <v>224</v>
      </c>
      <c r="J790" t="s">
        <v>230</v>
      </c>
      <c r="L790" t="s">
        <v>3468</v>
      </c>
      <c r="M790" t="s">
        <v>309</v>
      </c>
      <c r="N790" t="s">
        <v>297</v>
      </c>
      <c r="O790" t="s">
        <v>283</v>
      </c>
      <c r="Q790" t="s">
        <v>6659</v>
      </c>
      <c r="R790" t="s">
        <v>2809</v>
      </c>
      <c r="S790" t="s">
        <v>6329</v>
      </c>
      <c r="T790" t="s">
        <v>6330</v>
      </c>
      <c r="U790" t="s">
        <v>4796</v>
      </c>
      <c r="V790" t="s">
        <v>2024</v>
      </c>
      <c r="W790" t="s">
        <v>245</v>
      </c>
      <c r="X790" t="s">
        <v>387</v>
      </c>
      <c r="Z790">
        <v>4</v>
      </c>
      <c r="AA790" t="s">
        <v>3921</v>
      </c>
      <c r="AB790" t="s">
        <v>6660</v>
      </c>
      <c r="AC790">
        <v>46153.691145833334</v>
      </c>
      <c r="AD790">
        <v>46152</v>
      </c>
      <c r="AE790" t="s">
        <v>3938</v>
      </c>
      <c r="AG790" t="s">
        <v>6332</v>
      </c>
      <c r="AH790">
        <v>6103919505</v>
      </c>
      <c r="AI790" t="s">
        <v>6661</v>
      </c>
      <c r="AM790" t="s">
        <v>3925</v>
      </c>
      <c r="AN790" t="s">
        <v>3926</v>
      </c>
      <c r="AO790" t="s">
        <v>268</v>
      </c>
      <c r="AP790" t="s">
        <v>386</v>
      </c>
      <c r="AQ790" t="s">
        <v>3940</v>
      </c>
      <c r="AU790" t="s">
        <v>4220</v>
      </c>
      <c r="AV790" t="s">
        <v>4000</v>
      </c>
      <c r="AW790" t="s">
        <v>447</v>
      </c>
      <c r="AX790" t="s">
        <v>446</v>
      </c>
      <c r="AY790" t="s">
        <v>253</v>
      </c>
      <c r="AZ790" t="s">
        <v>230</v>
      </c>
      <c r="BA790" t="s">
        <v>273</v>
      </c>
      <c r="BB790" t="s">
        <v>380</v>
      </c>
      <c r="BC790" t="s">
        <v>3927</v>
      </c>
      <c r="BD790" t="s">
        <v>3927</v>
      </c>
      <c r="BE790" t="s">
        <v>3927</v>
      </c>
      <c r="BF790">
        <v>12</v>
      </c>
    </row>
    <row r="791" spans="1:58" x14ac:dyDescent="0.3">
      <c r="A791">
        <v>2026</v>
      </c>
      <c r="B791">
        <v>202605</v>
      </c>
      <c r="C791">
        <v>5</v>
      </c>
      <c r="D791" s="14">
        <v>20001623067939</v>
      </c>
      <c r="E791" t="s">
        <v>2810</v>
      </c>
      <c r="F791" s="2">
        <v>46147.651331018518</v>
      </c>
      <c r="G791" s="2">
        <v>46148</v>
      </c>
      <c r="I791" t="s">
        <v>224</v>
      </c>
      <c r="J791" t="s">
        <v>230</v>
      </c>
      <c r="L791" t="s">
        <v>6662</v>
      </c>
      <c r="M791" t="s">
        <v>4232</v>
      </c>
      <c r="N791" t="s">
        <v>353</v>
      </c>
      <c r="O791" t="s">
        <v>283</v>
      </c>
      <c r="Q791" t="s">
        <v>6663</v>
      </c>
      <c r="R791" t="s">
        <v>2809</v>
      </c>
      <c r="S791" t="s">
        <v>444</v>
      </c>
      <c r="T791" t="s">
        <v>445</v>
      </c>
      <c r="U791" t="s">
        <v>258</v>
      </c>
      <c r="V791" t="s">
        <v>247</v>
      </c>
      <c r="W791" t="s">
        <v>245</v>
      </c>
      <c r="X791" t="s">
        <v>225</v>
      </c>
      <c r="Z791">
        <v>1</v>
      </c>
      <c r="AA791" t="s">
        <v>3921</v>
      </c>
      <c r="AB791" t="s">
        <v>6664</v>
      </c>
      <c r="AC791">
        <v>46149.692083333335</v>
      </c>
      <c r="AD791">
        <v>46149</v>
      </c>
      <c r="AE791" t="s">
        <v>3938</v>
      </c>
      <c r="AG791" t="s">
        <v>359</v>
      </c>
      <c r="AH791">
        <v>6108844397</v>
      </c>
      <c r="AI791" t="s">
        <v>6665</v>
      </c>
      <c r="AM791" t="s">
        <v>3925</v>
      </c>
      <c r="AN791" t="s">
        <v>3926</v>
      </c>
      <c r="AO791" t="s">
        <v>268</v>
      </c>
      <c r="AP791" t="s">
        <v>330</v>
      </c>
      <c r="AQ791" t="s">
        <v>3940</v>
      </c>
      <c r="AU791" t="s">
        <v>4282</v>
      </c>
      <c r="AV791" t="s">
        <v>4000</v>
      </c>
      <c r="AW791" t="s">
        <v>320</v>
      </c>
      <c r="AX791" t="s">
        <v>319</v>
      </c>
      <c r="AY791" t="s">
        <v>254</v>
      </c>
      <c r="AZ791" t="s">
        <v>230</v>
      </c>
      <c r="BA791" t="s">
        <v>395</v>
      </c>
      <c r="BB791" t="s">
        <v>380</v>
      </c>
      <c r="BC791" t="s">
        <v>3927</v>
      </c>
      <c r="BD791" t="s">
        <v>3927</v>
      </c>
      <c r="BE791" t="s">
        <v>3927</v>
      </c>
      <c r="BF791">
        <v>12</v>
      </c>
    </row>
    <row r="792" spans="1:58" x14ac:dyDescent="0.3">
      <c r="A792">
        <v>2026</v>
      </c>
      <c r="B792">
        <v>202605</v>
      </c>
      <c r="C792">
        <v>5</v>
      </c>
      <c r="D792" s="14">
        <v>20001623064460</v>
      </c>
      <c r="E792" t="s">
        <v>2810</v>
      </c>
      <c r="F792" s="2">
        <v>46147.670474537037</v>
      </c>
      <c r="G792" s="2">
        <v>46148</v>
      </c>
      <c r="I792" t="s">
        <v>224</v>
      </c>
      <c r="J792" t="s">
        <v>230</v>
      </c>
      <c r="L792" t="s">
        <v>1142</v>
      </c>
      <c r="M792" t="s">
        <v>309</v>
      </c>
      <c r="N792" t="s">
        <v>297</v>
      </c>
      <c r="O792" t="s">
        <v>283</v>
      </c>
      <c r="Q792" t="s">
        <v>6666</v>
      </c>
      <c r="R792" t="s">
        <v>2809</v>
      </c>
      <c r="S792" t="s">
        <v>302</v>
      </c>
      <c r="T792" t="s">
        <v>303</v>
      </c>
      <c r="U792" t="s">
        <v>258</v>
      </c>
      <c r="V792" t="s">
        <v>247</v>
      </c>
      <c r="W792" t="s">
        <v>245</v>
      </c>
      <c r="X792" t="s">
        <v>387</v>
      </c>
      <c r="Z792">
        <v>1</v>
      </c>
      <c r="AA792" t="s">
        <v>3921</v>
      </c>
      <c r="AB792" t="s">
        <v>6667</v>
      </c>
      <c r="AC792">
        <v>46149.692083333335</v>
      </c>
      <c r="AD792">
        <v>46149</v>
      </c>
      <c r="AE792" t="s">
        <v>3938</v>
      </c>
      <c r="AG792" t="s">
        <v>248</v>
      </c>
      <c r="AH792">
        <v>6031651359</v>
      </c>
      <c r="AI792" t="s">
        <v>6668</v>
      </c>
      <c r="AM792" t="s">
        <v>3925</v>
      </c>
      <c r="AN792" t="s">
        <v>3926</v>
      </c>
      <c r="AO792" t="s">
        <v>268</v>
      </c>
      <c r="AP792" t="s">
        <v>304</v>
      </c>
      <c r="AQ792" t="s">
        <v>3940</v>
      </c>
      <c r="AU792" t="s">
        <v>4282</v>
      </c>
      <c r="AV792" t="s">
        <v>4000</v>
      </c>
      <c r="AW792" t="s">
        <v>447</v>
      </c>
      <c r="AX792" t="s">
        <v>446</v>
      </c>
      <c r="AY792" t="s">
        <v>253</v>
      </c>
      <c r="AZ792" t="s">
        <v>230</v>
      </c>
      <c r="BA792" t="s">
        <v>273</v>
      </c>
      <c r="BB792" t="s">
        <v>380</v>
      </c>
      <c r="BC792" t="s">
        <v>3927</v>
      </c>
      <c r="BD792" t="s">
        <v>3927</v>
      </c>
      <c r="BE792" t="s">
        <v>3927</v>
      </c>
      <c r="BF792">
        <v>1</v>
      </c>
    </row>
    <row r="793" spans="1:58" x14ac:dyDescent="0.3">
      <c r="A793">
        <v>2026</v>
      </c>
      <c r="B793">
        <v>202605</v>
      </c>
      <c r="C793">
        <v>5</v>
      </c>
      <c r="D793" s="14">
        <v>20001623059422</v>
      </c>
      <c r="E793" t="s">
        <v>2810</v>
      </c>
      <c r="F793" s="2">
        <v>46147.666898148149</v>
      </c>
      <c r="G793" s="2">
        <v>46148</v>
      </c>
      <c r="I793" t="s">
        <v>224</v>
      </c>
      <c r="J793" t="s">
        <v>230</v>
      </c>
      <c r="L793" t="s">
        <v>5278</v>
      </c>
      <c r="M793" t="s">
        <v>309</v>
      </c>
      <c r="N793" t="s">
        <v>297</v>
      </c>
      <c r="O793" t="s">
        <v>283</v>
      </c>
      <c r="Q793" t="s">
        <v>6669</v>
      </c>
      <c r="R793" t="s">
        <v>2809</v>
      </c>
      <c r="S793" t="s">
        <v>5585</v>
      </c>
      <c r="T793" t="s">
        <v>5586</v>
      </c>
      <c r="U793" t="s">
        <v>3034</v>
      </c>
      <c r="V793" t="s">
        <v>647</v>
      </c>
      <c r="W793" t="s">
        <v>245</v>
      </c>
      <c r="X793" t="s">
        <v>387</v>
      </c>
      <c r="Z793">
        <v>4</v>
      </c>
      <c r="AA793" t="s">
        <v>3921</v>
      </c>
      <c r="AB793" t="s">
        <v>6670</v>
      </c>
      <c r="AC793">
        <v>46153.354085648149</v>
      </c>
      <c r="AD793">
        <v>46152</v>
      </c>
      <c r="AE793" t="s">
        <v>3938</v>
      </c>
      <c r="AG793" t="s">
        <v>5111</v>
      </c>
      <c r="AH793">
        <v>6108854243</v>
      </c>
      <c r="AI793" t="s">
        <v>6671</v>
      </c>
      <c r="AM793" t="s">
        <v>3925</v>
      </c>
      <c r="AN793" t="s">
        <v>3926</v>
      </c>
      <c r="AO793" t="s">
        <v>268</v>
      </c>
      <c r="AP793" t="s">
        <v>304</v>
      </c>
      <c r="AQ793" t="s">
        <v>3940</v>
      </c>
      <c r="AU793" t="s">
        <v>4220</v>
      </c>
      <c r="AV793" t="s">
        <v>4000</v>
      </c>
      <c r="AW793" t="s">
        <v>389</v>
      </c>
      <c r="AX793" t="s">
        <v>388</v>
      </c>
      <c r="AY793" t="s">
        <v>253</v>
      </c>
      <c r="AZ793" t="s">
        <v>230</v>
      </c>
      <c r="BA793" t="s">
        <v>395</v>
      </c>
      <c r="BB793" t="s">
        <v>380</v>
      </c>
      <c r="BC793" t="s">
        <v>3927</v>
      </c>
      <c r="BD793" t="s">
        <v>3927</v>
      </c>
      <c r="BE793" t="s">
        <v>3927</v>
      </c>
      <c r="BF793">
        <v>12</v>
      </c>
    </row>
    <row r="794" spans="1:58" x14ac:dyDescent="0.3">
      <c r="A794">
        <v>2026</v>
      </c>
      <c r="B794">
        <v>202605</v>
      </c>
      <c r="C794">
        <v>5</v>
      </c>
      <c r="D794" s="14">
        <v>20001623058459</v>
      </c>
      <c r="E794" t="s">
        <v>2810</v>
      </c>
      <c r="F794" s="2">
        <v>46147.668449074074</v>
      </c>
      <c r="G794" s="2">
        <v>46148</v>
      </c>
      <c r="I794" t="s">
        <v>224</v>
      </c>
      <c r="J794" t="s">
        <v>230</v>
      </c>
      <c r="L794" t="s">
        <v>3022</v>
      </c>
      <c r="M794" t="s">
        <v>309</v>
      </c>
      <c r="N794" t="s">
        <v>297</v>
      </c>
      <c r="O794" t="s">
        <v>283</v>
      </c>
      <c r="Q794" t="s">
        <v>6672</v>
      </c>
      <c r="R794" t="s">
        <v>2809</v>
      </c>
      <c r="S794" t="s">
        <v>5159</v>
      </c>
      <c r="T794" t="s">
        <v>5160</v>
      </c>
      <c r="U794" t="s">
        <v>3034</v>
      </c>
      <c r="V794" t="s">
        <v>647</v>
      </c>
      <c r="W794" t="s">
        <v>245</v>
      </c>
      <c r="X794" t="s">
        <v>225</v>
      </c>
      <c r="Z794">
        <v>4</v>
      </c>
      <c r="AA794" t="s">
        <v>3921</v>
      </c>
      <c r="AB794" t="s">
        <v>5615</v>
      </c>
      <c r="AC794">
        <v>46153.354085648149</v>
      </c>
      <c r="AD794">
        <v>46152</v>
      </c>
      <c r="AE794" t="s">
        <v>3938</v>
      </c>
      <c r="AG794" t="s">
        <v>5111</v>
      </c>
      <c r="AH794">
        <v>6108848365</v>
      </c>
      <c r="AI794" t="s">
        <v>6673</v>
      </c>
      <c r="AM794" t="s">
        <v>3925</v>
      </c>
      <c r="AN794" t="s">
        <v>3926</v>
      </c>
      <c r="AO794" t="s">
        <v>268</v>
      </c>
      <c r="AP794" t="s">
        <v>304</v>
      </c>
      <c r="AQ794" t="s">
        <v>3940</v>
      </c>
      <c r="AU794" t="s">
        <v>4220</v>
      </c>
      <c r="AV794" t="s">
        <v>4000</v>
      </c>
      <c r="AW794" t="s">
        <v>320</v>
      </c>
      <c r="AX794" t="s">
        <v>319</v>
      </c>
      <c r="AY794" t="s">
        <v>254</v>
      </c>
      <c r="AZ794" t="s">
        <v>230</v>
      </c>
      <c r="BA794" t="s">
        <v>395</v>
      </c>
      <c r="BB794" t="s">
        <v>380</v>
      </c>
      <c r="BC794" t="s">
        <v>3927</v>
      </c>
      <c r="BD794" t="s">
        <v>3927</v>
      </c>
      <c r="BE794" t="s">
        <v>3927</v>
      </c>
      <c r="BF794">
        <v>12</v>
      </c>
    </row>
    <row r="795" spans="1:58" x14ac:dyDescent="0.3">
      <c r="A795">
        <v>2026</v>
      </c>
      <c r="B795">
        <v>202605</v>
      </c>
      <c r="C795">
        <v>5</v>
      </c>
      <c r="D795" s="14">
        <v>20001623058441</v>
      </c>
      <c r="E795" t="s">
        <v>2810</v>
      </c>
      <c r="F795" s="2">
        <v>46147.667800925927</v>
      </c>
      <c r="G795" s="2">
        <v>46148</v>
      </c>
      <c r="I795" t="s">
        <v>224</v>
      </c>
      <c r="J795" t="s">
        <v>230</v>
      </c>
      <c r="L795" t="s">
        <v>6674</v>
      </c>
      <c r="M795" t="s">
        <v>1594</v>
      </c>
      <c r="N795" t="s">
        <v>938</v>
      </c>
      <c r="O795" t="s">
        <v>331</v>
      </c>
      <c r="Q795" t="s">
        <v>6675</v>
      </c>
      <c r="R795" t="s">
        <v>2809</v>
      </c>
      <c r="S795" t="s">
        <v>758</v>
      </c>
      <c r="T795" t="s">
        <v>759</v>
      </c>
      <c r="U795" t="s">
        <v>258</v>
      </c>
      <c r="V795" t="s">
        <v>247</v>
      </c>
      <c r="W795" t="s">
        <v>245</v>
      </c>
      <c r="X795" t="s">
        <v>225</v>
      </c>
      <c r="Z795">
        <v>1</v>
      </c>
      <c r="AA795" t="s">
        <v>3921</v>
      </c>
      <c r="AB795" t="s">
        <v>6676</v>
      </c>
      <c r="AC795">
        <v>46149.692083333335</v>
      </c>
      <c r="AD795">
        <v>46149</v>
      </c>
      <c r="AE795" t="s">
        <v>3938</v>
      </c>
      <c r="AG795" t="s">
        <v>359</v>
      </c>
      <c r="AH795">
        <v>6108843442</v>
      </c>
      <c r="AI795" t="s">
        <v>6677</v>
      </c>
      <c r="AM795" t="s">
        <v>3925</v>
      </c>
      <c r="AN795" t="s">
        <v>3926</v>
      </c>
      <c r="AO795" t="s">
        <v>268</v>
      </c>
      <c r="AP795" t="s">
        <v>304</v>
      </c>
      <c r="AQ795" t="s">
        <v>3940</v>
      </c>
      <c r="AU795" t="s">
        <v>4282</v>
      </c>
      <c r="AV795" t="s">
        <v>4000</v>
      </c>
      <c r="AW795" t="s">
        <v>227</v>
      </c>
      <c r="AX795" t="s">
        <v>226</v>
      </c>
      <c r="AY795" t="s">
        <v>254</v>
      </c>
      <c r="AZ795" t="s">
        <v>230</v>
      </c>
      <c r="BA795" t="s">
        <v>395</v>
      </c>
      <c r="BB795" t="s">
        <v>380</v>
      </c>
      <c r="BC795" t="s">
        <v>3927</v>
      </c>
      <c r="BD795" t="s">
        <v>3927</v>
      </c>
      <c r="BE795" t="s">
        <v>3927</v>
      </c>
      <c r="BF795">
        <v>12</v>
      </c>
    </row>
    <row r="796" spans="1:58" x14ac:dyDescent="0.3">
      <c r="A796">
        <v>2026</v>
      </c>
      <c r="B796">
        <v>202605</v>
      </c>
      <c r="C796">
        <v>5</v>
      </c>
      <c r="D796" s="14">
        <v>20001623057675</v>
      </c>
      <c r="E796" t="s">
        <v>2810</v>
      </c>
      <c r="F796" s="2">
        <v>46147.676493055558</v>
      </c>
      <c r="G796" s="2">
        <v>46149</v>
      </c>
      <c r="I796" t="s">
        <v>224</v>
      </c>
      <c r="J796" t="s">
        <v>230</v>
      </c>
      <c r="L796" t="s">
        <v>3632</v>
      </c>
      <c r="M796" t="s">
        <v>309</v>
      </c>
      <c r="N796" t="s">
        <v>297</v>
      </c>
      <c r="O796" t="s">
        <v>283</v>
      </c>
      <c r="Q796" t="s">
        <v>6678</v>
      </c>
      <c r="R796" t="s">
        <v>2809</v>
      </c>
      <c r="S796" t="s">
        <v>5313</v>
      </c>
      <c r="T796" t="s">
        <v>5314</v>
      </c>
      <c r="U796" t="s">
        <v>3034</v>
      </c>
      <c r="V796" t="s">
        <v>647</v>
      </c>
      <c r="W796" t="s">
        <v>245</v>
      </c>
      <c r="X796" t="s">
        <v>225</v>
      </c>
      <c r="Z796">
        <v>4</v>
      </c>
      <c r="AA796" t="s">
        <v>3921</v>
      </c>
      <c r="AB796" t="s">
        <v>6679</v>
      </c>
      <c r="AC796">
        <v>46154.683587962965</v>
      </c>
      <c r="AD796">
        <v>46153</v>
      </c>
      <c r="AE796" t="s">
        <v>3938</v>
      </c>
      <c r="AG796" t="s">
        <v>5111</v>
      </c>
      <c r="AH796">
        <v>6108859204</v>
      </c>
      <c r="AI796" t="s">
        <v>6680</v>
      </c>
      <c r="AM796" t="s">
        <v>3925</v>
      </c>
      <c r="AN796" t="s">
        <v>3926</v>
      </c>
      <c r="AO796" t="s">
        <v>268</v>
      </c>
      <c r="AP796" t="s">
        <v>249</v>
      </c>
      <c r="AQ796" t="s">
        <v>3940</v>
      </c>
      <c r="AU796" t="s">
        <v>3999</v>
      </c>
      <c r="AV796" t="s">
        <v>4000</v>
      </c>
      <c r="AW796" t="s">
        <v>320</v>
      </c>
      <c r="AX796" t="s">
        <v>319</v>
      </c>
      <c r="AY796" t="s">
        <v>254</v>
      </c>
      <c r="AZ796" t="s">
        <v>230</v>
      </c>
      <c r="BA796" t="s">
        <v>395</v>
      </c>
      <c r="BB796" t="s">
        <v>380</v>
      </c>
      <c r="BC796" t="s">
        <v>3927</v>
      </c>
      <c r="BD796" t="s">
        <v>3927</v>
      </c>
      <c r="BE796" t="s">
        <v>3927</v>
      </c>
      <c r="BF796">
        <v>12</v>
      </c>
    </row>
    <row r="797" spans="1:58" x14ac:dyDescent="0.3">
      <c r="A797">
        <v>2026</v>
      </c>
      <c r="B797">
        <v>202605</v>
      </c>
      <c r="C797">
        <v>5</v>
      </c>
      <c r="D797" s="14">
        <v>20001623055676</v>
      </c>
      <c r="E797" t="s">
        <v>2810</v>
      </c>
      <c r="F797" s="2">
        <v>46147.676435185182</v>
      </c>
      <c r="G797" s="2">
        <v>46148</v>
      </c>
      <c r="I797" t="s">
        <v>224</v>
      </c>
      <c r="J797" t="s">
        <v>230</v>
      </c>
      <c r="L797" t="s">
        <v>2994</v>
      </c>
      <c r="M797" t="s">
        <v>902</v>
      </c>
      <c r="N797" t="s">
        <v>752</v>
      </c>
      <c r="O797" t="s">
        <v>623</v>
      </c>
      <c r="Q797" t="s">
        <v>6681</v>
      </c>
      <c r="R797" t="s">
        <v>2809</v>
      </c>
      <c r="S797" t="s">
        <v>797</v>
      </c>
      <c r="T797" t="s">
        <v>806</v>
      </c>
      <c r="U797" t="s">
        <v>258</v>
      </c>
      <c r="V797" t="s">
        <v>247</v>
      </c>
      <c r="W797" t="s">
        <v>245</v>
      </c>
      <c r="X797" t="s">
        <v>225</v>
      </c>
      <c r="Z797">
        <v>1</v>
      </c>
      <c r="AA797" t="s">
        <v>3921</v>
      </c>
      <c r="AB797" t="s">
        <v>6682</v>
      </c>
      <c r="AC797">
        <v>46149.692083333335</v>
      </c>
      <c r="AD797">
        <v>46149</v>
      </c>
      <c r="AE797" t="s">
        <v>3938</v>
      </c>
      <c r="AG797" t="s">
        <v>248</v>
      </c>
      <c r="AH797">
        <v>6108852350</v>
      </c>
      <c r="AI797" t="s">
        <v>6683</v>
      </c>
      <c r="AM797" t="s">
        <v>3925</v>
      </c>
      <c r="AN797" t="s">
        <v>3926</v>
      </c>
      <c r="AO797" t="s">
        <v>268</v>
      </c>
      <c r="AP797" t="s">
        <v>386</v>
      </c>
      <c r="AQ797" t="s">
        <v>3940</v>
      </c>
      <c r="AU797" t="s">
        <v>4282</v>
      </c>
      <c r="AV797" t="s">
        <v>4000</v>
      </c>
      <c r="AW797" t="s">
        <v>320</v>
      </c>
      <c r="AX797" t="s">
        <v>319</v>
      </c>
      <c r="AY797" t="s">
        <v>254</v>
      </c>
      <c r="AZ797" t="s">
        <v>230</v>
      </c>
      <c r="BA797" t="s">
        <v>395</v>
      </c>
      <c r="BB797" t="s">
        <v>380</v>
      </c>
      <c r="BC797" t="s">
        <v>3927</v>
      </c>
      <c r="BD797" t="s">
        <v>3927</v>
      </c>
      <c r="BE797" t="s">
        <v>3927</v>
      </c>
      <c r="BF797">
        <v>12</v>
      </c>
    </row>
    <row r="798" spans="1:58" x14ac:dyDescent="0.3">
      <c r="A798">
        <v>2026</v>
      </c>
      <c r="B798">
        <v>202605</v>
      </c>
      <c r="C798">
        <v>5</v>
      </c>
      <c r="D798" s="14">
        <v>20001623054763</v>
      </c>
      <c r="E798" t="s">
        <v>2810</v>
      </c>
      <c r="F798" s="2">
        <v>46147.679560185185</v>
      </c>
      <c r="G798" s="2">
        <v>46150</v>
      </c>
      <c r="I798" t="s">
        <v>224</v>
      </c>
      <c r="J798" t="s">
        <v>230</v>
      </c>
      <c r="L798" t="s">
        <v>3482</v>
      </c>
      <c r="M798" t="s">
        <v>309</v>
      </c>
      <c r="N798" t="s">
        <v>297</v>
      </c>
      <c r="O798" t="s">
        <v>283</v>
      </c>
      <c r="Q798" t="s">
        <v>6684</v>
      </c>
      <c r="R798" t="s">
        <v>2809</v>
      </c>
      <c r="S798" t="s">
        <v>5693</v>
      </c>
      <c r="T798" t="s">
        <v>5694</v>
      </c>
      <c r="U798" t="s">
        <v>3034</v>
      </c>
      <c r="V798" t="s">
        <v>647</v>
      </c>
      <c r="W798" t="s">
        <v>245</v>
      </c>
      <c r="X798" t="s">
        <v>225</v>
      </c>
      <c r="Z798">
        <v>4</v>
      </c>
      <c r="AA798" t="s">
        <v>3921</v>
      </c>
      <c r="AB798" t="s">
        <v>6685</v>
      </c>
      <c r="AC798">
        <v>46154.683587962965</v>
      </c>
      <c r="AD798">
        <v>46154</v>
      </c>
      <c r="AE798" t="s">
        <v>3938</v>
      </c>
      <c r="AG798" t="s">
        <v>5111</v>
      </c>
      <c r="AH798">
        <v>6108840450</v>
      </c>
      <c r="AI798" t="s">
        <v>6686</v>
      </c>
      <c r="AM798" t="s">
        <v>3925</v>
      </c>
      <c r="AN798" t="s">
        <v>3926</v>
      </c>
      <c r="AO798" t="s">
        <v>268</v>
      </c>
      <c r="AP798" t="s">
        <v>249</v>
      </c>
      <c r="AQ798" t="s">
        <v>3940</v>
      </c>
      <c r="AU798" t="s">
        <v>3999</v>
      </c>
      <c r="AV798" t="s">
        <v>4000</v>
      </c>
      <c r="AW798" t="s">
        <v>320</v>
      </c>
      <c r="AX798" t="s">
        <v>319</v>
      </c>
      <c r="AY798" t="s">
        <v>254</v>
      </c>
      <c r="AZ798" t="s">
        <v>230</v>
      </c>
      <c r="BA798" t="s">
        <v>395</v>
      </c>
      <c r="BB798" t="s">
        <v>380</v>
      </c>
      <c r="BC798" t="s">
        <v>3927</v>
      </c>
      <c r="BD798" t="s">
        <v>3927</v>
      </c>
      <c r="BE798" t="s">
        <v>3927</v>
      </c>
      <c r="BF798">
        <v>12</v>
      </c>
    </row>
    <row r="799" spans="1:58" x14ac:dyDescent="0.3">
      <c r="A799">
        <v>2026</v>
      </c>
      <c r="B799">
        <v>202605</v>
      </c>
      <c r="C799">
        <v>5</v>
      </c>
      <c r="D799" s="14">
        <v>20001623053625</v>
      </c>
      <c r="E799" t="s">
        <v>2810</v>
      </c>
      <c r="F799" s="2">
        <v>46147.673819444448</v>
      </c>
      <c r="G799" s="2">
        <v>46148</v>
      </c>
      <c r="I799" t="s">
        <v>224</v>
      </c>
      <c r="J799" t="s">
        <v>230</v>
      </c>
      <c r="L799" t="s">
        <v>6687</v>
      </c>
      <c r="M799" t="s">
        <v>309</v>
      </c>
      <c r="N799" t="s">
        <v>297</v>
      </c>
      <c r="O799" t="s">
        <v>283</v>
      </c>
      <c r="Q799" t="s">
        <v>6688</v>
      </c>
      <c r="R799" t="s">
        <v>2809</v>
      </c>
      <c r="S799" t="s">
        <v>5929</v>
      </c>
      <c r="T799" t="s">
        <v>5930</v>
      </c>
      <c r="U799" t="s">
        <v>4008</v>
      </c>
      <c r="V799" t="s">
        <v>980</v>
      </c>
      <c r="W799" t="s">
        <v>245</v>
      </c>
      <c r="X799" t="s">
        <v>387</v>
      </c>
      <c r="Z799">
        <v>4</v>
      </c>
      <c r="AA799" t="s">
        <v>3921</v>
      </c>
      <c r="AB799" t="s">
        <v>6689</v>
      </c>
      <c r="AC799">
        <v>46153.358344907407</v>
      </c>
      <c r="AD799">
        <v>46152</v>
      </c>
      <c r="AE799" t="s">
        <v>3938</v>
      </c>
      <c r="AG799" t="s">
        <v>4844</v>
      </c>
      <c r="AH799">
        <v>6015182333</v>
      </c>
      <c r="AI799" t="s">
        <v>6690</v>
      </c>
      <c r="AM799" t="s">
        <v>3925</v>
      </c>
      <c r="AN799" t="s">
        <v>3926</v>
      </c>
      <c r="AO799" t="s">
        <v>268</v>
      </c>
      <c r="AP799" t="s">
        <v>304</v>
      </c>
      <c r="AQ799" t="s">
        <v>3940</v>
      </c>
      <c r="AU799" t="s">
        <v>4220</v>
      </c>
      <c r="AV799" t="s">
        <v>4000</v>
      </c>
      <c r="AW799" t="s">
        <v>447</v>
      </c>
      <c r="AX799" t="s">
        <v>446</v>
      </c>
      <c r="AY799" t="s">
        <v>253</v>
      </c>
      <c r="AZ799" t="s">
        <v>230</v>
      </c>
      <c r="BA799" t="s">
        <v>273</v>
      </c>
      <c r="BB799" t="s">
        <v>380</v>
      </c>
      <c r="BC799" t="s">
        <v>3927</v>
      </c>
      <c r="BD799" t="s">
        <v>3927</v>
      </c>
      <c r="BE799" t="s">
        <v>3927</v>
      </c>
      <c r="BF799">
        <v>16</v>
      </c>
    </row>
    <row r="800" spans="1:58" x14ac:dyDescent="0.3">
      <c r="A800">
        <v>2026</v>
      </c>
      <c r="B800">
        <v>202605</v>
      </c>
      <c r="C800">
        <v>5</v>
      </c>
      <c r="D800" s="14">
        <v>20001623053570</v>
      </c>
      <c r="E800" t="s">
        <v>2810</v>
      </c>
      <c r="F800" s="2">
        <v>46147.67150462963</v>
      </c>
      <c r="G800" s="2">
        <v>46148</v>
      </c>
      <c r="I800" t="s">
        <v>224</v>
      </c>
      <c r="J800" t="s">
        <v>230</v>
      </c>
      <c r="L800" t="s">
        <v>6691</v>
      </c>
      <c r="M800" t="s">
        <v>1831</v>
      </c>
      <c r="N800" t="s">
        <v>353</v>
      </c>
      <c r="O800" t="s">
        <v>283</v>
      </c>
      <c r="Q800" t="s">
        <v>6692</v>
      </c>
      <c r="R800" t="s">
        <v>2809</v>
      </c>
      <c r="S800" t="s">
        <v>4794</v>
      </c>
      <c r="T800" t="s">
        <v>4795</v>
      </c>
      <c r="U800" t="s">
        <v>4796</v>
      </c>
      <c r="V800" t="s">
        <v>2024</v>
      </c>
      <c r="W800" t="s">
        <v>245</v>
      </c>
      <c r="X800" t="s">
        <v>225</v>
      </c>
      <c r="Z800">
        <v>4</v>
      </c>
      <c r="AA800" t="s">
        <v>3921</v>
      </c>
      <c r="AB800" t="s">
        <v>6693</v>
      </c>
      <c r="AC800">
        <v>46153.691145833334</v>
      </c>
      <c r="AD800">
        <v>46152</v>
      </c>
      <c r="AE800" t="s">
        <v>3938</v>
      </c>
      <c r="AG800" t="s">
        <v>6332</v>
      </c>
      <c r="AH800">
        <v>6108840412</v>
      </c>
      <c r="AI800" t="s">
        <v>6694</v>
      </c>
      <c r="AM800" t="s">
        <v>3925</v>
      </c>
      <c r="AN800" t="s">
        <v>3926</v>
      </c>
      <c r="AO800" t="s">
        <v>268</v>
      </c>
      <c r="AP800" t="s">
        <v>386</v>
      </c>
      <c r="AQ800" t="s">
        <v>3940</v>
      </c>
      <c r="AU800" t="s">
        <v>4220</v>
      </c>
      <c r="AV800" t="s">
        <v>4000</v>
      </c>
      <c r="AW800" t="s">
        <v>227</v>
      </c>
      <c r="AX800" t="s">
        <v>226</v>
      </c>
      <c r="AY800" t="s">
        <v>254</v>
      </c>
      <c r="AZ800" t="s">
        <v>230</v>
      </c>
      <c r="BA800" t="s">
        <v>395</v>
      </c>
      <c r="BB800" t="s">
        <v>380</v>
      </c>
      <c r="BC800" t="s">
        <v>3927</v>
      </c>
      <c r="BD800" t="s">
        <v>3927</v>
      </c>
      <c r="BE800" t="s">
        <v>3927</v>
      </c>
      <c r="BF800">
        <v>12</v>
      </c>
    </row>
    <row r="801" spans="1:58" x14ac:dyDescent="0.3">
      <c r="A801">
        <v>2026</v>
      </c>
      <c r="B801">
        <v>202605</v>
      </c>
      <c r="C801">
        <v>5</v>
      </c>
      <c r="D801" s="14">
        <v>20001623053366</v>
      </c>
      <c r="E801" t="s">
        <v>2810</v>
      </c>
      <c r="F801" s="2">
        <v>46147.663518518515</v>
      </c>
      <c r="G801" s="2">
        <v>46149</v>
      </c>
      <c r="I801" t="s">
        <v>224</v>
      </c>
      <c r="J801" t="s">
        <v>230</v>
      </c>
      <c r="L801" t="s">
        <v>2855</v>
      </c>
      <c r="M801" t="s">
        <v>1336</v>
      </c>
      <c r="N801" t="s">
        <v>546</v>
      </c>
      <c r="O801" t="s">
        <v>554</v>
      </c>
      <c r="Q801" t="s">
        <v>6695</v>
      </c>
      <c r="R801" t="s">
        <v>2809</v>
      </c>
      <c r="S801" t="s">
        <v>5283</v>
      </c>
      <c r="T801" t="s">
        <v>5284</v>
      </c>
      <c r="U801" t="s">
        <v>3034</v>
      </c>
      <c r="V801" t="s">
        <v>647</v>
      </c>
      <c r="W801" t="s">
        <v>245</v>
      </c>
      <c r="X801" t="s">
        <v>387</v>
      </c>
      <c r="Z801">
        <v>4</v>
      </c>
      <c r="AA801" t="s">
        <v>3921</v>
      </c>
      <c r="AB801" t="s">
        <v>3995</v>
      </c>
      <c r="AC801">
        <v>46155.513055555559</v>
      </c>
      <c r="AD801">
        <v>46153</v>
      </c>
      <c r="AE801" t="s">
        <v>3938</v>
      </c>
      <c r="AG801" t="s">
        <v>5111</v>
      </c>
      <c r="AH801">
        <v>6044486105</v>
      </c>
      <c r="AI801" t="s">
        <v>6696</v>
      </c>
      <c r="AM801" t="s">
        <v>3925</v>
      </c>
      <c r="AN801" t="s">
        <v>3926</v>
      </c>
      <c r="AO801" t="s">
        <v>268</v>
      </c>
      <c r="AP801" t="s">
        <v>386</v>
      </c>
      <c r="AQ801" t="s">
        <v>3998</v>
      </c>
      <c r="AW801" t="s">
        <v>447</v>
      </c>
      <c r="AX801" t="s">
        <v>446</v>
      </c>
      <c r="AY801" t="s">
        <v>253</v>
      </c>
      <c r="AZ801" t="s">
        <v>230</v>
      </c>
      <c r="BA801" t="s">
        <v>273</v>
      </c>
      <c r="BB801" t="s">
        <v>380</v>
      </c>
      <c r="BC801" t="s">
        <v>3927</v>
      </c>
      <c r="BD801" t="s">
        <v>3927</v>
      </c>
      <c r="BE801" t="s">
        <v>3927</v>
      </c>
      <c r="BF801">
        <v>12</v>
      </c>
    </row>
    <row r="802" spans="1:58" x14ac:dyDescent="0.3">
      <c r="A802">
        <v>2026</v>
      </c>
      <c r="B802">
        <v>202605</v>
      </c>
      <c r="C802">
        <v>5</v>
      </c>
      <c r="D802" s="14">
        <v>20001623052790</v>
      </c>
      <c r="E802" t="s">
        <v>2810</v>
      </c>
      <c r="F802" s="2">
        <v>46147.679895833331</v>
      </c>
      <c r="G802" s="2">
        <v>46148</v>
      </c>
      <c r="I802" t="s">
        <v>224</v>
      </c>
      <c r="J802" t="s">
        <v>230</v>
      </c>
      <c r="L802" t="s">
        <v>3520</v>
      </c>
      <c r="M802" t="s">
        <v>309</v>
      </c>
      <c r="N802" t="s">
        <v>297</v>
      </c>
      <c r="O802" t="s">
        <v>283</v>
      </c>
      <c r="Q802" t="s">
        <v>6697</v>
      </c>
      <c r="R802" t="s">
        <v>2809</v>
      </c>
      <c r="S802" t="s">
        <v>6698</v>
      </c>
      <c r="T802" t="s">
        <v>6699</v>
      </c>
      <c r="U802" t="s">
        <v>4796</v>
      </c>
      <c r="V802" t="s">
        <v>2024</v>
      </c>
      <c r="W802" t="s">
        <v>245</v>
      </c>
      <c r="X802" t="s">
        <v>387</v>
      </c>
      <c r="Z802">
        <v>4</v>
      </c>
      <c r="AA802" t="s">
        <v>3921</v>
      </c>
      <c r="AB802" t="s">
        <v>6700</v>
      </c>
      <c r="AC802">
        <v>46153.691145833334</v>
      </c>
      <c r="AD802">
        <v>46152</v>
      </c>
      <c r="AE802" t="s">
        <v>3938</v>
      </c>
      <c r="AG802" t="s">
        <v>6701</v>
      </c>
      <c r="AH802">
        <v>6108851357</v>
      </c>
      <c r="AI802" t="s">
        <v>6702</v>
      </c>
      <c r="AM802" t="s">
        <v>3925</v>
      </c>
      <c r="AN802" t="s">
        <v>3926</v>
      </c>
      <c r="AO802" t="s">
        <v>268</v>
      </c>
      <c r="AP802" t="s">
        <v>249</v>
      </c>
      <c r="AQ802" t="s">
        <v>3940</v>
      </c>
      <c r="AU802" t="s">
        <v>4220</v>
      </c>
      <c r="AV802" t="s">
        <v>4000</v>
      </c>
      <c r="AW802" t="s">
        <v>447</v>
      </c>
      <c r="AX802" t="s">
        <v>446</v>
      </c>
      <c r="AY802" t="s">
        <v>253</v>
      </c>
      <c r="AZ802" t="s">
        <v>230</v>
      </c>
      <c r="BA802" t="s">
        <v>395</v>
      </c>
      <c r="BB802" t="s">
        <v>380</v>
      </c>
      <c r="BC802" t="s">
        <v>3927</v>
      </c>
      <c r="BD802" t="s">
        <v>3927</v>
      </c>
      <c r="BE802" t="s">
        <v>3927</v>
      </c>
      <c r="BF802">
        <v>12</v>
      </c>
    </row>
    <row r="803" spans="1:58" x14ac:dyDescent="0.3">
      <c r="A803">
        <v>2026</v>
      </c>
      <c r="B803">
        <v>202605</v>
      </c>
      <c r="C803">
        <v>5</v>
      </c>
      <c r="D803" s="14">
        <v>20001623052372</v>
      </c>
      <c r="E803" t="s">
        <v>2810</v>
      </c>
      <c r="F803" s="2">
        <v>46147.663449074076</v>
      </c>
      <c r="G803" s="2">
        <v>46148</v>
      </c>
      <c r="I803" t="s">
        <v>224</v>
      </c>
      <c r="J803" t="s">
        <v>230</v>
      </c>
      <c r="L803" t="s">
        <v>3349</v>
      </c>
      <c r="M803" t="s">
        <v>309</v>
      </c>
      <c r="N803" t="s">
        <v>297</v>
      </c>
      <c r="O803" t="s">
        <v>283</v>
      </c>
      <c r="Q803" t="s">
        <v>6703</v>
      </c>
      <c r="R803" t="s">
        <v>2809</v>
      </c>
      <c r="S803" t="s">
        <v>6704</v>
      </c>
      <c r="T803" t="s">
        <v>6705</v>
      </c>
      <c r="U803" t="s">
        <v>4796</v>
      </c>
      <c r="V803" t="s">
        <v>2024</v>
      </c>
      <c r="W803" t="s">
        <v>245</v>
      </c>
      <c r="X803" t="s">
        <v>387</v>
      </c>
      <c r="Z803">
        <v>4</v>
      </c>
      <c r="AA803" t="s">
        <v>3921</v>
      </c>
      <c r="AB803" t="s">
        <v>6706</v>
      </c>
      <c r="AC803">
        <v>46153.691145833334</v>
      </c>
      <c r="AD803">
        <v>46152</v>
      </c>
      <c r="AE803" t="s">
        <v>3938</v>
      </c>
      <c r="AG803" t="s">
        <v>2026</v>
      </c>
      <c r="AH803">
        <v>6108842427</v>
      </c>
      <c r="AI803" t="s">
        <v>6707</v>
      </c>
      <c r="AM803" t="s">
        <v>3925</v>
      </c>
      <c r="AN803" t="s">
        <v>3926</v>
      </c>
      <c r="AO803" t="s">
        <v>268</v>
      </c>
      <c r="AP803" t="s">
        <v>386</v>
      </c>
      <c r="AQ803" t="s">
        <v>3940</v>
      </c>
      <c r="AU803" t="s">
        <v>4220</v>
      </c>
      <c r="AV803" t="s">
        <v>4000</v>
      </c>
      <c r="AW803" t="s">
        <v>447</v>
      </c>
      <c r="AX803" t="s">
        <v>446</v>
      </c>
      <c r="AY803" t="s">
        <v>253</v>
      </c>
      <c r="AZ803" t="s">
        <v>230</v>
      </c>
      <c r="BA803" t="s">
        <v>395</v>
      </c>
      <c r="BB803" t="s">
        <v>380</v>
      </c>
      <c r="BC803" t="s">
        <v>3927</v>
      </c>
      <c r="BD803" t="s">
        <v>3927</v>
      </c>
      <c r="BE803" t="s">
        <v>3927</v>
      </c>
      <c r="BF803">
        <v>12</v>
      </c>
    </row>
    <row r="804" spans="1:58" x14ac:dyDescent="0.3">
      <c r="A804">
        <v>2026</v>
      </c>
      <c r="B804">
        <v>202605</v>
      </c>
      <c r="C804">
        <v>5</v>
      </c>
      <c r="D804" s="14">
        <v>20001623052293</v>
      </c>
      <c r="E804" t="s">
        <v>2810</v>
      </c>
      <c r="F804" s="2">
        <v>46147.660682870373</v>
      </c>
      <c r="G804" s="2">
        <v>46149</v>
      </c>
      <c r="I804" t="s">
        <v>224</v>
      </c>
      <c r="J804" t="s">
        <v>230</v>
      </c>
      <c r="L804" t="s">
        <v>3562</v>
      </c>
      <c r="M804" t="s">
        <v>309</v>
      </c>
      <c r="N804" t="s">
        <v>297</v>
      </c>
      <c r="O804" t="s">
        <v>283</v>
      </c>
      <c r="Q804" t="s">
        <v>6708</v>
      </c>
      <c r="R804" t="s">
        <v>2809</v>
      </c>
      <c r="S804" t="s">
        <v>5559</v>
      </c>
      <c r="T804" t="s">
        <v>5560</v>
      </c>
      <c r="U804" t="s">
        <v>3034</v>
      </c>
      <c r="V804" t="s">
        <v>647</v>
      </c>
      <c r="W804" t="s">
        <v>245</v>
      </c>
      <c r="X804" t="s">
        <v>225</v>
      </c>
      <c r="Z804">
        <v>4</v>
      </c>
      <c r="AA804" t="s">
        <v>3921</v>
      </c>
      <c r="AB804" t="s">
        <v>6709</v>
      </c>
      <c r="AC804">
        <v>46154.683587962965</v>
      </c>
      <c r="AD804">
        <v>46153</v>
      </c>
      <c r="AE804" t="s">
        <v>3938</v>
      </c>
      <c r="AG804" t="s">
        <v>5111</v>
      </c>
      <c r="AH804">
        <v>6108855253</v>
      </c>
      <c r="AI804" t="s">
        <v>6710</v>
      </c>
      <c r="AM804" t="s">
        <v>3925</v>
      </c>
      <c r="AN804" t="s">
        <v>3926</v>
      </c>
      <c r="AO804" t="s">
        <v>268</v>
      </c>
      <c r="AP804" t="s">
        <v>249</v>
      </c>
      <c r="AQ804" t="s">
        <v>3940</v>
      </c>
      <c r="AU804" t="s">
        <v>3999</v>
      </c>
      <c r="AV804" t="s">
        <v>4000</v>
      </c>
      <c r="AW804" t="s">
        <v>320</v>
      </c>
      <c r="AX804" t="s">
        <v>319</v>
      </c>
      <c r="AY804" t="s">
        <v>254</v>
      </c>
      <c r="AZ804" t="s">
        <v>230</v>
      </c>
      <c r="BA804" t="s">
        <v>395</v>
      </c>
      <c r="BB804" t="s">
        <v>380</v>
      </c>
      <c r="BC804" t="s">
        <v>3927</v>
      </c>
      <c r="BD804" t="s">
        <v>3927</v>
      </c>
      <c r="BE804" t="s">
        <v>3927</v>
      </c>
      <c r="BF804">
        <v>12</v>
      </c>
    </row>
    <row r="805" spans="1:58" x14ac:dyDescent="0.3">
      <c r="A805">
        <v>2026</v>
      </c>
      <c r="B805">
        <v>202605</v>
      </c>
      <c r="C805">
        <v>5</v>
      </c>
      <c r="D805" s="14">
        <v>20001623052251</v>
      </c>
      <c r="E805" t="s">
        <v>2810</v>
      </c>
      <c r="F805" s="2">
        <v>46147.659155092595</v>
      </c>
      <c r="G805" s="2">
        <v>46149</v>
      </c>
      <c r="I805" t="s">
        <v>224</v>
      </c>
      <c r="J805" t="s">
        <v>230</v>
      </c>
      <c r="L805" t="s">
        <v>1488</v>
      </c>
      <c r="M805" t="s">
        <v>334</v>
      </c>
      <c r="N805" t="s">
        <v>322</v>
      </c>
      <c r="O805" t="s">
        <v>331</v>
      </c>
      <c r="Q805" t="s">
        <v>1493</v>
      </c>
      <c r="R805" t="s">
        <v>2809</v>
      </c>
      <c r="S805" t="s">
        <v>463</v>
      </c>
      <c r="T805" t="s">
        <v>464</v>
      </c>
      <c r="U805" t="s">
        <v>258</v>
      </c>
      <c r="V805" t="s">
        <v>247</v>
      </c>
      <c r="W805" t="s">
        <v>245</v>
      </c>
      <c r="X805" t="s">
        <v>387</v>
      </c>
      <c r="Z805">
        <v>1</v>
      </c>
      <c r="AA805" t="s">
        <v>3921</v>
      </c>
      <c r="AB805" t="s">
        <v>6711</v>
      </c>
      <c r="AC805">
        <v>46150.616296296299</v>
      </c>
      <c r="AD805">
        <v>46150</v>
      </c>
      <c r="AE805" t="s">
        <v>3938</v>
      </c>
      <c r="AG805" t="s">
        <v>410</v>
      </c>
      <c r="AH805">
        <v>6108850287</v>
      </c>
      <c r="AI805" t="s">
        <v>6712</v>
      </c>
      <c r="AM805" t="s">
        <v>3925</v>
      </c>
      <c r="AN805" t="s">
        <v>3926</v>
      </c>
      <c r="AO805" t="s">
        <v>268</v>
      </c>
      <c r="AP805" t="s">
        <v>693</v>
      </c>
      <c r="AQ805" t="s">
        <v>3940</v>
      </c>
      <c r="AU805" t="s">
        <v>4149</v>
      </c>
      <c r="AV805" t="s">
        <v>4000</v>
      </c>
      <c r="AW805" t="s">
        <v>603</v>
      </c>
      <c r="AX805" t="s">
        <v>602</v>
      </c>
      <c r="AY805" t="s">
        <v>253</v>
      </c>
      <c r="AZ805" t="s">
        <v>230</v>
      </c>
      <c r="BA805" t="s">
        <v>395</v>
      </c>
      <c r="BB805" t="s">
        <v>380</v>
      </c>
      <c r="BC805" t="s">
        <v>3927</v>
      </c>
      <c r="BD805" t="s">
        <v>3927</v>
      </c>
      <c r="BE805" t="s">
        <v>3927</v>
      </c>
      <c r="BF805">
        <v>12</v>
      </c>
    </row>
    <row r="806" spans="1:58" x14ac:dyDescent="0.3">
      <c r="A806">
        <v>2026</v>
      </c>
      <c r="B806">
        <v>202605</v>
      </c>
      <c r="C806">
        <v>5</v>
      </c>
      <c r="D806" s="14">
        <v>20001623052050</v>
      </c>
      <c r="E806" t="s">
        <v>2810</v>
      </c>
      <c r="F806" s="2">
        <v>46147.65179398148</v>
      </c>
      <c r="G806" s="2">
        <v>46150</v>
      </c>
      <c r="I806" t="s">
        <v>224</v>
      </c>
      <c r="J806" t="s">
        <v>230</v>
      </c>
      <c r="L806" t="s">
        <v>2908</v>
      </c>
      <c r="M806" t="s">
        <v>1350</v>
      </c>
      <c r="N806" t="s">
        <v>322</v>
      </c>
      <c r="O806" t="s">
        <v>331</v>
      </c>
      <c r="Q806" t="s">
        <v>6713</v>
      </c>
      <c r="R806" t="s">
        <v>2809</v>
      </c>
      <c r="S806" t="s">
        <v>5187</v>
      </c>
      <c r="T806" t="s">
        <v>5188</v>
      </c>
      <c r="U806" t="s">
        <v>3034</v>
      </c>
      <c r="V806" t="s">
        <v>647</v>
      </c>
      <c r="W806" t="s">
        <v>245</v>
      </c>
      <c r="X806" t="s">
        <v>387</v>
      </c>
      <c r="Z806">
        <v>4</v>
      </c>
      <c r="AA806" t="s">
        <v>3921</v>
      </c>
      <c r="AB806" t="s">
        <v>6714</v>
      </c>
      <c r="AC806">
        <v>46154.683587962965</v>
      </c>
      <c r="AD806">
        <v>46154</v>
      </c>
      <c r="AE806" t="s">
        <v>3938</v>
      </c>
      <c r="AG806" t="s">
        <v>5111</v>
      </c>
      <c r="AH806">
        <v>6108522444</v>
      </c>
      <c r="AI806" t="s">
        <v>6715</v>
      </c>
      <c r="AM806" t="s">
        <v>3925</v>
      </c>
      <c r="AN806" t="s">
        <v>3926</v>
      </c>
      <c r="AO806" t="s">
        <v>268</v>
      </c>
      <c r="AP806" t="s">
        <v>386</v>
      </c>
      <c r="AQ806" t="s">
        <v>3940</v>
      </c>
      <c r="AU806" t="s">
        <v>3999</v>
      </c>
      <c r="AV806" t="s">
        <v>4000</v>
      </c>
      <c r="AW806" t="s">
        <v>447</v>
      </c>
      <c r="AX806" t="s">
        <v>446</v>
      </c>
      <c r="AY806" t="s">
        <v>253</v>
      </c>
      <c r="AZ806" t="s">
        <v>230</v>
      </c>
      <c r="BA806" t="s">
        <v>273</v>
      </c>
      <c r="BB806" t="s">
        <v>380</v>
      </c>
      <c r="BC806" t="s">
        <v>3927</v>
      </c>
      <c r="BD806" t="s">
        <v>3927</v>
      </c>
      <c r="BE806" t="s">
        <v>3927</v>
      </c>
      <c r="BF806">
        <v>1</v>
      </c>
    </row>
    <row r="807" spans="1:58" x14ac:dyDescent="0.3">
      <c r="A807">
        <v>2026</v>
      </c>
      <c r="B807">
        <v>202605</v>
      </c>
      <c r="C807">
        <v>5</v>
      </c>
      <c r="D807" s="14">
        <v>20001623051046</v>
      </c>
      <c r="E807" t="s">
        <v>2810</v>
      </c>
      <c r="F807" s="2">
        <v>46147.649930555555</v>
      </c>
      <c r="G807" s="2">
        <v>46148</v>
      </c>
      <c r="I807" t="s">
        <v>224</v>
      </c>
      <c r="J807" t="s">
        <v>230</v>
      </c>
      <c r="L807" t="s">
        <v>3397</v>
      </c>
      <c r="M807" t="s">
        <v>309</v>
      </c>
      <c r="N807" t="s">
        <v>297</v>
      </c>
      <c r="O807" t="s">
        <v>283</v>
      </c>
      <c r="Q807" t="s">
        <v>6716</v>
      </c>
      <c r="R807" t="s">
        <v>2809</v>
      </c>
      <c r="S807" t="s">
        <v>6208</v>
      </c>
      <c r="T807" t="s">
        <v>6209</v>
      </c>
      <c r="U807" t="s">
        <v>4796</v>
      </c>
      <c r="V807" t="s">
        <v>2024</v>
      </c>
      <c r="W807" t="s">
        <v>245</v>
      </c>
      <c r="X807" t="s">
        <v>225</v>
      </c>
      <c r="Z807">
        <v>4</v>
      </c>
      <c r="AA807" t="s">
        <v>3921</v>
      </c>
      <c r="AB807" t="s">
        <v>6717</v>
      </c>
      <c r="AC807">
        <v>46153.691145833334</v>
      </c>
      <c r="AD807">
        <v>46152</v>
      </c>
      <c r="AE807" t="s">
        <v>3938</v>
      </c>
      <c r="AG807" t="s">
        <v>2026</v>
      </c>
      <c r="AH807">
        <v>6108845382</v>
      </c>
      <c r="AI807" t="s">
        <v>6718</v>
      </c>
      <c r="AM807" t="s">
        <v>3925</v>
      </c>
      <c r="AN807" t="s">
        <v>3926</v>
      </c>
      <c r="AO807" t="s">
        <v>268</v>
      </c>
      <c r="AP807" t="s">
        <v>386</v>
      </c>
      <c r="AQ807" t="s">
        <v>3940</v>
      </c>
      <c r="AU807" t="s">
        <v>4220</v>
      </c>
      <c r="AV807" t="s">
        <v>4000</v>
      </c>
      <c r="AW807" t="s">
        <v>320</v>
      </c>
      <c r="AX807" t="s">
        <v>319</v>
      </c>
      <c r="AY807" t="s">
        <v>254</v>
      </c>
      <c r="AZ807" t="s">
        <v>230</v>
      </c>
      <c r="BA807" t="s">
        <v>395</v>
      </c>
      <c r="BB807" t="s">
        <v>380</v>
      </c>
      <c r="BC807" t="s">
        <v>3927</v>
      </c>
      <c r="BD807" t="s">
        <v>3927</v>
      </c>
      <c r="BE807" t="s">
        <v>3927</v>
      </c>
      <c r="BF807">
        <v>12</v>
      </c>
    </row>
    <row r="808" spans="1:58" x14ac:dyDescent="0.3">
      <c r="A808">
        <v>2026</v>
      </c>
      <c r="B808">
        <v>202605</v>
      </c>
      <c r="C808">
        <v>5</v>
      </c>
      <c r="D808" s="14">
        <v>20001623029813</v>
      </c>
      <c r="E808" t="s">
        <v>2810</v>
      </c>
      <c r="F808" s="2">
        <v>46147.648287037038</v>
      </c>
      <c r="G808" s="2">
        <v>46148</v>
      </c>
      <c r="I808" t="s">
        <v>224</v>
      </c>
      <c r="J808" t="s">
        <v>230</v>
      </c>
      <c r="L808" t="s">
        <v>2096</v>
      </c>
      <c r="M808" t="s">
        <v>309</v>
      </c>
      <c r="N808" t="s">
        <v>297</v>
      </c>
      <c r="O808" t="s">
        <v>283</v>
      </c>
      <c r="Q808" t="s">
        <v>6719</v>
      </c>
      <c r="R808" t="s">
        <v>2809</v>
      </c>
      <c r="S808" t="s">
        <v>6720</v>
      </c>
      <c r="T808" t="s">
        <v>6721</v>
      </c>
      <c r="U808" t="s">
        <v>4796</v>
      </c>
      <c r="V808" t="s">
        <v>2024</v>
      </c>
      <c r="W808" t="s">
        <v>245</v>
      </c>
      <c r="X808" t="s">
        <v>225</v>
      </c>
      <c r="Z808">
        <v>4</v>
      </c>
      <c r="AA808" t="s">
        <v>3921</v>
      </c>
      <c r="AB808" t="s">
        <v>6722</v>
      </c>
      <c r="AC808">
        <v>46153.691145833334</v>
      </c>
      <c r="AD808">
        <v>46152</v>
      </c>
      <c r="AE808" t="s">
        <v>3938</v>
      </c>
      <c r="AG808" t="s">
        <v>6701</v>
      </c>
      <c r="AH808">
        <v>6108841415</v>
      </c>
      <c r="AI808" t="s">
        <v>6723</v>
      </c>
      <c r="AM808" t="s">
        <v>3925</v>
      </c>
      <c r="AN808" t="s">
        <v>3926</v>
      </c>
      <c r="AO808" t="s">
        <v>268</v>
      </c>
      <c r="AP808" t="s">
        <v>249</v>
      </c>
      <c r="AQ808" t="s">
        <v>3940</v>
      </c>
      <c r="AU808" t="s">
        <v>4220</v>
      </c>
      <c r="AV808" t="s">
        <v>4000</v>
      </c>
      <c r="AW808" t="s">
        <v>1478</v>
      </c>
      <c r="AX808" t="s">
        <v>1477</v>
      </c>
      <c r="AY808" t="s">
        <v>254</v>
      </c>
      <c r="AZ808" t="s">
        <v>230</v>
      </c>
      <c r="BA808" t="s">
        <v>395</v>
      </c>
      <c r="BB808" t="s">
        <v>380</v>
      </c>
      <c r="BC808" t="s">
        <v>3927</v>
      </c>
      <c r="BD808" t="s">
        <v>3927</v>
      </c>
      <c r="BE808" t="s">
        <v>3927</v>
      </c>
      <c r="BF808">
        <v>12</v>
      </c>
    </row>
    <row r="809" spans="1:58" x14ac:dyDescent="0.3">
      <c r="A809">
        <v>2026</v>
      </c>
      <c r="B809">
        <v>202605</v>
      </c>
      <c r="C809">
        <v>5</v>
      </c>
      <c r="D809" s="14">
        <v>20001623029466</v>
      </c>
      <c r="E809" t="s">
        <v>2810</v>
      </c>
      <c r="F809" s="2">
        <v>46147.634259259263</v>
      </c>
      <c r="G809" s="2">
        <v>46148</v>
      </c>
      <c r="I809" t="s">
        <v>224</v>
      </c>
      <c r="J809" t="s">
        <v>230</v>
      </c>
      <c r="L809" t="s">
        <v>3234</v>
      </c>
      <c r="M809" t="s">
        <v>261</v>
      </c>
      <c r="N809" t="s">
        <v>237</v>
      </c>
      <c r="O809" t="s">
        <v>257</v>
      </c>
      <c r="Q809" t="s">
        <v>6724</v>
      </c>
      <c r="R809" t="s">
        <v>2809</v>
      </c>
      <c r="S809" t="s">
        <v>5929</v>
      </c>
      <c r="T809" t="s">
        <v>5930</v>
      </c>
      <c r="U809" t="s">
        <v>4008</v>
      </c>
      <c r="V809" t="s">
        <v>980</v>
      </c>
      <c r="W809" t="s">
        <v>245</v>
      </c>
      <c r="X809" t="s">
        <v>387</v>
      </c>
      <c r="Z809">
        <v>4</v>
      </c>
      <c r="AA809" t="s">
        <v>3921</v>
      </c>
      <c r="AB809" t="s">
        <v>6725</v>
      </c>
      <c r="AC809">
        <v>46153.358344907407</v>
      </c>
      <c r="AD809">
        <v>46152</v>
      </c>
      <c r="AE809" t="s">
        <v>3938</v>
      </c>
      <c r="AG809" t="s">
        <v>4844</v>
      </c>
      <c r="AH809">
        <v>6108862082</v>
      </c>
      <c r="AI809" t="s">
        <v>6726</v>
      </c>
      <c r="AM809" t="s">
        <v>3925</v>
      </c>
      <c r="AN809" t="s">
        <v>3926</v>
      </c>
      <c r="AO809" t="s">
        <v>268</v>
      </c>
      <c r="AP809" t="s">
        <v>693</v>
      </c>
      <c r="AQ809" t="s">
        <v>3940</v>
      </c>
      <c r="AU809" t="s">
        <v>4220</v>
      </c>
      <c r="AV809" t="s">
        <v>4000</v>
      </c>
      <c r="AW809" t="s">
        <v>389</v>
      </c>
      <c r="AX809" t="s">
        <v>388</v>
      </c>
      <c r="AY809" t="s">
        <v>253</v>
      </c>
      <c r="AZ809" t="s">
        <v>230</v>
      </c>
      <c r="BA809" t="s">
        <v>395</v>
      </c>
      <c r="BB809" t="s">
        <v>380</v>
      </c>
      <c r="BC809" t="s">
        <v>3927</v>
      </c>
      <c r="BD809" t="s">
        <v>3927</v>
      </c>
      <c r="BE809" t="s">
        <v>3927</v>
      </c>
      <c r="BF809">
        <v>12</v>
      </c>
    </row>
    <row r="810" spans="1:58" x14ac:dyDescent="0.3">
      <c r="A810">
        <v>2026</v>
      </c>
      <c r="B810">
        <v>202605</v>
      </c>
      <c r="C810">
        <v>5</v>
      </c>
      <c r="D810" s="14">
        <v>20001623027458</v>
      </c>
      <c r="E810" t="s">
        <v>2810</v>
      </c>
      <c r="F810" s="2">
        <v>46147.633379629631</v>
      </c>
      <c r="G810" s="2">
        <v>46149</v>
      </c>
      <c r="I810" t="s">
        <v>224</v>
      </c>
      <c r="J810" t="s">
        <v>230</v>
      </c>
      <c r="L810" t="s">
        <v>2868</v>
      </c>
      <c r="M810" t="s">
        <v>4449</v>
      </c>
      <c r="N810" t="s">
        <v>2982</v>
      </c>
      <c r="O810" t="s">
        <v>554</v>
      </c>
      <c r="Q810" t="s">
        <v>6727</v>
      </c>
      <c r="R810" t="s">
        <v>2809</v>
      </c>
      <c r="S810" t="s">
        <v>6082</v>
      </c>
      <c r="T810" t="s">
        <v>6083</v>
      </c>
      <c r="U810" t="s">
        <v>4008</v>
      </c>
      <c r="V810" t="s">
        <v>980</v>
      </c>
      <c r="W810" t="s">
        <v>245</v>
      </c>
      <c r="X810" t="s">
        <v>225</v>
      </c>
      <c r="Z810">
        <v>4</v>
      </c>
      <c r="AA810" t="s">
        <v>3921</v>
      </c>
      <c r="AB810" t="s">
        <v>6728</v>
      </c>
      <c r="AC810">
        <v>46153.706782407404</v>
      </c>
      <c r="AD810">
        <v>46153</v>
      </c>
      <c r="AE810" t="s">
        <v>3938</v>
      </c>
      <c r="AG810" t="s">
        <v>4870</v>
      </c>
      <c r="AH810">
        <v>6108852230</v>
      </c>
      <c r="AI810" t="s">
        <v>6729</v>
      </c>
      <c r="AM810" t="s">
        <v>3925</v>
      </c>
      <c r="AN810" t="s">
        <v>3926</v>
      </c>
      <c r="AO810" t="s">
        <v>268</v>
      </c>
      <c r="AP810" t="s">
        <v>304</v>
      </c>
      <c r="AQ810" t="s">
        <v>3940</v>
      </c>
      <c r="AU810" t="s">
        <v>4220</v>
      </c>
      <c r="AV810" t="s">
        <v>4000</v>
      </c>
      <c r="AW810" t="s">
        <v>320</v>
      </c>
      <c r="AX810" t="s">
        <v>319</v>
      </c>
      <c r="AY810" t="s">
        <v>254</v>
      </c>
      <c r="AZ810" t="s">
        <v>230</v>
      </c>
      <c r="BA810" t="s">
        <v>395</v>
      </c>
      <c r="BB810" t="s">
        <v>380</v>
      </c>
      <c r="BC810" t="s">
        <v>3927</v>
      </c>
      <c r="BD810" t="s">
        <v>3927</v>
      </c>
      <c r="BE810" t="s">
        <v>3927</v>
      </c>
      <c r="BF810">
        <v>12</v>
      </c>
    </row>
    <row r="811" spans="1:58" x14ac:dyDescent="0.3">
      <c r="A811">
        <v>2026</v>
      </c>
      <c r="B811">
        <v>202605</v>
      </c>
      <c r="C811">
        <v>5</v>
      </c>
      <c r="D811" s="14">
        <v>20001623025853</v>
      </c>
      <c r="E811" t="s">
        <v>2810</v>
      </c>
      <c r="F811" s="2">
        <v>46147.648148148146</v>
      </c>
      <c r="G811" s="2">
        <v>46148</v>
      </c>
      <c r="I811" t="s">
        <v>224</v>
      </c>
      <c r="J811" t="s">
        <v>230</v>
      </c>
      <c r="L811" t="s">
        <v>3377</v>
      </c>
      <c r="M811" t="s">
        <v>309</v>
      </c>
      <c r="N811" t="s">
        <v>297</v>
      </c>
      <c r="O811" t="s">
        <v>283</v>
      </c>
      <c r="Q811" t="s">
        <v>6730</v>
      </c>
      <c r="R811" t="s">
        <v>2809</v>
      </c>
      <c r="S811" t="s">
        <v>5108</v>
      </c>
      <c r="T811" t="s">
        <v>5109</v>
      </c>
      <c r="U811" t="s">
        <v>3034</v>
      </c>
      <c r="V811" t="s">
        <v>647</v>
      </c>
      <c r="W811" t="s">
        <v>245</v>
      </c>
      <c r="X811" t="s">
        <v>225</v>
      </c>
      <c r="Z811">
        <v>4</v>
      </c>
      <c r="AA811" t="s">
        <v>3921</v>
      </c>
      <c r="AB811" t="s">
        <v>6731</v>
      </c>
      <c r="AC811">
        <v>46153.354085648149</v>
      </c>
      <c r="AD811">
        <v>46152</v>
      </c>
      <c r="AE811" t="s">
        <v>3938</v>
      </c>
      <c r="AG811" t="s">
        <v>5111</v>
      </c>
      <c r="AH811">
        <v>6108843391</v>
      </c>
      <c r="AI811" t="s">
        <v>6732</v>
      </c>
      <c r="AM811" t="s">
        <v>3925</v>
      </c>
      <c r="AN811" t="s">
        <v>3926</v>
      </c>
      <c r="AO811" t="s">
        <v>268</v>
      </c>
      <c r="AP811" t="s">
        <v>386</v>
      </c>
      <c r="AQ811" t="s">
        <v>3940</v>
      </c>
      <c r="AU811" t="s">
        <v>4220</v>
      </c>
      <c r="AV811" t="s">
        <v>4000</v>
      </c>
      <c r="AW811" t="s">
        <v>5143</v>
      </c>
      <c r="AX811" t="s">
        <v>3056</v>
      </c>
      <c r="AY811" t="s">
        <v>254</v>
      </c>
      <c r="AZ811" t="s">
        <v>230</v>
      </c>
      <c r="BA811" t="s">
        <v>395</v>
      </c>
      <c r="BB811" t="s">
        <v>380</v>
      </c>
      <c r="BC811" t="s">
        <v>3927</v>
      </c>
      <c r="BD811" t="s">
        <v>3927</v>
      </c>
      <c r="BE811" t="s">
        <v>3927</v>
      </c>
      <c r="BF811">
        <v>12</v>
      </c>
    </row>
    <row r="812" spans="1:58" x14ac:dyDescent="0.3">
      <c r="A812">
        <v>2026</v>
      </c>
      <c r="B812">
        <v>202605</v>
      </c>
      <c r="C812">
        <v>5</v>
      </c>
      <c r="D812" s="14">
        <v>20001623025661</v>
      </c>
      <c r="E812" t="s">
        <v>2810</v>
      </c>
      <c r="F812" s="2">
        <v>46147.640543981484</v>
      </c>
      <c r="G812" s="2">
        <v>46148</v>
      </c>
      <c r="I812" t="s">
        <v>224</v>
      </c>
      <c r="J812" t="s">
        <v>230</v>
      </c>
      <c r="L812" t="s">
        <v>6733</v>
      </c>
      <c r="M812" t="s">
        <v>494</v>
      </c>
      <c r="N812" t="s">
        <v>486</v>
      </c>
      <c r="O812" t="s">
        <v>257</v>
      </c>
      <c r="Q812" t="s">
        <v>6734</v>
      </c>
      <c r="R812" t="s">
        <v>2809</v>
      </c>
      <c r="S812" t="s">
        <v>5203</v>
      </c>
      <c r="T812" t="s">
        <v>5204</v>
      </c>
      <c r="U812" t="s">
        <v>3034</v>
      </c>
      <c r="V812" t="s">
        <v>647</v>
      </c>
      <c r="W812" t="s">
        <v>245</v>
      </c>
      <c r="X812" t="s">
        <v>387</v>
      </c>
      <c r="Z812">
        <v>4</v>
      </c>
      <c r="AA812" t="s">
        <v>3921</v>
      </c>
      <c r="AB812" t="s">
        <v>6735</v>
      </c>
      <c r="AC812">
        <v>46153.354085648149</v>
      </c>
      <c r="AD812">
        <v>46152</v>
      </c>
      <c r="AE812" t="s">
        <v>3938</v>
      </c>
      <c r="AG812" t="s">
        <v>5135</v>
      </c>
      <c r="AH812">
        <v>6108859138</v>
      </c>
      <c r="AI812" t="s">
        <v>6736</v>
      </c>
      <c r="AM812" t="s">
        <v>3925</v>
      </c>
      <c r="AN812" t="s">
        <v>3926</v>
      </c>
      <c r="AO812" t="s">
        <v>268</v>
      </c>
      <c r="AP812" t="s">
        <v>249</v>
      </c>
      <c r="AQ812" t="s">
        <v>3940</v>
      </c>
      <c r="AU812" t="s">
        <v>4220</v>
      </c>
      <c r="AV812" t="s">
        <v>4000</v>
      </c>
      <c r="AW812" t="s">
        <v>389</v>
      </c>
      <c r="AX812" t="s">
        <v>388</v>
      </c>
      <c r="AY812" t="s">
        <v>253</v>
      </c>
      <c r="AZ812" t="s">
        <v>230</v>
      </c>
      <c r="BA812" t="s">
        <v>344</v>
      </c>
      <c r="BB812" t="s">
        <v>232</v>
      </c>
      <c r="BC812" t="s">
        <v>3927</v>
      </c>
      <c r="BD812" t="s">
        <v>3927</v>
      </c>
      <c r="BE812" t="s">
        <v>3927</v>
      </c>
      <c r="BF812">
        <v>12</v>
      </c>
    </row>
    <row r="813" spans="1:58" x14ac:dyDescent="0.3">
      <c r="A813">
        <v>2026</v>
      </c>
      <c r="B813">
        <v>202605</v>
      </c>
      <c r="C813">
        <v>5</v>
      </c>
      <c r="D813" s="14">
        <v>20001623025281</v>
      </c>
      <c r="E813" t="s">
        <v>2810</v>
      </c>
      <c r="F813" s="2">
        <v>46147.624872685185</v>
      </c>
      <c r="G813" s="2">
        <v>46148</v>
      </c>
      <c r="I813" t="s">
        <v>224</v>
      </c>
      <c r="J813" t="s">
        <v>230</v>
      </c>
      <c r="L813" t="s">
        <v>1591</v>
      </c>
      <c r="M813" t="s">
        <v>334</v>
      </c>
      <c r="N813" t="s">
        <v>322</v>
      </c>
      <c r="O813" t="s">
        <v>331</v>
      </c>
      <c r="Q813" t="s">
        <v>6737</v>
      </c>
      <c r="R813" t="s">
        <v>2809</v>
      </c>
      <c r="S813" t="s">
        <v>6146</v>
      </c>
      <c r="T813" t="s">
        <v>6147</v>
      </c>
      <c r="U813" t="s">
        <v>5044</v>
      </c>
      <c r="V813" t="s">
        <v>5045</v>
      </c>
      <c r="W813" t="s">
        <v>245</v>
      </c>
      <c r="X813" t="s">
        <v>387</v>
      </c>
      <c r="Z813">
        <v>4</v>
      </c>
      <c r="AA813" t="s">
        <v>3921</v>
      </c>
      <c r="AB813" t="s">
        <v>3995</v>
      </c>
      <c r="AC813">
        <v>46153.458113425928</v>
      </c>
      <c r="AD813">
        <v>46152</v>
      </c>
      <c r="AE813" t="s">
        <v>3938</v>
      </c>
      <c r="AG813" t="s">
        <v>5047</v>
      </c>
      <c r="AH813">
        <v>6108859105</v>
      </c>
      <c r="AI813" t="s">
        <v>6738</v>
      </c>
      <c r="AM813" t="s">
        <v>3925</v>
      </c>
      <c r="AN813" t="s">
        <v>3926</v>
      </c>
      <c r="AO813" t="s">
        <v>268</v>
      </c>
      <c r="AP813" t="s">
        <v>386</v>
      </c>
      <c r="AQ813" t="s">
        <v>3998</v>
      </c>
      <c r="AU813" t="s">
        <v>4220</v>
      </c>
      <c r="AV813" t="s">
        <v>4000</v>
      </c>
      <c r="AW813" t="s">
        <v>603</v>
      </c>
      <c r="AX813" t="s">
        <v>602</v>
      </c>
      <c r="AY813" t="s">
        <v>253</v>
      </c>
      <c r="AZ813" t="s">
        <v>230</v>
      </c>
      <c r="BA813" t="s">
        <v>395</v>
      </c>
      <c r="BB813" t="s">
        <v>380</v>
      </c>
      <c r="BC813" t="s">
        <v>3927</v>
      </c>
      <c r="BD813" t="s">
        <v>3927</v>
      </c>
      <c r="BE813" t="s">
        <v>3927</v>
      </c>
      <c r="BF813">
        <v>12</v>
      </c>
    </row>
    <row r="814" spans="1:58" x14ac:dyDescent="0.3">
      <c r="A814">
        <v>2026</v>
      </c>
      <c r="B814">
        <v>202605</v>
      </c>
      <c r="C814">
        <v>5</v>
      </c>
      <c r="D814" s="14">
        <v>20001623020998</v>
      </c>
      <c r="E814" t="s">
        <v>2810</v>
      </c>
      <c r="F814" s="2">
        <v>46147.613229166665</v>
      </c>
      <c r="G814" s="2">
        <v>46149</v>
      </c>
      <c r="I814" t="s">
        <v>224</v>
      </c>
      <c r="J814" t="s">
        <v>230</v>
      </c>
      <c r="L814" t="s">
        <v>3145</v>
      </c>
      <c r="M814" t="s">
        <v>1336</v>
      </c>
      <c r="N814" t="s">
        <v>546</v>
      </c>
      <c r="O814" t="s">
        <v>554</v>
      </c>
      <c r="Q814" t="s">
        <v>6739</v>
      </c>
      <c r="R814" t="s">
        <v>2809</v>
      </c>
      <c r="S814" t="s">
        <v>5404</v>
      </c>
      <c r="T814" t="s">
        <v>5405</v>
      </c>
      <c r="U814" t="s">
        <v>3034</v>
      </c>
      <c r="V814" t="s">
        <v>647</v>
      </c>
      <c r="W814" t="s">
        <v>245</v>
      </c>
      <c r="X814" t="s">
        <v>225</v>
      </c>
      <c r="Z814">
        <v>4</v>
      </c>
      <c r="AA814" t="s">
        <v>3921</v>
      </c>
      <c r="AB814" t="s">
        <v>6740</v>
      </c>
      <c r="AC814">
        <v>46154.683587962965</v>
      </c>
      <c r="AD814">
        <v>46153</v>
      </c>
      <c r="AE814" t="s">
        <v>3938</v>
      </c>
      <c r="AG814" t="s">
        <v>5006</v>
      </c>
      <c r="AH814">
        <v>6108859066</v>
      </c>
      <c r="AI814" t="s">
        <v>6741</v>
      </c>
      <c r="AM814" t="s">
        <v>3925</v>
      </c>
      <c r="AN814" t="s">
        <v>3926</v>
      </c>
      <c r="AO814" t="s">
        <v>268</v>
      </c>
      <c r="AP814" t="s">
        <v>249</v>
      </c>
      <c r="AQ814" t="s">
        <v>3940</v>
      </c>
      <c r="AU814" t="s">
        <v>3999</v>
      </c>
      <c r="AV814" t="s">
        <v>4000</v>
      </c>
      <c r="AW814" t="s">
        <v>320</v>
      </c>
      <c r="AX814" t="s">
        <v>319</v>
      </c>
      <c r="AY814" t="s">
        <v>254</v>
      </c>
      <c r="AZ814" t="s">
        <v>230</v>
      </c>
      <c r="BA814" t="s">
        <v>395</v>
      </c>
      <c r="BB814" t="s">
        <v>1879</v>
      </c>
      <c r="BC814" t="s">
        <v>3927</v>
      </c>
      <c r="BD814" t="s">
        <v>3927</v>
      </c>
      <c r="BE814" t="s">
        <v>3927</v>
      </c>
      <c r="BF814">
        <v>12</v>
      </c>
    </row>
    <row r="815" spans="1:58" x14ac:dyDescent="0.3">
      <c r="A815">
        <v>2026</v>
      </c>
      <c r="B815">
        <v>202605</v>
      </c>
      <c r="C815">
        <v>5</v>
      </c>
      <c r="D815" s="14">
        <v>20001623020010</v>
      </c>
      <c r="E815" t="s">
        <v>2810</v>
      </c>
      <c r="F815" s="2">
        <v>46147.613692129627</v>
      </c>
      <c r="G815" s="2">
        <v>46148</v>
      </c>
      <c r="I815" t="s">
        <v>224</v>
      </c>
      <c r="J815" t="s">
        <v>230</v>
      </c>
      <c r="L815" t="s">
        <v>3657</v>
      </c>
      <c r="M815" t="s">
        <v>309</v>
      </c>
      <c r="N815" t="s">
        <v>297</v>
      </c>
      <c r="O815" t="s">
        <v>283</v>
      </c>
      <c r="Q815" t="s">
        <v>6742</v>
      </c>
      <c r="R815" t="s">
        <v>2809</v>
      </c>
      <c r="S815" t="s">
        <v>5159</v>
      </c>
      <c r="T815" t="s">
        <v>5160</v>
      </c>
      <c r="U815" t="s">
        <v>3034</v>
      </c>
      <c r="V815" t="s">
        <v>647</v>
      </c>
      <c r="W815" t="s">
        <v>245</v>
      </c>
      <c r="X815" t="s">
        <v>225</v>
      </c>
      <c r="Z815">
        <v>4</v>
      </c>
      <c r="AA815" t="s">
        <v>3921</v>
      </c>
      <c r="AB815" t="s">
        <v>5612</v>
      </c>
      <c r="AC815">
        <v>46153.354085648149</v>
      </c>
      <c r="AD815">
        <v>46152</v>
      </c>
      <c r="AE815" t="s">
        <v>3938</v>
      </c>
      <c r="AG815" t="s">
        <v>5111</v>
      </c>
      <c r="AH815">
        <v>6108857113</v>
      </c>
      <c r="AI815" t="s">
        <v>6743</v>
      </c>
      <c r="AM815" t="s">
        <v>3925</v>
      </c>
      <c r="AN815" t="s">
        <v>3926</v>
      </c>
      <c r="AO815" t="s">
        <v>268</v>
      </c>
      <c r="AP815" t="s">
        <v>386</v>
      </c>
      <c r="AQ815" t="s">
        <v>3940</v>
      </c>
      <c r="AU815" t="s">
        <v>4220</v>
      </c>
      <c r="AV815" t="s">
        <v>4000</v>
      </c>
      <c r="AW815" t="s">
        <v>1525</v>
      </c>
      <c r="AX815" t="s">
        <v>1524</v>
      </c>
      <c r="AY815" t="s">
        <v>254</v>
      </c>
      <c r="AZ815" t="s">
        <v>230</v>
      </c>
      <c r="BA815" t="s">
        <v>395</v>
      </c>
      <c r="BB815" t="s">
        <v>380</v>
      </c>
      <c r="BC815" t="s">
        <v>3927</v>
      </c>
      <c r="BD815" t="s">
        <v>3927</v>
      </c>
      <c r="BE815" t="s">
        <v>3927</v>
      </c>
      <c r="BF815">
        <v>12</v>
      </c>
    </row>
    <row r="816" spans="1:58" x14ac:dyDescent="0.3">
      <c r="A816">
        <v>2026</v>
      </c>
      <c r="B816">
        <v>202605</v>
      </c>
      <c r="C816">
        <v>5</v>
      </c>
      <c r="D816" s="14">
        <v>20001623017880</v>
      </c>
      <c r="E816" t="s">
        <v>2810</v>
      </c>
      <c r="F816" s="2">
        <v>46147.648310185185</v>
      </c>
      <c r="G816" s="2">
        <v>46148</v>
      </c>
      <c r="I816" t="s">
        <v>224</v>
      </c>
      <c r="J816" t="s">
        <v>230</v>
      </c>
      <c r="L816" t="s">
        <v>6744</v>
      </c>
      <c r="M816" t="s">
        <v>309</v>
      </c>
      <c r="N816" t="s">
        <v>297</v>
      </c>
      <c r="O816" t="s">
        <v>283</v>
      </c>
      <c r="Q816" t="s">
        <v>6745</v>
      </c>
      <c r="R816" t="s">
        <v>2809</v>
      </c>
      <c r="S816" t="s">
        <v>6746</v>
      </c>
      <c r="T816" t="s">
        <v>6747</v>
      </c>
      <c r="U816" t="s">
        <v>3034</v>
      </c>
      <c r="V816" t="s">
        <v>647</v>
      </c>
      <c r="W816" t="s">
        <v>245</v>
      </c>
      <c r="X816" t="s">
        <v>387</v>
      </c>
      <c r="Z816">
        <v>4</v>
      </c>
      <c r="AA816" t="s">
        <v>3921</v>
      </c>
      <c r="AB816" t="s">
        <v>5401</v>
      </c>
      <c r="AC816">
        <v>46153.354085648149</v>
      </c>
      <c r="AD816">
        <v>46152</v>
      </c>
      <c r="AE816" t="s">
        <v>3938</v>
      </c>
      <c r="AG816" t="s">
        <v>5006</v>
      </c>
      <c r="AH816">
        <v>6108849313</v>
      </c>
      <c r="AI816" t="s">
        <v>6748</v>
      </c>
      <c r="AM816" t="s">
        <v>3925</v>
      </c>
      <c r="AN816" t="s">
        <v>3926</v>
      </c>
      <c r="AO816" t="s">
        <v>268</v>
      </c>
      <c r="AP816" t="s">
        <v>304</v>
      </c>
      <c r="AQ816" t="s">
        <v>3940</v>
      </c>
      <c r="AU816" t="s">
        <v>4220</v>
      </c>
      <c r="AV816" t="s">
        <v>4000</v>
      </c>
      <c r="AW816" t="s">
        <v>389</v>
      </c>
      <c r="AX816" t="s">
        <v>388</v>
      </c>
      <c r="AY816" t="s">
        <v>253</v>
      </c>
      <c r="AZ816" t="s">
        <v>230</v>
      </c>
      <c r="BA816" t="s">
        <v>273</v>
      </c>
      <c r="BB816" t="s">
        <v>380</v>
      </c>
      <c r="BC816" t="s">
        <v>3927</v>
      </c>
      <c r="BD816" t="s">
        <v>3927</v>
      </c>
      <c r="BE816" t="s">
        <v>3927</v>
      </c>
      <c r="BF816">
        <v>12</v>
      </c>
    </row>
    <row r="817" spans="1:58" x14ac:dyDescent="0.3">
      <c r="A817">
        <v>2026</v>
      </c>
      <c r="B817">
        <v>202605</v>
      </c>
      <c r="C817">
        <v>5</v>
      </c>
      <c r="D817" s="14">
        <v>20001623014217</v>
      </c>
      <c r="E817" t="s">
        <v>2810</v>
      </c>
      <c r="F817" s="2">
        <v>46147.619930555556</v>
      </c>
      <c r="G817" s="2">
        <v>46149</v>
      </c>
      <c r="I817" t="s">
        <v>224</v>
      </c>
      <c r="J817" t="s">
        <v>230</v>
      </c>
      <c r="L817" t="s">
        <v>6749</v>
      </c>
      <c r="M817" t="s">
        <v>1462</v>
      </c>
      <c r="N817" t="s">
        <v>353</v>
      </c>
      <c r="O817" t="s">
        <v>283</v>
      </c>
      <c r="Q817" t="s">
        <v>6750</v>
      </c>
      <c r="R817" t="s">
        <v>2809</v>
      </c>
      <c r="S817" t="s">
        <v>5326</v>
      </c>
      <c r="T817" t="s">
        <v>5327</v>
      </c>
      <c r="U817" t="s">
        <v>3034</v>
      </c>
      <c r="V817" t="s">
        <v>647</v>
      </c>
      <c r="W817" t="s">
        <v>245</v>
      </c>
      <c r="X817" t="s">
        <v>387</v>
      </c>
      <c r="Z817">
        <v>4</v>
      </c>
      <c r="AA817" t="s">
        <v>3921</v>
      </c>
      <c r="AB817" t="s">
        <v>6751</v>
      </c>
      <c r="AC817">
        <v>46154.683587962965</v>
      </c>
      <c r="AD817">
        <v>46153</v>
      </c>
      <c r="AE817" t="s">
        <v>3938</v>
      </c>
      <c r="AG817" t="s">
        <v>5111</v>
      </c>
      <c r="AH817">
        <v>6108840302</v>
      </c>
      <c r="AI817" t="s">
        <v>6752</v>
      </c>
      <c r="AM817" t="s">
        <v>3925</v>
      </c>
      <c r="AN817" t="s">
        <v>3926</v>
      </c>
      <c r="AO817" t="s">
        <v>268</v>
      </c>
      <c r="AP817" t="s">
        <v>386</v>
      </c>
      <c r="AQ817" t="s">
        <v>3940</v>
      </c>
      <c r="AU817" t="s">
        <v>3999</v>
      </c>
      <c r="AV817" t="s">
        <v>4000</v>
      </c>
      <c r="AW817" t="s">
        <v>389</v>
      </c>
      <c r="AX817" t="s">
        <v>388</v>
      </c>
      <c r="AY817" t="s">
        <v>253</v>
      </c>
      <c r="AZ817" t="s">
        <v>230</v>
      </c>
      <c r="BA817" t="s">
        <v>395</v>
      </c>
      <c r="BB817" t="s">
        <v>380</v>
      </c>
      <c r="BC817" t="s">
        <v>3927</v>
      </c>
      <c r="BD817" t="s">
        <v>3927</v>
      </c>
      <c r="BE817" t="s">
        <v>3927</v>
      </c>
      <c r="BF817">
        <v>12</v>
      </c>
    </row>
    <row r="818" spans="1:58" x14ac:dyDescent="0.3">
      <c r="A818">
        <v>2026</v>
      </c>
      <c r="B818">
        <v>202605</v>
      </c>
      <c r="C818">
        <v>5</v>
      </c>
      <c r="D818" s="14">
        <v>20001623013955</v>
      </c>
      <c r="E818" t="s">
        <v>2810</v>
      </c>
      <c r="F818" s="2">
        <v>46147.609722222223</v>
      </c>
      <c r="G818" s="2">
        <v>46149</v>
      </c>
      <c r="I818" t="s">
        <v>224</v>
      </c>
      <c r="J818" t="s">
        <v>230</v>
      </c>
      <c r="L818" t="s">
        <v>3349</v>
      </c>
      <c r="M818" t="s">
        <v>309</v>
      </c>
      <c r="N818" t="s">
        <v>297</v>
      </c>
      <c r="O818" t="s">
        <v>283</v>
      </c>
      <c r="Q818" t="s">
        <v>6753</v>
      </c>
      <c r="R818" t="s">
        <v>2809</v>
      </c>
      <c r="S818" t="s">
        <v>243</v>
      </c>
      <c r="T818" t="s">
        <v>244</v>
      </c>
      <c r="U818" t="s">
        <v>258</v>
      </c>
      <c r="V818" t="s">
        <v>247</v>
      </c>
      <c r="W818" t="s">
        <v>245</v>
      </c>
      <c r="X818" t="s">
        <v>387</v>
      </c>
      <c r="Z818">
        <v>1</v>
      </c>
      <c r="AA818" t="s">
        <v>3921</v>
      </c>
      <c r="AB818" t="s">
        <v>6754</v>
      </c>
      <c r="AC818">
        <v>46150.616296296299</v>
      </c>
      <c r="AD818">
        <v>46150</v>
      </c>
      <c r="AE818" t="s">
        <v>3938</v>
      </c>
      <c r="AG818" t="s">
        <v>248</v>
      </c>
      <c r="AH818">
        <v>6108856186</v>
      </c>
      <c r="AI818" t="s">
        <v>6755</v>
      </c>
      <c r="AM818" t="s">
        <v>3925</v>
      </c>
      <c r="AN818" t="s">
        <v>3926</v>
      </c>
      <c r="AO818" t="s">
        <v>268</v>
      </c>
      <c r="AP818" t="s">
        <v>386</v>
      </c>
      <c r="AQ818" t="s">
        <v>3940</v>
      </c>
      <c r="AU818" t="s">
        <v>4149</v>
      </c>
      <c r="AV818" t="s">
        <v>4000</v>
      </c>
      <c r="AW818" t="s">
        <v>389</v>
      </c>
      <c r="AX818" t="s">
        <v>388</v>
      </c>
      <c r="AY818" t="s">
        <v>253</v>
      </c>
      <c r="AZ818" t="s">
        <v>230</v>
      </c>
      <c r="BA818" t="s">
        <v>395</v>
      </c>
      <c r="BB818" t="s">
        <v>232</v>
      </c>
      <c r="BC818" t="s">
        <v>3927</v>
      </c>
      <c r="BD818" t="s">
        <v>3927</v>
      </c>
      <c r="BE818" t="s">
        <v>3927</v>
      </c>
      <c r="BF818">
        <v>12</v>
      </c>
    </row>
    <row r="819" spans="1:58" x14ac:dyDescent="0.3">
      <c r="A819">
        <v>2026</v>
      </c>
      <c r="B819">
        <v>202605</v>
      </c>
      <c r="C819">
        <v>5</v>
      </c>
      <c r="D819" s="14">
        <v>20001623013368</v>
      </c>
      <c r="E819" t="s">
        <v>2810</v>
      </c>
      <c r="F819" s="2">
        <v>46147.626261574071</v>
      </c>
      <c r="G819" s="2">
        <v>46148</v>
      </c>
      <c r="I819" t="s">
        <v>224</v>
      </c>
      <c r="J819" t="s">
        <v>230</v>
      </c>
      <c r="L819" t="s">
        <v>782</v>
      </c>
      <c r="M819" t="s">
        <v>557</v>
      </c>
      <c r="N819" t="s">
        <v>546</v>
      </c>
      <c r="O819" t="s">
        <v>554</v>
      </c>
      <c r="Q819" t="s">
        <v>6756</v>
      </c>
      <c r="R819" t="s">
        <v>2809</v>
      </c>
      <c r="S819" t="s">
        <v>6002</v>
      </c>
      <c r="T819" t="s">
        <v>6003</v>
      </c>
      <c r="U819" t="s">
        <v>3034</v>
      </c>
      <c r="V819" t="s">
        <v>647</v>
      </c>
      <c r="W819" t="s">
        <v>245</v>
      </c>
      <c r="X819" t="s">
        <v>225</v>
      </c>
      <c r="Z819">
        <v>4</v>
      </c>
      <c r="AA819" t="s">
        <v>3921</v>
      </c>
      <c r="AB819" t="s">
        <v>3995</v>
      </c>
      <c r="AC819">
        <v>46153.458113425928</v>
      </c>
      <c r="AD819">
        <v>46152</v>
      </c>
      <c r="AE819" t="s">
        <v>3938</v>
      </c>
      <c r="AG819" t="s">
        <v>5111</v>
      </c>
      <c r="AH819">
        <v>6108855162</v>
      </c>
      <c r="AI819" t="s">
        <v>6757</v>
      </c>
      <c r="AM819" t="s">
        <v>3925</v>
      </c>
      <c r="AN819" t="s">
        <v>3926</v>
      </c>
      <c r="AO819" t="s">
        <v>268</v>
      </c>
      <c r="AP819" t="s">
        <v>386</v>
      </c>
      <c r="AQ819" t="s">
        <v>3998</v>
      </c>
      <c r="AU819" t="s">
        <v>4220</v>
      </c>
      <c r="AV819" t="s">
        <v>4000</v>
      </c>
      <c r="AW819" t="s">
        <v>320</v>
      </c>
      <c r="AX819" t="s">
        <v>319</v>
      </c>
      <c r="AY819" t="s">
        <v>254</v>
      </c>
      <c r="AZ819" t="s">
        <v>230</v>
      </c>
      <c r="BA819" t="s">
        <v>273</v>
      </c>
      <c r="BB819" t="s">
        <v>380</v>
      </c>
      <c r="BC819" t="s">
        <v>3927</v>
      </c>
      <c r="BD819" t="s">
        <v>3927</v>
      </c>
      <c r="BE819" t="s">
        <v>3927</v>
      </c>
      <c r="BF819">
        <v>12</v>
      </c>
    </row>
    <row r="820" spans="1:58" x14ac:dyDescent="0.3">
      <c r="A820">
        <v>2026</v>
      </c>
      <c r="B820">
        <v>202605</v>
      </c>
      <c r="C820">
        <v>5</v>
      </c>
      <c r="D820" s="14">
        <v>20001623011175</v>
      </c>
      <c r="E820" t="s">
        <v>2810</v>
      </c>
      <c r="F820" s="2">
        <v>46147.617615740739</v>
      </c>
      <c r="G820" s="2">
        <v>46149</v>
      </c>
      <c r="I820" t="s">
        <v>224</v>
      </c>
      <c r="J820" t="s">
        <v>230</v>
      </c>
      <c r="L820" t="s">
        <v>2861</v>
      </c>
      <c r="M820" t="s">
        <v>334</v>
      </c>
      <c r="N820" t="s">
        <v>322</v>
      </c>
      <c r="O820" t="s">
        <v>331</v>
      </c>
      <c r="Q820" t="s">
        <v>6758</v>
      </c>
      <c r="R820" t="s">
        <v>2809</v>
      </c>
      <c r="S820" t="s">
        <v>538</v>
      </c>
      <c r="T820" t="s">
        <v>539</v>
      </c>
      <c r="U820" t="s">
        <v>258</v>
      </c>
      <c r="V820" t="s">
        <v>247</v>
      </c>
      <c r="W820" t="s">
        <v>245</v>
      </c>
      <c r="X820" t="s">
        <v>387</v>
      </c>
      <c r="Z820">
        <v>1</v>
      </c>
      <c r="AA820" t="s">
        <v>3921</v>
      </c>
      <c r="AB820" t="s">
        <v>6759</v>
      </c>
      <c r="AC820">
        <v>46150.616296296299</v>
      </c>
      <c r="AD820">
        <v>46150</v>
      </c>
      <c r="AE820" t="s">
        <v>3938</v>
      </c>
      <c r="AG820" t="s">
        <v>248</v>
      </c>
      <c r="AH820">
        <v>6108859094</v>
      </c>
      <c r="AI820" t="s">
        <v>6760</v>
      </c>
      <c r="AM820" t="s">
        <v>3925</v>
      </c>
      <c r="AN820" t="s">
        <v>3926</v>
      </c>
      <c r="AO820" t="s">
        <v>268</v>
      </c>
      <c r="AP820" t="s">
        <v>386</v>
      </c>
      <c r="AQ820" t="s">
        <v>3940</v>
      </c>
      <c r="AU820" t="s">
        <v>4149</v>
      </c>
      <c r="AV820" t="s">
        <v>4000</v>
      </c>
      <c r="AW820" t="s">
        <v>389</v>
      </c>
      <c r="AX820" t="s">
        <v>388</v>
      </c>
      <c r="AY820" t="s">
        <v>253</v>
      </c>
      <c r="AZ820" t="s">
        <v>230</v>
      </c>
      <c r="BA820" t="s">
        <v>395</v>
      </c>
      <c r="BB820" t="s">
        <v>1857</v>
      </c>
      <c r="BC820" t="s">
        <v>3927</v>
      </c>
      <c r="BD820" t="s">
        <v>3927</v>
      </c>
      <c r="BE820" t="s">
        <v>3927</v>
      </c>
      <c r="BF820">
        <v>12</v>
      </c>
    </row>
    <row r="821" spans="1:58" x14ac:dyDescent="0.3">
      <c r="A821">
        <v>2026</v>
      </c>
      <c r="B821">
        <v>202605</v>
      </c>
      <c r="C821">
        <v>5</v>
      </c>
      <c r="D821" s="14">
        <v>20001623010480</v>
      </c>
      <c r="E821" t="s">
        <v>2810</v>
      </c>
      <c r="F821" s="2">
        <v>46147.62945601852</v>
      </c>
      <c r="G821" s="2">
        <v>46149</v>
      </c>
      <c r="I821" t="s">
        <v>224</v>
      </c>
      <c r="J821" t="s">
        <v>230</v>
      </c>
      <c r="L821" t="s">
        <v>1346</v>
      </c>
      <c r="M821" t="s">
        <v>1350</v>
      </c>
      <c r="N821" t="s">
        <v>322</v>
      </c>
      <c r="O821" t="s">
        <v>331</v>
      </c>
      <c r="Q821" t="s">
        <v>6761</v>
      </c>
      <c r="R821" t="s">
        <v>2809</v>
      </c>
      <c r="S821" t="s">
        <v>797</v>
      </c>
      <c r="T821" t="s">
        <v>806</v>
      </c>
      <c r="U821" t="s">
        <v>258</v>
      </c>
      <c r="V821" t="s">
        <v>247</v>
      </c>
      <c r="W821" t="s">
        <v>245</v>
      </c>
      <c r="X821" t="s">
        <v>387</v>
      </c>
      <c r="Z821">
        <v>1</v>
      </c>
      <c r="AA821" t="s">
        <v>3921</v>
      </c>
      <c r="AB821" t="s">
        <v>6762</v>
      </c>
      <c r="AC821">
        <v>46150.616296296299</v>
      </c>
      <c r="AD821">
        <v>46150</v>
      </c>
      <c r="AE821" t="s">
        <v>3938</v>
      </c>
      <c r="AG821" t="s">
        <v>248</v>
      </c>
      <c r="AH821">
        <v>6108855169</v>
      </c>
      <c r="AI821" t="s">
        <v>6763</v>
      </c>
      <c r="AM821" t="s">
        <v>3925</v>
      </c>
      <c r="AN821" t="s">
        <v>3926</v>
      </c>
      <c r="AO821" t="s">
        <v>268</v>
      </c>
      <c r="AP821" t="s">
        <v>386</v>
      </c>
      <c r="AQ821" t="s">
        <v>3940</v>
      </c>
      <c r="AU821" t="s">
        <v>4149</v>
      </c>
      <c r="AV821" t="s">
        <v>4000</v>
      </c>
      <c r="AW821" t="s">
        <v>389</v>
      </c>
      <c r="AX821" t="s">
        <v>388</v>
      </c>
      <c r="AY821" t="s">
        <v>253</v>
      </c>
      <c r="AZ821" t="s">
        <v>230</v>
      </c>
      <c r="BA821" t="s">
        <v>395</v>
      </c>
      <c r="BB821" t="s">
        <v>380</v>
      </c>
      <c r="BC821" t="s">
        <v>3927</v>
      </c>
      <c r="BD821" t="s">
        <v>3927</v>
      </c>
      <c r="BE821" t="s">
        <v>3927</v>
      </c>
      <c r="BF821">
        <v>12</v>
      </c>
    </row>
    <row r="822" spans="1:58" x14ac:dyDescent="0.3">
      <c r="A822">
        <v>2026</v>
      </c>
      <c r="B822">
        <v>202605</v>
      </c>
      <c r="C822">
        <v>5</v>
      </c>
      <c r="D822" s="14">
        <v>20001623010372</v>
      </c>
      <c r="E822" t="s">
        <v>2810</v>
      </c>
      <c r="F822" s="2">
        <v>46147.625196759262</v>
      </c>
      <c r="G822" s="2">
        <v>46149</v>
      </c>
      <c r="I822" t="s">
        <v>224</v>
      </c>
      <c r="J822" t="s">
        <v>230</v>
      </c>
      <c r="L822" t="s">
        <v>1927</v>
      </c>
      <c r="M822" t="s">
        <v>309</v>
      </c>
      <c r="N822" t="s">
        <v>297</v>
      </c>
      <c r="O822" t="s">
        <v>283</v>
      </c>
      <c r="Q822" t="s">
        <v>6764</v>
      </c>
      <c r="R822" t="s">
        <v>2809</v>
      </c>
      <c r="S822" t="s">
        <v>5183</v>
      </c>
      <c r="T822" t="s">
        <v>5184</v>
      </c>
      <c r="U822" t="s">
        <v>3034</v>
      </c>
      <c r="V822" t="s">
        <v>647</v>
      </c>
      <c r="W822" t="s">
        <v>245</v>
      </c>
      <c r="X822" t="s">
        <v>225</v>
      </c>
      <c r="Z822">
        <v>4</v>
      </c>
      <c r="AA822" t="s">
        <v>3921</v>
      </c>
      <c r="AB822" t="s">
        <v>6765</v>
      </c>
      <c r="AC822">
        <v>46154.683587962965</v>
      </c>
      <c r="AD822">
        <v>46153</v>
      </c>
      <c r="AE822" t="s">
        <v>3938</v>
      </c>
      <c r="AG822" t="s">
        <v>5111</v>
      </c>
      <c r="AH822">
        <v>6108862066</v>
      </c>
      <c r="AI822" t="s">
        <v>6766</v>
      </c>
      <c r="AM822" t="s">
        <v>3925</v>
      </c>
      <c r="AN822" t="s">
        <v>3926</v>
      </c>
      <c r="AO822" t="s">
        <v>268</v>
      </c>
      <c r="AP822" t="s">
        <v>386</v>
      </c>
      <c r="AQ822" t="s">
        <v>3940</v>
      </c>
      <c r="AU822" t="s">
        <v>3999</v>
      </c>
      <c r="AV822" t="s">
        <v>4000</v>
      </c>
      <c r="AW822" t="s">
        <v>320</v>
      </c>
      <c r="AX822" t="s">
        <v>319</v>
      </c>
      <c r="AY822" t="s">
        <v>254</v>
      </c>
      <c r="AZ822" t="s">
        <v>230</v>
      </c>
      <c r="BA822" t="s">
        <v>395</v>
      </c>
      <c r="BB822" t="s">
        <v>380</v>
      </c>
      <c r="BC822" t="s">
        <v>3927</v>
      </c>
      <c r="BD822" t="s">
        <v>3927</v>
      </c>
      <c r="BE822" t="s">
        <v>3927</v>
      </c>
      <c r="BF822">
        <v>12</v>
      </c>
    </row>
    <row r="823" spans="1:58" x14ac:dyDescent="0.3">
      <c r="A823">
        <v>2026</v>
      </c>
      <c r="B823">
        <v>202605</v>
      </c>
      <c r="C823">
        <v>5</v>
      </c>
      <c r="D823" s="14">
        <v>20001623009399</v>
      </c>
      <c r="E823" t="s">
        <v>2810</v>
      </c>
      <c r="F823" s="2">
        <v>46147.625879629632</v>
      </c>
      <c r="G823" s="2">
        <v>46151</v>
      </c>
      <c r="I823" t="s">
        <v>224</v>
      </c>
      <c r="J823" t="s">
        <v>230</v>
      </c>
      <c r="L823" t="s">
        <v>3494</v>
      </c>
      <c r="M823" t="s">
        <v>309</v>
      </c>
      <c r="N823" t="s">
        <v>297</v>
      </c>
      <c r="O823" t="s">
        <v>283</v>
      </c>
      <c r="Q823" t="s">
        <v>6767</v>
      </c>
      <c r="R823" t="s">
        <v>2809</v>
      </c>
      <c r="S823" t="s">
        <v>5559</v>
      </c>
      <c r="T823" t="s">
        <v>5560</v>
      </c>
      <c r="U823" t="s">
        <v>3034</v>
      </c>
      <c r="V823" t="s">
        <v>647</v>
      </c>
      <c r="W823" t="s">
        <v>245</v>
      </c>
      <c r="X823" t="s">
        <v>387</v>
      </c>
      <c r="Z823">
        <v>3</v>
      </c>
      <c r="AA823" t="s">
        <v>3921</v>
      </c>
      <c r="AB823" t="s">
        <v>6768</v>
      </c>
      <c r="AC823">
        <v>46154.683587962965</v>
      </c>
      <c r="AD823">
        <v>46154</v>
      </c>
      <c r="AE823" t="s">
        <v>3938</v>
      </c>
      <c r="AG823" t="s">
        <v>5111</v>
      </c>
      <c r="AH823">
        <v>6059772021</v>
      </c>
      <c r="AI823" t="s">
        <v>6769</v>
      </c>
      <c r="AM823" t="s">
        <v>3925</v>
      </c>
      <c r="AN823" t="s">
        <v>3926</v>
      </c>
      <c r="AO823" t="s">
        <v>268</v>
      </c>
      <c r="AP823" t="s">
        <v>386</v>
      </c>
      <c r="AQ823" t="s">
        <v>3940</v>
      </c>
      <c r="AU823" t="s">
        <v>3999</v>
      </c>
      <c r="AV823" t="s">
        <v>4000</v>
      </c>
      <c r="AW823" t="s">
        <v>447</v>
      </c>
      <c r="AX823" t="s">
        <v>446</v>
      </c>
      <c r="AY823" t="s">
        <v>253</v>
      </c>
      <c r="AZ823" t="s">
        <v>230</v>
      </c>
      <c r="BA823" t="s">
        <v>273</v>
      </c>
      <c r="BB823" t="s">
        <v>380</v>
      </c>
      <c r="BC823" t="s">
        <v>3927</v>
      </c>
      <c r="BD823" t="s">
        <v>3927</v>
      </c>
      <c r="BE823" t="s">
        <v>3927</v>
      </c>
      <c r="BF823">
        <v>26</v>
      </c>
    </row>
    <row r="824" spans="1:58" x14ac:dyDescent="0.3">
      <c r="A824">
        <v>2026</v>
      </c>
      <c r="B824">
        <v>202605</v>
      </c>
      <c r="C824">
        <v>5</v>
      </c>
      <c r="D824" s="14">
        <v>20001623009324</v>
      </c>
      <c r="E824" t="s">
        <v>2810</v>
      </c>
      <c r="F824" s="2">
        <v>46147.62296296296</v>
      </c>
      <c r="G824" s="2">
        <v>46148</v>
      </c>
      <c r="I824" t="s">
        <v>224</v>
      </c>
      <c r="J824" t="s">
        <v>230</v>
      </c>
      <c r="L824" t="s">
        <v>2368</v>
      </c>
      <c r="M824" t="s">
        <v>809</v>
      </c>
      <c r="N824" t="s">
        <v>237</v>
      </c>
      <c r="O824" t="s">
        <v>257</v>
      </c>
      <c r="Q824" t="s">
        <v>6770</v>
      </c>
      <c r="R824" t="s">
        <v>2809</v>
      </c>
      <c r="S824" t="s">
        <v>538</v>
      </c>
      <c r="T824" t="s">
        <v>539</v>
      </c>
      <c r="U824" t="s">
        <v>258</v>
      </c>
      <c r="V824" t="s">
        <v>247</v>
      </c>
      <c r="W824" t="s">
        <v>245</v>
      </c>
      <c r="X824" t="s">
        <v>225</v>
      </c>
      <c r="Z824">
        <v>1</v>
      </c>
      <c r="AA824" t="s">
        <v>3921</v>
      </c>
      <c r="AB824" t="s">
        <v>6771</v>
      </c>
      <c r="AC824">
        <v>46149.692083333335</v>
      </c>
      <c r="AD824">
        <v>46149</v>
      </c>
      <c r="AE824" t="s">
        <v>3938</v>
      </c>
      <c r="AG824" t="s">
        <v>248</v>
      </c>
      <c r="AH824">
        <v>6108840324</v>
      </c>
      <c r="AI824" t="s">
        <v>6772</v>
      </c>
      <c r="AM824" t="s">
        <v>3925</v>
      </c>
      <c r="AN824" t="s">
        <v>3926</v>
      </c>
      <c r="AO824" t="s">
        <v>268</v>
      </c>
      <c r="AP824" t="s">
        <v>693</v>
      </c>
      <c r="AQ824" t="s">
        <v>3940</v>
      </c>
      <c r="AU824" t="s">
        <v>4282</v>
      </c>
      <c r="AV824" t="s">
        <v>4000</v>
      </c>
      <c r="AW824" t="s">
        <v>320</v>
      </c>
      <c r="AX824" t="s">
        <v>319</v>
      </c>
      <c r="AY824" t="s">
        <v>254</v>
      </c>
      <c r="AZ824" t="s">
        <v>230</v>
      </c>
      <c r="BA824" t="s">
        <v>395</v>
      </c>
      <c r="BB824" t="s">
        <v>380</v>
      </c>
      <c r="BC824" t="s">
        <v>3927</v>
      </c>
      <c r="BD824" t="s">
        <v>3927</v>
      </c>
      <c r="BE824" t="s">
        <v>3927</v>
      </c>
      <c r="BF824">
        <v>12</v>
      </c>
    </row>
    <row r="825" spans="1:58" x14ac:dyDescent="0.3">
      <c r="A825">
        <v>2026</v>
      </c>
      <c r="B825">
        <v>202605</v>
      </c>
      <c r="C825">
        <v>5</v>
      </c>
      <c r="D825" s="14">
        <v>20001623005640</v>
      </c>
      <c r="E825" t="s">
        <v>2810</v>
      </c>
      <c r="F825" s="2">
        <v>46147.63385416667</v>
      </c>
      <c r="G825" s="2">
        <v>46149</v>
      </c>
      <c r="I825" t="s">
        <v>224</v>
      </c>
      <c r="J825" t="s">
        <v>230</v>
      </c>
      <c r="L825" t="s">
        <v>3556</v>
      </c>
      <c r="M825" t="s">
        <v>309</v>
      </c>
      <c r="N825" t="s">
        <v>297</v>
      </c>
      <c r="O825" t="s">
        <v>283</v>
      </c>
      <c r="Q825" t="s">
        <v>6773</v>
      </c>
      <c r="R825" t="s">
        <v>2809</v>
      </c>
      <c r="S825" t="s">
        <v>6774</v>
      </c>
      <c r="T825" t="s">
        <v>6775</v>
      </c>
      <c r="U825" t="s">
        <v>3034</v>
      </c>
      <c r="V825" t="s">
        <v>647</v>
      </c>
      <c r="W825" t="s">
        <v>245</v>
      </c>
      <c r="X825" t="s">
        <v>225</v>
      </c>
      <c r="Z825">
        <v>4</v>
      </c>
      <c r="AA825" t="s">
        <v>3921</v>
      </c>
      <c r="AB825" t="s">
        <v>3995</v>
      </c>
      <c r="AC825">
        <v>46155.513020833336</v>
      </c>
      <c r="AD825">
        <v>46153</v>
      </c>
      <c r="AE825" t="s">
        <v>3938</v>
      </c>
      <c r="AG825" t="s">
        <v>5111</v>
      </c>
      <c r="AH825">
        <v>6107968005</v>
      </c>
      <c r="AI825" t="s">
        <v>6776</v>
      </c>
      <c r="AM825" t="s">
        <v>3925</v>
      </c>
      <c r="AN825" t="s">
        <v>3926</v>
      </c>
      <c r="AO825" t="s">
        <v>268</v>
      </c>
      <c r="AP825" t="s">
        <v>386</v>
      </c>
      <c r="AQ825" t="s">
        <v>3998</v>
      </c>
      <c r="AW825" t="s">
        <v>227</v>
      </c>
      <c r="AX825" t="s">
        <v>226</v>
      </c>
      <c r="AY825" t="s">
        <v>254</v>
      </c>
      <c r="AZ825" t="s">
        <v>230</v>
      </c>
      <c r="BA825" t="s">
        <v>273</v>
      </c>
      <c r="BB825" t="s">
        <v>380</v>
      </c>
      <c r="BC825" t="s">
        <v>3927</v>
      </c>
      <c r="BD825" t="s">
        <v>3927</v>
      </c>
      <c r="BE825" t="s">
        <v>3927</v>
      </c>
      <c r="BF825">
        <v>26</v>
      </c>
    </row>
    <row r="826" spans="1:58" x14ac:dyDescent="0.3">
      <c r="A826">
        <v>2026</v>
      </c>
      <c r="B826">
        <v>202605</v>
      </c>
      <c r="C826">
        <v>5</v>
      </c>
      <c r="D826" s="14">
        <v>20001622990101</v>
      </c>
      <c r="E826" t="s">
        <v>2810</v>
      </c>
      <c r="F826" s="2">
        <v>46147.69494212963</v>
      </c>
      <c r="G826" s="2">
        <v>46149</v>
      </c>
      <c r="I826" t="s">
        <v>224</v>
      </c>
      <c r="J826" t="s">
        <v>230</v>
      </c>
      <c r="L826" t="s">
        <v>6777</v>
      </c>
      <c r="M826" t="s">
        <v>261</v>
      </c>
      <c r="N826" t="s">
        <v>237</v>
      </c>
      <c r="O826" t="s">
        <v>257</v>
      </c>
      <c r="Q826" t="s">
        <v>6778</v>
      </c>
      <c r="R826" t="s">
        <v>2809</v>
      </c>
      <c r="S826" t="s">
        <v>4807</v>
      </c>
      <c r="T826" t="s">
        <v>4808</v>
      </c>
      <c r="U826" t="s">
        <v>3034</v>
      </c>
      <c r="V826" t="s">
        <v>4809</v>
      </c>
      <c r="W826" t="s">
        <v>245</v>
      </c>
      <c r="X826" t="s">
        <v>225</v>
      </c>
      <c r="Z826">
        <v>0</v>
      </c>
      <c r="AA826" t="s">
        <v>3921</v>
      </c>
      <c r="AB826" t="s">
        <v>4810</v>
      </c>
      <c r="AC826">
        <v>46150.776493055557</v>
      </c>
      <c r="AD826">
        <v>46149</v>
      </c>
      <c r="AE826" t="s">
        <v>4811</v>
      </c>
      <c r="AG826" t="s">
        <v>4812</v>
      </c>
      <c r="AH826">
        <v>6108812665</v>
      </c>
      <c r="AI826" t="s">
        <v>6779</v>
      </c>
      <c r="AM826" t="s">
        <v>3925</v>
      </c>
      <c r="AN826" t="s">
        <v>3926</v>
      </c>
      <c r="AO826" t="s">
        <v>4814</v>
      </c>
      <c r="AP826" t="s">
        <v>249</v>
      </c>
      <c r="AQ826" t="s">
        <v>4815</v>
      </c>
      <c r="AU826" t="s">
        <v>5728</v>
      </c>
      <c r="AV826" t="s">
        <v>4817</v>
      </c>
      <c r="AW826" t="s">
        <v>227</v>
      </c>
      <c r="AX826" t="s">
        <v>226</v>
      </c>
      <c r="AY826" t="s">
        <v>254</v>
      </c>
      <c r="AZ826" t="s">
        <v>230</v>
      </c>
      <c r="BA826" t="s">
        <v>395</v>
      </c>
      <c r="BB826" t="s">
        <v>380</v>
      </c>
      <c r="BC826" t="s">
        <v>3927</v>
      </c>
      <c r="BD826" t="s">
        <v>3927</v>
      </c>
      <c r="BE826" t="s">
        <v>3927</v>
      </c>
      <c r="BF826">
        <v>12</v>
      </c>
    </row>
    <row r="827" spans="1:58" x14ac:dyDescent="0.3">
      <c r="A827">
        <v>2026</v>
      </c>
      <c r="B827">
        <v>202605</v>
      </c>
      <c r="C827">
        <v>5</v>
      </c>
      <c r="D827" s="14">
        <v>20001622984641</v>
      </c>
      <c r="E827" t="s">
        <v>2810</v>
      </c>
      <c r="F827" s="2">
        <v>46147.601967592593</v>
      </c>
      <c r="G827" s="2">
        <v>46149</v>
      </c>
      <c r="I827" t="s">
        <v>224</v>
      </c>
      <c r="J827" t="s">
        <v>230</v>
      </c>
      <c r="L827" t="s">
        <v>3683</v>
      </c>
      <c r="M827" t="s">
        <v>902</v>
      </c>
      <c r="N827" t="s">
        <v>752</v>
      </c>
      <c r="O827" t="s">
        <v>623</v>
      </c>
      <c r="Q827" t="s">
        <v>3700</v>
      </c>
      <c r="R827" t="s">
        <v>2809</v>
      </c>
      <c r="S827" t="s">
        <v>5170</v>
      </c>
      <c r="T827" t="s">
        <v>5171</v>
      </c>
      <c r="U827" t="s">
        <v>3034</v>
      </c>
      <c r="V827" t="s">
        <v>3994</v>
      </c>
      <c r="W827" t="s">
        <v>245</v>
      </c>
      <c r="X827" t="s">
        <v>225</v>
      </c>
      <c r="Z827">
        <v>4</v>
      </c>
      <c r="AA827" t="s">
        <v>3921</v>
      </c>
      <c r="AB827" t="s">
        <v>6780</v>
      </c>
      <c r="AC827">
        <v>46153.620787037034</v>
      </c>
      <c r="AD827">
        <v>46153</v>
      </c>
      <c r="AE827" t="s">
        <v>3938</v>
      </c>
      <c r="AG827" t="s">
        <v>5173</v>
      </c>
      <c r="AH827">
        <v>6108857089</v>
      </c>
      <c r="AI827" t="s">
        <v>6781</v>
      </c>
      <c r="AM827" t="s">
        <v>3925</v>
      </c>
      <c r="AN827" t="s">
        <v>3926</v>
      </c>
      <c r="AO827" t="s">
        <v>268</v>
      </c>
      <c r="AP827" t="s">
        <v>853</v>
      </c>
      <c r="AQ827" t="s">
        <v>3940</v>
      </c>
      <c r="AU827" t="s">
        <v>4220</v>
      </c>
      <c r="AV827" t="s">
        <v>4000</v>
      </c>
      <c r="AW827" t="s">
        <v>320</v>
      </c>
      <c r="AX827" t="s">
        <v>319</v>
      </c>
      <c r="AY827" t="s">
        <v>254</v>
      </c>
      <c r="AZ827" t="s">
        <v>230</v>
      </c>
      <c r="BA827" t="s">
        <v>273</v>
      </c>
      <c r="BB827" t="s">
        <v>232</v>
      </c>
      <c r="BC827" t="s">
        <v>3927</v>
      </c>
      <c r="BD827" t="s">
        <v>3927</v>
      </c>
      <c r="BE827" t="s">
        <v>3927</v>
      </c>
      <c r="BF827">
        <v>12</v>
      </c>
    </row>
    <row r="828" spans="1:58" x14ac:dyDescent="0.3">
      <c r="A828">
        <v>2026</v>
      </c>
      <c r="B828">
        <v>202605</v>
      </c>
      <c r="C828">
        <v>5</v>
      </c>
      <c r="D828" s="14">
        <v>20001622984314</v>
      </c>
      <c r="E828" t="s">
        <v>2810</v>
      </c>
      <c r="F828" s="2">
        <v>46147.588043981479</v>
      </c>
      <c r="G828" s="2">
        <v>46148</v>
      </c>
      <c r="I828" t="s">
        <v>224</v>
      </c>
      <c r="J828" t="s">
        <v>230</v>
      </c>
      <c r="L828" t="s">
        <v>3247</v>
      </c>
      <c r="M828" t="s">
        <v>261</v>
      </c>
      <c r="N828" t="s">
        <v>237</v>
      </c>
      <c r="O828" t="s">
        <v>257</v>
      </c>
      <c r="Q828" t="s">
        <v>6782</v>
      </c>
      <c r="R828" t="s">
        <v>2809</v>
      </c>
      <c r="S828" t="s">
        <v>6698</v>
      </c>
      <c r="T828" t="s">
        <v>6699</v>
      </c>
      <c r="U828" t="s">
        <v>4796</v>
      </c>
      <c r="V828" t="s">
        <v>2024</v>
      </c>
      <c r="W828" t="s">
        <v>245</v>
      </c>
      <c r="X828" t="s">
        <v>387</v>
      </c>
      <c r="Z828">
        <v>4</v>
      </c>
      <c r="AA828" t="s">
        <v>3921</v>
      </c>
      <c r="AB828" t="s">
        <v>6783</v>
      </c>
      <c r="AC828">
        <v>46153.691145833334</v>
      </c>
      <c r="AD828">
        <v>46152</v>
      </c>
      <c r="AE828" t="s">
        <v>3938</v>
      </c>
      <c r="AG828" t="s">
        <v>6701</v>
      </c>
      <c r="AH828">
        <v>6108854105</v>
      </c>
      <c r="AI828" t="s">
        <v>6784</v>
      </c>
      <c r="AM828" t="s">
        <v>3925</v>
      </c>
      <c r="AN828" t="s">
        <v>3926</v>
      </c>
      <c r="AO828" t="s">
        <v>268</v>
      </c>
      <c r="AP828" t="s">
        <v>386</v>
      </c>
      <c r="AQ828" t="s">
        <v>3940</v>
      </c>
      <c r="AU828" t="s">
        <v>4220</v>
      </c>
      <c r="AV828" t="s">
        <v>4000</v>
      </c>
      <c r="AW828" t="s">
        <v>447</v>
      </c>
      <c r="AX828" t="s">
        <v>446</v>
      </c>
      <c r="AY828" t="s">
        <v>253</v>
      </c>
      <c r="AZ828" t="s">
        <v>230</v>
      </c>
      <c r="BA828" t="s">
        <v>395</v>
      </c>
      <c r="BB828" t="s">
        <v>380</v>
      </c>
      <c r="BC828" t="s">
        <v>3927</v>
      </c>
      <c r="BD828" t="s">
        <v>3927</v>
      </c>
      <c r="BE828" t="s">
        <v>3927</v>
      </c>
      <c r="BF828">
        <v>12</v>
      </c>
    </row>
    <row r="829" spans="1:58" x14ac:dyDescent="0.3">
      <c r="A829">
        <v>2026</v>
      </c>
      <c r="B829">
        <v>202605</v>
      </c>
      <c r="C829">
        <v>5</v>
      </c>
      <c r="D829" s="14">
        <v>20001622983943</v>
      </c>
      <c r="E829" t="s">
        <v>2810</v>
      </c>
      <c r="F829" s="2">
        <v>46147.570486111108</v>
      </c>
      <c r="G829" s="2">
        <v>46148</v>
      </c>
      <c r="I829" t="s">
        <v>224</v>
      </c>
      <c r="J829" t="s">
        <v>230</v>
      </c>
      <c r="L829" t="s">
        <v>3300</v>
      </c>
      <c r="M829" t="s">
        <v>902</v>
      </c>
      <c r="N829" t="s">
        <v>752</v>
      </c>
      <c r="O829" t="s">
        <v>623</v>
      </c>
      <c r="Q829" t="s">
        <v>6785</v>
      </c>
      <c r="R829" t="s">
        <v>2809</v>
      </c>
      <c r="S829" t="s">
        <v>5446</v>
      </c>
      <c r="T829" t="s">
        <v>5447</v>
      </c>
      <c r="U829" t="s">
        <v>3034</v>
      </c>
      <c r="V829" t="s">
        <v>647</v>
      </c>
      <c r="W829" t="s">
        <v>245</v>
      </c>
      <c r="X829" t="s">
        <v>225</v>
      </c>
      <c r="Z829">
        <v>4</v>
      </c>
      <c r="AA829" t="s">
        <v>3921</v>
      </c>
      <c r="AB829" t="s">
        <v>6786</v>
      </c>
      <c r="AC829">
        <v>46153.354085648149</v>
      </c>
      <c r="AD829">
        <v>46152</v>
      </c>
      <c r="AE829" t="s">
        <v>3938</v>
      </c>
      <c r="AG829" t="s">
        <v>5111</v>
      </c>
      <c r="AH829">
        <v>6082609637</v>
      </c>
      <c r="AI829" t="s">
        <v>6787</v>
      </c>
      <c r="AM829" t="s">
        <v>3925</v>
      </c>
      <c r="AN829" t="s">
        <v>3926</v>
      </c>
      <c r="AO829" t="s">
        <v>268</v>
      </c>
      <c r="AP829" t="s">
        <v>304</v>
      </c>
      <c r="AQ829" t="s">
        <v>3940</v>
      </c>
      <c r="AU829" t="s">
        <v>4220</v>
      </c>
      <c r="AV829" t="s">
        <v>4000</v>
      </c>
      <c r="AW829" t="s">
        <v>320</v>
      </c>
      <c r="AX829" t="s">
        <v>319</v>
      </c>
      <c r="AY829" t="s">
        <v>254</v>
      </c>
      <c r="AZ829" t="s">
        <v>230</v>
      </c>
      <c r="BA829" t="s">
        <v>273</v>
      </c>
      <c r="BB829" t="s">
        <v>380</v>
      </c>
      <c r="BC829" t="s">
        <v>3927</v>
      </c>
      <c r="BD829" t="s">
        <v>3927</v>
      </c>
      <c r="BE829" t="s">
        <v>3927</v>
      </c>
      <c r="BF829">
        <v>12</v>
      </c>
    </row>
    <row r="830" spans="1:58" x14ac:dyDescent="0.3">
      <c r="A830">
        <v>2026</v>
      </c>
      <c r="B830">
        <v>202605</v>
      </c>
      <c r="C830">
        <v>5</v>
      </c>
      <c r="D830" s="14">
        <v>20001622982993</v>
      </c>
      <c r="E830" t="s">
        <v>2810</v>
      </c>
      <c r="F830" s="2">
        <v>46147.571875000001</v>
      </c>
      <c r="G830" s="2">
        <v>46148</v>
      </c>
      <c r="I830" t="s">
        <v>224</v>
      </c>
      <c r="J830" t="s">
        <v>230</v>
      </c>
      <c r="L830" t="s">
        <v>6788</v>
      </c>
      <c r="M830" t="s">
        <v>334</v>
      </c>
      <c r="N830" t="s">
        <v>322</v>
      </c>
      <c r="O830" t="s">
        <v>331</v>
      </c>
      <c r="Q830" t="s">
        <v>6789</v>
      </c>
      <c r="R830" t="s">
        <v>2809</v>
      </c>
      <c r="S830" t="s">
        <v>6790</v>
      </c>
      <c r="T830" t="s">
        <v>6791</v>
      </c>
      <c r="U830" t="s">
        <v>4796</v>
      </c>
      <c r="V830" t="s">
        <v>2024</v>
      </c>
      <c r="W830" t="s">
        <v>245</v>
      </c>
      <c r="X830" t="s">
        <v>387</v>
      </c>
      <c r="Z830">
        <v>4</v>
      </c>
      <c r="AA830" t="s">
        <v>3921</v>
      </c>
      <c r="AB830" t="s">
        <v>6792</v>
      </c>
      <c r="AC830">
        <v>46153.691145833334</v>
      </c>
      <c r="AD830">
        <v>46152</v>
      </c>
      <c r="AE830" t="s">
        <v>3938</v>
      </c>
      <c r="AG830" t="s">
        <v>2026</v>
      </c>
      <c r="AH830">
        <v>6108854073</v>
      </c>
      <c r="AI830" t="s">
        <v>6793</v>
      </c>
      <c r="AM830" t="s">
        <v>3925</v>
      </c>
      <c r="AN830" t="s">
        <v>3926</v>
      </c>
      <c r="AO830" t="s">
        <v>268</v>
      </c>
      <c r="AP830" t="s">
        <v>693</v>
      </c>
      <c r="AQ830" t="s">
        <v>3940</v>
      </c>
      <c r="AU830" t="s">
        <v>4220</v>
      </c>
      <c r="AV830" t="s">
        <v>4000</v>
      </c>
      <c r="AW830" t="s">
        <v>389</v>
      </c>
      <c r="AX830" t="s">
        <v>388</v>
      </c>
      <c r="AY830" t="s">
        <v>253</v>
      </c>
      <c r="AZ830" t="s">
        <v>230</v>
      </c>
      <c r="BA830" t="s">
        <v>395</v>
      </c>
      <c r="BB830" t="s">
        <v>380</v>
      </c>
      <c r="BC830" t="s">
        <v>3927</v>
      </c>
      <c r="BD830" t="s">
        <v>3927</v>
      </c>
      <c r="BE830" t="s">
        <v>3927</v>
      </c>
      <c r="BF830">
        <v>12</v>
      </c>
    </row>
    <row r="831" spans="1:58" x14ac:dyDescent="0.3">
      <c r="A831">
        <v>2026</v>
      </c>
      <c r="B831">
        <v>202605</v>
      </c>
      <c r="C831">
        <v>5</v>
      </c>
      <c r="D831" s="14">
        <v>20001622982883</v>
      </c>
      <c r="E831" t="s">
        <v>2810</v>
      </c>
      <c r="F831" s="2">
        <v>46147.610625000001</v>
      </c>
      <c r="G831" s="2">
        <v>46148</v>
      </c>
      <c r="I831" t="s">
        <v>224</v>
      </c>
      <c r="J831" t="s">
        <v>230</v>
      </c>
      <c r="L831" t="s">
        <v>6794</v>
      </c>
      <c r="M831" t="s">
        <v>1594</v>
      </c>
      <c r="N831" t="s">
        <v>938</v>
      </c>
      <c r="O831" t="s">
        <v>331</v>
      </c>
      <c r="Q831" t="s">
        <v>6795</v>
      </c>
      <c r="R831" t="s">
        <v>2809</v>
      </c>
      <c r="S831" t="s">
        <v>5313</v>
      </c>
      <c r="T831" t="s">
        <v>5314</v>
      </c>
      <c r="U831" t="s">
        <v>3034</v>
      </c>
      <c r="V831" t="s">
        <v>647</v>
      </c>
      <c r="W831" t="s">
        <v>245</v>
      </c>
      <c r="X831" t="s">
        <v>225</v>
      </c>
      <c r="Z831">
        <v>4</v>
      </c>
      <c r="AA831" t="s">
        <v>3921</v>
      </c>
      <c r="AB831" t="s">
        <v>6796</v>
      </c>
      <c r="AC831">
        <v>46153.354085648149</v>
      </c>
      <c r="AD831">
        <v>46152</v>
      </c>
      <c r="AE831" t="s">
        <v>3938</v>
      </c>
      <c r="AG831" t="s">
        <v>5111</v>
      </c>
      <c r="AH831">
        <v>6091688208</v>
      </c>
      <c r="AI831" t="s">
        <v>6797</v>
      </c>
      <c r="AM831" t="s">
        <v>3925</v>
      </c>
      <c r="AN831" t="s">
        <v>3926</v>
      </c>
      <c r="AO831" t="s">
        <v>268</v>
      </c>
      <c r="AP831" t="s">
        <v>249</v>
      </c>
      <c r="AQ831" t="s">
        <v>3940</v>
      </c>
      <c r="AU831" t="s">
        <v>4220</v>
      </c>
      <c r="AV831" t="s">
        <v>4000</v>
      </c>
      <c r="AW831" t="s">
        <v>227</v>
      </c>
      <c r="AX831" t="s">
        <v>226</v>
      </c>
      <c r="AY831" t="s">
        <v>254</v>
      </c>
      <c r="AZ831" t="s">
        <v>230</v>
      </c>
      <c r="BA831" t="s">
        <v>273</v>
      </c>
      <c r="BB831" t="s">
        <v>380</v>
      </c>
      <c r="BC831" t="s">
        <v>3927</v>
      </c>
      <c r="BD831" t="s">
        <v>3927</v>
      </c>
      <c r="BE831" t="s">
        <v>3927</v>
      </c>
      <c r="BF831">
        <v>5</v>
      </c>
    </row>
    <row r="832" spans="1:58" x14ac:dyDescent="0.3">
      <c r="A832">
        <v>2026</v>
      </c>
      <c r="B832">
        <v>202605</v>
      </c>
      <c r="C832">
        <v>5</v>
      </c>
      <c r="D832" s="14">
        <v>20001622979059</v>
      </c>
      <c r="E832" t="s">
        <v>2810</v>
      </c>
      <c r="F832" s="2">
        <v>46147.573622685188</v>
      </c>
      <c r="G832" s="2">
        <v>46148</v>
      </c>
      <c r="I832" t="s">
        <v>224</v>
      </c>
      <c r="J832" t="s">
        <v>230</v>
      </c>
      <c r="L832" t="s">
        <v>6798</v>
      </c>
      <c r="M832" t="s">
        <v>2104</v>
      </c>
      <c r="N832" t="s">
        <v>2097</v>
      </c>
      <c r="O832" t="s">
        <v>331</v>
      </c>
      <c r="Q832" t="s">
        <v>6799</v>
      </c>
      <c r="R832" t="s">
        <v>2809</v>
      </c>
      <c r="S832" t="s">
        <v>463</v>
      </c>
      <c r="T832" t="s">
        <v>464</v>
      </c>
      <c r="U832" t="s">
        <v>258</v>
      </c>
      <c r="V832" t="s">
        <v>247</v>
      </c>
      <c r="W832" t="s">
        <v>245</v>
      </c>
      <c r="X832" t="s">
        <v>225</v>
      </c>
      <c r="Z832">
        <v>1</v>
      </c>
      <c r="AA832" t="s">
        <v>3921</v>
      </c>
      <c r="AB832" t="s">
        <v>6800</v>
      </c>
      <c r="AC832">
        <v>46149.692083333335</v>
      </c>
      <c r="AD832">
        <v>46149</v>
      </c>
      <c r="AE832" t="s">
        <v>3938</v>
      </c>
      <c r="AG832" t="s">
        <v>410</v>
      </c>
      <c r="AH832">
        <v>6108852125</v>
      </c>
      <c r="AI832" t="s">
        <v>6801</v>
      </c>
      <c r="AM832" t="s">
        <v>3925</v>
      </c>
      <c r="AN832" t="s">
        <v>3926</v>
      </c>
      <c r="AO832" t="s">
        <v>268</v>
      </c>
      <c r="AP832" t="s">
        <v>249</v>
      </c>
      <c r="AQ832" t="s">
        <v>3940</v>
      </c>
      <c r="AU832" t="s">
        <v>4282</v>
      </c>
      <c r="AV832" t="s">
        <v>4000</v>
      </c>
      <c r="AW832" t="s">
        <v>320</v>
      </c>
      <c r="AX832" t="s">
        <v>319</v>
      </c>
      <c r="AY832" t="s">
        <v>254</v>
      </c>
      <c r="AZ832" t="s">
        <v>230</v>
      </c>
      <c r="BA832" t="s">
        <v>395</v>
      </c>
      <c r="BB832" t="s">
        <v>380</v>
      </c>
      <c r="BC832" t="s">
        <v>3927</v>
      </c>
      <c r="BD832" t="s">
        <v>3927</v>
      </c>
      <c r="BE832" t="s">
        <v>3927</v>
      </c>
      <c r="BF832">
        <v>12</v>
      </c>
    </row>
    <row r="833" spans="1:58" x14ac:dyDescent="0.3">
      <c r="A833">
        <v>2026</v>
      </c>
      <c r="B833">
        <v>202605</v>
      </c>
      <c r="C833">
        <v>5</v>
      </c>
      <c r="D833" s="14">
        <v>20001622977960</v>
      </c>
      <c r="E833" t="s">
        <v>2810</v>
      </c>
      <c r="F833" s="2">
        <v>46147.568182870367</v>
      </c>
      <c r="G833" s="2">
        <v>46148</v>
      </c>
      <c r="I833" t="s">
        <v>224</v>
      </c>
      <c r="J833" t="s">
        <v>230</v>
      </c>
      <c r="L833" t="s">
        <v>6802</v>
      </c>
      <c r="M833" t="s">
        <v>1831</v>
      </c>
      <c r="N833" t="s">
        <v>353</v>
      </c>
      <c r="O833" t="s">
        <v>283</v>
      </c>
      <c r="Q833" t="s">
        <v>6803</v>
      </c>
      <c r="R833" t="s">
        <v>2809</v>
      </c>
      <c r="S833" t="s">
        <v>4841</v>
      </c>
      <c r="T833" t="s">
        <v>4842</v>
      </c>
      <c r="U833" t="s">
        <v>4008</v>
      </c>
      <c r="V833" t="s">
        <v>980</v>
      </c>
      <c r="W833" t="s">
        <v>245</v>
      </c>
      <c r="X833" t="s">
        <v>225</v>
      </c>
      <c r="Z833">
        <v>4</v>
      </c>
      <c r="AA833" t="s">
        <v>3921</v>
      </c>
      <c r="AB833" t="s">
        <v>6804</v>
      </c>
      <c r="AC833">
        <v>46153.358344907407</v>
      </c>
      <c r="AD833">
        <v>46152</v>
      </c>
      <c r="AE833" t="s">
        <v>3938</v>
      </c>
      <c r="AG833" t="s">
        <v>4844</v>
      </c>
      <c r="AH833">
        <v>6108844232</v>
      </c>
      <c r="AI833" t="s">
        <v>6805</v>
      </c>
      <c r="AM833" t="s">
        <v>3925</v>
      </c>
      <c r="AN833" t="s">
        <v>3926</v>
      </c>
      <c r="AO833" t="s">
        <v>268</v>
      </c>
      <c r="AP833" t="s">
        <v>386</v>
      </c>
      <c r="AQ833" t="s">
        <v>3940</v>
      </c>
      <c r="AU833" t="s">
        <v>4220</v>
      </c>
      <c r="AV833" t="s">
        <v>4000</v>
      </c>
      <c r="AW833" t="s">
        <v>1525</v>
      </c>
      <c r="AX833" t="s">
        <v>1524</v>
      </c>
      <c r="AY833" t="s">
        <v>254</v>
      </c>
      <c r="AZ833" t="s">
        <v>230</v>
      </c>
      <c r="BA833" t="s">
        <v>395</v>
      </c>
      <c r="BB833" t="s">
        <v>380</v>
      </c>
      <c r="BC833" t="s">
        <v>3927</v>
      </c>
      <c r="BD833" t="s">
        <v>3927</v>
      </c>
      <c r="BE833" t="s">
        <v>3927</v>
      </c>
      <c r="BF833">
        <v>12</v>
      </c>
    </row>
    <row r="834" spans="1:58" x14ac:dyDescent="0.3">
      <c r="A834">
        <v>2026</v>
      </c>
      <c r="B834">
        <v>202605</v>
      </c>
      <c r="C834">
        <v>5</v>
      </c>
      <c r="D834" s="14">
        <v>20001622975094</v>
      </c>
      <c r="E834" t="s">
        <v>2810</v>
      </c>
      <c r="F834" s="2">
        <v>46147.574374999997</v>
      </c>
      <c r="G834" s="2">
        <v>46149</v>
      </c>
      <c r="I834" t="s">
        <v>224</v>
      </c>
      <c r="J834" t="s">
        <v>230</v>
      </c>
      <c r="L834" t="s">
        <v>3561</v>
      </c>
      <c r="M834" t="s">
        <v>309</v>
      </c>
      <c r="N834" t="s">
        <v>297</v>
      </c>
      <c r="O834" t="s">
        <v>283</v>
      </c>
      <c r="Q834" t="s">
        <v>6806</v>
      </c>
      <c r="R834" t="s">
        <v>2809</v>
      </c>
      <c r="S834" t="s">
        <v>5215</v>
      </c>
      <c r="T834" t="s">
        <v>5216</v>
      </c>
      <c r="U834" t="s">
        <v>3034</v>
      </c>
      <c r="V834" t="s">
        <v>647</v>
      </c>
      <c r="W834" t="s">
        <v>245</v>
      </c>
      <c r="X834" t="s">
        <v>387</v>
      </c>
      <c r="Z834">
        <v>4</v>
      </c>
      <c r="AA834" t="s">
        <v>3921</v>
      </c>
      <c r="AB834" t="s">
        <v>6807</v>
      </c>
      <c r="AC834">
        <v>46154.683587962965</v>
      </c>
      <c r="AD834">
        <v>46153</v>
      </c>
      <c r="AE834" t="s">
        <v>3938</v>
      </c>
      <c r="AG834" t="s">
        <v>5111</v>
      </c>
      <c r="AH834">
        <v>6108856103</v>
      </c>
      <c r="AI834" t="s">
        <v>6808</v>
      </c>
      <c r="AM834" t="s">
        <v>3925</v>
      </c>
      <c r="AN834" t="s">
        <v>3926</v>
      </c>
      <c r="AO834" t="s">
        <v>268</v>
      </c>
      <c r="AP834" t="s">
        <v>249</v>
      </c>
      <c r="AQ834" t="s">
        <v>3940</v>
      </c>
      <c r="AU834" t="s">
        <v>3999</v>
      </c>
      <c r="AV834" t="s">
        <v>4000</v>
      </c>
      <c r="AW834" t="s">
        <v>389</v>
      </c>
      <c r="AX834" t="s">
        <v>388</v>
      </c>
      <c r="AY834" t="s">
        <v>253</v>
      </c>
      <c r="AZ834" t="s">
        <v>230</v>
      </c>
      <c r="BA834" t="s">
        <v>395</v>
      </c>
      <c r="BB834" t="s">
        <v>380</v>
      </c>
      <c r="BC834" t="s">
        <v>3927</v>
      </c>
      <c r="BD834" t="s">
        <v>3927</v>
      </c>
      <c r="BE834" t="s">
        <v>3927</v>
      </c>
      <c r="BF834">
        <v>12</v>
      </c>
    </row>
    <row r="835" spans="1:58" x14ac:dyDescent="0.3">
      <c r="A835">
        <v>2026</v>
      </c>
      <c r="B835">
        <v>202605</v>
      </c>
      <c r="C835">
        <v>5</v>
      </c>
      <c r="D835" s="14">
        <v>20001622974419</v>
      </c>
      <c r="E835" t="s">
        <v>2810</v>
      </c>
      <c r="F835" s="2">
        <v>46147.589375000003</v>
      </c>
      <c r="G835" s="2">
        <v>46148</v>
      </c>
      <c r="I835" t="s">
        <v>224</v>
      </c>
      <c r="J835" t="s">
        <v>230</v>
      </c>
      <c r="L835" t="s">
        <v>3763</v>
      </c>
      <c r="M835" t="s">
        <v>902</v>
      </c>
      <c r="N835" t="s">
        <v>752</v>
      </c>
      <c r="O835" t="s">
        <v>623</v>
      </c>
      <c r="Q835" t="s">
        <v>6809</v>
      </c>
      <c r="R835" t="s">
        <v>2809</v>
      </c>
      <c r="S835" t="s">
        <v>243</v>
      </c>
      <c r="T835" t="s">
        <v>244</v>
      </c>
      <c r="U835" t="s">
        <v>258</v>
      </c>
      <c r="V835" t="s">
        <v>247</v>
      </c>
      <c r="W835" t="s">
        <v>245</v>
      </c>
      <c r="X835" t="s">
        <v>225</v>
      </c>
      <c r="Z835">
        <v>1</v>
      </c>
      <c r="AA835" t="s">
        <v>3921</v>
      </c>
      <c r="AB835" t="s">
        <v>6810</v>
      </c>
      <c r="AC835">
        <v>46149.692083333335</v>
      </c>
      <c r="AD835">
        <v>46149</v>
      </c>
      <c r="AE835" t="s">
        <v>3938</v>
      </c>
      <c r="AG835" t="s">
        <v>248</v>
      </c>
      <c r="AH835">
        <v>6034034392</v>
      </c>
      <c r="AI835" t="s">
        <v>6811</v>
      </c>
      <c r="AM835" t="s">
        <v>3925</v>
      </c>
      <c r="AN835" t="s">
        <v>3926</v>
      </c>
      <c r="AO835" t="s">
        <v>268</v>
      </c>
      <c r="AP835" t="s">
        <v>330</v>
      </c>
      <c r="AQ835" t="s">
        <v>3940</v>
      </c>
      <c r="AU835" t="s">
        <v>4282</v>
      </c>
      <c r="AV835" t="s">
        <v>4000</v>
      </c>
      <c r="AW835" t="s">
        <v>227</v>
      </c>
      <c r="AX835" t="s">
        <v>226</v>
      </c>
      <c r="AY835" t="s">
        <v>254</v>
      </c>
      <c r="AZ835" t="s">
        <v>230</v>
      </c>
      <c r="BA835" t="s">
        <v>273</v>
      </c>
      <c r="BB835" t="s">
        <v>380</v>
      </c>
      <c r="BC835" t="s">
        <v>3927</v>
      </c>
      <c r="BD835" t="s">
        <v>3927</v>
      </c>
      <c r="BE835" t="s">
        <v>3927</v>
      </c>
      <c r="BF835">
        <v>5</v>
      </c>
    </row>
    <row r="836" spans="1:58" x14ac:dyDescent="0.3">
      <c r="A836">
        <v>2026</v>
      </c>
      <c r="B836">
        <v>202605</v>
      </c>
      <c r="C836">
        <v>5</v>
      </c>
      <c r="D836" s="14">
        <v>20001622973844</v>
      </c>
      <c r="E836" t="s">
        <v>2810</v>
      </c>
      <c r="F836" s="2">
        <v>46147.606932870367</v>
      </c>
      <c r="G836" s="2">
        <v>46149</v>
      </c>
      <c r="I836" t="s">
        <v>224</v>
      </c>
      <c r="J836" t="s">
        <v>230</v>
      </c>
      <c r="L836" t="s">
        <v>3527</v>
      </c>
      <c r="M836" t="s">
        <v>309</v>
      </c>
      <c r="N836" t="s">
        <v>297</v>
      </c>
      <c r="O836" t="s">
        <v>283</v>
      </c>
      <c r="Q836" t="s">
        <v>6812</v>
      </c>
      <c r="R836" t="s">
        <v>2809</v>
      </c>
      <c r="S836" t="s">
        <v>6344</v>
      </c>
      <c r="T836" t="s">
        <v>6345</v>
      </c>
      <c r="U836" t="s">
        <v>4008</v>
      </c>
      <c r="V836" t="s">
        <v>980</v>
      </c>
      <c r="W836" t="s">
        <v>245</v>
      </c>
      <c r="X836" t="s">
        <v>225</v>
      </c>
      <c r="Z836">
        <v>4</v>
      </c>
      <c r="AA836" t="s">
        <v>3921</v>
      </c>
      <c r="AB836" t="s">
        <v>6813</v>
      </c>
      <c r="AC836">
        <v>46153.706782407404</v>
      </c>
      <c r="AD836">
        <v>46153</v>
      </c>
      <c r="AE836" t="s">
        <v>3938</v>
      </c>
      <c r="AG836" t="s">
        <v>5098</v>
      </c>
      <c r="AH836">
        <v>6108841310</v>
      </c>
      <c r="AI836" t="s">
        <v>6814</v>
      </c>
      <c r="AM836" t="s">
        <v>3925</v>
      </c>
      <c r="AN836" t="s">
        <v>3926</v>
      </c>
      <c r="AO836" t="s">
        <v>268</v>
      </c>
      <c r="AP836" t="s">
        <v>386</v>
      </c>
      <c r="AQ836" t="s">
        <v>3940</v>
      </c>
      <c r="AU836" t="s">
        <v>4220</v>
      </c>
      <c r="AV836" t="s">
        <v>4000</v>
      </c>
      <c r="AW836" t="s">
        <v>1525</v>
      </c>
      <c r="AX836" t="s">
        <v>1524</v>
      </c>
      <c r="AY836" t="s">
        <v>254</v>
      </c>
      <c r="AZ836" t="s">
        <v>230</v>
      </c>
      <c r="BA836" t="s">
        <v>395</v>
      </c>
      <c r="BB836" t="s">
        <v>380</v>
      </c>
      <c r="BC836" t="s">
        <v>3927</v>
      </c>
      <c r="BD836" t="s">
        <v>3927</v>
      </c>
      <c r="BE836" t="s">
        <v>3927</v>
      </c>
      <c r="BF836">
        <v>12</v>
      </c>
    </row>
    <row r="837" spans="1:58" x14ac:dyDescent="0.3">
      <c r="A837">
        <v>2026</v>
      </c>
      <c r="B837">
        <v>202605</v>
      </c>
      <c r="C837">
        <v>5</v>
      </c>
      <c r="D837" s="14">
        <v>20001622972043</v>
      </c>
      <c r="E837" t="s">
        <v>2810</v>
      </c>
      <c r="F837" s="2">
        <v>46147.571377314816</v>
      </c>
      <c r="G837" s="2">
        <v>46148</v>
      </c>
      <c r="I837" t="s">
        <v>224</v>
      </c>
      <c r="J837" t="s">
        <v>230</v>
      </c>
      <c r="L837" t="s">
        <v>2247</v>
      </c>
      <c r="M837" t="s">
        <v>309</v>
      </c>
      <c r="N837" t="s">
        <v>297</v>
      </c>
      <c r="O837" t="s">
        <v>283</v>
      </c>
      <c r="Q837" t="s">
        <v>6815</v>
      </c>
      <c r="R837" t="s">
        <v>2809</v>
      </c>
      <c r="S837" t="s">
        <v>6349</v>
      </c>
      <c r="T837" t="s">
        <v>6350</v>
      </c>
      <c r="U837" t="s">
        <v>3034</v>
      </c>
      <c r="V837" t="s">
        <v>647</v>
      </c>
      <c r="W837" t="s">
        <v>245</v>
      </c>
      <c r="X837" t="s">
        <v>387</v>
      </c>
      <c r="Z837">
        <v>4</v>
      </c>
      <c r="AA837" t="s">
        <v>3921</v>
      </c>
      <c r="AB837" t="s">
        <v>4066</v>
      </c>
      <c r="AC837">
        <v>46153.354085648149</v>
      </c>
      <c r="AD837">
        <v>46152</v>
      </c>
      <c r="AE837" t="s">
        <v>3938</v>
      </c>
      <c r="AG837" t="s">
        <v>5135</v>
      </c>
      <c r="AH837">
        <v>6108840220</v>
      </c>
      <c r="AI837" t="s">
        <v>6816</v>
      </c>
      <c r="AM837" t="s">
        <v>3925</v>
      </c>
      <c r="AN837" t="s">
        <v>3926</v>
      </c>
      <c r="AO837" t="s">
        <v>268</v>
      </c>
      <c r="AP837" t="s">
        <v>249</v>
      </c>
      <c r="AQ837" t="s">
        <v>3940</v>
      </c>
      <c r="AU837" t="s">
        <v>4220</v>
      </c>
      <c r="AV837" t="s">
        <v>4000</v>
      </c>
      <c r="AW837" t="s">
        <v>389</v>
      </c>
      <c r="AX837" t="s">
        <v>388</v>
      </c>
      <c r="AY837" t="s">
        <v>253</v>
      </c>
      <c r="AZ837" t="s">
        <v>230</v>
      </c>
      <c r="BA837" t="s">
        <v>395</v>
      </c>
      <c r="BB837" t="s">
        <v>380</v>
      </c>
      <c r="BC837" t="s">
        <v>3927</v>
      </c>
      <c r="BD837" t="s">
        <v>3927</v>
      </c>
      <c r="BE837" t="s">
        <v>3927</v>
      </c>
      <c r="BF837">
        <v>12</v>
      </c>
    </row>
    <row r="838" spans="1:58" x14ac:dyDescent="0.3">
      <c r="A838">
        <v>2026</v>
      </c>
      <c r="B838">
        <v>202605</v>
      </c>
      <c r="C838">
        <v>5</v>
      </c>
      <c r="D838" s="14">
        <v>20001622970539</v>
      </c>
      <c r="E838" t="s">
        <v>2810</v>
      </c>
      <c r="F838" s="2">
        <v>46147.59306712963</v>
      </c>
      <c r="G838" s="2">
        <v>46148</v>
      </c>
      <c r="I838" t="s">
        <v>224</v>
      </c>
      <c r="J838" t="s">
        <v>230</v>
      </c>
      <c r="L838" t="s">
        <v>6817</v>
      </c>
      <c r="M838" t="s">
        <v>309</v>
      </c>
      <c r="N838" t="s">
        <v>297</v>
      </c>
      <c r="O838" t="s">
        <v>283</v>
      </c>
      <c r="Q838" t="s">
        <v>6818</v>
      </c>
      <c r="R838" t="s">
        <v>2809</v>
      </c>
      <c r="S838" t="s">
        <v>5377</v>
      </c>
      <c r="T838" t="s">
        <v>5378</v>
      </c>
      <c r="U838" t="s">
        <v>3034</v>
      </c>
      <c r="V838" t="s">
        <v>647</v>
      </c>
      <c r="W838" t="s">
        <v>245</v>
      </c>
      <c r="X838" t="s">
        <v>225</v>
      </c>
      <c r="Z838">
        <v>4</v>
      </c>
      <c r="AA838" t="s">
        <v>3921</v>
      </c>
      <c r="AB838" t="s">
        <v>3995</v>
      </c>
      <c r="AC838">
        <v>46153.458171296297</v>
      </c>
      <c r="AD838">
        <v>46152</v>
      </c>
      <c r="AE838" t="s">
        <v>3938</v>
      </c>
      <c r="AG838" t="s">
        <v>5006</v>
      </c>
      <c r="AH838">
        <v>6108855108</v>
      </c>
      <c r="AI838" t="s">
        <v>6819</v>
      </c>
      <c r="AM838" t="s">
        <v>3925</v>
      </c>
      <c r="AN838" t="s">
        <v>3926</v>
      </c>
      <c r="AO838" t="s">
        <v>268</v>
      </c>
      <c r="AP838" t="s">
        <v>386</v>
      </c>
      <c r="AQ838" t="s">
        <v>3998</v>
      </c>
      <c r="AU838" t="s">
        <v>4220</v>
      </c>
      <c r="AV838" t="s">
        <v>4000</v>
      </c>
      <c r="AW838" t="s">
        <v>320</v>
      </c>
      <c r="AX838" t="s">
        <v>319</v>
      </c>
      <c r="AY838" t="s">
        <v>254</v>
      </c>
      <c r="AZ838" t="s">
        <v>230</v>
      </c>
      <c r="BA838" t="s">
        <v>395</v>
      </c>
      <c r="BB838" t="s">
        <v>380</v>
      </c>
      <c r="BC838" t="s">
        <v>3927</v>
      </c>
      <c r="BD838" t="s">
        <v>3927</v>
      </c>
      <c r="BE838" t="s">
        <v>3927</v>
      </c>
      <c r="BF838">
        <v>12</v>
      </c>
    </row>
    <row r="839" spans="1:58" x14ac:dyDescent="0.3">
      <c r="A839">
        <v>2026</v>
      </c>
      <c r="B839">
        <v>202605</v>
      </c>
      <c r="C839">
        <v>5</v>
      </c>
      <c r="D839" s="14">
        <v>20001622970252</v>
      </c>
      <c r="E839" t="s">
        <v>2810</v>
      </c>
      <c r="F839" s="2">
        <v>46147.579930555556</v>
      </c>
      <c r="G839" s="2">
        <v>46148</v>
      </c>
      <c r="I839" t="s">
        <v>224</v>
      </c>
      <c r="J839" t="s">
        <v>230</v>
      </c>
      <c r="L839" t="s">
        <v>1305</v>
      </c>
      <c r="M839" t="s">
        <v>309</v>
      </c>
      <c r="N839" t="s">
        <v>297</v>
      </c>
      <c r="O839" t="s">
        <v>283</v>
      </c>
      <c r="Q839" t="s">
        <v>6820</v>
      </c>
      <c r="R839" t="s">
        <v>2809</v>
      </c>
      <c r="S839" t="s">
        <v>6590</v>
      </c>
      <c r="T839" t="s">
        <v>6591</v>
      </c>
      <c r="U839" t="s">
        <v>4796</v>
      </c>
      <c r="V839" t="s">
        <v>2024</v>
      </c>
      <c r="W839" t="s">
        <v>245</v>
      </c>
      <c r="X839" t="s">
        <v>225</v>
      </c>
      <c r="Z839">
        <v>4</v>
      </c>
      <c r="AA839" t="s">
        <v>3921</v>
      </c>
      <c r="AB839" t="s">
        <v>6821</v>
      </c>
      <c r="AC839">
        <v>46153.691145833334</v>
      </c>
      <c r="AD839">
        <v>46152</v>
      </c>
      <c r="AE839" t="s">
        <v>3938</v>
      </c>
      <c r="AG839" t="s">
        <v>2026</v>
      </c>
      <c r="AH839">
        <v>6108845243</v>
      </c>
      <c r="AI839" t="s">
        <v>6822</v>
      </c>
      <c r="AM839" t="s">
        <v>3925</v>
      </c>
      <c r="AN839" t="s">
        <v>3926</v>
      </c>
      <c r="AO839" t="s">
        <v>268</v>
      </c>
      <c r="AP839" t="s">
        <v>249</v>
      </c>
      <c r="AQ839" t="s">
        <v>3940</v>
      </c>
      <c r="AU839" t="s">
        <v>4220</v>
      </c>
      <c r="AV839" t="s">
        <v>4000</v>
      </c>
      <c r="AW839" t="s">
        <v>320</v>
      </c>
      <c r="AX839" t="s">
        <v>319</v>
      </c>
      <c r="AY839" t="s">
        <v>254</v>
      </c>
      <c r="AZ839" t="s">
        <v>230</v>
      </c>
      <c r="BA839" t="s">
        <v>395</v>
      </c>
      <c r="BB839" t="s">
        <v>380</v>
      </c>
      <c r="BC839" t="s">
        <v>3927</v>
      </c>
      <c r="BD839" t="s">
        <v>3927</v>
      </c>
      <c r="BE839" t="s">
        <v>3927</v>
      </c>
      <c r="BF839">
        <v>12</v>
      </c>
    </row>
    <row r="840" spans="1:58" x14ac:dyDescent="0.3">
      <c r="A840">
        <v>2026</v>
      </c>
      <c r="B840">
        <v>202605</v>
      </c>
      <c r="C840">
        <v>5</v>
      </c>
      <c r="D840" s="14">
        <v>20001622969936</v>
      </c>
      <c r="E840" t="s">
        <v>2810</v>
      </c>
      <c r="F840" s="2">
        <v>46147.564259259256</v>
      </c>
      <c r="G840" s="2">
        <v>46150</v>
      </c>
      <c r="I840" t="s">
        <v>224</v>
      </c>
      <c r="J840" t="s">
        <v>230</v>
      </c>
      <c r="L840" t="s">
        <v>3716</v>
      </c>
      <c r="M840" t="s">
        <v>902</v>
      </c>
      <c r="N840" t="s">
        <v>752</v>
      </c>
      <c r="O840" t="s">
        <v>623</v>
      </c>
      <c r="Q840" t="s">
        <v>6823</v>
      </c>
      <c r="R840" t="s">
        <v>2809</v>
      </c>
      <c r="S840" t="s">
        <v>5203</v>
      </c>
      <c r="T840" t="s">
        <v>5204</v>
      </c>
      <c r="U840" t="s">
        <v>3034</v>
      </c>
      <c r="V840" t="s">
        <v>647</v>
      </c>
      <c r="W840" t="s">
        <v>245</v>
      </c>
      <c r="X840" t="s">
        <v>225</v>
      </c>
      <c r="Z840">
        <v>4</v>
      </c>
      <c r="AA840" t="s">
        <v>3921</v>
      </c>
      <c r="AB840" t="s">
        <v>6824</v>
      </c>
      <c r="AC840">
        <v>46154.683587962965</v>
      </c>
      <c r="AD840">
        <v>46154</v>
      </c>
      <c r="AE840" t="s">
        <v>3938</v>
      </c>
      <c r="AG840" t="s">
        <v>5135</v>
      </c>
      <c r="AH840">
        <v>6108855062</v>
      </c>
      <c r="AI840" t="s">
        <v>6825</v>
      </c>
      <c r="AM840" t="s">
        <v>3925</v>
      </c>
      <c r="AN840" t="s">
        <v>3926</v>
      </c>
      <c r="AO840" t="s">
        <v>268</v>
      </c>
      <c r="AP840" t="s">
        <v>249</v>
      </c>
      <c r="AQ840" t="s">
        <v>3940</v>
      </c>
      <c r="AU840" t="s">
        <v>3999</v>
      </c>
      <c r="AV840" t="s">
        <v>4000</v>
      </c>
      <c r="AW840" t="s">
        <v>320</v>
      </c>
      <c r="AX840" t="s">
        <v>319</v>
      </c>
      <c r="AY840" t="s">
        <v>254</v>
      </c>
      <c r="AZ840" t="s">
        <v>230</v>
      </c>
      <c r="BA840" t="s">
        <v>395</v>
      </c>
      <c r="BB840" t="s">
        <v>380</v>
      </c>
      <c r="BC840" t="s">
        <v>3927</v>
      </c>
      <c r="BD840" t="s">
        <v>3927</v>
      </c>
      <c r="BE840" t="s">
        <v>3927</v>
      </c>
      <c r="BF840">
        <v>12</v>
      </c>
    </row>
    <row r="841" spans="1:58" x14ac:dyDescent="0.3">
      <c r="A841">
        <v>2026</v>
      </c>
      <c r="B841">
        <v>202605</v>
      </c>
      <c r="C841">
        <v>5</v>
      </c>
      <c r="D841" s="14">
        <v>20001622966991</v>
      </c>
      <c r="E841" t="s">
        <v>2810</v>
      </c>
      <c r="F841" s="2">
        <v>46147.566712962966</v>
      </c>
      <c r="G841" s="2">
        <v>46147</v>
      </c>
      <c r="I841" t="s">
        <v>224</v>
      </c>
      <c r="J841" t="s">
        <v>230</v>
      </c>
      <c r="L841" t="s">
        <v>6826</v>
      </c>
      <c r="M841" t="s">
        <v>309</v>
      </c>
      <c r="N841" t="s">
        <v>297</v>
      </c>
      <c r="O841" t="s">
        <v>283</v>
      </c>
      <c r="Q841" t="s">
        <v>6827</v>
      </c>
      <c r="R841" t="s">
        <v>2809</v>
      </c>
      <c r="S841" t="s">
        <v>5701</v>
      </c>
      <c r="T841" t="s">
        <v>5702</v>
      </c>
      <c r="U841" t="s">
        <v>3034</v>
      </c>
      <c r="V841" t="s">
        <v>647</v>
      </c>
      <c r="W841" t="s">
        <v>245</v>
      </c>
      <c r="X841" t="s">
        <v>387</v>
      </c>
      <c r="Z841">
        <v>4</v>
      </c>
      <c r="AA841" t="s">
        <v>3921</v>
      </c>
      <c r="AB841" t="s">
        <v>5790</v>
      </c>
      <c r="AC841">
        <v>46153.354085648149</v>
      </c>
      <c r="AD841">
        <v>46151</v>
      </c>
      <c r="AE841" t="s">
        <v>3938</v>
      </c>
      <c r="AG841" t="s">
        <v>5111</v>
      </c>
      <c r="AH841">
        <v>6108843238</v>
      </c>
      <c r="AI841" t="s">
        <v>6828</v>
      </c>
      <c r="AM841" t="s">
        <v>3925</v>
      </c>
      <c r="AN841" t="s">
        <v>3926</v>
      </c>
      <c r="AO841" t="s">
        <v>268</v>
      </c>
      <c r="AP841" t="s">
        <v>386</v>
      </c>
      <c r="AQ841" t="s">
        <v>3940</v>
      </c>
      <c r="AU841" t="s">
        <v>4220</v>
      </c>
      <c r="AV841" t="s">
        <v>4000</v>
      </c>
      <c r="AW841" t="s">
        <v>389</v>
      </c>
      <c r="AX841" t="s">
        <v>388</v>
      </c>
      <c r="AY841" t="s">
        <v>253</v>
      </c>
      <c r="AZ841" t="s">
        <v>230</v>
      </c>
      <c r="BA841" t="s">
        <v>395</v>
      </c>
      <c r="BB841" t="s">
        <v>380</v>
      </c>
      <c r="BC841" t="s">
        <v>3927</v>
      </c>
      <c r="BD841" t="s">
        <v>3927</v>
      </c>
      <c r="BE841" t="s">
        <v>3927</v>
      </c>
      <c r="BF841">
        <v>12</v>
      </c>
    </row>
    <row r="842" spans="1:58" x14ac:dyDescent="0.3">
      <c r="A842">
        <v>2026</v>
      </c>
      <c r="B842">
        <v>202605</v>
      </c>
      <c r="C842">
        <v>5</v>
      </c>
      <c r="D842" s="14">
        <v>20001622966805</v>
      </c>
      <c r="E842" t="s">
        <v>2810</v>
      </c>
      <c r="F842" s="2">
        <v>46147.603784722225</v>
      </c>
      <c r="G842" s="2">
        <v>46149</v>
      </c>
      <c r="I842" t="s">
        <v>224</v>
      </c>
      <c r="J842" t="s">
        <v>230</v>
      </c>
      <c r="L842" t="s">
        <v>3688</v>
      </c>
      <c r="M842" t="s">
        <v>902</v>
      </c>
      <c r="N842" t="s">
        <v>752</v>
      </c>
      <c r="O842" t="s">
        <v>623</v>
      </c>
      <c r="Q842" t="s">
        <v>6829</v>
      </c>
      <c r="R842" t="s">
        <v>2809</v>
      </c>
      <c r="S842" t="s">
        <v>5640</v>
      </c>
      <c r="T842" t="s">
        <v>5641</v>
      </c>
      <c r="U842" t="s">
        <v>3034</v>
      </c>
      <c r="V842" t="s">
        <v>647</v>
      </c>
      <c r="W842" t="s">
        <v>245</v>
      </c>
      <c r="X842" t="s">
        <v>225</v>
      </c>
      <c r="Z842">
        <v>4</v>
      </c>
      <c r="AA842" t="s">
        <v>3921</v>
      </c>
      <c r="AB842" t="s">
        <v>3995</v>
      </c>
      <c r="AC842">
        <v>46155.513055555559</v>
      </c>
      <c r="AD842">
        <v>46153</v>
      </c>
      <c r="AE842" t="s">
        <v>3938</v>
      </c>
      <c r="AG842" t="s">
        <v>5006</v>
      </c>
      <c r="AH842">
        <v>6108846260</v>
      </c>
      <c r="AI842" t="s">
        <v>6830</v>
      </c>
      <c r="AM842" t="s">
        <v>3925</v>
      </c>
      <c r="AN842" t="s">
        <v>3926</v>
      </c>
      <c r="AO842" t="s">
        <v>268</v>
      </c>
      <c r="AP842" t="s">
        <v>386</v>
      </c>
      <c r="AQ842" t="s">
        <v>3998</v>
      </c>
      <c r="AW842" t="s">
        <v>227</v>
      </c>
      <c r="AX842" t="s">
        <v>226</v>
      </c>
      <c r="AY842" t="s">
        <v>254</v>
      </c>
      <c r="AZ842" t="s">
        <v>230</v>
      </c>
      <c r="BA842" t="s">
        <v>395</v>
      </c>
      <c r="BB842" t="s">
        <v>380</v>
      </c>
      <c r="BC842" t="s">
        <v>3927</v>
      </c>
      <c r="BD842" t="s">
        <v>3927</v>
      </c>
      <c r="BE842" t="s">
        <v>3927</v>
      </c>
      <c r="BF842">
        <v>12</v>
      </c>
    </row>
    <row r="843" spans="1:58" x14ac:dyDescent="0.3">
      <c r="A843">
        <v>2026</v>
      </c>
      <c r="B843">
        <v>202605</v>
      </c>
      <c r="C843">
        <v>5</v>
      </c>
      <c r="D843" s="14">
        <v>20001622965394</v>
      </c>
      <c r="E843" t="s">
        <v>2810</v>
      </c>
      <c r="F843" s="2">
        <v>46147.586099537039</v>
      </c>
      <c r="G843" s="2">
        <v>46151</v>
      </c>
      <c r="I843" t="s">
        <v>224</v>
      </c>
      <c r="J843" t="s">
        <v>230</v>
      </c>
      <c r="L843" t="s">
        <v>3486</v>
      </c>
      <c r="M843" t="s">
        <v>309</v>
      </c>
      <c r="N843" t="s">
        <v>297</v>
      </c>
      <c r="O843" t="s">
        <v>283</v>
      </c>
      <c r="Q843" t="s">
        <v>6831</v>
      </c>
      <c r="R843" t="s">
        <v>2809</v>
      </c>
      <c r="S843" t="s">
        <v>4851</v>
      </c>
      <c r="T843" t="s">
        <v>4852</v>
      </c>
      <c r="U843" t="s">
        <v>3034</v>
      </c>
      <c r="V843" t="s">
        <v>3994</v>
      </c>
      <c r="W843" t="s">
        <v>245</v>
      </c>
      <c r="X843" t="s">
        <v>225</v>
      </c>
      <c r="Z843">
        <v>2</v>
      </c>
      <c r="AA843" t="s">
        <v>3921</v>
      </c>
      <c r="AB843" t="s">
        <v>6832</v>
      </c>
      <c r="AC843">
        <v>46153.652141203704</v>
      </c>
      <c r="AD843">
        <v>46153</v>
      </c>
      <c r="AE843" t="s">
        <v>3938</v>
      </c>
      <c r="AG843" t="s">
        <v>4854</v>
      </c>
      <c r="AH843">
        <v>6061744347</v>
      </c>
      <c r="AI843" t="s">
        <v>6833</v>
      </c>
      <c r="AM843" t="s">
        <v>3925</v>
      </c>
      <c r="AN843" t="s">
        <v>3926</v>
      </c>
      <c r="AO843" t="s">
        <v>268</v>
      </c>
      <c r="AP843" t="s">
        <v>386</v>
      </c>
      <c r="AQ843" t="s">
        <v>3940</v>
      </c>
      <c r="AU843" t="s">
        <v>4220</v>
      </c>
      <c r="AV843" t="s">
        <v>4000</v>
      </c>
      <c r="AW843" t="s">
        <v>1191</v>
      </c>
      <c r="AX843" t="s">
        <v>1190</v>
      </c>
      <c r="AY843" t="s">
        <v>254</v>
      </c>
      <c r="AZ843" t="s">
        <v>230</v>
      </c>
      <c r="BA843" t="s">
        <v>273</v>
      </c>
      <c r="BB843" t="s">
        <v>380</v>
      </c>
      <c r="BC843" t="s">
        <v>3927</v>
      </c>
      <c r="BD843" t="s">
        <v>3927</v>
      </c>
      <c r="BE843" t="s">
        <v>3927</v>
      </c>
      <c r="BF843">
        <v>9</v>
      </c>
    </row>
    <row r="844" spans="1:58" x14ac:dyDescent="0.3">
      <c r="A844">
        <v>2026</v>
      </c>
      <c r="B844">
        <v>202605</v>
      </c>
      <c r="C844">
        <v>5</v>
      </c>
      <c r="D844" s="14">
        <v>20001622963067</v>
      </c>
      <c r="E844" t="s">
        <v>2810</v>
      </c>
      <c r="F844" s="2">
        <v>46147.569340277776</v>
      </c>
      <c r="G844" s="2">
        <v>46148</v>
      </c>
      <c r="I844" t="s">
        <v>224</v>
      </c>
      <c r="J844" t="s">
        <v>230</v>
      </c>
      <c r="L844" t="s">
        <v>1160</v>
      </c>
      <c r="M844" t="s">
        <v>261</v>
      </c>
      <c r="N844" t="s">
        <v>237</v>
      </c>
      <c r="O844" t="s">
        <v>257</v>
      </c>
      <c r="Q844" t="s">
        <v>6834</v>
      </c>
      <c r="R844" t="s">
        <v>2809</v>
      </c>
      <c r="S844" t="s">
        <v>1161</v>
      </c>
      <c r="T844" t="s">
        <v>1162</v>
      </c>
      <c r="U844" t="s">
        <v>258</v>
      </c>
      <c r="V844" t="s">
        <v>247</v>
      </c>
      <c r="W844" t="s">
        <v>245</v>
      </c>
      <c r="X844" t="s">
        <v>225</v>
      </c>
      <c r="Z844">
        <v>1</v>
      </c>
      <c r="AA844" t="s">
        <v>3921</v>
      </c>
      <c r="AB844" t="s">
        <v>6835</v>
      </c>
      <c r="AC844">
        <v>46149.692083333335</v>
      </c>
      <c r="AD844">
        <v>46149</v>
      </c>
      <c r="AE844" t="s">
        <v>3938</v>
      </c>
      <c r="AG844" t="s">
        <v>410</v>
      </c>
      <c r="AH844">
        <v>6108842235</v>
      </c>
      <c r="AI844" t="s">
        <v>6836</v>
      </c>
      <c r="AM844" t="s">
        <v>3925</v>
      </c>
      <c r="AN844" t="s">
        <v>3926</v>
      </c>
      <c r="AO844" t="s">
        <v>268</v>
      </c>
      <c r="AP844" t="s">
        <v>386</v>
      </c>
      <c r="AQ844" t="s">
        <v>3940</v>
      </c>
      <c r="AU844" t="s">
        <v>4282</v>
      </c>
      <c r="AV844" t="s">
        <v>4000</v>
      </c>
      <c r="AW844" t="s">
        <v>320</v>
      </c>
      <c r="AX844" t="s">
        <v>319</v>
      </c>
      <c r="AY844" t="s">
        <v>254</v>
      </c>
      <c r="AZ844" t="s">
        <v>230</v>
      </c>
      <c r="BA844" t="s">
        <v>395</v>
      </c>
      <c r="BB844" t="s">
        <v>380</v>
      </c>
      <c r="BC844" t="s">
        <v>3927</v>
      </c>
      <c r="BD844" t="s">
        <v>3927</v>
      </c>
      <c r="BE844" t="s">
        <v>3927</v>
      </c>
      <c r="BF844">
        <v>12</v>
      </c>
    </row>
    <row r="845" spans="1:58" x14ac:dyDescent="0.3">
      <c r="A845">
        <v>2026</v>
      </c>
      <c r="B845">
        <v>202605</v>
      </c>
      <c r="C845">
        <v>5</v>
      </c>
      <c r="D845" s="14">
        <v>20001622963011</v>
      </c>
      <c r="E845" t="s">
        <v>2810</v>
      </c>
      <c r="F845" s="2">
        <v>46147.566087962965</v>
      </c>
      <c r="G845" s="2">
        <v>46148</v>
      </c>
      <c r="I845" t="s">
        <v>224</v>
      </c>
      <c r="J845" t="s">
        <v>230</v>
      </c>
      <c r="L845" t="s">
        <v>6837</v>
      </c>
      <c r="M845" t="s">
        <v>309</v>
      </c>
      <c r="N845" t="s">
        <v>297</v>
      </c>
      <c r="O845" t="s">
        <v>283</v>
      </c>
      <c r="Q845" t="s">
        <v>6838</v>
      </c>
      <c r="R845" t="s">
        <v>2809</v>
      </c>
      <c r="S845" t="s">
        <v>347</v>
      </c>
      <c r="T845" t="s">
        <v>358</v>
      </c>
      <c r="U845" t="s">
        <v>258</v>
      </c>
      <c r="V845" t="s">
        <v>247</v>
      </c>
      <c r="W845" t="s">
        <v>245</v>
      </c>
      <c r="X845" t="s">
        <v>387</v>
      </c>
      <c r="Z845">
        <v>1</v>
      </c>
      <c r="AA845" t="s">
        <v>3921</v>
      </c>
      <c r="AB845" t="s">
        <v>6839</v>
      </c>
      <c r="AC845">
        <v>46149.692083333335</v>
      </c>
      <c r="AD845">
        <v>46149</v>
      </c>
      <c r="AE845" t="s">
        <v>3938</v>
      </c>
      <c r="AG845" t="s">
        <v>359</v>
      </c>
      <c r="AH845">
        <v>6108320870</v>
      </c>
      <c r="AI845" t="s">
        <v>6840</v>
      </c>
      <c r="AM845" t="s">
        <v>3925</v>
      </c>
      <c r="AN845" t="s">
        <v>3926</v>
      </c>
      <c r="AO845" t="s">
        <v>268</v>
      </c>
      <c r="AP845" t="s">
        <v>304</v>
      </c>
      <c r="AQ845" t="s">
        <v>3940</v>
      </c>
      <c r="AU845" t="s">
        <v>4282</v>
      </c>
      <c r="AV845" t="s">
        <v>4000</v>
      </c>
      <c r="AW845" t="s">
        <v>447</v>
      </c>
      <c r="AX845" t="s">
        <v>446</v>
      </c>
      <c r="AY845" t="s">
        <v>253</v>
      </c>
      <c r="AZ845" t="s">
        <v>230</v>
      </c>
      <c r="BA845" t="s">
        <v>273</v>
      </c>
      <c r="BB845" t="s">
        <v>380</v>
      </c>
      <c r="BC845" t="s">
        <v>3927</v>
      </c>
      <c r="BD845" t="s">
        <v>3927</v>
      </c>
      <c r="BE845" t="s">
        <v>3927</v>
      </c>
      <c r="BF845">
        <v>16</v>
      </c>
    </row>
    <row r="846" spans="1:58" x14ac:dyDescent="0.3">
      <c r="A846">
        <v>2026</v>
      </c>
      <c r="B846">
        <v>202605</v>
      </c>
      <c r="C846">
        <v>5</v>
      </c>
      <c r="D846" s="14">
        <v>20001622961322</v>
      </c>
      <c r="E846" t="s">
        <v>2810</v>
      </c>
      <c r="F846" s="2">
        <v>46147.581331018519</v>
      </c>
      <c r="G846" s="2">
        <v>46148</v>
      </c>
      <c r="I846" t="s">
        <v>224</v>
      </c>
      <c r="J846" t="s">
        <v>230</v>
      </c>
      <c r="L846" t="s">
        <v>6841</v>
      </c>
      <c r="M846" t="s">
        <v>1336</v>
      </c>
      <c r="N846" t="s">
        <v>546</v>
      </c>
      <c r="O846" t="s">
        <v>554</v>
      </c>
      <c r="Q846" t="s">
        <v>6842</v>
      </c>
      <c r="R846" t="s">
        <v>2809</v>
      </c>
      <c r="S846" t="s">
        <v>6573</v>
      </c>
      <c r="T846" t="s">
        <v>6574</v>
      </c>
      <c r="U846" t="s">
        <v>4796</v>
      </c>
      <c r="V846" t="s">
        <v>2024</v>
      </c>
      <c r="W846" t="s">
        <v>245</v>
      </c>
      <c r="X846" t="s">
        <v>387</v>
      </c>
      <c r="Z846">
        <v>4</v>
      </c>
      <c r="AA846" t="s">
        <v>3921</v>
      </c>
      <c r="AB846" t="s">
        <v>6843</v>
      </c>
      <c r="AC846">
        <v>46153.691145833334</v>
      </c>
      <c r="AD846">
        <v>46152</v>
      </c>
      <c r="AE846" t="s">
        <v>3938</v>
      </c>
      <c r="AG846" t="s">
        <v>6332</v>
      </c>
      <c r="AH846">
        <v>6108855077</v>
      </c>
      <c r="AI846" t="s">
        <v>6844</v>
      </c>
      <c r="AM846" t="s">
        <v>3925</v>
      </c>
      <c r="AN846" t="s">
        <v>3926</v>
      </c>
      <c r="AO846" t="s">
        <v>268</v>
      </c>
      <c r="AP846" t="s">
        <v>249</v>
      </c>
      <c r="AQ846" t="s">
        <v>3940</v>
      </c>
      <c r="AU846" t="s">
        <v>4220</v>
      </c>
      <c r="AV846" t="s">
        <v>4000</v>
      </c>
      <c r="AW846" t="s">
        <v>447</v>
      </c>
      <c r="AX846" t="s">
        <v>446</v>
      </c>
      <c r="AY846" t="s">
        <v>253</v>
      </c>
      <c r="AZ846" t="s">
        <v>230</v>
      </c>
      <c r="BA846" t="s">
        <v>395</v>
      </c>
      <c r="BB846" t="s">
        <v>1879</v>
      </c>
      <c r="BC846" t="s">
        <v>3927</v>
      </c>
      <c r="BD846" t="s">
        <v>3927</v>
      </c>
      <c r="BE846" t="s">
        <v>3927</v>
      </c>
      <c r="BF846">
        <v>12</v>
      </c>
    </row>
    <row r="847" spans="1:58" x14ac:dyDescent="0.3">
      <c r="A847">
        <v>2026</v>
      </c>
      <c r="B847">
        <v>202605</v>
      </c>
      <c r="C847">
        <v>5</v>
      </c>
      <c r="D847" s="14">
        <v>20001622960020</v>
      </c>
      <c r="E847" t="s">
        <v>2810</v>
      </c>
      <c r="F847" s="2">
        <v>46147.564363425925</v>
      </c>
      <c r="G847" s="2">
        <v>46149</v>
      </c>
      <c r="I847" t="s">
        <v>224</v>
      </c>
      <c r="J847" t="s">
        <v>230</v>
      </c>
      <c r="L847" t="s">
        <v>2932</v>
      </c>
      <c r="M847" t="s">
        <v>1949</v>
      </c>
      <c r="N847" t="s">
        <v>322</v>
      </c>
      <c r="O847" t="s">
        <v>331</v>
      </c>
      <c r="Q847" t="s">
        <v>6845</v>
      </c>
      <c r="R847" t="s">
        <v>2809</v>
      </c>
      <c r="S847" t="s">
        <v>5159</v>
      </c>
      <c r="T847" t="s">
        <v>5160</v>
      </c>
      <c r="U847" t="s">
        <v>3034</v>
      </c>
      <c r="V847" t="s">
        <v>647</v>
      </c>
      <c r="W847" t="s">
        <v>245</v>
      </c>
      <c r="X847" t="s">
        <v>387</v>
      </c>
      <c r="Z847">
        <v>4</v>
      </c>
      <c r="AA847" t="s">
        <v>3921</v>
      </c>
      <c r="AB847" t="s">
        <v>3995</v>
      </c>
      <c r="AC847">
        <v>46155.513020833336</v>
      </c>
      <c r="AD847">
        <v>46153</v>
      </c>
      <c r="AE847" t="s">
        <v>3938</v>
      </c>
      <c r="AG847" t="s">
        <v>5111</v>
      </c>
      <c r="AH847">
        <v>6108854058</v>
      </c>
      <c r="AI847" t="s">
        <v>6846</v>
      </c>
      <c r="AM847" t="s">
        <v>3925</v>
      </c>
      <c r="AN847" t="s">
        <v>3926</v>
      </c>
      <c r="AO847" t="s">
        <v>268</v>
      </c>
      <c r="AP847" t="s">
        <v>386</v>
      </c>
      <c r="AQ847" t="s">
        <v>3998</v>
      </c>
      <c r="AW847" t="s">
        <v>389</v>
      </c>
      <c r="AX847" t="s">
        <v>388</v>
      </c>
      <c r="AY847" t="s">
        <v>253</v>
      </c>
      <c r="AZ847" t="s">
        <v>230</v>
      </c>
      <c r="BA847" t="s">
        <v>273</v>
      </c>
      <c r="BB847" t="s">
        <v>1879</v>
      </c>
      <c r="BC847" t="s">
        <v>3927</v>
      </c>
      <c r="BD847" t="s">
        <v>3927</v>
      </c>
      <c r="BE847" t="s">
        <v>3927</v>
      </c>
      <c r="BF847">
        <v>12</v>
      </c>
    </row>
    <row r="848" spans="1:58" x14ac:dyDescent="0.3">
      <c r="A848">
        <v>2026</v>
      </c>
      <c r="B848">
        <v>202605</v>
      </c>
      <c r="C848">
        <v>5</v>
      </c>
      <c r="D848" s="14">
        <v>20001622940562</v>
      </c>
      <c r="E848" t="s">
        <v>2810</v>
      </c>
      <c r="F848" s="2">
        <v>46147.784780092596</v>
      </c>
      <c r="G848" s="2">
        <v>46149</v>
      </c>
      <c r="I848" t="s">
        <v>224</v>
      </c>
      <c r="J848" t="s">
        <v>230</v>
      </c>
      <c r="L848" t="s">
        <v>6847</v>
      </c>
      <c r="M848" t="s">
        <v>902</v>
      </c>
      <c r="N848" t="s">
        <v>752</v>
      </c>
      <c r="O848" t="s">
        <v>623</v>
      </c>
      <c r="Q848" t="s">
        <v>6848</v>
      </c>
      <c r="R848" t="s">
        <v>2809</v>
      </c>
      <c r="S848" t="s">
        <v>4807</v>
      </c>
      <c r="T848" t="s">
        <v>4808</v>
      </c>
      <c r="U848" t="s">
        <v>3034</v>
      </c>
      <c r="V848" t="s">
        <v>4809</v>
      </c>
      <c r="W848" t="s">
        <v>245</v>
      </c>
      <c r="X848" t="s">
        <v>225</v>
      </c>
      <c r="Z848">
        <v>0</v>
      </c>
      <c r="AA848" t="s">
        <v>3921</v>
      </c>
      <c r="AB848" t="s">
        <v>4810</v>
      </c>
      <c r="AC848">
        <v>46150.776493055557</v>
      </c>
      <c r="AD848">
        <v>46149</v>
      </c>
      <c r="AE848" t="s">
        <v>4811</v>
      </c>
      <c r="AG848" t="s">
        <v>4812</v>
      </c>
      <c r="AH848">
        <v>6108868728</v>
      </c>
      <c r="AI848" t="s">
        <v>6849</v>
      </c>
      <c r="AM848" t="s">
        <v>3925</v>
      </c>
      <c r="AN848" t="s">
        <v>3926</v>
      </c>
      <c r="AO848" t="s">
        <v>4814</v>
      </c>
      <c r="AP848" t="s">
        <v>249</v>
      </c>
      <c r="AQ848" t="s">
        <v>4815</v>
      </c>
      <c r="AU848" t="s">
        <v>5728</v>
      </c>
      <c r="AV848" t="s">
        <v>4817</v>
      </c>
      <c r="AW848" t="s">
        <v>320</v>
      </c>
      <c r="AX848" t="s">
        <v>319</v>
      </c>
      <c r="AY848" t="s">
        <v>254</v>
      </c>
      <c r="AZ848" t="s">
        <v>230</v>
      </c>
      <c r="BA848" t="s">
        <v>395</v>
      </c>
      <c r="BB848" t="s">
        <v>380</v>
      </c>
      <c r="BC848" t="s">
        <v>3927</v>
      </c>
      <c r="BD848" t="s">
        <v>3927</v>
      </c>
      <c r="BE848" t="s">
        <v>3927</v>
      </c>
      <c r="BF848">
        <v>12</v>
      </c>
    </row>
    <row r="849" spans="1:58" x14ac:dyDescent="0.3">
      <c r="A849">
        <v>2026</v>
      </c>
      <c r="B849">
        <v>202605</v>
      </c>
      <c r="C849">
        <v>5</v>
      </c>
      <c r="D849" s="14">
        <v>20001622935800</v>
      </c>
      <c r="E849" t="s">
        <v>2810</v>
      </c>
      <c r="F849" s="2">
        <v>46147.563530092593</v>
      </c>
      <c r="G849" s="2">
        <v>46148</v>
      </c>
      <c r="I849" t="s">
        <v>224</v>
      </c>
      <c r="J849" t="s">
        <v>230</v>
      </c>
      <c r="L849" t="s">
        <v>2853</v>
      </c>
      <c r="M849" t="s">
        <v>334</v>
      </c>
      <c r="N849" t="s">
        <v>322</v>
      </c>
      <c r="O849" t="s">
        <v>331</v>
      </c>
      <c r="Q849" t="s">
        <v>6850</v>
      </c>
      <c r="R849" t="s">
        <v>2809</v>
      </c>
      <c r="S849" t="s">
        <v>5453</v>
      </c>
      <c r="T849" t="s">
        <v>5454</v>
      </c>
      <c r="U849" t="s">
        <v>3034</v>
      </c>
      <c r="V849" t="s">
        <v>647</v>
      </c>
      <c r="W849" t="s">
        <v>245</v>
      </c>
      <c r="X849" t="s">
        <v>225</v>
      </c>
      <c r="Z849">
        <v>4</v>
      </c>
      <c r="AA849" t="s">
        <v>3921</v>
      </c>
      <c r="AB849" t="s">
        <v>3995</v>
      </c>
      <c r="AC849">
        <v>46153.458240740743</v>
      </c>
      <c r="AD849">
        <v>46152</v>
      </c>
      <c r="AE849" t="s">
        <v>3938</v>
      </c>
      <c r="AG849" t="s">
        <v>5135</v>
      </c>
      <c r="AH849">
        <v>6068345290</v>
      </c>
      <c r="AI849" t="s">
        <v>6851</v>
      </c>
      <c r="AM849" t="s">
        <v>3925</v>
      </c>
      <c r="AN849" t="s">
        <v>3926</v>
      </c>
      <c r="AO849" t="s">
        <v>268</v>
      </c>
      <c r="AP849" t="s">
        <v>386</v>
      </c>
      <c r="AQ849" t="s">
        <v>3998</v>
      </c>
      <c r="AU849" t="s">
        <v>4220</v>
      </c>
      <c r="AV849" t="s">
        <v>4000</v>
      </c>
      <c r="AW849" t="s">
        <v>227</v>
      </c>
      <c r="AX849" t="s">
        <v>226</v>
      </c>
      <c r="AY849" t="s">
        <v>254</v>
      </c>
      <c r="AZ849" t="s">
        <v>230</v>
      </c>
      <c r="BA849" t="s">
        <v>273</v>
      </c>
      <c r="BB849" t="s">
        <v>380</v>
      </c>
      <c r="BC849" t="s">
        <v>3927</v>
      </c>
      <c r="BD849" t="s">
        <v>3927</v>
      </c>
      <c r="BE849" t="s">
        <v>3927</v>
      </c>
      <c r="BF849">
        <v>12</v>
      </c>
    </row>
    <row r="850" spans="1:58" x14ac:dyDescent="0.3">
      <c r="A850">
        <v>2026</v>
      </c>
      <c r="B850">
        <v>202605</v>
      </c>
      <c r="C850">
        <v>5</v>
      </c>
      <c r="D850" s="14">
        <v>20001622934884</v>
      </c>
      <c r="E850" t="s">
        <v>2810</v>
      </c>
      <c r="F850" s="2">
        <v>46147.56758101852</v>
      </c>
      <c r="G850" s="2">
        <v>46148</v>
      </c>
      <c r="I850" t="s">
        <v>224</v>
      </c>
      <c r="J850" t="s">
        <v>230</v>
      </c>
      <c r="L850" t="s">
        <v>3335</v>
      </c>
      <c r="M850" t="s">
        <v>309</v>
      </c>
      <c r="N850" t="s">
        <v>297</v>
      </c>
      <c r="O850" t="s">
        <v>283</v>
      </c>
      <c r="Q850" t="s">
        <v>6852</v>
      </c>
      <c r="R850" t="s">
        <v>2809</v>
      </c>
      <c r="S850" t="s">
        <v>5865</v>
      </c>
      <c r="T850" t="s">
        <v>5866</v>
      </c>
      <c r="U850" t="s">
        <v>3034</v>
      </c>
      <c r="V850" t="s">
        <v>647</v>
      </c>
      <c r="W850" t="s">
        <v>245</v>
      </c>
      <c r="X850" t="s">
        <v>387</v>
      </c>
      <c r="Z850">
        <v>4</v>
      </c>
      <c r="AA850" t="s">
        <v>3921</v>
      </c>
      <c r="AB850" t="s">
        <v>3995</v>
      </c>
      <c r="AC850">
        <v>46153.458136574074</v>
      </c>
      <c r="AD850">
        <v>46152</v>
      </c>
      <c r="AE850" t="s">
        <v>3938</v>
      </c>
      <c r="AG850" t="s">
        <v>5111</v>
      </c>
      <c r="AH850">
        <v>6108858011</v>
      </c>
      <c r="AI850" t="s">
        <v>6853</v>
      </c>
      <c r="AM850" t="s">
        <v>3925</v>
      </c>
      <c r="AN850" t="s">
        <v>3926</v>
      </c>
      <c r="AO850" t="s">
        <v>268</v>
      </c>
      <c r="AP850" t="s">
        <v>386</v>
      </c>
      <c r="AQ850" t="s">
        <v>3998</v>
      </c>
      <c r="AU850" t="s">
        <v>4220</v>
      </c>
      <c r="AV850" t="s">
        <v>4000</v>
      </c>
      <c r="AW850" t="s">
        <v>447</v>
      </c>
      <c r="AX850" t="s">
        <v>446</v>
      </c>
      <c r="AY850" t="s">
        <v>253</v>
      </c>
      <c r="AZ850" t="s">
        <v>230</v>
      </c>
      <c r="BA850" t="s">
        <v>395</v>
      </c>
      <c r="BB850" t="s">
        <v>380</v>
      </c>
      <c r="BC850" t="s">
        <v>3927</v>
      </c>
      <c r="BD850" t="s">
        <v>3927</v>
      </c>
      <c r="BE850" t="s">
        <v>3927</v>
      </c>
      <c r="BF850">
        <v>12</v>
      </c>
    </row>
    <row r="851" spans="1:58" x14ac:dyDescent="0.3">
      <c r="A851">
        <v>2026</v>
      </c>
      <c r="B851">
        <v>202605</v>
      </c>
      <c r="C851">
        <v>5</v>
      </c>
      <c r="D851" s="14">
        <v>20001622934689</v>
      </c>
      <c r="E851" t="s">
        <v>2810</v>
      </c>
      <c r="F851" s="2">
        <v>46147.557916666665</v>
      </c>
      <c r="G851" s="2">
        <v>46150</v>
      </c>
      <c r="I851" t="s">
        <v>224</v>
      </c>
      <c r="J851" t="s">
        <v>230</v>
      </c>
      <c r="L851" t="s">
        <v>6854</v>
      </c>
      <c r="M851" t="s">
        <v>1366</v>
      </c>
      <c r="N851" t="s">
        <v>1359</v>
      </c>
      <c r="O851" t="s">
        <v>554</v>
      </c>
      <c r="Q851" t="s">
        <v>6855</v>
      </c>
      <c r="R851" t="s">
        <v>2809</v>
      </c>
      <c r="S851" t="s">
        <v>5318</v>
      </c>
      <c r="T851" t="s">
        <v>5319</v>
      </c>
      <c r="U851" t="s">
        <v>3034</v>
      </c>
      <c r="V851" t="s">
        <v>3994</v>
      </c>
      <c r="W851" t="s">
        <v>245</v>
      </c>
      <c r="X851" t="s">
        <v>225</v>
      </c>
      <c r="Z851">
        <v>3</v>
      </c>
      <c r="AA851" t="s">
        <v>3921</v>
      </c>
      <c r="AB851" t="s">
        <v>6856</v>
      </c>
      <c r="AC851">
        <v>46153.652141203704</v>
      </c>
      <c r="AD851">
        <v>46153</v>
      </c>
      <c r="AE851" t="s">
        <v>3938</v>
      </c>
      <c r="AG851" t="s">
        <v>4854</v>
      </c>
      <c r="AH851">
        <v>1031746931</v>
      </c>
      <c r="AI851" t="s">
        <v>6857</v>
      </c>
      <c r="AM851" t="s">
        <v>3925</v>
      </c>
      <c r="AN851" t="s">
        <v>3926</v>
      </c>
      <c r="AO851" t="s">
        <v>268</v>
      </c>
      <c r="AP851" t="s">
        <v>386</v>
      </c>
      <c r="AQ851" t="s">
        <v>3940</v>
      </c>
      <c r="AU851" t="s">
        <v>4220</v>
      </c>
      <c r="AV851" t="s">
        <v>4000</v>
      </c>
      <c r="AW851" t="s">
        <v>227</v>
      </c>
      <c r="AX851" t="s">
        <v>226</v>
      </c>
      <c r="AY851" t="s">
        <v>254</v>
      </c>
      <c r="AZ851" t="s">
        <v>230</v>
      </c>
      <c r="BA851" t="s">
        <v>344</v>
      </c>
      <c r="BB851" t="s">
        <v>232</v>
      </c>
      <c r="BC851" t="s">
        <v>3927</v>
      </c>
      <c r="BD851" t="s">
        <v>3927</v>
      </c>
      <c r="BE851" t="s">
        <v>3927</v>
      </c>
      <c r="BF851">
        <v>20</v>
      </c>
    </row>
    <row r="852" spans="1:58" x14ac:dyDescent="0.3">
      <c r="A852">
        <v>2026</v>
      </c>
      <c r="B852">
        <v>202605</v>
      </c>
      <c r="C852">
        <v>5</v>
      </c>
      <c r="D852" s="14">
        <v>20001622932054</v>
      </c>
      <c r="E852" t="s">
        <v>2810</v>
      </c>
      <c r="F852" s="2">
        <v>46147.52547453704</v>
      </c>
      <c r="G852" s="2">
        <v>46149</v>
      </c>
      <c r="I852" t="s">
        <v>224</v>
      </c>
      <c r="J852" t="s">
        <v>230</v>
      </c>
      <c r="L852" t="s">
        <v>6858</v>
      </c>
      <c r="M852" t="s">
        <v>902</v>
      </c>
      <c r="N852" t="s">
        <v>752</v>
      </c>
      <c r="O852" t="s">
        <v>623</v>
      </c>
      <c r="Q852" t="s">
        <v>6859</v>
      </c>
      <c r="R852" t="s">
        <v>2809</v>
      </c>
      <c r="S852" t="s">
        <v>5470</v>
      </c>
      <c r="T852" t="s">
        <v>5471</v>
      </c>
      <c r="U852" t="s">
        <v>3034</v>
      </c>
      <c r="V852" t="s">
        <v>647</v>
      </c>
      <c r="W852" t="s">
        <v>245</v>
      </c>
      <c r="X852" t="s">
        <v>387</v>
      </c>
      <c r="Z852">
        <v>4</v>
      </c>
      <c r="AA852" t="s">
        <v>3921</v>
      </c>
      <c r="AB852" t="s">
        <v>3995</v>
      </c>
      <c r="AC852">
        <v>46155.513020833336</v>
      </c>
      <c r="AD852">
        <v>46153</v>
      </c>
      <c r="AE852" t="s">
        <v>3938</v>
      </c>
      <c r="AG852" t="s">
        <v>5111</v>
      </c>
      <c r="AH852">
        <v>6108846141</v>
      </c>
      <c r="AI852" t="s">
        <v>6860</v>
      </c>
      <c r="AM852" t="s">
        <v>3925</v>
      </c>
      <c r="AN852" t="s">
        <v>3926</v>
      </c>
      <c r="AO852" t="s">
        <v>268</v>
      </c>
      <c r="AP852" t="s">
        <v>853</v>
      </c>
      <c r="AQ852" t="s">
        <v>3998</v>
      </c>
      <c r="AW852" t="s">
        <v>1227</v>
      </c>
      <c r="AX852" t="s">
        <v>1226</v>
      </c>
      <c r="AY852" t="s">
        <v>253</v>
      </c>
      <c r="AZ852" t="s">
        <v>230</v>
      </c>
      <c r="BA852" t="s">
        <v>395</v>
      </c>
      <c r="BB852" t="s">
        <v>380</v>
      </c>
      <c r="BC852" t="s">
        <v>3927</v>
      </c>
      <c r="BD852" t="s">
        <v>3927</v>
      </c>
      <c r="BE852" t="s">
        <v>3927</v>
      </c>
      <c r="BF852">
        <v>12</v>
      </c>
    </row>
    <row r="853" spans="1:58" x14ac:dyDescent="0.3">
      <c r="A853">
        <v>2026</v>
      </c>
      <c r="B853">
        <v>202605</v>
      </c>
      <c r="C853">
        <v>5</v>
      </c>
      <c r="D853" s="14">
        <v>20001622930760</v>
      </c>
      <c r="E853" t="s">
        <v>2810</v>
      </c>
      <c r="F853" s="2">
        <v>46147.558645833335</v>
      </c>
      <c r="G853" s="2">
        <v>46148</v>
      </c>
      <c r="I853" t="s">
        <v>224</v>
      </c>
      <c r="J853" t="s">
        <v>230</v>
      </c>
      <c r="L853" t="s">
        <v>3319</v>
      </c>
      <c r="M853" t="s">
        <v>309</v>
      </c>
      <c r="N853" t="s">
        <v>297</v>
      </c>
      <c r="O853" t="s">
        <v>283</v>
      </c>
      <c r="Q853" t="s">
        <v>6861</v>
      </c>
      <c r="R853" t="s">
        <v>2809</v>
      </c>
      <c r="S853" t="s">
        <v>407</v>
      </c>
      <c r="T853" t="s">
        <v>408</v>
      </c>
      <c r="U853" t="s">
        <v>258</v>
      </c>
      <c r="V853" t="s">
        <v>247</v>
      </c>
      <c r="W853" t="s">
        <v>245</v>
      </c>
      <c r="X853" t="s">
        <v>387</v>
      </c>
      <c r="Z853">
        <v>1</v>
      </c>
      <c r="AA853" t="s">
        <v>3921</v>
      </c>
      <c r="AB853" t="s">
        <v>6862</v>
      </c>
      <c r="AC853">
        <v>46149.692083333335</v>
      </c>
      <c r="AD853">
        <v>46149</v>
      </c>
      <c r="AE853" t="s">
        <v>3938</v>
      </c>
      <c r="AG853" t="s">
        <v>410</v>
      </c>
      <c r="AH853">
        <v>6001929976</v>
      </c>
      <c r="AI853" t="s">
        <v>6863</v>
      </c>
      <c r="AM853" t="s">
        <v>3925</v>
      </c>
      <c r="AN853" t="s">
        <v>3926</v>
      </c>
      <c r="AO853" t="s">
        <v>268</v>
      </c>
      <c r="AP853" t="s">
        <v>386</v>
      </c>
      <c r="AQ853" t="s">
        <v>3940</v>
      </c>
      <c r="AU853" t="s">
        <v>4282</v>
      </c>
      <c r="AV853" t="s">
        <v>4000</v>
      </c>
      <c r="AW853" t="s">
        <v>447</v>
      </c>
      <c r="AX853" t="s">
        <v>446</v>
      </c>
      <c r="AY853" t="s">
        <v>253</v>
      </c>
      <c r="AZ853" t="s">
        <v>230</v>
      </c>
      <c r="BA853" t="s">
        <v>273</v>
      </c>
      <c r="BB853" t="s">
        <v>380</v>
      </c>
      <c r="BC853" t="s">
        <v>3927</v>
      </c>
      <c r="BD853" t="s">
        <v>3927</v>
      </c>
      <c r="BE853" t="s">
        <v>3927</v>
      </c>
      <c r="BF853">
        <v>20</v>
      </c>
    </row>
    <row r="854" spans="1:58" x14ac:dyDescent="0.3">
      <c r="A854">
        <v>2026</v>
      </c>
      <c r="B854">
        <v>202605</v>
      </c>
      <c r="C854">
        <v>5</v>
      </c>
      <c r="D854" s="14">
        <v>20001622930370</v>
      </c>
      <c r="E854" t="s">
        <v>2810</v>
      </c>
      <c r="F854" s="2">
        <v>46147.53875</v>
      </c>
      <c r="G854" s="2">
        <v>46148</v>
      </c>
      <c r="I854" t="s">
        <v>224</v>
      </c>
      <c r="J854" t="s">
        <v>230</v>
      </c>
      <c r="L854" t="s">
        <v>2929</v>
      </c>
      <c r="M854" t="s">
        <v>1949</v>
      </c>
      <c r="N854" t="s">
        <v>322</v>
      </c>
      <c r="O854" t="s">
        <v>331</v>
      </c>
      <c r="Q854" t="s">
        <v>6864</v>
      </c>
      <c r="R854" t="s">
        <v>2809</v>
      </c>
      <c r="S854" t="s">
        <v>6865</v>
      </c>
      <c r="T854" t="s">
        <v>6866</v>
      </c>
      <c r="U854" t="s">
        <v>4796</v>
      </c>
      <c r="V854" t="s">
        <v>2024</v>
      </c>
      <c r="W854" t="s">
        <v>245</v>
      </c>
      <c r="X854" t="s">
        <v>225</v>
      </c>
      <c r="Z854">
        <v>4</v>
      </c>
      <c r="AA854" t="s">
        <v>3921</v>
      </c>
      <c r="AB854" t="s">
        <v>6867</v>
      </c>
      <c r="AC854">
        <v>46153.691145833334</v>
      </c>
      <c r="AD854">
        <v>46152</v>
      </c>
      <c r="AE854" t="s">
        <v>3938</v>
      </c>
      <c r="AG854" t="s">
        <v>2026</v>
      </c>
      <c r="AH854">
        <v>6108845172</v>
      </c>
      <c r="AI854" t="s">
        <v>6868</v>
      </c>
      <c r="AM854" t="s">
        <v>3925</v>
      </c>
      <c r="AN854" t="s">
        <v>3926</v>
      </c>
      <c r="AO854" t="s">
        <v>268</v>
      </c>
      <c r="AP854" t="s">
        <v>249</v>
      </c>
      <c r="AQ854" t="s">
        <v>3940</v>
      </c>
      <c r="AU854" t="s">
        <v>4220</v>
      </c>
      <c r="AV854" t="s">
        <v>4000</v>
      </c>
      <c r="AW854" t="s">
        <v>320</v>
      </c>
      <c r="AX854" t="s">
        <v>319</v>
      </c>
      <c r="AY854" t="s">
        <v>254</v>
      </c>
      <c r="AZ854" t="s">
        <v>230</v>
      </c>
      <c r="BA854" t="s">
        <v>344</v>
      </c>
      <c r="BB854" t="s">
        <v>232</v>
      </c>
      <c r="BC854" t="s">
        <v>3927</v>
      </c>
      <c r="BD854" t="s">
        <v>3927</v>
      </c>
      <c r="BE854" t="s">
        <v>3927</v>
      </c>
      <c r="BF854">
        <v>12</v>
      </c>
    </row>
    <row r="855" spans="1:58" x14ac:dyDescent="0.3">
      <c r="A855">
        <v>2026</v>
      </c>
      <c r="B855">
        <v>202605</v>
      </c>
      <c r="C855">
        <v>5</v>
      </c>
      <c r="D855" s="14">
        <v>20001622930368</v>
      </c>
      <c r="E855" t="s">
        <v>2810</v>
      </c>
      <c r="F855" s="2">
        <v>46147.538645833331</v>
      </c>
      <c r="G855" s="2">
        <v>46149</v>
      </c>
      <c r="I855" t="s">
        <v>224</v>
      </c>
      <c r="J855" t="s">
        <v>230</v>
      </c>
      <c r="L855" t="s">
        <v>3595</v>
      </c>
      <c r="M855" t="s">
        <v>309</v>
      </c>
      <c r="N855" t="s">
        <v>297</v>
      </c>
      <c r="O855" t="s">
        <v>283</v>
      </c>
      <c r="Q855" t="s">
        <v>6869</v>
      </c>
      <c r="R855" t="s">
        <v>2809</v>
      </c>
      <c r="S855" t="s">
        <v>5283</v>
      </c>
      <c r="T855" t="s">
        <v>5284</v>
      </c>
      <c r="U855" t="s">
        <v>3034</v>
      </c>
      <c r="V855" t="s">
        <v>647</v>
      </c>
      <c r="W855" t="s">
        <v>245</v>
      </c>
      <c r="X855" t="s">
        <v>225</v>
      </c>
      <c r="Z855">
        <v>4</v>
      </c>
      <c r="AA855" t="s">
        <v>3921</v>
      </c>
      <c r="AB855" t="s">
        <v>6870</v>
      </c>
      <c r="AC855">
        <v>46154.683587962965</v>
      </c>
      <c r="AD855">
        <v>46153</v>
      </c>
      <c r="AE855" t="s">
        <v>3938</v>
      </c>
      <c r="AG855" t="s">
        <v>5111</v>
      </c>
      <c r="AH855">
        <v>6108854013</v>
      </c>
      <c r="AI855" t="s">
        <v>6871</v>
      </c>
      <c r="AM855" t="s">
        <v>3925</v>
      </c>
      <c r="AN855" t="s">
        <v>3926</v>
      </c>
      <c r="AO855" t="s">
        <v>268</v>
      </c>
      <c r="AP855" t="s">
        <v>386</v>
      </c>
      <c r="AQ855" t="s">
        <v>3940</v>
      </c>
      <c r="AU855" t="s">
        <v>3999</v>
      </c>
      <c r="AV855" t="s">
        <v>4000</v>
      </c>
      <c r="AW855" t="s">
        <v>320</v>
      </c>
      <c r="AX855" t="s">
        <v>319</v>
      </c>
      <c r="AY855" t="s">
        <v>254</v>
      </c>
      <c r="AZ855" t="s">
        <v>230</v>
      </c>
      <c r="BA855" t="s">
        <v>273</v>
      </c>
      <c r="BB855" t="s">
        <v>380</v>
      </c>
      <c r="BC855" t="s">
        <v>3927</v>
      </c>
      <c r="BD855" t="s">
        <v>3927</v>
      </c>
      <c r="BE855" t="s">
        <v>3927</v>
      </c>
      <c r="BF855">
        <v>12</v>
      </c>
    </row>
    <row r="856" spans="1:58" x14ac:dyDescent="0.3">
      <c r="A856">
        <v>2026</v>
      </c>
      <c r="B856">
        <v>202605</v>
      </c>
      <c r="C856">
        <v>5</v>
      </c>
      <c r="D856" s="14">
        <v>20001622927908</v>
      </c>
      <c r="E856" t="s">
        <v>2810</v>
      </c>
      <c r="F856" s="2">
        <v>46147.565335648149</v>
      </c>
      <c r="G856" s="2">
        <v>46149</v>
      </c>
      <c r="I856" t="s">
        <v>224</v>
      </c>
      <c r="J856" t="s">
        <v>230</v>
      </c>
      <c r="L856" t="s">
        <v>6872</v>
      </c>
      <c r="M856" t="s">
        <v>334</v>
      </c>
      <c r="N856" t="s">
        <v>322</v>
      </c>
      <c r="O856" t="s">
        <v>331</v>
      </c>
      <c r="Q856" t="s">
        <v>6873</v>
      </c>
      <c r="R856" t="s">
        <v>2809</v>
      </c>
      <c r="S856" t="s">
        <v>674</v>
      </c>
      <c r="T856" t="s">
        <v>675</v>
      </c>
      <c r="U856" t="s">
        <v>258</v>
      </c>
      <c r="V856" t="s">
        <v>247</v>
      </c>
      <c r="W856" t="s">
        <v>245</v>
      </c>
      <c r="X856" t="s">
        <v>225</v>
      </c>
      <c r="Z856">
        <v>1</v>
      </c>
      <c r="AA856" t="s">
        <v>3921</v>
      </c>
      <c r="AB856" t="s">
        <v>6874</v>
      </c>
      <c r="AC856">
        <v>46150.616296296299</v>
      </c>
      <c r="AD856">
        <v>46150</v>
      </c>
      <c r="AE856" t="s">
        <v>3938</v>
      </c>
      <c r="AG856" t="s">
        <v>359</v>
      </c>
      <c r="AH856">
        <v>6108854066</v>
      </c>
      <c r="AI856" t="s">
        <v>6875</v>
      </c>
      <c r="AM856" t="s">
        <v>3925</v>
      </c>
      <c r="AN856" t="s">
        <v>3926</v>
      </c>
      <c r="AO856" t="s">
        <v>268</v>
      </c>
      <c r="AP856" t="s">
        <v>386</v>
      </c>
      <c r="AQ856" t="s">
        <v>3940</v>
      </c>
      <c r="AU856" t="s">
        <v>4149</v>
      </c>
      <c r="AV856" t="s">
        <v>4000</v>
      </c>
      <c r="AW856" t="s">
        <v>320</v>
      </c>
      <c r="AX856" t="s">
        <v>319</v>
      </c>
      <c r="AY856" t="s">
        <v>254</v>
      </c>
      <c r="AZ856" t="s">
        <v>230</v>
      </c>
      <c r="BA856" t="s">
        <v>395</v>
      </c>
      <c r="BB856" t="s">
        <v>380</v>
      </c>
      <c r="BC856" t="s">
        <v>3927</v>
      </c>
      <c r="BD856" t="s">
        <v>3927</v>
      </c>
      <c r="BE856" t="s">
        <v>3927</v>
      </c>
      <c r="BF856">
        <v>12</v>
      </c>
    </row>
    <row r="857" spans="1:58" x14ac:dyDescent="0.3">
      <c r="A857">
        <v>2026</v>
      </c>
      <c r="B857">
        <v>202605</v>
      </c>
      <c r="C857">
        <v>5</v>
      </c>
      <c r="D857" s="14">
        <v>20001622927768</v>
      </c>
      <c r="E857" t="s">
        <v>2810</v>
      </c>
      <c r="F857" s="2">
        <v>46147.558553240742</v>
      </c>
      <c r="G857" s="2">
        <v>46148</v>
      </c>
      <c r="I857" t="s">
        <v>224</v>
      </c>
      <c r="J857" t="s">
        <v>230</v>
      </c>
      <c r="L857" t="s">
        <v>3324</v>
      </c>
      <c r="M857" t="s">
        <v>309</v>
      </c>
      <c r="N857" t="s">
        <v>297</v>
      </c>
      <c r="O857" t="s">
        <v>283</v>
      </c>
      <c r="Q857" t="s">
        <v>6876</v>
      </c>
      <c r="R857" t="s">
        <v>2809</v>
      </c>
      <c r="S857" t="s">
        <v>5244</v>
      </c>
      <c r="T857" t="s">
        <v>5245</v>
      </c>
      <c r="U857" t="s">
        <v>3034</v>
      </c>
      <c r="V857" t="s">
        <v>3994</v>
      </c>
      <c r="W857" t="s">
        <v>245</v>
      </c>
      <c r="X857" t="s">
        <v>225</v>
      </c>
      <c r="Z857">
        <v>1</v>
      </c>
      <c r="AA857" t="s">
        <v>3921</v>
      </c>
      <c r="AB857" t="s">
        <v>6877</v>
      </c>
      <c r="AC857">
        <v>46149.657152777778</v>
      </c>
      <c r="AD857">
        <v>46149</v>
      </c>
      <c r="AE857" t="s">
        <v>3938</v>
      </c>
      <c r="AG857" t="s">
        <v>4828</v>
      </c>
      <c r="AH857">
        <v>6108856083</v>
      </c>
      <c r="AI857" t="s">
        <v>6878</v>
      </c>
      <c r="AM857" t="s">
        <v>3925</v>
      </c>
      <c r="AN857" t="s">
        <v>3926</v>
      </c>
      <c r="AO857" t="s">
        <v>268</v>
      </c>
      <c r="AP857" t="s">
        <v>386</v>
      </c>
      <c r="AQ857" t="s">
        <v>3940</v>
      </c>
      <c r="AU857" t="s">
        <v>4282</v>
      </c>
      <c r="AV857" t="s">
        <v>4000</v>
      </c>
      <c r="AW857" t="s">
        <v>320</v>
      </c>
      <c r="AX857" t="s">
        <v>319</v>
      </c>
      <c r="AY857" t="s">
        <v>254</v>
      </c>
      <c r="AZ857" t="s">
        <v>230</v>
      </c>
      <c r="BA857" t="s">
        <v>395</v>
      </c>
      <c r="BB857" t="s">
        <v>380</v>
      </c>
      <c r="BC857" t="s">
        <v>3927</v>
      </c>
      <c r="BD857" t="s">
        <v>3927</v>
      </c>
      <c r="BE857" t="s">
        <v>3927</v>
      </c>
      <c r="BF857">
        <v>12</v>
      </c>
    </row>
    <row r="858" spans="1:58" x14ac:dyDescent="0.3">
      <c r="A858">
        <v>2026</v>
      </c>
      <c r="B858">
        <v>202605</v>
      </c>
      <c r="C858">
        <v>5</v>
      </c>
      <c r="D858" s="14">
        <v>20001622924825</v>
      </c>
      <c r="E858" t="s">
        <v>2810</v>
      </c>
      <c r="F858" s="2">
        <v>46147.560289351852</v>
      </c>
      <c r="G858" s="2">
        <v>46148</v>
      </c>
      <c r="I858" t="s">
        <v>224</v>
      </c>
      <c r="J858" t="s">
        <v>230</v>
      </c>
      <c r="L858" t="s">
        <v>6879</v>
      </c>
      <c r="M858" t="s">
        <v>309</v>
      </c>
      <c r="N858" t="s">
        <v>297</v>
      </c>
      <c r="O858" t="s">
        <v>283</v>
      </c>
      <c r="Q858" t="s">
        <v>6880</v>
      </c>
      <c r="R858" t="s">
        <v>2809</v>
      </c>
      <c r="S858" t="s">
        <v>6146</v>
      </c>
      <c r="T858" t="s">
        <v>6147</v>
      </c>
      <c r="U858" t="s">
        <v>5044</v>
      </c>
      <c r="V858" t="s">
        <v>5045</v>
      </c>
      <c r="W858" t="s">
        <v>245</v>
      </c>
      <c r="X858" t="s">
        <v>225</v>
      </c>
      <c r="Z858">
        <v>4</v>
      </c>
      <c r="AA858" t="s">
        <v>3921</v>
      </c>
      <c r="AB858" t="s">
        <v>3995</v>
      </c>
      <c r="AC858">
        <v>46153.458113425928</v>
      </c>
      <c r="AD858">
        <v>46152</v>
      </c>
      <c r="AE858" t="s">
        <v>3938</v>
      </c>
      <c r="AG858" t="s">
        <v>5047</v>
      </c>
      <c r="AH858">
        <v>6108841200</v>
      </c>
      <c r="AI858" t="s">
        <v>6881</v>
      </c>
      <c r="AM858" t="s">
        <v>3925</v>
      </c>
      <c r="AN858" t="s">
        <v>3926</v>
      </c>
      <c r="AO858" t="s">
        <v>268</v>
      </c>
      <c r="AP858" t="s">
        <v>304</v>
      </c>
      <c r="AQ858" t="s">
        <v>3998</v>
      </c>
      <c r="AU858" t="s">
        <v>4220</v>
      </c>
      <c r="AV858" t="s">
        <v>4000</v>
      </c>
      <c r="AW858" t="s">
        <v>320</v>
      </c>
      <c r="AX858" t="s">
        <v>319</v>
      </c>
      <c r="AY858" t="s">
        <v>254</v>
      </c>
      <c r="AZ858" t="s">
        <v>230</v>
      </c>
      <c r="BA858" t="s">
        <v>395</v>
      </c>
      <c r="BB858" t="s">
        <v>380</v>
      </c>
      <c r="BC858" t="s">
        <v>3927</v>
      </c>
      <c r="BD858" t="s">
        <v>3927</v>
      </c>
      <c r="BE858" t="s">
        <v>3927</v>
      </c>
      <c r="BF858">
        <v>12</v>
      </c>
    </row>
    <row r="859" spans="1:58" x14ac:dyDescent="0.3">
      <c r="A859">
        <v>2026</v>
      </c>
      <c r="B859">
        <v>202605</v>
      </c>
      <c r="C859">
        <v>5</v>
      </c>
      <c r="D859" s="14">
        <v>20001622924280</v>
      </c>
      <c r="E859" t="s">
        <v>2810</v>
      </c>
      <c r="F859" s="2">
        <v>46147.533113425925</v>
      </c>
      <c r="G859" s="2">
        <v>46149</v>
      </c>
      <c r="I859" t="s">
        <v>224</v>
      </c>
      <c r="J859" t="s">
        <v>230</v>
      </c>
      <c r="L859" t="s">
        <v>1282</v>
      </c>
      <c r="M859" t="s">
        <v>1286</v>
      </c>
      <c r="N859" t="s">
        <v>1281</v>
      </c>
      <c r="O859" t="s">
        <v>331</v>
      </c>
      <c r="Q859" t="s">
        <v>6882</v>
      </c>
      <c r="R859" t="s">
        <v>2809</v>
      </c>
      <c r="S859" t="s">
        <v>538</v>
      </c>
      <c r="T859" t="s">
        <v>539</v>
      </c>
      <c r="U859" t="s">
        <v>258</v>
      </c>
      <c r="V859" t="s">
        <v>247</v>
      </c>
      <c r="W859" t="s">
        <v>245</v>
      </c>
      <c r="X859" t="s">
        <v>225</v>
      </c>
      <c r="Z859">
        <v>1</v>
      </c>
      <c r="AA859" t="s">
        <v>3921</v>
      </c>
      <c r="AB859" t="s">
        <v>6883</v>
      </c>
      <c r="AC859">
        <v>46150.616296296299</v>
      </c>
      <c r="AD859">
        <v>46150</v>
      </c>
      <c r="AE859" t="s">
        <v>3938</v>
      </c>
      <c r="AG859" t="s">
        <v>248</v>
      </c>
      <c r="AH859">
        <v>6108843173</v>
      </c>
      <c r="AI859" t="s">
        <v>6884</v>
      </c>
      <c r="AM859" t="s">
        <v>3925</v>
      </c>
      <c r="AN859" t="s">
        <v>3926</v>
      </c>
      <c r="AO859" t="s">
        <v>268</v>
      </c>
      <c r="AP859" t="s">
        <v>304</v>
      </c>
      <c r="AQ859" t="s">
        <v>3940</v>
      </c>
      <c r="AU859" t="s">
        <v>4149</v>
      </c>
      <c r="AV859" t="s">
        <v>4000</v>
      </c>
      <c r="AW859" t="s">
        <v>227</v>
      </c>
      <c r="AX859" t="s">
        <v>226</v>
      </c>
      <c r="AY859" t="s">
        <v>254</v>
      </c>
      <c r="AZ859" t="s">
        <v>230</v>
      </c>
      <c r="BA859" t="s">
        <v>395</v>
      </c>
      <c r="BB859" t="s">
        <v>380</v>
      </c>
      <c r="BC859" t="s">
        <v>3927</v>
      </c>
      <c r="BD859" t="s">
        <v>3927</v>
      </c>
      <c r="BE859" t="s">
        <v>3927</v>
      </c>
      <c r="BF859">
        <v>12</v>
      </c>
    </row>
    <row r="860" spans="1:58" x14ac:dyDescent="0.3">
      <c r="A860">
        <v>2026</v>
      </c>
      <c r="B860">
        <v>202605</v>
      </c>
      <c r="C860">
        <v>5</v>
      </c>
      <c r="D860" s="14">
        <v>20001622924212</v>
      </c>
      <c r="E860" t="s">
        <v>2810</v>
      </c>
      <c r="F860" s="2">
        <v>46147.529895833337</v>
      </c>
      <c r="G860" s="2">
        <v>46148</v>
      </c>
      <c r="I860" t="s">
        <v>224</v>
      </c>
      <c r="J860" t="s">
        <v>230</v>
      </c>
      <c r="L860" t="s">
        <v>6885</v>
      </c>
      <c r="M860" t="s">
        <v>309</v>
      </c>
      <c r="N860" t="s">
        <v>297</v>
      </c>
      <c r="O860" t="s">
        <v>283</v>
      </c>
      <c r="Q860" t="s">
        <v>6886</v>
      </c>
      <c r="R860" t="s">
        <v>2809</v>
      </c>
      <c r="S860" t="s">
        <v>5030</v>
      </c>
      <c r="T860" t="s">
        <v>5031</v>
      </c>
      <c r="U860" t="s">
        <v>4008</v>
      </c>
      <c r="V860" t="s">
        <v>980</v>
      </c>
      <c r="W860" t="s">
        <v>245</v>
      </c>
      <c r="X860" t="s">
        <v>225</v>
      </c>
      <c r="Z860">
        <v>4</v>
      </c>
      <c r="AA860" t="s">
        <v>3921</v>
      </c>
      <c r="AB860" t="s">
        <v>6887</v>
      </c>
      <c r="AC860">
        <v>46153.358344907407</v>
      </c>
      <c r="AD860">
        <v>46152</v>
      </c>
      <c r="AE860" t="s">
        <v>3938</v>
      </c>
      <c r="AG860" t="s">
        <v>4870</v>
      </c>
      <c r="AH860">
        <v>6108845152</v>
      </c>
      <c r="AI860" t="s">
        <v>6888</v>
      </c>
      <c r="AM860" t="s">
        <v>3925</v>
      </c>
      <c r="AN860" t="s">
        <v>3926</v>
      </c>
      <c r="AO860" t="s">
        <v>268</v>
      </c>
      <c r="AP860" t="s">
        <v>304</v>
      </c>
      <c r="AQ860" t="s">
        <v>3940</v>
      </c>
      <c r="AU860" t="s">
        <v>4220</v>
      </c>
      <c r="AV860" t="s">
        <v>4000</v>
      </c>
      <c r="AW860" t="s">
        <v>1876</v>
      </c>
      <c r="AX860" t="s">
        <v>1875</v>
      </c>
      <c r="AY860" t="s">
        <v>254</v>
      </c>
      <c r="AZ860" t="s">
        <v>230</v>
      </c>
      <c r="BA860" t="s">
        <v>395</v>
      </c>
      <c r="BB860" t="s">
        <v>380</v>
      </c>
      <c r="BC860" t="s">
        <v>3927</v>
      </c>
      <c r="BD860" t="s">
        <v>3927</v>
      </c>
      <c r="BE860" t="s">
        <v>3927</v>
      </c>
      <c r="BF860">
        <v>12</v>
      </c>
    </row>
    <row r="861" spans="1:58" x14ac:dyDescent="0.3">
      <c r="A861">
        <v>2026</v>
      </c>
      <c r="B861">
        <v>202605</v>
      </c>
      <c r="C861">
        <v>5</v>
      </c>
      <c r="D861" s="14">
        <v>20001622923667</v>
      </c>
      <c r="E861" t="s">
        <v>2810</v>
      </c>
      <c r="F861" s="2">
        <v>46147.552442129629</v>
      </c>
      <c r="G861" s="2">
        <v>46148</v>
      </c>
      <c r="I861" t="s">
        <v>224</v>
      </c>
      <c r="J861" t="s">
        <v>230</v>
      </c>
      <c r="L861" t="s">
        <v>3335</v>
      </c>
      <c r="M861" t="s">
        <v>309</v>
      </c>
      <c r="N861" t="s">
        <v>297</v>
      </c>
      <c r="O861" t="s">
        <v>283</v>
      </c>
      <c r="Q861" t="s">
        <v>6889</v>
      </c>
      <c r="R861" t="s">
        <v>2809</v>
      </c>
      <c r="S861" t="s">
        <v>4841</v>
      </c>
      <c r="T861" t="s">
        <v>4842</v>
      </c>
      <c r="U861" t="s">
        <v>4008</v>
      </c>
      <c r="V861" t="s">
        <v>980</v>
      </c>
      <c r="W861" t="s">
        <v>245</v>
      </c>
      <c r="X861" t="s">
        <v>387</v>
      </c>
      <c r="Z861">
        <v>4</v>
      </c>
      <c r="AA861" t="s">
        <v>3921</v>
      </c>
      <c r="AB861" t="s">
        <v>6890</v>
      </c>
      <c r="AC861">
        <v>46153.358344907407</v>
      </c>
      <c r="AD861">
        <v>46152</v>
      </c>
      <c r="AE861" t="s">
        <v>3938</v>
      </c>
      <c r="AG861" t="s">
        <v>4844</v>
      </c>
      <c r="AH861">
        <v>6108861921</v>
      </c>
      <c r="AI861" t="s">
        <v>6891</v>
      </c>
      <c r="AM861" t="s">
        <v>3925</v>
      </c>
      <c r="AN861" t="s">
        <v>3926</v>
      </c>
      <c r="AO861" t="s">
        <v>268</v>
      </c>
      <c r="AP861" t="s">
        <v>386</v>
      </c>
      <c r="AQ861" t="s">
        <v>3940</v>
      </c>
      <c r="AU861" t="s">
        <v>4220</v>
      </c>
      <c r="AV861" t="s">
        <v>4000</v>
      </c>
      <c r="AW861" t="s">
        <v>447</v>
      </c>
      <c r="AX861" t="s">
        <v>446</v>
      </c>
      <c r="AY861" t="s">
        <v>253</v>
      </c>
      <c r="AZ861" t="s">
        <v>230</v>
      </c>
      <c r="BA861" t="s">
        <v>395</v>
      </c>
      <c r="BB861" t="s">
        <v>380</v>
      </c>
      <c r="BC861" t="s">
        <v>3927</v>
      </c>
      <c r="BD861" t="s">
        <v>3927</v>
      </c>
      <c r="BE861" t="s">
        <v>3927</v>
      </c>
      <c r="BF861">
        <v>12</v>
      </c>
    </row>
    <row r="862" spans="1:58" x14ac:dyDescent="0.3">
      <c r="A862">
        <v>2026</v>
      </c>
      <c r="B862">
        <v>202605</v>
      </c>
      <c r="C862">
        <v>5</v>
      </c>
      <c r="D862" s="14">
        <v>20001622922922</v>
      </c>
      <c r="E862" t="s">
        <v>2810</v>
      </c>
      <c r="F862" s="2">
        <v>46147.517106481479</v>
      </c>
      <c r="G862" s="2">
        <v>46148</v>
      </c>
      <c r="I862" t="s">
        <v>224</v>
      </c>
      <c r="J862" t="s">
        <v>230</v>
      </c>
      <c r="L862" t="s">
        <v>3385</v>
      </c>
      <c r="M862" t="s">
        <v>309</v>
      </c>
      <c r="N862" t="s">
        <v>297</v>
      </c>
      <c r="O862" t="s">
        <v>283</v>
      </c>
      <c r="Q862" t="s">
        <v>6892</v>
      </c>
      <c r="R862" t="s">
        <v>2809</v>
      </c>
      <c r="S862" t="s">
        <v>463</v>
      </c>
      <c r="T862" t="s">
        <v>464</v>
      </c>
      <c r="U862" t="s">
        <v>258</v>
      </c>
      <c r="V862" t="s">
        <v>247</v>
      </c>
      <c r="W862" t="s">
        <v>245</v>
      </c>
      <c r="X862" t="s">
        <v>225</v>
      </c>
      <c r="Z862">
        <v>1</v>
      </c>
      <c r="AA862" t="s">
        <v>3921</v>
      </c>
      <c r="AB862" t="s">
        <v>6893</v>
      </c>
      <c r="AC862">
        <v>46149.692083333335</v>
      </c>
      <c r="AD862">
        <v>46149</v>
      </c>
      <c r="AE862" t="s">
        <v>3938</v>
      </c>
      <c r="AG862" t="s">
        <v>410</v>
      </c>
      <c r="AH862">
        <v>6108856939</v>
      </c>
      <c r="AI862" t="s">
        <v>6894</v>
      </c>
      <c r="AM862" t="s">
        <v>3925</v>
      </c>
      <c r="AN862" t="s">
        <v>3926</v>
      </c>
      <c r="AO862" t="s">
        <v>268</v>
      </c>
      <c r="AP862" t="s">
        <v>386</v>
      </c>
      <c r="AQ862" t="s">
        <v>3940</v>
      </c>
      <c r="AU862" t="s">
        <v>4282</v>
      </c>
      <c r="AV862" t="s">
        <v>4000</v>
      </c>
      <c r="AW862" t="s">
        <v>320</v>
      </c>
      <c r="AX862" t="s">
        <v>319</v>
      </c>
      <c r="AY862" t="s">
        <v>254</v>
      </c>
      <c r="AZ862" t="s">
        <v>230</v>
      </c>
      <c r="BA862" t="s">
        <v>395</v>
      </c>
      <c r="BB862" t="s">
        <v>380</v>
      </c>
      <c r="BC862" t="s">
        <v>3927</v>
      </c>
      <c r="BD862" t="s">
        <v>3927</v>
      </c>
      <c r="BE862" t="s">
        <v>3927</v>
      </c>
      <c r="BF862">
        <v>12</v>
      </c>
    </row>
    <row r="863" spans="1:58" x14ac:dyDescent="0.3">
      <c r="A863">
        <v>2026</v>
      </c>
      <c r="B863">
        <v>202605</v>
      </c>
      <c r="C863">
        <v>5</v>
      </c>
      <c r="D863" s="14">
        <v>20001622919928</v>
      </c>
      <c r="E863" t="s">
        <v>2810</v>
      </c>
      <c r="F863" s="2">
        <v>46147.515833333331</v>
      </c>
      <c r="G863" s="2">
        <v>46151</v>
      </c>
      <c r="I863" t="s">
        <v>224</v>
      </c>
      <c r="J863" t="s">
        <v>230</v>
      </c>
      <c r="L863" t="s">
        <v>3238</v>
      </c>
      <c r="M863" t="s">
        <v>994</v>
      </c>
      <c r="N863" t="s">
        <v>989</v>
      </c>
      <c r="O863" t="s">
        <v>554</v>
      </c>
      <c r="Q863" t="s">
        <v>6895</v>
      </c>
      <c r="R863" t="s">
        <v>2809</v>
      </c>
      <c r="S863" t="s">
        <v>5089</v>
      </c>
      <c r="T863" t="s">
        <v>5090</v>
      </c>
      <c r="U863" t="s">
        <v>3034</v>
      </c>
      <c r="V863" t="s">
        <v>647</v>
      </c>
      <c r="W863" t="s">
        <v>245</v>
      </c>
      <c r="X863" t="s">
        <v>225</v>
      </c>
      <c r="Z863">
        <v>3</v>
      </c>
      <c r="AA863" t="s">
        <v>3921</v>
      </c>
      <c r="AB863" t="s">
        <v>6896</v>
      </c>
      <c r="AC863">
        <v>46154.683587962965</v>
      </c>
      <c r="AD863">
        <v>46154</v>
      </c>
      <c r="AE863" t="s">
        <v>3938</v>
      </c>
      <c r="AG863" t="s">
        <v>5006</v>
      </c>
      <c r="AH863">
        <v>6108841146</v>
      </c>
      <c r="AI863" t="s">
        <v>6897</v>
      </c>
      <c r="AM863" t="s">
        <v>3925</v>
      </c>
      <c r="AN863" t="s">
        <v>3926</v>
      </c>
      <c r="AO863" t="s">
        <v>268</v>
      </c>
      <c r="AP863" t="s">
        <v>386</v>
      </c>
      <c r="AQ863" t="s">
        <v>3940</v>
      </c>
      <c r="AU863" t="s">
        <v>3999</v>
      </c>
      <c r="AV863" t="s">
        <v>4000</v>
      </c>
      <c r="AW863" t="s">
        <v>320</v>
      </c>
      <c r="AX863" t="s">
        <v>319</v>
      </c>
      <c r="AY863" t="s">
        <v>254</v>
      </c>
      <c r="AZ863" t="s">
        <v>230</v>
      </c>
      <c r="BA863" t="s">
        <v>395</v>
      </c>
      <c r="BB863" t="s">
        <v>380</v>
      </c>
      <c r="BC863" t="s">
        <v>3927</v>
      </c>
      <c r="BD863" t="s">
        <v>3927</v>
      </c>
      <c r="BE863" t="s">
        <v>3927</v>
      </c>
      <c r="BF863">
        <v>12</v>
      </c>
    </row>
    <row r="864" spans="1:58" x14ac:dyDescent="0.3">
      <c r="A864">
        <v>2026</v>
      </c>
      <c r="B864">
        <v>202605</v>
      </c>
      <c r="C864">
        <v>5</v>
      </c>
      <c r="D864" s="14">
        <v>20001622918804</v>
      </c>
      <c r="E864" t="s">
        <v>2810</v>
      </c>
      <c r="F864" s="2">
        <v>46147.55704861111</v>
      </c>
      <c r="G864" s="2">
        <v>46150</v>
      </c>
      <c r="I864" t="s">
        <v>224</v>
      </c>
      <c r="J864" t="s">
        <v>230</v>
      </c>
      <c r="L864" t="s">
        <v>1795</v>
      </c>
      <c r="M864" t="s">
        <v>309</v>
      </c>
      <c r="N864" t="s">
        <v>297</v>
      </c>
      <c r="O864" t="s">
        <v>283</v>
      </c>
      <c r="Q864" t="s">
        <v>6898</v>
      </c>
      <c r="R864" t="s">
        <v>2809</v>
      </c>
      <c r="S864" t="s">
        <v>5306</v>
      </c>
      <c r="T864" t="s">
        <v>5307</v>
      </c>
      <c r="U864" t="s">
        <v>3034</v>
      </c>
      <c r="V864" t="s">
        <v>647</v>
      </c>
      <c r="W864" t="s">
        <v>245</v>
      </c>
      <c r="X864" t="s">
        <v>225</v>
      </c>
      <c r="Z864">
        <v>4</v>
      </c>
      <c r="AA864" t="s">
        <v>3921</v>
      </c>
      <c r="AB864" t="s">
        <v>6899</v>
      </c>
      <c r="AC864">
        <v>46154.683587962965</v>
      </c>
      <c r="AD864">
        <v>46154</v>
      </c>
      <c r="AE864" t="s">
        <v>3938</v>
      </c>
      <c r="AG864" t="s">
        <v>5006</v>
      </c>
      <c r="AH864">
        <v>6108856075</v>
      </c>
      <c r="AI864" t="s">
        <v>6900</v>
      </c>
      <c r="AM864" t="s">
        <v>3925</v>
      </c>
      <c r="AN864" t="s">
        <v>3926</v>
      </c>
      <c r="AO864" t="s">
        <v>268</v>
      </c>
      <c r="AP864" t="s">
        <v>304</v>
      </c>
      <c r="AQ864" t="s">
        <v>3940</v>
      </c>
      <c r="AU864" t="s">
        <v>3999</v>
      </c>
      <c r="AV864" t="s">
        <v>4000</v>
      </c>
      <c r="AW864" t="s">
        <v>320</v>
      </c>
      <c r="AX864" t="s">
        <v>319</v>
      </c>
      <c r="AY864" t="s">
        <v>254</v>
      </c>
      <c r="AZ864" t="s">
        <v>230</v>
      </c>
      <c r="BA864" t="s">
        <v>344</v>
      </c>
      <c r="BB864" t="s">
        <v>232</v>
      </c>
      <c r="BC864" t="s">
        <v>3927</v>
      </c>
      <c r="BD864" t="s">
        <v>3927</v>
      </c>
      <c r="BE864" t="s">
        <v>3927</v>
      </c>
      <c r="BF864">
        <v>12</v>
      </c>
    </row>
    <row r="865" spans="1:58" x14ac:dyDescent="0.3">
      <c r="A865">
        <v>2026</v>
      </c>
      <c r="B865">
        <v>202605</v>
      </c>
      <c r="C865">
        <v>5</v>
      </c>
      <c r="D865" s="14">
        <v>20001622917465</v>
      </c>
      <c r="E865" t="s">
        <v>2810</v>
      </c>
      <c r="F865" s="2">
        <v>46147.539375</v>
      </c>
      <c r="G865" s="2">
        <v>46148</v>
      </c>
      <c r="I865" t="s">
        <v>224</v>
      </c>
      <c r="J865" t="s">
        <v>230</v>
      </c>
      <c r="L865" t="s">
        <v>3766</v>
      </c>
      <c r="M865" t="s">
        <v>902</v>
      </c>
      <c r="N865" t="s">
        <v>752</v>
      </c>
      <c r="O865" t="s">
        <v>623</v>
      </c>
      <c r="Q865" t="s">
        <v>6901</v>
      </c>
      <c r="R865" t="s">
        <v>2809</v>
      </c>
      <c r="S865" t="s">
        <v>5183</v>
      </c>
      <c r="T865" t="s">
        <v>5184</v>
      </c>
      <c r="U865" t="s">
        <v>3034</v>
      </c>
      <c r="V865" t="s">
        <v>647</v>
      </c>
      <c r="W865" t="s">
        <v>245</v>
      </c>
      <c r="X865" t="s">
        <v>387</v>
      </c>
      <c r="Z865">
        <v>4</v>
      </c>
      <c r="AA865" t="s">
        <v>3921</v>
      </c>
      <c r="AB865" t="s">
        <v>6512</v>
      </c>
      <c r="AC865">
        <v>46153.354085648149</v>
      </c>
      <c r="AD865">
        <v>46152</v>
      </c>
      <c r="AE865" t="s">
        <v>3938</v>
      </c>
      <c r="AG865" t="s">
        <v>5111</v>
      </c>
      <c r="AH865">
        <v>6108845166</v>
      </c>
      <c r="AI865" t="s">
        <v>6902</v>
      </c>
      <c r="AM865" t="s">
        <v>3925</v>
      </c>
      <c r="AN865" t="s">
        <v>3926</v>
      </c>
      <c r="AO865" t="s">
        <v>268</v>
      </c>
      <c r="AP865" t="s">
        <v>386</v>
      </c>
      <c r="AQ865" t="s">
        <v>3940</v>
      </c>
      <c r="AU865" t="s">
        <v>4220</v>
      </c>
      <c r="AV865" t="s">
        <v>4000</v>
      </c>
      <c r="AW865" t="s">
        <v>389</v>
      </c>
      <c r="AX865" t="s">
        <v>388</v>
      </c>
      <c r="AY865" t="s">
        <v>253</v>
      </c>
      <c r="AZ865" t="s">
        <v>230</v>
      </c>
      <c r="BA865" t="s">
        <v>395</v>
      </c>
      <c r="BB865" t="s">
        <v>380</v>
      </c>
      <c r="BC865" t="s">
        <v>3927</v>
      </c>
      <c r="BD865" t="s">
        <v>3927</v>
      </c>
      <c r="BE865" t="s">
        <v>3927</v>
      </c>
      <c r="BF865">
        <v>12</v>
      </c>
    </row>
    <row r="866" spans="1:58" x14ac:dyDescent="0.3">
      <c r="A866">
        <v>2026</v>
      </c>
      <c r="B866">
        <v>202605</v>
      </c>
      <c r="C866">
        <v>5</v>
      </c>
      <c r="D866" s="14">
        <v>20001622917358</v>
      </c>
      <c r="E866" t="s">
        <v>2810</v>
      </c>
      <c r="F866" s="2">
        <v>46147.534212962964</v>
      </c>
      <c r="G866" s="2">
        <v>46149</v>
      </c>
      <c r="I866" t="s">
        <v>224</v>
      </c>
      <c r="J866" t="s">
        <v>230</v>
      </c>
      <c r="L866" t="s">
        <v>3847</v>
      </c>
      <c r="M866" t="s">
        <v>2089</v>
      </c>
      <c r="N866" t="s">
        <v>353</v>
      </c>
      <c r="O866" t="s">
        <v>283</v>
      </c>
      <c r="Q866" t="s">
        <v>6903</v>
      </c>
      <c r="R866" t="s">
        <v>2809</v>
      </c>
      <c r="S866" t="s">
        <v>5585</v>
      </c>
      <c r="T866" t="s">
        <v>5586</v>
      </c>
      <c r="U866" t="s">
        <v>3034</v>
      </c>
      <c r="V866" t="s">
        <v>647</v>
      </c>
      <c r="W866" t="s">
        <v>245</v>
      </c>
      <c r="X866" t="s">
        <v>387</v>
      </c>
      <c r="Z866">
        <v>4</v>
      </c>
      <c r="AA866" t="s">
        <v>3921</v>
      </c>
      <c r="AB866" t="s">
        <v>6904</v>
      </c>
      <c r="AC866">
        <v>46154.683587962965</v>
      </c>
      <c r="AD866">
        <v>46153</v>
      </c>
      <c r="AE866" t="s">
        <v>3938</v>
      </c>
      <c r="AG866" t="s">
        <v>5111</v>
      </c>
      <c r="AH866">
        <v>6108843168</v>
      </c>
      <c r="AI866" t="s">
        <v>6905</v>
      </c>
      <c r="AM866" t="s">
        <v>3925</v>
      </c>
      <c r="AN866" t="s">
        <v>3926</v>
      </c>
      <c r="AO866" t="s">
        <v>268</v>
      </c>
      <c r="AP866" t="s">
        <v>386</v>
      </c>
      <c r="AQ866" t="s">
        <v>3940</v>
      </c>
      <c r="AU866" t="s">
        <v>3999</v>
      </c>
      <c r="AV866" t="s">
        <v>4000</v>
      </c>
      <c r="AW866" t="s">
        <v>447</v>
      </c>
      <c r="AX866" t="s">
        <v>446</v>
      </c>
      <c r="AY866" t="s">
        <v>253</v>
      </c>
      <c r="AZ866" t="s">
        <v>230</v>
      </c>
      <c r="BA866" t="s">
        <v>395</v>
      </c>
      <c r="BB866" t="s">
        <v>380</v>
      </c>
      <c r="BC866" t="s">
        <v>3927</v>
      </c>
      <c r="BD866" t="s">
        <v>3927</v>
      </c>
      <c r="BE866" t="s">
        <v>3927</v>
      </c>
      <c r="BF866">
        <v>12</v>
      </c>
    </row>
    <row r="867" spans="1:58" x14ac:dyDescent="0.3">
      <c r="A867">
        <v>2026</v>
      </c>
      <c r="B867">
        <v>202605</v>
      </c>
      <c r="C867">
        <v>5</v>
      </c>
      <c r="D867" s="14">
        <v>20001622917245</v>
      </c>
      <c r="E867" t="s">
        <v>2810</v>
      </c>
      <c r="F867" s="2">
        <v>46147.528912037036</v>
      </c>
      <c r="G867" s="2">
        <v>46147</v>
      </c>
      <c r="I867" t="s">
        <v>224</v>
      </c>
      <c r="J867" t="s">
        <v>230</v>
      </c>
      <c r="L867" t="s">
        <v>3461</v>
      </c>
      <c r="M867" t="s">
        <v>309</v>
      </c>
      <c r="N867" t="s">
        <v>297</v>
      </c>
      <c r="O867" t="s">
        <v>283</v>
      </c>
      <c r="Q867" t="s">
        <v>6906</v>
      </c>
      <c r="R867" t="s">
        <v>2809</v>
      </c>
      <c r="S867" t="s">
        <v>5673</v>
      </c>
      <c r="T867" t="s">
        <v>5674</v>
      </c>
      <c r="U867" t="s">
        <v>4796</v>
      </c>
      <c r="V867" t="s">
        <v>2024</v>
      </c>
      <c r="W867" t="s">
        <v>245</v>
      </c>
      <c r="X867" t="s">
        <v>225</v>
      </c>
      <c r="Z867">
        <v>4</v>
      </c>
      <c r="AA867" t="s">
        <v>3921</v>
      </c>
      <c r="AB867" t="s">
        <v>6907</v>
      </c>
      <c r="AC867">
        <v>46153.691145833334</v>
      </c>
      <c r="AD867">
        <v>46151</v>
      </c>
      <c r="AE867" t="s">
        <v>3938</v>
      </c>
      <c r="AG867" t="s">
        <v>2026</v>
      </c>
      <c r="AH867">
        <v>6108852050</v>
      </c>
      <c r="AI867" t="s">
        <v>6908</v>
      </c>
      <c r="AM867" t="s">
        <v>3925</v>
      </c>
      <c r="AN867" t="s">
        <v>3926</v>
      </c>
      <c r="AO867" t="s">
        <v>268</v>
      </c>
      <c r="AP867" t="s">
        <v>304</v>
      </c>
      <c r="AQ867" t="s">
        <v>3940</v>
      </c>
      <c r="AU867" t="s">
        <v>4220</v>
      </c>
      <c r="AV867" t="s">
        <v>4000</v>
      </c>
      <c r="AW867" t="s">
        <v>320</v>
      </c>
      <c r="AX867" t="s">
        <v>319</v>
      </c>
      <c r="AY867" t="s">
        <v>254</v>
      </c>
      <c r="AZ867" t="s">
        <v>230</v>
      </c>
      <c r="BA867" t="s">
        <v>395</v>
      </c>
      <c r="BB867" t="s">
        <v>380</v>
      </c>
      <c r="BC867" t="s">
        <v>3927</v>
      </c>
      <c r="BD867" t="s">
        <v>3927</v>
      </c>
      <c r="BE867" t="s">
        <v>3927</v>
      </c>
      <c r="BF867">
        <v>12</v>
      </c>
    </row>
    <row r="868" spans="1:58" x14ac:dyDescent="0.3">
      <c r="A868">
        <v>2026</v>
      </c>
      <c r="B868">
        <v>202605</v>
      </c>
      <c r="C868">
        <v>5</v>
      </c>
      <c r="D868" s="14">
        <v>20001622916767</v>
      </c>
      <c r="E868" t="s">
        <v>2810</v>
      </c>
      <c r="F868" s="2">
        <v>46147.554224537038</v>
      </c>
      <c r="G868" s="2">
        <v>46149</v>
      </c>
      <c r="I868" t="s">
        <v>224</v>
      </c>
      <c r="J868" t="s">
        <v>230</v>
      </c>
      <c r="L868" t="s">
        <v>5278</v>
      </c>
      <c r="M868" t="s">
        <v>309</v>
      </c>
      <c r="N868" t="s">
        <v>297</v>
      </c>
      <c r="O868" t="s">
        <v>283</v>
      </c>
      <c r="Q868" t="s">
        <v>6909</v>
      </c>
      <c r="R868" t="s">
        <v>2809</v>
      </c>
      <c r="S868" t="s">
        <v>243</v>
      </c>
      <c r="T868" t="s">
        <v>244</v>
      </c>
      <c r="U868" t="s">
        <v>258</v>
      </c>
      <c r="V868" t="s">
        <v>247</v>
      </c>
      <c r="W868" t="s">
        <v>245</v>
      </c>
      <c r="X868" t="s">
        <v>387</v>
      </c>
      <c r="Z868">
        <v>1</v>
      </c>
      <c r="AA868" t="s">
        <v>3921</v>
      </c>
      <c r="AB868" t="s">
        <v>6910</v>
      </c>
      <c r="AC868">
        <v>46150.616296296299</v>
      </c>
      <c r="AD868">
        <v>46150</v>
      </c>
      <c r="AE868" t="s">
        <v>3938</v>
      </c>
      <c r="AG868" t="s">
        <v>248</v>
      </c>
      <c r="AH868">
        <v>6108855041</v>
      </c>
      <c r="AI868" t="s">
        <v>6911</v>
      </c>
      <c r="AM868" t="s">
        <v>3925</v>
      </c>
      <c r="AN868" t="s">
        <v>3926</v>
      </c>
      <c r="AO868" t="s">
        <v>268</v>
      </c>
      <c r="AP868" t="s">
        <v>304</v>
      </c>
      <c r="AQ868" t="s">
        <v>3940</v>
      </c>
      <c r="AU868" t="s">
        <v>4149</v>
      </c>
      <c r="AV868" t="s">
        <v>4000</v>
      </c>
      <c r="AW868" t="s">
        <v>447</v>
      </c>
      <c r="AX868" t="s">
        <v>446</v>
      </c>
      <c r="AY868" t="s">
        <v>253</v>
      </c>
      <c r="AZ868" t="s">
        <v>230</v>
      </c>
      <c r="BA868" t="s">
        <v>395</v>
      </c>
      <c r="BB868" t="s">
        <v>380</v>
      </c>
      <c r="BC868" t="s">
        <v>3927</v>
      </c>
      <c r="BD868" t="s">
        <v>3927</v>
      </c>
      <c r="BE868" t="s">
        <v>3927</v>
      </c>
      <c r="BF868">
        <v>12</v>
      </c>
    </row>
    <row r="869" spans="1:58" x14ac:dyDescent="0.3">
      <c r="A869">
        <v>2026</v>
      </c>
      <c r="B869">
        <v>202605</v>
      </c>
      <c r="C869">
        <v>5</v>
      </c>
      <c r="D869" s="14">
        <v>20001622916667</v>
      </c>
      <c r="E869" t="s">
        <v>2810</v>
      </c>
      <c r="F869" s="2">
        <v>46147.548993055556</v>
      </c>
      <c r="G869" s="2">
        <v>46147</v>
      </c>
      <c r="I869" t="s">
        <v>224</v>
      </c>
      <c r="J869" t="s">
        <v>230</v>
      </c>
      <c r="L869" t="s">
        <v>3425</v>
      </c>
      <c r="M869" t="s">
        <v>309</v>
      </c>
      <c r="N869" t="s">
        <v>297</v>
      </c>
      <c r="O869" t="s">
        <v>283</v>
      </c>
      <c r="Q869" t="s">
        <v>6912</v>
      </c>
      <c r="R869" t="s">
        <v>2809</v>
      </c>
      <c r="S869" t="s">
        <v>6720</v>
      </c>
      <c r="T869" t="s">
        <v>6721</v>
      </c>
      <c r="U869" t="s">
        <v>4796</v>
      </c>
      <c r="V869" t="s">
        <v>2024</v>
      </c>
      <c r="W869" t="s">
        <v>245</v>
      </c>
      <c r="X869" t="s">
        <v>225</v>
      </c>
      <c r="Z869">
        <v>4</v>
      </c>
      <c r="AA869" t="s">
        <v>3921</v>
      </c>
      <c r="AB869" t="s">
        <v>6913</v>
      </c>
      <c r="AC869">
        <v>46153.691145833334</v>
      </c>
      <c r="AD869">
        <v>46151</v>
      </c>
      <c r="AE869" t="s">
        <v>3938</v>
      </c>
      <c r="AG869" t="s">
        <v>6701</v>
      </c>
      <c r="AH869">
        <v>6108856062</v>
      </c>
      <c r="AI869" t="s">
        <v>6914</v>
      </c>
      <c r="AM869" t="s">
        <v>3925</v>
      </c>
      <c r="AN869" t="s">
        <v>3926</v>
      </c>
      <c r="AO869" t="s">
        <v>268</v>
      </c>
      <c r="AP869" t="s">
        <v>386</v>
      </c>
      <c r="AQ869" t="s">
        <v>3940</v>
      </c>
      <c r="AU869" t="s">
        <v>4220</v>
      </c>
      <c r="AV869" t="s">
        <v>4000</v>
      </c>
      <c r="AW869" t="s">
        <v>320</v>
      </c>
      <c r="AX869" t="s">
        <v>319</v>
      </c>
      <c r="AY869" t="s">
        <v>254</v>
      </c>
      <c r="AZ869" t="s">
        <v>230</v>
      </c>
      <c r="BA869" t="s">
        <v>395</v>
      </c>
      <c r="BB869" t="s">
        <v>1857</v>
      </c>
      <c r="BC869" t="s">
        <v>3927</v>
      </c>
      <c r="BD869" t="s">
        <v>3927</v>
      </c>
      <c r="BE869" t="s">
        <v>3927</v>
      </c>
      <c r="BF869">
        <v>12</v>
      </c>
    </row>
    <row r="870" spans="1:58" x14ac:dyDescent="0.3">
      <c r="A870">
        <v>2026</v>
      </c>
      <c r="B870">
        <v>202605</v>
      </c>
      <c r="C870">
        <v>5</v>
      </c>
      <c r="D870" s="14">
        <v>20001622891736</v>
      </c>
      <c r="E870" t="s">
        <v>2810</v>
      </c>
      <c r="F870" s="2">
        <v>46147.513680555552</v>
      </c>
      <c r="G870" s="2">
        <v>46149</v>
      </c>
      <c r="I870" t="s">
        <v>224</v>
      </c>
      <c r="J870" t="s">
        <v>230</v>
      </c>
      <c r="L870" t="s">
        <v>2916</v>
      </c>
      <c r="M870" t="s">
        <v>334</v>
      </c>
      <c r="N870" t="s">
        <v>322</v>
      </c>
      <c r="O870" t="s">
        <v>331</v>
      </c>
      <c r="Q870" t="s">
        <v>6915</v>
      </c>
      <c r="R870" t="s">
        <v>2809</v>
      </c>
      <c r="S870" t="s">
        <v>302</v>
      </c>
      <c r="T870" t="s">
        <v>303</v>
      </c>
      <c r="U870" t="s">
        <v>258</v>
      </c>
      <c r="V870" t="s">
        <v>247</v>
      </c>
      <c r="W870" t="s">
        <v>245</v>
      </c>
      <c r="X870" t="s">
        <v>225</v>
      </c>
      <c r="Z870">
        <v>1</v>
      </c>
      <c r="AA870" t="s">
        <v>3921</v>
      </c>
      <c r="AB870" t="s">
        <v>6916</v>
      </c>
      <c r="AC870">
        <v>46150.616296296299</v>
      </c>
      <c r="AD870">
        <v>46150</v>
      </c>
      <c r="AE870" t="s">
        <v>3938</v>
      </c>
      <c r="AG870" t="s">
        <v>248</v>
      </c>
      <c r="AH870">
        <v>6106259471</v>
      </c>
      <c r="AI870" t="s">
        <v>6917</v>
      </c>
      <c r="AM870" t="s">
        <v>3925</v>
      </c>
      <c r="AN870" t="s">
        <v>3926</v>
      </c>
      <c r="AO870" t="s">
        <v>268</v>
      </c>
      <c r="AP870" t="s">
        <v>304</v>
      </c>
      <c r="AQ870" t="s">
        <v>3940</v>
      </c>
      <c r="AU870" t="s">
        <v>4149</v>
      </c>
      <c r="AV870" t="s">
        <v>4000</v>
      </c>
      <c r="AW870" t="s">
        <v>227</v>
      </c>
      <c r="AX870" t="s">
        <v>226</v>
      </c>
      <c r="AY870" t="s">
        <v>254</v>
      </c>
      <c r="AZ870" t="s">
        <v>230</v>
      </c>
      <c r="BA870" t="s">
        <v>273</v>
      </c>
      <c r="BB870" t="s">
        <v>380</v>
      </c>
      <c r="BC870" t="s">
        <v>3927</v>
      </c>
      <c r="BD870" t="s">
        <v>3927</v>
      </c>
      <c r="BE870" t="s">
        <v>3927</v>
      </c>
      <c r="BF870">
        <v>5</v>
      </c>
    </row>
    <row r="871" spans="1:58" x14ac:dyDescent="0.3">
      <c r="A871">
        <v>2026</v>
      </c>
      <c r="B871">
        <v>202605</v>
      </c>
      <c r="C871">
        <v>5</v>
      </c>
      <c r="D871" s="14">
        <v>20001622889781</v>
      </c>
      <c r="E871" t="s">
        <v>2810</v>
      </c>
      <c r="F871" s="2">
        <v>46147.513969907406</v>
      </c>
      <c r="G871" s="2">
        <v>46147</v>
      </c>
      <c r="I871" t="s">
        <v>224</v>
      </c>
      <c r="J871" t="s">
        <v>230</v>
      </c>
      <c r="L871" t="s">
        <v>3498</v>
      </c>
      <c r="M871" t="s">
        <v>309</v>
      </c>
      <c r="N871" t="s">
        <v>297</v>
      </c>
      <c r="O871" t="s">
        <v>283</v>
      </c>
      <c r="Q871" t="s">
        <v>6918</v>
      </c>
      <c r="R871" t="s">
        <v>2809</v>
      </c>
      <c r="S871" t="s">
        <v>6146</v>
      </c>
      <c r="T871" t="s">
        <v>6147</v>
      </c>
      <c r="U871" t="s">
        <v>5044</v>
      </c>
      <c r="V871" t="s">
        <v>5045</v>
      </c>
      <c r="W871" t="s">
        <v>245</v>
      </c>
      <c r="X871" t="s">
        <v>225</v>
      </c>
      <c r="Z871">
        <v>4</v>
      </c>
      <c r="AA871" t="s">
        <v>3921</v>
      </c>
      <c r="AB871" t="s">
        <v>3995</v>
      </c>
      <c r="AC871">
        <v>46153.45821759259</v>
      </c>
      <c r="AD871">
        <v>46151</v>
      </c>
      <c r="AE871" t="s">
        <v>3938</v>
      </c>
      <c r="AG871" t="s">
        <v>5047</v>
      </c>
      <c r="AH871">
        <v>6108851008</v>
      </c>
      <c r="AI871" t="s">
        <v>6919</v>
      </c>
      <c r="AM871" t="s">
        <v>3925</v>
      </c>
      <c r="AN871" t="s">
        <v>3926</v>
      </c>
      <c r="AO871" t="s">
        <v>268</v>
      </c>
      <c r="AP871" t="s">
        <v>304</v>
      </c>
      <c r="AQ871" t="s">
        <v>3998</v>
      </c>
      <c r="AU871" t="s">
        <v>4220</v>
      </c>
      <c r="AV871" t="s">
        <v>4000</v>
      </c>
      <c r="AW871" t="s">
        <v>1525</v>
      </c>
      <c r="AX871" t="s">
        <v>1524</v>
      </c>
      <c r="AY871" t="s">
        <v>254</v>
      </c>
      <c r="AZ871" t="s">
        <v>230</v>
      </c>
      <c r="BA871" t="s">
        <v>395</v>
      </c>
      <c r="BB871" t="s">
        <v>380</v>
      </c>
      <c r="BC871" t="s">
        <v>3927</v>
      </c>
      <c r="BD871" t="s">
        <v>3927</v>
      </c>
      <c r="BE871" t="s">
        <v>3927</v>
      </c>
      <c r="BF871">
        <v>12</v>
      </c>
    </row>
    <row r="872" spans="1:58" x14ac:dyDescent="0.3">
      <c r="A872">
        <v>2026</v>
      </c>
      <c r="B872">
        <v>202605</v>
      </c>
      <c r="C872">
        <v>5</v>
      </c>
      <c r="D872" s="14">
        <v>20001622888397</v>
      </c>
      <c r="E872" t="s">
        <v>2810</v>
      </c>
      <c r="F872" s="2">
        <v>46147.498692129629</v>
      </c>
      <c r="G872" s="2">
        <v>46148</v>
      </c>
      <c r="I872" t="s">
        <v>224</v>
      </c>
      <c r="J872" t="s">
        <v>230</v>
      </c>
      <c r="L872" t="s">
        <v>537</v>
      </c>
      <c r="M872" t="s">
        <v>334</v>
      </c>
      <c r="N872" t="s">
        <v>322</v>
      </c>
      <c r="O872" t="s">
        <v>331</v>
      </c>
      <c r="Q872" t="s">
        <v>6920</v>
      </c>
      <c r="R872" t="s">
        <v>2809</v>
      </c>
      <c r="S872" t="s">
        <v>5164</v>
      </c>
      <c r="T872" t="s">
        <v>5165</v>
      </c>
      <c r="U872" t="s">
        <v>3034</v>
      </c>
      <c r="V872" t="s">
        <v>647</v>
      </c>
      <c r="W872" t="s">
        <v>245</v>
      </c>
      <c r="X872" t="s">
        <v>225</v>
      </c>
      <c r="Z872">
        <v>4</v>
      </c>
      <c r="AA872" t="s">
        <v>3921</v>
      </c>
      <c r="AB872" t="s">
        <v>3995</v>
      </c>
      <c r="AC872">
        <v>46153.458113425928</v>
      </c>
      <c r="AD872">
        <v>46152</v>
      </c>
      <c r="AE872" t="s">
        <v>3938</v>
      </c>
      <c r="AG872" t="s">
        <v>5111</v>
      </c>
      <c r="AH872">
        <v>6108857879</v>
      </c>
      <c r="AI872" t="s">
        <v>6921</v>
      </c>
      <c r="AM872" t="s">
        <v>3925</v>
      </c>
      <c r="AN872" t="s">
        <v>3926</v>
      </c>
      <c r="AO872" t="s">
        <v>268</v>
      </c>
      <c r="AP872" t="s">
        <v>304</v>
      </c>
      <c r="AQ872" t="s">
        <v>3998</v>
      </c>
      <c r="AU872" t="s">
        <v>4220</v>
      </c>
      <c r="AV872" t="s">
        <v>4000</v>
      </c>
      <c r="AW872" t="s">
        <v>320</v>
      </c>
      <c r="AX872" t="s">
        <v>319</v>
      </c>
      <c r="AY872" t="s">
        <v>254</v>
      </c>
      <c r="AZ872" t="s">
        <v>230</v>
      </c>
      <c r="BA872" t="s">
        <v>395</v>
      </c>
      <c r="BB872" t="s">
        <v>380</v>
      </c>
      <c r="BC872" t="s">
        <v>3927</v>
      </c>
      <c r="BD872" t="s">
        <v>3927</v>
      </c>
      <c r="BE872" t="s">
        <v>3927</v>
      </c>
      <c r="BF872">
        <v>12</v>
      </c>
    </row>
    <row r="873" spans="1:58" x14ac:dyDescent="0.3">
      <c r="A873">
        <v>2026</v>
      </c>
      <c r="B873">
        <v>202605</v>
      </c>
      <c r="C873">
        <v>5</v>
      </c>
      <c r="D873" s="14">
        <v>20001622888211</v>
      </c>
      <c r="E873" t="s">
        <v>2810</v>
      </c>
      <c r="F873" s="2">
        <v>46147.492407407408</v>
      </c>
      <c r="G873" s="2">
        <v>46147</v>
      </c>
      <c r="I873" t="s">
        <v>224</v>
      </c>
      <c r="J873" t="s">
        <v>230</v>
      </c>
      <c r="L873" t="s">
        <v>3556</v>
      </c>
      <c r="M873" t="s">
        <v>4449</v>
      </c>
      <c r="N873" t="s">
        <v>2982</v>
      </c>
      <c r="O873" t="s">
        <v>554</v>
      </c>
      <c r="Q873" t="s">
        <v>6922</v>
      </c>
      <c r="R873" t="s">
        <v>2809</v>
      </c>
      <c r="S873" t="s">
        <v>302</v>
      </c>
      <c r="T873" t="s">
        <v>303</v>
      </c>
      <c r="U873" t="s">
        <v>258</v>
      </c>
      <c r="V873" t="s">
        <v>247</v>
      </c>
      <c r="W873" t="s">
        <v>245</v>
      </c>
      <c r="X873" t="s">
        <v>225</v>
      </c>
      <c r="Z873">
        <v>1</v>
      </c>
      <c r="AA873" t="s">
        <v>3921</v>
      </c>
      <c r="AB873" t="s">
        <v>6923</v>
      </c>
      <c r="AC873">
        <v>46148.623182870368</v>
      </c>
      <c r="AD873">
        <v>46148</v>
      </c>
      <c r="AE873" t="s">
        <v>3938</v>
      </c>
      <c r="AG873" t="s">
        <v>248</v>
      </c>
      <c r="AH873">
        <v>6108848979</v>
      </c>
      <c r="AI873" t="s">
        <v>6924</v>
      </c>
      <c r="AM873" t="s">
        <v>3925</v>
      </c>
      <c r="AN873" t="s">
        <v>3926</v>
      </c>
      <c r="AO873" t="s">
        <v>268</v>
      </c>
      <c r="AP873" t="s">
        <v>304</v>
      </c>
      <c r="AQ873" t="s">
        <v>3940</v>
      </c>
      <c r="AU873" t="s">
        <v>4282</v>
      </c>
      <c r="AV873" t="s">
        <v>4000</v>
      </c>
      <c r="AW873" t="s">
        <v>320</v>
      </c>
      <c r="AX873" t="s">
        <v>319</v>
      </c>
      <c r="AY873" t="s">
        <v>254</v>
      </c>
      <c r="AZ873" t="s">
        <v>230</v>
      </c>
      <c r="BA873" t="s">
        <v>395</v>
      </c>
      <c r="BB873" t="s">
        <v>380</v>
      </c>
      <c r="BC873" t="s">
        <v>3927</v>
      </c>
      <c r="BD873" t="s">
        <v>3927</v>
      </c>
      <c r="BE873" t="s">
        <v>3927</v>
      </c>
      <c r="BF873">
        <v>12</v>
      </c>
    </row>
    <row r="874" spans="1:58" x14ac:dyDescent="0.3">
      <c r="A874">
        <v>2026</v>
      </c>
      <c r="B874">
        <v>202605</v>
      </c>
      <c r="C874">
        <v>5</v>
      </c>
      <c r="D874" s="14">
        <v>20001622888019</v>
      </c>
      <c r="E874" t="s">
        <v>2810</v>
      </c>
      <c r="F874" s="2">
        <v>46147.485532407409</v>
      </c>
      <c r="G874" s="2">
        <v>46148</v>
      </c>
      <c r="I874" t="s">
        <v>224</v>
      </c>
      <c r="J874" t="s">
        <v>230</v>
      </c>
      <c r="L874" t="s">
        <v>3140</v>
      </c>
      <c r="M874" t="s">
        <v>1336</v>
      </c>
      <c r="N874" t="s">
        <v>546</v>
      </c>
      <c r="O874" t="s">
        <v>554</v>
      </c>
      <c r="Q874" t="s">
        <v>6925</v>
      </c>
      <c r="R874" t="s">
        <v>2809</v>
      </c>
      <c r="S874" t="s">
        <v>5966</v>
      </c>
      <c r="T874" t="s">
        <v>5967</v>
      </c>
      <c r="U874" t="s">
        <v>5044</v>
      </c>
      <c r="V874" t="s">
        <v>5045</v>
      </c>
      <c r="W874" t="s">
        <v>245</v>
      </c>
      <c r="X874" t="s">
        <v>387</v>
      </c>
      <c r="Z874">
        <v>2</v>
      </c>
      <c r="AA874" t="s">
        <v>3921</v>
      </c>
      <c r="AB874" t="s">
        <v>6926</v>
      </c>
      <c r="AC874">
        <v>46150.845914351848</v>
      </c>
      <c r="AD874">
        <v>46150</v>
      </c>
      <c r="AE874" t="s">
        <v>3938</v>
      </c>
      <c r="AG874" t="s">
        <v>5047</v>
      </c>
      <c r="AH874">
        <v>1041690417</v>
      </c>
      <c r="AI874" t="s">
        <v>6927</v>
      </c>
      <c r="AM874" t="s">
        <v>3925</v>
      </c>
      <c r="AN874" t="s">
        <v>3926</v>
      </c>
      <c r="AO874" t="s">
        <v>268</v>
      </c>
      <c r="AP874" t="s">
        <v>853</v>
      </c>
      <c r="AQ874" t="s">
        <v>3940</v>
      </c>
      <c r="AU874" t="s">
        <v>4149</v>
      </c>
      <c r="AV874" t="s">
        <v>4000</v>
      </c>
      <c r="AW874" t="s">
        <v>447</v>
      </c>
      <c r="AX874" t="s">
        <v>446</v>
      </c>
      <c r="AY874" t="s">
        <v>253</v>
      </c>
      <c r="AZ874" t="s">
        <v>230</v>
      </c>
      <c r="BA874" t="s">
        <v>273</v>
      </c>
      <c r="BB874" t="s">
        <v>380</v>
      </c>
      <c r="BC874" t="s">
        <v>3927</v>
      </c>
      <c r="BD874" t="s">
        <v>3927</v>
      </c>
      <c r="BE874" t="s">
        <v>3927</v>
      </c>
      <c r="BF874">
        <v>16</v>
      </c>
    </row>
    <row r="875" spans="1:58" x14ac:dyDescent="0.3">
      <c r="A875">
        <v>2026</v>
      </c>
      <c r="B875">
        <v>202605</v>
      </c>
      <c r="C875">
        <v>5</v>
      </c>
      <c r="D875" s="14">
        <v>20001622886616</v>
      </c>
      <c r="E875" t="s">
        <v>2810</v>
      </c>
      <c r="F875" s="2">
        <v>46147.505798611113</v>
      </c>
      <c r="G875" s="2">
        <v>46147</v>
      </c>
      <c r="I875" t="s">
        <v>224</v>
      </c>
      <c r="J875" t="s">
        <v>230</v>
      </c>
      <c r="L875" t="s">
        <v>3654</v>
      </c>
      <c r="M875" t="s">
        <v>309</v>
      </c>
      <c r="N875" t="s">
        <v>297</v>
      </c>
      <c r="O875" t="s">
        <v>283</v>
      </c>
      <c r="Q875" t="s">
        <v>6928</v>
      </c>
      <c r="R875" t="s">
        <v>2809</v>
      </c>
      <c r="S875" t="s">
        <v>6929</v>
      </c>
      <c r="T875" t="s">
        <v>6930</v>
      </c>
      <c r="U875" t="s">
        <v>4008</v>
      </c>
      <c r="V875" t="s">
        <v>980</v>
      </c>
      <c r="W875" t="s">
        <v>245</v>
      </c>
      <c r="X875" t="s">
        <v>387</v>
      </c>
      <c r="Z875">
        <v>4</v>
      </c>
      <c r="AA875" t="s">
        <v>3921</v>
      </c>
      <c r="AB875" t="s">
        <v>6931</v>
      </c>
      <c r="AC875">
        <v>46153.358344907407</v>
      </c>
      <c r="AD875">
        <v>46151</v>
      </c>
      <c r="AE875" t="s">
        <v>3938</v>
      </c>
      <c r="AG875" t="s">
        <v>5098</v>
      </c>
      <c r="AH875">
        <v>6108132160</v>
      </c>
      <c r="AI875" t="s">
        <v>6932</v>
      </c>
      <c r="AM875" t="s">
        <v>3925</v>
      </c>
      <c r="AN875" t="s">
        <v>3926</v>
      </c>
      <c r="AO875" t="s">
        <v>268</v>
      </c>
      <c r="AP875" t="s">
        <v>386</v>
      </c>
      <c r="AQ875" t="s">
        <v>3940</v>
      </c>
      <c r="AU875" t="s">
        <v>4220</v>
      </c>
      <c r="AV875" t="s">
        <v>4000</v>
      </c>
      <c r="AW875" t="s">
        <v>447</v>
      </c>
      <c r="AX875" t="s">
        <v>446</v>
      </c>
      <c r="AY875" t="s">
        <v>253</v>
      </c>
      <c r="AZ875" t="s">
        <v>230</v>
      </c>
      <c r="BA875" t="s">
        <v>273</v>
      </c>
      <c r="BB875" t="s">
        <v>380</v>
      </c>
      <c r="BC875" t="s">
        <v>3927</v>
      </c>
      <c r="BD875" t="s">
        <v>3927</v>
      </c>
      <c r="BE875" t="s">
        <v>3927</v>
      </c>
      <c r="BF875">
        <v>26</v>
      </c>
    </row>
    <row r="876" spans="1:58" x14ac:dyDescent="0.3">
      <c r="A876">
        <v>2026</v>
      </c>
      <c r="B876">
        <v>202605</v>
      </c>
      <c r="C876">
        <v>5</v>
      </c>
      <c r="D876" s="14">
        <v>20001622885913</v>
      </c>
      <c r="E876" t="s">
        <v>2810</v>
      </c>
      <c r="F876" s="2">
        <v>46147.481342592589</v>
      </c>
      <c r="G876" s="2">
        <v>46147</v>
      </c>
      <c r="I876" t="s">
        <v>224</v>
      </c>
      <c r="J876" t="s">
        <v>230</v>
      </c>
      <c r="L876" t="s">
        <v>975</v>
      </c>
      <c r="M876" t="s">
        <v>309</v>
      </c>
      <c r="N876" t="s">
        <v>297</v>
      </c>
      <c r="O876" t="s">
        <v>283</v>
      </c>
      <c r="Q876" t="s">
        <v>979</v>
      </c>
      <c r="R876" t="s">
        <v>2809</v>
      </c>
      <c r="S876" t="s">
        <v>797</v>
      </c>
      <c r="T876" t="s">
        <v>806</v>
      </c>
      <c r="U876" t="s">
        <v>258</v>
      </c>
      <c r="V876" t="s">
        <v>247</v>
      </c>
      <c r="W876" t="s">
        <v>245</v>
      </c>
      <c r="X876" t="s">
        <v>225</v>
      </c>
      <c r="Z876">
        <v>1</v>
      </c>
      <c r="AA876" t="s">
        <v>3921</v>
      </c>
      <c r="AB876" t="s">
        <v>6933</v>
      </c>
      <c r="AC876">
        <v>46148.623182870368</v>
      </c>
      <c r="AD876">
        <v>46148</v>
      </c>
      <c r="AE876" t="s">
        <v>3938</v>
      </c>
      <c r="AG876" t="s">
        <v>248</v>
      </c>
      <c r="AH876">
        <v>6108853887</v>
      </c>
      <c r="AI876" t="s">
        <v>6934</v>
      </c>
      <c r="AM876" t="s">
        <v>3925</v>
      </c>
      <c r="AN876" t="s">
        <v>3926</v>
      </c>
      <c r="AO876" t="s">
        <v>268</v>
      </c>
      <c r="AP876" t="s">
        <v>386</v>
      </c>
      <c r="AQ876" t="s">
        <v>3940</v>
      </c>
      <c r="AU876" t="s">
        <v>4282</v>
      </c>
      <c r="AV876" t="s">
        <v>4000</v>
      </c>
      <c r="AW876" t="s">
        <v>320</v>
      </c>
      <c r="AX876" t="s">
        <v>319</v>
      </c>
      <c r="AY876" t="s">
        <v>254</v>
      </c>
      <c r="AZ876" t="s">
        <v>230</v>
      </c>
      <c r="BA876" t="s">
        <v>395</v>
      </c>
      <c r="BB876" t="s">
        <v>1879</v>
      </c>
      <c r="BC876" t="s">
        <v>3927</v>
      </c>
      <c r="BD876" t="s">
        <v>3927</v>
      </c>
      <c r="BE876" t="s">
        <v>3927</v>
      </c>
      <c r="BF876">
        <v>12</v>
      </c>
    </row>
    <row r="877" spans="1:58" x14ac:dyDescent="0.3">
      <c r="A877">
        <v>2026</v>
      </c>
      <c r="B877">
        <v>202605</v>
      </c>
      <c r="C877">
        <v>5</v>
      </c>
      <c r="D877" s="14">
        <v>20001622885402</v>
      </c>
      <c r="E877" t="s">
        <v>2810</v>
      </c>
      <c r="F877" s="2">
        <v>46147.497650462959</v>
      </c>
      <c r="G877" s="2">
        <v>46148</v>
      </c>
      <c r="I877" t="s">
        <v>224</v>
      </c>
      <c r="J877" t="s">
        <v>230</v>
      </c>
      <c r="L877" t="s">
        <v>3495</v>
      </c>
      <c r="M877" t="s">
        <v>309</v>
      </c>
      <c r="N877" t="s">
        <v>297</v>
      </c>
      <c r="O877" t="s">
        <v>283</v>
      </c>
      <c r="Q877" t="s">
        <v>6935</v>
      </c>
      <c r="R877" t="s">
        <v>2809</v>
      </c>
      <c r="S877" t="s">
        <v>5494</v>
      </c>
      <c r="T877" t="s">
        <v>5495</v>
      </c>
      <c r="U877" t="s">
        <v>3034</v>
      </c>
      <c r="V877" t="s">
        <v>647</v>
      </c>
      <c r="W877" t="s">
        <v>245</v>
      </c>
      <c r="X877" t="s">
        <v>387</v>
      </c>
      <c r="Z877">
        <v>4</v>
      </c>
      <c r="AA877" t="s">
        <v>3921</v>
      </c>
      <c r="AB877" t="s">
        <v>3995</v>
      </c>
      <c r="AC877">
        <v>46153.45821759259</v>
      </c>
      <c r="AD877">
        <v>46152</v>
      </c>
      <c r="AE877" t="s">
        <v>3938</v>
      </c>
      <c r="AG877" t="s">
        <v>5111</v>
      </c>
      <c r="AH877">
        <v>6108851965</v>
      </c>
      <c r="AI877" t="s">
        <v>6936</v>
      </c>
      <c r="AM877" t="s">
        <v>3925</v>
      </c>
      <c r="AN877" t="s">
        <v>3926</v>
      </c>
      <c r="AO877" t="s">
        <v>268</v>
      </c>
      <c r="AP877" t="s">
        <v>304</v>
      </c>
      <c r="AQ877" t="s">
        <v>3998</v>
      </c>
      <c r="AU877" t="s">
        <v>4220</v>
      </c>
      <c r="AV877" t="s">
        <v>4000</v>
      </c>
      <c r="AW877" t="s">
        <v>447</v>
      </c>
      <c r="AX877" t="s">
        <v>446</v>
      </c>
      <c r="AY877" t="s">
        <v>253</v>
      </c>
      <c r="AZ877" t="s">
        <v>230</v>
      </c>
      <c r="BA877" t="s">
        <v>395</v>
      </c>
      <c r="BB877" t="s">
        <v>380</v>
      </c>
      <c r="BC877" t="s">
        <v>3927</v>
      </c>
      <c r="BD877" t="s">
        <v>3927</v>
      </c>
      <c r="BE877" t="s">
        <v>3927</v>
      </c>
      <c r="BF877">
        <v>12</v>
      </c>
    </row>
    <row r="878" spans="1:58" x14ac:dyDescent="0.3">
      <c r="A878">
        <v>2026</v>
      </c>
      <c r="B878">
        <v>202605</v>
      </c>
      <c r="C878">
        <v>5</v>
      </c>
      <c r="D878" s="14">
        <v>20001622884906</v>
      </c>
      <c r="E878" t="s">
        <v>2810</v>
      </c>
      <c r="F878" s="2">
        <v>46147.517129629632</v>
      </c>
      <c r="G878" s="2">
        <v>46147</v>
      </c>
      <c r="I878" t="s">
        <v>224</v>
      </c>
      <c r="J878" t="s">
        <v>230</v>
      </c>
      <c r="L878" t="s">
        <v>6937</v>
      </c>
      <c r="M878" t="s">
        <v>2104</v>
      </c>
      <c r="N878" t="s">
        <v>2097</v>
      </c>
      <c r="O878" t="s">
        <v>331</v>
      </c>
      <c r="Q878" t="s">
        <v>6938</v>
      </c>
      <c r="R878" t="s">
        <v>2809</v>
      </c>
      <c r="S878" t="s">
        <v>6208</v>
      </c>
      <c r="T878" t="s">
        <v>6209</v>
      </c>
      <c r="U878" t="s">
        <v>4796</v>
      </c>
      <c r="V878" t="s">
        <v>2024</v>
      </c>
      <c r="W878" t="s">
        <v>245</v>
      </c>
      <c r="X878" t="s">
        <v>387</v>
      </c>
      <c r="Z878">
        <v>4</v>
      </c>
      <c r="AA878" t="s">
        <v>3921</v>
      </c>
      <c r="AB878" t="s">
        <v>6939</v>
      </c>
      <c r="AC878">
        <v>46153.691145833334</v>
      </c>
      <c r="AD878">
        <v>46151</v>
      </c>
      <c r="AE878" t="s">
        <v>3938</v>
      </c>
      <c r="AG878" t="s">
        <v>2026</v>
      </c>
      <c r="AH878">
        <v>6105855309</v>
      </c>
      <c r="AI878" t="s">
        <v>6940</v>
      </c>
      <c r="AM878" t="s">
        <v>3925</v>
      </c>
      <c r="AN878" t="s">
        <v>3926</v>
      </c>
      <c r="AO878" t="s">
        <v>268</v>
      </c>
      <c r="AP878" t="s">
        <v>693</v>
      </c>
      <c r="AQ878" t="s">
        <v>3940</v>
      </c>
      <c r="AU878" t="s">
        <v>4220</v>
      </c>
      <c r="AV878" t="s">
        <v>4000</v>
      </c>
      <c r="AW878" t="s">
        <v>447</v>
      </c>
      <c r="AX878" t="s">
        <v>446</v>
      </c>
      <c r="AY878" t="s">
        <v>253</v>
      </c>
      <c r="AZ878" t="s">
        <v>230</v>
      </c>
      <c r="BA878" t="s">
        <v>344</v>
      </c>
      <c r="BB878" t="s">
        <v>232</v>
      </c>
      <c r="BC878" t="s">
        <v>3927</v>
      </c>
      <c r="BD878" t="s">
        <v>3927</v>
      </c>
      <c r="BE878" t="s">
        <v>3927</v>
      </c>
      <c r="BF878">
        <v>5</v>
      </c>
    </row>
    <row r="879" spans="1:58" x14ac:dyDescent="0.3">
      <c r="A879">
        <v>2026</v>
      </c>
      <c r="B879">
        <v>202605</v>
      </c>
      <c r="C879">
        <v>5</v>
      </c>
      <c r="D879" s="14">
        <v>20001622884580</v>
      </c>
      <c r="E879" t="s">
        <v>2810</v>
      </c>
      <c r="F879" s="2">
        <v>46147.504062499997</v>
      </c>
      <c r="G879" s="2">
        <v>46148</v>
      </c>
      <c r="I879" t="s">
        <v>224</v>
      </c>
      <c r="J879" t="s">
        <v>230</v>
      </c>
      <c r="L879" t="s">
        <v>3191</v>
      </c>
      <c r="M879" t="s">
        <v>494</v>
      </c>
      <c r="N879" t="s">
        <v>486</v>
      </c>
      <c r="O879" t="s">
        <v>257</v>
      </c>
      <c r="Q879" t="s">
        <v>6941</v>
      </c>
      <c r="R879" t="s">
        <v>2809</v>
      </c>
      <c r="S879" t="s">
        <v>4944</v>
      </c>
      <c r="T879" t="s">
        <v>4945</v>
      </c>
      <c r="U879" t="s">
        <v>4008</v>
      </c>
      <c r="V879" t="s">
        <v>980</v>
      </c>
      <c r="W879" t="s">
        <v>245</v>
      </c>
      <c r="X879" t="s">
        <v>225</v>
      </c>
      <c r="Z879">
        <v>4</v>
      </c>
      <c r="AA879" t="s">
        <v>3921</v>
      </c>
      <c r="AB879" t="s">
        <v>6942</v>
      </c>
      <c r="AC879">
        <v>46153.358344907407</v>
      </c>
      <c r="AD879">
        <v>46152</v>
      </c>
      <c r="AE879" t="s">
        <v>3938</v>
      </c>
      <c r="AG879" t="s">
        <v>4870</v>
      </c>
      <c r="AH879">
        <v>6070512158</v>
      </c>
      <c r="AI879" t="s">
        <v>6943</v>
      </c>
      <c r="AM879" t="s">
        <v>3925</v>
      </c>
      <c r="AN879" t="s">
        <v>3926</v>
      </c>
      <c r="AO879" t="s">
        <v>268</v>
      </c>
      <c r="AP879" t="s">
        <v>304</v>
      </c>
      <c r="AQ879" t="s">
        <v>3940</v>
      </c>
      <c r="AU879" t="s">
        <v>4220</v>
      </c>
      <c r="AV879" t="s">
        <v>4000</v>
      </c>
      <c r="AW879" t="s">
        <v>227</v>
      </c>
      <c r="AX879" t="s">
        <v>226</v>
      </c>
      <c r="AY879" t="s">
        <v>254</v>
      </c>
      <c r="AZ879" t="s">
        <v>230</v>
      </c>
      <c r="BA879" t="s">
        <v>273</v>
      </c>
      <c r="BB879" t="s">
        <v>232</v>
      </c>
      <c r="BC879" t="s">
        <v>3927</v>
      </c>
      <c r="BD879" t="s">
        <v>3927</v>
      </c>
      <c r="BE879" t="s">
        <v>3927</v>
      </c>
      <c r="BF879">
        <v>16</v>
      </c>
    </row>
    <row r="880" spans="1:58" x14ac:dyDescent="0.3">
      <c r="A880">
        <v>2026</v>
      </c>
      <c r="B880">
        <v>202605</v>
      </c>
      <c r="C880">
        <v>5</v>
      </c>
      <c r="D880" s="14">
        <v>20001622884001</v>
      </c>
      <c r="E880" t="s">
        <v>2810</v>
      </c>
      <c r="F880" s="2">
        <v>46147.484027777777</v>
      </c>
      <c r="G880" s="2">
        <v>46149</v>
      </c>
      <c r="I880" t="s">
        <v>224</v>
      </c>
      <c r="J880" t="s">
        <v>230</v>
      </c>
      <c r="L880" t="s">
        <v>3687</v>
      </c>
      <c r="M880" t="s">
        <v>902</v>
      </c>
      <c r="N880" t="s">
        <v>752</v>
      </c>
      <c r="O880" t="s">
        <v>623</v>
      </c>
      <c r="Q880" t="s">
        <v>6944</v>
      </c>
      <c r="R880" t="s">
        <v>2809</v>
      </c>
      <c r="S880" t="s">
        <v>5183</v>
      </c>
      <c r="T880" t="s">
        <v>5184</v>
      </c>
      <c r="U880" t="s">
        <v>3034</v>
      </c>
      <c r="V880" t="s">
        <v>647</v>
      </c>
      <c r="W880" t="s">
        <v>245</v>
      </c>
      <c r="X880" t="s">
        <v>387</v>
      </c>
      <c r="Z880">
        <v>4</v>
      </c>
      <c r="AA880" t="s">
        <v>3921</v>
      </c>
      <c r="AB880" t="s">
        <v>6945</v>
      </c>
      <c r="AC880">
        <v>46154.683587962965</v>
      </c>
      <c r="AD880">
        <v>46153</v>
      </c>
      <c r="AE880" t="s">
        <v>3938</v>
      </c>
      <c r="AG880" t="s">
        <v>5111</v>
      </c>
      <c r="AH880">
        <v>6108848014</v>
      </c>
      <c r="AI880" t="s">
        <v>6946</v>
      </c>
      <c r="AM880" t="s">
        <v>3925</v>
      </c>
      <c r="AN880" t="s">
        <v>3926</v>
      </c>
      <c r="AO880" t="s">
        <v>268</v>
      </c>
      <c r="AP880" t="s">
        <v>330</v>
      </c>
      <c r="AQ880" t="s">
        <v>3940</v>
      </c>
      <c r="AU880" t="s">
        <v>3999</v>
      </c>
      <c r="AV880" t="s">
        <v>4000</v>
      </c>
      <c r="AW880" t="s">
        <v>389</v>
      </c>
      <c r="AX880" t="s">
        <v>388</v>
      </c>
      <c r="AY880" t="s">
        <v>253</v>
      </c>
      <c r="AZ880" t="s">
        <v>230</v>
      </c>
      <c r="BA880" t="s">
        <v>395</v>
      </c>
      <c r="BB880" t="s">
        <v>380</v>
      </c>
      <c r="BC880" t="s">
        <v>3927</v>
      </c>
      <c r="BD880" t="s">
        <v>3927</v>
      </c>
      <c r="BE880" t="s">
        <v>3927</v>
      </c>
      <c r="BF880">
        <v>12</v>
      </c>
    </row>
    <row r="881" spans="1:58" x14ac:dyDescent="0.3">
      <c r="A881">
        <v>2026</v>
      </c>
      <c r="B881">
        <v>202605</v>
      </c>
      <c r="C881">
        <v>5</v>
      </c>
      <c r="D881" s="14">
        <v>20001622881597</v>
      </c>
      <c r="E881" t="s">
        <v>2810</v>
      </c>
      <c r="F881" s="2">
        <v>46147.504537037035</v>
      </c>
      <c r="G881" s="2">
        <v>46148</v>
      </c>
      <c r="I881" t="s">
        <v>224</v>
      </c>
      <c r="J881" t="s">
        <v>230</v>
      </c>
      <c r="L881" t="s">
        <v>3076</v>
      </c>
      <c r="M881" t="s">
        <v>4889</v>
      </c>
      <c r="N881" t="s">
        <v>1359</v>
      </c>
      <c r="O881" t="s">
        <v>554</v>
      </c>
      <c r="Q881" t="s">
        <v>6947</v>
      </c>
      <c r="R881" t="s">
        <v>2809</v>
      </c>
      <c r="S881" t="s">
        <v>5145</v>
      </c>
      <c r="T881" t="s">
        <v>5146</v>
      </c>
      <c r="U881" t="s">
        <v>3034</v>
      </c>
      <c r="V881" t="s">
        <v>647</v>
      </c>
      <c r="W881" t="s">
        <v>245</v>
      </c>
      <c r="X881" t="s">
        <v>225</v>
      </c>
      <c r="Z881">
        <v>4</v>
      </c>
      <c r="AA881" t="s">
        <v>3921</v>
      </c>
      <c r="AB881" t="s">
        <v>5328</v>
      </c>
      <c r="AC881">
        <v>46153.354085648149</v>
      </c>
      <c r="AD881">
        <v>46152</v>
      </c>
      <c r="AE881" t="s">
        <v>3938</v>
      </c>
      <c r="AG881" t="s">
        <v>5111</v>
      </c>
      <c r="AH881">
        <v>6108847082</v>
      </c>
      <c r="AI881" t="s">
        <v>6948</v>
      </c>
      <c r="AM881" t="s">
        <v>3925</v>
      </c>
      <c r="AN881" t="s">
        <v>3926</v>
      </c>
      <c r="AO881" t="s">
        <v>268</v>
      </c>
      <c r="AP881" t="s">
        <v>386</v>
      </c>
      <c r="AQ881" t="s">
        <v>3940</v>
      </c>
      <c r="AU881" t="s">
        <v>4220</v>
      </c>
      <c r="AV881" t="s">
        <v>4000</v>
      </c>
      <c r="AW881" t="s">
        <v>227</v>
      </c>
      <c r="AX881" t="s">
        <v>226</v>
      </c>
      <c r="AY881" t="s">
        <v>254</v>
      </c>
      <c r="AZ881" t="s">
        <v>230</v>
      </c>
      <c r="BA881" t="s">
        <v>395</v>
      </c>
      <c r="BB881" t="s">
        <v>380</v>
      </c>
      <c r="BC881" t="s">
        <v>3927</v>
      </c>
      <c r="BD881" t="s">
        <v>3927</v>
      </c>
      <c r="BE881" t="s">
        <v>3927</v>
      </c>
      <c r="BF881">
        <v>12</v>
      </c>
    </row>
    <row r="882" spans="1:58" x14ac:dyDescent="0.3">
      <c r="A882">
        <v>2026</v>
      </c>
      <c r="B882">
        <v>202605</v>
      </c>
      <c r="C882">
        <v>5</v>
      </c>
      <c r="D882" s="14">
        <v>20001622881429</v>
      </c>
      <c r="E882" t="s">
        <v>2810</v>
      </c>
      <c r="F882" s="2">
        <v>46147.498263888891</v>
      </c>
      <c r="G882" s="2">
        <v>46148</v>
      </c>
      <c r="I882" t="s">
        <v>224</v>
      </c>
      <c r="J882" t="s">
        <v>230</v>
      </c>
      <c r="L882" t="s">
        <v>6949</v>
      </c>
      <c r="M882" t="s">
        <v>626</v>
      </c>
      <c r="N882" t="s">
        <v>616</v>
      </c>
      <c r="O882" t="s">
        <v>623</v>
      </c>
      <c r="Q882" t="s">
        <v>6950</v>
      </c>
      <c r="R882" t="s">
        <v>2809</v>
      </c>
      <c r="S882" t="s">
        <v>4831</v>
      </c>
      <c r="T882" t="s">
        <v>4832</v>
      </c>
      <c r="U882" t="s">
        <v>3034</v>
      </c>
      <c r="V882" t="s">
        <v>3994</v>
      </c>
      <c r="W882" t="s">
        <v>245</v>
      </c>
      <c r="X882" t="s">
        <v>225</v>
      </c>
      <c r="Z882">
        <v>1</v>
      </c>
      <c r="AA882" t="s">
        <v>3921</v>
      </c>
      <c r="AB882" t="s">
        <v>6951</v>
      </c>
      <c r="AC882">
        <v>46149.657152777778</v>
      </c>
      <c r="AD882">
        <v>46149</v>
      </c>
      <c r="AE882" t="s">
        <v>3938</v>
      </c>
      <c r="AG882" t="s">
        <v>4828</v>
      </c>
      <c r="AH882">
        <v>6108848037</v>
      </c>
      <c r="AI882" t="s">
        <v>6952</v>
      </c>
      <c r="AM882" t="s">
        <v>3925</v>
      </c>
      <c r="AN882" t="s">
        <v>3926</v>
      </c>
      <c r="AO882" t="s">
        <v>268</v>
      </c>
      <c r="AP882" t="s">
        <v>386</v>
      </c>
      <c r="AQ882" t="s">
        <v>3940</v>
      </c>
      <c r="AU882" t="s">
        <v>4282</v>
      </c>
      <c r="AV882" t="s">
        <v>4000</v>
      </c>
      <c r="AW882" t="s">
        <v>320</v>
      </c>
      <c r="AX882" t="s">
        <v>319</v>
      </c>
      <c r="AY882" t="s">
        <v>254</v>
      </c>
      <c r="AZ882" t="s">
        <v>230</v>
      </c>
      <c r="BA882" t="s">
        <v>395</v>
      </c>
      <c r="BB882" t="s">
        <v>380</v>
      </c>
      <c r="BC882" t="s">
        <v>3927</v>
      </c>
      <c r="BD882" t="s">
        <v>3927</v>
      </c>
      <c r="BE882" t="s">
        <v>3927</v>
      </c>
      <c r="BF882">
        <v>12</v>
      </c>
    </row>
    <row r="883" spans="1:58" x14ac:dyDescent="0.3">
      <c r="A883">
        <v>2026</v>
      </c>
      <c r="B883">
        <v>202605</v>
      </c>
      <c r="C883">
        <v>5</v>
      </c>
      <c r="D883" s="14">
        <v>20001622881269</v>
      </c>
      <c r="E883" t="s">
        <v>2810</v>
      </c>
      <c r="F883" s="2">
        <v>46147.493055555555</v>
      </c>
      <c r="G883" s="2">
        <v>46148</v>
      </c>
      <c r="I883" t="s">
        <v>224</v>
      </c>
      <c r="J883" t="s">
        <v>230</v>
      </c>
      <c r="L883" t="s">
        <v>6953</v>
      </c>
      <c r="M883" t="s">
        <v>722</v>
      </c>
      <c r="N883" t="s">
        <v>715</v>
      </c>
      <c r="O883" t="s">
        <v>623</v>
      </c>
      <c r="Q883" t="s">
        <v>6954</v>
      </c>
      <c r="R883" t="s">
        <v>2809</v>
      </c>
      <c r="S883" t="s">
        <v>5559</v>
      </c>
      <c r="T883" t="s">
        <v>5560</v>
      </c>
      <c r="U883" t="s">
        <v>3034</v>
      </c>
      <c r="V883" t="s">
        <v>647</v>
      </c>
      <c r="W883" t="s">
        <v>245</v>
      </c>
      <c r="X883" t="s">
        <v>387</v>
      </c>
      <c r="Z883">
        <v>4</v>
      </c>
      <c r="AA883" t="s">
        <v>3921</v>
      </c>
      <c r="AB883" t="s">
        <v>5491</v>
      </c>
      <c r="AC883">
        <v>46153.354085648149</v>
      </c>
      <c r="AD883">
        <v>46152</v>
      </c>
      <c r="AE883" t="s">
        <v>3938</v>
      </c>
      <c r="AG883" t="s">
        <v>5111</v>
      </c>
      <c r="AH883">
        <v>6103355562</v>
      </c>
      <c r="AI883" t="s">
        <v>6955</v>
      </c>
      <c r="AM883" t="s">
        <v>3925</v>
      </c>
      <c r="AN883" t="s">
        <v>3926</v>
      </c>
      <c r="AO883" t="s">
        <v>268</v>
      </c>
      <c r="AP883" t="s">
        <v>304</v>
      </c>
      <c r="AQ883" t="s">
        <v>3940</v>
      </c>
      <c r="AU883" t="s">
        <v>4220</v>
      </c>
      <c r="AV883" t="s">
        <v>4000</v>
      </c>
      <c r="AW883" t="s">
        <v>447</v>
      </c>
      <c r="AX883" t="s">
        <v>446</v>
      </c>
      <c r="AY883" t="s">
        <v>253</v>
      </c>
      <c r="AZ883" t="s">
        <v>230</v>
      </c>
      <c r="BA883" t="s">
        <v>273</v>
      </c>
      <c r="BB883" t="s">
        <v>380</v>
      </c>
      <c r="BC883" t="s">
        <v>3927</v>
      </c>
      <c r="BD883" t="s">
        <v>3927</v>
      </c>
      <c r="BE883" t="s">
        <v>3927</v>
      </c>
      <c r="BF883">
        <v>16</v>
      </c>
    </row>
    <row r="884" spans="1:58" x14ac:dyDescent="0.3">
      <c r="A884">
        <v>2026</v>
      </c>
      <c r="B884">
        <v>202605</v>
      </c>
      <c r="C884">
        <v>5</v>
      </c>
      <c r="D884" s="14">
        <v>20001622872895</v>
      </c>
      <c r="E884" t="s">
        <v>2810</v>
      </c>
      <c r="F884" s="2">
        <v>46147.514641203707</v>
      </c>
      <c r="G884" s="2">
        <v>46149</v>
      </c>
      <c r="I884" t="s">
        <v>224</v>
      </c>
      <c r="J884" t="s">
        <v>230</v>
      </c>
      <c r="L884" t="s">
        <v>6956</v>
      </c>
      <c r="M884" t="s">
        <v>494</v>
      </c>
      <c r="N884" t="s">
        <v>486</v>
      </c>
      <c r="O884" t="s">
        <v>257</v>
      </c>
      <c r="Q884" t="s">
        <v>6957</v>
      </c>
      <c r="R884" t="s">
        <v>2809</v>
      </c>
      <c r="S884" t="s">
        <v>5446</v>
      </c>
      <c r="T884" t="s">
        <v>5447</v>
      </c>
      <c r="U884" t="s">
        <v>3034</v>
      </c>
      <c r="V884" t="s">
        <v>647</v>
      </c>
      <c r="W884" t="s">
        <v>245</v>
      </c>
      <c r="X884" t="s">
        <v>225</v>
      </c>
      <c r="Z884">
        <v>4</v>
      </c>
      <c r="AA884" t="s">
        <v>3921</v>
      </c>
      <c r="AB884" t="s">
        <v>3995</v>
      </c>
      <c r="AC884">
        <v>46155.513136574074</v>
      </c>
      <c r="AD884">
        <v>46153</v>
      </c>
      <c r="AE884" t="s">
        <v>3938</v>
      </c>
      <c r="AG884" t="s">
        <v>5111</v>
      </c>
      <c r="AH884">
        <v>6108855985</v>
      </c>
      <c r="AI884" t="s">
        <v>6958</v>
      </c>
      <c r="AM884" t="s">
        <v>3925</v>
      </c>
      <c r="AN884" t="s">
        <v>3926</v>
      </c>
      <c r="AO884" t="s">
        <v>268</v>
      </c>
      <c r="AP884" t="s">
        <v>304</v>
      </c>
      <c r="AQ884" t="s">
        <v>3998</v>
      </c>
      <c r="AW884" t="s">
        <v>320</v>
      </c>
      <c r="AX884" t="s">
        <v>319</v>
      </c>
      <c r="AY884" t="s">
        <v>254</v>
      </c>
      <c r="AZ884" t="s">
        <v>230</v>
      </c>
      <c r="BA884" t="s">
        <v>395</v>
      </c>
      <c r="BB884" t="s">
        <v>380</v>
      </c>
      <c r="BC884" t="s">
        <v>3927</v>
      </c>
      <c r="BD884" t="s">
        <v>3927</v>
      </c>
      <c r="BE884" t="s">
        <v>3927</v>
      </c>
      <c r="BF884">
        <v>12</v>
      </c>
    </row>
    <row r="885" spans="1:58" x14ac:dyDescent="0.3">
      <c r="A885">
        <v>2026</v>
      </c>
      <c r="B885">
        <v>202605</v>
      </c>
      <c r="C885">
        <v>5</v>
      </c>
      <c r="D885" s="14">
        <v>20001622872744</v>
      </c>
      <c r="E885" t="s">
        <v>2810</v>
      </c>
      <c r="F885" s="2">
        <v>46147.508472222224</v>
      </c>
      <c r="G885" s="2">
        <v>46149</v>
      </c>
      <c r="I885" t="s">
        <v>224</v>
      </c>
      <c r="J885" t="s">
        <v>230</v>
      </c>
      <c r="L885" t="s">
        <v>1843</v>
      </c>
      <c r="M885" t="s">
        <v>334</v>
      </c>
      <c r="N885" t="s">
        <v>322</v>
      </c>
      <c r="O885" t="s">
        <v>331</v>
      </c>
      <c r="Q885" t="s">
        <v>6959</v>
      </c>
      <c r="R885" t="s">
        <v>2809</v>
      </c>
      <c r="S885" t="s">
        <v>4831</v>
      </c>
      <c r="T885" t="s">
        <v>4832</v>
      </c>
      <c r="U885" t="s">
        <v>3034</v>
      </c>
      <c r="V885" t="s">
        <v>3994</v>
      </c>
      <c r="W885" t="s">
        <v>245</v>
      </c>
      <c r="X885" t="s">
        <v>387</v>
      </c>
      <c r="Z885">
        <v>4</v>
      </c>
      <c r="AA885" t="s">
        <v>3921</v>
      </c>
      <c r="AB885" t="s">
        <v>6960</v>
      </c>
      <c r="AC885">
        <v>46153.620787037034</v>
      </c>
      <c r="AD885">
        <v>46153</v>
      </c>
      <c r="AE885" t="s">
        <v>3938</v>
      </c>
      <c r="AG885" t="s">
        <v>4828</v>
      </c>
      <c r="AH885">
        <v>6085946683</v>
      </c>
      <c r="AI885" t="s">
        <v>6961</v>
      </c>
      <c r="AM885" t="s">
        <v>3925</v>
      </c>
      <c r="AN885" t="s">
        <v>3926</v>
      </c>
      <c r="AO885" t="s">
        <v>268</v>
      </c>
      <c r="AP885" t="s">
        <v>386</v>
      </c>
      <c r="AQ885" t="s">
        <v>3940</v>
      </c>
      <c r="AU885" t="s">
        <v>4220</v>
      </c>
      <c r="AV885" t="s">
        <v>4000</v>
      </c>
      <c r="AW885" t="s">
        <v>447</v>
      </c>
      <c r="AX885" t="s">
        <v>446</v>
      </c>
      <c r="AY885" t="s">
        <v>253</v>
      </c>
      <c r="AZ885" t="s">
        <v>230</v>
      </c>
      <c r="BA885" t="s">
        <v>273</v>
      </c>
      <c r="BB885" t="s">
        <v>380</v>
      </c>
      <c r="BC885" t="s">
        <v>3927</v>
      </c>
      <c r="BD885" t="s">
        <v>3927</v>
      </c>
      <c r="BE885" t="s">
        <v>3927</v>
      </c>
      <c r="BF885">
        <v>20</v>
      </c>
    </row>
    <row r="886" spans="1:58" x14ac:dyDescent="0.3">
      <c r="A886">
        <v>2026</v>
      </c>
      <c r="B886">
        <v>202605</v>
      </c>
      <c r="C886">
        <v>5</v>
      </c>
      <c r="D886" s="14">
        <v>20001622872202</v>
      </c>
      <c r="E886" t="s">
        <v>2810</v>
      </c>
      <c r="F886" s="2">
        <v>46147.489039351851</v>
      </c>
      <c r="G886" s="2">
        <v>46147</v>
      </c>
      <c r="I886" t="s">
        <v>224</v>
      </c>
      <c r="J886" t="s">
        <v>230</v>
      </c>
      <c r="L886" t="s">
        <v>2825</v>
      </c>
      <c r="M886" t="s">
        <v>1739</v>
      </c>
      <c r="N886" t="s">
        <v>1002</v>
      </c>
      <c r="O886" t="s">
        <v>257</v>
      </c>
      <c r="Q886" t="s">
        <v>6962</v>
      </c>
      <c r="R886" t="s">
        <v>2809</v>
      </c>
      <c r="S886" t="s">
        <v>6590</v>
      </c>
      <c r="T886" t="s">
        <v>6591</v>
      </c>
      <c r="U886" t="s">
        <v>4796</v>
      </c>
      <c r="V886" t="s">
        <v>2024</v>
      </c>
      <c r="W886" t="s">
        <v>245</v>
      </c>
      <c r="X886" t="s">
        <v>225</v>
      </c>
      <c r="Z886">
        <v>4</v>
      </c>
      <c r="AA886" t="s">
        <v>3921</v>
      </c>
      <c r="AB886" t="s">
        <v>6963</v>
      </c>
      <c r="AC886">
        <v>46153.691145833334</v>
      </c>
      <c r="AD886">
        <v>46151</v>
      </c>
      <c r="AE886" t="s">
        <v>3938</v>
      </c>
      <c r="AG886" t="s">
        <v>2026</v>
      </c>
      <c r="AH886">
        <v>6108855910</v>
      </c>
      <c r="AI886" t="s">
        <v>6964</v>
      </c>
      <c r="AM886" t="s">
        <v>3925</v>
      </c>
      <c r="AN886" t="s">
        <v>3926</v>
      </c>
      <c r="AO886" t="s">
        <v>268</v>
      </c>
      <c r="AP886" t="s">
        <v>304</v>
      </c>
      <c r="AQ886" t="s">
        <v>3940</v>
      </c>
      <c r="AU886" t="s">
        <v>4220</v>
      </c>
      <c r="AV886" t="s">
        <v>4000</v>
      </c>
      <c r="AW886" t="s">
        <v>320</v>
      </c>
      <c r="AX886" t="s">
        <v>319</v>
      </c>
      <c r="AY886" t="s">
        <v>254</v>
      </c>
      <c r="AZ886" t="s">
        <v>230</v>
      </c>
      <c r="BA886" t="s">
        <v>395</v>
      </c>
      <c r="BB886" t="s">
        <v>380</v>
      </c>
      <c r="BC886" t="s">
        <v>3927</v>
      </c>
      <c r="BD886" t="s">
        <v>3927</v>
      </c>
      <c r="BE886" t="s">
        <v>3927</v>
      </c>
      <c r="BF886">
        <v>12</v>
      </c>
    </row>
    <row r="887" spans="1:58" x14ac:dyDescent="0.3">
      <c r="A887">
        <v>2026</v>
      </c>
      <c r="B887">
        <v>202605</v>
      </c>
      <c r="C887">
        <v>5</v>
      </c>
      <c r="D887" s="14">
        <v>20001622871870</v>
      </c>
      <c r="E887" t="s">
        <v>2810</v>
      </c>
      <c r="F887" s="2">
        <v>46147.513564814813</v>
      </c>
      <c r="G887" s="2">
        <v>46148</v>
      </c>
      <c r="I887" t="s">
        <v>224</v>
      </c>
      <c r="J887" t="s">
        <v>230</v>
      </c>
      <c r="L887" t="s">
        <v>3531</v>
      </c>
      <c r="M887" t="s">
        <v>309</v>
      </c>
      <c r="N887" t="s">
        <v>297</v>
      </c>
      <c r="O887" t="s">
        <v>283</v>
      </c>
      <c r="Q887" t="s">
        <v>6965</v>
      </c>
      <c r="R887" t="s">
        <v>2809</v>
      </c>
      <c r="S887" t="s">
        <v>6966</v>
      </c>
      <c r="T887" t="s">
        <v>6967</v>
      </c>
      <c r="U887" t="s">
        <v>4796</v>
      </c>
      <c r="V887" t="s">
        <v>2024</v>
      </c>
      <c r="W887" t="s">
        <v>245</v>
      </c>
      <c r="X887" t="s">
        <v>225</v>
      </c>
      <c r="Z887">
        <v>4</v>
      </c>
      <c r="AA887" t="s">
        <v>3921</v>
      </c>
      <c r="AB887" t="s">
        <v>6968</v>
      </c>
      <c r="AC887">
        <v>46153.691145833334</v>
      </c>
      <c r="AD887">
        <v>46152</v>
      </c>
      <c r="AE887" t="s">
        <v>3938</v>
      </c>
      <c r="AG887" t="s">
        <v>2026</v>
      </c>
      <c r="AH887">
        <v>6108855987</v>
      </c>
      <c r="AI887" t="s">
        <v>6969</v>
      </c>
      <c r="AM887" t="s">
        <v>3925</v>
      </c>
      <c r="AN887" t="s">
        <v>3926</v>
      </c>
      <c r="AO887" t="s">
        <v>268</v>
      </c>
      <c r="AP887" t="s">
        <v>386</v>
      </c>
      <c r="AQ887" t="s">
        <v>3940</v>
      </c>
      <c r="AU887" t="s">
        <v>4220</v>
      </c>
      <c r="AV887" t="s">
        <v>4000</v>
      </c>
      <c r="AW887" t="s">
        <v>320</v>
      </c>
      <c r="AX887" t="s">
        <v>319</v>
      </c>
      <c r="AY887" t="s">
        <v>254</v>
      </c>
      <c r="AZ887" t="s">
        <v>230</v>
      </c>
      <c r="BA887" t="s">
        <v>395</v>
      </c>
      <c r="BB887" t="s">
        <v>380</v>
      </c>
      <c r="BC887" t="s">
        <v>3927</v>
      </c>
      <c r="BD887" t="s">
        <v>3927</v>
      </c>
      <c r="BE887" t="s">
        <v>3927</v>
      </c>
      <c r="BF887">
        <v>12</v>
      </c>
    </row>
    <row r="888" spans="1:58" x14ac:dyDescent="0.3">
      <c r="A888">
        <v>2026</v>
      </c>
      <c r="B888">
        <v>202605</v>
      </c>
      <c r="C888">
        <v>5</v>
      </c>
      <c r="D888" s="14">
        <v>20001622871532</v>
      </c>
      <c r="E888" t="s">
        <v>2810</v>
      </c>
      <c r="F888" s="2">
        <v>46147.500335648147</v>
      </c>
      <c r="G888" s="2">
        <v>46148</v>
      </c>
      <c r="I888" t="s">
        <v>224</v>
      </c>
      <c r="J888" t="s">
        <v>230</v>
      </c>
      <c r="L888" t="s">
        <v>486</v>
      </c>
      <c r="M888" t="s">
        <v>5860</v>
      </c>
      <c r="N888" t="s">
        <v>752</v>
      </c>
      <c r="O888" t="s">
        <v>623</v>
      </c>
      <c r="Q888" t="s">
        <v>6970</v>
      </c>
      <c r="R888" t="s">
        <v>2809</v>
      </c>
      <c r="S888" t="s">
        <v>6002</v>
      </c>
      <c r="T888" t="s">
        <v>6003</v>
      </c>
      <c r="U888" t="s">
        <v>3034</v>
      </c>
      <c r="V888" t="s">
        <v>647</v>
      </c>
      <c r="W888" t="s">
        <v>245</v>
      </c>
      <c r="X888" t="s">
        <v>225</v>
      </c>
      <c r="Z888">
        <v>4</v>
      </c>
      <c r="AA888" t="s">
        <v>3921</v>
      </c>
      <c r="AB888" t="s">
        <v>3995</v>
      </c>
      <c r="AC888">
        <v>46153.458240740743</v>
      </c>
      <c r="AD888">
        <v>46152</v>
      </c>
      <c r="AE888" t="s">
        <v>3938</v>
      </c>
      <c r="AG888" t="s">
        <v>5111</v>
      </c>
      <c r="AH888">
        <v>6108849973</v>
      </c>
      <c r="AI888" t="s">
        <v>6971</v>
      </c>
      <c r="AM888" t="s">
        <v>3925</v>
      </c>
      <c r="AN888" t="s">
        <v>3926</v>
      </c>
      <c r="AO888" t="s">
        <v>268</v>
      </c>
      <c r="AP888" t="s">
        <v>386</v>
      </c>
      <c r="AQ888" t="s">
        <v>3998</v>
      </c>
      <c r="AU888" t="s">
        <v>4220</v>
      </c>
      <c r="AV888" t="s">
        <v>4000</v>
      </c>
      <c r="AW888" t="s">
        <v>227</v>
      </c>
      <c r="AX888" t="s">
        <v>226</v>
      </c>
      <c r="AY888" t="s">
        <v>254</v>
      </c>
      <c r="AZ888" t="s">
        <v>230</v>
      </c>
      <c r="BA888" t="s">
        <v>395</v>
      </c>
      <c r="BB888" t="s">
        <v>380</v>
      </c>
      <c r="BC888" t="s">
        <v>3927</v>
      </c>
      <c r="BD888" t="s">
        <v>3927</v>
      </c>
      <c r="BE888" t="s">
        <v>3927</v>
      </c>
      <c r="BF888">
        <v>12</v>
      </c>
    </row>
    <row r="889" spans="1:58" x14ac:dyDescent="0.3">
      <c r="A889">
        <v>2026</v>
      </c>
      <c r="B889">
        <v>202605</v>
      </c>
      <c r="C889">
        <v>5</v>
      </c>
      <c r="D889" s="14">
        <v>20001622871487</v>
      </c>
      <c r="E889" t="s">
        <v>2810</v>
      </c>
      <c r="F889" s="2">
        <v>46147.498495370368</v>
      </c>
      <c r="G889" s="2">
        <v>46148</v>
      </c>
      <c r="I889" t="s">
        <v>224</v>
      </c>
      <c r="J889" t="s">
        <v>230</v>
      </c>
      <c r="L889" t="s">
        <v>3516</v>
      </c>
      <c r="M889" t="s">
        <v>309</v>
      </c>
      <c r="N889" t="s">
        <v>297</v>
      </c>
      <c r="O889" t="s">
        <v>283</v>
      </c>
      <c r="Q889" t="s">
        <v>6972</v>
      </c>
      <c r="R889" t="s">
        <v>2809</v>
      </c>
      <c r="S889" t="s">
        <v>5326</v>
      </c>
      <c r="T889" t="s">
        <v>5327</v>
      </c>
      <c r="U889" t="s">
        <v>3034</v>
      </c>
      <c r="V889" t="s">
        <v>647</v>
      </c>
      <c r="W889" t="s">
        <v>245</v>
      </c>
      <c r="X889" t="s">
        <v>387</v>
      </c>
      <c r="Z889">
        <v>4</v>
      </c>
      <c r="AA889" t="s">
        <v>3921</v>
      </c>
      <c r="AB889" t="s">
        <v>5537</v>
      </c>
      <c r="AC889">
        <v>46153.354085648149</v>
      </c>
      <c r="AD889">
        <v>46152</v>
      </c>
      <c r="AE889" t="s">
        <v>3938</v>
      </c>
      <c r="AG889" t="s">
        <v>5111</v>
      </c>
      <c r="AH889">
        <v>6091028413</v>
      </c>
      <c r="AI889" t="s">
        <v>6973</v>
      </c>
      <c r="AM889" t="s">
        <v>3925</v>
      </c>
      <c r="AN889" t="s">
        <v>3926</v>
      </c>
      <c r="AO889" t="s">
        <v>268</v>
      </c>
      <c r="AP889" t="s">
        <v>304</v>
      </c>
      <c r="AQ889" t="s">
        <v>3940</v>
      </c>
      <c r="AU889" t="s">
        <v>4220</v>
      </c>
      <c r="AV889" t="s">
        <v>4000</v>
      </c>
      <c r="AW889" t="s">
        <v>447</v>
      </c>
      <c r="AX889" t="s">
        <v>446</v>
      </c>
      <c r="AY889" t="s">
        <v>253</v>
      </c>
      <c r="AZ889" t="s">
        <v>230</v>
      </c>
      <c r="BA889" t="s">
        <v>273</v>
      </c>
      <c r="BB889" t="s">
        <v>380</v>
      </c>
      <c r="BC889" t="s">
        <v>3927</v>
      </c>
      <c r="BD889" t="s">
        <v>3927</v>
      </c>
      <c r="BE889" t="s">
        <v>3927</v>
      </c>
      <c r="BF889">
        <v>20</v>
      </c>
    </row>
    <row r="890" spans="1:58" x14ac:dyDescent="0.3">
      <c r="A890">
        <v>2026</v>
      </c>
      <c r="B890">
        <v>202605</v>
      </c>
      <c r="C890">
        <v>5</v>
      </c>
      <c r="D890" s="14">
        <v>20001622871401</v>
      </c>
      <c r="E890" t="s">
        <v>2810</v>
      </c>
      <c r="F890" s="2">
        <v>46147.495740740742</v>
      </c>
      <c r="G890" s="2">
        <v>46148</v>
      </c>
      <c r="I890" t="s">
        <v>224</v>
      </c>
      <c r="J890" t="s">
        <v>230</v>
      </c>
      <c r="L890" t="s">
        <v>2957</v>
      </c>
      <c r="M890" t="s">
        <v>261</v>
      </c>
      <c r="N890" t="s">
        <v>237</v>
      </c>
      <c r="O890" t="s">
        <v>257</v>
      </c>
      <c r="Q890" t="s">
        <v>6974</v>
      </c>
      <c r="R890" t="s">
        <v>2809</v>
      </c>
      <c r="S890" t="s">
        <v>6329</v>
      </c>
      <c r="T890" t="s">
        <v>6330</v>
      </c>
      <c r="U890" t="s">
        <v>4796</v>
      </c>
      <c r="V890" t="s">
        <v>2024</v>
      </c>
      <c r="W890" t="s">
        <v>245</v>
      </c>
      <c r="X890" t="s">
        <v>387</v>
      </c>
      <c r="Z890">
        <v>4</v>
      </c>
      <c r="AA890" t="s">
        <v>3921</v>
      </c>
      <c r="AB890" t="s">
        <v>6975</v>
      </c>
      <c r="AC890">
        <v>46153.691145833334</v>
      </c>
      <c r="AD890">
        <v>46152</v>
      </c>
      <c r="AE890" t="s">
        <v>3938</v>
      </c>
      <c r="AG890" t="s">
        <v>6332</v>
      </c>
      <c r="AH890">
        <v>6108856874</v>
      </c>
      <c r="AI890" t="s">
        <v>6976</v>
      </c>
      <c r="AM890" t="s">
        <v>3925</v>
      </c>
      <c r="AN890" t="s">
        <v>3926</v>
      </c>
      <c r="AO890" t="s">
        <v>268</v>
      </c>
      <c r="AP890" t="s">
        <v>386</v>
      </c>
      <c r="AQ890" t="s">
        <v>3940</v>
      </c>
      <c r="AU890" t="s">
        <v>4220</v>
      </c>
      <c r="AV890" t="s">
        <v>4000</v>
      </c>
      <c r="AW890" t="s">
        <v>447</v>
      </c>
      <c r="AX890" t="s">
        <v>446</v>
      </c>
      <c r="AY890" t="s">
        <v>253</v>
      </c>
      <c r="AZ890" t="s">
        <v>230</v>
      </c>
      <c r="BA890" t="s">
        <v>395</v>
      </c>
      <c r="BB890" t="s">
        <v>380</v>
      </c>
      <c r="BC890" t="s">
        <v>3927</v>
      </c>
      <c r="BD890" t="s">
        <v>3927</v>
      </c>
      <c r="BE890" t="s">
        <v>3927</v>
      </c>
      <c r="BF890">
        <v>12</v>
      </c>
    </row>
    <row r="891" spans="1:58" x14ac:dyDescent="0.3">
      <c r="A891">
        <v>2026</v>
      </c>
      <c r="B891">
        <v>202605</v>
      </c>
      <c r="C891">
        <v>5</v>
      </c>
      <c r="D891" s="14">
        <v>20001622869832</v>
      </c>
      <c r="E891" t="s">
        <v>2810</v>
      </c>
      <c r="F891" s="2">
        <v>46147.511504629627</v>
      </c>
      <c r="G891" s="2">
        <v>46147</v>
      </c>
      <c r="I891" t="s">
        <v>224</v>
      </c>
      <c r="J891" t="s">
        <v>230</v>
      </c>
      <c r="L891" t="s">
        <v>6977</v>
      </c>
      <c r="M891" t="s">
        <v>4091</v>
      </c>
      <c r="N891" t="s">
        <v>546</v>
      </c>
      <c r="O891" t="s">
        <v>554</v>
      </c>
      <c r="Q891" t="s">
        <v>3111</v>
      </c>
      <c r="R891" t="s">
        <v>2809</v>
      </c>
      <c r="S891" t="s">
        <v>6720</v>
      </c>
      <c r="T891" t="s">
        <v>6721</v>
      </c>
      <c r="U891" t="s">
        <v>4796</v>
      </c>
      <c r="V891" t="s">
        <v>2024</v>
      </c>
      <c r="W891" t="s">
        <v>245</v>
      </c>
      <c r="X891" t="s">
        <v>225</v>
      </c>
      <c r="Z891">
        <v>4</v>
      </c>
      <c r="AA891" t="s">
        <v>3921</v>
      </c>
      <c r="AB891" t="s">
        <v>6978</v>
      </c>
      <c r="AC891">
        <v>46153.691145833334</v>
      </c>
      <c r="AD891">
        <v>46151</v>
      </c>
      <c r="AE891" t="s">
        <v>3938</v>
      </c>
      <c r="AG891" t="s">
        <v>6701</v>
      </c>
      <c r="AH891">
        <v>6108848071</v>
      </c>
      <c r="AI891" t="s">
        <v>6979</v>
      </c>
      <c r="AM891" t="s">
        <v>3925</v>
      </c>
      <c r="AN891" t="s">
        <v>3926</v>
      </c>
      <c r="AO891" t="s">
        <v>268</v>
      </c>
      <c r="AP891" t="s">
        <v>249</v>
      </c>
      <c r="AQ891" t="s">
        <v>3940</v>
      </c>
      <c r="AU891" t="s">
        <v>4220</v>
      </c>
      <c r="AV891" t="s">
        <v>4000</v>
      </c>
      <c r="AW891" t="s">
        <v>320</v>
      </c>
      <c r="AX891" t="s">
        <v>319</v>
      </c>
      <c r="AY891" t="s">
        <v>254</v>
      </c>
      <c r="AZ891" t="s">
        <v>230</v>
      </c>
      <c r="BA891" t="s">
        <v>395</v>
      </c>
      <c r="BB891" t="s">
        <v>380</v>
      </c>
      <c r="BC891" t="s">
        <v>3927</v>
      </c>
      <c r="BD891" t="s">
        <v>3927</v>
      </c>
      <c r="BE891" t="s">
        <v>3927</v>
      </c>
      <c r="BF891">
        <v>12</v>
      </c>
    </row>
    <row r="892" spans="1:58" x14ac:dyDescent="0.3">
      <c r="A892">
        <v>2026</v>
      </c>
      <c r="B892">
        <v>202605</v>
      </c>
      <c r="C892">
        <v>5</v>
      </c>
      <c r="D892" s="14">
        <v>20001622868318</v>
      </c>
      <c r="E892" t="s">
        <v>2810</v>
      </c>
      <c r="F892" s="2">
        <v>46147.492071759261</v>
      </c>
      <c r="G892" s="2">
        <v>46148</v>
      </c>
      <c r="I892" t="s">
        <v>224</v>
      </c>
      <c r="J892" t="s">
        <v>2950</v>
      </c>
      <c r="L892" t="s">
        <v>2172</v>
      </c>
      <c r="M892" t="s">
        <v>309</v>
      </c>
      <c r="N892" t="s">
        <v>297</v>
      </c>
      <c r="O892" t="s">
        <v>283</v>
      </c>
      <c r="Q892" t="s">
        <v>6980</v>
      </c>
      <c r="R892" t="s">
        <v>2809</v>
      </c>
      <c r="S892" t="s">
        <v>5627</v>
      </c>
      <c r="T892" t="s">
        <v>5628</v>
      </c>
      <c r="U892" t="s">
        <v>3034</v>
      </c>
      <c r="V892" t="s">
        <v>647</v>
      </c>
      <c r="W892" t="s">
        <v>245</v>
      </c>
      <c r="X892" t="s">
        <v>225</v>
      </c>
      <c r="Z892">
        <v>4</v>
      </c>
      <c r="AA892" t="s">
        <v>3921</v>
      </c>
      <c r="AB892" t="s">
        <v>6981</v>
      </c>
      <c r="AC892">
        <v>46153.354085648149</v>
      </c>
      <c r="AD892">
        <v>46152</v>
      </c>
      <c r="AE892" t="s">
        <v>3938</v>
      </c>
      <c r="AG892" t="s">
        <v>5111</v>
      </c>
      <c r="AH892">
        <v>6075551380</v>
      </c>
      <c r="AI892" t="s">
        <v>6982</v>
      </c>
      <c r="AM892" t="s">
        <v>3925</v>
      </c>
      <c r="AN892" t="s">
        <v>3926</v>
      </c>
      <c r="AO892" t="s">
        <v>268</v>
      </c>
      <c r="AP892" t="s">
        <v>386</v>
      </c>
      <c r="AQ892" t="s">
        <v>3940</v>
      </c>
      <c r="AU892" t="s">
        <v>4220</v>
      </c>
      <c r="AV892" t="s">
        <v>4000</v>
      </c>
      <c r="AW892" t="s">
        <v>227</v>
      </c>
      <c r="AX892" t="s">
        <v>226</v>
      </c>
      <c r="AY892" t="s">
        <v>254</v>
      </c>
      <c r="AZ892" t="s">
        <v>2950</v>
      </c>
      <c r="BA892" t="s">
        <v>395</v>
      </c>
      <c r="BB892" t="s">
        <v>3014</v>
      </c>
      <c r="BC892" t="s">
        <v>3927</v>
      </c>
      <c r="BD892" t="s">
        <v>3927</v>
      </c>
      <c r="BE892" t="s">
        <v>3927</v>
      </c>
      <c r="BF892">
        <v>1</v>
      </c>
    </row>
    <row r="893" spans="1:58" x14ac:dyDescent="0.3">
      <c r="A893">
        <v>2026</v>
      </c>
      <c r="B893">
        <v>202605</v>
      </c>
      <c r="C893">
        <v>5</v>
      </c>
      <c r="D893" s="14">
        <v>20001622867824</v>
      </c>
      <c r="E893" t="s">
        <v>2810</v>
      </c>
      <c r="F893" s="2">
        <v>46147.510810185187</v>
      </c>
      <c r="G893" s="2">
        <v>46148</v>
      </c>
      <c r="I893" t="s">
        <v>224</v>
      </c>
      <c r="J893" t="s">
        <v>230</v>
      </c>
      <c r="L893" t="s">
        <v>6983</v>
      </c>
      <c r="M893" t="s">
        <v>309</v>
      </c>
      <c r="N893" t="s">
        <v>297</v>
      </c>
      <c r="O893" t="s">
        <v>283</v>
      </c>
      <c r="Q893" t="s">
        <v>6984</v>
      </c>
      <c r="R893" t="s">
        <v>2809</v>
      </c>
      <c r="S893" t="s">
        <v>5050</v>
      </c>
      <c r="T893" t="s">
        <v>5051</v>
      </c>
      <c r="U893" t="s">
        <v>4008</v>
      </c>
      <c r="V893" t="s">
        <v>980</v>
      </c>
      <c r="W893" t="s">
        <v>245</v>
      </c>
      <c r="X893" t="s">
        <v>387</v>
      </c>
      <c r="Z893">
        <v>4</v>
      </c>
      <c r="AA893" t="s">
        <v>3921</v>
      </c>
      <c r="AB893" t="s">
        <v>6985</v>
      </c>
      <c r="AC893">
        <v>46153.358344907407</v>
      </c>
      <c r="AD893">
        <v>46152</v>
      </c>
      <c r="AE893" t="s">
        <v>3938</v>
      </c>
      <c r="AG893" t="s">
        <v>4870</v>
      </c>
      <c r="AH893">
        <v>6108858881</v>
      </c>
      <c r="AI893" t="s">
        <v>6986</v>
      </c>
      <c r="AM893" t="s">
        <v>3925</v>
      </c>
      <c r="AN893" t="s">
        <v>3926</v>
      </c>
      <c r="AO893" t="s">
        <v>268</v>
      </c>
      <c r="AP893" t="s">
        <v>249</v>
      </c>
      <c r="AQ893" t="s">
        <v>3940</v>
      </c>
      <c r="AU893" t="s">
        <v>4220</v>
      </c>
      <c r="AV893" t="s">
        <v>4000</v>
      </c>
      <c r="AW893" t="s">
        <v>447</v>
      </c>
      <c r="AX893" t="s">
        <v>446</v>
      </c>
      <c r="AY893" t="s">
        <v>253</v>
      </c>
      <c r="AZ893" t="s">
        <v>230</v>
      </c>
      <c r="BA893" t="s">
        <v>395</v>
      </c>
      <c r="BB893" t="s">
        <v>380</v>
      </c>
      <c r="BC893" t="s">
        <v>3927</v>
      </c>
      <c r="BD893" t="s">
        <v>3927</v>
      </c>
      <c r="BE893" t="s">
        <v>3927</v>
      </c>
      <c r="BF893">
        <v>12</v>
      </c>
    </row>
    <row r="894" spans="1:58" x14ac:dyDescent="0.3">
      <c r="A894">
        <v>2026</v>
      </c>
      <c r="B894">
        <v>202605</v>
      </c>
      <c r="C894">
        <v>5</v>
      </c>
      <c r="D894" s="14">
        <v>20001622867141</v>
      </c>
      <c r="E894" t="s">
        <v>2810</v>
      </c>
      <c r="F894" s="2">
        <v>46147.485833333332</v>
      </c>
      <c r="G894" s="2">
        <v>46147</v>
      </c>
      <c r="I894" t="s">
        <v>224</v>
      </c>
      <c r="J894" t="s">
        <v>230</v>
      </c>
      <c r="L894" t="s">
        <v>2825</v>
      </c>
      <c r="M894" t="s">
        <v>1739</v>
      </c>
      <c r="N894" t="s">
        <v>1002</v>
      </c>
      <c r="O894" t="s">
        <v>257</v>
      </c>
      <c r="Q894" t="s">
        <v>6987</v>
      </c>
      <c r="R894" t="s">
        <v>2809</v>
      </c>
      <c r="S894" t="s">
        <v>5089</v>
      </c>
      <c r="T894" t="s">
        <v>5090</v>
      </c>
      <c r="U894" t="s">
        <v>3034</v>
      </c>
      <c r="V894" t="s">
        <v>647</v>
      </c>
      <c r="W894" t="s">
        <v>245</v>
      </c>
      <c r="X894" t="s">
        <v>225</v>
      </c>
      <c r="Z894">
        <v>4</v>
      </c>
      <c r="AA894" t="s">
        <v>3921</v>
      </c>
      <c r="AB894" t="s">
        <v>6988</v>
      </c>
      <c r="AC894">
        <v>46153.354085648149</v>
      </c>
      <c r="AD894">
        <v>46151</v>
      </c>
      <c r="AE894" t="s">
        <v>3938</v>
      </c>
      <c r="AG894" t="s">
        <v>5006</v>
      </c>
      <c r="AH894">
        <v>6103469909</v>
      </c>
      <c r="AI894" t="s">
        <v>6989</v>
      </c>
      <c r="AM894" t="s">
        <v>3925</v>
      </c>
      <c r="AN894" t="s">
        <v>3926</v>
      </c>
      <c r="AO894" t="s">
        <v>268</v>
      </c>
      <c r="AP894" t="s">
        <v>304</v>
      </c>
      <c r="AQ894" t="s">
        <v>3940</v>
      </c>
      <c r="AU894" t="s">
        <v>4220</v>
      </c>
      <c r="AV894" t="s">
        <v>4000</v>
      </c>
      <c r="AW894" t="s">
        <v>320</v>
      </c>
      <c r="AX894" t="s">
        <v>319</v>
      </c>
      <c r="AY894" t="s">
        <v>254</v>
      </c>
      <c r="AZ894" t="s">
        <v>230</v>
      </c>
      <c r="BA894" t="s">
        <v>395</v>
      </c>
      <c r="BB894" t="s">
        <v>232</v>
      </c>
      <c r="BC894" t="s">
        <v>3927</v>
      </c>
      <c r="BD894" t="s">
        <v>3927</v>
      </c>
      <c r="BE894" t="s">
        <v>3927</v>
      </c>
      <c r="BF894">
        <v>9</v>
      </c>
    </row>
    <row r="895" spans="1:58" x14ac:dyDescent="0.3">
      <c r="A895">
        <v>2026</v>
      </c>
      <c r="B895">
        <v>202605</v>
      </c>
      <c r="C895">
        <v>5</v>
      </c>
      <c r="D895" s="14">
        <v>20001622866842</v>
      </c>
      <c r="E895" t="s">
        <v>2810</v>
      </c>
      <c r="F895" s="2">
        <v>46147.510023148148</v>
      </c>
      <c r="G895" s="2">
        <v>46148</v>
      </c>
      <c r="I895" t="s">
        <v>224</v>
      </c>
      <c r="J895" t="s">
        <v>230</v>
      </c>
      <c r="L895" t="s">
        <v>1214</v>
      </c>
      <c r="M895" t="s">
        <v>392</v>
      </c>
      <c r="N895" t="s">
        <v>353</v>
      </c>
      <c r="O895" t="s">
        <v>283</v>
      </c>
      <c r="Q895" t="s">
        <v>6990</v>
      </c>
      <c r="R895" t="s">
        <v>2809</v>
      </c>
      <c r="S895" t="s">
        <v>1161</v>
      </c>
      <c r="T895" t="s">
        <v>1162</v>
      </c>
      <c r="U895" t="s">
        <v>258</v>
      </c>
      <c r="V895" t="s">
        <v>247</v>
      </c>
      <c r="W895" t="s">
        <v>245</v>
      </c>
      <c r="X895" t="s">
        <v>225</v>
      </c>
      <c r="Z895">
        <v>1</v>
      </c>
      <c r="AA895" t="s">
        <v>3921</v>
      </c>
      <c r="AB895" t="s">
        <v>6991</v>
      </c>
      <c r="AC895">
        <v>46149.692083333335</v>
      </c>
      <c r="AD895">
        <v>46149</v>
      </c>
      <c r="AE895" t="s">
        <v>3938</v>
      </c>
      <c r="AG895" t="s">
        <v>410</v>
      </c>
      <c r="AH895">
        <v>6108847098</v>
      </c>
      <c r="AI895" t="s">
        <v>6992</v>
      </c>
      <c r="AM895" t="s">
        <v>3925</v>
      </c>
      <c r="AN895" t="s">
        <v>3926</v>
      </c>
      <c r="AO895" t="s">
        <v>268</v>
      </c>
      <c r="AP895" t="s">
        <v>304</v>
      </c>
      <c r="AQ895" t="s">
        <v>3940</v>
      </c>
      <c r="AU895" t="s">
        <v>4282</v>
      </c>
      <c r="AV895" t="s">
        <v>4000</v>
      </c>
      <c r="AW895" t="s">
        <v>320</v>
      </c>
      <c r="AX895" t="s">
        <v>319</v>
      </c>
      <c r="AY895" t="s">
        <v>254</v>
      </c>
      <c r="AZ895" t="s">
        <v>230</v>
      </c>
      <c r="BA895" t="s">
        <v>395</v>
      </c>
      <c r="BB895" t="s">
        <v>380</v>
      </c>
      <c r="BC895" t="s">
        <v>3927</v>
      </c>
      <c r="BD895" t="s">
        <v>3927</v>
      </c>
      <c r="BE895" t="s">
        <v>3927</v>
      </c>
      <c r="BF895">
        <v>12</v>
      </c>
    </row>
    <row r="896" spans="1:58" x14ac:dyDescent="0.3">
      <c r="A896">
        <v>2026</v>
      </c>
      <c r="B896">
        <v>202605</v>
      </c>
      <c r="C896">
        <v>5</v>
      </c>
      <c r="D896" s="14">
        <v>20001622866774</v>
      </c>
      <c r="E896" t="s">
        <v>2810</v>
      </c>
      <c r="F896" s="2">
        <v>46147.507187499999</v>
      </c>
      <c r="G896" s="2">
        <v>46148</v>
      </c>
      <c r="I896" t="s">
        <v>224</v>
      </c>
      <c r="J896" t="s">
        <v>230</v>
      </c>
      <c r="L896" t="s">
        <v>6993</v>
      </c>
      <c r="M896" t="s">
        <v>364</v>
      </c>
      <c r="N896" t="s">
        <v>353</v>
      </c>
      <c r="O896" t="s">
        <v>283</v>
      </c>
      <c r="Q896" t="s">
        <v>6994</v>
      </c>
      <c r="R896" t="s">
        <v>2809</v>
      </c>
      <c r="S896" t="s">
        <v>6995</v>
      </c>
      <c r="T896" t="s">
        <v>6996</v>
      </c>
      <c r="U896" t="s">
        <v>4796</v>
      </c>
      <c r="V896" t="s">
        <v>2024</v>
      </c>
      <c r="W896" t="s">
        <v>245</v>
      </c>
      <c r="X896" t="s">
        <v>225</v>
      </c>
      <c r="Z896">
        <v>4</v>
      </c>
      <c r="AA896" t="s">
        <v>3921</v>
      </c>
      <c r="AB896" t="s">
        <v>6997</v>
      </c>
      <c r="AC896">
        <v>46153.691145833334</v>
      </c>
      <c r="AD896">
        <v>46152</v>
      </c>
      <c r="AE896" t="s">
        <v>3938</v>
      </c>
      <c r="AG896" t="s">
        <v>6701</v>
      </c>
      <c r="AH896">
        <v>6106582992</v>
      </c>
      <c r="AI896" t="s">
        <v>6998</v>
      </c>
      <c r="AM896" t="s">
        <v>3925</v>
      </c>
      <c r="AN896" t="s">
        <v>3926</v>
      </c>
      <c r="AO896" t="s">
        <v>268</v>
      </c>
      <c r="AP896" t="s">
        <v>304</v>
      </c>
      <c r="AQ896" t="s">
        <v>3940</v>
      </c>
      <c r="AU896" t="s">
        <v>4220</v>
      </c>
      <c r="AV896" t="s">
        <v>4000</v>
      </c>
      <c r="AW896" t="s">
        <v>227</v>
      </c>
      <c r="AX896" t="s">
        <v>226</v>
      </c>
      <c r="AY896" t="s">
        <v>254</v>
      </c>
      <c r="AZ896" t="s">
        <v>230</v>
      </c>
      <c r="BA896" t="s">
        <v>273</v>
      </c>
      <c r="BB896" t="s">
        <v>380</v>
      </c>
      <c r="BC896" t="s">
        <v>3927</v>
      </c>
      <c r="BD896" t="s">
        <v>3927</v>
      </c>
      <c r="BE896" t="s">
        <v>3927</v>
      </c>
      <c r="BF896">
        <v>16</v>
      </c>
    </row>
    <row r="897" spans="1:58" x14ac:dyDescent="0.3">
      <c r="A897">
        <v>2026</v>
      </c>
      <c r="B897">
        <v>202605</v>
      </c>
      <c r="C897">
        <v>5</v>
      </c>
      <c r="D897" s="14">
        <v>20001622866412</v>
      </c>
      <c r="E897" t="s">
        <v>2810</v>
      </c>
      <c r="F897" s="2">
        <v>46147.493831018517</v>
      </c>
      <c r="G897" s="2">
        <v>46148</v>
      </c>
      <c r="I897" t="s">
        <v>224</v>
      </c>
      <c r="J897" t="s">
        <v>230</v>
      </c>
      <c r="L897" t="s">
        <v>3640</v>
      </c>
      <c r="M897" t="s">
        <v>309</v>
      </c>
      <c r="N897" t="s">
        <v>297</v>
      </c>
      <c r="O897" t="s">
        <v>283</v>
      </c>
      <c r="Q897" t="s">
        <v>6999</v>
      </c>
      <c r="R897" t="s">
        <v>2809</v>
      </c>
      <c r="S897" t="s">
        <v>5159</v>
      </c>
      <c r="T897" t="s">
        <v>5160</v>
      </c>
      <c r="U897" t="s">
        <v>3034</v>
      </c>
      <c r="V897" t="s">
        <v>647</v>
      </c>
      <c r="W897" t="s">
        <v>245</v>
      </c>
      <c r="X897" t="s">
        <v>225</v>
      </c>
      <c r="Z897">
        <v>4</v>
      </c>
      <c r="AA897" t="s">
        <v>3921</v>
      </c>
      <c r="AB897" t="s">
        <v>7000</v>
      </c>
      <c r="AC897">
        <v>46153.354085648149</v>
      </c>
      <c r="AD897">
        <v>46152</v>
      </c>
      <c r="AE897" t="s">
        <v>3938</v>
      </c>
      <c r="AG897" t="s">
        <v>5111</v>
      </c>
      <c r="AH897">
        <v>6108857857</v>
      </c>
      <c r="AI897" t="s">
        <v>7001</v>
      </c>
      <c r="AM897" t="s">
        <v>3925</v>
      </c>
      <c r="AN897" t="s">
        <v>3926</v>
      </c>
      <c r="AO897" t="s">
        <v>268</v>
      </c>
      <c r="AP897" t="s">
        <v>330</v>
      </c>
      <c r="AQ897" t="s">
        <v>3940</v>
      </c>
      <c r="AU897" t="s">
        <v>4220</v>
      </c>
      <c r="AV897" t="s">
        <v>4000</v>
      </c>
      <c r="AW897" t="s">
        <v>320</v>
      </c>
      <c r="AX897" t="s">
        <v>319</v>
      </c>
      <c r="AY897" t="s">
        <v>254</v>
      </c>
      <c r="AZ897" t="s">
        <v>230</v>
      </c>
      <c r="BA897" t="s">
        <v>395</v>
      </c>
      <c r="BB897" t="s">
        <v>380</v>
      </c>
      <c r="BC897" t="s">
        <v>3927</v>
      </c>
      <c r="BD897" t="s">
        <v>3927</v>
      </c>
      <c r="BE897" t="s">
        <v>3927</v>
      </c>
      <c r="BF897">
        <v>12</v>
      </c>
    </row>
    <row r="898" spans="1:58" x14ac:dyDescent="0.3">
      <c r="A898">
        <v>2026</v>
      </c>
      <c r="B898">
        <v>202605</v>
      </c>
      <c r="C898">
        <v>5</v>
      </c>
      <c r="D898" s="14">
        <v>20001622837179</v>
      </c>
      <c r="E898" t="s">
        <v>2810</v>
      </c>
      <c r="F898" s="2">
        <v>46147.458055555559</v>
      </c>
      <c r="G898" s="2">
        <v>46147</v>
      </c>
      <c r="I898" t="s">
        <v>224</v>
      </c>
      <c r="J898" t="s">
        <v>230</v>
      </c>
      <c r="L898" t="s">
        <v>4927</v>
      </c>
      <c r="M898" t="s">
        <v>309</v>
      </c>
      <c r="N898" t="s">
        <v>297</v>
      </c>
      <c r="O898" t="s">
        <v>283</v>
      </c>
      <c r="Q898" t="s">
        <v>7002</v>
      </c>
      <c r="R898" t="s">
        <v>2809</v>
      </c>
      <c r="S898" t="s">
        <v>7003</v>
      </c>
      <c r="T898" t="s">
        <v>7004</v>
      </c>
      <c r="U898" t="s">
        <v>3034</v>
      </c>
      <c r="V898" t="s">
        <v>647</v>
      </c>
      <c r="W898" t="s">
        <v>245</v>
      </c>
      <c r="X898" t="s">
        <v>225</v>
      </c>
      <c r="Z898">
        <v>4</v>
      </c>
      <c r="AA898" t="s">
        <v>3921</v>
      </c>
      <c r="AB898" t="s">
        <v>7005</v>
      </c>
      <c r="AC898">
        <v>46153.354085648149</v>
      </c>
      <c r="AD898">
        <v>46151</v>
      </c>
      <c r="AE898" t="s">
        <v>3938</v>
      </c>
      <c r="AG898" t="s">
        <v>5111</v>
      </c>
      <c r="AH898">
        <v>6108851869</v>
      </c>
      <c r="AI898" t="s">
        <v>7006</v>
      </c>
      <c r="AM898" t="s">
        <v>3925</v>
      </c>
      <c r="AN898" t="s">
        <v>3926</v>
      </c>
      <c r="AO898" t="s">
        <v>268</v>
      </c>
      <c r="AP898" t="s">
        <v>304</v>
      </c>
      <c r="AQ898" t="s">
        <v>3940</v>
      </c>
      <c r="AU898" t="s">
        <v>4220</v>
      </c>
      <c r="AV898" t="s">
        <v>4000</v>
      </c>
      <c r="AW898" t="s">
        <v>227</v>
      </c>
      <c r="AX898" t="s">
        <v>226</v>
      </c>
      <c r="AY898" t="s">
        <v>254</v>
      </c>
      <c r="AZ898" t="s">
        <v>230</v>
      </c>
      <c r="BA898" t="s">
        <v>395</v>
      </c>
      <c r="BB898" t="s">
        <v>1857</v>
      </c>
      <c r="BC898" t="s">
        <v>3927</v>
      </c>
      <c r="BD898" t="s">
        <v>3927</v>
      </c>
      <c r="BE898" t="s">
        <v>3927</v>
      </c>
      <c r="BF898">
        <v>12</v>
      </c>
    </row>
    <row r="899" spans="1:58" x14ac:dyDescent="0.3">
      <c r="A899">
        <v>2026</v>
      </c>
      <c r="B899">
        <v>202605</v>
      </c>
      <c r="C899">
        <v>5</v>
      </c>
      <c r="D899" s="14">
        <v>20001622835805</v>
      </c>
      <c r="E899" t="s">
        <v>2810</v>
      </c>
      <c r="F899" s="2">
        <v>46147.479618055557</v>
      </c>
      <c r="G899" s="2">
        <v>46148</v>
      </c>
      <c r="I899" t="s">
        <v>224</v>
      </c>
      <c r="J899" t="s">
        <v>230</v>
      </c>
      <c r="L899" t="s">
        <v>2525</v>
      </c>
      <c r="M899" t="s">
        <v>1045</v>
      </c>
      <c r="N899" t="s">
        <v>1040</v>
      </c>
      <c r="O899" t="s">
        <v>257</v>
      </c>
      <c r="Q899" t="s">
        <v>7007</v>
      </c>
      <c r="R899" t="s">
        <v>2809</v>
      </c>
      <c r="S899" t="s">
        <v>463</v>
      </c>
      <c r="T899" t="s">
        <v>464</v>
      </c>
      <c r="U899" t="s">
        <v>258</v>
      </c>
      <c r="V899" t="s">
        <v>247</v>
      </c>
      <c r="W899" t="s">
        <v>245</v>
      </c>
      <c r="X899" t="s">
        <v>225</v>
      </c>
      <c r="Z899">
        <v>1</v>
      </c>
      <c r="AA899" t="s">
        <v>3921</v>
      </c>
      <c r="AB899" t="s">
        <v>7008</v>
      </c>
      <c r="AC899">
        <v>46149.692083333335</v>
      </c>
      <c r="AD899">
        <v>46149</v>
      </c>
      <c r="AE899" t="s">
        <v>3938</v>
      </c>
      <c r="AG899" t="s">
        <v>410</v>
      </c>
      <c r="AH899">
        <v>6108847977</v>
      </c>
      <c r="AI899" t="s">
        <v>7009</v>
      </c>
      <c r="AM899" t="s">
        <v>3925</v>
      </c>
      <c r="AN899" t="s">
        <v>3926</v>
      </c>
      <c r="AO899" t="s">
        <v>268</v>
      </c>
      <c r="AP899" t="s">
        <v>249</v>
      </c>
      <c r="AQ899" t="s">
        <v>3940</v>
      </c>
      <c r="AU899" t="s">
        <v>4282</v>
      </c>
      <c r="AV899" t="s">
        <v>4000</v>
      </c>
      <c r="AW899" t="s">
        <v>320</v>
      </c>
      <c r="AX899" t="s">
        <v>319</v>
      </c>
      <c r="AY899" t="s">
        <v>254</v>
      </c>
      <c r="AZ899" t="s">
        <v>230</v>
      </c>
      <c r="BA899" t="s">
        <v>395</v>
      </c>
      <c r="BB899" t="s">
        <v>232</v>
      </c>
      <c r="BC899" t="s">
        <v>3927</v>
      </c>
      <c r="BD899" t="s">
        <v>3927</v>
      </c>
      <c r="BE899" t="s">
        <v>3927</v>
      </c>
      <c r="BF899">
        <v>12</v>
      </c>
    </row>
    <row r="900" spans="1:58" x14ac:dyDescent="0.3">
      <c r="A900">
        <v>2026</v>
      </c>
      <c r="B900">
        <v>202605</v>
      </c>
      <c r="C900">
        <v>5</v>
      </c>
      <c r="D900" s="14">
        <v>20001622835734</v>
      </c>
      <c r="E900" t="s">
        <v>2810</v>
      </c>
      <c r="F900" s="2">
        <v>46147.477256944447</v>
      </c>
      <c r="G900" s="2">
        <v>46150</v>
      </c>
      <c r="I900" t="s">
        <v>224</v>
      </c>
      <c r="J900" t="s">
        <v>230</v>
      </c>
      <c r="L900" t="s">
        <v>7010</v>
      </c>
      <c r="M900" t="s">
        <v>309</v>
      </c>
      <c r="N900" t="s">
        <v>297</v>
      </c>
      <c r="O900" t="s">
        <v>283</v>
      </c>
      <c r="Q900" t="s">
        <v>7011</v>
      </c>
      <c r="R900" t="s">
        <v>2809</v>
      </c>
      <c r="S900" t="s">
        <v>5244</v>
      </c>
      <c r="T900" t="s">
        <v>5245</v>
      </c>
      <c r="U900" t="s">
        <v>3034</v>
      </c>
      <c r="V900" t="s">
        <v>3994</v>
      </c>
      <c r="W900" t="s">
        <v>245</v>
      </c>
      <c r="X900" t="s">
        <v>225</v>
      </c>
      <c r="Z900">
        <v>3</v>
      </c>
      <c r="AA900" t="s">
        <v>3921</v>
      </c>
      <c r="AB900" t="s">
        <v>7012</v>
      </c>
      <c r="AC900">
        <v>46153.652141203704</v>
      </c>
      <c r="AD900">
        <v>46153</v>
      </c>
      <c r="AE900" t="s">
        <v>3938</v>
      </c>
      <c r="AG900" t="s">
        <v>4828</v>
      </c>
      <c r="AH900">
        <v>6108842035</v>
      </c>
      <c r="AI900" t="s">
        <v>7013</v>
      </c>
      <c r="AM900" t="s">
        <v>3925</v>
      </c>
      <c r="AN900" t="s">
        <v>3926</v>
      </c>
      <c r="AO900" t="s">
        <v>268</v>
      </c>
      <c r="AP900" t="s">
        <v>304</v>
      </c>
      <c r="AQ900" t="s">
        <v>3940</v>
      </c>
      <c r="AU900" t="s">
        <v>4220</v>
      </c>
      <c r="AV900" t="s">
        <v>4000</v>
      </c>
      <c r="AW900" t="s">
        <v>320</v>
      </c>
      <c r="AX900" t="s">
        <v>319</v>
      </c>
      <c r="AY900" t="s">
        <v>254</v>
      </c>
      <c r="AZ900" t="s">
        <v>230</v>
      </c>
      <c r="BA900" t="s">
        <v>395</v>
      </c>
      <c r="BB900" t="s">
        <v>380</v>
      </c>
      <c r="BC900" t="s">
        <v>3927</v>
      </c>
      <c r="BD900" t="s">
        <v>3927</v>
      </c>
      <c r="BE900" t="s">
        <v>3927</v>
      </c>
      <c r="BF900">
        <v>12</v>
      </c>
    </row>
    <row r="901" spans="1:58" x14ac:dyDescent="0.3">
      <c r="A901">
        <v>2026</v>
      </c>
      <c r="B901">
        <v>202605</v>
      </c>
      <c r="C901">
        <v>5</v>
      </c>
      <c r="D901" s="14">
        <v>20001622832103</v>
      </c>
      <c r="E901" t="s">
        <v>2810</v>
      </c>
      <c r="F901" s="2">
        <v>46147.453969907408</v>
      </c>
      <c r="G901" s="2">
        <v>46148</v>
      </c>
      <c r="I901" t="s">
        <v>224</v>
      </c>
      <c r="J901" t="s">
        <v>230</v>
      </c>
      <c r="L901" t="s">
        <v>1130</v>
      </c>
      <c r="M901" t="s">
        <v>1134</v>
      </c>
      <c r="N901" t="s">
        <v>1128</v>
      </c>
      <c r="O901" t="s">
        <v>331</v>
      </c>
      <c r="Q901" t="s">
        <v>7014</v>
      </c>
      <c r="R901" t="s">
        <v>2809</v>
      </c>
      <c r="S901" t="s">
        <v>347</v>
      </c>
      <c r="T901" t="s">
        <v>358</v>
      </c>
      <c r="U901" t="s">
        <v>258</v>
      </c>
      <c r="V901" t="s">
        <v>247</v>
      </c>
      <c r="W901" t="s">
        <v>245</v>
      </c>
      <c r="X901" t="s">
        <v>225</v>
      </c>
      <c r="Z901">
        <v>1</v>
      </c>
      <c r="AA901" t="s">
        <v>3921</v>
      </c>
      <c r="AB901" t="s">
        <v>7015</v>
      </c>
      <c r="AC901">
        <v>46149.692083333335</v>
      </c>
      <c r="AD901">
        <v>46149</v>
      </c>
      <c r="AE901" t="s">
        <v>3938</v>
      </c>
      <c r="AG901" t="s">
        <v>359</v>
      </c>
      <c r="AH901">
        <v>6108848885</v>
      </c>
      <c r="AI901" t="s">
        <v>7016</v>
      </c>
      <c r="AM901" t="s">
        <v>3925</v>
      </c>
      <c r="AN901" t="s">
        <v>3926</v>
      </c>
      <c r="AO901" t="s">
        <v>268</v>
      </c>
      <c r="AP901" t="s">
        <v>249</v>
      </c>
      <c r="AQ901" t="s">
        <v>3940</v>
      </c>
      <c r="AU901" t="s">
        <v>4282</v>
      </c>
      <c r="AV901" t="s">
        <v>4000</v>
      </c>
      <c r="AW901" t="s">
        <v>320</v>
      </c>
      <c r="AX901" t="s">
        <v>319</v>
      </c>
      <c r="AY901" t="s">
        <v>254</v>
      </c>
      <c r="AZ901" t="s">
        <v>230</v>
      </c>
      <c r="BA901" t="s">
        <v>395</v>
      </c>
      <c r="BB901" t="s">
        <v>380</v>
      </c>
      <c r="BC901" t="s">
        <v>3927</v>
      </c>
      <c r="BD901" t="s">
        <v>3927</v>
      </c>
      <c r="BE901" t="s">
        <v>3927</v>
      </c>
      <c r="BF901">
        <v>12</v>
      </c>
    </row>
    <row r="902" spans="1:58" x14ac:dyDescent="0.3">
      <c r="A902">
        <v>2026</v>
      </c>
      <c r="B902">
        <v>202605</v>
      </c>
      <c r="C902">
        <v>5</v>
      </c>
      <c r="D902" s="14">
        <v>20001622831293</v>
      </c>
      <c r="E902" t="s">
        <v>2810</v>
      </c>
      <c r="F902" s="2">
        <v>46147.460752314815</v>
      </c>
      <c r="G902" s="2">
        <v>46148</v>
      </c>
      <c r="I902" t="s">
        <v>224</v>
      </c>
      <c r="J902" t="s">
        <v>230</v>
      </c>
      <c r="L902" t="s">
        <v>2824</v>
      </c>
      <c r="M902" t="s">
        <v>334</v>
      </c>
      <c r="N902" t="s">
        <v>322</v>
      </c>
      <c r="O902" t="s">
        <v>331</v>
      </c>
      <c r="Q902" t="s">
        <v>7017</v>
      </c>
      <c r="R902" t="s">
        <v>2809</v>
      </c>
      <c r="S902" t="s">
        <v>7018</v>
      </c>
      <c r="T902" t="s">
        <v>7019</v>
      </c>
      <c r="U902" t="s">
        <v>3034</v>
      </c>
      <c r="V902" t="s">
        <v>3994</v>
      </c>
      <c r="W902" t="s">
        <v>245</v>
      </c>
      <c r="X902" t="s">
        <v>225</v>
      </c>
      <c r="Z902">
        <v>2</v>
      </c>
      <c r="AA902" t="s">
        <v>3921</v>
      </c>
      <c r="AB902" t="s">
        <v>3995</v>
      </c>
      <c r="AC902">
        <v>46150.646793981483</v>
      </c>
      <c r="AD902">
        <v>46150</v>
      </c>
      <c r="AE902" t="s">
        <v>3938</v>
      </c>
      <c r="AG902" t="s">
        <v>4854</v>
      </c>
      <c r="AH902">
        <v>6108856794</v>
      </c>
      <c r="AI902" t="s">
        <v>7020</v>
      </c>
      <c r="AM902" t="s">
        <v>3925</v>
      </c>
      <c r="AN902" t="s">
        <v>3926</v>
      </c>
      <c r="AO902" t="s">
        <v>268</v>
      </c>
      <c r="AP902" t="s">
        <v>330</v>
      </c>
      <c r="AQ902" t="s">
        <v>3998</v>
      </c>
      <c r="AU902" t="s">
        <v>4149</v>
      </c>
      <c r="AV902" t="s">
        <v>4000</v>
      </c>
      <c r="AW902" t="s">
        <v>320</v>
      </c>
      <c r="AX902" t="s">
        <v>319</v>
      </c>
      <c r="AY902" t="s">
        <v>254</v>
      </c>
      <c r="AZ902" t="s">
        <v>230</v>
      </c>
      <c r="BA902" t="s">
        <v>344</v>
      </c>
      <c r="BB902" t="s">
        <v>232</v>
      </c>
      <c r="BC902" t="s">
        <v>3927</v>
      </c>
      <c r="BD902" t="s">
        <v>3927</v>
      </c>
      <c r="BE902" t="s">
        <v>3927</v>
      </c>
      <c r="BF902">
        <v>12</v>
      </c>
    </row>
    <row r="903" spans="1:58" x14ac:dyDescent="0.3">
      <c r="A903">
        <v>2026</v>
      </c>
      <c r="B903">
        <v>202605</v>
      </c>
      <c r="C903">
        <v>5</v>
      </c>
      <c r="D903" s="14">
        <v>20001622831190</v>
      </c>
      <c r="E903" t="s">
        <v>2810</v>
      </c>
      <c r="F903" s="2">
        <v>46147.456967592596</v>
      </c>
      <c r="G903" s="2">
        <v>46147</v>
      </c>
      <c r="I903" t="s">
        <v>224</v>
      </c>
      <c r="J903" t="s">
        <v>230</v>
      </c>
      <c r="L903" t="s">
        <v>3579</v>
      </c>
      <c r="M903" t="s">
        <v>309</v>
      </c>
      <c r="N903" t="s">
        <v>297</v>
      </c>
      <c r="O903" t="s">
        <v>283</v>
      </c>
      <c r="Q903" t="s">
        <v>7021</v>
      </c>
      <c r="R903" t="s">
        <v>2809</v>
      </c>
      <c r="S903" t="s">
        <v>5494</v>
      </c>
      <c r="T903" t="s">
        <v>5495</v>
      </c>
      <c r="U903" t="s">
        <v>3034</v>
      </c>
      <c r="V903" t="s">
        <v>647</v>
      </c>
      <c r="W903" t="s">
        <v>245</v>
      </c>
      <c r="X903" t="s">
        <v>225</v>
      </c>
      <c r="Z903">
        <v>4</v>
      </c>
      <c r="AA903" t="s">
        <v>3921</v>
      </c>
      <c r="AB903" t="s">
        <v>3995</v>
      </c>
      <c r="AC903">
        <v>46153.45821759259</v>
      </c>
      <c r="AD903">
        <v>46151</v>
      </c>
      <c r="AE903" t="s">
        <v>3938</v>
      </c>
      <c r="AG903" t="s">
        <v>5111</v>
      </c>
      <c r="AH903">
        <v>6108858748</v>
      </c>
      <c r="AI903" t="s">
        <v>7022</v>
      </c>
      <c r="AM903" t="s">
        <v>3925</v>
      </c>
      <c r="AN903" t="s">
        <v>3926</v>
      </c>
      <c r="AO903" t="s">
        <v>268</v>
      </c>
      <c r="AP903" t="s">
        <v>249</v>
      </c>
      <c r="AQ903" t="s">
        <v>3998</v>
      </c>
      <c r="AU903" t="s">
        <v>4220</v>
      </c>
      <c r="AV903" t="s">
        <v>4000</v>
      </c>
      <c r="AW903" t="s">
        <v>320</v>
      </c>
      <c r="AX903" t="s">
        <v>319</v>
      </c>
      <c r="AY903" t="s">
        <v>254</v>
      </c>
      <c r="AZ903" t="s">
        <v>230</v>
      </c>
      <c r="BA903" t="s">
        <v>395</v>
      </c>
      <c r="BB903" t="s">
        <v>380</v>
      </c>
      <c r="BC903" t="s">
        <v>3927</v>
      </c>
      <c r="BD903" t="s">
        <v>3927</v>
      </c>
      <c r="BE903" t="s">
        <v>3927</v>
      </c>
      <c r="BF903">
        <v>12</v>
      </c>
    </row>
    <row r="904" spans="1:58" x14ac:dyDescent="0.3">
      <c r="A904">
        <v>2026</v>
      </c>
      <c r="B904">
        <v>202605</v>
      </c>
      <c r="C904">
        <v>5</v>
      </c>
      <c r="D904" s="14">
        <v>20001622829879</v>
      </c>
      <c r="E904" t="s">
        <v>2810</v>
      </c>
      <c r="F904" s="2">
        <v>46147.480023148149</v>
      </c>
      <c r="G904" s="2">
        <v>46148</v>
      </c>
      <c r="I904" t="s">
        <v>224</v>
      </c>
      <c r="J904" t="s">
        <v>230</v>
      </c>
      <c r="L904" t="s">
        <v>2859</v>
      </c>
      <c r="M904" t="s">
        <v>334</v>
      </c>
      <c r="N904" t="s">
        <v>322</v>
      </c>
      <c r="O904" t="s">
        <v>331</v>
      </c>
      <c r="Q904" t="s">
        <v>7023</v>
      </c>
      <c r="R904" t="s">
        <v>2809</v>
      </c>
      <c r="S904" t="s">
        <v>7024</v>
      </c>
      <c r="T904" t="s">
        <v>7025</v>
      </c>
      <c r="U904" t="s">
        <v>4008</v>
      </c>
      <c r="V904" t="s">
        <v>980</v>
      </c>
      <c r="W904" t="s">
        <v>245</v>
      </c>
      <c r="X904" t="s">
        <v>225</v>
      </c>
      <c r="Z904">
        <v>4</v>
      </c>
      <c r="AA904" t="s">
        <v>3921</v>
      </c>
      <c r="AB904" t="s">
        <v>7026</v>
      </c>
      <c r="AC904">
        <v>46153.358344907407</v>
      </c>
      <c r="AD904">
        <v>46152</v>
      </c>
      <c r="AE904" t="s">
        <v>3938</v>
      </c>
      <c r="AG904" t="s">
        <v>5098</v>
      </c>
      <c r="AH904">
        <v>6085420364</v>
      </c>
      <c r="AI904" t="s">
        <v>7027</v>
      </c>
      <c r="AM904" t="s">
        <v>3925</v>
      </c>
      <c r="AN904" t="s">
        <v>3926</v>
      </c>
      <c r="AO904" t="s">
        <v>268</v>
      </c>
      <c r="AP904" t="s">
        <v>386</v>
      </c>
      <c r="AQ904" t="s">
        <v>3940</v>
      </c>
      <c r="AU904" t="s">
        <v>4220</v>
      </c>
      <c r="AV904" t="s">
        <v>4000</v>
      </c>
      <c r="AW904" t="s">
        <v>227</v>
      </c>
      <c r="AX904" t="s">
        <v>226</v>
      </c>
      <c r="AY904" t="s">
        <v>254</v>
      </c>
      <c r="AZ904" t="s">
        <v>230</v>
      </c>
      <c r="BA904" t="s">
        <v>273</v>
      </c>
      <c r="BB904" t="s">
        <v>380</v>
      </c>
      <c r="BC904" t="s">
        <v>3927</v>
      </c>
      <c r="BD904" t="s">
        <v>3927</v>
      </c>
      <c r="BE904" t="s">
        <v>3927</v>
      </c>
      <c r="BF904">
        <v>23</v>
      </c>
    </row>
    <row r="905" spans="1:58" x14ac:dyDescent="0.3">
      <c r="A905">
        <v>2026</v>
      </c>
      <c r="B905">
        <v>202605</v>
      </c>
      <c r="C905">
        <v>5</v>
      </c>
      <c r="D905" s="14">
        <v>20001622828240</v>
      </c>
      <c r="E905" t="s">
        <v>2810</v>
      </c>
      <c r="F905" s="2">
        <v>46147.45752314815</v>
      </c>
      <c r="G905" s="2">
        <v>46148</v>
      </c>
      <c r="I905" t="s">
        <v>224</v>
      </c>
      <c r="J905" t="s">
        <v>230</v>
      </c>
      <c r="L905" t="s">
        <v>7028</v>
      </c>
      <c r="M905" t="s">
        <v>1045</v>
      </c>
      <c r="N905" t="s">
        <v>1040</v>
      </c>
      <c r="O905" t="s">
        <v>257</v>
      </c>
      <c r="Q905" t="s">
        <v>7029</v>
      </c>
      <c r="R905" t="s">
        <v>2809</v>
      </c>
      <c r="S905" t="s">
        <v>5693</v>
      </c>
      <c r="T905" t="s">
        <v>5694</v>
      </c>
      <c r="U905" t="s">
        <v>3034</v>
      </c>
      <c r="V905" t="s">
        <v>647</v>
      </c>
      <c r="W905" t="s">
        <v>245</v>
      </c>
      <c r="X905" t="s">
        <v>225</v>
      </c>
      <c r="Z905">
        <v>4</v>
      </c>
      <c r="AA905" t="s">
        <v>3921</v>
      </c>
      <c r="AB905" t="s">
        <v>5491</v>
      </c>
      <c r="AC905">
        <v>46153.354085648149</v>
      </c>
      <c r="AD905">
        <v>46152</v>
      </c>
      <c r="AE905" t="s">
        <v>3938</v>
      </c>
      <c r="AG905" t="s">
        <v>5111</v>
      </c>
      <c r="AH905">
        <v>6108853833</v>
      </c>
      <c r="AI905" t="s">
        <v>7030</v>
      </c>
      <c r="AM905" t="s">
        <v>3925</v>
      </c>
      <c r="AN905" t="s">
        <v>3926</v>
      </c>
      <c r="AO905" t="s">
        <v>268</v>
      </c>
      <c r="AP905" t="s">
        <v>386</v>
      </c>
      <c r="AQ905" t="s">
        <v>3940</v>
      </c>
      <c r="AU905" t="s">
        <v>4220</v>
      </c>
      <c r="AV905" t="s">
        <v>4000</v>
      </c>
      <c r="AW905" t="s">
        <v>320</v>
      </c>
      <c r="AX905" t="s">
        <v>319</v>
      </c>
      <c r="AY905" t="s">
        <v>254</v>
      </c>
      <c r="AZ905" t="s">
        <v>230</v>
      </c>
      <c r="BA905" t="s">
        <v>395</v>
      </c>
      <c r="BB905" t="s">
        <v>380</v>
      </c>
      <c r="BC905" t="s">
        <v>3927</v>
      </c>
      <c r="BD905" t="s">
        <v>3927</v>
      </c>
      <c r="BE905" t="s">
        <v>3927</v>
      </c>
      <c r="BF905">
        <v>12</v>
      </c>
    </row>
    <row r="906" spans="1:58" x14ac:dyDescent="0.3">
      <c r="A906">
        <v>2026</v>
      </c>
      <c r="B906">
        <v>202605</v>
      </c>
      <c r="C906">
        <v>5</v>
      </c>
      <c r="D906" s="14">
        <v>20001622828118</v>
      </c>
      <c r="E906" t="s">
        <v>2810</v>
      </c>
      <c r="F906" s="2">
        <v>46147.453240740739</v>
      </c>
      <c r="G906" s="2">
        <v>46147</v>
      </c>
      <c r="I906" t="s">
        <v>224</v>
      </c>
      <c r="J906" t="s">
        <v>230</v>
      </c>
      <c r="L906" t="s">
        <v>7031</v>
      </c>
      <c r="M906" t="s">
        <v>309</v>
      </c>
      <c r="N906" t="s">
        <v>297</v>
      </c>
      <c r="O906" t="s">
        <v>283</v>
      </c>
      <c r="Q906" t="s">
        <v>7032</v>
      </c>
      <c r="R906" t="s">
        <v>2809</v>
      </c>
      <c r="S906" t="s">
        <v>5865</v>
      </c>
      <c r="T906" t="s">
        <v>5866</v>
      </c>
      <c r="U906" t="s">
        <v>3034</v>
      </c>
      <c r="V906" t="s">
        <v>647</v>
      </c>
      <c r="W906" t="s">
        <v>245</v>
      </c>
      <c r="X906" t="s">
        <v>225</v>
      </c>
      <c r="Z906">
        <v>4</v>
      </c>
      <c r="AA906" t="s">
        <v>3921</v>
      </c>
      <c r="AB906" t="s">
        <v>3995</v>
      </c>
      <c r="AC906">
        <v>46153.45821759259</v>
      </c>
      <c r="AD906">
        <v>46151</v>
      </c>
      <c r="AE906" t="s">
        <v>3938</v>
      </c>
      <c r="AG906" t="s">
        <v>5111</v>
      </c>
      <c r="AH906">
        <v>6108849871</v>
      </c>
      <c r="AI906" t="s">
        <v>7033</v>
      </c>
      <c r="AM906" t="s">
        <v>3925</v>
      </c>
      <c r="AN906" t="s">
        <v>3926</v>
      </c>
      <c r="AO906" t="s">
        <v>268</v>
      </c>
      <c r="AP906" t="s">
        <v>386</v>
      </c>
      <c r="AQ906" t="s">
        <v>3998</v>
      </c>
      <c r="AU906" t="s">
        <v>4220</v>
      </c>
      <c r="AV906" t="s">
        <v>4000</v>
      </c>
      <c r="AW906" t="s">
        <v>320</v>
      </c>
      <c r="AX906" t="s">
        <v>319</v>
      </c>
      <c r="AY906" t="s">
        <v>254</v>
      </c>
      <c r="AZ906" t="s">
        <v>230</v>
      </c>
      <c r="BA906" t="s">
        <v>395</v>
      </c>
      <c r="BB906" t="s">
        <v>380</v>
      </c>
      <c r="BC906" t="s">
        <v>3927</v>
      </c>
      <c r="BD906" t="s">
        <v>3927</v>
      </c>
      <c r="BE906" t="s">
        <v>3927</v>
      </c>
      <c r="BF906">
        <v>12</v>
      </c>
    </row>
    <row r="907" spans="1:58" x14ac:dyDescent="0.3">
      <c r="A907">
        <v>2026</v>
      </c>
      <c r="B907">
        <v>202605</v>
      </c>
      <c r="C907">
        <v>5</v>
      </c>
      <c r="D907" s="14">
        <v>20001622827570</v>
      </c>
      <c r="E907" t="s">
        <v>2810</v>
      </c>
      <c r="F907" s="2">
        <v>46147.469456018516</v>
      </c>
      <c r="G907" s="2">
        <v>46149</v>
      </c>
      <c r="I907" t="s">
        <v>224</v>
      </c>
      <c r="J907" t="s">
        <v>230</v>
      </c>
      <c r="L907" t="s">
        <v>1447</v>
      </c>
      <c r="M907" t="s">
        <v>309</v>
      </c>
      <c r="N907" t="s">
        <v>297</v>
      </c>
      <c r="O907" t="s">
        <v>283</v>
      </c>
      <c r="Q907" t="s">
        <v>7034</v>
      </c>
      <c r="R907" t="s">
        <v>2809</v>
      </c>
      <c r="S907" t="s">
        <v>5377</v>
      </c>
      <c r="T907" t="s">
        <v>5378</v>
      </c>
      <c r="U907" t="s">
        <v>3034</v>
      </c>
      <c r="V907" t="s">
        <v>647</v>
      </c>
      <c r="W907" t="s">
        <v>245</v>
      </c>
      <c r="X907" t="s">
        <v>225</v>
      </c>
      <c r="Z907">
        <v>4</v>
      </c>
      <c r="AA907" t="s">
        <v>3921</v>
      </c>
      <c r="AB907" t="s">
        <v>3995</v>
      </c>
      <c r="AC907">
        <v>46155.513101851851</v>
      </c>
      <c r="AD907">
        <v>46153</v>
      </c>
      <c r="AE907" t="s">
        <v>3938</v>
      </c>
      <c r="AG907" t="s">
        <v>5006</v>
      </c>
      <c r="AH907">
        <v>6108844018</v>
      </c>
      <c r="AI907" t="s">
        <v>7035</v>
      </c>
      <c r="AM907" t="s">
        <v>3925</v>
      </c>
      <c r="AN907" t="s">
        <v>3926</v>
      </c>
      <c r="AO907" t="s">
        <v>268</v>
      </c>
      <c r="AP907" t="s">
        <v>249</v>
      </c>
      <c r="AQ907" t="s">
        <v>3998</v>
      </c>
      <c r="AW907" t="s">
        <v>320</v>
      </c>
      <c r="AX907" t="s">
        <v>319</v>
      </c>
      <c r="AY907" t="s">
        <v>254</v>
      </c>
      <c r="AZ907" t="s">
        <v>230</v>
      </c>
      <c r="BA907" t="s">
        <v>273</v>
      </c>
      <c r="BB907" t="s">
        <v>380</v>
      </c>
      <c r="BC907" t="s">
        <v>3927</v>
      </c>
      <c r="BD907" t="s">
        <v>3927</v>
      </c>
      <c r="BE907" t="s">
        <v>3927</v>
      </c>
      <c r="BF907">
        <v>12</v>
      </c>
    </row>
    <row r="908" spans="1:58" x14ac:dyDescent="0.3">
      <c r="A908">
        <v>2026</v>
      </c>
      <c r="B908">
        <v>202605</v>
      </c>
      <c r="C908">
        <v>5</v>
      </c>
      <c r="D908" s="14">
        <v>20001622827333</v>
      </c>
      <c r="E908" t="s">
        <v>2810</v>
      </c>
      <c r="F908" s="2">
        <v>46147.4609837963</v>
      </c>
      <c r="G908" s="2">
        <v>46148</v>
      </c>
      <c r="I908" t="s">
        <v>224</v>
      </c>
      <c r="J908" t="s">
        <v>230</v>
      </c>
      <c r="L908" t="s">
        <v>7036</v>
      </c>
      <c r="M908" t="s">
        <v>809</v>
      </c>
      <c r="N908" t="s">
        <v>237</v>
      </c>
      <c r="O908" t="s">
        <v>257</v>
      </c>
      <c r="Q908" t="s">
        <v>7037</v>
      </c>
      <c r="R908" t="s">
        <v>2809</v>
      </c>
      <c r="S908" t="s">
        <v>6966</v>
      </c>
      <c r="T908" t="s">
        <v>6967</v>
      </c>
      <c r="U908" t="s">
        <v>4796</v>
      </c>
      <c r="V908" t="s">
        <v>2024</v>
      </c>
      <c r="W908" t="s">
        <v>245</v>
      </c>
      <c r="X908" t="s">
        <v>225</v>
      </c>
      <c r="Z908">
        <v>4</v>
      </c>
      <c r="AA908" t="s">
        <v>3921</v>
      </c>
      <c r="AB908" t="s">
        <v>7038</v>
      </c>
      <c r="AC908">
        <v>46153.691145833334</v>
      </c>
      <c r="AD908">
        <v>46152</v>
      </c>
      <c r="AE908" t="s">
        <v>3938</v>
      </c>
      <c r="AG908" t="s">
        <v>2026</v>
      </c>
      <c r="AH908">
        <v>6108842973</v>
      </c>
      <c r="AI908" t="s">
        <v>7039</v>
      </c>
      <c r="AM908" t="s">
        <v>3925</v>
      </c>
      <c r="AN908" t="s">
        <v>3926</v>
      </c>
      <c r="AO908" t="s">
        <v>268</v>
      </c>
      <c r="AP908" t="s">
        <v>304</v>
      </c>
      <c r="AQ908" t="s">
        <v>3940</v>
      </c>
      <c r="AU908" t="s">
        <v>4220</v>
      </c>
      <c r="AV908" t="s">
        <v>4000</v>
      </c>
      <c r="AW908" t="s">
        <v>227</v>
      </c>
      <c r="AX908" t="s">
        <v>226</v>
      </c>
      <c r="AY908" t="s">
        <v>254</v>
      </c>
      <c r="AZ908" t="s">
        <v>230</v>
      </c>
      <c r="BA908" t="s">
        <v>395</v>
      </c>
      <c r="BB908" t="s">
        <v>380</v>
      </c>
      <c r="BC908" t="s">
        <v>3927</v>
      </c>
      <c r="BD908" t="s">
        <v>3927</v>
      </c>
      <c r="BE908" t="s">
        <v>3927</v>
      </c>
      <c r="BF908">
        <v>12</v>
      </c>
    </row>
    <row r="909" spans="1:58" x14ac:dyDescent="0.3">
      <c r="A909">
        <v>2026</v>
      </c>
      <c r="B909">
        <v>202605</v>
      </c>
      <c r="C909">
        <v>5</v>
      </c>
      <c r="D909" s="14">
        <v>20001622827149</v>
      </c>
      <c r="E909" t="s">
        <v>2810</v>
      </c>
      <c r="F909" s="2">
        <v>46147.454340277778</v>
      </c>
      <c r="G909" s="2">
        <v>46148</v>
      </c>
      <c r="I909" t="s">
        <v>224</v>
      </c>
      <c r="J909" t="s">
        <v>230</v>
      </c>
      <c r="L909" t="s">
        <v>2883</v>
      </c>
      <c r="M909" t="s">
        <v>1366</v>
      </c>
      <c r="N909" t="s">
        <v>1359</v>
      </c>
      <c r="O909" t="s">
        <v>554</v>
      </c>
      <c r="Q909" t="s">
        <v>7040</v>
      </c>
      <c r="R909" t="s">
        <v>2809</v>
      </c>
      <c r="S909" t="s">
        <v>5453</v>
      </c>
      <c r="T909" t="s">
        <v>5454</v>
      </c>
      <c r="U909" t="s">
        <v>3034</v>
      </c>
      <c r="V909" t="s">
        <v>647</v>
      </c>
      <c r="W909" t="s">
        <v>245</v>
      </c>
      <c r="X909" t="s">
        <v>225</v>
      </c>
      <c r="Z909">
        <v>4</v>
      </c>
      <c r="AA909" t="s">
        <v>3921</v>
      </c>
      <c r="AB909" t="s">
        <v>3995</v>
      </c>
      <c r="AC909">
        <v>46153.45821759259</v>
      </c>
      <c r="AD909">
        <v>46152</v>
      </c>
      <c r="AE909" t="s">
        <v>3938</v>
      </c>
      <c r="AG909" t="s">
        <v>5135</v>
      </c>
      <c r="AH909">
        <v>6108859754</v>
      </c>
      <c r="AI909" t="s">
        <v>7041</v>
      </c>
      <c r="AM909" t="s">
        <v>3925</v>
      </c>
      <c r="AN909" t="s">
        <v>3926</v>
      </c>
      <c r="AO909" t="s">
        <v>268</v>
      </c>
      <c r="AP909" t="s">
        <v>386</v>
      </c>
      <c r="AQ909" t="s">
        <v>3998</v>
      </c>
      <c r="AU909" t="s">
        <v>4220</v>
      </c>
      <c r="AV909" t="s">
        <v>4000</v>
      </c>
      <c r="AW909" t="s">
        <v>320</v>
      </c>
      <c r="AX909" t="s">
        <v>319</v>
      </c>
      <c r="AY909" t="s">
        <v>254</v>
      </c>
      <c r="AZ909" t="s">
        <v>230</v>
      </c>
      <c r="BA909" t="s">
        <v>395</v>
      </c>
      <c r="BB909" t="s">
        <v>380</v>
      </c>
      <c r="BC909" t="s">
        <v>3927</v>
      </c>
      <c r="BD909" t="s">
        <v>3927</v>
      </c>
      <c r="BE909" t="s">
        <v>3927</v>
      </c>
      <c r="BF909">
        <v>12</v>
      </c>
    </row>
    <row r="910" spans="1:58" x14ac:dyDescent="0.3">
      <c r="A910">
        <v>2026</v>
      </c>
      <c r="B910">
        <v>202605</v>
      </c>
      <c r="C910">
        <v>5</v>
      </c>
      <c r="D910" s="14">
        <v>20001622825865</v>
      </c>
      <c r="E910" t="s">
        <v>2810</v>
      </c>
      <c r="F910" s="2">
        <v>46147.479270833333</v>
      </c>
      <c r="G910" s="2">
        <v>46148</v>
      </c>
      <c r="I910" t="s">
        <v>224</v>
      </c>
      <c r="J910" t="s">
        <v>230</v>
      </c>
      <c r="L910" t="s">
        <v>2849</v>
      </c>
      <c r="M910" t="s">
        <v>261</v>
      </c>
      <c r="N910" t="s">
        <v>237</v>
      </c>
      <c r="O910" t="s">
        <v>257</v>
      </c>
      <c r="Q910" t="s">
        <v>7042</v>
      </c>
      <c r="R910" t="s">
        <v>2809</v>
      </c>
      <c r="S910" t="s">
        <v>6208</v>
      </c>
      <c r="T910" t="s">
        <v>6209</v>
      </c>
      <c r="U910" t="s">
        <v>4796</v>
      </c>
      <c r="V910" t="s">
        <v>2024</v>
      </c>
      <c r="W910" t="s">
        <v>245</v>
      </c>
      <c r="X910" t="s">
        <v>225</v>
      </c>
      <c r="Z910">
        <v>4</v>
      </c>
      <c r="AA910" t="s">
        <v>3921</v>
      </c>
      <c r="AB910" t="s">
        <v>7043</v>
      </c>
      <c r="AC910">
        <v>46153.691145833334</v>
      </c>
      <c r="AD910">
        <v>46152</v>
      </c>
      <c r="AE910" t="s">
        <v>3938</v>
      </c>
      <c r="AG910" t="s">
        <v>2026</v>
      </c>
      <c r="AH910">
        <v>6108861766</v>
      </c>
      <c r="AI910" t="s">
        <v>7044</v>
      </c>
      <c r="AM910" t="s">
        <v>3925</v>
      </c>
      <c r="AN910" t="s">
        <v>3926</v>
      </c>
      <c r="AO910" t="s">
        <v>268</v>
      </c>
      <c r="AP910" t="s">
        <v>693</v>
      </c>
      <c r="AQ910" t="s">
        <v>3940</v>
      </c>
      <c r="AU910" t="s">
        <v>4220</v>
      </c>
      <c r="AV910" t="s">
        <v>4000</v>
      </c>
      <c r="AW910" t="s">
        <v>320</v>
      </c>
      <c r="AX910" t="s">
        <v>319</v>
      </c>
      <c r="AY910" t="s">
        <v>254</v>
      </c>
      <c r="AZ910" t="s">
        <v>230</v>
      </c>
      <c r="BA910" t="s">
        <v>273</v>
      </c>
      <c r="BB910" t="s">
        <v>380</v>
      </c>
      <c r="BC910" t="s">
        <v>3927</v>
      </c>
      <c r="BD910" t="s">
        <v>3927</v>
      </c>
      <c r="BE910" t="s">
        <v>3927</v>
      </c>
      <c r="BF910">
        <v>12</v>
      </c>
    </row>
    <row r="911" spans="1:58" x14ac:dyDescent="0.3">
      <c r="A911">
        <v>2026</v>
      </c>
      <c r="B911">
        <v>202605</v>
      </c>
      <c r="C911">
        <v>5</v>
      </c>
      <c r="D911" s="14">
        <v>20001622825226</v>
      </c>
      <c r="E911" t="s">
        <v>2810</v>
      </c>
      <c r="F911" s="2">
        <v>46147.456979166665</v>
      </c>
      <c r="G911" s="2">
        <v>46148</v>
      </c>
      <c r="I911" t="s">
        <v>224</v>
      </c>
      <c r="J911" t="s">
        <v>230</v>
      </c>
      <c r="L911" t="s">
        <v>3710</v>
      </c>
      <c r="M911" t="s">
        <v>902</v>
      </c>
      <c r="N911" t="s">
        <v>752</v>
      </c>
      <c r="O911" t="s">
        <v>623</v>
      </c>
      <c r="Q911" t="s">
        <v>7045</v>
      </c>
      <c r="R911" t="s">
        <v>2809</v>
      </c>
      <c r="S911" t="s">
        <v>5599</v>
      </c>
      <c r="T911" t="s">
        <v>5600</v>
      </c>
      <c r="U911" t="s">
        <v>4796</v>
      </c>
      <c r="V911" t="s">
        <v>2024</v>
      </c>
      <c r="W911" t="s">
        <v>245</v>
      </c>
      <c r="X911" t="s">
        <v>225</v>
      </c>
      <c r="Z911">
        <v>4</v>
      </c>
      <c r="AA911" t="s">
        <v>3921</v>
      </c>
      <c r="AB911" t="s">
        <v>7046</v>
      </c>
      <c r="AC911">
        <v>46153.691145833334</v>
      </c>
      <c r="AD911">
        <v>46152</v>
      </c>
      <c r="AE911" t="s">
        <v>3938</v>
      </c>
      <c r="AG911" t="s">
        <v>2026</v>
      </c>
      <c r="AH911">
        <v>6108845979</v>
      </c>
      <c r="AI911" t="s">
        <v>7047</v>
      </c>
      <c r="AM911" t="s">
        <v>3925</v>
      </c>
      <c r="AN911" t="s">
        <v>3926</v>
      </c>
      <c r="AO911" t="s">
        <v>268</v>
      </c>
      <c r="AP911" t="s">
        <v>386</v>
      </c>
      <c r="AQ911" t="s">
        <v>3940</v>
      </c>
      <c r="AU911" t="s">
        <v>4220</v>
      </c>
      <c r="AV911" t="s">
        <v>4000</v>
      </c>
      <c r="AW911" t="s">
        <v>320</v>
      </c>
      <c r="AX911" t="s">
        <v>319</v>
      </c>
      <c r="AY911" t="s">
        <v>254</v>
      </c>
      <c r="AZ911" t="s">
        <v>230</v>
      </c>
      <c r="BA911" t="s">
        <v>395</v>
      </c>
      <c r="BB911" t="s">
        <v>380</v>
      </c>
      <c r="BC911" t="s">
        <v>3927</v>
      </c>
      <c r="BD911" t="s">
        <v>3927</v>
      </c>
      <c r="BE911" t="s">
        <v>3927</v>
      </c>
      <c r="BF911">
        <v>12</v>
      </c>
    </row>
    <row r="912" spans="1:58" x14ac:dyDescent="0.3">
      <c r="A912">
        <v>2026</v>
      </c>
      <c r="B912">
        <v>202605</v>
      </c>
      <c r="C912">
        <v>5</v>
      </c>
      <c r="D912" s="14">
        <v>20001622823007</v>
      </c>
      <c r="E912" t="s">
        <v>2810</v>
      </c>
      <c r="F912" s="2">
        <v>46147.448900462965</v>
      </c>
      <c r="G912" s="2">
        <v>46147</v>
      </c>
      <c r="I912" t="s">
        <v>224</v>
      </c>
      <c r="J912" t="s">
        <v>230</v>
      </c>
      <c r="L912" t="s">
        <v>3133</v>
      </c>
      <c r="M912" t="s">
        <v>1336</v>
      </c>
      <c r="N912" t="s">
        <v>546</v>
      </c>
      <c r="O912" t="s">
        <v>554</v>
      </c>
      <c r="Q912" t="s">
        <v>7048</v>
      </c>
      <c r="R912" t="s">
        <v>2809</v>
      </c>
      <c r="S912" t="s">
        <v>4841</v>
      </c>
      <c r="T912" t="s">
        <v>4842</v>
      </c>
      <c r="U912" t="s">
        <v>4008</v>
      </c>
      <c r="V912" t="s">
        <v>980</v>
      </c>
      <c r="W912" t="s">
        <v>245</v>
      </c>
      <c r="X912" t="s">
        <v>225</v>
      </c>
      <c r="Z912">
        <v>4</v>
      </c>
      <c r="AA912" t="s">
        <v>3921</v>
      </c>
      <c r="AB912" t="s">
        <v>7049</v>
      </c>
      <c r="AC912">
        <v>46153.358344907407</v>
      </c>
      <c r="AD912">
        <v>46151</v>
      </c>
      <c r="AE912" t="s">
        <v>3938</v>
      </c>
      <c r="AG912" t="s">
        <v>4844</v>
      </c>
      <c r="AH912">
        <v>6108854797</v>
      </c>
      <c r="AI912" t="s">
        <v>7050</v>
      </c>
      <c r="AM912" t="s">
        <v>3925</v>
      </c>
      <c r="AN912" t="s">
        <v>3926</v>
      </c>
      <c r="AO912" t="s">
        <v>268</v>
      </c>
      <c r="AP912" t="s">
        <v>249</v>
      </c>
      <c r="AQ912" t="s">
        <v>3940</v>
      </c>
      <c r="AU912" t="s">
        <v>4220</v>
      </c>
      <c r="AV912" t="s">
        <v>4000</v>
      </c>
      <c r="AW912" t="s">
        <v>320</v>
      </c>
      <c r="AX912" t="s">
        <v>319</v>
      </c>
      <c r="AY912" t="s">
        <v>254</v>
      </c>
      <c r="AZ912" t="s">
        <v>230</v>
      </c>
      <c r="BA912" t="s">
        <v>395</v>
      </c>
      <c r="BB912" t="s">
        <v>380</v>
      </c>
      <c r="BC912" t="s">
        <v>3927</v>
      </c>
      <c r="BD912" t="s">
        <v>3927</v>
      </c>
      <c r="BE912" t="s">
        <v>3927</v>
      </c>
      <c r="BF912">
        <v>12</v>
      </c>
    </row>
    <row r="913" spans="1:58" x14ac:dyDescent="0.3">
      <c r="A913">
        <v>2026</v>
      </c>
      <c r="B913">
        <v>202605</v>
      </c>
      <c r="C913">
        <v>5</v>
      </c>
      <c r="D913" s="14">
        <v>20001622822468</v>
      </c>
      <c r="E913" t="s">
        <v>2810</v>
      </c>
      <c r="F913" s="2">
        <v>46147.465254629627</v>
      </c>
      <c r="G913" s="2">
        <v>46149</v>
      </c>
      <c r="I913" t="s">
        <v>224</v>
      </c>
      <c r="J913" t="s">
        <v>230</v>
      </c>
      <c r="L913" t="s">
        <v>1896</v>
      </c>
      <c r="M913" t="s">
        <v>902</v>
      </c>
      <c r="N913" t="s">
        <v>752</v>
      </c>
      <c r="O913" t="s">
        <v>623</v>
      </c>
      <c r="Q913" t="s">
        <v>7051</v>
      </c>
      <c r="R913" t="s">
        <v>2809</v>
      </c>
      <c r="S913" t="s">
        <v>7052</v>
      </c>
      <c r="T913" t="s">
        <v>7053</v>
      </c>
      <c r="U913" t="s">
        <v>4008</v>
      </c>
      <c r="V913" t="s">
        <v>980</v>
      </c>
      <c r="W913" t="s">
        <v>245</v>
      </c>
      <c r="X913" t="s">
        <v>387</v>
      </c>
      <c r="Z913">
        <v>4</v>
      </c>
      <c r="AA913" t="s">
        <v>3921</v>
      </c>
      <c r="AB913" t="s">
        <v>7054</v>
      </c>
      <c r="AC913">
        <v>46153.706782407404</v>
      </c>
      <c r="AD913">
        <v>46153</v>
      </c>
      <c r="AE913" t="s">
        <v>3938</v>
      </c>
      <c r="AG913" t="s">
        <v>4870</v>
      </c>
      <c r="AH913">
        <v>6079668117</v>
      </c>
      <c r="AI913" t="s">
        <v>7055</v>
      </c>
      <c r="AM913" t="s">
        <v>3925</v>
      </c>
      <c r="AN913" t="s">
        <v>3926</v>
      </c>
      <c r="AO913" t="s">
        <v>268</v>
      </c>
      <c r="AP913" t="s">
        <v>249</v>
      </c>
      <c r="AQ913" t="s">
        <v>3940</v>
      </c>
      <c r="AU913" t="s">
        <v>4220</v>
      </c>
      <c r="AV913" t="s">
        <v>4000</v>
      </c>
      <c r="AW913" t="s">
        <v>3966</v>
      </c>
      <c r="AX913" t="s">
        <v>3967</v>
      </c>
      <c r="AY913" t="s">
        <v>253</v>
      </c>
      <c r="AZ913" t="s">
        <v>230</v>
      </c>
      <c r="BA913" t="s">
        <v>273</v>
      </c>
      <c r="BB913" t="s">
        <v>380</v>
      </c>
      <c r="BC913" t="s">
        <v>3927</v>
      </c>
      <c r="BD913" t="s">
        <v>3927</v>
      </c>
      <c r="BE913" t="s">
        <v>3927</v>
      </c>
      <c r="BF913">
        <v>1</v>
      </c>
    </row>
    <row r="914" spans="1:58" x14ac:dyDescent="0.3">
      <c r="A914">
        <v>2026</v>
      </c>
      <c r="B914">
        <v>202605</v>
      </c>
      <c r="C914">
        <v>5</v>
      </c>
      <c r="D914" s="14">
        <v>20001622822358</v>
      </c>
      <c r="E914" t="s">
        <v>2810</v>
      </c>
      <c r="F914" s="2">
        <v>46147.461423611108</v>
      </c>
      <c r="G914" s="2">
        <v>46149</v>
      </c>
      <c r="I914" t="s">
        <v>224</v>
      </c>
      <c r="J914" t="s">
        <v>230</v>
      </c>
      <c r="L914" t="s">
        <v>7056</v>
      </c>
      <c r="M914" t="s">
        <v>4232</v>
      </c>
      <c r="N914" t="s">
        <v>353</v>
      </c>
      <c r="O914" t="s">
        <v>283</v>
      </c>
      <c r="Q914" t="s">
        <v>7057</v>
      </c>
      <c r="R914" t="s">
        <v>2809</v>
      </c>
      <c r="S914" t="s">
        <v>5876</v>
      </c>
      <c r="T914" t="s">
        <v>5877</v>
      </c>
      <c r="U914" t="s">
        <v>3034</v>
      </c>
      <c r="V914" t="s">
        <v>647</v>
      </c>
      <c r="W914" t="s">
        <v>245</v>
      </c>
      <c r="X914" t="s">
        <v>225</v>
      </c>
      <c r="Z914">
        <v>4</v>
      </c>
      <c r="AA914" t="s">
        <v>3921</v>
      </c>
      <c r="AB914" t="s">
        <v>7058</v>
      </c>
      <c r="AC914">
        <v>46154.683587962965</v>
      </c>
      <c r="AD914">
        <v>46153</v>
      </c>
      <c r="AE914" t="s">
        <v>3938</v>
      </c>
      <c r="AG914" t="s">
        <v>5111</v>
      </c>
      <c r="AH914">
        <v>6108851887</v>
      </c>
      <c r="AI914" t="s">
        <v>7059</v>
      </c>
      <c r="AM914" t="s">
        <v>3925</v>
      </c>
      <c r="AN914" t="s">
        <v>3926</v>
      </c>
      <c r="AO914" t="s">
        <v>268</v>
      </c>
      <c r="AP914" t="s">
        <v>249</v>
      </c>
      <c r="AQ914" t="s">
        <v>3940</v>
      </c>
      <c r="AU914" t="s">
        <v>3999</v>
      </c>
      <c r="AV914" t="s">
        <v>4000</v>
      </c>
      <c r="AW914" t="s">
        <v>1525</v>
      </c>
      <c r="AX914" t="s">
        <v>1524</v>
      </c>
      <c r="AY914" t="s">
        <v>254</v>
      </c>
      <c r="AZ914" t="s">
        <v>230</v>
      </c>
      <c r="BA914" t="s">
        <v>395</v>
      </c>
      <c r="BB914" t="s">
        <v>380</v>
      </c>
      <c r="BC914" t="s">
        <v>3927</v>
      </c>
      <c r="BD914" t="s">
        <v>3927</v>
      </c>
      <c r="BE914" t="s">
        <v>3927</v>
      </c>
      <c r="BF914">
        <v>12</v>
      </c>
    </row>
    <row r="915" spans="1:58" x14ac:dyDescent="0.3">
      <c r="A915">
        <v>2026</v>
      </c>
      <c r="B915">
        <v>202605</v>
      </c>
      <c r="C915">
        <v>5</v>
      </c>
      <c r="D915" s="14">
        <v>20001622822140</v>
      </c>
      <c r="E915" t="s">
        <v>2810</v>
      </c>
      <c r="F915" s="2">
        <v>46147.453587962962</v>
      </c>
      <c r="G915" s="2">
        <v>46147</v>
      </c>
      <c r="I915" t="s">
        <v>224</v>
      </c>
      <c r="J915" t="s">
        <v>230</v>
      </c>
      <c r="L915" t="s">
        <v>615</v>
      </c>
      <c r="M915" t="s">
        <v>626</v>
      </c>
      <c r="N915" t="s">
        <v>616</v>
      </c>
      <c r="O915" t="s">
        <v>623</v>
      </c>
      <c r="Q915" t="s">
        <v>7060</v>
      </c>
      <c r="R915" t="s">
        <v>2809</v>
      </c>
      <c r="S915" t="s">
        <v>5313</v>
      </c>
      <c r="T915" t="s">
        <v>5314</v>
      </c>
      <c r="U915" t="s">
        <v>3034</v>
      </c>
      <c r="V915" t="s">
        <v>647</v>
      </c>
      <c r="W915" t="s">
        <v>245</v>
      </c>
      <c r="X915" t="s">
        <v>387</v>
      </c>
      <c r="Z915">
        <v>4</v>
      </c>
      <c r="AA915" t="s">
        <v>3921</v>
      </c>
      <c r="AB915" t="s">
        <v>3995</v>
      </c>
      <c r="AC915">
        <v>46153.458171296297</v>
      </c>
      <c r="AD915">
        <v>46151</v>
      </c>
      <c r="AE915" t="s">
        <v>3938</v>
      </c>
      <c r="AG915" t="s">
        <v>5111</v>
      </c>
      <c r="AH915">
        <v>6108842962</v>
      </c>
      <c r="AI915" t="s">
        <v>7061</v>
      </c>
      <c r="AM915" t="s">
        <v>3925</v>
      </c>
      <c r="AN915" t="s">
        <v>3926</v>
      </c>
      <c r="AO915" t="s">
        <v>268</v>
      </c>
      <c r="AP915" t="s">
        <v>693</v>
      </c>
      <c r="AQ915" t="s">
        <v>3998</v>
      </c>
      <c r="AU915" t="s">
        <v>4220</v>
      </c>
      <c r="AV915" t="s">
        <v>4000</v>
      </c>
      <c r="AW915" t="s">
        <v>389</v>
      </c>
      <c r="AX915" t="s">
        <v>388</v>
      </c>
      <c r="AY915" t="s">
        <v>253</v>
      </c>
      <c r="AZ915" t="s">
        <v>230</v>
      </c>
      <c r="BA915" t="s">
        <v>395</v>
      </c>
      <c r="BB915" t="s">
        <v>380</v>
      </c>
      <c r="BC915" t="s">
        <v>3927</v>
      </c>
      <c r="BD915" t="s">
        <v>3927</v>
      </c>
      <c r="BE915" t="s">
        <v>3927</v>
      </c>
      <c r="BF915">
        <v>12</v>
      </c>
    </row>
    <row r="916" spans="1:58" x14ac:dyDescent="0.3">
      <c r="A916">
        <v>2026</v>
      </c>
      <c r="B916">
        <v>202605</v>
      </c>
      <c r="C916">
        <v>5</v>
      </c>
      <c r="D916" s="14">
        <v>20001622822117</v>
      </c>
      <c r="E916" t="s">
        <v>2810</v>
      </c>
      <c r="F916" s="2">
        <v>46147.452777777777</v>
      </c>
      <c r="G916" s="2">
        <v>46149</v>
      </c>
      <c r="I916" t="s">
        <v>224</v>
      </c>
      <c r="J916" t="s">
        <v>230</v>
      </c>
      <c r="L916" t="s">
        <v>3800</v>
      </c>
      <c r="M916" t="s">
        <v>3958</v>
      </c>
      <c r="N916" t="s">
        <v>353</v>
      </c>
      <c r="O916" t="s">
        <v>283</v>
      </c>
      <c r="Q916" t="s">
        <v>7062</v>
      </c>
      <c r="R916" t="s">
        <v>2809</v>
      </c>
      <c r="S916" t="s">
        <v>5108</v>
      </c>
      <c r="T916" t="s">
        <v>5109</v>
      </c>
      <c r="U916" t="s">
        <v>3034</v>
      </c>
      <c r="V916" t="s">
        <v>647</v>
      </c>
      <c r="W916" t="s">
        <v>245</v>
      </c>
      <c r="X916" t="s">
        <v>387</v>
      </c>
      <c r="Z916">
        <v>4</v>
      </c>
      <c r="AA916" t="s">
        <v>3921</v>
      </c>
      <c r="AB916" t="s">
        <v>7063</v>
      </c>
      <c r="AC916">
        <v>46154.683587962965</v>
      </c>
      <c r="AD916">
        <v>46153</v>
      </c>
      <c r="AE916" t="s">
        <v>3938</v>
      </c>
      <c r="AG916" t="s">
        <v>5111</v>
      </c>
      <c r="AH916">
        <v>6108843956</v>
      </c>
      <c r="AI916" t="s">
        <v>7064</v>
      </c>
      <c r="AM916" t="s">
        <v>3925</v>
      </c>
      <c r="AN916" t="s">
        <v>3926</v>
      </c>
      <c r="AO916" t="s">
        <v>268</v>
      </c>
      <c r="AP916" t="s">
        <v>249</v>
      </c>
      <c r="AQ916" t="s">
        <v>3940</v>
      </c>
      <c r="AU916" t="s">
        <v>3999</v>
      </c>
      <c r="AV916" t="s">
        <v>4000</v>
      </c>
      <c r="AW916" t="s">
        <v>389</v>
      </c>
      <c r="AX916" t="s">
        <v>388</v>
      </c>
      <c r="AY916" t="s">
        <v>253</v>
      </c>
      <c r="AZ916" t="s">
        <v>230</v>
      </c>
      <c r="BA916" t="s">
        <v>395</v>
      </c>
      <c r="BB916" t="s">
        <v>380</v>
      </c>
      <c r="BC916" t="s">
        <v>3927</v>
      </c>
      <c r="BD916" t="s">
        <v>3927</v>
      </c>
      <c r="BE916" t="s">
        <v>3927</v>
      </c>
      <c r="BF916">
        <v>12</v>
      </c>
    </row>
    <row r="917" spans="1:58" x14ac:dyDescent="0.3">
      <c r="A917">
        <v>2026</v>
      </c>
      <c r="B917">
        <v>202605</v>
      </c>
      <c r="C917">
        <v>5</v>
      </c>
      <c r="D917" s="14">
        <v>20001622820095</v>
      </c>
      <c r="E917" t="s">
        <v>2810</v>
      </c>
      <c r="F917" s="2">
        <v>46147.450532407405</v>
      </c>
      <c r="G917" s="2">
        <v>46149</v>
      </c>
      <c r="I917" t="s">
        <v>224</v>
      </c>
      <c r="J917" t="s">
        <v>230</v>
      </c>
      <c r="L917" t="s">
        <v>3712</v>
      </c>
      <c r="M917" t="s">
        <v>902</v>
      </c>
      <c r="N917" t="s">
        <v>752</v>
      </c>
      <c r="O917" t="s">
        <v>623</v>
      </c>
      <c r="Q917" t="s">
        <v>7065</v>
      </c>
      <c r="R917" t="s">
        <v>2809</v>
      </c>
      <c r="S917" t="s">
        <v>7066</v>
      </c>
      <c r="T917" t="s">
        <v>7067</v>
      </c>
      <c r="U917" t="s">
        <v>3034</v>
      </c>
      <c r="V917" t="s">
        <v>647</v>
      </c>
      <c r="W917" t="s">
        <v>245</v>
      </c>
      <c r="X917" t="s">
        <v>225</v>
      </c>
      <c r="Z917">
        <v>4</v>
      </c>
      <c r="AA917" t="s">
        <v>3921</v>
      </c>
      <c r="AB917" t="s">
        <v>5790</v>
      </c>
      <c r="AC917">
        <v>46154.683587962965</v>
      </c>
      <c r="AD917">
        <v>46153</v>
      </c>
      <c r="AE917" t="s">
        <v>3938</v>
      </c>
      <c r="AG917" t="s">
        <v>5111</v>
      </c>
      <c r="AH917">
        <v>6108845964</v>
      </c>
      <c r="AI917" t="s">
        <v>7068</v>
      </c>
      <c r="AM917" t="s">
        <v>3925</v>
      </c>
      <c r="AN917" t="s">
        <v>3926</v>
      </c>
      <c r="AO917" t="s">
        <v>268</v>
      </c>
      <c r="AP917" t="s">
        <v>249</v>
      </c>
      <c r="AQ917" t="s">
        <v>3940</v>
      </c>
      <c r="AU917" t="s">
        <v>3999</v>
      </c>
      <c r="AV917" t="s">
        <v>4000</v>
      </c>
      <c r="AW917" t="s">
        <v>320</v>
      </c>
      <c r="AX917" t="s">
        <v>319</v>
      </c>
      <c r="AY917" t="s">
        <v>254</v>
      </c>
      <c r="AZ917" t="s">
        <v>230</v>
      </c>
      <c r="BA917" t="s">
        <v>395</v>
      </c>
      <c r="BB917" t="s">
        <v>380</v>
      </c>
      <c r="BC917" t="s">
        <v>3927</v>
      </c>
      <c r="BD917" t="s">
        <v>3927</v>
      </c>
      <c r="BE917" t="s">
        <v>3927</v>
      </c>
      <c r="BF917">
        <v>12</v>
      </c>
    </row>
    <row r="918" spans="1:58" x14ac:dyDescent="0.3">
      <c r="A918">
        <v>2026</v>
      </c>
      <c r="B918">
        <v>202605</v>
      </c>
      <c r="C918">
        <v>5</v>
      </c>
      <c r="D918" s="14">
        <v>20001622819536</v>
      </c>
      <c r="E918" t="s">
        <v>2810</v>
      </c>
      <c r="F918" s="2">
        <v>46147.465868055559</v>
      </c>
      <c r="G918" s="2">
        <v>46148</v>
      </c>
      <c r="I918" t="s">
        <v>224</v>
      </c>
      <c r="J918" t="s">
        <v>230</v>
      </c>
      <c r="L918" t="s">
        <v>7069</v>
      </c>
      <c r="M918" t="s">
        <v>309</v>
      </c>
      <c r="N918" t="s">
        <v>297</v>
      </c>
      <c r="O918" t="s">
        <v>283</v>
      </c>
      <c r="Q918" t="s">
        <v>7070</v>
      </c>
      <c r="R918" t="s">
        <v>2809</v>
      </c>
      <c r="S918" t="s">
        <v>4547</v>
      </c>
      <c r="T918" t="s">
        <v>4548</v>
      </c>
      <c r="U918" t="s">
        <v>3034</v>
      </c>
      <c r="V918" t="s">
        <v>647</v>
      </c>
      <c r="W918" t="s">
        <v>245</v>
      </c>
      <c r="X918" t="s">
        <v>387</v>
      </c>
      <c r="Z918">
        <v>4</v>
      </c>
      <c r="AA918" t="s">
        <v>3921</v>
      </c>
      <c r="AB918" t="s">
        <v>5537</v>
      </c>
      <c r="AC918">
        <v>46153.354085648149</v>
      </c>
      <c r="AD918">
        <v>46152</v>
      </c>
      <c r="AE918" t="s">
        <v>3938</v>
      </c>
      <c r="AG918" t="s">
        <v>5111</v>
      </c>
      <c r="AH918">
        <v>6108847960</v>
      </c>
      <c r="AI918" t="s">
        <v>7071</v>
      </c>
      <c r="AM918" t="s">
        <v>3925</v>
      </c>
      <c r="AN918" t="s">
        <v>3926</v>
      </c>
      <c r="AO918" t="s">
        <v>268</v>
      </c>
      <c r="AP918" t="s">
        <v>853</v>
      </c>
      <c r="AQ918" t="s">
        <v>3940</v>
      </c>
      <c r="AU918" t="s">
        <v>4220</v>
      </c>
      <c r="AV918" t="s">
        <v>4000</v>
      </c>
      <c r="AW918" t="s">
        <v>389</v>
      </c>
      <c r="AX918" t="s">
        <v>388</v>
      </c>
      <c r="AY918" t="s">
        <v>253</v>
      </c>
      <c r="AZ918" t="s">
        <v>230</v>
      </c>
      <c r="BA918" t="s">
        <v>395</v>
      </c>
      <c r="BB918" t="s">
        <v>380</v>
      </c>
      <c r="BC918" t="s">
        <v>3927</v>
      </c>
      <c r="BD918" t="s">
        <v>3927</v>
      </c>
      <c r="BE918" t="s">
        <v>3927</v>
      </c>
      <c r="BF918">
        <v>12</v>
      </c>
    </row>
    <row r="919" spans="1:58" x14ac:dyDescent="0.3">
      <c r="A919">
        <v>2026</v>
      </c>
      <c r="B919">
        <v>202605</v>
      </c>
      <c r="C919">
        <v>5</v>
      </c>
      <c r="D919" s="14">
        <v>20001622817502</v>
      </c>
      <c r="E919" t="s">
        <v>2810</v>
      </c>
      <c r="F919" s="2">
        <v>46147.46466435185</v>
      </c>
      <c r="G919" s="2">
        <v>46148</v>
      </c>
      <c r="I919" t="s">
        <v>224</v>
      </c>
      <c r="J919" t="s">
        <v>230</v>
      </c>
      <c r="L919" t="s">
        <v>3465</v>
      </c>
      <c r="M919" t="s">
        <v>309</v>
      </c>
      <c r="N919" t="s">
        <v>297</v>
      </c>
      <c r="O919" t="s">
        <v>283</v>
      </c>
      <c r="Q919" t="s">
        <v>7072</v>
      </c>
      <c r="R919" t="s">
        <v>2809</v>
      </c>
      <c r="S919" t="s">
        <v>758</v>
      </c>
      <c r="T919" t="s">
        <v>759</v>
      </c>
      <c r="U919" t="s">
        <v>258</v>
      </c>
      <c r="V919" t="s">
        <v>247</v>
      </c>
      <c r="W919" t="s">
        <v>245</v>
      </c>
      <c r="X919" t="s">
        <v>225</v>
      </c>
      <c r="Z919">
        <v>1</v>
      </c>
      <c r="AA919" t="s">
        <v>3921</v>
      </c>
      <c r="AB919" t="s">
        <v>7073</v>
      </c>
      <c r="AC919">
        <v>46149.692083333335</v>
      </c>
      <c r="AD919">
        <v>46149</v>
      </c>
      <c r="AE919" t="s">
        <v>3938</v>
      </c>
      <c r="AG919" t="s">
        <v>359</v>
      </c>
      <c r="AH919">
        <v>6083371491</v>
      </c>
      <c r="AI919" t="s">
        <v>7074</v>
      </c>
      <c r="AM919" t="s">
        <v>3925</v>
      </c>
      <c r="AN919" t="s">
        <v>3926</v>
      </c>
      <c r="AO919" t="s">
        <v>268</v>
      </c>
      <c r="AP919" t="s">
        <v>386</v>
      </c>
      <c r="AQ919" t="s">
        <v>3940</v>
      </c>
      <c r="AU919" t="s">
        <v>4282</v>
      </c>
      <c r="AV919" t="s">
        <v>4000</v>
      </c>
      <c r="AW919" t="s">
        <v>227</v>
      </c>
      <c r="AX919" t="s">
        <v>226</v>
      </c>
      <c r="AY919" t="s">
        <v>254</v>
      </c>
      <c r="AZ919" t="s">
        <v>230</v>
      </c>
      <c r="BA919" t="s">
        <v>273</v>
      </c>
      <c r="BB919" t="s">
        <v>380</v>
      </c>
      <c r="BC919" t="s">
        <v>3927</v>
      </c>
      <c r="BD919" t="s">
        <v>3927</v>
      </c>
      <c r="BE919" t="s">
        <v>3927</v>
      </c>
      <c r="BF919">
        <v>5</v>
      </c>
    </row>
    <row r="920" spans="1:58" x14ac:dyDescent="0.3">
      <c r="A920">
        <v>2026</v>
      </c>
      <c r="B920">
        <v>202605</v>
      </c>
      <c r="C920">
        <v>5</v>
      </c>
      <c r="D920" s="14">
        <v>20001622817212</v>
      </c>
      <c r="E920" t="s">
        <v>2810</v>
      </c>
      <c r="F920" s="2">
        <v>46147.454398148147</v>
      </c>
      <c r="G920" s="2">
        <v>46148</v>
      </c>
      <c r="I920" t="s">
        <v>224</v>
      </c>
      <c r="J920" t="s">
        <v>230</v>
      </c>
      <c r="L920" t="s">
        <v>7075</v>
      </c>
      <c r="M920" t="s">
        <v>4889</v>
      </c>
      <c r="N920" t="s">
        <v>1359</v>
      </c>
      <c r="O920" t="s">
        <v>554</v>
      </c>
      <c r="Q920" t="s">
        <v>7076</v>
      </c>
      <c r="R920" t="s">
        <v>2809</v>
      </c>
      <c r="S920" t="s">
        <v>1268</v>
      </c>
      <c r="T920" t="s">
        <v>1269</v>
      </c>
      <c r="U920" t="s">
        <v>258</v>
      </c>
      <c r="V920" t="s">
        <v>247</v>
      </c>
      <c r="W920" t="s">
        <v>245</v>
      </c>
      <c r="X920" t="s">
        <v>225</v>
      </c>
      <c r="Z920">
        <v>1</v>
      </c>
      <c r="AA920" t="s">
        <v>3921</v>
      </c>
      <c r="AB920" t="s">
        <v>7077</v>
      </c>
      <c r="AC920">
        <v>46149.692083333335</v>
      </c>
      <c r="AD920">
        <v>46149</v>
      </c>
      <c r="AE920" t="s">
        <v>3938</v>
      </c>
      <c r="AG920" t="s">
        <v>329</v>
      </c>
      <c r="AH920">
        <v>6108843968</v>
      </c>
      <c r="AI920" t="s">
        <v>7078</v>
      </c>
      <c r="AM920" t="s">
        <v>3925</v>
      </c>
      <c r="AN920" t="s">
        <v>3926</v>
      </c>
      <c r="AO920" t="s">
        <v>268</v>
      </c>
      <c r="AP920" t="s">
        <v>386</v>
      </c>
      <c r="AQ920" t="s">
        <v>3940</v>
      </c>
      <c r="AU920" t="s">
        <v>4282</v>
      </c>
      <c r="AV920" t="s">
        <v>4000</v>
      </c>
      <c r="AW920" t="s">
        <v>320</v>
      </c>
      <c r="AX920" t="s">
        <v>319</v>
      </c>
      <c r="AY920" t="s">
        <v>254</v>
      </c>
      <c r="AZ920" t="s">
        <v>230</v>
      </c>
      <c r="BA920" t="s">
        <v>395</v>
      </c>
      <c r="BB920" t="s">
        <v>380</v>
      </c>
      <c r="BC920" t="s">
        <v>3927</v>
      </c>
      <c r="BD920" t="s">
        <v>3927</v>
      </c>
      <c r="BE920" t="s">
        <v>3927</v>
      </c>
      <c r="BF920">
        <v>12</v>
      </c>
    </row>
    <row r="921" spans="1:58" x14ac:dyDescent="0.3">
      <c r="A921">
        <v>2026</v>
      </c>
      <c r="B921">
        <v>202605</v>
      </c>
      <c r="C921">
        <v>5</v>
      </c>
      <c r="D921" s="14">
        <v>20001622816257</v>
      </c>
      <c r="E921" t="s">
        <v>2810</v>
      </c>
      <c r="F921" s="2">
        <v>46147.455520833333</v>
      </c>
      <c r="G921" s="2">
        <v>46148</v>
      </c>
      <c r="I921" t="s">
        <v>224</v>
      </c>
      <c r="J921" t="s">
        <v>230</v>
      </c>
      <c r="L921" t="s">
        <v>2378</v>
      </c>
      <c r="M921" t="s">
        <v>334</v>
      </c>
      <c r="N921" t="s">
        <v>322</v>
      </c>
      <c r="O921" t="s">
        <v>331</v>
      </c>
      <c r="Q921" t="s">
        <v>7079</v>
      </c>
      <c r="R921" t="s">
        <v>2809</v>
      </c>
      <c r="S921" t="s">
        <v>7080</v>
      </c>
      <c r="T921" t="s">
        <v>7081</v>
      </c>
      <c r="U921" t="s">
        <v>4796</v>
      </c>
      <c r="V921" t="s">
        <v>2024</v>
      </c>
      <c r="W921" t="s">
        <v>245</v>
      </c>
      <c r="X921" t="s">
        <v>387</v>
      </c>
      <c r="Z921">
        <v>4</v>
      </c>
      <c r="AA921" t="s">
        <v>3921</v>
      </c>
      <c r="AB921" t="s">
        <v>7082</v>
      </c>
      <c r="AC921">
        <v>46153.691145833334</v>
      </c>
      <c r="AD921">
        <v>46152</v>
      </c>
      <c r="AE921" t="s">
        <v>3938</v>
      </c>
      <c r="AG921" t="s">
        <v>6701</v>
      </c>
      <c r="AH921">
        <v>6108853834</v>
      </c>
      <c r="AI921" t="s">
        <v>7083</v>
      </c>
      <c r="AM921" t="s">
        <v>3925</v>
      </c>
      <c r="AN921" t="s">
        <v>3926</v>
      </c>
      <c r="AO921" t="s">
        <v>268</v>
      </c>
      <c r="AP921" t="s">
        <v>249</v>
      </c>
      <c r="AQ921" t="s">
        <v>3940</v>
      </c>
      <c r="AU921" t="s">
        <v>4220</v>
      </c>
      <c r="AV921" t="s">
        <v>4000</v>
      </c>
      <c r="AW921" t="s">
        <v>389</v>
      </c>
      <c r="AX921" t="s">
        <v>388</v>
      </c>
      <c r="AY921" t="s">
        <v>253</v>
      </c>
      <c r="AZ921" t="s">
        <v>230</v>
      </c>
      <c r="BA921" t="s">
        <v>395</v>
      </c>
      <c r="BB921" t="s">
        <v>380</v>
      </c>
      <c r="BC921" t="s">
        <v>3927</v>
      </c>
      <c r="BD921" t="s">
        <v>3927</v>
      </c>
      <c r="BE921" t="s">
        <v>3927</v>
      </c>
      <c r="BF921">
        <v>12</v>
      </c>
    </row>
    <row r="922" spans="1:58" x14ac:dyDescent="0.3">
      <c r="A922">
        <v>2026</v>
      </c>
      <c r="B922">
        <v>202605</v>
      </c>
      <c r="C922">
        <v>5</v>
      </c>
      <c r="D922" s="14">
        <v>20001622815012</v>
      </c>
      <c r="E922" t="s">
        <v>2810</v>
      </c>
      <c r="F922" s="2">
        <v>46147.446597222224</v>
      </c>
      <c r="G922" s="2">
        <v>46148</v>
      </c>
      <c r="I922" t="s">
        <v>224</v>
      </c>
      <c r="J922" t="s">
        <v>230</v>
      </c>
      <c r="L922" t="s">
        <v>3751</v>
      </c>
      <c r="M922" t="s">
        <v>902</v>
      </c>
      <c r="N922" t="s">
        <v>752</v>
      </c>
      <c r="O922" t="s">
        <v>623</v>
      </c>
      <c r="Q922" t="s">
        <v>7084</v>
      </c>
      <c r="R922" t="s">
        <v>2809</v>
      </c>
      <c r="S922" t="s">
        <v>5133</v>
      </c>
      <c r="T922" t="s">
        <v>5134</v>
      </c>
      <c r="U922" t="s">
        <v>3034</v>
      </c>
      <c r="V922" t="s">
        <v>647</v>
      </c>
      <c r="W922" t="s">
        <v>245</v>
      </c>
      <c r="X922" t="s">
        <v>225</v>
      </c>
      <c r="Z922">
        <v>4</v>
      </c>
      <c r="AA922" t="s">
        <v>3921</v>
      </c>
      <c r="AB922" t="s">
        <v>5166</v>
      </c>
      <c r="AC922">
        <v>46153.354085648149</v>
      </c>
      <c r="AD922">
        <v>46152</v>
      </c>
      <c r="AE922" t="s">
        <v>3938</v>
      </c>
      <c r="AG922" t="s">
        <v>5135</v>
      </c>
      <c r="AH922">
        <v>6108854792</v>
      </c>
      <c r="AI922" t="s">
        <v>7085</v>
      </c>
      <c r="AM922" t="s">
        <v>3925</v>
      </c>
      <c r="AN922" t="s">
        <v>3926</v>
      </c>
      <c r="AO922" t="s">
        <v>268</v>
      </c>
      <c r="AP922" t="s">
        <v>386</v>
      </c>
      <c r="AQ922" t="s">
        <v>3940</v>
      </c>
      <c r="AU922" t="s">
        <v>4220</v>
      </c>
      <c r="AV922" t="s">
        <v>4000</v>
      </c>
      <c r="AW922" t="s">
        <v>227</v>
      </c>
      <c r="AX922" t="s">
        <v>226</v>
      </c>
      <c r="AY922" t="s">
        <v>254</v>
      </c>
      <c r="AZ922" t="s">
        <v>230</v>
      </c>
      <c r="BA922" t="s">
        <v>273</v>
      </c>
      <c r="BB922" t="s">
        <v>380</v>
      </c>
      <c r="BC922" t="s">
        <v>3927</v>
      </c>
      <c r="BD922" t="s">
        <v>3927</v>
      </c>
      <c r="BE922" t="s">
        <v>3927</v>
      </c>
      <c r="BF922">
        <v>12</v>
      </c>
    </row>
    <row r="923" spans="1:58" x14ac:dyDescent="0.3">
      <c r="A923">
        <v>2026</v>
      </c>
      <c r="B923">
        <v>202605</v>
      </c>
      <c r="C923">
        <v>5</v>
      </c>
      <c r="D923" s="14">
        <v>20001622814890</v>
      </c>
      <c r="E923" t="s">
        <v>2810</v>
      </c>
      <c r="F923" s="2">
        <v>46147.477418981478</v>
      </c>
      <c r="G923" s="2">
        <v>46148</v>
      </c>
      <c r="I923" t="s">
        <v>224</v>
      </c>
      <c r="J923" t="s">
        <v>230</v>
      </c>
      <c r="L923" t="s">
        <v>7086</v>
      </c>
      <c r="M923" t="s">
        <v>764</v>
      </c>
      <c r="N923" t="s">
        <v>752</v>
      </c>
      <c r="O923" t="s">
        <v>623</v>
      </c>
      <c r="Q923" t="s">
        <v>7087</v>
      </c>
      <c r="R923" t="s">
        <v>2809</v>
      </c>
      <c r="S923" t="s">
        <v>5326</v>
      </c>
      <c r="T923" t="s">
        <v>5327</v>
      </c>
      <c r="U923" t="s">
        <v>3034</v>
      </c>
      <c r="V923" t="s">
        <v>647</v>
      </c>
      <c r="W923" t="s">
        <v>245</v>
      </c>
      <c r="X923" t="s">
        <v>225</v>
      </c>
      <c r="Z923">
        <v>4</v>
      </c>
      <c r="AA923" t="s">
        <v>3921</v>
      </c>
      <c r="AB923" t="s">
        <v>7088</v>
      </c>
      <c r="AC923">
        <v>46153.354085648149</v>
      </c>
      <c r="AD923">
        <v>46152</v>
      </c>
      <c r="AE923" t="s">
        <v>3938</v>
      </c>
      <c r="AG923" t="s">
        <v>5111</v>
      </c>
      <c r="AH923">
        <v>6028081725</v>
      </c>
      <c r="AI923" t="s">
        <v>7089</v>
      </c>
      <c r="AM923" t="s">
        <v>3925</v>
      </c>
      <c r="AN923" t="s">
        <v>3926</v>
      </c>
      <c r="AO923" t="s">
        <v>268</v>
      </c>
      <c r="AP923" t="s">
        <v>304</v>
      </c>
      <c r="AQ923" t="s">
        <v>3940</v>
      </c>
      <c r="AU923" t="s">
        <v>4220</v>
      </c>
      <c r="AV923" t="s">
        <v>4000</v>
      </c>
      <c r="AW923" t="s">
        <v>227</v>
      </c>
      <c r="AX923" t="s">
        <v>226</v>
      </c>
      <c r="AY923" t="s">
        <v>254</v>
      </c>
      <c r="AZ923" t="s">
        <v>230</v>
      </c>
      <c r="BA923" t="s">
        <v>273</v>
      </c>
      <c r="BB923" t="s">
        <v>380</v>
      </c>
      <c r="BC923" t="s">
        <v>3927</v>
      </c>
      <c r="BD923" t="s">
        <v>3927</v>
      </c>
      <c r="BE923" t="s">
        <v>3927</v>
      </c>
      <c r="BF923">
        <v>5</v>
      </c>
    </row>
    <row r="924" spans="1:58" x14ac:dyDescent="0.3">
      <c r="A924">
        <v>2026</v>
      </c>
      <c r="B924">
        <v>202605</v>
      </c>
      <c r="C924">
        <v>5</v>
      </c>
      <c r="D924" s="14">
        <v>20001622789217</v>
      </c>
      <c r="E924" t="s">
        <v>2810</v>
      </c>
      <c r="F924" s="2">
        <v>46147.511469907404</v>
      </c>
      <c r="G924" s="2">
        <v>46148</v>
      </c>
      <c r="I924" t="s">
        <v>224</v>
      </c>
      <c r="J924" t="s">
        <v>230</v>
      </c>
      <c r="L924" t="s">
        <v>7090</v>
      </c>
      <c r="M924" t="s">
        <v>902</v>
      </c>
      <c r="N924" t="s">
        <v>752</v>
      </c>
      <c r="O924" t="s">
        <v>623</v>
      </c>
      <c r="Q924" t="s">
        <v>7091</v>
      </c>
      <c r="R924" t="s">
        <v>2809</v>
      </c>
      <c r="S924" t="s">
        <v>4807</v>
      </c>
      <c r="T924" t="s">
        <v>4808</v>
      </c>
      <c r="U924" t="s">
        <v>3034</v>
      </c>
      <c r="V924" t="s">
        <v>4809</v>
      </c>
      <c r="W924" t="s">
        <v>245</v>
      </c>
      <c r="X924" t="s">
        <v>225</v>
      </c>
      <c r="Z924">
        <v>0</v>
      </c>
      <c r="AA924" t="s">
        <v>3921</v>
      </c>
      <c r="AB924" t="s">
        <v>4810</v>
      </c>
      <c r="AC924">
        <v>46149.597546296296</v>
      </c>
      <c r="AD924">
        <v>46148</v>
      </c>
      <c r="AE924" t="s">
        <v>4811</v>
      </c>
      <c r="AG924" t="s">
        <v>4812</v>
      </c>
      <c r="AH924">
        <v>6108809533</v>
      </c>
      <c r="AI924" t="s">
        <v>7092</v>
      </c>
      <c r="AM924" t="s">
        <v>3925</v>
      </c>
      <c r="AN924" t="s">
        <v>3926</v>
      </c>
      <c r="AO924" t="s">
        <v>4814</v>
      </c>
      <c r="AP924" t="s">
        <v>386</v>
      </c>
      <c r="AQ924" t="s">
        <v>4815</v>
      </c>
      <c r="AU924" t="s">
        <v>6415</v>
      </c>
      <c r="AV924" t="s">
        <v>4817</v>
      </c>
      <c r="AW924" t="s">
        <v>1525</v>
      </c>
      <c r="AX924" t="s">
        <v>1524</v>
      </c>
      <c r="AY924" t="s">
        <v>254</v>
      </c>
      <c r="AZ924" t="s">
        <v>230</v>
      </c>
      <c r="BA924" t="s">
        <v>273</v>
      </c>
      <c r="BB924" t="s">
        <v>1322</v>
      </c>
      <c r="BC924" t="s">
        <v>3927</v>
      </c>
      <c r="BD924" t="s">
        <v>3927</v>
      </c>
      <c r="BE924" t="s">
        <v>3927</v>
      </c>
      <c r="BF924">
        <v>12</v>
      </c>
    </row>
    <row r="925" spans="1:58" x14ac:dyDescent="0.3">
      <c r="A925">
        <v>2026</v>
      </c>
      <c r="B925">
        <v>202605</v>
      </c>
      <c r="C925">
        <v>5</v>
      </c>
      <c r="D925" s="14">
        <v>20001622783966</v>
      </c>
      <c r="E925" t="s">
        <v>2810</v>
      </c>
      <c r="F925" s="2">
        <v>46147.41065972222</v>
      </c>
      <c r="G925" s="2">
        <v>46148</v>
      </c>
      <c r="I925" t="s">
        <v>224</v>
      </c>
      <c r="J925" t="s">
        <v>230</v>
      </c>
      <c r="L925" t="s">
        <v>7093</v>
      </c>
      <c r="M925" t="s">
        <v>309</v>
      </c>
      <c r="N925" t="s">
        <v>297</v>
      </c>
      <c r="O925" t="s">
        <v>283</v>
      </c>
      <c r="Q925" t="s">
        <v>7094</v>
      </c>
      <c r="R925" t="s">
        <v>2809</v>
      </c>
      <c r="S925" t="s">
        <v>7095</v>
      </c>
      <c r="T925" t="s">
        <v>7096</v>
      </c>
      <c r="U925" t="s">
        <v>4008</v>
      </c>
      <c r="V925" t="s">
        <v>980</v>
      </c>
      <c r="W925" t="s">
        <v>245</v>
      </c>
      <c r="X925" t="s">
        <v>387</v>
      </c>
      <c r="Z925">
        <v>4</v>
      </c>
      <c r="AA925" t="s">
        <v>3921</v>
      </c>
      <c r="AB925" t="s">
        <v>7097</v>
      </c>
      <c r="AC925">
        <v>46153.358344907407</v>
      </c>
      <c r="AD925">
        <v>46152</v>
      </c>
      <c r="AE925" t="s">
        <v>3938</v>
      </c>
      <c r="AG925" t="s">
        <v>5098</v>
      </c>
      <c r="AH925">
        <v>6054870635</v>
      </c>
      <c r="AI925" t="s">
        <v>7098</v>
      </c>
      <c r="AM925" t="s">
        <v>3925</v>
      </c>
      <c r="AN925" t="s">
        <v>3926</v>
      </c>
      <c r="AO925" t="s">
        <v>268</v>
      </c>
      <c r="AP925" t="s">
        <v>304</v>
      </c>
      <c r="AQ925" t="s">
        <v>3940</v>
      </c>
      <c r="AU925" t="s">
        <v>4220</v>
      </c>
      <c r="AV925" t="s">
        <v>4000</v>
      </c>
      <c r="AW925" t="s">
        <v>447</v>
      </c>
      <c r="AX925" t="s">
        <v>446</v>
      </c>
      <c r="AY925" t="s">
        <v>253</v>
      </c>
      <c r="AZ925" t="s">
        <v>230</v>
      </c>
      <c r="BA925" t="s">
        <v>273</v>
      </c>
      <c r="BB925" t="s">
        <v>380</v>
      </c>
      <c r="BC925" t="s">
        <v>3927</v>
      </c>
      <c r="BD925" t="s">
        <v>3927</v>
      </c>
      <c r="BE925" t="s">
        <v>3927</v>
      </c>
      <c r="BF925">
        <v>26</v>
      </c>
    </row>
    <row r="926" spans="1:58" x14ac:dyDescent="0.3">
      <c r="A926">
        <v>2026</v>
      </c>
      <c r="B926">
        <v>202605</v>
      </c>
      <c r="C926">
        <v>5</v>
      </c>
      <c r="D926" s="14">
        <v>20001622783232</v>
      </c>
      <c r="E926" t="s">
        <v>2810</v>
      </c>
      <c r="F926" s="2">
        <v>46147.421377314815</v>
      </c>
      <c r="G926" s="2">
        <v>46148</v>
      </c>
      <c r="I926" t="s">
        <v>224</v>
      </c>
      <c r="J926" t="s">
        <v>230</v>
      </c>
      <c r="L926" t="s">
        <v>3366</v>
      </c>
      <c r="M926" t="s">
        <v>309</v>
      </c>
      <c r="N926" t="s">
        <v>297</v>
      </c>
      <c r="O926" t="s">
        <v>283</v>
      </c>
      <c r="Q926" t="s">
        <v>7099</v>
      </c>
      <c r="R926" t="s">
        <v>2809</v>
      </c>
      <c r="S926" t="s">
        <v>463</v>
      </c>
      <c r="T926" t="s">
        <v>464</v>
      </c>
      <c r="U926" t="s">
        <v>258</v>
      </c>
      <c r="V926" t="s">
        <v>247</v>
      </c>
      <c r="W926" t="s">
        <v>245</v>
      </c>
      <c r="X926" t="s">
        <v>387</v>
      </c>
      <c r="Z926">
        <v>1</v>
      </c>
      <c r="AA926" t="s">
        <v>3921</v>
      </c>
      <c r="AB926" t="s">
        <v>7100</v>
      </c>
      <c r="AC926">
        <v>46149.692083333335</v>
      </c>
      <c r="AD926">
        <v>46149</v>
      </c>
      <c r="AE926" t="s">
        <v>3938</v>
      </c>
      <c r="AG926" t="s">
        <v>410</v>
      </c>
      <c r="AH926">
        <v>6108834673</v>
      </c>
      <c r="AI926" t="s">
        <v>7101</v>
      </c>
      <c r="AM926" t="s">
        <v>3925</v>
      </c>
      <c r="AN926" t="s">
        <v>3926</v>
      </c>
      <c r="AO926" t="s">
        <v>268</v>
      </c>
      <c r="AP926" t="s">
        <v>386</v>
      </c>
      <c r="AQ926" t="s">
        <v>3940</v>
      </c>
      <c r="AU926" t="s">
        <v>4282</v>
      </c>
      <c r="AV926" t="s">
        <v>4000</v>
      </c>
      <c r="AW926" t="s">
        <v>389</v>
      </c>
      <c r="AX926" t="s">
        <v>388</v>
      </c>
      <c r="AY926" t="s">
        <v>253</v>
      </c>
      <c r="AZ926" t="s">
        <v>230</v>
      </c>
      <c r="BA926" t="s">
        <v>395</v>
      </c>
      <c r="BB926" t="s">
        <v>380</v>
      </c>
      <c r="BC926" t="s">
        <v>3927</v>
      </c>
      <c r="BD926" t="s">
        <v>3927</v>
      </c>
      <c r="BE926" t="s">
        <v>3927</v>
      </c>
      <c r="BF926">
        <v>12</v>
      </c>
    </row>
    <row r="927" spans="1:58" x14ac:dyDescent="0.3">
      <c r="A927">
        <v>2026</v>
      </c>
      <c r="B927">
        <v>202605</v>
      </c>
      <c r="C927">
        <v>5</v>
      </c>
      <c r="D927" s="14">
        <v>20001622783103</v>
      </c>
      <c r="E927" t="s">
        <v>2810</v>
      </c>
      <c r="F927" s="2">
        <v>46147.415798611109</v>
      </c>
      <c r="G927" s="2">
        <v>46148</v>
      </c>
      <c r="I927" t="s">
        <v>224</v>
      </c>
      <c r="J927" t="s">
        <v>230</v>
      </c>
      <c r="L927" t="s">
        <v>1717</v>
      </c>
      <c r="M927" t="s">
        <v>309</v>
      </c>
      <c r="N927" t="s">
        <v>297</v>
      </c>
      <c r="O927" t="s">
        <v>283</v>
      </c>
      <c r="Q927" t="s">
        <v>7102</v>
      </c>
      <c r="R927" t="s">
        <v>2809</v>
      </c>
      <c r="S927" t="s">
        <v>5215</v>
      </c>
      <c r="T927" t="s">
        <v>5216</v>
      </c>
      <c r="U927" t="s">
        <v>3034</v>
      </c>
      <c r="V927" t="s">
        <v>647</v>
      </c>
      <c r="W927" t="s">
        <v>245</v>
      </c>
      <c r="X927" t="s">
        <v>225</v>
      </c>
      <c r="Z927">
        <v>4</v>
      </c>
      <c r="AA927" t="s">
        <v>3921</v>
      </c>
      <c r="AB927" t="s">
        <v>6359</v>
      </c>
      <c r="AC927">
        <v>46153.354085648149</v>
      </c>
      <c r="AD927">
        <v>46152</v>
      </c>
      <c r="AE927" t="s">
        <v>3938</v>
      </c>
      <c r="AG927" t="s">
        <v>5111</v>
      </c>
      <c r="AH927">
        <v>6108833714</v>
      </c>
      <c r="AI927" t="s">
        <v>7103</v>
      </c>
      <c r="AM927" t="s">
        <v>3925</v>
      </c>
      <c r="AN927" t="s">
        <v>3926</v>
      </c>
      <c r="AO927" t="s">
        <v>268</v>
      </c>
      <c r="AP927" t="s">
        <v>330</v>
      </c>
      <c r="AQ927" t="s">
        <v>3940</v>
      </c>
      <c r="AU927" t="s">
        <v>4220</v>
      </c>
      <c r="AV927" t="s">
        <v>4000</v>
      </c>
      <c r="AW927" t="s">
        <v>320</v>
      </c>
      <c r="AX927" t="s">
        <v>319</v>
      </c>
      <c r="AY927" t="s">
        <v>254</v>
      </c>
      <c r="AZ927" t="s">
        <v>230</v>
      </c>
      <c r="BA927" t="s">
        <v>273</v>
      </c>
      <c r="BB927" t="s">
        <v>380</v>
      </c>
      <c r="BC927" t="s">
        <v>3927</v>
      </c>
      <c r="BD927" t="s">
        <v>3927</v>
      </c>
      <c r="BE927" t="s">
        <v>3927</v>
      </c>
      <c r="BF927">
        <v>12</v>
      </c>
    </row>
    <row r="928" spans="1:58" x14ac:dyDescent="0.3">
      <c r="A928">
        <v>2026</v>
      </c>
      <c r="B928">
        <v>202605</v>
      </c>
      <c r="C928">
        <v>5</v>
      </c>
      <c r="D928" s="14">
        <v>20001622781956</v>
      </c>
      <c r="E928" t="s">
        <v>2810</v>
      </c>
      <c r="F928" s="2">
        <v>46147.409305555557</v>
      </c>
      <c r="G928" s="2">
        <v>46148</v>
      </c>
      <c r="I928" t="s">
        <v>224</v>
      </c>
      <c r="J928" t="s">
        <v>230</v>
      </c>
      <c r="L928" t="s">
        <v>7104</v>
      </c>
      <c r="M928" t="s">
        <v>4091</v>
      </c>
      <c r="N928" t="s">
        <v>546</v>
      </c>
      <c r="O928" t="s">
        <v>554</v>
      </c>
      <c r="Q928" t="s">
        <v>7105</v>
      </c>
      <c r="R928" t="s">
        <v>2809</v>
      </c>
      <c r="S928" t="s">
        <v>4949</v>
      </c>
      <c r="T928" t="s">
        <v>4950</v>
      </c>
      <c r="U928" t="s">
        <v>3034</v>
      </c>
      <c r="V928" t="s">
        <v>3994</v>
      </c>
      <c r="W928" t="s">
        <v>245</v>
      </c>
      <c r="X928" t="s">
        <v>387</v>
      </c>
      <c r="Z928">
        <v>1</v>
      </c>
      <c r="AA928" t="s">
        <v>3921</v>
      </c>
      <c r="AB928" t="s">
        <v>7106</v>
      </c>
      <c r="AC928">
        <v>46149.657152777778</v>
      </c>
      <c r="AD928">
        <v>46149</v>
      </c>
      <c r="AE928" t="s">
        <v>3938</v>
      </c>
      <c r="AG928" t="s">
        <v>4828</v>
      </c>
      <c r="AH928">
        <v>6101875133</v>
      </c>
      <c r="AI928" t="s">
        <v>7107</v>
      </c>
      <c r="AM928" t="s">
        <v>3925</v>
      </c>
      <c r="AN928" t="s">
        <v>3926</v>
      </c>
      <c r="AO928" t="s">
        <v>268</v>
      </c>
      <c r="AP928" t="s">
        <v>304</v>
      </c>
      <c r="AQ928" t="s">
        <v>3940</v>
      </c>
      <c r="AU928" t="s">
        <v>4282</v>
      </c>
      <c r="AV928" t="s">
        <v>4000</v>
      </c>
      <c r="AW928" t="s">
        <v>447</v>
      </c>
      <c r="AX928" t="s">
        <v>446</v>
      </c>
      <c r="AY928" t="s">
        <v>253</v>
      </c>
      <c r="AZ928" t="s">
        <v>230</v>
      </c>
      <c r="BA928" t="s">
        <v>273</v>
      </c>
      <c r="BB928" t="s">
        <v>380</v>
      </c>
      <c r="BC928" t="s">
        <v>3927</v>
      </c>
      <c r="BD928" t="s">
        <v>3927</v>
      </c>
      <c r="BE928" t="s">
        <v>3927</v>
      </c>
      <c r="BF928">
        <v>26</v>
      </c>
    </row>
    <row r="929" spans="1:58" x14ac:dyDescent="0.3">
      <c r="A929">
        <v>2026</v>
      </c>
      <c r="B929">
        <v>202605</v>
      </c>
      <c r="C929">
        <v>5</v>
      </c>
      <c r="D929" s="14">
        <v>20001622781956</v>
      </c>
      <c r="E929" t="s">
        <v>2810</v>
      </c>
      <c r="F929" s="2">
        <v>46147.409305555557</v>
      </c>
      <c r="G929" s="2">
        <v>46148</v>
      </c>
      <c r="I929" t="s">
        <v>224</v>
      </c>
      <c r="J929" t="s">
        <v>230</v>
      </c>
      <c r="L929" t="s">
        <v>7104</v>
      </c>
      <c r="M929" t="s">
        <v>4091</v>
      </c>
      <c r="N929" t="s">
        <v>546</v>
      </c>
      <c r="O929" t="s">
        <v>554</v>
      </c>
      <c r="Q929" t="s">
        <v>7105</v>
      </c>
      <c r="R929" t="s">
        <v>2809</v>
      </c>
      <c r="S929" t="s">
        <v>4949</v>
      </c>
      <c r="T929" t="s">
        <v>4950</v>
      </c>
      <c r="U929" t="s">
        <v>3034</v>
      </c>
      <c r="V929" t="s">
        <v>3994</v>
      </c>
      <c r="W929" t="s">
        <v>245</v>
      </c>
      <c r="X929" t="s">
        <v>387</v>
      </c>
      <c r="Z929">
        <v>1</v>
      </c>
      <c r="AA929" t="s">
        <v>3921</v>
      </c>
      <c r="AB929" t="s">
        <v>7106</v>
      </c>
      <c r="AC929">
        <v>46149.657152777778</v>
      </c>
      <c r="AD929">
        <v>46149</v>
      </c>
      <c r="AE929" t="s">
        <v>3938</v>
      </c>
      <c r="AG929" t="s">
        <v>4828</v>
      </c>
      <c r="AH929">
        <v>6101875133</v>
      </c>
      <c r="AI929" t="s">
        <v>7107</v>
      </c>
      <c r="AM929" t="s">
        <v>3925</v>
      </c>
      <c r="AN929" t="s">
        <v>3926</v>
      </c>
      <c r="AO929" t="s">
        <v>268</v>
      </c>
      <c r="AP929" t="s">
        <v>304</v>
      </c>
      <c r="AQ929" t="s">
        <v>3940</v>
      </c>
      <c r="AU929" t="s">
        <v>4282</v>
      </c>
      <c r="AV929" t="s">
        <v>4000</v>
      </c>
      <c r="AW929" t="s">
        <v>447</v>
      </c>
      <c r="AX929" t="s">
        <v>446</v>
      </c>
      <c r="AY929" t="s">
        <v>253</v>
      </c>
      <c r="AZ929" t="s">
        <v>230</v>
      </c>
      <c r="BA929" t="s">
        <v>273</v>
      </c>
      <c r="BB929" t="s">
        <v>380</v>
      </c>
      <c r="BC929" t="s">
        <v>3927</v>
      </c>
      <c r="BD929" t="s">
        <v>3927</v>
      </c>
      <c r="BE929" t="s">
        <v>3927</v>
      </c>
      <c r="BF929">
        <v>20</v>
      </c>
    </row>
    <row r="930" spans="1:58" x14ac:dyDescent="0.3">
      <c r="A930">
        <v>2026</v>
      </c>
      <c r="B930">
        <v>202605</v>
      </c>
      <c r="C930">
        <v>5</v>
      </c>
      <c r="D930" s="14">
        <v>20001622780680</v>
      </c>
      <c r="E930" t="s">
        <v>2810</v>
      </c>
      <c r="F930" s="2">
        <v>46147.437280092592</v>
      </c>
      <c r="G930" s="2">
        <v>46147</v>
      </c>
      <c r="I930" t="s">
        <v>224</v>
      </c>
      <c r="J930" t="s">
        <v>230</v>
      </c>
      <c r="L930" t="s">
        <v>3313</v>
      </c>
      <c r="M930" t="s">
        <v>309</v>
      </c>
      <c r="N930" t="s">
        <v>297</v>
      </c>
      <c r="O930" t="s">
        <v>283</v>
      </c>
      <c r="Q930" t="s">
        <v>7108</v>
      </c>
      <c r="R930" t="s">
        <v>2809</v>
      </c>
      <c r="S930" t="s">
        <v>4547</v>
      </c>
      <c r="T930" t="s">
        <v>4548</v>
      </c>
      <c r="U930" t="s">
        <v>3034</v>
      </c>
      <c r="V930" t="s">
        <v>647</v>
      </c>
      <c r="W930" t="s">
        <v>245</v>
      </c>
      <c r="X930" t="s">
        <v>387</v>
      </c>
      <c r="Z930">
        <v>4</v>
      </c>
      <c r="AA930" t="s">
        <v>3921</v>
      </c>
      <c r="AB930" t="s">
        <v>3995</v>
      </c>
      <c r="AC930">
        <v>46153.458240740743</v>
      </c>
      <c r="AD930">
        <v>46151</v>
      </c>
      <c r="AE930" t="s">
        <v>3938</v>
      </c>
      <c r="AG930" t="s">
        <v>5111</v>
      </c>
      <c r="AH930">
        <v>6108849840</v>
      </c>
      <c r="AI930" t="s">
        <v>7109</v>
      </c>
      <c r="AM930" t="s">
        <v>3925</v>
      </c>
      <c r="AN930" t="s">
        <v>3926</v>
      </c>
      <c r="AO930" t="s">
        <v>268</v>
      </c>
      <c r="AP930" t="s">
        <v>386</v>
      </c>
      <c r="AQ930" t="s">
        <v>3998</v>
      </c>
      <c r="AU930" t="s">
        <v>4220</v>
      </c>
      <c r="AV930" t="s">
        <v>4000</v>
      </c>
      <c r="AW930" t="s">
        <v>389</v>
      </c>
      <c r="AX930" t="s">
        <v>388</v>
      </c>
      <c r="AY930" t="s">
        <v>253</v>
      </c>
      <c r="AZ930" t="s">
        <v>230</v>
      </c>
      <c r="BA930" t="s">
        <v>273</v>
      </c>
      <c r="BB930" t="s">
        <v>380</v>
      </c>
      <c r="BC930" t="s">
        <v>3927</v>
      </c>
      <c r="BD930" t="s">
        <v>3927</v>
      </c>
      <c r="BE930" t="s">
        <v>3927</v>
      </c>
      <c r="BF930">
        <v>26</v>
      </c>
    </row>
    <row r="931" spans="1:58" x14ac:dyDescent="0.3">
      <c r="A931">
        <v>2026</v>
      </c>
      <c r="B931">
        <v>202605</v>
      </c>
      <c r="C931">
        <v>5</v>
      </c>
      <c r="D931" s="14">
        <v>20001622779720</v>
      </c>
      <c r="E931" t="s">
        <v>2810</v>
      </c>
      <c r="F931" s="2">
        <v>46147.438460648147</v>
      </c>
      <c r="G931" s="2">
        <v>46148</v>
      </c>
      <c r="I931" t="s">
        <v>224</v>
      </c>
      <c r="J931" t="s">
        <v>230</v>
      </c>
      <c r="L931" t="s">
        <v>1150</v>
      </c>
      <c r="M931" t="s">
        <v>4061</v>
      </c>
      <c r="N931" t="s">
        <v>486</v>
      </c>
      <c r="O931" t="s">
        <v>257</v>
      </c>
      <c r="Q931" t="s">
        <v>7110</v>
      </c>
      <c r="R931" t="s">
        <v>2809</v>
      </c>
      <c r="S931" t="s">
        <v>6146</v>
      </c>
      <c r="T931" t="s">
        <v>6147</v>
      </c>
      <c r="U931" t="s">
        <v>5044</v>
      </c>
      <c r="V931" t="s">
        <v>5045</v>
      </c>
      <c r="W931" t="s">
        <v>245</v>
      </c>
      <c r="X931" t="s">
        <v>387</v>
      </c>
      <c r="Z931">
        <v>4</v>
      </c>
      <c r="AA931" t="s">
        <v>3921</v>
      </c>
      <c r="AB931" t="s">
        <v>3995</v>
      </c>
      <c r="AC931">
        <v>46153.45821759259</v>
      </c>
      <c r="AD931">
        <v>46152</v>
      </c>
      <c r="AE931" t="s">
        <v>3938</v>
      </c>
      <c r="AG931" t="s">
        <v>5047</v>
      </c>
      <c r="AH931">
        <v>6108838722</v>
      </c>
      <c r="AI931" t="s">
        <v>7111</v>
      </c>
      <c r="AM931" t="s">
        <v>3925</v>
      </c>
      <c r="AN931" t="s">
        <v>3926</v>
      </c>
      <c r="AO931" t="s">
        <v>268</v>
      </c>
      <c r="AP931" t="s">
        <v>386</v>
      </c>
      <c r="AQ931" t="s">
        <v>3998</v>
      </c>
      <c r="AU931" t="s">
        <v>4220</v>
      </c>
      <c r="AV931" t="s">
        <v>4000</v>
      </c>
      <c r="AW931" t="s">
        <v>389</v>
      </c>
      <c r="AX931" t="s">
        <v>388</v>
      </c>
      <c r="AY931" t="s">
        <v>253</v>
      </c>
      <c r="AZ931" t="s">
        <v>230</v>
      </c>
      <c r="BA931" t="s">
        <v>395</v>
      </c>
      <c r="BB931" t="s">
        <v>380</v>
      </c>
      <c r="BC931" t="s">
        <v>3927</v>
      </c>
      <c r="BD931" t="s">
        <v>3927</v>
      </c>
      <c r="BE931" t="s">
        <v>3927</v>
      </c>
      <c r="BF931">
        <v>12</v>
      </c>
    </row>
    <row r="932" spans="1:58" x14ac:dyDescent="0.3">
      <c r="A932">
        <v>2026</v>
      </c>
      <c r="B932">
        <v>202605</v>
      </c>
      <c r="C932">
        <v>5</v>
      </c>
      <c r="D932" s="14">
        <v>20001622779211</v>
      </c>
      <c r="E932" t="s">
        <v>2810</v>
      </c>
      <c r="F932" s="2">
        <v>46147.418796296297</v>
      </c>
      <c r="G932" s="2">
        <v>46148</v>
      </c>
      <c r="I932" t="s">
        <v>224</v>
      </c>
      <c r="J932" t="s">
        <v>230</v>
      </c>
      <c r="L932" t="s">
        <v>7112</v>
      </c>
      <c r="M932" t="s">
        <v>1104</v>
      </c>
      <c r="N932" t="s">
        <v>322</v>
      </c>
      <c r="O932" t="s">
        <v>331</v>
      </c>
      <c r="Q932" t="s">
        <v>7113</v>
      </c>
      <c r="R932" t="s">
        <v>2809</v>
      </c>
      <c r="S932" t="s">
        <v>5244</v>
      </c>
      <c r="T932" t="s">
        <v>5245</v>
      </c>
      <c r="U932" t="s">
        <v>3034</v>
      </c>
      <c r="V932" t="s">
        <v>3994</v>
      </c>
      <c r="W932" t="s">
        <v>245</v>
      </c>
      <c r="X932" t="s">
        <v>225</v>
      </c>
      <c r="Z932">
        <v>1</v>
      </c>
      <c r="AA932" t="s">
        <v>3921</v>
      </c>
      <c r="AB932" t="s">
        <v>7114</v>
      </c>
      <c r="AC932">
        <v>46149.657152777778</v>
      </c>
      <c r="AD932">
        <v>46149</v>
      </c>
      <c r="AE932" t="s">
        <v>3938</v>
      </c>
      <c r="AG932" t="s">
        <v>4828</v>
      </c>
      <c r="AH932">
        <v>6108848809</v>
      </c>
      <c r="AI932" t="s">
        <v>7115</v>
      </c>
      <c r="AM932" t="s">
        <v>3925</v>
      </c>
      <c r="AN932" t="s">
        <v>3926</v>
      </c>
      <c r="AO932" t="s">
        <v>268</v>
      </c>
      <c r="AP932" t="s">
        <v>304</v>
      </c>
      <c r="AQ932" t="s">
        <v>3940</v>
      </c>
      <c r="AU932" t="s">
        <v>4282</v>
      </c>
      <c r="AV932" t="s">
        <v>4000</v>
      </c>
      <c r="AW932" t="s">
        <v>320</v>
      </c>
      <c r="AX932" t="s">
        <v>319</v>
      </c>
      <c r="AY932" t="s">
        <v>254</v>
      </c>
      <c r="AZ932" t="s">
        <v>230</v>
      </c>
      <c r="BA932" t="s">
        <v>395</v>
      </c>
      <c r="BB932" t="s">
        <v>380</v>
      </c>
      <c r="BC932" t="s">
        <v>3927</v>
      </c>
      <c r="BD932" t="s">
        <v>3927</v>
      </c>
      <c r="BE932" t="s">
        <v>3927</v>
      </c>
      <c r="BF932">
        <v>12</v>
      </c>
    </row>
    <row r="933" spans="1:58" x14ac:dyDescent="0.3">
      <c r="A933">
        <v>2026</v>
      </c>
      <c r="B933">
        <v>202605</v>
      </c>
      <c r="C933">
        <v>5</v>
      </c>
      <c r="D933" s="14">
        <v>20001622776909</v>
      </c>
      <c r="E933" t="s">
        <v>2810</v>
      </c>
      <c r="F933" s="2">
        <v>46147.407083333332</v>
      </c>
      <c r="G933" s="2">
        <v>46148</v>
      </c>
      <c r="I933" t="s">
        <v>224</v>
      </c>
      <c r="J933" t="s">
        <v>230</v>
      </c>
      <c r="L933" t="s">
        <v>3346</v>
      </c>
      <c r="M933" t="s">
        <v>309</v>
      </c>
      <c r="N933" t="s">
        <v>297</v>
      </c>
      <c r="O933" t="s">
        <v>283</v>
      </c>
      <c r="Q933" t="s">
        <v>7116</v>
      </c>
      <c r="R933" t="s">
        <v>2809</v>
      </c>
      <c r="S933" t="s">
        <v>6746</v>
      </c>
      <c r="T933" t="s">
        <v>6747</v>
      </c>
      <c r="U933" t="s">
        <v>3034</v>
      </c>
      <c r="V933" t="s">
        <v>647</v>
      </c>
      <c r="W933" t="s">
        <v>245</v>
      </c>
      <c r="X933" t="s">
        <v>387</v>
      </c>
      <c r="Z933">
        <v>4</v>
      </c>
      <c r="AA933" t="s">
        <v>3921</v>
      </c>
      <c r="AB933" t="s">
        <v>7117</v>
      </c>
      <c r="AC933">
        <v>46153.354085648149</v>
      </c>
      <c r="AD933">
        <v>46152</v>
      </c>
      <c r="AE933" t="s">
        <v>3938</v>
      </c>
      <c r="AG933" t="s">
        <v>5006</v>
      </c>
      <c r="AH933">
        <v>6108839585</v>
      </c>
      <c r="AI933" t="s">
        <v>7118</v>
      </c>
      <c r="AM933" t="s">
        <v>3925</v>
      </c>
      <c r="AN933" t="s">
        <v>3926</v>
      </c>
      <c r="AO933" t="s">
        <v>268</v>
      </c>
      <c r="AP933" t="s">
        <v>304</v>
      </c>
      <c r="AQ933" t="s">
        <v>3940</v>
      </c>
      <c r="AU933" t="s">
        <v>4220</v>
      </c>
      <c r="AV933" t="s">
        <v>4000</v>
      </c>
      <c r="AW933" t="s">
        <v>389</v>
      </c>
      <c r="AX933" t="s">
        <v>388</v>
      </c>
      <c r="AY933" t="s">
        <v>253</v>
      </c>
      <c r="AZ933" t="s">
        <v>230</v>
      </c>
      <c r="BA933" t="s">
        <v>273</v>
      </c>
      <c r="BB933" t="s">
        <v>380</v>
      </c>
      <c r="BC933" t="s">
        <v>3927</v>
      </c>
      <c r="BD933" t="s">
        <v>3927</v>
      </c>
      <c r="BE933" t="s">
        <v>3927</v>
      </c>
      <c r="BF933">
        <v>12</v>
      </c>
    </row>
    <row r="934" spans="1:58" x14ac:dyDescent="0.3">
      <c r="A934">
        <v>2026</v>
      </c>
      <c r="B934">
        <v>202605</v>
      </c>
      <c r="C934">
        <v>5</v>
      </c>
      <c r="D934" s="14">
        <v>20001622775273</v>
      </c>
      <c r="E934" t="s">
        <v>2810</v>
      </c>
      <c r="F934" s="2">
        <v>46147.421550925923</v>
      </c>
      <c r="G934" s="2">
        <v>46149</v>
      </c>
      <c r="I934" t="s">
        <v>224</v>
      </c>
      <c r="J934" t="s">
        <v>230</v>
      </c>
      <c r="L934" t="s">
        <v>7119</v>
      </c>
      <c r="M934" t="s">
        <v>1350</v>
      </c>
      <c r="N934" t="s">
        <v>322</v>
      </c>
      <c r="O934" t="s">
        <v>331</v>
      </c>
      <c r="Q934" t="s">
        <v>7120</v>
      </c>
      <c r="R934" t="s">
        <v>2809</v>
      </c>
      <c r="S934" t="s">
        <v>4831</v>
      </c>
      <c r="T934" t="s">
        <v>4832</v>
      </c>
      <c r="U934" t="s">
        <v>3034</v>
      </c>
      <c r="V934" t="s">
        <v>3994</v>
      </c>
      <c r="W934" t="s">
        <v>245</v>
      </c>
      <c r="X934" t="s">
        <v>225</v>
      </c>
      <c r="Z934">
        <v>4</v>
      </c>
      <c r="AA934" t="s">
        <v>3921</v>
      </c>
      <c r="AB934" t="s">
        <v>7121</v>
      </c>
      <c r="AC934">
        <v>46153.620787037034</v>
      </c>
      <c r="AD934">
        <v>46153</v>
      </c>
      <c r="AE934" t="s">
        <v>3938</v>
      </c>
      <c r="AG934" t="s">
        <v>4828</v>
      </c>
      <c r="AH934">
        <v>6108839898</v>
      </c>
      <c r="AI934" t="s">
        <v>7122</v>
      </c>
      <c r="AM934" t="s">
        <v>3925</v>
      </c>
      <c r="AN934" t="s">
        <v>3926</v>
      </c>
      <c r="AO934" t="s">
        <v>268</v>
      </c>
      <c r="AP934" t="s">
        <v>386</v>
      </c>
      <c r="AQ934" t="s">
        <v>3940</v>
      </c>
      <c r="AU934" t="s">
        <v>4220</v>
      </c>
      <c r="AV934" t="s">
        <v>4000</v>
      </c>
      <c r="AW934" t="s">
        <v>320</v>
      </c>
      <c r="AX934" t="s">
        <v>319</v>
      </c>
      <c r="AY934" t="s">
        <v>254</v>
      </c>
      <c r="AZ934" t="s">
        <v>230</v>
      </c>
      <c r="BA934" t="s">
        <v>344</v>
      </c>
      <c r="BB934" t="s">
        <v>232</v>
      </c>
      <c r="BC934" t="s">
        <v>3927</v>
      </c>
      <c r="BD934" t="s">
        <v>3927</v>
      </c>
      <c r="BE934" t="s">
        <v>3927</v>
      </c>
      <c r="BF934">
        <v>12</v>
      </c>
    </row>
    <row r="935" spans="1:58" x14ac:dyDescent="0.3">
      <c r="A935">
        <v>2026</v>
      </c>
      <c r="B935">
        <v>202605</v>
      </c>
      <c r="C935">
        <v>5</v>
      </c>
      <c r="D935" s="14">
        <v>20001622775199</v>
      </c>
      <c r="E935" t="s">
        <v>2810</v>
      </c>
      <c r="F935" s="2">
        <v>46147.418194444443</v>
      </c>
      <c r="G935" s="2">
        <v>46149</v>
      </c>
      <c r="I935" t="s">
        <v>224</v>
      </c>
      <c r="J935" t="s">
        <v>230</v>
      </c>
      <c r="L935" t="s">
        <v>3159</v>
      </c>
      <c r="M935" t="s">
        <v>1286</v>
      </c>
      <c r="N935" t="s">
        <v>1281</v>
      </c>
      <c r="O935" t="s">
        <v>331</v>
      </c>
      <c r="Q935" t="s">
        <v>7123</v>
      </c>
      <c r="R935" t="s">
        <v>2809</v>
      </c>
      <c r="S935" t="s">
        <v>5395</v>
      </c>
      <c r="T935" t="s">
        <v>5396</v>
      </c>
      <c r="U935" t="s">
        <v>3034</v>
      </c>
      <c r="V935" t="s">
        <v>647</v>
      </c>
      <c r="W935" t="s">
        <v>245</v>
      </c>
      <c r="X935" t="s">
        <v>387</v>
      </c>
      <c r="Z935">
        <v>4</v>
      </c>
      <c r="AA935" t="s">
        <v>3921</v>
      </c>
      <c r="AB935" t="s">
        <v>3995</v>
      </c>
      <c r="AC935">
        <v>46155.513101851851</v>
      </c>
      <c r="AD935">
        <v>46153</v>
      </c>
      <c r="AE935" t="s">
        <v>3938</v>
      </c>
      <c r="AG935" t="s">
        <v>5111</v>
      </c>
      <c r="AH935">
        <v>6108844868</v>
      </c>
      <c r="AI935" t="s">
        <v>7124</v>
      </c>
      <c r="AM935" t="s">
        <v>3925</v>
      </c>
      <c r="AN935" t="s">
        <v>3926</v>
      </c>
      <c r="AO935" t="s">
        <v>268</v>
      </c>
      <c r="AP935" t="s">
        <v>304</v>
      </c>
      <c r="AQ935" t="s">
        <v>3998</v>
      </c>
      <c r="AW935" t="s">
        <v>447</v>
      </c>
      <c r="AX935" t="s">
        <v>446</v>
      </c>
      <c r="AY935" t="s">
        <v>253</v>
      </c>
      <c r="AZ935" t="s">
        <v>230</v>
      </c>
      <c r="BA935" t="s">
        <v>395</v>
      </c>
      <c r="BB935" t="s">
        <v>380</v>
      </c>
      <c r="BC935" t="s">
        <v>3927</v>
      </c>
      <c r="BD935" t="s">
        <v>3927</v>
      </c>
      <c r="BE935" t="s">
        <v>3927</v>
      </c>
      <c r="BF935">
        <v>12</v>
      </c>
    </row>
    <row r="936" spans="1:58" x14ac:dyDescent="0.3">
      <c r="A936">
        <v>2026</v>
      </c>
      <c r="B936">
        <v>202605</v>
      </c>
      <c r="C936">
        <v>5</v>
      </c>
      <c r="D936" s="14">
        <v>20001622774853</v>
      </c>
      <c r="E936" t="s">
        <v>2810</v>
      </c>
      <c r="F936" s="2">
        <v>46147.442881944444</v>
      </c>
      <c r="G936" s="2">
        <v>46148</v>
      </c>
      <c r="I936" t="s">
        <v>224</v>
      </c>
      <c r="J936" t="s">
        <v>230</v>
      </c>
      <c r="L936" t="s">
        <v>3691</v>
      </c>
      <c r="M936" t="s">
        <v>902</v>
      </c>
      <c r="N936" t="s">
        <v>752</v>
      </c>
      <c r="O936" t="s">
        <v>623</v>
      </c>
      <c r="Q936" t="s">
        <v>7125</v>
      </c>
      <c r="R936" t="s">
        <v>2809</v>
      </c>
      <c r="S936" t="s">
        <v>5244</v>
      </c>
      <c r="T936" t="s">
        <v>5245</v>
      </c>
      <c r="U936" t="s">
        <v>3034</v>
      </c>
      <c r="V936" t="s">
        <v>3994</v>
      </c>
      <c r="W936" t="s">
        <v>245</v>
      </c>
      <c r="X936" t="s">
        <v>225</v>
      </c>
      <c r="Z936">
        <v>1</v>
      </c>
      <c r="AA936" t="s">
        <v>3921</v>
      </c>
      <c r="AB936" t="s">
        <v>7126</v>
      </c>
      <c r="AC936">
        <v>46149.657152777778</v>
      </c>
      <c r="AD936">
        <v>46149</v>
      </c>
      <c r="AE936" t="s">
        <v>3938</v>
      </c>
      <c r="AG936" t="s">
        <v>4828</v>
      </c>
      <c r="AH936">
        <v>6108844912</v>
      </c>
      <c r="AI936" t="s">
        <v>7127</v>
      </c>
      <c r="AM936" t="s">
        <v>3925</v>
      </c>
      <c r="AN936" t="s">
        <v>3926</v>
      </c>
      <c r="AO936" t="s">
        <v>268</v>
      </c>
      <c r="AP936" t="s">
        <v>249</v>
      </c>
      <c r="AQ936" t="s">
        <v>3940</v>
      </c>
      <c r="AU936" t="s">
        <v>4282</v>
      </c>
      <c r="AV936" t="s">
        <v>4000</v>
      </c>
      <c r="AW936" t="s">
        <v>320</v>
      </c>
      <c r="AX936" t="s">
        <v>319</v>
      </c>
      <c r="AY936" t="s">
        <v>254</v>
      </c>
      <c r="AZ936" t="s">
        <v>230</v>
      </c>
      <c r="BA936" t="s">
        <v>395</v>
      </c>
      <c r="BB936" t="s">
        <v>380</v>
      </c>
      <c r="BC936" t="s">
        <v>3927</v>
      </c>
      <c r="BD936" t="s">
        <v>3927</v>
      </c>
      <c r="BE936" t="s">
        <v>3927</v>
      </c>
      <c r="BF936">
        <v>12</v>
      </c>
    </row>
    <row r="937" spans="1:58" x14ac:dyDescent="0.3">
      <c r="A937">
        <v>2026</v>
      </c>
      <c r="B937">
        <v>202605</v>
      </c>
      <c r="C937">
        <v>5</v>
      </c>
      <c r="D937" s="14">
        <v>20001622774522</v>
      </c>
      <c r="E937" t="s">
        <v>2810</v>
      </c>
      <c r="F937" s="2">
        <v>46147.430659722224</v>
      </c>
      <c r="G937" s="2">
        <v>46148</v>
      </c>
      <c r="I937" t="s">
        <v>224</v>
      </c>
      <c r="J937" t="s">
        <v>230</v>
      </c>
      <c r="L937" t="s">
        <v>2858</v>
      </c>
      <c r="M937" t="s">
        <v>334</v>
      </c>
      <c r="N937" t="s">
        <v>322</v>
      </c>
      <c r="O937" t="s">
        <v>331</v>
      </c>
      <c r="Q937" t="s">
        <v>7128</v>
      </c>
      <c r="R937" t="s">
        <v>2809</v>
      </c>
      <c r="S937" t="s">
        <v>5089</v>
      </c>
      <c r="T937" t="s">
        <v>5090</v>
      </c>
      <c r="U937" t="s">
        <v>3034</v>
      </c>
      <c r="V937" t="s">
        <v>647</v>
      </c>
      <c r="W937" t="s">
        <v>245</v>
      </c>
      <c r="X937" t="s">
        <v>225</v>
      </c>
      <c r="Z937">
        <v>4</v>
      </c>
      <c r="AA937" t="s">
        <v>3921</v>
      </c>
      <c r="AB937" t="s">
        <v>7129</v>
      </c>
      <c r="AC937">
        <v>46153.354085648149</v>
      </c>
      <c r="AD937">
        <v>46152</v>
      </c>
      <c r="AE937" t="s">
        <v>3938</v>
      </c>
      <c r="AG937" t="s">
        <v>5006</v>
      </c>
      <c r="AH937">
        <v>6108833708</v>
      </c>
      <c r="AI937" t="s">
        <v>7130</v>
      </c>
      <c r="AM937" t="s">
        <v>3925</v>
      </c>
      <c r="AN937" t="s">
        <v>3926</v>
      </c>
      <c r="AO937" t="s">
        <v>268</v>
      </c>
      <c r="AP937" t="s">
        <v>304</v>
      </c>
      <c r="AQ937" t="s">
        <v>3940</v>
      </c>
      <c r="AU937" t="s">
        <v>4220</v>
      </c>
      <c r="AV937" t="s">
        <v>4000</v>
      </c>
      <c r="AW937" t="s">
        <v>227</v>
      </c>
      <c r="AX937" t="s">
        <v>226</v>
      </c>
      <c r="AY937" t="s">
        <v>254</v>
      </c>
      <c r="AZ937" t="s">
        <v>230</v>
      </c>
      <c r="BA937" t="s">
        <v>395</v>
      </c>
      <c r="BB937" t="s">
        <v>380</v>
      </c>
      <c r="BC937" t="s">
        <v>3927</v>
      </c>
      <c r="BD937" t="s">
        <v>3927</v>
      </c>
      <c r="BE937" t="s">
        <v>3927</v>
      </c>
      <c r="BF937">
        <v>12</v>
      </c>
    </row>
    <row r="938" spans="1:58" x14ac:dyDescent="0.3">
      <c r="A938">
        <v>2026</v>
      </c>
      <c r="B938">
        <v>202605</v>
      </c>
      <c r="C938">
        <v>5</v>
      </c>
      <c r="D938" s="14">
        <v>20001622774518</v>
      </c>
      <c r="E938" t="s">
        <v>2810</v>
      </c>
      <c r="F938" s="2">
        <v>46147.430393518516</v>
      </c>
      <c r="G938" s="2">
        <v>46150</v>
      </c>
      <c r="I938" t="s">
        <v>224</v>
      </c>
      <c r="J938" t="s">
        <v>230</v>
      </c>
      <c r="L938" t="s">
        <v>2896</v>
      </c>
      <c r="M938" t="s">
        <v>334</v>
      </c>
      <c r="N938" t="s">
        <v>322</v>
      </c>
      <c r="O938" t="s">
        <v>331</v>
      </c>
      <c r="Q938" t="s">
        <v>7131</v>
      </c>
      <c r="R938" t="s">
        <v>2809</v>
      </c>
      <c r="S938" t="s">
        <v>4831</v>
      </c>
      <c r="T938" t="s">
        <v>4832</v>
      </c>
      <c r="U938" t="s">
        <v>3034</v>
      </c>
      <c r="V938" t="s">
        <v>3994</v>
      </c>
      <c r="W938" t="s">
        <v>245</v>
      </c>
      <c r="X938" t="s">
        <v>225</v>
      </c>
      <c r="Z938">
        <v>3</v>
      </c>
      <c r="AA938" t="s">
        <v>3921</v>
      </c>
      <c r="AB938" t="s">
        <v>7132</v>
      </c>
      <c r="AC938">
        <v>46153.652141203704</v>
      </c>
      <c r="AD938">
        <v>46153</v>
      </c>
      <c r="AE938" t="s">
        <v>3938</v>
      </c>
      <c r="AG938" t="s">
        <v>4828</v>
      </c>
      <c r="AH938">
        <v>6108855759</v>
      </c>
      <c r="AI938" t="s">
        <v>7133</v>
      </c>
      <c r="AM938" t="s">
        <v>3925</v>
      </c>
      <c r="AN938" t="s">
        <v>3926</v>
      </c>
      <c r="AO938" t="s">
        <v>268</v>
      </c>
      <c r="AP938" t="s">
        <v>386</v>
      </c>
      <c r="AQ938" t="s">
        <v>3940</v>
      </c>
      <c r="AU938" t="s">
        <v>4220</v>
      </c>
      <c r="AV938" t="s">
        <v>4000</v>
      </c>
      <c r="AW938" t="s">
        <v>320</v>
      </c>
      <c r="AX938" t="s">
        <v>319</v>
      </c>
      <c r="AY938" t="s">
        <v>254</v>
      </c>
      <c r="AZ938" t="s">
        <v>230</v>
      </c>
      <c r="BA938" t="s">
        <v>395</v>
      </c>
      <c r="BB938" t="s">
        <v>380</v>
      </c>
      <c r="BC938" t="s">
        <v>3927</v>
      </c>
      <c r="BD938" t="s">
        <v>3927</v>
      </c>
      <c r="BE938" t="s">
        <v>3927</v>
      </c>
      <c r="BF938">
        <v>12</v>
      </c>
    </row>
    <row r="939" spans="1:58" x14ac:dyDescent="0.3">
      <c r="A939">
        <v>2026</v>
      </c>
      <c r="B939">
        <v>202605</v>
      </c>
      <c r="C939">
        <v>5</v>
      </c>
      <c r="D939" s="14">
        <v>20001622773649</v>
      </c>
      <c r="E939" t="s">
        <v>2810</v>
      </c>
      <c r="F939" s="2">
        <v>46147.434189814812</v>
      </c>
      <c r="G939" s="2">
        <v>46148</v>
      </c>
      <c r="I939" t="s">
        <v>224</v>
      </c>
      <c r="J939" t="s">
        <v>230</v>
      </c>
      <c r="L939" t="s">
        <v>2857</v>
      </c>
      <c r="M939" t="s">
        <v>5691</v>
      </c>
      <c r="N939" t="s">
        <v>353</v>
      </c>
      <c r="O939" t="s">
        <v>283</v>
      </c>
      <c r="Q939" t="s">
        <v>7134</v>
      </c>
      <c r="R939" t="s">
        <v>2809</v>
      </c>
      <c r="S939" t="s">
        <v>6146</v>
      </c>
      <c r="T939" t="s">
        <v>6147</v>
      </c>
      <c r="U939" t="s">
        <v>5044</v>
      </c>
      <c r="V939" t="s">
        <v>5045</v>
      </c>
      <c r="W939" t="s">
        <v>245</v>
      </c>
      <c r="X939" t="s">
        <v>387</v>
      </c>
      <c r="Z939">
        <v>4</v>
      </c>
      <c r="AA939" t="s">
        <v>3921</v>
      </c>
      <c r="AB939" t="s">
        <v>3995</v>
      </c>
      <c r="AC939">
        <v>46153.458113425928</v>
      </c>
      <c r="AD939">
        <v>46152</v>
      </c>
      <c r="AE939" t="s">
        <v>3938</v>
      </c>
      <c r="AG939" t="s">
        <v>5047</v>
      </c>
      <c r="AH939">
        <v>6108847872</v>
      </c>
      <c r="AI939" t="s">
        <v>7135</v>
      </c>
      <c r="AM939" t="s">
        <v>3925</v>
      </c>
      <c r="AN939" t="s">
        <v>3926</v>
      </c>
      <c r="AO939" t="s">
        <v>268</v>
      </c>
      <c r="AP939" t="s">
        <v>386</v>
      </c>
      <c r="AQ939" t="s">
        <v>3998</v>
      </c>
      <c r="AU939" t="s">
        <v>4220</v>
      </c>
      <c r="AV939" t="s">
        <v>4000</v>
      </c>
      <c r="AW939" t="s">
        <v>447</v>
      </c>
      <c r="AX939" t="s">
        <v>446</v>
      </c>
      <c r="AY939" t="s">
        <v>253</v>
      </c>
      <c r="AZ939" t="s">
        <v>230</v>
      </c>
      <c r="BA939" t="s">
        <v>395</v>
      </c>
      <c r="BB939" t="s">
        <v>380</v>
      </c>
      <c r="BC939" t="s">
        <v>3927</v>
      </c>
      <c r="BD939" t="s">
        <v>3927</v>
      </c>
      <c r="BE939" t="s">
        <v>3927</v>
      </c>
      <c r="BF939">
        <v>12</v>
      </c>
    </row>
    <row r="940" spans="1:58" x14ac:dyDescent="0.3">
      <c r="A940">
        <v>2026</v>
      </c>
      <c r="B940">
        <v>202605</v>
      </c>
      <c r="C940">
        <v>5</v>
      </c>
      <c r="D940" s="14">
        <v>20001622772899</v>
      </c>
      <c r="E940" t="s">
        <v>2810</v>
      </c>
      <c r="F940" s="2">
        <v>46147.443252314813</v>
      </c>
      <c r="G940" s="2">
        <v>46147</v>
      </c>
      <c r="I940" t="s">
        <v>224</v>
      </c>
      <c r="J940" t="s">
        <v>230</v>
      </c>
      <c r="L940" t="s">
        <v>7136</v>
      </c>
      <c r="M940" t="s">
        <v>392</v>
      </c>
      <c r="N940" t="s">
        <v>353</v>
      </c>
      <c r="O940" t="s">
        <v>283</v>
      </c>
      <c r="Q940" t="s">
        <v>7137</v>
      </c>
      <c r="R940" t="s">
        <v>2809</v>
      </c>
      <c r="S940" t="s">
        <v>1161</v>
      </c>
      <c r="T940" t="s">
        <v>1162</v>
      </c>
      <c r="U940" t="s">
        <v>258</v>
      </c>
      <c r="V940" t="s">
        <v>247</v>
      </c>
      <c r="W940" t="s">
        <v>245</v>
      </c>
      <c r="X940" t="s">
        <v>225</v>
      </c>
      <c r="Z940">
        <v>1</v>
      </c>
      <c r="AA940" t="s">
        <v>3921</v>
      </c>
      <c r="AB940" t="s">
        <v>7138</v>
      </c>
      <c r="AC940">
        <v>46148.623182870368</v>
      </c>
      <c r="AD940">
        <v>46148</v>
      </c>
      <c r="AE940" t="s">
        <v>3938</v>
      </c>
      <c r="AG940" t="s">
        <v>410</v>
      </c>
      <c r="AH940">
        <v>6108839952</v>
      </c>
      <c r="AI940" t="s">
        <v>7139</v>
      </c>
      <c r="AM940" t="s">
        <v>3925</v>
      </c>
      <c r="AN940" t="s">
        <v>3926</v>
      </c>
      <c r="AO940" t="s">
        <v>268</v>
      </c>
      <c r="AP940" t="s">
        <v>693</v>
      </c>
      <c r="AQ940" t="s">
        <v>3940</v>
      </c>
      <c r="AU940" t="s">
        <v>4282</v>
      </c>
      <c r="AV940" t="s">
        <v>4000</v>
      </c>
      <c r="AW940" t="s">
        <v>227</v>
      </c>
      <c r="AX940" t="s">
        <v>226</v>
      </c>
      <c r="AY940" t="s">
        <v>254</v>
      </c>
      <c r="AZ940" t="s">
        <v>230</v>
      </c>
      <c r="BA940" t="s">
        <v>395</v>
      </c>
      <c r="BB940" t="s">
        <v>380</v>
      </c>
      <c r="BC940" t="s">
        <v>3927</v>
      </c>
      <c r="BD940" t="s">
        <v>3927</v>
      </c>
      <c r="BE940" t="s">
        <v>3927</v>
      </c>
      <c r="BF940">
        <v>12</v>
      </c>
    </row>
    <row r="941" spans="1:58" x14ac:dyDescent="0.3">
      <c r="A941">
        <v>2026</v>
      </c>
      <c r="B941">
        <v>202605</v>
      </c>
      <c r="C941">
        <v>5</v>
      </c>
      <c r="D941" s="14">
        <v>20001622772688</v>
      </c>
      <c r="E941" t="s">
        <v>2810</v>
      </c>
      <c r="F941" s="2">
        <v>46147.435694444444</v>
      </c>
      <c r="G941" s="2">
        <v>46149</v>
      </c>
      <c r="I941" t="s">
        <v>224</v>
      </c>
      <c r="J941" t="s">
        <v>230</v>
      </c>
      <c r="L941" t="s">
        <v>3543</v>
      </c>
      <c r="M941" t="s">
        <v>309</v>
      </c>
      <c r="N941" t="s">
        <v>297</v>
      </c>
      <c r="O941" t="s">
        <v>283</v>
      </c>
      <c r="Q941" t="s">
        <v>7140</v>
      </c>
      <c r="R941" t="s">
        <v>2809</v>
      </c>
      <c r="S941" t="s">
        <v>5585</v>
      </c>
      <c r="T941" t="s">
        <v>5586</v>
      </c>
      <c r="U941" t="s">
        <v>3034</v>
      </c>
      <c r="V941" t="s">
        <v>647</v>
      </c>
      <c r="W941" t="s">
        <v>245</v>
      </c>
      <c r="X941" t="s">
        <v>225</v>
      </c>
      <c r="Z941">
        <v>4</v>
      </c>
      <c r="AA941" t="s">
        <v>3921</v>
      </c>
      <c r="AB941" t="s">
        <v>3995</v>
      </c>
      <c r="AC941">
        <v>46155.513020833336</v>
      </c>
      <c r="AD941">
        <v>46153</v>
      </c>
      <c r="AE941" t="s">
        <v>3938</v>
      </c>
      <c r="AG941" t="s">
        <v>5111</v>
      </c>
      <c r="AH941">
        <v>6105172685</v>
      </c>
      <c r="AI941" t="s">
        <v>7141</v>
      </c>
      <c r="AM941" t="s">
        <v>3925</v>
      </c>
      <c r="AN941" t="s">
        <v>3926</v>
      </c>
      <c r="AO941" t="s">
        <v>268</v>
      </c>
      <c r="AP941" t="s">
        <v>304</v>
      </c>
      <c r="AQ941" t="s">
        <v>3998</v>
      </c>
      <c r="AW941" t="s">
        <v>227</v>
      </c>
      <c r="AX941" t="s">
        <v>226</v>
      </c>
      <c r="AY941" t="s">
        <v>254</v>
      </c>
      <c r="AZ941" t="s">
        <v>230</v>
      </c>
      <c r="BA941" t="s">
        <v>273</v>
      </c>
      <c r="BB941" t="s">
        <v>380</v>
      </c>
      <c r="BC941" t="s">
        <v>3927</v>
      </c>
      <c r="BD941" t="s">
        <v>3927</v>
      </c>
      <c r="BE941" t="s">
        <v>3927</v>
      </c>
      <c r="BF941">
        <v>16</v>
      </c>
    </row>
    <row r="942" spans="1:58" x14ac:dyDescent="0.3">
      <c r="A942">
        <v>2026</v>
      </c>
      <c r="B942">
        <v>202605</v>
      </c>
      <c r="C942">
        <v>5</v>
      </c>
      <c r="D942" s="14">
        <v>20001622772393</v>
      </c>
      <c r="E942" t="s">
        <v>2810</v>
      </c>
      <c r="F942" s="2">
        <v>46147.424479166664</v>
      </c>
      <c r="G942" s="2">
        <v>46147</v>
      </c>
      <c r="I942" t="s">
        <v>224</v>
      </c>
      <c r="J942" t="s">
        <v>230</v>
      </c>
      <c r="L942" t="s">
        <v>3413</v>
      </c>
      <c r="M942" t="s">
        <v>309</v>
      </c>
      <c r="N942" t="s">
        <v>297</v>
      </c>
      <c r="O942" t="s">
        <v>283</v>
      </c>
      <c r="Q942" t="s">
        <v>7142</v>
      </c>
      <c r="R942" t="s">
        <v>2809</v>
      </c>
      <c r="S942" t="s">
        <v>5360</v>
      </c>
      <c r="T942" t="s">
        <v>5361</v>
      </c>
      <c r="U942" t="s">
        <v>3034</v>
      </c>
      <c r="V942" t="s">
        <v>647</v>
      </c>
      <c r="W942" t="s">
        <v>245</v>
      </c>
      <c r="X942" t="s">
        <v>225</v>
      </c>
      <c r="Z942">
        <v>4</v>
      </c>
      <c r="AA942" t="s">
        <v>3921</v>
      </c>
      <c r="AB942" t="s">
        <v>7143</v>
      </c>
      <c r="AC942">
        <v>46153.354085648149</v>
      </c>
      <c r="AD942">
        <v>46151</v>
      </c>
      <c r="AE942" t="s">
        <v>3938</v>
      </c>
      <c r="AG942" t="s">
        <v>5006</v>
      </c>
      <c r="AH942">
        <v>6108839622</v>
      </c>
      <c r="AI942" t="s">
        <v>7144</v>
      </c>
      <c r="AM942" t="s">
        <v>3925</v>
      </c>
      <c r="AN942" t="s">
        <v>3926</v>
      </c>
      <c r="AO942" t="s">
        <v>268</v>
      </c>
      <c r="AP942" t="s">
        <v>249</v>
      </c>
      <c r="AQ942" t="s">
        <v>3940</v>
      </c>
      <c r="AU942" t="s">
        <v>4220</v>
      </c>
      <c r="AV942" t="s">
        <v>4000</v>
      </c>
      <c r="AW942" t="s">
        <v>320</v>
      </c>
      <c r="AX942" t="s">
        <v>319</v>
      </c>
      <c r="AY942" t="s">
        <v>254</v>
      </c>
      <c r="AZ942" t="s">
        <v>230</v>
      </c>
      <c r="BA942" t="s">
        <v>395</v>
      </c>
      <c r="BB942" t="s">
        <v>1879</v>
      </c>
      <c r="BC942" t="s">
        <v>3927</v>
      </c>
      <c r="BD942" t="s">
        <v>3927</v>
      </c>
      <c r="BE942" t="s">
        <v>3927</v>
      </c>
      <c r="BF942">
        <v>12</v>
      </c>
    </row>
    <row r="943" spans="1:58" x14ac:dyDescent="0.3">
      <c r="A943">
        <v>2026</v>
      </c>
      <c r="B943">
        <v>202605</v>
      </c>
      <c r="C943">
        <v>5</v>
      </c>
      <c r="D943" s="14">
        <v>20001622771986</v>
      </c>
      <c r="E943" t="s">
        <v>2810</v>
      </c>
      <c r="F943" s="2">
        <v>46147.407951388886</v>
      </c>
      <c r="G943" s="2">
        <v>46148</v>
      </c>
      <c r="I943" t="s">
        <v>224</v>
      </c>
      <c r="J943" t="s">
        <v>230</v>
      </c>
      <c r="L943" t="s">
        <v>930</v>
      </c>
      <c r="M943" t="s">
        <v>309</v>
      </c>
      <c r="N943" t="s">
        <v>297</v>
      </c>
      <c r="O943" t="s">
        <v>283</v>
      </c>
      <c r="Q943" t="s">
        <v>7145</v>
      </c>
      <c r="R943" t="s">
        <v>2809</v>
      </c>
      <c r="S943" t="s">
        <v>347</v>
      </c>
      <c r="T943" t="s">
        <v>358</v>
      </c>
      <c r="U943" t="s">
        <v>258</v>
      </c>
      <c r="V943" t="s">
        <v>247</v>
      </c>
      <c r="W943" t="s">
        <v>245</v>
      </c>
      <c r="X943" t="s">
        <v>387</v>
      </c>
      <c r="Z943">
        <v>1</v>
      </c>
      <c r="AA943" t="s">
        <v>3921</v>
      </c>
      <c r="AB943" t="s">
        <v>7146</v>
      </c>
      <c r="AC943">
        <v>46149.692083333335</v>
      </c>
      <c r="AD943">
        <v>46149</v>
      </c>
      <c r="AE943" t="s">
        <v>3938</v>
      </c>
      <c r="AG943" t="s">
        <v>359</v>
      </c>
      <c r="AH943">
        <v>6103597826</v>
      </c>
      <c r="AI943" t="s">
        <v>7147</v>
      </c>
      <c r="AM943" t="s">
        <v>3925</v>
      </c>
      <c r="AN943" t="s">
        <v>3926</v>
      </c>
      <c r="AO943" t="s">
        <v>268</v>
      </c>
      <c r="AP943" t="s">
        <v>304</v>
      </c>
      <c r="AQ943" t="s">
        <v>3940</v>
      </c>
      <c r="AU943" t="s">
        <v>4282</v>
      </c>
      <c r="AV943" t="s">
        <v>4000</v>
      </c>
      <c r="AW943" t="s">
        <v>447</v>
      </c>
      <c r="AX943" t="s">
        <v>446</v>
      </c>
      <c r="AY943" t="s">
        <v>253</v>
      </c>
      <c r="AZ943" t="s">
        <v>230</v>
      </c>
      <c r="BA943" t="s">
        <v>273</v>
      </c>
      <c r="BB943" t="s">
        <v>380</v>
      </c>
      <c r="BC943" t="s">
        <v>3927</v>
      </c>
      <c r="BD943" t="s">
        <v>3927</v>
      </c>
      <c r="BE943" t="s">
        <v>3927</v>
      </c>
      <c r="BF943">
        <v>5</v>
      </c>
    </row>
    <row r="944" spans="1:58" x14ac:dyDescent="0.3">
      <c r="A944">
        <v>2026</v>
      </c>
      <c r="B944">
        <v>202605</v>
      </c>
      <c r="C944">
        <v>5</v>
      </c>
      <c r="D944" s="14">
        <v>20001622771955</v>
      </c>
      <c r="E944" t="s">
        <v>2810</v>
      </c>
      <c r="F944" s="2">
        <v>46147.406759259262</v>
      </c>
      <c r="G944" s="2">
        <v>46147</v>
      </c>
      <c r="I944" t="s">
        <v>224</v>
      </c>
      <c r="J944" t="s">
        <v>230</v>
      </c>
      <c r="L944" t="s">
        <v>3559</v>
      </c>
      <c r="M944" t="s">
        <v>309</v>
      </c>
      <c r="N944" t="s">
        <v>297</v>
      </c>
      <c r="O944" t="s">
        <v>283</v>
      </c>
      <c r="Q944" t="s">
        <v>7148</v>
      </c>
      <c r="R944" t="s">
        <v>2809</v>
      </c>
      <c r="S944" t="s">
        <v>5244</v>
      </c>
      <c r="T944" t="s">
        <v>5245</v>
      </c>
      <c r="U944" t="s">
        <v>3034</v>
      </c>
      <c r="V944" t="s">
        <v>3994</v>
      </c>
      <c r="W944" t="s">
        <v>245</v>
      </c>
      <c r="X944" t="s">
        <v>225</v>
      </c>
      <c r="Z944">
        <v>1</v>
      </c>
      <c r="AA944" t="s">
        <v>3921</v>
      </c>
      <c r="AB944" t="s">
        <v>7149</v>
      </c>
      <c r="AC944">
        <v>46148.683530092596</v>
      </c>
      <c r="AD944">
        <v>46148</v>
      </c>
      <c r="AE944" t="s">
        <v>3938</v>
      </c>
      <c r="AG944" t="s">
        <v>4828</v>
      </c>
      <c r="AH944">
        <v>6108847818</v>
      </c>
      <c r="AI944" t="s">
        <v>7150</v>
      </c>
      <c r="AM944" t="s">
        <v>3925</v>
      </c>
      <c r="AN944" t="s">
        <v>3926</v>
      </c>
      <c r="AO944" t="s">
        <v>268</v>
      </c>
      <c r="AP944" t="s">
        <v>249</v>
      </c>
      <c r="AQ944" t="s">
        <v>3940</v>
      </c>
      <c r="AU944" t="s">
        <v>4282</v>
      </c>
      <c r="AV944" t="s">
        <v>4000</v>
      </c>
      <c r="AW944" t="s">
        <v>1525</v>
      </c>
      <c r="AX944" t="s">
        <v>1524</v>
      </c>
      <c r="AY944" t="s">
        <v>254</v>
      </c>
      <c r="AZ944" t="s">
        <v>230</v>
      </c>
      <c r="BA944" t="s">
        <v>395</v>
      </c>
      <c r="BB944" t="s">
        <v>380</v>
      </c>
      <c r="BC944" t="s">
        <v>3927</v>
      </c>
      <c r="BD944" t="s">
        <v>3927</v>
      </c>
      <c r="BE944" t="s">
        <v>3927</v>
      </c>
      <c r="BF944">
        <v>12</v>
      </c>
    </row>
    <row r="945" spans="1:58" x14ac:dyDescent="0.3">
      <c r="A945">
        <v>2026</v>
      </c>
      <c r="B945">
        <v>202605</v>
      </c>
      <c r="C945">
        <v>5</v>
      </c>
      <c r="D945" s="14">
        <v>20001622767386</v>
      </c>
      <c r="E945" t="s">
        <v>2810</v>
      </c>
      <c r="F945" s="2">
        <v>46147.423252314817</v>
      </c>
      <c r="G945" s="2">
        <v>46149</v>
      </c>
      <c r="I945" t="s">
        <v>224</v>
      </c>
      <c r="J945" t="s">
        <v>230</v>
      </c>
      <c r="L945" t="s">
        <v>3740</v>
      </c>
      <c r="M945" t="s">
        <v>1117</v>
      </c>
      <c r="N945" t="s">
        <v>752</v>
      </c>
      <c r="O945" t="s">
        <v>623</v>
      </c>
      <c r="Q945" t="s">
        <v>7151</v>
      </c>
      <c r="R945" t="s">
        <v>2809</v>
      </c>
      <c r="S945" t="s">
        <v>5693</v>
      </c>
      <c r="T945" t="s">
        <v>5694</v>
      </c>
      <c r="U945" t="s">
        <v>3034</v>
      </c>
      <c r="V945" t="s">
        <v>647</v>
      </c>
      <c r="W945" t="s">
        <v>245</v>
      </c>
      <c r="X945" t="s">
        <v>225</v>
      </c>
      <c r="Z945">
        <v>4</v>
      </c>
      <c r="AA945" t="s">
        <v>3921</v>
      </c>
      <c r="AB945" t="s">
        <v>7152</v>
      </c>
      <c r="AC945">
        <v>46154.683587962965</v>
      </c>
      <c r="AD945">
        <v>46153</v>
      </c>
      <c r="AE945" t="s">
        <v>3938</v>
      </c>
      <c r="AG945" t="s">
        <v>5111</v>
      </c>
      <c r="AH945">
        <v>6108847854</v>
      </c>
      <c r="AI945" t="s">
        <v>7153</v>
      </c>
      <c r="AM945" t="s">
        <v>3925</v>
      </c>
      <c r="AN945" t="s">
        <v>3926</v>
      </c>
      <c r="AO945" t="s">
        <v>268</v>
      </c>
      <c r="AP945" t="s">
        <v>386</v>
      </c>
      <c r="AQ945" t="s">
        <v>3940</v>
      </c>
      <c r="AU945" t="s">
        <v>3999</v>
      </c>
      <c r="AV945" t="s">
        <v>4000</v>
      </c>
      <c r="AW945" t="s">
        <v>320</v>
      </c>
      <c r="AX945" t="s">
        <v>319</v>
      </c>
      <c r="AY945" t="s">
        <v>254</v>
      </c>
      <c r="AZ945" t="s">
        <v>230</v>
      </c>
      <c r="BA945" t="s">
        <v>395</v>
      </c>
      <c r="BB945" t="s">
        <v>1322</v>
      </c>
      <c r="BC945" t="s">
        <v>3927</v>
      </c>
      <c r="BD945" t="s">
        <v>3927</v>
      </c>
      <c r="BE945" t="s">
        <v>3927</v>
      </c>
      <c r="BF945">
        <v>12</v>
      </c>
    </row>
    <row r="946" spans="1:58" x14ac:dyDescent="0.3">
      <c r="A946">
        <v>2026</v>
      </c>
      <c r="B946">
        <v>202605</v>
      </c>
      <c r="C946">
        <v>5</v>
      </c>
      <c r="D946" s="14">
        <v>20001622767167</v>
      </c>
      <c r="E946" t="s">
        <v>2810</v>
      </c>
      <c r="F946" s="2">
        <v>46147.414143518516</v>
      </c>
      <c r="G946" s="2">
        <v>46148</v>
      </c>
      <c r="I946" t="s">
        <v>224</v>
      </c>
      <c r="J946" t="s">
        <v>230</v>
      </c>
      <c r="L946" t="s">
        <v>7154</v>
      </c>
      <c r="M946" t="s">
        <v>4449</v>
      </c>
      <c r="N946" t="s">
        <v>2982</v>
      </c>
      <c r="O946" t="s">
        <v>554</v>
      </c>
      <c r="Q946" t="s">
        <v>7155</v>
      </c>
      <c r="R946" t="s">
        <v>2809</v>
      </c>
      <c r="S946" t="s">
        <v>5318</v>
      </c>
      <c r="T946" t="s">
        <v>5319</v>
      </c>
      <c r="U946" t="s">
        <v>3034</v>
      </c>
      <c r="V946" t="s">
        <v>3994</v>
      </c>
      <c r="W946" t="s">
        <v>245</v>
      </c>
      <c r="X946" t="s">
        <v>387</v>
      </c>
      <c r="Z946">
        <v>1</v>
      </c>
      <c r="AA946" t="s">
        <v>3921</v>
      </c>
      <c r="AB946" t="s">
        <v>7156</v>
      </c>
      <c r="AC946">
        <v>46149.657152777778</v>
      </c>
      <c r="AD946">
        <v>46149</v>
      </c>
      <c r="AE946" t="s">
        <v>3938</v>
      </c>
      <c r="AG946" t="s">
        <v>4854</v>
      </c>
      <c r="AH946">
        <v>6108839598</v>
      </c>
      <c r="AI946" t="s">
        <v>7157</v>
      </c>
      <c r="AM946" t="s">
        <v>3925</v>
      </c>
      <c r="AN946" t="s">
        <v>3926</v>
      </c>
      <c r="AO946" t="s">
        <v>268</v>
      </c>
      <c r="AP946" t="s">
        <v>386</v>
      </c>
      <c r="AQ946" t="s">
        <v>3940</v>
      </c>
      <c r="AU946" t="s">
        <v>4282</v>
      </c>
      <c r="AV946" t="s">
        <v>4000</v>
      </c>
      <c r="AW946" t="s">
        <v>447</v>
      </c>
      <c r="AX946" t="s">
        <v>446</v>
      </c>
      <c r="AY946" t="s">
        <v>253</v>
      </c>
      <c r="AZ946" t="s">
        <v>230</v>
      </c>
      <c r="BA946" t="s">
        <v>395</v>
      </c>
      <c r="BB946" t="s">
        <v>380</v>
      </c>
      <c r="BC946" t="s">
        <v>3927</v>
      </c>
      <c r="BD946" t="s">
        <v>3927</v>
      </c>
      <c r="BE946" t="s">
        <v>3927</v>
      </c>
      <c r="BF946">
        <v>12</v>
      </c>
    </row>
    <row r="947" spans="1:58" x14ac:dyDescent="0.3">
      <c r="A947">
        <v>2026</v>
      </c>
      <c r="B947">
        <v>202605</v>
      </c>
      <c r="C947">
        <v>5</v>
      </c>
      <c r="D947" s="14">
        <v>20001622758852</v>
      </c>
      <c r="E947" t="s">
        <v>2810</v>
      </c>
      <c r="F947" s="2">
        <v>46147.767372685186</v>
      </c>
      <c r="G947" s="2">
        <v>46149</v>
      </c>
      <c r="I947" t="s">
        <v>224</v>
      </c>
      <c r="J947" t="s">
        <v>230</v>
      </c>
      <c r="M947" t="s">
        <v>1366</v>
      </c>
      <c r="N947" t="s">
        <v>1359</v>
      </c>
      <c r="O947" t="s">
        <v>554</v>
      </c>
      <c r="Q947" t="s">
        <v>7158</v>
      </c>
      <c r="R947" t="s">
        <v>2809</v>
      </c>
      <c r="S947" t="s">
        <v>4807</v>
      </c>
      <c r="T947" t="s">
        <v>4808</v>
      </c>
      <c r="U947" t="s">
        <v>3034</v>
      </c>
      <c r="V947" t="s">
        <v>4809</v>
      </c>
      <c r="W947" t="s">
        <v>245</v>
      </c>
      <c r="X947" t="s">
        <v>387</v>
      </c>
      <c r="Z947">
        <v>0</v>
      </c>
      <c r="AA947" t="s">
        <v>3921</v>
      </c>
      <c r="AB947" t="s">
        <v>4810</v>
      </c>
      <c r="AC947">
        <v>46150.776493055557</v>
      </c>
      <c r="AD947">
        <v>46149</v>
      </c>
      <c r="AE947" t="s">
        <v>4811</v>
      </c>
      <c r="AG947" t="s">
        <v>4812</v>
      </c>
      <c r="AH947">
        <v>6108860947</v>
      </c>
      <c r="AI947" t="s">
        <v>7159</v>
      </c>
      <c r="AM947" t="s">
        <v>3925</v>
      </c>
      <c r="AN947" t="s">
        <v>3926</v>
      </c>
      <c r="AO947" t="s">
        <v>4814</v>
      </c>
      <c r="AP947" t="s">
        <v>249</v>
      </c>
      <c r="AQ947" t="s">
        <v>4815</v>
      </c>
      <c r="AU947" t="s">
        <v>5728</v>
      </c>
      <c r="AV947" t="s">
        <v>4817</v>
      </c>
      <c r="AW947" t="s">
        <v>389</v>
      </c>
      <c r="AX947" t="s">
        <v>388</v>
      </c>
      <c r="AY947" t="s">
        <v>253</v>
      </c>
      <c r="AZ947" t="s">
        <v>230</v>
      </c>
      <c r="BA947" t="s">
        <v>395</v>
      </c>
      <c r="BB947" t="s">
        <v>380</v>
      </c>
      <c r="BC947" t="s">
        <v>3927</v>
      </c>
      <c r="BD947" t="s">
        <v>3927</v>
      </c>
      <c r="BE947" t="s">
        <v>3927</v>
      </c>
      <c r="BF947">
        <v>12</v>
      </c>
    </row>
    <row r="948" spans="1:58" x14ac:dyDescent="0.3">
      <c r="A948">
        <v>2026</v>
      </c>
      <c r="B948">
        <v>202605</v>
      </c>
      <c r="C948">
        <v>5</v>
      </c>
      <c r="D948" s="14">
        <v>20001622758312</v>
      </c>
      <c r="E948" t="s">
        <v>2810</v>
      </c>
      <c r="F948" s="2">
        <v>46147.524444444447</v>
      </c>
      <c r="G948" s="2">
        <v>46148</v>
      </c>
      <c r="I948" t="s">
        <v>224</v>
      </c>
      <c r="J948" t="s">
        <v>230</v>
      </c>
      <c r="L948" t="s">
        <v>7160</v>
      </c>
      <c r="M948" t="s">
        <v>309</v>
      </c>
      <c r="N948" t="s">
        <v>297</v>
      </c>
      <c r="O948" t="s">
        <v>283</v>
      </c>
      <c r="Q948" t="s">
        <v>7161</v>
      </c>
      <c r="R948" t="s">
        <v>2809</v>
      </c>
      <c r="S948" t="s">
        <v>4807</v>
      </c>
      <c r="T948" t="s">
        <v>4808</v>
      </c>
      <c r="U948" t="s">
        <v>3034</v>
      </c>
      <c r="V948" t="s">
        <v>4809</v>
      </c>
      <c r="W948" t="s">
        <v>245</v>
      </c>
      <c r="X948" t="s">
        <v>225</v>
      </c>
      <c r="Z948">
        <v>0</v>
      </c>
      <c r="AA948" t="s">
        <v>3921</v>
      </c>
      <c r="AB948" t="s">
        <v>4810</v>
      </c>
      <c r="AC948">
        <v>46149.597546296296</v>
      </c>
      <c r="AD948">
        <v>46148</v>
      </c>
      <c r="AE948" t="s">
        <v>4811</v>
      </c>
      <c r="AG948" t="s">
        <v>4812</v>
      </c>
      <c r="AH948">
        <v>6108860808</v>
      </c>
      <c r="AI948" t="s">
        <v>7162</v>
      </c>
      <c r="AM948" t="s">
        <v>3925</v>
      </c>
      <c r="AN948" t="s">
        <v>3926</v>
      </c>
      <c r="AO948" t="s">
        <v>4814</v>
      </c>
      <c r="AP948" t="s">
        <v>386</v>
      </c>
      <c r="AQ948" t="s">
        <v>4815</v>
      </c>
      <c r="AU948" t="s">
        <v>6415</v>
      </c>
      <c r="AV948" t="s">
        <v>4817</v>
      </c>
      <c r="AW948" t="s">
        <v>320</v>
      </c>
      <c r="AX948" t="s">
        <v>319</v>
      </c>
      <c r="AY948" t="s">
        <v>254</v>
      </c>
      <c r="AZ948" t="s">
        <v>230</v>
      </c>
      <c r="BA948" t="s">
        <v>395</v>
      </c>
      <c r="BB948" t="s">
        <v>1857</v>
      </c>
      <c r="BC948" t="s">
        <v>3927</v>
      </c>
      <c r="BD948" t="s">
        <v>3927</v>
      </c>
      <c r="BE948" t="s">
        <v>3927</v>
      </c>
      <c r="BF948">
        <v>12</v>
      </c>
    </row>
    <row r="949" spans="1:58" x14ac:dyDescent="0.3">
      <c r="A949">
        <v>2026</v>
      </c>
      <c r="B949">
        <v>202605</v>
      </c>
      <c r="C949">
        <v>5</v>
      </c>
      <c r="D949" s="14">
        <v>20001622753144</v>
      </c>
      <c r="E949" t="s">
        <v>2810</v>
      </c>
      <c r="F949" s="2">
        <v>46147.472870370373</v>
      </c>
      <c r="G949" s="2">
        <v>46149</v>
      </c>
      <c r="I949" t="s">
        <v>224</v>
      </c>
      <c r="J949" t="s">
        <v>230</v>
      </c>
      <c r="L949" t="s">
        <v>7163</v>
      </c>
      <c r="M949" t="s">
        <v>334</v>
      </c>
      <c r="N949" t="s">
        <v>322</v>
      </c>
      <c r="O949" t="s">
        <v>331</v>
      </c>
      <c r="Q949" t="s">
        <v>7164</v>
      </c>
      <c r="R949" t="s">
        <v>2809</v>
      </c>
      <c r="S949" t="s">
        <v>4807</v>
      </c>
      <c r="T949" t="s">
        <v>4808</v>
      </c>
      <c r="U949" t="s">
        <v>3034</v>
      </c>
      <c r="V949" t="s">
        <v>4809</v>
      </c>
      <c r="W949" t="s">
        <v>245</v>
      </c>
      <c r="X949" t="s">
        <v>225</v>
      </c>
      <c r="Z949">
        <v>0</v>
      </c>
      <c r="AA949" t="s">
        <v>3921</v>
      </c>
      <c r="AB949" t="s">
        <v>4810</v>
      </c>
      <c r="AC949">
        <v>46150.776493055557</v>
      </c>
      <c r="AD949">
        <v>46149</v>
      </c>
      <c r="AE949" t="s">
        <v>4811</v>
      </c>
      <c r="AG949" t="s">
        <v>4812</v>
      </c>
      <c r="AH949">
        <v>6108811544</v>
      </c>
      <c r="AI949" t="s">
        <v>7165</v>
      </c>
      <c r="AM949" t="s">
        <v>3925</v>
      </c>
      <c r="AN949" t="s">
        <v>3926</v>
      </c>
      <c r="AO949" t="s">
        <v>4814</v>
      </c>
      <c r="AP949" t="s">
        <v>693</v>
      </c>
      <c r="AQ949" t="s">
        <v>4815</v>
      </c>
      <c r="AU949" t="s">
        <v>5728</v>
      </c>
      <c r="AV949" t="s">
        <v>4817</v>
      </c>
      <c r="AW949" t="s">
        <v>227</v>
      </c>
      <c r="AX949" t="s">
        <v>226</v>
      </c>
      <c r="AY949" t="s">
        <v>254</v>
      </c>
      <c r="AZ949" t="s">
        <v>230</v>
      </c>
      <c r="BA949" t="s">
        <v>395</v>
      </c>
      <c r="BB949" t="s">
        <v>380</v>
      </c>
      <c r="BC949" t="s">
        <v>3927</v>
      </c>
      <c r="BD949" t="s">
        <v>3927</v>
      </c>
      <c r="BE949" t="s">
        <v>3927</v>
      </c>
      <c r="BF949">
        <v>12</v>
      </c>
    </row>
    <row r="950" spans="1:58" x14ac:dyDescent="0.3">
      <c r="A950">
        <v>2026</v>
      </c>
      <c r="B950">
        <v>202605</v>
      </c>
      <c r="C950">
        <v>5</v>
      </c>
      <c r="D950" s="14">
        <v>20001622735624</v>
      </c>
      <c r="E950" t="s">
        <v>2810</v>
      </c>
      <c r="F950" s="2">
        <v>46147.399293981478</v>
      </c>
      <c r="G950" s="2">
        <v>46150</v>
      </c>
      <c r="I950" t="s">
        <v>224</v>
      </c>
      <c r="J950" t="s">
        <v>230</v>
      </c>
      <c r="L950" t="s">
        <v>911</v>
      </c>
      <c r="M950" t="s">
        <v>309</v>
      </c>
      <c r="N950" t="s">
        <v>297</v>
      </c>
      <c r="O950" t="s">
        <v>283</v>
      </c>
      <c r="Q950" t="s">
        <v>7166</v>
      </c>
      <c r="R950" t="s">
        <v>2809</v>
      </c>
      <c r="S950" t="s">
        <v>4862</v>
      </c>
      <c r="T950" t="s">
        <v>4863</v>
      </c>
      <c r="U950" t="s">
        <v>3034</v>
      </c>
      <c r="V950" t="s">
        <v>3994</v>
      </c>
      <c r="W950" t="s">
        <v>245</v>
      </c>
      <c r="X950" t="s">
        <v>387</v>
      </c>
      <c r="Z950">
        <v>3</v>
      </c>
      <c r="AA950" t="s">
        <v>3921</v>
      </c>
      <c r="AB950" t="s">
        <v>7167</v>
      </c>
      <c r="AC950">
        <v>46153.652141203704</v>
      </c>
      <c r="AD950">
        <v>46153</v>
      </c>
      <c r="AE950" t="s">
        <v>3938</v>
      </c>
      <c r="AG950" t="s">
        <v>4854</v>
      </c>
      <c r="AH950">
        <v>6044098352</v>
      </c>
      <c r="AI950" t="s">
        <v>7168</v>
      </c>
      <c r="AM950" t="s">
        <v>3925</v>
      </c>
      <c r="AN950" t="s">
        <v>3926</v>
      </c>
      <c r="AO950" t="s">
        <v>268</v>
      </c>
      <c r="AP950" t="s">
        <v>386</v>
      </c>
      <c r="AQ950" t="s">
        <v>3940</v>
      </c>
      <c r="AU950" t="s">
        <v>4220</v>
      </c>
      <c r="AV950" t="s">
        <v>4000</v>
      </c>
      <c r="AW950" t="s">
        <v>447</v>
      </c>
      <c r="AX950" t="s">
        <v>446</v>
      </c>
      <c r="AY950" t="s">
        <v>253</v>
      </c>
      <c r="AZ950" t="s">
        <v>230</v>
      </c>
      <c r="BA950" t="s">
        <v>273</v>
      </c>
      <c r="BB950" t="s">
        <v>380</v>
      </c>
      <c r="BC950" t="s">
        <v>3927</v>
      </c>
      <c r="BD950" t="s">
        <v>3927</v>
      </c>
      <c r="BE950" t="s">
        <v>3927</v>
      </c>
      <c r="BF950">
        <v>12</v>
      </c>
    </row>
    <row r="951" spans="1:58" x14ac:dyDescent="0.3">
      <c r="A951">
        <v>2026</v>
      </c>
      <c r="B951">
        <v>202605</v>
      </c>
      <c r="C951">
        <v>5</v>
      </c>
      <c r="D951" s="14">
        <v>20001622735602</v>
      </c>
      <c r="E951" t="s">
        <v>2810</v>
      </c>
      <c r="F951" s="2">
        <v>46147.3984375</v>
      </c>
      <c r="G951" s="2">
        <v>46148</v>
      </c>
      <c r="I951" t="s">
        <v>224</v>
      </c>
      <c r="J951" t="s">
        <v>230</v>
      </c>
      <c r="L951" t="s">
        <v>792</v>
      </c>
      <c r="M951" t="s">
        <v>309</v>
      </c>
      <c r="N951" t="s">
        <v>297</v>
      </c>
      <c r="O951" t="s">
        <v>283</v>
      </c>
      <c r="Q951" t="s">
        <v>7169</v>
      </c>
      <c r="R951" t="s">
        <v>2809</v>
      </c>
      <c r="S951" t="s">
        <v>1161</v>
      </c>
      <c r="T951" t="s">
        <v>1162</v>
      </c>
      <c r="U951" t="s">
        <v>258</v>
      </c>
      <c r="V951" t="s">
        <v>247</v>
      </c>
      <c r="W951" t="s">
        <v>245</v>
      </c>
      <c r="X951" t="s">
        <v>387</v>
      </c>
      <c r="Z951">
        <v>1</v>
      </c>
      <c r="AA951" t="s">
        <v>3921</v>
      </c>
      <c r="AB951" t="s">
        <v>7170</v>
      </c>
      <c r="AC951">
        <v>46149.692083333335</v>
      </c>
      <c r="AD951">
        <v>46149</v>
      </c>
      <c r="AE951" t="s">
        <v>3938</v>
      </c>
      <c r="AG951" t="s">
        <v>410</v>
      </c>
      <c r="AH951">
        <v>6108836628</v>
      </c>
      <c r="AI951" t="s">
        <v>7171</v>
      </c>
      <c r="AM951" t="s">
        <v>3925</v>
      </c>
      <c r="AN951" t="s">
        <v>3926</v>
      </c>
      <c r="AO951" t="s">
        <v>268</v>
      </c>
      <c r="AP951" t="s">
        <v>386</v>
      </c>
      <c r="AQ951" t="s">
        <v>3940</v>
      </c>
      <c r="AU951" t="s">
        <v>4282</v>
      </c>
      <c r="AV951" t="s">
        <v>4000</v>
      </c>
      <c r="AW951" t="s">
        <v>447</v>
      </c>
      <c r="AX951" t="s">
        <v>446</v>
      </c>
      <c r="AY951" t="s">
        <v>253</v>
      </c>
      <c r="AZ951" t="s">
        <v>230</v>
      </c>
      <c r="BA951" t="s">
        <v>395</v>
      </c>
      <c r="BB951" t="s">
        <v>380</v>
      </c>
      <c r="BC951" t="s">
        <v>3927</v>
      </c>
      <c r="BD951" t="s">
        <v>3927</v>
      </c>
      <c r="BE951" t="s">
        <v>3927</v>
      </c>
      <c r="BF951">
        <v>12</v>
      </c>
    </row>
    <row r="952" spans="1:58" x14ac:dyDescent="0.3">
      <c r="A952">
        <v>2026</v>
      </c>
      <c r="B952">
        <v>202605</v>
      </c>
      <c r="C952">
        <v>5</v>
      </c>
      <c r="D952" s="14">
        <v>20001622735000</v>
      </c>
      <c r="E952" t="s">
        <v>2810</v>
      </c>
      <c r="F952" s="2">
        <v>46147.371087962965</v>
      </c>
      <c r="G952" s="2">
        <v>46148</v>
      </c>
      <c r="I952" t="s">
        <v>224</v>
      </c>
      <c r="J952" t="s">
        <v>230</v>
      </c>
      <c r="L952" t="s">
        <v>2839</v>
      </c>
      <c r="M952" t="s">
        <v>1739</v>
      </c>
      <c r="N952" t="s">
        <v>1002</v>
      </c>
      <c r="O952" t="s">
        <v>257</v>
      </c>
      <c r="Q952" t="s">
        <v>7172</v>
      </c>
      <c r="R952" t="s">
        <v>2809</v>
      </c>
      <c r="S952" t="s">
        <v>7173</v>
      </c>
      <c r="T952" t="s">
        <v>7174</v>
      </c>
      <c r="U952" t="s">
        <v>4796</v>
      </c>
      <c r="V952" t="s">
        <v>2024</v>
      </c>
      <c r="W952" t="s">
        <v>245</v>
      </c>
      <c r="X952" t="s">
        <v>387</v>
      </c>
      <c r="Z952">
        <v>4</v>
      </c>
      <c r="AA952" t="s">
        <v>3921</v>
      </c>
      <c r="AB952" t="s">
        <v>7175</v>
      </c>
      <c r="AC952">
        <v>46153.691145833334</v>
      </c>
      <c r="AD952">
        <v>46152</v>
      </c>
      <c r="AE952" t="s">
        <v>3938</v>
      </c>
      <c r="AG952" t="s">
        <v>6701</v>
      </c>
      <c r="AH952">
        <v>6047096904</v>
      </c>
      <c r="AI952" t="s">
        <v>7176</v>
      </c>
      <c r="AM952" t="s">
        <v>3925</v>
      </c>
      <c r="AN952" t="s">
        <v>3926</v>
      </c>
      <c r="AO952" t="s">
        <v>268</v>
      </c>
      <c r="AP952" t="s">
        <v>304</v>
      </c>
      <c r="AQ952" t="s">
        <v>3940</v>
      </c>
      <c r="AU952" t="s">
        <v>4220</v>
      </c>
      <c r="AV952" t="s">
        <v>4000</v>
      </c>
      <c r="AW952" t="s">
        <v>447</v>
      </c>
      <c r="AX952" t="s">
        <v>446</v>
      </c>
      <c r="AY952" t="s">
        <v>253</v>
      </c>
      <c r="AZ952" t="s">
        <v>230</v>
      </c>
      <c r="BA952" t="s">
        <v>273</v>
      </c>
      <c r="BB952" t="s">
        <v>380</v>
      </c>
      <c r="BC952" t="s">
        <v>3927</v>
      </c>
      <c r="BD952" t="s">
        <v>3927</v>
      </c>
      <c r="BE952" t="s">
        <v>3927</v>
      </c>
      <c r="BF952">
        <v>9</v>
      </c>
    </row>
    <row r="953" spans="1:58" x14ac:dyDescent="0.3">
      <c r="A953">
        <v>2026</v>
      </c>
      <c r="B953">
        <v>202605</v>
      </c>
      <c r="C953">
        <v>5</v>
      </c>
      <c r="D953" s="14">
        <v>20001622734980</v>
      </c>
      <c r="E953" t="s">
        <v>2810</v>
      </c>
      <c r="F953" s="2">
        <v>46147.370034722226</v>
      </c>
      <c r="G953" s="2">
        <v>46148</v>
      </c>
      <c r="I953" t="s">
        <v>224</v>
      </c>
      <c r="J953" t="s">
        <v>230</v>
      </c>
      <c r="L953" t="s">
        <v>3828</v>
      </c>
      <c r="M953" t="s">
        <v>1831</v>
      </c>
      <c r="N953" t="s">
        <v>353</v>
      </c>
      <c r="O953" t="s">
        <v>283</v>
      </c>
      <c r="Q953" t="s">
        <v>7177</v>
      </c>
      <c r="R953" t="s">
        <v>2809</v>
      </c>
      <c r="S953" t="s">
        <v>6929</v>
      </c>
      <c r="T953" t="s">
        <v>6930</v>
      </c>
      <c r="U953" t="s">
        <v>4008</v>
      </c>
      <c r="V953" t="s">
        <v>980</v>
      </c>
      <c r="W953" t="s">
        <v>245</v>
      </c>
      <c r="X953" t="s">
        <v>225</v>
      </c>
      <c r="Z953">
        <v>4</v>
      </c>
      <c r="AA953" t="s">
        <v>3921</v>
      </c>
      <c r="AB953" t="s">
        <v>7178</v>
      </c>
      <c r="AC953">
        <v>46153.358344907407</v>
      </c>
      <c r="AD953">
        <v>46152</v>
      </c>
      <c r="AE953" t="s">
        <v>3938</v>
      </c>
      <c r="AG953" t="s">
        <v>5098</v>
      </c>
      <c r="AH953">
        <v>6108841799</v>
      </c>
      <c r="AI953" t="s">
        <v>7179</v>
      </c>
      <c r="AM953" t="s">
        <v>3925</v>
      </c>
      <c r="AN953" t="s">
        <v>3926</v>
      </c>
      <c r="AO953" t="s">
        <v>268</v>
      </c>
      <c r="AP953" t="s">
        <v>304</v>
      </c>
      <c r="AQ953" t="s">
        <v>3940</v>
      </c>
      <c r="AU953" t="s">
        <v>4220</v>
      </c>
      <c r="AV953" t="s">
        <v>4000</v>
      </c>
      <c r="AW953" t="s">
        <v>320</v>
      </c>
      <c r="AX953" t="s">
        <v>319</v>
      </c>
      <c r="AY953" t="s">
        <v>254</v>
      </c>
      <c r="AZ953" t="s">
        <v>230</v>
      </c>
      <c r="BA953" t="s">
        <v>395</v>
      </c>
      <c r="BB953" t="s">
        <v>380</v>
      </c>
      <c r="BC953" t="s">
        <v>3927</v>
      </c>
      <c r="BD953" t="s">
        <v>3927</v>
      </c>
      <c r="BE953" t="s">
        <v>3927</v>
      </c>
      <c r="BF953">
        <v>12</v>
      </c>
    </row>
    <row r="954" spans="1:58" x14ac:dyDescent="0.3">
      <c r="A954">
        <v>2026</v>
      </c>
      <c r="B954">
        <v>202605</v>
      </c>
      <c r="C954">
        <v>5</v>
      </c>
      <c r="D954" s="14">
        <v>20001622734509</v>
      </c>
      <c r="E954" t="s">
        <v>2810</v>
      </c>
      <c r="F954" s="2">
        <v>46147.393692129626</v>
      </c>
      <c r="G954" s="2">
        <v>46148</v>
      </c>
      <c r="I954" t="s">
        <v>224</v>
      </c>
      <c r="J954" t="s">
        <v>230</v>
      </c>
      <c r="L954" t="s">
        <v>3046</v>
      </c>
      <c r="M954" t="s">
        <v>1045</v>
      </c>
      <c r="N954" t="s">
        <v>1040</v>
      </c>
      <c r="O954" t="s">
        <v>257</v>
      </c>
      <c r="Q954" t="s">
        <v>7180</v>
      </c>
      <c r="R954" t="s">
        <v>2809</v>
      </c>
      <c r="S954" t="s">
        <v>6208</v>
      </c>
      <c r="T954" t="s">
        <v>6209</v>
      </c>
      <c r="U954" t="s">
        <v>4796</v>
      </c>
      <c r="V954" t="s">
        <v>2024</v>
      </c>
      <c r="W954" t="s">
        <v>245</v>
      </c>
      <c r="X954" t="s">
        <v>387</v>
      </c>
      <c r="Z954">
        <v>4</v>
      </c>
      <c r="AA954" t="s">
        <v>3921</v>
      </c>
      <c r="AB954" t="s">
        <v>7181</v>
      </c>
      <c r="AC954">
        <v>46153.691145833334</v>
      </c>
      <c r="AD954">
        <v>46152</v>
      </c>
      <c r="AE954" t="s">
        <v>3938</v>
      </c>
      <c r="AG954" t="s">
        <v>2026</v>
      </c>
      <c r="AH954">
        <v>6108849746</v>
      </c>
      <c r="AI954" t="s">
        <v>7182</v>
      </c>
      <c r="AM954" t="s">
        <v>3925</v>
      </c>
      <c r="AN954" t="s">
        <v>3926</v>
      </c>
      <c r="AO954" t="s">
        <v>268</v>
      </c>
      <c r="AP954" t="s">
        <v>249</v>
      </c>
      <c r="AQ954" t="s">
        <v>3940</v>
      </c>
      <c r="AU954" t="s">
        <v>4220</v>
      </c>
      <c r="AV954" t="s">
        <v>4000</v>
      </c>
      <c r="AW954" t="s">
        <v>389</v>
      </c>
      <c r="AX954" t="s">
        <v>388</v>
      </c>
      <c r="AY954" t="s">
        <v>253</v>
      </c>
      <c r="AZ954" t="s">
        <v>230</v>
      </c>
      <c r="BA954" t="s">
        <v>395</v>
      </c>
      <c r="BB954" t="s">
        <v>380</v>
      </c>
      <c r="BC954" t="s">
        <v>3927</v>
      </c>
      <c r="BD954" t="s">
        <v>3927</v>
      </c>
      <c r="BE954" t="s">
        <v>3927</v>
      </c>
      <c r="BF954">
        <v>12</v>
      </c>
    </row>
    <row r="955" spans="1:58" x14ac:dyDescent="0.3">
      <c r="A955">
        <v>2026</v>
      </c>
      <c r="B955">
        <v>202605</v>
      </c>
      <c r="C955">
        <v>5</v>
      </c>
      <c r="D955" s="14">
        <v>20001622729156</v>
      </c>
      <c r="E955" t="s">
        <v>2810</v>
      </c>
      <c r="F955" s="2">
        <v>46147.375879629632</v>
      </c>
      <c r="G955" s="2">
        <v>46149</v>
      </c>
      <c r="I955" t="s">
        <v>224</v>
      </c>
      <c r="J955" t="s">
        <v>230</v>
      </c>
      <c r="L955" t="s">
        <v>2855</v>
      </c>
      <c r="M955" t="s">
        <v>6184</v>
      </c>
      <c r="N955" t="s">
        <v>3027</v>
      </c>
      <c r="O955" t="s">
        <v>257</v>
      </c>
      <c r="Q955" t="s">
        <v>7183</v>
      </c>
      <c r="R955" t="s">
        <v>2809</v>
      </c>
      <c r="S955" t="s">
        <v>5050</v>
      </c>
      <c r="T955" t="s">
        <v>5051</v>
      </c>
      <c r="U955" t="s">
        <v>4008</v>
      </c>
      <c r="V955" t="s">
        <v>980</v>
      </c>
      <c r="W955" t="s">
        <v>245</v>
      </c>
      <c r="X955" t="s">
        <v>225</v>
      </c>
      <c r="Z955">
        <v>4</v>
      </c>
      <c r="AA955" t="s">
        <v>3921</v>
      </c>
      <c r="AB955" t="s">
        <v>7184</v>
      </c>
      <c r="AC955">
        <v>46153.706782407404</v>
      </c>
      <c r="AD955">
        <v>46153</v>
      </c>
      <c r="AE955" t="s">
        <v>3938</v>
      </c>
      <c r="AG955" t="s">
        <v>4870</v>
      </c>
      <c r="AH955">
        <v>6023683166</v>
      </c>
      <c r="AI955" t="s">
        <v>7185</v>
      </c>
      <c r="AM955" t="s">
        <v>3925</v>
      </c>
      <c r="AN955" t="s">
        <v>3926</v>
      </c>
      <c r="AO955" t="s">
        <v>268</v>
      </c>
      <c r="AP955" t="s">
        <v>386</v>
      </c>
      <c r="AQ955" t="s">
        <v>3940</v>
      </c>
      <c r="AU955" t="s">
        <v>4220</v>
      </c>
      <c r="AV955" t="s">
        <v>4000</v>
      </c>
      <c r="AW955" t="s">
        <v>227</v>
      </c>
      <c r="AX955" t="s">
        <v>226</v>
      </c>
      <c r="AY955" t="s">
        <v>254</v>
      </c>
      <c r="AZ955" t="s">
        <v>230</v>
      </c>
      <c r="BA955" t="s">
        <v>273</v>
      </c>
      <c r="BB955" t="s">
        <v>380</v>
      </c>
      <c r="BC955" t="s">
        <v>3927</v>
      </c>
      <c r="BD955" t="s">
        <v>3927</v>
      </c>
      <c r="BE955" t="s">
        <v>3927</v>
      </c>
      <c r="BF955">
        <v>26</v>
      </c>
    </row>
    <row r="956" spans="1:58" x14ac:dyDescent="0.3">
      <c r="A956">
        <v>2026</v>
      </c>
      <c r="B956">
        <v>202605</v>
      </c>
      <c r="C956">
        <v>5</v>
      </c>
      <c r="D956" s="14">
        <v>20001622727714</v>
      </c>
      <c r="E956" t="s">
        <v>2810</v>
      </c>
      <c r="F956" s="2">
        <v>46147.399641203701</v>
      </c>
      <c r="G956" s="2">
        <v>46149</v>
      </c>
      <c r="I956" t="s">
        <v>224</v>
      </c>
      <c r="J956" t="s">
        <v>230</v>
      </c>
      <c r="L956" t="s">
        <v>3623</v>
      </c>
      <c r="M956" t="s">
        <v>309</v>
      </c>
      <c r="N956" t="s">
        <v>297</v>
      </c>
      <c r="O956" t="s">
        <v>283</v>
      </c>
      <c r="Q956" t="s">
        <v>7186</v>
      </c>
      <c r="R956" t="s">
        <v>2809</v>
      </c>
      <c r="S956" t="s">
        <v>5585</v>
      </c>
      <c r="T956" t="s">
        <v>5586</v>
      </c>
      <c r="U956" t="s">
        <v>3034</v>
      </c>
      <c r="V956" t="s">
        <v>647</v>
      </c>
      <c r="W956" t="s">
        <v>245</v>
      </c>
      <c r="X956" t="s">
        <v>387</v>
      </c>
      <c r="Z956">
        <v>4</v>
      </c>
      <c r="AA956" t="s">
        <v>3921</v>
      </c>
      <c r="AB956" t="s">
        <v>7187</v>
      </c>
      <c r="AC956">
        <v>46154.683587962965</v>
      </c>
      <c r="AD956">
        <v>46153</v>
      </c>
      <c r="AE956" t="s">
        <v>3938</v>
      </c>
      <c r="AG956" t="s">
        <v>5111</v>
      </c>
      <c r="AH956">
        <v>6089042023</v>
      </c>
      <c r="AI956" t="s">
        <v>7188</v>
      </c>
      <c r="AM956" t="s">
        <v>3925</v>
      </c>
      <c r="AN956" t="s">
        <v>3926</v>
      </c>
      <c r="AO956" t="s">
        <v>268</v>
      </c>
      <c r="AP956" t="s">
        <v>249</v>
      </c>
      <c r="AQ956" t="s">
        <v>3940</v>
      </c>
      <c r="AU956" t="s">
        <v>3999</v>
      </c>
      <c r="AV956" t="s">
        <v>4000</v>
      </c>
      <c r="AW956" t="s">
        <v>447</v>
      </c>
      <c r="AX956" t="s">
        <v>446</v>
      </c>
      <c r="AY956" t="s">
        <v>253</v>
      </c>
      <c r="AZ956" t="s">
        <v>230</v>
      </c>
      <c r="BA956" t="s">
        <v>273</v>
      </c>
      <c r="BB956" t="s">
        <v>380</v>
      </c>
      <c r="BC956" t="s">
        <v>3927</v>
      </c>
      <c r="BD956" t="s">
        <v>3927</v>
      </c>
      <c r="BE956" t="s">
        <v>3927</v>
      </c>
      <c r="BF956">
        <v>26</v>
      </c>
    </row>
    <row r="957" spans="1:58" x14ac:dyDescent="0.3">
      <c r="A957">
        <v>2026</v>
      </c>
      <c r="B957">
        <v>202605</v>
      </c>
      <c r="C957">
        <v>5</v>
      </c>
      <c r="D957" s="14">
        <v>20001622727548</v>
      </c>
      <c r="E957" t="s">
        <v>2810</v>
      </c>
      <c r="F957" s="2">
        <v>46147.39261574074</v>
      </c>
      <c r="G957" s="2">
        <v>46148</v>
      </c>
      <c r="I957" t="s">
        <v>224</v>
      </c>
      <c r="J957" t="s">
        <v>230</v>
      </c>
      <c r="L957" t="s">
        <v>2842</v>
      </c>
      <c r="M957" t="s">
        <v>309</v>
      </c>
      <c r="N957" t="s">
        <v>297</v>
      </c>
      <c r="O957" t="s">
        <v>283</v>
      </c>
      <c r="Q957" t="s">
        <v>7189</v>
      </c>
      <c r="R957" t="s">
        <v>2809</v>
      </c>
      <c r="S957" t="s">
        <v>5326</v>
      </c>
      <c r="T957" t="s">
        <v>5327</v>
      </c>
      <c r="U957" t="s">
        <v>3034</v>
      </c>
      <c r="V957" t="s">
        <v>647</v>
      </c>
      <c r="W957" t="s">
        <v>245</v>
      </c>
      <c r="X957" t="s">
        <v>387</v>
      </c>
      <c r="Z957">
        <v>4</v>
      </c>
      <c r="AA957" t="s">
        <v>3921</v>
      </c>
      <c r="AB957" t="s">
        <v>5496</v>
      </c>
      <c r="AC957">
        <v>46153.354085648149</v>
      </c>
      <c r="AD957">
        <v>46152</v>
      </c>
      <c r="AE957" t="s">
        <v>3938</v>
      </c>
      <c r="AG957" t="s">
        <v>5111</v>
      </c>
      <c r="AH957">
        <v>6108841833</v>
      </c>
      <c r="AI957" t="s">
        <v>7190</v>
      </c>
      <c r="AM957" t="s">
        <v>3925</v>
      </c>
      <c r="AN957" t="s">
        <v>3926</v>
      </c>
      <c r="AO957" t="s">
        <v>268</v>
      </c>
      <c r="AP957" t="s">
        <v>304</v>
      </c>
      <c r="AQ957" t="s">
        <v>3940</v>
      </c>
      <c r="AU957" t="s">
        <v>4220</v>
      </c>
      <c r="AV957" t="s">
        <v>4000</v>
      </c>
      <c r="AW957" t="s">
        <v>447</v>
      </c>
      <c r="AX957" t="s">
        <v>446</v>
      </c>
      <c r="AY957" t="s">
        <v>253</v>
      </c>
      <c r="AZ957" t="s">
        <v>230</v>
      </c>
      <c r="BA957" t="s">
        <v>395</v>
      </c>
      <c r="BB957" t="s">
        <v>380</v>
      </c>
      <c r="BC957" t="s">
        <v>3927</v>
      </c>
      <c r="BD957" t="s">
        <v>3927</v>
      </c>
      <c r="BE957" t="s">
        <v>3927</v>
      </c>
      <c r="BF957">
        <v>12</v>
      </c>
    </row>
    <row r="958" spans="1:58" x14ac:dyDescent="0.3">
      <c r="A958">
        <v>2026</v>
      </c>
      <c r="B958">
        <v>202605</v>
      </c>
      <c r="C958">
        <v>5</v>
      </c>
      <c r="D958" s="14">
        <v>20001622725824</v>
      </c>
      <c r="E958" t="s">
        <v>2810</v>
      </c>
      <c r="F958" s="2">
        <v>46147.403738425928</v>
      </c>
      <c r="G958" s="2">
        <v>46147</v>
      </c>
      <c r="I958" t="s">
        <v>224</v>
      </c>
      <c r="J958" t="s">
        <v>230</v>
      </c>
      <c r="L958" t="s">
        <v>3483</v>
      </c>
      <c r="M958" t="s">
        <v>309</v>
      </c>
      <c r="N958" t="s">
        <v>297</v>
      </c>
      <c r="O958" t="s">
        <v>283</v>
      </c>
      <c r="Q958" t="s">
        <v>7191</v>
      </c>
      <c r="R958" t="s">
        <v>2809</v>
      </c>
      <c r="S958" t="s">
        <v>5360</v>
      </c>
      <c r="T958" t="s">
        <v>5361</v>
      </c>
      <c r="U958" t="s">
        <v>3034</v>
      </c>
      <c r="V958" t="s">
        <v>647</v>
      </c>
      <c r="W958" t="s">
        <v>245</v>
      </c>
      <c r="X958" t="s">
        <v>225</v>
      </c>
      <c r="Z958">
        <v>4</v>
      </c>
      <c r="AA958" t="s">
        <v>3921</v>
      </c>
      <c r="AB958" t="s">
        <v>7117</v>
      </c>
      <c r="AC958">
        <v>46153.354085648149</v>
      </c>
      <c r="AD958">
        <v>46151</v>
      </c>
      <c r="AE958" t="s">
        <v>3938</v>
      </c>
      <c r="AG958" t="s">
        <v>5006</v>
      </c>
      <c r="AH958">
        <v>6108845855</v>
      </c>
      <c r="AI958" t="s">
        <v>7192</v>
      </c>
      <c r="AM958" t="s">
        <v>3925</v>
      </c>
      <c r="AN958" t="s">
        <v>3926</v>
      </c>
      <c r="AO958" t="s">
        <v>268</v>
      </c>
      <c r="AP958" t="s">
        <v>249</v>
      </c>
      <c r="AQ958" t="s">
        <v>3940</v>
      </c>
      <c r="AU958" t="s">
        <v>4220</v>
      </c>
      <c r="AV958" t="s">
        <v>4000</v>
      </c>
      <c r="AW958" t="s">
        <v>320</v>
      </c>
      <c r="AX958" t="s">
        <v>319</v>
      </c>
      <c r="AY958" t="s">
        <v>254</v>
      </c>
      <c r="AZ958" t="s">
        <v>230</v>
      </c>
      <c r="BA958" t="s">
        <v>395</v>
      </c>
      <c r="BB958" t="s">
        <v>380</v>
      </c>
      <c r="BC958" t="s">
        <v>3927</v>
      </c>
      <c r="BD958" t="s">
        <v>3927</v>
      </c>
      <c r="BE958" t="s">
        <v>3927</v>
      </c>
      <c r="BF958">
        <v>12</v>
      </c>
    </row>
    <row r="959" spans="1:58" x14ac:dyDescent="0.3">
      <c r="A959">
        <v>2026</v>
      </c>
      <c r="B959">
        <v>202605</v>
      </c>
      <c r="C959">
        <v>5</v>
      </c>
      <c r="D959" s="14">
        <v>20001622723592</v>
      </c>
      <c r="E959" t="s">
        <v>2810</v>
      </c>
      <c r="F959" s="2">
        <v>46147.394247685188</v>
      </c>
      <c r="G959" s="2">
        <v>46148</v>
      </c>
      <c r="I959" t="s">
        <v>224</v>
      </c>
      <c r="J959" t="s">
        <v>230</v>
      </c>
      <c r="L959" t="s">
        <v>2538</v>
      </c>
      <c r="M959" t="s">
        <v>309</v>
      </c>
      <c r="N959" t="s">
        <v>297</v>
      </c>
      <c r="O959" t="s">
        <v>283</v>
      </c>
      <c r="Q959" t="s">
        <v>7193</v>
      </c>
      <c r="R959" t="s">
        <v>2809</v>
      </c>
      <c r="S959" t="s">
        <v>5673</v>
      </c>
      <c r="T959" t="s">
        <v>5674</v>
      </c>
      <c r="U959" t="s">
        <v>4796</v>
      </c>
      <c r="V959" t="s">
        <v>2024</v>
      </c>
      <c r="W959" t="s">
        <v>245</v>
      </c>
      <c r="X959" t="s">
        <v>225</v>
      </c>
      <c r="Z959">
        <v>4</v>
      </c>
      <c r="AA959" t="s">
        <v>3921</v>
      </c>
      <c r="AB959" t="s">
        <v>7194</v>
      </c>
      <c r="AC959">
        <v>46153.691145833334</v>
      </c>
      <c r="AD959">
        <v>46152</v>
      </c>
      <c r="AE959" t="s">
        <v>3938</v>
      </c>
      <c r="AG959" t="s">
        <v>2026</v>
      </c>
      <c r="AH959">
        <v>6083462666</v>
      </c>
      <c r="AI959" t="s">
        <v>7195</v>
      </c>
      <c r="AM959" t="s">
        <v>3925</v>
      </c>
      <c r="AN959" t="s">
        <v>3926</v>
      </c>
      <c r="AO959" t="s">
        <v>268</v>
      </c>
      <c r="AP959" t="s">
        <v>304</v>
      </c>
      <c r="AQ959" t="s">
        <v>3940</v>
      </c>
      <c r="AU959" t="s">
        <v>4220</v>
      </c>
      <c r="AV959" t="s">
        <v>4000</v>
      </c>
      <c r="AW959" t="s">
        <v>227</v>
      </c>
      <c r="AX959" t="s">
        <v>226</v>
      </c>
      <c r="AY959" t="s">
        <v>254</v>
      </c>
      <c r="AZ959" t="s">
        <v>230</v>
      </c>
      <c r="BA959" t="s">
        <v>273</v>
      </c>
      <c r="BB959" t="s">
        <v>380</v>
      </c>
      <c r="BC959" t="s">
        <v>3927</v>
      </c>
      <c r="BD959" t="s">
        <v>3927</v>
      </c>
      <c r="BE959" t="s">
        <v>3927</v>
      </c>
      <c r="BF959">
        <v>12</v>
      </c>
    </row>
    <row r="960" spans="1:58" x14ac:dyDescent="0.3">
      <c r="A960">
        <v>2026</v>
      </c>
      <c r="B960">
        <v>202605</v>
      </c>
      <c r="C960">
        <v>5</v>
      </c>
      <c r="D960" s="14">
        <v>20001622722996</v>
      </c>
      <c r="E960" t="s">
        <v>2810</v>
      </c>
      <c r="F960" s="2">
        <v>46147.366828703707</v>
      </c>
      <c r="G960" s="2">
        <v>46149</v>
      </c>
      <c r="I960" t="s">
        <v>224</v>
      </c>
      <c r="J960" t="s">
        <v>230</v>
      </c>
      <c r="L960" t="s">
        <v>3373</v>
      </c>
      <c r="M960" t="s">
        <v>309</v>
      </c>
      <c r="N960" t="s">
        <v>297</v>
      </c>
      <c r="O960" t="s">
        <v>283</v>
      </c>
      <c r="Q960" t="s">
        <v>7196</v>
      </c>
      <c r="R960" t="s">
        <v>2809</v>
      </c>
      <c r="S960" t="s">
        <v>5966</v>
      </c>
      <c r="T960" t="s">
        <v>5967</v>
      </c>
      <c r="U960" t="s">
        <v>5044</v>
      </c>
      <c r="V960" t="s">
        <v>5045</v>
      </c>
      <c r="W960" t="s">
        <v>245</v>
      </c>
      <c r="X960" t="s">
        <v>225</v>
      </c>
      <c r="Z960">
        <v>4</v>
      </c>
      <c r="AA960" t="s">
        <v>3921</v>
      </c>
      <c r="AB960" t="s">
        <v>7197</v>
      </c>
      <c r="AC960">
        <v>46154.535115740742</v>
      </c>
      <c r="AD960">
        <v>46153</v>
      </c>
      <c r="AE960" t="s">
        <v>3938</v>
      </c>
      <c r="AG960" t="s">
        <v>5047</v>
      </c>
      <c r="AH960">
        <v>6108839457</v>
      </c>
      <c r="AI960" t="s">
        <v>7198</v>
      </c>
      <c r="AM960" t="s">
        <v>3925</v>
      </c>
      <c r="AN960" t="s">
        <v>3926</v>
      </c>
      <c r="AO960" t="s">
        <v>268</v>
      </c>
      <c r="AP960" t="s">
        <v>304</v>
      </c>
      <c r="AQ960" t="s">
        <v>3940</v>
      </c>
      <c r="AU960" t="s">
        <v>3999</v>
      </c>
      <c r="AV960" t="s">
        <v>4000</v>
      </c>
      <c r="AW960" t="s">
        <v>227</v>
      </c>
      <c r="AX960" t="s">
        <v>226</v>
      </c>
      <c r="AY960" t="s">
        <v>254</v>
      </c>
      <c r="AZ960" t="s">
        <v>230</v>
      </c>
      <c r="BA960" t="s">
        <v>395</v>
      </c>
      <c r="BB960" t="s">
        <v>380</v>
      </c>
      <c r="BC960" t="s">
        <v>3927</v>
      </c>
      <c r="BD960" t="s">
        <v>3927</v>
      </c>
      <c r="BE960" t="s">
        <v>3927</v>
      </c>
      <c r="BF960">
        <v>12</v>
      </c>
    </row>
    <row r="961" spans="1:58" x14ac:dyDescent="0.3">
      <c r="A961">
        <v>2026</v>
      </c>
      <c r="B961">
        <v>202605</v>
      </c>
      <c r="C961">
        <v>5</v>
      </c>
      <c r="D961" s="14">
        <v>20001622722910</v>
      </c>
      <c r="E961" t="s">
        <v>2810</v>
      </c>
      <c r="F961" s="2">
        <v>46147.361759259256</v>
      </c>
      <c r="G961" s="2">
        <v>46148</v>
      </c>
      <c r="I961" t="s">
        <v>224</v>
      </c>
      <c r="J961" t="s">
        <v>230</v>
      </c>
      <c r="L961" t="s">
        <v>3022</v>
      </c>
      <c r="M961" t="s">
        <v>902</v>
      </c>
      <c r="N961" t="s">
        <v>752</v>
      </c>
      <c r="O961" t="s">
        <v>623</v>
      </c>
      <c r="Q961" t="s">
        <v>7199</v>
      </c>
      <c r="R961" t="s">
        <v>2809</v>
      </c>
      <c r="S961" t="s">
        <v>5599</v>
      </c>
      <c r="T961" t="s">
        <v>5600</v>
      </c>
      <c r="U961" t="s">
        <v>4796</v>
      </c>
      <c r="V961" t="s">
        <v>2024</v>
      </c>
      <c r="W961" t="s">
        <v>245</v>
      </c>
      <c r="X961" t="s">
        <v>225</v>
      </c>
      <c r="Z961">
        <v>4</v>
      </c>
      <c r="AA961" t="s">
        <v>3921</v>
      </c>
      <c r="AB961" t="s">
        <v>7200</v>
      </c>
      <c r="AC961">
        <v>46153.691145833334</v>
      </c>
      <c r="AD961">
        <v>46152</v>
      </c>
      <c r="AE961" t="s">
        <v>3938</v>
      </c>
      <c r="AG961" t="s">
        <v>2026</v>
      </c>
      <c r="AH961">
        <v>6108835586</v>
      </c>
      <c r="AI961" t="s">
        <v>7201</v>
      </c>
      <c r="AM961" t="s">
        <v>3925</v>
      </c>
      <c r="AN961" t="s">
        <v>3926</v>
      </c>
      <c r="AO961" t="s">
        <v>268</v>
      </c>
      <c r="AP961" t="s">
        <v>386</v>
      </c>
      <c r="AQ961" t="s">
        <v>3940</v>
      </c>
      <c r="AU961" t="s">
        <v>4220</v>
      </c>
      <c r="AV961" t="s">
        <v>4000</v>
      </c>
      <c r="AW961" t="s">
        <v>320</v>
      </c>
      <c r="AX961" t="s">
        <v>319</v>
      </c>
      <c r="AY961" t="s">
        <v>254</v>
      </c>
      <c r="AZ961" t="s">
        <v>230</v>
      </c>
      <c r="BA961" t="s">
        <v>395</v>
      </c>
      <c r="BB961" t="s">
        <v>380</v>
      </c>
      <c r="BC961" t="s">
        <v>3927</v>
      </c>
      <c r="BD961" t="s">
        <v>3927</v>
      </c>
      <c r="BE961" t="s">
        <v>3927</v>
      </c>
      <c r="BF961">
        <v>12</v>
      </c>
    </row>
    <row r="962" spans="1:58" x14ac:dyDescent="0.3">
      <c r="A962">
        <v>2026</v>
      </c>
      <c r="B962">
        <v>202605</v>
      </c>
      <c r="C962">
        <v>5</v>
      </c>
      <c r="D962" s="14">
        <v>20001622722188</v>
      </c>
      <c r="E962" t="s">
        <v>2810</v>
      </c>
      <c r="F962" s="2">
        <v>46147.376585648148</v>
      </c>
      <c r="G962" s="2">
        <v>46148</v>
      </c>
      <c r="I962" t="s">
        <v>224</v>
      </c>
      <c r="J962" t="s">
        <v>230</v>
      </c>
      <c r="L962" t="s">
        <v>3658</v>
      </c>
      <c r="M962" t="s">
        <v>309</v>
      </c>
      <c r="N962" t="s">
        <v>297</v>
      </c>
      <c r="O962" t="s">
        <v>283</v>
      </c>
      <c r="Q962" t="s">
        <v>7202</v>
      </c>
      <c r="R962" t="s">
        <v>2809</v>
      </c>
      <c r="S962" t="s">
        <v>4836</v>
      </c>
      <c r="T962" t="s">
        <v>4837</v>
      </c>
      <c r="U962" t="s">
        <v>3034</v>
      </c>
      <c r="V962" t="s">
        <v>3994</v>
      </c>
      <c r="W962" t="s">
        <v>245</v>
      </c>
      <c r="X962" t="s">
        <v>387</v>
      </c>
      <c r="Z962">
        <v>1</v>
      </c>
      <c r="AA962" t="s">
        <v>3921</v>
      </c>
      <c r="AB962" t="s">
        <v>7203</v>
      </c>
      <c r="AC962">
        <v>46149.657152777778</v>
      </c>
      <c r="AD962">
        <v>46149</v>
      </c>
      <c r="AE962" t="s">
        <v>3938</v>
      </c>
      <c r="AG962" t="s">
        <v>4828</v>
      </c>
      <c r="AH962">
        <v>6108844795</v>
      </c>
      <c r="AI962" t="s">
        <v>7204</v>
      </c>
      <c r="AM962" t="s">
        <v>3925</v>
      </c>
      <c r="AN962" t="s">
        <v>3926</v>
      </c>
      <c r="AO962" t="s">
        <v>268</v>
      </c>
      <c r="AP962" t="s">
        <v>386</v>
      </c>
      <c r="AQ962" t="s">
        <v>3940</v>
      </c>
      <c r="AU962" t="s">
        <v>4282</v>
      </c>
      <c r="AV962" t="s">
        <v>4000</v>
      </c>
      <c r="AW962" t="s">
        <v>921</v>
      </c>
      <c r="AX962" t="s">
        <v>920</v>
      </c>
      <c r="AY962" t="s">
        <v>253</v>
      </c>
      <c r="AZ962" t="s">
        <v>230</v>
      </c>
      <c r="BA962" t="s">
        <v>395</v>
      </c>
      <c r="BB962" t="s">
        <v>380</v>
      </c>
      <c r="BC962" t="s">
        <v>3927</v>
      </c>
      <c r="BD962" t="s">
        <v>3927</v>
      </c>
      <c r="BE962" t="s">
        <v>3927</v>
      </c>
      <c r="BF962">
        <v>12</v>
      </c>
    </row>
    <row r="963" spans="1:58" x14ac:dyDescent="0.3">
      <c r="A963">
        <v>2026</v>
      </c>
      <c r="B963">
        <v>202605</v>
      </c>
      <c r="C963">
        <v>5</v>
      </c>
      <c r="D963" s="14">
        <v>20001622720849</v>
      </c>
      <c r="E963" t="s">
        <v>2810</v>
      </c>
      <c r="F963" s="2">
        <v>46147.403981481482</v>
      </c>
      <c r="G963" s="2">
        <v>46147</v>
      </c>
      <c r="I963" t="s">
        <v>224</v>
      </c>
      <c r="J963" t="s">
        <v>230</v>
      </c>
      <c r="L963" t="s">
        <v>3258</v>
      </c>
      <c r="M963" t="s">
        <v>261</v>
      </c>
      <c r="N963" t="s">
        <v>237</v>
      </c>
      <c r="O963" t="s">
        <v>257</v>
      </c>
      <c r="Q963" t="s">
        <v>7205</v>
      </c>
      <c r="R963" t="s">
        <v>2809</v>
      </c>
      <c r="S963" t="s">
        <v>515</v>
      </c>
      <c r="T963" t="s">
        <v>522</v>
      </c>
      <c r="U963" t="s">
        <v>258</v>
      </c>
      <c r="V963" t="s">
        <v>247</v>
      </c>
      <c r="W963" t="s">
        <v>245</v>
      </c>
      <c r="X963" t="s">
        <v>225</v>
      </c>
      <c r="Z963">
        <v>1</v>
      </c>
      <c r="AA963" t="s">
        <v>3921</v>
      </c>
      <c r="AB963" t="s">
        <v>7206</v>
      </c>
      <c r="AC963">
        <v>46148.623182870368</v>
      </c>
      <c r="AD963">
        <v>46148</v>
      </c>
      <c r="AE963" t="s">
        <v>3938</v>
      </c>
      <c r="AG963" t="s">
        <v>410</v>
      </c>
      <c r="AH963">
        <v>6108830700</v>
      </c>
      <c r="AI963" t="s">
        <v>7207</v>
      </c>
      <c r="AM963" t="s">
        <v>3925</v>
      </c>
      <c r="AN963" t="s">
        <v>3926</v>
      </c>
      <c r="AO963" t="s">
        <v>268</v>
      </c>
      <c r="AP963" t="s">
        <v>386</v>
      </c>
      <c r="AQ963" t="s">
        <v>3940</v>
      </c>
      <c r="AU963" t="s">
        <v>4282</v>
      </c>
      <c r="AV963" t="s">
        <v>4000</v>
      </c>
      <c r="AW963" t="s">
        <v>320</v>
      </c>
      <c r="AX963" t="s">
        <v>319</v>
      </c>
      <c r="AY963" t="s">
        <v>254</v>
      </c>
      <c r="AZ963" t="s">
        <v>230</v>
      </c>
      <c r="BA963" t="s">
        <v>395</v>
      </c>
      <c r="BB963" t="s">
        <v>2234</v>
      </c>
      <c r="BC963" t="s">
        <v>3927</v>
      </c>
      <c r="BD963" t="s">
        <v>3927</v>
      </c>
      <c r="BE963" t="s">
        <v>3927</v>
      </c>
      <c r="BF963">
        <v>12</v>
      </c>
    </row>
    <row r="964" spans="1:58" x14ac:dyDescent="0.3">
      <c r="A964">
        <v>2026</v>
      </c>
      <c r="B964">
        <v>202605</v>
      </c>
      <c r="C964">
        <v>5</v>
      </c>
      <c r="D964" s="14">
        <v>20001622720023</v>
      </c>
      <c r="E964" t="s">
        <v>2810</v>
      </c>
      <c r="F964" s="2">
        <v>46147.367372685185</v>
      </c>
      <c r="G964" s="2">
        <v>46150</v>
      </c>
      <c r="I964" t="s">
        <v>224</v>
      </c>
      <c r="J964" t="s">
        <v>230</v>
      </c>
      <c r="L964" t="s">
        <v>7208</v>
      </c>
      <c r="M964" t="s">
        <v>309</v>
      </c>
      <c r="N964" t="s">
        <v>297</v>
      </c>
      <c r="O964" t="s">
        <v>283</v>
      </c>
      <c r="Q964" t="s">
        <v>7209</v>
      </c>
      <c r="R964" t="s">
        <v>2809</v>
      </c>
      <c r="S964" t="s">
        <v>5351</v>
      </c>
      <c r="T964" t="s">
        <v>5352</v>
      </c>
      <c r="U964" t="s">
        <v>3034</v>
      </c>
      <c r="V964" t="s">
        <v>647</v>
      </c>
      <c r="W964" t="s">
        <v>245</v>
      </c>
      <c r="X964" t="s">
        <v>225</v>
      </c>
      <c r="Z964">
        <v>4</v>
      </c>
      <c r="AA964" t="s">
        <v>3921</v>
      </c>
      <c r="AB964" t="s">
        <v>7210</v>
      </c>
      <c r="AC964">
        <v>46154.683587962965</v>
      </c>
      <c r="AD964">
        <v>46154</v>
      </c>
      <c r="AE964" t="s">
        <v>3938</v>
      </c>
      <c r="AG964" t="s">
        <v>5006</v>
      </c>
      <c r="AH964">
        <v>6108834550</v>
      </c>
      <c r="AI964" t="s">
        <v>7211</v>
      </c>
      <c r="AM964" t="s">
        <v>3925</v>
      </c>
      <c r="AN964" t="s">
        <v>3926</v>
      </c>
      <c r="AO964" t="s">
        <v>268</v>
      </c>
      <c r="AP964" t="s">
        <v>304</v>
      </c>
      <c r="AQ964" t="s">
        <v>3940</v>
      </c>
      <c r="AU964" t="s">
        <v>3999</v>
      </c>
      <c r="AV964" t="s">
        <v>4000</v>
      </c>
      <c r="AW964" t="s">
        <v>320</v>
      </c>
      <c r="AX964" t="s">
        <v>319</v>
      </c>
      <c r="AY964" t="s">
        <v>254</v>
      </c>
      <c r="AZ964" t="s">
        <v>230</v>
      </c>
      <c r="BA964" t="s">
        <v>273</v>
      </c>
      <c r="BB964" t="s">
        <v>380</v>
      </c>
      <c r="BC964" t="s">
        <v>3927</v>
      </c>
      <c r="BD964" t="s">
        <v>3927</v>
      </c>
      <c r="BE964" t="s">
        <v>3927</v>
      </c>
      <c r="BF964">
        <v>12</v>
      </c>
    </row>
    <row r="965" spans="1:58" x14ac:dyDescent="0.3">
      <c r="A965">
        <v>2026</v>
      </c>
      <c r="B965">
        <v>202605</v>
      </c>
      <c r="C965">
        <v>5</v>
      </c>
      <c r="D965" s="14">
        <v>20001622719987</v>
      </c>
      <c r="E965" t="s">
        <v>2810</v>
      </c>
      <c r="F965" s="2">
        <v>46147.365370370368</v>
      </c>
      <c r="G965" s="2">
        <v>46147</v>
      </c>
      <c r="I965" t="s">
        <v>224</v>
      </c>
      <c r="J965" t="s">
        <v>230</v>
      </c>
      <c r="L965" t="s">
        <v>3246</v>
      </c>
      <c r="M965" t="s">
        <v>309</v>
      </c>
      <c r="N965" t="s">
        <v>297</v>
      </c>
      <c r="O965" t="s">
        <v>283</v>
      </c>
      <c r="Q965" t="s">
        <v>7212</v>
      </c>
      <c r="R965" t="s">
        <v>2809</v>
      </c>
      <c r="S965" t="s">
        <v>7213</v>
      </c>
      <c r="T965" t="s">
        <v>7214</v>
      </c>
      <c r="U965" t="s">
        <v>3034</v>
      </c>
      <c r="V965" t="s">
        <v>647</v>
      </c>
      <c r="W965" t="s">
        <v>245</v>
      </c>
      <c r="X965" t="s">
        <v>225</v>
      </c>
      <c r="Z965">
        <v>4</v>
      </c>
      <c r="AA965" t="s">
        <v>3921</v>
      </c>
      <c r="AB965" t="s">
        <v>5379</v>
      </c>
      <c r="AC965">
        <v>46153.354085648149</v>
      </c>
      <c r="AD965">
        <v>46151</v>
      </c>
      <c r="AE965" t="s">
        <v>3938</v>
      </c>
      <c r="AG965" t="s">
        <v>5111</v>
      </c>
      <c r="AH965">
        <v>6055983366</v>
      </c>
      <c r="AI965" t="s">
        <v>7215</v>
      </c>
      <c r="AM965" t="s">
        <v>3925</v>
      </c>
      <c r="AN965" t="s">
        <v>3926</v>
      </c>
      <c r="AO965" t="s">
        <v>268</v>
      </c>
      <c r="AP965" t="s">
        <v>304</v>
      </c>
      <c r="AQ965" t="s">
        <v>3940</v>
      </c>
      <c r="AU965" t="s">
        <v>4220</v>
      </c>
      <c r="AV965" t="s">
        <v>4000</v>
      </c>
      <c r="AW965" t="s">
        <v>227</v>
      </c>
      <c r="AX965" t="s">
        <v>226</v>
      </c>
      <c r="AY965" t="s">
        <v>254</v>
      </c>
      <c r="AZ965" t="s">
        <v>230</v>
      </c>
      <c r="BA965" t="s">
        <v>273</v>
      </c>
      <c r="BB965" t="s">
        <v>380</v>
      </c>
      <c r="BC965" t="s">
        <v>3927</v>
      </c>
      <c r="BD965" t="s">
        <v>3927</v>
      </c>
      <c r="BE965" t="s">
        <v>3927</v>
      </c>
      <c r="BF965">
        <v>20</v>
      </c>
    </row>
    <row r="966" spans="1:58" x14ac:dyDescent="0.3">
      <c r="A966">
        <v>2026</v>
      </c>
      <c r="B966">
        <v>202605</v>
      </c>
      <c r="C966">
        <v>5</v>
      </c>
      <c r="D966" s="14">
        <v>20001622717165</v>
      </c>
      <c r="E966" t="s">
        <v>2810</v>
      </c>
      <c r="F966" s="2">
        <v>46147.372581018521</v>
      </c>
      <c r="G966" s="2">
        <v>46149</v>
      </c>
      <c r="I966" t="s">
        <v>224</v>
      </c>
      <c r="J966" t="s">
        <v>230</v>
      </c>
      <c r="L966" t="s">
        <v>3774</v>
      </c>
      <c r="M966" t="s">
        <v>994</v>
      </c>
      <c r="N966" t="s">
        <v>989</v>
      </c>
      <c r="O966" t="s">
        <v>554</v>
      </c>
      <c r="Q966" t="s">
        <v>7216</v>
      </c>
      <c r="R966" t="s">
        <v>2809</v>
      </c>
      <c r="S966" t="s">
        <v>4944</v>
      </c>
      <c r="T966" t="s">
        <v>4945</v>
      </c>
      <c r="U966" t="s">
        <v>4008</v>
      </c>
      <c r="V966" t="s">
        <v>980</v>
      </c>
      <c r="W966" t="s">
        <v>245</v>
      </c>
      <c r="X966" t="s">
        <v>225</v>
      </c>
      <c r="Z966">
        <v>4</v>
      </c>
      <c r="AA966" t="s">
        <v>3921</v>
      </c>
      <c r="AB966" t="s">
        <v>7217</v>
      </c>
      <c r="AC966">
        <v>46153.706782407404</v>
      </c>
      <c r="AD966">
        <v>46153</v>
      </c>
      <c r="AE966" t="s">
        <v>3938</v>
      </c>
      <c r="AG966" t="s">
        <v>4870</v>
      </c>
      <c r="AH966">
        <v>6108838568</v>
      </c>
      <c r="AI966" t="s">
        <v>7218</v>
      </c>
      <c r="AM966" t="s">
        <v>3925</v>
      </c>
      <c r="AN966" t="s">
        <v>3926</v>
      </c>
      <c r="AO966" t="s">
        <v>268</v>
      </c>
      <c r="AP966" t="s">
        <v>386</v>
      </c>
      <c r="AQ966" t="s">
        <v>3940</v>
      </c>
      <c r="AU966" t="s">
        <v>4220</v>
      </c>
      <c r="AV966" t="s">
        <v>4000</v>
      </c>
      <c r="AW966" t="s">
        <v>227</v>
      </c>
      <c r="AX966" t="s">
        <v>226</v>
      </c>
      <c r="AY966" t="s">
        <v>254</v>
      </c>
      <c r="AZ966" t="s">
        <v>230</v>
      </c>
      <c r="BA966" t="s">
        <v>395</v>
      </c>
      <c r="BB966" t="s">
        <v>380</v>
      </c>
      <c r="BC966" t="s">
        <v>3927</v>
      </c>
      <c r="BD966" t="s">
        <v>3927</v>
      </c>
      <c r="BE966" t="s">
        <v>3927</v>
      </c>
      <c r="BF966">
        <v>12</v>
      </c>
    </row>
    <row r="967" spans="1:58" x14ac:dyDescent="0.3">
      <c r="A967">
        <v>2026</v>
      </c>
      <c r="B967">
        <v>202605</v>
      </c>
      <c r="C967">
        <v>5</v>
      </c>
      <c r="D967" s="14">
        <v>20001622716958</v>
      </c>
      <c r="E967" t="s">
        <v>2810</v>
      </c>
      <c r="F967" s="2">
        <v>46147.36141203704</v>
      </c>
      <c r="G967" s="2">
        <v>46148</v>
      </c>
      <c r="I967" t="s">
        <v>224</v>
      </c>
      <c r="J967" t="s">
        <v>230</v>
      </c>
      <c r="L967" t="s">
        <v>1150</v>
      </c>
      <c r="M967" t="s">
        <v>261</v>
      </c>
      <c r="N967" t="s">
        <v>237</v>
      </c>
      <c r="O967" t="s">
        <v>257</v>
      </c>
      <c r="Q967" t="s">
        <v>7219</v>
      </c>
      <c r="R967" t="s">
        <v>2809</v>
      </c>
      <c r="S967" t="s">
        <v>515</v>
      </c>
      <c r="T967" t="s">
        <v>522</v>
      </c>
      <c r="U967" t="s">
        <v>258</v>
      </c>
      <c r="V967" t="s">
        <v>247</v>
      </c>
      <c r="W967" t="s">
        <v>245</v>
      </c>
      <c r="X967" t="s">
        <v>225</v>
      </c>
      <c r="Z967">
        <v>1</v>
      </c>
      <c r="AA967" t="s">
        <v>3921</v>
      </c>
      <c r="AB967" t="s">
        <v>7220</v>
      </c>
      <c r="AC967">
        <v>46149.692083333335</v>
      </c>
      <c r="AD967">
        <v>46149</v>
      </c>
      <c r="AE967" t="s">
        <v>3938</v>
      </c>
      <c r="AG967" t="s">
        <v>410</v>
      </c>
      <c r="AH967">
        <v>6108839480</v>
      </c>
      <c r="AI967" t="s">
        <v>7221</v>
      </c>
      <c r="AM967" t="s">
        <v>3925</v>
      </c>
      <c r="AN967" t="s">
        <v>3926</v>
      </c>
      <c r="AO967" t="s">
        <v>268</v>
      </c>
      <c r="AP967" t="s">
        <v>304</v>
      </c>
      <c r="AQ967" t="s">
        <v>3940</v>
      </c>
      <c r="AU967" t="s">
        <v>4282</v>
      </c>
      <c r="AV967" t="s">
        <v>4000</v>
      </c>
      <c r="AW967" t="s">
        <v>320</v>
      </c>
      <c r="AX967" t="s">
        <v>319</v>
      </c>
      <c r="AY967" t="s">
        <v>254</v>
      </c>
      <c r="AZ967" t="s">
        <v>230</v>
      </c>
      <c r="BA967" t="s">
        <v>273</v>
      </c>
      <c r="BB967" t="s">
        <v>380</v>
      </c>
      <c r="BC967" t="s">
        <v>3927</v>
      </c>
      <c r="BD967" t="s">
        <v>3927</v>
      </c>
      <c r="BE967" t="s">
        <v>3927</v>
      </c>
      <c r="BF967">
        <v>12</v>
      </c>
    </row>
    <row r="968" spans="1:58" x14ac:dyDescent="0.3">
      <c r="A968">
        <v>2026</v>
      </c>
      <c r="B968">
        <v>202605</v>
      </c>
      <c r="C968">
        <v>5</v>
      </c>
      <c r="D968" s="14">
        <v>20001622716914</v>
      </c>
      <c r="E968" t="s">
        <v>2810</v>
      </c>
      <c r="F968" s="2">
        <v>46147.358344907407</v>
      </c>
      <c r="G968" s="2">
        <v>46148</v>
      </c>
      <c r="I968" t="s">
        <v>224</v>
      </c>
      <c r="J968" t="s">
        <v>230</v>
      </c>
      <c r="L968" t="s">
        <v>3682</v>
      </c>
      <c r="M968" t="s">
        <v>902</v>
      </c>
      <c r="N968" t="s">
        <v>752</v>
      </c>
      <c r="O968" t="s">
        <v>623</v>
      </c>
      <c r="Q968" t="s">
        <v>7222</v>
      </c>
      <c r="R968" t="s">
        <v>2809</v>
      </c>
      <c r="S968" t="s">
        <v>6790</v>
      </c>
      <c r="T968" t="s">
        <v>6791</v>
      </c>
      <c r="U968" t="s">
        <v>4796</v>
      </c>
      <c r="V968" t="s">
        <v>2024</v>
      </c>
      <c r="W968" t="s">
        <v>245</v>
      </c>
      <c r="X968" t="s">
        <v>387</v>
      </c>
      <c r="Z968">
        <v>4</v>
      </c>
      <c r="AA968" t="s">
        <v>3921</v>
      </c>
      <c r="AB968" t="s">
        <v>7223</v>
      </c>
      <c r="AC968">
        <v>46153.691145833334</v>
      </c>
      <c r="AD968">
        <v>46152</v>
      </c>
      <c r="AE968" t="s">
        <v>3938</v>
      </c>
      <c r="AG968" t="s">
        <v>2026</v>
      </c>
      <c r="AH968">
        <v>6108831683</v>
      </c>
      <c r="AI968" t="s">
        <v>7224</v>
      </c>
      <c r="AM968" t="s">
        <v>3925</v>
      </c>
      <c r="AN968" t="s">
        <v>3926</v>
      </c>
      <c r="AO968" t="s">
        <v>268</v>
      </c>
      <c r="AP968" t="s">
        <v>386</v>
      </c>
      <c r="AQ968" t="s">
        <v>3940</v>
      </c>
      <c r="AU968" t="s">
        <v>4220</v>
      </c>
      <c r="AV968" t="s">
        <v>4000</v>
      </c>
      <c r="AW968" t="s">
        <v>389</v>
      </c>
      <c r="AX968" t="s">
        <v>388</v>
      </c>
      <c r="AY968" t="s">
        <v>253</v>
      </c>
      <c r="AZ968" t="s">
        <v>230</v>
      </c>
      <c r="BA968" t="s">
        <v>395</v>
      </c>
      <c r="BB968" t="s">
        <v>380</v>
      </c>
      <c r="BC968" t="s">
        <v>3927</v>
      </c>
      <c r="BD968" t="s">
        <v>3927</v>
      </c>
      <c r="BE968" t="s">
        <v>3927</v>
      </c>
      <c r="BF968">
        <v>12</v>
      </c>
    </row>
    <row r="969" spans="1:58" x14ac:dyDescent="0.3">
      <c r="A969">
        <v>2026</v>
      </c>
      <c r="B969">
        <v>202605</v>
      </c>
      <c r="C969">
        <v>5</v>
      </c>
      <c r="D969" s="14">
        <v>20001622716023</v>
      </c>
      <c r="E969" t="s">
        <v>2810</v>
      </c>
      <c r="F969" s="2">
        <v>46147.365219907406</v>
      </c>
      <c r="G969" s="2">
        <v>46148</v>
      </c>
      <c r="I969" t="s">
        <v>224</v>
      </c>
      <c r="J969" t="s">
        <v>230</v>
      </c>
      <c r="L969" t="s">
        <v>3605</v>
      </c>
      <c r="M969" t="s">
        <v>309</v>
      </c>
      <c r="N969" t="s">
        <v>297</v>
      </c>
      <c r="O969" t="s">
        <v>283</v>
      </c>
      <c r="Q969" t="s">
        <v>7225</v>
      </c>
      <c r="R969" t="s">
        <v>2809</v>
      </c>
      <c r="S969" t="s">
        <v>6082</v>
      </c>
      <c r="T969" t="s">
        <v>6083</v>
      </c>
      <c r="U969" t="s">
        <v>4008</v>
      </c>
      <c r="V969" t="s">
        <v>980</v>
      </c>
      <c r="W969" t="s">
        <v>245</v>
      </c>
      <c r="X969" t="s">
        <v>225</v>
      </c>
      <c r="Z969">
        <v>4</v>
      </c>
      <c r="AA969" t="s">
        <v>3921</v>
      </c>
      <c r="AB969" t="s">
        <v>7226</v>
      </c>
      <c r="AC969">
        <v>46153.358344907407</v>
      </c>
      <c r="AD969">
        <v>46152</v>
      </c>
      <c r="AE969" t="s">
        <v>3938</v>
      </c>
      <c r="AG969" t="s">
        <v>4870</v>
      </c>
      <c r="AH969">
        <v>6108830640</v>
      </c>
      <c r="AI969" t="s">
        <v>7227</v>
      </c>
      <c r="AM969" t="s">
        <v>3925</v>
      </c>
      <c r="AN969" t="s">
        <v>3926</v>
      </c>
      <c r="AO969" t="s">
        <v>268</v>
      </c>
      <c r="AP969" t="s">
        <v>386</v>
      </c>
      <c r="AQ969" t="s">
        <v>3940</v>
      </c>
      <c r="AU969" t="s">
        <v>4220</v>
      </c>
      <c r="AV969" t="s">
        <v>4000</v>
      </c>
      <c r="AW969" t="s">
        <v>227</v>
      </c>
      <c r="AX969" t="s">
        <v>226</v>
      </c>
      <c r="AY969" t="s">
        <v>254</v>
      </c>
      <c r="AZ969" t="s">
        <v>230</v>
      </c>
      <c r="BA969" t="s">
        <v>273</v>
      </c>
      <c r="BB969" t="s">
        <v>380</v>
      </c>
      <c r="BC969" t="s">
        <v>3927</v>
      </c>
      <c r="BD969" t="s">
        <v>3927</v>
      </c>
      <c r="BE969" t="s">
        <v>3927</v>
      </c>
      <c r="BF969">
        <v>12</v>
      </c>
    </row>
    <row r="970" spans="1:58" x14ac:dyDescent="0.3">
      <c r="A970">
        <v>2026</v>
      </c>
      <c r="B970">
        <v>202605</v>
      </c>
      <c r="C970">
        <v>5</v>
      </c>
      <c r="D970" s="14">
        <v>20001622715773</v>
      </c>
      <c r="E970" t="s">
        <v>2810</v>
      </c>
      <c r="F970" s="2">
        <v>46147.399629629632</v>
      </c>
      <c r="G970" s="2">
        <v>46149</v>
      </c>
      <c r="I970" t="s">
        <v>224</v>
      </c>
      <c r="J970" t="s">
        <v>230</v>
      </c>
      <c r="L970" t="s">
        <v>3327</v>
      </c>
      <c r="M970" t="s">
        <v>309</v>
      </c>
      <c r="N970" t="s">
        <v>297</v>
      </c>
      <c r="O970" t="s">
        <v>283</v>
      </c>
      <c r="Q970" t="s">
        <v>7228</v>
      </c>
      <c r="R970" t="s">
        <v>2809</v>
      </c>
      <c r="S970" t="s">
        <v>5244</v>
      </c>
      <c r="T970" t="s">
        <v>5245</v>
      </c>
      <c r="U970" t="s">
        <v>3034</v>
      </c>
      <c r="V970" t="s">
        <v>3994</v>
      </c>
      <c r="W970" t="s">
        <v>245</v>
      </c>
      <c r="X970" t="s">
        <v>387</v>
      </c>
      <c r="Z970">
        <v>4</v>
      </c>
      <c r="AA970" t="s">
        <v>3921</v>
      </c>
      <c r="AB970" t="s">
        <v>7229</v>
      </c>
      <c r="AC970">
        <v>46153.620787037034</v>
      </c>
      <c r="AD970">
        <v>46153</v>
      </c>
      <c r="AE970" t="s">
        <v>3938</v>
      </c>
      <c r="AG970" t="s">
        <v>4828</v>
      </c>
      <c r="AH970">
        <v>6108835675</v>
      </c>
      <c r="AI970" t="s">
        <v>7230</v>
      </c>
      <c r="AM970" t="s">
        <v>3925</v>
      </c>
      <c r="AN970" t="s">
        <v>3926</v>
      </c>
      <c r="AO970" t="s">
        <v>268</v>
      </c>
      <c r="AP970" t="s">
        <v>304</v>
      </c>
      <c r="AQ970" t="s">
        <v>3940</v>
      </c>
      <c r="AU970" t="s">
        <v>4220</v>
      </c>
      <c r="AV970" t="s">
        <v>4000</v>
      </c>
      <c r="AW970" t="s">
        <v>447</v>
      </c>
      <c r="AX970" t="s">
        <v>446</v>
      </c>
      <c r="AY970" t="s">
        <v>253</v>
      </c>
      <c r="AZ970" t="s">
        <v>230</v>
      </c>
      <c r="BA970" t="s">
        <v>395</v>
      </c>
      <c r="BB970" t="s">
        <v>380</v>
      </c>
      <c r="BC970" t="s">
        <v>3927</v>
      </c>
      <c r="BD970" t="s">
        <v>3927</v>
      </c>
      <c r="BE970" t="s">
        <v>3927</v>
      </c>
      <c r="BF970">
        <v>12</v>
      </c>
    </row>
    <row r="971" spans="1:58" x14ac:dyDescent="0.3">
      <c r="A971">
        <v>2026</v>
      </c>
      <c r="B971">
        <v>202605</v>
      </c>
      <c r="C971">
        <v>5</v>
      </c>
      <c r="D971" s="14">
        <v>20001622714998</v>
      </c>
      <c r="E971" t="s">
        <v>2810</v>
      </c>
      <c r="F971" s="2">
        <v>46147.363715277781</v>
      </c>
      <c r="G971" s="2">
        <v>46148</v>
      </c>
      <c r="I971" t="s">
        <v>224</v>
      </c>
      <c r="J971" t="s">
        <v>230</v>
      </c>
      <c r="L971" t="s">
        <v>3552</v>
      </c>
      <c r="M971" t="s">
        <v>309</v>
      </c>
      <c r="N971" t="s">
        <v>297</v>
      </c>
      <c r="O971" t="s">
        <v>283</v>
      </c>
      <c r="Q971" t="s">
        <v>7231</v>
      </c>
      <c r="R971" t="s">
        <v>2809</v>
      </c>
      <c r="S971" t="s">
        <v>7232</v>
      </c>
      <c r="T971" t="s">
        <v>7233</v>
      </c>
      <c r="U971" t="s">
        <v>4796</v>
      </c>
      <c r="V971" t="s">
        <v>2024</v>
      </c>
      <c r="W971" t="s">
        <v>245</v>
      </c>
      <c r="X971" t="s">
        <v>387</v>
      </c>
      <c r="Z971">
        <v>4</v>
      </c>
      <c r="AA971" t="s">
        <v>3921</v>
      </c>
      <c r="AB971" t="s">
        <v>7234</v>
      </c>
      <c r="AC971">
        <v>46153.691145833334</v>
      </c>
      <c r="AD971">
        <v>46152</v>
      </c>
      <c r="AE971" t="s">
        <v>3938</v>
      </c>
      <c r="AG971" t="s">
        <v>2026</v>
      </c>
      <c r="AH971">
        <v>6108845765</v>
      </c>
      <c r="AI971" t="s">
        <v>7235</v>
      </c>
      <c r="AM971" t="s">
        <v>3925</v>
      </c>
      <c r="AN971" t="s">
        <v>3926</v>
      </c>
      <c r="AO971" t="s">
        <v>268</v>
      </c>
      <c r="AP971" t="s">
        <v>386</v>
      </c>
      <c r="AQ971" t="s">
        <v>3940</v>
      </c>
      <c r="AU971" t="s">
        <v>4220</v>
      </c>
      <c r="AV971" t="s">
        <v>4000</v>
      </c>
      <c r="AW971" t="s">
        <v>447</v>
      </c>
      <c r="AX971" t="s">
        <v>446</v>
      </c>
      <c r="AY971" t="s">
        <v>253</v>
      </c>
      <c r="AZ971" t="s">
        <v>230</v>
      </c>
      <c r="BA971" t="s">
        <v>395</v>
      </c>
      <c r="BB971" t="s">
        <v>380</v>
      </c>
      <c r="BC971" t="s">
        <v>3927</v>
      </c>
      <c r="BD971" t="s">
        <v>3927</v>
      </c>
      <c r="BE971" t="s">
        <v>3927</v>
      </c>
      <c r="BF971">
        <v>12</v>
      </c>
    </row>
    <row r="972" spans="1:58" x14ac:dyDescent="0.3">
      <c r="A972">
        <v>2026</v>
      </c>
      <c r="B972">
        <v>202605</v>
      </c>
      <c r="C972">
        <v>5</v>
      </c>
      <c r="D972" s="14">
        <v>20001622714633</v>
      </c>
      <c r="E972" t="s">
        <v>2810</v>
      </c>
      <c r="F972" s="2">
        <v>46147.393206018518</v>
      </c>
      <c r="G972" s="2">
        <v>46148</v>
      </c>
      <c r="I972" t="s">
        <v>224</v>
      </c>
      <c r="J972" t="s">
        <v>230</v>
      </c>
      <c r="L972" t="s">
        <v>2817</v>
      </c>
      <c r="M972" t="s">
        <v>334</v>
      </c>
      <c r="N972" t="s">
        <v>322</v>
      </c>
      <c r="O972" t="s">
        <v>331</v>
      </c>
      <c r="Q972" t="s">
        <v>7236</v>
      </c>
      <c r="R972" t="s">
        <v>2809</v>
      </c>
      <c r="S972" t="s">
        <v>5244</v>
      </c>
      <c r="T972" t="s">
        <v>5245</v>
      </c>
      <c r="U972" t="s">
        <v>3034</v>
      </c>
      <c r="V972" t="s">
        <v>3994</v>
      </c>
      <c r="W972" t="s">
        <v>245</v>
      </c>
      <c r="X972" t="s">
        <v>225</v>
      </c>
      <c r="Z972">
        <v>1</v>
      </c>
      <c r="AA972" t="s">
        <v>3921</v>
      </c>
      <c r="AB972" t="s">
        <v>7237</v>
      </c>
      <c r="AC972">
        <v>46149.657152777778</v>
      </c>
      <c r="AD972">
        <v>46149</v>
      </c>
      <c r="AE972" t="s">
        <v>3938</v>
      </c>
      <c r="AG972" t="s">
        <v>4828</v>
      </c>
      <c r="AH972">
        <v>6108832710</v>
      </c>
      <c r="AI972" t="s">
        <v>7238</v>
      </c>
      <c r="AM972" t="s">
        <v>3925</v>
      </c>
      <c r="AN972" t="s">
        <v>3926</v>
      </c>
      <c r="AO972" t="s">
        <v>268</v>
      </c>
      <c r="AP972" t="s">
        <v>249</v>
      </c>
      <c r="AQ972" t="s">
        <v>3940</v>
      </c>
      <c r="AU972" t="s">
        <v>4282</v>
      </c>
      <c r="AV972" t="s">
        <v>4000</v>
      </c>
      <c r="AW972" t="s">
        <v>227</v>
      </c>
      <c r="AX972" t="s">
        <v>226</v>
      </c>
      <c r="AY972" t="s">
        <v>254</v>
      </c>
      <c r="AZ972" t="s">
        <v>230</v>
      </c>
      <c r="BA972" t="s">
        <v>395</v>
      </c>
      <c r="BB972" t="s">
        <v>380</v>
      </c>
      <c r="BC972" t="s">
        <v>3927</v>
      </c>
      <c r="BD972" t="s">
        <v>3927</v>
      </c>
      <c r="BE972" t="s">
        <v>3927</v>
      </c>
      <c r="BF972">
        <v>12</v>
      </c>
    </row>
    <row r="973" spans="1:58" x14ac:dyDescent="0.3">
      <c r="A973">
        <v>2026</v>
      </c>
      <c r="B973">
        <v>202605</v>
      </c>
      <c r="C973">
        <v>5</v>
      </c>
      <c r="D973" s="14">
        <v>20001622713316</v>
      </c>
      <c r="E973" t="s">
        <v>2810</v>
      </c>
      <c r="F973" s="2">
        <v>46147.379467592589</v>
      </c>
      <c r="G973" s="2">
        <v>46147</v>
      </c>
      <c r="I973" t="s">
        <v>224</v>
      </c>
      <c r="J973" t="s">
        <v>230</v>
      </c>
      <c r="L973" t="s">
        <v>3133</v>
      </c>
      <c r="M973" t="s">
        <v>1336</v>
      </c>
      <c r="N973" t="s">
        <v>546</v>
      </c>
      <c r="O973" t="s">
        <v>554</v>
      </c>
      <c r="Q973" t="s">
        <v>7239</v>
      </c>
      <c r="R973" t="s">
        <v>2809</v>
      </c>
      <c r="S973" t="s">
        <v>347</v>
      </c>
      <c r="T973" t="s">
        <v>358</v>
      </c>
      <c r="U973" t="s">
        <v>258</v>
      </c>
      <c r="V973" t="s">
        <v>247</v>
      </c>
      <c r="W973" t="s">
        <v>245</v>
      </c>
      <c r="X973" t="s">
        <v>225</v>
      </c>
      <c r="Z973">
        <v>1</v>
      </c>
      <c r="AA973" t="s">
        <v>3921</v>
      </c>
      <c r="AB973" t="s">
        <v>7240</v>
      </c>
      <c r="AC973">
        <v>46148.623182870368</v>
      </c>
      <c r="AD973">
        <v>46148</v>
      </c>
      <c r="AE973" t="s">
        <v>3938</v>
      </c>
      <c r="AG973" t="s">
        <v>359</v>
      </c>
      <c r="AH973">
        <v>6108830653</v>
      </c>
      <c r="AI973" t="s">
        <v>7241</v>
      </c>
      <c r="AM973" t="s">
        <v>3925</v>
      </c>
      <c r="AN973" t="s">
        <v>3926</v>
      </c>
      <c r="AO973" t="s">
        <v>268</v>
      </c>
      <c r="AP973" t="s">
        <v>386</v>
      </c>
      <c r="AQ973" t="s">
        <v>3940</v>
      </c>
      <c r="AU973" t="s">
        <v>4282</v>
      </c>
      <c r="AV973" t="s">
        <v>4000</v>
      </c>
      <c r="AW973" t="s">
        <v>320</v>
      </c>
      <c r="AX973" t="s">
        <v>319</v>
      </c>
      <c r="AY973" t="s">
        <v>254</v>
      </c>
      <c r="AZ973" t="s">
        <v>230</v>
      </c>
      <c r="BA973" t="s">
        <v>395</v>
      </c>
      <c r="BB973" t="s">
        <v>380</v>
      </c>
      <c r="BC973" t="s">
        <v>3927</v>
      </c>
      <c r="BD973" t="s">
        <v>3927</v>
      </c>
      <c r="BE973" t="s">
        <v>3927</v>
      </c>
      <c r="BF973">
        <v>12</v>
      </c>
    </row>
    <row r="974" spans="1:58" x14ac:dyDescent="0.3">
      <c r="A974">
        <v>2026</v>
      </c>
      <c r="B974">
        <v>202605</v>
      </c>
      <c r="C974">
        <v>5</v>
      </c>
      <c r="D974" s="14">
        <v>20001622711674</v>
      </c>
      <c r="E974" t="s">
        <v>2810</v>
      </c>
      <c r="F974" s="2">
        <v>46147.394282407404</v>
      </c>
      <c r="G974" s="2">
        <v>46149</v>
      </c>
      <c r="I974" t="s">
        <v>224</v>
      </c>
      <c r="J974" t="s">
        <v>230</v>
      </c>
      <c r="L974" t="s">
        <v>3851</v>
      </c>
      <c r="M974" t="s">
        <v>4232</v>
      </c>
      <c r="N974" t="s">
        <v>353</v>
      </c>
      <c r="O974" t="s">
        <v>283</v>
      </c>
      <c r="Q974" t="s">
        <v>7242</v>
      </c>
      <c r="R974" t="s">
        <v>2809</v>
      </c>
      <c r="S974" t="s">
        <v>5030</v>
      </c>
      <c r="T974" t="s">
        <v>5031</v>
      </c>
      <c r="U974" t="s">
        <v>4008</v>
      </c>
      <c r="V974" t="s">
        <v>980</v>
      </c>
      <c r="W974" t="s">
        <v>245</v>
      </c>
      <c r="X974" t="s">
        <v>225</v>
      </c>
      <c r="Z974">
        <v>4</v>
      </c>
      <c r="AA974" t="s">
        <v>3921</v>
      </c>
      <c r="AB974" t="s">
        <v>7243</v>
      </c>
      <c r="AC974">
        <v>46153.706782407404</v>
      </c>
      <c r="AD974">
        <v>46153</v>
      </c>
      <c r="AE974" t="s">
        <v>3938</v>
      </c>
      <c r="AG974" t="s">
        <v>4870</v>
      </c>
      <c r="AH974">
        <v>6108850731</v>
      </c>
      <c r="AI974" t="s">
        <v>7244</v>
      </c>
      <c r="AM974" t="s">
        <v>3925</v>
      </c>
      <c r="AN974" t="s">
        <v>3926</v>
      </c>
      <c r="AO974" t="s">
        <v>268</v>
      </c>
      <c r="AP974" t="s">
        <v>386</v>
      </c>
      <c r="AQ974" t="s">
        <v>3940</v>
      </c>
      <c r="AU974" t="s">
        <v>4220</v>
      </c>
      <c r="AV974" t="s">
        <v>4000</v>
      </c>
      <c r="AW974" t="s">
        <v>320</v>
      </c>
      <c r="AX974" t="s">
        <v>319</v>
      </c>
      <c r="AY974" t="s">
        <v>254</v>
      </c>
      <c r="AZ974" t="s">
        <v>230</v>
      </c>
      <c r="BA974" t="s">
        <v>395</v>
      </c>
      <c r="BB974" t="s">
        <v>1857</v>
      </c>
      <c r="BC974" t="s">
        <v>3927</v>
      </c>
      <c r="BD974" t="s">
        <v>3927</v>
      </c>
      <c r="BE974" t="s">
        <v>3927</v>
      </c>
      <c r="BF974">
        <v>12</v>
      </c>
    </row>
    <row r="975" spans="1:58" x14ac:dyDescent="0.3">
      <c r="A975">
        <v>2026</v>
      </c>
      <c r="B975">
        <v>202605</v>
      </c>
      <c r="C975">
        <v>5</v>
      </c>
      <c r="D975" s="14">
        <v>20001622711482</v>
      </c>
      <c r="E975" t="s">
        <v>2810</v>
      </c>
      <c r="F975" s="2">
        <v>46147.386087962965</v>
      </c>
      <c r="G975" s="2">
        <v>46148</v>
      </c>
      <c r="I975" t="s">
        <v>224</v>
      </c>
      <c r="J975" t="s">
        <v>230</v>
      </c>
      <c r="L975" t="s">
        <v>7245</v>
      </c>
      <c r="M975" t="s">
        <v>1933</v>
      </c>
      <c r="N975" t="s">
        <v>1927</v>
      </c>
      <c r="O975" t="s">
        <v>257</v>
      </c>
      <c r="Q975" t="s">
        <v>7246</v>
      </c>
      <c r="R975" t="s">
        <v>2809</v>
      </c>
      <c r="S975" t="s">
        <v>4831</v>
      </c>
      <c r="T975" t="s">
        <v>4832</v>
      </c>
      <c r="U975" t="s">
        <v>3034</v>
      </c>
      <c r="V975" t="s">
        <v>3994</v>
      </c>
      <c r="W975" t="s">
        <v>245</v>
      </c>
      <c r="X975" t="s">
        <v>225</v>
      </c>
      <c r="Z975">
        <v>1</v>
      </c>
      <c r="AA975" t="s">
        <v>3921</v>
      </c>
      <c r="AB975" t="s">
        <v>7247</v>
      </c>
      <c r="AC975">
        <v>46149.657152777778</v>
      </c>
      <c r="AD975">
        <v>46149</v>
      </c>
      <c r="AE975" t="s">
        <v>3938</v>
      </c>
      <c r="AG975" t="s">
        <v>4828</v>
      </c>
      <c r="AH975">
        <v>1029641311</v>
      </c>
      <c r="AI975" t="s">
        <v>7248</v>
      </c>
      <c r="AM975" t="s">
        <v>3925</v>
      </c>
      <c r="AN975" t="s">
        <v>3926</v>
      </c>
      <c r="AO975" t="s">
        <v>268</v>
      </c>
      <c r="AP975" t="s">
        <v>693</v>
      </c>
      <c r="AQ975" t="s">
        <v>3940</v>
      </c>
      <c r="AU975" t="s">
        <v>4282</v>
      </c>
      <c r="AV975" t="s">
        <v>4000</v>
      </c>
      <c r="AW975" t="s">
        <v>1191</v>
      </c>
      <c r="AX975" t="s">
        <v>1190</v>
      </c>
      <c r="AY975" t="s">
        <v>254</v>
      </c>
      <c r="AZ975" t="s">
        <v>230</v>
      </c>
      <c r="BA975" t="s">
        <v>273</v>
      </c>
      <c r="BB975" t="s">
        <v>380</v>
      </c>
      <c r="BC975" t="s">
        <v>3927</v>
      </c>
      <c r="BD975" t="s">
        <v>3927</v>
      </c>
      <c r="BE975" t="s">
        <v>3927</v>
      </c>
      <c r="BF975">
        <v>16</v>
      </c>
    </row>
    <row r="976" spans="1:58" x14ac:dyDescent="0.3">
      <c r="A976">
        <v>2026</v>
      </c>
      <c r="B976">
        <v>202605</v>
      </c>
      <c r="C976">
        <v>5</v>
      </c>
      <c r="D976" s="14">
        <v>20001622711456</v>
      </c>
      <c r="E976" t="s">
        <v>2810</v>
      </c>
      <c r="F976" s="2">
        <v>46147.384965277779</v>
      </c>
      <c r="G976" s="2">
        <v>46148</v>
      </c>
      <c r="I976" t="s">
        <v>224</v>
      </c>
      <c r="J976" t="s">
        <v>230</v>
      </c>
      <c r="L976" t="s">
        <v>7249</v>
      </c>
      <c r="M976" t="s">
        <v>309</v>
      </c>
      <c r="N976" t="s">
        <v>297</v>
      </c>
      <c r="O976" t="s">
        <v>283</v>
      </c>
      <c r="Q976" t="s">
        <v>7250</v>
      </c>
      <c r="R976" t="s">
        <v>2809</v>
      </c>
      <c r="S976" t="s">
        <v>5102</v>
      </c>
      <c r="T976" t="s">
        <v>5103</v>
      </c>
      <c r="U976" t="s">
        <v>5044</v>
      </c>
      <c r="V976" t="s">
        <v>5045</v>
      </c>
      <c r="W976" t="s">
        <v>245</v>
      </c>
      <c r="X976" t="s">
        <v>225</v>
      </c>
      <c r="Z976">
        <v>4</v>
      </c>
      <c r="AA976" t="s">
        <v>3921</v>
      </c>
      <c r="AB976" t="s">
        <v>7251</v>
      </c>
      <c r="AC976">
        <v>46153.351331018515</v>
      </c>
      <c r="AD976">
        <v>46152</v>
      </c>
      <c r="AE976" t="s">
        <v>3938</v>
      </c>
      <c r="AG976" t="s">
        <v>5047</v>
      </c>
      <c r="AH976">
        <v>6108848732</v>
      </c>
      <c r="AI976" t="s">
        <v>7252</v>
      </c>
      <c r="AM976" t="s">
        <v>3925</v>
      </c>
      <c r="AN976" t="s">
        <v>3926</v>
      </c>
      <c r="AO976" t="s">
        <v>268</v>
      </c>
      <c r="AP976" t="s">
        <v>386</v>
      </c>
      <c r="AQ976" t="s">
        <v>3940</v>
      </c>
      <c r="AU976" t="s">
        <v>4220</v>
      </c>
      <c r="AV976" t="s">
        <v>4000</v>
      </c>
      <c r="AW976" t="s">
        <v>320</v>
      </c>
      <c r="AX976" t="s">
        <v>319</v>
      </c>
      <c r="AY976" t="s">
        <v>254</v>
      </c>
      <c r="AZ976" t="s">
        <v>230</v>
      </c>
      <c r="BA976" t="s">
        <v>395</v>
      </c>
      <c r="BB976" t="s">
        <v>380</v>
      </c>
      <c r="BC976" t="s">
        <v>3927</v>
      </c>
      <c r="BD976" t="s">
        <v>3927</v>
      </c>
      <c r="BE976" t="s">
        <v>3927</v>
      </c>
      <c r="BF976">
        <v>1</v>
      </c>
    </row>
    <row r="977" spans="1:58" x14ac:dyDescent="0.3">
      <c r="A977">
        <v>2026</v>
      </c>
      <c r="B977">
        <v>202605</v>
      </c>
      <c r="C977">
        <v>5</v>
      </c>
      <c r="D977" s="14">
        <v>20001622711295</v>
      </c>
      <c r="E977" t="s">
        <v>2810</v>
      </c>
      <c r="F977" s="2">
        <v>46147.377812500003</v>
      </c>
      <c r="G977" s="2">
        <v>46148</v>
      </c>
      <c r="I977" t="s">
        <v>224</v>
      </c>
      <c r="J977" t="s">
        <v>230</v>
      </c>
      <c r="L977" t="s">
        <v>3046</v>
      </c>
      <c r="M977" t="s">
        <v>1045</v>
      </c>
      <c r="N977" t="s">
        <v>1040</v>
      </c>
      <c r="O977" t="s">
        <v>257</v>
      </c>
      <c r="Q977" t="s">
        <v>7253</v>
      </c>
      <c r="R977" t="s">
        <v>2809</v>
      </c>
      <c r="S977" t="s">
        <v>6146</v>
      </c>
      <c r="T977" t="s">
        <v>6147</v>
      </c>
      <c r="U977" t="s">
        <v>5044</v>
      </c>
      <c r="V977" t="s">
        <v>5045</v>
      </c>
      <c r="W977" t="s">
        <v>245</v>
      </c>
      <c r="X977" t="s">
        <v>225</v>
      </c>
      <c r="Z977">
        <v>4</v>
      </c>
      <c r="AA977" t="s">
        <v>3921</v>
      </c>
      <c r="AB977" t="s">
        <v>3995</v>
      </c>
      <c r="AC977">
        <v>46153.45821759259</v>
      </c>
      <c r="AD977">
        <v>46152</v>
      </c>
      <c r="AE977" t="s">
        <v>3938</v>
      </c>
      <c r="AG977" t="s">
        <v>5047</v>
      </c>
      <c r="AH977">
        <v>6042552091</v>
      </c>
      <c r="AI977" t="s">
        <v>7254</v>
      </c>
      <c r="AM977" t="s">
        <v>3925</v>
      </c>
      <c r="AN977" t="s">
        <v>3926</v>
      </c>
      <c r="AO977" t="s">
        <v>268</v>
      </c>
      <c r="AP977" t="s">
        <v>330</v>
      </c>
      <c r="AQ977" t="s">
        <v>3998</v>
      </c>
      <c r="AU977" t="s">
        <v>4220</v>
      </c>
      <c r="AV977" t="s">
        <v>4000</v>
      </c>
      <c r="AW977" t="s">
        <v>227</v>
      </c>
      <c r="AX977" t="s">
        <v>226</v>
      </c>
      <c r="AY977" t="s">
        <v>254</v>
      </c>
      <c r="AZ977" t="s">
        <v>230</v>
      </c>
      <c r="BA977" t="s">
        <v>344</v>
      </c>
      <c r="BB977" t="s">
        <v>232</v>
      </c>
      <c r="BC977" t="s">
        <v>3927</v>
      </c>
      <c r="BD977" t="s">
        <v>3927</v>
      </c>
      <c r="BE977" t="s">
        <v>3927</v>
      </c>
      <c r="BF977">
        <v>16</v>
      </c>
    </row>
    <row r="978" spans="1:58" x14ac:dyDescent="0.3">
      <c r="A978">
        <v>2026</v>
      </c>
      <c r="B978">
        <v>202605</v>
      </c>
      <c r="C978">
        <v>5</v>
      </c>
      <c r="D978" s="14">
        <v>20001622711107</v>
      </c>
      <c r="E978" t="s">
        <v>2810</v>
      </c>
      <c r="F978" s="2">
        <v>46147.36824074074</v>
      </c>
      <c r="G978" s="2">
        <v>46148</v>
      </c>
      <c r="I978" t="s">
        <v>224</v>
      </c>
      <c r="J978" t="s">
        <v>230</v>
      </c>
      <c r="L978" t="s">
        <v>3497</v>
      </c>
      <c r="M978" t="s">
        <v>309</v>
      </c>
      <c r="N978" t="s">
        <v>297</v>
      </c>
      <c r="O978" t="s">
        <v>283</v>
      </c>
      <c r="Q978" t="s">
        <v>7255</v>
      </c>
      <c r="R978" t="s">
        <v>2809</v>
      </c>
      <c r="S978" t="s">
        <v>6966</v>
      </c>
      <c r="T978" t="s">
        <v>6967</v>
      </c>
      <c r="U978" t="s">
        <v>4796</v>
      </c>
      <c r="V978" t="s">
        <v>2024</v>
      </c>
      <c r="W978" t="s">
        <v>245</v>
      </c>
      <c r="X978" t="s">
        <v>225</v>
      </c>
      <c r="Z978">
        <v>4</v>
      </c>
      <c r="AA978" t="s">
        <v>3921</v>
      </c>
      <c r="AB978" t="s">
        <v>7256</v>
      </c>
      <c r="AC978">
        <v>46153.691145833334</v>
      </c>
      <c r="AD978">
        <v>46152</v>
      </c>
      <c r="AE978" t="s">
        <v>3938</v>
      </c>
      <c r="AG978" t="s">
        <v>2026</v>
      </c>
      <c r="AH978">
        <v>6108842786</v>
      </c>
      <c r="AI978" t="s">
        <v>7257</v>
      </c>
      <c r="AM978" t="s">
        <v>3925</v>
      </c>
      <c r="AN978" t="s">
        <v>3926</v>
      </c>
      <c r="AO978" t="s">
        <v>268</v>
      </c>
      <c r="AP978" t="s">
        <v>386</v>
      </c>
      <c r="AQ978" t="s">
        <v>3940</v>
      </c>
      <c r="AU978" t="s">
        <v>4220</v>
      </c>
      <c r="AV978" t="s">
        <v>4000</v>
      </c>
      <c r="AW978" t="s">
        <v>320</v>
      </c>
      <c r="AX978" t="s">
        <v>319</v>
      </c>
      <c r="AY978" t="s">
        <v>254</v>
      </c>
      <c r="AZ978" t="s">
        <v>230</v>
      </c>
      <c r="BA978" t="s">
        <v>395</v>
      </c>
      <c r="BB978" t="s">
        <v>380</v>
      </c>
      <c r="BC978" t="s">
        <v>3927</v>
      </c>
      <c r="BD978" t="s">
        <v>3927</v>
      </c>
      <c r="BE978" t="s">
        <v>3927</v>
      </c>
      <c r="BF978">
        <v>12</v>
      </c>
    </row>
    <row r="979" spans="1:58" x14ac:dyDescent="0.3">
      <c r="A979">
        <v>2026</v>
      </c>
      <c r="B979">
        <v>202605</v>
      </c>
      <c r="C979">
        <v>5</v>
      </c>
      <c r="D979" s="14">
        <v>20001622704122</v>
      </c>
      <c r="E979" t="s">
        <v>2810</v>
      </c>
      <c r="F979" s="2">
        <v>46147.436863425923</v>
      </c>
      <c r="G979" s="2">
        <v>46147</v>
      </c>
      <c r="I979" t="s">
        <v>224</v>
      </c>
      <c r="J979" t="s">
        <v>230</v>
      </c>
      <c r="M979" t="s">
        <v>309</v>
      </c>
      <c r="N979" t="s">
        <v>297</v>
      </c>
      <c r="O979" t="s">
        <v>283</v>
      </c>
      <c r="Q979" t="s">
        <v>7258</v>
      </c>
      <c r="R979" t="s">
        <v>2809</v>
      </c>
      <c r="S979" t="s">
        <v>4807</v>
      </c>
      <c r="T979" t="s">
        <v>4808</v>
      </c>
      <c r="U979" t="s">
        <v>3034</v>
      </c>
      <c r="V979" t="s">
        <v>4809</v>
      </c>
      <c r="W979" t="s">
        <v>245</v>
      </c>
      <c r="X979" t="s">
        <v>387</v>
      </c>
      <c r="Z979">
        <v>0</v>
      </c>
      <c r="AA979" t="s">
        <v>3921</v>
      </c>
      <c r="AB979" t="s">
        <v>4810</v>
      </c>
      <c r="AC979">
        <v>46148.655300925922</v>
      </c>
      <c r="AD979">
        <v>46147</v>
      </c>
      <c r="AE979" t="s">
        <v>4811</v>
      </c>
      <c r="AG979" t="s">
        <v>4812</v>
      </c>
      <c r="AH979">
        <v>6108808501</v>
      </c>
      <c r="AI979" t="s">
        <v>7259</v>
      </c>
      <c r="AM979" t="s">
        <v>3925</v>
      </c>
      <c r="AN979" t="s">
        <v>3926</v>
      </c>
      <c r="AO979" t="s">
        <v>4814</v>
      </c>
      <c r="AP979" t="s">
        <v>304</v>
      </c>
      <c r="AQ979" t="s">
        <v>4815</v>
      </c>
      <c r="AU979" t="s">
        <v>7260</v>
      </c>
      <c r="AV979" t="s">
        <v>4817</v>
      </c>
      <c r="AW979" t="s">
        <v>389</v>
      </c>
      <c r="AX979" t="s">
        <v>388</v>
      </c>
      <c r="AY979" t="s">
        <v>253</v>
      </c>
      <c r="AZ979" t="s">
        <v>230</v>
      </c>
      <c r="BA979" t="s">
        <v>273</v>
      </c>
      <c r="BB979" t="s">
        <v>380</v>
      </c>
      <c r="BC979" t="s">
        <v>3927</v>
      </c>
      <c r="BD979" t="s">
        <v>3927</v>
      </c>
      <c r="BE979" t="s">
        <v>3927</v>
      </c>
      <c r="BF979">
        <v>12</v>
      </c>
    </row>
    <row r="980" spans="1:58" x14ac:dyDescent="0.3">
      <c r="A980">
        <v>2026</v>
      </c>
      <c r="B980">
        <v>202605</v>
      </c>
      <c r="C980">
        <v>5</v>
      </c>
      <c r="D980" s="14">
        <v>20001622704053</v>
      </c>
      <c r="E980" t="s">
        <v>2810</v>
      </c>
      <c r="F980" s="2">
        <v>46147.409456018519</v>
      </c>
      <c r="G980" s="2">
        <v>46149</v>
      </c>
      <c r="I980" t="s">
        <v>224</v>
      </c>
      <c r="J980" t="s">
        <v>230</v>
      </c>
      <c r="L980" t="s">
        <v>7261</v>
      </c>
      <c r="M980" t="s">
        <v>902</v>
      </c>
      <c r="N980" t="s">
        <v>752</v>
      </c>
      <c r="O980" t="s">
        <v>623</v>
      </c>
      <c r="Q980" t="s">
        <v>7262</v>
      </c>
      <c r="R980" t="s">
        <v>2809</v>
      </c>
      <c r="S980" t="s">
        <v>4807</v>
      </c>
      <c r="T980" t="s">
        <v>4808</v>
      </c>
      <c r="U980" t="s">
        <v>3034</v>
      </c>
      <c r="V980" t="s">
        <v>4809</v>
      </c>
      <c r="W980" t="s">
        <v>245</v>
      </c>
      <c r="X980" t="s">
        <v>225</v>
      </c>
      <c r="Z980">
        <v>0</v>
      </c>
      <c r="AA980" t="s">
        <v>3921</v>
      </c>
      <c r="AB980" t="s">
        <v>4810</v>
      </c>
      <c r="AC980">
        <v>46150.776493055557</v>
      </c>
      <c r="AD980">
        <v>46149</v>
      </c>
      <c r="AE980" t="s">
        <v>4811</v>
      </c>
      <c r="AG980" t="s">
        <v>4812</v>
      </c>
      <c r="AH980">
        <v>6108808455</v>
      </c>
      <c r="AI980" t="s">
        <v>7263</v>
      </c>
      <c r="AM980" t="s">
        <v>3925</v>
      </c>
      <c r="AN980" t="s">
        <v>3926</v>
      </c>
      <c r="AO980" t="s">
        <v>4814</v>
      </c>
      <c r="AP980" t="s">
        <v>386</v>
      </c>
      <c r="AQ980" t="s">
        <v>4815</v>
      </c>
      <c r="AU980" t="s">
        <v>5728</v>
      </c>
      <c r="AV980" t="s">
        <v>4817</v>
      </c>
      <c r="AW980" t="s">
        <v>1876</v>
      </c>
      <c r="AX980" t="s">
        <v>1875</v>
      </c>
      <c r="AY980" t="s">
        <v>254</v>
      </c>
      <c r="AZ980" t="s">
        <v>230</v>
      </c>
      <c r="BA980" t="s">
        <v>395</v>
      </c>
      <c r="BB980" t="s">
        <v>380</v>
      </c>
      <c r="BC980" t="s">
        <v>3927</v>
      </c>
      <c r="BD980" t="s">
        <v>3927</v>
      </c>
      <c r="BE980" t="s">
        <v>3927</v>
      </c>
      <c r="BF980">
        <v>12</v>
      </c>
    </row>
    <row r="981" spans="1:58" x14ac:dyDescent="0.3">
      <c r="A981">
        <v>2026</v>
      </c>
      <c r="B981">
        <v>202605</v>
      </c>
      <c r="C981">
        <v>5</v>
      </c>
      <c r="D981" s="14">
        <v>20001622704005</v>
      </c>
      <c r="E981" t="s">
        <v>2810</v>
      </c>
      <c r="F981" s="2">
        <v>46147.392685185187</v>
      </c>
      <c r="G981" s="2">
        <v>46149</v>
      </c>
      <c r="I981" t="s">
        <v>224</v>
      </c>
      <c r="J981" t="s">
        <v>230</v>
      </c>
      <c r="L981" t="s">
        <v>7264</v>
      </c>
      <c r="M981" t="s">
        <v>1366</v>
      </c>
      <c r="N981" t="s">
        <v>1359</v>
      </c>
      <c r="O981" t="s">
        <v>554</v>
      </c>
      <c r="Q981" t="s">
        <v>7265</v>
      </c>
      <c r="R981" t="s">
        <v>2809</v>
      </c>
      <c r="S981" t="s">
        <v>4807</v>
      </c>
      <c r="T981" t="s">
        <v>4808</v>
      </c>
      <c r="U981" t="s">
        <v>3034</v>
      </c>
      <c r="V981" t="s">
        <v>4809</v>
      </c>
      <c r="W981" t="s">
        <v>245</v>
      </c>
      <c r="X981" t="s">
        <v>225</v>
      </c>
      <c r="Z981">
        <v>0</v>
      </c>
      <c r="AA981" t="s">
        <v>3921</v>
      </c>
      <c r="AB981" t="s">
        <v>4810</v>
      </c>
      <c r="AC981">
        <v>46150.776493055557</v>
      </c>
      <c r="AD981">
        <v>46149</v>
      </c>
      <c r="AE981" t="s">
        <v>4811</v>
      </c>
      <c r="AG981" t="s">
        <v>4812</v>
      </c>
      <c r="AH981">
        <v>6108808437</v>
      </c>
      <c r="AI981" t="s">
        <v>7266</v>
      </c>
      <c r="AM981" t="s">
        <v>3925</v>
      </c>
      <c r="AN981" t="s">
        <v>3926</v>
      </c>
      <c r="AO981" t="s">
        <v>4814</v>
      </c>
      <c r="AP981" t="s">
        <v>304</v>
      </c>
      <c r="AQ981" t="s">
        <v>4815</v>
      </c>
      <c r="AU981" t="s">
        <v>5728</v>
      </c>
      <c r="AV981" t="s">
        <v>4817</v>
      </c>
      <c r="AW981" t="s">
        <v>320</v>
      </c>
      <c r="AX981" t="s">
        <v>319</v>
      </c>
      <c r="AY981" t="s">
        <v>254</v>
      </c>
      <c r="AZ981" t="s">
        <v>230</v>
      </c>
      <c r="BA981" t="s">
        <v>395</v>
      </c>
      <c r="BB981" t="s">
        <v>380</v>
      </c>
      <c r="BC981" t="s">
        <v>3927</v>
      </c>
      <c r="BD981" t="s">
        <v>3927</v>
      </c>
      <c r="BE981" t="s">
        <v>3927</v>
      </c>
      <c r="BF981">
        <v>12</v>
      </c>
    </row>
    <row r="982" spans="1:58" x14ac:dyDescent="0.3">
      <c r="A982">
        <v>2026</v>
      </c>
      <c r="B982">
        <v>202605</v>
      </c>
      <c r="C982">
        <v>5</v>
      </c>
      <c r="D982" s="14">
        <v>20001622703672</v>
      </c>
      <c r="E982" t="s">
        <v>2810</v>
      </c>
      <c r="F982" s="2">
        <v>46147.392766203702</v>
      </c>
      <c r="G982" s="2">
        <v>46148</v>
      </c>
      <c r="I982" t="s">
        <v>224</v>
      </c>
      <c r="J982" t="s">
        <v>230</v>
      </c>
      <c r="L982" t="s">
        <v>3340</v>
      </c>
      <c r="M982" t="s">
        <v>309</v>
      </c>
      <c r="N982" t="s">
        <v>297</v>
      </c>
      <c r="O982" t="s">
        <v>283</v>
      </c>
      <c r="Q982" t="s">
        <v>7267</v>
      </c>
      <c r="R982" t="s">
        <v>2809</v>
      </c>
      <c r="S982" t="s">
        <v>1583</v>
      </c>
      <c r="T982" t="s">
        <v>1584</v>
      </c>
      <c r="U982" t="s">
        <v>258</v>
      </c>
      <c r="V982" t="s">
        <v>247</v>
      </c>
      <c r="W982" t="s">
        <v>245</v>
      </c>
      <c r="X982" t="s">
        <v>387</v>
      </c>
      <c r="Z982">
        <v>1</v>
      </c>
      <c r="AA982" t="s">
        <v>3921</v>
      </c>
      <c r="AB982" t="s">
        <v>7268</v>
      </c>
      <c r="AC982">
        <v>46149.692083333335</v>
      </c>
      <c r="AD982">
        <v>46149</v>
      </c>
      <c r="AE982" t="s">
        <v>3938</v>
      </c>
      <c r="AG982" t="s">
        <v>329</v>
      </c>
      <c r="AH982">
        <v>6108839848</v>
      </c>
      <c r="AI982" t="s">
        <v>7269</v>
      </c>
      <c r="AM982" t="s">
        <v>3925</v>
      </c>
      <c r="AN982" t="s">
        <v>3926</v>
      </c>
      <c r="AO982" t="s">
        <v>268</v>
      </c>
      <c r="AP982" t="s">
        <v>249</v>
      </c>
      <c r="AQ982" t="s">
        <v>3940</v>
      </c>
      <c r="AU982" t="s">
        <v>4282</v>
      </c>
      <c r="AV982" t="s">
        <v>4000</v>
      </c>
      <c r="AW982" t="s">
        <v>447</v>
      </c>
      <c r="AX982" t="s">
        <v>446</v>
      </c>
      <c r="AY982" t="s">
        <v>253</v>
      </c>
      <c r="AZ982" t="s">
        <v>230</v>
      </c>
      <c r="BA982" t="s">
        <v>344</v>
      </c>
      <c r="BB982" t="s">
        <v>232</v>
      </c>
      <c r="BC982" t="s">
        <v>3927</v>
      </c>
      <c r="BD982" t="s">
        <v>3927</v>
      </c>
      <c r="BE982" t="s">
        <v>3927</v>
      </c>
      <c r="BF982">
        <v>12</v>
      </c>
    </row>
    <row r="983" spans="1:58" x14ac:dyDescent="0.3">
      <c r="A983">
        <v>2026</v>
      </c>
      <c r="B983">
        <v>202605</v>
      </c>
      <c r="C983">
        <v>5</v>
      </c>
      <c r="D983" s="14">
        <v>20001622702744</v>
      </c>
      <c r="E983" t="s">
        <v>2810</v>
      </c>
      <c r="F983" s="2">
        <v>46147.714953703704</v>
      </c>
      <c r="G983" s="2">
        <v>46149</v>
      </c>
      <c r="I983" t="s">
        <v>224</v>
      </c>
      <c r="J983" t="s">
        <v>230</v>
      </c>
      <c r="L983" t="s">
        <v>7270</v>
      </c>
      <c r="M983" t="s">
        <v>309</v>
      </c>
      <c r="N983" t="s">
        <v>297</v>
      </c>
      <c r="O983" t="s">
        <v>283</v>
      </c>
      <c r="Q983" t="s">
        <v>7271</v>
      </c>
      <c r="R983" t="s">
        <v>2809</v>
      </c>
      <c r="S983" t="s">
        <v>4807</v>
      </c>
      <c r="T983" t="s">
        <v>4808</v>
      </c>
      <c r="U983" t="s">
        <v>3034</v>
      </c>
      <c r="V983" t="s">
        <v>4809</v>
      </c>
      <c r="W983" t="s">
        <v>245</v>
      </c>
      <c r="X983" t="s">
        <v>225</v>
      </c>
      <c r="Z983">
        <v>0</v>
      </c>
      <c r="AA983" t="s">
        <v>3921</v>
      </c>
      <c r="AB983" t="s">
        <v>4810</v>
      </c>
      <c r="AC983">
        <v>46150.776493055557</v>
      </c>
      <c r="AD983">
        <v>46149</v>
      </c>
      <c r="AE983" t="s">
        <v>4811</v>
      </c>
      <c r="AG983" t="s">
        <v>4812</v>
      </c>
      <c r="AH983">
        <v>6108807641</v>
      </c>
      <c r="AI983" t="s">
        <v>7272</v>
      </c>
      <c r="AM983" t="s">
        <v>3925</v>
      </c>
      <c r="AN983" t="s">
        <v>3926</v>
      </c>
      <c r="AO983" t="s">
        <v>4814</v>
      </c>
      <c r="AP983" t="s">
        <v>386</v>
      </c>
      <c r="AQ983" t="s">
        <v>4815</v>
      </c>
      <c r="AU983" t="s">
        <v>5728</v>
      </c>
      <c r="AV983" t="s">
        <v>4817</v>
      </c>
      <c r="AW983" t="s">
        <v>320</v>
      </c>
      <c r="AX983" t="s">
        <v>319</v>
      </c>
      <c r="AY983" t="s">
        <v>254</v>
      </c>
      <c r="AZ983" t="s">
        <v>230</v>
      </c>
      <c r="BA983" t="s">
        <v>273</v>
      </c>
      <c r="BB983" t="s">
        <v>380</v>
      </c>
      <c r="BC983" t="s">
        <v>3927</v>
      </c>
      <c r="BD983" t="s">
        <v>3927</v>
      </c>
      <c r="BE983" t="s">
        <v>3927</v>
      </c>
      <c r="BF983">
        <v>12</v>
      </c>
    </row>
    <row r="984" spans="1:58" x14ac:dyDescent="0.3">
      <c r="A984">
        <v>2026</v>
      </c>
      <c r="B984">
        <v>202605</v>
      </c>
      <c r="C984">
        <v>5</v>
      </c>
      <c r="D984" s="14">
        <v>20001622699533</v>
      </c>
      <c r="E984" t="s">
        <v>2810</v>
      </c>
      <c r="F984" s="2">
        <v>46147.580949074072</v>
      </c>
      <c r="G984" s="2">
        <v>46148</v>
      </c>
      <c r="I984" t="s">
        <v>224</v>
      </c>
      <c r="J984" t="s">
        <v>230</v>
      </c>
      <c r="L984" t="s">
        <v>7273</v>
      </c>
      <c r="M984" t="s">
        <v>494</v>
      </c>
      <c r="N984" t="s">
        <v>486</v>
      </c>
      <c r="O984" t="s">
        <v>257</v>
      </c>
      <c r="Q984" t="s">
        <v>7274</v>
      </c>
      <c r="R984" t="s">
        <v>2809</v>
      </c>
      <c r="S984" t="s">
        <v>4807</v>
      </c>
      <c r="T984" t="s">
        <v>4808</v>
      </c>
      <c r="U984" t="s">
        <v>3034</v>
      </c>
      <c r="V984" t="s">
        <v>4809</v>
      </c>
      <c r="W984" t="s">
        <v>245</v>
      </c>
      <c r="X984" t="s">
        <v>225</v>
      </c>
      <c r="Z984">
        <v>0</v>
      </c>
      <c r="AA984" t="s">
        <v>3921</v>
      </c>
      <c r="AB984" t="s">
        <v>4810</v>
      </c>
      <c r="AC984">
        <v>46149.597546296296</v>
      </c>
      <c r="AD984">
        <v>46148</v>
      </c>
      <c r="AE984" t="s">
        <v>4811</v>
      </c>
      <c r="AG984" t="s">
        <v>4812</v>
      </c>
      <c r="AH984">
        <v>6108804726</v>
      </c>
      <c r="AI984" t="s">
        <v>7275</v>
      </c>
      <c r="AM984" t="s">
        <v>3925</v>
      </c>
      <c r="AN984" t="s">
        <v>3926</v>
      </c>
      <c r="AO984" t="s">
        <v>4814</v>
      </c>
      <c r="AP984" t="s">
        <v>304</v>
      </c>
      <c r="AQ984" t="s">
        <v>4815</v>
      </c>
      <c r="AU984" t="s">
        <v>6415</v>
      </c>
      <c r="AV984" t="s">
        <v>4817</v>
      </c>
      <c r="AW984" t="s">
        <v>320</v>
      </c>
      <c r="AX984" t="s">
        <v>319</v>
      </c>
      <c r="AY984" t="s">
        <v>254</v>
      </c>
      <c r="AZ984" t="s">
        <v>230</v>
      </c>
      <c r="BA984" t="s">
        <v>273</v>
      </c>
      <c r="BB984" t="s">
        <v>380</v>
      </c>
      <c r="BC984" t="s">
        <v>3927</v>
      </c>
      <c r="BD984" t="s">
        <v>3927</v>
      </c>
      <c r="BE984" t="s">
        <v>3927</v>
      </c>
      <c r="BF984">
        <v>12</v>
      </c>
    </row>
    <row r="985" spans="1:58" x14ac:dyDescent="0.3">
      <c r="A985">
        <v>2026</v>
      </c>
      <c r="B985">
        <v>202605</v>
      </c>
      <c r="C985">
        <v>5</v>
      </c>
      <c r="D985" s="14">
        <v>20001622694317</v>
      </c>
      <c r="E985" t="s">
        <v>2810</v>
      </c>
      <c r="F985" s="2">
        <v>46147.484803240739</v>
      </c>
      <c r="G985" s="2">
        <v>46148</v>
      </c>
      <c r="I985" t="s">
        <v>224</v>
      </c>
      <c r="J985" t="s">
        <v>230</v>
      </c>
      <c r="L985" t="s">
        <v>7276</v>
      </c>
      <c r="M985" t="s">
        <v>261</v>
      </c>
      <c r="N985" t="s">
        <v>237</v>
      </c>
      <c r="O985" t="s">
        <v>257</v>
      </c>
      <c r="Q985" t="s">
        <v>7277</v>
      </c>
      <c r="R985" t="s">
        <v>2809</v>
      </c>
      <c r="S985" t="s">
        <v>4807</v>
      </c>
      <c r="T985" t="s">
        <v>4808</v>
      </c>
      <c r="U985" t="s">
        <v>3034</v>
      </c>
      <c r="V985" t="s">
        <v>4809</v>
      </c>
      <c r="W985" t="s">
        <v>245</v>
      </c>
      <c r="X985" t="s">
        <v>225</v>
      </c>
      <c r="Z985">
        <v>0</v>
      </c>
      <c r="AA985" t="s">
        <v>3921</v>
      </c>
      <c r="AB985" t="s">
        <v>4810</v>
      </c>
      <c r="AC985">
        <v>46149.597546296296</v>
      </c>
      <c r="AD985">
        <v>46148</v>
      </c>
      <c r="AE985" t="s">
        <v>4811</v>
      </c>
      <c r="AG985" t="s">
        <v>4812</v>
      </c>
      <c r="AH985">
        <v>6108795649</v>
      </c>
      <c r="AI985" t="s">
        <v>7278</v>
      </c>
      <c r="AM985" t="s">
        <v>3925</v>
      </c>
      <c r="AN985" t="s">
        <v>3926</v>
      </c>
      <c r="AO985" t="s">
        <v>4814</v>
      </c>
      <c r="AP985" t="s">
        <v>853</v>
      </c>
      <c r="AQ985" t="s">
        <v>4815</v>
      </c>
      <c r="AU985" t="s">
        <v>6415</v>
      </c>
      <c r="AV985" t="s">
        <v>4817</v>
      </c>
      <c r="AW985" t="s">
        <v>320</v>
      </c>
      <c r="AX985" t="s">
        <v>319</v>
      </c>
      <c r="AY985" t="s">
        <v>254</v>
      </c>
      <c r="AZ985" t="s">
        <v>230</v>
      </c>
      <c r="BA985" t="s">
        <v>395</v>
      </c>
      <c r="BB985" t="s">
        <v>380</v>
      </c>
      <c r="BC985" t="s">
        <v>3927</v>
      </c>
      <c r="BD985" t="s">
        <v>3927</v>
      </c>
      <c r="BE985" t="s">
        <v>3927</v>
      </c>
      <c r="BF985">
        <v>12</v>
      </c>
    </row>
    <row r="986" spans="1:58" x14ac:dyDescent="0.3">
      <c r="A986">
        <v>2026</v>
      </c>
      <c r="B986">
        <v>202605</v>
      </c>
      <c r="C986">
        <v>5</v>
      </c>
      <c r="D986" s="14">
        <v>20001622675726</v>
      </c>
      <c r="E986" t="s">
        <v>2810</v>
      </c>
      <c r="F986" s="2">
        <v>46147.662222222221</v>
      </c>
      <c r="G986" s="2">
        <v>46149</v>
      </c>
      <c r="I986" t="s">
        <v>224</v>
      </c>
      <c r="J986" t="s">
        <v>230</v>
      </c>
      <c r="L986" t="s">
        <v>7279</v>
      </c>
      <c r="M986" t="s">
        <v>626</v>
      </c>
      <c r="N986" t="s">
        <v>616</v>
      </c>
      <c r="O986" t="s">
        <v>623</v>
      </c>
      <c r="Q986" t="s">
        <v>7280</v>
      </c>
      <c r="R986" t="s">
        <v>2809</v>
      </c>
      <c r="S986" t="s">
        <v>4807</v>
      </c>
      <c r="T986" t="s">
        <v>4808</v>
      </c>
      <c r="U986" t="s">
        <v>3034</v>
      </c>
      <c r="V986" t="s">
        <v>4809</v>
      </c>
      <c r="W986" t="s">
        <v>245</v>
      </c>
      <c r="X986" t="s">
        <v>225</v>
      </c>
      <c r="Z986">
        <v>0</v>
      </c>
      <c r="AA986" t="s">
        <v>3921</v>
      </c>
      <c r="AB986" t="s">
        <v>4810</v>
      </c>
      <c r="AC986">
        <v>46150.776493055557</v>
      </c>
      <c r="AD986">
        <v>46149</v>
      </c>
      <c r="AE986" t="s">
        <v>4811</v>
      </c>
      <c r="AG986" t="s">
        <v>4812</v>
      </c>
      <c r="AH986">
        <v>6108828587</v>
      </c>
      <c r="AI986" t="s">
        <v>7281</v>
      </c>
      <c r="AM986" t="s">
        <v>3925</v>
      </c>
      <c r="AN986" t="s">
        <v>3926</v>
      </c>
      <c r="AO986" t="s">
        <v>4814</v>
      </c>
      <c r="AP986" t="s">
        <v>386</v>
      </c>
      <c r="AQ986" t="s">
        <v>4815</v>
      </c>
      <c r="AU986" t="s">
        <v>5728</v>
      </c>
      <c r="AV986" t="s">
        <v>4817</v>
      </c>
      <c r="AW986" t="s">
        <v>320</v>
      </c>
      <c r="AX986" t="s">
        <v>319</v>
      </c>
      <c r="AY986" t="s">
        <v>254</v>
      </c>
      <c r="AZ986" t="s">
        <v>230</v>
      </c>
      <c r="BA986" t="s">
        <v>344</v>
      </c>
      <c r="BB986" t="s">
        <v>232</v>
      </c>
      <c r="BC986" t="s">
        <v>3927</v>
      </c>
      <c r="BD986" t="s">
        <v>3927</v>
      </c>
      <c r="BE986" t="s">
        <v>3927</v>
      </c>
      <c r="BF986">
        <v>12</v>
      </c>
    </row>
    <row r="987" spans="1:58" x14ac:dyDescent="0.3">
      <c r="A987">
        <v>2026</v>
      </c>
      <c r="B987">
        <v>202605</v>
      </c>
      <c r="C987">
        <v>5</v>
      </c>
      <c r="D987" s="14">
        <v>20001622675242</v>
      </c>
      <c r="E987" t="s">
        <v>2810</v>
      </c>
      <c r="F987" s="2">
        <v>46147.460347222222</v>
      </c>
      <c r="G987" s="2">
        <v>46154</v>
      </c>
      <c r="I987" t="s">
        <v>224</v>
      </c>
      <c r="J987" t="s">
        <v>230</v>
      </c>
      <c r="L987" t="s">
        <v>7282</v>
      </c>
      <c r="M987" t="s">
        <v>902</v>
      </c>
      <c r="N987" t="s">
        <v>752</v>
      </c>
      <c r="O987" t="s">
        <v>623</v>
      </c>
      <c r="Q987" t="s">
        <v>7283</v>
      </c>
      <c r="R987" t="s">
        <v>2809</v>
      </c>
      <c r="S987" t="s">
        <v>4807</v>
      </c>
      <c r="T987" t="s">
        <v>4808</v>
      </c>
      <c r="U987" t="s">
        <v>3034</v>
      </c>
      <c r="V987" t="s">
        <v>4809</v>
      </c>
      <c r="W987" t="s">
        <v>245</v>
      </c>
      <c r="X987" t="s">
        <v>225</v>
      </c>
      <c r="Z987">
        <v>0</v>
      </c>
      <c r="AA987" t="s">
        <v>3921</v>
      </c>
      <c r="AB987" t="s">
        <v>4810</v>
      </c>
      <c r="AC987">
        <v>46155.537430555552</v>
      </c>
      <c r="AD987">
        <v>46154</v>
      </c>
      <c r="AE987" t="s">
        <v>4811</v>
      </c>
      <c r="AG987" t="s">
        <v>4812</v>
      </c>
      <c r="AH987">
        <v>6108828454</v>
      </c>
      <c r="AI987" t="s">
        <v>7284</v>
      </c>
      <c r="AM987" t="s">
        <v>3925</v>
      </c>
      <c r="AN987" t="s">
        <v>3926</v>
      </c>
      <c r="AO987" t="s">
        <v>4814</v>
      </c>
      <c r="AP987" t="s">
        <v>304</v>
      </c>
      <c r="AQ987" t="s">
        <v>4815</v>
      </c>
      <c r="AU987" t="s">
        <v>4816</v>
      </c>
      <c r="AV987" t="s">
        <v>4817</v>
      </c>
      <c r="AW987" t="s">
        <v>1525</v>
      </c>
      <c r="AX987" t="s">
        <v>1524</v>
      </c>
      <c r="AY987" t="s">
        <v>254</v>
      </c>
      <c r="AZ987" t="s">
        <v>230</v>
      </c>
      <c r="BA987" t="s">
        <v>273</v>
      </c>
      <c r="BB987" t="s">
        <v>380</v>
      </c>
      <c r="BC987" t="s">
        <v>3927</v>
      </c>
      <c r="BD987" t="s">
        <v>3927</v>
      </c>
      <c r="BE987" t="s">
        <v>3927</v>
      </c>
      <c r="BF987">
        <v>12</v>
      </c>
    </row>
    <row r="988" spans="1:58" x14ac:dyDescent="0.3">
      <c r="A988">
        <v>2026</v>
      </c>
      <c r="B988">
        <v>202605</v>
      </c>
      <c r="C988">
        <v>5</v>
      </c>
      <c r="D988" s="14">
        <v>20001622675214</v>
      </c>
      <c r="E988" t="s">
        <v>2810</v>
      </c>
      <c r="F988" s="2">
        <v>46147.450810185182</v>
      </c>
      <c r="G988" s="2">
        <v>46148</v>
      </c>
      <c r="I988" t="s">
        <v>224</v>
      </c>
      <c r="J988" t="s">
        <v>230</v>
      </c>
      <c r="L988" t="s">
        <v>7285</v>
      </c>
      <c r="M988" t="s">
        <v>334</v>
      </c>
      <c r="N988" t="s">
        <v>322</v>
      </c>
      <c r="O988" t="s">
        <v>331</v>
      </c>
      <c r="Q988" t="s">
        <v>7286</v>
      </c>
      <c r="R988" t="s">
        <v>2809</v>
      </c>
      <c r="S988" t="s">
        <v>4807</v>
      </c>
      <c r="T988" t="s">
        <v>4808</v>
      </c>
      <c r="U988" t="s">
        <v>3034</v>
      </c>
      <c r="V988" t="s">
        <v>4809</v>
      </c>
      <c r="W988" t="s">
        <v>245</v>
      </c>
      <c r="X988" t="s">
        <v>225</v>
      </c>
      <c r="Z988">
        <v>0</v>
      </c>
      <c r="AA988" t="s">
        <v>3921</v>
      </c>
      <c r="AB988" t="s">
        <v>4810</v>
      </c>
      <c r="AC988">
        <v>46149.597546296296</v>
      </c>
      <c r="AD988">
        <v>46148</v>
      </c>
      <c r="AE988" t="s">
        <v>4811</v>
      </c>
      <c r="AG988" t="s">
        <v>4812</v>
      </c>
      <c r="AH988">
        <v>6108828450</v>
      </c>
      <c r="AI988" t="s">
        <v>7287</v>
      </c>
      <c r="AM988" t="s">
        <v>3925</v>
      </c>
      <c r="AN988" t="s">
        <v>3926</v>
      </c>
      <c r="AO988" t="s">
        <v>4814</v>
      </c>
      <c r="AP988" t="s">
        <v>249</v>
      </c>
      <c r="AQ988" t="s">
        <v>4815</v>
      </c>
      <c r="AU988" t="s">
        <v>6415</v>
      </c>
      <c r="AV988" t="s">
        <v>4817</v>
      </c>
      <c r="AW988" t="s">
        <v>320</v>
      </c>
      <c r="AX988" t="s">
        <v>319</v>
      </c>
      <c r="AY988" t="s">
        <v>254</v>
      </c>
      <c r="AZ988" t="s">
        <v>230</v>
      </c>
      <c r="BA988" t="s">
        <v>273</v>
      </c>
      <c r="BB988" t="s">
        <v>380</v>
      </c>
      <c r="BC988" t="s">
        <v>3927</v>
      </c>
      <c r="BD988" t="s">
        <v>3927</v>
      </c>
      <c r="BE988" t="s">
        <v>3927</v>
      </c>
      <c r="BF988">
        <v>12</v>
      </c>
    </row>
    <row r="989" spans="1:58" x14ac:dyDescent="0.3">
      <c r="A989">
        <v>2026</v>
      </c>
      <c r="B989">
        <v>202605</v>
      </c>
      <c r="C989">
        <v>5</v>
      </c>
      <c r="D989" s="14">
        <v>20001622673592</v>
      </c>
      <c r="E989" t="s">
        <v>2810</v>
      </c>
      <c r="F989" s="2">
        <v>46147.57953703704</v>
      </c>
      <c r="G989" s="2">
        <v>46148</v>
      </c>
      <c r="I989" t="s">
        <v>224</v>
      </c>
      <c r="J989" t="s">
        <v>2950</v>
      </c>
      <c r="L989" t="s">
        <v>3269</v>
      </c>
      <c r="M989" t="s">
        <v>261</v>
      </c>
      <c r="N989" t="s">
        <v>237</v>
      </c>
      <c r="O989" t="s">
        <v>257</v>
      </c>
      <c r="Q989" t="s">
        <v>7288</v>
      </c>
      <c r="R989" t="s">
        <v>2809</v>
      </c>
      <c r="S989" t="s">
        <v>4807</v>
      </c>
      <c r="T989" t="s">
        <v>4808</v>
      </c>
      <c r="U989" t="s">
        <v>3034</v>
      </c>
      <c r="V989" t="s">
        <v>4809</v>
      </c>
      <c r="W989" t="s">
        <v>245</v>
      </c>
      <c r="X989" t="s">
        <v>225</v>
      </c>
      <c r="Z989">
        <v>0</v>
      </c>
      <c r="AA989" t="s">
        <v>3921</v>
      </c>
      <c r="AB989" t="s">
        <v>4810</v>
      </c>
      <c r="AC989">
        <v>46149.597546296296</v>
      </c>
      <c r="AD989">
        <v>46148</v>
      </c>
      <c r="AE989" t="s">
        <v>4811</v>
      </c>
      <c r="AG989" t="s">
        <v>4812</v>
      </c>
      <c r="AH989">
        <v>6108814550</v>
      </c>
      <c r="AI989" t="s">
        <v>7289</v>
      </c>
      <c r="AM989" t="s">
        <v>3925</v>
      </c>
      <c r="AN989" t="s">
        <v>3926</v>
      </c>
      <c r="AO989" t="s">
        <v>4814</v>
      </c>
      <c r="AP989" t="s">
        <v>249</v>
      </c>
      <c r="AQ989" t="s">
        <v>4815</v>
      </c>
      <c r="AU989" t="s">
        <v>6415</v>
      </c>
      <c r="AV989" t="s">
        <v>4817</v>
      </c>
      <c r="AW989" t="s">
        <v>320</v>
      </c>
      <c r="AX989" t="s">
        <v>319</v>
      </c>
      <c r="AY989" t="s">
        <v>254</v>
      </c>
      <c r="AZ989" t="s">
        <v>2950</v>
      </c>
      <c r="BA989" t="s">
        <v>395</v>
      </c>
      <c r="BB989" t="s">
        <v>3014</v>
      </c>
      <c r="BC989" t="s">
        <v>3927</v>
      </c>
      <c r="BD989" t="s">
        <v>3927</v>
      </c>
      <c r="BE989" t="s">
        <v>3927</v>
      </c>
      <c r="BF989">
        <v>12</v>
      </c>
    </row>
    <row r="990" spans="1:58" x14ac:dyDescent="0.3">
      <c r="A990">
        <v>2026</v>
      </c>
      <c r="B990">
        <v>202605</v>
      </c>
      <c r="C990">
        <v>5</v>
      </c>
      <c r="D990" s="14">
        <v>20001622673492</v>
      </c>
      <c r="E990" t="s">
        <v>2810</v>
      </c>
      <c r="F990" s="2">
        <v>46147.527233796296</v>
      </c>
      <c r="G990" s="2">
        <v>46148</v>
      </c>
      <c r="I990" t="s">
        <v>224</v>
      </c>
      <c r="J990" t="s">
        <v>230</v>
      </c>
      <c r="L990" t="s">
        <v>7290</v>
      </c>
      <c r="M990" t="s">
        <v>309</v>
      </c>
      <c r="N990" t="s">
        <v>297</v>
      </c>
      <c r="O990" t="s">
        <v>283</v>
      </c>
      <c r="Q990" t="s">
        <v>7291</v>
      </c>
      <c r="R990" t="s">
        <v>2809</v>
      </c>
      <c r="S990" t="s">
        <v>4807</v>
      </c>
      <c r="T990" t="s">
        <v>4808</v>
      </c>
      <c r="U990" t="s">
        <v>3034</v>
      </c>
      <c r="V990" t="s">
        <v>4809</v>
      </c>
      <c r="W990" t="s">
        <v>245</v>
      </c>
      <c r="X990" t="s">
        <v>225</v>
      </c>
      <c r="Z990">
        <v>0</v>
      </c>
      <c r="AA990" t="s">
        <v>3921</v>
      </c>
      <c r="AB990" t="s">
        <v>4810</v>
      </c>
      <c r="AC990">
        <v>46149.597546296296</v>
      </c>
      <c r="AD990">
        <v>46148</v>
      </c>
      <c r="AE990" t="s">
        <v>4811</v>
      </c>
      <c r="AG990" t="s">
        <v>4812</v>
      </c>
      <c r="AH990">
        <v>6108814513</v>
      </c>
      <c r="AI990" t="s">
        <v>7292</v>
      </c>
      <c r="AM990" t="s">
        <v>3925</v>
      </c>
      <c r="AN990" t="s">
        <v>3926</v>
      </c>
      <c r="AO990" t="s">
        <v>4814</v>
      </c>
      <c r="AP990" t="s">
        <v>249</v>
      </c>
      <c r="AQ990" t="s">
        <v>4815</v>
      </c>
      <c r="AU990" t="s">
        <v>6415</v>
      </c>
      <c r="AV990" t="s">
        <v>4817</v>
      </c>
      <c r="AW990" t="s">
        <v>1525</v>
      </c>
      <c r="AX990" t="s">
        <v>1524</v>
      </c>
      <c r="AY990" t="s">
        <v>254</v>
      </c>
      <c r="AZ990" t="s">
        <v>230</v>
      </c>
      <c r="BA990" t="s">
        <v>395</v>
      </c>
      <c r="BB990" t="s">
        <v>380</v>
      </c>
      <c r="BC990" t="s">
        <v>3927</v>
      </c>
      <c r="BD990" t="s">
        <v>3927</v>
      </c>
      <c r="BE990" t="s">
        <v>3927</v>
      </c>
      <c r="BF990">
        <v>12</v>
      </c>
    </row>
    <row r="991" spans="1:58" x14ac:dyDescent="0.3">
      <c r="A991">
        <v>2026</v>
      </c>
      <c r="B991">
        <v>202605</v>
      </c>
      <c r="C991">
        <v>5</v>
      </c>
      <c r="D991" s="14">
        <v>20001622513730</v>
      </c>
      <c r="E991" t="s">
        <v>2810</v>
      </c>
      <c r="F991" s="2">
        <v>46147.614722222221</v>
      </c>
      <c r="G991" s="2">
        <v>46149</v>
      </c>
      <c r="I991" t="s">
        <v>224</v>
      </c>
      <c r="J991" t="s">
        <v>230</v>
      </c>
      <c r="L991" t="s">
        <v>7293</v>
      </c>
      <c r="M991" t="s">
        <v>4449</v>
      </c>
      <c r="N991" t="s">
        <v>2982</v>
      </c>
      <c r="O991" t="s">
        <v>554</v>
      </c>
      <c r="Q991" t="s">
        <v>7294</v>
      </c>
      <c r="R991" t="s">
        <v>2809</v>
      </c>
      <c r="S991" t="s">
        <v>4807</v>
      </c>
      <c r="T991" t="s">
        <v>4808</v>
      </c>
      <c r="U991" t="s">
        <v>3034</v>
      </c>
      <c r="V991" t="s">
        <v>4809</v>
      </c>
      <c r="W991" t="s">
        <v>245</v>
      </c>
      <c r="X991" t="s">
        <v>225</v>
      </c>
      <c r="Z991">
        <v>0</v>
      </c>
      <c r="AA991" t="s">
        <v>3921</v>
      </c>
      <c r="AB991" t="s">
        <v>4810</v>
      </c>
      <c r="AC991">
        <v>46150.776493055557</v>
      </c>
      <c r="AD991">
        <v>46149</v>
      </c>
      <c r="AE991" t="s">
        <v>4811</v>
      </c>
      <c r="AG991" t="s">
        <v>4812</v>
      </c>
      <c r="AH991">
        <v>6108810616</v>
      </c>
      <c r="AI991" t="s">
        <v>7295</v>
      </c>
      <c r="AM991" t="s">
        <v>3925</v>
      </c>
      <c r="AN991" t="s">
        <v>3926</v>
      </c>
      <c r="AO991" t="s">
        <v>4814</v>
      </c>
      <c r="AP991" t="s">
        <v>304</v>
      </c>
      <c r="AQ991" t="s">
        <v>4815</v>
      </c>
      <c r="AU991" t="s">
        <v>5728</v>
      </c>
      <c r="AV991" t="s">
        <v>4817</v>
      </c>
      <c r="AW991" t="s">
        <v>320</v>
      </c>
      <c r="AX991" t="s">
        <v>319</v>
      </c>
      <c r="AY991" t="s">
        <v>254</v>
      </c>
      <c r="AZ991" t="s">
        <v>230</v>
      </c>
      <c r="BA991" t="s">
        <v>395</v>
      </c>
      <c r="BB991" t="s">
        <v>380</v>
      </c>
      <c r="BC991" t="s">
        <v>3927</v>
      </c>
      <c r="BD991" t="s">
        <v>3927</v>
      </c>
      <c r="BE991" t="s">
        <v>3927</v>
      </c>
      <c r="BF991">
        <v>12</v>
      </c>
    </row>
    <row r="992" spans="1:58" x14ac:dyDescent="0.3">
      <c r="A992">
        <v>2026</v>
      </c>
      <c r="B992">
        <v>202605</v>
      </c>
      <c r="C992">
        <v>5</v>
      </c>
      <c r="D992" s="14">
        <v>20001622513043</v>
      </c>
      <c r="E992" t="s">
        <v>2810</v>
      </c>
      <c r="F992" s="2">
        <v>46147.344456018516</v>
      </c>
      <c r="G992" s="2">
        <v>46147</v>
      </c>
      <c r="I992" t="s">
        <v>224</v>
      </c>
      <c r="J992" t="s">
        <v>230</v>
      </c>
      <c r="L992" t="s">
        <v>7296</v>
      </c>
      <c r="M992" t="s">
        <v>309</v>
      </c>
      <c r="N992" t="s">
        <v>297</v>
      </c>
      <c r="O992" t="s">
        <v>283</v>
      </c>
      <c r="Q992" t="s">
        <v>7297</v>
      </c>
      <c r="R992" t="s">
        <v>2809</v>
      </c>
      <c r="S992" t="s">
        <v>4807</v>
      </c>
      <c r="T992" t="s">
        <v>4808</v>
      </c>
      <c r="U992" t="s">
        <v>3034</v>
      </c>
      <c r="V992" t="s">
        <v>4809</v>
      </c>
      <c r="W992" t="s">
        <v>245</v>
      </c>
      <c r="X992" t="s">
        <v>225</v>
      </c>
      <c r="Z992">
        <v>0</v>
      </c>
      <c r="AA992" t="s">
        <v>3921</v>
      </c>
      <c r="AB992" t="s">
        <v>4810</v>
      </c>
      <c r="AC992">
        <v>46148.655300925922</v>
      </c>
      <c r="AD992">
        <v>46147</v>
      </c>
      <c r="AE992" t="s">
        <v>4811</v>
      </c>
      <c r="AG992" t="s">
        <v>4812</v>
      </c>
      <c r="AH992">
        <v>6108810338</v>
      </c>
      <c r="AI992" t="s">
        <v>7298</v>
      </c>
      <c r="AM992" t="s">
        <v>3925</v>
      </c>
      <c r="AN992" t="s">
        <v>3926</v>
      </c>
      <c r="AO992" t="s">
        <v>4814</v>
      </c>
      <c r="AP992" t="s">
        <v>386</v>
      </c>
      <c r="AQ992" t="s">
        <v>4815</v>
      </c>
      <c r="AU992" t="s">
        <v>7260</v>
      </c>
      <c r="AV992" t="s">
        <v>4817</v>
      </c>
      <c r="AW992" t="s">
        <v>320</v>
      </c>
      <c r="AX992" t="s">
        <v>319</v>
      </c>
      <c r="AY992" t="s">
        <v>254</v>
      </c>
      <c r="AZ992" t="s">
        <v>230</v>
      </c>
      <c r="BA992" t="s">
        <v>395</v>
      </c>
      <c r="BB992" t="s">
        <v>380</v>
      </c>
      <c r="BC992" t="s">
        <v>3927</v>
      </c>
      <c r="BD992" t="s">
        <v>3927</v>
      </c>
      <c r="BE992" t="s">
        <v>3927</v>
      </c>
      <c r="BF992">
        <v>12</v>
      </c>
    </row>
    <row r="993" spans="1:58" x14ac:dyDescent="0.3">
      <c r="A993">
        <v>2026</v>
      </c>
      <c r="B993">
        <v>202605</v>
      </c>
      <c r="C993">
        <v>5</v>
      </c>
      <c r="D993" s="14">
        <v>20001622278889</v>
      </c>
      <c r="E993" t="s">
        <v>2810</v>
      </c>
      <c r="F993" s="2">
        <v>46147.689988425926</v>
      </c>
      <c r="G993" s="2">
        <v>46149</v>
      </c>
      <c r="I993" t="s">
        <v>224</v>
      </c>
      <c r="J993" t="s">
        <v>230</v>
      </c>
      <c r="L993" t="s">
        <v>7299</v>
      </c>
      <c r="M993" t="s">
        <v>309</v>
      </c>
      <c r="N993" t="s">
        <v>297</v>
      </c>
      <c r="O993" t="s">
        <v>283</v>
      </c>
      <c r="Q993" t="s">
        <v>7300</v>
      </c>
      <c r="R993" t="s">
        <v>2809</v>
      </c>
      <c r="S993" t="s">
        <v>4807</v>
      </c>
      <c r="T993" t="s">
        <v>4808</v>
      </c>
      <c r="U993" t="s">
        <v>3034</v>
      </c>
      <c r="V993" t="s">
        <v>4809</v>
      </c>
      <c r="W993" t="s">
        <v>245</v>
      </c>
      <c r="X993" t="s">
        <v>225</v>
      </c>
      <c r="Z993">
        <v>0</v>
      </c>
      <c r="AA993" t="s">
        <v>3921</v>
      </c>
      <c r="AB993" t="s">
        <v>4810</v>
      </c>
      <c r="AC993">
        <v>46150.776493055557</v>
      </c>
      <c r="AD993">
        <v>46149</v>
      </c>
      <c r="AE993" t="s">
        <v>4811</v>
      </c>
      <c r="AG993" t="s">
        <v>4812</v>
      </c>
      <c r="AH993">
        <v>6108863831</v>
      </c>
      <c r="AI993" t="s">
        <v>7301</v>
      </c>
      <c r="AM993" t="s">
        <v>3925</v>
      </c>
      <c r="AN993" t="s">
        <v>3926</v>
      </c>
      <c r="AO993" t="s">
        <v>4814</v>
      </c>
      <c r="AP993" t="s">
        <v>386</v>
      </c>
      <c r="AQ993" t="s">
        <v>4815</v>
      </c>
      <c r="AU993" t="s">
        <v>5728</v>
      </c>
      <c r="AV993" t="s">
        <v>4817</v>
      </c>
      <c r="AW993" t="s">
        <v>320</v>
      </c>
      <c r="AX993" t="s">
        <v>319</v>
      </c>
      <c r="AY993" t="s">
        <v>254</v>
      </c>
      <c r="AZ993" t="s">
        <v>230</v>
      </c>
      <c r="BA993" t="s">
        <v>273</v>
      </c>
      <c r="BB993" t="s">
        <v>380</v>
      </c>
      <c r="BC993" t="s">
        <v>3927</v>
      </c>
      <c r="BD993" t="s">
        <v>3927</v>
      </c>
      <c r="BE993" t="s">
        <v>3927</v>
      </c>
      <c r="BF993">
        <v>12</v>
      </c>
    </row>
    <row r="994" spans="1:58" x14ac:dyDescent="0.3">
      <c r="A994">
        <v>2026</v>
      </c>
      <c r="B994">
        <v>202605</v>
      </c>
      <c r="C994">
        <v>5</v>
      </c>
      <c r="D994" s="14">
        <v>20001622278799</v>
      </c>
      <c r="E994" t="s">
        <v>2810</v>
      </c>
      <c r="F994" s="2">
        <v>46147.635671296295</v>
      </c>
      <c r="G994" s="2">
        <v>46150</v>
      </c>
      <c r="I994" t="s">
        <v>224</v>
      </c>
      <c r="J994" t="s">
        <v>230</v>
      </c>
      <c r="L994" t="s">
        <v>7302</v>
      </c>
      <c r="M994" t="s">
        <v>309</v>
      </c>
      <c r="N994" t="s">
        <v>297</v>
      </c>
      <c r="O994" t="s">
        <v>283</v>
      </c>
      <c r="Q994" t="s">
        <v>7303</v>
      </c>
      <c r="R994" t="s">
        <v>2809</v>
      </c>
      <c r="S994" t="s">
        <v>4807</v>
      </c>
      <c r="T994" t="s">
        <v>4808</v>
      </c>
      <c r="U994" t="s">
        <v>3034</v>
      </c>
      <c r="V994" t="s">
        <v>4809</v>
      </c>
      <c r="W994" t="s">
        <v>245</v>
      </c>
      <c r="X994" t="s">
        <v>225</v>
      </c>
      <c r="Z994">
        <v>0</v>
      </c>
      <c r="AA994" t="s">
        <v>3921</v>
      </c>
      <c r="AB994" t="s">
        <v>4810</v>
      </c>
      <c r="AC994">
        <v>46153.484120370369</v>
      </c>
      <c r="AD994">
        <v>46150</v>
      </c>
      <c r="AE994" t="s">
        <v>4811</v>
      </c>
      <c r="AG994" t="s">
        <v>4812</v>
      </c>
      <c r="AH994">
        <v>6108863799</v>
      </c>
      <c r="AI994" t="s">
        <v>7304</v>
      </c>
      <c r="AM994" t="s">
        <v>3925</v>
      </c>
      <c r="AN994" t="s">
        <v>3926</v>
      </c>
      <c r="AO994" t="s">
        <v>4814</v>
      </c>
      <c r="AP994" t="s">
        <v>386</v>
      </c>
      <c r="AQ994" t="s">
        <v>4815</v>
      </c>
      <c r="AU994" t="s">
        <v>5426</v>
      </c>
      <c r="AV994" t="s">
        <v>4817</v>
      </c>
      <c r="AW994" t="s">
        <v>320</v>
      </c>
      <c r="AX994" t="s">
        <v>319</v>
      </c>
      <c r="AY994" t="s">
        <v>254</v>
      </c>
      <c r="AZ994" t="s">
        <v>230</v>
      </c>
      <c r="BA994" t="s">
        <v>273</v>
      </c>
      <c r="BB994" t="s">
        <v>380</v>
      </c>
      <c r="BC994" t="s">
        <v>3927</v>
      </c>
      <c r="BD994" t="s">
        <v>3927</v>
      </c>
      <c r="BE994" t="s">
        <v>3927</v>
      </c>
      <c r="BF994">
        <v>12</v>
      </c>
    </row>
    <row r="995" spans="1:58" x14ac:dyDescent="0.3">
      <c r="A995">
        <v>2026</v>
      </c>
      <c r="B995">
        <v>202605</v>
      </c>
      <c r="C995">
        <v>5</v>
      </c>
      <c r="D995" s="14">
        <v>20001622270689</v>
      </c>
      <c r="E995" t="s">
        <v>2810</v>
      </c>
      <c r="F995" s="2">
        <v>46147.539363425924</v>
      </c>
      <c r="G995" s="2">
        <v>46148</v>
      </c>
      <c r="I995" t="s">
        <v>224</v>
      </c>
      <c r="J995" t="s">
        <v>230</v>
      </c>
      <c r="L995" t="s">
        <v>7305</v>
      </c>
      <c r="M995" t="s">
        <v>309</v>
      </c>
      <c r="N995" t="s">
        <v>297</v>
      </c>
      <c r="O995" t="s">
        <v>283</v>
      </c>
      <c r="Q995" t="s">
        <v>7306</v>
      </c>
      <c r="R995" t="s">
        <v>2809</v>
      </c>
      <c r="S995" t="s">
        <v>4807</v>
      </c>
      <c r="T995" t="s">
        <v>4808</v>
      </c>
      <c r="U995" t="s">
        <v>3034</v>
      </c>
      <c r="V995" t="s">
        <v>4809</v>
      </c>
      <c r="W995" t="s">
        <v>245</v>
      </c>
      <c r="X995" t="s">
        <v>225</v>
      </c>
      <c r="Z995">
        <v>0</v>
      </c>
      <c r="AA995" t="s">
        <v>3921</v>
      </c>
      <c r="AB995" t="s">
        <v>4810</v>
      </c>
      <c r="AC995">
        <v>46149.597546296296</v>
      </c>
      <c r="AD995">
        <v>46148</v>
      </c>
      <c r="AE995" t="s">
        <v>4811</v>
      </c>
      <c r="AG995" t="s">
        <v>4812</v>
      </c>
      <c r="AH995">
        <v>6108852884</v>
      </c>
      <c r="AI995" t="s">
        <v>7307</v>
      </c>
      <c r="AM995" t="s">
        <v>3925</v>
      </c>
      <c r="AN995" t="s">
        <v>3926</v>
      </c>
      <c r="AO995" t="s">
        <v>4814</v>
      </c>
      <c r="AP995" t="s">
        <v>386</v>
      </c>
      <c r="AQ995" t="s">
        <v>4815</v>
      </c>
      <c r="AU995" t="s">
        <v>6415</v>
      </c>
      <c r="AV995" t="s">
        <v>4817</v>
      </c>
      <c r="AW995" t="s">
        <v>320</v>
      </c>
      <c r="AX995" t="s">
        <v>319</v>
      </c>
      <c r="AY995" t="s">
        <v>254</v>
      </c>
      <c r="AZ995" t="s">
        <v>230</v>
      </c>
      <c r="BA995" t="s">
        <v>395</v>
      </c>
      <c r="BB995" t="s">
        <v>380</v>
      </c>
      <c r="BC995" t="s">
        <v>3927</v>
      </c>
      <c r="BD995" t="s">
        <v>3927</v>
      </c>
      <c r="BE995" t="s">
        <v>3927</v>
      </c>
      <c r="BF995">
        <v>12</v>
      </c>
    </row>
    <row r="996" spans="1:58" x14ac:dyDescent="0.3">
      <c r="A996">
        <v>2026</v>
      </c>
      <c r="B996">
        <v>202605</v>
      </c>
      <c r="C996">
        <v>5</v>
      </c>
      <c r="D996" s="14">
        <v>20001622269315</v>
      </c>
      <c r="E996" t="s">
        <v>2810</v>
      </c>
      <c r="F996" s="2">
        <v>46147.420231481483</v>
      </c>
      <c r="G996" s="2">
        <v>46147</v>
      </c>
      <c r="I996" t="s">
        <v>224</v>
      </c>
      <c r="J996" t="s">
        <v>230</v>
      </c>
      <c r="L996" t="s">
        <v>7308</v>
      </c>
      <c r="M996" t="s">
        <v>392</v>
      </c>
      <c r="N996" t="s">
        <v>353</v>
      </c>
      <c r="O996" t="s">
        <v>283</v>
      </c>
      <c r="Q996" t="s">
        <v>7309</v>
      </c>
      <c r="R996" t="s">
        <v>2809</v>
      </c>
      <c r="S996" t="s">
        <v>4807</v>
      </c>
      <c r="T996" t="s">
        <v>4808</v>
      </c>
      <c r="U996" t="s">
        <v>3034</v>
      </c>
      <c r="V996" t="s">
        <v>4809</v>
      </c>
      <c r="W996" t="s">
        <v>245</v>
      </c>
      <c r="X996" t="s">
        <v>225</v>
      </c>
      <c r="Z996">
        <v>0</v>
      </c>
      <c r="AA996" t="s">
        <v>3921</v>
      </c>
      <c r="AB996" t="s">
        <v>4810</v>
      </c>
      <c r="AC996">
        <v>46148.655300925922</v>
      </c>
      <c r="AD996">
        <v>46147</v>
      </c>
      <c r="AE996" t="s">
        <v>4811</v>
      </c>
      <c r="AG996" t="s">
        <v>4812</v>
      </c>
      <c r="AH996">
        <v>6108792660</v>
      </c>
      <c r="AI996" t="s">
        <v>7310</v>
      </c>
      <c r="AM996" t="s">
        <v>3925</v>
      </c>
      <c r="AN996" t="s">
        <v>3926</v>
      </c>
      <c r="AO996" t="s">
        <v>4814</v>
      </c>
      <c r="AP996" t="s">
        <v>693</v>
      </c>
      <c r="AQ996" t="s">
        <v>4815</v>
      </c>
      <c r="AU996" t="s">
        <v>7260</v>
      </c>
      <c r="AV996" t="s">
        <v>4817</v>
      </c>
      <c r="AW996" t="s">
        <v>320</v>
      </c>
      <c r="AX996" t="s">
        <v>319</v>
      </c>
      <c r="AY996" t="s">
        <v>254</v>
      </c>
      <c r="AZ996" t="s">
        <v>230</v>
      </c>
      <c r="BA996" t="s">
        <v>273</v>
      </c>
      <c r="BB996" t="s">
        <v>380</v>
      </c>
      <c r="BC996" t="s">
        <v>3927</v>
      </c>
      <c r="BD996" t="s">
        <v>3927</v>
      </c>
      <c r="BE996" t="s">
        <v>3927</v>
      </c>
      <c r="BF996">
        <v>12</v>
      </c>
    </row>
    <row r="997" spans="1:58" x14ac:dyDescent="0.3">
      <c r="A997">
        <v>2026</v>
      </c>
      <c r="B997">
        <v>202605</v>
      </c>
      <c r="C997">
        <v>5</v>
      </c>
      <c r="D997" s="14">
        <v>20001622264287</v>
      </c>
      <c r="E997" t="s">
        <v>2810</v>
      </c>
      <c r="F997" s="2">
        <v>46147.336678240739</v>
      </c>
      <c r="G997" s="2">
        <v>46148</v>
      </c>
      <c r="I997" t="s">
        <v>224</v>
      </c>
      <c r="J997" t="s">
        <v>230</v>
      </c>
      <c r="L997" t="s">
        <v>7311</v>
      </c>
      <c r="M997" t="s">
        <v>902</v>
      </c>
      <c r="N997" t="s">
        <v>752</v>
      </c>
      <c r="O997" t="s">
        <v>623</v>
      </c>
      <c r="Q997" t="s">
        <v>7312</v>
      </c>
      <c r="R997" t="s">
        <v>2809</v>
      </c>
      <c r="S997" t="s">
        <v>4807</v>
      </c>
      <c r="T997" t="s">
        <v>4808</v>
      </c>
      <c r="U997" t="s">
        <v>3034</v>
      </c>
      <c r="V997" t="s">
        <v>4809</v>
      </c>
      <c r="W997" t="s">
        <v>245</v>
      </c>
      <c r="X997" t="s">
        <v>225</v>
      </c>
      <c r="Z997">
        <v>0</v>
      </c>
      <c r="AA997" t="s">
        <v>3921</v>
      </c>
      <c r="AB997" t="s">
        <v>4810</v>
      </c>
      <c r="AC997">
        <v>46149.597546296296</v>
      </c>
      <c r="AD997">
        <v>46148</v>
      </c>
      <c r="AE997" t="s">
        <v>4811</v>
      </c>
      <c r="AG997" t="s">
        <v>4812</v>
      </c>
      <c r="AH997">
        <v>6108821304</v>
      </c>
      <c r="AI997" t="s">
        <v>7313</v>
      </c>
      <c r="AM997" t="s">
        <v>3925</v>
      </c>
      <c r="AN997" t="s">
        <v>3926</v>
      </c>
      <c r="AO997" t="s">
        <v>4814</v>
      </c>
      <c r="AP997" t="s">
        <v>386</v>
      </c>
      <c r="AQ997" t="s">
        <v>4815</v>
      </c>
      <c r="AU997" t="s">
        <v>6415</v>
      </c>
      <c r="AV997" t="s">
        <v>4817</v>
      </c>
      <c r="AW997" t="s">
        <v>320</v>
      </c>
      <c r="AX997" t="s">
        <v>319</v>
      </c>
      <c r="AY997" t="s">
        <v>254</v>
      </c>
      <c r="AZ997" t="s">
        <v>230</v>
      </c>
      <c r="BA997" t="s">
        <v>344</v>
      </c>
      <c r="BB997" t="s">
        <v>232</v>
      </c>
      <c r="BC997" t="s">
        <v>3927</v>
      </c>
      <c r="BD997" t="s">
        <v>3927</v>
      </c>
      <c r="BE997" t="s">
        <v>3927</v>
      </c>
      <c r="BF997">
        <v>12</v>
      </c>
    </row>
    <row r="998" spans="1:58" x14ac:dyDescent="0.3">
      <c r="A998">
        <v>2026</v>
      </c>
      <c r="B998">
        <v>202605</v>
      </c>
      <c r="C998">
        <v>5</v>
      </c>
      <c r="D998" s="14">
        <v>20001622262892</v>
      </c>
      <c r="E998" t="s">
        <v>2810</v>
      </c>
      <c r="F998" s="2">
        <v>46147.535439814812</v>
      </c>
      <c r="G998" s="2">
        <v>46147</v>
      </c>
      <c r="I998" t="s">
        <v>224</v>
      </c>
      <c r="J998" t="s">
        <v>230</v>
      </c>
      <c r="L998" t="s">
        <v>7314</v>
      </c>
      <c r="M998" t="s">
        <v>309</v>
      </c>
      <c r="N998" t="s">
        <v>297</v>
      </c>
      <c r="O998" t="s">
        <v>283</v>
      </c>
      <c r="Q998" t="s">
        <v>7315</v>
      </c>
      <c r="R998" t="s">
        <v>2809</v>
      </c>
      <c r="S998" t="s">
        <v>4807</v>
      </c>
      <c r="T998" t="s">
        <v>4808</v>
      </c>
      <c r="U998" t="s">
        <v>3034</v>
      </c>
      <c r="V998" t="s">
        <v>4809</v>
      </c>
      <c r="W998" t="s">
        <v>245</v>
      </c>
      <c r="X998" t="s">
        <v>225</v>
      </c>
      <c r="Z998">
        <v>0</v>
      </c>
      <c r="AA998" t="s">
        <v>3921</v>
      </c>
      <c r="AB998" t="s">
        <v>4810</v>
      </c>
      <c r="AC998">
        <v>46148.655300925922</v>
      </c>
      <c r="AD998">
        <v>46147</v>
      </c>
      <c r="AE998" t="s">
        <v>4811</v>
      </c>
      <c r="AG998" t="s">
        <v>4812</v>
      </c>
      <c r="AH998">
        <v>6108806612</v>
      </c>
      <c r="AI998" t="s">
        <v>7316</v>
      </c>
      <c r="AM998" t="s">
        <v>3925</v>
      </c>
      <c r="AN998" t="s">
        <v>3926</v>
      </c>
      <c r="AO998" t="s">
        <v>4814</v>
      </c>
      <c r="AP998" t="s">
        <v>386</v>
      </c>
      <c r="AQ998" t="s">
        <v>4815</v>
      </c>
      <c r="AU998" t="s">
        <v>7260</v>
      </c>
      <c r="AV998" t="s">
        <v>4817</v>
      </c>
      <c r="AW998" t="s">
        <v>1525</v>
      </c>
      <c r="AX998" t="s">
        <v>1524</v>
      </c>
      <c r="AY998" t="s">
        <v>254</v>
      </c>
      <c r="AZ998" t="s">
        <v>230</v>
      </c>
      <c r="BA998" t="s">
        <v>273</v>
      </c>
      <c r="BB998" t="s">
        <v>380</v>
      </c>
      <c r="BC998" t="s">
        <v>3927</v>
      </c>
      <c r="BD998" t="s">
        <v>3927</v>
      </c>
      <c r="BE998" t="s">
        <v>3927</v>
      </c>
      <c r="BF998">
        <v>12</v>
      </c>
    </row>
    <row r="999" spans="1:58" x14ac:dyDescent="0.3">
      <c r="A999">
        <v>2026</v>
      </c>
      <c r="B999">
        <v>202605</v>
      </c>
      <c r="C999">
        <v>5</v>
      </c>
      <c r="D999" s="14">
        <v>20001622262272</v>
      </c>
      <c r="E999" t="s">
        <v>2810</v>
      </c>
      <c r="F999" s="2">
        <v>46147.285810185182</v>
      </c>
      <c r="G999" s="2">
        <v>46148</v>
      </c>
      <c r="I999" t="s">
        <v>224</v>
      </c>
      <c r="J999" t="s">
        <v>230</v>
      </c>
      <c r="L999" t="s">
        <v>7317</v>
      </c>
      <c r="M999" t="s">
        <v>1366</v>
      </c>
      <c r="N999" t="s">
        <v>1359</v>
      </c>
      <c r="O999" t="s">
        <v>554</v>
      </c>
      <c r="Q999" t="s">
        <v>7318</v>
      </c>
      <c r="R999" t="s">
        <v>2809</v>
      </c>
      <c r="S999" t="s">
        <v>4807</v>
      </c>
      <c r="T999" t="s">
        <v>4808</v>
      </c>
      <c r="U999" t="s">
        <v>3034</v>
      </c>
      <c r="V999" t="s">
        <v>4809</v>
      </c>
      <c r="W999" t="s">
        <v>245</v>
      </c>
      <c r="X999" t="s">
        <v>225</v>
      </c>
      <c r="Z999">
        <v>0</v>
      </c>
      <c r="AA999" t="s">
        <v>3921</v>
      </c>
      <c r="AB999" t="s">
        <v>4810</v>
      </c>
      <c r="AC999">
        <v>46149.597546296296</v>
      </c>
      <c r="AD999">
        <v>46148</v>
      </c>
      <c r="AE999" t="s">
        <v>4811</v>
      </c>
      <c r="AG999" t="s">
        <v>4812</v>
      </c>
      <c r="AH999">
        <v>6108806383</v>
      </c>
      <c r="AI999" t="s">
        <v>7319</v>
      </c>
      <c r="AM999" t="s">
        <v>3925</v>
      </c>
      <c r="AN999" t="s">
        <v>3926</v>
      </c>
      <c r="AO999" t="s">
        <v>4814</v>
      </c>
      <c r="AP999" t="s">
        <v>304</v>
      </c>
      <c r="AQ999" t="s">
        <v>4815</v>
      </c>
      <c r="AU999" t="s">
        <v>6415</v>
      </c>
      <c r="AV999" t="s">
        <v>4817</v>
      </c>
      <c r="AW999" t="s">
        <v>320</v>
      </c>
      <c r="AX999" t="s">
        <v>319</v>
      </c>
      <c r="AY999" t="s">
        <v>254</v>
      </c>
      <c r="AZ999" t="s">
        <v>230</v>
      </c>
      <c r="BA999" t="s">
        <v>395</v>
      </c>
      <c r="BB999" t="s">
        <v>380</v>
      </c>
      <c r="BC999" t="s">
        <v>3927</v>
      </c>
      <c r="BD999" t="s">
        <v>3927</v>
      </c>
      <c r="BE999" t="s">
        <v>3927</v>
      </c>
      <c r="BF999">
        <v>12</v>
      </c>
    </row>
    <row r="1000" spans="1:58" x14ac:dyDescent="0.3">
      <c r="A1000">
        <v>2026</v>
      </c>
      <c r="B1000">
        <v>202605</v>
      </c>
      <c r="C1000">
        <v>5</v>
      </c>
      <c r="D1000" s="14">
        <v>20001622260515</v>
      </c>
      <c r="E1000" t="s">
        <v>2810</v>
      </c>
      <c r="F1000" s="2">
        <v>46147.411215277774</v>
      </c>
      <c r="G1000" s="2">
        <v>46148</v>
      </c>
      <c r="I1000" t="s">
        <v>224</v>
      </c>
      <c r="J1000" t="s">
        <v>230</v>
      </c>
      <c r="M1000" t="s">
        <v>1045</v>
      </c>
      <c r="N1000" t="s">
        <v>1040</v>
      </c>
      <c r="O1000" t="s">
        <v>257</v>
      </c>
      <c r="Q1000" t="s">
        <v>7320</v>
      </c>
      <c r="R1000" t="s">
        <v>2809</v>
      </c>
      <c r="S1000" t="s">
        <v>4807</v>
      </c>
      <c r="T1000" t="s">
        <v>4808</v>
      </c>
      <c r="U1000" t="s">
        <v>3034</v>
      </c>
      <c r="V1000" t="s">
        <v>4809</v>
      </c>
      <c r="W1000" t="s">
        <v>245</v>
      </c>
      <c r="X1000" t="s">
        <v>387</v>
      </c>
      <c r="Z1000">
        <v>0</v>
      </c>
      <c r="AA1000" t="s">
        <v>3921</v>
      </c>
      <c r="AB1000" t="s">
        <v>4810</v>
      </c>
      <c r="AC1000">
        <v>46149.597546296296</v>
      </c>
      <c r="AD1000">
        <v>46148</v>
      </c>
      <c r="AE1000" t="s">
        <v>4811</v>
      </c>
      <c r="AG1000" t="s">
        <v>4812</v>
      </c>
      <c r="AH1000">
        <v>6108824410</v>
      </c>
      <c r="AI1000" t="s">
        <v>7321</v>
      </c>
      <c r="AM1000" t="s">
        <v>3925</v>
      </c>
      <c r="AN1000" t="s">
        <v>3926</v>
      </c>
      <c r="AO1000" t="s">
        <v>4814</v>
      </c>
      <c r="AP1000" t="s">
        <v>386</v>
      </c>
      <c r="AQ1000" t="s">
        <v>4815</v>
      </c>
      <c r="AU1000" t="s">
        <v>6415</v>
      </c>
      <c r="AV1000" t="s">
        <v>4817</v>
      </c>
      <c r="AW1000" t="s">
        <v>389</v>
      </c>
      <c r="AX1000" t="s">
        <v>388</v>
      </c>
      <c r="AY1000" t="s">
        <v>253</v>
      </c>
      <c r="AZ1000" t="s">
        <v>230</v>
      </c>
      <c r="BA1000" t="s">
        <v>395</v>
      </c>
      <c r="BB1000" t="s">
        <v>380</v>
      </c>
      <c r="BC1000" t="s">
        <v>3927</v>
      </c>
      <c r="BD1000" t="s">
        <v>3927</v>
      </c>
      <c r="BE1000" t="s">
        <v>3927</v>
      </c>
      <c r="BF1000">
        <v>12</v>
      </c>
    </row>
    <row r="1001" spans="1:58" x14ac:dyDescent="0.3">
      <c r="A1001">
        <v>2026</v>
      </c>
      <c r="B1001">
        <v>202605</v>
      </c>
      <c r="C1001">
        <v>5</v>
      </c>
      <c r="D1001" s="14">
        <v>20001622256394</v>
      </c>
      <c r="E1001" t="s">
        <v>2810</v>
      </c>
      <c r="F1001" s="2">
        <v>46147.357800925929</v>
      </c>
      <c r="G1001" s="2">
        <v>46147</v>
      </c>
      <c r="I1001" t="s">
        <v>224</v>
      </c>
      <c r="J1001" t="s">
        <v>230</v>
      </c>
      <c r="M1001" t="s">
        <v>309</v>
      </c>
      <c r="N1001" t="s">
        <v>297</v>
      </c>
      <c r="O1001" t="s">
        <v>283</v>
      </c>
      <c r="Q1001" t="s">
        <v>7322</v>
      </c>
      <c r="R1001" t="s">
        <v>2809</v>
      </c>
      <c r="S1001" t="s">
        <v>4807</v>
      </c>
      <c r="T1001" t="s">
        <v>4808</v>
      </c>
      <c r="U1001" t="s">
        <v>3034</v>
      </c>
      <c r="V1001" t="s">
        <v>4809</v>
      </c>
      <c r="W1001" t="s">
        <v>245</v>
      </c>
      <c r="X1001" t="s">
        <v>387</v>
      </c>
      <c r="Z1001">
        <v>0</v>
      </c>
      <c r="AA1001" t="s">
        <v>3921</v>
      </c>
      <c r="AB1001" t="s">
        <v>4810</v>
      </c>
      <c r="AC1001">
        <v>46148.655300925922</v>
      </c>
      <c r="AD1001">
        <v>46147</v>
      </c>
      <c r="AE1001" t="s">
        <v>4811</v>
      </c>
      <c r="AG1001" t="s">
        <v>4812</v>
      </c>
      <c r="AH1001">
        <v>6108805381</v>
      </c>
      <c r="AI1001" t="s">
        <v>7323</v>
      </c>
      <c r="AM1001" t="s">
        <v>3925</v>
      </c>
      <c r="AN1001" t="s">
        <v>3926</v>
      </c>
      <c r="AO1001" t="s">
        <v>4814</v>
      </c>
      <c r="AP1001" t="s">
        <v>386</v>
      </c>
      <c r="AQ1001" t="s">
        <v>4815</v>
      </c>
      <c r="AU1001" t="s">
        <v>7260</v>
      </c>
      <c r="AV1001" t="s">
        <v>4817</v>
      </c>
      <c r="AW1001" t="s">
        <v>389</v>
      </c>
      <c r="AX1001" t="s">
        <v>388</v>
      </c>
      <c r="AY1001" t="s">
        <v>253</v>
      </c>
      <c r="AZ1001" t="s">
        <v>230</v>
      </c>
      <c r="BA1001" t="s">
        <v>395</v>
      </c>
      <c r="BB1001" t="s">
        <v>380</v>
      </c>
      <c r="BC1001" t="s">
        <v>3927</v>
      </c>
      <c r="BD1001" t="s">
        <v>3927</v>
      </c>
      <c r="BE1001" t="s">
        <v>3927</v>
      </c>
      <c r="BF1001">
        <v>12</v>
      </c>
    </row>
    <row r="1002" spans="1:58" x14ac:dyDescent="0.3">
      <c r="A1002">
        <v>2026</v>
      </c>
      <c r="B1002">
        <v>202605</v>
      </c>
      <c r="C1002">
        <v>5</v>
      </c>
      <c r="D1002" s="14">
        <v>20001622197154</v>
      </c>
      <c r="E1002" t="s">
        <v>2810</v>
      </c>
      <c r="F1002" s="2">
        <v>46146.926307870373</v>
      </c>
      <c r="G1002" s="2">
        <v>46147</v>
      </c>
      <c r="I1002" t="s">
        <v>224</v>
      </c>
      <c r="J1002" t="s">
        <v>230</v>
      </c>
      <c r="L1002" t="s">
        <v>7324</v>
      </c>
      <c r="M1002" t="s">
        <v>309</v>
      </c>
      <c r="N1002" t="s">
        <v>297</v>
      </c>
      <c r="O1002" t="s">
        <v>283</v>
      </c>
      <c r="Q1002" t="s">
        <v>7325</v>
      </c>
      <c r="R1002" t="s">
        <v>2809</v>
      </c>
      <c r="S1002" t="s">
        <v>4807</v>
      </c>
      <c r="T1002" t="s">
        <v>4808</v>
      </c>
      <c r="U1002" t="s">
        <v>3034</v>
      </c>
      <c r="V1002" t="s">
        <v>4809</v>
      </c>
      <c r="W1002" t="s">
        <v>245</v>
      </c>
      <c r="X1002" t="s">
        <v>225</v>
      </c>
      <c r="Z1002">
        <v>0</v>
      </c>
      <c r="AA1002" t="s">
        <v>3921</v>
      </c>
      <c r="AB1002" t="s">
        <v>4810</v>
      </c>
      <c r="AC1002">
        <v>46148.655300925922</v>
      </c>
      <c r="AD1002">
        <v>46147</v>
      </c>
      <c r="AE1002" t="s">
        <v>4811</v>
      </c>
      <c r="AG1002" t="s">
        <v>4812</v>
      </c>
      <c r="AH1002">
        <v>6108809301</v>
      </c>
      <c r="AI1002" t="s">
        <v>7326</v>
      </c>
      <c r="AM1002" t="s">
        <v>3925</v>
      </c>
      <c r="AN1002" t="s">
        <v>3926</v>
      </c>
      <c r="AO1002" t="s">
        <v>4814</v>
      </c>
      <c r="AP1002" t="s">
        <v>853</v>
      </c>
      <c r="AQ1002" t="s">
        <v>4815</v>
      </c>
      <c r="AU1002" t="s">
        <v>7260</v>
      </c>
      <c r="AV1002" t="s">
        <v>4817</v>
      </c>
      <c r="AW1002" t="s">
        <v>320</v>
      </c>
      <c r="AX1002" t="s">
        <v>319</v>
      </c>
      <c r="AY1002" t="s">
        <v>254</v>
      </c>
      <c r="AZ1002" t="s">
        <v>230</v>
      </c>
      <c r="BA1002" t="s">
        <v>395</v>
      </c>
      <c r="BB1002" t="s">
        <v>380</v>
      </c>
      <c r="BC1002" t="s">
        <v>3927</v>
      </c>
      <c r="BD1002" t="s">
        <v>3927</v>
      </c>
      <c r="BE1002" t="s">
        <v>3927</v>
      </c>
      <c r="BF1002">
        <v>12</v>
      </c>
    </row>
    <row r="1003" spans="1:58" x14ac:dyDescent="0.3">
      <c r="A1003">
        <v>2026</v>
      </c>
      <c r="B1003">
        <v>202605</v>
      </c>
      <c r="C1003">
        <v>5</v>
      </c>
      <c r="D1003" s="14">
        <v>20001622171442</v>
      </c>
      <c r="E1003" t="s">
        <v>2810</v>
      </c>
      <c r="F1003" s="2">
        <v>46146.996018518519</v>
      </c>
      <c r="G1003" s="2">
        <v>46148</v>
      </c>
      <c r="I1003" t="s">
        <v>224</v>
      </c>
      <c r="J1003" t="s">
        <v>230</v>
      </c>
      <c r="L1003" t="s">
        <v>7327</v>
      </c>
      <c r="M1003" t="s">
        <v>1831</v>
      </c>
      <c r="N1003" t="s">
        <v>353</v>
      </c>
      <c r="O1003" t="s">
        <v>283</v>
      </c>
      <c r="Q1003" t="s">
        <v>7328</v>
      </c>
      <c r="R1003" t="s">
        <v>2809</v>
      </c>
      <c r="S1003" t="s">
        <v>4807</v>
      </c>
      <c r="T1003" t="s">
        <v>4808</v>
      </c>
      <c r="U1003" t="s">
        <v>3034</v>
      </c>
      <c r="V1003" t="s">
        <v>4809</v>
      </c>
      <c r="W1003" t="s">
        <v>245</v>
      </c>
      <c r="X1003" t="s">
        <v>225</v>
      </c>
      <c r="Z1003">
        <v>0</v>
      </c>
      <c r="AA1003" t="s">
        <v>3921</v>
      </c>
      <c r="AB1003" t="s">
        <v>4810</v>
      </c>
      <c r="AC1003">
        <v>46149.597546296296</v>
      </c>
      <c r="AD1003">
        <v>46148</v>
      </c>
      <c r="AE1003" t="s">
        <v>4811</v>
      </c>
      <c r="AG1003" t="s">
        <v>4812</v>
      </c>
      <c r="AH1003">
        <v>6108808353</v>
      </c>
      <c r="AI1003" t="s">
        <v>7329</v>
      </c>
      <c r="AM1003" t="s">
        <v>3925</v>
      </c>
      <c r="AN1003" t="s">
        <v>3926</v>
      </c>
      <c r="AO1003" t="s">
        <v>4814</v>
      </c>
      <c r="AP1003" t="s">
        <v>386</v>
      </c>
      <c r="AQ1003" t="s">
        <v>4815</v>
      </c>
      <c r="AU1003" t="s">
        <v>6415</v>
      </c>
      <c r="AV1003" t="s">
        <v>4817</v>
      </c>
      <c r="AW1003" t="s">
        <v>227</v>
      </c>
      <c r="AX1003" t="s">
        <v>226</v>
      </c>
      <c r="AY1003" t="s">
        <v>254</v>
      </c>
      <c r="AZ1003" t="s">
        <v>230</v>
      </c>
      <c r="BA1003" t="s">
        <v>395</v>
      </c>
      <c r="BB1003" t="s">
        <v>380</v>
      </c>
      <c r="BC1003" t="s">
        <v>3927</v>
      </c>
      <c r="BD1003" t="s">
        <v>3927</v>
      </c>
      <c r="BE1003" t="s">
        <v>3927</v>
      </c>
      <c r="BF1003">
        <v>12</v>
      </c>
    </row>
    <row r="1004" spans="1:58" x14ac:dyDescent="0.3">
      <c r="A1004">
        <v>2026</v>
      </c>
      <c r="B1004">
        <v>202605</v>
      </c>
      <c r="C1004">
        <v>5</v>
      </c>
      <c r="D1004" s="14">
        <v>20001622169817</v>
      </c>
      <c r="E1004" t="s">
        <v>2810</v>
      </c>
      <c r="F1004" s="2">
        <v>46147.27412037037</v>
      </c>
      <c r="G1004" s="2">
        <v>46147</v>
      </c>
      <c r="I1004" t="s">
        <v>224</v>
      </c>
      <c r="J1004" t="s">
        <v>230</v>
      </c>
      <c r="L1004" t="s">
        <v>7290</v>
      </c>
      <c r="M1004" t="s">
        <v>309</v>
      </c>
      <c r="N1004" t="s">
        <v>297</v>
      </c>
      <c r="O1004" t="s">
        <v>283</v>
      </c>
      <c r="Q1004" t="s">
        <v>7330</v>
      </c>
      <c r="R1004" t="s">
        <v>2809</v>
      </c>
      <c r="S1004" t="s">
        <v>4807</v>
      </c>
      <c r="T1004" t="s">
        <v>4808</v>
      </c>
      <c r="U1004" t="s">
        <v>3034</v>
      </c>
      <c r="V1004" t="s">
        <v>4809</v>
      </c>
      <c r="W1004" t="s">
        <v>245</v>
      </c>
      <c r="X1004" t="s">
        <v>225</v>
      </c>
      <c r="Z1004">
        <v>0</v>
      </c>
      <c r="AA1004" t="s">
        <v>3921</v>
      </c>
      <c r="AB1004" t="s">
        <v>4810</v>
      </c>
      <c r="AC1004">
        <v>46148.655300925922</v>
      </c>
      <c r="AD1004">
        <v>46147</v>
      </c>
      <c r="AE1004" t="s">
        <v>4811</v>
      </c>
      <c r="AG1004" t="s">
        <v>4812</v>
      </c>
      <c r="AH1004">
        <v>6108807337</v>
      </c>
      <c r="AI1004" t="s">
        <v>7331</v>
      </c>
      <c r="AM1004" t="s">
        <v>3925</v>
      </c>
      <c r="AN1004" t="s">
        <v>3926</v>
      </c>
      <c r="AO1004" t="s">
        <v>4814</v>
      </c>
      <c r="AP1004" t="s">
        <v>249</v>
      </c>
      <c r="AQ1004" t="s">
        <v>4815</v>
      </c>
      <c r="AU1004" t="s">
        <v>7260</v>
      </c>
      <c r="AV1004" t="s">
        <v>4817</v>
      </c>
      <c r="AW1004" t="s">
        <v>320</v>
      </c>
      <c r="AX1004" t="s">
        <v>319</v>
      </c>
      <c r="AY1004" t="s">
        <v>254</v>
      </c>
      <c r="AZ1004" t="s">
        <v>230</v>
      </c>
      <c r="BA1004" t="s">
        <v>395</v>
      </c>
      <c r="BB1004" t="s">
        <v>380</v>
      </c>
      <c r="BC1004" t="s">
        <v>3927</v>
      </c>
      <c r="BD1004" t="s">
        <v>3927</v>
      </c>
      <c r="BE1004" t="s">
        <v>3927</v>
      </c>
      <c r="BF1004">
        <v>12</v>
      </c>
    </row>
    <row r="1005" spans="1:58" x14ac:dyDescent="0.3">
      <c r="A1005">
        <v>2026</v>
      </c>
      <c r="B1005">
        <v>202605</v>
      </c>
      <c r="C1005">
        <v>5</v>
      </c>
      <c r="D1005" s="14">
        <v>20001622168879</v>
      </c>
      <c r="E1005" t="s">
        <v>2810</v>
      </c>
      <c r="F1005" s="2">
        <v>46147.328240740739</v>
      </c>
      <c r="G1005" s="2">
        <v>46149</v>
      </c>
      <c r="I1005" t="s">
        <v>224</v>
      </c>
      <c r="J1005" t="s">
        <v>230</v>
      </c>
      <c r="L1005" t="s">
        <v>7332</v>
      </c>
      <c r="M1005" t="s">
        <v>902</v>
      </c>
      <c r="N1005" t="s">
        <v>752</v>
      </c>
      <c r="O1005" t="s">
        <v>623</v>
      </c>
      <c r="Q1005" t="s">
        <v>7333</v>
      </c>
      <c r="R1005" t="s">
        <v>2809</v>
      </c>
      <c r="S1005" t="s">
        <v>4807</v>
      </c>
      <c r="T1005" t="s">
        <v>4808</v>
      </c>
      <c r="U1005" t="s">
        <v>3034</v>
      </c>
      <c r="V1005" t="s">
        <v>4809</v>
      </c>
      <c r="W1005" t="s">
        <v>245</v>
      </c>
      <c r="X1005" t="s">
        <v>225</v>
      </c>
      <c r="Z1005">
        <v>0</v>
      </c>
      <c r="AA1005" t="s">
        <v>3921</v>
      </c>
      <c r="AB1005" t="s">
        <v>4810</v>
      </c>
      <c r="AC1005">
        <v>46150.776493055557</v>
      </c>
      <c r="AD1005">
        <v>46149</v>
      </c>
      <c r="AE1005" t="s">
        <v>4811</v>
      </c>
      <c r="AG1005" t="s">
        <v>4812</v>
      </c>
      <c r="AH1005">
        <v>6108804462</v>
      </c>
      <c r="AI1005" t="s">
        <v>7334</v>
      </c>
      <c r="AM1005" t="s">
        <v>3925</v>
      </c>
      <c r="AN1005" t="s">
        <v>3926</v>
      </c>
      <c r="AO1005" t="s">
        <v>4814</v>
      </c>
      <c r="AP1005" t="s">
        <v>304</v>
      </c>
      <c r="AQ1005" t="s">
        <v>4815</v>
      </c>
      <c r="AU1005" t="s">
        <v>5728</v>
      </c>
      <c r="AV1005" t="s">
        <v>4817</v>
      </c>
      <c r="AW1005" t="s">
        <v>320</v>
      </c>
      <c r="AX1005" t="s">
        <v>319</v>
      </c>
      <c r="AY1005" t="s">
        <v>254</v>
      </c>
      <c r="AZ1005" t="s">
        <v>230</v>
      </c>
      <c r="BA1005" t="s">
        <v>395</v>
      </c>
      <c r="BB1005" t="s">
        <v>380</v>
      </c>
      <c r="BC1005" t="s">
        <v>3927</v>
      </c>
      <c r="BD1005" t="s">
        <v>3927</v>
      </c>
      <c r="BE1005" t="s">
        <v>3927</v>
      </c>
      <c r="BF1005">
        <v>12</v>
      </c>
    </row>
    <row r="1006" spans="1:58" x14ac:dyDescent="0.3">
      <c r="A1006">
        <v>2026</v>
      </c>
      <c r="B1006">
        <v>202605</v>
      </c>
      <c r="C1006">
        <v>5</v>
      </c>
      <c r="D1006" s="14">
        <v>20001622163564</v>
      </c>
      <c r="E1006" t="s">
        <v>2810</v>
      </c>
      <c r="F1006" s="2">
        <v>46147.334780092591</v>
      </c>
      <c r="G1006" s="2">
        <v>46148</v>
      </c>
      <c r="I1006" t="s">
        <v>224</v>
      </c>
      <c r="J1006" t="s">
        <v>230</v>
      </c>
      <c r="L1006" t="s">
        <v>3030</v>
      </c>
      <c r="M1006" t="s">
        <v>309</v>
      </c>
      <c r="N1006" t="s">
        <v>297</v>
      </c>
      <c r="O1006" t="s">
        <v>283</v>
      </c>
      <c r="Q1006" t="s">
        <v>7335</v>
      </c>
      <c r="R1006" t="s">
        <v>2809</v>
      </c>
      <c r="S1006" t="s">
        <v>5640</v>
      </c>
      <c r="T1006" t="s">
        <v>5641</v>
      </c>
      <c r="U1006" t="s">
        <v>3034</v>
      </c>
      <c r="V1006" t="s">
        <v>647</v>
      </c>
      <c r="W1006" t="s">
        <v>245</v>
      </c>
      <c r="X1006" t="s">
        <v>225</v>
      </c>
      <c r="Z1006">
        <v>4</v>
      </c>
      <c r="AA1006" t="s">
        <v>3921</v>
      </c>
      <c r="AB1006" t="s">
        <v>7117</v>
      </c>
      <c r="AC1006">
        <v>46153.354085648149</v>
      </c>
      <c r="AD1006">
        <v>46152</v>
      </c>
      <c r="AE1006" t="s">
        <v>3938</v>
      </c>
      <c r="AG1006" t="s">
        <v>5006</v>
      </c>
      <c r="AH1006">
        <v>6108834521</v>
      </c>
      <c r="AI1006" t="s">
        <v>7336</v>
      </c>
      <c r="AM1006" t="s">
        <v>3925</v>
      </c>
      <c r="AN1006" t="s">
        <v>3926</v>
      </c>
      <c r="AO1006" t="s">
        <v>268</v>
      </c>
      <c r="AP1006" t="s">
        <v>330</v>
      </c>
      <c r="AQ1006" t="s">
        <v>3940</v>
      </c>
      <c r="AU1006" t="s">
        <v>4220</v>
      </c>
      <c r="AV1006" t="s">
        <v>4000</v>
      </c>
      <c r="AW1006" t="s">
        <v>320</v>
      </c>
      <c r="AX1006" t="s">
        <v>319</v>
      </c>
      <c r="AY1006" t="s">
        <v>254</v>
      </c>
      <c r="AZ1006" t="s">
        <v>230</v>
      </c>
      <c r="BA1006" t="s">
        <v>395</v>
      </c>
      <c r="BB1006" t="s">
        <v>380</v>
      </c>
      <c r="BC1006" t="s">
        <v>3927</v>
      </c>
      <c r="BD1006" t="s">
        <v>3927</v>
      </c>
      <c r="BE1006" t="s">
        <v>3927</v>
      </c>
      <c r="BF1006">
        <v>12</v>
      </c>
    </row>
    <row r="1007" spans="1:58" x14ac:dyDescent="0.3">
      <c r="A1007">
        <v>2026</v>
      </c>
      <c r="B1007">
        <v>202605</v>
      </c>
      <c r="C1007">
        <v>5</v>
      </c>
      <c r="D1007" s="14">
        <v>20001622163368</v>
      </c>
      <c r="E1007" t="s">
        <v>2810</v>
      </c>
      <c r="F1007" s="2">
        <v>46146.847129629627</v>
      </c>
      <c r="G1007" s="2">
        <v>46149</v>
      </c>
      <c r="I1007" t="s">
        <v>224</v>
      </c>
      <c r="J1007" t="s">
        <v>230</v>
      </c>
      <c r="L1007" t="s">
        <v>3756</v>
      </c>
      <c r="M1007" t="s">
        <v>902</v>
      </c>
      <c r="N1007" t="s">
        <v>752</v>
      </c>
      <c r="O1007" t="s">
        <v>623</v>
      </c>
      <c r="Q1007" t="s">
        <v>7337</v>
      </c>
      <c r="R1007" t="s">
        <v>2809</v>
      </c>
      <c r="S1007" t="s">
        <v>407</v>
      </c>
      <c r="T1007" t="s">
        <v>408</v>
      </c>
      <c r="U1007" t="s">
        <v>258</v>
      </c>
      <c r="V1007" t="s">
        <v>247</v>
      </c>
      <c r="W1007" t="s">
        <v>245</v>
      </c>
      <c r="X1007" t="s">
        <v>225</v>
      </c>
      <c r="Z1007">
        <v>1</v>
      </c>
      <c r="AA1007" t="s">
        <v>3921</v>
      </c>
      <c r="AB1007" t="s">
        <v>7338</v>
      </c>
      <c r="AC1007">
        <v>46150.616296296299</v>
      </c>
      <c r="AD1007">
        <v>46150</v>
      </c>
      <c r="AE1007" t="s">
        <v>3938</v>
      </c>
      <c r="AG1007" t="s">
        <v>410</v>
      </c>
      <c r="AH1007">
        <v>6069841603</v>
      </c>
      <c r="AI1007" t="s">
        <v>7339</v>
      </c>
      <c r="AM1007" t="s">
        <v>3925</v>
      </c>
      <c r="AN1007" t="s">
        <v>3926</v>
      </c>
      <c r="AO1007" t="s">
        <v>268</v>
      </c>
      <c r="AP1007" t="s">
        <v>304</v>
      </c>
      <c r="AQ1007" t="s">
        <v>3940</v>
      </c>
      <c r="AU1007" t="s">
        <v>4149</v>
      </c>
      <c r="AV1007" t="s">
        <v>4000</v>
      </c>
      <c r="AW1007" t="s">
        <v>227</v>
      </c>
      <c r="AX1007" t="s">
        <v>226</v>
      </c>
      <c r="AY1007" t="s">
        <v>254</v>
      </c>
      <c r="AZ1007" t="s">
        <v>230</v>
      </c>
      <c r="BA1007" t="s">
        <v>273</v>
      </c>
      <c r="BB1007" t="s">
        <v>380</v>
      </c>
      <c r="BC1007" t="s">
        <v>3927</v>
      </c>
      <c r="BD1007" t="s">
        <v>3927</v>
      </c>
      <c r="BE1007" t="s">
        <v>3927</v>
      </c>
      <c r="BF1007">
        <v>9</v>
      </c>
    </row>
    <row r="1008" spans="1:58" x14ac:dyDescent="0.3">
      <c r="A1008">
        <v>2026</v>
      </c>
      <c r="B1008">
        <v>202605</v>
      </c>
      <c r="C1008">
        <v>5</v>
      </c>
      <c r="D1008" s="14">
        <v>20001622163062</v>
      </c>
      <c r="E1008" t="s">
        <v>2810</v>
      </c>
      <c r="F1008" s="2">
        <v>46146.773078703707</v>
      </c>
      <c r="G1008" s="2">
        <v>46147</v>
      </c>
      <c r="I1008" t="s">
        <v>224</v>
      </c>
      <c r="J1008" t="s">
        <v>230</v>
      </c>
      <c r="L1008" t="s">
        <v>1055</v>
      </c>
      <c r="M1008" t="s">
        <v>809</v>
      </c>
      <c r="N1008" t="s">
        <v>237</v>
      </c>
      <c r="O1008" t="s">
        <v>257</v>
      </c>
      <c r="Q1008" t="s">
        <v>1059</v>
      </c>
      <c r="R1008" t="s">
        <v>2809</v>
      </c>
      <c r="S1008" t="s">
        <v>243</v>
      </c>
      <c r="T1008" t="s">
        <v>244</v>
      </c>
      <c r="U1008" t="s">
        <v>258</v>
      </c>
      <c r="V1008" t="s">
        <v>247</v>
      </c>
      <c r="W1008" t="s">
        <v>245</v>
      </c>
      <c r="X1008" t="s">
        <v>225</v>
      </c>
      <c r="Z1008">
        <v>1</v>
      </c>
      <c r="AA1008" t="s">
        <v>3921</v>
      </c>
      <c r="AB1008" t="s">
        <v>7340</v>
      </c>
      <c r="AC1008">
        <v>46148.623182870368</v>
      </c>
      <c r="AD1008">
        <v>46148</v>
      </c>
      <c r="AE1008" t="s">
        <v>3938</v>
      </c>
      <c r="AG1008" t="s">
        <v>248</v>
      </c>
      <c r="AH1008">
        <v>6108838496</v>
      </c>
      <c r="AI1008" t="s">
        <v>7341</v>
      </c>
      <c r="AM1008" t="s">
        <v>3925</v>
      </c>
      <c r="AN1008" t="s">
        <v>3926</v>
      </c>
      <c r="AO1008" t="s">
        <v>268</v>
      </c>
      <c r="AP1008" t="s">
        <v>386</v>
      </c>
      <c r="AQ1008" t="s">
        <v>3940</v>
      </c>
      <c r="AU1008" t="s">
        <v>4282</v>
      </c>
      <c r="AV1008" t="s">
        <v>4000</v>
      </c>
      <c r="AW1008" t="s">
        <v>227</v>
      </c>
      <c r="AX1008" t="s">
        <v>226</v>
      </c>
      <c r="AY1008" t="s">
        <v>254</v>
      </c>
      <c r="AZ1008" t="s">
        <v>230</v>
      </c>
      <c r="BA1008" t="s">
        <v>395</v>
      </c>
      <c r="BB1008" t="s">
        <v>380</v>
      </c>
      <c r="BC1008" t="s">
        <v>3927</v>
      </c>
      <c r="BD1008" t="s">
        <v>3927</v>
      </c>
      <c r="BE1008" t="s">
        <v>3927</v>
      </c>
      <c r="BF1008">
        <v>12</v>
      </c>
    </row>
    <row r="1009" spans="1:58" x14ac:dyDescent="0.3">
      <c r="A1009">
        <v>2026</v>
      </c>
      <c r="B1009">
        <v>202605</v>
      </c>
      <c r="C1009">
        <v>5</v>
      </c>
      <c r="D1009" s="14">
        <v>20001622162677</v>
      </c>
      <c r="E1009" t="s">
        <v>2810</v>
      </c>
      <c r="F1009" s="2">
        <v>46147.347291666665</v>
      </c>
      <c r="G1009" s="2">
        <v>46150</v>
      </c>
      <c r="I1009" t="s">
        <v>224</v>
      </c>
      <c r="J1009" t="s">
        <v>230</v>
      </c>
      <c r="L1009" t="s">
        <v>3450</v>
      </c>
      <c r="M1009" t="s">
        <v>309</v>
      </c>
      <c r="N1009" t="s">
        <v>297</v>
      </c>
      <c r="O1009" t="s">
        <v>283</v>
      </c>
      <c r="Q1009" t="s">
        <v>7342</v>
      </c>
      <c r="R1009" t="s">
        <v>2809</v>
      </c>
      <c r="S1009" t="s">
        <v>5306</v>
      </c>
      <c r="T1009" t="s">
        <v>5307</v>
      </c>
      <c r="U1009" t="s">
        <v>3034</v>
      </c>
      <c r="V1009" t="s">
        <v>647</v>
      </c>
      <c r="W1009" t="s">
        <v>245</v>
      </c>
      <c r="X1009" t="s">
        <v>225</v>
      </c>
      <c r="Z1009">
        <v>4</v>
      </c>
      <c r="AA1009" t="s">
        <v>3921</v>
      </c>
      <c r="AB1009" t="s">
        <v>7343</v>
      </c>
      <c r="AC1009">
        <v>46154.683587962965</v>
      </c>
      <c r="AD1009">
        <v>46154</v>
      </c>
      <c r="AE1009" t="s">
        <v>3938</v>
      </c>
      <c r="AG1009" t="s">
        <v>5006</v>
      </c>
      <c r="AH1009">
        <v>6108823670</v>
      </c>
      <c r="AI1009" t="s">
        <v>7344</v>
      </c>
      <c r="AM1009" t="s">
        <v>3925</v>
      </c>
      <c r="AN1009" t="s">
        <v>3926</v>
      </c>
      <c r="AO1009" t="s">
        <v>268</v>
      </c>
      <c r="AP1009" t="s">
        <v>386</v>
      </c>
      <c r="AQ1009" t="s">
        <v>3940</v>
      </c>
      <c r="AU1009" t="s">
        <v>3999</v>
      </c>
      <c r="AV1009" t="s">
        <v>4000</v>
      </c>
      <c r="AW1009" t="s">
        <v>320</v>
      </c>
      <c r="AX1009" t="s">
        <v>319</v>
      </c>
      <c r="AY1009" t="s">
        <v>254</v>
      </c>
      <c r="AZ1009" t="s">
        <v>230</v>
      </c>
      <c r="BA1009" t="s">
        <v>395</v>
      </c>
      <c r="BB1009" t="s">
        <v>380</v>
      </c>
      <c r="BC1009" t="s">
        <v>3927</v>
      </c>
      <c r="BD1009" t="s">
        <v>3927</v>
      </c>
      <c r="BE1009" t="s">
        <v>3927</v>
      </c>
      <c r="BF1009">
        <v>12</v>
      </c>
    </row>
    <row r="1010" spans="1:58" x14ac:dyDescent="0.3">
      <c r="A1010">
        <v>2026</v>
      </c>
      <c r="B1010">
        <v>202605</v>
      </c>
      <c r="C1010">
        <v>5</v>
      </c>
      <c r="D1010" s="14">
        <v>20001622162662</v>
      </c>
      <c r="E1010" t="s">
        <v>2810</v>
      </c>
      <c r="F1010" s="2">
        <v>46147.345659722225</v>
      </c>
      <c r="G1010" s="2">
        <v>46147</v>
      </c>
      <c r="I1010" t="s">
        <v>224</v>
      </c>
      <c r="J1010" t="s">
        <v>230</v>
      </c>
      <c r="L1010" t="s">
        <v>7345</v>
      </c>
      <c r="M1010" t="s">
        <v>309</v>
      </c>
      <c r="N1010" t="s">
        <v>297</v>
      </c>
      <c r="O1010" t="s">
        <v>283</v>
      </c>
      <c r="Q1010" t="s">
        <v>7346</v>
      </c>
      <c r="R1010" t="s">
        <v>2809</v>
      </c>
      <c r="S1010" t="s">
        <v>7347</v>
      </c>
      <c r="T1010" t="s">
        <v>7348</v>
      </c>
      <c r="U1010" t="s">
        <v>4796</v>
      </c>
      <c r="V1010" t="s">
        <v>2024</v>
      </c>
      <c r="W1010" t="s">
        <v>245</v>
      </c>
      <c r="X1010" t="s">
        <v>225</v>
      </c>
      <c r="Z1010">
        <v>4</v>
      </c>
      <c r="AA1010" t="s">
        <v>3921</v>
      </c>
      <c r="AB1010" t="s">
        <v>7349</v>
      </c>
      <c r="AC1010">
        <v>46153.691145833334</v>
      </c>
      <c r="AD1010">
        <v>46151</v>
      </c>
      <c r="AE1010" t="s">
        <v>3938</v>
      </c>
      <c r="AG1010" t="s">
        <v>2026</v>
      </c>
      <c r="AH1010">
        <v>6108823666</v>
      </c>
      <c r="AI1010" t="s">
        <v>7350</v>
      </c>
      <c r="AM1010" t="s">
        <v>3925</v>
      </c>
      <c r="AN1010" t="s">
        <v>3926</v>
      </c>
      <c r="AO1010" t="s">
        <v>268</v>
      </c>
      <c r="AP1010" t="s">
        <v>304</v>
      </c>
      <c r="AQ1010" t="s">
        <v>3940</v>
      </c>
      <c r="AU1010" t="s">
        <v>4220</v>
      </c>
      <c r="AV1010" t="s">
        <v>4000</v>
      </c>
      <c r="AW1010" t="s">
        <v>227</v>
      </c>
      <c r="AX1010" t="s">
        <v>226</v>
      </c>
      <c r="AY1010" t="s">
        <v>254</v>
      </c>
      <c r="AZ1010" t="s">
        <v>230</v>
      </c>
      <c r="BA1010" t="s">
        <v>395</v>
      </c>
      <c r="BB1010" t="s">
        <v>380</v>
      </c>
      <c r="BC1010" t="s">
        <v>3927</v>
      </c>
      <c r="BD1010" t="s">
        <v>3927</v>
      </c>
      <c r="BE1010" t="s">
        <v>3927</v>
      </c>
      <c r="BF1010">
        <v>12</v>
      </c>
    </row>
    <row r="1011" spans="1:58" x14ac:dyDescent="0.3">
      <c r="A1011">
        <v>2026</v>
      </c>
      <c r="B1011">
        <v>202605</v>
      </c>
      <c r="C1011">
        <v>5</v>
      </c>
      <c r="D1011" s="14">
        <v>20001622162368</v>
      </c>
      <c r="E1011" t="s">
        <v>2810</v>
      </c>
      <c r="F1011" s="2">
        <v>46146.841481481482</v>
      </c>
      <c r="G1011" s="2">
        <v>46147</v>
      </c>
      <c r="I1011" t="s">
        <v>224</v>
      </c>
      <c r="J1011" t="s">
        <v>230</v>
      </c>
      <c r="L1011" t="s">
        <v>3235</v>
      </c>
      <c r="M1011" t="s">
        <v>261</v>
      </c>
      <c r="N1011" t="s">
        <v>237</v>
      </c>
      <c r="O1011" t="s">
        <v>257</v>
      </c>
      <c r="Q1011" t="s">
        <v>7351</v>
      </c>
      <c r="R1011" t="s">
        <v>2809</v>
      </c>
      <c r="S1011" t="s">
        <v>4831</v>
      </c>
      <c r="T1011" t="s">
        <v>4832</v>
      </c>
      <c r="U1011" t="s">
        <v>3034</v>
      </c>
      <c r="V1011" t="s">
        <v>3994</v>
      </c>
      <c r="W1011" t="s">
        <v>245</v>
      </c>
      <c r="X1011" t="s">
        <v>225</v>
      </c>
      <c r="Z1011">
        <v>1</v>
      </c>
      <c r="AA1011" t="s">
        <v>3921</v>
      </c>
      <c r="AB1011" t="s">
        <v>7352</v>
      </c>
      <c r="AC1011">
        <v>46148.683530092596</v>
      </c>
      <c r="AD1011">
        <v>46148</v>
      </c>
      <c r="AE1011" t="s">
        <v>3938</v>
      </c>
      <c r="AG1011" t="s">
        <v>4828</v>
      </c>
      <c r="AH1011">
        <v>6108843732</v>
      </c>
      <c r="AI1011" t="s">
        <v>7353</v>
      </c>
      <c r="AM1011" t="s">
        <v>3925</v>
      </c>
      <c r="AN1011" t="s">
        <v>3926</v>
      </c>
      <c r="AO1011" t="s">
        <v>268</v>
      </c>
      <c r="AP1011" t="s">
        <v>386</v>
      </c>
      <c r="AQ1011" t="s">
        <v>3940</v>
      </c>
      <c r="AU1011" t="s">
        <v>4282</v>
      </c>
      <c r="AV1011" t="s">
        <v>4000</v>
      </c>
      <c r="AW1011" t="s">
        <v>320</v>
      </c>
      <c r="AX1011" t="s">
        <v>319</v>
      </c>
      <c r="AY1011" t="s">
        <v>254</v>
      </c>
      <c r="AZ1011" t="s">
        <v>230</v>
      </c>
      <c r="BA1011" t="s">
        <v>395</v>
      </c>
      <c r="BB1011" t="s">
        <v>380</v>
      </c>
      <c r="BC1011" t="s">
        <v>3927</v>
      </c>
      <c r="BD1011" t="s">
        <v>3927</v>
      </c>
      <c r="BE1011" t="s">
        <v>3927</v>
      </c>
      <c r="BF1011">
        <v>12</v>
      </c>
    </row>
    <row r="1012" spans="1:58" x14ac:dyDescent="0.3">
      <c r="A1012">
        <v>2026</v>
      </c>
      <c r="B1012">
        <v>202605</v>
      </c>
      <c r="C1012">
        <v>5</v>
      </c>
      <c r="D1012" s="14">
        <v>20001622162170</v>
      </c>
      <c r="E1012" t="s">
        <v>2810</v>
      </c>
      <c r="F1012" s="2">
        <v>46146.788784722223</v>
      </c>
      <c r="G1012" s="2">
        <v>46148</v>
      </c>
      <c r="I1012" t="s">
        <v>224</v>
      </c>
      <c r="J1012" t="s">
        <v>230</v>
      </c>
      <c r="L1012" t="s">
        <v>3638</v>
      </c>
      <c r="M1012" t="s">
        <v>309</v>
      </c>
      <c r="N1012" t="s">
        <v>297</v>
      </c>
      <c r="O1012" t="s">
        <v>283</v>
      </c>
      <c r="Q1012" t="s">
        <v>7354</v>
      </c>
      <c r="R1012" t="s">
        <v>2809</v>
      </c>
      <c r="S1012" t="s">
        <v>5075</v>
      </c>
      <c r="T1012" t="s">
        <v>5076</v>
      </c>
      <c r="U1012" t="s">
        <v>4008</v>
      </c>
      <c r="V1012" t="s">
        <v>980</v>
      </c>
      <c r="W1012" t="s">
        <v>245</v>
      </c>
      <c r="X1012" t="s">
        <v>387</v>
      </c>
      <c r="Z1012">
        <v>4</v>
      </c>
      <c r="AA1012" t="s">
        <v>3921</v>
      </c>
      <c r="AB1012" t="s">
        <v>7355</v>
      </c>
      <c r="AC1012">
        <v>46153.358344907407</v>
      </c>
      <c r="AD1012">
        <v>46152</v>
      </c>
      <c r="AE1012" t="s">
        <v>3938</v>
      </c>
      <c r="AG1012" t="s">
        <v>4870</v>
      </c>
      <c r="AH1012">
        <v>6108825684</v>
      </c>
      <c r="AI1012" t="s">
        <v>7356</v>
      </c>
      <c r="AM1012" t="s">
        <v>3925</v>
      </c>
      <c r="AN1012" t="s">
        <v>3926</v>
      </c>
      <c r="AO1012" t="s">
        <v>268</v>
      </c>
      <c r="AP1012" t="s">
        <v>386</v>
      </c>
      <c r="AQ1012" t="s">
        <v>3940</v>
      </c>
      <c r="AU1012" t="s">
        <v>4220</v>
      </c>
      <c r="AV1012" t="s">
        <v>4000</v>
      </c>
      <c r="AW1012" t="s">
        <v>389</v>
      </c>
      <c r="AX1012" t="s">
        <v>388</v>
      </c>
      <c r="AY1012" t="s">
        <v>253</v>
      </c>
      <c r="AZ1012" t="s">
        <v>230</v>
      </c>
      <c r="BA1012" t="s">
        <v>395</v>
      </c>
      <c r="BB1012" t="s">
        <v>380</v>
      </c>
      <c r="BC1012" t="s">
        <v>3927</v>
      </c>
      <c r="BD1012" t="s">
        <v>3927</v>
      </c>
      <c r="BE1012" t="s">
        <v>3927</v>
      </c>
      <c r="BF1012">
        <v>12</v>
      </c>
    </row>
    <row r="1013" spans="1:58" x14ac:dyDescent="0.3">
      <c r="A1013">
        <v>2026</v>
      </c>
      <c r="B1013">
        <v>202605</v>
      </c>
      <c r="C1013">
        <v>5</v>
      </c>
      <c r="D1013" s="14">
        <v>20001622161382</v>
      </c>
      <c r="E1013" t="s">
        <v>2810</v>
      </c>
      <c r="F1013" s="2">
        <v>46146.84270833333</v>
      </c>
      <c r="G1013" s="2">
        <v>46148</v>
      </c>
      <c r="I1013" t="s">
        <v>224</v>
      </c>
      <c r="J1013" t="s">
        <v>230</v>
      </c>
      <c r="L1013" t="s">
        <v>2932</v>
      </c>
      <c r="M1013" t="s">
        <v>1949</v>
      </c>
      <c r="N1013" t="s">
        <v>322</v>
      </c>
      <c r="O1013" t="s">
        <v>331</v>
      </c>
      <c r="Q1013" t="s">
        <v>7357</v>
      </c>
      <c r="R1013" t="s">
        <v>2809</v>
      </c>
      <c r="S1013" t="s">
        <v>5009</v>
      </c>
      <c r="T1013" t="s">
        <v>5010</v>
      </c>
      <c r="U1013" t="s">
        <v>4008</v>
      </c>
      <c r="V1013" t="s">
        <v>980</v>
      </c>
      <c r="W1013" t="s">
        <v>245</v>
      </c>
      <c r="X1013" t="s">
        <v>225</v>
      </c>
      <c r="Z1013">
        <v>4</v>
      </c>
      <c r="AA1013" t="s">
        <v>3921</v>
      </c>
      <c r="AB1013" t="s">
        <v>7358</v>
      </c>
      <c r="AC1013">
        <v>46153.358344907407</v>
      </c>
      <c r="AD1013">
        <v>46152</v>
      </c>
      <c r="AE1013" t="s">
        <v>3938</v>
      </c>
      <c r="AG1013" t="s">
        <v>4870</v>
      </c>
      <c r="AH1013">
        <v>6108842732</v>
      </c>
      <c r="AI1013" t="s">
        <v>7359</v>
      </c>
      <c r="AM1013" t="s">
        <v>3925</v>
      </c>
      <c r="AN1013" t="s">
        <v>3926</v>
      </c>
      <c r="AO1013" t="s">
        <v>268</v>
      </c>
      <c r="AP1013" t="s">
        <v>386</v>
      </c>
      <c r="AQ1013" t="s">
        <v>3940</v>
      </c>
      <c r="AU1013" t="s">
        <v>4220</v>
      </c>
      <c r="AV1013" t="s">
        <v>4000</v>
      </c>
      <c r="AW1013" t="s">
        <v>320</v>
      </c>
      <c r="AX1013" t="s">
        <v>319</v>
      </c>
      <c r="AY1013" t="s">
        <v>254</v>
      </c>
      <c r="AZ1013" t="s">
        <v>230</v>
      </c>
      <c r="BA1013" t="s">
        <v>273</v>
      </c>
      <c r="BB1013" t="s">
        <v>380</v>
      </c>
      <c r="BC1013" t="s">
        <v>3927</v>
      </c>
      <c r="BD1013" t="s">
        <v>3927</v>
      </c>
      <c r="BE1013" t="s">
        <v>3927</v>
      </c>
      <c r="BF1013">
        <v>12</v>
      </c>
    </row>
    <row r="1014" spans="1:58" x14ac:dyDescent="0.3">
      <c r="A1014">
        <v>2026</v>
      </c>
      <c r="B1014">
        <v>202605</v>
      </c>
      <c r="C1014">
        <v>5</v>
      </c>
      <c r="D1014" s="14">
        <v>20001622160347</v>
      </c>
      <c r="E1014" t="s">
        <v>2810</v>
      </c>
      <c r="F1014" s="2">
        <v>46146.823136574072</v>
      </c>
      <c r="G1014" s="2">
        <v>46147</v>
      </c>
      <c r="I1014" t="s">
        <v>224</v>
      </c>
      <c r="J1014" t="s">
        <v>230</v>
      </c>
      <c r="L1014" t="s">
        <v>3498</v>
      </c>
      <c r="M1014" t="s">
        <v>309</v>
      </c>
      <c r="N1014" t="s">
        <v>297</v>
      </c>
      <c r="O1014" t="s">
        <v>283</v>
      </c>
      <c r="Q1014" t="s">
        <v>7360</v>
      </c>
      <c r="R1014" t="s">
        <v>2809</v>
      </c>
      <c r="S1014" t="s">
        <v>243</v>
      </c>
      <c r="T1014" t="s">
        <v>244</v>
      </c>
      <c r="U1014" t="s">
        <v>258</v>
      </c>
      <c r="V1014" t="s">
        <v>247</v>
      </c>
      <c r="W1014" t="s">
        <v>245</v>
      </c>
      <c r="X1014" t="s">
        <v>225</v>
      </c>
      <c r="Z1014">
        <v>1</v>
      </c>
      <c r="AA1014" t="s">
        <v>3921</v>
      </c>
      <c r="AB1014" t="s">
        <v>7361</v>
      </c>
      <c r="AC1014">
        <v>46148.623182870368</v>
      </c>
      <c r="AD1014">
        <v>46148</v>
      </c>
      <c r="AE1014" t="s">
        <v>3938</v>
      </c>
      <c r="AG1014" t="s">
        <v>248</v>
      </c>
      <c r="AH1014">
        <v>6108826719</v>
      </c>
      <c r="AI1014" t="s">
        <v>7362</v>
      </c>
      <c r="AM1014" t="s">
        <v>3925</v>
      </c>
      <c r="AN1014" t="s">
        <v>3926</v>
      </c>
      <c r="AO1014" t="s">
        <v>268</v>
      </c>
      <c r="AP1014" t="s">
        <v>386</v>
      </c>
      <c r="AQ1014" t="s">
        <v>3940</v>
      </c>
      <c r="AU1014" t="s">
        <v>4282</v>
      </c>
      <c r="AV1014" t="s">
        <v>4000</v>
      </c>
      <c r="AW1014" t="s">
        <v>320</v>
      </c>
      <c r="AX1014" t="s">
        <v>319</v>
      </c>
      <c r="AY1014" t="s">
        <v>254</v>
      </c>
      <c r="AZ1014" t="s">
        <v>230</v>
      </c>
      <c r="BA1014" t="s">
        <v>395</v>
      </c>
      <c r="BB1014" t="s">
        <v>380</v>
      </c>
      <c r="BC1014" t="s">
        <v>3927</v>
      </c>
      <c r="BD1014" t="s">
        <v>3927</v>
      </c>
      <c r="BE1014" t="s">
        <v>3927</v>
      </c>
      <c r="BF1014">
        <v>12</v>
      </c>
    </row>
    <row r="1015" spans="1:58" x14ac:dyDescent="0.3">
      <c r="A1015">
        <v>2026</v>
      </c>
      <c r="B1015">
        <v>202605</v>
      </c>
      <c r="C1015">
        <v>5</v>
      </c>
      <c r="D1015" s="14">
        <v>20001622158399</v>
      </c>
      <c r="E1015" t="s">
        <v>2810</v>
      </c>
      <c r="F1015" s="2">
        <v>46146.83222222222</v>
      </c>
      <c r="G1015" s="2">
        <v>46148</v>
      </c>
      <c r="I1015" t="s">
        <v>224</v>
      </c>
      <c r="J1015" t="s">
        <v>230</v>
      </c>
      <c r="L1015" t="s">
        <v>2822</v>
      </c>
      <c r="M1015" t="s">
        <v>334</v>
      </c>
      <c r="N1015" t="s">
        <v>322</v>
      </c>
      <c r="O1015" t="s">
        <v>331</v>
      </c>
      <c r="Q1015" t="s">
        <v>7363</v>
      </c>
      <c r="R1015" t="s">
        <v>2809</v>
      </c>
      <c r="S1015" t="s">
        <v>4836</v>
      </c>
      <c r="T1015" t="s">
        <v>4837</v>
      </c>
      <c r="U1015" t="s">
        <v>3034</v>
      </c>
      <c r="V1015" t="s">
        <v>3994</v>
      </c>
      <c r="W1015" t="s">
        <v>245</v>
      </c>
      <c r="X1015" t="s">
        <v>225</v>
      </c>
      <c r="Z1015">
        <v>1</v>
      </c>
      <c r="AA1015" t="s">
        <v>3921</v>
      </c>
      <c r="AB1015" t="s">
        <v>7364</v>
      </c>
      <c r="AC1015">
        <v>46149.657152777778</v>
      </c>
      <c r="AD1015">
        <v>46149</v>
      </c>
      <c r="AE1015" t="s">
        <v>3938</v>
      </c>
      <c r="AG1015" t="s">
        <v>4828</v>
      </c>
      <c r="AH1015">
        <v>6108837556</v>
      </c>
      <c r="AI1015" t="s">
        <v>7365</v>
      </c>
      <c r="AM1015" t="s">
        <v>3925</v>
      </c>
      <c r="AN1015" t="s">
        <v>3926</v>
      </c>
      <c r="AO1015" t="s">
        <v>268</v>
      </c>
      <c r="AP1015" t="s">
        <v>386</v>
      </c>
      <c r="AQ1015" t="s">
        <v>3940</v>
      </c>
      <c r="AU1015" t="s">
        <v>4282</v>
      </c>
      <c r="AV1015" t="s">
        <v>4000</v>
      </c>
      <c r="AW1015" t="s">
        <v>320</v>
      </c>
      <c r="AX1015" t="s">
        <v>319</v>
      </c>
      <c r="AY1015" t="s">
        <v>254</v>
      </c>
      <c r="AZ1015" t="s">
        <v>230</v>
      </c>
      <c r="BA1015" t="s">
        <v>395</v>
      </c>
      <c r="BB1015" t="s">
        <v>380</v>
      </c>
      <c r="BC1015" t="s">
        <v>3927</v>
      </c>
      <c r="BD1015" t="s">
        <v>3927</v>
      </c>
      <c r="BE1015" t="s">
        <v>3927</v>
      </c>
      <c r="BF1015">
        <v>12</v>
      </c>
    </row>
    <row r="1016" spans="1:58" x14ac:dyDescent="0.3">
      <c r="A1016">
        <v>2026</v>
      </c>
      <c r="B1016">
        <v>202605</v>
      </c>
      <c r="C1016">
        <v>5</v>
      </c>
      <c r="D1016" s="14">
        <v>20001622157288</v>
      </c>
      <c r="E1016" t="s">
        <v>2810</v>
      </c>
      <c r="F1016" s="2">
        <v>46146.800578703704</v>
      </c>
      <c r="G1016" s="2">
        <v>46148</v>
      </c>
      <c r="I1016" t="s">
        <v>224</v>
      </c>
      <c r="J1016" t="s">
        <v>230</v>
      </c>
      <c r="L1016" t="s">
        <v>7366</v>
      </c>
      <c r="M1016" t="s">
        <v>1933</v>
      </c>
      <c r="N1016" t="s">
        <v>1927</v>
      </c>
      <c r="O1016" t="s">
        <v>257</v>
      </c>
      <c r="Q1016" t="s">
        <v>7367</v>
      </c>
      <c r="R1016" t="s">
        <v>2809</v>
      </c>
      <c r="S1016" t="s">
        <v>6476</v>
      </c>
      <c r="T1016" t="s">
        <v>6477</v>
      </c>
      <c r="U1016" t="s">
        <v>4796</v>
      </c>
      <c r="V1016" t="s">
        <v>2024</v>
      </c>
      <c r="W1016" t="s">
        <v>245</v>
      </c>
      <c r="X1016" t="s">
        <v>225</v>
      </c>
      <c r="Z1016">
        <v>4</v>
      </c>
      <c r="AA1016" t="s">
        <v>3921</v>
      </c>
      <c r="AB1016" t="s">
        <v>7368</v>
      </c>
      <c r="AC1016">
        <v>46153.691145833334</v>
      </c>
      <c r="AD1016">
        <v>46152</v>
      </c>
      <c r="AE1016" t="s">
        <v>3938</v>
      </c>
      <c r="AG1016" t="s">
        <v>2026</v>
      </c>
      <c r="AH1016">
        <v>6108826712</v>
      </c>
      <c r="AI1016" t="s">
        <v>7369</v>
      </c>
      <c r="AM1016" t="s">
        <v>3925</v>
      </c>
      <c r="AN1016" t="s">
        <v>3926</v>
      </c>
      <c r="AO1016" t="s">
        <v>268</v>
      </c>
      <c r="AP1016" t="s">
        <v>386</v>
      </c>
      <c r="AQ1016" t="s">
        <v>3940</v>
      </c>
      <c r="AU1016" t="s">
        <v>4220</v>
      </c>
      <c r="AV1016" t="s">
        <v>4000</v>
      </c>
      <c r="AW1016" t="s">
        <v>320</v>
      </c>
      <c r="AX1016" t="s">
        <v>319</v>
      </c>
      <c r="AY1016" t="s">
        <v>254</v>
      </c>
      <c r="AZ1016" t="s">
        <v>230</v>
      </c>
      <c r="BA1016" t="s">
        <v>395</v>
      </c>
      <c r="BB1016" t="s">
        <v>380</v>
      </c>
      <c r="BC1016" t="s">
        <v>3927</v>
      </c>
      <c r="BD1016" t="s">
        <v>3927</v>
      </c>
      <c r="BE1016" t="s">
        <v>3927</v>
      </c>
      <c r="BF1016">
        <v>12</v>
      </c>
    </row>
    <row r="1017" spans="1:58" x14ac:dyDescent="0.3">
      <c r="A1017">
        <v>2026</v>
      </c>
      <c r="B1017">
        <v>202605</v>
      </c>
      <c r="C1017">
        <v>5</v>
      </c>
      <c r="D1017" s="14">
        <v>20001622156913</v>
      </c>
      <c r="E1017" t="s">
        <v>2810</v>
      </c>
      <c r="F1017" s="2">
        <v>46146.752060185187</v>
      </c>
      <c r="G1017" s="2">
        <v>46148</v>
      </c>
      <c r="I1017" t="s">
        <v>224</v>
      </c>
      <c r="J1017" t="s">
        <v>230</v>
      </c>
      <c r="L1017" t="s">
        <v>2924</v>
      </c>
      <c r="M1017" t="s">
        <v>334</v>
      </c>
      <c r="N1017" t="s">
        <v>322</v>
      </c>
      <c r="O1017" t="s">
        <v>331</v>
      </c>
      <c r="Q1017" t="s">
        <v>7370</v>
      </c>
      <c r="R1017" t="s">
        <v>2809</v>
      </c>
      <c r="S1017" t="s">
        <v>5244</v>
      </c>
      <c r="T1017" t="s">
        <v>5245</v>
      </c>
      <c r="U1017" t="s">
        <v>3034</v>
      </c>
      <c r="V1017" t="s">
        <v>3994</v>
      </c>
      <c r="W1017" t="s">
        <v>245</v>
      </c>
      <c r="X1017" t="s">
        <v>225</v>
      </c>
      <c r="Z1017">
        <v>1</v>
      </c>
      <c r="AA1017" t="s">
        <v>3921</v>
      </c>
      <c r="AB1017" t="s">
        <v>7371</v>
      </c>
      <c r="AC1017">
        <v>46149.657152777778</v>
      </c>
      <c r="AD1017">
        <v>46149</v>
      </c>
      <c r="AE1017" t="s">
        <v>3938</v>
      </c>
      <c r="AG1017" t="s">
        <v>4828</v>
      </c>
      <c r="AH1017">
        <v>6108815714</v>
      </c>
      <c r="AI1017" t="s">
        <v>7372</v>
      </c>
      <c r="AM1017" t="s">
        <v>3925</v>
      </c>
      <c r="AN1017" t="s">
        <v>3926</v>
      </c>
      <c r="AO1017" t="s">
        <v>268</v>
      </c>
      <c r="AP1017" t="s">
        <v>386</v>
      </c>
      <c r="AQ1017" t="s">
        <v>3940</v>
      </c>
      <c r="AU1017" t="s">
        <v>4282</v>
      </c>
      <c r="AV1017" t="s">
        <v>4000</v>
      </c>
      <c r="AW1017" t="s">
        <v>320</v>
      </c>
      <c r="AX1017" t="s">
        <v>319</v>
      </c>
      <c r="AY1017" t="s">
        <v>254</v>
      </c>
      <c r="AZ1017" t="s">
        <v>230</v>
      </c>
      <c r="BA1017" t="s">
        <v>273</v>
      </c>
      <c r="BB1017" t="s">
        <v>380</v>
      </c>
      <c r="BC1017" t="s">
        <v>3927</v>
      </c>
      <c r="BD1017" t="s">
        <v>3927</v>
      </c>
      <c r="BE1017" t="s">
        <v>3927</v>
      </c>
      <c r="BF1017">
        <v>12</v>
      </c>
    </row>
    <row r="1018" spans="1:58" x14ac:dyDescent="0.3">
      <c r="A1018">
        <v>2026</v>
      </c>
      <c r="B1018">
        <v>202605</v>
      </c>
      <c r="C1018">
        <v>5</v>
      </c>
      <c r="D1018" s="14">
        <v>20001622156157</v>
      </c>
      <c r="E1018" t="s">
        <v>2810</v>
      </c>
      <c r="F1018" s="2">
        <v>46146.776643518519</v>
      </c>
      <c r="G1018" s="2">
        <v>46149</v>
      </c>
      <c r="I1018" t="s">
        <v>224</v>
      </c>
      <c r="J1018" t="s">
        <v>230</v>
      </c>
      <c r="L1018" t="s">
        <v>2413</v>
      </c>
      <c r="M1018" t="s">
        <v>334</v>
      </c>
      <c r="N1018" t="s">
        <v>322</v>
      </c>
      <c r="O1018" t="s">
        <v>331</v>
      </c>
      <c r="Q1018" t="s">
        <v>7373</v>
      </c>
      <c r="R1018" t="s">
        <v>2809</v>
      </c>
      <c r="S1018" t="s">
        <v>870</v>
      </c>
      <c r="T1018" t="s">
        <v>877</v>
      </c>
      <c r="U1018" t="s">
        <v>258</v>
      </c>
      <c r="V1018" t="s">
        <v>247</v>
      </c>
      <c r="W1018" t="s">
        <v>245</v>
      </c>
      <c r="X1018" t="s">
        <v>225</v>
      </c>
      <c r="Z1018">
        <v>1</v>
      </c>
      <c r="AA1018" t="s">
        <v>3921</v>
      </c>
      <c r="AB1018" t="s">
        <v>7374</v>
      </c>
      <c r="AC1018">
        <v>46150.616296296299</v>
      </c>
      <c r="AD1018">
        <v>46150</v>
      </c>
      <c r="AE1018" t="s">
        <v>3938</v>
      </c>
      <c r="AG1018" t="s">
        <v>410</v>
      </c>
      <c r="AH1018">
        <v>6035776645</v>
      </c>
      <c r="AI1018" t="s">
        <v>7375</v>
      </c>
      <c r="AM1018" t="s">
        <v>3925</v>
      </c>
      <c r="AN1018" t="s">
        <v>3926</v>
      </c>
      <c r="AO1018" t="s">
        <v>268</v>
      </c>
      <c r="AP1018" t="s">
        <v>386</v>
      </c>
      <c r="AQ1018" t="s">
        <v>3940</v>
      </c>
      <c r="AU1018" t="s">
        <v>4149</v>
      </c>
      <c r="AV1018" t="s">
        <v>4000</v>
      </c>
      <c r="AW1018" t="s">
        <v>227</v>
      </c>
      <c r="AX1018" t="s">
        <v>226</v>
      </c>
      <c r="AY1018" t="s">
        <v>254</v>
      </c>
      <c r="AZ1018" t="s">
        <v>230</v>
      </c>
      <c r="BA1018" t="s">
        <v>273</v>
      </c>
      <c r="BB1018" t="s">
        <v>380</v>
      </c>
      <c r="BC1018" t="s">
        <v>3927</v>
      </c>
      <c r="BD1018" t="s">
        <v>3927</v>
      </c>
      <c r="BE1018" t="s">
        <v>3927</v>
      </c>
      <c r="BF1018">
        <v>16</v>
      </c>
    </row>
    <row r="1019" spans="1:58" x14ac:dyDescent="0.3">
      <c r="A1019">
        <v>2026</v>
      </c>
      <c r="B1019">
        <v>202605</v>
      </c>
      <c r="C1019">
        <v>5</v>
      </c>
      <c r="D1019" s="14">
        <v>20001622155500</v>
      </c>
      <c r="E1019" t="s">
        <v>2810</v>
      </c>
      <c r="F1019" s="2">
        <v>46146.906423611108</v>
      </c>
      <c r="G1019" s="2">
        <v>46147</v>
      </c>
      <c r="I1019" t="s">
        <v>224</v>
      </c>
      <c r="J1019" t="s">
        <v>230</v>
      </c>
      <c r="L1019" t="s">
        <v>3335</v>
      </c>
      <c r="M1019" t="s">
        <v>309</v>
      </c>
      <c r="N1019" t="s">
        <v>297</v>
      </c>
      <c r="O1019" t="s">
        <v>283</v>
      </c>
      <c r="Q1019" t="s">
        <v>7376</v>
      </c>
      <c r="R1019" t="s">
        <v>2809</v>
      </c>
      <c r="S1019" t="s">
        <v>302</v>
      </c>
      <c r="T1019" t="s">
        <v>303</v>
      </c>
      <c r="U1019" t="s">
        <v>258</v>
      </c>
      <c r="V1019" t="s">
        <v>247</v>
      </c>
      <c r="W1019" t="s">
        <v>245</v>
      </c>
      <c r="X1019" t="s">
        <v>225</v>
      </c>
      <c r="Z1019">
        <v>1</v>
      </c>
      <c r="AA1019" t="s">
        <v>3921</v>
      </c>
      <c r="AB1019" t="s">
        <v>7377</v>
      </c>
      <c r="AC1019">
        <v>46148.623182870368</v>
      </c>
      <c r="AD1019">
        <v>46148</v>
      </c>
      <c r="AE1019" t="s">
        <v>3938</v>
      </c>
      <c r="AG1019" t="s">
        <v>248</v>
      </c>
      <c r="AH1019">
        <v>6103117270</v>
      </c>
      <c r="AI1019" t="s">
        <v>7378</v>
      </c>
      <c r="AM1019" t="s">
        <v>3925</v>
      </c>
      <c r="AN1019" t="s">
        <v>3926</v>
      </c>
      <c r="AO1019" t="s">
        <v>268</v>
      </c>
      <c r="AP1019" t="s">
        <v>304</v>
      </c>
      <c r="AQ1019" t="s">
        <v>3940</v>
      </c>
      <c r="AU1019" t="s">
        <v>4282</v>
      </c>
      <c r="AV1019" t="s">
        <v>4000</v>
      </c>
      <c r="AW1019" t="s">
        <v>227</v>
      </c>
      <c r="AX1019" t="s">
        <v>226</v>
      </c>
      <c r="AY1019" t="s">
        <v>254</v>
      </c>
      <c r="AZ1019" t="s">
        <v>230</v>
      </c>
      <c r="BA1019" t="s">
        <v>273</v>
      </c>
      <c r="BB1019" t="s">
        <v>380</v>
      </c>
      <c r="BC1019" t="s">
        <v>3927</v>
      </c>
      <c r="BD1019" t="s">
        <v>3927</v>
      </c>
      <c r="BE1019" t="s">
        <v>3927</v>
      </c>
      <c r="BF1019">
        <v>5</v>
      </c>
    </row>
    <row r="1020" spans="1:58" x14ac:dyDescent="0.3">
      <c r="A1020">
        <v>2026</v>
      </c>
      <c r="B1020">
        <v>202605</v>
      </c>
      <c r="C1020">
        <v>5</v>
      </c>
      <c r="D1020" s="14">
        <v>20001622155393</v>
      </c>
      <c r="E1020" t="s">
        <v>2810</v>
      </c>
      <c r="F1020" s="2">
        <v>46146.827962962961</v>
      </c>
      <c r="G1020" s="2">
        <v>46147</v>
      </c>
      <c r="I1020" t="s">
        <v>224</v>
      </c>
      <c r="J1020" t="s">
        <v>230</v>
      </c>
      <c r="L1020" t="s">
        <v>3708</v>
      </c>
      <c r="M1020" t="s">
        <v>902</v>
      </c>
      <c r="N1020" t="s">
        <v>752</v>
      </c>
      <c r="O1020" t="s">
        <v>623</v>
      </c>
      <c r="Q1020" t="s">
        <v>7379</v>
      </c>
      <c r="R1020" t="s">
        <v>2809</v>
      </c>
      <c r="S1020" t="s">
        <v>7380</v>
      </c>
      <c r="T1020" t="s">
        <v>7381</v>
      </c>
      <c r="U1020" t="s">
        <v>4796</v>
      </c>
      <c r="V1020" t="s">
        <v>2024</v>
      </c>
      <c r="W1020" t="s">
        <v>245</v>
      </c>
      <c r="X1020" t="s">
        <v>225</v>
      </c>
      <c r="Z1020">
        <v>4</v>
      </c>
      <c r="AA1020" t="s">
        <v>3921</v>
      </c>
      <c r="AB1020" t="s">
        <v>7382</v>
      </c>
      <c r="AC1020">
        <v>46153.691145833334</v>
      </c>
      <c r="AD1020">
        <v>46151</v>
      </c>
      <c r="AE1020" t="s">
        <v>3938</v>
      </c>
      <c r="AG1020" t="s">
        <v>2026</v>
      </c>
      <c r="AH1020">
        <v>6108839763</v>
      </c>
      <c r="AI1020" t="s">
        <v>7383</v>
      </c>
      <c r="AM1020" t="s">
        <v>3925</v>
      </c>
      <c r="AN1020" t="s">
        <v>3926</v>
      </c>
      <c r="AO1020" t="s">
        <v>268</v>
      </c>
      <c r="AP1020" t="s">
        <v>304</v>
      </c>
      <c r="AQ1020" t="s">
        <v>3940</v>
      </c>
      <c r="AU1020" t="s">
        <v>4220</v>
      </c>
      <c r="AV1020" t="s">
        <v>4000</v>
      </c>
      <c r="AW1020" t="s">
        <v>320</v>
      </c>
      <c r="AX1020" t="s">
        <v>319</v>
      </c>
      <c r="AY1020" t="s">
        <v>254</v>
      </c>
      <c r="AZ1020" t="s">
        <v>230</v>
      </c>
      <c r="BA1020" t="s">
        <v>395</v>
      </c>
      <c r="BB1020" t="s">
        <v>380</v>
      </c>
      <c r="BC1020" t="s">
        <v>3927</v>
      </c>
      <c r="BD1020" t="s">
        <v>3927</v>
      </c>
      <c r="BE1020" t="s">
        <v>3927</v>
      </c>
      <c r="BF1020">
        <v>12</v>
      </c>
    </row>
    <row r="1021" spans="1:58" x14ac:dyDescent="0.3">
      <c r="A1021">
        <v>2026</v>
      </c>
      <c r="B1021">
        <v>202605</v>
      </c>
      <c r="C1021">
        <v>5</v>
      </c>
      <c r="D1021" s="14">
        <v>20001622154713</v>
      </c>
      <c r="E1021" t="s">
        <v>2810</v>
      </c>
      <c r="F1021" s="2">
        <v>46147.343888888892</v>
      </c>
      <c r="G1021" s="2">
        <v>46148</v>
      </c>
      <c r="I1021" t="s">
        <v>224</v>
      </c>
      <c r="J1021" t="s">
        <v>230</v>
      </c>
      <c r="L1021" t="s">
        <v>1261</v>
      </c>
      <c r="M1021" t="s">
        <v>334</v>
      </c>
      <c r="N1021" t="s">
        <v>322</v>
      </c>
      <c r="O1021" t="s">
        <v>331</v>
      </c>
      <c r="Q1021" t="s">
        <v>7384</v>
      </c>
      <c r="R1021" t="s">
        <v>2809</v>
      </c>
      <c r="S1021" t="s">
        <v>5640</v>
      </c>
      <c r="T1021" t="s">
        <v>5641</v>
      </c>
      <c r="U1021" t="s">
        <v>3034</v>
      </c>
      <c r="V1021" t="s">
        <v>647</v>
      </c>
      <c r="W1021" t="s">
        <v>245</v>
      </c>
      <c r="X1021" t="s">
        <v>225</v>
      </c>
      <c r="Z1021">
        <v>4</v>
      </c>
      <c r="AA1021" t="s">
        <v>3921</v>
      </c>
      <c r="AB1021" t="s">
        <v>5166</v>
      </c>
      <c r="AC1021">
        <v>46153.354085648149</v>
      </c>
      <c r="AD1021">
        <v>46152</v>
      </c>
      <c r="AE1021" t="s">
        <v>3938</v>
      </c>
      <c r="AG1021" t="s">
        <v>5006</v>
      </c>
      <c r="AH1021">
        <v>6108830619</v>
      </c>
      <c r="AI1021" t="s">
        <v>7385</v>
      </c>
      <c r="AM1021" t="s">
        <v>3925</v>
      </c>
      <c r="AN1021" t="s">
        <v>3926</v>
      </c>
      <c r="AO1021" t="s">
        <v>268</v>
      </c>
      <c r="AP1021" t="s">
        <v>249</v>
      </c>
      <c r="AQ1021" t="s">
        <v>3940</v>
      </c>
      <c r="AU1021" t="s">
        <v>4220</v>
      </c>
      <c r="AV1021" t="s">
        <v>4000</v>
      </c>
      <c r="AW1021" t="s">
        <v>320</v>
      </c>
      <c r="AX1021" t="s">
        <v>319</v>
      </c>
      <c r="AY1021" t="s">
        <v>254</v>
      </c>
      <c r="AZ1021" t="s">
        <v>230</v>
      </c>
      <c r="BA1021" t="s">
        <v>395</v>
      </c>
      <c r="BB1021" t="s">
        <v>380</v>
      </c>
      <c r="BC1021" t="s">
        <v>3927</v>
      </c>
      <c r="BD1021" t="s">
        <v>3927</v>
      </c>
      <c r="BE1021" t="s">
        <v>3927</v>
      </c>
      <c r="BF1021">
        <v>12</v>
      </c>
    </row>
    <row r="1022" spans="1:58" x14ac:dyDescent="0.3">
      <c r="A1022">
        <v>2026</v>
      </c>
      <c r="B1022">
        <v>202605</v>
      </c>
      <c r="C1022">
        <v>5</v>
      </c>
      <c r="D1022" s="14">
        <v>20001622154481</v>
      </c>
      <c r="E1022" t="s">
        <v>2810</v>
      </c>
      <c r="F1022" s="2">
        <v>46146.875856481478</v>
      </c>
      <c r="G1022" s="2">
        <v>46147</v>
      </c>
      <c r="I1022" t="s">
        <v>224</v>
      </c>
      <c r="J1022" t="s">
        <v>230</v>
      </c>
      <c r="L1022" t="s">
        <v>2857</v>
      </c>
      <c r="M1022" t="s">
        <v>334</v>
      </c>
      <c r="N1022" t="s">
        <v>322</v>
      </c>
      <c r="O1022" t="s">
        <v>331</v>
      </c>
      <c r="Q1022" t="s">
        <v>7386</v>
      </c>
      <c r="R1022" t="s">
        <v>2809</v>
      </c>
      <c r="S1022" t="s">
        <v>6704</v>
      </c>
      <c r="T1022" t="s">
        <v>6705</v>
      </c>
      <c r="U1022" t="s">
        <v>4796</v>
      </c>
      <c r="V1022" t="s">
        <v>2024</v>
      </c>
      <c r="W1022" t="s">
        <v>245</v>
      </c>
      <c r="X1022" t="s">
        <v>225</v>
      </c>
      <c r="Z1022">
        <v>4</v>
      </c>
      <c r="AA1022" t="s">
        <v>3921</v>
      </c>
      <c r="AB1022" t="s">
        <v>7387</v>
      </c>
      <c r="AC1022">
        <v>46153.691145833334</v>
      </c>
      <c r="AD1022">
        <v>46151</v>
      </c>
      <c r="AE1022" t="s">
        <v>3938</v>
      </c>
      <c r="AG1022" t="s">
        <v>2026</v>
      </c>
      <c r="AH1022">
        <v>6108838513</v>
      </c>
      <c r="AI1022" t="s">
        <v>7388</v>
      </c>
      <c r="AM1022" t="s">
        <v>3925</v>
      </c>
      <c r="AN1022" t="s">
        <v>3926</v>
      </c>
      <c r="AO1022" t="s">
        <v>268</v>
      </c>
      <c r="AP1022" t="s">
        <v>386</v>
      </c>
      <c r="AQ1022" t="s">
        <v>3940</v>
      </c>
      <c r="AU1022" t="s">
        <v>4220</v>
      </c>
      <c r="AV1022" t="s">
        <v>4000</v>
      </c>
      <c r="AW1022" t="s">
        <v>320</v>
      </c>
      <c r="AX1022" t="s">
        <v>319</v>
      </c>
      <c r="AY1022" t="s">
        <v>254</v>
      </c>
      <c r="AZ1022" t="s">
        <v>230</v>
      </c>
      <c r="BA1022" t="s">
        <v>395</v>
      </c>
      <c r="BB1022" t="s">
        <v>380</v>
      </c>
      <c r="BC1022" t="s">
        <v>3927</v>
      </c>
      <c r="BD1022" t="s">
        <v>3927</v>
      </c>
      <c r="BE1022" t="s">
        <v>3927</v>
      </c>
      <c r="BF1022">
        <v>12</v>
      </c>
    </row>
    <row r="1023" spans="1:58" x14ac:dyDescent="0.3">
      <c r="A1023">
        <v>2026</v>
      </c>
      <c r="B1023">
        <v>202605</v>
      </c>
      <c r="C1023">
        <v>5</v>
      </c>
      <c r="D1023" s="14">
        <v>20001622152713</v>
      </c>
      <c r="E1023" t="s">
        <v>2810</v>
      </c>
      <c r="F1023" s="2">
        <v>46147.344756944447</v>
      </c>
      <c r="G1023" s="2">
        <v>46148</v>
      </c>
      <c r="I1023" t="s">
        <v>224</v>
      </c>
      <c r="J1023" t="s">
        <v>230</v>
      </c>
      <c r="L1023" t="s">
        <v>7389</v>
      </c>
      <c r="M1023" t="s">
        <v>1462</v>
      </c>
      <c r="N1023" t="s">
        <v>353</v>
      </c>
      <c r="O1023" t="s">
        <v>283</v>
      </c>
      <c r="Q1023" t="s">
        <v>7390</v>
      </c>
      <c r="R1023" t="s">
        <v>2809</v>
      </c>
      <c r="S1023" t="s">
        <v>6790</v>
      </c>
      <c r="T1023" t="s">
        <v>6791</v>
      </c>
      <c r="U1023" t="s">
        <v>4796</v>
      </c>
      <c r="V1023" t="s">
        <v>2024</v>
      </c>
      <c r="W1023" t="s">
        <v>245</v>
      </c>
      <c r="X1023" t="s">
        <v>387</v>
      </c>
      <c r="Z1023">
        <v>4</v>
      </c>
      <c r="AA1023" t="s">
        <v>3921</v>
      </c>
      <c r="AB1023" t="s">
        <v>7391</v>
      </c>
      <c r="AC1023">
        <v>46153.691145833334</v>
      </c>
      <c r="AD1023">
        <v>46152</v>
      </c>
      <c r="AE1023" t="s">
        <v>3938</v>
      </c>
      <c r="AG1023" t="s">
        <v>2026</v>
      </c>
      <c r="AH1023">
        <v>6055011799</v>
      </c>
      <c r="AI1023" t="s">
        <v>7392</v>
      </c>
      <c r="AM1023" t="s">
        <v>3925</v>
      </c>
      <c r="AN1023" t="s">
        <v>3926</v>
      </c>
      <c r="AO1023" t="s">
        <v>268</v>
      </c>
      <c r="AP1023" t="s">
        <v>386</v>
      </c>
      <c r="AQ1023" t="s">
        <v>3940</v>
      </c>
      <c r="AU1023" t="s">
        <v>4220</v>
      </c>
      <c r="AV1023" t="s">
        <v>4000</v>
      </c>
      <c r="AW1023" t="s">
        <v>447</v>
      </c>
      <c r="AX1023" t="s">
        <v>446</v>
      </c>
      <c r="AY1023" t="s">
        <v>253</v>
      </c>
      <c r="AZ1023" t="s">
        <v>230</v>
      </c>
      <c r="BA1023" t="s">
        <v>344</v>
      </c>
      <c r="BB1023" t="s">
        <v>232</v>
      </c>
      <c r="BC1023" t="s">
        <v>3927</v>
      </c>
      <c r="BD1023" t="s">
        <v>3927</v>
      </c>
      <c r="BE1023" t="s">
        <v>3927</v>
      </c>
      <c r="BF1023">
        <v>26</v>
      </c>
    </row>
    <row r="1024" spans="1:58" x14ac:dyDescent="0.3">
      <c r="A1024">
        <v>2026</v>
      </c>
      <c r="B1024">
        <v>202605</v>
      </c>
      <c r="C1024">
        <v>5</v>
      </c>
      <c r="D1024" s="14">
        <v>20001622150761</v>
      </c>
      <c r="E1024" t="s">
        <v>2810</v>
      </c>
      <c r="F1024" s="2">
        <v>46147.349074074074</v>
      </c>
      <c r="G1024" s="2">
        <v>46148</v>
      </c>
      <c r="I1024" t="s">
        <v>224</v>
      </c>
      <c r="J1024" t="s">
        <v>230</v>
      </c>
      <c r="L1024" t="s">
        <v>3645</v>
      </c>
      <c r="M1024" t="s">
        <v>309</v>
      </c>
      <c r="N1024" t="s">
        <v>297</v>
      </c>
      <c r="O1024" t="s">
        <v>283</v>
      </c>
      <c r="Q1024" t="s">
        <v>7393</v>
      </c>
      <c r="R1024" t="s">
        <v>2809</v>
      </c>
      <c r="S1024" t="s">
        <v>6720</v>
      </c>
      <c r="T1024" t="s">
        <v>6721</v>
      </c>
      <c r="U1024" t="s">
        <v>4796</v>
      </c>
      <c r="V1024" t="s">
        <v>2024</v>
      </c>
      <c r="W1024" t="s">
        <v>245</v>
      </c>
      <c r="X1024" t="s">
        <v>387</v>
      </c>
      <c r="Z1024">
        <v>4</v>
      </c>
      <c r="AA1024" t="s">
        <v>3921</v>
      </c>
      <c r="AB1024" t="s">
        <v>7394</v>
      </c>
      <c r="AC1024">
        <v>46153.691145833334</v>
      </c>
      <c r="AD1024">
        <v>46152</v>
      </c>
      <c r="AE1024" t="s">
        <v>3938</v>
      </c>
      <c r="AG1024" t="s">
        <v>6701</v>
      </c>
      <c r="AH1024">
        <v>6083260204</v>
      </c>
      <c r="AI1024" t="s">
        <v>7395</v>
      </c>
      <c r="AM1024" t="s">
        <v>3925</v>
      </c>
      <c r="AN1024" t="s">
        <v>3926</v>
      </c>
      <c r="AO1024" t="s">
        <v>268</v>
      </c>
      <c r="AP1024" t="s">
        <v>304</v>
      </c>
      <c r="AQ1024" t="s">
        <v>3940</v>
      </c>
      <c r="AU1024" t="s">
        <v>4220</v>
      </c>
      <c r="AV1024" t="s">
        <v>4000</v>
      </c>
      <c r="AW1024" t="s">
        <v>622</v>
      </c>
      <c r="AX1024" t="s">
        <v>621</v>
      </c>
      <c r="AY1024" t="s">
        <v>253</v>
      </c>
      <c r="AZ1024" t="s">
        <v>230</v>
      </c>
      <c r="BA1024" t="s">
        <v>273</v>
      </c>
      <c r="BB1024" t="s">
        <v>380</v>
      </c>
      <c r="BC1024" t="s">
        <v>3927</v>
      </c>
      <c r="BD1024" t="s">
        <v>3927</v>
      </c>
      <c r="BE1024" t="s">
        <v>3927</v>
      </c>
      <c r="BF1024">
        <v>5</v>
      </c>
    </row>
    <row r="1025" spans="1:58" x14ac:dyDescent="0.3">
      <c r="A1025">
        <v>2026</v>
      </c>
      <c r="B1025">
        <v>202605</v>
      </c>
      <c r="C1025">
        <v>5</v>
      </c>
      <c r="D1025" s="14">
        <v>20001622150019</v>
      </c>
      <c r="E1025" t="s">
        <v>2810</v>
      </c>
      <c r="F1025" s="2">
        <v>46146.759212962963</v>
      </c>
      <c r="G1025" s="2">
        <v>46147</v>
      </c>
      <c r="I1025" t="s">
        <v>224</v>
      </c>
      <c r="J1025" t="s">
        <v>230</v>
      </c>
      <c r="L1025" t="s">
        <v>1087</v>
      </c>
      <c r="M1025" t="s">
        <v>309</v>
      </c>
      <c r="N1025" t="s">
        <v>297</v>
      </c>
      <c r="O1025" t="s">
        <v>283</v>
      </c>
      <c r="Q1025" t="s">
        <v>7396</v>
      </c>
      <c r="R1025" t="s">
        <v>2809</v>
      </c>
      <c r="S1025" t="s">
        <v>302</v>
      </c>
      <c r="T1025" t="s">
        <v>303</v>
      </c>
      <c r="U1025" t="s">
        <v>258</v>
      </c>
      <c r="V1025" t="s">
        <v>247</v>
      </c>
      <c r="W1025" t="s">
        <v>245</v>
      </c>
      <c r="X1025" t="s">
        <v>225</v>
      </c>
      <c r="Z1025">
        <v>1</v>
      </c>
      <c r="AA1025" t="s">
        <v>3921</v>
      </c>
      <c r="AB1025" t="s">
        <v>7397</v>
      </c>
      <c r="AC1025">
        <v>46148.623182870368</v>
      </c>
      <c r="AD1025">
        <v>46148</v>
      </c>
      <c r="AE1025" t="s">
        <v>3938</v>
      </c>
      <c r="AG1025" t="s">
        <v>248</v>
      </c>
      <c r="AH1025">
        <v>6108827704</v>
      </c>
      <c r="AI1025" t="s">
        <v>7398</v>
      </c>
      <c r="AM1025" t="s">
        <v>3925</v>
      </c>
      <c r="AN1025" t="s">
        <v>3926</v>
      </c>
      <c r="AO1025" t="s">
        <v>268</v>
      </c>
      <c r="AP1025" t="s">
        <v>304</v>
      </c>
      <c r="AQ1025" t="s">
        <v>3940</v>
      </c>
      <c r="AU1025" t="s">
        <v>4282</v>
      </c>
      <c r="AV1025" t="s">
        <v>4000</v>
      </c>
      <c r="AW1025" t="s">
        <v>320</v>
      </c>
      <c r="AX1025" t="s">
        <v>319</v>
      </c>
      <c r="AY1025" t="s">
        <v>254</v>
      </c>
      <c r="AZ1025" t="s">
        <v>230</v>
      </c>
      <c r="BA1025" t="s">
        <v>395</v>
      </c>
      <c r="BB1025" t="s">
        <v>380</v>
      </c>
      <c r="BC1025" t="s">
        <v>3927</v>
      </c>
      <c r="BD1025" t="s">
        <v>3927</v>
      </c>
      <c r="BE1025" t="s">
        <v>3927</v>
      </c>
      <c r="BF1025">
        <v>12</v>
      </c>
    </row>
    <row r="1026" spans="1:58" x14ac:dyDescent="0.3">
      <c r="A1026">
        <v>2026</v>
      </c>
      <c r="B1026">
        <v>202605</v>
      </c>
      <c r="C1026">
        <v>5</v>
      </c>
      <c r="D1026" s="14">
        <v>20001622149916</v>
      </c>
      <c r="E1026" t="s">
        <v>2810</v>
      </c>
      <c r="F1026" s="2">
        <v>46146.750532407408</v>
      </c>
      <c r="G1026" s="2">
        <v>46148</v>
      </c>
      <c r="I1026" t="s">
        <v>224</v>
      </c>
      <c r="J1026" t="s">
        <v>230</v>
      </c>
      <c r="L1026" t="s">
        <v>1927</v>
      </c>
      <c r="M1026" t="s">
        <v>334</v>
      </c>
      <c r="N1026" t="s">
        <v>322</v>
      </c>
      <c r="O1026" t="s">
        <v>331</v>
      </c>
      <c r="Q1026" t="s">
        <v>7399</v>
      </c>
      <c r="R1026" t="s">
        <v>2809</v>
      </c>
      <c r="S1026" t="s">
        <v>5283</v>
      </c>
      <c r="T1026" t="s">
        <v>5284</v>
      </c>
      <c r="U1026" t="s">
        <v>3034</v>
      </c>
      <c r="V1026" t="s">
        <v>647</v>
      </c>
      <c r="W1026" t="s">
        <v>245</v>
      </c>
      <c r="X1026" t="s">
        <v>225</v>
      </c>
      <c r="Z1026">
        <v>4</v>
      </c>
      <c r="AA1026" t="s">
        <v>3921</v>
      </c>
      <c r="AB1026" t="s">
        <v>3995</v>
      </c>
      <c r="AC1026">
        <v>46153.458171296297</v>
      </c>
      <c r="AD1026">
        <v>46152</v>
      </c>
      <c r="AE1026" t="s">
        <v>3938</v>
      </c>
      <c r="AG1026" t="s">
        <v>5111</v>
      </c>
      <c r="AH1026">
        <v>6108839422</v>
      </c>
      <c r="AI1026" t="s">
        <v>7400</v>
      </c>
      <c r="AM1026" t="s">
        <v>3925</v>
      </c>
      <c r="AN1026" t="s">
        <v>3926</v>
      </c>
      <c r="AO1026" t="s">
        <v>268</v>
      </c>
      <c r="AP1026" t="s">
        <v>386</v>
      </c>
      <c r="AQ1026" t="s">
        <v>3998</v>
      </c>
      <c r="AU1026" t="s">
        <v>4220</v>
      </c>
      <c r="AV1026" t="s">
        <v>4000</v>
      </c>
      <c r="AW1026" t="s">
        <v>320</v>
      </c>
      <c r="AX1026" t="s">
        <v>319</v>
      </c>
      <c r="AY1026" t="s">
        <v>254</v>
      </c>
      <c r="AZ1026" t="s">
        <v>230</v>
      </c>
      <c r="BA1026" t="s">
        <v>395</v>
      </c>
      <c r="BB1026" t="s">
        <v>380</v>
      </c>
      <c r="BC1026" t="s">
        <v>3927</v>
      </c>
      <c r="BD1026" t="s">
        <v>3927</v>
      </c>
      <c r="BE1026" t="s">
        <v>3927</v>
      </c>
      <c r="BF1026">
        <v>12</v>
      </c>
    </row>
    <row r="1027" spans="1:58" x14ac:dyDescent="0.3">
      <c r="A1027">
        <v>2026</v>
      </c>
      <c r="B1027">
        <v>202605</v>
      </c>
      <c r="C1027">
        <v>5</v>
      </c>
      <c r="D1027" s="14">
        <v>20001622149749</v>
      </c>
      <c r="E1027" t="s">
        <v>2810</v>
      </c>
      <c r="F1027" s="2">
        <v>46147.346226851849</v>
      </c>
      <c r="G1027" s="2">
        <v>46147</v>
      </c>
      <c r="I1027" t="s">
        <v>224</v>
      </c>
      <c r="J1027" t="s">
        <v>230</v>
      </c>
      <c r="L1027" t="s">
        <v>3259</v>
      </c>
      <c r="M1027" t="s">
        <v>261</v>
      </c>
      <c r="N1027" t="s">
        <v>237</v>
      </c>
      <c r="O1027" t="s">
        <v>257</v>
      </c>
      <c r="Q1027" t="s">
        <v>7401</v>
      </c>
      <c r="R1027" t="s">
        <v>2809</v>
      </c>
      <c r="S1027" t="s">
        <v>7232</v>
      </c>
      <c r="T1027" t="s">
        <v>7233</v>
      </c>
      <c r="U1027" t="s">
        <v>4796</v>
      </c>
      <c r="V1027" t="s">
        <v>2024</v>
      </c>
      <c r="W1027" t="s">
        <v>245</v>
      </c>
      <c r="X1027" t="s">
        <v>387</v>
      </c>
      <c r="Z1027">
        <v>4</v>
      </c>
      <c r="AA1027" t="s">
        <v>3921</v>
      </c>
      <c r="AB1027" t="s">
        <v>7402</v>
      </c>
      <c r="AC1027">
        <v>46153.691145833334</v>
      </c>
      <c r="AD1027">
        <v>46151</v>
      </c>
      <c r="AE1027" t="s">
        <v>3938</v>
      </c>
      <c r="AG1027" t="s">
        <v>2026</v>
      </c>
      <c r="AH1027">
        <v>6059607968</v>
      </c>
      <c r="AI1027" t="s">
        <v>7403</v>
      </c>
      <c r="AM1027" t="s">
        <v>3925</v>
      </c>
      <c r="AN1027" t="s">
        <v>3926</v>
      </c>
      <c r="AO1027" t="s">
        <v>268</v>
      </c>
      <c r="AP1027" t="s">
        <v>386</v>
      </c>
      <c r="AQ1027" t="s">
        <v>3940</v>
      </c>
      <c r="AU1027" t="s">
        <v>4220</v>
      </c>
      <c r="AV1027" t="s">
        <v>4000</v>
      </c>
      <c r="AW1027" t="s">
        <v>447</v>
      </c>
      <c r="AX1027" t="s">
        <v>446</v>
      </c>
      <c r="AY1027" t="s">
        <v>253</v>
      </c>
      <c r="AZ1027" t="s">
        <v>230</v>
      </c>
      <c r="BA1027" t="s">
        <v>273</v>
      </c>
      <c r="BB1027" t="s">
        <v>380</v>
      </c>
      <c r="BC1027" t="s">
        <v>3927</v>
      </c>
      <c r="BD1027" t="s">
        <v>3927</v>
      </c>
      <c r="BE1027" t="s">
        <v>3927</v>
      </c>
      <c r="BF1027">
        <v>26</v>
      </c>
    </row>
    <row r="1028" spans="1:58" x14ac:dyDescent="0.3">
      <c r="A1028">
        <v>2026</v>
      </c>
      <c r="B1028">
        <v>202605</v>
      </c>
      <c r="C1028">
        <v>5</v>
      </c>
      <c r="D1028" s="14">
        <v>20001622149181</v>
      </c>
      <c r="E1028" t="s">
        <v>2810</v>
      </c>
      <c r="F1028" s="2">
        <v>46146.775752314818</v>
      </c>
      <c r="G1028" s="2">
        <v>46151</v>
      </c>
      <c r="I1028" t="s">
        <v>224</v>
      </c>
      <c r="J1028" t="s">
        <v>230</v>
      </c>
      <c r="L1028" t="s">
        <v>7404</v>
      </c>
      <c r="M1028" t="s">
        <v>392</v>
      </c>
      <c r="N1028" t="s">
        <v>353</v>
      </c>
      <c r="O1028" t="s">
        <v>283</v>
      </c>
      <c r="Q1028" t="s">
        <v>7405</v>
      </c>
      <c r="R1028" t="s">
        <v>2809</v>
      </c>
      <c r="S1028" t="s">
        <v>5102</v>
      </c>
      <c r="T1028" t="s">
        <v>5103</v>
      </c>
      <c r="U1028" t="s">
        <v>5044</v>
      </c>
      <c r="V1028" t="s">
        <v>5045</v>
      </c>
      <c r="W1028" t="s">
        <v>245</v>
      </c>
      <c r="X1028" t="s">
        <v>225</v>
      </c>
      <c r="Z1028">
        <v>3</v>
      </c>
      <c r="AA1028" t="s">
        <v>3921</v>
      </c>
      <c r="AB1028" t="s">
        <v>7406</v>
      </c>
      <c r="AC1028">
        <v>46154.535115740742</v>
      </c>
      <c r="AD1028">
        <v>46154</v>
      </c>
      <c r="AE1028" t="s">
        <v>3938</v>
      </c>
      <c r="AG1028" t="s">
        <v>5047</v>
      </c>
      <c r="AH1028">
        <v>6108831622</v>
      </c>
      <c r="AI1028" t="s">
        <v>7407</v>
      </c>
      <c r="AM1028" t="s">
        <v>3925</v>
      </c>
      <c r="AN1028" t="s">
        <v>3926</v>
      </c>
      <c r="AO1028" t="s">
        <v>268</v>
      </c>
      <c r="AP1028" t="s">
        <v>386</v>
      </c>
      <c r="AQ1028" t="s">
        <v>3940</v>
      </c>
      <c r="AU1028" t="s">
        <v>3999</v>
      </c>
      <c r="AV1028" t="s">
        <v>4000</v>
      </c>
      <c r="AW1028" t="s">
        <v>320</v>
      </c>
      <c r="AX1028" t="s">
        <v>319</v>
      </c>
      <c r="AY1028" t="s">
        <v>254</v>
      </c>
      <c r="AZ1028" t="s">
        <v>230</v>
      </c>
      <c r="BA1028" t="s">
        <v>395</v>
      </c>
      <c r="BB1028" t="s">
        <v>380</v>
      </c>
      <c r="BC1028" t="s">
        <v>3927</v>
      </c>
      <c r="BD1028" t="s">
        <v>3927</v>
      </c>
      <c r="BE1028" t="s">
        <v>3927</v>
      </c>
      <c r="BF1028">
        <v>1</v>
      </c>
    </row>
    <row r="1029" spans="1:58" x14ac:dyDescent="0.3">
      <c r="A1029">
        <v>2026</v>
      </c>
      <c r="B1029">
        <v>202605</v>
      </c>
      <c r="C1029">
        <v>5</v>
      </c>
      <c r="D1029" s="14">
        <v>20001622148455</v>
      </c>
      <c r="E1029" t="s">
        <v>2810</v>
      </c>
      <c r="F1029" s="2">
        <v>46146.969351851854</v>
      </c>
      <c r="G1029" s="2">
        <v>46148</v>
      </c>
      <c r="I1029" t="s">
        <v>224</v>
      </c>
      <c r="J1029" t="s">
        <v>230</v>
      </c>
      <c r="L1029" t="s">
        <v>7408</v>
      </c>
      <c r="M1029" t="s">
        <v>309</v>
      </c>
      <c r="N1029" t="s">
        <v>297</v>
      </c>
      <c r="O1029" t="s">
        <v>283</v>
      </c>
      <c r="Q1029" t="s">
        <v>7409</v>
      </c>
      <c r="R1029" t="s">
        <v>2809</v>
      </c>
      <c r="S1029" t="s">
        <v>4807</v>
      </c>
      <c r="T1029" t="s">
        <v>4808</v>
      </c>
      <c r="U1029" t="s">
        <v>3034</v>
      </c>
      <c r="V1029" t="s">
        <v>4809</v>
      </c>
      <c r="W1029" t="s">
        <v>245</v>
      </c>
      <c r="X1029" t="s">
        <v>225</v>
      </c>
      <c r="Z1029">
        <v>0</v>
      </c>
      <c r="AA1029" t="s">
        <v>3921</v>
      </c>
      <c r="AB1029" t="s">
        <v>4810</v>
      </c>
      <c r="AC1029">
        <v>46149.597546296296</v>
      </c>
      <c r="AD1029">
        <v>46148</v>
      </c>
      <c r="AE1029" t="s">
        <v>4811</v>
      </c>
      <c r="AG1029" t="s">
        <v>4812</v>
      </c>
      <c r="AH1029">
        <v>6108828277</v>
      </c>
      <c r="AI1029" t="s">
        <v>7410</v>
      </c>
      <c r="AM1029" t="s">
        <v>3925</v>
      </c>
      <c r="AN1029" t="s">
        <v>3926</v>
      </c>
      <c r="AO1029" t="s">
        <v>4814</v>
      </c>
      <c r="AP1029" t="s">
        <v>304</v>
      </c>
      <c r="AQ1029" t="s">
        <v>4815</v>
      </c>
      <c r="AU1029" t="s">
        <v>6415</v>
      </c>
      <c r="AV1029" t="s">
        <v>4817</v>
      </c>
      <c r="AW1029" t="s">
        <v>320</v>
      </c>
      <c r="AX1029" t="s">
        <v>319</v>
      </c>
      <c r="AY1029" t="s">
        <v>254</v>
      </c>
      <c r="AZ1029" t="s">
        <v>230</v>
      </c>
      <c r="BA1029" t="s">
        <v>395</v>
      </c>
      <c r="BB1029" t="s">
        <v>380</v>
      </c>
      <c r="BC1029" t="s">
        <v>3927</v>
      </c>
      <c r="BD1029" t="s">
        <v>3927</v>
      </c>
      <c r="BE1029" t="s">
        <v>3927</v>
      </c>
      <c r="BF1029">
        <v>12</v>
      </c>
    </row>
    <row r="1030" spans="1:58" x14ac:dyDescent="0.3">
      <c r="A1030">
        <v>2026</v>
      </c>
      <c r="B1030">
        <v>202605</v>
      </c>
      <c r="C1030">
        <v>5</v>
      </c>
      <c r="D1030" s="14">
        <v>20001622147423</v>
      </c>
      <c r="E1030" t="s">
        <v>2810</v>
      </c>
      <c r="F1030" s="2">
        <v>46146.822280092594</v>
      </c>
      <c r="G1030" s="2">
        <v>46147</v>
      </c>
      <c r="I1030" t="s">
        <v>224</v>
      </c>
      <c r="J1030" t="s">
        <v>230</v>
      </c>
      <c r="L1030" t="s">
        <v>7411</v>
      </c>
      <c r="M1030" t="s">
        <v>994</v>
      </c>
      <c r="N1030" t="s">
        <v>989</v>
      </c>
      <c r="O1030" t="s">
        <v>554</v>
      </c>
      <c r="Q1030" t="s">
        <v>7412</v>
      </c>
      <c r="R1030" t="s">
        <v>2809</v>
      </c>
      <c r="S1030" t="s">
        <v>425</v>
      </c>
      <c r="T1030" t="s">
        <v>426</v>
      </c>
      <c r="U1030" t="s">
        <v>258</v>
      </c>
      <c r="V1030" t="s">
        <v>247</v>
      </c>
      <c r="W1030" t="s">
        <v>245</v>
      </c>
      <c r="X1030" t="s">
        <v>225</v>
      </c>
      <c r="Z1030">
        <v>1</v>
      </c>
      <c r="AA1030" t="s">
        <v>3921</v>
      </c>
      <c r="AB1030" t="s">
        <v>7413</v>
      </c>
      <c r="AC1030">
        <v>46148.623182870368</v>
      </c>
      <c r="AD1030">
        <v>46148</v>
      </c>
      <c r="AE1030" t="s">
        <v>3938</v>
      </c>
      <c r="AG1030" t="s">
        <v>410</v>
      </c>
      <c r="AH1030">
        <v>6108842728</v>
      </c>
      <c r="AI1030" t="s">
        <v>7414</v>
      </c>
      <c r="AM1030" t="s">
        <v>3925</v>
      </c>
      <c r="AN1030" t="s">
        <v>3926</v>
      </c>
      <c r="AO1030" t="s">
        <v>268</v>
      </c>
      <c r="AP1030" t="s">
        <v>304</v>
      </c>
      <c r="AQ1030" t="s">
        <v>3940</v>
      </c>
      <c r="AU1030" t="s">
        <v>4282</v>
      </c>
      <c r="AV1030" t="s">
        <v>4000</v>
      </c>
      <c r="AW1030" t="s">
        <v>320</v>
      </c>
      <c r="AX1030" t="s">
        <v>319</v>
      </c>
      <c r="AY1030" t="s">
        <v>254</v>
      </c>
      <c r="AZ1030" t="s">
        <v>230</v>
      </c>
      <c r="BA1030" t="s">
        <v>395</v>
      </c>
      <c r="BB1030" t="s">
        <v>380</v>
      </c>
      <c r="BC1030" t="s">
        <v>3927</v>
      </c>
      <c r="BD1030" t="s">
        <v>3927</v>
      </c>
      <c r="BE1030" t="s">
        <v>3927</v>
      </c>
      <c r="BF1030">
        <v>12</v>
      </c>
    </row>
    <row r="1031" spans="1:58" x14ac:dyDescent="0.3">
      <c r="A1031">
        <v>2026</v>
      </c>
      <c r="B1031">
        <v>202605</v>
      </c>
      <c r="C1031">
        <v>5</v>
      </c>
      <c r="D1031" s="14">
        <v>20001622147357</v>
      </c>
      <c r="E1031" t="s">
        <v>2810</v>
      </c>
      <c r="F1031" s="2">
        <v>46146.803136574075</v>
      </c>
      <c r="G1031" s="2">
        <v>46147</v>
      </c>
      <c r="I1031" t="s">
        <v>224</v>
      </c>
      <c r="J1031" t="s">
        <v>230</v>
      </c>
      <c r="L1031" t="s">
        <v>7415</v>
      </c>
      <c r="M1031" t="s">
        <v>309</v>
      </c>
      <c r="N1031" t="s">
        <v>297</v>
      </c>
      <c r="O1031" t="s">
        <v>283</v>
      </c>
      <c r="Q1031" t="s">
        <v>7416</v>
      </c>
      <c r="R1031" t="s">
        <v>2809</v>
      </c>
      <c r="S1031" t="s">
        <v>4831</v>
      </c>
      <c r="T1031" t="s">
        <v>4832</v>
      </c>
      <c r="U1031" t="s">
        <v>3034</v>
      </c>
      <c r="V1031" t="s">
        <v>3994</v>
      </c>
      <c r="W1031" t="s">
        <v>245</v>
      </c>
      <c r="X1031" t="s">
        <v>225</v>
      </c>
      <c r="Z1031">
        <v>1</v>
      </c>
      <c r="AA1031" t="s">
        <v>3921</v>
      </c>
      <c r="AB1031" t="s">
        <v>7417</v>
      </c>
      <c r="AC1031">
        <v>46148.683530092596</v>
      </c>
      <c r="AD1031">
        <v>46148</v>
      </c>
      <c r="AE1031" t="s">
        <v>3938</v>
      </c>
      <c r="AG1031" t="s">
        <v>4828</v>
      </c>
      <c r="AH1031">
        <v>6089621395</v>
      </c>
      <c r="AI1031" t="s">
        <v>7418</v>
      </c>
      <c r="AM1031" t="s">
        <v>3925</v>
      </c>
      <c r="AN1031" t="s">
        <v>3926</v>
      </c>
      <c r="AO1031" t="s">
        <v>268</v>
      </c>
      <c r="AP1031" t="s">
        <v>386</v>
      </c>
      <c r="AQ1031" t="s">
        <v>3940</v>
      </c>
      <c r="AU1031" t="s">
        <v>4282</v>
      </c>
      <c r="AV1031" t="s">
        <v>4000</v>
      </c>
      <c r="AW1031" t="s">
        <v>227</v>
      </c>
      <c r="AX1031" t="s">
        <v>226</v>
      </c>
      <c r="AY1031" t="s">
        <v>254</v>
      </c>
      <c r="AZ1031" t="s">
        <v>230</v>
      </c>
      <c r="BA1031" t="s">
        <v>273</v>
      </c>
      <c r="BB1031" t="s">
        <v>380</v>
      </c>
      <c r="BC1031" t="s">
        <v>3927</v>
      </c>
      <c r="BD1031" t="s">
        <v>3927</v>
      </c>
      <c r="BE1031" t="s">
        <v>3927</v>
      </c>
      <c r="BF1031">
        <v>9</v>
      </c>
    </row>
    <row r="1032" spans="1:58" x14ac:dyDescent="0.3">
      <c r="A1032">
        <v>2026</v>
      </c>
      <c r="B1032">
        <v>202605</v>
      </c>
      <c r="C1032">
        <v>5</v>
      </c>
      <c r="D1032" s="14">
        <v>20001622147293</v>
      </c>
      <c r="E1032" t="s">
        <v>2810</v>
      </c>
      <c r="F1032" s="2">
        <v>46146.790335648147</v>
      </c>
      <c r="G1032" s="2">
        <v>46148</v>
      </c>
      <c r="I1032" t="s">
        <v>224</v>
      </c>
      <c r="J1032" t="s">
        <v>230</v>
      </c>
      <c r="L1032" t="s">
        <v>3203</v>
      </c>
      <c r="M1032" t="s">
        <v>494</v>
      </c>
      <c r="N1032" t="s">
        <v>486</v>
      </c>
      <c r="O1032" t="s">
        <v>257</v>
      </c>
      <c r="Q1032" t="s">
        <v>7419</v>
      </c>
      <c r="R1032" t="s">
        <v>2809</v>
      </c>
      <c r="S1032" t="s">
        <v>5164</v>
      </c>
      <c r="T1032" t="s">
        <v>5165</v>
      </c>
      <c r="U1032" t="s">
        <v>3034</v>
      </c>
      <c r="V1032" t="s">
        <v>647</v>
      </c>
      <c r="W1032" t="s">
        <v>245</v>
      </c>
      <c r="X1032" t="s">
        <v>225</v>
      </c>
      <c r="Z1032">
        <v>4</v>
      </c>
      <c r="AA1032" t="s">
        <v>3921</v>
      </c>
      <c r="AB1032" t="s">
        <v>3995</v>
      </c>
      <c r="AC1032">
        <v>46153.458240740743</v>
      </c>
      <c r="AD1032">
        <v>46152</v>
      </c>
      <c r="AE1032" t="s">
        <v>3938</v>
      </c>
      <c r="AG1032" t="s">
        <v>5111</v>
      </c>
      <c r="AH1032">
        <v>6108837549</v>
      </c>
      <c r="AI1032" t="s">
        <v>7420</v>
      </c>
      <c r="AM1032" t="s">
        <v>3925</v>
      </c>
      <c r="AN1032" t="s">
        <v>3926</v>
      </c>
      <c r="AO1032" t="s">
        <v>268</v>
      </c>
      <c r="AP1032" t="s">
        <v>304</v>
      </c>
      <c r="AQ1032" t="s">
        <v>3998</v>
      </c>
      <c r="AU1032" t="s">
        <v>4220</v>
      </c>
      <c r="AV1032" t="s">
        <v>4000</v>
      </c>
      <c r="AW1032" t="s">
        <v>320</v>
      </c>
      <c r="AX1032" t="s">
        <v>319</v>
      </c>
      <c r="AY1032" t="s">
        <v>254</v>
      </c>
      <c r="AZ1032" t="s">
        <v>230</v>
      </c>
      <c r="BA1032" t="s">
        <v>395</v>
      </c>
      <c r="BB1032" t="s">
        <v>380</v>
      </c>
      <c r="BC1032" t="s">
        <v>3927</v>
      </c>
      <c r="BD1032" t="s">
        <v>3927</v>
      </c>
      <c r="BE1032" t="s">
        <v>3927</v>
      </c>
      <c r="BF1032">
        <v>12</v>
      </c>
    </row>
    <row r="1033" spans="1:58" x14ac:dyDescent="0.3">
      <c r="A1033">
        <v>2026</v>
      </c>
      <c r="B1033">
        <v>202605</v>
      </c>
      <c r="C1033">
        <v>5</v>
      </c>
      <c r="D1033" s="14">
        <v>20001622146666</v>
      </c>
      <c r="E1033" t="s">
        <v>2810</v>
      </c>
      <c r="F1033" s="2">
        <v>46147.323182870372</v>
      </c>
      <c r="G1033" s="2">
        <v>46148</v>
      </c>
      <c r="I1033" t="s">
        <v>224</v>
      </c>
      <c r="J1033" t="s">
        <v>230</v>
      </c>
      <c r="L1033" t="s">
        <v>7421</v>
      </c>
      <c r="M1033" t="s">
        <v>309</v>
      </c>
      <c r="N1033" t="s">
        <v>297</v>
      </c>
      <c r="O1033" t="s">
        <v>283</v>
      </c>
      <c r="Q1033" t="s">
        <v>7422</v>
      </c>
      <c r="R1033" t="s">
        <v>2809</v>
      </c>
      <c r="S1033" t="s">
        <v>5360</v>
      </c>
      <c r="T1033" t="s">
        <v>5361</v>
      </c>
      <c r="U1033" t="s">
        <v>3034</v>
      </c>
      <c r="V1033" t="s">
        <v>647</v>
      </c>
      <c r="W1033" t="s">
        <v>245</v>
      </c>
      <c r="X1033" t="s">
        <v>225</v>
      </c>
      <c r="Z1033">
        <v>4</v>
      </c>
      <c r="AA1033" t="s">
        <v>3921</v>
      </c>
      <c r="AB1033" t="s">
        <v>5166</v>
      </c>
      <c r="AC1033">
        <v>46153.354085648149</v>
      </c>
      <c r="AD1033">
        <v>46152</v>
      </c>
      <c r="AE1033" t="s">
        <v>3938</v>
      </c>
      <c r="AG1033" t="s">
        <v>5006</v>
      </c>
      <c r="AH1033">
        <v>6108843742</v>
      </c>
      <c r="AI1033" t="s">
        <v>7423</v>
      </c>
      <c r="AM1033" t="s">
        <v>3925</v>
      </c>
      <c r="AN1033" t="s">
        <v>3926</v>
      </c>
      <c r="AO1033" t="s">
        <v>268</v>
      </c>
      <c r="AP1033" t="s">
        <v>386</v>
      </c>
      <c r="AQ1033" t="s">
        <v>3940</v>
      </c>
      <c r="AU1033" t="s">
        <v>4220</v>
      </c>
      <c r="AV1033" t="s">
        <v>4000</v>
      </c>
      <c r="AW1033" t="s">
        <v>320</v>
      </c>
      <c r="AX1033" t="s">
        <v>319</v>
      </c>
      <c r="AY1033" t="s">
        <v>254</v>
      </c>
      <c r="AZ1033" t="s">
        <v>230</v>
      </c>
      <c r="BA1033" t="s">
        <v>395</v>
      </c>
      <c r="BB1033" t="s">
        <v>380</v>
      </c>
      <c r="BC1033" t="s">
        <v>3927</v>
      </c>
      <c r="BD1033" t="s">
        <v>3927</v>
      </c>
      <c r="BE1033" t="s">
        <v>3927</v>
      </c>
      <c r="BF1033">
        <v>12</v>
      </c>
    </row>
    <row r="1034" spans="1:58" x14ac:dyDescent="0.3">
      <c r="A1034">
        <v>2026</v>
      </c>
      <c r="B1034">
        <v>202605</v>
      </c>
      <c r="C1034">
        <v>5</v>
      </c>
      <c r="D1034" s="14">
        <v>20001622146459</v>
      </c>
      <c r="E1034" t="s">
        <v>2810</v>
      </c>
      <c r="F1034" s="2">
        <v>46146.831145833334</v>
      </c>
      <c r="G1034" s="2">
        <v>46147</v>
      </c>
      <c r="I1034" t="s">
        <v>224</v>
      </c>
      <c r="J1034" t="s">
        <v>230</v>
      </c>
      <c r="L1034" t="s">
        <v>7424</v>
      </c>
      <c r="M1034" t="s">
        <v>1286</v>
      </c>
      <c r="N1034" t="s">
        <v>1281</v>
      </c>
      <c r="O1034" t="s">
        <v>331</v>
      </c>
      <c r="Q1034" t="s">
        <v>7425</v>
      </c>
      <c r="R1034" t="s">
        <v>2809</v>
      </c>
      <c r="S1034" t="s">
        <v>407</v>
      </c>
      <c r="T1034" t="s">
        <v>408</v>
      </c>
      <c r="U1034" t="s">
        <v>258</v>
      </c>
      <c r="V1034" t="s">
        <v>247</v>
      </c>
      <c r="W1034" t="s">
        <v>245</v>
      </c>
      <c r="X1034" t="s">
        <v>225</v>
      </c>
      <c r="Z1034">
        <v>1</v>
      </c>
      <c r="AA1034" t="s">
        <v>3921</v>
      </c>
      <c r="AB1034" t="s">
        <v>7426</v>
      </c>
      <c r="AC1034">
        <v>46148.623182870368</v>
      </c>
      <c r="AD1034">
        <v>46148</v>
      </c>
      <c r="AE1034" t="s">
        <v>3938</v>
      </c>
      <c r="AG1034" t="s">
        <v>410</v>
      </c>
      <c r="AH1034">
        <v>6108820724</v>
      </c>
      <c r="AI1034" t="s">
        <v>7427</v>
      </c>
      <c r="AM1034" t="s">
        <v>3925</v>
      </c>
      <c r="AN1034" t="s">
        <v>3926</v>
      </c>
      <c r="AO1034" t="s">
        <v>268</v>
      </c>
      <c r="AP1034" t="s">
        <v>249</v>
      </c>
      <c r="AQ1034" t="s">
        <v>3940</v>
      </c>
      <c r="AU1034" t="s">
        <v>4282</v>
      </c>
      <c r="AV1034" t="s">
        <v>4000</v>
      </c>
      <c r="AW1034" t="s">
        <v>320</v>
      </c>
      <c r="AX1034" t="s">
        <v>319</v>
      </c>
      <c r="AY1034" t="s">
        <v>254</v>
      </c>
      <c r="AZ1034" t="s">
        <v>230</v>
      </c>
      <c r="BA1034" t="s">
        <v>395</v>
      </c>
      <c r="BB1034" t="s">
        <v>380</v>
      </c>
      <c r="BC1034" t="s">
        <v>3927</v>
      </c>
      <c r="BD1034" t="s">
        <v>3927</v>
      </c>
      <c r="BE1034" t="s">
        <v>3927</v>
      </c>
      <c r="BF1034">
        <v>12</v>
      </c>
    </row>
    <row r="1035" spans="1:58" x14ac:dyDescent="0.3">
      <c r="A1035">
        <v>2026</v>
      </c>
      <c r="B1035">
        <v>202605</v>
      </c>
      <c r="C1035">
        <v>5</v>
      </c>
      <c r="D1035" s="14">
        <v>20001622146352</v>
      </c>
      <c r="E1035" t="s">
        <v>2810</v>
      </c>
      <c r="F1035" s="2">
        <v>46146.802453703705</v>
      </c>
      <c r="G1035" s="2">
        <v>46147</v>
      </c>
      <c r="I1035" t="s">
        <v>224</v>
      </c>
      <c r="J1035" t="s">
        <v>230</v>
      </c>
      <c r="L1035" t="s">
        <v>3593</v>
      </c>
      <c r="M1035" t="s">
        <v>309</v>
      </c>
      <c r="N1035" t="s">
        <v>297</v>
      </c>
      <c r="O1035" t="s">
        <v>283</v>
      </c>
      <c r="Q1035" t="s">
        <v>7428</v>
      </c>
      <c r="R1035" t="s">
        <v>2809</v>
      </c>
      <c r="S1035" t="s">
        <v>5453</v>
      </c>
      <c r="T1035" t="s">
        <v>5454</v>
      </c>
      <c r="U1035" t="s">
        <v>3034</v>
      </c>
      <c r="V1035" t="s">
        <v>647</v>
      </c>
      <c r="W1035" t="s">
        <v>245</v>
      </c>
      <c r="X1035" t="s">
        <v>387</v>
      </c>
      <c r="Z1035">
        <v>4</v>
      </c>
      <c r="AA1035" t="s">
        <v>3921</v>
      </c>
      <c r="AB1035" t="s">
        <v>3995</v>
      </c>
      <c r="AC1035">
        <v>46153.458240740743</v>
      </c>
      <c r="AD1035">
        <v>46151</v>
      </c>
      <c r="AE1035" t="s">
        <v>3938</v>
      </c>
      <c r="AG1035" t="s">
        <v>5135</v>
      </c>
      <c r="AH1035">
        <v>6108813724</v>
      </c>
      <c r="AI1035" t="s">
        <v>7429</v>
      </c>
      <c r="AM1035" t="s">
        <v>3925</v>
      </c>
      <c r="AN1035" t="s">
        <v>3926</v>
      </c>
      <c r="AO1035" t="s">
        <v>268</v>
      </c>
      <c r="AP1035" t="s">
        <v>304</v>
      </c>
      <c r="AQ1035" t="s">
        <v>3998</v>
      </c>
      <c r="AU1035" t="s">
        <v>4220</v>
      </c>
      <c r="AV1035" t="s">
        <v>4000</v>
      </c>
      <c r="AW1035" t="s">
        <v>603</v>
      </c>
      <c r="AX1035" t="s">
        <v>602</v>
      </c>
      <c r="AY1035" t="s">
        <v>253</v>
      </c>
      <c r="AZ1035" t="s">
        <v>230</v>
      </c>
      <c r="BA1035" t="s">
        <v>395</v>
      </c>
      <c r="BB1035" t="s">
        <v>380</v>
      </c>
      <c r="BC1035" t="s">
        <v>3927</v>
      </c>
      <c r="BD1035" t="s">
        <v>3927</v>
      </c>
      <c r="BE1035" t="s">
        <v>3927</v>
      </c>
      <c r="BF1035">
        <v>12</v>
      </c>
    </row>
    <row r="1036" spans="1:58" x14ac:dyDescent="0.3">
      <c r="A1036">
        <v>2026</v>
      </c>
      <c r="B1036">
        <v>202605</v>
      </c>
      <c r="C1036">
        <v>5</v>
      </c>
      <c r="D1036" s="14">
        <v>20001622146215</v>
      </c>
      <c r="E1036" t="s">
        <v>2810</v>
      </c>
      <c r="F1036" s="2">
        <v>46146.776747685188</v>
      </c>
      <c r="G1036" s="2">
        <v>46148</v>
      </c>
      <c r="I1036" t="s">
        <v>224</v>
      </c>
      <c r="J1036" t="s">
        <v>230</v>
      </c>
      <c r="L1036" t="s">
        <v>3541</v>
      </c>
      <c r="M1036" t="s">
        <v>309</v>
      </c>
      <c r="N1036" t="s">
        <v>297</v>
      </c>
      <c r="O1036" t="s">
        <v>283</v>
      </c>
      <c r="Q1036" t="s">
        <v>7430</v>
      </c>
      <c r="R1036" t="s">
        <v>2809</v>
      </c>
      <c r="S1036" t="s">
        <v>4929</v>
      </c>
      <c r="T1036" t="s">
        <v>4930</v>
      </c>
      <c r="U1036" t="s">
        <v>3034</v>
      </c>
      <c r="V1036" t="s">
        <v>3994</v>
      </c>
      <c r="W1036" t="s">
        <v>245</v>
      </c>
      <c r="X1036" t="s">
        <v>387</v>
      </c>
      <c r="Z1036">
        <v>1</v>
      </c>
      <c r="AA1036" t="s">
        <v>3921</v>
      </c>
      <c r="AB1036" t="s">
        <v>7431</v>
      </c>
      <c r="AC1036">
        <v>46149.657152777778</v>
      </c>
      <c r="AD1036">
        <v>46149</v>
      </c>
      <c r="AE1036" t="s">
        <v>3938</v>
      </c>
      <c r="AG1036" t="s">
        <v>4828</v>
      </c>
      <c r="AH1036">
        <v>6108813715</v>
      </c>
      <c r="AI1036" t="s">
        <v>7432</v>
      </c>
      <c r="AM1036" t="s">
        <v>3925</v>
      </c>
      <c r="AN1036" t="s">
        <v>3926</v>
      </c>
      <c r="AO1036" t="s">
        <v>268</v>
      </c>
      <c r="AP1036" t="s">
        <v>304</v>
      </c>
      <c r="AQ1036" t="s">
        <v>3940</v>
      </c>
      <c r="AU1036" t="s">
        <v>4282</v>
      </c>
      <c r="AV1036" t="s">
        <v>4000</v>
      </c>
      <c r="AW1036" t="s">
        <v>447</v>
      </c>
      <c r="AX1036" t="s">
        <v>446</v>
      </c>
      <c r="AY1036" t="s">
        <v>253</v>
      </c>
      <c r="AZ1036" t="s">
        <v>230</v>
      </c>
      <c r="BA1036" t="s">
        <v>395</v>
      </c>
      <c r="BB1036" t="s">
        <v>380</v>
      </c>
      <c r="BC1036" t="s">
        <v>3927</v>
      </c>
      <c r="BD1036" t="s">
        <v>3927</v>
      </c>
      <c r="BE1036" t="s">
        <v>3927</v>
      </c>
      <c r="BF1036">
        <v>12</v>
      </c>
    </row>
    <row r="1037" spans="1:58" x14ac:dyDescent="0.3">
      <c r="A1037">
        <v>2026</v>
      </c>
      <c r="B1037">
        <v>202605</v>
      </c>
      <c r="C1037">
        <v>5</v>
      </c>
      <c r="D1037" s="14">
        <v>20001622145511</v>
      </c>
      <c r="E1037" t="s">
        <v>2810</v>
      </c>
      <c r="F1037" s="2">
        <v>46146.861747685187</v>
      </c>
      <c r="G1037" s="2">
        <v>46148</v>
      </c>
      <c r="I1037" t="s">
        <v>224</v>
      </c>
      <c r="J1037" t="s">
        <v>230</v>
      </c>
      <c r="L1037" t="s">
        <v>3644</v>
      </c>
      <c r="M1037" t="s">
        <v>309</v>
      </c>
      <c r="N1037" t="s">
        <v>297</v>
      </c>
      <c r="O1037" t="s">
        <v>283</v>
      </c>
      <c r="Q1037" t="s">
        <v>7433</v>
      </c>
      <c r="R1037" t="s">
        <v>2809</v>
      </c>
      <c r="S1037" t="s">
        <v>4961</v>
      </c>
      <c r="T1037" t="s">
        <v>4962</v>
      </c>
      <c r="U1037" t="s">
        <v>3034</v>
      </c>
      <c r="V1037" t="s">
        <v>3994</v>
      </c>
      <c r="W1037" t="s">
        <v>245</v>
      </c>
      <c r="X1037" t="s">
        <v>225</v>
      </c>
      <c r="Z1037">
        <v>1</v>
      </c>
      <c r="AA1037" t="s">
        <v>3921</v>
      </c>
      <c r="AB1037" t="s">
        <v>7434</v>
      </c>
      <c r="AC1037">
        <v>46149.657152777778</v>
      </c>
      <c r="AD1037">
        <v>46149</v>
      </c>
      <c r="AE1037" t="s">
        <v>3938</v>
      </c>
      <c r="AG1037" t="s">
        <v>5173</v>
      </c>
      <c r="AH1037">
        <v>6108832616</v>
      </c>
      <c r="AI1037" t="s">
        <v>7435</v>
      </c>
      <c r="AM1037" t="s">
        <v>3925</v>
      </c>
      <c r="AN1037" t="s">
        <v>3926</v>
      </c>
      <c r="AO1037" t="s">
        <v>268</v>
      </c>
      <c r="AP1037" t="s">
        <v>249</v>
      </c>
      <c r="AQ1037" t="s">
        <v>3940</v>
      </c>
      <c r="AU1037" t="s">
        <v>4282</v>
      </c>
      <c r="AV1037" t="s">
        <v>4000</v>
      </c>
      <c r="AW1037" t="s">
        <v>1478</v>
      </c>
      <c r="AX1037" t="s">
        <v>1477</v>
      </c>
      <c r="AY1037" t="s">
        <v>254</v>
      </c>
      <c r="AZ1037" t="s">
        <v>230</v>
      </c>
      <c r="BA1037" t="s">
        <v>273</v>
      </c>
      <c r="BB1037" t="s">
        <v>380</v>
      </c>
      <c r="BC1037" t="s">
        <v>3927</v>
      </c>
      <c r="BD1037" t="s">
        <v>3927</v>
      </c>
      <c r="BE1037" t="s">
        <v>3927</v>
      </c>
      <c r="BF1037">
        <v>12</v>
      </c>
    </row>
    <row r="1038" spans="1:58" x14ac:dyDescent="0.3">
      <c r="A1038">
        <v>2026</v>
      </c>
      <c r="B1038">
        <v>202605</v>
      </c>
      <c r="C1038">
        <v>5</v>
      </c>
      <c r="D1038" s="14">
        <v>20001622145164</v>
      </c>
      <c r="E1038" t="s">
        <v>2810</v>
      </c>
      <c r="F1038" s="2">
        <v>46146.770543981482</v>
      </c>
      <c r="G1038" s="2">
        <v>46147</v>
      </c>
      <c r="I1038" t="s">
        <v>224</v>
      </c>
      <c r="J1038" t="s">
        <v>230</v>
      </c>
      <c r="L1038" t="s">
        <v>3421</v>
      </c>
      <c r="M1038" t="s">
        <v>309</v>
      </c>
      <c r="N1038" t="s">
        <v>297</v>
      </c>
      <c r="O1038" t="s">
        <v>283</v>
      </c>
      <c r="Q1038" t="s">
        <v>7436</v>
      </c>
      <c r="R1038" t="s">
        <v>2809</v>
      </c>
      <c r="S1038" t="s">
        <v>5207</v>
      </c>
      <c r="T1038" t="s">
        <v>5208</v>
      </c>
      <c r="U1038" t="s">
        <v>3034</v>
      </c>
      <c r="V1038" t="s">
        <v>647</v>
      </c>
      <c r="W1038" t="s">
        <v>245</v>
      </c>
      <c r="X1038" t="s">
        <v>225</v>
      </c>
      <c r="Z1038">
        <v>4</v>
      </c>
      <c r="AA1038" t="s">
        <v>3921</v>
      </c>
      <c r="AB1038" t="s">
        <v>3995</v>
      </c>
      <c r="AC1038">
        <v>46153.45821759259</v>
      </c>
      <c r="AD1038">
        <v>46151</v>
      </c>
      <c r="AE1038" t="s">
        <v>3938</v>
      </c>
      <c r="AG1038" t="s">
        <v>5135</v>
      </c>
      <c r="AH1038">
        <v>6108839437</v>
      </c>
      <c r="AI1038" t="s">
        <v>7437</v>
      </c>
      <c r="AM1038" t="s">
        <v>3925</v>
      </c>
      <c r="AN1038" t="s">
        <v>3926</v>
      </c>
      <c r="AO1038" t="s">
        <v>268</v>
      </c>
      <c r="AP1038" t="s">
        <v>249</v>
      </c>
      <c r="AQ1038" t="s">
        <v>3998</v>
      </c>
      <c r="AU1038" t="s">
        <v>4220</v>
      </c>
      <c r="AV1038" t="s">
        <v>4000</v>
      </c>
      <c r="AW1038" t="s">
        <v>320</v>
      </c>
      <c r="AX1038" t="s">
        <v>319</v>
      </c>
      <c r="AY1038" t="s">
        <v>254</v>
      </c>
      <c r="AZ1038" t="s">
        <v>230</v>
      </c>
      <c r="BA1038" t="s">
        <v>344</v>
      </c>
      <c r="BB1038" t="s">
        <v>232</v>
      </c>
      <c r="BC1038" t="s">
        <v>3927</v>
      </c>
      <c r="BD1038" t="s">
        <v>3927</v>
      </c>
      <c r="BE1038" t="s">
        <v>3927</v>
      </c>
      <c r="BF1038">
        <v>12</v>
      </c>
    </row>
    <row r="1039" spans="1:58" x14ac:dyDescent="0.3">
      <c r="A1039">
        <v>2026</v>
      </c>
      <c r="B1039">
        <v>202605</v>
      </c>
      <c r="C1039">
        <v>5</v>
      </c>
      <c r="D1039" s="14">
        <v>20001622144509</v>
      </c>
      <c r="E1039" t="s">
        <v>2810</v>
      </c>
      <c r="F1039" s="2">
        <v>46146.853483796294</v>
      </c>
      <c r="G1039" s="2">
        <v>46147</v>
      </c>
      <c r="I1039" t="s">
        <v>224</v>
      </c>
      <c r="J1039" t="s">
        <v>230</v>
      </c>
      <c r="L1039" t="s">
        <v>3642</v>
      </c>
      <c r="M1039" t="s">
        <v>3958</v>
      </c>
      <c r="N1039" t="s">
        <v>353</v>
      </c>
      <c r="O1039" t="s">
        <v>283</v>
      </c>
      <c r="Q1039" t="s">
        <v>7438</v>
      </c>
      <c r="R1039" t="s">
        <v>2809</v>
      </c>
      <c r="S1039" t="s">
        <v>6559</v>
      </c>
      <c r="T1039" t="s">
        <v>6560</v>
      </c>
      <c r="U1039" t="s">
        <v>4796</v>
      </c>
      <c r="V1039" t="s">
        <v>2024</v>
      </c>
      <c r="W1039" t="s">
        <v>245</v>
      </c>
      <c r="X1039" t="s">
        <v>225</v>
      </c>
      <c r="Z1039">
        <v>4</v>
      </c>
      <c r="AA1039" t="s">
        <v>3921</v>
      </c>
      <c r="AB1039" t="s">
        <v>7439</v>
      </c>
      <c r="AC1039">
        <v>46153.691145833334</v>
      </c>
      <c r="AD1039">
        <v>46151</v>
      </c>
      <c r="AE1039" t="s">
        <v>3938</v>
      </c>
      <c r="AG1039" t="s">
        <v>2026</v>
      </c>
      <c r="AH1039">
        <v>6108826727</v>
      </c>
      <c r="AI1039" t="s">
        <v>7440</v>
      </c>
      <c r="AM1039" t="s">
        <v>3925</v>
      </c>
      <c r="AN1039" t="s">
        <v>3926</v>
      </c>
      <c r="AO1039" t="s">
        <v>268</v>
      </c>
      <c r="AP1039" t="s">
        <v>386</v>
      </c>
      <c r="AQ1039" t="s">
        <v>3940</v>
      </c>
      <c r="AU1039" t="s">
        <v>4220</v>
      </c>
      <c r="AV1039" t="s">
        <v>4000</v>
      </c>
      <c r="AW1039" t="s">
        <v>320</v>
      </c>
      <c r="AX1039" t="s">
        <v>319</v>
      </c>
      <c r="AY1039" t="s">
        <v>254</v>
      </c>
      <c r="AZ1039" t="s">
        <v>230</v>
      </c>
      <c r="BA1039" t="s">
        <v>395</v>
      </c>
      <c r="BB1039" t="s">
        <v>380</v>
      </c>
      <c r="BC1039" t="s">
        <v>3927</v>
      </c>
      <c r="BD1039" t="s">
        <v>3927</v>
      </c>
      <c r="BE1039" t="s">
        <v>3927</v>
      </c>
      <c r="BF1039">
        <v>12</v>
      </c>
    </row>
    <row r="1040" spans="1:58" x14ac:dyDescent="0.3">
      <c r="A1040">
        <v>2026</v>
      </c>
      <c r="B1040">
        <v>202605</v>
      </c>
      <c r="C1040">
        <v>5</v>
      </c>
      <c r="D1040" s="14">
        <v>20001622144319</v>
      </c>
      <c r="E1040" t="s">
        <v>2810</v>
      </c>
      <c r="F1040" s="2">
        <v>46146.793564814812</v>
      </c>
      <c r="G1040" s="2">
        <v>46147</v>
      </c>
      <c r="I1040" t="s">
        <v>224</v>
      </c>
      <c r="J1040" t="s">
        <v>230</v>
      </c>
      <c r="L1040" t="s">
        <v>3741</v>
      </c>
      <c r="M1040" t="s">
        <v>902</v>
      </c>
      <c r="N1040" t="s">
        <v>752</v>
      </c>
      <c r="O1040" t="s">
        <v>623</v>
      </c>
      <c r="Q1040" t="s">
        <v>7441</v>
      </c>
      <c r="R1040" t="s">
        <v>2809</v>
      </c>
      <c r="S1040" t="s">
        <v>7442</v>
      </c>
      <c r="T1040" t="s">
        <v>7443</v>
      </c>
      <c r="U1040" t="s">
        <v>4008</v>
      </c>
      <c r="V1040" t="s">
        <v>980</v>
      </c>
      <c r="W1040" t="s">
        <v>245</v>
      </c>
      <c r="X1040" t="s">
        <v>225</v>
      </c>
      <c r="Z1040">
        <v>4</v>
      </c>
      <c r="AA1040" t="s">
        <v>3921</v>
      </c>
      <c r="AB1040" t="s">
        <v>7444</v>
      </c>
      <c r="AC1040">
        <v>46153.358344907407</v>
      </c>
      <c r="AD1040">
        <v>46151</v>
      </c>
      <c r="AE1040" t="s">
        <v>3938</v>
      </c>
      <c r="AG1040" t="s">
        <v>4870</v>
      </c>
      <c r="AH1040">
        <v>6108832605</v>
      </c>
      <c r="AI1040" t="s">
        <v>7445</v>
      </c>
      <c r="AM1040" t="s">
        <v>3925</v>
      </c>
      <c r="AN1040" t="s">
        <v>3926</v>
      </c>
      <c r="AO1040" t="s">
        <v>268</v>
      </c>
      <c r="AP1040" t="s">
        <v>330</v>
      </c>
      <c r="AQ1040" t="s">
        <v>3940</v>
      </c>
      <c r="AU1040" t="s">
        <v>4220</v>
      </c>
      <c r="AV1040" t="s">
        <v>4000</v>
      </c>
      <c r="AW1040" t="s">
        <v>1525</v>
      </c>
      <c r="AX1040" t="s">
        <v>1524</v>
      </c>
      <c r="AY1040" t="s">
        <v>254</v>
      </c>
      <c r="AZ1040" t="s">
        <v>230</v>
      </c>
      <c r="BA1040" t="s">
        <v>395</v>
      </c>
      <c r="BB1040" t="s">
        <v>380</v>
      </c>
      <c r="BC1040" t="s">
        <v>3927</v>
      </c>
      <c r="BD1040" t="s">
        <v>3927</v>
      </c>
      <c r="BE1040" t="s">
        <v>3927</v>
      </c>
      <c r="BF1040">
        <v>12</v>
      </c>
    </row>
    <row r="1041" spans="1:58" x14ac:dyDescent="0.3">
      <c r="A1041">
        <v>2026</v>
      </c>
      <c r="B1041">
        <v>202605</v>
      </c>
      <c r="C1041">
        <v>5</v>
      </c>
      <c r="D1041" s="14">
        <v>20001622144059</v>
      </c>
      <c r="E1041" t="s">
        <v>2810</v>
      </c>
      <c r="F1041" s="2">
        <v>46146.759039351855</v>
      </c>
      <c r="G1041" s="2">
        <v>46147</v>
      </c>
      <c r="I1041" t="s">
        <v>224</v>
      </c>
      <c r="J1041" t="s">
        <v>230</v>
      </c>
      <c r="L1041" t="s">
        <v>1459</v>
      </c>
      <c r="M1041" t="s">
        <v>261</v>
      </c>
      <c r="N1041" t="s">
        <v>237</v>
      </c>
      <c r="O1041" t="s">
        <v>257</v>
      </c>
      <c r="Q1041" t="s">
        <v>7446</v>
      </c>
      <c r="R1041" t="s">
        <v>2809</v>
      </c>
      <c r="S1041" t="s">
        <v>6476</v>
      </c>
      <c r="T1041" t="s">
        <v>6477</v>
      </c>
      <c r="U1041" t="s">
        <v>4796</v>
      </c>
      <c r="V1041" t="s">
        <v>2024</v>
      </c>
      <c r="W1041" t="s">
        <v>245</v>
      </c>
      <c r="X1041" t="s">
        <v>225</v>
      </c>
      <c r="Z1041">
        <v>4</v>
      </c>
      <c r="AA1041" t="s">
        <v>3921</v>
      </c>
      <c r="AB1041" t="s">
        <v>7447</v>
      </c>
      <c r="AC1041">
        <v>46153.691145833334</v>
      </c>
      <c r="AD1041">
        <v>46151</v>
      </c>
      <c r="AE1041" t="s">
        <v>3938</v>
      </c>
      <c r="AG1041" t="s">
        <v>2026</v>
      </c>
      <c r="AH1041">
        <v>6108839428</v>
      </c>
      <c r="AI1041" t="s">
        <v>7448</v>
      </c>
      <c r="AM1041" t="s">
        <v>3925</v>
      </c>
      <c r="AN1041" t="s">
        <v>3926</v>
      </c>
      <c r="AO1041" t="s">
        <v>268</v>
      </c>
      <c r="AP1041" t="s">
        <v>386</v>
      </c>
      <c r="AQ1041" t="s">
        <v>3940</v>
      </c>
      <c r="AU1041" t="s">
        <v>4220</v>
      </c>
      <c r="AV1041" t="s">
        <v>4000</v>
      </c>
      <c r="AW1041" t="s">
        <v>320</v>
      </c>
      <c r="AX1041" t="s">
        <v>319</v>
      </c>
      <c r="AY1041" t="s">
        <v>254</v>
      </c>
      <c r="AZ1041" t="s">
        <v>230</v>
      </c>
      <c r="BA1041" t="s">
        <v>395</v>
      </c>
      <c r="BB1041" t="s">
        <v>380</v>
      </c>
      <c r="BC1041" t="s">
        <v>3927</v>
      </c>
      <c r="BD1041" t="s">
        <v>3927</v>
      </c>
      <c r="BE1041" t="s">
        <v>3927</v>
      </c>
      <c r="BF1041">
        <v>12</v>
      </c>
    </row>
    <row r="1042" spans="1:58" x14ac:dyDescent="0.3">
      <c r="A1042">
        <v>2026</v>
      </c>
      <c r="B1042">
        <v>202605</v>
      </c>
      <c r="C1042">
        <v>5</v>
      </c>
      <c r="D1042" s="14">
        <v>20001622142784</v>
      </c>
      <c r="E1042" t="s">
        <v>2810</v>
      </c>
      <c r="F1042" s="2">
        <v>46147.344594907408</v>
      </c>
      <c r="G1042" s="2">
        <v>46147</v>
      </c>
      <c r="I1042" t="s">
        <v>224</v>
      </c>
      <c r="J1042" t="s">
        <v>230</v>
      </c>
      <c r="L1042" t="s">
        <v>3209</v>
      </c>
      <c r="M1042" t="s">
        <v>309</v>
      </c>
      <c r="N1042" t="s">
        <v>297</v>
      </c>
      <c r="O1042" t="s">
        <v>283</v>
      </c>
      <c r="Q1042" t="s">
        <v>7449</v>
      </c>
      <c r="R1042" t="s">
        <v>2809</v>
      </c>
      <c r="S1042" t="s">
        <v>4944</v>
      </c>
      <c r="T1042" t="s">
        <v>4945</v>
      </c>
      <c r="U1042" t="s">
        <v>4008</v>
      </c>
      <c r="V1042" t="s">
        <v>980</v>
      </c>
      <c r="W1042" t="s">
        <v>245</v>
      </c>
      <c r="X1042" t="s">
        <v>225</v>
      </c>
      <c r="Z1042">
        <v>4</v>
      </c>
      <c r="AA1042" t="s">
        <v>3921</v>
      </c>
      <c r="AB1042" t="s">
        <v>7450</v>
      </c>
      <c r="AC1042">
        <v>46153.358344907407</v>
      </c>
      <c r="AD1042">
        <v>46151</v>
      </c>
      <c r="AE1042" t="s">
        <v>3938</v>
      </c>
      <c r="AG1042" t="s">
        <v>4870</v>
      </c>
      <c r="AH1042">
        <v>6108834528</v>
      </c>
      <c r="AI1042" t="s">
        <v>7451</v>
      </c>
      <c r="AM1042" t="s">
        <v>3925</v>
      </c>
      <c r="AN1042" t="s">
        <v>3926</v>
      </c>
      <c r="AO1042" t="s">
        <v>268</v>
      </c>
      <c r="AP1042" t="s">
        <v>386</v>
      </c>
      <c r="AQ1042" t="s">
        <v>3940</v>
      </c>
      <c r="AU1042" t="s">
        <v>4220</v>
      </c>
      <c r="AV1042" t="s">
        <v>4000</v>
      </c>
      <c r="AW1042" t="s">
        <v>320</v>
      </c>
      <c r="AX1042" t="s">
        <v>319</v>
      </c>
      <c r="AY1042" t="s">
        <v>254</v>
      </c>
      <c r="AZ1042" t="s">
        <v>230</v>
      </c>
      <c r="BA1042" t="s">
        <v>395</v>
      </c>
      <c r="BB1042" t="s">
        <v>380</v>
      </c>
      <c r="BC1042" t="s">
        <v>3927</v>
      </c>
      <c r="BD1042" t="s">
        <v>3927</v>
      </c>
      <c r="BE1042" t="s">
        <v>3927</v>
      </c>
      <c r="BF1042">
        <v>12</v>
      </c>
    </row>
    <row r="1043" spans="1:58" x14ac:dyDescent="0.3">
      <c r="A1043">
        <v>2026</v>
      </c>
      <c r="B1043">
        <v>202605</v>
      </c>
      <c r="C1043">
        <v>5</v>
      </c>
      <c r="D1043" s="14">
        <v>20001622142506</v>
      </c>
      <c r="E1043" t="s">
        <v>2810</v>
      </c>
      <c r="F1043" s="2">
        <v>46146.846875000003</v>
      </c>
      <c r="G1043" s="2">
        <v>46147</v>
      </c>
      <c r="I1043" t="s">
        <v>224</v>
      </c>
      <c r="J1043" t="s">
        <v>230</v>
      </c>
      <c r="L1043" t="s">
        <v>3095</v>
      </c>
      <c r="M1043" t="s">
        <v>1594</v>
      </c>
      <c r="N1043" t="s">
        <v>938</v>
      </c>
      <c r="O1043" t="s">
        <v>331</v>
      </c>
      <c r="Q1043" t="s">
        <v>7452</v>
      </c>
      <c r="R1043" t="s">
        <v>2809</v>
      </c>
      <c r="S1043" t="s">
        <v>538</v>
      </c>
      <c r="T1043" t="s">
        <v>539</v>
      </c>
      <c r="U1043" t="s">
        <v>258</v>
      </c>
      <c r="V1043" t="s">
        <v>247</v>
      </c>
      <c r="W1043" t="s">
        <v>245</v>
      </c>
      <c r="X1043" t="s">
        <v>225</v>
      </c>
      <c r="Z1043">
        <v>1</v>
      </c>
      <c r="AA1043" t="s">
        <v>3921</v>
      </c>
      <c r="AB1043" t="s">
        <v>7453</v>
      </c>
      <c r="AC1043">
        <v>46148.623182870368</v>
      </c>
      <c r="AD1043">
        <v>46148</v>
      </c>
      <c r="AE1043" t="s">
        <v>3938</v>
      </c>
      <c r="AG1043" t="s">
        <v>248</v>
      </c>
      <c r="AH1043">
        <v>6048231085</v>
      </c>
      <c r="AI1043" t="s">
        <v>7454</v>
      </c>
      <c r="AM1043" t="s">
        <v>3925</v>
      </c>
      <c r="AN1043" t="s">
        <v>3926</v>
      </c>
      <c r="AO1043" t="s">
        <v>268</v>
      </c>
      <c r="AP1043" t="s">
        <v>249</v>
      </c>
      <c r="AQ1043" t="s">
        <v>3940</v>
      </c>
      <c r="AU1043" t="s">
        <v>4282</v>
      </c>
      <c r="AV1043" t="s">
        <v>4000</v>
      </c>
      <c r="AW1043" t="s">
        <v>227</v>
      </c>
      <c r="AX1043" t="s">
        <v>226</v>
      </c>
      <c r="AY1043" t="s">
        <v>254</v>
      </c>
      <c r="AZ1043" t="s">
        <v>230</v>
      </c>
      <c r="BA1043" t="s">
        <v>273</v>
      </c>
      <c r="BB1043" t="s">
        <v>380</v>
      </c>
      <c r="BC1043" t="s">
        <v>3927</v>
      </c>
      <c r="BD1043" t="s">
        <v>3927</v>
      </c>
      <c r="BE1043" t="s">
        <v>3927</v>
      </c>
      <c r="BF1043">
        <v>26</v>
      </c>
    </row>
    <row r="1044" spans="1:58" x14ac:dyDescent="0.3">
      <c r="A1044">
        <v>2026</v>
      </c>
      <c r="B1044">
        <v>202605</v>
      </c>
      <c r="C1044">
        <v>5</v>
      </c>
      <c r="D1044" s="14">
        <v>20001622142238</v>
      </c>
      <c r="E1044" t="s">
        <v>2810</v>
      </c>
      <c r="F1044" s="2">
        <v>46146.778240740743</v>
      </c>
      <c r="G1044" s="2">
        <v>46148</v>
      </c>
      <c r="I1044" t="s">
        <v>224</v>
      </c>
      <c r="J1044" t="s">
        <v>230</v>
      </c>
      <c r="L1044" t="s">
        <v>7455</v>
      </c>
      <c r="M1044" t="s">
        <v>334</v>
      </c>
      <c r="N1044" t="s">
        <v>322</v>
      </c>
      <c r="O1044" t="s">
        <v>331</v>
      </c>
      <c r="Q1044" t="s">
        <v>7456</v>
      </c>
      <c r="R1044" t="s">
        <v>2809</v>
      </c>
      <c r="S1044" t="s">
        <v>1268</v>
      </c>
      <c r="T1044" t="s">
        <v>1269</v>
      </c>
      <c r="U1044" t="s">
        <v>258</v>
      </c>
      <c r="V1044" t="s">
        <v>247</v>
      </c>
      <c r="W1044" t="s">
        <v>245</v>
      </c>
      <c r="X1044" t="s">
        <v>225</v>
      </c>
      <c r="Z1044">
        <v>1</v>
      </c>
      <c r="AA1044" t="s">
        <v>3921</v>
      </c>
      <c r="AB1044" t="s">
        <v>7457</v>
      </c>
      <c r="AC1044">
        <v>46149.692083333335</v>
      </c>
      <c r="AD1044">
        <v>46149</v>
      </c>
      <c r="AE1044" t="s">
        <v>3938</v>
      </c>
      <c r="AG1044" t="s">
        <v>329</v>
      </c>
      <c r="AH1044">
        <v>6108830585</v>
      </c>
      <c r="AI1044" t="s">
        <v>7458</v>
      </c>
      <c r="AM1044" t="s">
        <v>3925</v>
      </c>
      <c r="AN1044" t="s">
        <v>3926</v>
      </c>
      <c r="AO1044" t="s">
        <v>268</v>
      </c>
      <c r="AP1044" t="s">
        <v>304</v>
      </c>
      <c r="AQ1044" t="s">
        <v>3940</v>
      </c>
      <c r="AU1044" t="s">
        <v>4282</v>
      </c>
      <c r="AV1044" t="s">
        <v>4000</v>
      </c>
      <c r="AW1044" t="s">
        <v>320</v>
      </c>
      <c r="AX1044" t="s">
        <v>319</v>
      </c>
      <c r="AY1044" t="s">
        <v>254</v>
      </c>
      <c r="AZ1044" t="s">
        <v>230</v>
      </c>
      <c r="BA1044" t="s">
        <v>395</v>
      </c>
      <c r="BB1044" t="s">
        <v>1857</v>
      </c>
      <c r="BC1044" t="s">
        <v>3927</v>
      </c>
      <c r="BD1044" t="s">
        <v>3927</v>
      </c>
      <c r="BE1044" t="s">
        <v>3927</v>
      </c>
      <c r="BF1044">
        <v>12</v>
      </c>
    </row>
    <row r="1045" spans="1:58" x14ac:dyDescent="0.3">
      <c r="A1045">
        <v>2026</v>
      </c>
      <c r="B1045">
        <v>202605</v>
      </c>
      <c r="C1045">
        <v>5</v>
      </c>
      <c r="D1045" s="14">
        <v>20001622141567</v>
      </c>
      <c r="E1045" t="s">
        <v>2810</v>
      </c>
      <c r="F1045" s="2">
        <v>46146.889675925922</v>
      </c>
      <c r="G1045" s="2">
        <v>46147</v>
      </c>
      <c r="I1045" t="s">
        <v>224</v>
      </c>
      <c r="J1045" t="s">
        <v>230</v>
      </c>
      <c r="L1045" t="s">
        <v>7459</v>
      </c>
      <c r="M1045" t="s">
        <v>392</v>
      </c>
      <c r="N1045" t="s">
        <v>353</v>
      </c>
      <c r="O1045" t="s">
        <v>283</v>
      </c>
      <c r="Q1045" t="s">
        <v>7460</v>
      </c>
      <c r="R1045" t="s">
        <v>2809</v>
      </c>
      <c r="S1045" t="s">
        <v>7380</v>
      </c>
      <c r="T1045" t="s">
        <v>7381</v>
      </c>
      <c r="U1045" t="s">
        <v>4796</v>
      </c>
      <c r="V1045" t="s">
        <v>2024</v>
      </c>
      <c r="W1045" t="s">
        <v>245</v>
      </c>
      <c r="X1045" t="s">
        <v>387</v>
      </c>
      <c r="Z1045">
        <v>4</v>
      </c>
      <c r="AA1045" t="s">
        <v>3921</v>
      </c>
      <c r="AB1045" t="s">
        <v>7461</v>
      </c>
      <c r="AC1045">
        <v>46153.691145833334</v>
      </c>
      <c r="AD1045">
        <v>46151</v>
      </c>
      <c r="AE1045" t="s">
        <v>3938</v>
      </c>
      <c r="AG1045" t="s">
        <v>2026</v>
      </c>
      <c r="AH1045">
        <v>6108842739</v>
      </c>
      <c r="AI1045" t="s">
        <v>7462</v>
      </c>
      <c r="AM1045" t="s">
        <v>3925</v>
      </c>
      <c r="AN1045" t="s">
        <v>3926</v>
      </c>
      <c r="AO1045" t="s">
        <v>268</v>
      </c>
      <c r="AP1045" t="s">
        <v>386</v>
      </c>
      <c r="AQ1045" t="s">
        <v>3940</v>
      </c>
      <c r="AU1045" t="s">
        <v>4220</v>
      </c>
      <c r="AV1045" t="s">
        <v>4000</v>
      </c>
      <c r="AW1045" t="s">
        <v>389</v>
      </c>
      <c r="AX1045" t="s">
        <v>388</v>
      </c>
      <c r="AY1045" t="s">
        <v>253</v>
      </c>
      <c r="AZ1045" t="s">
        <v>230</v>
      </c>
      <c r="BA1045" t="s">
        <v>395</v>
      </c>
      <c r="BB1045" t="s">
        <v>380</v>
      </c>
      <c r="BC1045" t="s">
        <v>3927</v>
      </c>
      <c r="BD1045" t="s">
        <v>3927</v>
      </c>
      <c r="BE1045" t="s">
        <v>3927</v>
      </c>
      <c r="BF1045">
        <v>12</v>
      </c>
    </row>
    <row r="1046" spans="1:58" x14ac:dyDescent="0.3">
      <c r="A1046">
        <v>2026</v>
      </c>
      <c r="B1046">
        <v>202605</v>
      </c>
      <c r="C1046">
        <v>5</v>
      </c>
      <c r="D1046" s="14">
        <v>20001622141563</v>
      </c>
      <c r="E1046" t="s">
        <v>2810</v>
      </c>
      <c r="F1046" s="2">
        <v>46146.887835648151</v>
      </c>
      <c r="G1046" s="2">
        <v>46149</v>
      </c>
      <c r="I1046" t="s">
        <v>224</v>
      </c>
      <c r="J1046" t="s">
        <v>230</v>
      </c>
      <c r="L1046" t="s">
        <v>3401</v>
      </c>
      <c r="M1046" t="s">
        <v>309</v>
      </c>
      <c r="N1046" t="s">
        <v>297</v>
      </c>
      <c r="O1046" t="s">
        <v>283</v>
      </c>
      <c r="Q1046" t="s">
        <v>7463</v>
      </c>
      <c r="R1046" t="s">
        <v>2809</v>
      </c>
      <c r="S1046" t="s">
        <v>444</v>
      </c>
      <c r="T1046" t="s">
        <v>445</v>
      </c>
      <c r="U1046" t="s">
        <v>258</v>
      </c>
      <c r="V1046" t="s">
        <v>247</v>
      </c>
      <c r="W1046" t="s">
        <v>245</v>
      </c>
      <c r="X1046" t="s">
        <v>225</v>
      </c>
      <c r="Z1046">
        <v>1</v>
      </c>
      <c r="AA1046" t="s">
        <v>3921</v>
      </c>
      <c r="AB1046" t="s">
        <v>7464</v>
      </c>
      <c r="AC1046">
        <v>46150.616296296299</v>
      </c>
      <c r="AD1046">
        <v>46150</v>
      </c>
      <c r="AE1046" t="s">
        <v>3938</v>
      </c>
      <c r="AG1046" t="s">
        <v>359</v>
      </c>
      <c r="AH1046">
        <v>6108834510</v>
      </c>
      <c r="AI1046" t="s">
        <v>7465</v>
      </c>
      <c r="AM1046" t="s">
        <v>3925</v>
      </c>
      <c r="AN1046" t="s">
        <v>3926</v>
      </c>
      <c r="AO1046" t="s">
        <v>268</v>
      </c>
      <c r="AP1046" t="s">
        <v>386</v>
      </c>
      <c r="AQ1046" t="s">
        <v>3940</v>
      </c>
      <c r="AU1046" t="s">
        <v>4149</v>
      </c>
      <c r="AV1046" t="s">
        <v>4000</v>
      </c>
      <c r="AW1046" t="s">
        <v>320</v>
      </c>
      <c r="AX1046" t="s">
        <v>319</v>
      </c>
      <c r="AY1046" t="s">
        <v>254</v>
      </c>
      <c r="AZ1046" t="s">
        <v>230</v>
      </c>
      <c r="BA1046" t="s">
        <v>395</v>
      </c>
      <c r="BB1046" t="s">
        <v>380</v>
      </c>
      <c r="BC1046" t="s">
        <v>3927</v>
      </c>
      <c r="BD1046" t="s">
        <v>3927</v>
      </c>
      <c r="BE1046" t="s">
        <v>3927</v>
      </c>
      <c r="BF1046">
        <v>12</v>
      </c>
    </row>
    <row r="1047" spans="1:58" x14ac:dyDescent="0.3">
      <c r="A1047">
        <v>2026</v>
      </c>
      <c r="B1047">
        <v>202605</v>
      </c>
      <c r="C1047">
        <v>5</v>
      </c>
      <c r="D1047" s="14">
        <v>20001622141465</v>
      </c>
      <c r="E1047" t="s">
        <v>2810</v>
      </c>
      <c r="F1047" s="2">
        <v>46146.824988425928</v>
      </c>
      <c r="G1047" s="2">
        <v>46147</v>
      </c>
      <c r="I1047" t="s">
        <v>224</v>
      </c>
      <c r="J1047" t="s">
        <v>230</v>
      </c>
      <c r="L1047" t="s">
        <v>3696</v>
      </c>
      <c r="M1047" t="s">
        <v>902</v>
      </c>
      <c r="N1047" t="s">
        <v>752</v>
      </c>
      <c r="O1047" t="s">
        <v>623</v>
      </c>
      <c r="Q1047" t="s">
        <v>7466</v>
      </c>
      <c r="R1047" t="s">
        <v>2809</v>
      </c>
      <c r="S1047" t="s">
        <v>6624</v>
      </c>
      <c r="T1047" t="s">
        <v>6625</v>
      </c>
      <c r="U1047" t="s">
        <v>4796</v>
      </c>
      <c r="V1047" t="s">
        <v>2024</v>
      </c>
      <c r="W1047" t="s">
        <v>245</v>
      </c>
      <c r="X1047" t="s">
        <v>225</v>
      </c>
      <c r="Z1047">
        <v>4</v>
      </c>
      <c r="AA1047" t="s">
        <v>3921</v>
      </c>
      <c r="AB1047" t="s">
        <v>7467</v>
      </c>
      <c r="AC1047">
        <v>46153.691145833334</v>
      </c>
      <c r="AD1047">
        <v>46151</v>
      </c>
      <c r="AE1047" t="s">
        <v>3938</v>
      </c>
      <c r="AG1047" t="s">
        <v>6332</v>
      </c>
      <c r="AH1047">
        <v>6101987740</v>
      </c>
      <c r="AI1047" t="s">
        <v>7468</v>
      </c>
      <c r="AM1047" t="s">
        <v>3925</v>
      </c>
      <c r="AN1047" t="s">
        <v>3926</v>
      </c>
      <c r="AO1047" t="s">
        <v>268</v>
      </c>
      <c r="AP1047" t="s">
        <v>249</v>
      </c>
      <c r="AQ1047" t="s">
        <v>3940</v>
      </c>
      <c r="AU1047" t="s">
        <v>4220</v>
      </c>
      <c r="AV1047" t="s">
        <v>4000</v>
      </c>
      <c r="AW1047" t="s">
        <v>227</v>
      </c>
      <c r="AX1047" t="s">
        <v>226</v>
      </c>
      <c r="AY1047" t="s">
        <v>254</v>
      </c>
      <c r="AZ1047" t="s">
        <v>230</v>
      </c>
      <c r="BA1047" t="s">
        <v>273</v>
      </c>
      <c r="BB1047" t="s">
        <v>380</v>
      </c>
      <c r="BC1047" t="s">
        <v>3927</v>
      </c>
      <c r="BD1047" t="s">
        <v>3927</v>
      </c>
      <c r="BE1047" t="s">
        <v>3927</v>
      </c>
      <c r="BF1047">
        <v>26</v>
      </c>
    </row>
    <row r="1048" spans="1:58" x14ac:dyDescent="0.3">
      <c r="A1048">
        <v>2026</v>
      </c>
      <c r="B1048">
        <v>202605</v>
      </c>
      <c r="C1048">
        <v>5</v>
      </c>
      <c r="D1048" s="14">
        <v>20001622141199</v>
      </c>
      <c r="E1048" t="s">
        <v>2810</v>
      </c>
      <c r="F1048" s="2">
        <v>46146.770775462966</v>
      </c>
      <c r="G1048" s="2">
        <v>46147</v>
      </c>
      <c r="I1048" t="s">
        <v>224</v>
      </c>
      <c r="J1048" t="s">
        <v>230</v>
      </c>
      <c r="L1048" t="s">
        <v>7469</v>
      </c>
      <c r="M1048" t="s">
        <v>3958</v>
      </c>
      <c r="N1048" t="s">
        <v>353</v>
      </c>
      <c r="O1048" t="s">
        <v>283</v>
      </c>
      <c r="Q1048" t="s">
        <v>7470</v>
      </c>
      <c r="R1048" t="s">
        <v>2809</v>
      </c>
      <c r="S1048" t="s">
        <v>444</v>
      </c>
      <c r="T1048" t="s">
        <v>445</v>
      </c>
      <c r="U1048" t="s">
        <v>258</v>
      </c>
      <c r="V1048" t="s">
        <v>247</v>
      </c>
      <c r="W1048" t="s">
        <v>245</v>
      </c>
      <c r="X1048" t="s">
        <v>387</v>
      </c>
      <c r="Z1048">
        <v>1</v>
      </c>
      <c r="AA1048" t="s">
        <v>3921</v>
      </c>
      <c r="AB1048" t="s">
        <v>7471</v>
      </c>
      <c r="AC1048">
        <v>46148.623182870368</v>
      </c>
      <c r="AD1048">
        <v>46148</v>
      </c>
      <c r="AE1048" t="s">
        <v>3938</v>
      </c>
      <c r="AG1048" t="s">
        <v>359</v>
      </c>
      <c r="AH1048">
        <v>6108823634</v>
      </c>
      <c r="AI1048" t="s">
        <v>7472</v>
      </c>
      <c r="AM1048" t="s">
        <v>3925</v>
      </c>
      <c r="AN1048" t="s">
        <v>3926</v>
      </c>
      <c r="AO1048" t="s">
        <v>268</v>
      </c>
      <c r="AP1048" t="s">
        <v>249</v>
      </c>
      <c r="AQ1048" t="s">
        <v>3940</v>
      </c>
      <c r="AU1048" t="s">
        <v>4282</v>
      </c>
      <c r="AV1048" t="s">
        <v>4000</v>
      </c>
      <c r="AW1048" t="s">
        <v>389</v>
      </c>
      <c r="AX1048" t="s">
        <v>388</v>
      </c>
      <c r="AY1048" t="s">
        <v>253</v>
      </c>
      <c r="AZ1048" t="s">
        <v>230</v>
      </c>
      <c r="BA1048" t="s">
        <v>395</v>
      </c>
      <c r="BB1048" t="s">
        <v>380</v>
      </c>
      <c r="BC1048" t="s">
        <v>3927</v>
      </c>
      <c r="BD1048" t="s">
        <v>3927</v>
      </c>
      <c r="BE1048" t="s">
        <v>3927</v>
      </c>
      <c r="BF1048">
        <v>12</v>
      </c>
    </row>
    <row r="1049" spans="1:58" x14ac:dyDescent="0.3">
      <c r="A1049">
        <v>2026</v>
      </c>
      <c r="B1049">
        <v>202605</v>
      </c>
      <c r="C1049">
        <v>5</v>
      </c>
      <c r="D1049" s="14">
        <v>20001622140894</v>
      </c>
      <c r="E1049" t="s">
        <v>2810</v>
      </c>
      <c r="F1049" s="2">
        <v>46147.290231481478</v>
      </c>
      <c r="G1049" s="2">
        <v>46148</v>
      </c>
      <c r="I1049" t="s">
        <v>224</v>
      </c>
      <c r="J1049" t="s">
        <v>230</v>
      </c>
      <c r="M1049" t="s">
        <v>334</v>
      </c>
      <c r="N1049" t="s">
        <v>322</v>
      </c>
      <c r="O1049" t="s">
        <v>331</v>
      </c>
      <c r="Q1049" t="s">
        <v>7473</v>
      </c>
      <c r="R1049" t="s">
        <v>2809</v>
      </c>
      <c r="S1049" t="s">
        <v>4807</v>
      </c>
      <c r="T1049" t="s">
        <v>4808</v>
      </c>
      <c r="U1049" t="s">
        <v>3034</v>
      </c>
      <c r="V1049" t="s">
        <v>4809</v>
      </c>
      <c r="W1049" t="s">
        <v>245</v>
      </c>
      <c r="X1049" t="s">
        <v>387</v>
      </c>
      <c r="Z1049">
        <v>0</v>
      </c>
      <c r="AA1049" t="s">
        <v>3921</v>
      </c>
      <c r="AB1049" t="s">
        <v>4810</v>
      </c>
      <c r="AC1049">
        <v>46149.597546296296</v>
      </c>
      <c r="AD1049">
        <v>46148</v>
      </c>
      <c r="AE1049" t="s">
        <v>4811</v>
      </c>
      <c r="AG1049" t="s">
        <v>4812</v>
      </c>
      <c r="AH1049">
        <v>6108814296</v>
      </c>
      <c r="AI1049" t="s">
        <v>7474</v>
      </c>
      <c r="AM1049" t="s">
        <v>3925</v>
      </c>
      <c r="AN1049" t="s">
        <v>3926</v>
      </c>
      <c r="AO1049" t="s">
        <v>4814</v>
      </c>
      <c r="AP1049" t="s">
        <v>249</v>
      </c>
      <c r="AQ1049" t="s">
        <v>4815</v>
      </c>
      <c r="AU1049" t="s">
        <v>6415</v>
      </c>
      <c r="AV1049" t="s">
        <v>4817</v>
      </c>
      <c r="AW1049" t="s">
        <v>389</v>
      </c>
      <c r="AX1049" t="s">
        <v>388</v>
      </c>
      <c r="AY1049" t="s">
        <v>253</v>
      </c>
      <c r="AZ1049" t="s">
        <v>230</v>
      </c>
      <c r="BA1049" t="s">
        <v>395</v>
      </c>
      <c r="BB1049" t="s">
        <v>380</v>
      </c>
      <c r="BC1049" t="s">
        <v>3927</v>
      </c>
      <c r="BD1049" t="s">
        <v>3927</v>
      </c>
      <c r="BE1049" t="s">
        <v>3927</v>
      </c>
      <c r="BF1049">
        <v>12</v>
      </c>
    </row>
    <row r="1050" spans="1:58" x14ac:dyDescent="0.3">
      <c r="A1050">
        <v>2026</v>
      </c>
      <c r="B1050">
        <v>202605</v>
      </c>
      <c r="C1050">
        <v>5</v>
      </c>
      <c r="D1050" s="14">
        <v>20001622139627</v>
      </c>
      <c r="E1050" t="s">
        <v>2810</v>
      </c>
      <c r="F1050" s="2">
        <v>46146.911678240744</v>
      </c>
      <c r="G1050" s="2">
        <v>46147</v>
      </c>
      <c r="I1050" t="s">
        <v>224</v>
      </c>
      <c r="J1050" t="s">
        <v>230</v>
      </c>
      <c r="L1050" t="s">
        <v>3376</v>
      </c>
      <c r="M1050" t="s">
        <v>309</v>
      </c>
      <c r="N1050" t="s">
        <v>297</v>
      </c>
      <c r="O1050" t="s">
        <v>283</v>
      </c>
      <c r="Q1050" t="s">
        <v>7475</v>
      </c>
      <c r="R1050" t="s">
        <v>2809</v>
      </c>
      <c r="S1050" t="s">
        <v>243</v>
      </c>
      <c r="T1050" t="s">
        <v>244</v>
      </c>
      <c r="U1050" t="s">
        <v>258</v>
      </c>
      <c r="V1050" t="s">
        <v>247</v>
      </c>
      <c r="W1050" t="s">
        <v>245</v>
      </c>
      <c r="X1050" t="s">
        <v>225</v>
      </c>
      <c r="Z1050">
        <v>1</v>
      </c>
      <c r="AA1050" t="s">
        <v>3921</v>
      </c>
      <c r="AB1050" t="s">
        <v>7476</v>
      </c>
      <c r="AC1050">
        <v>46148.623182870368</v>
      </c>
      <c r="AD1050">
        <v>46148</v>
      </c>
      <c r="AE1050" t="s">
        <v>3938</v>
      </c>
      <c r="AG1050" t="s">
        <v>248</v>
      </c>
      <c r="AH1050">
        <v>6108836529</v>
      </c>
      <c r="AI1050" t="s">
        <v>7477</v>
      </c>
      <c r="AM1050" t="s">
        <v>3925</v>
      </c>
      <c r="AN1050" t="s">
        <v>3926</v>
      </c>
      <c r="AO1050" t="s">
        <v>268</v>
      </c>
      <c r="AP1050" t="s">
        <v>304</v>
      </c>
      <c r="AQ1050" t="s">
        <v>3940</v>
      </c>
      <c r="AU1050" t="s">
        <v>4282</v>
      </c>
      <c r="AV1050" t="s">
        <v>4000</v>
      </c>
      <c r="AW1050" t="s">
        <v>320</v>
      </c>
      <c r="AX1050" t="s">
        <v>319</v>
      </c>
      <c r="AY1050" t="s">
        <v>254</v>
      </c>
      <c r="AZ1050" t="s">
        <v>230</v>
      </c>
      <c r="BA1050" t="s">
        <v>395</v>
      </c>
      <c r="BB1050" t="s">
        <v>380</v>
      </c>
      <c r="BC1050" t="s">
        <v>3927</v>
      </c>
      <c r="BD1050" t="s">
        <v>3927</v>
      </c>
      <c r="BE1050" t="s">
        <v>3927</v>
      </c>
      <c r="BF1050">
        <v>12</v>
      </c>
    </row>
    <row r="1051" spans="1:58" x14ac:dyDescent="0.3">
      <c r="A1051">
        <v>2026</v>
      </c>
      <c r="B1051">
        <v>202605</v>
      </c>
      <c r="C1051">
        <v>5</v>
      </c>
      <c r="D1051" s="14">
        <v>20001622139536</v>
      </c>
      <c r="E1051" t="s">
        <v>2810</v>
      </c>
      <c r="F1051" s="2">
        <v>46146.833333333336</v>
      </c>
      <c r="G1051" s="2">
        <v>46151</v>
      </c>
      <c r="I1051" t="s">
        <v>224</v>
      </c>
      <c r="J1051" t="s">
        <v>230</v>
      </c>
      <c r="L1051" t="s">
        <v>3775</v>
      </c>
      <c r="M1051" t="s">
        <v>902</v>
      </c>
      <c r="N1051" t="s">
        <v>752</v>
      </c>
      <c r="O1051" t="s">
        <v>623</v>
      </c>
      <c r="Q1051" t="s">
        <v>7478</v>
      </c>
      <c r="R1051" t="s">
        <v>2809</v>
      </c>
      <c r="S1051" t="s">
        <v>4831</v>
      </c>
      <c r="T1051" t="s">
        <v>4832</v>
      </c>
      <c r="U1051" t="s">
        <v>3034</v>
      </c>
      <c r="V1051" t="s">
        <v>3994</v>
      </c>
      <c r="W1051" t="s">
        <v>245</v>
      </c>
      <c r="X1051" t="s">
        <v>225</v>
      </c>
      <c r="Z1051">
        <v>2</v>
      </c>
      <c r="AA1051" t="s">
        <v>3921</v>
      </c>
      <c r="AB1051" t="s">
        <v>7479</v>
      </c>
      <c r="AC1051">
        <v>46153.652141203704</v>
      </c>
      <c r="AD1051">
        <v>46153</v>
      </c>
      <c r="AE1051" t="s">
        <v>3938</v>
      </c>
      <c r="AG1051" t="s">
        <v>4828</v>
      </c>
      <c r="AH1051">
        <v>6108840767</v>
      </c>
      <c r="AI1051" t="s">
        <v>7480</v>
      </c>
      <c r="AM1051" t="s">
        <v>3925</v>
      </c>
      <c r="AN1051" t="s">
        <v>3926</v>
      </c>
      <c r="AO1051" t="s">
        <v>268</v>
      </c>
      <c r="AP1051" t="s">
        <v>386</v>
      </c>
      <c r="AQ1051" t="s">
        <v>3940</v>
      </c>
      <c r="AU1051" t="s">
        <v>4220</v>
      </c>
      <c r="AV1051" t="s">
        <v>4000</v>
      </c>
      <c r="AW1051" t="s">
        <v>320</v>
      </c>
      <c r="AX1051" t="s">
        <v>319</v>
      </c>
      <c r="AY1051" t="s">
        <v>254</v>
      </c>
      <c r="AZ1051" t="s">
        <v>230</v>
      </c>
      <c r="BA1051" t="s">
        <v>273</v>
      </c>
      <c r="BB1051" t="s">
        <v>380</v>
      </c>
      <c r="BC1051" t="s">
        <v>3927</v>
      </c>
      <c r="BD1051" t="s">
        <v>3927</v>
      </c>
      <c r="BE1051" t="s">
        <v>3927</v>
      </c>
      <c r="BF1051">
        <v>12</v>
      </c>
    </row>
    <row r="1052" spans="1:58" x14ac:dyDescent="0.3">
      <c r="A1052">
        <v>2026</v>
      </c>
      <c r="B1052">
        <v>202605</v>
      </c>
      <c r="C1052">
        <v>5</v>
      </c>
      <c r="D1052" s="14">
        <v>20001622138930</v>
      </c>
      <c r="E1052" t="s">
        <v>2810</v>
      </c>
      <c r="F1052" s="2">
        <v>46146.744062500002</v>
      </c>
      <c r="G1052" s="2">
        <v>46147</v>
      </c>
      <c r="I1052" t="s">
        <v>224</v>
      </c>
      <c r="J1052" t="s">
        <v>230</v>
      </c>
      <c r="L1052" t="s">
        <v>3266</v>
      </c>
      <c r="M1052" t="s">
        <v>261</v>
      </c>
      <c r="N1052" t="s">
        <v>237</v>
      </c>
      <c r="O1052" t="s">
        <v>257</v>
      </c>
      <c r="Q1052" t="s">
        <v>7481</v>
      </c>
      <c r="R1052" t="s">
        <v>2809</v>
      </c>
      <c r="S1052" t="s">
        <v>5865</v>
      </c>
      <c r="T1052" t="s">
        <v>5866</v>
      </c>
      <c r="U1052" t="s">
        <v>3034</v>
      </c>
      <c r="V1052" t="s">
        <v>647</v>
      </c>
      <c r="W1052" t="s">
        <v>245</v>
      </c>
      <c r="X1052" t="s">
        <v>225</v>
      </c>
      <c r="Z1052">
        <v>4</v>
      </c>
      <c r="AA1052" t="s">
        <v>3921</v>
      </c>
      <c r="AB1052" t="s">
        <v>5379</v>
      </c>
      <c r="AC1052">
        <v>46153.354085648149</v>
      </c>
      <c r="AD1052">
        <v>46151</v>
      </c>
      <c r="AE1052" t="s">
        <v>3938</v>
      </c>
      <c r="AG1052" t="s">
        <v>5111</v>
      </c>
      <c r="AH1052">
        <v>6108834467</v>
      </c>
      <c r="AI1052" t="s">
        <v>7482</v>
      </c>
      <c r="AM1052" t="s">
        <v>3925</v>
      </c>
      <c r="AN1052" t="s">
        <v>3926</v>
      </c>
      <c r="AO1052" t="s">
        <v>268</v>
      </c>
      <c r="AP1052" t="s">
        <v>693</v>
      </c>
      <c r="AQ1052" t="s">
        <v>3940</v>
      </c>
      <c r="AU1052" t="s">
        <v>4220</v>
      </c>
      <c r="AV1052" t="s">
        <v>4000</v>
      </c>
      <c r="AW1052" t="s">
        <v>320</v>
      </c>
      <c r="AX1052" t="s">
        <v>319</v>
      </c>
      <c r="AY1052" t="s">
        <v>254</v>
      </c>
      <c r="AZ1052" t="s">
        <v>230</v>
      </c>
      <c r="BA1052" t="s">
        <v>395</v>
      </c>
      <c r="BB1052" t="s">
        <v>380</v>
      </c>
      <c r="BC1052" t="s">
        <v>3927</v>
      </c>
      <c r="BD1052" t="s">
        <v>3927</v>
      </c>
      <c r="BE1052" t="s">
        <v>3927</v>
      </c>
      <c r="BF1052">
        <v>12</v>
      </c>
    </row>
    <row r="1053" spans="1:58" x14ac:dyDescent="0.3">
      <c r="A1053">
        <v>2026</v>
      </c>
      <c r="B1053">
        <v>202605</v>
      </c>
      <c r="C1053">
        <v>5</v>
      </c>
      <c r="D1053" s="14">
        <v>20001622134218</v>
      </c>
      <c r="E1053" t="s">
        <v>2810</v>
      </c>
      <c r="F1053" s="2">
        <v>46146.837500000001</v>
      </c>
      <c r="G1053" s="2">
        <v>46148</v>
      </c>
      <c r="I1053" t="s">
        <v>224</v>
      </c>
      <c r="J1053" t="s">
        <v>230</v>
      </c>
      <c r="L1053" t="s">
        <v>7483</v>
      </c>
      <c r="M1053" t="s">
        <v>946</v>
      </c>
      <c r="N1053" t="s">
        <v>938</v>
      </c>
      <c r="O1053" t="s">
        <v>331</v>
      </c>
      <c r="Q1053" t="s">
        <v>7484</v>
      </c>
      <c r="R1053" t="s">
        <v>2809</v>
      </c>
      <c r="S1053" t="s">
        <v>4807</v>
      </c>
      <c r="T1053" t="s">
        <v>4808</v>
      </c>
      <c r="U1053" t="s">
        <v>3034</v>
      </c>
      <c r="V1053" t="s">
        <v>4809</v>
      </c>
      <c r="W1053" t="s">
        <v>245</v>
      </c>
      <c r="X1053" t="s">
        <v>225</v>
      </c>
      <c r="Z1053">
        <v>0</v>
      </c>
      <c r="AA1053" t="s">
        <v>3921</v>
      </c>
      <c r="AB1053" t="s">
        <v>4810</v>
      </c>
      <c r="AC1053">
        <v>46149.597546296296</v>
      </c>
      <c r="AD1053">
        <v>46148</v>
      </c>
      <c r="AE1053" t="s">
        <v>4811</v>
      </c>
      <c r="AG1053" t="s">
        <v>4812</v>
      </c>
      <c r="AH1053">
        <v>6108810268</v>
      </c>
      <c r="AI1053" t="s">
        <v>7485</v>
      </c>
      <c r="AM1053" t="s">
        <v>3925</v>
      </c>
      <c r="AN1053" t="s">
        <v>3926</v>
      </c>
      <c r="AO1053" t="s">
        <v>4814</v>
      </c>
      <c r="AP1053" t="s">
        <v>386</v>
      </c>
      <c r="AQ1053" t="s">
        <v>4815</v>
      </c>
      <c r="AU1053" t="s">
        <v>6415</v>
      </c>
      <c r="AV1053" t="s">
        <v>4817</v>
      </c>
      <c r="AW1053" t="s">
        <v>320</v>
      </c>
      <c r="AX1053" t="s">
        <v>319</v>
      </c>
      <c r="AY1053" t="s">
        <v>254</v>
      </c>
      <c r="AZ1053" t="s">
        <v>230</v>
      </c>
      <c r="BA1053" t="s">
        <v>395</v>
      </c>
      <c r="BB1053" t="s">
        <v>380</v>
      </c>
      <c r="BC1053" t="s">
        <v>3927</v>
      </c>
      <c r="BD1053" t="s">
        <v>3927</v>
      </c>
      <c r="BE1053" t="s">
        <v>3927</v>
      </c>
      <c r="BF1053">
        <v>12</v>
      </c>
    </row>
    <row r="1054" spans="1:58" x14ac:dyDescent="0.3">
      <c r="A1054">
        <v>2026</v>
      </c>
      <c r="B1054">
        <v>202605</v>
      </c>
      <c r="C1054">
        <v>5</v>
      </c>
      <c r="D1054" s="14">
        <v>20001622133442</v>
      </c>
      <c r="E1054" t="s">
        <v>2810</v>
      </c>
      <c r="F1054" s="2">
        <v>46146.904641203706</v>
      </c>
      <c r="G1054" s="2">
        <v>46148</v>
      </c>
      <c r="I1054" t="s">
        <v>224</v>
      </c>
      <c r="J1054" t="s">
        <v>230</v>
      </c>
      <c r="L1054" t="s">
        <v>7486</v>
      </c>
      <c r="M1054" t="s">
        <v>5855</v>
      </c>
      <c r="N1054" t="s">
        <v>2294</v>
      </c>
      <c r="O1054" t="s">
        <v>554</v>
      </c>
      <c r="Q1054" t="s">
        <v>7487</v>
      </c>
      <c r="R1054" t="s">
        <v>2809</v>
      </c>
      <c r="S1054" t="s">
        <v>4807</v>
      </c>
      <c r="T1054" t="s">
        <v>4808</v>
      </c>
      <c r="U1054" t="s">
        <v>3034</v>
      </c>
      <c r="V1054" t="s">
        <v>4809</v>
      </c>
      <c r="W1054" t="s">
        <v>245</v>
      </c>
      <c r="X1054" t="s">
        <v>225</v>
      </c>
      <c r="Z1054">
        <v>0</v>
      </c>
      <c r="AA1054" t="s">
        <v>3921</v>
      </c>
      <c r="AB1054" t="s">
        <v>4810</v>
      </c>
      <c r="AC1054">
        <v>46149.597546296296</v>
      </c>
      <c r="AD1054">
        <v>46148</v>
      </c>
      <c r="AE1054" t="s">
        <v>4811</v>
      </c>
      <c r="AG1054" t="s">
        <v>4812</v>
      </c>
      <c r="AH1054">
        <v>6108793497</v>
      </c>
      <c r="AI1054" t="s">
        <v>7488</v>
      </c>
      <c r="AM1054" t="s">
        <v>3925</v>
      </c>
      <c r="AN1054" t="s">
        <v>3926</v>
      </c>
      <c r="AO1054" t="s">
        <v>4814</v>
      </c>
      <c r="AP1054" t="s">
        <v>386</v>
      </c>
      <c r="AQ1054" t="s">
        <v>4815</v>
      </c>
      <c r="AU1054" t="s">
        <v>6415</v>
      </c>
      <c r="AV1054" t="s">
        <v>4817</v>
      </c>
      <c r="AW1054" t="s">
        <v>1525</v>
      </c>
      <c r="AX1054" t="s">
        <v>1524</v>
      </c>
      <c r="AY1054" t="s">
        <v>254</v>
      </c>
      <c r="AZ1054" t="s">
        <v>230</v>
      </c>
      <c r="BA1054" t="s">
        <v>395</v>
      </c>
      <c r="BB1054" t="s">
        <v>380</v>
      </c>
      <c r="BC1054" t="s">
        <v>3927</v>
      </c>
      <c r="BD1054" t="s">
        <v>3927</v>
      </c>
      <c r="BE1054" t="s">
        <v>3927</v>
      </c>
      <c r="BF1054">
        <v>12</v>
      </c>
    </row>
    <row r="1055" spans="1:58" x14ac:dyDescent="0.3">
      <c r="A1055">
        <v>2026</v>
      </c>
      <c r="B1055">
        <v>202605</v>
      </c>
      <c r="C1055">
        <v>5</v>
      </c>
      <c r="D1055" s="14">
        <v>20001622132032</v>
      </c>
      <c r="E1055" t="s">
        <v>2810</v>
      </c>
      <c r="F1055" s="2">
        <v>46146.709189814814</v>
      </c>
      <c r="G1055" s="2">
        <v>46147</v>
      </c>
      <c r="I1055" t="s">
        <v>224</v>
      </c>
      <c r="J1055" t="s">
        <v>230</v>
      </c>
      <c r="L1055" t="s">
        <v>3232</v>
      </c>
      <c r="M1055" t="s">
        <v>261</v>
      </c>
      <c r="N1055" t="s">
        <v>237</v>
      </c>
      <c r="O1055" t="s">
        <v>257</v>
      </c>
      <c r="Q1055" t="s">
        <v>7489</v>
      </c>
      <c r="R1055" t="s">
        <v>2809</v>
      </c>
      <c r="S1055" t="s">
        <v>7380</v>
      </c>
      <c r="T1055" t="s">
        <v>7381</v>
      </c>
      <c r="U1055" t="s">
        <v>4796</v>
      </c>
      <c r="V1055" t="s">
        <v>2024</v>
      </c>
      <c r="W1055" t="s">
        <v>245</v>
      </c>
      <c r="X1055" t="s">
        <v>225</v>
      </c>
      <c r="Z1055">
        <v>4</v>
      </c>
      <c r="AA1055" t="s">
        <v>3921</v>
      </c>
      <c r="AB1055" t="s">
        <v>7490</v>
      </c>
      <c r="AC1055">
        <v>46153.691145833334</v>
      </c>
      <c r="AD1055">
        <v>46151</v>
      </c>
      <c r="AE1055" t="s">
        <v>3938</v>
      </c>
      <c r="AG1055" t="s">
        <v>2026</v>
      </c>
      <c r="AH1055">
        <v>6108818680</v>
      </c>
      <c r="AI1055" t="s">
        <v>7491</v>
      </c>
      <c r="AM1055" t="s">
        <v>3925</v>
      </c>
      <c r="AN1055" t="s">
        <v>3926</v>
      </c>
      <c r="AO1055" t="s">
        <v>268</v>
      </c>
      <c r="AP1055" t="s">
        <v>386</v>
      </c>
      <c r="AQ1055" t="s">
        <v>3940</v>
      </c>
      <c r="AU1055" t="s">
        <v>4220</v>
      </c>
      <c r="AV1055" t="s">
        <v>4000</v>
      </c>
      <c r="AW1055" t="s">
        <v>320</v>
      </c>
      <c r="AX1055" t="s">
        <v>319</v>
      </c>
      <c r="AY1055" t="s">
        <v>254</v>
      </c>
      <c r="AZ1055" t="s">
        <v>230</v>
      </c>
      <c r="BA1055" t="s">
        <v>395</v>
      </c>
      <c r="BB1055" t="s">
        <v>380</v>
      </c>
      <c r="BC1055" t="s">
        <v>3927</v>
      </c>
      <c r="BD1055" t="s">
        <v>3927</v>
      </c>
      <c r="BE1055" t="s">
        <v>3927</v>
      </c>
      <c r="BF1055">
        <v>12</v>
      </c>
    </row>
    <row r="1056" spans="1:58" x14ac:dyDescent="0.3">
      <c r="A1056">
        <v>2026</v>
      </c>
      <c r="B1056">
        <v>202605</v>
      </c>
      <c r="C1056">
        <v>5</v>
      </c>
      <c r="D1056" s="14">
        <v>20001622130929</v>
      </c>
      <c r="E1056" t="s">
        <v>2810</v>
      </c>
      <c r="F1056" s="2">
        <v>46146.704398148147</v>
      </c>
      <c r="G1056" s="2">
        <v>46147</v>
      </c>
      <c r="I1056" t="s">
        <v>224</v>
      </c>
      <c r="J1056" t="s">
        <v>230</v>
      </c>
      <c r="L1056" t="s">
        <v>2827</v>
      </c>
      <c r="M1056" t="s">
        <v>1831</v>
      </c>
      <c r="N1056" t="s">
        <v>353</v>
      </c>
      <c r="O1056" t="s">
        <v>283</v>
      </c>
      <c r="Q1056" t="s">
        <v>7492</v>
      </c>
      <c r="R1056" t="s">
        <v>2809</v>
      </c>
      <c r="S1056" t="s">
        <v>6865</v>
      </c>
      <c r="T1056" t="s">
        <v>6866</v>
      </c>
      <c r="U1056" t="s">
        <v>4796</v>
      </c>
      <c r="V1056" t="s">
        <v>2024</v>
      </c>
      <c r="W1056" t="s">
        <v>245</v>
      </c>
      <c r="X1056" t="s">
        <v>225</v>
      </c>
      <c r="Z1056">
        <v>4</v>
      </c>
      <c r="AA1056" t="s">
        <v>3921</v>
      </c>
      <c r="AB1056" t="s">
        <v>7493</v>
      </c>
      <c r="AC1056">
        <v>46153.691145833334</v>
      </c>
      <c r="AD1056">
        <v>46151</v>
      </c>
      <c r="AE1056" t="s">
        <v>3938</v>
      </c>
      <c r="AG1056" t="s">
        <v>2026</v>
      </c>
      <c r="AH1056">
        <v>6108816671</v>
      </c>
      <c r="AI1056" t="s">
        <v>7494</v>
      </c>
      <c r="AM1056" t="s">
        <v>3925</v>
      </c>
      <c r="AN1056" t="s">
        <v>3926</v>
      </c>
      <c r="AO1056" t="s">
        <v>268</v>
      </c>
      <c r="AP1056" t="s">
        <v>304</v>
      </c>
      <c r="AQ1056" t="s">
        <v>3940</v>
      </c>
      <c r="AU1056" t="s">
        <v>4220</v>
      </c>
      <c r="AV1056" t="s">
        <v>4000</v>
      </c>
      <c r="AW1056" t="s">
        <v>320</v>
      </c>
      <c r="AX1056" t="s">
        <v>319</v>
      </c>
      <c r="AY1056" t="s">
        <v>254</v>
      </c>
      <c r="AZ1056" t="s">
        <v>230</v>
      </c>
      <c r="BA1056" t="s">
        <v>395</v>
      </c>
      <c r="BB1056" t="s">
        <v>380</v>
      </c>
      <c r="BC1056" t="s">
        <v>3927</v>
      </c>
      <c r="BD1056" t="s">
        <v>3927</v>
      </c>
      <c r="BE1056" t="s">
        <v>3927</v>
      </c>
      <c r="BF1056">
        <v>12</v>
      </c>
    </row>
    <row r="1057" spans="1:58" x14ac:dyDescent="0.3">
      <c r="A1057">
        <v>2026</v>
      </c>
      <c r="B1057">
        <v>202605</v>
      </c>
      <c r="C1057">
        <v>5</v>
      </c>
      <c r="D1057" s="14">
        <v>20001622128469</v>
      </c>
      <c r="E1057" t="s">
        <v>2810</v>
      </c>
      <c r="F1057" s="2">
        <v>46146.727407407408</v>
      </c>
      <c r="G1057" s="2">
        <v>46147</v>
      </c>
      <c r="I1057" t="s">
        <v>224</v>
      </c>
      <c r="J1057" t="s">
        <v>230</v>
      </c>
      <c r="L1057" t="s">
        <v>3693</v>
      </c>
      <c r="M1057" t="s">
        <v>902</v>
      </c>
      <c r="N1057" t="s">
        <v>752</v>
      </c>
      <c r="O1057" t="s">
        <v>623</v>
      </c>
      <c r="Q1057" t="s">
        <v>7495</v>
      </c>
      <c r="R1057" t="s">
        <v>2809</v>
      </c>
      <c r="S1057" t="s">
        <v>4841</v>
      </c>
      <c r="T1057" t="s">
        <v>4842</v>
      </c>
      <c r="U1057" t="s">
        <v>4008</v>
      </c>
      <c r="V1057" t="s">
        <v>980</v>
      </c>
      <c r="W1057" t="s">
        <v>245</v>
      </c>
      <c r="X1057" t="s">
        <v>387</v>
      </c>
      <c r="Z1057">
        <v>4</v>
      </c>
      <c r="AA1057" t="s">
        <v>3921</v>
      </c>
      <c r="AB1057" t="s">
        <v>7496</v>
      </c>
      <c r="AC1057">
        <v>46153.358344907407</v>
      </c>
      <c r="AD1057">
        <v>46151</v>
      </c>
      <c r="AE1057" t="s">
        <v>3938</v>
      </c>
      <c r="AG1057" t="s">
        <v>4844</v>
      </c>
      <c r="AH1057">
        <v>6108834447</v>
      </c>
      <c r="AI1057" t="s">
        <v>7497</v>
      </c>
      <c r="AM1057" t="s">
        <v>3925</v>
      </c>
      <c r="AN1057" t="s">
        <v>3926</v>
      </c>
      <c r="AO1057" t="s">
        <v>268</v>
      </c>
      <c r="AP1057" t="s">
        <v>386</v>
      </c>
      <c r="AQ1057" t="s">
        <v>3940</v>
      </c>
      <c r="AU1057" t="s">
        <v>4220</v>
      </c>
      <c r="AV1057" t="s">
        <v>4000</v>
      </c>
      <c r="AW1057" t="s">
        <v>447</v>
      </c>
      <c r="AX1057" t="s">
        <v>446</v>
      </c>
      <c r="AY1057" t="s">
        <v>253</v>
      </c>
      <c r="AZ1057" t="s">
        <v>230</v>
      </c>
      <c r="BA1057" t="s">
        <v>395</v>
      </c>
      <c r="BB1057" t="s">
        <v>380</v>
      </c>
      <c r="BC1057" t="s">
        <v>3927</v>
      </c>
      <c r="BD1057" t="s">
        <v>3927</v>
      </c>
      <c r="BE1057" t="s">
        <v>3927</v>
      </c>
      <c r="BF1057">
        <v>12</v>
      </c>
    </row>
    <row r="1058" spans="1:58" x14ac:dyDescent="0.3">
      <c r="A1058">
        <v>2026</v>
      </c>
      <c r="B1058">
        <v>202605</v>
      </c>
      <c r="C1058">
        <v>5</v>
      </c>
      <c r="D1058" s="14">
        <v>20001622123787</v>
      </c>
      <c r="E1058" t="s">
        <v>2810</v>
      </c>
      <c r="F1058" s="2">
        <v>46146.743449074071</v>
      </c>
      <c r="G1058" s="2">
        <v>46148</v>
      </c>
      <c r="I1058" t="s">
        <v>224</v>
      </c>
      <c r="J1058" t="s">
        <v>230</v>
      </c>
      <c r="L1058" t="s">
        <v>2002</v>
      </c>
      <c r="M1058" t="s">
        <v>309</v>
      </c>
      <c r="N1058" t="s">
        <v>297</v>
      </c>
      <c r="O1058" t="s">
        <v>283</v>
      </c>
      <c r="Q1058" t="s">
        <v>7498</v>
      </c>
      <c r="R1058" t="s">
        <v>2809</v>
      </c>
      <c r="S1058" t="s">
        <v>5215</v>
      </c>
      <c r="T1058" t="s">
        <v>5216</v>
      </c>
      <c r="U1058" t="s">
        <v>3034</v>
      </c>
      <c r="V1058" t="s">
        <v>647</v>
      </c>
      <c r="W1058" t="s">
        <v>245</v>
      </c>
      <c r="X1058" t="s">
        <v>225</v>
      </c>
      <c r="Z1058">
        <v>4</v>
      </c>
      <c r="AA1058" t="s">
        <v>3921</v>
      </c>
      <c r="AB1058" t="s">
        <v>5790</v>
      </c>
      <c r="AC1058">
        <v>46153.354085648149</v>
      </c>
      <c r="AD1058">
        <v>46152</v>
      </c>
      <c r="AE1058" t="s">
        <v>3938</v>
      </c>
      <c r="AG1058" t="s">
        <v>5111</v>
      </c>
      <c r="AH1058">
        <v>6032227827</v>
      </c>
      <c r="AI1058" t="s">
        <v>7499</v>
      </c>
      <c r="AM1058" t="s">
        <v>3925</v>
      </c>
      <c r="AN1058" t="s">
        <v>3926</v>
      </c>
      <c r="AO1058" t="s">
        <v>268</v>
      </c>
      <c r="AP1058" t="s">
        <v>386</v>
      </c>
      <c r="AQ1058" t="s">
        <v>3940</v>
      </c>
      <c r="AU1058" t="s">
        <v>4220</v>
      </c>
      <c r="AV1058" t="s">
        <v>4000</v>
      </c>
      <c r="AW1058" t="s">
        <v>227</v>
      </c>
      <c r="AX1058" t="s">
        <v>226</v>
      </c>
      <c r="AY1058" t="s">
        <v>254</v>
      </c>
      <c r="AZ1058" t="s">
        <v>230</v>
      </c>
      <c r="BA1058" t="s">
        <v>273</v>
      </c>
      <c r="BB1058" t="s">
        <v>232</v>
      </c>
      <c r="BC1058" t="s">
        <v>3927</v>
      </c>
      <c r="BD1058" t="s">
        <v>3927</v>
      </c>
      <c r="BE1058" t="s">
        <v>3927</v>
      </c>
      <c r="BF1058">
        <v>20</v>
      </c>
    </row>
    <row r="1059" spans="1:58" x14ac:dyDescent="0.3">
      <c r="A1059">
        <v>2026</v>
      </c>
      <c r="B1059">
        <v>202605</v>
      </c>
      <c r="C1059">
        <v>5</v>
      </c>
      <c r="D1059" s="14">
        <v>20001622123647</v>
      </c>
      <c r="E1059" t="s">
        <v>2810</v>
      </c>
      <c r="F1059" s="2">
        <v>46146.735717592594</v>
      </c>
      <c r="G1059" s="2">
        <v>46147</v>
      </c>
      <c r="I1059" t="s">
        <v>224</v>
      </c>
      <c r="J1059" t="s">
        <v>230</v>
      </c>
      <c r="L1059" t="s">
        <v>3472</v>
      </c>
      <c r="M1059" t="s">
        <v>309</v>
      </c>
      <c r="N1059" t="s">
        <v>297</v>
      </c>
      <c r="O1059" t="s">
        <v>283</v>
      </c>
      <c r="Q1059" t="s">
        <v>7500</v>
      </c>
      <c r="R1059" t="s">
        <v>2809</v>
      </c>
      <c r="S1059" t="s">
        <v>5865</v>
      </c>
      <c r="T1059" t="s">
        <v>5866</v>
      </c>
      <c r="U1059" t="s">
        <v>3034</v>
      </c>
      <c r="V1059" t="s">
        <v>647</v>
      </c>
      <c r="W1059" t="s">
        <v>245</v>
      </c>
      <c r="X1059" t="s">
        <v>225</v>
      </c>
      <c r="Z1059">
        <v>4</v>
      </c>
      <c r="AA1059" t="s">
        <v>3921</v>
      </c>
      <c r="AB1059" t="s">
        <v>3995</v>
      </c>
      <c r="AC1059">
        <v>46153.458113425928</v>
      </c>
      <c r="AD1059">
        <v>46151</v>
      </c>
      <c r="AE1059" t="s">
        <v>3938</v>
      </c>
      <c r="AG1059" t="s">
        <v>5111</v>
      </c>
      <c r="AH1059">
        <v>6108815684</v>
      </c>
      <c r="AI1059" t="s">
        <v>7501</v>
      </c>
      <c r="AM1059" t="s">
        <v>3925</v>
      </c>
      <c r="AN1059" t="s">
        <v>3926</v>
      </c>
      <c r="AO1059" t="s">
        <v>268</v>
      </c>
      <c r="AP1059" t="s">
        <v>249</v>
      </c>
      <c r="AQ1059" t="s">
        <v>3998</v>
      </c>
      <c r="AU1059" t="s">
        <v>4220</v>
      </c>
      <c r="AV1059" t="s">
        <v>4000</v>
      </c>
      <c r="AW1059" t="s">
        <v>320</v>
      </c>
      <c r="AX1059" t="s">
        <v>319</v>
      </c>
      <c r="AY1059" t="s">
        <v>254</v>
      </c>
      <c r="AZ1059" t="s">
        <v>230</v>
      </c>
      <c r="BA1059" t="s">
        <v>395</v>
      </c>
      <c r="BB1059" t="s">
        <v>380</v>
      </c>
      <c r="BC1059" t="s">
        <v>3927</v>
      </c>
      <c r="BD1059" t="s">
        <v>3927</v>
      </c>
      <c r="BE1059" t="s">
        <v>3927</v>
      </c>
      <c r="BF1059">
        <v>12</v>
      </c>
    </row>
    <row r="1060" spans="1:58" x14ac:dyDescent="0.3">
      <c r="A1060">
        <v>2026</v>
      </c>
      <c r="B1060">
        <v>202605</v>
      </c>
      <c r="C1060">
        <v>5</v>
      </c>
      <c r="D1060" s="14">
        <v>20001622122750</v>
      </c>
      <c r="E1060" t="s">
        <v>2810</v>
      </c>
      <c r="F1060" s="2">
        <v>46146.741215277776</v>
      </c>
      <c r="G1060" s="2">
        <v>46147</v>
      </c>
      <c r="I1060" t="s">
        <v>224</v>
      </c>
      <c r="J1060" t="s">
        <v>230</v>
      </c>
      <c r="L1060" t="s">
        <v>3189</v>
      </c>
      <c r="M1060" t="s">
        <v>494</v>
      </c>
      <c r="N1060" t="s">
        <v>486</v>
      </c>
      <c r="O1060" t="s">
        <v>257</v>
      </c>
      <c r="Q1060" t="s">
        <v>7502</v>
      </c>
      <c r="R1060" t="s">
        <v>2809</v>
      </c>
      <c r="S1060" t="s">
        <v>5145</v>
      </c>
      <c r="T1060" t="s">
        <v>5146</v>
      </c>
      <c r="U1060" t="s">
        <v>3034</v>
      </c>
      <c r="V1060" t="s">
        <v>647</v>
      </c>
      <c r="W1060" t="s">
        <v>245</v>
      </c>
      <c r="X1060" t="s">
        <v>225</v>
      </c>
      <c r="Z1060">
        <v>4</v>
      </c>
      <c r="AA1060" t="s">
        <v>3921</v>
      </c>
      <c r="AB1060" t="s">
        <v>5397</v>
      </c>
      <c r="AC1060">
        <v>46153.354085648149</v>
      </c>
      <c r="AD1060">
        <v>46151</v>
      </c>
      <c r="AE1060" t="s">
        <v>3938</v>
      </c>
      <c r="AG1060" t="s">
        <v>5111</v>
      </c>
      <c r="AH1060">
        <v>6108813683</v>
      </c>
      <c r="AI1060" t="s">
        <v>7503</v>
      </c>
      <c r="AM1060" t="s">
        <v>3925</v>
      </c>
      <c r="AN1060" t="s">
        <v>3926</v>
      </c>
      <c r="AO1060" t="s">
        <v>268</v>
      </c>
      <c r="AP1060" t="s">
        <v>304</v>
      </c>
      <c r="AQ1060" t="s">
        <v>3940</v>
      </c>
      <c r="AU1060" t="s">
        <v>4220</v>
      </c>
      <c r="AV1060" t="s">
        <v>4000</v>
      </c>
      <c r="AW1060" t="s">
        <v>1525</v>
      </c>
      <c r="AX1060" t="s">
        <v>1524</v>
      </c>
      <c r="AY1060" t="s">
        <v>254</v>
      </c>
      <c r="AZ1060" t="s">
        <v>230</v>
      </c>
      <c r="BA1060" t="s">
        <v>395</v>
      </c>
      <c r="BB1060" t="s">
        <v>380</v>
      </c>
      <c r="BC1060" t="s">
        <v>3927</v>
      </c>
      <c r="BD1060" t="s">
        <v>3927</v>
      </c>
      <c r="BE1060" t="s">
        <v>3927</v>
      </c>
      <c r="BF1060">
        <v>12</v>
      </c>
    </row>
    <row r="1061" spans="1:58" x14ac:dyDescent="0.3">
      <c r="A1061">
        <v>2026</v>
      </c>
      <c r="B1061">
        <v>202605</v>
      </c>
      <c r="C1061">
        <v>5</v>
      </c>
      <c r="D1061" s="14">
        <v>20001622122427</v>
      </c>
      <c r="E1061" t="s">
        <v>2810</v>
      </c>
      <c r="F1061" s="2">
        <v>46146.72451388889</v>
      </c>
      <c r="G1061" s="2">
        <v>46147</v>
      </c>
      <c r="I1061" t="s">
        <v>224</v>
      </c>
      <c r="J1061" t="s">
        <v>230</v>
      </c>
      <c r="L1061" t="s">
        <v>7504</v>
      </c>
      <c r="M1061" t="s">
        <v>4740</v>
      </c>
      <c r="N1061" t="s">
        <v>1128</v>
      </c>
      <c r="O1061" t="s">
        <v>331</v>
      </c>
      <c r="Q1061" t="s">
        <v>7505</v>
      </c>
      <c r="R1061" t="s">
        <v>2809</v>
      </c>
      <c r="S1061" t="s">
        <v>6146</v>
      </c>
      <c r="T1061" t="s">
        <v>6147</v>
      </c>
      <c r="U1061" t="s">
        <v>5044</v>
      </c>
      <c r="V1061" t="s">
        <v>5045</v>
      </c>
      <c r="W1061" t="s">
        <v>245</v>
      </c>
      <c r="X1061" t="s">
        <v>225</v>
      </c>
      <c r="Z1061">
        <v>4</v>
      </c>
      <c r="AA1061" t="s">
        <v>3921</v>
      </c>
      <c r="AB1061" t="s">
        <v>3995</v>
      </c>
      <c r="AC1061">
        <v>46153.458113425928</v>
      </c>
      <c r="AD1061">
        <v>46151</v>
      </c>
      <c r="AE1061" t="s">
        <v>3938</v>
      </c>
      <c r="AG1061" t="s">
        <v>5047</v>
      </c>
      <c r="AH1061">
        <v>6108826653</v>
      </c>
      <c r="AI1061" t="s">
        <v>7506</v>
      </c>
      <c r="AM1061" t="s">
        <v>3925</v>
      </c>
      <c r="AN1061" t="s">
        <v>3926</v>
      </c>
      <c r="AO1061" t="s">
        <v>268</v>
      </c>
      <c r="AP1061" t="s">
        <v>249</v>
      </c>
      <c r="AQ1061" t="s">
        <v>3998</v>
      </c>
      <c r="AU1061" t="s">
        <v>4220</v>
      </c>
      <c r="AV1061" t="s">
        <v>4000</v>
      </c>
      <c r="AW1061" t="s">
        <v>227</v>
      </c>
      <c r="AX1061" t="s">
        <v>226</v>
      </c>
      <c r="AY1061" t="s">
        <v>254</v>
      </c>
      <c r="AZ1061" t="s">
        <v>230</v>
      </c>
      <c r="BA1061" t="s">
        <v>395</v>
      </c>
      <c r="BB1061" t="s">
        <v>380</v>
      </c>
      <c r="BC1061" t="s">
        <v>3927</v>
      </c>
      <c r="BD1061" t="s">
        <v>3927</v>
      </c>
      <c r="BE1061" t="s">
        <v>3927</v>
      </c>
      <c r="BF1061">
        <v>12</v>
      </c>
    </row>
    <row r="1062" spans="1:58" x14ac:dyDescent="0.3">
      <c r="A1062">
        <v>2026</v>
      </c>
      <c r="B1062">
        <v>202605</v>
      </c>
      <c r="C1062">
        <v>5</v>
      </c>
      <c r="D1062" s="14">
        <v>20001622119860</v>
      </c>
      <c r="E1062" t="s">
        <v>2810</v>
      </c>
      <c r="F1062" s="2">
        <v>46146.746851851851</v>
      </c>
      <c r="G1062" s="2">
        <v>46150</v>
      </c>
      <c r="I1062" t="s">
        <v>224</v>
      </c>
      <c r="J1062" t="s">
        <v>230</v>
      </c>
      <c r="L1062" t="s">
        <v>2972</v>
      </c>
      <c r="M1062" t="s">
        <v>4740</v>
      </c>
      <c r="N1062" t="s">
        <v>1128</v>
      </c>
      <c r="O1062" t="s">
        <v>331</v>
      </c>
      <c r="Q1062" t="s">
        <v>7507</v>
      </c>
      <c r="R1062" t="s">
        <v>2809</v>
      </c>
      <c r="S1062" t="s">
        <v>7508</v>
      </c>
      <c r="T1062" t="s">
        <v>7509</v>
      </c>
      <c r="U1062" t="s">
        <v>3034</v>
      </c>
      <c r="V1062" t="s">
        <v>647</v>
      </c>
      <c r="W1062" t="s">
        <v>245</v>
      </c>
      <c r="X1062" t="s">
        <v>225</v>
      </c>
      <c r="Z1062">
        <v>4</v>
      </c>
      <c r="AA1062" t="s">
        <v>3921</v>
      </c>
      <c r="AB1062" t="s">
        <v>7510</v>
      </c>
      <c r="AC1062">
        <v>46154.683587962965</v>
      </c>
      <c r="AD1062">
        <v>46154</v>
      </c>
      <c r="AE1062" t="s">
        <v>3938</v>
      </c>
      <c r="AG1062" t="s">
        <v>5111</v>
      </c>
      <c r="AH1062">
        <v>6033566557</v>
      </c>
      <c r="AI1062" t="s">
        <v>7511</v>
      </c>
      <c r="AM1062" t="s">
        <v>3925</v>
      </c>
      <c r="AN1062" t="s">
        <v>3926</v>
      </c>
      <c r="AO1062" t="s">
        <v>268</v>
      </c>
      <c r="AP1062" t="s">
        <v>853</v>
      </c>
      <c r="AQ1062" t="s">
        <v>3940</v>
      </c>
      <c r="AU1062" t="s">
        <v>3999</v>
      </c>
      <c r="AV1062" t="s">
        <v>4000</v>
      </c>
      <c r="AW1062" t="s">
        <v>227</v>
      </c>
      <c r="AX1062" t="s">
        <v>226</v>
      </c>
      <c r="AY1062" t="s">
        <v>254</v>
      </c>
      <c r="AZ1062" t="s">
        <v>230</v>
      </c>
      <c r="BA1062" t="s">
        <v>344</v>
      </c>
      <c r="BB1062" t="s">
        <v>232</v>
      </c>
      <c r="BC1062" t="s">
        <v>3927</v>
      </c>
      <c r="BD1062" t="s">
        <v>3927</v>
      </c>
      <c r="BE1062" t="s">
        <v>3927</v>
      </c>
      <c r="BF1062">
        <v>26</v>
      </c>
    </row>
    <row r="1063" spans="1:58" x14ac:dyDescent="0.3">
      <c r="A1063">
        <v>2026</v>
      </c>
      <c r="B1063">
        <v>202605</v>
      </c>
      <c r="C1063">
        <v>5</v>
      </c>
      <c r="D1063" s="14">
        <v>20001622119827</v>
      </c>
      <c r="E1063" t="s">
        <v>2810</v>
      </c>
      <c r="F1063" s="2">
        <v>46146.744583333333</v>
      </c>
      <c r="G1063" s="2">
        <v>46148</v>
      </c>
      <c r="I1063" t="s">
        <v>224</v>
      </c>
      <c r="J1063" t="s">
        <v>230</v>
      </c>
      <c r="L1063" t="s">
        <v>3157</v>
      </c>
      <c r="M1063" t="s">
        <v>5322</v>
      </c>
      <c r="N1063" t="s">
        <v>2857</v>
      </c>
      <c r="O1063" t="s">
        <v>257</v>
      </c>
      <c r="Q1063" t="s">
        <v>7512</v>
      </c>
      <c r="R1063" t="s">
        <v>2809</v>
      </c>
      <c r="S1063" t="s">
        <v>5313</v>
      </c>
      <c r="T1063" t="s">
        <v>5314</v>
      </c>
      <c r="U1063" t="s">
        <v>3034</v>
      </c>
      <c r="V1063" t="s">
        <v>647</v>
      </c>
      <c r="W1063" t="s">
        <v>245</v>
      </c>
      <c r="X1063" t="s">
        <v>225</v>
      </c>
      <c r="Z1063">
        <v>4</v>
      </c>
      <c r="AA1063" t="s">
        <v>3921</v>
      </c>
      <c r="AB1063" t="s">
        <v>6026</v>
      </c>
      <c r="AC1063">
        <v>46153.354085648149</v>
      </c>
      <c r="AD1063">
        <v>46152</v>
      </c>
      <c r="AE1063" t="s">
        <v>3938</v>
      </c>
      <c r="AG1063" t="s">
        <v>5111</v>
      </c>
      <c r="AH1063">
        <v>6103463998</v>
      </c>
      <c r="AI1063" t="s">
        <v>7513</v>
      </c>
      <c r="AM1063" t="s">
        <v>3925</v>
      </c>
      <c r="AN1063" t="s">
        <v>3926</v>
      </c>
      <c r="AO1063" t="s">
        <v>268</v>
      </c>
      <c r="AP1063" t="s">
        <v>249</v>
      </c>
      <c r="AQ1063" t="s">
        <v>3940</v>
      </c>
      <c r="AU1063" t="s">
        <v>4220</v>
      </c>
      <c r="AV1063" t="s">
        <v>4000</v>
      </c>
      <c r="AW1063" t="s">
        <v>227</v>
      </c>
      <c r="AX1063" t="s">
        <v>226</v>
      </c>
      <c r="AY1063" t="s">
        <v>254</v>
      </c>
      <c r="AZ1063" t="s">
        <v>230</v>
      </c>
      <c r="BA1063" t="s">
        <v>273</v>
      </c>
      <c r="BB1063" t="s">
        <v>380</v>
      </c>
      <c r="BC1063" t="s">
        <v>3927</v>
      </c>
      <c r="BD1063" t="s">
        <v>3927</v>
      </c>
      <c r="BE1063" t="s">
        <v>3927</v>
      </c>
      <c r="BF1063">
        <v>9</v>
      </c>
    </row>
    <row r="1064" spans="1:58" x14ac:dyDescent="0.3">
      <c r="A1064">
        <v>2026</v>
      </c>
      <c r="B1064">
        <v>202605</v>
      </c>
      <c r="C1064">
        <v>5</v>
      </c>
      <c r="D1064" s="14">
        <v>20001622119736</v>
      </c>
      <c r="E1064" t="s">
        <v>2810</v>
      </c>
      <c r="F1064" s="2">
        <v>46146.739560185182</v>
      </c>
      <c r="G1064" s="2">
        <v>46147</v>
      </c>
      <c r="I1064" t="s">
        <v>224</v>
      </c>
      <c r="J1064" t="s">
        <v>230</v>
      </c>
      <c r="L1064" t="s">
        <v>2906</v>
      </c>
      <c r="M1064" t="s">
        <v>557</v>
      </c>
      <c r="N1064" t="s">
        <v>546</v>
      </c>
      <c r="O1064" t="s">
        <v>554</v>
      </c>
      <c r="Q1064" t="s">
        <v>7514</v>
      </c>
      <c r="R1064" t="s">
        <v>2809</v>
      </c>
      <c r="S1064" t="s">
        <v>5470</v>
      </c>
      <c r="T1064" t="s">
        <v>5471</v>
      </c>
      <c r="U1064" t="s">
        <v>3034</v>
      </c>
      <c r="V1064" t="s">
        <v>647</v>
      </c>
      <c r="W1064" t="s">
        <v>245</v>
      </c>
      <c r="X1064" t="s">
        <v>387</v>
      </c>
      <c r="Z1064">
        <v>4</v>
      </c>
      <c r="AA1064" t="s">
        <v>3921</v>
      </c>
      <c r="AB1064" t="s">
        <v>6170</v>
      </c>
      <c r="AC1064">
        <v>46153.354085648149</v>
      </c>
      <c r="AD1064">
        <v>46151</v>
      </c>
      <c r="AE1064" t="s">
        <v>3938</v>
      </c>
      <c r="AG1064" t="s">
        <v>5111</v>
      </c>
      <c r="AH1064">
        <v>6087989724</v>
      </c>
      <c r="AI1064" t="s">
        <v>7515</v>
      </c>
      <c r="AM1064" t="s">
        <v>3925</v>
      </c>
      <c r="AN1064" t="s">
        <v>3926</v>
      </c>
      <c r="AO1064" t="s">
        <v>268</v>
      </c>
      <c r="AP1064" t="s">
        <v>693</v>
      </c>
      <c r="AQ1064" t="s">
        <v>3940</v>
      </c>
      <c r="AU1064" t="s">
        <v>4220</v>
      </c>
      <c r="AV1064" t="s">
        <v>4000</v>
      </c>
      <c r="AW1064" t="s">
        <v>447</v>
      </c>
      <c r="AX1064" t="s">
        <v>446</v>
      </c>
      <c r="AY1064" t="s">
        <v>253</v>
      </c>
      <c r="AZ1064" t="s">
        <v>230</v>
      </c>
      <c r="BA1064" t="s">
        <v>273</v>
      </c>
      <c r="BB1064" t="s">
        <v>380</v>
      </c>
      <c r="BC1064" t="s">
        <v>3927</v>
      </c>
      <c r="BD1064" t="s">
        <v>3927</v>
      </c>
      <c r="BE1064" t="s">
        <v>3927</v>
      </c>
      <c r="BF1064">
        <v>1</v>
      </c>
    </row>
    <row r="1065" spans="1:58" x14ac:dyDescent="0.3">
      <c r="A1065">
        <v>2026</v>
      </c>
      <c r="B1065">
        <v>202605</v>
      </c>
      <c r="C1065">
        <v>5</v>
      </c>
      <c r="D1065" s="14">
        <v>20001622119419</v>
      </c>
      <c r="E1065" t="s">
        <v>2810</v>
      </c>
      <c r="F1065" s="2">
        <v>46146.722974537035</v>
      </c>
      <c r="G1065" s="2">
        <v>46148</v>
      </c>
      <c r="I1065" t="s">
        <v>224</v>
      </c>
      <c r="J1065" t="s">
        <v>230</v>
      </c>
      <c r="L1065" t="s">
        <v>3460</v>
      </c>
      <c r="M1065" t="s">
        <v>309</v>
      </c>
      <c r="N1065" t="s">
        <v>297</v>
      </c>
      <c r="O1065" t="s">
        <v>283</v>
      </c>
      <c r="Q1065" t="s">
        <v>7516</v>
      </c>
      <c r="R1065" t="s">
        <v>2809</v>
      </c>
      <c r="S1065" t="s">
        <v>935</v>
      </c>
      <c r="T1065" t="s">
        <v>936</v>
      </c>
      <c r="U1065" t="s">
        <v>258</v>
      </c>
      <c r="V1065" t="s">
        <v>247</v>
      </c>
      <c r="W1065" t="s">
        <v>245</v>
      </c>
      <c r="X1065" t="s">
        <v>225</v>
      </c>
      <c r="Z1065">
        <v>1</v>
      </c>
      <c r="AA1065" t="s">
        <v>3921</v>
      </c>
      <c r="AB1065" t="s">
        <v>7517</v>
      </c>
      <c r="AC1065">
        <v>46149.692083333335</v>
      </c>
      <c r="AD1065">
        <v>46149</v>
      </c>
      <c r="AE1065" t="s">
        <v>3938</v>
      </c>
      <c r="AG1065" t="s">
        <v>329</v>
      </c>
      <c r="AH1065">
        <v>6108837488</v>
      </c>
      <c r="AI1065" t="s">
        <v>7518</v>
      </c>
      <c r="AM1065" t="s">
        <v>3925</v>
      </c>
      <c r="AN1065" t="s">
        <v>3926</v>
      </c>
      <c r="AO1065" t="s">
        <v>268</v>
      </c>
      <c r="AP1065" t="s">
        <v>853</v>
      </c>
      <c r="AQ1065" t="s">
        <v>3940</v>
      </c>
      <c r="AU1065" t="s">
        <v>4282</v>
      </c>
      <c r="AV1065" t="s">
        <v>4000</v>
      </c>
      <c r="AW1065" t="s">
        <v>227</v>
      </c>
      <c r="AX1065" t="s">
        <v>226</v>
      </c>
      <c r="AY1065" t="s">
        <v>254</v>
      </c>
      <c r="AZ1065" t="s">
        <v>230</v>
      </c>
      <c r="BA1065" t="s">
        <v>395</v>
      </c>
      <c r="BB1065" t="s">
        <v>380</v>
      </c>
      <c r="BC1065" t="s">
        <v>3927</v>
      </c>
      <c r="BD1065" t="s">
        <v>3927</v>
      </c>
      <c r="BE1065" t="s">
        <v>3927</v>
      </c>
      <c r="BF1065">
        <v>12</v>
      </c>
    </row>
    <row r="1066" spans="1:58" x14ac:dyDescent="0.3">
      <c r="A1066">
        <v>2026</v>
      </c>
      <c r="B1066">
        <v>202605</v>
      </c>
      <c r="C1066">
        <v>5</v>
      </c>
      <c r="D1066" s="14">
        <v>20001622115850</v>
      </c>
      <c r="E1066" t="s">
        <v>2810</v>
      </c>
      <c r="F1066" s="2">
        <v>46146.743761574071</v>
      </c>
      <c r="G1066" s="2">
        <v>46148</v>
      </c>
      <c r="I1066" t="s">
        <v>224</v>
      </c>
      <c r="J1066" t="s">
        <v>230</v>
      </c>
      <c r="L1066" t="s">
        <v>792</v>
      </c>
      <c r="M1066" t="s">
        <v>309</v>
      </c>
      <c r="N1066" t="s">
        <v>297</v>
      </c>
      <c r="O1066" t="s">
        <v>283</v>
      </c>
      <c r="Q1066" t="s">
        <v>7519</v>
      </c>
      <c r="R1066" t="s">
        <v>2809</v>
      </c>
      <c r="S1066" t="s">
        <v>1640</v>
      </c>
      <c r="T1066" t="s">
        <v>1641</v>
      </c>
      <c r="U1066" t="s">
        <v>258</v>
      </c>
      <c r="V1066" t="s">
        <v>247</v>
      </c>
      <c r="W1066" t="s">
        <v>245</v>
      </c>
      <c r="X1066" t="s">
        <v>225</v>
      </c>
      <c r="Z1066">
        <v>1</v>
      </c>
      <c r="AA1066" t="s">
        <v>3921</v>
      </c>
      <c r="AB1066" t="s">
        <v>7520</v>
      </c>
      <c r="AC1066">
        <v>46149.692083333335</v>
      </c>
      <c r="AD1066">
        <v>46149</v>
      </c>
      <c r="AE1066" t="s">
        <v>3938</v>
      </c>
      <c r="AG1066" t="s">
        <v>329</v>
      </c>
      <c r="AH1066">
        <v>6108816723</v>
      </c>
      <c r="AI1066" t="s">
        <v>7521</v>
      </c>
      <c r="AM1066" t="s">
        <v>3925</v>
      </c>
      <c r="AN1066" t="s">
        <v>3926</v>
      </c>
      <c r="AO1066" t="s">
        <v>268</v>
      </c>
      <c r="AP1066" t="s">
        <v>386</v>
      </c>
      <c r="AQ1066" t="s">
        <v>3940</v>
      </c>
      <c r="AU1066" t="s">
        <v>4282</v>
      </c>
      <c r="AV1066" t="s">
        <v>4000</v>
      </c>
      <c r="AW1066" t="s">
        <v>320</v>
      </c>
      <c r="AX1066" t="s">
        <v>319</v>
      </c>
      <c r="AY1066" t="s">
        <v>254</v>
      </c>
      <c r="AZ1066" t="s">
        <v>230</v>
      </c>
      <c r="BA1066" t="s">
        <v>395</v>
      </c>
      <c r="BB1066" t="s">
        <v>380</v>
      </c>
      <c r="BC1066" t="s">
        <v>3927</v>
      </c>
      <c r="BD1066" t="s">
        <v>3927</v>
      </c>
      <c r="BE1066" t="s">
        <v>3927</v>
      </c>
      <c r="BF1066">
        <v>12</v>
      </c>
    </row>
    <row r="1067" spans="1:58" x14ac:dyDescent="0.3">
      <c r="A1067">
        <v>2026</v>
      </c>
      <c r="B1067">
        <v>202605</v>
      </c>
      <c r="C1067">
        <v>5</v>
      </c>
      <c r="D1067" s="14">
        <v>20001622115549</v>
      </c>
      <c r="E1067" t="s">
        <v>2810</v>
      </c>
      <c r="F1067" s="2">
        <v>46146.728043981479</v>
      </c>
      <c r="G1067" s="2">
        <v>46148</v>
      </c>
      <c r="I1067" t="s">
        <v>224</v>
      </c>
      <c r="J1067" t="s">
        <v>230</v>
      </c>
      <c r="L1067" t="s">
        <v>3398</v>
      </c>
      <c r="M1067" t="s">
        <v>309</v>
      </c>
      <c r="N1067" t="s">
        <v>297</v>
      </c>
      <c r="O1067" t="s">
        <v>283</v>
      </c>
      <c r="Q1067" t="s">
        <v>7522</v>
      </c>
      <c r="R1067" t="s">
        <v>2809</v>
      </c>
      <c r="S1067" t="s">
        <v>1161</v>
      </c>
      <c r="T1067" t="s">
        <v>1162</v>
      </c>
      <c r="U1067" t="s">
        <v>258</v>
      </c>
      <c r="V1067" t="s">
        <v>247</v>
      </c>
      <c r="W1067" t="s">
        <v>245</v>
      </c>
      <c r="X1067" t="s">
        <v>225</v>
      </c>
      <c r="Z1067">
        <v>1</v>
      </c>
      <c r="AA1067" t="s">
        <v>3921</v>
      </c>
      <c r="AB1067" t="s">
        <v>7523</v>
      </c>
      <c r="AC1067">
        <v>46149.692083333335</v>
      </c>
      <c r="AD1067">
        <v>46149</v>
      </c>
      <c r="AE1067" t="s">
        <v>3938</v>
      </c>
      <c r="AG1067" t="s">
        <v>410</v>
      </c>
      <c r="AH1067">
        <v>6079261569</v>
      </c>
      <c r="AI1067" t="s">
        <v>7524</v>
      </c>
      <c r="AM1067" t="s">
        <v>3925</v>
      </c>
      <c r="AN1067" t="s">
        <v>3926</v>
      </c>
      <c r="AO1067" t="s">
        <v>268</v>
      </c>
      <c r="AP1067" t="s">
        <v>386</v>
      </c>
      <c r="AQ1067" t="s">
        <v>3940</v>
      </c>
      <c r="AU1067" t="s">
        <v>4282</v>
      </c>
      <c r="AV1067" t="s">
        <v>4000</v>
      </c>
      <c r="AW1067" t="s">
        <v>227</v>
      </c>
      <c r="AX1067" t="s">
        <v>226</v>
      </c>
      <c r="AY1067" t="s">
        <v>254</v>
      </c>
      <c r="AZ1067" t="s">
        <v>230</v>
      </c>
      <c r="BA1067" t="s">
        <v>273</v>
      </c>
      <c r="BB1067" t="s">
        <v>380</v>
      </c>
      <c r="BC1067" t="s">
        <v>3927</v>
      </c>
      <c r="BD1067" t="s">
        <v>3927</v>
      </c>
      <c r="BE1067" t="s">
        <v>3927</v>
      </c>
      <c r="BF1067">
        <v>20</v>
      </c>
    </row>
    <row r="1068" spans="1:58" x14ac:dyDescent="0.3">
      <c r="A1068">
        <v>2026</v>
      </c>
      <c r="B1068">
        <v>202605</v>
      </c>
      <c r="C1068">
        <v>5</v>
      </c>
      <c r="D1068" s="14">
        <v>20001622115271</v>
      </c>
      <c r="E1068" t="s">
        <v>2810</v>
      </c>
      <c r="F1068" s="2">
        <v>46146.714155092595</v>
      </c>
      <c r="G1068" s="2">
        <v>46148</v>
      </c>
      <c r="I1068" t="s">
        <v>224</v>
      </c>
      <c r="J1068" t="s">
        <v>2950</v>
      </c>
      <c r="L1068" t="s">
        <v>3537</v>
      </c>
      <c r="M1068" t="s">
        <v>309</v>
      </c>
      <c r="N1068" t="s">
        <v>297</v>
      </c>
      <c r="O1068" t="s">
        <v>283</v>
      </c>
      <c r="Q1068" t="s">
        <v>7525</v>
      </c>
      <c r="R1068" t="s">
        <v>2809</v>
      </c>
      <c r="S1068" t="s">
        <v>5494</v>
      </c>
      <c r="T1068" t="s">
        <v>5495</v>
      </c>
      <c r="U1068" t="s">
        <v>3034</v>
      </c>
      <c r="V1068" t="s">
        <v>647</v>
      </c>
      <c r="W1068" t="s">
        <v>245</v>
      </c>
      <c r="X1068" t="s">
        <v>387</v>
      </c>
      <c r="Z1068">
        <v>4</v>
      </c>
      <c r="AA1068" t="s">
        <v>3921</v>
      </c>
      <c r="AB1068" t="s">
        <v>7526</v>
      </c>
      <c r="AC1068">
        <v>46153.354085648149</v>
      </c>
      <c r="AD1068">
        <v>46152</v>
      </c>
      <c r="AE1068" t="s">
        <v>3938</v>
      </c>
      <c r="AG1068" t="s">
        <v>5111</v>
      </c>
      <c r="AH1068">
        <v>6104171812</v>
      </c>
      <c r="AI1068" t="s">
        <v>7527</v>
      </c>
      <c r="AM1068" t="s">
        <v>3925</v>
      </c>
      <c r="AN1068" t="s">
        <v>3926</v>
      </c>
      <c r="AO1068" t="s">
        <v>268</v>
      </c>
      <c r="AP1068" t="s">
        <v>304</v>
      </c>
      <c r="AQ1068" t="s">
        <v>3940</v>
      </c>
      <c r="AU1068" t="s">
        <v>4220</v>
      </c>
      <c r="AV1068" t="s">
        <v>4000</v>
      </c>
      <c r="AW1068" t="s">
        <v>447</v>
      </c>
      <c r="AX1068" t="s">
        <v>446</v>
      </c>
      <c r="AY1068" t="s">
        <v>253</v>
      </c>
      <c r="AZ1068" t="s">
        <v>2950</v>
      </c>
      <c r="BA1068" t="s">
        <v>395</v>
      </c>
      <c r="BB1068" t="s">
        <v>3014</v>
      </c>
      <c r="BC1068" t="s">
        <v>3927</v>
      </c>
      <c r="BD1068" t="s">
        <v>3927</v>
      </c>
      <c r="BE1068" t="s">
        <v>3927</v>
      </c>
      <c r="BF1068">
        <v>20</v>
      </c>
    </row>
    <row r="1069" spans="1:58" x14ac:dyDescent="0.3">
      <c r="A1069">
        <v>2026</v>
      </c>
      <c r="B1069">
        <v>202605</v>
      </c>
      <c r="C1069">
        <v>5</v>
      </c>
      <c r="D1069" s="14">
        <v>20001622113926</v>
      </c>
      <c r="E1069" t="s">
        <v>2810</v>
      </c>
      <c r="F1069" s="2">
        <v>46146.699120370373</v>
      </c>
      <c r="G1069" s="2">
        <v>46149</v>
      </c>
      <c r="I1069" t="s">
        <v>224</v>
      </c>
      <c r="J1069" t="s">
        <v>230</v>
      </c>
      <c r="L1069" t="s">
        <v>2944</v>
      </c>
      <c r="M1069" t="s">
        <v>694</v>
      </c>
      <c r="N1069" t="s">
        <v>322</v>
      </c>
      <c r="O1069" t="s">
        <v>331</v>
      </c>
      <c r="Q1069" t="s">
        <v>7528</v>
      </c>
      <c r="R1069" t="s">
        <v>2809</v>
      </c>
      <c r="S1069" t="s">
        <v>5215</v>
      </c>
      <c r="T1069" t="s">
        <v>5216</v>
      </c>
      <c r="U1069" t="s">
        <v>3034</v>
      </c>
      <c r="V1069" t="s">
        <v>647</v>
      </c>
      <c r="W1069" t="s">
        <v>245</v>
      </c>
      <c r="X1069" t="s">
        <v>225</v>
      </c>
      <c r="Z1069">
        <v>4</v>
      </c>
      <c r="AA1069" t="s">
        <v>3921</v>
      </c>
      <c r="AB1069" t="s">
        <v>7529</v>
      </c>
      <c r="AC1069">
        <v>46154.683587962965</v>
      </c>
      <c r="AD1069">
        <v>46153</v>
      </c>
      <c r="AE1069" t="s">
        <v>3938</v>
      </c>
      <c r="AG1069" t="s">
        <v>5111</v>
      </c>
      <c r="AH1069">
        <v>6108820615</v>
      </c>
      <c r="AI1069" t="s">
        <v>7530</v>
      </c>
      <c r="AM1069" t="s">
        <v>3925</v>
      </c>
      <c r="AN1069" t="s">
        <v>3926</v>
      </c>
      <c r="AO1069" t="s">
        <v>268</v>
      </c>
      <c r="AP1069" t="s">
        <v>304</v>
      </c>
      <c r="AQ1069" t="s">
        <v>3940</v>
      </c>
      <c r="AU1069" t="s">
        <v>3999</v>
      </c>
      <c r="AV1069" t="s">
        <v>4000</v>
      </c>
      <c r="AW1069" t="s">
        <v>227</v>
      </c>
      <c r="AX1069" t="s">
        <v>226</v>
      </c>
      <c r="AY1069" t="s">
        <v>254</v>
      </c>
      <c r="AZ1069" t="s">
        <v>230</v>
      </c>
      <c r="BA1069" t="s">
        <v>395</v>
      </c>
      <c r="BB1069" t="s">
        <v>380</v>
      </c>
      <c r="BC1069" t="s">
        <v>3927</v>
      </c>
      <c r="BD1069" t="s">
        <v>3927</v>
      </c>
      <c r="BE1069" t="s">
        <v>3927</v>
      </c>
      <c r="BF1069">
        <v>12</v>
      </c>
    </row>
    <row r="1070" spans="1:58" x14ac:dyDescent="0.3">
      <c r="A1070">
        <v>2026</v>
      </c>
      <c r="B1070">
        <v>202605</v>
      </c>
      <c r="C1070">
        <v>5</v>
      </c>
      <c r="D1070" s="14">
        <v>20001622112248</v>
      </c>
      <c r="E1070" t="s">
        <v>2810</v>
      </c>
      <c r="F1070" s="2">
        <v>46146.712847222225</v>
      </c>
      <c r="G1070" s="2">
        <v>46148</v>
      </c>
      <c r="I1070" t="s">
        <v>224</v>
      </c>
      <c r="J1070" t="s">
        <v>230</v>
      </c>
      <c r="L1070" t="s">
        <v>3341</v>
      </c>
      <c r="M1070" t="s">
        <v>309</v>
      </c>
      <c r="N1070" t="s">
        <v>297</v>
      </c>
      <c r="O1070" t="s">
        <v>283</v>
      </c>
      <c r="Q1070" t="s">
        <v>7531</v>
      </c>
      <c r="R1070" t="s">
        <v>2809</v>
      </c>
      <c r="S1070" t="s">
        <v>444</v>
      </c>
      <c r="T1070" t="s">
        <v>445</v>
      </c>
      <c r="U1070" t="s">
        <v>258</v>
      </c>
      <c r="V1070" t="s">
        <v>247</v>
      </c>
      <c r="W1070" t="s">
        <v>245</v>
      </c>
      <c r="X1070" t="s">
        <v>387</v>
      </c>
      <c r="Z1070">
        <v>1</v>
      </c>
      <c r="AA1070" t="s">
        <v>3921</v>
      </c>
      <c r="AB1070" t="s">
        <v>7532</v>
      </c>
      <c r="AC1070">
        <v>46149.692083333335</v>
      </c>
      <c r="AD1070">
        <v>46149</v>
      </c>
      <c r="AE1070" t="s">
        <v>3938</v>
      </c>
      <c r="AG1070" t="s">
        <v>359</v>
      </c>
      <c r="AH1070">
        <v>1038630086</v>
      </c>
      <c r="AI1070" t="s">
        <v>7533</v>
      </c>
      <c r="AM1070" t="s">
        <v>3925</v>
      </c>
      <c r="AN1070" t="s">
        <v>3926</v>
      </c>
      <c r="AO1070" t="s">
        <v>268</v>
      </c>
      <c r="AP1070" t="s">
        <v>249</v>
      </c>
      <c r="AQ1070" t="s">
        <v>3940</v>
      </c>
      <c r="AU1070" t="s">
        <v>4282</v>
      </c>
      <c r="AV1070" t="s">
        <v>4000</v>
      </c>
      <c r="AW1070" t="s">
        <v>447</v>
      </c>
      <c r="AX1070" t="s">
        <v>446</v>
      </c>
      <c r="AY1070" t="s">
        <v>253</v>
      </c>
      <c r="AZ1070" t="s">
        <v>230</v>
      </c>
      <c r="BA1070" t="s">
        <v>273</v>
      </c>
      <c r="BB1070" t="s">
        <v>380</v>
      </c>
      <c r="BC1070" t="s">
        <v>3927</v>
      </c>
      <c r="BD1070" t="s">
        <v>3927</v>
      </c>
      <c r="BE1070" t="s">
        <v>3927</v>
      </c>
      <c r="BF1070">
        <v>1</v>
      </c>
    </row>
    <row r="1071" spans="1:58" x14ac:dyDescent="0.3">
      <c r="A1071">
        <v>2026</v>
      </c>
      <c r="B1071">
        <v>202605</v>
      </c>
      <c r="C1071">
        <v>5</v>
      </c>
      <c r="D1071" s="14">
        <v>20001622111560</v>
      </c>
      <c r="E1071" t="s">
        <v>2810</v>
      </c>
      <c r="F1071" s="2">
        <v>46146.727870370371</v>
      </c>
      <c r="G1071" s="2">
        <v>46147</v>
      </c>
      <c r="I1071" t="s">
        <v>224</v>
      </c>
      <c r="J1071" t="s">
        <v>230</v>
      </c>
      <c r="L1071" t="s">
        <v>729</v>
      </c>
      <c r="M1071" t="s">
        <v>2613</v>
      </c>
      <c r="N1071" t="s">
        <v>353</v>
      </c>
      <c r="O1071" t="s">
        <v>283</v>
      </c>
      <c r="Q1071" t="s">
        <v>7534</v>
      </c>
      <c r="R1071" t="s">
        <v>2809</v>
      </c>
      <c r="S1071" t="s">
        <v>5865</v>
      </c>
      <c r="T1071" t="s">
        <v>5866</v>
      </c>
      <c r="U1071" t="s">
        <v>3034</v>
      </c>
      <c r="V1071" t="s">
        <v>647</v>
      </c>
      <c r="W1071" t="s">
        <v>245</v>
      </c>
      <c r="X1071" t="s">
        <v>225</v>
      </c>
      <c r="Z1071">
        <v>4</v>
      </c>
      <c r="AA1071" t="s">
        <v>3921</v>
      </c>
      <c r="AB1071" t="s">
        <v>3995</v>
      </c>
      <c r="AC1071">
        <v>46153.458240740743</v>
      </c>
      <c r="AD1071">
        <v>46151</v>
      </c>
      <c r="AE1071" t="s">
        <v>3938</v>
      </c>
      <c r="AG1071" t="s">
        <v>5111</v>
      </c>
      <c r="AH1071">
        <v>6108832561</v>
      </c>
      <c r="AI1071" t="s">
        <v>7535</v>
      </c>
      <c r="AM1071" t="s">
        <v>3925</v>
      </c>
      <c r="AN1071" t="s">
        <v>3926</v>
      </c>
      <c r="AO1071" t="s">
        <v>268</v>
      </c>
      <c r="AP1071" t="s">
        <v>386</v>
      </c>
      <c r="AQ1071" t="s">
        <v>3998</v>
      </c>
      <c r="AU1071" t="s">
        <v>4220</v>
      </c>
      <c r="AV1071" t="s">
        <v>4000</v>
      </c>
      <c r="AW1071" t="s">
        <v>320</v>
      </c>
      <c r="AX1071" t="s">
        <v>319</v>
      </c>
      <c r="AY1071" t="s">
        <v>254</v>
      </c>
      <c r="AZ1071" t="s">
        <v>230</v>
      </c>
      <c r="BA1071" t="s">
        <v>395</v>
      </c>
      <c r="BB1071" t="s">
        <v>380</v>
      </c>
      <c r="BC1071" t="s">
        <v>3927</v>
      </c>
      <c r="BD1071" t="s">
        <v>3927</v>
      </c>
      <c r="BE1071" t="s">
        <v>3927</v>
      </c>
      <c r="BF1071">
        <v>12</v>
      </c>
    </row>
    <row r="1072" spans="1:58" x14ac:dyDescent="0.3">
      <c r="A1072">
        <v>2026</v>
      </c>
      <c r="B1072">
        <v>202605</v>
      </c>
      <c r="C1072">
        <v>5</v>
      </c>
      <c r="D1072" s="14">
        <v>20001622111297</v>
      </c>
      <c r="E1072" t="s">
        <v>2810</v>
      </c>
      <c r="F1072" s="2">
        <v>46146.714745370373</v>
      </c>
      <c r="G1072" s="2">
        <v>46147</v>
      </c>
      <c r="I1072" t="s">
        <v>224</v>
      </c>
      <c r="J1072" t="s">
        <v>230</v>
      </c>
      <c r="L1072" t="s">
        <v>2904</v>
      </c>
      <c r="M1072" t="s">
        <v>694</v>
      </c>
      <c r="N1072" t="s">
        <v>322</v>
      </c>
      <c r="O1072" t="s">
        <v>331</v>
      </c>
      <c r="Q1072" t="s">
        <v>2826</v>
      </c>
      <c r="R1072" t="s">
        <v>2809</v>
      </c>
      <c r="S1072" t="s">
        <v>6146</v>
      </c>
      <c r="T1072" t="s">
        <v>6147</v>
      </c>
      <c r="U1072" t="s">
        <v>5044</v>
      </c>
      <c r="V1072" t="s">
        <v>5045</v>
      </c>
      <c r="W1072" t="s">
        <v>245</v>
      </c>
      <c r="X1072" t="s">
        <v>387</v>
      </c>
      <c r="Z1072">
        <v>4</v>
      </c>
      <c r="AA1072" t="s">
        <v>3921</v>
      </c>
      <c r="AB1072" t="s">
        <v>3995</v>
      </c>
      <c r="AC1072">
        <v>46153.45821759259</v>
      </c>
      <c r="AD1072">
        <v>46151</v>
      </c>
      <c r="AE1072" t="s">
        <v>3938</v>
      </c>
      <c r="AG1072" t="s">
        <v>5047</v>
      </c>
      <c r="AH1072">
        <v>6108838430</v>
      </c>
      <c r="AI1072" t="s">
        <v>7536</v>
      </c>
      <c r="AM1072" t="s">
        <v>3925</v>
      </c>
      <c r="AN1072" t="s">
        <v>3926</v>
      </c>
      <c r="AO1072" t="s">
        <v>268</v>
      </c>
      <c r="AP1072" t="s">
        <v>386</v>
      </c>
      <c r="AQ1072" t="s">
        <v>3998</v>
      </c>
      <c r="AU1072" t="s">
        <v>4220</v>
      </c>
      <c r="AV1072" t="s">
        <v>4000</v>
      </c>
      <c r="AW1072" t="s">
        <v>389</v>
      </c>
      <c r="AX1072" t="s">
        <v>388</v>
      </c>
      <c r="AY1072" t="s">
        <v>253</v>
      </c>
      <c r="AZ1072" t="s">
        <v>230</v>
      </c>
      <c r="BA1072" t="s">
        <v>395</v>
      </c>
      <c r="BB1072" t="s">
        <v>380</v>
      </c>
      <c r="BC1072" t="s">
        <v>3927</v>
      </c>
      <c r="BD1072" t="s">
        <v>3927</v>
      </c>
      <c r="BE1072" t="s">
        <v>3927</v>
      </c>
      <c r="BF1072">
        <v>12</v>
      </c>
    </row>
    <row r="1073" spans="1:58" x14ac:dyDescent="0.3">
      <c r="A1073">
        <v>2026</v>
      </c>
      <c r="B1073">
        <v>202605</v>
      </c>
      <c r="C1073">
        <v>5</v>
      </c>
      <c r="D1073" s="14">
        <v>20001622111061</v>
      </c>
      <c r="E1073" t="s">
        <v>2810</v>
      </c>
      <c r="F1073" s="2">
        <v>46146.704039351855</v>
      </c>
      <c r="G1073" s="2">
        <v>46148</v>
      </c>
      <c r="I1073" t="s">
        <v>224</v>
      </c>
      <c r="J1073" t="s">
        <v>230</v>
      </c>
      <c r="L1073" t="s">
        <v>3462</v>
      </c>
      <c r="M1073" t="s">
        <v>309</v>
      </c>
      <c r="N1073" t="s">
        <v>297</v>
      </c>
      <c r="O1073" t="s">
        <v>283</v>
      </c>
      <c r="Q1073" t="s">
        <v>7537</v>
      </c>
      <c r="R1073" t="s">
        <v>2809</v>
      </c>
      <c r="S1073" t="s">
        <v>5459</v>
      </c>
      <c r="T1073" t="s">
        <v>5460</v>
      </c>
      <c r="U1073" t="s">
        <v>3034</v>
      </c>
      <c r="V1073" t="s">
        <v>3994</v>
      </c>
      <c r="W1073" t="s">
        <v>245</v>
      </c>
      <c r="X1073" t="s">
        <v>225</v>
      </c>
      <c r="Z1073">
        <v>1</v>
      </c>
      <c r="AA1073" t="s">
        <v>3921</v>
      </c>
      <c r="AB1073" t="s">
        <v>7538</v>
      </c>
      <c r="AC1073">
        <v>46149.657152777778</v>
      </c>
      <c r="AD1073">
        <v>46149</v>
      </c>
      <c r="AE1073" t="s">
        <v>3938</v>
      </c>
      <c r="AG1073" t="s">
        <v>5173</v>
      </c>
      <c r="AH1073">
        <v>6108818667</v>
      </c>
      <c r="AI1073" t="s">
        <v>7539</v>
      </c>
      <c r="AM1073" t="s">
        <v>3925</v>
      </c>
      <c r="AN1073" t="s">
        <v>3926</v>
      </c>
      <c r="AO1073" t="s">
        <v>268</v>
      </c>
      <c r="AP1073" t="s">
        <v>304</v>
      </c>
      <c r="AQ1073" t="s">
        <v>3940</v>
      </c>
      <c r="AU1073" t="s">
        <v>4282</v>
      </c>
      <c r="AV1073" t="s">
        <v>4000</v>
      </c>
      <c r="AW1073" t="s">
        <v>320</v>
      </c>
      <c r="AX1073" t="s">
        <v>319</v>
      </c>
      <c r="AY1073" t="s">
        <v>254</v>
      </c>
      <c r="AZ1073" t="s">
        <v>230</v>
      </c>
      <c r="BA1073" t="s">
        <v>395</v>
      </c>
      <c r="BB1073" t="s">
        <v>232</v>
      </c>
      <c r="BC1073" t="s">
        <v>3927</v>
      </c>
      <c r="BD1073" t="s">
        <v>3927</v>
      </c>
      <c r="BE1073" t="s">
        <v>3927</v>
      </c>
      <c r="BF1073">
        <v>12</v>
      </c>
    </row>
    <row r="1074" spans="1:58" x14ac:dyDescent="0.3">
      <c r="A1074">
        <v>2026</v>
      </c>
      <c r="B1074">
        <v>202605</v>
      </c>
      <c r="C1074">
        <v>5</v>
      </c>
      <c r="D1074" s="14">
        <v>20001622110164</v>
      </c>
      <c r="E1074" t="s">
        <v>2810</v>
      </c>
      <c r="F1074" s="2">
        <v>46146.708425925928</v>
      </c>
      <c r="G1074" s="2">
        <v>46147</v>
      </c>
      <c r="I1074" t="s">
        <v>224</v>
      </c>
      <c r="J1074" t="s">
        <v>230</v>
      </c>
      <c r="L1074" t="s">
        <v>3523</v>
      </c>
      <c r="M1074" t="s">
        <v>309</v>
      </c>
      <c r="N1074" t="s">
        <v>297</v>
      </c>
      <c r="O1074" t="s">
        <v>283</v>
      </c>
      <c r="Q1074" t="s">
        <v>7540</v>
      </c>
      <c r="R1074" t="s">
        <v>2809</v>
      </c>
      <c r="S1074" t="s">
        <v>5244</v>
      </c>
      <c r="T1074" t="s">
        <v>5245</v>
      </c>
      <c r="U1074" t="s">
        <v>3034</v>
      </c>
      <c r="V1074" t="s">
        <v>3994</v>
      </c>
      <c r="W1074" t="s">
        <v>245</v>
      </c>
      <c r="X1074" t="s">
        <v>225</v>
      </c>
      <c r="Z1074">
        <v>1</v>
      </c>
      <c r="AA1074" t="s">
        <v>3921</v>
      </c>
      <c r="AB1074" t="s">
        <v>7541</v>
      </c>
      <c r="AC1074">
        <v>46148.683530092596</v>
      </c>
      <c r="AD1074">
        <v>46148</v>
      </c>
      <c r="AE1074" t="s">
        <v>3938</v>
      </c>
      <c r="AG1074" t="s">
        <v>4828</v>
      </c>
      <c r="AH1074">
        <v>6108835449</v>
      </c>
      <c r="AI1074" t="s">
        <v>7542</v>
      </c>
      <c r="AM1074" t="s">
        <v>3925</v>
      </c>
      <c r="AN1074" t="s">
        <v>3926</v>
      </c>
      <c r="AO1074" t="s">
        <v>268</v>
      </c>
      <c r="AP1074" t="s">
        <v>249</v>
      </c>
      <c r="AQ1074" t="s">
        <v>3940</v>
      </c>
      <c r="AU1074" t="s">
        <v>4282</v>
      </c>
      <c r="AV1074" t="s">
        <v>4000</v>
      </c>
      <c r="AW1074" t="s">
        <v>320</v>
      </c>
      <c r="AX1074" t="s">
        <v>319</v>
      </c>
      <c r="AY1074" t="s">
        <v>254</v>
      </c>
      <c r="AZ1074" t="s">
        <v>230</v>
      </c>
      <c r="BA1074" t="s">
        <v>395</v>
      </c>
      <c r="BB1074" t="s">
        <v>380</v>
      </c>
      <c r="BC1074" t="s">
        <v>3927</v>
      </c>
      <c r="BD1074" t="s">
        <v>3927</v>
      </c>
      <c r="BE1074" t="s">
        <v>3927</v>
      </c>
      <c r="BF1074">
        <v>12</v>
      </c>
    </row>
    <row r="1075" spans="1:58" x14ac:dyDescent="0.3">
      <c r="A1075">
        <v>2026</v>
      </c>
      <c r="B1075">
        <v>202605</v>
      </c>
      <c r="C1075">
        <v>5</v>
      </c>
      <c r="D1075" s="14">
        <v>20001622109782</v>
      </c>
      <c r="E1075" t="s">
        <v>2810</v>
      </c>
      <c r="F1075" s="2">
        <v>46146.738252314812</v>
      </c>
      <c r="G1075" s="2">
        <v>46147</v>
      </c>
      <c r="I1075" t="s">
        <v>224</v>
      </c>
      <c r="J1075" t="s">
        <v>230</v>
      </c>
      <c r="L1075" t="s">
        <v>887</v>
      </c>
      <c r="M1075" t="s">
        <v>309</v>
      </c>
      <c r="N1075" t="s">
        <v>297</v>
      </c>
      <c r="O1075" t="s">
        <v>283</v>
      </c>
      <c r="Q1075" t="s">
        <v>7543</v>
      </c>
      <c r="R1075" t="s">
        <v>2809</v>
      </c>
      <c r="S1075" t="s">
        <v>444</v>
      </c>
      <c r="T1075" t="s">
        <v>445</v>
      </c>
      <c r="U1075" t="s">
        <v>258</v>
      </c>
      <c r="V1075" t="s">
        <v>247</v>
      </c>
      <c r="W1075" t="s">
        <v>245</v>
      </c>
      <c r="X1075" t="s">
        <v>225</v>
      </c>
      <c r="Z1075">
        <v>1</v>
      </c>
      <c r="AA1075" t="s">
        <v>3921</v>
      </c>
      <c r="AB1075" t="s">
        <v>7544</v>
      </c>
      <c r="AC1075">
        <v>46148.623182870368</v>
      </c>
      <c r="AD1075">
        <v>46148</v>
      </c>
      <c r="AE1075" t="s">
        <v>3938</v>
      </c>
      <c r="AG1075" t="s">
        <v>359</v>
      </c>
      <c r="AH1075">
        <v>6108832578</v>
      </c>
      <c r="AI1075" t="s">
        <v>7545</v>
      </c>
      <c r="AM1075" t="s">
        <v>3925</v>
      </c>
      <c r="AN1075" t="s">
        <v>3926</v>
      </c>
      <c r="AO1075" t="s">
        <v>268</v>
      </c>
      <c r="AP1075" t="s">
        <v>386</v>
      </c>
      <c r="AQ1075" t="s">
        <v>3940</v>
      </c>
      <c r="AU1075" t="s">
        <v>4282</v>
      </c>
      <c r="AV1075" t="s">
        <v>4000</v>
      </c>
      <c r="AW1075" t="s">
        <v>320</v>
      </c>
      <c r="AX1075" t="s">
        <v>319</v>
      </c>
      <c r="AY1075" t="s">
        <v>254</v>
      </c>
      <c r="AZ1075" t="s">
        <v>230</v>
      </c>
      <c r="BA1075" t="s">
        <v>395</v>
      </c>
      <c r="BB1075" t="s">
        <v>380</v>
      </c>
      <c r="BC1075" t="s">
        <v>3927</v>
      </c>
      <c r="BD1075" t="s">
        <v>3927</v>
      </c>
      <c r="BE1075" t="s">
        <v>3927</v>
      </c>
      <c r="BF1075">
        <v>12</v>
      </c>
    </row>
    <row r="1076" spans="1:58" x14ac:dyDescent="0.3">
      <c r="A1076">
        <v>2026</v>
      </c>
      <c r="B1076">
        <v>202605</v>
      </c>
      <c r="C1076">
        <v>5</v>
      </c>
      <c r="D1076" s="14">
        <v>20001622109295</v>
      </c>
      <c r="E1076" t="s">
        <v>2810</v>
      </c>
      <c r="F1076" s="2">
        <v>46146.713807870372</v>
      </c>
      <c r="G1076" s="2">
        <v>46151</v>
      </c>
      <c r="I1076" t="s">
        <v>224</v>
      </c>
      <c r="J1076" t="s">
        <v>230</v>
      </c>
      <c r="L1076" t="s">
        <v>7546</v>
      </c>
      <c r="M1076" t="s">
        <v>7547</v>
      </c>
      <c r="N1076" t="s">
        <v>322</v>
      </c>
      <c r="O1076" t="s">
        <v>331</v>
      </c>
      <c r="Q1076" t="s">
        <v>7548</v>
      </c>
      <c r="R1076" t="s">
        <v>2809</v>
      </c>
      <c r="S1076" t="s">
        <v>5395</v>
      </c>
      <c r="T1076" t="s">
        <v>5396</v>
      </c>
      <c r="U1076" t="s">
        <v>3034</v>
      </c>
      <c r="V1076" t="s">
        <v>647</v>
      </c>
      <c r="W1076" t="s">
        <v>245</v>
      </c>
      <c r="X1076" t="s">
        <v>225</v>
      </c>
      <c r="Z1076">
        <v>3</v>
      </c>
      <c r="AA1076" t="s">
        <v>3921</v>
      </c>
      <c r="AB1076" t="s">
        <v>7549</v>
      </c>
      <c r="AC1076">
        <v>46154.683587962965</v>
      </c>
      <c r="AD1076">
        <v>46154</v>
      </c>
      <c r="AE1076" t="s">
        <v>3938</v>
      </c>
      <c r="AG1076" t="s">
        <v>5111</v>
      </c>
      <c r="AH1076">
        <v>6108823566</v>
      </c>
      <c r="AI1076" t="s">
        <v>7550</v>
      </c>
      <c r="AM1076" t="s">
        <v>3925</v>
      </c>
      <c r="AN1076" t="s">
        <v>3926</v>
      </c>
      <c r="AO1076" t="s">
        <v>268</v>
      </c>
      <c r="AP1076" t="s">
        <v>249</v>
      </c>
      <c r="AQ1076" t="s">
        <v>3940</v>
      </c>
      <c r="AU1076" t="s">
        <v>3999</v>
      </c>
      <c r="AV1076" t="s">
        <v>4000</v>
      </c>
      <c r="AW1076" t="s">
        <v>320</v>
      </c>
      <c r="AX1076" t="s">
        <v>319</v>
      </c>
      <c r="AY1076" t="s">
        <v>254</v>
      </c>
      <c r="AZ1076" t="s">
        <v>230</v>
      </c>
      <c r="BA1076" t="s">
        <v>395</v>
      </c>
      <c r="BB1076" t="s">
        <v>380</v>
      </c>
      <c r="BC1076" t="s">
        <v>3927</v>
      </c>
      <c r="BD1076" t="s">
        <v>3927</v>
      </c>
      <c r="BE1076" t="s">
        <v>3927</v>
      </c>
      <c r="BF1076">
        <v>12</v>
      </c>
    </row>
    <row r="1077" spans="1:58" x14ac:dyDescent="0.3">
      <c r="A1077">
        <v>2026</v>
      </c>
      <c r="B1077">
        <v>202605</v>
      </c>
      <c r="C1077">
        <v>5</v>
      </c>
      <c r="D1077" s="14">
        <v>20001622106426</v>
      </c>
      <c r="E1077" t="s">
        <v>2810</v>
      </c>
      <c r="F1077" s="2">
        <v>46146.884560185186</v>
      </c>
      <c r="G1077" s="2">
        <v>46149</v>
      </c>
      <c r="I1077" t="s">
        <v>224</v>
      </c>
      <c r="J1077" t="s">
        <v>230</v>
      </c>
      <c r="L1077" t="s">
        <v>7551</v>
      </c>
      <c r="M1077" t="s">
        <v>309</v>
      </c>
      <c r="N1077" t="s">
        <v>297</v>
      </c>
      <c r="O1077" t="s">
        <v>283</v>
      </c>
      <c r="Q1077" t="s">
        <v>7552</v>
      </c>
      <c r="R1077" t="s">
        <v>2809</v>
      </c>
      <c r="S1077" t="s">
        <v>4807</v>
      </c>
      <c r="T1077" t="s">
        <v>4808</v>
      </c>
      <c r="U1077" t="s">
        <v>3034</v>
      </c>
      <c r="V1077" t="s">
        <v>4809</v>
      </c>
      <c r="W1077" t="s">
        <v>245</v>
      </c>
      <c r="X1077" t="s">
        <v>225</v>
      </c>
      <c r="Z1077">
        <v>0</v>
      </c>
      <c r="AA1077" t="s">
        <v>3921</v>
      </c>
      <c r="AB1077" t="s">
        <v>4810</v>
      </c>
      <c r="AC1077">
        <v>46150.776493055557</v>
      </c>
      <c r="AD1077">
        <v>46149</v>
      </c>
      <c r="AE1077" t="s">
        <v>4811</v>
      </c>
      <c r="AG1077" t="s">
        <v>4812</v>
      </c>
      <c r="AH1077">
        <v>6108791608</v>
      </c>
      <c r="AI1077" t="s">
        <v>7553</v>
      </c>
      <c r="AM1077" t="s">
        <v>3925</v>
      </c>
      <c r="AN1077" t="s">
        <v>3926</v>
      </c>
      <c r="AO1077" t="s">
        <v>4814</v>
      </c>
      <c r="AP1077" t="s">
        <v>386</v>
      </c>
      <c r="AQ1077" t="s">
        <v>4815</v>
      </c>
      <c r="AU1077" t="s">
        <v>5728</v>
      </c>
      <c r="AV1077" t="s">
        <v>4817</v>
      </c>
      <c r="AW1077" t="s">
        <v>1525</v>
      </c>
      <c r="AX1077" t="s">
        <v>1524</v>
      </c>
      <c r="AY1077" t="s">
        <v>254</v>
      </c>
      <c r="AZ1077" t="s">
        <v>230</v>
      </c>
      <c r="BA1077" t="s">
        <v>273</v>
      </c>
      <c r="BB1077" t="s">
        <v>380</v>
      </c>
      <c r="BC1077" t="s">
        <v>3927</v>
      </c>
      <c r="BD1077" t="s">
        <v>3927</v>
      </c>
      <c r="BE1077" t="s">
        <v>3927</v>
      </c>
      <c r="BF1077">
        <v>12</v>
      </c>
    </row>
    <row r="1078" spans="1:58" x14ac:dyDescent="0.3">
      <c r="A1078">
        <v>2026</v>
      </c>
      <c r="B1078">
        <v>202605</v>
      </c>
      <c r="C1078">
        <v>5</v>
      </c>
      <c r="D1078" s="14">
        <v>20001622105614</v>
      </c>
      <c r="E1078" t="s">
        <v>2810</v>
      </c>
      <c r="F1078" s="2">
        <v>46146.956354166665</v>
      </c>
      <c r="G1078" s="2">
        <v>46147</v>
      </c>
      <c r="I1078" t="s">
        <v>224</v>
      </c>
      <c r="J1078" t="s">
        <v>230</v>
      </c>
      <c r="L1078" t="s">
        <v>7554</v>
      </c>
      <c r="M1078" t="s">
        <v>4359</v>
      </c>
      <c r="N1078" t="s">
        <v>752</v>
      </c>
      <c r="O1078" t="s">
        <v>623</v>
      </c>
      <c r="Q1078" t="s">
        <v>7555</v>
      </c>
      <c r="R1078" t="s">
        <v>2809</v>
      </c>
      <c r="S1078" t="s">
        <v>4807</v>
      </c>
      <c r="T1078" t="s">
        <v>4808</v>
      </c>
      <c r="U1078" t="s">
        <v>3034</v>
      </c>
      <c r="V1078" t="s">
        <v>4809</v>
      </c>
      <c r="W1078" t="s">
        <v>245</v>
      </c>
      <c r="X1078" t="s">
        <v>225</v>
      </c>
      <c r="Z1078">
        <v>0</v>
      </c>
      <c r="AA1078" t="s">
        <v>3921</v>
      </c>
      <c r="AB1078" t="s">
        <v>4810</v>
      </c>
      <c r="AC1078">
        <v>46148.655300925922</v>
      </c>
      <c r="AD1078">
        <v>46147</v>
      </c>
      <c r="AE1078" t="s">
        <v>4811</v>
      </c>
      <c r="AG1078" t="s">
        <v>4812</v>
      </c>
      <c r="AH1078">
        <v>6108792524</v>
      </c>
      <c r="AI1078" t="s">
        <v>7556</v>
      </c>
      <c r="AM1078" t="s">
        <v>3925</v>
      </c>
      <c r="AN1078" t="s">
        <v>3926</v>
      </c>
      <c r="AO1078" t="s">
        <v>4814</v>
      </c>
      <c r="AP1078" t="s">
        <v>386</v>
      </c>
      <c r="AQ1078" t="s">
        <v>4815</v>
      </c>
      <c r="AU1078" t="s">
        <v>7260</v>
      </c>
      <c r="AV1078" t="s">
        <v>4817</v>
      </c>
      <c r="AW1078" t="s">
        <v>320</v>
      </c>
      <c r="AX1078" t="s">
        <v>319</v>
      </c>
      <c r="AY1078" t="s">
        <v>254</v>
      </c>
      <c r="AZ1078" t="s">
        <v>230</v>
      </c>
      <c r="BA1078" t="s">
        <v>273</v>
      </c>
      <c r="BB1078" t="s">
        <v>380</v>
      </c>
      <c r="BC1078" t="s">
        <v>3927</v>
      </c>
      <c r="BD1078" t="s">
        <v>3927</v>
      </c>
      <c r="BE1078" t="s">
        <v>3927</v>
      </c>
      <c r="BF1078">
        <v>12</v>
      </c>
    </row>
    <row r="1079" spans="1:58" x14ac:dyDescent="0.3">
      <c r="A1079">
        <v>2026</v>
      </c>
      <c r="B1079">
        <v>202605</v>
      </c>
      <c r="C1079">
        <v>5</v>
      </c>
      <c r="D1079" s="14">
        <v>20001622097261</v>
      </c>
      <c r="E1079" t="s">
        <v>2810</v>
      </c>
      <c r="F1079" s="2">
        <v>46146.786481481482</v>
      </c>
      <c r="G1079" s="2">
        <v>46153</v>
      </c>
      <c r="I1079" t="s">
        <v>224</v>
      </c>
      <c r="J1079" t="s">
        <v>230</v>
      </c>
      <c r="L1079" t="s">
        <v>7557</v>
      </c>
      <c r="M1079" t="s">
        <v>309</v>
      </c>
      <c r="N1079" t="s">
        <v>297</v>
      </c>
      <c r="O1079" t="s">
        <v>283</v>
      </c>
      <c r="Q1079" t="s">
        <v>7558</v>
      </c>
      <c r="R1079" t="s">
        <v>2809</v>
      </c>
      <c r="S1079" t="s">
        <v>4807</v>
      </c>
      <c r="T1079" t="s">
        <v>4808</v>
      </c>
      <c r="U1079" t="s">
        <v>3034</v>
      </c>
      <c r="V1079" t="s">
        <v>4809</v>
      </c>
      <c r="W1079" t="s">
        <v>245</v>
      </c>
      <c r="X1079" t="s">
        <v>225</v>
      </c>
      <c r="Z1079">
        <v>0</v>
      </c>
      <c r="AA1079" t="s">
        <v>3921</v>
      </c>
      <c r="AB1079" t="s">
        <v>4810</v>
      </c>
      <c r="AC1079">
        <v>46154.568495370368</v>
      </c>
      <c r="AD1079">
        <v>46153</v>
      </c>
      <c r="AE1079" t="s">
        <v>4811</v>
      </c>
      <c r="AG1079" t="s">
        <v>4812</v>
      </c>
      <c r="AH1079">
        <v>6108822232</v>
      </c>
      <c r="AI1079" t="s">
        <v>7559</v>
      </c>
      <c r="AM1079" t="s">
        <v>3925</v>
      </c>
      <c r="AN1079" t="s">
        <v>3926</v>
      </c>
      <c r="AO1079" t="s">
        <v>4814</v>
      </c>
      <c r="AP1079" t="s">
        <v>386</v>
      </c>
      <c r="AQ1079" t="s">
        <v>4815</v>
      </c>
      <c r="AU1079" t="s">
        <v>4859</v>
      </c>
      <c r="AV1079" t="s">
        <v>4817</v>
      </c>
      <c r="AW1079" t="s">
        <v>320</v>
      </c>
      <c r="AX1079" t="s">
        <v>319</v>
      </c>
      <c r="AY1079" t="s">
        <v>254</v>
      </c>
      <c r="AZ1079" t="s">
        <v>230</v>
      </c>
      <c r="BA1079" t="s">
        <v>395</v>
      </c>
      <c r="BB1079" t="s">
        <v>380</v>
      </c>
      <c r="BC1079" t="s">
        <v>3927</v>
      </c>
      <c r="BD1079" t="s">
        <v>3927</v>
      </c>
      <c r="BE1079" t="s">
        <v>3927</v>
      </c>
      <c r="BF1079">
        <v>12</v>
      </c>
    </row>
    <row r="1080" spans="1:58" x14ac:dyDescent="0.3">
      <c r="A1080">
        <v>2026</v>
      </c>
      <c r="B1080">
        <v>202605</v>
      </c>
      <c r="C1080">
        <v>5</v>
      </c>
      <c r="D1080" s="14">
        <v>20001622093932</v>
      </c>
      <c r="E1080" t="s">
        <v>2810</v>
      </c>
      <c r="F1080" s="2">
        <v>46146.664560185185</v>
      </c>
      <c r="G1080" s="2">
        <v>46147</v>
      </c>
      <c r="I1080" t="s">
        <v>224</v>
      </c>
      <c r="J1080" t="s">
        <v>230</v>
      </c>
      <c r="L1080" t="s">
        <v>7560</v>
      </c>
      <c r="M1080" t="s">
        <v>309</v>
      </c>
      <c r="N1080" t="s">
        <v>297</v>
      </c>
      <c r="O1080" t="s">
        <v>283</v>
      </c>
      <c r="Q1080" t="s">
        <v>7561</v>
      </c>
      <c r="R1080" t="s">
        <v>2809</v>
      </c>
      <c r="S1080" t="s">
        <v>5865</v>
      </c>
      <c r="T1080" t="s">
        <v>5866</v>
      </c>
      <c r="U1080" t="s">
        <v>3034</v>
      </c>
      <c r="V1080" t="s">
        <v>647</v>
      </c>
      <c r="W1080" t="s">
        <v>245</v>
      </c>
      <c r="X1080" t="s">
        <v>225</v>
      </c>
      <c r="Z1080">
        <v>4</v>
      </c>
      <c r="AA1080" t="s">
        <v>3921</v>
      </c>
      <c r="AB1080" t="s">
        <v>7210</v>
      </c>
      <c r="AC1080">
        <v>46153.354085648149</v>
      </c>
      <c r="AD1080">
        <v>46151</v>
      </c>
      <c r="AE1080" t="s">
        <v>3938</v>
      </c>
      <c r="AG1080" t="s">
        <v>5111</v>
      </c>
      <c r="AH1080">
        <v>6108838304</v>
      </c>
      <c r="AI1080" t="s">
        <v>7562</v>
      </c>
      <c r="AM1080" t="s">
        <v>3925</v>
      </c>
      <c r="AN1080" t="s">
        <v>3926</v>
      </c>
      <c r="AO1080" t="s">
        <v>268</v>
      </c>
      <c r="AP1080" t="s">
        <v>304</v>
      </c>
      <c r="AQ1080" t="s">
        <v>3940</v>
      </c>
      <c r="AU1080" t="s">
        <v>4220</v>
      </c>
      <c r="AV1080" t="s">
        <v>4000</v>
      </c>
      <c r="AW1080" t="s">
        <v>320</v>
      </c>
      <c r="AX1080" t="s">
        <v>319</v>
      </c>
      <c r="AY1080" t="s">
        <v>254</v>
      </c>
      <c r="AZ1080" t="s">
        <v>230</v>
      </c>
      <c r="BA1080" t="s">
        <v>395</v>
      </c>
      <c r="BB1080" t="s">
        <v>380</v>
      </c>
      <c r="BC1080" t="s">
        <v>3927</v>
      </c>
      <c r="BD1080" t="s">
        <v>3927</v>
      </c>
      <c r="BE1080" t="s">
        <v>3927</v>
      </c>
      <c r="BF1080">
        <v>12</v>
      </c>
    </row>
    <row r="1081" spans="1:58" x14ac:dyDescent="0.3">
      <c r="A1081">
        <v>2026</v>
      </c>
      <c r="B1081">
        <v>202605</v>
      </c>
      <c r="C1081">
        <v>5</v>
      </c>
      <c r="D1081" s="14">
        <v>20001622092843</v>
      </c>
      <c r="E1081" t="s">
        <v>2810</v>
      </c>
      <c r="F1081" s="2">
        <v>46146.698530092595</v>
      </c>
      <c r="G1081" s="2">
        <v>46148</v>
      </c>
      <c r="I1081" t="s">
        <v>224</v>
      </c>
      <c r="J1081" t="s">
        <v>230</v>
      </c>
      <c r="L1081" t="s">
        <v>3538</v>
      </c>
      <c r="M1081" t="s">
        <v>309</v>
      </c>
      <c r="N1081" t="s">
        <v>297</v>
      </c>
      <c r="O1081" t="s">
        <v>283</v>
      </c>
      <c r="Q1081" t="s">
        <v>7563</v>
      </c>
      <c r="R1081" t="s">
        <v>2809</v>
      </c>
      <c r="S1081" t="s">
        <v>4547</v>
      </c>
      <c r="T1081" t="s">
        <v>4548</v>
      </c>
      <c r="U1081" t="s">
        <v>3034</v>
      </c>
      <c r="V1081" t="s">
        <v>647</v>
      </c>
      <c r="W1081" t="s">
        <v>245</v>
      </c>
      <c r="X1081" t="s">
        <v>387</v>
      </c>
      <c r="Z1081">
        <v>4</v>
      </c>
      <c r="AA1081" t="s">
        <v>3921</v>
      </c>
      <c r="AB1081" t="s">
        <v>3995</v>
      </c>
      <c r="AC1081">
        <v>46153.458171296297</v>
      </c>
      <c r="AD1081">
        <v>46152</v>
      </c>
      <c r="AE1081" t="s">
        <v>3938</v>
      </c>
      <c r="AG1081" t="s">
        <v>5111</v>
      </c>
      <c r="AH1081">
        <v>6108813611</v>
      </c>
      <c r="AI1081" t="s">
        <v>7564</v>
      </c>
      <c r="AM1081" t="s">
        <v>3925</v>
      </c>
      <c r="AN1081" t="s">
        <v>3926</v>
      </c>
      <c r="AO1081" t="s">
        <v>268</v>
      </c>
      <c r="AP1081" t="s">
        <v>386</v>
      </c>
      <c r="AQ1081" t="s">
        <v>3998</v>
      </c>
      <c r="AU1081" t="s">
        <v>4220</v>
      </c>
      <c r="AV1081" t="s">
        <v>4000</v>
      </c>
      <c r="AW1081" t="s">
        <v>389</v>
      </c>
      <c r="AX1081" t="s">
        <v>388</v>
      </c>
      <c r="AY1081" t="s">
        <v>253</v>
      </c>
      <c r="AZ1081" t="s">
        <v>230</v>
      </c>
      <c r="BA1081" t="s">
        <v>395</v>
      </c>
      <c r="BB1081" t="s">
        <v>380</v>
      </c>
      <c r="BC1081" t="s">
        <v>3927</v>
      </c>
      <c r="BD1081" t="s">
        <v>3927</v>
      </c>
      <c r="BE1081" t="s">
        <v>3927</v>
      </c>
      <c r="BF1081">
        <v>12</v>
      </c>
    </row>
    <row r="1082" spans="1:58" x14ac:dyDescent="0.3">
      <c r="A1082">
        <v>2026</v>
      </c>
      <c r="B1082">
        <v>202605</v>
      </c>
      <c r="C1082">
        <v>5</v>
      </c>
      <c r="D1082" s="14">
        <v>20001622091750</v>
      </c>
      <c r="E1082" t="s">
        <v>2810</v>
      </c>
      <c r="F1082" s="2">
        <v>46146.694305555553</v>
      </c>
      <c r="G1082" s="2">
        <v>46148</v>
      </c>
      <c r="I1082" t="s">
        <v>224</v>
      </c>
      <c r="J1082" t="s">
        <v>230</v>
      </c>
      <c r="L1082" t="s">
        <v>7565</v>
      </c>
      <c r="M1082" t="s">
        <v>1286</v>
      </c>
      <c r="N1082" t="s">
        <v>1281</v>
      </c>
      <c r="O1082" t="s">
        <v>331</v>
      </c>
      <c r="Q1082" t="s">
        <v>7566</v>
      </c>
      <c r="R1082" t="s">
        <v>2809</v>
      </c>
      <c r="S1082" t="s">
        <v>5876</v>
      </c>
      <c r="T1082" t="s">
        <v>5877</v>
      </c>
      <c r="U1082" t="s">
        <v>3034</v>
      </c>
      <c r="V1082" t="s">
        <v>647</v>
      </c>
      <c r="W1082" t="s">
        <v>245</v>
      </c>
      <c r="X1082" t="s">
        <v>225</v>
      </c>
      <c r="Z1082">
        <v>4</v>
      </c>
      <c r="AA1082" t="s">
        <v>3921</v>
      </c>
      <c r="AB1082" t="s">
        <v>7567</v>
      </c>
      <c r="AC1082">
        <v>46153.354085648149</v>
      </c>
      <c r="AD1082">
        <v>46152</v>
      </c>
      <c r="AE1082" t="s">
        <v>3938</v>
      </c>
      <c r="AG1082" t="s">
        <v>5111</v>
      </c>
      <c r="AH1082">
        <v>6108816644</v>
      </c>
      <c r="AI1082" t="s">
        <v>7568</v>
      </c>
      <c r="AM1082" t="s">
        <v>3925</v>
      </c>
      <c r="AN1082" t="s">
        <v>3926</v>
      </c>
      <c r="AO1082" t="s">
        <v>268</v>
      </c>
      <c r="AP1082" t="s">
        <v>386</v>
      </c>
      <c r="AQ1082" t="s">
        <v>3940</v>
      </c>
      <c r="AU1082" t="s">
        <v>4220</v>
      </c>
      <c r="AV1082" t="s">
        <v>4000</v>
      </c>
      <c r="AW1082" t="s">
        <v>227</v>
      </c>
      <c r="AX1082" t="s">
        <v>226</v>
      </c>
      <c r="AY1082" t="s">
        <v>254</v>
      </c>
      <c r="AZ1082" t="s">
        <v>230</v>
      </c>
      <c r="BA1082" t="s">
        <v>395</v>
      </c>
      <c r="BB1082" t="s">
        <v>380</v>
      </c>
      <c r="BC1082" t="s">
        <v>3927</v>
      </c>
      <c r="BD1082" t="s">
        <v>3927</v>
      </c>
      <c r="BE1082" t="s">
        <v>3927</v>
      </c>
      <c r="BF1082">
        <v>12</v>
      </c>
    </row>
    <row r="1083" spans="1:58" x14ac:dyDescent="0.3">
      <c r="A1083">
        <v>2026</v>
      </c>
      <c r="B1083">
        <v>202605</v>
      </c>
      <c r="C1083">
        <v>5</v>
      </c>
      <c r="D1083" s="14">
        <v>20001622091365</v>
      </c>
      <c r="E1083" t="s">
        <v>2810</v>
      </c>
      <c r="F1083" s="2">
        <v>46146.680104166669</v>
      </c>
      <c r="G1083" s="2">
        <v>46147</v>
      </c>
      <c r="I1083" t="s">
        <v>224</v>
      </c>
      <c r="J1083" t="s">
        <v>230</v>
      </c>
      <c r="L1083" t="s">
        <v>3298</v>
      </c>
      <c r="M1083" t="s">
        <v>809</v>
      </c>
      <c r="N1083" t="s">
        <v>237</v>
      </c>
      <c r="O1083" t="s">
        <v>257</v>
      </c>
      <c r="Q1083" t="s">
        <v>7569</v>
      </c>
      <c r="R1083" t="s">
        <v>2809</v>
      </c>
      <c r="S1083" t="s">
        <v>7570</v>
      </c>
      <c r="T1083" t="s">
        <v>7571</v>
      </c>
      <c r="U1083" t="s">
        <v>4008</v>
      </c>
      <c r="V1083" t="s">
        <v>980</v>
      </c>
      <c r="W1083" t="s">
        <v>245</v>
      </c>
      <c r="X1083" t="s">
        <v>225</v>
      </c>
      <c r="Z1083">
        <v>4</v>
      </c>
      <c r="AA1083" t="s">
        <v>3921</v>
      </c>
      <c r="AB1083" t="s">
        <v>7572</v>
      </c>
      <c r="AC1083">
        <v>46153.358344907407</v>
      </c>
      <c r="AD1083">
        <v>46151</v>
      </c>
      <c r="AE1083" t="s">
        <v>3938</v>
      </c>
      <c r="AG1083" t="s">
        <v>5098</v>
      </c>
      <c r="AH1083">
        <v>6108825537</v>
      </c>
      <c r="AI1083" t="s">
        <v>7573</v>
      </c>
      <c r="AM1083" t="s">
        <v>3925</v>
      </c>
      <c r="AN1083" t="s">
        <v>3926</v>
      </c>
      <c r="AO1083" t="s">
        <v>268</v>
      </c>
      <c r="AP1083" t="s">
        <v>386</v>
      </c>
      <c r="AQ1083" t="s">
        <v>3940</v>
      </c>
      <c r="AU1083" t="s">
        <v>4220</v>
      </c>
      <c r="AV1083" t="s">
        <v>4000</v>
      </c>
      <c r="AW1083" t="s">
        <v>320</v>
      </c>
      <c r="AX1083" t="s">
        <v>319</v>
      </c>
      <c r="AY1083" t="s">
        <v>254</v>
      </c>
      <c r="AZ1083" t="s">
        <v>230</v>
      </c>
      <c r="BA1083" t="s">
        <v>395</v>
      </c>
      <c r="BB1083" t="s">
        <v>380</v>
      </c>
      <c r="BC1083" t="s">
        <v>3927</v>
      </c>
      <c r="BD1083" t="s">
        <v>3927</v>
      </c>
      <c r="BE1083" t="s">
        <v>3927</v>
      </c>
      <c r="BF1083">
        <v>12</v>
      </c>
    </row>
    <row r="1084" spans="1:58" x14ac:dyDescent="0.3">
      <c r="A1084">
        <v>2026</v>
      </c>
      <c r="B1084">
        <v>202605</v>
      </c>
      <c r="C1084">
        <v>5</v>
      </c>
      <c r="D1084" s="14">
        <v>20001622090830</v>
      </c>
      <c r="E1084" t="s">
        <v>2810</v>
      </c>
      <c r="F1084" s="2">
        <v>46146.697557870371</v>
      </c>
      <c r="G1084" s="2">
        <v>46150</v>
      </c>
      <c r="I1084" t="s">
        <v>224</v>
      </c>
      <c r="J1084" t="s">
        <v>230</v>
      </c>
      <c r="L1084" t="s">
        <v>3482</v>
      </c>
      <c r="M1084" t="s">
        <v>309</v>
      </c>
      <c r="N1084" t="s">
        <v>297</v>
      </c>
      <c r="O1084" t="s">
        <v>283</v>
      </c>
      <c r="Q1084" t="s">
        <v>7574</v>
      </c>
      <c r="R1084" t="s">
        <v>2809</v>
      </c>
      <c r="S1084" t="s">
        <v>5395</v>
      </c>
      <c r="T1084" t="s">
        <v>5396</v>
      </c>
      <c r="U1084" t="s">
        <v>3034</v>
      </c>
      <c r="V1084" t="s">
        <v>647</v>
      </c>
      <c r="W1084" t="s">
        <v>245</v>
      </c>
      <c r="X1084" t="s">
        <v>387</v>
      </c>
      <c r="Z1084">
        <v>4</v>
      </c>
      <c r="AA1084" t="s">
        <v>3921</v>
      </c>
      <c r="AB1084" t="s">
        <v>7575</v>
      </c>
      <c r="AC1084">
        <v>46154.683587962965</v>
      </c>
      <c r="AD1084">
        <v>46154</v>
      </c>
      <c r="AE1084" t="s">
        <v>3938</v>
      </c>
      <c r="AG1084" t="s">
        <v>5111</v>
      </c>
      <c r="AH1084">
        <v>6108827616</v>
      </c>
      <c r="AI1084" t="s">
        <v>7576</v>
      </c>
      <c r="AM1084" t="s">
        <v>3925</v>
      </c>
      <c r="AN1084" t="s">
        <v>3926</v>
      </c>
      <c r="AO1084" t="s">
        <v>268</v>
      </c>
      <c r="AP1084" t="s">
        <v>249</v>
      </c>
      <c r="AQ1084" t="s">
        <v>3940</v>
      </c>
      <c r="AU1084" t="s">
        <v>3999</v>
      </c>
      <c r="AV1084" t="s">
        <v>4000</v>
      </c>
      <c r="AW1084" t="s">
        <v>389</v>
      </c>
      <c r="AX1084" t="s">
        <v>388</v>
      </c>
      <c r="AY1084" t="s">
        <v>253</v>
      </c>
      <c r="AZ1084" t="s">
        <v>230</v>
      </c>
      <c r="BA1084" t="s">
        <v>395</v>
      </c>
      <c r="BB1084" t="s">
        <v>380</v>
      </c>
      <c r="BC1084" t="s">
        <v>3927</v>
      </c>
      <c r="BD1084" t="s">
        <v>3927</v>
      </c>
      <c r="BE1084" t="s">
        <v>3927</v>
      </c>
      <c r="BF1084">
        <v>12</v>
      </c>
    </row>
    <row r="1085" spans="1:58" x14ac:dyDescent="0.3">
      <c r="A1085">
        <v>2026</v>
      </c>
      <c r="B1085">
        <v>202605</v>
      </c>
      <c r="C1085">
        <v>5</v>
      </c>
      <c r="D1085" s="14">
        <v>20001622090299</v>
      </c>
      <c r="E1085" t="s">
        <v>2810</v>
      </c>
      <c r="F1085" s="2">
        <v>46146.677731481483</v>
      </c>
      <c r="G1085" s="2">
        <v>46148</v>
      </c>
      <c r="I1085" t="s">
        <v>224</v>
      </c>
      <c r="J1085" t="s">
        <v>230</v>
      </c>
      <c r="L1085" t="s">
        <v>2987</v>
      </c>
      <c r="M1085" t="s">
        <v>1286</v>
      </c>
      <c r="N1085" t="s">
        <v>1281</v>
      </c>
      <c r="O1085" t="s">
        <v>331</v>
      </c>
      <c r="Q1085" t="s">
        <v>7577</v>
      </c>
      <c r="R1085" t="s">
        <v>2809</v>
      </c>
      <c r="S1085" t="s">
        <v>5470</v>
      </c>
      <c r="T1085" t="s">
        <v>5471</v>
      </c>
      <c r="U1085" t="s">
        <v>3034</v>
      </c>
      <c r="V1085" t="s">
        <v>647</v>
      </c>
      <c r="W1085" t="s">
        <v>245</v>
      </c>
      <c r="X1085" t="s">
        <v>225</v>
      </c>
      <c r="Z1085">
        <v>4</v>
      </c>
      <c r="AA1085" t="s">
        <v>3921</v>
      </c>
      <c r="AB1085" t="s">
        <v>3995</v>
      </c>
      <c r="AC1085">
        <v>46153.458171296297</v>
      </c>
      <c r="AD1085">
        <v>46152</v>
      </c>
      <c r="AE1085" t="s">
        <v>3938</v>
      </c>
      <c r="AG1085" t="s">
        <v>5111</v>
      </c>
      <c r="AH1085">
        <v>6064373891</v>
      </c>
      <c r="AI1085" t="s">
        <v>7578</v>
      </c>
      <c r="AM1085" t="s">
        <v>3925</v>
      </c>
      <c r="AN1085" t="s">
        <v>3926</v>
      </c>
      <c r="AO1085" t="s">
        <v>268</v>
      </c>
      <c r="AP1085" t="s">
        <v>304</v>
      </c>
      <c r="AQ1085" t="s">
        <v>3998</v>
      </c>
      <c r="AU1085" t="s">
        <v>4220</v>
      </c>
      <c r="AV1085" t="s">
        <v>4000</v>
      </c>
      <c r="AW1085" t="s">
        <v>227</v>
      </c>
      <c r="AX1085" t="s">
        <v>226</v>
      </c>
      <c r="AY1085" t="s">
        <v>254</v>
      </c>
      <c r="AZ1085" t="s">
        <v>230</v>
      </c>
      <c r="BA1085" t="s">
        <v>273</v>
      </c>
      <c r="BB1085" t="s">
        <v>380</v>
      </c>
      <c r="BC1085" t="s">
        <v>3927</v>
      </c>
      <c r="BD1085" t="s">
        <v>3927</v>
      </c>
      <c r="BE1085" t="s">
        <v>3927</v>
      </c>
      <c r="BF1085">
        <v>9</v>
      </c>
    </row>
    <row r="1086" spans="1:58" x14ac:dyDescent="0.3">
      <c r="A1086">
        <v>2026</v>
      </c>
      <c r="B1086">
        <v>202605</v>
      </c>
      <c r="C1086">
        <v>5</v>
      </c>
      <c r="D1086" s="14">
        <v>20001622088637</v>
      </c>
      <c r="E1086" t="s">
        <v>2810</v>
      </c>
      <c r="F1086" s="2">
        <v>46146.690486111111</v>
      </c>
      <c r="G1086" s="2">
        <v>46147</v>
      </c>
      <c r="I1086" t="s">
        <v>224</v>
      </c>
      <c r="J1086" t="s">
        <v>230</v>
      </c>
      <c r="L1086" t="s">
        <v>1918</v>
      </c>
      <c r="M1086" t="s">
        <v>309</v>
      </c>
      <c r="N1086" t="s">
        <v>297</v>
      </c>
      <c r="O1086" t="s">
        <v>283</v>
      </c>
      <c r="Q1086" t="s">
        <v>7579</v>
      </c>
      <c r="R1086" t="s">
        <v>2809</v>
      </c>
      <c r="S1086" t="s">
        <v>5559</v>
      </c>
      <c r="T1086" t="s">
        <v>5560</v>
      </c>
      <c r="U1086" t="s">
        <v>3034</v>
      </c>
      <c r="V1086" t="s">
        <v>647</v>
      </c>
      <c r="W1086" t="s">
        <v>245</v>
      </c>
      <c r="X1086" t="s">
        <v>225</v>
      </c>
      <c r="Z1086">
        <v>4</v>
      </c>
      <c r="AA1086" t="s">
        <v>3921</v>
      </c>
      <c r="AB1086" t="s">
        <v>7580</v>
      </c>
      <c r="AC1086">
        <v>46153.354085648149</v>
      </c>
      <c r="AD1086">
        <v>46151</v>
      </c>
      <c r="AE1086" t="s">
        <v>3938</v>
      </c>
      <c r="AG1086" t="s">
        <v>5111</v>
      </c>
      <c r="AH1086">
        <v>6108838376</v>
      </c>
      <c r="AI1086" t="s">
        <v>7581</v>
      </c>
      <c r="AM1086" t="s">
        <v>3925</v>
      </c>
      <c r="AN1086" t="s">
        <v>3926</v>
      </c>
      <c r="AO1086" t="s">
        <v>268</v>
      </c>
      <c r="AP1086" t="s">
        <v>330</v>
      </c>
      <c r="AQ1086" t="s">
        <v>3940</v>
      </c>
      <c r="AU1086" t="s">
        <v>4220</v>
      </c>
      <c r="AV1086" t="s">
        <v>4000</v>
      </c>
      <c r="AW1086" t="s">
        <v>1478</v>
      </c>
      <c r="AX1086" t="s">
        <v>1477</v>
      </c>
      <c r="AY1086" t="s">
        <v>254</v>
      </c>
      <c r="AZ1086" t="s">
        <v>230</v>
      </c>
      <c r="BA1086" t="s">
        <v>395</v>
      </c>
      <c r="BB1086" t="s">
        <v>232</v>
      </c>
      <c r="BC1086" t="s">
        <v>3927</v>
      </c>
      <c r="BD1086" t="s">
        <v>3927</v>
      </c>
      <c r="BE1086" t="s">
        <v>3927</v>
      </c>
      <c r="BF1086">
        <v>12</v>
      </c>
    </row>
    <row r="1087" spans="1:58" x14ac:dyDescent="0.3">
      <c r="A1087">
        <v>2026</v>
      </c>
      <c r="B1087">
        <v>202605</v>
      </c>
      <c r="C1087">
        <v>5</v>
      </c>
      <c r="D1087" s="14">
        <v>20001622087415</v>
      </c>
      <c r="E1087" t="s">
        <v>2810</v>
      </c>
      <c r="F1087" s="2">
        <v>46146.681863425925</v>
      </c>
      <c r="G1087" s="2">
        <v>46147</v>
      </c>
      <c r="I1087" t="s">
        <v>224</v>
      </c>
      <c r="J1087" t="s">
        <v>230</v>
      </c>
      <c r="L1087" t="s">
        <v>2962</v>
      </c>
      <c r="M1087" t="s">
        <v>309</v>
      </c>
      <c r="N1087" t="s">
        <v>297</v>
      </c>
      <c r="O1087" t="s">
        <v>283</v>
      </c>
      <c r="Q1087" t="s">
        <v>7582</v>
      </c>
      <c r="R1087" t="s">
        <v>2809</v>
      </c>
      <c r="S1087" t="s">
        <v>758</v>
      </c>
      <c r="T1087" t="s">
        <v>759</v>
      </c>
      <c r="U1087" t="s">
        <v>258</v>
      </c>
      <c r="V1087" t="s">
        <v>247</v>
      </c>
      <c r="W1087" t="s">
        <v>245</v>
      </c>
      <c r="X1087" t="s">
        <v>387</v>
      </c>
      <c r="Z1087">
        <v>1</v>
      </c>
      <c r="AA1087" t="s">
        <v>3921</v>
      </c>
      <c r="AB1087" t="s">
        <v>7583</v>
      </c>
      <c r="AC1087">
        <v>46148.623182870368</v>
      </c>
      <c r="AD1087">
        <v>46148</v>
      </c>
      <c r="AE1087" t="s">
        <v>3938</v>
      </c>
      <c r="AG1087" t="s">
        <v>359</v>
      </c>
      <c r="AH1087">
        <v>6108830460</v>
      </c>
      <c r="AI1087" t="s">
        <v>7584</v>
      </c>
      <c r="AM1087" t="s">
        <v>3925</v>
      </c>
      <c r="AN1087" t="s">
        <v>3926</v>
      </c>
      <c r="AO1087" t="s">
        <v>268</v>
      </c>
      <c r="AP1087" t="s">
        <v>693</v>
      </c>
      <c r="AQ1087" t="s">
        <v>3940</v>
      </c>
      <c r="AU1087" t="s">
        <v>4282</v>
      </c>
      <c r="AV1087" t="s">
        <v>4000</v>
      </c>
      <c r="AW1087" t="s">
        <v>4955</v>
      </c>
      <c r="AX1087" t="s">
        <v>4956</v>
      </c>
      <c r="AY1087" t="s">
        <v>253</v>
      </c>
      <c r="AZ1087" t="s">
        <v>230</v>
      </c>
      <c r="BA1087" t="s">
        <v>395</v>
      </c>
      <c r="BB1087" t="s">
        <v>380</v>
      </c>
      <c r="BC1087" t="s">
        <v>3927</v>
      </c>
      <c r="BD1087" t="s">
        <v>3927</v>
      </c>
      <c r="BE1087" t="s">
        <v>3927</v>
      </c>
      <c r="BF1087">
        <v>12</v>
      </c>
    </row>
    <row r="1088" spans="1:58" x14ac:dyDescent="0.3">
      <c r="A1088">
        <v>2026</v>
      </c>
      <c r="B1088">
        <v>202605</v>
      </c>
      <c r="C1088">
        <v>5</v>
      </c>
      <c r="D1088" s="14">
        <v>20001622087012</v>
      </c>
      <c r="E1088" t="s">
        <v>2810</v>
      </c>
      <c r="F1088" s="2">
        <v>46146.665405092594</v>
      </c>
      <c r="G1088" s="2">
        <v>46147</v>
      </c>
      <c r="I1088" t="s">
        <v>224</v>
      </c>
      <c r="J1088" t="s">
        <v>230</v>
      </c>
      <c r="L1088" t="s">
        <v>1078</v>
      </c>
      <c r="M1088" t="s">
        <v>309</v>
      </c>
      <c r="N1088" t="s">
        <v>297</v>
      </c>
      <c r="O1088" t="s">
        <v>283</v>
      </c>
      <c r="Q1088" t="s">
        <v>7585</v>
      </c>
      <c r="R1088" t="s">
        <v>2809</v>
      </c>
      <c r="S1088" t="s">
        <v>347</v>
      </c>
      <c r="T1088" t="s">
        <v>358</v>
      </c>
      <c r="U1088" t="s">
        <v>258</v>
      </c>
      <c r="V1088" t="s">
        <v>247</v>
      </c>
      <c r="W1088" t="s">
        <v>245</v>
      </c>
      <c r="X1088" t="s">
        <v>225</v>
      </c>
      <c r="Z1088">
        <v>1</v>
      </c>
      <c r="AA1088" t="s">
        <v>3921</v>
      </c>
      <c r="AB1088" t="s">
        <v>7586</v>
      </c>
      <c r="AC1088">
        <v>46148.623182870368</v>
      </c>
      <c r="AD1088">
        <v>46148</v>
      </c>
      <c r="AE1088" t="s">
        <v>3938</v>
      </c>
      <c r="AG1088" t="s">
        <v>359</v>
      </c>
      <c r="AH1088">
        <v>6055189871</v>
      </c>
      <c r="AI1088" t="s">
        <v>7587</v>
      </c>
      <c r="AM1088" t="s">
        <v>3925</v>
      </c>
      <c r="AN1088" t="s">
        <v>3926</v>
      </c>
      <c r="AO1088" t="s">
        <v>268</v>
      </c>
      <c r="AP1088" t="s">
        <v>304</v>
      </c>
      <c r="AQ1088" t="s">
        <v>3940</v>
      </c>
      <c r="AU1088" t="s">
        <v>4282</v>
      </c>
      <c r="AV1088" t="s">
        <v>4000</v>
      </c>
      <c r="AW1088" t="s">
        <v>227</v>
      </c>
      <c r="AX1088" t="s">
        <v>226</v>
      </c>
      <c r="AY1088" t="s">
        <v>254</v>
      </c>
      <c r="AZ1088" t="s">
        <v>230</v>
      </c>
      <c r="BA1088" t="s">
        <v>273</v>
      </c>
      <c r="BB1088" t="s">
        <v>380</v>
      </c>
      <c r="BC1088" t="s">
        <v>3927</v>
      </c>
      <c r="BD1088" t="s">
        <v>3927</v>
      </c>
      <c r="BE1088" t="s">
        <v>3927</v>
      </c>
      <c r="BF1088">
        <v>9</v>
      </c>
    </row>
    <row r="1089" spans="1:58" x14ac:dyDescent="0.3">
      <c r="A1089">
        <v>2026</v>
      </c>
      <c r="B1089">
        <v>202605</v>
      </c>
      <c r="C1089">
        <v>5</v>
      </c>
      <c r="D1089" s="14">
        <v>20001622086039</v>
      </c>
      <c r="E1089" t="s">
        <v>2810</v>
      </c>
      <c r="F1089" s="2">
        <v>46146.666261574072</v>
      </c>
      <c r="G1089" s="2">
        <v>46147</v>
      </c>
      <c r="I1089" t="s">
        <v>224</v>
      </c>
      <c r="J1089" t="s">
        <v>230</v>
      </c>
      <c r="L1089" t="s">
        <v>3641</v>
      </c>
      <c r="M1089" t="s">
        <v>309</v>
      </c>
      <c r="N1089" t="s">
        <v>297</v>
      </c>
      <c r="O1089" t="s">
        <v>283</v>
      </c>
      <c r="Q1089" t="s">
        <v>7588</v>
      </c>
      <c r="R1089" t="s">
        <v>2809</v>
      </c>
      <c r="S1089" t="s">
        <v>5865</v>
      </c>
      <c r="T1089" t="s">
        <v>5866</v>
      </c>
      <c r="U1089" t="s">
        <v>3034</v>
      </c>
      <c r="V1089" t="s">
        <v>647</v>
      </c>
      <c r="W1089" t="s">
        <v>245</v>
      </c>
      <c r="X1089" t="s">
        <v>225</v>
      </c>
      <c r="Z1089">
        <v>4</v>
      </c>
      <c r="AA1089" t="s">
        <v>3921</v>
      </c>
      <c r="AB1089" t="s">
        <v>5353</v>
      </c>
      <c r="AC1089">
        <v>46153.354085648149</v>
      </c>
      <c r="AD1089">
        <v>46151</v>
      </c>
      <c r="AE1089" t="s">
        <v>3938</v>
      </c>
      <c r="AG1089" t="s">
        <v>5111</v>
      </c>
      <c r="AH1089">
        <v>6103211000</v>
      </c>
      <c r="AI1089" t="s">
        <v>7589</v>
      </c>
      <c r="AM1089" t="s">
        <v>3925</v>
      </c>
      <c r="AN1089" t="s">
        <v>3926</v>
      </c>
      <c r="AO1089" t="s">
        <v>268</v>
      </c>
      <c r="AP1089" t="s">
        <v>386</v>
      </c>
      <c r="AQ1089" t="s">
        <v>3940</v>
      </c>
      <c r="AU1089" t="s">
        <v>4220</v>
      </c>
      <c r="AV1089" t="s">
        <v>4000</v>
      </c>
      <c r="AW1089" t="s">
        <v>227</v>
      </c>
      <c r="AX1089" t="s">
        <v>226</v>
      </c>
      <c r="AY1089" t="s">
        <v>254</v>
      </c>
      <c r="AZ1089" t="s">
        <v>230</v>
      </c>
      <c r="BA1089" t="s">
        <v>273</v>
      </c>
      <c r="BB1089" t="s">
        <v>380</v>
      </c>
      <c r="BC1089" t="s">
        <v>3927</v>
      </c>
      <c r="BD1089" t="s">
        <v>3927</v>
      </c>
      <c r="BE1089" t="s">
        <v>3927</v>
      </c>
      <c r="BF1089">
        <v>1</v>
      </c>
    </row>
    <row r="1090" spans="1:58" x14ac:dyDescent="0.3">
      <c r="A1090">
        <v>2026</v>
      </c>
      <c r="B1090">
        <v>202605</v>
      </c>
      <c r="C1090">
        <v>5</v>
      </c>
      <c r="D1090" s="14">
        <v>20001622084085</v>
      </c>
      <c r="E1090" t="s">
        <v>2810</v>
      </c>
      <c r="F1090" s="2">
        <v>46146.66777777778</v>
      </c>
      <c r="G1090" s="2">
        <v>46148</v>
      </c>
      <c r="I1090" t="s">
        <v>224</v>
      </c>
      <c r="J1090" t="s">
        <v>230</v>
      </c>
      <c r="L1090" t="s">
        <v>3152</v>
      </c>
      <c r="M1090" t="s">
        <v>309</v>
      </c>
      <c r="N1090" t="s">
        <v>297</v>
      </c>
      <c r="O1090" t="s">
        <v>283</v>
      </c>
      <c r="Q1090" t="s">
        <v>7590</v>
      </c>
      <c r="R1090" t="s">
        <v>2809</v>
      </c>
      <c r="S1090" t="s">
        <v>7591</v>
      </c>
      <c r="T1090" t="s">
        <v>7592</v>
      </c>
      <c r="U1090" t="s">
        <v>4796</v>
      </c>
      <c r="V1090" t="s">
        <v>2024</v>
      </c>
      <c r="W1090" t="s">
        <v>245</v>
      </c>
      <c r="X1090" t="s">
        <v>387</v>
      </c>
      <c r="Z1090">
        <v>4</v>
      </c>
      <c r="AA1090" t="s">
        <v>3921</v>
      </c>
      <c r="AB1090" t="s">
        <v>7593</v>
      </c>
      <c r="AC1090">
        <v>46153.691145833334</v>
      </c>
      <c r="AD1090">
        <v>46152</v>
      </c>
      <c r="AE1090" t="s">
        <v>3938</v>
      </c>
      <c r="AG1090" t="s">
        <v>6332</v>
      </c>
      <c r="AH1090">
        <v>6108820545</v>
      </c>
      <c r="AI1090" t="s">
        <v>7594</v>
      </c>
      <c r="AM1090" t="s">
        <v>3925</v>
      </c>
      <c r="AN1090" t="s">
        <v>3926</v>
      </c>
      <c r="AO1090" t="s">
        <v>268</v>
      </c>
      <c r="AP1090" t="s">
        <v>386</v>
      </c>
      <c r="AQ1090" t="s">
        <v>3940</v>
      </c>
      <c r="AU1090" t="s">
        <v>4220</v>
      </c>
      <c r="AV1090" t="s">
        <v>4000</v>
      </c>
      <c r="AW1090" t="s">
        <v>447</v>
      </c>
      <c r="AX1090" t="s">
        <v>446</v>
      </c>
      <c r="AY1090" t="s">
        <v>253</v>
      </c>
      <c r="AZ1090" t="s">
        <v>230</v>
      </c>
      <c r="BA1090" t="s">
        <v>395</v>
      </c>
      <c r="BB1090" t="s">
        <v>380</v>
      </c>
      <c r="BC1090" t="s">
        <v>3927</v>
      </c>
      <c r="BD1090" t="s">
        <v>3927</v>
      </c>
      <c r="BE1090" t="s">
        <v>3927</v>
      </c>
      <c r="BF1090">
        <v>12</v>
      </c>
    </row>
    <row r="1091" spans="1:58" x14ac:dyDescent="0.3">
      <c r="A1091">
        <v>2026</v>
      </c>
      <c r="B1091">
        <v>202605</v>
      </c>
      <c r="C1091">
        <v>5</v>
      </c>
      <c r="D1091" s="14">
        <v>20001622083812</v>
      </c>
      <c r="E1091" t="s">
        <v>2810</v>
      </c>
      <c r="F1091" s="2">
        <v>46146.695081018515</v>
      </c>
      <c r="G1091" s="2">
        <v>46148</v>
      </c>
      <c r="I1091" t="s">
        <v>224</v>
      </c>
      <c r="J1091" t="s">
        <v>230</v>
      </c>
      <c r="L1091" t="s">
        <v>3404</v>
      </c>
      <c r="M1091" t="s">
        <v>309</v>
      </c>
      <c r="N1091" t="s">
        <v>297</v>
      </c>
      <c r="O1091" t="s">
        <v>283</v>
      </c>
      <c r="Q1091" t="s">
        <v>7595</v>
      </c>
      <c r="R1091" t="s">
        <v>2809</v>
      </c>
      <c r="S1091" t="s">
        <v>5318</v>
      </c>
      <c r="T1091" t="s">
        <v>5319</v>
      </c>
      <c r="U1091" t="s">
        <v>3034</v>
      </c>
      <c r="V1091" t="s">
        <v>3994</v>
      </c>
      <c r="W1091" t="s">
        <v>245</v>
      </c>
      <c r="X1091" t="s">
        <v>225</v>
      </c>
      <c r="Z1091">
        <v>1</v>
      </c>
      <c r="AA1091" t="s">
        <v>3921</v>
      </c>
      <c r="AB1091" t="s">
        <v>7596</v>
      </c>
      <c r="AC1091">
        <v>46149.657152777778</v>
      </c>
      <c r="AD1091">
        <v>46149</v>
      </c>
      <c r="AE1091" t="s">
        <v>3938</v>
      </c>
      <c r="AG1091" t="s">
        <v>4854</v>
      </c>
      <c r="AH1091">
        <v>6108827603</v>
      </c>
      <c r="AI1091" t="s">
        <v>7597</v>
      </c>
      <c r="AM1091" t="s">
        <v>3925</v>
      </c>
      <c r="AN1091" t="s">
        <v>3926</v>
      </c>
      <c r="AO1091" t="s">
        <v>268</v>
      </c>
      <c r="AP1091" t="s">
        <v>386</v>
      </c>
      <c r="AQ1091" t="s">
        <v>3940</v>
      </c>
      <c r="AU1091" t="s">
        <v>4282</v>
      </c>
      <c r="AV1091" t="s">
        <v>4000</v>
      </c>
      <c r="AW1091" t="s">
        <v>227</v>
      </c>
      <c r="AX1091" t="s">
        <v>226</v>
      </c>
      <c r="AY1091" t="s">
        <v>254</v>
      </c>
      <c r="AZ1091" t="s">
        <v>230</v>
      </c>
      <c r="BA1091" t="s">
        <v>344</v>
      </c>
      <c r="BB1091" t="s">
        <v>232</v>
      </c>
      <c r="BC1091" t="s">
        <v>3927</v>
      </c>
      <c r="BD1091" t="s">
        <v>3927</v>
      </c>
      <c r="BE1091" t="s">
        <v>3927</v>
      </c>
      <c r="BF1091">
        <v>12</v>
      </c>
    </row>
    <row r="1092" spans="1:58" x14ac:dyDescent="0.3">
      <c r="A1092">
        <v>2026</v>
      </c>
      <c r="B1092">
        <v>202605</v>
      </c>
      <c r="C1092">
        <v>5</v>
      </c>
      <c r="D1092" s="14">
        <v>20001622081106</v>
      </c>
      <c r="E1092" t="s">
        <v>2810</v>
      </c>
      <c r="F1092" s="2">
        <v>46146.667303240742</v>
      </c>
      <c r="G1092" s="2">
        <v>46147</v>
      </c>
      <c r="I1092" t="s">
        <v>224</v>
      </c>
      <c r="J1092" t="s">
        <v>230</v>
      </c>
      <c r="L1092" t="s">
        <v>2301</v>
      </c>
      <c r="M1092" t="s">
        <v>557</v>
      </c>
      <c r="N1092" t="s">
        <v>546</v>
      </c>
      <c r="O1092" t="s">
        <v>554</v>
      </c>
      <c r="Q1092" t="s">
        <v>7598</v>
      </c>
      <c r="R1092" t="s">
        <v>2809</v>
      </c>
      <c r="S1092" t="s">
        <v>5326</v>
      </c>
      <c r="T1092" t="s">
        <v>5327</v>
      </c>
      <c r="U1092" t="s">
        <v>3034</v>
      </c>
      <c r="V1092" t="s">
        <v>647</v>
      </c>
      <c r="W1092" t="s">
        <v>245</v>
      </c>
      <c r="X1092" t="s">
        <v>225</v>
      </c>
      <c r="Z1092">
        <v>4</v>
      </c>
      <c r="AA1092" t="s">
        <v>3921</v>
      </c>
      <c r="AB1092" t="s">
        <v>7599</v>
      </c>
      <c r="AC1092">
        <v>46153.354085648149</v>
      </c>
      <c r="AD1092">
        <v>46151</v>
      </c>
      <c r="AE1092" t="s">
        <v>3938</v>
      </c>
      <c r="AG1092" t="s">
        <v>5111</v>
      </c>
      <c r="AH1092">
        <v>6043800629</v>
      </c>
      <c r="AI1092" t="s">
        <v>7600</v>
      </c>
      <c r="AM1092" t="s">
        <v>3925</v>
      </c>
      <c r="AN1092" t="s">
        <v>3926</v>
      </c>
      <c r="AO1092" t="s">
        <v>268</v>
      </c>
      <c r="AP1092" t="s">
        <v>304</v>
      </c>
      <c r="AQ1092" t="s">
        <v>3940</v>
      </c>
      <c r="AU1092" t="s">
        <v>4220</v>
      </c>
      <c r="AV1092" t="s">
        <v>4000</v>
      </c>
      <c r="AW1092" t="s">
        <v>227</v>
      </c>
      <c r="AX1092" t="s">
        <v>226</v>
      </c>
      <c r="AY1092" t="s">
        <v>254</v>
      </c>
      <c r="AZ1092" t="s">
        <v>230</v>
      </c>
      <c r="BA1092" t="s">
        <v>273</v>
      </c>
      <c r="BB1092" t="s">
        <v>380</v>
      </c>
      <c r="BC1092" t="s">
        <v>3927</v>
      </c>
      <c r="BD1092" t="s">
        <v>3927</v>
      </c>
      <c r="BE1092" t="s">
        <v>3927</v>
      </c>
      <c r="BF1092">
        <v>26</v>
      </c>
    </row>
    <row r="1093" spans="1:58" x14ac:dyDescent="0.3">
      <c r="A1093">
        <v>2026</v>
      </c>
      <c r="B1093">
        <v>202605</v>
      </c>
      <c r="C1093">
        <v>5</v>
      </c>
      <c r="D1093" s="14">
        <v>20001622079846</v>
      </c>
      <c r="E1093" t="s">
        <v>2810</v>
      </c>
      <c r="F1093" s="2">
        <v>46146.695393518516</v>
      </c>
      <c r="G1093" s="2">
        <v>46148</v>
      </c>
      <c r="I1093" t="s">
        <v>224</v>
      </c>
      <c r="J1093" t="s">
        <v>230</v>
      </c>
      <c r="L1093" t="s">
        <v>2919</v>
      </c>
      <c r="M1093" t="s">
        <v>334</v>
      </c>
      <c r="N1093" t="s">
        <v>322</v>
      </c>
      <c r="O1093" t="s">
        <v>331</v>
      </c>
      <c r="Q1093" t="s">
        <v>7601</v>
      </c>
      <c r="R1093" t="s">
        <v>2809</v>
      </c>
      <c r="S1093" t="s">
        <v>758</v>
      </c>
      <c r="T1093" t="s">
        <v>759</v>
      </c>
      <c r="U1093" t="s">
        <v>258</v>
      </c>
      <c r="V1093" t="s">
        <v>247</v>
      </c>
      <c r="W1093" t="s">
        <v>245</v>
      </c>
      <c r="X1093" t="s">
        <v>387</v>
      </c>
      <c r="Z1093">
        <v>1</v>
      </c>
      <c r="AA1093" t="s">
        <v>3921</v>
      </c>
      <c r="AB1093" t="s">
        <v>7602</v>
      </c>
      <c r="AC1093">
        <v>46149.692083333335</v>
      </c>
      <c r="AD1093">
        <v>46149</v>
      </c>
      <c r="AE1093" t="s">
        <v>3938</v>
      </c>
      <c r="AG1093" t="s">
        <v>359</v>
      </c>
      <c r="AH1093">
        <v>6011993446</v>
      </c>
      <c r="AI1093" t="s">
        <v>7603</v>
      </c>
      <c r="AM1093" t="s">
        <v>3925</v>
      </c>
      <c r="AN1093" t="s">
        <v>3926</v>
      </c>
      <c r="AO1093" t="s">
        <v>268</v>
      </c>
      <c r="AP1093" t="s">
        <v>853</v>
      </c>
      <c r="AQ1093" t="s">
        <v>3940</v>
      </c>
      <c r="AU1093" t="s">
        <v>4282</v>
      </c>
      <c r="AV1093" t="s">
        <v>4000</v>
      </c>
      <c r="AW1093" t="s">
        <v>3966</v>
      </c>
      <c r="AX1093" t="s">
        <v>3967</v>
      </c>
      <c r="AY1093" t="s">
        <v>253</v>
      </c>
      <c r="AZ1093" t="s">
        <v>230</v>
      </c>
      <c r="BA1093" t="s">
        <v>273</v>
      </c>
      <c r="BB1093" t="s">
        <v>380</v>
      </c>
      <c r="BC1093" t="s">
        <v>3927</v>
      </c>
      <c r="BD1093" t="s">
        <v>3927</v>
      </c>
      <c r="BE1093" t="s">
        <v>3927</v>
      </c>
      <c r="BF1093">
        <v>26</v>
      </c>
    </row>
    <row r="1094" spans="1:58" x14ac:dyDescent="0.3">
      <c r="A1094">
        <v>2026</v>
      </c>
      <c r="B1094">
        <v>202605</v>
      </c>
      <c r="C1094">
        <v>5</v>
      </c>
      <c r="D1094" s="14">
        <v>20001622079597</v>
      </c>
      <c r="E1094" t="s">
        <v>2810</v>
      </c>
      <c r="F1094" s="2">
        <v>46146.686030092591</v>
      </c>
      <c r="G1094" s="2">
        <v>46146</v>
      </c>
      <c r="I1094" t="s">
        <v>224</v>
      </c>
      <c r="J1094" t="s">
        <v>230</v>
      </c>
      <c r="L1094" t="s">
        <v>3020</v>
      </c>
      <c r="M1094" t="s">
        <v>626</v>
      </c>
      <c r="N1094" t="s">
        <v>616</v>
      </c>
      <c r="O1094" t="s">
        <v>623</v>
      </c>
      <c r="Q1094" t="s">
        <v>7604</v>
      </c>
      <c r="R1094" t="s">
        <v>2809</v>
      </c>
      <c r="S1094" t="s">
        <v>463</v>
      </c>
      <c r="T1094" t="s">
        <v>464</v>
      </c>
      <c r="U1094" t="s">
        <v>258</v>
      </c>
      <c r="V1094" t="s">
        <v>247</v>
      </c>
      <c r="W1094" t="s">
        <v>245</v>
      </c>
      <c r="X1094" t="s">
        <v>225</v>
      </c>
      <c r="Z1094">
        <v>2</v>
      </c>
      <c r="AA1094" t="s">
        <v>3921</v>
      </c>
      <c r="AB1094" t="s">
        <v>7605</v>
      </c>
      <c r="AC1094">
        <v>46148.623182870368</v>
      </c>
      <c r="AD1094">
        <v>46148</v>
      </c>
      <c r="AE1094" t="s">
        <v>3938</v>
      </c>
      <c r="AG1094" t="s">
        <v>410</v>
      </c>
      <c r="AH1094">
        <v>6108816617</v>
      </c>
      <c r="AI1094" t="s">
        <v>7606</v>
      </c>
      <c r="AM1094" t="s">
        <v>3925</v>
      </c>
      <c r="AN1094" t="s">
        <v>3926</v>
      </c>
      <c r="AO1094" t="s">
        <v>268</v>
      </c>
      <c r="AP1094" t="s">
        <v>304</v>
      </c>
      <c r="AQ1094" t="s">
        <v>3940</v>
      </c>
      <c r="AU1094" t="s">
        <v>4422</v>
      </c>
      <c r="AV1094" t="s">
        <v>4000</v>
      </c>
      <c r="AW1094" t="s">
        <v>320</v>
      </c>
      <c r="AX1094" t="s">
        <v>319</v>
      </c>
      <c r="AY1094" t="s">
        <v>254</v>
      </c>
      <c r="AZ1094" t="s">
        <v>230</v>
      </c>
      <c r="BA1094" t="s">
        <v>395</v>
      </c>
      <c r="BB1094" t="s">
        <v>380</v>
      </c>
      <c r="BC1094" t="s">
        <v>3927</v>
      </c>
      <c r="BD1094" t="s">
        <v>3927</v>
      </c>
      <c r="BE1094" t="s">
        <v>3927</v>
      </c>
      <c r="BF1094">
        <v>12</v>
      </c>
    </row>
    <row r="1095" spans="1:58" x14ac:dyDescent="0.3">
      <c r="A1095">
        <v>2026</v>
      </c>
      <c r="B1095">
        <v>202605</v>
      </c>
      <c r="C1095">
        <v>5</v>
      </c>
      <c r="D1095" s="14">
        <v>20001622079415</v>
      </c>
      <c r="E1095" t="s">
        <v>2810</v>
      </c>
      <c r="F1095" s="2">
        <v>46146.679282407407</v>
      </c>
      <c r="G1095" s="2">
        <v>46147</v>
      </c>
      <c r="I1095" t="s">
        <v>224</v>
      </c>
      <c r="J1095" t="s">
        <v>230</v>
      </c>
      <c r="L1095" t="s">
        <v>618</v>
      </c>
      <c r="M1095" t="s">
        <v>902</v>
      </c>
      <c r="N1095" t="s">
        <v>752</v>
      </c>
      <c r="O1095" t="s">
        <v>623</v>
      </c>
      <c r="Q1095" t="s">
        <v>7607</v>
      </c>
      <c r="R1095" t="s">
        <v>2809</v>
      </c>
      <c r="S1095" t="s">
        <v>6865</v>
      </c>
      <c r="T1095" t="s">
        <v>6866</v>
      </c>
      <c r="U1095" t="s">
        <v>4796</v>
      </c>
      <c r="V1095" t="s">
        <v>2024</v>
      </c>
      <c r="W1095" t="s">
        <v>245</v>
      </c>
      <c r="X1095" t="s">
        <v>387</v>
      </c>
      <c r="Z1095">
        <v>4</v>
      </c>
      <c r="AA1095" t="s">
        <v>3921</v>
      </c>
      <c r="AB1095" t="s">
        <v>7608</v>
      </c>
      <c r="AC1095">
        <v>46153.691145833334</v>
      </c>
      <c r="AD1095">
        <v>46151</v>
      </c>
      <c r="AE1095" t="s">
        <v>3938</v>
      </c>
      <c r="AG1095" t="s">
        <v>2026</v>
      </c>
      <c r="AH1095">
        <v>6108831471</v>
      </c>
      <c r="AI1095" t="s">
        <v>7609</v>
      </c>
      <c r="AM1095" t="s">
        <v>3925</v>
      </c>
      <c r="AN1095" t="s">
        <v>3926</v>
      </c>
      <c r="AO1095" t="s">
        <v>268</v>
      </c>
      <c r="AP1095" t="s">
        <v>386</v>
      </c>
      <c r="AQ1095" t="s">
        <v>3940</v>
      </c>
      <c r="AU1095" t="s">
        <v>4220</v>
      </c>
      <c r="AV1095" t="s">
        <v>4000</v>
      </c>
      <c r="AW1095" t="s">
        <v>447</v>
      </c>
      <c r="AX1095" t="s">
        <v>446</v>
      </c>
      <c r="AY1095" t="s">
        <v>253</v>
      </c>
      <c r="AZ1095" t="s">
        <v>230</v>
      </c>
      <c r="BA1095" t="s">
        <v>273</v>
      </c>
      <c r="BB1095" t="s">
        <v>380</v>
      </c>
      <c r="BC1095" t="s">
        <v>3927</v>
      </c>
      <c r="BD1095" t="s">
        <v>3927</v>
      </c>
      <c r="BE1095" t="s">
        <v>3927</v>
      </c>
      <c r="BF1095">
        <v>12</v>
      </c>
    </row>
    <row r="1096" spans="1:58" x14ac:dyDescent="0.3">
      <c r="A1096">
        <v>2026</v>
      </c>
      <c r="B1096">
        <v>202605</v>
      </c>
      <c r="C1096">
        <v>5</v>
      </c>
      <c r="D1096" s="14">
        <v>20001622078670</v>
      </c>
      <c r="E1096" t="s">
        <v>2810</v>
      </c>
      <c r="F1096" s="2">
        <v>46146.688611111109</v>
      </c>
      <c r="G1096" s="2">
        <v>46147</v>
      </c>
      <c r="I1096" t="s">
        <v>224</v>
      </c>
      <c r="J1096" t="s">
        <v>230</v>
      </c>
      <c r="L1096" t="s">
        <v>1100</v>
      </c>
      <c r="M1096" t="s">
        <v>1104</v>
      </c>
      <c r="N1096" t="s">
        <v>322</v>
      </c>
      <c r="O1096" t="s">
        <v>331</v>
      </c>
      <c r="Q1096" t="s">
        <v>7610</v>
      </c>
      <c r="R1096" t="s">
        <v>2809</v>
      </c>
      <c r="S1096" t="s">
        <v>515</v>
      </c>
      <c r="T1096" t="s">
        <v>522</v>
      </c>
      <c r="U1096" t="s">
        <v>258</v>
      </c>
      <c r="V1096" t="s">
        <v>247</v>
      </c>
      <c r="W1096" t="s">
        <v>245</v>
      </c>
      <c r="X1096" t="s">
        <v>387</v>
      </c>
      <c r="Z1096">
        <v>1</v>
      </c>
      <c r="AA1096" t="s">
        <v>3921</v>
      </c>
      <c r="AB1096" t="s">
        <v>7611</v>
      </c>
      <c r="AC1096">
        <v>46148.623182870368</v>
      </c>
      <c r="AD1096">
        <v>46148</v>
      </c>
      <c r="AE1096" t="s">
        <v>3938</v>
      </c>
      <c r="AG1096" t="s">
        <v>410</v>
      </c>
      <c r="AH1096">
        <v>6088044988</v>
      </c>
      <c r="AI1096" t="s">
        <v>7612</v>
      </c>
      <c r="AM1096" t="s">
        <v>3925</v>
      </c>
      <c r="AN1096" t="s">
        <v>3926</v>
      </c>
      <c r="AO1096" t="s">
        <v>268</v>
      </c>
      <c r="AP1096" t="s">
        <v>386</v>
      </c>
      <c r="AQ1096" t="s">
        <v>3940</v>
      </c>
      <c r="AU1096" t="s">
        <v>4282</v>
      </c>
      <c r="AV1096" t="s">
        <v>4000</v>
      </c>
      <c r="AW1096" t="s">
        <v>447</v>
      </c>
      <c r="AX1096" t="s">
        <v>446</v>
      </c>
      <c r="AY1096" t="s">
        <v>253</v>
      </c>
      <c r="AZ1096" t="s">
        <v>230</v>
      </c>
      <c r="BA1096" t="s">
        <v>273</v>
      </c>
      <c r="BB1096" t="s">
        <v>380</v>
      </c>
      <c r="BC1096" t="s">
        <v>3927</v>
      </c>
      <c r="BD1096" t="s">
        <v>3927</v>
      </c>
      <c r="BE1096" t="s">
        <v>3927</v>
      </c>
      <c r="BF1096">
        <v>9</v>
      </c>
    </row>
    <row r="1097" spans="1:58" x14ac:dyDescent="0.3">
      <c r="A1097">
        <v>2026</v>
      </c>
      <c r="B1097">
        <v>202605</v>
      </c>
      <c r="C1097">
        <v>5</v>
      </c>
      <c r="D1097" s="14">
        <v>20001622078637</v>
      </c>
      <c r="E1097" t="s">
        <v>2810</v>
      </c>
      <c r="F1097" s="2">
        <v>46146.687337962961</v>
      </c>
      <c r="G1097" s="2">
        <v>46147</v>
      </c>
      <c r="I1097" t="s">
        <v>224</v>
      </c>
      <c r="J1097" t="s">
        <v>230</v>
      </c>
      <c r="L1097" t="s">
        <v>2958</v>
      </c>
      <c r="M1097" t="s">
        <v>334</v>
      </c>
      <c r="N1097" t="s">
        <v>322</v>
      </c>
      <c r="O1097" t="s">
        <v>331</v>
      </c>
      <c r="Q1097" t="s">
        <v>7613</v>
      </c>
      <c r="R1097" t="s">
        <v>2809</v>
      </c>
      <c r="S1097" t="s">
        <v>1640</v>
      </c>
      <c r="T1097" t="s">
        <v>1641</v>
      </c>
      <c r="U1097" t="s">
        <v>258</v>
      </c>
      <c r="V1097" t="s">
        <v>247</v>
      </c>
      <c r="W1097" t="s">
        <v>245</v>
      </c>
      <c r="X1097" t="s">
        <v>225</v>
      </c>
      <c r="Z1097">
        <v>1</v>
      </c>
      <c r="AA1097" t="s">
        <v>3921</v>
      </c>
      <c r="AB1097" t="s">
        <v>7614</v>
      </c>
      <c r="AC1097">
        <v>46148.623182870368</v>
      </c>
      <c r="AD1097">
        <v>46148</v>
      </c>
      <c r="AE1097" t="s">
        <v>3938</v>
      </c>
      <c r="AG1097" t="s">
        <v>329</v>
      </c>
      <c r="AH1097">
        <v>6108816619</v>
      </c>
      <c r="AI1097" t="s">
        <v>7615</v>
      </c>
      <c r="AM1097" t="s">
        <v>3925</v>
      </c>
      <c r="AN1097" t="s">
        <v>3926</v>
      </c>
      <c r="AO1097" t="s">
        <v>268</v>
      </c>
      <c r="AP1097" t="s">
        <v>330</v>
      </c>
      <c r="AQ1097" t="s">
        <v>3940</v>
      </c>
      <c r="AU1097" t="s">
        <v>4282</v>
      </c>
      <c r="AV1097" t="s">
        <v>4000</v>
      </c>
      <c r="AW1097" t="s">
        <v>320</v>
      </c>
      <c r="AX1097" t="s">
        <v>319</v>
      </c>
      <c r="AY1097" t="s">
        <v>254</v>
      </c>
      <c r="AZ1097" t="s">
        <v>230</v>
      </c>
      <c r="BA1097" t="s">
        <v>395</v>
      </c>
      <c r="BB1097" t="s">
        <v>380</v>
      </c>
      <c r="BC1097" t="s">
        <v>3927</v>
      </c>
      <c r="BD1097" t="s">
        <v>3927</v>
      </c>
      <c r="BE1097" t="s">
        <v>3927</v>
      </c>
      <c r="BF1097">
        <v>12</v>
      </c>
    </row>
    <row r="1098" spans="1:58" x14ac:dyDescent="0.3">
      <c r="A1098">
        <v>2026</v>
      </c>
      <c r="B1098">
        <v>202605</v>
      </c>
      <c r="C1098">
        <v>5</v>
      </c>
      <c r="D1098" s="14">
        <v>20001622077022</v>
      </c>
      <c r="E1098" t="s">
        <v>2810</v>
      </c>
      <c r="F1098" s="2">
        <v>46146.662800925929</v>
      </c>
      <c r="G1098" s="2">
        <v>46147</v>
      </c>
      <c r="I1098" t="s">
        <v>224</v>
      </c>
      <c r="J1098" t="s">
        <v>230</v>
      </c>
      <c r="L1098" t="s">
        <v>1041</v>
      </c>
      <c r="M1098" t="s">
        <v>1045</v>
      </c>
      <c r="N1098" t="s">
        <v>1040</v>
      </c>
      <c r="O1098" t="s">
        <v>257</v>
      </c>
      <c r="Q1098" t="s">
        <v>1049</v>
      </c>
      <c r="R1098" t="s">
        <v>2809</v>
      </c>
      <c r="S1098" t="s">
        <v>935</v>
      </c>
      <c r="T1098" t="s">
        <v>936</v>
      </c>
      <c r="U1098" t="s">
        <v>258</v>
      </c>
      <c r="V1098" t="s">
        <v>247</v>
      </c>
      <c r="W1098" t="s">
        <v>245</v>
      </c>
      <c r="X1098" t="s">
        <v>387</v>
      </c>
      <c r="Z1098">
        <v>1</v>
      </c>
      <c r="AA1098" t="s">
        <v>3921</v>
      </c>
      <c r="AB1098" t="s">
        <v>7616</v>
      </c>
      <c r="AC1098">
        <v>46148.623182870368</v>
      </c>
      <c r="AD1098">
        <v>46148</v>
      </c>
      <c r="AE1098" t="s">
        <v>3938</v>
      </c>
      <c r="AG1098" t="s">
        <v>329</v>
      </c>
      <c r="AH1098">
        <v>6108833375</v>
      </c>
      <c r="AI1098" t="s">
        <v>7617</v>
      </c>
      <c r="AM1098" t="s">
        <v>3925</v>
      </c>
      <c r="AN1098" t="s">
        <v>3926</v>
      </c>
      <c r="AO1098" t="s">
        <v>268</v>
      </c>
      <c r="AP1098" t="s">
        <v>386</v>
      </c>
      <c r="AQ1098" t="s">
        <v>3940</v>
      </c>
      <c r="AU1098" t="s">
        <v>4282</v>
      </c>
      <c r="AV1098" t="s">
        <v>4000</v>
      </c>
      <c r="AW1098" t="s">
        <v>447</v>
      </c>
      <c r="AX1098" t="s">
        <v>446</v>
      </c>
      <c r="AY1098" t="s">
        <v>253</v>
      </c>
      <c r="AZ1098" t="s">
        <v>230</v>
      </c>
      <c r="BA1098" t="s">
        <v>395</v>
      </c>
      <c r="BB1098" t="s">
        <v>380</v>
      </c>
      <c r="BC1098" t="s">
        <v>3927</v>
      </c>
      <c r="BD1098" t="s">
        <v>3927</v>
      </c>
      <c r="BE1098" t="s">
        <v>3927</v>
      </c>
      <c r="BF1098">
        <v>12</v>
      </c>
    </row>
    <row r="1099" spans="1:58" x14ac:dyDescent="0.3">
      <c r="A1099">
        <v>2026</v>
      </c>
      <c r="B1099">
        <v>202605</v>
      </c>
      <c r="C1099">
        <v>5</v>
      </c>
      <c r="D1099" s="14">
        <v>20001622075977</v>
      </c>
      <c r="E1099" t="s">
        <v>2810</v>
      </c>
      <c r="F1099" s="2">
        <v>46146.659571759257</v>
      </c>
      <c r="G1099" s="2">
        <v>46148</v>
      </c>
      <c r="I1099" t="s">
        <v>224</v>
      </c>
      <c r="J1099" t="s">
        <v>230</v>
      </c>
      <c r="L1099" t="s">
        <v>3615</v>
      </c>
      <c r="M1099" t="s">
        <v>994</v>
      </c>
      <c r="N1099" t="s">
        <v>989</v>
      </c>
      <c r="O1099" t="s">
        <v>554</v>
      </c>
      <c r="Q1099" t="s">
        <v>7618</v>
      </c>
      <c r="R1099" t="s">
        <v>2809</v>
      </c>
      <c r="S1099" t="s">
        <v>4961</v>
      </c>
      <c r="T1099" t="s">
        <v>4962</v>
      </c>
      <c r="U1099" t="s">
        <v>3034</v>
      </c>
      <c r="V1099" t="s">
        <v>3994</v>
      </c>
      <c r="W1099" t="s">
        <v>245</v>
      </c>
      <c r="X1099" t="s">
        <v>225</v>
      </c>
      <c r="Z1099">
        <v>1</v>
      </c>
      <c r="AA1099" t="s">
        <v>3921</v>
      </c>
      <c r="AB1099" t="s">
        <v>7619</v>
      </c>
      <c r="AC1099">
        <v>46149.657152777778</v>
      </c>
      <c r="AD1099">
        <v>46149</v>
      </c>
      <c r="AE1099" t="s">
        <v>3938</v>
      </c>
      <c r="AG1099" t="s">
        <v>5173</v>
      </c>
      <c r="AH1099">
        <v>6108834337</v>
      </c>
      <c r="AI1099" t="s">
        <v>7620</v>
      </c>
      <c r="AM1099" t="s">
        <v>3925</v>
      </c>
      <c r="AN1099" t="s">
        <v>3926</v>
      </c>
      <c r="AO1099" t="s">
        <v>268</v>
      </c>
      <c r="AP1099" t="s">
        <v>386</v>
      </c>
      <c r="AQ1099" t="s">
        <v>3940</v>
      </c>
      <c r="AU1099" t="s">
        <v>4282</v>
      </c>
      <c r="AV1099" t="s">
        <v>4000</v>
      </c>
      <c r="AW1099" t="s">
        <v>320</v>
      </c>
      <c r="AX1099" t="s">
        <v>319</v>
      </c>
      <c r="AY1099" t="s">
        <v>254</v>
      </c>
      <c r="AZ1099" t="s">
        <v>230</v>
      </c>
      <c r="BA1099" t="s">
        <v>395</v>
      </c>
      <c r="BB1099" t="s">
        <v>380</v>
      </c>
      <c r="BC1099" t="s">
        <v>3927</v>
      </c>
      <c r="BD1099" t="s">
        <v>3927</v>
      </c>
      <c r="BE1099" t="s">
        <v>3927</v>
      </c>
      <c r="BF1099">
        <v>12</v>
      </c>
    </row>
    <row r="1100" spans="1:58" x14ac:dyDescent="0.3">
      <c r="A1100">
        <v>2026</v>
      </c>
      <c r="B1100">
        <v>202605</v>
      </c>
      <c r="C1100">
        <v>5</v>
      </c>
      <c r="D1100" s="14">
        <v>20001622068683</v>
      </c>
      <c r="E1100" t="s">
        <v>2810</v>
      </c>
      <c r="F1100" s="2">
        <v>46146.892604166664</v>
      </c>
      <c r="G1100" s="2">
        <v>46149</v>
      </c>
      <c r="I1100" t="s">
        <v>224</v>
      </c>
      <c r="J1100" t="s">
        <v>230</v>
      </c>
      <c r="L1100" t="s">
        <v>7621</v>
      </c>
      <c r="M1100" t="s">
        <v>309</v>
      </c>
      <c r="N1100" t="s">
        <v>297</v>
      </c>
      <c r="O1100" t="s">
        <v>283</v>
      </c>
      <c r="Q1100" t="s">
        <v>7622</v>
      </c>
      <c r="R1100" t="s">
        <v>2809</v>
      </c>
      <c r="S1100" t="s">
        <v>4807</v>
      </c>
      <c r="T1100" t="s">
        <v>4808</v>
      </c>
      <c r="U1100" t="s">
        <v>3034</v>
      </c>
      <c r="V1100" t="s">
        <v>4809</v>
      </c>
      <c r="W1100" t="s">
        <v>245</v>
      </c>
      <c r="X1100" t="s">
        <v>225</v>
      </c>
      <c r="Z1100">
        <v>0</v>
      </c>
      <c r="AA1100" t="s">
        <v>3921</v>
      </c>
      <c r="AB1100" t="s">
        <v>4810</v>
      </c>
      <c r="AC1100">
        <v>46150.776493055557</v>
      </c>
      <c r="AD1100">
        <v>46149</v>
      </c>
      <c r="AE1100" t="s">
        <v>4811</v>
      </c>
      <c r="AG1100" t="s">
        <v>4812</v>
      </c>
      <c r="AH1100">
        <v>6108824274</v>
      </c>
      <c r="AI1100" t="s">
        <v>7623</v>
      </c>
      <c r="AM1100" t="s">
        <v>3925</v>
      </c>
      <c r="AN1100" t="s">
        <v>3926</v>
      </c>
      <c r="AO1100" t="s">
        <v>4814</v>
      </c>
      <c r="AP1100" t="s">
        <v>386</v>
      </c>
      <c r="AQ1100" t="s">
        <v>4815</v>
      </c>
      <c r="AU1100" t="s">
        <v>5728</v>
      </c>
      <c r="AV1100" t="s">
        <v>4817</v>
      </c>
      <c r="AW1100" t="s">
        <v>320</v>
      </c>
      <c r="AX1100" t="s">
        <v>319</v>
      </c>
      <c r="AY1100" t="s">
        <v>254</v>
      </c>
      <c r="AZ1100" t="s">
        <v>230</v>
      </c>
      <c r="BA1100" t="s">
        <v>395</v>
      </c>
      <c r="BB1100" t="s">
        <v>380</v>
      </c>
      <c r="BC1100" t="s">
        <v>3927</v>
      </c>
      <c r="BD1100" t="s">
        <v>3927</v>
      </c>
      <c r="BE1100" t="s">
        <v>3927</v>
      </c>
      <c r="BF1100">
        <v>12</v>
      </c>
    </row>
    <row r="1101" spans="1:58" x14ac:dyDescent="0.3">
      <c r="A1101">
        <v>2026</v>
      </c>
      <c r="B1101">
        <v>202605</v>
      </c>
      <c r="C1101">
        <v>5</v>
      </c>
      <c r="D1101" s="14">
        <v>20001622068223</v>
      </c>
      <c r="E1101" t="s">
        <v>2810</v>
      </c>
      <c r="F1101" s="2">
        <v>46146.71329861111</v>
      </c>
      <c r="G1101" s="2">
        <v>46148</v>
      </c>
      <c r="I1101" t="s">
        <v>224</v>
      </c>
      <c r="J1101" t="s">
        <v>230</v>
      </c>
      <c r="L1101" t="s">
        <v>7624</v>
      </c>
      <c r="M1101" t="s">
        <v>902</v>
      </c>
      <c r="N1101" t="s">
        <v>752</v>
      </c>
      <c r="O1101" t="s">
        <v>623</v>
      </c>
      <c r="Q1101" t="s">
        <v>7625</v>
      </c>
      <c r="R1101" t="s">
        <v>2809</v>
      </c>
      <c r="S1101" t="s">
        <v>4807</v>
      </c>
      <c r="T1101" t="s">
        <v>4808</v>
      </c>
      <c r="U1101" t="s">
        <v>3034</v>
      </c>
      <c r="V1101" t="s">
        <v>4809</v>
      </c>
      <c r="W1101" t="s">
        <v>245</v>
      </c>
      <c r="X1101" t="s">
        <v>225</v>
      </c>
      <c r="Z1101">
        <v>0</v>
      </c>
      <c r="AA1101" t="s">
        <v>3921</v>
      </c>
      <c r="AB1101" t="s">
        <v>4810</v>
      </c>
      <c r="AC1101">
        <v>46149.597546296296</v>
      </c>
      <c r="AD1101">
        <v>46148</v>
      </c>
      <c r="AE1101" t="s">
        <v>4811</v>
      </c>
      <c r="AG1101" t="s">
        <v>4812</v>
      </c>
      <c r="AH1101">
        <v>6108824210</v>
      </c>
      <c r="AI1101" t="s">
        <v>7626</v>
      </c>
      <c r="AM1101" t="s">
        <v>3925</v>
      </c>
      <c r="AN1101" t="s">
        <v>3926</v>
      </c>
      <c r="AO1101" t="s">
        <v>4814</v>
      </c>
      <c r="AP1101" t="s">
        <v>330</v>
      </c>
      <c r="AQ1101" t="s">
        <v>4815</v>
      </c>
      <c r="AU1101" t="s">
        <v>6415</v>
      </c>
      <c r="AV1101" t="s">
        <v>4817</v>
      </c>
      <c r="AW1101" t="s">
        <v>320</v>
      </c>
      <c r="AX1101" t="s">
        <v>319</v>
      </c>
      <c r="AY1101" t="s">
        <v>254</v>
      </c>
      <c r="AZ1101" t="s">
        <v>230</v>
      </c>
      <c r="BA1101" t="s">
        <v>395</v>
      </c>
      <c r="BB1101" t="s">
        <v>380</v>
      </c>
      <c r="BC1101" t="s">
        <v>3927</v>
      </c>
      <c r="BD1101" t="s">
        <v>3927</v>
      </c>
      <c r="BE1101" t="s">
        <v>3927</v>
      </c>
      <c r="BF1101">
        <v>12</v>
      </c>
    </row>
    <row r="1102" spans="1:58" x14ac:dyDescent="0.3">
      <c r="A1102">
        <v>2026</v>
      </c>
      <c r="B1102">
        <v>202605</v>
      </c>
      <c r="C1102">
        <v>5</v>
      </c>
      <c r="D1102" s="14">
        <v>20001622066972</v>
      </c>
      <c r="E1102" t="s">
        <v>2810</v>
      </c>
      <c r="F1102" s="2">
        <v>46146.65016203704</v>
      </c>
      <c r="G1102" s="2">
        <v>46148</v>
      </c>
      <c r="I1102" t="s">
        <v>224</v>
      </c>
      <c r="J1102" t="s">
        <v>230</v>
      </c>
      <c r="L1102" t="s">
        <v>7627</v>
      </c>
      <c r="M1102" t="s">
        <v>334</v>
      </c>
      <c r="N1102" t="s">
        <v>322</v>
      </c>
      <c r="O1102" t="s">
        <v>331</v>
      </c>
      <c r="Q1102" t="s">
        <v>7628</v>
      </c>
      <c r="R1102" t="s">
        <v>2809</v>
      </c>
      <c r="S1102" t="s">
        <v>4807</v>
      </c>
      <c r="T1102" t="s">
        <v>4808</v>
      </c>
      <c r="U1102" t="s">
        <v>3034</v>
      </c>
      <c r="V1102" t="s">
        <v>4809</v>
      </c>
      <c r="W1102" t="s">
        <v>245</v>
      </c>
      <c r="X1102" t="s">
        <v>225</v>
      </c>
      <c r="Z1102">
        <v>0</v>
      </c>
      <c r="AA1102" t="s">
        <v>3921</v>
      </c>
      <c r="AB1102" t="s">
        <v>4810</v>
      </c>
      <c r="AC1102">
        <v>46149.597546296296</v>
      </c>
      <c r="AD1102">
        <v>46148</v>
      </c>
      <c r="AE1102" t="s">
        <v>4811</v>
      </c>
      <c r="AG1102" t="s">
        <v>4812</v>
      </c>
      <c r="AH1102">
        <v>6108805204</v>
      </c>
      <c r="AI1102" t="s">
        <v>7629</v>
      </c>
      <c r="AM1102" t="s">
        <v>3925</v>
      </c>
      <c r="AN1102" t="s">
        <v>3926</v>
      </c>
      <c r="AO1102" t="s">
        <v>4814</v>
      </c>
      <c r="AP1102" t="s">
        <v>386</v>
      </c>
      <c r="AQ1102" t="s">
        <v>4815</v>
      </c>
      <c r="AU1102" t="s">
        <v>6415</v>
      </c>
      <c r="AV1102" t="s">
        <v>4817</v>
      </c>
      <c r="AW1102" t="s">
        <v>320</v>
      </c>
      <c r="AX1102" t="s">
        <v>319</v>
      </c>
      <c r="AY1102" t="s">
        <v>254</v>
      </c>
      <c r="AZ1102" t="s">
        <v>230</v>
      </c>
      <c r="BA1102" t="s">
        <v>395</v>
      </c>
      <c r="BB1102" t="s">
        <v>380</v>
      </c>
      <c r="BC1102" t="s">
        <v>3927</v>
      </c>
      <c r="BD1102" t="s">
        <v>3927</v>
      </c>
      <c r="BE1102" t="s">
        <v>3927</v>
      </c>
      <c r="BF1102">
        <v>12</v>
      </c>
    </row>
    <row r="1103" spans="1:58" x14ac:dyDescent="0.3">
      <c r="A1103">
        <v>2026</v>
      </c>
      <c r="B1103">
        <v>202605</v>
      </c>
      <c r="C1103">
        <v>5</v>
      </c>
      <c r="D1103" s="14">
        <v>20001622066115</v>
      </c>
      <c r="E1103" t="s">
        <v>2810</v>
      </c>
      <c r="F1103" s="2">
        <v>46146.683437500003</v>
      </c>
      <c r="G1103" s="2">
        <v>46147</v>
      </c>
      <c r="I1103" t="s">
        <v>224</v>
      </c>
      <c r="J1103" t="s">
        <v>230</v>
      </c>
      <c r="L1103" t="s">
        <v>7630</v>
      </c>
      <c r="M1103" t="s">
        <v>309</v>
      </c>
      <c r="N1103" t="s">
        <v>297</v>
      </c>
      <c r="O1103" t="s">
        <v>283</v>
      </c>
      <c r="Q1103" t="s">
        <v>7631</v>
      </c>
      <c r="R1103" t="s">
        <v>2809</v>
      </c>
      <c r="S1103" t="s">
        <v>4807</v>
      </c>
      <c r="T1103" t="s">
        <v>4808</v>
      </c>
      <c r="U1103" t="s">
        <v>3034</v>
      </c>
      <c r="V1103" t="s">
        <v>4809</v>
      </c>
      <c r="W1103" t="s">
        <v>245</v>
      </c>
      <c r="X1103" t="s">
        <v>225</v>
      </c>
      <c r="Z1103">
        <v>0</v>
      </c>
      <c r="AA1103" t="s">
        <v>3921</v>
      </c>
      <c r="AB1103" t="s">
        <v>4810</v>
      </c>
      <c r="AC1103">
        <v>46148.655300925922</v>
      </c>
      <c r="AD1103">
        <v>46147</v>
      </c>
      <c r="AE1103" t="s">
        <v>4811</v>
      </c>
      <c r="AG1103" t="s">
        <v>4812</v>
      </c>
      <c r="AH1103">
        <v>6108803329</v>
      </c>
      <c r="AI1103" t="s">
        <v>7632</v>
      </c>
      <c r="AM1103" t="s">
        <v>3925</v>
      </c>
      <c r="AN1103" t="s">
        <v>3926</v>
      </c>
      <c r="AO1103" t="s">
        <v>4814</v>
      </c>
      <c r="AP1103" t="s">
        <v>249</v>
      </c>
      <c r="AQ1103" t="s">
        <v>4815</v>
      </c>
      <c r="AU1103" t="s">
        <v>7260</v>
      </c>
      <c r="AV1103" t="s">
        <v>4817</v>
      </c>
      <c r="AW1103" t="s">
        <v>320</v>
      </c>
      <c r="AX1103" t="s">
        <v>319</v>
      </c>
      <c r="AY1103" t="s">
        <v>254</v>
      </c>
      <c r="AZ1103" t="s">
        <v>230</v>
      </c>
      <c r="BA1103" t="s">
        <v>395</v>
      </c>
      <c r="BB1103" t="s">
        <v>1887</v>
      </c>
      <c r="BC1103" t="s">
        <v>3927</v>
      </c>
      <c r="BD1103" t="s">
        <v>3927</v>
      </c>
      <c r="BE1103" t="s">
        <v>3927</v>
      </c>
      <c r="BF1103">
        <v>12</v>
      </c>
    </row>
    <row r="1104" spans="1:58" x14ac:dyDescent="0.3">
      <c r="A1104">
        <v>2026</v>
      </c>
      <c r="B1104">
        <v>202605</v>
      </c>
      <c r="C1104">
        <v>5</v>
      </c>
      <c r="D1104" s="14">
        <v>20001622064713</v>
      </c>
      <c r="E1104" t="s">
        <v>2810</v>
      </c>
      <c r="F1104" s="2">
        <v>46146.65693287037</v>
      </c>
      <c r="G1104" s="2">
        <v>46146</v>
      </c>
      <c r="I1104" t="s">
        <v>224</v>
      </c>
      <c r="J1104" t="s">
        <v>230</v>
      </c>
      <c r="L1104" t="s">
        <v>3060</v>
      </c>
      <c r="M1104" t="s">
        <v>1739</v>
      </c>
      <c r="N1104" t="s">
        <v>1002</v>
      </c>
      <c r="O1104" t="s">
        <v>257</v>
      </c>
      <c r="Q1104" t="s">
        <v>7633</v>
      </c>
      <c r="R1104" t="s">
        <v>2809</v>
      </c>
      <c r="S1104" t="s">
        <v>7634</v>
      </c>
      <c r="T1104" t="s">
        <v>7635</v>
      </c>
      <c r="U1104" t="s">
        <v>4008</v>
      </c>
      <c r="V1104" t="s">
        <v>980</v>
      </c>
      <c r="W1104" t="s">
        <v>245</v>
      </c>
      <c r="X1104" t="s">
        <v>387</v>
      </c>
      <c r="Z1104">
        <v>2</v>
      </c>
      <c r="AA1104" t="s">
        <v>3921</v>
      </c>
      <c r="AB1104" t="s">
        <v>7636</v>
      </c>
      <c r="AC1104">
        <v>46148.620497685188</v>
      </c>
      <c r="AD1104">
        <v>46148</v>
      </c>
      <c r="AE1104" t="s">
        <v>3938</v>
      </c>
      <c r="AG1104" t="s">
        <v>4870</v>
      </c>
      <c r="AH1104">
        <v>6027852344</v>
      </c>
      <c r="AI1104" t="s">
        <v>7637</v>
      </c>
      <c r="AM1104" t="s">
        <v>3925</v>
      </c>
      <c r="AN1104" t="s">
        <v>3926</v>
      </c>
      <c r="AO1104" t="s">
        <v>268</v>
      </c>
      <c r="AP1104" t="s">
        <v>304</v>
      </c>
      <c r="AQ1104" t="s">
        <v>3940</v>
      </c>
      <c r="AU1104" t="s">
        <v>4422</v>
      </c>
      <c r="AV1104" t="s">
        <v>4000</v>
      </c>
      <c r="AW1104" t="s">
        <v>447</v>
      </c>
      <c r="AX1104" t="s">
        <v>446</v>
      </c>
      <c r="AY1104" t="s">
        <v>253</v>
      </c>
      <c r="AZ1104" t="s">
        <v>230</v>
      </c>
      <c r="BA1104" t="s">
        <v>273</v>
      </c>
      <c r="BB1104" t="s">
        <v>380</v>
      </c>
      <c r="BC1104" t="s">
        <v>3927</v>
      </c>
      <c r="BD1104" t="s">
        <v>3927</v>
      </c>
      <c r="BE1104" t="s">
        <v>3927</v>
      </c>
      <c r="BF1104">
        <v>26</v>
      </c>
    </row>
    <row r="1105" spans="1:58" x14ac:dyDescent="0.3">
      <c r="A1105">
        <v>2026</v>
      </c>
      <c r="B1105">
        <v>202605</v>
      </c>
      <c r="C1105">
        <v>5</v>
      </c>
      <c r="D1105" s="14">
        <v>20001622061316</v>
      </c>
      <c r="E1105" t="s">
        <v>2810</v>
      </c>
      <c r="F1105" s="2">
        <v>46146.640462962961</v>
      </c>
      <c r="G1105" s="2">
        <v>46151</v>
      </c>
      <c r="I1105" t="s">
        <v>224</v>
      </c>
      <c r="J1105" t="s">
        <v>230</v>
      </c>
      <c r="L1105" t="s">
        <v>2883</v>
      </c>
      <c r="M1105" t="s">
        <v>309</v>
      </c>
      <c r="N1105" t="s">
        <v>297</v>
      </c>
      <c r="O1105" t="s">
        <v>283</v>
      </c>
      <c r="Q1105" t="s">
        <v>7638</v>
      </c>
      <c r="R1105" t="s">
        <v>2809</v>
      </c>
      <c r="S1105" t="s">
        <v>5803</v>
      </c>
      <c r="T1105" t="s">
        <v>5804</v>
      </c>
      <c r="U1105" t="s">
        <v>5044</v>
      </c>
      <c r="V1105" t="s">
        <v>5045</v>
      </c>
      <c r="W1105" t="s">
        <v>245</v>
      </c>
      <c r="X1105" t="s">
        <v>387</v>
      </c>
      <c r="Z1105">
        <v>3</v>
      </c>
      <c r="AA1105" t="s">
        <v>3921</v>
      </c>
      <c r="AB1105" t="s">
        <v>7639</v>
      </c>
      <c r="AC1105">
        <v>46154.535115740742</v>
      </c>
      <c r="AD1105">
        <v>46154</v>
      </c>
      <c r="AE1105" t="s">
        <v>3938</v>
      </c>
      <c r="AG1105" t="s">
        <v>5047</v>
      </c>
      <c r="AH1105">
        <v>6108835133</v>
      </c>
      <c r="AI1105" t="s">
        <v>7640</v>
      </c>
      <c r="AM1105" t="s">
        <v>3925</v>
      </c>
      <c r="AN1105" t="s">
        <v>3926</v>
      </c>
      <c r="AO1105" t="s">
        <v>268</v>
      </c>
      <c r="AP1105" t="s">
        <v>304</v>
      </c>
      <c r="AQ1105" t="s">
        <v>3940</v>
      </c>
      <c r="AU1105" t="s">
        <v>3999</v>
      </c>
      <c r="AV1105" t="s">
        <v>4000</v>
      </c>
      <c r="AW1105" t="s">
        <v>921</v>
      </c>
      <c r="AX1105" t="s">
        <v>920</v>
      </c>
      <c r="AY1105" t="s">
        <v>253</v>
      </c>
      <c r="AZ1105" t="s">
        <v>230</v>
      </c>
      <c r="BA1105" t="s">
        <v>395</v>
      </c>
      <c r="BB1105" t="s">
        <v>380</v>
      </c>
      <c r="BC1105" t="s">
        <v>3927</v>
      </c>
      <c r="BD1105" t="s">
        <v>3927</v>
      </c>
      <c r="BE1105" t="s">
        <v>3927</v>
      </c>
      <c r="BF1105">
        <v>5</v>
      </c>
    </row>
    <row r="1106" spans="1:58" x14ac:dyDescent="0.3">
      <c r="A1106">
        <v>2026</v>
      </c>
      <c r="B1106">
        <v>202605</v>
      </c>
      <c r="C1106">
        <v>5</v>
      </c>
      <c r="D1106" s="14">
        <v>20001622060571</v>
      </c>
      <c r="E1106" t="s">
        <v>2810</v>
      </c>
      <c r="F1106" s="2">
        <v>46146.649895833332</v>
      </c>
      <c r="G1106" s="2">
        <v>46147</v>
      </c>
      <c r="I1106" t="s">
        <v>224</v>
      </c>
      <c r="J1106" t="s">
        <v>230</v>
      </c>
      <c r="L1106" t="s">
        <v>2525</v>
      </c>
      <c r="M1106" t="s">
        <v>1045</v>
      </c>
      <c r="N1106" t="s">
        <v>1040</v>
      </c>
      <c r="O1106" t="s">
        <v>257</v>
      </c>
      <c r="Q1106" t="s">
        <v>7641</v>
      </c>
      <c r="R1106" t="s">
        <v>2809</v>
      </c>
      <c r="S1106" t="s">
        <v>5089</v>
      </c>
      <c r="T1106" t="s">
        <v>5090</v>
      </c>
      <c r="U1106" t="s">
        <v>3034</v>
      </c>
      <c r="V1106" t="s">
        <v>647</v>
      </c>
      <c r="W1106" t="s">
        <v>245</v>
      </c>
      <c r="X1106" t="s">
        <v>225</v>
      </c>
      <c r="Z1106">
        <v>4</v>
      </c>
      <c r="AA1106" t="s">
        <v>3921</v>
      </c>
      <c r="AB1106" t="s">
        <v>7642</v>
      </c>
      <c r="AC1106">
        <v>46153.354085648149</v>
      </c>
      <c r="AD1106">
        <v>46151</v>
      </c>
      <c r="AE1106" t="s">
        <v>3938</v>
      </c>
      <c r="AG1106" t="s">
        <v>5006</v>
      </c>
      <c r="AH1106">
        <v>6046956724</v>
      </c>
      <c r="AI1106" t="s">
        <v>7643</v>
      </c>
      <c r="AM1106" t="s">
        <v>3925</v>
      </c>
      <c r="AN1106" t="s">
        <v>3926</v>
      </c>
      <c r="AO1106" t="s">
        <v>268</v>
      </c>
      <c r="AP1106" t="s">
        <v>249</v>
      </c>
      <c r="AQ1106" t="s">
        <v>3940</v>
      </c>
      <c r="AU1106" t="s">
        <v>4220</v>
      </c>
      <c r="AV1106" t="s">
        <v>4000</v>
      </c>
      <c r="AW1106" t="s">
        <v>227</v>
      </c>
      <c r="AX1106" t="s">
        <v>226</v>
      </c>
      <c r="AY1106" t="s">
        <v>254</v>
      </c>
      <c r="AZ1106" t="s">
        <v>230</v>
      </c>
      <c r="BA1106" t="s">
        <v>273</v>
      </c>
      <c r="BB1106" t="s">
        <v>380</v>
      </c>
      <c r="BC1106" t="s">
        <v>3927</v>
      </c>
      <c r="BD1106" t="s">
        <v>3927</v>
      </c>
      <c r="BE1106" t="s">
        <v>3927</v>
      </c>
      <c r="BF1106">
        <v>26</v>
      </c>
    </row>
    <row r="1107" spans="1:58" x14ac:dyDescent="0.3">
      <c r="A1107">
        <v>2026</v>
      </c>
      <c r="B1107">
        <v>202605</v>
      </c>
      <c r="C1107">
        <v>5</v>
      </c>
      <c r="D1107" s="14">
        <v>20001622060274</v>
      </c>
      <c r="E1107" t="s">
        <v>2810</v>
      </c>
      <c r="F1107" s="2">
        <v>46146.639143518521</v>
      </c>
      <c r="G1107" s="2">
        <v>46147</v>
      </c>
      <c r="I1107" t="s">
        <v>224</v>
      </c>
      <c r="J1107" t="s">
        <v>230</v>
      </c>
      <c r="L1107" t="s">
        <v>7644</v>
      </c>
      <c r="M1107" t="s">
        <v>309</v>
      </c>
      <c r="N1107" t="s">
        <v>297</v>
      </c>
      <c r="O1107" t="s">
        <v>283</v>
      </c>
      <c r="Q1107" t="s">
        <v>7645</v>
      </c>
      <c r="R1107" t="s">
        <v>2809</v>
      </c>
      <c r="S1107" t="s">
        <v>5701</v>
      </c>
      <c r="T1107" t="s">
        <v>5702</v>
      </c>
      <c r="U1107" t="s">
        <v>3034</v>
      </c>
      <c r="V1107" t="s">
        <v>647</v>
      </c>
      <c r="W1107" t="s">
        <v>245</v>
      </c>
      <c r="X1107" t="s">
        <v>387</v>
      </c>
      <c r="Z1107">
        <v>4</v>
      </c>
      <c r="AA1107" t="s">
        <v>3921</v>
      </c>
      <c r="AB1107" t="s">
        <v>7646</v>
      </c>
      <c r="AC1107">
        <v>46153.354085648149</v>
      </c>
      <c r="AD1107">
        <v>46151</v>
      </c>
      <c r="AE1107" t="s">
        <v>3938</v>
      </c>
      <c r="AG1107" t="s">
        <v>5111</v>
      </c>
      <c r="AH1107">
        <v>6108823423</v>
      </c>
      <c r="AI1107" t="s">
        <v>7647</v>
      </c>
      <c r="AM1107" t="s">
        <v>3925</v>
      </c>
      <c r="AN1107" t="s">
        <v>3926</v>
      </c>
      <c r="AO1107" t="s">
        <v>268</v>
      </c>
      <c r="AP1107" t="s">
        <v>304</v>
      </c>
      <c r="AQ1107" t="s">
        <v>3940</v>
      </c>
      <c r="AU1107" t="s">
        <v>4220</v>
      </c>
      <c r="AV1107" t="s">
        <v>4000</v>
      </c>
      <c r="AW1107" t="s">
        <v>447</v>
      </c>
      <c r="AX1107" t="s">
        <v>446</v>
      </c>
      <c r="AY1107" t="s">
        <v>253</v>
      </c>
      <c r="AZ1107" t="s">
        <v>230</v>
      </c>
      <c r="BA1107" t="s">
        <v>395</v>
      </c>
      <c r="BB1107" t="s">
        <v>380</v>
      </c>
      <c r="BC1107" t="s">
        <v>3927</v>
      </c>
      <c r="BD1107" t="s">
        <v>3927</v>
      </c>
      <c r="BE1107" t="s">
        <v>3927</v>
      </c>
      <c r="BF1107">
        <v>12</v>
      </c>
    </row>
    <row r="1108" spans="1:58" x14ac:dyDescent="0.3">
      <c r="A1108">
        <v>2026</v>
      </c>
      <c r="B1108">
        <v>202605</v>
      </c>
      <c r="C1108">
        <v>5</v>
      </c>
      <c r="D1108" s="14">
        <v>20001622057194</v>
      </c>
      <c r="E1108" t="s">
        <v>2810</v>
      </c>
      <c r="F1108" s="2">
        <v>46146.635775462964</v>
      </c>
      <c r="G1108" s="2">
        <v>46147</v>
      </c>
      <c r="I1108" t="s">
        <v>224</v>
      </c>
      <c r="J1108" t="s">
        <v>230</v>
      </c>
      <c r="L1108" t="s">
        <v>3431</v>
      </c>
      <c r="M1108" t="s">
        <v>309</v>
      </c>
      <c r="N1108" t="s">
        <v>297</v>
      </c>
      <c r="O1108" t="s">
        <v>283</v>
      </c>
      <c r="Q1108" t="s">
        <v>7648</v>
      </c>
      <c r="R1108" t="s">
        <v>2809</v>
      </c>
      <c r="S1108" t="s">
        <v>7232</v>
      </c>
      <c r="T1108" t="s">
        <v>7233</v>
      </c>
      <c r="U1108" t="s">
        <v>4796</v>
      </c>
      <c r="V1108" t="s">
        <v>2024</v>
      </c>
      <c r="W1108" t="s">
        <v>245</v>
      </c>
      <c r="X1108" t="s">
        <v>387</v>
      </c>
      <c r="Z1108">
        <v>4</v>
      </c>
      <c r="AA1108" t="s">
        <v>3921</v>
      </c>
      <c r="AB1108" t="s">
        <v>7649</v>
      </c>
      <c r="AC1108">
        <v>46153.691145833334</v>
      </c>
      <c r="AD1108">
        <v>46151</v>
      </c>
      <c r="AE1108" t="s">
        <v>3938</v>
      </c>
      <c r="AG1108" t="s">
        <v>2026</v>
      </c>
      <c r="AH1108">
        <v>6108829400</v>
      </c>
      <c r="AI1108" t="s">
        <v>7650</v>
      </c>
      <c r="AM1108" t="s">
        <v>3925</v>
      </c>
      <c r="AN1108" t="s">
        <v>3926</v>
      </c>
      <c r="AO1108" t="s">
        <v>268</v>
      </c>
      <c r="AP1108" t="s">
        <v>304</v>
      </c>
      <c r="AQ1108" t="s">
        <v>3940</v>
      </c>
      <c r="AU1108" t="s">
        <v>4220</v>
      </c>
      <c r="AV1108" t="s">
        <v>4000</v>
      </c>
      <c r="AW1108" t="s">
        <v>389</v>
      </c>
      <c r="AX1108" t="s">
        <v>388</v>
      </c>
      <c r="AY1108" t="s">
        <v>253</v>
      </c>
      <c r="AZ1108" t="s">
        <v>230</v>
      </c>
      <c r="BA1108" t="s">
        <v>395</v>
      </c>
      <c r="BB1108" t="s">
        <v>380</v>
      </c>
      <c r="BC1108" t="s">
        <v>3927</v>
      </c>
      <c r="BD1108" t="s">
        <v>3927</v>
      </c>
      <c r="BE1108" t="s">
        <v>3927</v>
      </c>
      <c r="BF1108">
        <v>12</v>
      </c>
    </row>
    <row r="1109" spans="1:58" x14ac:dyDescent="0.3">
      <c r="A1109">
        <v>2026</v>
      </c>
      <c r="B1109">
        <v>202605</v>
      </c>
      <c r="C1109">
        <v>5</v>
      </c>
      <c r="D1109" s="14">
        <v>20001622056435</v>
      </c>
      <c r="E1109" t="s">
        <v>2810</v>
      </c>
      <c r="F1109" s="2">
        <v>46146.644050925926</v>
      </c>
      <c r="G1109" s="2">
        <v>46149</v>
      </c>
      <c r="I1109" t="s">
        <v>224</v>
      </c>
      <c r="J1109" t="s">
        <v>230</v>
      </c>
      <c r="L1109" t="s">
        <v>3459</v>
      </c>
      <c r="M1109" t="s">
        <v>309</v>
      </c>
      <c r="N1109" t="s">
        <v>297</v>
      </c>
      <c r="O1109" t="s">
        <v>283</v>
      </c>
      <c r="Q1109" t="s">
        <v>7651</v>
      </c>
      <c r="R1109" t="s">
        <v>2809</v>
      </c>
      <c r="S1109" t="s">
        <v>5207</v>
      </c>
      <c r="T1109" t="s">
        <v>5208</v>
      </c>
      <c r="U1109" t="s">
        <v>3034</v>
      </c>
      <c r="V1109" t="s">
        <v>647</v>
      </c>
      <c r="W1109" t="s">
        <v>245</v>
      </c>
      <c r="X1109" t="s">
        <v>387</v>
      </c>
      <c r="Z1109">
        <v>4</v>
      </c>
      <c r="AA1109" t="s">
        <v>3921</v>
      </c>
      <c r="AB1109" t="s">
        <v>3995</v>
      </c>
      <c r="AC1109">
        <v>46155.513055555559</v>
      </c>
      <c r="AD1109">
        <v>46153</v>
      </c>
      <c r="AE1109" t="s">
        <v>3938</v>
      </c>
      <c r="AG1109" t="s">
        <v>5135</v>
      </c>
      <c r="AH1109">
        <v>6108835315</v>
      </c>
      <c r="AI1109" t="s">
        <v>7652</v>
      </c>
      <c r="AM1109" t="s">
        <v>3925</v>
      </c>
      <c r="AN1109" t="s">
        <v>3926</v>
      </c>
      <c r="AO1109" t="s">
        <v>268</v>
      </c>
      <c r="AP1109" t="s">
        <v>386</v>
      </c>
      <c r="AQ1109" t="s">
        <v>3998</v>
      </c>
      <c r="AW1109" t="s">
        <v>3966</v>
      </c>
      <c r="AX1109" t="s">
        <v>3967</v>
      </c>
      <c r="AY1109" t="s">
        <v>253</v>
      </c>
      <c r="AZ1109" t="s">
        <v>230</v>
      </c>
      <c r="BA1109" t="s">
        <v>395</v>
      </c>
      <c r="BB1109" t="s">
        <v>380</v>
      </c>
      <c r="BC1109" t="s">
        <v>3927</v>
      </c>
      <c r="BD1109" t="s">
        <v>3927</v>
      </c>
      <c r="BE1109" t="s">
        <v>3927</v>
      </c>
      <c r="BF1109">
        <v>12</v>
      </c>
    </row>
    <row r="1110" spans="1:58" x14ac:dyDescent="0.3">
      <c r="A1110">
        <v>2026</v>
      </c>
      <c r="B1110">
        <v>202605</v>
      </c>
      <c r="C1110">
        <v>5</v>
      </c>
      <c r="D1110" s="14">
        <v>20001622056232</v>
      </c>
      <c r="E1110" t="s">
        <v>2810</v>
      </c>
      <c r="F1110" s="2">
        <v>46146.637187499997</v>
      </c>
      <c r="G1110" s="2">
        <v>46147</v>
      </c>
      <c r="I1110" t="s">
        <v>224</v>
      </c>
      <c r="J1110" t="s">
        <v>230</v>
      </c>
      <c r="L1110" t="s">
        <v>3467</v>
      </c>
      <c r="M1110" t="s">
        <v>309</v>
      </c>
      <c r="N1110" t="s">
        <v>297</v>
      </c>
      <c r="O1110" t="s">
        <v>283</v>
      </c>
      <c r="Q1110" t="s">
        <v>7653</v>
      </c>
      <c r="R1110" t="s">
        <v>2809</v>
      </c>
      <c r="S1110" t="s">
        <v>5203</v>
      </c>
      <c r="T1110" t="s">
        <v>5204</v>
      </c>
      <c r="U1110" t="s">
        <v>3034</v>
      </c>
      <c r="V1110" t="s">
        <v>647</v>
      </c>
      <c r="W1110" t="s">
        <v>245</v>
      </c>
      <c r="X1110" t="s">
        <v>225</v>
      </c>
      <c r="Z1110">
        <v>4</v>
      </c>
      <c r="AA1110" t="s">
        <v>3921</v>
      </c>
      <c r="AB1110" t="s">
        <v>6139</v>
      </c>
      <c r="AC1110">
        <v>46153.354085648149</v>
      </c>
      <c r="AD1110">
        <v>46151</v>
      </c>
      <c r="AE1110" t="s">
        <v>3938</v>
      </c>
      <c r="AG1110" t="s">
        <v>5135</v>
      </c>
      <c r="AH1110">
        <v>6108820477</v>
      </c>
      <c r="AI1110" t="s">
        <v>7654</v>
      </c>
      <c r="AM1110" t="s">
        <v>3925</v>
      </c>
      <c r="AN1110" t="s">
        <v>3926</v>
      </c>
      <c r="AO1110" t="s">
        <v>268</v>
      </c>
      <c r="AP1110" t="s">
        <v>386</v>
      </c>
      <c r="AQ1110" t="s">
        <v>3940</v>
      </c>
      <c r="AU1110" t="s">
        <v>4220</v>
      </c>
      <c r="AV1110" t="s">
        <v>4000</v>
      </c>
      <c r="AW1110" t="s">
        <v>227</v>
      </c>
      <c r="AX1110" t="s">
        <v>226</v>
      </c>
      <c r="AY1110" t="s">
        <v>254</v>
      </c>
      <c r="AZ1110" t="s">
        <v>230</v>
      </c>
      <c r="BA1110" t="s">
        <v>395</v>
      </c>
      <c r="BB1110" t="s">
        <v>380</v>
      </c>
      <c r="BC1110" t="s">
        <v>3927</v>
      </c>
      <c r="BD1110" t="s">
        <v>3927</v>
      </c>
      <c r="BE1110" t="s">
        <v>3927</v>
      </c>
      <c r="BF1110">
        <v>12</v>
      </c>
    </row>
    <row r="1111" spans="1:58" x14ac:dyDescent="0.3">
      <c r="A1111">
        <v>2026</v>
      </c>
      <c r="B1111">
        <v>202605</v>
      </c>
      <c r="C1111">
        <v>5</v>
      </c>
      <c r="D1111" s="14">
        <v>20001622055599</v>
      </c>
      <c r="E1111" t="s">
        <v>2810</v>
      </c>
      <c r="F1111" s="2">
        <v>46146.650127314817</v>
      </c>
      <c r="G1111" s="2">
        <v>46147</v>
      </c>
      <c r="I1111" t="s">
        <v>224</v>
      </c>
      <c r="J1111" t="s">
        <v>230</v>
      </c>
      <c r="L1111" t="s">
        <v>2848</v>
      </c>
      <c r="M1111" t="s">
        <v>809</v>
      </c>
      <c r="N1111" t="s">
        <v>237</v>
      </c>
      <c r="O1111" t="s">
        <v>257</v>
      </c>
      <c r="Q1111" t="s">
        <v>7655</v>
      </c>
      <c r="R1111" t="s">
        <v>2809</v>
      </c>
      <c r="S1111" t="s">
        <v>302</v>
      </c>
      <c r="T1111" t="s">
        <v>303</v>
      </c>
      <c r="U1111" t="s">
        <v>258</v>
      </c>
      <c r="V1111" t="s">
        <v>247</v>
      </c>
      <c r="W1111" t="s">
        <v>245</v>
      </c>
      <c r="X1111" t="s">
        <v>225</v>
      </c>
      <c r="Z1111">
        <v>1</v>
      </c>
      <c r="AA1111" t="s">
        <v>3921</v>
      </c>
      <c r="AB1111" t="s">
        <v>7656</v>
      </c>
      <c r="AC1111">
        <v>46148.623182870368</v>
      </c>
      <c r="AD1111">
        <v>46148</v>
      </c>
      <c r="AE1111" t="s">
        <v>3938</v>
      </c>
      <c r="AG1111" t="s">
        <v>248</v>
      </c>
      <c r="AH1111">
        <v>6107315746</v>
      </c>
      <c r="AI1111" t="s">
        <v>7657</v>
      </c>
      <c r="AM1111" t="s">
        <v>3925</v>
      </c>
      <c r="AN1111" t="s">
        <v>3926</v>
      </c>
      <c r="AO1111" t="s">
        <v>268</v>
      </c>
      <c r="AP1111" t="s">
        <v>693</v>
      </c>
      <c r="AQ1111" t="s">
        <v>3940</v>
      </c>
      <c r="AU1111" t="s">
        <v>4282</v>
      </c>
      <c r="AV1111" t="s">
        <v>4000</v>
      </c>
      <c r="AW1111" t="s">
        <v>227</v>
      </c>
      <c r="AX1111" t="s">
        <v>226</v>
      </c>
      <c r="AY1111" t="s">
        <v>254</v>
      </c>
      <c r="AZ1111" t="s">
        <v>230</v>
      </c>
      <c r="BA1111" t="s">
        <v>273</v>
      </c>
      <c r="BB1111" t="s">
        <v>380</v>
      </c>
      <c r="BC1111" t="s">
        <v>3927</v>
      </c>
      <c r="BD1111" t="s">
        <v>3927</v>
      </c>
      <c r="BE1111" t="s">
        <v>3927</v>
      </c>
      <c r="BF1111">
        <v>1</v>
      </c>
    </row>
    <row r="1112" spans="1:58" x14ac:dyDescent="0.3">
      <c r="A1112">
        <v>2026</v>
      </c>
      <c r="B1112">
        <v>202605</v>
      </c>
      <c r="C1112">
        <v>5</v>
      </c>
      <c r="D1112" s="14">
        <v>20001622054571</v>
      </c>
      <c r="E1112" t="s">
        <v>2810</v>
      </c>
      <c r="F1112" s="2">
        <v>46146.648888888885</v>
      </c>
      <c r="G1112" s="2">
        <v>46149</v>
      </c>
      <c r="I1112" t="s">
        <v>224</v>
      </c>
      <c r="J1112" t="s">
        <v>230</v>
      </c>
      <c r="L1112" t="s">
        <v>1390</v>
      </c>
      <c r="M1112" t="s">
        <v>309</v>
      </c>
      <c r="N1112" t="s">
        <v>297</v>
      </c>
      <c r="O1112" t="s">
        <v>283</v>
      </c>
      <c r="Q1112" t="s">
        <v>1394</v>
      </c>
      <c r="R1112" t="s">
        <v>2809</v>
      </c>
      <c r="S1112" t="s">
        <v>674</v>
      </c>
      <c r="T1112" t="s">
        <v>675</v>
      </c>
      <c r="U1112" t="s">
        <v>258</v>
      </c>
      <c r="V1112" t="s">
        <v>247</v>
      </c>
      <c r="W1112" t="s">
        <v>245</v>
      </c>
      <c r="X1112" t="s">
        <v>387</v>
      </c>
      <c r="Z1112">
        <v>1</v>
      </c>
      <c r="AA1112" t="s">
        <v>3921</v>
      </c>
      <c r="AB1112" t="s">
        <v>7658</v>
      </c>
      <c r="AC1112">
        <v>46150.616296296299</v>
      </c>
      <c r="AD1112">
        <v>46150</v>
      </c>
      <c r="AE1112" t="s">
        <v>3938</v>
      </c>
      <c r="AG1112" t="s">
        <v>359</v>
      </c>
      <c r="AH1112">
        <v>6108838274</v>
      </c>
      <c r="AI1112" t="s">
        <v>7659</v>
      </c>
      <c r="AM1112" t="s">
        <v>3925</v>
      </c>
      <c r="AN1112" t="s">
        <v>3926</v>
      </c>
      <c r="AO1112" t="s">
        <v>268</v>
      </c>
      <c r="AP1112" t="s">
        <v>330</v>
      </c>
      <c r="AQ1112" t="s">
        <v>3940</v>
      </c>
      <c r="AU1112" t="s">
        <v>4149</v>
      </c>
      <c r="AV1112" t="s">
        <v>4000</v>
      </c>
      <c r="AW1112" t="s">
        <v>447</v>
      </c>
      <c r="AX1112" t="s">
        <v>446</v>
      </c>
      <c r="AY1112" t="s">
        <v>253</v>
      </c>
      <c r="AZ1112" t="s">
        <v>230</v>
      </c>
      <c r="BA1112" t="s">
        <v>395</v>
      </c>
      <c r="BB1112" t="s">
        <v>1322</v>
      </c>
      <c r="BC1112" t="s">
        <v>3927</v>
      </c>
      <c r="BD1112" t="s">
        <v>3927</v>
      </c>
      <c r="BE1112" t="s">
        <v>3927</v>
      </c>
      <c r="BF1112">
        <v>12</v>
      </c>
    </row>
    <row r="1113" spans="1:58" x14ac:dyDescent="0.3">
      <c r="A1113">
        <v>2026</v>
      </c>
      <c r="B1113">
        <v>202605</v>
      </c>
      <c r="C1113">
        <v>5</v>
      </c>
      <c r="D1113" s="14">
        <v>20001622054134</v>
      </c>
      <c r="E1113" t="s">
        <v>2810</v>
      </c>
      <c r="F1113" s="2">
        <v>46146.6330787037</v>
      </c>
      <c r="G1113" s="2">
        <v>46147</v>
      </c>
      <c r="I1113" t="s">
        <v>224</v>
      </c>
      <c r="J1113" t="s">
        <v>230</v>
      </c>
      <c r="L1113" t="s">
        <v>3372</v>
      </c>
      <c r="M1113" t="s">
        <v>309</v>
      </c>
      <c r="N1113" t="s">
        <v>297</v>
      </c>
      <c r="O1113" t="s">
        <v>283</v>
      </c>
      <c r="Q1113" t="s">
        <v>7660</v>
      </c>
      <c r="R1113" t="s">
        <v>2809</v>
      </c>
      <c r="S1113" t="s">
        <v>7661</v>
      </c>
      <c r="T1113" t="s">
        <v>7662</v>
      </c>
      <c r="U1113" t="s">
        <v>4008</v>
      </c>
      <c r="V1113" t="s">
        <v>980</v>
      </c>
      <c r="W1113" t="s">
        <v>245</v>
      </c>
      <c r="X1113" t="s">
        <v>387</v>
      </c>
      <c r="Z1113">
        <v>4</v>
      </c>
      <c r="AA1113" t="s">
        <v>3921</v>
      </c>
      <c r="AB1113" t="s">
        <v>7663</v>
      </c>
      <c r="AC1113">
        <v>46153.358344907407</v>
      </c>
      <c r="AD1113">
        <v>46151</v>
      </c>
      <c r="AE1113" t="s">
        <v>3938</v>
      </c>
      <c r="AG1113" t="s">
        <v>4870</v>
      </c>
      <c r="AH1113">
        <v>6108813483</v>
      </c>
      <c r="AI1113" t="s">
        <v>7664</v>
      </c>
      <c r="AM1113" t="s">
        <v>3925</v>
      </c>
      <c r="AN1113" t="s">
        <v>3926</v>
      </c>
      <c r="AO1113" t="s">
        <v>268</v>
      </c>
      <c r="AP1113" t="s">
        <v>304</v>
      </c>
      <c r="AQ1113" t="s">
        <v>3940</v>
      </c>
      <c r="AU1113" t="s">
        <v>4220</v>
      </c>
      <c r="AV1113" t="s">
        <v>4000</v>
      </c>
      <c r="AW1113" t="s">
        <v>447</v>
      </c>
      <c r="AX1113" t="s">
        <v>446</v>
      </c>
      <c r="AY1113" t="s">
        <v>253</v>
      </c>
      <c r="AZ1113" t="s">
        <v>230</v>
      </c>
      <c r="BA1113" t="s">
        <v>395</v>
      </c>
      <c r="BB1113" t="s">
        <v>380</v>
      </c>
      <c r="BC1113" t="s">
        <v>3927</v>
      </c>
      <c r="BD1113" t="s">
        <v>3927</v>
      </c>
      <c r="BE1113" t="s">
        <v>3927</v>
      </c>
      <c r="BF1113">
        <v>12</v>
      </c>
    </row>
    <row r="1114" spans="1:58" x14ac:dyDescent="0.3">
      <c r="A1114">
        <v>2026</v>
      </c>
      <c r="B1114">
        <v>202605</v>
      </c>
      <c r="C1114">
        <v>5</v>
      </c>
      <c r="D1114" s="14">
        <v>20001622052473</v>
      </c>
      <c r="E1114" t="s">
        <v>2810</v>
      </c>
      <c r="F1114" s="2">
        <v>46146.644571759258</v>
      </c>
      <c r="G1114" s="2">
        <v>46149</v>
      </c>
      <c r="I1114" t="s">
        <v>224</v>
      </c>
      <c r="J1114" t="s">
        <v>230</v>
      </c>
      <c r="L1114" t="s">
        <v>3628</v>
      </c>
      <c r="M1114" t="s">
        <v>309</v>
      </c>
      <c r="N1114" t="s">
        <v>297</v>
      </c>
      <c r="O1114" t="s">
        <v>283</v>
      </c>
      <c r="Q1114" t="s">
        <v>7665</v>
      </c>
      <c r="R1114" t="s">
        <v>2809</v>
      </c>
      <c r="S1114" t="s">
        <v>758</v>
      </c>
      <c r="T1114" t="s">
        <v>759</v>
      </c>
      <c r="U1114" t="s">
        <v>258</v>
      </c>
      <c r="V1114" t="s">
        <v>247</v>
      </c>
      <c r="W1114" t="s">
        <v>245</v>
      </c>
      <c r="X1114" t="s">
        <v>387</v>
      </c>
      <c r="Z1114">
        <v>1</v>
      </c>
      <c r="AA1114" t="s">
        <v>3921</v>
      </c>
      <c r="AB1114" t="s">
        <v>7666</v>
      </c>
      <c r="AC1114">
        <v>46150.616296296299</v>
      </c>
      <c r="AD1114">
        <v>46150</v>
      </c>
      <c r="AE1114" t="s">
        <v>3938</v>
      </c>
      <c r="AG1114" t="s">
        <v>359</v>
      </c>
      <c r="AH1114">
        <v>6108831399</v>
      </c>
      <c r="AI1114" t="s">
        <v>7667</v>
      </c>
      <c r="AM1114" t="s">
        <v>3925</v>
      </c>
      <c r="AN1114" t="s">
        <v>3926</v>
      </c>
      <c r="AO1114" t="s">
        <v>268</v>
      </c>
      <c r="AP1114" t="s">
        <v>386</v>
      </c>
      <c r="AQ1114" t="s">
        <v>3940</v>
      </c>
      <c r="AU1114" t="s">
        <v>4149</v>
      </c>
      <c r="AV1114" t="s">
        <v>4000</v>
      </c>
      <c r="AW1114" t="s">
        <v>389</v>
      </c>
      <c r="AX1114" t="s">
        <v>388</v>
      </c>
      <c r="AY1114" t="s">
        <v>253</v>
      </c>
      <c r="AZ1114" t="s">
        <v>230</v>
      </c>
      <c r="BA1114" t="s">
        <v>395</v>
      </c>
      <c r="BB1114" t="s">
        <v>232</v>
      </c>
      <c r="BC1114" t="s">
        <v>3927</v>
      </c>
      <c r="BD1114" t="s">
        <v>3927</v>
      </c>
      <c r="BE1114" t="s">
        <v>3927</v>
      </c>
      <c r="BF1114">
        <v>12</v>
      </c>
    </row>
    <row r="1115" spans="1:58" x14ac:dyDescent="0.3">
      <c r="A1115">
        <v>2026</v>
      </c>
      <c r="B1115">
        <v>202605</v>
      </c>
      <c r="C1115">
        <v>5</v>
      </c>
      <c r="D1115" s="14">
        <v>20001622052171</v>
      </c>
      <c r="E1115" t="s">
        <v>2810</v>
      </c>
      <c r="F1115" s="2">
        <v>46146.633935185186</v>
      </c>
      <c r="G1115" s="2">
        <v>46147</v>
      </c>
      <c r="I1115" t="s">
        <v>224</v>
      </c>
      <c r="J1115" t="s">
        <v>230</v>
      </c>
      <c r="L1115" t="s">
        <v>3529</v>
      </c>
      <c r="M1115" t="s">
        <v>309</v>
      </c>
      <c r="N1115" t="s">
        <v>297</v>
      </c>
      <c r="O1115" t="s">
        <v>283</v>
      </c>
      <c r="Q1115" t="s">
        <v>7668</v>
      </c>
      <c r="R1115" t="s">
        <v>2809</v>
      </c>
      <c r="S1115" t="s">
        <v>4841</v>
      </c>
      <c r="T1115" t="s">
        <v>4842</v>
      </c>
      <c r="U1115" t="s">
        <v>4008</v>
      </c>
      <c r="V1115" t="s">
        <v>980</v>
      </c>
      <c r="W1115" t="s">
        <v>245</v>
      </c>
      <c r="X1115" t="s">
        <v>225</v>
      </c>
      <c r="Z1115">
        <v>4</v>
      </c>
      <c r="AA1115" t="s">
        <v>3921</v>
      </c>
      <c r="AB1115" t="s">
        <v>7669</v>
      </c>
      <c r="AC1115">
        <v>46153.358344907407</v>
      </c>
      <c r="AD1115">
        <v>46151</v>
      </c>
      <c r="AE1115" t="s">
        <v>3938</v>
      </c>
      <c r="AG1115" t="s">
        <v>4844</v>
      </c>
      <c r="AH1115">
        <v>6108839221</v>
      </c>
      <c r="AI1115" t="s">
        <v>7670</v>
      </c>
      <c r="AM1115" t="s">
        <v>3925</v>
      </c>
      <c r="AN1115" t="s">
        <v>3926</v>
      </c>
      <c r="AO1115" t="s">
        <v>268</v>
      </c>
      <c r="AP1115" t="s">
        <v>249</v>
      </c>
      <c r="AQ1115" t="s">
        <v>3940</v>
      </c>
      <c r="AU1115" t="s">
        <v>4220</v>
      </c>
      <c r="AV1115" t="s">
        <v>4000</v>
      </c>
      <c r="AW1115" t="s">
        <v>320</v>
      </c>
      <c r="AX1115" t="s">
        <v>319</v>
      </c>
      <c r="AY1115" t="s">
        <v>254</v>
      </c>
      <c r="AZ1115" t="s">
        <v>230</v>
      </c>
      <c r="BA1115" t="s">
        <v>395</v>
      </c>
      <c r="BB1115" t="s">
        <v>380</v>
      </c>
      <c r="BC1115" t="s">
        <v>3927</v>
      </c>
      <c r="BD1115" t="s">
        <v>3927</v>
      </c>
      <c r="BE1115" t="s">
        <v>3927</v>
      </c>
      <c r="BF1115">
        <v>12</v>
      </c>
    </row>
    <row r="1116" spans="1:58" x14ac:dyDescent="0.3">
      <c r="A1116">
        <v>2026</v>
      </c>
      <c r="B1116">
        <v>202605</v>
      </c>
      <c r="C1116">
        <v>5</v>
      </c>
      <c r="D1116" s="14">
        <v>20001622051827</v>
      </c>
      <c r="E1116" t="s">
        <v>2810</v>
      </c>
      <c r="F1116" s="2">
        <v>46146.657881944448</v>
      </c>
      <c r="G1116" s="2">
        <v>46147</v>
      </c>
      <c r="I1116" t="s">
        <v>224</v>
      </c>
      <c r="J1116" t="s">
        <v>230</v>
      </c>
      <c r="L1116" t="s">
        <v>3256</v>
      </c>
      <c r="M1116" t="s">
        <v>1336</v>
      </c>
      <c r="N1116" t="s">
        <v>546</v>
      </c>
      <c r="O1116" t="s">
        <v>554</v>
      </c>
      <c r="Q1116" t="s">
        <v>7671</v>
      </c>
      <c r="R1116" t="s">
        <v>2809</v>
      </c>
      <c r="S1116" t="s">
        <v>5687</v>
      </c>
      <c r="T1116" t="s">
        <v>5688</v>
      </c>
      <c r="U1116" t="s">
        <v>3034</v>
      </c>
      <c r="V1116" t="s">
        <v>647</v>
      </c>
      <c r="W1116" t="s">
        <v>245</v>
      </c>
      <c r="X1116" t="s">
        <v>225</v>
      </c>
      <c r="Z1116">
        <v>4</v>
      </c>
      <c r="AA1116" t="s">
        <v>3921</v>
      </c>
      <c r="AB1116" t="s">
        <v>7672</v>
      </c>
      <c r="AC1116">
        <v>46153.354085648149</v>
      </c>
      <c r="AD1116">
        <v>46151</v>
      </c>
      <c r="AE1116" t="s">
        <v>3938</v>
      </c>
      <c r="AG1116" t="s">
        <v>5111</v>
      </c>
      <c r="AH1116">
        <v>1042921507</v>
      </c>
      <c r="AI1116" t="s">
        <v>7673</v>
      </c>
      <c r="AM1116" t="s">
        <v>3925</v>
      </c>
      <c r="AN1116" t="s">
        <v>3926</v>
      </c>
      <c r="AO1116" t="s">
        <v>268</v>
      </c>
      <c r="AP1116" t="s">
        <v>386</v>
      </c>
      <c r="AQ1116" t="s">
        <v>3940</v>
      </c>
      <c r="AU1116" t="s">
        <v>4220</v>
      </c>
      <c r="AV1116" t="s">
        <v>4000</v>
      </c>
      <c r="AW1116" t="s">
        <v>227</v>
      </c>
      <c r="AX1116" t="s">
        <v>226</v>
      </c>
      <c r="AY1116" t="s">
        <v>254</v>
      </c>
      <c r="AZ1116" t="s">
        <v>230</v>
      </c>
      <c r="BA1116" t="s">
        <v>273</v>
      </c>
      <c r="BB1116" t="s">
        <v>380</v>
      </c>
      <c r="BC1116" t="s">
        <v>3927</v>
      </c>
      <c r="BD1116" t="s">
        <v>3927</v>
      </c>
      <c r="BE1116" t="s">
        <v>3927</v>
      </c>
      <c r="BF1116">
        <v>5</v>
      </c>
    </row>
    <row r="1117" spans="1:58" x14ac:dyDescent="0.3">
      <c r="A1117">
        <v>2026</v>
      </c>
      <c r="B1117">
        <v>202605</v>
      </c>
      <c r="C1117">
        <v>5</v>
      </c>
      <c r="D1117" s="14">
        <v>20001622050878</v>
      </c>
      <c r="E1117" t="s">
        <v>2810</v>
      </c>
      <c r="F1117" s="2">
        <v>46146.659062500003</v>
      </c>
      <c r="G1117" s="2">
        <v>46151</v>
      </c>
      <c r="I1117" t="s">
        <v>224</v>
      </c>
      <c r="J1117" t="s">
        <v>230</v>
      </c>
      <c r="L1117" t="s">
        <v>2886</v>
      </c>
      <c r="M1117" t="s">
        <v>1350</v>
      </c>
      <c r="N1117" t="s">
        <v>322</v>
      </c>
      <c r="O1117" t="s">
        <v>331</v>
      </c>
      <c r="Q1117" t="s">
        <v>7674</v>
      </c>
      <c r="R1117" t="s">
        <v>2809</v>
      </c>
      <c r="S1117" t="s">
        <v>4929</v>
      </c>
      <c r="T1117" t="s">
        <v>4930</v>
      </c>
      <c r="U1117" t="s">
        <v>3034</v>
      </c>
      <c r="V1117" t="s">
        <v>3994</v>
      </c>
      <c r="W1117" t="s">
        <v>245</v>
      </c>
      <c r="X1117" t="s">
        <v>225</v>
      </c>
      <c r="Z1117">
        <v>2</v>
      </c>
      <c r="AA1117" t="s">
        <v>3921</v>
      </c>
      <c r="AB1117" t="s">
        <v>7675</v>
      </c>
      <c r="AC1117">
        <v>46153.652141203704</v>
      </c>
      <c r="AD1117">
        <v>46153</v>
      </c>
      <c r="AE1117" t="s">
        <v>3938</v>
      </c>
      <c r="AG1117" t="s">
        <v>4828</v>
      </c>
      <c r="AH1117">
        <v>6108836334</v>
      </c>
      <c r="AI1117" t="s">
        <v>7676</v>
      </c>
      <c r="AM1117" t="s">
        <v>3925</v>
      </c>
      <c r="AN1117" t="s">
        <v>3926</v>
      </c>
      <c r="AO1117" t="s">
        <v>268</v>
      </c>
      <c r="AP1117" t="s">
        <v>386</v>
      </c>
      <c r="AQ1117" t="s">
        <v>3940</v>
      </c>
      <c r="AU1117" t="s">
        <v>4220</v>
      </c>
      <c r="AV1117" t="s">
        <v>4000</v>
      </c>
      <c r="AW1117" t="s">
        <v>320</v>
      </c>
      <c r="AX1117" t="s">
        <v>319</v>
      </c>
      <c r="AY1117" t="s">
        <v>254</v>
      </c>
      <c r="AZ1117" t="s">
        <v>230</v>
      </c>
      <c r="BA1117" t="s">
        <v>395</v>
      </c>
      <c r="BB1117" t="s">
        <v>380</v>
      </c>
      <c r="BC1117" t="s">
        <v>3927</v>
      </c>
      <c r="BD1117" t="s">
        <v>3927</v>
      </c>
      <c r="BE1117" t="s">
        <v>3927</v>
      </c>
      <c r="BF1117">
        <v>12</v>
      </c>
    </row>
    <row r="1118" spans="1:58" x14ac:dyDescent="0.3">
      <c r="A1118">
        <v>2026</v>
      </c>
      <c r="B1118">
        <v>202605</v>
      </c>
      <c r="C1118">
        <v>5</v>
      </c>
      <c r="D1118" s="14">
        <v>20001622048937</v>
      </c>
      <c r="E1118" t="s">
        <v>2810</v>
      </c>
      <c r="F1118" s="2">
        <v>46146.624108796299</v>
      </c>
      <c r="G1118" s="2">
        <v>46147</v>
      </c>
      <c r="I1118" t="s">
        <v>224</v>
      </c>
      <c r="J1118" t="s">
        <v>230</v>
      </c>
      <c r="L1118" t="s">
        <v>7677</v>
      </c>
      <c r="M1118" t="s">
        <v>7678</v>
      </c>
      <c r="N1118" t="s">
        <v>353</v>
      </c>
      <c r="O1118" t="s">
        <v>283</v>
      </c>
      <c r="Q1118" t="s">
        <v>7679</v>
      </c>
      <c r="R1118" t="s">
        <v>2809</v>
      </c>
      <c r="S1118" t="s">
        <v>5313</v>
      </c>
      <c r="T1118" t="s">
        <v>5314</v>
      </c>
      <c r="U1118" t="s">
        <v>3034</v>
      </c>
      <c r="V1118" t="s">
        <v>647</v>
      </c>
      <c r="W1118" t="s">
        <v>245</v>
      </c>
      <c r="X1118" t="s">
        <v>387</v>
      </c>
      <c r="Z1118">
        <v>4</v>
      </c>
      <c r="AA1118" t="s">
        <v>3921</v>
      </c>
      <c r="AB1118" t="s">
        <v>7680</v>
      </c>
      <c r="AC1118">
        <v>46153.354085648149</v>
      </c>
      <c r="AD1118">
        <v>46151</v>
      </c>
      <c r="AE1118" t="s">
        <v>3938</v>
      </c>
      <c r="AG1118" t="s">
        <v>5111</v>
      </c>
      <c r="AH1118">
        <v>6085976003</v>
      </c>
      <c r="AI1118" t="s">
        <v>7681</v>
      </c>
      <c r="AM1118" t="s">
        <v>3925</v>
      </c>
      <c r="AN1118" t="s">
        <v>3926</v>
      </c>
      <c r="AO1118" t="s">
        <v>268</v>
      </c>
      <c r="AP1118" t="s">
        <v>386</v>
      </c>
      <c r="AQ1118" t="s">
        <v>3940</v>
      </c>
      <c r="AU1118" t="s">
        <v>4220</v>
      </c>
      <c r="AV1118" t="s">
        <v>4000</v>
      </c>
      <c r="AW1118" t="s">
        <v>447</v>
      </c>
      <c r="AX1118" t="s">
        <v>446</v>
      </c>
      <c r="AY1118" t="s">
        <v>253</v>
      </c>
      <c r="AZ1118" t="s">
        <v>230</v>
      </c>
      <c r="BA1118" t="s">
        <v>273</v>
      </c>
      <c r="BB1118" t="s">
        <v>380</v>
      </c>
      <c r="BC1118" t="s">
        <v>3927</v>
      </c>
      <c r="BD1118" t="s">
        <v>3927</v>
      </c>
      <c r="BE1118" t="s">
        <v>3927</v>
      </c>
      <c r="BF1118">
        <v>16</v>
      </c>
    </row>
    <row r="1119" spans="1:58" x14ac:dyDescent="0.3">
      <c r="A1119">
        <v>2026</v>
      </c>
      <c r="B1119">
        <v>202605</v>
      </c>
      <c r="C1119">
        <v>5</v>
      </c>
      <c r="D1119" s="14">
        <v>20001622048677</v>
      </c>
      <c r="E1119" t="s">
        <v>2810</v>
      </c>
      <c r="F1119" s="2">
        <v>46146.650995370372</v>
      </c>
      <c r="G1119" s="2">
        <v>46147</v>
      </c>
      <c r="I1119" t="s">
        <v>224</v>
      </c>
      <c r="J1119" t="s">
        <v>230</v>
      </c>
      <c r="L1119" t="s">
        <v>3334</v>
      </c>
      <c r="M1119" t="s">
        <v>309</v>
      </c>
      <c r="N1119" t="s">
        <v>297</v>
      </c>
      <c r="O1119" t="s">
        <v>283</v>
      </c>
      <c r="Q1119" t="s">
        <v>7682</v>
      </c>
      <c r="R1119" t="s">
        <v>2809</v>
      </c>
      <c r="S1119" t="s">
        <v>463</v>
      </c>
      <c r="T1119" t="s">
        <v>464</v>
      </c>
      <c r="U1119" t="s">
        <v>258</v>
      </c>
      <c r="V1119" t="s">
        <v>247</v>
      </c>
      <c r="W1119" t="s">
        <v>245</v>
      </c>
      <c r="X1119" t="s">
        <v>225</v>
      </c>
      <c r="Z1119">
        <v>1</v>
      </c>
      <c r="AA1119" t="s">
        <v>3921</v>
      </c>
      <c r="AB1119" t="s">
        <v>7683</v>
      </c>
      <c r="AC1119">
        <v>46148.623182870368</v>
      </c>
      <c r="AD1119">
        <v>46148</v>
      </c>
      <c r="AE1119" t="s">
        <v>3938</v>
      </c>
      <c r="AG1119" t="s">
        <v>410</v>
      </c>
      <c r="AH1119">
        <v>6108829426</v>
      </c>
      <c r="AI1119" t="s">
        <v>7684</v>
      </c>
      <c r="AM1119" t="s">
        <v>3925</v>
      </c>
      <c r="AN1119" t="s">
        <v>3926</v>
      </c>
      <c r="AO1119" t="s">
        <v>268</v>
      </c>
      <c r="AP1119" t="s">
        <v>386</v>
      </c>
      <c r="AQ1119" t="s">
        <v>3940</v>
      </c>
      <c r="AU1119" t="s">
        <v>4282</v>
      </c>
      <c r="AV1119" t="s">
        <v>4000</v>
      </c>
      <c r="AW1119" t="s">
        <v>227</v>
      </c>
      <c r="AX1119" t="s">
        <v>226</v>
      </c>
      <c r="AY1119" t="s">
        <v>254</v>
      </c>
      <c r="AZ1119" t="s">
        <v>230</v>
      </c>
      <c r="BA1119" t="s">
        <v>395</v>
      </c>
      <c r="BB1119" t="s">
        <v>380</v>
      </c>
      <c r="BC1119" t="s">
        <v>3927</v>
      </c>
      <c r="BD1119" t="s">
        <v>3927</v>
      </c>
      <c r="BE1119" t="s">
        <v>3927</v>
      </c>
      <c r="BF1119">
        <v>12</v>
      </c>
    </row>
    <row r="1120" spans="1:58" x14ac:dyDescent="0.3">
      <c r="A1120">
        <v>2026</v>
      </c>
      <c r="B1120">
        <v>202605</v>
      </c>
      <c r="C1120">
        <v>5</v>
      </c>
      <c r="D1120" s="14">
        <v>20001622048224</v>
      </c>
      <c r="E1120" t="s">
        <v>2810</v>
      </c>
      <c r="F1120" s="2">
        <v>46146.634652777779</v>
      </c>
      <c r="G1120" s="2">
        <v>46147</v>
      </c>
      <c r="I1120" t="s">
        <v>224</v>
      </c>
      <c r="J1120" t="s">
        <v>230</v>
      </c>
      <c r="L1120" t="s">
        <v>3549</v>
      </c>
      <c r="M1120" t="s">
        <v>309</v>
      </c>
      <c r="N1120" t="s">
        <v>297</v>
      </c>
      <c r="O1120" t="s">
        <v>283</v>
      </c>
      <c r="Q1120" t="s">
        <v>7685</v>
      </c>
      <c r="R1120" t="s">
        <v>2809</v>
      </c>
      <c r="S1120" t="s">
        <v>7080</v>
      </c>
      <c r="T1120" t="s">
        <v>7081</v>
      </c>
      <c r="U1120" t="s">
        <v>4796</v>
      </c>
      <c r="V1120" t="s">
        <v>2024</v>
      </c>
      <c r="W1120" t="s">
        <v>245</v>
      </c>
      <c r="X1120" t="s">
        <v>225</v>
      </c>
      <c r="Z1120">
        <v>4</v>
      </c>
      <c r="AA1120" t="s">
        <v>3921</v>
      </c>
      <c r="AB1120" t="s">
        <v>7686</v>
      </c>
      <c r="AC1120">
        <v>46153.691145833334</v>
      </c>
      <c r="AD1120">
        <v>46151</v>
      </c>
      <c r="AE1120" t="s">
        <v>3938</v>
      </c>
      <c r="AG1120" t="s">
        <v>6701</v>
      </c>
      <c r="AH1120">
        <v>6108835292</v>
      </c>
      <c r="AI1120" t="s">
        <v>7687</v>
      </c>
      <c r="AM1120" t="s">
        <v>3925</v>
      </c>
      <c r="AN1120" t="s">
        <v>3926</v>
      </c>
      <c r="AO1120" t="s">
        <v>268</v>
      </c>
      <c r="AP1120" t="s">
        <v>304</v>
      </c>
      <c r="AQ1120" t="s">
        <v>3940</v>
      </c>
      <c r="AU1120" t="s">
        <v>4220</v>
      </c>
      <c r="AV1120" t="s">
        <v>4000</v>
      </c>
      <c r="AW1120" t="s">
        <v>5143</v>
      </c>
      <c r="AX1120" t="s">
        <v>3056</v>
      </c>
      <c r="AY1120" t="s">
        <v>254</v>
      </c>
      <c r="AZ1120" t="s">
        <v>230</v>
      </c>
      <c r="BA1120" t="s">
        <v>395</v>
      </c>
      <c r="BB1120" t="s">
        <v>380</v>
      </c>
      <c r="BC1120" t="s">
        <v>3927</v>
      </c>
      <c r="BD1120" t="s">
        <v>3927</v>
      </c>
      <c r="BE1120" t="s">
        <v>3927</v>
      </c>
      <c r="BF1120">
        <v>12</v>
      </c>
    </row>
    <row r="1121" spans="1:58" x14ac:dyDescent="0.3">
      <c r="A1121">
        <v>2026</v>
      </c>
      <c r="B1121">
        <v>202605</v>
      </c>
      <c r="C1121">
        <v>5</v>
      </c>
      <c r="D1121" s="14">
        <v>20001622048073</v>
      </c>
      <c r="E1121" t="s">
        <v>2810</v>
      </c>
      <c r="F1121" s="2">
        <v>46146.628888888888</v>
      </c>
      <c r="G1121" s="2">
        <v>46147</v>
      </c>
      <c r="I1121" t="s">
        <v>224</v>
      </c>
      <c r="J1121" t="s">
        <v>230</v>
      </c>
      <c r="L1121" t="s">
        <v>3843</v>
      </c>
      <c r="M1121" t="s">
        <v>4232</v>
      </c>
      <c r="N1121" t="s">
        <v>353</v>
      </c>
      <c r="O1121" t="s">
        <v>283</v>
      </c>
      <c r="Q1121" t="s">
        <v>7688</v>
      </c>
      <c r="R1121" t="s">
        <v>2809</v>
      </c>
      <c r="S1121" t="s">
        <v>4929</v>
      </c>
      <c r="T1121" t="s">
        <v>4930</v>
      </c>
      <c r="U1121" t="s">
        <v>3034</v>
      </c>
      <c r="V1121" t="s">
        <v>3994</v>
      </c>
      <c r="W1121" t="s">
        <v>245</v>
      </c>
      <c r="X1121" t="s">
        <v>225</v>
      </c>
      <c r="Z1121">
        <v>1</v>
      </c>
      <c r="AA1121" t="s">
        <v>3921</v>
      </c>
      <c r="AB1121" t="s">
        <v>7689</v>
      </c>
      <c r="AC1121">
        <v>46148.683530092596</v>
      </c>
      <c r="AD1121">
        <v>46148</v>
      </c>
      <c r="AE1121" t="s">
        <v>3938</v>
      </c>
      <c r="AG1121" t="s">
        <v>4828</v>
      </c>
      <c r="AH1121">
        <v>6108832355</v>
      </c>
      <c r="AI1121" t="s">
        <v>7690</v>
      </c>
      <c r="AM1121" t="s">
        <v>3925</v>
      </c>
      <c r="AN1121" t="s">
        <v>3926</v>
      </c>
      <c r="AO1121" t="s">
        <v>268</v>
      </c>
      <c r="AP1121" t="s">
        <v>249</v>
      </c>
      <c r="AQ1121" t="s">
        <v>3940</v>
      </c>
      <c r="AU1121" t="s">
        <v>4282</v>
      </c>
      <c r="AV1121" t="s">
        <v>4000</v>
      </c>
      <c r="AW1121" t="s">
        <v>320</v>
      </c>
      <c r="AX1121" t="s">
        <v>319</v>
      </c>
      <c r="AY1121" t="s">
        <v>254</v>
      </c>
      <c r="AZ1121" t="s">
        <v>230</v>
      </c>
      <c r="BA1121" t="s">
        <v>395</v>
      </c>
      <c r="BB1121" t="s">
        <v>380</v>
      </c>
      <c r="BC1121" t="s">
        <v>3927</v>
      </c>
      <c r="BD1121" t="s">
        <v>3927</v>
      </c>
      <c r="BE1121" t="s">
        <v>3927</v>
      </c>
      <c r="BF1121">
        <v>12</v>
      </c>
    </row>
    <row r="1122" spans="1:58" x14ac:dyDescent="0.3">
      <c r="A1122">
        <v>2026</v>
      </c>
      <c r="B1122">
        <v>202605</v>
      </c>
      <c r="C1122">
        <v>5</v>
      </c>
      <c r="D1122" s="14">
        <v>20001622046094</v>
      </c>
      <c r="E1122" t="s">
        <v>2810</v>
      </c>
      <c r="F1122" s="2">
        <v>46146.629178240742</v>
      </c>
      <c r="G1122" s="2">
        <v>46149</v>
      </c>
      <c r="I1122" t="s">
        <v>224</v>
      </c>
      <c r="J1122" t="s">
        <v>230</v>
      </c>
      <c r="L1122" t="s">
        <v>239</v>
      </c>
      <c r="M1122" t="s">
        <v>261</v>
      </c>
      <c r="N1122" t="s">
        <v>237</v>
      </c>
      <c r="O1122" t="s">
        <v>257</v>
      </c>
      <c r="Q1122" t="s">
        <v>7691</v>
      </c>
      <c r="R1122" t="s">
        <v>2809</v>
      </c>
      <c r="S1122" t="s">
        <v>5050</v>
      </c>
      <c r="T1122" t="s">
        <v>5051</v>
      </c>
      <c r="U1122" t="s">
        <v>4008</v>
      </c>
      <c r="V1122" t="s">
        <v>980</v>
      </c>
      <c r="W1122" t="s">
        <v>245</v>
      </c>
      <c r="X1122" t="s">
        <v>225</v>
      </c>
      <c r="Z1122">
        <v>4</v>
      </c>
      <c r="AA1122" t="s">
        <v>3921</v>
      </c>
      <c r="AB1122" t="s">
        <v>7692</v>
      </c>
      <c r="AC1122">
        <v>46153.706782407404</v>
      </c>
      <c r="AD1122">
        <v>46153</v>
      </c>
      <c r="AE1122" t="s">
        <v>3938</v>
      </c>
      <c r="AG1122" t="s">
        <v>4870</v>
      </c>
      <c r="AH1122">
        <v>6108827453</v>
      </c>
      <c r="AI1122" t="s">
        <v>7693</v>
      </c>
      <c r="AM1122" t="s">
        <v>3925</v>
      </c>
      <c r="AN1122" t="s">
        <v>3926</v>
      </c>
      <c r="AO1122" t="s">
        <v>268</v>
      </c>
      <c r="AP1122" t="s">
        <v>249</v>
      </c>
      <c r="AQ1122" t="s">
        <v>3940</v>
      </c>
      <c r="AU1122" t="s">
        <v>4220</v>
      </c>
      <c r="AV1122" t="s">
        <v>4000</v>
      </c>
      <c r="AW1122" t="s">
        <v>5143</v>
      </c>
      <c r="AX1122" t="s">
        <v>3056</v>
      </c>
      <c r="AY1122" t="s">
        <v>254</v>
      </c>
      <c r="AZ1122" t="s">
        <v>230</v>
      </c>
      <c r="BA1122" t="s">
        <v>395</v>
      </c>
      <c r="BB1122" t="s">
        <v>380</v>
      </c>
      <c r="BC1122" t="s">
        <v>3927</v>
      </c>
      <c r="BD1122" t="s">
        <v>3927</v>
      </c>
      <c r="BE1122" t="s">
        <v>3927</v>
      </c>
      <c r="BF1122">
        <v>12</v>
      </c>
    </row>
    <row r="1123" spans="1:58" x14ac:dyDescent="0.3">
      <c r="A1123">
        <v>2026</v>
      </c>
      <c r="B1123">
        <v>202605</v>
      </c>
      <c r="C1123">
        <v>5</v>
      </c>
      <c r="D1123" s="14">
        <v>20001622046009</v>
      </c>
      <c r="E1123" t="s">
        <v>2810</v>
      </c>
      <c r="F1123" s="2">
        <v>46146.626203703701</v>
      </c>
      <c r="G1123" s="2">
        <v>46148</v>
      </c>
      <c r="I1123" t="s">
        <v>224</v>
      </c>
      <c r="J1123" t="s">
        <v>230</v>
      </c>
      <c r="L1123" t="s">
        <v>3142</v>
      </c>
      <c r="M1123" t="s">
        <v>809</v>
      </c>
      <c r="N1123" t="s">
        <v>237</v>
      </c>
      <c r="O1123" t="s">
        <v>257</v>
      </c>
      <c r="Q1123" t="s">
        <v>7694</v>
      </c>
      <c r="R1123" t="s">
        <v>2809</v>
      </c>
      <c r="S1123" t="s">
        <v>5446</v>
      </c>
      <c r="T1123" t="s">
        <v>5447</v>
      </c>
      <c r="U1123" t="s">
        <v>3034</v>
      </c>
      <c r="V1123" t="s">
        <v>647</v>
      </c>
      <c r="W1123" t="s">
        <v>245</v>
      </c>
      <c r="X1123" t="s">
        <v>225</v>
      </c>
      <c r="Z1123">
        <v>4</v>
      </c>
      <c r="AA1123" t="s">
        <v>3921</v>
      </c>
      <c r="AB1123" t="s">
        <v>7695</v>
      </c>
      <c r="AC1123">
        <v>46153.354085648149</v>
      </c>
      <c r="AD1123">
        <v>46152</v>
      </c>
      <c r="AE1123" t="s">
        <v>3938</v>
      </c>
      <c r="AG1123" t="s">
        <v>5111</v>
      </c>
      <c r="AH1123">
        <v>6108833306</v>
      </c>
      <c r="AI1123" t="s">
        <v>7696</v>
      </c>
      <c r="AM1123" t="s">
        <v>3925</v>
      </c>
      <c r="AN1123" t="s">
        <v>3926</v>
      </c>
      <c r="AO1123" t="s">
        <v>268</v>
      </c>
      <c r="AP1123" t="s">
        <v>304</v>
      </c>
      <c r="AQ1123" t="s">
        <v>3940</v>
      </c>
      <c r="AU1123" t="s">
        <v>4220</v>
      </c>
      <c r="AV1123" t="s">
        <v>4000</v>
      </c>
      <c r="AW1123" t="s">
        <v>320</v>
      </c>
      <c r="AX1123" t="s">
        <v>319</v>
      </c>
      <c r="AY1123" t="s">
        <v>254</v>
      </c>
      <c r="AZ1123" t="s">
        <v>230</v>
      </c>
      <c r="BA1123" t="s">
        <v>395</v>
      </c>
      <c r="BB1123" t="s">
        <v>380</v>
      </c>
      <c r="BC1123" t="s">
        <v>3927</v>
      </c>
      <c r="BD1123" t="s">
        <v>3927</v>
      </c>
      <c r="BE1123" t="s">
        <v>3927</v>
      </c>
      <c r="BF1123">
        <v>12</v>
      </c>
    </row>
    <row r="1124" spans="1:58" x14ac:dyDescent="0.3">
      <c r="A1124">
        <v>2026</v>
      </c>
      <c r="B1124">
        <v>202605</v>
      </c>
      <c r="C1124">
        <v>5</v>
      </c>
      <c r="D1124" s="14">
        <v>20001622042815</v>
      </c>
      <c r="E1124" t="s">
        <v>2810</v>
      </c>
      <c r="F1124" s="2">
        <v>46146.655266203707</v>
      </c>
      <c r="G1124" s="2">
        <v>46147</v>
      </c>
      <c r="I1124" t="s">
        <v>224</v>
      </c>
      <c r="J1124" t="s">
        <v>230</v>
      </c>
      <c r="L1124" t="s">
        <v>2993</v>
      </c>
      <c r="M1124" t="s">
        <v>5322</v>
      </c>
      <c r="N1124" t="s">
        <v>2857</v>
      </c>
      <c r="O1124" t="s">
        <v>257</v>
      </c>
      <c r="Q1124" t="s">
        <v>7697</v>
      </c>
      <c r="R1124" t="s">
        <v>2809</v>
      </c>
      <c r="S1124" t="s">
        <v>5494</v>
      </c>
      <c r="T1124" t="s">
        <v>5495</v>
      </c>
      <c r="U1124" t="s">
        <v>3034</v>
      </c>
      <c r="V1124" t="s">
        <v>647</v>
      </c>
      <c r="W1124" t="s">
        <v>245</v>
      </c>
      <c r="X1124" t="s">
        <v>225</v>
      </c>
      <c r="Z1124">
        <v>4</v>
      </c>
      <c r="AA1124" t="s">
        <v>3921</v>
      </c>
      <c r="AB1124" t="s">
        <v>7698</v>
      </c>
      <c r="AC1124">
        <v>46153.354085648149</v>
      </c>
      <c r="AD1124">
        <v>46151</v>
      </c>
      <c r="AE1124" t="s">
        <v>3938</v>
      </c>
      <c r="AG1124" t="s">
        <v>5111</v>
      </c>
      <c r="AH1124">
        <v>6087203965</v>
      </c>
      <c r="AI1124" t="s">
        <v>7699</v>
      </c>
      <c r="AM1124" t="s">
        <v>3925</v>
      </c>
      <c r="AN1124" t="s">
        <v>3926</v>
      </c>
      <c r="AO1124" t="s">
        <v>268</v>
      </c>
      <c r="AP1124" t="s">
        <v>693</v>
      </c>
      <c r="AQ1124" t="s">
        <v>3940</v>
      </c>
      <c r="AU1124" t="s">
        <v>4220</v>
      </c>
      <c r="AV1124" t="s">
        <v>4000</v>
      </c>
      <c r="AW1124" t="s">
        <v>227</v>
      </c>
      <c r="AX1124" t="s">
        <v>226</v>
      </c>
      <c r="AY1124" t="s">
        <v>254</v>
      </c>
      <c r="AZ1124" t="s">
        <v>230</v>
      </c>
      <c r="BA1124" t="s">
        <v>273</v>
      </c>
      <c r="BB1124" t="s">
        <v>380</v>
      </c>
      <c r="BC1124" t="s">
        <v>3927</v>
      </c>
      <c r="BD1124" t="s">
        <v>3927</v>
      </c>
      <c r="BE1124" t="s">
        <v>3927</v>
      </c>
      <c r="BF1124">
        <v>9</v>
      </c>
    </row>
    <row r="1125" spans="1:58" x14ac:dyDescent="0.3">
      <c r="A1125">
        <v>2026</v>
      </c>
      <c r="B1125">
        <v>202605</v>
      </c>
      <c r="C1125">
        <v>5</v>
      </c>
      <c r="D1125" s="14">
        <v>20001622031568</v>
      </c>
      <c r="E1125" t="s">
        <v>2810</v>
      </c>
      <c r="F1125" s="2">
        <v>46146.614583333336</v>
      </c>
      <c r="G1125" s="2">
        <v>46147</v>
      </c>
      <c r="I1125" t="s">
        <v>224</v>
      </c>
      <c r="J1125" t="s">
        <v>230</v>
      </c>
      <c r="L1125" t="s">
        <v>3824</v>
      </c>
      <c r="M1125" t="s">
        <v>364</v>
      </c>
      <c r="N1125" t="s">
        <v>353</v>
      </c>
      <c r="O1125" t="s">
        <v>283</v>
      </c>
      <c r="Q1125" t="s">
        <v>7700</v>
      </c>
      <c r="R1125" t="s">
        <v>2809</v>
      </c>
      <c r="S1125" t="s">
        <v>5274</v>
      </c>
      <c r="T1125" t="s">
        <v>5275</v>
      </c>
      <c r="U1125" t="s">
        <v>3034</v>
      </c>
      <c r="V1125" t="s">
        <v>647</v>
      </c>
      <c r="W1125" t="s">
        <v>245</v>
      </c>
      <c r="X1125" t="s">
        <v>225</v>
      </c>
      <c r="Z1125">
        <v>4</v>
      </c>
      <c r="AA1125" t="s">
        <v>3921</v>
      </c>
      <c r="AB1125" t="s">
        <v>3995</v>
      </c>
      <c r="AC1125">
        <v>46153.458136574074</v>
      </c>
      <c r="AD1125">
        <v>46151</v>
      </c>
      <c r="AE1125" t="s">
        <v>3938</v>
      </c>
      <c r="AG1125" t="s">
        <v>5135</v>
      </c>
      <c r="AH1125">
        <v>6108839174</v>
      </c>
      <c r="AI1125" t="s">
        <v>7701</v>
      </c>
      <c r="AM1125" t="s">
        <v>3925</v>
      </c>
      <c r="AN1125" t="s">
        <v>3926</v>
      </c>
      <c r="AO1125" t="s">
        <v>268</v>
      </c>
      <c r="AP1125" t="s">
        <v>304</v>
      </c>
      <c r="AQ1125" t="s">
        <v>3998</v>
      </c>
      <c r="AU1125" t="s">
        <v>4220</v>
      </c>
      <c r="AV1125" t="s">
        <v>4000</v>
      </c>
      <c r="AW1125" t="s">
        <v>320</v>
      </c>
      <c r="AX1125" t="s">
        <v>319</v>
      </c>
      <c r="AY1125" t="s">
        <v>254</v>
      </c>
      <c r="AZ1125" t="s">
        <v>230</v>
      </c>
      <c r="BA1125" t="s">
        <v>395</v>
      </c>
      <c r="BB1125" t="s">
        <v>380</v>
      </c>
      <c r="BC1125" t="s">
        <v>3927</v>
      </c>
      <c r="BD1125" t="s">
        <v>3927</v>
      </c>
      <c r="BE1125" t="s">
        <v>3927</v>
      </c>
      <c r="BF1125">
        <v>12</v>
      </c>
    </row>
    <row r="1126" spans="1:58" x14ac:dyDescent="0.3">
      <c r="A1126">
        <v>2026</v>
      </c>
      <c r="B1126">
        <v>202605</v>
      </c>
      <c r="C1126">
        <v>5</v>
      </c>
      <c r="D1126" s="14">
        <v>20001622030705</v>
      </c>
      <c r="E1126" t="s">
        <v>2810</v>
      </c>
      <c r="F1126" s="2">
        <v>46146.619201388887</v>
      </c>
      <c r="G1126" s="2">
        <v>46148</v>
      </c>
      <c r="I1126" t="s">
        <v>224</v>
      </c>
      <c r="J1126" t="s">
        <v>230</v>
      </c>
      <c r="L1126" t="s">
        <v>3335</v>
      </c>
      <c r="M1126" t="s">
        <v>309</v>
      </c>
      <c r="N1126" t="s">
        <v>297</v>
      </c>
      <c r="O1126" t="s">
        <v>283</v>
      </c>
      <c r="Q1126" t="s">
        <v>7702</v>
      </c>
      <c r="R1126" t="s">
        <v>2809</v>
      </c>
      <c r="S1126" t="s">
        <v>5693</v>
      </c>
      <c r="T1126" t="s">
        <v>5694</v>
      </c>
      <c r="U1126" t="s">
        <v>3034</v>
      </c>
      <c r="V1126" t="s">
        <v>647</v>
      </c>
      <c r="W1126" t="s">
        <v>245</v>
      </c>
      <c r="X1126" t="s">
        <v>387</v>
      </c>
      <c r="Z1126">
        <v>4</v>
      </c>
      <c r="AA1126" t="s">
        <v>3921</v>
      </c>
      <c r="AB1126" t="s">
        <v>7703</v>
      </c>
      <c r="AC1126">
        <v>46153.354085648149</v>
      </c>
      <c r="AD1126">
        <v>46152</v>
      </c>
      <c r="AE1126" t="s">
        <v>3938</v>
      </c>
      <c r="AG1126" t="s">
        <v>5111</v>
      </c>
      <c r="AH1126">
        <v>6108823392</v>
      </c>
      <c r="AI1126" t="s">
        <v>7704</v>
      </c>
      <c r="AM1126" t="s">
        <v>3925</v>
      </c>
      <c r="AN1126" t="s">
        <v>3926</v>
      </c>
      <c r="AO1126" t="s">
        <v>268</v>
      </c>
      <c r="AP1126" t="s">
        <v>304</v>
      </c>
      <c r="AQ1126" t="s">
        <v>3940</v>
      </c>
      <c r="AU1126" t="s">
        <v>4220</v>
      </c>
      <c r="AV1126" t="s">
        <v>4000</v>
      </c>
      <c r="AW1126" t="s">
        <v>447</v>
      </c>
      <c r="AX1126" t="s">
        <v>446</v>
      </c>
      <c r="AY1126" t="s">
        <v>253</v>
      </c>
      <c r="AZ1126" t="s">
        <v>230</v>
      </c>
      <c r="BA1126" t="s">
        <v>395</v>
      </c>
      <c r="BB1126" t="s">
        <v>2234</v>
      </c>
      <c r="BC1126" t="s">
        <v>3927</v>
      </c>
      <c r="BD1126" t="s">
        <v>3927</v>
      </c>
      <c r="BE1126" t="s">
        <v>3927</v>
      </c>
      <c r="BF1126">
        <v>12</v>
      </c>
    </row>
    <row r="1127" spans="1:58" x14ac:dyDescent="0.3">
      <c r="A1127">
        <v>2026</v>
      </c>
      <c r="B1127">
        <v>202605</v>
      </c>
      <c r="C1127">
        <v>5</v>
      </c>
      <c r="D1127" s="14">
        <v>20001622030331</v>
      </c>
      <c r="E1127" t="s">
        <v>2810</v>
      </c>
      <c r="F1127" s="2">
        <v>46146.604548611111</v>
      </c>
      <c r="G1127" s="2">
        <v>46150</v>
      </c>
      <c r="I1127" t="s">
        <v>224</v>
      </c>
      <c r="J1127" t="s">
        <v>230</v>
      </c>
      <c r="L1127" t="s">
        <v>1488</v>
      </c>
      <c r="M1127" t="s">
        <v>334</v>
      </c>
      <c r="N1127" t="s">
        <v>322</v>
      </c>
      <c r="O1127" t="s">
        <v>331</v>
      </c>
      <c r="Q1127" t="s">
        <v>7705</v>
      </c>
      <c r="R1127" t="s">
        <v>2809</v>
      </c>
      <c r="S1127" t="s">
        <v>6774</v>
      </c>
      <c r="T1127" t="s">
        <v>6775</v>
      </c>
      <c r="U1127" t="s">
        <v>3034</v>
      </c>
      <c r="V1127" t="s">
        <v>647</v>
      </c>
      <c r="W1127" t="s">
        <v>245</v>
      </c>
      <c r="X1127" t="s">
        <v>387</v>
      </c>
      <c r="Z1127">
        <v>4</v>
      </c>
      <c r="AA1127" t="s">
        <v>3921</v>
      </c>
      <c r="AB1127" t="s">
        <v>7706</v>
      </c>
      <c r="AC1127">
        <v>46154.683587962965</v>
      </c>
      <c r="AD1127">
        <v>46154</v>
      </c>
      <c r="AE1127" t="s">
        <v>3938</v>
      </c>
      <c r="AG1127" t="s">
        <v>5111</v>
      </c>
      <c r="AH1127">
        <v>6108837194</v>
      </c>
      <c r="AI1127" t="s">
        <v>7707</v>
      </c>
      <c r="AM1127" t="s">
        <v>3925</v>
      </c>
      <c r="AN1127" t="s">
        <v>3926</v>
      </c>
      <c r="AO1127" t="s">
        <v>268</v>
      </c>
      <c r="AP1127" t="s">
        <v>386</v>
      </c>
      <c r="AQ1127" t="s">
        <v>3940</v>
      </c>
      <c r="AU1127" t="s">
        <v>3999</v>
      </c>
      <c r="AV1127" t="s">
        <v>4000</v>
      </c>
      <c r="AW1127" t="s">
        <v>447</v>
      </c>
      <c r="AX1127" t="s">
        <v>446</v>
      </c>
      <c r="AY1127" t="s">
        <v>253</v>
      </c>
      <c r="AZ1127" t="s">
        <v>230</v>
      </c>
      <c r="BA1127" t="s">
        <v>273</v>
      </c>
      <c r="BB1127" t="s">
        <v>380</v>
      </c>
      <c r="BC1127" t="s">
        <v>3927</v>
      </c>
      <c r="BD1127" t="s">
        <v>3927</v>
      </c>
      <c r="BE1127" t="s">
        <v>3927</v>
      </c>
      <c r="BF1127">
        <v>5</v>
      </c>
    </row>
    <row r="1128" spans="1:58" x14ac:dyDescent="0.3">
      <c r="A1128">
        <v>2026</v>
      </c>
      <c r="B1128">
        <v>202605</v>
      </c>
      <c r="C1128">
        <v>5</v>
      </c>
      <c r="D1128" s="14">
        <v>20001622028362</v>
      </c>
      <c r="E1128" t="s">
        <v>2810</v>
      </c>
      <c r="F1128" s="2">
        <v>46146.604317129626</v>
      </c>
      <c r="G1128" s="2">
        <v>46147</v>
      </c>
      <c r="I1128" t="s">
        <v>224</v>
      </c>
      <c r="J1128" t="s">
        <v>230</v>
      </c>
      <c r="L1128" t="s">
        <v>7708</v>
      </c>
      <c r="M1128" t="s">
        <v>309</v>
      </c>
      <c r="N1128" t="s">
        <v>297</v>
      </c>
      <c r="O1128" t="s">
        <v>283</v>
      </c>
      <c r="Q1128" t="s">
        <v>7709</v>
      </c>
      <c r="R1128" t="s">
        <v>2809</v>
      </c>
      <c r="S1128" t="s">
        <v>1640</v>
      </c>
      <c r="T1128" t="s">
        <v>1641</v>
      </c>
      <c r="U1128" t="s">
        <v>258</v>
      </c>
      <c r="V1128" t="s">
        <v>247</v>
      </c>
      <c r="W1128" t="s">
        <v>245</v>
      </c>
      <c r="X1128" t="s">
        <v>225</v>
      </c>
      <c r="Z1128">
        <v>1</v>
      </c>
      <c r="AA1128" t="s">
        <v>3921</v>
      </c>
      <c r="AB1128" t="s">
        <v>7710</v>
      </c>
      <c r="AC1128">
        <v>46148.623182870368</v>
      </c>
      <c r="AD1128">
        <v>46148</v>
      </c>
      <c r="AE1128" t="s">
        <v>3938</v>
      </c>
      <c r="AG1128" t="s">
        <v>329</v>
      </c>
      <c r="AH1128">
        <v>6108834219</v>
      </c>
      <c r="AI1128" t="s">
        <v>7711</v>
      </c>
      <c r="AM1128" t="s">
        <v>3925</v>
      </c>
      <c r="AN1128" t="s">
        <v>3926</v>
      </c>
      <c r="AO1128" t="s">
        <v>268</v>
      </c>
      <c r="AP1128" t="s">
        <v>304</v>
      </c>
      <c r="AQ1128" t="s">
        <v>3940</v>
      </c>
      <c r="AU1128" t="s">
        <v>4282</v>
      </c>
      <c r="AV1128" t="s">
        <v>4000</v>
      </c>
      <c r="AW1128" t="s">
        <v>320</v>
      </c>
      <c r="AX1128" t="s">
        <v>319</v>
      </c>
      <c r="AY1128" t="s">
        <v>254</v>
      </c>
      <c r="AZ1128" t="s">
        <v>230</v>
      </c>
      <c r="BA1128" t="s">
        <v>395</v>
      </c>
      <c r="BB1128" t="s">
        <v>380</v>
      </c>
      <c r="BC1128" t="s">
        <v>3927</v>
      </c>
      <c r="BD1128" t="s">
        <v>3927</v>
      </c>
      <c r="BE1128" t="s">
        <v>3927</v>
      </c>
      <c r="BF1128">
        <v>12</v>
      </c>
    </row>
    <row r="1129" spans="1:58" x14ac:dyDescent="0.3">
      <c r="A1129">
        <v>2026</v>
      </c>
      <c r="B1129">
        <v>202605</v>
      </c>
      <c r="C1129">
        <v>5</v>
      </c>
      <c r="D1129" s="14">
        <v>20001622020167</v>
      </c>
      <c r="E1129" t="s">
        <v>2810</v>
      </c>
      <c r="F1129" s="2">
        <v>46146.594722222224</v>
      </c>
      <c r="G1129" s="2">
        <v>46148</v>
      </c>
      <c r="I1129" t="s">
        <v>224</v>
      </c>
      <c r="J1129" t="s">
        <v>230</v>
      </c>
      <c r="L1129" t="s">
        <v>3712</v>
      </c>
      <c r="M1129" t="s">
        <v>902</v>
      </c>
      <c r="N1129" t="s">
        <v>752</v>
      </c>
      <c r="O1129" t="s">
        <v>623</v>
      </c>
      <c r="Q1129" t="s">
        <v>7712</v>
      </c>
      <c r="R1129" t="s">
        <v>2809</v>
      </c>
      <c r="S1129" t="s">
        <v>7713</v>
      </c>
      <c r="T1129" t="s">
        <v>7714</v>
      </c>
      <c r="U1129" t="s">
        <v>4796</v>
      </c>
      <c r="V1129" t="s">
        <v>2024</v>
      </c>
      <c r="W1129" t="s">
        <v>245</v>
      </c>
      <c r="X1129" t="s">
        <v>387</v>
      </c>
      <c r="Z1129">
        <v>4</v>
      </c>
      <c r="AA1129" t="s">
        <v>3921</v>
      </c>
      <c r="AB1129" t="s">
        <v>7715</v>
      </c>
      <c r="AC1129">
        <v>46153.691145833334</v>
      </c>
      <c r="AD1129">
        <v>46152</v>
      </c>
      <c r="AE1129" t="s">
        <v>3938</v>
      </c>
      <c r="AG1129" t="s">
        <v>6701</v>
      </c>
      <c r="AH1129">
        <v>6108835203</v>
      </c>
      <c r="AI1129" t="s">
        <v>7716</v>
      </c>
      <c r="AM1129" t="s">
        <v>3925</v>
      </c>
      <c r="AN1129" t="s">
        <v>3926</v>
      </c>
      <c r="AO1129" t="s">
        <v>268</v>
      </c>
      <c r="AP1129" t="s">
        <v>249</v>
      </c>
      <c r="AQ1129" t="s">
        <v>3940</v>
      </c>
      <c r="AU1129" t="s">
        <v>4220</v>
      </c>
      <c r="AV1129" t="s">
        <v>4000</v>
      </c>
      <c r="AW1129" t="s">
        <v>447</v>
      </c>
      <c r="AX1129" t="s">
        <v>446</v>
      </c>
      <c r="AY1129" t="s">
        <v>253</v>
      </c>
      <c r="AZ1129" t="s">
        <v>230</v>
      </c>
      <c r="BA1129" t="s">
        <v>273</v>
      </c>
      <c r="BB1129" t="s">
        <v>380</v>
      </c>
      <c r="BC1129" t="s">
        <v>3927</v>
      </c>
      <c r="BD1129" t="s">
        <v>3927</v>
      </c>
      <c r="BE1129" t="s">
        <v>3927</v>
      </c>
      <c r="BF1129">
        <v>12</v>
      </c>
    </row>
    <row r="1130" spans="1:58" x14ac:dyDescent="0.3">
      <c r="A1130">
        <v>2026</v>
      </c>
      <c r="B1130">
        <v>202605</v>
      </c>
      <c r="C1130">
        <v>5</v>
      </c>
      <c r="D1130" s="14">
        <v>20001622019594</v>
      </c>
      <c r="E1130" t="s">
        <v>2810</v>
      </c>
      <c r="F1130" s="2">
        <v>46146.612766203703</v>
      </c>
      <c r="G1130" s="2">
        <v>46149</v>
      </c>
      <c r="I1130" t="s">
        <v>224</v>
      </c>
      <c r="J1130" t="s">
        <v>230</v>
      </c>
      <c r="L1130" t="s">
        <v>1033</v>
      </c>
      <c r="M1130" t="s">
        <v>1036</v>
      </c>
      <c r="N1130" t="s">
        <v>752</v>
      </c>
      <c r="O1130" t="s">
        <v>623</v>
      </c>
      <c r="Q1130" t="s">
        <v>7717</v>
      </c>
      <c r="R1130" t="s">
        <v>2809</v>
      </c>
      <c r="S1130" t="s">
        <v>4961</v>
      </c>
      <c r="T1130" t="s">
        <v>4962</v>
      </c>
      <c r="U1130" t="s">
        <v>3034</v>
      </c>
      <c r="V1130" t="s">
        <v>3994</v>
      </c>
      <c r="W1130" t="s">
        <v>245</v>
      </c>
      <c r="X1130" t="s">
        <v>225</v>
      </c>
      <c r="Z1130">
        <v>4</v>
      </c>
      <c r="AA1130" t="s">
        <v>3921</v>
      </c>
      <c r="AB1130" t="s">
        <v>7718</v>
      </c>
      <c r="AC1130">
        <v>46153.620787037034</v>
      </c>
      <c r="AD1130">
        <v>46153</v>
      </c>
      <c r="AE1130" t="s">
        <v>3938</v>
      </c>
      <c r="AG1130" t="s">
        <v>5173</v>
      </c>
      <c r="AH1130">
        <v>6108827401</v>
      </c>
      <c r="AI1130" t="s">
        <v>7719</v>
      </c>
      <c r="AM1130" t="s">
        <v>3925</v>
      </c>
      <c r="AN1130" t="s">
        <v>3926</v>
      </c>
      <c r="AO1130" t="s">
        <v>268</v>
      </c>
      <c r="AP1130" t="s">
        <v>249</v>
      </c>
      <c r="AQ1130" t="s">
        <v>3940</v>
      </c>
      <c r="AU1130" t="s">
        <v>4220</v>
      </c>
      <c r="AV1130" t="s">
        <v>4000</v>
      </c>
      <c r="AW1130" t="s">
        <v>320</v>
      </c>
      <c r="AX1130" t="s">
        <v>319</v>
      </c>
      <c r="AY1130" t="s">
        <v>254</v>
      </c>
      <c r="AZ1130" t="s">
        <v>230</v>
      </c>
      <c r="BA1130" t="s">
        <v>395</v>
      </c>
      <c r="BB1130" t="s">
        <v>380</v>
      </c>
      <c r="BC1130" t="s">
        <v>3927</v>
      </c>
      <c r="BD1130" t="s">
        <v>3927</v>
      </c>
      <c r="BE1130" t="s">
        <v>3927</v>
      </c>
      <c r="BF1130">
        <v>12</v>
      </c>
    </row>
    <row r="1131" spans="1:58" x14ac:dyDescent="0.3">
      <c r="A1131">
        <v>2026</v>
      </c>
      <c r="B1131">
        <v>202605</v>
      </c>
      <c r="C1131">
        <v>5</v>
      </c>
      <c r="D1131" s="14">
        <v>20001622019361</v>
      </c>
      <c r="E1131" t="s">
        <v>2810</v>
      </c>
      <c r="F1131" s="2">
        <v>46146.603113425925</v>
      </c>
      <c r="G1131" s="2">
        <v>46147</v>
      </c>
      <c r="I1131" t="s">
        <v>224</v>
      </c>
      <c r="J1131" t="s">
        <v>230</v>
      </c>
      <c r="L1131" t="s">
        <v>990</v>
      </c>
      <c r="M1131" t="s">
        <v>994</v>
      </c>
      <c r="N1131" t="s">
        <v>989</v>
      </c>
      <c r="O1131" t="s">
        <v>554</v>
      </c>
      <c r="Q1131" t="s">
        <v>7720</v>
      </c>
      <c r="R1131" t="s">
        <v>2809</v>
      </c>
      <c r="S1131" t="s">
        <v>340</v>
      </c>
      <c r="T1131" t="s">
        <v>341</v>
      </c>
      <c r="U1131" t="s">
        <v>258</v>
      </c>
      <c r="V1131" t="s">
        <v>247</v>
      </c>
      <c r="W1131" t="s">
        <v>245</v>
      </c>
      <c r="X1131" t="s">
        <v>225</v>
      </c>
      <c r="Z1131">
        <v>2</v>
      </c>
      <c r="AA1131" t="s">
        <v>3921</v>
      </c>
      <c r="AB1131" t="s">
        <v>7721</v>
      </c>
      <c r="AC1131">
        <v>46149.709270833337</v>
      </c>
      <c r="AD1131">
        <v>46149</v>
      </c>
      <c r="AE1131" t="s">
        <v>3938</v>
      </c>
      <c r="AG1131" t="s">
        <v>342</v>
      </c>
      <c r="AH1131">
        <v>6108818452</v>
      </c>
      <c r="AI1131" t="s">
        <v>7722</v>
      </c>
      <c r="AM1131" t="s">
        <v>3925</v>
      </c>
      <c r="AN1131" t="s">
        <v>3926</v>
      </c>
      <c r="AO1131" t="s">
        <v>268</v>
      </c>
      <c r="AP1131" t="s">
        <v>304</v>
      </c>
      <c r="AQ1131" t="s">
        <v>3940</v>
      </c>
      <c r="AU1131" t="s">
        <v>4282</v>
      </c>
      <c r="AV1131" t="s">
        <v>4000</v>
      </c>
      <c r="AW1131" t="s">
        <v>320</v>
      </c>
      <c r="AX1131" t="s">
        <v>319</v>
      </c>
      <c r="AY1131" t="s">
        <v>254</v>
      </c>
      <c r="AZ1131" t="s">
        <v>230</v>
      </c>
      <c r="BA1131" t="s">
        <v>344</v>
      </c>
      <c r="BB1131" t="s">
        <v>232</v>
      </c>
      <c r="BC1131" t="s">
        <v>3927</v>
      </c>
      <c r="BD1131" t="s">
        <v>3927</v>
      </c>
      <c r="BE1131" t="s">
        <v>3927</v>
      </c>
      <c r="BF1131">
        <v>12</v>
      </c>
    </row>
    <row r="1132" spans="1:58" x14ac:dyDescent="0.3">
      <c r="A1132">
        <v>2026</v>
      </c>
      <c r="B1132">
        <v>202605</v>
      </c>
      <c r="C1132">
        <v>5</v>
      </c>
      <c r="D1132" s="14">
        <v>20001622018708</v>
      </c>
      <c r="E1132" t="s">
        <v>2810</v>
      </c>
      <c r="F1132" s="2">
        <v>46146.616469907407</v>
      </c>
      <c r="G1132" s="2">
        <v>46147</v>
      </c>
      <c r="I1132" t="s">
        <v>224</v>
      </c>
      <c r="J1132" t="s">
        <v>230</v>
      </c>
      <c r="L1132" t="s">
        <v>1557</v>
      </c>
      <c r="M1132" t="s">
        <v>902</v>
      </c>
      <c r="N1132" t="s">
        <v>752</v>
      </c>
      <c r="O1132" t="s">
        <v>623</v>
      </c>
      <c r="Q1132" t="s">
        <v>7723</v>
      </c>
      <c r="R1132" t="s">
        <v>2809</v>
      </c>
      <c r="S1132" t="s">
        <v>6624</v>
      </c>
      <c r="T1132" t="s">
        <v>6625</v>
      </c>
      <c r="U1132" t="s">
        <v>4796</v>
      </c>
      <c r="V1132" t="s">
        <v>2024</v>
      </c>
      <c r="W1132" t="s">
        <v>245</v>
      </c>
      <c r="X1132" t="s">
        <v>225</v>
      </c>
      <c r="Z1132">
        <v>4</v>
      </c>
      <c r="AA1132" t="s">
        <v>3921</v>
      </c>
      <c r="AB1132" t="s">
        <v>7724</v>
      </c>
      <c r="AC1132">
        <v>46153.691145833334</v>
      </c>
      <c r="AD1132">
        <v>46151</v>
      </c>
      <c r="AE1132" t="s">
        <v>3938</v>
      </c>
      <c r="AG1132" t="s">
        <v>6332</v>
      </c>
      <c r="AH1132">
        <v>6108835254</v>
      </c>
      <c r="AI1132" t="s">
        <v>7725</v>
      </c>
      <c r="AM1132" t="s">
        <v>3925</v>
      </c>
      <c r="AN1132" t="s">
        <v>3926</v>
      </c>
      <c r="AO1132" t="s">
        <v>268</v>
      </c>
      <c r="AP1132" t="s">
        <v>304</v>
      </c>
      <c r="AQ1132" t="s">
        <v>3940</v>
      </c>
      <c r="AU1132" t="s">
        <v>4220</v>
      </c>
      <c r="AV1132" t="s">
        <v>4000</v>
      </c>
      <c r="AW1132" t="s">
        <v>320</v>
      </c>
      <c r="AX1132" t="s">
        <v>319</v>
      </c>
      <c r="AY1132" t="s">
        <v>254</v>
      </c>
      <c r="AZ1132" t="s">
        <v>230</v>
      </c>
      <c r="BA1132" t="s">
        <v>395</v>
      </c>
      <c r="BB1132" t="s">
        <v>380</v>
      </c>
      <c r="BC1132" t="s">
        <v>3927</v>
      </c>
      <c r="BD1132" t="s">
        <v>3927</v>
      </c>
      <c r="BE1132" t="s">
        <v>3927</v>
      </c>
      <c r="BF1132">
        <v>12</v>
      </c>
    </row>
    <row r="1133" spans="1:58" x14ac:dyDescent="0.3">
      <c r="A1133">
        <v>2026</v>
      </c>
      <c r="B1133">
        <v>202605</v>
      </c>
      <c r="C1133">
        <v>5</v>
      </c>
      <c r="D1133" s="14">
        <v>20001622018040</v>
      </c>
      <c r="E1133" t="s">
        <v>2810</v>
      </c>
      <c r="F1133" s="2">
        <v>46146.58871527778</v>
      </c>
      <c r="G1133" s="2">
        <v>46147</v>
      </c>
      <c r="I1133" t="s">
        <v>224</v>
      </c>
      <c r="J1133" t="s">
        <v>230</v>
      </c>
      <c r="L1133" t="s">
        <v>3425</v>
      </c>
      <c r="M1133" t="s">
        <v>309</v>
      </c>
      <c r="N1133" t="s">
        <v>297</v>
      </c>
      <c r="O1133" t="s">
        <v>283</v>
      </c>
      <c r="Q1133" t="s">
        <v>7726</v>
      </c>
      <c r="R1133" t="s">
        <v>2809</v>
      </c>
      <c r="S1133" t="s">
        <v>7727</v>
      </c>
      <c r="T1133" t="s">
        <v>7728</v>
      </c>
      <c r="U1133" t="s">
        <v>4796</v>
      </c>
      <c r="V1133" t="s">
        <v>2024</v>
      </c>
      <c r="W1133" t="s">
        <v>245</v>
      </c>
      <c r="X1133" t="s">
        <v>387</v>
      </c>
      <c r="Z1133">
        <v>4</v>
      </c>
      <c r="AA1133" t="s">
        <v>3921</v>
      </c>
      <c r="AB1133" t="s">
        <v>7729</v>
      </c>
      <c r="AC1133">
        <v>46153.691145833334</v>
      </c>
      <c r="AD1133">
        <v>46151</v>
      </c>
      <c r="AE1133" t="s">
        <v>3938</v>
      </c>
      <c r="AG1133" t="s">
        <v>6701</v>
      </c>
      <c r="AH1133">
        <v>6107935934</v>
      </c>
      <c r="AI1133" t="s">
        <v>7730</v>
      </c>
      <c r="AM1133" t="s">
        <v>3925</v>
      </c>
      <c r="AN1133" t="s">
        <v>3926</v>
      </c>
      <c r="AO1133" t="s">
        <v>268</v>
      </c>
      <c r="AP1133" t="s">
        <v>386</v>
      </c>
      <c r="AQ1133" t="s">
        <v>3940</v>
      </c>
      <c r="AU1133" t="s">
        <v>4220</v>
      </c>
      <c r="AV1133" t="s">
        <v>4000</v>
      </c>
      <c r="AW1133" t="s">
        <v>447</v>
      </c>
      <c r="AX1133" t="s">
        <v>446</v>
      </c>
      <c r="AY1133" t="s">
        <v>253</v>
      </c>
      <c r="AZ1133" t="s">
        <v>230</v>
      </c>
      <c r="BA1133" t="s">
        <v>273</v>
      </c>
      <c r="BB1133" t="s">
        <v>380</v>
      </c>
      <c r="BC1133" t="s">
        <v>3927</v>
      </c>
      <c r="BD1133" t="s">
        <v>3927</v>
      </c>
      <c r="BE1133" t="s">
        <v>3927</v>
      </c>
      <c r="BF1133">
        <v>1</v>
      </c>
    </row>
    <row r="1134" spans="1:58" x14ac:dyDescent="0.3">
      <c r="A1134">
        <v>2026</v>
      </c>
      <c r="B1134">
        <v>202605</v>
      </c>
      <c r="C1134">
        <v>5</v>
      </c>
      <c r="D1134" s="14">
        <v>20001622016795</v>
      </c>
      <c r="E1134" t="s">
        <v>2810</v>
      </c>
      <c r="F1134" s="2">
        <v>46146.619259259256</v>
      </c>
      <c r="G1134" s="2">
        <v>46147</v>
      </c>
      <c r="I1134" t="s">
        <v>224</v>
      </c>
      <c r="J1134" t="s">
        <v>230</v>
      </c>
      <c r="L1134" t="s">
        <v>2899</v>
      </c>
      <c r="M1134" t="s">
        <v>334</v>
      </c>
      <c r="N1134" t="s">
        <v>322</v>
      </c>
      <c r="O1134" t="s">
        <v>331</v>
      </c>
      <c r="Q1134" t="s">
        <v>7731</v>
      </c>
      <c r="R1134" t="s">
        <v>2809</v>
      </c>
      <c r="S1134" t="s">
        <v>7732</v>
      </c>
      <c r="T1134" t="s">
        <v>7733</v>
      </c>
      <c r="U1134" t="s">
        <v>4796</v>
      </c>
      <c r="V1134" t="s">
        <v>2024</v>
      </c>
      <c r="W1134" t="s">
        <v>245</v>
      </c>
      <c r="X1134" t="s">
        <v>387</v>
      </c>
      <c r="Z1134">
        <v>4</v>
      </c>
      <c r="AA1134" t="s">
        <v>3921</v>
      </c>
      <c r="AB1134" t="s">
        <v>7734</v>
      </c>
      <c r="AC1134">
        <v>46153.691145833334</v>
      </c>
      <c r="AD1134">
        <v>46151</v>
      </c>
      <c r="AE1134" t="s">
        <v>3938</v>
      </c>
      <c r="AG1134" t="s">
        <v>2026</v>
      </c>
      <c r="AH1134">
        <v>6108827423</v>
      </c>
      <c r="AI1134" t="s">
        <v>7735</v>
      </c>
      <c r="AM1134" t="s">
        <v>3925</v>
      </c>
      <c r="AN1134" t="s">
        <v>3926</v>
      </c>
      <c r="AO1134" t="s">
        <v>268</v>
      </c>
      <c r="AP1134" t="s">
        <v>304</v>
      </c>
      <c r="AQ1134" t="s">
        <v>3940</v>
      </c>
      <c r="AU1134" t="s">
        <v>4220</v>
      </c>
      <c r="AV1134" t="s">
        <v>4000</v>
      </c>
      <c r="AW1134" t="s">
        <v>447</v>
      </c>
      <c r="AX1134" t="s">
        <v>446</v>
      </c>
      <c r="AY1134" t="s">
        <v>253</v>
      </c>
      <c r="AZ1134" t="s">
        <v>230</v>
      </c>
      <c r="BA1134" t="s">
        <v>395</v>
      </c>
      <c r="BB1134" t="s">
        <v>380</v>
      </c>
      <c r="BC1134" t="s">
        <v>3927</v>
      </c>
      <c r="BD1134" t="s">
        <v>3927</v>
      </c>
      <c r="BE1134" t="s">
        <v>3927</v>
      </c>
      <c r="BF1134">
        <v>12</v>
      </c>
    </row>
    <row r="1135" spans="1:58" x14ac:dyDescent="0.3">
      <c r="A1135">
        <v>2026</v>
      </c>
      <c r="B1135">
        <v>202605</v>
      </c>
      <c r="C1135">
        <v>5</v>
      </c>
      <c r="D1135" s="14">
        <v>20001622016687</v>
      </c>
      <c r="E1135" t="s">
        <v>2810</v>
      </c>
      <c r="F1135" s="2">
        <v>46146.615173611113</v>
      </c>
      <c r="G1135" s="2">
        <v>46147</v>
      </c>
      <c r="I1135" t="s">
        <v>224</v>
      </c>
      <c r="J1135" t="s">
        <v>230</v>
      </c>
      <c r="L1135" t="s">
        <v>3314</v>
      </c>
      <c r="M1135" t="s">
        <v>309</v>
      </c>
      <c r="N1135" t="s">
        <v>297</v>
      </c>
      <c r="O1135" t="s">
        <v>283</v>
      </c>
      <c r="Q1135" t="s">
        <v>7736</v>
      </c>
      <c r="R1135" t="s">
        <v>2809</v>
      </c>
      <c r="S1135" t="s">
        <v>719</v>
      </c>
      <c r="T1135" t="s">
        <v>720</v>
      </c>
      <c r="U1135" t="s">
        <v>258</v>
      </c>
      <c r="V1135" t="s">
        <v>247</v>
      </c>
      <c r="W1135" t="s">
        <v>245</v>
      </c>
      <c r="X1135" t="s">
        <v>225</v>
      </c>
      <c r="Z1135">
        <v>2</v>
      </c>
      <c r="AA1135" t="s">
        <v>3921</v>
      </c>
      <c r="AB1135" t="s">
        <v>7737</v>
      </c>
      <c r="AC1135">
        <v>46149.709270833337</v>
      </c>
      <c r="AD1135">
        <v>46149</v>
      </c>
      <c r="AE1135" t="s">
        <v>3938</v>
      </c>
      <c r="AG1135" t="s">
        <v>342</v>
      </c>
      <c r="AH1135">
        <v>6072862159</v>
      </c>
      <c r="AI1135" t="s">
        <v>7738</v>
      </c>
      <c r="AM1135" t="s">
        <v>3925</v>
      </c>
      <c r="AN1135" t="s">
        <v>3926</v>
      </c>
      <c r="AO1135" t="s">
        <v>268</v>
      </c>
      <c r="AP1135" t="s">
        <v>304</v>
      </c>
      <c r="AQ1135" t="s">
        <v>3940</v>
      </c>
      <c r="AU1135" t="s">
        <v>4282</v>
      </c>
      <c r="AV1135" t="s">
        <v>4000</v>
      </c>
      <c r="AW1135" t="s">
        <v>227</v>
      </c>
      <c r="AX1135" t="s">
        <v>226</v>
      </c>
      <c r="AY1135" t="s">
        <v>254</v>
      </c>
      <c r="AZ1135" t="s">
        <v>230</v>
      </c>
      <c r="BA1135" t="s">
        <v>273</v>
      </c>
      <c r="BB1135" t="s">
        <v>380</v>
      </c>
      <c r="BC1135" t="s">
        <v>3927</v>
      </c>
      <c r="BD1135" t="s">
        <v>3927</v>
      </c>
      <c r="BE1135" t="s">
        <v>3927</v>
      </c>
      <c r="BF1135">
        <v>26</v>
      </c>
    </row>
    <row r="1136" spans="1:58" x14ac:dyDescent="0.3">
      <c r="A1136">
        <v>2026</v>
      </c>
      <c r="B1136">
        <v>202605</v>
      </c>
      <c r="C1136">
        <v>5</v>
      </c>
      <c r="D1136" s="14">
        <v>20001622014770</v>
      </c>
      <c r="E1136" t="s">
        <v>2810</v>
      </c>
      <c r="F1136" s="2">
        <v>46146.617604166669</v>
      </c>
      <c r="G1136" s="2">
        <v>46146</v>
      </c>
      <c r="I1136" t="s">
        <v>224</v>
      </c>
      <c r="J1136" t="s">
        <v>230</v>
      </c>
      <c r="L1136" t="s">
        <v>7739</v>
      </c>
      <c r="M1136" t="s">
        <v>309</v>
      </c>
      <c r="N1136" t="s">
        <v>297</v>
      </c>
      <c r="O1136" t="s">
        <v>283</v>
      </c>
      <c r="Q1136" t="s">
        <v>7740</v>
      </c>
      <c r="R1136" t="s">
        <v>2809</v>
      </c>
      <c r="S1136" t="s">
        <v>5585</v>
      </c>
      <c r="T1136" t="s">
        <v>5586</v>
      </c>
      <c r="U1136" t="s">
        <v>3034</v>
      </c>
      <c r="V1136" t="s">
        <v>647</v>
      </c>
      <c r="W1136" t="s">
        <v>245</v>
      </c>
      <c r="X1136" t="s">
        <v>225</v>
      </c>
      <c r="Z1136">
        <v>2</v>
      </c>
      <c r="AA1136" t="s">
        <v>3921</v>
      </c>
      <c r="AB1136" t="s">
        <v>7741</v>
      </c>
      <c r="AC1136">
        <v>46148.681620370371</v>
      </c>
      <c r="AD1136">
        <v>46148</v>
      </c>
      <c r="AE1136" t="s">
        <v>3938</v>
      </c>
      <c r="AG1136" t="s">
        <v>5111</v>
      </c>
      <c r="AH1136">
        <v>6108834238</v>
      </c>
      <c r="AI1136" t="s">
        <v>7742</v>
      </c>
      <c r="AM1136" t="s">
        <v>3925</v>
      </c>
      <c r="AN1136" t="s">
        <v>3926</v>
      </c>
      <c r="AO1136" t="s">
        <v>268</v>
      </c>
      <c r="AP1136" t="s">
        <v>386</v>
      </c>
      <c r="AQ1136" t="s">
        <v>3940</v>
      </c>
      <c r="AU1136" t="s">
        <v>4282</v>
      </c>
      <c r="AV1136" t="s">
        <v>4000</v>
      </c>
      <c r="AW1136" t="s">
        <v>320</v>
      </c>
      <c r="AX1136" t="s">
        <v>319</v>
      </c>
      <c r="AY1136" t="s">
        <v>254</v>
      </c>
      <c r="AZ1136" t="s">
        <v>230</v>
      </c>
      <c r="BA1136" t="s">
        <v>273</v>
      </c>
      <c r="BB1136" t="s">
        <v>380</v>
      </c>
      <c r="BC1136" t="s">
        <v>3927</v>
      </c>
      <c r="BD1136" t="s">
        <v>3927</v>
      </c>
      <c r="BE1136" t="s">
        <v>3927</v>
      </c>
      <c r="BF1136">
        <v>12</v>
      </c>
    </row>
    <row r="1137" spans="1:58" x14ac:dyDescent="0.3">
      <c r="A1137">
        <v>2026</v>
      </c>
      <c r="B1137">
        <v>202605</v>
      </c>
      <c r="C1137">
        <v>5</v>
      </c>
      <c r="D1137" s="14">
        <v>20001622014652</v>
      </c>
      <c r="E1137" t="s">
        <v>2810</v>
      </c>
      <c r="F1137" s="2">
        <v>46146.613206018519</v>
      </c>
      <c r="G1137" s="2">
        <v>46147</v>
      </c>
      <c r="I1137" t="s">
        <v>224</v>
      </c>
      <c r="J1137" t="s">
        <v>230</v>
      </c>
      <c r="L1137" t="s">
        <v>7743</v>
      </c>
      <c r="M1137" t="s">
        <v>7744</v>
      </c>
      <c r="N1137" t="s">
        <v>989</v>
      </c>
      <c r="O1137" t="s">
        <v>554</v>
      </c>
      <c r="Q1137" t="s">
        <v>7745</v>
      </c>
      <c r="R1137" t="s">
        <v>2809</v>
      </c>
      <c r="S1137" t="s">
        <v>5215</v>
      </c>
      <c r="T1137" t="s">
        <v>5216</v>
      </c>
      <c r="U1137" t="s">
        <v>3034</v>
      </c>
      <c r="V1137" t="s">
        <v>647</v>
      </c>
      <c r="W1137" t="s">
        <v>245</v>
      </c>
      <c r="X1137" t="s">
        <v>387</v>
      </c>
      <c r="Z1137">
        <v>4</v>
      </c>
      <c r="AA1137" t="s">
        <v>3921</v>
      </c>
      <c r="AB1137" t="s">
        <v>3995</v>
      </c>
      <c r="AC1137">
        <v>46153.45821759259</v>
      </c>
      <c r="AD1137">
        <v>46151</v>
      </c>
      <c r="AE1137" t="s">
        <v>3938</v>
      </c>
      <c r="AG1137" t="s">
        <v>5111</v>
      </c>
      <c r="AH1137">
        <v>6108823377</v>
      </c>
      <c r="AI1137" t="s">
        <v>7746</v>
      </c>
      <c r="AM1137" t="s">
        <v>3925</v>
      </c>
      <c r="AN1137" t="s">
        <v>3926</v>
      </c>
      <c r="AO1137" t="s">
        <v>268</v>
      </c>
      <c r="AP1137" t="s">
        <v>386</v>
      </c>
      <c r="AQ1137" t="s">
        <v>3998</v>
      </c>
      <c r="AU1137" t="s">
        <v>4220</v>
      </c>
      <c r="AV1137" t="s">
        <v>4000</v>
      </c>
      <c r="AW1137" t="s">
        <v>447</v>
      </c>
      <c r="AX1137" t="s">
        <v>446</v>
      </c>
      <c r="AY1137" t="s">
        <v>253</v>
      </c>
      <c r="AZ1137" t="s">
        <v>230</v>
      </c>
      <c r="BA1137" t="s">
        <v>395</v>
      </c>
      <c r="BB1137" t="s">
        <v>380</v>
      </c>
      <c r="BC1137" t="s">
        <v>3927</v>
      </c>
      <c r="BD1137" t="s">
        <v>3927</v>
      </c>
      <c r="BE1137" t="s">
        <v>3927</v>
      </c>
      <c r="BF1137">
        <v>12</v>
      </c>
    </row>
    <row r="1138" spans="1:58" x14ac:dyDescent="0.3">
      <c r="A1138">
        <v>2026</v>
      </c>
      <c r="B1138">
        <v>202605</v>
      </c>
      <c r="C1138">
        <v>5</v>
      </c>
      <c r="D1138" s="14">
        <v>20001622014169</v>
      </c>
      <c r="E1138" t="s">
        <v>2810</v>
      </c>
      <c r="F1138" s="2">
        <v>46146.592604166668</v>
      </c>
      <c r="G1138" s="2">
        <v>46148</v>
      </c>
      <c r="I1138" t="s">
        <v>224</v>
      </c>
      <c r="J1138" t="s">
        <v>2950</v>
      </c>
      <c r="L1138" t="s">
        <v>2590</v>
      </c>
      <c r="M1138" t="s">
        <v>309</v>
      </c>
      <c r="N1138" t="s">
        <v>297</v>
      </c>
      <c r="O1138" t="s">
        <v>283</v>
      </c>
      <c r="Q1138" t="s">
        <v>7747</v>
      </c>
      <c r="R1138" t="s">
        <v>2809</v>
      </c>
      <c r="S1138" t="s">
        <v>7748</v>
      </c>
      <c r="T1138" t="s">
        <v>7749</v>
      </c>
      <c r="U1138" t="s">
        <v>4796</v>
      </c>
      <c r="V1138" t="s">
        <v>2024</v>
      </c>
      <c r="W1138" t="s">
        <v>245</v>
      </c>
      <c r="X1138" t="s">
        <v>225</v>
      </c>
      <c r="Z1138">
        <v>4</v>
      </c>
      <c r="AA1138" t="s">
        <v>3921</v>
      </c>
      <c r="AB1138" t="s">
        <v>7750</v>
      </c>
      <c r="AC1138">
        <v>46153.691145833334</v>
      </c>
      <c r="AD1138">
        <v>46152</v>
      </c>
      <c r="AE1138" t="s">
        <v>3938</v>
      </c>
      <c r="AG1138" t="s">
        <v>6701</v>
      </c>
      <c r="AH1138">
        <v>6064167772</v>
      </c>
      <c r="AI1138" t="s">
        <v>7751</v>
      </c>
      <c r="AM1138" t="s">
        <v>3925</v>
      </c>
      <c r="AN1138" t="s">
        <v>3926</v>
      </c>
      <c r="AO1138" t="s">
        <v>268</v>
      </c>
      <c r="AP1138" t="s">
        <v>386</v>
      </c>
      <c r="AQ1138" t="s">
        <v>3940</v>
      </c>
      <c r="AU1138" t="s">
        <v>4220</v>
      </c>
      <c r="AV1138" t="s">
        <v>4000</v>
      </c>
      <c r="AW1138" t="s">
        <v>227</v>
      </c>
      <c r="AX1138" t="s">
        <v>226</v>
      </c>
      <c r="AY1138" t="s">
        <v>254</v>
      </c>
      <c r="AZ1138" t="s">
        <v>2950</v>
      </c>
      <c r="BA1138" t="s">
        <v>395</v>
      </c>
      <c r="BB1138" t="s">
        <v>3014</v>
      </c>
      <c r="BC1138" t="s">
        <v>3927</v>
      </c>
      <c r="BD1138" t="s">
        <v>3927</v>
      </c>
      <c r="BE1138" t="s">
        <v>3927</v>
      </c>
      <c r="BF1138">
        <v>9</v>
      </c>
    </row>
    <row r="1139" spans="1:58" x14ac:dyDescent="0.3">
      <c r="A1139">
        <v>2026</v>
      </c>
      <c r="B1139">
        <v>202605</v>
      </c>
      <c r="C1139">
        <v>5</v>
      </c>
      <c r="D1139" s="14">
        <v>20001622013607</v>
      </c>
      <c r="E1139" t="s">
        <v>2810</v>
      </c>
      <c r="F1139" s="2">
        <v>46146.611087962963</v>
      </c>
      <c r="G1139" s="2">
        <v>46147</v>
      </c>
      <c r="I1139" t="s">
        <v>224</v>
      </c>
      <c r="J1139" t="s">
        <v>230</v>
      </c>
      <c r="L1139" t="s">
        <v>3075</v>
      </c>
      <c r="M1139" t="s">
        <v>4359</v>
      </c>
      <c r="N1139" t="s">
        <v>752</v>
      </c>
      <c r="O1139" t="s">
        <v>623</v>
      </c>
      <c r="Q1139" t="s">
        <v>7752</v>
      </c>
      <c r="R1139" t="s">
        <v>2809</v>
      </c>
      <c r="S1139" t="s">
        <v>5404</v>
      </c>
      <c r="T1139" t="s">
        <v>5405</v>
      </c>
      <c r="U1139" t="s">
        <v>3034</v>
      </c>
      <c r="V1139" t="s">
        <v>647</v>
      </c>
      <c r="W1139" t="s">
        <v>245</v>
      </c>
      <c r="X1139" t="s">
        <v>225</v>
      </c>
      <c r="Z1139">
        <v>4</v>
      </c>
      <c r="AA1139" t="s">
        <v>3921</v>
      </c>
      <c r="AB1139" t="s">
        <v>3995</v>
      </c>
      <c r="AC1139">
        <v>46153.458136574074</v>
      </c>
      <c r="AD1139">
        <v>46151</v>
      </c>
      <c r="AE1139" t="s">
        <v>3938</v>
      </c>
      <c r="AG1139" t="s">
        <v>5006</v>
      </c>
      <c r="AH1139">
        <v>6108838198</v>
      </c>
      <c r="AI1139" t="s">
        <v>7753</v>
      </c>
      <c r="AM1139" t="s">
        <v>3925</v>
      </c>
      <c r="AN1139" t="s">
        <v>3926</v>
      </c>
      <c r="AO1139" t="s">
        <v>268</v>
      </c>
      <c r="AP1139" t="s">
        <v>386</v>
      </c>
      <c r="AQ1139" t="s">
        <v>3998</v>
      </c>
      <c r="AU1139" t="s">
        <v>4220</v>
      </c>
      <c r="AV1139" t="s">
        <v>4000</v>
      </c>
      <c r="AW1139" t="s">
        <v>320</v>
      </c>
      <c r="AX1139" t="s">
        <v>319</v>
      </c>
      <c r="AY1139" t="s">
        <v>254</v>
      </c>
      <c r="AZ1139" t="s">
        <v>230</v>
      </c>
      <c r="BA1139" t="s">
        <v>395</v>
      </c>
      <c r="BB1139" t="s">
        <v>380</v>
      </c>
      <c r="BC1139" t="s">
        <v>3927</v>
      </c>
      <c r="BD1139" t="s">
        <v>3927</v>
      </c>
      <c r="BE1139" t="s">
        <v>3927</v>
      </c>
      <c r="BF1139">
        <v>12</v>
      </c>
    </row>
    <row r="1140" spans="1:58" x14ac:dyDescent="0.3">
      <c r="A1140">
        <v>2026</v>
      </c>
      <c r="B1140">
        <v>202605</v>
      </c>
      <c r="C1140">
        <v>5</v>
      </c>
      <c r="D1140" s="14">
        <v>20001622011217</v>
      </c>
      <c r="E1140" t="s">
        <v>2810</v>
      </c>
      <c r="F1140" s="2">
        <v>46146.593900462962</v>
      </c>
      <c r="G1140" s="2">
        <v>46147</v>
      </c>
      <c r="I1140" t="s">
        <v>224</v>
      </c>
      <c r="J1140" t="s">
        <v>230</v>
      </c>
      <c r="L1140" t="s">
        <v>7754</v>
      </c>
      <c r="M1140" t="s">
        <v>1713</v>
      </c>
      <c r="N1140" t="s">
        <v>546</v>
      </c>
      <c r="O1140" t="s">
        <v>554</v>
      </c>
      <c r="Q1140" t="s">
        <v>7755</v>
      </c>
      <c r="R1140" t="s">
        <v>2809</v>
      </c>
      <c r="S1140" t="s">
        <v>5203</v>
      </c>
      <c r="T1140" t="s">
        <v>5204</v>
      </c>
      <c r="U1140" t="s">
        <v>3034</v>
      </c>
      <c r="V1140" t="s">
        <v>647</v>
      </c>
      <c r="W1140" t="s">
        <v>245</v>
      </c>
      <c r="X1140" t="s">
        <v>387</v>
      </c>
      <c r="Z1140">
        <v>4</v>
      </c>
      <c r="AA1140" t="s">
        <v>3921</v>
      </c>
      <c r="AB1140" t="s">
        <v>3995</v>
      </c>
      <c r="AC1140">
        <v>46155.513020833336</v>
      </c>
      <c r="AD1140">
        <v>46151</v>
      </c>
      <c r="AE1140" t="s">
        <v>3938</v>
      </c>
      <c r="AG1140" t="s">
        <v>5135</v>
      </c>
      <c r="AH1140">
        <v>6108815424</v>
      </c>
      <c r="AI1140" t="s">
        <v>7756</v>
      </c>
      <c r="AM1140" t="s">
        <v>3925</v>
      </c>
      <c r="AN1140" t="s">
        <v>3926</v>
      </c>
      <c r="AO1140" t="s">
        <v>268</v>
      </c>
      <c r="AP1140" t="s">
        <v>304</v>
      </c>
      <c r="AQ1140" t="s">
        <v>3998</v>
      </c>
      <c r="AW1140" t="s">
        <v>389</v>
      </c>
      <c r="AX1140" t="s">
        <v>388</v>
      </c>
      <c r="AY1140" t="s">
        <v>253</v>
      </c>
      <c r="AZ1140" t="s">
        <v>230</v>
      </c>
      <c r="BA1140" t="s">
        <v>395</v>
      </c>
      <c r="BB1140" t="s">
        <v>380</v>
      </c>
      <c r="BC1140" t="s">
        <v>3927</v>
      </c>
      <c r="BD1140" t="s">
        <v>3927</v>
      </c>
      <c r="BE1140" t="s">
        <v>3927</v>
      </c>
      <c r="BF1140">
        <v>12</v>
      </c>
    </row>
    <row r="1141" spans="1:58" x14ac:dyDescent="0.3">
      <c r="A1141">
        <v>2026</v>
      </c>
      <c r="B1141">
        <v>202605</v>
      </c>
      <c r="C1141">
        <v>5</v>
      </c>
      <c r="D1141" s="14">
        <v>20001622010133</v>
      </c>
      <c r="E1141" t="s">
        <v>2810</v>
      </c>
      <c r="F1141" s="2">
        <v>46146.590046296296</v>
      </c>
      <c r="G1141" s="2">
        <v>46147</v>
      </c>
      <c r="I1141" t="s">
        <v>224</v>
      </c>
      <c r="J1141" t="s">
        <v>230</v>
      </c>
      <c r="L1141" t="s">
        <v>2096</v>
      </c>
      <c r="M1141" t="s">
        <v>2104</v>
      </c>
      <c r="N1141" t="s">
        <v>2097</v>
      </c>
      <c r="O1141" t="s">
        <v>331</v>
      </c>
      <c r="Q1141" t="s">
        <v>7757</v>
      </c>
      <c r="R1141" t="s">
        <v>2809</v>
      </c>
      <c r="S1141" t="s">
        <v>1640</v>
      </c>
      <c r="T1141" t="s">
        <v>1641</v>
      </c>
      <c r="U1141" t="s">
        <v>258</v>
      </c>
      <c r="V1141" t="s">
        <v>247</v>
      </c>
      <c r="W1141" t="s">
        <v>245</v>
      </c>
      <c r="X1141" t="s">
        <v>225</v>
      </c>
      <c r="Z1141">
        <v>1</v>
      </c>
      <c r="AA1141" t="s">
        <v>3921</v>
      </c>
      <c r="AB1141" t="s">
        <v>7758</v>
      </c>
      <c r="AC1141">
        <v>46148.623182870368</v>
      </c>
      <c r="AD1141">
        <v>46148</v>
      </c>
      <c r="AE1141" t="s">
        <v>3938</v>
      </c>
      <c r="AG1141" t="s">
        <v>329</v>
      </c>
      <c r="AH1141">
        <v>6108815407</v>
      </c>
      <c r="AI1141" t="s">
        <v>7759</v>
      </c>
      <c r="AM1141" t="s">
        <v>3925</v>
      </c>
      <c r="AN1141" t="s">
        <v>3926</v>
      </c>
      <c r="AO1141" t="s">
        <v>268</v>
      </c>
      <c r="AP1141" t="s">
        <v>853</v>
      </c>
      <c r="AQ1141" t="s">
        <v>3940</v>
      </c>
      <c r="AU1141" t="s">
        <v>4282</v>
      </c>
      <c r="AV1141" t="s">
        <v>4000</v>
      </c>
      <c r="AW1141" t="s">
        <v>320</v>
      </c>
      <c r="AX1141" t="s">
        <v>319</v>
      </c>
      <c r="AY1141" t="s">
        <v>254</v>
      </c>
      <c r="AZ1141" t="s">
        <v>230</v>
      </c>
      <c r="BA1141" t="s">
        <v>395</v>
      </c>
      <c r="BB1141" t="s">
        <v>380</v>
      </c>
      <c r="BC1141" t="s">
        <v>3927</v>
      </c>
      <c r="BD1141" t="s">
        <v>3927</v>
      </c>
      <c r="BE1141" t="s">
        <v>3927</v>
      </c>
      <c r="BF1141">
        <v>12</v>
      </c>
    </row>
    <row r="1142" spans="1:58" x14ac:dyDescent="0.3">
      <c r="A1142">
        <v>2026</v>
      </c>
      <c r="B1142">
        <v>202605</v>
      </c>
      <c r="C1142">
        <v>5</v>
      </c>
      <c r="D1142" s="14">
        <v>20001622010015</v>
      </c>
      <c r="E1142" t="s">
        <v>2810</v>
      </c>
      <c r="F1142" s="2">
        <v>46146.584999999999</v>
      </c>
      <c r="G1142" s="2">
        <v>46147</v>
      </c>
      <c r="I1142" t="s">
        <v>224</v>
      </c>
      <c r="J1142" t="s">
        <v>230</v>
      </c>
      <c r="L1142" t="s">
        <v>3531</v>
      </c>
      <c r="M1142" t="s">
        <v>309</v>
      </c>
      <c r="N1142" t="s">
        <v>297</v>
      </c>
      <c r="O1142" t="s">
        <v>283</v>
      </c>
      <c r="Q1142" t="s">
        <v>7760</v>
      </c>
      <c r="R1142" t="s">
        <v>2809</v>
      </c>
      <c r="S1142" t="s">
        <v>5453</v>
      </c>
      <c r="T1142" t="s">
        <v>5454</v>
      </c>
      <c r="U1142" t="s">
        <v>3034</v>
      </c>
      <c r="V1142" t="s">
        <v>647</v>
      </c>
      <c r="W1142" t="s">
        <v>245</v>
      </c>
      <c r="X1142" t="s">
        <v>225</v>
      </c>
      <c r="Z1142">
        <v>4</v>
      </c>
      <c r="AA1142" t="s">
        <v>3921</v>
      </c>
      <c r="AB1142" t="s">
        <v>3995</v>
      </c>
      <c r="AC1142">
        <v>46153.458136574074</v>
      </c>
      <c r="AD1142">
        <v>46151</v>
      </c>
      <c r="AE1142" t="s">
        <v>3938</v>
      </c>
      <c r="AG1142" t="s">
        <v>5135</v>
      </c>
      <c r="AH1142">
        <v>6108839122</v>
      </c>
      <c r="AI1142" t="s">
        <v>7761</v>
      </c>
      <c r="AM1142" t="s">
        <v>3925</v>
      </c>
      <c r="AN1142" t="s">
        <v>3926</v>
      </c>
      <c r="AO1142" t="s">
        <v>268</v>
      </c>
      <c r="AP1142" t="s">
        <v>249</v>
      </c>
      <c r="AQ1142" t="s">
        <v>3998</v>
      </c>
      <c r="AU1142" t="s">
        <v>4220</v>
      </c>
      <c r="AV1142" t="s">
        <v>4000</v>
      </c>
      <c r="AW1142" t="s">
        <v>320</v>
      </c>
      <c r="AX1142" t="s">
        <v>319</v>
      </c>
      <c r="AY1142" t="s">
        <v>254</v>
      </c>
      <c r="AZ1142" t="s">
        <v>230</v>
      </c>
      <c r="BA1142" t="s">
        <v>395</v>
      </c>
      <c r="BB1142" t="s">
        <v>380</v>
      </c>
      <c r="BC1142" t="s">
        <v>3927</v>
      </c>
      <c r="BD1142" t="s">
        <v>3927</v>
      </c>
      <c r="BE1142" t="s">
        <v>3927</v>
      </c>
      <c r="BF1142">
        <v>12</v>
      </c>
    </row>
    <row r="1143" spans="1:58" x14ac:dyDescent="0.3">
      <c r="A1143">
        <v>2026</v>
      </c>
      <c r="B1143">
        <v>202605</v>
      </c>
      <c r="C1143">
        <v>5</v>
      </c>
      <c r="D1143" s="14">
        <v>20001622009677</v>
      </c>
      <c r="E1143" t="s">
        <v>2810</v>
      </c>
      <c r="F1143" s="2">
        <v>46146.611377314817</v>
      </c>
      <c r="G1143" s="2">
        <v>46147</v>
      </c>
      <c r="I1143" t="s">
        <v>224</v>
      </c>
      <c r="J1143" t="s">
        <v>230</v>
      </c>
      <c r="L1143" t="s">
        <v>7762</v>
      </c>
      <c r="M1143" t="s">
        <v>1366</v>
      </c>
      <c r="N1143" t="s">
        <v>1359</v>
      </c>
      <c r="O1143" t="s">
        <v>554</v>
      </c>
      <c r="Q1143" t="s">
        <v>7763</v>
      </c>
      <c r="R1143" t="s">
        <v>2809</v>
      </c>
      <c r="S1143" t="s">
        <v>7003</v>
      </c>
      <c r="T1143" t="s">
        <v>7004</v>
      </c>
      <c r="U1143" t="s">
        <v>3034</v>
      </c>
      <c r="V1143" t="s">
        <v>647</v>
      </c>
      <c r="W1143" t="s">
        <v>245</v>
      </c>
      <c r="X1143" t="s">
        <v>225</v>
      </c>
      <c r="Z1143">
        <v>4</v>
      </c>
      <c r="AA1143" t="s">
        <v>3921</v>
      </c>
      <c r="AB1143" t="s">
        <v>3995</v>
      </c>
      <c r="AC1143">
        <v>46153.458240740743</v>
      </c>
      <c r="AD1143">
        <v>46151</v>
      </c>
      <c r="AE1143" t="s">
        <v>3938</v>
      </c>
      <c r="AG1143" t="s">
        <v>5111</v>
      </c>
      <c r="AH1143">
        <v>6108820404</v>
      </c>
      <c r="AI1143" t="s">
        <v>7764</v>
      </c>
      <c r="AM1143" t="s">
        <v>3925</v>
      </c>
      <c r="AN1143" t="s">
        <v>3926</v>
      </c>
      <c r="AO1143" t="s">
        <v>268</v>
      </c>
      <c r="AP1143" t="s">
        <v>304</v>
      </c>
      <c r="AQ1143" t="s">
        <v>3998</v>
      </c>
      <c r="AU1143" t="s">
        <v>4220</v>
      </c>
      <c r="AV1143" t="s">
        <v>4000</v>
      </c>
      <c r="AW1143" t="s">
        <v>227</v>
      </c>
      <c r="AX1143" t="s">
        <v>226</v>
      </c>
      <c r="AY1143" t="s">
        <v>254</v>
      </c>
      <c r="AZ1143" t="s">
        <v>230</v>
      </c>
      <c r="BA1143" t="s">
        <v>395</v>
      </c>
      <c r="BB1143" t="s">
        <v>380</v>
      </c>
      <c r="BC1143" t="s">
        <v>3927</v>
      </c>
      <c r="BD1143" t="s">
        <v>3927</v>
      </c>
      <c r="BE1143" t="s">
        <v>3927</v>
      </c>
      <c r="BF1143">
        <v>12</v>
      </c>
    </row>
    <row r="1144" spans="1:58" x14ac:dyDescent="0.3">
      <c r="A1144">
        <v>2026</v>
      </c>
      <c r="B1144">
        <v>202605</v>
      </c>
      <c r="C1144">
        <v>5</v>
      </c>
      <c r="D1144" s="14">
        <v>20001622009314</v>
      </c>
      <c r="E1144" t="s">
        <v>2810</v>
      </c>
      <c r="F1144" s="2">
        <v>46146.595891203702</v>
      </c>
      <c r="G1144" s="2">
        <v>46147</v>
      </c>
      <c r="I1144" t="s">
        <v>224</v>
      </c>
      <c r="J1144" t="s">
        <v>230</v>
      </c>
      <c r="L1144" t="s">
        <v>1004</v>
      </c>
      <c r="M1144" t="s">
        <v>334</v>
      </c>
      <c r="N1144" t="s">
        <v>322</v>
      </c>
      <c r="O1144" t="s">
        <v>331</v>
      </c>
      <c r="Q1144" t="s">
        <v>7765</v>
      </c>
      <c r="R1144" t="s">
        <v>2809</v>
      </c>
      <c r="S1144" t="s">
        <v>5170</v>
      </c>
      <c r="T1144" t="s">
        <v>5171</v>
      </c>
      <c r="U1144" t="s">
        <v>3034</v>
      </c>
      <c r="V1144" t="s">
        <v>3994</v>
      </c>
      <c r="W1144" t="s">
        <v>245</v>
      </c>
      <c r="X1144" t="s">
        <v>225</v>
      </c>
      <c r="Z1144">
        <v>1</v>
      </c>
      <c r="AA1144" t="s">
        <v>3921</v>
      </c>
      <c r="AB1144" t="s">
        <v>7766</v>
      </c>
      <c r="AC1144">
        <v>46148.683530092596</v>
      </c>
      <c r="AD1144">
        <v>46148</v>
      </c>
      <c r="AE1144" t="s">
        <v>3938</v>
      </c>
      <c r="AG1144" t="s">
        <v>5173</v>
      </c>
      <c r="AH1144">
        <v>6108813402</v>
      </c>
      <c r="AI1144" t="s">
        <v>7767</v>
      </c>
      <c r="AM1144" t="s">
        <v>3925</v>
      </c>
      <c r="AN1144" t="s">
        <v>3926</v>
      </c>
      <c r="AO1144" t="s">
        <v>268</v>
      </c>
      <c r="AP1144" t="s">
        <v>386</v>
      </c>
      <c r="AQ1144" t="s">
        <v>3940</v>
      </c>
      <c r="AU1144" t="s">
        <v>4282</v>
      </c>
      <c r="AV1144" t="s">
        <v>4000</v>
      </c>
      <c r="AW1144" t="s">
        <v>320</v>
      </c>
      <c r="AX1144" t="s">
        <v>319</v>
      </c>
      <c r="AY1144" t="s">
        <v>254</v>
      </c>
      <c r="AZ1144" t="s">
        <v>230</v>
      </c>
      <c r="BA1144" t="s">
        <v>395</v>
      </c>
      <c r="BB1144" t="s">
        <v>380</v>
      </c>
      <c r="BC1144" t="s">
        <v>3927</v>
      </c>
      <c r="BD1144" t="s">
        <v>3927</v>
      </c>
      <c r="BE1144" t="s">
        <v>3927</v>
      </c>
      <c r="BF1144">
        <v>12</v>
      </c>
    </row>
    <row r="1145" spans="1:58" x14ac:dyDescent="0.3">
      <c r="A1145">
        <v>2026</v>
      </c>
      <c r="B1145">
        <v>202605</v>
      </c>
      <c r="C1145">
        <v>5</v>
      </c>
      <c r="D1145" s="14">
        <v>20001622009220</v>
      </c>
      <c r="E1145" t="s">
        <v>2810</v>
      </c>
      <c r="F1145" s="2">
        <v>46146.591539351852</v>
      </c>
      <c r="G1145" s="2">
        <v>46148</v>
      </c>
      <c r="I1145" t="s">
        <v>224</v>
      </c>
      <c r="J1145" t="s">
        <v>230</v>
      </c>
      <c r="L1145" t="s">
        <v>792</v>
      </c>
      <c r="M1145" t="s">
        <v>309</v>
      </c>
      <c r="N1145" t="s">
        <v>297</v>
      </c>
      <c r="O1145" t="s">
        <v>283</v>
      </c>
      <c r="Q1145" t="s">
        <v>7768</v>
      </c>
      <c r="R1145" t="s">
        <v>2811</v>
      </c>
      <c r="S1145" t="s">
        <v>4841</v>
      </c>
      <c r="T1145" t="s">
        <v>4842</v>
      </c>
      <c r="U1145" t="s">
        <v>4008</v>
      </c>
      <c r="V1145" t="s">
        <v>980</v>
      </c>
      <c r="W1145" t="s">
        <v>245</v>
      </c>
      <c r="X1145" t="s">
        <v>225</v>
      </c>
      <c r="Z1145">
        <v>4</v>
      </c>
      <c r="AA1145" t="s">
        <v>3921</v>
      </c>
      <c r="AB1145" t="s">
        <v>7769</v>
      </c>
      <c r="AC1145">
        <v>46153.358344907407</v>
      </c>
      <c r="AD1145">
        <v>46152</v>
      </c>
      <c r="AE1145" t="s">
        <v>3938</v>
      </c>
      <c r="AG1145" t="s">
        <v>4844</v>
      </c>
      <c r="AH1145">
        <v>6108835201</v>
      </c>
      <c r="AI1145" t="s">
        <v>7770</v>
      </c>
      <c r="AM1145" t="s">
        <v>3925</v>
      </c>
      <c r="AN1145" t="s">
        <v>3926</v>
      </c>
      <c r="AO1145" t="s">
        <v>268</v>
      </c>
      <c r="AP1145" t="s">
        <v>386</v>
      </c>
      <c r="AQ1145" t="s">
        <v>3940</v>
      </c>
      <c r="AU1145" t="s">
        <v>4220</v>
      </c>
      <c r="AV1145" t="s">
        <v>4000</v>
      </c>
      <c r="AW1145" t="s">
        <v>320</v>
      </c>
      <c r="AX1145" t="s">
        <v>319</v>
      </c>
      <c r="AY1145" t="s">
        <v>254</v>
      </c>
      <c r="AZ1145" t="s">
        <v>230</v>
      </c>
      <c r="BA1145" t="s">
        <v>395</v>
      </c>
      <c r="BB1145" t="s">
        <v>380</v>
      </c>
      <c r="BC1145" t="s">
        <v>3927</v>
      </c>
      <c r="BD1145" t="s">
        <v>3927</v>
      </c>
      <c r="BE1145" t="s">
        <v>3927</v>
      </c>
      <c r="BF1145">
        <v>12</v>
      </c>
    </row>
    <row r="1146" spans="1:58" x14ac:dyDescent="0.3">
      <c r="A1146">
        <v>2026</v>
      </c>
      <c r="B1146">
        <v>202605</v>
      </c>
      <c r="C1146">
        <v>5</v>
      </c>
      <c r="D1146" s="14">
        <v>20001622002442</v>
      </c>
      <c r="E1146" t="s">
        <v>2810</v>
      </c>
      <c r="F1146" s="2">
        <v>46146.565162037034</v>
      </c>
      <c r="G1146" s="2">
        <v>46149</v>
      </c>
      <c r="I1146" t="s">
        <v>224</v>
      </c>
      <c r="J1146" t="s">
        <v>230</v>
      </c>
      <c r="L1146" t="s">
        <v>7771</v>
      </c>
      <c r="M1146" t="s">
        <v>7772</v>
      </c>
      <c r="N1146" t="s">
        <v>322</v>
      </c>
      <c r="O1146" t="s">
        <v>331</v>
      </c>
      <c r="Q1146" t="s">
        <v>7773</v>
      </c>
      <c r="R1146" t="s">
        <v>2809</v>
      </c>
      <c r="S1146" t="s">
        <v>5470</v>
      </c>
      <c r="T1146" t="s">
        <v>5471</v>
      </c>
      <c r="U1146" t="s">
        <v>3034</v>
      </c>
      <c r="V1146" t="s">
        <v>647</v>
      </c>
      <c r="W1146" t="s">
        <v>245</v>
      </c>
      <c r="X1146" t="s">
        <v>225</v>
      </c>
      <c r="Z1146">
        <v>4</v>
      </c>
      <c r="AA1146" t="s">
        <v>3921</v>
      </c>
      <c r="AB1146" t="s">
        <v>3995</v>
      </c>
      <c r="AC1146">
        <v>46155.513020833336</v>
      </c>
      <c r="AD1146">
        <v>46153</v>
      </c>
      <c r="AE1146" t="s">
        <v>3938</v>
      </c>
      <c r="AG1146" t="s">
        <v>5111</v>
      </c>
      <c r="AH1146">
        <v>6108836135</v>
      </c>
      <c r="AI1146" t="s">
        <v>7774</v>
      </c>
      <c r="AM1146" t="s">
        <v>3925</v>
      </c>
      <c r="AN1146" t="s">
        <v>3926</v>
      </c>
      <c r="AO1146" t="s">
        <v>268</v>
      </c>
      <c r="AP1146" t="s">
        <v>249</v>
      </c>
      <c r="AQ1146" t="s">
        <v>3998</v>
      </c>
      <c r="AW1146" t="s">
        <v>320</v>
      </c>
      <c r="AX1146" t="s">
        <v>319</v>
      </c>
      <c r="AY1146" t="s">
        <v>254</v>
      </c>
      <c r="AZ1146" t="s">
        <v>230</v>
      </c>
      <c r="BA1146" t="s">
        <v>273</v>
      </c>
      <c r="BB1146" t="s">
        <v>380</v>
      </c>
      <c r="BC1146" t="s">
        <v>3927</v>
      </c>
      <c r="BD1146" t="s">
        <v>3927</v>
      </c>
      <c r="BE1146" t="s">
        <v>3927</v>
      </c>
      <c r="BF1146">
        <v>12</v>
      </c>
    </row>
    <row r="1147" spans="1:58" x14ac:dyDescent="0.3">
      <c r="A1147">
        <v>2026</v>
      </c>
      <c r="B1147">
        <v>202605</v>
      </c>
      <c r="C1147">
        <v>5</v>
      </c>
      <c r="D1147" s="14">
        <v>20001622002210</v>
      </c>
      <c r="E1147" t="s">
        <v>2810</v>
      </c>
      <c r="F1147" s="2">
        <v>46146.554409722223</v>
      </c>
      <c r="G1147" s="2">
        <v>46147</v>
      </c>
      <c r="I1147" t="s">
        <v>224</v>
      </c>
      <c r="J1147" t="s">
        <v>230</v>
      </c>
      <c r="L1147" t="s">
        <v>6382</v>
      </c>
      <c r="M1147" t="s">
        <v>309</v>
      </c>
      <c r="N1147" t="s">
        <v>297</v>
      </c>
      <c r="O1147" t="s">
        <v>283</v>
      </c>
      <c r="Q1147" t="s">
        <v>7775</v>
      </c>
      <c r="R1147" t="s">
        <v>2809</v>
      </c>
      <c r="S1147" t="s">
        <v>302</v>
      </c>
      <c r="T1147" t="s">
        <v>303</v>
      </c>
      <c r="U1147" t="s">
        <v>258</v>
      </c>
      <c r="V1147" t="s">
        <v>247</v>
      </c>
      <c r="W1147" t="s">
        <v>245</v>
      </c>
      <c r="X1147" t="s">
        <v>225</v>
      </c>
      <c r="Z1147">
        <v>1</v>
      </c>
      <c r="AA1147" t="s">
        <v>3921</v>
      </c>
      <c r="AB1147" t="s">
        <v>7776</v>
      </c>
      <c r="AC1147">
        <v>46148.623182870368</v>
      </c>
      <c r="AD1147">
        <v>46148</v>
      </c>
      <c r="AE1147" t="s">
        <v>3938</v>
      </c>
      <c r="AG1147" t="s">
        <v>248</v>
      </c>
      <c r="AH1147">
        <v>6108829232</v>
      </c>
      <c r="AI1147" t="s">
        <v>7777</v>
      </c>
      <c r="AM1147" t="s">
        <v>3925</v>
      </c>
      <c r="AN1147" t="s">
        <v>3926</v>
      </c>
      <c r="AO1147" t="s">
        <v>268</v>
      </c>
      <c r="AP1147" t="s">
        <v>330</v>
      </c>
      <c r="AQ1147" t="s">
        <v>3940</v>
      </c>
      <c r="AU1147" t="s">
        <v>4282</v>
      </c>
      <c r="AV1147" t="s">
        <v>4000</v>
      </c>
      <c r="AW1147" t="s">
        <v>320</v>
      </c>
      <c r="AX1147" t="s">
        <v>319</v>
      </c>
      <c r="AY1147" t="s">
        <v>254</v>
      </c>
      <c r="AZ1147" t="s">
        <v>230</v>
      </c>
      <c r="BA1147" t="s">
        <v>395</v>
      </c>
      <c r="BB1147" t="s">
        <v>380</v>
      </c>
      <c r="BC1147" t="s">
        <v>3927</v>
      </c>
      <c r="BD1147" t="s">
        <v>3927</v>
      </c>
      <c r="BE1147" t="s">
        <v>3927</v>
      </c>
      <c r="BF1147">
        <v>12</v>
      </c>
    </row>
    <row r="1148" spans="1:58" x14ac:dyDescent="0.3">
      <c r="A1148">
        <v>2026</v>
      </c>
      <c r="B1148">
        <v>202605</v>
      </c>
      <c r="C1148">
        <v>5</v>
      </c>
      <c r="D1148" s="14">
        <v>20001622001358</v>
      </c>
      <c r="E1148" t="s">
        <v>2810</v>
      </c>
      <c r="F1148" s="2">
        <v>46146.561041666668</v>
      </c>
      <c r="G1148" s="2">
        <v>46147</v>
      </c>
      <c r="I1148" t="s">
        <v>224</v>
      </c>
      <c r="J1148" t="s">
        <v>230</v>
      </c>
      <c r="L1148" t="s">
        <v>3340</v>
      </c>
      <c r="M1148" t="s">
        <v>309</v>
      </c>
      <c r="N1148" t="s">
        <v>297</v>
      </c>
      <c r="O1148" t="s">
        <v>283</v>
      </c>
      <c r="Q1148" t="s">
        <v>7778</v>
      </c>
      <c r="R1148" t="s">
        <v>2809</v>
      </c>
      <c r="S1148" t="s">
        <v>5453</v>
      </c>
      <c r="T1148" t="s">
        <v>5454</v>
      </c>
      <c r="U1148" t="s">
        <v>3034</v>
      </c>
      <c r="V1148" t="s">
        <v>647</v>
      </c>
      <c r="W1148" t="s">
        <v>245</v>
      </c>
      <c r="X1148" t="s">
        <v>225</v>
      </c>
      <c r="Z1148">
        <v>4</v>
      </c>
      <c r="AA1148" t="s">
        <v>3921</v>
      </c>
      <c r="AB1148" t="s">
        <v>3995</v>
      </c>
      <c r="AC1148">
        <v>46153.458113425928</v>
      </c>
      <c r="AD1148">
        <v>46151</v>
      </c>
      <c r="AE1148" t="s">
        <v>3938</v>
      </c>
      <c r="AG1148" t="s">
        <v>5135</v>
      </c>
      <c r="AH1148">
        <v>6108820315</v>
      </c>
      <c r="AI1148" t="s">
        <v>7779</v>
      </c>
      <c r="AM1148" t="s">
        <v>3925</v>
      </c>
      <c r="AN1148" t="s">
        <v>3926</v>
      </c>
      <c r="AO1148" t="s">
        <v>268</v>
      </c>
      <c r="AP1148" t="s">
        <v>249</v>
      </c>
      <c r="AQ1148" t="s">
        <v>3998</v>
      </c>
      <c r="AU1148" t="s">
        <v>4220</v>
      </c>
      <c r="AV1148" t="s">
        <v>4000</v>
      </c>
      <c r="AW1148" t="s">
        <v>320</v>
      </c>
      <c r="AX1148" t="s">
        <v>319</v>
      </c>
      <c r="AY1148" t="s">
        <v>254</v>
      </c>
      <c r="AZ1148" t="s">
        <v>230</v>
      </c>
      <c r="BA1148" t="s">
        <v>395</v>
      </c>
      <c r="BB1148" t="s">
        <v>380</v>
      </c>
      <c r="BC1148" t="s">
        <v>3927</v>
      </c>
      <c r="BD1148" t="s">
        <v>3927</v>
      </c>
      <c r="BE1148" t="s">
        <v>3927</v>
      </c>
      <c r="BF1148">
        <v>12</v>
      </c>
    </row>
    <row r="1149" spans="1:58" x14ac:dyDescent="0.3">
      <c r="A1149">
        <v>2026</v>
      </c>
      <c r="B1149">
        <v>202605</v>
      </c>
      <c r="C1149">
        <v>5</v>
      </c>
      <c r="D1149" s="14">
        <v>20001622001260</v>
      </c>
      <c r="E1149" t="s">
        <v>2810</v>
      </c>
      <c r="F1149" s="2">
        <v>46146.556712962964</v>
      </c>
      <c r="G1149" s="2">
        <v>46147</v>
      </c>
      <c r="I1149" t="s">
        <v>224</v>
      </c>
      <c r="J1149" t="s">
        <v>230</v>
      </c>
      <c r="L1149" t="s">
        <v>3691</v>
      </c>
      <c r="M1149" t="s">
        <v>902</v>
      </c>
      <c r="N1149" t="s">
        <v>752</v>
      </c>
      <c r="O1149" t="s">
        <v>623</v>
      </c>
      <c r="Q1149" t="s">
        <v>7780</v>
      </c>
      <c r="R1149" t="s">
        <v>2809</v>
      </c>
      <c r="S1149" t="s">
        <v>1067</v>
      </c>
      <c r="T1149" t="s">
        <v>1068</v>
      </c>
      <c r="U1149" t="s">
        <v>258</v>
      </c>
      <c r="V1149" t="s">
        <v>247</v>
      </c>
      <c r="W1149" t="s">
        <v>245</v>
      </c>
      <c r="X1149" t="s">
        <v>225</v>
      </c>
      <c r="Z1149">
        <v>1</v>
      </c>
      <c r="AA1149" t="s">
        <v>3921</v>
      </c>
      <c r="AB1149" t="s">
        <v>7781</v>
      </c>
      <c r="AC1149">
        <v>46148.623182870368</v>
      </c>
      <c r="AD1149">
        <v>46148</v>
      </c>
      <c r="AE1149" t="s">
        <v>3938</v>
      </c>
      <c r="AG1149" t="s">
        <v>410</v>
      </c>
      <c r="AH1149">
        <v>1038320580</v>
      </c>
      <c r="AI1149" t="s">
        <v>7782</v>
      </c>
      <c r="AM1149" t="s">
        <v>3925</v>
      </c>
      <c r="AN1149" t="s">
        <v>3926</v>
      </c>
      <c r="AO1149" t="s">
        <v>268</v>
      </c>
      <c r="AP1149" t="s">
        <v>249</v>
      </c>
      <c r="AQ1149" t="s">
        <v>3940</v>
      </c>
      <c r="AU1149" t="s">
        <v>4282</v>
      </c>
      <c r="AV1149" t="s">
        <v>4000</v>
      </c>
      <c r="AW1149" t="s">
        <v>227</v>
      </c>
      <c r="AX1149" t="s">
        <v>226</v>
      </c>
      <c r="AY1149" t="s">
        <v>254</v>
      </c>
      <c r="AZ1149" t="s">
        <v>230</v>
      </c>
      <c r="BA1149" t="s">
        <v>273</v>
      </c>
      <c r="BB1149" t="s">
        <v>380</v>
      </c>
      <c r="BC1149" t="s">
        <v>3927</v>
      </c>
      <c r="BD1149" t="s">
        <v>3927</v>
      </c>
      <c r="BE1149" t="s">
        <v>3927</v>
      </c>
      <c r="BF1149">
        <v>16</v>
      </c>
    </row>
    <row r="1150" spans="1:58" x14ac:dyDescent="0.3">
      <c r="A1150">
        <v>2026</v>
      </c>
      <c r="B1150">
        <v>202605</v>
      </c>
      <c r="C1150">
        <v>5</v>
      </c>
      <c r="D1150" s="14">
        <v>20001622001240</v>
      </c>
      <c r="E1150" t="s">
        <v>2810</v>
      </c>
      <c r="F1150" s="2">
        <v>46146.555601851855</v>
      </c>
      <c r="G1150" s="2">
        <v>46147</v>
      </c>
      <c r="I1150" t="s">
        <v>224</v>
      </c>
      <c r="J1150" t="s">
        <v>230</v>
      </c>
      <c r="L1150" t="s">
        <v>7783</v>
      </c>
      <c r="M1150" t="s">
        <v>5300</v>
      </c>
      <c r="N1150" t="s">
        <v>5301</v>
      </c>
      <c r="O1150" t="s">
        <v>623</v>
      </c>
      <c r="Q1150" t="s">
        <v>7784</v>
      </c>
      <c r="R1150" t="s">
        <v>2809</v>
      </c>
      <c r="S1150" t="s">
        <v>5865</v>
      </c>
      <c r="T1150" t="s">
        <v>5866</v>
      </c>
      <c r="U1150" t="s">
        <v>3034</v>
      </c>
      <c r="V1150" t="s">
        <v>647</v>
      </c>
      <c r="W1150" t="s">
        <v>245</v>
      </c>
      <c r="X1150" t="s">
        <v>387</v>
      </c>
      <c r="Z1150">
        <v>4</v>
      </c>
      <c r="AA1150" t="s">
        <v>3921</v>
      </c>
      <c r="AB1150" t="s">
        <v>5606</v>
      </c>
      <c r="AC1150">
        <v>46153.354085648149</v>
      </c>
      <c r="AD1150">
        <v>46151</v>
      </c>
      <c r="AE1150" t="s">
        <v>3938</v>
      </c>
      <c r="AG1150" t="s">
        <v>5111</v>
      </c>
      <c r="AH1150">
        <v>6045643832</v>
      </c>
      <c r="AI1150" t="s">
        <v>7785</v>
      </c>
      <c r="AM1150" t="s">
        <v>3925</v>
      </c>
      <c r="AN1150" t="s">
        <v>3926</v>
      </c>
      <c r="AO1150" t="s">
        <v>268</v>
      </c>
      <c r="AP1150" t="s">
        <v>304</v>
      </c>
      <c r="AQ1150" t="s">
        <v>3940</v>
      </c>
      <c r="AU1150" t="s">
        <v>4220</v>
      </c>
      <c r="AV1150" t="s">
        <v>4000</v>
      </c>
      <c r="AW1150" t="s">
        <v>447</v>
      </c>
      <c r="AX1150" t="s">
        <v>446</v>
      </c>
      <c r="AY1150" t="s">
        <v>253</v>
      </c>
      <c r="AZ1150" t="s">
        <v>230</v>
      </c>
      <c r="BA1150" t="s">
        <v>273</v>
      </c>
      <c r="BB1150" t="s">
        <v>380</v>
      </c>
      <c r="BC1150" t="s">
        <v>3927</v>
      </c>
      <c r="BD1150" t="s">
        <v>3927</v>
      </c>
      <c r="BE1150" t="s">
        <v>3927</v>
      </c>
      <c r="BF1150">
        <v>16</v>
      </c>
    </row>
    <row r="1151" spans="1:58" x14ac:dyDescent="0.3">
      <c r="A1151">
        <v>2026</v>
      </c>
      <c r="B1151">
        <v>202605</v>
      </c>
      <c r="C1151">
        <v>5</v>
      </c>
      <c r="D1151" s="14">
        <v>20001622000943</v>
      </c>
      <c r="E1151" t="s">
        <v>2810</v>
      </c>
      <c r="F1151" s="2">
        <v>46146.541296296295</v>
      </c>
      <c r="G1151" s="2">
        <v>46146</v>
      </c>
      <c r="I1151" t="s">
        <v>224</v>
      </c>
      <c r="J1151" t="s">
        <v>230</v>
      </c>
      <c r="L1151" t="s">
        <v>3415</v>
      </c>
      <c r="M1151" t="s">
        <v>1366</v>
      </c>
      <c r="N1151" t="s">
        <v>1359</v>
      </c>
      <c r="O1151" t="s">
        <v>554</v>
      </c>
      <c r="Q1151" t="s">
        <v>7786</v>
      </c>
      <c r="R1151" t="s">
        <v>2809</v>
      </c>
      <c r="S1151" t="s">
        <v>5599</v>
      </c>
      <c r="T1151" t="s">
        <v>5600</v>
      </c>
      <c r="U1151" t="s">
        <v>4796</v>
      </c>
      <c r="V1151" t="s">
        <v>2024</v>
      </c>
      <c r="W1151" t="s">
        <v>245</v>
      </c>
      <c r="X1151" t="s">
        <v>225</v>
      </c>
      <c r="Z1151">
        <v>4</v>
      </c>
      <c r="AA1151" t="s">
        <v>3921</v>
      </c>
      <c r="AB1151" t="s">
        <v>7787</v>
      </c>
      <c r="AC1151">
        <v>46150.849872685183</v>
      </c>
      <c r="AD1151">
        <v>46150</v>
      </c>
      <c r="AE1151" t="s">
        <v>3938</v>
      </c>
      <c r="AG1151" t="s">
        <v>2026</v>
      </c>
      <c r="AH1151">
        <v>6108832194</v>
      </c>
      <c r="AI1151" t="s">
        <v>7788</v>
      </c>
      <c r="AM1151" t="s">
        <v>3925</v>
      </c>
      <c r="AN1151" t="s">
        <v>3926</v>
      </c>
      <c r="AO1151" t="s">
        <v>268</v>
      </c>
      <c r="AP1151" t="s">
        <v>386</v>
      </c>
      <c r="AQ1151" t="s">
        <v>3940</v>
      </c>
      <c r="AU1151" t="s">
        <v>4149</v>
      </c>
      <c r="AV1151" t="s">
        <v>4000</v>
      </c>
      <c r="AW1151" t="s">
        <v>320</v>
      </c>
      <c r="AX1151" t="s">
        <v>319</v>
      </c>
      <c r="AY1151" t="s">
        <v>254</v>
      </c>
      <c r="AZ1151" t="s">
        <v>230</v>
      </c>
      <c r="BA1151" t="s">
        <v>273</v>
      </c>
      <c r="BB1151" t="s">
        <v>380</v>
      </c>
      <c r="BC1151" t="s">
        <v>3927</v>
      </c>
      <c r="BD1151" t="s">
        <v>3927</v>
      </c>
      <c r="BE1151" t="s">
        <v>3927</v>
      </c>
      <c r="BF1151">
        <v>12</v>
      </c>
    </row>
    <row r="1152" spans="1:58" x14ac:dyDescent="0.3">
      <c r="A1152">
        <v>2026</v>
      </c>
      <c r="B1152">
        <v>202605</v>
      </c>
      <c r="C1152">
        <v>5</v>
      </c>
      <c r="D1152" s="14">
        <v>20001622000883</v>
      </c>
      <c r="E1152" t="s">
        <v>2810</v>
      </c>
      <c r="F1152" s="2">
        <v>46146.584861111114</v>
      </c>
      <c r="G1152" s="2">
        <v>46147</v>
      </c>
      <c r="I1152" t="s">
        <v>224</v>
      </c>
      <c r="J1152" t="s">
        <v>230</v>
      </c>
      <c r="L1152" t="s">
        <v>818</v>
      </c>
      <c r="M1152" t="s">
        <v>1336</v>
      </c>
      <c r="N1152" t="s">
        <v>546</v>
      </c>
      <c r="O1152" t="s">
        <v>554</v>
      </c>
      <c r="Q1152" t="s">
        <v>7789</v>
      </c>
      <c r="R1152" t="s">
        <v>2809</v>
      </c>
      <c r="S1152" t="s">
        <v>1583</v>
      </c>
      <c r="T1152" t="s">
        <v>1584</v>
      </c>
      <c r="U1152" t="s">
        <v>258</v>
      </c>
      <c r="V1152" t="s">
        <v>247</v>
      </c>
      <c r="W1152" t="s">
        <v>245</v>
      </c>
      <c r="X1152" t="s">
        <v>387</v>
      </c>
      <c r="Z1152">
        <v>1</v>
      </c>
      <c r="AA1152" t="s">
        <v>3921</v>
      </c>
      <c r="AB1152" t="s">
        <v>7790</v>
      </c>
      <c r="AC1152">
        <v>46148.623182870368</v>
      </c>
      <c r="AD1152">
        <v>46148</v>
      </c>
      <c r="AE1152" t="s">
        <v>3938</v>
      </c>
      <c r="AG1152" t="s">
        <v>329</v>
      </c>
      <c r="AH1152">
        <v>6108831248</v>
      </c>
      <c r="AI1152" t="s">
        <v>7791</v>
      </c>
      <c r="AM1152" t="s">
        <v>3925</v>
      </c>
      <c r="AN1152" t="s">
        <v>3926</v>
      </c>
      <c r="AO1152" t="s">
        <v>268</v>
      </c>
      <c r="AP1152" t="s">
        <v>386</v>
      </c>
      <c r="AQ1152" t="s">
        <v>3940</v>
      </c>
      <c r="AU1152" t="s">
        <v>4282</v>
      </c>
      <c r="AV1152" t="s">
        <v>4000</v>
      </c>
      <c r="AW1152" t="s">
        <v>447</v>
      </c>
      <c r="AX1152" t="s">
        <v>446</v>
      </c>
      <c r="AY1152" t="s">
        <v>253</v>
      </c>
      <c r="AZ1152" t="s">
        <v>230</v>
      </c>
      <c r="BA1152" t="s">
        <v>395</v>
      </c>
      <c r="BB1152" t="s">
        <v>380</v>
      </c>
      <c r="BC1152" t="s">
        <v>3927</v>
      </c>
      <c r="BD1152" t="s">
        <v>3927</v>
      </c>
      <c r="BE1152" t="s">
        <v>3927</v>
      </c>
      <c r="BF1152">
        <v>12</v>
      </c>
    </row>
    <row r="1153" spans="1:58" x14ac:dyDescent="0.3">
      <c r="A1153">
        <v>2026</v>
      </c>
      <c r="B1153">
        <v>202605</v>
      </c>
      <c r="C1153">
        <v>5</v>
      </c>
      <c r="D1153" s="14">
        <v>20001622000882</v>
      </c>
      <c r="E1153" t="s">
        <v>2810</v>
      </c>
      <c r="F1153" s="2">
        <v>46146.584768518522</v>
      </c>
      <c r="G1153" s="2">
        <v>46148</v>
      </c>
      <c r="I1153" t="s">
        <v>224</v>
      </c>
      <c r="J1153" t="s">
        <v>230</v>
      </c>
      <c r="L1153" t="s">
        <v>3520</v>
      </c>
      <c r="M1153" t="s">
        <v>309</v>
      </c>
      <c r="N1153" t="s">
        <v>297</v>
      </c>
      <c r="O1153" t="s">
        <v>283</v>
      </c>
      <c r="Q1153" t="s">
        <v>7792</v>
      </c>
      <c r="R1153" t="s">
        <v>2809</v>
      </c>
      <c r="S1153" t="s">
        <v>5326</v>
      </c>
      <c r="T1153" t="s">
        <v>5327</v>
      </c>
      <c r="U1153" t="s">
        <v>3034</v>
      </c>
      <c r="V1153" t="s">
        <v>647</v>
      </c>
      <c r="W1153" t="s">
        <v>245</v>
      </c>
      <c r="X1153" t="s">
        <v>387</v>
      </c>
      <c r="Z1153">
        <v>4</v>
      </c>
      <c r="AA1153" t="s">
        <v>3921</v>
      </c>
      <c r="AB1153" t="s">
        <v>7793</v>
      </c>
      <c r="AC1153">
        <v>46153.354085648149</v>
      </c>
      <c r="AD1153">
        <v>46152</v>
      </c>
      <c r="AE1153" t="s">
        <v>3938</v>
      </c>
      <c r="AG1153" t="s">
        <v>5111</v>
      </c>
      <c r="AH1153">
        <v>6108819357</v>
      </c>
      <c r="AI1153" t="s">
        <v>7794</v>
      </c>
      <c r="AM1153" t="s">
        <v>3925</v>
      </c>
      <c r="AN1153" t="s">
        <v>3926</v>
      </c>
      <c r="AO1153" t="s">
        <v>268</v>
      </c>
      <c r="AP1153" t="s">
        <v>249</v>
      </c>
      <c r="AQ1153" t="s">
        <v>3940</v>
      </c>
      <c r="AU1153" t="s">
        <v>4220</v>
      </c>
      <c r="AV1153" t="s">
        <v>4000</v>
      </c>
      <c r="AW1153" t="s">
        <v>389</v>
      </c>
      <c r="AX1153" t="s">
        <v>388</v>
      </c>
      <c r="AY1153" t="s">
        <v>253</v>
      </c>
      <c r="AZ1153" t="s">
        <v>230</v>
      </c>
      <c r="BA1153" t="s">
        <v>395</v>
      </c>
      <c r="BB1153" t="s">
        <v>380</v>
      </c>
      <c r="BC1153" t="s">
        <v>3927</v>
      </c>
      <c r="BD1153" t="s">
        <v>3927</v>
      </c>
      <c r="BE1153" t="s">
        <v>3927</v>
      </c>
      <c r="BF1153">
        <v>12</v>
      </c>
    </row>
    <row r="1154" spans="1:58" x14ac:dyDescent="0.3">
      <c r="A1154">
        <v>2026</v>
      </c>
      <c r="B1154">
        <v>202605</v>
      </c>
      <c r="C1154">
        <v>5</v>
      </c>
      <c r="D1154" s="14">
        <v>20001621999943</v>
      </c>
      <c r="E1154" t="s">
        <v>2810</v>
      </c>
      <c r="F1154" s="2">
        <v>46146.540567129632</v>
      </c>
      <c r="G1154" s="2">
        <v>46147</v>
      </c>
      <c r="I1154" t="s">
        <v>224</v>
      </c>
      <c r="J1154" t="s">
        <v>230</v>
      </c>
      <c r="L1154" t="s">
        <v>7795</v>
      </c>
      <c r="M1154" t="s">
        <v>1607</v>
      </c>
      <c r="N1154" t="s">
        <v>752</v>
      </c>
      <c r="O1154" t="s">
        <v>623</v>
      </c>
      <c r="Q1154" t="s">
        <v>7796</v>
      </c>
      <c r="R1154" t="s">
        <v>2809</v>
      </c>
      <c r="S1154" t="s">
        <v>4547</v>
      </c>
      <c r="T1154" t="s">
        <v>4548</v>
      </c>
      <c r="U1154" t="s">
        <v>3034</v>
      </c>
      <c r="V1154" t="s">
        <v>647</v>
      </c>
      <c r="W1154" t="s">
        <v>245</v>
      </c>
      <c r="X1154" t="s">
        <v>225</v>
      </c>
      <c r="Z1154">
        <v>4</v>
      </c>
      <c r="AA1154" t="s">
        <v>3921</v>
      </c>
      <c r="AB1154" t="s">
        <v>7797</v>
      </c>
      <c r="AC1154">
        <v>46153.354085648149</v>
      </c>
      <c r="AD1154">
        <v>46151</v>
      </c>
      <c r="AE1154" t="s">
        <v>3938</v>
      </c>
      <c r="AG1154" t="s">
        <v>5111</v>
      </c>
      <c r="AH1154">
        <v>6108813322</v>
      </c>
      <c r="AI1154" t="s">
        <v>7798</v>
      </c>
      <c r="AM1154" t="s">
        <v>3925</v>
      </c>
      <c r="AN1154" t="s">
        <v>3926</v>
      </c>
      <c r="AO1154" t="s">
        <v>268</v>
      </c>
      <c r="AP1154" t="s">
        <v>386</v>
      </c>
      <c r="AQ1154" t="s">
        <v>3940</v>
      </c>
      <c r="AU1154" t="s">
        <v>4220</v>
      </c>
      <c r="AV1154" t="s">
        <v>4000</v>
      </c>
      <c r="AW1154" t="s">
        <v>227</v>
      </c>
      <c r="AX1154" t="s">
        <v>226</v>
      </c>
      <c r="AY1154" t="s">
        <v>254</v>
      </c>
      <c r="AZ1154" t="s">
        <v>230</v>
      </c>
      <c r="BA1154" t="s">
        <v>395</v>
      </c>
      <c r="BB1154" t="s">
        <v>380</v>
      </c>
      <c r="BC1154" t="s">
        <v>3927</v>
      </c>
      <c r="BD1154" t="s">
        <v>3927</v>
      </c>
      <c r="BE1154" t="s">
        <v>3927</v>
      </c>
      <c r="BF1154">
        <v>12</v>
      </c>
    </row>
    <row r="1155" spans="1:58" x14ac:dyDescent="0.3">
      <c r="A1155">
        <v>2026</v>
      </c>
      <c r="B1155">
        <v>202605</v>
      </c>
      <c r="C1155">
        <v>5</v>
      </c>
      <c r="D1155" s="14">
        <v>20001621998295</v>
      </c>
      <c r="E1155" t="s">
        <v>2810</v>
      </c>
      <c r="F1155" s="2">
        <v>46146.555879629632</v>
      </c>
      <c r="G1155" s="2">
        <v>46147</v>
      </c>
      <c r="I1155" t="s">
        <v>224</v>
      </c>
      <c r="J1155" t="s">
        <v>230</v>
      </c>
      <c r="L1155" t="s">
        <v>3124</v>
      </c>
      <c r="M1155" t="s">
        <v>626</v>
      </c>
      <c r="N1155" t="s">
        <v>616</v>
      </c>
      <c r="O1155" t="s">
        <v>623</v>
      </c>
      <c r="Q1155" t="s">
        <v>7799</v>
      </c>
      <c r="R1155" t="s">
        <v>2809</v>
      </c>
      <c r="S1155" t="s">
        <v>5030</v>
      </c>
      <c r="T1155" t="s">
        <v>5031</v>
      </c>
      <c r="U1155" t="s">
        <v>4008</v>
      </c>
      <c r="V1155" t="s">
        <v>980</v>
      </c>
      <c r="W1155" t="s">
        <v>245</v>
      </c>
      <c r="X1155" t="s">
        <v>225</v>
      </c>
      <c r="Z1155">
        <v>4</v>
      </c>
      <c r="AA1155" t="s">
        <v>3921</v>
      </c>
      <c r="AB1155" t="s">
        <v>7800</v>
      </c>
      <c r="AC1155">
        <v>46153.358344907407</v>
      </c>
      <c r="AD1155">
        <v>46151</v>
      </c>
      <c r="AE1155" t="s">
        <v>3938</v>
      </c>
      <c r="AG1155" t="s">
        <v>4870</v>
      </c>
      <c r="AH1155">
        <v>6108838081</v>
      </c>
      <c r="AI1155" t="s">
        <v>7801</v>
      </c>
      <c r="AM1155" t="s">
        <v>3925</v>
      </c>
      <c r="AN1155" t="s">
        <v>3926</v>
      </c>
      <c r="AO1155" t="s">
        <v>268</v>
      </c>
      <c r="AP1155" t="s">
        <v>386</v>
      </c>
      <c r="AQ1155" t="s">
        <v>3940</v>
      </c>
      <c r="AU1155" t="s">
        <v>4220</v>
      </c>
      <c r="AV1155" t="s">
        <v>4000</v>
      </c>
      <c r="AW1155" t="s">
        <v>1876</v>
      </c>
      <c r="AX1155" t="s">
        <v>1875</v>
      </c>
      <c r="AY1155" t="s">
        <v>254</v>
      </c>
      <c r="AZ1155" t="s">
        <v>230</v>
      </c>
      <c r="BA1155" t="s">
        <v>395</v>
      </c>
      <c r="BB1155" t="s">
        <v>1879</v>
      </c>
      <c r="BC1155" t="s">
        <v>3927</v>
      </c>
      <c r="BD1155" t="s">
        <v>3927</v>
      </c>
      <c r="BE1155" t="s">
        <v>3927</v>
      </c>
      <c r="BF1155">
        <v>12</v>
      </c>
    </row>
    <row r="1156" spans="1:58" x14ac:dyDescent="0.3">
      <c r="A1156">
        <v>2026</v>
      </c>
      <c r="B1156">
        <v>202605</v>
      </c>
      <c r="C1156">
        <v>5</v>
      </c>
      <c r="D1156" s="14">
        <v>20001621997258</v>
      </c>
      <c r="E1156" t="s">
        <v>2810</v>
      </c>
      <c r="F1156" s="2">
        <v>46146.553564814814</v>
      </c>
      <c r="G1156" s="2">
        <v>46147</v>
      </c>
      <c r="I1156" t="s">
        <v>224</v>
      </c>
      <c r="J1156" t="s">
        <v>230</v>
      </c>
      <c r="L1156" t="s">
        <v>7802</v>
      </c>
      <c r="M1156" t="s">
        <v>1336</v>
      </c>
      <c r="N1156" t="s">
        <v>546</v>
      </c>
      <c r="O1156" t="s">
        <v>554</v>
      </c>
      <c r="Q1156" t="s">
        <v>7803</v>
      </c>
      <c r="R1156" t="s">
        <v>2809</v>
      </c>
      <c r="S1156" t="s">
        <v>6865</v>
      </c>
      <c r="T1156" t="s">
        <v>6866</v>
      </c>
      <c r="U1156" t="s">
        <v>4796</v>
      </c>
      <c r="V1156" t="s">
        <v>2024</v>
      </c>
      <c r="W1156" t="s">
        <v>245</v>
      </c>
      <c r="X1156" t="s">
        <v>225</v>
      </c>
      <c r="Z1156">
        <v>4</v>
      </c>
      <c r="AA1156" t="s">
        <v>3921</v>
      </c>
      <c r="AB1156" t="s">
        <v>7804</v>
      </c>
      <c r="AC1156">
        <v>46153.691145833334</v>
      </c>
      <c r="AD1156">
        <v>46151</v>
      </c>
      <c r="AE1156" t="s">
        <v>3938</v>
      </c>
      <c r="AG1156" t="s">
        <v>2026</v>
      </c>
      <c r="AH1156">
        <v>6108837126</v>
      </c>
      <c r="AI1156" t="s">
        <v>7805</v>
      </c>
      <c r="AM1156" t="s">
        <v>3925</v>
      </c>
      <c r="AN1156" t="s">
        <v>3926</v>
      </c>
      <c r="AO1156" t="s">
        <v>268</v>
      </c>
      <c r="AP1156" t="s">
        <v>304</v>
      </c>
      <c r="AQ1156" t="s">
        <v>3940</v>
      </c>
      <c r="AU1156" t="s">
        <v>4220</v>
      </c>
      <c r="AV1156" t="s">
        <v>4000</v>
      </c>
      <c r="AW1156" t="s">
        <v>320</v>
      </c>
      <c r="AX1156" t="s">
        <v>319</v>
      </c>
      <c r="AY1156" t="s">
        <v>254</v>
      </c>
      <c r="AZ1156" t="s">
        <v>230</v>
      </c>
      <c r="BA1156" t="s">
        <v>395</v>
      </c>
      <c r="BB1156" t="s">
        <v>380</v>
      </c>
      <c r="BC1156" t="s">
        <v>3927</v>
      </c>
      <c r="BD1156" t="s">
        <v>3927</v>
      </c>
      <c r="BE1156" t="s">
        <v>3927</v>
      </c>
      <c r="BF1156">
        <v>12</v>
      </c>
    </row>
    <row r="1157" spans="1:58" x14ac:dyDescent="0.3">
      <c r="A1157">
        <v>2026</v>
      </c>
      <c r="B1157">
        <v>202605</v>
      </c>
      <c r="C1157">
        <v>5</v>
      </c>
      <c r="D1157" s="14">
        <v>20001621996613</v>
      </c>
      <c r="E1157" t="s">
        <v>2810</v>
      </c>
      <c r="F1157" s="2">
        <v>46146.570416666669</v>
      </c>
      <c r="G1157" s="2">
        <v>46146</v>
      </c>
      <c r="I1157" t="s">
        <v>224</v>
      </c>
      <c r="J1157" t="s">
        <v>230</v>
      </c>
      <c r="L1157" t="s">
        <v>7806</v>
      </c>
      <c r="M1157" t="s">
        <v>309</v>
      </c>
      <c r="N1157" t="s">
        <v>297</v>
      </c>
      <c r="O1157" t="s">
        <v>283</v>
      </c>
      <c r="Q1157" t="s">
        <v>7807</v>
      </c>
      <c r="R1157" t="s">
        <v>2809</v>
      </c>
      <c r="S1157" t="s">
        <v>5494</v>
      </c>
      <c r="T1157" t="s">
        <v>5495</v>
      </c>
      <c r="U1157" t="s">
        <v>3034</v>
      </c>
      <c r="V1157" t="s">
        <v>647</v>
      </c>
      <c r="W1157" t="s">
        <v>245</v>
      </c>
      <c r="X1157" t="s">
        <v>225</v>
      </c>
      <c r="Z1157">
        <v>2</v>
      </c>
      <c r="AA1157" t="s">
        <v>3921</v>
      </c>
      <c r="AB1157" t="s">
        <v>7808</v>
      </c>
      <c r="AC1157">
        <v>46148.681620370371</v>
      </c>
      <c r="AD1157">
        <v>46148</v>
      </c>
      <c r="AE1157" t="s">
        <v>3938</v>
      </c>
      <c r="AG1157" t="s">
        <v>5111</v>
      </c>
      <c r="AH1157">
        <v>6108836148</v>
      </c>
      <c r="AI1157" t="s">
        <v>7809</v>
      </c>
      <c r="AM1157" t="s">
        <v>3925</v>
      </c>
      <c r="AN1157" t="s">
        <v>3926</v>
      </c>
      <c r="AO1157" t="s">
        <v>268</v>
      </c>
      <c r="AP1157" t="s">
        <v>386</v>
      </c>
      <c r="AQ1157" t="s">
        <v>3940</v>
      </c>
      <c r="AU1157" t="s">
        <v>4282</v>
      </c>
      <c r="AV1157" t="s">
        <v>4000</v>
      </c>
      <c r="AW1157" t="s">
        <v>320</v>
      </c>
      <c r="AX1157" t="s">
        <v>319</v>
      </c>
      <c r="AY1157" t="s">
        <v>254</v>
      </c>
      <c r="AZ1157" t="s">
        <v>230</v>
      </c>
      <c r="BA1157" t="s">
        <v>395</v>
      </c>
      <c r="BB1157" t="s">
        <v>380</v>
      </c>
      <c r="BC1157" t="s">
        <v>3927</v>
      </c>
      <c r="BD1157" t="s">
        <v>3927</v>
      </c>
      <c r="BE1157" t="s">
        <v>3927</v>
      </c>
      <c r="BF1157">
        <v>12</v>
      </c>
    </row>
    <row r="1158" spans="1:58" x14ac:dyDescent="0.3">
      <c r="A1158">
        <v>2026</v>
      </c>
      <c r="B1158">
        <v>202605</v>
      </c>
      <c r="C1158">
        <v>5</v>
      </c>
      <c r="D1158" s="14">
        <v>20001621996489</v>
      </c>
      <c r="E1158" t="s">
        <v>2810</v>
      </c>
      <c r="F1158" s="2">
        <v>46146.564525462964</v>
      </c>
      <c r="G1158" s="2">
        <v>46147</v>
      </c>
      <c r="I1158" t="s">
        <v>224</v>
      </c>
      <c r="J1158" t="s">
        <v>230</v>
      </c>
      <c r="L1158" t="s">
        <v>7810</v>
      </c>
      <c r="M1158" t="s">
        <v>309</v>
      </c>
      <c r="N1158" t="s">
        <v>297</v>
      </c>
      <c r="O1158" t="s">
        <v>283</v>
      </c>
      <c r="Q1158" t="s">
        <v>7811</v>
      </c>
      <c r="R1158" t="s">
        <v>2809</v>
      </c>
      <c r="S1158" t="s">
        <v>6130</v>
      </c>
      <c r="T1158" t="s">
        <v>6131</v>
      </c>
      <c r="U1158" t="s">
        <v>4796</v>
      </c>
      <c r="V1158" t="s">
        <v>2024</v>
      </c>
      <c r="W1158" t="s">
        <v>245</v>
      </c>
      <c r="X1158" t="s">
        <v>225</v>
      </c>
      <c r="Z1158">
        <v>4</v>
      </c>
      <c r="AA1158" t="s">
        <v>3921</v>
      </c>
      <c r="AB1158" t="s">
        <v>7812</v>
      </c>
      <c r="AC1158">
        <v>46153.691145833334</v>
      </c>
      <c r="AD1158">
        <v>46151</v>
      </c>
      <c r="AE1158" t="s">
        <v>3938</v>
      </c>
      <c r="AG1158" t="s">
        <v>2026</v>
      </c>
      <c r="AH1158">
        <v>6108827305</v>
      </c>
      <c r="AI1158" t="s">
        <v>7813</v>
      </c>
      <c r="AM1158" t="s">
        <v>3925</v>
      </c>
      <c r="AN1158" t="s">
        <v>3926</v>
      </c>
      <c r="AO1158" t="s">
        <v>268</v>
      </c>
      <c r="AP1158" t="s">
        <v>304</v>
      </c>
      <c r="AQ1158" t="s">
        <v>3940</v>
      </c>
      <c r="AU1158" t="s">
        <v>4220</v>
      </c>
      <c r="AV1158" t="s">
        <v>4000</v>
      </c>
      <c r="AW1158" t="s">
        <v>320</v>
      </c>
      <c r="AX1158" t="s">
        <v>319</v>
      </c>
      <c r="AY1158" t="s">
        <v>254</v>
      </c>
      <c r="AZ1158" t="s">
        <v>230</v>
      </c>
      <c r="BA1158" t="s">
        <v>395</v>
      </c>
      <c r="BB1158" t="s">
        <v>380</v>
      </c>
      <c r="BC1158" t="s">
        <v>3927</v>
      </c>
      <c r="BD1158" t="s">
        <v>3927</v>
      </c>
      <c r="BE1158" t="s">
        <v>3927</v>
      </c>
      <c r="BF1158">
        <v>12</v>
      </c>
    </row>
    <row r="1159" spans="1:58" x14ac:dyDescent="0.3">
      <c r="A1159">
        <v>2026</v>
      </c>
      <c r="B1159">
        <v>202605</v>
      </c>
      <c r="C1159">
        <v>5</v>
      </c>
      <c r="D1159" s="14">
        <v>20001621996286</v>
      </c>
      <c r="E1159" t="s">
        <v>2810</v>
      </c>
      <c r="F1159" s="2">
        <v>46146.554942129631</v>
      </c>
      <c r="G1159" s="2">
        <v>46146</v>
      </c>
      <c r="I1159" t="s">
        <v>224</v>
      </c>
      <c r="J1159" t="s">
        <v>230</v>
      </c>
      <c r="L1159" t="s">
        <v>2514</v>
      </c>
      <c r="M1159" t="s">
        <v>309</v>
      </c>
      <c r="N1159" t="s">
        <v>297</v>
      </c>
      <c r="O1159" t="s">
        <v>283</v>
      </c>
      <c r="Q1159" t="s">
        <v>7814</v>
      </c>
      <c r="R1159" t="s">
        <v>2809</v>
      </c>
      <c r="S1159" t="s">
        <v>347</v>
      </c>
      <c r="T1159" t="s">
        <v>358</v>
      </c>
      <c r="U1159" t="s">
        <v>258</v>
      </c>
      <c r="V1159" t="s">
        <v>247</v>
      </c>
      <c r="W1159" t="s">
        <v>245</v>
      </c>
      <c r="X1159" t="s">
        <v>225</v>
      </c>
      <c r="Z1159">
        <v>2</v>
      </c>
      <c r="AA1159" t="s">
        <v>3921</v>
      </c>
      <c r="AB1159" t="s">
        <v>7815</v>
      </c>
      <c r="AC1159">
        <v>46148.623182870368</v>
      </c>
      <c r="AD1159">
        <v>46148</v>
      </c>
      <c r="AE1159" t="s">
        <v>3938</v>
      </c>
      <c r="AG1159" t="s">
        <v>359</v>
      </c>
      <c r="AH1159">
        <v>6108813345</v>
      </c>
      <c r="AI1159" t="s">
        <v>7816</v>
      </c>
      <c r="AM1159" t="s">
        <v>3925</v>
      </c>
      <c r="AN1159" t="s">
        <v>3926</v>
      </c>
      <c r="AO1159" t="s">
        <v>268</v>
      </c>
      <c r="AP1159" t="s">
        <v>304</v>
      </c>
      <c r="AQ1159" t="s">
        <v>3940</v>
      </c>
      <c r="AU1159" t="s">
        <v>4422</v>
      </c>
      <c r="AV1159" t="s">
        <v>4000</v>
      </c>
      <c r="AW1159" t="s">
        <v>320</v>
      </c>
      <c r="AX1159" t="s">
        <v>319</v>
      </c>
      <c r="AY1159" t="s">
        <v>254</v>
      </c>
      <c r="AZ1159" t="s">
        <v>230</v>
      </c>
      <c r="BA1159" t="s">
        <v>395</v>
      </c>
      <c r="BB1159" t="s">
        <v>380</v>
      </c>
      <c r="BC1159" t="s">
        <v>3927</v>
      </c>
      <c r="BD1159" t="s">
        <v>3927</v>
      </c>
      <c r="BE1159" t="s">
        <v>3927</v>
      </c>
      <c r="BF1159">
        <v>12</v>
      </c>
    </row>
    <row r="1160" spans="1:58" x14ac:dyDescent="0.3">
      <c r="A1160">
        <v>2026</v>
      </c>
      <c r="B1160">
        <v>202605</v>
      </c>
      <c r="C1160">
        <v>5</v>
      </c>
      <c r="D1160" s="14">
        <v>20001621996203</v>
      </c>
      <c r="E1160" t="s">
        <v>2810</v>
      </c>
      <c r="F1160" s="2">
        <v>46146.550752314812</v>
      </c>
      <c r="G1160" s="2">
        <v>46147</v>
      </c>
      <c r="I1160" t="s">
        <v>224</v>
      </c>
      <c r="J1160" t="s">
        <v>230</v>
      </c>
      <c r="L1160" t="s">
        <v>5933</v>
      </c>
      <c r="M1160" t="s">
        <v>309</v>
      </c>
      <c r="N1160" t="s">
        <v>297</v>
      </c>
      <c r="O1160" t="s">
        <v>283</v>
      </c>
      <c r="Q1160" t="s">
        <v>7817</v>
      </c>
      <c r="R1160" t="s">
        <v>2809</v>
      </c>
      <c r="S1160" t="s">
        <v>7818</v>
      </c>
      <c r="T1160" t="s">
        <v>7819</v>
      </c>
      <c r="U1160" t="s">
        <v>4796</v>
      </c>
      <c r="V1160" t="s">
        <v>2024</v>
      </c>
      <c r="W1160" t="s">
        <v>245</v>
      </c>
      <c r="X1160" t="s">
        <v>225</v>
      </c>
      <c r="Z1160">
        <v>4</v>
      </c>
      <c r="AA1160" t="s">
        <v>3921</v>
      </c>
      <c r="AB1160" t="s">
        <v>7820</v>
      </c>
      <c r="AC1160">
        <v>46153.691145833334</v>
      </c>
      <c r="AD1160">
        <v>46151</v>
      </c>
      <c r="AE1160" t="s">
        <v>3938</v>
      </c>
      <c r="AG1160" t="s">
        <v>6701</v>
      </c>
      <c r="AH1160">
        <v>6102990656</v>
      </c>
      <c r="AI1160" t="s">
        <v>7821</v>
      </c>
      <c r="AM1160" t="s">
        <v>3925</v>
      </c>
      <c r="AN1160" t="s">
        <v>3926</v>
      </c>
      <c r="AO1160" t="s">
        <v>268</v>
      </c>
      <c r="AP1160" t="s">
        <v>304</v>
      </c>
      <c r="AQ1160" t="s">
        <v>3940</v>
      </c>
      <c r="AU1160" t="s">
        <v>4220</v>
      </c>
      <c r="AV1160" t="s">
        <v>4000</v>
      </c>
      <c r="AW1160" t="s">
        <v>227</v>
      </c>
      <c r="AX1160" t="s">
        <v>226</v>
      </c>
      <c r="AY1160" t="s">
        <v>254</v>
      </c>
      <c r="AZ1160" t="s">
        <v>230</v>
      </c>
      <c r="BA1160" t="s">
        <v>273</v>
      </c>
      <c r="BB1160" t="s">
        <v>380</v>
      </c>
      <c r="BC1160" t="s">
        <v>3927</v>
      </c>
      <c r="BD1160" t="s">
        <v>3927</v>
      </c>
      <c r="BE1160" t="s">
        <v>3927</v>
      </c>
      <c r="BF1160">
        <v>26</v>
      </c>
    </row>
    <row r="1161" spans="1:58" x14ac:dyDescent="0.3">
      <c r="A1161">
        <v>2026</v>
      </c>
      <c r="B1161">
        <v>202605</v>
      </c>
      <c r="C1161">
        <v>5</v>
      </c>
      <c r="D1161" s="14">
        <v>20001621996040</v>
      </c>
      <c r="E1161" t="s">
        <v>2810</v>
      </c>
      <c r="F1161" s="2">
        <v>46146.542824074073</v>
      </c>
      <c r="G1161" s="2">
        <v>46147</v>
      </c>
      <c r="I1161" t="s">
        <v>224</v>
      </c>
      <c r="J1161" t="s">
        <v>230</v>
      </c>
      <c r="L1161" t="s">
        <v>3632</v>
      </c>
      <c r="M1161" t="s">
        <v>309</v>
      </c>
      <c r="N1161" t="s">
        <v>297</v>
      </c>
      <c r="O1161" t="s">
        <v>283</v>
      </c>
      <c r="Q1161" t="s">
        <v>7822</v>
      </c>
      <c r="R1161" t="s">
        <v>2809</v>
      </c>
      <c r="S1161" t="s">
        <v>7823</v>
      </c>
      <c r="T1161" t="s">
        <v>7824</v>
      </c>
      <c r="U1161" t="s">
        <v>4796</v>
      </c>
      <c r="V1161" t="s">
        <v>2024</v>
      </c>
      <c r="W1161" t="s">
        <v>245</v>
      </c>
      <c r="X1161" t="s">
        <v>387</v>
      </c>
      <c r="Z1161">
        <v>4</v>
      </c>
      <c r="AA1161" t="s">
        <v>3921</v>
      </c>
      <c r="AB1161" t="s">
        <v>7825</v>
      </c>
      <c r="AC1161">
        <v>46153.691145833334</v>
      </c>
      <c r="AD1161">
        <v>46151</v>
      </c>
      <c r="AE1161" t="s">
        <v>3938</v>
      </c>
      <c r="AG1161" t="s">
        <v>6701</v>
      </c>
      <c r="AH1161">
        <v>6108819288</v>
      </c>
      <c r="AI1161" t="s">
        <v>7826</v>
      </c>
      <c r="AM1161" t="s">
        <v>3925</v>
      </c>
      <c r="AN1161" t="s">
        <v>3926</v>
      </c>
      <c r="AO1161" t="s">
        <v>268</v>
      </c>
      <c r="AP1161" t="s">
        <v>386</v>
      </c>
      <c r="AQ1161" t="s">
        <v>3940</v>
      </c>
      <c r="AU1161" t="s">
        <v>4220</v>
      </c>
      <c r="AV1161" t="s">
        <v>4000</v>
      </c>
      <c r="AW1161" t="s">
        <v>389</v>
      </c>
      <c r="AX1161" t="s">
        <v>388</v>
      </c>
      <c r="AY1161" t="s">
        <v>253</v>
      </c>
      <c r="AZ1161" t="s">
        <v>230</v>
      </c>
      <c r="BA1161" t="s">
        <v>395</v>
      </c>
      <c r="BB1161" t="s">
        <v>1322</v>
      </c>
      <c r="BC1161" t="s">
        <v>3927</v>
      </c>
      <c r="BD1161" t="s">
        <v>3927</v>
      </c>
      <c r="BE1161" t="s">
        <v>3927</v>
      </c>
      <c r="BF1161">
        <v>12</v>
      </c>
    </row>
    <row r="1162" spans="1:58" x14ac:dyDescent="0.3">
      <c r="A1162">
        <v>2026</v>
      </c>
      <c r="B1162">
        <v>202605</v>
      </c>
      <c r="C1162">
        <v>5</v>
      </c>
      <c r="D1162" s="14">
        <v>20001621995333</v>
      </c>
      <c r="E1162" t="s">
        <v>2810</v>
      </c>
      <c r="F1162" s="2">
        <v>46146.557141203702</v>
      </c>
      <c r="G1162" s="2">
        <v>46148</v>
      </c>
      <c r="I1162" t="s">
        <v>224</v>
      </c>
      <c r="J1162" t="s">
        <v>230</v>
      </c>
      <c r="L1162" t="s">
        <v>3626</v>
      </c>
      <c r="M1162" t="s">
        <v>309</v>
      </c>
      <c r="N1162" t="s">
        <v>297</v>
      </c>
      <c r="O1162" t="s">
        <v>283</v>
      </c>
      <c r="Q1162" t="s">
        <v>7827</v>
      </c>
      <c r="R1162" t="s">
        <v>2809</v>
      </c>
      <c r="S1162" t="s">
        <v>7732</v>
      </c>
      <c r="T1162" t="s">
        <v>7733</v>
      </c>
      <c r="U1162" t="s">
        <v>4796</v>
      </c>
      <c r="V1162" t="s">
        <v>2024</v>
      </c>
      <c r="W1162" t="s">
        <v>245</v>
      </c>
      <c r="X1162" t="s">
        <v>225</v>
      </c>
      <c r="Z1162">
        <v>4</v>
      </c>
      <c r="AA1162" t="s">
        <v>3921</v>
      </c>
      <c r="AB1162" t="s">
        <v>7828</v>
      </c>
      <c r="AC1162">
        <v>46153.691145833334</v>
      </c>
      <c r="AD1162">
        <v>46152</v>
      </c>
      <c r="AE1162" t="s">
        <v>3938</v>
      </c>
      <c r="AG1162" t="s">
        <v>2026</v>
      </c>
      <c r="AH1162">
        <v>6108836123</v>
      </c>
      <c r="AI1162" t="s">
        <v>7829</v>
      </c>
      <c r="AM1162" t="s">
        <v>3925</v>
      </c>
      <c r="AN1162" t="s">
        <v>3926</v>
      </c>
      <c r="AO1162" t="s">
        <v>268</v>
      </c>
      <c r="AP1162" t="s">
        <v>386</v>
      </c>
      <c r="AQ1162" t="s">
        <v>3940</v>
      </c>
      <c r="AU1162" t="s">
        <v>4220</v>
      </c>
      <c r="AV1162" t="s">
        <v>4000</v>
      </c>
      <c r="AW1162" t="s">
        <v>320</v>
      </c>
      <c r="AX1162" t="s">
        <v>319</v>
      </c>
      <c r="AY1162" t="s">
        <v>254</v>
      </c>
      <c r="AZ1162" t="s">
        <v>230</v>
      </c>
      <c r="BA1162" t="s">
        <v>395</v>
      </c>
      <c r="BB1162" t="s">
        <v>380</v>
      </c>
      <c r="BC1162" t="s">
        <v>3927</v>
      </c>
      <c r="BD1162" t="s">
        <v>3927</v>
      </c>
      <c r="BE1162" t="s">
        <v>3927</v>
      </c>
      <c r="BF1162">
        <v>12</v>
      </c>
    </row>
    <row r="1163" spans="1:58" x14ac:dyDescent="0.3">
      <c r="A1163">
        <v>2026</v>
      </c>
      <c r="B1163">
        <v>202605</v>
      </c>
      <c r="C1163">
        <v>5</v>
      </c>
      <c r="D1163" s="14">
        <v>20001621994917</v>
      </c>
      <c r="E1163" t="s">
        <v>2810</v>
      </c>
      <c r="F1163" s="2">
        <v>46146.536817129629</v>
      </c>
      <c r="G1163" s="2">
        <v>46148</v>
      </c>
      <c r="I1163" t="s">
        <v>224</v>
      </c>
      <c r="J1163" t="s">
        <v>230</v>
      </c>
      <c r="L1163" t="s">
        <v>2155</v>
      </c>
      <c r="M1163" t="s">
        <v>309</v>
      </c>
      <c r="N1163" t="s">
        <v>297</v>
      </c>
      <c r="O1163" t="s">
        <v>283</v>
      </c>
      <c r="Q1163" t="s">
        <v>7830</v>
      </c>
      <c r="R1163" t="s">
        <v>2809</v>
      </c>
      <c r="S1163" t="s">
        <v>7831</v>
      </c>
      <c r="T1163" t="s">
        <v>7832</v>
      </c>
      <c r="U1163" t="s">
        <v>4796</v>
      </c>
      <c r="V1163" t="s">
        <v>2024</v>
      </c>
      <c r="W1163" t="s">
        <v>245</v>
      </c>
      <c r="X1163" t="s">
        <v>225</v>
      </c>
      <c r="Z1163">
        <v>4</v>
      </c>
      <c r="AA1163" t="s">
        <v>3921</v>
      </c>
      <c r="AB1163" t="s">
        <v>7833</v>
      </c>
      <c r="AC1163">
        <v>46153.691145833334</v>
      </c>
      <c r="AD1163">
        <v>46152</v>
      </c>
      <c r="AE1163" t="s">
        <v>3938</v>
      </c>
      <c r="AG1163" t="s">
        <v>6332</v>
      </c>
      <c r="AH1163">
        <v>6085435730</v>
      </c>
      <c r="AI1163" t="s">
        <v>7834</v>
      </c>
      <c r="AM1163" t="s">
        <v>3925</v>
      </c>
      <c r="AN1163" t="s">
        <v>3926</v>
      </c>
      <c r="AO1163" t="s">
        <v>268</v>
      </c>
      <c r="AP1163" t="s">
        <v>249</v>
      </c>
      <c r="AQ1163" t="s">
        <v>3940</v>
      </c>
      <c r="AU1163" t="s">
        <v>4220</v>
      </c>
      <c r="AV1163" t="s">
        <v>4000</v>
      </c>
      <c r="AW1163" t="s">
        <v>227</v>
      </c>
      <c r="AX1163" t="s">
        <v>226</v>
      </c>
      <c r="AY1163" t="s">
        <v>254</v>
      </c>
      <c r="AZ1163" t="s">
        <v>230</v>
      </c>
      <c r="BA1163" t="s">
        <v>273</v>
      </c>
      <c r="BB1163" t="s">
        <v>380</v>
      </c>
      <c r="BC1163" t="s">
        <v>3927</v>
      </c>
      <c r="BD1163" t="s">
        <v>3927</v>
      </c>
      <c r="BE1163" t="s">
        <v>3927</v>
      </c>
      <c r="BF1163">
        <v>26</v>
      </c>
    </row>
    <row r="1164" spans="1:58" x14ac:dyDescent="0.3">
      <c r="A1164">
        <v>2026</v>
      </c>
      <c r="B1164">
        <v>202605</v>
      </c>
      <c r="C1164">
        <v>5</v>
      </c>
      <c r="D1164" s="14">
        <v>20001621994800</v>
      </c>
      <c r="E1164" t="s">
        <v>2810</v>
      </c>
      <c r="F1164" s="2">
        <v>46146.578726851854</v>
      </c>
      <c r="G1164" s="2">
        <v>46147</v>
      </c>
      <c r="I1164" t="s">
        <v>224</v>
      </c>
      <c r="J1164" t="s">
        <v>230</v>
      </c>
      <c r="L1164" t="s">
        <v>3335</v>
      </c>
      <c r="M1164" t="s">
        <v>309</v>
      </c>
      <c r="N1164" t="s">
        <v>297</v>
      </c>
      <c r="O1164" t="s">
        <v>283</v>
      </c>
      <c r="Q1164" t="s">
        <v>7835</v>
      </c>
      <c r="R1164" t="s">
        <v>2809</v>
      </c>
      <c r="S1164" t="s">
        <v>463</v>
      </c>
      <c r="T1164" t="s">
        <v>464</v>
      </c>
      <c r="U1164" t="s">
        <v>258</v>
      </c>
      <c r="V1164" t="s">
        <v>247</v>
      </c>
      <c r="W1164" t="s">
        <v>245</v>
      </c>
      <c r="X1164" t="s">
        <v>387</v>
      </c>
      <c r="Z1164">
        <v>1</v>
      </c>
      <c r="AA1164" t="s">
        <v>3921</v>
      </c>
      <c r="AB1164" t="s">
        <v>7836</v>
      </c>
      <c r="AC1164">
        <v>46148.623182870368</v>
      </c>
      <c r="AD1164">
        <v>46148</v>
      </c>
      <c r="AE1164" t="s">
        <v>3938</v>
      </c>
      <c r="AG1164" t="s">
        <v>410</v>
      </c>
      <c r="AH1164">
        <v>6108819342</v>
      </c>
      <c r="AI1164" t="s">
        <v>7837</v>
      </c>
      <c r="AM1164" t="s">
        <v>3925</v>
      </c>
      <c r="AN1164" t="s">
        <v>3926</v>
      </c>
      <c r="AO1164" t="s">
        <v>268</v>
      </c>
      <c r="AP1164" t="s">
        <v>304</v>
      </c>
      <c r="AQ1164" t="s">
        <v>3940</v>
      </c>
      <c r="AU1164" t="s">
        <v>4282</v>
      </c>
      <c r="AV1164" t="s">
        <v>4000</v>
      </c>
      <c r="AW1164" t="s">
        <v>389</v>
      </c>
      <c r="AX1164" t="s">
        <v>388</v>
      </c>
      <c r="AY1164" t="s">
        <v>253</v>
      </c>
      <c r="AZ1164" t="s">
        <v>230</v>
      </c>
      <c r="BA1164" t="s">
        <v>395</v>
      </c>
      <c r="BB1164" t="s">
        <v>380</v>
      </c>
      <c r="BC1164" t="s">
        <v>3927</v>
      </c>
      <c r="BD1164" t="s">
        <v>3927</v>
      </c>
      <c r="BE1164" t="s">
        <v>3927</v>
      </c>
      <c r="BF1164">
        <v>12</v>
      </c>
    </row>
    <row r="1165" spans="1:58" x14ac:dyDescent="0.3">
      <c r="A1165">
        <v>2026</v>
      </c>
      <c r="B1165">
        <v>202605</v>
      </c>
      <c r="C1165">
        <v>5</v>
      </c>
      <c r="D1165" s="14">
        <v>20001621994598</v>
      </c>
      <c r="E1165" t="s">
        <v>2810</v>
      </c>
      <c r="F1165" s="2">
        <v>46146.569004629629</v>
      </c>
      <c r="G1165" s="2">
        <v>46147</v>
      </c>
      <c r="I1165" t="s">
        <v>224</v>
      </c>
      <c r="J1165" t="s">
        <v>230</v>
      </c>
      <c r="L1165" t="s">
        <v>2151</v>
      </c>
      <c r="M1165" t="s">
        <v>309</v>
      </c>
      <c r="N1165" t="s">
        <v>297</v>
      </c>
      <c r="O1165" t="s">
        <v>283</v>
      </c>
      <c r="Q1165" t="s">
        <v>7838</v>
      </c>
      <c r="R1165" t="s">
        <v>2809</v>
      </c>
      <c r="S1165" t="s">
        <v>5133</v>
      </c>
      <c r="T1165" t="s">
        <v>5134</v>
      </c>
      <c r="U1165" t="s">
        <v>3034</v>
      </c>
      <c r="V1165" t="s">
        <v>647</v>
      </c>
      <c r="W1165" t="s">
        <v>245</v>
      </c>
      <c r="X1165" t="s">
        <v>225</v>
      </c>
      <c r="Z1165">
        <v>4</v>
      </c>
      <c r="AA1165" t="s">
        <v>3921</v>
      </c>
      <c r="AB1165" t="s">
        <v>5534</v>
      </c>
      <c r="AC1165">
        <v>46153.354085648149</v>
      </c>
      <c r="AD1165">
        <v>46151</v>
      </c>
      <c r="AE1165" t="s">
        <v>3938</v>
      </c>
      <c r="AG1165" t="s">
        <v>5135</v>
      </c>
      <c r="AH1165">
        <v>6108839088</v>
      </c>
      <c r="AI1165" t="s">
        <v>7839</v>
      </c>
      <c r="AM1165" t="s">
        <v>3925</v>
      </c>
      <c r="AN1165" t="s">
        <v>3926</v>
      </c>
      <c r="AO1165" t="s">
        <v>268</v>
      </c>
      <c r="AP1165" t="s">
        <v>386</v>
      </c>
      <c r="AQ1165" t="s">
        <v>3940</v>
      </c>
      <c r="AU1165" t="s">
        <v>4220</v>
      </c>
      <c r="AV1165" t="s">
        <v>4000</v>
      </c>
      <c r="AW1165" t="s">
        <v>320</v>
      </c>
      <c r="AX1165" t="s">
        <v>319</v>
      </c>
      <c r="AY1165" t="s">
        <v>254</v>
      </c>
      <c r="AZ1165" t="s">
        <v>230</v>
      </c>
      <c r="BA1165" t="s">
        <v>395</v>
      </c>
      <c r="BB1165" t="s">
        <v>380</v>
      </c>
      <c r="BC1165" t="s">
        <v>3927</v>
      </c>
      <c r="BD1165" t="s">
        <v>3927</v>
      </c>
      <c r="BE1165" t="s">
        <v>3927</v>
      </c>
      <c r="BF1165">
        <v>12</v>
      </c>
    </row>
    <row r="1166" spans="1:58" x14ac:dyDescent="0.3">
      <c r="A1166">
        <v>2026</v>
      </c>
      <c r="B1166">
        <v>202605</v>
      </c>
      <c r="C1166">
        <v>5</v>
      </c>
      <c r="D1166" s="14">
        <v>20001621993630</v>
      </c>
      <c r="E1166" t="s">
        <v>2810</v>
      </c>
      <c r="F1166" s="2">
        <v>46146.571018518516</v>
      </c>
      <c r="G1166" s="2">
        <v>46148</v>
      </c>
      <c r="I1166" t="s">
        <v>224</v>
      </c>
      <c r="J1166" t="s">
        <v>230</v>
      </c>
      <c r="L1166" t="s">
        <v>3138</v>
      </c>
      <c r="M1166" t="s">
        <v>1336</v>
      </c>
      <c r="N1166" t="s">
        <v>546</v>
      </c>
      <c r="O1166" t="s">
        <v>554</v>
      </c>
      <c r="Q1166" t="s">
        <v>7840</v>
      </c>
      <c r="R1166" t="s">
        <v>2809</v>
      </c>
      <c r="S1166" t="s">
        <v>7841</v>
      </c>
      <c r="T1166" t="s">
        <v>7842</v>
      </c>
      <c r="U1166" t="s">
        <v>4796</v>
      </c>
      <c r="V1166" t="s">
        <v>2024</v>
      </c>
      <c r="W1166" t="s">
        <v>245</v>
      </c>
      <c r="X1166" t="s">
        <v>225</v>
      </c>
      <c r="Z1166">
        <v>4</v>
      </c>
      <c r="AA1166" t="s">
        <v>3921</v>
      </c>
      <c r="AB1166" t="s">
        <v>7843</v>
      </c>
      <c r="AC1166">
        <v>46153.691145833334</v>
      </c>
      <c r="AD1166">
        <v>46152</v>
      </c>
      <c r="AE1166" t="s">
        <v>3938</v>
      </c>
      <c r="AG1166" t="s">
        <v>6332</v>
      </c>
      <c r="AH1166">
        <v>6072888400</v>
      </c>
      <c r="AI1166" t="s">
        <v>7844</v>
      </c>
      <c r="AM1166" t="s">
        <v>3925</v>
      </c>
      <c r="AN1166" t="s">
        <v>3926</v>
      </c>
      <c r="AO1166" t="s">
        <v>268</v>
      </c>
      <c r="AP1166" t="s">
        <v>386</v>
      </c>
      <c r="AQ1166" t="s">
        <v>3940</v>
      </c>
      <c r="AU1166" t="s">
        <v>4220</v>
      </c>
      <c r="AV1166" t="s">
        <v>4000</v>
      </c>
      <c r="AW1166" t="s">
        <v>227</v>
      </c>
      <c r="AX1166" t="s">
        <v>226</v>
      </c>
      <c r="AY1166" t="s">
        <v>254</v>
      </c>
      <c r="AZ1166" t="s">
        <v>230</v>
      </c>
      <c r="BA1166" t="s">
        <v>273</v>
      </c>
      <c r="BB1166" t="s">
        <v>380</v>
      </c>
      <c r="BC1166" t="s">
        <v>3927</v>
      </c>
      <c r="BD1166" t="s">
        <v>3927</v>
      </c>
      <c r="BE1166" t="s">
        <v>3927</v>
      </c>
      <c r="BF1166">
        <v>26</v>
      </c>
    </row>
    <row r="1167" spans="1:58" x14ac:dyDescent="0.3">
      <c r="A1167">
        <v>2026</v>
      </c>
      <c r="B1167">
        <v>202605</v>
      </c>
      <c r="C1167">
        <v>5</v>
      </c>
      <c r="D1167" s="14">
        <v>20001621988933</v>
      </c>
      <c r="E1167" t="s">
        <v>2810</v>
      </c>
      <c r="F1167" s="2">
        <v>46146.536157407405</v>
      </c>
      <c r="G1167" s="2">
        <v>46147</v>
      </c>
      <c r="I1167" t="s">
        <v>224</v>
      </c>
      <c r="J1167" t="s">
        <v>230</v>
      </c>
      <c r="L1167" t="s">
        <v>934</v>
      </c>
      <c r="M1167" t="s">
        <v>309</v>
      </c>
      <c r="N1167" t="s">
        <v>297</v>
      </c>
      <c r="O1167" t="s">
        <v>283</v>
      </c>
      <c r="Q1167" t="s">
        <v>7845</v>
      </c>
      <c r="R1167" t="s">
        <v>2809</v>
      </c>
      <c r="S1167" t="s">
        <v>935</v>
      </c>
      <c r="T1167" t="s">
        <v>936</v>
      </c>
      <c r="U1167" t="s">
        <v>258</v>
      </c>
      <c r="V1167" t="s">
        <v>247</v>
      </c>
      <c r="W1167" t="s">
        <v>245</v>
      </c>
      <c r="X1167" t="s">
        <v>387</v>
      </c>
      <c r="Z1167">
        <v>1</v>
      </c>
      <c r="AA1167" t="s">
        <v>3921</v>
      </c>
      <c r="AB1167" t="s">
        <v>7846</v>
      </c>
      <c r="AC1167">
        <v>46148.623182870368</v>
      </c>
      <c r="AD1167">
        <v>46148</v>
      </c>
      <c r="AE1167" t="s">
        <v>3938</v>
      </c>
      <c r="AG1167" t="s">
        <v>329</v>
      </c>
      <c r="AH1167">
        <v>6108837083</v>
      </c>
      <c r="AI1167" t="s">
        <v>7847</v>
      </c>
      <c r="AM1167" t="s">
        <v>3925</v>
      </c>
      <c r="AN1167" t="s">
        <v>3926</v>
      </c>
      <c r="AO1167" t="s">
        <v>268</v>
      </c>
      <c r="AP1167" t="s">
        <v>304</v>
      </c>
      <c r="AQ1167" t="s">
        <v>3940</v>
      </c>
      <c r="AU1167" t="s">
        <v>4282</v>
      </c>
      <c r="AV1167" t="s">
        <v>4000</v>
      </c>
      <c r="AW1167" t="s">
        <v>447</v>
      </c>
      <c r="AX1167" t="s">
        <v>446</v>
      </c>
      <c r="AY1167" t="s">
        <v>253</v>
      </c>
      <c r="AZ1167" t="s">
        <v>230</v>
      </c>
      <c r="BA1167" t="s">
        <v>273</v>
      </c>
      <c r="BB1167" t="s">
        <v>380</v>
      </c>
      <c r="BC1167" t="s">
        <v>3927</v>
      </c>
      <c r="BD1167" t="s">
        <v>3927</v>
      </c>
      <c r="BE1167" t="s">
        <v>3927</v>
      </c>
      <c r="BF1167">
        <v>12</v>
      </c>
    </row>
    <row r="1168" spans="1:58" x14ac:dyDescent="0.3">
      <c r="A1168">
        <v>2026</v>
      </c>
      <c r="B1168">
        <v>202605</v>
      </c>
      <c r="C1168">
        <v>5</v>
      </c>
      <c r="D1168" s="14">
        <v>20001621988279</v>
      </c>
      <c r="E1168" t="s">
        <v>2810</v>
      </c>
      <c r="F1168" s="2">
        <v>46146.551793981482</v>
      </c>
      <c r="G1168" s="2">
        <v>46147</v>
      </c>
      <c r="I1168" t="s">
        <v>224</v>
      </c>
      <c r="J1168" t="s">
        <v>230</v>
      </c>
      <c r="L1168" t="s">
        <v>2483</v>
      </c>
      <c r="M1168" t="s">
        <v>309</v>
      </c>
      <c r="N1168" t="s">
        <v>297</v>
      </c>
      <c r="O1168" t="s">
        <v>283</v>
      </c>
      <c r="Q1168" t="s">
        <v>7848</v>
      </c>
      <c r="R1168" t="s">
        <v>2809</v>
      </c>
      <c r="S1168" t="s">
        <v>5159</v>
      </c>
      <c r="T1168" t="s">
        <v>5160</v>
      </c>
      <c r="U1168" t="s">
        <v>3034</v>
      </c>
      <c r="V1168" t="s">
        <v>647</v>
      </c>
      <c r="W1168" t="s">
        <v>245</v>
      </c>
      <c r="X1168" t="s">
        <v>387</v>
      </c>
      <c r="Z1168">
        <v>4</v>
      </c>
      <c r="AA1168" t="s">
        <v>3921</v>
      </c>
      <c r="AB1168" t="s">
        <v>5534</v>
      </c>
      <c r="AC1168">
        <v>46153.354085648149</v>
      </c>
      <c r="AD1168">
        <v>46151</v>
      </c>
      <c r="AE1168" t="s">
        <v>3938</v>
      </c>
      <c r="AG1168" t="s">
        <v>5111</v>
      </c>
      <c r="AH1168">
        <v>6108830207</v>
      </c>
      <c r="AI1168" t="s">
        <v>7849</v>
      </c>
      <c r="AM1168" t="s">
        <v>3925</v>
      </c>
      <c r="AN1168" t="s">
        <v>3926</v>
      </c>
      <c r="AO1168" t="s">
        <v>268</v>
      </c>
      <c r="AP1168" t="s">
        <v>304</v>
      </c>
      <c r="AQ1168" t="s">
        <v>3940</v>
      </c>
      <c r="AU1168" t="s">
        <v>4220</v>
      </c>
      <c r="AV1168" t="s">
        <v>4000</v>
      </c>
      <c r="AW1168" t="s">
        <v>389</v>
      </c>
      <c r="AX1168" t="s">
        <v>388</v>
      </c>
      <c r="AY1168" t="s">
        <v>253</v>
      </c>
      <c r="AZ1168" t="s">
        <v>230</v>
      </c>
      <c r="BA1168" t="s">
        <v>395</v>
      </c>
      <c r="BB1168" t="s">
        <v>380</v>
      </c>
      <c r="BC1168" t="s">
        <v>3927</v>
      </c>
      <c r="BD1168" t="s">
        <v>3927</v>
      </c>
      <c r="BE1168" t="s">
        <v>3927</v>
      </c>
      <c r="BF1168">
        <v>12</v>
      </c>
    </row>
    <row r="1169" spans="1:58" x14ac:dyDescent="0.3">
      <c r="A1169">
        <v>2026</v>
      </c>
      <c r="B1169">
        <v>202605</v>
      </c>
      <c r="C1169">
        <v>5</v>
      </c>
      <c r="D1169" s="14">
        <v>20001621986944</v>
      </c>
      <c r="E1169" t="s">
        <v>2810</v>
      </c>
      <c r="F1169" s="2">
        <v>46146.535439814812</v>
      </c>
      <c r="G1169" s="2">
        <v>46147</v>
      </c>
      <c r="I1169" t="s">
        <v>224</v>
      </c>
      <c r="J1169" t="s">
        <v>230</v>
      </c>
      <c r="L1169" t="s">
        <v>7850</v>
      </c>
      <c r="M1169" t="s">
        <v>1336</v>
      </c>
      <c r="N1169" t="s">
        <v>546</v>
      </c>
      <c r="O1169" t="s">
        <v>554</v>
      </c>
      <c r="Q1169" t="s">
        <v>7851</v>
      </c>
      <c r="R1169" t="s">
        <v>2809</v>
      </c>
      <c r="S1169" t="s">
        <v>5313</v>
      </c>
      <c r="T1169" t="s">
        <v>5314</v>
      </c>
      <c r="U1169" t="s">
        <v>3034</v>
      </c>
      <c r="V1169" t="s">
        <v>647</v>
      </c>
      <c r="W1169" t="s">
        <v>245</v>
      </c>
      <c r="X1169" t="s">
        <v>387</v>
      </c>
      <c r="Z1169">
        <v>4</v>
      </c>
      <c r="AA1169" t="s">
        <v>3921</v>
      </c>
      <c r="AB1169" t="s">
        <v>3995</v>
      </c>
      <c r="AC1169">
        <v>46153.458240740743</v>
      </c>
      <c r="AD1169">
        <v>46151</v>
      </c>
      <c r="AE1169" t="s">
        <v>3938</v>
      </c>
      <c r="AG1169" t="s">
        <v>5111</v>
      </c>
      <c r="AH1169">
        <v>1030132843</v>
      </c>
      <c r="AI1169" t="s">
        <v>7852</v>
      </c>
      <c r="AM1169" t="s">
        <v>3925</v>
      </c>
      <c r="AN1169" t="s">
        <v>3926</v>
      </c>
      <c r="AO1169" t="s">
        <v>268</v>
      </c>
      <c r="AP1169" t="s">
        <v>386</v>
      </c>
      <c r="AQ1169" t="s">
        <v>3998</v>
      </c>
      <c r="AU1169" t="s">
        <v>4220</v>
      </c>
      <c r="AV1169" t="s">
        <v>4000</v>
      </c>
      <c r="AW1169" t="s">
        <v>447</v>
      </c>
      <c r="AX1169" t="s">
        <v>446</v>
      </c>
      <c r="AY1169" t="s">
        <v>253</v>
      </c>
      <c r="AZ1169" t="s">
        <v>230</v>
      </c>
      <c r="BA1169" t="s">
        <v>273</v>
      </c>
      <c r="BB1169" t="s">
        <v>380</v>
      </c>
      <c r="BC1169" t="s">
        <v>3927</v>
      </c>
      <c r="BD1169" t="s">
        <v>3927</v>
      </c>
      <c r="BE1169" t="s">
        <v>3927</v>
      </c>
      <c r="BF1169">
        <v>5</v>
      </c>
    </row>
    <row r="1170" spans="1:58" x14ac:dyDescent="0.3">
      <c r="A1170">
        <v>2026</v>
      </c>
      <c r="B1170">
        <v>202605</v>
      </c>
      <c r="C1170">
        <v>5</v>
      </c>
      <c r="D1170" s="14">
        <v>20001621986684</v>
      </c>
      <c r="E1170" t="s">
        <v>2810</v>
      </c>
      <c r="F1170" s="2">
        <v>46146.570879629631</v>
      </c>
      <c r="G1170" s="2">
        <v>46147</v>
      </c>
      <c r="I1170" t="s">
        <v>224</v>
      </c>
      <c r="J1170" t="s">
        <v>230</v>
      </c>
      <c r="L1170" t="s">
        <v>3147</v>
      </c>
      <c r="M1170" t="s">
        <v>1713</v>
      </c>
      <c r="N1170" t="s">
        <v>546</v>
      </c>
      <c r="O1170" t="s">
        <v>554</v>
      </c>
      <c r="Q1170" t="s">
        <v>7853</v>
      </c>
      <c r="R1170" t="s">
        <v>2809</v>
      </c>
      <c r="S1170" t="s">
        <v>5865</v>
      </c>
      <c r="T1170" t="s">
        <v>5866</v>
      </c>
      <c r="U1170" t="s">
        <v>3034</v>
      </c>
      <c r="V1170" t="s">
        <v>647</v>
      </c>
      <c r="W1170" t="s">
        <v>245</v>
      </c>
      <c r="X1170" t="s">
        <v>225</v>
      </c>
      <c r="Z1170">
        <v>4</v>
      </c>
      <c r="AA1170" t="s">
        <v>3921</v>
      </c>
      <c r="AB1170" t="s">
        <v>3995</v>
      </c>
      <c r="AC1170">
        <v>46153.458240740743</v>
      </c>
      <c r="AD1170">
        <v>46151</v>
      </c>
      <c r="AE1170" t="s">
        <v>3938</v>
      </c>
      <c r="AG1170" t="s">
        <v>5111</v>
      </c>
      <c r="AH1170">
        <v>6105673351</v>
      </c>
      <c r="AI1170" t="s">
        <v>7854</v>
      </c>
      <c r="AM1170" t="s">
        <v>3925</v>
      </c>
      <c r="AN1170" t="s">
        <v>3926</v>
      </c>
      <c r="AO1170" t="s">
        <v>268</v>
      </c>
      <c r="AP1170" t="s">
        <v>304</v>
      </c>
      <c r="AQ1170" t="s">
        <v>3998</v>
      </c>
      <c r="AU1170" t="s">
        <v>4220</v>
      </c>
      <c r="AV1170" t="s">
        <v>4000</v>
      </c>
      <c r="AW1170" t="s">
        <v>227</v>
      </c>
      <c r="AX1170" t="s">
        <v>226</v>
      </c>
      <c r="AY1170" t="s">
        <v>254</v>
      </c>
      <c r="AZ1170" t="s">
        <v>230</v>
      </c>
      <c r="BA1170" t="s">
        <v>273</v>
      </c>
      <c r="BB1170" t="s">
        <v>380</v>
      </c>
      <c r="BC1170" t="s">
        <v>3927</v>
      </c>
      <c r="BD1170" t="s">
        <v>3927</v>
      </c>
      <c r="BE1170" t="s">
        <v>3927</v>
      </c>
      <c r="BF1170">
        <v>1</v>
      </c>
    </row>
    <row r="1171" spans="1:58" x14ac:dyDescent="0.3">
      <c r="A1171">
        <v>2026</v>
      </c>
      <c r="B1171">
        <v>202605</v>
      </c>
      <c r="C1171">
        <v>5</v>
      </c>
      <c r="D1171" s="14">
        <v>20001621985483</v>
      </c>
      <c r="E1171" t="s">
        <v>2810</v>
      </c>
      <c r="F1171" s="2">
        <v>46146.675104166665</v>
      </c>
      <c r="G1171" s="2">
        <v>46147</v>
      </c>
      <c r="I1171" t="s">
        <v>224</v>
      </c>
      <c r="J1171" t="s">
        <v>230</v>
      </c>
      <c r="L1171" t="s">
        <v>7855</v>
      </c>
      <c r="M1171" t="s">
        <v>261</v>
      </c>
      <c r="N1171" t="s">
        <v>237</v>
      </c>
      <c r="O1171" t="s">
        <v>257</v>
      </c>
      <c r="Q1171" t="s">
        <v>7856</v>
      </c>
      <c r="R1171" t="s">
        <v>2809</v>
      </c>
      <c r="S1171" t="s">
        <v>4807</v>
      </c>
      <c r="T1171" t="s">
        <v>4808</v>
      </c>
      <c r="U1171" t="s">
        <v>3034</v>
      </c>
      <c r="V1171" t="s">
        <v>4809</v>
      </c>
      <c r="W1171" t="s">
        <v>245</v>
      </c>
      <c r="X1171" t="s">
        <v>225</v>
      </c>
      <c r="Z1171">
        <v>0</v>
      </c>
      <c r="AA1171" t="s">
        <v>3921</v>
      </c>
      <c r="AB1171" t="s">
        <v>4810</v>
      </c>
      <c r="AC1171">
        <v>46148.655300925922</v>
      </c>
      <c r="AD1171">
        <v>46147</v>
      </c>
      <c r="AE1171" t="s">
        <v>4811</v>
      </c>
      <c r="AG1171" t="s">
        <v>4812</v>
      </c>
      <c r="AH1171">
        <v>6108809212</v>
      </c>
      <c r="AI1171" t="s">
        <v>7857</v>
      </c>
      <c r="AM1171" t="s">
        <v>3925</v>
      </c>
      <c r="AN1171" t="s">
        <v>3926</v>
      </c>
      <c r="AO1171" t="s">
        <v>4814</v>
      </c>
      <c r="AP1171" t="s">
        <v>304</v>
      </c>
      <c r="AQ1171" t="s">
        <v>4815</v>
      </c>
      <c r="AU1171" t="s">
        <v>7260</v>
      </c>
      <c r="AV1171" t="s">
        <v>4817</v>
      </c>
      <c r="AW1171" t="s">
        <v>320</v>
      </c>
      <c r="AX1171" t="s">
        <v>319</v>
      </c>
      <c r="AY1171" t="s">
        <v>254</v>
      </c>
      <c r="AZ1171" t="s">
        <v>230</v>
      </c>
      <c r="BA1171" t="s">
        <v>395</v>
      </c>
      <c r="BB1171" t="s">
        <v>380</v>
      </c>
      <c r="BC1171" t="s">
        <v>3927</v>
      </c>
      <c r="BD1171" t="s">
        <v>3927</v>
      </c>
      <c r="BE1171" t="s">
        <v>3927</v>
      </c>
      <c r="BF1171">
        <v>12</v>
      </c>
    </row>
    <row r="1172" spans="1:58" x14ac:dyDescent="0.3">
      <c r="A1172">
        <v>2026</v>
      </c>
      <c r="B1172">
        <v>202605</v>
      </c>
      <c r="C1172">
        <v>5</v>
      </c>
      <c r="D1172" s="14">
        <v>20001621984839</v>
      </c>
      <c r="E1172" t="s">
        <v>2810</v>
      </c>
      <c r="F1172" s="2">
        <v>46146.577546296299</v>
      </c>
      <c r="G1172" s="2">
        <v>46147</v>
      </c>
      <c r="I1172" t="s">
        <v>224</v>
      </c>
      <c r="J1172" t="s">
        <v>230</v>
      </c>
      <c r="L1172" t="s">
        <v>1459</v>
      </c>
      <c r="M1172" t="s">
        <v>902</v>
      </c>
      <c r="N1172" t="s">
        <v>752</v>
      </c>
      <c r="O1172" t="s">
        <v>623</v>
      </c>
      <c r="Q1172" t="s">
        <v>7858</v>
      </c>
      <c r="R1172" t="s">
        <v>2809</v>
      </c>
      <c r="S1172" t="s">
        <v>6208</v>
      </c>
      <c r="T1172" t="s">
        <v>6209</v>
      </c>
      <c r="U1172" t="s">
        <v>4796</v>
      </c>
      <c r="V1172" t="s">
        <v>2024</v>
      </c>
      <c r="W1172" t="s">
        <v>245</v>
      </c>
      <c r="X1172" t="s">
        <v>225</v>
      </c>
      <c r="Z1172">
        <v>4</v>
      </c>
      <c r="AA1172" t="s">
        <v>3921</v>
      </c>
      <c r="AB1172" t="s">
        <v>7859</v>
      </c>
      <c r="AC1172">
        <v>46153.691145833334</v>
      </c>
      <c r="AD1172">
        <v>46151</v>
      </c>
      <c r="AE1172" t="s">
        <v>3938</v>
      </c>
      <c r="AG1172" t="s">
        <v>2026</v>
      </c>
      <c r="AH1172">
        <v>6107302818</v>
      </c>
      <c r="AI1172" t="s">
        <v>7860</v>
      </c>
      <c r="AM1172" t="s">
        <v>3925</v>
      </c>
      <c r="AN1172" t="s">
        <v>3926</v>
      </c>
      <c r="AO1172" t="s">
        <v>268</v>
      </c>
      <c r="AP1172" t="s">
        <v>386</v>
      </c>
      <c r="AQ1172" t="s">
        <v>3940</v>
      </c>
      <c r="AU1172" t="s">
        <v>4220</v>
      </c>
      <c r="AV1172" t="s">
        <v>4000</v>
      </c>
      <c r="AW1172" t="s">
        <v>227</v>
      </c>
      <c r="AX1172" t="s">
        <v>226</v>
      </c>
      <c r="AY1172" t="s">
        <v>254</v>
      </c>
      <c r="AZ1172" t="s">
        <v>230</v>
      </c>
      <c r="BA1172" t="s">
        <v>273</v>
      </c>
      <c r="BB1172" t="s">
        <v>380</v>
      </c>
      <c r="BC1172" t="s">
        <v>3927</v>
      </c>
      <c r="BD1172" t="s">
        <v>3927</v>
      </c>
      <c r="BE1172" t="s">
        <v>3927</v>
      </c>
      <c r="BF1172">
        <v>26</v>
      </c>
    </row>
    <row r="1173" spans="1:58" x14ac:dyDescent="0.3">
      <c r="A1173">
        <v>2026</v>
      </c>
      <c r="B1173">
        <v>202605</v>
      </c>
      <c r="C1173">
        <v>5</v>
      </c>
      <c r="D1173" s="14">
        <v>20001621984263</v>
      </c>
      <c r="E1173" t="s">
        <v>2810</v>
      </c>
      <c r="F1173" s="2">
        <v>46146.550520833334</v>
      </c>
      <c r="G1173" s="2">
        <v>46148</v>
      </c>
      <c r="I1173" t="s">
        <v>224</v>
      </c>
      <c r="J1173" t="s">
        <v>230</v>
      </c>
      <c r="L1173" t="s">
        <v>323</v>
      </c>
      <c r="M1173" t="s">
        <v>261</v>
      </c>
      <c r="N1173" t="s">
        <v>237</v>
      </c>
      <c r="O1173" t="s">
        <v>257</v>
      </c>
      <c r="Q1173" t="s">
        <v>7861</v>
      </c>
      <c r="R1173" t="s">
        <v>2809</v>
      </c>
      <c r="S1173" t="s">
        <v>5876</v>
      </c>
      <c r="T1173" t="s">
        <v>5877</v>
      </c>
      <c r="U1173" t="s">
        <v>3034</v>
      </c>
      <c r="V1173" t="s">
        <v>647</v>
      </c>
      <c r="W1173" t="s">
        <v>245</v>
      </c>
      <c r="X1173" t="s">
        <v>225</v>
      </c>
      <c r="Z1173">
        <v>4</v>
      </c>
      <c r="AA1173" t="s">
        <v>3921</v>
      </c>
      <c r="AB1173" t="s">
        <v>5668</v>
      </c>
      <c r="AC1173">
        <v>46153.354085648149</v>
      </c>
      <c r="AD1173">
        <v>46152</v>
      </c>
      <c r="AE1173" t="s">
        <v>3938</v>
      </c>
      <c r="AG1173" t="s">
        <v>5111</v>
      </c>
      <c r="AH1173">
        <v>6108833176</v>
      </c>
      <c r="AI1173" t="s">
        <v>7862</v>
      </c>
      <c r="AM1173" t="s">
        <v>3925</v>
      </c>
      <c r="AN1173" t="s">
        <v>3926</v>
      </c>
      <c r="AO1173" t="s">
        <v>268</v>
      </c>
      <c r="AP1173" t="s">
        <v>304</v>
      </c>
      <c r="AQ1173" t="s">
        <v>3940</v>
      </c>
      <c r="AU1173" t="s">
        <v>4220</v>
      </c>
      <c r="AV1173" t="s">
        <v>4000</v>
      </c>
      <c r="AW1173" t="s">
        <v>320</v>
      </c>
      <c r="AX1173" t="s">
        <v>319</v>
      </c>
      <c r="AY1173" t="s">
        <v>254</v>
      </c>
      <c r="AZ1173" t="s">
        <v>230</v>
      </c>
      <c r="BA1173" t="s">
        <v>395</v>
      </c>
      <c r="BB1173" t="s">
        <v>380</v>
      </c>
      <c r="BC1173" t="s">
        <v>3927</v>
      </c>
      <c r="BD1173" t="s">
        <v>3927</v>
      </c>
      <c r="BE1173" t="s">
        <v>3927</v>
      </c>
      <c r="BF1173">
        <v>12</v>
      </c>
    </row>
    <row r="1174" spans="1:58" x14ac:dyDescent="0.3">
      <c r="A1174">
        <v>2026</v>
      </c>
      <c r="B1174">
        <v>202605</v>
      </c>
      <c r="C1174">
        <v>5</v>
      </c>
      <c r="D1174" s="14">
        <v>20001621983771</v>
      </c>
      <c r="E1174" t="s">
        <v>2810</v>
      </c>
      <c r="F1174" s="2">
        <v>46146.574699074074</v>
      </c>
      <c r="G1174" s="2">
        <v>46146</v>
      </c>
      <c r="I1174" t="s">
        <v>224</v>
      </c>
      <c r="J1174" t="s">
        <v>230</v>
      </c>
      <c r="L1174" t="s">
        <v>3530</v>
      </c>
      <c r="M1174" t="s">
        <v>309</v>
      </c>
      <c r="N1174" t="s">
        <v>297</v>
      </c>
      <c r="O1174" t="s">
        <v>283</v>
      </c>
      <c r="Q1174" t="s">
        <v>7863</v>
      </c>
      <c r="R1174" t="s">
        <v>2809</v>
      </c>
      <c r="S1174" t="s">
        <v>1640</v>
      </c>
      <c r="T1174" t="s">
        <v>1641</v>
      </c>
      <c r="U1174" t="s">
        <v>258</v>
      </c>
      <c r="V1174" t="s">
        <v>247</v>
      </c>
      <c r="W1174" t="s">
        <v>245</v>
      </c>
      <c r="X1174" t="s">
        <v>225</v>
      </c>
      <c r="Z1174">
        <v>2</v>
      </c>
      <c r="AA1174" t="s">
        <v>3921</v>
      </c>
      <c r="AB1174" t="s">
        <v>7864</v>
      </c>
      <c r="AC1174">
        <v>46148.623182870368</v>
      </c>
      <c r="AD1174">
        <v>46148</v>
      </c>
      <c r="AE1174" t="s">
        <v>3938</v>
      </c>
      <c r="AG1174" t="s">
        <v>329</v>
      </c>
      <c r="AH1174">
        <v>6108839094</v>
      </c>
      <c r="AI1174" t="s">
        <v>7865</v>
      </c>
      <c r="AM1174" t="s">
        <v>3925</v>
      </c>
      <c r="AN1174" t="s">
        <v>3926</v>
      </c>
      <c r="AO1174" t="s">
        <v>268</v>
      </c>
      <c r="AP1174" t="s">
        <v>386</v>
      </c>
      <c r="AQ1174" t="s">
        <v>3940</v>
      </c>
      <c r="AU1174" t="s">
        <v>4422</v>
      </c>
      <c r="AV1174" t="s">
        <v>4000</v>
      </c>
      <c r="AW1174" t="s">
        <v>320</v>
      </c>
      <c r="AX1174" t="s">
        <v>319</v>
      </c>
      <c r="AY1174" t="s">
        <v>254</v>
      </c>
      <c r="AZ1174" t="s">
        <v>230</v>
      </c>
      <c r="BA1174" t="s">
        <v>395</v>
      </c>
      <c r="BB1174" t="s">
        <v>380</v>
      </c>
      <c r="BC1174" t="s">
        <v>3927</v>
      </c>
      <c r="BD1174" t="s">
        <v>3927</v>
      </c>
      <c r="BE1174" t="s">
        <v>3927</v>
      </c>
      <c r="BF1174">
        <v>12</v>
      </c>
    </row>
    <row r="1175" spans="1:58" x14ac:dyDescent="0.3">
      <c r="A1175">
        <v>2026</v>
      </c>
      <c r="B1175">
        <v>202605</v>
      </c>
      <c r="C1175">
        <v>5</v>
      </c>
      <c r="D1175" s="14">
        <v>20001621983689</v>
      </c>
      <c r="E1175" t="s">
        <v>2810</v>
      </c>
      <c r="F1175" s="2">
        <v>46146.570543981485</v>
      </c>
      <c r="G1175" s="2">
        <v>46148</v>
      </c>
      <c r="I1175" t="s">
        <v>224</v>
      </c>
      <c r="J1175" t="s">
        <v>230</v>
      </c>
      <c r="L1175" t="s">
        <v>7866</v>
      </c>
      <c r="M1175" t="s">
        <v>694</v>
      </c>
      <c r="N1175" t="s">
        <v>322</v>
      </c>
      <c r="O1175" t="s">
        <v>331</v>
      </c>
      <c r="Q1175" t="s">
        <v>7867</v>
      </c>
      <c r="R1175" t="s">
        <v>2809</v>
      </c>
      <c r="S1175" t="s">
        <v>538</v>
      </c>
      <c r="T1175" t="s">
        <v>539</v>
      </c>
      <c r="U1175" t="s">
        <v>258</v>
      </c>
      <c r="V1175" t="s">
        <v>247</v>
      </c>
      <c r="W1175" t="s">
        <v>245</v>
      </c>
      <c r="X1175" t="s">
        <v>387</v>
      </c>
      <c r="Z1175">
        <v>1</v>
      </c>
      <c r="AA1175" t="s">
        <v>3921</v>
      </c>
      <c r="AB1175" t="s">
        <v>7868</v>
      </c>
      <c r="AC1175">
        <v>46149.692083333335</v>
      </c>
      <c r="AD1175">
        <v>46149</v>
      </c>
      <c r="AE1175" t="s">
        <v>3938</v>
      </c>
      <c r="AG1175" t="s">
        <v>248</v>
      </c>
      <c r="AH1175">
        <v>6108839092</v>
      </c>
      <c r="AI1175" t="s">
        <v>7869</v>
      </c>
      <c r="AM1175" t="s">
        <v>3925</v>
      </c>
      <c r="AN1175" t="s">
        <v>3926</v>
      </c>
      <c r="AO1175" t="s">
        <v>268</v>
      </c>
      <c r="AP1175" t="s">
        <v>330</v>
      </c>
      <c r="AQ1175" t="s">
        <v>3940</v>
      </c>
      <c r="AU1175" t="s">
        <v>4282</v>
      </c>
      <c r="AV1175" t="s">
        <v>4000</v>
      </c>
      <c r="AW1175" t="s">
        <v>447</v>
      </c>
      <c r="AX1175" t="s">
        <v>446</v>
      </c>
      <c r="AY1175" t="s">
        <v>253</v>
      </c>
      <c r="AZ1175" t="s">
        <v>230</v>
      </c>
      <c r="BA1175" t="s">
        <v>395</v>
      </c>
      <c r="BB1175" t="s">
        <v>380</v>
      </c>
      <c r="BC1175" t="s">
        <v>3927</v>
      </c>
      <c r="BD1175" t="s">
        <v>3927</v>
      </c>
      <c r="BE1175" t="s">
        <v>3927</v>
      </c>
      <c r="BF1175">
        <v>12</v>
      </c>
    </row>
    <row r="1176" spans="1:58" x14ac:dyDescent="0.3">
      <c r="A1176">
        <v>2026</v>
      </c>
      <c r="B1176">
        <v>202605</v>
      </c>
      <c r="C1176">
        <v>5</v>
      </c>
      <c r="D1176" s="14">
        <v>20001621981227</v>
      </c>
      <c r="E1176" t="s">
        <v>2810</v>
      </c>
      <c r="F1176" s="2">
        <v>46146.545613425929</v>
      </c>
      <c r="G1176" s="2">
        <v>46146</v>
      </c>
      <c r="I1176" t="s">
        <v>224</v>
      </c>
      <c r="J1176" t="s">
        <v>230</v>
      </c>
      <c r="L1176" t="s">
        <v>2855</v>
      </c>
      <c r="M1176" t="s">
        <v>1336</v>
      </c>
      <c r="N1176" t="s">
        <v>546</v>
      </c>
      <c r="O1176" t="s">
        <v>554</v>
      </c>
      <c r="Q1176" t="s">
        <v>7870</v>
      </c>
      <c r="R1176" t="s">
        <v>2809</v>
      </c>
      <c r="S1176" t="s">
        <v>6344</v>
      </c>
      <c r="T1176" t="s">
        <v>6345</v>
      </c>
      <c r="U1176" t="s">
        <v>4008</v>
      </c>
      <c r="V1176" t="s">
        <v>980</v>
      </c>
      <c r="W1176" t="s">
        <v>245</v>
      </c>
      <c r="X1176" t="s">
        <v>225</v>
      </c>
      <c r="Z1176">
        <v>2</v>
      </c>
      <c r="AA1176" t="s">
        <v>3921</v>
      </c>
      <c r="AB1176" t="s">
        <v>7871</v>
      </c>
      <c r="AC1176">
        <v>46148.620497685188</v>
      </c>
      <c r="AD1176">
        <v>46148</v>
      </c>
      <c r="AE1176" t="s">
        <v>3938</v>
      </c>
      <c r="AG1176" t="s">
        <v>5098</v>
      </c>
      <c r="AH1176">
        <v>6090343670</v>
      </c>
      <c r="AI1176" t="s">
        <v>7872</v>
      </c>
      <c r="AM1176" t="s">
        <v>3925</v>
      </c>
      <c r="AN1176" t="s">
        <v>3926</v>
      </c>
      <c r="AO1176" t="s">
        <v>268</v>
      </c>
      <c r="AP1176" t="s">
        <v>249</v>
      </c>
      <c r="AQ1176" t="s">
        <v>3940</v>
      </c>
      <c r="AU1176" t="s">
        <v>4422</v>
      </c>
      <c r="AV1176" t="s">
        <v>4000</v>
      </c>
      <c r="AW1176" t="s">
        <v>227</v>
      </c>
      <c r="AX1176" t="s">
        <v>226</v>
      </c>
      <c r="AY1176" t="s">
        <v>254</v>
      </c>
      <c r="AZ1176" t="s">
        <v>230</v>
      </c>
      <c r="BA1176" t="s">
        <v>273</v>
      </c>
      <c r="BB1176" t="s">
        <v>380</v>
      </c>
      <c r="BC1176" t="s">
        <v>3927</v>
      </c>
      <c r="BD1176" t="s">
        <v>3927</v>
      </c>
      <c r="BE1176" t="s">
        <v>3927</v>
      </c>
      <c r="BF1176">
        <v>5</v>
      </c>
    </row>
    <row r="1177" spans="1:58" x14ac:dyDescent="0.3">
      <c r="A1177">
        <v>2026</v>
      </c>
      <c r="B1177">
        <v>202605</v>
      </c>
      <c r="C1177">
        <v>5</v>
      </c>
      <c r="D1177" s="14">
        <v>20001621978814</v>
      </c>
      <c r="E1177" t="s">
        <v>2810</v>
      </c>
      <c r="F1177" s="2">
        <v>46146.7731712963</v>
      </c>
      <c r="G1177" s="2">
        <v>46147</v>
      </c>
      <c r="I1177" t="s">
        <v>224</v>
      </c>
      <c r="J1177" t="s">
        <v>230</v>
      </c>
      <c r="L1177" t="s">
        <v>7873</v>
      </c>
      <c r="M1177" t="s">
        <v>309</v>
      </c>
      <c r="N1177" t="s">
        <v>297</v>
      </c>
      <c r="O1177" t="s">
        <v>283</v>
      </c>
      <c r="Q1177" t="s">
        <v>7874</v>
      </c>
      <c r="R1177" t="s">
        <v>2809</v>
      </c>
      <c r="S1177" t="s">
        <v>4807</v>
      </c>
      <c r="T1177" t="s">
        <v>4808</v>
      </c>
      <c r="U1177" t="s">
        <v>3034</v>
      </c>
      <c r="V1177" t="s">
        <v>4809</v>
      </c>
      <c r="W1177" t="s">
        <v>245</v>
      </c>
      <c r="X1177" t="s">
        <v>225</v>
      </c>
      <c r="Z1177">
        <v>0</v>
      </c>
      <c r="AA1177" t="s">
        <v>3921</v>
      </c>
      <c r="AB1177" t="s">
        <v>4810</v>
      </c>
      <c r="AC1177">
        <v>46148.655300925922</v>
      </c>
      <c r="AD1177">
        <v>46147</v>
      </c>
      <c r="AE1177" t="s">
        <v>4811</v>
      </c>
      <c r="AG1177" t="s">
        <v>4812</v>
      </c>
      <c r="AH1177">
        <v>6108811284</v>
      </c>
      <c r="AI1177" t="s">
        <v>7875</v>
      </c>
      <c r="AM1177" t="s">
        <v>3925</v>
      </c>
      <c r="AN1177" t="s">
        <v>3926</v>
      </c>
      <c r="AO1177" t="s">
        <v>4814</v>
      </c>
      <c r="AP1177" t="s">
        <v>386</v>
      </c>
      <c r="AQ1177" t="s">
        <v>4815</v>
      </c>
      <c r="AU1177" t="s">
        <v>7260</v>
      </c>
      <c r="AV1177" t="s">
        <v>4817</v>
      </c>
      <c r="AW1177" t="s">
        <v>320</v>
      </c>
      <c r="AX1177" t="s">
        <v>319</v>
      </c>
      <c r="AY1177" t="s">
        <v>254</v>
      </c>
      <c r="AZ1177" t="s">
        <v>230</v>
      </c>
      <c r="BA1177" t="s">
        <v>395</v>
      </c>
      <c r="BB1177" t="s">
        <v>380</v>
      </c>
      <c r="BC1177" t="s">
        <v>3927</v>
      </c>
      <c r="BD1177" t="s">
        <v>3927</v>
      </c>
      <c r="BE1177" t="s">
        <v>3927</v>
      </c>
      <c r="BF1177">
        <v>12</v>
      </c>
    </row>
    <row r="1178" spans="1:58" x14ac:dyDescent="0.3">
      <c r="A1178">
        <v>2026</v>
      </c>
      <c r="B1178">
        <v>202605</v>
      </c>
      <c r="C1178">
        <v>5</v>
      </c>
      <c r="D1178" s="14">
        <v>20001621978459</v>
      </c>
      <c r="E1178" t="s">
        <v>2810</v>
      </c>
      <c r="F1178" s="2">
        <v>46146.657175925924</v>
      </c>
      <c r="G1178" s="2">
        <v>46147</v>
      </c>
      <c r="I1178" t="s">
        <v>224</v>
      </c>
      <c r="J1178" t="s">
        <v>230</v>
      </c>
      <c r="L1178" t="s">
        <v>7876</v>
      </c>
      <c r="M1178" t="s">
        <v>4740</v>
      </c>
      <c r="N1178" t="s">
        <v>1128</v>
      </c>
      <c r="O1178" t="s">
        <v>331</v>
      </c>
      <c r="Q1178" t="s">
        <v>7877</v>
      </c>
      <c r="R1178" t="s">
        <v>2809</v>
      </c>
      <c r="S1178" t="s">
        <v>4807</v>
      </c>
      <c r="T1178" t="s">
        <v>4808</v>
      </c>
      <c r="U1178" t="s">
        <v>3034</v>
      </c>
      <c r="V1178" t="s">
        <v>4809</v>
      </c>
      <c r="W1178" t="s">
        <v>245</v>
      </c>
      <c r="X1178" t="s">
        <v>225</v>
      </c>
      <c r="Z1178">
        <v>0</v>
      </c>
      <c r="AA1178" t="s">
        <v>3921</v>
      </c>
      <c r="AB1178" t="s">
        <v>4810</v>
      </c>
      <c r="AC1178">
        <v>46148.655300925922</v>
      </c>
      <c r="AD1178">
        <v>46147</v>
      </c>
      <c r="AE1178" t="s">
        <v>4811</v>
      </c>
      <c r="AG1178" t="s">
        <v>4812</v>
      </c>
      <c r="AH1178">
        <v>6108811220</v>
      </c>
      <c r="AI1178" t="s">
        <v>7878</v>
      </c>
      <c r="AM1178" t="s">
        <v>3925</v>
      </c>
      <c r="AN1178" t="s">
        <v>3926</v>
      </c>
      <c r="AO1178" t="s">
        <v>4814</v>
      </c>
      <c r="AP1178" t="s">
        <v>249</v>
      </c>
      <c r="AQ1178" t="s">
        <v>4815</v>
      </c>
      <c r="AU1178" t="s">
        <v>7260</v>
      </c>
      <c r="AV1178" t="s">
        <v>4817</v>
      </c>
      <c r="AW1178" t="s">
        <v>1914</v>
      </c>
      <c r="AX1178" t="s">
        <v>1913</v>
      </c>
      <c r="AY1178" t="s">
        <v>254</v>
      </c>
      <c r="AZ1178" t="s">
        <v>230</v>
      </c>
      <c r="BA1178" t="s">
        <v>273</v>
      </c>
      <c r="BB1178" t="s">
        <v>380</v>
      </c>
      <c r="BC1178" t="s">
        <v>3927</v>
      </c>
      <c r="BD1178" t="s">
        <v>3927</v>
      </c>
      <c r="BE1178" t="s">
        <v>3927</v>
      </c>
      <c r="BF1178">
        <v>12</v>
      </c>
    </row>
    <row r="1179" spans="1:58" x14ac:dyDescent="0.3">
      <c r="A1179">
        <v>2026</v>
      </c>
      <c r="B1179">
        <v>202605</v>
      </c>
      <c r="C1179">
        <v>5</v>
      </c>
      <c r="D1179" s="14">
        <v>20001621977216</v>
      </c>
      <c r="E1179" t="s">
        <v>2810</v>
      </c>
      <c r="F1179" s="2">
        <v>46146.605439814812</v>
      </c>
      <c r="G1179" s="2">
        <v>46149</v>
      </c>
      <c r="I1179" t="s">
        <v>224</v>
      </c>
      <c r="J1179" t="s">
        <v>230</v>
      </c>
      <c r="L1179" t="s">
        <v>7324</v>
      </c>
      <c r="M1179" t="s">
        <v>309</v>
      </c>
      <c r="N1179" t="s">
        <v>297</v>
      </c>
      <c r="O1179" t="s">
        <v>283</v>
      </c>
      <c r="Q1179" t="s">
        <v>7879</v>
      </c>
      <c r="R1179" t="s">
        <v>2809</v>
      </c>
      <c r="S1179" t="s">
        <v>4807</v>
      </c>
      <c r="T1179" t="s">
        <v>4808</v>
      </c>
      <c r="U1179" t="s">
        <v>3034</v>
      </c>
      <c r="V1179" t="s">
        <v>4809</v>
      </c>
      <c r="W1179" t="s">
        <v>245</v>
      </c>
      <c r="X1179" t="s">
        <v>225</v>
      </c>
      <c r="Z1179">
        <v>0</v>
      </c>
      <c r="AA1179" t="s">
        <v>3921</v>
      </c>
      <c r="AB1179" t="s">
        <v>4810</v>
      </c>
      <c r="AC1179">
        <v>46150.776493055557</v>
      </c>
      <c r="AD1179">
        <v>46149</v>
      </c>
      <c r="AE1179" t="s">
        <v>4811</v>
      </c>
      <c r="AG1179" t="s">
        <v>4812</v>
      </c>
      <c r="AH1179">
        <v>6108794379</v>
      </c>
      <c r="AI1179" t="s">
        <v>7880</v>
      </c>
      <c r="AM1179" t="s">
        <v>3925</v>
      </c>
      <c r="AN1179" t="s">
        <v>3926</v>
      </c>
      <c r="AO1179" t="s">
        <v>4814</v>
      </c>
      <c r="AP1179" t="s">
        <v>853</v>
      </c>
      <c r="AQ1179" t="s">
        <v>4815</v>
      </c>
      <c r="AU1179" t="s">
        <v>5728</v>
      </c>
      <c r="AV1179" t="s">
        <v>4817</v>
      </c>
      <c r="AW1179" t="s">
        <v>320</v>
      </c>
      <c r="AX1179" t="s">
        <v>319</v>
      </c>
      <c r="AY1179" t="s">
        <v>254</v>
      </c>
      <c r="AZ1179" t="s">
        <v>230</v>
      </c>
      <c r="BA1179" t="s">
        <v>273</v>
      </c>
      <c r="BB1179" t="s">
        <v>380</v>
      </c>
      <c r="BC1179" t="s">
        <v>3927</v>
      </c>
      <c r="BD1179" t="s">
        <v>3927</v>
      </c>
      <c r="BE1179" t="s">
        <v>3927</v>
      </c>
      <c r="BF1179">
        <v>12</v>
      </c>
    </row>
    <row r="1180" spans="1:58" x14ac:dyDescent="0.3">
      <c r="A1180">
        <v>2026</v>
      </c>
      <c r="B1180">
        <v>202605</v>
      </c>
      <c r="C1180">
        <v>5</v>
      </c>
      <c r="D1180" s="14">
        <v>20001621977143</v>
      </c>
      <c r="E1180" t="s">
        <v>2810</v>
      </c>
      <c r="F1180" s="2">
        <v>46146.587800925925</v>
      </c>
      <c r="G1180" s="2">
        <v>46150</v>
      </c>
      <c r="I1180" t="s">
        <v>224</v>
      </c>
      <c r="J1180" t="s">
        <v>230</v>
      </c>
      <c r="M1180" t="s">
        <v>334</v>
      </c>
      <c r="N1180" t="s">
        <v>322</v>
      </c>
      <c r="O1180" t="s">
        <v>331</v>
      </c>
      <c r="Q1180" t="s">
        <v>7881</v>
      </c>
      <c r="R1180" t="s">
        <v>2809</v>
      </c>
      <c r="S1180" t="s">
        <v>4807</v>
      </c>
      <c r="T1180" t="s">
        <v>4808</v>
      </c>
      <c r="U1180" t="s">
        <v>3034</v>
      </c>
      <c r="V1180" t="s">
        <v>4809</v>
      </c>
      <c r="W1180" t="s">
        <v>245</v>
      </c>
      <c r="X1180" t="s">
        <v>387</v>
      </c>
      <c r="Z1180">
        <v>0</v>
      </c>
      <c r="AA1180" t="s">
        <v>3921</v>
      </c>
      <c r="AB1180" t="s">
        <v>4810</v>
      </c>
      <c r="AC1180">
        <v>46153.484120370369</v>
      </c>
      <c r="AD1180">
        <v>46150</v>
      </c>
      <c r="AE1180" t="s">
        <v>4811</v>
      </c>
      <c r="AG1180" t="s">
        <v>4812</v>
      </c>
      <c r="AH1180">
        <v>6108794367</v>
      </c>
      <c r="AI1180" t="s">
        <v>7882</v>
      </c>
      <c r="AM1180" t="s">
        <v>3925</v>
      </c>
      <c r="AN1180" t="s">
        <v>3926</v>
      </c>
      <c r="AO1180" t="s">
        <v>4814</v>
      </c>
      <c r="AP1180" t="s">
        <v>249</v>
      </c>
      <c r="AQ1180" t="s">
        <v>4815</v>
      </c>
      <c r="AU1180" t="s">
        <v>5426</v>
      </c>
      <c r="AV1180" t="s">
        <v>4817</v>
      </c>
      <c r="AW1180" t="s">
        <v>389</v>
      </c>
      <c r="AX1180" t="s">
        <v>388</v>
      </c>
      <c r="AY1180" t="s">
        <v>253</v>
      </c>
      <c r="AZ1180" t="s">
        <v>230</v>
      </c>
      <c r="BA1180" t="s">
        <v>273</v>
      </c>
      <c r="BB1180" t="s">
        <v>380</v>
      </c>
      <c r="BC1180" t="s">
        <v>3927</v>
      </c>
      <c r="BD1180" t="s">
        <v>3927</v>
      </c>
      <c r="BE1180" t="s">
        <v>3927</v>
      </c>
      <c r="BF1180">
        <v>12</v>
      </c>
    </row>
    <row r="1181" spans="1:58" x14ac:dyDescent="0.3">
      <c r="A1181">
        <v>2026</v>
      </c>
      <c r="B1181">
        <v>202605</v>
      </c>
      <c r="C1181">
        <v>5</v>
      </c>
      <c r="D1181" s="14">
        <v>20001621976925</v>
      </c>
      <c r="E1181" t="s">
        <v>2810</v>
      </c>
      <c r="F1181" s="2">
        <v>46146.526701388888</v>
      </c>
      <c r="G1181" s="2">
        <v>46154</v>
      </c>
      <c r="I1181" t="s">
        <v>224</v>
      </c>
      <c r="J1181" t="s">
        <v>230</v>
      </c>
      <c r="L1181" t="s">
        <v>7883</v>
      </c>
      <c r="M1181" t="s">
        <v>6184</v>
      </c>
      <c r="N1181" t="s">
        <v>3027</v>
      </c>
      <c r="O1181" t="s">
        <v>257</v>
      </c>
      <c r="Q1181" t="s">
        <v>7884</v>
      </c>
      <c r="R1181" t="s">
        <v>2809</v>
      </c>
      <c r="S1181" t="s">
        <v>4807</v>
      </c>
      <c r="T1181" t="s">
        <v>4808</v>
      </c>
      <c r="U1181" t="s">
        <v>3034</v>
      </c>
      <c r="V1181" t="s">
        <v>4809</v>
      </c>
      <c r="W1181" t="s">
        <v>245</v>
      </c>
      <c r="X1181" t="s">
        <v>225</v>
      </c>
      <c r="Z1181">
        <v>0</v>
      </c>
      <c r="AA1181" t="s">
        <v>3921</v>
      </c>
      <c r="AB1181" t="s">
        <v>4810</v>
      </c>
      <c r="AC1181">
        <v>46155.537430555552</v>
      </c>
      <c r="AD1181">
        <v>46154</v>
      </c>
      <c r="AE1181" t="s">
        <v>4811</v>
      </c>
      <c r="AG1181" t="s">
        <v>4812</v>
      </c>
      <c r="AH1181">
        <v>6108794332</v>
      </c>
      <c r="AI1181" t="s">
        <v>7885</v>
      </c>
      <c r="AM1181" t="s">
        <v>3925</v>
      </c>
      <c r="AN1181" t="s">
        <v>3926</v>
      </c>
      <c r="AO1181" t="s">
        <v>4814</v>
      </c>
      <c r="AP1181" t="s">
        <v>386</v>
      </c>
      <c r="AQ1181" t="s">
        <v>4815</v>
      </c>
      <c r="AU1181" t="s">
        <v>4816</v>
      </c>
      <c r="AV1181" t="s">
        <v>4817</v>
      </c>
      <c r="AW1181" t="s">
        <v>320</v>
      </c>
      <c r="AX1181" t="s">
        <v>319</v>
      </c>
      <c r="AY1181" t="s">
        <v>254</v>
      </c>
      <c r="AZ1181" t="s">
        <v>230</v>
      </c>
      <c r="BA1181" t="s">
        <v>395</v>
      </c>
      <c r="BB1181" t="s">
        <v>380</v>
      </c>
      <c r="BC1181" t="s">
        <v>3927</v>
      </c>
      <c r="BD1181" t="s">
        <v>3927</v>
      </c>
      <c r="BE1181" t="s">
        <v>3927</v>
      </c>
      <c r="BF1181">
        <v>12</v>
      </c>
    </row>
    <row r="1182" spans="1:58" x14ac:dyDescent="0.3">
      <c r="A1182">
        <v>2026</v>
      </c>
      <c r="B1182">
        <v>202605</v>
      </c>
      <c r="C1182">
        <v>5</v>
      </c>
      <c r="D1182" s="14">
        <v>20001621972871</v>
      </c>
      <c r="E1182" t="s">
        <v>2810</v>
      </c>
      <c r="F1182" s="2">
        <v>46146.537673611114</v>
      </c>
      <c r="G1182" s="2">
        <v>46147</v>
      </c>
      <c r="I1182" t="s">
        <v>224</v>
      </c>
      <c r="J1182" t="s">
        <v>230</v>
      </c>
      <c r="L1182" t="s">
        <v>965</v>
      </c>
      <c r="M1182" t="s">
        <v>364</v>
      </c>
      <c r="N1182" t="s">
        <v>353</v>
      </c>
      <c r="O1182" t="s">
        <v>283</v>
      </c>
      <c r="Q1182" t="s">
        <v>7886</v>
      </c>
      <c r="R1182" t="s">
        <v>2809</v>
      </c>
      <c r="S1182" t="s">
        <v>463</v>
      </c>
      <c r="T1182" t="s">
        <v>464</v>
      </c>
      <c r="U1182" t="s">
        <v>258</v>
      </c>
      <c r="V1182" t="s">
        <v>247</v>
      </c>
      <c r="W1182" t="s">
        <v>245</v>
      </c>
      <c r="X1182" t="s">
        <v>225</v>
      </c>
      <c r="Z1182">
        <v>1</v>
      </c>
      <c r="AA1182" t="s">
        <v>3921</v>
      </c>
      <c r="AB1182" t="s">
        <v>7887</v>
      </c>
      <c r="AC1182">
        <v>46148.623182870368</v>
      </c>
      <c r="AD1182">
        <v>46148</v>
      </c>
      <c r="AE1182" t="s">
        <v>3938</v>
      </c>
      <c r="AG1182" t="s">
        <v>410</v>
      </c>
      <c r="AH1182">
        <v>6108830183</v>
      </c>
      <c r="AI1182" t="s">
        <v>7888</v>
      </c>
      <c r="AM1182" t="s">
        <v>3925</v>
      </c>
      <c r="AN1182" t="s">
        <v>3926</v>
      </c>
      <c r="AO1182" t="s">
        <v>268</v>
      </c>
      <c r="AP1182" t="s">
        <v>386</v>
      </c>
      <c r="AQ1182" t="s">
        <v>3940</v>
      </c>
      <c r="AU1182" t="s">
        <v>4282</v>
      </c>
      <c r="AV1182" t="s">
        <v>4000</v>
      </c>
      <c r="AW1182" t="s">
        <v>320</v>
      </c>
      <c r="AX1182" t="s">
        <v>319</v>
      </c>
      <c r="AY1182" t="s">
        <v>254</v>
      </c>
      <c r="AZ1182" t="s">
        <v>230</v>
      </c>
      <c r="BA1182" t="s">
        <v>395</v>
      </c>
      <c r="BB1182" t="s">
        <v>380</v>
      </c>
      <c r="BC1182" t="s">
        <v>3927</v>
      </c>
      <c r="BD1182" t="s">
        <v>3927</v>
      </c>
      <c r="BE1182" t="s">
        <v>3927</v>
      </c>
      <c r="BF1182">
        <v>12</v>
      </c>
    </row>
    <row r="1183" spans="1:58" x14ac:dyDescent="0.3">
      <c r="A1183">
        <v>2026</v>
      </c>
      <c r="B1183">
        <v>202605</v>
      </c>
      <c r="C1183">
        <v>5</v>
      </c>
      <c r="D1183" s="14">
        <v>20001621971809</v>
      </c>
      <c r="E1183" t="s">
        <v>2810</v>
      </c>
      <c r="F1183" s="2">
        <v>46146.534884259258</v>
      </c>
      <c r="G1183" s="2">
        <v>46147</v>
      </c>
      <c r="I1183" t="s">
        <v>224</v>
      </c>
      <c r="J1183" t="s">
        <v>230</v>
      </c>
      <c r="L1183" t="s">
        <v>2905</v>
      </c>
      <c r="M1183" t="s">
        <v>1350</v>
      </c>
      <c r="N1183" t="s">
        <v>322</v>
      </c>
      <c r="O1183" t="s">
        <v>331</v>
      </c>
      <c r="Q1183" t="s">
        <v>7889</v>
      </c>
      <c r="R1183" t="s">
        <v>2809</v>
      </c>
      <c r="S1183" t="s">
        <v>6746</v>
      </c>
      <c r="T1183" t="s">
        <v>6747</v>
      </c>
      <c r="U1183" t="s">
        <v>3034</v>
      </c>
      <c r="V1183" t="s">
        <v>647</v>
      </c>
      <c r="W1183" t="s">
        <v>245</v>
      </c>
      <c r="X1183" t="s">
        <v>225</v>
      </c>
      <c r="Z1183">
        <v>4</v>
      </c>
      <c r="AA1183" t="s">
        <v>3921</v>
      </c>
      <c r="AB1183" t="s">
        <v>5606</v>
      </c>
      <c r="AC1183">
        <v>46153.354085648149</v>
      </c>
      <c r="AD1183">
        <v>46151</v>
      </c>
      <c r="AE1183" t="s">
        <v>3938</v>
      </c>
      <c r="AG1183" t="s">
        <v>5006</v>
      </c>
      <c r="AH1183">
        <v>6108836087</v>
      </c>
      <c r="AI1183" t="s">
        <v>7890</v>
      </c>
      <c r="AM1183" t="s">
        <v>3925</v>
      </c>
      <c r="AN1183" t="s">
        <v>3926</v>
      </c>
      <c r="AO1183" t="s">
        <v>268</v>
      </c>
      <c r="AP1183" t="s">
        <v>304</v>
      </c>
      <c r="AQ1183" t="s">
        <v>3940</v>
      </c>
      <c r="AU1183" t="s">
        <v>4220</v>
      </c>
      <c r="AV1183" t="s">
        <v>4000</v>
      </c>
      <c r="AW1183" t="s">
        <v>320</v>
      </c>
      <c r="AX1183" t="s">
        <v>319</v>
      </c>
      <c r="AY1183" t="s">
        <v>254</v>
      </c>
      <c r="AZ1183" t="s">
        <v>230</v>
      </c>
      <c r="BA1183" t="s">
        <v>395</v>
      </c>
      <c r="BB1183" t="s">
        <v>380</v>
      </c>
      <c r="BC1183" t="s">
        <v>3927</v>
      </c>
      <c r="BD1183" t="s">
        <v>3927</v>
      </c>
      <c r="BE1183" t="s">
        <v>3927</v>
      </c>
      <c r="BF1183">
        <v>12</v>
      </c>
    </row>
    <row r="1184" spans="1:58" x14ac:dyDescent="0.3">
      <c r="A1184">
        <v>2026</v>
      </c>
      <c r="B1184">
        <v>202605</v>
      </c>
      <c r="C1184">
        <v>5</v>
      </c>
      <c r="D1184" s="14">
        <v>20001621971128</v>
      </c>
      <c r="E1184" t="s">
        <v>2810</v>
      </c>
      <c r="F1184" s="2">
        <v>46146.507210648146</v>
      </c>
      <c r="G1184" s="2">
        <v>46151</v>
      </c>
      <c r="I1184" t="s">
        <v>224</v>
      </c>
      <c r="J1184" t="s">
        <v>230</v>
      </c>
      <c r="L1184" t="s">
        <v>3294</v>
      </c>
      <c r="M1184" t="s">
        <v>809</v>
      </c>
      <c r="N1184" t="s">
        <v>237</v>
      </c>
      <c r="O1184" t="s">
        <v>257</v>
      </c>
      <c r="Q1184" t="s">
        <v>7891</v>
      </c>
      <c r="R1184" t="s">
        <v>2809</v>
      </c>
      <c r="S1184" t="s">
        <v>7508</v>
      </c>
      <c r="T1184" t="s">
        <v>7509</v>
      </c>
      <c r="U1184" t="s">
        <v>3034</v>
      </c>
      <c r="V1184" t="s">
        <v>647</v>
      </c>
      <c r="W1184" t="s">
        <v>245</v>
      </c>
      <c r="X1184" t="s">
        <v>225</v>
      </c>
      <c r="Z1184">
        <v>3</v>
      </c>
      <c r="AA1184" t="s">
        <v>3921</v>
      </c>
      <c r="AB1184" t="s">
        <v>7892</v>
      </c>
      <c r="AC1184">
        <v>46154.683587962965</v>
      </c>
      <c r="AD1184">
        <v>46154</v>
      </c>
      <c r="AE1184" t="s">
        <v>3938</v>
      </c>
      <c r="AG1184" t="s">
        <v>5111</v>
      </c>
      <c r="AH1184">
        <v>6108827193</v>
      </c>
      <c r="AI1184" t="s">
        <v>7893</v>
      </c>
      <c r="AM1184" t="s">
        <v>3925</v>
      </c>
      <c r="AN1184" t="s">
        <v>3926</v>
      </c>
      <c r="AO1184" t="s">
        <v>268</v>
      </c>
      <c r="AP1184" t="s">
        <v>386</v>
      </c>
      <c r="AQ1184" t="s">
        <v>3940</v>
      </c>
      <c r="AU1184" t="s">
        <v>3999</v>
      </c>
      <c r="AV1184" t="s">
        <v>4000</v>
      </c>
      <c r="AW1184" t="s">
        <v>227</v>
      </c>
      <c r="AX1184" t="s">
        <v>226</v>
      </c>
      <c r="AY1184" t="s">
        <v>254</v>
      </c>
      <c r="AZ1184" t="s">
        <v>230</v>
      </c>
      <c r="BA1184" t="s">
        <v>395</v>
      </c>
      <c r="BB1184" t="s">
        <v>380</v>
      </c>
      <c r="BC1184" t="s">
        <v>3927</v>
      </c>
      <c r="BD1184" t="s">
        <v>3927</v>
      </c>
      <c r="BE1184" t="s">
        <v>3927</v>
      </c>
      <c r="BF1184">
        <v>12</v>
      </c>
    </row>
    <row r="1185" spans="1:58" x14ac:dyDescent="0.3">
      <c r="A1185">
        <v>2026</v>
      </c>
      <c r="B1185">
        <v>202605</v>
      </c>
      <c r="C1185">
        <v>5</v>
      </c>
      <c r="D1185" s="14">
        <v>20001621969250</v>
      </c>
      <c r="E1185" t="s">
        <v>2810</v>
      </c>
      <c r="F1185" s="2">
        <v>46146.509988425925</v>
      </c>
      <c r="G1185" s="2">
        <v>46147</v>
      </c>
      <c r="I1185" t="s">
        <v>224</v>
      </c>
      <c r="J1185" t="s">
        <v>230</v>
      </c>
      <c r="L1185" t="s">
        <v>3090</v>
      </c>
      <c r="M1185" t="s">
        <v>4232</v>
      </c>
      <c r="N1185" t="s">
        <v>353</v>
      </c>
      <c r="O1185" t="s">
        <v>283</v>
      </c>
      <c r="Q1185" t="s">
        <v>7894</v>
      </c>
      <c r="R1185" t="s">
        <v>2809</v>
      </c>
      <c r="S1185" t="s">
        <v>5360</v>
      </c>
      <c r="T1185" t="s">
        <v>5361</v>
      </c>
      <c r="U1185" t="s">
        <v>3034</v>
      </c>
      <c r="V1185" t="s">
        <v>647</v>
      </c>
      <c r="W1185" t="s">
        <v>245</v>
      </c>
      <c r="X1185" t="s">
        <v>225</v>
      </c>
      <c r="Z1185">
        <v>4</v>
      </c>
      <c r="AA1185" t="s">
        <v>3921</v>
      </c>
      <c r="AB1185" t="s">
        <v>7895</v>
      </c>
      <c r="AC1185">
        <v>46153.354085648149</v>
      </c>
      <c r="AD1185">
        <v>46151</v>
      </c>
      <c r="AE1185" t="s">
        <v>3938</v>
      </c>
      <c r="AG1185" t="s">
        <v>5006</v>
      </c>
      <c r="AH1185">
        <v>6108820215</v>
      </c>
      <c r="AI1185" t="s">
        <v>7896</v>
      </c>
      <c r="AM1185" t="s">
        <v>3925</v>
      </c>
      <c r="AN1185" t="s">
        <v>3926</v>
      </c>
      <c r="AO1185" t="s">
        <v>268</v>
      </c>
      <c r="AP1185" t="s">
        <v>304</v>
      </c>
      <c r="AQ1185" t="s">
        <v>3940</v>
      </c>
      <c r="AU1185" t="s">
        <v>4220</v>
      </c>
      <c r="AV1185" t="s">
        <v>4000</v>
      </c>
      <c r="AW1185" t="s">
        <v>320</v>
      </c>
      <c r="AX1185" t="s">
        <v>319</v>
      </c>
      <c r="AY1185" t="s">
        <v>254</v>
      </c>
      <c r="AZ1185" t="s">
        <v>230</v>
      </c>
      <c r="BA1185" t="s">
        <v>395</v>
      </c>
      <c r="BB1185" t="s">
        <v>380</v>
      </c>
      <c r="BC1185" t="s">
        <v>3927</v>
      </c>
      <c r="BD1185" t="s">
        <v>3927</v>
      </c>
      <c r="BE1185" t="s">
        <v>3927</v>
      </c>
      <c r="BF1185">
        <v>12</v>
      </c>
    </row>
    <row r="1186" spans="1:58" x14ac:dyDescent="0.3">
      <c r="A1186">
        <v>2026</v>
      </c>
      <c r="B1186">
        <v>202605</v>
      </c>
      <c r="C1186">
        <v>5</v>
      </c>
      <c r="D1186" s="14">
        <v>20001621969175</v>
      </c>
      <c r="E1186" t="s">
        <v>2810</v>
      </c>
      <c r="F1186" s="2">
        <v>46146.507303240738</v>
      </c>
      <c r="G1186" s="2">
        <v>46147</v>
      </c>
      <c r="I1186" t="s">
        <v>224</v>
      </c>
      <c r="J1186" t="s">
        <v>230</v>
      </c>
      <c r="L1186" t="s">
        <v>3152</v>
      </c>
      <c r="M1186" t="s">
        <v>309</v>
      </c>
      <c r="N1186" t="s">
        <v>297</v>
      </c>
      <c r="O1186" t="s">
        <v>283</v>
      </c>
      <c r="Q1186" t="s">
        <v>7897</v>
      </c>
      <c r="R1186" t="s">
        <v>2809</v>
      </c>
      <c r="S1186" t="s">
        <v>7732</v>
      </c>
      <c r="T1186" t="s">
        <v>7733</v>
      </c>
      <c r="U1186" t="s">
        <v>4796</v>
      </c>
      <c r="V1186" t="s">
        <v>2024</v>
      </c>
      <c r="W1186" t="s">
        <v>245</v>
      </c>
      <c r="X1186" t="s">
        <v>225</v>
      </c>
      <c r="Z1186">
        <v>4</v>
      </c>
      <c r="AA1186" t="s">
        <v>3921</v>
      </c>
      <c r="AB1186" t="s">
        <v>7898</v>
      </c>
      <c r="AC1186">
        <v>46153.691145833334</v>
      </c>
      <c r="AD1186">
        <v>46151</v>
      </c>
      <c r="AE1186" t="s">
        <v>3938</v>
      </c>
      <c r="AG1186" t="s">
        <v>2026</v>
      </c>
      <c r="AH1186">
        <v>6053569785</v>
      </c>
      <c r="AI1186" t="s">
        <v>7899</v>
      </c>
      <c r="AM1186" t="s">
        <v>3925</v>
      </c>
      <c r="AN1186" t="s">
        <v>3926</v>
      </c>
      <c r="AO1186" t="s">
        <v>268</v>
      </c>
      <c r="AP1186" t="s">
        <v>386</v>
      </c>
      <c r="AQ1186" t="s">
        <v>3940</v>
      </c>
      <c r="AU1186" t="s">
        <v>4220</v>
      </c>
      <c r="AV1186" t="s">
        <v>4000</v>
      </c>
      <c r="AW1186" t="s">
        <v>227</v>
      </c>
      <c r="AX1186" t="s">
        <v>226</v>
      </c>
      <c r="AY1186" t="s">
        <v>254</v>
      </c>
      <c r="AZ1186" t="s">
        <v>230</v>
      </c>
      <c r="BA1186" t="s">
        <v>273</v>
      </c>
      <c r="BB1186" t="s">
        <v>380</v>
      </c>
      <c r="BC1186" t="s">
        <v>3927</v>
      </c>
      <c r="BD1186" t="s">
        <v>3927</v>
      </c>
      <c r="BE1186" t="s">
        <v>3927</v>
      </c>
      <c r="BF1186">
        <v>26</v>
      </c>
    </row>
    <row r="1187" spans="1:58" x14ac:dyDescent="0.3">
      <c r="A1187">
        <v>2026</v>
      </c>
      <c r="B1187">
        <v>202605</v>
      </c>
      <c r="C1187">
        <v>5</v>
      </c>
      <c r="D1187" s="14">
        <v>20001621967538</v>
      </c>
      <c r="E1187" t="s">
        <v>2810</v>
      </c>
      <c r="F1187" s="2">
        <v>46146.520509259259</v>
      </c>
      <c r="G1187" s="2">
        <v>46147</v>
      </c>
      <c r="I1187" t="s">
        <v>224</v>
      </c>
      <c r="J1187" t="s">
        <v>230</v>
      </c>
      <c r="L1187" t="s">
        <v>7900</v>
      </c>
      <c r="M1187" t="s">
        <v>1949</v>
      </c>
      <c r="N1187" t="s">
        <v>322</v>
      </c>
      <c r="O1187" t="s">
        <v>331</v>
      </c>
      <c r="Q1187" t="s">
        <v>7901</v>
      </c>
      <c r="R1187" t="s">
        <v>2809</v>
      </c>
      <c r="S1187" t="s">
        <v>6746</v>
      </c>
      <c r="T1187" t="s">
        <v>6747</v>
      </c>
      <c r="U1187" t="s">
        <v>3034</v>
      </c>
      <c r="V1187" t="s">
        <v>647</v>
      </c>
      <c r="W1187" t="s">
        <v>245</v>
      </c>
      <c r="X1187" t="s">
        <v>225</v>
      </c>
      <c r="Z1187">
        <v>4</v>
      </c>
      <c r="AA1187" t="s">
        <v>3921</v>
      </c>
      <c r="AB1187" t="s">
        <v>6173</v>
      </c>
      <c r="AC1187">
        <v>46153.354085648149</v>
      </c>
      <c r="AD1187">
        <v>46151</v>
      </c>
      <c r="AE1187" t="s">
        <v>3938</v>
      </c>
      <c r="AG1187" t="s">
        <v>5006</v>
      </c>
      <c r="AH1187">
        <v>6108826255</v>
      </c>
      <c r="AI1187" t="s">
        <v>7902</v>
      </c>
      <c r="AM1187" t="s">
        <v>3925</v>
      </c>
      <c r="AN1187" t="s">
        <v>3926</v>
      </c>
      <c r="AO1187" t="s">
        <v>268</v>
      </c>
      <c r="AP1187" t="s">
        <v>386</v>
      </c>
      <c r="AQ1187" t="s">
        <v>3940</v>
      </c>
      <c r="AU1187" t="s">
        <v>4220</v>
      </c>
      <c r="AV1187" t="s">
        <v>4000</v>
      </c>
      <c r="AW1187" t="s">
        <v>227</v>
      </c>
      <c r="AX1187" t="s">
        <v>226</v>
      </c>
      <c r="AY1187" t="s">
        <v>254</v>
      </c>
      <c r="AZ1187" t="s">
        <v>230</v>
      </c>
      <c r="BA1187" t="s">
        <v>395</v>
      </c>
      <c r="BB1187" t="s">
        <v>380</v>
      </c>
      <c r="BC1187" t="s">
        <v>3927</v>
      </c>
      <c r="BD1187" t="s">
        <v>3927</v>
      </c>
      <c r="BE1187" t="s">
        <v>3927</v>
      </c>
      <c r="BF1187">
        <v>12</v>
      </c>
    </row>
    <row r="1188" spans="1:58" x14ac:dyDescent="0.3">
      <c r="A1188">
        <v>2026</v>
      </c>
      <c r="B1188">
        <v>202605</v>
      </c>
      <c r="C1188">
        <v>5</v>
      </c>
      <c r="D1188" s="14">
        <v>20001621967502</v>
      </c>
      <c r="E1188" t="s">
        <v>2810</v>
      </c>
      <c r="F1188" s="2">
        <v>46146.519212962965</v>
      </c>
      <c r="G1188" s="2">
        <v>46147</v>
      </c>
      <c r="I1188" t="s">
        <v>224</v>
      </c>
      <c r="J1188" t="s">
        <v>230</v>
      </c>
      <c r="L1188" t="s">
        <v>2853</v>
      </c>
      <c r="M1188" t="s">
        <v>334</v>
      </c>
      <c r="N1188" t="s">
        <v>322</v>
      </c>
      <c r="O1188" t="s">
        <v>331</v>
      </c>
      <c r="Q1188" t="s">
        <v>7903</v>
      </c>
      <c r="R1188" t="s">
        <v>2809</v>
      </c>
      <c r="S1188" t="s">
        <v>7727</v>
      </c>
      <c r="T1188" t="s">
        <v>7728</v>
      </c>
      <c r="U1188" t="s">
        <v>4796</v>
      </c>
      <c r="V1188" t="s">
        <v>2024</v>
      </c>
      <c r="W1188" t="s">
        <v>245</v>
      </c>
      <c r="X1188" t="s">
        <v>225</v>
      </c>
      <c r="Z1188">
        <v>4</v>
      </c>
      <c r="AA1188" t="s">
        <v>3921</v>
      </c>
      <c r="AB1188" t="s">
        <v>7904</v>
      </c>
      <c r="AC1188">
        <v>46153.691145833334</v>
      </c>
      <c r="AD1188">
        <v>46151</v>
      </c>
      <c r="AE1188" t="s">
        <v>3938</v>
      </c>
      <c r="AG1188" t="s">
        <v>6701</v>
      </c>
      <c r="AH1188">
        <v>6108839004</v>
      </c>
      <c r="AI1188" t="s">
        <v>7905</v>
      </c>
      <c r="AM1188" t="s">
        <v>3925</v>
      </c>
      <c r="AN1188" t="s">
        <v>3926</v>
      </c>
      <c r="AO1188" t="s">
        <v>268</v>
      </c>
      <c r="AP1188" t="s">
        <v>386</v>
      </c>
      <c r="AQ1188" t="s">
        <v>3940</v>
      </c>
      <c r="AU1188" t="s">
        <v>4220</v>
      </c>
      <c r="AV1188" t="s">
        <v>4000</v>
      </c>
      <c r="AW1188" t="s">
        <v>227</v>
      </c>
      <c r="AX1188" t="s">
        <v>226</v>
      </c>
      <c r="AY1188" t="s">
        <v>254</v>
      </c>
      <c r="AZ1188" t="s">
        <v>230</v>
      </c>
      <c r="BA1188" t="s">
        <v>395</v>
      </c>
      <c r="BB1188" t="s">
        <v>380</v>
      </c>
      <c r="BC1188" t="s">
        <v>3927</v>
      </c>
      <c r="BD1188" t="s">
        <v>3927</v>
      </c>
      <c r="BE1188" t="s">
        <v>3927</v>
      </c>
      <c r="BF1188">
        <v>12</v>
      </c>
    </row>
    <row r="1189" spans="1:58" x14ac:dyDescent="0.3">
      <c r="A1189">
        <v>2026</v>
      </c>
      <c r="B1189">
        <v>202605</v>
      </c>
      <c r="C1189">
        <v>5</v>
      </c>
      <c r="D1189" s="14">
        <v>20001621967334</v>
      </c>
      <c r="E1189" t="s">
        <v>2810</v>
      </c>
      <c r="F1189" s="2">
        <v>46146.512708333335</v>
      </c>
      <c r="G1189" s="2">
        <v>46147</v>
      </c>
      <c r="I1189" t="s">
        <v>224</v>
      </c>
      <c r="J1189" t="s">
        <v>230</v>
      </c>
      <c r="L1189" t="s">
        <v>3463</v>
      </c>
      <c r="M1189" t="s">
        <v>309</v>
      </c>
      <c r="N1189" t="s">
        <v>297</v>
      </c>
      <c r="O1189" t="s">
        <v>283</v>
      </c>
      <c r="Q1189" t="s">
        <v>7906</v>
      </c>
      <c r="R1189" t="s">
        <v>2809</v>
      </c>
      <c r="S1189" t="s">
        <v>7907</v>
      </c>
      <c r="T1189" t="s">
        <v>7908</v>
      </c>
      <c r="U1189" t="s">
        <v>4008</v>
      </c>
      <c r="V1189" t="s">
        <v>980</v>
      </c>
      <c r="W1189" t="s">
        <v>245</v>
      </c>
      <c r="X1189" t="s">
        <v>387</v>
      </c>
      <c r="Z1189">
        <v>4</v>
      </c>
      <c r="AA1189" t="s">
        <v>3921</v>
      </c>
      <c r="AB1189" t="s">
        <v>7909</v>
      </c>
      <c r="AC1189">
        <v>46153.358344907407</v>
      </c>
      <c r="AD1189">
        <v>46151</v>
      </c>
      <c r="AE1189" t="s">
        <v>3938</v>
      </c>
      <c r="AG1189" t="s">
        <v>5098</v>
      </c>
      <c r="AH1189">
        <v>6089898516</v>
      </c>
      <c r="AI1189" t="s">
        <v>7910</v>
      </c>
      <c r="AM1189" t="s">
        <v>3925</v>
      </c>
      <c r="AN1189" t="s">
        <v>3926</v>
      </c>
      <c r="AO1189" t="s">
        <v>268</v>
      </c>
      <c r="AP1189" t="s">
        <v>386</v>
      </c>
      <c r="AQ1189" t="s">
        <v>3940</v>
      </c>
      <c r="AU1189" t="s">
        <v>4220</v>
      </c>
      <c r="AV1189" t="s">
        <v>4000</v>
      </c>
      <c r="AW1189" t="s">
        <v>3966</v>
      </c>
      <c r="AX1189" t="s">
        <v>3967</v>
      </c>
      <c r="AY1189" t="s">
        <v>253</v>
      </c>
      <c r="AZ1189" t="s">
        <v>230</v>
      </c>
      <c r="BA1189" t="s">
        <v>273</v>
      </c>
      <c r="BB1189" t="s">
        <v>380</v>
      </c>
      <c r="BC1189" t="s">
        <v>3927</v>
      </c>
      <c r="BD1189" t="s">
        <v>3927</v>
      </c>
      <c r="BE1189" t="s">
        <v>3927</v>
      </c>
      <c r="BF1189">
        <v>26</v>
      </c>
    </row>
    <row r="1190" spans="1:58" x14ac:dyDescent="0.3">
      <c r="A1190">
        <v>2026</v>
      </c>
      <c r="B1190">
        <v>202605</v>
      </c>
      <c r="C1190">
        <v>5</v>
      </c>
      <c r="D1190" s="14">
        <v>20001621965884</v>
      </c>
      <c r="E1190" t="s">
        <v>2810</v>
      </c>
      <c r="F1190" s="2">
        <v>46146.535092592596</v>
      </c>
      <c r="G1190" s="2">
        <v>46147</v>
      </c>
      <c r="I1190" t="s">
        <v>224</v>
      </c>
      <c r="J1190" t="s">
        <v>230</v>
      </c>
      <c r="L1190" t="s">
        <v>578</v>
      </c>
      <c r="M1190" t="s">
        <v>309</v>
      </c>
      <c r="N1190" t="s">
        <v>297</v>
      </c>
      <c r="O1190" t="s">
        <v>283</v>
      </c>
      <c r="Q1190" t="s">
        <v>7911</v>
      </c>
      <c r="R1190" t="s">
        <v>2809</v>
      </c>
      <c r="S1190" t="s">
        <v>5865</v>
      </c>
      <c r="T1190" t="s">
        <v>5866</v>
      </c>
      <c r="U1190" t="s">
        <v>3034</v>
      </c>
      <c r="V1190" t="s">
        <v>647</v>
      </c>
      <c r="W1190" t="s">
        <v>245</v>
      </c>
      <c r="X1190" t="s">
        <v>225</v>
      </c>
      <c r="Z1190">
        <v>3</v>
      </c>
      <c r="AA1190" t="s">
        <v>3921</v>
      </c>
      <c r="AB1190" t="s">
        <v>5303</v>
      </c>
      <c r="AC1190">
        <v>46150.85659722222</v>
      </c>
      <c r="AD1190">
        <v>46150</v>
      </c>
      <c r="AE1190" t="s">
        <v>3938</v>
      </c>
      <c r="AG1190" t="s">
        <v>5111</v>
      </c>
      <c r="AH1190">
        <v>6108829200</v>
      </c>
      <c r="AI1190" t="s">
        <v>7912</v>
      </c>
      <c r="AM1190" t="s">
        <v>3925</v>
      </c>
      <c r="AN1190" t="s">
        <v>3926</v>
      </c>
      <c r="AO1190" t="s">
        <v>268</v>
      </c>
      <c r="AP1190" t="s">
        <v>249</v>
      </c>
      <c r="AQ1190" t="s">
        <v>3940</v>
      </c>
      <c r="AU1190" t="s">
        <v>4149</v>
      </c>
      <c r="AV1190" t="s">
        <v>4000</v>
      </c>
      <c r="AW1190" t="s">
        <v>320</v>
      </c>
      <c r="AX1190" t="s">
        <v>319</v>
      </c>
      <c r="AY1190" t="s">
        <v>254</v>
      </c>
      <c r="AZ1190" t="s">
        <v>230</v>
      </c>
      <c r="BA1190" t="s">
        <v>395</v>
      </c>
      <c r="BB1190" t="s">
        <v>380</v>
      </c>
      <c r="BC1190" t="s">
        <v>3927</v>
      </c>
      <c r="BD1190" t="s">
        <v>3927</v>
      </c>
      <c r="BE1190" t="s">
        <v>3927</v>
      </c>
      <c r="BF1190">
        <v>12</v>
      </c>
    </row>
    <row r="1191" spans="1:58" x14ac:dyDescent="0.3">
      <c r="A1191">
        <v>2026</v>
      </c>
      <c r="B1191">
        <v>202605</v>
      </c>
      <c r="C1191">
        <v>5</v>
      </c>
      <c r="D1191" s="14">
        <v>20001621964240</v>
      </c>
      <c r="E1191" t="s">
        <v>2810</v>
      </c>
      <c r="F1191" s="2">
        <v>46146.509050925924</v>
      </c>
      <c r="G1191" s="2">
        <v>46146</v>
      </c>
      <c r="I1191" t="s">
        <v>224</v>
      </c>
      <c r="J1191" t="s">
        <v>230</v>
      </c>
      <c r="L1191" t="s">
        <v>3206</v>
      </c>
      <c r="M1191" t="s">
        <v>4847</v>
      </c>
      <c r="N1191" t="s">
        <v>546</v>
      </c>
      <c r="O1191" t="s">
        <v>554</v>
      </c>
      <c r="Q1191" t="s">
        <v>7913</v>
      </c>
      <c r="R1191" t="s">
        <v>2809</v>
      </c>
      <c r="S1191" t="s">
        <v>5089</v>
      </c>
      <c r="T1191" t="s">
        <v>5090</v>
      </c>
      <c r="U1191" t="s">
        <v>3034</v>
      </c>
      <c r="V1191" t="s">
        <v>647</v>
      </c>
      <c r="W1191" t="s">
        <v>245</v>
      </c>
      <c r="X1191" t="s">
        <v>225</v>
      </c>
      <c r="Z1191">
        <v>3</v>
      </c>
      <c r="AA1191" t="s">
        <v>3921</v>
      </c>
      <c r="AB1191" t="s">
        <v>3995</v>
      </c>
      <c r="AC1191">
        <v>46149.585057870368</v>
      </c>
      <c r="AD1191">
        <v>46149</v>
      </c>
      <c r="AE1191" t="s">
        <v>3938</v>
      </c>
      <c r="AG1191" t="s">
        <v>5006</v>
      </c>
      <c r="AH1191">
        <v>6108816255</v>
      </c>
      <c r="AI1191" t="s">
        <v>7914</v>
      </c>
      <c r="AM1191" t="s">
        <v>3925</v>
      </c>
      <c r="AN1191" t="s">
        <v>3926</v>
      </c>
      <c r="AO1191" t="s">
        <v>268</v>
      </c>
      <c r="AP1191" t="s">
        <v>386</v>
      </c>
      <c r="AQ1191" t="s">
        <v>3998</v>
      </c>
      <c r="AU1191" t="s">
        <v>4282</v>
      </c>
      <c r="AV1191" t="s">
        <v>4000</v>
      </c>
      <c r="AW1191" t="s">
        <v>320</v>
      </c>
      <c r="AX1191" t="s">
        <v>319</v>
      </c>
      <c r="AY1191" t="s">
        <v>254</v>
      </c>
      <c r="AZ1191" t="s">
        <v>230</v>
      </c>
      <c r="BA1191" t="s">
        <v>273</v>
      </c>
      <c r="BB1191" t="s">
        <v>380</v>
      </c>
      <c r="BC1191" t="s">
        <v>3927</v>
      </c>
      <c r="BD1191" t="s">
        <v>3927</v>
      </c>
      <c r="BE1191" t="s">
        <v>3927</v>
      </c>
      <c r="BF1191">
        <v>12</v>
      </c>
    </row>
    <row r="1192" spans="1:58" x14ac:dyDescent="0.3">
      <c r="A1192">
        <v>2026</v>
      </c>
      <c r="B1192">
        <v>202605</v>
      </c>
      <c r="C1192">
        <v>5</v>
      </c>
      <c r="D1192" s="14">
        <v>20001621964136</v>
      </c>
      <c r="E1192" t="s">
        <v>2810</v>
      </c>
      <c r="F1192" s="2">
        <v>46146.50545138889</v>
      </c>
      <c r="G1192" s="2">
        <v>46148</v>
      </c>
      <c r="I1192" t="s">
        <v>224</v>
      </c>
      <c r="J1192" t="s">
        <v>230</v>
      </c>
      <c r="L1192" t="s">
        <v>3238</v>
      </c>
      <c r="M1192" t="s">
        <v>261</v>
      </c>
      <c r="N1192" t="s">
        <v>237</v>
      </c>
      <c r="O1192" t="s">
        <v>257</v>
      </c>
      <c r="Q1192" t="s">
        <v>7915</v>
      </c>
      <c r="R1192" t="s">
        <v>2809</v>
      </c>
      <c r="S1192" t="s">
        <v>5446</v>
      </c>
      <c r="T1192" t="s">
        <v>5447</v>
      </c>
      <c r="U1192" t="s">
        <v>3034</v>
      </c>
      <c r="V1192" t="s">
        <v>647</v>
      </c>
      <c r="W1192" t="s">
        <v>245</v>
      </c>
      <c r="X1192" t="s">
        <v>225</v>
      </c>
      <c r="Z1192">
        <v>4</v>
      </c>
      <c r="AA1192" t="s">
        <v>3921</v>
      </c>
      <c r="AB1192" t="s">
        <v>3995</v>
      </c>
      <c r="AC1192">
        <v>46153.45821759259</v>
      </c>
      <c r="AD1192">
        <v>46152</v>
      </c>
      <c r="AE1192" t="s">
        <v>3938</v>
      </c>
      <c r="AG1192" t="s">
        <v>5111</v>
      </c>
      <c r="AH1192">
        <v>6108815231</v>
      </c>
      <c r="AI1192" t="s">
        <v>7916</v>
      </c>
      <c r="AM1192" t="s">
        <v>3925</v>
      </c>
      <c r="AN1192" t="s">
        <v>3926</v>
      </c>
      <c r="AO1192" t="s">
        <v>268</v>
      </c>
      <c r="AP1192" t="s">
        <v>330</v>
      </c>
      <c r="AQ1192" t="s">
        <v>3998</v>
      </c>
      <c r="AU1192" t="s">
        <v>4220</v>
      </c>
      <c r="AV1192" t="s">
        <v>4000</v>
      </c>
      <c r="AW1192" t="s">
        <v>320</v>
      </c>
      <c r="AX1192" t="s">
        <v>319</v>
      </c>
      <c r="AY1192" t="s">
        <v>254</v>
      </c>
      <c r="AZ1192" t="s">
        <v>230</v>
      </c>
      <c r="BA1192" t="s">
        <v>395</v>
      </c>
      <c r="BB1192" t="s">
        <v>1322</v>
      </c>
      <c r="BC1192" t="s">
        <v>3927</v>
      </c>
      <c r="BD1192" t="s">
        <v>3927</v>
      </c>
      <c r="BE1192" t="s">
        <v>3927</v>
      </c>
      <c r="BF1192">
        <v>12</v>
      </c>
    </row>
    <row r="1193" spans="1:58" x14ac:dyDescent="0.3">
      <c r="A1193">
        <v>2026</v>
      </c>
      <c r="B1193">
        <v>202605</v>
      </c>
      <c r="C1193">
        <v>5</v>
      </c>
      <c r="D1193" s="14">
        <v>20001621964039</v>
      </c>
      <c r="E1193" t="s">
        <v>2810</v>
      </c>
      <c r="F1193" s="2">
        <v>46146.501701388886</v>
      </c>
      <c r="G1193" s="2">
        <v>46147</v>
      </c>
      <c r="I1193" t="s">
        <v>224</v>
      </c>
      <c r="J1193" t="s">
        <v>230</v>
      </c>
      <c r="L1193" t="s">
        <v>7917</v>
      </c>
      <c r="M1193" t="s">
        <v>5300</v>
      </c>
      <c r="N1193" t="s">
        <v>5301</v>
      </c>
      <c r="O1193" t="s">
        <v>623</v>
      </c>
      <c r="Q1193" t="s">
        <v>7918</v>
      </c>
      <c r="R1193" t="s">
        <v>2809</v>
      </c>
      <c r="S1193" t="s">
        <v>4794</v>
      </c>
      <c r="T1193" t="s">
        <v>4795</v>
      </c>
      <c r="U1193" t="s">
        <v>4796</v>
      </c>
      <c r="V1193" t="s">
        <v>2024</v>
      </c>
      <c r="W1193" t="s">
        <v>245</v>
      </c>
      <c r="X1193" t="s">
        <v>387</v>
      </c>
      <c r="Z1193">
        <v>4</v>
      </c>
      <c r="AA1193" t="s">
        <v>3921</v>
      </c>
      <c r="AB1193" t="s">
        <v>7919</v>
      </c>
      <c r="AC1193">
        <v>46153.691145833334</v>
      </c>
      <c r="AD1193">
        <v>46151</v>
      </c>
      <c r="AE1193" t="s">
        <v>3938</v>
      </c>
      <c r="AG1193" t="s">
        <v>6332</v>
      </c>
      <c r="AH1193">
        <v>6030527396</v>
      </c>
      <c r="AI1193" t="s">
        <v>7920</v>
      </c>
      <c r="AM1193" t="s">
        <v>3925</v>
      </c>
      <c r="AN1193" t="s">
        <v>3926</v>
      </c>
      <c r="AO1193" t="s">
        <v>268</v>
      </c>
      <c r="AP1193" t="s">
        <v>249</v>
      </c>
      <c r="AQ1193" t="s">
        <v>3940</v>
      </c>
      <c r="AU1193" t="s">
        <v>4220</v>
      </c>
      <c r="AV1193" t="s">
        <v>4000</v>
      </c>
      <c r="AW1193" t="s">
        <v>921</v>
      </c>
      <c r="AX1193" t="s">
        <v>920</v>
      </c>
      <c r="AY1193" t="s">
        <v>253</v>
      </c>
      <c r="AZ1193" t="s">
        <v>230</v>
      </c>
      <c r="BA1193" t="s">
        <v>273</v>
      </c>
      <c r="BB1193" t="s">
        <v>380</v>
      </c>
      <c r="BC1193" t="s">
        <v>3927</v>
      </c>
      <c r="BD1193" t="s">
        <v>3927</v>
      </c>
      <c r="BE1193" t="s">
        <v>3927</v>
      </c>
      <c r="BF1193">
        <v>1</v>
      </c>
    </row>
    <row r="1194" spans="1:58" x14ac:dyDescent="0.3">
      <c r="A1194">
        <v>2026</v>
      </c>
      <c r="B1194">
        <v>202605</v>
      </c>
      <c r="C1194">
        <v>5</v>
      </c>
      <c r="D1194" s="14">
        <v>20001621962279</v>
      </c>
      <c r="E1194" t="s">
        <v>2810</v>
      </c>
      <c r="F1194" s="2">
        <v>46146.510324074072</v>
      </c>
      <c r="G1194" s="2">
        <v>46147</v>
      </c>
      <c r="I1194" t="s">
        <v>224</v>
      </c>
      <c r="J1194" t="s">
        <v>230</v>
      </c>
      <c r="L1194" t="s">
        <v>7921</v>
      </c>
      <c r="M1194" t="s">
        <v>1366</v>
      </c>
      <c r="N1194" t="s">
        <v>1359</v>
      </c>
      <c r="O1194" t="s">
        <v>554</v>
      </c>
      <c r="Q1194" t="s">
        <v>7922</v>
      </c>
      <c r="R1194" t="s">
        <v>2809</v>
      </c>
      <c r="S1194" t="s">
        <v>4841</v>
      </c>
      <c r="T1194" t="s">
        <v>4842</v>
      </c>
      <c r="U1194" t="s">
        <v>4008</v>
      </c>
      <c r="V1194" t="s">
        <v>980</v>
      </c>
      <c r="W1194" t="s">
        <v>245</v>
      </c>
      <c r="X1194" t="s">
        <v>225</v>
      </c>
      <c r="Z1194">
        <v>4</v>
      </c>
      <c r="AA1194" t="s">
        <v>3921</v>
      </c>
      <c r="AB1194" t="s">
        <v>7923</v>
      </c>
      <c r="AC1194">
        <v>46153.358344907407</v>
      </c>
      <c r="AD1194">
        <v>46151</v>
      </c>
      <c r="AE1194" t="s">
        <v>3938</v>
      </c>
      <c r="AG1194" t="s">
        <v>4844</v>
      </c>
      <c r="AH1194">
        <v>6108837016</v>
      </c>
      <c r="AI1194" t="s">
        <v>7924</v>
      </c>
      <c r="AM1194" t="s">
        <v>3925</v>
      </c>
      <c r="AN1194" t="s">
        <v>3926</v>
      </c>
      <c r="AO1194" t="s">
        <v>268</v>
      </c>
      <c r="AP1194" t="s">
        <v>386</v>
      </c>
      <c r="AQ1194" t="s">
        <v>3940</v>
      </c>
      <c r="AU1194" t="s">
        <v>4220</v>
      </c>
      <c r="AV1194" t="s">
        <v>4000</v>
      </c>
      <c r="AW1194" t="s">
        <v>227</v>
      </c>
      <c r="AX1194" t="s">
        <v>226</v>
      </c>
      <c r="AY1194" t="s">
        <v>254</v>
      </c>
      <c r="AZ1194" t="s">
        <v>230</v>
      </c>
      <c r="BA1194" t="s">
        <v>344</v>
      </c>
      <c r="BB1194" t="s">
        <v>232</v>
      </c>
      <c r="BC1194" t="s">
        <v>3927</v>
      </c>
      <c r="BD1194" t="s">
        <v>3927</v>
      </c>
      <c r="BE1194" t="s">
        <v>3927</v>
      </c>
      <c r="BF1194">
        <v>12</v>
      </c>
    </row>
    <row r="1195" spans="1:58" x14ac:dyDescent="0.3">
      <c r="A1195">
        <v>2026</v>
      </c>
      <c r="B1195">
        <v>202605</v>
      </c>
      <c r="C1195">
        <v>5</v>
      </c>
      <c r="D1195" s="14">
        <v>20001621959893</v>
      </c>
      <c r="E1195" t="s">
        <v>2810</v>
      </c>
      <c r="F1195" s="2">
        <v>46146.534456018519</v>
      </c>
      <c r="G1195" s="2">
        <v>46147</v>
      </c>
      <c r="I1195" t="s">
        <v>224</v>
      </c>
      <c r="J1195" t="s">
        <v>230</v>
      </c>
      <c r="L1195" t="s">
        <v>2896</v>
      </c>
      <c r="M1195" t="s">
        <v>4847</v>
      </c>
      <c r="N1195" t="s">
        <v>546</v>
      </c>
      <c r="O1195" t="s">
        <v>554</v>
      </c>
      <c r="Q1195" t="s">
        <v>7925</v>
      </c>
      <c r="R1195" t="s">
        <v>2809</v>
      </c>
      <c r="S1195" t="s">
        <v>4944</v>
      </c>
      <c r="T1195" t="s">
        <v>4945</v>
      </c>
      <c r="U1195" t="s">
        <v>4008</v>
      </c>
      <c r="V1195" t="s">
        <v>980</v>
      </c>
      <c r="W1195" t="s">
        <v>245</v>
      </c>
      <c r="X1195" t="s">
        <v>225</v>
      </c>
      <c r="Z1195">
        <v>4</v>
      </c>
      <c r="AA1195" t="s">
        <v>3921</v>
      </c>
      <c r="AB1195" t="s">
        <v>7926</v>
      </c>
      <c r="AC1195">
        <v>46153.358344907407</v>
      </c>
      <c r="AD1195">
        <v>46151</v>
      </c>
      <c r="AE1195" t="s">
        <v>3938</v>
      </c>
      <c r="AG1195" t="s">
        <v>4870</v>
      </c>
      <c r="AH1195">
        <v>6108826271</v>
      </c>
      <c r="AI1195" t="s">
        <v>7927</v>
      </c>
      <c r="AM1195" t="s">
        <v>3925</v>
      </c>
      <c r="AN1195" t="s">
        <v>3926</v>
      </c>
      <c r="AO1195" t="s">
        <v>268</v>
      </c>
      <c r="AP1195" t="s">
        <v>386</v>
      </c>
      <c r="AQ1195" t="s">
        <v>3940</v>
      </c>
      <c r="AU1195" t="s">
        <v>4220</v>
      </c>
      <c r="AV1195" t="s">
        <v>4000</v>
      </c>
      <c r="AW1195" t="s">
        <v>320</v>
      </c>
      <c r="AX1195" t="s">
        <v>319</v>
      </c>
      <c r="AY1195" t="s">
        <v>254</v>
      </c>
      <c r="AZ1195" t="s">
        <v>230</v>
      </c>
      <c r="BA1195" t="s">
        <v>273</v>
      </c>
      <c r="BB1195" t="s">
        <v>380</v>
      </c>
      <c r="BC1195" t="s">
        <v>3927</v>
      </c>
      <c r="BD1195" t="s">
        <v>3927</v>
      </c>
      <c r="BE1195" t="s">
        <v>3927</v>
      </c>
      <c r="BF1195">
        <v>12</v>
      </c>
    </row>
    <row r="1196" spans="1:58" x14ac:dyDescent="0.3">
      <c r="A1196">
        <v>2026</v>
      </c>
      <c r="B1196">
        <v>202605</v>
      </c>
      <c r="C1196">
        <v>5</v>
      </c>
      <c r="D1196" s="14">
        <v>20001621958633</v>
      </c>
      <c r="E1196" t="s">
        <v>2810</v>
      </c>
      <c r="F1196" s="2">
        <v>46146.523020833331</v>
      </c>
      <c r="G1196" s="2">
        <v>46148</v>
      </c>
      <c r="I1196" t="s">
        <v>224</v>
      </c>
      <c r="J1196" t="s">
        <v>230</v>
      </c>
      <c r="L1196" t="s">
        <v>3292</v>
      </c>
      <c r="M1196" t="s">
        <v>809</v>
      </c>
      <c r="N1196" t="s">
        <v>237</v>
      </c>
      <c r="O1196" t="s">
        <v>257</v>
      </c>
      <c r="Q1196" t="s">
        <v>7928</v>
      </c>
      <c r="R1196" t="s">
        <v>2809</v>
      </c>
      <c r="S1196" t="s">
        <v>5108</v>
      </c>
      <c r="T1196" t="s">
        <v>5109</v>
      </c>
      <c r="U1196" t="s">
        <v>3034</v>
      </c>
      <c r="V1196" t="s">
        <v>647</v>
      </c>
      <c r="W1196" t="s">
        <v>245</v>
      </c>
      <c r="X1196" t="s">
        <v>225</v>
      </c>
      <c r="Z1196">
        <v>4</v>
      </c>
      <c r="AA1196" t="s">
        <v>3921</v>
      </c>
      <c r="AB1196" t="s">
        <v>7929</v>
      </c>
      <c r="AC1196">
        <v>46153.354085648149</v>
      </c>
      <c r="AD1196">
        <v>46152</v>
      </c>
      <c r="AE1196" t="s">
        <v>3938</v>
      </c>
      <c r="AG1196" t="s">
        <v>5111</v>
      </c>
      <c r="AH1196">
        <v>6061187392</v>
      </c>
      <c r="AI1196" t="s">
        <v>7930</v>
      </c>
      <c r="AM1196" t="s">
        <v>3925</v>
      </c>
      <c r="AN1196" t="s">
        <v>3926</v>
      </c>
      <c r="AO1196" t="s">
        <v>268</v>
      </c>
      <c r="AP1196" t="s">
        <v>304</v>
      </c>
      <c r="AQ1196" t="s">
        <v>3940</v>
      </c>
      <c r="AU1196" t="s">
        <v>4220</v>
      </c>
      <c r="AV1196" t="s">
        <v>4000</v>
      </c>
      <c r="AW1196" t="s">
        <v>227</v>
      </c>
      <c r="AX1196" t="s">
        <v>226</v>
      </c>
      <c r="AY1196" t="s">
        <v>254</v>
      </c>
      <c r="AZ1196" t="s">
        <v>230</v>
      </c>
      <c r="BA1196" t="s">
        <v>273</v>
      </c>
      <c r="BB1196" t="s">
        <v>380</v>
      </c>
      <c r="BC1196" t="s">
        <v>3927</v>
      </c>
      <c r="BD1196" t="s">
        <v>3927</v>
      </c>
      <c r="BE1196" t="s">
        <v>3927</v>
      </c>
      <c r="BF1196">
        <v>20</v>
      </c>
    </row>
    <row r="1197" spans="1:58" x14ac:dyDescent="0.3">
      <c r="A1197">
        <v>2026</v>
      </c>
      <c r="B1197">
        <v>202605</v>
      </c>
      <c r="C1197">
        <v>5</v>
      </c>
      <c r="D1197" s="14">
        <v>20001621957930</v>
      </c>
      <c r="E1197" t="s">
        <v>2810</v>
      </c>
      <c r="F1197" s="2">
        <v>46146.496724537035</v>
      </c>
      <c r="G1197" s="2">
        <v>46147</v>
      </c>
      <c r="I1197" t="s">
        <v>224</v>
      </c>
      <c r="J1197" t="s">
        <v>230</v>
      </c>
      <c r="L1197" t="s">
        <v>3797</v>
      </c>
      <c r="M1197" t="s">
        <v>1462</v>
      </c>
      <c r="N1197" t="s">
        <v>353</v>
      </c>
      <c r="O1197" t="s">
        <v>283</v>
      </c>
      <c r="Q1197" t="s">
        <v>7931</v>
      </c>
      <c r="R1197" t="s">
        <v>2809</v>
      </c>
      <c r="S1197" t="s">
        <v>7713</v>
      </c>
      <c r="T1197" t="s">
        <v>7714</v>
      </c>
      <c r="U1197" t="s">
        <v>4796</v>
      </c>
      <c r="V1197" t="s">
        <v>2024</v>
      </c>
      <c r="W1197" t="s">
        <v>245</v>
      </c>
      <c r="X1197" t="s">
        <v>225</v>
      </c>
      <c r="Z1197">
        <v>4</v>
      </c>
      <c r="AA1197" t="s">
        <v>3921</v>
      </c>
      <c r="AB1197" t="s">
        <v>7932</v>
      </c>
      <c r="AC1197">
        <v>46153.691145833334</v>
      </c>
      <c r="AD1197">
        <v>46151</v>
      </c>
      <c r="AE1197" t="s">
        <v>3938</v>
      </c>
      <c r="AG1197" t="s">
        <v>6701</v>
      </c>
      <c r="AH1197">
        <v>6108830098</v>
      </c>
      <c r="AI1197" t="s">
        <v>7933</v>
      </c>
      <c r="AM1197" t="s">
        <v>3925</v>
      </c>
      <c r="AN1197" t="s">
        <v>3926</v>
      </c>
      <c r="AO1197" t="s">
        <v>268</v>
      </c>
      <c r="AP1197" t="s">
        <v>386</v>
      </c>
      <c r="AQ1197" t="s">
        <v>3940</v>
      </c>
      <c r="AU1197" t="s">
        <v>4220</v>
      </c>
      <c r="AV1197" t="s">
        <v>4000</v>
      </c>
      <c r="AW1197" t="s">
        <v>320</v>
      </c>
      <c r="AX1197" t="s">
        <v>319</v>
      </c>
      <c r="AY1197" t="s">
        <v>254</v>
      </c>
      <c r="AZ1197" t="s">
        <v>230</v>
      </c>
      <c r="BA1197" t="s">
        <v>395</v>
      </c>
      <c r="BB1197" t="s">
        <v>380</v>
      </c>
      <c r="BC1197" t="s">
        <v>3927</v>
      </c>
      <c r="BD1197" t="s">
        <v>3927</v>
      </c>
      <c r="BE1197" t="s">
        <v>3927</v>
      </c>
      <c r="BF1197">
        <v>12</v>
      </c>
    </row>
    <row r="1198" spans="1:58" x14ac:dyDescent="0.3">
      <c r="A1198">
        <v>2026</v>
      </c>
      <c r="B1198">
        <v>202605</v>
      </c>
      <c r="C1198">
        <v>5</v>
      </c>
      <c r="D1198" s="14">
        <v>20001621957371</v>
      </c>
      <c r="E1198" t="s">
        <v>2810</v>
      </c>
      <c r="F1198" s="2">
        <v>46146.511828703704</v>
      </c>
      <c r="G1198" s="2">
        <v>46147</v>
      </c>
      <c r="I1198" t="s">
        <v>224</v>
      </c>
      <c r="J1198" t="s">
        <v>230</v>
      </c>
      <c r="L1198" t="s">
        <v>7934</v>
      </c>
      <c r="M1198" t="s">
        <v>309</v>
      </c>
      <c r="N1198" t="s">
        <v>297</v>
      </c>
      <c r="O1198" t="s">
        <v>283</v>
      </c>
      <c r="Q1198" t="s">
        <v>7935</v>
      </c>
      <c r="R1198" t="s">
        <v>2809</v>
      </c>
      <c r="S1198" t="s">
        <v>6146</v>
      </c>
      <c r="T1198" t="s">
        <v>6147</v>
      </c>
      <c r="U1198" t="s">
        <v>5044</v>
      </c>
      <c r="V1198" t="s">
        <v>5045</v>
      </c>
      <c r="W1198" t="s">
        <v>245</v>
      </c>
      <c r="X1198" t="s">
        <v>387</v>
      </c>
      <c r="Z1198">
        <v>4</v>
      </c>
      <c r="AA1198" t="s">
        <v>3921</v>
      </c>
      <c r="AB1198" t="s">
        <v>3995</v>
      </c>
      <c r="AC1198">
        <v>46153.458171296297</v>
      </c>
      <c r="AD1198">
        <v>46151</v>
      </c>
      <c r="AE1198" t="s">
        <v>3938</v>
      </c>
      <c r="AG1198" t="s">
        <v>5047</v>
      </c>
      <c r="AH1198">
        <v>6108833110</v>
      </c>
      <c r="AI1198" t="s">
        <v>7936</v>
      </c>
      <c r="AM1198" t="s">
        <v>3925</v>
      </c>
      <c r="AN1198" t="s">
        <v>3926</v>
      </c>
      <c r="AO1198" t="s">
        <v>268</v>
      </c>
      <c r="AP1198" t="s">
        <v>386</v>
      </c>
      <c r="AQ1198" t="s">
        <v>3998</v>
      </c>
      <c r="AU1198" t="s">
        <v>4220</v>
      </c>
      <c r="AV1198" t="s">
        <v>4000</v>
      </c>
      <c r="AW1198" t="s">
        <v>447</v>
      </c>
      <c r="AX1198" t="s">
        <v>446</v>
      </c>
      <c r="AY1198" t="s">
        <v>253</v>
      </c>
      <c r="AZ1198" t="s">
        <v>230</v>
      </c>
      <c r="BA1198" t="s">
        <v>395</v>
      </c>
      <c r="BB1198" t="s">
        <v>380</v>
      </c>
      <c r="BC1198" t="s">
        <v>3927</v>
      </c>
      <c r="BD1198" t="s">
        <v>3927</v>
      </c>
      <c r="BE1198" t="s">
        <v>3927</v>
      </c>
      <c r="BF1198">
        <v>12</v>
      </c>
    </row>
    <row r="1199" spans="1:58" x14ac:dyDescent="0.3">
      <c r="A1199">
        <v>2026</v>
      </c>
      <c r="B1199">
        <v>202605</v>
      </c>
      <c r="C1199">
        <v>5</v>
      </c>
      <c r="D1199" s="14">
        <v>20001621955947</v>
      </c>
      <c r="E1199" t="s">
        <v>2810</v>
      </c>
      <c r="F1199" s="2">
        <v>46146.496527777781</v>
      </c>
      <c r="G1199" s="2">
        <v>46146</v>
      </c>
      <c r="I1199" t="s">
        <v>224</v>
      </c>
      <c r="J1199" t="s">
        <v>230</v>
      </c>
      <c r="L1199" t="s">
        <v>3489</v>
      </c>
      <c r="M1199" t="s">
        <v>309</v>
      </c>
      <c r="N1199" t="s">
        <v>297</v>
      </c>
      <c r="O1199" t="s">
        <v>283</v>
      </c>
      <c r="Q1199" t="s">
        <v>7937</v>
      </c>
      <c r="R1199" t="s">
        <v>2809</v>
      </c>
      <c r="S1199" t="s">
        <v>7591</v>
      </c>
      <c r="T1199" t="s">
        <v>7592</v>
      </c>
      <c r="U1199" t="s">
        <v>4796</v>
      </c>
      <c r="V1199" t="s">
        <v>2024</v>
      </c>
      <c r="W1199" t="s">
        <v>245</v>
      </c>
      <c r="X1199" t="s">
        <v>225</v>
      </c>
      <c r="Z1199">
        <v>4</v>
      </c>
      <c r="AA1199" t="s">
        <v>3921</v>
      </c>
      <c r="AB1199" t="s">
        <v>7938</v>
      </c>
      <c r="AC1199">
        <v>46153.364837962959</v>
      </c>
      <c r="AD1199">
        <v>46150</v>
      </c>
      <c r="AE1199" t="s">
        <v>3938</v>
      </c>
      <c r="AG1199" t="s">
        <v>6332</v>
      </c>
      <c r="AH1199">
        <v>6108835002</v>
      </c>
      <c r="AI1199" t="s">
        <v>7939</v>
      </c>
      <c r="AM1199" t="s">
        <v>3925</v>
      </c>
      <c r="AN1199" t="s">
        <v>3926</v>
      </c>
      <c r="AO1199" t="s">
        <v>268</v>
      </c>
      <c r="AP1199" t="s">
        <v>330</v>
      </c>
      <c r="AQ1199" t="s">
        <v>3940</v>
      </c>
      <c r="AU1199" t="s">
        <v>4220</v>
      </c>
      <c r="AV1199" t="s">
        <v>4000</v>
      </c>
      <c r="AW1199" t="s">
        <v>5143</v>
      </c>
      <c r="AX1199" t="s">
        <v>3056</v>
      </c>
      <c r="AY1199" t="s">
        <v>254</v>
      </c>
      <c r="AZ1199" t="s">
        <v>230</v>
      </c>
      <c r="BA1199" t="s">
        <v>395</v>
      </c>
      <c r="BB1199" t="s">
        <v>380</v>
      </c>
      <c r="BC1199" t="s">
        <v>3927</v>
      </c>
      <c r="BD1199" t="s">
        <v>3927</v>
      </c>
      <c r="BE1199" t="s">
        <v>3927</v>
      </c>
      <c r="BF1199">
        <v>12</v>
      </c>
    </row>
    <row r="1200" spans="1:58" x14ac:dyDescent="0.3">
      <c r="A1200">
        <v>2026</v>
      </c>
      <c r="B1200">
        <v>202605</v>
      </c>
      <c r="C1200">
        <v>5</v>
      </c>
      <c r="D1200" s="14">
        <v>20001621955711</v>
      </c>
      <c r="E1200" t="s">
        <v>2810</v>
      </c>
      <c r="F1200" s="2">
        <v>46146.52484953704</v>
      </c>
      <c r="G1200" s="2">
        <v>46147</v>
      </c>
      <c r="I1200" t="s">
        <v>224</v>
      </c>
      <c r="J1200" t="s">
        <v>230</v>
      </c>
      <c r="L1200" t="s">
        <v>3337</v>
      </c>
      <c r="M1200" t="s">
        <v>309</v>
      </c>
      <c r="N1200" t="s">
        <v>297</v>
      </c>
      <c r="O1200" t="s">
        <v>283</v>
      </c>
      <c r="Q1200" t="s">
        <v>7940</v>
      </c>
      <c r="R1200" t="s">
        <v>2809</v>
      </c>
      <c r="S1200" t="s">
        <v>5777</v>
      </c>
      <c r="T1200" t="s">
        <v>5778</v>
      </c>
      <c r="U1200" t="s">
        <v>4008</v>
      </c>
      <c r="V1200" t="s">
        <v>980</v>
      </c>
      <c r="W1200" t="s">
        <v>245</v>
      </c>
      <c r="X1200" t="s">
        <v>225</v>
      </c>
      <c r="Z1200">
        <v>1</v>
      </c>
      <c r="AA1200" t="s">
        <v>3921</v>
      </c>
      <c r="AB1200" t="s">
        <v>7941</v>
      </c>
      <c r="AC1200">
        <v>46148.683530092596</v>
      </c>
      <c r="AD1200">
        <v>46148</v>
      </c>
      <c r="AE1200" t="s">
        <v>3938</v>
      </c>
      <c r="AG1200" t="s">
        <v>5098</v>
      </c>
      <c r="AH1200">
        <v>6108829178</v>
      </c>
      <c r="AI1200" t="s">
        <v>7942</v>
      </c>
      <c r="AM1200" t="s">
        <v>3925</v>
      </c>
      <c r="AN1200" t="s">
        <v>3926</v>
      </c>
      <c r="AO1200" t="s">
        <v>268</v>
      </c>
      <c r="AP1200" t="s">
        <v>304</v>
      </c>
      <c r="AQ1200" t="s">
        <v>3940</v>
      </c>
      <c r="AU1200" t="s">
        <v>4282</v>
      </c>
      <c r="AV1200" t="s">
        <v>4000</v>
      </c>
      <c r="AW1200" t="s">
        <v>227</v>
      </c>
      <c r="AX1200" t="s">
        <v>226</v>
      </c>
      <c r="AY1200" t="s">
        <v>254</v>
      </c>
      <c r="AZ1200" t="s">
        <v>230</v>
      </c>
      <c r="BA1200" t="s">
        <v>395</v>
      </c>
      <c r="BB1200" t="s">
        <v>380</v>
      </c>
      <c r="BC1200" t="s">
        <v>3927</v>
      </c>
      <c r="BD1200" t="s">
        <v>3927</v>
      </c>
      <c r="BE1200" t="s">
        <v>3927</v>
      </c>
      <c r="BF1200">
        <v>12</v>
      </c>
    </row>
    <row r="1201" spans="1:58" x14ac:dyDescent="0.3">
      <c r="A1201">
        <v>2026</v>
      </c>
      <c r="B1201">
        <v>202605</v>
      </c>
      <c r="C1201">
        <v>5</v>
      </c>
      <c r="D1201" s="14">
        <v>20001621955164</v>
      </c>
      <c r="E1201" t="s">
        <v>2810</v>
      </c>
      <c r="F1201" s="2">
        <v>46146.504027777781</v>
      </c>
      <c r="G1201" s="2">
        <v>46151</v>
      </c>
      <c r="I1201" t="s">
        <v>224</v>
      </c>
      <c r="J1201" t="s">
        <v>230</v>
      </c>
      <c r="L1201" t="s">
        <v>7943</v>
      </c>
      <c r="M1201" t="s">
        <v>1607</v>
      </c>
      <c r="N1201" t="s">
        <v>752</v>
      </c>
      <c r="O1201" t="s">
        <v>623</v>
      </c>
      <c r="Q1201" t="s">
        <v>7944</v>
      </c>
      <c r="R1201" t="s">
        <v>2809</v>
      </c>
      <c r="S1201" t="s">
        <v>5326</v>
      </c>
      <c r="T1201" t="s">
        <v>5327</v>
      </c>
      <c r="U1201" t="s">
        <v>3034</v>
      </c>
      <c r="V1201" t="s">
        <v>647</v>
      </c>
      <c r="W1201" t="s">
        <v>245</v>
      </c>
      <c r="X1201" t="s">
        <v>387</v>
      </c>
      <c r="Z1201">
        <v>3</v>
      </c>
      <c r="AA1201" t="s">
        <v>3921</v>
      </c>
      <c r="AB1201" t="s">
        <v>7945</v>
      </c>
      <c r="AC1201">
        <v>46154.683587962965</v>
      </c>
      <c r="AD1201">
        <v>46154</v>
      </c>
      <c r="AE1201" t="s">
        <v>3938</v>
      </c>
      <c r="AG1201" t="s">
        <v>5111</v>
      </c>
      <c r="AH1201">
        <v>1029139871</v>
      </c>
      <c r="AI1201" t="s">
        <v>7946</v>
      </c>
      <c r="AM1201" t="s">
        <v>3925</v>
      </c>
      <c r="AN1201" t="s">
        <v>3926</v>
      </c>
      <c r="AO1201" t="s">
        <v>268</v>
      </c>
      <c r="AP1201" t="s">
        <v>304</v>
      </c>
      <c r="AQ1201" t="s">
        <v>3940</v>
      </c>
      <c r="AU1201" t="s">
        <v>3999</v>
      </c>
      <c r="AV1201" t="s">
        <v>4000</v>
      </c>
      <c r="AW1201" t="s">
        <v>447</v>
      </c>
      <c r="AX1201" t="s">
        <v>446</v>
      </c>
      <c r="AY1201" t="s">
        <v>253</v>
      </c>
      <c r="AZ1201" t="s">
        <v>230</v>
      </c>
      <c r="BA1201" t="s">
        <v>273</v>
      </c>
      <c r="BB1201" t="s">
        <v>380</v>
      </c>
      <c r="BC1201" t="s">
        <v>3927</v>
      </c>
      <c r="BD1201" t="s">
        <v>3927</v>
      </c>
      <c r="BE1201" t="s">
        <v>3927</v>
      </c>
      <c r="BF1201">
        <v>5</v>
      </c>
    </row>
    <row r="1202" spans="1:58" x14ac:dyDescent="0.3">
      <c r="A1202">
        <v>2026</v>
      </c>
      <c r="B1202">
        <v>202605</v>
      </c>
      <c r="C1202">
        <v>5</v>
      </c>
      <c r="D1202" s="14">
        <v>20001621955046</v>
      </c>
      <c r="E1202" t="s">
        <v>2810</v>
      </c>
      <c r="F1202" s="2">
        <v>46146.499652777777</v>
      </c>
      <c r="G1202" s="2">
        <v>46148</v>
      </c>
      <c r="I1202" t="s">
        <v>224</v>
      </c>
      <c r="J1202" t="s">
        <v>230</v>
      </c>
      <c r="L1202" t="s">
        <v>2885</v>
      </c>
      <c r="M1202" t="s">
        <v>902</v>
      </c>
      <c r="N1202" t="s">
        <v>752</v>
      </c>
      <c r="O1202" t="s">
        <v>623</v>
      </c>
      <c r="Q1202" t="s">
        <v>7947</v>
      </c>
      <c r="R1202" t="s">
        <v>2809</v>
      </c>
      <c r="S1202" t="s">
        <v>5159</v>
      </c>
      <c r="T1202" t="s">
        <v>5160</v>
      </c>
      <c r="U1202" t="s">
        <v>3034</v>
      </c>
      <c r="V1202" t="s">
        <v>647</v>
      </c>
      <c r="W1202" t="s">
        <v>245</v>
      </c>
      <c r="X1202" t="s">
        <v>387</v>
      </c>
      <c r="Z1202">
        <v>2</v>
      </c>
      <c r="AA1202" t="s">
        <v>3921</v>
      </c>
      <c r="AB1202" t="s">
        <v>6740</v>
      </c>
      <c r="AC1202">
        <v>46150.85659722222</v>
      </c>
      <c r="AD1202">
        <v>46150</v>
      </c>
      <c r="AE1202" t="s">
        <v>3938</v>
      </c>
      <c r="AG1202" t="s">
        <v>5111</v>
      </c>
      <c r="AH1202">
        <v>6108826182</v>
      </c>
      <c r="AI1202" t="s">
        <v>7948</v>
      </c>
      <c r="AM1202" t="s">
        <v>3925</v>
      </c>
      <c r="AN1202" t="s">
        <v>3926</v>
      </c>
      <c r="AO1202" t="s">
        <v>268</v>
      </c>
      <c r="AP1202" t="s">
        <v>693</v>
      </c>
      <c r="AQ1202" t="s">
        <v>3940</v>
      </c>
      <c r="AU1202" t="s">
        <v>4149</v>
      </c>
      <c r="AV1202" t="s">
        <v>4000</v>
      </c>
      <c r="AW1202" t="s">
        <v>603</v>
      </c>
      <c r="AX1202" t="s">
        <v>602</v>
      </c>
      <c r="AY1202" t="s">
        <v>253</v>
      </c>
      <c r="AZ1202" t="s">
        <v>230</v>
      </c>
      <c r="BA1202" t="s">
        <v>395</v>
      </c>
      <c r="BB1202" t="s">
        <v>380</v>
      </c>
      <c r="BC1202" t="s">
        <v>3927</v>
      </c>
      <c r="BD1202" t="s">
        <v>3927</v>
      </c>
      <c r="BE1202" t="s">
        <v>3927</v>
      </c>
      <c r="BF1202">
        <v>12</v>
      </c>
    </row>
    <row r="1203" spans="1:58" x14ac:dyDescent="0.3">
      <c r="A1203">
        <v>2026</v>
      </c>
      <c r="B1203">
        <v>202605</v>
      </c>
      <c r="C1203">
        <v>5</v>
      </c>
      <c r="D1203" s="14">
        <v>20001621954755</v>
      </c>
      <c r="E1203" t="s">
        <v>2810</v>
      </c>
      <c r="F1203" s="2">
        <v>46146.526331018518</v>
      </c>
      <c r="G1203" s="2">
        <v>46149</v>
      </c>
      <c r="I1203" t="s">
        <v>224</v>
      </c>
      <c r="J1203" t="s">
        <v>230</v>
      </c>
      <c r="L1203" t="s">
        <v>1877</v>
      </c>
      <c r="M1203" t="s">
        <v>334</v>
      </c>
      <c r="N1203" t="s">
        <v>322</v>
      </c>
      <c r="O1203" t="s">
        <v>331</v>
      </c>
      <c r="Q1203" t="s">
        <v>7949</v>
      </c>
      <c r="R1203" t="s">
        <v>2809</v>
      </c>
      <c r="S1203" t="s">
        <v>5030</v>
      </c>
      <c r="T1203" t="s">
        <v>5031</v>
      </c>
      <c r="U1203" t="s">
        <v>4008</v>
      </c>
      <c r="V1203" t="s">
        <v>980</v>
      </c>
      <c r="W1203" t="s">
        <v>245</v>
      </c>
      <c r="X1203" t="s">
        <v>225</v>
      </c>
      <c r="Z1203">
        <v>4</v>
      </c>
      <c r="AA1203" t="s">
        <v>3921</v>
      </c>
      <c r="AB1203" t="s">
        <v>7950</v>
      </c>
      <c r="AC1203">
        <v>46153.706782407404</v>
      </c>
      <c r="AD1203">
        <v>46153</v>
      </c>
      <c r="AE1203" t="s">
        <v>3938</v>
      </c>
      <c r="AG1203" t="s">
        <v>4870</v>
      </c>
      <c r="AH1203">
        <v>6108831140</v>
      </c>
      <c r="AI1203" t="s">
        <v>7951</v>
      </c>
      <c r="AM1203" t="s">
        <v>3925</v>
      </c>
      <c r="AN1203" t="s">
        <v>3926</v>
      </c>
      <c r="AO1203" t="s">
        <v>268</v>
      </c>
      <c r="AP1203" t="s">
        <v>304</v>
      </c>
      <c r="AQ1203" t="s">
        <v>3940</v>
      </c>
      <c r="AU1203" t="s">
        <v>4220</v>
      </c>
      <c r="AV1203" t="s">
        <v>4000</v>
      </c>
      <c r="AW1203" t="s">
        <v>1478</v>
      </c>
      <c r="AX1203" t="s">
        <v>1477</v>
      </c>
      <c r="AY1203" t="s">
        <v>254</v>
      </c>
      <c r="AZ1203" t="s">
        <v>230</v>
      </c>
      <c r="BA1203" t="s">
        <v>344</v>
      </c>
      <c r="BB1203" t="s">
        <v>232</v>
      </c>
      <c r="BC1203" t="s">
        <v>3927</v>
      </c>
      <c r="BD1203" t="s">
        <v>3927</v>
      </c>
      <c r="BE1203" t="s">
        <v>3927</v>
      </c>
      <c r="BF1203">
        <v>12</v>
      </c>
    </row>
    <row r="1204" spans="1:58" x14ac:dyDescent="0.3">
      <c r="A1204">
        <v>2026</v>
      </c>
      <c r="B1204">
        <v>202605</v>
      </c>
      <c r="C1204">
        <v>5</v>
      </c>
      <c r="D1204" s="14">
        <v>20001621954419</v>
      </c>
      <c r="E1204" t="s">
        <v>2810</v>
      </c>
      <c r="F1204" s="2">
        <v>46146.513171296298</v>
      </c>
      <c r="G1204" s="2">
        <v>46147</v>
      </c>
      <c r="I1204" t="s">
        <v>224</v>
      </c>
      <c r="J1204" t="s">
        <v>230</v>
      </c>
      <c r="L1204" t="s">
        <v>3327</v>
      </c>
      <c r="M1204" t="s">
        <v>309</v>
      </c>
      <c r="N1204" t="s">
        <v>297</v>
      </c>
      <c r="O1204" t="s">
        <v>283</v>
      </c>
      <c r="Q1204" t="s">
        <v>7952</v>
      </c>
      <c r="R1204" t="s">
        <v>2809</v>
      </c>
      <c r="S1204" t="s">
        <v>5594</v>
      </c>
      <c r="T1204" t="s">
        <v>5595</v>
      </c>
      <c r="U1204" t="s">
        <v>4796</v>
      </c>
      <c r="V1204" t="s">
        <v>2024</v>
      </c>
      <c r="W1204" t="s">
        <v>245</v>
      </c>
      <c r="X1204" t="s">
        <v>225</v>
      </c>
      <c r="Z1204">
        <v>4</v>
      </c>
      <c r="AA1204" t="s">
        <v>3921</v>
      </c>
      <c r="AB1204" t="s">
        <v>7953</v>
      </c>
      <c r="AC1204">
        <v>46153.691145833334</v>
      </c>
      <c r="AD1204">
        <v>46151</v>
      </c>
      <c r="AE1204" t="s">
        <v>3938</v>
      </c>
      <c r="AG1204" t="s">
        <v>2026</v>
      </c>
      <c r="AH1204">
        <v>6108838982</v>
      </c>
      <c r="AI1204" t="s">
        <v>7954</v>
      </c>
      <c r="AM1204" t="s">
        <v>3925</v>
      </c>
      <c r="AN1204" t="s">
        <v>3926</v>
      </c>
      <c r="AO1204" t="s">
        <v>268</v>
      </c>
      <c r="AP1204" t="s">
        <v>304</v>
      </c>
      <c r="AQ1204" t="s">
        <v>3940</v>
      </c>
      <c r="AU1204" t="s">
        <v>4220</v>
      </c>
      <c r="AV1204" t="s">
        <v>4000</v>
      </c>
      <c r="AW1204" t="s">
        <v>320</v>
      </c>
      <c r="AX1204" t="s">
        <v>319</v>
      </c>
      <c r="AY1204" t="s">
        <v>254</v>
      </c>
      <c r="AZ1204" t="s">
        <v>230</v>
      </c>
      <c r="BA1204" t="s">
        <v>395</v>
      </c>
      <c r="BB1204" t="s">
        <v>380</v>
      </c>
      <c r="BC1204" t="s">
        <v>3927</v>
      </c>
      <c r="BD1204" t="s">
        <v>3927</v>
      </c>
      <c r="BE1204" t="s">
        <v>3927</v>
      </c>
      <c r="BF1204">
        <v>12</v>
      </c>
    </row>
    <row r="1205" spans="1:58" x14ac:dyDescent="0.3">
      <c r="A1205">
        <v>2026</v>
      </c>
      <c r="B1205">
        <v>202605</v>
      </c>
      <c r="C1205">
        <v>5</v>
      </c>
      <c r="D1205" s="14">
        <v>20001621952747</v>
      </c>
      <c r="E1205" t="s">
        <v>2810</v>
      </c>
      <c r="F1205" s="2">
        <v>46146.525659722225</v>
      </c>
      <c r="G1205" s="2">
        <v>46150</v>
      </c>
      <c r="I1205" t="s">
        <v>224</v>
      </c>
      <c r="J1205" t="s">
        <v>230</v>
      </c>
      <c r="L1205" t="s">
        <v>1087</v>
      </c>
      <c r="M1205" t="s">
        <v>309</v>
      </c>
      <c r="N1205" t="s">
        <v>297</v>
      </c>
      <c r="O1205" t="s">
        <v>283</v>
      </c>
      <c r="Q1205" t="s">
        <v>7955</v>
      </c>
      <c r="R1205" t="s">
        <v>2809</v>
      </c>
      <c r="S1205" t="s">
        <v>7956</v>
      </c>
      <c r="T1205" t="s">
        <v>7957</v>
      </c>
      <c r="U1205" t="s">
        <v>3034</v>
      </c>
      <c r="V1205" t="s">
        <v>3994</v>
      </c>
      <c r="W1205" t="s">
        <v>245</v>
      </c>
      <c r="X1205" t="s">
        <v>225</v>
      </c>
      <c r="Z1205">
        <v>4</v>
      </c>
      <c r="AA1205" t="s">
        <v>3921</v>
      </c>
      <c r="AB1205" t="s">
        <v>3995</v>
      </c>
      <c r="AC1205">
        <v>46154.547766203701</v>
      </c>
      <c r="AD1205">
        <v>46154</v>
      </c>
      <c r="AE1205" t="s">
        <v>3938</v>
      </c>
      <c r="AG1205" t="s">
        <v>4854</v>
      </c>
      <c r="AH1205">
        <v>6108831122</v>
      </c>
      <c r="AI1205" t="s">
        <v>7958</v>
      </c>
      <c r="AM1205" t="s">
        <v>3925</v>
      </c>
      <c r="AN1205" t="s">
        <v>3926</v>
      </c>
      <c r="AO1205" t="s">
        <v>268</v>
      </c>
      <c r="AP1205" t="s">
        <v>693</v>
      </c>
      <c r="AQ1205" t="s">
        <v>3998</v>
      </c>
      <c r="AU1205" t="s">
        <v>3999</v>
      </c>
      <c r="AV1205" t="s">
        <v>4000</v>
      </c>
      <c r="AW1205" t="s">
        <v>320</v>
      </c>
      <c r="AX1205" t="s">
        <v>319</v>
      </c>
      <c r="AY1205" t="s">
        <v>254</v>
      </c>
      <c r="AZ1205" t="s">
        <v>230</v>
      </c>
      <c r="BA1205" t="s">
        <v>395</v>
      </c>
      <c r="BB1205" t="s">
        <v>380</v>
      </c>
      <c r="BC1205" t="s">
        <v>3927</v>
      </c>
      <c r="BD1205" t="s">
        <v>3927</v>
      </c>
      <c r="BE1205" t="s">
        <v>3927</v>
      </c>
      <c r="BF1205">
        <v>12</v>
      </c>
    </row>
    <row r="1206" spans="1:58" x14ac:dyDescent="0.3">
      <c r="A1206">
        <v>2026</v>
      </c>
      <c r="B1206">
        <v>202605</v>
      </c>
      <c r="C1206">
        <v>5</v>
      </c>
      <c r="D1206" s="14">
        <v>20001621952549</v>
      </c>
      <c r="E1206" t="s">
        <v>2810</v>
      </c>
      <c r="F1206" s="2">
        <v>46146.517638888887</v>
      </c>
      <c r="G1206" s="2">
        <v>46148</v>
      </c>
      <c r="I1206" t="s">
        <v>224</v>
      </c>
      <c r="J1206" t="s">
        <v>230</v>
      </c>
      <c r="L1206" t="s">
        <v>3327</v>
      </c>
      <c r="M1206" t="s">
        <v>309</v>
      </c>
      <c r="N1206" t="s">
        <v>297</v>
      </c>
      <c r="O1206" t="s">
        <v>283</v>
      </c>
      <c r="Q1206" t="s">
        <v>7959</v>
      </c>
      <c r="R1206" t="s">
        <v>2809</v>
      </c>
      <c r="S1206" t="s">
        <v>5701</v>
      </c>
      <c r="T1206" t="s">
        <v>5702</v>
      </c>
      <c r="U1206" t="s">
        <v>3034</v>
      </c>
      <c r="V1206" t="s">
        <v>647</v>
      </c>
      <c r="W1206" t="s">
        <v>245</v>
      </c>
      <c r="X1206" t="s">
        <v>387</v>
      </c>
      <c r="Z1206">
        <v>4</v>
      </c>
      <c r="AA1206" t="s">
        <v>3921</v>
      </c>
      <c r="AB1206" t="s">
        <v>7960</v>
      </c>
      <c r="AC1206">
        <v>46153.354085648149</v>
      </c>
      <c r="AD1206">
        <v>46152</v>
      </c>
      <c r="AE1206" t="s">
        <v>3938</v>
      </c>
      <c r="AG1206" t="s">
        <v>5111</v>
      </c>
      <c r="AH1206">
        <v>6103356960</v>
      </c>
      <c r="AI1206" t="s">
        <v>7961</v>
      </c>
      <c r="AM1206" t="s">
        <v>3925</v>
      </c>
      <c r="AN1206" t="s">
        <v>3926</v>
      </c>
      <c r="AO1206" t="s">
        <v>268</v>
      </c>
      <c r="AP1206" t="s">
        <v>304</v>
      </c>
      <c r="AQ1206" t="s">
        <v>3940</v>
      </c>
      <c r="AU1206" t="s">
        <v>4220</v>
      </c>
      <c r="AV1206" t="s">
        <v>4000</v>
      </c>
      <c r="AW1206" t="s">
        <v>447</v>
      </c>
      <c r="AX1206" t="s">
        <v>446</v>
      </c>
      <c r="AY1206" t="s">
        <v>253</v>
      </c>
      <c r="AZ1206" t="s">
        <v>230</v>
      </c>
      <c r="BA1206" t="s">
        <v>273</v>
      </c>
      <c r="BB1206" t="s">
        <v>380</v>
      </c>
      <c r="BC1206" t="s">
        <v>3927</v>
      </c>
      <c r="BD1206" t="s">
        <v>3927</v>
      </c>
      <c r="BE1206" t="s">
        <v>3927</v>
      </c>
      <c r="BF1206">
        <v>26</v>
      </c>
    </row>
    <row r="1207" spans="1:58" x14ac:dyDescent="0.3">
      <c r="A1207">
        <v>2026</v>
      </c>
      <c r="B1207">
        <v>202605</v>
      </c>
      <c r="C1207">
        <v>5</v>
      </c>
      <c r="D1207" s="14">
        <v>20001621950340</v>
      </c>
      <c r="E1207" t="s">
        <v>2810</v>
      </c>
      <c r="F1207" s="2">
        <v>46146.507951388892</v>
      </c>
      <c r="G1207" s="2">
        <v>46147</v>
      </c>
      <c r="I1207" t="s">
        <v>224</v>
      </c>
      <c r="J1207" t="s">
        <v>230</v>
      </c>
      <c r="L1207" t="s">
        <v>3683</v>
      </c>
      <c r="M1207" t="s">
        <v>902</v>
      </c>
      <c r="N1207" t="s">
        <v>752</v>
      </c>
      <c r="O1207" t="s">
        <v>623</v>
      </c>
      <c r="Q1207" t="s">
        <v>7962</v>
      </c>
      <c r="R1207" t="s">
        <v>2809</v>
      </c>
      <c r="S1207" t="s">
        <v>7963</v>
      </c>
      <c r="T1207" t="s">
        <v>7964</v>
      </c>
      <c r="U1207" t="s">
        <v>4796</v>
      </c>
      <c r="V1207" t="s">
        <v>2024</v>
      </c>
      <c r="W1207" t="s">
        <v>245</v>
      </c>
      <c r="X1207" t="s">
        <v>225</v>
      </c>
      <c r="Z1207">
        <v>4</v>
      </c>
      <c r="AA1207" t="s">
        <v>3921</v>
      </c>
      <c r="AB1207" t="s">
        <v>7965</v>
      </c>
      <c r="AC1207">
        <v>46153.691145833334</v>
      </c>
      <c r="AD1207">
        <v>46151</v>
      </c>
      <c r="AE1207" t="s">
        <v>3938</v>
      </c>
      <c r="AG1207" t="s">
        <v>6701</v>
      </c>
      <c r="AH1207">
        <v>6108815247</v>
      </c>
      <c r="AI1207" t="s">
        <v>7966</v>
      </c>
      <c r="AM1207" t="s">
        <v>3925</v>
      </c>
      <c r="AN1207" t="s">
        <v>3926</v>
      </c>
      <c r="AO1207" t="s">
        <v>268</v>
      </c>
      <c r="AP1207" t="s">
        <v>853</v>
      </c>
      <c r="AQ1207" t="s">
        <v>3940</v>
      </c>
      <c r="AU1207" t="s">
        <v>4220</v>
      </c>
      <c r="AV1207" t="s">
        <v>4000</v>
      </c>
      <c r="AW1207" t="s">
        <v>320</v>
      </c>
      <c r="AX1207" t="s">
        <v>319</v>
      </c>
      <c r="AY1207" t="s">
        <v>254</v>
      </c>
      <c r="AZ1207" t="s">
        <v>230</v>
      </c>
      <c r="BA1207" t="s">
        <v>395</v>
      </c>
      <c r="BB1207" t="s">
        <v>232</v>
      </c>
      <c r="BC1207" t="s">
        <v>3927</v>
      </c>
      <c r="BD1207" t="s">
        <v>3927</v>
      </c>
      <c r="BE1207" t="s">
        <v>3927</v>
      </c>
      <c r="BF1207">
        <v>12</v>
      </c>
    </row>
    <row r="1208" spans="1:58" x14ac:dyDescent="0.3">
      <c r="A1208">
        <v>2026</v>
      </c>
      <c r="B1208">
        <v>202605</v>
      </c>
      <c r="C1208">
        <v>5</v>
      </c>
      <c r="D1208" s="14">
        <v>20001621950261</v>
      </c>
      <c r="E1208" t="s">
        <v>2810</v>
      </c>
      <c r="F1208" s="2">
        <v>46146.505277777775</v>
      </c>
      <c r="G1208" s="2">
        <v>46147</v>
      </c>
      <c r="I1208" t="s">
        <v>224</v>
      </c>
      <c r="J1208" t="s">
        <v>230</v>
      </c>
      <c r="L1208" t="s">
        <v>1601</v>
      </c>
      <c r="M1208" t="s">
        <v>334</v>
      </c>
      <c r="N1208" t="s">
        <v>322</v>
      </c>
      <c r="O1208" t="s">
        <v>331</v>
      </c>
      <c r="Q1208" t="s">
        <v>7967</v>
      </c>
      <c r="R1208" t="s">
        <v>2809</v>
      </c>
      <c r="S1208" t="s">
        <v>6929</v>
      </c>
      <c r="T1208" t="s">
        <v>6930</v>
      </c>
      <c r="U1208" t="s">
        <v>4008</v>
      </c>
      <c r="V1208" t="s">
        <v>980</v>
      </c>
      <c r="W1208" t="s">
        <v>245</v>
      </c>
      <c r="X1208" t="s">
        <v>387</v>
      </c>
      <c r="Z1208">
        <v>4</v>
      </c>
      <c r="AA1208" t="s">
        <v>3921</v>
      </c>
      <c r="AB1208" t="s">
        <v>7968</v>
      </c>
      <c r="AC1208">
        <v>46153.358344907407</v>
      </c>
      <c r="AD1208">
        <v>46151</v>
      </c>
      <c r="AE1208" t="s">
        <v>3938</v>
      </c>
      <c r="AG1208" t="s">
        <v>5098</v>
      </c>
      <c r="AH1208">
        <v>6108815239</v>
      </c>
      <c r="AI1208" t="s">
        <v>7969</v>
      </c>
      <c r="AM1208" t="s">
        <v>3925</v>
      </c>
      <c r="AN1208" t="s">
        <v>3926</v>
      </c>
      <c r="AO1208" t="s">
        <v>268</v>
      </c>
      <c r="AP1208" t="s">
        <v>249</v>
      </c>
      <c r="AQ1208" t="s">
        <v>3940</v>
      </c>
      <c r="AU1208" t="s">
        <v>4220</v>
      </c>
      <c r="AV1208" t="s">
        <v>4000</v>
      </c>
      <c r="AW1208" t="s">
        <v>447</v>
      </c>
      <c r="AX1208" t="s">
        <v>446</v>
      </c>
      <c r="AY1208" t="s">
        <v>253</v>
      </c>
      <c r="AZ1208" t="s">
        <v>230</v>
      </c>
      <c r="BA1208" t="s">
        <v>395</v>
      </c>
      <c r="BB1208" t="s">
        <v>380</v>
      </c>
      <c r="BC1208" t="s">
        <v>3927</v>
      </c>
      <c r="BD1208" t="s">
        <v>3927</v>
      </c>
      <c r="BE1208" t="s">
        <v>3927</v>
      </c>
      <c r="BF1208">
        <v>12</v>
      </c>
    </row>
    <row r="1209" spans="1:58" x14ac:dyDescent="0.3">
      <c r="A1209">
        <v>2026</v>
      </c>
      <c r="B1209">
        <v>202605</v>
      </c>
      <c r="C1209">
        <v>5</v>
      </c>
      <c r="D1209" s="14">
        <v>20001621949939</v>
      </c>
      <c r="E1209" t="s">
        <v>2810</v>
      </c>
      <c r="F1209" s="2">
        <v>46146.493668981479</v>
      </c>
      <c r="G1209" s="2">
        <v>46146</v>
      </c>
      <c r="I1209" t="s">
        <v>224</v>
      </c>
      <c r="J1209" t="s">
        <v>230</v>
      </c>
      <c r="L1209" t="s">
        <v>2962</v>
      </c>
      <c r="M1209" t="s">
        <v>309</v>
      </c>
      <c r="N1209" t="s">
        <v>297</v>
      </c>
      <c r="O1209" t="s">
        <v>283</v>
      </c>
      <c r="Q1209" t="s">
        <v>7970</v>
      </c>
      <c r="R1209" t="s">
        <v>2809</v>
      </c>
      <c r="S1209" t="s">
        <v>6329</v>
      </c>
      <c r="T1209" t="s">
        <v>6330</v>
      </c>
      <c r="U1209" t="s">
        <v>4796</v>
      </c>
      <c r="V1209" t="s">
        <v>2024</v>
      </c>
      <c r="W1209" t="s">
        <v>245</v>
      </c>
      <c r="X1209" t="s">
        <v>225</v>
      </c>
      <c r="Z1209">
        <v>4</v>
      </c>
      <c r="AA1209" t="s">
        <v>3921</v>
      </c>
      <c r="AB1209" t="s">
        <v>7971</v>
      </c>
      <c r="AC1209">
        <v>46150.849872685183</v>
      </c>
      <c r="AD1209">
        <v>46150</v>
      </c>
      <c r="AE1209" t="s">
        <v>3938</v>
      </c>
      <c r="AG1209" t="s">
        <v>6332</v>
      </c>
      <c r="AH1209">
        <v>6108819196</v>
      </c>
      <c r="AI1209" t="s">
        <v>7972</v>
      </c>
      <c r="AM1209" t="s">
        <v>3925</v>
      </c>
      <c r="AN1209" t="s">
        <v>3926</v>
      </c>
      <c r="AO1209" t="s">
        <v>268</v>
      </c>
      <c r="AP1209" t="s">
        <v>386</v>
      </c>
      <c r="AQ1209" t="s">
        <v>3940</v>
      </c>
      <c r="AU1209" t="s">
        <v>4149</v>
      </c>
      <c r="AV1209" t="s">
        <v>4000</v>
      </c>
      <c r="AW1209" t="s">
        <v>320</v>
      </c>
      <c r="AX1209" t="s">
        <v>319</v>
      </c>
      <c r="AY1209" t="s">
        <v>254</v>
      </c>
      <c r="AZ1209" t="s">
        <v>230</v>
      </c>
      <c r="BA1209" t="s">
        <v>395</v>
      </c>
      <c r="BB1209" t="s">
        <v>380</v>
      </c>
      <c r="BC1209" t="s">
        <v>3927</v>
      </c>
      <c r="BD1209" t="s">
        <v>3927</v>
      </c>
      <c r="BE1209" t="s">
        <v>3927</v>
      </c>
      <c r="BF1209">
        <v>12</v>
      </c>
    </row>
    <row r="1210" spans="1:58" x14ac:dyDescent="0.3">
      <c r="A1210">
        <v>2026</v>
      </c>
      <c r="B1210">
        <v>202605</v>
      </c>
      <c r="C1210">
        <v>5</v>
      </c>
      <c r="D1210" s="14">
        <v>20001621948363</v>
      </c>
      <c r="E1210" t="s">
        <v>2810</v>
      </c>
      <c r="F1210" s="2">
        <v>46146.617708333331</v>
      </c>
      <c r="G1210" s="2">
        <v>46148</v>
      </c>
      <c r="I1210" t="s">
        <v>224</v>
      </c>
      <c r="J1210" t="s">
        <v>230</v>
      </c>
      <c r="L1210" t="s">
        <v>6113</v>
      </c>
      <c r="M1210" t="s">
        <v>309</v>
      </c>
      <c r="N1210" t="s">
        <v>297</v>
      </c>
      <c r="O1210" t="s">
        <v>283</v>
      </c>
      <c r="Q1210" t="s">
        <v>7973</v>
      </c>
      <c r="R1210" t="s">
        <v>2809</v>
      </c>
      <c r="S1210" t="s">
        <v>4807</v>
      </c>
      <c r="T1210" t="s">
        <v>4808</v>
      </c>
      <c r="U1210" t="s">
        <v>3034</v>
      </c>
      <c r="V1210" t="s">
        <v>4809</v>
      </c>
      <c r="W1210" t="s">
        <v>245</v>
      </c>
      <c r="X1210" t="s">
        <v>225</v>
      </c>
      <c r="Z1210">
        <v>0</v>
      </c>
      <c r="AA1210" t="s">
        <v>3921</v>
      </c>
      <c r="AB1210" t="s">
        <v>4810</v>
      </c>
      <c r="AC1210">
        <v>46149.597546296296</v>
      </c>
      <c r="AD1210">
        <v>46148</v>
      </c>
      <c r="AE1210" t="s">
        <v>4811</v>
      </c>
      <c r="AG1210" t="s">
        <v>4812</v>
      </c>
      <c r="AH1210">
        <v>6108807164</v>
      </c>
      <c r="AI1210" t="s">
        <v>7974</v>
      </c>
      <c r="AM1210" t="s">
        <v>3925</v>
      </c>
      <c r="AN1210" t="s">
        <v>3926</v>
      </c>
      <c r="AO1210" t="s">
        <v>4814</v>
      </c>
      <c r="AP1210" t="s">
        <v>304</v>
      </c>
      <c r="AQ1210" t="s">
        <v>4815</v>
      </c>
      <c r="AU1210" t="s">
        <v>6415</v>
      </c>
      <c r="AV1210" t="s">
        <v>4817</v>
      </c>
      <c r="AW1210" t="s">
        <v>1525</v>
      </c>
      <c r="AX1210" t="s">
        <v>1524</v>
      </c>
      <c r="AY1210" t="s">
        <v>254</v>
      </c>
      <c r="AZ1210" t="s">
        <v>230</v>
      </c>
      <c r="BA1210" t="s">
        <v>395</v>
      </c>
      <c r="BB1210" t="s">
        <v>380</v>
      </c>
      <c r="BC1210" t="s">
        <v>3927</v>
      </c>
      <c r="BD1210" t="s">
        <v>3927</v>
      </c>
      <c r="BE1210" t="s">
        <v>3927</v>
      </c>
      <c r="BF1210">
        <v>12</v>
      </c>
    </row>
    <row r="1211" spans="1:58" x14ac:dyDescent="0.3">
      <c r="A1211">
        <v>2026</v>
      </c>
      <c r="B1211">
        <v>202605</v>
      </c>
      <c r="C1211">
        <v>5</v>
      </c>
      <c r="D1211" s="14">
        <v>20001621945590</v>
      </c>
      <c r="E1211" t="s">
        <v>2810</v>
      </c>
      <c r="F1211" s="2">
        <v>46146.661099537036</v>
      </c>
      <c r="G1211" s="2">
        <v>46148</v>
      </c>
      <c r="I1211" t="s">
        <v>224</v>
      </c>
      <c r="J1211" t="s">
        <v>230</v>
      </c>
      <c r="M1211" t="s">
        <v>261</v>
      </c>
      <c r="N1211" t="s">
        <v>237</v>
      </c>
      <c r="O1211" t="s">
        <v>257</v>
      </c>
      <c r="Q1211" t="s">
        <v>7975</v>
      </c>
      <c r="R1211" t="s">
        <v>2809</v>
      </c>
      <c r="S1211" t="s">
        <v>4807</v>
      </c>
      <c r="T1211" t="s">
        <v>4808</v>
      </c>
      <c r="U1211" t="s">
        <v>3034</v>
      </c>
      <c r="V1211" t="s">
        <v>4809</v>
      </c>
      <c r="W1211" t="s">
        <v>245</v>
      </c>
      <c r="X1211" t="s">
        <v>387</v>
      </c>
      <c r="Z1211">
        <v>0</v>
      </c>
      <c r="AA1211" t="s">
        <v>3921</v>
      </c>
      <c r="AB1211" t="s">
        <v>4810</v>
      </c>
      <c r="AC1211">
        <v>46149.597546296296</v>
      </c>
      <c r="AD1211">
        <v>46148</v>
      </c>
      <c r="AE1211" t="s">
        <v>4811</v>
      </c>
      <c r="AG1211" t="s">
        <v>4812</v>
      </c>
      <c r="AH1211">
        <v>6108795333</v>
      </c>
      <c r="AI1211" t="s">
        <v>7976</v>
      </c>
      <c r="AM1211" t="s">
        <v>3925</v>
      </c>
      <c r="AN1211" t="s">
        <v>3926</v>
      </c>
      <c r="AO1211" t="s">
        <v>4814</v>
      </c>
      <c r="AP1211" t="s">
        <v>304</v>
      </c>
      <c r="AQ1211" t="s">
        <v>4815</v>
      </c>
      <c r="AU1211" t="s">
        <v>6415</v>
      </c>
      <c r="AV1211" t="s">
        <v>4817</v>
      </c>
      <c r="AW1211" t="s">
        <v>389</v>
      </c>
      <c r="AX1211" t="s">
        <v>388</v>
      </c>
      <c r="AY1211" t="s">
        <v>253</v>
      </c>
      <c r="AZ1211" t="s">
        <v>230</v>
      </c>
      <c r="BA1211" t="s">
        <v>395</v>
      </c>
      <c r="BB1211" t="s">
        <v>380</v>
      </c>
      <c r="BC1211" t="s">
        <v>3927</v>
      </c>
      <c r="BD1211" t="s">
        <v>3927</v>
      </c>
      <c r="BE1211" t="s">
        <v>3927</v>
      </c>
      <c r="BF1211">
        <v>12</v>
      </c>
    </row>
    <row r="1212" spans="1:58" x14ac:dyDescent="0.3">
      <c r="A1212">
        <v>2026</v>
      </c>
      <c r="B1212">
        <v>202605</v>
      </c>
      <c r="C1212">
        <v>5</v>
      </c>
      <c r="D1212" s="14">
        <v>20001621945393</v>
      </c>
      <c r="E1212" t="s">
        <v>2810</v>
      </c>
      <c r="F1212" s="2">
        <v>46146.618807870371</v>
      </c>
      <c r="G1212" s="2">
        <v>46147</v>
      </c>
      <c r="I1212" t="s">
        <v>224</v>
      </c>
      <c r="J1212" t="s">
        <v>230</v>
      </c>
      <c r="L1212" t="s">
        <v>3771</v>
      </c>
      <c r="M1212" t="s">
        <v>902</v>
      </c>
      <c r="N1212" t="s">
        <v>752</v>
      </c>
      <c r="O1212" t="s">
        <v>623</v>
      </c>
      <c r="Q1212" t="s">
        <v>7977</v>
      </c>
      <c r="R1212" t="s">
        <v>2809</v>
      </c>
      <c r="S1212" t="s">
        <v>4807</v>
      </c>
      <c r="T1212" t="s">
        <v>4808</v>
      </c>
      <c r="U1212" t="s">
        <v>3034</v>
      </c>
      <c r="V1212" t="s">
        <v>4809</v>
      </c>
      <c r="W1212" t="s">
        <v>245</v>
      </c>
      <c r="X1212" t="s">
        <v>225</v>
      </c>
      <c r="Z1212">
        <v>0</v>
      </c>
      <c r="AA1212" t="s">
        <v>3921</v>
      </c>
      <c r="AB1212" t="s">
        <v>4810</v>
      </c>
      <c r="AC1212">
        <v>46148.655300925922</v>
      </c>
      <c r="AD1212">
        <v>46147</v>
      </c>
      <c r="AE1212" t="s">
        <v>4811</v>
      </c>
      <c r="AG1212" t="s">
        <v>4812</v>
      </c>
      <c r="AH1212">
        <v>6108795294</v>
      </c>
      <c r="AI1212" t="s">
        <v>7978</v>
      </c>
      <c r="AM1212" t="s">
        <v>3925</v>
      </c>
      <c r="AN1212" t="s">
        <v>3926</v>
      </c>
      <c r="AO1212" t="s">
        <v>4814</v>
      </c>
      <c r="AP1212" t="s">
        <v>386</v>
      </c>
      <c r="AQ1212" t="s">
        <v>4815</v>
      </c>
      <c r="AU1212" t="s">
        <v>7260</v>
      </c>
      <c r="AV1212" t="s">
        <v>4817</v>
      </c>
      <c r="AW1212" t="s">
        <v>320</v>
      </c>
      <c r="AX1212" t="s">
        <v>319</v>
      </c>
      <c r="AY1212" t="s">
        <v>254</v>
      </c>
      <c r="AZ1212" t="s">
        <v>230</v>
      </c>
      <c r="BA1212" t="s">
        <v>395</v>
      </c>
      <c r="BB1212" t="s">
        <v>380</v>
      </c>
      <c r="BC1212" t="s">
        <v>3927</v>
      </c>
      <c r="BD1212" t="s">
        <v>3927</v>
      </c>
      <c r="BE1212" t="s">
        <v>3927</v>
      </c>
      <c r="BF1212">
        <v>12</v>
      </c>
    </row>
    <row r="1213" spans="1:58" x14ac:dyDescent="0.3">
      <c r="A1213">
        <v>2026</v>
      </c>
      <c r="B1213">
        <v>202605</v>
      </c>
      <c r="C1213">
        <v>5</v>
      </c>
      <c r="D1213" s="14">
        <v>20001621943009</v>
      </c>
      <c r="E1213" t="s">
        <v>2810</v>
      </c>
      <c r="F1213" s="2">
        <v>46146.508240740739</v>
      </c>
      <c r="G1213" s="2">
        <v>46147</v>
      </c>
      <c r="I1213" t="s">
        <v>224</v>
      </c>
      <c r="J1213" t="s">
        <v>230</v>
      </c>
      <c r="L1213" t="s">
        <v>4924</v>
      </c>
      <c r="M1213" t="s">
        <v>309</v>
      </c>
      <c r="N1213" t="s">
        <v>297</v>
      </c>
      <c r="O1213" t="s">
        <v>283</v>
      </c>
      <c r="Q1213" t="s">
        <v>7979</v>
      </c>
      <c r="R1213" t="s">
        <v>2809</v>
      </c>
      <c r="S1213" t="s">
        <v>4807</v>
      </c>
      <c r="T1213" t="s">
        <v>4808</v>
      </c>
      <c r="U1213" t="s">
        <v>3034</v>
      </c>
      <c r="V1213" t="s">
        <v>4809</v>
      </c>
      <c r="W1213" t="s">
        <v>245</v>
      </c>
      <c r="X1213" t="s">
        <v>225</v>
      </c>
      <c r="Z1213">
        <v>0</v>
      </c>
      <c r="AA1213" t="s">
        <v>3921</v>
      </c>
      <c r="AB1213" t="s">
        <v>4810</v>
      </c>
      <c r="AC1213">
        <v>46148.655300925922</v>
      </c>
      <c r="AD1213">
        <v>46147</v>
      </c>
      <c r="AE1213" t="s">
        <v>4811</v>
      </c>
      <c r="AG1213" t="s">
        <v>4812</v>
      </c>
      <c r="AH1213">
        <v>6108814061</v>
      </c>
      <c r="AI1213" t="s">
        <v>7980</v>
      </c>
      <c r="AM1213" t="s">
        <v>3925</v>
      </c>
      <c r="AN1213" t="s">
        <v>3926</v>
      </c>
      <c r="AO1213" t="s">
        <v>4814</v>
      </c>
      <c r="AP1213" t="s">
        <v>304</v>
      </c>
      <c r="AQ1213" t="s">
        <v>4815</v>
      </c>
      <c r="AU1213" t="s">
        <v>7260</v>
      </c>
      <c r="AV1213" t="s">
        <v>4817</v>
      </c>
      <c r="AW1213" t="s">
        <v>320</v>
      </c>
      <c r="AX1213" t="s">
        <v>319</v>
      </c>
      <c r="AY1213" t="s">
        <v>254</v>
      </c>
      <c r="AZ1213" t="s">
        <v>230</v>
      </c>
      <c r="BA1213" t="s">
        <v>395</v>
      </c>
      <c r="BB1213" t="s">
        <v>380</v>
      </c>
      <c r="BC1213" t="s">
        <v>3927</v>
      </c>
      <c r="BD1213" t="s">
        <v>3927</v>
      </c>
      <c r="BE1213" t="s">
        <v>3927</v>
      </c>
      <c r="BF1213">
        <v>12</v>
      </c>
    </row>
    <row r="1214" spans="1:58" x14ac:dyDescent="0.3">
      <c r="A1214">
        <v>2026</v>
      </c>
      <c r="B1214">
        <v>202605</v>
      </c>
      <c r="C1214">
        <v>5</v>
      </c>
      <c r="D1214" s="14">
        <v>20001621934982</v>
      </c>
      <c r="E1214" t="s">
        <v>2810</v>
      </c>
      <c r="F1214" s="2">
        <v>46146.468032407407</v>
      </c>
      <c r="G1214" s="2">
        <v>46147</v>
      </c>
      <c r="I1214" t="s">
        <v>224</v>
      </c>
      <c r="J1214" t="s">
        <v>230</v>
      </c>
      <c r="L1214" t="s">
        <v>3312</v>
      </c>
      <c r="M1214" t="s">
        <v>309</v>
      </c>
      <c r="N1214" t="s">
        <v>297</v>
      </c>
      <c r="O1214" t="s">
        <v>283</v>
      </c>
      <c r="Q1214" t="s">
        <v>7981</v>
      </c>
      <c r="R1214" t="s">
        <v>2809</v>
      </c>
      <c r="S1214" t="s">
        <v>7982</v>
      </c>
      <c r="T1214" t="s">
        <v>7983</v>
      </c>
      <c r="U1214" t="s">
        <v>3034</v>
      </c>
      <c r="V1214" t="s">
        <v>647</v>
      </c>
      <c r="W1214" t="s">
        <v>245</v>
      </c>
      <c r="X1214" t="s">
        <v>225</v>
      </c>
      <c r="Z1214">
        <v>3</v>
      </c>
      <c r="AA1214" t="s">
        <v>3921</v>
      </c>
      <c r="AB1214" t="s">
        <v>7510</v>
      </c>
      <c r="AC1214">
        <v>46150.85659722222</v>
      </c>
      <c r="AD1214">
        <v>46150</v>
      </c>
      <c r="AE1214" t="s">
        <v>3938</v>
      </c>
      <c r="AG1214" t="s">
        <v>5111</v>
      </c>
      <c r="AH1214">
        <v>6108837910</v>
      </c>
      <c r="AI1214" t="s">
        <v>7984</v>
      </c>
      <c r="AM1214" t="s">
        <v>3925</v>
      </c>
      <c r="AN1214" t="s">
        <v>3926</v>
      </c>
      <c r="AO1214" t="s">
        <v>268</v>
      </c>
      <c r="AP1214" t="s">
        <v>304</v>
      </c>
      <c r="AQ1214" t="s">
        <v>3940</v>
      </c>
      <c r="AU1214" t="s">
        <v>4149</v>
      </c>
      <c r="AV1214" t="s">
        <v>4000</v>
      </c>
      <c r="AW1214" t="s">
        <v>320</v>
      </c>
      <c r="AX1214" t="s">
        <v>319</v>
      </c>
      <c r="AY1214" t="s">
        <v>254</v>
      </c>
      <c r="AZ1214" t="s">
        <v>230</v>
      </c>
      <c r="BA1214" t="s">
        <v>395</v>
      </c>
      <c r="BB1214" t="s">
        <v>380</v>
      </c>
      <c r="BC1214" t="s">
        <v>3927</v>
      </c>
      <c r="BD1214" t="s">
        <v>3927</v>
      </c>
      <c r="BE1214" t="s">
        <v>3927</v>
      </c>
      <c r="BF1214">
        <v>12</v>
      </c>
    </row>
    <row r="1215" spans="1:58" x14ac:dyDescent="0.3">
      <c r="A1215">
        <v>2026</v>
      </c>
      <c r="B1215">
        <v>202605</v>
      </c>
      <c r="C1215">
        <v>5</v>
      </c>
      <c r="D1215" s="14">
        <v>20001621934789</v>
      </c>
      <c r="E1215" t="s">
        <v>2810</v>
      </c>
      <c r="F1215" s="2">
        <v>46146.495127314818</v>
      </c>
      <c r="G1215" s="2">
        <v>46147</v>
      </c>
      <c r="I1215" t="s">
        <v>224</v>
      </c>
      <c r="J1215" t="s">
        <v>230</v>
      </c>
      <c r="L1215" t="s">
        <v>7985</v>
      </c>
      <c r="M1215" t="s">
        <v>309</v>
      </c>
      <c r="N1215" t="s">
        <v>297</v>
      </c>
      <c r="O1215" t="s">
        <v>283</v>
      </c>
      <c r="Q1215" t="s">
        <v>7986</v>
      </c>
      <c r="R1215" t="s">
        <v>2809</v>
      </c>
      <c r="S1215" t="s">
        <v>7818</v>
      </c>
      <c r="T1215" t="s">
        <v>7819</v>
      </c>
      <c r="U1215" t="s">
        <v>4796</v>
      </c>
      <c r="V1215" t="s">
        <v>2024</v>
      </c>
      <c r="W1215" t="s">
        <v>245</v>
      </c>
      <c r="X1215" t="s">
        <v>387</v>
      </c>
      <c r="Z1215">
        <v>4</v>
      </c>
      <c r="AA1215" t="s">
        <v>3921</v>
      </c>
      <c r="AB1215" t="s">
        <v>7987</v>
      </c>
      <c r="AC1215">
        <v>46153.691145833334</v>
      </c>
      <c r="AD1215">
        <v>46151</v>
      </c>
      <c r="AE1215" t="s">
        <v>3938</v>
      </c>
      <c r="AG1215" t="s">
        <v>6701</v>
      </c>
      <c r="AH1215">
        <v>6108836968</v>
      </c>
      <c r="AI1215" t="s">
        <v>7988</v>
      </c>
      <c r="AM1215" t="s">
        <v>3925</v>
      </c>
      <c r="AN1215" t="s">
        <v>3926</v>
      </c>
      <c r="AO1215" t="s">
        <v>268</v>
      </c>
      <c r="AP1215" t="s">
        <v>386</v>
      </c>
      <c r="AQ1215" t="s">
        <v>3940</v>
      </c>
      <c r="AU1215" t="s">
        <v>4220</v>
      </c>
      <c r="AV1215" t="s">
        <v>4000</v>
      </c>
      <c r="AW1215" t="s">
        <v>622</v>
      </c>
      <c r="AX1215" t="s">
        <v>621</v>
      </c>
      <c r="AY1215" t="s">
        <v>253</v>
      </c>
      <c r="AZ1215" t="s">
        <v>230</v>
      </c>
      <c r="BA1215" t="s">
        <v>395</v>
      </c>
      <c r="BB1215" t="s">
        <v>380</v>
      </c>
      <c r="BC1215" t="s">
        <v>3927</v>
      </c>
      <c r="BD1215" t="s">
        <v>3927</v>
      </c>
      <c r="BE1215" t="s">
        <v>3927</v>
      </c>
      <c r="BF1215">
        <v>12</v>
      </c>
    </row>
    <row r="1216" spans="1:58" x14ac:dyDescent="0.3">
      <c r="A1216">
        <v>2026</v>
      </c>
      <c r="B1216">
        <v>202605</v>
      </c>
      <c r="C1216">
        <v>5</v>
      </c>
      <c r="D1216" s="14">
        <v>20001621934635</v>
      </c>
      <c r="E1216" t="s">
        <v>2810</v>
      </c>
      <c r="F1216" s="2">
        <v>46146.489791666667</v>
      </c>
      <c r="G1216" s="2">
        <v>46149</v>
      </c>
      <c r="I1216" t="s">
        <v>224</v>
      </c>
      <c r="J1216" t="s">
        <v>230</v>
      </c>
      <c r="L1216" t="s">
        <v>2290</v>
      </c>
      <c r="M1216" t="s">
        <v>494</v>
      </c>
      <c r="N1216" t="s">
        <v>486</v>
      </c>
      <c r="O1216" t="s">
        <v>257</v>
      </c>
      <c r="Q1216" t="s">
        <v>7989</v>
      </c>
      <c r="R1216" t="s">
        <v>2809</v>
      </c>
      <c r="S1216" t="s">
        <v>5701</v>
      </c>
      <c r="T1216" t="s">
        <v>5702</v>
      </c>
      <c r="U1216" t="s">
        <v>3034</v>
      </c>
      <c r="V1216" t="s">
        <v>647</v>
      </c>
      <c r="W1216" t="s">
        <v>245</v>
      </c>
      <c r="X1216" t="s">
        <v>225</v>
      </c>
      <c r="Z1216">
        <v>4</v>
      </c>
      <c r="AA1216" t="s">
        <v>3921</v>
      </c>
      <c r="AB1216" t="s">
        <v>7990</v>
      </c>
      <c r="AC1216">
        <v>46154.683587962965</v>
      </c>
      <c r="AD1216">
        <v>46153</v>
      </c>
      <c r="AE1216" t="s">
        <v>3938</v>
      </c>
      <c r="AG1216" t="s">
        <v>5111</v>
      </c>
      <c r="AH1216">
        <v>6108823131</v>
      </c>
      <c r="AI1216" t="s">
        <v>7991</v>
      </c>
      <c r="AM1216" t="s">
        <v>3925</v>
      </c>
      <c r="AN1216" t="s">
        <v>3926</v>
      </c>
      <c r="AO1216" t="s">
        <v>268</v>
      </c>
      <c r="AP1216" t="s">
        <v>304</v>
      </c>
      <c r="AQ1216" t="s">
        <v>3940</v>
      </c>
      <c r="AU1216" t="s">
        <v>3999</v>
      </c>
      <c r="AV1216" t="s">
        <v>4000</v>
      </c>
      <c r="AW1216" t="s">
        <v>320</v>
      </c>
      <c r="AX1216" t="s">
        <v>319</v>
      </c>
      <c r="AY1216" t="s">
        <v>254</v>
      </c>
      <c r="AZ1216" t="s">
        <v>230</v>
      </c>
      <c r="BA1216" t="s">
        <v>395</v>
      </c>
      <c r="BB1216" t="s">
        <v>380</v>
      </c>
      <c r="BC1216" t="s">
        <v>3927</v>
      </c>
      <c r="BD1216" t="s">
        <v>3927</v>
      </c>
      <c r="BE1216" t="s">
        <v>3927</v>
      </c>
      <c r="BF1216">
        <v>12</v>
      </c>
    </row>
    <row r="1217" spans="1:58" x14ac:dyDescent="0.3">
      <c r="A1217">
        <v>2026</v>
      </c>
      <c r="B1217">
        <v>202605</v>
      </c>
      <c r="C1217">
        <v>5</v>
      </c>
      <c r="D1217" s="14">
        <v>20001621933696</v>
      </c>
      <c r="E1217" t="s">
        <v>2810</v>
      </c>
      <c r="F1217" s="2">
        <v>46146.491828703707</v>
      </c>
      <c r="G1217" s="2">
        <v>46146</v>
      </c>
      <c r="I1217" t="s">
        <v>224</v>
      </c>
      <c r="J1217" t="s">
        <v>230</v>
      </c>
      <c r="L1217" t="s">
        <v>2969</v>
      </c>
      <c r="M1217" t="s">
        <v>261</v>
      </c>
      <c r="N1217" t="s">
        <v>237</v>
      </c>
      <c r="O1217" t="s">
        <v>257</v>
      </c>
      <c r="Q1217" t="s">
        <v>7992</v>
      </c>
      <c r="R1217" t="s">
        <v>2809</v>
      </c>
      <c r="S1217" t="s">
        <v>5042</v>
      </c>
      <c r="T1217" t="s">
        <v>5043</v>
      </c>
      <c r="U1217" t="s">
        <v>5044</v>
      </c>
      <c r="V1217" t="s">
        <v>5045</v>
      </c>
      <c r="W1217" t="s">
        <v>245</v>
      </c>
      <c r="X1217" t="s">
        <v>225</v>
      </c>
      <c r="Z1217">
        <v>2</v>
      </c>
      <c r="AA1217" t="s">
        <v>3921</v>
      </c>
      <c r="AB1217" t="s">
        <v>7993</v>
      </c>
      <c r="AC1217">
        <v>46148.677708333336</v>
      </c>
      <c r="AD1217">
        <v>46148</v>
      </c>
      <c r="AE1217" t="s">
        <v>3938</v>
      </c>
      <c r="AG1217" t="s">
        <v>5047</v>
      </c>
      <c r="AH1217">
        <v>6108818237</v>
      </c>
      <c r="AI1217" t="s">
        <v>7994</v>
      </c>
      <c r="AM1217" t="s">
        <v>3925</v>
      </c>
      <c r="AN1217" t="s">
        <v>3926</v>
      </c>
      <c r="AO1217" t="s">
        <v>268</v>
      </c>
      <c r="AP1217" t="s">
        <v>386</v>
      </c>
      <c r="AQ1217" t="s">
        <v>3940</v>
      </c>
      <c r="AU1217" t="s">
        <v>4282</v>
      </c>
      <c r="AV1217" t="s">
        <v>4000</v>
      </c>
      <c r="AW1217" t="s">
        <v>1525</v>
      </c>
      <c r="AX1217" t="s">
        <v>1524</v>
      </c>
      <c r="AY1217" t="s">
        <v>254</v>
      </c>
      <c r="AZ1217" t="s">
        <v>230</v>
      </c>
      <c r="BA1217" t="s">
        <v>395</v>
      </c>
      <c r="BB1217" t="s">
        <v>380</v>
      </c>
      <c r="BC1217" t="s">
        <v>3927</v>
      </c>
      <c r="BD1217" t="s">
        <v>3927</v>
      </c>
      <c r="BE1217" t="s">
        <v>3927</v>
      </c>
      <c r="BF1217">
        <v>20</v>
      </c>
    </row>
    <row r="1218" spans="1:58" x14ac:dyDescent="0.3">
      <c r="A1218">
        <v>2026</v>
      </c>
      <c r="B1218">
        <v>202605</v>
      </c>
      <c r="C1218">
        <v>5</v>
      </c>
      <c r="D1218" s="14">
        <v>20001621932732</v>
      </c>
      <c r="E1218" t="s">
        <v>2810</v>
      </c>
      <c r="F1218" s="2">
        <v>46146.49150462963</v>
      </c>
      <c r="G1218" s="2">
        <v>46150</v>
      </c>
      <c r="I1218" t="s">
        <v>224</v>
      </c>
      <c r="J1218" t="s">
        <v>230</v>
      </c>
      <c r="L1218" t="s">
        <v>3224</v>
      </c>
      <c r="M1218" t="s">
        <v>261</v>
      </c>
      <c r="N1218" t="s">
        <v>237</v>
      </c>
      <c r="O1218" t="s">
        <v>257</v>
      </c>
      <c r="Q1218" t="s">
        <v>7995</v>
      </c>
      <c r="R1218" t="s">
        <v>2809</v>
      </c>
      <c r="S1218" t="s">
        <v>5306</v>
      </c>
      <c r="T1218" t="s">
        <v>5307</v>
      </c>
      <c r="U1218" t="s">
        <v>3034</v>
      </c>
      <c r="V1218" t="s">
        <v>647</v>
      </c>
      <c r="W1218" t="s">
        <v>245</v>
      </c>
      <c r="X1218" t="s">
        <v>225</v>
      </c>
      <c r="Z1218">
        <v>4</v>
      </c>
      <c r="AA1218" t="s">
        <v>3921</v>
      </c>
      <c r="AB1218" t="s">
        <v>3995</v>
      </c>
      <c r="AC1218">
        <v>46155.513020833336</v>
      </c>
      <c r="AD1218">
        <v>46154</v>
      </c>
      <c r="AE1218" t="s">
        <v>3938</v>
      </c>
      <c r="AG1218" t="s">
        <v>5006</v>
      </c>
      <c r="AH1218">
        <v>6108831050</v>
      </c>
      <c r="AI1218" t="s">
        <v>7996</v>
      </c>
      <c r="AM1218" t="s">
        <v>3925</v>
      </c>
      <c r="AN1218" t="s">
        <v>3926</v>
      </c>
      <c r="AO1218" t="s">
        <v>268</v>
      </c>
      <c r="AP1218" t="s">
        <v>386</v>
      </c>
      <c r="AQ1218" t="s">
        <v>3998</v>
      </c>
      <c r="AW1218" t="s">
        <v>320</v>
      </c>
      <c r="AX1218" t="s">
        <v>319</v>
      </c>
      <c r="AY1218" t="s">
        <v>254</v>
      </c>
      <c r="AZ1218" t="s">
        <v>230</v>
      </c>
      <c r="BA1218" t="s">
        <v>395</v>
      </c>
      <c r="BB1218" t="s">
        <v>380</v>
      </c>
      <c r="BC1218" t="s">
        <v>3927</v>
      </c>
      <c r="BD1218" t="s">
        <v>3927</v>
      </c>
      <c r="BE1218" t="s">
        <v>3927</v>
      </c>
      <c r="BF1218">
        <v>12</v>
      </c>
    </row>
    <row r="1219" spans="1:58" x14ac:dyDescent="0.3">
      <c r="A1219">
        <v>2026</v>
      </c>
      <c r="B1219">
        <v>202605</v>
      </c>
      <c r="C1219">
        <v>5</v>
      </c>
      <c r="D1219" s="14">
        <v>20001621932136</v>
      </c>
      <c r="E1219" t="s">
        <v>2810</v>
      </c>
      <c r="F1219" s="2">
        <v>46146.471203703702</v>
      </c>
      <c r="G1219" s="2">
        <v>46149</v>
      </c>
      <c r="I1219" t="s">
        <v>224</v>
      </c>
      <c r="J1219" t="s">
        <v>230</v>
      </c>
      <c r="L1219" t="s">
        <v>6144</v>
      </c>
      <c r="M1219" t="s">
        <v>1104</v>
      </c>
      <c r="N1219" t="s">
        <v>322</v>
      </c>
      <c r="O1219" t="s">
        <v>331</v>
      </c>
      <c r="Q1219" t="s">
        <v>7997</v>
      </c>
      <c r="R1219" t="s">
        <v>2809</v>
      </c>
      <c r="S1219" t="s">
        <v>870</v>
      </c>
      <c r="T1219" t="s">
        <v>877</v>
      </c>
      <c r="U1219" t="s">
        <v>258</v>
      </c>
      <c r="V1219" t="s">
        <v>247</v>
      </c>
      <c r="W1219" t="s">
        <v>245</v>
      </c>
      <c r="X1219" t="s">
        <v>225</v>
      </c>
      <c r="Z1219">
        <v>1</v>
      </c>
      <c r="AA1219" t="s">
        <v>3921</v>
      </c>
      <c r="AB1219" t="s">
        <v>7998</v>
      </c>
      <c r="AC1219">
        <v>46150.616296296299</v>
      </c>
      <c r="AD1219">
        <v>46150</v>
      </c>
      <c r="AE1219" t="s">
        <v>3938</v>
      </c>
      <c r="AG1219" t="s">
        <v>410</v>
      </c>
      <c r="AH1219">
        <v>6108813178</v>
      </c>
      <c r="AI1219" t="s">
        <v>7999</v>
      </c>
      <c r="AM1219" t="s">
        <v>3925</v>
      </c>
      <c r="AN1219" t="s">
        <v>3926</v>
      </c>
      <c r="AO1219" t="s">
        <v>268</v>
      </c>
      <c r="AP1219" t="s">
        <v>386</v>
      </c>
      <c r="AQ1219" t="s">
        <v>3940</v>
      </c>
      <c r="AU1219" t="s">
        <v>4149</v>
      </c>
      <c r="AV1219" t="s">
        <v>4000</v>
      </c>
      <c r="AW1219" t="s">
        <v>1525</v>
      </c>
      <c r="AX1219" t="s">
        <v>1524</v>
      </c>
      <c r="AY1219" t="s">
        <v>254</v>
      </c>
      <c r="AZ1219" t="s">
        <v>230</v>
      </c>
      <c r="BA1219" t="s">
        <v>395</v>
      </c>
      <c r="BB1219" t="s">
        <v>380</v>
      </c>
      <c r="BC1219" t="s">
        <v>3927</v>
      </c>
      <c r="BD1219" t="s">
        <v>3927</v>
      </c>
      <c r="BE1219" t="s">
        <v>3927</v>
      </c>
      <c r="BF1219">
        <v>12</v>
      </c>
    </row>
    <row r="1220" spans="1:58" x14ac:dyDescent="0.3">
      <c r="A1220">
        <v>2026</v>
      </c>
      <c r="B1220">
        <v>202605</v>
      </c>
      <c r="C1220">
        <v>5</v>
      </c>
      <c r="D1220" s="14">
        <v>20001621931865</v>
      </c>
      <c r="E1220" t="s">
        <v>2810</v>
      </c>
      <c r="F1220" s="2">
        <v>46146.495995370373</v>
      </c>
      <c r="G1220" s="2">
        <v>46146</v>
      </c>
      <c r="I1220" t="s">
        <v>224</v>
      </c>
      <c r="J1220" t="s">
        <v>230</v>
      </c>
      <c r="L1220" t="s">
        <v>3109</v>
      </c>
      <c r="M1220" t="s">
        <v>626</v>
      </c>
      <c r="N1220" t="s">
        <v>616</v>
      </c>
      <c r="O1220" t="s">
        <v>623</v>
      </c>
      <c r="Q1220" t="s">
        <v>8000</v>
      </c>
      <c r="R1220" t="s">
        <v>2809</v>
      </c>
      <c r="S1220" t="s">
        <v>1161</v>
      </c>
      <c r="T1220" t="s">
        <v>1162</v>
      </c>
      <c r="U1220" t="s">
        <v>258</v>
      </c>
      <c r="V1220" t="s">
        <v>247</v>
      </c>
      <c r="W1220" t="s">
        <v>245</v>
      </c>
      <c r="X1220" t="s">
        <v>387</v>
      </c>
      <c r="Z1220">
        <v>2</v>
      </c>
      <c r="AA1220" t="s">
        <v>3921</v>
      </c>
      <c r="AB1220" t="s">
        <v>8001</v>
      </c>
      <c r="AC1220">
        <v>46148.623182870368</v>
      </c>
      <c r="AD1220">
        <v>46148</v>
      </c>
      <c r="AE1220" t="s">
        <v>3938</v>
      </c>
      <c r="AG1220" t="s">
        <v>410</v>
      </c>
      <c r="AH1220">
        <v>6108834001</v>
      </c>
      <c r="AI1220" t="s">
        <v>8002</v>
      </c>
      <c r="AM1220" t="s">
        <v>3925</v>
      </c>
      <c r="AN1220" t="s">
        <v>3926</v>
      </c>
      <c r="AO1220" t="s">
        <v>268</v>
      </c>
      <c r="AP1220" t="s">
        <v>304</v>
      </c>
      <c r="AQ1220" t="s">
        <v>3940</v>
      </c>
      <c r="AU1220" t="s">
        <v>4422</v>
      </c>
      <c r="AV1220" t="s">
        <v>4000</v>
      </c>
      <c r="AW1220" t="s">
        <v>447</v>
      </c>
      <c r="AX1220" t="s">
        <v>446</v>
      </c>
      <c r="AY1220" t="s">
        <v>253</v>
      </c>
      <c r="AZ1220" t="s">
        <v>230</v>
      </c>
      <c r="BA1220" t="s">
        <v>395</v>
      </c>
      <c r="BB1220" t="s">
        <v>380</v>
      </c>
      <c r="BC1220" t="s">
        <v>3927</v>
      </c>
      <c r="BD1220" t="s">
        <v>3927</v>
      </c>
      <c r="BE1220" t="s">
        <v>3927</v>
      </c>
      <c r="BF1220">
        <v>12</v>
      </c>
    </row>
    <row r="1221" spans="1:58" x14ac:dyDescent="0.3">
      <c r="A1221">
        <v>2026</v>
      </c>
      <c r="B1221">
        <v>202605</v>
      </c>
      <c r="C1221">
        <v>5</v>
      </c>
      <c r="D1221" s="14">
        <v>20001621930565</v>
      </c>
      <c r="E1221" t="s">
        <v>2810</v>
      </c>
      <c r="F1221" s="2">
        <v>46146.484930555554</v>
      </c>
      <c r="G1221" s="2">
        <v>46146</v>
      </c>
      <c r="I1221" t="s">
        <v>224</v>
      </c>
      <c r="J1221" t="s">
        <v>230</v>
      </c>
      <c r="L1221" t="s">
        <v>237</v>
      </c>
      <c r="M1221" t="s">
        <v>261</v>
      </c>
      <c r="N1221" t="s">
        <v>237</v>
      </c>
      <c r="O1221" t="s">
        <v>257</v>
      </c>
      <c r="Q1221" t="s">
        <v>8003</v>
      </c>
      <c r="R1221" t="s">
        <v>2809</v>
      </c>
      <c r="S1221" t="s">
        <v>463</v>
      </c>
      <c r="T1221" t="s">
        <v>464</v>
      </c>
      <c r="U1221" t="s">
        <v>258</v>
      </c>
      <c r="V1221" t="s">
        <v>247</v>
      </c>
      <c r="W1221" t="s">
        <v>245</v>
      </c>
      <c r="X1221" t="s">
        <v>225</v>
      </c>
      <c r="Z1221">
        <v>2</v>
      </c>
      <c r="AA1221" t="s">
        <v>3921</v>
      </c>
      <c r="AB1221" t="s">
        <v>8004</v>
      </c>
      <c r="AC1221">
        <v>46148.623182870368</v>
      </c>
      <c r="AD1221">
        <v>46148</v>
      </c>
      <c r="AE1221" t="s">
        <v>3938</v>
      </c>
      <c r="AG1221" t="s">
        <v>410</v>
      </c>
      <c r="AH1221">
        <v>6027582416</v>
      </c>
      <c r="AI1221" t="s">
        <v>8005</v>
      </c>
      <c r="AM1221" t="s">
        <v>3925</v>
      </c>
      <c r="AN1221" t="s">
        <v>3926</v>
      </c>
      <c r="AO1221" t="s">
        <v>268</v>
      </c>
      <c r="AP1221" t="s">
        <v>386</v>
      </c>
      <c r="AQ1221" t="s">
        <v>3940</v>
      </c>
      <c r="AU1221" t="s">
        <v>4422</v>
      </c>
      <c r="AV1221" t="s">
        <v>4000</v>
      </c>
      <c r="AW1221" t="s">
        <v>227</v>
      </c>
      <c r="AX1221" t="s">
        <v>226</v>
      </c>
      <c r="AY1221" t="s">
        <v>254</v>
      </c>
      <c r="AZ1221" t="s">
        <v>230</v>
      </c>
      <c r="BA1221" t="s">
        <v>273</v>
      </c>
      <c r="BB1221" t="s">
        <v>380</v>
      </c>
      <c r="BC1221" t="s">
        <v>3927</v>
      </c>
      <c r="BD1221" t="s">
        <v>3927</v>
      </c>
      <c r="BE1221" t="s">
        <v>3927</v>
      </c>
      <c r="BF1221">
        <v>16</v>
      </c>
    </row>
    <row r="1222" spans="1:58" x14ac:dyDescent="0.3">
      <c r="A1222">
        <v>2026</v>
      </c>
      <c r="B1222">
        <v>202605</v>
      </c>
      <c r="C1222">
        <v>5</v>
      </c>
      <c r="D1222" s="14">
        <v>20001621930472</v>
      </c>
      <c r="E1222" t="s">
        <v>2810</v>
      </c>
      <c r="F1222" s="2">
        <v>46146.481863425928</v>
      </c>
      <c r="G1222" s="2">
        <v>46146</v>
      </c>
      <c r="I1222" t="s">
        <v>224</v>
      </c>
      <c r="J1222" t="s">
        <v>230</v>
      </c>
      <c r="L1222" t="s">
        <v>1243</v>
      </c>
      <c r="M1222" t="s">
        <v>309</v>
      </c>
      <c r="N1222" t="s">
        <v>297</v>
      </c>
      <c r="O1222" t="s">
        <v>283</v>
      </c>
      <c r="Q1222" t="s">
        <v>8006</v>
      </c>
      <c r="R1222" t="s">
        <v>2809</v>
      </c>
      <c r="S1222" t="s">
        <v>6329</v>
      </c>
      <c r="T1222" t="s">
        <v>6330</v>
      </c>
      <c r="U1222" t="s">
        <v>4796</v>
      </c>
      <c r="V1222" t="s">
        <v>2024</v>
      </c>
      <c r="W1222" t="s">
        <v>245</v>
      </c>
      <c r="X1222" t="s">
        <v>387</v>
      </c>
      <c r="Z1222">
        <v>4</v>
      </c>
      <c r="AA1222" t="s">
        <v>3921</v>
      </c>
      <c r="AB1222" t="s">
        <v>8007</v>
      </c>
      <c r="AC1222">
        <v>46150.849872685183</v>
      </c>
      <c r="AD1222">
        <v>46150</v>
      </c>
      <c r="AE1222" t="s">
        <v>3938</v>
      </c>
      <c r="AG1222" t="s">
        <v>6332</v>
      </c>
      <c r="AH1222">
        <v>6044359451</v>
      </c>
      <c r="AI1222" t="s">
        <v>8008</v>
      </c>
      <c r="AM1222" t="s">
        <v>3925</v>
      </c>
      <c r="AN1222" t="s">
        <v>3926</v>
      </c>
      <c r="AO1222" t="s">
        <v>268</v>
      </c>
      <c r="AP1222" t="s">
        <v>386</v>
      </c>
      <c r="AQ1222" t="s">
        <v>3940</v>
      </c>
      <c r="AU1222" t="s">
        <v>4149</v>
      </c>
      <c r="AV1222" t="s">
        <v>4000</v>
      </c>
      <c r="AW1222" t="s">
        <v>447</v>
      </c>
      <c r="AX1222" t="s">
        <v>446</v>
      </c>
      <c r="AY1222" t="s">
        <v>253</v>
      </c>
      <c r="AZ1222" t="s">
        <v>230</v>
      </c>
      <c r="BA1222" t="s">
        <v>273</v>
      </c>
      <c r="BB1222" t="s">
        <v>380</v>
      </c>
      <c r="BC1222" t="s">
        <v>3927</v>
      </c>
      <c r="BD1222" t="s">
        <v>3927</v>
      </c>
      <c r="BE1222" t="s">
        <v>3927</v>
      </c>
      <c r="BF1222">
        <v>5</v>
      </c>
    </row>
    <row r="1223" spans="1:58" x14ac:dyDescent="0.3">
      <c r="A1223">
        <v>2026</v>
      </c>
      <c r="B1223">
        <v>202605</v>
      </c>
      <c r="C1223">
        <v>5</v>
      </c>
      <c r="D1223" s="14">
        <v>20001621929964</v>
      </c>
      <c r="E1223" t="s">
        <v>2810</v>
      </c>
      <c r="F1223" s="2">
        <v>46146.465300925927</v>
      </c>
      <c r="G1223" s="2">
        <v>46147</v>
      </c>
      <c r="I1223" t="s">
        <v>224</v>
      </c>
      <c r="J1223" t="s">
        <v>230</v>
      </c>
      <c r="L1223" t="s">
        <v>2002</v>
      </c>
      <c r="M1223" t="s">
        <v>309</v>
      </c>
      <c r="N1223" t="s">
        <v>297</v>
      </c>
      <c r="O1223" t="s">
        <v>283</v>
      </c>
      <c r="Q1223" t="s">
        <v>8009</v>
      </c>
      <c r="R1223" t="s">
        <v>2809</v>
      </c>
      <c r="S1223" t="s">
        <v>347</v>
      </c>
      <c r="T1223" t="s">
        <v>358</v>
      </c>
      <c r="U1223" t="s">
        <v>258</v>
      </c>
      <c r="V1223" t="s">
        <v>247</v>
      </c>
      <c r="W1223" t="s">
        <v>245</v>
      </c>
      <c r="X1223" t="s">
        <v>225</v>
      </c>
      <c r="Z1223">
        <v>1</v>
      </c>
      <c r="AA1223" t="s">
        <v>3921</v>
      </c>
      <c r="AB1223" t="s">
        <v>8010</v>
      </c>
      <c r="AC1223">
        <v>46148.623182870368</v>
      </c>
      <c r="AD1223">
        <v>46148</v>
      </c>
      <c r="AE1223" t="s">
        <v>3938</v>
      </c>
      <c r="AG1223" t="s">
        <v>359</v>
      </c>
      <c r="AH1223">
        <v>6108838877</v>
      </c>
      <c r="AI1223" t="s">
        <v>8011</v>
      </c>
      <c r="AM1223" t="s">
        <v>3925</v>
      </c>
      <c r="AN1223" t="s">
        <v>3926</v>
      </c>
      <c r="AO1223" t="s">
        <v>268</v>
      </c>
      <c r="AP1223" t="s">
        <v>386</v>
      </c>
      <c r="AQ1223" t="s">
        <v>3940</v>
      </c>
      <c r="AU1223" t="s">
        <v>4282</v>
      </c>
      <c r="AV1223" t="s">
        <v>4000</v>
      </c>
      <c r="AW1223" t="s">
        <v>1525</v>
      </c>
      <c r="AX1223" t="s">
        <v>1524</v>
      </c>
      <c r="AY1223" t="s">
        <v>254</v>
      </c>
      <c r="AZ1223" t="s">
        <v>230</v>
      </c>
      <c r="BA1223" t="s">
        <v>395</v>
      </c>
      <c r="BB1223" t="s">
        <v>380</v>
      </c>
      <c r="BC1223" t="s">
        <v>3927</v>
      </c>
      <c r="BD1223" t="s">
        <v>3927</v>
      </c>
      <c r="BE1223" t="s">
        <v>3927</v>
      </c>
      <c r="BF1223">
        <v>12</v>
      </c>
    </row>
    <row r="1224" spans="1:58" x14ac:dyDescent="0.3">
      <c r="A1224">
        <v>2026</v>
      </c>
      <c r="B1224">
        <v>202605</v>
      </c>
      <c r="C1224">
        <v>5</v>
      </c>
      <c r="D1224" s="14">
        <v>20001621926467</v>
      </c>
      <c r="E1224" t="s">
        <v>2810</v>
      </c>
      <c r="F1224" s="2">
        <v>46146.481504629628</v>
      </c>
      <c r="G1224" s="2">
        <v>46146</v>
      </c>
      <c r="I1224" t="s">
        <v>224</v>
      </c>
      <c r="J1224" t="s">
        <v>230</v>
      </c>
      <c r="L1224" t="s">
        <v>3141</v>
      </c>
      <c r="M1224" t="s">
        <v>1713</v>
      </c>
      <c r="N1224" t="s">
        <v>546</v>
      </c>
      <c r="O1224" t="s">
        <v>554</v>
      </c>
      <c r="Q1224" t="s">
        <v>8012</v>
      </c>
      <c r="R1224" t="s">
        <v>2809</v>
      </c>
      <c r="S1224" t="s">
        <v>5164</v>
      </c>
      <c r="T1224" t="s">
        <v>5165</v>
      </c>
      <c r="U1224" t="s">
        <v>3034</v>
      </c>
      <c r="V1224" t="s">
        <v>647</v>
      </c>
      <c r="W1224" t="s">
        <v>245</v>
      </c>
      <c r="X1224" t="s">
        <v>225</v>
      </c>
      <c r="Z1224">
        <v>3</v>
      </c>
      <c r="AA1224" t="s">
        <v>3921</v>
      </c>
      <c r="AB1224" t="s">
        <v>3995</v>
      </c>
      <c r="AC1224">
        <v>46149.585034722222</v>
      </c>
      <c r="AD1224">
        <v>46149</v>
      </c>
      <c r="AE1224" t="s">
        <v>3938</v>
      </c>
      <c r="AG1224" t="s">
        <v>5111</v>
      </c>
      <c r="AH1224">
        <v>6108837938</v>
      </c>
      <c r="AI1224" t="s">
        <v>8013</v>
      </c>
      <c r="AM1224" t="s">
        <v>3925</v>
      </c>
      <c r="AN1224" t="s">
        <v>3926</v>
      </c>
      <c r="AO1224" t="s">
        <v>268</v>
      </c>
      <c r="AP1224" t="s">
        <v>304</v>
      </c>
      <c r="AQ1224" t="s">
        <v>3998</v>
      </c>
      <c r="AU1224" t="s">
        <v>4282</v>
      </c>
      <c r="AV1224" t="s">
        <v>4000</v>
      </c>
      <c r="AW1224" t="s">
        <v>320</v>
      </c>
      <c r="AX1224" t="s">
        <v>319</v>
      </c>
      <c r="AY1224" t="s">
        <v>254</v>
      </c>
      <c r="AZ1224" t="s">
        <v>230</v>
      </c>
      <c r="BA1224" t="s">
        <v>395</v>
      </c>
      <c r="BB1224" t="s">
        <v>380</v>
      </c>
      <c r="BC1224" t="s">
        <v>3927</v>
      </c>
      <c r="BD1224" t="s">
        <v>3927</v>
      </c>
      <c r="BE1224" t="s">
        <v>3927</v>
      </c>
      <c r="BF1224">
        <v>12</v>
      </c>
    </row>
    <row r="1225" spans="1:58" x14ac:dyDescent="0.3">
      <c r="A1225">
        <v>2026</v>
      </c>
      <c r="B1225">
        <v>202605</v>
      </c>
      <c r="C1225">
        <v>5</v>
      </c>
      <c r="D1225" s="14">
        <v>20001621925722</v>
      </c>
      <c r="E1225" t="s">
        <v>2810</v>
      </c>
      <c r="F1225" s="2">
        <v>46146.490312499998</v>
      </c>
      <c r="G1225" s="2">
        <v>46147</v>
      </c>
      <c r="I1225" t="s">
        <v>224</v>
      </c>
      <c r="J1225" t="s">
        <v>230</v>
      </c>
      <c r="L1225" t="s">
        <v>8014</v>
      </c>
      <c r="M1225" t="s">
        <v>309</v>
      </c>
      <c r="N1225" t="s">
        <v>297</v>
      </c>
      <c r="O1225" t="s">
        <v>283</v>
      </c>
      <c r="Q1225" t="s">
        <v>8015</v>
      </c>
      <c r="R1225" t="s">
        <v>2809</v>
      </c>
      <c r="S1225" t="s">
        <v>4825</v>
      </c>
      <c r="T1225" t="s">
        <v>4826</v>
      </c>
      <c r="U1225" t="s">
        <v>3034</v>
      </c>
      <c r="V1225" t="s">
        <v>3994</v>
      </c>
      <c r="W1225" t="s">
        <v>245</v>
      </c>
      <c r="X1225" t="s">
        <v>387</v>
      </c>
      <c r="Z1225">
        <v>1</v>
      </c>
      <c r="AA1225" t="s">
        <v>3921</v>
      </c>
      <c r="AB1225" t="s">
        <v>8016</v>
      </c>
      <c r="AC1225">
        <v>46148.683530092596</v>
      </c>
      <c r="AD1225">
        <v>46148</v>
      </c>
      <c r="AE1225" t="s">
        <v>3938</v>
      </c>
      <c r="AG1225" t="s">
        <v>4828</v>
      </c>
      <c r="AH1225">
        <v>6108834986</v>
      </c>
      <c r="AI1225" t="s">
        <v>8017</v>
      </c>
      <c r="AM1225" t="s">
        <v>3925</v>
      </c>
      <c r="AN1225" t="s">
        <v>3926</v>
      </c>
      <c r="AO1225" t="s">
        <v>268</v>
      </c>
      <c r="AP1225" t="s">
        <v>386</v>
      </c>
      <c r="AQ1225" t="s">
        <v>3940</v>
      </c>
      <c r="AU1225" t="s">
        <v>4282</v>
      </c>
      <c r="AV1225" t="s">
        <v>4000</v>
      </c>
      <c r="AW1225" t="s">
        <v>389</v>
      </c>
      <c r="AX1225" t="s">
        <v>388</v>
      </c>
      <c r="AY1225" t="s">
        <v>253</v>
      </c>
      <c r="AZ1225" t="s">
        <v>230</v>
      </c>
      <c r="BA1225" t="s">
        <v>395</v>
      </c>
      <c r="BB1225" t="s">
        <v>380</v>
      </c>
      <c r="BC1225" t="s">
        <v>3927</v>
      </c>
      <c r="BD1225" t="s">
        <v>3927</v>
      </c>
      <c r="BE1225" t="s">
        <v>3927</v>
      </c>
      <c r="BF1225">
        <v>12</v>
      </c>
    </row>
    <row r="1226" spans="1:58" x14ac:dyDescent="0.3">
      <c r="A1226">
        <v>2026</v>
      </c>
      <c r="B1226">
        <v>202605</v>
      </c>
      <c r="C1226">
        <v>5</v>
      </c>
      <c r="D1226" s="14">
        <v>20001621925632</v>
      </c>
      <c r="E1226" t="s">
        <v>2810</v>
      </c>
      <c r="F1226" s="2">
        <v>46146.487013888887</v>
      </c>
      <c r="G1226" s="2">
        <v>46147</v>
      </c>
      <c r="I1226" t="s">
        <v>224</v>
      </c>
      <c r="J1226" t="s">
        <v>230</v>
      </c>
      <c r="L1226" t="s">
        <v>8018</v>
      </c>
      <c r="M1226" t="s">
        <v>261</v>
      </c>
      <c r="N1226" t="s">
        <v>237</v>
      </c>
      <c r="O1226" t="s">
        <v>257</v>
      </c>
      <c r="Q1226" t="s">
        <v>8019</v>
      </c>
      <c r="R1226" t="s">
        <v>2809</v>
      </c>
      <c r="S1226" t="s">
        <v>6146</v>
      </c>
      <c r="T1226" t="s">
        <v>6147</v>
      </c>
      <c r="U1226" t="s">
        <v>5044</v>
      </c>
      <c r="V1226" t="s">
        <v>5045</v>
      </c>
      <c r="W1226" t="s">
        <v>245</v>
      </c>
      <c r="X1226" t="s">
        <v>225</v>
      </c>
      <c r="Z1226">
        <v>4</v>
      </c>
      <c r="AA1226" t="s">
        <v>3921</v>
      </c>
      <c r="AB1226" t="s">
        <v>3995</v>
      </c>
      <c r="AC1226">
        <v>46153.458136574074</v>
      </c>
      <c r="AD1226">
        <v>46151</v>
      </c>
      <c r="AE1226" t="s">
        <v>3938</v>
      </c>
      <c r="AG1226" t="s">
        <v>5047</v>
      </c>
      <c r="AH1226">
        <v>6108825163</v>
      </c>
      <c r="AI1226" t="s">
        <v>8020</v>
      </c>
      <c r="AM1226" t="s">
        <v>3925</v>
      </c>
      <c r="AN1226" t="s">
        <v>3926</v>
      </c>
      <c r="AO1226" t="s">
        <v>268</v>
      </c>
      <c r="AP1226" t="s">
        <v>304</v>
      </c>
      <c r="AQ1226" t="s">
        <v>3998</v>
      </c>
      <c r="AU1226" t="s">
        <v>4220</v>
      </c>
      <c r="AV1226" t="s">
        <v>4000</v>
      </c>
      <c r="AW1226" t="s">
        <v>320</v>
      </c>
      <c r="AX1226" t="s">
        <v>319</v>
      </c>
      <c r="AY1226" t="s">
        <v>254</v>
      </c>
      <c r="AZ1226" t="s">
        <v>230</v>
      </c>
      <c r="BA1226" t="s">
        <v>395</v>
      </c>
      <c r="BB1226" t="s">
        <v>1857</v>
      </c>
      <c r="BC1226" t="s">
        <v>3927</v>
      </c>
      <c r="BD1226" t="s">
        <v>3927</v>
      </c>
      <c r="BE1226" t="s">
        <v>3927</v>
      </c>
      <c r="BF1226">
        <v>12</v>
      </c>
    </row>
    <row r="1227" spans="1:58" x14ac:dyDescent="0.3">
      <c r="A1227">
        <v>2026</v>
      </c>
      <c r="B1227">
        <v>202605</v>
      </c>
      <c r="C1227">
        <v>5</v>
      </c>
      <c r="D1227" s="14">
        <v>20001621924983</v>
      </c>
      <c r="E1227" t="s">
        <v>2810</v>
      </c>
      <c r="F1227" s="2">
        <v>46146.465567129628</v>
      </c>
      <c r="G1227" s="2">
        <v>46147</v>
      </c>
      <c r="I1227" t="s">
        <v>224</v>
      </c>
      <c r="J1227" t="s">
        <v>230</v>
      </c>
      <c r="L1227" t="s">
        <v>729</v>
      </c>
      <c r="M1227" t="s">
        <v>4061</v>
      </c>
      <c r="N1227" t="s">
        <v>486</v>
      </c>
      <c r="O1227" t="s">
        <v>257</v>
      </c>
      <c r="Q1227" t="s">
        <v>8021</v>
      </c>
      <c r="R1227" t="s">
        <v>2809</v>
      </c>
      <c r="S1227" t="s">
        <v>5022</v>
      </c>
      <c r="T1227" t="s">
        <v>5023</v>
      </c>
      <c r="U1227" t="s">
        <v>3034</v>
      </c>
      <c r="V1227" t="s">
        <v>3994</v>
      </c>
      <c r="W1227" t="s">
        <v>245</v>
      </c>
      <c r="X1227" t="s">
        <v>225</v>
      </c>
      <c r="Z1227">
        <v>1</v>
      </c>
      <c r="AA1227" t="s">
        <v>3921</v>
      </c>
      <c r="AB1227" t="s">
        <v>8022</v>
      </c>
      <c r="AC1227">
        <v>46148.683530092596</v>
      </c>
      <c r="AD1227">
        <v>46148</v>
      </c>
      <c r="AE1227" t="s">
        <v>3938</v>
      </c>
      <c r="AG1227" t="s">
        <v>4828</v>
      </c>
      <c r="AH1227">
        <v>6108823037</v>
      </c>
      <c r="AI1227" t="s">
        <v>8023</v>
      </c>
      <c r="AM1227" t="s">
        <v>3925</v>
      </c>
      <c r="AN1227" t="s">
        <v>3926</v>
      </c>
      <c r="AO1227" t="s">
        <v>268</v>
      </c>
      <c r="AP1227" t="s">
        <v>304</v>
      </c>
      <c r="AQ1227" t="s">
        <v>3940</v>
      </c>
      <c r="AU1227" t="s">
        <v>4282</v>
      </c>
      <c r="AV1227" t="s">
        <v>4000</v>
      </c>
      <c r="AW1227" t="s">
        <v>5143</v>
      </c>
      <c r="AX1227" t="s">
        <v>3056</v>
      </c>
      <c r="AY1227" t="s">
        <v>254</v>
      </c>
      <c r="AZ1227" t="s">
        <v>230</v>
      </c>
      <c r="BA1227" t="s">
        <v>273</v>
      </c>
      <c r="BB1227" t="s">
        <v>380</v>
      </c>
      <c r="BC1227" t="s">
        <v>3927</v>
      </c>
      <c r="BD1227" t="s">
        <v>3927</v>
      </c>
      <c r="BE1227" t="s">
        <v>3927</v>
      </c>
      <c r="BF1227">
        <v>12</v>
      </c>
    </row>
    <row r="1228" spans="1:58" x14ac:dyDescent="0.3">
      <c r="A1228">
        <v>2026</v>
      </c>
      <c r="B1228">
        <v>202605</v>
      </c>
      <c r="C1228">
        <v>5</v>
      </c>
      <c r="D1228" s="14">
        <v>20001621924152</v>
      </c>
      <c r="E1228" t="s">
        <v>2810</v>
      </c>
      <c r="F1228" s="2">
        <v>46146.470509259256</v>
      </c>
      <c r="G1228" s="2">
        <v>46148</v>
      </c>
      <c r="I1228" t="s">
        <v>224</v>
      </c>
      <c r="J1228" t="s">
        <v>230</v>
      </c>
      <c r="L1228" t="s">
        <v>3401</v>
      </c>
      <c r="M1228" t="s">
        <v>309</v>
      </c>
      <c r="N1228" t="s">
        <v>297</v>
      </c>
      <c r="O1228" t="s">
        <v>283</v>
      </c>
      <c r="Q1228" t="s">
        <v>8024</v>
      </c>
      <c r="R1228" t="s">
        <v>2809</v>
      </c>
      <c r="S1228" t="s">
        <v>4831</v>
      </c>
      <c r="T1228" t="s">
        <v>4832</v>
      </c>
      <c r="U1228" t="s">
        <v>3034</v>
      </c>
      <c r="V1228" t="s">
        <v>3994</v>
      </c>
      <c r="W1228" t="s">
        <v>245</v>
      </c>
      <c r="X1228" t="s">
        <v>387</v>
      </c>
      <c r="Z1228">
        <v>1</v>
      </c>
      <c r="AA1228" t="s">
        <v>3921</v>
      </c>
      <c r="AB1228" t="s">
        <v>8025</v>
      </c>
      <c r="AC1228">
        <v>46149.657152777778</v>
      </c>
      <c r="AD1228">
        <v>46149</v>
      </c>
      <c r="AE1228" t="s">
        <v>3938</v>
      </c>
      <c r="AG1228" t="s">
        <v>4828</v>
      </c>
      <c r="AH1228">
        <v>6108825104</v>
      </c>
      <c r="AI1228" t="s">
        <v>8026</v>
      </c>
      <c r="AM1228" t="s">
        <v>3925</v>
      </c>
      <c r="AN1228" t="s">
        <v>3926</v>
      </c>
      <c r="AO1228" t="s">
        <v>268</v>
      </c>
      <c r="AP1228" t="s">
        <v>386</v>
      </c>
      <c r="AQ1228" t="s">
        <v>3940</v>
      </c>
      <c r="AU1228" t="s">
        <v>4282</v>
      </c>
      <c r="AV1228" t="s">
        <v>4000</v>
      </c>
      <c r="AW1228" t="s">
        <v>622</v>
      </c>
      <c r="AX1228" t="s">
        <v>621</v>
      </c>
      <c r="AY1228" t="s">
        <v>253</v>
      </c>
      <c r="AZ1228" t="s">
        <v>230</v>
      </c>
      <c r="BA1228" t="s">
        <v>344</v>
      </c>
      <c r="BB1228" t="s">
        <v>232</v>
      </c>
      <c r="BC1228" t="s">
        <v>3927</v>
      </c>
      <c r="BD1228" t="s">
        <v>3927</v>
      </c>
      <c r="BE1228" t="s">
        <v>3927</v>
      </c>
      <c r="BF1228">
        <v>12</v>
      </c>
    </row>
    <row r="1229" spans="1:58" x14ac:dyDescent="0.3">
      <c r="A1229">
        <v>2026</v>
      </c>
      <c r="B1229">
        <v>202605</v>
      </c>
      <c r="C1229">
        <v>5</v>
      </c>
      <c r="D1229" s="14">
        <v>20001621923229</v>
      </c>
      <c r="E1229" t="s">
        <v>2810</v>
      </c>
      <c r="F1229" s="2">
        <v>46146.47284722222</v>
      </c>
      <c r="G1229" s="2">
        <v>46147</v>
      </c>
      <c r="I1229" t="s">
        <v>224</v>
      </c>
      <c r="J1229" t="s">
        <v>1696</v>
      </c>
      <c r="L1229" t="s">
        <v>3412</v>
      </c>
      <c r="M1229" t="s">
        <v>309</v>
      </c>
      <c r="N1229" t="s">
        <v>297</v>
      </c>
      <c r="O1229" t="s">
        <v>283</v>
      </c>
      <c r="Q1229" t="s">
        <v>8027</v>
      </c>
      <c r="R1229" t="s">
        <v>4141</v>
      </c>
      <c r="S1229" t="s">
        <v>2609</v>
      </c>
      <c r="T1229" t="s">
        <v>2610</v>
      </c>
      <c r="U1229" t="s">
        <v>258</v>
      </c>
      <c r="V1229" t="s">
        <v>247</v>
      </c>
      <c r="W1229" t="s">
        <v>245</v>
      </c>
      <c r="X1229" t="s">
        <v>225</v>
      </c>
      <c r="Z1229">
        <v>1</v>
      </c>
      <c r="AA1229" t="s">
        <v>3921</v>
      </c>
      <c r="AB1229" t="s">
        <v>8028</v>
      </c>
      <c r="AC1229">
        <v>46148.623182870368</v>
      </c>
      <c r="AD1229">
        <v>46148</v>
      </c>
      <c r="AE1229" t="s">
        <v>3938</v>
      </c>
      <c r="AG1229" t="s">
        <v>410</v>
      </c>
      <c r="AH1229">
        <v>6108827115</v>
      </c>
      <c r="AI1229" t="s">
        <v>8029</v>
      </c>
      <c r="AM1229" t="s">
        <v>3925</v>
      </c>
      <c r="AN1229" t="s">
        <v>3926</v>
      </c>
      <c r="AO1229" t="s">
        <v>268</v>
      </c>
      <c r="AP1229" t="s">
        <v>1701</v>
      </c>
      <c r="AQ1229" t="s">
        <v>3940</v>
      </c>
      <c r="AU1229" t="s">
        <v>4282</v>
      </c>
      <c r="AV1229" t="s">
        <v>4000</v>
      </c>
      <c r="AW1229" t="s">
        <v>1694</v>
      </c>
      <c r="AX1229" t="s">
        <v>1693</v>
      </c>
      <c r="AY1229" t="s">
        <v>254</v>
      </c>
      <c r="AZ1229" t="s">
        <v>1696</v>
      </c>
      <c r="BA1229" t="s">
        <v>395</v>
      </c>
      <c r="BB1229" t="s">
        <v>1698</v>
      </c>
      <c r="BC1229" t="s">
        <v>3927</v>
      </c>
      <c r="BD1229" t="s">
        <v>3927</v>
      </c>
      <c r="BE1229" t="s">
        <v>3927</v>
      </c>
      <c r="BF1229">
        <v>12</v>
      </c>
    </row>
    <row r="1230" spans="1:58" x14ac:dyDescent="0.3">
      <c r="A1230">
        <v>2026</v>
      </c>
      <c r="B1230">
        <v>202605</v>
      </c>
      <c r="C1230">
        <v>5</v>
      </c>
      <c r="D1230" s="14">
        <v>20001621922655</v>
      </c>
      <c r="E1230" t="s">
        <v>2810</v>
      </c>
      <c r="F1230" s="2">
        <v>46146.486886574072</v>
      </c>
      <c r="G1230" s="2">
        <v>46147</v>
      </c>
      <c r="I1230" t="s">
        <v>224</v>
      </c>
      <c r="J1230" t="s">
        <v>230</v>
      </c>
      <c r="L1230" t="s">
        <v>3041</v>
      </c>
      <c r="M1230" t="s">
        <v>1045</v>
      </c>
      <c r="N1230" t="s">
        <v>1040</v>
      </c>
      <c r="O1230" t="s">
        <v>257</v>
      </c>
      <c r="Q1230" t="s">
        <v>8030</v>
      </c>
      <c r="R1230" t="s">
        <v>2809</v>
      </c>
      <c r="S1230" t="s">
        <v>5594</v>
      </c>
      <c r="T1230" t="s">
        <v>5595</v>
      </c>
      <c r="U1230" t="s">
        <v>4796</v>
      </c>
      <c r="V1230" t="s">
        <v>2024</v>
      </c>
      <c r="W1230" t="s">
        <v>245</v>
      </c>
      <c r="X1230" t="s">
        <v>225</v>
      </c>
      <c r="Z1230">
        <v>4</v>
      </c>
      <c r="AA1230" t="s">
        <v>3921</v>
      </c>
      <c r="AB1230" t="s">
        <v>8031</v>
      </c>
      <c r="AC1230">
        <v>46153.691145833334</v>
      </c>
      <c r="AD1230">
        <v>46151</v>
      </c>
      <c r="AE1230" t="s">
        <v>3938</v>
      </c>
      <c r="AG1230" t="s">
        <v>2026</v>
      </c>
      <c r="AH1230">
        <v>6108815197</v>
      </c>
      <c r="AI1230" t="s">
        <v>8032</v>
      </c>
      <c r="AM1230" t="s">
        <v>3925</v>
      </c>
      <c r="AN1230" t="s">
        <v>3926</v>
      </c>
      <c r="AO1230" t="s">
        <v>268</v>
      </c>
      <c r="AP1230" t="s">
        <v>386</v>
      </c>
      <c r="AQ1230" t="s">
        <v>3940</v>
      </c>
      <c r="AU1230" t="s">
        <v>4220</v>
      </c>
      <c r="AV1230" t="s">
        <v>4000</v>
      </c>
      <c r="AW1230" t="s">
        <v>320</v>
      </c>
      <c r="AX1230" t="s">
        <v>319</v>
      </c>
      <c r="AY1230" t="s">
        <v>254</v>
      </c>
      <c r="AZ1230" t="s">
        <v>230</v>
      </c>
      <c r="BA1230" t="s">
        <v>395</v>
      </c>
      <c r="BB1230" t="s">
        <v>380</v>
      </c>
      <c r="BC1230" t="s">
        <v>3927</v>
      </c>
      <c r="BD1230" t="s">
        <v>3927</v>
      </c>
      <c r="BE1230" t="s">
        <v>3927</v>
      </c>
      <c r="BF1230">
        <v>12</v>
      </c>
    </row>
    <row r="1231" spans="1:58" x14ac:dyDescent="0.3">
      <c r="A1231">
        <v>2026</v>
      </c>
      <c r="B1231">
        <v>202605</v>
      </c>
      <c r="C1231">
        <v>5</v>
      </c>
      <c r="D1231" s="14">
        <v>20001621922172</v>
      </c>
      <c r="E1231" t="s">
        <v>2810</v>
      </c>
      <c r="F1231" s="2">
        <v>46146.470775462964</v>
      </c>
      <c r="G1231" s="2">
        <v>46146</v>
      </c>
      <c r="I1231" t="s">
        <v>224</v>
      </c>
      <c r="J1231" t="s">
        <v>230</v>
      </c>
      <c r="L1231" t="s">
        <v>1267</v>
      </c>
      <c r="M1231" t="s">
        <v>309</v>
      </c>
      <c r="N1231" t="s">
        <v>297</v>
      </c>
      <c r="O1231" t="s">
        <v>283</v>
      </c>
      <c r="Q1231" t="s">
        <v>8033</v>
      </c>
      <c r="R1231" t="s">
        <v>2809</v>
      </c>
      <c r="S1231" t="s">
        <v>6790</v>
      </c>
      <c r="T1231" t="s">
        <v>6791</v>
      </c>
      <c r="U1231" t="s">
        <v>4796</v>
      </c>
      <c r="V1231" t="s">
        <v>2024</v>
      </c>
      <c r="W1231" t="s">
        <v>245</v>
      </c>
      <c r="X1231" t="s">
        <v>225</v>
      </c>
      <c r="Z1231">
        <v>4</v>
      </c>
      <c r="AA1231" t="s">
        <v>3921</v>
      </c>
      <c r="AB1231" t="s">
        <v>8034</v>
      </c>
      <c r="AC1231">
        <v>46150.849872685183</v>
      </c>
      <c r="AD1231">
        <v>46150</v>
      </c>
      <c r="AE1231" t="s">
        <v>3938</v>
      </c>
      <c r="AG1231" t="s">
        <v>2026</v>
      </c>
      <c r="AH1231">
        <v>6108832989</v>
      </c>
      <c r="AI1231" t="s">
        <v>8035</v>
      </c>
      <c r="AM1231" t="s">
        <v>3925</v>
      </c>
      <c r="AN1231" t="s">
        <v>3926</v>
      </c>
      <c r="AO1231" t="s">
        <v>268</v>
      </c>
      <c r="AP1231" t="s">
        <v>386</v>
      </c>
      <c r="AQ1231" t="s">
        <v>3940</v>
      </c>
      <c r="AU1231" t="s">
        <v>4149</v>
      </c>
      <c r="AV1231" t="s">
        <v>4000</v>
      </c>
      <c r="AW1231" t="s">
        <v>320</v>
      </c>
      <c r="AX1231" t="s">
        <v>319</v>
      </c>
      <c r="AY1231" t="s">
        <v>254</v>
      </c>
      <c r="AZ1231" t="s">
        <v>230</v>
      </c>
      <c r="BA1231" t="s">
        <v>395</v>
      </c>
      <c r="BB1231" t="s">
        <v>380</v>
      </c>
      <c r="BC1231" t="s">
        <v>3927</v>
      </c>
      <c r="BD1231" t="s">
        <v>3927</v>
      </c>
      <c r="BE1231" t="s">
        <v>3927</v>
      </c>
      <c r="BF1231">
        <v>12</v>
      </c>
    </row>
    <row r="1232" spans="1:58" x14ac:dyDescent="0.3">
      <c r="A1232">
        <v>2026</v>
      </c>
      <c r="B1232">
        <v>202605</v>
      </c>
      <c r="C1232">
        <v>5</v>
      </c>
      <c r="D1232" s="14">
        <v>20001621921443</v>
      </c>
      <c r="E1232" t="s">
        <v>2810</v>
      </c>
      <c r="F1232" s="2">
        <v>46146.478807870371</v>
      </c>
      <c r="G1232" s="2">
        <v>46146</v>
      </c>
      <c r="I1232" t="s">
        <v>224</v>
      </c>
      <c r="J1232" t="s">
        <v>230</v>
      </c>
      <c r="L1232" t="s">
        <v>8036</v>
      </c>
      <c r="M1232" t="s">
        <v>1713</v>
      </c>
      <c r="N1232" t="s">
        <v>546</v>
      </c>
      <c r="O1232" t="s">
        <v>554</v>
      </c>
      <c r="Q1232" t="s">
        <v>8037</v>
      </c>
      <c r="R1232" t="s">
        <v>2809</v>
      </c>
      <c r="S1232" t="s">
        <v>8038</v>
      </c>
      <c r="T1232" t="s">
        <v>8039</v>
      </c>
      <c r="U1232" t="s">
        <v>4796</v>
      </c>
      <c r="V1232" t="s">
        <v>2024</v>
      </c>
      <c r="W1232" t="s">
        <v>245</v>
      </c>
      <c r="X1232" t="s">
        <v>225</v>
      </c>
      <c r="Z1232">
        <v>4</v>
      </c>
      <c r="AA1232" t="s">
        <v>3921</v>
      </c>
      <c r="AB1232" t="s">
        <v>8040</v>
      </c>
      <c r="AC1232">
        <v>46150.849872685183</v>
      </c>
      <c r="AD1232">
        <v>46150</v>
      </c>
      <c r="AE1232" t="s">
        <v>3938</v>
      </c>
      <c r="AG1232" t="s">
        <v>6701</v>
      </c>
      <c r="AH1232">
        <v>6108820129</v>
      </c>
      <c r="AI1232" t="s">
        <v>8041</v>
      </c>
      <c r="AM1232" t="s">
        <v>3925</v>
      </c>
      <c r="AN1232" t="s">
        <v>3926</v>
      </c>
      <c r="AO1232" t="s">
        <v>268</v>
      </c>
      <c r="AP1232" t="s">
        <v>386</v>
      </c>
      <c r="AQ1232" t="s">
        <v>3940</v>
      </c>
      <c r="AU1232" t="s">
        <v>4149</v>
      </c>
      <c r="AV1232" t="s">
        <v>4000</v>
      </c>
      <c r="AW1232" t="s">
        <v>1191</v>
      </c>
      <c r="AX1232" t="s">
        <v>1190</v>
      </c>
      <c r="AY1232" t="s">
        <v>254</v>
      </c>
      <c r="AZ1232" t="s">
        <v>230</v>
      </c>
      <c r="BA1232" t="s">
        <v>273</v>
      </c>
      <c r="BB1232" t="s">
        <v>380</v>
      </c>
      <c r="BC1232" t="s">
        <v>3927</v>
      </c>
      <c r="BD1232" t="s">
        <v>3927</v>
      </c>
      <c r="BE1232" t="s">
        <v>3927</v>
      </c>
      <c r="BF1232">
        <v>12</v>
      </c>
    </row>
    <row r="1233" spans="1:58" x14ac:dyDescent="0.3">
      <c r="A1233">
        <v>2026</v>
      </c>
      <c r="B1233">
        <v>202605</v>
      </c>
      <c r="C1233">
        <v>5</v>
      </c>
      <c r="D1233" s="14">
        <v>20001621920979</v>
      </c>
      <c r="E1233" t="s">
        <v>2810</v>
      </c>
      <c r="F1233" s="2">
        <v>46146.46402777778</v>
      </c>
      <c r="G1233" s="2">
        <v>46149</v>
      </c>
      <c r="I1233" t="s">
        <v>224</v>
      </c>
      <c r="J1233" t="s">
        <v>230</v>
      </c>
      <c r="L1233" t="s">
        <v>3795</v>
      </c>
      <c r="M1233" t="s">
        <v>694</v>
      </c>
      <c r="N1233" t="s">
        <v>322</v>
      </c>
      <c r="O1233" t="s">
        <v>331</v>
      </c>
      <c r="Q1233" t="s">
        <v>8042</v>
      </c>
      <c r="R1233" t="s">
        <v>2809</v>
      </c>
      <c r="S1233" t="s">
        <v>5687</v>
      </c>
      <c r="T1233" t="s">
        <v>5688</v>
      </c>
      <c r="U1233" t="s">
        <v>3034</v>
      </c>
      <c r="V1233" t="s">
        <v>647</v>
      </c>
      <c r="W1233" t="s">
        <v>245</v>
      </c>
      <c r="X1233" t="s">
        <v>225</v>
      </c>
      <c r="Z1233">
        <v>4</v>
      </c>
      <c r="AA1233" t="s">
        <v>3921</v>
      </c>
      <c r="AB1233" t="s">
        <v>3995</v>
      </c>
      <c r="AC1233">
        <v>46155.513055555559</v>
      </c>
      <c r="AD1233">
        <v>46153</v>
      </c>
      <c r="AE1233" t="s">
        <v>3938</v>
      </c>
      <c r="AG1233" t="s">
        <v>5111</v>
      </c>
      <c r="AH1233">
        <v>1038416537</v>
      </c>
      <c r="AI1233" t="s">
        <v>8043</v>
      </c>
      <c r="AM1233" t="s">
        <v>3925</v>
      </c>
      <c r="AN1233" t="s">
        <v>3926</v>
      </c>
      <c r="AO1233" t="s">
        <v>268</v>
      </c>
      <c r="AP1233" t="s">
        <v>386</v>
      </c>
      <c r="AQ1233" t="s">
        <v>3998</v>
      </c>
      <c r="AW1233" t="s">
        <v>227</v>
      </c>
      <c r="AX1233" t="s">
        <v>226</v>
      </c>
      <c r="AY1233" t="s">
        <v>254</v>
      </c>
      <c r="AZ1233" t="s">
        <v>230</v>
      </c>
      <c r="BA1233" t="s">
        <v>344</v>
      </c>
      <c r="BB1233" t="s">
        <v>232</v>
      </c>
      <c r="BC1233" t="s">
        <v>3927</v>
      </c>
      <c r="BD1233" t="s">
        <v>3927</v>
      </c>
      <c r="BE1233" t="s">
        <v>3927</v>
      </c>
      <c r="BF1233">
        <v>23</v>
      </c>
    </row>
    <row r="1234" spans="1:58" x14ac:dyDescent="0.3">
      <c r="A1234">
        <v>2026</v>
      </c>
      <c r="B1234">
        <v>202605</v>
      </c>
      <c r="C1234">
        <v>5</v>
      </c>
      <c r="D1234" s="14">
        <v>20001621920785</v>
      </c>
      <c r="E1234" t="s">
        <v>2810</v>
      </c>
      <c r="F1234" s="2">
        <v>46146.490740740737</v>
      </c>
      <c r="G1234" s="2">
        <v>46147</v>
      </c>
      <c r="I1234" t="s">
        <v>224</v>
      </c>
      <c r="J1234" t="s">
        <v>230</v>
      </c>
      <c r="L1234" t="s">
        <v>3712</v>
      </c>
      <c r="M1234" t="s">
        <v>902</v>
      </c>
      <c r="N1234" t="s">
        <v>752</v>
      </c>
      <c r="O1234" t="s">
        <v>623</v>
      </c>
      <c r="Q1234" t="s">
        <v>8044</v>
      </c>
      <c r="R1234" t="s">
        <v>2809</v>
      </c>
      <c r="S1234" t="s">
        <v>8045</v>
      </c>
      <c r="T1234" t="s">
        <v>8046</v>
      </c>
      <c r="U1234" t="s">
        <v>4008</v>
      </c>
      <c r="V1234" t="s">
        <v>980</v>
      </c>
      <c r="W1234" t="s">
        <v>245</v>
      </c>
      <c r="X1234" t="s">
        <v>225</v>
      </c>
      <c r="Z1234">
        <v>4</v>
      </c>
      <c r="AA1234" t="s">
        <v>3921</v>
      </c>
      <c r="AB1234" t="s">
        <v>8047</v>
      </c>
      <c r="AC1234">
        <v>46153.358344907407</v>
      </c>
      <c r="AD1234">
        <v>46151</v>
      </c>
      <c r="AE1234" t="s">
        <v>3938</v>
      </c>
      <c r="AG1234" t="s">
        <v>5098</v>
      </c>
      <c r="AH1234">
        <v>6108835972</v>
      </c>
      <c r="AI1234" t="s">
        <v>8048</v>
      </c>
      <c r="AM1234" t="s">
        <v>3925</v>
      </c>
      <c r="AN1234" t="s">
        <v>3926</v>
      </c>
      <c r="AO1234" t="s">
        <v>268</v>
      </c>
      <c r="AP1234" t="s">
        <v>249</v>
      </c>
      <c r="AQ1234" t="s">
        <v>3940</v>
      </c>
      <c r="AU1234" t="s">
        <v>4220</v>
      </c>
      <c r="AV1234" t="s">
        <v>4000</v>
      </c>
      <c r="AW1234" t="s">
        <v>320</v>
      </c>
      <c r="AX1234" t="s">
        <v>319</v>
      </c>
      <c r="AY1234" t="s">
        <v>254</v>
      </c>
      <c r="AZ1234" t="s">
        <v>230</v>
      </c>
      <c r="BA1234" t="s">
        <v>395</v>
      </c>
      <c r="BB1234" t="s">
        <v>380</v>
      </c>
      <c r="BC1234" t="s">
        <v>3927</v>
      </c>
      <c r="BD1234" t="s">
        <v>3927</v>
      </c>
      <c r="BE1234" t="s">
        <v>3927</v>
      </c>
      <c r="BF1234">
        <v>12</v>
      </c>
    </row>
    <row r="1235" spans="1:58" x14ac:dyDescent="0.3">
      <c r="A1235">
        <v>2026</v>
      </c>
      <c r="B1235">
        <v>202605</v>
      </c>
      <c r="C1235">
        <v>5</v>
      </c>
      <c r="D1235" s="14">
        <v>20001621920521</v>
      </c>
      <c r="E1235" t="s">
        <v>2810</v>
      </c>
      <c r="F1235" s="2">
        <v>46146.481550925928</v>
      </c>
      <c r="G1235" s="2">
        <v>46147</v>
      </c>
      <c r="I1235" t="s">
        <v>224</v>
      </c>
      <c r="J1235" t="s">
        <v>230</v>
      </c>
      <c r="L1235" t="s">
        <v>3357</v>
      </c>
      <c r="M1235" t="s">
        <v>309</v>
      </c>
      <c r="N1235" t="s">
        <v>297</v>
      </c>
      <c r="O1235" t="s">
        <v>283</v>
      </c>
      <c r="Q1235" t="s">
        <v>8049</v>
      </c>
      <c r="R1235" t="s">
        <v>2809</v>
      </c>
      <c r="S1235" t="s">
        <v>5089</v>
      </c>
      <c r="T1235" t="s">
        <v>5090</v>
      </c>
      <c r="U1235" t="s">
        <v>3034</v>
      </c>
      <c r="V1235" t="s">
        <v>647</v>
      </c>
      <c r="W1235" t="s">
        <v>245</v>
      </c>
      <c r="X1235" t="s">
        <v>225</v>
      </c>
      <c r="Z1235">
        <v>3</v>
      </c>
      <c r="AA1235" t="s">
        <v>3921</v>
      </c>
      <c r="AB1235" t="s">
        <v>5236</v>
      </c>
      <c r="AC1235">
        <v>46150.85659722222</v>
      </c>
      <c r="AD1235">
        <v>46150</v>
      </c>
      <c r="AE1235" t="s">
        <v>3938</v>
      </c>
      <c r="AG1235" t="s">
        <v>5006</v>
      </c>
      <c r="AH1235">
        <v>6108737702</v>
      </c>
      <c r="AI1235" t="s">
        <v>8050</v>
      </c>
      <c r="AM1235" t="s">
        <v>3925</v>
      </c>
      <c r="AN1235" t="s">
        <v>3926</v>
      </c>
      <c r="AO1235" t="s">
        <v>268</v>
      </c>
      <c r="AP1235" t="s">
        <v>304</v>
      </c>
      <c r="AQ1235" t="s">
        <v>3940</v>
      </c>
      <c r="AU1235" t="s">
        <v>4149</v>
      </c>
      <c r="AV1235" t="s">
        <v>4000</v>
      </c>
      <c r="AW1235" t="s">
        <v>227</v>
      </c>
      <c r="AX1235" t="s">
        <v>226</v>
      </c>
      <c r="AY1235" t="s">
        <v>254</v>
      </c>
      <c r="AZ1235" t="s">
        <v>230</v>
      </c>
      <c r="BA1235" t="s">
        <v>273</v>
      </c>
      <c r="BB1235" t="s">
        <v>380</v>
      </c>
      <c r="BC1235" t="s">
        <v>3927</v>
      </c>
      <c r="BD1235" t="s">
        <v>3927</v>
      </c>
      <c r="BE1235" t="s">
        <v>3927</v>
      </c>
      <c r="BF1235">
        <v>5</v>
      </c>
    </row>
    <row r="1236" spans="1:58" x14ac:dyDescent="0.3">
      <c r="A1236">
        <v>2026</v>
      </c>
      <c r="B1236">
        <v>202605</v>
      </c>
      <c r="C1236">
        <v>5</v>
      </c>
      <c r="D1236" s="14">
        <v>20001621920111</v>
      </c>
      <c r="E1236" t="s">
        <v>2810</v>
      </c>
      <c r="F1236" s="2">
        <v>46146.468240740738</v>
      </c>
      <c r="G1236" s="2">
        <v>46151</v>
      </c>
      <c r="I1236" t="s">
        <v>224</v>
      </c>
      <c r="J1236" t="s">
        <v>230</v>
      </c>
      <c r="L1236" t="s">
        <v>323</v>
      </c>
      <c r="M1236" t="s">
        <v>309</v>
      </c>
      <c r="N1236" t="s">
        <v>297</v>
      </c>
      <c r="O1236" t="s">
        <v>283</v>
      </c>
      <c r="Q1236" t="s">
        <v>8051</v>
      </c>
      <c r="R1236" t="s">
        <v>2809</v>
      </c>
      <c r="S1236" t="s">
        <v>5133</v>
      </c>
      <c r="T1236" t="s">
        <v>5134</v>
      </c>
      <c r="U1236" t="s">
        <v>3034</v>
      </c>
      <c r="V1236" t="s">
        <v>647</v>
      </c>
      <c r="W1236" t="s">
        <v>245</v>
      </c>
      <c r="X1236" t="s">
        <v>225</v>
      </c>
      <c r="Z1236">
        <v>4</v>
      </c>
      <c r="AA1236" t="s">
        <v>3921</v>
      </c>
      <c r="AB1236" t="s">
        <v>3995</v>
      </c>
      <c r="AC1236">
        <v>46155.513020833336</v>
      </c>
      <c r="AD1236">
        <v>46155</v>
      </c>
      <c r="AE1236" t="s">
        <v>3938</v>
      </c>
      <c r="AG1236" t="s">
        <v>5135</v>
      </c>
      <c r="AH1236">
        <v>6108820109</v>
      </c>
      <c r="AI1236" t="s">
        <v>8052</v>
      </c>
      <c r="AM1236" t="s">
        <v>3925</v>
      </c>
      <c r="AN1236" t="s">
        <v>3926</v>
      </c>
      <c r="AO1236" t="s">
        <v>268</v>
      </c>
      <c r="AP1236" t="s">
        <v>386</v>
      </c>
      <c r="AQ1236" t="s">
        <v>3998</v>
      </c>
      <c r="AW1236" t="s">
        <v>227</v>
      </c>
      <c r="AX1236" t="s">
        <v>226</v>
      </c>
      <c r="AY1236" t="s">
        <v>254</v>
      </c>
      <c r="AZ1236" t="s">
        <v>230</v>
      </c>
      <c r="BA1236" t="s">
        <v>395</v>
      </c>
      <c r="BB1236" t="s">
        <v>380</v>
      </c>
      <c r="BC1236" t="s">
        <v>3927</v>
      </c>
      <c r="BD1236" t="s">
        <v>3927</v>
      </c>
      <c r="BE1236" t="s">
        <v>3927</v>
      </c>
      <c r="BF1236">
        <v>12</v>
      </c>
    </row>
    <row r="1237" spans="1:58" x14ac:dyDescent="0.3">
      <c r="A1237">
        <v>2026</v>
      </c>
      <c r="B1237">
        <v>202605</v>
      </c>
      <c r="C1237">
        <v>5</v>
      </c>
      <c r="D1237" s="14">
        <v>20001621919277</v>
      </c>
      <c r="E1237" t="s">
        <v>2810</v>
      </c>
      <c r="F1237" s="2">
        <v>46146.47320601852</v>
      </c>
      <c r="G1237" s="2">
        <v>46147</v>
      </c>
      <c r="I1237" t="s">
        <v>224</v>
      </c>
      <c r="J1237" t="s">
        <v>230</v>
      </c>
      <c r="L1237" t="s">
        <v>4240</v>
      </c>
      <c r="M1237" t="s">
        <v>309</v>
      </c>
      <c r="N1237" t="s">
        <v>297</v>
      </c>
      <c r="O1237" t="s">
        <v>283</v>
      </c>
      <c r="Q1237" t="s">
        <v>8053</v>
      </c>
      <c r="R1237" t="s">
        <v>2809</v>
      </c>
      <c r="S1237" t="s">
        <v>1067</v>
      </c>
      <c r="T1237" t="s">
        <v>1068</v>
      </c>
      <c r="U1237" t="s">
        <v>258</v>
      </c>
      <c r="V1237" t="s">
        <v>247</v>
      </c>
      <c r="W1237" t="s">
        <v>245</v>
      </c>
      <c r="X1237" t="s">
        <v>225</v>
      </c>
      <c r="Z1237">
        <v>1</v>
      </c>
      <c r="AA1237" t="s">
        <v>3921</v>
      </c>
      <c r="AB1237" t="s">
        <v>8054</v>
      </c>
      <c r="AC1237">
        <v>46148.623182870368</v>
      </c>
      <c r="AD1237">
        <v>46148</v>
      </c>
      <c r="AE1237" t="s">
        <v>3938</v>
      </c>
      <c r="AG1237" t="s">
        <v>410</v>
      </c>
      <c r="AH1237">
        <v>6108832024</v>
      </c>
      <c r="AI1237" t="s">
        <v>8055</v>
      </c>
      <c r="AM1237" t="s">
        <v>3925</v>
      </c>
      <c r="AN1237" t="s">
        <v>3926</v>
      </c>
      <c r="AO1237" t="s">
        <v>268</v>
      </c>
      <c r="AP1237" t="s">
        <v>386</v>
      </c>
      <c r="AQ1237" t="s">
        <v>3940</v>
      </c>
      <c r="AU1237" t="s">
        <v>4282</v>
      </c>
      <c r="AV1237" t="s">
        <v>4000</v>
      </c>
      <c r="AW1237" t="s">
        <v>320</v>
      </c>
      <c r="AX1237" t="s">
        <v>319</v>
      </c>
      <c r="AY1237" t="s">
        <v>254</v>
      </c>
      <c r="AZ1237" t="s">
        <v>230</v>
      </c>
      <c r="BA1237" t="s">
        <v>395</v>
      </c>
      <c r="BB1237" t="s">
        <v>380</v>
      </c>
      <c r="BC1237" t="s">
        <v>3927</v>
      </c>
      <c r="BD1237" t="s">
        <v>3927</v>
      </c>
      <c r="BE1237" t="s">
        <v>3927</v>
      </c>
      <c r="BF1237">
        <v>12</v>
      </c>
    </row>
    <row r="1238" spans="1:58" x14ac:dyDescent="0.3">
      <c r="A1238">
        <v>2026</v>
      </c>
      <c r="B1238">
        <v>202605</v>
      </c>
      <c r="C1238">
        <v>5</v>
      </c>
      <c r="D1238" s="14">
        <v>20001621918347</v>
      </c>
      <c r="E1238" t="s">
        <v>2810</v>
      </c>
      <c r="F1238" s="2">
        <v>46146.475289351853</v>
      </c>
      <c r="G1238" s="2">
        <v>46148</v>
      </c>
      <c r="I1238" t="s">
        <v>224</v>
      </c>
      <c r="J1238" t="s">
        <v>230</v>
      </c>
      <c r="L1238" t="s">
        <v>8056</v>
      </c>
      <c r="M1238" t="s">
        <v>392</v>
      </c>
      <c r="N1238" t="s">
        <v>353</v>
      </c>
      <c r="O1238" t="s">
        <v>283</v>
      </c>
      <c r="Q1238" t="s">
        <v>8057</v>
      </c>
      <c r="R1238" t="s">
        <v>2809</v>
      </c>
      <c r="S1238" t="s">
        <v>5599</v>
      </c>
      <c r="T1238" t="s">
        <v>5600</v>
      </c>
      <c r="U1238" t="s">
        <v>4796</v>
      </c>
      <c r="V1238" t="s">
        <v>2024</v>
      </c>
      <c r="W1238" t="s">
        <v>245</v>
      </c>
      <c r="X1238" t="s">
        <v>225</v>
      </c>
      <c r="Z1238">
        <v>4</v>
      </c>
      <c r="AA1238" t="s">
        <v>3921</v>
      </c>
      <c r="AB1238" t="s">
        <v>8058</v>
      </c>
      <c r="AC1238">
        <v>46153.691145833334</v>
      </c>
      <c r="AD1238">
        <v>46152</v>
      </c>
      <c r="AE1238" t="s">
        <v>3938</v>
      </c>
      <c r="AG1238" t="s">
        <v>2026</v>
      </c>
      <c r="AH1238">
        <v>6108837911</v>
      </c>
      <c r="AI1238" t="s">
        <v>8059</v>
      </c>
      <c r="AM1238" t="s">
        <v>3925</v>
      </c>
      <c r="AN1238" t="s">
        <v>3926</v>
      </c>
      <c r="AO1238" t="s">
        <v>268</v>
      </c>
      <c r="AP1238" t="s">
        <v>386</v>
      </c>
      <c r="AQ1238" t="s">
        <v>3940</v>
      </c>
      <c r="AU1238" t="s">
        <v>4220</v>
      </c>
      <c r="AV1238" t="s">
        <v>4000</v>
      </c>
      <c r="AW1238" t="s">
        <v>320</v>
      </c>
      <c r="AX1238" t="s">
        <v>319</v>
      </c>
      <c r="AY1238" t="s">
        <v>254</v>
      </c>
      <c r="AZ1238" t="s">
        <v>230</v>
      </c>
      <c r="BA1238" t="s">
        <v>395</v>
      </c>
      <c r="BB1238" t="s">
        <v>380</v>
      </c>
      <c r="BC1238" t="s">
        <v>3927</v>
      </c>
      <c r="BD1238" t="s">
        <v>3927</v>
      </c>
      <c r="BE1238" t="s">
        <v>3927</v>
      </c>
      <c r="BF1238">
        <v>12</v>
      </c>
    </row>
    <row r="1239" spans="1:58" x14ac:dyDescent="0.3">
      <c r="A1239">
        <v>2026</v>
      </c>
      <c r="B1239">
        <v>202605</v>
      </c>
      <c r="C1239">
        <v>5</v>
      </c>
      <c r="D1239" s="14">
        <v>20001621917648</v>
      </c>
      <c r="E1239" t="s">
        <v>2810</v>
      </c>
      <c r="F1239" s="2">
        <v>46146.48510416667</v>
      </c>
      <c r="G1239" s="2">
        <v>46150</v>
      </c>
      <c r="I1239" t="s">
        <v>224</v>
      </c>
      <c r="J1239" t="s">
        <v>230</v>
      </c>
      <c r="L1239" t="s">
        <v>3641</v>
      </c>
      <c r="M1239" t="s">
        <v>309</v>
      </c>
      <c r="N1239" t="s">
        <v>297</v>
      </c>
      <c r="O1239" t="s">
        <v>283</v>
      </c>
      <c r="Q1239" t="s">
        <v>8060</v>
      </c>
      <c r="R1239" t="s">
        <v>2809</v>
      </c>
      <c r="S1239" t="s">
        <v>5089</v>
      </c>
      <c r="T1239" t="s">
        <v>5090</v>
      </c>
      <c r="U1239" t="s">
        <v>3034</v>
      </c>
      <c r="V1239" t="s">
        <v>647</v>
      </c>
      <c r="W1239" t="s">
        <v>245</v>
      </c>
      <c r="X1239" t="s">
        <v>387</v>
      </c>
      <c r="Z1239">
        <v>4</v>
      </c>
      <c r="AA1239" t="s">
        <v>3921</v>
      </c>
      <c r="AB1239" t="s">
        <v>8061</v>
      </c>
      <c r="AC1239">
        <v>46154.683587962965</v>
      </c>
      <c r="AD1239">
        <v>46154</v>
      </c>
      <c r="AE1239" t="s">
        <v>3938</v>
      </c>
      <c r="AG1239" t="s">
        <v>5006</v>
      </c>
      <c r="AH1239">
        <v>6108837941</v>
      </c>
      <c r="AI1239" t="s">
        <v>8062</v>
      </c>
      <c r="AM1239" t="s">
        <v>3925</v>
      </c>
      <c r="AN1239" t="s">
        <v>3926</v>
      </c>
      <c r="AO1239" t="s">
        <v>268</v>
      </c>
      <c r="AP1239" t="s">
        <v>386</v>
      </c>
      <c r="AQ1239" t="s">
        <v>3940</v>
      </c>
      <c r="AU1239" t="s">
        <v>3999</v>
      </c>
      <c r="AV1239" t="s">
        <v>4000</v>
      </c>
      <c r="AW1239" t="s">
        <v>447</v>
      </c>
      <c r="AX1239" t="s">
        <v>446</v>
      </c>
      <c r="AY1239" t="s">
        <v>253</v>
      </c>
      <c r="AZ1239" t="s">
        <v>230</v>
      </c>
      <c r="BA1239" t="s">
        <v>273</v>
      </c>
      <c r="BB1239" t="s">
        <v>380</v>
      </c>
      <c r="BC1239" t="s">
        <v>3927</v>
      </c>
      <c r="BD1239" t="s">
        <v>3927</v>
      </c>
      <c r="BE1239" t="s">
        <v>3927</v>
      </c>
      <c r="BF1239">
        <v>12</v>
      </c>
    </row>
    <row r="1240" spans="1:58" x14ac:dyDescent="0.3">
      <c r="A1240">
        <v>2026</v>
      </c>
      <c r="B1240">
        <v>202605</v>
      </c>
      <c r="C1240">
        <v>5</v>
      </c>
      <c r="D1240" s="14">
        <v>20001621917638</v>
      </c>
      <c r="E1240" t="s">
        <v>2810</v>
      </c>
      <c r="F1240" s="2">
        <v>46146.484814814816</v>
      </c>
      <c r="G1240" s="2">
        <v>46147</v>
      </c>
      <c r="I1240" t="s">
        <v>224</v>
      </c>
      <c r="J1240" t="s">
        <v>230</v>
      </c>
      <c r="L1240" t="s">
        <v>2933</v>
      </c>
      <c r="M1240" t="s">
        <v>334</v>
      </c>
      <c r="N1240" t="s">
        <v>322</v>
      </c>
      <c r="O1240" t="s">
        <v>331</v>
      </c>
      <c r="Q1240" t="s">
        <v>8063</v>
      </c>
      <c r="R1240" t="s">
        <v>2809</v>
      </c>
      <c r="S1240" t="s">
        <v>7831</v>
      </c>
      <c r="T1240" t="s">
        <v>7832</v>
      </c>
      <c r="U1240" t="s">
        <v>4796</v>
      </c>
      <c r="V1240" t="s">
        <v>2024</v>
      </c>
      <c r="W1240" t="s">
        <v>245</v>
      </c>
      <c r="X1240" t="s">
        <v>225</v>
      </c>
      <c r="Z1240">
        <v>4</v>
      </c>
      <c r="AA1240" t="s">
        <v>3921</v>
      </c>
      <c r="AB1240" t="s">
        <v>8064</v>
      </c>
      <c r="AC1240">
        <v>46153.691145833334</v>
      </c>
      <c r="AD1240">
        <v>46151</v>
      </c>
      <c r="AE1240" t="s">
        <v>3938</v>
      </c>
      <c r="AG1240" t="s">
        <v>6332</v>
      </c>
      <c r="AH1240">
        <v>6069986599</v>
      </c>
      <c r="AI1240" t="s">
        <v>8065</v>
      </c>
      <c r="AM1240" t="s">
        <v>3925</v>
      </c>
      <c r="AN1240" t="s">
        <v>3926</v>
      </c>
      <c r="AO1240" t="s">
        <v>268</v>
      </c>
      <c r="AP1240" t="s">
        <v>249</v>
      </c>
      <c r="AQ1240" t="s">
        <v>3940</v>
      </c>
      <c r="AU1240" t="s">
        <v>3999</v>
      </c>
      <c r="AV1240" t="s">
        <v>4000</v>
      </c>
      <c r="AW1240" t="s">
        <v>227</v>
      </c>
      <c r="AX1240" t="s">
        <v>226</v>
      </c>
      <c r="AY1240" t="s">
        <v>254</v>
      </c>
      <c r="AZ1240" t="s">
        <v>230</v>
      </c>
      <c r="BA1240" t="s">
        <v>273</v>
      </c>
      <c r="BB1240" t="s">
        <v>380</v>
      </c>
      <c r="BC1240" t="s">
        <v>3927</v>
      </c>
      <c r="BD1240" t="s">
        <v>3927</v>
      </c>
      <c r="BE1240" t="s">
        <v>3927</v>
      </c>
      <c r="BF1240">
        <v>1</v>
      </c>
    </row>
    <row r="1241" spans="1:58" x14ac:dyDescent="0.3">
      <c r="A1241">
        <v>2026</v>
      </c>
      <c r="B1241">
        <v>202605</v>
      </c>
      <c r="C1241">
        <v>5</v>
      </c>
      <c r="D1241" s="14">
        <v>20001621916880</v>
      </c>
      <c r="E1241" t="s">
        <v>2810</v>
      </c>
      <c r="F1241" s="2">
        <v>46146.493611111109</v>
      </c>
      <c r="G1241" s="2">
        <v>46147</v>
      </c>
      <c r="I1241" t="s">
        <v>224</v>
      </c>
      <c r="J1241" t="s">
        <v>230</v>
      </c>
      <c r="L1241" t="s">
        <v>8066</v>
      </c>
      <c r="M1241" t="s">
        <v>1831</v>
      </c>
      <c r="N1241" t="s">
        <v>353</v>
      </c>
      <c r="O1241" t="s">
        <v>283</v>
      </c>
      <c r="Q1241" t="s">
        <v>8067</v>
      </c>
      <c r="R1241" t="s">
        <v>2809</v>
      </c>
      <c r="S1241" t="s">
        <v>6002</v>
      </c>
      <c r="T1241" t="s">
        <v>6003</v>
      </c>
      <c r="U1241" t="s">
        <v>3034</v>
      </c>
      <c r="V1241" t="s">
        <v>647</v>
      </c>
      <c r="W1241" t="s">
        <v>245</v>
      </c>
      <c r="X1241" t="s">
        <v>225</v>
      </c>
      <c r="Z1241">
        <v>4</v>
      </c>
      <c r="AA1241" t="s">
        <v>3921</v>
      </c>
      <c r="AB1241" t="s">
        <v>3995</v>
      </c>
      <c r="AC1241">
        <v>46153.458240740743</v>
      </c>
      <c r="AD1241">
        <v>46151</v>
      </c>
      <c r="AE1241" t="s">
        <v>3938</v>
      </c>
      <c r="AG1241" t="s">
        <v>5111</v>
      </c>
      <c r="AH1241">
        <v>6108823136</v>
      </c>
      <c r="AI1241" t="s">
        <v>8068</v>
      </c>
      <c r="AM1241" t="s">
        <v>3925</v>
      </c>
      <c r="AN1241" t="s">
        <v>3926</v>
      </c>
      <c r="AO1241" t="s">
        <v>268</v>
      </c>
      <c r="AP1241" t="s">
        <v>304</v>
      </c>
      <c r="AQ1241" t="s">
        <v>3998</v>
      </c>
      <c r="AU1241" t="s">
        <v>4220</v>
      </c>
      <c r="AV1241" t="s">
        <v>4000</v>
      </c>
      <c r="AW1241" t="s">
        <v>320</v>
      </c>
      <c r="AX1241" t="s">
        <v>319</v>
      </c>
      <c r="AY1241" t="s">
        <v>254</v>
      </c>
      <c r="AZ1241" t="s">
        <v>230</v>
      </c>
      <c r="BA1241" t="s">
        <v>395</v>
      </c>
      <c r="BB1241" t="s">
        <v>380</v>
      </c>
      <c r="BC1241" t="s">
        <v>3927</v>
      </c>
      <c r="BD1241" t="s">
        <v>3927</v>
      </c>
      <c r="BE1241" t="s">
        <v>3927</v>
      </c>
      <c r="BF1241">
        <v>12</v>
      </c>
    </row>
    <row r="1242" spans="1:58" x14ac:dyDescent="0.3">
      <c r="A1242">
        <v>2026</v>
      </c>
      <c r="B1242">
        <v>202605</v>
      </c>
      <c r="C1242">
        <v>5</v>
      </c>
      <c r="D1242" s="14">
        <v>20001621915967</v>
      </c>
      <c r="E1242" t="s">
        <v>2810</v>
      </c>
      <c r="F1242" s="2">
        <v>46146.462696759256</v>
      </c>
      <c r="G1242" s="2">
        <v>46148</v>
      </c>
      <c r="I1242" t="s">
        <v>224</v>
      </c>
      <c r="J1242" t="s">
        <v>230</v>
      </c>
      <c r="L1242" t="s">
        <v>3634</v>
      </c>
      <c r="M1242" t="s">
        <v>309</v>
      </c>
      <c r="N1242" t="s">
        <v>297</v>
      </c>
      <c r="O1242" t="s">
        <v>283</v>
      </c>
      <c r="Q1242" t="s">
        <v>8069</v>
      </c>
      <c r="R1242" t="s">
        <v>2809</v>
      </c>
      <c r="S1242" t="s">
        <v>5701</v>
      </c>
      <c r="T1242" t="s">
        <v>5702</v>
      </c>
      <c r="U1242" t="s">
        <v>3034</v>
      </c>
      <c r="V1242" t="s">
        <v>647</v>
      </c>
      <c r="W1242" t="s">
        <v>245</v>
      </c>
      <c r="X1242" t="s">
        <v>225</v>
      </c>
      <c r="Z1242">
        <v>4</v>
      </c>
      <c r="AA1242" t="s">
        <v>3921</v>
      </c>
      <c r="AB1242" t="s">
        <v>7695</v>
      </c>
      <c r="AC1242">
        <v>46153.354085648149</v>
      </c>
      <c r="AD1242">
        <v>46152</v>
      </c>
      <c r="AE1242" t="s">
        <v>3938</v>
      </c>
      <c r="AG1242" t="s">
        <v>5111</v>
      </c>
      <c r="AH1242">
        <v>6107612281</v>
      </c>
      <c r="AI1242" t="s">
        <v>8070</v>
      </c>
      <c r="AM1242" t="s">
        <v>3925</v>
      </c>
      <c r="AN1242" t="s">
        <v>3926</v>
      </c>
      <c r="AO1242" t="s">
        <v>268</v>
      </c>
      <c r="AP1242" t="s">
        <v>330</v>
      </c>
      <c r="AQ1242" t="s">
        <v>3940</v>
      </c>
      <c r="AU1242" t="s">
        <v>4220</v>
      </c>
      <c r="AV1242" t="s">
        <v>4000</v>
      </c>
      <c r="AW1242" t="s">
        <v>227</v>
      </c>
      <c r="AX1242" t="s">
        <v>226</v>
      </c>
      <c r="AY1242" t="s">
        <v>254</v>
      </c>
      <c r="AZ1242" t="s">
        <v>230</v>
      </c>
      <c r="BA1242" t="s">
        <v>273</v>
      </c>
      <c r="BB1242" t="s">
        <v>380</v>
      </c>
      <c r="BC1242" t="s">
        <v>3927</v>
      </c>
      <c r="BD1242" t="s">
        <v>3927</v>
      </c>
      <c r="BE1242" t="s">
        <v>3927</v>
      </c>
      <c r="BF1242">
        <v>12</v>
      </c>
    </row>
    <row r="1243" spans="1:58" x14ac:dyDescent="0.3">
      <c r="A1243">
        <v>2026</v>
      </c>
      <c r="B1243">
        <v>202605</v>
      </c>
      <c r="C1243">
        <v>5</v>
      </c>
      <c r="D1243" s="14">
        <v>20001621914608</v>
      </c>
      <c r="E1243" t="s">
        <v>2810</v>
      </c>
      <c r="F1243" s="2">
        <v>46146.481956018521</v>
      </c>
      <c r="G1243" s="2">
        <v>46147</v>
      </c>
      <c r="I1243" t="s">
        <v>224</v>
      </c>
      <c r="J1243" t="s">
        <v>230</v>
      </c>
      <c r="L1243" t="s">
        <v>8071</v>
      </c>
      <c r="M1243" t="s">
        <v>309</v>
      </c>
      <c r="N1243" t="s">
        <v>297</v>
      </c>
      <c r="O1243" t="s">
        <v>283</v>
      </c>
      <c r="Q1243" t="s">
        <v>8072</v>
      </c>
      <c r="R1243" t="s">
        <v>2809</v>
      </c>
      <c r="S1243" t="s">
        <v>5055</v>
      </c>
      <c r="T1243" t="s">
        <v>5056</v>
      </c>
      <c r="U1243" t="s">
        <v>3034</v>
      </c>
      <c r="V1243" t="s">
        <v>3994</v>
      </c>
      <c r="W1243" t="s">
        <v>245</v>
      </c>
      <c r="X1243" t="s">
        <v>225</v>
      </c>
      <c r="Z1243">
        <v>1</v>
      </c>
      <c r="AA1243" t="s">
        <v>3921</v>
      </c>
      <c r="AB1243" t="s">
        <v>8073</v>
      </c>
      <c r="AC1243">
        <v>46148.683530092596</v>
      </c>
      <c r="AD1243">
        <v>46148</v>
      </c>
      <c r="AE1243" t="s">
        <v>3938</v>
      </c>
      <c r="AG1243" t="s">
        <v>4828</v>
      </c>
      <c r="AH1243">
        <v>6107361079</v>
      </c>
      <c r="AI1243" t="s">
        <v>8074</v>
      </c>
      <c r="AM1243" t="s">
        <v>3925</v>
      </c>
      <c r="AN1243" t="s">
        <v>3926</v>
      </c>
      <c r="AO1243" t="s">
        <v>268</v>
      </c>
      <c r="AP1243" t="s">
        <v>304</v>
      </c>
      <c r="AQ1243" t="s">
        <v>3940</v>
      </c>
      <c r="AU1243" t="s">
        <v>4282</v>
      </c>
      <c r="AV1243" t="s">
        <v>4000</v>
      </c>
      <c r="AW1243" t="s">
        <v>227</v>
      </c>
      <c r="AX1243" t="s">
        <v>226</v>
      </c>
      <c r="AY1243" t="s">
        <v>254</v>
      </c>
      <c r="AZ1243" t="s">
        <v>230</v>
      </c>
      <c r="BA1243" t="s">
        <v>273</v>
      </c>
      <c r="BB1243" t="s">
        <v>380</v>
      </c>
      <c r="BC1243" t="s">
        <v>3927</v>
      </c>
      <c r="BD1243" t="s">
        <v>3927</v>
      </c>
      <c r="BE1243" t="s">
        <v>3927</v>
      </c>
      <c r="BF1243">
        <v>9</v>
      </c>
    </row>
    <row r="1244" spans="1:58" x14ac:dyDescent="0.3">
      <c r="A1244">
        <v>2026</v>
      </c>
      <c r="B1244">
        <v>202605</v>
      </c>
      <c r="C1244">
        <v>5</v>
      </c>
      <c r="D1244" s="14">
        <v>20001621901325</v>
      </c>
      <c r="E1244" t="s">
        <v>2810</v>
      </c>
      <c r="F1244" s="2">
        <v>46146.445775462962</v>
      </c>
      <c r="G1244" s="2">
        <v>46148</v>
      </c>
      <c r="I1244" t="s">
        <v>224</v>
      </c>
      <c r="J1244" t="s">
        <v>230</v>
      </c>
      <c r="L1244" t="s">
        <v>3436</v>
      </c>
      <c r="M1244" t="s">
        <v>309</v>
      </c>
      <c r="N1244" t="s">
        <v>297</v>
      </c>
      <c r="O1244" t="s">
        <v>283</v>
      </c>
      <c r="Q1244" t="s">
        <v>8075</v>
      </c>
      <c r="R1244" t="s">
        <v>2809</v>
      </c>
      <c r="S1244" t="s">
        <v>5351</v>
      </c>
      <c r="T1244" t="s">
        <v>5352</v>
      </c>
      <c r="U1244" t="s">
        <v>3034</v>
      </c>
      <c r="V1244" t="s">
        <v>647</v>
      </c>
      <c r="W1244" t="s">
        <v>245</v>
      </c>
      <c r="X1244" t="s">
        <v>387</v>
      </c>
      <c r="Z1244">
        <v>4</v>
      </c>
      <c r="AA1244" t="s">
        <v>3921</v>
      </c>
      <c r="AB1244" t="s">
        <v>5995</v>
      </c>
      <c r="AC1244">
        <v>46153.354085648149</v>
      </c>
      <c r="AD1244">
        <v>46152</v>
      </c>
      <c r="AE1244" t="s">
        <v>3938</v>
      </c>
      <c r="AG1244" t="s">
        <v>5006</v>
      </c>
      <c r="AH1244">
        <v>6108838830</v>
      </c>
      <c r="AI1244" t="s">
        <v>8076</v>
      </c>
      <c r="AM1244" t="s">
        <v>3925</v>
      </c>
      <c r="AN1244" t="s">
        <v>3926</v>
      </c>
      <c r="AO1244" t="s">
        <v>268</v>
      </c>
      <c r="AP1244" t="s">
        <v>853</v>
      </c>
      <c r="AQ1244" t="s">
        <v>3940</v>
      </c>
      <c r="AU1244" t="s">
        <v>4220</v>
      </c>
      <c r="AV1244" t="s">
        <v>4000</v>
      </c>
      <c r="AW1244" t="s">
        <v>389</v>
      </c>
      <c r="AX1244" t="s">
        <v>388</v>
      </c>
      <c r="AY1244" t="s">
        <v>253</v>
      </c>
      <c r="AZ1244" t="s">
        <v>230</v>
      </c>
      <c r="BA1244" t="s">
        <v>395</v>
      </c>
      <c r="BB1244" t="s">
        <v>380</v>
      </c>
      <c r="BC1244" t="s">
        <v>3927</v>
      </c>
      <c r="BD1244" t="s">
        <v>3927</v>
      </c>
      <c r="BE1244" t="s">
        <v>3927</v>
      </c>
      <c r="BF1244">
        <v>12</v>
      </c>
    </row>
    <row r="1245" spans="1:58" x14ac:dyDescent="0.3">
      <c r="A1245">
        <v>2026</v>
      </c>
      <c r="B1245">
        <v>202605</v>
      </c>
      <c r="C1245">
        <v>5</v>
      </c>
      <c r="D1245" s="14">
        <v>20001621900720</v>
      </c>
      <c r="E1245" t="s">
        <v>2810</v>
      </c>
      <c r="F1245" s="2">
        <v>46146.459386574075</v>
      </c>
      <c r="G1245" s="2">
        <v>46146</v>
      </c>
      <c r="I1245" t="s">
        <v>224</v>
      </c>
      <c r="J1245" t="s">
        <v>230</v>
      </c>
      <c r="L1245" t="s">
        <v>3271</v>
      </c>
      <c r="M1245" t="s">
        <v>261</v>
      </c>
      <c r="N1245" t="s">
        <v>237</v>
      </c>
      <c r="O1245" t="s">
        <v>257</v>
      </c>
      <c r="Q1245" t="s">
        <v>8077</v>
      </c>
      <c r="R1245" t="s">
        <v>2809</v>
      </c>
      <c r="S1245" t="s">
        <v>5203</v>
      </c>
      <c r="T1245" t="s">
        <v>5204</v>
      </c>
      <c r="U1245" t="s">
        <v>3034</v>
      </c>
      <c r="V1245" t="s">
        <v>647</v>
      </c>
      <c r="W1245" t="s">
        <v>245</v>
      </c>
      <c r="X1245" t="s">
        <v>225</v>
      </c>
      <c r="Z1245">
        <v>2</v>
      </c>
      <c r="AA1245" t="s">
        <v>3921</v>
      </c>
      <c r="AB1245" t="s">
        <v>7960</v>
      </c>
      <c r="AC1245">
        <v>46148.681620370371</v>
      </c>
      <c r="AD1245">
        <v>46148</v>
      </c>
      <c r="AE1245" t="s">
        <v>3938</v>
      </c>
      <c r="AG1245" t="s">
        <v>5135</v>
      </c>
      <c r="AH1245">
        <v>6108815137</v>
      </c>
      <c r="AI1245" t="s">
        <v>8078</v>
      </c>
      <c r="AM1245" t="s">
        <v>3925</v>
      </c>
      <c r="AN1245" t="s">
        <v>3926</v>
      </c>
      <c r="AO1245" t="s">
        <v>268</v>
      </c>
      <c r="AP1245" t="s">
        <v>386</v>
      </c>
      <c r="AQ1245" t="s">
        <v>3940</v>
      </c>
      <c r="AU1245" t="s">
        <v>4282</v>
      </c>
      <c r="AV1245" t="s">
        <v>4000</v>
      </c>
      <c r="AW1245" t="s">
        <v>320</v>
      </c>
      <c r="AX1245" t="s">
        <v>319</v>
      </c>
      <c r="AY1245" t="s">
        <v>254</v>
      </c>
      <c r="AZ1245" t="s">
        <v>230</v>
      </c>
      <c r="BA1245" t="s">
        <v>395</v>
      </c>
      <c r="BB1245" t="s">
        <v>380</v>
      </c>
      <c r="BC1245" t="s">
        <v>3927</v>
      </c>
      <c r="BD1245" t="s">
        <v>3927</v>
      </c>
      <c r="BE1245" t="s">
        <v>3927</v>
      </c>
      <c r="BF1245">
        <v>12</v>
      </c>
    </row>
    <row r="1246" spans="1:58" x14ac:dyDescent="0.3">
      <c r="A1246">
        <v>2026</v>
      </c>
      <c r="B1246">
        <v>202605</v>
      </c>
      <c r="C1246">
        <v>5</v>
      </c>
      <c r="D1246" s="14">
        <v>20001621900129</v>
      </c>
      <c r="E1246" t="s">
        <v>2810</v>
      </c>
      <c r="F1246" s="2">
        <v>46146.439421296294</v>
      </c>
      <c r="G1246" s="2">
        <v>46147</v>
      </c>
      <c r="I1246" t="s">
        <v>224</v>
      </c>
      <c r="J1246" t="s">
        <v>230</v>
      </c>
      <c r="L1246" t="s">
        <v>965</v>
      </c>
      <c r="M1246" t="s">
        <v>1366</v>
      </c>
      <c r="N1246" t="s">
        <v>1359</v>
      </c>
      <c r="O1246" t="s">
        <v>554</v>
      </c>
      <c r="Q1246" t="s">
        <v>8079</v>
      </c>
      <c r="R1246" t="s">
        <v>2809</v>
      </c>
      <c r="S1246" t="s">
        <v>4949</v>
      </c>
      <c r="T1246" t="s">
        <v>4950</v>
      </c>
      <c r="U1246" t="s">
        <v>3034</v>
      </c>
      <c r="V1246" t="s">
        <v>3994</v>
      </c>
      <c r="W1246" t="s">
        <v>245</v>
      </c>
      <c r="X1246" t="s">
        <v>387</v>
      </c>
      <c r="Z1246">
        <v>1</v>
      </c>
      <c r="AA1246" t="s">
        <v>3921</v>
      </c>
      <c r="AB1246" t="s">
        <v>8080</v>
      </c>
      <c r="AC1246">
        <v>46148.683530092596</v>
      </c>
      <c r="AD1246">
        <v>46148</v>
      </c>
      <c r="AE1246" t="s">
        <v>3938</v>
      </c>
      <c r="AG1246" t="s">
        <v>4828</v>
      </c>
      <c r="AH1246">
        <v>6026112098</v>
      </c>
      <c r="AI1246" t="s">
        <v>8081</v>
      </c>
      <c r="AM1246" t="s">
        <v>3925</v>
      </c>
      <c r="AN1246" t="s">
        <v>3926</v>
      </c>
      <c r="AO1246" t="s">
        <v>268</v>
      </c>
      <c r="AP1246" t="s">
        <v>304</v>
      </c>
      <c r="AQ1246" t="s">
        <v>3940</v>
      </c>
      <c r="AU1246" t="s">
        <v>4282</v>
      </c>
      <c r="AV1246" t="s">
        <v>4000</v>
      </c>
      <c r="AW1246" t="s">
        <v>622</v>
      </c>
      <c r="AX1246" t="s">
        <v>621</v>
      </c>
      <c r="AY1246" t="s">
        <v>253</v>
      </c>
      <c r="AZ1246" t="s">
        <v>230</v>
      </c>
      <c r="BA1246" t="s">
        <v>273</v>
      </c>
      <c r="BB1246" t="s">
        <v>380</v>
      </c>
      <c r="BC1246" t="s">
        <v>3927</v>
      </c>
      <c r="BD1246" t="s">
        <v>3927</v>
      </c>
      <c r="BE1246" t="s">
        <v>3927</v>
      </c>
      <c r="BF1246">
        <v>5</v>
      </c>
    </row>
    <row r="1247" spans="1:58" x14ac:dyDescent="0.3">
      <c r="A1247">
        <v>2026</v>
      </c>
      <c r="B1247">
        <v>202605</v>
      </c>
      <c r="C1247">
        <v>5</v>
      </c>
      <c r="D1247" s="14">
        <v>20001621899485</v>
      </c>
      <c r="E1247" t="s">
        <v>2810</v>
      </c>
      <c r="F1247" s="2">
        <v>46146.601041666669</v>
      </c>
      <c r="G1247" s="2">
        <v>46148</v>
      </c>
      <c r="I1247" t="s">
        <v>224</v>
      </c>
      <c r="J1247" t="s">
        <v>230</v>
      </c>
      <c r="L1247" t="s">
        <v>8082</v>
      </c>
      <c r="M1247" t="s">
        <v>946</v>
      </c>
      <c r="N1247" t="s">
        <v>938</v>
      </c>
      <c r="O1247" t="s">
        <v>331</v>
      </c>
      <c r="Q1247" t="s">
        <v>8083</v>
      </c>
      <c r="R1247" t="s">
        <v>2809</v>
      </c>
      <c r="S1247" t="s">
        <v>4807</v>
      </c>
      <c r="T1247" t="s">
        <v>4808</v>
      </c>
      <c r="U1247" t="s">
        <v>3034</v>
      </c>
      <c r="V1247" t="s">
        <v>4809</v>
      </c>
      <c r="W1247" t="s">
        <v>245</v>
      </c>
      <c r="X1247" t="s">
        <v>225</v>
      </c>
      <c r="Z1247">
        <v>0</v>
      </c>
      <c r="AA1247" t="s">
        <v>3921</v>
      </c>
      <c r="AB1247" t="s">
        <v>4810</v>
      </c>
      <c r="AC1247">
        <v>46149.597546296296</v>
      </c>
      <c r="AD1247">
        <v>46148</v>
      </c>
      <c r="AE1247" t="s">
        <v>4811</v>
      </c>
      <c r="AG1247" t="s">
        <v>4812</v>
      </c>
      <c r="AH1247">
        <v>6108793340</v>
      </c>
      <c r="AI1247" t="s">
        <v>8084</v>
      </c>
      <c r="AM1247" t="s">
        <v>3925</v>
      </c>
      <c r="AN1247" t="s">
        <v>3926</v>
      </c>
      <c r="AO1247" t="s">
        <v>4814</v>
      </c>
      <c r="AP1247" t="s">
        <v>386</v>
      </c>
      <c r="AQ1247" t="s">
        <v>4815</v>
      </c>
      <c r="AU1247" t="s">
        <v>6415</v>
      </c>
      <c r="AV1247" t="s">
        <v>4817</v>
      </c>
      <c r="AW1247" t="s">
        <v>320</v>
      </c>
      <c r="AX1247" t="s">
        <v>319</v>
      </c>
      <c r="AY1247" t="s">
        <v>254</v>
      </c>
      <c r="AZ1247" t="s">
        <v>230</v>
      </c>
      <c r="BA1247" t="s">
        <v>395</v>
      </c>
      <c r="BB1247" t="s">
        <v>380</v>
      </c>
      <c r="BC1247" t="s">
        <v>3927</v>
      </c>
      <c r="BD1247" t="s">
        <v>3927</v>
      </c>
      <c r="BE1247" t="s">
        <v>3927</v>
      </c>
      <c r="BF1247">
        <v>12</v>
      </c>
    </row>
    <row r="1248" spans="1:58" x14ac:dyDescent="0.3">
      <c r="A1248">
        <v>2026</v>
      </c>
      <c r="B1248">
        <v>202605</v>
      </c>
      <c r="C1248">
        <v>5</v>
      </c>
      <c r="D1248" s="14">
        <v>20001621899173</v>
      </c>
      <c r="E1248" t="s">
        <v>2810</v>
      </c>
      <c r="F1248" s="2">
        <v>46146.515381944446</v>
      </c>
      <c r="G1248" s="2">
        <v>46147</v>
      </c>
      <c r="I1248" t="s">
        <v>224</v>
      </c>
      <c r="J1248" t="s">
        <v>230</v>
      </c>
      <c r="M1248" t="s">
        <v>261</v>
      </c>
      <c r="N1248" t="s">
        <v>237</v>
      </c>
      <c r="O1248" t="s">
        <v>257</v>
      </c>
      <c r="Q1248" t="s">
        <v>8085</v>
      </c>
      <c r="R1248" t="s">
        <v>2809</v>
      </c>
      <c r="S1248" t="s">
        <v>4807</v>
      </c>
      <c r="T1248" t="s">
        <v>4808</v>
      </c>
      <c r="U1248" t="s">
        <v>3034</v>
      </c>
      <c r="V1248" t="s">
        <v>4809</v>
      </c>
      <c r="W1248" t="s">
        <v>245</v>
      </c>
      <c r="X1248" t="s">
        <v>387</v>
      </c>
      <c r="Z1248">
        <v>0</v>
      </c>
      <c r="AA1248" t="s">
        <v>3921</v>
      </c>
      <c r="AB1248" t="s">
        <v>4810</v>
      </c>
      <c r="AC1248">
        <v>46148.655300925922</v>
      </c>
      <c r="AD1248">
        <v>46147</v>
      </c>
      <c r="AE1248" t="s">
        <v>4811</v>
      </c>
      <c r="AG1248" t="s">
        <v>4812</v>
      </c>
      <c r="AH1248">
        <v>6108793294</v>
      </c>
      <c r="AI1248" t="s">
        <v>8086</v>
      </c>
      <c r="AM1248" t="s">
        <v>3925</v>
      </c>
      <c r="AN1248" t="s">
        <v>3926</v>
      </c>
      <c r="AO1248" t="s">
        <v>4814</v>
      </c>
      <c r="AP1248" t="s">
        <v>693</v>
      </c>
      <c r="AQ1248" t="s">
        <v>4815</v>
      </c>
      <c r="AU1248" t="s">
        <v>7260</v>
      </c>
      <c r="AV1248" t="s">
        <v>4817</v>
      </c>
      <c r="AW1248" t="s">
        <v>389</v>
      </c>
      <c r="AX1248" t="s">
        <v>388</v>
      </c>
      <c r="AY1248" t="s">
        <v>253</v>
      </c>
      <c r="AZ1248" t="s">
        <v>230</v>
      </c>
      <c r="BA1248" t="s">
        <v>395</v>
      </c>
      <c r="BB1248" t="s">
        <v>380</v>
      </c>
      <c r="BC1248" t="s">
        <v>3927</v>
      </c>
      <c r="BD1248" t="s">
        <v>3927</v>
      </c>
      <c r="BE1248" t="s">
        <v>3927</v>
      </c>
      <c r="BF1248">
        <v>12</v>
      </c>
    </row>
    <row r="1249" spans="1:58" x14ac:dyDescent="0.3">
      <c r="A1249">
        <v>2026</v>
      </c>
      <c r="B1249">
        <v>202605</v>
      </c>
      <c r="C1249">
        <v>5</v>
      </c>
      <c r="D1249" s="14">
        <v>20001621898514</v>
      </c>
      <c r="E1249" t="s">
        <v>2810</v>
      </c>
      <c r="F1249" s="2">
        <v>46146.45034722222</v>
      </c>
      <c r="G1249" s="2">
        <v>46148</v>
      </c>
      <c r="I1249" t="s">
        <v>224</v>
      </c>
      <c r="J1249" t="s">
        <v>230</v>
      </c>
      <c r="L1249" t="s">
        <v>8087</v>
      </c>
      <c r="M1249" t="s">
        <v>309</v>
      </c>
      <c r="N1249" t="s">
        <v>297</v>
      </c>
      <c r="O1249" t="s">
        <v>283</v>
      </c>
      <c r="Q1249" t="s">
        <v>8088</v>
      </c>
      <c r="R1249" t="s">
        <v>2809</v>
      </c>
      <c r="S1249" t="s">
        <v>5701</v>
      </c>
      <c r="T1249" t="s">
        <v>5702</v>
      </c>
      <c r="U1249" t="s">
        <v>3034</v>
      </c>
      <c r="V1249" t="s">
        <v>647</v>
      </c>
      <c r="W1249" t="s">
        <v>245</v>
      </c>
      <c r="X1249" t="s">
        <v>225</v>
      </c>
      <c r="Z1249">
        <v>4</v>
      </c>
      <c r="AA1249" t="s">
        <v>3921</v>
      </c>
      <c r="AB1249" t="s">
        <v>3995</v>
      </c>
      <c r="AC1249">
        <v>46153.458171296297</v>
      </c>
      <c r="AD1249">
        <v>46152</v>
      </c>
      <c r="AE1249" t="s">
        <v>3938</v>
      </c>
      <c r="AG1249" t="s">
        <v>5111</v>
      </c>
      <c r="AH1249">
        <v>6108816119</v>
      </c>
      <c r="AI1249" t="s">
        <v>8089</v>
      </c>
      <c r="AM1249" t="s">
        <v>3925</v>
      </c>
      <c r="AN1249" t="s">
        <v>3926</v>
      </c>
      <c r="AO1249" t="s">
        <v>268</v>
      </c>
      <c r="AP1249" t="s">
        <v>304</v>
      </c>
      <c r="AQ1249" t="s">
        <v>3998</v>
      </c>
      <c r="AU1249" t="s">
        <v>4220</v>
      </c>
      <c r="AV1249" t="s">
        <v>4000</v>
      </c>
      <c r="AW1249" t="s">
        <v>320</v>
      </c>
      <c r="AX1249" t="s">
        <v>319</v>
      </c>
      <c r="AY1249" t="s">
        <v>254</v>
      </c>
      <c r="AZ1249" t="s">
        <v>230</v>
      </c>
      <c r="BA1249" t="s">
        <v>395</v>
      </c>
      <c r="BB1249" t="s">
        <v>380</v>
      </c>
      <c r="BC1249" t="s">
        <v>3927</v>
      </c>
      <c r="BD1249" t="s">
        <v>3927</v>
      </c>
      <c r="BE1249" t="s">
        <v>3927</v>
      </c>
      <c r="BF1249">
        <v>12</v>
      </c>
    </row>
    <row r="1250" spans="1:58" x14ac:dyDescent="0.3">
      <c r="A1250">
        <v>2026</v>
      </c>
      <c r="B1250">
        <v>202605</v>
      </c>
      <c r="C1250">
        <v>5</v>
      </c>
      <c r="D1250" s="14">
        <v>20001621898143</v>
      </c>
      <c r="E1250" t="s">
        <v>2810</v>
      </c>
      <c r="F1250" s="2">
        <v>46146.438206018516</v>
      </c>
      <c r="G1250" s="2">
        <v>46146</v>
      </c>
      <c r="I1250" t="s">
        <v>224</v>
      </c>
      <c r="J1250" t="s">
        <v>230</v>
      </c>
      <c r="L1250" t="s">
        <v>3574</v>
      </c>
      <c r="M1250" t="s">
        <v>309</v>
      </c>
      <c r="N1250" t="s">
        <v>297</v>
      </c>
      <c r="O1250" t="s">
        <v>283</v>
      </c>
      <c r="Q1250" t="s">
        <v>8090</v>
      </c>
      <c r="R1250" t="s">
        <v>2809</v>
      </c>
      <c r="S1250" t="s">
        <v>5326</v>
      </c>
      <c r="T1250" t="s">
        <v>5327</v>
      </c>
      <c r="U1250" t="s">
        <v>3034</v>
      </c>
      <c r="V1250" t="s">
        <v>647</v>
      </c>
      <c r="W1250" t="s">
        <v>245</v>
      </c>
      <c r="X1250" t="s">
        <v>225</v>
      </c>
      <c r="Z1250">
        <v>2</v>
      </c>
      <c r="AA1250" t="s">
        <v>3921</v>
      </c>
      <c r="AB1250" t="s">
        <v>8091</v>
      </c>
      <c r="AC1250">
        <v>46148.681620370371</v>
      </c>
      <c r="AD1250">
        <v>46148</v>
      </c>
      <c r="AE1250" t="s">
        <v>3938</v>
      </c>
      <c r="AG1250" t="s">
        <v>5111</v>
      </c>
      <c r="AH1250">
        <v>6010833244</v>
      </c>
      <c r="AI1250" t="s">
        <v>8092</v>
      </c>
      <c r="AM1250" t="s">
        <v>3925</v>
      </c>
      <c r="AN1250" t="s">
        <v>3926</v>
      </c>
      <c r="AO1250" t="s">
        <v>268</v>
      </c>
      <c r="AP1250" t="s">
        <v>304</v>
      </c>
      <c r="AQ1250" t="s">
        <v>3940</v>
      </c>
      <c r="AU1250" t="s">
        <v>4282</v>
      </c>
      <c r="AV1250" t="s">
        <v>4000</v>
      </c>
      <c r="AW1250" t="s">
        <v>227</v>
      </c>
      <c r="AX1250" t="s">
        <v>226</v>
      </c>
      <c r="AY1250" t="s">
        <v>254</v>
      </c>
      <c r="AZ1250" t="s">
        <v>230</v>
      </c>
      <c r="BA1250" t="s">
        <v>273</v>
      </c>
      <c r="BB1250" t="s">
        <v>380</v>
      </c>
      <c r="BC1250" t="s">
        <v>3927</v>
      </c>
      <c r="BD1250" t="s">
        <v>3927</v>
      </c>
      <c r="BE1250" t="s">
        <v>3927</v>
      </c>
      <c r="BF1250">
        <v>26</v>
      </c>
    </row>
    <row r="1251" spans="1:58" x14ac:dyDescent="0.3">
      <c r="A1251">
        <v>2026</v>
      </c>
      <c r="B1251">
        <v>202605</v>
      </c>
      <c r="C1251">
        <v>5</v>
      </c>
      <c r="D1251" s="14">
        <v>20001621897651</v>
      </c>
      <c r="E1251" t="s">
        <v>2810</v>
      </c>
      <c r="F1251" s="2">
        <v>46146.454965277779</v>
      </c>
      <c r="G1251" s="2">
        <v>46148</v>
      </c>
      <c r="I1251" t="s">
        <v>224</v>
      </c>
      <c r="J1251" t="s">
        <v>230</v>
      </c>
      <c r="L1251" t="s">
        <v>2112</v>
      </c>
      <c r="M1251" t="s">
        <v>309</v>
      </c>
      <c r="N1251" t="s">
        <v>297</v>
      </c>
      <c r="O1251" t="s">
        <v>283</v>
      </c>
      <c r="Q1251" t="s">
        <v>8093</v>
      </c>
      <c r="R1251" t="s">
        <v>2809</v>
      </c>
      <c r="S1251" t="s">
        <v>5446</v>
      </c>
      <c r="T1251" t="s">
        <v>5447</v>
      </c>
      <c r="U1251" t="s">
        <v>3034</v>
      </c>
      <c r="V1251" t="s">
        <v>647</v>
      </c>
      <c r="W1251" t="s">
        <v>245</v>
      </c>
      <c r="X1251" t="s">
        <v>225</v>
      </c>
      <c r="Z1251">
        <v>4</v>
      </c>
      <c r="AA1251" t="s">
        <v>3921</v>
      </c>
      <c r="AB1251" t="s">
        <v>3995</v>
      </c>
      <c r="AC1251">
        <v>46153.458240740743</v>
      </c>
      <c r="AD1251">
        <v>46152</v>
      </c>
      <c r="AE1251" t="s">
        <v>3938</v>
      </c>
      <c r="AG1251" t="s">
        <v>5111</v>
      </c>
      <c r="AH1251">
        <v>6108829005</v>
      </c>
      <c r="AI1251" t="s">
        <v>8094</v>
      </c>
      <c r="AM1251" t="s">
        <v>3925</v>
      </c>
      <c r="AN1251" t="s">
        <v>3926</v>
      </c>
      <c r="AO1251" t="s">
        <v>268</v>
      </c>
      <c r="AP1251" t="s">
        <v>386</v>
      </c>
      <c r="AQ1251" t="s">
        <v>3998</v>
      </c>
      <c r="AU1251" t="s">
        <v>4220</v>
      </c>
      <c r="AV1251" t="s">
        <v>4000</v>
      </c>
      <c r="AW1251" t="s">
        <v>320</v>
      </c>
      <c r="AX1251" t="s">
        <v>319</v>
      </c>
      <c r="AY1251" t="s">
        <v>254</v>
      </c>
      <c r="AZ1251" t="s">
        <v>230</v>
      </c>
      <c r="BA1251" t="s">
        <v>395</v>
      </c>
      <c r="BB1251" t="s">
        <v>380</v>
      </c>
      <c r="BC1251" t="s">
        <v>3927</v>
      </c>
      <c r="BD1251" t="s">
        <v>3927</v>
      </c>
      <c r="BE1251" t="s">
        <v>3927</v>
      </c>
      <c r="BF1251">
        <v>12</v>
      </c>
    </row>
    <row r="1252" spans="1:58" x14ac:dyDescent="0.3">
      <c r="A1252">
        <v>2026</v>
      </c>
      <c r="B1252">
        <v>202605</v>
      </c>
      <c r="C1252">
        <v>5</v>
      </c>
      <c r="D1252" s="14">
        <v>20001621896883</v>
      </c>
      <c r="E1252" t="s">
        <v>2810</v>
      </c>
      <c r="F1252" s="2">
        <v>46146.462685185186</v>
      </c>
      <c r="G1252" s="2">
        <v>46148</v>
      </c>
      <c r="I1252" t="s">
        <v>224</v>
      </c>
      <c r="J1252" t="s">
        <v>230</v>
      </c>
      <c r="L1252" t="s">
        <v>3401</v>
      </c>
      <c r="M1252" t="s">
        <v>309</v>
      </c>
      <c r="N1252" t="s">
        <v>297</v>
      </c>
      <c r="O1252" t="s">
        <v>283</v>
      </c>
      <c r="Q1252" t="s">
        <v>8095</v>
      </c>
      <c r="R1252" t="s">
        <v>2809</v>
      </c>
      <c r="S1252" t="s">
        <v>6146</v>
      </c>
      <c r="T1252" t="s">
        <v>6147</v>
      </c>
      <c r="U1252" t="s">
        <v>5044</v>
      </c>
      <c r="V1252" t="s">
        <v>5045</v>
      </c>
      <c r="W1252" t="s">
        <v>245</v>
      </c>
      <c r="X1252" t="s">
        <v>225</v>
      </c>
      <c r="Z1252">
        <v>4</v>
      </c>
      <c r="AA1252" t="s">
        <v>3921</v>
      </c>
      <c r="AB1252" t="s">
        <v>3995</v>
      </c>
      <c r="AC1252">
        <v>46153.458171296297</v>
      </c>
      <c r="AD1252">
        <v>46152</v>
      </c>
      <c r="AE1252" t="s">
        <v>3938</v>
      </c>
      <c r="AG1252" t="s">
        <v>5047</v>
      </c>
      <c r="AH1252">
        <v>6108832979</v>
      </c>
      <c r="AI1252" t="s">
        <v>8096</v>
      </c>
      <c r="AM1252" t="s">
        <v>3925</v>
      </c>
      <c r="AN1252" t="s">
        <v>3926</v>
      </c>
      <c r="AO1252" t="s">
        <v>268</v>
      </c>
      <c r="AP1252" t="s">
        <v>386</v>
      </c>
      <c r="AQ1252" t="s">
        <v>3998</v>
      </c>
      <c r="AU1252" t="s">
        <v>4220</v>
      </c>
      <c r="AV1252" t="s">
        <v>4000</v>
      </c>
      <c r="AW1252" t="s">
        <v>320</v>
      </c>
      <c r="AX1252" t="s">
        <v>319</v>
      </c>
      <c r="AY1252" t="s">
        <v>254</v>
      </c>
      <c r="AZ1252" t="s">
        <v>230</v>
      </c>
      <c r="BA1252" t="s">
        <v>395</v>
      </c>
      <c r="BB1252" t="s">
        <v>380</v>
      </c>
      <c r="BC1252" t="s">
        <v>3927</v>
      </c>
      <c r="BD1252" t="s">
        <v>3927</v>
      </c>
      <c r="BE1252" t="s">
        <v>3927</v>
      </c>
      <c r="BF1252">
        <v>12</v>
      </c>
    </row>
    <row r="1253" spans="1:58" x14ac:dyDescent="0.3">
      <c r="A1253">
        <v>2026</v>
      </c>
      <c r="B1253">
        <v>202605</v>
      </c>
      <c r="C1253">
        <v>5</v>
      </c>
      <c r="D1253" s="14">
        <v>20001621895939</v>
      </c>
      <c r="E1253" t="s">
        <v>2810</v>
      </c>
      <c r="F1253" s="2">
        <v>46146.430289351854</v>
      </c>
      <c r="G1253" s="2">
        <v>46147</v>
      </c>
      <c r="I1253" t="s">
        <v>224</v>
      </c>
      <c r="J1253" t="s">
        <v>230</v>
      </c>
      <c r="L1253" t="s">
        <v>2896</v>
      </c>
      <c r="M1253" t="s">
        <v>334</v>
      </c>
      <c r="N1253" t="s">
        <v>322</v>
      </c>
      <c r="O1253" t="s">
        <v>331</v>
      </c>
      <c r="Q1253" t="s">
        <v>8097</v>
      </c>
      <c r="R1253" t="s">
        <v>2809</v>
      </c>
      <c r="S1253" t="s">
        <v>5351</v>
      </c>
      <c r="T1253" t="s">
        <v>5352</v>
      </c>
      <c r="U1253" t="s">
        <v>3034</v>
      </c>
      <c r="V1253" t="s">
        <v>647</v>
      </c>
      <c r="W1253" t="s">
        <v>245</v>
      </c>
      <c r="X1253" t="s">
        <v>225</v>
      </c>
      <c r="Z1253">
        <v>4</v>
      </c>
      <c r="AA1253" t="s">
        <v>3921</v>
      </c>
      <c r="AB1253" t="s">
        <v>8098</v>
      </c>
      <c r="AC1253">
        <v>46153.354085648149</v>
      </c>
      <c r="AD1253">
        <v>46151</v>
      </c>
      <c r="AE1253" t="s">
        <v>3938</v>
      </c>
      <c r="AG1253" t="s">
        <v>5006</v>
      </c>
      <c r="AH1253">
        <v>6108834844</v>
      </c>
      <c r="AI1253" t="s">
        <v>8099</v>
      </c>
      <c r="AM1253" t="s">
        <v>3925</v>
      </c>
      <c r="AN1253" t="s">
        <v>3926</v>
      </c>
      <c r="AO1253" t="s">
        <v>268</v>
      </c>
      <c r="AP1253" t="s">
        <v>386</v>
      </c>
      <c r="AQ1253" t="s">
        <v>3940</v>
      </c>
      <c r="AU1253" t="s">
        <v>4220</v>
      </c>
      <c r="AV1253" t="s">
        <v>4000</v>
      </c>
      <c r="AW1253" t="s">
        <v>320</v>
      </c>
      <c r="AX1253" t="s">
        <v>319</v>
      </c>
      <c r="AY1253" t="s">
        <v>254</v>
      </c>
      <c r="AZ1253" t="s">
        <v>230</v>
      </c>
      <c r="BA1253" t="s">
        <v>273</v>
      </c>
      <c r="BB1253" t="s">
        <v>380</v>
      </c>
      <c r="BC1253" t="s">
        <v>3927</v>
      </c>
      <c r="BD1253" t="s">
        <v>3927</v>
      </c>
      <c r="BE1253" t="s">
        <v>3927</v>
      </c>
      <c r="BF1253">
        <v>12</v>
      </c>
    </row>
    <row r="1254" spans="1:58" x14ac:dyDescent="0.3">
      <c r="A1254">
        <v>2026</v>
      </c>
      <c r="B1254">
        <v>202605</v>
      </c>
      <c r="C1254">
        <v>5</v>
      </c>
      <c r="D1254" s="14">
        <v>20001621893612</v>
      </c>
      <c r="E1254" t="s">
        <v>2810</v>
      </c>
      <c r="F1254" s="2">
        <v>46146.452870370369</v>
      </c>
      <c r="G1254" s="2">
        <v>46146</v>
      </c>
      <c r="I1254" t="s">
        <v>224</v>
      </c>
      <c r="J1254" t="s">
        <v>230</v>
      </c>
      <c r="L1254" t="s">
        <v>3608</v>
      </c>
      <c r="M1254" t="s">
        <v>309</v>
      </c>
      <c r="N1254" t="s">
        <v>297</v>
      </c>
      <c r="O1254" t="s">
        <v>283</v>
      </c>
      <c r="Q1254" t="s">
        <v>8100</v>
      </c>
      <c r="R1254" t="s">
        <v>2809</v>
      </c>
      <c r="S1254" t="s">
        <v>7018</v>
      </c>
      <c r="T1254" t="s">
        <v>7019</v>
      </c>
      <c r="U1254" t="s">
        <v>3034</v>
      </c>
      <c r="V1254" t="s">
        <v>3994</v>
      </c>
      <c r="W1254" t="s">
        <v>245</v>
      </c>
      <c r="X1254" t="s">
        <v>387</v>
      </c>
      <c r="Z1254">
        <v>1</v>
      </c>
      <c r="AA1254" t="s">
        <v>3921</v>
      </c>
      <c r="AB1254" t="s">
        <v>8101</v>
      </c>
      <c r="AC1254">
        <v>46147.629444444443</v>
      </c>
      <c r="AD1254">
        <v>46147</v>
      </c>
      <c r="AE1254" t="s">
        <v>3938</v>
      </c>
      <c r="AG1254" t="s">
        <v>4854</v>
      </c>
      <c r="AH1254">
        <v>6108834888</v>
      </c>
      <c r="AI1254" t="s">
        <v>8102</v>
      </c>
      <c r="AM1254" t="s">
        <v>3925</v>
      </c>
      <c r="AN1254" t="s">
        <v>3926</v>
      </c>
      <c r="AO1254" t="s">
        <v>268</v>
      </c>
      <c r="AP1254" t="s">
        <v>386</v>
      </c>
      <c r="AQ1254" t="s">
        <v>3940</v>
      </c>
      <c r="AU1254" t="s">
        <v>8103</v>
      </c>
      <c r="AV1254" t="s">
        <v>4000</v>
      </c>
      <c r="AW1254" t="s">
        <v>447</v>
      </c>
      <c r="AX1254" t="s">
        <v>446</v>
      </c>
      <c r="AY1254" t="s">
        <v>253</v>
      </c>
      <c r="AZ1254" t="s">
        <v>230</v>
      </c>
      <c r="BA1254" t="s">
        <v>273</v>
      </c>
      <c r="BB1254" t="s">
        <v>380</v>
      </c>
      <c r="BC1254" t="s">
        <v>3927</v>
      </c>
      <c r="BD1254" t="s">
        <v>3927</v>
      </c>
      <c r="BE1254" t="s">
        <v>3927</v>
      </c>
      <c r="BF1254">
        <v>12</v>
      </c>
    </row>
    <row r="1255" spans="1:58" x14ac:dyDescent="0.3">
      <c r="A1255">
        <v>2026</v>
      </c>
      <c r="B1255">
        <v>202605</v>
      </c>
      <c r="C1255">
        <v>5</v>
      </c>
      <c r="D1255" s="14">
        <v>20001621893609</v>
      </c>
      <c r="E1255" t="s">
        <v>2810</v>
      </c>
      <c r="F1255" s="2">
        <v>46146.452789351853</v>
      </c>
      <c r="G1255" s="2">
        <v>46146</v>
      </c>
      <c r="I1255" t="s">
        <v>224</v>
      </c>
      <c r="J1255" t="s">
        <v>230</v>
      </c>
      <c r="L1255" t="s">
        <v>8104</v>
      </c>
      <c r="M1255" t="s">
        <v>1594</v>
      </c>
      <c r="N1255" t="s">
        <v>938</v>
      </c>
      <c r="O1255" t="s">
        <v>331</v>
      </c>
      <c r="Q1255" t="s">
        <v>8105</v>
      </c>
      <c r="R1255" t="s">
        <v>2809</v>
      </c>
      <c r="S1255" t="s">
        <v>5481</v>
      </c>
      <c r="T1255" t="s">
        <v>5482</v>
      </c>
      <c r="U1255" t="s">
        <v>3034</v>
      </c>
      <c r="V1255" t="s">
        <v>3994</v>
      </c>
      <c r="W1255" t="s">
        <v>245</v>
      </c>
      <c r="X1255" t="s">
        <v>225</v>
      </c>
      <c r="Z1255">
        <v>1</v>
      </c>
      <c r="AA1255" t="s">
        <v>3921</v>
      </c>
      <c r="AB1255" t="s">
        <v>8106</v>
      </c>
      <c r="AC1255">
        <v>46147.629444444443</v>
      </c>
      <c r="AD1255">
        <v>46147</v>
      </c>
      <c r="AE1255" t="s">
        <v>3938</v>
      </c>
      <c r="AG1255" t="s">
        <v>4854</v>
      </c>
      <c r="AH1255">
        <v>6108813135</v>
      </c>
      <c r="AI1255" t="s">
        <v>8107</v>
      </c>
      <c r="AM1255" t="s">
        <v>3925</v>
      </c>
      <c r="AN1255" t="s">
        <v>3926</v>
      </c>
      <c r="AO1255" t="s">
        <v>268</v>
      </c>
      <c r="AP1255" t="s">
        <v>853</v>
      </c>
      <c r="AQ1255" t="s">
        <v>3940</v>
      </c>
      <c r="AU1255" t="s">
        <v>8103</v>
      </c>
      <c r="AV1255" t="s">
        <v>4000</v>
      </c>
      <c r="AW1255" t="s">
        <v>320</v>
      </c>
      <c r="AX1255" t="s">
        <v>319</v>
      </c>
      <c r="AY1255" t="s">
        <v>254</v>
      </c>
      <c r="AZ1255" t="s">
        <v>230</v>
      </c>
      <c r="BA1255" t="s">
        <v>395</v>
      </c>
      <c r="BB1255" t="s">
        <v>380</v>
      </c>
      <c r="BC1255" t="s">
        <v>3927</v>
      </c>
      <c r="BD1255" t="s">
        <v>3927</v>
      </c>
      <c r="BE1255" t="s">
        <v>3927</v>
      </c>
      <c r="BF1255">
        <v>12</v>
      </c>
    </row>
    <row r="1256" spans="1:58" x14ac:dyDescent="0.3">
      <c r="A1256">
        <v>2026</v>
      </c>
      <c r="B1256">
        <v>202605</v>
      </c>
      <c r="C1256">
        <v>5</v>
      </c>
      <c r="D1256" s="14">
        <v>20001621893552</v>
      </c>
      <c r="E1256" t="s">
        <v>2810</v>
      </c>
      <c r="F1256" s="2">
        <v>46146.450949074075</v>
      </c>
      <c r="G1256" s="2">
        <v>46147</v>
      </c>
      <c r="I1256" t="s">
        <v>224</v>
      </c>
      <c r="J1256" t="s">
        <v>230</v>
      </c>
      <c r="L1256" t="s">
        <v>729</v>
      </c>
      <c r="M1256" t="s">
        <v>3958</v>
      </c>
      <c r="N1256" t="s">
        <v>353</v>
      </c>
      <c r="O1256" t="s">
        <v>283</v>
      </c>
      <c r="Q1256" t="s">
        <v>8108</v>
      </c>
      <c r="R1256" t="s">
        <v>2809</v>
      </c>
      <c r="S1256" t="s">
        <v>5108</v>
      </c>
      <c r="T1256" t="s">
        <v>5109</v>
      </c>
      <c r="U1256" t="s">
        <v>3034</v>
      </c>
      <c r="V1256" t="s">
        <v>647</v>
      </c>
      <c r="W1256" t="s">
        <v>245</v>
      </c>
      <c r="X1256" t="s">
        <v>225</v>
      </c>
      <c r="Z1256">
        <v>3</v>
      </c>
      <c r="AA1256" t="s">
        <v>3921</v>
      </c>
      <c r="AB1256" t="s">
        <v>8109</v>
      </c>
      <c r="AC1256">
        <v>46150.85659722222</v>
      </c>
      <c r="AD1256">
        <v>46150</v>
      </c>
      <c r="AE1256" t="s">
        <v>3938</v>
      </c>
      <c r="AG1256" t="s">
        <v>5111</v>
      </c>
      <c r="AH1256">
        <v>6108825048</v>
      </c>
      <c r="AI1256" t="s">
        <v>8110</v>
      </c>
      <c r="AM1256" t="s">
        <v>3925</v>
      </c>
      <c r="AN1256" t="s">
        <v>3926</v>
      </c>
      <c r="AO1256" t="s">
        <v>268</v>
      </c>
      <c r="AP1256" t="s">
        <v>386</v>
      </c>
      <c r="AQ1256" t="s">
        <v>3940</v>
      </c>
      <c r="AU1256" t="s">
        <v>4149</v>
      </c>
      <c r="AV1256" t="s">
        <v>4000</v>
      </c>
      <c r="AW1256" t="s">
        <v>320</v>
      </c>
      <c r="AX1256" t="s">
        <v>319</v>
      </c>
      <c r="AY1256" t="s">
        <v>254</v>
      </c>
      <c r="AZ1256" t="s">
        <v>230</v>
      </c>
      <c r="BA1256" t="s">
        <v>273</v>
      </c>
      <c r="BB1256" t="s">
        <v>1322</v>
      </c>
      <c r="BC1256" t="s">
        <v>3927</v>
      </c>
      <c r="BD1256" t="s">
        <v>3927</v>
      </c>
      <c r="BE1256" t="s">
        <v>3927</v>
      </c>
      <c r="BF1256">
        <v>12</v>
      </c>
    </row>
    <row r="1257" spans="1:58" x14ac:dyDescent="0.3">
      <c r="A1257">
        <v>2026</v>
      </c>
      <c r="B1257">
        <v>202605</v>
      </c>
      <c r="C1257">
        <v>5</v>
      </c>
      <c r="D1257" s="14">
        <v>20001621892954</v>
      </c>
      <c r="E1257" t="s">
        <v>2810</v>
      </c>
      <c r="F1257" s="2">
        <v>46146.430335648147</v>
      </c>
      <c r="G1257" s="2">
        <v>46148</v>
      </c>
      <c r="I1257" t="s">
        <v>224</v>
      </c>
      <c r="J1257" t="s">
        <v>230</v>
      </c>
      <c r="L1257" t="s">
        <v>3735</v>
      </c>
      <c r="M1257" t="s">
        <v>902</v>
      </c>
      <c r="N1257" t="s">
        <v>752</v>
      </c>
      <c r="O1257" t="s">
        <v>623</v>
      </c>
      <c r="Q1257" t="s">
        <v>8111</v>
      </c>
      <c r="R1257" t="s">
        <v>2809</v>
      </c>
      <c r="S1257" t="s">
        <v>5673</v>
      </c>
      <c r="T1257" t="s">
        <v>5674</v>
      </c>
      <c r="U1257" t="s">
        <v>4796</v>
      </c>
      <c r="V1257" t="s">
        <v>2024</v>
      </c>
      <c r="W1257" t="s">
        <v>245</v>
      </c>
      <c r="X1257" t="s">
        <v>225</v>
      </c>
      <c r="Z1257">
        <v>4</v>
      </c>
      <c r="AA1257" t="s">
        <v>3921</v>
      </c>
      <c r="AB1257" t="s">
        <v>8112</v>
      </c>
      <c r="AC1257">
        <v>46153.691145833334</v>
      </c>
      <c r="AD1257">
        <v>46152</v>
      </c>
      <c r="AE1257" t="s">
        <v>3938</v>
      </c>
      <c r="AG1257" t="s">
        <v>2026</v>
      </c>
      <c r="AH1257">
        <v>6083093933</v>
      </c>
      <c r="AI1257" t="s">
        <v>8113</v>
      </c>
      <c r="AM1257" t="s">
        <v>3925</v>
      </c>
      <c r="AN1257" t="s">
        <v>3926</v>
      </c>
      <c r="AO1257" t="s">
        <v>268</v>
      </c>
      <c r="AP1257" t="s">
        <v>304</v>
      </c>
      <c r="AQ1257" t="s">
        <v>3940</v>
      </c>
      <c r="AU1257" t="s">
        <v>4220</v>
      </c>
      <c r="AV1257" t="s">
        <v>4000</v>
      </c>
      <c r="AW1257" t="s">
        <v>227</v>
      </c>
      <c r="AX1257" t="s">
        <v>226</v>
      </c>
      <c r="AY1257" t="s">
        <v>254</v>
      </c>
      <c r="AZ1257" t="s">
        <v>230</v>
      </c>
      <c r="BA1257" t="s">
        <v>273</v>
      </c>
      <c r="BB1257" t="s">
        <v>380</v>
      </c>
      <c r="BC1257" t="s">
        <v>3927</v>
      </c>
      <c r="BD1257" t="s">
        <v>3927</v>
      </c>
      <c r="BE1257" t="s">
        <v>3927</v>
      </c>
      <c r="BF1257">
        <v>23</v>
      </c>
    </row>
    <row r="1258" spans="1:58" x14ac:dyDescent="0.3">
      <c r="A1258">
        <v>2026</v>
      </c>
      <c r="B1258">
        <v>202605</v>
      </c>
      <c r="C1258">
        <v>5</v>
      </c>
      <c r="D1258" s="14">
        <v>20001621892836</v>
      </c>
      <c r="E1258" t="s">
        <v>2810</v>
      </c>
      <c r="F1258" s="2">
        <v>46146.460810185185</v>
      </c>
      <c r="G1258" s="2">
        <v>46147</v>
      </c>
      <c r="I1258" t="s">
        <v>224</v>
      </c>
      <c r="J1258" t="s">
        <v>230</v>
      </c>
      <c r="L1258" t="s">
        <v>3635</v>
      </c>
      <c r="M1258" t="s">
        <v>309</v>
      </c>
      <c r="N1258" t="s">
        <v>297</v>
      </c>
      <c r="O1258" t="s">
        <v>283</v>
      </c>
      <c r="Q1258" t="s">
        <v>8114</v>
      </c>
      <c r="R1258" t="s">
        <v>2809</v>
      </c>
      <c r="S1258" t="s">
        <v>5050</v>
      </c>
      <c r="T1258" t="s">
        <v>5051</v>
      </c>
      <c r="U1258" t="s">
        <v>4008</v>
      </c>
      <c r="V1258" t="s">
        <v>980</v>
      </c>
      <c r="W1258" t="s">
        <v>245</v>
      </c>
      <c r="X1258" t="s">
        <v>225</v>
      </c>
      <c r="Z1258">
        <v>4</v>
      </c>
      <c r="AA1258" t="s">
        <v>3921</v>
      </c>
      <c r="AB1258" t="s">
        <v>8115</v>
      </c>
      <c r="AC1258">
        <v>46153.358344907407</v>
      </c>
      <c r="AD1258">
        <v>46151</v>
      </c>
      <c r="AE1258" t="s">
        <v>3938</v>
      </c>
      <c r="AG1258" t="s">
        <v>4870</v>
      </c>
      <c r="AH1258">
        <v>6108825074</v>
      </c>
      <c r="AI1258" t="s">
        <v>8116</v>
      </c>
      <c r="AM1258" t="s">
        <v>3925</v>
      </c>
      <c r="AN1258" t="s">
        <v>3926</v>
      </c>
      <c r="AO1258" t="s">
        <v>268</v>
      </c>
      <c r="AP1258" t="s">
        <v>386</v>
      </c>
      <c r="AQ1258" t="s">
        <v>3940</v>
      </c>
      <c r="AU1258" t="s">
        <v>4220</v>
      </c>
      <c r="AV1258" t="s">
        <v>4000</v>
      </c>
      <c r="AW1258" t="s">
        <v>227</v>
      </c>
      <c r="AX1258" t="s">
        <v>226</v>
      </c>
      <c r="AY1258" t="s">
        <v>254</v>
      </c>
      <c r="AZ1258" t="s">
        <v>230</v>
      </c>
      <c r="BA1258" t="s">
        <v>273</v>
      </c>
      <c r="BB1258" t="s">
        <v>380</v>
      </c>
      <c r="BC1258" t="s">
        <v>3927</v>
      </c>
      <c r="BD1258" t="s">
        <v>3927</v>
      </c>
      <c r="BE1258" t="s">
        <v>3927</v>
      </c>
      <c r="BF1258">
        <v>12</v>
      </c>
    </row>
    <row r="1259" spans="1:58" x14ac:dyDescent="0.3">
      <c r="A1259">
        <v>2026</v>
      </c>
      <c r="B1259">
        <v>202605</v>
      </c>
      <c r="C1259">
        <v>5</v>
      </c>
      <c r="D1259" s="14">
        <v>20001621892266</v>
      </c>
      <c r="E1259" t="s">
        <v>2810</v>
      </c>
      <c r="F1259" s="2">
        <v>46146.441793981481</v>
      </c>
      <c r="G1259" s="2">
        <v>46148</v>
      </c>
      <c r="I1259" t="s">
        <v>224</v>
      </c>
      <c r="J1259" t="s">
        <v>230</v>
      </c>
      <c r="L1259" t="s">
        <v>876</v>
      </c>
      <c r="M1259" t="s">
        <v>309</v>
      </c>
      <c r="N1259" t="s">
        <v>297</v>
      </c>
      <c r="O1259" t="s">
        <v>283</v>
      </c>
      <c r="Q1259" t="s">
        <v>8117</v>
      </c>
      <c r="R1259" t="s">
        <v>2809</v>
      </c>
      <c r="S1259" t="s">
        <v>4944</v>
      </c>
      <c r="T1259" t="s">
        <v>4945</v>
      </c>
      <c r="U1259" t="s">
        <v>4008</v>
      </c>
      <c r="V1259" t="s">
        <v>980</v>
      </c>
      <c r="W1259" t="s">
        <v>245</v>
      </c>
      <c r="X1259" t="s">
        <v>225</v>
      </c>
      <c r="Z1259">
        <v>4</v>
      </c>
      <c r="AA1259" t="s">
        <v>3921</v>
      </c>
      <c r="AB1259" t="s">
        <v>8118</v>
      </c>
      <c r="AC1259">
        <v>46153.358344907407</v>
      </c>
      <c r="AD1259">
        <v>46152</v>
      </c>
      <c r="AE1259" t="s">
        <v>3938</v>
      </c>
      <c r="AG1259" t="s">
        <v>4870</v>
      </c>
      <c r="AH1259">
        <v>6108833891</v>
      </c>
      <c r="AI1259" t="s">
        <v>8119</v>
      </c>
      <c r="AM1259" t="s">
        <v>3925</v>
      </c>
      <c r="AN1259" t="s">
        <v>3926</v>
      </c>
      <c r="AO1259" t="s">
        <v>268</v>
      </c>
      <c r="AP1259" t="s">
        <v>386</v>
      </c>
      <c r="AQ1259" t="s">
        <v>3940</v>
      </c>
      <c r="AU1259" t="s">
        <v>4220</v>
      </c>
      <c r="AV1259" t="s">
        <v>4000</v>
      </c>
      <c r="AW1259" t="s">
        <v>320</v>
      </c>
      <c r="AX1259" t="s">
        <v>319</v>
      </c>
      <c r="AY1259" t="s">
        <v>254</v>
      </c>
      <c r="AZ1259" t="s">
        <v>230</v>
      </c>
      <c r="BA1259" t="s">
        <v>395</v>
      </c>
      <c r="BB1259" t="s">
        <v>380</v>
      </c>
      <c r="BC1259" t="s">
        <v>3927</v>
      </c>
      <c r="BD1259" t="s">
        <v>3927</v>
      </c>
      <c r="BE1259" t="s">
        <v>3927</v>
      </c>
      <c r="BF1259">
        <v>12</v>
      </c>
    </row>
    <row r="1260" spans="1:58" x14ac:dyDescent="0.3">
      <c r="A1260">
        <v>2026</v>
      </c>
      <c r="B1260">
        <v>202605</v>
      </c>
      <c r="C1260">
        <v>5</v>
      </c>
      <c r="D1260" s="14">
        <v>20001621891718</v>
      </c>
      <c r="E1260" t="s">
        <v>2810</v>
      </c>
      <c r="F1260" s="2">
        <v>46146.456712962965</v>
      </c>
      <c r="G1260" s="2">
        <v>46147</v>
      </c>
      <c r="I1260" t="s">
        <v>224</v>
      </c>
      <c r="J1260" t="s">
        <v>230</v>
      </c>
      <c r="L1260" t="s">
        <v>3663</v>
      </c>
      <c r="M1260" t="s">
        <v>309</v>
      </c>
      <c r="N1260" t="s">
        <v>297</v>
      </c>
      <c r="O1260" t="s">
        <v>283</v>
      </c>
      <c r="Q1260" t="s">
        <v>8120</v>
      </c>
      <c r="R1260" t="s">
        <v>2809</v>
      </c>
      <c r="S1260" t="s">
        <v>5030</v>
      </c>
      <c r="T1260" t="s">
        <v>5031</v>
      </c>
      <c r="U1260" t="s">
        <v>4008</v>
      </c>
      <c r="V1260" t="s">
        <v>980</v>
      </c>
      <c r="W1260" t="s">
        <v>245</v>
      </c>
      <c r="X1260" t="s">
        <v>225</v>
      </c>
      <c r="Z1260">
        <v>4</v>
      </c>
      <c r="AA1260" t="s">
        <v>3921</v>
      </c>
      <c r="AB1260" t="s">
        <v>8121</v>
      </c>
      <c r="AC1260">
        <v>46153.358344907407</v>
      </c>
      <c r="AD1260">
        <v>46151</v>
      </c>
      <c r="AE1260" t="s">
        <v>3938</v>
      </c>
      <c r="AG1260" t="s">
        <v>4870</v>
      </c>
      <c r="AH1260">
        <v>6108819124</v>
      </c>
      <c r="AI1260" t="s">
        <v>8122</v>
      </c>
      <c r="AM1260" t="s">
        <v>3925</v>
      </c>
      <c r="AN1260" t="s">
        <v>3926</v>
      </c>
      <c r="AO1260" t="s">
        <v>268</v>
      </c>
      <c r="AP1260" t="s">
        <v>304</v>
      </c>
      <c r="AQ1260" t="s">
        <v>3940</v>
      </c>
      <c r="AU1260" t="s">
        <v>4220</v>
      </c>
      <c r="AV1260" t="s">
        <v>4000</v>
      </c>
      <c r="AW1260" t="s">
        <v>320</v>
      </c>
      <c r="AX1260" t="s">
        <v>319</v>
      </c>
      <c r="AY1260" t="s">
        <v>254</v>
      </c>
      <c r="AZ1260" t="s">
        <v>230</v>
      </c>
      <c r="BA1260" t="s">
        <v>273</v>
      </c>
      <c r="BB1260" t="s">
        <v>380</v>
      </c>
      <c r="BC1260" t="s">
        <v>3927</v>
      </c>
      <c r="BD1260" t="s">
        <v>3927</v>
      </c>
      <c r="BE1260" t="s">
        <v>3927</v>
      </c>
      <c r="BF1260">
        <v>12</v>
      </c>
    </row>
    <row r="1261" spans="1:58" x14ac:dyDescent="0.3">
      <c r="A1261">
        <v>2026</v>
      </c>
      <c r="B1261">
        <v>202605</v>
      </c>
      <c r="C1261">
        <v>5</v>
      </c>
      <c r="D1261" s="14">
        <v>20001621891440</v>
      </c>
      <c r="E1261" t="s">
        <v>2810</v>
      </c>
      <c r="F1261" s="2">
        <v>46146.447199074071</v>
      </c>
      <c r="G1261" s="2">
        <v>46146</v>
      </c>
      <c r="I1261" t="s">
        <v>224</v>
      </c>
      <c r="J1261" t="s">
        <v>230</v>
      </c>
      <c r="L1261" t="s">
        <v>3313</v>
      </c>
      <c r="M1261" t="s">
        <v>309</v>
      </c>
      <c r="N1261" t="s">
        <v>297</v>
      </c>
      <c r="O1261" t="s">
        <v>283</v>
      </c>
      <c r="Q1261" t="s">
        <v>8123</v>
      </c>
      <c r="R1261" t="s">
        <v>2809</v>
      </c>
      <c r="S1261" t="s">
        <v>1804</v>
      </c>
      <c r="T1261" t="s">
        <v>1805</v>
      </c>
      <c r="U1261" t="s">
        <v>258</v>
      </c>
      <c r="V1261" t="s">
        <v>247</v>
      </c>
      <c r="W1261" t="s">
        <v>245</v>
      </c>
      <c r="X1261" t="s">
        <v>225</v>
      </c>
      <c r="Z1261">
        <v>2</v>
      </c>
      <c r="AA1261" t="s">
        <v>3921</v>
      </c>
      <c r="AB1261" t="s">
        <v>8124</v>
      </c>
      <c r="AC1261">
        <v>46148.623182870368</v>
      </c>
      <c r="AD1261">
        <v>46148</v>
      </c>
      <c r="AE1261" t="s">
        <v>3938</v>
      </c>
      <c r="AG1261" t="s">
        <v>329</v>
      </c>
      <c r="AH1261">
        <v>6108829992</v>
      </c>
      <c r="AI1261" t="s">
        <v>8125</v>
      </c>
      <c r="AM1261" t="s">
        <v>3925</v>
      </c>
      <c r="AN1261" t="s">
        <v>3926</v>
      </c>
      <c r="AO1261" t="s">
        <v>268</v>
      </c>
      <c r="AP1261" t="s">
        <v>386</v>
      </c>
      <c r="AQ1261" t="s">
        <v>3940</v>
      </c>
      <c r="AU1261" t="s">
        <v>4422</v>
      </c>
      <c r="AV1261" t="s">
        <v>4000</v>
      </c>
      <c r="AW1261" t="s">
        <v>227</v>
      </c>
      <c r="AX1261" t="s">
        <v>226</v>
      </c>
      <c r="AY1261" t="s">
        <v>254</v>
      </c>
      <c r="AZ1261" t="s">
        <v>230</v>
      </c>
      <c r="BA1261" t="s">
        <v>273</v>
      </c>
      <c r="BB1261" t="s">
        <v>380</v>
      </c>
      <c r="BC1261" t="s">
        <v>3927</v>
      </c>
      <c r="BD1261" t="s">
        <v>3927</v>
      </c>
      <c r="BE1261" t="s">
        <v>3927</v>
      </c>
      <c r="BF1261">
        <v>12</v>
      </c>
    </row>
    <row r="1262" spans="1:58" x14ac:dyDescent="0.3">
      <c r="A1262">
        <v>2026</v>
      </c>
      <c r="B1262">
        <v>202605</v>
      </c>
      <c r="C1262">
        <v>5</v>
      </c>
      <c r="D1262" s="14">
        <v>20001621891004</v>
      </c>
      <c r="E1262" t="s">
        <v>2810</v>
      </c>
      <c r="F1262" s="2">
        <v>46146.432071759256</v>
      </c>
      <c r="G1262" s="2">
        <v>46147</v>
      </c>
      <c r="I1262" t="s">
        <v>224</v>
      </c>
      <c r="J1262" t="s">
        <v>230</v>
      </c>
      <c r="L1262" t="s">
        <v>3520</v>
      </c>
      <c r="M1262" t="s">
        <v>309</v>
      </c>
      <c r="N1262" t="s">
        <v>297</v>
      </c>
      <c r="O1262" t="s">
        <v>283</v>
      </c>
      <c r="Q1262" t="s">
        <v>8126</v>
      </c>
      <c r="R1262" t="s">
        <v>2809</v>
      </c>
      <c r="S1262" t="s">
        <v>5183</v>
      </c>
      <c r="T1262" t="s">
        <v>5184</v>
      </c>
      <c r="U1262" t="s">
        <v>3034</v>
      </c>
      <c r="V1262" t="s">
        <v>647</v>
      </c>
      <c r="W1262" t="s">
        <v>245</v>
      </c>
      <c r="X1262" t="s">
        <v>225</v>
      </c>
      <c r="Z1262">
        <v>3</v>
      </c>
      <c r="AA1262" t="s">
        <v>3921</v>
      </c>
      <c r="AB1262" t="s">
        <v>6162</v>
      </c>
      <c r="AC1262">
        <v>46150.85659722222</v>
      </c>
      <c r="AD1262">
        <v>46150</v>
      </c>
      <c r="AE1262" t="s">
        <v>3938</v>
      </c>
      <c r="AG1262" t="s">
        <v>5111</v>
      </c>
      <c r="AH1262">
        <v>6108835850</v>
      </c>
      <c r="AI1262" t="s">
        <v>8127</v>
      </c>
      <c r="AM1262" t="s">
        <v>3925</v>
      </c>
      <c r="AN1262" t="s">
        <v>3926</v>
      </c>
      <c r="AO1262" t="s">
        <v>268</v>
      </c>
      <c r="AP1262" t="s">
        <v>249</v>
      </c>
      <c r="AQ1262" t="s">
        <v>3940</v>
      </c>
      <c r="AU1262" t="s">
        <v>4149</v>
      </c>
      <c r="AV1262" t="s">
        <v>4000</v>
      </c>
      <c r="AW1262" t="s">
        <v>320</v>
      </c>
      <c r="AX1262" t="s">
        <v>319</v>
      </c>
      <c r="AY1262" t="s">
        <v>254</v>
      </c>
      <c r="AZ1262" t="s">
        <v>230</v>
      </c>
      <c r="BA1262" t="s">
        <v>395</v>
      </c>
      <c r="BB1262" t="s">
        <v>380</v>
      </c>
      <c r="BC1262" t="s">
        <v>3927</v>
      </c>
      <c r="BD1262" t="s">
        <v>3927</v>
      </c>
      <c r="BE1262" t="s">
        <v>3927</v>
      </c>
      <c r="BF1262">
        <v>12</v>
      </c>
    </row>
    <row r="1263" spans="1:58" x14ac:dyDescent="0.3">
      <c r="A1263">
        <v>2026</v>
      </c>
      <c r="B1263">
        <v>202605</v>
      </c>
      <c r="C1263">
        <v>5</v>
      </c>
      <c r="D1263" s="14">
        <v>20001621890206</v>
      </c>
      <c r="E1263" t="s">
        <v>2810</v>
      </c>
      <c r="F1263" s="2">
        <v>46146.439259259256</v>
      </c>
      <c r="G1263" s="2">
        <v>46147</v>
      </c>
      <c r="I1263" t="s">
        <v>224</v>
      </c>
      <c r="J1263" t="s">
        <v>230</v>
      </c>
      <c r="L1263" t="s">
        <v>1601</v>
      </c>
      <c r="M1263" t="s">
        <v>334</v>
      </c>
      <c r="N1263" t="s">
        <v>322</v>
      </c>
      <c r="O1263" t="s">
        <v>331</v>
      </c>
      <c r="Q1263" t="s">
        <v>8128</v>
      </c>
      <c r="R1263" t="s">
        <v>2809</v>
      </c>
      <c r="S1263" t="s">
        <v>5313</v>
      </c>
      <c r="T1263" t="s">
        <v>5314</v>
      </c>
      <c r="U1263" t="s">
        <v>3034</v>
      </c>
      <c r="V1263" t="s">
        <v>647</v>
      </c>
      <c r="W1263" t="s">
        <v>245</v>
      </c>
      <c r="X1263" t="s">
        <v>387</v>
      </c>
      <c r="Z1263">
        <v>3</v>
      </c>
      <c r="AA1263" t="s">
        <v>3921</v>
      </c>
      <c r="AB1263" t="s">
        <v>8129</v>
      </c>
      <c r="AC1263">
        <v>46150.85659722222</v>
      </c>
      <c r="AD1263">
        <v>46150</v>
      </c>
      <c r="AE1263" t="s">
        <v>3938</v>
      </c>
      <c r="AG1263" t="s">
        <v>5111</v>
      </c>
      <c r="AH1263">
        <v>6108815094</v>
      </c>
      <c r="AI1263" t="s">
        <v>8130</v>
      </c>
      <c r="AM1263" t="s">
        <v>3925</v>
      </c>
      <c r="AN1263" t="s">
        <v>3926</v>
      </c>
      <c r="AO1263" t="s">
        <v>268</v>
      </c>
      <c r="AP1263" t="s">
        <v>249</v>
      </c>
      <c r="AQ1263" t="s">
        <v>3940</v>
      </c>
      <c r="AU1263" t="s">
        <v>4149</v>
      </c>
      <c r="AV1263" t="s">
        <v>4000</v>
      </c>
      <c r="AW1263" t="s">
        <v>447</v>
      </c>
      <c r="AX1263" t="s">
        <v>446</v>
      </c>
      <c r="AY1263" t="s">
        <v>253</v>
      </c>
      <c r="AZ1263" t="s">
        <v>230</v>
      </c>
      <c r="BA1263" t="s">
        <v>395</v>
      </c>
      <c r="BB1263" t="s">
        <v>380</v>
      </c>
      <c r="BC1263" t="s">
        <v>3927</v>
      </c>
      <c r="BD1263" t="s">
        <v>3927</v>
      </c>
      <c r="BE1263" t="s">
        <v>3927</v>
      </c>
      <c r="BF1263">
        <v>12</v>
      </c>
    </row>
    <row r="1264" spans="1:58" x14ac:dyDescent="0.3">
      <c r="A1264">
        <v>2026</v>
      </c>
      <c r="B1264">
        <v>202605</v>
      </c>
      <c r="C1264">
        <v>5</v>
      </c>
      <c r="D1264" s="14">
        <v>20001621889963</v>
      </c>
      <c r="E1264" t="s">
        <v>2810</v>
      </c>
      <c r="F1264" s="2">
        <v>46146.430428240739</v>
      </c>
      <c r="G1264" s="2">
        <v>46146</v>
      </c>
      <c r="I1264" t="s">
        <v>224</v>
      </c>
      <c r="J1264" t="s">
        <v>230</v>
      </c>
      <c r="L1264" t="s">
        <v>1429</v>
      </c>
      <c r="M1264" t="s">
        <v>309</v>
      </c>
      <c r="N1264" t="s">
        <v>297</v>
      </c>
      <c r="O1264" t="s">
        <v>283</v>
      </c>
      <c r="Q1264" t="s">
        <v>8131</v>
      </c>
      <c r="R1264" t="s">
        <v>2809</v>
      </c>
      <c r="S1264" t="s">
        <v>8132</v>
      </c>
      <c r="T1264" t="s">
        <v>8133</v>
      </c>
      <c r="U1264" t="s">
        <v>4796</v>
      </c>
      <c r="V1264" t="s">
        <v>2024</v>
      </c>
      <c r="W1264" t="s">
        <v>245</v>
      </c>
      <c r="X1264" t="s">
        <v>225</v>
      </c>
      <c r="Z1264">
        <v>4</v>
      </c>
      <c r="AA1264" t="s">
        <v>3921</v>
      </c>
      <c r="AB1264" t="s">
        <v>8134</v>
      </c>
      <c r="AC1264">
        <v>46150.849872685183</v>
      </c>
      <c r="AD1264">
        <v>46150</v>
      </c>
      <c r="AE1264" t="s">
        <v>3938</v>
      </c>
      <c r="AG1264" t="s">
        <v>6332</v>
      </c>
      <c r="AH1264">
        <v>6108835841</v>
      </c>
      <c r="AI1264" t="s">
        <v>8135</v>
      </c>
      <c r="AM1264" t="s">
        <v>3925</v>
      </c>
      <c r="AN1264" t="s">
        <v>3926</v>
      </c>
      <c r="AO1264" t="s">
        <v>268</v>
      </c>
      <c r="AP1264" t="s">
        <v>304</v>
      </c>
      <c r="AQ1264" t="s">
        <v>3940</v>
      </c>
      <c r="AU1264" t="s">
        <v>4149</v>
      </c>
      <c r="AV1264" t="s">
        <v>4000</v>
      </c>
      <c r="AW1264" t="s">
        <v>320</v>
      </c>
      <c r="AX1264" t="s">
        <v>319</v>
      </c>
      <c r="AY1264" t="s">
        <v>254</v>
      </c>
      <c r="AZ1264" t="s">
        <v>230</v>
      </c>
      <c r="BA1264" t="s">
        <v>395</v>
      </c>
      <c r="BB1264" t="s">
        <v>380</v>
      </c>
      <c r="BC1264" t="s">
        <v>3927</v>
      </c>
      <c r="BD1264" t="s">
        <v>3927</v>
      </c>
      <c r="BE1264" t="s">
        <v>3927</v>
      </c>
      <c r="BF1264">
        <v>12</v>
      </c>
    </row>
    <row r="1265" spans="1:58" x14ac:dyDescent="0.3">
      <c r="A1265">
        <v>2026</v>
      </c>
      <c r="B1265">
        <v>202605</v>
      </c>
      <c r="C1265">
        <v>5</v>
      </c>
      <c r="D1265" s="14">
        <v>20001621888051</v>
      </c>
      <c r="E1265" t="s">
        <v>2810</v>
      </c>
      <c r="F1265" s="2">
        <v>46146.432858796295</v>
      </c>
      <c r="G1265" s="2">
        <v>46147</v>
      </c>
      <c r="I1265" t="s">
        <v>224</v>
      </c>
      <c r="J1265" t="s">
        <v>230</v>
      </c>
      <c r="L1265" t="s">
        <v>8136</v>
      </c>
      <c r="M1265" t="s">
        <v>309</v>
      </c>
      <c r="N1265" t="s">
        <v>297</v>
      </c>
      <c r="O1265" t="s">
        <v>283</v>
      </c>
      <c r="Q1265" t="s">
        <v>8137</v>
      </c>
      <c r="R1265" t="s">
        <v>2809</v>
      </c>
      <c r="S1265" t="s">
        <v>5388</v>
      </c>
      <c r="T1265" t="s">
        <v>5389</v>
      </c>
      <c r="U1265" t="s">
        <v>3034</v>
      </c>
      <c r="V1265" t="s">
        <v>647</v>
      </c>
      <c r="W1265" t="s">
        <v>245</v>
      </c>
      <c r="X1265" t="s">
        <v>225</v>
      </c>
      <c r="Z1265">
        <v>3</v>
      </c>
      <c r="AA1265" t="s">
        <v>3921</v>
      </c>
      <c r="AB1265" t="s">
        <v>8138</v>
      </c>
      <c r="AC1265">
        <v>46150.85659722222</v>
      </c>
      <c r="AD1265">
        <v>46150</v>
      </c>
      <c r="AE1265" t="s">
        <v>3938</v>
      </c>
      <c r="AG1265" t="s">
        <v>5006</v>
      </c>
      <c r="AH1265">
        <v>6108827005</v>
      </c>
      <c r="AI1265" t="s">
        <v>8139</v>
      </c>
      <c r="AM1265" t="s">
        <v>3925</v>
      </c>
      <c r="AN1265" t="s">
        <v>3926</v>
      </c>
      <c r="AO1265" t="s">
        <v>268</v>
      </c>
      <c r="AP1265" t="s">
        <v>249</v>
      </c>
      <c r="AQ1265" t="s">
        <v>3940</v>
      </c>
      <c r="AU1265" t="s">
        <v>4149</v>
      </c>
      <c r="AV1265" t="s">
        <v>4000</v>
      </c>
      <c r="AW1265" t="s">
        <v>320</v>
      </c>
      <c r="AX1265" t="s">
        <v>319</v>
      </c>
      <c r="AY1265" t="s">
        <v>254</v>
      </c>
      <c r="AZ1265" t="s">
        <v>230</v>
      </c>
      <c r="BA1265" t="s">
        <v>395</v>
      </c>
      <c r="BB1265" t="s">
        <v>380</v>
      </c>
      <c r="BC1265" t="s">
        <v>3927</v>
      </c>
      <c r="BD1265" t="s">
        <v>3927</v>
      </c>
      <c r="BE1265" t="s">
        <v>3927</v>
      </c>
      <c r="BF1265">
        <v>12</v>
      </c>
    </row>
    <row r="1266" spans="1:58" x14ac:dyDescent="0.3">
      <c r="A1266">
        <v>2026</v>
      </c>
      <c r="B1266">
        <v>202605</v>
      </c>
      <c r="C1266">
        <v>5</v>
      </c>
      <c r="D1266" s="14">
        <v>20001621884369</v>
      </c>
      <c r="E1266" t="s">
        <v>2810</v>
      </c>
      <c r="F1266" s="2">
        <v>46146.443043981482</v>
      </c>
      <c r="G1266" s="2">
        <v>46147</v>
      </c>
      <c r="I1266" t="s">
        <v>224</v>
      </c>
      <c r="J1266" t="s">
        <v>230</v>
      </c>
      <c r="L1266" t="s">
        <v>8140</v>
      </c>
      <c r="M1266" t="s">
        <v>1286</v>
      </c>
      <c r="N1266" t="s">
        <v>1281</v>
      </c>
      <c r="O1266" t="s">
        <v>331</v>
      </c>
      <c r="Q1266" t="s">
        <v>8141</v>
      </c>
      <c r="R1266" t="s">
        <v>2809</v>
      </c>
      <c r="S1266" t="s">
        <v>6002</v>
      </c>
      <c r="T1266" t="s">
        <v>6003</v>
      </c>
      <c r="U1266" t="s">
        <v>3034</v>
      </c>
      <c r="V1266" t="s">
        <v>647</v>
      </c>
      <c r="W1266" t="s">
        <v>245</v>
      </c>
      <c r="X1266" t="s">
        <v>225</v>
      </c>
      <c r="Z1266">
        <v>3</v>
      </c>
      <c r="AA1266" t="s">
        <v>3921</v>
      </c>
      <c r="AB1266" t="s">
        <v>8142</v>
      </c>
      <c r="AC1266">
        <v>46150.85659722222</v>
      </c>
      <c r="AD1266">
        <v>46150</v>
      </c>
      <c r="AE1266" t="s">
        <v>3938</v>
      </c>
      <c r="AG1266" t="s">
        <v>5111</v>
      </c>
      <c r="AH1266">
        <v>6108826036</v>
      </c>
      <c r="AI1266" t="s">
        <v>8143</v>
      </c>
      <c r="AM1266" t="s">
        <v>3925</v>
      </c>
      <c r="AN1266" t="s">
        <v>3926</v>
      </c>
      <c r="AO1266" t="s">
        <v>268</v>
      </c>
      <c r="AP1266" t="s">
        <v>304</v>
      </c>
      <c r="AQ1266" t="s">
        <v>3940</v>
      </c>
      <c r="AU1266" t="s">
        <v>4149</v>
      </c>
      <c r="AV1266" t="s">
        <v>4000</v>
      </c>
      <c r="AW1266" t="s">
        <v>320</v>
      </c>
      <c r="AX1266" t="s">
        <v>319</v>
      </c>
      <c r="AY1266" t="s">
        <v>254</v>
      </c>
      <c r="AZ1266" t="s">
        <v>230</v>
      </c>
      <c r="BA1266" t="s">
        <v>395</v>
      </c>
      <c r="BB1266" t="s">
        <v>380</v>
      </c>
      <c r="BC1266" t="s">
        <v>3927</v>
      </c>
      <c r="BD1266" t="s">
        <v>3927</v>
      </c>
      <c r="BE1266" t="s">
        <v>3927</v>
      </c>
      <c r="BF1266">
        <v>12</v>
      </c>
    </row>
    <row r="1267" spans="1:58" x14ac:dyDescent="0.3">
      <c r="A1267">
        <v>2026</v>
      </c>
      <c r="B1267">
        <v>202605</v>
      </c>
      <c r="C1267">
        <v>5</v>
      </c>
      <c r="D1267" s="14">
        <v>20001621882569</v>
      </c>
      <c r="E1267" t="s">
        <v>2810</v>
      </c>
      <c r="F1267" s="2">
        <v>46146.449062500003</v>
      </c>
      <c r="G1267" s="2">
        <v>46147</v>
      </c>
      <c r="I1267" t="s">
        <v>224</v>
      </c>
      <c r="J1267" t="s">
        <v>230</v>
      </c>
      <c r="L1267" t="s">
        <v>8144</v>
      </c>
      <c r="M1267" t="s">
        <v>392</v>
      </c>
      <c r="N1267" t="s">
        <v>353</v>
      </c>
      <c r="O1267" t="s">
        <v>283</v>
      </c>
      <c r="Q1267" t="s">
        <v>8145</v>
      </c>
      <c r="R1267" t="s">
        <v>2809</v>
      </c>
      <c r="S1267" t="s">
        <v>5687</v>
      </c>
      <c r="T1267" t="s">
        <v>5688</v>
      </c>
      <c r="U1267" t="s">
        <v>3034</v>
      </c>
      <c r="V1267" t="s">
        <v>647</v>
      </c>
      <c r="W1267" t="s">
        <v>245</v>
      </c>
      <c r="X1267" t="s">
        <v>387</v>
      </c>
      <c r="Z1267">
        <v>4</v>
      </c>
      <c r="AA1267" t="s">
        <v>3921</v>
      </c>
      <c r="AB1267" t="s">
        <v>8146</v>
      </c>
      <c r="AC1267">
        <v>46153.354085648149</v>
      </c>
      <c r="AD1267">
        <v>46151</v>
      </c>
      <c r="AE1267" t="s">
        <v>3938</v>
      </c>
      <c r="AG1267" t="s">
        <v>5111</v>
      </c>
      <c r="AH1267">
        <v>6081654147</v>
      </c>
      <c r="AI1267" t="s">
        <v>8147</v>
      </c>
      <c r="AM1267" t="s">
        <v>3925</v>
      </c>
      <c r="AN1267" t="s">
        <v>3926</v>
      </c>
      <c r="AO1267" t="s">
        <v>268</v>
      </c>
      <c r="AP1267" t="s">
        <v>386</v>
      </c>
      <c r="AQ1267" t="s">
        <v>3940</v>
      </c>
      <c r="AU1267" t="s">
        <v>4220</v>
      </c>
      <c r="AV1267" t="s">
        <v>4000</v>
      </c>
      <c r="AW1267" t="s">
        <v>447</v>
      </c>
      <c r="AX1267" t="s">
        <v>446</v>
      </c>
      <c r="AY1267" t="s">
        <v>253</v>
      </c>
      <c r="AZ1267" t="s">
        <v>230</v>
      </c>
      <c r="BA1267" t="s">
        <v>273</v>
      </c>
      <c r="BB1267" t="s">
        <v>380</v>
      </c>
      <c r="BC1267" t="s">
        <v>3927</v>
      </c>
      <c r="BD1267" t="s">
        <v>3927</v>
      </c>
      <c r="BE1267" t="s">
        <v>3927</v>
      </c>
      <c r="BF1267">
        <v>16</v>
      </c>
    </row>
    <row r="1268" spans="1:58" x14ac:dyDescent="0.3">
      <c r="A1268">
        <v>2026</v>
      </c>
      <c r="B1268">
        <v>202605</v>
      </c>
      <c r="C1268">
        <v>5</v>
      </c>
      <c r="D1268" s="14">
        <v>20001621882340</v>
      </c>
      <c r="E1268" t="s">
        <v>2810</v>
      </c>
      <c r="F1268" s="2">
        <v>46146.44189814815</v>
      </c>
      <c r="G1268" s="2">
        <v>46147</v>
      </c>
      <c r="I1268" t="s">
        <v>224</v>
      </c>
      <c r="J1268" t="s">
        <v>230</v>
      </c>
      <c r="L1268" t="s">
        <v>2385</v>
      </c>
      <c r="M1268" t="s">
        <v>309</v>
      </c>
      <c r="N1268" t="s">
        <v>297</v>
      </c>
      <c r="O1268" t="s">
        <v>283</v>
      </c>
      <c r="Q1268" t="s">
        <v>8148</v>
      </c>
      <c r="R1268" t="s">
        <v>2809</v>
      </c>
      <c r="S1268" t="s">
        <v>5030</v>
      </c>
      <c r="T1268" t="s">
        <v>5031</v>
      </c>
      <c r="U1268" t="s">
        <v>4008</v>
      </c>
      <c r="V1268" t="s">
        <v>980</v>
      </c>
      <c r="W1268" t="s">
        <v>245</v>
      </c>
      <c r="X1268" t="s">
        <v>225</v>
      </c>
      <c r="Z1268">
        <v>4</v>
      </c>
      <c r="AA1268" t="s">
        <v>3921</v>
      </c>
      <c r="AB1268" t="s">
        <v>8149</v>
      </c>
      <c r="AC1268">
        <v>46153.358344907407</v>
      </c>
      <c r="AD1268">
        <v>46151</v>
      </c>
      <c r="AE1268" t="s">
        <v>3938</v>
      </c>
      <c r="AG1268" t="s">
        <v>4870</v>
      </c>
      <c r="AH1268">
        <v>6108822999</v>
      </c>
      <c r="AI1268" t="s">
        <v>8150</v>
      </c>
      <c r="AM1268" t="s">
        <v>3925</v>
      </c>
      <c r="AN1268" t="s">
        <v>3926</v>
      </c>
      <c r="AO1268" t="s">
        <v>268</v>
      </c>
      <c r="AP1268" t="s">
        <v>249</v>
      </c>
      <c r="AQ1268" t="s">
        <v>3940</v>
      </c>
      <c r="AU1268" t="s">
        <v>4220</v>
      </c>
      <c r="AV1268" t="s">
        <v>4000</v>
      </c>
      <c r="AW1268" t="s">
        <v>227</v>
      </c>
      <c r="AX1268" t="s">
        <v>226</v>
      </c>
      <c r="AY1268" t="s">
        <v>254</v>
      </c>
      <c r="AZ1268" t="s">
        <v>230</v>
      </c>
      <c r="BA1268" t="s">
        <v>395</v>
      </c>
      <c r="BB1268" t="s">
        <v>380</v>
      </c>
      <c r="BC1268" t="s">
        <v>3927</v>
      </c>
      <c r="BD1268" t="s">
        <v>3927</v>
      </c>
      <c r="BE1268" t="s">
        <v>3927</v>
      </c>
      <c r="BF1268">
        <v>12</v>
      </c>
    </row>
    <row r="1269" spans="1:58" x14ac:dyDescent="0.3">
      <c r="A1269">
        <v>2026</v>
      </c>
      <c r="B1269">
        <v>202605</v>
      </c>
      <c r="C1269">
        <v>5</v>
      </c>
      <c r="D1269" s="14">
        <v>20001621882159</v>
      </c>
      <c r="E1269" t="s">
        <v>2810</v>
      </c>
      <c r="F1269" s="2">
        <v>46146.435312499998</v>
      </c>
      <c r="G1269" s="2">
        <v>46147</v>
      </c>
      <c r="I1269" t="s">
        <v>224</v>
      </c>
      <c r="J1269" t="s">
        <v>230</v>
      </c>
      <c r="L1269" t="s">
        <v>1429</v>
      </c>
      <c r="M1269" t="s">
        <v>309</v>
      </c>
      <c r="N1269" t="s">
        <v>297</v>
      </c>
      <c r="O1269" t="s">
        <v>283</v>
      </c>
      <c r="Q1269" t="s">
        <v>8151</v>
      </c>
      <c r="R1269" t="s">
        <v>2809</v>
      </c>
      <c r="S1269" t="s">
        <v>674</v>
      </c>
      <c r="T1269" t="s">
        <v>675</v>
      </c>
      <c r="U1269" t="s">
        <v>258</v>
      </c>
      <c r="V1269" t="s">
        <v>247</v>
      </c>
      <c r="W1269" t="s">
        <v>245</v>
      </c>
      <c r="X1269" t="s">
        <v>387</v>
      </c>
      <c r="Z1269">
        <v>1</v>
      </c>
      <c r="AA1269" t="s">
        <v>3921</v>
      </c>
      <c r="AB1269" t="s">
        <v>8152</v>
      </c>
      <c r="AC1269">
        <v>46148.623182870368</v>
      </c>
      <c r="AD1269">
        <v>46148</v>
      </c>
      <c r="AE1269" t="s">
        <v>3938</v>
      </c>
      <c r="AG1269" t="s">
        <v>359</v>
      </c>
      <c r="AH1269">
        <v>6108827018</v>
      </c>
      <c r="AI1269" t="s">
        <v>8153</v>
      </c>
      <c r="AM1269" t="s">
        <v>3925</v>
      </c>
      <c r="AN1269" t="s">
        <v>3926</v>
      </c>
      <c r="AO1269" t="s">
        <v>268</v>
      </c>
      <c r="AP1269" t="s">
        <v>304</v>
      </c>
      <c r="AQ1269" t="s">
        <v>3940</v>
      </c>
      <c r="AU1269" t="s">
        <v>4282</v>
      </c>
      <c r="AV1269" t="s">
        <v>4000</v>
      </c>
      <c r="AW1269" t="s">
        <v>447</v>
      </c>
      <c r="AX1269" t="s">
        <v>446</v>
      </c>
      <c r="AY1269" t="s">
        <v>253</v>
      </c>
      <c r="AZ1269" t="s">
        <v>230</v>
      </c>
      <c r="BA1269" t="s">
        <v>395</v>
      </c>
      <c r="BB1269" t="s">
        <v>380</v>
      </c>
      <c r="BC1269" t="s">
        <v>3927</v>
      </c>
      <c r="BD1269" t="s">
        <v>3927</v>
      </c>
      <c r="BE1269" t="s">
        <v>3927</v>
      </c>
      <c r="BF1269">
        <v>12</v>
      </c>
    </row>
    <row r="1270" spans="1:58" x14ac:dyDescent="0.3">
      <c r="A1270">
        <v>2026</v>
      </c>
      <c r="B1270">
        <v>202605</v>
      </c>
      <c r="C1270">
        <v>5</v>
      </c>
      <c r="D1270" s="14">
        <v>20001621881586</v>
      </c>
      <c r="E1270" t="s">
        <v>2810</v>
      </c>
      <c r="F1270" s="2">
        <v>46146.44809027778</v>
      </c>
      <c r="G1270" s="2">
        <v>46148</v>
      </c>
      <c r="I1270" t="s">
        <v>224</v>
      </c>
      <c r="J1270" t="s">
        <v>230</v>
      </c>
      <c r="L1270" t="s">
        <v>8154</v>
      </c>
      <c r="M1270" t="s">
        <v>1933</v>
      </c>
      <c r="N1270" t="s">
        <v>1927</v>
      </c>
      <c r="O1270" t="s">
        <v>257</v>
      </c>
      <c r="Q1270" t="s">
        <v>8155</v>
      </c>
      <c r="R1270" t="s">
        <v>2809</v>
      </c>
      <c r="S1270" t="s">
        <v>463</v>
      </c>
      <c r="T1270" t="s">
        <v>464</v>
      </c>
      <c r="U1270" t="s">
        <v>258</v>
      </c>
      <c r="V1270" t="s">
        <v>247</v>
      </c>
      <c r="W1270" t="s">
        <v>245</v>
      </c>
      <c r="X1270" t="s">
        <v>387</v>
      </c>
      <c r="Z1270">
        <v>1</v>
      </c>
      <c r="AA1270" t="s">
        <v>3921</v>
      </c>
      <c r="AB1270" t="s">
        <v>8156</v>
      </c>
      <c r="AC1270">
        <v>46149.692083333335</v>
      </c>
      <c r="AD1270">
        <v>46149</v>
      </c>
      <c r="AE1270" t="s">
        <v>3938</v>
      </c>
      <c r="AG1270" t="s">
        <v>410</v>
      </c>
      <c r="AH1270">
        <v>6108816113</v>
      </c>
      <c r="AI1270" t="s">
        <v>8157</v>
      </c>
      <c r="AM1270" t="s">
        <v>3925</v>
      </c>
      <c r="AN1270" t="s">
        <v>3926</v>
      </c>
      <c r="AO1270" t="s">
        <v>268</v>
      </c>
      <c r="AP1270" t="s">
        <v>386</v>
      </c>
      <c r="AQ1270" t="s">
        <v>3940</v>
      </c>
      <c r="AU1270" t="s">
        <v>4282</v>
      </c>
      <c r="AV1270" t="s">
        <v>4000</v>
      </c>
      <c r="AW1270" t="s">
        <v>389</v>
      </c>
      <c r="AX1270" t="s">
        <v>388</v>
      </c>
      <c r="AY1270" t="s">
        <v>253</v>
      </c>
      <c r="AZ1270" t="s">
        <v>230</v>
      </c>
      <c r="BA1270" t="s">
        <v>395</v>
      </c>
      <c r="BB1270" t="s">
        <v>380</v>
      </c>
      <c r="BC1270" t="s">
        <v>3927</v>
      </c>
      <c r="BD1270" t="s">
        <v>3927</v>
      </c>
      <c r="BE1270" t="s">
        <v>3927</v>
      </c>
      <c r="BF1270">
        <v>12</v>
      </c>
    </row>
    <row r="1271" spans="1:58" x14ac:dyDescent="0.3">
      <c r="A1271">
        <v>2026</v>
      </c>
      <c r="B1271">
        <v>202605</v>
      </c>
      <c r="C1271">
        <v>5</v>
      </c>
      <c r="D1271" s="14">
        <v>20001621881528</v>
      </c>
      <c r="E1271" t="s">
        <v>2810</v>
      </c>
      <c r="F1271" s="2">
        <v>46146.446331018517</v>
      </c>
      <c r="G1271" s="2">
        <v>46147</v>
      </c>
      <c r="I1271" t="s">
        <v>224</v>
      </c>
      <c r="J1271" t="s">
        <v>230</v>
      </c>
      <c r="L1271" t="s">
        <v>729</v>
      </c>
      <c r="M1271" t="s">
        <v>1336</v>
      </c>
      <c r="N1271" t="s">
        <v>546</v>
      </c>
      <c r="O1271" t="s">
        <v>554</v>
      </c>
      <c r="Q1271" t="s">
        <v>8158</v>
      </c>
      <c r="R1271" t="s">
        <v>2809</v>
      </c>
      <c r="S1271" t="s">
        <v>515</v>
      </c>
      <c r="T1271" t="s">
        <v>522</v>
      </c>
      <c r="U1271" t="s">
        <v>258</v>
      </c>
      <c r="V1271" t="s">
        <v>247</v>
      </c>
      <c r="W1271" t="s">
        <v>245</v>
      </c>
      <c r="X1271" t="s">
        <v>225</v>
      </c>
      <c r="Z1271">
        <v>1</v>
      </c>
      <c r="AA1271" t="s">
        <v>3921</v>
      </c>
      <c r="AB1271" t="s">
        <v>8159</v>
      </c>
      <c r="AC1271">
        <v>46148.623182870368</v>
      </c>
      <c r="AD1271">
        <v>46148</v>
      </c>
      <c r="AE1271" t="s">
        <v>3938</v>
      </c>
      <c r="AG1271" t="s">
        <v>410</v>
      </c>
      <c r="AH1271">
        <v>6028124102</v>
      </c>
      <c r="AI1271" t="s">
        <v>8160</v>
      </c>
      <c r="AM1271" t="s">
        <v>3925</v>
      </c>
      <c r="AN1271" t="s">
        <v>3926</v>
      </c>
      <c r="AO1271" t="s">
        <v>268</v>
      </c>
      <c r="AP1271" t="s">
        <v>386</v>
      </c>
      <c r="AQ1271" t="s">
        <v>3940</v>
      </c>
      <c r="AU1271" t="s">
        <v>4282</v>
      </c>
      <c r="AV1271" t="s">
        <v>4000</v>
      </c>
      <c r="AW1271" t="s">
        <v>227</v>
      </c>
      <c r="AX1271" t="s">
        <v>226</v>
      </c>
      <c r="AY1271" t="s">
        <v>254</v>
      </c>
      <c r="AZ1271" t="s">
        <v>230</v>
      </c>
      <c r="BA1271" t="s">
        <v>273</v>
      </c>
      <c r="BB1271" t="s">
        <v>380</v>
      </c>
      <c r="BC1271" t="s">
        <v>3927</v>
      </c>
      <c r="BD1271" t="s">
        <v>3927</v>
      </c>
      <c r="BE1271" t="s">
        <v>3927</v>
      </c>
      <c r="BF1271">
        <v>5</v>
      </c>
    </row>
    <row r="1272" spans="1:58" x14ac:dyDescent="0.3">
      <c r="A1272">
        <v>2026</v>
      </c>
      <c r="B1272">
        <v>202605</v>
      </c>
      <c r="C1272">
        <v>5</v>
      </c>
      <c r="D1272" s="14">
        <v>20001621880677</v>
      </c>
      <c r="E1272" t="s">
        <v>2810</v>
      </c>
      <c r="F1272" s="2">
        <v>46146.638506944444</v>
      </c>
      <c r="G1272" s="2">
        <v>46150</v>
      </c>
      <c r="I1272" t="s">
        <v>224</v>
      </c>
      <c r="J1272" t="s">
        <v>230</v>
      </c>
      <c r="M1272" t="s">
        <v>2613</v>
      </c>
      <c r="N1272" t="s">
        <v>353</v>
      </c>
      <c r="O1272" t="s">
        <v>283</v>
      </c>
      <c r="Q1272" t="s">
        <v>8161</v>
      </c>
      <c r="R1272" t="s">
        <v>2809</v>
      </c>
      <c r="S1272" t="s">
        <v>4807</v>
      </c>
      <c r="T1272" t="s">
        <v>4808</v>
      </c>
      <c r="U1272" t="s">
        <v>3034</v>
      </c>
      <c r="V1272" t="s">
        <v>4809</v>
      </c>
      <c r="W1272" t="s">
        <v>245</v>
      </c>
      <c r="X1272" t="s">
        <v>387</v>
      </c>
      <c r="Z1272">
        <v>0</v>
      </c>
      <c r="AA1272" t="s">
        <v>3921</v>
      </c>
      <c r="AB1272" t="s">
        <v>4810</v>
      </c>
      <c r="AC1272">
        <v>46153.484120370369</v>
      </c>
      <c r="AD1272">
        <v>46150</v>
      </c>
      <c r="AE1272" t="s">
        <v>4811</v>
      </c>
      <c r="AG1272" t="s">
        <v>4812</v>
      </c>
      <c r="AH1272">
        <v>6108791483</v>
      </c>
      <c r="AI1272" t="s">
        <v>8162</v>
      </c>
      <c r="AM1272" t="s">
        <v>3925</v>
      </c>
      <c r="AN1272" t="s">
        <v>3926</v>
      </c>
      <c r="AO1272" t="s">
        <v>4814</v>
      </c>
      <c r="AP1272" t="s">
        <v>386</v>
      </c>
      <c r="AQ1272" t="s">
        <v>4815</v>
      </c>
      <c r="AU1272" t="s">
        <v>5426</v>
      </c>
      <c r="AV1272" t="s">
        <v>4817</v>
      </c>
      <c r="AW1272" t="s">
        <v>4955</v>
      </c>
      <c r="AX1272" t="s">
        <v>4956</v>
      </c>
      <c r="AY1272" t="s">
        <v>253</v>
      </c>
      <c r="AZ1272" t="s">
        <v>230</v>
      </c>
      <c r="BA1272" t="s">
        <v>395</v>
      </c>
      <c r="BB1272" t="s">
        <v>380</v>
      </c>
      <c r="BC1272" t="s">
        <v>3927</v>
      </c>
      <c r="BD1272" t="s">
        <v>3927</v>
      </c>
      <c r="BE1272" t="s">
        <v>3927</v>
      </c>
      <c r="BF1272">
        <v>12</v>
      </c>
    </row>
    <row r="1273" spans="1:58" x14ac:dyDescent="0.3">
      <c r="A1273">
        <v>2026</v>
      </c>
      <c r="B1273">
        <v>202605</v>
      </c>
      <c r="C1273">
        <v>5</v>
      </c>
      <c r="D1273" s="14">
        <v>20001621873798</v>
      </c>
      <c r="E1273" t="s">
        <v>2810</v>
      </c>
      <c r="F1273" s="2">
        <v>46146.427164351851</v>
      </c>
      <c r="G1273" s="2">
        <v>46147</v>
      </c>
      <c r="I1273" t="s">
        <v>224</v>
      </c>
      <c r="J1273" t="s">
        <v>230</v>
      </c>
      <c r="L1273" t="s">
        <v>2994</v>
      </c>
      <c r="M1273" t="s">
        <v>4384</v>
      </c>
      <c r="N1273" t="s">
        <v>237</v>
      </c>
      <c r="O1273" t="s">
        <v>257</v>
      </c>
      <c r="Q1273" t="s">
        <v>8163</v>
      </c>
      <c r="R1273" t="s">
        <v>2809</v>
      </c>
      <c r="S1273" t="s">
        <v>5296</v>
      </c>
      <c r="T1273" t="s">
        <v>5297</v>
      </c>
      <c r="U1273" t="s">
        <v>3034</v>
      </c>
      <c r="V1273" t="s">
        <v>647</v>
      </c>
      <c r="W1273" t="s">
        <v>245</v>
      </c>
      <c r="X1273" t="s">
        <v>225</v>
      </c>
      <c r="Z1273">
        <v>4</v>
      </c>
      <c r="AA1273" t="s">
        <v>3921</v>
      </c>
      <c r="AB1273" t="s">
        <v>3995</v>
      </c>
      <c r="AC1273">
        <v>46153.45821759259</v>
      </c>
      <c r="AD1273">
        <v>46151</v>
      </c>
      <c r="AE1273" t="s">
        <v>3938</v>
      </c>
      <c r="AG1273" t="s">
        <v>5006</v>
      </c>
      <c r="AH1273">
        <v>6108816047</v>
      </c>
      <c r="AI1273" t="s">
        <v>8164</v>
      </c>
      <c r="AM1273" t="s">
        <v>3925</v>
      </c>
      <c r="AN1273" t="s">
        <v>3926</v>
      </c>
      <c r="AO1273" t="s">
        <v>268</v>
      </c>
      <c r="AP1273" t="s">
        <v>304</v>
      </c>
      <c r="AQ1273" t="s">
        <v>3998</v>
      </c>
      <c r="AU1273" t="s">
        <v>4220</v>
      </c>
      <c r="AV1273" t="s">
        <v>4000</v>
      </c>
      <c r="AW1273" t="s">
        <v>320</v>
      </c>
      <c r="AX1273" t="s">
        <v>319</v>
      </c>
      <c r="AY1273" t="s">
        <v>254</v>
      </c>
      <c r="AZ1273" t="s">
        <v>230</v>
      </c>
      <c r="BA1273" t="s">
        <v>395</v>
      </c>
      <c r="BB1273" t="s">
        <v>380</v>
      </c>
      <c r="BC1273" t="s">
        <v>3927</v>
      </c>
      <c r="BD1273" t="s">
        <v>3927</v>
      </c>
      <c r="BE1273" t="s">
        <v>3927</v>
      </c>
      <c r="BF1273">
        <v>12</v>
      </c>
    </row>
    <row r="1274" spans="1:58" x14ac:dyDescent="0.3">
      <c r="A1274">
        <v>2026</v>
      </c>
      <c r="B1274">
        <v>202605</v>
      </c>
      <c r="C1274">
        <v>5</v>
      </c>
      <c r="D1274" s="14">
        <v>20001621873533</v>
      </c>
      <c r="E1274" t="s">
        <v>2810</v>
      </c>
      <c r="F1274" s="2">
        <v>46146.416631944441</v>
      </c>
      <c r="G1274" s="2">
        <v>46148</v>
      </c>
      <c r="I1274" t="s">
        <v>224</v>
      </c>
      <c r="J1274" t="s">
        <v>230</v>
      </c>
      <c r="L1274" t="s">
        <v>1459</v>
      </c>
      <c r="M1274" t="s">
        <v>261</v>
      </c>
      <c r="N1274" t="s">
        <v>237</v>
      </c>
      <c r="O1274" t="s">
        <v>257</v>
      </c>
      <c r="Q1274" t="s">
        <v>8165</v>
      </c>
      <c r="R1274" t="s">
        <v>2809</v>
      </c>
      <c r="S1274" t="s">
        <v>4841</v>
      </c>
      <c r="T1274" t="s">
        <v>4842</v>
      </c>
      <c r="U1274" t="s">
        <v>4008</v>
      </c>
      <c r="V1274" t="s">
        <v>980</v>
      </c>
      <c r="W1274" t="s">
        <v>245</v>
      </c>
      <c r="X1274" t="s">
        <v>387</v>
      </c>
      <c r="Z1274">
        <v>4</v>
      </c>
      <c r="AA1274" t="s">
        <v>3921</v>
      </c>
      <c r="AB1274" t="s">
        <v>8166</v>
      </c>
      <c r="AC1274">
        <v>46153.358344907407</v>
      </c>
      <c r="AD1274">
        <v>46152</v>
      </c>
      <c r="AE1274" t="s">
        <v>3938</v>
      </c>
      <c r="AG1274" t="s">
        <v>4844</v>
      </c>
      <c r="AH1274">
        <v>6108830906</v>
      </c>
      <c r="AI1274" t="s">
        <v>8167</v>
      </c>
      <c r="AM1274" t="s">
        <v>3925</v>
      </c>
      <c r="AN1274" t="s">
        <v>3926</v>
      </c>
      <c r="AO1274" t="s">
        <v>268</v>
      </c>
      <c r="AP1274" t="s">
        <v>249</v>
      </c>
      <c r="AQ1274" t="s">
        <v>3940</v>
      </c>
      <c r="AU1274" t="s">
        <v>4220</v>
      </c>
      <c r="AV1274" t="s">
        <v>4000</v>
      </c>
      <c r="AW1274" t="s">
        <v>3966</v>
      </c>
      <c r="AX1274" t="s">
        <v>3967</v>
      </c>
      <c r="AY1274" t="s">
        <v>253</v>
      </c>
      <c r="AZ1274" t="s">
        <v>230</v>
      </c>
      <c r="BA1274" t="s">
        <v>395</v>
      </c>
      <c r="BB1274" t="s">
        <v>380</v>
      </c>
      <c r="BC1274" t="s">
        <v>3927</v>
      </c>
      <c r="BD1274" t="s">
        <v>3927</v>
      </c>
      <c r="BE1274" t="s">
        <v>3927</v>
      </c>
      <c r="BF1274">
        <v>12</v>
      </c>
    </row>
    <row r="1275" spans="1:58" x14ac:dyDescent="0.3">
      <c r="A1275">
        <v>2026</v>
      </c>
      <c r="B1275">
        <v>202605</v>
      </c>
      <c r="C1275">
        <v>5</v>
      </c>
      <c r="D1275" s="14">
        <v>20001621873338</v>
      </c>
      <c r="E1275" t="s">
        <v>2810</v>
      </c>
      <c r="F1275" s="2">
        <v>46146.40902777778</v>
      </c>
      <c r="G1275" s="2">
        <v>46149</v>
      </c>
      <c r="I1275" t="s">
        <v>224</v>
      </c>
      <c r="J1275" t="s">
        <v>230</v>
      </c>
      <c r="L1275" t="s">
        <v>8168</v>
      </c>
      <c r="M1275" t="s">
        <v>1462</v>
      </c>
      <c r="N1275" t="s">
        <v>353</v>
      </c>
      <c r="O1275" t="s">
        <v>283</v>
      </c>
      <c r="Q1275" t="s">
        <v>8169</v>
      </c>
      <c r="R1275" t="s">
        <v>2809</v>
      </c>
      <c r="S1275" t="s">
        <v>5377</v>
      </c>
      <c r="T1275" t="s">
        <v>5378</v>
      </c>
      <c r="U1275" t="s">
        <v>3034</v>
      </c>
      <c r="V1275" t="s">
        <v>647</v>
      </c>
      <c r="W1275" t="s">
        <v>245</v>
      </c>
      <c r="X1275" t="s">
        <v>225</v>
      </c>
      <c r="Z1275">
        <v>4</v>
      </c>
      <c r="AA1275" t="s">
        <v>3921</v>
      </c>
      <c r="AB1275" t="s">
        <v>8098</v>
      </c>
      <c r="AC1275">
        <v>46154.683587962965</v>
      </c>
      <c r="AD1275">
        <v>46153</v>
      </c>
      <c r="AE1275" t="s">
        <v>3938</v>
      </c>
      <c r="AG1275" t="s">
        <v>5006</v>
      </c>
      <c r="AH1275">
        <v>6108835800</v>
      </c>
      <c r="AI1275" t="s">
        <v>8170</v>
      </c>
      <c r="AM1275" t="s">
        <v>3925</v>
      </c>
      <c r="AN1275" t="s">
        <v>3926</v>
      </c>
      <c r="AO1275" t="s">
        <v>268</v>
      </c>
      <c r="AP1275" t="s">
        <v>386</v>
      </c>
      <c r="AQ1275" t="s">
        <v>3940</v>
      </c>
      <c r="AU1275" t="s">
        <v>3999</v>
      </c>
      <c r="AV1275" t="s">
        <v>4000</v>
      </c>
      <c r="AW1275" t="s">
        <v>1876</v>
      </c>
      <c r="AX1275" t="s">
        <v>1875</v>
      </c>
      <c r="AY1275" t="s">
        <v>254</v>
      </c>
      <c r="AZ1275" t="s">
        <v>230</v>
      </c>
      <c r="BA1275" t="s">
        <v>395</v>
      </c>
      <c r="BB1275" t="s">
        <v>380</v>
      </c>
      <c r="BC1275" t="s">
        <v>3927</v>
      </c>
      <c r="BD1275" t="s">
        <v>3927</v>
      </c>
      <c r="BE1275" t="s">
        <v>3927</v>
      </c>
      <c r="BF1275">
        <v>12</v>
      </c>
    </row>
    <row r="1276" spans="1:58" x14ac:dyDescent="0.3">
      <c r="A1276">
        <v>2026</v>
      </c>
      <c r="B1276">
        <v>202605</v>
      </c>
      <c r="C1276">
        <v>5</v>
      </c>
      <c r="D1276" s="14">
        <v>20001621872506</v>
      </c>
      <c r="E1276" t="s">
        <v>2810</v>
      </c>
      <c r="F1276" s="2">
        <v>46146.415219907409</v>
      </c>
      <c r="G1276" s="2">
        <v>46146</v>
      </c>
      <c r="I1276" t="s">
        <v>224</v>
      </c>
      <c r="J1276" t="s">
        <v>230</v>
      </c>
      <c r="L1276" t="s">
        <v>3415</v>
      </c>
      <c r="M1276" t="s">
        <v>1366</v>
      </c>
      <c r="N1276" t="s">
        <v>1359</v>
      </c>
      <c r="O1276" t="s">
        <v>554</v>
      </c>
      <c r="Q1276" t="s">
        <v>8171</v>
      </c>
      <c r="R1276" t="s">
        <v>2809</v>
      </c>
      <c r="S1276" t="s">
        <v>6349</v>
      </c>
      <c r="T1276" t="s">
        <v>6350</v>
      </c>
      <c r="U1276" t="s">
        <v>3034</v>
      </c>
      <c r="V1276" t="s">
        <v>647</v>
      </c>
      <c r="W1276" t="s">
        <v>245</v>
      </c>
      <c r="X1276" t="s">
        <v>225</v>
      </c>
      <c r="Z1276">
        <v>2</v>
      </c>
      <c r="AA1276" t="s">
        <v>3921</v>
      </c>
      <c r="AB1276" t="s">
        <v>7895</v>
      </c>
      <c r="AC1276">
        <v>46148.681620370371</v>
      </c>
      <c r="AD1276">
        <v>46148</v>
      </c>
      <c r="AE1276" t="s">
        <v>3938</v>
      </c>
      <c r="AG1276" t="s">
        <v>5135</v>
      </c>
      <c r="AH1276">
        <v>6108825978</v>
      </c>
      <c r="AI1276" t="s">
        <v>8172</v>
      </c>
      <c r="AM1276" t="s">
        <v>3925</v>
      </c>
      <c r="AN1276" t="s">
        <v>3926</v>
      </c>
      <c r="AO1276" t="s">
        <v>268</v>
      </c>
      <c r="AP1276" t="s">
        <v>386</v>
      </c>
      <c r="AQ1276" t="s">
        <v>3940</v>
      </c>
      <c r="AU1276" t="s">
        <v>4282</v>
      </c>
      <c r="AV1276" t="s">
        <v>4000</v>
      </c>
      <c r="AW1276" t="s">
        <v>320</v>
      </c>
      <c r="AX1276" t="s">
        <v>319</v>
      </c>
      <c r="AY1276" t="s">
        <v>254</v>
      </c>
      <c r="AZ1276" t="s">
        <v>230</v>
      </c>
      <c r="BA1276" t="s">
        <v>395</v>
      </c>
      <c r="BB1276" t="s">
        <v>380</v>
      </c>
      <c r="BC1276" t="s">
        <v>3927</v>
      </c>
      <c r="BD1276" t="s">
        <v>3927</v>
      </c>
      <c r="BE1276" t="s">
        <v>3927</v>
      </c>
      <c r="BF1276">
        <v>12</v>
      </c>
    </row>
    <row r="1277" spans="1:58" x14ac:dyDescent="0.3">
      <c r="A1277">
        <v>2026</v>
      </c>
      <c r="B1277">
        <v>202605</v>
      </c>
      <c r="C1277">
        <v>5</v>
      </c>
      <c r="D1277" s="14">
        <v>20001621870821</v>
      </c>
      <c r="E1277" t="s">
        <v>2810</v>
      </c>
      <c r="F1277" s="2">
        <v>46146.426099537035</v>
      </c>
      <c r="G1277" s="2">
        <v>46146</v>
      </c>
      <c r="I1277" t="s">
        <v>224</v>
      </c>
      <c r="J1277" t="s">
        <v>230</v>
      </c>
      <c r="L1277" t="s">
        <v>3481</v>
      </c>
      <c r="M1277" t="s">
        <v>309</v>
      </c>
      <c r="N1277" t="s">
        <v>297</v>
      </c>
      <c r="O1277" t="s">
        <v>283</v>
      </c>
      <c r="Q1277" t="s">
        <v>8173</v>
      </c>
      <c r="R1277" t="s">
        <v>2809</v>
      </c>
      <c r="S1277" t="s">
        <v>5187</v>
      </c>
      <c r="T1277" t="s">
        <v>5188</v>
      </c>
      <c r="U1277" t="s">
        <v>3034</v>
      </c>
      <c r="V1277" t="s">
        <v>647</v>
      </c>
      <c r="W1277" t="s">
        <v>245</v>
      </c>
      <c r="X1277" t="s">
        <v>387</v>
      </c>
      <c r="Z1277">
        <v>2</v>
      </c>
      <c r="AA1277" t="s">
        <v>3921</v>
      </c>
      <c r="AB1277" t="s">
        <v>6786</v>
      </c>
      <c r="AC1277">
        <v>46148.681620370371</v>
      </c>
      <c r="AD1277">
        <v>46148</v>
      </c>
      <c r="AE1277" t="s">
        <v>3938</v>
      </c>
      <c r="AG1277" t="s">
        <v>5111</v>
      </c>
      <c r="AH1277">
        <v>6108838782</v>
      </c>
      <c r="AI1277" t="s">
        <v>8174</v>
      </c>
      <c r="AM1277" t="s">
        <v>3925</v>
      </c>
      <c r="AN1277" t="s">
        <v>3926</v>
      </c>
      <c r="AO1277" t="s">
        <v>268</v>
      </c>
      <c r="AP1277" t="s">
        <v>249</v>
      </c>
      <c r="AQ1277" t="s">
        <v>3940</v>
      </c>
      <c r="AU1277" t="s">
        <v>4282</v>
      </c>
      <c r="AV1277" t="s">
        <v>4000</v>
      </c>
      <c r="AW1277" t="s">
        <v>389</v>
      </c>
      <c r="AX1277" t="s">
        <v>388</v>
      </c>
      <c r="AY1277" t="s">
        <v>253</v>
      </c>
      <c r="AZ1277" t="s">
        <v>230</v>
      </c>
      <c r="BA1277" t="s">
        <v>395</v>
      </c>
      <c r="BB1277" t="s">
        <v>380</v>
      </c>
      <c r="BC1277" t="s">
        <v>3927</v>
      </c>
      <c r="BD1277" t="s">
        <v>3927</v>
      </c>
      <c r="BE1277" t="s">
        <v>3927</v>
      </c>
      <c r="BF1277">
        <v>12</v>
      </c>
    </row>
    <row r="1278" spans="1:58" x14ac:dyDescent="0.3">
      <c r="A1278">
        <v>2026</v>
      </c>
      <c r="B1278">
        <v>202605</v>
      </c>
      <c r="C1278">
        <v>5</v>
      </c>
      <c r="D1278" s="14">
        <v>20001621870147</v>
      </c>
      <c r="E1278" t="s">
        <v>2810</v>
      </c>
      <c r="F1278" s="2">
        <v>46146.39984953704</v>
      </c>
      <c r="G1278" s="2">
        <v>46147</v>
      </c>
      <c r="I1278" t="s">
        <v>224</v>
      </c>
      <c r="J1278" t="s">
        <v>230</v>
      </c>
      <c r="L1278" t="s">
        <v>1033</v>
      </c>
      <c r="M1278" t="s">
        <v>1036</v>
      </c>
      <c r="N1278" t="s">
        <v>752</v>
      </c>
      <c r="O1278" t="s">
        <v>623</v>
      </c>
      <c r="Q1278" t="s">
        <v>8175</v>
      </c>
      <c r="R1278" t="s">
        <v>2809</v>
      </c>
      <c r="S1278" t="s">
        <v>515</v>
      </c>
      <c r="T1278" t="s">
        <v>522</v>
      </c>
      <c r="U1278" t="s">
        <v>258</v>
      </c>
      <c r="V1278" t="s">
        <v>247</v>
      </c>
      <c r="W1278" t="s">
        <v>245</v>
      </c>
      <c r="X1278" t="s">
        <v>225</v>
      </c>
      <c r="Z1278">
        <v>1</v>
      </c>
      <c r="AA1278" t="s">
        <v>3921</v>
      </c>
      <c r="AB1278" t="s">
        <v>8176</v>
      </c>
      <c r="AC1278">
        <v>46148.623182870368</v>
      </c>
      <c r="AD1278">
        <v>46148</v>
      </c>
      <c r="AE1278" t="s">
        <v>3938</v>
      </c>
      <c r="AG1278" t="s">
        <v>410</v>
      </c>
      <c r="AH1278">
        <v>6062970422</v>
      </c>
      <c r="AI1278" t="s">
        <v>8177</v>
      </c>
      <c r="AM1278" t="s">
        <v>3925</v>
      </c>
      <c r="AN1278" t="s">
        <v>3926</v>
      </c>
      <c r="AO1278" t="s">
        <v>268</v>
      </c>
      <c r="AP1278" t="s">
        <v>249</v>
      </c>
      <c r="AQ1278" t="s">
        <v>3940</v>
      </c>
      <c r="AU1278" t="s">
        <v>4282</v>
      </c>
      <c r="AV1278" t="s">
        <v>4000</v>
      </c>
      <c r="AW1278" t="s">
        <v>227</v>
      </c>
      <c r="AX1278" t="s">
        <v>226</v>
      </c>
      <c r="AY1278" t="s">
        <v>254</v>
      </c>
      <c r="AZ1278" t="s">
        <v>230</v>
      </c>
      <c r="BA1278" t="s">
        <v>273</v>
      </c>
      <c r="BB1278" t="s">
        <v>380</v>
      </c>
      <c r="BC1278" t="s">
        <v>3927</v>
      </c>
      <c r="BD1278" t="s">
        <v>3927</v>
      </c>
      <c r="BE1278" t="s">
        <v>3927</v>
      </c>
      <c r="BF1278">
        <v>9</v>
      </c>
    </row>
    <row r="1279" spans="1:58" x14ac:dyDescent="0.3">
      <c r="A1279">
        <v>2026</v>
      </c>
      <c r="B1279">
        <v>202605</v>
      </c>
      <c r="C1279">
        <v>5</v>
      </c>
      <c r="D1279" s="14">
        <v>20001621870113</v>
      </c>
      <c r="E1279" t="s">
        <v>2810</v>
      </c>
      <c r="F1279" s="2">
        <v>46146.398576388892</v>
      </c>
      <c r="G1279" s="2">
        <v>46149</v>
      </c>
      <c r="I1279" t="s">
        <v>224</v>
      </c>
      <c r="J1279" t="s">
        <v>230</v>
      </c>
      <c r="L1279" t="s">
        <v>3247</v>
      </c>
      <c r="M1279" t="s">
        <v>261</v>
      </c>
      <c r="N1279" t="s">
        <v>237</v>
      </c>
      <c r="O1279" t="s">
        <v>257</v>
      </c>
      <c r="Q1279" t="s">
        <v>8178</v>
      </c>
      <c r="R1279" t="s">
        <v>2809</v>
      </c>
      <c r="S1279" t="s">
        <v>5388</v>
      </c>
      <c r="T1279" t="s">
        <v>5389</v>
      </c>
      <c r="U1279" t="s">
        <v>3034</v>
      </c>
      <c r="V1279" t="s">
        <v>647</v>
      </c>
      <c r="W1279" t="s">
        <v>245</v>
      </c>
      <c r="X1279" t="s">
        <v>225</v>
      </c>
      <c r="Z1279">
        <v>4</v>
      </c>
      <c r="AA1279" t="s">
        <v>3921</v>
      </c>
      <c r="AB1279" t="s">
        <v>6570</v>
      </c>
      <c r="AC1279">
        <v>46154.683587962965</v>
      </c>
      <c r="AD1279">
        <v>46153</v>
      </c>
      <c r="AE1279" t="s">
        <v>3938</v>
      </c>
      <c r="AG1279" t="s">
        <v>5006</v>
      </c>
      <c r="AH1279">
        <v>6108818979</v>
      </c>
      <c r="AI1279" t="s">
        <v>8179</v>
      </c>
      <c r="AM1279" t="s">
        <v>3925</v>
      </c>
      <c r="AN1279" t="s">
        <v>3926</v>
      </c>
      <c r="AO1279" t="s">
        <v>268</v>
      </c>
      <c r="AP1279" t="s">
        <v>386</v>
      </c>
      <c r="AQ1279" t="s">
        <v>3940</v>
      </c>
      <c r="AU1279" t="s">
        <v>3999</v>
      </c>
      <c r="AV1279" t="s">
        <v>4000</v>
      </c>
      <c r="AW1279" t="s">
        <v>320</v>
      </c>
      <c r="AX1279" t="s">
        <v>319</v>
      </c>
      <c r="AY1279" t="s">
        <v>254</v>
      </c>
      <c r="AZ1279" t="s">
        <v>230</v>
      </c>
      <c r="BA1279" t="s">
        <v>395</v>
      </c>
      <c r="BB1279" t="s">
        <v>380</v>
      </c>
      <c r="BC1279" t="s">
        <v>3927</v>
      </c>
      <c r="BD1279" t="s">
        <v>3927</v>
      </c>
      <c r="BE1279" t="s">
        <v>3927</v>
      </c>
      <c r="BF1279">
        <v>12</v>
      </c>
    </row>
    <row r="1280" spans="1:58" x14ac:dyDescent="0.3">
      <c r="A1280">
        <v>2026</v>
      </c>
      <c r="B1280">
        <v>202605</v>
      </c>
      <c r="C1280">
        <v>5</v>
      </c>
      <c r="D1280" s="14">
        <v>20001621868486</v>
      </c>
      <c r="E1280" t="s">
        <v>2810</v>
      </c>
      <c r="F1280" s="2">
        <v>46146.41238425926</v>
      </c>
      <c r="G1280" s="2">
        <v>46147</v>
      </c>
      <c r="I1280" t="s">
        <v>224</v>
      </c>
      <c r="J1280" t="s">
        <v>230</v>
      </c>
      <c r="L1280" t="s">
        <v>3423</v>
      </c>
      <c r="M1280" t="s">
        <v>309</v>
      </c>
      <c r="N1280" t="s">
        <v>297</v>
      </c>
      <c r="O1280" t="s">
        <v>283</v>
      </c>
      <c r="Q1280" t="s">
        <v>8180</v>
      </c>
      <c r="R1280" t="s">
        <v>2809</v>
      </c>
      <c r="S1280" t="s">
        <v>7748</v>
      </c>
      <c r="T1280" t="s">
        <v>7749</v>
      </c>
      <c r="U1280" t="s">
        <v>4796</v>
      </c>
      <c r="V1280" t="s">
        <v>2024</v>
      </c>
      <c r="W1280" t="s">
        <v>245</v>
      </c>
      <c r="X1280" t="s">
        <v>225</v>
      </c>
      <c r="Z1280">
        <v>4</v>
      </c>
      <c r="AA1280" t="s">
        <v>3921</v>
      </c>
      <c r="AB1280" t="s">
        <v>8181</v>
      </c>
      <c r="AC1280">
        <v>46153.691145833334</v>
      </c>
      <c r="AD1280">
        <v>46151</v>
      </c>
      <c r="AE1280" t="s">
        <v>3938</v>
      </c>
      <c r="AG1280" t="s">
        <v>6701</v>
      </c>
      <c r="AH1280">
        <v>6061320844</v>
      </c>
      <c r="AI1280" t="s">
        <v>8182</v>
      </c>
      <c r="AM1280" t="s">
        <v>3925</v>
      </c>
      <c r="AN1280" t="s">
        <v>3926</v>
      </c>
      <c r="AO1280" t="s">
        <v>268</v>
      </c>
      <c r="AP1280" t="s">
        <v>249</v>
      </c>
      <c r="AQ1280" t="s">
        <v>3940</v>
      </c>
      <c r="AU1280" t="s">
        <v>4220</v>
      </c>
      <c r="AV1280" t="s">
        <v>4000</v>
      </c>
      <c r="AW1280" t="s">
        <v>227</v>
      </c>
      <c r="AX1280" t="s">
        <v>226</v>
      </c>
      <c r="AY1280" t="s">
        <v>254</v>
      </c>
      <c r="AZ1280" t="s">
        <v>230</v>
      </c>
      <c r="BA1280" t="s">
        <v>273</v>
      </c>
      <c r="BB1280" t="s">
        <v>380</v>
      </c>
      <c r="BC1280" t="s">
        <v>3927</v>
      </c>
      <c r="BD1280" t="s">
        <v>3927</v>
      </c>
      <c r="BE1280" t="s">
        <v>3927</v>
      </c>
      <c r="BF1280">
        <v>1</v>
      </c>
    </row>
    <row r="1281" spans="1:58" x14ac:dyDescent="0.3">
      <c r="A1281">
        <v>2026</v>
      </c>
      <c r="B1281">
        <v>202605</v>
      </c>
      <c r="C1281">
        <v>5</v>
      </c>
      <c r="D1281" s="14">
        <v>20001621867446</v>
      </c>
      <c r="E1281" t="s">
        <v>2810</v>
      </c>
      <c r="F1281" s="2">
        <v>46146.410740740743</v>
      </c>
      <c r="G1281" s="2">
        <v>46147</v>
      </c>
      <c r="I1281" t="s">
        <v>224</v>
      </c>
      <c r="J1281" t="s">
        <v>230</v>
      </c>
      <c r="L1281" t="s">
        <v>8183</v>
      </c>
      <c r="M1281" t="s">
        <v>8184</v>
      </c>
      <c r="N1281" t="s">
        <v>3305</v>
      </c>
      <c r="O1281" t="s">
        <v>623</v>
      </c>
      <c r="Q1281" t="s">
        <v>8185</v>
      </c>
      <c r="R1281" t="s">
        <v>2809</v>
      </c>
      <c r="S1281" t="s">
        <v>5640</v>
      </c>
      <c r="T1281" t="s">
        <v>5641</v>
      </c>
      <c r="U1281" t="s">
        <v>3034</v>
      </c>
      <c r="V1281" t="s">
        <v>647</v>
      </c>
      <c r="W1281" t="s">
        <v>245</v>
      </c>
      <c r="X1281" t="s">
        <v>225</v>
      </c>
      <c r="Z1281">
        <v>4</v>
      </c>
      <c r="AA1281" t="s">
        <v>3921</v>
      </c>
      <c r="AB1281" t="s">
        <v>6491</v>
      </c>
      <c r="AC1281">
        <v>46153.354085648149</v>
      </c>
      <c r="AD1281">
        <v>46151</v>
      </c>
      <c r="AE1281" t="s">
        <v>3938</v>
      </c>
      <c r="AG1281" t="s">
        <v>5006</v>
      </c>
      <c r="AH1281">
        <v>6108825970</v>
      </c>
      <c r="AI1281" t="s">
        <v>8186</v>
      </c>
      <c r="AM1281" t="s">
        <v>3925</v>
      </c>
      <c r="AN1281" t="s">
        <v>3926</v>
      </c>
      <c r="AO1281" t="s">
        <v>268</v>
      </c>
      <c r="AP1281" t="s">
        <v>386</v>
      </c>
      <c r="AQ1281" t="s">
        <v>3940</v>
      </c>
      <c r="AU1281" t="s">
        <v>4220</v>
      </c>
      <c r="AV1281" t="s">
        <v>4000</v>
      </c>
      <c r="AW1281" t="s">
        <v>320</v>
      </c>
      <c r="AX1281" t="s">
        <v>319</v>
      </c>
      <c r="AY1281" t="s">
        <v>254</v>
      </c>
      <c r="AZ1281" t="s">
        <v>230</v>
      </c>
      <c r="BA1281" t="s">
        <v>344</v>
      </c>
      <c r="BB1281" t="s">
        <v>232</v>
      </c>
      <c r="BC1281" t="s">
        <v>3927</v>
      </c>
      <c r="BD1281" t="s">
        <v>3927</v>
      </c>
      <c r="BE1281" t="s">
        <v>3927</v>
      </c>
      <c r="BF1281">
        <v>12</v>
      </c>
    </row>
    <row r="1282" spans="1:58" x14ac:dyDescent="0.3">
      <c r="A1282">
        <v>2026</v>
      </c>
      <c r="B1282">
        <v>202605</v>
      </c>
      <c r="C1282">
        <v>5</v>
      </c>
      <c r="D1282" s="14">
        <v>20001621867427</v>
      </c>
      <c r="E1282" t="s">
        <v>2810</v>
      </c>
      <c r="F1282" s="2">
        <v>46146.409953703704</v>
      </c>
      <c r="G1282" s="2">
        <v>46146</v>
      </c>
      <c r="I1282" t="s">
        <v>224</v>
      </c>
      <c r="J1282" t="s">
        <v>230</v>
      </c>
      <c r="L1282" t="s">
        <v>8187</v>
      </c>
      <c r="M1282" t="s">
        <v>8188</v>
      </c>
      <c r="N1282" t="s">
        <v>989</v>
      </c>
      <c r="O1282" t="s">
        <v>554</v>
      </c>
      <c r="Q1282" t="s">
        <v>8189</v>
      </c>
      <c r="R1282" t="s">
        <v>2809</v>
      </c>
      <c r="S1282" t="s">
        <v>7818</v>
      </c>
      <c r="T1282" t="s">
        <v>7819</v>
      </c>
      <c r="U1282" t="s">
        <v>4796</v>
      </c>
      <c r="V1282" t="s">
        <v>2024</v>
      </c>
      <c r="W1282" t="s">
        <v>245</v>
      </c>
      <c r="X1282" t="s">
        <v>225</v>
      </c>
      <c r="Z1282">
        <v>4</v>
      </c>
      <c r="AA1282" t="s">
        <v>3921</v>
      </c>
      <c r="AB1282" t="s">
        <v>8190</v>
      </c>
      <c r="AC1282">
        <v>46150.849872685183</v>
      </c>
      <c r="AD1282">
        <v>46150</v>
      </c>
      <c r="AE1282" t="s">
        <v>3938</v>
      </c>
      <c r="AG1282" t="s">
        <v>6701</v>
      </c>
      <c r="AH1282">
        <v>1035447030</v>
      </c>
      <c r="AI1282" t="s">
        <v>8191</v>
      </c>
      <c r="AM1282" t="s">
        <v>3925</v>
      </c>
      <c r="AN1282" t="s">
        <v>3926</v>
      </c>
      <c r="AO1282" t="s">
        <v>268</v>
      </c>
      <c r="AP1282" t="s">
        <v>386</v>
      </c>
      <c r="AQ1282" t="s">
        <v>3940</v>
      </c>
      <c r="AU1282" t="s">
        <v>4149</v>
      </c>
      <c r="AV1282" t="s">
        <v>4000</v>
      </c>
      <c r="AW1282" t="s">
        <v>227</v>
      </c>
      <c r="AX1282" t="s">
        <v>226</v>
      </c>
      <c r="AY1282" t="s">
        <v>254</v>
      </c>
      <c r="AZ1282" t="s">
        <v>230</v>
      </c>
      <c r="BA1282" t="s">
        <v>273</v>
      </c>
      <c r="BB1282" t="s">
        <v>380</v>
      </c>
      <c r="BC1282" t="s">
        <v>3927</v>
      </c>
      <c r="BD1282" t="s">
        <v>3927</v>
      </c>
      <c r="BE1282" t="s">
        <v>3927</v>
      </c>
      <c r="BF1282">
        <v>23</v>
      </c>
    </row>
    <row r="1283" spans="1:58" x14ac:dyDescent="0.3">
      <c r="A1283">
        <v>2026</v>
      </c>
      <c r="B1283">
        <v>202605</v>
      </c>
      <c r="C1283">
        <v>5</v>
      </c>
      <c r="D1283" s="14">
        <v>20001621867054</v>
      </c>
      <c r="E1283" t="s">
        <v>2810</v>
      </c>
      <c r="F1283" s="2">
        <v>46146.395868055559</v>
      </c>
      <c r="G1283" s="2">
        <v>46147</v>
      </c>
      <c r="I1283" t="s">
        <v>224</v>
      </c>
      <c r="J1283" t="s">
        <v>230</v>
      </c>
      <c r="L1283" t="s">
        <v>2991</v>
      </c>
      <c r="M1283" t="s">
        <v>722</v>
      </c>
      <c r="N1283" t="s">
        <v>715</v>
      </c>
      <c r="O1283" t="s">
        <v>623</v>
      </c>
      <c r="Q1283" t="s">
        <v>8192</v>
      </c>
      <c r="R1283" t="s">
        <v>2809</v>
      </c>
      <c r="S1283" t="s">
        <v>5183</v>
      </c>
      <c r="T1283" t="s">
        <v>5184</v>
      </c>
      <c r="U1283" t="s">
        <v>3034</v>
      </c>
      <c r="V1283" t="s">
        <v>647</v>
      </c>
      <c r="W1283" t="s">
        <v>245</v>
      </c>
      <c r="X1283" t="s">
        <v>225</v>
      </c>
      <c r="Z1283">
        <v>4</v>
      </c>
      <c r="AA1283" t="s">
        <v>3921</v>
      </c>
      <c r="AB1283" t="s">
        <v>3995</v>
      </c>
      <c r="AC1283">
        <v>46153.458113425928</v>
      </c>
      <c r="AD1283">
        <v>46151</v>
      </c>
      <c r="AE1283" t="s">
        <v>3938</v>
      </c>
      <c r="AG1283" t="s">
        <v>5111</v>
      </c>
      <c r="AH1283">
        <v>6108830854</v>
      </c>
      <c r="AI1283" t="s">
        <v>8193</v>
      </c>
      <c r="AM1283" t="s">
        <v>3925</v>
      </c>
      <c r="AN1283" t="s">
        <v>3926</v>
      </c>
      <c r="AO1283" t="s">
        <v>268</v>
      </c>
      <c r="AP1283" t="s">
        <v>249</v>
      </c>
      <c r="AQ1283" t="s">
        <v>3998</v>
      </c>
      <c r="AU1283" t="s">
        <v>4220</v>
      </c>
      <c r="AV1283" t="s">
        <v>4000</v>
      </c>
      <c r="AW1283" t="s">
        <v>227</v>
      </c>
      <c r="AX1283" t="s">
        <v>226</v>
      </c>
      <c r="AY1283" t="s">
        <v>254</v>
      </c>
      <c r="AZ1283" t="s">
        <v>230</v>
      </c>
      <c r="BA1283" t="s">
        <v>395</v>
      </c>
      <c r="BB1283" t="s">
        <v>380</v>
      </c>
      <c r="BC1283" t="s">
        <v>3927</v>
      </c>
      <c r="BD1283" t="s">
        <v>3927</v>
      </c>
      <c r="BE1283" t="s">
        <v>3927</v>
      </c>
      <c r="BF1283">
        <v>12</v>
      </c>
    </row>
    <row r="1284" spans="1:58" x14ac:dyDescent="0.3">
      <c r="A1284">
        <v>2026</v>
      </c>
      <c r="B1284">
        <v>202605</v>
      </c>
      <c r="C1284">
        <v>5</v>
      </c>
      <c r="D1284" s="14">
        <v>20001621864025</v>
      </c>
      <c r="E1284" t="s">
        <v>2810</v>
      </c>
      <c r="F1284" s="2">
        <v>46146.393831018519</v>
      </c>
      <c r="G1284" s="2">
        <v>46147</v>
      </c>
      <c r="I1284" t="s">
        <v>224</v>
      </c>
      <c r="J1284" t="s">
        <v>230</v>
      </c>
      <c r="L1284" t="s">
        <v>898</v>
      </c>
      <c r="M1284" t="s">
        <v>8184</v>
      </c>
      <c r="N1284" t="s">
        <v>3305</v>
      </c>
      <c r="O1284" t="s">
        <v>623</v>
      </c>
      <c r="Q1284" t="s">
        <v>8194</v>
      </c>
      <c r="R1284" t="s">
        <v>2809</v>
      </c>
      <c r="S1284" t="s">
        <v>6002</v>
      </c>
      <c r="T1284" t="s">
        <v>6003</v>
      </c>
      <c r="U1284" t="s">
        <v>3034</v>
      </c>
      <c r="V1284" t="s">
        <v>647</v>
      </c>
      <c r="W1284" t="s">
        <v>245</v>
      </c>
      <c r="X1284" t="s">
        <v>387</v>
      </c>
      <c r="Z1284">
        <v>4</v>
      </c>
      <c r="AA1284" t="s">
        <v>3921</v>
      </c>
      <c r="AB1284" t="s">
        <v>6119</v>
      </c>
      <c r="AC1284">
        <v>46153.354085648149</v>
      </c>
      <c r="AD1284">
        <v>46151</v>
      </c>
      <c r="AE1284" t="s">
        <v>3938</v>
      </c>
      <c r="AG1284" t="s">
        <v>5111</v>
      </c>
      <c r="AH1284">
        <v>6108818015</v>
      </c>
      <c r="AI1284" t="s">
        <v>8195</v>
      </c>
      <c r="AM1284" t="s">
        <v>3925</v>
      </c>
      <c r="AN1284" t="s">
        <v>3926</v>
      </c>
      <c r="AO1284" t="s">
        <v>268</v>
      </c>
      <c r="AP1284" t="s">
        <v>304</v>
      </c>
      <c r="AQ1284" t="s">
        <v>3940</v>
      </c>
      <c r="AU1284" t="s">
        <v>4220</v>
      </c>
      <c r="AV1284" t="s">
        <v>4000</v>
      </c>
      <c r="AW1284" t="s">
        <v>447</v>
      </c>
      <c r="AX1284" t="s">
        <v>446</v>
      </c>
      <c r="AY1284" t="s">
        <v>253</v>
      </c>
      <c r="AZ1284" t="s">
        <v>230</v>
      </c>
      <c r="BA1284" t="s">
        <v>395</v>
      </c>
      <c r="BB1284" t="s">
        <v>380</v>
      </c>
      <c r="BC1284" t="s">
        <v>3927</v>
      </c>
      <c r="BD1284" t="s">
        <v>3927</v>
      </c>
      <c r="BE1284" t="s">
        <v>3927</v>
      </c>
      <c r="BF1284">
        <v>12</v>
      </c>
    </row>
    <row r="1285" spans="1:58" x14ac:dyDescent="0.3">
      <c r="A1285">
        <v>2026</v>
      </c>
      <c r="B1285">
        <v>202605</v>
      </c>
      <c r="C1285">
        <v>5</v>
      </c>
      <c r="D1285" s="14">
        <v>20001621863391</v>
      </c>
      <c r="E1285" t="s">
        <v>2810</v>
      </c>
      <c r="F1285" s="2">
        <v>46146.408310185187</v>
      </c>
      <c r="G1285" s="2">
        <v>46148</v>
      </c>
      <c r="I1285" t="s">
        <v>224</v>
      </c>
      <c r="J1285" t="s">
        <v>230</v>
      </c>
      <c r="L1285" t="s">
        <v>3341</v>
      </c>
      <c r="M1285" t="s">
        <v>309</v>
      </c>
      <c r="N1285" t="s">
        <v>297</v>
      </c>
      <c r="O1285" t="s">
        <v>283</v>
      </c>
      <c r="Q1285" t="s">
        <v>8196</v>
      </c>
      <c r="R1285" t="s">
        <v>2809</v>
      </c>
      <c r="S1285" t="s">
        <v>5585</v>
      </c>
      <c r="T1285" t="s">
        <v>5586</v>
      </c>
      <c r="U1285" t="s">
        <v>3034</v>
      </c>
      <c r="V1285" t="s">
        <v>647</v>
      </c>
      <c r="W1285" t="s">
        <v>245</v>
      </c>
      <c r="X1285" t="s">
        <v>225</v>
      </c>
      <c r="Z1285">
        <v>4</v>
      </c>
      <c r="AA1285" t="s">
        <v>3921</v>
      </c>
      <c r="AB1285" t="s">
        <v>3995</v>
      </c>
      <c r="AC1285">
        <v>46153.458136574074</v>
      </c>
      <c r="AD1285">
        <v>46152</v>
      </c>
      <c r="AE1285" t="s">
        <v>3938</v>
      </c>
      <c r="AG1285" t="s">
        <v>5111</v>
      </c>
      <c r="AH1285">
        <v>1015677657</v>
      </c>
      <c r="AI1285" t="s">
        <v>8197</v>
      </c>
      <c r="AM1285" t="s">
        <v>3925</v>
      </c>
      <c r="AN1285" t="s">
        <v>3926</v>
      </c>
      <c r="AO1285" t="s">
        <v>268</v>
      </c>
      <c r="AP1285" t="s">
        <v>249</v>
      </c>
      <c r="AQ1285" t="s">
        <v>3998</v>
      </c>
      <c r="AU1285" t="s">
        <v>4220</v>
      </c>
      <c r="AV1285" t="s">
        <v>4000</v>
      </c>
      <c r="AW1285" t="s">
        <v>1191</v>
      </c>
      <c r="AX1285" t="s">
        <v>1190</v>
      </c>
      <c r="AY1285" t="s">
        <v>254</v>
      </c>
      <c r="AZ1285" t="s">
        <v>230</v>
      </c>
      <c r="BA1285" t="s">
        <v>273</v>
      </c>
      <c r="BB1285" t="s">
        <v>380</v>
      </c>
      <c r="BC1285" t="s">
        <v>3927</v>
      </c>
      <c r="BD1285" t="s">
        <v>3927</v>
      </c>
      <c r="BE1285" t="s">
        <v>3927</v>
      </c>
      <c r="BF1285">
        <v>1</v>
      </c>
    </row>
    <row r="1286" spans="1:58" x14ac:dyDescent="0.3">
      <c r="A1286">
        <v>2026</v>
      </c>
      <c r="B1286">
        <v>202605</v>
      </c>
      <c r="C1286">
        <v>5</v>
      </c>
      <c r="D1286" s="14">
        <v>20001621862837</v>
      </c>
      <c r="E1286" t="s">
        <v>2810</v>
      </c>
      <c r="F1286" s="2">
        <v>46146.42564814815</v>
      </c>
      <c r="G1286" s="2">
        <v>46148</v>
      </c>
      <c r="I1286" t="s">
        <v>224</v>
      </c>
      <c r="J1286" t="s">
        <v>230</v>
      </c>
      <c r="L1286" t="s">
        <v>2590</v>
      </c>
      <c r="M1286" t="s">
        <v>309</v>
      </c>
      <c r="N1286" t="s">
        <v>297</v>
      </c>
      <c r="O1286" t="s">
        <v>283</v>
      </c>
      <c r="Q1286" t="s">
        <v>8198</v>
      </c>
      <c r="R1286" t="s">
        <v>2809</v>
      </c>
      <c r="S1286" t="s">
        <v>5481</v>
      </c>
      <c r="T1286" t="s">
        <v>5482</v>
      </c>
      <c r="U1286" t="s">
        <v>3034</v>
      </c>
      <c r="V1286" t="s">
        <v>3994</v>
      </c>
      <c r="W1286" t="s">
        <v>245</v>
      </c>
      <c r="X1286" t="s">
        <v>387</v>
      </c>
      <c r="Z1286">
        <v>1</v>
      </c>
      <c r="AA1286" t="s">
        <v>3921</v>
      </c>
      <c r="AB1286" t="s">
        <v>8199</v>
      </c>
      <c r="AC1286">
        <v>46149.657152777778</v>
      </c>
      <c r="AD1286">
        <v>46149</v>
      </c>
      <c r="AE1286" t="s">
        <v>3938</v>
      </c>
      <c r="AG1286" t="s">
        <v>4854</v>
      </c>
      <c r="AH1286">
        <v>6108820026</v>
      </c>
      <c r="AI1286" t="s">
        <v>8200</v>
      </c>
      <c r="AM1286" t="s">
        <v>3925</v>
      </c>
      <c r="AN1286" t="s">
        <v>3926</v>
      </c>
      <c r="AO1286" t="s">
        <v>268</v>
      </c>
      <c r="AP1286" t="s">
        <v>386</v>
      </c>
      <c r="AQ1286" t="s">
        <v>3940</v>
      </c>
      <c r="AU1286" t="s">
        <v>4282</v>
      </c>
      <c r="AV1286" t="s">
        <v>4000</v>
      </c>
      <c r="AW1286" t="s">
        <v>447</v>
      </c>
      <c r="AX1286" t="s">
        <v>446</v>
      </c>
      <c r="AY1286" t="s">
        <v>253</v>
      </c>
      <c r="AZ1286" t="s">
        <v>230</v>
      </c>
      <c r="BA1286" t="s">
        <v>395</v>
      </c>
      <c r="BB1286" t="s">
        <v>232</v>
      </c>
      <c r="BC1286" t="s">
        <v>3927</v>
      </c>
      <c r="BD1286" t="s">
        <v>3927</v>
      </c>
      <c r="BE1286" t="s">
        <v>3927</v>
      </c>
      <c r="BF1286">
        <v>12</v>
      </c>
    </row>
    <row r="1287" spans="1:58" x14ac:dyDescent="0.3">
      <c r="A1287">
        <v>2026</v>
      </c>
      <c r="B1287">
        <v>202605</v>
      </c>
      <c r="C1287">
        <v>5</v>
      </c>
      <c r="D1287" s="14">
        <v>20001621861793</v>
      </c>
      <c r="E1287" t="s">
        <v>2810</v>
      </c>
      <c r="F1287" s="2">
        <v>46146.423391203702</v>
      </c>
      <c r="G1287" s="2">
        <v>46148</v>
      </c>
      <c r="I1287" t="s">
        <v>224</v>
      </c>
      <c r="J1287" t="s">
        <v>230</v>
      </c>
      <c r="L1287" t="s">
        <v>3576</v>
      </c>
      <c r="M1287" t="s">
        <v>309</v>
      </c>
      <c r="N1287" t="s">
        <v>297</v>
      </c>
      <c r="O1287" t="s">
        <v>283</v>
      </c>
      <c r="Q1287" t="s">
        <v>8201</v>
      </c>
      <c r="R1287" t="s">
        <v>2809</v>
      </c>
      <c r="S1287" t="s">
        <v>5693</v>
      </c>
      <c r="T1287" t="s">
        <v>5694</v>
      </c>
      <c r="U1287" t="s">
        <v>3034</v>
      </c>
      <c r="V1287" t="s">
        <v>647</v>
      </c>
      <c r="W1287" t="s">
        <v>245</v>
      </c>
      <c r="X1287" t="s">
        <v>387</v>
      </c>
      <c r="Z1287">
        <v>2</v>
      </c>
      <c r="AA1287" t="s">
        <v>3921</v>
      </c>
      <c r="AB1287" t="s">
        <v>8202</v>
      </c>
      <c r="AC1287">
        <v>46150.85659722222</v>
      </c>
      <c r="AD1287">
        <v>46150</v>
      </c>
      <c r="AE1287" t="s">
        <v>3938</v>
      </c>
      <c r="AG1287" t="s">
        <v>5111</v>
      </c>
      <c r="AH1287">
        <v>6108815061</v>
      </c>
      <c r="AI1287" t="s">
        <v>8203</v>
      </c>
      <c r="AM1287" t="s">
        <v>3925</v>
      </c>
      <c r="AN1287" t="s">
        <v>3926</v>
      </c>
      <c r="AO1287" t="s">
        <v>268</v>
      </c>
      <c r="AP1287" t="s">
        <v>386</v>
      </c>
      <c r="AQ1287" t="s">
        <v>3940</v>
      </c>
      <c r="AU1287" t="s">
        <v>4149</v>
      </c>
      <c r="AV1287" t="s">
        <v>4000</v>
      </c>
      <c r="AW1287" t="s">
        <v>3966</v>
      </c>
      <c r="AX1287" t="s">
        <v>3967</v>
      </c>
      <c r="AY1287" t="s">
        <v>253</v>
      </c>
      <c r="AZ1287" t="s">
        <v>230</v>
      </c>
      <c r="BA1287" t="s">
        <v>395</v>
      </c>
      <c r="BB1287" t="s">
        <v>380</v>
      </c>
      <c r="BC1287" t="s">
        <v>3927</v>
      </c>
      <c r="BD1287" t="s">
        <v>3927</v>
      </c>
      <c r="BE1287" t="s">
        <v>3927</v>
      </c>
      <c r="BF1287">
        <v>12</v>
      </c>
    </row>
    <row r="1288" spans="1:58" x14ac:dyDescent="0.3">
      <c r="A1288">
        <v>2026</v>
      </c>
      <c r="B1288">
        <v>202605</v>
      </c>
      <c r="C1288">
        <v>5</v>
      </c>
      <c r="D1288" s="14">
        <v>20001621861403</v>
      </c>
      <c r="E1288" t="s">
        <v>2810</v>
      </c>
      <c r="F1288" s="2">
        <v>46146.40834490741</v>
      </c>
      <c r="G1288" s="2">
        <v>46148</v>
      </c>
      <c r="I1288" t="s">
        <v>224</v>
      </c>
      <c r="J1288" t="s">
        <v>230</v>
      </c>
      <c r="L1288" t="s">
        <v>2899</v>
      </c>
      <c r="M1288" t="s">
        <v>334</v>
      </c>
      <c r="N1288" t="s">
        <v>322</v>
      </c>
      <c r="O1288" t="s">
        <v>331</v>
      </c>
      <c r="Q1288" t="s">
        <v>8204</v>
      </c>
      <c r="R1288" t="s">
        <v>2809</v>
      </c>
      <c r="S1288" t="s">
        <v>5701</v>
      </c>
      <c r="T1288" t="s">
        <v>5702</v>
      </c>
      <c r="U1288" t="s">
        <v>3034</v>
      </c>
      <c r="V1288" t="s">
        <v>647</v>
      </c>
      <c r="W1288" t="s">
        <v>245</v>
      </c>
      <c r="X1288" t="s">
        <v>387</v>
      </c>
      <c r="Z1288">
        <v>2</v>
      </c>
      <c r="AA1288" t="s">
        <v>3921</v>
      </c>
      <c r="AB1288" t="s">
        <v>8205</v>
      </c>
      <c r="AC1288">
        <v>46150.85659722222</v>
      </c>
      <c r="AD1288">
        <v>46150</v>
      </c>
      <c r="AE1288" t="s">
        <v>3938</v>
      </c>
      <c r="AG1288" t="s">
        <v>5111</v>
      </c>
      <c r="AH1288">
        <v>6108833819</v>
      </c>
      <c r="AI1288" t="s">
        <v>8206</v>
      </c>
      <c r="AM1288" t="s">
        <v>3925</v>
      </c>
      <c r="AN1288" t="s">
        <v>3926</v>
      </c>
      <c r="AO1288" t="s">
        <v>268</v>
      </c>
      <c r="AP1288" t="s">
        <v>304</v>
      </c>
      <c r="AQ1288" t="s">
        <v>3940</v>
      </c>
      <c r="AU1288" t="s">
        <v>4149</v>
      </c>
      <c r="AV1288" t="s">
        <v>4000</v>
      </c>
      <c r="AW1288" t="s">
        <v>447</v>
      </c>
      <c r="AX1288" t="s">
        <v>446</v>
      </c>
      <c r="AY1288" t="s">
        <v>253</v>
      </c>
      <c r="AZ1288" t="s">
        <v>230</v>
      </c>
      <c r="BA1288" t="s">
        <v>395</v>
      </c>
      <c r="BB1288" t="s">
        <v>380</v>
      </c>
      <c r="BC1288" t="s">
        <v>3927</v>
      </c>
      <c r="BD1288" t="s">
        <v>3927</v>
      </c>
      <c r="BE1288" t="s">
        <v>3927</v>
      </c>
      <c r="BF1288">
        <v>12</v>
      </c>
    </row>
    <row r="1289" spans="1:58" x14ac:dyDescent="0.3">
      <c r="A1289">
        <v>2026</v>
      </c>
      <c r="B1289">
        <v>202605</v>
      </c>
      <c r="C1289">
        <v>5</v>
      </c>
      <c r="D1289" s="14">
        <v>20001621861164</v>
      </c>
      <c r="E1289" t="s">
        <v>2810</v>
      </c>
      <c r="F1289" s="2">
        <v>46146.399062500001</v>
      </c>
      <c r="G1289" s="2">
        <v>46147</v>
      </c>
      <c r="I1289" t="s">
        <v>224</v>
      </c>
      <c r="J1289" t="s">
        <v>230</v>
      </c>
      <c r="L1289" t="s">
        <v>2487</v>
      </c>
      <c r="M1289" t="s">
        <v>2104</v>
      </c>
      <c r="N1289" t="s">
        <v>2097</v>
      </c>
      <c r="O1289" t="s">
        <v>331</v>
      </c>
      <c r="Q1289" t="s">
        <v>8207</v>
      </c>
      <c r="R1289" t="s">
        <v>2809</v>
      </c>
      <c r="S1289" t="s">
        <v>4949</v>
      </c>
      <c r="T1289" t="s">
        <v>4950</v>
      </c>
      <c r="U1289" t="s">
        <v>3034</v>
      </c>
      <c r="V1289" t="s">
        <v>3994</v>
      </c>
      <c r="W1289" t="s">
        <v>245</v>
      </c>
      <c r="X1289" t="s">
        <v>225</v>
      </c>
      <c r="Z1289">
        <v>1</v>
      </c>
      <c r="AA1289" t="s">
        <v>3921</v>
      </c>
      <c r="AB1289" t="s">
        <v>8208</v>
      </c>
      <c r="AC1289">
        <v>46148.683530092596</v>
      </c>
      <c r="AD1289">
        <v>46148</v>
      </c>
      <c r="AE1289" t="s">
        <v>3938</v>
      </c>
      <c r="AG1289" t="s">
        <v>4828</v>
      </c>
      <c r="AH1289">
        <v>6108824904</v>
      </c>
      <c r="AI1289" t="s">
        <v>8209</v>
      </c>
      <c r="AM1289" t="s">
        <v>3925</v>
      </c>
      <c r="AN1289" t="s">
        <v>3926</v>
      </c>
      <c r="AO1289" t="s">
        <v>268</v>
      </c>
      <c r="AP1289" t="s">
        <v>853</v>
      </c>
      <c r="AQ1289" t="s">
        <v>3940</v>
      </c>
      <c r="AU1289" t="s">
        <v>4282</v>
      </c>
      <c r="AV1289" t="s">
        <v>4000</v>
      </c>
      <c r="AW1289" t="s">
        <v>320</v>
      </c>
      <c r="AX1289" t="s">
        <v>319</v>
      </c>
      <c r="AY1289" t="s">
        <v>254</v>
      </c>
      <c r="AZ1289" t="s">
        <v>230</v>
      </c>
      <c r="BA1289" t="s">
        <v>395</v>
      </c>
      <c r="BB1289" t="s">
        <v>380</v>
      </c>
      <c r="BC1289" t="s">
        <v>3927</v>
      </c>
      <c r="BD1289" t="s">
        <v>3927</v>
      </c>
      <c r="BE1289" t="s">
        <v>3927</v>
      </c>
      <c r="BF1289">
        <v>12</v>
      </c>
    </row>
    <row r="1290" spans="1:58" x14ac:dyDescent="0.3">
      <c r="A1290">
        <v>2026</v>
      </c>
      <c r="B1290">
        <v>202605</v>
      </c>
      <c r="C1290">
        <v>5</v>
      </c>
      <c r="D1290" s="14">
        <v>20001621860620</v>
      </c>
      <c r="E1290" t="s">
        <v>2810</v>
      </c>
      <c r="F1290" s="2">
        <v>46146.416319444441</v>
      </c>
      <c r="G1290" s="2">
        <v>46147</v>
      </c>
      <c r="I1290" t="s">
        <v>224</v>
      </c>
      <c r="J1290" t="s">
        <v>230</v>
      </c>
      <c r="L1290" t="s">
        <v>3185</v>
      </c>
      <c r="M1290" t="s">
        <v>261</v>
      </c>
      <c r="N1290" t="s">
        <v>237</v>
      </c>
      <c r="O1290" t="s">
        <v>257</v>
      </c>
      <c r="Q1290" t="s">
        <v>8210</v>
      </c>
      <c r="R1290" t="s">
        <v>2809</v>
      </c>
      <c r="S1290" t="s">
        <v>6002</v>
      </c>
      <c r="T1290" t="s">
        <v>6003</v>
      </c>
      <c r="U1290" t="s">
        <v>3034</v>
      </c>
      <c r="V1290" t="s">
        <v>647</v>
      </c>
      <c r="W1290" t="s">
        <v>245</v>
      </c>
      <c r="X1290" t="s">
        <v>225</v>
      </c>
      <c r="Z1290">
        <v>4</v>
      </c>
      <c r="AA1290" t="s">
        <v>3921</v>
      </c>
      <c r="AB1290" t="s">
        <v>3995</v>
      </c>
      <c r="AC1290">
        <v>46153.458171296297</v>
      </c>
      <c r="AD1290">
        <v>46151</v>
      </c>
      <c r="AE1290" t="s">
        <v>3938</v>
      </c>
      <c r="AG1290" t="s">
        <v>5111</v>
      </c>
      <c r="AH1290">
        <v>6108815039</v>
      </c>
      <c r="AI1290" t="s">
        <v>8211</v>
      </c>
      <c r="AM1290" t="s">
        <v>3925</v>
      </c>
      <c r="AN1290" t="s">
        <v>3926</v>
      </c>
      <c r="AO1290" t="s">
        <v>268</v>
      </c>
      <c r="AP1290" t="s">
        <v>249</v>
      </c>
      <c r="AQ1290" t="s">
        <v>3998</v>
      </c>
      <c r="AU1290" t="s">
        <v>4220</v>
      </c>
      <c r="AV1290" t="s">
        <v>4000</v>
      </c>
      <c r="AW1290" t="s">
        <v>320</v>
      </c>
      <c r="AX1290" t="s">
        <v>319</v>
      </c>
      <c r="AY1290" t="s">
        <v>254</v>
      </c>
      <c r="AZ1290" t="s">
        <v>230</v>
      </c>
      <c r="BA1290" t="s">
        <v>395</v>
      </c>
      <c r="BB1290" t="s">
        <v>1857</v>
      </c>
      <c r="BC1290" t="s">
        <v>3927</v>
      </c>
      <c r="BD1290" t="s">
        <v>3927</v>
      </c>
      <c r="BE1290" t="s">
        <v>3927</v>
      </c>
      <c r="BF1290">
        <v>12</v>
      </c>
    </row>
    <row r="1291" spans="1:58" x14ac:dyDescent="0.3">
      <c r="A1291">
        <v>2026</v>
      </c>
      <c r="B1291">
        <v>202605</v>
      </c>
      <c r="C1291">
        <v>5</v>
      </c>
      <c r="D1291" s="14">
        <v>20001621859801</v>
      </c>
      <c r="E1291" t="s">
        <v>2810</v>
      </c>
      <c r="F1291" s="2">
        <v>46146.422974537039</v>
      </c>
      <c r="G1291" s="2">
        <v>46147</v>
      </c>
      <c r="I1291" t="s">
        <v>224</v>
      </c>
      <c r="J1291" t="s">
        <v>230</v>
      </c>
      <c r="L1291" t="s">
        <v>8212</v>
      </c>
      <c r="M1291" t="s">
        <v>309</v>
      </c>
      <c r="N1291" t="s">
        <v>297</v>
      </c>
      <c r="O1291" t="s">
        <v>283</v>
      </c>
      <c r="Q1291" t="s">
        <v>8213</v>
      </c>
      <c r="R1291" t="s">
        <v>2809</v>
      </c>
      <c r="S1291" t="s">
        <v>4831</v>
      </c>
      <c r="T1291" t="s">
        <v>4832</v>
      </c>
      <c r="U1291" t="s">
        <v>3034</v>
      </c>
      <c r="V1291" t="s">
        <v>3994</v>
      </c>
      <c r="W1291" t="s">
        <v>245</v>
      </c>
      <c r="X1291" t="s">
        <v>387</v>
      </c>
      <c r="Z1291">
        <v>1</v>
      </c>
      <c r="AA1291" t="s">
        <v>3921</v>
      </c>
      <c r="AB1291" t="s">
        <v>8214</v>
      </c>
      <c r="AC1291">
        <v>46148.683530092596</v>
      </c>
      <c r="AD1291">
        <v>46148</v>
      </c>
      <c r="AE1291" t="s">
        <v>3938</v>
      </c>
      <c r="AG1291" t="s">
        <v>4828</v>
      </c>
      <c r="AH1291">
        <v>6108108606</v>
      </c>
      <c r="AI1291" t="s">
        <v>8215</v>
      </c>
      <c r="AM1291" t="s">
        <v>3925</v>
      </c>
      <c r="AN1291" t="s">
        <v>3926</v>
      </c>
      <c r="AO1291" t="s">
        <v>268</v>
      </c>
      <c r="AP1291" t="s">
        <v>304</v>
      </c>
      <c r="AQ1291" t="s">
        <v>3940</v>
      </c>
      <c r="AU1291" t="s">
        <v>4282</v>
      </c>
      <c r="AV1291" t="s">
        <v>4000</v>
      </c>
      <c r="AW1291" t="s">
        <v>447</v>
      </c>
      <c r="AX1291" t="s">
        <v>446</v>
      </c>
      <c r="AY1291" t="s">
        <v>253</v>
      </c>
      <c r="AZ1291" t="s">
        <v>230</v>
      </c>
      <c r="BA1291" t="s">
        <v>273</v>
      </c>
      <c r="BB1291" t="s">
        <v>380</v>
      </c>
      <c r="BC1291" t="s">
        <v>3927</v>
      </c>
      <c r="BD1291" t="s">
        <v>3927</v>
      </c>
      <c r="BE1291" t="s">
        <v>3927</v>
      </c>
      <c r="BF1291">
        <v>5</v>
      </c>
    </row>
    <row r="1292" spans="1:58" x14ac:dyDescent="0.3">
      <c r="A1292">
        <v>2026</v>
      </c>
      <c r="B1292">
        <v>202605</v>
      </c>
      <c r="C1292">
        <v>5</v>
      </c>
      <c r="D1292" s="14">
        <v>20001621859294</v>
      </c>
      <c r="E1292" t="s">
        <v>2810</v>
      </c>
      <c r="F1292" s="2">
        <v>46146.403506944444</v>
      </c>
      <c r="G1292" s="2">
        <v>46146</v>
      </c>
      <c r="I1292" t="s">
        <v>224</v>
      </c>
      <c r="J1292" t="s">
        <v>230</v>
      </c>
      <c r="L1292" t="s">
        <v>8216</v>
      </c>
      <c r="M1292" t="s">
        <v>4359</v>
      </c>
      <c r="N1292" t="s">
        <v>752</v>
      </c>
      <c r="O1292" t="s">
        <v>623</v>
      </c>
      <c r="Q1292" t="s">
        <v>8217</v>
      </c>
      <c r="R1292" t="s">
        <v>2809</v>
      </c>
      <c r="S1292" t="s">
        <v>5089</v>
      </c>
      <c r="T1292" t="s">
        <v>5090</v>
      </c>
      <c r="U1292" t="s">
        <v>3034</v>
      </c>
      <c r="V1292" t="s">
        <v>647</v>
      </c>
      <c r="W1292" t="s">
        <v>245</v>
      </c>
      <c r="X1292" t="s">
        <v>387</v>
      </c>
      <c r="Z1292">
        <v>2</v>
      </c>
      <c r="AA1292" t="s">
        <v>3921</v>
      </c>
      <c r="AB1292" t="s">
        <v>8218</v>
      </c>
      <c r="AC1292">
        <v>46148.681620370371</v>
      </c>
      <c r="AD1292">
        <v>46148</v>
      </c>
      <c r="AE1292" t="s">
        <v>3938</v>
      </c>
      <c r="AG1292" t="s">
        <v>5006</v>
      </c>
      <c r="AH1292">
        <v>1008502258</v>
      </c>
      <c r="AI1292" t="s">
        <v>8219</v>
      </c>
      <c r="AM1292" t="s">
        <v>3925</v>
      </c>
      <c r="AN1292" t="s">
        <v>3926</v>
      </c>
      <c r="AO1292" t="s">
        <v>268</v>
      </c>
      <c r="AP1292" t="s">
        <v>386</v>
      </c>
      <c r="AQ1292" t="s">
        <v>3940</v>
      </c>
      <c r="AU1292" t="s">
        <v>4282</v>
      </c>
      <c r="AV1292" t="s">
        <v>4000</v>
      </c>
      <c r="AW1292" t="s">
        <v>389</v>
      </c>
      <c r="AX1292" t="s">
        <v>388</v>
      </c>
      <c r="AY1292" t="s">
        <v>253</v>
      </c>
      <c r="AZ1292" t="s">
        <v>230</v>
      </c>
      <c r="BA1292" t="s">
        <v>273</v>
      </c>
      <c r="BB1292" t="s">
        <v>380</v>
      </c>
      <c r="BC1292" t="s">
        <v>3927</v>
      </c>
      <c r="BD1292" t="s">
        <v>3927</v>
      </c>
      <c r="BE1292" t="s">
        <v>3927</v>
      </c>
      <c r="BF1292">
        <v>26</v>
      </c>
    </row>
    <row r="1293" spans="1:58" x14ac:dyDescent="0.3">
      <c r="A1293">
        <v>2026</v>
      </c>
      <c r="B1293">
        <v>202605</v>
      </c>
      <c r="C1293">
        <v>5</v>
      </c>
      <c r="D1293" s="14">
        <v>20001621857934</v>
      </c>
      <c r="E1293" t="s">
        <v>2810</v>
      </c>
      <c r="F1293" s="2">
        <v>46146.387604166666</v>
      </c>
      <c r="G1293" s="2">
        <v>46147</v>
      </c>
      <c r="I1293" t="s">
        <v>224</v>
      </c>
      <c r="J1293" t="s">
        <v>230</v>
      </c>
      <c r="L1293" t="s">
        <v>3374</v>
      </c>
      <c r="M1293" t="s">
        <v>309</v>
      </c>
      <c r="N1293" t="s">
        <v>297</v>
      </c>
      <c r="O1293" t="s">
        <v>283</v>
      </c>
      <c r="Q1293" t="s">
        <v>8220</v>
      </c>
      <c r="R1293" t="s">
        <v>2809</v>
      </c>
      <c r="S1293" t="s">
        <v>4825</v>
      </c>
      <c r="T1293" t="s">
        <v>4826</v>
      </c>
      <c r="U1293" t="s">
        <v>3034</v>
      </c>
      <c r="V1293" t="s">
        <v>3994</v>
      </c>
      <c r="W1293" t="s">
        <v>245</v>
      </c>
      <c r="X1293" t="s">
        <v>225</v>
      </c>
      <c r="Z1293">
        <v>1</v>
      </c>
      <c r="AA1293" t="s">
        <v>3921</v>
      </c>
      <c r="AB1293" t="s">
        <v>8221</v>
      </c>
      <c r="AC1293">
        <v>46148.683530092596</v>
      </c>
      <c r="AD1293">
        <v>46148</v>
      </c>
      <c r="AE1293" t="s">
        <v>3938</v>
      </c>
      <c r="AG1293" t="s">
        <v>4828</v>
      </c>
      <c r="AH1293">
        <v>6108824872</v>
      </c>
      <c r="AI1293" t="s">
        <v>8222</v>
      </c>
      <c r="AM1293" t="s">
        <v>3925</v>
      </c>
      <c r="AN1293" t="s">
        <v>3926</v>
      </c>
      <c r="AO1293" t="s">
        <v>268</v>
      </c>
      <c r="AP1293" t="s">
        <v>386</v>
      </c>
      <c r="AQ1293" t="s">
        <v>3940</v>
      </c>
      <c r="AU1293" t="s">
        <v>4282</v>
      </c>
      <c r="AV1293" t="s">
        <v>4000</v>
      </c>
      <c r="AW1293" t="s">
        <v>320</v>
      </c>
      <c r="AX1293" t="s">
        <v>319</v>
      </c>
      <c r="AY1293" t="s">
        <v>254</v>
      </c>
      <c r="AZ1293" t="s">
        <v>230</v>
      </c>
      <c r="BA1293" t="s">
        <v>273</v>
      </c>
      <c r="BB1293" t="s">
        <v>380</v>
      </c>
      <c r="BC1293" t="s">
        <v>3927</v>
      </c>
      <c r="BD1293" t="s">
        <v>3927</v>
      </c>
      <c r="BE1293" t="s">
        <v>3927</v>
      </c>
      <c r="BF1293">
        <v>12</v>
      </c>
    </row>
    <row r="1294" spans="1:58" x14ac:dyDescent="0.3">
      <c r="A1294">
        <v>2026</v>
      </c>
      <c r="B1294">
        <v>202605</v>
      </c>
      <c r="C1294">
        <v>5</v>
      </c>
      <c r="D1294" s="14">
        <v>20001621857919</v>
      </c>
      <c r="E1294" t="s">
        <v>2810</v>
      </c>
      <c r="F1294" s="2">
        <v>46146.386921296296</v>
      </c>
      <c r="G1294" s="2">
        <v>46150</v>
      </c>
      <c r="I1294" t="s">
        <v>224</v>
      </c>
      <c r="J1294" t="s">
        <v>230</v>
      </c>
      <c r="L1294" t="s">
        <v>1723</v>
      </c>
      <c r="M1294" t="s">
        <v>309</v>
      </c>
      <c r="N1294" t="s">
        <v>297</v>
      </c>
      <c r="O1294" t="s">
        <v>283</v>
      </c>
      <c r="Q1294" t="s">
        <v>8223</v>
      </c>
      <c r="R1294" t="s">
        <v>2809</v>
      </c>
      <c r="S1294" t="s">
        <v>5306</v>
      </c>
      <c r="T1294" t="s">
        <v>5307</v>
      </c>
      <c r="U1294" t="s">
        <v>3034</v>
      </c>
      <c r="V1294" t="s">
        <v>647</v>
      </c>
      <c r="W1294" t="s">
        <v>245</v>
      </c>
      <c r="X1294" t="s">
        <v>225</v>
      </c>
      <c r="Z1294">
        <v>4</v>
      </c>
      <c r="AA1294" t="s">
        <v>3921</v>
      </c>
      <c r="AB1294" t="s">
        <v>6735</v>
      </c>
      <c r="AC1294">
        <v>46154.683587962965</v>
      </c>
      <c r="AD1294">
        <v>46154</v>
      </c>
      <c r="AE1294" t="s">
        <v>3938</v>
      </c>
      <c r="AG1294" t="s">
        <v>5006</v>
      </c>
      <c r="AH1294">
        <v>6108824891</v>
      </c>
      <c r="AI1294" t="s">
        <v>8224</v>
      </c>
      <c r="AM1294" t="s">
        <v>3925</v>
      </c>
      <c r="AN1294" t="s">
        <v>3926</v>
      </c>
      <c r="AO1294" t="s">
        <v>268</v>
      </c>
      <c r="AP1294" t="s">
        <v>386</v>
      </c>
      <c r="AQ1294" t="s">
        <v>3940</v>
      </c>
      <c r="AU1294" t="s">
        <v>3999</v>
      </c>
      <c r="AV1294" t="s">
        <v>4000</v>
      </c>
      <c r="AW1294" t="s">
        <v>320</v>
      </c>
      <c r="AX1294" t="s">
        <v>319</v>
      </c>
      <c r="AY1294" t="s">
        <v>254</v>
      </c>
      <c r="AZ1294" t="s">
        <v>230</v>
      </c>
      <c r="BA1294" t="s">
        <v>395</v>
      </c>
      <c r="BB1294" t="s">
        <v>380</v>
      </c>
      <c r="BC1294" t="s">
        <v>3927</v>
      </c>
      <c r="BD1294" t="s">
        <v>3927</v>
      </c>
      <c r="BE1294" t="s">
        <v>3927</v>
      </c>
      <c r="BF1294">
        <v>12</v>
      </c>
    </row>
    <row r="1295" spans="1:58" x14ac:dyDescent="0.3">
      <c r="A1295">
        <v>2026</v>
      </c>
      <c r="B1295">
        <v>202605</v>
      </c>
      <c r="C1295">
        <v>5</v>
      </c>
      <c r="D1295" s="14">
        <v>20001621857475</v>
      </c>
      <c r="E1295" t="s">
        <v>2810</v>
      </c>
      <c r="F1295" s="2">
        <v>46146.409212962964</v>
      </c>
      <c r="G1295" s="2">
        <v>46146</v>
      </c>
      <c r="I1295" t="s">
        <v>224</v>
      </c>
      <c r="J1295" t="s">
        <v>230</v>
      </c>
      <c r="L1295" t="s">
        <v>3021</v>
      </c>
      <c r="M1295" t="s">
        <v>626</v>
      </c>
      <c r="N1295" t="s">
        <v>616</v>
      </c>
      <c r="O1295" t="s">
        <v>623</v>
      </c>
      <c r="Q1295" t="s">
        <v>8225</v>
      </c>
      <c r="R1295" t="s">
        <v>2809</v>
      </c>
      <c r="S1295" t="s">
        <v>5687</v>
      </c>
      <c r="T1295" t="s">
        <v>5688</v>
      </c>
      <c r="U1295" t="s">
        <v>3034</v>
      </c>
      <c r="V1295" t="s">
        <v>647</v>
      </c>
      <c r="W1295" t="s">
        <v>245</v>
      </c>
      <c r="X1295" t="s">
        <v>387</v>
      </c>
      <c r="Z1295">
        <v>2</v>
      </c>
      <c r="AA1295" t="s">
        <v>3921</v>
      </c>
      <c r="AB1295" t="s">
        <v>8226</v>
      </c>
      <c r="AC1295">
        <v>46148.681620370371</v>
      </c>
      <c r="AD1295">
        <v>46148</v>
      </c>
      <c r="AE1295" t="s">
        <v>3938</v>
      </c>
      <c r="AG1295" t="s">
        <v>5111</v>
      </c>
      <c r="AH1295">
        <v>6108824924</v>
      </c>
      <c r="AI1295" t="s">
        <v>8227</v>
      </c>
      <c r="AM1295" t="s">
        <v>3925</v>
      </c>
      <c r="AN1295" t="s">
        <v>3926</v>
      </c>
      <c r="AO1295" t="s">
        <v>268</v>
      </c>
      <c r="AP1295" t="s">
        <v>304</v>
      </c>
      <c r="AQ1295" t="s">
        <v>3940</v>
      </c>
      <c r="AU1295" t="s">
        <v>4282</v>
      </c>
      <c r="AV1295" t="s">
        <v>4000</v>
      </c>
      <c r="AW1295" t="s">
        <v>447</v>
      </c>
      <c r="AX1295" t="s">
        <v>446</v>
      </c>
      <c r="AY1295" t="s">
        <v>253</v>
      </c>
      <c r="AZ1295" t="s">
        <v>230</v>
      </c>
      <c r="BA1295" t="s">
        <v>395</v>
      </c>
      <c r="BB1295" t="s">
        <v>380</v>
      </c>
      <c r="BC1295" t="s">
        <v>3927</v>
      </c>
      <c r="BD1295" t="s">
        <v>3927</v>
      </c>
      <c r="BE1295" t="s">
        <v>3927</v>
      </c>
      <c r="BF1295">
        <v>12</v>
      </c>
    </row>
    <row r="1296" spans="1:58" x14ac:dyDescent="0.3">
      <c r="A1296">
        <v>2026</v>
      </c>
      <c r="B1296">
        <v>202605</v>
      </c>
      <c r="C1296">
        <v>5</v>
      </c>
      <c r="D1296" s="14">
        <v>20001621857401</v>
      </c>
      <c r="E1296" t="s">
        <v>2810</v>
      </c>
      <c r="F1296" s="2">
        <v>46146.406400462962</v>
      </c>
      <c r="G1296" s="2">
        <v>46148</v>
      </c>
      <c r="I1296" t="s">
        <v>224</v>
      </c>
      <c r="J1296" t="s">
        <v>230</v>
      </c>
      <c r="L1296" t="s">
        <v>2903</v>
      </c>
      <c r="M1296" t="s">
        <v>334</v>
      </c>
      <c r="N1296" t="s">
        <v>322</v>
      </c>
      <c r="O1296" t="s">
        <v>331</v>
      </c>
      <c r="Q1296" t="s">
        <v>8228</v>
      </c>
      <c r="R1296" t="s">
        <v>2809</v>
      </c>
      <c r="S1296" t="s">
        <v>7213</v>
      </c>
      <c r="T1296" t="s">
        <v>7214</v>
      </c>
      <c r="U1296" t="s">
        <v>3034</v>
      </c>
      <c r="V1296" t="s">
        <v>647</v>
      </c>
      <c r="W1296" t="s">
        <v>245</v>
      </c>
      <c r="X1296" t="s">
        <v>387</v>
      </c>
      <c r="Z1296">
        <v>4</v>
      </c>
      <c r="AA1296" t="s">
        <v>3921</v>
      </c>
      <c r="AB1296" t="s">
        <v>8229</v>
      </c>
      <c r="AC1296">
        <v>46153.354085648149</v>
      </c>
      <c r="AD1296">
        <v>46152</v>
      </c>
      <c r="AE1296" t="s">
        <v>3938</v>
      </c>
      <c r="AG1296" t="s">
        <v>5111</v>
      </c>
      <c r="AH1296">
        <v>6108831866</v>
      </c>
      <c r="AI1296" t="s">
        <v>8230</v>
      </c>
      <c r="AM1296" t="s">
        <v>3925</v>
      </c>
      <c r="AN1296" t="s">
        <v>3926</v>
      </c>
      <c r="AO1296" t="s">
        <v>268</v>
      </c>
      <c r="AP1296" t="s">
        <v>386</v>
      </c>
      <c r="AQ1296" t="s">
        <v>3940</v>
      </c>
      <c r="AU1296" t="s">
        <v>4220</v>
      </c>
      <c r="AV1296" t="s">
        <v>4000</v>
      </c>
      <c r="AW1296" t="s">
        <v>447</v>
      </c>
      <c r="AX1296" t="s">
        <v>446</v>
      </c>
      <c r="AY1296" t="s">
        <v>253</v>
      </c>
      <c r="AZ1296" t="s">
        <v>230</v>
      </c>
      <c r="BA1296" t="s">
        <v>395</v>
      </c>
      <c r="BB1296" t="s">
        <v>1322</v>
      </c>
      <c r="BC1296" t="s">
        <v>3927</v>
      </c>
      <c r="BD1296" t="s">
        <v>3927</v>
      </c>
      <c r="BE1296" t="s">
        <v>3927</v>
      </c>
      <c r="BF1296">
        <v>12</v>
      </c>
    </row>
    <row r="1297" spans="1:58" x14ac:dyDescent="0.3">
      <c r="A1297">
        <v>2026</v>
      </c>
      <c r="B1297">
        <v>202605</v>
      </c>
      <c r="C1297">
        <v>5</v>
      </c>
      <c r="D1297" s="14">
        <v>20001621857352</v>
      </c>
      <c r="E1297" t="s">
        <v>2810</v>
      </c>
      <c r="F1297" s="2">
        <v>46146.404456018521</v>
      </c>
      <c r="G1297" s="2">
        <v>46147</v>
      </c>
      <c r="I1297" t="s">
        <v>224</v>
      </c>
      <c r="J1297" t="s">
        <v>230</v>
      </c>
      <c r="L1297" t="s">
        <v>8231</v>
      </c>
      <c r="M1297" t="s">
        <v>309</v>
      </c>
      <c r="N1297" t="s">
        <v>297</v>
      </c>
      <c r="O1297" t="s">
        <v>283</v>
      </c>
      <c r="Q1297" t="s">
        <v>8232</v>
      </c>
      <c r="R1297" t="s">
        <v>2809</v>
      </c>
      <c r="S1297" t="s">
        <v>7732</v>
      </c>
      <c r="T1297" t="s">
        <v>7733</v>
      </c>
      <c r="U1297" t="s">
        <v>4796</v>
      </c>
      <c r="V1297" t="s">
        <v>2024</v>
      </c>
      <c r="W1297" t="s">
        <v>245</v>
      </c>
      <c r="X1297" t="s">
        <v>225</v>
      </c>
      <c r="Z1297">
        <v>4</v>
      </c>
      <c r="AA1297" t="s">
        <v>3921</v>
      </c>
      <c r="AB1297" t="s">
        <v>8233</v>
      </c>
      <c r="AC1297">
        <v>46153.691145833334</v>
      </c>
      <c r="AD1297">
        <v>46151</v>
      </c>
      <c r="AE1297" t="s">
        <v>3938</v>
      </c>
      <c r="AG1297" t="s">
        <v>2026</v>
      </c>
      <c r="AH1297">
        <v>6108836770</v>
      </c>
      <c r="AI1297" t="s">
        <v>8234</v>
      </c>
      <c r="AM1297" t="s">
        <v>3925</v>
      </c>
      <c r="AN1297" t="s">
        <v>3926</v>
      </c>
      <c r="AO1297" t="s">
        <v>268</v>
      </c>
      <c r="AP1297" t="s">
        <v>386</v>
      </c>
      <c r="AQ1297" t="s">
        <v>3940</v>
      </c>
      <c r="AU1297" t="s">
        <v>4220</v>
      </c>
      <c r="AV1297" t="s">
        <v>4000</v>
      </c>
      <c r="AW1297" t="s">
        <v>320</v>
      </c>
      <c r="AX1297" t="s">
        <v>319</v>
      </c>
      <c r="AY1297" t="s">
        <v>254</v>
      </c>
      <c r="AZ1297" t="s">
        <v>230</v>
      </c>
      <c r="BA1297" t="s">
        <v>395</v>
      </c>
      <c r="BB1297" t="s">
        <v>380</v>
      </c>
      <c r="BC1297" t="s">
        <v>3927</v>
      </c>
      <c r="BD1297" t="s">
        <v>3927</v>
      </c>
      <c r="BE1297" t="s">
        <v>3927</v>
      </c>
      <c r="BF1297">
        <v>12</v>
      </c>
    </row>
    <row r="1298" spans="1:58" x14ac:dyDescent="0.3">
      <c r="A1298">
        <v>2026</v>
      </c>
      <c r="B1298">
        <v>202605</v>
      </c>
      <c r="C1298">
        <v>5</v>
      </c>
      <c r="D1298" s="14">
        <v>20001621857291</v>
      </c>
      <c r="E1298" t="s">
        <v>2810</v>
      </c>
      <c r="F1298" s="2">
        <v>46146.402268518519</v>
      </c>
      <c r="G1298" s="2">
        <v>46146</v>
      </c>
      <c r="I1298" t="s">
        <v>224</v>
      </c>
      <c r="J1298" t="s">
        <v>230</v>
      </c>
      <c r="L1298" t="s">
        <v>3193</v>
      </c>
      <c r="M1298" t="s">
        <v>261</v>
      </c>
      <c r="N1298" t="s">
        <v>237</v>
      </c>
      <c r="O1298" t="s">
        <v>257</v>
      </c>
      <c r="Q1298" t="s">
        <v>8235</v>
      </c>
      <c r="R1298" t="s">
        <v>2809</v>
      </c>
      <c r="S1298" t="s">
        <v>8236</v>
      </c>
      <c r="T1298" t="s">
        <v>8237</v>
      </c>
      <c r="U1298" t="s">
        <v>4796</v>
      </c>
      <c r="V1298" t="s">
        <v>2024</v>
      </c>
      <c r="W1298" t="s">
        <v>245</v>
      </c>
      <c r="X1298" t="s">
        <v>225</v>
      </c>
      <c r="Z1298">
        <v>4</v>
      </c>
      <c r="AA1298" t="s">
        <v>3921</v>
      </c>
      <c r="AB1298" t="s">
        <v>8238</v>
      </c>
      <c r="AC1298">
        <v>46150.849872685183</v>
      </c>
      <c r="AD1298">
        <v>46150</v>
      </c>
      <c r="AE1298" t="s">
        <v>3938</v>
      </c>
      <c r="AG1298" t="s">
        <v>6701</v>
      </c>
      <c r="AH1298">
        <v>6108837758</v>
      </c>
      <c r="AI1298" t="s">
        <v>8239</v>
      </c>
      <c r="AM1298" t="s">
        <v>3925</v>
      </c>
      <c r="AN1298" t="s">
        <v>3926</v>
      </c>
      <c r="AO1298" t="s">
        <v>268</v>
      </c>
      <c r="AP1298" t="s">
        <v>249</v>
      </c>
      <c r="AQ1298" t="s">
        <v>3940</v>
      </c>
      <c r="AU1298" t="s">
        <v>4149</v>
      </c>
      <c r="AV1298" t="s">
        <v>4000</v>
      </c>
      <c r="AW1298" t="s">
        <v>227</v>
      </c>
      <c r="AX1298" t="s">
        <v>226</v>
      </c>
      <c r="AY1298" t="s">
        <v>254</v>
      </c>
      <c r="AZ1298" t="s">
        <v>230</v>
      </c>
      <c r="BA1298" t="s">
        <v>395</v>
      </c>
      <c r="BB1298" t="s">
        <v>380</v>
      </c>
      <c r="BC1298" t="s">
        <v>3927</v>
      </c>
      <c r="BD1298" t="s">
        <v>3927</v>
      </c>
      <c r="BE1298" t="s">
        <v>3927</v>
      </c>
      <c r="BF1298">
        <v>12</v>
      </c>
    </row>
    <row r="1299" spans="1:58" x14ac:dyDescent="0.3">
      <c r="A1299">
        <v>2026</v>
      </c>
      <c r="B1299">
        <v>202605</v>
      </c>
      <c r="C1299">
        <v>5</v>
      </c>
      <c r="D1299" s="14">
        <v>20001621856507</v>
      </c>
      <c r="E1299" t="s">
        <v>2810</v>
      </c>
      <c r="F1299" s="2">
        <v>46146.410092592596</v>
      </c>
      <c r="G1299" s="2">
        <v>46146</v>
      </c>
      <c r="I1299" t="s">
        <v>224</v>
      </c>
      <c r="J1299" t="s">
        <v>230</v>
      </c>
      <c r="L1299" t="s">
        <v>8240</v>
      </c>
      <c r="M1299" t="s">
        <v>1366</v>
      </c>
      <c r="N1299" t="s">
        <v>1359</v>
      </c>
      <c r="O1299" t="s">
        <v>554</v>
      </c>
      <c r="Q1299" t="s">
        <v>8241</v>
      </c>
      <c r="R1299" t="s">
        <v>2809</v>
      </c>
      <c r="S1299" t="s">
        <v>5326</v>
      </c>
      <c r="T1299" t="s">
        <v>5327</v>
      </c>
      <c r="U1299" t="s">
        <v>3034</v>
      </c>
      <c r="V1299" t="s">
        <v>647</v>
      </c>
      <c r="W1299" t="s">
        <v>245</v>
      </c>
      <c r="X1299" t="s">
        <v>225</v>
      </c>
      <c r="Z1299">
        <v>2</v>
      </c>
      <c r="AA1299" t="s">
        <v>3921</v>
      </c>
      <c r="AB1299" t="s">
        <v>8242</v>
      </c>
      <c r="AC1299">
        <v>46148.681620370371</v>
      </c>
      <c r="AD1299">
        <v>46148</v>
      </c>
      <c r="AE1299" t="s">
        <v>3938</v>
      </c>
      <c r="AG1299" t="s">
        <v>5111</v>
      </c>
      <c r="AH1299">
        <v>6108838750</v>
      </c>
      <c r="AI1299" t="s">
        <v>8243</v>
      </c>
      <c r="AM1299" t="s">
        <v>3925</v>
      </c>
      <c r="AN1299" t="s">
        <v>3926</v>
      </c>
      <c r="AO1299" t="s">
        <v>268</v>
      </c>
      <c r="AP1299" t="s">
        <v>386</v>
      </c>
      <c r="AQ1299" t="s">
        <v>3940</v>
      </c>
      <c r="AU1299" t="s">
        <v>4282</v>
      </c>
      <c r="AV1299" t="s">
        <v>4000</v>
      </c>
      <c r="AW1299" t="s">
        <v>320</v>
      </c>
      <c r="AX1299" t="s">
        <v>319</v>
      </c>
      <c r="AY1299" t="s">
        <v>254</v>
      </c>
      <c r="AZ1299" t="s">
        <v>230</v>
      </c>
      <c r="BA1299" t="s">
        <v>395</v>
      </c>
      <c r="BB1299" t="s">
        <v>380</v>
      </c>
      <c r="BC1299" t="s">
        <v>3927</v>
      </c>
      <c r="BD1299" t="s">
        <v>3927</v>
      </c>
      <c r="BE1299" t="s">
        <v>3927</v>
      </c>
      <c r="BF1299">
        <v>12</v>
      </c>
    </row>
    <row r="1300" spans="1:58" x14ac:dyDescent="0.3">
      <c r="A1300">
        <v>2026</v>
      </c>
      <c r="B1300">
        <v>202605</v>
      </c>
      <c r="C1300">
        <v>5</v>
      </c>
      <c r="D1300" s="14">
        <v>20001621856413</v>
      </c>
      <c r="E1300" t="s">
        <v>2810</v>
      </c>
      <c r="F1300" s="2">
        <v>46146.406469907408</v>
      </c>
      <c r="G1300" s="2">
        <v>46146</v>
      </c>
      <c r="I1300" t="s">
        <v>224</v>
      </c>
      <c r="J1300" t="s">
        <v>230</v>
      </c>
      <c r="L1300" t="s">
        <v>1823</v>
      </c>
      <c r="M1300" t="s">
        <v>309</v>
      </c>
      <c r="N1300" t="s">
        <v>297</v>
      </c>
      <c r="O1300" t="s">
        <v>283</v>
      </c>
      <c r="Q1300" t="s">
        <v>8244</v>
      </c>
      <c r="R1300" t="s">
        <v>2809</v>
      </c>
      <c r="S1300" t="s">
        <v>5693</v>
      </c>
      <c r="T1300" t="s">
        <v>5694</v>
      </c>
      <c r="U1300" t="s">
        <v>3034</v>
      </c>
      <c r="V1300" t="s">
        <v>647</v>
      </c>
      <c r="W1300" t="s">
        <v>245</v>
      </c>
      <c r="X1300" t="s">
        <v>225</v>
      </c>
      <c r="Z1300">
        <v>2</v>
      </c>
      <c r="AA1300" t="s">
        <v>3921</v>
      </c>
      <c r="AB1300" t="s">
        <v>8245</v>
      </c>
      <c r="AC1300">
        <v>46148.681620370371</v>
      </c>
      <c r="AD1300">
        <v>46148</v>
      </c>
      <c r="AE1300" t="s">
        <v>3938</v>
      </c>
      <c r="AG1300" t="s">
        <v>5111</v>
      </c>
      <c r="AH1300">
        <v>6108835793</v>
      </c>
      <c r="AI1300" t="s">
        <v>8246</v>
      </c>
      <c r="AM1300" t="s">
        <v>3925</v>
      </c>
      <c r="AN1300" t="s">
        <v>3926</v>
      </c>
      <c r="AO1300" t="s">
        <v>268</v>
      </c>
      <c r="AP1300" t="s">
        <v>386</v>
      </c>
      <c r="AQ1300" t="s">
        <v>3940</v>
      </c>
      <c r="AU1300" t="s">
        <v>4282</v>
      </c>
      <c r="AV1300" t="s">
        <v>4000</v>
      </c>
      <c r="AW1300" t="s">
        <v>320</v>
      </c>
      <c r="AX1300" t="s">
        <v>319</v>
      </c>
      <c r="AY1300" t="s">
        <v>254</v>
      </c>
      <c r="AZ1300" t="s">
        <v>230</v>
      </c>
      <c r="BA1300" t="s">
        <v>395</v>
      </c>
      <c r="BB1300" t="s">
        <v>380</v>
      </c>
      <c r="BC1300" t="s">
        <v>3927</v>
      </c>
      <c r="BD1300" t="s">
        <v>3927</v>
      </c>
      <c r="BE1300" t="s">
        <v>3927</v>
      </c>
      <c r="BF1300">
        <v>12</v>
      </c>
    </row>
    <row r="1301" spans="1:58" x14ac:dyDescent="0.3">
      <c r="A1301">
        <v>2026</v>
      </c>
      <c r="B1301">
        <v>202605</v>
      </c>
      <c r="C1301">
        <v>5</v>
      </c>
      <c r="D1301" s="14">
        <v>20001621855292</v>
      </c>
      <c r="E1301" t="s">
        <v>2810</v>
      </c>
      <c r="F1301" s="2">
        <v>46146.40184027778</v>
      </c>
      <c r="G1301" s="2">
        <v>46149</v>
      </c>
      <c r="I1301" t="s">
        <v>224</v>
      </c>
      <c r="J1301" t="s">
        <v>230</v>
      </c>
      <c r="L1301" t="s">
        <v>8247</v>
      </c>
      <c r="M1301" t="s">
        <v>1336</v>
      </c>
      <c r="N1301" t="s">
        <v>546</v>
      </c>
      <c r="O1301" t="s">
        <v>554</v>
      </c>
      <c r="Q1301" t="s">
        <v>8248</v>
      </c>
      <c r="R1301" t="s">
        <v>2809</v>
      </c>
      <c r="S1301" t="s">
        <v>5360</v>
      </c>
      <c r="T1301" t="s">
        <v>5361</v>
      </c>
      <c r="U1301" t="s">
        <v>3034</v>
      </c>
      <c r="V1301" t="s">
        <v>647</v>
      </c>
      <c r="W1301" t="s">
        <v>245</v>
      </c>
      <c r="X1301" t="s">
        <v>387</v>
      </c>
      <c r="Z1301">
        <v>4</v>
      </c>
      <c r="AA1301" t="s">
        <v>3921</v>
      </c>
      <c r="AB1301" t="s">
        <v>7895</v>
      </c>
      <c r="AC1301">
        <v>46154.683587962965</v>
      </c>
      <c r="AD1301">
        <v>46153</v>
      </c>
      <c r="AE1301" t="s">
        <v>3938</v>
      </c>
      <c r="AG1301" t="s">
        <v>5006</v>
      </c>
      <c r="AH1301">
        <v>6108834790</v>
      </c>
      <c r="AI1301" t="s">
        <v>8249</v>
      </c>
      <c r="AM1301" t="s">
        <v>3925</v>
      </c>
      <c r="AN1301" t="s">
        <v>3926</v>
      </c>
      <c r="AO1301" t="s">
        <v>268</v>
      </c>
      <c r="AP1301" t="s">
        <v>386</v>
      </c>
      <c r="AQ1301" t="s">
        <v>3940</v>
      </c>
      <c r="AU1301" t="s">
        <v>3999</v>
      </c>
      <c r="AV1301" t="s">
        <v>4000</v>
      </c>
      <c r="AW1301" t="s">
        <v>389</v>
      </c>
      <c r="AX1301" t="s">
        <v>388</v>
      </c>
      <c r="AY1301" t="s">
        <v>253</v>
      </c>
      <c r="AZ1301" t="s">
        <v>230</v>
      </c>
      <c r="BA1301" t="s">
        <v>395</v>
      </c>
      <c r="BB1301" t="s">
        <v>380</v>
      </c>
      <c r="BC1301" t="s">
        <v>3927</v>
      </c>
      <c r="BD1301" t="s">
        <v>3927</v>
      </c>
      <c r="BE1301" t="s">
        <v>3927</v>
      </c>
      <c r="BF1301">
        <v>12</v>
      </c>
    </row>
    <row r="1302" spans="1:58" x14ac:dyDescent="0.3">
      <c r="A1302">
        <v>2026</v>
      </c>
      <c r="B1302">
        <v>202605</v>
      </c>
      <c r="C1302">
        <v>5</v>
      </c>
      <c r="D1302" s="14">
        <v>20001621855214</v>
      </c>
      <c r="E1302" t="s">
        <v>2810</v>
      </c>
      <c r="F1302" s="2">
        <v>46146.398831018516</v>
      </c>
      <c r="G1302" s="2">
        <v>46146</v>
      </c>
      <c r="I1302" t="s">
        <v>224</v>
      </c>
      <c r="J1302" t="s">
        <v>230</v>
      </c>
      <c r="L1302" t="s">
        <v>3933</v>
      </c>
      <c r="M1302" t="s">
        <v>309</v>
      </c>
      <c r="N1302" t="s">
        <v>297</v>
      </c>
      <c r="O1302" t="s">
        <v>283</v>
      </c>
      <c r="Q1302" t="s">
        <v>8250</v>
      </c>
      <c r="R1302" t="s">
        <v>2809</v>
      </c>
      <c r="S1302" t="s">
        <v>6790</v>
      </c>
      <c r="T1302" t="s">
        <v>6791</v>
      </c>
      <c r="U1302" t="s">
        <v>4796</v>
      </c>
      <c r="V1302" t="s">
        <v>2024</v>
      </c>
      <c r="W1302" t="s">
        <v>245</v>
      </c>
      <c r="X1302" t="s">
        <v>387</v>
      </c>
      <c r="Z1302">
        <v>4</v>
      </c>
      <c r="AA1302" t="s">
        <v>3921</v>
      </c>
      <c r="AB1302" t="s">
        <v>8251</v>
      </c>
      <c r="AC1302">
        <v>46150.849872685183</v>
      </c>
      <c r="AD1302">
        <v>46150</v>
      </c>
      <c r="AE1302" t="s">
        <v>3938</v>
      </c>
      <c r="AG1302" t="s">
        <v>2026</v>
      </c>
      <c r="AH1302">
        <v>6108825941</v>
      </c>
      <c r="AI1302" t="s">
        <v>8252</v>
      </c>
      <c r="AM1302" t="s">
        <v>3925</v>
      </c>
      <c r="AN1302" t="s">
        <v>3926</v>
      </c>
      <c r="AO1302" t="s">
        <v>268</v>
      </c>
      <c r="AP1302" t="s">
        <v>386</v>
      </c>
      <c r="AQ1302" t="s">
        <v>3940</v>
      </c>
      <c r="AU1302" t="s">
        <v>4149</v>
      </c>
      <c r="AV1302" t="s">
        <v>4000</v>
      </c>
      <c r="AW1302" t="s">
        <v>447</v>
      </c>
      <c r="AX1302" t="s">
        <v>446</v>
      </c>
      <c r="AY1302" t="s">
        <v>253</v>
      </c>
      <c r="AZ1302" t="s">
        <v>230</v>
      </c>
      <c r="BA1302" t="s">
        <v>395</v>
      </c>
      <c r="BB1302" t="s">
        <v>380</v>
      </c>
      <c r="BC1302" t="s">
        <v>3927</v>
      </c>
      <c r="BD1302" t="s">
        <v>3927</v>
      </c>
      <c r="BE1302" t="s">
        <v>3927</v>
      </c>
      <c r="BF1302">
        <v>12</v>
      </c>
    </row>
    <row r="1303" spans="1:58" x14ac:dyDescent="0.3">
      <c r="A1303">
        <v>2026</v>
      </c>
      <c r="B1303">
        <v>202605</v>
      </c>
      <c r="C1303">
        <v>5</v>
      </c>
      <c r="D1303" s="14">
        <v>20001621855110</v>
      </c>
      <c r="E1303" t="s">
        <v>2810</v>
      </c>
      <c r="F1303" s="2">
        <v>46146.394675925927</v>
      </c>
      <c r="G1303" s="2">
        <v>46146</v>
      </c>
      <c r="I1303" t="s">
        <v>224</v>
      </c>
      <c r="J1303" t="s">
        <v>230</v>
      </c>
      <c r="L1303" t="s">
        <v>8253</v>
      </c>
      <c r="M1303" t="s">
        <v>4232</v>
      </c>
      <c r="N1303" t="s">
        <v>353</v>
      </c>
      <c r="O1303" t="s">
        <v>283</v>
      </c>
      <c r="Q1303" t="s">
        <v>8254</v>
      </c>
      <c r="R1303" t="s">
        <v>2809</v>
      </c>
      <c r="S1303" t="s">
        <v>347</v>
      </c>
      <c r="T1303" t="s">
        <v>358</v>
      </c>
      <c r="U1303" t="s">
        <v>258</v>
      </c>
      <c r="V1303" t="s">
        <v>247</v>
      </c>
      <c r="W1303" t="s">
        <v>245</v>
      </c>
      <c r="X1303" t="s">
        <v>387</v>
      </c>
      <c r="Z1303">
        <v>2</v>
      </c>
      <c r="AA1303" t="s">
        <v>3921</v>
      </c>
      <c r="AB1303" t="s">
        <v>8255</v>
      </c>
      <c r="AC1303">
        <v>46148.623182870368</v>
      </c>
      <c r="AD1303">
        <v>46148</v>
      </c>
      <c r="AE1303" t="s">
        <v>3938</v>
      </c>
      <c r="AG1303" t="s">
        <v>359</v>
      </c>
      <c r="AH1303">
        <v>6075661724</v>
      </c>
      <c r="AI1303" t="s">
        <v>8256</v>
      </c>
      <c r="AM1303" t="s">
        <v>3925</v>
      </c>
      <c r="AN1303" t="s">
        <v>3926</v>
      </c>
      <c r="AO1303" t="s">
        <v>268</v>
      </c>
      <c r="AP1303" t="s">
        <v>330</v>
      </c>
      <c r="AQ1303" t="s">
        <v>3940</v>
      </c>
      <c r="AU1303" t="s">
        <v>4422</v>
      </c>
      <c r="AV1303" t="s">
        <v>4000</v>
      </c>
      <c r="AW1303" t="s">
        <v>447</v>
      </c>
      <c r="AX1303" t="s">
        <v>446</v>
      </c>
      <c r="AY1303" t="s">
        <v>253</v>
      </c>
      <c r="AZ1303" t="s">
        <v>230</v>
      </c>
      <c r="BA1303" t="s">
        <v>273</v>
      </c>
      <c r="BB1303" t="s">
        <v>380</v>
      </c>
      <c r="BC1303" t="s">
        <v>3927</v>
      </c>
      <c r="BD1303" t="s">
        <v>3927</v>
      </c>
      <c r="BE1303" t="s">
        <v>3927</v>
      </c>
      <c r="BF1303">
        <v>1</v>
      </c>
    </row>
    <row r="1304" spans="1:58" x14ac:dyDescent="0.3">
      <c r="A1304">
        <v>2026</v>
      </c>
      <c r="B1304">
        <v>202605</v>
      </c>
      <c r="C1304">
        <v>5</v>
      </c>
      <c r="D1304" s="14">
        <v>20001621854024</v>
      </c>
      <c r="E1304" t="s">
        <v>2810</v>
      </c>
      <c r="F1304" s="2">
        <v>46146.390856481485</v>
      </c>
      <c r="G1304" s="2">
        <v>46147</v>
      </c>
      <c r="I1304" t="s">
        <v>224</v>
      </c>
      <c r="J1304" t="s">
        <v>230</v>
      </c>
      <c r="L1304" t="s">
        <v>3433</v>
      </c>
      <c r="M1304" t="s">
        <v>1045</v>
      </c>
      <c r="N1304" t="s">
        <v>1040</v>
      </c>
      <c r="O1304" t="s">
        <v>257</v>
      </c>
      <c r="Q1304" t="s">
        <v>8257</v>
      </c>
      <c r="R1304" t="s">
        <v>2809</v>
      </c>
      <c r="S1304" t="s">
        <v>6146</v>
      </c>
      <c r="T1304" t="s">
        <v>6147</v>
      </c>
      <c r="U1304" t="s">
        <v>5044</v>
      </c>
      <c r="V1304" t="s">
        <v>5045</v>
      </c>
      <c r="W1304" t="s">
        <v>245</v>
      </c>
      <c r="X1304" t="s">
        <v>225</v>
      </c>
      <c r="Z1304">
        <v>4</v>
      </c>
      <c r="AA1304" t="s">
        <v>3921</v>
      </c>
      <c r="AB1304" t="s">
        <v>3995</v>
      </c>
      <c r="AC1304">
        <v>46153.45821759259</v>
      </c>
      <c r="AD1304">
        <v>46151</v>
      </c>
      <c r="AE1304" t="s">
        <v>3938</v>
      </c>
      <c r="AG1304" t="s">
        <v>5047</v>
      </c>
      <c r="AH1304">
        <v>6108837734</v>
      </c>
      <c r="AI1304" t="s">
        <v>8258</v>
      </c>
      <c r="AM1304" t="s">
        <v>3925</v>
      </c>
      <c r="AN1304" t="s">
        <v>3926</v>
      </c>
      <c r="AO1304" t="s">
        <v>268</v>
      </c>
      <c r="AP1304" t="s">
        <v>249</v>
      </c>
      <c r="AQ1304" t="s">
        <v>3998</v>
      </c>
      <c r="AU1304" t="s">
        <v>4220</v>
      </c>
      <c r="AV1304" t="s">
        <v>4000</v>
      </c>
      <c r="AW1304" t="s">
        <v>320</v>
      </c>
      <c r="AX1304" t="s">
        <v>319</v>
      </c>
      <c r="AY1304" t="s">
        <v>254</v>
      </c>
      <c r="AZ1304" t="s">
        <v>230</v>
      </c>
      <c r="BA1304" t="s">
        <v>395</v>
      </c>
      <c r="BB1304" t="s">
        <v>380</v>
      </c>
      <c r="BC1304" t="s">
        <v>3927</v>
      </c>
      <c r="BD1304" t="s">
        <v>3927</v>
      </c>
      <c r="BE1304" t="s">
        <v>3927</v>
      </c>
      <c r="BF1304">
        <v>12</v>
      </c>
    </row>
    <row r="1305" spans="1:58" x14ac:dyDescent="0.3">
      <c r="A1305">
        <v>2026</v>
      </c>
      <c r="B1305">
        <v>202605</v>
      </c>
      <c r="C1305">
        <v>5</v>
      </c>
      <c r="D1305" s="14">
        <v>20001621853296</v>
      </c>
      <c r="E1305" t="s">
        <v>2810</v>
      </c>
      <c r="F1305" s="2">
        <v>46146.40185185185</v>
      </c>
      <c r="G1305" s="2">
        <v>46146</v>
      </c>
      <c r="I1305" t="s">
        <v>224</v>
      </c>
      <c r="J1305" t="s">
        <v>230</v>
      </c>
      <c r="L1305" t="s">
        <v>3310</v>
      </c>
      <c r="M1305" t="s">
        <v>309</v>
      </c>
      <c r="N1305" t="s">
        <v>297</v>
      </c>
      <c r="O1305" t="s">
        <v>283</v>
      </c>
      <c r="Q1305" t="s">
        <v>8259</v>
      </c>
      <c r="R1305" t="s">
        <v>2809</v>
      </c>
      <c r="S1305" t="s">
        <v>6329</v>
      </c>
      <c r="T1305" t="s">
        <v>6330</v>
      </c>
      <c r="U1305" t="s">
        <v>4796</v>
      </c>
      <c r="V1305" t="s">
        <v>2024</v>
      </c>
      <c r="W1305" t="s">
        <v>245</v>
      </c>
      <c r="X1305" t="s">
        <v>225</v>
      </c>
      <c r="Z1305">
        <v>4</v>
      </c>
      <c r="AA1305" t="s">
        <v>3921</v>
      </c>
      <c r="AB1305" t="s">
        <v>8260</v>
      </c>
      <c r="AC1305">
        <v>46150.849872685183</v>
      </c>
      <c r="AD1305">
        <v>46150</v>
      </c>
      <c r="AE1305" t="s">
        <v>3938</v>
      </c>
      <c r="AG1305" t="s">
        <v>6332</v>
      </c>
      <c r="AH1305">
        <v>6108833793</v>
      </c>
      <c r="AI1305" t="s">
        <v>8261</v>
      </c>
      <c r="AM1305" t="s">
        <v>3925</v>
      </c>
      <c r="AN1305" t="s">
        <v>3926</v>
      </c>
      <c r="AO1305" t="s">
        <v>268</v>
      </c>
      <c r="AP1305" t="s">
        <v>249</v>
      </c>
      <c r="AQ1305" t="s">
        <v>3940</v>
      </c>
      <c r="AU1305" t="s">
        <v>4149</v>
      </c>
      <c r="AV1305" t="s">
        <v>4000</v>
      </c>
      <c r="AW1305" t="s">
        <v>227</v>
      </c>
      <c r="AX1305" t="s">
        <v>226</v>
      </c>
      <c r="AY1305" t="s">
        <v>254</v>
      </c>
      <c r="AZ1305" t="s">
        <v>230</v>
      </c>
      <c r="BA1305" t="s">
        <v>395</v>
      </c>
      <c r="BB1305" t="s">
        <v>380</v>
      </c>
      <c r="BC1305" t="s">
        <v>3927</v>
      </c>
      <c r="BD1305" t="s">
        <v>3927</v>
      </c>
      <c r="BE1305" t="s">
        <v>3927</v>
      </c>
      <c r="BF1305">
        <v>12</v>
      </c>
    </row>
    <row r="1306" spans="1:58" x14ac:dyDescent="0.3">
      <c r="A1306">
        <v>2026</v>
      </c>
      <c r="B1306">
        <v>202605</v>
      </c>
      <c r="C1306">
        <v>5</v>
      </c>
      <c r="D1306" s="14">
        <v>20001621852819</v>
      </c>
      <c r="E1306" t="s">
        <v>2810</v>
      </c>
      <c r="F1306" s="2">
        <v>46146.420381944445</v>
      </c>
      <c r="G1306" s="2">
        <v>46148</v>
      </c>
      <c r="I1306" t="s">
        <v>224</v>
      </c>
      <c r="J1306" t="s">
        <v>230</v>
      </c>
      <c r="L1306" t="s">
        <v>2913</v>
      </c>
      <c r="M1306" t="s">
        <v>334</v>
      </c>
      <c r="N1306" t="s">
        <v>322</v>
      </c>
      <c r="O1306" t="s">
        <v>331</v>
      </c>
      <c r="Q1306" t="s">
        <v>8262</v>
      </c>
      <c r="R1306" t="s">
        <v>2809</v>
      </c>
      <c r="S1306" t="s">
        <v>5701</v>
      </c>
      <c r="T1306" t="s">
        <v>5702</v>
      </c>
      <c r="U1306" t="s">
        <v>3034</v>
      </c>
      <c r="V1306" t="s">
        <v>647</v>
      </c>
      <c r="W1306" t="s">
        <v>245</v>
      </c>
      <c r="X1306" t="s">
        <v>225</v>
      </c>
      <c r="Z1306">
        <v>2</v>
      </c>
      <c r="AA1306" t="s">
        <v>3921</v>
      </c>
      <c r="AB1306" t="s">
        <v>8263</v>
      </c>
      <c r="AC1306">
        <v>46150.85659722222</v>
      </c>
      <c r="AD1306">
        <v>46150</v>
      </c>
      <c r="AE1306" t="s">
        <v>3938</v>
      </c>
      <c r="AG1306" t="s">
        <v>5111</v>
      </c>
      <c r="AH1306">
        <v>6108834828</v>
      </c>
      <c r="AI1306" t="s">
        <v>8264</v>
      </c>
      <c r="AM1306" t="s">
        <v>3925</v>
      </c>
      <c r="AN1306" t="s">
        <v>3926</v>
      </c>
      <c r="AO1306" t="s">
        <v>268</v>
      </c>
      <c r="AP1306" t="s">
        <v>693</v>
      </c>
      <c r="AQ1306" t="s">
        <v>3940</v>
      </c>
      <c r="AU1306" t="s">
        <v>4149</v>
      </c>
      <c r="AV1306" t="s">
        <v>4000</v>
      </c>
      <c r="AW1306" t="s">
        <v>1525</v>
      </c>
      <c r="AX1306" t="s">
        <v>1524</v>
      </c>
      <c r="AY1306" t="s">
        <v>254</v>
      </c>
      <c r="AZ1306" t="s">
        <v>230</v>
      </c>
      <c r="BA1306" t="s">
        <v>395</v>
      </c>
      <c r="BB1306" t="s">
        <v>380</v>
      </c>
      <c r="BC1306" t="s">
        <v>3927</v>
      </c>
      <c r="BD1306" t="s">
        <v>3927</v>
      </c>
      <c r="BE1306" t="s">
        <v>3927</v>
      </c>
      <c r="BF1306">
        <v>12</v>
      </c>
    </row>
    <row r="1307" spans="1:58" x14ac:dyDescent="0.3">
      <c r="A1307">
        <v>2026</v>
      </c>
      <c r="B1307">
        <v>202605</v>
      </c>
      <c r="C1307">
        <v>5</v>
      </c>
      <c r="D1307" s="14">
        <v>20001621852291</v>
      </c>
      <c r="E1307" t="s">
        <v>2810</v>
      </c>
      <c r="F1307" s="2">
        <v>46146.399733796294</v>
      </c>
      <c r="G1307" s="2">
        <v>46147</v>
      </c>
      <c r="I1307" t="s">
        <v>224</v>
      </c>
      <c r="J1307" t="s">
        <v>230</v>
      </c>
      <c r="L1307" t="s">
        <v>3708</v>
      </c>
      <c r="M1307" t="s">
        <v>1366</v>
      </c>
      <c r="N1307" t="s">
        <v>1359</v>
      </c>
      <c r="O1307" t="s">
        <v>554</v>
      </c>
      <c r="Q1307" t="s">
        <v>8265</v>
      </c>
      <c r="R1307" t="s">
        <v>2809</v>
      </c>
      <c r="S1307" t="s">
        <v>5777</v>
      </c>
      <c r="T1307" t="s">
        <v>5778</v>
      </c>
      <c r="U1307" t="s">
        <v>4008</v>
      </c>
      <c r="V1307" t="s">
        <v>980</v>
      </c>
      <c r="W1307" t="s">
        <v>245</v>
      </c>
      <c r="X1307" t="s">
        <v>225</v>
      </c>
      <c r="Z1307">
        <v>4</v>
      </c>
      <c r="AA1307" t="s">
        <v>3921</v>
      </c>
      <c r="AB1307" t="s">
        <v>8266</v>
      </c>
      <c r="AC1307">
        <v>46153.358344907407</v>
      </c>
      <c r="AD1307">
        <v>46151</v>
      </c>
      <c r="AE1307" t="s">
        <v>3938</v>
      </c>
      <c r="AG1307" t="s">
        <v>5098</v>
      </c>
      <c r="AH1307">
        <v>6108815004</v>
      </c>
      <c r="AI1307" t="s">
        <v>8267</v>
      </c>
      <c r="AM1307" t="s">
        <v>3925</v>
      </c>
      <c r="AN1307" t="s">
        <v>3926</v>
      </c>
      <c r="AO1307" t="s">
        <v>268</v>
      </c>
      <c r="AP1307" t="s">
        <v>386</v>
      </c>
      <c r="AQ1307" t="s">
        <v>3940</v>
      </c>
      <c r="AU1307" t="s">
        <v>4220</v>
      </c>
      <c r="AV1307" t="s">
        <v>4000</v>
      </c>
      <c r="AW1307" t="s">
        <v>320</v>
      </c>
      <c r="AX1307" t="s">
        <v>319</v>
      </c>
      <c r="AY1307" t="s">
        <v>254</v>
      </c>
      <c r="AZ1307" t="s">
        <v>230</v>
      </c>
      <c r="BA1307" t="s">
        <v>395</v>
      </c>
      <c r="BB1307" t="s">
        <v>380</v>
      </c>
      <c r="BC1307" t="s">
        <v>3927</v>
      </c>
      <c r="BD1307" t="s">
        <v>3927</v>
      </c>
      <c r="BE1307" t="s">
        <v>3927</v>
      </c>
      <c r="BF1307">
        <v>12</v>
      </c>
    </row>
    <row r="1308" spans="1:58" x14ac:dyDescent="0.3">
      <c r="A1308">
        <v>2026</v>
      </c>
      <c r="B1308">
        <v>202605</v>
      </c>
      <c r="C1308">
        <v>5</v>
      </c>
      <c r="D1308" s="14">
        <v>20001621843412</v>
      </c>
      <c r="E1308" t="s">
        <v>2810</v>
      </c>
      <c r="F1308" s="2">
        <v>46146.510682870372</v>
      </c>
      <c r="G1308" s="2">
        <v>46146</v>
      </c>
      <c r="I1308" t="s">
        <v>224</v>
      </c>
      <c r="J1308" t="s">
        <v>230</v>
      </c>
      <c r="L1308" t="s">
        <v>8268</v>
      </c>
      <c r="M1308" t="s">
        <v>309</v>
      </c>
      <c r="N1308" t="s">
        <v>297</v>
      </c>
      <c r="O1308" t="s">
        <v>283</v>
      </c>
      <c r="Q1308" t="s">
        <v>8269</v>
      </c>
      <c r="R1308" t="s">
        <v>2809</v>
      </c>
      <c r="S1308" t="s">
        <v>4807</v>
      </c>
      <c r="T1308" t="s">
        <v>4808</v>
      </c>
      <c r="U1308" t="s">
        <v>3034</v>
      </c>
      <c r="V1308" t="s">
        <v>4809</v>
      </c>
      <c r="W1308" t="s">
        <v>245</v>
      </c>
      <c r="X1308" t="s">
        <v>225</v>
      </c>
      <c r="Z1308">
        <v>0</v>
      </c>
      <c r="AA1308" t="s">
        <v>3921</v>
      </c>
      <c r="AB1308" t="s">
        <v>4810</v>
      </c>
      <c r="AC1308">
        <v>46147.474293981482</v>
      </c>
      <c r="AD1308">
        <v>46146</v>
      </c>
      <c r="AE1308" t="s">
        <v>4811</v>
      </c>
      <c r="AG1308" t="s">
        <v>4812</v>
      </c>
      <c r="AH1308">
        <v>6108806124</v>
      </c>
      <c r="AI1308" t="s">
        <v>8270</v>
      </c>
      <c r="AM1308" t="s">
        <v>3925</v>
      </c>
      <c r="AN1308" t="s">
        <v>3926</v>
      </c>
      <c r="AO1308" t="s">
        <v>4814</v>
      </c>
      <c r="AP1308" t="s">
        <v>386</v>
      </c>
      <c r="AQ1308" t="s">
        <v>4815</v>
      </c>
      <c r="AU1308" t="s">
        <v>8271</v>
      </c>
      <c r="AV1308" t="s">
        <v>4817</v>
      </c>
      <c r="AW1308" t="s">
        <v>320</v>
      </c>
      <c r="AX1308" t="s">
        <v>319</v>
      </c>
      <c r="AY1308" t="s">
        <v>254</v>
      </c>
      <c r="AZ1308" t="s">
        <v>230</v>
      </c>
      <c r="BA1308" t="s">
        <v>395</v>
      </c>
      <c r="BB1308" t="s">
        <v>380</v>
      </c>
      <c r="BC1308" t="s">
        <v>3927</v>
      </c>
      <c r="BD1308" t="s">
        <v>3927</v>
      </c>
      <c r="BE1308" t="s">
        <v>3927</v>
      </c>
      <c r="BF1308">
        <v>12</v>
      </c>
    </row>
    <row r="1309" spans="1:58" x14ac:dyDescent="0.3">
      <c r="A1309">
        <v>2026</v>
      </c>
      <c r="B1309">
        <v>202605</v>
      </c>
      <c r="C1309">
        <v>5</v>
      </c>
      <c r="D1309" s="14">
        <v>20001621842610</v>
      </c>
      <c r="E1309" t="s">
        <v>2810</v>
      </c>
      <c r="F1309" s="2">
        <v>46146.559641203705</v>
      </c>
      <c r="G1309" s="2">
        <v>46147</v>
      </c>
      <c r="I1309" t="s">
        <v>224</v>
      </c>
      <c r="J1309" t="s">
        <v>230</v>
      </c>
      <c r="L1309" t="s">
        <v>5722</v>
      </c>
      <c r="M1309" t="s">
        <v>309</v>
      </c>
      <c r="N1309" t="s">
        <v>297</v>
      </c>
      <c r="O1309" t="s">
        <v>283</v>
      </c>
      <c r="Q1309" t="s">
        <v>8272</v>
      </c>
      <c r="R1309" t="s">
        <v>2809</v>
      </c>
      <c r="S1309" t="s">
        <v>4807</v>
      </c>
      <c r="T1309" t="s">
        <v>4808</v>
      </c>
      <c r="U1309" t="s">
        <v>3034</v>
      </c>
      <c r="V1309" t="s">
        <v>4809</v>
      </c>
      <c r="W1309" t="s">
        <v>245</v>
      </c>
      <c r="X1309" t="s">
        <v>225</v>
      </c>
      <c r="Z1309">
        <v>0</v>
      </c>
      <c r="AA1309" t="s">
        <v>3921</v>
      </c>
      <c r="AB1309" t="s">
        <v>4810</v>
      </c>
      <c r="AC1309">
        <v>46148.655300925922</v>
      </c>
      <c r="AD1309">
        <v>46147</v>
      </c>
      <c r="AE1309" t="s">
        <v>4811</v>
      </c>
      <c r="AG1309" t="s">
        <v>4812</v>
      </c>
      <c r="AH1309">
        <v>6108824075</v>
      </c>
      <c r="AI1309" t="s">
        <v>8273</v>
      </c>
      <c r="AM1309" t="s">
        <v>3925</v>
      </c>
      <c r="AN1309" t="s">
        <v>3926</v>
      </c>
      <c r="AO1309" t="s">
        <v>4814</v>
      </c>
      <c r="AP1309" t="s">
        <v>386</v>
      </c>
      <c r="AQ1309" t="s">
        <v>4815</v>
      </c>
      <c r="AU1309" t="s">
        <v>7260</v>
      </c>
      <c r="AV1309" t="s">
        <v>4817</v>
      </c>
      <c r="AW1309" t="s">
        <v>320</v>
      </c>
      <c r="AX1309" t="s">
        <v>319</v>
      </c>
      <c r="AY1309" t="s">
        <v>254</v>
      </c>
      <c r="AZ1309" t="s">
        <v>230</v>
      </c>
      <c r="BA1309" t="s">
        <v>273</v>
      </c>
      <c r="BB1309" t="s">
        <v>380</v>
      </c>
      <c r="BC1309" t="s">
        <v>3927</v>
      </c>
      <c r="BD1309" t="s">
        <v>3927</v>
      </c>
      <c r="BE1309" t="s">
        <v>3927</v>
      </c>
      <c r="BF1309">
        <v>12</v>
      </c>
    </row>
    <row r="1310" spans="1:58" x14ac:dyDescent="0.3">
      <c r="A1310">
        <v>2026</v>
      </c>
      <c r="B1310">
        <v>202605</v>
      </c>
      <c r="C1310">
        <v>5</v>
      </c>
      <c r="D1310" s="14">
        <v>20001621842252</v>
      </c>
      <c r="E1310" t="s">
        <v>2810</v>
      </c>
      <c r="F1310" s="2">
        <v>46146.451701388891</v>
      </c>
      <c r="G1310" s="2">
        <v>46147</v>
      </c>
      <c r="I1310" t="s">
        <v>224</v>
      </c>
      <c r="J1310" t="s">
        <v>230</v>
      </c>
      <c r="L1310" t="s">
        <v>8274</v>
      </c>
      <c r="M1310" t="s">
        <v>309</v>
      </c>
      <c r="N1310" t="s">
        <v>297</v>
      </c>
      <c r="O1310" t="s">
        <v>283</v>
      </c>
      <c r="Q1310" t="s">
        <v>8275</v>
      </c>
      <c r="R1310" t="s">
        <v>2809</v>
      </c>
      <c r="S1310" t="s">
        <v>4807</v>
      </c>
      <c r="T1310" t="s">
        <v>4808</v>
      </c>
      <c r="U1310" t="s">
        <v>3034</v>
      </c>
      <c r="V1310" t="s">
        <v>4809</v>
      </c>
      <c r="W1310" t="s">
        <v>245</v>
      </c>
      <c r="X1310" t="s">
        <v>225</v>
      </c>
      <c r="Z1310">
        <v>0</v>
      </c>
      <c r="AA1310" t="s">
        <v>3921</v>
      </c>
      <c r="AB1310" t="s">
        <v>4810</v>
      </c>
      <c r="AC1310">
        <v>46148.655300925922</v>
      </c>
      <c r="AD1310">
        <v>46147</v>
      </c>
      <c r="AE1310" t="s">
        <v>4811</v>
      </c>
      <c r="AG1310" t="s">
        <v>4812</v>
      </c>
      <c r="AH1310">
        <v>6108824025</v>
      </c>
      <c r="AI1310" t="s">
        <v>8276</v>
      </c>
      <c r="AM1310" t="s">
        <v>3925</v>
      </c>
      <c r="AN1310" t="s">
        <v>3926</v>
      </c>
      <c r="AO1310" t="s">
        <v>4814</v>
      </c>
      <c r="AP1310" t="s">
        <v>853</v>
      </c>
      <c r="AQ1310" t="s">
        <v>4815</v>
      </c>
      <c r="AU1310" t="s">
        <v>7260</v>
      </c>
      <c r="AV1310" t="s">
        <v>4817</v>
      </c>
      <c r="AW1310" t="s">
        <v>320</v>
      </c>
      <c r="AX1310" t="s">
        <v>319</v>
      </c>
      <c r="AY1310" t="s">
        <v>254</v>
      </c>
      <c r="AZ1310" t="s">
        <v>230</v>
      </c>
      <c r="BA1310" t="s">
        <v>395</v>
      </c>
      <c r="BB1310" t="s">
        <v>380</v>
      </c>
      <c r="BC1310" t="s">
        <v>3927</v>
      </c>
      <c r="BD1310" t="s">
        <v>3927</v>
      </c>
      <c r="BE1310" t="s">
        <v>3927</v>
      </c>
      <c r="BF1310">
        <v>12</v>
      </c>
    </row>
    <row r="1311" spans="1:58" x14ac:dyDescent="0.3">
      <c r="A1311">
        <v>2026</v>
      </c>
      <c r="B1311">
        <v>202605</v>
      </c>
      <c r="C1311">
        <v>5</v>
      </c>
      <c r="D1311" s="14">
        <v>20001621841714</v>
      </c>
      <c r="E1311" t="s">
        <v>2810</v>
      </c>
      <c r="F1311" s="2">
        <v>46146.58997685185</v>
      </c>
      <c r="G1311" s="2">
        <v>46148</v>
      </c>
      <c r="I1311" t="s">
        <v>224</v>
      </c>
      <c r="J1311" t="s">
        <v>230</v>
      </c>
      <c r="L1311" t="s">
        <v>8277</v>
      </c>
      <c r="M1311" t="s">
        <v>557</v>
      </c>
      <c r="N1311" t="s">
        <v>546</v>
      </c>
      <c r="O1311" t="s">
        <v>554</v>
      </c>
      <c r="Q1311" t="s">
        <v>8278</v>
      </c>
      <c r="R1311" t="s">
        <v>2809</v>
      </c>
      <c r="S1311" t="s">
        <v>4807</v>
      </c>
      <c r="T1311" t="s">
        <v>4808</v>
      </c>
      <c r="U1311" t="s">
        <v>3034</v>
      </c>
      <c r="V1311" t="s">
        <v>4809</v>
      </c>
      <c r="W1311" t="s">
        <v>245</v>
      </c>
      <c r="X1311" t="s">
        <v>225</v>
      </c>
      <c r="Z1311">
        <v>0</v>
      </c>
      <c r="AA1311" t="s">
        <v>3921</v>
      </c>
      <c r="AB1311" t="s">
        <v>4810</v>
      </c>
      <c r="AC1311">
        <v>46149.597546296296</v>
      </c>
      <c r="AD1311">
        <v>46148</v>
      </c>
      <c r="AE1311" t="s">
        <v>4811</v>
      </c>
      <c r="AG1311" t="s">
        <v>4812</v>
      </c>
      <c r="AH1311">
        <v>6108803243</v>
      </c>
      <c r="AI1311" t="s">
        <v>8279</v>
      </c>
      <c r="AM1311" t="s">
        <v>3925</v>
      </c>
      <c r="AN1311" t="s">
        <v>3926</v>
      </c>
      <c r="AO1311" t="s">
        <v>4814</v>
      </c>
      <c r="AP1311" t="s">
        <v>386</v>
      </c>
      <c r="AQ1311" t="s">
        <v>4815</v>
      </c>
      <c r="AU1311" t="s">
        <v>6415</v>
      </c>
      <c r="AV1311" t="s">
        <v>4817</v>
      </c>
      <c r="AW1311" t="s">
        <v>320</v>
      </c>
      <c r="AX1311" t="s">
        <v>319</v>
      </c>
      <c r="AY1311" t="s">
        <v>254</v>
      </c>
      <c r="AZ1311" t="s">
        <v>230</v>
      </c>
      <c r="BA1311" t="s">
        <v>273</v>
      </c>
      <c r="BB1311" t="s">
        <v>380</v>
      </c>
      <c r="BC1311" t="s">
        <v>3927</v>
      </c>
      <c r="BD1311" t="s">
        <v>3927</v>
      </c>
      <c r="BE1311" t="s">
        <v>3927</v>
      </c>
      <c r="BF1311">
        <v>12</v>
      </c>
    </row>
    <row r="1312" spans="1:58" x14ac:dyDescent="0.3">
      <c r="A1312">
        <v>2026</v>
      </c>
      <c r="B1312">
        <v>202605</v>
      </c>
      <c r="C1312">
        <v>5</v>
      </c>
      <c r="D1312" s="14">
        <v>20001621791906</v>
      </c>
      <c r="E1312" t="s">
        <v>2810</v>
      </c>
      <c r="F1312" s="2">
        <v>46146.521458333336</v>
      </c>
      <c r="G1312" s="2">
        <v>46146</v>
      </c>
      <c r="I1312" t="s">
        <v>224</v>
      </c>
      <c r="J1312" t="s">
        <v>230</v>
      </c>
      <c r="M1312" t="s">
        <v>309</v>
      </c>
      <c r="N1312" t="s">
        <v>297</v>
      </c>
      <c r="O1312" t="s">
        <v>283</v>
      </c>
      <c r="Q1312" t="s">
        <v>8280</v>
      </c>
      <c r="R1312" t="s">
        <v>2809</v>
      </c>
      <c r="S1312" t="s">
        <v>4807</v>
      </c>
      <c r="T1312" t="s">
        <v>4808</v>
      </c>
      <c r="U1312" t="s">
        <v>3034</v>
      </c>
      <c r="V1312" t="s">
        <v>4809</v>
      </c>
      <c r="W1312" t="s">
        <v>245</v>
      </c>
      <c r="X1312" t="s">
        <v>387</v>
      </c>
      <c r="Z1312">
        <v>0</v>
      </c>
      <c r="AA1312" t="s">
        <v>3921</v>
      </c>
      <c r="AB1312" t="s">
        <v>4810</v>
      </c>
      <c r="AC1312">
        <v>46147.474293981482</v>
      </c>
      <c r="AD1312">
        <v>46146</v>
      </c>
      <c r="AE1312" t="s">
        <v>4811</v>
      </c>
      <c r="AG1312" t="s">
        <v>4812</v>
      </c>
      <c r="AH1312">
        <v>6108811111</v>
      </c>
      <c r="AI1312" t="s">
        <v>8281</v>
      </c>
      <c r="AM1312" t="s">
        <v>3925</v>
      </c>
      <c r="AN1312" t="s">
        <v>3926</v>
      </c>
      <c r="AO1312" t="s">
        <v>4814</v>
      </c>
      <c r="AP1312" t="s">
        <v>304</v>
      </c>
      <c r="AQ1312" t="s">
        <v>4815</v>
      </c>
      <c r="AU1312" t="s">
        <v>8271</v>
      </c>
      <c r="AV1312" t="s">
        <v>4817</v>
      </c>
      <c r="AW1312" t="s">
        <v>389</v>
      </c>
      <c r="AX1312" t="s">
        <v>388</v>
      </c>
      <c r="AY1312" t="s">
        <v>253</v>
      </c>
      <c r="AZ1312" t="s">
        <v>230</v>
      </c>
      <c r="BA1312" t="s">
        <v>273</v>
      </c>
      <c r="BB1312" t="s">
        <v>380</v>
      </c>
      <c r="BC1312" t="s">
        <v>3927</v>
      </c>
      <c r="BD1312" t="s">
        <v>3927</v>
      </c>
      <c r="BE1312" t="s">
        <v>3927</v>
      </c>
      <c r="BF1312">
        <v>12</v>
      </c>
    </row>
    <row r="1313" spans="1:58" x14ac:dyDescent="0.3">
      <c r="A1313">
        <v>2026</v>
      </c>
      <c r="B1313">
        <v>202605</v>
      </c>
      <c r="C1313">
        <v>5</v>
      </c>
      <c r="D1313" s="14">
        <v>20001621790371</v>
      </c>
      <c r="E1313" t="s">
        <v>2810</v>
      </c>
      <c r="F1313" s="2">
        <v>46146.357928240737</v>
      </c>
      <c r="G1313" s="2">
        <v>46147</v>
      </c>
      <c r="I1313" t="s">
        <v>224</v>
      </c>
      <c r="J1313" t="s">
        <v>230</v>
      </c>
      <c r="L1313" t="s">
        <v>8282</v>
      </c>
      <c r="M1313" t="s">
        <v>309</v>
      </c>
      <c r="N1313" t="s">
        <v>297</v>
      </c>
      <c r="O1313" t="s">
        <v>283</v>
      </c>
      <c r="Q1313" t="s">
        <v>8283</v>
      </c>
      <c r="R1313" t="s">
        <v>2809</v>
      </c>
      <c r="S1313" t="s">
        <v>4807</v>
      </c>
      <c r="T1313" t="s">
        <v>4808</v>
      </c>
      <c r="U1313" t="s">
        <v>3034</v>
      </c>
      <c r="V1313" t="s">
        <v>4809</v>
      </c>
      <c r="W1313" t="s">
        <v>245</v>
      </c>
      <c r="X1313" t="s">
        <v>225</v>
      </c>
      <c r="Z1313">
        <v>0</v>
      </c>
      <c r="AA1313" t="s">
        <v>3921</v>
      </c>
      <c r="AB1313" t="s">
        <v>4810</v>
      </c>
      <c r="AC1313">
        <v>46148.655300925922</v>
      </c>
      <c r="AD1313">
        <v>46147</v>
      </c>
      <c r="AE1313" t="s">
        <v>4811</v>
      </c>
      <c r="AG1313" t="s">
        <v>4812</v>
      </c>
      <c r="AH1313">
        <v>6108794267</v>
      </c>
      <c r="AI1313" t="s">
        <v>8284</v>
      </c>
      <c r="AM1313" t="s">
        <v>3925</v>
      </c>
      <c r="AN1313" t="s">
        <v>3926</v>
      </c>
      <c r="AO1313" t="s">
        <v>4814</v>
      </c>
      <c r="AP1313" t="s">
        <v>386</v>
      </c>
      <c r="AQ1313" t="s">
        <v>4815</v>
      </c>
      <c r="AU1313" t="s">
        <v>7260</v>
      </c>
      <c r="AV1313" t="s">
        <v>4817</v>
      </c>
      <c r="AW1313" t="s">
        <v>320</v>
      </c>
      <c r="AX1313" t="s">
        <v>319</v>
      </c>
      <c r="AY1313" t="s">
        <v>254</v>
      </c>
      <c r="AZ1313" t="s">
        <v>230</v>
      </c>
      <c r="BA1313" t="s">
        <v>395</v>
      </c>
      <c r="BB1313" t="s">
        <v>380</v>
      </c>
      <c r="BC1313" t="s">
        <v>3927</v>
      </c>
      <c r="BD1313" t="s">
        <v>3927</v>
      </c>
      <c r="BE1313" t="s">
        <v>3927</v>
      </c>
      <c r="BF1313">
        <v>12</v>
      </c>
    </row>
    <row r="1314" spans="1:58" x14ac:dyDescent="0.3">
      <c r="A1314">
        <v>2026</v>
      </c>
      <c r="B1314">
        <v>202605</v>
      </c>
      <c r="C1314">
        <v>5</v>
      </c>
      <c r="D1314" s="14">
        <v>20001621778897</v>
      </c>
      <c r="E1314" t="s">
        <v>2810</v>
      </c>
      <c r="F1314" s="2">
        <v>46146.489108796297</v>
      </c>
      <c r="G1314" s="2">
        <v>46148</v>
      </c>
      <c r="I1314" t="s">
        <v>224</v>
      </c>
      <c r="J1314" t="s">
        <v>230</v>
      </c>
      <c r="L1314" t="s">
        <v>8285</v>
      </c>
      <c r="M1314" t="s">
        <v>309</v>
      </c>
      <c r="N1314" t="s">
        <v>297</v>
      </c>
      <c r="O1314" t="s">
        <v>283</v>
      </c>
      <c r="Q1314" t="s">
        <v>8286</v>
      </c>
      <c r="R1314" t="s">
        <v>2809</v>
      </c>
      <c r="S1314" t="s">
        <v>4807</v>
      </c>
      <c r="T1314" t="s">
        <v>4808</v>
      </c>
      <c r="U1314" t="s">
        <v>3034</v>
      </c>
      <c r="V1314" t="s">
        <v>4809</v>
      </c>
      <c r="W1314" t="s">
        <v>245</v>
      </c>
      <c r="X1314" t="s">
        <v>225</v>
      </c>
      <c r="Z1314">
        <v>0</v>
      </c>
      <c r="AA1314" t="s">
        <v>3921</v>
      </c>
      <c r="AB1314" t="s">
        <v>4810</v>
      </c>
      <c r="AC1314">
        <v>46149.597546296296</v>
      </c>
      <c r="AD1314">
        <v>46148</v>
      </c>
      <c r="AE1314" t="s">
        <v>4811</v>
      </c>
      <c r="AG1314" t="s">
        <v>4812</v>
      </c>
      <c r="AH1314">
        <v>6108808108</v>
      </c>
      <c r="AI1314" t="s">
        <v>8287</v>
      </c>
      <c r="AM1314" t="s">
        <v>3925</v>
      </c>
      <c r="AN1314" t="s">
        <v>3926</v>
      </c>
      <c r="AO1314" t="s">
        <v>4814</v>
      </c>
      <c r="AP1314" t="s">
        <v>386</v>
      </c>
      <c r="AQ1314" t="s">
        <v>4815</v>
      </c>
      <c r="AU1314" t="s">
        <v>6415</v>
      </c>
      <c r="AV1314" t="s">
        <v>4817</v>
      </c>
      <c r="AW1314" t="s">
        <v>320</v>
      </c>
      <c r="AX1314" t="s">
        <v>319</v>
      </c>
      <c r="AY1314" t="s">
        <v>254</v>
      </c>
      <c r="AZ1314" t="s">
        <v>230</v>
      </c>
      <c r="BA1314" t="s">
        <v>273</v>
      </c>
      <c r="BB1314" t="s">
        <v>380</v>
      </c>
      <c r="BC1314" t="s">
        <v>3927</v>
      </c>
      <c r="BD1314" t="s">
        <v>3927</v>
      </c>
      <c r="BE1314" t="s">
        <v>3927</v>
      </c>
      <c r="BF1314">
        <v>12</v>
      </c>
    </row>
    <row r="1315" spans="1:58" x14ac:dyDescent="0.3">
      <c r="A1315">
        <v>2026</v>
      </c>
      <c r="B1315">
        <v>202605</v>
      </c>
      <c r="C1315">
        <v>5</v>
      </c>
      <c r="D1315" s="14">
        <v>20001621755720</v>
      </c>
      <c r="E1315" t="s">
        <v>2810</v>
      </c>
      <c r="F1315" s="2">
        <v>46146.417511574073</v>
      </c>
      <c r="G1315" s="2">
        <v>46149</v>
      </c>
      <c r="I1315" t="s">
        <v>224</v>
      </c>
      <c r="J1315" t="s">
        <v>230</v>
      </c>
      <c r="L1315" t="s">
        <v>2864</v>
      </c>
      <c r="M1315" t="s">
        <v>334</v>
      </c>
      <c r="N1315" t="s">
        <v>322</v>
      </c>
      <c r="O1315" t="s">
        <v>331</v>
      </c>
      <c r="Q1315" t="s">
        <v>8288</v>
      </c>
      <c r="R1315" t="s">
        <v>2809</v>
      </c>
      <c r="S1315" t="s">
        <v>4807</v>
      </c>
      <c r="T1315" t="s">
        <v>4808</v>
      </c>
      <c r="U1315" t="s">
        <v>3034</v>
      </c>
      <c r="V1315" t="s">
        <v>4809</v>
      </c>
      <c r="W1315" t="s">
        <v>245</v>
      </c>
      <c r="X1315" t="s">
        <v>225</v>
      </c>
      <c r="Z1315">
        <v>0</v>
      </c>
      <c r="AA1315" t="s">
        <v>3921</v>
      </c>
      <c r="AB1315" t="s">
        <v>4810</v>
      </c>
      <c r="AC1315">
        <v>46150.776493055557</v>
      </c>
      <c r="AD1315">
        <v>46149</v>
      </c>
      <c r="AE1315" t="s">
        <v>4811</v>
      </c>
      <c r="AG1315" t="s">
        <v>4812</v>
      </c>
      <c r="AH1315">
        <v>6108827997</v>
      </c>
      <c r="AI1315" t="s">
        <v>8289</v>
      </c>
      <c r="AM1315" t="s">
        <v>3925</v>
      </c>
      <c r="AN1315" t="s">
        <v>3926</v>
      </c>
      <c r="AO1315" t="s">
        <v>4814</v>
      </c>
      <c r="AP1315" t="s">
        <v>304</v>
      </c>
      <c r="AQ1315" t="s">
        <v>4815</v>
      </c>
      <c r="AU1315" t="s">
        <v>5728</v>
      </c>
      <c r="AV1315" t="s">
        <v>4817</v>
      </c>
      <c r="AW1315" t="s">
        <v>320</v>
      </c>
      <c r="AX1315" t="s">
        <v>319</v>
      </c>
      <c r="AY1315" t="s">
        <v>254</v>
      </c>
      <c r="AZ1315" t="s">
        <v>230</v>
      </c>
      <c r="BA1315" t="s">
        <v>395</v>
      </c>
      <c r="BB1315" t="s">
        <v>380</v>
      </c>
      <c r="BC1315" t="s">
        <v>3927</v>
      </c>
      <c r="BD1315" t="s">
        <v>3927</v>
      </c>
      <c r="BE1315" t="s">
        <v>3927</v>
      </c>
      <c r="BF1315">
        <v>12</v>
      </c>
    </row>
    <row r="1316" spans="1:58" x14ac:dyDescent="0.3">
      <c r="A1316">
        <v>2026</v>
      </c>
      <c r="B1316">
        <v>202605</v>
      </c>
      <c r="C1316">
        <v>5</v>
      </c>
      <c r="D1316" s="14">
        <v>20001621755516</v>
      </c>
      <c r="E1316" t="s">
        <v>2810</v>
      </c>
      <c r="F1316" s="2">
        <v>46146.351990740739</v>
      </c>
      <c r="G1316" s="2">
        <v>46146</v>
      </c>
      <c r="I1316" t="s">
        <v>224</v>
      </c>
      <c r="J1316" t="s">
        <v>230</v>
      </c>
      <c r="L1316" t="s">
        <v>8290</v>
      </c>
      <c r="M1316" t="s">
        <v>1462</v>
      </c>
      <c r="N1316" t="s">
        <v>353</v>
      </c>
      <c r="O1316" t="s">
        <v>283</v>
      </c>
      <c r="Q1316" t="s">
        <v>8291</v>
      </c>
      <c r="R1316" t="s">
        <v>2809</v>
      </c>
      <c r="S1316" t="s">
        <v>4807</v>
      </c>
      <c r="T1316" t="s">
        <v>4808</v>
      </c>
      <c r="U1316" t="s">
        <v>3034</v>
      </c>
      <c r="V1316" t="s">
        <v>4809</v>
      </c>
      <c r="W1316" t="s">
        <v>245</v>
      </c>
      <c r="X1316" t="s">
        <v>225</v>
      </c>
      <c r="Z1316">
        <v>0</v>
      </c>
      <c r="AA1316" t="s">
        <v>3921</v>
      </c>
      <c r="AB1316" t="s">
        <v>4810</v>
      </c>
      <c r="AC1316">
        <v>46147.474293981482</v>
      </c>
      <c r="AD1316">
        <v>46146</v>
      </c>
      <c r="AE1316" t="s">
        <v>4811</v>
      </c>
      <c r="AG1316" t="s">
        <v>4812</v>
      </c>
      <c r="AH1316">
        <v>6108827971</v>
      </c>
      <c r="AI1316" t="s">
        <v>8292</v>
      </c>
      <c r="AM1316" t="s">
        <v>3925</v>
      </c>
      <c r="AN1316" t="s">
        <v>3926</v>
      </c>
      <c r="AO1316" t="s">
        <v>4814</v>
      </c>
      <c r="AP1316" t="s">
        <v>386</v>
      </c>
      <c r="AQ1316" t="s">
        <v>4815</v>
      </c>
      <c r="AU1316" t="s">
        <v>8271</v>
      </c>
      <c r="AV1316" t="s">
        <v>4817</v>
      </c>
      <c r="AW1316" t="s">
        <v>320</v>
      </c>
      <c r="AX1316" t="s">
        <v>319</v>
      </c>
      <c r="AY1316" t="s">
        <v>254</v>
      </c>
      <c r="AZ1316" t="s">
        <v>230</v>
      </c>
      <c r="BA1316" t="s">
        <v>395</v>
      </c>
      <c r="BB1316" t="s">
        <v>380</v>
      </c>
      <c r="BC1316" t="s">
        <v>3927</v>
      </c>
      <c r="BD1316" t="s">
        <v>3927</v>
      </c>
      <c r="BE1316" t="s">
        <v>3927</v>
      </c>
      <c r="BF1316">
        <v>12</v>
      </c>
    </row>
    <row r="1317" spans="1:58" x14ac:dyDescent="0.3">
      <c r="A1317">
        <v>2026</v>
      </c>
      <c r="B1317">
        <v>202605</v>
      </c>
      <c r="C1317">
        <v>5</v>
      </c>
      <c r="D1317" s="14">
        <v>20001621730806</v>
      </c>
      <c r="E1317" t="s">
        <v>2810</v>
      </c>
      <c r="F1317" s="2">
        <v>46146.401504629626</v>
      </c>
      <c r="G1317" s="2">
        <v>46147</v>
      </c>
      <c r="I1317" t="s">
        <v>224</v>
      </c>
      <c r="J1317" t="s">
        <v>230</v>
      </c>
      <c r="L1317" t="s">
        <v>8293</v>
      </c>
      <c r="M1317" t="s">
        <v>8294</v>
      </c>
      <c r="N1317" t="s">
        <v>2294</v>
      </c>
      <c r="O1317" t="s">
        <v>554</v>
      </c>
      <c r="Q1317" t="s">
        <v>8295</v>
      </c>
      <c r="R1317" t="s">
        <v>2809</v>
      </c>
      <c r="S1317" t="s">
        <v>4807</v>
      </c>
      <c r="T1317" t="s">
        <v>4808</v>
      </c>
      <c r="U1317" t="s">
        <v>3034</v>
      </c>
      <c r="V1317" t="s">
        <v>4809</v>
      </c>
      <c r="W1317" t="s">
        <v>245</v>
      </c>
      <c r="X1317" t="s">
        <v>225</v>
      </c>
      <c r="Z1317">
        <v>0</v>
      </c>
      <c r="AA1317" t="s">
        <v>3921</v>
      </c>
      <c r="AB1317" t="s">
        <v>4810</v>
      </c>
      <c r="AC1317">
        <v>46148.655300925922</v>
      </c>
      <c r="AD1317">
        <v>46147</v>
      </c>
      <c r="AE1317" t="s">
        <v>4811</v>
      </c>
      <c r="AG1317" t="s">
        <v>4812</v>
      </c>
      <c r="AH1317">
        <v>6108793239</v>
      </c>
      <c r="AI1317" t="s">
        <v>8296</v>
      </c>
      <c r="AM1317" t="s">
        <v>3925</v>
      </c>
      <c r="AN1317" t="s">
        <v>3926</v>
      </c>
      <c r="AO1317" t="s">
        <v>4814</v>
      </c>
      <c r="AP1317" t="s">
        <v>386</v>
      </c>
      <c r="AQ1317" t="s">
        <v>4815</v>
      </c>
      <c r="AU1317" t="s">
        <v>7260</v>
      </c>
      <c r="AV1317" t="s">
        <v>4817</v>
      </c>
      <c r="AW1317" t="s">
        <v>320</v>
      </c>
      <c r="AX1317" t="s">
        <v>319</v>
      </c>
      <c r="AY1317" t="s">
        <v>254</v>
      </c>
      <c r="AZ1317" t="s">
        <v>230</v>
      </c>
      <c r="BA1317" t="s">
        <v>273</v>
      </c>
      <c r="BB1317" t="s">
        <v>380</v>
      </c>
      <c r="BC1317" t="s">
        <v>3927</v>
      </c>
      <c r="BD1317" t="s">
        <v>3927</v>
      </c>
      <c r="BE1317" t="s">
        <v>3927</v>
      </c>
      <c r="BF1317">
        <v>12</v>
      </c>
    </row>
    <row r="1318" spans="1:58" x14ac:dyDescent="0.3">
      <c r="A1318">
        <v>2026</v>
      </c>
      <c r="B1318">
        <v>202605</v>
      </c>
      <c r="C1318">
        <v>5</v>
      </c>
      <c r="D1318" s="14">
        <v>20001621730527</v>
      </c>
      <c r="E1318" t="s">
        <v>2810</v>
      </c>
      <c r="F1318" s="2">
        <v>46146.293009259258</v>
      </c>
      <c r="G1318" s="2">
        <v>46147</v>
      </c>
      <c r="I1318" t="s">
        <v>224</v>
      </c>
      <c r="J1318" t="s">
        <v>230</v>
      </c>
      <c r="M1318" t="s">
        <v>1594</v>
      </c>
      <c r="N1318" t="s">
        <v>938</v>
      </c>
      <c r="O1318" t="s">
        <v>331</v>
      </c>
      <c r="Q1318" t="s">
        <v>8297</v>
      </c>
      <c r="R1318" t="s">
        <v>2809</v>
      </c>
      <c r="S1318" t="s">
        <v>4807</v>
      </c>
      <c r="T1318" t="s">
        <v>4808</v>
      </c>
      <c r="U1318" t="s">
        <v>3034</v>
      </c>
      <c r="V1318" t="s">
        <v>4809</v>
      </c>
      <c r="W1318" t="s">
        <v>245</v>
      </c>
      <c r="X1318" t="s">
        <v>387</v>
      </c>
      <c r="Z1318">
        <v>0</v>
      </c>
      <c r="AA1318" t="s">
        <v>3921</v>
      </c>
      <c r="AB1318" t="s">
        <v>4810</v>
      </c>
      <c r="AC1318">
        <v>46148.655300925922</v>
      </c>
      <c r="AD1318">
        <v>46147</v>
      </c>
      <c r="AE1318" t="s">
        <v>4811</v>
      </c>
      <c r="AG1318" t="s">
        <v>4812</v>
      </c>
      <c r="AH1318">
        <v>6108793217</v>
      </c>
      <c r="AI1318" t="s">
        <v>8298</v>
      </c>
      <c r="AM1318" t="s">
        <v>3925</v>
      </c>
      <c r="AN1318" t="s">
        <v>3926</v>
      </c>
      <c r="AO1318" t="s">
        <v>4814</v>
      </c>
      <c r="AP1318" t="s">
        <v>330</v>
      </c>
      <c r="AQ1318" t="s">
        <v>4815</v>
      </c>
      <c r="AU1318" t="s">
        <v>7260</v>
      </c>
      <c r="AV1318" t="s">
        <v>4817</v>
      </c>
      <c r="AW1318" t="s">
        <v>389</v>
      </c>
      <c r="AX1318" t="s">
        <v>388</v>
      </c>
      <c r="AY1318" t="s">
        <v>253</v>
      </c>
      <c r="AZ1318" t="s">
        <v>230</v>
      </c>
      <c r="BA1318" t="s">
        <v>395</v>
      </c>
      <c r="BB1318" t="s">
        <v>1879</v>
      </c>
      <c r="BC1318" t="s">
        <v>3927</v>
      </c>
      <c r="BD1318" t="s">
        <v>3927</v>
      </c>
      <c r="BE1318" t="s">
        <v>3927</v>
      </c>
      <c r="BF1318">
        <v>12</v>
      </c>
    </row>
    <row r="1319" spans="1:58" x14ac:dyDescent="0.3">
      <c r="A1319">
        <v>2026</v>
      </c>
      <c r="B1319">
        <v>202605</v>
      </c>
      <c r="C1319">
        <v>5</v>
      </c>
      <c r="D1319" s="14">
        <v>20001621712844</v>
      </c>
      <c r="E1319" t="s">
        <v>2810</v>
      </c>
      <c r="F1319" s="2">
        <v>46146.397326388891</v>
      </c>
      <c r="G1319" s="2">
        <v>46147</v>
      </c>
      <c r="I1319" t="s">
        <v>224</v>
      </c>
      <c r="J1319" t="s">
        <v>230</v>
      </c>
      <c r="L1319" t="s">
        <v>8299</v>
      </c>
      <c r="M1319" t="s">
        <v>1336</v>
      </c>
      <c r="N1319" t="s">
        <v>546</v>
      </c>
      <c r="O1319" t="s">
        <v>554</v>
      </c>
      <c r="Q1319" t="s">
        <v>8300</v>
      </c>
      <c r="R1319" t="s">
        <v>2809</v>
      </c>
      <c r="S1319" t="s">
        <v>4807</v>
      </c>
      <c r="T1319" t="s">
        <v>4808</v>
      </c>
      <c r="U1319" t="s">
        <v>3034</v>
      </c>
      <c r="V1319" t="s">
        <v>4809</v>
      </c>
      <c r="W1319" t="s">
        <v>245</v>
      </c>
      <c r="X1319" t="s">
        <v>225</v>
      </c>
      <c r="Z1319">
        <v>0</v>
      </c>
      <c r="AA1319" t="s">
        <v>3921</v>
      </c>
      <c r="AB1319" t="s">
        <v>4810</v>
      </c>
      <c r="AC1319">
        <v>46148.655300925922</v>
      </c>
      <c r="AD1319">
        <v>46147</v>
      </c>
      <c r="AE1319" t="s">
        <v>4811</v>
      </c>
      <c r="AG1319" t="s">
        <v>4812</v>
      </c>
      <c r="AH1319">
        <v>6108792250</v>
      </c>
      <c r="AI1319" t="s">
        <v>8301</v>
      </c>
      <c r="AM1319" t="s">
        <v>3925</v>
      </c>
      <c r="AN1319" t="s">
        <v>3926</v>
      </c>
      <c r="AO1319" t="s">
        <v>4814</v>
      </c>
      <c r="AP1319" t="s">
        <v>330</v>
      </c>
      <c r="AQ1319" t="s">
        <v>4815</v>
      </c>
      <c r="AU1319" t="s">
        <v>7260</v>
      </c>
      <c r="AV1319" t="s">
        <v>4817</v>
      </c>
      <c r="AW1319" t="s">
        <v>1525</v>
      </c>
      <c r="AX1319" t="s">
        <v>1524</v>
      </c>
      <c r="AY1319" t="s">
        <v>254</v>
      </c>
      <c r="AZ1319" t="s">
        <v>230</v>
      </c>
      <c r="BA1319" t="s">
        <v>344</v>
      </c>
      <c r="BB1319" t="s">
        <v>232</v>
      </c>
      <c r="BC1319" t="s">
        <v>3927</v>
      </c>
      <c r="BD1319" t="s">
        <v>3927</v>
      </c>
      <c r="BE1319" t="s">
        <v>3927</v>
      </c>
      <c r="BF1319">
        <v>12</v>
      </c>
    </row>
    <row r="1320" spans="1:58" x14ac:dyDescent="0.3">
      <c r="A1320">
        <v>2026</v>
      </c>
      <c r="B1320">
        <v>202605</v>
      </c>
      <c r="C1320">
        <v>5</v>
      </c>
      <c r="D1320" s="14">
        <v>20001621712693</v>
      </c>
      <c r="E1320" t="s">
        <v>2810</v>
      </c>
      <c r="F1320" s="2">
        <v>46146.351712962962</v>
      </c>
      <c r="G1320" s="2">
        <v>46148</v>
      </c>
      <c r="I1320" t="s">
        <v>224</v>
      </c>
      <c r="J1320" t="s">
        <v>230</v>
      </c>
      <c r="M1320" t="s">
        <v>334</v>
      </c>
      <c r="N1320" t="s">
        <v>322</v>
      </c>
      <c r="O1320" t="s">
        <v>331</v>
      </c>
      <c r="Q1320" t="s">
        <v>8302</v>
      </c>
      <c r="R1320" t="s">
        <v>2809</v>
      </c>
      <c r="S1320" t="s">
        <v>4807</v>
      </c>
      <c r="T1320" t="s">
        <v>4808</v>
      </c>
      <c r="U1320" t="s">
        <v>3034</v>
      </c>
      <c r="V1320" t="s">
        <v>4809</v>
      </c>
      <c r="W1320" t="s">
        <v>245</v>
      </c>
      <c r="X1320" t="s">
        <v>387</v>
      </c>
      <c r="Z1320">
        <v>0</v>
      </c>
      <c r="AA1320" t="s">
        <v>3921</v>
      </c>
      <c r="AB1320" t="s">
        <v>4810</v>
      </c>
      <c r="AC1320">
        <v>46149.597546296296</v>
      </c>
      <c r="AD1320">
        <v>46148</v>
      </c>
      <c r="AE1320" t="s">
        <v>4811</v>
      </c>
      <c r="AG1320" t="s">
        <v>4812</v>
      </c>
      <c r="AH1320">
        <v>6108792232</v>
      </c>
      <c r="AI1320" t="s">
        <v>8303</v>
      </c>
      <c r="AM1320" t="s">
        <v>3925</v>
      </c>
      <c r="AN1320" t="s">
        <v>3926</v>
      </c>
      <c r="AO1320" t="s">
        <v>4814</v>
      </c>
      <c r="AP1320" t="s">
        <v>853</v>
      </c>
      <c r="AQ1320" t="s">
        <v>4815</v>
      </c>
      <c r="AU1320" t="s">
        <v>6415</v>
      </c>
      <c r="AV1320" t="s">
        <v>4817</v>
      </c>
      <c r="AW1320" t="s">
        <v>603</v>
      </c>
      <c r="AX1320" t="s">
        <v>602</v>
      </c>
      <c r="AY1320" t="s">
        <v>253</v>
      </c>
      <c r="AZ1320" t="s">
        <v>230</v>
      </c>
      <c r="BA1320" t="s">
        <v>395</v>
      </c>
      <c r="BB1320" t="s">
        <v>380</v>
      </c>
      <c r="BC1320" t="s">
        <v>3927</v>
      </c>
      <c r="BD1320" t="s">
        <v>3927</v>
      </c>
      <c r="BE1320" t="s">
        <v>3927</v>
      </c>
      <c r="BF1320">
        <v>12</v>
      </c>
    </row>
    <row r="1321" spans="1:58" x14ac:dyDescent="0.3">
      <c r="A1321">
        <v>2026</v>
      </c>
      <c r="B1321">
        <v>202605</v>
      </c>
      <c r="C1321">
        <v>5</v>
      </c>
      <c r="D1321" s="14">
        <v>20001621711861</v>
      </c>
      <c r="E1321" t="s">
        <v>2810</v>
      </c>
      <c r="F1321" s="2">
        <v>46146.390300925923</v>
      </c>
      <c r="G1321" s="2">
        <v>46147</v>
      </c>
      <c r="I1321" t="s">
        <v>224</v>
      </c>
      <c r="J1321" t="s">
        <v>230</v>
      </c>
      <c r="L1321" t="s">
        <v>2096</v>
      </c>
      <c r="M1321" t="s">
        <v>309</v>
      </c>
      <c r="N1321" t="s">
        <v>297</v>
      </c>
      <c r="O1321" t="s">
        <v>283</v>
      </c>
      <c r="Q1321" t="s">
        <v>8304</v>
      </c>
      <c r="R1321" t="s">
        <v>2809</v>
      </c>
      <c r="S1321" t="s">
        <v>1583</v>
      </c>
      <c r="T1321" t="s">
        <v>1584</v>
      </c>
      <c r="U1321" t="s">
        <v>258</v>
      </c>
      <c r="V1321" t="s">
        <v>247</v>
      </c>
      <c r="W1321" t="s">
        <v>245</v>
      </c>
      <c r="X1321" t="s">
        <v>225</v>
      </c>
      <c r="Z1321">
        <v>1</v>
      </c>
      <c r="AA1321" t="s">
        <v>3921</v>
      </c>
      <c r="AB1321" t="s">
        <v>8305</v>
      </c>
      <c r="AC1321">
        <v>46148.623182870368</v>
      </c>
      <c r="AD1321">
        <v>46148</v>
      </c>
      <c r="AE1321" t="s">
        <v>3938</v>
      </c>
      <c r="AG1321" t="s">
        <v>329</v>
      </c>
      <c r="AH1321">
        <v>6108822898</v>
      </c>
      <c r="AI1321" t="s">
        <v>8306</v>
      </c>
      <c r="AM1321" t="s">
        <v>3925</v>
      </c>
      <c r="AN1321" t="s">
        <v>3926</v>
      </c>
      <c r="AO1321" t="s">
        <v>268</v>
      </c>
      <c r="AP1321" t="s">
        <v>249</v>
      </c>
      <c r="AQ1321" t="s">
        <v>3940</v>
      </c>
      <c r="AU1321" t="s">
        <v>4282</v>
      </c>
      <c r="AV1321" t="s">
        <v>4000</v>
      </c>
      <c r="AW1321" t="s">
        <v>320</v>
      </c>
      <c r="AX1321" t="s">
        <v>319</v>
      </c>
      <c r="AY1321" t="s">
        <v>254</v>
      </c>
      <c r="AZ1321" t="s">
        <v>230</v>
      </c>
      <c r="BA1321" t="s">
        <v>395</v>
      </c>
      <c r="BB1321" t="s">
        <v>380</v>
      </c>
      <c r="BC1321" t="s">
        <v>3927</v>
      </c>
      <c r="BD1321" t="s">
        <v>3927</v>
      </c>
      <c r="BE1321" t="s">
        <v>3927</v>
      </c>
      <c r="BF1321">
        <v>12</v>
      </c>
    </row>
    <row r="1322" spans="1:58" x14ac:dyDescent="0.3">
      <c r="A1322">
        <v>2026</v>
      </c>
      <c r="B1322">
        <v>202605</v>
      </c>
      <c r="C1322">
        <v>5</v>
      </c>
      <c r="D1322" s="14">
        <v>20001621711046</v>
      </c>
      <c r="E1322" t="s">
        <v>2810</v>
      </c>
      <c r="F1322" s="2">
        <v>46146.330312500002</v>
      </c>
      <c r="G1322" s="2">
        <v>46146</v>
      </c>
      <c r="I1322" t="s">
        <v>224</v>
      </c>
      <c r="J1322" t="s">
        <v>230</v>
      </c>
      <c r="L1322" t="s">
        <v>2855</v>
      </c>
      <c r="M1322" t="s">
        <v>261</v>
      </c>
      <c r="N1322" t="s">
        <v>237</v>
      </c>
      <c r="O1322" t="s">
        <v>257</v>
      </c>
      <c r="Q1322" t="s">
        <v>8307</v>
      </c>
      <c r="R1322" t="s">
        <v>2809</v>
      </c>
      <c r="S1322" t="s">
        <v>1067</v>
      </c>
      <c r="T1322" t="s">
        <v>1068</v>
      </c>
      <c r="U1322" t="s">
        <v>258</v>
      </c>
      <c r="V1322" t="s">
        <v>247</v>
      </c>
      <c r="W1322" t="s">
        <v>245</v>
      </c>
      <c r="X1322" t="s">
        <v>387</v>
      </c>
      <c r="Z1322">
        <v>2</v>
      </c>
      <c r="AA1322" t="s">
        <v>3921</v>
      </c>
      <c r="AB1322" t="s">
        <v>8308</v>
      </c>
      <c r="AC1322">
        <v>46148.623182870368</v>
      </c>
      <c r="AD1322">
        <v>46148</v>
      </c>
      <c r="AE1322" t="s">
        <v>3938</v>
      </c>
      <c r="AG1322" t="s">
        <v>410</v>
      </c>
      <c r="AH1322">
        <v>6108786721</v>
      </c>
      <c r="AI1322" t="s">
        <v>8309</v>
      </c>
      <c r="AM1322" t="s">
        <v>3925</v>
      </c>
      <c r="AN1322" t="s">
        <v>3926</v>
      </c>
      <c r="AO1322" t="s">
        <v>268</v>
      </c>
      <c r="AP1322" t="s">
        <v>304</v>
      </c>
      <c r="AQ1322" t="s">
        <v>3940</v>
      </c>
      <c r="AU1322" t="s">
        <v>4422</v>
      </c>
      <c r="AV1322" t="s">
        <v>4000</v>
      </c>
      <c r="AW1322" t="s">
        <v>389</v>
      </c>
      <c r="AX1322" t="s">
        <v>388</v>
      </c>
      <c r="AY1322" t="s">
        <v>253</v>
      </c>
      <c r="AZ1322" t="s">
        <v>230</v>
      </c>
      <c r="BA1322" t="s">
        <v>395</v>
      </c>
      <c r="BB1322" t="s">
        <v>380</v>
      </c>
      <c r="BC1322" t="s">
        <v>3927</v>
      </c>
      <c r="BD1322" t="s">
        <v>3927</v>
      </c>
      <c r="BE1322" t="s">
        <v>3927</v>
      </c>
      <c r="BF1322">
        <v>12</v>
      </c>
    </row>
    <row r="1323" spans="1:58" x14ac:dyDescent="0.3">
      <c r="A1323">
        <v>2026</v>
      </c>
      <c r="B1323">
        <v>202605</v>
      </c>
      <c r="C1323">
        <v>5</v>
      </c>
      <c r="D1323" s="14">
        <v>20001621705235</v>
      </c>
      <c r="E1323" t="s">
        <v>2810</v>
      </c>
      <c r="F1323" s="2">
        <v>46146.356354166666</v>
      </c>
      <c r="G1323" s="2">
        <v>46146</v>
      </c>
      <c r="I1323" t="s">
        <v>224</v>
      </c>
      <c r="J1323" t="s">
        <v>230</v>
      </c>
      <c r="L1323" t="s">
        <v>8310</v>
      </c>
      <c r="M1323" t="s">
        <v>1462</v>
      </c>
      <c r="N1323" t="s">
        <v>353</v>
      </c>
      <c r="O1323" t="s">
        <v>283</v>
      </c>
      <c r="Q1323" t="s">
        <v>8311</v>
      </c>
      <c r="R1323" t="s">
        <v>2809</v>
      </c>
      <c r="S1323" t="s">
        <v>1067</v>
      </c>
      <c r="T1323" t="s">
        <v>1068</v>
      </c>
      <c r="U1323" t="s">
        <v>258</v>
      </c>
      <c r="V1323" t="s">
        <v>247</v>
      </c>
      <c r="W1323" t="s">
        <v>245</v>
      </c>
      <c r="X1323" t="s">
        <v>387</v>
      </c>
      <c r="Z1323">
        <v>2</v>
      </c>
      <c r="AA1323" t="s">
        <v>3921</v>
      </c>
      <c r="AB1323" t="s">
        <v>8312</v>
      </c>
      <c r="AC1323">
        <v>46148.623182870368</v>
      </c>
      <c r="AD1323">
        <v>46148</v>
      </c>
      <c r="AE1323" t="s">
        <v>3938</v>
      </c>
      <c r="AG1323" t="s">
        <v>410</v>
      </c>
      <c r="AH1323">
        <v>6108814948</v>
      </c>
      <c r="AI1323" t="s">
        <v>8313</v>
      </c>
      <c r="AM1323" t="s">
        <v>3925</v>
      </c>
      <c r="AN1323" t="s">
        <v>3926</v>
      </c>
      <c r="AO1323" t="s">
        <v>268</v>
      </c>
      <c r="AP1323" t="s">
        <v>249</v>
      </c>
      <c r="AQ1323" t="s">
        <v>3940</v>
      </c>
      <c r="AU1323" t="s">
        <v>4422</v>
      </c>
      <c r="AV1323" t="s">
        <v>4000</v>
      </c>
      <c r="AW1323" t="s">
        <v>389</v>
      </c>
      <c r="AX1323" t="s">
        <v>388</v>
      </c>
      <c r="AY1323" t="s">
        <v>253</v>
      </c>
      <c r="AZ1323" t="s">
        <v>230</v>
      </c>
      <c r="BA1323" t="s">
        <v>395</v>
      </c>
      <c r="BB1323" t="s">
        <v>380</v>
      </c>
      <c r="BC1323" t="s">
        <v>3927</v>
      </c>
      <c r="BD1323" t="s">
        <v>3927</v>
      </c>
      <c r="BE1323" t="s">
        <v>3927</v>
      </c>
      <c r="BF1323">
        <v>12</v>
      </c>
    </row>
    <row r="1324" spans="1:58" x14ac:dyDescent="0.3">
      <c r="A1324">
        <v>2026</v>
      </c>
      <c r="B1324">
        <v>202605</v>
      </c>
      <c r="C1324">
        <v>5</v>
      </c>
      <c r="D1324" s="14">
        <v>20001621705042</v>
      </c>
      <c r="E1324" t="s">
        <v>2810</v>
      </c>
      <c r="F1324" s="2">
        <v>46146.324293981481</v>
      </c>
      <c r="G1324" s="2">
        <v>46148</v>
      </c>
      <c r="I1324" t="s">
        <v>224</v>
      </c>
      <c r="J1324" t="s">
        <v>230</v>
      </c>
      <c r="L1324" t="s">
        <v>3022</v>
      </c>
      <c r="M1324" t="s">
        <v>902</v>
      </c>
      <c r="N1324" t="s">
        <v>752</v>
      </c>
      <c r="O1324" t="s">
        <v>623</v>
      </c>
      <c r="Q1324" t="s">
        <v>8314</v>
      </c>
      <c r="R1324" t="s">
        <v>2809</v>
      </c>
      <c r="S1324" t="s">
        <v>5360</v>
      </c>
      <c r="T1324" t="s">
        <v>5361</v>
      </c>
      <c r="U1324" t="s">
        <v>3034</v>
      </c>
      <c r="V1324" t="s">
        <v>647</v>
      </c>
      <c r="W1324" t="s">
        <v>245</v>
      </c>
      <c r="X1324" t="s">
        <v>225</v>
      </c>
      <c r="Z1324">
        <v>2</v>
      </c>
      <c r="AA1324" t="s">
        <v>3921</v>
      </c>
      <c r="AB1324" t="s">
        <v>8315</v>
      </c>
      <c r="AC1324">
        <v>46150.85659722222</v>
      </c>
      <c r="AD1324">
        <v>46150</v>
      </c>
      <c r="AE1324" t="s">
        <v>3938</v>
      </c>
      <c r="AG1324" t="s">
        <v>5006</v>
      </c>
      <c r="AH1324">
        <v>6108819881</v>
      </c>
      <c r="AI1324" t="s">
        <v>8316</v>
      </c>
      <c r="AM1324" t="s">
        <v>3925</v>
      </c>
      <c r="AN1324" t="s">
        <v>3926</v>
      </c>
      <c r="AO1324" t="s">
        <v>268</v>
      </c>
      <c r="AP1324" t="s">
        <v>386</v>
      </c>
      <c r="AQ1324" t="s">
        <v>3940</v>
      </c>
      <c r="AU1324" t="s">
        <v>4149</v>
      </c>
      <c r="AV1324" t="s">
        <v>4000</v>
      </c>
      <c r="AW1324" t="s">
        <v>320</v>
      </c>
      <c r="AX1324" t="s">
        <v>319</v>
      </c>
      <c r="AY1324" t="s">
        <v>254</v>
      </c>
      <c r="AZ1324" t="s">
        <v>230</v>
      </c>
      <c r="BA1324" t="s">
        <v>395</v>
      </c>
      <c r="BB1324" t="s">
        <v>380</v>
      </c>
      <c r="BC1324" t="s">
        <v>3927</v>
      </c>
      <c r="BD1324" t="s">
        <v>3927</v>
      </c>
      <c r="BE1324" t="s">
        <v>3927</v>
      </c>
      <c r="BF1324">
        <v>12</v>
      </c>
    </row>
    <row r="1325" spans="1:58" x14ac:dyDescent="0.3">
      <c r="A1325">
        <v>2026</v>
      </c>
      <c r="B1325">
        <v>202605</v>
      </c>
      <c r="C1325">
        <v>5</v>
      </c>
      <c r="D1325" s="14">
        <v>20001621704129</v>
      </c>
      <c r="E1325" t="s">
        <v>2810</v>
      </c>
      <c r="F1325" s="2">
        <v>46146.345081018517</v>
      </c>
      <c r="G1325" s="2">
        <v>46147</v>
      </c>
      <c r="I1325" t="s">
        <v>224</v>
      </c>
      <c r="J1325" t="s">
        <v>230</v>
      </c>
      <c r="L1325" t="s">
        <v>3290</v>
      </c>
      <c r="M1325" t="s">
        <v>902</v>
      </c>
      <c r="N1325" t="s">
        <v>752</v>
      </c>
      <c r="O1325" t="s">
        <v>623</v>
      </c>
      <c r="Q1325" t="s">
        <v>8317</v>
      </c>
      <c r="R1325" t="s">
        <v>2809</v>
      </c>
      <c r="S1325" t="s">
        <v>6790</v>
      </c>
      <c r="T1325" t="s">
        <v>6791</v>
      </c>
      <c r="U1325" t="s">
        <v>4796</v>
      </c>
      <c r="V1325" t="s">
        <v>2024</v>
      </c>
      <c r="W1325" t="s">
        <v>245</v>
      </c>
      <c r="X1325" t="s">
        <v>387</v>
      </c>
      <c r="Z1325">
        <v>4</v>
      </c>
      <c r="AA1325" t="s">
        <v>3921</v>
      </c>
      <c r="AB1325" t="s">
        <v>8318</v>
      </c>
      <c r="AC1325">
        <v>46153.691145833334</v>
      </c>
      <c r="AD1325">
        <v>46151</v>
      </c>
      <c r="AE1325" t="s">
        <v>3938</v>
      </c>
      <c r="AG1325" t="s">
        <v>2026</v>
      </c>
      <c r="AH1325">
        <v>6108779708</v>
      </c>
      <c r="AI1325" t="s">
        <v>8319</v>
      </c>
      <c r="AM1325" t="s">
        <v>3925</v>
      </c>
      <c r="AN1325" t="s">
        <v>3926</v>
      </c>
      <c r="AO1325" t="s">
        <v>268</v>
      </c>
      <c r="AP1325" t="s">
        <v>330</v>
      </c>
      <c r="AQ1325" t="s">
        <v>3940</v>
      </c>
      <c r="AU1325" t="s">
        <v>4220</v>
      </c>
      <c r="AV1325" t="s">
        <v>4000</v>
      </c>
      <c r="AW1325" t="s">
        <v>447</v>
      </c>
      <c r="AX1325" t="s">
        <v>446</v>
      </c>
      <c r="AY1325" t="s">
        <v>253</v>
      </c>
      <c r="AZ1325" t="s">
        <v>230</v>
      </c>
      <c r="BA1325" t="s">
        <v>395</v>
      </c>
      <c r="BB1325" t="s">
        <v>1879</v>
      </c>
      <c r="BC1325" t="s">
        <v>3927</v>
      </c>
      <c r="BD1325" t="s">
        <v>3927</v>
      </c>
      <c r="BE1325" t="s">
        <v>3927</v>
      </c>
      <c r="BF1325">
        <v>12</v>
      </c>
    </row>
    <row r="1326" spans="1:58" x14ac:dyDescent="0.3">
      <c r="A1326">
        <v>2026</v>
      </c>
      <c r="B1326">
        <v>202605</v>
      </c>
      <c r="C1326">
        <v>5</v>
      </c>
      <c r="D1326" s="14">
        <v>20001621703955</v>
      </c>
      <c r="E1326" t="s">
        <v>2810</v>
      </c>
      <c r="F1326" s="2">
        <v>46145.834803240738</v>
      </c>
      <c r="G1326" s="2">
        <v>46146</v>
      </c>
      <c r="I1326" t="s">
        <v>224</v>
      </c>
      <c r="J1326" t="s">
        <v>230</v>
      </c>
      <c r="L1326" t="s">
        <v>804</v>
      </c>
      <c r="M1326" t="s">
        <v>809</v>
      </c>
      <c r="N1326" t="s">
        <v>237</v>
      </c>
      <c r="O1326" t="s">
        <v>257</v>
      </c>
      <c r="Q1326" t="s">
        <v>8320</v>
      </c>
      <c r="R1326" t="s">
        <v>2809</v>
      </c>
      <c r="S1326" t="s">
        <v>797</v>
      </c>
      <c r="T1326" t="s">
        <v>806</v>
      </c>
      <c r="U1326" t="s">
        <v>258</v>
      </c>
      <c r="V1326" t="s">
        <v>247</v>
      </c>
      <c r="W1326" t="s">
        <v>245</v>
      </c>
      <c r="X1326" t="s">
        <v>225</v>
      </c>
      <c r="Z1326">
        <v>2</v>
      </c>
      <c r="AA1326" t="s">
        <v>3921</v>
      </c>
      <c r="AB1326" t="s">
        <v>8321</v>
      </c>
      <c r="AC1326">
        <v>46148.623182870368</v>
      </c>
      <c r="AD1326">
        <v>46148</v>
      </c>
      <c r="AE1326" t="s">
        <v>3938</v>
      </c>
      <c r="AG1326" t="s">
        <v>248</v>
      </c>
      <c r="AH1326">
        <v>6108789701</v>
      </c>
      <c r="AI1326" t="s">
        <v>8322</v>
      </c>
      <c r="AM1326" t="s">
        <v>3925</v>
      </c>
      <c r="AN1326" t="s">
        <v>3926</v>
      </c>
      <c r="AO1326" t="s">
        <v>268</v>
      </c>
      <c r="AP1326" t="s">
        <v>386</v>
      </c>
      <c r="AQ1326" t="s">
        <v>3940</v>
      </c>
      <c r="AU1326" t="s">
        <v>4422</v>
      </c>
      <c r="AV1326" t="s">
        <v>4000</v>
      </c>
      <c r="AW1326" t="s">
        <v>320</v>
      </c>
      <c r="AX1326" t="s">
        <v>319</v>
      </c>
      <c r="AY1326" t="s">
        <v>254</v>
      </c>
      <c r="AZ1326" t="s">
        <v>230</v>
      </c>
      <c r="BA1326" t="s">
        <v>395</v>
      </c>
      <c r="BB1326" t="s">
        <v>380</v>
      </c>
      <c r="BC1326" t="s">
        <v>3927</v>
      </c>
      <c r="BD1326" t="s">
        <v>3927</v>
      </c>
      <c r="BE1326" t="s">
        <v>3927</v>
      </c>
      <c r="BF1326">
        <v>9</v>
      </c>
    </row>
    <row r="1327" spans="1:58" x14ac:dyDescent="0.3">
      <c r="A1327">
        <v>2026</v>
      </c>
      <c r="B1327">
        <v>202605</v>
      </c>
      <c r="C1327">
        <v>5</v>
      </c>
      <c r="D1327" s="14">
        <v>20001621694007</v>
      </c>
      <c r="E1327" t="s">
        <v>2810</v>
      </c>
      <c r="F1327" s="2">
        <v>46145.806956018518</v>
      </c>
      <c r="G1327" s="2">
        <v>46146</v>
      </c>
      <c r="I1327" t="s">
        <v>224</v>
      </c>
      <c r="J1327" t="s">
        <v>230</v>
      </c>
      <c r="L1327" t="s">
        <v>8323</v>
      </c>
      <c r="M1327" t="s">
        <v>309</v>
      </c>
      <c r="N1327" t="s">
        <v>297</v>
      </c>
      <c r="O1327" t="s">
        <v>283</v>
      </c>
      <c r="Q1327" t="s">
        <v>8324</v>
      </c>
      <c r="R1327" t="s">
        <v>2809</v>
      </c>
      <c r="S1327" t="s">
        <v>4807</v>
      </c>
      <c r="T1327" t="s">
        <v>4808</v>
      </c>
      <c r="U1327" t="s">
        <v>3034</v>
      </c>
      <c r="V1327" t="s">
        <v>4809</v>
      </c>
      <c r="W1327" t="s">
        <v>245</v>
      </c>
      <c r="X1327" t="s">
        <v>225</v>
      </c>
      <c r="Z1327">
        <v>0</v>
      </c>
      <c r="AA1327" t="s">
        <v>3921</v>
      </c>
      <c r="AB1327" t="s">
        <v>4810</v>
      </c>
      <c r="AC1327">
        <v>46147.474293981482</v>
      </c>
      <c r="AD1327">
        <v>46146</v>
      </c>
      <c r="AE1327" t="s">
        <v>4811</v>
      </c>
      <c r="AG1327" t="s">
        <v>4812</v>
      </c>
      <c r="AH1327">
        <v>6108821948</v>
      </c>
      <c r="AI1327" t="s">
        <v>8325</v>
      </c>
      <c r="AM1327" t="s">
        <v>3925</v>
      </c>
      <c r="AN1327" t="s">
        <v>3926</v>
      </c>
      <c r="AO1327" t="s">
        <v>4814</v>
      </c>
      <c r="AP1327" t="s">
        <v>304</v>
      </c>
      <c r="AQ1327" t="s">
        <v>4815</v>
      </c>
      <c r="AU1327" t="s">
        <v>8271</v>
      </c>
      <c r="AV1327" t="s">
        <v>4817</v>
      </c>
      <c r="AW1327" t="s">
        <v>320</v>
      </c>
      <c r="AX1327" t="s">
        <v>319</v>
      </c>
      <c r="AY1327" t="s">
        <v>254</v>
      </c>
      <c r="AZ1327" t="s">
        <v>230</v>
      </c>
      <c r="BA1327" t="s">
        <v>273</v>
      </c>
      <c r="BB1327" t="s">
        <v>380</v>
      </c>
      <c r="BC1327" t="s">
        <v>3927</v>
      </c>
      <c r="BD1327" t="s">
        <v>3927</v>
      </c>
      <c r="BE1327" t="s">
        <v>3927</v>
      </c>
      <c r="BF1327">
        <v>9</v>
      </c>
    </row>
    <row r="1328" spans="1:58" x14ac:dyDescent="0.3">
      <c r="A1328">
        <v>2026</v>
      </c>
      <c r="B1328">
        <v>202605</v>
      </c>
      <c r="C1328">
        <v>5</v>
      </c>
      <c r="D1328" s="14">
        <v>20001621693916</v>
      </c>
      <c r="E1328" t="s">
        <v>2810</v>
      </c>
      <c r="F1328" s="2">
        <v>46145.736828703702</v>
      </c>
      <c r="G1328" s="2">
        <v>46146</v>
      </c>
      <c r="I1328" t="s">
        <v>224</v>
      </c>
      <c r="J1328" t="s">
        <v>230</v>
      </c>
      <c r="L1328" t="s">
        <v>8326</v>
      </c>
      <c r="M1328" t="s">
        <v>261</v>
      </c>
      <c r="N1328" t="s">
        <v>237</v>
      </c>
      <c r="O1328" t="s">
        <v>257</v>
      </c>
      <c r="Q1328" t="s">
        <v>8327</v>
      </c>
      <c r="R1328" t="s">
        <v>2809</v>
      </c>
      <c r="S1328" t="s">
        <v>4807</v>
      </c>
      <c r="T1328" t="s">
        <v>4808</v>
      </c>
      <c r="U1328" t="s">
        <v>3034</v>
      </c>
      <c r="V1328" t="s">
        <v>4809</v>
      </c>
      <c r="W1328" t="s">
        <v>245</v>
      </c>
      <c r="X1328" t="s">
        <v>225</v>
      </c>
      <c r="Z1328">
        <v>0</v>
      </c>
      <c r="AA1328" t="s">
        <v>3921</v>
      </c>
      <c r="AB1328" t="s">
        <v>4810</v>
      </c>
      <c r="AC1328">
        <v>46147.474293981482</v>
      </c>
      <c r="AD1328">
        <v>46146</v>
      </c>
      <c r="AE1328" t="s">
        <v>4811</v>
      </c>
      <c r="AG1328" t="s">
        <v>4812</v>
      </c>
      <c r="AH1328">
        <v>6108821930</v>
      </c>
      <c r="AI1328" t="s">
        <v>8328</v>
      </c>
      <c r="AM1328" t="s">
        <v>3925</v>
      </c>
      <c r="AN1328" t="s">
        <v>3926</v>
      </c>
      <c r="AO1328" t="s">
        <v>4814</v>
      </c>
      <c r="AP1328" t="s">
        <v>386</v>
      </c>
      <c r="AQ1328" t="s">
        <v>4815</v>
      </c>
      <c r="AU1328" t="s">
        <v>8271</v>
      </c>
      <c r="AV1328" t="s">
        <v>4817</v>
      </c>
      <c r="AW1328" t="s">
        <v>320</v>
      </c>
      <c r="AX1328" t="s">
        <v>319</v>
      </c>
      <c r="AY1328" t="s">
        <v>254</v>
      </c>
      <c r="AZ1328" t="s">
        <v>230</v>
      </c>
      <c r="BA1328" t="s">
        <v>395</v>
      </c>
      <c r="BB1328" t="s">
        <v>380</v>
      </c>
      <c r="BC1328" t="s">
        <v>3927</v>
      </c>
      <c r="BD1328" t="s">
        <v>3927</v>
      </c>
      <c r="BE1328" t="s">
        <v>3927</v>
      </c>
      <c r="BF1328">
        <v>9</v>
      </c>
    </row>
    <row r="1329" spans="1:58" x14ac:dyDescent="0.3">
      <c r="A1329">
        <v>2026</v>
      </c>
      <c r="B1329">
        <v>202605</v>
      </c>
      <c r="C1329">
        <v>5</v>
      </c>
      <c r="D1329" s="14">
        <v>20001621693798</v>
      </c>
      <c r="E1329" t="s">
        <v>2810</v>
      </c>
      <c r="F1329" s="2">
        <v>46146.383784722224</v>
      </c>
      <c r="G1329" s="2">
        <v>46147</v>
      </c>
      <c r="I1329" t="s">
        <v>224</v>
      </c>
      <c r="J1329" t="s">
        <v>230</v>
      </c>
      <c r="L1329" t="s">
        <v>1066</v>
      </c>
      <c r="M1329" t="s">
        <v>309</v>
      </c>
      <c r="N1329" t="s">
        <v>297</v>
      </c>
      <c r="O1329" t="s">
        <v>283</v>
      </c>
      <c r="Q1329" t="s">
        <v>8329</v>
      </c>
      <c r="R1329" t="s">
        <v>2809</v>
      </c>
      <c r="S1329" t="s">
        <v>1067</v>
      </c>
      <c r="T1329" t="s">
        <v>1068</v>
      </c>
      <c r="U1329" t="s">
        <v>258</v>
      </c>
      <c r="V1329" t="s">
        <v>247</v>
      </c>
      <c r="W1329" t="s">
        <v>245</v>
      </c>
      <c r="X1329" t="s">
        <v>225</v>
      </c>
      <c r="Z1329">
        <v>1</v>
      </c>
      <c r="AA1329" t="s">
        <v>3921</v>
      </c>
      <c r="AB1329" t="s">
        <v>8330</v>
      </c>
      <c r="AC1329">
        <v>46148.623182870368</v>
      </c>
      <c r="AD1329">
        <v>46148</v>
      </c>
      <c r="AE1329" t="s">
        <v>3938</v>
      </c>
      <c r="AG1329" t="s">
        <v>410</v>
      </c>
      <c r="AH1329">
        <v>6108787714</v>
      </c>
      <c r="AI1329" t="s">
        <v>8331</v>
      </c>
      <c r="AM1329" t="s">
        <v>3925</v>
      </c>
      <c r="AN1329" t="s">
        <v>3926</v>
      </c>
      <c r="AO1329" t="s">
        <v>268</v>
      </c>
      <c r="AP1329" t="s">
        <v>386</v>
      </c>
      <c r="AQ1329" t="s">
        <v>3940</v>
      </c>
      <c r="AU1329" t="s">
        <v>4282</v>
      </c>
      <c r="AV1329" t="s">
        <v>4000</v>
      </c>
      <c r="AW1329" t="s">
        <v>320</v>
      </c>
      <c r="AX1329" t="s">
        <v>319</v>
      </c>
      <c r="AY1329" t="s">
        <v>254</v>
      </c>
      <c r="AZ1329" t="s">
        <v>230</v>
      </c>
      <c r="BA1329" t="s">
        <v>395</v>
      </c>
      <c r="BB1329" t="s">
        <v>380</v>
      </c>
      <c r="BC1329" t="s">
        <v>3927</v>
      </c>
      <c r="BD1329" t="s">
        <v>3927</v>
      </c>
      <c r="BE1329" t="s">
        <v>3927</v>
      </c>
      <c r="BF1329">
        <v>12</v>
      </c>
    </row>
    <row r="1330" spans="1:58" x14ac:dyDescent="0.3">
      <c r="A1330">
        <v>2026</v>
      </c>
      <c r="B1330">
        <v>202605</v>
      </c>
      <c r="C1330">
        <v>5</v>
      </c>
      <c r="D1330" s="14">
        <v>20001621693502</v>
      </c>
      <c r="E1330" t="s">
        <v>2810</v>
      </c>
      <c r="F1330" s="2">
        <v>46146.368946759256</v>
      </c>
      <c r="G1330" s="2">
        <v>46146</v>
      </c>
      <c r="I1330" t="s">
        <v>224</v>
      </c>
      <c r="J1330" t="s">
        <v>230</v>
      </c>
      <c r="L1330" t="s">
        <v>8332</v>
      </c>
      <c r="M1330" t="s">
        <v>4091</v>
      </c>
      <c r="N1330" t="s">
        <v>546</v>
      </c>
      <c r="O1330" t="s">
        <v>554</v>
      </c>
      <c r="Q1330" t="s">
        <v>8333</v>
      </c>
      <c r="R1330" t="s">
        <v>2809</v>
      </c>
      <c r="S1330" t="s">
        <v>5693</v>
      </c>
      <c r="T1330" t="s">
        <v>5694</v>
      </c>
      <c r="U1330" t="s">
        <v>3034</v>
      </c>
      <c r="V1330" t="s">
        <v>647</v>
      </c>
      <c r="W1330" t="s">
        <v>245</v>
      </c>
      <c r="X1330" t="s">
        <v>225</v>
      </c>
      <c r="Z1330">
        <v>2</v>
      </c>
      <c r="AA1330" t="s">
        <v>3921</v>
      </c>
      <c r="AB1330" t="s">
        <v>8334</v>
      </c>
      <c r="AC1330">
        <v>46148.681620370371</v>
      </c>
      <c r="AD1330">
        <v>46148</v>
      </c>
      <c r="AE1330" t="s">
        <v>3938</v>
      </c>
      <c r="AG1330" t="s">
        <v>5111</v>
      </c>
      <c r="AH1330">
        <v>6108788698</v>
      </c>
      <c r="AI1330" t="s">
        <v>8335</v>
      </c>
      <c r="AM1330" t="s">
        <v>3925</v>
      </c>
      <c r="AN1330" t="s">
        <v>3926</v>
      </c>
      <c r="AO1330" t="s">
        <v>268</v>
      </c>
      <c r="AP1330" t="s">
        <v>386</v>
      </c>
      <c r="AQ1330" t="s">
        <v>3940</v>
      </c>
      <c r="AU1330" t="s">
        <v>4282</v>
      </c>
      <c r="AV1330" t="s">
        <v>4000</v>
      </c>
      <c r="AW1330" t="s">
        <v>320</v>
      </c>
      <c r="AX1330" t="s">
        <v>319</v>
      </c>
      <c r="AY1330" t="s">
        <v>254</v>
      </c>
      <c r="AZ1330" t="s">
        <v>230</v>
      </c>
      <c r="BA1330" t="s">
        <v>395</v>
      </c>
      <c r="BB1330" t="s">
        <v>1322</v>
      </c>
      <c r="BC1330" t="s">
        <v>3927</v>
      </c>
      <c r="BD1330" t="s">
        <v>3927</v>
      </c>
      <c r="BE1330" t="s">
        <v>3927</v>
      </c>
      <c r="BF1330">
        <v>12</v>
      </c>
    </row>
    <row r="1331" spans="1:58" x14ac:dyDescent="0.3">
      <c r="A1331">
        <v>2026</v>
      </c>
      <c r="B1331">
        <v>202605</v>
      </c>
      <c r="C1331">
        <v>5</v>
      </c>
      <c r="D1331" s="14">
        <v>20001621692887</v>
      </c>
      <c r="E1331" t="s">
        <v>2810</v>
      </c>
      <c r="F1331" s="2">
        <v>46146.387789351851</v>
      </c>
      <c r="G1331" s="2">
        <v>46147</v>
      </c>
      <c r="I1331" t="s">
        <v>224</v>
      </c>
      <c r="J1331" t="s">
        <v>230</v>
      </c>
      <c r="L1331" t="s">
        <v>1905</v>
      </c>
      <c r="M1331" t="s">
        <v>334</v>
      </c>
      <c r="N1331" t="s">
        <v>322</v>
      </c>
      <c r="O1331" t="s">
        <v>331</v>
      </c>
      <c r="Q1331" t="s">
        <v>8336</v>
      </c>
      <c r="R1331" t="s">
        <v>2809</v>
      </c>
      <c r="S1331" t="s">
        <v>5138</v>
      </c>
      <c r="T1331" t="s">
        <v>5139</v>
      </c>
      <c r="U1331" t="s">
        <v>4008</v>
      </c>
      <c r="V1331" t="s">
        <v>980</v>
      </c>
      <c r="W1331" t="s">
        <v>245</v>
      </c>
      <c r="X1331" t="s">
        <v>225</v>
      </c>
      <c r="Z1331">
        <v>4</v>
      </c>
      <c r="AA1331" t="s">
        <v>3921</v>
      </c>
      <c r="AB1331" t="s">
        <v>8337</v>
      </c>
      <c r="AC1331">
        <v>46153.358344907407</v>
      </c>
      <c r="AD1331">
        <v>46151</v>
      </c>
      <c r="AE1331" t="s">
        <v>3938</v>
      </c>
      <c r="AG1331" t="s">
        <v>4870</v>
      </c>
      <c r="AH1331">
        <v>6108834774</v>
      </c>
      <c r="AI1331" t="s">
        <v>8338</v>
      </c>
      <c r="AM1331" t="s">
        <v>3925</v>
      </c>
      <c r="AN1331" t="s">
        <v>3926</v>
      </c>
      <c r="AO1331" t="s">
        <v>268</v>
      </c>
      <c r="AP1331" t="s">
        <v>249</v>
      </c>
      <c r="AQ1331" t="s">
        <v>3940</v>
      </c>
      <c r="AU1331" t="s">
        <v>4220</v>
      </c>
      <c r="AV1331" t="s">
        <v>4000</v>
      </c>
      <c r="AW1331" t="s">
        <v>320</v>
      </c>
      <c r="AX1331" t="s">
        <v>319</v>
      </c>
      <c r="AY1331" t="s">
        <v>254</v>
      </c>
      <c r="AZ1331" t="s">
        <v>230</v>
      </c>
      <c r="BA1331" t="s">
        <v>395</v>
      </c>
      <c r="BB1331" t="s">
        <v>380</v>
      </c>
      <c r="BC1331" t="s">
        <v>3927</v>
      </c>
      <c r="BD1331" t="s">
        <v>3927</v>
      </c>
      <c r="BE1331" t="s">
        <v>3927</v>
      </c>
      <c r="BF1331">
        <v>12</v>
      </c>
    </row>
    <row r="1332" spans="1:58" x14ac:dyDescent="0.3">
      <c r="A1332">
        <v>2026</v>
      </c>
      <c r="B1332">
        <v>202605</v>
      </c>
      <c r="C1332">
        <v>5</v>
      </c>
      <c r="D1332" s="14">
        <v>20001621691106</v>
      </c>
      <c r="E1332" t="s">
        <v>2810</v>
      </c>
      <c r="F1332" s="2">
        <v>46146.31763888889</v>
      </c>
      <c r="G1332" s="2">
        <v>46146</v>
      </c>
      <c r="I1332" t="s">
        <v>224</v>
      </c>
      <c r="J1332" t="s">
        <v>230</v>
      </c>
      <c r="L1332" t="s">
        <v>3231</v>
      </c>
      <c r="M1332" t="s">
        <v>261</v>
      </c>
      <c r="N1332" t="s">
        <v>237</v>
      </c>
      <c r="O1332" t="s">
        <v>257</v>
      </c>
      <c r="Q1332" t="s">
        <v>8339</v>
      </c>
      <c r="R1332" t="s">
        <v>2809</v>
      </c>
      <c r="S1332" t="s">
        <v>515</v>
      </c>
      <c r="T1332" t="s">
        <v>522</v>
      </c>
      <c r="U1332" t="s">
        <v>258</v>
      </c>
      <c r="V1332" t="s">
        <v>247</v>
      </c>
      <c r="W1332" t="s">
        <v>245</v>
      </c>
      <c r="X1332" t="s">
        <v>225</v>
      </c>
      <c r="Z1332">
        <v>2</v>
      </c>
      <c r="AA1332" t="s">
        <v>3921</v>
      </c>
      <c r="AB1332" t="s">
        <v>8340</v>
      </c>
      <c r="AC1332">
        <v>46148.623182870368</v>
      </c>
      <c r="AD1332">
        <v>46148</v>
      </c>
      <c r="AE1332" t="s">
        <v>3938</v>
      </c>
      <c r="AG1332" t="s">
        <v>410</v>
      </c>
      <c r="AH1332">
        <v>6108812928</v>
      </c>
      <c r="AI1332" t="s">
        <v>8341</v>
      </c>
      <c r="AM1332" t="s">
        <v>3925</v>
      </c>
      <c r="AN1332" t="s">
        <v>3926</v>
      </c>
      <c r="AO1332" t="s">
        <v>268</v>
      </c>
      <c r="AP1332" t="s">
        <v>386</v>
      </c>
      <c r="AQ1332" t="s">
        <v>3940</v>
      </c>
      <c r="AU1332" t="s">
        <v>4422</v>
      </c>
      <c r="AV1332" t="s">
        <v>4000</v>
      </c>
      <c r="AW1332" t="s">
        <v>320</v>
      </c>
      <c r="AX1332" t="s">
        <v>319</v>
      </c>
      <c r="AY1332" t="s">
        <v>254</v>
      </c>
      <c r="AZ1332" t="s">
        <v>230</v>
      </c>
      <c r="BA1332" t="s">
        <v>395</v>
      </c>
      <c r="BB1332" t="s">
        <v>380</v>
      </c>
      <c r="BC1332" t="s">
        <v>3927</v>
      </c>
      <c r="BD1332" t="s">
        <v>3927</v>
      </c>
      <c r="BE1332" t="s">
        <v>3927</v>
      </c>
      <c r="BF1332">
        <v>12</v>
      </c>
    </row>
    <row r="1333" spans="1:58" x14ac:dyDescent="0.3">
      <c r="A1333">
        <v>2026</v>
      </c>
      <c r="B1333">
        <v>202605</v>
      </c>
      <c r="C1333">
        <v>5</v>
      </c>
      <c r="D1333" s="14">
        <v>20001621691017</v>
      </c>
      <c r="E1333" t="s">
        <v>2810</v>
      </c>
      <c r="F1333" s="2">
        <v>46145.812800925924</v>
      </c>
      <c r="G1333" s="2">
        <v>46147</v>
      </c>
      <c r="I1333" t="s">
        <v>224</v>
      </c>
      <c r="J1333" t="s">
        <v>230</v>
      </c>
      <c r="L1333" t="s">
        <v>3721</v>
      </c>
      <c r="M1333" t="s">
        <v>902</v>
      </c>
      <c r="N1333" t="s">
        <v>752</v>
      </c>
      <c r="O1333" t="s">
        <v>623</v>
      </c>
      <c r="Q1333" t="s">
        <v>8342</v>
      </c>
      <c r="R1333" t="s">
        <v>2809</v>
      </c>
      <c r="S1333" t="s">
        <v>5075</v>
      </c>
      <c r="T1333" t="s">
        <v>5076</v>
      </c>
      <c r="U1333" t="s">
        <v>4008</v>
      </c>
      <c r="V1333" t="s">
        <v>980</v>
      </c>
      <c r="W1333" t="s">
        <v>245</v>
      </c>
      <c r="X1333" t="s">
        <v>225</v>
      </c>
      <c r="Z1333">
        <v>4</v>
      </c>
      <c r="AA1333" t="s">
        <v>3921</v>
      </c>
      <c r="AB1333" t="s">
        <v>8343</v>
      </c>
      <c r="AC1333">
        <v>46153.358344907407</v>
      </c>
      <c r="AD1333">
        <v>46151</v>
      </c>
      <c r="AE1333" t="s">
        <v>3938</v>
      </c>
      <c r="AG1333" t="s">
        <v>4870</v>
      </c>
      <c r="AH1333">
        <v>6108790661</v>
      </c>
      <c r="AI1333" t="s">
        <v>8344</v>
      </c>
      <c r="AM1333" t="s">
        <v>3925</v>
      </c>
      <c r="AN1333" t="s">
        <v>3926</v>
      </c>
      <c r="AO1333" t="s">
        <v>268</v>
      </c>
      <c r="AP1333" t="s">
        <v>386</v>
      </c>
      <c r="AQ1333" t="s">
        <v>3940</v>
      </c>
      <c r="AU1333" t="s">
        <v>4220</v>
      </c>
      <c r="AV1333" t="s">
        <v>4000</v>
      </c>
      <c r="AW1333" t="s">
        <v>320</v>
      </c>
      <c r="AX1333" t="s">
        <v>319</v>
      </c>
      <c r="AY1333" t="s">
        <v>254</v>
      </c>
      <c r="AZ1333" t="s">
        <v>230</v>
      </c>
      <c r="BA1333" t="s">
        <v>395</v>
      </c>
      <c r="BB1333" t="s">
        <v>380</v>
      </c>
      <c r="BC1333" t="s">
        <v>3927</v>
      </c>
      <c r="BD1333" t="s">
        <v>3927</v>
      </c>
      <c r="BE1333" t="s">
        <v>3927</v>
      </c>
      <c r="BF1333">
        <v>9</v>
      </c>
    </row>
    <row r="1334" spans="1:58" x14ac:dyDescent="0.3">
      <c r="A1334">
        <v>2026</v>
      </c>
      <c r="B1334">
        <v>202605</v>
      </c>
      <c r="C1334">
        <v>5</v>
      </c>
      <c r="D1334" s="14">
        <v>20001621689426</v>
      </c>
      <c r="E1334" t="s">
        <v>2810</v>
      </c>
      <c r="F1334" s="2">
        <v>46146.364189814813</v>
      </c>
      <c r="G1334" s="2">
        <v>46147</v>
      </c>
      <c r="I1334" t="s">
        <v>224</v>
      </c>
      <c r="J1334" t="s">
        <v>230</v>
      </c>
      <c r="L1334" t="s">
        <v>3426</v>
      </c>
      <c r="M1334" t="s">
        <v>309</v>
      </c>
      <c r="N1334" t="s">
        <v>297</v>
      </c>
      <c r="O1334" t="s">
        <v>283</v>
      </c>
      <c r="Q1334" t="s">
        <v>8345</v>
      </c>
      <c r="R1334" t="s">
        <v>2809</v>
      </c>
      <c r="S1334" t="s">
        <v>5377</v>
      </c>
      <c r="T1334" t="s">
        <v>5378</v>
      </c>
      <c r="U1334" t="s">
        <v>3034</v>
      </c>
      <c r="V1334" t="s">
        <v>647</v>
      </c>
      <c r="W1334" t="s">
        <v>245</v>
      </c>
      <c r="X1334" t="s">
        <v>225</v>
      </c>
      <c r="Z1334">
        <v>3</v>
      </c>
      <c r="AA1334" t="s">
        <v>3921</v>
      </c>
      <c r="AB1334" t="s">
        <v>8346</v>
      </c>
      <c r="AC1334">
        <v>46150.85659722222</v>
      </c>
      <c r="AD1334">
        <v>46150</v>
      </c>
      <c r="AE1334" t="s">
        <v>3938</v>
      </c>
      <c r="AG1334" t="s">
        <v>5006</v>
      </c>
      <c r="AH1334">
        <v>6108824858</v>
      </c>
      <c r="AI1334" t="s">
        <v>8347</v>
      </c>
      <c r="AM1334" t="s">
        <v>3925</v>
      </c>
      <c r="AN1334" t="s">
        <v>3926</v>
      </c>
      <c r="AO1334" t="s">
        <v>268</v>
      </c>
      <c r="AP1334" t="s">
        <v>386</v>
      </c>
      <c r="AQ1334" t="s">
        <v>3940</v>
      </c>
      <c r="AU1334" t="s">
        <v>4149</v>
      </c>
      <c r="AV1334" t="s">
        <v>4000</v>
      </c>
      <c r="AW1334" t="s">
        <v>320</v>
      </c>
      <c r="AX1334" t="s">
        <v>319</v>
      </c>
      <c r="AY1334" t="s">
        <v>254</v>
      </c>
      <c r="AZ1334" t="s">
        <v>230</v>
      </c>
      <c r="BA1334" t="s">
        <v>273</v>
      </c>
      <c r="BB1334" t="s">
        <v>380</v>
      </c>
      <c r="BC1334" t="s">
        <v>3927</v>
      </c>
      <c r="BD1334" t="s">
        <v>3927</v>
      </c>
      <c r="BE1334" t="s">
        <v>3927</v>
      </c>
      <c r="BF1334">
        <v>12</v>
      </c>
    </row>
    <row r="1335" spans="1:58" x14ac:dyDescent="0.3">
      <c r="A1335">
        <v>2026</v>
      </c>
      <c r="B1335">
        <v>202605</v>
      </c>
      <c r="C1335">
        <v>5</v>
      </c>
      <c r="D1335" s="14">
        <v>20001621686805</v>
      </c>
      <c r="E1335" t="s">
        <v>2810</v>
      </c>
      <c r="F1335" s="2">
        <v>46146.382893518516</v>
      </c>
      <c r="G1335" s="2">
        <v>46147</v>
      </c>
      <c r="I1335" t="s">
        <v>224</v>
      </c>
      <c r="J1335" t="s">
        <v>230</v>
      </c>
      <c r="L1335" t="s">
        <v>7136</v>
      </c>
      <c r="M1335" t="s">
        <v>392</v>
      </c>
      <c r="N1335" t="s">
        <v>353</v>
      </c>
      <c r="O1335" t="s">
        <v>283</v>
      </c>
      <c r="Q1335" t="s">
        <v>8348</v>
      </c>
      <c r="R1335" t="s">
        <v>2809</v>
      </c>
      <c r="S1335" t="s">
        <v>6790</v>
      </c>
      <c r="T1335" t="s">
        <v>6791</v>
      </c>
      <c r="U1335" t="s">
        <v>4796</v>
      </c>
      <c r="V1335" t="s">
        <v>2024</v>
      </c>
      <c r="W1335" t="s">
        <v>245</v>
      </c>
      <c r="X1335" t="s">
        <v>225</v>
      </c>
      <c r="Z1335">
        <v>4</v>
      </c>
      <c r="AA1335" t="s">
        <v>3921</v>
      </c>
      <c r="AB1335" t="s">
        <v>8349</v>
      </c>
      <c r="AC1335">
        <v>46153.691145833334</v>
      </c>
      <c r="AD1335">
        <v>46151</v>
      </c>
      <c r="AE1335" t="s">
        <v>3938</v>
      </c>
      <c r="AG1335" t="s">
        <v>2026</v>
      </c>
      <c r="AH1335">
        <v>6108829853</v>
      </c>
      <c r="AI1335" t="s">
        <v>8350</v>
      </c>
      <c r="AM1335" t="s">
        <v>3925</v>
      </c>
      <c r="AN1335" t="s">
        <v>3926</v>
      </c>
      <c r="AO1335" t="s">
        <v>268</v>
      </c>
      <c r="AP1335" t="s">
        <v>693</v>
      </c>
      <c r="AQ1335" t="s">
        <v>3940</v>
      </c>
      <c r="AU1335" t="s">
        <v>4220</v>
      </c>
      <c r="AV1335" t="s">
        <v>4000</v>
      </c>
      <c r="AW1335" t="s">
        <v>227</v>
      </c>
      <c r="AX1335" t="s">
        <v>226</v>
      </c>
      <c r="AY1335" t="s">
        <v>254</v>
      </c>
      <c r="AZ1335" t="s">
        <v>230</v>
      </c>
      <c r="BA1335" t="s">
        <v>344</v>
      </c>
      <c r="BB1335" t="s">
        <v>232</v>
      </c>
      <c r="BC1335" t="s">
        <v>3927</v>
      </c>
      <c r="BD1335" t="s">
        <v>3927</v>
      </c>
      <c r="BE1335" t="s">
        <v>3927</v>
      </c>
      <c r="BF1335">
        <v>12</v>
      </c>
    </row>
    <row r="1336" spans="1:58" x14ac:dyDescent="0.3">
      <c r="A1336">
        <v>2026</v>
      </c>
      <c r="B1336">
        <v>202605</v>
      </c>
      <c r="C1336">
        <v>5</v>
      </c>
      <c r="D1336" s="14">
        <v>20001621686774</v>
      </c>
      <c r="E1336" t="s">
        <v>2810</v>
      </c>
      <c r="F1336" s="2">
        <v>46146.381412037037</v>
      </c>
      <c r="G1336" s="2">
        <v>46148</v>
      </c>
      <c r="I1336" t="s">
        <v>224</v>
      </c>
      <c r="J1336" t="s">
        <v>230</v>
      </c>
      <c r="L1336" t="s">
        <v>8351</v>
      </c>
      <c r="M1336" t="s">
        <v>2613</v>
      </c>
      <c r="N1336" t="s">
        <v>353</v>
      </c>
      <c r="O1336" t="s">
        <v>283</v>
      </c>
      <c r="Q1336" t="s">
        <v>8352</v>
      </c>
      <c r="R1336" t="s">
        <v>2809</v>
      </c>
      <c r="S1336" t="s">
        <v>5673</v>
      </c>
      <c r="T1336" t="s">
        <v>5674</v>
      </c>
      <c r="U1336" t="s">
        <v>4796</v>
      </c>
      <c r="V1336" t="s">
        <v>2024</v>
      </c>
      <c r="W1336" t="s">
        <v>245</v>
      </c>
      <c r="X1336" t="s">
        <v>225</v>
      </c>
      <c r="Z1336">
        <v>4</v>
      </c>
      <c r="AA1336" t="s">
        <v>3921</v>
      </c>
      <c r="AB1336" t="s">
        <v>8353</v>
      </c>
      <c r="AC1336">
        <v>46153.691145833334</v>
      </c>
      <c r="AD1336">
        <v>46152</v>
      </c>
      <c r="AE1336" t="s">
        <v>3938</v>
      </c>
      <c r="AG1336" t="s">
        <v>2026</v>
      </c>
      <c r="AH1336">
        <v>6108788724</v>
      </c>
      <c r="AI1336" t="s">
        <v>8354</v>
      </c>
      <c r="AM1336" t="s">
        <v>3925</v>
      </c>
      <c r="AN1336" t="s">
        <v>3926</v>
      </c>
      <c r="AO1336" t="s">
        <v>268</v>
      </c>
      <c r="AP1336" t="s">
        <v>386</v>
      </c>
      <c r="AQ1336" t="s">
        <v>3940</v>
      </c>
      <c r="AU1336" t="s">
        <v>4220</v>
      </c>
      <c r="AV1336" t="s">
        <v>4000</v>
      </c>
      <c r="AW1336" t="s">
        <v>320</v>
      </c>
      <c r="AX1336" t="s">
        <v>319</v>
      </c>
      <c r="AY1336" t="s">
        <v>254</v>
      </c>
      <c r="AZ1336" t="s">
        <v>230</v>
      </c>
      <c r="BA1336" t="s">
        <v>395</v>
      </c>
      <c r="BB1336" t="s">
        <v>380</v>
      </c>
      <c r="BC1336" t="s">
        <v>3927</v>
      </c>
      <c r="BD1336" t="s">
        <v>3927</v>
      </c>
      <c r="BE1336" t="s">
        <v>3927</v>
      </c>
      <c r="BF1336">
        <v>12</v>
      </c>
    </row>
    <row r="1337" spans="1:58" x14ac:dyDescent="0.3">
      <c r="A1337">
        <v>2026</v>
      </c>
      <c r="B1337">
        <v>202605</v>
      </c>
      <c r="C1337">
        <v>5</v>
      </c>
      <c r="D1337" s="14">
        <v>20001621686016</v>
      </c>
      <c r="E1337" t="s">
        <v>2810</v>
      </c>
      <c r="F1337" s="2">
        <v>46145.791689814818</v>
      </c>
      <c r="G1337" s="2">
        <v>46146</v>
      </c>
      <c r="I1337" t="s">
        <v>224</v>
      </c>
      <c r="J1337" t="s">
        <v>230</v>
      </c>
      <c r="L1337" t="s">
        <v>8355</v>
      </c>
      <c r="M1337" t="s">
        <v>994</v>
      </c>
      <c r="N1337" t="s">
        <v>989</v>
      </c>
      <c r="O1337" t="s">
        <v>554</v>
      </c>
      <c r="Q1337" t="s">
        <v>8356</v>
      </c>
      <c r="R1337" t="s">
        <v>2809</v>
      </c>
      <c r="S1337" t="s">
        <v>6329</v>
      </c>
      <c r="T1337" t="s">
        <v>6330</v>
      </c>
      <c r="U1337" t="s">
        <v>4796</v>
      </c>
      <c r="V1337" t="s">
        <v>2024</v>
      </c>
      <c r="W1337" t="s">
        <v>245</v>
      </c>
      <c r="X1337" t="s">
        <v>387</v>
      </c>
      <c r="Z1337">
        <v>4</v>
      </c>
      <c r="AA1337" t="s">
        <v>3921</v>
      </c>
      <c r="AB1337" t="s">
        <v>8357</v>
      </c>
      <c r="AC1337">
        <v>46150.849872685183</v>
      </c>
      <c r="AD1337">
        <v>46150</v>
      </c>
      <c r="AE1337" t="s">
        <v>3938</v>
      </c>
      <c r="AG1337" t="s">
        <v>6332</v>
      </c>
      <c r="AH1337">
        <v>6108832754</v>
      </c>
      <c r="AI1337" t="s">
        <v>8358</v>
      </c>
      <c r="AM1337" t="s">
        <v>3925</v>
      </c>
      <c r="AN1337" t="s">
        <v>3926</v>
      </c>
      <c r="AO1337" t="s">
        <v>268</v>
      </c>
      <c r="AP1337" t="s">
        <v>249</v>
      </c>
      <c r="AQ1337" t="s">
        <v>3940</v>
      </c>
      <c r="AU1337" t="s">
        <v>4149</v>
      </c>
      <c r="AV1337" t="s">
        <v>4000</v>
      </c>
      <c r="AW1337" t="s">
        <v>447</v>
      </c>
      <c r="AX1337" t="s">
        <v>446</v>
      </c>
      <c r="AY1337" t="s">
        <v>253</v>
      </c>
      <c r="AZ1337" t="s">
        <v>230</v>
      </c>
      <c r="BA1337" t="s">
        <v>395</v>
      </c>
      <c r="BB1337" t="s">
        <v>380</v>
      </c>
      <c r="BC1337" t="s">
        <v>3927</v>
      </c>
      <c r="BD1337" t="s">
        <v>3927</v>
      </c>
      <c r="BE1337" t="s">
        <v>3927</v>
      </c>
      <c r="BF1337">
        <v>9</v>
      </c>
    </row>
    <row r="1338" spans="1:58" x14ac:dyDescent="0.3">
      <c r="A1338">
        <v>2026</v>
      </c>
      <c r="B1338">
        <v>202605</v>
      </c>
      <c r="C1338">
        <v>5</v>
      </c>
      <c r="D1338" s="14">
        <v>20001621685993</v>
      </c>
      <c r="E1338" t="s">
        <v>2810</v>
      </c>
      <c r="F1338" s="2">
        <v>46145.763032407405</v>
      </c>
      <c r="G1338" s="2">
        <v>46146</v>
      </c>
      <c r="I1338" t="s">
        <v>224</v>
      </c>
      <c r="J1338" t="s">
        <v>230</v>
      </c>
      <c r="L1338" t="s">
        <v>3372</v>
      </c>
      <c r="M1338" t="s">
        <v>309</v>
      </c>
      <c r="N1338" t="s">
        <v>297</v>
      </c>
      <c r="O1338" t="s">
        <v>283</v>
      </c>
      <c r="Q1338" t="s">
        <v>8359</v>
      </c>
      <c r="R1338" t="s">
        <v>2809</v>
      </c>
      <c r="S1338" t="s">
        <v>6329</v>
      </c>
      <c r="T1338" t="s">
        <v>6330</v>
      </c>
      <c r="U1338" t="s">
        <v>4796</v>
      </c>
      <c r="V1338" t="s">
        <v>2024</v>
      </c>
      <c r="W1338" t="s">
        <v>245</v>
      </c>
      <c r="X1338" t="s">
        <v>225</v>
      </c>
      <c r="Z1338">
        <v>4</v>
      </c>
      <c r="AA1338" t="s">
        <v>3921</v>
      </c>
      <c r="AB1338" t="s">
        <v>8360</v>
      </c>
      <c r="AC1338">
        <v>46150.849872685183</v>
      </c>
      <c r="AD1338">
        <v>46150</v>
      </c>
      <c r="AE1338" t="s">
        <v>3938</v>
      </c>
      <c r="AG1338" t="s">
        <v>6332</v>
      </c>
      <c r="AH1338">
        <v>6108787657</v>
      </c>
      <c r="AI1338" t="s">
        <v>8361</v>
      </c>
      <c r="AM1338" t="s">
        <v>3925</v>
      </c>
      <c r="AN1338" t="s">
        <v>3926</v>
      </c>
      <c r="AO1338" t="s">
        <v>268</v>
      </c>
      <c r="AP1338" t="s">
        <v>693</v>
      </c>
      <c r="AQ1338" t="s">
        <v>3940</v>
      </c>
      <c r="AU1338" t="s">
        <v>4149</v>
      </c>
      <c r="AV1338" t="s">
        <v>4000</v>
      </c>
      <c r="AW1338" t="s">
        <v>320</v>
      </c>
      <c r="AX1338" t="s">
        <v>319</v>
      </c>
      <c r="AY1338" t="s">
        <v>254</v>
      </c>
      <c r="AZ1338" t="s">
        <v>230</v>
      </c>
      <c r="BA1338" t="s">
        <v>395</v>
      </c>
      <c r="BB1338" t="s">
        <v>1857</v>
      </c>
      <c r="BC1338" t="s">
        <v>3927</v>
      </c>
      <c r="BD1338" t="s">
        <v>3927</v>
      </c>
      <c r="BE1338" t="s">
        <v>3927</v>
      </c>
      <c r="BF1338">
        <v>9</v>
      </c>
    </row>
    <row r="1339" spans="1:58" x14ac:dyDescent="0.3">
      <c r="A1339">
        <v>2026</v>
      </c>
      <c r="B1339">
        <v>202605</v>
      </c>
      <c r="C1339">
        <v>5</v>
      </c>
      <c r="D1339" s="14">
        <v>20001621685759</v>
      </c>
      <c r="E1339" t="s">
        <v>2810</v>
      </c>
      <c r="F1339" s="2">
        <v>46146.379942129628</v>
      </c>
      <c r="G1339" s="2">
        <v>46148</v>
      </c>
      <c r="I1339" t="s">
        <v>224</v>
      </c>
      <c r="J1339" t="s">
        <v>230</v>
      </c>
      <c r="L1339" t="s">
        <v>8362</v>
      </c>
      <c r="M1339" t="s">
        <v>1366</v>
      </c>
      <c r="N1339" t="s">
        <v>1359</v>
      </c>
      <c r="O1339" t="s">
        <v>554</v>
      </c>
      <c r="Q1339" t="s">
        <v>8363</v>
      </c>
      <c r="R1339" t="s">
        <v>2809</v>
      </c>
      <c r="S1339" t="s">
        <v>5687</v>
      </c>
      <c r="T1339" t="s">
        <v>5688</v>
      </c>
      <c r="U1339" t="s">
        <v>3034</v>
      </c>
      <c r="V1339" t="s">
        <v>647</v>
      </c>
      <c r="W1339" t="s">
        <v>245</v>
      </c>
      <c r="X1339" t="s">
        <v>387</v>
      </c>
      <c r="Z1339">
        <v>2</v>
      </c>
      <c r="AA1339" t="s">
        <v>3921</v>
      </c>
      <c r="AB1339" t="s">
        <v>8364</v>
      </c>
      <c r="AC1339">
        <v>46150.85659722222</v>
      </c>
      <c r="AD1339">
        <v>46150</v>
      </c>
      <c r="AE1339" t="s">
        <v>3938</v>
      </c>
      <c r="AG1339" t="s">
        <v>5111</v>
      </c>
      <c r="AH1339">
        <v>6108832825</v>
      </c>
      <c r="AI1339" t="s">
        <v>8365</v>
      </c>
      <c r="AM1339" t="s">
        <v>3925</v>
      </c>
      <c r="AN1339" t="s">
        <v>3926</v>
      </c>
      <c r="AO1339" t="s">
        <v>268</v>
      </c>
      <c r="AP1339" t="s">
        <v>304</v>
      </c>
      <c r="AQ1339" t="s">
        <v>3940</v>
      </c>
      <c r="AU1339" t="s">
        <v>4149</v>
      </c>
      <c r="AV1339" t="s">
        <v>4000</v>
      </c>
      <c r="AW1339" t="s">
        <v>603</v>
      </c>
      <c r="AX1339" t="s">
        <v>602</v>
      </c>
      <c r="AY1339" t="s">
        <v>253</v>
      </c>
      <c r="AZ1339" t="s">
        <v>230</v>
      </c>
      <c r="BA1339" t="s">
        <v>344</v>
      </c>
      <c r="BB1339" t="s">
        <v>232</v>
      </c>
      <c r="BC1339" t="s">
        <v>3927</v>
      </c>
      <c r="BD1339" t="s">
        <v>3927</v>
      </c>
      <c r="BE1339" t="s">
        <v>3927</v>
      </c>
      <c r="BF1339">
        <v>12</v>
      </c>
    </row>
    <row r="1340" spans="1:58" x14ac:dyDescent="0.3">
      <c r="A1340">
        <v>2026</v>
      </c>
      <c r="B1340">
        <v>202605</v>
      </c>
      <c r="C1340">
        <v>5</v>
      </c>
      <c r="D1340" s="14">
        <v>20001621685502</v>
      </c>
      <c r="E1340" t="s">
        <v>2810</v>
      </c>
      <c r="F1340" s="2">
        <v>46146.366886574076</v>
      </c>
      <c r="G1340" s="2">
        <v>46146</v>
      </c>
      <c r="I1340" t="s">
        <v>224</v>
      </c>
      <c r="J1340" t="s">
        <v>230</v>
      </c>
      <c r="L1340" t="s">
        <v>3119</v>
      </c>
      <c r="M1340" t="s">
        <v>557</v>
      </c>
      <c r="N1340" t="s">
        <v>546</v>
      </c>
      <c r="O1340" t="s">
        <v>554</v>
      </c>
      <c r="Q1340" t="s">
        <v>8366</v>
      </c>
      <c r="R1340" t="s">
        <v>2809</v>
      </c>
      <c r="S1340" t="s">
        <v>6208</v>
      </c>
      <c r="T1340" t="s">
        <v>6209</v>
      </c>
      <c r="U1340" t="s">
        <v>4796</v>
      </c>
      <c r="V1340" t="s">
        <v>2024</v>
      </c>
      <c r="W1340" t="s">
        <v>245</v>
      </c>
      <c r="X1340" t="s">
        <v>225</v>
      </c>
      <c r="Z1340">
        <v>4</v>
      </c>
      <c r="AA1340" t="s">
        <v>3921</v>
      </c>
      <c r="AB1340" t="s">
        <v>8367</v>
      </c>
      <c r="AC1340">
        <v>46150.849872685183</v>
      </c>
      <c r="AD1340">
        <v>46150</v>
      </c>
      <c r="AE1340" t="s">
        <v>3938</v>
      </c>
      <c r="AG1340" t="s">
        <v>2026</v>
      </c>
      <c r="AH1340">
        <v>6073721452</v>
      </c>
      <c r="AI1340" t="s">
        <v>8368</v>
      </c>
      <c r="AM1340" t="s">
        <v>3925</v>
      </c>
      <c r="AN1340" t="s">
        <v>3926</v>
      </c>
      <c r="AO1340" t="s">
        <v>268</v>
      </c>
      <c r="AP1340" t="s">
        <v>386</v>
      </c>
      <c r="AQ1340" t="s">
        <v>3940</v>
      </c>
      <c r="AU1340" t="s">
        <v>4149</v>
      </c>
      <c r="AV1340" t="s">
        <v>4000</v>
      </c>
      <c r="AW1340" t="s">
        <v>227</v>
      </c>
      <c r="AX1340" t="s">
        <v>226</v>
      </c>
      <c r="AY1340" t="s">
        <v>254</v>
      </c>
      <c r="AZ1340" t="s">
        <v>230</v>
      </c>
      <c r="BA1340" t="s">
        <v>273</v>
      </c>
      <c r="BB1340" t="s">
        <v>380</v>
      </c>
      <c r="BC1340" t="s">
        <v>3927</v>
      </c>
      <c r="BD1340" t="s">
        <v>3927</v>
      </c>
      <c r="BE1340" t="s">
        <v>3927</v>
      </c>
      <c r="BF1340">
        <v>20</v>
      </c>
    </row>
    <row r="1341" spans="1:58" x14ac:dyDescent="0.3">
      <c r="A1341">
        <v>2026</v>
      </c>
      <c r="B1341">
        <v>202605</v>
      </c>
      <c r="C1341">
        <v>5</v>
      </c>
      <c r="D1341" s="14">
        <v>20001621685437</v>
      </c>
      <c r="E1341" t="s">
        <v>2810</v>
      </c>
      <c r="F1341" s="2">
        <v>46146.363252314812</v>
      </c>
      <c r="G1341" s="2">
        <v>46147</v>
      </c>
      <c r="I1341" t="s">
        <v>224</v>
      </c>
      <c r="J1341" t="s">
        <v>230</v>
      </c>
      <c r="L1341" t="s">
        <v>3150</v>
      </c>
      <c r="M1341" t="s">
        <v>1713</v>
      </c>
      <c r="N1341" t="s">
        <v>546</v>
      </c>
      <c r="O1341" t="s">
        <v>554</v>
      </c>
      <c r="Q1341" t="s">
        <v>8369</v>
      </c>
      <c r="R1341" t="s">
        <v>2809</v>
      </c>
      <c r="S1341" t="s">
        <v>4825</v>
      </c>
      <c r="T1341" t="s">
        <v>4826</v>
      </c>
      <c r="U1341" t="s">
        <v>3034</v>
      </c>
      <c r="V1341" t="s">
        <v>3994</v>
      </c>
      <c r="W1341" t="s">
        <v>245</v>
      </c>
      <c r="X1341" t="s">
        <v>225</v>
      </c>
      <c r="Z1341">
        <v>1</v>
      </c>
      <c r="AA1341" t="s">
        <v>3921</v>
      </c>
      <c r="AB1341" t="s">
        <v>8370</v>
      </c>
      <c r="AC1341">
        <v>46148.683530092596</v>
      </c>
      <c r="AD1341">
        <v>46148</v>
      </c>
      <c r="AE1341" t="s">
        <v>3938</v>
      </c>
      <c r="AG1341" t="s">
        <v>4828</v>
      </c>
      <c r="AH1341">
        <v>6086408196</v>
      </c>
      <c r="AI1341" t="s">
        <v>8371</v>
      </c>
      <c r="AM1341" t="s">
        <v>3925</v>
      </c>
      <c r="AN1341" t="s">
        <v>3926</v>
      </c>
      <c r="AO1341" t="s">
        <v>268</v>
      </c>
      <c r="AP1341" t="s">
        <v>386</v>
      </c>
      <c r="AQ1341" t="s">
        <v>3940</v>
      </c>
      <c r="AU1341" t="s">
        <v>4282</v>
      </c>
      <c r="AV1341" t="s">
        <v>4000</v>
      </c>
      <c r="AW1341" t="s">
        <v>227</v>
      </c>
      <c r="AX1341" t="s">
        <v>226</v>
      </c>
      <c r="AY1341" t="s">
        <v>254</v>
      </c>
      <c r="AZ1341" t="s">
        <v>230</v>
      </c>
      <c r="BA1341" t="s">
        <v>273</v>
      </c>
      <c r="BB1341" t="s">
        <v>380</v>
      </c>
      <c r="BC1341" t="s">
        <v>3927</v>
      </c>
      <c r="BD1341" t="s">
        <v>3927</v>
      </c>
      <c r="BE1341" t="s">
        <v>3927</v>
      </c>
      <c r="BF1341">
        <v>20</v>
      </c>
    </row>
    <row r="1342" spans="1:58" x14ac:dyDescent="0.3">
      <c r="A1342">
        <v>2026</v>
      </c>
      <c r="B1342">
        <v>202605</v>
      </c>
      <c r="C1342">
        <v>5</v>
      </c>
      <c r="D1342" s="14">
        <v>20001621685432</v>
      </c>
      <c r="E1342" t="s">
        <v>2810</v>
      </c>
      <c r="F1342" s="2">
        <v>46146.362986111111</v>
      </c>
      <c r="G1342" s="2">
        <v>46146</v>
      </c>
      <c r="I1342" t="s">
        <v>224</v>
      </c>
      <c r="J1342" t="s">
        <v>230</v>
      </c>
      <c r="L1342" t="s">
        <v>8372</v>
      </c>
      <c r="M1342" t="s">
        <v>1366</v>
      </c>
      <c r="N1342" t="s">
        <v>1359</v>
      </c>
      <c r="O1342" t="s">
        <v>554</v>
      </c>
      <c r="Q1342" t="s">
        <v>8373</v>
      </c>
      <c r="R1342" t="s">
        <v>2809</v>
      </c>
      <c r="S1342" t="s">
        <v>5673</v>
      </c>
      <c r="T1342" t="s">
        <v>5674</v>
      </c>
      <c r="U1342" t="s">
        <v>4796</v>
      </c>
      <c r="V1342" t="s">
        <v>2024</v>
      </c>
      <c r="W1342" t="s">
        <v>245</v>
      </c>
      <c r="X1342" t="s">
        <v>225</v>
      </c>
      <c r="Z1342">
        <v>4</v>
      </c>
      <c r="AA1342" t="s">
        <v>3921</v>
      </c>
      <c r="AB1342" t="s">
        <v>8374</v>
      </c>
      <c r="AC1342">
        <v>46153.364837962959</v>
      </c>
      <c r="AD1342">
        <v>46150</v>
      </c>
      <c r="AE1342" t="s">
        <v>3938</v>
      </c>
      <c r="AG1342" t="s">
        <v>2026</v>
      </c>
      <c r="AH1342">
        <v>6108818932</v>
      </c>
      <c r="AI1342" t="s">
        <v>8375</v>
      </c>
      <c r="AM1342" t="s">
        <v>3925</v>
      </c>
      <c r="AN1342" t="s">
        <v>3926</v>
      </c>
      <c r="AO1342" t="s">
        <v>268</v>
      </c>
      <c r="AP1342" t="s">
        <v>249</v>
      </c>
      <c r="AQ1342" t="s">
        <v>3940</v>
      </c>
      <c r="AU1342" t="s">
        <v>4220</v>
      </c>
      <c r="AV1342" t="s">
        <v>4000</v>
      </c>
      <c r="AW1342" t="s">
        <v>320</v>
      </c>
      <c r="AX1342" t="s">
        <v>319</v>
      </c>
      <c r="AY1342" t="s">
        <v>254</v>
      </c>
      <c r="AZ1342" t="s">
        <v>230</v>
      </c>
      <c r="BA1342" t="s">
        <v>395</v>
      </c>
      <c r="BB1342" t="s">
        <v>380</v>
      </c>
      <c r="BC1342" t="s">
        <v>3927</v>
      </c>
      <c r="BD1342" t="s">
        <v>3927</v>
      </c>
      <c r="BE1342" t="s">
        <v>3927</v>
      </c>
      <c r="BF1342">
        <v>12</v>
      </c>
    </row>
    <row r="1343" spans="1:58" x14ac:dyDescent="0.3">
      <c r="A1343">
        <v>2026</v>
      </c>
      <c r="B1343">
        <v>202605</v>
      </c>
      <c r="C1343">
        <v>5</v>
      </c>
      <c r="D1343" s="14">
        <v>20001621685273</v>
      </c>
      <c r="E1343" t="s">
        <v>2810</v>
      </c>
      <c r="F1343" s="2">
        <v>46146.351157407407</v>
      </c>
      <c r="G1343" s="2">
        <v>46148</v>
      </c>
      <c r="I1343" t="s">
        <v>224</v>
      </c>
      <c r="J1343" t="s">
        <v>230</v>
      </c>
      <c r="L1343" t="s">
        <v>501</v>
      </c>
      <c r="M1343" t="s">
        <v>309</v>
      </c>
      <c r="N1343" t="s">
        <v>297</v>
      </c>
      <c r="O1343" t="s">
        <v>283</v>
      </c>
      <c r="Q1343" t="s">
        <v>8376</v>
      </c>
      <c r="R1343" t="s">
        <v>2809</v>
      </c>
      <c r="S1343" t="s">
        <v>5585</v>
      </c>
      <c r="T1343" t="s">
        <v>5586</v>
      </c>
      <c r="U1343" t="s">
        <v>3034</v>
      </c>
      <c r="V1343" t="s">
        <v>647</v>
      </c>
      <c r="W1343" t="s">
        <v>245</v>
      </c>
      <c r="X1343" t="s">
        <v>225</v>
      </c>
      <c r="Z1343">
        <v>2</v>
      </c>
      <c r="AA1343" t="s">
        <v>3921</v>
      </c>
      <c r="AB1343" t="s">
        <v>8146</v>
      </c>
      <c r="AC1343">
        <v>46150.85659722222</v>
      </c>
      <c r="AD1343">
        <v>46150</v>
      </c>
      <c r="AE1343" t="s">
        <v>3938</v>
      </c>
      <c r="AG1343" t="s">
        <v>5111</v>
      </c>
      <c r="AH1343">
        <v>6108830772</v>
      </c>
      <c r="AI1343" t="s">
        <v>8377</v>
      </c>
      <c r="AM1343" t="s">
        <v>3925</v>
      </c>
      <c r="AN1343" t="s">
        <v>3926</v>
      </c>
      <c r="AO1343" t="s">
        <v>268</v>
      </c>
      <c r="AP1343" t="s">
        <v>386</v>
      </c>
      <c r="AQ1343" t="s">
        <v>3940</v>
      </c>
      <c r="AU1343" t="s">
        <v>4149</v>
      </c>
      <c r="AV1343" t="s">
        <v>4000</v>
      </c>
      <c r="AW1343" t="s">
        <v>320</v>
      </c>
      <c r="AX1343" t="s">
        <v>319</v>
      </c>
      <c r="AY1343" t="s">
        <v>254</v>
      </c>
      <c r="AZ1343" t="s">
        <v>230</v>
      </c>
      <c r="BA1343" t="s">
        <v>395</v>
      </c>
      <c r="BB1343" t="s">
        <v>380</v>
      </c>
      <c r="BC1343" t="s">
        <v>3927</v>
      </c>
      <c r="BD1343" t="s">
        <v>3927</v>
      </c>
      <c r="BE1343" t="s">
        <v>3927</v>
      </c>
      <c r="BF1343">
        <v>12</v>
      </c>
    </row>
    <row r="1344" spans="1:58" x14ac:dyDescent="0.3">
      <c r="A1344">
        <v>2026</v>
      </c>
      <c r="B1344">
        <v>202605</v>
      </c>
      <c r="C1344">
        <v>5</v>
      </c>
      <c r="D1344" s="14">
        <v>20001621685096</v>
      </c>
      <c r="E1344" t="s">
        <v>2810</v>
      </c>
      <c r="F1344" s="2">
        <v>46146.288622685184</v>
      </c>
      <c r="G1344" s="2">
        <v>46146</v>
      </c>
      <c r="I1344" t="s">
        <v>224</v>
      </c>
      <c r="J1344" t="s">
        <v>230</v>
      </c>
      <c r="L1344" t="s">
        <v>1333</v>
      </c>
      <c r="M1344" t="s">
        <v>1336</v>
      </c>
      <c r="N1344" t="s">
        <v>546</v>
      </c>
      <c r="O1344" t="s">
        <v>554</v>
      </c>
      <c r="Q1344" t="s">
        <v>8378</v>
      </c>
      <c r="R1344" t="s">
        <v>2809</v>
      </c>
      <c r="S1344" t="s">
        <v>5360</v>
      </c>
      <c r="T1344" t="s">
        <v>5361</v>
      </c>
      <c r="U1344" t="s">
        <v>3034</v>
      </c>
      <c r="V1344" t="s">
        <v>647</v>
      </c>
      <c r="W1344" t="s">
        <v>245</v>
      </c>
      <c r="X1344" t="s">
        <v>225</v>
      </c>
      <c r="Z1344">
        <v>2</v>
      </c>
      <c r="AA1344" t="s">
        <v>3921</v>
      </c>
      <c r="AB1344" t="s">
        <v>5995</v>
      </c>
      <c r="AC1344">
        <v>46148.681620370371</v>
      </c>
      <c r="AD1344">
        <v>46148</v>
      </c>
      <c r="AE1344" t="s">
        <v>3938</v>
      </c>
      <c r="AG1344" t="s">
        <v>5006</v>
      </c>
      <c r="AH1344">
        <v>6108815932</v>
      </c>
      <c r="AI1344" t="s">
        <v>8379</v>
      </c>
      <c r="AM1344" t="s">
        <v>3925</v>
      </c>
      <c r="AN1344" t="s">
        <v>3926</v>
      </c>
      <c r="AO1344" t="s">
        <v>268</v>
      </c>
      <c r="AP1344" t="s">
        <v>853</v>
      </c>
      <c r="AQ1344" t="s">
        <v>3940</v>
      </c>
      <c r="AU1344" t="s">
        <v>4282</v>
      </c>
      <c r="AV1344" t="s">
        <v>4000</v>
      </c>
      <c r="AW1344" t="s">
        <v>320</v>
      </c>
      <c r="AX1344" t="s">
        <v>319</v>
      </c>
      <c r="AY1344" t="s">
        <v>254</v>
      </c>
      <c r="AZ1344" t="s">
        <v>230</v>
      </c>
      <c r="BA1344" t="s">
        <v>395</v>
      </c>
      <c r="BB1344" t="s">
        <v>380</v>
      </c>
      <c r="BC1344" t="s">
        <v>3927</v>
      </c>
      <c r="BD1344" t="s">
        <v>3927</v>
      </c>
      <c r="BE1344" t="s">
        <v>3927</v>
      </c>
      <c r="BF1344">
        <v>12</v>
      </c>
    </row>
    <row r="1345" spans="1:58" x14ac:dyDescent="0.3">
      <c r="A1345">
        <v>2026</v>
      </c>
      <c r="B1345">
        <v>202605</v>
      </c>
      <c r="C1345">
        <v>5</v>
      </c>
      <c r="D1345" s="14">
        <v>20001621685033</v>
      </c>
      <c r="E1345" t="s">
        <v>2810</v>
      </c>
      <c r="F1345" s="2">
        <v>46145.814097222225</v>
      </c>
      <c r="G1345" s="2">
        <v>46149</v>
      </c>
      <c r="I1345" t="s">
        <v>224</v>
      </c>
      <c r="J1345" t="s">
        <v>230</v>
      </c>
      <c r="L1345" t="s">
        <v>1502</v>
      </c>
      <c r="M1345" t="s">
        <v>309</v>
      </c>
      <c r="N1345" t="s">
        <v>297</v>
      </c>
      <c r="O1345" t="s">
        <v>283</v>
      </c>
      <c r="Q1345" t="s">
        <v>8380</v>
      </c>
      <c r="R1345" t="s">
        <v>2809</v>
      </c>
      <c r="S1345" t="s">
        <v>7442</v>
      </c>
      <c r="T1345" t="s">
        <v>7443</v>
      </c>
      <c r="U1345" t="s">
        <v>4008</v>
      </c>
      <c r="V1345" t="s">
        <v>980</v>
      </c>
      <c r="W1345" t="s">
        <v>245</v>
      </c>
      <c r="X1345" t="s">
        <v>387</v>
      </c>
      <c r="Z1345">
        <v>4</v>
      </c>
      <c r="AA1345" t="s">
        <v>3921</v>
      </c>
      <c r="AB1345" t="s">
        <v>8381</v>
      </c>
      <c r="AC1345">
        <v>46153.706782407404</v>
      </c>
      <c r="AD1345">
        <v>46153</v>
      </c>
      <c r="AE1345" t="s">
        <v>3938</v>
      </c>
      <c r="AG1345" t="s">
        <v>4870</v>
      </c>
      <c r="AH1345">
        <v>6108786711</v>
      </c>
      <c r="AI1345" t="s">
        <v>8382</v>
      </c>
      <c r="AM1345" t="s">
        <v>3925</v>
      </c>
      <c r="AN1345" t="s">
        <v>3926</v>
      </c>
      <c r="AO1345" t="s">
        <v>268</v>
      </c>
      <c r="AP1345" t="s">
        <v>304</v>
      </c>
      <c r="AQ1345" t="s">
        <v>3940</v>
      </c>
      <c r="AU1345" t="s">
        <v>4220</v>
      </c>
      <c r="AV1345" t="s">
        <v>4000</v>
      </c>
      <c r="AW1345" t="s">
        <v>389</v>
      </c>
      <c r="AX1345" t="s">
        <v>388</v>
      </c>
      <c r="AY1345" t="s">
        <v>253</v>
      </c>
      <c r="AZ1345" t="s">
        <v>230</v>
      </c>
      <c r="BA1345" t="s">
        <v>395</v>
      </c>
      <c r="BB1345" t="s">
        <v>380</v>
      </c>
      <c r="BC1345" t="s">
        <v>3927</v>
      </c>
      <c r="BD1345" t="s">
        <v>3927</v>
      </c>
      <c r="BE1345" t="s">
        <v>3927</v>
      </c>
      <c r="BF1345">
        <v>9</v>
      </c>
    </row>
    <row r="1346" spans="1:58" x14ac:dyDescent="0.3">
      <c r="A1346">
        <v>2026</v>
      </c>
      <c r="B1346">
        <v>202605</v>
      </c>
      <c r="C1346">
        <v>5</v>
      </c>
      <c r="D1346" s="14">
        <v>20001621684831</v>
      </c>
      <c r="E1346" t="s">
        <v>2810</v>
      </c>
      <c r="F1346" s="2">
        <v>46146.38417824074</v>
      </c>
      <c r="G1346" s="2">
        <v>46147</v>
      </c>
      <c r="I1346" t="s">
        <v>224</v>
      </c>
      <c r="J1346" t="s">
        <v>230</v>
      </c>
      <c r="L1346" t="s">
        <v>8383</v>
      </c>
      <c r="M1346" t="s">
        <v>1336</v>
      </c>
      <c r="N1346" t="s">
        <v>546</v>
      </c>
      <c r="O1346" t="s">
        <v>554</v>
      </c>
      <c r="Q1346" t="s">
        <v>8384</v>
      </c>
      <c r="R1346" t="s">
        <v>2809</v>
      </c>
      <c r="S1346" t="s">
        <v>1835</v>
      </c>
      <c r="T1346" t="s">
        <v>1836</v>
      </c>
      <c r="U1346" t="s">
        <v>258</v>
      </c>
      <c r="V1346" t="s">
        <v>247</v>
      </c>
      <c r="W1346" t="s">
        <v>245</v>
      </c>
      <c r="X1346" t="s">
        <v>387</v>
      </c>
      <c r="Z1346">
        <v>2</v>
      </c>
      <c r="AA1346" t="s">
        <v>3921</v>
      </c>
      <c r="AB1346" t="s">
        <v>8385</v>
      </c>
      <c r="AC1346">
        <v>46149.709270833337</v>
      </c>
      <c r="AD1346">
        <v>46149</v>
      </c>
      <c r="AE1346" t="s">
        <v>3938</v>
      </c>
      <c r="AG1346" t="s">
        <v>342</v>
      </c>
      <c r="AH1346">
        <v>6076583818</v>
      </c>
      <c r="AI1346" t="s">
        <v>8386</v>
      </c>
      <c r="AM1346" t="s">
        <v>3925</v>
      </c>
      <c r="AN1346" t="s">
        <v>3926</v>
      </c>
      <c r="AO1346" t="s">
        <v>268</v>
      </c>
      <c r="AP1346" t="s">
        <v>249</v>
      </c>
      <c r="AQ1346" t="s">
        <v>3940</v>
      </c>
      <c r="AU1346" t="s">
        <v>4282</v>
      </c>
      <c r="AV1346" t="s">
        <v>4000</v>
      </c>
      <c r="AW1346" t="s">
        <v>447</v>
      </c>
      <c r="AX1346" t="s">
        <v>446</v>
      </c>
      <c r="AY1346" t="s">
        <v>253</v>
      </c>
      <c r="AZ1346" t="s">
        <v>230</v>
      </c>
      <c r="BA1346" t="s">
        <v>273</v>
      </c>
      <c r="BB1346" t="s">
        <v>380</v>
      </c>
      <c r="BC1346" t="s">
        <v>3927</v>
      </c>
      <c r="BD1346" t="s">
        <v>3927</v>
      </c>
      <c r="BE1346" t="s">
        <v>3927</v>
      </c>
      <c r="BF1346">
        <v>16</v>
      </c>
    </row>
    <row r="1347" spans="1:58" x14ac:dyDescent="0.3">
      <c r="A1347">
        <v>2026</v>
      </c>
      <c r="B1347">
        <v>202605</v>
      </c>
      <c r="C1347">
        <v>5</v>
      </c>
      <c r="D1347" s="14">
        <v>20001621684420</v>
      </c>
      <c r="E1347" t="s">
        <v>2810</v>
      </c>
      <c r="F1347" s="2">
        <v>46146.362743055557</v>
      </c>
      <c r="G1347" s="2">
        <v>46147</v>
      </c>
      <c r="I1347" t="s">
        <v>224</v>
      </c>
      <c r="J1347" t="s">
        <v>230</v>
      </c>
      <c r="L1347" t="s">
        <v>2155</v>
      </c>
      <c r="M1347" t="s">
        <v>309</v>
      </c>
      <c r="N1347" t="s">
        <v>297</v>
      </c>
      <c r="O1347" t="s">
        <v>283</v>
      </c>
      <c r="Q1347" t="s">
        <v>8387</v>
      </c>
      <c r="R1347" t="s">
        <v>2809</v>
      </c>
      <c r="S1347" t="s">
        <v>4825</v>
      </c>
      <c r="T1347" t="s">
        <v>4826</v>
      </c>
      <c r="U1347" t="s">
        <v>3034</v>
      </c>
      <c r="V1347" t="s">
        <v>3994</v>
      </c>
      <c r="W1347" t="s">
        <v>245</v>
      </c>
      <c r="X1347" t="s">
        <v>225</v>
      </c>
      <c r="Z1347">
        <v>1</v>
      </c>
      <c r="AA1347" t="s">
        <v>3921</v>
      </c>
      <c r="AB1347" t="s">
        <v>8388</v>
      </c>
      <c r="AC1347">
        <v>46148.683530092596</v>
      </c>
      <c r="AD1347">
        <v>46148</v>
      </c>
      <c r="AE1347" t="s">
        <v>3938</v>
      </c>
      <c r="AG1347" t="s">
        <v>4828</v>
      </c>
      <c r="AH1347">
        <v>6108825892</v>
      </c>
      <c r="AI1347" t="s">
        <v>8389</v>
      </c>
      <c r="AM1347" t="s">
        <v>3925</v>
      </c>
      <c r="AN1347" t="s">
        <v>3926</v>
      </c>
      <c r="AO1347" t="s">
        <v>268</v>
      </c>
      <c r="AP1347" t="s">
        <v>249</v>
      </c>
      <c r="AQ1347" t="s">
        <v>3940</v>
      </c>
      <c r="AU1347" t="s">
        <v>4282</v>
      </c>
      <c r="AV1347" t="s">
        <v>4000</v>
      </c>
      <c r="AW1347" t="s">
        <v>320</v>
      </c>
      <c r="AX1347" t="s">
        <v>319</v>
      </c>
      <c r="AY1347" t="s">
        <v>254</v>
      </c>
      <c r="AZ1347" t="s">
        <v>230</v>
      </c>
      <c r="BA1347" t="s">
        <v>395</v>
      </c>
      <c r="BB1347" t="s">
        <v>380</v>
      </c>
      <c r="BC1347" t="s">
        <v>3927</v>
      </c>
      <c r="BD1347" t="s">
        <v>3927</v>
      </c>
      <c r="BE1347" t="s">
        <v>3927</v>
      </c>
      <c r="BF1347">
        <v>12</v>
      </c>
    </row>
    <row r="1348" spans="1:58" x14ac:dyDescent="0.3">
      <c r="A1348">
        <v>2026</v>
      </c>
      <c r="B1348">
        <v>202605</v>
      </c>
      <c r="C1348">
        <v>5</v>
      </c>
      <c r="D1348" s="14">
        <v>20001621684272</v>
      </c>
      <c r="E1348" t="s">
        <v>2810</v>
      </c>
      <c r="F1348" s="2">
        <v>46146.352141203701</v>
      </c>
      <c r="G1348" s="2">
        <v>46147</v>
      </c>
      <c r="I1348" t="s">
        <v>224</v>
      </c>
      <c r="J1348" t="s">
        <v>230</v>
      </c>
      <c r="L1348" t="s">
        <v>424</v>
      </c>
      <c r="M1348" t="s">
        <v>309</v>
      </c>
      <c r="N1348" t="s">
        <v>297</v>
      </c>
      <c r="O1348" t="s">
        <v>283</v>
      </c>
      <c r="Q1348" t="s">
        <v>8390</v>
      </c>
      <c r="R1348" t="s">
        <v>2809</v>
      </c>
      <c r="S1348" t="s">
        <v>5183</v>
      </c>
      <c r="T1348" t="s">
        <v>5184</v>
      </c>
      <c r="U1348" t="s">
        <v>3034</v>
      </c>
      <c r="V1348" t="s">
        <v>647</v>
      </c>
      <c r="W1348" t="s">
        <v>245</v>
      </c>
      <c r="X1348" t="s">
        <v>225</v>
      </c>
      <c r="Z1348">
        <v>4</v>
      </c>
      <c r="AA1348" t="s">
        <v>3921</v>
      </c>
      <c r="AB1348" t="s">
        <v>3995</v>
      </c>
      <c r="AC1348">
        <v>46153.45821759259</v>
      </c>
      <c r="AD1348">
        <v>46151</v>
      </c>
      <c r="AE1348" t="s">
        <v>3938</v>
      </c>
      <c r="AG1348" t="s">
        <v>5111</v>
      </c>
      <c r="AH1348">
        <v>6108787677</v>
      </c>
      <c r="AI1348" t="s">
        <v>8391</v>
      </c>
      <c r="AM1348" t="s">
        <v>3925</v>
      </c>
      <c r="AN1348" t="s">
        <v>3926</v>
      </c>
      <c r="AO1348" t="s">
        <v>268</v>
      </c>
      <c r="AP1348" t="s">
        <v>304</v>
      </c>
      <c r="AQ1348" t="s">
        <v>3998</v>
      </c>
      <c r="AU1348" t="s">
        <v>4220</v>
      </c>
      <c r="AV1348" t="s">
        <v>4000</v>
      </c>
      <c r="AW1348" t="s">
        <v>320</v>
      </c>
      <c r="AX1348" t="s">
        <v>319</v>
      </c>
      <c r="AY1348" t="s">
        <v>254</v>
      </c>
      <c r="AZ1348" t="s">
        <v>230</v>
      </c>
      <c r="BA1348" t="s">
        <v>395</v>
      </c>
      <c r="BB1348" t="s">
        <v>380</v>
      </c>
      <c r="BC1348" t="s">
        <v>3927</v>
      </c>
      <c r="BD1348" t="s">
        <v>3927</v>
      </c>
      <c r="BE1348" t="s">
        <v>3927</v>
      </c>
      <c r="BF1348">
        <v>12</v>
      </c>
    </row>
    <row r="1349" spans="1:58" x14ac:dyDescent="0.3">
      <c r="A1349">
        <v>2026</v>
      </c>
      <c r="B1349">
        <v>202605</v>
      </c>
      <c r="C1349">
        <v>5</v>
      </c>
      <c r="D1349" s="14">
        <v>20001621684249</v>
      </c>
      <c r="E1349" t="s">
        <v>2810</v>
      </c>
      <c r="F1349" s="2">
        <v>46146.349791666667</v>
      </c>
      <c r="G1349" s="2">
        <v>46146</v>
      </c>
      <c r="I1349" t="s">
        <v>224</v>
      </c>
      <c r="J1349" t="s">
        <v>230</v>
      </c>
      <c r="L1349" t="s">
        <v>3533</v>
      </c>
      <c r="M1349" t="s">
        <v>309</v>
      </c>
      <c r="N1349" t="s">
        <v>297</v>
      </c>
      <c r="O1349" t="s">
        <v>283</v>
      </c>
      <c r="Q1349" t="s">
        <v>8392</v>
      </c>
      <c r="R1349" t="s">
        <v>2809</v>
      </c>
      <c r="S1349" t="s">
        <v>7213</v>
      </c>
      <c r="T1349" t="s">
        <v>7214</v>
      </c>
      <c r="U1349" t="s">
        <v>3034</v>
      </c>
      <c r="V1349" t="s">
        <v>647</v>
      </c>
      <c r="W1349" t="s">
        <v>245</v>
      </c>
      <c r="X1349" t="s">
        <v>387</v>
      </c>
      <c r="Z1349">
        <v>2</v>
      </c>
      <c r="AA1349" t="s">
        <v>3921</v>
      </c>
      <c r="AB1349" t="s">
        <v>6173</v>
      </c>
      <c r="AC1349">
        <v>46148.681620370371</v>
      </c>
      <c r="AD1349">
        <v>46148</v>
      </c>
      <c r="AE1349" t="s">
        <v>3938</v>
      </c>
      <c r="AG1349" t="s">
        <v>5111</v>
      </c>
      <c r="AH1349">
        <v>6103577862</v>
      </c>
      <c r="AI1349" t="s">
        <v>8393</v>
      </c>
      <c r="AM1349" t="s">
        <v>3925</v>
      </c>
      <c r="AN1349" t="s">
        <v>3926</v>
      </c>
      <c r="AO1349" t="s">
        <v>268</v>
      </c>
      <c r="AP1349" t="s">
        <v>304</v>
      </c>
      <c r="AQ1349" t="s">
        <v>3940</v>
      </c>
      <c r="AU1349" t="s">
        <v>4282</v>
      </c>
      <c r="AV1349" t="s">
        <v>4000</v>
      </c>
      <c r="AW1349" t="s">
        <v>447</v>
      </c>
      <c r="AX1349" t="s">
        <v>446</v>
      </c>
      <c r="AY1349" t="s">
        <v>253</v>
      </c>
      <c r="AZ1349" t="s">
        <v>230</v>
      </c>
      <c r="BA1349" t="s">
        <v>273</v>
      </c>
      <c r="BB1349" t="s">
        <v>380</v>
      </c>
      <c r="BC1349" t="s">
        <v>3927</v>
      </c>
      <c r="BD1349" t="s">
        <v>3927</v>
      </c>
      <c r="BE1349" t="s">
        <v>3927</v>
      </c>
      <c r="BF1349">
        <v>9</v>
      </c>
    </row>
    <row r="1350" spans="1:58" x14ac:dyDescent="0.3">
      <c r="A1350">
        <v>2026</v>
      </c>
      <c r="B1350">
        <v>202605</v>
      </c>
      <c r="C1350">
        <v>5</v>
      </c>
      <c r="D1350" s="14">
        <v>20001621684191</v>
      </c>
      <c r="E1350" t="s">
        <v>2810</v>
      </c>
      <c r="F1350" s="2">
        <v>46146.343576388892</v>
      </c>
      <c r="G1350" s="2">
        <v>46146</v>
      </c>
      <c r="I1350" t="s">
        <v>224</v>
      </c>
      <c r="J1350" t="s">
        <v>230</v>
      </c>
      <c r="L1350" t="s">
        <v>5933</v>
      </c>
      <c r="M1350" t="s">
        <v>309</v>
      </c>
      <c r="N1350" t="s">
        <v>297</v>
      </c>
      <c r="O1350" t="s">
        <v>283</v>
      </c>
      <c r="Q1350" t="s">
        <v>8394</v>
      </c>
      <c r="R1350" t="s">
        <v>2809</v>
      </c>
      <c r="S1350" t="s">
        <v>5404</v>
      </c>
      <c r="T1350" t="s">
        <v>5405</v>
      </c>
      <c r="U1350" t="s">
        <v>3034</v>
      </c>
      <c r="V1350" t="s">
        <v>647</v>
      </c>
      <c r="W1350" t="s">
        <v>245</v>
      </c>
      <c r="X1350" t="s">
        <v>225</v>
      </c>
      <c r="Z1350">
        <v>3</v>
      </c>
      <c r="AA1350" t="s">
        <v>3921</v>
      </c>
      <c r="AB1350" t="s">
        <v>3995</v>
      </c>
      <c r="AC1350">
        <v>46149.585057870368</v>
      </c>
      <c r="AD1350">
        <v>46149</v>
      </c>
      <c r="AE1350" t="s">
        <v>3938</v>
      </c>
      <c r="AG1350" t="s">
        <v>5006</v>
      </c>
      <c r="AH1350">
        <v>6108812937</v>
      </c>
      <c r="AI1350" t="s">
        <v>8395</v>
      </c>
      <c r="AM1350" t="s">
        <v>3925</v>
      </c>
      <c r="AN1350" t="s">
        <v>3926</v>
      </c>
      <c r="AO1350" t="s">
        <v>268</v>
      </c>
      <c r="AP1350" t="s">
        <v>304</v>
      </c>
      <c r="AQ1350" t="s">
        <v>3998</v>
      </c>
      <c r="AU1350" t="s">
        <v>4282</v>
      </c>
      <c r="AV1350" t="s">
        <v>4000</v>
      </c>
      <c r="AW1350" t="s">
        <v>320</v>
      </c>
      <c r="AX1350" t="s">
        <v>319</v>
      </c>
      <c r="AY1350" t="s">
        <v>254</v>
      </c>
      <c r="AZ1350" t="s">
        <v>230</v>
      </c>
      <c r="BA1350" t="s">
        <v>395</v>
      </c>
      <c r="BB1350" t="s">
        <v>380</v>
      </c>
      <c r="BC1350" t="s">
        <v>3927</v>
      </c>
      <c r="BD1350" t="s">
        <v>3927</v>
      </c>
      <c r="BE1350" t="s">
        <v>3927</v>
      </c>
      <c r="BF1350">
        <v>12</v>
      </c>
    </row>
    <row r="1351" spans="1:58" x14ac:dyDescent="0.3">
      <c r="A1351">
        <v>2026</v>
      </c>
      <c r="B1351">
        <v>202605</v>
      </c>
      <c r="C1351">
        <v>5</v>
      </c>
      <c r="D1351" s="14">
        <v>20001621682520</v>
      </c>
      <c r="E1351" t="s">
        <v>2810</v>
      </c>
      <c r="F1351" s="2">
        <v>46146.366493055553</v>
      </c>
      <c r="G1351" s="2">
        <v>46146</v>
      </c>
      <c r="I1351" t="s">
        <v>224</v>
      </c>
      <c r="J1351" t="s">
        <v>230</v>
      </c>
      <c r="L1351" t="s">
        <v>8396</v>
      </c>
      <c r="M1351" t="s">
        <v>4232</v>
      </c>
      <c r="N1351" t="s">
        <v>353</v>
      </c>
      <c r="O1351" t="s">
        <v>283</v>
      </c>
      <c r="Q1351" t="s">
        <v>8397</v>
      </c>
      <c r="R1351" t="s">
        <v>2809</v>
      </c>
      <c r="S1351" t="s">
        <v>6966</v>
      </c>
      <c r="T1351" t="s">
        <v>6967</v>
      </c>
      <c r="U1351" t="s">
        <v>4796</v>
      </c>
      <c r="V1351" t="s">
        <v>2024</v>
      </c>
      <c r="W1351" t="s">
        <v>245</v>
      </c>
      <c r="X1351" t="s">
        <v>387</v>
      </c>
      <c r="Z1351">
        <v>4</v>
      </c>
      <c r="AA1351" t="s">
        <v>3921</v>
      </c>
      <c r="AB1351" t="s">
        <v>8398</v>
      </c>
      <c r="AC1351">
        <v>46150.849872685183</v>
      </c>
      <c r="AD1351">
        <v>46150</v>
      </c>
      <c r="AE1351" t="s">
        <v>3938</v>
      </c>
      <c r="AG1351" t="s">
        <v>2026</v>
      </c>
      <c r="AH1351">
        <v>6108830791</v>
      </c>
      <c r="AI1351" t="s">
        <v>8399</v>
      </c>
      <c r="AM1351" t="s">
        <v>3925</v>
      </c>
      <c r="AN1351" t="s">
        <v>3926</v>
      </c>
      <c r="AO1351" t="s">
        <v>268</v>
      </c>
      <c r="AP1351" t="s">
        <v>330</v>
      </c>
      <c r="AQ1351" t="s">
        <v>3940</v>
      </c>
      <c r="AU1351" t="s">
        <v>4149</v>
      </c>
      <c r="AV1351" t="s">
        <v>4000</v>
      </c>
      <c r="AW1351" t="s">
        <v>447</v>
      </c>
      <c r="AX1351" t="s">
        <v>446</v>
      </c>
      <c r="AY1351" t="s">
        <v>253</v>
      </c>
      <c r="AZ1351" t="s">
        <v>230</v>
      </c>
      <c r="BA1351" t="s">
        <v>395</v>
      </c>
      <c r="BB1351" t="s">
        <v>380</v>
      </c>
      <c r="BC1351" t="s">
        <v>3927</v>
      </c>
      <c r="BD1351" t="s">
        <v>3927</v>
      </c>
      <c r="BE1351" t="s">
        <v>3927</v>
      </c>
      <c r="BF1351">
        <v>12</v>
      </c>
    </row>
    <row r="1352" spans="1:58" x14ac:dyDescent="0.3">
      <c r="A1352">
        <v>2026</v>
      </c>
      <c r="B1352">
        <v>202605</v>
      </c>
      <c r="C1352">
        <v>5</v>
      </c>
      <c r="D1352" s="14">
        <v>20001621682036</v>
      </c>
      <c r="E1352" t="s">
        <v>2810</v>
      </c>
      <c r="F1352" s="2">
        <v>46145.770775462966</v>
      </c>
      <c r="G1352" s="2">
        <v>46148</v>
      </c>
      <c r="I1352" t="s">
        <v>224</v>
      </c>
      <c r="J1352" t="s">
        <v>230</v>
      </c>
      <c r="L1352" t="s">
        <v>3226</v>
      </c>
      <c r="M1352" t="s">
        <v>261</v>
      </c>
      <c r="N1352" t="s">
        <v>237</v>
      </c>
      <c r="O1352" t="s">
        <v>257</v>
      </c>
      <c r="Q1352" t="s">
        <v>8400</v>
      </c>
      <c r="R1352" t="s">
        <v>2809</v>
      </c>
      <c r="S1352" t="s">
        <v>6704</v>
      </c>
      <c r="T1352" t="s">
        <v>6705</v>
      </c>
      <c r="U1352" t="s">
        <v>4796</v>
      </c>
      <c r="V1352" t="s">
        <v>2024</v>
      </c>
      <c r="W1352" t="s">
        <v>245</v>
      </c>
      <c r="X1352" t="s">
        <v>387</v>
      </c>
      <c r="Z1352">
        <v>4</v>
      </c>
      <c r="AA1352" t="s">
        <v>3921</v>
      </c>
      <c r="AB1352" t="s">
        <v>8401</v>
      </c>
      <c r="AC1352">
        <v>46153.691145833334</v>
      </c>
      <c r="AD1352">
        <v>46152</v>
      </c>
      <c r="AE1352" t="s">
        <v>3938</v>
      </c>
      <c r="AG1352" t="s">
        <v>2026</v>
      </c>
      <c r="AH1352">
        <v>6108822831</v>
      </c>
      <c r="AI1352" t="s">
        <v>8402</v>
      </c>
      <c r="AM1352" t="s">
        <v>3925</v>
      </c>
      <c r="AN1352" t="s">
        <v>3926</v>
      </c>
      <c r="AO1352" t="s">
        <v>268</v>
      </c>
      <c r="AP1352" t="s">
        <v>693</v>
      </c>
      <c r="AQ1352" t="s">
        <v>3940</v>
      </c>
      <c r="AU1352" t="s">
        <v>4220</v>
      </c>
      <c r="AV1352" t="s">
        <v>4000</v>
      </c>
      <c r="AW1352" t="s">
        <v>389</v>
      </c>
      <c r="AX1352" t="s">
        <v>388</v>
      </c>
      <c r="AY1352" t="s">
        <v>253</v>
      </c>
      <c r="AZ1352" t="s">
        <v>230</v>
      </c>
      <c r="BA1352" t="s">
        <v>395</v>
      </c>
      <c r="BB1352" t="s">
        <v>380</v>
      </c>
      <c r="BC1352" t="s">
        <v>3927</v>
      </c>
      <c r="BD1352" t="s">
        <v>3927</v>
      </c>
      <c r="BE1352" t="s">
        <v>3927</v>
      </c>
      <c r="BF1352">
        <v>9</v>
      </c>
    </row>
    <row r="1353" spans="1:58" x14ac:dyDescent="0.3">
      <c r="A1353">
        <v>2026</v>
      </c>
      <c r="B1353">
        <v>202605</v>
      </c>
      <c r="C1353">
        <v>5</v>
      </c>
      <c r="D1353" s="14">
        <v>20001621680219</v>
      </c>
      <c r="E1353" t="s">
        <v>2810</v>
      </c>
      <c r="F1353" s="2">
        <v>46146.341192129628</v>
      </c>
      <c r="G1353" s="2">
        <v>46150</v>
      </c>
      <c r="I1353" t="s">
        <v>224</v>
      </c>
      <c r="J1353" t="s">
        <v>230</v>
      </c>
      <c r="L1353" t="s">
        <v>3351</v>
      </c>
      <c r="M1353" t="s">
        <v>309</v>
      </c>
      <c r="N1353" t="s">
        <v>297</v>
      </c>
      <c r="O1353" t="s">
        <v>283</v>
      </c>
      <c r="Q1353" t="s">
        <v>8403</v>
      </c>
      <c r="R1353" t="s">
        <v>2809</v>
      </c>
      <c r="S1353" t="s">
        <v>5183</v>
      </c>
      <c r="T1353" t="s">
        <v>5184</v>
      </c>
      <c r="U1353" t="s">
        <v>3034</v>
      </c>
      <c r="V1353" t="s">
        <v>647</v>
      </c>
      <c r="W1353" t="s">
        <v>245</v>
      </c>
      <c r="X1353" t="s">
        <v>225</v>
      </c>
      <c r="Z1353">
        <v>4</v>
      </c>
      <c r="AA1353" t="s">
        <v>3921</v>
      </c>
      <c r="AB1353" t="s">
        <v>8404</v>
      </c>
      <c r="AC1353">
        <v>46154.683587962965</v>
      </c>
      <c r="AD1353">
        <v>46154</v>
      </c>
      <c r="AE1353" t="s">
        <v>3938</v>
      </c>
      <c r="AG1353" t="s">
        <v>5111</v>
      </c>
      <c r="AH1353">
        <v>6108790671</v>
      </c>
      <c r="AI1353" t="s">
        <v>8405</v>
      </c>
      <c r="AM1353" t="s">
        <v>3925</v>
      </c>
      <c r="AN1353" t="s">
        <v>3926</v>
      </c>
      <c r="AO1353" t="s">
        <v>268</v>
      </c>
      <c r="AP1353" t="s">
        <v>386</v>
      </c>
      <c r="AQ1353" t="s">
        <v>3940</v>
      </c>
      <c r="AU1353" t="s">
        <v>3999</v>
      </c>
      <c r="AV1353" t="s">
        <v>4000</v>
      </c>
      <c r="AW1353" t="s">
        <v>320</v>
      </c>
      <c r="AX1353" t="s">
        <v>319</v>
      </c>
      <c r="AY1353" t="s">
        <v>254</v>
      </c>
      <c r="AZ1353" t="s">
        <v>230</v>
      </c>
      <c r="BA1353" t="s">
        <v>273</v>
      </c>
      <c r="BB1353" t="s">
        <v>380</v>
      </c>
      <c r="BC1353" t="s">
        <v>3927</v>
      </c>
      <c r="BD1353" t="s">
        <v>3927</v>
      </c>
      <c r="BE1353" t="s">
        <v>3927</v>
      </c>
      <c r="BF1353">
        <v>12</v>
      </c>
    </row>
    <row r="1354" spans="1:58" x14ac:dyDescent="0.3">
      <c r="A1354">
        <v>2026</v>
      </c>
      <c r="B1354">
        <v>202605</v>
      </c>
      <c r="C1354">
        <v>5</v>
      </c>
      <c r="D1354" s="14">
        <v>20001621680142</v>
      </c>
      <c r="E1354" t="s">
        <v>2810</v>
      </c>
      <c r="F1354" s="2">
        <v>46146.310486111113</v>
      </c>
      <c r="G1354" s="2">
        <v>46146</v>
      </c>
      <c r="I1354" t="s">
        <v>224</v>
      </c>
      <c r="J1354" t="s">
        <v>230</v>
      </c>
      <c r="L1354" t="s">
        <v>3385</v>
      </c>
      <c r="M1354" t="s">
        <v>309</v>
      </c>
      <c r="N1354" t="s">
        <v>297</v>
      </c>
      <c r="O1354" t="s">
        <v>283</v>
      </c>
      <c r="Q1354" t="s">
        <v>8406</v>
      </c>
      <c r="R1354" t="s">
        <v>2809</v>
      </c>
      <c r="S1354" t="s">
        <v>5183</v>
      </c>
      <c r="T1354" t="s">
        <v>5184</v>
      </c>
      <c r="U1354" t="s">
        <v>3034</v>
      </c>
      <c r="V1354" t="s">
        <v>647</v>
      </c>
      <c r="W1354" t="s">
        <v>245</v>
      </c>
      <c r="X1354" t="s">
        <v>225</v>
      </c>
      <c r="Z1354">
        <v>2</v>
      </c>
      <c r="AA1354" t="s">
        <v>3921</v>
      </c>
      <c r="AB1354" t="s">
        <v>8407</v>
      </c>
      <c r="AC1354">
        <v>46148.681620370371</v>
      </c>
      <c r="AD1354">
        <v>46148</v>
      </c>
      <c r="AE1354" t="s">
        <v>3938</v>
      </c>
      <c r="AG1354" t="s">
        <v>5111</v>
      </c>
      <c r="AH1354">
        <v>6108812927</v>
      </c>
      <c r="AI1354" t="s">
        <v>8408</v>
      </c>
      <c r="AM1354" t="s">
        <v>3925</v>
      </c>
      <c r="AN1354" t="s">
        <v>3926</v>
      </c>
      <c r="AO1354" t="s">
        <v>268</v>
      </c>
      <c r="AP1354" t="s">
        <v>386</v>
      </c>
      <c r="AQ1354" t="s">
        <v>3940</v>
      </c>
      <c r="AU1354" t="s">
        <v>4282</v>
      </c>
      <c r="AV1354" t="s">
        <v>4000</v>
      </c>
      <c r="AW1354" t="s">
        <v>320</v>
      </c>
      <c r="AX1354" t="s">
        <v>319</v>
      </c>
      <c r="AY1354" t="s">
        <v>254</v>
      </c>
      <c r="AZ1354" t="s">
        <v>230</v>
      </c>
      <c r="BA1354" t="s">
        <v>395</v>
      </c>
      <c r="BB1354" t="s">
        <v>380</v>
      </c>
      <c r="BC1354" t="s">
        <v>3927</v>
      </c>
      <c r="BD1354" t="s">
        <v>3927</v>
      </c>
      <c r="BE1354" t="s">
        <v>3927</v>
      </c>
      <c r="BF1354">
        <v>12</v>
      </c>
    </row>
    <row r="1355" spans="1:58" x14ac:dyDescent="0.3">
      <c r="A1355">
        <v>2026</v>
      </c>
      <c r="B1355">
        <v>202605</v>
      </c>
      <c r="C1355">
        <v>5</v>
      </c>
      <c r="D1355" s="14">
        <v>20001621680030</v>
      </c>
      <c r="E1355" t="s">
        <v>2810</v>
      </c>
      <c r="F1355" s="2">
        <v>46145.763888888891</v>
      </c>
      <c r="G1355" s="2">
        <v>46146</v>
      </c>
      <c r="I1355" t="s">
        <v>224</v>
      </c>
      <c r="J1355" t="s">
        <v>230</v>
      </c>
      <c r="L1355" t="s">
        <v>537</v>
      </c>
      <c r="M1355" t="s">
        <v>334</v>
      </c>
      <c r="N1355" t="s">
        <v>322</v>
      </c>
      <c r="O1355" t="s">
        <v>331</v>
      </c>
      <c r="Q1355" t="s">
        <v>835</v>
      </c>
      <c r="R1355" t="s">
        <v>2809</v>
      </c>
      <c r="S1355" t="s">
        <v>829</v>
      </c>
      <c r="T1355" t="s">
        <v>830</v>
      </c>
      <c r="U1355" t="s">
        <v>258</v>
      </c>
      <c r="V1355" t="s">
        <v>247</v>
      </c>
      <c r="W1355" t="s">
        <v>245</v>
      </c>
      <c r="X1355" t="s">
        <v>225</v>
      </c>
      <c r="Z1355">
        <v>2</v>
      </c>
      <c r="AA1355" t="s">
        <v>3921</v>
      </c>
      <c r="AB1355" t="s">
        <v>8409</v>
      </c>
      <c r="AC1355">
        <v>46148.623182870368</v>
      </c>
      <c r="AD1355">
        <v>46148</v>
      </c>
      <c r="AE1355" t="s">
        <v>3938</v>
      </c>
      <c r="AG1355" t="s">
        <v>410</v>
      </c>
      <c r="AH1355">
        <v>6108787658</v>
      </c>
      <c r="AI1355" t="s">
        <v>8410</v>
      </c>
      <c r="AM1355" t="s">
        <v>3925</v>
      </c>
      <c r="AN1355" t="s">
        <v>3926</v>
      </c>
      <c r="AO1355" t="s">
        <v>268</v>
      </c>
      <c r="AP1355" t="s">
        <v>386</v>
      </c>
      <c r="AQ1355" t="s">
        <v>3940</v>
      </c>
      <c r="AU1355" t="s">
        <v>4422</v>
      </c>
      <c r="AV1355" t="s">
        <v>4000</v>
      </c>
      <c r="AW1355" t="s">
        <v>227</v>
      </c>
      <c r="AX1355" t="s">
        <v>226</v>
      </c>
      <c r="AY1355" t="s">
        <v>254</v>
      </c>
      <c r="AZ1355" t="s">
        <v>230</v>
      </c>
      <c r="BA1355" t="s">
        <v>273</v>
      </c>
      <c r="BB1355" t="s">
        <v>380</v>
      </c>
      <c r="BC1355" t="s">
        <v>3927</v>
      </c>
      <c r="BD1355" t="s">
        <v>3927</v>
      </c>
      <c r="BE1355" t="s">
        <v>3927</v>
      </c>
      <c r="BF1355">
        <v>9</v>
      </c>
    </row>
    <row r="1356" spans="1:58" x14ac:dyDescent="0.3">
      <c r="A1356">
        <v>2026</v>
      </c>
      <c r="B1356">
        <v>202605</v>
      </c>
      <c r="C1356">
        <v>5</v>
      </c>
      <c r="D1356" s="14">
        <v>20001621678298</v>
      </c>
      <c r="E1356" t="s">
        <v>2810</v>
      </c>
      <c r="F1356" s="2">
        <v>46146.350173611114</v>
      </c>
      <c r="G1356" s="2">
        <v>46148</v>
      </c>
      <c r="I1356" t="s">
        <v>224</v>
      </c>
      <c r="J1356" t="s">
        <v>230</v>
      </c>
      <c r="L1356" t="s">
        <v>1225</v>
      </c>
      <c r="M1356" t="s">
        <v>1045</v>
      </c>
      <c r="N1356" t="s">
        <v>1040</v>
      </c>
      <c r="O1356" t="s">
        <v>257</v>
      </c>
      <c r="Q1356" t="s">
        <v>8411</v>
      </c>
      <c r="R1356" t="s">
        <v>2809</v>
      </c>
      <c r="S1356" t="s">
        <v>347</v>
      </c>
      <c r="T1356" t="s">
        <v>358</v>
      </c>
      <c r="U1356" t="s">
        <v>258</v>
      </c>
      <c r="V1356" t="s">
        <v>247</v>
      </c>
      <c r="W1356" t="s">
        <v>245</v>
      </c>
      <c r="X1356" t="s">
        <v>387</v>
      </c>
      <c r="Z1356">
        <v>1</v>
      </c>
      <c r="AA1356" t="s">
        <v>3921</v>
      </c>
      <c r="AB1356" t="s">
        <v>8412</v>
      </c>
      <c r="AC1356">
        <v>46149.692083333335</v>
      </c>
      <c r="AD1356">
        <v>46149</v>
      </c>
      <c r="AE1356" t="s">
        <v>3938</v>
      </c>
      <c r="AG1356" t="s">
        <v>359</v>
      </c>
      <c r="AH1356">
        <v>6108779712</v>
      </c>
      <c r="AI1356" t="s">
        <v>8413</v>
      </c>
      <c r="AM1356" t="s">
        <v>3925</v>
      </c>
      <c r="AN1356" t="s">
        <v>3926</v>
      </c>
      <c r="AO1356" t="s">
        <v>268</v>
      </c>
      <c r="AP1356" t="s">
        <v>386</v>
      </c>
      <c r="AQ1356" t="s">
        <v>3940</v>
      </c>
      <c r="AU1356" t="s">
        <v>4282</v>
      </c>
      <c r="AV1356" t="s">
        <v>4000</v>
      </c>
      <c r="AW1356" t="s">
        <v>1227</v>
      </c>
      <c r="AX1356" t="s">
        <v>1226</v>
      </c>
      <c r="AY1356" t="s">
        <v>253</v>
      </c>
      <c r="AZ1356" t="s">
        <v>230</v>
      </c>
      <c r="BA1356" t="s">
        <v>395</v>
      </c>
      <c r="BB1356" t="s">
        <v>380</v>
      </c>
      <c r="BC1356" t="s">
        <v>3927</v>
      </c>
      <c r="BD1356" t="s">
        <v>3927</v>
      </c>
      <c r="BE1356" t="s">
        <v>3927</v>
      </c>
      <c r="BF1356">
        <v>12</v>
      </c>
    </row>
    <row r="1357" spans="1:58" x14ac:dyDescent="0.3">
      <c r="A1357">
        <v>2026</v>
      </c>
      <c r="B1357">
        <v>202605</v>
      </c>
      <c r="C1357">
        <v>5</v>
      </c>
      <c r="D1357" s="14">
        <v>20001621678243</v>
      </c>
      <c r="E1357" t="s">
        <v>2810</v>
      </c>
      <c r="F1357" s="2">
        <v>46146.344224537039</v>
      </c>
      <c r="G1357" s="2">
        <v>46146</v>
      </c>
      <c r="I1357" t="s">
        <v>224</v>
      </c>
      <c r="J1357" t="s">
        <v>230</v>
      </c>
      <c r="L1357" t="s">
        <v>3430</v>
      </c>
      <c r="M1357" t="s">
        <v>309</v>
      </c>
      <c r="N1357" t="s">
        <v>297</v>
      </c>
      <c r="O1357" t="s">
        <v>283</v>
      </c>
      <c r="Q1357" t="s">
        <v>8414</v>
      </c>
      <c r="R1357" t="s">
        <v>2809</v>
      </c>
      <c r="S1357" t="s">
        <v>7732</v>
      </c>
      <c r="T1357" t="s">
        <v>7733</v>
      </c>
      <c r="U1357" t="s">
        <v>4796</v>
      </c>
      <c r="V1357" t="s">
        <v>2024</v>
      </c>
      <c r="W1357" t="s">
        <v>245</v>
      </c>
      <c r="X1357" t="s">
        <v>225</v>
      </c>
      <c r="Z1357">
        <v>4</v>
      </c>
      <c r="AA1357" t="s">
        <v>3921</v>
      </c>
      <c r="AB1357" t="s">
        <v>8415</v>
      </c>
      <c r="AC1357">
        <v>46150.849872685183</v>
      </c>
      <c r="AD1357">
        <v>46150</v>
      </c>
      <c r="AE1357" t="s">
        <v>3938</v>
      </c>
      <c r="AG1357" t="s">
        <v>2026</v>
      </c>
      <c r="AH1357">
        <v>6108789711</v>
      </c>
      <c r="AI1357" t="s">
        <v>8416</v>
      </c>
      <c r="AM1357" t="s">
        <v>3925</v>
      </c>
      <c r="AN1357" t="s">
        <v>3926</v>
      </c>
      <c r="AO1357" t="s">
        <v>268</v>
      </c>
      <c r="AP1357" t="s">
        <v>386</v>
      </c>
      <c r="AQ1357" t="s">
        <v>3940</v>
      </c>
      <c r="AU1357" t="s">
        <v>4149</v>
      </c>
      <c r="AV1357" t="s">
        <v>4000</v>
      </c>
      <c r="AW1357" t="s">
        <v>320</v>
      </c>
      <c r="AX1357" t="s">
        <v>319</v>
      </c>
      <c r="AY1357" t="s">
        <v>254</v>
      </c>
      <c r="AZ1357" t="s">
        <v>230</v>
      </c>
      <c r="BA1357" t="s">
        <v>395</v>
      </c>
      <c r="BB1357" t="s">
        <v>380</v>
      </c>
      <c r="BC1357" t="s">
        <v>3927</v>
      </c>
      <c r="BD1357" t="s">
        <v>3927</v>
      </c>
      <c r="BE1357" t="s">
        <v>3927</v>
      </c>
      <c r="BF1357">
        <v>12</v>
      </c>
    </row>
    <row r="1358" spans="1:58" x14ac:dyDescent="0.3">
      <c r="A1358">
        <v>2026</v>
      </c>
      <c r="B1358">
        <v>202605</v>
      </c>
      <c r="C1358">
        <v>5</v>
      </c>
      <c r="D1358" s="14">
        <v>20001621678065</v>
      </c>
      <c r="E1358" t="s">
        <v>2810</v>
      </c>
      <c r="F1358" s="2">
        <v>46145.798275462963</v>
      </c>
      <c r="G1358" s="2">
        <v>46146</v>
      </c>
      <c r="I1358" t="s">
        <v>224</v>
      </c>
      <c r="J1358" t="s">
        <v>230</v>
      </c>
      <c r="L1358" t="s">
        <v>8417</v>
      </c>
      <c r="M1358" t="s">
        <v>1366</v>
      </c>
      <c r="N1358" t="s">
        <v>1359</v>
      </c>
      <c r="O1358" t="s">
        <v>554</v>
      </c>
      <c r="Q1358" t="s">
        <v>8418</v>
      </c>
      <c r="R1358" t="s">
        <v>2809</v>
      </c>
      <c r="S1358" t="s">
        <v>6966</v>
      </c>
      <c r="T1358" t="s">
        <v>6967</v>
      </c>
      <c r="U1358" t="s">
        <v>4796</v>
      </c>
      <c r="V1358" t="s">
        <v>2024</v>
      </c>
      <c r="W1358" t="s">
        <v>245</v>
      </c>
      <c r="X1358" t="s">
        <v>225</v>
      </c>
      <c r="Z1358">
        <v>4</v>
      </c>
      <c r="AA1358" t="s">
        <v>3921</v>
      </c>
      <c r="AB1358" t="s">
        <v>8419</v>
      </c>
      <c r="AC1358">
        <v>46150.849872685183</v>
      </c>
      <c r="AD1358">
        <v>46150</v>
      </c>
      <c r="AE1358" t="s">
        <v>3938</v>
      </c>
      <c r="AG1358" t="s">
        <v>2026</v>
      </c>
      <c r="AH1358">
        <v>6024811273</v>
      </c>
      <c r="AI1358" t="s">
        <v>8420</v>
      </c>
      <c r="AM1358" t="s">
        <v>3925</v>
      </c>
      <c r="AN1358" t="s">
        <v>3926</v>
      </c>
      <c r="AO1358" t="s">
        <v>268</v>
      </c>
      <c r="AP1358" t="s">
        <v>386</v>
      </c>
      <c r="AQ1358" t="s">
        <v>3940</v>
      </c>
      <c r="AU1358" t="s">
        <v>4149</v>
      </c>
      <c r="AV1358" t="s">
        <v>4000</v>
      </c>
      <c r="AW1358" t="s">
        <v>227</v>
      </c>
      <c r="AX1358" t="s">
        <v>226</v>
      </c>
      <c r="AY1358" t="s">
        <v>254</v>
      </c>
      <c r="AZ1358" t="s">
        <v>230</v>
      </c>
      <c r="BA1358" t="s">
        <v>273</v>
      </c>
      <c r="BB1358" t="s">
        <v>380</v>
      </c>
      <c r="BC1358" t="s">
        <v>3927</v>
      </c>
      <c r="BD1358" t="s">
        <v>3927</v>
      </c>
      <c r="BE1358" t="s">
        <v>3927</v>
      </c>
      <c r="BF1358">
        <v>1</v>
      </c>
    </row>
    <row r="1359" spans="1:58" x14ac:dyDescent="0.3">
      <c r="A1359">
        <v>2026</v>
      </c>
      <c r="B1359">
        <v>202605</v>
      </c>
      <c r="C1359">
        <v>5</v>
      </c>
      <c r="D1359" s="14">
        <v>20001621677936</v>
      </c>
      <c r="E1359" t="s">
        <v>2810</v>
      </c>
      <c r="F1359" s="2">
        <v>46145.693032407406</v>
      </c>
      <c r="G1359" s="2">
        <v>46146</v>
      </c>
      <c r="I1359" t="s">
        <v>224</v>
      </c>
      <c r="J1359" t="s">
        <v>230</v>
      </c>
      <c r="L1359" t="s">
        <v>3439</v>
      </c>
      <c r="M1359" t="s">
        <v>309</v>
      </c>
      <c r="N1359" t="s">
        <v>297</v>
      </c>
      <c r="O1359" t="s">
        <v>283</v>
      </c>
      <c r="Q1359" t="s">
        <v>8421</v>
      </c>
      <c r="R1359" t="s">
        <v>2809</v>
      </c>
      <c r="S1359" t="s">
        <v>7380</v>
      </c>
      <c r="T1359" t="s">
        <v>7381</v>
      </c>
      <c r="U1359" t="s">
        <v>4796</v>
      </c>
      <c r="V1359" t="s">
        <v>2024</v>
      </c>
      <c r="W1359" t="s">
        <v>245</v>
      </c>
      <c r="X1359" t="s">
        <v>225</v>
      </c>
      <c r="Z1359">
        <v>4</v>
      </c>
      <c r="AA1359" t="s">
        <v>3921</v>
      </c>
      <c r="AB1359" t="s">
        <v>8422</v>
      </c>
      <c r="AC1359">
        <v>46150.849872685183</v>
      </c>
      <c r="AD1359">
        <v>46150</v>
      </c>
      <c r="AE1359" t="s">
        <v>3938</v>
      </c>
      <c r="AG1359" t="s">
        <v>2026</v>
      </c>
      <c r="AH1359">
        <v>6010838620</v>
      </c>
      <c r="AI1359" t="s">
        <v>8423</v>
      </c>
      <c r="AM1359" t="s">
        <v>3925</v>
      </c>
      <c r="AN1359" t="s">
        <v>3926</v>
      </c>
      <c r="AO1359" t="s">
        <v>268</v>
      </c>
      <c r="AP1359" t="s">
        <v>386</v>
      </c>
      <c r="AQ1359" t="s">
        <v>3940</v>
      </c>
      <c r="AU1359" t="s">
        <v>4149</v>
      </c>
      <c r="AV1359" t="s">
        <v>4000</v>
      </c>
      <c r="AW1359" t="s">
        <v>227</v>
      </c>
      <c r="AX1359" t="s">
        <v>226</v>
      </c>
      <c r="AY1359" t="s">
        <v>254</v>
      </c>
      <c r="AZ1359" t="s">
        <v>230</v>
      </c>
      <c r="BA1359" t="s">
        <v>273</v>
      </c>
      <c r="BB1359" t="s">
        <v>380</v>
      </c>
      <c r="BC1359" t="s">
        <v>3927</v>
      </c>
      <c r="BD1359" t="s">
        <v>3927</v>
      </c>
      <c r="BE1359" t="s">
        <v>3927</v>
      </c>
      <c r="BF1359">
        <v>26</v>
      </c>
    </row>
    <row r="1360" spans="1:58" x14ac:dyDescent="0.3">
      <c r="A1360">
        <v>2026</v>
      </c>
      <c r="B1360">
        <v>202605</v>
      </c>
      <c r="C1360">
        <v>5</v>
      </c>
      <c r="D1360" s="14">
        <v>20001621677660</v>
      </c>
      <c r="E1360" t="s">
        <v>2810</v>
      </c>
      <c r="F1360" s="2">
        <v>46146.372777777775</v>
      </c>
      <c r="G1360" s="2">
        <v>46148</v>
      </c>
      <c r="I1360" t="s">
        <v>224</v>
      </c>
      <c r="J1360" t="s">
        <v>230</v>
      </c>
      <c r="L1360" t="s">
        <v>2483</v>
      </c>
      <c r="M1360" t="s">
        <v>309</v>
      </c>
      <c r="N1360" t="s">
        <v>297</v>
      </c>
      <c r="O1360" t="s">
        <v>283</v>
      </c>
      <c r="Q1360" t="s">
        <v>8424</v>
      </c>
      <c r="R1360" t="s">
        <v>2809</v>
      </c>
      <c r="S1360" t="s">
        <v>1067</v>
      </c>
      <c r="T1360" t="s">
        <v>1068</v>
      </c>
      <c r="U1360" t="s">
        <v>258</v>
      </c>
      <c r="V1360" t="s">
        <v>247</v>
      </c>
      <c r="W1360" t="s">
        <v>245</v>
      </c>
      <c r="X1360" t="s">
        <v>225</v>
      </c>
      <c r="Z1360">
        <v>1</v>
      </c>
      <c r="AA1360" t="s">
        <v>3921</v>
      </c>
      <c r="AB1360" t="s">
        <v>8425</v>
      </c>
      <c r="AC1360">
        <v>46149.692083333335</v>
      </c>
      <c r="AD1360">
        <v>46149</v>
      </c>
      <c r="AE1360" t="s">
        <v>3938</v>
      </c>
      <c r="AG1360" t="s">
        <v>410</v>
      </c>
      <c r="AH1360">
        <v>6108826876</v>
      </c>
      <c r="AI1360" t="s">
        <v>8426</v>
      </c>
      <c r="AM1360" t="s">
        <v>3925</v>
      </c>
      <c r="AN1360" t="s">
        <v>3926</v>
      </c>
      <c r="AO1360" t="s">
        <v>268</v>
      </c>
      <c r="AP1360" t="s">
        <v>304</v>
      </c>
      <c r="AQ1360" t="s">
        <v>3940</v>
      </c>
      <c r="AU1360" t="s">
        <v>4282</v>
      </c>
      <c r="AV1360" t="s">
        <v>4000</v>
      </c>
      <c r="AW1360" t="s">
        <v>320</v>
      </c>
      <c r="AX1360" t="s">
        <v>319</v>
      </c>
      <c r="AY1360" t="s">
        <v>254</v>
      </c>
      <c r="AZ1360" t="s">
        <v>230</v>
      </c>
      <c r="BA1360" t="s">
        <v>395</v>
      </c>
      <c r="BB1360" t="s">
        <v>380</v>
      </c>
      <c r="BC1360" t="s">
        <v>3927</v>
      </c>
      <c r="BD1360" t="s">
        <v>3927</v>
      </c>
      <c r="BE1360" t="s">
        <v>3927</v>
      </c>
      <c r="BF1360">
        <v>12</v>
      </c>
    </row>
    <row r="1361" spans="1:58" x14ac:dyDescent="0.3">
      <c r="A1361">
        <v>2026</v>
      </c>
      <c r="B1361">
        <v>202605</v>
      </c>
      <c r="C1361">
        <v>5</v>
      </c>
      <c r="D1361" s="14">
        <v>20001621677597</v>
      </c>
      <c r="E1361" t="s">
        <v>2810</v>
      </c>
      <c r="F1361" s="2">
        <v>46146.369513888887</v>
      </c>
      <c r="G1361" s="2">
        <v>46147</v>
      </c>
      <c r="I1361" t="s">
        <v>224</v>
      </c>
      <c r="J1361" t="s">
        <v>230</v>
      </c>
      <c r="L1361" t="s">
        <v>8427</v>
      </c>
      <c r="M1361" t="s">
        <v>309</v>
      </c>
      <c r="N1361" t="s">
        <v>297</v>
      </c>
      <c r="O1361" t="s">
        <v>283</v>
      </c>
      <c r="Q1361" t="s">
        <v>8428</v>
      </c>
      <c r="R1361" t="s">
        <v>2809</v>
      </c>
      <c r="S1361" t="s">
        <v>7907</v>
      </c>
      <c r="T1361" t="s">
        <v>7908</v>
      </c>
      <c r="U1361" t="s">
        <v>4008</v>
      </c>
      <c r="V1361" t="s">
        <v>980</v>
      </c>
      <c r="W1361" t="s">
        <v>245</v>
      </c>
      <c r="X1361" t="s">
        <v>387</v>
      </c>
      <c r="Z1361">
        <v>4</v>
      </c>
      <c r="AA1361" t="s">
        <v>3921</v>
      </c>
      <c r="AB1361" t="s">
        <v>8429</v>
      </c>
      <c r="AC1361">
        <v>46153.358344907407</v>
      </c>
      <c r="AD1361">
        <v>46151</v>
      </c>
      <c r="AE1361" t="s">
        <v>3938</v>
      </c>
      <c r="AG1361" t="s">
        <v>5098</v>
      </c>
      <c r="AH1361">
        <v>6108817964</v>
      </c>
      <c r="AI1361" t="s">
        <v>8430</v>
      </c>
      <c r="AM1361" t="s">
        <v>3925</v>
      </c>
      <c r="AN1361" t="s">
        <v>3926</v>
      </c>
      <c r="AO1361" t="s">
        <v>268</v>
      </c>
      <c r="AP1361" t="s">
        <v>386</v>
      </c>
      <c r="AQ1361" t="s">
        <v>3940</v>
      </c>
      <c r="AU1361" t="s">
        <v>4220</v>
      </c>
      <c r="AV1361" t="s">
        <v>4000</v>
      </c>
      <c r="AW1361" t="s">
        <v>921</v>
      </c>
      <c r="AX1361" t="s">
        <v>920</v>
      </c>
      <c r="AY1361" t="s">
        <v>253</v>
      </c>
      <c r="AZ1361" t="s">
        <v>230</v>
      </c>
      <c r="BA1361" t="s">
        <v>273</v>
      </c>
      <c r="BB1361" t="s">
        <v>380</v>
      </c>
      <c r="BC1361" t="s">
        <v>3927</v>
      </c>
      <c r="BD1361" t="s">
        <v>3927</v>
      </c>
      <c r="BE1361" t="s">
        <v>3927</v>
      </c>
      <c r="BF1361">
        <v>12</v>
      </c>
    </row>
    <row r="1362" spans="1:58" x14ac:dyDescent="0.3">
      <c r="A1362">
        <v>2026</v>
      </c>
      <c r="B1362">
        <v>202605</v>
      </c>
      <c r="C1362">
        <v>5</v>
      </c>
      <c r="D1362" s="14">
        <v>20001621676955</v>
      </c>
      <c r="E1362" t="s">
        <v>2810</v>
      </c>
      <c r="F1362" s="2">
        <v>46145.699502314812</v>
      </c>
      <c r="G1362" s="2">
        <v>46146</v>
      </c>
      <c r="I1362" t="s">
        <v>224</v>
      </c>
      <c r="J1362" t="s">
        <v>230</v>
      </c>
      <c r="L1362" t="s">
        <v>3547</v>
      </c>
      <c r="M1362" t="s">
        <v>309</v>
      </c>
      <c r="N1362" t="s">
        <v>297</v>
      </c>
      <c r="O1362" t="s">
        <v>283</v>
      </c>
      <c r="Q1362" t="s">
        <v>8431</v>
      </c>
      <c r="R1362" t="s">
        <v>2809</v>
      </c>
      <c r="S1362" t="s">
        <v>538</v>
      </c>
      <c r="T1362" t="s">
        <v>539</v>
      </c>
      <c r="U1362" t="s">
        <v>258</v>
      </c>
      <c r="V1362" t="s">
        <v>247</v>
      </c>
      <c r="W1362" t="s">
        <v>245</v>
      </c>
      <c r="X1362" t="s">
        <v>225</v>
      </c>
      <c r="Z1362">
        <v>2</v>
      </c>
      <c r="AA1362" t="s">
        <v>3921</v>
      </c>
      <c r="AB1362" t="s">
        <v>8432</v>
      </c>
      <c r="AC1362">
        <v>46148.623182870368</v>
      </c>
      <c r="AD1362">
        <v>46148</v>
      </c>
      <c r="AE1362" t="s">
        <v>3938</v>
      </c>
      <c r="AG1362" t="s">
        <v>248</v>
      </c>
      <c r="AH1362">
        <v>6108829788</v>
      </c>
      <c r="AI1362" t="s">
        <v>8433</v>
      </c>
      <c r="AM1362" t="s">
        <v>3925</v>
      </c>
      <c r="AN1362" t="s">
        <v>3926</v>
      </c>
      <c r="AO1362" t="s">
        <v>268</v>
      </c>
      <c r="AP1362" t="s">
        <v>386</v>
      </c>
      <c r="AQ1362" t="s">
        <v>3940</v>
      </c>
      <c r="AU1362" t="s">
        <v>4422</v>
      </c>
      <c r="AV1362" t="s">
        <v>4000</v>
      </c>
      <c r="AW1362" t="s">
        <v>320</v>
      </c>
      <c r="AX1362" t="s">
        <v>319</v>
      </c>
      <c r="AY1362" t="s">
        <v>254</v>
      </c>
      <c r="AZ1362" t="s">
        <v>230</v>
      </c>
      <c r="BA1362" t="s">
        <v>395</v>
      </c>
      <c r="BB1362" t="s">
        <v>380</v>
      </c>
      <c r="BC1362" t="s">
        <v>3927</v>
      </c>
      <c r="BD1362" t="s">
        <v>3927</v>
      </c>
      <c r="BE1362" t="s">
        <v>3927</v>
      </c>
      <c r="BF1362">
        <v>9</v>
      </c>
    </row>
    <row r="1363" spans="1:58" x14ac:dyDescent="0.3">
      <c r="A1363">
        <v>2026</v>
      </c>
      <c r="B1363">
        <v>202605</v>
      </c>
      <c r="C1363">
        <v>5</v>
      </c>
      <c r="D1363" s="14">
        <v>20001621675692</v>
      </c>
      <c r="E1363" t="s">
        <v>2810</v>
      </c>
      <c r="F1363" s="2">
        <v>46146.374409722222</v>
      </c>
      <c r="G1363" s="2">
        <v>46146</v>
      </c>
      <c r="I1363" t="s">
        <v>224</v>
      </c>
      <c r="J1363" t="s">
        <v>230</v>
      </c>
      <c r="L1363" t="s">
        <v>1741</v>
      </c>
      <c r="M1363" t="s">
        <v>309</v>
      </c>
      <c r="N1363" t="s">
        <v>297</v>
      </c>
      <c r="O1363" t="s">
        <v>283</v>
      </c>
      <c r="Q1363" t="s">
        <v>8434</v>
      </c>
      <c r="R1363" t="s">
        <v>2809</v>
      </c>
      <c r="S1363" t="s">
        <v>935</v>
      </c>
      <c r="T1363" t="s">
        <v>936</v>
      </c>
      <c r="U1363" t="s">
        <v>258</v>
      </c>
      <c r="V1363" t="s">
        <v>247</v>
      </c>
      <c r="W1363" t="s">
        <v>245</v>
      </c>
      <c r="X1363" t="s">
        <v>225</v>
      </c>
      <c r="Z1363">
        <v>2</v>
      </c>
      <c r="AA1363" t="s">
        <v>3921</v>
      </c>
      <c r="AB1363" t="s">
        <v>8435</v>
      </c>
      <c r="AC1363">
        <v>46148.623182870368</v>
      </c>
      <c r="AD1363">
        <v>46148</v>
      </c>
      <c r="AE1363" t="s">
        <v>3938</v>
      </c>
      <c r="AG1363" t="s">
        <v>329</v>
      </c>
      <c r="AH1363">
        <v>6108832807</v>
      </c>
      <c r="AI1363" t="s">
        <v>8436</v>
      </c>
      <c r="AM1363" t="s">
        <v>3925</v>
      </c>
      <c r="AN1363" t="s">
        <v>3926</v>
      </c>
      <c r="AO1363" t="s">
        <v>268</v>
      </c>
      <c r="AP1363" t="s">
        <v>386</v>
      </c>
      <c r="AQ1363" t="s">
        <v>3940</v>
      </c>
      <c r="AU1363" t="s">
        <v>4422</v>
      </c>
      <c r="AV1363" t="s">
        <v>4000</v>
      </c>
      <c r="AW1363" t="s">
        <v>1478</v>
      </c>
      <c r="AX1363" t="s">
        <v>1477</v>
      </c>
      <c r="AY1363" t="s">
        <v>254</v>
      </c>
      <c r="AZ1363" t="s">
        <v>230</v>
      </c>
      <c r="BA1363" t="s">
        <v>273</v>
      </c>
      <c r="BB1363" t="s">
        <v>380</v>
      </c>
      <c r="BC1363" t="s">
        <v>3927</v>
      </c>
      <c r="BD1363" t="s">
        <v>3927</v>
      </c>
      <c r="BE1363" t="s">
        <v>3927</v>
      </c>
      <c r="BF1363">
        <v>12</v>
      </c>
    </row>
    <row r="1364" spans="1:58" x14ac:dyDescent="0.3">
      <c r="A1364">
        <v>2026</v>
      </c>
      <c r="B1364">
        <v>202605</v>
      </c>
      <c r="C1364">
        <v>5</v>
      </c>
      <c r="D1364" s="14">
        <v>20001621675522</v>
      </c>
      <c r="E1364" t="s">
        <v>2810</v>
      </c>
      <c r="F1364" s="2">
        <v>46146.365868055553</v>
      </c>
      <c r="G1364" s="2">
        <v>46147</v>
      </c>
      <c r="I1364" t="s">
        <v>224</v>
      </c>
      <c r="J1364" t="s">
        <v>230</v>
      </c>
      <c r="L1364" t="s">
        <v>657</v>
      </c>
      <c r="M1364" t="s">
        <v>309</v>
      </c>
      <c r="N1364" t="s">
        <v>297</v>
      </c>
      <c r="O1364" t="s">
        <v>283</v>
      </c>
      <c r="Q1364" t="s">
        <v>8437</v>
      </c>
      <c r="R1364" t="s">
        <v>2809</v>
      </c>
      <c r="S1364" t="s">
        <v>7347</v>
      </c>
      <c r="T1364" t="s">
        <v>7348</v>
      </c>
      <c r="U1364" t="s">
        <v>4796</v>
      </c>
      <c r="V1364" t="s">
        <v>2024</v>
      </c>
      <c r="W1364" t="s">
        <v>245</v>
      </c>
      <c r="X1364" t="s">
        <v>225</v>
      </c>
      <c r="Z1364">
        <v>4</v>
      </c>
      <c r="AA1364" t="s">
        <v>3921</v>
      </c>
      <c r="AB1364" t="s">
        <v>8438</v>
      </c>
      <c r="AC1364">
        <v>46153.691145833334</v>
      </c>
      <c r="AD1364">
        <v>46151</v>
      </c>
      <c r="AE1364" t="s">
        <v>3938</v>
      </c>
      <c r="AG1364" t="s">
        <v>2026</v>
      </c>
      <c r="AH1364">
        <v>6108831791</v>
      </c>
      <c r="AI1364" t="s">
        <v>8439</v>
      </c>
      <c r="AM1364" t="s">
        <v>3925</v>
      </c>
      <c r="AN1364" t="s">
        <v>3926</v>
      </c>
      <c r="AO1364" t="s">
        <v>268</v>
      </c>
      <c r="AP1364" t="s">
        <v>386</v>
      </c>
      <c r="AQ1364" t="s">
        <v>3940</v>
      </c>
      <c r="AU1364" t="s">
        <v>4220</v>
      </c>
      <c r="AV1364" t="s">
        <v>4000</v>
      </c>
      <c r="AW1364" t="s">
        <v>320</v>
      </c>
      <c r="AX1364" t="s">
        <v>319</v>
      </c>
      <c r="AY1364" t="s">
        <v>254</v>
      </c>
      <c r="AZ1364" t="s">
        <v>230</v>
      </c>
      <c r="BA1364" t="s">
        <v>395</v>
      </c>
      <c r="BB1364" t="s">
        <v>380</v>
      </c>
      <c r="BC1364" t="s">
        <v>3927</v>
      </c>
      <c r="BD1364" t="s">
        <v>3927</v>
      </c>
      <c r="BE1364" t="s">
        <v>3927</v>
      </c>
      <c r="BF1364">
        <v>12</v>
      </c>
    </row>
    <row r="1365" spans="1:58" x14ac:dyDescent="0.3">
      <c r="A1365">
        <v>2026</v>
      </c>
      <c r="B1365">
        <v>202605</v>
      </c>
      <c r="C1365">
        <v>5</v>
      </c>
      <c r="D1365" s="14">
        <v>20001621675241</v>
      </c>
      <c r="E1365" t="s">
        <v>2810</v>
      </c>
      <c r="F1365" s="2">
        <v>46146.343229166669</v>
      </c>
      <c r="G1365" s="2">
        <v>46147</v>
      </c>
      <c r="I1365" t="s">
        <v>224</v>
      </c>
      <c r="J1365" t="s">
        <v>230</v>
      </c>
      <c r="L1365" t="s">
        <v>8440</v>
      </c>
      <c r="M1365" t="s">
        <v>902</v>
      </c>
      <c r="N1365" t="s">
        <v>752</v>
      </c>
      <c r="O1365" t="s">
        <v>623</v>
      </c>
      <c r="Q1365" t="s">
        <v>8441</v>
      </c>
      <c r="R1365" t="s">
        <v>2809</v>
      </c>
      <c r="S1365" t="s">
        <v>515</v>
      </c>
      <c r="T1365" t="s">
        <v>522</v>
      </c>
      <c r="U1365" t="s">
        <v>258</v>
      </c>
      <c r="V1365" t="s">
        <v>247</v>
      </c>
      <c r="W1365" t="s">
        <v>245</v>
      </c>
      <c r="X1365" t="s">
        <v>225</v>
      </c>
      <c r="Z1365">
        <v>1</v>
      </c>
      <c r="AA1365" t="s">
        <v>3921</v>
      </c>
      <c r="AB1365" t="s">
        <v>8442</v>
      </c>
      <c r="AC1365">
        <v>46148.623182870368</v>
      </c>
      <c r="AD1365">
        <v>46148</v>
      </c>
      <c r="AE1365" t="s">
        <v>3938</v>
      </c>
      <c r="AG1365" t="s">
        <v>410</v>
      </c>
      <c r="AH1365">
        <v>6028893025</v>
      </c>
      <c r="AI1365" t="s">
        <v>8443</v>
      </c>
      <c r="AM1365" t="s">
        <v>3925</v>
      </c>
      <c r="AN1365" t="s">
        <v>5149</v>
      </c>
      <c r="AO1365" t="s">
        <v>268</v>
      </c>
      <c r="AP1365" t="s">
        <v>249</v>
      </c>
      <c r="AQ1365" t="s">
        <v>3940</v>
      </c>
      <c r="AU1365" t="s">
        <v>4282</v>
      </c>
      <c r="AV1365" t="s">
        <v>4000</v>
      </c>
      <c r="AW1365" t="s">
        <v>227</v>
      </c>
      <c r="AX1365" t="s">
        <v>226</v>
      </c>
      <c r="AY1365" t="s">
        <v>254</v>
      </c>
      <c r="AZ1365" t="s">
        <v>230</v>
      </c>
      <c r="BA1365" t="s">
        <v>273</v>
      </c>
      <c r="BB1365" t="s">
        <v>380</v>
      </c>
      <c r="BC1365" t="s">
        <v>3927</v>
      </c>
      <c r="BD1365" t="s">
        <v>3927</v>
      </c>
      <c r="BE1365" t="s">
        <v>3927</v>
      </c>
      <c r="BF1365">
        <v>16</v>
      </c>
    </row>
    <row r="1366" spans="1:58" x14ac:dyDescent="0.3">
      <c r="A1366">
        <v>2026</v>
      </c>
      <c r="B1366">
        <v>202605</v>
      </c>
      <c r="C1366">
        <v>5</v>
      </c>
      <c r="D1366" s="14">
        <v>20001621667826</v>
      </c>
      <c r="E1366" t="s">
        <v>2810</v>
      </c>
      <c r="F1366" s="2">
        <v>46146.378333333334</v>
      </c>
      <c r="G1366" s="2">
        <v>46146</v>
      </c>
      <c r="I1366" t="s">
        <v>224</v>
      </c>
      <c r="J1366" t="s">
        <v>230</v>
      </c>
      <c r="L1366" t="s">
        <v>729</v>
      </c>
      <c r="M1366" t="s">
        <v>1336</v>
      </c>
      <c r="N1366" t="s">
        <v>546</v>
      </c>
      <c r="O1366" t="s">
        <v>554</v>
      </c>
      <c r="Q1366" t="s">
        <v>8444</v>
      </c>
      <c r="R1366" t="s">
        <v>2809</v>
      </c>
      <c r="S1366" t="s">
        <v>5055</v>
      </c>
      <c r="T1366" t="s">
        <v>5056</v>
      </c>
      <c r="U1366" t="s">
        <v>3034</v>
      </c>
      <c r="V1366" t="s">
        <v>3994</v>
      </c>
      <c r="W1366" t="s">
        <v>245</v>
      </c>
      <c r="X1366" t="s">
        <v>387</v>
      </c>
      <c r="Z1366">
        <v>1</v>
      </c>
      <c r="AA1366" t="s">
        <v>3921</v>
      </c>
      <c r="AB1366" t="s">
        <v>8445</v>
      </c>
      <c r="AC1366">
        <v>46147.629444444443</v>
      </c>
      <c r="AD1366">
        <v>46147</v>
      </c>
      <c r="AE1366" t="s">
        <v>3938</v>
      </c>
      <c r="AG1366" t="s">
        <v>4828</v>
      </c>
      <c r="AH1366">
        <v>6102239566</v>
      </c>
      <c r="AI1366" t="s">
        <v>8446</v>
      </c>
      <c r="AM1366" t="s">
        <v>3925</v>
      </c>
      <c r="AN1366" t="s">
        <v>3926</v>
      </c>
      <c r="AO1366" t="s">
        <v>268</v>
      </c>
      <c r="AP1366" t="s">
        <v>304</v>
      </c>
      <c r="AQ1366" t="s">
        <v>3940</v>
      </c>
      <c r="AU1366" t="s">
        <v>4282</v>
      </c>
      <c r="AV1366" t="s">
        <v>4000</v>
      </c>
      <c r="AW1366" t="s">
        <v>447</v>
      </c>
      <c r="AX1366" t="s">
        <v>446</v>
      </c>
      <c r="AY1366" t="s">
        <v>253</v>
      </c>
      <c r="AZ1366" t="s">
        <v>230</v>
      </c>
      <c r="BA1366" t="s">
        <v>273</v>
      </c>
      <c r="BB1366" t="s">
        <v>380</v>
      </c>
      <c r="BC1366" t="s">
        <v>3927</v>
      </c>
      <c r="BD1366" t="s">
        <v>3927</v>
      </c>
      <c r="BE1366" t="s">
        <v>3927</v>
      </c>
      <c r="BF1366">
        <v>26</v>
      </c>
    </row>
    <row r="1367" spans="1:58" x14ac:dyDescent="0.3">
      <c r="A1367">
        <v>2026</v>
      </c>
      <c r="B1367">
        <v>202605</v>
      </c>
      <c r="C1367">
        <v>5</v>
      </c>
      <c r="D1367" s="14">
        <v>20001621667134</v>
      </c>
      <c r="E1367" t="s">
        <v>2810</v>
      </c>
      <c r="F1367" s="2">
        <v>46145.823206018518</v>
      </c>
      <c r="G1367" s="2">
        <v>46146</v>
      </c>
      <c r="I1367" t="s">
        <v>224</v>
      </c>
      <c r="J1367" t="s">
        <v>230</v>
      </c>
      <c r="L1367" t="s">
        <v>8447</v>
      </c>
      <c r="M1367" t="s">
        <v>1831</v>
      </c>
      <c r="N1367" t="s">
        <v>353</v>
      </c>
      <c r="O1367" t="s">
        <v>283</v>
      </c>
      <c r="Q1367" t="s">
        <v>8448</v>
      </c>
      <c r="R1367" t="s">
        <v>2809</v>
      </c>
      <c r="S1367" t="s">
        <v>1067</v>
      </c>
      <c r="T1367" t="s">
        <v>1068</v>
      </c>
      <c r="U1367" t="s">
        <v>258</v>
      </c>
      <c r="V1367" t="s">
        <v>247</v>
      </c>
      <c r="W1367" t="s">
        <v>245</v>
      </c>
      <c r="X1367" t="s">
        <v>387</v>
      </c>
      <c r="Z1367">
        <v>2</v>
      </c>
      <c r="AA1367" t="s">
        <v>3921</v>
      </c>
      <c r="AB1367" t="s">
        <v>8449</v>
      </c>
      <c r="AC1367">
        <v>46148.623182870368</v>
      </c>
      <c r="AD1367">
        <v>46148</v>
      </c>
      <c r="AE1367" t="s">
        <v>3938</v>
      </c>
      <c r="AG1367" t="s">
        <v>410</v>
      </c>
      <c r="AH1367">
        <v>6108815928</v>
      </c>
      <c r="AI1367" t="s">
        <v>8450</v>
      </c>
      <c r="AM1367" t="s">
        <v>3925</v>
      </c>
      <c r="AN1367" t="s">
        <v>3926</v>
      </c>
      <c r="AO1367" t="s">
        <v>268</v>
      </c>
      <c r="AP1367" t="s">
        <v>386</v>
      </c>
      <c r="AQ1367" t="s">
        <v>3940</v>
      </c>
      <c r="AU1367" t="s">
        <v>4422</v>
      </c>
      <c r="AV1367" t="s">
        <v>4000</v>
      </c>
      <c r="AW1367" t="s">
        <v>4955</v>
      </c>
      <c r="AX1367" t="s">
        <v>4956</v>
      </c>
      <c r="AY1367" t="s">
        <v>253</v>
      </c>
      <c r="AZ1367" t="s">
        <v>230</v>
      </c>
      <c r="BA1367" t="s">
        <v>395</v>
      </c>
      <c r="BB1367" t="s">
        <v>380</v>
      </c>
      <c r="BC1367" t="s">
        <v>3927</v>
      </c>
      <c r="BD1367" t="s">
        <v>3927</v>
      </c>
      <c r="BE1367" t="s">
        <v>3927</v>
      </c>
      <c r="BF1367">
        <v>9</v>
      </c>
    </row>
    <row r="1368" spans="1:58" x14ac:dyDescent="0.3">
      <c r="A1368">
        <v>2026</v>
      </c>
      <c r="B1368">
        <v>202605</v>
      </c>
      <c r="C1368">
        <v>5</v>
      </c>
      <c r="D1368" s="14">
        <v>20001621666942</v>
      </c>
      <c r="E1368" t="s">
        <v>2810</v>
      </c>
      <c r="F1368" s="2">
        <v>46145.664872685185</v>
      </c>
      <c r="G1368" s="2">
        <v>46147</v>
      </c>
      <c r="I1368" t="s">
        <v>224</v>
      </c>
      <c r="J1368" t="s">
        <v>230</v>
      </c>
      <c r="L1368" t="s">
        <v>3335</v>
      </c>
      <c r="M1368" t="s">
        <v>309</v>
      </c>
      <c r="N1368" t="s">
        <v>297</v>
      </c>
      <c r="O1368" t="s">
        <v>283</v>
      </c>
      <c r="Q1368" t="s">
        <v>8451</v>
      </c>
      <c r="R1368" t="s">
        <v>2809</v>
      </c>
      <c r="S1368" t="s">
        <v>538</v>
      </c>
      <c r="T1368" t="s">
        <v>539</v>
      </c>
      <c r="U1368" t="s">
        <v>258</v>
      </c>
      <c r="V1368" t="s">
        <v>247</v>
      </c>
      <c r="W1368" t="s">
        <v>245</v>
      </c>
      <c r="X1368" t="s">
        <v>387</v>
      </c>
      <c r="Z1368">
        <v>1</v>
      </c>
      <c r="AA1368" t="s">
        <v>3921</v>
      </c>
      <c r="AB1368" t="s">
        <v>8452</v>
      </c>
      <c r="AC1368">
        <v>46148.623182870368</v>
      </c>
      <c r="AD1368">
        <v>46148</v>
      </c>
      <c r="AE1368" t="s">
        <v>3938</v>
      </c>
      <c r="AG1368" t="s">
        <v>248</v>
      </c>
      <c r="AH1368">
        <v>6007903652</v>
      </c>
      <c r="AI1368" t="s">
        <v>8453</v>
      </c>
      <c r="AM1368" t="s">
        <v>3925</v>
      </c>
      <c r="AN1368" t="s">
        <v>3926</v>
      </c>
      <c r="AO1368" t="s">
        <v>268</v>
      </c>
      <c r="AP1368" t="s">
        <v>304</v>
      </c>
      <c r="AQ1368" t="s">
        <v>3940</v>
      </c>
      <c r="AU1368" t="s">
        <v>4282</v>
      </c>
      <c r="AV1368" t="s">
        <v>4000</v>
      </c>
      <c r="AW1368" t="s">
        <v>447</v>
      </c>
      <c r="AX1368" t="s">
        <v>446</v>
      </c>
      <c r="AY1368" t="s">
        <v>253</v>
      </c>
      <c r="AZ1368" t="s">
        <v>230</v>
      </c>
      <c r="BA1368" t="s">
        <v>273</v>
      </c>
      <c r="BB1368" t="s">
        <v>380</v>
      </c>
      <c r="BC1368" t="s">
        <v>3927</v>
      </c>
      <c r="BD1368" t="s">
        <v>3927</v>
      </c>
      <c r="BE1368" t="s">
        <v>3927</v>
      </c>
      <c r="BF1368">
        <v>20</v>
      </c>
    </row>
    <row r="1369" spans="1:58" x14ac:dyDescent="0.3">
      <c r="A1369">
        <v>2026</v>
      </c>
      <c r="B1369">
        <v>202605</v>
      </c>
      <c r="C1369">
        <v>5</v>
      </c>
      <c r="D1369" s="14">
        <v>20001621659735</v>
      </c>
      <c r="E1369" t="s">
        <v>2810</v>
      </c>
      <c r="F1369" s="2">
        <v>46146.233761574076</v>
      </c>
      <c r="G1369" s="2">
        <v>46147</v>
      </c>
      <c r="I1369" t="s">
        <v>224</v>
      </c>
      <c r="J1369" t="s">
        <v>230</v>
      </c>
      <c r="L1369" t="s">
        <v>8454</v>
      </c>
      <c r="M1369" t="s">
        <v>309</v>
      </c>
      <c r="N1369" t="s">
        <v>297</v>
      </c>
      <c r="O1369" t="s">
        <v>283</v>
      </c>
      <c r="Q1369" t="s">
        <v>8455</v>
      </c>
      <c r="R1369" t="s">
        <v>2809</v>
      </c>
      <c r="S1369" t="s">
        <v>4807</v>
      </c>
      <c r="T1369" t="s">
        <v>4808</v>
      </c>
      <c r="U1369" t="s">
        <v>3034</v>
      </c>
      <c r="V1369" t="s">
        <v>4809</v>
      </c>
      <c r="W1369" t="s">
        <v>245</v>
      </c>
      <c r="X1369" t="s">
        <v>225</v>
      </c>
      <c r="Z1369">
        <v>0</v>
      </c>
      <c r="AA1369" t="s">
        <v>3921</v>
      </c>
      <c r="AB1369" t="s">
        <v>4810</v>
      </c>
      <c r="AC1369">
        <v>46148.655300925922</v>
      </c>
      <c r="AD1369">
        <v>46147</v>
      </c>
      <c r="AE1369" t="s">
        <v>4811</v>
      </c>
      <c r="AG1369" t="s">
        <v>4812</v>
      </c>
      <c r="AH1369">
        <v>6108803106</v>
      </c>
      <c r="AI1369" t="s">
        <v>8456</v>
      </c>
      <c r="AM1369" t="s">
        <v>3925</v>
      </c>
      <c r="AN1369" t="s">
        <v>3926</v>
      </c>
      <c r="AO1369" t="s">
        <v>4814</v>
      </c>
      <c r="AP1369" t="s">
        <v>386</v>
      </c>
      <c r="AQ1369" t="s">
        <v>4815</v>
      </c>
      <c r="AU1369" t="s">
        <v>7260</v>
      </c>
      <c r="AV1369" t="s">
        <v>4817</v>
      </c>
      <c r="AW1369" t="s">
        <v>320</v>
      </c>
      <c r="AX1369" t="s">
        <v>319</v>
      </c>
      <c r="AY1369" t="s">
        <v>254</v>
      </c>
      <c r="AZ1369" t="s">
        <v>230</v>
      </c>
      <c r="BA1369" t="s">
        <v>395</v>
      </c>
      <c r="BB1369" t="s">
        <v>380</v>
      </c>
      <c r="BC1369" t="s">
        <v>3927</v>
      </c>
      <c r="BD1369" t="s">
        <v>3927</v>
      </c>
      <c r="BE1369" t="s">
        <v>3927</v>
      </c>
      <c r="BF1369">
        <v>12</v>
      </c>
    </row>
    <row r="1370" spans="1:58" x14ac:dyDescent="0.3">
      <c r="A1370">
        <v>2026</v>
      </c>
      <c r="B1370">
        <v>202605</v>
      </c>
      <c r="C1370">
        <v>5</v>
      </c>
      <c r="D1370" s="14">
        <v>20001621593393</v>
      </c>
      <c r="E1370" t="s">
        <v>2810</v>
      </c>
      <c r="F1370" s="2">
        <v>46145.679131944446</v>
      </c>
      <c r="G1370" s="2">
        <v>46148</v>
      </c>
      <c r="I1370" t="s">
        <v>224</v>
      </c>
      <c r="J1370" t="s">
        <v>230</v>
      </c>
      <c r="L1370" t="s">
        <v>8457</v>
      </c>
      <c r="M1370" t="s">
        <v>4232</v>
      </c>
      <c r="N1370" t="s">
        <v>353</v>
      </c>
      <c r="O1370" t="s">
        <v>283</v>
      </c>
      <c r="Q1370" t="s">
        <v>8458</v>
      </c>
      <c r="R1370" t="s">
        <v>2809</v>
      </c>
      <c r="S1370" t="s">
        <v>4807</v>
      </c>
      <c r="T1370" t="s">
        <v>4808</v>
      </c>
      <c r="U1370" t="s">
        <v>3034</v>
      </c>
      <c r="V1370" t="s">
        <v>4809</v>
      </c>
      <c r="W1370" t="s">
        <v>245</v>
      </c>
      <c r="X1370" t="s">
        <v>225</v>
      </c>
      <c r="Z1370">
        <v>0</v>
      </c>
      <c r="AA1370" t="s">
        <v>3921</v>
      </c>
      <c r="AB1370" t="s">
        <v>4810</v>
      </c>
      <c r="AC1370">
        <v>46149.597546296296</v>
      </c>
      <c r="AD1370">
        <v>46148</v>
      </c>
      <c r="AE1370" t="s">
        <v>4811</v>
      </c>
      <c r="AG1370" t="s">
        <v>4812</v>
      </c>
      <c r="AH1370">
        <v>6108808962</v>
      </c>
      <c r="AI1370" t="s">
        <v>8459</v>
      </c>
      <c r="AM1370" t="s">
        <v>3925</v>
      </c>
      <c r="AN1370" t="s">
        <v>3926</v>
      </c>
      <c r="AO1370" t="s">
        <v>4814</v>
      </c>
      <c r="AP1370" t="s">
        <v>386</v>
      </c>
      <c r="AQ1370" t="s">
        <v>4815</v>
      </c>
      <c r="AU1370" t="s">
        <v>6415</v>
      </c>
      <c r="AV1370" t="s">
        <v>4817</v>
      </c>
      <c r="AW1370" t="s">
        <v>1525</v>
      </c>
      <c r="AX1370" t="s">
        <v>1524</v>
      </c>
      <c r="AY1370" t="s">
        <v>254</v>
      </c>
      <c r="AZ1370" t="s">
        <v>230</v>
      </c>
      <c r="BA1370" t="s">
        <v>395</v>
      </c>
      <c r="BB1370" t="s">
        <v>380</v>
      </c>
      <c r="BC1370" t="s">
        <v>3927</v>
      </c>
      <c r="BD1370" t="s">
        <v>3927</v>
      </c>
      <c r="BE1370" t="s">
        <v>3927</v>
      </c>
      <c r="BF1370">
        <v>9</v>
      </c>
    </row>
    <row r="1371" spans="1:58" x14ac:dyDescent="0.3">
      <c r="A1371">
        <v>2026</v>
      </c>
      <c r="B1371">
        <v>202605</v>
      </c>
      <c r="C1371">
        <v>5</v>
      </c>
      <c r="D1371" s="14">
        <v>20001621593390</v>
      </c>
      <c r="E1371" t="s">
        <v>2810</v>
      </c>
      <c r="F1371" s="2">
        <v>46145.676527777781</v>
      </c>
      <c r="G1371" s="2">
        <v>46148</v>
      </c>
      <c r="I1371" t="s">
        <v>224</v>
      </c>
      <c r="J1371" t="s">
        <v>230</v>
      </c>
      <c r="M1371" t="s">
        <v>261</v>
      </c>
      <c r="N1371" t="s">
        <v>237</v>
      </c>
      <c r="O1371" t="s">
        <v>257</v>
      </c>
      <c r="Q1371" t="s">
        <v>8460</v>
      </c>
      <c r="R1371" t="s">
        <v>2809</v>
      </c>
      <c r="S1371" t="s">
        <v>4807</v>
      </c>
      <c r="T1371" t="s">
        <v>4808</v>
      </c>
      <c r="U1371" t="s">
        <v>3034</v>
      </c>
      <c r="V1371" t="s">
        <v>4809</v>
      </c>
      <c r="W1371" t="s">
        <v>245</v>
      </c>
      <c r="X1371" t="s">
        <v>387</v>
      </c>
      <c r="Z1371">
        <v>0</v>
      </c>
      <c r="AA1371" t="s">
        <v>3921</v>
      </c>
      <c r="AB1371" t="s">
        <v>4810</v>
      </c>
      <c r="AC1371">
        <v>46149.597546296296</v>
      </c>
      <c r="AD1371">
        <v>46148</v>
      </c>
      <c r="AE1371" t="s">
        <v>4811</v>
      </c>
      <c r="AG1371" t="s">
        <v>4812</v>
      </c>
      <c r="AH1371">
        <v>6108808961</v>
      </c>
      <c r="AI1371" t="s">
        <v>8461</v>
      </c>
      <c r="AM1371" t="s">
        <v>3925</v>
      </c>
      <c r="AN1371" t="s">
        <v>3926</v>
      </c>
      <c r="AO1371" t="s">
        <v>4814</v>
      </c>
      <c r="AP1371" t="s">
        <v>853</v>
      </c>
      <c r="AQ1371" t="s">
        <v>4815</v>
      </c>
      <c r="AU1371" t="s">
        <v>6415</v>
      </c>
      <c r="AV1371" t="s">
        <v>4817</v>
      </c>
      <c r="AW1371" t="s">
        <v>389</v>
      </c>
      <c r="AX1371" t="s">
        <v>388</v>
      </c>
      <c r="AY1371" t="s">
        <v>253</v>
      </c>
      <c r="AZ1371" t="s">
        <v>230</v>
      </c>
      <c r="BA1371" t="s">
        <v>395</v>
      </c>
      <c r="BB1371" t="s">
        <v>380</v>
      </c>
      <c r="BC1371" t="s">
        <v>3927</v>
      </c>
      <c r="BD1371" t="s">
        <v>3927</v>
      </c>
      <c r="BE1371" t="s">
        <v>3927</v>
      </c>
      <c r="BF1371">
        <v>9</v>
      </c>
    </row>
    <row r="1372" spans="1:58" x14ac:dyDescent="0.3">
      <c r="A1372">
        <v>2026</v>
      </c>
      <c r="B1372">
        <v>202605</v>
      </c>
      <c r="C1372">
        <v>5</v>
      </c>
      <c r="D1372" s="14">
        <v>20001621593012</v>
      </c>
      <c r="E1372" t="s">
        <v>2810</v>
      </c>
      <c r="F1372" s="2">
        <v>46145.389282407406</v>
      </c>
      <c r="G1372" s="2">
        <v>46145</v>
      </c>
      <c r="I1372" t="s">
        <v>224</v>
      </c>
      <c r="J1372" t="s">
        <v>230</v>
      </c>
      <c r="M1372" t="s">
        <v>309</v>
      </c>
      <c r="N1372" t="s">
        <v>297</v>
      </c>
      <c r="O1372" t="s">
        <v>283</v>
      </c>
      <c r="Q1372" t="s">
        <v>8462</v>
      </c>
      <c r="R1372" t="s">
        <v>2809</v>
      </c>
      <c r="S1372" t="s">
        <v>4807</v>
      </c>
      <c r="T1372" t="s">
        <v>4808</v>
      </c>
      <c r="U1372" t="s">
        <v>3034</v>
      </c>
      <c r="V1372" t="s">
        <v>4809</v>
      </c>
      <c r="W1372" t="s">
        <v>245</v>
      </c>
      <c r="X1372" t="s">
        <v>387</v>
      </c>
      <c r="Z1372">
        <v>0</v>
      </c>
      <c r="AA1372" t="s">
        <v>3921</v>
      </c>
      <c r="AB1372" t="s">
        <v>4810</v>
      </c>
      <c r="AC1372">
        <v>46146.59783564815</v>
      </c>
      <c r="AD1372">
        <v>46145</v>
      </c>
      <c r="AE1372" t="s">
        <v>4811</v>
      </c>
      <c r="AG1372" t="s">
        <v>4812</v>
      </c>
      <c r="AH1372">
        <v>6108808903</v>
      </c>
      <c r="AI1372" t="s">
        <v>8463</v>
      </c>
      <c r="AM1372" t="s">
        <v>3925</v>
      </c>
      <c r="AN1372" t="s">
        <v>3926</v>
      </c>
      <c r="AO1372" t="s">
        <v>4814</v>
      </c>
      <c r="AP1372" t="s">
        <v>386</v>
      </c>
      <c r="AQ1372" t="s">
        <v>4815</v>
      </c>
      <c r="AU1372" t="s">
        <v>8464</v>
      </c>
      <c r="AV1372" t="s">
        <v>4817</v>
      </c>
      <c r="AW1372" t="s">
        <v>389</v>
      </c>
      <c r="AX1372" t="s">
        <v>388</v>
      </c>
      <c r="AY1372" t="s">
        <v>253</v>
      </c>
      <c r="AZ1372" t="s">
        <v>230</v>
      </c>
      <c r="BA1372" t="s">
        <v>395</v>
      </c>
      <c r="BB1372" t="s">
        <v>380</v>
      </c>
      <c r="BC1372" t="s">
        <v>3927</v>
      </c>
      <c r="BD1372" t="s">
        <v>3927</v>
      </c>
      <c r="BE1372" t="s">
        <v>3927</v>
      </c>
      <c r="BF1372">
        <v>9</v>
      </c>
    </row>
    <row r="1373" spans="1:58" x14ac:dyDescent="0.3">
      <c r="A1373">
        <v>2026</v>
      </c>
      <c r="B1373">
        <v>202605</v>
      </c>
      <c r="C1373">
        <v>5</v>
      </c>
      <c r="D1373" s="14">
        <v>20001621592344</v>
      </c>
      <c r="E1373" t="s">
        <v>2810</v>
      </c>
      <c r="F1373" s="2">
        <v>46145.607789351852</v>
      </c>
      <c r="G1373" s="2">
        <v>46146</v>
      </c>
      <c r="I1373" t="s">
        <v>224</v>
      </c>
      <c r="J1373" t="s">
        <v>230</v>
      </c>
      <c r="L1373" t="s">
        <v>8465</v>
      </c>
      <c r="M1373" t="s">
        <v>809</v>
      </c>
      <c r="N1373" t="s">
        <v>237</v>
      </c>
      <c r="O1373" t="s">
        <v>257</v>
      </c>
      <c r="Q1373" t="s">
        <v>8466</v>
      </c>
      <c r="R1373" t="s">
        <v>2809</v>
      </c>
      <c r="S1373" t="s">
        <v>4807</v>
      </c>
      <c r="T1373" t="s">
        <v>4808</v>
      </c>
      <c r="U1373" t="s">
        <v>3034</v>
      </c>
      <c r="V1373" t="s">
        <v>4809</v>
      </c>
      <c r="W1373" t="s">
        <v>245</v>
      </c>
      <c r="X1373" t="s">
        <v>225</v>
      </c>
      <c r="Z1373">
        <v>0</v>
      </c>
      <c r="AA1373" t="s">
        <v>3921</v>
      </c>
      <c r="AB1373" t="s">
        <v>4810</v>
      </c>
      <c r="AC1373">
        <v>46147.474293981482</v>
      </c>
      <c r="AD1373">
        <v>46146</v>
      </c>
      <c r="AE1373" t="s">
        <v>4811</v>
      </c>
      <c r="AG1373" t="s">
        <v>4812</v>
      </c>
      <c r="AH1373">
        <v>6108810939</v>
      </c>
      <c r="AI1373" t="s">
        <v>8467</v>
      </c>
      <c r="AM1373" t="s">
        <v>3925</v>
      </c>
      <c r="AN1373" t="s">
        <v>3926</v>
      </c>
      <c r="AO1373" t="s">
        <v>4814</v>
      </c>
      <c r="AP1373" t="s">
        <v>693</v>
      </c>
      <c r="AQ1373" t="s">
        <v>4815</v>
      </c>
      <c r="AU1373" t="s">
        <v>8271</v>
      </c>
      <c r="AV1373" t="s">
        <v>4817</v>
      </c>
      <c r="AW1373" t="s">
        <v>320</v>
      </c>
      <c r="AX1373" t="s">
        <v>319</v>
      </c>
      <c r="AY1373" t="s">
        <v>254</v>
      </c>
      <c r="AZ1373" t="s">
        <v>230</v>
      </c>
      <c r="BA1373" t="s">
        <v>344</v>
      </c>
      <c r="BB1373" t="s">
        <v>232</v>
      </c>
      <c r="BC1373" t="s">
        <v>3927</v>
      </c>
      <c r="BD1373" t="s">
        <v>3927</v>
      </c>
      <c r="BE1373" t="s">
        <v>3927</v>
      </c>
      <c r="BF1373">
        <v>9</v>
      </c>
    </row>
    <row r="1374" spans="1:58" x14ac:dyDescent="0.3">
      <c r="A1374">
        <v>2026</v>
      </c>
      <c r="B1374">
        <v>202605</v>
      </c>
      <c r="C1374">
        <v>5</v>
      </c>
      <c r="D1374" s="14">
        <v>20001621590810</v>
      </c>
      <c r="E1374" t="s">
        <v>2810</v>
      </c>
      <c r="F1374" s="2">
        <v>46145.870821759258</v>
      </c>
      <c r="G1374" s="2">
        <v>46149</v>
      </c>
      <c r="I1374" t="s">
        <v>224</v>
      </c>
      <c r="J1374" t="s">
        <v>230</v>
      </c>
      <c r="L1374" t="s">
        <v>8468</v>
      </c>
      <c r="M1374" t="s">
        <v>309</v>
      </c>
      <c r="N1374" t="s">
        <v>297</v>
      </c>
      <c r="O1374" t="s">
        <v>283</v>
      </c>
      <c r="Q1374" t="s">
        <v>8469</v>
      </c>
      <c r="R1374" t="s">
        <v>2809</v>
      </c>
      <c r="S1374" t="s">
        <v>4807</v>
      </c>
      <c r="T1374" t="s">
        <v>4808</v>
      </c>
      <c r="U1374" t="s">
        <v>3034</v>
      </c>
      <c r="V1374" t="s">
        <v>4809</v>
      </c>
      <c r="W1374" t="s">
        <v>245</v>
      </c>
      <c r="X1374" t="s">
        <v>225</v>
      </c>
      <c r="Z1374">
        <v>0</v>
      </c>
      <c r="AA1374" t="s">
        <v>3921</v>
      </c>
      <c r="AB1374" t="s">
        <v>4810</v>
      </c>
      <c r="AC1374">
        <v>46150.776493055557</v>
      </c>
      <c r="AD1374">
        <v>46149</v>
      </c>
      <c r="AE1374" t="s">
        <v>4811</v>
      </c>
      <c r="AG1374" t="s">
        <v>4812</v>
      </c>
      <c r="AH1374">
        <v>6108808030</v>
      </c>
      <c r="AI1374" t="s">
        <v>8470</v>
      </c>
      <c r="AM1374" t="s">
        <v>3925</v>
      </c>
      <c r="AN1374" t="s">
        <v>3926</v>
      </c>
      <c r="AO1374" t="s">
        <v>4814</v>
      </c>
      <c r="AP1374" t="s">
        <v>304</v>
      </c>
      <c r="AQ1374" t="s">
        <v>4815</v>
      </c>
      <c r="AU1374" t="s">
        <v>5728</v>
      </c>
      <c r="AV1374" t="s">
        <v>4817</v>
      </c>
      <c r="AW1374" t="s">
        <v>320</v>
      </c>
      <c r="AX1374" t="s">
        <v>319</v>
      </c>
      <c r="AY1374" t="s">
        <v>254</v>
      </c>
      <c r="AZ1374" t="s">
        <v>230</v>
      </c>
      <c r="BA1374" t="s">
        <v>273</v>
      </c>
      <c r="BB1374" t="s">
        <v>380</v>
      </c>
      <c r="BC1374" t="s">
        <v>3927</v>
      </c>
      <c r="BD1374" t="s">
        <v>3927</v>
      </c>
      <c r="BE1374" t="s">
        <v>3927</v>
      </c>
      <c r="BF1374">
        <v>9</v>
      </c>
    </row>
    <row r="1375" spans="1:58" x14ac:dyDescent="0.3">
      <c r="A1375">
        <v>2026</v>
      </c>
      <c r="B1375">
        <v>202605</v>
      </c>
      <c r="C1375">
        <v>5</v>
      </c>
      <c r="D1375" s="14">
        <v>20001621590060</v>
      </c>
      <c r="E1375" t="s">
        <v>2810</v>
      </c>
      <c r="F1375" s="2">
        <v>46145.277743055558</v>
      </c>
      <c r="G1375" s="2">
        <v>46146</v>
      </c>
      <c r="I1375" t="s">
        <v>224</v>
      </c>
      <c r="J1375" t="s">
        <v>230</v>
      </c>
      <c r="L1375" t="s">
        <v>8471</v>
      </c>
      <c r="M1375" t="s">
        <v>694</v>
      </c>
      <c r="N1375" t="s">
        <v>322</v>
      </c>
      <c r="O1375" t="s">
        <v>331</v>
      </c>
      <c r="Q1375" t="s">
        <v>8472</v>
      </c>
      <c r="R1375" t="s">
        <v>2809</v>
      </c>
      <c r="S1375" t="s">
        <v>4807</v>
      </c>
      <c r="T1375" t="s">
        <v>4808</v>
      </c>
      <c r="U1375" t="s">
        <v>3034</v>
      </c>
      <c r="V1375" t="s">
        <v>4809</v>
      </c>
      <c r="W1375" t="s">
        <v>245</v>
      </c>
      <c r="X1375" t="s">
        <v>225</v>
      </c>
      <c r="Z1375">
        <v>0</v>
      </c>
      <c r="AA1375" t="s">
        <v>3921</v>
      </c>
      <c r="AB1375" t="s">
        <v>4810</v>
      </c>
      <c r="AC1375">
        <v>46147.474293981482</v>
      </c>
      <c r="AD1375">
        <v>46146</v>
      </c>
      <c r="AE1375" t="s">
        <v>4811</v>
      </c>
      <c r="AG1375" t="s">
        <v>4812</v>
      </c>
      <c r="AH1375">
        <v>6108807897</v>
      </c>
      <c r="AI1375" t="s">
        <v>8473</v>
      </c>
      <c r="AM1375" t="s">
        <v>3925</v>
      </c>
      <c r="AN1375" t="s">
        <v>3926</v>
      </c>
      <c r="AO1375" t="s">
        <v>4814</v>
      </c>
      <c r="AP1375" t="s">
        <v>330</v>
      </c>
      <c r="AQ1375" t="s">
        <v>4815</v>
      </c>
      <c r="AU1375" t="s">
        <v>8271</v>
      </c>
      <c r="AV1375" t="s">
        <v>4817</v>
      </c>
      <c r="AW1375" t="s">
        <v>320</v>
      </c>
      <c r="AX1375" t="s">
        <v>319</v>
      </c>
      <c r="AY1375" t="s">
        <v>254</v>
      </c>
      <c r="AZ1375" t="s">
        <v>230</v>
      </c>
      <c r="BA1375" t="s">
        <v>395</v>
      </c>
      <c r="BB1375" t="s">
        <v>380</v>
      </c>
      <c r="BC1375" t="s">
        <v>3927</v>
      </c>
      <c r="BD1375" t="s">
        <v>3927</v>
      </c>
      <c r="BE1375" t="s">
        <v>3927</v>
      </c>
      <c r="BF1375">
        <v>9</v>
      </c>
    </row>
    <row r="1376" spans="1:58" x14ac:dyDescent="0.3">
      <c r="A1376">
        <v>2026</v>
      </c>
      <c r="B1376">
        <v>202605</v>
      </c>
      <c r="C1376">
        <v>5</v>
      </c>
      <c r="D1376" s="14">
        <v>20001621588388</v>
      </c>
      <c r="E1376" t="s">
        <v>2810</v>
      </c>
      <c r="F1376" s="2">
        <v>46145.556886574072</v>
      </c>
      <c r="G1376" s="2">
        <v>46146</v>
      </c>
      <c r="I1376" t="s">
        <v>224</v>
      </c>
      <c r="J1376" t="s">
        <v>230</v>
      </c>
      <c r="L1376" t="s">
        <v>8474</v>
      </c>
      <c r="M1376" t="s">
        <v>309</v>
      </c>
      <c r="N1376" t="s">
        <v>297</v>
      </c>
      <c r="O1376" t="s">
        <v>283</v>
      </c>
      <c r="Q1376" t="s">
        <v>8475</v>
      </c>
      <c r="R1376" t="s">
        <v>2809</v>
      </c>
      <c r="S1376" t="s">
        <v>4807</v>
      </c>
      <c r="T1376" t="s">
        <v>4808</v>
      </c>
      <c r="U1376" t="s">
        <v>3034</v>
      </c>
      <c r="V1376" t="s">
        <v>4809</v>
      </c>
      <c r="W1376" t="s">
        <v>245</v>
      </c>
      <c r="X1376" t="s">
        <v>225</v>
      </c>
      <c r="Z1376">
        <v>0</v>
      </c>
      <c r="AA1376" t="s">
        <v>3921</v>
      </c>
      <c r="AB1376" t="s">
        <v>4810</v>
      </c>
      <c r="AC1376">
        <v>46147.474293981482</v>
      </c>
      <c r="AD1376">
        <v>46146</v>
      </c>
      <c r="AE1376" t="s">
        <v>4811</v>
      </c>
      <c r="AG1376" t="s">
        <v>4812</v>
      </c>
      <c r="AH1376">
        <v>6108806955</v>
      </c>
      <c r="AI1376" t="s">
        <v>8476</v>
      </c>
      <c r="AM1376" t="s">
        <v>3925</v>
      </c>
      <c r="AN1376" t="s">
        <v>3926</v>
      </c>
      <c r="AO1376" t="s">
        <v>4814</v>
      </c>
      <c r="AP1376" t="s">
        <v>249</v>
      </c>
      <c r="AQ1376" t="s">
        <v>4815</v>
      </c>
      <c r="AU1376" t="s">
        <v>8271</v>
      </c>
      <c r="AV1376" t="s">
        <v>4817</v>
      </c>
      <c r="AW1376" t="s">
        <v>320</v>
      </c>
      <c r="AX1376" t="s">
        <v>319</v>
      </c>
      <c r="AY1376" t="s">
        <v>254</v>
      </c>
      <c r="AZ1376" t="s">
        <v>230</v>
      </c>
      <c r="BA1376" t="s">
        <v>395</v>
      </c>
      <c r="BB1376" t="s">
        <v>380</v>
      </c>
      <c r="BC1376" t="s">
        <v>3927</v>
      </c>
      <c r="BD1376" t="s">
        <v>3927</v>
      </c>
      <c r="BE1376" t="s">
        <v>3927</v>
      </c>
      <c r="BF1376">
        <v>9</v>
      </c>
    </row>
    <row r="1377" spans="1:58" x14ac:dyDescent="0.3">
      <c r="A1377">
        <v>2026</v>
      </c>
      <c r="B1377">
        <v>202605</v>
      </c>
      <c r="C1377">
        <v>5</v>
      </c>
      <c r="D1377" s="14">
        <v>20001621586120</v>
      </c>
      <c r="E1377" t="s">
        <v>2810</v>
      </c>
      <c r="F1377" s="2">
        <v>46145.320254629631</v>
      </c>
      <c r="G1377" s="2">
        <v>46146</v>
      </c>
      <c r="I1377" t="s">
        <v>224</v>
      </c>
      <c r="J1377" t="s">
        <v>230</v>
      </c>
      <c r="L1377" t="s">
        <v>8477</v>
      </c>
      <c r="M1377" t="s">
        <v>309</v>
      </c>
      <c r="N1377" t="s">
        <v>297</v>
      </c>
      <c r="O1377" t="s">
        <v>283</v>
      </c>
      <c r="Q1377" t="s">
        <v>8478</v>
      </c>
      <c r="R1377" t="s">
        <v>2809</v>
      </c>
      <c r="S1377" t="s">
        <v>4807</v>
      </c>
      <c r="T1377" t="s">
        <v>4808</v>
      </c>
      <c r="U1377" t="s">
        <v>3034</v>
      </c>
      <c r="V1377" t="s">
        <v>4809</v>
      </c>
      <c r="W1377" t="s">
        <v>245</v>
      </c>
      <c r="X1377" t="s">
        <v>225</v>
      </c>
      <c r="Z1377">
        <v>0</v>
      </c>
      <c r="AA1377" t="s">
        <v>3921</v>
      </c>
      <c r="AB1377" t="s">
        <v>4810</v>
      </c>
      <c r="AC1377">
        <v>46147.474293981482</v>
      </c>
      <c r="AD1377">
        <v>46146</v>
      </c>
      <c r="AE1377" t="s">
        <v>4811</v>
      </c>
      <c r="AG1377" t="s">
        <v>4812</v>
      </c>
      <c r="AH1377">
        <v>6108794994</v>
      </c>
      <c r="AI1377" t="s">
        <v>8479</v>
      </c>
      <c r="AM1377" t="s">
        <v>3925</v>
      </c>
      <c r="AN1377" t="s">
        <v>3926</v>
      </c>
      <c r="AO1377" t="s">
        <v>4814</v>
      </c>
      <c r="AP1377" t="s">
        <v>304</v>
      </c>
      <c r="AQ1377" t="s">
        <v>4815</v>
      </c>
      <c r="AU1377" t="s">
        <v>8271</v>
      </c>
      <c r="AV1377" t="s">
        <v>4817</v>
      </c>
      <c r="AW1377" t="s">
        <v>320</v>
      </c>
      <c r="AX1377" t="s">
        <v>319</v>
      </c>
      <c r="AY1377" t="s">
        <v>254</v>
      </c>
      <c r="AZ1377" t="s">
        <v>230</v>
      </c>
      <c r="BA1377" t="s">
        <v>273</v>
      </c>
      <c r="BB1377" t="s">
        <v>380</v>
      </c>
      <c r="BC1377" t="s">
        <v>3927</v>
      </c>
      <c r="BD1377" t="s">
        <v>3927</v>
      </c>
      <c r="BE1377" t="s">
        <v>3927</v>
      </c>
      <c r="BF1377">
        <v>9</v>
      </c>
    </row>
    <row r="1378" spans="1:58" x14ac:dyDescent="0.3">
      <c r="A1378">
        <v>2026</v>
      </c>
      <c r="B1378">
        <v>202605</v>
      </c>
      <c r="C1378">
        <v>5</v>
      </c>
      <c r="D1378" s="14">
        <v>20001621585664</v>
      </c>
      <c r="E1378" t="s">
        <v>2810</v>
      </c>
      <c r="F1378" s="2">
        <v>46145.759525462963</v>
      </c>
      <c r="G1378" s="2">
        <v>46147</v>
      </c>
      <c r="I1378" t="s">
        <v>224</v>
      </c>
      <c r="J1378" t="s">
        <v>230</v>
      </c>
      <c r="M1378" t="s">
        <v>3958</v>
      </c>
      <c r="N1378" t="s">
        <v>353</v>
      </c>
      <c r="O1378" t="s">
        <v>283</v>
      </c>
      <c r="Q1378" t="s">
        <v>8480</v>
      </c>
      <c r="R1378" t="s">
        <v>2809</v>
      </c>
      <c r="S1378" t="s">
        <v>4807</v>
      </c>
      <c r="T1378" t="s">
        <v>4808</v>
      </c>
      <c r="U1378" t="s">
        <v>3034</v>
      </c>
      <c r="V1378" t="s">
        <v>4809</v>
      </c>
      <c r="W1378" t="s">
        <v>245</v>
      </c>
      <c r="X1378" t="s">
        <v>387</v>
      </c>
      <c r="Z1378">
        <v>0</v>
      </c>
      <c r="AA1378" t="s">
        <v>3921</v>
      </c>
      <c r="AB1378" t="s">
        <v>4810</v>
      </c>
      <c r="AC1378">
        <v>46148.655300925922</v>
      </c>
      <c r="AD1378">
        <v>46147</v>
      </c>
      <c r="AE1378" t="s">
        <v>4811</v>
      </c>
      <c r="AG1378" t="s">
        <v>4812</v>
      </c>
      <c r="AH1378">
        <v>6108813959</v>
      </c>
      <c r="AI1378" t="s">
        <v>8481</v>
      </c>
      <c r="AM1378" t="s">
        <v>3925</v>
      </c>
      <c r="AN1378" t="s">
        <v>3926</v>
      </c>
      <c r="AO1378" t="s">
        <v>4814</v>
      </c>
      <c r="AP1378" t="s">
        <v>304</v>
      </c>
      <c r="AQ1378" t="s">
        <v>4815</v>
      </c>
      <c r="AU1378" t="s">
        <v>7260</v>
      </c>
      <c r="AV1378" t="s">
        <v>4817</v>
      </c>
      <c r="AW1378" t="s">
        <v>389</v>
      </c>
      <c r="AX1378" t="s">
        <v>388</v>
      </c>
      <c r="AY1378" t="s">
        <v>253</v>
      </c>
      <c r="AZ1378" t="s">
        <v>230</v>
      </c>
      <c r="BA1378" t="s">
        <v>273</v>
      </c>
      <c r="BB1378" t="s">
        <v>380</v>
      </c>
      <c r="BC1378" t="s">
        <v>3927</v>
      </c>
      <c r="BD1378" t="s">
        <v>3927</v>
      </c>
      <c r="BE1378" t="s">
        <v>3927</v>
      </c>
      <c r="BF1378">
        <v>9</v>
      </c>
    </row>
    <row r="1379" spans="1:58" x14ac:dyDescent="0.3">
      <c r="A1379">
        <v>2026</v>
      </c>
      <c r="B1379">
        <v>202605</v>
      </c>
      <c r="C1379">
        <v>5</v>
      </c>
      <c r="D1379" s="14">
        <v>20001621585205</v>
      </c>
      <c r="E1379" t="s">
        <v>2810</v>
      </c>
      <c r="F1379" s="2">
        <v>46145.389861111114</v>
      </c>
      <c r="G1379" s="2">
        <v>46145</v>
      </c>
      <c r="I1379" t="s">
        <v>224</v>
      </c>
      <c r="J1379" t="s">
        <v>230</v>
      </c>
      <c r="L1379" t="s">
        <v>8482</v>
      </c>
      <c r="M1379" t="s">
        <v>1366</v>
      </c>
      <c r="N1379" t="s">
        <v>1359</v>
      </c>
      <c r="O1379" t="s">
        <v>554</v>
      </c>
      <c r="Q1379" t="s">
        <v>8483</v>
      </c>
      <c r="R1379" t="s">
        <v>2809</v>
      </c>
      <c r="S1379" t="s">
        <v>4807</v>
      </c>
      <c r="T1379" t="s">
        <v>4808</v>
      </c>
      <c r="U1379" t="s">
        <v>3034</v>
      </c>
      <c r="V1379" t="s">
        <v>4809</v>
      </c>
      <c r="W1379" t="s">
        <v>245</v>
      </c>
      <c r="X1379" t="s">
        <v>225</v>
      </c>
      <c r="Z1379">
        <v>0</v>
      </c>
      <c r="AA1379" t="s">
        <v>3921</v>
      </c>
      <c r="AB1379" t="s">
        <v>4810</v>
      </c>
      <c r="AC1379">
        <v>46146.59783564815</v>
      </c>
      <c r="AD1379">
        <v>46145</v>
      </c>
      <c r="AE1379" t="s">
        <v>4811</v>
      </c>
      <c r="AG1379" t="s">
        <v>4812</v>
      </c>
      <c r="AH1379">
        <v>6108813864</v>
      </c>
      <c r="AI1379" t="s">
        <v>8484</v>
      </c>
      <c r="AM1379" t="s">
        <v>3925</v>
      </c>
      <c r="AN1379" t="s">
        <v>3926</v>
      </c>
      <c r="AO1379" t="s">
        <v>4814</v>
      </c>
      <c r="AP1379" t="s">
        <v>386</v>
      </c>
      <c r="AQ1379" t="s">
        <v>4815</v>
      </c>
      <c r="AU1379" t="s">
        <v>8464</v>
      </c>
      <c r="AV1379" t="s">
        <v>4817</v>
      </c>
      <c r="AW1379" t="s">
        <v>320</v>
      </c>
      <c r="AX1379" t="s">
        <v>319</v>
      </c>
      <c r="AY1379" t="s">
        <v>254</v>
      </c>
      <c r="AZ1379" t="s">
        <v>230</v>
      </c>
      <c r="BA1379" t="s">
        <v>395</v>
      </c>
      <c r="BB1379" t="s">
        <v>380</v>
      </c>
      <c r="BC1379" t="s">
        <v>3927</v>
      </c>
      <c r="BD1379" t="s">
        <v>3927</v>
      </c>
      <c r="BE1379" t="s">
        <v>3927</v>
      </c>
      <c r="BF1379">
        <v>9</v>
      </c>
    </row>
    <row r="1380" spans="1:58" x14ac:dyDescent="0.3">
      <c r="A1380">
        <v>2026</v>
      </c>
      <c r="B1380">
        <v>202605</v>
      </c>
      <c r="C1380">
        <v>5</v>
      </c>
      <c r="D1380" s="14">
        <v>20001621580631</v>
      </c>
      <c r="E1380" t="s">
        <v>2810</v>
      </c>
      <c r="F1380" s="2">
        <v>46145.603368055556</v>
      </c>
      <c r="G1380" s="2">
        <v>46147</v>
      </c>
      <c r="I1380" t="s">
        <v>224</v>
      </c>
      <c r="J1380" t="s">
        <v>230</v>
      </c>
      <c r="L1380" t="s">
        <v>8485</v>
      </c>
      <c r="M1380" t="s">
        <v>309</v>
      </c>
      <c r="N1380" t="s">
        <v>297</v>
      </c>
      <c r="O1380" t="s">
        <v>283</v>
      </c>
      <c r="Q1380" t="s">
        <v>8486</v>
      </c>
      <c r="R1380" t="s">
        <v>2809</v>
      </c>
      <c r="S1380" t="s">
        <v>4807</v>
      </c>
      <c r="T1380" t="s">
        <v>4808</v>
      </c>
      <c r="U1380" t="s">
        <v>3034</v>
      </c>
      <c r="V1380" t="s">
        <v>4809</v>
      </c>
      <c r="W1380" t="s">
        <v>245</v>
      </c>
      <c r="X1380" t="s">
        <v>225</v>
      </c>
      <c r="Z1380">
        <v>0</v>
      </c>
      <c r="AA1380" t="s">
        <v>3921</v>
      </c>
      <c r="AB1380" t="s">
        <v>4810</v>
      </c>
      <c r="AC1380">
        <v>46148.655300925922</v>
      </c>
      <c r="AD1380">
        <v>46147</v>
      </c>
      <c r="AE1380" t="s">
        <v>4811</v>
      </c>
      <c r="AG1380" t="s">
        <v>4812</v>
      </c>
      <c r="AH1380">
        <v>6108793126</v>
      </c>
      <c r="AI1380" t="s">
        <v>8487</v>
      </c>
      <c r="AM1380" t="s">
        <v>3925</v>
      </c>
      <c r="AN1380" t="s">
        <v>3926</v>
      </c>
      <c r="AO1380" t="s">
        <v>4814</v>
      </c>
      <c r="AP1380" t="s">
        <v>304</v>
      </c>
      <c r="AQ1380" t="s">
        <v>4815</v>
      </c>
      <c r="AU1380" t="s">
        <v>7260</v>
      </c>
      <c r="AV1380" t="s">
        <v>4817</v>
      </c>
      <c r="AW1380" t="s">
        <v>320</v>
      </c>
      <c r="AX1380" t="s">
        <v>319</v>
      </c>
      <c r="AY1380" t="s">
        <v>254</v>
      </c>
      <c r="AZ1380" t="s">
        <v>230</v>
      </c>
      <c r="BA1380" t="s">
        <v>273</v>
      </c>
      <c r="BB1380" t="s">
        <v>380</v>
      </c>
      <c r="BC1380" t="s">
        <v>3927</v>
      </c>
      <c r="BD1380" t="s">
        <v>3927</v>
      </c>
      <c r="BE1380" t="s">
        <v>3927</v>
      </c>
      <c r="BF1380">
        <v>9</v>
      </c>
    </row>
    <row r="1381" spans="1:58" x14ac:dyDescent="0.3">
      <c r="A1381">
        <v>2026</v>
      </c>
      <c r="B1381">
        <v>202605</v>
      </c>
      <c r="C1381">
        <v>5</v>
      </c>
      <c r="D1381" s="14">
        <v>20001621576686</v>
      </c>
      <c r="E1381" t="s">
        <v>2810</v>
      </c>
      <c r="F1381" s="2">
        <v>46145.616446759261</v>
      </c>
      <c r="G1381" s="2">
        <v>46147</v>
      </c>
      <c r="I1381" t="s">
        <v>224</v>
      </c>
      <c r="J1381" t="s">
        <v>230</v>
      </c>
      <c r="L1381" t="s">
        <v>8488</v>
      </c>
      <c r="M1381" t="s">
        <v>309</v>
      </c>
      <c r="N1381" t="s">
        <v>297</v>
      </c>
      <c r="O1381" t="s">
        <v>283</v>
      </c>
      <c r="Q1381" t="s">
        <v>8489</v>
      </c>
      <c r="R1381" t="s">
        <v>2809</v>
      </c>
      <c r="S1381" t="s">
        <v>4807</v>
      </c>
      <c r="T1381" t="s">
        <v>4808</v>
      </c>
      <c r="U1381" t="s">
        <v>3034</v>
      </c>
      <c r="V1381" t="s">
        <v>4809</v>
      </c>
      <c r="W1381" t="s">
        <v>245</v>
      </c>
      <c r="X1381" t="s">
        <v>225</v>
      </c>
      <c r="Z1381">
        <v>0</v>
      </c>
      <c r="AA1381" t="s">
        <v>3921</v>
      </c>
      <c r="AB1381" t="s">
        <v>4810</v>
      </c>
      <c r="AC1381">
        <v>46148.655300925922</v>
      </c>
      <c r="AD1381">
        <v>46147</v>
      </c>
      <c r="AE1381" t="s">
        <v>4811</v>
      </c>
      <c r="AG1381" t="s">
        <v>4812</v>
      </c>
      <c r="AH1381">
        <v>6108791226</v>
      </c>
      <c r="AI1381" t="s">
        <v>8490</v>
      </c>
      <c r="AM1381" t="s">
        <v>3925</v>
      </c>
      <c r="AN1381" t="s">
        <v>3926</v>
      </c>
      <c r="AO1381" t="s">
        <v>4814</v>
      </c>
      <c r="AP1381" t="s">
        <v>386</v>
      </c>
      <c r="AQ1381" t="s">
        <v>4815</v>
      </c>
      <c r="AU1381" t="s">
        <v>7260</v>
      </c>
      <c r="AV1381" t="s">
        <v>4817</v>
      </c>
      <c r="AW1381" t="s">
        <v>320</v>
      </c>
      <c r="AX1381" t="s">
        <v>319</v>
      </c>
      <c r="AY1381" t="s">
        <v>254</v>
      </c>
      <c r="AZ1381" t="s">
        <v>230</v>
      </c>
      <c r="BA1381" t="s">
        <v>395</v>
      </c>
      <c r="BB1381" t="s">
        <v>380</v>
      </c>
      <c r="BC1381" t="s">
        <v>3927</v>
      </c>
      <c r="BD1381" t="s">
        <v>3927</v>
      </c>
      <c r="BE1381" t="s">
        <v>3927</v>
      </c>
      <c r="BF1381">
        <v>9</v>
      </c>
    </row>
    <row r="1382" spans="1:58" x14ac:dyDescent="0.3">
      <c r="A1382">
        <v>2026</v>
      </c>
      <c r="B1382">
        <v>202605</v>
      </c>
      <c r="C1382">
        <v>5</v>
      </c>
      <c r="D1382" s="14">
        <v>20001621575722</v>
      </c>
      <c r="E1382" t="s">
        <v>2810</v>
      </c>
      <c r="F1382" s="2">
        <v>46145.630995370368</v>
      </c>
      <c r="G1382" s="2">
        <v>46146</v>
      </c>
      <c r="I1382" t="s">
        <v>224</v>
      </c>
      <c r="J1382" t="s">
        <v>230</v>
      </c>
      <c r="L1382" t="s">
        <v>8491</v>
      </c>
      <c r="M1382" t="s">
        <v>334</v>
      </c>
      <c r="N1382" t="s">
        <v>322</v>
      </c>
      <c r="O1382" t="s">
        <v>331</v>
      </c>
      <c r="Q1382" t="s">
        <v>8492</v>
      </c>
      <c r="R1382" t="s">
        <v>2809</v>
      </c>
      <c r="S1382" t="s">
        <v>4807</v>
      </c>
      <c r="T1382" t="s">
        <v>4808</v>
      </c>
      <c r="U1382" t="s">
        <v>3034</v>
      </c>
      <c r="V1382" t="s">
        <v>4809</v>
      </c>
      <c r="W1382" t="s">
        <v>245</v>
      </c>
      <c r="X1382" t="s">
        <v>225</v>
      </c>
      <c r="Z1382">
        <v>0</v>
      </c>
      <c r="AA1382" t="s">
        <v>3921</v>
      </c>
      <c r="AB1382" t="s">
        <v>4810</v>
      </c>
      <c r="AC1382">
        <v>46147.474293981482</v>
      </c>
      <c r="AD1382">
        <v>46146</v>
      </c>
      <c r="AE1382" t="s">
        <v>4811</v>
      </c>
      <c r="AG1382" t="s">
        <v>4812</v>
      </c>
      <c r="AH1382">
        <v>6108792162</v>
      </c>
      <c r="AI1382" t="s">
        <v>8493</v>
      </c>
      <c r="AM1382" t="s">
        <v>3925</v>
      </c>
      <c r="AN1382" t="s">
        <v>3926</v>
      </c>
      <c r="AO1382" t="s">
        <v>4814</v>
      </c>
      <c r="AP1382" t="s">
        <v>386</v>
      </c>
      <c r="AQ1382" t="s">
        <v>4815</v>
      </c>
      <c r="AU1382" t="s">
        <v>8271</v>
      </c>
      <c r="AV1382" t="s">
        <v>4817</v>
      </c>
      <c r="AW1382" t="s">
        <v>320</v>
      </c>
      <c r="AX1382" t="s">
        <v>319</v>
      </c>
      <c r="AY1382" t="s">
        <v>254</v>
      </c>
      <c r="AZ1382" t="s">
        <v>230</v>
      </c>
      <c r="BA1382" t="s">
        <v>273</v>
      </c>
      <c r="BB1382" t="s">
        <v>380</v>
      </c>
      <c r="BC1382" t="s">
        <v>3927</v>
      </c>
      <c r="BD1382" t="s">
        <v>3927</v>
      </c>
      <c r="BE1382" t="s">
        <v>3927</v>
      </c>
      <c r="BF1382">
        <v>9</v>
      </c>
    </row>
    <row r="1383" spans="1:58" x14ac:dyDescent="0.3">
      <c r="A1383">
        <v>2026</v>
      </c>
      <c r="B1383">
        <v>202605</v>
      </c>
      <c r="C1383">
        <v>5</v>
      </c>
      <c r="D1383" s="14">
        <v>20001621575419</v>
      </c>
      <c r="E1383" t="s">
        <v>2810</v>
      </c>
      <c r="F1383" s="2">
        <v>46145.416967592595</v>
      </c>
      <c r="G1383" s="2">
        <v>46145</v>
      </c>
      <c r="I1383" t="s">
        <v>224</v>
      </c>
      <c r="J1383" t="s">
        <v>230</v>
      </c>
      <c r="L1383" t="s">
        <v>8494</v>
      </c>
      <c r="M1383" t="s">
        <v>309</v>
      </c>
      <c r="N1383" t="s">
        <v>297</v>
      </c>
      <c r="O1383" t="s">
        <v>283</v>
      </c>
      <c r="Q1383" t="s">
        <v>8495</v>
      </c>
      <c r="R1383" t="s">
        <v>2809</v>
      </c>
      <c r="S1383" t="s">
        <v>4807</v>
      </c>
      <c r="T1383" t="s">
        <v>4808</v>
      </c>
      <c r="U1383" t="s">
        <v>3034</v>
      </c>
      <c r="V1383" t="s">
        <v>4809</v>
      </c>
      <c r="W1383" t="s">
        <v>245</v>
      </c>
      <c r="X1383" t="s">
        <v>225</v>
      </c>
      <c r="Z1383">
        <v>0</v>
      </c>
      <c r="AA1383" t="s">
        <v>3921</v>
      </c>
      <c r="AB1383" t="s">
        <v>4810</v>
      </c>
      <c r="AC1383">
        <v>46146.59783564815</v>
      </c>
      <c r="AD1383">
        <v>46145</v>
      </c>
      <c r="AE1383" t="s">
        <v>4811</v>
      </c>
      <c r="AG1383" t="s">
        <v>4812</v>
      </c>
      <c r="AH1383">
        <v>6108792110</v>
      </c>
      <c r="AI1383" t="s">
        <v>8496</v>
      </c>
      <c r="AM1383" t="s">
        <v>3925</v>
      </c>
      <c r="AN1383" t="s">
        <v>3926</v>
      </c>
      <c r="AO1383" t="s">
        <v>4814</v>
      </c>
      <c r="AP1383" t="s">
        <v>304</v>
      </c>
      <c r="AQ1383" t="s">
        <v>4815</v>
      </c>
      <c r="AU1383" t="s">
        <v>8464</v>
      </c>
      <c r="AV1383" t="s">
        <v>4817</v>
      </c>
      <c r="AW1383" t="s">
        <v>320</v>
      </c>
      <c r="AX1383" t="s">
        <v>319</v>
      </c>
      <c r="AY1383" t="s">
        <v>254</v>
      </c>
      <c r="AZ1383" t="s">
        <v>230</v>
      </c>
      <c r="BA1383" t="s">
        <v>273</v>
      </c>
      <c r="BB1383" t="s">
        <v>380</v>
      </c>
      <c r="BC1383" t="s">
        <v>3927</v>
      </c>
      <c r="BD1383" t="s">
        <v>3927</v>
      </c>
      <c r="BE1383" t="s">
        <v>3927</v>
      </c>
      <c r="BF1383">
        <v>9</v>
      </c>
    </row>
    <row r="1384" spans="1:58" x14ac:dyDescent="0.3">
      <c r="A1384">
        <v>2026</v>
      </c>
      <c r="B1384">
        <v>202605</v>
      </c>
      <c r="C1384">
        <v>5</v>
      </c>
      <c r="D1384" s="14">
        <v>20001621570864</v>
      </c>
      <c r="E1384" t="s">
        <v>2810</v>
      </c>
      <c r="F1384" s="2">
        <v>46145.686342592591</v>
      </c>
      <c r="G1384" s="2">
        <v>46147</v>
      </c>
      <c r="I1384" t="s">
        <v>224</v>
      </c>
      <c r="J1384" t="s">
        <v>230</v>
      </c>
      <c r="M1384" t="s">
        <v>309</v>
      </c>
      <c r="N1384" t="s">
        <v>297</v>
      </c>
      <c r="O1384" t="s">
        <v>283</v>
      </c>
      <c r="Q1384" t="s">
        <v>8497</v>
      </c>
      <c r="R1384" t="s">
        <v>2809</v>
      </c>
      <c r="S1384" t="s">
        <v>4807</v>
      </c>
      <c r="T1384" t="s">
        <v>4808</v>
      </c>
      <c r="U1384" t="s">
        <v>3034</v>
      </c>
      <c r="V1384" t="s">
        <v>4809</v>
      </c>
      <c r="W1384" t="s">
        <v>245</v>
      </c>
      <c r="X1384" t="s">
        <v>387</v>
      </c>
      <c r="Z1384">
        <v>0</v>
      </c>
      <c r="AA1384" t="s">
        <v>3921</v>
      </c>
      <c r="AB1384" t="s">
        <v>4810</v>
      </c>
      <c r="AC1384">
        <v>46148.655300925922</v>
      </c>
      <c r="AD1384">
        <v>46147</v>
      </c>
      <c r="AE1384" t="s">
        <v>4811</v>
      </c>
      <c r="AG1384" t="s">
        <v>4812</v>
      </c>
      <c r="AH1384">
        <v>6108821921</v>
      </c>
      <c r="AI1384" t="s">
        <v>8498</v>
      </c>
      <c r="AM1384" t="s">
        <v>3925</v>
      </c>
      <c r="AN1384" t="s">
        <v>3926</v>
      </c>
      <c r="AO1384" t="s">
        <v>4814</v>
      </c>
      <c r="AP1384" t="s">
        <v>304</v>
      </c>
      <c r="AQ1384" t="s">
        <v>4815</v>
      </c>
      <c r="AU1384" t="s">
        <v>7260</v>
      </c>
      <c r="AV1384" t="s">
        <v>4817</v>
      </c>
      <c r="AW1384" t="s">
        <v>389</v>
      </c>
      <c r="AX1384" t="s">
        <v>388</v>
      </c>
      <c r="AY1384" t="s">
        <v>253</v>
      </c>
      <c r="AZ1384" t="s">
        <v>230</v>
      </c>
      <c r="BA1384" t="s">
        <v>273</v>
      </c>
      <c r="BB1384" t="s">
        <v>380</v>
      </c>
      <c r="BC1384" t="s">
        <v>3927</v>
      </c>
      <c r="BD1384" t="s">
        <v>3927</v>
      </c>
      <c r="BE1384" t="s">
        <v>3927</v>
      </c>
      <c r="BF1384">
        <v>9</v>
      </c>
    </row>
    <row r="1385" spans="1:58" x14ac:dyDescent="0.3">
      <c r="A1385">
        <v>2026</v>
      </c>
      <c r="B1385">
        <v>202605</v>
      </c>
      <c r="C1385">
        <v>5</v>
      </c>
      <c r="D1385" s="14">
        <v>20001621557865</v>
      </c>
      <c r="E1385" t="s">
        <v>2810</v>
      </c>
      <c r="F1385" s="2">
        <v>46145.583032407405</v>
      </c>
      <c r="G1385" s="2">
        <v>46146</v>
      </c>
      <c r="I1385" t="s">
        <v>224</v>
      </c>
      <c r="J1385" t="s">
        <v>230</v>
      </c>
      <c r="L1385" t="s">
        <v>8499</v>
      </c>
      <c r="M1385" t="s">
        <v>309</v>
      </c>
      <c r="N1385" t="s">
        <v>297</v>
      </c>
      <c r="O1385" t="s">
        <v>283</v>
      </c>
      <c r="Q1385" t="s">
        <v>8500</v>
      </c>
      <c r="R1385" t="s">
        <v>2809</v>
      </c>
      <c r="S1385" t="s">
        <v>4807</v>
      </c>
      <c r="T1385" t="s">
        <v>4808</v>
      </c>
      <c r="U1385" t="s">
        <v>3034</v>
      </c>
      <c r="V1385" t="s">
        <v>4809</v>
      </c>
      <c r="W1385" t="s">
        <v>245</v>
      </c>
      <c r="X1385" t="s">
        <v>225</v>
      </c>
      <c r="Z1385">
        <v>0</v>
      </c>
      <c r="AA1385" t="s">
        <v>3921</v>
      </c>
      <c r="AB1385" t="s">
        <v>4810</v>
      </c>
      <c r="AC1385">
        <v>46147.474293981482</v>
      </c>
      <c r="AD1385">
        <v>46146</v>
      </c>
      <c r="AE1385" t="s">
        <v>4811</v>
      </c>
      <c r="AG1385" t="s">
        <v>4812</v>
      </c>
      <c r="AH1385">
        <v>6108823883</v>
      </c>
      <c r="AI1385" t="s">
        <v>8501</v>
      </c>
      <c r="AM1385" t="s">
        <v>3925</v>
      </c>
      <c r="AN1385" t="s">
        <v>3926</v>
      </c>
      <c r="AO1385" t="s">
        <v>4814</v>
      </c>
      <c r="AP1385" t="s">
        <v>386</v>
      </c>
      <c r="AQ1385" t="s">
        <v>4815</v>
      </c>
      <c r="AU1385" t="s">
        <v>8271</v>
      </c>
      <c r="AV1385" t="s">
        <v>4817</v>
      </c>
      <c r="AW1385" t="s">
        <v>320</v>
      </c>
      <c r="AX1385" t="s">
        <v>319</v>
      </c>
      <c r="AY1385" t="s">
        <v>254</v>
      </c>
      <c r="AZ1385" t="s">
        <v>230</v>
      </c>
      <c r="BA1385" t="s">
        <v>395</v>
      </c>
      <c r="BB1385" t="s">
        <v>380</v>
      </c>
      <c r="BC1385" t="s">
        <v>3927</v>
      </c>
      <c r="BD1385" t="s">
        <v>3927</v>
      </c>
      <c r="BE1385" t="s">
        <v>3927</v>
      </c>
      <c r="BF1385">
        <v>9</v>
      </c>
    </row>
    <row r="1386" spans="1:58" x14ac:dyDescent="0.3">
      <c r="A1386">
        <v>2026</v>
      </c>
      <c r="B1386">
        <v>202605</v>
      </c>
      <c r="C1386">
        <v>5</v>
      </c>
      <c r="D1386" s="14">
        <v>20001621557186</v>
      </c>
      <c r="E1386" t="s">
        <v>2810</v>
      </c>
      <c r="F1386" s="2">
        <v>46144.968506944446</v>
      </c>
      <c r="G1386" s="2">
        <v>46146</v>
      </c>
      <c r="I1386" t="s">
        <v>224</v>
      </c>
      <c r="J1386" t="s">
        <v>230</v>
      </c>
      <c r="M1386" t="s">
        <v>309</v>
      </c>
      <c r="N1386" t="s">
        <v>297</v>
      </c>
      <c r="O1386" t="s">
        <v>283</v>
      </c>
      <c r="Q1386" t="s">
        <v>8502</v>
      </c>
      <c r="R1386" t="s">
        <v>2809</v>
      </c>
      <c r="S1386" t="s">
        <v>4807</v>
      </c>
      <c r="T1386" t="s">
        <v>4808</v>
      </c>
      <c r="U1386" t="s">
        <v>3034</v>
      </c>
      <c r="V1386" t="s">
        <v>4809</v>
      </c>
      <c r="W1386" t="s">
        <v>245</v>
      </c>
      <c r="X1386" t="s">
        <v>387</v>
      </c>
      <c r="Z1386">
        <v>0</v>
      </c>
      <c r="AA1386" t="s">
        <v>3921</v>
      </c>
      <c r="AB1386" t="s">
        <v>4810</v>
      </c>
      <c r="AC1386">
        <v>46147.474293981482</v>
      </c>
      <c r="AD1386">
        <v>46146</v>
      </c>
      <c r="AE1386" t="s">
        <v>4811</v>
      </c>
      <c r="AG1386" t="s">
        <v>4812</v>
      </c>
      <c r="AH1386">
        <v>6108823816</v>
      </c>
      <c r="AI1386" t="s">
        <v>8503</v>
      </c>
      <c r="AM1386" t="s">
        <v>3925</v>
      </c>
      <c r="AN1386" t="s">
        <v>3926</v>
      </c>
      <c r="AO1386" t="s">
        <v>4814</v>
      </c>
      <c r="AP1386" t="s">
        <v>386</v>
      </c>
      <c r="AQ1386" t="s">
        <v>4815</v>
      </c>
      <c r="AU1386" t="s">
        <v>8271</v>
      </c>
      <c r="AV1386" t="s">
        <v>4817</v>
      </c>
      <c r="AW1386" t="s">
        <v>1227</v>
      </c>
      <c r="AX1386" t="s">
        <v>1226</v>
      </c>
      <c r="AY1386" t="s">
        <v>253</v>
      </c>
      <c r="AZ1386" t="s">
        <v>230</v>
      </c>
      <c r="BA1386" t="s">
        <v>395</v>
      </c>
      <c r="BB1386" t="s">
        <v>380</v>
      </c>
      <c r="BC1386" t="s">
        <v>3927</v>
      </c>
      <c r="BD1386" t="s">
        <v>3927</v>
      </c>
      <c r="BE1386" t="s">
        <v>3927</v>
      </c>
      <c r="BF1386">
        <v>9</v>
      </c>
    </row>
    <row r="1387" spans="1:58" x14ac:dyDescent="0.3">
      <c r="A1387">
        <v>2026</v>
      </c>
      <c r="B1387">
        <v>202605</v>
      </c>
      <c r="C1387">
        <v>5</v>
      </c>
      <c r="D1387" s="14">
        <v>20001621544898</v>
      </c>
      <c r="E1387" t="s">
        <v>2810</v>
      </c>
      <c r="F1387" s="2">
        <v>46145.770243055558</v>
      </c>
      <c r="G1387" s="2">
        <v>46148</v>
      </c>
      <c r="I1387" t="s">
        <v>224</v>
      </c>
      <c r="J1387" t="s">
        <v>230</v>
      </c>
      <c r="L1387" t="s">
        <v>8504</v>
      </c>
      <c r="M1387" t="s">
        <v>309</v>
      </c>
      <c r="N1387" t="s">
        <v>297</v>
      </c>
      <c r="O1387" t="s">
        <v>283</v>
      </c>
      <c r="Q1387" t="s">
        <v>8505</v>
      </c>
      <c r="R1387" t="s">
        <v>2809</v>
      </c>
      <c r="S1387" t="s">
        <v>7442</v>
      </c>
      <c r="T1387" t="s">
        <v>7443</v>
      </c>
      <c r="U1387" t="s">
        <v>4008</v>
      </c>
      <c r="V1387" t="s">
        <v>980</v>
      </c>
      <c r="W1387" t="s">
        <v>245</v>
      </c>
      <c r="X1387" t="s">
        <v>387</v>
      </c>
      <c r="Z1387">
        <v>4</v>
      </c>
      <c r="AA1387" t="s">
        <v>3921</v>
      </c>
      <c r="AB1387" t="s">
        <v>8506</v>
      </c>
      <c r="AC1387">
        <v>46153.358344907407</v>
      </c>
      <c r="AD1387">
        <v>46152</v>
      </c>
      <c r="AE1387" t="s">
        <v>3938</v>
      </c>
      <c r="AG1387" t="s">
        <v>4870</v>
      </c>
      <c r="AH1387">
        <v>6108815925</v>
      </c>
      <c r="AI1387" t="s">
        <v>8507</v>
      </c>
      <c r="AM1387" t="s">
        <v>3925</v>
      </c>
      <c r="AN1387" t="s">
        <v>3926</v>
      </c>
      <c r="AO1387" t="s">
        <v>268</v>
      </c>
      <c r="AP1387" t="s">
        <v>386</v>
      </c>
      <c r="AQ1387" t="s">
        <v>3940</v>
      </c>
      <c r="AU1387" t="s">
        <v>4220</v>
      </c>
      <c r="AV1387" t="s">
        <v>4000</v>
      </c>
      <c r="AW1387" t="s">
        <v>389</v>
      </c>
      <c r="AX1387" t="s">
        <v>388</v>
      </c>
      <c r="AY1387" t="s">
        <v>253</v>
      </c>
      <c r="AZ1387" t="s">
        <v>230</v>
      </c>
      <c r="BA1387" t="s">
        <v>395</v>
      </c>
      <c r="BB1387" t="s">
        <v>380</v>
      </c>
      <c r="BC1387" t="s">
        <v>3927</v>
      </c>
      <c r="BD1387" t="s">
        <v>3927</v>
      </c>
      <c r="BE1387" t="s">
        <v>3927</v>
      </c>
      <c r="BF1387">
        <v>9</v>
      </c>
    </row>
    <row r="1388" spans="1:58" x14ac:dyDescent="0.3">
      <c r="A1388">
        <v>2026</v>
      </c>
      <c r="B1388">
        <v>202605</v>
      </c>
      <c r="C1388">
        <v>5</v>
      </c>
      <c r="D1388" s="14">
        <v>20001621544510</v>
      </c>
      <c r="E1388" t="s">
        <v>2810</v>
      </c>
      <c r="F1388" s="2">
        <v>46145.557500000003</v>
      </c>
      <c r="G1388" s="2">
        <v>46146</v>
      </c>
      <c r="I1388" t="s">
        <v>224</v>
      </c>
      <c r="J1388" t="s">
        <v>230</v>
      </c>
      <c r="L1388" t="s">
        <v>8508</v>
      </c>
      <c r="M1388" t="s">
        <v>309</v>
      </c>
      <c r="N1388" t="s">
        <v>297</v>
      </c>
      <c r="O1388" t="s">
        <v>283</v>
      </c>
      <c r="Q1388" t="s">
        <v>8509</v>
      </c>
      <c r="R1388" t="s">
        <v>2809</v>
      </c>
      <c r="S1388" t="s">
        <v>8510</v>
      </c>
      <c r="T1388" t="s">
        <v>8511</v>
      </c>
      <c r="U1388" t="s">
        <v>4796</v>
      </c>
      <c r="V1388" t="s">
        <v>2024</v>
      </c>
      <c r="W1388" t="s">
        <v>245</v>
      </c>
      <c r="X1388" t="s">
        <v>225</v>
      </c>
      <c r="Z1388">
        <v>4</v>
      </c>
      <c r="AA1388" t="s">
        <v>3921</v>
      </c>
      <c r="AB1388" t="s">
        <v>8512</v>
      </c>
      <c r="AC1388">
        <v>46150.849872685183</v>
      </c>
      <c r="AD1388">
        <v>46150</v>
      </c>
      <c r="AE1388" t="s">
        <v>3938</v>
      </c>
      <c r="AG1388" t="s">
        <v>6332</v>
      </c>
      <c r="AH1388">
        <v>6108825816</v>
      </c>
      <c r="AI1388" t="s">
        <v>8513</v>
      </c>
      <c r="AM1388" t="s">
        <v>3925</v>
      </c>
      <c r="AN1388" t="s">
        <v>3926</v>
      </c>
      <c r="AO1388" t="s">
        <v>268</v>
      </c>
      <c r="AP1388" t="s">
        <v>386</v>
      </c>
      <c r="AQ1388" t="s">
        <v>3940</v>
      </c>
      <c r="AU1388" t="s">
        <v>4149</v>
      </c>
      <c r="AV1388" t="s">
        <v>4000</v>
      </c>
      <c r="AW1388" t="s">
        <v>1478</v>
      </c>
      <c r="AX1388" t="s">
        <v>1477</v>
      </c>
      <c r="AY1388" t="s">
        <v>254</v>
      </c>
      <c r="AZ1388" t="s">
        <v>230</v>
      </c>
      <c r="BA1388" t="s">
        <v>395</v>
      </c>
      <c r="BB1388" t="s">
        <v>380</v>
      </c>
      <c r="BC1388" t="s">
        <v>3927</v>
      </c>
      <c r="BD1388" t="s">
        <v>3927</v>
      </c>
      <c r="BE1388" t="s">
        <v>3927</v>
      </c>
      <c r="BF1388">
        <v>9</v>
      </c>
    </row>
    <row r="1389" spans="1:58" x14ac:dyDescent="0.3">
      <c r="A1389">
        <v>2026</v>
      </c>
      <c r="B1389">
        <v>202605</v>
      </c>
      <c r="C1389">
        <v>5</v>
      </c>
      <c r="D1389" s="14">
        <v>20001621544044</v>
      </c>
      <c r="E1389" t="s">
        <v>2810</v>
      </c>
      <c r="F1389" s="2">
        <v>46144.868483796294</v>
      </c>
      <c r="G1389" s="2">
        <v>46145</v>
      </c>
      <c r="I1389" t="s">
        <v>224</v>
      </c>
      <c r="J1389" t="s">
        <v>230</v>
      </c>
      <c r="L1389" t="s">
        <v>673</v>
      </c>
      <c r="M1389" t="s">
        <v>309</v>
      </c>
      <c r="N1389" t="s">
        <v>297</v>
      </c>
      <c r="O1389" t="s">
        <v>283</v>
      </c>
      <c r="Q1389" t="s">
        <v>8514</v>
      </c>
      <c r="R1389" t="s">
        <v>2809</v>
      </c>
      <c r="S1389" t="s">
        <v>674</v>
      </c>
      <c r="T1389" t="s">
        <v>675</v>
      </c>
      <c r="U1389" t="s">
        <v>258</v>
      </c>
      <c r="V1389" t="s">
        <v>247</v>
      </c>
      <c r="W1389" t="s">
        <v>245</v>
      </c>
      <c r="X1389" t="s">
        <v>225</v>
      </c>
      <c r="Z1389">
        <v>3</v>
      </c>
      <c r="AA1389" t="s">
        <v>3921</v>
      </c>
      <c r="AB1389" t="s">
        <v>8515</v>
      </c>
      <c r="AC1389">
        <v>46148.623171296298</v>
      </c>
      <c r="AD1389">
        <v>46148</v>
      </c>
      <c r="AE1389" t="s">
        <v>3938</v>
      </c>
      <c r="AG1389" t="s">
        <v>359</v>
      </c>
      <c r="AH1389">
        <v>6108814867</v>
      </c>
      <c r="AI1389" t="s">
        <v>8516</v>
      </c>
      <c r="AM1389" t="s">
        <v>3925</v>
      </c>
      <c r="AN1389" t="s">
        <v>3926</v>
      </c>
      <c r="AO1389" t="s">
        <v>268</v>
      </c>
      <c r="AP1389" t="s">
        <v>304</v>
      </c>
      <c r="AQ1389" t="s">
        <v>3940</v>
      </c>
      <c r="AU1389" t="s">
        <v>4422</v>
      </c>
      <c r="AV1389" t="s">
        <v>4000</v>
      </c>
      <c r="AW1389" t="s">
        <v>320</v>
      </c>
      <c r="AX1389" t="s">
        <v>319</v>
      </c>
      <c r="AY1389" t="s">
        <v>254</v>
      </c>
      <c r="AZ1389" t="s">
        <v>230</v>
      </c>
      <c r="BA1389" t="s">
        <v>395</v>
      </c>
      <c r="BB1389" t="s">
        <v>380</v>
      </c>
      <c r="BC1389" t="s">
        <v>3927</v>
      </c>
      <c r="BD1389" t="s">
        <v>3927</v>
      </c>
      <c r="BE1389" t="s">
        <v>3927</v>
      </c>
      <c r="BF1389">
        <v>9</v>
      </c>
    </row>
    <row r="1390" spans="1:58" x14ac:dyDescent="0.3">
      <c r="A1390">
        <v>2026</v>
      </c>
      <c r="B1390">
        <v>202605</v>
      </c>
      <c r="C1390">
        <v>5</v>
      </c>
      <c r="D1390" s="14">
        <v>20001621543768</v>
      </c>
      <c r="E1390" t="s">
        <v>2810</v>
      </c>
      <c r="F1390" s="2">
        <v>46145.670173611114</v>
      </c>
      <c r="G1390" s="2">
        <v>46146</v>
      </c>
      <c r="I1390" t="s">
        <v>224</v>
      </c>
      <c r="J1390" t="s">
        <v>230</v>
      </c>
      <c r="L1390" t="s">
        <v>1236</v>
      </c>
      <c r="M1390" t="s">
        <v>309</v>
      </c>
      <c r="N1390" t="s">
        <v>297</v>
      </c>
      <c r="O1390" t="s">
        <v>283</v>
      </c>
      <c r="Q1390" t="s">
        <v>8517</v>
      </c>
      <c r="R1390" t="s">
        <v>2809</v>
      </c>
      <c r="S1390" t="s">
        <v>407</v>
      </c>
      <c r="T1390" t="s">
        <v>408</v>
      </c>
      <c r="U1390" t="s">
        <v>258</v>
      </c>
      <c r="V1390" t="s">
        <v>247</v>
      </c>
      <c r="W1390" t="s">
        <v>245</v>
      </c>
      <c r="X1390" t="s">
        <v>387</v>
      </c>
      <c r="Z1390">
        <v>2</v>
      </c>
      <c r="AA1390" t="s">
        <v>3921</v>
      </c>
      <c r="AB1390" t="s">
        <v>8518</v>
      </c>
      <c r="AC1390">
        <v>46148.623171296298</v>
      </c>
      <c r="AD1390">
        <v>46148</v>
      </c>
      <c r="AE1390" t="s">
        <v>3938</v>
      </c>
      <c r="AG1390" t="s">
        <v>410</v>
      </c>
      <c r="AH1390">
        <v>6108819863</v>
      </c>
      <c r="AI1390" t="s">
        <v>8519</v>
      </c>
      <c r="AM1390" t="s">
        <v>3925</v>
      </c>
      <c r="AN1390" t="s">
        <v>3926</v>
      </c>
      <c r="AO1390" t="s">
        <v>268</v>
      </c>
      <c r="AP1390" t="s">
        <v>386</v>
      </c>
      <c r="AQ1390" t="s">
        <v>3940</v>
      </c>
      <c r="AU1390" t="s">
        <v>4422</v>
      </c>
      <c r="AV1390" t="s">
        <v>4000</v>
      </c>
      <c r="AW1390" t="s">
        <v>447</v>
      </c>
      <c r="AX1390" t="s">
        <v>446</v>
      </c>
      <c r="AY1390" t="s">
        <v>253</v>
      </c>
      <c r="AZ1390" t="s">
        <v>230</v>
      </c>
      <c r="BA1390" t="s">
        <v>395</v>
      </c>
      <c r="BB1390" t="s">
        <v>380</v>
      </c>
      <c r="BC1390" t="s">
        <v>3927</v>
      </c>
      <c r="BD1390" t="s">
        <v>3927</v>
      </c>
      <c r="BE1390" t="s">
        <v>3927</v>
      </c>
      <c r="BF1390">
        <v>9</v>
      </c>
    </row>
    <row r="1391" spans="1:58" x14ac:dyDescent="0.3">
      <c r="A1391">
        <v>2026</v>
      </c>
      <c r="B1391">
        <v>202605</v>
      </c>
      <c r="C1391">
        <v>5</v>
      </c>
      <c r="D1391" s="14">
        <v>20001621543614</v>
      </c>
      <c r="E1391" t="s">
        <v>2810</v>
      </c>
      <c r="F1391" s="2">
        <v>46145.598124999997</v>
      </c>
      <c r="G1391" s="2">
        <v>46147</v>
      </c>
      <c r="I1391" t="s">
        <v>224</v>
      </c>
      <c r="J1391" t="s">
        <v>230</v>
      </c>
      <c r="L1391" t="s">
        <v>2848</v>
      </c>
      <c r="M1391" t="s">
        <v>1133</v>
      </c>
      <c r="N1391" t="s">
        <v>322</v>
      </c>
      <c r="O1391" t="s">
        <v>331</v>
      </c>
      <c r="Q1391" t="s">
        <v>8520</v>
      </c>
      <c r="R1391" t="s">
        <v>2809</v>
      </c>
      <c r="S1391" t="s">
        <v>6273</v>
      </c>
      <c r="T1391" t="s">
        <v>6274</v>
      </c>
      <c r="U1391" t="s">
        <v>4008</v>
      </c>
      <c r="V1391" t="s">
        <v>980</v>
      </c>
      <c r="W1391" t="s">
        <v>245</v>
      </c>
      <c r="X1391" t="s">
        <v>225</v>
      </c>
      <c r="Z1391">
        <v>4</v>
      </c>
      <c r="AA1391" t="s">
        <v>3921</v>
      </c>
      <c r="AB1391" t="s">
        <v>8521</v>
      </c>
      <c r="AC1391">
        <v>46153.358344907407</v>
      </c>
      <c r="AD1391">
        <v>46151</v>
      </c>
      <c r="AE1391" t="s">
        <v>3938</v>
      </c>
      <c r="AG1391" t="s">
        <v>4870</v>
      </c>
      <c r="AH1391">
        <v>6108788637</v>
      </c>
      <c r="AI1391" t="s">
        <v>8522</v>
      </c>
      <c r="AM1391" t="s">
        <v>3925</v>
      </c>
      <c r="AN1391" t="s">
        <v>3926</v>
      </c>
      <c r="AO1391" t="s">
        <v>268</v>
      </c>
      <c r="AP1391" t="s">
        <v>304</v>
      </c>
      <c r="AQ1391" t="s">
        <v>3940</v>
      </c>
      <c r="AU1391" t="s">
        <v>4220</v>
      </c>
      <c r="AV1391" t="s">
        <v>4000</v>
      </c>
      <c r="AW1391" t="s">
        <v>1876</v>
      </c>
      <c r="AX1391" t="s">
        <v>1875</v>
      </c>
      <c r="AY1391" t="s">
        <v>254</v>
      </c>
      <c r="AZ1391" t="s">
        <v>230</v>
      </c>
      <c r="BA1391" t="s">
        <v>395</v>
      </c>
      <c r="BB1391" t="s">
        <v>380</v>
      </c>
      <c r="BC1391" t="s">
        <v>3927</v>
      </c>
      <c r="BD1391" t="s">
        <v>3927</v>
      </c>
      <c r="BE1391" t="s">
        <v>3927</v>
      </c>
      <c r="BF1391">
        <v>9</v>
      </c>
    </row>
    <row r="1392" spans="1:58" x14ac:dyDescent="0.3">
      <c r="A1392">
        <v>2026</v>
      </c>
      <c r="B1392">
        <v>202605</v>
      </c>
      <c r="C1392">
        <v>5</v>
      </c>
      <c r="D1392" s="14">
        <v>20001621543280</v>
      </c>
      <c r="E1392" t="s">
        <v>2810</v>
      </c>
      <c r="F1392" s="2">
        <v>46145.459004629629</v>
      </c>
      <c r="G1392" s="2">
        <v>46147</v>
      </c>
      <c r="I1392" t="s">
        <v>224</v>
      </c>
      <c r="J1392" t="s">
        <v>230</v>
      </c>
      <c r="L1392" t="s">
        <v>3797</v>
      </c>
      <c r="M1392" t="s">
        <v>1462</v>
      </c>
      <c r="N1392" t="s">
        <v>353</v>
      </c>
      <c r="O1392" t="s">
        <v>283</v>
      </c>
      <c r="Q1392" t="s">
        <v>8523</v>
      </c>
      <c r="R1392" t="s">
        <v>2809</v>
      </c>
      <c r="S1392" t="s">
        <v>538</v>
      </c>
      <c r="T1392" t="s">
        <v>539</v>
      </c>
      <c r="U1392" t="s">
        <v>258</v>
      </c>
      <c r="V1392" t="s">
        <v>247</v>
      </c>
      <c r="W1392" t="s">
        <v>245</v>
      </c>
      <c r="X1392" t="s">
        <v>225</v>
      </c>
      <c r="Z1392">
        <v>1</v>
      </c>
      <c r="AA1392" t="s">
        <v>3921</v>
      </c>
      <c r="AB1392" t="s">
        <v>8524</v>
      </c>
      <c r="AC1392">
        <v>46148.623171296298</v>
      </c>
      <c r="AD1392">
        <v>46148</v>
      </c>
      <c r="AE1392" t="s">
        <v>3938</v>
      </c>
      <c r="AG1392" t="s">
        <v>248</v>
      </c>
      <c r="AH1392">
        <v>6108817878</v>
      </c>
      <c r="AI1392" t="s">
        <v>8525</v>
      </c>
      <c r="AM1392" t="s">
        <v>3925</v>
      </c>
      <c r="AN1392" t="s">
        <v>3926</v>
      </c>
      <c r="AO1392" t="s">
        <v>268</v>
      </c>
      <c r="AP1392" t="s">
        <v>386</v>
      </c>
      <c r="AQ1392" t="s">
        <v>3940</v>
      </c>
      <c r="AU1392" t="s">
        <v>4282</v>
      </c>
      <c r="AV1392" t="s">
        <v>4000</v>
      </c>
      <c r="AW1392" t="s">
        <v>320</v>
      </c>
      <c r="AX1392" t="s">
        <v>319</v>
      </c>
      <c r="AY1392" t="s">
        <v>254</v>
      </c>
      <c r="AZ1392" t="s">
        <v>230</v>
      </c>
      <c r="BA1392" t="s">
        <v>395</v>
      </c>
      <c r="BB1392" t="s">
        <v>380</v>
      </c>
      <c r="BC1392" t="s">
        <v>3927</v>
      </c>
      <c r="BD1392" t="s">
        <v>3927</v>
      </c>
      <c r="BE1392" t="s">
        <v>3927</v>
      </c>
      <c r="BF1392">
        <v>9</v>
      </c>
    </row>
    <row r="1393" spans="1:58" x14ac:dyDescent="0.3">
      <c r="A1393">
        <v>2026</v>
      </c>
      <c r="B1393">
        <v>202605</v>
      </c>
      <c r="C1393">
        <v>5</v>
      </c>
      <c r="D1393" s="14">
        <v>20001621543026</v>
      </c>
      <c r="E1393" t="s">
        <v>2810</v>
      </c>
      <c r="F1393" s="2">
        <v>46144.824166666665</v>
      </c>
      <c r="G1393" s="2">
        <v>46147</v>
      </c>
      <c r="I1393" t="s">
        <v>224</v>
      </c>
      <c r="J1393" t="s">
        <v>230</v>
      </c>
      <c r="L1393" t="s">
        <v>876</v>
      </c>
      <c r="M1393" t="s">
        <v>309</v>
      </c>
      <c r="N1393" t="s">
        <v>297</v>
      </c>
      <c r="O1393" t="s">
        <v>283</v>
      </c>
      <c r="Q1393" t="s">
        <v>8526</v>
      </c>
      <c r="R1393" t="s">
        <v>2809</v>
      </c>
      <c r="S1393" t="s">
        <v>870</v>
      </c>
      <c r="T1393" t="s">
        <v>877</v>
      </c>
      <c r="U1393" t="s">
        <v>258</v>
      </c>
      <c r="V1393" t="s">
        <v>247</v>
      </c>
      <c r="W1393" t="s">
        <v>245</v>
      </c>
      <c r="X1393" t="s">
        <v>387</v>
      </c>
      <c r="Z1393">
        <v>1</v>
      </c>
      <c r="AA1393" t="s">
        <v>3921</v>
      </c>
      <c r="AB1393" t="s">
        <v>8527</v>
      </c>
      <c r="AC1393">
        <v>46148.623171296298</v>
      </c>
      <c r="AD1393">
        <v>46148</v>
      </c>
      <c r="AE1393" t="s">
        <v>3938</v>
      </c>
      <c r="AG1393" t="s">
        <v>410</v>
      </c>
      <c r="AH1393">
        <v>6103841850</v>
      </c>
      <c r="AI1393" t="s">
        <v>8528</v>
      </c>
      <c r="AM1393" t="s">
        <v>3925</v>
      </c>
      <c r="AN1393" t="s">
        <v>3926</v>
      </c>
      <c r="AO1393" t="s">
        <v>268</v>
      </c>
      <c r="AP1393" t="s">
        <v>249</v>
      </c>
      <c r="AQ1393" t="s">
        <v>3940</v>
      </c>
      <c r="AU1393" t="s">
        <v>4282</v>
      </c>
      <c r="AV1393" t="s">
        <v>4000</v>
      </c>
      <c r="AW1393" t="s">
        <v>447</v>
      </c>
      <c r="AX1393" t="s">
        <v>446</v>
      </c>
      <c r="AY1393" t="s">
        <v>253</v>
      </c>
      <c r="AZ1393" t="s">
        <v>230</v>
      </c>
      <c r="BA1393" t="s">
        <v>273</v>
      </c>
      <c r="BB1393" t="s">
        <v>380</v>
      </c>
      <c r="BC1393" t="s">
        <v>3927</v>
      </c>
      <c r="BD1393" t="s">
        <v>3927</v>
      </c>
      <c r="BE1393" t="s">
        <v>3927</v>
      </c>
      <c r="BF1393">
        <v>1</v>
      </c>
    </row>
    <row r="1394" spans="1:58" x14ac:dyDescent="0.3">
      <c r="A1394">
        <v>2026</v>
      </c>
      <c r="B1394">
        <v>202605</v>
      </c>
      <c r="C1394">
        <v>5</v>
      </c>
      <c r="D1394" s="14">
        <v>20001621542956</v>
      </c>
      <c r="E1394" t="s">
        <v>2810</v>
      </c>
      <c r="F1394" s="2">
        <v>46144.77684027778</v>
      </c>
      <c r="G1394" s="2">
        <v>46145</v>
      </c>
      <c r="I1394" t="s">
        <v>224</v>
      </c>
      <c r="J1394" t="s">
        <v>230</v>
      </c>
      <c r="L1394" t="s">
        <v>1111</v>
      </c>
      <c r="M1394" t="s">
        <v>4847</v>
      </c>
      <c r="N1394" t="s">
        <v>546</v>
      </c>
      <c r="O1394" t="s">
        <v>554</v>
      </c>
      <c r="Q1394" t="s">
        <v>8529</v>
      </c>
      <c r="R1394" t="s">
        <v>2809</v>
      </c>
      <c r="S1394" t="s">
        <v>425</v>
      </c>
      <c r="T1394" t="s">
        <v>426</v>
      </c>
      <c r="U1394" t="s">
        <v>258</v>
      </c>
      <c r="V1394" t="s">
        <v>247</v>
      </c>
      <c r="W1394" t="s">
        <v>245</v>
      </c>
      <c r="X1394" t="s">
        <v>387</v>
      </c>
      <c r="Z1394">
        <v>3</v>
      </c>
      <c r="AA1394" t="s">
        <v>3921</v>
      </c>
      <c r="AB1394" t="s">
        <v>8530</v>
      </c>
      <c r="AC1394">
        <v>46148.623171296298</v>
      </c>
      <c r="AD1394">
        <v>46148</v>
      </c>
      <c r="AE1394" t="s">
        <v>3938</v>
      </c>
      <c r="AG1394" t="s">
        <v>410</v>
      </c>
      <c r="AH1394">
        <v>6108817863</v>
      </c>
      <c r="AI1394" t="s">
        <v>8531</v>
      </c>
      <c r="AM1394" t="s">
        <v>3925</v>
      </c>
      <c r="AN1394" t="s">
        <v>3926</v>
      </c>
      <c r="AO1394" t="s">
        <v>268</v>
      </c>
      <c r="AP1394" t="s">
        <v>386</v>
      </c>
      <c r="AQ1394" t="s">
        <v>3940</v>
      </c>
      <c r="AU1394" t="s">
        <v>4422</v>
      </c>
      <c r="AV1394" t="s">
        <v>4000</v>
      </c>
      <c r="AW1394" t="s">
        <v>3966</v>
      </c>
      <c r="AX1394" t="s">
        <v>3967</v>
      </c>
      <c r="AY1394" t="s">
        <v>253</v>
      </c>
      <c r="AZ1394" t="s">
        <v>230</v>
      </c>
      <c r="BA1394" t="s">
        <v>395</v>
      </c>
      <c r="BB1394" t="s">
        <v>380</v>
      </c>
      <c r="BC1394" t="s">
        <v>3927</v>
      </c>
      <c r="BD1394" t="s">
        <v>3927</v>
      </c>
      <c r="BE1394" t="s">
        <v>3927</v>
      </c>
      <c r="BF1394">
        <v>9</v>
      </c>
    </row>
    <row r="1395" spans="1:58" x14ac:dyDescent="0.3">
      <c r="A1395">
        <v>2026</v>
      </c>
      <c r="B1395">
        <v>202605</v>
      </c>
      <c r="C1395">
        <v>5</v>
      </c>
      <c r="D1395" s="14">
        <v>20001621542683</v>
      </c>
      <c r="E1395" t="s">
        <v>2810</v>
      </c>
      <c r="F1395" s="2">
        <v>46145.632372685184</v>
      </c>
      <c r="G1395" s="2">
        <v>46146</v>
      </c>
      <c r="I1395" t="s">
        <v>224</v>
      </c>
      <c r="J1395" t="s">
        <v>230</v>
      </c>
      <c r="L1395" t="s">
        <v>3505</v>
      </c>
      <c r="M1395" t="s">
        <v>309</v>
      </c>
      <c r="N1395" t="s">
        <v>297</v>
      </c>
      <c r="O1395" t="s">
        <v>283</v>
      </c>
      <c r="Q1395" t="s">
        <v>8532</v>
      </c>
      <c r="R1395" t="s">
        <v>2809</v>
      </c>
      <c r="S1395" t="s">
        <v>5014</v>
      </c>
      <c r="T1395" t="s">
        <v>5015</v>
      </c>
      <c r="U1395" t="s">
        <v>3034</v>
      </c>
      <c r="V1395" t="s">
        <v>3994</v>
      </c>
      <c r="W1395" t="s">
        <v>245</v>
      </c>
      <c r="X1395" t="s">
        <v>387</v>
      </c>
      <c r="Z1395">
        <v>1</v>
      </c>
      <c r="AA1395" t="s">
        <v>3921</v>
      </c>
      <c r="AB1395" t="s">
        <v>8533</v>
      </c>
      <c r="AC1395">
        <v>46147.629444444443</v>
      </c>
      <c r="AD1395">
        <v>46147</v>
      </c>
      <c r="AE1395" t="s">
        <v>3938</v>
      </c>
      <c r="AG1395" t="s">
        <v>4828</v>
      </c>
      <c r="AH1395">
        <v>6108787641</v>
      </c>
      <c r="AI1395" t="s">
        <v>8534</v>
      </c>
      <c r="AM1395" t="s">
        <v>3925</v>
      </c>
      <c r="AN1395" t="s">
        <v>3926</v>
      </c>
      <c r="AO1395" t="s">
        <v>268</v>
      </c>
      <c r="AP1395" t="s">
        <v>386</v>
      </c>
      <c r="AQ1395" t="s">
        <v>3940</v>
      </c>
      <c r="AU1395" t="s">
        <v>8103</v>
      </c>
      <c r="AV1395" t="s">
        <v>4000</v>
      </c>
      <c r="AW1395" t="s">
        <v>447</v>
      </c>
      <c r="AX1395" t="s">
        <v>446</v>
      </c>
      <c r="AY1395" t="s">
        <v>253</v>
      </c>
      <c r="AZ1395" t="s">
        <v>230</v>
      </c>
      <c r="BA1395" t="s">
        <v>395</v>
      </c>
      <c r="BB1395" t="s">
        <v>380</v>
      </c>
      <c r="BC1395" t="s">
        <v>3927</v>
      </c>
      <c r="BD1395" t="s">
        <v>3927</v>
      </c>
      <c r="BE1395" t="s">
        <v>3927</v>
      </c>
      <c r="BF1395">
        <v>9</v>
      </c>
    </row>
    <row r="1396" spans="1:58" x14ac:dyDescent="0.3">
      <c r="A1396">
        <v>2026</v>
      </c>
      <c r="B1396">
        <v>202605</v>
      </c>
      <c r="C1396">
        <v>5</v>
      </c>
      <c r="D1396" s="14">
        <v>20001621542233</v>
      </c>
      <c r="E1396" t="s">
        <v>2810</v>
      </c>
      <c r="F1396" s="2">
        <v>46145.439918981479</v>
      </c>
      <c r="G1396" s="2">
        <v>46146</v>
      </c>
      <c r="I1396" t="s">
        <v>224</v>
      </c>
      <c r="J1396" t="s">
        <v>230</v>
      </c>
      <c r="L1396" t="s">
        <v>3478</v>
      </c>
      <c r="M1396" t="s">
        <v>309</v>
      </c>
      <c r="N1396" t="s">
        <v>297</v>
      </c>
      <c r="O1396" t="s">
        <v>283</v>
      </c>
      <c r="Q1396" t="s">
        <v>8535</v>
      </c>
      <c r="R1396" t="s">
        <v>2809</v>
      </c>
      <c r="S1396" t="s">
        <v>4862</v>
      </c>
      <c r="T1396" t="s">
        <v>4863</v>
      </c>
      <c r="U1396" t="s">
        <v>3034</v>
      </c>
      <c r="V1396" t="s">
        <v>3994</v>
      </c>
      <c r="W1396" t="s">
        <v>245</v>
      </c>
      <c r="X1396" t="s">
        <v>387</v>
      </c>
      <c r="Z1396">
        <v>1</v>
      </c>
      <c r="AA1396" t="s">
        <v>3921</v>
      </c>
      <c r="AB1396" t="s">
        <v>8536</v>
      </c>
      <c r="AC1396">
        <v>46147.629444444443</v>
      </c>
      <c r="AD1396">
        <v>46147</v>
      </c>
      <c r="AE1396" t="s">
        <v>3938</v>
      </c>
      <c r="AG1396" t="s">
        <v>4828</v>
      </c>
      <c r="AH1396">
        <v>6089880346</v>
      </c>
      <c r="AI1396" t="s">
        <v>8537</v>
      </c>
      <c r="AM1396" t="s">
        <v>3925</v>
      </c>
      <c r="AN1396" t="s">
        <v>3926</v>
      </c>
      <c r="AO1396" t="s">
        <v>268</v>
      </c>
      <c r="AP1396" t="s">
        <v>249</v>
      </c>
      <c r="AQ1396" t="s">
        <v>3940</v>
      </c>
      <c r="AU1396" t="s">
        <v>8103</v>
      </c>
      <c r="AV1396" t="s">
        <v>4000</v>
      </c>
      <c r="AW1396" t="s">
        <v>447</v>
      </c>
      <c r="AX1396" t="s">
        <v>446</v>
      </c>
      <c r="AY1396" t="s">
        <v>253</v>
      </c>
      <c r="AZ1396" t="s">
        <v>230</v>
      </c>
      <c r="BA1396" t="s">
        <v>273</v>
      </c>
      <c r="BB1396" t="s">
        <v>380</v>
      </c>
      <c r="BC1396" t="s">
        <v>3927</v>
      </c>
      <c r="BD1396" t="s">
        <v>3927</v>
      </c>
      <c r="BE1396" t="s">
        <v>3927</v>
      </c>
      <c r="BF1396">
        <v>16</v>
      </c>
    </row>
    <row r="1397" spans="1:58" x14ac:dyDescent="0.3">
      <c r="A1397">
        <v>2026</v>
      </c>
      <c r="B1397">
        <v>202605</v>
      </c>
      <c r="C1397">
        <v>5</v>
      </c>
      <c r="D1397" s="14">
        <v>20001621537747</v>
      </c>
      <c r="E1397" t="s">
        <v>2810</v>
      </c>
      <c r="F1397" s="2">
        <v>46145.641250000001</v>
      </c>
      <c r="G1397" s="2">
        <v>46148</v>
      </c>
      <c r="I1397" t="s">
        <v>224</v>
      </c>
      <c r="J1397" t="s">
        <v>230</v>
      </c>
      <c r="L1397" t="s">
        <v>2930</v>
      </c>
      <c r="M1397" t="s">
        <v>334</v>
      </c>
      <c r="N1397" t="s">
        <v>322</v>
      </c>
      <c r="O1397" t="s">
        <v>331</v>
      </c>
      <c r="Q1397" t="s">
        <v>8538</v>
      </c>
      <c r="R1397" t="s">
        <v>2809</v>
      </c>
      <c r="S1397" t="s">
        <v>538</v>
      </c>
      <c r="T1397" t="s">
        <v>539</v>
      </c>
      <c r="U1397" t="s">
        <v>258</v>
      </c>
      <c r="V1397" t="s">
        <v>247</v>
      </c>
      <c r="W1397" t="s">
        <v>245</v>
      </c>
      <c r="X1397" t="s">
        <v>387</v>
      </c>
      <c r="Z1397">
        <v>1</v>
      </c>
      <c r="AA1397" t="s">
        <v>3921</v>
      </c>
      <c r="AB1397" t="s">
        <v>8539</v>
      </c>
      <c r="AC1397">
        <v>46149.692083333335</v>
      </c>
      <c r="AD1397">
        <v>46149</v>
      </c>
      <c r="AE1397" t="s">
        <v>3938</v>
      </c>
      <c r="AG1397" t="s">
        <v>248</v>
      </c>
      <c r="AH1397">
        <v>6108825835</v>
      </c>
      <c r="AI1397" t="s">
        <v>8540</v>
      </c>
      <c r="AM1397" t="s">
        <v>3925</v>
      </c>
      <c r="AN1397" t="s">
        <v>3926</v>
      </c>
      <c r="AO1397" t="s">
        <v>268</v>
      </c>
      <c r="AP1397" t="s">
        <v>386</v>
      </c>
      <c r="AQ1397" t="s">
        <v>3940</v>
      </c>
      <c r="AU1397" t="s">
        <v>4282</v>
      </c>
      <c r="AV1397" t="s">
        <v>4000</v>
      </c>
      <c r="AW1397" t="s">
        <v>389</v>
      </c>
      <c r="AX1397" t="s">
        <v>388</v>
      </c>
      <c r="AY1397" t="s">
        <v>253</v>
      </c>
      <c r="AZ1397" t="s">
        <v>230</v>
      </c>
      <c r="BA1397" t="s">
        <v>395</v>
      </c>
      <c r="BB1397" t="s">
        <v>380</v>
      </c>
      <c r="BC1397" t="s">
        <v>3927</v>
      </c>
      <c r="BD1397" t="s">
        <v>3927</v>
      </c>
      <c r="BE1397" t="s">
        <v>3927</v>
      </c>
      <c r="BF1397">
        <v>9</v>
      </c>
    </row>
    <row r="1398" spans="1:58" x14ac:dyDescent="0.3">
      <c r="A1398">
        <v>2026</v>
      </c>
      <c r="B1398">
        <v>202605</v>
      </c>
      <c r="C1398">
        <v>5</v>
      </c>
      <c r="D1398" s="14">
        <v>20001621537013</v>
      </c>
      <c r="E1398" t="s">
        <v>2810</v>
      </c>
      <c r="F1398" s="2">
        <v>46144.781192129631</v>
      </c>
      <c r="G1398" s="2">
        <v>46148</v>
      </c>
      <c r="I1398" t="s">
        <v>224</v>
      </c>
      <c r="J1398" t="s">
        <v>230</v>
      </c>
      <c r="L1398" t="s">
        <v>2525</v>
      </c>
      <c r="M1398" t="s">
        <v>1350</v>
      </c>
      <c r="N1398" t="s">
        <v>322</v>
      </c>
      <c r="O1398" t="s">
        <v>331</v>
      </c>
      <c r="Q1398" t="s">
        <v>8541</v>
      </c>
      <c r="R1398" t="s">
        <v>2809</v>
      </c>
      <c r="S1398" t="s">
        <v>870</v>
      </c>
      <c r="T1398" t="s">
        <v>877</v>
      </c>
      <c r="U1398" t="s">
        <v>258</v>
      </c>
      <c r="V1398" t="s">
        <v>247</v>
      </c>
      <c r="W1398" t="s">
        <v>245</v>
      </c>
      <c r="X1398" t="s">
        <v>387</v>
      </c>
      <c r="Z1398">
        <v>1</v>
      </c>
      <c r="AA1398" t="s">
        <v>3921</v>
      </c>
      <c r="AB1398" t="s">
        <v>8542</v>
      </c>
      <c r="AC1398">
        <v>46149.692083333335</v>
      </c>
      <c r="AD1398">
        <v>46149</v>
      </c>
      <c r="AE1398" t="s">
        <v>3938</v>
      </c>
      <c r="AG1398" t="s">
        <v>410</v>
      </c>
      <c r="AH1398">
        <v>6108450131</v>
      </c>
      <c r="AI1398" t="s">
        <v>8543</v>
      </c>
      <c r="AM1398" t="s">
        <v>3925</v>
      </c>
      <c r="AN1398" t="s">
        <v>3926</v>
      </c>
      <c r="AO1398" t="s">
        <v>268</v>
      </c>
      <c r="AP1398" t="s">
        <v>249</v>
      </c>
      <c r="AQ1398" t="s">
        <v>3940</v>
      </c>
      <c r="AU1398" t="s">
        <v>4282</v>
      </c>
      <c r="AV1398" t="s">
        <v>4000</v>
      </c>
      <c r="AW1398" t="s">
        <v>921</v>
      </c>
      <c r="AX1398" t="s">
        <v>920</v>
      </c>
      <c r="AY1398" t="s">
        <v>253</v>
      </c>
      <c r="AZ1398" t="s">
        <v>230</v>
      </c>
      <c r="BA1398" t="s">
        <v>344</v>
      </c>
      <c r="BB1398" t="s">
        <v>232</v>
      </c>
      <c r="BC1398" t="s">
        <v>3927</v>
      </c>
      <c r="BD1398" t="s">
        <v>3927</v>
      </c>
      <c r="BE1398" t="s">
        <v>3927</v>
      </c>
      <c r="BF1398">
        <v>18</v>
      </c>
    </row>
    <row r="1399" spans="1:58" x14ac:dyDescent="0.3">
      <c r="A1399">
        <v>2026</v>
      </c>
      <c r="B1399">
        <v>202605</v>
      </c>
      <c r="C1399">
        <v>5</v>
      </c>
      <c r="D1399" s="14">
        <v>20001621536619</v>
      </c>
      <c r="E1399" t="s">
        <v>2810</v>
      </c>
      <c r="F1399" s="2">
        <v>46145.576782407406</v>
      </c>
      <c r="G1399" s="2">
        <v>46146</v>
      </c>
      <c r="I1399" t="s">
        <v>224</v>
      </c>
      <c r="J1399" t="s">
        <v>230</v>
      </c>
      <c r="L1399" t="s">
        <v>754</v>
      </c>
      <c r="M1399" t="s">
        <v>764</v>
      </c>
      <c r="N1399" t="s">
        <v>752</v>
      </c>
      <c r="O1399" t="s">
        <v>623</v>
      </c>
      <c r="Q1399" t="s">
        <v>8544</v>
      </c>
      <c r="R1399" t="s">
        <v>2809</v>
      </c>
      <c r="S1399" t="s">
        <v>758</v>
      </c>
      <c r="T1399" t="s">
        <v>759</v>
      </c>
      <c r="U1399" t="s">
        <v>258</v>
      </c>
      <c r="V1399" t="s">
        <v>247</v>
      </c>
      <c r="W1399" t="s">
        <v>245</v>
      </c>
      <c r="X1399" t="s">
        <v>387</v>
      </c>
      <c r="Z1399">
        <v>2</v>
      </c>
      <c r="AA1399" t="s">
        <v>3921</v>
      </c>
      <c r="AB1399" t="s">
        <v>8545</v>
      </c>
      <c r="AC1399">
        <v>46148.623171296298</v>
      </c>
      <c r="AD1399">
        <v>46148</v>
      </c>
      <c r="AE1399" t="s">
        <v>3938</v>
      </c>
      <c r="AG1399" t="s">
        <v>359</v>
      </c>
      <c r="AH1399">
        <v>6108826793</v>
      </c>
      <c r="AI1399" t="s">
        <v>8546</v>
      </c>
      <c r="AM1399" t="s">
        <v>3925</v>
      </c>
      <c r="AN1399" t="s">
        <v>3926</v>
      </c>
      <c r="AO1399" t="s">
        <v>268</v>
      </c>
      <c r="AP1399" t="s">
        <v>249</v>
      </c>
      <c r="AQ1399" t="s">
        <v>3940</v>
      </c>
      <c r="AU1399" t="s">
        <v>4422</v>
      </c>
      <c r="AV1399" t="s">
        <v>4000</v>
      </c>
      <c r="AW1399" t="s">
        <v>447</v>
      </c>
      <c r="AX1399" t="s">
        <v>446</v>
      </c>
      <c r="AY1399" t="s">
        <v>253</v>
      </c>
      <c r="AZ1399" t="s">
        <v>230</v>
      </c>
      <c r="BA1399" t="s">
        <v>395</v>
      </c>
      <c r="BB1399" t="s">
        <v>380</v>
      </c>
      <c r="BC1399" t="s">
        <v>3927</v>
      </c>
      <c r="BD1399" t="s">
        <v>3927</v>
      </c>
      <c r="BE1399" t="s">
        <v>3927</v>
      </c>
      <c r="BF1399">
        <v>9</v>
      </c>
    </row>
    <row r="1400" spans="1:58" x14ac:dyDescent="0.3">
      <c r="A1400">
        <v>2026</v>
      </c>
      <c r="B1400">
        <v>202605</v>
      </c>
      <c r="C1400">
        <v>5</v>
      </c>
      <c r="D1400" s="14">
        <v>20001621536588</v>
      </c>
      <c r="E1400" t="s">
        <v>2810</v>
      </c>
      <c r="F1400" s="2">
        <v>46145.564131944448</v>
      </c>
      <c r="G1400" s="2">
        <v>46146</v>
      </c>
      <c r="I1400" t="s">
        <v>224</v>
      </c>
      <c r="J1400" t="s">
        <v>230</v>
      </c>
      <c r="L1400" t="s">
        <v>3242</v>
      </c>
      <c r="M1400" t="s">
        <v>261</v>
      </c>
      <c r="N1400" t="s">
        <v>237</v>
      </c>
      <c r="O1400" t="s">
        <v>257</v>
      </c>
      <c r="Q1400" t="s">
        <v>8547</v>
      </c>
      <c r="R1400" t="s">
        <v>2809</v>
      </c>
      <c r="S1400" t="s">
        <v>6130</v>
      </c>
      <c r="T1400" t="s">
        <v>6131</v>
      </c>
      <c r="U1400" t="s">
        <v>4796</v>
      </c>
      <c r="V1400" t="s">
        <v>2024</v>
      </c>
      <c r="W1400" t="s">
        <v>245</v>
      </c>
      <c r="X1400" t="s">
        <v>387</v>
      </c>
      <c r="Z1400">
        <v>4</v>
      </c>
      <c r="AA1400" t="s">
        <v>3921</v>
      </c>
      <c r="AB1400" t="s">
        <v>8548</v>
      </c>
      <c r="AC1400">
        <v>46150.849872685183</v>
      </c>
      <c r="AD1400">
        <v>46150</v>
      </c>
      <c r="AE1400" t="s">
        <v>3938</v>
      </c>
      <c r="AG1400" t="s">
        <v>2026</v>
      </c>
      <c r="AH1400">
        <v>6108818866</v>
      </c>
      <c r="AI1400" t="s">
        <v>8549</v>
      </c>
      <c r="AM1400" t="s">
        <v>3925</v>
      </c>
      <c r="AN1400" t="s">
        <v>3926</v>
      </c>
      <c r="AO1400" t="s">
        <v>268</v>
      </c>
      <c r="AP1400" t="s">
        <v>386</v>
      </c>
      <c r="AQ1400" t="s">
        <v>3940</v>
      </c>
      <c r="AU1400" t="s">
        <v>4149</v>
      </c>
      <c r="AV1400" t="s">
        <v>4000</v>
      </c>
      <c r="AW1400" t="s">
        <v>447</v>
      </c>
      <c r="AX1400" t="s">
        <v>446</v>
      </c>
      <c r="AY1400" t="s">
        <v>253</v>
      </c>
      <c r="AZ1400" t="s">
        <v>230</v>
      </c>
      <c r="BA1400" t="s">
        <v>395</v>
      </c>
      <c r="BB1400" t="s">
        <v>380</v>
      </c>
      <c r="BC1400" t="s">
        <v>3927</v>
      </c>
      <c r="BD1400" t="s">
        <v>3927</v>
      </c>
      <c r="BE1400" t="s">
        <v>3927</v>
      </c>
      <c r="BF1400">
        <v>9</v>
      </c>
    </row>
    <row r="1401" spans="1:58" x14ac:dyDescent="0.3">
      <c r="A1401">
        <v>2026</v>
      </c>
      <c r="B1401">
        <v>202605</v>
      </c>
      <c r="C1401">
        <v>5</v>
      </c>
      <c r="D1401" s="14">
        <v>20001621536426</v>
      </c>
      <c r="E1401" t="s">
        <v>2810</v>
      </c>
      <c r="F1401" s="2">
        <v>46145.499895833331</v>
      </c>
      <c r="G1401" s="2">
        <v>46147</v>
      </c>
      <c r="I1401" t="s">
        <v>224</v>
      </c>
      <c r="J1401" t="s">
        <v>230</v>
      </c>
      <c r="L1401" t="s">
        <v>919</v>
      </c>
      <c r="M1401" t="s">
        <v>309</v>
      </c>
      <c r="N1401" t="s">
        <v>297</v>
      </c>
      <c r="O1401" t="s">
        <v>283</v>
      </c>
      <c r="Q1401" t="s">
        <v>8550</v>
      </c>
      <c r="R1401" t="s">
        <v>2809</v>
      </c>
      <c r="S1401" t="s">
        <v>538</v>
      </c>
      <c r="T1401" t="s">
        <v>539</v>
      </c>
      <c r="U1401" t="s">
        <v>258</v>
      </c>
      <c r="V1401" t="s">
        <v>247</v>
      </c>
      <c r="W1401" t="s">
        <v>245</v>
      </c>
      <c r="X1401" t="s">
        <v>387</v>
      </c>
      <c r="Z1401">
        <v>1</v>
      </c>
      <c r="AA1401" t="s">
        <v>3921</v>
      </c>
      <c r="AB1401" t="s">
        <v>8551</v>
      </c>
      <c r="AC1401">
        <v>46148.623171296298</v>
      </c>
      <c r="AD1401">
        <v>46148</v>
      </c>
      <c r="AE1401" t="s">
        <v>3938</v>
      </c>
      <c r="AG1401" t="s">
        <v>248</v>
      </c>
      <c r="AH1401">
        <v>6018724216</v>
      </c>
      <c r="AI1401" t="s">
        <v>8552</v>
      </c>
      <c r="AM1401" t="s">
        <v>3925</v>
      </c>
      <c r="AN1401" t="s">
        <v>3926</v>
      </c>
      <c r="AO1401" t="s">
        <v>268</v>
      </c>
      <c r="AP1401" t="s">
        <v>386</v>
      </c>
      <c r="AQ1401" t="s">
        <v>3940</v>
      </c>
      <c r="AU1401" t="s">
        <v>4282</v>
      </c>
      <c r="AV1401" t="s">
        <v>4000</v>
      </c>
      <c r="AW1401" t="s">
        <v>921</v>
      </c>
      <c r="AX1401" t="s">
        <v>920</v>
      </c>
      <c r="AY1401" t="s">
        <v>253</v>
      </c>
      <c r="AZ1401" t="s">
        <v>230</v>
      </c>
      <c r="BA1401" t="s">
        <v>273</v>
      </c>
      <c r="BB1401" t="s">
        <v>380</v>
      </c>
      <c r="BC1401" t="s">
        <v>3927</v>
      </c>
      <c r="BD1401" t="s">
        <v>3927</v>
      </c>
      <c r="BE1401" t="s">
        <v>3927</v>
      </c>
      <c r="BF1401">
        <v>1</v>
      </c>
    </row>
    <row r="1402" spans="1:58" x14ac:dyDescent="0.3">
      <c r="A1402">
        <v>2026</v>
      </c>
      <c r="B1402">
        <v>202605</v>
      </c>
      <c r="C1402">
        <v>5</v>
      </c>
      <c r="D1402" s="14">
        <v>20001621535692</v>
      </c>
      <c r="E1402" t="s">
        <v>2810</v>
      </c>
      <c r="F1402" s="2">
        <v>46145.610914351855</v>
      </c>
      <c r="G1402" s="2">
        <v>46146</v>
      </c>
      <c r="I1402" t="s">
        <v>224</v>
      </c>
      <c r="J1402" t="s">
        <v>230</v>
      </c>
      <c r="L1402" t="s">
        <v>6879</v>
      </c>
      <c r="M1402" t="s">
        <v>309</v>
      </c>
      <c r="N1402" t="s">
        <v>297</v>
      </c>
      <c r="O1402" t="s">
        <v>283</v>
      </c>
      <c r="Q1402" t="s">
        <v>8553</v>
      </c>
      <c r="R1402" t="s">
        <v>2809</v>
      </c>
      <c r="S1402" t="s">
        <v>407</v>
      </c>
      <c r="T1402" t="s">
        <v>408</v>
      </c>
      <c r="U1402" t="s">
        <v>258</v>
      </c>
      <c r="V1402" t="s">
        <v>247</v>
      </c>
      <c r="W1402" t="s">
        <v>245</v>
      </c>
      <c r="X1402" t="s">
        <v>225</v>
      </c>
      <c r="Z1402">
        <v>2</v>
      </c>
      <c r="AA1402" t="s">
        <v>3921</v>
      </c>
      <c r="AB1402" t="s">
        <v>8554</v>
      </c>
      <c r="AC1402">
        <v>46148.623171296298</v>
      </c>
      <c r="AD1402">
        <v>46148</v>
      </c>
      <c r="AE1402" t="s">
        <v>3938</v>
      </c>
      <c r="AG1402" t="s">
        <v>410</v>
      </c>
      <c r="AH1402">
        <v>6088687594</v>
      </c>
      <c r="AI1402" t="s">
        <v>8555</v>
      </c>
      <c r="AM1402" t="s">
        <v>3925</v>
      </c>
      <c r="AN1402" t="s">
        <v>3926</v>
      </c>
      <c r="AO1402" t="s">
        <v>268</v>
      </c>
      <c r="AP1402" t="s">
        <v>304</v>
      </c>
      <c r="AQ1402" t="s">
        <v>3940</v>
      </c>
      <c r="AU1402" t="s">
        <v>4422</v>
      </c>
      <c r="AV1402" t="s">
        <v>4000</v>
      </c>
      <c r="AW1402" t="s">
        <v>1478</v>
      </c>
      <c r="AX1402" t="s">
        <v>1477</v>
      </c>
      <c r="AY1402" t="s">
        <v>254</v>
      </c>
      <c r="AZ1402" t="s">
        <v>230</v>
      </c>
      <c r="BA1402" t="s">
        <v>273</v>
      </c>
      <c r="BB1402" t="s">
        <v>380</v>
      </c>
      <c r="BC1402" t="s">
        <v>3927</v>
      </c>
      <c r="BD1402" t="s">
        <v>3927</v>
      </c>
      <c r="BE1402" t="s">
        <v>3927</v>
      </c>
      <c r="BF1402">
        <v>20</v>
      </c>
    </row>
    <row r="1403" spans="1:58" x14ac:dyDescent="0.3">
      <c r="A1403">
        <v>2026</v>
      </c>
      <c r="B1403">
        <v>202605</v>
      </c>
      <c r="C1403">
        <v>5</v>
      </c>
      <c r="D1403" s="14">
        <v>20001621535029</v>
      </c>
      <c r="E1403" t="s">
        <v>2810</v>
      </c>
      <c r="F1403" s="2">
        <v>46144.781967592593</v>
      </c>
      <c r="G1403" s="2">
        <v>46145</v>
      </c>
      <c r="I1403" t="s">
        <v>224</v>
      </c>
      <c r="J1403" t="s">
        <v>230</v>
      </c>
      <c r="L1403" t="s">
        <v>4927</v>
      </c>
      <c r="M1403" t="s">
        <v>309</v>
      </c>
      <c r="N1403" t="s">
        <v>297</v>
      </c>
      <c r="O1403" t="s">
        <v>283</v>
      </c>
      <c r="Q1403" t="s">
        <v>8556</v>
      </c>
      <c r="R1403" t="s">
        <v>2809</v>
      </c>
      <c r="S1403" t="s">
        <v>4841</v>
      </c>
      <c r="T1403" t="s">
        <v>4842</v>
      </c>
      <c r="U1403" t="s">
        <v>4008</v>
      </c>
      <c r="V1403" t="s">
        <v>980</v>
      </c>
      <c r="W1403" t="s">
        <v>245</v>
      </c>
      <c r="X1403" t="s">
        <v>225</v>
      </c>
      <c r="Z1403">
        <v>3</v>
      </c>
      <c r="AA1403" t="s">
        <v>3921</v>
      </c>
      <c r="AB1403" t="s">
        <v>8557</v>
      </c>
      <c r="AC1403">
        <v>46148.620497685188</v>
      </c>
      <c r="AD1403">
        <v>46148</v>
      </c>
      <c r="AE1403" t="s">
        <v>3938</v>
      </c>
      <c r="AG1403" t="s">
        <v>4844</v>
      </c>
      <c r="AH1403">
        <v>6108825769</v>
      </c>
      <c r="AI1403" t="s">
        <v>8558</v>
      </c>
      <c r="AM1403" t="s">
        <v>3925</v>
      </c>
      <c r="AN1403" t="s">
        <v>3926</v>
      </c>
      <c r="AO1403" t="s">
        <v>268</v>
      </c>
      <c r="AP1403" t="s">
        <v>304</v>
      </c>
      <c r="AQ1403" t="s">
        <v>3940</v>
      </c>
      <c r="AU1403" t="s">
        <v>4422</v>
      </c>
      <c r="AV1403" t="s">
        <v>4000</v>
      </c>
      <c r="AW1403" t="s">
        <v>320</v>
      </c>
      <c r="AX1403" t="s">
        <v>319</v>
      </c>
      <c r="AY1403" t="s">
        <v>254</v>
      </c>
      <c r="AZ1403" t="s">
        <v>230</v>
      </c>
      <c r="BA1403" t="s">
        <v>395</v>
      </c>
      <c r="BB1403" t="s">
        <v>380</v>
      </c>
      <c r="BC1403" t="s">
        <v>3927</v>
      </c>
      <c r="BD1403" t="s">
        <v>3927</v>
      </c>
      <c r="BE1403" t="s">
        <v>3927</v>
      </c>
      <c r="BF1403">
        <v>12</v>
      </c>
    </row>
    <row r="1404" spans="1:58" x14ac:dyDescent="0.3">
      <c r="A1404">
        <v>2026</v>
      </c>
      <c r="B1404">
        <v>202605</v>
      </c>
      <c r="C1404">
        <v>5</v>
      </c>
      <c r="D1404" s="14">
        <v>20001621534905</v>
      </c>
      <c r="E1404" t="s">
        <v>2810</v>
      </c>
      <c r="F1404" s="2">
        <v>46145.718333333331</v>
      </c>
      <c r="G1404" s="2">
        <v>46146</v>
      </c>
      <c r="I1404" t="s">
        <v>224</v>
      </c>
      <c r="J1404" t="s">
        <v>230</v>
      </c>
      <c r="L1404" t="s">
        <v>3151</v>
      </c>
      <c r="M1404" t="s">
        <v>1336</v>
      </c>
      <c r="N1404" t="s">
        <v>546</v>
      </c>
      <c r="O1404" t="s">
        <v>554</v>
      </c>
      <c r="Q1404" t="s">
        <v>8559</v>
      </c>
      <c r="R1404" t="s">
        <v>2809</v>
      </c>
      <c r="S1404" t="s">
        <v>6329</v>
      </c>
      <c r="T1404" t="s">
        <v>6330</v>
      </c>
      <c r="U1404" t="s">
        <v>4796</v>
      </c>
      <c r="V1404" t="s">
        <v>2024</v>
      </c>
      <c r="W1404" t="s">
        <v>245</v>
      </c>
      <c r="X1404" t="s">
        <v>225</v>
      </c>
      <c r="Z1404">
        <v>4</v>
      </c>
      <c r="AA1404" t="s">
        <v>3921</v>
      </c>
      <c r="AB1404" t="s">
        <v>8560</v>
      </c>
      <c r="AC1404">
        <v>46150.849872685183</v>
      </c>
      <c r="AD1404">
        <v>46150</v>
      </c>
      <c r="AE1404" t="s">
        <v>3938</v>
      </c>
      <c r="AG1404" t="s">
        <v>6332</v>
      </c>
      <c r="AH1404">
        <v>6108817914</v>
      </c>
      <c r="AI1404" t="s">
        <v>8561</v>
      </c>
      <c r="AM1404" t="s">
        <v>3925</v>
      </c>
      <c r="AN1404" t="s">
        <v>3926</v>
      </c>
      <c r="AO1404" t="s">
        <v>268</v>
      </c>
      <c r="AP1404" t="s">
        <v>386</v>
      </c>
      <c r="AQ1404" t="s">
        <v>3940</v>
      </c>
      <c r="AU1404" t="s">
        <v>4149</v>
      </c>
      <c r="AV1404" t="s">
        <v>4000</v>
      </c>
      <c r="AW1404" t="s">
        <v>320</v>
      </c>
      <c r="AX1404" t="s">
        <v>319</v>
      </c>
      <c r="AY1404" t="s">
        <v>254</v>
      </c>
      <c r="AZ1404" t="s">
        <v>230</v>
      </c>
      <c r="BA1404" t="s">
        <v>395</v>
      </c>
      <c r="BB1404" t="s">
        <v>3080</v>
      </c>
      <c r="BC1404" t="s">
        <v>3927</v>
      </c>
      <c r="BD1404" t="s">
        <v>3927</v>
      </c>
      <c r="BE1404" t="s">
        <v>3927</v>
      </c>
      <c r="BF1404">
        <v>9</v>
      </c>
    </row>
    <row r="1405" spans="1:58" x14ac:dyDescent="0.3">
      <c r="A1405">
        <v>2026</v>
      </c>
      <c r="B1405">
        <v>202605</v>
      </c>
      <c r="C1405">
        <v>5</v>
      </c>
      <c r="D1405" s="14">
        <v>20001621534850</v>
      </c>
      <c r="E1405" t="s">
        <v>2810</v>
      </c>
      <c r="F1405" s="2">
        <v>46145.682800925926</v>
      </c>
      <c r="G1405" s="2">
        <v>46146</v>
      </c>
      <c r="I1405" t="s">
        <v>224</v>
      </c>
      <c r="J1405" t="s">
        <v>230</v>
      </c>
      <c r="L1405" t="s">
        <v>8562</v>
      </c>
      <c r="M1405" t="s">
        <v>1286</v>
      </c>
      <c r="N1405" t="s">
        <v>1281</v>
      </c>
      <c r="O1405" t="s">
        <v>331</v>
      </c>
      <c r="Q1405" t="s">
        <v>8563</v>
      </c>
      <c r="R1405" t="s">
        <v>2809</v>
      </c>
      <c r="S1405" t="s">
        <v>7732</v>
      </c>
      <c r="T1405" t="s">
        <v>7733</v>
      </c>
      <c r="U1405" t="s">
        <v>4796</v>
      </c>
      <c r="V1405" t="s">
        <v>2024</v>
      </c>
      <c r="W1405" t="s">
        <v>245</v>
      </c>
      <c r="X1405" t="s">
        <v>387</v>
      </c>
      <c r="Z1405">
        <v>4</v>
      </c>
      <c r="AA1405" t="s">
        <v>3921</v>
      </c>
      <c r="AB1405" t="s">
        <v>8564</v>
      </c>
      <c r="AC1405">
        <v>46150.849872685183</v>
      </c>
      <c r="AD1405">
        <v>46150</v>
      </c>
      <c r="AE1405" t="s">
        <v>3938</v>
      </c>
      <c r="AG1405" t="s">
        <v>2026</v>
      </c>
      <c r="AH1405">
        <v>6108786698</v>
      </c>
      <c r="AI1405" t="s">
        <v>8565</v>
      </c>
      <c r="AM1405" t="s">
        <v>3925</v>
      </c>
      <c r="AN1405" t="s">
        <v>3926</v>
      </c>
      <c r="AO1405" t="s">
        <v>268</v>
      </c>
      <c r="AP1405" t="s">
        <v>249</v>
      </c>
      <c r="AQ1405" t="s">
        <v>3940</v>
      </c>
      <c r="AU1405" t="s">
        <v>4149</v>
      </c>
      <c r="AV1405" t="s">
        <v>4000</v>
      </c>
      <c r="AW1405" t="s">
        <v>389</v>
      </c>
      <c r="AX1405" t="s">
        <v>388</v>
      </c>
      <c r="AY1405" t="s">
        <v>253</v>
      </c>
      <c r="AZ1405" t="s">
        <v>230</v>
      </c>
      <c r="BA1405" t="s">
        <v>273</v>
      </c>
      <c r="BB1405" t="s">
        <v>380</v>
      </c>
      <c r="BC1405" t="s">
        <v>3927</v>
      </c>
      <c r="BD1405" t="s">
        <v>3927</v>
      </c>
      <c r="BE1405" t="s">
        <v>3927</v>
      </c>
      <c r="BF1405">
        <v>9</v>
      </c>
    </row>
    <row r="1406" spans="1:58" x14ac:dyDescent="0.3">
      <c r="A1406">
        <v>2026</v>
      </c>
      <c r="B1406">
        <v>202605</v>
      </c>
      <c r="C1406">
        <v>5</v>
      </c>
      <c r="D1406" s="14">
        <v>20001621534248</v>
      </c>
      <c r="E1406" t="s">
        <v>2810</v>
      </c>
      <c r="F1406" s="2">
        <v>46145.406701388885</v>
      </c>
      <c r="G1406" s="2">
        <v>46147</v>
      </c>
      <c r="I1406" t="s">
        <v>224</v>
      </c>
      <c r="J1406" t="s">
        <v>230</v>
      </c>
      <c r="L1406" t="s">
        <v>1018</v>
      </c>
      <c r="M1406" t="s">
        <v>334</v>
      </c>
      <c r="N1406" t="s">
        <v>322</v>
      </c>
      <c r="O1406" t="s">
        <v>331</v>
      </c>
      <c r="Q1406" t="s">
        <v>1020</v>
      </c>
      <c r="R1406" t="s">
        <v>2809</v>
      </c>
      <c r="S1406" t="s">
        <v>515</v>
      </c>
      <c r="T1406" t="s">
        <v>522</v>
      </c>
      <c r="U1406" t="s">
        <v>258</v>
      </c>
      <c r="V1406" t="s">
        <v>247</v>
      </c>
      <c r="W1406" t="s">
        <v>245</v>
      </c>
      <c r="X1406" t="s">
        <v>387</v>
      </c>
      <c r="Z1406">
        <v>1</v>
      </c>
      <c r="AA1406" t="s">
        <v>3921</v>
      </c>
      <c r="AB1406" t="s">
        <v>8566</v>
      </c>
      <c r="AC1406">
        <v>46148.623171296298</v>
      </c>
      <c r="AD1406">
        <v>46148</v>
      </c>
      <c r="AE1406" t="s">
        <v>3938</v>
      </c>
      <c r="AG1406" t="s">
        <v>410</v>
      </c>
      <c r="AH1406">
        <v>6108785697</v>
      </c>
      <c r="AI1406" t="s">
        <v>8567</v>
      </c>
      <c r="AM1406" t="s">
        <v>3925</v>
      </c>
      <c r="AN1406" t="s">
        <v>3926</v>
      </c>
      <c r="AO1406" t="s">
        <v>268</v>
      </c>
      <c r="AP1406" t="s">
        <v>249</v>
      </c>
      <c r="AQ1406" t="s">
        <v>3940</v>
      </c>
      <c r="AU1406" t="s">
        <v>4282</v>
      </c>
      <c r="AV1406" t="s">
        <v>4000</v>
      </c>
      <c r="AW1406" t="s">
        <v>447</v>
      </c>
      <c r="AX1406" t="s">
        <v>446</v>
      </c>
      <c r="AY1406" t="s">
        <v>253</v>
      </c>
      <c r="AZ1406" t="s">
        <v>230</v>
      </c>
      <c r="BA1406" t="s">
        <v>273</v>
      </c>
      <c r="BB1406" t="s">
        <v>380</v>
      </c>
      <c r="BC1406" t="s">
        <v>3927</v>
      </c>
      <c r="BD1406" t="s">
        <v>3927</v>
      </c>
      <c r="BE1406" t="s">
        <v>3927</v>
      </c>
      <c r="BF1406">
        <v>9</v>
      </c>
    </row>
    <row r="1407" spans="1:58" x14ac:dyDescent="0.3">
      <c r="A1407">
        <v>2026</v>
      </c>
      <c r="B1407">
        <v>202605</v>
      </c>
      <c r="C1407">
        <v>5</v>
      </c>
      <c r="D1407" s="14">
        <v>20001621533884</v>
      </c>
      <c r="E1407" t="s">
        <v>2810</v>
      </c>
      <c r="F1407" s="2">
        <v>46145.699317129627</v>
      </c>
      <c r="G1407" s="2">
        <v>46147</v>
      </c>
      <c r="I1407" t="s">
        <v>224</v>
      </c>
      <c r="J1407" t="s">
        <v>230</v>
      </c>
      <c r="L1407" t="s">
        <v>3493</v>
      </c>
      <c r="M1407" t="s">
        <v>309</v>
      </c>
      <c r="N1407" t="s">
        <v>297</v>
      </c>
      <c r="O1407" t="s">
        <v>283</v>
      </c>
      <c r="Q1407" t="s">
        <v>8568</v>
      </c>
      <c r="R1407" t="s">
        <v>2809</v>
      </c>
      <c r="S1407" t="s">
        <v>6704</v>
      </c>
      <c r="T1407" t="s">
        <v>6705</v>
      </c>
      <c r="U1407" t="s">
        <v>4796</v>
      </c>
      <c r="V1407" t="s">
        <v>2024</v>
      </c>
      <c r="W1407" t="s">
        <v>245</v>
      </c>
      <c r="X1407" t="s">
        <v>225</v>
      </c>
      <c r="Z1407">
        <v>4</v>
      </c>
      <c r="AA1407" t="s">
        <v>3921</v>
      </c>
      <c r="AB1407" t="s">
        <v>8569</v>
      </c>
      <c r="AC1407">
        <v>46153.691145833334</v>
      </c>
      <c r="AD1407">
        <v>46151</v>
      </c>
      <c r="AE1407" t="s">
        <v>3938</v>
      </c>
      <c r="AG1407" t="s">
        <v>2026</v>
      </c>
      <c r="AH1407">
        <v>6108818885</v>
      </c>
      <c r="AI1407" t="s">
        <v>8570</v>
      </c>
      <c r="AM1407" t="s">
        <v>3925</v>
      </c>
      <c r="AN1407" t="s">
        <v>3926</v>
      </c>
      <c r="AO1407" t="s">
        <v>268</v>
      </c>
      <c r="AP1407" t="s">
        <v>386</v>
      </c>
      <c r="AQ1407" t="s">
        <v>3940</v>
      </c>
      <c r="AU1407" t="s">
        <v>4220</v>
      </c>
      <c r="AV1407" t="s">
        <v>4000</v>
      </c>
      <c r="AW1407" t="s">
        <v>320</v>
      </c>
      <c r="AX1407" t="s">
        <v>319</v>
      </c>
      <c r="AY1407" t="s">
        <v>254</v>
      </c>
      <c r="AZ1407" t="s">
        <v>230</v>
      </c>
      <c r="BA1407" t="s">
        <v>395</v>
      </c>
      <c r="BB1407" t="s">
        <v>380</v>
      </c>
      <c r="BC1407" t="s">
        <v>3927</v>
      </c>
      <c r="BD1407" t="s">
        <v>3927</v>
      </c>
      <c r="BE1407" t="s">
        <v>3927</v>
      </c>
      <c r="BF1407">
        <v>9</v>
      </c>
    </row>
    <row r="1408" spans="1:58" x14ac:dyDescent="0.3">
      <c r="A1408">
        <v>2026</v>
      </c>
      <c r="B1408">
        <v>202605</v>
      </c>
      <c r="C1408">
        <v>5</v>
      </c>
      <c r="D1408" s="14">
        <v>20001621533604</v>
      </c>
      <c r="E1408" t="s">
        <v>2810</v>
      </c>
      <c r="F1408" s="2">
        <v>46145.560532407406</v>
      </c>
      <c r="G1408" s="2">
        <v>46147</v>
      </c>
      <c r="I1408" t="s">
        <v>224</v>
      </c>
      <c r="J1408" t="s">
        <v>230</v>
      </c>
      <c r="L1408" t="s">
        <v>8571</v>
      </c>
      <c r="M1408" t="s">
        <v>309</v>
      </c>
      <c r="N1408" t="s">
        <v>297</v>
      </c>
      <c r="O1408" t="s">
        <v>283</v>
      </c>
      <c r="Q1408" t="s">
        <v>8572</v>
      </c>
      <c r="R1408" t="s">
        <v>2809</v>
      </c>
      <c r="S1408" t="s">
        <v>4841</v>
      </c>
      <c r="T1408" t="s">
        <v>4842</v>
      </c>
      <c r="U1408" t="s">
        <v>4008</v>
      </c>
      <c r="V1408" t="s">
        <v>980</v>
      </c>
      <c r="W1408" t="s">
        <v>245</v>
      </c>
      <c r="X1408" t="s">
        <v>387</v>
      </c>
      <c r="Z1408">
        <v>4</v>
      </c>
      <c r="AA1408" t="s">
        <v>3921</v>
      </c>
      <c r="AB1408" t="s">
        <v>8573</v>
      </c>
      <c r="AC1408">
        <v>46153.358344907407</v>
      </c>
      <c r="AD1408">
        <v>46151</v>
      </c>
      <c r="AE1408" t="s">
        <v>3938</v>
      </c>
      <c r="AG1408" t="s">
        <v>4844</v>
      </c>
      <c r="AH1408">
        <v>6108785727</v>
      </c>
      <c r="AI1408" t="s">
        <v>8574</v>
      </c>
      <c r="AM1408" t="s">
        <v>3925</v>
      </c>
      <c r="AN1408" t="s">
        <v>3926</v>
      </c>
      <c r="AO1408" t="s">
        <v>268</v>
      </c>
      <c r="AP1408" t="s">
        <v>386</v>
      </c>
      <c r="AQ1408" t="s">
        <v>3940</v>
      </c>
      <c r="AU1408" t="s">
        <v>4220</v>
      </c>
      <c r="AV1408" t="s">
        <v>4000</v>
      </c>
      <c r="AW1408" t="s">
        <v>389</v>
      </c>
      <c r="AX1408" t="s">
        <v>388</v>
      </c>
      <c r="AY1408" t="s">
        <v>253</v>
      </c>
      <c r="AZ1408" t="s">
        <v>230</v>
      </c>
      <c r="BA1408" t="s">
        <v>395</v>
      </c>
      <c r="BB1408" t="s">
        <v>380</v>
      </c>
      <c r="BC1408" t="s">
        <v>3927</v>
      </c>
      <c r="BD1408" t="s">
        <v>3927</v>
      </c>
      <c r="BE1408" t="s">
        <v>3927</v>
      </c>
      <c r="BF1408">
        <v>12</v>
      </c>
    </row>
    <row r="1409" spans="1:58" x14ac:dyDescent="0.3">
      <c r="A1409">
        <v>2026</v>
      </c>
      <c r="B1409">
        <v>202605</v>
      </c>
      <c r="C1409">
        <v>5</v>
      </c>
      <c r="D1409" s="14">
        <v>20001621533417</v>
      </c>
      <c r="E1409" t="s">
        <v>2810</v>
      </c>
      <c r="F1409" s="2">
        <v>46145.48746527778</v>
      </c>
      <c r="G1409" s="2">
        <v>46146</v>
      </c>
      <c r="I1409" t="s">
        <v>224</v>
      </c>
      <c r="J1409" t="s">
        <v>230</v>
      </c>
      <c r="L1409" t="s">
        <v>3393</v>
      </c>
      <c r="M1409" t="s">
        <v>309</v>
      </c>
      <c r="N1409" t="s">
        <v>297</v>
      </c>
      <c r="O1409" t="s">
        <v>283</v>
      </c>
      <c r="Q1409" t="s">
        <v>8575</v>
      </c>
      <c r="R1409" t="s">
        <v>2809</v>
      </c>
      <c r="S1409" t="s">
        <v>4862</v>
      </c>
      <c r="T1409" t="s">
        <v>4863</v>
      </c>
      <c r="U1409" t="s">
        <v>3034</v>
      </c>
      <c r="V1409" t="s">
        <v>3994</v>
      </c>
      <c r="W1409" t="s">
        <v>245</v>
      </c>
      <c r="X1409" t="s">
        <v>225</v>
      </c>
      <c r="Z1409">
        <v>1</v>
      </c>
      <c r="AA1409" t="s">
        <v>3921</v>
      </c>
      <c r="AB1409" t="s">
        <v>8576</v>
      </c>
      <c r="AC1409">
        <v>46147.629444444443</v>
      </c>
      <c r="AD1409">
        <v>46147</v>
      </c>
      <c r="AE1409" t="s">
        <v>3938</v>
      </c>
      <c r="AG1409" t="s">
        <v>4828</v>
      </c>
      <c r="AH1409">
        <v>6108786670</v>
      </c>
      <c r="AI1409" t="s">
        <v>8577</v>
      </c>
      <c r="AM1409" t="s">
        <v>3925</v>
      </c>
      <c r="AN1409" t="s">
        <v>3926</v>
      </c>
      <c r="AO1409" t="s">
        <v>268</v>
      </c>
      <c r="AP1409" t="s">
        <v>304</v>
      </c>
      <c r="AQ1409" t="s">
        <v>3940</v>
      </c>
      <c r="AU1409" t="s">
        <v>8103</v>
      </c>
      <c r="AV1409" t="s">
        <v>4000</v>
      </c>
      <c r="AW1409" t="s">
        <v>227</v>
      </c>
      <c r="AX1409" t="s">
        <v>226</v>
      </c>
      <c r="AY1409" t="s">
        <v>254</v>
      </c>
      <c r="AZ1409" t="s">
        <v>230</v>
      </c>
      <c r="BA1409" t="s">
        <v>395</v>
      </c>
      <c r="BB1409" t="s">
        <v>380</v>
      </c>
      <c r="BC1409" t="s">
        <v>3927</v>
      </c>
      <c r="BD1409" t="s">
        <v>3927</v>
      </c>
      <c r="BE1409" t="s">
        <v>3927</v>
      </c>
      <c r="BF1409">
        <v>9</v>
      </c>
    </row>
    <row r="1410" spans="1:58" x14ac:dyDescent="0.3">
      <c r="A1410">
        <v>2026</v>
      </c>
      <c r="B1410">
        <v>202605</v>
      </c>
      <c r="C1410">
        <v>5</v>
      </c>
      <c r="D1410" s="14">
        <v>20001621533069</v>
      </c>
      <c r="E1410" t="s">
        <v>2810</v>
      </c>
      <c r="F1410" s="2">
        <v>46144.797662037039</v>
      </c>
      <c r="G1410" s="2">
        <v>46146</v>
      </c>
      <c r="I1410" t="s">
        <v>224</v>
      </c>
      <c r="J1410" t="s">
        <v>230</v>
      </c>
      <c r="L1410" t="s">
        <v>1859</v>
      </c>
      <c r="M1410" t="s">
        <v>334</v>
      </c>
      <c r="N1410" t="s">
        <v>322</v>
      </c>
      <c r="O1410" t="s">
        <v>331</v>
      </c>
      <c r="Q1410" t="s">
        <v>8578</v>
      </c>
      <c r="R1410" t="s">
        <v>2809</v>
      </c>
      <c r="S1410" t="s">
        <v>302</v>
      </c>
      <c r="T1410" t="s">
        <v>303</v>
      </c>
      <c r="U1410" t="s">
        <v>258</v>
      </c>
      <c r="V1410" t="s">
        <v>247</v>
      </c>
      <c r="W1410" t="s">
        <v>245</v>
      </c>
      <c r="X1410" t="s">
        <v>387</v>
      </c>
      <c r="Z1410">
        <v>2</v>
      </c>
      <c r="AA1410" t="s">
        <v>3921</v>
      </c>
      <c r="AB1410" t="s">
        <v>8579</v>
      </c>
      <c r="AC1410">
        <v>46148.623171296298</v>
      </c>
      <c r="AD1410">
        <v>46148</v>
      </c>
      <c r="AE1410" t="s">
        <v>3938</v>
      </c>
      <c r="AG1410" t="s">
        <v>248</v>
      </c>
      <c r="AH1410">
        <v>6071461516</v>
      </c>
      <c r="AI1410" t="s">
        <v>8580</v>
      </c>
      <c r="AM1410" t="s">
        <v>3925</v>
      </c>
      <c r="AN1410" t="s">
        <v>3926</v>
      </c>
      <c r="AO1410" t="s">
        <v>268</v>
      </c>
      <c r="AP1410" t="s">
        <v>386</v>
      </c>
      <c r="AQ1410" t="s">
        <v>3940</v>
      </c>
      <c r="AU1410" t="s">
        <v>4422</v>
      </c>
      <c r="AV1410" t="s">
        <v>4000</v>
      </c>
      <c r="AW1410" t="s">
        <v>447</v>
      </c>
      <c r="AX1410" t="s">
        <v>446</v>
      </c>
      <c r="AY1410" t="s">
        <v>253</v>
      </c>
      <c r="AZ1410" t="s">
        <v>230</v>
      </c>
      <c r="BA1410" t="s">
        <v>273</v>
      </c>
      <c r="BB1410" t="s">
        <v>380</v>
      </c>
      <c r="BC1410" t="s">
        <v>3927</v>
      </c>
      <c r="BD1410" t="s">
        <v>3927</v>
      </c>
      <c r="BE1410" t="s">
        <v>3927</v>
      </c>
      <c r="BF1410">
        <v>1</v>
      </c>
    </row>
    <row r="1411" spans="1:58" x14ac:dyDescent="0.3">
      <c r="A1411">
        <v>2026</v>
      </c>
      <c r="B1411">
        <v>202605</v>
      </c>
      <c r="C1411">
        <v>5</v>
      </c>
      <c r="D1411" s="14">
        <v>20001621532622</v>
      </c>
      <c r="E1411" t="s">
        <v>2810</v>
      </c>
      <c r="F1411" s="2">
        <v>46145.560972222222</v>
      </c>
      <c r="G1411" s="2">
        <v>46147</v>
      </c>
      <c r="I1411" t="s">
        <v>224</v>
      </c>
      <c r="J1411" t="s">
        <v>230</v>
      </c>
      <c r="L1411" t="s">
        <v>3179</v>
      </c>
      <c r="M1411" t="s">
        <v>494</v>
      </c>
      <c r="N1411" t="s">
        <v>486</v>
      </c>
      <c r="O1411" t="s">
        <v>257</v>
      </c>
      <c r="Q1411" t="s">
        <v>8581</v>
      </c>
      <c r="R1411" t="s">
        <v>2809</v>
      </c>
      <c r="S1411" t="s">
        <v>5599</v>
      </c>
      <c r="T1411" t="s">
        <v>5600</v>
      </c>
      <c r="U1411" t="s">
        <v>4796</v>
      </c>
      <c r="V1411" t="s">
        <v>2024</v>
      </c>
      <c r="W1411" t="s">
        <v>245</v>
      </c>
      <c r="X1411" t="s">
        <v>387</v>
      </c>
      <c r="Z1411">
        <v>4</v>
      </c>
      <c r="AA1411" t="s">
        <v>3921</v>
      </c>
      <c r="AB1411" t="s">
        <v>8582</v>
      </c>
      <c r="AC1411">
        <v>46153.691145833334</v>
      </c>
      <c r="AD1411">
        <v>46151</v>
      </c>
      <c r="AE1411" t="s">
        <v>3938</v>
      </c>
      <c r="AG1411" t="s">
        <v>2026</v>
      </c>
      <c r="AH1411">
        <v>6108829765</v>
      </c>
      <c r="AI1411" t="s">
        <v>8583</v>
      </c>
      <c r="AM1411" t="s">
        <v>3925</v>
      </c>
      <c r="AN1411" t="s">
        <v>3926</v>
      </c>
      <c r="AO1411" t="s">
        <v>268</v>
      </c>
      <c r="AP1411" t="s">
        <v>853</v>
      </c>
      <c r="AQ1411" t="s">
        <v>3940</v>
      </c>
      <c r="AU1411" t="s">
        <v>4220</v>
      </c>
      <c r="AV1411" t="s">
        <v>4000</v>
      </c>
      <c r="AW1411" t="s">
        <v>447</v>
      </c>
      <c r="AX1411" t="s">
        <v>446</v>
      </c>
      <c r="AY1411" t="s">
        <v>253</v>
      </c>
      <c r="AZ1411" t="s">
        <v>230</v>
      </c>
      <c r="BA1411" t="s">
        <v>395</v>
      </c>
      <c r="BB1411" t="s">
        <v>380</v>
      </c>
      <c r="BC1411" t="s">
        <v>3927</v>
      </c>
      <c r="BD1411" t="s">
        <v>3927</v>
      </c>
      <c r="BE1411" t="s">
        <v>3927</v>
      </c>
      <c r="BF1411">
        <v>9</v>
      </c>
    </row>
    <row r="1412" spans="1:58" x14ac:dyDescent="0.3">
      <c r="A1412">
        <v>2026</v>
      </c>
      <c r="B1412">
        <v>202605</v>
      </c>
      <c r="C1412">
        <v>5</v>
      </c>
      <c r="D1412" s="14">
        <v>20001621531933</v>
      </c>
      <c r="E1412" t="s">
        <v>2810</v>
      </c>
      <c r="F1412" s="2">
        <v>46144.739745370367</v>
      </c>
      <c r="G1412" s="2">
        <v>46146</v>
      </c>
      <c r="I1412" t="s">
        <v>224</v>
      </c>
      <c r="J1412" t="s">
        <v>230</v>
      </c>
      <c r="L1412" t="s">
        <v>1889</v>
      </c>
      <c r="M1412" t="s">
        <v>309</v>
      </c>
      <c r="N1412" t="s">
        <v>297</v>
      </c>
      <c r="O1412" t="s">
        <v>283</v>
      </c>
      <c r="Q1412" t="s">
        <v>8584</v>
      </c>
      <c r="R1412" t="s">
        <v>2809</v>
      </c>
      <c r="S1412" t="s">
        <v>302</v>
      </c>
      <c r="T1412" t="s">
        <v>303</v>
      </c>
      <c r="U1412" t="s">
        <v>258</v>
      </c>
      <c r="V1412" t="s">
        <v>247</v>
      </c>
      <c r="W1412" t="s">
        <v>245</v>
      </c>
      <c r="X1412" t="s">
        <v>387</v>
      </c>
      <c r="Z1412">
        <v>2</v>
      </c>
      <c r="AA1412" t="s">
        <v>3921</v>
      </c>
      <c r="AB1412" t="s">
        <v>8585</v>
      </c>
      <c r="AC1412">
        <v>46148.623171296298</v>
      </c>
      <c r="AD1412">
        <v>46148</v>
      </c>
      <c r="AE1412" t="s">
        <v>3938</v>
      </c>
      <c r="AG1412" t="s">
        <v>248</v>
      </c>
      <c r="AH1412">
        <v>6108788593</v>
      </c>
      <c r="AI1412" t="s">
        <v>8586</v>
      </c>
      <c r="AM1412" t="s">
        <v>3925</v>
      </c>
      <c r="AN1412" t="s">
        <v>3926</v>
      </c>
      <c r="AO1412" t="s">
        <v>268</v>
      </c>
      <c r="AP1412" t="s">
        <v>386</v>
      </c>
      <c r="AQ1412" t="s">
        <v>3940</v>
      </c>
      <c r="AU1412" t="s">
        <v>4422</v>
      </c>
      <c r="AV1412" t="s">
        <v>4000</v>
      </c>
      <c r="AW1412" t="s">
        <v>389</v>
      </c>
      <c r="AX1412" t="s">
        <v>388</v>
      </c>
      <c r="AY1412" t="s">
        <v>253</v>
      </c>
      <c r="AZ1412" t="s">
        <v>230</v>
      </c>
      <c r="BA1412" t="s">
        <v>395</v>
      </c>
      <c r="BB1412" t="s">
        <v>380</v>
      </c>
      <c r="BC1412" t="s">
        <v>3927</v>
      </c>
      <c r="BD1412" t="s">
        <v>3927</v>
      </c>
      <c r="BE1412" t="s">
        <v>3927</v>
      </c>
      <c r="BF1412">
        <v>9</v>
      </c>
    </row>
    <row r="1413" spans="1:58" x14ac:dyDescent="0.3">
      <c r="A1413">
        <v>2026</v>
      </c>
      <c r="B1413">
        <v>202605</v>
      </c>
      <c r="C1413">
        <v>5</v>
      </c>
      <c r="D1413" s="14">
        <v>20001621531719</v>
      </c>
      <c r="E1413" t="s">
        <v>2810</v>
      </c>
      <c r="F1413" s="2">
        <v>46145.613240740742</v>
      </c>
      <c r="G1413" s="2">
        <v>46146</v>
      </c>
      <c r="I1413" t="s">
        <v>224</v>
      </c>
      <c r="J1413" t="s">
        <v>230</v>
      </c>
      <c r="L1413" t="s">
        <v>2866</v>
      </c>
      <c r="M1413" t="s">
        <v>334</v>
      </c>
      <c r="N1413" t="s">
        <v>322</v>
      </c>
      <c r="O1413" t="s">
        <v>331</v>
      </c>
      <c r="Q1413" t="s">
        <v>8587</v>
      </c>
      <c r="R1413" t="s">
        <v>2809</v>
      </c>
      <c r="S1413" t="s">
        <v>829</v>
      </c>
      <c r="T1413" t="s">
        <v>830</v>
      </c>
      <c r="U1413" t="s">
        <v>258</v>
      </c>
      <c r="V1413" t="s">
        <v>247</v>
      </c>
      <c r="W1413" t="s">
        <v>245</v>
      </c>
      <c r="X1413" t="s">
        <v>225</v>
      </c>
      <c r="Z1413">
        <v>2</v>
      </c>
      <c r="AA1413" t="s">
        <v>3921</v>
      </c>
      <c r="AB1413" t="s">
        <v>8588</v>
      </c>
      <c r="AC1413">
        <v>46148.623171296298</v>
      </c>
      <c r="AD1413">
        <v>46148</v>
      </c>
      <c r="AE1413" t="s">
        <v>3938</v>
      </c>
      <c r="AG1413" t="s">
        <v>410</v>
      </c>
      <c r="AH1413">
        <v>6108828771</v>
      </c>
      <c r="AI1413" t="s">
        <v>8589</v>
      </c>
      <c r="AM1413" t="s">
        <v>3925</v>
      </c>
      <c r="AN1413" t="s">
        <v>3926</v>
      </c>
      <c r="AO1413" t="s">
        <v>268</v>
      </c>
      <c r="AP1413" t="s">
        <v>386</v>
      </c>
      <c r="AQ1413" t="s">
        <v>3940</v>
      </c>
      <c r="AU1413" t="s">
        <v>4422</v>
      </c>
      <c r="AV1413" t="s">
        <v>4000</v>
      </c>
      <c r="AW1413" t="s">
        <v>227</v>
      </c>
      <c r="AX1413" t="s">
        <v>226</v>
      </c>
      <c r="AY1413" t="s">
        <v>254</v>
      </c>
      <c r="AZ1413" t="s">
        <v>230</v>
      </c>
      <c r="BA1413" t="s">
        <v>395</v>
      </c>
      <c r="BB1413" t="s">
        <v>380</v>
      </c>
      <c r="BC1413" t="s">
        <v>3927</v>
      </c>
      <c r="BD1413" t="s">
        <v>3927</v>
      </c>
      <c r="BE1413" t="s">
        <v>3927</v>
      </c>
      <c r="BF1413">
        <v>9</v>
      </c>
    </row>
    <row r="1414" spans="1:58" x14ac:dyDescent="0.3">
      <c r="A1414">
        <v>2026</v>
      </c>
      <c r="B1414">
        <v>202605</v>
      </c>
      <c r="C1414">
        <v>5</v>
      </c>
      <c r="D1414" s="14">
        <v>20001621531549</v>
      </c>
      <c r="E1414" t="s">
        <v>2810</v>
      </c>
      <c r="F1414" s="2">
        <v>46145.537094907406</v>
      </c>
      <c r="G1414" s="2">
        <v>46147</v>
      </c>
      <c r="I1414" t="s">
        <v>224</v>
      </c>
      <c r="J1414" t="s">
        <v>230</v>
      </c>
      <c r="L1414" t="s">
        <v>2896</v>
      </c>
      <c r="M1414" t="s">
        <v>334</v>
      </c>
      <c r="N1414" t="s">
        <v>322</v>
      </c>
      <c r="O1414" t="s">
        <v>331</v>
      </c>
      <c r="Q1414" t="s">
        <v>8590</v>
      </c>
      <c r="R1414" t="s">
        <v>2809</v>
      </c>
      <c r="S1414" t="s">
        <v>6329</v>
      </c>
      <c r="T1414" t="s">
        <v>6330</v>
      </c>
      <c r="U1414" t="s">
        <v>4796</v>
      </c>
      <c r="V1414" t="s">
        <v>2024</v>
      </c>
      <c r="W1414" t="s">
        <v>245</v>
      </c>
      <c r="X1414" t="s">
        <v>225</v>
      </c>
      <c r="Z1414">
        <v>4</v>
      </c>
      <c r="AA1414" t="s">
        <v>3921</v>
      </c>
      <c r="AB1414" t="s">
        <v>8591</v>
      </c>
      <c r="AC1414">
        <v>46153.691145833334</v>
      </c>
      <c r="AD1414">
        <v>46151</v>
      </c>
      <c r="AE1414" t="s">
        <v>3938</v>
      </c>
      <c r="AG1414" t="s">
        <v>6332</v>
      </c>
      <c r="AH1414">
        <v>6108780727</v>
      </c>
      <c r="AI1414" t="s">
        <v>8592</v>
      </c>
      <c r="AM1414" t="s">
        <v>3925</v>
      </c>
      <c r="AN1414" t="s">
        <v>3926</v>
      </c>
      <c r="AO1414" t="s">
        <v>268</v>
      </c>
      <c r="AP1414" t="s">
        <v>249</v>
      </c>
      <c r="AQ1414" t="s">
        <v>3940</v>
      </c>
      <c r="AU1414" t="s">
        <v>4220</v>
      </c>
      <c r="AV1414" t="s">
        <v>4000</v>
      </c>
      <c r="AW1414" t="s">
        <v>320</v>
      </c>
      <c r="AX1414" t="s">
        <v>319</v>
      </c>
      <c r="AY1414" t="s">
        <v>254</v>
      </c>
      <c r="AZ1414" t="s">
        <v>230</v>
      </c>
      <c r="BA1414" t="s">
        <v>395</v>
      </c>
      <c r="BB1414" t="s">
        <v>380</v>
      </c>
      <c r="BC1414" t="s">
        <v>3927</v>
      </c>
      <c r="BD1414" t="s">
        <v>3927</v>
      </c>
      <c r="BE1414" t="s">
        <v>3927</v>
      </c>
      <c r="BF1414">
        <v>9</v>
      </c>
    </row>
    <row r="1415" spans="1:58" x14ac:dyDescent="0.3">
      <c r="A1415">
        <v>2026</v>
      </c>
      <c r="B1415">
        <v>202605</v>
      </c>
      <c r="C1415">
        <v>5</v>
      </c>
      <c r="D1415" s="14">
        <v>20001621531459</v>
      </c>
      <c r="E1415" t="s">
        <v>2810</v>
      </c>
      <c r="F1415" s="2">
        <v>46145.504976851851</v>
      </c>
      <c r="G1415" s="2">
        <v>46146</v>
      </c>
      <c r="I1415" t="s">
        <v>224</v>
      </c>
      <c r="J1415" t="s">
        <v>230</v>
      </c>
      <c r="L1415" t="s">
        <v>8593</v>
      </c>
      <c r="M1415" t="s">
        <v>1286</v>
      </c>
      <c r="N1415" t="s">
        <v>1281</v>
      </c>
      <c r="O1415" t="s">
        <v>331</v>
      </c>
      <c r="Q1415" t="s">
        <v>8594</v>
      </c>
      <c r="R1415" t="s">
        <v>2809</v>
      </c>
      <c r="S1415" t="s">
        <v>4862</v>
      </c>
      <c r="T1415" t="s">
        <v>4863</v>
      </c>
      <c r="U1415" t="s">
        <v>3034</v>
      </c>
      <c r="V1415" t="s">
        <v>3994</v>
      </c>
      <c r="W1415" t="s">
        <v>245</v>
      </c>
      <c r="X1415" t="s">
        <v>225</v>
      </c>
      <c r="Z1415">
        <v>1</v>
      </c>
      <c r="AA1415" t="s">
        <v>3921</v>
      </c>
      <c r="AB1415" t="s">
        <v>8595</v>
      </c>
      <c r="AC1415">
        <v>46147.629444444443</v>
      </c>
      <c r="AD1415">
        <v>46147</v>
      </c>
      <c r="AE1415" t="s">
        <v>3938</v>
      </c>
      <c r="AG1415" t="s">
        <v>4828</v>
      </c>
      <c r="AH1415">
        <v>6108785714</v>
      </c>
      <c r="AI1415" t="s">
        <v>8596</v>
      </c>
      <c r="AM1415" t="s">
        <v>3925</v>
      </c>
      <c r="AN1415" t="s">
        <v>3926</v>
      </c>
      <c r="AO1415" t="s">
        <v>268</v>
      </c>
      <c r="AP1415" t="s">
        <v>304</v>
      </c>
      <c r="AQ1415" t="s">
        <v>3940</v>
      </c>
      <c r="AU1415" t="s">
        <v>8103</v>
      </c>
      <c r="AV1415" t="s">
        <v>4000</v>
      </c>
      <c r="AW1415" t="s">
        <v>320</v>
      </c>
      <c r="AX1415" t="s">
        <v>319</v>
      </c>
      <c r="AY1415" t="s">
        <v>254</v>
      </c>
      <c r="AZ1415" t="s">
        <v>230</v>
      </c>
      <c r="BA1415" t="s">
        <v>273</v>
      </c>
      <c r="BB1415" t="s">
        <v>380</v>
      </c>
      <c r="BC1415" t="s">
        <v>3927</v>
      </c>
      <c r="BD1415" t="s">
        <v>3927</v>
      </c>
      <c r="BE1415" t="s">
        <v>3927</v>
      </c>
      <c r="BF1415">
        <v>9</v>
      </c>
    </row>
    <row r="1416" spans="1:58" x14ac:dyDescent="0.3">
      <c r="A1416">
        <v>2026</v>
      </c>
      <c r="B1416">
        <v>202605</v>
      </c>
      <c r="C1416">
        <v>5</v>
      </c>
      <c r="D1416" s="14">
        <v>20001621531253</v>
      </c>
      <c r="E1416" t="s">
        <v>2810</v>
      </c>
      <c r="F1416" s="2">
        <v>46145.413703703707</v>
      </c>
      <c r="G1416" s="2">
        <v>46146</v>
      </c>
      <c r="I1416" t="s">
        <v>224</v>
      </c>
      <c r="J1416" t="s">
        <v>230</v>
      </c>
      <c r="L1416" t="s">
        <v>8597</v>
      </c>
      <c r="M1416" t="s">
        <v>392</v>
      </c>
      <c r="N1416" t="s">
        <v>353</v>
      </c>
      <c r="O1416" t="s">
        <v>283</v>
      </c>
      <c r="Q1416" t="s">
        <v>8598</v>
      </c>
      <c r="R1416" t="s">
        <v>2809</v>
      </c>
      <c r="S1416" t="s">
        <v>6273</v>
      </c>
      <c r="T1416" t="s">
        <v>6274</v>
      </c>
      <c r="U1416" t="s">
        <v>4008</v>
      </c>
      <c r="V1416" t="s">
        <v>980</v>
      </c>
      <c r="W1416" t="s">
        <v>245</v>
      </c>
      <c r="X1416" t="s">
        <v>387</v>
      </c>
      <c r="Z1416">
        <v>2</v>
      </c>
      <c r="AA1416" t="s">
        <v>3921</v>
      </c>
      <c r="AB1416" t="s">
        <v>8599</v>
      </c>
      <c r="AC1416">
        <v>46148.620497685188</v>
      </c>
      <c r="AD1416">
        <v>46148</v>
      </c>
      <c r="AE1416" t="s">
        <v>3938</v>
      </c>
      <c r="AG1416" t="s">
        <v>4870</v>
      </c>
      <c r="AH1416">
        <v>6108787608</v>
      </c>
      <c r="AI1416" t="s">
        <v>8600</v>
      </c>
      <c r="AM1416" t="s">
        <v>3925</v>
      </c>
      <c r="AN1416" t="s">
        <v>3926</v>
      </c>
      <c r="AO1416" t="s">
        <v>268</v>
      </c>
      <c r="AP1416" t="s">
        <v>386</v>
      </c>
      <c r="AQ1416" t="s">
        <v>3940</v>
      </c>
      <c r="AU1416" t="s">
        <v>4422</v>
      </c>
      <c r="AV1416" t="s">
        <v>4000</v>
      </c>
      <c r="AW1416" t="s">
        <v>389</v>
      </c>
      <c r="AX1416" t="s">
        <v>388</v>
      </c>
      <c r="AY1416" t="s">
        <v>253</v>
      </c>
      <c r="AZ1416" t="s">
        <v>230</v>
      </c>
      <c r="BA1416" t="s">
        <v>395</v>
      </c>
      <c r="BB1416" t="s">
        <v>380</v>
      </c>
      <c r="BC1416" t="s">
        <v>3927</v>
      </c>
      <c r="BD1416" t="s">
        <v>3927</v>
      </c>
      <c r="BE1416" t="s">
        <v>3927</v>
      </c>
      <c r="BF1416">
        <v>9</v>
      </c>
    </row>
    <row r="1417" spans="1:58" x14ac:dyDescent="0.3">
      <c r="A1417">
        <v>2026</v>
      </c>
      <c r="B1417">
        <v>202605</v>
      </c>
      <c r="C1417">
        <v>5</v>
      </c>
      <c r="D1417" s="14">
        <v>20001621531109</v>
      </c>
      <c r="E1417" t="s">
        <v>2810</v>
      </c>
      <c r="F1417" s="2">
        <v>46144.842314814814</v>
      </c>
      <c r="G1417" s="2">
        <v>46147</v>
      </c>
      <c r="I1417" t="s">
        <v>224</v>
      </c>
      <c r="J1417" t="s">
        <v>230</v>
      </c>
      <c r="L1417" t="s">
        <v>2856</v>
      </c>
      <c r="M1417" t="s">
        <v>1104</v>
      </c>
      <c r="N1417" t="s">
        <v>322</v>
      </c>
      <c r="O1417" t="s">
        <v>331</v>
      </c>
      <c r="Q1417" t="s">
        <v>8601</v>
      </c>
      <c r="R1417" t="s">
        <v>2809</v>
      </c>
      <c r="S1417" t="s">
        <v>6344</v>
      </c>
      <c r="T1417" t="s">
        <v>6345</v>
      </c>
      <c r="U1417" t="s">
        <v>4008</v>
      </c>
      <c r="V1417" t="s">
        <v>980</v>
      </c>
      <c r="W1417" t="s">
        <v>245</v>
      </c>
      <c r="X1417" t="s">
        <v>225</v>
      </c>
      <c r="Z1417">
        <v>4</v>
      </c>
      <c r="AA1417" t="s">
        <v>3921</v>
      </c>
      <c r="AB1417" t="s">
        <v>8602</v>
      </c>
      <c r="AC1417">
        <v>46153.358344907407</v>
      </c>
      <c r="AD1417">
        <v>46151</v>
      </c>
      <c r="AE1417" t="s">
        <v>3938</v>
      </c>
      <c r="AG1417" t="s">
        <v>5098</v>
      </c>
      <c r="AH1417">
        <v>6088689696</v>
      </c>
      <c r="AI1417" t="s">
        <v>8603</v>
      </c>
      <c r="AM1417" t="s">
        <v>3925</v>
      </c>
      <c r="AN1417" t="s">
        <v>3926</v>
      </c>
      <c r="AO1417" t="s">
        <v>268</v>
      </c>
      <c r="AP1417" t="s">
        <v>386</v>
      </c>
      <c r="AQ1417" t="s">
        <v>3940</v>
      </c>
      <c r="AU1417" t="s">
        <v>4220</v>
      </c>
      <c r="AV1417" t="s">
        <v>4000</v>
      </c>
      <c r="AW1417" t="s">
        <v>227</v>
      </c>
      <c r="AX1417" t="s">
        <v>226</v>
      </c>
      <c r="AY1417" t="s">
        <v>254</v>
      </c>
      <c r="AZ1417" t="s">
        <v>230</v>
      </c>
      <c r="BA1417" t="s">
        <v>344</v>
      </c>
      <c r="BB1417" t="s">
        <v>232</v>
      </c>
      <c r="BC1417" t="s">
        <v>3927</v>
      </c>
      <c r="BD1417" t="s">
        <v>3927</v>
      </c>
      <c r="BE1417" t="s">
        <v>3927</v>
      </c>
      <c r="BF1417">
        <v>23</v>
      </c>
    </row>
    <row r="1418" spans="1:58" x14ac:dyDescent="0.3">
      <c r="A1418">
        <v>2026</v>
      </c>
      <c r="B1418">
        <v>202605</v>
      </c>
      <c r="C1418">
        <v>5</v>
      </c>
      <c r="D1418" s="14">
        <v>20001621531021</v>
      </c>
      <c r="E1418" t="s">
        <v>2810</v>
      </c>
      <c r="F1418" s="2">
        <v>46144.774074074077</v>
      </c>
      <c r="G1418" s="2">
        <v>46145</v>
      </c>
      <c r="I1418" t="s">
        <v>224</v>
      </c>
      <c r="J1418" t="s">
        <v>230</v>
      </c>
      <c r="L1418" t="s">
        <v>601</v>
      </c>
      <c r="M1418" t="s">
        <v>309</v>
      </c>
      <c r="N1418" t="s">
        <v>297</v>
      </c>
      <c r="O1418" t="s">
        <v>283</v>
      </c>
      <c r="Q1418" t="s">
        <v>8604</v>
      </c>
      <c r="R1418" t="s">
        <v>2809</v>
      </c>
      <c r="S1418" t="s">
        <v>302</v>
      </c>
      <c r="T1418" t="s">
        <v>303</v>
      </c>
      <c r="U1418" t="s">
        <v>258</v>
      </c>
      <c r="V1418" t="s">
        <v>247</v>
      </c>
      <c r="W1418" t="s">
        <v>245</v>
      </c>
      <c r="X1418" t="s">
        <v>225</v>
      </c>
      <c r="Z1418">
        <v>3</v>
      </c>
      <c r="AA1418" t="s">
        <v>3921</v>
      </c>
      <c r="AB1418" t="s">
        <v>8605</v>
      </c>
      <c r="AC1418">
        <v>46148.623171296298</v>
      </c>
      <c r="AD1418">
        <v>46148</v>
      </c>
      <c r="AE1418" t="s">
        <v>3938</v>
      </c>
      <c r="AG1418" t="s">
        <v>248</v>
      </c>
      <c r="AH1418">
        <v>6108817862</v>
      </c>
      <c r="AI1418" t="s">
        <v>8606</v>
      </c>
      <c r="AM1418" t="s">
        <v>3925</v>
      </c>
      <c r="AN1418" t="s">
        <v>3926</v>
      </c>
      <c r="AO1418" t="s">
        <v>268</v>
      </c>
      <c r="AP1418" t="s">
        <v>386</v>
      </c>
      <c r="AQ1418" t="s">
        <v>3940</v>
      </c>
      <c r="AU1418" t="s">
        <v>4422</v>
      </c>
      <c r="AV1418" t="s">
        <v>4000</v>
      </c>
      <c r="AW1418" t="s">
        <v>320</v>
      </c>
      <c r="AX1418" t="s">
        <v>319</v>
      </c>
      <c r="AY1418" t="s">
        <v>254</v>
      </c>
      <c r="AZ1418" t="s">
        <v>230</v>
      </c>
      <c r="BA1418" t="s">
        <v>395</v>
      </c>
      <c r="BB1418" t="s">
        <v>380</v>
      </c>
      <c r="BC1418" t="s">
        <v>3927</v>
      </c>
      <c r="BD1418" t="s">
        <v>3927</v>
      </c>
      <c r="BE1418" t="s">
        <v>3927</v>
      </c>
      <c r="BF1418">
        <v>9</v>
      </c>
    </row>
    <row r="1419" spans="1:58" x14ac:dyDescent="0.3">
      <c r="A1419">
        <v>2026</v>
      </c>
      <c r="B1419">
        <v>202605</v>
      </c>
      <c r="C1419">
        <v>5</v>
      </c>
      <c r="D1419" s="14">
        <v>20001621531009</v>
      </c>
      <c r="E1419" t="s">
        <v>2810</v>
      </c>
      <c r="F1419" s="2">
        <v>46144.767511574071</v>
      </c>
      <c r="G1419" s="2">
        <v>46145</v>
      </c>
      <c r="I1419" t="s">
        <v>224</v>
      </c>
      <c r="J1419" t="s">
        <v>230</v>
      </c>
      <c r="L1419" t="s">
        <v>3541</v>
      </c>
      <c r="M1419" t="s">
        <v>309</v>
      </c>
      <c r="N1419" t="s">
        <v>297</v>
      </c>
      <c r="O1419" t="s">
        <v>283</v>
      </c>
      <c r="Q1419" t="s">
        <v>8607</v>
      </c>
      <c r="R1419" t="s">
        <v>2809</v>
      </c>
      <c r="S1419" t="s">
        <v>870</v>
      </c>
      <c r="T1419" t="s">
        <v>877</v>
      </c>
      <c r="U1419" t="s">
        <v>258</v>
      </c>
      <c r="V1419" t="s">
        <v>247</v>
      </c>
      <c r="W1419" t="s">
        <v>245</v>
      </c>
      <c r="X1419" t="s">
        <v>225</v>
      </c>
      <c r="Z1419">
        <v>3</v>
      </c>
      <c r="AA1419" t="s">
        <v>3921</v>
      </c>
      <c r="AB1419" t="s">
        <v>8608</v>
      </c>
      <c r="AC1419">
        <v>46148.623171296298</v>
      </c>
      <c r="AD1419">
        <v>46148</v>
      </c>
      <c r="AE1419" t="s">
        <v>3938</v>
      </c>
      <c r="AG1419" t="s">
        <v>410</v>
      </c>
      <c r="AH1419">
        <v>6108784725</v>
      </c>
      <c r="AI1419" t="s">
        <v>8609</v>
      </c>
      <c r="AM1419" t="s">
        <v>3925</v>
      </c>
      <c r="AN1419" t="s">
        <v>3926</v>
      </c>
      <c r="AO1419" t="s">
        <v>268</v>
      </c>
      <c r="AP1419" t="s">
        <v>304</v>
      </c>
      <c r="AQ1419" t="s">
        <v>3940</v>
      </c>
      <c r="AU1419" t="s">
        <v>4422</v>
      </c>
      <c r="AV1419" t="s">
        <v>4000</v>
      </c>
      <c r="AW1419" t="s">
        <v>320</v>
      </c>
      <c r="AX1419" t="s">
        <v>319</v>
      </c>
      <c r="AY1419" t="s">
        <v>254</v>
      </c>
      <c r="AZ1419" t="s">
        <v>230</v>
      </c>
      <c r="BA1419" t="s">
        <v>395</v>
      </c>
      <c r="BB1419" t="s">
        <v>1322</v>
      </c>
      <c r="BC1419" t="s">
        <v>3927</v>
      </c>
      <c r="BD1419" t="s">
        <v>3927</v>
      </c>
      <c r="BE1419" t="s">
        <v>3927</v>
      </c>
      <c r="BF1419">
        <v>9</v>
      </c>
    </row>
    <row r="1420" spans="1:58" x14ac:dyDescent="0.3">
      <c r="A1420">
        <v>2026</v>
      </c>
      <c r="B1420">
        <v>202605</v>
      </c>
      <c r="C1420">
        <v>5</v>
      </c>
      <c r="D1420" s="14">
        <v>20001621528716</v>
      </c>
      <c r="E1420" t="s">
        <v>2810</v>
      </c>
      <c r="F1420" s="2">
        <v>46145.609201388892</v>
      </c>
      <c r="G1420" s="2">
        <v>46146</v>
      </c>
      <c r="I1420" t="s">
        <v>224</v>
      </c>
      <c r="J1420" t="s">
        <v>230</v>
      </c>
      <c r="L1420" t="s">
        <v>3271</v>
      </c>
      <c r="M1420" t="s">
        <v>261</v>
      </c>
      <c r="N1420" t="s">
        <v>237</v>
      </c>
      <c r="O1420" t="s">
        <v>257</v>
      </c>
      <c r="Q1420" t="s">
        <v>8610</v>
      </c>
      <c r="R1420" t="s">
        <v>2809</v>
      </c>
      <c r="S1420" t="s">
        <v>6329</v>
      </c>
      <c r="T1420" t="s">
        <v>6330</v>
      </c>
      <c r="U1420" t="s">
        <v>4796</v>
      </c>
      <c r="V1420" t="s">
        <v>2024</v>
      </c>
      <c r="W1420" t="s">
        <v>245</v>
      </c>
      <c r="X1420" t="s">
        <v>225</v>
      </c>
      <c r="Z1420">
        <v>4</v>
      </c>
      <c r="AA1420" t="s">
        <v>3921</v>
      </c>
      <c r="AB1420" t="s">
        <v>8611</v>
      </c>
      <c r="AC1420">
        <v>46150.849872685183</v>
      </c>
      <c r="AD1420">
        <v>46150</v>
      </c>
      <c r="AE1420" t="s">
        <v>3938</v>
      </c>
      <c r="AG1420" t="s">
        <v>6332</v>
      </c>
      <c r="AH1420">
        <v>6108825826</v>
      </c>
      <c r="AI1420" t="s">
        <v>8612</v>
      </c>
      <c r="AM1420" t="s">
        <v>3925</v>
      </c>
      <c r="AN1420" t="s">
        <v>3926</v>
      </c>
      <c r="AO1420" t="s">
        <v>268</v>
      </c>
      <c r="AP1420" t="s">
        <v>386</v>
      </c>
      <c r="AQ1420" t="s">
        <v>3940</v>
      </c>
      <c r="AU1420" t="s">
        <v>4149</v>
      </c>
      <c r="AV1420" t="s">
        <v>4000</v>
      </c>
      <c r="AW1420" t="s">
        <v>320</v>
      </c>
      <c r="AX1420" t="s">
        <v>319</v>
      </c>
      <c r="AY1420" t="s">
        <v>254</v>
      </c>
      <c r="AZ1420" t="s">
        <v>230</v>
      </c>
      <c r="BA1420" t="s">
        <v>395</v>
      </c>
      <c r="BB1420" t="s">
        <v>380</v>
      </c>
      <c r="BC1420" t="s">
        <v>3927</v>
      </c>
      <c r="BD1420" t="s">
        <v>3927</v>
      </c>
      <c r="BE1420" t="s">
        <v>3927</v>
      </c>
      <c r="BF1420">
        <v>9</v>
      </c>
    </row>
    <row r="1421" spans="1:58" x14ac:dyDescent="0.3">
      <c r="A1421">
        <v>2026</v>
      </c>
      <c r="B1421">
        <v>202605</v>
      </c>
      <c r="C1421">
        <v>5</v>
      </c>
      <c r="D1421" s="14">
        <v>20001621528572</v>
      </c>
      <c r="E1421" t="s">
        <v>2810</v>
      </c>
      <c r="F1421" s="2">
        <v>46145.542175925926</v>
      </c>
      <c r="G1421" s="2">
        <v>46146</v>
      </c>
      <c r="I1421" t="s">
        <v>224</v>
      </c>
      <c r="J1421" t="s">
        <v>230</v>
      </c>
      <c r="L1421" t="s">
        <v>3682</v>
      </c>
      <c r="M1421" t="s">
        <v>902</v>
      </c>
      <c r="N1421" t="s">
        <v>752</v>
      </c>
      <c r="O1421" t="s">
        <v>623</v>
      </c>
      <c r="Q1421" t="s">
        <v>8613</v>
      </c>
      <c r="R1421" t="s">
        <v>2809</v>
      </c>
      <c r="S1421" t="s">
        <v>758</v>
      </c>
      <c r="T1421" t="s">
        <v>759</v>
      </c>
      <c r="U1421" t="s">
        <v>258</v>
      </c>
      <c r="V1421" t="s">
        <v>247</v>
      </c>
      <c r="W1421" t="s">
        <v>245</v>
      </c>
      <c r="X1421" t="s">
        <v>225</v>
      </c>
      <c r="Z1421">
        <v>2</v>
      </c>
      <c r="AA1421" t="s">
        <v>3921</v>
      </c>
      <c r="AB1421" t="s">
        <v>8614</v>
      </c>
      <c r="AC1421">
        <v>46148.623171296298</v>
      </c>
      <c r="AD1421">
        <v>46148</v>
      </c>
      <c r="AE1421" t="s">
        <v>3938</v>
      </c>
      <c r="AG1421" t="s">
        <v>359</v>
      </c>
      <c r="AH1421">
        <v>6108786678</v>
      </c>
      <c r="AI1421" t="s">
        <v>8615</v>
      </c>
      <c r="AM1421" t="s">
        <v>3925</v>
      </c>
      <c r="AN1421" t="s">
        <v>3926</v>
      </c>
      <c r="AO1421" t="s">
        <v>268</v>
      </c>
      <c r="AP1421" t="s">
        <v>386</v>
      </c>
      <c r="AQ1421" t="s">
        <v>3940</v>
      </c>
      <c r="AU1421" t="s">
        <v>4422</v>
      </c>
      <c r="AV1421" t="s">
        <v>4000</v>
      </c>
      <c r="AW1421" t="s">
        <v>320</v>
      </c>
      <c r="AX1421" t="s">
        <v>319</v>
      </c>
      <c r="AY1421" t="s">
        <v>254</v>
      </c>
      <c r="AZ1421" t="s">
        <v>230</v>
      </c>
      <c r="BA1421" t="s">
        <v>395</v>
      </c>
      <c r="BB1421" t="s">
        <v>380</v>
      </c>
      <c r="BC1421" t="s">
        <v>3927</v>
      </c>
      <c r="BD1421" t="s">
        <v>3927</v>
      </c>
      <c r="BE1421" t="s">
        <v>3927</v>
      </c>
      <c r="BF1421">
        <v>9</v>
      </c>
    </row>
    <row r="1422" spans="1:58" x14ac:dyDescent="0.3">
      <c r="A1422">
        <v>2026</v>
      </c>
      <c r="B1422">
        <v>202605</v>
      </c>
      <c r="C1422">
        <v>5</v>
      </c>
      <c r="D1422" s="14">
        <v>20001621528491</v>
      </c>
      <c r="E1422" t="s">
        <v>2810</v>
      </c>
      <c r="F1422" s="2">
        <v>46145.510960648149</v>
      </c>
      <c r="G1422" s="2">
        <v>46149</v>
      </c>
      <c r="I1422" t="s">
        <v>224</v>
      </c>
      <c r="J1422" t="s">
        <v>1696</v>
      </c>
      <c r="L1422" t="s">
        <v>3179</v>
      </c>
      <c r="M1422" t="s">
        <v>494</v>
      </c>
      <c r="N1422" t="s">
        <v>486</v>
      </c>
      <c r="O1422" t="s">
        <v>257</v>
      </c>
      <c r="Q1422" t="s">
        <v>8616</v>
      </c>
      <c r="R1422" t="s">
        <v>4141</v>
      </c>
      <c r="S1422" t="s">
        <v>1161</v>
      </c>
      <c r="T1422" t="s">
        <v>1162</v>
      </c>
      <c r="U1422" t="s">
        <v>258</v>
      </c>
      <c r="V1422" t="s">
        <v>247</v>
      </c>
      <c r="W1422" t="s">
        <v>245</v>
      </c>
      <c r="X1422" t="s">
        <v>225</v>
      </c>
      <c r="Z1422">
        <v>1</v>
      </c>
      <c r="AA1422" t="s">
        <v>3921</v>
      </c>
      <c r="AB1422" t="s">
        <v>8617</v>
      </c>
      <c r="AC1422">
        <v>46150.616296296299</v>
      </c>
      <c r="AD1422">
        <v>46150</v>
      </c>
      <c r="AE1422" t="s">
        <v>3938</v>
      </c>
      <c r="AG1422" t="s">
        <v>410</v>
      </c>
      <c r="AH1422">
        <v>6108787619</v>
      </c>
      <c r="AI1422" t="s">
        <v>8618</v>
      </c>
      <c r="AM1422" t="s">
        <v>3925</v>
      </c>
      <c r="AN1422" t="s">
        <v>3926</v>
      </c>
      <c r="AO1422" t="s">
        <v>268</v>
      </c>
      <c r="AP1422" t="s">
        <v>1701</v>
      </c>
      <c r="AQ1422" t="s">
        <v>3940</v>
      </c>
      <c r="AU1422" t="s">
        <v>4149</v>
      </c>
      <c r="AV1422" t="s">
        <v>4000</v>
      </c>
      <c r="AW1422" t="s">
        <v>4550</v>
      </c>
      <c r="AX1422" t="s">
        <v>3017</v>
      </c>
      <c r="AY1422" t="s">
        <v>254</v>
      </c>
      <c r="AZ1422" t="s">
        <v>1696</v>
      </c>
      <c r="BA1422" t="s">
        <v>395</v>
      </c>
      <c r="BB1422" t="s">
        <v>1698</v>
      </c>
      <c r="BC1422" t="s">
        <v>3927</v>
      </c>
      <c r="BD1422" t="s">
        <v>3927</v>
      </c>
      <c r="BE1422" t="s">
        <v>3927</v>
      </c>
      <c r="BF1422">
        <v>9</v>
      </c>
    </row>
    <row r="1423" spans="1:58" x14ac:dyDescent="0.3">
      <c r="A1423">
        <v>2026</v>
      </c>
      <c r="B1423">
        <v>202605</v>
      </c>
      <c r="C1423">
        <v>5</v>
      </c>
      <c r="D1423" s="14">
        <v>20001621528422</v>
      </c>
      <c r="E1423" t="s">
        <v>2810</v>
      </c>
      <c r="F1423" s="2">
        <v>46145.485439814816</v>
      </c>
      <c r="G1423" s="2">
        <v>46148</v>
      </c>
      <c r="I1423" t="s">
        <v>224</v>
      </c>
      <c r="J1423" t="s">
        <v>230</v>
      </c>
      <c r="L1423" t="s">
        <v>5059</v>
      </c>
      <c r="M1423" t="s">
        <v>866</v>
      </c>
      <c r="N1423" t="s">
        <v>322</v>
      </c>
      <c r="O1423" t="s">
        <v>331</v>
      </c>
      <c r="Q1423" t="s">
        <v>8619</v>
      </c>
      <c r="R1423" t="s">
        <v>2809</v>
      </c>
      <c r="S1423" t="s">
        <v>7380</v>
      </c>
      <c r="T1423" t="s">
        <v>7381</v>
      </c>
      <c r="U1423" t="s">
        <v>4796</v>
      </c>
      <c r="V1423" t="s">
        <v>2024</v>
      </c>
      <c r="W1423" t="s">
        <v>245</v>
      </c>
      <c r="X1423" t="s">
        <v>225</v>
      </c>
      <c r="Z1423">
        <v>4</v>
      </c>
      <c r="AA1423" t="s">
        <v>3921</v>
      </c>
      <c r="AB1423" t="s">
        <v>8620</v>
      </c>
      <c r="AC1423">
        <v>46153.691134259258</v>
      </c>
      <c r="AD1423">
        <v>46152</v>
      </c>
      <c r="AE1423" t="s">
        <v>3938</v>
      </c>
      <c r="AG1423" t="s">
        <v>2026</v>
      </c>
      <c r="AH1423">
        <v>6081952177</v>
      </c>
      <c r="AI1423" t="s">
        <v>8621</v>
      </c>
      <c r="AM1423" t="s">
        <v>3925</v>
      </c>
      <c r="AN1423" t="s">
        <v>3926</v>
      </c>
      <c r="AO1423" t="s">
        <v>268</v>
      </c>
      <c r="AP1423" t="s">
        <v>386</v>
      </c>
      <c r="AQ1423" t="s">
        <v>3940</v>
      </c>
      <c r="AU1423" t="s">
        <v>4220</v>
      </c>
      <c r="AV1423" t="s">
        <v>4000</v>
      </c>
      <c r="AW1423" t="s">
        <v>227</v>
      </c>
      <c r="AX1423" t="s">
        <v>226</v>
      </c>
      <c r="AY1423" t="s">
        <v>254</v>
      </c>
      <c r="AZ1423" t="s">
        <v>230</v>
      </c>
      <c r="BA1423" t="s">
        <v>273</v>
      </c>
      <c r="BB1423" t="s">
        <v>380</v>
      </c>
      <c r="BC1423" t="s">
        <v>3927</v>
      </c>
      <c r="BD1423" t="s">
        <v>3927</v>
      </c>
      <c r="BE1423" t="s">
        <v>3927</v>
      </c>
      <c r="BF1423">
        <v>23</v>
      </c>
    </row>
    <row r="1424" spans="1:58" x14ac:dyDescent="0.3">
      <c r="A1424">
        <v>2026</v>
      </c>
      <c r="B1424">
        <v>202605</v>
      </c>
      <c r="C1424">
        <v>5</v>
      </c>
      <c r="D1424" s="14">
        <v>20001621528250</v>
      </c>
      <c r="E1424" t="s">
        <v>2810</v>
      </c>
      <c r="F1424" s="2">
        <v>46145.40079861111</v>
      </c>
      <c r="G1424" s="2">
        <v>46145</v>
      </c>
      <c r="I1424" t="s">
        <v>224</v>
      </c>
      <c r="J1424" t="s">
        <v>230</v>
      </c>
      <c r="L1424" t="s">
        <v>3624</v>
      </c>
      <c r="M1424" t="s">
        <v>309</v>
      </c>
      <c r="N1424" t="s">
        <v>297</v>
      </c>
      <c r="O1424" t="s">
        <v>283</v>
      </c>
      <c r="Q1424" t="s">
        <v>8622</v>
      </c>
      <c r="R1424" t="s">
        <v>2809</v>
      </c>
      <c r="S1424" t="s">
        <v>4862</v>
      </c>
      <c r="T1424" t="s">
        <v>4863</v>
      </c>
      <c r="U1424" t="s">
        <v>3034</v>
      </c>
      <c r="V1424" t="s">
        <v>3994</v>
      </c>
      <c r="W1424" t="s">
        <v>245</v>
      </c>
      <c r="X1424" t="s">
        <v>387</v>
      </c>
      <c r="Z1424">
        <v>1</v>
      </c>
      <c r="AA1424" t="s">
        <v>3921</v>
      </c>
      <c r="AB1424" t="s">
        <v>8623</v>
      </c>
      <c r="AC1424">
        <v>46146.750717592593</v>
      </c>
      <c r="AD1424">
        <v>46146</v>
      </c>
      <c r="AE1424" t="s">
        <v>3938</v>
      </c>
      <c r="AG1424" t="s">
        <v>4828</v>
      </c>
      <c r="AH1424">
        <v>6108828740</v>
      </c>
      <c r="AI1424" t="s">
        <v>8624</v>
      </c>
      <c r="AM1424" t="s">
        <v>3925</v>
      </c>
      <c r="AN1424" t="s">
        <v>3926</v>
      </c>
      <c r="AO1424" t="s">
        <v>268</v>
      </c>
      <c r="AP1424" t="s">
        <v>249</v>
      </c>
      <c r="AQ1424" t="s">
        <v>3940</v>
      </c>
      <c r="AU1424" t="s">
        <v>8625</v>
      </c>
      <c r="AV1424" t="s">
        <v>4000</v>
      </c>
      <c r="AW1424" t="s">
        <v>389</v>
      </c>
      <c r="AX1424" t="s">
        <v>388</v>
      </c>
      <c r="AY1424" t="s">
        <v>253</v>
      </c>
      <c r="AZ1424" t="s">
        <v>230</v>
      </c>
      <c r="BA1424" t="s">
        <v>395</v>
      </c>
      <c r="BB1424" t="s">
        <v>1857</v>
      </c>
      <c r="BC1424" t="s">
        <v>3927</v>
      </c>
      <c r="BD1424" t="s">
        <v>3927</v>
      </c>
      <c r="BE1424" t="s">
        <v>3927</v>
      </c>
      <c r="BF1424">
        <v>9</v>
      </c>
    </row>
    <row r="1425" spans="1:58" x14ac:dyDescent="0.3">
      <c r="A1425">
        <v>2026</v>
      </c>
      <c r="B1425">
        <v>202605</v>
      </c>
      <c r="C1425">
        <v>5</v>
      </c>
      <c r="D1425" s="14">
        <v>20001621527451</v>
      </c>
      <c r="E1425" t="s">
        <v>2810</v>
      </c>
      <c r="F1425" s="2">
        <v>46145.499178240738</v>
      </c>
      <c r="G1425" s="2">
        <v>46146</v>
      </c>
      <c r="I1425" t="s">
        <v>224</v>
      </c>
      <c r="J1425" t="s">
        <v>230</v>
      </c>
      <c r="L1425" t="s">
        <v>8626</v>
      </c>
      <c r="M1425" t="s">
        <v>309</v>
      </c>
      <c r="N1425" t="s">
        <v>297</v>
      </c>
      <c r="O1425" t="s">
        <v>283</v>
      </c>
      <c r="Q1425" t="s">
        <v>8627</v>
      </c>
      <c r="R1425" t="s">
        <v>2809</v>
      </c>
      <c r="S1425" t="s">
        <v>7732</v>
      </c>
      <c r="T1425" t="s">
        <v>7733</v>
      </c>
      <c r="U1425" t="s">
        <v>4796</v>
      </c>
      <c r="V1425" t="s">
        <v>2024</v>
      </c>
      <c r="W1425" t="s">
        <v>245</v>
      </c>
      <c r="X1425" t="s">
        <v>225</v>
      </c>
      <c r="Z1425">
        <v>4</v>
      </c>
      <c r="AA1425" t="s">
        <v>3921</v>
      </c>
      <c r="AB1425" t="s">
        <v>8628</v>
      </c>
      <c r="AC1425">
        <v>46150.849872685183</v>
      </c>
      <c r="AD1425">
        <v>46150</v>
      </c>
      <c r="AE1425" t="s">
        <v>3938</v>
      </c>
      <c r="AG1425" t="s">
        <v>2026</v>
      </c>
      <c r="AH1425">
        <v>6108779666</v>
      </c>
      <c r="AI1425" t="s">
        <v>8629</v>
      </c>
      <c r="AM1425" t="s">
        <v>3925</v>
      </c>
      <c r="AN1425" t="s">
        <v>3926</v>
      </c>
      <c r="AO1425" t="s">
        <v>268</v>
      </c>
      <c r="AP1425" t="s">
        <v>304</v>
      </c>
      <c r="AQ1425" t="s">
        <v>3940</v>
      </c>
      <c r="AU1425" t="s">
        <v>4149</v>
      </c>
      <c r="AV1425" t="s">
        <v>4000</v>
      </c>
      <c r="AW1425" t="s">
        <v>320</v>
      </c>
      <c r="AX1425" t="s">
        <v>319</v>
      </c>
      <c r="AY1425" t="s">
        <v>254</v>
      </c>
      <c r="AZ1425" t="s">
        <v>230</v>
      </c>
      <c r="BA1425" t="s">
        <v>395</v>
      </c>
      <c r="BB1425" t="s">
        <v>380</v>
      </c>
      <c r="BC1425" t="s">
        <v>3927</v>
      </c>
      <c r="BD1425" t="s">
        <v>3927</v>
      </c>
      <c r="BE1425" t="s">
        <v>3927</v>
      </c>
      <c r="BF1425">
        <v>9</v>
      </c>
    </row>
    <row r="1426" spans="1:58" x14ac:dyDescent="0.3">
      <c r="A1426">
        <v>2026</v>
      </c>
      <c r="B1426">
        <v>202605</v>
      </c>
      <c r="C1426">
        <v>5</v>
      </c>
      <c r="D1426" s="14">
        <v>20001621524607</v>
      </c>
      <c r="E1426" t="s">
        <v>2810</v>
      </c>
      <c r="F1426" s="2">
        <v>46145.553043981483</v>
      </c>
      <c r="G1426" s="2">
        <v>46147</v>
      </c>
      <c r="I1426" t="s">
        <v>224</v>
      </c>
      <c r="J1426" t="s">
        <v>230</v>
      </c>
      <c r="L1426" t="s">
        <v>2902</v>
      </c>
      <c r="M1426" t="s">
        <v>694</v>
      </c>
      <c r="N1426" t="s">
        <v>322</v>
      </c>
      <c r="O1426" t="s">
        <v>331</v>
      </c>
      <c r="Q1426" t="s">
        <v>8630</v>
      </c>
      <c r="R1426" t="s">
        <v>2809</v>
      </c>
      <c r="S1426" t="s">
        <v>538</v>
      </c>
      <c r="T1426" t="s">
        <v>539</v>
      </c>
      <c r="U1426" t="s">
        <v>258</v>
      </c>
      <c r="V1426" t="s">
        <v>247</v>
      </c>
      <c r="W1426" t="s">
        <v>245</v>
      </c>
      <c r="X1426" t="s">
        <v>387</v>
      </c>
      <c r="Z1426">
        <v>1</v>
      </c>
      <c r="AA1426" t="s">
        <v>3921</v>
      </c>
      <c r="AB1426" t="s">
        <v>8631</v>
      </c>
      <c r="AC1426">
        <v>46148.623171296298</v>
      </c>
      <c r="AD1426">
        <v>46148</v>
      </c>
      <c r="AE1426" t="s">
        <v>3938</v>
      </c>
      <c r="AG1426" t="s">
        <v>248</v>
      </c>
      <c r="AH1426">
        <v>6108787626</v>
      </c>
      <c r="AI1426" t="s">
        <v>8632</v>
      </c>
      <c r="AM1426" t="s">
        <v>3925</v>
      </c>
      <c r="AN1426" t="s">
        <v>3926</v>
      </c>
      <c r="AO1426" t="s">
        <v>268</v>
      </c>
      <c r="AP1426" t="s">
        <v>386</v>
      </c>
      <c r="AQ1426" t="s">
        <v>3940</v>
      </c>
      <c r="AU1426" t="s">
        <v>4282</v>
      </c>
      <c r="AV1426" t="s">
        <v>4000</v>
      </c>
      <c r="AW1426" t="s">
        <v>447</v>
      </c>
      <c r="AX1426" t="s">
        <v>446</v>
      </c>
      <c r="AY1426" t="s">
        <v>253</v>
      </c>
      <c r="AZ1426" t="s">
        <v>230</v>
      </c>
      <c r="BA1426" t="s">
        <v>395</v>
      </c>
      <c r="BB1426" t="s">
        <v>380</v>
      </c>
      <c r="BC1426" t="s">
        <v>3927</v>
      </c>
      <c r="BD1426" t="s">
        <v>3927</v>
      </c>
      <c r="BE1426" t="s">
        <v>3927</v>
      </c>
      <c r="BF1426">
        <v>9</v>
      </c>
    </row>
    <row r="1427" spans="1:58" x14ac:dyDescent="0.3">
      <c r="A1427">
        <v>2026</v>
      </c>
      <c r="B1427">
        <v>202605</v>
      </c>
      <c r="C1427">
        <v>5</v>
      </c>
      <c r="D1427" s="14">
        <v>20001621524356</v>
      </c>
      <c r="E1427" t="s">
        <v>2810</v>
      </c>
      <c r="F1427" s="2">
        <v>46145.454641203702</v>
      </c>
      <c r="G1427" s="2">
        <v>46146</v>
      </c>
      <c r="I1427" t="s">
        <v>224</v>
      </c>
      <c r="J1427" t="s">
        <v>230</v>
      </c>
      <c r="L1427" t="s">
        <v>3023</v>
      </c>
      <c r="M1427" t="s">
        <v>626</v>
      </c>
      <c r="N1427" t="s">
        <v>616</v>
      </c>
      <c r="O1427" t="s">
        <v>623</v>
      </c>
      <c r="Q1427" t="s">
        <v>8633</v>
      </c>
      <c r="R1427" t="s">
        <v>2809</v>
      </c>
      <c r="S1427" t="s">
        <v>5014</v>
      </c>
      <c r="T1427" t="s">
        <v>5015</v>
      </c>
      <c r="U1427" t="s">
        <v>3034</v>
      </c>
      <c r="V1427" t="s">
        <v>3994</v>
      </c>
      <c r="W1427" t="s">
        <v>245</v>
      </c>
      <c r="X1427" t="s">
        <v>387</v>
      </c>
      <c r="Z1427">
        <v>1</v>
      </c>
      <c r="AA1427" t="s">
        <v>3921</v>
      </c>
      <c r="AB1427" t="s">
        <v>8634</v>
      </c>
      <c r="AC1427">
        <v>46147.629444444443</v>
      </c>
      <c r="AD1427">
        <v>46147</v>
      </c>
      <c r="AE1427" t="s">
        <v>3938</v>
      </c>
      <c r="AG1427" t="s">
        <v>4828</v>
      </c>
      <c r="AH1427">
        <v>6108825799</v>
      </c>
      <c r="AI1427" t="s">
        <v>8635</v>
      </c>
      <c r="AM1427" t="s">
        <v>3925</v>
      </c>
      <c r="AN1427" t="s">
        <v>3926</v>
      </c>
      <c r="AO1427" t="s">
        <v>268</v>
      </c>
      <c r="AP1427" t="s">
        <v>304</v>
      </c>
      <c r="AQ1427" t="s">
        <v>3940</v>
      </c>
      <c r="AU1427" t="s">
        <v>8103</v>
      </c>
      <c r="AV1427" t="s">
        <v>4000</v>
      </c>
      <c r="AW1427" t="s">
        <v>389</v>
      </c>
      <c r="AX1427" t="s">
        <v>388</v>
      </c>
      <c r="AY1427" t="s">
        <v>253</v>
      </c>
      <c r="AZ1427" t="s">
        <v>230</v>
      </c>
      <c r="BA1427" t="s">
        <v>344</v>
      </c>
      <c r="BB1427" t="s">
        <v>232</v>
      </c>
      <c r="BC1427" t="s">
        <v>3927</v>
      </c>
      <c r="BD1427" t="s">
        <v>3927</v>
      </c>
      <c r="BE1427" t="s">
        <v>3927</v>
      </c>
      <c r="BF1427">
        <v>9</v>
      </c>
    </row>
    <row r="1428" spans="1:58" x14ac:dyDescent="0.3">
      <c r="A1428">
        <v>2026</v>
      </c>
      <c r="B1428">
        <v>202605</v>
      </c>
      <c r="C1428">
        <v>5</v>
      </c>
      <c r="D1428" s="14">
        <v>20001621524219</v>
      </c>
      <c r="E1428" t="s">
        <v>2810</v>
      </c>
      <c r="F1428" s="2">
        <v>46145.360983796294</v>
      </c>
      <c r="G1428" s="2">
        <v>46146</v>
      </c>
      <c r="I1428" t="s">
        <v>224</v>
      </c>
      <c r="J1428" t="s">
        <v>230</v>
      </c>
      <c r="L1428" t="s">
        <v>1869</v>
      </c>
      <c r="M1428" t="s">
        <v>309</v>
      </c>
      <c r="N1428" t="s">
        <v>297</v>
      </c>
      <c r="O1428" t="s">
        <v>283</v>
      </c>
      <c r="Q1428" t="s">
        <v>8636</v>
      </c>
      <c r="R1428" t="s">
        <v>2809</v>
      </c>
      <c r="S1428" t="s">
        <v>515</v>
      </c>
      <c r="T1428" t="s">
        <v>522</v>
      </c>
      <c r="U1428" t="s">
        <v>258</v>
      </c>
      <c r="V1428" t="s">
        <v>247</v>
      </c>
      <c r="W1428" t="s">
        <v>245</v>
      </c>
      <c r="X1428" t="s">
        <v>387</v>
      </c>
      <c r="Z1428">
        <v>2</v>
      </c>
      <c r="AA1428" t="s">
        <v>3921</v>
      </c>
      <c r="AB1428" t="s">
        <v>8637</v>
      </c>
      <c r="AC1428">
        <v>46148.623171296298</v>
      </c>
      <c r="AD1428">
        <v>46148</v>
      </c>
      <c r="AE1428" t="s">
        <v>3938</v>
      </c>
      <c r="AG1428" t="s">
        <v>410</v>
      </c>
      <c r="AH1428">
        <v>6078685117</v>
      </c>
      <c r="AI1428" t="s">
        <v>8638</v>
      </c>
      <c r="AM1428" t="s">
        <v>3925</v>
      </c>
      <c r="AN1428" t="s">
        <v>3926</v>
      </c>
      <c r="AO1428" t="s">
        <v>268</v>
      </c>
      <c r="AP1428" t="s">
        <v>386</v>
      </c>
      <c r="AQ1428" t="s">
        <v>3940</v>
      </c>
      <c r="AU1428" t="s">
        <v>4422</v>
      </c>
      <c r="AV1428" t="s">
        <v>4000</v>
      </c>
      <c r="AW1428" t="s">
        <v>447</v>
      </c>
      <c r="AX1428" t="s">
        <v>446</v>
      </c>
      <c r="AY1428" t="s">
        <v>253</v>
      </c>
      <c r="AZ1428" t="s">
        <v>230</v>
      </c>
      <c r="BA1428" t="s">
        <v>273</v>
      </c>
      <c r="BB1428" t="s">
        <v>380</v>
      </c>
      <c r="BC1428" t="s">
        <v>3927</v>
      </c>
      <c r="BD1428" t="s">
        <v>3927</v>
      </c>
      <c r="BE1428" t="s">
        <v>3927</v>
      </c>
      <c r="BF1428">
        <v>5</v>
      </c>
    </row>
    <row r="1429" spans="1:58" x14ac:dyDescent="0.3">
      <c r="A1429">
        <v>2026</v>
      </c>
      <c r="B1429">
        <v>202605</v>
      </c>
      <c r="C1429">
        <v>5</v>
      </c>
      <c r="D1429" s="14">
        <v>20001621524119</v>
      </c>
      <c r="E1429" t="s">
        <v>2810</v>
      </c>
      <c r="F1429" s="2">
        <v>46144.837372685186</v>
      </c>
      <c r="G1429" s="2">
        <v>46145</v>
      </c>
      <c r="I1429" t="s">
        <v>224</v>
      </c>
      <c r="J1429" t="s">
        <v>230</v>
      </c>
      <c r="L1429" t="s">
        <v>3333</v>
      </c>
      <c r="M1429" t="s">
        <v>309</v>
      </c>
      <c r="N1429" t="s">
        <v>297</v>
      </c>
      <c r="O1429" t="s">
        <v>283</v>
      </c>
      <c r="Q1429" t="s">
        <v>8639</v>
      </c>
      <c r="R1429" t="s">
        <v>2809</v>
      </c>
      <c r="S1429" t="s">
        <v>425</v>
      </c>
      <c r="T1429" t="s">
        <v>426</v>
      </c>
      <c r="U1429" t="s">
        <v>258</v>
      </c>
      <c r="V1429" t="s">
        <v>247</v>
      </c>
      <c r="W1429" t="s">
        <v>245</v>
      </c>
      <c r="X1429" t="s">
        <v>387</v>
      </c>
      <c r="Z1429">
        <v>3</v>
      </c>
      <c r="AA1429" t="s">
        <v>3921</v>
      </c>
      <c r="AB1429" t="s">
        <v>8640</v>
      </c>
      <c r="AC1429">
        <v>46148.623171296298</v>
      </c>
      <c r="AD1429">
        <v>46148</v>
      </c>
      <c r="AE1429" t="s">
        <v>3938</v>
      </c>
      <c r="AG1429" t="s">
        <v>410</v>
      </c>
      <c r="AH1429">
        <v>6108825779</v>
      </c>
      <c r="AI1429" t="s">
        <v>8641</v>
      </c>
      <c r="AM1429" t="s">
        <v>3925</v>
      </c>
      <c r="AN1429" t="s">
        <v>3926</v>
      </c>
      <c r="AO1429" t="s">
        <v>268</v>
      </c>
      <c r="AP1429" t="s">
        <v>304</v>
      </c>
      <c r="AQ1429" t="s">
        <v>3940</v>
      </c>
      <c r="AU1429" t="s">
        <v>4422</v>
      </c>
      <c r="AV1429" t="s">
        <v>4000</v>
      </c>
      <c r="AW1429" t="s">
        <v>447</v>
      </c>
      <c r="AX1429" t="s">
        <v>446</v>
      </c>
      <c r="AY1429" t="s">
        <v>253</v>
      </c>
      <c r="AZ1429" t="s">
        <v>230</v>
      </c>
      <c r="BA1429" t="s">
        <v>395</v>
      </c>
      <c r="BB1429" t="s">
        <v>380</v>
      </c>
      <c r="BC1429" t="s">
        <v>3927</v>
      </c>
      <c r="BD1429" t="s">
        <v>3927</v>
      </c>
      <c r="BE1429" t="s">
        <v>3927</v>
      </c>
      <c r="BF1429">
        <v>12</v>
      </c>
    </row>
    <row r="1430" spans="1:58" x14ac:dyDescent="0.3">
      <c r="A1430">
        <v>2026</v>
      </c>
      <c r="B1430">
        <v>202605</v>
      </c>
      <c r="C1430">
        <v>5</v>
      </c>
      <c r="D1430" s="14">
        <v>20001621524108</v>
      </c>
      <c r="E1430" t="s">
        <v>2810</v>
      </c>
      <c r="F1430" s="2">
        <v>46144.82472222222</v>
      </c>
      <c r="G1430" s="2">
        <v>46147</v>
      </c>
      <c r="I1430" t="s">
        <v>224</v>
      </c>
      <c r="J1430" t="s">
        <v>230</v>
      </c>
      <c r="L1430" t="s">
        <v>1243</v>
      </c>
      <c r="M1430" t="s">
        <v>309</v>
      </c>
      <c r="N1430" t="s">
        <v>297</v>
      </c>
      <c r="O1430" t="s">
        <v>283</v>
      </c>
      <c r="Q1430" t="s">
        <v>8642</v>
      </c>
      <c r="R1430" t="s">
        <v>2809</v>
      </c>
      <c r="S1430" t="s">
        <v>4961</v>
      </c>
      <c r="T1430" t="s">
        <v>4962</v>
      </c>
      <c r="U1430" t="s">
        <v>3034</v>
      </c>
      <c r="V1430" t="s">
        <v>3994</v>
      </c>
      <c r="W1430" t="s">
        <v>245</v>
      </c>
      <c r="X1430" t="s">
        <v>225</v>
      </c>
      <c r="Z1430">
        <v>1</v>
      </c>
      <c r="AA1430" t="s">
        <v>3921</v>
      </c>
      <c r="AB1430" t="s">
        <v>8643</v>
      </c>
      <c r="AC1430">
        <v>46148.683530092596</v>
      </c>
      <c r="AD1430">
        <v>46148</v>
      </c>
      <c r="AE1430" t="s">
        <v>3938</v>
      </c>
      <c r="AG1430" t="s">
        <v>5173</v>
      </c>
      <c r="AH1430">
        <v>6108788605</v>
      </c>
      <c r="AI1430" t="s">
        <v>8644</v>
      </c>
      <c r="AM1430" t="s">
        <v>3925</v>
      </c>
      <c r="AN1430" t="s">
        <v>3926</v>
      </c>
      <c r="AO1430" t="s">
        <v>268</v>
      </c>
      <c r="AP1430" t="s">
        <v>386</v>
      </c>
      <c r="AQ1430" t="s">
        <v>3940</v>
      </c>
      <c r="AU1430" t="s">
        <v>4282</v>
      </c>
      <c r="AV1430" t="s">
        <v>4000</v>
      </c>
      <c r="AW1430" t="s">
        <v>320</v>
      </c>
      <c r="AX1430" t="s">
        <v>319</v>
      </c>
      <c r="AY1430" t="s">
        <v>254</v>
      </c>
      <c r="AZ1430" t="s">
        <v>230</v>
      </c>
      <c r="BA1430" t="s">
        <v>344</v>
      </c>
      <c r="BB1430" t="s">
        <v>232</v>
      </c>
      <c r="BC1430" t="s">
        <v>3927</v>
      </c>
      <c r="BD1430" t="s">
        <v>3927</v>
      </c>
      <c r="BE1430" t="s">
        <v>3927</v>
      </c>
      <c r="BF1430">
        <v>9</v>
      </c>
    </row>
    <row r="1431" spans="1:58" x14ac:dyDescent="0.3">
      <c r="A1431">
        <v>2026</v>
      </c>
      <c r="B1431">
        <v>202605</v>
      </c>
      <c r="C1431">
        <v>5</v>
      </c>
      <c r="D1431" s="14">
        <v>20001621524103</v>
      </c>
      <c r="E1431" t="s">
        <v>2810</v>
      </c>
      <c r="F1431" s="2">
        <v>46144.819537037038</v>
      </c>
      <c r="G1431" s="2">
        <v>46145</v>
      </c>
      <c r="I1431" t="s">
        <v>224</v>
      </c>
      <c r="J1431" t="s">
        <v>230</v>
      </c>
      <c r="L1431" t="s">
        <v>2836</v>
      </c>
      <c r="M1431" t="s">
        <v>309</v>
      </c>
      <c r="N1431" t="s">
        <v>297</v>
      </c>
      <c r="O1431" t="s">
        <v>283</v>
      </c>
      <c r="Q1431" t="s">
        <v>8645</v>
      </c>
      <c r="R1431" t="s">
        <v>2809</v>
      </c>
      <c r="S1431" t="s">
        <v>674</v>
      </c>
      <c r="T1431" t="s">
        <v>675</v>
      </c>
      <c r="U1431" t="s">
        <v>258</v>
      </c>
      <c r="V1431" t="s">
        <v>247</v>
      </c>
      <c r="W1431" t="s">
        <v>245</v>
      </c>
      <c r="X1431" t="s">
        <v>225</v>
      </c>
      <c r="Z1431">
        <v>3</v>
      </c>
      <c r="AA1431" t="s">
        <v>3921</v>
      </c>
      <c r="AB1431" t="s">
        <v>8646</v>
      </c>
      <c r="AC1431">
        <v>46148.623171296298</v>
      </c>
      <c r="AD1431">
        <v>46148</v>
      </c>
      <c r="AE1431" t="s">
        <v>3938</v>
      </c>
      <c r="AG1431" t="s">
        <v>359</v>
      </c>
      <c r="AH1431">
        <v>6108786644</v>
      </c>
      <c r="AI1431" t="s">
        <v>8647</v>
      </c>
      <c r="AM1431" t="s">
        <v>3925</v>
      </c>
      <c r="AN1431" t="s">
        <v>3926</v>
      </c>
      <c r="AO1431" t="s">
        <v>268</v>
      </c>
      <c r="AP1431" t="s">
        <v>386</v>
      </c>
      <c r="AQ1431" t="s">
        <v>3940</v>
      </c>
      <c r="AU1431" t="s">
        <v>4422</v>
      </c>
      <c r="AV1431" t="s">
        <v>4000</v>
      </c>
      <c r="AW1431" t="s">
        <v>1191</v>
      </c>
      <c r="AX1431" t="s">
        <v>1190</v>
      </c>
      <c r="AY1431" t="s">
        <v>254</v>
      </c>
      <c r="AZ1431" t="s">
        <v>230</v>
      </c>
      <c r="BA1431" t="s">
        <v>395</v>
      </c>
      <c r="BB1431" t="s">
        <v>380</v>
      </c>
      <c r="BC1431" t="s">
        <v>3927</v>
      </c>
      <c r="BD1431" t="s">
        <v>3927</v>
      </c>
      <c r="BE1431" t="s">
        <v>3927</v>
      </c>
      <c r="BF1431">
        <v>9</v>
      </c>
    </row>
    <row r="1432" spans="1:58" x14ac:dyDescent="0.3">
      <c r="A1432">
        <v>2026</v>
      </c>
      <c r="B1432">
        <v>202605</v>
      </c>
      <c r="C1432">
        <v>5</v>
      </c>
      <c r="D1432" s="14">
        <v>20001621523345</v>
      </c>
      <c r="E1432" t="s">
        <v>2810</v>
      </c>
      <c r="F1432" s="2">
        <v>46145.451435185183</v>
      </c>
      <c r="G1432" s="2">
        <v>46147</v>
      </c>
      <c r="I1432" t="s">
        <v>224</v>
      </c>
      <c r="J1432" t="s">
        <v>230</v>
      </c>
      <c r="L1432" t="s">
        <v>2850</v>
      </c>
      <c r="M1432" t="s">
        <v>309</v>
      </c>
      <c r="N1432" t="s">
        <v>297</v>
      </c>
      <c r="O1432" t="s">
        <v>283</v>
      </c>
      <c r="Q1432" t="s">
        <v>8648</v>
      </c>
      <c r="R1432" t="s">
        <v>2809</v>
      </c>
      <c r="S1432" t="s">
        <v>5050</v>
      </c>
      <c r="T1432" t="s">
        <v>5051</v>
      </c>
      <c r="U1432" t="s">
        <v>4008</v>
      </c>
      <c r="V1432" t="s">
        <v>980</v>
      </c>
      <c r="W1432" t="s">
        <v>245</v>
      </c>
      <c r="X1432" t="s">
        <v>225</v>
      </c>
      <c r="Z1432">
        <v>4</v>
      </c>
      <c r="AA1432" t="s">
        <v>3921</v>
      </c>
      <c r="AB1432" t="s">
        <v>8649</v>
      </c>
      <c r="AC1432">
        <v>46153.358344907407</v>
      </c>
      <c r="AD1432">
        <v>46151</v>
      </c>
      <c r="AE1432" t="s">
        <v>3938</v>
      </c>
      <c r="AG1432" t="s">
        <v>4870</v>
      </c>
      <c r="AH1432">
        <v>6039825386</v>
      </c>
      <c r="AI1432" t="s">
        <v>8650</v>
      </c>
      <c r="AM1432" t="s">
        <v>3925</v>
      </c>
      <c r="AN1432" t="s">
        <v>3926</v>
      </c>
      <c r="AO1432" t="s">
        <v>268</v>
      </c>
      <c r="AP1432" t="s">
        <v>386</v>
      </c>
      <c r="AQ1432" t="s">
        <v>3940</v>
      </c>
      <c r="AU1432" t="s">
        <v>4220</v>
      </c>
      <c r="AV1432" t="s">
        <v>4000</v>
      </c>
      <c r="AW1432" t="s">
        <v>227</v>
      </c>
      <c r="AX1432" t="s">
        <v>226</v>
      </c>
      <c r="AY1432" t="s">
        <v>254</v>
      </c>
      <c r="AZ1432" t="s">
        <v>230</v>
      </c>
      <c r="BA1432" t="s">
        <v>273</v>
      </c>
      <c r="BB1432" t="s">
        <v>380</v>
      </c>
      <c r="BC1432" t="s">
        <v>3927</v>
      </c>
      <c r="BD1432" t="s">
        <v>3927</v>
      </c>
      <c r="BE1432" t="s">
        <v>3927</v>
      </c>
      <c r="BF1432">
        <v>26</v>
      </c>
    </row>
    <row r="1433" spans="1:58" x14ac:dyDescent="0.3">
      <c r="A1433">
        <v>2026</v>
      </c>
      <c r="B1433">
        <v>202605</v>
      </c>
      <c r="C1433">
        <v>5</v>
      </c>
      <c r="D1433" s="14">
        <v>20001621523142</v>
      </c>
      <c r="E1433" t="s">
        <v>2810</v>
      </c>
      <c r="F1433" s="2">
        <v>46144.874560185184</v>
      </c>
      <c r="G1433" s="2">
        <v>46146</v>
      </c>
      <c r="I1433" t="s">
        <v>224</v>
      </c>
      <c r="J1433" t="s">
        <v>230</v>
      </c>
      <c r="L1433" t="s">
        <v>8651</v>
      </c>
      <c r="M1433" t="s">
        <v>261</v>
      </c>
      <c r="N1433" t="s">
        <v>237</v>
      </c>
      <c r="O1433" t="s">
        <v>257</v>
      </c>
      <c r="Q1433" t="s">
        <v>8652</v>
      </c>
      <c r="R1433" t="s">
        <v>2809</v>
      </c>
      <c r="S1433" t="s">
        <v>4961</v>
      </c>
      <c r="T1433" t="s">
        <v>4962</v>
      </c>
      <c r="U1433" t="s">
        <v>3034</v>
      </c>
      <c r="V1433" t="s">
        <v>3994</v>
      </c>
      <c r="W1433" t="s">
        <v>245</v>
      </c>
      <c r="X1433" t="s">
        <v>225</v>
      </c>
      <c r="Z1433">
        <v>1</v>
      </c>
      <c r="AA1433" t="s">
        <v>3921</v>
      </c>
      <c r="AB1433" t="s">
        <v>8653</v>
      </c>
      <c r="AC1433">
        <v>46147.629444444443</v>
      </c>
      <c r="AD1433">
        <v>46147</v>
      </c>
      <c r="AE1433" t="s">
        <v>3938</v>
      </c>
      <c r="AG1433" t="s">
        <v>5173</v>
      </c>
      <c r="AH1433">
        <v>6108786646</v>
      </c>
      <c r="AI1433" t="s">
        <v>8654</v>
      </c>
      <c r="AM1433" t="s">
        <v>3925</v>
      </c>
      <c r="AN1433" t="s">
        <v>3926</v>
      </c>
      <c r="AO1433" t="s">
        <v>268</v>
      </c>
      <c r="AP1433" t="s">
        <v>304</v>
      </c>
      <c r="AQ1433" t="s">
        <v>3940</v>
      </c>
      <c r="AU1433" t="s">
        <v>8103</v>
      </c>
      <c r="AV1433" t="s">
        <v>4000</v>
      </c>
      <c r="AW1433" t="s">
        <v>320</v>
      </c>
      <c r="AX1433" t="s">
        <v>319</v>
      </c>
      <c r="AY1433" t="s">
        <v>254</v>
      </c>
      <c r="AZ1433" t="s">
        <v>230</v>
      </c>
      <c r="BA1433" t="s">
        <v>395</v>
      </c>
      <c r="BB1433" t="s">
        <v>380</v>
      </c>
      <c r="BC1433" t="s">
        <v>3927</v>
      </c>
      <c r="BD1433" t="s">
        <v>3927</v>
      </c>
      <c r="BE1433" t="s">
        <v>3927</v>
      </c>
      <c r="BF1433">
        <v>9</v>
      </c>
    </row>
    <row r="1434" spans="1:58" x14ac:dyDescent="0.3">
      <c r="A1434">
        <v>2026</v>
      </c>
      <c r="B1434">
        <v>202605</v>
      </c>
      <c r="C1434">
        <v>5</v>
      </c>
      <c r="D1434" s="14">
        <v>20001621523102</v>
      </c>
      <c r="E1434" t="s">
        <v>2810</v>
      </c>
      <c r="F1434" s="2">
        <v>46144.820613425924</v>
      </c>
      <c r="G1434" s="2">
        <v>46149</v>
      </c>
      <c r="I1434" t="s">
        <v>224</v>
      </c>
      <c r="J1434" t="s">
        <v>230</v>
      </c>
      <c r="L1434" t="s">
        <v>2413</v>
      </c>
      <c r="M1434" t="s">
        <v>334</v>
      </c>
      <c r="N1434" t="s">
        <v>322</v>
      </c>
      <c r="O1434" t="s">
        <v>331</v>
      </c>
      <c r="Q1434" t="s">
        <v>8655</v>
      </c>
      <c r="R1434" t="s">
        <v>2809</v>
      </c>
      <c r="S1434" t="s">
        <v>425</v>
      </c>
      <c r="T1434" t="s">
        <v>426</v>
      </c>
      <c r="U1434" t="s">
        <v>258</v>
      </c>
      <c r="V1434" t="s">
        <v>247</v>
      </c>
      <c r="W1434" t="s">
        <v>245</v>
      </c>
      <c r="X1434" t="s">
        <v>387</v>
      </c>
      <c r="Z1434">
        <v>1</v>
      </c>
      <c r="AA1434" t="s">
        <v>3921</v>
      </c>
      <c r="AB1434" t="s">
        <v>8656</v>
      </c>
      <c r="AC1434">
        <v>46150.616296296299</v>
      </c>
      <c r="AD1434">
        <v>46150</v>
      </c>
      <c r="AE1434" t="s">
        <v>3938</v>
      </c>
      <c r="AG1434" t="s">
        <v>410</v>
      </c>
      <c r="AH1434">
        <v>1021391271</v>
      </c>
      <c r="AI1434" t="s">
        <v>8657</v>
      </c>
      <c r="AM1434" t="s">
        <v>3925</v>
      </c>
      <c r="AN1434" t="s">
        <v>3926</v>
      </c>
      <c r="AO1434" t="s">
        <v>268</v>
      </c>
      <c r="AP1434" t="s">
        <v>853</v>
      </c>
      <c r="AQ1434" t="s">
        <v>3940</v>
      </c>
      <c r="AU1434" t="s">
        <v>4149</v>
      </c>
      <c r="AV1434" t="s">
        <v>4000</v>
      </c>
      <c r="AW1434" t="s">
        <v>447</v>
      </c>
      <c r="AX1434" t="s">
        <v>446</v>
      </c>
      <c r="AY1434" t="s">
        <v>253</v>
      </c>
      <c r="AZ1434" t="s">
        <v>230</v>
      </c>
      <c r="BA1434" t="s">
        <v>273</v>
      </c>
      <c r="BB1434" t="s">
        <v>380</v>
      </c>
      <c r="BC1434" t="s">
        <v>3927</v>
      </c>
      <c r="BD1434" t="s">
        <v>3927</v>
      </c>
      <c r="BE1434" t="s">
        <v>3927</v>
      </c>
      <c r="BF1434">
        <v>9</v>
      </c>
    </row>
    <row r="1435" spans="1:58" x14ac:dyDescent="0.3">
      <c r="A1435">
        <v>2026</v>
      </c>
      <c r="B1435">
        <v>202605</v>
      </c>
      <c r="C1435">
        <v>5</v>
      </c>
      <c r="D1435" s="14">
        <v>20001621523044</v>
      </c>
      <c r="E1435" t="s">
        <v>2810</v>
      </c>
      <c r="F1435" s="2">
        <v>46144.779456018521</v>
      </c>
      <c r="G1435" s="2">
        <v>46145</v>
      </c>
      <c r="I1435" t="s">
        <v>224</v>
      </c>
      <c r="J1435" t="s">
        <v>230</v>
      </c>
      <c r="L1435" t="s">
        <v>3534</v>
      </c>
      <c r="M1435" t="s">
        <v>309</v>
      </c>
      <c r="N1435" t="s">
        <v>297</v>
      </c>
      <c r="O1435" t="s">
        <v>283</v>
      </c>
      <c r="Q1435" t="s">
        <v>8658</v>
      </c>
      <c r="R1435" t="s">
        <v>2809</v>
      </c>
      <c r="S1435" t="s">
        <v>8659</v>
      </c>
      <c r="T1435" t="s">
        <v>8660</v>
      </c>
      <c r="U1435" t="s">
        <v>4796</v>
      </c>
      <c r="V1435" t="s">
        <v>2024</v>
      </c>
      <c r="W1435" t="s">
        <v>245</v>
      </c>
      <c r="X1435" t="s">
        <v>387</v>
      </c>
      <c r="Z1435">
        <v>4</v>
      </c>
      <c r="AA1435" t="s">
        <v>3921</v>
      </c>
      <c r="AB1435" t="s">
        <v>8661</v>
      </c>
      <c r="AC1435">
        <v>46150.849872685183</v>
      </c>
      <c r="AD1435">
        <v>46149</v>
      </c>
      <c r="AE1435" t="s">
        <v>3938</v>
      </c>
      <c r="AG1435" t="s">
        <v>6332</v>
      </c>
      <c r="AH1435">
        <v>6108814855</v>
      </c>
      <c r="AI1435" t="s">
        <v>8662</v>
      </c>
      <c r="AM1435" t="s">
        <v>3925</v>
      </c>
      <c r="AN1435" t="s">
        <v>3926</v>
      </c>
      <c r="AO1435" t="s">
        <v>268</v>
      </c>
      <c r="AP1435" t="s">
        <v>386</v>
      </c>
      <c r="AQ1435" t="s">
        <v>3940</v>
      </c>
      <c r="AU1435" t="s">
        <v>4149</v>
      </c>
      <c r="AV1435" t="s">
        <v>4000</v>
      </c>
      <c r="AW1435" t="s">
        <v>389</v>
      </c>
      <c r="AX1435" t="s">
        <v>388</v>
      </c>
      <c r="AY1435" t="s">
        <v>253</v>
      </c>
      <c r="AZ1435" t="s">
        <v>230</v>
      </c>
      <c r="BA1435" t="s">
        <v>395</v>
      </c>
      <c r="BB1435" t="s">
        <v>380</v>
      </c>
      <c r="BC1435" t="s">
        <v>3927</v>
      </c>
      <c r="BD1435" t="s">
        <v>3927</v>
      </c>
      <c r="BE1435" t="s">
        <v>3927</v>
      </c>
      <c r="BF1435">
        <v>9</v>
      </c>
    </row>
    <row r="1436" spans="1:58" x14ac:dyDescent="0.3">
      <c r="A1436">
        <v>2026</v>
      </c>
      <c r="B1436">
        <v>202605</v>
      </c>
      <c r="C1436">
        <v>5</v>
      </c>
      <c r="D1436" s="14">
        <v>20001621523024</v>
      </c>
      <c r="E1436" t="s">
        <v>2810</v>
      </c>
      <c r="F1436" s="2">
        <v>46144.770613425928</v>
      </c>
      <c r="G1436" s="2">
        <v>46146</v>
      </c>
      <c r="I1436" t="s">
        <v>224</v>
      </c>
      <c r="J1436" t="s">
        <v>230</v>
      </c>
      <c r="L1436" t="s">
        <v>3810</v>
      </c>
      <c r="M1436" t="s">
        <v>392</v>
      </c>
      <c r="N1436" t="s">
        <v>353</v>
      </c>
      <c r="O1436" t="s">
        <v>283</v>
      </c>
      <c r="Q1436" t="s">
        <v>8663</v>
      </c>
      <c r="R1436" t="s">
        <v>2809</v>
      </c>
      <c r="S1436" t="s">
        <v>4841</v>
      </c>
      <c r="T1436" t="s">
        <v>4842</v>
      </c>
      <c r="U1436" t="s">
        <v>4008</v>
      </c>
      <c r="V1436" t="s">
        <v>980</v>
      </c>
      <c r="W1436" t="s">
        <v>245</v>
      </c>
      <c r="X1436" t="s">
        <v>387</v>
      </c>
      <c r="Z1436">
        <v>2</v>
      </c>
      <c r="AA1436" t="s">
        <v>3921</v>
      </c>
      <c r="AB1436" t="s">
        <v>8664</v>
      </c>
      <c r="AC1436">
        <v>46148.620497685188</v>
      </c>
      <c r="AD1436">
        <v>46148</v>
      </c>
      <c r="AE1436" t="s">
        <v>3938</v>
      </c>
      <c r="AG1436" t="s">
        <v>4844</v>
      </c>
      <c r="AH1436">
        <v>6108815855</v>
      </c>
      <c r="AI1436" t="s">
        <v>8665</v>
      </c>
      <c r="AM1436" t="s">
        <v>3925</v>
      </c>
      <c r="AN1436" t="s">
        <v>3926</v>
      </c>
      <c r="AO1436" t="s">
        <v>268</v>
      </c>
      <c r="AP1436" t="s">
        <v>304</v>
      </c>
      <c r="AQ1436" t="s">
        <v>3940</v>
      </c>
      <c r="AU1436" t="s">
        <v>4422</v>
      </c>
      <c r="AV1436" t="s">
        <v>4000</v>
      </c>
      <c r="AW1436" t="s">
        <v>603</v>
      </c>
      <c r="AX1436" t="s">
        <v>602</v>
      </c>
      <c r="AY1436" t="s">
        <v>253</v>
      </c>
      <c r="AZ1436" t="s">
        <v>230</v>
      </c>
      <c r="BA1436" t="s">
        <v>395</v>
      </c>
      <c r="BB1436" t="s">
        <v>380</v>
      </c>
      <c r="BC1436" t="s">
        <v>3927</v>
      </c>
      <c r="BD1436" t="s">
        <v>3927</v>
      </c>
      <c r="BE1436" t="s">
        <v>3927</v>
      </c>
      <c r="BF1436">
        <v>26</v>
      </c>
    </row>
    <row r="1437" spans="1:58" x14ac:dyDescent="0.3">
      <c r="A1437">
        <v>2026</v>
      </c>
      <c r="B1437">
        <v>202605</v>
      </c>
      <c r="C1437">
        <v>5</v>
      </c>
      <c r="D1437" s="14">
        <v>20001621523017</v>
      </c>
      <c r="E1437" t="s">
        <v>2810</v>
      </c>
      <c r="F1437" s="2">
        <v>46144.766562500001</v>
      </c>
      <c r="G1437" s="2">
        <v>46147</v>
      </c>
      <c r="I1437" t="s">
        <v>224</v>
      </c>
      <c r="J1437" t="s">
        <v>230</v>
      </c>
      <c r="L1437" t="s">
        <v>3641</v>
      </c>
      <c r="M1437" t="s">
        <v>309</v>
      </c>
      <c r="N1437" t="s">
        <v>297</v>
      </c>
      <c r="O1437" t="s">
        <v>283</v>
      </c>
      <c r="Q1437" t="s">
        <v>8666</v>
      </c>
      <c r="R1437" t="s">
        <v>2809</v>
      </c>
      <c r="S1437" t="s">
        <v>7831</v>
      </c>
      <c r="T1437" t="s">
        <v>7832</v>
      </c>
      <c r="U1437" t="s">
        <v>4796</v>
      </c>
      <c r="V1437" t="s">
        <v>2024</v>
      </c>
      <c r="W1437" t="s">
        <v>245</v>
      </c>
      <c r="X1437" t="s">
        <v>225</v>
      </c>
      <c r="Z1437">
        <v>4</v>
      </c>
      <c r="AA1437" t="s">
        <v>3921</v>
      </c>
      <c r="AB1437" t="s">
        <v>8667</v>
      </c>
      <c r="AC1437">
        <v>46153.691134259258</v>
      </c>
      <c r="AD1437">
        <v>46151</v>
      </c>
      <c r="AE1437" t="s">
        <v>3938</v>
      </c>
      <c r="AG1437" t="s">
        <v>6332</v>
      </c>
      <c r="AH1437">
        <v>6090258840</v>
      </c>
      <c r="AI1437" t="s">
        <v>8668</v>
      </c>
      <c r="AM1437" t="s">
        <v>3925</v>
      </c>
      <c r="AN1437" t="s">
        <v>3926</v>
      </c>
      <c r="AO1437" t="s">
        <v>268</v>
      </c>
      <c r="AP1437" t="s">
        <v>386</v>
      </c>
      <c r="AQ1437" t="s">
        <v>3940</v>
      </c>
      <c r="AU1437" t="s">
        <v>4220</v>
      </c>
      <c r="AV1437" t="s">
        <v>4000</v>
      </c>
      <c r="AW1437" t="s">
        <v>227</v>
      </c>
      <c r="AX1437" t="s">
        <v>226</v>
      </c>
      <c r="AY1437" t="s">
        <v>254</v>
      </c>
      <c r="AZ1437" t="s">
        <v>230</v>
      </c>
      <c r="BA1437" t="s">
        <v>344</v>
      </c>
      <c r="BB1437" t="s">
        <v>232</v>
      </c>
      <c r="BC1437" t="s">
        <v>3927</v>
      </c>
      <c r="BD1437" t="s">
        <v>3927</v>
      </c>
      <c r="BE1437" t="s">
        <v>3927</v>
      </c>
      <c r="BF1437">
        <v>1</v>
      </c>
    </row>
    <row r="1438" spans="1:58" x14ac:dyDescent="0.3">
      <c r="A1438">
        <v>2026</v>
      </c>
      <c r="B1438">
        <v>202605</v>
      </c>
      <c r="C1438">
        <v>5</v>
      </c>
      <c r="D1438" s="14">
        <v>20001621522801</v>
      </c>
      <c r="E1438" t="s">
        <v>2810</v>
      </c>
      <c r="F1438" s="2">
        <v>46145.629247685189</v>
      </c>
      <c r="G1438" s="2">
        <v>46147</v>
      </c>
      <c r="I1438" t="s">
        <v>224</v>
      </c>
      <c r="J1438" t="s">
        <v>230</v>
      </c>
      <c r="L1438" t="s">
        <v>8669</v>
      </c>
      <c r="M1438" t="s">
        <v>309</v>
      </c>
      <c r="N1438" t="s">
        <v>297</v>
      </c>
      <c r="O1438" t="s">
        <v>283</v>
      </c>
      <c r="Q1438" t="s">
        <v>8670</v>
      </c>
      <c r="R1438" t="s">
        <v>2809</v>
      </c>
      <c r="S1438" t="s">
        <v>5599</v>
      </c>
      <c r="T1438" t="s">
        <v>5600</v>
      </c>
      <c r="U1438" t="s">
        <v>4796</v>
      </c>
      <c r="V1438" t="s">
        <v>2024</v>
      </c>
      <c r="W1438" t="s">
        <v>245</v>
      </c>
      <c r="X1438" t="s">
        <v>225</v>
      </c>
      <c r="Z1438">
        <v>4</v>
      </c>
      <c r="AA1438" t="s">
        <v>3921</v>
      </c>
      <c r="AB1438" t="s">
        <v>8671</v>
      </c>
      <c r="AC1438">
        <v>46153.691134259258</v>
      </c>
      <c r="AD1438">
        <v>46151</v>
      </c>
      <c r="AE1438" t="s">
        <v>3938</v>
      </c>
      <c r="AG1438" t="s">
        <v>2026</v>
      </c>
      <c r="AH1438">
        <v>6108826803</v>
      </c>
      <c r="AI1438" t="s">
        <v>8672</v>
      </c>
      <c r="AM1438" t="s">
        <v>3925</v>
      </c>
      <c r="AN1438" t="s">
        <v>3926</v>
      </c>
      <c r="AO1438" t="s">
        <v>268</v>
      </c>
      <c r="AP1438" t="s">
        <v>304</v>
      </c>
      <c r="AQ1438" t="s">
        <v>3940</v>
      </c>
      <c r="AU1438" t="s">
        <v>4220</v>
      </c>
      <c r="AV1438" t="s">
        <v>4000</v>
      </c>
      <c r="AW1438" t="s">
        <v>1525</v>
      </c>
      <c r="AX1438" t="s">
        <v>1524</v>
      </c>
      <c r="AY1438" t="s">
        <v>254</v>
      </c>
      <c r="AZ1438" t="s">
        <v>230</v>
      </c>
      <c r="BA1438" t="s">
        <v>395</v>
      </c>
      <c r="BB1438" t="s">
        <v>380</v>
      </c>
      <c r="BC1438" t="s">
        <v>3927</v>
      </c>
      <c r="BD1438" t="s">
        <v>3927</v>
      </c>
      <c r="BE1438" t="s">
        <v>3927</v>
      </c>
      <c r="BF1438">
        <v>9</v>
      </c>
    </row>
    <row r="1439" spans="1:58" x14ac:dyDescent="0.3">
      <c r="A1439">
        <v>2026</v>
      </c>
      <c r="B1439">
        <v>202605</v>
      </c>
      <c r="C1439">
        <v>5</v>
      </c>
      <c r="D1439" s="14">
        <v>20001621522580</v>
      </c>
      <c r="E1439" t="s">
        <v>2810</v>
      </c>
      <c r="F1439" s="2">
        <v>46145.531400462962</v>
      </c>
      <c r="G1439" s="2">
        <v>46146</v>
      </c>
      <c r="I1439" t="s">
        <v>224</v>
      </c>
      <c r="J1439" t="s">
        <v>230</v>
      </c>
      <c r="L1439" t="s">
        <v>3335</v>
      </c>
      <c r="M1439" t="s">
        <v>309</v>
      </c>
      <c r="N1439" t="s">
        <v>297</v>
      </c>
      <c r="O1439" t="s">
        <v>283</v>
      </c>
      <c r="Q1439" t="s">
        <v>8673</v>
      </c>
      <c r="R1439" t="s">
        <v>2809</v>
      </c>
      <c r="S1439" t="s">
        <v>538</v>
      </c>
      <c r="T1439" t="s">
        <v>539</v>
      </c>
      <c r="U1439" t="s">
        <v>258</v>
      </c>
      <c r="V1439" t="s">
        <v>247</v>
      </c>
      <c r="W1439" t="s">
        <v>245</v>
      </c>
      <c r="X1439" t="s">
        <v>225</v>
      </c>
      <c r="Z1439">
        <v>2</v>
      </c>
      <c r="AA1439" t="s">
        <v>3921</v>
      </c>
      <c r="AB1439" t="s">
        <v>8674</v>
      </c>
      <c r="AC1439">
        <v>46148.623171296298</v>
      </c>
      <c r="AD1439">
        <v>46148</v>
      </c>
      <c r="AE1439" t="s">
        <v>3938</v>
      </c>
      <c r="AG1439" t="s">
        <v>248</v>
      </c>
      <c r="AH1439">
        <v>6108787622</v>
      </c>
      <c r="AI1439" t="s">
        <v>8675</v>
      </c>
      <c r="AM1439" t="s">
        <v>3925</v>
      </c>
      <c r="AN1439" t="s">
        <v>3926</v>
      </c>
      <c r="AO1439" t="s">
        <v>268</v>
      </c>
      <c r="AP1439" t="s">
        <v>304</v>
      </c>
      <c r="AQ1439" t="s">
        <v>3940</v>
      </c>
      <c r="AU1439" t="s">
        <v>4422</v>
      </c>
      <c r="AV1439" t="s">
        <v>4000</v>
      </c>
      <c r="AW1439" t="s">
        <v>227</v>
      </c>
      <c r="AX1439" t="s">
        <v>226</v>
      </c>
      <c r="AY1439" t="s">
        <v>254</v>
      </c>
      <c r="AZ1439" t="s">
        <v>230</v>
      </c>
      <c r="BA1439" t="s">
        <v>273</v>
      </c>
      <c r="BB1439" t="s">
        <v>380</v>
      </c>
      <c r="BC1439" t="s">
        <v>3927</v>
      </c>
      <c r="BD1439" t="s">
        <v>3927</v>
      </c>
      <c r="BE1439" t="s">
        <v>3927</v>
      </c>
      <c r="BF1439">
        <v>9</v>
      </c>
    </row>
    <row r="1440" spans="1:58" x14ac:dyDescent="0.3">
      <c r="A1440">
        <v>2026</v>
      </c>
      <c r="B1440">
        <v>202605</v>
      </c>
      <c r="C1440">
        <v>5</v>
      </c>
      <c r="D1440" s="14">
        <v>20001621522336</v>
      </c>
      <c r="E1440" t="s">
        <v>2810</v>
      </c>
      <c r="F1440" s="2">
        <v>46145.433379629627</v>
      </c>
      <c r="G1440" s="2">
        <v>46146</v>
      </c>
      <c r="I1440" t="s">
        <v>224</v>
      </c>
      <c r="J1440" t="s">
        <v>230</v>
      </c>
      <c r="L1440" t="s">
        <v>8676</v>
      </c>
      <c r="M1440" t="s">
        <v>364</v>
      </c>
      <c r="N1440" t="s">
        <v>353</v>
      </c>
      <c r="O1440" t="s">
        <v>283</v>
      </c>
      <c r="Q1440" t="s">
        <v>8677</v>
      </c>
      <c r="R1440" t="s">
        <v>2809</v>
      </c>
      <c r="S1440" t="s">
        <v>1161</v>
      </c>
      <c r="T1440" t="s">
        <v>1162</v>
      </c>
      <c r="U1440" t="s">
        <v>258</v>
      </c>
      <c r="V1440" t="s">
        <v>247</v>
      </c>
      <c r="W1440" t="s">
        <v>245</v>
      </c>
      <c r="X1440" t="s">
        <v>387</v>
      </c>
      <c r="Z1440">
        <v>2</v>
      </c>
      <c r="AA1440" t="s">
        <v>3921</v>
      </c>
      <c r="AB1440" t="s">
        <v>8678</v>
      </c>
      <c r="AC1440">
        <v>46148.623171296298</v>
      </c>
      <c r="AD1440">
        <v>46148</v>
      </c>
      <c r="AE1440" t="s">
        <v>3938</v>
      </c>
      <c r="AG1440" t="s">
        <v>410</v>
      </c>
      <c r="AH1440">
        <v>6108783703</v>
      </c>
      <c r="AI1440" t="s">
        <v>8679</v>
      </c>
      <c r="AM1440" t="s">
        <v>3925</v>
      </c>
      <c r="AN1440" t="s">
        <v>3926</v>
      </c>
      <c r="AO1440" t="s">
        <v>268</v>
      </c>
      <c r="AP1440" t="s">
        <v>386</v>
      </c>
      <c r="AQ1440" t="s">
        <v>3940</v>
      </c>
      <c r="AU1440" t="s">
        <v>4422</v>
      </c>
      <c r="AV1440" t="s">
        <v>4000</v>
      </c>
      <c r="AW1440" t="s">
        <v>447</v>
      </c>
      <c r="AX1440" t="s">
        <v>446</v>
      </c>
      <c r="AY1440" t="s">
        <v>253</v>
      </c>
      <c r="AZ1440" t="s">
        <v>230</v>
      </c>
      <c r="BA1440" t="s">
        <v>395</v>
      </c>
      <c r="BB1440" t="s">
        <v>380</v>
      </c>
      <c r="BC1440" t="s">
        <v>3927</v>
      </c>
      <c r="BD1440" t="s">
        <v>3927</v>
      </c>
      <c r="BE1440" t="s">
        <v>3927</v>
      </c>
      <c r="BF1440">
        <v>9</v>
      </c>
    </row>
    <row r="1441" spans="1:58" x14ac:dyDescent="0.3">
      <c r="A1441">
        <v>2026</v>
      </c>
      <c r="B1441">
        <v>202605</v>
      </c>
      <c r="C1441">
        <v>5</v>
      </c>
      <c r="D1441" s="14">
        <v>20001621521750</v>
      </c>
      <c r="E1441" t="s">
        <v>2810</v>
      </c>
      <c r="F1441" s="2">
        <v>46145.601238425923</v>
      </c>
      <c r="G1441" s="2">
        <v>46148</v>
      </c>
      <c r="I1441" t="s">
        <v>224</v>
      </c>
      <c r="J1441" t="s">
        <v>230</v>
      </c>
      <c r="L1441" t="s">
        <v>3808</v>
      </c>
      <c r="M1441" t="s">
        <v>1462</v>
      </c>
      <c r="N1441" t="s">
        <v>353</v>
      </c>
      <c r="O1441" t="s">
        <v>283</v>
      </c>
      <c r="Q1441" t="s">
        <v>8680</v>
      </c>
      <c r="R1441" t="s">
        <v>2809</v>
      </c>
      <c r="S1441" t="s">
        <v>5599</v>
      </c>
      <c r="T1441" t="s">
        <v>5600</v>
      </c>
      <c r="U1441" t="s">
        <v>4796</v>
      </c>
      <c r="V1441" t="s">
        <v>2024</v>
      </c>
      <c r="W1441" t="s">
        <v>245</v>
      </c>
      <c r="X1441" t="s">
        <v>225</v>
      </c>
      <c r="Z1441">
        <v>4</v>
      </c>
      <c r="AA1441" t="s">
        <v>3921</v>
      </c>
      <c r="AB1441" t="s">
        <v>8681</v>
      </c>
      <c r="AC1441">
        <v>46153.691134259258</v>
      </c>
      <c r="AD1441">
        <v>46152</v>
      </c>
      <c r="AE1441" t="s">
        <v>3938</v>
      </c>
      <c r="AG1441" t="s">
        <v>2026</v>
      </c>
      <c r="AH1441">
        <v>6108831734</v>
      </c>
      <c r="AI1441" t="s">
        <v>8682</v>
      </c>
      <c r="AM1441" t="s">
        <v>3925</v>
      </c>
      <c r="AN1441" t="s">
        <v>3926</v>
      </c>
      <c r="AO1441" t="s">
        <v>268</v>
      </c>
      <c r="AP1441" t="s">
        <v>304</v>
      </c>
      <c r="AQ1441" t="s">
        <v>3940</v>
      </c>
      <c r="AU1441" t="s">
        <v>4220</v>
      </c>
      <c r="AV1441" t="s">
        <v>4000</v>
      </c>
      <c r="AW1441" t="s">
        <v>320</v>
      </c>
      <c r="AX1441" t="s">
        <v>319</v>
      </c>
      <c r="AY1441" t="s">
        <v>254</v>
      </c>
      <c r="AZ1441" t="s">
        <v>230</v>
      </c>
      <c r="BA1441" t="s">
        <v>395</v>
      </c>
      <c r="BB1441" t="s">
        <v>380</v>
      </c>
      <c r="BC1441" t="s">
        <v>3927</v>
      </c>
      <c r="BD1441" t="s">
        <v>3927</v>
      </c>
      <c r="BE1441" t="s">
        <v>3927</v>
      </c>
      <c r="BF1441">
        <v>9</v>
      </c>
    </row>
    <row r="1442" spans="1:58" x14ac:dyDescent="0.3">
      <c r="A1442">
        <v>2026</v>
      </c>
      <c r="B1442">
        <v>202605</v>
      </c>
      <c r="C1442">
        <v>5</v>
      </c>
      <c r="D1442" s="14">
        <v>20001621521186</v>
      </c>
      <c r="E1442" t="s">
        <v>2810</v>
      </c>
      <c r="F1442" s="2">
        <v>46144.891782407409</v>
      </c>
      <c r="G1442" s="2">
        <v>46146</v>
      </c>
      <c r="I1442" t="s">
        <v>224</v>
      </c>
      <c r="J1442" t="s">
        <v>230</v>
      </c>
      <c r="L1442" t="s">
        <v>2998</v>
      </c>
      <c r="M1442" t="s">
        <v>309</v>
      </c>
      <c r="N1442" t="s">
        <v>297</v>
      </c>
      <c r="O1442" t="s">
        <v>283</v>
      </c>
      <c r="Q1442" t="s">
        <v>8683</v>
      </c>
      <c r="R1442" t="s">
        <v>2809</v>
      </c>
      <c r="S1442" t="s">
        <v>870</v>
      </c>
      <c r="T1442" t="s">
        <v>877</v>
      </c>
      <c r="U1442" t="s">
        <v>258</v>
      </c>
      <c r="V1442" t="s">
        <v>247</v>
      </c>
      <c r="W1442" t="s">
        <v>245</v>
      </c>
      <c r="X1442" t="s">
        <v>225</v>
      </c>
      <c r="Z1442">
        <v>2</v>
      </c>
      <c r="AA1442" t="s">
        <v>3921</v>
      </c>
      <c r="AB1442" t="s">
        <v>8684</v>
      </c>
      <c r="AC1442">
        <v>46148.623171296298</v>
      </c>
      <c r="AD1442">
        <v>46148</v>
      </c>
      <c r="AE1442" t="s">
        <v>3938</v>
      </c>
      <c r="AG1442" t="s">
        <v>410</v>
      </c>
      <c r="AH1442">
        <v>6108815866</v>
      </c>
      <c r="AI1442" t="s">
        <v>8685</v>
      </c>
      <c r="AM1442" t="s">
        <v>3925</v>
      </c>
      <c r="AN1442" t="s">
        <v>3926</v>
      </c>
      <c r="AO1442" t="s">
        <v>268</v>
      </c>
      <c r="AP1442" t="s">
        <v>249</v>
      </c>
      <c r="AQ1442" t="s">
        <v>3940</v>
      </c>
      <c r="AU1442" t="s">
        <v>4422</v>
      </c>
      <c r="AV1442" t="s">
        <v>4000</v>
      </c>
      <c r="AW1442" t="s">
        <v>227</v>
      </c>
      <c r="AX1442" t="s">
        <v>226</v>
      </c>
      <c r="AY1442" t="s">
        <v>254</v>
      </c>
      <c r="AZ1442" t="s">
        <v>230</v>
      </c>
      <c r="BA1442" t="s">
        <v>273</v>
      </c>
      <c r="BB1442" t="s">
        <v>380</v>
      </c>
      <c r="BC1442" t="s">
        <v>3927</v>
      </c>
      <c r="BD1442" t="s">
        <v>3927</v>
      </c>
      <c r="BE1442" t="s">
        <v>3927</v>
      </c>
      <c r="BF1442">
        <v>9</v>
      </c>
    </row>
    <row r="1443" spans="1:58" x14ac:dyDescent="0.3">
      <c r="A1443">
        <v>2026</v>
      </c>
      <c r="B1443">
        <v>202605</v>
      </c>
      <c r="C1443">
        <v>5</v>
      </c>
      <c r="D1443" s="14">
        <v>20001621520991</v>
      </c>
      <c r="E1443" t="s">
        <v>2810</v>
      </c>
      <c r="F1443" s="2">
        <v>46144.743391203701</v>
      </c>
      <c r="G1443" s="2">
        <v>46146</v>
      </c>
      <c r="I1443" t="s">
        <v>224</v>
      </c>
      <c r="J1443" t="s">
        <v>230</v>
      </c>
      <c r="L1443" t="s">
        <v>8686</v>
      </c>
      <c r="M1443" t="s">
        <v>364</v>
      </c>
      <c r="N1443" t="s">
        <v>353</v>
      </c>
      <c r="O1443" t="s">
        <v>283</v>
      </c>
      <c r="Q1443" t="s">
        <v>8687</v>
      </c>
      <c r="R1443" t="s">
        <v>2809</v>
      </c>
      <c r="S1443" t="s">
        <v>8659</v>
      </c>
      <c r="T1443" t="s">
        <v>8660</v>
      </c>
      <c r="U1443" t="s">
        <v>4796</v>
      </c>
      <c r="V1443" t="s">
        <v>2024</v>
      </c>
      <c r="W1443" t="s">
        <v>245</v>
      </c>
      <c r="X1443" t="s">
        <v>387</v>
      </c>
      <c r="Z1443">
        <v>4</v>
      </c>
      <c r="AA1443" t="s">
        <v>3921</v>
      </c>
      <c r="AB1443" t="s">
        <v>8688</v>
      </c>
      <c r="AC1443">
        <v>46150.849872685183</v>
      </c>
      <c r="AD1443">
        <v>46150</v>
      </c>
      <c r="AE1443" t="s">
        <v>3938</v>
      </c>
      <c r="AG1443" t="s">
        <v>6332</v>
      </c>
      <c r="AH1443">
        <v>6108818828</v>
      </c>
      <c r="AI1443" t="s">
        <v>8689</v>
      </c>
      <c r="AM1443" t="s">
        <v>3925</v>
      </c>
      <c r="AN1443" t="s">
        <v>3926</v>
      </c>
      <c r="AO1443" t="s">
        <v>268</v>
      </c>
      <c r="AP1443" t="s">
        <v>386</v>
      </c>
      <c r="AQ1443" t="s">
        <v>3940</v>
      </c>
      <c r="AU1443" t="s">
        <v>4149</v>
      </c>
      <c r="AV1443" t="s">
        <v>4000</v>
      </c>
      <c r="AW1443" t="s">
        <v>389</v>
      </c>
      <c r="AX1443" t="s">
        <v>388</v>
      </c>
      <c r="AY1443" t="s">
        <v>253</v>
      </c>
      <c r="AZ1443" t="s">
        <v>230</v>
      </c>
      <c r="BA1443" t="s">
        <v>273</v>
      </c>
      <c r="BB1443" t="s">
        <v>380</v>
      </c>
      <c r="BC1443" t="s">
        <v>3927</v>
      </c>
      <c r="BD1443" t="s">
        <v>3927</v>
      </c>
      <c r="BE1443" t="s">
        <v>3927</v>
      </c>
      <c r="BF1443">
        <v>9</v>
      </c>
    </row>
    <row r="1444" spans="1:58" x14ac:dyDescent="0.3">
      <c r="A1444">
        <v>2026</v>
      </c>
      <c r="B1444">
        <v>202605</v>
      </c>
      <c r="C1444">
        <v>5</v>
      </c>
      <c r="D1444" s="14">
        <v>20001621520797</v>
      </c>
      <c r="E1444" t="s">
        <v>2810</v>
      </c>
      <c r="F1444" s="2">
        <v>46145.628391203703</v>
      </c>
      <c r="G1444" s="2">
        <v>46147</v>
      </c>
      <c r="I1444" t="s">
        <v>224</v>
      </c>
      <c r="J1444" t="s">
        <v>230</v>
      </c>
      <c r="L1444" t="s">
        <v>3365</v>
      </c>
      <c r="M1444" t="s">
        <v>309</v>
      </c>
      <c r="N1444" t="s">
        <v>297</v>
      </c>
      <c r="O1444" t="s">
        <v>283</v>
      </c>
      <c r="Q1444" t="s">
        <v>8690</v>
      </c>
      <c r="R1444" t="s">
        <v>2809</v>
      </c>
      <c r="S1444" t="s">
        <v>6329</v>
      </c>
      <c r="T1444" t="s">
        <v>6330</v>
      </c>
      <c r="U1444" t="s">
        <v>4796</v>
      </c>
      <c r="V1444" t="s">
        <v>2024</v>
      </c>
      <c r="W1444" t="s">
        <v>245</v>
      </c>
      <c r="X1444" t="s">
        <v>225</v>
      </c>
      <c r="Z1444">
        <v>4</v>
      </c>
      <c r="AA1444" t="s">
        <v>3921</v>
      </c>
      <c r="AB1444" t="s">
        <v>8691</v>
      </c>
      <c r="AC1444">
        <v>46153.691134259258</v>
      </c>
      <c r="AD1444">
        <v>46151</v>
      </c>
      <c r="AE1444" t="s">
        <v>3938</v>
      </c>
      <c r="AG1444" t="s">
        <v>6332</v>
      </c>
      <c r="AH1444">
        <v>6108825831</v>
      </c>
      <c r="AI1444" t="s">
        <v>8692</v>
      </c>
      <c r="AM1444" t="s">
        <v>3925</v>
      </c>
      <c r="AN1444" t="s">
        <v>3926</v>
      </c>
      <c r="AO1444" t="s">
        <v>268</v>
      </c>
      <c r="AP1444" t="s">
        <v>330</v>
      </c>
      <c r="AQ1444" t="s">
        <v>3940</v>
      </c>
      <c r="AU1444" t="s">
        <v>4220</v>
      </c>
      <c r="AV1444" t="s">
        <v>4000</v>
      </c>
      <c r="AW1444" t="s">
        <v>1525</v>
      </c>
      <c r="AX1444" t="s">
        <v>1524</v>
      </c>
      <c r="AY1444" t="s">
        <v>254</v>
      </c>
      <c r="AZ1444" t="s">
        <v>230</v>
      </c>
      <c r="BA1444" t="s">
        <v>395</v>
      </c>
      <c r="BB1444" t="s">
        <v>380</v>
      </c>
      <c r="BC1444" t="s">
        <v>3927</v>
      </c>
      <c r="BD1444" t="s">
        <v>3927</v>
      </c>
      <c r="BE1444" t="s">
        <v>3927</v>
      </c>
      <c r="BF1444">
        <v>9</v>
      </c>
    </row>
    <row r="1445" spans="1:58" x14ac:dyDescent="0.3">
      <c r="A1445">
        <v>2026</v>
      </c>
      <c r="B1445">
        <v>202605</v>
      </c>
      <c r="C1445">
        <v>5</v>
      </c>
      <c r="D1445" s="14">
        <v>20001621520025</v>
      </c>
      <c r="E1445" t="s">
        <v>2810</v>
      </c>
      <c r="F1445" s="2">
        <v>46144.754131944443</v>
      </c>
      <c r="G1445" s="2">
        <v>46145</v>
      </c>
      <c r="I1445" t="s">
        <v>224</v>
      </c>
      <c r="J1445" t="s">
        <v>230</v>
      </c>
      <c r="L1445" t="s">
        <v>8693</v>
      </c>
      <c r="M1445" t="s">
        <v>309</v>
      </c>
      <c r="N1445" t="s">
        <v>297</v>
      </c>
      <c r="O1445" t="s">
        <v>283</v>
      </c>
      <c r="Q1445" t="s">
        <v>8694</v>
      </c>
      <c r="R1445" t="s">
        <v>2809</v>
      </c>
      <c r="S1445" t="s">
        <v>4841</v>
      </c>
      <c r="T1445" t="s">
        <v>4842</v>
      </c>
      <c r="U1445" t="s">
        <v>4008</v>
      </c>
      <c r="V1445" t="s">
        <v>980</v>
      </c>
      <c r="W1445" t="s">
        <v>245</v>
      </c>
      <c r="X1445" t="s">
        <v>225</v>
      </c>
      <c r="Z1445">
        <v>3</v>
      </c>
      <c r="AA1445" t="s">
        <v>3921</v>
      </c>
      <c r="AB1445" t="s">
        <v>8695</v>
      </c>
      <c r="AC1445">
        <v>46148.620497685188</v>
      </c>
      <c r="AD1445">
        <v>46148</v>
      </c>
      <c r="AE1445" t="s">
        <v>3938</v>
      </c>
      <c r="AG1445" t="s">
        <v>4844</v>
      </c>
      <c r="AH1445">
        <v>6108790597</v>
      </c>
      <c r="AI1445" t="s">
        <v>8696</v>
      </c>
      <c r="AM1445" t="s">
        <v>3925</v>
      </c>
      <c r="AN1445" t="s">
        <v>3926</v>
      </c>
      <c r="AO1445" t="s">
        <v>268</v>
      </c>
      <c r="AP1445" t="s">
        <v>304</v>
      </c>
      <c r="AQ1445" t="s">
        <v>3940</v>
      </c>
      <c r="AU1445" t="s">
        <v>4422</v>
      </c>
      <c r="AV1445" t="s">
        <v>4000</v>
      </c>
      <c r="AW1445" t="s">
        <v>320</v>
      </c>
      <c r="AX1445" t="s">
        <v>319</v>
      </c>
      <c r="AY1445" t="s">
        <v>254</v>
      </c>
      <c r="AZ1445" t="s">
        <v>230</v>
      </c>
      <c r="BA1445" t="s">
        <v>395</v>
      </c>
      <c r="BB1445" t="s">
        <v>380</v>
      </c>
      <c r="BC1445" t="s">
        <v>3927</v>
      </c>
      <c r="BD1445" t="s">
        <v>3927</v>
      </c>
      <c r="BE1445" t="s">
        <v>3927</v>
      </c>
      <c r="BF1445">
        <v>12</v>
      </c>
    </row>
    <row r="1446" spans="1:58" x14ac:dyDescent="0.3">
      <c r="A1446">
        <v>2026</v>
      </c>
      <c r="B1446">
        <v>202605</v>
      </c>
      <c r="C1446">
        <v>5</v>
      </c>
      <c r="D1446" s="14">
        <v>20001621519884</v>
      </c>
      <c r="E1446" t="s">
        <v>2810</v>
      </c>
      <c r="F1446" s="2">
        <v>46145.66101851852</v>
      </c>
      <c r="G1446" s="2">
        <v>46146</v>
      </c>
      <c r="I1446" t="s">
        <v>224</v>
      </c>
      <c r="J1446" t="s">
        <v>230</v>
      </c>
      <c r="L1446" t="s">
        <v>3516</v>
      </c>
      <c r="M1446" t="s">
        <v>309</v>
      </c>
      <c r="N1446" t="s">
        <v>297</v>
      </c>
      <c r="O1446" t="s">
        <v>283</v>
      </c>
      <c r="Q1446" t="s">
        <v>8697</v>
      </c>
      <c r="R1446" t="s">
        <v>2809</v>
      </c>
      <c r="S1446" t="s">
        <v>6966</v>
      </c>
      <c r="T1446" t="s">
        <v>6967</v>
      </c>
      <c r="U1446" t="s">
        <v>4796</v>
      </c>
      <c r="V1446" t="s">
        <v>2024</v>
      </c>
      <c r="W1446" t="s">
        <v>245</v>
      </c>
      <c r="X1446" t="s">
        <v>225</v>
      </c>
      <c r="Z1446">
        <v>4</v>
      </c>
      <c r="AA1446" t="s">
        <v>3921</v>
      </c>
      <c r="AB1446" t="s">
        <v>8698</v>
      </c>
      <c r="AC1446">
        <v>46150.849872685183</v>
      </c>
      <c r="AD1446">
        <v>46150</v>
      </c>
      <c r="AE1446" t="s">
        <v>3938</v>
      </c>
      <c r="AG1446" t="s">
        <v>2026</v>
      </c>
      <c r="AH1446">
        <v>6108819861</v>
      </c>
      <c r="AI1446" t="s">
        <v>8699</v>
      </c>
      <c r="AM1446" t="s">
        <v>3925</v>
      </c>
      <c r="AN1446" t="s">
        <v>3926</v>
      </c>
      <c r="AO1446" t="s">
        <v>268</v>
      </c>
      <c r="AP1446" t="s">
        <v>304</v>
      </c>
      <c r="AQ1446" t="s">
        <v>3940</v>
      </c>
      <c r="AU1446" t="s">
        <v>4149</v>
      </c>
      <c r="AV1446" t="s">
        <v>4000</v>
      </c>
      <c r="AW1446" t="s">
        <v>320</v>
      </c>
      <c r="AX1446" t="s">
        <v>319</v>
      </c>
      <c r="AY1446" t="s">
        <v>254</v>
      </c>
      <c r="AZ1446" t="s">
        <v>230</v>
      </c>
      <c r="BA1446" t="s">
        <v>395</v>
      </c>
      <c r="BB1446" t="s">
        <v>380</v>
      </c>
      <c r="BC1446" t="s">
        <v>3927</v>
      </c>
      <c r="BD1446" t="s">
        <v>3927</v>
      </c>
      <c r="BE1446" t="s">
        <v>3927</v>
      </c>
      <c r="BF1446">
        <v>9</v>
      </c>
    </row>
    <row r="1447" spans="1:58" x14ac:dyDescent="0.3">
      <c r="A1447">
        <v>2026</v>
      </c>
      <c r="B1447">
        <v>202605</v>
      </c>
      <c r="C1447">
        <v>5</v>
      </c>
      <c r="D1447" s="14">
        <v>20001621519670</v>
      </c>
      <c r="E1447" t="s">
        <v>2810</v>
      </c>
      <c r="F1447" s="2">
        <v>46145.557881944442</v>
      </c>
      <c r="G1447" s="2">
        <v>46147</v>
      </c>
      <c r="I1447" t="s">
        <v>224</v>
      </c>
      <c r="J1447" t="s">
        <v>230</v>
      </c>
      <c r="L1447" t="s">
        <v>3660</v>
      </c>
      <c r="M1447" t="s">
        <v>309</v>
      </c>
      <c r="N1447" t="s">
        <v>297</v>
      </c>
      <c r="O1447" t="s">
        <v>283</v>
      </c>
      <c r="Q1447" t="s">
        <v>8700</v>
      </c>
      <c r="R1447" t="s">
        <v>2809</v>
      </c>
      <c r="S1447" t="s">
        <v>6704</v>
      </c>
      <c r="T1447" t="s">
        <v>6705</v>
      </c>
      <c r="U1447" t="s">
        <v>4796</v>
      </c>
      <c r="V1447" t="s">
        <v>2024</v>
      </c>
      <c r="W1447" t="s">
        <v>245</v>
      </c>
      <c r="X1447" t="s">
        <v>225</v>
      </c>
      <c r="Z1447">
        <v>4</v>
      </c>
      <c r="AA1447" t="s">
        <v>3921</v>
      </c>
      <c r="AB1447" t="s">
        <v>8701</v>
      </c>
      <c r="AC1447">
        <v>46153.691134259258</v>
      </c>
      <c r="AD1447">
        <v>46151</v>
      </c>
      <c r="AE1447" t="s">
        <v>3938</v>
      </c>
      <c r="AG1447" t="s">
        <v>2026</v>
      </c>
      <c r="AH1447">
        <v>6108829763</v>
      </c>
      <c r="AI1447" t="s">
        <v>8702</v>
      </c>
      <c r="AM1447" t="s">
        <v>3925</v>
      </c>
      <c r="AN1447" t="s">
        <v>3926</v>
      </c>
      <c r="AO1447" t="s">
        <v>268</v>
      </c>
      <c r="AP1447" t="s">
        <v>386</v>
      </c>
      <c r="AQ1447" t="s">
        <v>3940</v>
      </c>
      <c r="AU1447" t="s">
        <v>4220</v>
      </c>
      <c r="AV1447" t="s">
        <v>4000</v>
      </c>
      <c r="AW1447" t="s">
        <v>320</v>
      </c>
      <c r="AX1447" t="s">
        <v>319</v>
      </c>
      <c r="AY1447" t="s">
        <v>254</v>
      </c>
      <c r="AZ1447" t="s">
        <v>230</v>
      </c>
      <c r="BA1447" t="s">
        <v>395</v>
      </c>
      <c r="BB1447" t="s">
        <v>380</v>
      </c>
      <c r="BC1447" t="s">
        <v>3927</v>
      </c>
      <c r="BD1447" t="s">
        <v>3927</v>
      </c>
      <c r="BE1447" t="s">
        <v>3927</v>
      </c>
      <c r="BF1447">
        <v>9</v>
      </c>
    </row>
    <row r="1448" spans="1:58" x14ac:dyDescent="0.3">
      <c r="A1448">
        <v>2026</v>
      </c>
      <c r="B1448">
        <v>202605</v>
      </c>
      <c r="C1448">
        <v>5</v>
      </c>
      <c r="D1448" s="14">
        <v>20001621519654</v>
      </c>
      <c r="E1448" t="s">
        <v>2810</v>
      </c>
      <c r="F1448" s="2">
        <v>46145.549490740741</v>
      </c>
      <c r="G1448" s="2">
        <v>46146</v>
      </c>
      <c r="I1448" t="s">
        <v>224</v>
      </c>
      <c r="J1448" t="s">
        <v>230</v>
      </c>
      <c r="L1448" t="s">
        <v>8703</v>
      </c>
      <c r="M1448" t="s">
        <v>5855</v>
      </c>
      <c r="N1448" t="s">
        <v>2294</v>
      </c>
      <c r="O1448" t="s">
        <v>554</v>
      </c>
      <c r="Q1448" t="s">
        <v>8704</v>
      </c>
      <c r="R1448" t="s">
        <v>2811</v>
      </c>
      <c r="S1448" t="s">
        <v>1161</v>
      </c>
      <c r="T1448" t="s">
        <v>1162</v>
      </c>
      <c r="U1448" t="s">
        <v>258</v>
      </c>
      <c r="V1448" t="s">
        <v>247</v>
      </c>
      <c r="W1448" t="s">
        <v>245</v>
      </c>
      <c r="X1448" t="s">
        <v>225</v>
      </c>
      <c r="Z1448">
        <v>2</v>
      </c>
      <c r="AA1448" t="s">
        <v>3921</v>
      </c>
      <c r="AB1448" t="s">
        <v>8705</v>
      </c>
      <c r="AC1448">
        <v>46148.623171296298</v>
      </c>
      <c r="AD1448">
        <v>46148</v>
      </c>
      <c r="AE1448" t="s">
        <v>3938</v>
      </c>
      <c r="AG1448" t="s">
        <v>410</v>
      </c>
      <c r="AH1448">
        <v>6108788631</v>
      </c>
      <c r="AI1448" t="s">
        <v>8706</v>
      </c>
      <c r="AM1448" t="s">
        <v>3925</v>
      </c>
      <c r="AN1448" t="s">
        <v>3926</v>
      </c>
      <c r="AO1448" t="s">
        <v>268</v>
      </c>
      <c r="AP1448" t="s">
        <v>304</v>
      </c>
      <c r="AQ1448" t="s">
        <v>3940</v>
      </c>
      <c r="AU1448" t="s">
        <v>4422</v>
      </c>
      <c r="AV1448" t="s">
        <v>4000</v>
      </c>
      <c r="AW1448" t="s">
        <v>320</v>
      </c>
      <c r="AX1448" t="s">
        <v>319</v>
      </c>
      <c r="AY1448" t="s">
        <v>254</v>
      </c>
      <c r="AZ1448" t="s">
        <v>230</v>
      </c>
      <c r="BA1448" t="s">
        <v>395</v>
      </c>
      <c r="BB1448" t="s">
        <v>380</v>
      </c>
      <c r="BC1448" t="s">
        <v>3927</v>
      </c>
      <c r="BD1448" t="s">
        <v>3927</v>
      </c>
      <c r="BE1448" t="s">
        <v>3927</v>
      </c>
      <c r="BF1448">
        <v>9</v>
      </c>
    </row>
    <row r="1449" spans="1:58" x14ac:dyDescent="0.3">
      <c r="A1449">
        <v>2026</v>
      </c>
      <c r="B1449">
        <v>202605</v>
      </c>
      <c r="C1449">
        <v>5</v>
      </c>
      <c r="D1449" s="14">
        <v>20001621519475</v>
      </c>
      <c r="E1449" t="s">
        <v>2810</v>
      </c>
      <c r="F1449" s="2">
        <v>46145.480428240742</v>
      </c>
      <c r="G1449" s="2">
        <v>46146</v>
      </c>
      <c r="I1449" t="s">
        <v>224</v>
      </c>
      <c r="J1449" t="s">
        <v>230</v>
      </c>
      <c r="L1449" t="s">
        <v>3293</v>
      </c>
      <c r="M1449" t="s">
        <v>809</v>
      </c>
      <c r="N1449" t="s">
        <v>237</v>
      </c>
      <c r="O1449" t="s">
        <v>257</v>
      </c>
      <c r="Q1449" t="s">
        <v>8707</v>
      </c>
      <c r="R1449" t="s">
        <v>2809</v>
      </c>
      <c r="S1449" t="s">
        <v>5014</v>
      </c>
      <c r="T1449" t="s">
        <v>5015</v>
      </c>
      <c r="U1449" t="s">
        <v>3034</v>
      </c>
      <c r="V1449" t="s">
        <v>3994</v>
      </c>
      <c r="W1449" t="s">
        <v>245</v>
      </c>
      <c r="X1449" t="s">
        <v>225</v>
      </c>
      <c r="Z1449">
        <v>1</v>
      </c>
      <c r="AA1449" t="s">
        <v>3921</v>
      </c>
      <c r="AB1449" t="s">
        <v>8708</v>
      </c>
      <c r="AC1449">
        <v>46147.629444444443</v>
      </c>
      <c r="AD1449">
        <v>46147</v>
      </c>
      <c r="AE1449" t="s">
        <v>3938</v>
      </c>
      <c r="AG1449" t="s">
        <v>4828</v>
      </c>
      <c r="AH1449">
        <v>6108829745</v>
      </c>
      <c r="AI1449" t="s">
        <v>8709</v>
      </c>
      <c r="AM1449" t="s">
        <v>3925</v>
      </c>
      <c r="AN1449" t="s">
        <v>3926</v>
      </c>
      <c r="AO1449" t="s">
        <v>268</v>
      </c>
      <c r="AP1449" t="s">
        <v>386</v>
      </c>
      <c r="AQ1449" t="s">
        <v>3940</v>
      </c>
      <c r="AU1449" t="s">
        <v>8103</v>
      </c>
      <c r="AV1449" t="s">
        <v>4000</v>
      </c>
      <c r="AW1449" t="s">
        <v>320</v>
      </c>
      <c r="AX1449" t="s">
        <v>319</v>
      </c>
      <c r="AY1449" t="s">
        <v>254</v>
      </c>
      <c r="AZ1449" t="s">
        <v>230</v>
      </c>
      <c r="BA1449" t="s">
        <v>395</v>
      </c>
      <c r="BB1449" t="s">
        <v>380</v>
      </c>
      <c r="BC1449" t="s">
        <v>3927</v>
      </c>
      <c r="BD1449" t="s">
        <v>3927</v>
      </c>
      <c r="BE1449" t="s">
        <v>3927</v>
      </c>
      <c r="BF1449">
        <v>9</v>
      </c>
    </row>
    <row r="1450" spans="1:58" x14ac:dyDescent="0.3">
      <c r="A1450">
        <v>2026</v>
      </c>
      <c r="B1450">
        <v>202605</v>
      </c>
      <c r="C1450">
        <v>5</v>
      </c>
      <c r="D1450" s="14">
        <v>20001621519282</v>
      </c>
      <c r="E1450" t="s">
        <v>2810</v>
      </c>
      <c r="F1450" s="2">
        <v>46145.376643518517</v>
      </c>
      <c r="G1450" s="2">
        <v>46145</v>
      </c>
      <c r="I1450" t="s">
        <v>224</v>
      </c>
      <c r="J1450" t="s">
        <v>230</v>
      </c>
      <c r="L1450" t="s">
        <v>3619</v>
      </c>
      <c r="M1450" t="s">
        <v>309</v>
      </c>
      <c r="N1450" t="s">
        <v>297</v>
      </c>
      <c r="O1450" t="s">
        <v>283</v>
      </c>
      <c r="Q1450" t="s">
        <v>8710</v>
      </c>
      <c r="R1450" t="s">
        <v>2809</v>
      </c>
      <c r="S1450" t="s">
        <v>8510</v>
      </c>
      <c r="T1450" t="s">
        <v>8511</v>
      </c>
      <c r="U1450" t="s">
        <v>4796</v>
      </c>
      <c r="V1450" t="s">
        <v>2024</v>
      </c>
      <c r="W1450" t="s">
        <v>245</v>
      </c>
      <c r="X1450" t="s">
        <v>225</v>
      </c>
      <c r="Z1450">
        <v>4</v>
      </c>
      <c r="AA1450" t="s">
        <v>3921</v>
      </c>
      <c r="AB1450" t="s">
        <v>8711</v>
      </c>
      <c r="AC1450">
        <v>46150.849872685183</v>
      </c>
      <c r="AD1450">
        <v>46149</v>
      </c>
      <c r="AE1450" t="s">
        <v>3938</v>
      </c>
      <c r="AG1450" t="s">
        <v>6332</v>
      </c>
      <c r="AH1450">
        <v>6108788614</v>
      </c>
      <c r="AI1450" t="s">
        <v>8712</v>
      </c>
      <c r="AM1450" t="s">
        <v>3925</v>
      </c>
      <c r="AN1450" t="s">
        <v>3926</v>
      </c>
      <c r="AO1450" t="s">
        <v>268</v>
      </c>
      <c r="AP1450" t="s">
        <v>304</v>
      </c>
      <c r="AQ1450" t="s">
        <v>3940</v>
      </c>
      <c r="AU1450" t="s">
        <v>4149</v>
      </c>
      <c r="AV1450" t="s">
        <v>4000</v>
      </c>
      <c r="AW1450" t="s">
        <v>320</v>
      </c>
      <c r="AX1450" t="s">
        <v>319</v>
      </c>
      <c r="AY1450" t="s">
        <v>254</v>
      </c>
      <c r="AZ1450" t="s">
        <v>230</v>
      </c>
      <c r="BA1450" t="s">
        <v>395</v>
      </c>
      <c r="BB1450" t="s">
        <v>380</v>
      </c>
      <c r="BC1450" t="s">
        <v>3927</v>
      </c>
      <c r="BD1450" t="s">
        <v>3927</v>
      </c>
      <c r="BE1450" t="s">
        <v>3927</v>
      </c>
      <c r="BF1450">
        <v>9</v>
      </c>
    </row>
    <row r="1451" spans="1:58" x14ac:dyDescent="0.3">
      <c r="A1451">
        <v>2026</v>
      </c>
      <c r="B1451">
        <v>202605</v>
      </c>
      <c r="C1451">
        <v>5</v>
      </c>
      <c r="D1451" s="14">
        <v>20001621519092</v>
      </c>
      <c r="E1451" t="s">
        <v>2810</v>
      </c>
      <c r="F1451" s="2">
        <v>46144.773402777777</v>
      </c>
      <c r="G1451" s="2">
        <v>46147</v>
      </c>
      <c r="I1451" t="s">
        <v>224</v>
      </c>
      <c r="J1451" t="s">
        <v>230</v>
      </c>
      <c r="L1451" t="s">
        <v>3634</v>
      </c>
      <c r="M1451" t="s">
        <v>309</v>
      </c>
      <c r="N1451" t="s">
        <v>297</v>
      </c>
      <c r="O1451" t="s">
        <v>283</v>
      </c>
      <c r="Q1451" t="s">
        <v>8713</v>
      </c>
      <c r="R1451" t="s">
        <v>2809</v>
      </c>
      <c r="S1451" t="s">
        <v>6344</v>
      </c>
      <c r="T1451" t="s">
        <v>6345</v>
      </c>
      <c r="U1451" t="s">
        <v>4008</v>
      </c>
      <c r="V1451" t="s">
        <v>980</v>
      </c>
      <c r="W1451" t="s">
        <v>245</v>
      </c>
      <c r="X1451" t="s">
        <v>225</v>
      </c>
      <c r="Z1451">
        <v>4</v>
      </c>
      <c r="AA1451" t="s">
        <v>3921</v>
      </c>
      <c r="AB1451" t="s">
        <v>8714</v>
      </c>
      <c r="AC1451">
        <v>46153.358344907407</v>
      </c>
      <c r="AD1451">
        <v>46151</v>
      </c>
      <c r="AE1451" t="s">
        <v>3938</v>
      </c>
      <c r="AG1451" t="s">
        <v>5098</v>
      </c>
      <c r="AH1451">
        <v>6108789620</v>
      </c>
      <c r="AI1451" t="s">
        <v>8715</v>
      </c>
      <c r="AM1451" t="s">
        <v>3925</v>
      </c>
      <c r="AN1451" t="s">
        <v>3926</v>
      </c>
      <c r="AO1451" t="s">
        <v>268</v>
      </c>
      <c r="AP1451" t="s">
        <v>330</v>
      </c>
      <c r="AQ1451" t="s">
        <v>3940</v>
      </c>
      <c r="AU1451" t="s">
        <v>4220</v>
      </c>
      <c r="AV1451" t="s">
        <v>4000</v>
      </c>
      <c r="AW1451" t="s">
        <v>320</v>
      </c>
      <c r="AX1451" t="s">
        <v>319</v>
      </c>
      <c r="AY1451" t="s">
        <v>254</v>
      </c>
      <c r="AZ1451" t="s">
        <v>230</v>
      </c>
      <c r="BA1451" t="s">
        <v>395</v>
      </c>
      <c r="BB1451" t="s">
        <v>380</v>
      </c>
      <c r="BC1451" t="s">
        <v>3927</v>
      </c>
      <c r="BD1451" t="s">
        <v>3927</v>
      </c>
      <c r="BE1451" t="s">
        <v>3927</v>
      </c>
      <c r="BF1451">
        <v>9</v>
      </c>
    </row>
    <row r="1452" spans="1:58" x14ac:dyDescent="0.3">
      <c r="A1452">
        <v>2026</v>
      </c>
      <c r="B1452">
        <v>202605</v>
      </c>
      <c r="C1452">
        <v>5</v>
      </c>
      <c r="D1452" s="14">
        <v>20001621518789</v>
      </c>
      <c r="E1452" t="s">
        <v>2810</v>
      </c>
      <c r="F1452" s="2">
        <v>46145.613807870373</v>
      </c>
      <c r="G1452" s="2">
        <v>46146</v>
      </c>
      <c r="I1452" t="s">
        <v>224</v>
      </c>
      <c r="J1452" t="s">
        <v>230</v>
      </c>
      <c r="L1452" t="s">
        <v>3275</v>
      </c>
      <c r="M1452" t="s">
        <v>261</v>
      </c>
      <c r="N1452" t="s">
        <v>237</v>
      </c>
      <c r="O1452" t="s">
        <v>257</v>
      </c>
      <c r="Q1452" t="s">
        <v>8716</v>
      </c>
      <c r="R1452" t="s">
        <v>2809</v>
      </c>
      <c r="S1452" t="s">
        <v>538</v>
      </c>
      <c r="T1452" t="s">
        <v>539</v>
      </c>
      <c r="U1452" t="s">
        <v>258</v>
      </c>
      <c r="V1452" t="s">
        <v>247</v>
      </c>
      <c r="W1452" t="s">
        <v>245</v>
      </c>
      <c r="X1452" t="s">
        <v>225</v>
      </c>
      <c r="Z1452">
        <v>2</v>
      </c>
      <c r="AA1452" t="s">
        <v>3921</v>
      </c>
      <c r="AB1452" t="s">
        <v>8717</v>
      </c>
      <c r="AC1452">
        <v>46148.623171296298</v>
      </c>
      <c r="AD1452">
        <v>46148</v>
      </c>
      <c r="AE1452" t="s">
        <v>3938</v>
      </c>
      <c r="AG1452" t="s">
        <v>248</v>
      </c>
      <c r="AH1452">
        <v>6108830735</v>
      </c>
      <c r="AI1452" t="s">
        <v>8718</v>
      </c>
      <c r="AM1452" t="s">
        <v>3925</v>
      </c>
      <c r="AN1452" t="s">
        <v>3926</v>
      </c>
      <c r="AO1452" t="s">
        <v>268</v>
      </c>
      <c r="AP1452" t="s">
        <v>304</v>
      </c>
      <c r="AQ1452" t="s">
        <v>3940</v>
      </c>
      <c r="AU1452" t="s">
        <v>4422</v>
      </c>
      <c r="AV1452" t="s">
        <v>4000</v>
      </c>
      <c r="AW1452" t="s">
        <v>320</v>
      </c>
      <c r="AX1452" t="s">
        <v>319</v>
      </c>
      <c r="AY1452" t="s">
        <v>254</v>
      </c>
      <c r="AZ1452" t="s">
        <v>230</v>
      </c>
      <c r="BA1452" t="s">
        <v>395</v>
      </c>
      <c r="BB1452" t="s">
        <v>380</v>
      </c>
      <c r="BC1452" t="s">
        <v>3927</v>
      </c>
      <c r="BD1452" t="s">
        <v>3927</v>
      </c>
      <c r="BE1452" t="s">
        <v>3927</v>
      </c>
      <c r="BF1452">
        <v>9</v>
      </c>
    </row>
    <row r="1453" spans="1:58" x14ac:dyDescent="0.3">
      <c r="A1453">
        <v>2026</v>
      </c>
      <c r="B1453">
        <v>202605</v>
      </c>
      <c r="C1453">
        <v>5</v>
      </c>
      <c r="D1453" s="14">
        <v>20001621518662</v>
      </c>
      <c r="E1453" t="s">
        <v>2810</v>
      </c>
      <c r="F1453" s="2">
        <v>46145.55400462963</v>
      </c>
      <c r="G1453" s="2">
        <v>46147</v>
      </c>
      <c r="I1453" t="s">
        <v>224</v>
      </c>
      <c r="J1453" t="s">
        <v>230</v>
      </c>
      <c r="L1453" t="s">
        <v>3640</v>
      </c>
      <c r="M1453" t="s">
        <v>309</v>
      </c>
      <c r="N1453" t="s">
        <v>297</v>
      </c>
      <c r="O1453" t="s">
        <v>283</v>
      </c>
      <c r="Q1453" t="s">
        <v>8719</v>
      </c>
      <c r="R1453" t="s">
        <v>2809</v>
      </c>
      <c r="S1453" t="s">
        <v>7732</v>
      </c>
      <c r="T1453" t="s">
        <v>7733</v>
      </c>
      <c r="U1453" t="s">
        <v>4796</v>
      </c>
      <c r="V1453" t="s">
        <v>2024</v>
      </c>
      <c r="W1453" t="s">
        <v>245</v>
      </c>
      <c r="X1453" t="s">
        <v>225</v>
      </c>
      <c r="Z1453">
        <v>4</v>
      </c>
      <c r="AA1453" t="s">
        <v>3921</v>
      </c>
      <c r="AB1453" t="s">
        <v>8720</v>
      </c>
      <c r="AC1453">
        <v>46153.691134259258</v>
      </c>
      <c r="AD1453">
        <v>46151</v>
      </c>
      <c r="AE1453" t="s">
        <v>3938</v>
      </c>
      <c r="AG1453" t="s">
        <v>2026</v>
      </c>
      <c r="AH1453">
        <v>6108778574</v>
      </c>
      <c r="AI1453" t="s">
        <v>8721</v>
      </c>
      <c r="AM1453" t="s">
        <v>3925</v>
      </c>
      <c r="AN1453" t="s">
        <v>3926</v>
      </c>
      <c r="AO1453" t="s">
        <v>268</v>
      </c>
      <c r="AP1453" t="s">
        <v>330</v>
      </c>
      <c r="AQ1453" t="s">
        <v>3940</v>
      </c>
      <c r="AU1453" t="s">
        <v>4220</v>
      </c>
      <c r="AV1453" t="s">
        <v>4000</v>
      </c>
      <c r="AW1453" t="s">
        <v>227</v>
      </c>
      <c r="AX1453" t="s">
        <v>226</v>
      </c>
      <c r="AY1453" t="s">
        <v>254</v>
      </c>
      <c r="AZ1453" t="s">
        <v>230</v>
      </c>
      <c r="BA1453" t="s">
        <v>395</v>
      </c>
      <c r="BB1453" t="s">
        <v>380</v>
      </c>
      <c r="BC1453" t="s">
        <v>3927</v>
      </c>
      <c r="BD1453" t="s">
        <v>3927</v>
      </c>
      <c r="BE1453" t="s">
        <v>3927</v>
      </c>
      <c r="BF1453">
        <v>9</v>
      </c>
    </row>
    <row r="1454" spans="1:58" x14ac:dyDescent="0.3">
      <c r="A1454">
        <v>2026</v>
      </c>
      <c r="B1454">
        <v>202605</v>
      </c>
      <c r="C1454">
        <v>5</v>
      </c>
      <c r="D1454" s="14">
        <v>20001621518557</v>
      </c>
      <c r="E1454" t="s">
        <v>2810</v>
      </c>
      <c r="F1454" s="2">
        <v>46145.513379629629</v>
      </c>
      <c r="G1454" s="2">
        <v>46146</v>
      </c>
      <c r="I1454" t="s">
        <v>224</v>
      </c>
      <c r="J1454" t="s">
        <v>230</v>
      </c>
      <c r="L1454" t="s">
        <v>3385</v>
      </c>
      <c r="M1454" t="s">
        <v>309</v>
      </c>
      <c r="N1454" t="s">
        <v>297</v>
      </c>
      <c r="O1454" t="s">
        <v>283</v>
      </c>
      <c r="Q1454" t="s">
        <v>8722</v>
      </c>
      <c r="R1454" t="s">
        <v>2809</v>
      </c>
      <c r="S1454" t="s">
        <v>5009</v>
      </c>
      <c r="T1454" t="s">
        <v>5010</v>
      </c>
      <c r="U1454" t="s">
        <v>4008</v>
      </c>
      <c r="V1454" t="s">
        <v>980</v>
      </c>
      <c r="W1454" t="s">
        <v>245</v>
      </c>
      <c r="X1454" t="s">
        <v>225</v>
      </c>
      <c r="Z1454">
        <v>2</v>
      </c>
      <c r="AA1454" t="s">
        <v>3921</v>
      </c>
      <c r="AB1454" t="s">
        <v>8723</v>
      </c>
      <c r="AC1454">
        <v>46148.620497685188</v>
      </c>
      <c r="AD1454">
        <v>46148</v>
      </c>
      <c r="AE1454" t="s">
        <v>3938</v>
      </c>
      <c r="AG1454" t="s">
        <v>4870</v>
      </c>
      <c r="AH1454">
        <v>6108817886</v>
      </c>
      <c r="AI1454" t="s">
        <v>8724</v>
      </c>
      <c r="AM1454" t="s">
        <v>3925</v>
      </c>
      <c r="AN1454" t="s">
        <v>3926</v>
      </c>
      <c r="AO1454" t="s">
        <v>268</v>
      </c>
      <c r="AP1454" t="s">
        <v>386</v>
      </c>
      <c r="AQ1454" t="s">
        <v>3940</v>
      </c>
      <c r="AU1454" t="s">
        <v>4422</v>
      </c>
      <c r="AV1454" t="s">
        <v>4000</v>
      </c>
      <c r="AW1454" t="s">
        <v>320</v>
      </c>
      <c r="AX1454" t="s">
        <v>319</v>
      </c>
      <c r="AY1454" t="s">
        <v>254</v>
      </c>
      <c r="AZ1454" t="s">
        <v>230</v>
      </c>
      <c r="BA1454" t="s">
        <v>395</v>
      </c>
      <c r="BB1454" t="s">
        <v>380</v>
      </c>
      <c r="BC1454" t="s">
        <v>3927</v>
      </c>
      <c r="BD1454" t="s">
        <v>3927</v>
      </c>
      <c r="BE1454" t="s">
        <v>3927</v>
      </c>
      <c r="BF1454">
        <v>9</v>
      </c>
    </row>
    <row r="1455" spans="1:58" x14ac:dyDescent="0.3">
      <c r="A1455">
        <v>2026</v>
      </c>
      <c r="B1455">
        <v>202605</v>
      </c>
      <c r="C1455">
        <v>5</v>
      </c>
      <c r="D1455" s="14">
        <v>20001621518490</v>
      </c>
      <c r="E1455" t="s">
        <v>2810</v>
      </c>
      <c r="F1455" s="2">
        <v>46145.48978009259</v>
      </c>
      <c r="G1455" s="2">
        <v>46146</v>
      </c>
      <c r="I1455" t="s">
        <v>224</v>
      </c>
      <c r="J1455" t="s">
        <v>230</v>
      </c>
      <c r="L1455" t="s">
        <v>2268</v>
      </c>
      <c r="M1455" t="s">
        <v>309</v>
      </c>
      <c r="N1455" t="s">
        <v>297</v>
      </c>
      <c r="O1455" t="s">
        <v>283</v>
      </c>
      <c r="Q1455" t="s">
        <v>8725</v>
      </c>
      <c r="R1455" t="s">
        <v>2809</v>
      </c>
      <c r="S1455" t="s">
        <v>758</v>
      </c>
      <c r="T1455" t="s">
        <v>759</v>
      </c>
      <c r="U1455" t="s">
        <v>258</v>
      </c>
      <c r="V1455" t="s">
        <v>247</v>
      </c>
      <c r="W1455" t="s">
        <v>245</v>
      </c>
      <c r="X1455" t="s">
        <v>225</v>
      </c>
      <c r="Z1455">
        <v>2</v>
      </c>
      <c r="AA1455" t="s">
        <v>3921</v>
      </c>
      <c r="AB1455" t="s">
        <v>8726</v>
      </c>
      <c r="AC1455">
        <v>46148.623171296298</v>
      </c>
      <c r="AD1455">
        <v>46148</v>
      </c>
      <c r="AE1455" t="s">
        <v>3938</v>
      </c>
      <c r="AG1455" t="s">
        <v>359</v>
      </c>
      <c r="AH1455">
        <v>6108812891</v>
      </c>
      <c r="AI1455" t="s">
        <v>8727</v>
      </c>
      <c r="AM1455" t="s">
        <v>3925</v>
      </c>
      <c r="AN1455" t="s">
        <v>3926</v>
      </c>
      <c r="AO1455" t="s">
        <v>268</v>
      </c>
      <c r="AP1455" t="s">
        <v>304</v>
      </c>
      <c r="AQ1455" t="s">
        <v>3940</v>
      </c>
      <c r="AU1455" t="s">
        <v>4422</v>
      </c>
      <c r="AV1455" t="s">
        <v>4000</v>
      </c>
      <c r="AW1455" t="s">
        <v>227</v>
      </c>
      <c r="AX1455" t="s">
        <v>226</v>
      </c>
      <c r="AY1455" t="s">
        <v>254</v>
      </c>
      <c r="AZ1455" t="s">
        <v>230</v>
      </c>
      <c r="BA1455" t="s">
        <v>273</v>
      </c>
      <c r="BB1455" t="s">
        <v>380</v>
      </c>
      <c r="BC1455" t="s">
        <v>3927</v>
      </c>
      <c r="BD1455" t="s">
        <v>3927</v>
      </c>
      <c r="BE1455" t="s">
        <v>3927</v>
      </c>
      <c r="BF1455">
        <v>9</v>
      </c>
    </row>
    <row r="1456" spans="1:58" x14ac:dyDescent="0.3">
      <c r="A1456">
        <v>2026</v>
      </c>
      <c r="B1456">
        <v>202605</v>
      </c>
      <c r="C1456">
        <v>5</v>
      </c>
      <c r="D1456" s="14">
        <v>20001621518123</v>
      </c>
      <c r="E1456" t="s">
        <v>2810</v>
      </c>
      <c r="F1456" s="2">
        <v>46144.785497685189</v>
      </c>
      <c r="G1456" s="2">
        <v>46146</v>
      </c>
      <c r="I1456" t="s">
        <v>224</v>
      </c>
      <c r="J1456" t="s">
        <v>230</v>
      </c>
      <c r="L1456" t="s">
        <v>782</v>
      </c>
      <c r="M1456" t="s">
        <v>557</v>
      </c>
      <c r="N1456" t="s">
        <v>546</v>
      </c>
      <c r="O1456" t="s">
        <v>554</v>
      </c>
      <c r="Q1456" t="s">
        <v>8728</v>
      </c>
      <c r="R1456" t="s">
        <v>2809</v>
      </c>
      <c r="S1456" t="s">
        <v>302</v>
      </c>
      <c r="T1456" t="s">
        <v>303</v>
      </c>
      <c r="U1456" t="s">
        <v>258</v>
      </c>
      <c r="V1456" t="s">
        <v>247</v>
      </c>
      <c r="W1456" t="s">
        <v>245</v>
      </c>
      <c r="X1456" t="s">
        <v>225</v>
      </c>
      <c r="Z1456">
        <v>2</v>
      </c>
      <c r="AA1456" t="s">
        <v>3921</v>
      </c>
      <c r="AB1456" t="s">
        <v>8729</v>
      </c>
      <c r="AC1456">
        <v>46148.623171296298</v>
      </c>
      <c r="AD1456">
        <v>46148</v>
      </c>
      <c r="AE1456" t="s">
        <v>3938</v>
      </c>
      <c r="AG1456" t="s">
        <v>248</v>
      </c>
      <c r="AH1456">
        <v>6108786639</v>
      </c>
      <c r="AI1456" t="s">
        <v>8730</v>
      </c>
      <c r="AM1456" t="s">
        <v>3925</v>
      </c>
      <c r="AN1456" t="s">
        <v>3926</v>
      </c>
      <c r="AO1456" t="s">
        <v>268</v>
      </c>
      <c r="AP1456" t="s">
        <v>386</v>
      </c>
      <c r="AQ1456" t="s">
        <v>3940</v>
      </c>
      <c r="AU1456" t="s">
        <v>4422</v>
      </c>
      <c r="AV1456" t="s">
        <v>4000</v>
      </c>
      <c r="AW1456" t="s">
        <v>227</v>
      </c>
      <c r="AX1456" t="s">
        <v>226</v>
      </c>
      <c r="AY1456" t="s">
        <v>254</v>
      </c>
      <c r="AZ1456" t="s">
        <v>230</v>
      </c>
      <c r="BA1456" t="s">
        <v>273</v>
      </c>
      <c r="BB1456" t="s">
        <v>380</v>
      </c>
      <c r="BC1456" t="s">
        <v>3927</v>
      </c>
      <c r="BD1456" t="s">
        <v>3927</v>
      </c>
      <c r="BE1456" t="s">
        <v>3927</v>
      </c>
      <c r="BF1456">
        <v>9</v>
      </c>
    </row>
    <row r="1457" spans="1:58" x14ac:dyDescent="0.3">
      <c r="A1457">
        <v>2026</v>
      </c>
      <c r="B1457">
        <v>202605</v>
      </c>
      <c r="C1457">
        <v>5</v>
      </c>
      <c r="D1457" s="14">
        <v>20001621517739</v>
      </c>
      <c r="E1457" t="s">
        <v>2810</v>
      </c>
      <c r="F1457" s="2">
        <v>46145.591134259259</v>
      </c>
      <c r="G1457" s="2">
        <v>46147</v>
      </c>
      <c r="I1457" t="s">
        <v>224</v>
      </c>
      <c r="J1457" t="s">
        <v>230</v>
      </c>
      <c r="L1457" t="s">
        <v>3171</v>
      </c>
      <c r="M1457" t="s">
        <v>309</v>
      </c>
      <c r="N1457" t="s">
        <v>297</v>
      </c>
      <c r="O1457" t="s">
        <v>283</v>
      </c>
      <c r="Q1457" t="s">
        <v>8731</v>
      </c>
      <c r="R1457" t="s">
        <v>2809</v>
      </c>
      <c r="S1457" t="s">
        <v>6329</v>
      </c>
      <c r="T1457" t="s">
        <v>6330</v>
      </c>
      <c r="U1457" t="s">
        <v>4796</v>
      </c>
      <c r="V1457" t="s">
        <v>2024</v>
      </c>
      <c r="W1457" t="s">
        <v>245</v>
      </c>
      <c r="X1457" t="s">
        <v>225</v>
      </c>
      <c r="Z1457">
        <v>4</v>
      </c>
      <c r="AA1457" t="s">
        <v>3921</v>
      </c>
      <c r="AB1457" t="s">
        <v>8732</v>
      </c>
      <c r="AC1457">
        <v>46153.691134259258</v>
      </c>
      <c r="AD1457">
        <v>46151</v>
      </c>
      <c r="AE1457" t="s">
        <v>3938</v>
      </c>
      <c r="AG1457" t="s">
        <v>6332</v>
      </c>
      <c r="AH1457">
        <v>6108826794</v>
      </c>
      <c r="AI1457" t="s">
        <v>8733</v>
      </c>
      <c r="AM1457" t="s">
        <v>3925</v>
      </c>
      <c r="AN1457" t="s">
        <v>3926</v>
      </c>
      <c r="AO1457" t="s">
        <v>268</v>
      </c>
      <c r="AP1457" t="s">
        <v>386</v>
      </c>
      <c r="AQ1457" t="s">
        <v>3940</v>
      </c>
      <c r="AU1457" t="s">
        <v>4220</v>
      </c>
      <c r="AV1457" t="s">
        <v>4000</v>
      </c>
      <c r="AW1457" t="s">
        <v>320</v>
      </c>
      <c r="AX1457" t="s">
        <v>319</v>
      </c>
      <c r="AY1457" t="s">
        <v>254</v>
      </c>
      <c r="AZ1457" t="s">
        <v>230</v>
      </c>
      <c r="BA1457" t="s">
        <v>344</v>
      </c>
      <c r="BB1457" t="s">
        <v>232</v>
      </c>
      <c r="BC1457" t="s">
        <v>3927</v>
      </c>
      <c r="BD1457" t="s">
        <v>3927</v>
      </c>
      <c r="BE1457" t="s">
        <v>3927</v>
      </c>
      <c r="BF1457">
        <v>9</v>
      </c>
    </row>
    <row r="1458" spans="1:58" x14ac:dyDescent="0.3">
      <c r="A1458">
        <v>2026</v>
      </c>
      <c r="B1458">
        <v>202605</v>
      </c>
      <c r="C1458">
        <v>5</v>
      </c>
      <c r="D1458" s="14">
        <v>20001621517670</v>
      </c>
      <c r="E1458" t="s">
        <v>2810</v>
      </c>
      <c r="F1458" s="2">
        <v>46145.560162037036</v>
      </c>
      <c r="G1458" s="2">
        <v>46146</v>
      </c>
      <c r="I1458" t="s">
        <v>224</v>
      </c>
      <c r="J1458" t="s">
        <v>230</v>
      </c>
      <c r="L1458" t="s">
        <v>2865</v>
      </c>
      <c r="M1458" t="s">
        <v>1462</v>
      </c>
      <c r="N1458" t="s">
        <v>353</v>
      </c>
      <c r="O1458" t="s">
        <v>283</v>
      </c>
      <c r="Q1458" t="s">
        <v>8734</v>
      </c>
      <c r="R1458" t="s">
        <v>2809</v>
      </c>
      <c r="S1458" t="s">
        <v>538</v>
      </c>
      <c r="T1458" t="s">
        <v>539</v>
      </c>
      <c r="U1458" t="s">
        <v>258</v>
      </c>
      <c r="V1458" t="s">
        <v>247</v>
      </c>
      <c r="W1458" t="s">
        <v>245</v>
      </c>
      <c r="X1458" t="s">
        <v>387</v>
      </c>
      <c r="Z1458">
        <v>2</v>
      </c>
      <c r="AA1458" t="s">
        <v>3921</v>
      </c>
      <c r="AB1458" t="s">
        <v>8735</v>
      </c>
      <c r="AC1458">
        <v>46148.623171296298</v>
      </c>
      <c r="AD1458">
        <v>46148</v>
      </c>
      <c r="AE1458" t="s">
        <v>3938</v>
      </c>
      <c r="AG1458" t="s">
        <v>248</v>
      </c>
      <c r="AH1458">
        <v>6108830731</v>
      </c>
      <c r="AI1458" t="s">
        <v>8736</v>
      </c>
      <c r="AM1458" t="s">
        <v>3925</v>
      </c>
      <c r="AN1458" t="s">
        <v>3926</v>
      </c>
      <c r="AO1458" t="s">
        <v>268</v>
      </c>
      <c r="AP1458" t="s">
        <v>304</v>
      </c>
      <c r="AQ1458" t="s">
        <v>3940</v>
      </c>
      <c r="AU1458" t="s">
        <v>4422</v>
      </c>
      <c r="AV1458" t="s">
        <v>4000</v>
      </c>
      <c r="AW1458" t="s">
        <v>389</v>
      </c>
      <c r="AX1458" t="s">
        <v>388</v>
      </c>
      <c r="AY1458" t="s">
        <v>253</v>
      </c>
      <c r="AZ1458" t="s">
        <v>230</v>
      </c>
      <c r="BA1458" t="s">
        <v>395</v>
      </c>
      <c r="BB1458" t="s">
        <v>380</v>
      </c>
      <c r="BC1458" t="s">
        <v>3927</v>
      </c>
      <c r="BD1458" t="s">
        <v>3927</v>
      </c>
      <c r="BE1458" t="s">
        <v>3927</v>
      </c>
      <c r="BF1458">
        <v>9</v>
      </c>
    </row>
    <row r="1459" spans="1:58" x14ac:dyDescent="0.3">
      <c r="A1459">
        <v>2026</v>
      </c>
      <c r="B1459">
        <v>202605</v>
      </c>
      <c r="C1459">
        <v>5</v>
      </c>
      <c r="D1459" s="14">
        <v>20001621517571</v>
      </c>
      <c r="E1459" t="s">
        <v>2810</v>
      </c>
      <c r="F1459" s="2">
        <v>46145.520196759258</v>
      </c>
      <c r="G1459" s="2">
        <v>46147</v>
      </c>
      <c r="I1459" t="s">
        <v>224</v>
      </c>
      <c r="J1459" t="s">
        <v>230</v>
      </c>
      <c r="L1459" t="s">
        <v>729</v>
      </c>
      <c r="M1459" t="s">
        <v>2089</v>
      </c>
      <c r="N1459" t="s">
        <v>353</v>
      </c>
      <c r="O1459" t="s">
        <v>283</v>
      </c>
      <c r="Q1459" t="s">
        <v>8737</v>
      </c>
      <c r="R1459" t="s">
        <v>2809</v>
      </c>
      <c r="S1459" t="s">
        <v>7591</v>
      </c>
      <c r="T1459" t="s">
        <v>7592</v>
      </c>
      <c r="U1459" t="s">
        <v>4796</v>
      </c>
      <c r="V1459" t="s">
        <v>2024</v>
      </c>
      <c r="W1459" t="s">
        <v>245</v>
      </c>
      <c r="X1459" t="s">
        <v>225</v>
      </c>
      <c r="Z1459">
        <v>4</v>
      </c>
      <c r="AA1459" t="s">
        <v>3921</v>
      </c>
      <c r="AB1459" t="s">
        <v>8738</v>
      </c>
      <c r="AC1459">
        <v>46153.691134259258</v>
      </c>
      <c r="AD1459">
        <v>46151</v>
      </c>
      <c r="AE1459" t="s">
        <v>3938</v>
      </c>
      <c r="AG1459" t="s">
        <v>6332</v>
      </c>
      <c r="AH1459">
        <v>6108817888</v>
      </c>
      <c r="AI1459" t="s">
        <v>8739</v>
      </c>
      <c r="AM1459" t="s">
        <v>3925</v>
      </c>
      <c r="AN1459" t="s">
        <v>3926</v>
      </c>
      <c r="AO1459" t="s">
        <v>268</v>
      </c>
      <c r="AP1459" t="s">
        <v>386</v>
      </c>
      <c r="AQ1459" t="s">
        <v>3940</v>
      </c>
      <c r="AU1459" t="s">
        <v>4220</v>
      </c>
      <c r="AV1459" t="s">
        <v>4000</v>
      </c>
      <c r="AW1459" t="s">
        <v>320</v>
      </c>
      <c r="AX1459" t="s">
        <v>319</v>
      </c>
      <c r="AY1459" t="s">
        <v>254</v>
      </c>
      <c r="AZ1459" t="s">
        <v>230</v>
      </c>
      <c r="BA1459" t="s">
        <v>395</v>
      </c>
      <c r="BB1459" t="s">
        <v>380</v>
      </c>
      <c r="BC1459" t="s">
        <v>3927</v>
      </c>
      <c r="BD1459" t="s">
        <v>3927</v>
      </c>
      <c r="BE1459" t="s">
        <v>3927</v>
      </c>
      <c r="BF1459">
        <v>9</v>
      </c>
    </row>
    <row r="1460" spans="1:58" x14ac:dyDescent="0.3">
      <c r="A1460">
        <v>2026</v>
      </c>
      <c r="B1460">
        <v>202605</v>
      </c>
      <c r="C1460">
        <v>5</v>
      </c>
      <c r="D1460" s="14">
        <v>20001621517536</v>
      </c>
      <c r="E1460" t="s">
        <v>2810</v>
      </c>
      <c r="F1460" s="2">
        <v>46145.507615740738</v>
      </c>
      <c r="G1460" s="2">
        <v>46146</v>
      </c>
      <c r="I1460" t="s">
        <v>224</v>
      </c>
      <c r="J1460" t="s">
        <v>230</v>
      </c>
      <c r="L1460" t="s">
        <v>2911</v>
      </c>
      <c r="M1460" t="s">
        <v>902</v>
      </c>
      <c r="N1460" t="s">
        <v>752</v>
      </c>
      <c r="O1460" t="s">
        <v>623</v>
      </c>
      <c r="Q1460" t="s">
        <v>8740</v>
      </c>
      <c r="R1460" t="s">
        <v>2809</v>
      </c>
      <c r="S1460" t="s">
        <v>6966</v>
      </c>
      <c r="T1460" t="s">
        <v>6967</v>
      </c>
      <c r="U1460" t="s">
        <v>4796</v>
      </c>
      <c r="V1460" t="s">
        <v>2024</v>
      </c>
      <c r="W1460" t="s">
        <v>245</v>
      </c>
      <c r="X1460" t="s">
        <v>225</v>
      </c>
      <c r="Z1460">
        <v>4</v>
      </c>
      <c r="AA1460" t="s">
        <v>3921</v>
      </c>
      <c r="AB1460" t="s">
        <v>8741</v>
      </c>
      <c r="AC1460">
        <v>46150.849872685183</v>
      </c>
      <c r="AD1460">
        <v>46150</v>
      </c>
      <c r="AE1460" t="s">
        <v>3938</v>
      </c>
      <c r="AG1460" t="s">
        <v>2026</v>
      </c>
      <c r="AH1460">
        <v>6108828751</v>
      </c>
      <c r="AI1460" t="s">
        <v>8742</v>
      </c>
      <c r="AM1460" t="s">
        <v>3925</v>
      </c>
      <c r="AN1460" t="s">
        <v>3926</v>
      </c>
      <c r="AO1460" t="s">
        <v>268</v>
      </c>
      <c r="AP1460" t="s">
        <v>386</v>
      </c>
      <c r="AQ1460" t="s">
        <v>3940</v>
      </c>
      <c r="AU1460" t="s">
        <v>4149</v>
      </c>
      <c r="AV1460" t="s">
        <v>4000</v>
      </c>
      <c r="AW1460" t="s">
        <v>320</v>
      </c>
      <c r="AX1460" t="s">
        <v>319</v>
      </c>
      <c r="AY1460" t="s">
        <v>254</v>
      </c>
      <c r="AZ1460" t="s">
        <v>230</v>
      </c>
      <c r="BA1460" t="s">
        <v>395</v>
      </c>
      <c r="BB1460" t="s">
        <v>380</v>
      </c>
      <c r="BC1460" t="s">
        <v>3927</v>
      </c>
      <c r="BD1460" t="s">
        <v>3927</v>
      </c>
      <c r="BE1460" t="s">
        <v>3927</v>
      </c>
      <c r="BF1460">
        <v>9</v>
      </c>
    </row>
    <row r="1461" spans="1:58" x14ac:dyDescent="0.3">
      <c r="A1461">
        <v>2026</v>
      </c>
      <c r="B1461">
        <v>202605</v>
      </c>
      <c r="C1461">
        <v>5</v>
      </c>
      <c r="D1461" s="14">
        <v>20001621517331</v>
      </c>
      <c r="E1461" t="s">
        <v>2810</v>
      </c>
      <c r="F1461" s="2">
        <v>46145.421666666669</v>
      </c>
      <c r="G1461" s="2">
        <v>46145</v>
      </c>
      <c r="I1461" t="s">
        <v>224</v>
      </c>
      <c r="J1461" t="s">
        <v>230</v>
      </c>
      <c r="L1461" t="s">
        <v>2983</v>
      </c>
      <c r="M1461" t="s">
        <v>626</v>
      </c>
      <c r="N1461" t="s">
        <v>616</v>
      </c>
      <c r="O1461" t="s">
        <v>623</v>
      </c>
      <c r="Q1461" t="s">
        <v>8743</v>
      </c>
      <c r="R1461" t="s">
        <v>2809</v>
      </c>
      <c r="S1461" t="s">
        <v>6559</v>
      </c>
      <c r="T1461" t="s">
        <v>6560</v>
      </c>
      <c r="U1461" t="s">
        <v>4796</v>
      </c>
      <c r="V1461" t="s">
        <v>2024</v>
      </c>
      <c r="W1461" t="s">
        <v>245</v>
      </c>
      <c r="X1461" t="s">
        <v>387</v>
      </c>
      <c r="Z1461">
        <v>4</v>
      </c>
      <c r="AA1461" t="s">
        <v>3921</v>
      </c>
      <c r="AB1461" t="s">
        <v>8744</v>
      </c>
      <c r="AC1461">
        <v>46150.849872685183</v>
      </c>
      <c r="AD1461">
        <v>46149</v>
      </c>
      <c r="AE1461" t="s">
        <v>3938</v>
      </c>
      <c r="AG1461" t="s">
        <v>2026</v>
      </c>
      <c r="AH1461">
        <v>6106652465</v>
      </c>
      <c r="AI1461" t="s">
        <v>8745</v>
      </c>
      <c r="AM1461" t="s">
        <v>3925</v>
      </c>
      <c r="AN1461" t="s">
        <v>3926</v>
      </c>
      <c r="AO1461" t="s">
        <v>268</v>
      </c>
      <c r="AP1461" t="s">
        <v>304</v>
      </c>
      <c r="AQ1461" t="s">
        <v>3940</v>
      </c>
      <c r="AU1461" t="s">
        <v>4149</v>
      </c>
      <c r="AV1461" t="s">
        <v>4000</v>
      </c>
      <c r="AW1461" t="s">
        <v>447</v>
      </c>
      <c r="AX1461" t="s">
        <v>446</v>
      </c>
      <c r="AY1461" t="s">
        <v>253</v>
      </c>
      <c r="AZ1461" t="s">
        <v>230</v>
      </c>
      <c r="BA1461" t="s">
        <v>273</v>
      </c>
      <c r="BB1461" t="s">
        <v>380</v>
      </c>
      <c r="BC1461" t="s">
        <v>3927</v>
      </c>
      <c r="BD1461" t="s">
        <v>3927</v>
      </c>
      <c r="BE1461" t="s">
        <v>3927</v>
      </c>
      <c r="BF1461">
        <v>16</v>
      </c>
    </row>
    <row r="1462" spans="1:58" x14ac:dyDescent="0.3">
      <c r="A1462">
        <v>2026</v>
      </c>
      <c r="B1462">
        <v>202605</v>
      </c>
      <c r="C1462">
        <v>5</v>
      </c>
      <c r="D1462" s="14">
        <v>20001621517172</v>
      </c>
      <c r="E1462" t="s">
        <v>2810</v>
      </c>
      <c r="F1462" s="2">
        <v>46144.828703703701</v>
      </c>
      <c r="G1462" s="2">
        <v>46145</v>
      </c>
      <c r="I1462" t="s">
        <v>224</v>
      </c>
      <c r="J1462" t="s">
        <v>230</v>
      </c>
      <c r="L1462" t="s">
        <v>3242</v>
      </c>
      <c r="M1462" t="s">
        <v>261</v>
      </c>
      <c r="N1462" t="s">
        <v>237</v>
      </c>
      <c r="O1462" t="s">
        <v>257</v>
      </c>
      <c r="Q1462" t="s">
        <v>8746</v>
      </c>
      <c r="R1462" t="s">
        <v>2809</v>
      </c>
      <c r="S1462" t="s">
        <v>4831</v>
      </c>
      <c r="T1462" t="s">
        <v>4832</v>
      </c>
      <c r="U1462" t="s">
        <v>3034</v>
      </c>
      <c r="V1462" t="s">
        <v>3994</v>
      </c>
      <c r="W1462" t="s">
        <v>245</v>
      </c>
      <c r="X1462" t="s">
        <v>225</v>
      </c>
      <c r="Z1462">
        <v>2</v>
      </c>
      <c r="AA1462" t="s">
        <v>3921</v>
      </c>
      <c r="AB1462" t="s">
        <v>8747</v>
      </c>
      <c r="AC1462">
        <v>46147.629444444443</v>
      </c>
      <c r="AD1462">
        <v>46147</v>
      </c>
      <c r="AE1462" t="s">
        <v>3938</v>
      </c>
      <c r="AG1462" t="s">
        <v>4828</v>
      </c>
      <c r="AH1462">
        <v>6108815862</v>
      </c>
      <c r="AI1462" t="s">
        <v>8748</v>
      </c>
      <c r="AM1462" t="s">
        <v>3925</v>
      </c>
      <c r="AN1462" t="s">
        <v>3926</v>
      </c>
      <c r="AO1462" t="s">
        <v>268</v>
      </c>
      <c r="AP1462" t="s">
        <v>386</v>
      </c>
      <c r="AQ1462" t="s">
        <v>3940</v>
      </c>
      <c r="AU1462" t="s">
        <v>8103</v>
      </c>
      <c r="AV1462" t="s">
        <v>4000</v>
      </c>
      <c r="AW1462" t="s">
        <v>320</v>
      </c>
      <c r="AX1462" t="s">
        <v>319</v>
      </c>
      <c r="AY1462" t="s">
        <v>254</v>
      </c>
      <c r="AZ1462" t="s">
        <v>230</v>
      </c>
      <c r="BA1462" t="s">
        <v>395</v>
      </c>
      <c r="BB1462" t="s">
        <v>380</v>
      </c>
      <c r="BC1462" t="s">
        <v>3927</v>
      </c>
      <c r="BD1462" t="s">
        <v>3927</v>
      </c>
      <c r="BE1462" t="s">
        <v>3927</v>
      </c>
      <c r="BF1462">
        <v>9</v>
      </c>
    </row>
    <row r="1463" spans="1:58" x14ac:dyDescent="0.3">
      <c r="A1463">
        <v>2026</v>
      </c>
      <c r="B1463">
        <v>202605</v>
      </c>
      <c r="C1463">
        <v>5</v>
      </c>
      <c r="D1463" s="14">
        <v>20001621514826</v>
      </c>
      <c r="E1463" t="s">
        <v>2810</v>
      </c>
      <c r="F1463" s="2">
        <v>46145.609490740739</v>
      </c>
      <c r="G1463" s="2">
        <v>46146</v>
      </c>
      <c r="I1463" t="s">
        <v>224</v>
      </c>
      <c r="J1463" t="s">
        <v>230</v>
      </c>
      <c r="L1463" t="s">
        <v>3144</v>
      </c>
      <c r="M1463" t="s">
        <v>1336</v>
      </c>
      <c r="N1463" t="s">
        <v>546</v>
      </c>
      <c r="O1463" t="s">
        <v>554</v>
      </c>
      <c r="Q1463" t="s">
        <v>8749</v>
      </c>
      <c r="R1463" t="s">
        <v>2809</v>
      </c>
      <c r="S1463" t="s">
        <v>5061</v>
      </c>
      <c r="T1463" t="s">
        <v>5062</v>
      </c>
      <c r="U1463" t="s">
        <v>3034</v>
      </c>
      <c r="V1463" t="s">
        <v>3994</v>
      </c>
      <c r="W1463" t="s">
        <v>245</v>
      </c>
      <c r="X1463" t="s">
        <v>225</v>
      </c>
      <c r="Z1463">
        <v>1</v>
      </c>
      <c r="AA1463" t="s">
        <v>3921</v>
      </c>
      <c r="AB1463" t="s">
        <v>8750</v>
      </c>
      <c r="AC1463">
        <v>46147.629444444443</v>
      </c>
      <c r="AD1463">
        <v>46147</v>
      </c>
      <c r="AE1463" t="s">
        <v>3938</v>
      </c>
      <c r="AG1463" t="s">
        <v>4828</v>
      </c>
      <c r="AH1463">
        <v>1031248004</v>
      </c>
      <c r="AI1463" t="s">
        <v>8751</v>
      </c>
      <c r="AM1463" t="s">
        <v>3925</v>
      </c>
      <c r="AN1463" t="s">
        <v>3926</v>
      </c>
      <c r="AO1463" t="s">
        <v>268</v>
      </c>
      <c r="AP1463" t="s">
        <v>693</v>
      </c>
      <c r="AQ1463" t="s">
        <v>3940</v>
      </c>
      <c r="AU1463" t="s">
        <v>8103</v>
      </c>
      <c r="AV1463" t="s">
        <v>4000</v>
      </c>
      <c r="AW1463" t="s">
        <v>227</v>
      </c>
      <c r="AX1463" t="s">
        <v>226</v>
      </c>
      <c r="AY1463" t="s">
        <v>254</v>
      </c>
      <c r="AZ1463" t="s">
        <v>230</v>
      </c>
      <c r="BA1463" t="s">
        <v>273</v>
      </c>
      <c r="BB1463" t="s">
        <v>380</v>
      </c>
      <c r="BC1463" t="s">
        <v>3927</v>
      </c>
      <c r="BD1463" t="s">
        <v>3927</v>
      </c>
      <c r="BE1463" t="s">
        <v>3927</v>
      </c>
      <c r="BF1463">
        <v>26</v>
      </c>
    </row>
    <row r="1464" spans="1:58" x14ac:dyDescent="0.3">
      <c r="A1464">
        <v>2026</v>
      </c>
      <c r="B1464">
        <v>202605</v>
      </c>
      <c r="C1464">
        <v>5</v>
      </c>
      <c r="D1464" s="14">
        <v>20001621514752</v>
      </c>
      <c r="E1464" t="s">
        <v>2810</v>
      </c>
      <c r="F1464" s="2">
        <v>46145.575937499998</v>
      </c>
      <c r="G1464" s="2">
        <v>46147</v>
      </c>
      <c r="I1464" t="s">
        <v>224</v>
      </c>
      <c r="J1464" t="s">
        <v>230</v>
      </c>
      <c r="L1464" t="s">
        <v>2987</v>
      </c>
      <c r="M1464" t="s">
        <v>1286</v>
      </c>
      <c r="N1464" t="s">
        <v>1281</v>
      </c>
      <c r="O1464" t="s">
        <v>331</v>
      </c>
      <c r="Q1464" t="s">
        <v>8752</v>
      </c>
      <c r="R1464" t="s">
        <v>2809</v>
      </c>
      <c r="S1464" t="s">
        <v>538</v>
      </c>
      <c r="T1464" t="s">
        <v>539</v>
      </c>
      <c r="U1464" t="s">
        <v>258</v>
      </c>
      <c r="V1464" t="s">
        <v>247</v>
      </c>
      <c r="W1464" t="s">
        <v>245</v>
      </c>
      <c r="X1464" t="s">
        <v>387</v>
      </c>
      <c r="Z1464">
        <v>1</v>
      </c>
      <c r="AA1464" t="s">
        <v>3921</v>
      </c>
      <c r="AB1464" t="s">
        <v>8753</v>
      </c>
      <c r="AC1464">
        <v>46148.623171296298</v>
      </c>
      <c r="AD1464">
        <v>46148</v>
      </c>
      <c r="AE1464" t="s">
        <v>3938</v>
      </c>
      <c r="AG1464" t="s">
        <v>248</v>
      </c>
      <c r="AH1464">
        <v>6088305584</v>
      </c>
      <c r="AI1464" t="s">
        <v>8754</v>
      </c>
      <c r="AM1464" t="s">
        <v>3925</v>
      </c>
      <c r="AN1464" t="s">
        <v>3926</v>
      </c>
      <c r="AO1464" t="s">
        <v>268</v>
      </c>
      <c r="AP1464" t="s">
        <v>386</v>
      </c>
      <c r="AQ1464" t="s">
        <v>3940</v>
      </c>
      <c r="AU1464" t="s">
        <v>4282</v>
      </c>
      <c r="AV1464" t="s">
        <v>4000</v>
      </c>
      <c r="AW1464" t="s">
        <v>447</v>
      </c>
      <c r="AX1464" t="s">
        <v>446</v>
      </c>
      <c r="AY1464" t="s">
        <v>253</v>
      </c>
      <c r="AZ1464" t="s">
        <v>230</v>
      </c>
      <c r="BA1464" t="s">
        <v>273</v>
      </c>
      <c r="BB1464" t="s">
        <v>380</v>
      </c>
      <c r="BC1464" t="s">
        <v>3927</v>
      </c>
      <c r="BD1464" t="s">
        <v>3927</v>
      </c>
      <c r="BE1464" t="s">
        <v>3927</v>
      </c>
      <c r="BF1464">
        <v>9</v>
      </c>
    </row>
    <row r="1465" spans="1:58" x14ac:dyDescent="0.3">
      <c r="A1465">
        <v>2026</v>
      </c>
      <c r="B1465">
        <v>202605</v>
      </c>
      <c r="C1465">
        <v>5</v>
      </c>
      <c r="D1465" s="14">
        <v>20001621514550</v>
      </c>
      <c r="E1465" t="s">
        <v>2810</v>
      </c>
      <c r="F1465" s="2">
        <v>46145.494710648149</v>
      </c>
      <c r="G1465" s="2">
        <v>46147</v>
      </c>
      <c r="I1465" t="s">
        <v>224</v>
      </c>
      <c r="J1465" t="s">
        <v>230</v>
      </c>
      <c r="L1465" t="s">
        <v>3667</v>
      </c>
      <c r="M1465" t="s">
        <v>309</v>
      </c>
      <c r="N1465" t="s">
        <v>297</v>
      </c>
      <c r="O1465" t="s">
        <v>283</v>
      </c>
      <c r="Q1465" t="s">
        <v>8755</v>
      </c>
      <c r="R1465" t="s">
        <v>2809</v>
      </c>
      <c r="S1465" t="s">
        <v>407</v>
      </c>
      <c r="T1465" t="s">
        <v>408</v>
      </c>
      <c r="U1465" t="s">
        <v>258</v>
      </c>
      <c r="V1465" t="s">
        <v>247</v>
      </c>
      <c r="W1465" t="s">
        <v>245</v>
      </c>
      <c r="X1465" t="s">
        <v>225</v>
      </c>
      <c r="Z1465">
        <v>1</v>
      </c>
      <c r="AA1465" t="s">
        <v>3921</v>
      </c>
      <c r="AB1465" t="s">
        <v>8756</v>
      </c>
      <c r="AC1465">
        <v>46148.623171296298</v>
      </c>
      <c r="AD1465">
        <v>46148</v>
      </c>
      <c r="AE1465" t="s">
        <v>3938</v>
      </c>
      <c r="AG1465" t="s">
        <v>410</v>
      </c>
      <c r="AH1465">
        <v>6108812892</v>
      </c>
      <c r="AI1465" t="s">
        <v>8757</v>
      </c>
      <c r="AM1465" t="s">
        <v>3925</v>
      </c>
      <c r="AN1465" t="s">
        <v>3926</v>
      </c>
      <c r="AO1465" t="s">
        <v>268</v>
      </c>
      <c r="AP1465" t="s">
        <v>249</v>
      </c>
      <c r="AQ1465" t="s">
        <v>3940</v>
      </c>
      <c r="AU1465" t="s">
        <v>4282</v>
      </c>
      <c r="AV1465" t="s">
        <v>4000</v>
      </c>
      <c r="AW1465" t="s">
        <v>1525</v>
      </c>
      <c r="AX1465" t="s">
        <v>1524</v>
      </c>
      <c r="AY1465" t="s">
        <v>254</v>
      </c>
      <c r="AZ1465" t="s">
        <v>230</v>
      </c>
      <c r="BA1465" t="s">
        <v>395</v>
      </c>
      <c r="BB1465" t="s">
        <v>380</v>
      </c>
      <c r="BC1465" t="s">
        <v>3927</v>
      </c>
      <c r="BD1465" t="s">
        <v>3927</v>
      </c>
      <c r="BE1465" t="s">
        <v>3927</v>
      </c>
      <c r="BF1465">
        <v>9</v>
      </c>
    </row>
    <row r="1466" spans="1:58" x14ac:dyDescent="0.3">
      <c r="A1466">
        <v>2026</v>
      </c>
      <c r="B1466">
        <v>202605</v>
      </c>
      <c r="C1466">
        <v>5</v>
      </c>
      <c r="D1466" s="14">
        <v>20001621514424</v>
      </c>
      <c r="E1466" t="s">
        <v>2810</v>
      </c>
      <c r="F1466" s="2">
        <v>46145.441712962966</v>
      </c>
      <c r="G1466" s="2">
        <v>46147</v>
      </c>
      <c r="I1466" t="s">
        <v>224</v>
      </c>
      <c r="J1466" t="s">
        <v>230</v>
      </c>
      <c r="L1466" t="s">
        <v>8758</v>
      </c>
      <c r="M1466" t="s">
        <v>309</v>
      </c>
      <c r="N1466" t="s">
        <v>297</v>
      </c>
      <c r="O1466" t="s">
        <v>283</v>
      </c>
      <c r="Q1466" t="s">
        <v>8759</v>
      </c>
      <c r="R1466" t="s">
        <v>2809</v>
      </c>
      <c r="S1466" t="s">
        <v>5599</v>
      </c>
      <c r="T1466" t="s">
        <v>5600</v>
      </c>
      <c r="U1466" t="s">
        <v>4796</v>
      </c>
      <c r="V1466" t="s">
        <v>2024</v>
      </c>
      <c r="W1466" t="s">
        <v>245</v>
      </c>
      <c r="X1466" t="s">
        <v>225</v>
      </c>
      <c r="Z1466">
        <v>4</v>
      </c>
      <c r="AA1466" t="s">
        <v>3921</v>
      </c>
      <c r="AB1466" t="s">
        <v>8760</v>
      </c>
      <c r="AC1466">
        <v>46153.691134259258</v>
      </c>
      <c r="AD1466">
        <v>46151</v>
      </c>
      <c r="AE1466" t="s">
        <v>3938</v>
      </c>
      <c r="AG1466" t="s">
        <v>2026</v>
      </c>
      <c r="AH1466">
        <v>6108825796</v>
      </c>
      <c r="AI1466" t="s">
        <v>8761</v>
      </c>
      <c r="AM1466" t="s">
        <v>3925</v>
      </c>
      <c r="AN1466" t="s">
        <v>3926</v>
      </c>
      <c r="AO1466" t="s">
        <v>268</v>
      </c>
      <c r="AP1466" t="s">
        <v>330</v>
      </c>
      <c r="AQ1466" t="s">
        <v>3940</v>
      </c>
      <c r="AU1466" t="s">
        <v>4220</v>
      </c>
      <c r="AV1466" t="s">
        <v>4000</v>
      </c>
      <c r="AW1466" t="s">
        <v>320</v>
      </c>
      <c r="AX1466" t="s">
        <v>319</v>
      </c>
      <c r="AY1466" t="s">
        <v>254</v>
      </c>
      <c r="AZ1466" t="s">
        <v>230</v>
      </c>
      <c r="BA1466" t="s">
        <v>395</v>
      </c>
      <c r="BB1466" t="s">
        <v>1322</v>
      </c>
      <c r="BC1466" t="s">
        <v>3927</v>
      </c>
      <c r="BD1466" t="s">
        <v>3927</v>
      </c>
      <c r="BE1466" t="s">
        <v>3927</v>
      </c>
      <c r="BF1466">
        <v>9</v>
      </c>
    </row>
    <row r="1467" spans="1:58" x14ac:dyDescent="0.3">
      <c r="A1467">
        <v>2026</v>
      </c>
      <c r="B1467">
        <v>202605</v>
      </c>
      <c r="C1467">
        <v>5</v>
      </c>
      <c r="D1467" s="14">
        <v>20001621514379</v>
      </c>
      <c r="E1467" t="s">
        <v>2810</v>
      </c>
      <c r="F1467" s="2">
        <v>46145.418020833335</v>
      </c>
      <c r="G1467" s="2">
        <v>46146</v>
      </c>
      <c r="I1467" t="s">
        <v>224</v>
      </c>
      <c r="J1467" t="s">
        <v>230</v>
      </c>
      <c r="L1467" t="s">
        <v>3682</v>
      </c>
      <c r="M1467" t="s">
        <v>902</v>
      </c>
      <c r="N1467" t="s">
        <v>752</v>
      </c>
      <c r="O1467" t="s">
        <v>623</v>
      </c>
      <c r="Q1467" t="s">
        <v>8762</v>
      </c>
      <c r="R1467" t="s">
        <v>2809</v>
      </c>
      <c r="S1467" t="s">
        <v>5599</v>
      </c>
      <c r="T1467" t="s">
        <v>5600</v>
      </c>
      <c r="U1467" t="s">
        <v>4796</v>
      </c>
      <c r="V1467" t="s">
        <v>2024</v>
      </c>
      <c r="W1467" t="s">
        <v>245</v>
      </c>
      <c r="X1467" t="s">
        <v>225</v>
      </c>
      <c r="Z1467">
        <v>4</v>
      </c>
      <c r="AA1467" t="s">
        <v>3921</v>
      </c>
      <c r="AB1467" t="s">
        <v>8763</v>
      </c>
      <c r="AC1467">
        <v>46150.849872685183</v>
      </c>
      <c r="AD1467">
        <v>46150</v>
      </c>
      <c r="AE1467" t="s">
        <v>3938</v>
      </c>
      <c r="AG1467" t="s">
        <v>2026</v>
      </c>
      <c r="AH1467">
        <v>6108829738</v>
      </c>
      <c r="AI1467" t="s">
        <v>8764</v>
      </c>
      <c r="AM1467" t="s">
        <v>3925</v>
      </c>
      <c r="AN1467" t="s">
        <v>3926</v>
      </c>
      <c r="AO1467" t="s">
        <v>268</v>
      </c>
      <c r="AP1467" t="s">
        <v>386</v>
      </c>
      <c r="AQ1467" t="s">
        <v>3940</v>
      </c>
      <c r="AU1467" t="s">
        <v>4149</v>
      </c>
      <c r="AV1467" t="s">
        <v>4000</v>
      </c>
      <c r="AW1467" t="s">
        <v>320</v>
      </c>
      <c r="AX1467" t="s">
        <v>319</v>
      </c>
      <c r="AY1467" t="s">
        <v>254</v>
      </c>
      <c r="AZ1467" t="s">
        <v>230</v>
      </c>
      <c r="BA1467" t="s">
        <v>395</v>
      </c>
      <c r="BB1467" t="s">
        <v>380</v>
      </c>
      <c r="BC1467" t="s">
        <v>3927</v>
      </c>
      <c r="BD1467" t="s">
        <v>3927</v>
      </c>
      <c r="BE1467" t="s">
        <v>3927</v>
      </c>
      <c r="BF1467">
        <v>9</v>
      </c>
    </row>
    <row r="1468" spans="1:58" x14ac:dyDescent="0.3">
      <c r="A1468">
        <v>2026</v>
      </c>
      <c r="B1468">
        <v>202605</v>
      </c>
      <c r="C1468">
        <v>5</v>
      </c>
      <c r="D1468" s="14">
        <v>20001621514361</v>
      </c>
      <c r="E1468" t="s">
        <v>2810</v>
      </c>
      <c r="F1468" s="2">
        <v>46145.402511574073</v>
      </c>
      <c r="G1468" s="2">
        <v>46146</v>
      </c>
      <c r="I1468" t="s">
        <v>224</v>
      </c>
      <c r="J1468" t="s">
        <v>230</v>
      </c>
      <c r="L1468" t="s">
        <v>3342</v>
      </c>
      <c r="M1468" t="s">
        <v>309</v>
      </c>
      <c r="N1468" t="s">
        <v>297</v>
      </c>
      <c r="O1468" t="s">
        <v>283</v>
      </c>
      <c r="Q1468" t="s">
        <v>8765</v>
      </c>
      <c r="R1468" t="s">
        <v>2809</v>
      </c>
      <c r="S1468" t="s">
        <v>5009</v>
      </c>
      <c r="T1468" t="s">
        <v>5010</v>
      </c>
      <c r="U1468" t="s">
        <v>4008</v>
      </c>
      <c r="V1468" t="s">
        <v>980</v>
      </c>
      <c r="W1468" t="s">
        <v>245</v>
      </c>
      <c r="X1468" t="s">
        <v>225</v>
      </c>
      <c r="Z1468">
        <v>2</v>
      </c>
      <c r="AA1468" t="s">
        <v>3921</v>
      </c>
      <c r="AB1468" t="s">
        <v>8766</v>
      </c>
      <c r="AC1468">
        <v>46148.620497685188</v>
      </c>
      <c r="AD1468">
        <v>46148</v>
      </c>
      <c r="AE1468" t="s">
        <v>3938</v>
      </c>
      <c r="AG1468" t="s">
        <v>4870</v>
      </c>
      <c r="AH1468">
        <v>6108788618</v>
      </c>
      <c r="AI1468" t="s">
        <v>8767</v>
      </c>
      <c r="AM1468" t="s">
        <v>3925</v>
      </c>
      <c r="AN1468" t="s">
        <v>3926</v>
      </c>
      <c r="AO1468" t="s">
        <v>268</v>
      </c>
      <c r="AP1468" t="s">
        <v>304</v>
      </c>
      <c r="AQ1468" t="s">
        <v>3940</v>
      </c>
      <c r="AU1468" t="s">
        <v>4422</v>
      </c>
      <c r="AV1468" t="s">
        <v>4000</v>
      </c>
      <c r="AW1468" t="s">
        <v>320</v>
      </c>
      <c r="AX1468" t="s">
        <v>319</v>
      </c>
      <c r="AY1468" t="s">
        <v>254</v>
      </c>
      <c r="AZ1468" t="s">
        <v>230</v>
      </c>
      <c r="BA1468" t="s">
        <v>273</v>
      </c>
      <c r="BB1468" t="s">
        <v>380</v>
      </c>
      <c r="BC1468" t="s">
        <v>3927</v>
      </c>
      <c r="BD1468" t="s">
        <v>3927</v>
      </c>
      <c r="BE1468" t="s">
        <v>3927</v>
      </c>
      <c r="BF1468">
        <v>9</v>
      </c>
    </row>
    <row r="1469" spans="1:58" x14ac:dyDescent="0.3">
      <c r="A1469">
        <v>2026</v>
      </c>
      <c r="B1469">
        <v>202605</v>
      </c>
      <c r="C1469">
        <v>5</v>
      </c>
      <c r="D1469" s="14">
        <v>20001621495994</v>
      </c>
      <c r="E1469" t="s">
        <v>2810</v>
      </c>
      <c r="F1469" s="2">
        <v>46144.678831018522</v>
      </c>
      <c r="G1469" s="2">
        <v>46146</v>
      </c>
      <c r="I1469" t="s">
        <v>224</v>
      </c>
      <c r="J1469" t="s">
        <v>230</v>
      </c>
      <c r="L1469" t="s">
        <v>8768</v>
      </c>
      <c r="M1469" t="s">
        <v>309</v>
      </c>
      <c r="N1469" t="s">
        <v>297</v>
      </c>
      <c r="O1469" t="s">
        <v>283</v>
      </c>
      <c r="Q1469" t="s">
        <v>8769</v>
      </c>
      <c r="R1469" t="s">
        <v>2809</v>
      </c>
      <c r="S1469" t="s">
        <v>4807</v>
      </c>
      <c r="T1469" t="s">
        <v>4808</v>
      </c>
      <c r="U1469" t="s">
        <v>3034</v>
      </c>
      <c r="V1469" t="s">
        <v>4809</v>
      </c>
      <c r="W1469" t="s">
        <v>245</v>
      </c>
      <c r="X1469" t="s">
        <v>225</v>
      </c>
      <c r="Z1469">
        <v>0</v>
      </c>
      <c r="AA1469" t="s">
        <v>3921</v>
      </c>
      <c r="AB1469" t="s">
        <v>4810</v>
      </c>
      <c r="AC1469">
        <v>46147.474293981482</v>
      </c>
      <c r="AD1469">
        <v>46146</v>
      </c>
      <c r="AE1469" t="s">
        <v>4811</v>
      </c>
      <c r="AG1469" t="s">
        <v>4812</v>
      </c>
      <c r="AH1469">
        <v>6108816769</v>
      </c>
      <c r="AI1469" t="s">
        <v>8770</v>
      </c>
      <c r="AM1469" t="s">
        <v>3925</v>
      </c>
      <c r="AN1469" t="s">
        <v>3926</v>
      </c>
      <c r="AO1469" t="s">
        <v>4814</v>
      </c>
      <c r="AP1469" t="s">
        <v>249</v>
      </c>
      <c r="AQ1469" t="s">
        <v>4815</v>
      </c>
      <c r="AU1469" t="s">
        <v>8271</v>
      </c>
      <c r="AV1469" t="s">
        <v>4817</v>
      </c>
      <c r="AW1469" t="s">
        <v>320</v>
      </c>
      <c r="AX1469" t="s">
        <v>319</v>
      </c>
      <c r="AY1469" t="s">
        <v>254</v>
      </c>
      <c r="AZ1469" t="s">
        <v>230</v>
      </c>
      <c r="BA1469" t="s">
        <v>395</v>
      </c>
      <c r="BB1469" t="s">
        <v>380</v>
      </c>
      <c r="BC1469" t="s">
        <v>3927</v>
      </c>
      <c r="BD1469" t="s">
        <v>3927</v>
      </c>
      <c r="BE1469" t="s">
        <v>3927</v>
      </c>
      <c r="BF1469">
        <v>9</v>
      </c>
    </row>
    <row r="1470" spans="1:58" x14ac:dyDescent="0.3">
      <c r="A1470">
        <v>2026</v>
      </c>
      <c r="B1470">
        <v>202605</v>
      </c>
      <c r="C1470">
        <v>5</v>
      </c>
      <c r="D1470" s="14">
        <v>20001621492679</v>
      </c>
      <c r="E1470" t="s">
        <v>2810</v>
      </c>
      <c r="F1470" s="2">
        <v>46144.69809027778</v>
      </c>
      <c r="G1470" s="2">
        <v>46148</v>
      </c>
      <c r="I1470" t="s">
        <v>224</v>
      </c>
      <c r="J1470" t="s">
        <v>230</v>
      </c>
      <c r="L1470" t="s">
        <v>8771</v>
      </c>
      <c r="M1470" t="s">
        <v>694</v>
      </c>
      <c r="N1470" t="s">
        <v>322</v>
      </c>
      <c r="O1470" t="s">
        <v>331</v>
      </c>
      <c r="Q1470" t="s">
        <v>8772</v>
      </c>
      <c r="R1470" t="s">
        <v>2809</v>
      </c>
      <c r="S1470" t="s">
        <v>7347</v>
      </c>
      <c r="T1470" t="s">
        <v>7348</v>
      </c>
      <c r="U1470" t="s">
        <v>4796</v>
      </c>
      <c r="V1470" t="s">
        <v>2024</v>
      </c>
      <c r="W1470" t="s">
        <v>245</v>
      </c>
      <c r="X1470" t="s">
        <v>387</v>
      </c>
      <c r="Z1470">
        <v>4</v>
      </c>
      <c r="AA1470" t="s">
        <v>3921</v>
      </c>
      <c r="AB1470" t="s">
        <v>8773</v>
      </c>
      <c r="AC1470">
        <v>46153.691134259258</v>
      </c>
      <c r="AD1470">
        <v>46152</v>
      </c>
      <c r="AE1470" t="s">
        <v>3938</v>
      </c>
      <c r="AG1470" t="s">
        <v>2026</v>
      </c>
      <c r="AH1470">
        <v>6108784707</v>
      </c>
      <c r="AI1470" t="s">
        <v>8774</v>
      </c>
      <c r="AM1470" t="s">
        <v>3925</v>
      </c>
      <c r="AN1470" t="s">
        <v>3926</v>
      </c>
      <c r="AO1470" t="s">
        <v>268</v>
      </c>
      <c r="AP1470" t="s">
        <v>330</v>
      </c>
      <c r="AQ1470" t="s">
        <v>3940</v>
      </c>
      <c r="AU1470" t="s">
        <v>4220</v>
      </c>
      <c r="AV1470" t="s">
        <v>4000</v>
      </c>
      <c r="AW1470" t="s">
        <v>447</v>
      </c>
      <c r="AX1470" t="s">
        <v>446</v>
      </c>
      <c r="AY1470" t="s">
        <v>253</v>
      </c>
      <c r="AZ1470" t="s">
        <v>230</v>
      </c>
      <c r="BA1470" t="s">
        <v>395</v>
      </c>
      <c r="BB1470" t="s">
        <v>380</v>
      </c>
      <c r="BC1470" t="s">
        <v>3927</v>
      </c>
      <c r="BD1470" t="s">
        <v>3927</v>
      </c>
      <c r="BE1470" t="s">
        <v>3927</v>
      </c>
      <c r="BF1470">
        <v>9</v>
      </c>
    </row>
    <row r="1471" spans="1:58" x14ac:dyDescent="0.3">
      <c r="A1471">
        <v>2026</v>
      </c>
      <c r="B1471">
        <v>202605</v>
      </c>
      <c r="C1471">
        <v>5</v>
      </c>
      <c r="D1471" s="14">
        <v>20001621492534</v>
      </c>
      <c r="E1471" t="s">
        <v>2810</v>
      </c>
      <c r="F1471" s="2">
        <v>46144.671331018515</v>
      </c>
      <c r="G1471" s="2">
        <v>46144</v>
      </c>
      <c r="I1471" t="s">
        <v>224</v>
      </c>
      <c r="J1471" t="s">
        <v>230</v>
      </c>
      <c r="L1471" t="s">
        <v>3327</v>
      </c>
      <c r="M1471" t="s">
        <v>309</v>
      </c>
      <c r="N1471" t="s">
        <v>297</v>
      </c>
      <c r="O1471" t="s">
        <v>283</v>
      </c>
      <c r="Q1471" t="s">
        <v>8775</v>
      </c>
      <c r="R1471" t="s">
        <v>2809</v>
      </c>
      <c r="S1471" t="s">
        <v>7634</v>
      </c>
      <c r="T1471" t="s">
        <v>7635</v>
      </c>
      <c r="U1471" t="s">
        <v>4008</v>
      </c>
      <c r="V1471" t="s">
        <v>980</v>
      </c>
      <c r="W1471" t="s">
        <v>245</v>
      </c>
      <c r="X1471" t="s">
        <v>225</v>
      </c>
      <c r="Z1471">
        <v>4</v>
      </c>
      <c r="AA1471" t="s">
        <v>3921</v>
      </c>
      <c r="AB1471" t="s">
        <v>8776</v>
      </c>
      <c r="AC1471">
        <v>46148.620497685188</v>
      </c>
      <c r="AD1471">
        <v>46148</v>
      </c>
      <c r="AE1471" t="s">
        <v>3938</v>
      </c>
      <c r="AG1471" t="s">
        <v>4870</v>
      </c>
      <c r="AH1471">
        <v>6108780668</v>
      </c>
      <c r="AI1471" t="s">
        <v>8777</v>
      </c>
      <c r="AM1471" t="s">
        <v>3925</v>
      </c>
      <c r="AN1471" t="s">
        <v>3926</v>
      </c>
      <c r="AO1471" t="s">
        <v>268</v>
      </c>
      <c r="AP1471" t="s">
        <v>304</v>
      </c>
      <c r="AQ1471" t="s">
        <v>3940</v>
      </c>
      <c r="AU1471" t="s">
        <v>4422</v>
      </c>
      <c r="AV1471" t="s">
        <v>4000</v>
      </c>
      <c r="AW1471" t="s">
        <v>227</v>
      </c>
      <c r="AX1471" t="s">
        <v>226</v>
      </c>
      <c r="AY1471" t="s">
        <v>254</v>
      </c>
      <c r="AZ1471" t="s">
        <v>230</v>
      </c>
      <c r="BA1471" t="s">
        <v>395</v>
      </c>
      <c r="BB1471" t="s">
        <v>380</v>
      </c>
      <c r="BC1471" t="s">
        <v>3927</v>
      </c>
      <c r="BD1471" t="s">
        <v>3927</v>
      </c>
      <c r="BE1471" t="s">
        <v>3927</v>
      </c>
      <c r="BF1471">
        <v>9</v>
      </c>
    </row>
    <row r="1472" spans="1:58" x14ac:dyDescent="0.3">
      <c r="A1472">
        <v>2026</v>
      </c>
      <c r="B1472">
        <v>202605</v>
      </c>
      <c r="C1472">
        <v>5</v>
      </c>
      <c r="D1472" s="14">
        <v>20001621492261</v>
      </c>
      <c r="E1472" t="s">
        <v>2810</v>
      </c>
      <c r="F1472" s="2">
        <v>46144.625601851854</v>
      </c>
      <c r="G1472" s="2">
        <v>46147</v>
      </c>
      <c r="I1472" t="s">
        <v>224</v>
      </c>
      <c r="J1472" t="s">
        <v>230</v>
      </c>
      <c r="L1472" t="s">
        <v>8778</v>
      </c>
      <c r="M1472" t="s">
        <v>946</v>
      </c>
      <c r="N1472" t="s">
        <v>938</v>
      </c>
      <c r="O1472" t="s">
        <v>331</v>
      </c>
      <c r="Q1472" t="s">
        <v>8779</v>
      </c>
      <c r="R1472" t="s">
        <v>2809</v>
      </c>
      <c r="S1472" t="s">
        <v>6476</v>
      </c>
      <c r="T1472" t="s">
        <v>6477</v>
      </c>
      <c r="U1472" t="s">
        <v>4796</v>
      </c>
      <c r="V1472" t="s">
        <v>2024</v>
      </c>
      <c r="W1472" t="s">
        <v>245</v>
      </c>
      <c r="X1472" t="s">
        <v>225</v>
      </c>
      <c r="Z1472">
        <v>4</v>
      </c>
      <c r="AA1472" t="s">
        <v>3921</v>
      </c>
      <c r="AB1472" t="s">
        <v>8780</v>
      </c>
      <c r="AC1472">
        <v>46153.691134259258</v>
      </c>
      <c r="AD1472">
        <v>46151</v>
      </c>
      <c r="AE1472" t="s">
        <v>3938</v>
      </c>
      <c r="AG1472" t="s">
        <v>2026</v>
      </c>
      <c r="AH1472">
        <v>6108783642</v>
      </c>
      <c r="AI1472" t="s">
        <v>8781</v>
      </c>
      <c r="AM1472" t="s">
        <v>3925</v>
      </c>
      <c r="AN1472" t="s">
        <v>3926</v>
      </c>
      <c r="AO1472" t="s">
        <v>268</v>
      </c>
      <c r="AP1472" t="s">
        <v>304</v>
      </c>
      <c r="AQ1472" t="s">
        <v>3940</v>
      </c>
      <c r="AU1472" t="s">
        <v>4220</v>
      </c>
      <c r="AV1472" t="s">
        <v>4000</v>
      </c>
      <c r="AW1472" t="s">
        <v>227</v>
      </c>
      <c r="AX1472" t="s">
        <v>226</v>
      </c>
      <c r="AY1472" t="s">
        <v>254</v>
      </c>
      <c r="AZ1472" t="s">
        <v>230</v>
      </c>
      <c r="BA1472" t="s">
        <v>395</v>
      </c>
      <c r="BB1472" t="s">
        <v>380</v>
      </c>
      <c r="BC1472" t="s">
        <v>3927</v>
      </c>
      <c r="BD1472" t="s">
        <v>3927</v>
      </c>
      <c r="BE1472" t="s">
        <v>3927</v>
      </c>
      <c r="BF1472">
        <v>9</v>
      </c>
    </row>
    <row r="1473" spans="1:58" x14ac:dyDescent="0.3">
      <c r="A1473">
        <v>2026</v>
      </c>
      <c r="B1473">
        <v>202605</v>
      </c>
      <c r="C1473">
        <v>5</v>
      </c>
      <c r="D1473" s="14">
        <v>20001621492121</v>
      </c>
      <c r="E1473" t="s">
        <v>2810</v>
      </c>
      <c r="F1473" s="2">
        <v>46144.608275462961</v>
      </c>
      <c r="G1473" s="2">
        <v>46149</v>
      </c>
      <c r="I1473" t="s">
        <v>224</v>
      </c>
      <c r="J1473" t="s">
        <v>230</v>
      </c>
      <c r="L1473" t="s">
        <v>3460</v>
      </c>
      <c r="M1473" t="s">
        <v>309</v>
      </c>
      <c r="N1473" t="s">
        <v>297</v>
      </c>
      <c r="O1473" t="s">
        <v>283</v>
      </c>
      <c r="Q1473" t="s">
        <v>8782</v>
      </c>
      <c r="R1473" t="s">
        <v>2809</v>
      </c>
      <c r="S1473" t="s">
        <v>1542</v>
      </c>
      <c r="T1473" t="s">
        <v>1543</v>
      </c>
      <c r="U1473" t="s">
        <v>258</v>
      </c>
      <c r="V1473" t="s">
        <v>247</v>
      </c>
      <c r="W1473" t="s">
        <v>245</v>
      </c>
      <c r="X1473" t="s">
        <v>387</v>
      </c>
      <c r="Z1473">
        <v>1</v>
      </c>
      <c r="AA1473" t="s">
        <v>3921</v>
      </c>
      <c r="AB1473" t="s">
        <v>8783</v>
      </c>
      <c r="AC1473">
        <v>46150.616296296299</v>
      </c>
      <c r="AD1473">
        <v>46150</v>
      </c>
      <c r="AE1473" t="s">
        <v>3938</v>
      </c>
      <c r="AG1473" t="s">
        <v>329</v>
      </c>
      <c r="AH1473">
        <v>6108781695</v>
      </c>
      <c r="AI1473" t="s">
        <v>8784</v>
      </c>
      <c r="AM1473" t="s">
        <v>3925</v>
      </c>
      <c r="AN1473" t="s">
        <v>3926</v>
      </c>
      <c r="AO1473" t="s">
        <v>268</v>
      </c>
      <c r="AP1473" t="s">
        <v>853</v>
      </c>
      <c r="AQ1473" t="s">
        <v>3940</v>
      </c>
      <c r="AU1473" t="s">
        <v>4149</v>
      </c>
      <c r="AV1473" t="s">
        <v>4000</v>
      </c>
      <c r="AW1473" t="s">
        <v>447</v>
      </c>
      <c r="AX1473" t="s">
        <v>446</v>
      </c>
      <c r="AY1473" t="s">
        <v>253</v>
      </c>
      <c r="AZ1473" t="s">
        <v>230</v>
      </c>
      <c r="BA1473" t="s">
        <v>395</v>
      </c>
      <c r="BB1473" t="s">
        <v>380</v>
      </c>
      <c r="BC1473" t="s">
        <v>3927</v>
      </c>
      <c r="BD1473" t="s">
        <v>3927</v>
      </c>
      <c r="BE1473" t="s">
        <v>3927</v>
      </c>
      <c r="BF1473">
        <v>9</v>
      </c>
    </row>
    <row r="1474" spans="1:58" x14ac:dyDescent="0.3">
      <c r="A1474">
        <v>2026</v>
      </c>
      <c r="B1474">
        <v>202605</v>
      </c>
      <c r="C1474">
        <v>5</v>
      </c>
      <c r="D1474" s="14">
        <v>20001621491556</v>
      </c>
      <c r="E1474" t="s">
        <v>2810</v>
      </c>
      <c r="F1474" s="2">
        <v>46144.672303240739</v>
      </c>
      <c r="G1474" s="2">
        <v>46146</v>
      </c>
      <c r="I1474" t="s">
        <v>224</v>
      </c>
      <c r="J1474" t="s">
        <v>230</v>
      </c>
      <c r="L1474" t="s">
        <v>3766</v>
      </c>
      <c r="M1474" t="s">
        <v>902</v>
      </c>
      <c r="N1474" t="s">
        <v>752</v>
      </c>
      <c r="O1474" t="s">
        <v>623</v>
      </c>
      <c r="Q1474" t="s">
        <v>8785</v>
      </c>
      <c r="R1474" t="s">
        <v>2809</v>
      </c>
      <c r="S1474" t="s">
        <v>7831</v>
      </c>
      <c r="T1474" t="s">
        <v>7832</v>
      </c>
      <c r="U1474" t="s">
        <v>4796</v>
      </c>
      <c r="V1474" t="s">
        <v>2024</v>
      </c>
      <c r="W1474" t="s">
        <v>245</v>
      </c>
      <c r="X1474" t="s">
        <v>225</v>
      </c>
      <c r="Z1474">
        <v>4</v>
      </c>
      <c r="AA1474" t="s">
        <v>3921</v>
      </c>
      <c r="AB1474" t="s">
        <v>8786</v>
      </c>
      <c r="AC1474">
        <v>46150.849872685183</v>
      </c>
      <c r="AD1474">
        <v>46150</v>
      </c>
      <c r="AE1474" t="s">
        <v>3938</v>
      </c>
      <c r="AG1474" t="s">
        <v>6332</v>
      </c>
      <c r="AH1474">
        <v>6108815818</v>
      </c>
      <c r="AI1474" t="s">
        <v>8787</v>
      </c>
      <c r="AM1474" t="s">
        <v>3925</v>
      </c>
      <c r="AN1474" t="s">
        <v>3926</v>
      </c>
      <c r="AO1474" t="s">
        <v>268</v>
      </c>
      <c r="AP1474" t="s">
        <v>386</v>
      </c>
      <c r="AQ1474" t="s">
        <v>3940</v>
      </c>
      <c r="AU1474" t="s">
        <v>4149</v>
      </c>
      <c r="AV1474" t="s">
        <v>4000</v>
      </c>
      <c r="AW1474" t="s">
        <v>320</v>
      </c>
      <c r="AX1474" t="s">
        <v>319</v>
      </c>
      <c r="AY1474" t="s">
        <v>254</v>
      </c>
      <c r="AZ1474" t="s">
        <v>230</v>
      </c>
      <c r="BA1474" t="s">
        <v>344</v>
      </c>
      <c r="BB1474" t="s">
        <v>232</v>
      </c>
      <c r="BC1474" t="s">
        <v>3927</v>
      </c>
      <c r="BD1474" t="s">
        <v>3927</v>
      </c>
      <c r="BE1474" t="s">
        <v>3927</v>
      </c>
      <c r="BF1474">
        <v>9</v>
      </c>
    </row>
    <row r="1475" spans="1:58" x14ac:dyDescent="0.3">
      <c r="A1475">
        <v>2026</v>
      </c>
      <c r="B1475">
        <v>202605</v>
      </c>
      <c r="C1475">
        <v>5</v>
      </c>
      <c r="D1475" s="14">
        <v>20001621491079</v>
      </c>
      <c r="E1475" t="s">
        <v>2810</v>
      </c>
      <c r="F1475" s="2">
        <v>46144.603622685187</v>
      </c>
      <c r="G1475" s="2">
        <v>46145</v>
      </c>
      <c r="I1475" t="s">
        <v>224</v>
      </c>
      <c r="J1475" t="s">
        <v>230</v>
      </c>
      <c r="L1475" t="s">
        <v>3655</v>
      </c>
      <c r="M1475" t="s">
        <v>309</v>
      </c>
      <c r="N1475" t="s">
        <v>297</v>
      </c>
      <c r="O1475" t="s">
        <v>283</v>
      </c>
      <c r="Q1475" t="s">
        <v>8788</v>
      </c>
      <c r="R1475" t="s">
        <v>2809</v>
      </c>
      <c r="S1475" t="s">
        <v>5517</v>
      </c>
      <c r="T1475" t="s">
        <v>5518</v>
      </c>
      <c r="U1475" t="s">
        <v>3034</v>
      </c>
      <c r="V1475" t="s">
        <v>3994</v>
      </c>
      <c r="W1475" t="s">
        <v>245</v>
      </c>
      <c r="X1475" t="s">
        <v>387</v>
      </c>
      <c r="Z1475">
        <v>1</v>
      </c>
      <c r="AA1475" t="s">
        <v>3921</v>
      </c>
      <c r="AB1475" t="s">
        <v>8789</v>
      </c>
      <c r="AC1475">
        <v>46146.750717592593</v>
      </c>
      <c r="AD1475">
        <v>46146</v>
      </c>
      <c r="AE1475" t="s">
        <v>3938</v>
      </c>
      <c r="AG1475" t="s">
        <v>5173</v>
      </c>
      <c r="AH1475">
        <v>6108781691</v>
      </c>
      <c r="AI1475" t="s">
        <v>8790</v>
      </c>
      <c r="AM1475" t="s">
        <v>3925</v>
      </c>
      <c r="AN1475" t="s">
        <v>3926</v>
      </c>
      <c r="AO1475" t="s">
        <v>268</v>
      </c>
      <c r="AP1475" t="s">
        <v>386</v>
      </c>
      <c r="AQ1475" t="s">
        <v>3940</v>
      </c>
      <c r="AU1475" t="s">
        <v>8625</v>
      </c>
      <c r="AV1475" t="s">
        <v>4000</v>
      </c>
      <c r="AW1475" t="s">
        <v>447</v>
      </c>
      <c r="AX1475" t="s">
        <v>446</v>
      </c>
      <c r="AY1475" t="s">
        <v>253</v>
      </c>
      <c r="AZ1475" t="s">
        <v>230</v>
      </c>
      <c r="BA1475" t="s">
        <v>395</v>
      </c>
      <c r="BB1475" t="s">
        <v>1857</v>
      </c>
      <c r="BC1475" t="s">
        <v>3927</v>
      </c>
      <c r="BD1475" t="s">
        <v>3927</v>
      </c>
      <c r="BE1475" t="s">
        <v>3927</v>
      </c>
      <c r="BF1475">
        <v>9</v>
      </c>
    </row>
    <row r="1476" spans="1:58" x14ac:dyDescent="0.3">
      <c r="A1476">
        <v>2026</v>
      </c>
      <c r="B1476">
        <v>202605</v>
      </c>
      <c r="C1476">
        <v>5</v>
      </c>
      <c r="D1476" s="14">
        <v>20001621486014</v>
      </c>
      <c r="E1476" t="s">
        <v>2810</v>
      </c>
      <c r="F1476" s="2">
        <v>46144.59165509259</v>
      </c>
      <c r="G1476" s="2">
        <v>46150</v>
      </c>
      <c r="I1476" t="s">
        <v>224</v>
      </c>
      <c r="J1476" t="s">
        <v>230</v>
      </c>
      <c r="L1476" t="s">
        <v>3380</v>
      </c>
      <c r="M1476" t="s">
        <v>309</v>
      </c>
      <c r="N1476" t="s">
        <v>297</v>
      </c>
      <c r="O1476" t="s">
        <v>283</v>
      </c>
      <c r="Q1476" t="s">
        <v>8791</v>
      </c>
      <c r="R1476" t="s">
        <v>2809</v>
      </c>
      <c r="S1476" t="s">
        <v>4825</v>
      </c>
      <c r="T1476" t="s">
        <v>4826</v>
      </c>
      <c r="U1476" t="s">
        <v>3034</v>
      </c>
      <c r="V1476" t="s">
        <v>3994</v>
      </c>
      <c r="W1476" t="s">
        <v>245</v>
      </c>
      <c r="X1476" t="s">
        <v>387</v>
      </c>
      <c r="Z1476">
        <v>3</v>
      </c>
      <c r="AA1476" t="s">
        <v>3921</v>
      </c>
      <c r="AB1476" t="s">
        <v>8792</v>
      </c>
      <c r="AC1476">
        <v>46153.652141203704</v>
      </c>
      <c r="AD1476">
        <v>46153</v>
      </c>
      <c r="AE1476" t="s">
        <v>3938</v>
      </c>
      <c r="AG1476" t="s">
        <v>4828</v>
      </c>
      <c r="AH1476">
        <v>6108777691</v>
      </c>
      <c r="AI1476" t="s">
        <v>8793</v>
      </c>
      <c r="AM1476" t="s">
        <v>3925</v>
      </c>
      <c r="AN1476" t="s">
        <v>3926</v>
      </c>
      <c r="AO1476" t="s">
        <v>268</v>
      </c>
      <c r="AP1476" t="s">
        <v>386</v>
      </c>
      <c r="AQ1476" t="s">
        <v>3940</v>
      </c>
      <c r="AU1476" t="s">
        <v>4220</v>
      </c>
      <c r="AV1476" t="s">
        <v>4000</v>
      </c>
      <c r="AW1476" t="s">
        <v>389</v>
      </c>
      <c r="AX1476" t="s">
        <v>388</v>
      </c>
      <c r="AY1476" t="s">
        <v>253</v>
      </c>
      <c r="AZ1476" t="s">
        <v>230</v>
      </c>
      <c r="BA1476" t="s">
        <v>395</v>
      </c>
      <c r="BB1476" t="s">
        <v>380</v>
      </c>
      <c r="BC1476" t="s">
        <v>3927</v>
      </c>
      <c r="BD1476" t="s">
        <v>3927</v>
      </c>
      <c r="BE1476" t="s">
        <v>3927</v>
      </c>
      <c r="BF1476">
        <v>9</v>
      </c>
    </row>
    <row r="1477" spans="1:58" x14ac:dyDescent="0.3">
      <c r="A1477">
        <v>2026</v>
      </c>
      <c r="B1477">
        <v>202605</v>
      </c>
      <c r="C1477">
        <v>5</v>
      </c>
      <c r="D1477" s="14">
        <v>20001621485782</v>
      </c>
      <c r="E1477" t="s">
        <v>2810</v>
      </c>
      <c r="F1477" s="2">
        <v>46144.705462962964</v>
      </c>
      <c r="G1477" s="2">
        <v>46146</v>
      </c>
      <c r="I1477" t="s">
        <v>224</v>
      </c>
      <c r="J1477" t="s">
        <v>230</v>
      </c>
      <c r="L1477" t="s">
        <v>1324</v>
      </c>
      <c r="M1477" t="s">
        <v>334</v>
      </c>
      <c r="N1477" t="s">
        <v>322</v>
      </c>
      <c r="O1477" t="s">
        <v>331</v>
      </c>
      <c r="Q1477" t="s">
        <v>8794</v>
      </c>
      <c r="R1477" t="s">
        <v>2809</v>
      </c>
      <c r="S1477" t="s">
        <v>4862</v>
      </c>
      <c r="T1477" t="s">
        <v>4863</v>
      </c>
      <c r="U1477" t="s">
        <v>3034</v>
      </c>
      <c r="V1477" t="s">
        <v>3994</v>
      </c>
      <c r="W1477" t="s">
        <v>245</v>
      </c>
      <c r="X1477" t="s">
        <v>225</v>
      </c>
      <c r="Z1477">
        <v>1</v>
      </c>
      <c r="AA1477" t="s">
        <v>3921</v>
      </c>
      <c r="AB1477" t="s">
        <v>8795</v>
      </c>
      <c r="AC1477">
        <v>46147.629444444443</v>
      </c>
      <c r="AD1477">
        <v>46147</v>
      </c>
      <c r="AE1477" t="s">
        <v>3938</v>
      </c>
      <c r="AG1477" t="s">
        <v>4828</v>
      </c>
      <c r="AH1477">
        <v>6108790578</v>
      </c>
      <c r="AI1477" t="s">
        <v>8796</v>
      </c>
      <c r="AM1477" t="s">
        <v>3925</v>
      </c>
      <c r="AN1477" t="s">
        <v>3926</v>
      </c>
      <c r="AO1477" t="s">
        <v>268</v>
      </c>
      <c r="AP1477" t="s">
        <v>386</v>
      </c>
      <c r="AQ1477" t="s">
        <v>3940</v>
      </c>
      <c r="AU1477" t="s">
        <v>8103</v>
      </c>
      <c r="AV1477" t="s">
        <v>4000</v>
      </c>
      <c r="AW1477" t="s">
        <v>320</v>
      </c>
      <c r="AX1477" t="s">
        <v>319</v>
      </c>
      <c r="AY1477" t="s">
        <v>254</v>
      </c>
      <c r="AZ1477" t="s">
        <v>230</v>
      </c>
      <c r="BA1477" t="s">
        <v>395</v>
      </c>
      <c r="BB1477" t="s">
        <v>3006</v>
      </c>
      <c r="BC1477" t="s">
        <v>3927</v>
      </c>
      <c r="BD1477" t="s">
        <v>3927</v>
      </c>
      <c r="BE1477" t="s">
        <v>3927</v>
      </c>
      <c r="BF1477">
        <v>9</v>
      </c>
    </row>
    <row r="1478" spans="1:58" x14ac:dyDescent="0.3">
      <c r="A1478">
        <v>2026</v>
      </c>
      <c r="B1478">
        <v>202605</v>
      </c>
      <c r="C1478">
        <v>5</v>
      </c>
      <c r="D1478" s="14">
        <v>20001621485502</v>
      </c>
      <c r="E1478" t="s">
        <v>2810</v>
      </c>
      <c r="F1478" s="2">
        <v>46144.652916666666</v>
      </c>
      <c r="G1478" s="2">
        <v>46147</v>
      </c>
      <c r="I1478" t="s">
        <v>224</v>
      </c>
      <c r="J1478" t="s">
        <v>230</v>
      </c>
      <c r="L1478" t="s">
        <v>3718</v>
      </c>
      <c r="M1478" t="s">
        <v>902</v>
      </c>
      <c r="N1478" t="s">
        <v>752</v>
      </c>
      <c r="O1478" t="s">
        <v>623</v>
      </c>
      <c r="Q1478" t="s">
        <v>8797</v>
      </c>
      <c r="R1478" t="s">
        <v>2809</v>
      </c>
      <c r="S1478" t="s">
        <v>4929</v>
      </c>
      <c r="T1478" t="s">
        <v>4930</v>
      </c>
      <c r="U1478" t="s">
        <v>3034</v>
      </c>
      <c r="V1478" t="s">
        <v>3994</v>
      </c>
      <c r="W1478" t="s">
        <v>245</v>
      </c>
      <c r="X1478" t="s">
        <v>225</v>
      </c>
      <c r="Z1478">
        <v>1</v>
      </c>
      <c r="AA1478" t="s">
        <v>3921</v>
      </c>
      <c r="AB1478" t="s">
        <v>8798</v>
      </c>
      <c r="AC1478">
        <v>46148.683530092596</v>
      </c>
      <c r="AD1478">
        <v>46148</v>
      </c>
      <c r="AE1478" t="s">
        <v>3938</v>
      </c>
      <c r="AG1478" t="s">
        <v>4828</v>
      </c>
      <c r="AH1478">
        <v>1041537177</v>
      </c>
      <c r="AI1478" t="s">
        <v>8799</v>
      </c>
      <c r="AM1478" t="s">
        <v>3925</v>
      </c>
      <c r="AN1478" t="s">
        <v>3926</v>
      </c>
      <c r="AO1478" t="s">
        <v>268</v>
      </c>
      <c r="AP1478" t="s">
        <v>386</v>
      </c>
      <c r="AQ1478" t="s">
        <v>3940</v>
      </c>
      <c r="AU1478" t="s">
        <v>4282</v>
      </c>
      <c r="AV1478" t="s">
        <v>4000</v>
      </c>
      <c r="AW1478" t="s">
        <v>227</v>
      </c>
      <c r="AX1478" t="s">
        <v>226</v>
      </c>
      <c r="AY1478" t="s">
        <v>254</v>
      </c>
      <c r="AZ1478" t="s">
        <v>230</v>
      </c>
      <c r="BA1478" t="s">
        <v>273</v>
      </c>
      <c r="BB1478" t="s">
        <v>380</v>
      </c>
      <c r="BC1478" t="s">
        <v>3927</v>
      </c>
      <c r="BD1478" t="s">
        <v>3927</v>
      </c>
      <c r="BE1478" t="s">
        <v>3927</v>
      </c>
      <c r="BF1478">
        <v>23</v>
      </c>
    </row>
    <row r="1479" spans="1:58" x14ac:dyDescent="0.3">
      <c r="A1479">
        <v>2026</v>
      </c>
      <c r="B1479">
        <v>202605</v>
      </c>
      <c r="C1479">
        <v>5</v>
      </c>
      <c r="D1479" s="14">
        <v>20001621485218</v>
      </c>
      <c r="E1479" t="s">
        <v>2810</v>
      </c>
      <c r="F1479" s="2">
        <v>46144.611724537041</v>
      </c>
      <c r="G1479" s="2">
        <v>46146</v>
      </c>
      <c r="I1479" t="s">
        <v>224</v>
      </c>
      <c r="J1479" t="s">
        <v>230</v>
      </c>
      <c r="L1479" t="s">
        <v>1280</v>
      </c>
      <c r="M1479" t="s">
        <v>1286</v>
      </c>
      <c r="N1479" t="s">
        <v>1281</v>
      </c>
      <c r="O1479" t="s">
        <v>331</v>
      </c>
      <c r="Q1479" t="s">
        <v>8800</v>
      </c>
      <c r="R1479" t="s">
        <v>2809</v>
      </c>
      <c r="S1479" t="s">
        <v>7347</v>
      </c>
      <c r="T1479" t="s">
        <v>7348</v>
      </c>
      <c r="U1479" t="s">
        <v>4796</v>
      </c>
      <c r="V1479" t="s">
        <v>2024</v>
      </c>
      <c r="W1479" t="s">
        <v>245</v>
      </c>
      <c r="X1479" t="s">
        <v>387</v>
      </c>
      <c r="Z1479">
        <v>4</v>
      </c>
      <c r="AA1479" t="s">
        <v>3921</v>
      </c>
      <c r="AB1479" t="s">
        <v>8801</v>
      </c>
      <c r="AC1479">
        <v>46150.849872685183</v>
      </c>
      <c r="AD1479">
        <v>46150</v>
      </c>
      <c r="AE1479" t="s">
        <v>3938</v>
      </c>
      <c r="AG1479" t="s">
        <v>2026</v>
      </c>
      <c r="AH1479">
        <v>6108748516</v>
      </c>
      <c r="AI1479" t="s">
        <v>8802</v>
      </c>
      <c r="AM1479" t="s">
        <v>3925</v>
      </c>
      <c r="AN1479" t="s">
        <v>3926</v>
      </c>
      <c r="AO1479" t="s">
        <v>268</v>
      </c>
      <c r="AP1479" t="s">
        <v>386</v>
      </c>
      <c r="AQ1479" t="s">
        <v>3940</v>
      </c>
      <c r="AU1479" t="s">
        <v>4149</v>
      </c>
      <c r="AV1479" t="s">
        <v>4000</v>
      </c>
      <c r="AW1479" t="s">
        <v>447</v>
      </c>
      <c r="AX1479" t="s">
        <v>446</v>
      </c>
      <c r="AY1479" t="s">
        <v>253</v>
      </c>
      <c r="AZ1479" t="s">
        <v>230</v>
      </c>
      <c r="BA1479" t="s">
        <v>273</v>
      </c>
      <c r="BB1479" t="s">
        <v>380</v>
      </c>
      <c r="BC1479" t="s">
        <v>3927</v>
      </c>
      <c r="BD1479" t="s">
        <v>3927</v>
      </c>
      <c r="BE1479" t="s">
        <v>3927</v>
      </c>
      <c r="BF1479">
        <v>1</v>
      </c>
    </row>
    <row r="1480" spans="1:58" x14ac:dyDescent="0.3">
      <c r="A1480">
        <v>2026</v>
      </c>
      <c r="B1480">
        <v>202605</v>
      </c>
      <c r="C1480">
        <v>5</v>
      </c>
      <c r="D1480" s="14">
        <v>20001621485155</v>
      </c>
      <c r="E1480" t="s">
        <v>2810</v>
      </c>
      <c r="F1480" s="2">
        <v>46144.60533564815</v>
      </c>
      <c r="G1480" s="2">
        <v>46145</v>
      </c>
      <c r="I1480" t="s">
        <v>224</v>
      </c>
      <c r="J1480" t="s">
        <v>230</v>
      </c>
      <c r="L1480" t="s">
        <v>3474</v>
      </c>
      <c r="M1480" t="s">
        <v>309</v>
      </c>
      <c r="N1480" t="s">
        <v>297</v>
      </c>
      <c r="O1480" t="s">
        <v>283</v>
      </c>
      <c r="Q1480" t="s">
        <v>8803</v>
      </c>
      <c r="R1480" t="s">
        <v>2809</v>
      </c>
      <c r="S1480" t="s">
        <v>463</v>
      </c>
      <c r="T1480" t="s">
        <v>464</v>
      </c>
      <c r="U1480" t="s">
        <v>258</v>
      </c>
      <c r="V1480" t="s">
        <v>247</v>
      </c>
      <c r="W1480" t="s">
        <v>245</v>
      </c>
      <c r="X1480" t="s">
        <v>225</v>
      </c>
      <c r="Z1480">
        <v>3</v>
      </c>
      <c r="AA1480" t="s">
        <v>3921</v>
      </c>
      <c r="AB1480" t="s">
        <v>8804</v>
      </c>
      <c r="AC1480">
        <v>46148.623171296298</v>
      </c>
      <c r="AD1480">
        <v>46148</v>
      </c>
      <c r="AE1480" t="s">
        <v>3938</v>
      </c>
      <c r="AG1480" t="s">
        <v>410</v>
      </c>
      <c r="AH1480">
        <v>6108790531</v>
      </c>
      <c r="AI1480" t="s">
        <v>8805</v>
      </c>
      <c r="AM1480" t="s">
        <v>3925</v>
      </c>
      <c r="AN1480" t="s">
        <v>3926</v>
      </c>
      <c r="AO1480" t="s">
        <v>268</v>
      </c>
      <c r="AP1480" t="s">
        <v>386</v>
      </c>
      <c r="AQ1480" t="s">
        <v>3940</v>
      </c>
      <c r="AU1480" t="s">
        <v>4422</v>
      </c>
      <c r="AV1480" t="s">
        <v>4000</v>
      </c>
      <c r="AW1480" t="s">
        <v>320</v>
      </c>
      <c r="AX1480" t="s">
        <v>319</v>
      </c>
      <c r="AY1480" t="s">
        <v>254</v>
      </c>
      <c r="AZ1480" t="s">
        <v>230</v>
      </c>
      <c r="BA1480" t="s">
        <v>395</v>
      </c>
      <c r="BB1480" t="s">
        <v>232</v>
      </c>
      <c r="BC1480" t="s">
        <v>3927</v>
      </c>
      <c r="BD1480" t="s">
        <v>3927</v>
      </c>
      <c r="BE1480" t="s">
        <v>3927</v>
      </c>
      <c r="BF1480">
        <v>9</v>
      </c>
    </row>
    <row r="1481" spans="1:58" x14ac:dyDescent="0.3">
      <c r="A1481">
        <v>2026</v>
      </c>
      <c r="B1481">
        <v>202605</v>
      </c>
      <c r="C1481">
        <v>5</v>
      </c>
      <c r="D1481" s="14">
        <v>20001621483843</v>
      </c>
      <c r="E1481" t="s">
        <v>2810</v>
      </c>
      <c r="F1481" s="2">
        <v>46144.714282407411</v>
      </c>
      <c r="G1481" s="2">
        <v>46145</v>
      </c>
      <c r="I1481" t="s">
        <v>224</v>
      </c>
      <c r="J1481" t="s">
        <v>230</v>
      </c>
      <c r="L1481" t="s">
        <v>8806</v>
      </c>
      <c r="M1481" t="s">
        <v>309</v>
      </c>
      <c r="N1481" t="s">
        <v>297</v>
      </c>
      <c r="O1481" t="s">
        <v>283</v>
      </c>
      <c r="Q1481" t="s">
        <v>8807</v>
      </c>
      <c r="R1481" t="s">
        <v>2809</v>
      </c>
      <c r="S1481" t="s">
        <v>4961</v>
      </c>
      <c r="T1481" t="s">
        <v>4962</v>
      </c>
      <c r="U1481" t="s">
        <v>3034</v>
      </c>
      <c r="V1481" t="s">
        <v>3994</v>
      </c>
      <c r="W1481" t="s">
        <v>245</v>
      </c>
      <c r="X1481" t="s">
        <v>387</v>
      </c>
      <c r="Z1481">
        <v>1</v>
      </c>
      <c r="AA1481" t="s">
        <v>3921</v>
      </c>
      <c r="AB1481" t="s">
        <v>8808</v>
      </c>
      <c r="AC1481">
        <v>46146.750706018516</v>
      </c>
      <c r="AD1481">
        <v>46146</v>
      </c>
      <c r="AE1481" t="s">
        <v>3938</v>
      </c>
      <c r="AG1481" t="s">
        <v>5173</v>
      </c>
      <c r="AH1481">
        <v>6108826742</v>
      </c>
      <c r="AI1481" t="s">
        <v>8809</v>
      </c>
      <c r="AM1481" t="s">
        <v>3925</v>
      </c>
      <c r="AN1481" t="s">
        <v>3926</v>
      </c>
      <c r="AO1481" t="s">
        <v>268</v>
      </c>
      <c r="AP1481" t="s">
        <v>386</v>
      </c>
      <c r="AQ1481" t="s">
        <v>3940</v>
      </c>
      <c r="AU1481" t="s">
        <v>8625</v>
      </c>
      <c r="AV1481" t="s">
        <v>4000</v>
      </c>
      <c r="AW1481" t="s">
        <v>447</v>
      </c>
      <c r="AX1481" t="s">
        <v>446</v>
      </c>
      <c r="AY1481" t="s">
        <v>253</v>
      </c>
      <c r="AZ1481" t="s">
        <v>230</v>
      </c>
      <c r="BA1481" t="s">
        <v>395</v>
      </c>
      <c r="BB1481" t="s">
        <v>380</v>
      </c>
      <c r="BC1481" t="s">
        <v>3927</v>
      </c>
      <c r="BD1481" t="s">
        <v>3927</v>
      </c>
      <c r="BE1481" t="s">
        <v>3927</v>
      </c>
      <c r="BF1481">
        <v>9</v>
      </c>
    </row>
    <row r="1482" spans="1:58" x14ac:dyDescent="0.3">
      <c r="A1482">
        <v>2026</v>
      </c>
      <c r="B1482">
        <v>202605</v>
      </c>
      <c r="C1482">
        <v>5</v>
      </c>
      <c r="D1482" s="14">
        <v>20001621483520</v>
      </c>
      <c r="E1482" t="s">
        <v>2810</v>
      </c>
      <c r="F1482" s="2">
        <v>46144.654293981483</v>
      </c>
      <c r="G1482" s="2">
        <v>46147</v>
      </c>
      <c r="I1482" t="s">
        <v>224</v>
      </c>
      <c r="J1482" t="s">
        <v>230</v>
      </c>
      <c r="L1482" t="s">
        <v>3140</v>
      </c>
      <c r="M1482" t="s">
        <v>1336</v>
      </c>
      <c r="N1482" t="s">
        <v>546</v>
      </c>
      <c r="O1482" t="s">
        <v>554</v>
      </c>
      <c r="Q1482" t="s">
        <v>8810</v>
      </c>
      <c r="R1482" t="s">
        <v>2809</v>
      </c>
      <c r="S1482" t="s">
        <v>8659</v>
      </c>
      <c r="T1482" t="s">
        <v>8660</v>
      </c>
      <c r="U1482" t="s">
        <v>4796</v>
      </c>
      <c r="V1482" t="s">
        <v>2024</v>
      </c>
      <c r="W1482" t="s">
        <v>245</v>
      </c>
      <c r="X1482" t="s">
        <v>387</v>
      </c>
      <c r="Z1482">
        <v>4</v>
      </c>
      <c r="AA1482" t="s">
        <v>3921</v>
      </c>
      <c r="AB1482" t="s">
        <v>8811</v>
      </c>
      <c r="AC1482">
        <v>46153.691134259258</v>
      </c>
      <c r="AD1482">
        <v>46151</v>
      </c>
      <c r="AE1482" t="s">
        <v>3938</v>
      </c>
      <c r="AG1482" t="s">
        <v>6332</v>
      </c>
      <c r="AH1482">
        <v>6108818802</v>
      </c>
      <c r="AI1482" t="s">
        <v>8812</v>
      </c>
      <c r="AM1482" t="s">
        <v>3925</v>
      </c>
      <c r="AN1482" t="s">
        <v>3926</v>
      </c>
      <c r="AO1482" t="s">
        <v>268</v>
      </c>
      <c r="AP1482" t="s">
        <v>853</v>
      </c>
      <c r="AQ1482" t="s">
        <v>3940</v>
      </c>
      <c r="AU1482" t="s">
        <v>4220</v>
      </c>
      <c r="AV1482" t="s">
        <v>4000</v>
      </c>
      <c r="AW1482" t="s">
        <v>447</v>
      </c>
      <c r="AX1482" t="s">
        <v>446</v>
      </c>
      <c r="AY1482" t="s">
        <v>253</v>
      </c>
      <c r="AZ1482" t="s">
        <v>230</v>
      </c>
      <c r="BA1482" t="s">
        <v>395</v>
      </c>
      <c r="BB1482" t="s">
        <v>380</v>
      </c>
      <c r="BC1482" t="s">
        <v>3927</v>
      </c>
      <c r="BD1482" t="s">
        <v>3927</v>
      </c>
      <c r="BE1482" t="s">
        <v>3927</v>
      </c>
      <c r="BF1482">
        <v>9</v>
      </c>
    </row>
    <row r="1483" spans="1:58" x14ac:dyDescent="0.3">
      <c r="A1483">
        <v>2026</v>
      </c>
      <c r="B1483">
        <v>202605</v>
      </c>
      <c r="C1483">
        <v>5</v>
      </c>
      <c r="D1483" s="14">
        <v>20001621482429</v>
      </c>
      <c r="E1483" t="s">
        <v>2810</v>
      </c>
      <c r="F1483" s="2">
        <v>46144.638495370367</v>
      </c>
      <c r="G1483" s="2">
        <v>46145</v>
      </c>
      <c r="I1483" t="s">
        <v>224</v>
      </c>
      <c r="J1483" t="s">
        <v>230</v>
      </c>
      <c r="L1483" t="s">
        <v>657</v>
      </c>
      <c r="M1483" t="s">
        <v>309</v>
      </c>
      <c r="N1483" t="s">
        <v>297</v>
      </c>
      <c r="O1483" t="s">
        <v>283</v>
      </c>
      <c r="Q1483" t="s">
        <v>8813</v>
      </c>
      <c r="R1483" t="s">
        <v>2809</v>
      </c>
      <c r="S1483" t="s">
        <v>302</v>
      </c>
      <c r="T1483" t="s">
        <v>303</v>
      </c>
      <c r="U1483" t="s">
        <v>258</v>
      </c>
      <c r="V1483" t="s">
        <v>247</v>
      </c>
      <c r="W1483" t="s">
        <v>245</v>
      </c>
      <c r="X1483" t="s">
        <v>225</v>
      </c>
      <c r="Z1483">
        <v>3</v>
      </c>
      <c r="AA1483" t="s">
        <v>3921</v>
      </c>
      <c r="AB1483" t="s">
        <v>8814</v>
      </c>
      <c r="AC1483">
        <v>46148.623171296298</v>
      </c>
      <c r="AD1483">
        <v>46148</v>
      </c>
      <c r="AE1483" t="s">
        <v>3938</v>
      </c>
      <c r="AG1483" t="s">
        <v>248</v>
      </c>
      <c r="AH1483">
        <v>6106568299</v>
      </c>
      <c r="AI1483" t="s">
        <v>8815</v>
      </c>
      <c r="AM1483" t="s">
        <v>3925</v>
      </c>
      <c r="AN1483" t="s">
        <v>3926</v>
      </c>
      <c r="AO1483" t="s">
        <v>268</v>
      </c>
      <c r="AP1483" t="s">
        <v>386</v>
      </c>
      <c r="AQ1483" t="s">
        <v>3940</v>
      </c>
      <c r="AU1483" t="s">
        <v>4422</v>
      </c>
      <c r="AV1483" t="s">
        <v>4000</v>
      </c>
      <c r="AW1483" t="s">
        <v>227</v>
      </c>
      <c r="AX1483" t="s">
        <v>226</v>
      </c>
      <c r="AY1483" t="s">
        <v>254</v>
      </c>
      <c r="AZ1483" t="s">
        <v>230</v>
      </c>
      <c r="BA1483" t="s">
        <v>344</v>
      </c>
      <c r="BB1483" t="s">
        <v>232</v>
      </c>
      <c r="BC1483" t="s">
        <v>3927</v>
      </c>
      <c r="BD1483" t="s">
        <v>3927</v>
      </c>
      <c r="BE1483" t="s">
        <v>3927</v>
      </c>
      <c r="BF1483">
        <v>16</v>
      </c>
    </row>
    <row r="1484" spans="1:58" x14ac:dyDescent="0.3">
      <c r="A1484">
        <v>2026</v>
      </c>
      <c r="B1484">
        <v>202605</v>
      </c>
      <c r="C1484">
        <v>5</v>
      </c>
      <c r="D1484" s="14">
        <v>20001621481896</v>
      </c>
      <c r="E1484" t="s">
        <v>2810</v>
      </c>
      <c r="F1484" s="2">
        <v>46144.72934027778</v>
      </c>
      <c r="G1484" s="2">
        <v>46145</v>
      </c>
      <c r="I1484" t="s">
        <v>224</v>
      </c>
      <c r="J1484" t="s">
        <v>230</v>
      </c>
      <c r="L1484" t="s">
        <v>3337</v>
      </c>
      <c r="M1484" t="s">
        <v>309</v>
      </c>
      <c r="N1484" t="s">
        <v>297</v>
      </c>
      <c r="O1484" t="s">
        <v>283</v>
      </c>
      <c r="Q1484" t="s">
        <v>8816</v>
      </c>
      <c r="R1484" t="s">
        <v>2809</v>
      </c>
      <c r="S1484" t="s">
        <v>5517</v>
      </c>
      <c r="T1484" t="s">
        <v>5518</v>
      </c>
      <c r="U1484" t="s">
        <v>3034</v>
      </c>
      <c r="V1484" t="s">
        <v>3994</v>
      </c>
      <c r="W1484" t="s">
        <v>245</v>
      </c>
      <c r="X1484" t="s">
        <v>225</v>
      </c>
      <c r="Z1484">
        <v>1</v>
      </c>
      <c r="AA1484" t="s">
        <v>3921</v>
      </c>
      <c r="AB1484" t="s">
        <v>8817</v>
      </c>
      <c r="AC1484">
        <v>46146.750706018516</v>
      </c>
      <c r="AD1484">
        <v>46146</v>
      </c>
      <c r="AE1484" t="s">
        <v>3938</v>
      </c>
      <c r="AG1484" t="s">
        <v>5173</v>
      </c>
      <c r="AH1484">
        <v>6108822761</v>
      </c>
      <c r="AI1484" t="s">
        <v>8818</v>
      </c>
      <c r="AM1484" t="s">
        <v>3925</v>
      </c>
      <c r="AN1484" t="s">
        <v>3926</v>
      </c>
      <c r="AO1484" t="s">
        <v>268</v>
      </c>
      <c r="AP1484" t="s">
        <v>304</v>
      </c>
      <c r="AQ1484" t="s">
        <v>3940</v>
      </c>
      <c r="AU1484" t="s">
        <v>8625</v>
      </c>
      <c r="AV1484" t="s">
        <v>4000</v>
      </c>
      <c r="AW1484" t="s">
        <v>227</v>
      </c>
      <c r="AX1484" t="s">
        <v>226</v>
      </c>
      <c r="AY1484" t="s">
        <v>254</v>
      </c>
      <c r="AZ1484" t="s">
        <v>230</v>
      </c>
      <c r="BA1484" t="s">
        <v>395</v>
      </c>
      <c r="BB1484" t="s">
        <v>380</v>
      </c>
      <c r="BC1484" t="s">
        <v>3927</v>
      </c>
      <c r="BD1484" t="s">
        <v>3927</v>
      </c>
      <c r="BE1484" t="s">
        <v>3927</v>
      </c>
      <c r="BF1484">
        <v>9</v>
      </c>
    </row>
    <row r="1485" spans="1:58" x14ac:dyDescent="0.3">
      <c r="A1485">
        <v>2026</v>
      </c>
      <c r="B1485">
        <v>202605</v>
      </c>
      <c r="C1485">
        <v>5</v>
      </c>
      <c r="D1485" s="14">
        <v>20001621481318</v>
      </c>
      <c r="E1485" t="s">
        <v>2810</v>
      </c>
      <c r="F1485" s="2">
        <v>46144.623414351852</v>
      </c>
      <c r="G1485" s="2">
        <v>46147</v>
      </c>
      <c r="I1485" t="s">
        <v>224</v>
      </c>
      <c r="J1485" t="s">
        <v>230</v>
      </c>
      <c r="L1485" t="s">
        <v>3727</v>
      </c>
      <c r="M1485" t="s">
        <v>902</v>
      </c>
      <c r="N1485" t="s">
        <v>752</v>
      </c>
      <c r="O1485" t="s">
        <v>623</v>
      </c>
      <c r="Q1485" t="s">
        <v>8819</v>
      </c>
      <c r="R1485" t="s">
        <v>2809</v>
      </c>
      <c r="S1485" t="s">
        <v>5517</v>
      </c>
      <c r="T1485" t="s">
        <v>5518</v>
      </c>
      <c r="U1485" t="s">
        <v>3034</v>
      </c>
      <c r="V1485" t="s">
        <v>3994</v>
      </c>
      <c r="W1485" t="s">
        <v>245</v>
      </c>
      <c r="X1485" t="s">
        <v>387</v>
      </c>
      <c r="Z1485">
        <v>1</v>
      </c>
      <c r="AA1485" t="s">
        <v>3921</v>
      </c>
      <c r="AB1485" t="s">
        <v>8820</v>
      </c>
      <c r="AC1485">
        <v>46148.683530092596</v>
      </c>
      <c r="AD1485">
        <v>46148</v>
      </c>
      <c r="AE1485" t="s">
        <v>3938</v>
      </c>
      <c r="AG1485" t="s">
        <v>5173</v>
      </c>
      <c r="AH1485">
        <v>1004330454</v>
      </c>
      <c r="AI1485" t="s">
        <v>8821</v>
      </c>
      <c r="AM1485" t="s">
        <v>3925</v>
      </c>
      <c r="AN1485" t="s">
        <v>3926</v>
      </c>
      <c r="AO1485" t="s">
        <v>268</v>
      </c>
      <c r="AP1485" t="s">
        <v>386</v>
      </c>
      <c r="AQ1485" t="s">
        <v>3940</v>
      </c>
      <c r="AU1485" t="s">
        <v>4282</v>
      </c>
      <c r="AV1485" t="s">
        <v>4000</v>
      </c>
      <c r="AW1485" t="s">
        <v>447</v>
      </c>
      <c r="AX1485" t="s">
        <v>446</v>
      </c>
      <c r="AY1485" t="s">
        <v>253</v>
      </c>
      <c r="AZ1485" t="s">
        <v>230</v>
      </c>
      <c r="BA1485" t="s">
        <v>273</v>
      </c>
      <c r="BB1485" t="s">
        <v>380</v>
      </c>
      <c r="BC1485" t="s">
        <v>3927</v>
      </c>
      <c r="BD1485" t="s">
        <v>3927</v>
      </c>
      <c r="BE1485" t="s">
        <v>3927</v>
      </c>
      <c r="BF1485">
        <v>23</v>
      </c>
    </row>
    <row r="1486" spans="1:58" x14ac:dyDescent="0.3">
      <c r="A1486">
        <v>2026</v>
      </c>
      <c r="B1486">
        <v>202605</v>
      </c>
      <c r="C1486">
        <v>5</v>
      </c>
      <c r="D1486" s="14">
        <v>20001621480811</v>
      </c>
      <c r="E1486" t="s">
        <v>2810</v>
      </c>
      <c r="F1486" s="2">
        <v>46144.708310185182</v>
      </c>
      <c r="G1486" s="2">
        <v>46147</v>
      </c>
      <c r="I1486" t="s">
        <v>224</v>
      </c>
      <c r="J1486" t="s">
        <v>230</v>
      </c>
      <c r="L1486" t="s">
        <v>8822</v>
      </c>
      <c r="M1486" t="s">
        <v>309</v>
      </c>
      <c r="N1486" t="s">
        <v>297</v>
      </c>
      <c r="O1486" t="s">
        <v>283</v>
      </c>
      <c r="Q1486" t="s">
        <v>8823</v>
      </c>
      <c r="R1486" t="s">
        <v>2809</v>
      </c>
      <c r="S1486" t="s">
        <v>7831</v>
      </c>
      <c r="T1486" t="s">
        <v>7832</v>
      </c>
      <c r="U1486" t="s">
        <v>4796</v>
      </c>
      <c r="V1486" t="s">
        <v>2024</v>
      </c>
      <c r="W1486" t="s">
        <v>245</v>
      </c>
      <c r="X1486" t="s">
        <v>387</v>
      </c>
      <c r="Z1486">
        <v>4</v>
      </c>
      <c r="AA1486" t="s">
        <v>3921</v>
      </c>
      <c r="AB1486" t="s">
        <v>8824</v>
      </c>
      <c r="AC1486">
        <v>46153.691134259258</v>
      </c>
      <c r="AD1486">
        <v>46151</v>
      </c>
      <c r="AE1486" t="s">
        <v>3938</v>
      </c>
      <c r="AG1486" t="s">
        <v>6332</v>
      </c>
      <c r="AH1486">
        <v>6105814192</v>
      </c>
      <c r="AI1486" t="s">
        <v>8825</v>
      </c>
      <c r="AM1486" t="s">
        <v>3925</v>
      </c>
      <c r="AN1486" t="s">
        <v>3926</v>
      </c>
      <c r="AO1486" t="s">
        <v>268</v>
      </c>
      <c r="AP1486" t="s">
        <v>304</v>
      </c>
      <c r="AQ1486" t="s">
        <v>3940</v>
      </c>
      <c r="AU1486" t="s">
        <v>4220</v>
      </c>
      <c r="AV1486" t="s">
        <v>4000</v>
      </c>
      <c r="AW1486" t="s">
        <v>447</v>
      </c>
      <c r="AX1486" t="s">
        <v>446</v>
      </c>
      <c r="AY1486" t="s">
        <v>253</v>
      </c>
      <c r="AZ1486" t="s">
        <v>230</v>
      </c>
      <c r="BA1486" t="s">
        <v>273</v>
      </c>
      <c r="BB1486" t="s">
        <v>380</v>
      </c>
      <c r="BC1486" t="s">
        <v>3927</v>
      </c>
      <c r="BD1486" t="s">
        <v>3927</v>
      </c>
      <c r="BE1486" t="s">
        <v>3927</v>
      </c>
      <c r="BF1486">
        <v>1</v>
      </c>
    </row>
    <row r="1487" spans="1:58" x14ac:dyDescent="0.3">
      <c r="A1487">
        <v>2026</v>
      </c>
      <c r="B1487">
        <v>202605</v>
      </c>
      <c r="C1487">
        <v>5</v>
      </c>
      <c r="D1487" s="14">
        <v>20001621480626</v>
      </c>
      <c r="E1487" t="s">
        <v>2810</v>
      </c>
      <c r="F1487" s="2">
        <v>46144.673263888886</v>
      </c>
      <c r="G1487" s="2">
        <v>46147</v>
      </c>
      <c r="I1487" t="s">
        <v>224</v>
      </c>
      <c r="J1487" t="s">
        <v>230</v>
      </c>
      <c r="L1487" t="s">
        <v>2893</v>
      </c>
      <c r="M1487" t="s">
        <v>334</v>
      </c>
      <c r="N1487" t="s">
        <v>322</v>
      </c>
      <c r="O1487" t="s">
        <v>331</v>
      </c>
      <c r="Q1487" t="s">
        <v>8826</v>
      </c>
      <c r="R1487" t="s">
        <v>2809</v>
      </c>
      <c r="S1487" t="s">
        <v>6865</v>
      </c>
      <c r="T1487" t="s">
        <v>6866</v>
      </c>
      <c r="U1487" t="s">
        <v>4796</v>
      </c>
      <c r="V1487" t="s">
        <v>2024</v>
      </c>
      <c r="W1487" t="s">
        <v>245</v>
      </c>
      <c r="X1487" t="s">
        <v>225</v>
      </c>
      <c r="Z1487">
        <v>4</v>
      </c>
      <c r="AA1487" t="s">
        <v>3921</v>
      </c>
      <c r="AB1487" t="s">
        <v>8827</v>
      </c>
      <c r="AC1487">
        <v>46153.691134259258</v>
      </c>
      <c r="AD1487">
        <v>46151</v>
      </c>
      <c r="AE1487" t="s">
        <v>3938</v>
      </c>
      <c r="AG1487" t="s">
        <v>2026</v>
      </c>
      <c r="AH1487">
        <v>6108814832</v>
      </c>
      <c r="AI1487" t="s">
        <v>8828</v>
      </c>
      <c r="AM1487" t="s">
        <v>3925</v>
      </c>
      <c r="AN1487" t="s">
        <v>3926</v>
      </c>
      <c r="AO1487" t="s">
        <v>268</v>
      </c>
      <c r="AP1487" t="s">
        <v>304</v>
      </c>
      <c r="AQ1487" t="s">
        <v>3940</v>
      </c>
      <c r="AU1487" t="s">
        <v>4220</v>
      </c>
      <c r="AV1487" t="s">
        <v>4000</v>
      </c>
      <c r="AW1487" t="s">
        <v>320</v>
      </c>
      <c r="AX1487" t="s">
        <v>319</v>
      </c>
      <c r="AY1487" t="s">
        <v>254</v>
      </c>
      <c r="AZ1487" t="s">
        <v>230</v>
      </c>
      <c r="BA1487" t="s">
        <v>395</v>
      </c>
      <c r="BB1487" t="s">
        <v>380</v>
      </c>
      <c r="BC1487" t="s">
        <v>3927</v>
      </c>
      <c r="BD1487" t="s">
        <v>3927</v>
      </c>
      <c r="BE1487" t="s">
        <v>3927</v>
      </c>
      <c r="BF1487">
        <v>9</v>
      </c>
    </row>
    <row r="1488" spans="1:58" x14ac:dyDescent="0.3">
      <c r="A1488">
        <v>2026</v>
      </c>
      <c r="B1488">
        <v>202605</v>
      </c>
      <c r="C1488">
        <v>5</v>
      </c>
      <c r="D1488" s="14">
        <v>20001621480492</v>
      </c>
      <c r="E1488" t="s">
        <v>2810</v>
      </c>
      <c r="F1488" s="2">
        <v>46144.648402777777</v>
      </c>
      <c r="G1488" s="2">
        <v>46145</v>
      </c>
      <c r="I1488" t="s">
        <v>224</v>
      </c>
      <c r="J1488" t="s">
        <v>230</v>
      </c>
      <c r="L1488" t="s">
        <v>640</v>
      </c>
      <c r="M1488" t="s">
        <v>309</v>
      </c>
      <c r="N1488" t="s">
        <v>297</v>
      </c>
      <c r="O1488" t="s">
        <v>283</v>
      </c>
      <c r="Q1488" t="s">
        <v>646</v>
      </c>
      <c r="R1488" t="s">
        <v>2809</v>
      </c>
      <c r="S1488" t="s">
        <v>302</v>
      </c>
      <c r="T1488" t="s">
        <v>303</v>
      </c>
      <c r="U1488" t="s">
        <v>258</v>
      </c>
      <c r="V1488" t="s">
        <v>247</v>
      </c>
      <c r="W1488" t="s">
        <v>245</v>
      </c>
      <c r="X1488" t="s">
        <v>225</v>
      </c>
      <c r="Z1488">
        <v>3</v>
      </c>
      <c r="AA1488" t="s">
        <v>3921</v>
      </c>
      <c r="AB1488" t="s">
        <v>8829</v>
      </c>
      <c r="AC1488">
        <v>46148.623171296298</v>
      </c>
      <c r="AD1488">
        <v>46148</v>
      </c>
      <c r="AE1488" t="s">
        <v>3938</v>
      </c>
      <c r="AG1488" t="s">
        <v>248</v>
      </c>
      <c r="AH1488">
        <v>6108822733</v>
      </c>
      <c r="AI1488" t="s">
        <v>8830</v>
      </c>
      <c r="AM1488" t="s">
        <v>3925</v>
      </c>
      <c r="AN1488" t="s">
        <v>3926</v>
      </c>
      <c r="AO1488" t="s">
        <v>268</v>
      </c>
      <c r="AP1488" t="s">
        <v>386</v>
      </c>
      <c r="AQ1488" t="s">
        <v>3940</v>
      </c>
      <c r="AU1488" t="s">
        <v>4422</v>
      </c>
      <c r="AV1488" t="s">
        <v>4000</v>
      </c>
      <c r="AW1488" t="s">
        <v>320</v>
      </c>
      <c r="AX1488" t="s">
        <v>319</v>
      </c>
      <c r="AY1488" t="s">
        <v>254</v>
      </c>
      <c r="AZ1488" t="s">
        <v>230</v>
      </c>
      <c r="BA1488" t="s">
        <v>395</v>
      </c>
      <c r="BB1488" t="s">
        <v>380</v>
      </c>
      <c r="BC1488" t="s">
        <v>3927</v>
      </c>
      <c r="BD1488" t="s">
        <v>3927</v>
      </c>
      <c r="BE1488" t="s">
        <v>3927</v>
      </c>
      <c r="BF1488">
        <v>9</v>
      </c>
    </row>
    <row r="1489" spans="1:58" x14ac:dyDescent="0.3">
      <c r="A1489">
        <v>2026</v>
      </c>
      <c r="B1489">
        <v>202605</v>
      </c>
      <c r="C1489">
        <v>5</v>
      </c>
      <c r="D1489" s="14">
        <v>20001621479930</v>
      </c>
      <c r="E1489" t="s">
        <v>2810</v>
      </c>
      <c r="F1489" s="2">
        <v>46144.581620370373</v>
      </c>
      <c r="G1489" s="2">
        <v>46146</v>
      </c>
      <c r="I1489" t="s">
        <v>224</v>
      </c>
      <c r="J1489" t="s">
        <v>230</v>
      </c>
      <c r="L1489" t="s">
        <v>8831</v>
      </c>
      <c r="M1489" t="s">
        <v>261</v>
      </c>
      <c r="N1489" t="s">
        <v>237</v>
      </c>
      <c r="O1489" t="s">
        <v>257</v>
      </c>
      <c r="Q1489" t="s">
        <v>8832</v>
      </c>
      <c r="R1489" t="s">
        <v>2809</v>
      </c>
      <c r="S1489" t="s">
        <v>6208</v>
      </c>
      <c r="T1489" t="s">
        <v>6209</v>
      </c>
      <c r="U1489" t="s">
        <v>4796</v>
      </c>
      <c r="V1489" t="s">
        <v>2024</v>
      </c>
      <c r="W1489" t="s">
        <v>245</v>
      </c>
      <c r="X1489" t="s">
        <v>225</v>
      </c>
      <c r="Z1489">
        <v>4</v>
      </c>
      <c r="AA1489" t="s">
        <v>3921</v>
      </c>
      <c r="AB1489" t="s">
        <v>8833</v>
      </c>
      <c r="AC1489">
        <v>46150.849872685183</v>
      </c>
      <c r="AD1489">
        <v>46150</v>
      </c>
      <c r="AE1489" t="s">
        <v>3938</v>
      </c>
      <c r="AG1489" t="s">
        <v>2026</v>
      </c>
      <c r="AH1489">
        <v>6108814788</v>
      </c>
      <c r="AI1489" t="s">
        <v>8834</v>
      </c>
      <c r="AM1489" t="s">
        <v>3925</v>
      </c>
      <c r="AN1489" t="s">
        <v>3926</v>
      </c>
      <c r="AO1489" t="s">
        <v>268</v>
      </c>
      <c r="AP1489" t="s">
        <v>693</v>
      </c>
      <c r="AQ1489" t="s">
        <v>3940</v>
      </c>
      <c r="AU1489" t="s">
        <v>4149</v>
      </c>
      <c r="AV1489" t="s">
        <v>4000</v>
      </c>
      <c r="AW1489" t="s">
        <v>320</v>
      </c>
      <c r="AX1489" t="s">
        <v>319</v>
      </c>
      <c r="AY1489" t="s">
        <v>254</v>
      </c>
      <c r="AZ1489" t="s">
        <v>230</v>
      </c>
      <c r="BA1489" t="s">
        <v>395</v>
      </c>
      <c r="BB1489" t="s">
        <v>380</v>
      </c>
      <c r="BC1489" t="s">
        <v>3927</v>
      </c>
      <c r="BD1489" t="s">
        <v>3927</v>
      </c>
      <c r="BE1489" t="s">
        <v>3927</v>
      </c>
      <c r="BF1489">
        <v>9</v>
      </c>
    </row>
    <row r="1490" spans="1:58" x14ac:dyDescent="0.3">
      <c r="A1490">
        <v>2026</v>
      </c>
      <c r="B1490">
        <v>202605</v>
      </c>
      <c r="C1490">
        <v>5</v>
      </c>
      <c r="D1490" s="14">
        <v>20001621479852</v>
      </c>
      <c r="E1490" t="s">
        <v>2810</v>
      </c>
      <c r="F1490" s="2">
        <v>46144.715370370373</v>
      </c>
      <c r="G1490" s="2">
        <v>46146</v>
      </c>
      <c r="I1490" t="s">
        <v>224</v>
      </c>
      <c r="J1490" t="s">
        <v>230</v>
      </c>
      <c r="L1490" t="s">
        <v>1438</v>
      </c>
      <c r="M1490" t="s">
        <v>261</v>
      </c>
      <c r="N1490" t="s">
        <v>237</v>
      </c>
      <c r="O1490" t="s">
        <v>257</v>
      </c>
      <c r="Q1490" t="s">
        <v>8835</v>
      </c>
      <c r="R1490" t="s">
        <v>2809</v>
      </c>
      <c r="S1490" t="s">
        <v>302</v>
      </c>
      <c r="T1490" t="s">
        <v>303</v>
      </c>
      <c r="U1490" t="s">
        <v>258</v>
      </c>
      <c r="V1490" t="s">
        <v>247</v>
      </c>
      <c r="W1490" t="s">
        <v>245</v>
      </c>
      <c r="X1490" t="s">
        <v>225</v>
      </c>
      <c r="Z1490">
        <v>2</v>
      </c>
      <c r="AA1490" t="s">
        <v>3921</v>
      </c>
      <c r="AB1490" t="s">
        <v>8836</v>
      </c>
      <c r="AC1490">
        <v>46148.623171296298</v>
      </c>
      <c r="AD1490">
        <v>46148</v>
      </c>
      <c r="AE1490" t="s">
        <v>3938</v>
      </c>
      <c r="AG1490" t="s">
        <v>248</v>
      </c>
      <c r="AH1490">
        <v>6108784715</v>
      </c>
      <c r="AI1490" t="s">
        <v>8837</v>
      </c>
      <c r="AM1490" t="s">
        <v>3925</v>
      </c>
      <c r="AN1490" t="s">
        <v>3926</v>
      </c>
      <c r="AO1490" t="s">
        <v>268</v>
      </c>
      <c r="AP1490" t="s">
        <v>330</v>
      </c>
      <c r="AQ1490" t="s">
        <v>3940</v>
      </c>
      <c r="AU1490" t="s">
        <v>4422</v>
      </c>
      <c r="AV1490" t="s">
        <v>4000</v>
      </c>
      <c r="AW1490" t="s">
        <v>320</v>
      </c>
      <c r="AX1490" t="s">
        <v>319</v>
      </c>
      <c r="AY1490" t="s">
        <v>254</v>
      </c>
      <c r="AZ1490" t="s">
        <v>230</v>
      </c>
      <c r="BA1490" t="s">
        <v>395</v>
      </c>
      <c r="BB1490" t="s">
        <v>380</v>
      </c>
      <c r="BC1490" t="s">
        <v>3927</v>
      </c>
      <c r="BD1490" t="s">
        <v>3927</v>
      </c>
      <c r="BE1490" t="s">
        <v>3927</v>
      </c>
      <c r="BF1490">
        <v>9</v>
      </c>
    </row>
    <row r="1491" spans="1:58" x14ac:dyDescent="0.3">
      <c r="A1491">
        <v>2026</v>
      </c>
      <c r="B1491">
        <v>202605</v>
      </c>
      <c r="C1491">
        <v>5</v>
      </c>
      <c r="D1491" s="14">
        <v>20001621479469</v>
      </c>
      <c r="E1491" t="s">
        <v>2810</v>
      </c>
      <c r="F1491" s="2">
        <v>46144.644583333335</v>
      </c>
      <c r="G1491" s="2">
        <v>46149</v>
      </c>
      <c r="I1491" t="s">
        <v>224</v>
      </c>
      <c r="J1491" t="s">
        <v>230</v>
      </c>
      <c r="L1491" t="s">
        <v>1305</v>
      </c>
      <c r="M1491" t="s">
        <v>309</v>
      </c>
      <c r="N1491" t="s">
        <v>297</v>
      </c>
      <c r="O1491" t="s">
        <v>283</v>
      </c>
      <c r="Q1491" t="s">
        <v>8838</v>
      </c>
      <c r="R1491" t="s">
        <v>2809</v>
      </c>
      <c r="S1491" t="s">
        <v>674</v>
      </c>
      <c r="T1491" t="s">
        <v>675</v>
      </c>
      <c r="U1491" t="s">
        <v>258</v>
      </c>
      <c r="V1491" t="s">
        <v>247</v>
      </c>
      <c r="W1491" t="s">
        <v>245</v>
      </c>
      <c r="X1491" t="s">
        <v>387</v>
      </c>
      <c r="Z1491">
        <v>1</v>
      </c>
      <c r="AA1491" t="s">
        <v>3921</v>
      </c>
      <c r="AB1491" t="s">
        <v>8839</v>
      </c>
      <c r="AC1491">
        <v>46150.616296296299</v>
      </c>
      <c r="AD1491">
        <v>46150</v>
      </c>
      <c r="AE1491" t="s">
        <v>3938</v>
      </c>
      <c r="AG1491" t="s">
        <v>359</v>
      </c>
      <c r="AH1491">
        <v>6064985823</v>
      </c>
      <c r="AI1491" t="s">
        <v>8840</v>
      </c>
      <c r="AM1491" t="s">
        <v>3925</v>
      </c>
      <c r="AN1491" t="s">
        <v>3926</v>
      </c>
      <c r="AO1491" t="s">
        <v>268</v>
      </c>
      <c r="AP1491" t="s">
        <v>249</v>
      </c>
      <c r="AQ1491" t="s">
        <v>3940</v>
      </c>
      <c r="AU1491" t="s">
        <v>4149</v>
      </c>
      <c r="AV1491" t="s">
        <v>4000</v>
      </c>
      <c r="AW1491" t="s">
        <v>447</v>
      </c>
      <c r="AX1491" t="s">
        <v>446</v>
      </c>
      <c r="AY1491" t="s">
        <v>253</v>
      </c>
      <c r="AZ1491" t="s">
        <v>230</v>
      </c>
      <c r="BA1491" t="s">
        <v>344</v>
      </c>
      <c r="BB1491" t="s">
        <v>232</v>
      </c>
      <c r="BC1491" t="s">
        <v>3927</v>
      </c>
      <c r="BD1491" t="s">
        <v>3927</v>
      </c>
      <c r="BE1491" t="s">
        <v>3927</v>
      </c>
      <c r="BF1491">
        <v>5</v>
      </c>
    </row>
    <row r="1492" spans="1:58" x14ac:dyDescent="0.3">
      <c r="A1492">
        <v>2026</v>
      </c>
      <c r="B1492">
        <v>202605</v>
      </c>
      <c r="C1492">
        <v>5</v>
      </c>
      <c r="D1492" s="14">
        <v>20001621477055</v>
      </c>
      <c r="E1492" t="s">
        <v>2810</v>
      </c>
      <c r="F1492" s="2">
        <v>46144.659988425927</v>
      </c>
      <c r="G1492" s="2">
        <v>46146</v>
      </c>
      <c r="I1492" t="s">
        <v>224</v>
      </c>
      <c r="J1492" t="s">
        <v>230</v>
      </c>
      <c r="M1492" t="s">
        <v>309</v>
      </c>
      <c r="N1492" t="s">
        <v>297</v>
      </c>
      <c r="O1492" t="s">
        <v>283</v>
      </c>
      <c r="Q1492" t="s">
        <v>8841</v>
      </c>
      <c r="R1492" t="s">
        <v>2809</v>
      </c>
      <c r="S1492" t="s">
        <v>4807</v>
      </c>
      <c r="T1492" t="s">
        <v>4808</v>
      </c>
      <c r="U1492" t="s">
        <v>3034</v>
      </c>
      <c r="V1492" t="s">
        <v>4809</v>
      </c>
      <c r="W1492" t="s">
        <v>245</v>
      </c>
      <c r="X1492" t="s">
        <v>387</v>
      </c>
      <c r="Z1492">
        <v>0</v>
      </c>
      <c r="AA1492" t="s">
        <v>3921</v>
      </c>
      <c r="AB1492" t="s">
        <v>4810</v>
      </c>
      <c r="AC1492">
        <v>46147.474293981482</v>
      </c>
      <c r="AD1492">
        <v>46146</v>
      </c>
      <c r="AE1492" t="s">
        <v>4811</v>
      </c>
      <c r="AG1492" t="s">
        <v>4812</v>
      </c>
      <c r="AH1492">
        <v>6108808807</v>
      </c>
      <c r="AI1492" t="s">
        <v>8842</v>
      </c>
      <c r="AM1492" t="s">
        <v>3925</v>
      </c>
      <c r="AN1492" t="s">
        <v>3926</v>
      </c>
      <c r="AO1492" t="s">
        <v>4814</v>
      </c>
      <c r="AP1492" t="s">
        <v>853</v>
      </c>
      <c r="AQ1492" t="s">
        <v>4815</v>
      </c>
      <c r="AU1492" t="s">
        <v>8271</v>
      </c>
      <c r="AV1492" t="s">
        <v>4817</v>
      </c>
      <c r="AW1492" t="s">
        <v>4955</v>
      </c>
      <c r="AX1492" t="s">
        <v>4956</v>
      </c>
      <c r="AY1492" t="s">
        <v>253</v>
      </c>
      <c r="AZ1492" t="s">
        <v>230</v>
      </c>
      <c r="BA1492" t="s">
        <v>273</v>
      </c>
      <c r="BB1492" t="s">
        <v>380</v>
      </c>
      <c r="BC1492" t="s">
        <v>3927</v>
      </c>
      <c r="BD1492" t="s">
        <v>3927</v>
      </c>
      <c r="BE1492" t="s">
        <v>3927</v>
      </c>
      <c r="BF1492">
        <v>9</v>
      </c>
    </row>
    <row r="1493" spans="1:58" x14ac:dyDescent="0.3">
      <c r="A1493">
        <v>2026</v>
      </c>
      <c r="B1493">
        <v>202605</v>
      </c>
      <c r="C1493">
        <v>5</v>
      </c>
      <c r="D1493" s="14">
        <v>20001621476413</v>
      </c>
      <c r="E1493" t="s">
        <v>2810</v>
      </c>
      <c r="F1493" s="2">
        <v>46144.634409722225</v>
      </c>
      <c r="G1493" s="2">
        <v>46144</v>
      </c>
      <c r="I1493" t="s">
        <v>224</v>
      </c>
      <c r="J1493" t="s">
        <v>230</v>
      </c>
      <c r="L1493" t="s">
        <v>3252</v>
      </c>
      <c r="M1493" t="s">
        <v>261</v>
      </c>
      <c r="N1493" t="s">
        <v>237</v>
      </c>
      <c r="O1493" t="s">
        <v>257</v>
      </c>
      <c r="Q1493" t="s">
        <v>8843</v>
      </c>
      <c r="R1493" t="s">
        <v>2809</v>
      </c>
      <c r="S1493" t="s">
        <v>6790</v>
      </c>
      <c r="T1493" t="s">
        <v>6791</v>
      </c>
      <c r="U1493" t="s">
        <v>4796</v>
      </c>
      <c r="V1493" t="s">
        <v>2024</v>
      </c>
      <c r="W1493" t="s">
        <v>245</v>
      </c>
      <c r="X1493" t="s">
        <v>225</v>
      </c>
      <c r="Z1493">
        <v>4</v>
      </c>
      <c r="AA1493" t="s">
        <v>3921</v>
      </c>
      <c r="AB1493" t="s">
        <v>8844</v>
      </c>
      <c r="AC1493">
        <v>46149.68959490741</v>
      </c>
      <c r="AD1493">
        <v>46148</v>
      </c>
      <c r="AE1493" t="s">
        <v>3938</v>
      </c>
      <c r="AG1493" t="s">
        <v>2026</v>
      </c>
      <c r="AH1493">
        <v>6108780656</v>
      </c>
      <c r="AI1493" t="s">
        <v>8845</v>
      </c>
      <c r="AM1493" t="s">
        <v>3925</v>
      </c>
      <c r="AN1493" t="s">
        <v>3926</v>
      </c>
      <c r="AO1493" t="s">
        <v>268</v>
      </c>
      <c r="AP1493" t="s">
        <v>304</v>
      </c>
      <c r="AQ1493" t="s">
        <v>3940</v>
      </c>
      <c r="AU1493" t="s">
        <v>4282</v>
      </c>
      <c r="AV1493" t="s">
        <v>4000</v>
      </c>
      <c r="AW1493" t="s">
        <v>227</v>
      </c>
      <c r="AX1493" t="s">
        <v>226</v>
      </c>
      <c r="AY1493" t="s">
        <v>254</v>
      </c>
      <c r="AZ1493" t="s">
        <v>230</v>
      </c>
      <c r="BA1493" t="s">
        <v>395</v>
      </c>
      <c r="BB1493" t="s">
        <v>380</v>
      </c>
      <c r="BC1493" t="s">
        <v>3927</v>
      </c>
      <c r="BD1493" t="s">
        <v>3927</v>
      </c>
      <c r="BE1493" t="s">
        <v>3927</v>
      </c>
      <c r="BF1493">
        <v>9</v>
      </c>
    </row>
    <row r="1494" spans="1:58" x14ac:dyDescent="0.3">
      <c r="A1494">
        <v>2026</v>
      </c>
      <c r="B1494">
        <v>202605</v>
      </c>
      <c r="C1494">
        <v>5</v>
      </c>
      <c r="D1494" s="14">
        <v>20001621476302</v>
      </c>
      <c r="E1494" t="s">
        <v>2810</v>
      </c>
      <c r="F1494" s="2">
        <v>46144.620300925926</v>
      </c>
      <c r="G1494" s="2">
        <v>46144</v>
      </c>
      <c r="I1494" t="s">
        <v>224</v>
      </c>
      <c r="J1494" t="s">
        <v>230</v>
      </c>
      <c r="L1494" t="s">
        <v>6826</v>
      </c>
      <c r="M1494" t="s">
        <v>309</v>
      </c>
      <c r="N1494" t="s">
        <v>297</v>
      </c>
      <c r="O1494" t="s">
        <v>283</v>
      </c>
      <c r="Q1494" t="s">
        <v>8846</v>
      </c>
      <c r="R1494" t="s">
        <v>2809</v>
      </c>
      <c r="S1494" t="s">
        <v>4841</v>
      </c>
      <c r="T1494" t="s">
        <v>4842</v>
      </c>
      <c r="U1494" t="s">
        <v>4008</v>
      </c>
      <c r="V1494" t="s">
        <v>980</v>
      </c>
      <c r="W1494" t="s">
        <v>245</v>
      </c>
      <c r="X1494" t="s">
        <v>225</v>
      </c>
      <c r="Z1494">
        <v>4</v>
      </c>
      <c r="AA1494" t="s">
        <v>3921</v>
      </c>
      <c r="AB1494" t="s">
        <v>8847</v>
      </c>
      <c r="AC1494">
        <v>46148.620497685188</v>
      </c>
      <c r="AD1494">
        <v>46148</v>
      </c>
      <c r="AE1494" t="s">
        <v>3938</v>
      </c>
      <c r="AG1494" t="s">
        <v>4844</v>
      </c>
      <c r="AH1494">
        <v>6108785629</v>
      </c>
      <c r="AI1494" t="s">
        <v>8848</v>
      </c>
      <c r="AM1494" t="s">
        <v>3925</v>
      </c>
      <c r="AN1494" t="s">
        <v>3926</v>
      </c>
      <c r="AO1494" t="s">
        <v>268</v>
      </c>
      <c r="AP1494" t="s">
        <v>386</v>
      </c>
      <c r="AQ1494" t="s">
        <v>3940</v>
      </c>
      <c r="AU1494" t="s">
        <v>4422</v>
      </c>
      <c r="AV1494" t="s">
        <v>4000</v>
      </c>
      <c r="AW1494" t="s">
        <v>227</v>
      </c>
      <c r="AX1494" t="s">
        <v>226</v>
      </c>
      <c r="AY1494" t="s">
        <v>254</v>
      </c>
      <c r="AZ1494" t="s">
        <v>230</v>
      </c>
      <c r="BA1494" t="s">
        <v>395</v>
      </c>
      <c r="BB1494" t="s">
        <v>380</v>
      </c>
      <c r="BC1494" t="s">
        <v>3927</v>
      </c>
      <c r="BD1494" t="s">
        <v>3927</v>
      </c>
      <c r="BE1494" t="s">
        <v>3927</v>
      </c>
      <c r="BF1494">
        <v>12</v>
      </c>
    </row>
    <row r="1495" spans="1:58" x14ac:dyDescent="0.3">
      <c r="A1495">
        <v>2026</v>
      </c>
      <c r="B1495">
        <v>202605</v>
      </c>
      <c r="C1495">
        <v>5</v>
      </c>
      <c r="D1495" s="14">
        <v>20001621475883</v>
      </c>
      <c r="E1495" t="s">
        <v>2810</v>
      </c>
      <c r="F1495" s="2">
        <v>46144.714548611111</v>
      </c>
      <c r="G1495" s="2">
        <v>46145</v>
      </c>
      <c r="I1495" t="s">
        <v>224</v>
      </c>
      <c r="J1495" t="s">
        <v>230</v>
      </c>
      <c r="L1495" t="s">
        <v>3627</v>
      </c>
      <c r="M1495" t="s">
        <v>309</v>
      </c>
      <c r="N1495" t="s">
        <v>297</v>
      </c>
      <c r="O1495" t="s">
        <v>283</v>
      </c>
      <c r="Q1495" t="s">
        <v>8849</v>
      </c>
      <c r="R1495" t="s">
        <v>2809</v>
      </c>
      <c r="S1495" t="s">
        <v>4929</v>
      </c>
      <c r="T1495" t="s">
        <v>4930</v>
      </c>
      <c r="U1495" t="s">
        <v>3034</v>
      </c>
      <c r="V1495" t="s">
        <v>3994</v>
      </c>
      <c r="W1495" t="s">
        <v>245</v>
      </c>
      <c r="X1495" t="s">
        <v>387</v>
      </c>
      <c r="Z1495">
        <v>1</v>
      </c>
      <c r="AA1495" t="s">
        <v>3921</v>
      </c>
      <c r="AB1495" t="s">
        <v>8850</v>
      </c>
      <c r="AC1495">
        <v>46146.750706018516</v>
      </c>
      <c r="AD1495">
        <v>46146</v>
      </c>
      <c r="AE1495" t="s">
        <v>3938</v>
      </c>
      <c r="AG1495" t="s">
        <v>4828</v>
      </c>
      <c r="AH1495">
        <v>6108824758</v>
      </c>
      <c r="AI1495" t="s">
        <v>8851</v>
      </c>
      <c r="AM1495" t="s">
        <v>3925</v>
      </c>
      <c r="AN1495" t="s">
        <v>3926</v>
      </c>
      <c r="AO1495" t="s">
        <v>268</v>
      </c>
      <c r="AP1495" t="s">
        <v>304</v>
      </c>
      <c r="AQ1495" t="s">
        <v>3940</v>
      </c>
      <c r="AU1495" t="s">
        <v>8625</v>
      </c>
      <c r="AV1495" t="s">
        <v>4000</v>
      </c>
      <c r="AW1495" t="s">
        <v>921</v>
      </c>
      <c r="AX1495" t="s">
        <v>920</v>
      </c>
      <c r="AY1495" t="s">
        <v>253</v>
      </c>
      <c r="AZ1495" t="s">
        <v>230</v>
      </c>
      <c r="BA1495" t="s">
        <v>395</v>
      </c>
      <c r="BB1495" t="s">
        <v>380</v>
      </c>
      <c r="BC1495" t="s">
        <v>3927</v>
      </c>
      <c r="BD1495" t="s">
        <v>3927</v>
      </c>
      <c r="BE1495" t="s">
        <v>3927</v>
      </c>
      <c r="BF1495">
        <v>9</v>
      </c>
    </row>
    <row r="1496" spans="1:58" x14ac:dyDescent="0.3">
      <c r="A1496">
        <v>2026</v>
      </c>
      <c r="B1496">
        <v>202605</v>
      </c>
      <c r="C1496">
        <v>5</v>
      </c>
      <c r="D1496" s="14">
        <v>20001621475599</v>
      </c>
      <c r="E1496" t="s">
        <v>2810</v>
      </c>
      <c r="F1496" s="2">
        <v>46144.660729166666</v>
      </c>
      <c r="G1496" s="2">
        <v>46146</v>
      </c>
      <c r="I1496" t="s">
        <v>224</v>
      </c>
      <c r="J1496" t="s">
        <v>230</v>
      </c>
      <c r="L1496" t="s">
        <v>3646</v>
      </c>
      <c r="M1496" t="s">
        <v>309</v>
      </c>
      <c r="N1496" t="s">
        <v>297</v>
      </c>
      <c r="O1496" t="s">
        <v>283</v>
      </c>
      <c r="Q1496" t="s">
        <v>8852</v>
      </c>
      <c r="R1496" t="s">
        <v>2809</v>
      </c>
      <c r="S1496" t="s">
        <v>1542</v>
      </c>
      <c r="T1496" t="s">
        <v>1543</v>
      </c>
      <c r="U1496" t="s">
        <v>258</v>
      </c>
      <c r="V1496" t="s">
        <v>247</v>
      </c>
      <c r="W1496" t="s">
        <v>245</v>
      </c>
      <c r="X1496" t="s">
        <v>225</v>
      </c>
      <c r="Z1496">
        <v>2</v>
      </c>
      <c r="AA1496" t="s">
        <v>3921</v>
      </c>
      <c r="AB1496" t="s">
        <v>8853</v>
      </c>
      <c r="AC1496">
        <v>46148.623171296298</v>
      </c>
      <c r="AD1496">
        <v>46148</v>
      </c>
      <c r="AE1496" t="s">
        <v>3938</v>
      </c>
      <c r="AG1496" t="s">
        <v>329</v>
      </c>
      <c r="AH1496">
        <v>6108790557</v>
      </c>
      <c r="AI1496" t="s">
        <v>8854</v>
      </c>
      <c r="AM1496" t="s">
        <v>3925</v>
      </c>
      <c r="AN1496" t="s">
        <v>3926</v>
      </c>
      <c r="AO1496" t="s">
        <v>268</v>
      </c>
      <c r="AP1496" t="s">
        <v>330</v>
      </c>
      <c r="AQ1496" t="s">
        <v>3940</v>
      </c>
      <c r="AU1496" t="s">
        <v>4422</v>
      </c>
      <c r="AV1496" t="s">
        <v>4000</v>
      </c>
      <c r="AW1496" t="s">
        <v>1876</v>
      </c>
      <c r="AX1496" t="s">
        <v>1875</v>
      </c>
      <c r="AY1496" t="s">
        <v>254</v>
      </c>
      <c r="AZ1496" t="s">
        <v>230</v>
      </c>
      <c r="BA1496" t="s">
        <v>395</v>
      </c>
      <c r="BB1496" t="s">
        <v>380</v>
      </c>
      <c r="BC1496" t="s">
        <v>3927</v>
      </c>
      <c r="BD1496" t="s">
        <v>3927</v>
      </c>
      <c r="BE1496" t="s">
        <v>3927</v>
      </c>
      <c r="BF1496">
        <v>9</v>
      </c>
    </row>
    <row r="1497" spans="1:58" x14ac:dyDescent="0.3">
      <c r="A1497">
        <v>2026</v>
      </c>
      <c r="B1497">
        <v>202605</v>
      </c>
      <c r="C1497">
        <v>5</v>
      </c>
      <c r="D1497" s="14">
        <v>20001621475239</v>
      </c>
      <c r="E1497" t="s">
        <v>2810</v>
      </c>
      <c r="F1497" s="2">
        <v>46144.608865740738</v>
      </c>
      <c r="G1497" s="2">
        <v>46146</v>
      </c>
      <c r="I1497" t="s">
        <v>224</v>
      </c>
      <c r="J1497" t="s">
        <v>230</v>
      </c>
      <c r="L1497" t="s">
        <v>852</v>
      </c>
      <c r="M1497" t="s">
        <v>494</v>
      </c>
      <c r="N1497" t="s">
        <v>486</v>
      </c>
      <c r="O1497" t="s">
        <v>257</v>
      </c>
      <c r="Q1497" t="s">
        <v>8855</v>
      </c>
      <c r="R1497" t="s">
        <v>2809</v>
      </c>
      <c r="S1497" t="s">
        <v>797</v>
      </c>
      <c r="T1497" t="s">
        <v>806</v>
      </c>
      <c r="U1497" t="s">
        <v>258</v>
      </c>
      <c r="V1497" t="s">
        <v>247</v>
      </c>
      <c r="W1497" t="s">
        <v>245</v>
      </c>
      <c r="X1497" t="s">
        <v>387</v>
      </c>
      <c r="Z1497">
        <v>2</v>
      </c>
      <c r="AA1497" t="s">
        <v>3921</v>
      </c>
      <c r="AB1497" t="s">
        <v>8856</v>
      </c>
      <c r="AC1497">
        <v>46148.623171296298</v>
      </c>
      <c r="AD1497">
        <v>46148</v>
      </c>
      <c r="AE1497" t="s">
        <v>3938</v>
      </c>
      <c r="AG1497" t="s">
        <v>248</v>
      </c>
      <c r="AH1497">
        <v>6052977500</v>
      </c>
      <c r="AI1497" t="s">
        <v>8857</v>
      </c>
      <c r="AM1497" t="s">
        <v>3925</v>
      </c>
      <c r="AN1497" t="s">
        <v>3926</v>
      </c>
      <c r="AO1497" t="s">
        <v>268</v>
      </c>
      <c r="AP1497" t="s">
        <v>853</v>
      </c>
      <c r="AQ1497" t="s">
        <v>3940</v>
      </c>
      <c r="AU1497" t="s">
        <v>4422</v>
      </c>
      <c r="AV1497" t="s">
        <v>4000</v>
      </c>
      <c r="AW1497" t="s">
        <v>447</v>
      </c>
      <c r="AX1497" t="s">
        <v>446</v>
      </c>
      <c r="AY1497" t="s">
        <v>253</v>
      </c>
      <c r="AZ1497" t="s">
        <v>230</v>
      </c>
      <c r="BA1497" t="s">
        <v>344</v>
      </c>
      <c r="BB1497" t="s">
        <v>232</v>
      </c>
      <c r="BC1497" t="s">
        <v>3927</v>
      </c>
      <c r="BD1497" t="s">
        <v>3927</v>
      </c>
      <c r="BE1497" t="s">
        <v>3927</v>
      </c>
      <c r="BF1497">
        <v>5</v>
      </c>
    </row>
    <row r="1498" spans="1:58" x14ac:dyDescent="0.3">
      <c r="A1498">
        <v>2026</v>
      </c>
      <c r="B1498">
        <v>202605</v>
      </c>
      <c r="C1498">
        <v>5</v>
      </c>
      <c r="D1498" s="14">
        <v>20001621474921</v>
      </c>
      <c r="E1498" t="s">
        <v>2810</v>
      </c>
      <c r="F1498" s="2">
        <v>46144.576921296299</v>
      </c>
      <c r="G1498" s="2">
        <v>46144</v>
      </c>
      <c r="I1498" t="s">
        <v>224</v>
      </c>
      <c r="J1498" t="s">
        <v>230</v>
      </c>
      <c r="L1498" t="s">
        <v>773</v>
      </c>
      <c r="M1498" t="s">
        <v>309</v>
      </c>
      <c r="N1498" t="s">
        <v>297</v>
      </c>
      <c r="O1498" t="s">
        <v>283</v>
      </c>
      <c r="Q1498" t="s">
        <v>8858</v>
      </c>
      <c r="R1498" t="s">
        <v>2809</v>
      </c>
      <c r="S1498" t="s">
        <v>8859</v>
      </c>
      <c r="T1498" t="s">
        <v>8860</v>
      </c>
      <c r="U1498" t="s">
        <v>4796</v>
      </c>
      <c r="V1498" t="s">
        <v>2024</v>
      </c>
      <c r="W1498" t="s">
        <v>245</v>
      </c>
      <c r="X1498" t="s">
        <v>225</v>
      </c>
      <c r="Z1498">
        <v>4</v>
      </c>
      <c r="AA1498" t="s">
        <v>3921</v>
      </c>
      <c r="AB1498" t="s">
        <v>8861</v>
      </c>
      <c r="AC1498">
        <v>46149.68959490741</v>
      </c>
      <c r="AD1498">
        <v>46148</v>
      </c>
      <c r="AE1498" t="s">
        <v>3938</v>
      </c>
      <c r="AG1498" t="s">
        <v>6701</v>
      </c>
      <c r="AH1498">
        <v>6043120339</v>
      </c>
      <c r="AI1498" t="s">
        <v>8862</v>
      </c>
      <c r="AM1498" t="s">
        <v>3925</v>
      </c>
      <c r="AN1498" t="s">
        <v>3926</v>
      </c>
      <c r="AO1498" t="s">
        <v>268</v>
      </c>
      <c r="AP1498" t="s">
        <v>249</v>
      </c>
      <c r="AQ1498" t="s">
        <v>3940</v>
      </c>
      <c r="AU1498" t="s">
        <v>4282</v>
      </c>
      <c r="AV1498" t="s">
        <v>4000</v>
      </c>
      <c r="AW1498" t="s">
        <v>227</v>
      </c>
      <c r="AX1498" t="s">
        <v>226</v>
      </c>
      <c r="AY1498" t="s">
        <v>254</v>
      </c>
      <c r="AZ1498" t="s">
        <v>230</v>
      </c>
      <c r="BA1498" t="s">
        <v>273</v>
      </c>
      <c r="BB1498" t="s">
        <v>380</v>
      </c>
      <c r="BC1498" t="s">
        <v>3927</v>
      </c>
      <c r="BD1498" t="s">
        <v>3927</v>
      </c>
      <c r="BE1498" t="s">
        <v>3927</v>
      </c>
      <c r="BF1498">
        <v>5</v>
      </c>
    </row>
    <row r="1499" spans="1:58" x14ac:dyDescent="0.3">
      <c r="A1499">
        <v>2026</v>
      </c>
      <c r="B1499">
        <v>202605</v>
      </c>
      <c r="C1499">
        <v>5</v>
      </c>
      <c r="D1499" s="14">
        <v>20001621473650</v>
      </c>
      <c r="E1499" t="s">
        <v>2810</v>
      </c>
      <c r="F1499" s="2">
        <v>46144.670092592591</v>
      </c>
      <c r="G1499" s="2">
        <v>46146</v>
      </c>
      <c r="I1499" t="s">
        <v>224</v>
      </c>
      <c r="J1499" t="s">
        <v>230</v>
      </c>
      <c r="L1499" t="s">
        <v>4747</v>
      </c>
      <c r="M1499" t="s">
        <v>1739</v>
      </c>
      <c r="N1499" t="s">
        <v>1002</v>
      </c>
      <c r="O1499" t="s">
        <v>257</v>
      </c>
      <c r="Q1499" t="s">
        <v>8863</v>
      </c>
      <c r="R1499" t="s">
        <v>2809</v>
      </c>
      <c r="S1499" t="s">
        <v>5170</v>
      </c>
      <c r="T1499" t="s">
        <v>5171</v>
      </c>
      <c r="U1499" t="s">
        <v>3034</v>
      </c>
      <c r="V1499" t="s">
        <v>3994</v>
      </c>
      <c r="W1499" t="s">
        <v>245</v>
      </c>
      <c r="X1499" t="s">
        <v>225</v>
      </c>
      <c r="Z1499">
        <v>1</v>
      </c>
      <c r="AA1499" t="s">
        <v>3921</v>
      </c>
      <c r="AB1499" t="s">
        <v>8864</v>
      </c>
      <c r="AC1499">
        <v>46147.629444444443</v>
      </c>
      <c r="AD1499">
        <v>46147</v>
      </c>
      <c r="AE1499" t="s">
        <v>3938</v>
      </c>
      <c r="AG1499" t="s">
        <v>5173</v>
      </c>
      <c r="AH1499">
        <v>6108786612</v>
      </c>
      <c r="AI1499" t="s">
        <v>8865</v>
      </c>
      <c r="AM1499" t="s">
        <v>3925</v>
      </c>
      <c r="AN1499" t="s">
        <v>3926</v>
      </c>
      <c r="AO1499" t="s">
        <v>268</v>
      </c>
      <c r="AP1499" t="s">
        <v>693</v>
      </c>
      <c r="AQ1499" t="s">
        <v>3940</v>
      </c>
      <c r="AU1499" t="s">
        <v>8103</v>
      </c>
      <c r="AV1499" t="s">
        <v>4000</v>
      </c>
      <c r="AW1499" t="s">
        <v>320</v>
      </c>
      <c r="AX1499" t="s">
        <v>319</v>
      </c>
      <c r="AY1499" t="s">
        <v>254</v>
      </c>
      <c r="AZ1499" t="s">
        <v>230</v>
      </c>
      <c r="BA1499" t="s">
        <v>273</v>
      </c>
      <c r="BB1499" t="s">
        <v>380</v>
      </c>
      <c r="BC1499" t="s">
        <v>3927</v>
      </c>
      <c r="BD1499" t="s">
        <v>3927</v>
      </c>
      <c r="BE1499" t="s">
        <v>3927</v>
      </c>
      <c r="BF1499">
        <v>9</v>
      </c>
    </row>
    <row r="1500" spans="1:58" x14ac:dyDescent="0.3">
      <c r="A1500">
        <v>2026</v>
      </c>
      <c r="B1500">
        <v>202605</v>
      </c>
      <c r="C1500">
        <v>5</v>
      </c>
      <c r="D1500" s="14">
        <v>20001621473566</v>
      </c>
      <c r="E1500" t="s">
        <v>2810</v>
      </c>
      <c r="F1500" s="2">
        <v>46144.655046296299</v>
      </c>
      <c r="G1500" s="2">
        <v>46144</v>
      </c>
      <c r="I1500" t="s">
        <v>224</v>
      </c>
      <c r="J1500" t="s">
        <v>230</v>
      </c>
      <c r="L1500" t="s">
        <v>1974</v>
      </c>
      <c r="M1500" t="s">
        <v>309</v>
      </c>
      <c r="N1500" t="s">
        <v>297</v>
      </c>
      <c r="O1500" t="s">
        <v>283</v>
      </c>
      <c r="Q1500" t="s">
        <v>8866</v>
      </c>
      <c r="R1500" t="s">
        <v>2809</v>
      </c>
      <c r="S1500" t="s">
        <v>6573</v>
      </c>
      <c r="T1500" t="s">
        <v>6574</v>
      </c>
      <c r="U1500" t="s">
        <v>4796</v>
      </c>
      <c r="V1500" t="s">
        <v>2024</v>
      </c>
      <c r="W1500" t="s">
        <v>245</v>
      </c>
      <c r="X1500" t="s">
        <v>387</v>
      </c>
      <c r="Z1500">
        <v>4</v>
      </c>
      <c r="AA1500" t="s">
        <v>3921</v>
      </c>
      <c r="AB1500" t="s">
        <v>8867</v>
      </c>
      <c r="AC1500">
        <v>46149.68959490741</v>
      </c>
      <c r="AD1500">
        <v>46148</v>
      </c>
      <c r="AE1500" t="s">
        <v>3938</v>
      </c>
      <c r="AG1500" t="s">
        <v>6332</v>
      </c>
      <c r="AH1500">
        <v>6108784686</v>
      </c>
      <c r="AI1500" t="s">
        <v>8868</v>
      </c>
      <c r="AM1500" t="s">
        <v>3925</v>
      </c>
      <c r="AN1500" t="s">
        <v>3926</v>
      </c>
      <c r="AO1500" t="s">
        <v>268</v>
      </c>
      <c r="AP1500" t="s">
        <v>386</v>
      </c>
      <c r="AQ1500" t="s">
        <v>3940</v>
      </c>
      <c r="AU1500" t="s">
        <v>4282</v>
      </c>
      <c r="AV1500" t="s">
        <v>4000</v>
      </c>
      <c r="AW1500" t="s">
        <v>3966</v>
      </c>
      <c r="AX1500" t="s">
        <v>3967</v>
      </c>
      <c r="AY1500" t="s">
        <v>253</v>
      </c>
      <c r="AZ1500" t="s">
        <v>230</v>
      </c>
      <c r="BA1500" t="s">
        <v>395</v>
      </c>
      <c r="BB1500" t="s">
        <v>380</v>
      </c>
      <c r="BC1500" t="s">
        <v>3927</v>
      </c>
      <c r="BD1500" t="s">
        <v>3927</v>
      </c>
      <c r="BE1500" t="s">
        <v>3927</v>
      </c>
      <c r="BF1500">
        <v>9</v>
      </c>
    </row>
    <row r="1501" spans="1:58" x14ac:dyDescent="0.3">
      <c r="A1501">
        <v>2026</v>
      </c>
      <c r="B1501">
        <v>202605</v>
      </c>
      <c r="C1501">
        <v>5</v>
      </c>
      <c r="D1501" s="14">
        <v>20001621472672</v>
      </c>
      <c r="E1501" t="s">
        <v>2810</v>
      </c>
      <c r="F1501" s="2">
        <v>46144.66982638889</v>
      </c>
      <c r="G1501" s="2">
        <v>46145</v>
      </c>
      <c r="I1501" t="s">
        <v>224</v>
      </c>
      <c r="J1501" t="s">
        <v>230</v>
      </c>
      <c r="L1501" t="s">
        <v>3282</v>
      </c>
      <c r="M1501" t="s">
        <v>309</v>
      </c>
      <c r="N1501" t="s">
        <v>297</v>
      </c>
      <c r="O1501" t="s">
        <v>283</v>
      </c>
      <c r="Q1501" t="s">
        <v>8869</v>
      </c>
      <c r="R1501" t="s">
        <v>2809</v>
      </c>
      <c r="S1501" t="s">
        <v>6590</v>
      </c>
      <c r="T1501" t="s">
        <v>6591</v>
      </c>
      <c r="U1501" t="s">
        <v>4796</v>
      </c>
      <c r="V1501" t="s">
        <v>2024</v>
      </c>
      <c r="W1501" t="s">
        <v>245</v>
      </c>
      <c r="X1501" t="s">
        <v>225</v>
      </c>
      <c r="Z1501">
        <v>4</v>
      </c>
      <c r="AA1501" t="s">
        <v>3921</v>
      </c>
      <c r="AB1501" t="s">
        <v>8870</v>
      </c>
      <c r="AC1501">
        <v>46150.849872685183</v>
      </c>
      <c r="AD1501">
        <v>46149</v>
      </c>
      <c r="AE1501" t="s">
        <v>3938</v>
      </c>
      <c r="AG1501" t="s">
        <v>2026</v>
      </c>
      <c r="AH1501">
        <v>1033658883</v>
      </c>
      <c r="AI1501" t="s">
        <v>8871</v>
      </c>
      <c r="AM1501" t="s">
        <v>3925</v>
      </c>
      <c r="AN1501" t="s">
        <v>3926</v>
      </c>
      <c r="AO1501" t="s">
        <v>268</v>
      </c>
      <c r="AP1501" t="s">
        <v>386</v>
      </c>
      <c r="AQ1501" t="s">
        <v>3940</v>
      </c>
      <c r="AU1501" t="s">
        <v>4149</v>
      </c>
      <c r="AV1501" t="s">
        <v>4000</v>
      </c>
      <c r="AW1501" t="s">
        <v>227</v>
      </c>
      <c r="AX1501" t="s">
        <v>226</v>
      </c>
      <c r="AY1501" t="s">
        <v>254</v>
      </c>
      <c r="AZ1501" t="s">
        <v>230</v>
      </c>
      <c r="BA1501" t="s">
        <v>273</v>
      </c>
      <c r="BB1501" t="s">
        <v>380</v>
      </c>
      <c r="BC1501" t="s">
        <v>3927</v>
      </c>
      <c r="BD1501" t="s">
        <v>3927</v>
      </c>
      <c r="BE1501" t="s">
        <v>3927</v>
      </c>
      <c r="BF1501">
        <v>1</v>
      </c>
    </row>
    <row r="1502" spans="1:58" x14ac:dyDescent="0.3">
      <c r="A1502">
        <v>2026</v>
      </c>
      <c r="B1502">
        <v>202605</v>
      </c>
      <c r="C1502">
        <v>5</v>
      </c>
      <c r="D1502" s="14">
        <v>20001621472640</v>
      </c>
      <c r="E1502" t="s">
        <v>2810</v>
      </c>
      <c r="F1502" s="2">
        <v>46144.663969907408</v>
      </c>
      <c r="G1502" s="2">
        <v>46146</v>
      </c>
      <c r="I1502" t="s">
        <v>224</v>
      </c>
      <c r="J1502" t="s">
        <v>230</v>
      </c>
      <c r="L1502" t="s">
        <v>3372</v>
      </c>
      <c r="M1502" t="s">
        <v>309</v>
      </c>
      <c r="N1502" t="s">
        <v>297</v>
      </c>
      <c r="O1502" t="s">
        <v>283</v>
      </c>
      <c r="Q1502" t="s">
        <v>8872</v>
      </c>
      <c r="R1502" t="s">
        <v>2809</v>
      </c>
      <c r="S1502" t="s">
        <v>4961</v>
      </c>
      <c r="T1502" t="s">
        <v>4962</v>
      </c>
      <c r="U1502" t="s">
        <v>3034</v>
      </c>
      <c r="V1502" t="s">
        <v>3994</v>
      </c>
      <c r="W1502" t="s">
        <v>245</v>
      </c>
      <c r="X1502" t="s">
        <v>225</v>
      </c>
      <c r="Z1502">
        <v>1</v>
      </c>
      <c r="AA1502" t="s">
        <v>3921</v>
      </c>
      <c r="AB1502" t="s">
        <v>8873</v>
      </c>
      <c r="AC1502">
        <v>46147.629444444443</v>
      </c>
      <c r="AD1502">
        <v>46147</v>
      </c>
      <c r="AE1502" t="s">
        <v>3938</v>
      </c>
      <c r="AG1502" t="s">
        <v>5173</v>
      </c>
      <c r="AH1502">
        <v>6108822740</v>
      </c>
      <c r="AI1502" t="s">
        <v>8874</v>
      </c>
      <c r="AM1502" t="s">
        <v>3925</v>
      </c>
      <c r="AN1502" t="s">
        <v>3926</v>
      </c>
      <c r="AO1502" t="s">
        <v>268</v>
      </c>
      <c r="AP1502" t="s">
        <v>304</v>
      </c>
      <c r="AQ1502" t="s">
        <v>3940</v>
      </c>
      <c r="AU1502" t="s">
        <v>8103</v>
      </c>
      <c r="AV1502" t="s">
        <v>4000</v>
      </c>
      <c r="AW1502" t="s">
        <v>320</v>
      </c>
      <c r="AX1502" t="s">
        <v>319</v>
      </c>
      <c r="AY1502" t="s">
        <v>254</v>
      </c>
      <c r="AZ1502" t="s">
        <v>230</v>
      </c>
      <c r="BA1502" t="s">
        <v>395</v>
      </c>
      <c r="BB1502" t="s">
        <v>380</v>
      </c>
      <c r="BC1502" t="s">
        <v>3927</v>
      </c>
      <c r="BD1502" t="s">
        <v>3927</v>
      </c>
      <c r="BE1502" t="s">
        <v>3927</v>
      </c>
      <c r="BF1502">
        <v>9</v>
      </c>
    </row>
    <row r="1503" spans="1:58" x14ac:dyDescent="0.3">
      <c r="A1503">
        <v>2026</v>
      </c>
      <c r="B1503">
        <v>202605</v>
      </c>
      <c r="C1503">
        <v>5</v>
      </c>
      <c r="D1503" s="14">
        <v>20001621471719</v>
      </c>
      <c r="E1503" t="s">
        <v>2810</v>
      </c>
      <c r="F1503" s="2">
        <v>46144.677615740744</v>
      </c>
      <c r="G1503" s="2">
        <v>46146</v>
      </c>
      <c r="I1503" t="s">
        <v>224</v>
      </c>
      <c r="J1503" t="s">
        <v>230</v>
      </c>
      <c r="L1503" t="s">
        <v>3453</v>
      </c>
      <c r="M1503" t="s">
        <v>309</v>
      </c>
      <c r="N1503" t="s">
        <v>297</v>
      </c>
      <c r="O1503" t="s">
        <v>283</v>
      </c>
      <c r="Q1503" t="s">
        <v>8875</v>
      </c>
      <c r="R1503" t="s">
        <v>2809</v>
      </c>
      <c r="S1503" t="s">
        <v>5673</v>
      </c>
      <c r="T1503" t="s">
        <v>5674</v>
      </c>
      <c r="U1503" t="s">
        <v>4796</v>
      </c>
      <c r="V1503" t="s">
        <v>2024</v>
      </c>
      <c r="W1503" t="s">
        <v>245</v>
      </c>
      <c r="X1503" t="s">
        <v>225</v>
      </c>
      <c r="Z1503">
        <v>4</v>
      </c>
      <c r="AA1503" t="s">
        <v>3921</v>
      </c>
      <c r="AB1503" t="s">
        <v>8876</v>
      </c>
      <c r="AC1503">
        <v>46150.849872685183</v>
      </c>
      <c r="AD1503">
        <v>46150</v>
      </c>
      <c r="AE1503" t="s">
        <v>3938</v>
      </c>
      <c r="AG1503" t="s">
        <v>2026</v>
      </c>
      <c r="AH1503">
        <v>6108780673</v>
      </c>
      <c r="AI1503" t="s">
        <v>8877</v>
      </c>
      <c r="AM1503" t="s">
        <v>3925</v>
      </c>
      <c r="AN1503" t="s">
        <v>3926</v>
      </c>
      <c r="AO1503" t="s">
        <v>268</v>
      </c>
      <c r="AP1503" t="s">
        <v>386</v>
      </c>
      <c r="AQ1503" t="s">
        <v>3940</v>
      </c>
      <c r="AU1503" t="s">
        <v>4149</v>
      </c>
      <c r="AV1503" t="s">
        <v>4000</v>
      </c>
      <c r="AW1503" t="s">
        <v>227</v>
      </c>
      <c r="AX1503" t="s">
        <v>226</v>
      </c>
      <c r="AY1503" t="s">
        <v>254</v>
      </c>
      <c r="AZ1503" t="s">
        <v>230</v>
      </c>
      <c r="BA1503" t="s">
        <v>395</v>
      </c>
      <c r="BB1503" t="s">
        <v>380</v>
      </c>
      <c r="BC1503" t="s">
        <v>3927</v>
      </c>
      <c r="BD1503" t="s">
        <v>3927</v>
      </c>
      <c r="BE1503" t="s">
        <v>3927</v>
      </c>
      <c r="BF1503">
        <v>9</v>
      </c>
    </row>
    <row r="1504" spans="1:58" x14ac:dyDescent="0.3">
      <c r="A1504">
        <v>2026</v>
      </c>
      <c r="B1504">
        <v>202605</v>
      </c>
      <c r="C1504">
        <v>5</v>
      </c>
      <c r="D1504" s="14">
        <v>20001621469856</v>
      </c>
      <c r="E1504" t="s">
        <v>2810</v>
      </c>
      <c r="F1504" s="2">
        <v>46144.696481481478</v>
      </c>
      <c r="G1504" s="2">
        <v>46146</v>
      </c>
      <c r="I1504" t="s">
        <v>224</v>
      </c>
      <c r="J1504" t="s">
        <v>230</v>
      </c>
      <c r="L1504" t="s">
        <v>3352</v>
      </c>
      <c r="M1504" t="s">
        <v>309</v>
      </c>
      <c r="N1504" t="s">
        <v>297</v>
      </c>
      <c r="O1504" t="s">
        <v>283</v>
      </c>
      <c r="Q1504" t="s">
        <v>8878</v>
      </c>
      <c r="R1504" t="s">
        <v>2809</v>
      </c>
      <c r="S1504" t="s">
        <v>4841</v>
      </c>
      <c r="T1504" t="s">
        <v>4842</v>
      </c>
      <c r="U1504" t="s">
        <v>4008</v>
      </c>
      <c r="V1504" t="s">
        <v>980</v>
      </c>
      <c r="W1504" t="s">
        <v>245</v>
      </c>
      <c r="X1504" t="s">
        <v>387</v>
      </c>
      <c r="Z1504">
        <v>2</v>
      </c>
      <c r="AA1504" t="s">
        <v>3921</v>
      </c>
      <c r="AB1504" t="s">
        <v>8879</v>
      </c>
      <c r="AC1504">
        <v>46148.620497685188</v>
      </c>
      <c r="AD1504">
        <v>46148</v>
      </c>
      <c r="AE1504" t="s">
        <v>3938</v>
      </c>
      <c r="AG1504" t="s">
        <v>4844</v>
      </c>
      <c r="AH1504">
        <v>6033559824</v>
      </c>
      <c r="AI1504" t="s">
        <v>8880</v>
      </c>
      <c r="AM1504" t="s">
        <v>3925</v>
      </c>
      <c r="AN1504" t="s">
        <v>3926</v>
      </c>
      <c r="AO1504" t="s">
        <v>268</v>
      </c>
      <c r="AP1504" t="s">
        <v>386</v>
      </c>
      <c r="AQ1504" t="s">
        <v>3940</v>
      </c>
      <c r="AU1504" t="s">
        <v>4422</v>
      </c>
      <c r="AV1504" t="s">
        <v>4000</v>
      </c>
      <c r="AW1504" t="s">
        <v>447</v>
      </c>
      <c r="AX1504" t="s">
        <v>446</v>
      </c>
      <c r="AY1504" t="s">
        <v>253</v>
      </c>
      <c r="AZ1504" t="s">
        <v>230</v>
      </c>
      <c r="BA1504" t="s">
        <v>273</v>
      </c>
      <c r="BB1504" t="s">
        <v>380</v>
      </c>
      <c r="BC1504" t="s">
        <v>3927</v>
      </c>
      <c r="BD1504" t="s">
        <v>3927</v>
      </c>
      <c r="BE1504" t="s">
        <v>3927</v>
      </c>
      <c r="BF1504">
        <v>20</v>
      </c>
    </row>
    <row r="1505" spans="1:58" x14ac:dyDescent="0.3">
      <c r="A1505">
        <v>2026</v>
      </c>
      <c r="B1505">
        <v>202605</v>
      </c>
      <c r="C1505">
        <v>5</v>
      </c>
      <c r="D1505" s="14">
        <v>20001621469457</v>
      </c>
      <c r="E1505" t="s">
        <v>2810</v>
      </c>
      <c r="F1505" s="2">
        <v>46144.626458333332</v>
      </c>
      <c r="G1505" s="2">
        <v>46146</v>
      </c>
      <c r="I1505" t="s">
        <v>224</v>
      </c>
      <c r="J1505" t="s">
        <v>230</v>
      </c>
      <c r="L1505" t="s">
        <v>2112</v>
      </c>
      <c r="M1505" t="s">
        <v>309</v>
      </c>
      <c r="N1505" t="s">
        <v>297</v>
      </c>
      <c r="O1505" t="s">
        <v>283</v>
      </c>
      <c r="Q1505" t="s">
        <v>8881</v>
      </c>
      <c r="R1505" t="s">
        <v>2809</v>
      </c>
      <c r="S1505" t="s">
        <v>4862</v>
      </c>
      <c r="T1505" t="s">
        <v>4863</v>
      </c>
      <c r="U1505" t="s">
        <v>3034</v>
      </c>
      <c r="V1505" t="s">
        <v>3994</v>
      </c>
      <c r="W1505" t="s">
        <v>245</v>
      </c>
      <c r="X1505" t="s">
        <v>387</v>
      </c>
      <c r="Z1505">
        <v>1</v>
      </c>
      <c r="AA1505" t="s">
        <v>3921</v>
      </c>
      <c r="AB1505" t="s">
        <v>8882</v>
      </c>
      <c r="AC1505">
        <v>46147.629444444443</v>
      </c>
      <c r="AD1505">
        <v>46147</v>
      </c>
      <c r="AE1505" t="s">
        <v>3938</v>
      </c>
      <c r="AG1505" t="s">
        <v>4828</v>
      </c>
      <c r="AH1505">
        <v>6108783645</v>
      </c>
      <c r="AI1505" t="s">
        <v>8883</v>
      </c>
      <c r="AM1505" t="s">
        <v>3925</v>
      </c>
      <c r="AN1505" t="s">
        <v>3926</v>
      </c>
      <c r="AO1505" t="s">
        <v>268</v>
      </c>
      <c r="AP1505" t="s">
        <v>386</v>
      </c>
      <c r="AQ1505" t="s">
        <v>3940</v>
      </c>
      <c r="AU1505" t="s">
        <v>8103</v>
      </c>
      <c r="AV1505" t="s">
        <v>4000</v>
      </c>
      <c r="AW1505" t="s">
        <v>447</v>
      </c>
      <c r="AX1505" t="s">
        <v>446</v>
      </c>
      <c r="AY1505" t="s">
        <v>253</v>
      </c>
      <c r="AZ1505" t="s">
        <v>230</v>
      </c>
      <c r="BA1505" t="s">
        <v>395</v>
      </c>
      <c r="BB1505" t="s">
        <v>380</v>
      </c>
      <c r="BC1505" t="s">
        <v>3927</v>
      </c>
      <c r="BD1505" t="s">
        <v>3927</v>
      </c>
      <c r="BE1505" t="s">
        <v>3927</v>
      </c>
      <c r="BF1505">
        <v>9</v>
      </c>
    </row>
    <row r="1506" spans="1:58" x14ac:dyDescent="0.3">
      <c r="A1506">
        <v>2026</v>
      </c>
      <c r="B1506">
        <v>202605</v>
      </c>
      <c r="C1506">
        <v>5</v>
      </c>
      <c r="D1506" s="14">
        <v>20001621469154</v>
      </c>
      <c r="E1506" t="s">
        <v>2810</v>
      </c>
      <c r="F1506" s="2">
        <v>46144.593414351853</v>
      </c>
      <c r="G1506" s="2">
        <v>46148</v>
      </c>
      <c r="I1506" t="s">
        <v>224</v>
      </c>
      <c r="J1506" t="s">
        <v>230</v>
      </c>
      <c r="L1506" t="s">
        <v>8884</v>
      </c>
      <c r="M1506" t="s">
        <v>392</v>
      </c>
      <c r="N1506" t="s">
        <v>353</v>
      </c>
      <c r="O1506" t="s">
        <v>283</v>
      </c>
      <c r="Q1506" t="s">
        <v>8885</v>
      </c>
      <c r="R1506" t="s">
        <v>2809</v>
      </c>
      <c r="S1506" t="s">
        <v>243</v>
      </c>
      <c r="T1506" t="s">
        <v>244</v>
      </c>
      <c r="U1506" t="s">
        <v>258</v>
      </c>
      <c r="V1506" t="s">
        <v>247</v>
      </c>
      <c r="W1506" t="s">
        <v>245</v>
      </c>
      <c r="X1506" t="s">
        <v>387</v>
      </c>
      <c r="Z1506">
        <v>1</v>
      </c>
      <c r="AA1506" t="s">
        <v>3921</v>
      </c>
      <c r="AB1506" t="s">
        <v>8886</v>
      </c>
      <c r="AC1506">
        <v>46149.692083333335</v>
      </c>
      <c r="AD1506">
        <v>46149</v>
      </c>
      <c r="AE1506" t="s">
        <v>3938</v>
      </c>
      <c r="AG1506" t="s">
        <v>248</v>
      </c>
      <c r="AH1506">
        <v>6072290326</v>
      </c>
      <c r="AI1506" t="s">
        <v>8887</v>
      </c>
      <c r="AM1506" t="s">
        <v>3925</v>
      </c>
      <c r="AN1506" t="s">
        <v>3926</v>
      </c>
      <c r="AO1506" t="s">
        <v>268</v>
      </c>
      <c r="AP1506" t="s">
        <v>386</v>
      </c>
      <c r="AQ1506" t="s">
        <v>3940</v>
      </c>
      <c r="AU1506" t="s">
        <v>4282</v>
      </c>
      <c r="AV1506" t="s">
        <v>4000</v>
      </c>
      <c r="AW1506" t="s">
        <v>447</v>
      </c>
      <c r="AX1506" t="s">
        <v>446</v>
      </c>
      <c r="AY1506" t="s">
        <v>253</v>
      </c>
      <c r="AZ1506" t="s">
        <v>230</v>
      </c>
      <c r="BA1506" t="s">
        <v>273</v>
      </c>
      <c r="BB1506" t="s">
        <v>380</v>
      </c>
      <c r="BC1506" t="s">
        <v>3927</v>
      </c>
      <c r="BD1506" t="s">
        <v>3927</v>
      </c>
      <c r="BE1506" t="s">
        <v>3927</v>
      </c>
      <c r="BF1506">
        <v>9</v>
      </c>
    </row>
    <row r="1507" spans="1:58" x14ac:dyDescent="0.3">
      <c r="A1507">
        <v>2026</v>
      </c>
      <c r="B1507">
        <v>202605</v>
      </c>
      <c r="C1507">
        <v>5</v>
      </c>
      <c r="D1507" s="14">
        <v>20001621464119</v>
      </c>
      <c r="E1507" t="s">
        <v>2810</v>
      </c>
      <c r="F1507" s="2">
        <v>46144.679814814815</v>
      </c>
      <c r="G1507" s="2">
        <v>46146</v>
      </c>
      <c r="I1507" t="s">
        <v>224</v>
      </c>
      <c r="J1507" t="s">
        <v>230</v>
      </c>
      <c r="L1507" t="s">
        <v>8888</v>
      </c>
      <c r="M1507" t="s">
        <v>309</v>
      </c>
      <c r="N1507" t="s">
        <v>297</v>
      </c>
      <c r="O1507" t="s">
        <v>283</v>
      </c>
      <c r="Q1507" t="s">
        <v>8889</v>
      </c>
      <c r="R1507" t="s">
        <v>2809</v>
      </c>
      <c r="S1507" t="s">
        <v>4807</v>
      </c>
      <c r="T1507" t="s">
        <v>4808</v>
      </c>
      <c r="U1507" t="s">
        <v>3034</v>
      </c>
      <c r="V1507" t="s">
        <v>4809</v>
      </c>
      <c r="W1507" t="s">
        <v>245</v>
      </c>
      <c r="X1507" t="s">
        <v>225</v>
      </c>
      <c r="Z1507">
        <v>0</v>
      </c>
      <c r="AA1507" t="s">
        <v>3921</v>
      </c>
      <c r="AB1507" t="s">
        <v>4810</v>
      </c>
      <c r="AC1507">
        <v>46147.474293981482</v>
      </c>
      <c r="AD1507">
        <v>46146</v>
      </c>
      <c r="AE1507" t="s">
        <v>4811</v>
      </c>
      <c r="AG1507" t="s">
        <v>4812</v>
      </c>
      <c r="AH1507">
        <v>6108794024</v>
      </c>
      <c r="AI1507" t="s">
        <v>8890</v>
      </c>
      <c r="AM1507" t="s">
        <v>3925</v>
      </c>
      <c r="AN1507" t="s">
        <v>3926</v>
      </c>
      <c r="AO1507" t="s">
        <v>4814</v>
      </c>
      <c r="AP1507" t="s">
        <v>386</v>
      </c>
      <c r="AQ1507" t="s">
        <v>4815</v>
      </c>
      <c r="AU1507" t="s">
        <v>8271</v>
      </c>
      <c r="AV1507" t="s">
        <v>4817</v>
      </c>
      <c r="AW1507" t="s">
        <v>320</v>
      </c>
      <c r="AX1507" t="s">
        <v>319</v>
      </c>
      <c r="AY1507" t="s">
        <v>254</v>
      </c>
      <c r="AZ1507" t="s">
        <v>230</v>
      </c>
      <c r="BA1507" t="s">
        <v>273</v>
      </c>
      <c r="BB1507" t="s">
        <v>380</v>
      </c>
      <c r="BC1507" t="s">
        <v>3927</v>
      </c>
      <c r="BD1507" t="s">
        <v>3927</v>
      </c>
      <c r="BE1507" t="s">
        <v>3927</v>
      </c>
      <c r="BF1507">
        <v>9</v>
      </c>
    </row>
    <row r="1508" spans="1:58" x14ac:dyDescent="0.3">
      <c r="A1508">
        <v>2026</v>
      </c>
      <c r="B1508">
        <v>202605</v>
      </c>
      <c r="C1508">
        <v>5</v>
      </c>
      <c r="D1508" s="14">
        <v>20001621449422</v>
      </c>
      <c r="E1508" t="s">
        <v>2810</v>
      </c>
      <c r="F1508" s="2">
        <v>46144.548530092594</v>
      </c>
      <c r="G1508" s="2">
        <v>46148</v>
      </c>
      <c r="I1508" t="s">
        <v>224</v>
      </c>
      <c r="J1508" t="s">
        <v>230</v>
      </c>
      <c r="L1508" t="s">
        <v>2842</v>
      </c>
      <c r="M1508" t="s">
        <v>309</v>
      </c>
      <c r="N1508" t="s">
        <v>297</v>
      </c>
      <c r="O1508" t="s">
        <v>283</v>
      </c>
      <c r="Q1508" t="s">
        <v>8891</v>
      </c>
      <c r="R1508" t="s">
        <v>2809</v>
      </c>
      <c r="S1508" t="s">
        <v>6720</v>
      </c>
      <c r="T1508" t="s">
        <v>6721</v>
      </c>
      <c r="U1508" t="s">
        <v>4796</v>
      </c>
      <c r="V1508" t="s">
        <v>2024</v>
      </c>
      <c r="W1508" t="s">
        <v>245</v>
      </c>
      <c r="X1508" t="s">
        <v>387</v>
      </c>
      <c r="Z1508">
        <v>4</v>
      </c>
      <c r="AA1508" t="s">
        <v>3921</v>
      </c>
      <c r="AB1508" t="s">
        <v>8892</v>
      </c>
      <c r="AC1508">
        <v>46153.691134259258</v>
      </c>
      <c r="AD1508">
        <v>46152</v>
      </c>
      <c r="AE1508" t="s">
        <v>3938</v>
      </c>
      <c r="AG1508" t="s">
        <v>6701</v>
      </c>
      <c r="AH1508">
        <v>6108812748</v>
      </c>
      <c r="AI1508" t="s">
        <v>8893</v>
      </c>
      <c r="AM1508" t="s">
        <v>3925</v>
      </c>
      <c r="AN1508" t="s">
        <v>3926</v>
      </c>
      <c r="AO1508" t="s">
        <v>268</v>
      </c>
      <c r="AP1508" t="s">
        <v>304</v>
      </c>
      <c r="AQ1508" t="s">
        <v>3940</v>
      </c>
      <c r="AU1508" t="s">
        <v>4220</v>
      </c>
      <c r="AV1508" t="s">
        <v>4000</v>
      </c>
      <c r="AW1508" t="s">
        <v>603</v>
      </c>
      <c r="AX1508" t="s">
        <v>602</v>
      </c>
      <c r="AY1508" t="s">
        <v>253</v>
      </c>
      <c r="AZ1508" t="s">
        <v>230</v>
      </c>
      <c r="BA1508" t="s">
        <v>395</v>
      </c>
      <c r="BB1508" t="s">
        <v>380</v>
      </c>
      <c r="BC1508" t="s">
        <v>3927</v>
      </c>
      <c r="BD1508" t="s">
        <v>3927</v>
      </c>
      <c r="BE1508" t="s">
        <v>3927</v>
      </c>
      <c r="BF1508">
        <v>9</v>
      </c>
    </row>
    <row r="1509" spans="1:58" x14ac:dyDescent="0.3">
      <c r="A1509">
        <v>2026</v>
      </c>
      <c r="B1509">
        <v>202605</v>
      </c>
      <c r="C1509">
        <v>5</v>
      </c>
      <c r="D1509" s="14">
        <v>20001621445872</v>
      </c>
      <c r="E1509" t="s">
        <v>2810</v>
      </c>
      <c r="F1509" s="2">
        <v>46144.577106481483</v>
      </c>
      <c r="G1509" s="2">
        <v>46146</v>
      </c>
      <c r="I1509" t="s">
        <v>224</v>
      </c>
      <c r="J1509" t="s">
        <v>230</v>
      </c>
      <c r="L1509" t="s">
        <v>8894</v>
      </c>
      <c r="M1509" t="s">
        <v>1739</v>
      </c>
      <c r="N1509" t="s">
        <v>1002</v>
      </c>
      <c r="O1509" t="s">
        <v>257</v>
      </c>
      <c r="Q1509" t="s">
        <v>8895</v>
      </c>
      <c r="R1509" t="s">
        <v>2809</v>
      </c>
      <c r="S1509" t="s">
        <v>758</v>
      </c>
      <c r="T1509" t="s">
        <v>759</v>
      </c>
      <c r="U1509" t="s">
        <v>258</v>
      </c>
      <c r="V1509" t="s">
        <v>247</v>
      </c>
      <c r="W1509" t="s">
        <v>245</v>
      </c>
      <c r="X1509" t="s">
        <v>387</v>
      </c>
      <c r="Z1509">
        <v>2</v>
      </c>
      <c r="AA1509" t="s">
        <v>3921</v>
      </c>
      <c r="AB1509" t="s">
        <v>8896</v>
      </c>
      <c r="AC1509">
        <v>46148.623171296298</v>
      </c>
      <c r="AD1509">
        <v>46148</v>
      </c>
      <c r="AE1509" t="s">
        <v>3938</v>
      </c>
      <c r="AG1509" t="s">
        <v>359</v>
      </c>
      <c r="AH1509">
        <v>6108777679</v>
      </c>
      <c r="AI1509" t="s">
        <v>8897</v>
      </c>
      <c r="AM1509" t="s">
        <v>3925</v>
      </c>
      <c r="AN1509" t="s">
        <v>3926</v>
      </c>
      <c r="AO1509" t="s">
        <v>268</v>
      </c>
      <c r="AP1509" t="s">
        <v>304</v>
      </c>
      <c r="AQ1509" t="s">
        <v>3940</v>
      </c>
      <c r="AU1509" t="s">
        <v>4422</v>
      </c>
      <c r="AV1509" t="s">
        <v>4000</v>
      </c>
      <c r="AW1509" t="s">
        <v>447</v>
      </c>
      <c r="AX1509" t="s">
        <v>446</v>
      </c>
      <c r="AY1509" t="s">
        <v>253</v>
      </c>
      <c r="AZ1509" t="s">
        <v>230</v>
      </c>
      <c r="BA1509" t="s">
        <v>395</v>
      </c>
      <c r="BB1509" t="s">
        <v>380</v>
      </c>
      <c r="BC1509" t="s">
        <v>3927</v>
      </c>
      <c r="BD1509" t="s">
        <v>3927</v>
      </c>
      <c r="BE1509" t="s">
        <v>3927</v>
      </c>
      <c r="BF1509">
        <v>9</v>
      </c>
    </row>
    <row r="1510" spans="1:58" x14ac:dyDescent="0.3">
      <c r="A1510">
        <v>2026</v>
      </c>
      <c r="B1510">
        <v>202605</v>
      </c>
      <c r="C1510">
        <v>5</v>
      </c>
      <c r="D1510" s="14">
        <v>20001621445559</v>
      </c>
      <c r="E1510" t="s">
        <v>2810</v>
      </c>
      <c r="F1510" s="2">
        <v>46144.554837962962</v>
      </c>
      <c r="G1510" s="2">
        <v>46148</v>
      </c>
      <c r="I1510" t="s">
        <v>224</v>
      </c>
      <c r="J1510" t="s">
        <v>230</v>
      </c>
      <c r="L1510" t="s">
        <v>3733</v>
      </c>
      <c r="M1510" t="s">
        <v>5860</v>
      </c>
      <c r="N1510" t="s">
        <v>752</v>
      </c>
      <c r="O1510" t="s">
        <v>623</v>
      </c>
      <c r="Q1510" t="s">
        <v>8898</v>
      </c>
      <c r="R1510" t="s">
        <v>2809</v>
      </c>
      <c r="S1510" t="s">
        <v>8899</v>
      </c>
      <c r="T1510" t="s">
        <v>8900</v>
      </c>
      <c r="U1510" t="s">
        <v>4008</v>
      </c>
      <c r="V1510" t="s">
        <v>980</v>
      </c>
      <c r="W1510" t="s">
        <v>245</v>
      </c>
      <c r="X1510" t="s">
        <v>387</v>
      </c>
      <c r="Z1510">
        <v>4</v>
      </c>
      <c r="AA1510" t="s">
        <v>3921</v>
      </c>
      <c r="AB1510" t="s">
        <v>8901</v>
      </c>
      <c r="AC1510">
        <v>46153.358344907407</v>
      </c>
      <c r="AD1510">
        <v>46152</v>
      </c>
      <c r="AE1510" t="s">
        <v>3938</v>
      </c>
      <c r="AG1510" t="s">
        <v>5098</v>
      </c>
      <c r="AH1510">
        <v>6106645318</v>
      </c>
      <c r="AI1510" t="s">
        <v>8902</v>
      </c>
      <c r="AM1510" t="s">
        <v>3925</v>
      </c>
      <c r="AN1510" t="s">
        <v>3926</v>
      </c>
      <c r="AO1510" t="s">
        <v>268</v>
      </c>
      <c r="AP1510" t="s">
        <v>304</v>
      </c>
      <c r="AQ1510" t="s">
        <v>3940</v>
      </c>
      <c r="AU1510" t="s">
        <v>4220</v>
      </c>
      <c r="AV1510" t="s">
        <v>4000</v>
      </c>
      <c r="AW1510" t="s">
        <v>447</v>
      </c>
      <c r="AX1510" t="s">
        <v>446</v>
      </c>
      <c r="AY1510" t="s">
        <v>253</v>
      </c>
      <c r="AZ1510" t="s">
        <v>230</v>
      </c>
      <c r="BA1510" t="s">
        <v>273</v>
      </c>
      <c r="BB1510" t="s">
        <v>380</v>
      </c>
      <c r="BC1510" t="s">
        <v>3927</v>
      </c>
      <c r="BD1510" t="s">
        <v>3927</v>
      </c>
      <c r="BE1510" t="s">
        <v>3927</v>
      </c>
      <c r="BF1510">
        <v>20</v>
      </c>
    </row>
    <row r="1511" spans="1:58" x14ac:dyDescent="0.3">
      <c r="A1511">
        <v>2026</v>
      </c>
      <c r="B1511">
        <v>202605</v>
      </c>
      <c r="C1511">
        <v>5</v>
      </c>
      <c r="D1511" s="14">
        <v>20001621445221</v>
      </c>
      <c r="E1511" t="s">
        <v>2810</v>
      </c>
      <c r="F1511" s="2">
        <v>46144.536643518521</v>
      </c>
      <c r="G1511" s="2">
        <v>46144</v>
      </c>
      <c r="I1511" t="s">
        <v>224</v>
      </c>
      <c r="J1511" t="s">
        <v>230</v>
      </c>
      <c r="L1511" t="s">
        <v>8903</v>
      </c>
      <c r="M1511" t="s">
        <v>1739</v>
      </c>
      <c r="N1511" t="s">
        <v>1002</v>
      </c>
      <c r="O1511" t="s">
        <v>257</v>
      </c>
      <c r="Q1511" t="s">
        <v>8904</v>
      </c>
      <c r="R1511" t="s">
        <v>2809</v>
      </c>
      <c r="S1511" t="s">
        <v>5133</v>
      </c>
      <c r="T1511" t="s">
        <v>5134</v>
      </c>
      <c r="U1511" t="s">
        <v>3034</v>
      </c>
      <c r="V1511" t="s">
        <v>647</v>
      </c>
      <c r="W1511" t="s">
        <v>245</v>
      </c>
      <c r="X1511" t="s">
        <v>387</v>
      </c>
      <c r="Z1511">
        <v>4</v>
      </c>
      <c r="AA1511" t="s">
        <v>3921</v>
      </c>
      <c r="AB1511" t="s">
        <v>8905</v>
      </c>
      <c r="AC1511">
        <v>46148.681620370371</v>
      </c>
      <c r="AD1511">
        <v>46148</v>
      </c>
      <c r="AE1511" t="s">
        <v>3938</v>
      </c>
      <c r="AG1511" t="s">
        <v>5135</v>
      </c>
      <c r="AH1511">
        <v>6105349598</v>
      </c>
      <c r="AI1511" t="s">
        <v>8906</v>
      </c>
      <c r="AM1511" t="s">
        <v>3925</v>
      </c>
      <c r="AN1511" t="s">
        <v>3926</v>
      </c>
      <c r="AO1511" t="s">
        <v>268</v>
      </c>
      <c r="AP1511" t="s">
        <v>304</v>
      </c>
      <c r="AQ1511" t="s">
        <v>3940</v>
      </c>
      <c r="AU1511" t="s">
        <v>4282</v>
      </c>
      <c r="AV1511" t="s">
        <v>4000</v>
      </c>
      <c r="AW1511" t="s">
        <v>447</v>
      </c>
      <c r="AX1511" t="s">
        <v>446</v>
      </c>
      <c r="AY1511" t="s">
        <v>253</v>
      </c>
      <c r="AZ1511" t="s">
        <v>230</v>
      </c>
      <c r="BA1511" t="s">
        <v>273</v>
      </c>
      <c r="BB1511" t="s">
        <v>380</v>
      </c>
      <c r="BC1511" t="s">
        <v>3927</v>
      </c>
      <c r="BD1511" t="s">
        <v>3927</v>
      </c>
      <c r="BE1511" t="s">
        <v>3927</v>
      </c>
      <c r="BF1511">
        <v>12</v>
      </c>
    </row>
    <row r="1512" spans="1:58" x14ac:dyDescent="0.3">
      <c r="A1512">
        <v>2026</v>
      </c>
      <c r="B1512">
        <v>202605</v>
      </c>
      <c r="C1512">
        <v>5</v>
      </c>
      <c r="D1512" s="14">
        <v>20001621444760</v>
      </c>
      <c r="E1512" t="s">
        <v>2810</v>
      </c>
      <c r="F1512" s="2">
        <v>46144.568310185183</v>
      </c>
      <c r="G1512" s="2">
        <v>46147</v>
      </c>
      <c r="I1512" t="s">
        <v>224</v>
      </c>
      <c r="J1512" t="s">
        <v>230</v>
      </c>
      <c r="L1512" t="s">
        <v>1877</v>
      </c>
      <c r="M1512" t="s">
        <v>334</v>
      </c>
      <c r="N1512" t="s">
        <v>322</v>
      </c>
      <c r="O1512" t="s">
        <v>331</v>
      </c>
      <c r="Q1512" t="s">
        <v>8907</v>
      </c>
      <c r="R1512" t="s">
        <v>2809</v>
      </c>
      <c r="S1512" t="s">
        <v>5453</v>
      </c>
      <c r="T1512" t="s">
        <v>5454</v>
      </c>
      <c r="U1512" t="s">
        <v>3034</v>
      </c>
      <c r="V1512" t="s">
        <v>647</v>
      </c>
      <c r="W1512" t="s">
        <v>245</v>
      </c>
      <c r="X1512" t="s">
        <v>387</v>
      </c>
      <c r="Z1512">
        <v>4</v>
      </c>
      <c r="AA1512" t="s">
        <v>3921</v>
      </c>
      <c r="AB1512" t="s">
        <v>3995</v>
      </c>
      <c r="AC1512">
        <v>46153.458136574074</v>
      </c>
      <c r="AD1512">
        <v>46151</v>
      </c>
      <c r="AE1512" t="s">
        <v>3938</v>
      </c>
      <c r="AG1512" t="s">
        <v>5135</v>
      </c>
      <c r="AH1512">
        <v>6108780602</v>
      </c>
      <c r="AI1512" t="s">
        <v>8908</v>
      </c>
      <c r="AM1512" t="s">
        <v>3925</v>
      </c>
      <c r="AN1512" t="s">
        <v>3926</v>
      </c>
      <c r="AO1512" t="s">
        <v>268</v>
      </c>
      <c r="AP1512" t="s">
        <v>386</v>
      </c>
      <c r="AQ1512" t="s">
        <v>3998</v>
      </c>
      <c r="AU1512" t="s">
        <v>4220</v>
      </c>
      <c r="AV1512" t="s">
        <v>4000</v>
      </c>
      <c r="AW1512" t="s">
        <v>389</v>
      </c>
      <c r="AX1512" t="s">
        <v>388</v>
      </c>
      <c r="AY1512" t="s">
        <v>253</v>
      </c>
      <c r="AZ1512" t="s">
        <v>230</v>
      </c>
      <c r="BA1512" t="s">
        <v>395</v>
      </c>
      <c r="BB1512" t="s">
        <v>380</v>
      </c>
      <c r="BC1512" t="s">
        <v>3927</v>
      </c>
      <c r="BD1512" t="s">
        <v>3927</v>
      </c>
      <c r="BE1512" t="s">
        <v>3927</v>
      </c>
      <c r="BF1512">
        <v>9</v>
      </c>
    </row>
    <row r="1513" spans="1:58" x14ac:dyDescent="0.3">
      <c r="A1513">
        <v>2026</v>
      </c>
      <c r="B1513">
        <v>202605</v>
      </c>
      <c r="C1513">
        <v>5</v>
      </c>
      <c r="D1513" s="14">
        <v>20001621443672</v>
      </c>
      <c r="E1513" t="s">
        <v>2810</v>
      </c>
      <c r="F1513" s="2">
        <v>46144.562476851854</v>
      </c>
      <c r="G1513" s="2">
        <v>46146</v>
      </c>
      <c r="I1513" t="s">
        <v>224</v>
      </c>
      <c r="J1513" t="s">
        <v>230</v>
      </c>
      <c r="L1513" t="s">
        <v>3378</v>
      </c>
      <c r="M1513" t="s">
        <v>309</v>
      </c>
      <c r="N1513" t="s">
        <v>297</v>
      </c>
      <c r="O1513" t="s">
        <v>283</v>
      </c>
      <c r="Q1513" t="s">
        <v>8909</v>
      </c>
      <c r="R1513" t="s">
        <v>2809</v>
      </c>
      <c r="S1513" t="s">
        <v>5133</v>
      </c>
      <c r="T1513" t="s">
        <v>5134</v>
      </c>
      <c r="U1513" t="s">
        <v>3034</v>
      </c>
      <c r="V1513" t="s">
        <v>647</v>
      </c>
      <c r="W1513" t="s">
        <v>245</v>
      </c>
      <c r="X1513" t="s">
        <v>225</v>
      </c>
      <c r="Z1513">
        <v>3</v>
      </c>
      <c r="AA1513" t="s">
        <v>3921</v>
      </c>
      <c r="AB1513" t="s">
        <v>3995</v>
      </c>
      <c r="AC1513">
        <v>46149.584999999999</v>
      </c>
      <c r="AD1513">
        <v>46149</v>
      </c>
      <c r="AE1513" t="s">
        <v>3938</v>
      </c>
      <c r="AG1513" t="s">
        <v>5135</v>
      </c>
      <c r="AH1513">
        <v>6108785586</v>
      </c>
      <c r="AI1513" t="s">
        <v>8910</v>
      </c>
      <c r="AM1513" t="s">
        <v>3925</v>
      </c>
      <c r="AN1513" t="s">
        <v>3926</v>
      </c>
      <c r="AO1513" t="s">
        <v>268</v>
      </c>
      <c r="AP1513" t="s">
        <v>304</v>
      </c>
      <c r="AQ1513" t="s">
        <v>3998</v>
      </c>
      <c r="AU1513" t="s">
        <v>4282</v>
      </c>
      <c r="AV1513" t="s">
        <v>4000</v>
      </c>
      <c r="AW1513" t="s">
        <v>320</v>
      </c>
      <c r="AX1513" t="s">
        <v>319</v>
      </c>
      <c r="AY1513" t="s">
        <v>254</v>
      </c>
      <c r="AZ1513" t="s">
        <v>230</v>
      </c>
      <c r="BA1513" t="s">
        <v>395</v>
      </c>
      <c r="BB1513" t="s">
        <v>380</v>
      </c>
      <c r="BC1513" t="s">
        <v>3927</v>
      </c>
      <c r="BD1513" t="s">
        <v>3927</v>
      </c>
      <c r="BE1513" t="s">
        <v>3927</v>
      </c>
      <c r="BF1513">
        <v>9</v>
      </c>
    </row>
    <row r="1514" spans="1:58" x14ac:dyDescent="0.3">
      <c r="A1514">
        <v>2026</v>
      </c>
      <c r="B1514">
        <v>202605</v>
      </c>
      <c r="C1514">
        <v>5</v>
      </c>
      <c r="D1514" s="14">
        <v>20001621443647</v>
      </c>
      <c r="E1514" t="s">
        <v>2810</v>
      </c>
      <c r="F1514" s="2">
        <v>46144.560902777775</v>
      </c>
      <c r="G1514" s="2">
        <v>46146</v>
      </c>
      <c r="I1514" t="s">
        <v>224</v>
      </c>
      <c r="J1514" t="s">
        <v>230</v>
      </c>
      <c r="L1514" t="s">
        <v>3631</v>
      </c>
      <c r="M1514" t="s">
        <v>309</v>
      </c>
      <c r="N1514" t="s">
        <v>297</v>
      </c>
      <c r="O1514" t="s">
        <v>283</v>
      </c>
      <c r="Q1514" t="s">
        <v>8911</v>
      </c>
      <c r="R1514" t="s">
        <v>2809</v>
      </c>
      <c r="S1514" t="s">
        <v>797</v>
      </c>
      <c r="T1514" t="s">
        <v>806</v>
      </c>
      <c r="U1514" t="s">
        <v>258</v>
      </c>
      <c r="V1514" t="s">
        <v>247</v>
      </c>
      <c r="W1514" t="s">
        <v>245</v>
      </c>
      <c r="X1514" t="s">
        <v>225</v>
      </c>
      <c r="Z1514">
        <v>2</v>
      </c>
      <c r="AA1514" t="s">
        <v>3921</v>
      </c>
      <c r="AB1514" t="s">
        <v>8912</v>
      </c>
      <c r="AC1514">
        <v>46148.623171296298</v>
      </c>
      <c r="AD1514">
        <v>46148</v>
      </c>
      <c r="AE1514" t="s">
        <v>3938</v>
      </c>
      <c r="AG1514" t="s">
        <v>248</v>
      </c>
      <c r="AH1514">
        <v>6108790481</v>
      </c>
      <c r="AI1514" t="s">
        <v>8913</v>
      </c>
      <c r="AM1514" t="s">
        <v>3925</v>
      </c>
      <c r="AN1514" t="s">
        <v>3926</v>
      </c>
      <c r="AO1514" t="s">
        <v>268</v>
      </c>
      <c r="AP1514" t="s">
        <v>249</v>
      </c>
      <c r="AQ1514" t="s">
        <v>3940</v>
      </c>
      <c r="AU1514" t="s">
        <v>4422</v>
      </c>
      <c r="AV1514" t="s">
        <v>4000</v>
      </c>
      <c r="AW1514" t="s">
        <v>320</v>
      </c>
      <c r="AX1514" t="s">
        <v>319</v>
      </c>
      <c r="AY1514" t="s">
        <v>254</v>
      </c>
      <c r="AZ1514" t="s">
        <v>230</v>
      </c>
      <c r="BA1514" t="s">
        <v>395</v>
      </c>
      <c r="BB1514" t="s">
        <v>380</v>
      </c>
      <c r="BC1514" t="s">
        <v>3927</v>
      </c>
      <c r="BD1514" t="s">
        <v>3927</v>
      </c>
      <c r="BE1514" t="s">
        <v>3927</v>
      </c>
      <c r="BF1514">
        <v>9</v>
      </c>
    </row>
    <row r="1515" spans="1:58" x14ac:dyDescent="0.3">
      <c r="A1515">
        <v>2026</v>
      </c>
      <c r="B1515">
        <v>202605</v>
      </c>
      <c r="C1515">
        <v>5</v>
      </c>
      <c r="D1515" s="14">
        <v>20001621442377</v>
      </c>
      <c r="E1515" t="s">
        <v>2810</v>
      </c>
      <c r="F1515" s="2">
        <v>46144.54478009259</v>
      </c>
      <c r="G1515" s="2">
        <v>46146</v>
      </c>
      <c r="I1515" t="s">
        <v>224</v>
      </c>
      <c r="J1515" t="s">
        <v>230</v>
      </c>
      <c r="L1515" t="s">
        <v>3768</v>
      </c>
      <c r="M1515" t="s">
        <v>4678</v>
      </c>
      <c r="N1515" t="s">
        <v>616</v>
      </c>
      <c r="O1515" t="s">
        <v>623</v>
      </c>
      <c r="Q1515" t="s">
        <v>8914</v>
      </c>
      <c r="R1515" t="s">
        <v>2809</v>
      </c>
      <c r="S1515" t="s">
        <v>5095</v>
      </c>
      <c r="T1515" t="s">
        <v>5096</v>
      </c>
      <c r="U1515" t="s">
        <v>4008</v>
      </c>
      <c r="V1515" t="s">
        <v>980</v>
      </c>
      <c r="W1515" t="s">
        <v>245</v>
      </c>
      <c r="X1515" t="s">
        <v>225</v>
      </c>
      <c r="Z1515">
        <v>2</v>
      </c>
      <c r="AA1515" t="s">
        <v>3921</v>
      </c>
      <c r="AB1515" t="s">
        <v>8915</v>
      </c>
      <c r="AC1515">
        <v>46148.620497685188</v>
      </c>
      <c r="AD1515">
        <v>46148</v>
      </c>
      <c r="AE1515" t="s">
        <v>3938</v>
      </c>
      <c r="AG1515" t="s">
        <v>5098</v>
      </c>
      <c r="AH1515">
        <v>6108779505</v>
      </c>
      <c r="AI1515" t="s">
        <v>8916</v>
      </c>
      <c r="AM1515" t="s">
        <v>3925</v>
      </c>
      <c r="AN1515" t="s">
        <v>3926</v>
      </c>
      <c r="AO1515" t="s">
        <v>268</v>
      </c>
      <c r="AP1515" t="s">
        <v>304</v>
      </c>
      <c r="AQ1515" t="s">
        <v>3940</v>
      </c>
      <c r="AU1515" t="s">
        <v>4422</v>
      </c>
      <c r="AV1515" t="s">
        <v>4000</v>
      </c>
      <c r="AW1515" t="s">
        <v>320</v>
      </c>
      <c r="AX1515" t="s">
        <v>319</v>
      </c>
      <c r="AY1515" t="s">
        <v>254</v>
      </c>
      <c r="AZ1515" t="s">
        <v>230</v>
      </c>
      <c r="BA1515" t="s">
        <v>395</v>
      </c>
      <c r="BB1515" t="s">
        <v>380</v>
      </c>
      <c r="BC1515" t="s">
        <v>3927</v>
      </c>
      <c r="BD1515" t="s">
        <v>3927</v>
      </c>
      <c r="BE1515" t="s">
        <v>3927</v>
      </c>
      <c r="BF1515">
        <v>9</v>
      </c>
    </row>
    <row r="1516" spans="1:58" x14ac:dyDescent="0.3">
      <c r="A1516">
        <v>2026</v>
      </c>
      <c r="B1516">
        <v>202605</v>
      </c>
      <c r="C1516">
        <v>5</v>
      </c>
      <c r="D1516" s="14">
        <v>20001621442230</v>
      </c>
      <c r="E1516" t="s">
        <v>2810</v>
      </c>
      <c r="F1516" s="2">
        <v>46144.536909722221</v>
      </c>
      <c r="G1516" s="2">
        <v>46145</v>
      </c>
      <c r="I1516" t="s">
        <v>224</v>
      </c>
      <c r="J1516" t="s">
        <v>230</v>
      </c>
      <c r="L1516" t="s">
        <v>3402</v>
      </c>
      <c r="M1516" t="s">
        <v>309</v>
      </c>
      <c r="N1516" t="s">
        <v>297</v>
      </c>
      <c r="O1516" t="s">
        <v>283</v>
      </c>
      <c r="Q1516" t="s">
        <v>8917</v>
      </c>
      <c r="R1516" t="s">
        <v>2809</v>
      </c>
      <c r="S1516" t="s">
        <v>6476</v>
      </c>
      <c r="T1516" t="s">
        <v>6477</v>
      </c>
      <c r="U1516" t="s">
        <v>4796</v>
      </c>
      <c r="V1516" t="s">
        <v>2024</v>
      </c>
      <c r="W1516" t="s">
        <v>245</v>
      </c>
      <c r="X1516" t="s">
        <v>225</v>
      </c>
      <c r="Z1516">
        <v>4</v>
      </c>
      <c r="AA1516" t="s">
        <v>3921</v>
      </c>
      <c r="AB1516" t="s">
        <v>8918</v>
      </c>
      <c r="AC1516">
        <v>46150.849872685183</v>
      </c>
      <c r="AD1516">
        <v>46149</v>
      </c>
      <c r="AE1516" t="s">
        <v>3938</v>
      </c>
      <c r="AG1516" t="s">
        <v>2026</v>
      </c>
      <c r="AH1516">
        <v>6091207134</v>
      </c>
      <c r="AI1516" t="s">
        <v>8919</v>
      </c>
      <c r="AM1516" t="s">
        <v>3925</v>
      </c>
      <c r="AN1516" t="s">
        <v>3926</v>
      </c>
      <c r="AO1516" t="s">
        <v>268</v>
      </c>
      <c r="AP1516" t="s">
        <v>304</v>
      </c>
      <c r="AQ1516" t="s">
        <v>3940</v>
      </c>
      <c r="AU1516" t="s">
        <v>4149</v>
      </c>
      <c r="AV1516" t="s">
        <v>4000</v>
      </c>
      <c r="AW1516" t="s">
        <v>227</v>
      </c>
      <c r="AX1516" t="s">
        <v>226</v>
      </c>
      <c r="AY1516" t="s">
        <v>254</v>
      </c>
      <c r="AZ1516" t="s">
        <v>230</v>
      </c>
      <c r="BA1516" t="s">
        <v>273</v>
      </c>
      <c r="BB1516" t="s">
        <v>380</v>
      </c>
      <c r="BC1516" t="s">
        <v>3927</v>
      </c>
      <c r="BD1516" t="s">
        <v>3927</v>
      </c>
      <c r="BE1516" t="s">
        <v>3927</v>
      </c>
      <c r="BF1516">
        <v>1</v>
      </c>
    </row>
    <row r="1517" spans="1:58" x14ac:dyDescent="0.3">
      <c r="A1517">
        <v>2026</v>
      </c>
      <c r="B1517">
        <v>202605</v>
      </c>
      <c r="C1517">
        <v>5</v>
      </c>
      <c r="D1517" s="14">
        <v>20001621441014</v>
      </c>
      <c r="E1517" t="s">
        <v>2810</v>
      </c>
      <c r="F1517" s="2">
        <v>46144.561608796299</v>
      </c>
      <c r="G1517" s="2">
        <v>46145</v>
      </c>
      <c r="I1517" t="s">
        <v>224</v>
      </c>
      <c r="J1517" t="s">
        <v>230</v>
      </c>
      <c r="L1517" t="s">
        <v>8920</v>
      </c>
      <c r="M1517" t="s">
        <v>309</v>
      </c>
      <c r="N1517" t="s">
        <v>297</v>
      </c>
      <c r="O1517" t="s">
        <v>283</v>
      </c>
      <c r="Q1517" t="s">
        <v>8921</v>
      </c>
      <c r="R1517" t="s">
        <v>2809</v>
      </c>
      <c r="S1517" t="s">
        <v>4807</v>
      </c>
      <c r="T1517" t="s">
        <v>4808</v>
      </c>
      <c r="U1517" t="s">
        <v>3034</v>
      </c>
      <c r="V1517" t="s">
        <v>4809</v>
      </c>
      <c r="W1517" t="s">
        <v>245</v>
      </c>
      <c r="X1517" t="s">
        <v>225</v>
      </c>
      <c r="Z1517">
        <v>0</v>
      </c>
      <c r="AA1517" t="s">
        <v>3921</v>
      </c>
      <c r="AB1517" t="s">
        <v>4810</v>
      </c>
      <c r="AC1517">
        <v>46146.59783564815</v>
      </c>
      <c r="AD1517">
        <v>46145</v>
      </c>
      <c r="AE1517" t="s">
        <v>4811</v>
      </c>
      <c r="AG1517" t="s">
        <v>4812</v>
      </c>
      <c r="AH1517">
        <v>6108806779</v>
      </c>
      <c r="AI1517" t="s">
        <v>8922</v>
      </c>
      <c r="AM1517" t="s">
        <v>3925</v>
      </c>
      <c r="AN1517" t="s">
        <v>3926</v>
      </c>
      <c r="AO1517" t="s">
        <v>4814</v>
      </c>
      <c r="AP1517" t="s">
        <v>386</v>
      </c>
      <c r="AQ1517" t="s">
        <v>4815</v>
      </c>
      <c r="AU1517" t="s">
        <v>8464</v>
      </c>
      <c r="AV1517" t="s">
        <v>4817</v>
      </c>
      <c r="AW1517" t="s">
        <v>320</v>
      </c>
      <c r="AX1517" t="s">
        <v>319</v>
      </c>
      <c r="AY1517" t="s">
        <v>254</v>
      </c>
      <c r="AZ1517" t="s">
        <v>230</v>
      </c>
      <c r="BA1517" t="s">
        <v>395</v>
      </c>
      <c r="BB1517" t="s">
        <v>380</v>
      </c>
      <c r="BC1517" t="s">
        <v>3927</v>
      </c>
      <c r="BD1517" t="s">
        <v>3927</v>
      </c>
      <c r="BE1517" t="s">
        <v>3927</v>
      </c>
      <c r="BF1517">
        <v>9</v>
      </c>
    </row>
    <row r="1518" spans="1:58" x14ac:dyDescent="0.3">
      <c r="A1518">
        <v>2026</v>
      </c>
      <c r="B1518">
        <v>202605</v>
      </c>
      <c r="C1518">
        <v>5</v>
      </c>
      <c r="D1518" s="14">
        <v>20001621440352</v>
      </c>
      <c r="E1518" t="s">
        <v>2810</v>
      </c>
      <c r="F1518" s="2">
        <v>46144.543402777781</v>
      </c>
      <c r="G1518" s="2">
        <v>46147</v>
      </c>
      <c r="I1518" t="s">
        <v>224</v>
      </c>
      <c r="J1518" t="s">
        <v>230</v>
      </c>
      <c r="L1518" t="s">
        <v>3711</v>
      </c>
      <c r="M1518" t="s">
        <v>902</v>
      </c>
      <c r="N1518" t="s">
        <v>752</v>
      </c>
      <c r="O1518" t="s">
        <v>623</v>
      </c>
      <c r="Q1518" t="s">
        <v>8923</v>
      </c>
      <c r="R1518" t="s">
        <v>2809</v>
      </c>
      <c r="S1518" t="s">
        <v>5351</v>
      </c>
      <c r="T1518" t="s">
        <v>5352</v>
      </c>
      <c r="U1518" t="s">
        <v>3034</v>
      </c>
      <c r="V1518" t="s">
        <v>647</v>
      </c>
      <c r="W1518" t="s">
        <v>245</v>
      </c>
      <c r="X1518" t="s">
        <v>387</v>
      </c>
      <c r="Z1518">
        <v>4</v>
      </c>
      <c r="AA1518" t="s">
        <v>3921</v>
      </c>
      <c r="AB1518" t="s">
        <v>3995</v>
      </c>
      <c r="AC1518">
        <v>46153.458240740743</v>
      </c>
      <c r="AD1518">
        <v>46151</v>
      </c>
      <c r="AE1518" t="s">
        <v>3938</v>
      </c>
      <c r="AG1518" t="s">
        <v>5006</v>
      </c>
      <c r="AH1518">
        <v>6078309721</v>
      </c>
      <c r="AI1518" t="s">
        <v>8924</v>
      </c>
      <c r="AM1518" t="s">
        <v>3925</v>
      </c>
      <c r="AN1518" t="s">
        <v>3926</v>
      </c>
      <c r="AO1518" t="s">
        <v>268</v>
      </c>
      <c r="AP1518" t="s">
        <v>304</v>
      </c>
      <c r="AQ1518" t="s">
        <v>3998</v>
      </c>
      <c r="AU1518" t="s">
        <v>4220</v>
      </c>
      <c r="AV1518" t="s">
        <v>4000</v>
      </c>
      <c r="AW1518" t="s">
        <v>447</v>
      </c>
      <c r="AX1518" t="s">
        <v>446</v>
      </c>
      <c r="AY1518" t="s">
        <v>253</v>
      </c>
      <c r="AZ1518" t="s">
        <v>230</v>
      </c>
      <c r="BA1518" t="s">
        <v>273</v>
      </c>
      <c r="BB1518" t="s">
        <v>380</v>
      </c>
      <c r="BC1518" t="s">
        <v>3927</v>
      </c>
      <c r="BD1518" t="s">
        <v>3927</v>
      </c>
      <c r="BE1518" t="s">
        <v>3927</v>
      </c>
      <c r="BF1518">
        <v>1</v>
      </c>
    </row>
    <row r="1519" spans="1:58" x14ac:dyDescent="0.3">
      <c r="A1519">
        <v>2026</v>
      </c>
      <c r="B1519">
        <v>202605</v>
      </c>
      <c r="C1519">
        <v>5</v>
      </c>
      <c r="D1519" s="14">
        <v>20001621437237</v>
      </c>
      <c r="E1519" t="s">
        <v>2810</v>
      </c>
      <c r="F1519" s="2">
        <v>46144.536666666667</v>
      </c>
      <c r="G1519" s="2">
        <v>46145</v>
      </c>
      <c r="I1519" t="s">
        <v>224</v>
      </c>
      <c r="J1519" t="s">
        <v>230</v>
      </c>
      <c r="L1519" t="s">
        <v>2873</v>
      </c>
      <c r="M1519" t="s">
        <v>309</v>
      </c>
      <c r="N1519" t="s">
        <v>297</v>
      </c>
      <c r="O1519" t="s">
        <v>283</v>
      </c>
      <c r="Q1519" t="s">
        <v>8925</v>
      </c>
      <c r="R1519" t="s">
        <v>2809</v>
      </c>
      <c r="S1519" t="s">
        <v>4825</v>
      </c>
      <c r="T1519" t="s">
        <v>4826</v>
      </c>
      <c r="U1519" t="s">
        <v>3034</v>
      </c>
      <c r="V1519" t="s">
        <v>3994</v>
      </c>
      <c r="W1519" t="s">
        <v>245</v>
      </c>
      <c r="X1519" t="s">
        <v>225</v>
      </c>
      <c r="Z1519">
        <v>1</v>
      </c>
      <c r="AA1519" t="s">
        <v>3921</v>
      </c>
      <c r="AB1519" t="s">
        <v>8926</v>
      </c>
      <c r="AC1519">
        <v>46146.750706018516</v>
      </c>
      <c r="AD1519">
        <v>46146</v>
      </c>
      <c r="AE1519" t="s">
        <v>3938</v>
      </c>
      <c r="AG1519" t="s">
        <v>4828</v>
      </c>
      <c r="AH1519">
        <v>6108771707</v>
      </c>
      <c r="AI1519" t="s">
        <v>8927</v>
      </c>
      <c r="AM1519" t="s">
        <v>3925</v>
      </c>
      <c r="AN1519" t="s">
        <v>3926</v>
      </c>
      <c r="AO1519" t="s">
        <v>268</v>
      </c>
      <c r="AP1519" t="s">
        <v>386</v>
      </c>
      <c r="AQ1519" t="s">
        <v>3940</v>
      </c>
      <c r="AU1519" t="s">
        <v>8625</v>
      </c>
      <c r="AV1519" t="s">
        <v>4000</v>
      </c>
      <c r="AW1519" t="s">
        <v>320</v>
      </c>
      <c r="AX1519" t="s">
        <v>319</v>
      </c>
      <c r="AY1519" t="s">
        <v>254</v>
      </c>
      <c r="AZ1519" t="s">
        <v>230</v>
      </c>
      <c r="BA1519" t="s">
        <v>395</v>
      </c>
      <c r="BB1519" t="s">
        <v>380</v>
      </c>
      <c r="BC1519" t="s">
        <v>3927</v>
      </c>
      <c r="BD1519" t="s">
        <v>3927</v>
      </c>
      <c r="BE1519" t="s">
        <v>3927</v>
      </c>
      <c r="BF1519">
        <v>9</v>
      </c>
    </row>
    <row r="1520" spans="1:58" x14ac:dyDescent="0.3">
      <c r="A1520">
        <v>2026</v>
      </c>
      <c r="B1520">
        <v>202605</v>
      </c>
      <c r="C1520">
        <v>5</v>
      </c>
      <c r="D1520" s="14">
        <v>20001621437174</v>
      </c>
      <c r="E1520" t="s">
        <v>2810</v>
      </c>
      <c r="F1520" s="2">
        <v>46144.533483796295</v>
      </c>
      <c r="G1520" s="2">
        <v>46145</v>
      </c>
      <c r="I1520" t="s">
        <v>224</v>
      </c>
      <c r="J1520" t="s">
        <v>230</v>
      </c>
      <c r="L1520" t="s">
        <v>8928</v>
      </c>
      <c r="M1520" t="s">
        <v>309</v>
      </c>
      <c r="N1520" t="s">
        <v>297</v>
      </c>
      <c r="O1520" t="s">
        <v>283</v>
      </c>
      <c r="Q1520" t="s">
        <v>8929</v>
      </c>
      <c r="R1520" t="s">
        <v>2809</v>
      </c>
      <c r="S1520" t="s">
        <v>444</v>
      </c>
      <c r="T1520" t="s">
        <v>445</v>
      </c>
      <c r="U1520" t="s">
        <v>258</v>
      </c>
      <c r="V1520" t="s">
        <v>247</v>
      </c>
      <c r="W1520" t="s">
        <v>245</v>
      </c>
      <c r="X1520" t="s">
        <v>225</v>
      </c>
      <c r="Z1520">
        <v>3</v>
      </c>
      <c r="AA1520" t="s">
        <v>3921</v>
      </c>
      <c r="AB1520" t="s">
        <v>8930</v>
      </c>
      <c r="AC1520">
        <v>46148.623171296298</v>
      </c>
      <c r="AD1520">
        <v>46148</v>
      </c>
      <c r="AE1520" t="s">
        <v>3938</v>
      </c>
      <c r="AG1520" t="s">
        <v>359</v>
      </c>
      <c r="AH1520">
        <v>6108772686</v>
      </c>
      <c r="AI1520" t="s">
        <v>8931</v>
      </c>
      <c r="AM1520" t="s">
        <v>3925</v>
      </c>
      <c r="AN1520" t="s">
        <v>3926</v>
      </c>
      <c r="AO1520" t="s">
        <v>268</v>
      </c>
      <c r="AP1520" t="s">
        <v>386</v>
      </c>
      <c r="AQ1520" t="s">
        <v>3940</v>
      </c>
      <c r="AU1520" t="s">
        <v>4422</v>
      </c>
      <c r="AV1520" t="s">
        <v>4000</v>
      </c>
      <c r="AW1520" t="s">
        <v>320</v>
      </c>
      <c r="AX1520" t="s">
        <v>319</v>
      </c>
      <c r="AY1520" t="s">
        <v>254</v>
      </c>
      <c r="AZ1520" t="s">
        <v>230</v>
      </c>
      <c r="BA1520" t="s">
        <v>395</v>
      </c>
      <c r="BB1520" t="s">
        <v>380</v>
      </c>
      <c r="BC1520" t="s">
        <v>3927</v>
      </c>
      <c r="BD1520" t="s">
        <v>3927</v>
      </c>
      <c r="BE1520" t="s">
        <v>3927</v>
      </c>
      <c r="BF1520">
        <v>9</v>
      </c>
    </row>
    <row r="1521" spans="1:58" x14ac:dyDescent="0.3">
      <c r="A1521">
        <v>2026</v>
      </c>
      <c r="B1521">
        <v>202605</v>
      </c>
      <c r="C1521">
        <v>5</v>
      </c>
      <c r="D1521" s="14">
        <v>20001621437161</v>
      </c>
      <c r="E1521" t="s">
        <v>2810</v>
      </c>
      <c r="F1521" s="2">
        <v>46144.532731481479</v>
      </c>
      <c r="G1521" s="2">
        <v>46146</v>
      </c>
      <c r="I1521" t="s">
        <v>224</v>
      </c>
      <c r="J1521" t="s">
        <v>230</v>
      </c>
      <c r="L1521" t="s">
        <v>3079</v>
      </c>
      <c r="M1521" t="s">
        <v>994</v>
      </c>
      <c r="N1521" t="s">
        <v>989</v>
      </c>
      <c r="O1521" t="s">
        <v>554</v>
      </c>
      <c r="Q1521" t="s">
        <v>8932</v>
      </c>
      <c r="R1521" t="s">
        <v>2809</v>
      </c>
      <c r="S1521" t="s">
        <v>5929</v>
      </c>
      <c r="T1521" t="s">
        <v>5930</v>
      </c>
      <c r="U1521" t="s">
        <v>4008</v>
      </c>
      <c r="V1521" t="s">
        <v>980</v>
      </c>
      <c r="W1521" t="s">
        <v>245</v>
      </c>
      <c r="X1521" t="s">
        <v>225</v>
      </c>
      <c r="Z1521">
        <v>2</v>
      </c>
      <c r="AA1521" t="s">
        <v>3921</v>
      </c>
      <c r="AB1521" t="s">
        <v>8933</v>
      </c>
      <c r="AC1521">
        <v>46148.620497685188</v>
      </c>
      <c r="AD1521">
        <v>46148</v>
      </c>
      <c r="AE1521" t="s">
        <v>3938</v>
      </c>
      <c r="AG1521" t="s">
        <v>4844</v>
      </c>
      <c r="AH1521">
        <v>6108780548</v>
      </c>
      <c r="AI1521" t="s">
        <v>8934</v>
      </c>
      <c r="AM1521" t="s">
        <v>3925</v>
      </c>
      <c r="AN1521" t="s">
        <v>3926</v>
      </c>
      <c r="AO1521" t="s">
        <v>268</v>
      </c>
      <c r="AP1521" t="s">
        <v>386</v>
      </c>
      <c r="AQ1521" t="s">
        <v>3940</v>
      </c>
      <c r="AU1521" t="s">
        <v>4422</v>
      </c>
      <c r="AV1521" t="s">
        <v>4000</v>
      </c>
      <c r="AW1521" t="s">
        <v>227</v>
      </c>
      <c r="AX1521" t="s">
        <v>226</v>
      </c>
      <c r="AY1521" t="s">
        <v>254</v>
      </c>
      <c r="AZ1521" t="s">
        <v>230</v>
      </c>
      <c r="BA1521" t="s">
        <v>395</v>
      </c>
      <c r="BB1521" t="s">
        <v>380</v>
      </c>
      <c r="BC1521" t="s">
        <v>3927</v>
      </c>
      <c r="BD1521" t="s">
        <v>3927</v>
      </c>
      <c r="BE1521" t="s">
        <v>3927</v>
      </c>
      <c r="BF1521">
        <v>9</v>
      </c>
    </row>
    <row r="1522" spans="1:58" x14ac:dyDescent="0.3">
      <c r="A1522">
        <v>2026</v>
      </c>
      <c r="B1522">
        <v>202605</v>
      </c>
      <c r="C1522">
        <v>5</v>
      </c>
      <c r="D1522" s="14">
        <v>20001621436754</v>
      </c>
      <c r="E1522" t="s">
        <v>2810</v>
      </c>
      <c r="F1522" s="2">
        <v>46144.56627314815</v>
      </c>
      <c r="G1522" s="2">
        <v>46144</v>
      </c>
      <c r="I1522" t="s">
        <v>224</v>
      </c>
      <c r="J1522" t="s">
        <v>230</v>
      </c>
      <c r="L1522" t="s">
        <v>3546</v>
      </c>
      <c r="M1522" t="s">
        <v>309</v>
      </c>
      <c r="N1522" t="s">
        <v>297</v>
      </c>
      <c r="O1522" t="s">
        <v>283</v>
      </c>
      <c r="Q1522" t="s">
        <v>8935</v>
      </c>
      <c r="R1522" t="s">
        <v>2809</v>
      </c>
      <c r="S1522" t="s">
        <v>5395</v>
      </c>
      <c r="T1522" t="s">
        <v>5396</v>
      </c>
      <c r="U1522" t="s">
        <v>3034</v>
      </c>
      <c r="V1522" t="s">
        <v>647</v>
      </c>
      <c r="W1522" t="s">
        <v>245</v>
      </c>
      <c r="X1522" t="s">
        <v>387</v>
      </c>
      <c r="Z1522">
        <v>4</v>
      </c>
      <c r="AA1522" t="s">
        <v>3921</v>
      </c>
      <c r="AB1522" t="s">
        <v>3995</v>
      </c>
      <c r="AC1522">
        <v>46149.584999999999</v>
      </c>
      <c r="AD1522">
        <v>46148</v>
      </c>
      <c r="AE1522" t="s">
        <v>3938</v>
      </c>
      <c r="AG1522" t="s">
        <v>5111</v>
      </c>
      <c r="AH1522">
        <v>6108783592</v>
      </c>
      <c r="AI1522" t="s">
        <v>8936</v>
      </c>
      <c r="AM1522" t="s">
        <v>3925</v>
      </c>
      <c r="AN1522" t="s">
        <v>3926</v>
      </c>
      <c r="AO1522" t="s">
        <v>268</v>
      </c>
      <c r="AP1522" t="s">
        <v>249</v>
      </c>
      <c r="AQ1522" t="s">
        <v>3998</v>
      </c>
      <c r="AU1522" t="s">
        <v>4282</v>
      </c>
      <c r="AV1522" t="s">
        <v>4000</v>
      </c>
      <c r="AW1522" t="s">
        <v>389</v>
      </c>
      <c r="AX1522" t="s">
        <v>388</v>
      </c>
      <c r="AY1522" t="s">
        <v>253</v>
      </c>
      <c r="AZ1522" t="s">
        <v>230</v>
      </c>
      <c r="BA1522" t="s">
        <v>395</v>
      </c>
      <c r="BB1522" t="s">
        <v>380</v>
      </c>
      <c r="BC1522" t="s">
        <v>3927</v>
      </c>
      <c r="BD1522" t="s">
        <v>3927</v>
      </c>
      <c r="BE1522" t="s">
        <v>3927</v>
      </c>
      <c r="BF1522">
        <v>9</v>
      </c>
    </row>
    <row r="1523" spans="1:58" x14ac:dyDescent="0.3">
      <c r="A1523">
        <v>2026</v>
      </c>
      <c r="B1523">
        <v>202605</v>
      </c>
      <c r="C1523">
        <v>5</v>
      </c>
      <c r="D1523" s="14">
        <v>20001621435153</v>
      </c>
      <c r="E1523" t="s">
        <v>2810</v>
      </c>
      <c r="F1523" s="2">
        <v>46144.530763888892</v>
      </c>
      <c r="G1523" s="2">
        <v>46148</v>
      </c>
      <c r="I1523" t="s">
        <v>224</v>
      </c>
      <c r="J1523" t="s">
        <v>230</v>
      </c>
      <c r="L1523" t="s">
        <v>2947</v>
      </c>
      <c r="M1523" t="s">
        <v>694</v>
      </c>
      <c r="N1523" t="s">
        <v>322</v>
      </c>
      <c r="O1523" t="s">
        <v>331</v>
      </c>
      <c r="Q1523" t="s">
        <v>8937</v>
      </c>
      <c r="R1523" t="s">
        <v>2809</v>
      </c>
      <c r="S1523" t="s">
        <v>6208</v>
      </c>
      <c r="T1523" t="s">
        <v>6209</v>
      </c>
      <c r="U1523" t="s">
        <v>4796</v>
      </c>
      <c r="V1523" t="s">
        <v>2024</v>
      </c>
      <c r="W1523" t="s">
        <v>245</v>
      </c>
      <c r="X1523" t="s">
        <v>225</v>
      </c>
      <c r="Z1523">
        <v>4</v>
      </c>
      <c r="AA1523" t="s">
        <v>3921</v>
      </c>
      <c r="AB1523" t="s">
        <v>8938</v>
      </c>
      <c r="AC1523">
        <v>46153.691134259258</v>
      </c>
      <c r="AD1523">
        <v>46152</v>
      </c>
      <c r="AE1523" t="s">
        <v>3938</v>
      </c>
      <c r="AG1523" t="s">
        <v>2026</v>
      </c>
      <c r="AH1523">
        <v>6108773701</v>
      </c>
      <c r="AI1523" t="s">
        <v>8939</v>
      </c>
      <c r="AM1523" t="s">
        <v>3925</v>
      </c>
      <c r="AN1523" t="s">
        <v>3926</v>
      </c>
      <c r="AO1523" t="s">
        <v>268</v>
      </c>
      <c r="AP1523" t="s">
        <v>386</v>
      </c>
      <c r="AQ1523" t="s">
        <v>3940</v>
      </c>
      <c r="AU1523" t="s">
        <v>4220</v>
      </c>
      <c r="AV1523" t="s">
        <v>4000</v>
      </c>
      <c r="AW1523" t="s">
        <v>320</v>
      </c>
      <c r="AX1523" t="s">
        <v>319</v>
      </c>
      <c r="AY1523" t="s">
        <v>254</v>
      </c>
      <c r="AZ1523" t="s">
        <v>230</v>
      </c>
      <c r="BA1523" t="s">
        <v>395</v>
      </c>
      <c r="BB1523" t="s">
        <v>380</v>
      </c>
      <c r="BC1523" t="s">
        <v>3927</v>
      </c>
      <c r="BD1523" t="s">
        <v>3927</v>
      </c>
      <c r="BE1523" t="s">
        <v>3927</v>
      </c>
      <c r="BF1523">
        <v>9</v>
      </c>
    </row>
    <row r="1524" spans="1:58" x14ac:dyDescent="0.3">
      <c r="A1524">
        <v>2026</v>
      </c>
      <c r="B1524">
        <v>202605</v>
      </c>
      <c r="C1524">
        <v>5</v>
      </c>
      <c r="D1524" s="14">
        <v>20001621434884</v>
      </c>
      <c r="E1524" t="s">
        <v>2810</v>
      </c>
      <c r="F1524" s="2">
        <v>46144.573530092595</v>
      </c>
      <c r="G1524" s="2">
        <v>46147</v>
      </c>
      <c r="I1524" t="s">
        <v>224</v>
      </c>
      <c r="J1524" t="s">
        <v>230</v>
      </c>
      <c r="L1524" t="s">
        <v>2827</v>
      </c>
      <c r="M1524" t="s">
        <v>1739</v>
      </c>
      <c r="N1524" t="s">
        <v>1002</v>
      </c>
      <c r="O1524" t="s">
        <v>257</v>
      </c>
      <c r="Q1524" t="s">
        <v>8940</v>
      </c>
      <c r="R1524" t="s">
        <v>2809</v>
      </c>
      <c r="S1524" t="s">
        <v>6995</v>
      </c>
      <c r="T1524" t="s">
        <v>6996</v>
      </c>
      <c r="U1524" t="s">
        <v>4796</v>
      </c>
      <c r="V1524" t="s">
        <v>2024</v>
      </c>
      <c r="W1524" t="s">
        <v>245</v>
      </c>
      <c r="X1524" t="s">
        <v>225</v>
      </c>
      <c r="Z1524">
        <v>4</v>
      </c>
      <c r="AA1524" t="s">
        <v>3921</v>
      </c>
      <c r="AB1524" t="s">
        <v>8941</v>
      </c>
      <c r="AC1524">
        <v>46153.691134259258</v>
      </c>
      <c r="AD1524">
        <v>46151</v>
      </c>
      <c r="AE1524" t="s">
        <v>3938</v>
      </c>
      <c r="AG1524" t="s">
        <v>6701</v>
      </c>
      <c r="AH1524">
        <v>6108786556</v>
      </c>
      <c r="AI1524" t="s">
        <v>8942</v>
      </c>
      <c r="AM1524" t="s">
        <v>3925</v>
      </c>
      <c r="AN1524" t="s">
        <v>3926</v>
      </c>
      <c r="AO1524" t="s">
        <v>268</v>
      </c>
      <c r="AP1524" t="s">
        <v>386</v>
      </c>
      <c r="AQ1524" t="s">
        <v>3940</v>
      </c>
      <c r="AU1524" t="s">
        <v>4220</v>
      </c>
      <c r="AV1524" t="s">
        <v>4000</v>
      </c>
      <c r="AW1524" t="s">
        <v>227</v>
      </c>
      <c r="AX1524" t="s">
        <v>226</v>
      </c>
      <c r="AY1524" t="s">
        <v>254</v>
      </c>
      <c r="AZ1524" t="s">
        <v>230</v>
      </c>
      <c r="BA1524" t="s">
        <v>395</v>
      </c>
      <c r="BB1524" t="s">
        <v>380</v>
      </c>
      <c r="BC1524" t="s">
        <v>3927</v>
      </c>
      <c r="BD1524" t="s">
        <v>3927</v>
      </c>
      <c r="BE1524" t="s">
        <v>3927</v>
      </c>
      <c r="BF1524">
        <v>9</v>
      </c>
    </row>
    <row r="1525" spans="1:58" x14ac:dyDescent="0.3">
      <c r="A1525">
        <v>2026</v>
      </c>
      <c r="B1525">
        <v>202605</v>
      </c>
      <c r="C1525">
        <v>5</v>
      </c>
      <c r="D1525" s="14">
        <v>20001621434642</v>
      </c>
      <c r="E1525" t="s">
        <v>2810</v>
      </c>
      <c r="F1525" s="2">
        <v>46144.556817129633</v>
      </c>
      <c r="G1525" s="2">
        <v>46146</v>
      </c>
      <c r="I1525" t="s">
        <v>224</v>
      </c>
      <c r="J1525" t="s">
        <v>230</v>
      </c>
      <c r="L1525" t="s">
        <v>8943</v>
      </c>
      <c r="M1525" t="s">
        <v>626</v>
      </c>
      <c r="N1525" t="s">
        <v>616</v>
      </c>
      <c r="O1525" t="s">
        <v>623</v>
      </c>
      <c r="Q1525" t="s">
        <v>8944</v>
      </c>
      <c r="R1525" t="s">
        <v>2809</v>
      </c>
      <c r="S1525" t="s">
        <v>7823</v>
      </c>
      <c r="T1525" t="s">
        <v>7824</v>
      </c>
      <c r="U1525" t="s">
        <v>4796</v>
      </c>
      <c r="V1525" t="s">
        <v>2024</v>
      </c>
      <c r="W1525" t="s">
        <v>245</v>
      </c>
      <c r="X1525" t="s">
        <v>225</v>
      </c>
      <c r="Z1525">
        <v>4</v>
      </c>
      <c r="AA1525" t="s">
        <v>3921</v>
      </c>
      <c r="AB1525" t="s">
        <v>8945</v>
      </c>
      <c r="AC1525">
        <v>46150.849872685183</v>
      </c>
      <c r="AD1525">
        <v>46150</v>
      </c>
      <c r="AE1525" t="s">
        <v>3938</v>
      </c>
      <c r="AG1525" t="s">
        <v>6701</v>
      </c>
      <c r="AH1525">
        <v>6108812755</v>
      </c>
      <c r="AI1525" t="s">
        <v>8946</v>
      </c>
      <c r="AM1525" t="s">
        <v>3925</v>
      </c>
      <c r="AN1525" t="s">
        <v>3926</v>
      </c>
      <c r="AO1525" t="s">
        <v>268</v>
      </c>
      <c r="AP1525" t="s">
        <v>304</v>
      </c>
      <c r="AQ1525" t="s">
        <v>3940</v>
      </c>
      <c r="AU1525" t="s">
        <v>4149</v>
      </c>
      <c r="AV1525" t="s">
        <v>4000</v>
      </c>
      <c r="AW1525" t="s">
        <v>320</v>
      </c>
      <c r="AX1525" t="s">
        <v>319</v>
      </c>
      <c r="AY1525" t="s">
        <v>254</v>
      </c>
      <c r="AZ1525" t="s">
        <v>230</v>
      </c>
      <c r="BA1525" t="s">
        <v>395</v>
      </c>
      <c r="BB1525" t="s">
        <v>380</v>
      </c>
      <c r="BC1525" t="s">
        <v>3927</v>
      </c>
      <c r="BD1525" t="s">
        <v>3927</v>
      </c>
      <c r="BE1525" t="s">
        <v>3927</v>
      </c>
      <c r="BF1525">
        <v>9</v>
      </c>
    </row>
    <row r="1526" spans="1:58" x14ac:dyDescent="0.3">
      <c r="A1526">
        <v>2026</v>
      </c>
      <c r="B1526">
        <v>202605</v>
      </c>
      <c r="C1526">
        <v>5</v>
      </c>
      <c r="D1526" s="14">
        <v>20001621432865</v>
      </c>
      <c r="E1526" t="s">
        <v>2810</v>
      </c>
      <c r="F1526" s="2">
        <v>46144.570659722223</v>
      </c>
      <c r="G1526" s="2">
        <v>46144</v>
      </c>
      <c r="I1526" t="s">
        <v>224</v>
      </c>
      <c r="J1526" t="s">
        <v>230</v>
      </c>
      <c r="L1526" t="s">
        <v>3585</v>
      </c>
      <c r="M1526" t="s">
        <v>309</v>
      </c>
      <c r="N1526" t="s">
        <v>297</v>
      </c>
      <c r="O1526" t="s">
        <v>283</v>
      </c>
      <c r="Q1526" t="s">
        <v>8947</v>
      </c>
      <c r="R1526" t="s">
        <v>2809</v>
      </c>
      <c r="S1526" t="s">
        <v>6865</v>
      </c>
      <c r="T1526" t="s">
        <v>6866</v>
      </c>
      <c r="U1526" t="s">
        <v>4796</v>
      </c>
      <c r="V1526" t="s">
        <v>2024</v>
      </c>
      <c r="W1526" t="s">
        <v>245</v>
      </c>
      <c r="X1526" t="s">
        <v>387</v>
      </c>
      <c r="Z1526">
        <v>4</v>
      </c>
      <c r="AA1526" t="s">
        <v>3921</v>
      </c>
      <c r="AB1526" t="s">
        <v>8948</v>
      </c>
      <c r="AC1526">
        <v>46149.68959490741</v>
      </c>
      <c r="AD1526">
        <v>46148</v>
      </c>
      <c r="AE1526" t="s">
        <v>3938</v>
      </c>
      <c r="AG1526" t="s">
        <v>2026</v>
      </c>
      <c r="AH1526">
        <v>6108790489</v>
      </c>
      <c r="AI1526" t="s">
        <v>8949</v>
      </c>
      <c r="AM1526" t="s">
        <v>3925</v>
      </c>
      <c r="AN1526" t="s">
        <v>3926</v>
      </c>
      <c r="AO1526" t="s">
        <v>268</v>
      </c>
      <c r="AP1526" t="s">
        <v>386</v>
      </c>
      <c r="AQ1526" t="s">
        <v>3940</v>
      </c>
      <c r="AU1526" t="s">
        <v>4282</v>
      </c>
      <c r="AV1526" t="s">
        <v>4000</v>
      </c>
      <c r="AW1526" t="s">
        <v>447</v>
      </c>
      <c r="AX1526" t="s">
        <v>446</v>
      </c>
      <c r="AY1526" t="s">
        <v>253</v>
      </c>
      <c r="AZ1526" t="s">
        <v>230</v>
      </c>
      <c r="BA1526" t="s">
        <v>273</v>
      </c>
      <c r="BB1526" t="s">
        <v>380</v>
      </c>
      <c r="BC1526" t="s">
        <v>3927</v>
      </c>
      <c r="BD1526" t="s">
        <v>3927</v>
      </c>
      <c r="BE1526" t="s">
        <v>3927</v>
      </c>
      <c r="BF1526">
        <v>9</v>
      </c>
    </row>
    <row r="1527" spans="1:58" x14ac:dyDescent="0.3">
      <c r="A1527">
        <v>2026</v>
      </c>
      <c r="B1527">
        <v>202605</v>
      </c>
      <c r="C1527">
        <v>5</v>
      </c>
      <c r="D1527" s="14">
        <v>20001621431833</v>
      </c>
      <c r="E1527" t="s">
        <v>2810</v>
      </c>
      <c r="F1527" s="2">
        <v>46144.568530092591</v>
      </c>
      <c r="G1527" s="2">
        <v>46150</v>
      </c>
      <c r="I1527" t="s">
        <v>224</v>
      </c>
      <c r="J1527" t="s">
        <v>230</v>
      </c>
      <c r="L1527" t="s">
        <v>3267</v>
      </c>
      <c r="M1527" t="s">
        <v>261</v>
      </c>
      <c r="N1527" t="s">
        <v>237</v>
      </c>
      <c r="O1527" t="s">
        <v>257</v>
      </c>
      <c r="Q1527" t="s">
        <v>8950</v>
      </c>
      <c r="R1527" t="s">
        <v>2809</v>
      </c>
      <c r="S1527" t="s">
        <v>7907</v>
      </c>
      <c r="T1527" t="s">
        <v>7908</v>
      </c>
      <c r="U1527" t="s">
        <v>4008</v>
      </c>
      <c r="V1527" t="s">
        <v>980</v>
      </c>
      <c r="W1527" t="s">
        <v>245</v>
      </c>
      <c r="X1527" t="s">
        <v>225</v>
      </c>
      <c r="Z1527">
        <v>4</v>
      </c>
      <c r="AA1527" t="s">
        <v>3921</v>
      </c>
      <c r="AB1527" t="s">
        <v>8951</v>
      </c>
      <c r="AC1527">
        <v>46154.648576388892</v>
      </c>
      <c r="AD1527">
        <v>46154</v>
      </c>
      <c r="AE1527" t="s">
        <v>3938</v>
      </c>
      <c r="AG1527" t="s">
        <v>5098</v>
      </c>
      <c r="AH1527">
        <v>1041603289</v>
      </c>
      <c r="AI1527" t="s">
        <v>8952</v>
      </c>
      <c r="AM1527" t="s">
        <v>3925</v>
      </c>
      <c r="AN1527" t="s">
        <v>3926</v>
      </c>
      <c r="AO1527" t="s">
        <v>268</v>
      </c>
      <c r="AP1527" t="s">
        <v>386</v>
      </c>
      <c r="AQ1527" t="s">
        <v>3940</v>
      </c>
      <c r="AU1527" t="s">
        <v>3999</v>
      </c>
      <c r="AV1527" t="s">
        <v>4000</v>
      </c>
      <c r="AW1527" t="s">
        <v>227</v>
      </c>
      <c r="AX1527" t="s">
        <v>226</v>
      </c>
      <c r="AY1527" t="s">
        <v>254</v>
      </c>
      <c r="AZ1527" t="s">
        <v>230</v>
      </c>
      <c r="BA1527" t="s">
        <v>273</v>
      </c>
      <c r="BB1527" t="s">
        <v>380</v>
      </c>
      <c r="BC1527" t="s">
        <v>3927</v>
      </c>
      <c r="BD1527" t="s">
        <v>3927</v>
      </c>
      <c r="BE1527" t="s">
        <v>3927</v>
      </c>
      <c r="BF1527">
        <v>1</v>
      </c>
    </row>
    <row r="1528" spans="1:58" x14ac:dyDescent="0.3">
      <c r="A1528">
        <v>2026</v>
      </c>
      <c r="B1528">
        <v>202605</v>
      </c>
      <c r="C1528">
        <v>5</v>
      </c>
      <c r="D1528" s="14">
        <v>20001621431816</v>
      </c>
      <c r="E1528" t="s">
        <v>2810</v>
      </c>
      <c r="F1528" s="2">
        <v>46144.567245370374</v>
      </c>
      <c r="G1528" s="2">
        <v>46147</v>
      </c>
      <c r="I1528" t="s">
        <v>224</v>
      </c>
      <c r="J1528" t="s">
        <v>230</v>
      </c>
      <c r="L1528" t="s">
        <v>5498</v>
      </c>
      <c r="M1528" t="s">
        <v>1104</v>
      </c>
      <c r="N1528" t="s">
        <v>322</v>
      </c>
      <c r="O1528" t="s">
        <v>331</v>
      </c>
      <c r="Q1528" t="s">
        <v>8953</v>
      </c>
      <c r="R1528" t="s">
        <v>2809</v>
      </c>
      <c r="S1528" t="s">
        <v>5159</v>
      </c>
      <c r="T1528" t="s">
        <v>5160</v>
      </c>
      <c r="U1528" t="s">
        <v>3034</v>
      </c>
      <c r="V1528" t="s">
        <v>647</v>
      </c>
      <c r="W1528" t="s">
        <v>245</v>
      </c>
      <c r="X1528" t="s">
        <v>225</v>
      </c>
      <c r="Z1528">
        <v>3</v>
      </c>
      <c r="AA1528" t="s">
        <v>3921</v>
      </c>
      <c r="AB1528" t="s">
        <v>6540</v>
      </c>
      <c r="AC1528">
        <v>46150.85659722222</v>
      </c>
      <c r="AD1528">
        <v>46150</v>
      </c>
      <c r="AE1528" t="s">
        <v>3938</v>
      </c>
      <c r="AG1528" t="s">
        <v>5111</v>
      </c>
      <c r="AH1528">
        <v>6108788508</v>
      </c>
      <c r="AI1528" t="s">
        <v>8954</v>
      </c>
      <c r="AM1528" t="s">
        <v>3925</v>
      </c>
      <c r="AN1528" t="s">
        <v>3926</v>
      </c>
      <c r="AO1528" t="s">
        <v>268</v>
      </c>
      <c r="AP1528" t="s">
        <v>249</v>
      </c>
      <c r="AQ1528" t="s">
        <v>3940</v>
      </c>
      <c r="AU1528" t="s">
        <v>4149</v>
      </c>
      <c r="AV1528" t="s">
        <v>4000</v>
      </c>
      <c r="AW1528" t="s">
        <v>320</v>
      </c>
      <c r="AX1528" t="s">
        <v>319</v>
      </c>
      <c r="AY1528" t="s">
        <v>254</v>
      </c>
      <c r="AZ1528" t="s">
        <v>230</v>
      </c>
      <c r="BA1528" t="s">
        <v>395</v>
      </c>
      <c r="BB1528" t="s">
        <v>380</v>
      </c>
      <c r="BC1528" t="s">
        <v>3927</v>
      </c>
      <c r="BD1528" t="s">
        <v>3927</v>
      </c>
      <c r="BE1528" t="s">
        <v>3927</v>
      </c>
      <c r="BF1528">
        <v>9</v>
      </c>
    </row>
    <row r="1529" spans="1:58" x14ac:dyDescent="0.3">
      <c r="A1529">
        <v>2026</v>
      </c>
      <c r="B1529">
        <v>202605</v>
      </c>
      <c r="C1529">
        <v>5</v>
      </c>
      <c r="D1529" s="14">
        <v>20001621431240</v>
      </c>
      <c r="E1529" t="s">
        <v>2810</v>
      </c>
      <c r="F1529" s="2">
        <v>46144.533842592595</v>
      </c>
      <c r="G1529" s="2">
        <v>46146</v>
      </c>
      <c r="I1529" t="s">
        <v>224</v>
      </c>
      <c r="J1529" t="s">
        <v>230</v>
      </c>
      <c r="L1529" t="s">
        <v>8955</v>
      </c>
      <c r="M1529" t="s">
        <v>309</v>
      </c>
      <c r="N1529" t="s">
        <v>297</v>
      </c>
      <c r="O1529" t="s">
        <v>283</v>
      </c>
      <c r="Q1529" t="s">
        <v>8956</v>
      </c>
      <c r="R1529" t="s">
        <v>2809</v>
      </c>
      <c r="S1529" t="s">
        <v>463</v>
      </c>
      <c r="T1529" t="s">
        <v>464</v>
      </c>
      <c r="U1529" t="s">
        <v>258</v>
      </c>
      <c r="V1529" t="s">
        <v>247</v>
      </c>
      <c r="W1529" t="s">
        <v>245</v>
      </c>
      <c r="X1529" t="s">
        <v>225</v>
      </c>
      <c r="Z1529">
        <v>2</v>
      </c>
      <c r="AA1529" t="s">
        <v>3921</v>
      </c>
      <c r="AB1529" t="s">
        <v>8957</v>
      </c>
      <c r="AC1529">
        <v>46148.623171296298</v>
      </c>
      <c r="AD1529">
        <v>46148</v>
      </c>
      <c r="AE1529" t="s">
        <v>3938</v>
      </c>
      <c r="AG1529" t="s">
        <v>410</v>
      </c>
      <c r="AH1529">
        <v>6086716403</v>
      </c>
      <c r="AI1529" t="s">
        <v>8958</v>
      </c>
      <c r="AM1529" t="s">
        <v>3925</v>
      </c>
      <c r="AN1529" t="s">
        <v>3926</v>
      </c>
      <c r="AO1529" t="s">
        <v>268</v>
      </c>
      <c r="AP1529" t="s">
        <v>386</v>
      </c>
      <c r="AQ1529" t="s">
        <v>3940</v>
      </c>
      <c r="AU1529" t="s">
        <v>4422</v>
      </c>
      <c r="AV1529" t="s">
        <v>4000</v>
      </c>
      <c r="AW1529" t="s">
        <v>227</v>
      </c>
      <c r="AX1529" t="s">
        <v>226</v>
      </c>
      <c r="AY1529" t="s">
        <v>254</v>
      </c>
      <c r="AZ1529" t="s">
        <v>230</v>
      </c>
      <c r="BA1529" t="s">
        <v>273</v>
      </c>
      <c r="BB1529" t="s">
        <v>380</v>
      </c>
      <c r="BC1529" t="s">
        <v>3927</v>
      </c>
      <c r="BD1529" t="s">
        <v>3927</v>
      </c>
      <c r="BE1529" t="s">
        <v>3927</v>
      </c>
      <c r="BF1529">
        <v>23</v>
      </c>
    </row>
    <row r="1530" spans="1:58" x14ac:dyDescent="0.3">
      <c r="A1530">
        <v>2026</v>
      </c>
      <c r="B1530">
        <v>202605</v>
      </c>
      <c r="C1530">
        <v>5</v>
      </c>
      <c r="D1530" s="14">
        <v>20001621430219</v>
      </c>
      <c r="E1530" t="s">
        <v>2810</v>
      </c>
      <c r="F1530" s="2">
        <v>46144.675462962965</v>
      </c>
      <c r="G1530" s="2">
        <v>46147</v>
      </c>
      <c r="I1530" t="s">
        <v>224</v>
      </c>
      <c r="J1530" t="s">
        <v>230</v>
      </c>
      <c r="L1530" t="s">
        <v>8959</v>
      </c>
      <c r="M1530" t="s">
        <v>334</v>
      </c>
      <c r="N1530" t="s">
        <v>322</v>
      </c>
      <c r="O1530" t="s">
        <v>331</v>
      </c>
      <c r="Q1530" t="s">
        <v>8960</v>
      </c>
      <c r="R1530" t="s">
        <v>2809</v>
      </c>
      <c r="S1530" t="s">
        <v>4807</v>
      </c>
      <c r="T1530" t="s">
        <v>4808</v>
      </c>
      <c r="U1530" t="s">
        <v>3034</v>
      </c>
      <c r="V1530" t="s">
        <v>4809</v>
      </c>
      <c r="W1530" t="s">
        <v>245</v>
      </c>
      <c r="X1530" t="s">
        <v>225</v>
      </c>
      <c r="Z1530">
        <v>0</v>
      </c>
      <c r="AA1530" t="s">
        <v>3921</v>
      </c>
      <c r="AB1530" t="s">
        <v>4810</v>
      </c>
      <c r="AC1530">
        <v>46148.655300925922</v>
      </c>
      <c r="AD1530">
        <v>46147</v>
      </c>
      <c r="AE1530" t="s">
        <v>4811</v>
      </c>
      <c r="AG1530" t="s">
        <v>4812</v>
      </c>
      <c r="AH1530">
        <v>6108803890</v>
      </c>
      <c r="AI1530" t="s">
        <v>8961</v>
      </c>
      <c r="AM1530" t="s">
        <v>3925</v>
      </c>
      <c r="AN1530" t="s">
        <v>3926</v>
      </c>
      <c r="AO1530" t="s">
        <v>4814</v>
      </c>
      <c r="AP1530" t="s">
        <v>304</v>
      </c>
      <c r="AQ1530" t="s">
        <v>4815</v>
      </c>
      <c r="AU1530" t="s">
        <v>7260</v>
      </c>
      <c r="AV1530" t="s">
        <v>4817</v>
      </c>
      <c r="AW1530" t="s">
        <v>320</v>
      </c>
      <c r="AX1530" t="s">
        <v>319</v>
      </c>
      <c r="AY1530" t="s">
        <v>254</v>
      </c>
      <c r="AZ1530" t="s">
        <v>230</v>
      </c>
      <c r="BA1530" t="s">
        <v>395</v>
      </c>
      <c r="BB1530" t="s">
        <v>380</v>
      </c>
      <c r="BC1530" t="s">
        <v>3927</v>
      </c>
      <c r="BD1530" t="s">
        <v>3927</v>
      </c>
      <c r="BE1530" t="s">
        <v>3927</v>
      </c>
      <c r="BF1530">
        <v>9</v>
      </c>
    </row>
    <row r="1531" spans="1:58" x14ac:dyDescent="0.3">
      <c r="A1531">
        <v>2026</v>
      </c>
      <c r="B1531">
        <v>202605</v>
      </c>
      <c r="C1531">
        <v>5</v>
      </c>
      <c r="D1531" s="14">
        <v>20001621428246</v>
      </c>
      <c r="E1531" t="s">
        <v>2810</v>
      </c>
      <c r="F1531" s="2">
        <v>46144.532071759262</v>
      </c>
      <c r="G1531" s="2">
        <v>46146</v>
      </c>
      <c r="I1531" t="s">
        <v>224</v>
      </c>
      <c r="J1531" t="s">
        <v>230</v>
      </c>
      <c r="L1531" t="s">
        <v>2325</v>
      </c>
      <c r="M1531" t="s">
        <v>309</v>
      </c>
      <c r="N1531" t="s">
        <v>297</v>
      </c>
      <c r="O1531" t="s">
        <v>283</v>
      </c>
      <c r="Q1531" t="s">
        <v>8962</v>
      </c>
      <c r="R1531" t="s">
        <v>2809</v>
      </c>
      <c r="S1531" t="s">
        <v>7907</v>
      </c>
      <c r="T1531" t="s">
        <v>7908</v>
      </c>
      <c r="U1531" t="s">
        <v>4008</v>
      </c>
      <c r="V1531" t="s">
        <v>980</v>
      </c>
      <c r="W1531" t="s">
        <v>245</v>
      </c>
      <c r="X1531" t="s">
        <v>225</v>
      </c>
      <c r="Z1531">
        <v>2</v>
      </c>
      <c r="AA1531" t="s">
        <v>3921</v>
      </c>
      <c r="AB1531" t="s">
        <v>8963</v>
      </c>
      <c r="AC1531">
        <v>46148.620497685188</v>
      </c>
      <c r="AD1531">
        <v>46148</v>
      </c>
      <c r="AE1531" t="s">
        <v>3938</v>
      </c>
      <c r="AG1531" t="s">
        <v>5098</v>
      </c>
      <c r="AH1531">
        <v>6108776663</v>
      </c>
      <c r="AI1531" t="s">
        <v>8964</v>
      </c>
      <c r="AM1531" t="s">
        <v>3925</v>
      </c>
      <c r="AN1531" t="s">
        <v>3926</v>
      </c>
      <c r="AO1531" t="s">
        <v>268</v>
      </c>
      <c r="AP1531" t="s">
        <v>386</v>
      </c>
      <c r="AQ1531" t="s">
        <v>3940</v>
      </c>
      <c r="AU1531" t="s">
        <v>4422</v>
      </c>
      <c r="AV1531" t="s">
        <v>4000</v>
      </c>
      <c r="AW1531" t="s">
        <v>320</v>
      </c>
      <c r="AX1531" t="s">
        <v>319</v>
      </c>
      <c r="AY1531" t="s">
        <v>254</v>
      </c>
      <c r="AZ1531" t="s">
        <v>230</v>
      </c>
      <c r="BA1531" t="s">
        <v>395</v>
      </c>
      <c r="BB1531" t="s">
        <v>380</v>
      </c>
      <c r="BC1531" t="s">
        <v>3927</v>
      </c>
      <c r="BD1531" t="s">
        <v>3927</v>
      </c>
      <c r="BE1531" t="s">
        <v>3927</v>
      </c>
      <c r="BF1531">
        <v>9</v>
      </c>
    </row>
    <row r="1532" spans="1:58" x14ac:dyDescent="0.3">
      <c r="A1532">
        <v>2026</v>
      </c>
      <c r="B1532">
        <v>202605</v>
      </c>
      <c r="C1532">
        <v>5</v>
      </c>
      <c r="D1532" s="14">
        <v>20001621426067</v>
      </c>
      <c r="E1532" t="s">
        <v>2810</v>
      </c>
      <c r="F1532" s="2">
        <v>46144.559606481482</v>
      </c>
      <c r="G1532" s="2">
        <v>46145</v>
      </c>
      <c r="I1532" t="s">
        <v>224</v>
      </c>
      <c r="J1532" t="s">
        <v>230</v>
      </c>
      <c r="L1532" t="s">
        <v>8965</v>
      </c>
      <c r="M1532" t="s">
        <v>334</v>
      </c>
      <c r="N1532" t="s">
        <v>322</v>
      </c>
      <c r="O1532" t="s">
        <v>331</v>
      </c>
      <c r="Q1532" t="s">
        <v>8966</v>
      </c>
      <c r="R1532" t="s">
        <v>2809</v>
      </c>
      <c r="S1532" t="s">
        <v>4807</v>
      </c>
      <c r="T1532" t="s">
        <v>4808</v>
      </c>
      <c r="U1532" t="s">
        <v>3034</v>
      </c>
      <c r="V1532" t="s">
        <v>4809</v>
      </c>
      <c r="W1532" t="s">
        <v>245</v>
      </c>
      <c r="X1532" t="s">
        <v>225</v>
      </c>
      <c r="Z1532">
        <v>0</v>
      </c>
      <c r="AA1532" t="s">
        <v>3921</v>
      </c>
      <c r="AB1532" t="s">
        <v>4810</v>
      </c>
      <c r="AC1532">
        <v>46146.59783564815</v>
      </c>
      <c r="AD1532">
        <v>46145</v>
      </c>
      <c r="AE1532" t="s">
        <v>4811</v>
      </c>
      <c r="AG1532" t="s">
        <v>4812</v>
      </c>
      <c r="AH1532">
        <v>6108739675</v>
      </c>
      <c r="AI1532" t="s">
        <v>8967</v>
      </c>
      <c r="AM1532" t="s">
        <v>3925</v>
      </c>
      <c r="AN1532" t="s">
        <v>3926</v>
      </c>
      <c r="AO1532" t="s">
        <v>4814</v>
      </c>
      <c r="AP1532" t="s">
        <v>330</v>
      </c>
      <c r="AQ1532" t="s">
        <v>4815</v>
      </c>
      <c r="AU1532" t="s">
        <v>8464</v>
      </c>
      <c r="AV1532" t="s">
        <v>4817</v>
      </c>
      <c r="AW1532" t="s">
        <v>320</v>
      </c>
      <c r="AX1532" t="s">
        <v>319</v>
      </c>
      <c r="AY1532" t="s">
        <v>254</v>
      </c>
      <c r="AZ1532" t="s">
        <v>230</v>
      </c>
      <c r="BA1532" t="s">
        <v>395</v>
      </c>
      <c r="BB1532" t="s">
        <v>380</v>
      </c>
      <c r="BC1532" t="s">
        <v>3927</v>
      </c>
      <c r="BD1532" t="s">
        <v>3927</v>
      </c>
      <c r="BE1532" t="s">
        <v>3927</v>
      </c>
      <c r="BF1532">
        <v>9</v>
      </c>
    </row>
    <row r="1533" spans="1:58" x14ac:dyDescent="0.3">
      <c r="A1533">
        <v>2026</v>
      </c>
      <c r="B1533">
        <v>202605</v>
      </c>
      <c r="C1533">
        <v>5</v>
      </c>
      <c r="D1533" s="14">
        <v>20001621419540</v>
      </c>
      <c r="E1533" t="s">
        <v>2810</v>
      </c>
      <c r="F1533" s="2">
        <v>46144.504687499997</v>
      </c>
      <c r="G1533" s="2">
        <v>46144</v>
      </c>
      <c r="I1533" t="s">
        <v>224</v>
      </c>
      <c r="J1533" t="s">
        <v>230</v>
      </c>
      <c r="L1533" t="s">
        <v>3501</v>
      </c>
      <c r="M1533" t="s">
        <v>309</v>
      </c>
      <c r="N1533" t="s">
        <v>297</v>
      </c>
      <c r="O1533" t="s">
        <v>283</v>
      </c>
      <c r="Q1533" t="s">
        <v>8968</v>
      </c>
      <c r="R1533" t="s">
        <v>2809</v>
      </c>
      <c r="S1533" t="s">
        <v>6698</v>
      </c>
      <c r="T1533" t="s">
        <v>6699</v>
      </c>
      <c r="U1533" t="s">
        <v>4796</v>
      </c>
      <c r="V1533" t="s">
        <v>2024</v>
      </c>
      <c r="W1533" t="s">
        <v>245</v>
      </c>
      <c r="X1533" t="s">
        <v>387</v>
      </c>
      <c r="Z1533">
        <v>4</v>
      </c>
      <c r="AA1533" t="s">
        <v>3921</v>
      </c>
      <c r="AB1533" t="s">
        <v>8969</v>
      </c>
      <c r="AC1533">
        <v>46149.68959490741</v>
      </c>
      <c r="AD1533">
        <v>46148</v>
      </c>
      <c r="AE1533" t="s">
        <v>3938</v>
      </c>
      <c r="AG1533" t="s">
        <v>6701</v>
      </c>
      <c r="AH1533">
        <v>6108776618</v>
      </c>
      <c r="AI1533" t="s">
        <v>8970</v>
      </c>
      <c r="AM1533" t="s">
        <v>3925</v>
      </c>
      <c r="AN1533" t="s">
        <v>3926</v>
      </c>
      <c r="AO1533" t="s">
        <v>268</v>
      </c>
      <c r="AP1533" t="s">
        <v>386</v>
      </c>
      <c r="AQ1533" t="s">
        <v>3940</v>
      </c>
      <c r="AU1533" t="s">
        <v>4282</v>
      </c>
      <c r="AV1533" t="s">
        <v>4000</v>
      </c>
      <c r="AW1533" t="s">
        <v>447</v>
      </c>
      <c r="AX1533" t="s">
        <v>446</v>
      </c>
      <c r="AY1533" t="s">
        <v>253</v>
      </c>
      <c r="AZ1533" t="s">
        <v>230</v>
      </c>
      <c r="BA1533" t="s">
        <v>395</v>
      </c>
      <c r="BB1533" t="s">
        <v>380</v>
      </c>
      <c r="BC1533" t="s">
        <v>3927</v>
      </c>
      <c r="BD1533" t="s">
        <v>3927</v>
      </c>
      <c r="BE1533" t="s">
        <v>3927</v>
      </c>
      <c r="BF1533">
        <v>9</v>
      </c>
    </row>
    <row r="1534" spans="1:58" x14ac:dyDescent="0.3">
      <c r="A1534">
        <v>2026</v>
      </c>
      <c r="B1534">
        <v>202605</v>
      </c>
      <c r="C1534">
        <v>5</v>
      </c>
      <c r="D1534" s="14">
        <v>20001621419143</v>
      </c>
      <c r="E1534" t="s">
        <v>2810</v>
      </c>
      <c r="F1534" s="2">
        <v>46144.485300925924</v>
      </c>
      <c r="G1534" s="2">
        <v>46145</v>
      </c>
      <c r="I1534" t="s">
        <v>224</v>
      </c>
      <c r="J1534" t="s">
        <v>230</v>
      </c>
      <c r="L1534" t="s">
        <v>3063</v>
      </c>
      <c r="M1534" t="s">
        <v>1366</v>
      </c>
      <c r="N1534" t="s">
        <v>1359</v>
      </c>
      <c r="O1534" t="s">
        <v>554</v>
      </c>
      <c r="Q1534" t="s">
        <v>8971</v>
      </c>
      <c r="R1534" t="s">
        <v>2809</v>
      </c>
      <c r="S1534" t="s">
        <v>6208</v>
      </c>
      <c r="T1534" t="s">
        <v>6209</v>
      </c>
      <c r="U1534" t="s">
        <v>4796</v>
      </c>
      <c r="V1534" t="s">
        <v>2024</v>
      </c>
      <c r="W1534" t="s">
        <v>245</v>
      </c>
      <c r="X1534" t="s">
        <v>225</v>
      </c>
      <c r="Z1534">
        <v>4</v>
      </c>
      <c r="AA1534" t="s">
        <v>3921</v>
      </c>
      <c r="AB1534" t="s">
        <v>8972</v>
      </c>
      <c r="AC1534">
        <v>46150.849872685183</v>
      </c>
      <c r="AD1534">
        <v>46149</v>
      </c>
      <c r="AE1534" t="s">
        <v>3938</v>
      </c>
      <c r="AG1534" t="s">
        <v>2026</v>
      </c>
      <c r="AH1534">
        <v>6102422910</v>
      </c>
      <c r="AI1534" t="s">
        <v>8973</v>
      </c>
      <c r="AM1534" t="s">
        <v>3925</v>
      </c>
      <c r="AN1534" t="s">
        <v>3926</v>
      </c>
      <c r="AO1534" t="s">
        <v>268</v>
      </c>
      <c r="AP1534" t="s">
        <v>249</v>
      </c>
      <c r="AQ1534" t="s">
        <v>3940</v>
      </c>
      <c r="AU1534" t="s">
        <v>4149</v>
      </c>
      <c r="AV1534" t="s">
        <v>4000</v>
      </c>
      <c r="AW1534" t="s">
        <v>227</v>
      </c>
      <c r="AX1534" t="s">
        <v>226</v>
      </c>
      <c r="AY1534" t="s">
        <v>254</v>
      </c>
      <c r="AZ1534" t="s">
        <v>230</v>
      </c>
      <c r="BA1534" t="s">
        <v>273</v>
      </c>
      <c r="BB1534" t="s">
        <v>380</v>
      </c>
      <c r="BC1534" t="s">
        <v>3927</v>
      </c>
      <c r="BD1534" t="s">
        <v>3927</v>
      </c>
      <c r="BE1534" t="s">
        <v>3927</v>
      </c>
      <c r="BF1534">
        <v>1</v>
      </c>
    </row>
    <row r="1535" spans="1:58" x14ac:dyDescent="0.3">
      <c r="A1535">
        <v>2026</v>
      </c>
      <c r="B1535">
        <v>202605</v>
      </c>
      <c r="C1535">
        <v>5</v>
      </c>
      <c r="D1535" s="14">
        <v>20001621417285</v>
      </c>
      <c r="E1535" t="s">
        <v>2810</v>
      </c>
      <c r="F1535" s="2">
        <v>46144.625752314816</v>
      </c>
      <c r="G1535" s="2">
        <v>46147</v>
      </c>
      <c r="I1535" t="s">
        <v>224</v>
      </c>
      <c r="J1535" t="s">
        <v>230</v>
      </c>
      <c r="L1535" t="s">
        <v>8974</v>
      </c>
      <c r="M1535" t="s">
        <v>902</v>
      </c>
      <c r="N1535" t="s">
        <v>752</v>
      </c>
      <c r="O1535" t="s">
        <v>623</v>
      </c>
      <c r="Q1535" t="s">
        <v>3755</v>
      </c>
      <c r="R1535" t="s">
        <v>2809</v>
      </c>
      <c r="S1535" t="s">
        <v>4807</v>
      </c>
      <c r="T1535" t="s">
        <v>4808</v>
      </c>
      <c r="U1535" t="s">
        <v>3034</v>
      </c>
      <c r="V1535" t="s">
        <v>4809</v>
      </c>
      <c r="W1535" t="s">
        <v>245</v>
      </c>
      <c r="X1535" t="s">
        <v>225</v>
      </c>
      <c r="Z1535">
        <v>0</v>
      </c>
      <c r="AA1535" t="s">
        <v>3921</v>
      </c>
      <c r="AB1535" t="s">
        <v>4810</v>
      </c>
      <c r="AC1535">
        <v>46148.655300925922</v>
      </c>
      <c r="AD1535">
        <v>46147</v>
      </c>
      <c r="AE1535" t="s">
        <v>4811</v>
      </c>
      <c r="AG1535" t="s">
        <v>4812</v>
      </c>
      <c r="AH1535">
        <v>6108809778</v>
      </c>
      <c r="AI1535" t="s">
        <v>8975</v>
      </c>
      <c r="AM1535" t="s">
        <v>3925</v>
      </c>
      <c r="AN1535" t="s">
        <v>3926</v>
      </c>
      <c r="AO1535" t="s">
        <v>4814</v>
      </c>
      <c r="AP1535" t="s">
        <v>304</v>
      </c>
      <c r="AQ1535" t="s">
        <v>4815</v>
      </c>
      <c r="AU1535" t="s">
        <v>7260</v>
      </c>
      <c r="AV1535" t="s">
        <v>4817</v>
      </c>
      <c r="AW1535" t="s">
        <v>320</v>
      </c>
      <c r="AX1535" t="s">
        <v>319</v>
      </c>
      <c r="AY1535" t="s">
        <v>254</v>
      </c>
      <c r="AZ1535" t="s">
        <v>230</v>
      </c>
      <c r="BA1535" t="s">
        <v>344</v>
      </c>
      <c r="BB1535" t="s">
        <v>232</v>
      </c>
      <c r="BC1535" t="s">
        <v>3927</v>
      </c>
      <c r="BD1535" t="s">
        <v>3927</v>
      </c>
      <c r="BE1535" t="s">
        <v>3927</v>
      </c>
      <c r="BF1535">
        <v>9</v>
      </c>
    </row>
    <row r="1536" spans="1:58" x14ac:dyDescent="0.3">
      <c r="A1536">
        <v>2026</v>
      </c>
      <c r="B1536">
        <v>202605</v>
      </c>
      <c r="C1536">
        <v>5</v>
      </c>
      <c r="D1536" s="14">
        <v>20001621415157</v>
      </c>
      <c r="E1536" t="s">
        <v>2810</v>
      </c>
      <c r="F1536" s="2">
        <v>46144.484432870369</v>
      </c>
      <c r="G1536" s="2">
        <v>46146</v>
      </c>
      <c r="I1536" t="s">
        <v>224</v>
      </c>
      <c r="J1536" t="s">
        <v>230</v>
      </c>
      <c r="L1536" t="s">
        <v>2850</v>
      </c>
      <c r="M1536" t="s">
        <v>309</v>
      </c>
      <c r="N1536" t="s">
        <v>297</v>
      </c>
      <c r="O1536" t="s">
        <v>283</v>
      </c>
      <c r="Q1536" t="s">
        <v>8976</v>
      </c>
      <c r="R1536" t="s">
        <v>2809</v>
      </c>
      <c r="S1536" t="s">
        <v>5164</v>
      </c>
      <c r="T1536" t="s">
        <v>5165</v>
      </c>
      <c r="U1536" t="s">
        <v>3034</v>
      </c>
      <c r="V1536" t="s">
        <v>647</v>
      </c>
      <c r="W1536" t="s">
        <v>245</v>
      </c>
      <c r="X1536" t="s">
        <v>225</v>
      </c>
      <c r="Z1536">
        <v>3</v>
      </c>
      <c r="AA1536" t="s">
        <v>3921</v>
      </c>
      <c r="AB1536" t="s">
        <v>3995</v>
      </c>
      <c r="AC1536">
        <v>46149.584999999999</v>
      </c>
      <c r="AD1536">
        <v>46149</v>
      </c>
      <c r="AE1536" t="s">
        <v>3938</v>
      </c>
      <c r="AG1536" t="s">
        <v>5111</v>
      </c>
      <c r="AH1536">
        <v>6108790361</v>
      </c>
      <c r="AI1536" t="s">
        <v>8977</v>
      </c>
      <c r="AM1536" t="s">
        <v>3925</v>
      </c>
      <c r="AN1536" t="s">
        <v>3926</v>
      </c>
      <c r="AO1536" t="s">
        <v>268</v>
      </c>
      <c r="AP1536" t="s">
        <v>386</v>
      </c>
      <c r="AQ1536" t="s">
        <v>3998</v>
      </c>
      <c r="AU1536" t="s">
        <v>4282</v>
      </c>
      <c r="AV1536" t="s">
        <v>4000</v>
      </c>
      <c r="AW1536" t="s">
        <v>320</v>
      </c>
      <c r="AX1536" t="s">
        <v>319</v>
      </c>
      <c r="AY1536" t="s">
        <v>254</v>
      </c>
      <c r="AZ1536" t="s">
        <v>230</v>
      </c>
      <c r="BA1536" t="s">
        <v>395</v>
      </c>
      <c r="BB1536" t="s">
        <v>380</v>
      </c>
      <c r="BC1536" t="s">
        <v>3927</v>
      </c>
      <c r="BD1536" t="s">
        <v>3927</v>
      </c>
      <c r="BE1536" t="s">
        <v>3927</v>
      </c>
      <c r="BF1536">
        <v>9</v>
      </c>
    </row>
    <row r="1537" spans="1:58" x14ac:dyDescent="0.3">
      <c r="A1537">
        <v>2026</v>
      </c>
      <c r="B1537">
        <v>202605</v>
      </c>
      <c r="C1537">
        <v>5</v>
      </c>
      <c r="D1537" s="14">
        <v>20001621414281</v>
      </c>
      <c r="E1537" t="s">
        <v>2810</v>
      </c>
      <c r="F1537" s="2">
        <v>46144.489328703705</v>
      </c>
      <c r="G1537" s="2">
        <v>46146</v>
      </c>
      <c r="I1537" t="s">
        <v>224</v>
      </c>
      <c r="J1537" t="s">
        <v>230</v>
      </c>
      <c r="L1537" t="s">
        <v>3467</v>
      </c>
      <c r="M1537" t="s">
        <v>309</v>
      </c>
      <c r="N1537" t="s">
        <v>297</v>
      </c>
      <c r="O1537" t="s">
        <v>283</v>
      </c>
      <c r="Q1537" t="s">
        <v>8978</v>
      </c>
      <c r="R1537" t="s">
        <v>2809</v>
      </c>
      <c r="S1537" t="s">
        <v>5585</v>
      </c>
      <c r="T1537" t="s">
        <v>5586</v>
      </c>
      <c r="U1537" t="s">
        <v>3034</v>
      </c>
      <c r="V1537" t="s">
        <v>647</v>
      </c>
      <c r="W1537" t="s">
        <v>245</v>
      </c>
      <c r="X1537" t="s">
        <v>225</v>
      </c>
      <c r="Z1537">
        <v>2</v>
      </c>
      <c r="AA1537" t="s">
        <v>3921</v>
      </c>
      <c r="AB1537" t="s">
        <v>8979</v>
      </c>
      <c r="AC1537">
        <v>46148.681620370371</v>
      </c>
      <c r="AD1537">
        <v>46148</v>
      </c>
      <c r="AE1537" t="s">
        <v>3938</v>
      </c>
      <c r="AG1537" t="s">
        <v>5111</v>
      </c>
      <c r="AH1537">
        <v>6108771620</v>
      </c>
      <c r="AI1537" t="s">
        <v>8980</v>
      </c>
      <c r="AM1537" t="s">
        <v>3925</v>
      </c>
      <c r="AN1537" t="s">
        <v>3926</v>
      </c>
      <c r="AO1537" t="s">
        <v>268</v>
      </c>
      <c r="AP1537" t="s">
        <v>386</v>
      </c>
      <c r="AQ1537" t="s">
        <v>3940</v>
      </c>
      <c r="AU1537" t="s">
        <v>4282</v>
      </c>
      <c r="AV1537" t="s">
        <v>4000</v>
      </c>
      <c r="AW1537" t="s">
        <v>320</v>
      </c>
      <c r="AX1537" t="s">
        <v>319</v>
      </c>
      <c r="AY1537" t="s">
        <v>254</v>
      </c>
      <c r="AZ1537" t="s">
        <v>230</v>
      </c>
      <c r="BA1537" t="s">
        <v>395</v>
      </c>
      <c r="BB1537" t="s">
        <v>380</v>
      </c>
      <c r="BC1537" t="s">
        <v>3927</v>
      </c>
      <c r="BD1537" t="s">
        <v>3927</v>
      </c>
      <c r="BE1537" t="s">
        <v>3927</v>
      </c>
      <c r="BF1537">
        <v>9</v>
      </c>
    </row>
    <row r="1538" spans="1:58" x14ac:dyDescent="0.3">
      <c r="A1538">
        <v>2026</v>
      </c>
      <c r="B1538">
        <v>202605</v>
      </c>
      <c r="C1538">
        <v>5</v>
      </c>
      <c r="D1538" s="14">
        <v>20001621413137</v>
      </c>
      <c r="E1538" t="s">
        <v>2810</v>
      </c>
      <c r="F1538" s="2">
        <v>46144.482557870368</v>
      </c>
      <c r="G1538" s="2">
        <v>46146</v>
      </c>
      <c r="I1538" t="s">
        <v>224</v>
      </c>
      <c r="J1538" t="s">
        <v>230</v>
      </c>
      <c r="L1538" t="s">
        <v>3637</v>
      </c>
      <c r="M1538" t="s">
        <v>309</v>
      </c>
      <c r="N1538" t="s">
        <v>297</v>
      </c>
      <c r="O1538" t="s">
        <v>283</v>
      </c>
      <c r="Q1538" t="s">
        <v>8981</v>
      </c>
      <c r="R1538" t="s">
        <v>2809</v>
      </c>
      <c r="S1538" t="s">
        <v>7232</v>
      </c>
      <c r="T1538" t="s">
        <v>7233</v>
      </c>
      <c r="U1538" t="s">
        <v>4796</v>
      </c>
      <c r="V1538" t="s">
        <v>2024</v>
      </c>
      <c r="W1538" t="s">
        <v>245</v>
      </c>
      <c r="X1538" t="s">
        <v>387</v>
      </c>
      <c r="Z1538">
        <v>4</v>
      </c>
      <c r="AA1538" t="s">
        <v>3921</v>
      </c>
      <c r="AB1538" t="s">
        <v>8982</v>
      </c>
      <c r="AC1538">
        <v>46150.849872685183</v>
      </c>
      <c r="AD1538">
        <v>46150</v>
      </c>
      <c r="AE1538" t="s">
        <v>3938</v>
      </c>
      <c r="AG1538" t="s">
        <v>2026</v>
      </c>
      <c r="AH1538">
        <v>6108784478</v>
      </c>
      <c r="AI1538" t="s">
        <v>8983</v>
      </c>
      <c r="AM1538" t="s">
        <v>3925</v>
      </c>
      <c r="AN1538" t="s">
        <v>3926</v>
      </c>
      <c r="AO1538" t="s">
        <v>268</v>
      </c>
      <c r="AP1538" t="s">
        <v>386</v>
      </c>
      <c r="AQ1538" t="s">
        <v>3940</v>
      </c>
      <c r="AU1538" t="s">
        <v>4149</v>
      </c>
      <c r="AV1538" t="s">
        <v>4000</v>
      </c>
      <c r="AW1538" t="s">
        <v>447</v>
      </c>
      <c r="AX1538" t="s">
        <v>446</v>
      </c>
      <c r="AY1538" t="s">
        <v>253</v>
      </c>
      <c r="AZ1538" t="s">
        <v>230</v>
      </c>
      <c r="BA1538" t="s">
        <v>395</v>
      </c>
      <c r="BB1538" t="s">
        <v>380</v>
      </c>
      <c r="BC1538" t="s">
        <v>3927</v>
      </c>
      <c r="BD1538" t="s">
        <v>3927</v>
      </c>
      <c r="BE1538" t="s">
        <v>3927</v>
      </c>
      <c r="BF1538">
        <v>9</v>
      </c>
    </row>
    <row r="1539" spans="1:58" x14ac:dyDescent="0.3">
      <c r="A1539">
        <v>2026</v>
      </c>
      <c r="B1539">
        <v>202605</v>
      </c>
      <c r="C1539">
        <v>5</v>
      </c>
      <c r="D1539" s="14">
        <v>20001621412535</v>
      </c>
      <c r="E1539" t="s">
        <v>2810</v>
      </c>
      <c r="F1539" s="2">
        <v>46144.501458333332</v>
      </c>
      <c r="G1539" s="2">
        <v>46146</v>
      </c>
      <c r="I1539" t="s">
        <v>224</v>
      </c>
      <c r="J1539" t="s">
        <v>230</v>
      </c>
      <c r="L1539" t="s">
        <v>3128</v>
      </c>
      <c r="M1539" t="s">
        <v>1336</v>
      </c>
      <c r="N1539" t="s">
        <v>546</v>
      </c>
      <c r="O1539" t="s">
        <v>554</v>
      </c>
      <c r="Q1539" t="s">
        <v>8984</v>
      </c>
      <c r="R1539" t="s">
        <v>2809</v>
      </c>
      <c r="S1539" t="s">
        <v>5326</v>
      </c>
      <c r="T1539" t="s">
        <v>5327</v>
      </c>
      <c r="U1539" t="s">
        <v>3034</v>
      </c>
      <c r="V1539" t="s">
        <v>647</v>
      </c>
      <c r="W1539" t="s">
        <v>245</v>
      </c>
      <c r="X1539" t="s">
        <v>225</v>
      </c>
      <c r="Z1539">
        <v>2</v>
      </c>
      <c r="AA1539" t="s">
        <v>3921</v>
      </c>
      <c r="AB1539" t="s">
        <v>7698</v>
      </c>
      <c r="AC1539">
        <v>46148.681620370371</v>
      </c>
      <c r="AD1539">
        <v>46148</v>
      </c>
      <c r="AE1539" t="s">
        <v>3938</v>
      </c>
      <c r="AG1539" t="s">
        <v>5111</v>
      </c>
      <c r="AH1539">
        <v>6011011622</v>
      </c>
      <c r="AI1539" t="s">
        <v>8985</v>
      </c>
      <c r="AM1539" t="s">
        <v>3925</v>
      </c>
      <c r="AN1539" t="s">
        <v>3926</v>
      </c>
      <c r="AO1539" t="s">
        <v>268</v>
      </c>
      <c r="AP1539" t="s">
        <v>249</v>
      </c>
      <c r="AQ1539" t="s">
        <v>3940</v>
      </c>
      <c r="AU1539" t="s">
        <v>4282</v>
      </c>
      <c r="AV1539" t="s">
        <v>4000</v>
      </c>
      <c r="AW1539" t="s">
        <v>227</v>
      </c>
      <c r="AX1539" t="s">
        <v>226</v>
      </c>
      <c r="AY1539" t="s">
        <v>254</v>
      </c>
      <c r="AZ1539" t="s">
        <v>230</v>
      </c>
      <c r="BA1539" t="s">
        <v>273</v>
      </c>
      <c r="BB1539" t="s">
        <v>380</v>
      </c>
      <c r="BC1539" t="s">
        <v>3927</v>
      </c>
      <c r="BD1539" t="s">
        <v>3927</v>
      </c>
      <c r="BE1539" t="s">
        <v>3927</v>
      </c>
      <c r="BF1539">
        <v>5</v>
      </c>
    </row>
    <row r="1540" spans="1:58" x14ac:dyDescent="0.3">
      <c r="A1540">
        <v>2026</v>
      </c>
      <c r="B1540">
        <v>202605</v>
      </c>
      <c r="C1540">
        <v>5</v>
      </c>
      <c r="D1540" s="14">
        <v>20001621412346</v>
      </c>
      <c r="E1540" t="s">
        <v>2810</v>
      </c>
      <c r="F1540" s="2">
        <v>46144.492488425924</v>
      </c>
      <c r="G1540" s="2">
        <v>46146</v>
      </c>
      <c r="I1540" t="s">
        <v>224</v>
      </c>
      <c r="J1540" t="s">
        <v>230</v>
      </c>
      <c r="L1540" t="s">
        <v>716</v>
      </c>
      <c r="M1540" t="s">
        <v>722</v>
      </c>
      <c r="N1540" t="s">
        <v>715</v>
      </c>
      <c r="O1540" t="s">
        <v>623</v>
      </c>
      <c r="Q1540" t="s">
        <v>8986</v>
      </c>
      <c r="R1540" t="s">
        <v>2809</v>
      </c>
      <c r="S1540" t="s">
        <v>719</v>
      </c>
      <c r="T1540" t="s">
        <v>720</v>
      </c>
      <c r="U1540" t="s">
        <v>258</v>
      </c>
      <c r="V1540" t="s">
        <v>247</v>
      </c>
      <c r="W1540" t="s">
        <v>245</v>
      </c>
      <c r="X1540" t="s">
        <v>225</v>
      </c>
      <c r="Z1540">
        <v>3</v>
      </c>
      <c r="AA1540" t="s">
        <v>3921</v>
      </c>
      <c r="AB1540" t="s">
        <v>8987</v>
      </c>
      <c r="AC1540">
        <v>46149.709270833337</v>
      </c>
      <c r="AD1540">
        <v>46149</v>
      </c>
      <c r="AE1540" t="s">
        <v>3938</v>
      </c>
      <c r="AG1540" t="s">
        <v>342</v>
      </c>
      <c r="AH1540">
        <v>6108780490</v>
      </c>
      <c r="AI1540" t="s">
        <v>8988</v>
      </c>
      <c r="AM1540" t="s">
        <v>3925</v>
      </c>
      <c r="AN1540" t="s">
        <v>3926</v>
      </c>
      <c r="AO1540" t="s">
        <v>268</v>
      </c>
      <c r="AP1540" t="s">
        <v>249</v>
      </c>
      <c r="AQ1540" t="s">
        <v>3940</v>
      </c>
      <c r="AU1540" t="s">
        <v>4282</v>
      </c>
      <c r="AV1540" t="s">
        <v>4000</v>
      </c>
      <c r="AW1540" t="s">
        <v>320</v>
      </c>
      <c r="AX1540" t="s">
        <v>319</v>
      </c>
      <c r="AY1540" t="s">
        <v>254</v>
      </c>
      <c r="AZ1540" t="s">
        <v>230</v>
      </c>
      <c r="BA1540" t="s">
        <v>344</v>
      </c>
      <c r="BB1540" t="s">
        <v>232</v>
      </c>
      <c r="BC1540" t="s">
        <v>3927</v>
      </c>
      <c r="BD1540" t="s">
        <v>3927</v>
      </c>
      <c r="BE1540" t="s">
        <v>3927</v>
      </c>
      <c r="BF1540">
        <v>9</v>
      </c>
    </row>
    <row r="1541" spans="1:58" x14ac:dyDescent="0.3">
      <c r="A1541">
        <v>2026</v>
      </c>
      <c r="B1541">
        <v>202605</v>
      </c>
      <c r="C1541">
        <v>5</v>
      </c>
      <c r="D1541" s="14">
        <v>20001621412133</v>
      </c>
      <c r="E1541" t="s">
        <v>2810</v>
      </c>
      <c r="F1541" s="2">
        <v>46144.482430555552</v>
      </c>
      <c r="G1541" s="2">
        <v>46147</v>
      </c>
      <c r="I1541" t="s">
        <v>224</v>
      </c>
      <c r="J1541" t="s">
        <v>230</v>
      </c>
      <c r="L1541" t="s">
        <v>3122</v>
      </c>
      <c r="M1541" t="s">
        <v>1336</v>
      </c>
      <c r="N1541" t="s">
        <v>546</v>
      </c>
      <c r="O1541" t="s">
        <v>554</v>
      </c>
      <c r="Q1541" t="s">
        <v>8989</v>
      </c>
      <c r="R1541" t="s">
        <v>2809</v>
      </c>
      <c r="S1541" t="s">
        <v>5559</v>
      </c>
      <c r="T1541" t="s">
        <v>5560</v>
      </c>
      <c r="U1541" t="s">
        <v>3034</v>
      </c>
      <c r="V1541" t="s">
        <v>647</v>
      </c>
      <c r="W1541" t="s">
        <v>245</v>
      </c>
      <c r="X1541" t="s">
        <v>225</v>
      </c>
      <c r="Z1541">
        <v>3</v>
      </c>
      <c r="AA1541" t="s">
        <v>3921</v>
      </c>
      <c r="AB1541" t="s">
        <v>8229</v>
      </c>
      <c r="AC1541">
        <v>46150.85659722222</v>
      </c>
      <c r="AD1541">
        <v>46150</v>
      </c>
      <c r="AE1541" t="s">
        <v>3938</v>
      </c>
      <c r="AG1541" t="s">
        <v>5111</v>
      </c>
      <c r="AH1541">
        <v>6108773612</v>
      </c>
      <c r="AI1541" t="s">
        <v>8990</v>
      </c>
      <c r="AM1541" t="s">
        <v>3925</v>
      </c>
      <c r="AN1541" t="s">
        <v>3926</v>
      </c>
      <c r="AO1541" t="s">
        <v>268</v>
      </c>
      <c r="AP1541" t="s">
        <v>386</v>
      </c>
      <c r="AQ1541" t="s">
        <v>3940</v>
      </c>
      <c r="AU1541" t="s">
        <v>4149</v>
      </c>
      <c r="AV1541" t="s">
        <v>4000</v>
      </c>
      <c r="AW1541" t="s">
        <v>227</v>
      </c>
      <c r="AX1541" t="s">
        <v>226</v>
      </c>
      <c r="AY1541" t="s">
        <v>254</v>
      </c>
      <c r="AZ1541" t="s">
        <v>230</v>
      </c>
      <c r="BA1541" t="s">
        <v>395</v>
      </c>
      <c r="BB1541" t="s">
        <v>380</v>
      </c>
      <c r="BC1541" t="s">
        <v>3927</v>
      </c>
      <c r="BD1541" t="s">
        <v>3927</v>
      </c>
      <c r="BE1541" t="s">
        <v>3927</v>
      </c>
      <c r="BF1541">
        <v>9</v>
      </c>
    </row>
    <row r="1542" spans="1:58" x14ac:dyDescent="0.3">
      <c r="A1542">
        <v>2026</v>
      </c>
      <c r="B1542">
        <v>202605</v>
      </c>
      <c r="C1542">
        <v>5</v>
      </c>
      <c r="D1542" s="14">
        <v>20001621411514</v>
      </c>
      <c r="E1542" t="s">
        <v>2810</v>
      </c>
      <c r="F1542" s="2">
        <v>46144.5003125</v>
      </c>
      <c r="G1542" s="2">
        <v>46146</v>
      </c>
      <c r="I1542" t="s">
        <v>224</v>
      </c>
      <c r="J1542" t="s">
        <v>230</v>
      </c>
      <c r="L1542" t="s">
        <v>1261</v>
      </c>
      <c r="M1542" t="s">
        <v>334</v>
      </c>
      <c r="N1542" t="s">
        <v>322</v>
      </c>
      <c r="O1542" t="s">
        <v>331</v>
      </c>
      <c r="Q1542" t="s">
        <v>8991</v>
      </c>
      <c r="R1542" t="s">
        <v>2809</v>
      </c>
      <c r="S1542" t="s">
        <v>5701</v>
      </c>
      <c r="T1542" t="s">
        <v>5702</v>
      </c>
      <c r="U1542" t="s">
        <v>3034</v>
      </c>
      <c r="V1542" t="s">
        <v>647</v>
      </c>
      <c r="W1542" t="s">
        <v>245</v>
      </c>
      <c r="X1542" t="s">
        <v>225</v>
      </c>
      <c r="Z1542">
        <v>2</v>
      </c>
      <c r="AA1542" t="s">
        <v>3921</v>
      </c>
      <c r="AB1542" t="s">
        <v>8992</v>
      </c>
      <c r="AC1542">
        <v>46148.681620370371</v>
      </c>
      <c r="AD1542">
        <v>46148</v>
      </c>
      <c r="AE1542" t="s">
        <v>3938</v>
      </c>
      <c r="AG1542" t="s">
        <v>5111</v>
      </c>
      <c r="AH1542">
        <v>6108780500</v>
      </c>
      <c r="AI1542" t="s">
        <v>8993</v>
      </c>
      <c r="AM1542" t="s">
        <v>3925</v>
      </c>
      <c r="AN1542" t="s">
        <v>3926</v>
      </c>
      <c r="AO1542" t="s">
        <v>268</v>
      </c>
      <c r="AP1542" t="s">
        <v>386</v>
      </c>
      <c r="AQ1542" t="s">
        <v>3940</v>
      </c>
      <c r="AU1542" t="s">
        <v>4282</v>
      </c>
      <c r="AV1542" t="s">
        <v>4000</v>
      </c>
      <c r="AW1542" t="s">
        <v>320</v>
      </c>
      <c r="AX1542" t="s">
        <v>319</v>
      </c>
      <c r="AY1542" t="s">
        <v>254</v>
      </c>
      <c r="AZ1542" t="s">
        <v>230</v>
      </c>
      <c r="BA1542" t="s">
        <v>395</v>
      </c>
      <c r="BB1542" t="s">
        <v>380</v>
      </c>
      <c r="BC1542" t="s">
        <v>3927</v>
      </c>
      <c r="BD1542" t="s">
        <v>3927</v>
      </c>
      <c r="BE1542" t="s">
        <v>3927</v>
      </c>
      <c r="BF1542">
        <v>9</v>
      </c>
    </row>
    <row r="1543" spans="1:58" x14ac:dyDescent="0.3">
      <c r="A1543">
        <v>2026</v>
      </c>
      <c r="B1543">
        <v>202605</v>
      </c>
      <c r="C1543">
        <v>5</v>
      </c>
      <c r="D1543" s="14">
        <v>20001621411300</v>
      </c>
      <c r="E1543" t="s">
        <v>2810</v>
      </c>
      <c r="F1543" s="2">
        <v>46144.490289351852</v>
      </c>
      <c r="G1543" s="2">
        <v>46148</v>
      </c>
      <c r="I1543" t="s">
        <v>224</v>
      </c>
      <c r="J1543" t="s">
        <v>230</v>
      </c>
      <c r="L1543" t="s">
        <v>3692</v>
      </c>
      <c r="M1543" t="s">
        <v>902</v>
      </c>
      <c r="N1543" t="s">
        <v>752</v>
      </c>
      <c r="O1543" t="s">
        <v>623</v>
      </c>
      <c r="Q1543" t="s">
        <v>8994</v>
      </c>
      <c r="R1543" t="s">
        <v>2809</v>
      </c>
      <c r="S1543" t="s">
        <v>5183</v>
      </c>
      <c r="T1543" t="s">
        <v>5184</v>
      </c>
      <c r="U1543" t="s">
        <v>3034</v>
      </c>
      <c r="V1543" t="s">
        <v>647</v>
      </c>
      <c r="W1543" t="s">
        <v>245</v>
      </c>
      <c r="X1543" t="s">
        <v>387</v>
      </c>
      <c r="Z1543">
        <v>4</v>
      </c>
      <c r="AA1543" t="s">
        <v>3921</v>
      </c>
      <c r="AB1543" t="s">
        <v>3995</v>
      </c>
      <c r="AC1543">
        <v>46153.458136574074</v>
      </c>
      <c r="AD1543">
        <v>46152</v>
      </c>
      <c r="AE1543" t="s">
        <v>3938</v>
      </c>
      <c r="AG1543" t="s">
        <v>5111</v>
      </c>
      <c r="AH1543">
        <v>6108787379</v>
      </c>
      <c r="AI1543" t="s">
        <v>8995</v>
      </c>
      <c r="AM1543" t="s">
        <v>3925</v>
      </c>
      <c r="AN1543" t="s">
        <v>3926</v>
      </c>
      <c r="AO1543" t="s">
        <v>268</v>
      </c>
      <c r="AP1543" t="s">
        <v>386</v>
      </c>
      <c r="AQ1543" t="s">
        <v>3998</v>
      </c>
      <c r="AU1543" t="s">
        <v>4220</v>
      </c>
      <c r="AV1543" t="s">
        <v>4000</v>
      </c>
      <c r="AW1543" t="s">
        <v>389</v>
      </c>
      <c r="AX1543" t="s">
        <v>388</v>
      </c>
      <c r="AY1543" t="s">
        <v>253</v>
      </c>
      <c r="AZ1543" t="s">
        <v>230</v>
      </c>
      <c r="BA1543" t="s">
        <v>273</v>
      </c>
      <c r="BB1543" t="s">
        <v>380</v>
      </c>
      <c r="BC1543" t="s">
        <v>3927</v>
      </c>
      <c r="BD1543" t="s">
        <v>3927</v>
      </c>
      <c r="BE1543" t="s">
        <v>3927</v>
      </c>
      <c r="BF1543">
        <v>9</v>
      </c>
    </row>
    <row r="1544" spans="1:58" x14ac:dyDescent="0.3">
      <c r="A1544">
        <v>2026</v>
      </c>
      <c r="B1544">
        <v>202605</v>
      </c>
      <c r="C1544">
        <v>5</v>
      </c>
      <c r="D1544" s="14">
        <v>20001621410263</v>
      </c>
      <c r="E1544" t="s">
        <v>2810</v>
      </c>
      <c r="F1544" s="2">
        <v>46144.488379629627</v>
      </c>
      <c r="G1544" s="2">
        <v>46145</v>
      </c>
      <c r="I1544" t="s">
        <v>224</v>
      </c>
      <c r="J1544" t="s">
        <v>230</v>
      </c>
      <c r="L1544" t="s">
        <v>8996</v>
      </c>
      <c r="M1544" t="s">
        <v>1045</v>
      </c>
      <c r="N1544" t="s">
        <v>1040</v>
      </c>
      <c r="O1544" t="s">
        <v>257</v>
      </c>
      <c r="Q1544" t="s">
        <v>8997</v>
      </c>
      <c r="R1544" t="s">
        <v>2809</v>
      </c>
      <c r="S1544" t="s">
        <v>6476</v>
      </c>
      <c r="T1544" t="s">
        <v>6477</v>
      </c>
      <c r="U1544" t="s">
        <v>4796</v>
      </c>
      <c r="V1544" t="s">
        <v>2024</v>
      </c>
      <c r="W1544" t="s">
        <v>245</v>
      </c>
      <c r="X1544" t="s">
        <v>225</v>
      </c>
      <c r="Z1544">
        <v>4</v>
      </c>
      <c r="AA1544" t="s">
        <v>3921</v>
      </c>
      <c r="AB1544" t="s">
        <v>8998</v>
      </c>
      <c r="AC1544">
        <v>46150.849872685183</v>
      </c>
      <c r="AD1544">
        <v>46149</v>
      </c>
      <c r="AE1544" t="s">
        <v>3938</v>
      </c>
      <c r="AG1544" t="s">
        <v>2026</v>
      </c>
      <c r="AH1544">
        <v>6108788397</v>
      </c>
      <c r="AI1544" t="s">
        <v>8999</v>
      </c>
      <c r="AM1544" t="s">
        <v>3925</v>
      </c>
      <c r="AN1544" t="s">
        <v>3926</v>
      </c>
      <c r="AO1544" t="s">
        <v>268</v>
      </c>
      <c r="AP1544" t="s">
        <v>386</v>
      </c>
      <c r="AQ1544" t="s">
        <v>3940</v>
      </c>
      <c r="AU1544" t="s">
        <v>4149</v>
      </c>
      <c r="AV1544" t="s">
        <v>4000</v>
      </c>
      <c r="AW1544" t="s">
        <v>320</v>
      </c>
      <c r="AX1544" t="s">
        <v>319</v>
      </c>
      <c r="AY1544" t="s">
        <v>254</v>
      </c>
      <c r="AZ1544" t="s">
        <v>230</v>
      </c>
      <c r="BA1544" t="s">
        <v>395</v>
      </c>
      <c r="BB1544" t="s">
        <v>380</v>
      </c>
      <c r="BC1544" t="s">
        <v>3927</v>
      </c>
      <c r="BD1544" t="s">
        <v>3927</v>
      </c>
      <c r="BE1544" t="s">
        <v>3927</v>
      </c>
      <c r="BF1544">
        <v>9</v>
      </c>
    </row>
    <row r="1545" spans="1:58" x14ac:dyDescent="0.3">
      <c r="A1545">
        <v>2026</v>
      </c>
      <c r="B1545">
        <v>202605</v>
      </c>
      <c r="C1545">
        <v>5</v>
      </c>
      <c r="D1545" s="14">
        <v>20001621409160</v>
      </c>
      <c r="E1545" t="s">
        <v>2810</v>
      </c>
      <c r="F1545" s="2">
        <v>46144.483587962961</v>
      </c>
      <c r="G1545" s="2">
        <v>46145</v>
      </c>
      <c r="I1545" t="s">
        <v>224</v>
      </c>
      <c r="J1545" t="s">
        <v>230</v>
      </c>
      <c r="L1545" t="s">
        <v>9000</v>
      </c>
      <c r="M1545" t="s">
        <v>309</v>
      </c>
      <c r="N1545" t="s">
        <v>297</v>
      </c>
      <c r="O1545" t="s">
        <v>283</v>
      </c>
      <c r="Q1545" t="s">
        <v>9001</v>
      </c>
      <c r="R1545" t="s">
        <v>2809</v>
      </c>
      <c r="S1545" t="s">
        <v>6349</v>
      </c>
      <c r="T1545" t="s">
        <v>6350</v>
      </c>
      <c r="U1545" t="s">
        <v>3034</v>
      </c>
      <c r="V1545" t="s">
        <v>647</v>
      </c>
      <c r="W1545" t="s">
        <v>245</v>
      </c>
      <c r="X1545" t="s">
        <v>387</v>
      </c>
      <c r="Z1545">
        <v>4</v>
      </c>
      <c r="AA1545" t="s">
        <v>3921</v>
      </c>
      <c r="AB1545" t="s">
        <v>3995</v>
      </c>
      <c r="AC1545">
        <v>46149.585057870368</v>
      </c>
      <c r="AD1545">
        <v>46149</v>
      </c>
      <c r="AE1545" t="s">
        <v>3938</v>
      </c>
      <c r="AG1545" t="s">
        <v>5135</v>
      </c>
      <c r="AH1545">
        <v>6108785469</v>
      </c>
      <c r="AI1545" t="s">
        <v>9002</v>
      </c>
      <c r="AM1545" t="s">
        <v>3925</v>
      </c>
      <c r="AN1545" t="s">
        <v>3926</v>
      </c>
      <c r="AO1545" t="s">
        <v>268</v>
      </c>
      <c r="AP1545" t="s">
        <v>386</v>
      </c>
      <c r="AQ1545" t="s">
        <v>3998</v>
      </c>
      <c r="AU1545" t="s">
        <v>4282</v>
      </c>
      <c r="AV1545" t="s">
        <v>4000</v>
      </c>
      <c r="AW1545" t="s">
        <v>3966</v>
      </c>
      <c r="AX1545" t="s">
        <v>3967</v>
      </c>
      <c r="AY1545" t="s">
        <v>253</v>
      </c>
      <c r="AZ1545" t="s">
        <v>230</v>
      </c>
      <c r="BA1545" t="s">
        <v>395</v>
      </c>
      <c r="BB1545" t="s">
        <v>3080</v>
      </c>
      <c r="BC1545" t="s">
        <v>3927</v>
      </c>
      <c r="BD1545" t="s">
        <v>3927</v>
      </c>
      <c r="BE1545" t="s">
        <v>3927</v>
      </c>
      <c r="BF1545">
        <v>9</v>
      </c>
    </row>
    <row r="1546" spans="1:58" x14ac:dyDescent="0.3">
      <c r="A1546">
        <v>2026</v>
      </c>
      <c r="B1546">
        <v>202605</v>
      </c>
      <c r="C1546">
        <v>5</v>
      </c>
      <c r="D1546" s="14">
        <v>20001621408664</v>
      </c>
      <c r="E1546" t="s">
        <v>2810</v>
      </c>
      <c r="F1546" s="2">
        <v>46144.507986111108</v>
      </c>
      <c r="G1546" s="2">
        <v>46146</v>
      </c>
      <c r="I1546" t="s">
        <v>224</v>
      </c>
      <c r="J1546" t="s">
        <v>230</v>
      </c>
      <c r="L1546" t="s">
        <v>3340</v>
      </c>
      <c r="M1546" t="s">
        <v>309</v>
      </c>
      <c r="N1546" t="s">
        <v>297</v>
      </c>
      <c r="O1546" t="s">
        <v>283</v>
      </c>
      <c r="Q1546" t="s">
        <v>9003</v>
      </c>
      <c r="R1546" t="s">
        <v>2809</v>
      </c>
      <c r="S1546" t="s">
        <v>5089</v>
      </c>
      <c r="T1546" t="s">
        <v>5090</v>
      </c>
      <c r="U1546" t="s">
        <v>3034</v>
      </c>
      <c r="V1546" t="s">
        <v>647</v>
      </c>
      <c r="W1546" t="s">
        <v>245</v>
      </c>
      <c r="X1546" t="s">
        <v>225</v>
      </c>
      <c r="Z1546">
        <v>2</v>
      </c>
      <c r="AA1546" t="s">
        <v>3921</v>
      </c>
      <c r="AB1546" t="s">
        <v>6011</v>
      </c>
      <c r="AC1546">
        <v>46148.681620370371</v>
      </c>
      <c r="AD1546">
        <v>46148</v>
      </c>
      <c r="AE1546" t="s">
        <v>3938</v>
      </c>
      <c r="AG1546" t="s">
        <v>5006</v>
      </c>
      <c r="AH1546">
        <v>6108786471</v>
      </c>
      <c r="AI1546" t="s">
        <v>9004</v>
      </c>
      <c r="AM1546" t="s">
        <v>3925</v>
      </c>
      <c r="AN1546" t="s">
        <v>3926</v>
      </c>
      <c r="AO1546" t="s">
        <v>268</v>
      </c>
      <c r="AP1546" t="s">
        <v>249</v>
      </c>
      <c r="AQ1546" t="s">
        <v>3940</v>
      </c>
      <c r="AU1546" t="s">
        <v>4282</v>
      </c>
      <c r="AV1546" t="s">
        <v>4000</v>
      </c>
      <c r="AW1546" t="s">
        <v>320</v>
      </c>
      <c r="AX1546" t="s">
        <v>319</v>
      </c>
      <c r="AY1546" t="s">
        <v>254</v>
      </c>
      <c r="AZ1546" t="s">
        <v>230</v>
      </c>
      <c r="BA1546" t="s">
        <v>395</v>
      </c>
      <c r="BB1546" t="s">
        <v>380</v>
      </c>
      <c r="BC1546" t="s">
        <v>3927</v>
      </c>
      <c r="BD1546" t="s">
        <v>3927</v>
      </c>
      <c r="BE1546" t="s">
        <v>3927</v>
      </c>
      <c r="BF1546">
        <v>9</v>
      </c>
    </row>
    <row r="1547" spans="1:58" x14ac:dyDescent="0.3">
      <c r="A1547">
        <v>2026</v>
      </c>
      <c r="B1547">
        <v>202605</v>
      </c>
      <c r="C1547">
        <v>5</v>
      </c>
      <c r="D1547" s="14">
        <v>20001621407134</v>
      </c>
      <c r="E1547" t="s">
        <v>2810</v>
      </c>
      <c r="F1547" s="2">
        <v>46144.48196759259</v>
      </c>
      <c r="G1547" s="2">
        <v>46146</v>
      </c>
      <c r="I1547" t="s">
        <v>224</v>
      </c>
      <c r="J1547" t="s">
        <v>230</v>
      </c>
      <c r="L1547" t="s">
        <v>3695</v>
      </c>
      <c r="M1547" t="s">
        <v>902</v>
      </c>
      <c r="N1547" t="s">
        <v>752</v>
      </c>
      <c r="O1547" t="s">
        <v>623</v>
      </c>
      <c r="Q1547" t="s">
        <v>3786</v>
      </c>
      <c r="R1547" t="s">
        <v>2809</v>
      </c>
      <c r="S1547" t="s">
        <v>5640</v>
      </c>
      <c r="T1547" t="s">
        <v>5641</v>
      </c>
      <c r="U1547" t="s">
        <v>3034</v>
      </c>
      <c r="V1547" t="s">
        <v>647</v>
      </c>
      <c r="W1547" t="s">
        <v>245</v>
      </c>
      <c r="X1547" t="s">
        <v>387</v>
      </c>
      <c r="Z1547">
        <v>3</v>
      </c>
      <c r="AA1547" t="s">
        <v>3921</v>
      </c>
      <c r="AB1547" t="s">
        <v>3995</v>
      </c>
      <c r="AC1547">
        <v>46149.584999999999</v>
      </c>
      <c r="AD1547">
        <v>46149</v>
      </c>
      <c r="AE1547" t="s">
        <v>3938</v>
      </c>
      <c r="AG1547" t="s">
        <v>5006</v>
      </c>
      <c r="AH1547">
        <v>6108790337</v>
      </c>
      <c r="AI1547" t="s">
        <v>9005</v>
      </c>
      <c r="AM1547" t="s">
        <v>3925</v>
      </c>
      <c r="AN1547" t="s">
        <v>3926</v>
      </c>
      <c r="AO1547" t="s">
        <v>268</v>
      </c>
      <c r="AP1547" t="s">
        <v>249</v>
      </c>
      <c r="AQ1547" t="s">
        <v>3998</v>
      </c>
      <c r="AU1547" t="s">
        <v>4282</v>
      </c>
      <c r="AV1547" t="s">
        <v>4000</v>
      </c>
      <c r="AW1547" t="s">
        <v>389</v>
      </c>
      <c r="AX1547" t="s">
        <v>388</v>
      </c>
      <c r="AY1547" t="s">
        <v>253</v>
      </c>
      <c r="AZ1547" t="s">
        <v>230</v>
      </c>
      <c r="BA1547" t="s">
        <v>395</v>
      </c>
      <c r="BB1547" t="s">
        <v>380</v>
      </c>
      <c r="BC1547" t="s">
        <v>3927</v>
      </c>
      <c r="BD1547" t="s">
        <v>3927</v>
      </c>
      <c r="BE1547" t="s">
        <v>3927</v>
      </c>
      <c r="BF1547">
        <v>9</v>
      </c>
    </row>
    <row r="1548" spans="1:58" x14ac:dyDescent="0.3">
      <c r="A1548">
        <v>2026</v>
      </c>
      <c r="B1548">
        <v>202605</v>
      </c>
      <c r="C1548">
        <v>5</v>
      </c>
      <c r="D1548" s="14">
        <v>20001621406675</v>
      </c>
      <c r="E1548" t="s">
        <v>2810</v>
      </c>
      <c r="F1548" s="2">
        <v>46144.507638888892</v>
      </c>
      <c r="G1548" s="2">
        <v>46146</v>
      </c>
      <c r="I1548" t="s">
        <v>224</v>
      </c>
      <c r="J1548" t="s">
        <v>230</v>
      </c>
      <c r="L1548" t="s">
        <v>3603</v>
      </c>
      <c r="M1548" t="s">
        <v>309</v>
      </c>
      <c r="N1548" t="s">
        <v>297</v>
      </c>
      <c r="O1548" t="s">
        <v>283</v>
      </c>
      <c r="Q1548" t="s">
        <v>9006</v>
      </c>
      <c r="R1548" t="s">
        <v>2809</v>
      </c>
      <c r="S1548" t="s">
        <v>243</v>
      </c>
      <c r="T1548" t="s">
        <v>244</v>
      </c>
      <c r="U1548" t="s">
        <v>258</v>
      </c>
      <c r="V1548" t="s">
        <v>247</v>
      </c>
      <c r="W1548" t="s">
        <v>245</v>
      </c>
      <c r="X1548" t="s">
        <v>225</v>
      </c>
      <c r="Z1548">
        <v>2</v>
      </c>
      <c r="AA1548" t="s">
        <v>3921</v>
      </c>
      <c r="AB1548" t="s">
        <v>9007</v>
      </c>
      <c r="AC1548">
        <v>46148.623171296298</v>
      </c>
      <c r="AD1548">
        <v>46148</v>
      </c>
      <c r="AE1548" t="s">
        <v>3938</v>
      </c>
      <c r="AG1548" t="s">
        <v>248</v>
      </c>
      <c r="AH1548">
        <v>6108786472</v>
      </c>
      <c r="AI1548" t="s">
        <v>9008</v>
      </c>
      <c r="AM1548" t="s">
        <v>3925</v>
      </c>
      <c r="AN1548" t="s">
        <v>3926</v>
      </c>
      <c r="AO1548" t="s">
        <v>268</v>
      </c>
      <c r="AP1548" t="s">
        <v>249</v>
      </c>
      <c r="AQ1548" t="s">
        <v>3940</v>
      </c>
      <c r="AU1548" t="s">
        <v>4422</v>
      </c>
      <c r="AV1548" t="s">
        <v>4000</v>
      </c>
      <c r="AW1548" t="s">
        <v>320</v>
      </c>
      <c r="AX1548" t="s">
        <v>319</v>
      </c>
      <c r="AY1548" t="s">
        <v>254</v>
      </c>
      <c r="AZ1548" t="s">
        <v>230</v>
      </c>
      <c r="BA1548" t="s">
        <v>395</v>
      </c>
      <c r="BB1548" t="s">
        <v>380</v>
      </c>
      <c r="BC1548" t="s">
        <v>3927</v>
      </c>
      <c r="BD1548" t="s">
        <v>3927</v>
      </c>
      <c r="BE1548" t="s">
        <v>3927</v>
      </c>
      <c r="BF1548">
        <v>9</v>
      </c>
    </row>
    <row r="1549" spans="1:58" x14ac:dyDescent="0.3">
      <c r="A1549">
        <v>2026</v>
      </c>
      <c r="B1549">
        <v>202605</v>
      </c>
      <c r="C1549">
        <v>5</v>
      </c>
      <c r="D1549" s="14">
        <v>20001621406408</v>
      </c>
      <c r="E1549" t="s">
        <v>2810</v>
      </c>
      <c r="F1549" s="2">
        <v>46144.494409722225</v>
      </c>
      <c r="G1549" s="2">
        <v>46146</v>
      </c>
      <c r="I1549" t="s">
        <v>224</v>
      </c>
      <c r="J1549" t="s">
        <v>230</v>
      </c>
      <c r="L1549" t="s">
        <v>1381</v>
      </c>
      <c r="M1549" t="s">
        <v>309</v>
      </c>
      <c r="N1549" t="s">
        <v>297</v>
      </c>
      <c r="O1549" t="s">
        <v>283</v>
      </c>
      <c r="Q1549" t="s">
        <v>9009</v>
      </c>
      <c r="R1549" t="s">
        <v>2809</v>
      </c>
      <c r="S1549" t="s">
        <v>243</v>
      </c>
      <c r="T1549" t="s">
        <v>244</v>
      </c>
      <c r="U1549" t="s">
        <v>258</v>
      </c>
      <c r="V1549" t="s">
        <v>247</v>
      </c>
      <c r="W1549" t="s">
        <v>245</v>
      </c>
      <c r="X1549" t="s">
        <v>225</v>
      </c>
      <c r="Z1549">
        <v>2</v>
      </c>
      <c r="AA1549" t="s">
        <v>3921</v>
      </c>
      <c r="AB1549" t="s">
        <v>9010</v>
      </c>
      <c r="AC1549">
        <v>46148.623171296298</v>
      </c>
      <c r="AD1549">
        <v>46148</v>
      </c>
      <c r="AE1549" t="s">
        <v>3938</v>
      </c>
      <c r="AG1549" t="s">
        <v>248</v>
      </c>
      <c r="AH1549">
        <v>6024753114</v>
      </c>
      <c r="AI1549" t="s">
        <v>9011</v>
      </c>
      <c r="AM1549" t="s">
        <v>3925</v>
      </c>
      <c r="AN1549" t="s">
        <v>3926</v>
      </c>
      <c r="AO1549" t="s">
        <v>268</v>
      </c>
      <c r="AP1549" t="s">
        <v>386</v>
      </c>
      <c r="AQ1549" t="s">
        <v>3940</v>
      </c>
      <c r="AU1549" t="s">
        <v>4422</v>
      </c>
      <c r="AV1549" t="s">
        <v>4000</v>
      </c>
      <c r="AW1549" t="s">
        <v>227</v>
      </c>
      <c r="AX1549" t="s">
        <v>226</v>
      </c>
      <c r="AY1549" t="s">
        <v>254</v>
      </c>
      <c r="AZ1549" t="s">
        <v>230</v>
      </c>
      <c r="BA1549" t="s">
        <v>273</v>
      </c>
      <c r="BB1549" t="s">
        <v>380</v>
      </c>
      <c r="BC1549" t="s">
        <v>3927</v>
      </c>
      <c r="BD1549" t="s">
        <v>3927</v>
      </c>
      <c r="BE1549" t="s">
        <v>3927</v>
      </c>
      <c r="BF1549">
        <v>5</v>
      </c>
    </row>
    <row r="1550" spans="1:58" x14ac:dyDescent="0.3">
      <c r="A1550">
        <v>2026</v>
      </c>
      <c r="B1550">
        <v>202605</v>
      </c>
      <c r="C1550">
        <v>5</v>
      </c>
      <c r="D1550" s="14">
        <v>20001621405590</v>
      </c>
      <c r="E1550" t="s">
        <v>2810</v>
      </c>
      <c r="F1550" s="2">
        <v>46144.502118055556</v>
      </c>
      <c r="G1550" s="2">
        <v>46146</v>
      </c>
      <c r="I1550" t="s">
        <v>224</v>
      </c>
      <c r="J1550" t="s">
        <v>230</v>
      </c>
      <c r="L1550" t="s">
        <v>9012</v>
      </c>
      <c r="M1550" t="s">
        <v>309</v>
      </c>
      <c r="N1550" t="s">
        <v>297</v>
      </c>
      <c r="O1550" t="s">
        <v>283</v>
      </c>
      <c r="Q1550" t="s">
        <v>9013</v>
      </c>
      <c r="R1550" t="s">
        <v>2809</v>
      </c>
      <c r="S1550" t="s">
        <v>5283</v>
      </c>
      <c r="T1550" t="s">
        <v>5284</v>
      </c>
      <c r="U1550" t="s">
        <v>3034</v>
      </c>
      <c r="V1550" t="s">
        <v>647</v>
      </c>
      <c r="W1550" t="s">
        <v>245</v>
      </c>
      <c r="X1550" t="s">
        <v>387</v>
      </c>
      <c r="Z1550">
        <v>3</v>
      </c>
      <c r="AA1550" t="s">
        <v>3921</v>
      </c>
      <c r="AB1550" t="s">
        <v>3995</v>
      </c>
      <c r="AC1550">
        <v>46149.585057870368</v>
      </c>
      <c r="AD1550">
        <v>46149</v>
      </c>
      <c r="AE1550" t="s">
        <v>3938</v>
      </c>
      <c r="AG1550" t="s">
        <v>5111</v>
      </c>
      <c r="AH1550">
        <v>6108782507</v>
      </c>
      <c r="AI1550" t="s">
        <v>9014</v>
      </c>
      <c r="AM1550" t="s">
        <v>3925</v>
      </c>
      <c r="AN1550" t="s">
        <v>3926</v>
      </c>
      <c r="AO1550" t="s">
        <v>268</v>
      </c>
      <c r="AP1550" t="s">
        <v>304</v>
      </c>
      <c r="AQ1550" t="s">
        <v>3998</v>
      </c>
      <c r="AU1550" t="s">
        <v>4282</v>
      </c>
      <c r="AV1550" t="s">
        <v>4000</v>
      </c>
      <c r="AW1550" t="s">
        <v>389</v>
      </c>
      <c r="AX1550" t="s">
        <v>388</v>
      </c>
      <c r="AY1550" t="s">
        <v>253</v>
      </c>
      <c r="AZ1550" t="s">
        <v>230</v>
      </c>
      <c r="BA1550" t="s">
        <v>273</v>
      </c>
      <c r="BB1550" t="s">
        <v>380</v>
      </c>
      <c r="BC1550" t="s">
        <v>3927</v>
      </c>
      <c r="BD1550" t="s">
        <v>3927</v>
      </c>
      <c r="BE1550" t="s">
        <v>3927</v>
      </c>
      <c r="BF1550">
        <v>9</v>
      </c>
    </row>
    <row r="1551" spans="1:58" x14ac:dyDescent="0.3">
      <c r="A1551">
        <v>2026</v>
      </c>
      <c r="B1551">
        <v>202605</v>
      </c>
      <c r="C1551">
        <v>5</v>
      </c>
      <c r="D1551" s="14">
        <v>20001621405545</v>
      </c>
      <c r="E1551" t="s">
        <v>2810</v>
      </c>
      <c r="F1551" s="2">
        <v>46144.49962962963</v>
      </c>
      <c r="G1551" s="2">
        <v>46146</v>
      </c>
      <c r="I1551" t="s">
        <v>224</v>
      </c>
      <c r="J1551" t="s">
        <v>230</v>
      </c>
      <c r="L1551" t="s">
        <v>2831</v>
      </c>
      <c r="M1551" t="s">
        <v>1104</v>
      </c>
      <c r="N1551" t="s">
        <v>322</v>
      </c>
      <c r="O1551" t="s">
        <v>331</v>
      </c>
      <c r="Q1551" t="s">
        <v>9015</v>
      </c>
      <c r="R1551" t="s">
        <v>2809</v>
      </c>
      <c r="S1551" t="s">
        <v>5687</v>
      </c>
      <c r="T1551" t="s">
        <v>5688</v>
      </c>
      <c r="U1551" t="s">
        <v>3034</v>
      </c>
      <c r="V1551" t="s">
        <v>647</v>
      </c>
      <c r="W1551" t="s">
        <v>245</v>
      </c>
      <c r="X1551" t="s">
        <v>225</v>
      </c>
      <c r="Z1551">
        <v>3</v>
      </c>
      <c r="AA1551" t="s">
        <v>3921</v>
      </c>
      <c r="AB1551" t="s">
        <v>3995</v>
      </c>
      <c r="AC1551">
        <v>46149.584999999999</v>
      </c>
      <c r="AD1551">
        <v>46149</v>
      </c>
      <c r="AE1551" t="s">
        <v>3938</v>
      </c>
      <c r="AG1551" t="s">
        <v>5111</v>
      </c>
      <c r="AH1551">
        <v>6108784507</v>
      </c>
      <c r="AI1551" t="s">
        <v>9016</v>
      </c>
      <c r="AM1551" t="s">
        <v>3925</v>
      </c>
      <c r="AN1551" t="s">
        <v>3926</v>
      </c>
      <c r="AO1551" t="s">
        <v>268</v>
      </c>
      <c r="AP1551" t="s">
        <v>386</v>
      </c>
      <c r="AQ1551" t="s">
        <v>3998</v>
      </c>
      <c r="AU1551" t="s">
        <v>4282</v>
      </c>
      <c r="AV1551" t="s">
        <v>4000</v>
      </c>
      <c r="AW1551" t="s">
        <v>320</v>
      </c>
      <c r="AX1551" t="s">
        <v>319</v>
      </c>
      <c r="AY1551" t="s">
        <v>254</v>
      </c>
      <c r="AZ1551" t="s">
        <v>230</v>
      </c>
      <c r="BA1551" t="s">
        <v>395</v>
      </c>
      <c r="BB1551" t="s">
        <v>380</v>
      </c>
      <c r="BC1551" t="s">
        <v>3927</v>
      </c>
      <c r="BD1551" t="s">
        <v>3927</v>
      </c>
      <c r="BE1551" t="s">
        <v>3927</v>
      </c>
      <c r="BF1551">
        <v>9</v>
      </c>
    </row>
    <row r="1552" spans="1:58" x14ac:dyDescent="0.3">
      <c r="A1552">
        <v>2026</v>
      </c>
      <c r="B1552">
        <v>202605</v>
      </c>
      <c r="C1552">
        <v>5</v>
      </c>
      <c r="D1552" s="14">
        <v>20001621404559</v>
      </c>
      <c r="E1552" t="s">
        <v>2810</v>
      </c>
      <c r="F1552" s="2">
        <v>46144.499895833331</v>
      </c>
      <c r="G1552" s="2">
        <v>46146</v>
      </c>
      <c r="I1552" t="s">
        <v>224</v>
      </c>
      <c r="J1552" t="s">
        <v>230</v>
      </c>
      <c r="L1552" t="s">
        <v>7104</v>
      </c>
      <c r="M1552" t="s">
        <v>4091</v>
      </c>
      <c r="N1552" t="s">
        <v>546</v>
      </c>
      <c r="O1552" t="s">
        <v>554</v>
      </c>
      <c r="Q1552" t="s">
        <v>9017</v>
      </c>
      <c r="R1552" t="s">
        <v>2809</v>
      </c>
      <c r="S1552" t="s">
        <v>8045</v>
      </c>
      <c r="T1552" t="s">
        <v>8046</v>
      </c>
      <c r="U1552" t="s">
        <v>4008</v>
      </c>
      <c r="V1552" t="s">
        <v>980</v>
      </c>
      <c r="W1552" t="s">
        <v>245</v>
      </c>
      <c r="X1552" t="s">
        <v>225</v>
      </c>
      <c r="Z1552">
        <v>2</v>
      </c>
      <c r="AA1552" t="s">
        <v>3921</v>
      </c>
      <c r="AB1552" t="s">
        <v>9018</v>
      </c>
      <c r="AC1552">
        <v>46148.620497685188</v>
      </c>
      <c r="AD1552">
        <v>46148</v>
      </c>
      <c r="AE1552" t="s">
        <v>3938</v>
      </c>
      <c r="AG1552" t="s">
        <v>5098</v>
      </c>
      <c r="AH1552">
        <v>6108788413</v>
      </c>
      <c r="AI1552" t="s">
        <v>9019</v>
      </c>
      <c r="AM1552" t="s">
        <v>3925</v>
      </c>
      <c r="AN1552" t="s">
        <v>3926</v>
      </c>
      <c r="AO1552" t="s">
        <v>268</v>
      </c>
      <c r="AP1552" t="s">
        <v>304</v>
      </c>
      <c r="AQ1552" t="s">
        <v>3940</v>
      </c>
      <c r="AU1552" t="s">
        <v>4422</v>
      </c>
      <c r="AV1552" t="s">
        <v>4000</v>
      </c>
      <c r="AW1552" t="s">
        <v>1876</v>
      </c>
      <c r="AX1552" t="s">
        <v>1875</v>
      </c>
      <c r="AY1552" t="s">
        <v>254</v>
      </c>
      <c r="AZ1552" t="s">
        <v>230</v>
      </c>
      <c r="BA1552" t="s">
        <v>395</v>
      </c>
      <c r="BB1552" t="s">
        <v>380</v>
      </c>
      <c r="BC1552" t="s">
        <v>3927</v>
      </c>
      <c r="BD1552" t="s">
        <v>3927</v>
      </c>
      <c r="BE1552" t="s">
        <v>3927</v>
      </c>
      <c r="BF1552">
        <v>9</v>
      </c>
    </row>
    <row r="1553" spans="1:58" x14ac:dyDescent="0.3">
      <c r="A1553">
        <v>2026</v>
      </c>
      <c r="B1553">
        <v>202605</v>
      </c>
      <c r="C1553">
        <v>5</v>
      </c>
      <c r="D1553" s="14">
        <v>20001621403410</v>
      </c>
      <c r="E1553" t="s">
        <v>2810</v>
      </c>
      <c r="F1553" s="2">
        <v>46144.493020833332</v>
      </c>
      <c r="G1553" s="2">
        <v>46147</v>
      </c>
      <c r="I1553" t="s">
        <v>224</v>
      </c>
      <c r="J1553" t="s">
        <v>230</v>
      </c>
      <c r="L1553" t="s">
        <v>9020</v>
      </c>
      <c r="M1553" t="s">
        <v>1286</v>
      </c>
      <c r="N1553" t="s">
        <v>1281</v>
      </c>
      <c r="O1553" t="s">
        <v>331</v>
      </c>
      <c r="Q1553" t="s">
        <v>9021</v>
      </c>
      <c r="R1553" t="s">
        <v>2809</v>
      </c>
      <c r="S1553" t="s">
        <v>5187</v>
      </c>
      <c r="T1553" t="s">
        <v>5188</v>
      </c>
      <c r="U1553" t="s">
        <v>3034</v>
      </c>
      <c r="V1553" t="s">
        <v>647</v>
      </c>
      <c r="W1553" t="s">
        <v>245</v>
      </c>
      <c r="X1553" t="s">
        <v>225</v>
      </c>
      <c r="Z1553">
        <v>3</v>
      </c>
      <c r="AA1553" t="s">
        <v>3921</v>
      </c>
      <c r="AB1553" t="s">
        <v>7549</v>
      </c>
      <c r="AC1553">
        <v>46150.85659722222</v>
      </c>
      <c r="AD1553">
        <v>46150</v>
      </c>
      <c r="AE1553" t="s">
        <v>3938</v>
      </c>
      <c r="AG1553" t="s">
        <v>5111</v>
      </c>
      <c r="AH1553">
        <v>6108781544</v>
      </c>
      <c r="AI1553" t="s">
        <v>9022</v>
      </c>
      <c r="AM1553" t="s">
        <v>3925</v>
      </c>
      <c r="AN1553" t="s">
        <v>3926</v>
      </c>
      <c r="AO1553" t="s">
        <v>268</v>
      </c>
      <c r="AP1553" t="s">
        <v>249</v>
      </c>
      <c r="AQ1553" t="s">
        <v>3940</v>
      </c>
      <c r="AU1553" t="s">
        <v>4149</v>
      </c>
      <c r="AV1553" t="s">
        <v>4000</v>
      </c>
      <c r="AW1553" t="s">
        <v>320</v>
      </c>
      <c r="AX1553" t="s">
        <v>319</v>
      </c>
      <c r="AY1553" t="s">
        <v>254</v>
      </c>
      <c r="AZ1553" t="s">
        <v>230</v>
      </c>
      <c r="BA1553" t="s">
        <v>395</v>
      </c>
      <c r="BB1553" t="s">
        <v>380</v>
      </c>
      <c r="BC1553" t="s">
        <v>3927</v>
      </c>
      <c r="BD1553" t="s">
        <v>3927</v>
      </c>
      <c r="BE1553" t="s">
        <v>3927</v>
      </c>
      <c r="BF1553">
        <v>9</v>
      </c>
    </row>
    <row r="1554" spans="1:58" x14ac:dyDescent="0.3">
      <c r="A1554">
        <v>2026</v>
      </c>
      <c r="B1554">
        <v>202605</v>
      </c>
      <c r="C1554">
        <v>5</v>
      </c>
      <c r="D1554" s="14">
        <v>20001621401077</v>
      </c>
      <c r="E1554" t="s">
        <v>2810</v>
      </c>
      <c r="F1554" s="2">
        <v>46144.476863425924</v>
      </c>
      <c r="G1554" s="2">
        <v>46144</v>
      </c>
      <c r="I1554" t="s">
        <v>224</v>
      </c>
      <c r="J1554" t="s">
        <v>230</v>
      </c>
      <c r="L1554" t="s">
        <v>9023</v>
      </c>
      <c r="M1554" t="s">
        <v>309</v>
      </c>
      <c r="N1554" t="s">
        <v>297</v>
      </c>
      <c r="O1554" t="s">
        <v>283</v>
      </c>
      <c r="Q1554" t="s">
        <v>9024</v>
      </c>
      <c r="R1554" t="s">
        <v>2809</v>
      </c>
      <c r="S1554" t="s">
        <v>5929</v>
      </c>
      <c r="T1554" t="s">
        <v>5930</v>
      </c>
      <c r="U1554" t="s">
        <v>4008</v>
      </c>
      <c r="V1554" t="s">
        <v>980</v>
      </c>
      <c r="W1554" t="s">
        <v>245</v>
      </c>
      <c r="X1554" t="s">
        <v>225</v>
      </c>
      <c r="Z1554">
        <v>4</v>
      </c>
      <c r="AA1554" t="s">
        <v>3921</v>
      </c>
      <c r="AB1554" t="s">
        <v>9025</v>
      </c>
      <c r="AC1554">
        <v>46148.620497685188</v>
      </c>
      <c r="AD1554">
        <v>46148</v>
      </c>
      <c r="AE1554" t="s">
        <v>3938</v>
      </c>
      <c r="AG1554" t="s">
        <v>4844</v>
      </c>
      <c r="AH1554">
        <v>6108784470</v>
      </c>
      <c r="AI1554" t="s">
        <v>9026</v>
      </c>
      <c r="AM1554" t="s">
        <v>3925</v>
      </c>
      <c r="AN1554" t="s">
        <v>3926</v>
      </c>
      <c r="AO1554" t="s">
        <v>268</v>
      </c>
      <c r="AP1554" t="s">
        <v>386</v>
      </c>
      <c r="AQ1554" t="s">
        <v>3940</v>
      </c>
      <c r="AU1554" t="s">
        <v>4422</v>
      </c>
      <c r="AV1554" t="s">
        <v>4000</v>
      </c>
      <c r="AW1554" t="s">
        <v>320</v>
      </c>
      <c r="AX1554" t="s">
        <v>319</v>
      </c>
      <c r="AY1554" t="s">
        <v>254</v>
      </c>
      <c r="AZ1554" t="s">
        <v>230</v>
      </c>
      <c r="BA1554" t="s">
        <v>395</v>
      </c>
      <c r="BB1554" t="s">
        <v>380</v>
      </c>
      <c r="BC1554" t="s">
        <v>3927</v>
      </c>
      <c r="BD1554" t="s">
        <v>3927</v>
      </c>
      <c r="BE1554" t="s">
        <v>3927</v>
      </c>
      <c r="BF1554">
        <v>9</v>
      </c>
    </row>
    <row r="1555" spans="1:58" x14ac:dyDescent="0.3">
      <c r="A1555">
        <v>2026</v>
      </c>
      <c r="B1555">
        <v>202605</v>
      </c>
      <c r="C1555">
        <v>5</v>
      </c>
      <c r="D1555" s="14">
        <v>20001621398366</v>
      </c>
      <c r="E1555" t="s">
        <v>2810</v>
      </c>
      <c r="F1555" s="2">
        <v>46144.487939814811</v>
      </c>
      <c r="G1555" s="2">
        <v>46144</v>
      </c>
      <c r="I1555" t="s">
        <v>224</v>
      </c>
      <c r="J1555" t="s">
        <v>230</v>
      </c>
      <c r="L1555" t="s">
        <v>1825</v>
      </c>
      <c r="M1555" t="s">
        <v>261</v>
      </c>
      <c r="N1555" t="s">
        <v>237</v>
      </c>
      <c r="O1555" t="s">
        <v>257</v>
      </c>
      <c r="Q1555" t="s">
        <v>9027</v>
      </c>
      <c r="R1555" t="s">
        <v>2809</v>
      </c>
      <c r="S1555" t="s">
        <v>5138</v>
      </c>
      <c r="T1555" t="s">
        <v>5139</v>
      </c>
      <c r="U1555" t="s">
        <v>4008</v>
      </c>
      <c r="V1555" t="s">
        <v>980</v>
      </c>
      <c r="W1555" t="s">
        <v>245</v>
      </c>
      <c r="X1555" t="s">
        <v>387</v>
      </c>
      <c r="Z1555">
        <v>4</v>
      </c>
      <c r="AA1555" t="s">
        <v>3921</v>
      </c>
      <c r="AB1555" t="s">
        <v>9028</v>
      </c>
      <c r="AC1555">
        <v>46148.620497685188</v>
      </c>
      <c r="AD1555">
        <v>46148</v>
      </c>
      <c r="AE1555" t="s">
        <v>3938</v>
      </c>
      <c r="AG1555" t="s">
        <v>4870</v>
      </c>
      <c r="AH1555">
        <v>6108774644</v>
      </c>
      <c r="AI1555" t="s">
        <v>9029</v>
      </c>
      <c r="AM1555" t="s">
        <v>3925</v>
      </c>
      <c r="AN1555" t="s">
        <v>3926</v>
      </c>
      <c r="AO1555" t="s">
        <v>268</v>
      </c>
      <c r="AP1555" t="s">
        <v>386</v>
      </c>
      <c r="AQ1555" t="s">
        <v>3940</v>
      </c>
      <c r="AU1555" t="s">
        <v>4422</v>
      </c>
      <c r="AV1555" t="s">
        <v>4000</v>
      </c>
      <c r="AW1555" t="s">
        <v>389</v>
      </c>
      <c r="AX1555" t="s">
        <v>388</v>
      </c>
      <c r="AY1555" t="s">
        <v>253</v>
      </c>
      <c r="AZ1555" t="s">
        <v>230</v>
      </c>
      <c r="BA1555" t="s">
        <v>395</v>
      </c>
      <c r="BB1555" t="s">
        <v>2234</v>
      </c>
      <c r="BC1555" t="s">
        <v>3927</v>
      </c>
      <c r="BD1555" t="s">
        <v>3927</v>
      </c>
      <c r="BE1555" t="s">
        <v>3927</v>
      </c>
      <c r="BF1555">
        <v>9</v>
      </c>
    </row>
    <row r="1556" spans="1:58" x14ac:dyDescent="0.3">
      <c r="A1556">
        <v>2026</v>
      </c>
      <c r="B1556">
        <v>202605</v>
      </c>
      <c r="C1556">
        <v>5</v>
      </c>
      <c r="D1556" s="14">
        <v>20001621397401</v>
      </c>
      <c r="E1556" t="s">
        <v>2810</v>
      </c>
      <c r="F1556" s="2">
        <v>46144.675439814811</v>
      </c>
      <c r="G1556" s="2">
        <v>46145</v>
      </c>
      <c r="I1556" t="s">
        <v>224</v>
      </c>
      <c r="J1556" t="s">
        <v>230</v>
      </c>
      <c r="L1556" t="s">
        <v>9030</v>
      </c>
      <c r="M1556" t="s">
        <v>1366</v>
      </c>
      <c r="N1556" t="s">
        <v>1359</v>
      </c>
      <c r="O1556" t="s">
        <v>554</v>
      </c>
      <c r="Q1556" t="s">
        <v>9031</v>
      </c>
      <c r="R1556" t="s">
        <v>2809</v>
      </c>
      <c r="S1556" t="s">
        <v>4807</v>
      </c>
      <c r="T1556" t="s">
        <v>4808</v>
      </c>
      <c r="U1556" t="s">
        <v>3034</v>
      </c>
      <c r="V1556" t="s">
        <v>4809</v>
      </c>
      <c r="W1556" t="s">
        <v>245</v>
      </c>
      <c r="X1556" t="s">
        <v>225</v>
      </c>
      <c r="Z1556">
        <v>0</v>
      </c>
      <c r="AA1556" t="s">
        <v>3921</v>
      </c>
      <c r="AB1556" t="s">
        <v>4810</v>
      </c>
      <c r="AC1556">
        <v>46146.59783564815</v>
      </c>
      <c r="AD1556">
        <v>46145</v>
      </c>
      <c r="AE1556" t="s">
        <v>4811</v>
      </c>
      <c r="AG1556" t="s">
        <v>4812</v>
      </c>
      <c r="AH1556">
        <v>6108792962</v>
      </c>
      <c r="AI1556" t="s">
        <v>9032</v>
      </c>
      <c r="AM1556" t="s">
        <v>3925</v>
      </c>
      <c r="AN1556" t="s">
        <v>3926</v>
      </c>
      <c r="AO1556" t="s">
        <v>4814</v>
      </c>
      <c r="AP1556" t="s">
        <v>304</v>
      </c>
      <c r="AQ1556" t="s">
        <v>4815</v>
      </c>
      <c r="AU1556" t="s">
        <v>8464</v>
      </c>
      <c r="AV1556" t="s">
        <v>4817</v>
      </c>
      <c r="AW1556" t="s">
        <v>320</v>
      </c>
      <c r="AX1556" t="s">
        <v>319</v>
      </c>
      <c r="AY1556" t="s">
        <v>254</v>
      </c>
      <c r="AZ1556" t="s">
        <v>230</v>
      </c>
      <c r="BA1556" t="s">
        <v>273</v>
      </c>
      <c r="BB1556" t="s">
        <v>380</v>
      </c>
      <c r="BC1556" t="s">
        <v>3927</v>
      </c>
      <c r="BD1556" t="s">
        <v>3927</v>
      </c>
      <c r="BE1556" t="s">
        <v>3927</v>
      </c>
      <c r="BF1556">
        <v>9</v>
      </c>
    </row>
    <row r="1557" spans="1:58" x14ac:dyDescent="0.3">
      <c r="A1557">
        <v>2026</v>
      </c>
      <c r="B1557">
        <v>202605</v>
      </c>
      <c r="C1557">
        <v>5</v>
      </c>
      <c r="D1557" s="14">
        <v>20001621397387</v>
      </c>
      <c r="E1557" t="s">
        <v>2810</v>
      </c>
      <c r="F1557" s="2">
        <v>46144.667581018519</v>
      </c>
      <c r="G1557" s="2">
        <v>46145</v>
      </c>
      <c r="I1557" t="s">
        <v>224</v>
      </c>
      <c r="J1557" t="s">
        <v>230</v>
      </c>
      <c r="L1557" t="s">
        <v>9033</v>
      </c>
      <c r="M1557" t="s">
        <v>626</v>
      </c>
      <c r="N1557" t="s">
        <v>616</v>
      </c>
      <c r="O1557" t="s">
        <v>623</v>
      </c>
      <c r="Q1557" t="s">
        <v>9034</v>
      </c>
      <c r="R1557" t="s">
        <v>2809</v>
      </c>
      <c r="S1557" t="s">
        <v>4807</v>
      </c>
      <c r="T1557" t="s">
        <v>4808</v>
      </c>
      <c r="U1557" t="s">
        <v>3034</v>
      </c>
      <c r="V1557" t="s">
        <v>4809</v>
      </c>
      <c r="W1557" t="s">
        <v>245</v>
      </c>
      <c r="X1557" t="s">
        <v>225</v>
      </c>
      <c r="Z1557">
        <v>0</v>
      </c>
      <c r="AA1557" t="s">
        <v>3921</v>
      </c>
      <c r="AB1557" t="s">
        <v>4810</v>
      </c>
      <c r="AC1557">
        <v>46146.59783564815</v>
      </c>
      <c r="AD1557">
        <v>46145</v>
      </c>
      <c r="AE1557" t="s">
        <v>4811</v>
      </c>
      <c r="AG1557" t="s">
        <v>4812</v>
      </c>
      <c r="AH1557">
        <v>6108792956</v>
      </c>
      <c r="AI1557" t="s">
        <v>9035</v>
      </c>
      <c r="AM1557" t="s">
        <v>3925</v>
      </c>
      <c r="AN1557" t="s">
        <v>3926</v>
      </c>
      <c r="AO1557" t="s">
        <v>4814</v>
      </c>
      <c r="AP1557" t="s">
        <v>693</v>
      </c>
      <c r="AQ1557" t="s">
        <v>4815</v>
      </c>
      <c r="AU1557" t="s">
        <v>8464</v>
      </c>
      <c r="AV1557" t="s">
        <v>4817</v>
      </c>
      <c r="AW1557" t="s">
        <v>320</v>
      </c>
      <c r="AX1557" t="s">
        <v>319</v>
      </c>
      <c r="AY1557" t="s">
        <v>254</v>
      </c>
      <c r="AZ1557" t="s">
        <v>230</v>
      </c>
      <c r="BA1557" t="s">
        <v>395</v>
      </c>
      <c r="BB1557" t="s">
        <v>380</v>
      </c>
      <c r="BC1557" t="s">
        <v>3927</v>
      </c>
      <c r="BD1557" t="s">
        <v>3927</v>
      </c>
      <c r="BE1557" t="s">
        <v>3927</v>
      </c>
      <c r="BF1557">
        <v>9</v>
      </c>
    </row>
    <row r="1558" spans="1:58" x14ac:dyDescent="0.3">
      <c r="A1558">
        <v>2026</v>
      </c>
      <c r="B1558">
        <v>202605</v>
      </c>
      <c r="C1558">
        <v>5</v>
      </c>
      <c r="D1558" s="14">
        <v>20001621389590</v>
      </c>
      <c r="E1558" t="s">
        <v>2810</v>
      </c>
      <c r="F1558" s="2">
        <v>46144.787951388891</v>
      </c>
      <c r="G1558" s="2">
        <v>46151</v>
      </c>
      <c r="I1558" t="s">
        <v>224</v>
      </c>
      <c r="J1558" t="s">
        <v>230</v>
      </c>
      <c r="L1558" t="s">
        <v>9036</v>
      </c>
      <c r="M1558" t="s">
        <v>902</v>
      </c>
      <c r="N1558" t="s">
        <v>752</v>
      </c>
      <c r="O1558" t="s">
        <v>623</v>
      </c>
      <c r="Q1558" t="s">
        <v>9037</v>
      </c>
      <c r="R1558" t="s">
        <v>2809</v>
      </c>
      <c r="S1558" t="s">
        <v>4807</v>
      </c>
      <c r="T1558" t="s">
        <v>4808</v>
      </c>
      <c r="U1558" t="s">
        <v>3034</v>
      </c>
      <c r="V1558" t="s">
        <v>4809</v>
      </c>
      <c r="W1558" t="s">
        <v>245</v>
      </c>
      <c r="X1558" t="s">
        <v>225</v>
      </c>
      <c r="Z1558">
        <v>0</v>
      </c>
      <c r="AA1558" t="s">
        <v>3921</v>
      </c>
      <c r="AB1558" t="s">
        <v>4810</v>
      </c>
      <c r="AC1558">
        <v>46153.484120370369</v>
      </c>
      <c r="AD1558">
        <v>46151</v>
      </c>
      <c r="AE1558" t="s">
        <v>4811</v>
      </c>
      <c r="AG1558" t="s">
        <v>4812</v>
      </c>
      <c r="AH1558">
        <v>6108791100</v>
      </c>
      <c r="AI1558" t="s">
        <v>9038</v>
      </c>
      <c r="AM1558" t="s">
        <v>3925</v>
      </c>
      <c r="AN1558" t="s">
        <v>3926</v>
      </c>
      <c r="AO1558" t="s">
        <v>4814</v>
      </c>
      <c r="AP1558" t="s">
        <v>386</v>
      </c>
      <c r="AQ1558" t="s">
        <v>4815</v>
      </c>
      <c r="AU1558" t="s">
        <v>5123</v>
      </c>
      <c r="AV1558" t="s">
        <v>4817</v>
      </c>
      <c r="AW1558" t="s">
        <v>320</v>
      </c>
      <c r="AX1558" t="s">
        <v>319</v>
      </c>
      <c r="AY1558" t="s">
        <v>254</v>
      </c>
      <c r="AZ1558" t="s">
        <v>230</v>
      </c>
      <c r="BA1558" t="s">
        <v>344</v>
      </c>
      <c r="BB1558" t="s">
        <v>232</v>
      </c>
      <c r="BC1558" t="s">
        <v>3927</v>
      </c>
      <c r="BD1558" t="s">
        <v>3927</v>
      </c>
      <c r="BE1558" t="s">
        <v>3927</v>
      </c>
      <c r="BF1558">
        <v>9</v>
      </c>
    </row>
    <row r="1559" spans="1:58" x14ac:dyDescent="0.3">
      <c r="A1559">
        <v>2026</v>
      </c>
      <c r="B1559">
        <v>202605</v>
      </c>
      <c r="C1559">
        <v>5</v>
      </c>
      <c r="D1559" s="14">
        <v>20001621388430</v>
      </c>
      <c r="E1559" t="s">
        <v>2810</v>
      </c>
      <c r="F1559" s="2">
        <v>46144.652083333334</v>
      </c>
      <c r="G1559" s="2">
        <v>46146</v>
      </c>
      <c r="I1559" t="s">
        <v>224</v>
      </c>
      <c r="J1559" t="s">
        <v>230</v>
      </c>
      <c r="M1559" t="s">
        <v>902</v>
      </c>
      <c r="N1559" t="s">
        <v>752</v>
      </c>
      <c r="O1559" t="s">
        <v>623</v>
      </c>
      <c r="Q1559" t="s">
        <v>9039</v>
      </c>
      <c r="R1559" t="s">
        <v>2809</v>
      </c>
      <c r="S1559" t="s">
        <v>4807</v>
      </c>
      <c r="T1559" t="s">
        <v>4808</v>
      </c>
      <c r="U1559" t="s">
        <v>3034</v>
      </c>
      <c r="V1559" t="s">
        <v>4809</v>
      </c>
      <c r="W1559" t="s">
        <v>245</v>
      </c>
      <c r="X1559" t="s">
        <v>387</v>
      </c>
      <c r="Z1559">
        <v>0</v>
      </c>
      <c r="AA1559" t="s">
        <v>3921</v>
      </c>
      <c r="AB1559" t="s">
        <v>4810</v>
      </c>
      <c r="AC1559">
        <v>46147.474293981482</v>
      </c>
      <c r="AD1559">
        <v>46146</v>
      </c>
      <c r="AE1559" t="s">
        <v>4811</v>
      </c>
      <c r="AG1559" t="s">
        <v>4812</v>
      </c>
      <c r="AH1559">
        <v>6108791996</v>
      </c>
      <c r="AI1559" t="s">
        <v>9040</v>
      </c>
      <c r="AM1559" t="s">
        <v>3925</v>
      </c>
      <c r="AN1559" t="s">
        <v>3926</v>
      </c>
      <c r="AO1559" t="s">
        <v>4814</v>
      </c>
      <c r="AP1559" t="s">
        <v>386</v>
      </c>
      <c r="AQ1559" t="s">
        <v>4815</v>
      </c>
      <c r="AU1559" t="s">
        <v>8271</v>
      </c>
      <c r="AV1559" t="s">
        <v>4817</v>
      </c>
      <c r="AW1559" t="s">
        <v>603</v>
      </c>
      <c r="AX1559" t="s">
        <v>602</v>
      </c>
      <c r="AY1559" t="s">
        <v>253</v>
      </c>
      <c r="AZ1559" t="s">
        <v>230</v>
      </c>
      <c r="BA1559" t="s">
        <v>395</v>
      </c>
      <c r="BB1559" t="s">
        <v>1857</v>
      </c>
      <c r="BC1559" t="s">
        <v>3927</v>
      </c>
      <c r="BD1559" t="s">
        <v>3927</v>
      </c>
      <c r="BE1559" t="s">
        <v>3927</v>
      </c>
      <c r="BF1559">
        <v>9</v>
      </c>
    </row>
    <row r="1560" spans="1:58" x14ac:dyDescent="0.3">
      <c r="A1560">
        <v>2026</v>
      </c>
      <c r="B1560">
        <v>202605</v>
      </c>
      <c r="C1560">
        <v>5</v>
      </c>
      <c r="D1560" s="14">
        <v>20001621383638</v>
      </c>
      <c r="E1560" t="s">
        <v>2810</v>
      </c>
      <c r="F1560" s="2">
        <v>46144.463900462964</v>
      </c>
      <c r="G1560" s="2">
        <v>46145</v>
      </c>
      <c r="I1560" t="s">
        <v>224</v>
      </c>
      <c r="J1560" t="s">
        <v>230</v>
      </c>
      <c r="L1560" t="s">
        <v>9041</v>
      </c>
      <c r="M1560" t="s">
        <v>309</v>
      </c>
      <c r="N1560" t="s">
        <v>297</v>
      </c>
      <c r="O1560" t="s">
        <v>283</v>
      </c>
      <c r="Q1560" t="s">
        <v>9042</v>
      </c>
      <c r="R1560" t="s">
        <v>2809</v>
      </c>
      <c r="S1560" t="s">
        <v>5360</v>
      </c>
      <c r="T1560" t="s">
        <v>5361</v>
      </c>
      <c r="U1560" t="s">
        <v>3034</v>
      </c>
      <c r="V1560" t="s">
        <v>647</v>
      </c>
      <c r="W1560" t="s">
        <v>245</v>
      </c>
      <c r="X1560" t="s">
        <v>225</v>
      </c>
      <c r="Z1560">
        <v>3</v>
      </c>
      <c r="AA1560" t="s">
        <v>3921</v>
      </c>
      <c r="AB1560" t="s">
        <v>9043</v>
      </c>
      <c r="AC1560">
        <v>46148.681620370371</v>
      </c>
      <c r="AD1560">
        <v>46148</v>
      </c>
      <c r="AE1560" t="s">
        <v>3938</v>
      </c>
      <c r="AG1560" t="s">
        <v>5006</v>
      </c>
      <c r="AH1560">
        <v>6108780447</v>
      </c>
      <c r="AI1560" t="s">
        <v>9044</v>
      </c>
      <c r="AM1560" t="s">
        <v>3925</v>
      </c>
      <c r="AN1560" t="s">
        <v>3926</v>
      </c>
      <c r="AO1560" t="s">
        <v>268</v>
      </c>
      <c r="AP1560" t="s">
        <v>304</v>
      </c>
      <c r="AQ1560" t="s">
        <v>3940</v>
      </c>
      <c r="AU1560" t="s">
        <v>4282</v>
      </c>
      <c r="AV1560" t="s">
        <v>4000</v>
      </c>
      <c r="AW1560" t="s">
        <v>320</v>
      </c>
      <c r="AX1560" t="s">
        <v>319</v>
      </c>
      <c r="AY1560" t="s">
        <v>254</v>
      </c>
      <c r="AZ1560" t="s">
        <v>230</v>
      </c>
      <c r="BA1560" t="s">
        <v>273</v>
      </c>
      <c r="BB1560" t="s">
        <v>380</v>
      </c>
      <c r="BC1560" t="s">
        <v>3927</v>
      </c>
      <c r="BD1560" t="s">
        <v>3927</v>
      </c>
      <c r="BE1560" t="s">
        <v>3927</v>
      </c>
      <c r="BF1560">
        <v>9</v>
      </c>
    </row>
    <row r="1561" spans="1:58" x14ac:dyDescent="0.3">
      <c r="A1561">
        <v>2026</v>
      </c>
      <c r="B1561">
        <v>202605</v>
      </c>
      <c r="C1561">
        <v>5</v>
      </c>
      <c r="D1561" s="14">
        <v>20001621383438</v>
      </c>
      <c r="E1561" t="s">
        <v>2810</v>
      </c>
      <c r="F1561" s="2">
        <v>46144.454097222224</v>
      </c>
      <c r="G1561" s="2">
        <v>46146</v>
      </c>
      <c r="I1561" t="s">
        <v>224</v>
      </c>
      <c r="J1561" t="s">
        <v>230</v>
      </c>
      <c r="L1561" t="s">
        <v>3330</v>
      </c>
      <c r="M1561" t="s">
        <v>309</v>
      </c>
      <c r="N1561" t="s">
        <v>297</v>
      </c>
      <c r="O1561" t="s">
        <v>283</v>
      </c>
      <c r="Q1561" t="s">
        <v>9045</v>
      </c>
      <c r="R1561" t="s">
        <v>2809</v>
      </c>
      <c r="S1561" t="s">
        <v>5585</v>
      </c>
      <c r="T1561" t="s">
        <v>5586</v>
      </c>
      <c r="U1561" t="s">
        <v>3034</v>
      </c>
      <c r="V1561" t="s">
        <v>647</v>
      </c>
      <c r="W1561" t="s">
        <v>245</v>
      </c>
      <c r="X1561" t="s">
        <v>387</v>
      </c>
      <c r="Z1561">
        <v>3</v>
      </c>
      <c r="AA1561" t="s">
        <v>3921</v>
      </c>
      <c r="AB1561" t="s">
        <v>3995</v>
      </c>
      <c r="AC1561">
        <v>46149.585057870368</v>
      </c>
      <c r="AD1561">
        <v>46149</v>
      </c>
      <c r="AE1561" t="s">
        <v>3938</v>
      </c>
      <c r="AG1561" t="s">
        <v>5111</v>
      </c>
      <c r="AH1561">
        <v>6108781484</v>
      </c>
      <c r="AI1561" t="s">
        <v>9046</v>
      </c>
      <c r="AM1561" t="s">
        <v>3925</v>
      </c>
      <c r="AN1561" t="s">
        <v>3926</v>
      </c>
      <c r="AO1561" t="s">
        <v>268</v>
      </c>
      <c r="AP1561" t="s">
        <v>304</v>
      </c>
      <c r="AQ1561" t="s">
        <v>3998</v>
      </c>
      <c r="AU1561" t="s">
        <v>4282</v>
      </c>
      <c r="AV1561" t="s">
        <v>4000</v>
      </c>
      <c r="AW1561" t="s">
        <v>389</v>
      </c>
      <c r="AX1561" t="s">
        <v>388</v>
      </c>
      <c r="AY1561" t="s">
        <v>253</v>
      </c>
      <c r="AZ1561" t="s">
        <v>230</v>
      </c>
      <c r="BA1561" t="s">
        <v>395</v>
      </c>
      <c r="BB1561" t="s">
        <v>380</v>
      </c>
      <c r="BC1561" t="s">
        <v>3927</v>
      </c>
      <c r="BD1561" t="s">
        <v>3927</v>
      </c>
      <c r="BE1561" t="s">
        <v>3927</v>
      </c>
      <c r="BF1561">
        <v>9</v>
      </c>
    </row>
    <row r="1562" spans="1:58" x14ac:dyDescent="0.3">
      <c r="A1562">
        <v>2026</v>
      </c>
      <c r="B1562">
        <v>202605</v>
      </c>
      <c r="C1562">
        <v>5</v>
      </c>
      <c r="D1562" s="14">
        <v>20001621382735</v>
      </c>
      <c r="E1562" t="s">
        <v>2810</v>
      </c>
      <c r="F1562" s="2">
        <v>46144.467777777776</v>
      </c>
      <c r="G1562" s="2">
        <v>46145</v>
      </c>
      <c r="I1562" t="s">
        <v>224</v>
      </c>
      <c r="J1562" t="s">
        <v>230</v>
      </c>
      <c r="L1562" t="s">
        <v>3480</v>
      </c>
      <c r="M1562" t="s">
        <v>309</v>
      </c>
      <c r="N1562" t="s">
        <v>297</v>
      </c>
      <c r="O1562" t="s">
        <v>283</v>
      </c>
      <c r="Q1562" t="s">
        <v>9047</v>
      </c>
      <c r="R1562" t="s">
        <v>2809</v>
      </c>
      <c r="S1562" t="s">
        <v>4841</v>
      </c>
      <c r="T1562" t="s">
        <v>4842</v>
      </c>
      <c r="U1562" t="s">
        <v>4008</v>
      </c>
      <c r="V1562" t="s">
        <v>980</v>
      </c>
      <c r="W1562" t="s">
        <v>245</v>
      </c>
      <c r="X1562" t="s">
        <v>387</v>
      </c>
      <c r="Z1562">
        <v>3</v>
      </c>
      <c r="AA1562" t="s">
        <v>3921</v>
      </c>
      <c r="AB1562" t="s">
        <v>9048</v>
      </c>
      <c r="AC1562">
        <v>46148.620497685188</v>
      </c>
      <c r="AD1562">
        <v>46148</v>
      </c>
      <c r="AE1562" t="s">
        <v>3938</v>
      </c>
      <c r="AG1562" t="s">
        <v>4844</v>
      </c>
      <c r="AH1562">
        <v>1032748499</v>
      </c>
      <c r="AI1562" t="s">
        <v>9049</v>
      </c>
      <c r="AM1562" t="s">
        <v>3925</v>
      </c>
      <c r="AN1562" t="s">
        <v>3926</v>
      </c>
      <c r="AO1562" t="s">
        <v>268</v>
      </c>
      <c r="AP1562" t="s">
        <v>304</v>
      </c>
      <c r="AQ1562" t="s">
        <v>3940</v>
      </c>
      <c r="AU1562" t="s">
        <v>4422</v>
      </c>
      <c r="AV1562" t="s">
        <v>4000</v>
      </c>
      <c r="AW1562" t="s">
        <v>447</v>
      </c>
      <c r="AX1562" t="s">
        <v>446</v>
      </c>
      <c r="AY1562" t="s">
        <v>253</v>
      </c>
      <c r="AZ1562" t="s">
        <v>230</v>
      </c>
      <c r="BA1562" t="s">
        <v>273</v>
      </c>
      <c r="BB1562" t="s">
        <v>380</v>
      </c>
      <c r="BC1562" t="s">
        <v>3927</v>
      </c>
      <c r="BD1562" t="s">
        <v>3927</v>
      </c>
      <c r="BE1562" t="s">
        <v>3927</v>
      </c>
      <c r="BF1562">
        <v>12</v>
      </c>
    </row>
    <row r="1563" spans="1:58" x14ac:dyDescent="0.3">
      <c r="A1563">
        <v>2026</v>
      </c>
      <c r="B1563">
        <v>202605</v>
      </c>
      <c r="C1563">
        <v>5</v>
      </c>
      <c r="D1563" s="14">
        <v>20001621381591</v>
      </c>
      <c r="E1563" t="s">
        <v>2810</v>
      </c>
      <c r="F1563" s="2">
        <v>46144.461087962962</v>
      </c>
      <c r="G1563" s="2">
        <v>46145</v>
      </c>
      <c r="I1563" t="s">
        <v>224</v>
      </c>
      <c r="J1563" t="s">
        <v>230</v>
      </c>
      <c r="L1563" t="s">
        <v>1370</v>
      </c>
      <c r="M1563" t="s">
        <v>309</v>
      </c>
      <c r="N1563" t="s">
        <v>297</v>
      </c>
      <c r="O1563" t="s">
        <v>283</v>
      </c>
      <c r="Q1563" t="s">
        <v>9050</v>
      </c>
      <c r="R1563" t="s">
        <v>2809</v>
      </c>
      <c r="S1563" t="s">
        <v>5274</v>
      </c>
      <c r="T1563" t="s">
        <v>5275</v>
      </c>
      <c r="U1563" t="s">
        <v>3034</v>
      </c>
      <c r="V1563" t="s">
        <v>647</v>
      </c>
      <c r="W1563" t="s">
        <v>245</v>
      </c>
      <c r="X1563" t="s">
        <v>225</v>
      </c>
      <c r="Z1563">
        <v>4</v>
      </c>
      <c r="AA1563" t="s">
        <v>3921</v>
      </c>
      <c r="AB1563" t="s">
        <v>3995</v>
      </c>
      <c r="AC1563">
        <v>46149.584999999999</v>
      </c>
      <c r="AD1563">
        <v>46149</v>
      </c>
      <c r="AE1563" t="s">
        <v>3938</v>
      </c>
      <c r="AG1563" t="s">
        <v>5135</v>
      </c>
      <c r="AH1563">
        <v>6108778491</v>
      </c>
      <c r="AI1563" t="s">
        <v>9051</v>
      </c>
      <c r="AM1563" t="s">
        <v>3925</v>
      </c>
      <c r="AN1563" t="s">
        <v>3926</v>
      </c>
      <c r="AO1563" t="s">
        <v>268</v>
      </c>
      <c r="AP1563" t="s">
        <v>386</v>
      </c>
      <c r="AQ1563" t="s">
        <v>3998</v>
      </c>
      <c r="AU1563" t="s">
        <v>4282</v>
      </c>
      <c r="AV1563" t="s">
        <v>4000</v>
      </c>
      <c r="AW1563" t="s">
        <v>320</v>
      </c>
      <c r="AX1563" t="s">
        <v>319</v>
      </c>
      <c r="AY1563" t="s">
        <v>254</v>
      </c>
      <c r="AZ1563" t="s">
        <v>230</v>
      </c>
      <c r="BA1563" t="s">
        <v>395</v>
      </c>
      <c r="BB1563" t="s">
        <v>2234</v>
      </c>
      <c r="BC1563" t="s">
        <v>3927</v>
      </c>
      <c r="BD1563" t="s">
        <v>3927</v>
      </c>
      <c r="BE1563" t="s">
        <v>3927</v>
      </c>
      <c r="BF1563">
        <v>9</v>
      </c>
    </row>
    <row r="1564" spans="1:58" x14ac:dyDescent="0.3">
      <c r="A1564">
        <v>2026</v>
      </c>
      <c r="B1564">
        <v>202605</v>
      </c>
      <c r="C1564">
        <v>5</v>
      </c>
      <c r="D1564" s="14">
        <v>20001621381540</v>
      </c>
      <c r="E1564" t="s">
        <v>2810</v>
      </c>
      <c r="F1564" s="2">
        <v>46144.458437499998</v>
      </c>
      <c r="G1564" s="2">
        <v>46146</v>
      </c>
      <c r="I1564" t="s">
        <v>224</v>
      </c>
      <c r="J1564" t="s">
        <v>230</v>
      </c>
      <c r="L1564" t="s">
        <v>2822</v>
      </c>
      <c r="M1564" t="s">
        <v>334</v>
      </c>
      <c r="N1564" t="s">
        <v>322</v>
      </c>
      <c r="O1564" t="s">
        <v>331</v>
      </c>
      <c r="Q1564" t="s">
        <v>9052</v>
      </c>
      <c r="R1564" t="s">
        <v>2809</v>
      </c>
      <c r="S1564" t="s">
        <v>5183</v>
      </c>
      <c r="T1564" t="s">
        <v>5184</v>
      </c>
      <c r="U1564" t="s">
        <v>3034</v>
      </c>
      <c r="V1564" t="s">
        <v>647</v>
      </c>
      <c r="W1564" t="s">
        <v>245</v>
      </c>
      <c r="X1564" t="s">
        <v>225</v>
      </c>
      <c r="Z1564">
        <v>2</v>
      </c>
      <c r="AA1564" t="s">
        <v>3921</v>
      </c>
      <c r="AB1564" t="s">
        <v>8098</v>
      </c>
      <c r="AC1564">
        <v>46148.681620370371</v>
      </c>
      <c r="AD1564">
        <v>46148</v>
      </c>
      <c r="AE1564" t="s">
        <v>3938</v>
      </c>
      <c r="AG1564" t="s">
        <v>5111</v>
      </c>
      <c r="AH1564">
        <v>6108778490</v>
      </c>
      <c r="AI1564" t="s">
        <v>9053</v>
      </c>
      <c r="AM1564" t="s">
        <v>3925</v>
      </c>
      <c r="AN1564" t="s">
        <v>3926</v>
      </c>
      <c r="AO1564" t="s">
        <v>268</v>
      </c>
      <c r="AP1564" t="s">
        <v>386</v>
      </c>
      <c r="AQ1564" t="s">
        <v>3940</v>
      </c>
      <c r="AU1564" t="s">
        <v>4282</v>
      </c>
      <c r="AV1564" t="s">
        <v>4000</v>
      </c>
      <c r="AW1564" t="s">
        <v>320</v>
      </c>
      <c r="AX1564" t="s">
        <v>319</v>
      </c>
      <c r="AY1564" t="s">
        <v>254</v>
      </c>
      <c r="AZ1564" t="s">
        <v>230</v>
      </c>
      <c r="BA1564" t="s">
        <v>395</v>
      </c>
      <c r="BB1564" t="s">
        <v>380</v>
      </c>
      <c r="BC1564" t="s">
        <v>3927</v>
      </c>
      <c r="BD1564" t="s">
        <v>3927</v>
      </c>
      <c r="BE1564" t="s">
        <v>3927</v>
      </c>
      <c r="BF1564">
        <v>9</v>
      </c>
    </row>
    <row r="1565" spans="1:58" x14ac:dyDescent="0.3">
      <c r="A1565">
        <v>2026</v>
      </c>
      <c r="B1565">
        <v>202605</v>
      </c>
      <c r="C1565">
        <v>5</v>
      </c>
      <c r="D1565" s="14">
        <v>20001621381364</v>
      </c>
      <c r="E1565" t="s">
        <v>2810</v>
      </c>
      <c r="F1565" s="2">
        <v>46144.449699074074</v>
      </c>
      <c r="G1565" s="2">
        <v>46149</v>
      </c>
      <c r="I1565" t="s">
        <v>224</v>
      </c>
      <c r="J1565" t="s">
        <v>230</v>
      </c>
      <c r="L1565" t="s">
        <v>3752</v>
      </c>
      <c r="M1565" t="s">
        <v>902</v>
      </c>
      <c r="N1565" t="s">
        <v>752</v>
      </c>
      <c r="O1565" t="s">
        <v>623</v>
      </c>
      <c r="Q1565" t="s">
        <v>9054</v>
      </c>
      <c r="R1565" t="s">
        <v>2809</v>
      </c>
      <c r="S1565" t="s">
        <v>463</v>
      </c>
      <c r="T1565" t="s">
        <v>464</v>
      </c>
      <c r="U1565" t="s">
        <v>258</v>
      </c>
      <c r="V1565" t="s">
        <v>247</v>
      </c>
      <c r="W1565" t="s">
        <v>245</v>
      </c>
      <c r="X1565" t="s">
        <v>387</v>
      </c>
      <c r="Z1565">
        <v>1</v>
      </c>
      <c r="AA1565" t="s">
        <v>3921</v>
      </c>
      <c r="AB1565" t="s">
        <v>9055</v>
      </c>
      <c r="AC1565">
        <v>46150.616296296299</v>
      </c>
      <c r="AD1565">
        <v>46150</v>
      </c>
      <c r="AE1565" t="s">
        <v>3938</v>
      </c>
      <c r="AG1565" t="s">
        <v>410</v>
      </c>
      <c r="AH1565">
        <v>6108780416</v>
      </c>
      <c r="AI1565" t="s">
        <v>9056</v>
      </c>
      <c r="AM1565" t="s">
        <v>3925</v>
      </c>
      <c r="AN1565" t="s">
        <v>3926</v>
      </c>
      <c r="AO1565" t="s">
        <v>268</v>
      </c>
      <c r="AP1565" t="s">
        <v>693</v>
      </c>
      <c r="AQ1565" t="s">
        <v>3940</v>
      </c>
      <c r="AU1565" t="s">
        <v>4149</v>
      </c>
      <c r="AV1565" t="s">
        <v>4000</v>
      </c>
      <c r="AW1565" t="s">
        <v>389</v>
      </c>
      <c r="AX1565" t="s">
        <v>388</v>
      </c>
      <c r="AY1565" t="s">
        <v>253</v>
      </c>
      <c r="AZ1565" t="s">
        <v>230</v>
      </c>
      <c r="BA1565" t="s">
        <v>395</v>
      </c>
      <c r="BB1565" t="s">
        <v>380</v>
      </c>
      <c r="BC1565" t="s">
        <v>3927</v>
      </c>
      <c r="BD1565" t="s">
        <v>3927</v>
      </c>
      <c r="BE1565" t="s">
        <v>3927</v>
      </c>
      <c r="BF1565">
        <v>9</v>
      </c>
    </row>
    <row r="1566" spans="1:58" x14ac:dyDescent="0.3">
      <c r="A1566">
        <v>2026</v>
      </c>
      <c r="B1566">
        <v>202605</v>
      </c>
      <c r="C1566">
        <v>5</v>
      </c>
      <c r="D1566" s="14">
        <v>20001621380355</v>
      </c>
      <c r="E1566" t="s">
        <v>2810</v>
      </c>
      <c r="F1566" s="2">
        <v>46144.447974537034</v>
      </c>
      <c r="G1566" s="2">
        <v>46145</v>
      </c>
      <c r="I1566" t="s">
        <v>224</v>
      </c>
      <c r="J1566" t="s">
        <v>230</v>
      </c>
      <c r="L1566" t="s">
        <v>9057</v>
      </c>
      <c r="M1566" t="s">
        <v>5300</v>
      </c>
      <c r="N1566" t="s">
        <v>5301</v>
      </c>
      <c r="O1566" t="s">
        <v>623</v>
      </c>
      <c r="Q1566" t="s">
        <v>9058</v>
      </c>
      <c r="R1566" t="s">
        <v>2809</v>
      </c>
      <c r="S1566" t="s">
        <v>6624</v>
      </c>
      <c r="T1566" t="s">
        <v>6625</v>
      </c>
      <c r="U1566" t="s">
        <v>4796</v>
      </c>
      <c r="V1566" t="s">
        <v>2024</v>
      </c>
      <c r="W1566" t="s">
        <v>245</v>
      </c>
      <c r="X1566" t="s">
        <v>225</v>
      </c>
      <c r="Z1566">
        <v>4</v>
      </c>
      <c r="AA1566" t="s">
        <v>3921</v>
      </c>
      <c r="AB1566" t="s">
        <v>9059</v>
      </c>
      <c r="AC1566">
        <v>46150.849872685183</v>
      </c>
      <c r="AD1566">
        <v>46149</v>
      </c>
      <c r="AE1566" t="s">
        <v>3938</v>
      </c>
      <c r="AG1566" t="s">
        <v>6332</v>
      </c>
      <c r="AH1566">
        <v>6051862708</v>
      </c>
      <c r="AI1566" t="s">
        <v>9060</v>
      </c>
      <c r="AM1566" t="s">
        <v>3925</v>
      </c>
      <c r="AN1566" t="s">
        <v>3926</v>
      </c>
      <c r="AO1566" t="s">
        <v>268</v>
      </c>
      <c r="AP1566" t="s">
        <v>386</v>
      </c>
      <c r="AQ1566" t="s">
        <v>3940</v>
      </c>
      <c r="AU1566" t="s">
        <v>4149</v>
      </c>
      <c r="AV1566" t="s">
        <v>4000</v>
      </c>
      <c r="AW1566" t="s">
        <v>227</v>
      </c>
      <c r="AX1566" t="s">
        <v>226</v>
      </c>
      <c r="AY1566" t="s">
        <v>254</v>
      </c>
      <c r="AZ1566" t="s">
        <v>230</v>
      </c>
      <c r="BA1566" t="s">
        <v>273</v>
      </c>
      <c r="BB1566" t="s">
        <v>380</v>
      </c>
      <c r="BC1566" t="s">
        <v>3927</v>
      </c>
      <c r="BD1566" t="s">
        <v>3927</v>
      </c>
      <c r="BE1566" t="s">
        <v>3927</v>
      </c>
      <c r="BF1566">
        <v>9</v>
      </c>
    </row>
    <row r="1567" spans="1:58" x14ac:dyDescent="0.3">
      <c r="A1567">
        <v>2026</v>
      </c>
      <c r="B1567">
        <v>202605</v>
      </c>
      <c r="C1567">
        <v>5</v>
      </c>
      <c r="D1567" s="14">
        <v>20001621379992</v>
      </c>
      <c r="E1567" t="s">
        <v>2810</v>
      </c>
      <c r="F1567" s="2">
        <v>46144.431215277778</v>
      </c>
      <c r="G1567" s="2">
        <v>46144</v>
      </c>
      <c r="I1567" t="s">
        <v>224</v>
      </c>
      <c r="J1567" t="s">
        <v>230</v>
      </c>
      <c r="L1567" t="s">
        <v>3019</v>
      </c>
      <c r="M1567" t="s">
        <v>309</v>
      </c>
      <c r="N1567" t="s">
        <v>297</v>
      </c>
      <c r="O1567" t="s">
        <v>283</v>
      </c>
      <c r="Q1567" t="s">
        <v>9061</v>
      </c>
      <c r="R1567" t="s">
        <v>2809</v>
      </c>
      <c r="S1567" t="s">
        <v>5585</v>
      </c>
      <c r="T1567" t="s">
        <v>5586</v>
      </c>
      <c r="U1567" t="s">
        <v>3034</v>
      </c>
      <c r="V1567" t="s">
        <v>647</v>
      </c>
      <c r="W1567" t="s">
        <v>245</v>
      </c>
      <c r="X1567" t="s">
        <v>225</v>
      </c>
      <c r="Z1567">
        <v>4</v>
      </c>
      <c r="AA1567" t="s">
        <v>3921</v>
      </c>
      <c r="AB1567" t="s">
        <v>3995</v>
      </c>
      <c r="AC1567">
        <v>46149.585057870368</v>
      </c>
      <c r="AD1567">
        <v>46148</v>
      </c>
      <c r="AE1567" t="s">
        <v>3938</v>
      </c>
      <c r="AG1567" t="s">
        <v>5111</v>
      </c>
      <c r="AH1567">
        <v>6108785380</v>
      </c>
      <c r="AI1567" t="s">
        <v>9062</v>
      </c>
      <c r="AM1567" t="s">
        <v>3925</v>
      </c>
      <c r="AN1567" t="s">
        <v>3926</v>
      </c>
      <c r="AO1567" t="s">
        <v>268</v>
      </c>
      <c r="AP1567" t="s">
        <v>386</v>
      </c>
      <c r="AQ1567" t="s">
        <v>3998</v>
      </c>
      <c r="AU1567" t="s">
        <v>4282</v>
      </c>
      <c r="AV1567" t="s">
        <v>4000</v>
      </c>
      <c r="AW1567" t="s">
        <v>320</v>
      </c>
      <c r="AX1567" t="s">
        <v>319</v>
      </c>
      <c r="AY1567" t="s">
        <v>254</v>
      </c>
      <c r="AZ1567" t="s">
        <v>230</v>
      </c>
      <c r="BA1567" t="s">
        <v>395</v>
      </c>
      <c r="BB1567" t="s">
        <v>380</v>
      </c>
      <c r="BC1567" t="s">
        <v>3927</v>
      </c>
      <c r="BD1567" t="s">
        <v>3927</v>
      </c>
      <c r="BE1567" t="s">
        <v>3927</v>
      </c>
      <c r="BF1567">
        <v>9</v>
      </c>
    </row>
    <row r="1568" spans="1:58" x14ac:dyDescent="0.3">
      <c r="A1568">
        <v>2026</v>
      </c>
      <c r="B1568">
        <v>202605</v>
      </c>
      <c r="C1568">
        <v>5</v>
      </c>
      <c r="D1568" s="14">
        <v>20001621378384</v>
      </c>
      <c r="E1568" t="s">
        <v>2810</v>
      </c>
      <c r="F1568" s="2">
        <v>46144.448518518519</v>
      </c>
      <c r="G1568" s="2">
        <v>46146</v>
      </c>
      <c r="I1568" t="s">
        <v>224</v>
      </c>
      <c r="J1568" t="s">
        <v>230</v>
      </c>
      <c r="L1568" t="s">
        <v>3390</v>
      </c>
      <c r="M1568" t="s">
        <v>309</v>
      </c>
      <c r="N1568" t="s">
        <v>297</v>
      </c>
      <c r="O1568" t="s">
        <v>283</v>
      </c>
      <c r="Q1568" t="s">
        <v>9063</v>
      </c>
      <c r="R1568" t="s">
        <v>2809</v>
      </c>
      <c r="S1568" t="s">
        <v>6929</v>
      </c>
      <c r="T1568" t="s">
        <v>6930</v>
      </c>
      <c r="U1568" t="s">
        <v>4008</v>
      </c>
      <c r="V1568" t="s">
        <v>980</v>
      </c>
      <c r="W1568" t="s">
        <v>245</v>
      </c>
      <c r="X1568" t="s">
        <v>225</v>
      </c>
      <c r="Z1568">
        <v>2</v>
      </c>
      <c r="AA1568" t="s">
        <v>3921</v>
      </c>
      <c r="AB1568" t="s">
        <v>9064</v>
      </c>
      <c r="AC1568">
        <v>46148.620497685188</v>
      </c>
      <c r="AD1568">
        <v>46148</v>
      </c>
      <c r="AE1568" t="s">
        <v>3938</v>
      </c>
      <c r="AG1568" t="s">
        <v>5098</v>
      </c>
      <c r="AH1568">
        <v>6088093898</v>
      </c>
      <c r="AI1568" t="s">
        <v>9065</v>
      </c>
      <c r="AM1568" t="s">
        <v>3925</v>
      </c>
      <c r="AN1568" t="s">
        <v>3926</v>
      </c>
      <c r="AO1568" t="s">
        <v>268</v>
      </c>
      <c r="AP1568" t="s">
        <v>304</v>
      </c>
      <c r="AQ1568" t="s">
        <v>3940</v>
      </c>
      <c r="AU1568" t="s">
        <v>4422</v>
      </c>
      <c r="AV1568" t="s">
        <v>4000</v>
      </c>
      <c r="AW1568" t="s">
        <v>227</v>
      </c>
      <c r="AX1568" t="s">
        <v>226</v>
      </c>
      <c r="AY1568" t="s">
        <v>254</v>
      </c>
      <c r="AZ1568" t="s">
        <v>230</v>
      </c>
      <c r="BA1568" t="s">
        <v>273</v>
      </c>
      <c r="BB1568" t="s">
        <v>380</v>
      </c>
      <c r="BC1568" t="s">
        <v>3927</v>
      </c>
      <c r="BD1568" t="s">
        <v>3927</v>
      </c>
      <c r="BE1568" t="s">
        <v>3927</v>
      </c>
      <c r="BF1568">
        <v>9</v>
      </c>
    </row>
    <row r="1569" spans="1:58" x14ac:dyDescent="0.3">
      <c r="A1569">
        <v>2026</v>
      </c>
      <c r="B1569">
        <v>202605</v>
      </c>
      <c r="C1569">
        <v>5</v>
      </c>
      <c r="D1569" s="14">
        <v>20001621378131</v>
      </c>
      <c r="E1569" t="s">
        <v>2810</v>
      </c>
      <c r="F1569" s="2">
        <v>46144.436886574076</v>
      </c>
      <c r="G1569" s="2">
        <v>46146</v>
      </c>
      <c r="I1569" t="s">
        <v>224</v>
      </c>
      <c r="J1569" t="s">
        <v>230</v>
      </c>
      <c r="L1569" t="s">
        <v>9066</v>
      </c>
      <c r="M1569" t="s">
        <v>261</v>
      </c>
      <c r="N1569" t="s">
        <v>237</v>
      </c>
      <c r="O1569" t="s">
        <v>257</v>
      </c>
      <c r="Q1569" t="s">
        <v>9067</v>
      </c>
      <c r="R1569" t="s">
        <v>2809</v>
      </c>
      <c r="S1569" t="s">
        <v>5446</v>
      </c>
      <c r="T1569" t="s">
        <v>5447</v>
      </c>
      <c r="U1569" t="s">
        <v>3034</v>
      </c>
      <c r="V1569" t="s">
        <v>647</v>
      </c>
      <c r="W1569" t="s">
        <v>245</v>
      </c>
      <c r="X1569" t="s">
        <v>225</v>
      </c>
      <c r="Z1569">
        <v>3</v>
      </c>
      <c r="AA1569" t="s">
        <v>3921</v>
      </c>
      <c r="AB1569" t="s">
        <v>3995</v>
      </c>
      <c r="AC1569">
        <v>46149.585034722222</v>
      </c>
      <c r="AD1569">
        <v>46149</v>
      </c>
      <c r="AE1569" t="s">
        <v>3938</v>
      </c>
      <c r="AG1569" t="s">
        <v>5111</v>
      </c>
      <c r="AH1569">
        <v>6108782394</v>
      </c>
      <c r="AI1569" t="s">
        <v>9068</v>
      </c>
      <c r="AM1569" t="s">
        <v>3925</v>
      </c>
      <c r="AN1569" t="s">
        <v>3926</v>
      </c>
      <c r="AO1569" t="s">
        <v>268</v>
      </c>
      <c r="AP1569" t="s">
        <v>693</v>
      </c>
      <c r="AQ1569" t="s">
        <v>3998</v>
      </c>
      <c r="AU1569" t="s">
        <v>4282</v>
      </c>
      <c r="AV1569" t="s">
        <v>4000</v>
      </c>
      <c r="AW1569" t="s">
        <v>320</v>
      </c>
      <c r="AX1569" t="s">
        <v>319</v>
      </c>
      <c r="AY1569" t="s">
        <v>254</v>
      </c>
      <c r="AZ1569" t="s">
        <v>230</v>
      </c>
      <c r="BA1569" t="s">
        <v>273</v>
      </c>
      <c r="BB1569" t="s">
        <v>380</v>
      </c>
      <c r="BC1569" t="s">
        <v>3927</v>
      </c>
      <c r="BD1569" t="s">
        <v>3927</v>
      </c>
      <c r="BE1569" t="s">
        <v>3927</v>
      </c>
      <c r="BF1569">
        <v>9</v>
      </c>
    </row>
    <row r="1570" spans="1:58" x14ac:dyDescent="0.3">
      <c r="A1570">
        <v>2026</v>
      </c>
      <c r="B1570">
        <v>202605</v>
      </c>
      <c r="C1570">
        <v>5</v>
      </c>
      <c r="D1570" s="14">
        <v>20001621377096</v>
      </c>
      <c r="E1570" t="s">
        <v>2810</v>
      </c>
      <c r="F1570" s="2">
        <v>46144.435162037036</v>
      </c>
      <c r="G1570" s="2">
        <v>46146</v>
      </c>
      <c r="I1570" t="s">
        <v>224</v>
      </c>
      <c r="J1570" t="s">
        <v>230</v>
      </c>
      <c r="L1570" t="s">
        <v>792</v>
      </c>
      <c r="M1570" t="s">
        <v>309</v>
      </c>
      <c r="N1570" t="s">
        <v>297</v>
      </c>
      <c r="O1570" t="s">
        <v>283</v>
      </c>
      <c r="Q1570" t="s">
        <v>9069</v>
      </c>
      <c r="R1570" t="s">
        <v>2809</v>
      </c>
      <c r="S1570" t="s">
        <v>5929</v>
      </c>
      <c r="T1570" t="s">
        <v>5930</v>
      </c>
      <c r="U1570" t="s">
        <v>4008</v>
      </c>
      <c r="V1570" t="s">
        <v>980</v>
      </c>
      <c r="W1570" t="s">
        <v>245</v>
      </c>
      <c r="X1570" t="s">
        <v>387</v>
      </c>
      <c r="Z1570">
        <v>2</v>
      </c>
      <c r="AA1570" t="s">
        <v>3921</v>
      </c>
      <c r="AB1570" t="s">
        <v>9070</v>
      </c>
      <c r="AC1570">
        <v>46148.620497685188</v>
      </c>
      <c r="AD1570">
        <v>46148</v>
      </c>
      <c r="AE1570" t="s">
        <v>3938</v>
      </c>
      <c r="AG1570" t="s">
        <v>4844</v>
      </c>
      <c r="AH1570">
        <v>6108787274</v>
      </c>
      <c r="AI1570" t="s">
        <v>9071</v>
      </c>
      <c r="AM1570" t="s">
        <v>3925</v>
      </c>
      <c r="AN1570" t="s">
        <v>3926</v>
      </c>
      <c r="AO1570" t="s">
        <v>268</v>
      </c>
      <c r="AP1570" t="s">
        <v>249</v>
      </c>
      <c r="AQ1570" t="s">
        <v>3940</v>
      </c>
      <c r="AU1570" t="s">
        <v>4422</v>
      </c>
      <c r="AV1570" t="s">
        <v>4000</v>
      </c>
      <c r="AW1570" t="s">
        <v>389</v>
      </c>
      <c r="AX1570" t="s">
        <v>388</v>
      </c>
      <c r="AY1570" t="s">
        <v>253</v>
      </c>
      <c r="AZ1570" t="s">
        <v>230</v>
      </c>
      <c r="BA1570" t="s">
        <v>395</v>
      </c>
      <c r="BB1570" t="s">
        <v>1322</v>
      </c>
      <c r="BC1570" t="s">
        <v>3927</v>
      </c>
      <c r="BD1570" t="s">
        <v>3927</v>
      </c>
      <c r="BE1570" t="s">
        <v>3927</v>
      </c>
      <c r="BF1570">
        <v>9</v>
      </c>
    </row>
    <row r="1571" spans="1:58" x14ac:dyDescent="0.3">
      <c r="A1571">
        <v>2026</v>
      </c>
      <c r="B1571">
        <v>202605</v>
      </c>
      <c r="C1571">
        <v>5</v>
      </c>
      <c r="D1571" s="14">
        <v>20001621376607</v>
      </c>
      <c r="E1571" t="s">
        <v>2810</v>
      </c>
      <c r="F1571" s="2">
        <v>46144.459062499998</v>
      </c>
      <c r="G1571" s="2">
        <v>46145</v>
      </c>
      <c r="I1571" t="s">
        <v>224</v>
      </c>
      <c r="J1571" t="s">
        <v>230</v>
      </c>
      <c r="L1571" t="s">
        <v>1111</v>
      </c>
      <c r="M1571" t="s">
        <v>4847</v>
      </c>
      <c r="N1571" t="s">
        <v>546</v>
      </c>
      <c r="O1571" t="s">
        <v>554</v>
      </c>
      <c r="Q1571" t="s">
        <v>9072</v>
      </c>
      <c r="R1571" t="s">
        <v>2809</v>
      </c>
      <c r="S1571" t="s">
        <v>5187</v>
      </c>
      <c r="T1571" t="s">
        <v>5188</v>
      </c>
      <c r="U1571" t="s">
        <v>3034</v>
      </c>
      <c r="V1571" t="s">
        <v>647</v>
      </c>
      <c r="W1571" t="s">
        <v>245</v>
      </c>
      <c r="X1571" t="s">
        <v>225</v>
      </c>
      <c r="Z1571">
        <v>3</v>
      </c>
      <c r="AA1571" t="s">
        <v>3921</v>
      </c>
      <c r="AB1571" t="s">
        <v>9073</v>
      </c>
      <c r="AC1571">
        <v>46148.681620370371</v>
      </c>
      <c r="AD1571">
        <v>46148</v>
      </c>
      <c r="AE1571" t="s">
        <v>3938</v>
      </c>
      <c r="AG1571" t="s">
        <v>5111</v>
      </c>
      <c r="AH1571">
        <v>6108770590</v>
      </c>
      <c r="AI1571" t="s">
        <v>9074</v>
      </c>
      <c r="AM1571" t="s">
        <v>3925</v>
      </c>
      <c r="AN1571" t="s">
        <v>3926</v>
      </c>
      <c r="AO1571" t="s">
        <v>268</v>
      </c>
      <c r="AP1571" t="s">
        <v>249</v>
      </c>
      <c r="AQ1571" t="s">
        <v>3940</v>
      </c>
      <c r="AU1571" t="s">
        <v>4282</v>
      </c>
      <c r="AV1571" t="s">
        <v>4000</v>
      </c>
      <c r="AW1571" t="s">
        <v>320</v>
      </c>
      <c r="AX1571" t="s">
        <v>319</v>
      </c>
      <c r="AY1571" t="s">
        <v>254</v>
      </c>
      <c r="AZ1571" t="s">
        <v>230</v>
      </c>
      <c r="BA1571" t="s">
        <v>395</v>
      </c>
      <c r="BB1571" t="s">
        <v>2234</v>
      </c>
      <c r="BC1571" t="s">
        <v>3927</v>
      </c>
      <c r="BD1571" t="s">
        <v>3927</v>
      </c>
      <c r="BE1571" t="s">
        <v>3927</v>
      </c>
      <c r="BF1571">
        <v>9</v>
      </c>
    </row>
    <row r="1572" spans="1:58" x14ac:dyDescent="0.3">
      <c r="A1572">
        <v>2026</v>
      </c>
      <c r="B1572">
        <v>202605</v>
      </c>
      <c r="C1572">
        <v>5</v>
      </c>
      <c r="D1572" s="14">
        <v>20001621375970</v>
      </c>
      <c r="E1572" t="s">
        <v>2810</v>
      </c>
      <c r="F1572" s="2">
        <v>46144.42900462963</v>
      </c>
      <c r="G1572" s="2">
        <v>46147</v>
      </c>
      <c r="I1572" t="s">
        <v>224</v>
      </c>
      <c r="J1572" t="s">
        <v>230</v>
      </c>
      <c r="L1572" t="s">
        <v>3167</v>
      </c>
      <c r="M1572" t="s">
        <v>309</v>
      </c>
      <c r="N1572" t="s">
        <v>297</v>
      </c>
      <c r="O1572" t="s">
        <v>283</v>
      </c>
      <c r="Q1572" t="s">
        <v>9075</v>
      </c>
      <c r="R1572" t="s">
        <v>2809</v>
      </c>
      <c r="S1572" t="s">
        <v>5089</v>
      </c>
      <c r="T1572" t="s">
        <v>5090</v>
      </c>
      <c r="U1572" t="s">
        <v>3034</v>
      </c>
      <c r="V1572" t="s">
        <v>647</v>
      </c>
      <c r="W1572" t="s">
        <v>245</v>
      </c>
      <c r="X1572" t="s">
        <v>225</v>
      </c>
      <c r="Z1572">
        <v>4</v>
      </c>
      <c r="AA1572" t="s">
        <v>3921</v>
      </c>
      <c r="AB1572" t="s">
        <v>4668</v>
      </c>
      <c r="AC1572">
        <v>46153.354085648149</v>
      </c>
      <c r="AD1572">
        <v>46151</v>
      </c>
      <c r="AE1572" t="s">
        <v>3938</v>
      </c>
      <c r="AG1572" t="s">
        <v>5006</v>
      </c>
      <c r="AH1572">
        <v>6058233777</v>
      </c>
      <c r="AI1572" t="s">
        <v>9076</v>
      </c>
      <c r="AM1572" t="s">
        <v>3925</v>
      </c>
      <c r="AN1572" t="s">
        <v>3926</v>
      </c>
      <c r="AO1572" t="s">
        <v>268</v>
      </c>
      <c r="AP1572" t="s">
        <v>249</v>
      </c>
      <c r="AQ1572" t="s">
        <v>3940</v>
      </c>
      <c r="AU1572" t="s">
        <v>4220</v>
      </c>
      <c r="AV1572" t="s">
        <v>4000</v>
      </c>
      <c r="AW1572" t="s">
        <v>320</v>
      </c>
      <c r="AX1572" t="s">
        <v>319</v>
      </c>
      <c r="AY1572" t="s">
        <v>254</v>
      </c>
      <c r="AZ1572" t="s">
        <v>230</v>
      </c>
      <c r="BA1572" t="s">
        <v>395</v>
      </c>
      <c r="BB1572" t="s">
        <v>380</v>
      </c>
      <c r="BC1572" t="s">
        <v>3927</v>
      </c>
      <c r="BD1572" t="s">
        <v>3927</v>
      </c>
      <c r="BE1572" t="s">
        <v>3927</v>
      </c>
      <c r="BF1572">
        <v>20</v>
      </c>
    </row>
    <row r="1573" spans="1:58" x14ac:dyDescent="0.3">
      <c r="A1573">
        <v>2026</v>
      </c>
      <c r="B1573">
        <v>202605</v>
      </c>
      <c r="C1573">
        <v>5</v>
      </c>
      <c r="D1573" s="14">
        <v>20001621374594</v>
      </c>
      <c r="E1573" t="s">
        <v>2810</v>
      </c>
      <c r="F1573" s="2">
        <v>46144.458379629628</v>
      </c>
      <c r="G1573" s="2">
        <v>46146</v>
      </c>
      <c r="I1573" t="s">
        <v>224</v>
      </c>
      <c r="J1573" t="s">
        <v>230</v>
      </c>
      <c r="L1573" t="s">
        <v>2987</v>
      </c>
      <c r="M1573" t="s">
        <v>1286</v>
      </c>
      <c r="N1573" t="s">
        <v>1281</v>
      </c>
      <c r="O1573" t="s">
        <v>331</v>
      </c>
      <c r="Q1573" t="s">
        <v>9077</v>
      </c>
      <c r="R1573" t="s">
        <v>2809</v>
      </c>
      <c r="S1573" t="s">
        <v>4949</v>
      </c>
      <c r="T1573" t="s">
        <v>4950</v>
      </c>
      <c r="U1573" t="s">
        <v>3034</v>
      </c>
      <c r="V1573" t="s">
        <v>3994</v>
      </c>
      <c r="W1573" t="s">
        <v>245</v>
      </c>
      <c r="X1573" t="s">
        <v>225</v>
      </c>
      <c r="Z1573">
        <v>1</v>
      </c>
      <c r="AA1573" t="s">
        <v>3921</v>
      </c>
      <c r="AB1573" t="s">
        <v>9078</v>
      </c>
      <c r="AC1573">
        <v>46147.629444444443</v>
      </c>
      <c r="AD1573">
        <v>46147</v>
      </c>
      <c r="AE1573" t="s">
        <v>3938</v>
      </c>
      <c r="AG1573" t="s">
        <v>4828</v>
      </c>
      <c r="AH1573">
        <v>6108779369</v>
      </c>
      <c r="AI1573" t="s">
        <v>9079</v>
      </c>
      <c r="AM1573" t="s">
        <v>3925</v>
      </c>
      <c r="AN1573" t="s">
        <v>3926</v>
      </c>
      <c r="AO1573" t="s">
        <v>268</v>
      </c>
      <c r="AP1573" t="s">
        <v>304</v>
      </c>
      <c r="AQ1573" t="s">
        <v>3940</v>
      </c>
      <c r="AU1573" t="s">
        <v>8103</v>
      </c>
      <c r="AV1573" t="s">
        <v>4000</v>
      </c>
      <c r="AW1573" t="s">
        <v>320</v>
      </c>
      <c r="AX1573" t="s">
        <v>319</v>
      </c>
      <c r="AY1573" t="s">
        <v>254</v>
      </c>
      <c r="AZ1573" t="s">
        <v>230</v>
      </c>
      <c r="BA1573" t="s">
        <v>395</v>
      </c>
      <c r="BB1573" t="s">
        <v>380</v>
      </c>
      <c r="BC1573" t="s">
        <v>3927</v>
      </c>
      <c r="BD1573" t="s">
        <v>3927</v>
      </c>
      <c r="BE1573" t="s">
        <v>3927</v>
      </c>
      <c r="BF1573">
        <v>9</v>
      </c>
    </row>
    <row r="1574" spans="1:58" x14ac:dyDescent="0.3">
      <c r="A1574">
        <v>2026</v>
      </c>
      <c r="B1574">
        <v>202605</v>
      </c>
      <c r="C1574">
        <v>5</v>
      </c>
      <c r="D1574" s="14">
        <v>20001621374473</v>
      </c>
      <c r="E1574" t="s">
        <v>2810</v>
      </c>
      <c r="F1574" s="2">
        <v>46144.452418981484</v>
      </c>
      <c r="G1574" s="2">
        <v>46146</v>
      </c>
      <c r="I1574" t="s">
        <v>224</v>
      </c>
      <c r="J1574" t="s">
        <v>230</v>
      </c>
      <c r="L1574" t="s">
        <v>3424</v>
      </c>
      <c r="M1574" t="s">
        <v>309</v>
      </c>
      <c r="N1574" t="s">
        <v>297</v>
      </c>
      <c r="O1574" t="s">
        <v>283</v>
      </c>
      <c r="Q1574" t="s">
        <v>9080</v>
      </c>
      <c r="R1574" t="s">
        <v>2809</v>
      </c>
      <c r="S1574" t="s">
        <v>243</v>
      </c>
      <c r="T1574" t="s">
        <v>244</v>
      </c>
      <c r="U1574" t="s">
        <v>258</v>
      </c>
      <c r="V1574" t="s">
        <v>247</v>
      </c>
      <c r="W1574" t="s">
        <v>245</v>
      </c>
      <c r="X1574" t="s">
        <v>225</v>
      </c>
      <c r="Z1574">
        <v>2</v>
      </c>
      <c r="AA1574" t="s">
        <v>3921</v>
      </c>
      <c r="AB1574" t="s">
        <v>9081</v>
      </c>
      <c r="AC1574">
        <v>46148.623171296298</v>
      </c>
      <c r="AD1574">
        <v>46148</v>
      </c>
      <c r="AE1574" t="s">
        <v>3938</v>
      </c>
      <c r="AG1574" t="s">
        <v>248</v>
      </c>
      <c r="AH1574">
        <v>6072397088</v>
      </c>
      <c r="AI1574" t="s">
        <v>9082</v>
      </c>
      <c r="AM1574" t="s">
        <v>3925</v>
      </c>
      <c r="AN1574" t="s">
        <v>3926</v>
      </c>
      <c r="AO1574" t="s">
        <v>268</v>
      </c>
      <c r="AP1574" t="s">
        <v>386</v>
      </c>
      <c r="AQ1574" t="s">
        <v>3940</v>
      </c>
      <c r="AU1574" t="s">
        <v>4422</v>
      </c>
      <c r="AV1574" t="s">
        <v>4000</v>
      </c>
      <c r="AW1574" t="s">
        <v>1478</v>
      </c>
      <c r="AX1574" t="s">
        <v>1477</v>
      </c>
      <c r="AY1574" t="s">
        <v>254</v>
      </c>
      <c r="AZ1574" t="s">
        <v>230</v>
      </c>
      <c r="BA1574" t="s">
        <v>273</v>
      </c>
      <c r="BB1574" t="s">
        <v>380</v>
      </c>
      <c r="BC1574" t="s">
        <v>3927</v>
      </c>
      <c r="BD1574" t="s">
        <v>3927</v>
      </c>
      <c r="BE1574" t="s">
        <v>3927</v>
      </c>
      <c r="BF1574">
        <v>16</v>
      </c>
    </row>
    <row r="1575" spans="1:58" x14ac:dyDescent="0.3">
      <c r="A1575">
        <v>2026</v>
      </c>
      <c r="B1575">
        <v>202605</v>
      </c>
      <c r="C1575">
        <v>5</v>
      </c>
      <c r="D1575" s="14">
        <v>20001621374419</v>
      </c>
      <c r="E1575" t="s">
        <v>2810</v>
      </c>
      <c r="F1575" s="2">
        <v>46144.449571759258</v>
      </c>
      <c r="G1575" s="2">
        <v>46146</v>
      </c>
      <c r="I1575" t="s">
        <v>224</v>
      </c>
      <c r="J1575" t="s">
        <v>230</v>
      </c>
      <c r="L1575" t="s">
        <v>2893</v>
      </c>
      <c r="M1575" t="s">
        <v>334</v>
      </c>
      <c r="N1575" t="s">
        <v>322</v>
      </c>
      <c r="O1575" t="s">
        <v>331</v>
      </c>
      <c r="Q1575" t="s">
        <v>9083</v>
      </c>
      <c r="R1575" t="s">
        <v>2809</v>
      </c>
      <c r="S1575" t="s">
        <v>5159</v>
      </c>
      <c r="T1575" t="s">
        <v>5160</v>
      </c>
      <c r="U1575" t="s">
        <v>3034</v>
      </c>
      <c r="V1575" t="s">
        <v>647</v>
      </c>
      <c r="W1575" t="s">
        <v>245</v>
      </c>
      <c r="X1575" t="s">
        <v>387</v>
      </c>
      <c r="Z1575">
        <v>3</v>
      </c>
      <c r="AA1575" t="s">
        <v>3921</v>
      </c>
      <c r="AB1575" t="s">
        <v>3995</v>
      </c>
      <c r="AC1575">
        <v>46149.584999999999</v>
      </c>
      <c r="AD1575">
        <v>46149</v>
      </c>
      <c r="AE1575" t="s">
        <v>3938</v>
      </c>
      <c r="AG1575" t="s">
        <v>5111</v>
      </c>
      <c r="AH1575">
        <v>6108775493</v>
      </c>
      <c r="AI1575" t="s">
        <v>9084</v>
      </c>
      <c r="AM1575" t="s">
        <v>3925</v>
      </c>
      <c r="AN1575" t="s">
        <v>3926</v>
      </c>
      <c r="AO1575" t="s">
        <v>268</v>
      </c>
      <c r="AP1575" t="s">
        <v>304</v>
      </c>
      <c r="AQ1575" t="s">
        <v>3998</v>
      </c>
      <c r="AU1575" t="s">
        <v>4282</v>
      </c>
      <c r="AV1575" t="s">
        <v>4000</v>
      </c>
      <c r="AW1575" t="s">
        <v>389</v>
      </c>
      <c r="AX1575" t="s">
        <v>388</v>
      </c>
      <c r="AY1575" t="s">
        <v>253</v>
      </c>
      <c r="AZ1575" t="s">
        <v>230</v>
      </c>
      <c r="BA1575" t="s">
        <v>395</v>
      </c>
      <c r="BB1575" t="s">
        <v>380</v>
      </c>
      <c r="BC1575" t="s">
        <v>3927</v>
      </c>
      <c r="BD1575" t="s">
        <v>3927</v>
      </c>
      <c r="BE1575" t="s">
        <v>3927</v>
      </c>
      <c r="BF1575">
        <v>9</v>
      </c>
    </row>
    <row r="1576" spans="1:58" x14ac:dyDescent="0.3">
      <c r="A1576">
        <v>2026</v>
      </c>
      <c r="B1576">
        <v>202605</v>
      </c>
      <c r="C1576">
        <v>5</v>
      </c>
      <c r="D1576" s="14">
        <v>20001621373888</v>
      </c>
      <c r="E1576" t="s">
        <v>2810</v>
      </c>
      <c r="F1576" s="2">
        <v>46144.471678240741</v>
      </c>
      <c r="G1576" s="2">
        <v>46147</v>
      </c>
      <c r="I1576" t="s">
        <v>224</v>
      </c>
      <c r="J1576" t="s">
        <v>230</v>
      </c>
      <c r="L1576" t="s">
        <v>1488</v>
      </c>
      <c r="M1576" t="s">
        <v>334</v>
      </c>
      <c r="N1576" t="s">
        <v>322</v>
      </c>
      <c r="O1576" t="s">
        <v>331</v>
      </c>
      <c r="Q1576" t="s">
        <v>9085</v>
      </c>
      <c r="R1576" t="s">
        <v>2809</v>
      </c>
      <c r="S1576" t="s">
        <v>5453</v>
      </c>
      <c r="T1576" t="s">
        <v>5454</v>
      </c>
      <c r="U1576" t="s">
        <v>3034</v>
      </c>
      <c r="V1576" t="s">
        <v>647</v>
      </c>
      <c r="W1576" t="s">
        <v>245</v>
      </c>
      <c r="X1576" t="s">
        <v>225</v>
      </c>
      <c r="Z1576">
        <v>4</v>
      </c>
      <c r="AA1576" t="s">
        <v>3921</v>
      </c>
      <c r="AB1576" t="s">
        <v>3995</v>
      </c>
      <c r="AC1576">
        <v>46153.458171296297</v>
      </c>
      <c r="AD1576">
        <v>46151</v>
      </c>
      <c r="AE1576" t="s">
        <v>3938</v>
      </c>
      <c r="AG1576" t="s">
        <v>5135</v>
      </c>
      <c r="AH1576">
        <v>6108778510</v>
      </c>
      <c r="AI1576" t="s">
        <v>9086</v>
      </c>
      <c r="AM1576" t="s">
        <v>3925</v>
      </c>
      <c r="AN1576" t="s">
        <v>3926</v>
      </c>
      <c r="AO1576" t="s">
        <v>268</v>
      </c>
      <c r="AP1576" t="s">
        <v>386</v>
      </c>
      <c r="AQ1576" t="s">
        <v>3998</v>
      </c>
      <c r="AU1576" t="s">
        <v>4220</v>
      </c>
      <c r="AV1576" t="s">
        <v>4000</v>
      </c>
      <c r="AW1576" t="s">
        <v>320</v>
      </c>
      <c r="AX1576" t="s">
        <v>319</v>
      </c>
      <c r="AY1576" t="s">
        <v>254</v>
      </c>
      <c r="AZ1576" t="s">
        <v>230</v>
      </c>
      <c r="BA1576" t="s">
        <v>395</v>
      </c>
      <c r="BB1576" t="s">
        <v>380</v>
      </c>
      <c r="BC1576" t="s">
        <v>3927</v>
      </c>
      <c r="BD1576" t="s">
        <v>3927</v>
      </c>
      <c r="BE1576" t="s">
        <v>3927</v>
      </c>
      <c r="BF1576">
        <v>9</v>
      </c>
    </row>
    <row r="1577" spans="1:58" x14ac:dyDescent="0.3">
      <c r="A1577">
        <v>2026</v>
      </c>
      <c r="B1577">
        <v>202605</v>
      </c>
      <c r="C1577">
        <v>5</v>
      </c>
      <c r="D1577" s="14">
        <v>20001621373801</v>
      </c>
      <c r="E1577" t="s">
        <v>2810</v>
      </c>
      <c r="F1577" s="2">
        <v>46144.467893518522</v>
      </c>
      <c r="G1577" s="2">
        <v>46144</v>
      </c>
      <c r="I1577" t="s">
        <v>224</v>
      </c>
      <c r="J1577" t="s">
        <v>230</v>
      </c>
      <c r="L1577" t="s">
        <v>1863</v>
      </c>
      <c r="M1577" t="s">
        <v>309</v>
      </c>
      <c r="N1577" t="s">
        <v>297</v>
      </c>
      <c r="O1577" t="s">
        <v>283</v>
      </c>
      <c r="Q1577" t="s">
        <v>9087</v>
      </c>
      <c r="R1577" t="s">
        <v>2809</v>
      </c>
      <c r="S1577" t="s">
        <v>5326</v>
      </c>
      <c r="T1577" t="s">
        <v>5327</v>
      </c>
      <c r="U1577" t="s">
        <v>3034</v>
      </c>
      <c r="V1577" t="s">
        <v>647</v>
      </c>
      <c r="W1577" t="s">
        <v>245</v>
      </c>
      <c r="X1577" t="s">
        <v>387</v>
      </c>
      <c r="Z1577">
        <v>4</v>
      </c>
      <c r="AA1577" t="s">
        <v>3921</v>
      </c>
      <c r="AB1577" t="s">
        <v>9088</v>
      </c>
      <c r="AC1577">
        <v>46148.681620370371</v>
      </c>
      <c r="AD1577">
        <v>46148</v>
      </c>
      <c r="AE1577" t="s">
        <v>3938</v>
      </c>
      <c r="AG1577" t="s">
        <v>5111</v>
      </c>
      <c r="AH1577">
        <v>6108775524</v>
      </c>
      <c r="AI1577" t="s">
        <v>9089</v>
      </c>
      <c r="AM1577" t="s">
        <v>3925</v>
      </c>
      <c r="AN1577" t="s">
        <v>3926</v>
      </c>
      <c r="AO1577" t="s">
        <v>268</v>
      </c>
      <c r="AP1577" t="s">
        <v>304</v>
      </c>
      <c r="AQ1577" t="s">
        <v>3940</v>
      </c>
      <c r="AU1577" t="s">
        <v>4282</v>
      </c>
      <c r="AV1577" t="s">
        <v>4000</v>
      </c>
      <c r="AW1577" t="s">
        <v>389</v>
      </c>
      <c r="AX1577" t="s">
        <v>388</v>
      </c>
      <c r="AY1577" t="s">
        <v>253</v>
      </c>
      <c r="AZ1577" t="s">
        <v>230</v>
      </c>
      <c r="BA1577" t="s">
        <v>395</v>
      </c>
      <c r="BB1577" t="s">
        <v>380</v>
      </c>
      <c r="BC1577" t="s">
        <v>3927</v>
      </c>
      <c r="BD1577" t="s">
        <v>3927</v>
      </c>
      <c r="BE1577" t="s">
        <v>3927</v>
      </c>
      <c r="BF1577">
        <v>9</v>
      </c>
    </row>
    <row r="1578" spans="1:58" x14ac:dyDescent="0.3">
      <c r="A1578">
        <v>2026</v>
      </c>
      <c r="B1578">
        <v>202605</v>
      </c>
      <c r="C1578">
        <v>5</v>
      </c>
      <c r="D1578" s="14">
        <v>20001621371631</v>
      </c>
      <c r="E1578" t="s">
        <v>2810</v>
      </c>
      <c r="F1578" s="2">
        <v>46144.737638888888</v>
      </c>
      <c r="G1578" s="2">
        <v>46146</v>
      </c>
      <c r="I1578" t="s">
        <v>224</v>
      </c>
      <c r="J1578" t="s">
        <v>230</v>
      </c>
      <c r="L1578" t="s">
        <v>7305</v>
      </c>
      <c r="M1578" t="s">
        <v>309</v>
      </c>
      <c r="N1578" t="s">
        <v>297</v>
      </c>
      <c r="O1578" t="s">
        <v>283</v>
      </c>
      <c r="Q1578" t="s">
        <v>9090</v>
      </c>
      <c r="R1578" t="s">
        <v>2809</v>
      </c>
      <c r="S1578" t="s">
        <v>4807</v>
      </c>
      <c r="T1578" t="s">
        <v>4808</v>
      </c>
      <c r="U1578" t="s">
        <v>3034</v>
      </c>
      <c r="V1578" t="s">
        <v>4809</v>
      </c>
      <c r="W1578" t="s">
        <v>245</v>
      </c>
      <c r="X1578" t="s">
        <v>225</v>
      </c>
      <c r="Z1578">
        <v>0</v>
      </c>
      <c r="AA1578" t="s">
        <v>3921</v>
      </c>
      <c r="AB1578" t="s">
        <v>4810</v>
      </c>
      <c r="AC1578">
        <v>46147.474293981482</v>
      </c>
      <c r="AD1578">
        <v>46146</v>
      </c>
      <c r="AE1578" t="s">
        <v>4811</v>
      </c>
      <c r="AG1578" t="s">
        <v>4812</v>
      </c>
      <c r="AH1578">
        <v>6108821765</v>
      </c>
      <c r="AI1578" t="s">
        <v>9091</v>
      </c>
      <c r="AM1578" t="s">
        <v>3925</v>
      </c>
      <c r="AN1578" t="s">
        <v>3926</v>
      </c>
      <c r="AO1578" t="s">
        <v>4814</v>
      </c>
      <c r="AP1578" t="s">
        <v>249</v>
      </c>
      <c r="AQ1578" t="s">
        <v>4815</v>
      </c>
      <c r="AU1578" t="s">
        <v>8271</v>
      </c>
      <c r="AV1578" t="s">
        <v>4817</v>
      </c>
      <c r="AW1578" t="s">
        <v>320</v>
      </c>
      <c r="AX1578" t="s">
        <v>319</v>
      </c>
      <c r="AY1578" t="s">
        <v>254</v>
      </c>
      <c r="AZ1578" t="s">
        <v>230</v>
      </c>
      <c r="BA1578" t="s">
        <v>395</v>
      </c>
      <c r="BB1578" t="s">
        <v>380</v>
      </c>
      <c r="BC1578" t="s">
        <v>3927</v>
      </c>
      <c r="BD1578" t="s">
        <v>3927</v>
      </c>
      <c r="BE1578" t="s">
        <v>3927</v>
      </c>
      <c r="BF1578">
        <v>9</v>
      </c>
    </row>
    <row r="1579" spans="1:58" x14ac:dyDescent="0.3">
      <c r="A1579">
        <v>2026</v>
      </c>
      <c r="B1579">
        <v>202605</v>
      </c>
      <c r="C1579">
        <v>5</v>
      </c>
      <c r="D1579" s="14">
        <v>20001621371519</v>
      </c>
      <c r="E1579" t="s">
        <v>2810</v>
      </c>
      <c r="F1579" s="2">
        <v>46144.647685185184</v>
      </c>
      <c r="G1579" s="2">
        <v>46146</v>
      </c>
      <c r="I1579" t="s">
        <v>224</v>
      </c>
      <c r="J1579" t="s">
        <v>230</v>
      </c>
      <c r="L1579" t="s">
        <v>7302</v>
      </c>
      <c r="M1579" t="s">
        <v>309</v>
      </c>
      <c r="N1579" t="s">
        <v>297</v>
      </c>
      <c r="O1579" t="s">
        <v>283</v>
      </c>
      <c r="Q1579" t="s">
        <v>9092</v>
      </c>
      <c r="R1579" t="s">
        <v>2809</v>
      </c>
      <c r="S1579" t="s">
        <v>4807</v>
      </c>
      <c r="T1579" t="s">
        <v>4808</v>
      </c>
      <c r="U1579" t="s">
        <v>3034</v>
      </c>
      <c r="V1579" t="s">
        <v>4809</v>
      </c>
      <c r="W1579" t="s">
        <v>245</v>
      </c>
      <c r="X1579" t="s">
        <v>225</v>
      </c>
      <c r="Z1579">
        <v>0</v>
      </c>
      <c r="AA1579" t="s">
        <v>3921</v>
      </c>
      <c r="AB1579" t="s">
        <v>4810</v>
      </c>
      <c r="AC1579">
        <v>46147.474293981482</v>
      </c>
      <c r="AD1579">
        <v>46146</v>
      </c>
      <c r="AE1579" t="s">
        <v>4811</v>
      </c>
      <c r="AG1579" t="s">
        <v>4812</v>
      </c>
      <c r="AH1579">
        <v>6108821731</v>
      </c>
      <c r="AI1579" t="s">
        <v>9093</v>
      </c>
      <c r="AM1579" t="s">
        <v>3925</v>
      </c>
      <c r="AN1579" t="s">
        <v>3926</v>
      </c>
      <c r="AO1579" t="s">
        <v>4814</v>
      </c>
      <c r="AP1579" t="s">
        <v>386</v>
      </c>
      <c r="AQ1579" t="s">
        <v>4815</v>
      </c>
      <c r="AU1579" t="s">
        <v>8271</v>
      </c>
      <c r="AV1579" t="s">
        <v>4817</v>
      </c>
      <c r="AW1579" t="s">
        <v>320</v>
      </c>
      <c r="AX1579" t="s">
        <v>319</v>
      </c>
      <c r="AY1579" t="s">
        <v>254</v>
      </c>
      <c r="AZ1579" t="s">
        <v>230</v>
      </c>
      <c r="BA1579" t="s">
        <v>273</v>
      </c>
      <c r="BB1579" t="s">
        <v>380</v>
      </c>
      <c r="BC1579" t="s">
        <v>3927</v>
      </c>
      <c r="BD1579" t="s">
        <v>3927</v>
      </c>
      <c r="BE1579" t="s">
        <v>3927</v>
      </c>
      <c r="BF1579">
        <v>9</v>
      </c>
    </row>
    <row r="1580" spans="1:58" x14ac:dyDescent="0.3">
      <c r="A1580">
        <v>2026</v>
      </c>
      <c r="B1580">
        <v>202605</v>
      </c>
      <c r="C1580">
        <v>5</v>
      </c>
      <c r="D1580" s="14">
        <v>20001621371270</v>
      </c>
      <c r="E1580" t="s">
        <v>2810</v>
      </c>
      <c r="F1580" s="2">
        <v>46144.52925925926</v>
      </c>
      <c r="G1580" s="2">
        <v>46146</v>
      </c>
      <c r="I1580" t="s">
        <v>224</v>
      </c>
      <c r="J1580" t="s">
        <v>230</v>
      </c>
      <c r="L1580" t="s">
        <v>3647</v>
      </c>
      <c r="M1580" t="s">
        <v>309</v>
      </c>
      <c r="N1580" t="s">
        <v>297</v>
      </c>
      <c r="O1580" t="s">
        <v>283</v>
      </c>
      <c r="Q1580" t="s">
        <v>9094</v>
      </c>
      <c r="R1580" t="s">
        <v>2809</v>
      </c>
      <c r="S1580" t="s">
        <v>4807</v>
      </c>
      <c r="T1580" t="s">
        <v>4808</v>
      </c>
      <c r="U1580" t="s">
        <v>3034</v>
      </c>
      <c r="V1580" t="s">
        <v>4809</v>
      </c>
      <c r="W1580" t="s">
        <v>245</v>
      </c>
      <c r="X1580" t="s">
        <v>225</v>
      </c>
      <c r="Z1580">
        <v>0</v>
      </c>
      <c r="AA1580" t="s">
        <v>3921</v>
      </c>
      <c r="AB1580" t="s">
        <v>4810</v>
      </c>
      <c r="AC1580">
        <v>46147.474293981482</v>
      </c>
      <c r="AD1580">
        <v>46146</v>
      </c>
      <c r="AE1580" t="s">
        <v>4811</v>
      </c>
      <c r="AG1580" t="s">
        <v>4812</v>
      </c>
      <c r="AH1580">
        <v>6108740685</v>
      </c>
      <c r="AI1580" t="s">
        <v>9095</v>
      </c>
      <c r="AM1580" t="s">
        <v>3925</v>
      </c>
      <c r="AN1580" t="s">
        <v>3926</v>
      </c>
      <c r="AO1580" t="s">
        <v>4814</v>
      </c>
      <c r="AP1580" t="s">
        <v>386</v>
      </c>
      <c r="AQ1580" t="s">
        <v>4815</v>
      </c>
      <c r="AU1580" t="s">
        <v>8271</v>
      </c>
      <c r="AV1580" t="s">
        <v>4817</v>
      </c>
      <c r="AW1580" t="s">
        <v>320</v>
      </c>
      <c r="AX1580" t="s">
        <v>319</v>
      </c>
      <c r="AY1580" t="s">
        <v>254</v>
      </c>
      <c r="AZ1580" t="s">
        <v>230</v>
      </c>
      <c r="BA1580" t="s">
        <v>273</v>
      </c>
      <c r="BB1580" t="s">
        <v>380</v>
      </c>
      <c r="BC1580" t="s">
        <v>3927</v>
      </c>
      <c r="BD1580" t="s">
        <v>3927</v>
      </c>
      <c r="BE1580" t="s">
        <v>3927</v>
      </c>
      <c r="BF1580">
        <v>9</v>
      </c>
    </row>
    <row r="1581" spans="1:58" x14ac:dyDescent="0.3">
      <c r="A1581">
        <v>2026</v>
      </c>
      <c r="B1581">
        <v>202605</v>
      </c>
      <c r="C1581">
        <v>5</v>
      </c>
      <c r="D1581" s="14">
        <v>20001621369651</v>
      </c>
      <c r="E1581" t="s">
        <v>2810</v>
      </c>
      <c r="F1581" s="2">
        <v>46144.459976851853</v>
      </c>
      <c r="G1581" s="2">
        <v>46147</v>
      </c>
      <c r="I1581" t="s">
        <v>224</v>
      </c>
      <c r="J1581" t="s">
        <v>230</v>
      </c>
      <c r="L1581" t="s">
        <v>9096</v>
      </c>
      <c r="M1581" t="s">
        <v>6184</v>
      </c>
      <c r="N1581" t="s">
        <v>3027</v>
      </c>
      <c r="O1581" t="s">
        <v>257</v>
      </c>
      <c r="Q1581" t="s">
        <v>9097</v>
      </c>
      <c r="R1581" t="s">
        <v>2809</v>
      </c>
      <c r="S1581" t="s">
        <v>797</v>
      </c>
      <c r="T1581" t="s">
        <v>806</v>
      </c>
      <c r="U1581" t="s">
        <v>258</v>
      </c>
      <c r="V1581" t="s">
        <v>247</v>
      </c>
      <c r="W1581" t="s">
        <v>245</v>
      </c>
      <c r="X1581" t="s">
        <v>225</v>
      </c>
      <c r="Z1581">
        <v>1</v>
      </c>
      <c r="AA1581" t="s">
        <v>3921</v>
      </c>
      <c r="AB1581" t="s">
        <v>9098</v>
      </c>
      <c r="AC1581">
        <v>46148.623171296298</v>
      </c>
      <c r="AD1581">
        <v>46148</v>
      </c>
      <c r="AE1581" t="s">
        <v>3938</v>
      </c>
      <c r="AG1581" t="s">
        <v>248</v>
      </c>
      <c r="AH1581">
        <v>6108790321</v>
      </c>
      <c r="AI1581" t="s">
        <v>9099</v>
      </c>
      <c r="AM1581" t="s">
        <v>3925</v>
      </c>
      <c r="AN1581" t="s">
        <v>3926</v>
      </c>
      <c r="AO1581" t="s">
        <v>268</v>
      </c>
      <c r="AP1581" t="s">
        <v>693</v>
      </c>
      <c r="AQ1581" t="s">
        <v>3940</v>
      </c>
      <c r="AU1581" t="s">
        <v>4282</v>
      </c>
      <c r="AV1581" t="s">
        <v>4000</v>
      </c>
      <c r="AW1581" t="s">
        <v>320</v>
      </c>
      <c r="AX1581" t="s">
        <v>319</v>
      </c>
      <c r="AY1581" t="s">
        <v>254</v>
      </c>
      <c r="AZ1581" t="s">
        <v>230</v>
      </c>
      <c r="BA1581" t="s">
        <v>395</v>
      </c>
      <c r="BB1581" t="s">
        <v>380</v>
      </c>
      <c r="BC1581" t="s">
        <v>3927</v>
      </c>
      <c r="BD1581" t="s">
        <v>3927</v>
      </c>
      <c r="BE1581" t="s">
        <v>3927</v>
      </c>
      <c r="BF1581">
        <v>9</v>
      </c>
    </row>
    <row r="1582" spans="1:58" x14ac:dyDescent="0.3">
      <c r="A1582">
        <v>2026</v>
      </c>
      <c r="B1582">
        <v>202605</v>
      </c>
      <c r="C1582">
        <v>5</v>
      </c>
      <c r="D1582" s="14">
        <v>20001621368121</v>
      </c>
      <c r="E1582" t="s">
        <v>2810</v>
      </c>
      <c r="F1582" s="2">
        <v>46144.43408564815</v>
      </c>
      <c r="G1582" s="2">
        <v>46146</v>
      </c>
      <c r="I1582" t="s">
        <v>224</v>
      </c>
      <c r="J1582" t="s">
        <v>230</v>
      </c>
      <c r="L1582" t="s">
        <v>4029</v>
      </c>
      <c r="M1582" t="s">
        <v>261</v>
      </c>
      <c r="N1582" t="s">
        <v>237</v>
      </c>
      <c r="O1582" t="s">
        <v>257</v>
      </c>
      <c r="Q1582" t="s">
        <v>9100</v>
      </c>
      <c r="R1582" t="s">
        <v>2809</v>
      </c>
      <c r="S1582" t="s">
        <v>5865</v>
      </c>
      <c r="T1582" t="s">
        <v>5866</v>
      </c>
      <c r="U1582" t="s">
        <v>3034</v>
      </c>
      <c r="V1582" t="s">
        <v>647</v>
      </c>
      <c r="W1582" t="s">
        <v>245</v>
      </c>
      <c r="X1582" t="s">
        <v>225</v>
      </c>
      <c r="Z1582">
        <v>3</v>
      </c>
      <c r="AA1582" t="s">
        <v>3921</v>
      </c>
      <c r="AB1582" t="s">
        <v>3995</v>
      </c>
      <c r="AC1582">
        <v>46149.584976851853</v>
      </c>
      <c r="AD1582">
        <v>46149</v>
      </c>
      <c r="AE1582" t="s">
        <v>3938</v>
      </c>
      <c r="AG1582" t="s">
        <v>5111</v>
      </c>
      <c r="AH1582">
        <v>6108771528</v>
      </c>
      <c r="AI1582" t="s">
        <v>9101</v>
      </c>
      <c r="AM1582" t="s">
        <v>3925</v>
      </c>
      <c r="AN1582" t="s">
        <v>3926</v>
      </c>
      <c r="AO1582" t="s">
        <v>268</v>
      </c>
      <c r="AP1582" t="s">
        <v>386</v>
      </c>
      <c r="AQ1582" t="s">
        <v>3998</v>
      </c>
      <c r="AU1582" t="s">
        <v>4282</v>
      </c>
      <c r="AV1582" t="s">
        <v>4000</v>
      </c>
      <c r="AW1582" t="s">
        <v>320</v>
      </c>
      <c r="AX1582" t="s">
        <v>319</v>
      </c>
      <c r="AY1582" t="s">
        <v>254</v>
      </c>
      <c r="AZ1582" t="s">
        <v>230</v>
      </c>
      <c r="BA1582" t="s">
        <v>395</v>
      </c>
      <c r="BB1582" t="s">
        <v>380</v>
      </c>
      <c r="BC1582" t="s">
        <v>3927</v>
      </c>
      <c r="BD1582" t="s">
        <v>3927</v>
      </c>
      <c r="BE1582" t="s">
        <v>3927</v>
      </c>
      <c r="BF1582">
        <v>9</v>
      </c>
    </row>
    <row r="1583" spans="1:58" x14ac:dyDescent="0.3">
      <c r="A1583">
        <v>2026</v>
      </c>
      <c r="B1583">
        <v>202605</v>
      </c>
      <c r="C1583">
        <v>5</v>
      </c>
      <c r="D1583" s="14">
        <v>20001621367879</v>
      </c>
      <c r="E1583" t="s">
        <v>2810</v>
      </c>
      <c r="F1583" s="2">
        <v>46144.468958333331</v>
      </c>
      <c r="G1583" s="2">
        <v>46146</v>
      </c>
      <c r="I1583" t="s">
        <v>224</v>
      </c>
      <c r="J1583" t="s">
        <v>230</v>
      </c>
      <c r="L1583" t="s">
        <v>9102</v>
      </c>
      <c r="M1583" t="s">
        <v>809</v>
      </c>
      <c r="N1583" t="s">
        <v>237</v>
      </c>
      <c r="O1583" t="s">
        <v>257</v>
      </c>
      <c r="Q1583" t="s">
        <v>9103</v>
      </c>
      <c r="R1583" t="s">
        <v>2809</v>
      </c>
      <c r="S1583" t="s">
        <v>7956</v>
      </c>
      <c r="T1583" t="s">
        <v>7957</v>
      </c>
      <c r="U1583" t="s">
        <v>3034</v>
      </c>
      <c r="V1583" t="s">
        <v>3994</v>
      </c>
      <c r="W1583" t="s">
        <v>245</v>
      </c>
      <c r="X1583" t="s">
        <v>225</v>
      </c>
      <c r="Z1583">
        <v>1</v>
      </c>
      <c r="AA1583" t="s">
        <v>3921</v>
      </c>
      <c r="AB1583" t="s">
        <v>9104</v>
      </c>
      <c r="AC1583">
        <v>46147.629444444443</v>
      </c>
      <c r="AD1583">
        <v>46147</v>
      </c>
      <c r="AE1583" t="s">
        <v>3938</v>
      </c>
      <c r="AG1583" t="s">
        <v>4854</v>
      </c>
      <c r="AH1583">
        <v>6108773590</v>
      </c>
      <c r="AI1583" t="s">
        <v>9105</v>
      </c>
      <c r="AM1583" t="s">
        <v>3925</v>
      </c>
      <c r="AN1583" t="s">
        <v>3926</v>
      </c>
      <c r="AO1583" t="s">
        <v>268</v>
      </c>
      <c r="AP1583" t="s">
        <v>693</v>
      </c>
      <c r="AQ1583" t="s">
        <v>3940</v>
      </c>
      <c r="AU1583" t="s">
        <v>8103</v>
      </c>
      <c r="AV1583" t="s">
        <v>4000</v>
      </c>
      <c r="AW1583" t="s">
        <v>320</v>
      </c>
      <c r="AX1583" t="s">
        <v>319</v>
      </c>
      <c r="AY1583" t="s">
        <v>254</v>
      </c>
      <c r="AZ1583" t="s">
        <v>230</v>
      </c>
      <c r="BA1583" t="s">
        <v>395</v>
      </c>
      <c r="BB1583" t="s">
        <v>380</v>
      </c>
      <c r="BC1583" t="s">
        <v>3927</v>
      </c>
      <c r="BD1583" t="s">
        <v>3927</v>
      </c>
      <c r="BE1583" t="s">
        <v>3927</v>
      </c>
      <c r="BF1583">
        <v>9</v>
      </c>
    </row>
    <row r="1584" spans="1:58" x14ac:dyDescent="0.3">
      <c r="A1584">
        <v>2026</v>
      </c>
      <c r="B1584">
        <v>202605</v>
      </c>
      <c r="C1584">
        <v>5</v>
      </c>
      <c r="D1584" s="14">
        <v>20001621366959</v>
      </c>
      <c r="E1584" t="s">
        <v>2810</v>
      </c>
      <c r="F1584" s="2">
        <v>46144.425671296296</v>
      </c>
      <c r="G1584" s="2">
        <v>46149</v>
      </c>
      <c r="I1584" t="s">
        <v>224</v>
      </c>
      <c r="J1584" t="s">
        <v>230</v>
      </c>
      <c r="L1584" t="s">
        <v>3523</v>
      </c>
      <c r="M1584" t="s">
        <v>309</v>
      </c>
      <c r="N1584" t="s">
        <v>297</v>
      </c>
      <c r="O1584" t="s">
        <v>283</v>
      </c>
      <c r="Q1584" t="s">
        <v>9106</v>
      </c>
      <c r="R1584" t="s">
        <v>2809</v>
      </c>
      <c r="S1584" t="s">
        <v>5089</v>
      </c>
      <c r="T1584" t="s">
        <v>5090</v>
      </c>
      <c r="U1584" t="s">
        <v>3034</v>
      </c>
      <c r="V1584" t="s">
        <v>647</v>
      </c>
      <c r="W1584" t="s">
        <v>245</v>
      </c>
      <c r="X1584" t="s">
        <v>225</v>
      </c>
      <c r="Z1584">
        <v>4</v>
      </c>
      <c r="AA1584" t="s">
        <v>3921</v>
      </c>
      <c r="AB1584" t="s">
        <v>9107</v>
      </c>
      <c r="AC1584">
        <v>46154.683587962965</v>
      </c>
      <c r="AD1584">
        <v>46153</v>
      </c>
      <c r="AE1584" t="s">
        <v>3938</v>
      </c>
      <c r="AG1584" t="s">
        <v>5006</v>
      </c>
      <c r="AH1584">
        <v>6108788306</v>
      </c>
      <c r="AI1584" t="s">
        <v>9108</v>
      </c>
      <c r="AM1584" t="s">
        <v>3925</v>
      </c>
      <c r="AN1584" t="s">
        <v>3926</v>
      </c>
      <c r="AO1584" t="s">
        <v>268</v>
      </c>
      <c r="AP1584" t="s">
        <v>249</v>
      </c>
      <c r="AQ1584" t="s">
        <v>3940</v>
      </c>
      <c r="AU1584" t="s">
        <v>3999</v>
      </c>
      <c r="AV1584" t="s">
        <v>4000</v>
      </c>
      <c r="AW1584" t="s">
        <v>320</v>
      </c>
      <c r="AX1584" t="s">
        <v>319</v>
      </c>
      <c r="AY1584" t="s">
        <v>254</v>
      </c>
      <c r="AZ1584" t="s">
        <v>230</v>
      </c>
      <c r="BA1584" t="s">
        <v>395</v>
      </c>
      <c r="BB1584" t="s">
        <v>380</v>
      </c>
      <c r="BC1584" t="s">
        <v>3927</v>
      </c>
      <c r="BD1584" t="s">
        <v>3927</v>
      </c>
      <c r="BE1584" t="s">
        <v>3927</v>
      </c>
      <c r="BF1584">
        <v>9</v>
      </c>
    </row>
    <row r="1585" spans="1:58" x14ac:dyDescent="0.3">
      <c r="A1585">
        <v>2026</v>
      </c>
      <c r="B1585">
        <v>202605</v>
      </c>
      <c r="C1585">
        <v>5</v>
      </c>
      <c r="D1585" s="14">
        <v>20001621366702</v>
      </c>
      <c r="E1585" t="s">
        <v>2810</v>
      </c>
      <c r="F1585" s="2">
        <v>46144.460752314815</v>
      </c>
      <c r="G1585" s="2">
        <v>46146</v>
      </c>
      <c r="I1585" t="s">
        <v>224</v>
      </c>
      <c r="J1585" t="s">
        <v>230</v>
      </c>
      <c r="L1585" t="s">
        <v>9109</v>
      </c>
      <c r="M1585" t="s">
        <v>1286</v>
      </c>
      <c r="N1585" t="s">
        <v>1281</v>
      </c>
      <c r="O1585" t="s">
        <v>331</v>
      </c>
      <c r="Q1585" t="s">
        <v>9110</v>
      </c>
      <c r="R1585" t="s">
        <v>2809</v>
      </c>
      <c r="S1585" t="s">
        <v>7024</v>
      </c>
      <c r="T1585" t="s">
        <v>7025</v>
      </c>
      <c r="U1585" t="s">
        <v>4008</v>
      </c>
      <c r="V1585" t="s">
        <v>980</v>
      </c>
      <c r="W1585" t="s">
        <v>245</v>
      </c>
      <c r="X1585" t="s">
        <v>225</v>
      </c>
      <c r="Z1585">
        <v>2</v>
      </c>
      <c r="AA1585" t="s">
        <v>3921</v>
      </c>
      <c r="AB1585" t="s">
        <v>9111</v>
      </c>
      <c r="AC1585">
        <v>46148.620497685188</v>
      </c>
      <c r="AD1585">
        <v>46148</v>
      </c>
      <c r="AE1585" t="s">
        <v>3938</v>
      </c>
      <c r="AG1585" t="s">
        <v>5098</v>
      </c>
      <c r="AH1585">
        <v>6065276427</v>
      </c>
      <c r="AI1585" t="s">
        <v>9112</v>
      </c>
      <c r="AM1585" t="s">
        <v>3925</v>
      </c>
      <c r="AN1585" t="s">
        <v>3926</v>
      </c>
      <c r="AO1585" t="s">
        <v>268</v>
      </c>
      <c r="AP1585" t="s">
        <v>386</v>
      </c>
      <c r="AQ1585" t="s">
        <v>3940</v>
      </c>
      <c r="AU1585" t="s">
        <v>4422</v>
      </c>
      <c r="AV1585" t="s">
        <v>4000</v>
      </c>
      <c r="AW1585" t="s">
        <v>227</v>
      </c>
      <c r="AX1585" t="s">
        <v>226</v>
      </c>
      <c r="AY1585" t="s">
        <v>254</v>
      </c>
      <c r="AZ1585" t="s">
        <v>230</v>
      </c>
      <c r="BA1585" t="s">
        <v>273</v>
      </c>
      <c r="BB1585" t="s">
        <v>380</v>
      </c>
      <c r="BC1585" t="s">
        <v>3927</v>
      </c>
      <c r="BD1585" t="s">
        <v>3927</v>
      </c>
      <c r="BE1585" t="s">
        <v>3927</v>
      </c>
      <c r="BF1585">
        <v>12</v>
      </c>
    </row>
    <row r="1586" spans="1:58" x14ac:dyDescent="0.3">
      <c r="A1586">
        <v>2026</v>
      </c>
      <c r="B1586">
        <v>202605</v>
      </c>
      <c r="C1586">
        <v>5</v>
      </c>
      <c r="D1586" s="14">
        <v>20001621365846</v>
      </c>
      <c r="E1586" t="s">
        <v>2810</v>
      </c>
      <c r="F1586" s="2">
        <v>46144.466851851852</v>
      </c>
      <c r="G1586" s="2">
        <v>46146</v>
      </c>
      <c r="I1586" t="s">
        <v>224</v>
      </c>
      <c r="J1586" t="s">
        <v>230</v>
      </c>
      <c r="L1586" t="s">
        <v>3641</v>
      </c>
      <c r="M1586" t="s">
        <v>309</v>
      </c>
      <c r="N1586" t="s">
        <v>297</v>
      </c>
      <c r="O1586" t="s">
        <v>283</v>
      </c>
      <c r="Q1586" t="s">
        <v>9113</v>
      </c>
      <c r="R1586" t="s">
        <v>2809</v>
      </c>
      <c r="S1586" t="s">
        <v>4862</v>
      </c>
      <c r="T1586" t="s">
        <v>4863</v>
      </c>
      <c r="U1586" t="s">
        <v>3034</v>
      </c>
      <c r="V1586" t="s">
        <v>3994</v>
      </c>
      <c r="W1586" t="s">
        <v>245</v>
      </c>
      <c r="X1586" t="s">
        <v>387</v>
      </c>
      <c r="Z1586">
        <v>1</v>
      </c>
      <c r="AA1586" t="s">
        <v>3921</v>
      </c>
      <c r="AB1586" t="s">
        <v>9114</v>
      </c>
      <c r="AC1586">
        <v>46147.629444444443</v>
      </c>
      <c r="AD1586">
        <v>46147</v>
      </c>
      <c r="AE1586" t="s">
        <v>3938</v>
      </c>
      <c r="AG1586" t="s">
        <v>4828</v>
      </c>
      <c r="AH1586">
        <v>6108789330</v>
      </c>
      <c r="AI1586" t="s">
        <v>9115</v>
      </c>
      <c r="AM1586" t="s">
        <v>3925</v>
      </c>
      <c r="AN1586" t="s">
        <v>3926</v>
      </c>
      <c r="AO1586" t="s">
        <v>268</v>
      </c>
      <c r="AP1586" t="s">
        <v>386</v>
      </c>
      <c r="AQ1586" t="s">
        <v>3940</v>
      </c>
      <c r="AU1586" t="s">
        <v>8103</v>
      </c>
      <c r="AV1586" t="s">
        <v>4000</v>
      </c>
      <c r="AW1586" t="s">
        <v>447</v>
      </c>
      <c r="AX1586" t="s">
        <v>446</v>
      </c>
      <c r="AY1586" t="s">
        <v>253</v>
      </c>
      <c r="AZ1586" t="s">
        <v>230</v>
      </c>
      <c r="BA1586" t="s">
        <v>273</v>
      </c>
      <c r="BB1586" t="s">
        <v>380</v>
      </c>
      <c r="BC1586" t="s">
        <v>3927</v>
      </c>
      <c r="BD1586" t="s">
        <v>3927</v>
      </c>
      <c r="BE1586" t="s">
        <v>3927</v>
      </c>
      <c r="BF1586">
        <v>9</v>
      </c>
    </row>
    <row r="1587" spans="1:58" x14ac:dyDescent="0.3">
      <c r="A1587">
        <v>2026</v>
      </c>
      <c r="B1587">
        <v>202605</v>
      </c>
      <c r="C1587">
        <v>5</v>
      </c>
      <c r="D1587" s="14">
        <v>20001621365768</v>
      </c>
      <c r="E1587" t="s">
        <v>2810</v>
      </c>
      <c r="F1587" s="2">
        <v>46144.463587962964</v>
      </c>
      <c r="G1587" s="2">
        <v>46148</v>
      </c>
      <c r="I1587" t="s">
        <v>224</v>
      </c>
      <c r="J1587" t="s">
        <v>230</v>
      </c>
      <c r="L1587" t="s">
        <v>323</v>
      </c>
      <c r="M1587" t="s">
        <v>334</v>
      </c>
      <c r="N1587" t="s">
        <v>322</v>
      </c>
      <c r="O1587" t="s">
        <v>331</v>
      </c>
      <c r="Q1587" t="s">
        <v>9116</v>
      </c>
      <c r="R1587" t="s">
        <v>2809</v>
      </c>
      <c r="S1587" t="s">
        <v>9117</v>
      </c>
      <c r="T1587" t="s">
        <v>9118</v>
      </c>
      <c r="U1587" t="s">
        <v>3034</v>
      </c>
      <c r="V1587" t="s">
        <v>3994</v>
      </c>
      <c r="W1587" t="s">
        <v>245</v>
      </c>
      <c r="X1587" t="s">
        <v>225</v>
      </c>
      <c r="Z1587">
        <v>1</v>
      </c>
      <c r="AA1587" t="s">
        <v>3921</v>
      </c>
      <c r="AB1587" t="s">
        <v>9119</v>
      </c>
      <c r="AC1587">
        <v>46149.657152777778</v>
      </c>
      <c r="AD1587">
        <v>46149</v>
      </c>
      <c r="AE1587" t="s">
        <v>3938</v>
      </c>
      <c r="AG1587" t="s">
        <v>4854</v>
      </c>
      <c r="AH1587">
        <v>6108778494</v>
      </c>
      <c r="AI1587" t="s">
        <v>9120</v>
      </c>
      <c r="AM1587" t="s">
        <v>3925</v>
      </c>
      <c r="AN1587" t="s">
        <v>3926</v>
      </c>
      <c r="AO1587" t="s">
        <v>268</v>
      </c>
      <c r="AP1587" t="s">
        <v>330</v>
      </c>
      <c r="AQ1587" t="s">
        <v>3940</v>
      </c>
      <c r="AU1587" t="s">
        <v>4282</v>
      </c>
      <c r="AV1587" t="s">
        <v>4000</v>
      </c>
      <c r="AW1587" t="s">
        <v>320</v>
      </c>
      <c r="AX1587" t="s">
        <v>319</v>
      </c>
      <c r="AY1587" t="s">
        <v>254</v>
      </c>
      <c r="AZ1587" t="s">
        <v>230</v>
      </c>
      <c r="BA1587" t="s">
        <v>395</v>
      </c>
      <c r="BB1587" t="s">
        <v>380</v>
      </c>
      <c r="BC1587" t="s">
        <v>3927</v>
      </c>
      <c r="BD1587" t="s">
        <v>3927</v>
      </c>
      <c r="BE1587" t="s">
        <v>3927</v>
      </c>
      <c r="BF1587">
        <v>9</v>
      </c>
    </row>
    <row r="1588" spans="1:58" x14ac:dyDescent="0.3">
      <c r="A1588">
        <v>2026</v>
      </c>
      <c r="B1588">
        <v>202605</v>
      </c>
      <c r="C1588">
        <v>5</v>
      </c>
      <c r="D1588" s="14">
        <v>20001621365096</v>
      </c>
      <c r="E1588" t="s">
        <v>2810</v>
      </c>
      <c r="F1588" s="2">
        <v>46144.431793981479</v>
      </c>
      <c r="G1588" s="2">
        <v>46149</v>
      </c>
      <c r="I1588" t="s">
        <v>224</v>
      </c>
      <c r="J1588" t="s">
        <v>230</v>
      </c>
      <c r="L1588" t="s">
        <v>9121</v>
      </c>
      <c r="M1588" t="s">
        <v>309</v>
      </c>
      <c r="N1588" t="s">
        <v>297</v>
      </c>
      <c r="O1588" t="s">
        <v>283</v>
      </c>
      <c r="Q1588" t="s">
        <v>9122</v>
      </c>
      <c r="R1588" t="s">
        <v>2809</v>
      </c>
      <c r="S1588" t="s">
        <v>5138</v>
      </c>
      <c r="T1588" t="s">
        <v>5139</v>
      </c>
      <c r="U1588" t="s">
        <v>4008</v>
      </c>
      <c r="V1588" t="s">
        <v>980</v>
      </c>
      <c r="W1588" t="s">
        <v>245</v>
      </c>
      <c r="X1588" t="s">
        <v>387</v>
      </c>
      <c r="Z1588">
        <v>4</v>
      </c>
      <c r="AA1588" t="s">
        <v>3921</v>
      </c>
      <c r="AB1588" t="s">
        <v>9123</v>
      </c>
      <c r="AC1588">
        <v>46153.706782407404</v>
      </c>
      <c r="AD1588">
        <v>46153</v>
      </c>
      <c r="AE1588" t="s">
        <v>3938</v>
      </c>
      <c r="AG1588" t="s">
        <v>4870</v>
      </c>
      <c r="AH1588">
        <v>6108785381</v>
      </c>
      <c r="AI1588" t="s">
        <v>9124</v>
      </c>
      <c r="AM1588" t="s">
        <v>3925</v>
      </c>
      <c r="AN1588" t="s">
        <v>3926</v>
      </c>
      <c r="AO1588" t="s">
        <v>268</v>
      </c>
      <c r="AP1588" t="s">
        <v>330</v>
      </c>
      <c r="AQ1588" t="s">
        <v>3940</v>
      </c>
      <c r="AU1588" t="s">
        <v>4220</v>
      </c>
      <c r="AV1588" t="s">
        <v>4000</v>
      </c>
      <c r="AW1588" t="s">
        <v>447</v>
      </c>
      <c r="AX1588" t="s">
        <v>446</v>
      </c>
      <c r="AY1588" t="s">
        <v>253</v>
      </c>
      <c r="AZ1588" t="s">
        <v>230</v>
      </c>
      <c r="BA1588" t="s">
        <v>273</v>
      </c>
      <c r="BB1588" t="s">
        <v>380</v>
      </c>
      <c r="BC1588" t="s">
        <v>3927</v>
      </c>
      <c r="BD1588" t="s">
        <v>3927</v>
      </c>
      <c r="BE1588" t="s">
        <v>3927</v>
      </c>
      <c r="BF1588">
        <v>9</v>
      </c>
    </row>
    <row r="1589" spans="1:58" x14ac:dyDescent="0.3">
      <c r="A1589">
        <v>2026</v>
      </c>
      <c r="B1589">
        <v>202605</v>
      </c>
      <c r="C1589">
        <v>5</v>
      </c>
      <c r="D1589" s="14">
        <v>20001621364776</v>
      </c>
      <c r="E1589" t="s">
        <v>2810</v>
      </c>
      <c r="F1589" s="2">
        <v>46144.463958333334</v>
      </c>
      <c r="G1589" s="2">
        <v>46146</v>
      </c>
      <c r="I1589" t="s">
        <v>224</v>
      </c>
      <c r="J1589" t="s">
        <v>230</v>
      </c>
      <c r="L1589" t="s">
        <v>3258</v>
      </c>
      <c r="M1589" t="s">
        <v>1045</v>
      </c>
      <c r="N1589" t="s">
        <v>1040</v>
      </c>
      <c r="O1589" t="s">
        <v>257</v>
      </c>
      <c r="Q1589" t="s">
        <v>9125</v>
      </c>
      <c r="R1589" t="s">
        <v>2809</v>
      </c>
      <c r="S1589" t="s">
        <v>6720</v>
      </c>
      <c r="T1589" t="s">
        <v>6721</v>
      </c>
      <c r="U1589" t="s">
        <v>4796</v>
      </c>
      <c r="V1589" t="s">
        <v>2024</v>
      </c>
      <c r="W1589" t="s">
        <v>245</v>
      </c>
      <c r="X1589" t="s">
        <v>387</v>
      </c>
      <c r="Z1589">
        <v>4</v>
      </c>
      <c r="AA1589" t="s">
        <v>3921</v>
      </c>
      <c r="AB1589" t="s">
        <v>9126</v>
      </c>
      <c r="AC1589">
        <v>46150.849872685183</v>
      </c>
      <c r="AD1589">
        <v>46150</v>
      </c>
      <c r="AE1589" t="s">
        <v>3938</v>
      </c>
      <c r="AG1589" t="s">
        <v>6701</v>
      </c>
      <c r="AH1589">
        <v>6057009126</v>
      </c>
      <c r="AI1589" t="s">
        <v>9127</v>
      </c>
      <c r="AM1589" t="s">
        <v>3925</v>
      </c>
      <c r="AN1589" t="s">
        <v>3926</v>
      </c>
      <c r="AO1589" t="s">
        <v>268</v>
      </c>
      <c r="AP1589" t="s">
        <v>304</v>
      </c>
      <c r="AQ1589" t="s">
        <v>3940</v>
      </c>
      <c r="AU1589" t="s">
        <v>4149</v>
      </c>
      <c r="AV1589" t="s">
        <v>4000</v>
      </c>
      <c r="AW1589" t="s">
        <v>447</v>
      </c>
      <c r="AX1589" t="s">
        <v>446</v>
      </c>
      <c r="AY1589" t="s">
        <v>253</v>
      </c>
      <c r="AZ1589" t="s">
        <v>230</v>
      </c>
      <c r="BA1589" t="s">
        <v>273</v>
      </c>
      <c r="BB1589" t="s">
        <v>380</v>
      </c>
      <c r="BC1589" t="s">
        <v>3927</v>
      </c>
      <c r="BD1589" t="s">
        <v>3927</v>
      </c>
      <c r="BE1589" t="s">
        <v>3927</v>
      </c>
      <c r="BF1589">
        <v>16</v>
      </c>
    </row>
    <row r="1590" spans="1:58" x14ac:dyDescent="0.3">
      <c r="A1590">
        <v>2026</v>
      </c>
      <c r="B1590">
        <v>202605</v>
      </c>
      <c r="C1590">
        <v>5</v>
      </c>
      <c r="D1590" s="14">
        <v>20001621363551</v>
      </c>
      <c r="E1590" t="s">
        <v>2810</v>
      </c>
      <c r="F1590" s="2">
        <v>46144.451747685183</v>
      </c>
      <c r="G1590" s="2">
        <v>46146</v>
      </c>
      <c r="I1590" t="s">
        <v>224</v>
      </c>
      <c r="J1590" t="s">
        <v>230</v>
      </c>
      <c r="L1590" t="s">
        <v>3367</v>
      </c>
      <c r="M1590" t="s">
        <v>309</v>
      </c>
      <c r="N1590" t="s">
        <v>297</v>
      </c>
      <c r="O1590" t="s">
        <v>283</v>
      </c>
      <c r="Q1590" t="s">
        <v>9128</v>
      </c>
      <c r="R1590" t="s">
        <v>2809</v>
      </c>
      <c r="S1590" t="s">
        <v>5693</v>
      </c>
      <c r="T1590" t="s">
        <v>5694</v>
      </c>
      <c r="U1590" t="s">
        <v>3034</v>
      </c>
      <c r="V1590" t="s">
        <v>647</v>
      </c>
      <c r="W1590" t="s">
        <v>245</v>
      </c>
      <c r="X1590" t="s">
        <v>225</v>
      </c>
      <c r="Z1590">
        <v>2</v>
      </c>
      <c r="AA1590" t="s">
        <v>3921</v>
      </c>
      <c r="AB1590" t="s">
        <v>4668</v>
      </c>
      <c r="AC1590">
        <v>46148.681620370371</v>
      </c>
      <c r="AD1590">
        <v>46148</v>
      </c>
      <c r="AE1590" t="s">
        <v>3938</v>
      </c>
      <c r="AG1590" t="s">
        <v>5111</v>
      </c>
      <c r="AH1590">
        <v>6108772568</v>
      </c>
      <c r="AI1590" t="s">
        <v>9129</v>
      </c>
      <c r="AM1590" t="s">
        <v>3925</v>
      </c>
      <c r="AN1590" t="s">
        <v>3926</v>
      </c>
      <c r="AO1590" t="s">
        <v>268</v>
      </c>
      <c r="AP1590" t="s">
        <v>304</v>
      </c>
      <c r="AQ1590" t="s">
        <v>3940</v>
      </c>
      <c r="AU1590" t="s">
        <v>4282</v>
      </c>
      <c r="AV1590" t="s">
        <v>4000</v>
      </c>
      <c r="AW1590" t="s">
        <v>227</v>
      </c>
      <c r="AX1590" t="s">
        <v>226</v>
      </c>
      <c r="AY1590" t="s">
        <v>254</v>
      </c>
      <c r="AZ1590" t="s">
        <v>230</v>
      </c>
      <c r="BA1590" t="s">
        <v>395</v>
      </c>
      <c r="BB1590" t="s">
        <v>380</v>
      </c>
      <c r="BC1590" t="s">
        <v>3927</v>
      </c>
      <c r="BD1590" t="s">
        <v>3927</v>
      </c>
      <c r="BE1590" t="s">
        <v>3927</v>
      </c>
      <c r="BF1590">
        <v>9</v>
      </c>
    </row>
    <row r="1591" spans="1:58" x14ac:dyDescent="0.3">
      <c r="A1591">
        <v>2026</v>
      </c>
      <c r="B1591">
        <v>202605</v>
      </c>
      <c r="C1591">
        <v>5</v>
      </c>
      <c r="D1591" s="14">
        <v>20001621361929</v>
      </c>
      <c r="E1591" t="s">
        <v>2810</v>
      </c>
      <c r="F1591" s="2">
        <v>46144.420347222222</v>
      </c>
      <c r="G1591" s="2">
        <v>46146</v>
      </c>
      <c r="I1591" t="s">
        <v>224</v>
      </c>
      <c r="J1591" t="s">
        <v>230</v>
      </c>
      <c r="L1591" t="s">
        <v>2932</v>
      </c>
      <c r="M1591" t="s">
        <v>1949</v>
      </c>
      <c r="N1591" t="s">
        <v>322</v>
      </c>
      <c r="O1591" t="s">
        <v>331</v>
      </c>
      <c r="Q1591" t="s">
        <v>9130</v>
      </c>
      <c r="R1591" t="s">
        <v>2809</v>
      </c>
      <c r="S1591" t="s">
        <v>5326</v>
      </c>
      <c r="T1591" t="s">
        <v>5327</v>
      </c>
      <c r="U1591" t="s">
        <v>3034</v>
      </c>
      <c r="V1591" t="s">
        <v>647</v>
      </c>
      <c r="W1591" t="s">
        <v>245</v>
      </c>
      <c r="X1591" t="s">
        <v>387</v>
      </c>
      <c r="Z1591">
        <v>2</v>
      </c>
      <c r="AA1591" t="s">
        <v>3921</v>
      </c>
      <c r="AB1591" t="s">
        <v>8979</v>
      </c>
      <c r="AC1591">
        <v>46148.681620370371</v>
      </c>
      <c r="AD1591">
        <v>46148</v>
      </c>
      <c r="AE1591" t="s">
        <v>3938</v>
      </c>
      <c r="AG1591" t="s">
        <v>5111</v>
      </c>
      <c r="AH1591">
        <v>6035713880</v>
      </c>
      <c r="AI1591" t="s">
        <v>9131</v>
      </c>
      <c r="AM1591" t="s">
        <v>3925</v>
      </c>
      <c r="AN1591" t="s">
        <v>3926</v>
      </c>
      <c r="AO1591" t="s">
        <v>268</v>
      </c>
      <c r="AP1591" t="s">
        <v>386</v>
      </c>
      <c r="AQ1591" t="s">
        <v>3940</v>
      </c>
      <c r="AU1591" t="s">
        <v>4282</v>
      </c>
      <c r="AV1591" t="s">
        <v>4000</v>
      </c>
      <c r="AW1591" t="s">
        <v>447</v>
      </c>
      <c r="AX1591" t="s">
        <v>446</v>
      </c>
      <c r="AY1591" t="s">
        <v>253</v>
      </c>
      <c r="AZ1591" t="s">
        <v>230</v>
      </c>
      <c r="BA1591" t="s">
        <v>273</v>
      </c>
      <c r="BB1591" t="s">
        <v>380</v>
      </c>
      <c r="BC1591" t="s">
        <v>3927</v>
      </c>
      <c r="BD1591" t="s">
        <v>3927</v>
      </c>
      <c r="BE1591" t="s">
        <v>3927</v>
      </c>
      <c r="BF1591">
        <v>12</v>
      </c>
    </row>
    <row r="1592" spans="1:58" x14ac:dyDescent="0.3">
      <c r="A1592">
        <v>2026</v>
      </c>
      <c r="B1592">
        <v>202605</v>
      </c>
      <c r="C1592">
        <v>5</v>
      </c>
      <c r="D1592" s="14">
        <v>20001621359514</v>
      </c>
      <c r="E1592" t="s">
        <v>2810</v>
      </c>
      <c r="F1592" s="2">
        <v>46144.616759259261</v>
      </c>
      <c r="G1592" s="2">
        <v>46146</v>
      </c>
      <c r="I1592" t="s">
        <v>224</v>
      </c>
      <c r="J1592" t="s">
        <v>230</v>
      </c>
      <c r="L1592" t="s">
        <v>9132</v>
      </c>
      <c r="M1592" t="s">
        <v>309</v>
      </c>
      <c r="N1592" t="s">
        <v>297</v>
      </c>
      <c r="O1592" t="s">
        <v>283</v>
      </c>
      <c r="Q1592" t="s">
        <v>9133</v>
      </c>
      <c r="R1592" t="s">
        <v>2809</v>
      </c>
      <c r="S1592" t="s">
        <v>4807</v>
      </c>
      <c r="T1592" t="s">
        <v>4808</v>
      </c>
      <c r="U1592" t="s">
        <v>3034</v>
      </c>
      <c r="V1592" t="s">
        <v>4809</v>
      </c>
      <c r="W1592" t="s">
        <v>245</v>
      </c>
      <c r="X1592" t="s">
        <v>225</v>
      </c>
      <c r="Z1592">
        <v>0</v>
      </c>
      <c r="AA1592" t="s">
        <v>3921</v>
      </c>
      <c r="AB1592" t="s">
        <v>4810</v>
      </c>
      <c r="AC1592">
        <v>46147.474293981482</v>
      </c>
      <c r="AD1592">
        <v>46146</v>
      </c>
      <c r="AE1592" t="s">
        <v>4811</v>
      </c>
      <c r="AG1592" t="s">
        <v>4812</v>
      </c>
      <c r="AH1592">
        <v>6108811769</v>
      </c>
      <c r="AI1592" t="s">
        <v>9134</v>
      </c>
      <c r="AM1592" t="s">
        <v>3925</v>
      </c>
      <c r="AN1592" t="s">
        <v>3926</v>
      </c>
      <c r="AO1592" t="s">
        <v>4814</v>
      </c>
      <c r="AP1592" t="s">
        <v>386</v>
      </c>
      <c r="AQ1592" t="s">
        <v>4815</v>
      </c>
      <c r="AU1592" t="s">
        <v>8271</v>
      </c>
      <c r="AV1592" t="s">
        <v>4817</v>
      </c>
      <c r="AW1592" t="s">
        <v>320</v>
      </c>
      <c r="AX1592" t="s">
        <v>319</v>
      </c>
      <c r="AY1592" t="s">
        <v>254</v>
      </c>
      <c r="AZ1592" t="s">
        <v>230</v>
      </c>
      <c r="BA1592" t="s">
        <v>395</v>
      </c>
      <c r="BB1592" t="s">
        <v>380</v>
      </c>
      <c r="BC1592" t="s">
        <v>3927</v>
      </c>
      <c r="BD1592" t="s">
        <v>3927</v>
      </c>
      <c r="BE1592" t="s">
        <v>3927</v>
      </c>
      <c r="BF1592">
        <v>9</v>
      </c>
    </row>
    <row r="1593" spans="1:58" x14ac:dyDescent="0.3">
      <c r="A1593">
        <v>2026</v>
      </c>
      <c r="B1593">
        <v>202605</v>
      </c>
      <c r="C1593">
        <v>5</v>
      </c>
      <c r="D1593" s="14">
        <v>20001621356823</v>
      </c>
      <c r="E1593" t="s">
        <v>2810</v>
      </c>
      <c r="F1593" s="2">
        <v>46144.814270833333</v>
      </c>
      <c r="G1593" s="2">
        <v>46146</v>
      </c>
      <c r="I1593" t="s">
        <v>224</v>
      </c>
      <c r="J1593" t="s">
        <v>230</v>
      </c>
      <c r="L1593" t="s">
        <v>9135</v>
      </c>
      <c r="M1593" t="s">
        <v>809</v>
      </c>
      <c r="N1593" t="s">
        <v>237</v>
      </c>
      <c r="O1593" t="s">
        <v>257</v>
      </c>
      <c r="Q1593" t="s">
        <v>9136</v>
      </c>
      <c r="R1593" t="s">
        <v>2809</v>
      </c>
      <c r="S1593" t="s">
        <v>4807</v>
      </c>
      <c r="T1593" t="s">
        <v>4808</v>
      </c>
      <c r="U1593" t="s">
        <v>3034</v>
      </c>
      <c r="V1593" t="s">
        <v>4809</v>
      </c>
      <c r="W1593" t="s">
        <v>245</v>
      </c>
      <c r="X1593" t="s">
        <v>225</v>
      </c>
      <c r="Z1593">
        <v>0</v>
      </c>
      <c r="AA1593" t="s">
        <v>3921</v>
      </c>
      <c r="AB1593" t="s">
        <v>4810</v>
      </c>
      <c r="AC1593">
        <v>46147.474293981482</v>
      </c>
      <c r="AD1593">
        <v>46146</v>
      </c>
      <c r="AE1593" t="s">
        <v>4811</v>
      </c>
      <c r="AG1593" t="s">
        <v>4812</v>
      </c>
      <c r="AH1593">
        <v>6108820789</v>
      </c>
      <c r="AI1593" t="s">
        <v>9137</v>
      </c>
      <c r="AM1593" t="s">
        <v>3925</v>
      </c>
      <c r="AN1593" t="s">
        <v>3926</v>
      </c>
      <c r="AO1593" t="s">
        <v>4814</v>
      </c>
      <c r="AP1593" t="s">
        <v>693</v>
      </c>
      <c r="AQ1593" t="s">
        <v>4815</v>
      </c>
      <c r="AU1593" t="s">
        <v>8271</v>
      </c>
      <c r="AV1593" t="s">
        <v>4817</v>
      </c>
      <c r="AW1593" t="s">
        <v>320</v>
      </c>
      <c r="AX1593" t="s">
        <v>319</v>
      </c>
      <c r="AY1593" t="s">
        <v>254</v>
      </c>
      <c r="AZ1593" t="s">
        <v>230</v>
      </c>
      <c r="BA1593" t="s">
        <v>395</v>
      </c>
      <c r="BB1593" t="s">
        <v>380</v>
      </c>
      <c r="BC1593" t="s">
        <v>3927</v>
      </c>
      <c r="BD1593" t="s">
        <v>3927</v>
      </c>
      <c r="BE1593" t="s">
        <v>3927</v>
      </c>
      <c r="BF1593">
        <v>9</v>
      </c>
    </row>
    <row r="1594" spans="1:58" x14ac:dyDescent="0.3">
      <c r="A1594">
        <v>2026</v>
      </c>
      <c r="B1594">
        <v>202605</v>
      </c>
      <c r="C1594">
        <v>5</v>
      </c>
      <c r="D1594" s="14">
        <v>20001621356471</v>
      </c>
      <c r="E1594" t="s">
        <v>2810</v>
      </c>
      <c r="F1594" s="2">
        <v>46144.58384259259</v>
      </c>
      <c r="G1594" s="2">
        <v>46149</v>
      </c>
      <c r="I1594" t="s">
        <v>224</v>
      </c>
      <c r="J1594" t="s">
        <v>230</v>
      </c>
      <c r="M1594" t="s">
        <v>694</v>
      </c>
      <c r="N1594" t="s">
        <v>322</v>
      </c>
      <c r="O1594" t="s">
        <v>331</v>
      </c>
      <c r="Q1594" t="s">
        <v>9138</v>
      </c>
      <c r="R1594" t="s">
        <v>2809</v>
      </c>
      <c r="S1594" t="s">
        <v>4807</v>
      </c>
      <c r="T1594" t="s">
        <v>4808</v>
      </c>
      <c r="U1594" t="s">
        <v>3034</v>
      </c>
      <c r="V1594" t="s">
        <v>4809</v>
      </c>
      <c r="W1594" t="s">
        <v>245</v>
      </c>
      <c r="X1594" t="s">
        <v>387</v>
      </c>
      <c r="Z1594">
        <v>0</v>
      </c>
      <c r="AA1594" t="s">
        <v>3921</v>
      </c>
      <c r="AB1594" t="s">
        <v>4810</v>
      </c>
      <c r="AC1594">
        <v>46150.776493055557</v>
      </c>
      <c r="AD1594">
        <v>46149</v>
      </c>
      <c r="AE1594" t="s">
        <v>4811</v>
      </c>
      <c r="AG1594" t="s">
        <v>4812</v>
      </c>
      <c r="AH1594">
        <v>6108746727</v>
      </c>
      <c r="AI1594" t="s">
        <v>9139</v>
      </c>
      <c r="AM1594" t="s">
        <v>3925</v>
      </c>
      <c r="AN1594" t="s">
        <v>3926</v>
      </c>
      <c r="AO1594" t="s">
        <v>4814</v>
      </c>
      <c r="AP1594" t="s">
        <v>386</v>
      </c>
      <c r="AQ1594" t="s">
        <v>4815</v>
      </c>
      <c r="AU1594" t="s">
        <v>5728</v>
      </c>
      <c r="AV1594" t="s">
        <v>4817</v>
      </c>
      <c r="AW1594" t="s">
        <v>389</v>
      </c>
      <c r="AX1594" t="s">
        <v>388</v>
      </c>
      <c r="AY1594" t="s">
        <v>253</v>
      </c>
      <c r="AZ1594" t="s">
        <v>230</v>
      </c>
      <c r="BA1594" t="s">
        <v>395</v>
      </c>
      <c r="BB1594" t="s">
        <v>380</v>
      </c>
      <c r="BC1594" t="s">
        <v>3927</v>
      </c>
      <c r="BD1594" t="s">
        <v>3927</v>
      </c>
      <c r="BE1594" t="s">
        <v>3927</v>
      </c>
      <c r="BF1594">
        <v>9</v>
      </c>
    </row>
    <row r="1595" spans="1:58" x14ac:dyDescent="0.3">
      <c r="A1595">
        <v>2026</v>
      </c>
      <c r="B1595">
        <v>202605</v>
      </c>
      <c r="C1595">
        <v>5</v>
      </c>
      <c r="D1595" s="14">
        <v>20001621356230</v>
      </c>
      <c r="E1595" t="s">
        <v>2810</v>
      </c>
      <c r="F1595" s="2">
        <v>46144.492175925923</v>
      </c>
      <c r="G1595" s="2">
        <v>46146</v>
      </c>
      <c r="I1595" t="s">
        <v>224</v>
      </c>
      <c r="J1595" t="s">
        <v>230</v>
      </c>
      <c r="L1595" t="s">
        <v>9140</v>
      </c>
      <c r="M1595" t="s">
        <v>1117</v>
      </c>
      <c r="N1595" t="s">
        <v>752</v>
      </c>
      <c r="O1595" t="s">
        <v>623</v>
      </c>
      <c r="Q1595" t="s">
        <v>9141</v>
      </c>
      <c r="R1595" t="s">
        <v>2809</v>
      </c>
      <c r="S1595" t="s">
        <v>4807</v>
      </c>
      <c r="T1595" t="s">
        <v>4808</v>
      </c>
      <c r="U1595" t="s">
        <v>3034</v>
      </c>
      <c r="V1595" t="s">
        <v>4809</v>
      </c>
      <c r="W1595" t="s">
        <v>245</v>
      </c>
      <c r="X1595" t="s">
        <v>225</v>
      </c>
      <c r="Z1595">
        <v>0</v>
      </c>
      <c r="AA1595" t="s">
        <v>3921</v>
      </c>
      <c r="AB1595" t="s">
        <v>4810</v>
      </c>
      <c r="AC1595">
        <v>46147.474293981482</v>
      </c>
      <c r="AD1595">
        <v>46146</v>
      </c>
      <c r="AE1595" t="s">
        <v>4811</v>
      </c>
      <c r="AG1595" t="s">
        <v>4812</v>
      </c>
      <c r="AH1595">
        <v>6108746689</v>
      </c>
      <c r="AI1595" t="s">
        <v>9142</v>
      </c>
      <c r="AM1595" t="s">
        <v>3925</v>
      </c>
      <c r="AN1595" t="s">
        <v>3926</v>
      </c>
      <c r="AO1595" t="s">
        <v>4814</v>
      </c>
      <c r="AP1595" t="s">
        <v>249</v>
      </c>
      <c r="AQ1595" t="s">
        <v>4815</v>
      </c>
      <c r="AU1595" t="s">
        <v>8271</v>
      </c>
      <c r="AV1595" t="s">
        <v>4817</v>
      </c>
      <c r="AW1595" t="s">
        <v>320</v>
      </c>
      <c r="AX1595" t="s">
        <v>319</v>
      </c>
      <c r="AY1595" t="s">
        <v>254</v>
      </c>
      <c r="AZ1595" t="s">
        <v>230</v>
      </c>
      <c r="BA1595" t="s">
        <v>395</v>
      </c>
      <c r="BB1595" t="s">
        <v>380</v>
      </c>
      <c r="BC1595" t="s">
        <v>3927</v>
      </c>
      <c r="BD1595" t="s">
        <v>3927</v>
      </c>
      <c r="BE1595" t="s">
        <v>3927</v>
      </c>
      <c r="BF1595">
        <v>9</v>
      </c>
    </row>
    <row r="1596" spans="1:58" x14ac:dyDescent="0.3">
      <c r="A1596">
        <v>2026</v>
      </c>
      <c r="B1596">
        <v>202605</v>
      </c>
      <c r="C1596">
        <v>5</v>
      </c>
      <c r="D1596" s="14">
        <v>20001621354754</v>
      </c>
      <c r="E1596" t="s">
        <v>2810</v>
      </c>
      <c r="F1596" s="2">
        <v>46144.750856481478</v>
      </c>
      <c r="G1596" s="2">
        <v>46147</v>
      </c>
      <c r="I1596" t="s">
        <v>224</v>
      </c>
      <c r="J1596" t="s">
        <v>230</v>
      </c>
      <c r="L1596" t="s">
        <v>9143</v>
      </c>
      <c r="M1596" t="s">
        <v>309</v>
      </c>
      <c r="N1596" t="s">
        <v>297</v>
      </c>
      <c r="O1596" t="s">
        <v>283</v>
      </c>
      <c r="Q1596" t="s">
        <v>9144</v>
      </c>
      <c r="R1596" t="s">
        <v>2809</v>
      </c>
      <c r="S1596" t="s">
        <v>4807</v>
      </c>
      <c r="T1596" t="s">
        <v>4808</v>
      </c>
      <c r="U1596" t="s">
        <v>3034</v>
      </c>
      <c r="V1596" t="s">
        <v>4809</v>
      </c>
      <c r="W1596" t="s">
        <v>245</v>
      </c>
      <c r="X1596" t="s">
        <v>225</v>
      </c>
      <c r="Z1596">
        <v>0</v>
      </c>
      <c r="AA1596" t="s">
        <v>3921</v>
      </c>
      <c r="AB1596" t="s">
        <v>4810</v>
      </c>
      <c r="AC1596">
        <v>46148.655300925922</v>
      </c>
      <c r="AD1596">
        <v>46147</v>
      </c>
      <c r="AE1596" t="s">
        <v>4811</v>
      </c>
      <c r="AG1596" t="s">
        <v>4812</v>
      </c>
      <c r="AH1596">
        <v>6108823770</v>
      </c>
      <c r="AI1596" t="s">
        <v>9145</v>
      </c>
      <c r="AM1596" t="s">
        <v>3925</v>
      </c>
      <c r="AN1596" t="s">
        <v>3926</v>
      </c>
      <c r="AO1596" t="s">
        <v>4814</v>
      </c>
      <c r="AP1596" t="s">
        <v>330</v>
      </c>
      <c r="AQ1596" t="s">
        <v>4815</v>
      </c>
      <c r="AU1596" t="s">
        <v>7260</v>
      </c>
      <c r="AV1596" t="s">
        <v>4817</v>
      </c>
      <c r="AW1596" t="s">
        <v>320</v>
      </c>
      <c r="AX1596" t="s">
        <v>319</v>
      </c>
      <c r="AY1596" t="s">
        <v>254</v>
      </c>
      <c r="AZ1596" t="s">
        <v>230</v>
      </c>
      <c r="BA1596" t="s">
        <v>395</v>
      </c>
      <c r="BB1596" t="s">
        <v>380</v>
      </c>
      <c r="BC1596" t="s">
        <v>3927</v>
      </c>
      <c r="BD1596" t="s">
        <v>3927</v>
      </c>
      <c r="BE1596" t="s">
        <v>3927</v>
      </c>
      <c r="BF1596">
        <v>9</v>
      </c>
    </row>
    <row r="1597" spans="1:58" x14ac:dyDescent="0.3">
      <c r="A1597">
        <v>2026</v>
      </c>
      <c r="B1597">
        <v>202605</v>
      </c>
      <c r="C1597">
        <v>5</v>
      </c>
      <c r="D1597" s="14">
        <v>20001621354690</v>
      </c>
      <c r="E1597" t="s">
        <v>2810</v>
      </c>
      <c r="F1597" s="2">
        <v>46144.697418981479</v>
      </c>
      <c r="G1597" s="2">
        <v>46146</v>
      </c>
      <c r="I1597" t="s">
        <v>224</v>
      </c>
      <c r="J1597" t="s">
        <v>230</v>
      </c>
      <c r="L1597" t="s">
        <v>9146</v>
      </c>
      <c r="M1597" t="s">
        <v>902</v>
      </c>
      <c r="N1597" t="s">
        <v>752</v>
      </c>
      <c r="O1597" t="s">
        <v>623</v>
      </c>
      <c r="Q1597" t="s">
        <v>9147</v>
      </c>
      <c r="R1597" t="s">
        <v>2809</v>
      </c>
      <c r="S1597" t="s">
        <v>4807</v>
      </c>
      <c r="T1597" t="s">
        <v>4808</v>
      </c>
      <c r="U1597" t="s">
        <v>3034</v>
      </c>
      <c r="V1597" t="s">
        <v>4809</v>
      </c>
      <c r="W1597" t="s">
        <v>245</v>
      </c>
      <c r="X1597" t="s">
        <v>225</v>
      </c>
      <c r="Z1597">
        <v>0</v>
      </c>
      <c r="AA1597" t="s">
        <v>3921</v>
      </c>
      <c r="AB1597" t="s">
        <v>4810</v>
      </c>
      <c r="AC1597">
        <v>46147.474293981482</v>
      </c>
      <c r="AD1597">
        <v>46146</v>
      </c>
      <c r="AE1597" t="s">
        <v>4811</v>
      </c>
      <c r="AG1597" t="s">
        <v>4812</v>
      </c>
      <c r="AH1597">
        <v>6108823747</v>
      </c>
      <c r="AI1597" t="s">
        <v>9148</v>
      </c>
      <c r="AM1597" t="s">
        <v>3925</v>
      </c>
      <c r="AN1597" t="s">
        <v>3926</v>
      </c>
      <c r="AO1597" t="s">
        <v>4814</v>
      </c>
      <c r="AP1597" t="s">
        <v>330</v>
      </c>
      <c r="AQ1597" t="s">
        <v>4815</v>
      </c>
      <c r="AU1597" t="s">
        <v>8271</v>
      </c>
      <c r="AV1597" t="s">
        <v>4817</v>
      </c>
      <c r="AW1597" t="s">
        <v>320</v>
      </c>
      <c r="AX1597" t="s">
        <v>319</v>
      </c>
      <c r="AY1597" t="s">
        <v>254</v>
      </c>
      <c r="AZ1597" t="s">
        <v>230</v>
      </c>
      <c r="BA1597" t="s">
        <v>395</v>
      </c>
      <c r="BB1597" t="s">
        <v>380</v>
      </c>
      <c r="BC1597" t="s">
        <v>3927</v>
      </c>
      <c r="BD1597" t="s">
        <v>3927</v>
      </c>
      <c r="BE1597" t="s">
        <v>3927</v>
      </c>
      <c r="BF1597">
        <v>9</v>
      </c>
    </row>
    <row r="1598" spans="1:58" x14ac:dyDescent="0.3">
      <c r="A1598">
        <v>2026</v>
      </c>
      <c r="B1598">
        <v>202605</v>
      </c>
      <c r="C1598">
        <v>5</v>
      </c>
      <c r="D1598" s="14">
        <v>20001621351807</v>
      </c>
      <c r="E1598" t="s">
        <v>2810</v>
      </c>
      <c r="F1598" s="2">
        <v>46144.774525462963</v>
      </c>
      <c r="G1598" s="2">
        <v>46146</v>
      </c>
      <c r="I1598" t="s">
        <v>224</v>
      </c>
      <c r="J1598" t="s">
        <v>230</v>
      </c>
      <c r="M1598" t="s">
        <v>2104</v>
      </c>
      <c r="N1598" t="s">
        <v>2097</v>
      </c>
      <c r="O1598" t="s">
        <v>331</v>
      </c>
      <c r="Q1598" t="s">
        <v>9149</v>
      </c>
      <c r="R1598" t="s">
        <v>2809</v>
      </c>
      <c r="S1598" t="s">
        <v>4807</v>
      </c>
      <c r="T1598" t="s">
        <v>4808</v>
      </c>
      <c r="U1598" t="s">
        <v>3034</v>
      </c>
      <c r="V1598" t="s">
        <v>4809</v>
      </c>
      <c r="W1598" t="s">
        <v>245</v>
      </c>
      <c r="X1598" t="s">
        <v>387</v>
      </c>
      <c r="Z1598">
        <v>0</v>
      </c>
      <c r="AA1598" t="s">
        <v>3921</v>
      </c>
      <c r="AB1598" t="s">
        <v>4810</v>
      </c>
      <c r="AC1598">
        <v>46147.474293981482</v>
      </c>
      <c r="AD1598">
        <v>46146</v>
      </c>
      <c r="AE1598" t="s">
        <v>4811</v>
      </c>
      <c r="AG1598" t="s">
        <v>4812</v>
      </c>
      <c r="AH1598">
        <v>6108804840</v>
      </c>
      <c r="AI1598" t="s">
        <v>9150</v>
      </c>
      <c r="AM1598" t="s">
        <v>3925</v>
      </c>
      <c r="AN1598" t="s">
        <v>3926</v>
      </c>
      <c r="AO1598" t="s">
        <v>4814</v>
      </c>
      <c r="AP1598" t="s">
        <v>249</v>
      </c>
      <c r="AQ1598" t="s">
        <v>4815</v>
      </c>
      <c r="AU1598" t="s">
        <v>8271</v>
      </c>
      <c r="AV1598" t="s">
        <v>4817</v>
      </c>
      <c r="AW1598" t="s">
        <v>389</v>
      </c>
      <c r="AX1598" t="s">
        <v>388</v>
      </c>
      <c r="AY1598" t="s">
        <v>253</v>
      </c>
      <c r="AZ1598" t="s">
        <v>230</v>
      </c>
      <c r="BA1598" t="s">
        <v>395</v>
      </c>
      <c r="BB1598" t="s">
        <v>380</v>
      </c>
      <c r="BC1598" t="s">
        <v>3927</v>
      </c>
      <c r="BD1598" t="s">
        <v>3927</v>
      </c>
      <c r="BE1598" t="s">
        <v>3927</v>
      </c>
      <c r="BF1598">
        <v>9</v>
      </c>
    </row>
    <row r="1599" spans="1:58" x14ac:dyDescent="0.3">
      <c r="A1599">
        <v>2026</v>
      </c>
      <c r="B1599">
        <v>202605</v>
      </c>
      <c r="C1599">
        <v>5</v>
      </c>
      <c r="D1599" s="14">
        <v>20001621351292</v>
      </c>
      <c r="E1599" t="s">
        <v>2810</v>
      </c>
      <c r="F1599" s="2">
        <v>46144.491574074076</v>
      </c>
      <c r="G1599" s="2">
        <v>46144</v>
      </c>
      <c r="I1599" t="s">
        <v>224</v>
      </c>
      <c r="J1599" t="s">
        <v>230</v>
      </c>
      <c r="L1599" t="s">
        <v>9151</v>
      </c>
      <c r="M1599" t="s">
        <v>1336</v>
      </c>
      <c r="N1599" t="s">
        <v>546</v>
      </c>
      <c r="O1599" t="s">
        <v>554</v>
      </c>
      <c r="Q1599" t="s">
        <v>9152</v>
      </c>
      <c r="R1599" t="s">
        <v>2809</v>
      </c>
      <c r="S1599" t="s">
        <v>4807</v>
      </c>
      <c r="T1599" t="s">
        <v>4808</v>
      </c>
      <c r="U1599" t="s">
        <v>3034</v>
      </c>
      <c r="V1599" t="s">
        <v>4809</v>
      </c>
      <c r="W1599" t="s">
        <v>245</v>
      </c>
      <c r="X1599" t="s">
        <v>225</v>
      </c>
      <c r="Z1599">
        <v>0</v>
      </c>
      <c r="AA1599" t="s">
        <v>3921</v>
      </c>
      <c r="AB1599" t="s">
        <v>4810</v>
      </c>
      <c r="AC1599">
        <v>46146.59783564815</v>
      </c>
      <c r="AD1599">
        <v>46144</v>
      </c>
      <c r="AE1599" t="s">
        <v>4811</v>
      </c>
      <c r="AG1599" t="s">
        <v>4812</v>
      </c>
      <c r="AH1599">
        <v>6108804754</v>
      </c>
      <c r="AI1599" t="s">
        <v>9153</v>
      </c>
      <c r="AM1599" t="s">
        <v>3925</v>
      </c>
      <c r="AN1599" t="s">
        <v>3926</v>
      </c>
      <c r="AO1599" t="s">
        <v>4814</v>
      </c>
      <c r="AP1599" t="s">
        <v>304</v>
      </c>
      <c r="AQ1599" t="s">
        <v>4815</v>
      </c>
      <c r="AU1599" t="s">
        <v>9154</v>
      </c>
      <c r="AV1599" t="s">
        <v>4817</v>
      </c>
      <c r="AW1599" t="s">
        <v>320</v>
      </c>
      <c r="AX1599" t="s">
        <v>319</v>
      </c>
      <c r="AY1599" t="s">
        <v>254</v>
      </c>
      <c r="AZ1599" t="s">
        <v>230</v>
      </c>
      <c r="BA1599" t="s">
        <v>273</v>
      </c>
      <c r="BB1599" t="s">
        <v>380</v>
      </c>
      <c r="BC1599" t="s">
        <v>3927</v>
      </c>
      <c r="BD1599" t="s">
        <v>3927</v>
      </c>
      <c r="BE1599" t="s">
        <v>3927</v>
      </c>
      <c r="BF1599">
        <v>9</v>
      </c>
    </row>
    <row r="1600" spans="1:58" x14ac:dyDescent="0.3">
      <c r="A1600">
        <v>2026</v>
      </c>
      <c r="B1600">
        <v>202605</v>
      </c>
      <c r="C1600">
        <v>5</v>
      </c>
      <c r="D1600" s="14">
        <v>20001621350655</v>
      </c>
      <c r="E1600" t="s">
        <v>2810</v>
      </c>
      <c r="F1600" s="2">
        <v>46144.658263888887</v>
      </c>
      <c r="G1600" s="2">
        <v>46145</v>
      </c>
      <c r="I1600" t="s">
        <v>224</v>
      </c>
      <c r="J1600" t="s">
        <v>230</v>
      </c>
      <c r="L1600" t="s">
        <v>9155</v>
      </c>
      <c r="M1600" t="s">
        <v>261</v>
      </c>
      <c r="N1600" t="s">
        <v>237</v>
      </c>
      <c r="O1600" t="s">
        <v>257</v>
      </c>
      <c r="Q1600" t="s">
        <v>9156</v>
      </c>
      <c r="R1600" t="s">
        <v>2809</v>
      </c>
      <c r="S1600" t="s">
        <v>4807</v>
      </c>
      <c r="T1600" t="s">
        <v>4808</v>
      </c>
      <c r="U1600" t="s">
        <v>3034</v>
      </c>
      <c r="V1600" t="s">
        <v>4809</v>
      </c>
      <c r="W1600" t="s">
        <v>245</v>
      </c>
      <c r="X1600" t="s">
        <v>225</v>
      </c>
      <c r="Z1600">
        <v>0</v>
      </c>
      <c r="AA1600" t="s">
        <v>3921</v>
      </c>
      <c r="AB1600" t="s">
        <v>4810</v>
      </c>
      <c r="AC1600">
        <v>46146.59783564815</v>
      </c>
      <c r="AD1600">
        <v>46145</v>
      </c>
      <c r="AE1600" t="s">
        <v>4811</v>
      </c>
      <c r="AG1600" t="s">
        <v>4812</v>
      </c>
      <c r="AH1600">
        <v>6108802874</v>
      </c>
      <c r="AI1600" t="s">
        <v>9157</v>
      </c>
      <c r="AM1600" t="s">
        <v>3925</v>
      </c>
      <c r="AN1600" t="s">
        <v>3926</v>
      </c>
      <c r="AO1600" t="s">
        <v>4814</v>
      </c>
      <c r="AP1600" t="s">
        <v>304</v>
      </c>
      <c r="AQ1600" t="s">
        <v>4815</v>
      </c>
      <c r="AU1600" t="s">
        <v>8464</v>
      </c>
      <c r="AV1600" t="s">
        <v>4817</v>
      </c>
      <c r="AW1600" t="s">
        <v>320</v>
      </c>
      <c r="AX1600" t="s">
        <v>319</v>
      </c>
      <c r="AY1600" t="s">
        <v>254</v>
      </c>
      <c r="AZ1600" t="s">
        <v>230</v>
      </c>
      <c r="BA1600" t="s">
        <v>395</v>
      </c>
      <c r="BB1600" t="s">
        <v>380</v>
      </c>
      <c r="BC1600" t="s">
        <v>3927</v>
      </c>
      <c r="BD1600" t="s">
        <v>3927</v>
      </c>
      <c r="BE1600" t="s">
        <v>3927</v>
      </c>
      <c r="BF1600">
        <v>9</v>
      </c>
    </row>
    <row r="1601" spans="1:58" x14ac:dyDescent="0.3">
      <c r="A1601">
        <v>2026</v>
      </c>
      <c r="B1601">
        <v>202605</v>
      </c>
      <c r="C1601">
        <v>5</v>
      </c>
      <c r="D1601" s="14">
        <v>20001621349972</v>
      </c>
      <c r="E1601" t="s">
        <v>2810</v>
      </c>
      <c r="F1601" s="2">
        <v>46144.410196759258</v>
      </c>
      <c r="G1601" s="2">
        <v>46147</v>
      </c>
      <c r="I1601" t="s">
        <v>224</v>
      </c>
      <c r="J1601" t="s">
        <v>230</v>
      </c>
      <c r="L1601" t="s">
        <v>9158</v>
      </c>
      <c r="M1601" t="s">
        <v>3958</v>
      </c>
      <c r="N1601" t="s">
        <v>353</v>
      </c>
      <c r="O1601" t="s">
        <v>283</v>
      </c>
      <c r="Q1601" t="s">
        <v>9159</v>
      </c>
      <c r="R1601" t="s">
        <v>2809</v>
      </c>
      <c r="S1601" t="s">
        <v>4807</v>
      </c>
      <c r="T1601" t="s">
        <v>4808</v>
      </c>
      <c r="U1601" t="s">
        <v>3034</v>
      </c>
      <c r="V1601" t="s">
        <v>4809</v>
      </c>
      <c r="W1601" t="s">
        <v>245</v>
      </c>
      <c r="X1601" t="s">
        <v>225</v>
      </c>
      <c r="Z1601">
        <v>0</v>
      </c>
      <c r="AA1601" t="s">
        <v>3921</v>
      </c>
      <c r="AB1601" t="s">
        <v>4810</v>
      </c>
      <c r="AC1601">
        <v>46148.655300925922</v>
      </c>
      <c r="AD1601">
        <v>46147</v>
      </c>
      <c r="AE1601" t="s">
        <v>4811</v>
      </c>
      <c r="AG1601" t="s">
        <v>4812</v>
      </c>
      <c r="AH1601">
        <v>6108802790</v>
      </c>
      <c r="AI1601" t="s">
        <v>9160</v>
      </c>
      <c r="AM1601" t="s">
        <v>3925</v>
      </c>
      <c r="AN1601" t="s">
        <v>3926</v>
      </c>
      <c r="AO1601" t="s">
        <v>4814</v>
      </c>
      <c r="AP1601" t="s">
        <v>249</v>
      </c>
      <c r="AQ1601" t="s">
        <v>4815</v>
      </c>
      <c r="AU1601" t="s">
        <v>7260</v>
      </c>
      <c r="AV1601" t="s">
        <v>4817</v>
      </c>
      <c r="AW1601" t="s">
        <v>320</v>
      </c>
      <c r="AX1601" t="s">
        <v>319</v>
      </c>
      <c r="AY1601" t="s">
        <v>254</v>
      </c>
      <c r="AZ1601" t="s">
        <v>230</v>
      </c>
      <c r="BA1601" t="s">
        <v>395</v>
      </c>
      <c r="BB1601" t="s">
        <v>380</v>
      </c>
      <c r="BC1601" t="s">
        <v>3927</v>
      </c>
      <c r="BD1601" t="s">
        <v>3927</v>
      </c>
      <c r="BE1601" t="s">
        <v>3927</v>
      </c>
      <c r="BF1601">
        <v>9</v>
      </c>
    </row>
    <row r="1602" spans="1:58" x14ac:dyDescent="0.3">
      <c r="A1602">
        <v>2026</v>
      </c>
      <c r="B1602">
        <v>202605</v>
      </c>
      <c r="C1602">
        <v>5</v>
      </c>
      <c r="D1602" s="14">
        <v>20001621344963</v>
      </c>
      <c r="E1602" t="s">
        <v>2810</v>
      </c>
      <c r="F1602" s="2">
        <v>46144.377210648148</v>
      </c>
      <c r="G1602" s="2">
        <v>46147</v>
      </c>
      <c r="I1602" t="s">
        <v>224</v>
      </c>
      <c r="J1602" t="s">
        <v>230</v>
      </c>
      <c r="L1602" t="s">
        <v>9161</v>
      </c>
      <c r="M1602" t="s">
        <v>309</v>
      </c>
      <c r="N1602" t="s">
        <v>297</v>
      </c>
      <c r="O1602" t="s">
        <v>283</v>
      </c>
      <c r="Q1602" t="s">
        <v>9162</v>
      </c>
      <c r="R1602" t="s">
        <v>2809</v>
      </c>
      <c r="S1602" t="s">
        <v>5693</v>
      </c>
      <c r="T1602" t="s">
        <v>5694</v>
      </c>
      <c r="U1602" t="s">
        <v>3034</v>
      </c>
      <c r="V1602" t="s">
        <v>647</v>
      </c>
      <c r="W1602" t="s">
        <v>245</v>
      </c>
      <c r="X1602" t="s">
        <v>387</v>
      </c>
      <c r="Z1602">
        <v>4</v>
      </c>
      <c r="AA1602" t="s">
        <v>3921</v>
      </c>
      <c r="AB1602" t="s">
        <v>3995</v>
      </c>
      <c r="AC1602">
        <v>46153.458113425928</v>
      </c>
      <c r="AD1602">
        <v>46151</v>
      </c>
      <c r="AE1602" t="s">
        <v>3938</v>
      </c>
      <c r="AG1602" t="s">
        <v>5111</v>
      </c>
      <c r="AH1602">
        <v>6108778368</v>
      </c>
      <c r="AI1602" t="s">
        <v>9163</v>
      </c>
      <c r="AM1602" t="s">
        <v>3925</v>
      </c>
      <c r="AN1602" t="s">
        <v>3926</v>
      </c>
      <c r="AO1602" t="s">
        <v>268</v>
      </c>
      <c r="AP1602" t="s">
        <v>386</v>
      </c>
      <c r="AQ1602" t="s">
        <v>3998</v>
      </c>
      <c r="AU1602" t="s">
        <v>4220</v>
      </c>
      <c r="AV1602" t="s">
        <v>4000</v>
      </c>
      <c r="AW1602" t="s">
        <v>389</v>
      </c>
      <c r="AX1602" t="s">
        <v>388</v>
      </c>
      <c r="AY1602" t="s">
        <v>253</v>
      </c>
      <c r="AZ1602" t="s">
        <v>230</v>
      </c>
      <c r="BA1602" t="s">
        <v>395</v>
      </c>
      <c r="BB1602" t="s">
        <v>380</v>
      </c>
      <c r="BC1602" t="s">
        <v>3927</v>
      </c>
      <c r="BD1602" t="s">
        <v>3927</v>
      </c>
      <c r="BE1602" t="s">
        <v>3927</v>
      </c>
      <c r="BF1602">
        <v>9</v>
      </c>
    </row>
    <row r="1603" spans="1:58" x14ac:dyDescent="0.3">
      <c r="A1603">
        <v>2026</v>
      </c>
      <c r="B1603">
        <v>202605</v>
      </c>
      <c r="C1603">
        <v>5</v>
      </c>
      <c r="D1603" s="14">
        <v>20001621344552</v>
      </c>
      <c r="E1603" t="s">
        <v>2810</v>
      </c>
      <c r="F1603" s="2">
        <v>46144.409594907411</v>
      </c>
      <c r="G1603" s="2">
        <v>46147</v>
      </c>
      <c r="I1603" t="s">
        <v>224</v>
      </c>
      <c r="J1603" t="s">
        <v>230</v>
      </c>
      <c r="L1603" t="s">
        <v>3496</v>
      </c>
      <c r="M1603" t="s">
        <v>309</v>
      </c>
      <c r="N1603" t="s">
        <v>297</v>
      </c>
      <c r="O1603" t="s">
        <v>283</v>
      </c>
      <c r="Q1603" t="s">
        <v>9164</v>
      </c>
      <c r="R1603" t="s">
        <v>2809</v>
      </c>
      <c r="S1603" t="s">
        <v>6698</v>
      </c>
      <c r="T1603" t="s">
        <v>6699</v>
      </c>
      <c r="U1603" t="s">
        <v>4796</v>
      </c>
      <c r="V1603" t="s">
        <v>2024</v>
      </c>
      <c r="W1603" t="s">
        <v>245</v>
      </c>
      <c r="X1603" t="s">
        <v>387</v>
      </c>
      <c r="Z1603">
        <v>4</v>
      </c>
      <c r="AA1603" t="s">
        <v>3921</v>
      </c>
      <c r="AB1603" t="s">
        <v>9165</v>
      </c>
      <c r="AC1603">
        <v>46153.691134259258</v>
      </c>
      <c r="AD1603">
        <v>46151</v>
      </c>
      <c r="AE1603" t="s">
        <v>3938</v>
      </c>
      <c r="AG1603" t="s">
        <v>6701</v>
      </c>
      <c r="AH1603">
        <v>6051369182</v>
      </c>
      <c r="AI1603" t="s">
        <v>9166</v>
      </c>
      <c r="AM1603" t="s">
        <v>3925</v>
      </c>
      <c r="AN1603" t="s">
        <v>3926</v>
      </c>
      <c r="AO1603" t="s">
        <v>268</v>
      </c>
      <c r="AP1603" t="s">
        <v>249</v>
      </c>
      <c r="AQ1603" t="s">
        <v>3940</v>
      </c>
      <c r="AU1603" t="s">
        <v>4220</v>
      </c>
      <c r="AV1603" t="s">
        <v>4000</v>
      </c>
      <c r="AW1603" t="s">
        <v>447</v>
      </c>
      <c r="AX1603" t="s">
        <v>446</v>
      </c>
      <c r="AY1603" t="s">
        <v>253</v>
      </c>
      <c r="AZ1603" t="s">
        <v>230</v>
      </c>
      <c r="BA1603" t="s">
        <v>273</v>
      </c>
      <c r="BB1603" t="s">
        <v>380</v>
      </c>
      <c r="BC1603" t="s">
        <v>3927</v>
      </c>
      <c r="BD1603" t="s">
        <v>3927</v>
      </c>
      <c r="BE1603" t="s">
        <v>3927</v>
      </c>
      <c r="BF1603">
        <v>12</v>
      </c>
    </row>
    <row r="1604" spans="1:58" x14ac:dyDescent="0.3">
      <c r="A1604">
        <v>2026</v>
      </c>
      <c r="B1604">
        <v>202605</v>
      </c>
      <c r="C1604">
        <v>5</v>
      </c>
      <c r="D1604" s="14">
        <v>20001621341003</v>
      </c>
      <c r="E1604" t="s">
        <v>2810</v>
      </c>
      <c r="F1604" s="2">
        <v>46144.377152777779</v>
      </c>
      <c r="G1604" s="2">
        <v>46144</v>
      </c>
      <c r="I1604" t="s">
        <v>224</v>
      </c>
      <c r="J1604" t="s">
        <v>230</v>
      </c>
      <c r="L1604" t="s">
        <v>9167</v>
      </c>
      <c r="M1604" t="s">
        <v>2104</v>
      </c>
      <c r="N1604" t="s">
        <v>2097</v>
      </c>
      <c r="O1604" t="s">
        <v>331</v>
      </c>
      <c r="Q1604" t="s">
        <v>9168</v>
      </c>
      <c r="R1604" t="s">
        <v>2809</v>
      </c>
      <c r="S1604" t="s">
        <v>5145</v>
      </c>
      <c r="T1604" t="s">
        <v>5146</v>
      </c>
      <c r="U1604" t="s">
        <v>3034</v>
      </c>
      <c r="V1604" t="s">
        <v>647</v>
      </c>
      <c r="W1604" t="s">
        <v>245</v>
      </c>
      <c r="X1604" t="s">
        <v>225</v>
      </c>
      <c r="Z1604">
        <v>4</v>
      </c>
      <c r="AA1604" t="s">
        <v>3921</v>
      </c>
      <c r="AB1604" t="s">
        <v>9169</v>
      </c>
      <c r="AC1604">
        <v>46148.681620370371</v>
      </c>
      <c r="AD1604">
        <v>46148</v>
      </c>
      <c r="AE1604" t="s">
        <v>3938</v>
      </c>
      <c r="AG1604" t="s">
        <v>5111</v>
      </c>
      <c r="AH1604">
        <v>6108784316</v>
      </c>
      <c r="AI1604" t="s">
        <v>9170</v>
      </c>
      <c r="AM1604" t="s">
        <v>3925</v>
      </c>
      <c r="AN1604" t="s">
        <v>3926</v>
      </c>
      <c r="AO1604" t="s">
        <v>268</v>
      </c>
      <c r="AP1604" t="s">
        <v>249</v>
      </c>
      <c r="AQ1604" t="s">
        <v>3940</v>
      </c>
      <c r="AU1604" t="s">
        <v>4282</v>
      </c>
      <c r="AV1604" t="s">
        <v>4000</v>
      </c>
      <c r="AW1604" t="s">
        <v>320</v>
      </c>
      <c r="AX1604" t="s">
        <v>319</v>
      </c>
      <c r="AY1604" t="s">
        <v>254</v>
      </c>
      <c r="AZ1604" t="s">
        <v>230</v>
      </c>
      <c r="BA1604" t="s">
        <v>395</v>
      </c>
      <c r="BB1604" t="s">
        <v>380</v>
      </c>
      <c r="BC1604" t="s">
        <v>3927</v>
      </c>
      <c r="BD1604" t="s">
        <v>3927</v>
      </c>
      <c r="BE1604" t="s">
        <v>3927</v>
      </c>
      <c r="BF1604">
        <v>9</v>
      </c>
    </row>
    <row r="1605" spans="1:58" x14ac:dyDescent="0.3">
      <c r="A1605">
        <v>2026</v>
      </c>
      <c r="B1605">
        <v>202605</v>
      </c>
      <c r="C1605">
        <v>5</v>
      </c>
      <c r="D1605" s="14">
        <v>20001621340773</v>
      </c>
      <c r="E1605" t="s">
        <v>2810</v>
      </c>
      <c r="F1605" s="2">
        <v>46144.419004629628</v>
      </c>
      <c r="G1605" s="2">
        <v>46146</v>
      </c>
      <c r="I1605" t="s">
        <v>224</v>
      </c>
      <c r="J1605" t="s">
        <v>230</v>
      </c>
      <c r="L1605" t="s">
        <v>3481</v>
      </c>
      <c r="M1605" t="s">
        <v>309</v>
      </c>
      <c r="N1605" t="s">
        <v>297</v>
      </c>
      <c r="O1605" t="s">
        <v>283</v>
      </c>
      <c r="Q1605" t="s">
        <v>9171</v>
      </c>
      <c r="R1605" t="s">
        <v>2809</v>
      </c>
      <c r="S1605" t="s">
        <v>5313</v>
      </c>
      <c r="T1605" t="s">
        <v>5314</v>
      </c>
      <c r="U1605" t="s">
        <v>3034</v>
      </c>
      <c r="V1605" t="s">
        <v>647</v>
      </c>
      <c r="W1605" t="s">
        <v>245</v>
      </c>
      <c r="X1605" t="s">
        <v>225</v>
      </c>
      <c r="Z1605">
        <v>2</v>
      </c>
      <c r="AA1605" t="s">
        <v>3921</v>
      </c>
      <c r="AB1605" t="s">
        <v>9172</v>
      </c>
      <c r="AC1605">
        <v>46148.681620370371</v>
      </c>
      <c r="AD1605">
        <v>46148</v>
      </c>
      <c r="AE1605" t="s">
        <v>3938</v>
      </c>
      <c r="AG1605" t="s">
        <v>5111</v>
      </c>
      <c r="AH1605">
        <v>6108789256</v>
      </c>
      <c r="AI1605" t="s">
        <v>9173</v>
      </c>
      <c r="AM1605" t="s">
        <v>3925</v>
      </c>
      <c r="AN1605" t="s">
        <v>3926</v>
      </c>
      <c r="AO1605" t="s">
        <v>268</v>
      </c>
      <c r="AP1605" t="s">
        <v>249</v>
      </c>
      <c r="AQ1605" t="s">
        <v>3940</v>
      </c>
      <c r="AU1605" t="s">
        <v>4282</v>
      </c>
      <c r="AV1605" t="s">
        <v>4000</v>
      </c>
      <c r="AW1605" t="s">
        <v>320</v>
      </c>
      <c r="AX1605" t="s">
        <v>319</v>
      </c>
      <c r="AY1605" t="s">
        <v>254</v>
      </c>
      <c r="AZ1605" t="s">
        <v>230</v>
      </c>
      <c r="BA1605" t="s">
        <v>395</v>
      </c>
      <c r="BB1605" t="s">
        <v>380</v>
      </c>
      <c r="BC1605" t="s">
        <v>3927</v>
      </c>
      <c r="BD1605" t="s">
        <v>3927</v>
      </c>
      <c r="BE1605" t="s">
        <v>3927</v>
      </c>
      <c r="BF1605">
        <v>9</v>
      </c>
    </row>
    <row r="1606" spans="1:58" x14ac:dyDescent="0.3">
      <c r="A1606">
        <v>2026</v>
      </c>
      <c r="B1606">
        <v>202605</v>
      </c>
      <c r="C1606">
        <v>5</v>
      </c>
      <c r="D1606" s="14">
        <v>20001621340583</v>
      </c>
      <c r="E1606" t="s">
        <v>2810</v>
      </c>
      <c r="F1606" s="2">
        <v>46144.409212962964</v>
      </c>
      <c r="G1606" s="2">
        <v>46147</v>
      </c>
      <c r="I1606" t="s">
        <v>224</v>
      </c>
      <c r="J1606" t="s">
        <v>230</v>
      </c>
      <c r="L1606" t="s">
        <v>2884</v>
      </c>
      <c r="M1606" t="s">
        <v>334</v>
      </c>
      <c r="N1606" t="s">
        <v>322</v>
      </c>
      <c r="O1606" t="s">
        <v>331</v>
      </c>
      <c r="Q1606" t="s">
        <v>9174</v>
      </c>
      <c r="R1606" t="s">
        <v>2809</v>
      </c>
      <c r="S1606" t="s">
        <v>5687</v>
      </c>
      <c r="T1606" t="s">
        <v>5688</v>
      </c>
      <c r="U1606" t="s">
        <v>3034</v>
      </c>
      <c r="V1606" t="s">
        <v>647</v>
      </c>
      <c r="W1606" t="s">
        <v>245</v>
      </c>
      <c r="X1606" t="s">
        <v>225</v>
      </c>
      <c r="Z1606">
        <v>4</v>
      </c>
      <c r="AA1606" t="s">
        <v>3921</v>
      </c>
      <c r="AB1606" t="s">
        <v>3995</v>
      </c>
      <c r="AC1606">
        <v>46153.458136574074</v>
      </c>
      <c r="AD1606">
        <v>46151</v>
      </c>
      <c r="AE1606" t="s">
        <v>3938</v>
      </c>
      <c r="AG1606" t="s">
        <v>5111</v>
      </c>
      <c r="AH1606">
        <v>6108782350</v>
      </c>
      <c r="AI1606" t="s">
        <v>9175</v>
      </c>
      <c r="AM1606" t="s">
        <v>3925</v>
      </c>
      <c r="AN1606" t="s">
        <v>3926</v>
      </c>
      <c r="AO1606" t="s">
        <v>268</v>
      </c>
      <c r="AP1606" t="s">
        <v>304</v>
      </c>
      <c r="AQ1606" t="s">
        <v>3998</v>
      </c>
      <c r="AU1606" t="s">
        <v>4220</v>
      </c>
      <c r="AV1606" t="s">
        <v>4000</v>
      </c>
      <c r="AW1606" t="s">
        <v>1876</v>
      </c>
      <c r="AX1606" t="s">
        <v>1875</v>
      </c>
      <c r="AY1606" t="s">
        <v>254</v>
      </c>
      <c r="AZ1606" t="s">
        <v>230</v>
      </c>
      <c r="BA1606" t="s">
        <v>344</v>
      </c>
      <c r="BB1606" t="s">
        <v>232</v>
      </c>
      <c r="BC1606" t="s">
        <v>3927</v>
      </c>
      <c r="BD1606" t="s">
        <v>3927</v>
      </c>
      <c r="BE1606" t="s">
        <v>3927</v>
      </c>
      <c r="BF1606">
        <v>9</v>
      </c>
    </row>
    <row r="1607" spans="1:58" x14ac:dyDescent="0.3">
      <c r="A1607">
        <v>2026</v>
      </c>
      <c r="B1607">
        <v>202605</v>
      </c>
      <c r="C1607">
        <v>5</v>
      </c>
      <c r="D1607" s="14">
        <v>20001621339949</v>
      </c>
      <c r="E1607" t="s">
        <v>2810</v>
      </c>
      <c r="F1607" s="2">
        <v>46144.368935185186</v>
      </c>
      <c r="G1607" s="2">
        <v>46146</v>
      </c>
      <c r="I1607" t="s">
        <v>224</v>
      </c>
      <c r="J1607" t="s">
        <v>230</v>
      </c>
      <c r="L1607" t="s">
        <v>2998</v>
      </c>
      <c r="M1607" t="s">
        <v>309</v>
      </c>
      <c r="N1607" t="s">
        <v>297</v>
      </c>
      <c r="O1607" t="s">
        <v>283</v>
      </c>
      <c r="Q1607" t="s">
        <v>9176</v>
      </c>
      <c r="R1607" t="s">
        <v>2809</v>
      </c>
      <c r="S1607" t="s">
        <v>9177</v>
      </c>
      <c r="T1607" t="s">
        <v>9178</v>
      </c>
      <c r="U1607" t="s">
        <v>4008</v>
      </c>
      <c r="V1607" t="s">
        <v>980</v>
      </c>
      <c r="W1607" t="s">
        <v>245</v>
      </c>
      <c r="X1607" t="s">
        <v>387</v>
      </c>
      <c r="Z1607">
        <v>2</v>
      </c>
      <c r="AA1607" t="s">
        <v>3921</v>
      </c>
      <c r="AB1607" t="s">
        <v>9179</v>
      </c>
      <c r="AC1607">
        <v>46148.620497685188</v>
      </c>
      <c r="AD1607">
        <v>46148</v>
      </c>
      <c r="AE1607" t="s">
        <v>3938</v>
      </c>
      <c r="AG1607" t="s">
        <v>5098</v>
      </c>
      <c r="AH1607">
        <v>6108785296</v>
      </c>
      <c r="AI1607" t="s">
        <v>9180</v>
      </c>
      <c r="AM1607" t="s">
        <v>3925</v>
      </c>
      <c r="AN1607" t="s">
        <v>3926</v>
      </c>
      <c r="AO1607" t="s">
        <v>268</v>
      </c>
      <c r="AP1607" t="s">
        <v>330</v>
      </c>
      <c r="AQ1607" t="s">
        <v>3940</v>
      </c>
      <c r="AU1607" t="s">
        <v>4422</v>
      </c>
      <c r="AV1607" t="s">
        <v>4000</v>
      </c>
      <c r="AW1607" t="s">
        <v>3966</v>
      </c>
      <c r="AX1607" t="s">
        <v>3967</v>
      </c>
      <c r="AY1607" t="s">
        <v>253</v>
      </c>
      <c r="AZ1607" t="s">
        <v>230</v>
      </c>
      <c r="BA1607" t="s">
        <v>395</v>
      </c>
      <c r="BB1607" t="s">
        <v>380</v>
      </c>
      <c r="BC1607" t="s">
        <v>3927</v>
      </c>
      <c r="BD1607" t="s">
        <v>3927</v>
      </c>
      <c r="BE1607" t="s">
        <v>3927</v>
      </c>
      <c r="BF1607">
        <v>9</v>
      </c>
    </row>
    <row r="1608" spans="1:58" x14ac:dyDescent="0.3">
      <c r="A1608">
        <v>2026</v>
      </c>
      <c r="B1608">
        <v>202605</v>
      </c>
      <c r="C1608">
        <v>5</v>
      </c>
      <c r="D1608" s="14">
        <v>20001621339917</v>
      </c>
      <c r="E1608" t="s">
        <v>2810</v>
      </c>
      <c r="F1608" s="2">
        <v>46144.364328703705</v>
      </c>
      <c r="G1608" s="2">
        <v>46145</v>
      </c>
      <c r="I1608" t="s">
        <v>224</v>
      </c>
      <c r="J1608" t="s">
        <v>230</v>
      </c>
      <c r="L1608" t="s">
        <v>2819</v>
      </c>
      <c r="M1608" t="s">
        <v>1104</v>
      </c>
      <c r="N1608" t="s">
        <v>322</v>
      </c>
      <c r="O1608" t="s">
        <v>331</v>
      </c>
      <c r="Q1608" t="s">
        <v>9181</v>
      </c>
      <c r="R1608" t="s">
        <v>2809</v>
      </c>
      <c r="S1608" t="s">
        <v>7080</v>
      </c>
      <c r="T1608" t="s">
        <v>7081</v>
      </c>
      <c r="U1608" t="s">
        <v>4796</v>
      </c>
      <c r="V1608" t="s">
        <v>2024</v>
      </c>
      <c r="W1608" t="s">
        <v>245</v>
      </c>
      <c r="X1608" t="s">
        <v>225</v>
      </c>
      <c r="Z1608">
        <v>4</v>
      </c>
      <c r="AA1608" t="s">
        <v>3921</v>
      </c>
      <c r="AB1608" t="s">
        <v>9182</v>
      </c>
      <c r="AC1608">
        <v>46150.849872685183</v>
      </c>
      <c r="AD1608">
        <v>46149</v>
      </c>
      <c r="AE1608" t="s">
        <v>3938</v>
      </c>
      <c r="AG1608" t="s">
        <v>6701</v>
      </c>
      <c r="AH1608">
        <v>6108776398</v>
      </c>
      <c r="AI1608" t="s">
        <v>9183</v>
      </c>
      <c r="AM1608" t="s">
        <v>3925</v>
      </c>
      <c r="AN1608" t="s">
        <v>3926</v>
      </c>
      <c r="AO1608" t="s">
        <v>268</v>
      </c>
      <c r="AP1608" t="s">
        <v>386</v>
      </c>
      <c r="AQ1608" t="s">
        <v>3940</v>
      </c>
      <c r="AU1608" t="s">
        <v>4149</v>
      </c>
      <c r="AV1608" t="s">
        <v>4000</v>
      </c>
      <c r="AW1608" t="s">
        <v>1478</v>
      </c>
      <c r="AX1608" t="s">
        <v>1477</v>
      </c>
      <c r="AY1608" t="s">
        <v>254</v>
      </c>
      <c r="AZ1608" t="s">
        <v>230</v>
      </c>
      <c r="BA1608" t="s">
        <v>395</v>
      </c>
      <c r="BB1608" t="s">
        <v>380</v>
      </c>
      <c r="BC1608" t="s">
        <v>3927</v>
      </c>
      <c r="BD1608" t="s">
        <v>3927</v>
      </c>
      <c r="BE1608" t="s">
        <v>3927</v>
      </c>
      <c r="BF1608">
        <v>9</v>
      </c>
    </row>
    <row r="1609" spans="1:58" x14ac:dyDescent="0.3">
      <c r="A1609">
        <v>2026</v>
      </c>
      <c r="B1609">
        <v>202605</v>
      </c>
      <c r="C1609">
        <v>5</v>
      </c>
      <c r="D1609" s="14">
        <v>20001621335536</v>
      </c>
      <c r="E1609" t="s">
        <v>2810</v>
      </c>
      <c r="F1609" s="2">
        <v>46144.405856481484</v>
      </c>
      <c r="G1609" s="2">
        <v>46149</v>
      </c>
      <c r="I1609" t="s">
        <v>224</v>
      </c>
      <c r="J1609" t="s">
        <v>230</v>
      </c>
      <c r="L1609" t="s">
        <v>9184</v>
      </c>
      <c r="M1609" t="s">
        <v>1117</v>
      </c>
      <c r="N1609" t="s">
        <v>752</v>
      </c>
      <c r="O1609" t="s">
        <v>623</v>
      </c>
      <c r="Q1609" t="s">
        <v>9185</v>
      </c>
      <c r="R1609" t="s">
        <v>2809</v>
      </c>
      <c r="S1609" t="s">
        <v>5108</v>
      </c>
      <c r="T1609" t="s">
        <v>5109</v>
      </c>
      <c r="U1609" t="s">
        <v>3034</v>
      </c>
      <c r="V1609" t="s">
        <v>647</v>
      </c>
      <c r="W1609" t="s">
        <v>245</v>
      </c>
      <c r="X1609" t="s">
        <v>387</v>
      </c>
      <c r="Z1609">
        <v>4</v>
      </c>
      <c r="AA1609" t="s">
        <v>3921</v>
      </c>
      <c r="AB1609" t="s">
        <v>9186</v>
      </c>
      <c r="AC1609">
        <v>46154.683587962965</v>
      </c>
      <c r="AD1609">
        <v>46153</v>
      </c>
      <c r="AE1609" t="s">
        <v>3938</v>
      </c>
      <c r="AG1609" t="s">
        <v>5111</v>
      </c>
      <c r="AH1609">
        <v>6108774507</v>
      </c>
      <c r="AI1609" t="s">
        <v>9187</v>
      </c>
      <c r="AM1609" t="s">
        <v>3925</v>
      </c>
      <c r="AN1609" t="s">
        <v>3926</v>
      </c>
      <c r="AO1609" t="s">
        <v>268</v>
      </c>
      <c r="AP1609" t="s">
        <v>304</v>
      </c>
      <c r="AQ1609" t="s">
        <v>3940</v>
      </c>
      <c r="AU1609" t="s">
        <v>3999</v>
      </c>
      <c r="AV1609" t="s">
        <v>4000</v>
      </c>
      <c r="AW1609" t="s">
        <v>622</v>
      </c>
      <c r="AX1609" t="s">
        <v>621</v>
      </c>
      <c r="AY1609" t="s">
        <v>253</v>
      </c>
      <c r="AZ1609" t="s">
        <v>230</v>
      </c>
      <c r="BA1609" t="s">
        <v>395</v>
      </c>
      <c r="BB1609" t="s">
        <v>380</v>
      </c>
      <c r="BC1609" t="s">
        <v>3927</v>
      </c>
      <c r="BD1609" t="s">
        <v>3927</v>
      </c>
      <c r="BE1609" t="s">
        <v>3927</v>
      </c>
      <c r="BF1609">
        <v>9</v>
      </c>
    </row>
    <row r="1610" spans="1:58" x14ac:dyDescent="0.3">
      <c r="A1610">
        <v>2026</v>
      </c>
      <c r="B1610">
        <v>202605</v>
      </c>
      <c r="C1610">
        <v>5</v>
      </c>
      <c r="D1610" s="14">
        <v>20001621335209</v>
      </c>
      <c r="E1610" t="s">
        <v>2810</v>
      </c>
      <c r="F1610" s="2">
        <v>46144.389050925929</v>
      </c>
      <c r="G1610" s="2">
        <v>46149</v>
      </c>
      <c r="I1610" t="s">
        <v>224</v>
      </c>
      <c r="J1610" t="s">
        <v>230</v>
      </c>
      <c r="L1610" t="s">
        <v>3753</v>
      </c>
      <c r="M1610" t="s">
        <v>902</v>
      </c>
      <c r="N1610" t="s">
        <v>752</v>
      </c>
      <c r="O1610" t="s">
        <v>623</v>
      </c>
      <c r="Q1610" t="s">
        <v>9188</v>
      </c>
      <c r="R1610" t="s">
        <v>2809</v>
      </c>
      <c r="S1610" t="s">
        <v>5306</v>
      </c>
      <c r="T1610" t="s">
        <v>5307</v>
      </c>
      <c r="U1610" t="s">
        <v>3034</v>
      </c>
      <c r="V1610" t="s">
        <v>647</v>
      </c>
      <c r="W1610" t="s">
        <v>245</v>
      </c>
      <c r="X1610" t="s">
        <v>225</v>
      </c>
      <c r="Z1610">
        <v>4</v>
      </c>
      <c r="AA1610" t="s">
        <v>3921</v>
      </c>
      <c r="AB1610" t="s">
        <v>6540</v>
      </c>
      <c r="AC1610">
        <v>46154.683587962965</v>
      </c>
      <c r="AD1610">
        <v>46153</v>
      </c>
      <c r="AE1610" t="s">
        <v>3938</v>
      </c>
      <c r="AG1610" t="s">
        <v>5006</v>
      </c>
      <c r="AH1610">
        <v>6107963080</v>
      </c>
      <c r="AI1610" t="s">
        <v>9189</v>
      </c>
      <c r="AM1610" t="s">
        <v>3925</v>
      </c>
      <c r="AN1610" t="s">
        <v>3926</v>
      </c>
      <c r="AO1610" t="s">
        <v>268</v>
      </c>
      <c r="AP1610" t="s">
        <v>330</v>
      </c>
      <c r="AQ1610" t="s">
        <v>3940</v>
      </c>
      <c r="AU1610" t="s">
        <v>3999</v>
      </c>
      <c r="AV1610" t="s">
        <v>4000</v>
      </c>
      <c r="AW1610" t="s">
        <v>227</v>
      </c>
      <c r="AX1610" t="s">
        <v>226</v>
      </c>
      <c r="AY1610" t="s">
        <v>254</v>
      </c>
      <c r="AZ1610" t="s">
        <v>230</v>
      </c>
      <c r="BA1610" t="s">
        <v>273</v>
      </c>
      <c r="BB1610" t="s">
        <v>380</v>
      </c>
      <c r="BC1610" t="s">
        <v>3927</v>
      </c>
      <c r="BD1610" t="s">
        <v>3927</v>
      </c>
      <c r="BE1610" t="s">
        <v>3927</v>
      </c>
      <c r="BF1610">
        <v>26</v>
      </c>
    </row>
    <row r="1611" spans="1:58" x14ac:dyDescent="0.3">
      <c r="A1611">
        <v>2026</v>
      </c>
      <c r="B1611">
        <v>202605</v>
      </c>
      <c r="C1611">
        <v>5</v>
      </c>
      <c r="D1611" s="14">
        <v>20001621335168</v>
      </c>
      <c r="E1611" t="s">
        <v>2810</v>
      </c>
      <c r="F1611" s="2">
        <v>46144.386782407404</v>
      </c>
      <c r="G1611" s="2">
        <v>46146</v>
      </c>
      <c r="I1611" t="s">
        <v>224</v>
      </c>
      <c r="J1611" t="s">
        <v>230</v>
      </c>
      <c r="L1611" t="s">
        <v>6191</v>
      </c>
      <c r="M1611" t="s">
        <v>261</v>
      </c>
      <c r="N1611" t="s">
        <v>237</v>
      </c>
      <c r="O1611" t="s">
        <v>257</v>
      </c>
      <c r="Q1611" t="s">
        <v>9190</v>
      </c>
      <c r="R1611" t="s">
        <v>2809</v>
      </c>
      <c r="S1611" t="s">
        <v>5559</v>
      </c>
      <c r="T1611" t="s">
        <v>5560</v>
      </c>
      <c r="U1611" t="s">
        <v>3034</v>
      </c>
      <c r="V1611" t="s">
        <v>647</v>
      </c>
      <c r="W1611" t="s">
        <v>245</v>
      </c>
      <c r="X1611" t="s">
        <v>387</v>
      </c>
      <c r="Z1611">
        <v>2</v>
      </c>
      <c r="AA1611" t="s">
        <v>3921</v>
      </c>
      <c r="AB1611" t="s">
        <v>9191</v>
      </c>
      <c r="AC1611">
        <v>46148.681620370371</v>
      </c>
      <c r="AD1611">
        <v>46148</v>
      </c>
      <c r="AE1611" t="s">
        <v>3938</v>
      </c>
      <c r="AG1611" t="s">
        <v>5111</v>
      </c>
      <c r="AH1611">
        <v>6108773472</v>
      </c>
      <c r="AI1611" t="s">
        <v>9192</v>
      </c>
      <c r="AM1611" t="s">
        <v>3925</v>
      </c>
      <c r="AN1611" t="s">
        <v>3926</v>
      </c>
      <c r="AO1611" t="s">
        <v>268</v>
      </c>
      <c r="AP1611" t="s">
        <v>853</v>
      </c>
      <c r="AQ1611" t="s">
        <v>3940</v>
      </c>
      <c r="AU1611" t="s">
        <v>4282</v>
      </c>
      <c r="AV1611" t="s">
        <v>4000</v>
      </c>
      <c r="AW1611" t="s">
        <v>1227</v>
      </c>
      <c r="AX1611" t="s">
        <v>1226</v>
      </c>
      <c r="AY1611" t="s">
        <v>253</v>
      </c>
      <c r="AZ1611" t="s">
        <v>230</v>
      </c>
      <c r="BA1611" t="s">
        <v>395</v>
      </c>
      <c r="BB1611" t="s">
        <v>380</v>
      </c>
      <c r="BC1611" t="s">
        <v>3927</v>
      </c>
      <c r="BD1611" t="s">
        <v>3927</v>
      </c>
      <c r="BE1611" t="s">
        <v>3927</v>
      </c>
      <c r="BF1611">
        <v>9</v>
      </c>
    </row>
    <row r="1612" spans="1:58" x14ac:dyDescent="0.3">
      <c r="A1612">
        <v>2026</v>
      </c>
      <c r="B1612">
        <v>202605</v>
      </c>
      <c r="C1612">
        <v>5</v>
      </c>
      <c r="D1612" s="14">
        <v>20001621333983</v>
      </c>
      <c r="E1612" t="s">
        <v>2810</v>
      </c>
      <c r="F1612" s="2">
        <v>46144.370775462965</v>
      </c>
      <c r="G1612" s="2">
        <v>46148</v>
      </c>
      <c r="I1612" t="s">
        <v>224</v>
      </c>
      <c r="J1612" t="s">
        <v>230</v>
      </c>
      <c r="L1612" t="s">
        <v>691</v>
      </c>
      <c r="M1612" t="s">
        <v>694</v>
      </c>
      <c r="N1612" t="s">
        <v>322</v>
      </c>
      <c r="O1612" t="s">
        <v>331</v>
      </c>
      <c r="Q1612" t="s">
        <v>9193</v>
      </c>
      <c r="R1612" t="s">
        <v>2809</v>
      </c>
      <c r="S1612" t="s">
        <v>5296</v>
      </c>
      <c r="T1612" t="s">
        <v>5297</v>
      </c>
      <c r="U1612" t="s">
        <v>3034</v>
      </c>
      <c r="V1612" t="s">
        <v>647</v>
      </c>
      <c r="W1612" t="s">
        <v>245</v>
      </c>
      <c r="X1612" t="s">
        <v>225</v>
      </c>
      <c r="Z1612">
        <v>2</v>
      </c>
      <c r="AA1612" t="s">
        <v>3921</v>
      </c>
      <c r="AB1612" t="s">
        <v>5091</v>
      </c>
      <c r="AC1612">
        <v>46150.85659722222</v>
      </c>
      <c r="AD1612">
        <v>46150</v>
      </c>
      <c r="AE1612" t="s">
        <v>3938</v>
      </c>
      <c r="AG1612" t="s">
        <v>5006</v>
      </c>
      <c r="AH1612">
        <v>6108790180</v>
      </c>
      <c r="AI1612" t="s">
        <v>9194</v>
      </c>
      <c r="AM1612" t="s">
        <v>3925</v>
      </c>
      <c r="AN1612" t="s">
        <v>3926</v>
      </c>
      <c r="AO1612" t="s">
        <v>268</v>
      </c>
      <c r="AP1612" t="s">
        <v>330</v>
      </c>
      <c r="AQ1612" t="s">
        <v>3940</v>
      </c>
      <c r="AU1612" t="s">
        <v>4149</v>
      </c>
      <c r="AV1612" t="s">
        <v>4000</v>
      </c>
      <c r="AW1612" t="s">
        <v>320</v>
      </c>
      <c r="AX1612" t="s">
        <v>319</v>
      </c>
      <c r="AY1612" t="s">
        <v>254</v>
      </c>
      <c r="AZ1612" t="s">
        <v>230</v>
      </c>
      <c r="BA1612" t="s">
        <v>395</v>
      </c>
      <c r="BB1612" t="s">
        <v>2234</v>
      </c>
      <c r="BC1612" t="s">
        <v>3927</v>
      </c>
      <c r="BD1612" t="s">
        <v>3927</v>
      </c>
      <c r="BE1612" t="s">
        <v>3927</v>
      </c>
      <c r="BF1612">
        <v>9</v>
      </c>
    </row>
    <row r="1613" spans="1:58" x14ac:dyDescent="0.3">
      <c r="A1613">
        <v>2026</v>
      </c>
      <c r="B1613">
        <v>202605</v>
      </c>
      <c r="C1613">
        <v>5</v>
      </c>
      <c r="D1613" s="14">
        <v>20001621333929</v>
      </c>
      <c r="E1613" t="s">
        <v>2810</v>
      </c>
      <c r="F1613" s="2">
        <v>46144.362951388888</v>
      </c>
      <c r="G1613" s="2">
        <v>46144</v>
      </c>
      <c r="I1613" t="s">
        <v>224</v>
      </c>
      <c r="J1613" t="s">
        <v>230</v>
      </c>
      <c r="L1613" t="s">
        <v>2825</v>
      </c>
      <c r="M1613" t="s">
        <v>4449</v>
      </c>
      <c r="N1613" t="s">
        <v>2982</v>
      </c>
      <c r="O1613" t="s">
        <v>554</v>
      </c>
      <c r="Q1613" t="s">
        <v>9195</v>
      </c>
      <c r="R1613" t="s">
        <v>2809</v>
      </c>
      <c r="S1613" t="s">
        <v>1640</v>
      </c>
      <c r="T1613" t="s">
        <v>1641</v>
      </c>
      <c r="U1613" t="s">
        <v>258</v>
      </c>
      <c r="V1613" t="s">
        <v>247</v>
      </c>
      <c r="W1613" t="s">
        <v>245</v>
      </c>
      <c r="X1613" t="s">
        <v>225</v>
      </c>
      <c r="Z1613">
        <v>4</v>
      </c>
      <c r="AA1613" t="s">
        <v>3921</v>
      </c>
      <c r="AB1613" t="s">
        <v>9196</v>
      </c>
      <c r="AC1613">
        <v>46148.623171296298</v>
      </c>
      <c r="AD1613">
        <v>46148</v>
      </c>
      <c r="AE1613" t="s">
        <v>3938</v>
      </c>
      <c r="AG1613" t="s">
        <v>329</v>
      </c>
      <c r="AH1613">
        <v>6108781372</v>
      </c>
      <c r="AI1613" t="s">
        <v>9197</v>
      </c>
      <c r="AM1613" t="s">
        <v>3925</v>
      </c>
      <c r="AN1613" t="s">
        <v>3926</v>
      </c>
      <c r="AO1613" t="s">
        <v>268</v>
      </c>
      <c r="AP1613" t="s">
        <v>304</v>
      </c>
      <c r="AQ1613" t="s">
        <v>3940</v>
      </c>
      <c r="AU1613" t="s">
        <v>4422</v>
      </c>
      <c r="AV1613" t="s">
        <v>4000</v>
      </c>
      <c r="AW1613" t="s">
        <v>320</v>
      </c>
      <c r="AX1613" t="s">
        <v>319</v>
      </c>
      <c r="AY1613" t="s">
        <v>254</v>
      </c>
      <c r="AZ1613" t="s">
        <v>230</v>
      </c>
      <c r="BA1613" t="s">
        <v>273</v>
      </c>
      <c r="BB1613" t="s">
        <v>380</v>
      </c>
      <c r="BC1613" t="s">
        <v>3927</v>
      </c>
      <c r="BD1613" t="s">
        <v>3927</v>
      </c>
      <c r="BE1613" t="s">
        <v>3927</v>
      </c>
      <c r="BF1613">
        <v>9</v>
      </c>
    </row>
    <row r="1614" spans="1:58" x14ac:dyDescent="0.3">
      <c r="A1614">
        <v>2026</v>
      </c>
      <c r="B1614">
        <v>202605</v>
      </c>
      <c r="C1614">
        <v>5</v>
      </c>
      <c r="D1614" s="14">
        <v>20001621332006</v>
      </c>
      <c r="E1614" t="s">
        <v>2810</v>
      </c>
      <c r="F1614" s="2">
        <v>46144.372719907406</v>
      </c>
      <c r="G1614" s="2">
        <v>46144</v>
      </c>
      <c r="I1614" t="s">
        <v>224</v>
      </c>
      <c r="J1614" t="s">
        <v>230</v>
      </c>
      <c r="L1614" t="s">
        <v>3506</v>
      </c>
      <c r="M1614" t="s">
        <v>309</v>
      </c>
      <c r="N1614" t="s">
        <v>297</v>
      </c>
      <c r="O1614" t="s">
        <v>283</v>
      </c>
      <c r="Q1614" t="s">
        <v>9198</v>
      </c>
      <c r="R1614" t="s">
        <v>2809</v>
      </c>
      <c r="S1614" t="s">
        <v>243</v>
      </c>
      <c r="T1614" t="s">
        <v>244</v>
      </c>
      <c r="U1614" t="s">
        <v>258</v>
      </c>
      <c r="V1614" t="s">
        <v>247</v>
      </c>
      <c r="W1614" t="s">
        <v>245</v>
      </c>
      <c r="X1614" t="s">
        <v>225</v>
      </c>
      <c r="Z1614">
        <v>4</v>
      </c>
      <c r="AA1614" t="s">
        <v>3921</v>
      </c>
      <c r="AB1614" t="s">
        <v>9199</v>
      </c>
      <c r="AC1614">
        <v>46148.623171296298</v>
      </c>
      <c r="AD1614">
        <v>46148</v>
      </c>
      <c r="AE1614" t="s">
        <v>3938</v>
      </c>
      <c r="AG1614" t="s">
        <v>248</v>
      </c>
      <c r="AH1614">
        <v>6108774477</v>
      </c>
      <c r="AI1614" t="s">
        <v>9200</v>
      </c>
      <c r="AM1614" t="s">
        <v>3925</v>
      </c>
      <c r="AN1614" t="s">
        <v>3926</v>
      </c>
      <c r="AO1614" t="s">
        <v>268</v>
      </c>
      <c r="AP1614" t="s">
        <v>304</v>
      </c>
      <c r="AQ1614" t="s">
        <v>3940</v>
      </c>
      <c r="AU1614" t="s">
        <v>4422</v>
      </c>
      <c r="AV1614" t="s">
        <v>4000</v>
      </c>
      <c r="AW1614" t="s">
        <v>320</v>
      </c>
      <c r="AX1614" t="s">
        <v>319</v>
      </c>
      <c r="AY1614" t="s">
        <v>254</v>
      </c>
      <c r="AZ1614" t="s">
        <v>230</v>
      </c>
      <c r="BA1614" t="s">
        <v>395</v>
      </c>
      <c r="BB1614" t="s">
        <v>380</v>
      </c>
      <c r="BC1614" t="s">
        <v>3927</v>
      </c>
      <c r="BD1614" t="s">
        <v>3927</v>
      </c>
      <c r="BE1614" t="s">
        <v>3927</v>
      </c>
      <c r="BF1614">
        <v>9</v>
      </c>
    </row>
    <row r="1615" spans="1:58" x14ac:dyDescent="0.3">
      <c r="A1615">
        <v>2026</v>
      </c>
      <c r="B1615">
        <v>202605</v>
      </c>
      <c r="C1615">
        <v>5</v>
      </c>
      <c r="D1615" s="14">
        <v>20001621331966</v>
      </c>
      <c r="E1615" t="s">
        <v>2810</v>
      </c>
      <c r="F1615" s="2">
        <v>46144.366307870368</v>
      </c>
      <c r="G1615" s="2">
        <v>46148</v>
      </c>
      <c r="I1615" t="s">
        <v>224</v>
      </c>
      <c r="J1615" t="s">
        <v>230</v>
      </c>
      <c r="L1615" t="s">
        <v>2325</v>
      </c>
      <c r="M1615" t="s">
        <v>309</v>
      </c>
      <c r="N1615" t="s">
        <v>297</v>
      </c>
      <c r="O1615" t="s">
        <v>283</v>
      </c>
      <c r="Q1615" t="s">
        <v>9201</v>
      </c>
      <c r="R1615" t="s">
        <v>2809</v>
      </c>
      <c r="S1615" t="s">
        <v>444</v>
      </c>
      <c r="T1615" t="s">
        <v>445</v>
      </c>
      <c r="U1615" t="s">
        <v>258</v>
      </c>
      <c r="V1615" t="s">
        <v>247</v>
      </c>
      <c r="W1615" t="s">
        <v>245</v>
      </c>
      <c r="X1615" t="s">
        <v>387</v>
      </c>
      <c r="Z1615">
        <v>1</v>
      </c>
      <c r="AA1615" t="s">
        <v>3921</v>
      </c>
      <c r="AB1615" t="s">
        <v>9202</v>
      </c>
      <c r="AC1615">
        <v>46149.692083333335</v>
      </c>
      <c r="AD1615">
        <v>46149</v>
      </c>
      <c r="AE1615" t="s">
        <v>3938</v>
      </c>
      <c r="AG1615" t="s">
        <v>359</v>
      </c>
      <c r="AH1615">
        <v>6079110210</v>
      </c>
      <c r="AI1615" t="s">
        <v>9203</v>
      </c>
      <c r="AM1615" t="s">
        <v>3925</v>
      </c>
      <c r="AN1615" t="s">
        <v>3926</v>
      </c>
      <c r="AO1615" t="s">
        <v>268</v>
      </c>
      <c r="AP1615" t="s">
        <v>386</v>
      </c>
      <c r="AQ1615" t="s">
        <v>3940</v>
      </c>
      <c r="AU1615" t="s">
        <v>4282</v>
      </c>
      <c r="AV1615" t="s">
        <v>4000</v>
      </c>
      <c r="AW1615" t="s">
        <v>447</v>
      </c>
      <c r="AX1615" t="s">
        <v>446</v>
      </c>
      <c r="AY1615" t="s">
        <v>253</v>
      </c>
      <c r="AZ1615" t="s">
        <v>230</v>
      </c>
      <c r="BA1615" t="s">
        <v>273</v>
      </c>
      <c r="BB1615" t="s">
        <v>380</v>
      </c>
      <c r="BC1615" t="s">
        <v>3927</v>
      </c>
      <c r="BD1615" t="s">
        <v>3927</v>
      </c>
      <c r="BE1615" t="s">
        <v>3927</v>
      </c>
      <c r="BF1615">
        <v>16</v>
      </c>
    </row>
    <row r="1616" spans="1:58" x14ac:dyDescent="0.3">
      <c r="A1616">
        <v>2026</v>
      </c>
      <c r="B1616">
        <v>202605</v>
      </c>
      <c r="C1616">
        <v>5</v>
      </c>
      <c r="D1616" s="14">
        <v>20001621331534</v>
      </c>
      <c r="E1616" t="s">
        <v>2810</v>
      </c>
      <c r="F1616" s="2">
        <v>46144.404895833337</v>
      </c>
      <c r="G1616" s="2">
        <v>46146</v>
      </c>
      <c r="I1616" t="s">
        <v>224</v>
      </c>
      <c r="J1616" t="s">
        <v>230</v>
      </c>
      <c r="L1616" t="s">
        <v>9204</v>
      </c>
      <c r="M1616" t="s">
        <v>392</v>
      </c>
      <c r="N1616" t="s">
        <v>353</v>
      </c>
      <c r="O1616" t="s">
        <v>283</v>
      </c>
      <c r="Q1616" t="s">
        <v>9205</v>
      </c>
      <c r="R1616" t="s">
        <v>2809</v>
      </c>
      <c r="S1616" t="s">
        <v>6208</v>
      </c>
      <c r="T1616" t="s">
        <v>6209</v>
      </c>
      <c r="U1616" t="s">
        <v>4796</v>
      </c>
      <c r="V1616" t="s">
        <v>2024</v>
      </c>
      <c r="W1616" t="s">
        <v>245</v>
      </c>
      <c r="X1616" t="s">
        <v>225</v>
      </c>
      <c r="Z1616">
        <v>4</v>
      </c>
      <c r="AA1616" t="s">
        <v>3921</v>
      </c>
      <c r="AB1616" t="s">
        <v>9206</v>
      </c>
      <c r="AC1616">
        <v>46150.849872685183</v>
      </c>
      <c r="AD1616">
        <v>46150</v>
      </c>
      <c r="AE1616" t="s">
        <v>3938</v>
      </c>
      <c r="AG1616" t="s">
        <v>2026</v>
      </c>
      <c r="AH1616">
        <v>6108775417</v>
      </c>
      <c r="AI1616" t="s">
        <v>9207</v>
      </c>
      <c r="AM1616" t="s">
        <v>3925</v>
      </c>
      <c r="AN1616" t="s">
        <v>3926</v>
      </c>
      <c r="AO1616" t="s">
        <v>268</v>
      </c>
      <c r="AP1616" t="s">
        <v>386</v>
      </c>
      <c r="AQ1616" t="s">
        <v>3940</v>
      </c>
      <c r="AU1616" t="s">
        <v>4149</v>
      </c>
      <c r="AV1616" t="s">
        <v>4000</v>
      </c>
      <c r="AW1616" t="s">
        <v>320</v>
      </c>
      <c r="AX1616" t="s">
        <v>319</v>
      </c>
      <c r="AY1616" t="s">
        <v>254</v>
      </c>
      <c r="AZ1616" t="s">
        <v>230</v>
      </c>
      <c r="BA1616" t="s">
        <v>395</v>
      </c>
      <c r="BB1616" t="s">
        <v>380</v>
      </c>
      <c r="BC1616" t="s">
        <v>3927</v>
      </c>
      <c r="BD1616" t="s">
        <v>3927</v>
      </c>
      <c r="BE1616" t="s">
        <v>3927</v>
      </c>
      <c r="BF1616">
        <v>9</v>
      </c>
    </row>
    <row r="1617" spans="1:58" x14ac:dyDescent="0.3">
      <c r="A1617">
        <v>2026</v>
      </c>
      <c r="B1617">
        <v>202605</v>
      </c>
      <c r="C1617">
        <v>5</v>
      </c>
      <c r="D1617" s="14">
        <v>20001621330934</v>
      </c>
      <c r="E1617" t="s">
        <v>2810</v>
      </c>
      <c r="F1617" s="2">
        <v>46144.361539351848</v>
      </c>
      <c r="G1617" s="2">
        <v>46146</v>
      </c>
      <c r="I1617" t="s">
        <v>224</v>
      </c>
      <c r="J1617" t="s">
        <v>230</v>
      </c>
      <c r="L1617" t="s">
        <v>2443</v>
      </c>
      <c r="M1617" t="s">
        <v>309</v>
      </c>
      <c r="N1617" t="s">
        <v>297</v>
      </c>
      <c r="O1617" t="s">
        <v>283</v>
      </c>
      <c r="Q1617" t="s">
        <v>9208</v>
      </c>
      <c r="R1617" t="s">
        <v>2809</v>
      </c>
      <c r="S1617" t="s">
        <v>243</v>
      </c>
      <c r="T1617" t="s">
        <v>244</v>
      </c>
      <c r="U1617" t="s">
        <v>258</v>
      </c>
      <c r="V1617" t="s">
        <v>247</v>
      </c>
      <c r="W1617" t="s">
        <v>245</v>
      </c>
      <c r="X1617" t="s">
        <v>225</v>
      </c>
      <c r="Z1617">
        <v>2</v>
      </c>
      <c r="AA1617" t="s">
        <v>3921</v>
      </c>
      <c r="AB1617" t="s">
        <v>9209</v>
      </c>
      <c r="AC1617">
        <v>46148.623171296298</v>
      </c>
      <c r="AD1617">
        <v>46148</v>
      </c>
      <c r="AE1617" t="s">
        <v>3938</v>
      </c>
      <c r="AG1617" t="s">
        <v>248</v>
      </c>
      <c r="AH1617">
        <v>6108785294</v>
      </c>
      <c r="AI1617" t="s">
        <v>9210</v>
      </c>
      <c r="AM1617" t="s">
        <v>3925</v>
      </c>
      <c r="AN1617" t="s">
        <v>3926</v>
      </c>
      <c r="AO1617" t="s">
        <v>268</v>
      </c>
      <c r="AP1617" t="s">
        <v>386</v>
      </c>
      <c r="AQ1617" t="s">
        <v>3940</v>
      </c>
      <c r="AU1617" t="s">
        <v>4422</v>
      </c>
      <c r="AV1617" t="s">
        <v>4000</v>
      </c>
      <c r="AW1617" t="s">
        <v>320</v>
      </c>
      <c r="AX1617" t="s">
        <v>319</v>
      </c>
      <c r="AY1617" t="s">
        <v>254</v>
      </c>
      <c r="AZ1617" t="s">
        <v>230</v>
      </c>
      <c r="BA1617" t="s">
        <v>395</v>
      </c>
      <c r="BB1617" t="s">
        <v>380</v>
      </c>
      <c r="BC1617" t="s">
        <v>3927</v>
      </c>
      <c r="BD1617" t="s">
        <v>3927</v>
      </c>
      <c r="BE1617" t="s">
        <v>3927</v>
      </c>
      <c r="BF1617">
        <v>9</v>
      </c>
    </row>
    <row r="1618" spans="1:58" x14ac:dyDescent="0.3">
      <c r="A1618">
        <v>2026</v>
      </c>
      <c r="B1618">
        <v>202605</v>
      </c>
      <c r="C1618">
        <v>5</v>
      </c>
      <c r="D1618" s="14">
        <v>20001621326534</v>
      </c>
      <c r="E1618" t="s">
        <v>2810</v>
      </c>
      <c r="F1618" s="2">
        <v>46144.403807870367</v>
      </c>
      <c r="G1618" s="2">
        <v>46146</v>
      </c>
      <c r="I1618" t="s">
        <v>224</v>
      </c>
      <c r="J1618" t="s">
        <v>230</v>
      </c>
      <c r="L1618" t="s">
        <v>2855</v>
      </c>
      <c r="M1618" t="s">
        <v>4091</v>
      </c>
      <c r="N1618" t="s">
        <v>546</v>
      </c>
      <c r="O1618" t="s">
        <v>554</v>
      </c>
      <c r="Q1618" t="s">
        <v>9211</v>
      </c>
      <c r="R1618" t="s">
        <v>2809</v>
      </c>
      <c r="S1618" t="s">
        <v>5207</v>
      </c>
      <c r="T1618" t="s">
        <v>5208</v>
      </c>
      <c r="U1618" t="s">
        <v>3034</v>
      </c>
      <c r="V1618" t="s">
        <v>647</v>
      </c>
      <c r="W1618" t="s">
        <v>245</v>
      </c>
      <c r="X1618" t="s">
        <v>387</v>
      </c>
      <c r="Z1618">
        <v>3</v>
      </c>
      <c r="AA1618" t="s">
        <v>3921</v>
      </c>
      <c r="AB1618" t="s">
        <v>3995</v>
      </c>
      <c r="AC1618">
        <v>46149.584976851853</v>
      </c>
      <c r="AD1618">
        <v>46149</v>
      </c>
      <c r="AE1618" t="s">
        <v>3938</v>
      </c>
      <c r="AG1618" t="s">
        <v>5135</v>
      </c>
      <c r="AH1618">
        <v>6108789236</v>
      </c>
      <c r="AI1618" t="s">
        <v>9212</v>
      </c>
      <c r="AM1618" t="s">
        <v>3925</v>
      </c>
      <c r="AN1618" t="s">
        <v>3926</v>
      </c>
      <c r="AO1618" t="s">
        <v>268</v>
      </c>
      <c r="AP1618" t="s">
        <v>386</v>
      </c>
      <c r="AQ1618" t="s">
        <v>3998</v>
      </c>
      <c r="AU1618" t="s">
        <v>4282</v>
      </c>
      <c r="AV1618" t="s">
        <v>4000</v>
      </c>
      <c r="AW1618" t="s">
        <v>447</v>
      </c>
      <c r="AX1618" t="s">
        <v>446</v>
      </c>
      <c r="AY1618" t="s">
        <v>253</v>
      </c>
      <c r="AZ1618" t="s">
        <v>230</v>
      </c>
      <c r="BA1618" t="s">
        <v>273</v>
      </c>
      <c r="BB1618" t="s">
        <v>380</v>
      </c>
      <c r="BC1618" t="s">
        <v>3927</v>
      </c>
      <c r="BD1618" t="s">
        <v>3927</v>
      </c>
      <c r="BE1618" t="s">
        <v>3927</v>
      </c>
      <c r="BF1618">
        <v>9</v>
      </c>
    </row>
    <row r="1619" spans="1:58" x14ac:dyDescent="0.3">
      <c r="A1619">
        <v>2026</v>
      </c>
      <c r="B1619">
        <v>202605</v>
      </c>
      <c r="C1619">
        <v>5</v>
      </c>
      <c r="D1619" s="14">
        <v>20001621326460</v>
      </c>
      <c r="E1619" t="s">
        <v>2810</v>
      </c>
      <c r="F1619" s="2">
        <v>46144.39984953704</v>
      </c>
      <c r="G1619" s="2">
        <v>46147</v>
      </c>
      <c r="I1619" t="s">
        <v>224</v>
      </c>
      <c r="J1619" t="s">
        <v>230</v>
      </c>
      <c r="L1619" t="s">
        <v>911</v>
      </c>
      <c r="M1619" t="s">
        <v>309</v>
      </c>
      <c r="N1619" t="s">
        <v>297</v>
      </c>
      <c r="O1619" t="s">
        <v>283</v>
      </c>
      <c r="Q1619" t="s">
        <v>914</v>
      </c>
      <c r="R1619" t="s">
        <v>2809</v>
      </c>
      <c r="S1619" t="s">
        <v>758</v>
      </c>
      <c r="T1619" t="s">
        <v>759</v>
      </c>
      <c r="U1619" t="s">
        <v>258</v>
      </c>
      <c r="V1619" t="s">
        <v>247</v>
      </c>
      <c r="W1619" t="s">
        <v>245</v>
      </c>
      <c r="X1619" t="s">
        <v>387</v>
      </c>
      <c r="Z1619">
        <v>1</v>
      </c>
      <c r="AA1619" t="s">
        <v>3921</v>
      </c>
      <c r="AB1619" t="s">
        <v>9213</v>
      </c>
      <c r="AC1619">
        <v>46148.623171296298</v>
      </c>
      <c r="AD1619">
        <v>46148</v>
      </c>
      <c r="AE1619" t="s">
        <v>3938</v>
      </c>
      <c r="AG1619" t="s">
        <v>359</v>
      </c>
      <c r="AH1619">
        <v>6108778405</v>
      </c>
      <c r="AI1619" t="s">
        <v>9214</v>
      </c>
      <c r="AM1619" t="s">
        <v>3925</v>
      </c>
      <c r="AN1619" t="s">
        <v>3926</v>
      </c>
      <c r="AO1619" t="s">
        <v>268</v>
      </c>
      <c r="AP1619" t="s">
        <v>249</v>
      </c>
      <c r="AQ1619" t="s">
        <v>3940</v>
      </c>
      <c r="AU1619" t="s">
        <v>4282</v>
      </c>
      <c r="AV1619" t="s">
        <v>4000</v>
      </c>
      <c r="AW1619" t="s">
        <v>447</v>
      </c>
      <c r="AX1619" t="s">
        <v>446</v>
      </c>
      <c r="AY1619" t="s">
        <v>253</v>
      </c>
      <c r="AZ1619" t="s">
        <v>230</v>
      </c>
      <c r="BA1619" t="s">
        <v>395</v>
      </c>
      <c r="BB1619" t="s">
        <v>380</v>
      </c>
      <c r="BC1619" t="s">
        <v>3927</v>
      </c>
      <c r="BD1619" t="s">
        <v>3927</v>
      </c>
      <c r="BE1619" t="s">
        <v>3927</v>
      </c>
      <c r="BF1619">
        <v>9</v>
      </c>
    </row>
    <row r="1620" spans="1:58" x14ac:dyDescent="0.3">
      <c r="A1620">
        <v>2026</v>
      </c>
      <c r="B1620">
        <v>202605</v>
      </c>
      <c r="C1620">
        <v>5</v>
      </c>
      <c r="D1620" s="14">
        <v>20001621325973</v>
      </c>
      <c r="E1620" t="s">
        <v>2810</v>
      </c>
      <c r="F1620" s="2">
        <v>46144.363518518519</v>
      </c>
      <c r="G1620" s="2">
        <v>46146</v>
      </c>
      <c r="I1620" t="s">
        <v>224</v>
      </c>
      <c r="J1620" t="s">
        <v>230</v>
      </c>
      <c r="L1620" t="s">
        <v>2851</v>
      </c>
      <c r="M1620" t="s">
        <v>1949</v>
      </c>
      <c r="N1620" t="s">
        <v>322</v>
      </c>
      <c r="O1620" t="s">
        <v>331</v>
      </c>
      <c r="Q1620" t="s">
        <v>9215</v>
      </c>
      <c r="R1620" t="s">
        <v>2809</v>
      </c>
      <c r="S1620" t="s">
        <v>758</v>
      </c>
      <c r="T1620" t="s">
        <v>759</v>
      </c>
      <c r="U1620" t="s">
        <v>258</v>
      </c>
      <c r="V1620" t="s">
        <v>247</v>
      </c>
      <c r="W1620" t="s">
        <v>245</v>
      </c>
      <c r="X1620" t="s">
        <v>387</v>
      </c>
      <c r="Z1620">
        <v>2</v>
      </c>
      <c r="AA1620" t="s">
        <v>3921</v>
      </c>
      <c r="AB1620" t="s">
        <v>9216</v>
      </c>
      <c r="AC1620">
        <v>46148.623171296298</v>
      </c>
      <c r="AD1620">
        <v>46148</v>
      </c>
      <c r="AE1620" t="s">
        <v>3938</v>
      </c>
      <c r="AG1620" t="s">
        <v>359</v>
      </c>
      <c r="AH1620">
        <v>6088094359</v>
      </c>
      <c r="AI1620" t="s">
        <v>9217</v>
      </c>
      <c r="AM1620" t="s">
        <v>3925</v>
      </c>
      <c r="AN1620" t="s">
        <v>3926</v>
      </c>
      <c r="AO1620" t="s">
        <v>268</v>
      </c>
      <c r="AP1620" t="s">
        <v>249</v>
      </c>
      <c r="AQ1620" t="s">
        <v>3940</v>
      </c>
      <c r="AU1620" t="s">
        <v>4422</v>
      </c>
      <c r="AV1620" t="s">
        <v>4000</v>
      </c>
      <c r="AW1620" t="s">
        <v>622</v>
      </c>
      <c r="AX1620" t="s">
        <v>621</v>
      </c>
      <c r="AY1620" t="s">
        <v>253</v>
      </c>
      <c r="AZ1620" t="s">
        <v>230</v>
      </c>
      <c r="BA1620" t="s">
        <v>273</v>
      </c>
      <c r="BB1620" t="s">
        <v>380</v>
      </c>
      <c r="BC1620" t="s">
        <v>3927</v>
      </c>
      <c r="BD1620" t="s">
        <v>3927</v>
      </c>
      <c r="BE1620" t="s">
        <v>3927</v>
      </c>
      <c r="BF1620">
        <v>9</v>
      </c>
    </row>
    <row r="1621" spans="1:58" x14ac:dyDescent="0.3">
      <c r="A1621">
        <v>2026</v>
      </c>
      <c r="B1621">
        <v>202605</v>
      </c>
      <c r="C1621">
        <v>5</v>
      </c>
      <c r="D1621" s="14">
        <v>20001621324519</v>
      </c>
      <c r="E1621" t="s">
        <v>2810</v>
      </c>
      <c r="F1621" s="2">
        <v>46144.402499999997</v>
      </c>
      <c r="G1621" s="2">
        <v>46145</v>
      </c>
      <c r="I1621" t="s">
        <v>224</v>
      </c>
      <c r="J1621" t="s">
        <v>230</v>
      </c>
      <c r="L1621" t="s">
        <v>3152</v>
      </c>
      <c r="M1621" t="s">
        <v>309</v>
      </c>
      <c r="N1621" t="s">
        <v>297</v>
      </c>
      <c r="O1621" t="s">
        <v>283</v>
      </c>
      <c r="Q1621" t="s">
        <v>9218</v>
      </c>
      <c r="R1621" t="s">
        <v>2809</v>
      </c>
      <c r="S1621" t="s">
        <v>4944</v>
      </c>
      <c r="T1621" t="s">
        <v>4945</v>
      </c>
      <c r="U1621" t="s">
        <v>4008</v>
      </c>
      <c r="V1621" t="s">
        <v>980</v>
      </c>
      <c r="W1621" t="s">
        <v>245</v>
      </c>
      <c r="X1621" t="s">
        <v>225</v>
      </c>
      <c r="Z1621">
        <v>3</v>
      </c>
      <c r="AA1621" t="s">
        <v>3921</v>
      </c>
      <c r="AB1621" t="s">
        <v>9219</v>
      </c>
      <c r="AC1621">
        <v>46148.620497685188</v>
      </c>
      <c r="AD1621">
        <v>46148</v>
      </c>
      <c r="AE1621" t="s">
        <v>3938</v>
      </c>
      <c r="AG1621" t="s">
        <v>4870</v>
      </c>
      <c r="AH1621">
        <v>6108788277</v>
      </c>
      <c r="AI1621" t="s">
        <v>9220</v>
      </c>
      <c r="AM1621" t="s">
        <v>3925</v>
      </c>
      <c r="AN1621" t="s">
        <v>3926</v>
      </c>
      <c r="AO1621" t="s">
        <v>268</v>
      </c>
      <c r="AP1621" t="s">
        <v>304</v>
      </c>
      <c r="AQ1621" t="s">
        <v>3940</v>
      </c>
      <c r="AU1621" t="s">
        <v>4422</v>
      </c>
      <c r="AV1621" t="s">
        <v>4000</v>
      </c>
      <c r="AW1621" t="s">
        <v>1876</v>
      </c>
      <c r="AX1621" t="s">
        <v>1875</v>
      </c>
      <c r="AY1621" t="s">
        <v>254</v>
      </c>
      <c r="AZ1621" t="s">
        <v>230</v>
      </c>
      <c r="BA1621" t="s">
        <v>395</v>
      </c>
      <c r="BB1621" t="s">
        <v>380</v>
      </c>
      <c r="BC1621" t="s">
        <v>3927</v>
      </c>
      <c r="BD1621" t="s">
        <v>3927</v>
      </c>
      <c r="BE1621" t="s">
        <v>3927</v>
      </c>
      <c r="BF1621">
        <v>9</v>
      </c>
    </row>
    <row r="1622" spans="1:58" x14ac:dyDescent="0.3">
      <c r="A1622">
        <v>2026</v>
      </c>
      <c r="B1622">
        <v>202605</v>
      </c>
      <c r="C1622">
        <v>5</v>
      </c>
      <c r="D1622" s="14">
        <v>20001621323512</v>
      </c>
      <c r="E1622" t="s">
        <v>2810</v>
      </c>
      <c r="F1622" s="2">
        <v>46144.40152777778</v>
      </c>
      <c r="G1622" s="2">
        <v>46148</v>
      </c>
      <c r="I1622" t="s">
        <v>224</v>
      </c>
      <c r="J1622" t="s">
        <v>230</v>
      </c>
      <c r="L1622" t="s">
        <v>1423</v>
      </c>
      <c r="M1622" t="s">
        <v>334</v>
      </c>
      <c r="N1622" t="s">
        <v>322</v>
      </c>
      <c r="O1622" t="s">
        <v>331</v>
      </c>
      <c r="Q1622" t="s">
        <v>9221</v>
      </c>
      <c r="R1622" t="s">
        <v>2809</v>
      </c>
      <c r="S1622" t="s">
        <v>6002</v>
      </c>
      <c r="T1622" t="s">
        <v>6003</v>
      </c>
      <c r="U1622" t="s">
        <v>3034</v>
      </c>
      <c r="V1622" t="s">
        <v>647</v>
      </c>
      <c r="W1622" t="s">
        <v>245</v>
      </c>
      <c r="X1622" t="s">
        <v>225</v>
      </c>
      <c r="Z1622">
        <v>4</v>
      </c>
      <c r="AA1622" t="s">
        <v>3921</v>
      </c>
      <c r="AB1622" t="s">
        <v>3995</v>
      </c>
      <c r="AC1622">
        <v>46153.458113425928</v>
      </c>
      <c r="AD1622">
        <v>46152</v>
      </c>
      <c r="AE1622" t="s">
        <v>3938</v>
      </c>
      <c r="AG1622" t="s">
        <v>5111</v>
      </c>
      <c r="AH1622">
        <v>6108783327</v>
      </c>
      <c r="AI1622" t="s">
        <v>9222</v>
      </c>
      <c r="AM1622" t="s">
        <v>3925</v>
      </c>
      <c r="AN1622" t="s">
        <v>3926</v>
      </c>
      <c r="AO1622" t="s">
        <v>268</v>
      </c>
      <c r="AP1622" t="s">
        <v>386</v>
      </c>
      <c r="AQ1622" t="s">
        <v>3998</v>
      </c>
      <c r="AU1622" t="s">
        <v>4220</v>
      </c>
      <c r="AV1622" t="s">
        <v>4000</v>
      </c>
      <c r="AW1622" t="s">
        <v>320</v>
      </c>
      <c r="AX1622" t="s">
        <v>319</v>
      </c>
      <c r="AY1622" t="s">
        <v>254</v>
      </c>
      <c r="AZ1622" t="s">
        <v>230</v>
      </c>
      <c r="BA1622" t="s">
        <v>395</v>
      </c>
      <c r="BB1622" t="s">
        <v>380</v>
      </c>
      <c r="BC1622" t="s">
        <v>3927</v>
      </c>
      <c r="BD1622" t="s">
        <v>3927</v>
      </c>
      <c r="BE1622" t="s">
        <v>3927</v>
      </c>
      <c r="BF1622">
        <v>9</v>
      </c>
    </row>
    <row r="1623" spans="1:58" x14ac:dyDescent="0.3">
      <c r="A1623">
        <v>2026</v>
      </c>
      <c r="B1623">
        <v>202605</v>
      </c>
      <c r="C1623">
        <v>5</v>
      </c>
      <c r="D1623" s="14">
        <v>20001621323251</v>
      </c>
      <c r="E1623" t="s">
        <v>2810</v>
      </c>
      <c r="F1623" s="2">
        <v>46144.387939814813</v>
      </c>
      <c r="G1623" s="2">
        <v>46147</v>
      </c>
      <c r="I1623" t="s">
        <v>224</v>
      </c>
      <c r="J1623" t="s">
        <v>230</v>
      </c>
      <c r="L1623" t="s">
        <v>3844</v>
      </c>
      <c r="M1623" t="s">
        <v>4307</v>
      </c>
      <c r="N1623" t="s">
        <v>353</v>
      </c>
      <c r="O1623" t="s">
        <v>283</v>
      </c>
      <c r="Q1623" t="s">
        <v>9223</v>
      </c>
      <c r="R1623" t="s">
        <v>2809</v>
      </c>
      <c r="S1623" t="s">
        <v>7823</v>
      </c>
      <c r="T1623" t="s">
        <v>7824</v>
      </c>
      <c r="U1623" t="s">
        <v>4796</v>
      </c>
      <c r="V1623" t="s">
        <v>2024</v>
      </c>
      <c r="W1623" t="s">
        <v>245</v>
      </c>
      <c r="X1623" t="s">
        <v>225</v>
      </c>
      <c r="Z1623">
        <v>4</v>
      </c>
      <c r="AA1623" t="s">
        <v>3921</v>
      </c>
      <c r="AB1623" t="s">
        <v>9224</v>
      </c>
      <c r="AC1623">
        <v>46153.691134259258</v>
      </c>
      <c r="AD1623">
        <v>46151</v>
      </c>
      <c r="AE1623" t="s">
        <v>3938</v>
      </c>
      <c r="AG1623" t="s">
        <v>6701</v>
      </c>
      <c r="AH1623">
        <v>6108787216</v>
      </c>
      <c r="AI1623" t="s">
        <v>9225</v>
      </c>
      <c r="AM1623" t="s">
        <v>3925</v>
      </c>
      <c r="AN1623" t="s">
        <v>3926</v>
      </c>
      <c r="AO1623" t="s">
        <v>268</v>
      </c>
      <c r="AP1623" t="s">
        <v>304</v>
      </c>
      <c r="AQ1623" t="s">
        <v>3940</v>
      </c>
      <c r="AU1623" t="s">
        <v>4220</v>
      </c>
      <c r="AV1623" t="s">
        <v>4000</v>
      </c>
      <c r="AW1623" t="s">
        <v>320</v>
      </c>
      <c r="AX1623" t="s">
        <v>319</v>
      </c>
      <c r="AY1623" t="s">
        <v>254</v>
      </c>
      <c r="AZ1623" t="s">
        <v>230</v>
      </c>
      <c r="BA1623" t="s">
        <v>395</v>
      </c>
      <c r="BB1623" t="s">
        <v>380</v>
      </c>
      <c r="BC1623" t="s">
        <v>3927</v>
      </c>
      <c r="BD1623" t="s">
        <v>3927</v>
      </c>
      <c r="BE1623" t="s">
        <v>3927</v>
      </c>
      <c r="BF1623">
        <v>9</v>
      </c>
    </row>
    <row r="1624" spans="1:58" x14ac:dyDescent="0.3">
      <c r="A1624">
        <v>2026</v>
      </c>
      <c r="B1624">
        <v>202605</v>
      </c>
      <c r="C1624">
        <v>5</v>
      </c>
      <c r="D1624" s="14">
        <v>20001621321204</v>
      </c>
      <c r="E1624" t="s">
        <v>2810</v>
      </c>
      <c r="F1624" s="2">
        <v>46144.385057870371</v>
      </c>
      <c r="G1624" s="2">
        <v>46144</v>
      </c>
      <c r="I1624" t="s">
        <v>224</v>
      </c>
      <c r="J1624" t="s">
        <v>230</v>
      </c>
      <c r="L1624" t="s">
        <v>657</v>
      </c>
      <c r="M1624" t="s">
        <v>309</v>
      </c>
      <c r="N1624" t="s">
        <v>297</v>
      </c>
      <c r="O1624" t="s">
        <v>283</v>
      </c>
      <c r="Q1624" t="s">
        <v>9226</v>
      </c>
      <c r="R1624" t="s">
        <v>2809</v>
      </c>
      <c r="S1624" t="s">
        <v>5701</v>
      </c>
      <c r="T1624" t="s">
        <v>5702</v>
      </c>
      <c r="U1624" t="s">
        <v>3034</v>
      </c>
      <c r="V1624" t="s">
        <v>647</v>
      </c>
      <c r="W1624" t="s">
        <v>245</v>
      </c>
      <c r="X1624" t="s">
        <v>225</v>
      </c>
      <c r="Z1624">
        <v>4</v>
      </c>
      <c r="AA1624" t="s">
        <v>3921</v>
      </c>
      <c r="AB1624" t="s">
        <v>6371</v>
      </c>
      <c r="AC1624">
        <v>46148.681620370371</v>
      </c>
      <c r="AD1624">
        <v>46148</v>
      </c>
      <c r="AE1624" t="s">
        <v>3938</v>
      </c>
      <c r="AG1624" t="s">
        <v>5111</v>
      </c>
      <c r="AH1624">
        <v>6108784324</v>
      </c>
      <c r="AI1624" t="s">
        <v>9227</v>
      </c>
      <c r="AM1624" t="s">
        <v>3925</v>
      </c>
      <c r="AN1624" t="s">
        <v>3926</v>
      </c>
      <c r="AO1624" t="s">
        <v>268</v>
      </c>
      <c r="AP1624" t="s">
        <v>386</v>
      </c>
      <c r="AQ1624" t="s">
        <v>3940</v>
      </c>
      <c r="AU1624" t="s">
        <v>4282</v>
      </c>
      <c r="AV1624" t="s">
        <v>4000</v>
      </c>
      <c r="AW1624" t="s">
        <v>320</v>
      </c>
      <c r="AX1624" t="s">
        <v>319</v>
      </c>
      <c r="AY1624" t="s">
        <v>254</v>
      </c>
      <c r="AZ1624" t="s">
        <v>230</v>
      </c>
      <c r="BA1624" t="s">
        <v>395</v>
      </c>
      <c r="BB1624" t="s">
        <v>380</v>
      </c>
      <c r="BC1624" t="s">
        <v>3927</v>
      </c>
      <c r="BD1624" t="s">
        <v>3927</v>
      </c>
      <c r="BE1624" t="s">
        <v>3927</v>
      </c>
      <c r="BF1624">
        <v>9</v>
      </c>
    </row>
    <row r="1625" spans="1:58" x14ac:dyDescent="0.3">
      <c r="A1625">
        <v>2026</v>
      </c>
      <c r="B1625">
        <v>202605</v>
      </c>
      <c r="C1625">
        <v>5</v>
      </c>
      <c r="D1625" s="14">
        <v>20001621320988</v>
      </c>
      <c r="E1625" t="s">
        <v>2810</v>
      </c>
      <c r="F1625" s="2">
        <v>46144.362812500003</v>
      </c>
      <c r="G1625" s="2">
        <v>46144</v>
      </c>
      <c r="I1625" t="s">
        <v>224</v>
      </c>
      <c r="J1625" t="s">
        <v>230</v>
      </c>
      <c r="L1625" t="s">
        <v>3019</v>
      </c>
      <c r="M1625" t="s">
        <v>309</v>
      </c>
      <c r="N1625" t="s">
        <v>297</v>
      </c>
      <c r="O1625" t="s">
        <v>283</v>
      </c>
      <c r="Q1625" t="s">
        <v>9228</v>
      </c>
      <c r="R1625" t="s">
        <v>2809</v>
      </c>
      <c r="S1625" t="s">
        <v>6208</v>
      </c>
      <c r="T1625" t="s">
        <v>6209</v>
      </c>
      <c r="U1625" t="s">
        <v>4796</v>
      </c>
      <c r="V1625" t="s">
        <v>2024</v>
      </c>
      <c r="W1625" t="s">
        <v>245</v>
      </c>
      <c r="X1625" t="s">
        <v>387</v>
      </c>
      <c r="Z1625">
        <v>4</v>
      </c>
      <c r="AA1625" t="s">
        <v>3921</v>
      </c>
      <c r="AB1625" t="s">
        <v>9229</v>
      </c>
      <c r="AC1625">
        <v>46149.68959490741</v>
      </c>
      <c r="AD1625">
        <v>46148</v>
      </c>
      <c r="AE1625" t="s">
        <v>3938</v>
      </c>
      <c r="AG1625" t="s">
        <v>2026</v>
      </c>
      <c r="AH1625">
        <v>6060940709</v>
      </c>
      <c r="AI1625" t="s">
        <v>9230</v>
      </c>
      <c r="AM1625" t="s">
        <v>3925</v>
      </c>
      <c r="AN1625" t="s">
        <v>3926</v>
      </c>
      <c r="AO1625" t="s">
        <v>268</v>
      </c>
      <c r="AP1625" t="s">
        <v>386</v>
      </c>
      <c r="AQ1625" t="s">
        <v>3940</v>
      </c>
      <c r="AU1625" t="s">
        <v>4282</v>
      </c>
      <c r="AV1625" t="s">
        <v>4000</v>
      </c>
      <c r="AW1625" t="s">
        <v>447</v>
      </c>
      <c r="AX1625" t="s">
        <v>446</v>
      </c>
      <c r="AY1625" t="s">
        <v>253</v>
      </c>
      <c r="AZ1625" t="s">
        <v>230</v>
      </c>
      <c r="BA1625" t="s">
        <v>273</v>
      </c>
      <c r="BB1625" t="s">
        <v>380</v>
      </c>
      <c r="BC1625" t="s">
        <v>3927</v>
      </c>
      <c r="BD1625" t="s">
        <v>3927</v>
      </c>
      <c r="BE1625" t="s">
        <v>3927</v>
      </c>
      <c r="BF1625">
        <v>26</v>
      </c>
    </row>
    <row r="1626" spans="1:58" x14ac:dyDescent="0.3">
      <c r="A1626">
        <v>2026</v>
      </c>
      <c r="B1626">
        <v>202605</v>
      </c>
      <c r="C1626">
        <v>5</v>
      </c>
      <c r="D1626" s="14">
        <v>20001621319366</v>
      </c>
      <c r="E1626" t="s">
        <v>2810</v>
      </c>
      <c r="F1626" s="2">
        <v>46144.392581018517</v>
      </c>
      <c r="G1626" s="2">
        <v>46146</v>
      </c>
      <c r="I1626" t="s">
        <v>224</v>
      </c>
      <c r="J1626" t="s">
        <v>230</v>
      </c>
      <c r="L1626" t="s">
        <v>3268</v>
      </c>
      <c r="M1626" t="s">
        <v>261</v>
      </c>
      <c r="N1626" t="s">
        <v>237</v>
      </c>
      <c r="O1626" t="s">
        <v>257</v>
      </c>
      <c r="Q1626" t="s">
        <v>9231</v>
      </c>
      <c r="R1626" t="s">
        <v>2809</v>
      </c>
      <c r="S1626" t="s">
        <v>5865</v>
      </c>
      <c r="T1626" t="s">
        <v>5866</v>
      </c>
      <c r="U1626" t="s">
        <v>3034</v>
      </c>
      <c r="V1626" t="s">
        <v>647</v>
      </c>
      <c r="W1626" t="s">
        <v>245</v>
      </c>
      <c r="X1626" t="s">
        <v>225</v>
      </c>
      <c r="Z1626">
        <v>3</v>
      </c>
      <c r="AA1626" t="s">
        <v>3921</v>
      </c>
      <c r="AB1626" t="s">
        <v>3995</v>
      </c>
      <c r="AC1626">
        <v>46149.584999999999</v>
      </c>
      <c r="AD1626">
        <v>46149</v>
      </c>
      <c r="AE1626" t="s">
        <v>3938</v>
      </c>
      <c r="AG1626" t="s">
        <v>5111</v>
      </c>
      <c r="AH1626">
        <v>6108785317</v>
      </c>
      <c r="AI1626" t="s">
        <v>9232</v>
      </c>
      <c r="AM1626" t="s">
        <v>3925</v>
      </c>
      <c r="AN1626" t="s">
        <v>3926</v>
      </c>
      <c r="AO1626" t="s">
        <v>268</v>
      </c>
      <c r="AP1626" t="s">
        <v>304</v>
      </c>
      <c r="AQ1626" t="s">
        <v>3998</v>
      </c>
      <c r="AU1626" t="s">
        <v>4282</v>
      </c>
      <c r="AV1626" t="s">
        <v>4000</v>
      </c>
      <c r="AW1626" t="s">
        <v>320</v>
      </c>
      <c r="AX1626" t="s">
        <v>319</v>
      </c>
      <c r="AY1626" t="s">
        <v>254</v>
      </c>
      <c r="AZ1626" t="s">
        <v>230</v>
      </c>
      <c r="BA1626" t="s">
        <v>273</v>
      </c>
      <c r="BB1626" t="s">
        <v>380</v>
      </c>
      <c r="BC1626" t="s">
        <v>3927</v>
      </c>
      <c r="BD1626" t="s">
        <v>3927</v>
      </c>
      <c r="BE1626" t="s">
        <v>3927</v>
      </c>
      <c r="BF1626">
        <v>9</v>
      </c>
    </row>
    <row r="1627" spans="1:58" x14ac:dyDescent="0.3">
      <c r="A1627">
        <v>2026</v>
      </c>
      <c r="B1627">
        <v>202605</v>
      </c>
      <c r="C1627">
        <v>5</v>
      </c>
      <c r="D1627" s="14">
        <v>20001621316949</v>
      </c>
      <c r="E1627" t="s">
        <v>2810</v>
      </c>
      <c r="F1627" s="2">
        <v>46144.347858796296</v>
      </c>
      <c r="G1627" s="2">
        <v>46146</v>
      </c>
      <c r="I1627" t="s">
        <v>224</v>
      </c>
      <c r="J1627" t="s">
        <v>230</v>
      </c>
      <c r="L1627" t="s">
        <v>3439</v>
      </c>
      <c r="M1627" t="s">
        <v>309</v>
      </c>
      <c r="N1627" t="s">
        <v>297</v>
      </c>
      <c r="O1627" t="s">
        <v>283</v>
      </c>
      <c r="Q1627" t="s">
        <v>9233</v>
      </c>
      <c r="R1627" t="s">
        <v>2809</v>
      </c>
      <c r="S1627" t="s">
        <v>444</v>
      </c>
      <c r="T1627" t="s">
        <v>445</v>
      </c>
      <c r="U1627" t="s">
        <v>258</v>
      </c>
      <c r="V1627" t="s">
        <v>247</v>
      </c>
      <c r="W1627" t="s">
        <v>245</v>
      </c>
      <c r="X1627" t="s">
        <v>225</v>
      </c>
      <c r="Z1627">
        <v>2</v>
      </c>
      <c r="AA1627" t="s">
        <v>3921</v>
      </c>
      <c r="AB1627" t="s">
        <v>9234</v>
      </c>
      <c r="AC1627">
        <v>46148.623171296298</v>
      </c>
      <c r="AD1627">
        <v>46148</v>
      </c>
      <c r="AE1627" t="s">
        <v>3938</v>
      </c>
      <c r="AG1627" t="s">
        <v>359</v>
      </c>
      <c r="AH1627">
        <v>6108781367</v>
      </c>
      <c r="AI1627" t="s">
        <v>9235</v>
      </c>
      <c r="AM1627" t="s">
        <v>3925</v>
      </c>
      <c r="AN1627" t="s">
        <v>3926</v>
      </c>
      <c r="AO1627" t="s">
        <v>268</v>
      </c>
      <c r="AP1627" t="s">
        <v>386</v>
      </c>
      <c r="AQ1627" t="s">
        <v>3940</v>
      </c>
      <c r="AU1627" t="s">
        <v>4422</v>
      </c>
      <c r="AV1627" t="s">
        <v>4000</v>
      </c>
      <c r="AW1627" t="s">
        <v>320</v>
      </c>
      <c r="AX1627" t="s">
        <v>319</v>
      </c>
      <c r="AY1627" t="s">
        <v>254</v>
      </c>
      <c r="AZ1627" t="s">
        <v>230</v>
      </c>
      <c r="BA1627" t="s">
        <v>395</v>
      </c>
      <c r="BB1627" t="s">
        <v>380</v>
      </c>
      <c r="BC1627" t="s">
        <v>3927</v>
      </c>
      <c r="BD1627" t="s">
        <v>3927</v>
      </c>
      <c r="BE1627" t="s">
        <v>3927</v>
      </c>
      <c r="BF1627">
        <v>9</v>
      </c>
    </row>
    <row r="1628" spans="1:58" x14ac:dyDescent="0.3">
      <c r="A1628">
        <v>2026</v>
      </c>
      <c r="B1628">
        <v>202605</v>
      </c>
      <c r="C1628">
        <v>5</v>
      </c>
      <c r="D1628" s="14">
        <v>20001621316920</v>
      </c>
      <c r="E1628" t="s">
        <v>2810</v>
      </c>
      <c r="F1628" s="2">
        <v>46144.341516203705</v>
      </c>
      <c r="G1628" s="2">
        <v>46146</v>
      </c>
      <c r="I1628" t="s">
        <v>224</v>
      </c>
      <c r="J1628" t="s">
        <v>230</v>
      </c>
      <c r="L1628" t="s">
        <v>3537</v>
      </c>
      <c r="M1628" t="s">
        <v>309</v>
      </c>
      <c r="N1628" t="s">
        <v>297</v>
      </c>
      <c r="O1628" t="s">
        <v>283</v>
      </c>
      <c r="Q1628" t="s">
        <v>9236</v>
      </c>
      <c r="R1628" t="s">
        <v>2809</v>
      </c>
      <c r="S1628" t="s">
        <v>444</v>
      </c>
      <c r="T1628" t="s">
        <v>445</v>
      </c>
      <c r="U1628" t="s">
        <v>258</v>
      </c>
      <c r="V1628" t="s">
        <v>247</v>
      </c>
      <c r="W1628" t="s">
        <v>245</v>
      </c>
      <c r="X1628" t="s">
        <v>225</v>
      </c>
      <c r="Z1628">
        <v>2</v>
      </c>
      <c r="AA1628" t="s">
        <v>3921</v>
      </c>
      <c r="AB1628" t="s">
        <v>9237</v>
      </c>
      <c r="AC1628">
        <v>46148.623171296298</v>
      </c>
      <c r="AD1628">
        <v>46148</v>
      </c>
      <c r="AE1628" t="s">
        <v>3938</v>
      </c>
      <c r="AG1628" t="s">
        <v>359</v>
      </c>
      <c r="AH1628">
        <v>6108775363</v>
      </c>
      <c r="AI1628" t="s">
        <v>9238</v>
      </c>
      <c r="AM1628" t="s">
        <v>3925</v>
      </c>
      <c r="AN1628" t="s">
        <v>3926</v>
      </c>
      <c r="AO1628" t="s">
        <v>268</v>
      </c>
      <c r="AP1628" t="s">
        <v>304</v>
      </c>
      <c r="AQ1628" t="s">
        <v>3940</v>
      </c>
      <c r="AU1628" t="s">
        <v>4422</v>
      </c>
      <c r="AV1628" t="s">
        <v>4000</v>
      </c>
      <c r="AW1628" t="s">
        <v>320</v>
      </c>
      <c r="AX1628" t="s">
        <v>319</v>
      </c>
      <c r="AY1628" t="s">
        <v>254</v>
      </c>
      <c r="AZ1628" t="s">
        <v>230</v>
      </c>
      <c r="BA1628" t="s">
        <v>395</v>
      </c>
      <c r="BB1628" t="s">
        <v>380</v>
      </c>
      <c r="BC1628" t="s">
        <v>3927</v>
      </c>
      <c r="BD1628" t="s">
        <v>3927</v>
      </c>
      <c r="BE1628" t="s">
        <v>3927</v>
      </c>
      <c r="BF1628">
        <v>9</v>
      </c>
    </row>
    <row r="1629" spans="1:58" x14ac:dyDescent="0.3">
      <c r="A1629">
        <v>2026</v>
      </c>
      <c r="B1629">
        <v>202605</v>
      </c>
      <c r="C1629">
        <v>5</v>
      </c>
      <c r="D1629" s="14">
        <v>20001621275806</v>
      </c>
      <c r="E1629" t="s">
        <v>2810</v>
      </c>
      <c r="F1629" s="2">
        <v>46144.477071759262</v>
      </c>
      <c r="G1629" s="2">
        <v>46147</v>
      </c>
      <c r="I1629" t="s">
        <v>224</v>
      </c>
      <c r="J1629" t="s">
        <v>230</v>
      </c>
      <c r="L1629" t="s">
        <v>9239</v>
      </c>
      <c r="M1629" t="s">
        <v>309</v>
      </c>
      <c r="N1629" t="s">
        <v>297</v>
      </c>
      <c r="O1629" t="s">
        <v>283</v>
      </c>
      <c r="Q1629" t="s">
        <v>9240</v>
      </c>
      <c r="R1629" t="s">
        <v>2809</v>
      </c>
      <c r="S1629" t="s">
        <v>4807</v>
      </c>
      <c r="T1629" t="s">
        <v>4808</v>
      </c>
      <c r="U1629" t="s">
        <v>3034</v>
      </c>
      <c r="V1629" t="s">
        <v>4809</v>
      </c>
      <c r="W1629" t="s">
        <v>245</v>
      </c>
      <c r="X1629" t="s">
        <v>225</v>
      </c>
      <c r="Z1629">
        <v>0</v>
      </c>
      <c r="AA1629" t="s">
        <v>3921</v>
      </c>
      <c r="AB1629" t="s">
        <v>4810</v>
      </c>
      <c r="AC1629">
        <v>46148.655300925922</v>
      </c>
      <c r="AD1629">
        <v>46147</v>
      </c>
      <c r="AE1629" t="s">
        <v>4811</v>
      </c>
      <c r="AG1629" t="s">
        <v>4812</v>
      </c>
      <c r="AH1629">
        <v>6108794830</v>
      </c>
      <c r="AI1629" t="s">
        <v>9241</v>
      </c>
      <c r="AM1629" t="s">
        <v>3925</v>
      </c>
      <c r="AN1629" t="s">
        <v>3926</v>
      </c>
      <c r="AO1629" t="s">
        <v>4814</v>
      </c>
      <c r="AP1629" t="s">
        <v>330</v>
      </c>
      <c r="AQ1629" t="s">
        <v>4815</v>
      </c>
      <c r="AU1629" t="s">
        <v>7260</v>
      </c>
      <c r="AV1629" t="s">
        <v>4817</v>
      </c>
      <c r="AW1629" t="s">
        <v>320</v>
      </c>
      <c r="AX1629" t="s">
        <v>319</v>
      </c>
      <c r="AY1629" t="s">
        <v>254</v>
      </c>
      <c r="AZ1629" t="s">
        <v>230</v>
      </c>
      <c r="BA1629" t="s">
        <v>273</v>
      </c>
      <c r="BB1629" t="s">
        <v>380</v>
      </c>
      <c r="BC1629" t="s">
        <v>3927</v>
      </c>
      <c r="BD1629" t="s">
        <v>3927</v>
      </c>
      <c r="BE1629" t="s">
        <v>3927</v>
      </c>
      <c r="BF1629">
        <v>9</v>
      </c>
    </row>
    <row r="1630" spans="1:58" x14ac:dyDescent="0.3">
      <c r="A1630">
        <v>2026</v>
      </c>
      <c r="B1630">
        <v>202605</v>
      </c>
      <c r="C1630">
        <v>5</v>
      </c>
      <c r="D1630" s="14">
        <v>20001621273416</v>
      </c>
      <c r="E1630" t="s">
        <v>2810</v>
      </c>
      <c r="F1630" s="2">
        <v>46144.365057870367</v>
      </c>
      <c r="G1630" s="2">
        <v>46148</v>
      </c>
      <c r="I1630" t="s">
        <v>224</v>
      </c>
      <c r="J1630" t="s">
        <v>230</v>
      </c>
      <c r="M1630" t="s">
        <v>1336</v>
      </c>
      <c r="N1630" t="s">
        <v>546</v>
      </c>
      <c r="O1630" t="s">
        <v>554</v>
      </c>
      <c r="Q1630" t="s">
        <v>9242</v>
      </c>
      <c r="R1630" t="s">
        <v>2809</v>
      </c>
      <c r="S1630" t="s">
        <v>4807</v>
      </c>
      <c r="T1630" t="s">
        <v>4808</v>
      </c>
      <c r="U1630" t="s">
        <v>3034</v>
      </c>
      <c r="V1630" t="s">
        <v>4809</v>
      </c>
      <c r="W1630" t="s">
        <v>245</v>
      </c>
      <c r="X1630" t="s">
        <v>387</v>
      </c>
      <c r="Z1630">
        <v>0</v>
      </c>
      <c r="AA1630" t="s">
        <v>3921</v>
      </c>
      <c r="AB1630" t="s">
        <v>4810</v>
      </c>
      <c r="AC1630">
        <v>46149.597546296296</v>
      </c>
      <c r="AD1630">
        <v>46148</v>
      </c>
      <c r="AE1630" t="s">
        <v>4811</v>
      </c>
      <c r="AG1630" t="s">
        <v>4812</v>
      </c>
      <c r="AH1630">
        <v>6108744667</v>
      </c>
      <c r="AI1630" t="s">
        <v>9243</v>
      </c>
      <c r="AM1630" t="s">
        <v>3925</v>
      </c>
      <c r="AN1630" t="s">
        <v>3926</v>
      </c>
      <c r="AO1630" t="s">
        <v>4814</v>
      </c>
      <c r="AP1630" t="s">
        <v>853</v>
      </c>
      <c r="AQ1630" t="s">
        <v>4815</v>
      </c>
      <c r="AU1630" t="s">
        <v>6415</v>
      </c>
      <c r="AV1630" t="s">
        <v>4817</v>
      </c>
      <c r="AW1630" t="s">
        <v>389</v>
      </c>
      <c r="AX1630" t="s">
        <v>388</v>
      </c>
      <c r="AY1630" t="s">
        <v>253</v>
      </c>
      <c r="AZ1630" t="s">
        <v>230</v>
      </c>
      <c r="BA1630" t="s">
        <v>395</v>
      </c>
      <c r="BB1630" t="s">
        <v>380</v>
      </c>
      <c r="BC1630" t="s">
        <v>3927</v>
      </c>
      <c r="BD1630" t="s">
        <v>3927</v>
      </c>
      <c r="BE1630" t="s">
        <v>3927</v>
      </c>
      <c r="BF1630">
        <v>9</v>
      </c>
    </row>
    <row r="1631" spans="1:58" x14ac:dyDescent="0.3">
      <c r="A1631">
        <v>2026</v>
      </c>
      <c r="B1631">
        <v>202605</v>
      </c>
      <c r="C1631">
        <v>5</v>
      </c>
      <c r="D1631" s="14">
        <v>20001621199920</v>
      </c>
      <c r="E1631" t="s">
        <v>2810</v>
      </c>
      <c r="F1631" s="2">
        <v>46143.6875462963</v>
      </c>
      <c r="G1631" s="2">
        <v>46144</v>
      </c>
      <c r="I1631" t="s">
        <v>224</v>
      </c>
      <c r="J1631" t="s">
        <v>230</v>
      </c>
      <c r="M1631" t="s">
        <v>309</v>
      </c>
      <c r="N1631" t="s">
        <v>297</v>
      </c>
      <c r="O1631" t="s">
        <v>283</v>
      </c>
      <c r="Q1631" t="s">
        <v>9244</v>
      </c>
      <c r="R1631" t="s">
        <v>2809</v>
      </c>
      <c r="S1631" t="s">
        <v>4807</v>
      </c>
      <c r="T1631" t="s">
        <v>4808</v>
      </c>
      <c r="U1631" t="s">
        <v>3034</v>
      </c>
      <c r="V1631" t="s">
        <v>4809</v>
      </c>
      <c r="W1631" t="s">
        <v>245</v>
      </c>
      <c r="X1631" t="s">
        <v>387</v>
      </c>
      <c r="Z1631">
        <v>0</v>
      </c>
      <c r="AA1631" t="s">
        <v>3921</v>
      </c>
      <c r="AB1631" t="s">
        <v>4810</v>
      </c>
      <c r="AC1631">
        <v>46146.59783564815</v>
      </c>
      <c r="AD1631">
        <v>46144</v>
      </c>
      <c r="AE1631" t="s">
        <v>4811</v>
      </c>
      <c r="AG1631" t="s">
        <v>4812</v>
      </c>
      <c r="AH1631">
        <v>6108747577</v>
      </c>
      <c r="AI1631" t="s">
        <v>9245</v>
      </c>
      <c r="AM1631" t="s">
        <v>3925</v>
      </c>
      <c r="AN1631" t="s">
        <v>3926</v>
      </c>
      <c r="AO1631" t="s">
        <v>4814</v>
      </c>
      <c r="AP1631" t="s">
        <v>304</v>
      </c>
      <c r="AQ1631" t="s">
        <v>4815</v>
      </c>
      <c r="AU1631" t="s">
        <v>9154</v>
      </c>
      <c r="AV1631" t="s">
        <v>4817</v>
      </c>
      <c r="AW1631" t="s">
        <v>447</v>
      </c>
      <c r="AX1631" t="s">
        <v>446</v>
      </c>
      <c r="AY1631" t="s">
        <v>253</v>
      </c>
      <c r="AZ1631" t="s">
        <v>230</v>
      </c>
      <c r="BA1631" t="s">
        <v>273</v>
      </c>
      <c r="BB1631" t="s">
        <v>380</v>
      </c>
      <c r="BC1631" t="s">
        <v>3927</v>
      </c>
      <c r="BD1631" t="s">
        <v>3927</v>
      </c>
      <c r="BE1631" t="s">
        <v>3927</v>
      </c>
      <c r="BF1631">
        <v>9</v>
      </c>
    </row>
    <row r="1632" spans="1:58" x14ac:dyDescent="0.3">
      <c r="A1632">
        <v>2026</v>
      </c>
      <c r="B1632">
        <v>202605</v>
      </c>
      <c r="C1632">
        <v>5</v>
      </c>
      <c r="D1632" s="14">
        <v>20001621186129</v>
      </c>
      <c r="E1632" t="s">
        <v>2810</v>
      </c>
      <c r="F1632" s="2">
        <v>46143.69054398148</v>
      </c>
      <c r="G1632" s="2">
        <v>46148</v>
      </c>
      <c r="I1632" t="s">
        <v>224</v>
      </c>
      <c r="J1632" t="s">
        <v>230</v>
      </c>
      <c r="L1632" t="s">
        <v>9246</v>
      </c>
      <c r="M1632" t="s">
        <v>309</v>
      </c>
      <c r="N1632" t="s">
        <v>297</v>
      </c>
      <c r="O1632" t="s">
        <v>283</v>
      </c>
      <c r="Q1632" t="s">
        <v>9247</v>
      </c>
      <c r="R1632" t="s">
        <v>2809</v>
      </c>
      <c r="S1632" t="s">
        <v>4807</v>
      </c>
      <c r="T1632" t="s">
        <v>4808</v>
      </c>
      <c r="U1632" t="s">
        <v>3034</v>
      </c>
      <c r="V1632" t="s">
        <v>4809</v>
      </c>
      <c r="W1632" t="s">
        <v>245</v>
      </c>
      <c r="X1632" t="s">
        <v>225</v>
      </c>
      <c r="Z1632">
        <v>0</v>
      </c>
      <c r="AA1632" t="s">
        <v>3921</v>
      </c>
      <c r="AB1632" t="s">
        <v>4810</v>
      </c>
      <c r="AC1632">
        <v>46149.597546296296</v>
      </c>
      <c r="AD1632">
        <v>46148</v>
      </c>
      <c r="AE1632" t="s">
        <v>4811</v>
      </c>
      <c r="AG1632" t="s">
        <v>4812</v>
      </c>
      <c r="AH1632">
        <v>6108714620</v>
      </c>
      <c r="AI1632" t="s">
        <v>9248</v>
      </c>
      <c r="AM1632" t="s">
        <v>3925</v>
      </c>
      <c r="AN1632" t="s">
        <v>3926</v>
      </c>
      <c r="AO1632" t="s">
        <v>4814</v>
      </c>
      <c r="AP1632" t="s">
        <v>386</v>
      </c>
      <c r="AQ1632" t="s">
        <v>4815</v>
      </c>
      <c r="AU1632" t="s">
        <v>6415</v>
      </c>
      <c r="AV1632" t="s">
        <v>4817</v>
      </c>
      <c r="AW1632" t="s">
        <v>320</v>
      </c>
      <c r="AX1632" t="s">
        <v>319</v>
      </c>
      <c r="AY1632" t="s">
        <v>254</v>
      </c>
      <c r="AZ1632" t="s">
        <v>230</v>
      </c>
      <c r="BA1632" t="s">
        <v>395</v>
      </c>
      <c r="BB1632" t="s">
        <v>380</v>
      </c>
      <c r="BC1632" t="s">
        <v>3927</v>
      </c>
      <c r="BD1632" t="s">
        <v>3927</v>
      </c>
      <c r="BE1632" t="s">
        <v>3927</v>
      </c>
      <c r="BF1632">
        <v>9</v>
      </c>
    </row>
    <row r="1633" spans="1:58" x14ac:dyDescent="0.3">
      <c r="A1633">
        <v>2026</v>
      </c>
      <c r="B1633">
        <v>202605</v>
      </c>
      <c r="C1633">
        <v>5</v>
      </c>
      <c r="D1633" s="14">
        <v>20001621183418</v>
      </c>
      <c r="E1633" t="s">
        <v>2810</v>
      </c>
      <c r="F1633" s="2">
        <v>46143.788622685184</v>
      </c>
      <c r="G1633" s="2">
        <v>46146</v>
      </c>
      <c r="I1633" t="s">
        <v>224</v>
      </c>
      <c r="J1633" t="s">
        <v>230</v>
      </c>
      <c r="L1633" t="s">
        <v>9249</v>
      </c>
      <c r="M1633" t="s">
        <v>309</v>
      </c>
      <c r="N1633" t="s">
        <v>297</v>
      </c>
      <c r="O1633" t="s">
        <v>283</v>
      </c>
      <c r="Q1633" t="s">
        <v>9250</v>
      </c>
      <c r="R1633" t="s">
        <v>2809</v>
      </c>
      <c r="S1633" t="s">
        <v>4807</v>
      </c>
      <c r="T1633" t="s">
        <v>4808</v>
      </c>
      <c r="U1633" t="s">
        <v>3034</v>
      </c>
      <c r="V1633" t="s">
        <v>4809</v>
      </c>
      <c r="W1633" t="s">
        <v>245</v>
      </c>
      <c r="X1633" t="s">
        <v>225</v>
      </c>
      <c r="Z1633">
        <v>0</v>
      </c>
      <c r="AA1633" t="s">
        <v>3921</v>
      </c>
      <c r="AB1633" t="s">
        <v>4810</v>
      </c>
      <c r="AC1633">
        <v>46147.474293981482</v>
      </c>
      <c r="AD1633">
        <v>46146</v>
      </c>
      <c r="AE1633" t="s">
        <v>4811</v>
      </c>
      <c r="AG1633" t="s">
        <v>4812</v>
      </c>
      <c r="AH1633">
        <v>6108794749</v>
      </c>
      <c r="AI1633" t="s">
        <v>9251</v>
      </c>
      <c r="AM1633" t="s">
        <v>3925</v>
      </c>
      <c r="AN1633" t="s">
        <v>3926</v>
      </c>
      <c r="AO1633" t="s">
        <v>4814</v>
      </c>
      <c r="AP1633" t="s">
        <v>386</v>
      </c>
      <c r="AQ1633" t="s">
        <v>4815</v>
      </c>
      <c r="AU1633" t="s">
        <v>8271</v>
      </c>
      <c r="AV1633" t="s">
        <v>4817</v>
      </c>
      <c r="AW1633" t="s">
        <v>320</v>
      </c>
      <c r="AX1633" t="s">
        <v>319</v>
      </c>
      <c r="AY1633" t="s">
        <v>254</v>
      </c>
      <c r="AZ1633" t="s">
        <v>230</v>
      </c>
      <c r="BA1633" t="s">
        <v>395</v>
      </c>
      <c r="BB1633" t="s">
        <v>380</v>
      </c>
      <c r="BC1633" t="s">
        <v>3927</v>
      </c>
      <c r="BD1633" t="s">
        <v>3927</v>
      </c>
      <c r="BE1633" t="s">
        <v>3927</v>
      </c>
      <c r="BF1633">
        <v>9</v>
      </c>
    </row>
    <row r="1634" spans="1:58" x14ac:dyDescent="0.3">
      <c r="A1634">
        <v>2026</v>
      </c>
      <c r="B1634">
        <v>202605</v>
      </c>
      <c r="C1634">
        <v>5</v>
      </c>
      <c r="D1634" s="14">
        <v>20001621183060</v>
      </c>
      <c r="E1634" t="s">
        <v>2810</v>
      </c>
      <c r="F1634" s="2">
        <v>46143.667951388888</v>
      </c>
      <c r="G1634" s="2">
        <v>46144</v>
      </c>
      <c r="I1634" t="s">
        <v>224</v>
      </c>
      <c r="J1634" t="s">
        <v>230</v>
      </c>
      <c r="L1634" t="s">
        <v>9252</v>
      </c>
      <c r="M1634" t="s">
        <v>261</v>
      </c>
      <c r="N1634" t="s">
        <v>237</v>
      </c>
      <c r="O1634" t="s">
        <v>257</v>
      </c>
      <c r="Q1634" t="s">
        <v>9253</v>
      </c>
      <c r="R1634" t="s">
        <v>2809</v>
      </c>
      <c r="S1634" t="s">
        <v>4807</v>
      </c>
      <c r="T1634" t="s">
        <v>4808</v>
      </c>
      <c r="U1634" t="s">
        <v>3034</v>
      </c>
      <c r="V1634" t="s">
        <v>4809</v>
      </c>
      <c r="W1634" t="s">
        <v>245</v>
      </c>
      <c r="X1634" t="s">
        <v>225</v>
      </c>
      <c r="Z1634">
        <v>0</v>
      </c>
      <c r="AA1634" t="s">
        <v>3921</v>
      </c>
      <c r="AB1634" t="s">
        <v>4810</v>
      </c>
      <c r="AC1634">
        <v>46146.59783564815</v>
      </c>
      <c r="AD1634">
        <v>46144</v>
      </c>
      <c r="AE1634" t="s">
        <v>4811</v>
      </c>
      <c r="AG1634" t="s">
        <v>4812</v>
      </c>
      <c r="AH1634">
        <v>6108711717</v>
      </c>
      <c r="AI1634" t="s">
        <v>9254</v>
      </c>
      <c r="AM1634" t="s">
        <v>3925</v>
      </c>
      <c r="AN1634" t="s">
        <v>3926</v>
      </c>
      <c r="AO1634" t="s">
        <v>4814</v>
      </c>
      <c r="AP1634" t="s">
        <v>386</v>
      </c>
      <c r="AQ1634" t="s">
        <v>4815</v>
      </c>
      <c r="AU1634" t="s">
        <v>9154</v>
      </c>
      <c r="AV1634" t="s">
        <v>4817</v>
      </c>
      <c r="AW1634" t="s">
        <v>1876</v>
      </c>
      <c r="AX1634" t="s">
        <v>1875</v>
      </c>
      <c r="AY1634" t="s">
        <v>254</v>
      </c>
      <c r="AZ1634" t="s">
        <v>230</v>
      </c>
      <c r="BA1634" t="s">
        <v>395</v>
      </c>
      <c r="BB1634" t="s">
        <v>380</v>
      </c>
      <c r="BC1634" t="s">
        <v>3927</v>
      </c>
      <c r="BD1634" t="s">
        <v>3927</v>
      </c>
      <c r="BE1634" t="s">
        <v>3927</v>
      </c>
      <c r="BF1634">
        <v>9</v>
      </c>
    </row>
    <row r="1635" spans="1:58" x14ac:dyDescent="0.3">
      <c r="A1635">
        <v>2026</v>
      </c>
      <c r="B1635">
        <v>202605</v>
      </c>
      <c r="C1635">
        <v>5</v>
      </c>
      <c r="D1635" s="14">
        <v>20001621181752</v>
      </c>
      <c r="E1635" t="s">
        <v>2810</v>
      </c>
      <c r="F1635" s="2">
        <v>46143.886504629627</v>
      </c>
      <c r="G1635" s="2">
        <v>46145</v>
      </c>
      <c r="I1635" t="s">
        <v>224</v>
      </c>
      <c r="J1635" t="s">
        <v>230</v>
      </c>
      <c r="M1635" t="s">
        <v>4740</v>
      </c>
      <c r="N1635" t="s">
        <v>1128</v>
      </c>
      <c r="O1635" t="s">
        <v>331</v>
      </c>
      <c r="Q1635" t="s">
        <v>9255</v>
      </c>
      <c r="R1635" t="s">
        <v>2809</v>
      </c>
      <c r="S1635" t="s">
        <v>4807</v>
      </c>
      <c r="T1635" t="s">
        <v>4808</v>
      </c>
      <c r="U1635" t="s">
        <v>3034</v>
      </c>
      <c r="V1635" t="s">
        <v>4809</v>
      </c>
      <c r="W1635" t="s">
        <v>245</v>
      </c>
      <c r="X1635" t="s">
        <v>387</v>
      </c>
      <c r="Z1635">
        <v>0</v>
      </c>
      <c r="AA1635" t="s">
        <v>3921</v>
      </c>
      <c r="AB1635" t="s">
        <v>4810</v>
      </c>
      <c r="AC1635">
        <v>46146.59783564815</v>
      </c>
      <c r="AD1635">
        <v>46145</v>
      </c>
      <c r="AE1635" t="s">
        <v>4811</v>
      </c>
      <c r="AG1635" t="s">
        <v>4812</v>
      </c>
      <c r="AH1635">
        <v>6108739582</v>
      </c>
      <c r="AI1635" t="s">
        <v>9256</v>
      </c>
      <c r="AM1635" t="s">
        <v>3925</v>
      </c>
      <c r="AN1635" t="s">
        <v>3926</v>
      </c>
      <c r="AO1635" t="s">
        <v>4814</v>
      </c>
      <c r="AP1635" t="s">
        <v>304</v>
      </c>
      <c r="AQ1635" t="s">
        <v>4815</v>
      </c>
      <c r="AU1635" t="s">
        <v>8464</v>
      </c>
      <c r="AV1635" t="s">
        <v>4817</v>
      </c>
      <c r="AW1635" t="s">
        <v>389</v>
      </c>
      <c r="AX1635" t="s">
        <v>388</v>
      </c>
      <c r="AY1635" t="s">
        <v>253</v>
      </c>
      <c r="AZ1635" t="s">
        <v>230</v>
      </c>
      <c r="BA1635" t="s">
        <v>395</v>
      </c>
      <c r="BB1635" t="s">
        <v>380</v>
      </c>
      <c r="BC1635" t="s">
        <v>3927</v>
      </c>
      <c r="BD1635" t="s">
        <v>3927</v>
      </c>
      <c r="BE1635" t="s">
        <v>3927</v>
      </c>
      <c r="BF1635">
        <v>9</v>
      </c>
    </row>
    <row r="1636" spans="1:58" x14ac:dyDescent="0.3">
      <c r="A1636">
        <v>2026</v>
      </c>
      <c r="B1636">
        <v>202605</v>
      </c>
      <c r="C1636">
        <v>5</v>
      </c>
      <c r="D1636" s="14">
        <v>20001621160261</v>
      </c>
      <c r="E1636" t="s">
        <v>2810</v>
      </c>
      <c r="F1636" s="2">
        <v>46143.677372685182</v>
      </c>
      <c r="G1636" s="2">
        <v>46144</v>
      </c>
      <c r="I1636" t="s">
        <v>224</v>
      </c>
      <c r="J1636" t="s">
        <v>230</v>
      </c>
      <c r="L1636" t="s">
        <v>9257</v>
      </c>
      <c r="M1636" t="s">
        <v>557</v>
      </c>
      <c r="N1636" t="s">
        <v>546</v>
      </c>
      <c r="O1636" t="s">
        <v>554</v>
      </c>
      <c r="Q1636" t="s">
        <v>9258</v>
      </c>
      <c r="R1636" t="s">
        <v>2809</v>
      </c>
      <c r="S1636" t="s">
        <v>4807</v>
      </c>
      <c r="T1636" t="s">
        <v>4808</v>
      </c>
      <c r="U1636" t="s">
        <v>3034</v>
      </c>
      <c r="V1636" t="s">
        <v>4809</v>
      </c>
      <c r="W1636" t="s">
        <v>245</v>
      </c>
      <c r="X1636" t="s">
        <v>225</v>
      </c>
      <c r="Z1636">
        <v>0</v>
      </c>
      <c r="AA1636" t="s">
        <v>3921</v>
      </c>
      <c r="AB1636" t="s">
        <v>4810</v>
      </c>
      <c r="AC1636">
        <v>46146.59783564815</v>
      </c>
      <c r="AD1636">
        <v>46144</v>
      </c>
      <c r="AE1636" t="s">
        <v>4811</v>
      </c>
      <c r="AG1636" t="s">
        <v>4812</v>
      </c>
      <c r="AH1636">
        <v>6108743593</v>
      </c>
      <c r="AI1636" t="s">
        <v>9259</v>
      </c>
      <c r="AM1636" t="s">
        <v>3925</v>
      </c>
      <c r="AN1636" t="s">
        <v>3926</v>
      </c>
      <c r="AO1636" t="s">
        <v>4814</v>
      </c>
      <c r="AP1636" t="s">
        <v>386</v>
      </c>
      <c r="AQ1636" t="s">
        <v>4815</v>
      </c>
      <c r="AU1636" t="s">
        <v>9154</v>
      </c>
      <c r="AV1636" t="s">
        <v>4817</v>
      </c>
      <c r="AW1636" t="s">
        <v>320</v>
      </c>
      <c r="AX1636" t="s">
        <v>319</v>
      </c>
      <c r="AY1636" t="s">
        <v>254</v>
      </c>
      <c r="AZ1636" t="s">
        <v>230</v>
      </c>
      <c r="BA1636" t="s">
        <v>395</v>
      </c>
      <c r="BB1636" t="s">
        <v>380</v>
      </c>
      <c r="BC1636" t="s">
        <v>3927</v>
      </c>
      <c r="BD1636" t="s">
        <v>3927</v>
      </c>
      <c r="BE1636" t="s">
        <v>3927</v>
      </c>
      <c r="BF1636">
        <v>9</v>
      </c>
    </row>
    <row r="1637" spans="1:58" x14ac:dyDescent="0.3">
      <c r="A1637">
        <v>2026</v>
      </c>
      <c r="B1637">
        <v>202605</v>
      </c>
      <c r="C1637">
        <v>5</v>
      </c>
      <c r="D1637" s="14">
        <v>20001621154564</v>
      </c>
      <c r="E1637" t="s">
        <v>2810</v>
      </c>
      <c r="F1637" s="2">
        <v>46143.758564814816</v>
      </c>
      <c r="G1637" s="2">
        <v>46144</v>
      </c>
      <c r="I1637" t="s">
        <v>224</v>
      </c>
      <c r="J1637" t="s">
        <v>230</v>
      </c>
      <c r="L1637" t="s">
        <v>9260</v>
      </c>
      <c r="M1637" t="s">
        <v>809</v>
      </c>
      <c r="N1637" t="s">
        <v>237</v>
      </c>
      <c r="O1637" t="s">
        <v>257</v>
      </c>
      <c r="Q1637" t="s">
        <v>9261</v>
      </c>
      <c r="R1637" t="s">
        <v>2809</v>
      </c>
      <c r="S1637" t="s">
        <v>4807</v>
      </c>
      <c r="T1637" t="s">
        <v>4808</v>
      </c>
      <c r="U1637" t="s">
        <v>3034</v>
      </c>
      <c r="V1637" t="s">
        <v>4809</v>
      </c>
      <c r="W1637" t="s">
        <v>245</v>
      </c>
      <c r="X1637" t="s">
        <v>225</v>
      </c>
      <c r="Z1637">
        <v>0</v>
      </c>
      <c r="AA1637" t="s">
        <v>3921</v>
      </c>
      <c r="AB1637" t="s">
        <v>4810</v>
      </c>
      <c r="AC1637">
        <v>46146.59783564815</v>
      </c>
      <c r="AD1637">
        <v>46144</v>
      </c>
      <c r="AE1637" t="s">
        <v>4811</v>
      </c>
      <c r="AG1637" t="s">
        <v>4812</v>
      </c>
      <c r="AH1637">
        <v>6108791835</v>
      </c>
      <c r="AI1637" t="s">
        <v>9262</v>
      </c>
      <c r="AM1637" t="s">
        <v>3925</v>
      </c>
      <c r="AN1637" t="s">
        <v>3926</v>
      </c>
      <c r="AO1637" t="s">
        <v>4814</v>
      </c>
      <c r="AP1637" t="s">
        <v>386</v>
      </c>
      <c r="AQ1637" t="s">
        <v>4815</v>
      </c>
      <c r="AU1637" t="s">
        <v>9154</v>
      </c>
      <c r="AV1637" t="s">
        <v>4817</v>
      </c>
      <c r="AW1637" t="s">
        <v>320</v>
      </c>
      <c r="AX1637" t="s">
        <v>319</v>
      </c>
      <c r="AY1637" t="s">
        <v>254</v>
      </c>
      <c r="AZ1637" t="s">
        <v>230</v>
      </c>
      <c r="BA1637" t="s">
        <v>395</v>
      </c>
      <c r="BB1637" t="s">
        <v>380</v>
      </c>
      <c r="BC1637" t="s">
        <v>3927</v>
      </c>
      <c r="BD1637" t="s">
        <v>3927</v>
      </c>
      <c r="BE1637" t="s">
        <v>3927</v>
      </c>
      <c r="BF1637">
        <v>9</v>
      </c>
    </row>
    <row r="1638" spans="1:58" x14ac:dyDescent="0.3">
      <c r="A1638">
        <v>2026</v>
      </c>
      <c r="B1638">
        <v>202605</v>
      </c>
      <c r="C1638">
        <v>5</v>
      </c>
      <c r="D1638" s="14">
        <v>20001621134711</v>
      </c>
      <c r="E1638" t="s">
        <v>2810</v>
      </c>
      <c r="F1638" s="2">
        <v>46143.752141203702</v>
      </c>
      <c r="G1638" s="2">
        <v>46146</v>
      </c>
      <c r="I1638" t="s">
        <v>224</v>
      </c>
      <c r="J1638" t="s">
        <v>230</v>
      </c>
      <c r="M1638" t="s">
        <v>392</v>
      </c>
      <c r="N1638" t="s">
        <v>353</v>
      </c>
      <c r="O1638" t="s">
        <v>283</v>
      </c>
      <c r="Q1638" t="s">
        <v>9263</v>
      </c>
      <c r="R1638" t="s">
        <v>2809</v>
      </c>
      <c r="S1638" t="s">
        <v>4807</v>
      </c>
      <c r="T1638" t="s">
        <v>4808</v>
      </c>
      <c r="U1638" t="s">
        <v>3034</v>
      </c>
      <c r="V1638" t="s">
        <v>4809</v>
      </c>
      <c r="W1638" t="s">
        <v>245</v>
      </c>
      <c r="X1638" t="s">
        <v>387</v>
      </c>
      <c r="Z1638">
        <v>0</v>
      </c>
      <c r="AA1638" t="s">
        <v>3921</v>
      </c>
      <c r="AB1638" t="s">
        <v>4810</v>
      </c>
      <c r="AC1638">
        <v>46147.474293981482</v>
      </c>
      <c r="AD1638">
        <v>46146</v>
      </c>
      <c r="AE1638" t="s">
        <v>4811</v>
      </c>
      <c r="AG1638" t="s">
        <v>4812</v>
      </c>
      <c r="AH1638">
        <v>6108746571</v>
      </c>
      <c r="AI1638" t="s">
        <v>9264</v>
      </c>
      <c r="AM1638" t="s">
        <v>3925</v>
      </c>
      <c r="AN1638" t="s">
        <v>3926</v>
      </c>
      <c r="AO1638" t="s">
        <v>4814</v>
      </c>
      <c r="AP1638" t="s">
        <v>304</v>
      </c>
      <c r="AQ1638" t="s">
        <v>4815</v>
      </c>
      <c r="AU1638" t="s">
        <v>8271</v>
      </c>
      <c r="AV1638" t="s">
        <v>4817</v>
      </c>
      <c r="AW1638" t="s">
        <v>1227</v>
      </c>
      <c r="AX1638" t="s">
        <v>1226</v>
      </c>
      <c r="AY1638" t="s">
        <v>253</v>
      </c>
      <c r="AZ1638" t="s">
        <v>230</v>
      </c>
      <c r="BA1638" t="s">
        <v>273</v>
      </c>
      <c r="BB1638" t="s">
        <v>380</v>
      </c>
      <c r="BC1638" t="s">
        <v>3927</v>
      </c>
      <c r="BD1638" t="s">
        <v>3927</v>
      </c>
      <c r="BE1638" t="s">
        <v>3927</v>
      </c>
      <c r="BF1638">
        <v>9</v>
      </c>
    </row>
    <row r="1639" spans="1:58" x14ac:dyDescent="0.3">
      <c r="A1639">
        <v>2026</v>
      </c>
      <c r="B1639">
        <v>202605</v>
      </c>
      <c r="C1639">
        <v>5</v>
      </c>
      <c r="D1639" s="14">
        <v>20001621130850</v>
      </c>
      <c r="E1639" t="s">
        <v>2810</v>
      </c>
      <c r="F1639" s="2">
        <v>46143.799409722225</v>
      </c>
      <c r="G1639" s="2">
        <v>46146</v>
      </c>
      <c r="I1639" t="s">
        <v>224</v>
      </c>
      <c r="J1639" t="s">
        <v>230</v>
      </c>
      <c r="L1639" t="s">
        <v>9265</v>
      </c>
      <c r="M1639" t="s">
        <v>309</v>
      </c>
      <c r="N1639" t="s">
        <v>297</v>
      </c>
      <c r="O1639" t="s">
        <v>283</v>
      </c>
      <c r="Q1639" t="s">
        <v>9266</v>
      </c>
      <c r="R1639" t="s">
        <v>2809</v>
      </c>
      <c r="S1639" t="s">
        <v>4807</v>
      </c>
      <c r="T1639" t="s">
        <v>4808</v>
      </c>
      <c r="U1639" t="s">
        <v>3034</v>
      </c>
      <c r="V1639" t="s">
        <v>4809</v>
      </c>
      <c r="W1639" t="s">
        <v>245</v>
      </c>
      <c r="X1639" t="s">
        <v>225</v>
      </c>
      <c r="Z1639">
        <v>0</v>
      </c>
      <c r="AA1639" t="s">
        <v>3921</v>
      </c>
      <c r="AB1639" t="s">
        <v>4810</v>
      </c>
      <c r="AC1639">
        <v>46147.474293981482</v>
      </c>
      <c r="AD1639">
        <v>46146</v>
      </c>
      <c r="AE1639" t="s">
        <v>4811</v>
      </c>
      <c r="AG1639" t="s">
        <v>4812</v>
      </c>
      <c r="AH1639">
        <v>6108736580</v>
      </c>
      <c r="AI1639" t="s">
        <v>9267</v>
      </c>
      <c r="AM1639" t="s">
        <v>3925</v>
      </c>
      <c r="AN1639" t="s">
        <v>3926</v>
      </c>
      <c r="AO1639" t="s">
        <v>4814</v>
      </c>
      <c r="AP1639" t="s">
        <v>386</v>
      </c>
      <c r="AQ1639" t="s">
        <v>4815</v>
      </c>
      <c r="AU1639" t="s">
        <v>8271</v>
      </c>
      <c r="AV1639" t="s">
        <v>4817</v>
      </c>
      <c r="AW1639" t="s">
        <v>320</v>
      </c>
      <c r="AX1639" t="s">
        <v>319</v>
      </c>
      <c r="AY1639" t="s">
        <v>254</v>
      </c>
      <c r="AZ1639" t="s">
        <v>230</v>
      </c>
      <c r="BA1639" t="s">
        <v>273</v>
      </c>
      <c r="BB1639" t="s">
        <v>380</v>
      </c>
      <c r="BC1639" t="s">
        <v>3927</v>
      </c>
      <c r="BD1639" t="s">
        <v>3927</v>
      </c>
      <c r="BE1639" t="s">
        <v>3927</v>
      </c>
      <c r="BF1639">
        <v>9</v>
      </c>
    </row>
    <row r="1640" spans="1:58" x14ac:dyDescent="0.3">
      <c r="A1640">
        <v>2026</v>
      </c>
      <c r="B1640">
        <v>202605</v>
      </c>
      <c r="C1640">
        <v>5</v>
      </c>
      <c r="D1640" s="14">
        <v>20001621114302</v>
      </c>
      <c r="E1640" t="s">
        <v>2810</v>
      </c>
      <c r="F1640" s="2">
        <v>46143.622199074074</v>
      </c>
      <c r="G1640" s="2">
        <v>46147</v>
      </c>
      <c r="I1640" t="s">
        <v>224</v>
      </c>
      <c r="J1640" t="s">
        <v>230</v>
      </c>
      <c r="L1640" t="s">
        <v>898</v>
      </c>
      <c r="M1640" t="s">
        <v>902</v>
      </c>
      <c r="N1640" t="s">
        <v>752</v>
      </c>
      <c r="O1640" t="s">
        <v>623</v>
      </c>
      <c r="Q1640" t="s">
        <v>9268</v>
      </c>
      <c r="R1640" t="s">
        <v>2809</v>
      </c>
      <c r="S1640" t="s">
        <v>425</v>
      </c>
      <c r="T1640" t="s">
        <v>426</v>
      </c>
      <c r="U1640" t="s">
        <v>258</v>
      </c>
      <c r="V1640" t="s">
        <v>247</v>
      </c>
      <c r="W1640" t="s">
        <v>245</v>
      </c>
      <c r="X1640" t="s">
        <v>225</v>
      </c>
      <c r="Z1640">
        <v>1</v>
      </c>
      <c r="AA1640" t="s">
        <v>3921</v>
      </c>
      <c r="AB1640" t="s">
        <v>8028</v>
      </c>
      <c r="AC1640">
        <v>46148.623171296298</v>
      </c>
      <c r="AD1640">
        <v>46148</v>
      </c>
      <c r="AE1640" t="s">
        <v>3938</v>
      </c>
      <c r="AG1640" t="s">
        <v>410</v>
      </c>
      <c r="AH1640">
        <v>6040454846</v>
      </c>
      <c r="AI1640" t="s">
        <v>9269</v>
      </c>
      <c r="AM1640" t="s">
        <v>3925</v>
      </c>
      <c r="AN1640" t="s">
        <v>3926</v>
      </c>
      <c r="AO1640" t="s">
        <v>268</v>
      </c>
      <c r="AP1640" t="s">
        <v>386</v>
      </c>
      <c r="AQ1640" t="s">
        <v>3940</v>
      </c>
      <c r="AU1640" t="s">
        <v>4282</v>
      </c>
      <c r="AV1640" t="s">
        <v>4000</v>
      </c>
      <c r="AW1640" t="s">
        <v>227</v>
      </c>
      <c r="AX1640" t="s">
        <v>226</v>
      </c>
      <c r="AY1640" t="s">
        <v>254</v>
      </c>
      <c r="AZ1640" t="s">
        <v>230</v>
      </c>
      <c r="BA1640" t="s">
        <v>273</v>
      </c>
      <c r="BB1640" t="s">
        <v>380</v>
      </c>
      <c r="BC1640" t="s">
        <v>3927</v>
      </c>
      <c r="BD1640" t="s">
        <v>3927</v>
      </c>
      <c r="BE1640" t="s">
        <v>3927</v>
      </c>
      <c r="BF1640">
        <v>20</v>
      </c>
    </row>
    <row r="1641" spans="1:58" x14ac:dyDescent="0.3">
      <c r="A1641">
        <v>2026</v>
      </c>
      <c r="B1641">
        <v>202605</v>
      </c>
      <c r="C1641">
        <v>5</v>
      </c>
      <c r="D1641" s="14">
        <v>20001621113968</v>
      </c>
      <c r="E1641" t="s">
        <v>2810</v>
      </c>
      <c r="F1641" s="2">
        <v>46143.491446759261</v>
      </c>
      <c r="G1641" s="2">
        <v>46144</v>
      </c>
      <c r="I1641" t="s">
        <v>224</v>
      </c>
      <c r="J1641" t="s">
        <v>230</v>
      </c>
      <c r="L1641" t="s">
        <v>2220</v>
      </c>
      <c r="M1641" t="s">
        <v>4091</v>
      </c>
      <c r="N1641" t="s">
        <v>546</v>
      </c>
      <c r="O1641" t="s">
        <v>554</v>
      </c>
      <c r="Q1641" t="s">
        <v>9270</v>
      </c>
      <c r="R1641" t="s">
        <v>2809</v>
      </c>
      <c r="S1641" t="s">
        <v>347</v>
      </c>
      <c r="T1641" t="s">
        <v>358</v>
      </c>
      <c r="U1641" t="s">
        <v>258</v>
      </c>
      <c r="V1641" t="s">
        <v>247</v>
      </c>
      <c r="W1641" t="s">
        <v>245</v>
      </c>
      <c r="X1641" t="s">
        <v>225</v>
      </c>
      <c r="Z1641">
        <v>4</v>
      </c>
      <c r="AA1641" t="s">
        <v>3921</v>
      </c>
      <c r="AB1641" t="s">
        <v>9271</v>
      </c>
      <c r="AC1641">
        <v>46148.623171296298</v>
      </c>
      <c r="AD1641">
        <v>46148</v>
      </c>
      <c r="AE1641" t="s">
        <v>3938</v>
      </c>
      <c r="AG1641" t="s">
        <v>359</v>
      </c>
      <c r="AH1641">
        <v>6108780226</v>
      </c>
      <c r="AI1641" t="s">
        <v>9272</v>
      </c>
      <c r="AM1641" t="s">
        <v>3925</v>
      </c>
      <c r="AN1641" t="s">
        <v>3926</v>
      </c>
      <c r="AO1641" t="s">
        <v>268</v>
      </c>
      <c r="AP1641" t="s">
        <v>304</v>
      </c>
      <c r="AQ1641" t="s">
        <v>3940</v>
      </c>
      <c r="AU1641" t="s">
        <v>4422</v>
      </c>
      <c r="AV1641" t="s">
        <v>4000</v>
      </c>
      <c r="AW1641" t="s">
        <v>320</v>
      </c>
      <c r="AX1641" t="s">
        <v>319</v>
      </c>
      <c r="AY1641" t="s">
        <v>254</v>
      </c>
      <c r="AZ1641" t="s">
        <v>230</v>
      </c>
      <c r="BA1641" t="s">
        <v>395</v>
      </c>
      <c r="BB1641" t="s">
        <v>380</v>
      </c>
      <c r="BC1641" t="s">
        <v>3927</v>
      </c>
      <c r="BD1641" t="s">
        <v>3927</v>
      </c>
      <c r="BE1641" t="s">
        <v>3927</v>
      </c>
      <c r="BF1641">
        <v>9</v>
      </c>
    </row>
    <row r="1642" spans="1:58" x14ac:dyDescent="0.3">
      <c r="A1642">
        <v>2026</v>
      </c>
      <c r="B1642">
        <v>202605</v>
      </c>
      <c r="C1642">
        <v>5</v>
      </c>
      <c r="D1642" s="14">
        <v>20001621104845</v>
      </c>
      <c r="E1642" t="s">
        <v>2810</v>
      </c>
      <c r="F1642" s="2">
        <v>46144.36010416667</v>
      </c>
      <c r="G1642" s="2">
        <v>46147</v>
      </c>
      <c r="I1642" t="s">
        <v>224</v>
      </c>
      <c r="J1642" t="s">
        <v>230</v>
      </c>
      <c r="L1642" t="s">
        <v>3318</v>
      </c>
      <c r="M1642" t="s">
        <v>309</v>
      </c>
      <c r="N1642" t="s">
        <v>297</v>
      </c>
      <c r="O1642" t="s">
        <v>283</v>
      </c>
      <c r="Q1642" t="s">
        <v>9273</v>
      </c>
      <c r="R1642" t="s">
        <v>2809</v>
      </c>
      <c r="S1642" t="s">
        <v>6082</v>
      </c>
      <c r="T1642" t="s">
        <v>6083</v>
      </c>
      <c r="U1642" t="s">
        <v>4008</v>
      </c>
      <c r="V1642" t="s">
        <v>980</v>
      </c>
      <c r="W1642" t="s">
        <v>245</v>
      </c>
      <c r="X1642" t="s">
        <v>387</v>
      </c>
      <c r="Z1642">
        <v>4</v>
      </c>
      <c r="AA1642" t="s">
        <v>3921</v>
      </c>
      <c r="AB1642" t="s">
        <v>9274</v>
      </c>
      <c r="AC1642">
        <v>46153.358344907407</v>
      </c>
      <c r="AD1642">
        <v>46151</v>
      </c>
      <c r="AE1642" t="s">
        <v>3938</v>
      </c>
      <c r="AG1642" t="s">
        <v>4870</v>
      </c>
      <c r="AH1642">
        <v>6108772431</v>
      </c>
      <c r="AI1642" t="s">
        <v>9275</v>
      </c>
      <c r="AM1642" t="s">
        <v>3925</v>
      </c>
      <c r="AN1642" t="s">
        <v>3926</v>
      </c>
      <c r="AO1642" t="s">
        <v>268</v>
      </c>
      <c r="AP1642" t="s">
        <v>386</v>
      </c>
      <c r="AQ1642" t="s">
        <v>3940</v>
      </c>
      <c r="AU1642" t="s">
        <v>4220</v>
      </c>
      <c r="AV1642" t="s">
        <v>4000</v>
      </c>
      <c r="AW1642" t="s">
        <v>447</v>
      </c>
      <c r="AX1642" t="s">
        <v>446</v>
      </c>
      <c r="AY1642" t="s">
        <v>253</v>
      </c>
      <c r="AZ1642" t="s">
        <v>230</v>
      </c>
      <c r="BA1642" t="s">
        <v>395</v>
      </c>
      <c r="BB1642" t="s">
        <v>380</v>
      </c>
      <c r="BC1642" t="s">
        <v>3927</v>
      </c>
      <c r="BD1642" t="s">
        <v>3927</v>
      </c>
      <c r="BE1642" t="s">
        <v>3927</v>
      </c>
      <c r="BF1642">
        <v>9</v>
      </c>
    </row>
    <row r="1643" spans="1:58" x14ac:dyDescent="0.3">
      <c r="A1643">
        <v>2026</v>
      </c>
      <c r="B1643">
        <v>202605</v>
      </c>
      <c r="C1643">
        <v>5</v>
      </c>
      <c r="D1643" s="14">
        <v>20001621104521</v>
      </c>
      <c r="E1643" t="s">
        <v>2810</v>
      </c>
      <c r="F1643" s="2">
        <v>46143.716793981483</v>
      </c>
      <c r="G1643" s="2">
        <v>46146</v>
      </c>
      <c r="I1643" t="s">
        <v>224</v>
      </c>
      <c r="J1643" t="s">
        <v>230</v>
      </c>
      <c r="L1643" t="s">
        <v>3659</v>
      </c>
      <c r="M1643" t="s">
        <v>309</v>
      </c>
      <c r="N1643" t="s">
        <v>297</v>
      </c>
      <c r="O1643" t="s">
        <v>283</v>
      </c>
      <c r="Q1643" t="s">
        <v>9276</v>
      </c>
      <c r="R1643" t="s">
        <v>2809</v>
      </c>
      <c r="S1643" t="s">
        <v>6966</v>
      </c>
      <c r="T1643" t="s">
        <v>6967</v>
      </c>
      <c r="U1643" t="s">
        <v>4796</v>
      </c>
      <c r="V1643" t="s">
        <v>2024</v>
      </c>
      <c r="W1643" t="s">
        <v>245</v>
      </c>
      <c r="X1643" t="s">
        <v>225</v>
      </c>
      <c r="Z1643">
        <v>4</v>
      </c>
      <c r="AA1643" t="s">
        <v>3921</v>
      </c>
      <c r="AB1643" t="s">
        <v>9277</v>
      </c>
      <c r="AC1643">
        <v>46150.849872685183</v>
      </c>
      <c r="AD1643">
        <v>46150</v>
      </c>
      <c r="AE1643" t="s">
        <v>3938</v>
      </c>
      <c r="AG1643" t="s">
        <v>2026</v>
      </c>
      <c r="AH1643">
        <v>6108773414</v>
      </c>
      <c r="AI1643" t="s">
        <v>9278</v>
      </c>
      <c r="AM1643" t="s">
        <v>3925</v>
      </c>
      <c r="AN1643" t="s">
        <v>3926</v>
      </c>
      <c r="AO1643" t="s">
        <v>268</v>
      </c>
      <c r="AP1643" t="s">
        <v>386</v>
      </c>
      <c r="AQ1643" t="s">
        <v>3940</v>
      </c>
      <c r="AU1643" t="s">
        <v>4149</v>
      </c>
      <c r="AV1643" t="s">
        <v>4000</v>
      </c>
      <c r="AW1643" t="s">
        <v>320</v>
      </c>
      <c r="AX1643" t="s">
        <v>319</v>
      </c>
      <c r="AY1643" t="s">
        <v>254</v>
      </c>
      <c r="AZ1643" t="s">
        <v>230</v>
      </c>
      <c r="BA1643" t="s">
        <v>395</v>
      </c>
      <c r="BB1643" t="s">
        <v>380</v>
      </c>
      <c r="BC1643" t="s">
        <v>3927</v>
      </c>
      <c r="BD1643" t="s">
        <v>3927</v>
      </c>
      <c r="BE1643" t="s">
        <v>3927</v>
      </c>
      <c r="BF1643">
        <v>9</v>
      </c>
    </row>
    <row r="1644" spans="1:58" x14ac:dyDescent="0.3">
      <c r="A1644">
        <v>2026</v>
      </c>
      <c r="B1644">
        <v>202605</v>
      </c>
      <c r="C1644">
        <v>5</v>
      </c>
      <c r="D1644" s="14">
        <v>20001621103978</v>
      </c>
      <c r="E1644" t="s">
        <v>2810</v>
      </c>
      <c r="F1644" s="2">
        <v>46143.484490740739</v>
      </c>
      <c r="G1644" s="2">
        <v>46143</v>
      </c>
      <c r="I1644" t="s">
        <v>224</v>
      </c>
      <c r="J1644" t="s">
        <v>230</v>
      </c>
      <c r="L1644" t="s">
        <v>7010</v>
      </c>
      <c r="M1644" t="s">
        <v>309</v>
      </c>
      <c r="N1644" t="s">
        <v>297</v>
      </c>
      <c r="O1644" t="s">
        <v>283</v>
      </c>
      <c r="Q1644" t="s">
        <v>9279</v>
      </c>
      <c r="R1644" t="s">
        <v>2809</v>
      </c>
      <c r="S1644" t="s">
        <v>463</v>
      </c>
      <c r="T1644" t="s">
        <v>464</v>
      </c>
      <c r="U1644" t="s">
        <v>258</v>
      </c>
      <c r="V1644" t="s">
        <v>247</v>
      </c>
      <c r="W1644" t="s">
        <v>245</v>
      </c>
      <c r="X1644" t="s">
        <v>225</v>
      </c>
      <c r="Z1644">
        <v>4</v>
      </c>
      <c r="AA1644" t="s">
        <v>3921</v>
      </c>
      <c r="AB1644" t="s">
        <v>9280</v>
      </c>
      <c r="AC1644">
        <v>46148.623171296298</v>
      </c>
      <c r="AD1644">
        <v>46147</v>
      </c>
      <c r="AE1644" t="s">
        <v>3938</v>
      </c>
      <c r="AG1644" t="s">
        <v>410</v>
      </c>
      <c r="AH1644">
        <v>6108776323</v>
      </c>
      <c r="AI1644" t="s">
        <v>9281</v>
      </c>
      <c r="AM1644" t="s">
        <v>3925</v>
      </c>
      <c r="AN1644" t="s">
        <v>3926</v>
      </c>
      <c r="AO1644" t="s">
        <v>268</v>
      </c>
      <c r="AP1644" t="s">
        <v>304</v>
      </c>
      <c r="AQ1644" t="s">
        <v>3940</v>
      </c>
      <c r="AU1644" t="s">
        <v>4422</v>
      </c>
      <c r="AV1644" t="s">
        <v>4000</v>
      </c>
      <c r="AW1644" t="s">
        <v>227</v>
      </c>
      <c r="AX1644" t="s">
        <v>226</v>
      </c>
      <c r="AY1644" t="s">
        <v>254</v>
      </c>
      <c r="AZ1644" t="s">
        <v>230</v>
      </c>
      <c r="BA1644" t="s">
        <v>395</v>
      </c>
      <c r="BB1644" t="s">
        <v>380</v>
      </c>
      <c r="BC1644" t="s">
        <v>3927</v>
      </c>
      <c r="BD1644" t="s">
        <v>3927</v>
      </c>
      <c r="BE1644" t="s">
        <v>3927</v>
      </c>
      <c r="BF1644">
        <v>9</v>
      </c>
    </row>
    <row r="1645" spans="1:58" x14ac:dyDescent="0.3">
      <c r="A1645">
        <v>2026</v>
      </c>
      <c r="B1645">
        <v>202605</v>
      </c>
      <c r="C1645">
        <v>5</v>
      </c>
      <c r="D1645" s="14">
        <v>20001621098508</v>
      </c>
      <c r="E1645" t="s">
        <v>2810</v>
      </c>
      <c r="F1645" s="2">
        <v>46143.703576388885</v>
      </c>
      <c r="G1645" s="2">
        <v>46144</v>
      </c>
      <c r="I1645" t="s">
        <v>224</v>
      </c>
      <c r="J1645" t="s">
        <v>230</v>
      </c>
      <c r="L1645" t="s">
        <v>3301</v>
      </c>
      <c r="M1645" t="s">
        <v>809</v>
      </c>
      <c r="N1645" t="s">
        <v>237</v>
      </c>
      <c r="O1645" t="s">
        <v>257</v>
      </c>
      <c r="Q1645" t="s">
        <v>9282</v>
      </c>
      <c r="R1645" t="s">
        <v>2809</v>
      </c>
      <c r="S1645" t="s">
        <v>4841</v>
      </c>
      <c r="T1645" t="s">
        <v>4842</v>
      </c>
      <c r="U1645" t="s">
        <v>4008</v>
      </c>
      <c r="V1645" t="s">
        <v>980</v>
      </c>
      <c r="W1645" t="s">
        <v>245</v>
      </c>
      <c r="X1645" t="s">
        <v>225</v>
      </c>
      <c r="Z1645">
        <v>4</v>
      </c>
      <c r="AA1645" t="s">
        <v>3921</v>
      </c>
      <c r="AB1645" t="s">
        <v>9283</v>
      </c>
      <c r="AC1645">
        <v>46148.620497685188</v>
      </c>
      <c r="AD1645">
        <v>46148</v>
      </c>
      <c r="AE1645" t="s">
        <v>3938</v>
      </c>
      <c r="AG1645" t="s">
        <v>4844</v>
      </c>
      <c r="AH1645">
        <v>6108775347</v>
      </c>
      <c r="AI1645" t="s">
        <v>9284</v>
      </c>
      <c r="AM1645" t="s">
        <v>3925</v>
      </c>
      <c r="AN1645" t="s">
        <v>3926</v>
      </c>
      <c r="AO1645" t="s">
        <v>268</v>
      </c>
      <c r="AP1645" t="s">
        <v>304</v>
      </c>
      <c r="AQ1645" t="s">
        <v>3940</v>
      </c>
      <c r="AU1645" t="s">
        <v>4422</v>
      </c>
      <c r="AV1645" t="s">
        <v>4000</v>
      </c>
      <c r="AW1645" t="s">
        <v>320</v>
      </c>
      <c r="AX1645" t="s">
        <v>319</v>
      </c>
      <c r="AY1645" t="s">
        <v>254</v>
      </c>
      <c r="AZ1645" t="s">
        <v>230</v>
      </c>
      <c r="BA1645" t="s">
        <v>395</v>
      </c>
      <c r="BB1645" t="s">
        <v>380</v>
      </c>
      <c r="BC1645" t="s">
        <v>3927</v>
      </c>
      <c r="BD1645" t="s">
        <v>3927</v>
      </c>
      <c r="BE1645" t="s">
        <v>3927</v>
      </c>
      <c r="BF1645">
        <v>9</v>
      </c>
    </row>
    <row r="1646" spans="1:58" x14ac:dyDescent="0.3">
      <c r="A1646">
        <v>2026</v>
      </c>
      <c r="B1646">
        <v>202605</v>
      </c>
      <c r="C1646">
        <v>5</v>
      </c>
      <c r="D1646" s="14">
        <v>20001621098434</v>
      </c>
      <c r="E1646" t="s">
        <v>2810</v>
      </c>
      <c r="F1646" s="2">
        <v>46143.66710648148</v>
      </c>
      <c r="G1646" s="2">
        <v>46148</v>
      </c>
      <c r="I1646" t="s">
        <v>224</v>
      </c>
      <c r="J1646" t="s">
        <v>230</v>
      </c>
      <c r="L1646" t="s">
        <v>1172</v>
      </c>
      <c r="M1646" t="s">
        <v>902</v>
      </c>
      <c r="N1646" t="s">
        <v>752</v>
      </c>
      <c r="O1646" t="s">
        <v>623</v>
      </c>
      <c r="Q1646" t="s">
        <v>1176</v>
      </c>
      <c r="R1646" t="s">
        <v>2809</v>
      </c>
      <c r="S1646" t="s">
        <v>347</v>
      </c>
      <c r="T1646" t="s">
        <v>358</v>
      </c>
      <c r="U1646" t="s">
        <v>258</v>
      </c>
      <c r="V1646" t="s">
        <v>247</v>
      </c>
      <c r="W1646" t="s">
        <v>245</v>
      </c>
      <c r="X1646" t="s">
        <v>387</v>
      </c>
      <c r="Z1646">
        <v>1</v>
      </c>
      <c r="AA1646" t="s">
        <v>3921</v>
      </c>
      <c r="AB1646" t="s">
        <v>9285</v>
      </c>
      <c r="AC1646">
        <v>46149.692071759258</v>
      </c>
      <c r="AD1646">
        <v>46149</v>
      </c>
      <c r="AE1646" t="s">
        <v>3938</v>
      </c>
      <c r="AG1646" t="s">
        <v>359</v>
      </c>
      <c r="AH1646">
        <v>6108773410</v>
      </c>
      <c r="AI1646" t="s">
        <v>9286</v>
      </c>
      <c r="AM1646" t="s">
        <v>3925</v>
      </c>
      <c r="AN1646" t="s">
        <v>3926</v>
      </c>
      <c r="AO1646" t="s">
        <v>268</v>
      </c>
      <c r="AP1646" t="s">
        <v>330</v>
      </c>
      <c r="AQ1646" t="s">
        <v>3940</v>
      </c>
      <c r="AU1646" t="s">
        <v>4282</v>
      </c>
      <c r="AV1646" t="s">
        <v>4000</v>
      </c>
      <c r="AW1646" t="s">
        <v>622</v>
      </c>
      <c r="AX1646" t="s">
        <v>621</v>
      </c>
      <c r="AY1646" t="s">
        <v>253</v>
      </c>
      <c r="AZ1646" t="s">
        <v>230</v>
      </c>
      <c r="BA1646" t="s">
        <v>395</v>
      </c>
      <c r="BB1646" t="s">
        <v>380</v>
      </c>
      <c r="BC1646" t="s">
        <v>3927</v>
      </c>
      <c r="BD1646" t="s">
        <v>3927</v>
      </c>
      <c r="BE1646" t="s">
        <v>3927</v>
      </c>
      <c r="BF1646">
        <v>9</v>
      </c>
    </row>
    <row r="1647" spans="1:58" x14ac:dyDescent="0.3">
      <c r="A1647">
        <v>2026</v>
      </c>
      <c r="B1647">
        <v>202605</v>
      </c>
      <c r="C1647">
        <v>5</v>
      </c>
      <c r="D1647" s="14">
        <v>20001621098400</v>
      </c>
      <c r="E1647" t="s">
        <v>2810</v>
      </c>
      <c r="F1647" s="2">
        <v>46143.651296296295</v>
      </c>
      <c r="G1647" s="2">
        <v>46144</v>
      </c>
      <c r="I1647" t="s">
        <v>224</v>
      </c>
      <c r="J1647" t="s">
        <v>230</v>
      </c>
      <c r="L1647" t="s">
        <v>3418</v>
      </c>
      <c r="M1647" t="s">
        <v>309</v>
      </c>
      <c r="N1647" t="s">
        <v>297</v>
      </c>
      <c r="O1647" t="s">
        <v>283</v>
      </c>
      <c r="Q1647" t="s">
        <v>9287</v>
      </c>
      <c r="R1647" t="s">
        <v>2809</v>
      </c>
      <c r="S1647" t="s">
        <v>6559</v>
      </c>
      <c r="T1647" t="s">
        <v>6560</v>
      </c>
      <c r="U1647" t="s">
        <v>4796</v>
      </c>
      <c r="V1647" t="s">
        <v>2024</v>
      </c>
      <c r="W1647" t="s">
        <v>245</v>
      </c>
      <c r="X1647" t="s">
        <v>225</v>
      </c>
      <c r="Z1647">
        <v>4</v>
      </c>
      <c r="AA1647" t="s">
        <v>3921</v>
      </c>
      <c r="AB1647" t="s">
        <v>9288</v>
      </c>
      <c r="AC1647">
        <v>46149.68959490741</v>
      </c>
      <c r="AD1647">
        <v>46148</v>
      </c>
      <c r="AE1647" t="s">
        <v>3938</v>
      </c>
      <c r="AG1647" t="s">
        <v>2026</v>
      </c>
      <c r="AH1647">
        <v>6108779218</v>
      </c>
      <c r="AI1647" t="s">
        <v>9289</v>
      </c>
      <c r="AM1647" t="s">
        <v>3925</v>
      </c>
      <c r="AN1647" t="s">
        <v>3926</v>
      </c>
      <c r="AO1647" t="s">
        <v>268</v>
      </c>
      <c r="AP1647" t="s">
        <v>386</v>
      </c>
      <c r="AQ1647" t="s">
        <v>3940</v>
      </c>
      <c r="AU1647" t="s">
        <v>4282</v>
      </c>
      <c r="AV1647" t="s">
        <v>4000</v>
      </c>
      <c r="AW1647" t="s">
        <v>320</v>
      </c>
      <c r="AX1647" t="s">
        <v>319</v>
      </c>
      <c r="AY1647" t="s">
        <v>254</v>
      </c>
      <c r="AZ1647" t="s">
        <v>230</v>
      </c>
      <c r="BA1647" t="s">
        <v>395</v>
      </c>
      <c r="BB1647" t="s">
        <v>380</v>
      </c>
      <c r="BC1647" t="s">
        <v>3927</v>
      </c>
      <c r="BD1647" t="s">
        <v>3927</v>
      </c>
      <c r="BE1647" t="s">
        <v>3927</v>
      </c>
      <c r="BF1647">
        <v>9</v>
      </c>
    </row>
    <row r="1648" spans="1:58" x14ac:dyDescent="0.3">
      <c r="A1648">
        <v>2026</v>
      </c>
      <c r="B1648">
        <v>202605</v>
      </c>
      <c r="C1648">
        <v>5</v>
      </c>
      <c r="D1648" s="14">
        <v>20001621098286</v>
      </c>
      <c r="E1648" t="s">
        <v>2810</v>
      </c>
      <c r="F1648" s="2">
        <v>46143.60260416667</v>
      </c>
      <c r="G1648" s="2">
        <v>46144</v>
      </c>
      <c r="I1648" t="s">
        <v>224</v>
      </c>
      <c r="J1648" t="s">
        <v>230</v>
      </c>
      <c r="L1648" t="s">
        <v>3383</v>
      </c>
      <c r="M1648" t="s">
        <v>309</v>
      </c>
      <c r="N1648" t="s">
        <v>297</v>
      </c>
      <c r="O1648" t="s">
        <v>283</v>
      </c>
      <c r="Q1648" t="s">
        <v>9290</v>
      </c>
      <c r="R1648" t="s">
        <v>2809</v>
      </c>
      <c r="S1648" t="s">
        <v>243</v>
      </c>
      <c r="T1648" t="s">
        <v>244</v>
      </c>
      <c r="U1648" t="s">
        <v>258</v>
      </c>
      <c r="V1648" t="s">
        <v>247</v>
      </c>
      <c r="W1648" t="s">
        <v>245</v>
      </c>
      <c r="X1648" t="s">
        <v>225</v>
      </c>
      <c r="Z1648">
        <v>4</v>
      </c>
      <c r="AA1648" t="s">
        <v>3921</v>
      </c>
      <c r="AB1648" t="s">
        <v>9291</v>
      </c>
      <c r="AC1648">
        <v>46148.623171296298</v>
      </c>
      <c r="AD1648">
        <v>46148</v>
      </c>
      <c r="AE1648" t="s">
        <v>3938</v>
      </c>
      <c r="AG1648" t="s">
        <v>248</v>
      </c>
      <c r="AH1648">
        <v>6108779209</v>
      </c>
      <c r="AI1648" t="s">
        <v>9292</v>
      </c>
      <c r="AM1648" t="s">
        <v>3925</v>
      </c>
      <c r="AN1648" t="s">
        <v>3926</v>
      </c>
      <c r="AO1648" t="s">
        <v>268</v>
      </c>
      <c r="AP1648" t="s">
        <v>386</v>
      </c>
      <c r="AQ1648" t="s">
        <v>3940</v>
      </c>
      <c r="AU1648" t="s">
        <v>4422</v>
      </c>
      <c r="AV1648" t="s">
        <v>4000</v>
      </c>
      <c r="AW1648" t="s">
        <v>320</v>
      </c>
      <c r="AX1648" t="s">
        <v>319</v>
      </c>
      <c r="AY1648" t="s">
        <v>254</v>
      </c>
      <c r="AZ1648" t="s">
        <v>230</v>
      </c>
      <c r="BA1648" t="s">
        <v>395</v>
      </c>
      <c r="BB1648" t="s">
        <v>380</v>
      </c>
      <c r="BC1648" t="s">
        <v>3927</v>
      </c>
      <c r="BD1648" t="s">
        <v>3927</v>
      </c>
      <c r="BE1648" t="s">
        <v>3927</v>
      </c>
      <c r="BF1648">
        <v>9</v>
      </c>
    </row>
    <row r="1649" spans="1:58" x14ac:dyDescent="0.3">
      <c r="A1649">
        <v>2026</v>
      </c>
      <c r="B1649">
        <v>202605</v>
      </c>
      <c r="C1649">
        <v>5</v>
      </c>
      <c r="D1649" s="14">
        <v>20001621097469</v>
      </c>
      <c r="E1649" t="s">
        <v>2810</v>
      </c>
      <c r="F1649" s="2">
        <v>46143.669942129629</v>
      </c>
      <c r="G1649" s="2">
        <v>46144</v>
      </c>
      <c r="I1649" t="s">
        <v>224</v>
      </c>
      <c r="J1649" t="s">
        <v>230</v>
      </c>
      <c r="L1649" t="s">
        <v>2591</v>
      </c>
      <c r="M1649" t="s">
        <v>309</v>
      </c>
      <c r="N1649" t="s">
        <v>297</v>
      </c>
      <c r="O1649" t="s">
        <v>283</v>
      </c>
      <c r="Q1649" t="s">
        <v>9293</v>
      </c>
      <c r="R1649" t="s">
        <v>2809</v>
      </c>
      <c r="S1649" t="s">
        <v>4841</v>
      </c>
      <c r="T1649" t="s">
        <v>4842</v>
      </c>
      <c r="U1649" t="s">
        <v>4008</v>
      </c>
      <c r="V1649" t="s">
        <v>980</v>
      </c>
      <c r="W1649" t="s">
        <v>245</v>
      </c>
      <c r="X1649" t="s">
        <v>225</v>
      </c>
      <c r="Z1649">
        <v>4</v>
      </c>
      <c r="AA1649" t="s">
        <v>3921</v>
      </c>
      <c r="AB1649" t="s">
        <v>9294</v>
      </c>
      <c r="AC1649">
        <v>46148.620497685188</v>
      </c>
      <c r="AD1649">
        <v>46148</v>
      </c>
      <c r="AE1649" t="s">
        <v>3938</v>
      </c>
      <c r="AG1649" t="s">
        <v>4844</v>
      </c>
      <c r="AH1649">
        <v>6108780265</v>
      </c>
      <c r="AI1649" t="s">
        <v>9295</v>
      </c>
      <c r="AM1649" t="s">
        <v>3925</v>
      </c>
      <c r="AN1649" t="s">
        <v>3926</v>
      </c>
      <c r="AO1649" t="s">
        <v>268</v>
      </c>
      <c r="AP1649" t="s">
        <v>249</v>
      </c>
      <c r="AQ1649" t="s">
        <v>3940</v>
      </c>
      <c r="AU1649" t="s">
        <v>4422</v>
      </c>
      <c r="AV1649" t="s">
        <v>4000</v>
      </c>
      <c r="AW1649" t="s">
        <v>227</v>
      </c>
      <c r="AX1649" t="s">
        <v>226</v>
      </c>
      <c r="AY1649" t="s">
        <v>254</v>
      </c>
      <c r="AZ1649" t="s">
        <v>230</v>
      </c>
      <c r="BA1649" t="s">
        <v>395</v>
      </c>
      <c r="BB1649" t="s">
        <v>380</v>
      </c>
      <c r="BC1649" t="s">
        <v>3927</v>
      </c>
      <c r="BD1649" t="s">
        <v>3927</v>
      </c>
      <c r="BE1649" t="s">
        <v>3927</v>
      </c>
      <c r="BF1649">
        <v>9</v>
      </c>
    </row>
    <row r="1650" spans="1:58" x14ac:dyDescent="0.3">
      <c r="A1650">
        <v>2026</v>
      </c>
      <c r="B1650">
        <v>202605</v>
      </c>
      <c r="C1650">
        <v>5</v>
      </c>
      <c r="D1650" s="14">
        <v>20001621097408</v>
      </c>
      <c r="E1650" t="s">
        <v>2810</v>
      </c>
      <c r="F1650" s="2">
        <v>46143.642847222225</v>
      </c>
      <c r="G1650" s="2">
        <v>46148</v>
      </c>
      <c r="I1650" t="s">
        <v>224</v>
      </c>
      <c r="J1650" t="s">
        <v>230</v>
      </c>
      <c r="L1650" t="s">
        <v>2829</v>
      </c>
      <c r="M1650" t="s">
        <v>334</v>
      </c>
      <c r="N1650" t="s">
        <v>322</v>
      </c>
      <c r="O1650" t="s">
        <v>331</v>
      </c>
      <c r="Q1650" t="s">
        <v>9296</v>
      </c>
      <c r="R1650" t="s">
        <v>2811</v>
      </c>
      <c r="S1650" t="s">
        <v>8132</v>
      </c>
      <c r="T1650" t="s">
        <v>8133</v>
      </c>
      <c r="U1650" t="s">
        <v>4796</v>
      </c>
      <c r="V1650" t="s">
        <v>2024</v>
      </c>
      <c r="W1650" t="s">
        <v>245</v>
      </c>
      <c r="X1650" t="s">
        <v>225</v>
      </c>
      <c r="Z1650">
        <v>4</v>
      </c>
      <c r="AA1650" t="s">
        <v>3921</v>
      </c>
      <c r="AB1650" t="s">
        <v>9297</v>
      </c>
      <c r="AC1650">
        <v>46153.691134259258</v>
      </c>
      <c r="AD1650">
        <v>46152</v>
      </c>
      <c r="AE1650" t="s">
        <v>3938</v>
      </c>
      <c r="AG1650" t="s">
        <v>6332</v>
      </c>
      <c r="AH1650">
        <v>6108778308</v>
      </c>
      <c r="AI1650" t="s">
        <v>9298</v>
      </c>
      <c r="AM1650" t="s">
        <v>3925</v>
      </c>
      <c r="AN1650" t="s">
        <v>3926</v>
      </c>
      <c r="AO1650" t="s">
        <v>268</v>
      </c>
      <c r="AP1650" t="s">
        <v>330</v>
      </c>
      <c r="AQ1650" t="s">
        <v>3940</v>
      </c>
      <c r="AU1650" t="s">
        <v>4220</v>
      </c>
      <c r="AV1650" t="s">
        <v>4000</v>
      </c>
      <c r="AW1650" t="s">
        <v>320</v>
      </c>
      <c r="AX1650" t="s">
        <v>319</v>
      </c>
      <c r="AY1650" t="s">
        <v>254</v>
      </c>
      <c r="AZ1650" t="s">
        <v>230</v>
      </c>
      <c r="BA1650" t="s">
        <v>395</v>
      </c>
      <c r="BB1650" t="s">
        <v>380</v>
      </c>
      <c r="BC1650" t="s">
        <v>3927</v>
      </c>
      <c r="BD1650" t="s">
        <v>3927</v>
      </c>
      <c r="BE1650" t="s">
        <v>3927</v>
      </c>
      <c r="BF1650">
        <v>9</v>
      </c>
    </row>
    <row r="1651" spans="1:58" x14ac:dyDescent="0.3">
      <c r="A1651">
        <v>2026</v>
      </c>
      <c r="B1651">
        <v>202605</v>
      </c>
      <c r="C1651">
        <v>5</v>
      </c>
      <c r="D1651" s="14">
        <v>20001621097222</v>
      </c>
      <c r="E1651" t="s">
        <v>2810</v>
      </c>
      <c r="F1651" s="2">
        <v>46143.565671296295</v>
      </c>
      <c r="G1651" s="2">
        <v>46144</v>
      </c>
      <c r="I1651" t="s">
        <v>224</v>
      </c>
      <c r="J1651" t="s">
        <v>230</v>
      </c>
      <c r="L1651" t="s">
        <v>3334</v>
      </c>
      <c r="M1651" t="s">
        <v>309</v>
      </c>
      <c r="N1651" t="s">
        <v>297</v>
      </c>
      <c r="O1651" t="s">
        <v>283</v>
      </c>
      <c r="Q1651" t="s">
        <v>9299</v>
      </c>
      <c r="R1651" t="s">
        <v>2809</v>
      </c>
      <c r="S1651" t="s">
        <v>758</v>
      </c>
      <c r="T1651" t="s">
        <v>759</v>
      </c>
      <c r="U1651" t="s">
        <v>258</v>
      </c>
      <c r="V1651" t="s">
        <v>247</v>
      </c>
      <c r="W1651" t="s">
        <v>245</v>
      </c>
      <c r="X1651" t="s">
        <v>225</v>
      </c>
      <c r="Z1651">
        <v>4</v>
      </c>
      <c r="AA1651" t="s">
        <v>3921</v>
      </c>
      <c r="AB1651" t="s">
        <v>9300</v>
      </c>
      <c r="AC1651">
        <v>46148.623171296298</v>
      </c>
      <c r="AD1651">
        <v>46148</v>
      </c>
      <c r="AE1651" t="s">
        <v>3938</v>
      </c>
      <c r="AG1651" t="s">
        <v>359</v>
      </c>
      <c r="AH1651">
        <v>6045108488</v>
      </c>
      <c r="AI1651" t="s">
        <v>9301</v>
      </c>
      <c r="AM1651" t="s">
        <v>3925</v>
      </c>
      <c r="AN1651" t="s">
        <v>3926</v>
      </c>
      <c r="AO1651" t="s">
        <v>268</v>
      </c>
      <c r="AP1651" t="s">
        <v>386</v>
      </c>
      <c r="AQ1651" t="s">
        <v>3940</v>
      </c>
      <c r="AU1651" t="s">
        <v>4422</v>
      </c>
      <c r="AV1651" t="s">
        <v>4000</v>
      </c>
      <c r="AW1651" t="s">
        <v>227</v>
      </c>
      <c r="AX1651" t="s">
        <v>226</v>
      </c>
      <c r="AY1651" t="s">
        <v>254</v>
      </c>
      <c r="AZ1651" t="s">
        <v>230</v>
      </c>
      <c r="BA1651" t="s">
        <v>273</v>
      </c>
      <c r="BB1651" t="s">
        <v>380</v>
      </c>
      <c r="BC1651" t="s">
        <v>3927</v>
      </c>
      <c r="BD1651" t="s">
        <v>3927</v>
      </c>
      <c r="BE1651" t="s">
        <v>3927</v>
      </c>
      <c r="BF1651">
        <v>1</v>
      </c>
    </row>
    <row r="1652" spans="1:58" x14ac:dyDescent="0.3">
      <c r="A1652">
        <v>2026</v>
      </c>
      <c r="B1652">
        <v>202605</v>
      </c>
      <c r="C1652">
        <v>5</v>
      </c>
      <c r="D1652" s="14">
        <v>20001621097044</v>
      </c>
      <c r="E1652" t="s">
        <v>2810</v>
      </c>
      <c r="F1652" s="2">
        <v>46143.498831018522</v>
      </c>
      <c r="G1652" s="2">
        <v>46144</v>
      </c>
      <c r="I1652" t="s">
        <v>224</v>
      </c>
      <c r="J1652" t="s">
        <v>230</v>
      </c>
      <c r="L1652" t="s">
        <v>3188</v>
      </c>
      <c r="M1652" t="s">
        <v>494</v>
      </c>
      <c r="N1652" t="s">
        <v>486</v>
      </c>
      <c r="O1652" t="s">
        <v>257</v>
      </c>
      <c r="Q1652" t="s">
        <v>9302</v>
      </c>
      <c r="R1652" t="s">
        <v>2809</v>
      </c>
      <c r="S1652" t="s">
        <v>5929</v>
      </c>
      <c r="T1652" t="s">
        <v>5930</v>
      </c>
      <c r="U1652" t="s">
        <v>4008</v>
      </c>
      <c r="V1652" t="s">
        <v>980</v>
      </c>
      <c r="W1652" t="s">
        <v>245</v>
      </c>
      <c r="X1652" t="s">
        <v>387</v>
      </c>
      <c r="Z1652">
        <v>4</v>
      </c>
      <c r="AA1652" t="s">
        <v>3921</v>
      </c>
      <c r="AB1652" t="s">
        <v>9303</v>
      </c>
      <c r="AC1652">
        <v>46148.620497685188</v>
      </c>
      <c r="AD1652">
        <v>46148</v>
      </c>
      <c r="AE1652" t="s">
        <v>3938</v>
      </c>
      <c r="AG1652" t="s">
        <v>4844</v>
      </c>
      <c r="AH1652">
        <v>6107312420</v>
      </c>
      <c r="AI1652" t="s">
        <v>9304</v>
      </c>
      <c r="AM1652" t="s">
        <v>3925</v>
      </c>
      <c r="AN1652" t="s">
        <v>3926</v>
      </c>
      <c r="AO1652" t="s">
        <v>268</v>
      </c>
      <c r="AP1652" t="s">
        <v>304</v>
      </c>
      <c r="AQ1652" t="s">
        <v>3940</v>
      </c>
      <c r="AU1652" t="s">
        <v>4422</v>
      </c>
      <c r="AV1652" t="s">
        <v>4000</v>
      </c>
      <c r="AW1652" t="s">
        <v>447</v>
      </c>
      <c r="AX1652" t="s">
        <v>446</v>
      </c>
      <c r="AY1652" t="s">
        <v>253</v>
      </c>
      <c r="AZ1652" t="s">
        <v>230</v>
      </c>
      <c r="BA1652" t="s">
        <v>273</v>
      </c>
      <c r="BB1652" t="s">
        <v>380</v>
      </c>
      <c r="BC1652" t="s">
        <v>3927</v>
      </c>
      <c r="BD1652" t="s">
        <v>3927</v>
      </c>
      <c r="BE1652" t="s">
        <v>3927</v>
      </c>
      <c r="BF1652">
        <v>9</v>
      </c>
    </row>
    <row r="1653" spans="1:58" x14ac:dyDescent="0.3">
      <c r="A1653">
        <v>2026</v>
      </c>
      <c r="B1653">
        <v>202605</v>
      </c>
      <c r="C1653">
        <v>5</v>
      </c>
      <c r="D1653" s="14">
        <v>20001621097020</v>
      </c>
      <c r="E1653" t="s">
        <v>2810</v>
      </c>
      <c r="F1653" s="2">
        <v>46143.48978009259</v>
      </c>
      <c r="G1653" s="2">
        <v>46145</v>
      </c>
      <c r="I1653" t="s">
        <v>224</v>
      </c>
      <c r="J1653" t="s">
        <v>230</v>
      </c>
      <c r="L1653" t="s">
        <v>6194</v>
      </c>
      <c r="M1653" t="s">
        <v>309</v>
      </c>
      <c r="N1653" t="s">
        <v>297</v>
      </c>
      <c r="O1653" t="s">
        <v>283</v>
      </c>
      <c r="Q1653" t="s">
        <v>9305</v>
      </c>
      <c r="R1653" t="s">
        <v>2809</v>
      </c>
      <c r="S1653" t="s">
        <v>4944</v>
      </c>
      <c r="T1653" t="s">
        <v>4945</v>
      </c>
      <c r="U1653" t="s">
        <v>4008</v>
      </c>
      <c r="V1653" t="s">
        <v>980</v>
      </c>
      <c r="W1653" t="s">
        <v>245</v>
      </c>
      <c r="X1653" t="s">
        <v>225</v>
      </c>
      <c r="Z1653">
        <v>3</v>
      </c>
      <c r="AA1653" t="s">
        <v>3921</v>
      </c>
      <c r="AB1653" t="s">
        <v>9306</v>
      </c>
      <c r="AC1653">
        <v>46148.620497685188</v>
      </c>
      <c r="AD1653">
        <v>46148</v>
      </c>
      <c r="AE1653" t="s">
        <v>3938</v>
      </c>
      <c r="AG1653" t="s">
        <v>4870</v>
      </c>
      <c r="AH1653">
        <v>6108781285</v>
      </c>
      <c r="AI1653" t="s">
        <v>9307</v>
      </c>
      <c r="AM1653" t="s">
        <v>3925</v>
      </c>
      <c r="AN1653" t="s">
        <v>3926</v>
      </c>
      <c r="AO1653" t="s">
        <v>268</v>
      </c>
      <c r="AP1653" t="s">
        <v>386</v>
      </c>
      <c r="AQ1653" t="s">
        <v>3940</v>
      </c>
      <c r="AU1653" t="s">
        <v>4422</v>
      </c>
      <c r="AV1653" t="s">
        <v>4000</v>
      </c>
      <c r="AW1653" t="s">
        <v>227</v>
      </c>
      <c r="AX1653" t="s">
        <v>226</v>
      </c>
      <c r="AY1653" t="s">
        <v>254</v>
      </c>
      <c r="AZ1653" t="s">
        <v>230</v>
      </c>
      <c r="BA1653" t="s">
        <v>395</v>
      </c>
      <c r="BB1653" t="s">
        <v>380</v>
      </c>
      <c r="BC1653" t="s">
        <v>3927</v>
      </c>
      <c r="BD1653" t="s">
        <v>3927</v>
      </c>
      <c r="BE1653" t="s">
        <v>3927</v>
      </c>
      <c r="BF1653">
        <v>9</v>
      </c>
    </row>
    <row r="1654" spans="1:58" x14ac:dyDescent="0.3">
      <c r="A1654">
        <v>2026</v>
      </c>
      <c r="B1654">
        <v>202605</v>
      </c>
      <c r="C1654">
        <v>5</v>
      </c>
      <c r="D1654" s="14">
        <v>20001621096957</v>
      </c>
      <c r="E1654" t="s">
        <v>2810</v>
      </c>
      <c r="F1654" s="2">
        <v>46143.468263888892</v>
      </c>
      <c r="G1654" s="2">
        <v>46146</v>
      </c>
      <c r="I1654" t="s">
        <v>224</v>
      </c>
      <c r="J1654" t="s">
        <v>230</v>
      </c>
      <c r="L1654" t="s">
        <v>863</v>
      </c>
      <c r="M1654" t="s">
        <v>866</v>
      </c>
      <c r="N1654" t="s">
        <v>322</v>
      </c>
      <c r="O1654" t="s">
        <v>331</v>
      </c>
      <c r="Q1654" t="s">
        <v>9308</v>
      </c>
      <c r="R1654" t="s">
        <v>2809</v>
      </c>
      <c r="S1654" t="s">
        <v>758</v>
      </c>
      <c r="T1654" t="s">
        <v>759</v>
      </c>
      <c r="U1654" t="s">
        <v>258</v>
      </c>
      <c r="V1654" t="s">
        <v>247</v>
      </c>
      <c r="W1654" t="s">
        <v>245</v>
      </c>
      <c r="X1654" t="s">
        <v>225</v>
      </c>
      <c r="Z1654">
        <v>2</v>
      </c>
      <c r="AA1654" t="s">
        <v>3921</v>
      </c>
      <c r="AB1654" t="s">
        <v>9309</v>
      </c>
      <c r="AC1654">
        <v>46148.623171296298</v>
      </c>
      <c r="AD1654">
        <v>46148</v>
      </c>
      <c r="AE1654" t="s">
        <v>3938</v>
      </c>
      <c r="AG1654" t="s">
        <v>359</v>
      </c>
      <c r="AH1654">
        <v>6108773379</v>
      </c>
      <c r="AI1654" t="s">
        <v>9310</v>
      </c>
      <c r="AM1654" t="s">
        <v>3925</v>
      </c>
      <c r="AN1654" t="s">
        <v>3926</v>
      </c>
      <c r="AO1654" t="s">
        <v>268</v>
      </c>
      <c r="AP1654" t="s">
        <v>386</v>
      </c>
      <c r="AQ1654" t="s">
        <v>3940</v>
      </c>
      <c r="AU1654" t="s">
        <v>4422</v>
      </c>
      <c r="AV1654" t="s">
        <v>4000</v>
      </c>
      <c r="AW1654" t="s">
        <v>320</v>
      </c>
      <c r="AX1654" t="s">
        <v>319</v>
      </c>
      <c r="AY1654" t="s">
        <v>254</v>
      </c>
      <c r="AZ1654" t="s">
        <v>230</v>
      </c>
      <c r="BA1654" t="s">
        <v>395</v>
      </c>
      <c r="BB1654" t="s">
        <v>380</v>
      </c>
      <c r="BC1654" t="s">
        <v>3927</v>
      </c>
      <c r="BD1654" t="s">
        <v>3927</v>
      </c>
      <c r="BE1654" t="s">
        <v>3927</v>
      </c>
      <c r="BF1654">
        <v>9</v>
      </c>
    </row>
    <row r="1655" spans="1:58" x14ac:dyDescent="0.3">
      <c r="A1655">
        <v>2026</v>
      </c>
      <c r="B1655">
        <v>202605</v>
      </c>
      <c r="C1655">
        <v>5</v>
      </c>
      <c r="D1655" s="14">
        <v>20001621095743</v>
      </c>
      <c r="E1655" t="s">
        <v>2810</v>
      </c>
      <c r="F1655" s="2">
        <v>46144.312395833331</v>
      </c>
      <c r="G1655" s="2">
        <v>46146</v>
      </c>
      <c r="I1655" t="s">
        <v>224</v>
      </c>
      <c r="J1655" t="s">
        <v>230</v>
      </c>
      <c r="L1655" t="s">
        <v>3076</v>
      </c>
      <c r="M1655" t="s">
        <v>1117</v>
      </c>
      <c r="N1655" t="s">
        <v>752</v>
      </c>
      <c r="O1655" t="s">
        <v>623</v>
      </c>
      <c r="Q1655" t="s">
        <v>9311</v>
      </c>
      <c r="R1655" t="s">
        <v>2809</v>
      </c>
      <c r="S1655" t="s">
        <v>4841</v>
      </c>
      <c r="T1655" t="s">
        <v>4842</v>
      </c>
      <c r="U1655" t="s">
        <v>4008</v>
      </c>
      <c r="V1655" t="s">
        <v>980</v>
      </c>
      <c r="W1655" t="s">
        <v>245</v>
      </c>
      <c r="X1655" t="s">
        <v>225</v>
      </c>
      <c r="Z1655">
        <v>2</v>
      </c>
      <c r="AA1655" t="s">
        <v>3921</v>
      </c>
      <c r="AB1655" t="s">
        <v>9312</v>
      </c>
      <c r="AC1655">
        <v>46148.620497685188</v>
      </c>
      <c r="AD1655">
        <v>46148</v>
      </c>
      <c r="AE1655" t="s">
        <v>3938</v>
      </c>
      <c r="AG1655" t="s">
        <v>4844</v>
      </c>
      <c r="AH1655">
        <v>6108776377</v>
      </c>
      <c r="AI1655" t="s">
        <v>9313</v>
      </c>
      <c r="AM1655" t="s">
        <v>3925</v>
      </c>
      <c r="AN1655" t="s">
        <v>3926</v>
      </c>
      <c r="AO1655" t="s">
        <v>268</v>
      </c>
      <c r="AP1655" t="s">
        <v>304</v>
      </c>
      <c r="AQ1655" t="s">
        <v>3940</v>
      </c>
      <c r="AU1655" t="s">
        <v>4422</v>
      </c>
      <c r="AV1655" t="s">
        <v>4000</v>
      </c>
      <c r="AW1655" t="s">
        <v>227</v>
      </c>
      <c r="AX1655" t="s">
        <v>226</v>
      </c>
      <c r="AY1655" t="s">
        <v>254</v>
      </c>
      <c r="AZ1655" t="s">
        <v>230</v>
      </c>
      <c r="BA1655" t="s">
        <v>395</v>
      </c>
      <c r="BB1655" t="s">
        <v>1857</v>
      </c>
      <c r="BC1655" t="s">
        <v>3927</v>
      </c>
      <c r="BD1655" t="s">
        <v>3927</v>
      </c>
      <c r="BE1655" t="s">
        <v>3927</v>
      </c>
      <c r="BF1655">
        <v>12</v>
      </c>
    </row>
    <row r="1656" spans="1:58" x14ac:dyDescent="0.3">
      <c r="A1656">
        <v>2026</v>
      </c>
      <c r="B1656">
        <v>202605</v>
      </c>
      <c r="C1656">
        <v>5</v>
      </c>
      <c r="D1656" s="14">
        <v>20001621095655</v>
      </c>
      <c r="E1656" t="s">
        <v>2810</v>
      </c>
      <c r="F1656" s="2">
        <v>46143.789039351854</v>
      </c>
      <c r="G1656" s="2">
        <v>46147</v>
      </c>
      <c r="I1656" t="s">
        <v>224</v>
      </c>
      <c r="J1656" t="s">
        <v>230</v>
      </c>
      <c r="L1656" t="s">
        <v>3790</v>
      </c>
      <c r="M1656" t="s">
        <v>902</v>
      </c>
      <c r="N1656" t="s">
        <v>752</v>
      </c>
      <c r="O1656" t="s">
        <v>623</v>
      </c>
      <c r="Q1656" t="s">
        <v>9314</v>
      </c>
      <c r="R1656" t="s">
        <v>2809</v>
      </c>
      <c r="S1656" t="s">
        <v>425</v>
      </c>
      <c r="T1656" t="s">
        <v>426</v>
      </c>
      <c r="U1656" t="s">
        <v>258</v>
      </c>
      <c r="V1656" t="s">
        <v>247</v>
      </c>
      <c r="W1656" t="s">
        <v>245</v>
      </c>
      <c r="X1656" t="s">
        <v>225</v>
      </c>
      <c r="Z1656">
        <v>1</v>
      </c>
      <c r="AA1656" t="s">
        <v>3921</v>
      </c>
      <c r="AB1656" t="s">
        <v>9315</v>
      </c>
      <c r="AC1656">
        <v>46148.623171296298</v>
      </c>
      <c r="AD1656">
        <v>46148</v>
      </c>
      <c r="AE1656" t="s">
        <v>3938</v>
      </c>
      <c r="AG1656" t="s">
        <v>410</v>
      </c>
      <c r="AH1656">
        <v>6108778333</v>
      </c>
      <c r="AI1656" t="s">
        <v>9316</v>
      </c>
      <c r="AM1656" t="s">
        <v>3925</v>
      </c>
      <c r="AN1656" t="s">
        <v>3926</v>
      </c>
      <c r="AO1656" t="s">
        <v>268</v>
      </c>
      <c r="AP1656" t="s">
        <v>330</v>
      </c>
      <c r="AQ1656" t="s">
        <v>3940</v>
      </c>
      <c r="AU1656" t="s">
        <v>4282</v>
      </c>
      <c r="AV1656" t="s">
        <v>4000</v>
      </c>
      <c r="AW1656" t="s">
        <v>320</v>
      </c>
      <c r="AX1656" t="s">
        <v>319</v>
      </c>
      <c r="AY1656" t="s">
        <v>254</v>
      </c>
      <c r="AZ1656" t="s">
        <v>230</v>
      </c>
      <c r="BA1656" t="s">
        <v>273</v>
      </c>
      <c r="BB1656" t="s">
        <v>380</v>
      </c>
      <c r="BC1656" t="s">
        <v>3927</v>
      </c>
      <c r="BD1656" t="s">
        <v>3927</v>
      </c>
      <c r="BE1656" t="s">
        <v>3927</v>
      </c>
      <c r="BF1656">
        <v>9</v>
      </c>
    </row>
    <row r="1657" spans="1:58" x14ac:dyDescent="0.3">
      <c r="A1657">
        <v>2026</v>
      </c>
      <c r="B1657">
        <v>202605</v>
      </c>
      <c r="C1657">
        <v>5</v>
      </c>
      <c r="D1657" s="14">
        <v>20001621095647</v>
      </c>
      <c r="E1657" t="s">
        <v>2810</v>
      </c>
      <c r="F1657" s="2">
        <v>46143.778668981482</v>
      </c>
      <c r="G1657" s="2">
        <v>46144</v>
      </c>
      <c r="I1657" t="s">
        <v>224</v>
      </c>
      <c r="J1657" t="s">
        <v>230</v>
      </c>
      <c r="L1657" t="s">
        <v>3618</v>
      </c>
      <c r="M1657" t="s">
        <v>309</v>
      </c>
      <c r="N1657" t="s">
        <v>297</v>
      </c>
      <c r="O1657" t="s">
        <v>283</v>
      </c>
      <c r="Q1657" t="s">
        <v>9317</v>
      </c>
      <c r="R1657" t="s">
        <v>2809</v>
      </c>
      <c r="S1657" t="s">
        <v>9318</v>
      </c>
      <c r="T1657" t="s">
        <v>9319</v>
      </c>
      <c r="U1657" t="s">
        <v>4796</v>
      </c>
      <c r="V1657" t="s">
        <v>2024</v>
      </c>
      <c r="W1657" t="s">
        <v>245</v>
      </c>
      <c r="X1657" t="s">
        <v>225</v>
      </c>
      <c r="Z1657">
        <v>4</v>
      </c>
      <c r="AA1657" t="s">
        <v>3921</v>
      </c>
      <c r="AB1657" t="s">
        <v>9320</v>
      </c>
      <c r="AC1657">
        <v>46149.68959490741</v>
      </c>
      <c r="AD1657">
        <v>46148</v>
      </c>
      <c r="AE1657" t="s">
        <v>3938</v>
      </c>
      <c r="AG1657" t="s">
        <v>6332</v>
      </c>
      <c r="AH1657">
        <v>6107960036</v>
      </c>
      <c r="AI1657" t="s">
        <v>9321</v>
      </c>
      <c r="AM1657" t="s">
        <v>3925</v>
      </c>
      <c r="AN1657" t="s">
        <v>3926</v>
      </c>
      <c r="AO1657" t="s">
        <v>268</v>
      </c>
      <c r="AP1657" t="s">
        <v>304</v>
      </c>
      <c r="AQ1657" t="s">
        <v>3940</v>
      </c>
      <c r="AU1657" t="s">
        <v>4282</v>
      </c>
      <c r="AV1657" t="s">
        <v>4000</v>
      </c>
      <c r="AW1657" t="s">
        <v>227</v>
      </c>
      <c r="AX1657" t="s">
        <v>226</v>
      </c>
      <c r="AY1657" t="s">
        <v>254</v>
      </c>
      <c r="AZ1657" t="s">
        <v>230</v>
      </c>
      <c r="BA1657" t="s">
        <v>273</v>
      </c>
      <c r="BB1657" t="s">
        <v>380</v>
      </c>
      <c r="BC1657" t="s">
        <v>3927</v>
      </c>
      <c r="BD1657" t="s">
        <v>3927</v>
      </c>
      <c r="BE1657" t="s">
        <v>3927</v>
      </c>
      <c r="BF1657">
        <v>1</v>
      </c>
    </row>
    <row r="1658" spans="1:58" x14ac:dyDescent="0.3">
      <c r="A1658">
        <v>2026</v>
      </c>
      <c r="B1658">
        <v>202605</v>
      </c>
      <c r="C1658">
        <v>5</v>
      </c>
      <c r="D1658" s="14">
        <v>20001621095546</v>
      </c>
      <c r="E1658" t="s">
        <v>2810</v>
      </c>
      <c r="F1658" s="2">
        <v>46143.708252314813</v>
      </c>
      <c r="G1658" s="2">
        <v>46147</v>
      </c>
      <c r="I1658" t="s">
        <v>224</v>
      </c>
      <c r="J1658" t="s">
        <v>230</v>
      </c>
      <c r="L1658" t="s">
        <v>3062</v>
      </c>
      <c r="M1658" t="s">
        <v>1117</v>
      </c>
      <c r="N1658" t="s">
        <v>752</v>
      </c>
      <c r="O1658" t="s">
        <v>623</v>
      </c>
      <c r="Q1658" t="s">
        <v>9322</v>
      </c>
      <c r="R1658" t="s">
        <v>2809</v>
      </c>
      <c r="S1658" t="s">
        <v>6865</v>
      </c>
      <c r="T1658" t="s">
        <v>6866</v>
      </c>
      <c r="U1658" t="s">
        <v>4796</v>
      </c>
      <c r="V1658" t="s">
        <v>2024</v>
      </c>
      <c r="W1658" t="s">
        <v>245</v>
      </c>
      <c r="X1658" t="s">
        <v>225</v>
      </c>
      <c r="Z1658">
        <v>4</v>
      </c>
      <c r="AA1658" t="s">
        <v>3921</v>
      </c>
      <c r="AB1658" t="s">
        <v>9323</v>
      </c>
      <c r="AC1658">
        <v>46153.691134259258</v>
      </c>
      <c r="AD1658">
        <v>46151</v>
      </c>
      <c r="AE1658" t="s">
        <v>3938</v>
      </c>
      <c r="AG1658" t="s">
        <v>2026</v>
      </c>
      <c r="AH1658">
        <v>6108784271</v>
      </c>
      <c r="AI1658" t="s">
        <v>9324</v>
      </c>
      <c r="AM1658" t="s">
        <v>3925</v>
      </c>
      <c r="AN1658" t="s">
        <v>3926</v>
      </c>
      <c r="AO1658" t="s">
        <v>268</v>
      </c>
      <c r="AP1658" t="s">
        <v>249</v>
      </c>
      <c r="AQ1658" t="s">
        <v>3940</v>
      </c>
      <c r="AU1658" t="s">
        <v>4220</v>
      </c>
      <c r="AV1658" t="s">
        <v>4000</v>
      </c>
      <c r="AW1658" t="s">
        <v>320</v>
      </c>
      <c r="AX1658" t="s">
        <v>319</v>
      </c>
      <c r="AY1658" t="s">
        <v>254</v>
      </c>
      <c r="AZ1658" t="s">
        <v>230</v>
      </c>
      <c r="BA1658" t="s">
        <v>395</v>
      </c>
      <c r="BB1658" t="s">
        <v>380</v>
      </c>
      <c r="BC1658" t="s">
        <v>3927</v>
      </c>
      <c r="BD1658" t="s">
        <v>3927</v>
      </c>
      <c r="BE1658" t="s">
        <v>3927</v>
      </c>
      <c r="BF1658">
        <v>9</v>
      </c>
    </row>
    <row r="1659" spans="1:58" x14ac:dyDescent="0.3">
      <c r="A1659">
        <v>2026</v>
      </c>
      <c r="B1659">
        <v>202605</v>
      </c>
      <c r="C1659">
        <v>5</v>
      </c>
      <c r="D1659" s="14">
        <v>20001621095380</v>
      </c>
      <c r="E1659" t="s">
        <v>2810</v>
      </c>
      <c r="F1659" s="2">
        <v>46143.630590277775</v>
      </c>
      <c r="G1659" s="2">
        <v>46146</v>
      </c>
      <c r="I1659" t="s">
        <v>224</v>
      </c>
      <c r="J1659" t="s">
        <v>230</v>
      </c>
      <c r="L1659" t="s">
        <v>9325</v>
      </c>
      <c r="M1659" t="s">
        <v>809</v>
      </c>
      <c r="N1659" t="s">
        <v>237</v>
      </c>
      <c r="O1659" t="s">
        <v>257</v>
      </c>
      <c r="Q1659" t="s">
        <v>9326</v>
      </c>
      <c r="R1659" t="s">
        <v>2809</v>
      </c>
      <c r="S1659" t="s">
        <v>5517</v>
      </c>
      <c r="T1659" t="s">
        <v>5518</v>
      </c>
      <c r="U1659" t="s">
        <v>3034</v>
      </c>
      <c r="V1659" t="s">
        <v>3994</v>
      </c>
      <c r="W1659" t="s">
        <v>245</v>
      </c>
      <c r="X1659" t="s">
        <v>225</v>
      </c>
      <c r="Z1659">
        <v>1</v>
      </c>
      <c r="AA1659" t="s">
        <v>3921</v>
      </c>
      <c r="AB1659" t="s">
        <v>9327</v>
      </c>
      <c r="AC1659">
        <v>46147.629444444443</v>
      </c>
      <c r="AD1659">
        <v>46147</v>
      </c>
      <c r="AE1659" t="s">
        <v>3938</v>
      </c>
      <c r="AG1659" t="s">
        <v>5173</v>
      </c>
      <c r="AH1659">
        <v>6108787164</v>
      </c>
      <c r="AI1659" t="s">
        <v>9328</v>
      </c>
      <c r="AM1659" t="s">
        <v>3925</v>
      </c>
      <c r="AN1659" t="s">
        <v>3926</v>
      </c>
      <c r="AO1659" t="s">
        <v>268</v>
      </c>
      <c r="AP1659" t="s">
        <v>693</v>
      </c>
      <c r="AQ1659" t="s">
        <v>3940</v>
      </c>
      <c r="AU1659" t="s">
        <v>8103</v>
      </c>
      <c r="AV1659" t="s">
        <v>4000</v>
      </c>
      <c r="AW1659" t="s">
        <v>320</v>
      </c>
      <c r="AX1659" t="s">
        <v>319</v>
      </c>
      <c r="AY1659" t="s">
        <v>254</v>
      </c>
      <c r="AZ1659" t="s">
        <v>230</v>
      </c>
      <c r="BA1659" t="s">
        <v>395</v>
      </c>
      <c r="BB1659" t="s">
        <v>380</v>
      </c>
      <c r="BC1659" t="s">
        <v>3927</v>
      </c>
      <c r="BD1659" t="s">
        <v>3927</v>
      </c>
      <c r="BE1659" t="s">
        <v>3927</v>
      </c>
      <c r="BF1659">
        <v>9</v>
      </c>
    </row>
    <row r="1660" spans="1:58" x14ac:dyDescent="0.3">
      <c r="A1660">
        <v>2026</v>
      </c>
      <c r="B1660">
        <v>202605</v>
      </c>
      <c r="C1660">
        <v>5</v>
      </c>
      <c r="D1660" s="14">
        <v>20001621094708</v>
      </c>
      <c r="E1660" t="s">
        <v>2810</v>
      </c>
      <c r="F1660" s="2">
        <v>46143.839016203703</v>
      </c>
      <c r="G1660" s="2">
        <v>46146</v>
      </c>
      <c r="I1660" t="s">
        <v>224</v>
      </c>
      <c r="J1660" t="s">
        <v>230</v>
      </c>
      <c r="L1660" t="s">
        <v>9329</v>
      </c>
      <c r="M1660" t="s">
        <v>309</v>
      </c>
      <c r="N1660" t="s">
        <v>297</v>
      </c>
      <c r="O1660" t="s">
        <v>283</v>
      </c>
      <c r="Q1660" t="s">
        <v>9330</v>
      </c>
      <c r="R1660" t="s">
        <v>2809</v>
      </c>
      <c r="S1660" t="s">
        <v>4961</v>
      </c>
      <c r="T1660" t="s">
        <v>4962</v>
      </c>
      <c r="U1660" t="s">
        <v>3034</v>
      </c>
      <c r="V1660" t="s">
        <v>3994</v>
      </c>
      <c r="W1660" t="s">
        <v>245</v>
      </c>
      <c r="X1660" t="s">
        <v>225</v>
      </c>
      <c r="Z1660">
        <v>1</v>
      </c>
      <c r="AA1660" t="s">
        <v>3921</v>
      </c>
      <c r="AB1660" t="s">
        <v>9331</v>
      </c>
      <c r="AC1660">
        <v>46147.629444444443</v>
      </c>
      <c r="AD1660">
        <v>46147</v>
      </c>
      <c r="AE1660" t="s">
        <v>3938</v>
      </c>
      <c r="AG1660" t="s">
        <v>5173</v>
      </c>
      <c r="AH1660">
        <v>6108775358</v>
      </c>
      <c r="AI1660" t="s">
        <v>9332</v>
      </c>
      <c r="AM1660" t="s">
        <v>3925</v>
      </c>
      <c r="AN1660" t="s">
        <v>3926</v>
      </c>
      <c r="AO1660" t="s">
        <v>268</v>
      </c>
      <c r="AP1660" t="s">
        <v>249</v>
      </c>
      <c r="AQ1660" t="s">
        <v>3940</v>
      </c>
      <c r="AU1660" t="s">
        <v>8103</v>
      </c>
      <c r="AV1660" t="s">
        <v>4000</v>
      </c>
      <c r="AW1660" t="s">
        <v>1525</v>
      </c>
      <c r="AX1660" t="s">
        <v>1524</v>
      </c>
      <c r="AY1660" t="s">
        <v>254</v>
      </c>
      <c r="AZ1660" t="s">
        <v>230</v>
      </c>
      <c r="BA1660" t="s">
        <v>395</v>
      </c>
      <c r="BB1660" t="s">
        <v>380</v>
      </c>
      <c r="BC1660" t="s">
        <v>3927</v>
      </c>
      <c r="BD1660" t="s">
        <v>3927</v>
      </c>
      <c r="BE1660" t="s">
        <v>3927</v>
      </c>
      <c r="BF1660">
        <v>9</v>
      </c>
    </row>
    <row r="1661" spans="1:58" x14ac:dyDescent="0.3">
      <c r="A1661">
        <v>2026</v>
      </c>
      <c r="B1661">
        <v>202605</v>
      </c>
      <c r="C1661">
        <v>5</v>
      </c>
      <c r="D1661" s="14">
        <v>20001621094622</v>
      </c>
      <c r="E1661" t="s">
        <v>2810</v>
      </c>
      <c r="F1661" s="2">
        <v>46143.738425925927</v>
      </c>
      <c r="G1661" s="2">
        <v>46144</v>
      </c>
      <c r="I1661" t="s">
        <v>224</v>
      </c>
      <c r="J1661" t="s">
        <v>230</v>
      </c>
      <c r="L1661" t="s">
        <v>3349</v>
      </c>
      <c r="M1661" t="s">
        <v>309</v>
      </c>
      <c r="N1661" t="s">
        <v>297</v>
      </c>
      <c r="O1661" t="s">
        <v>283</v>
      </c>
      <c r="Q1661" t="s">
        <v>9333</v>
      </c>
      <c r="R1661" t="s">
        <v>2809</v>
      </c>
      <c r="S1661" t="s">
        <v>347</v>
      </c>
      <c r="T1661" t="s">
        <v>358</v>
      </c>
      <c r="U1661" t="s">
        <v>258</v>
      </c>
      <c r="V1661" t="s">
        <v>247</v>
      </c>
      <c r="W1661" t="s">
        <v>245</v>
      </c>
      <c r="X1661" t="s">
        <v>225</v>
      </c>
      <c r="Z1661">
        <v>4</v>
      </c>
      <c r="AA1661" t="s">
        <v>3921</v>
      </c>
      <c r="AB1661" t="s">
        <v>9334</v>
      </c>
      <c r="AC1661">
        <v>46148.623171296298</v>
      </c>
      <c r="AD1661">
        <v>46148</v>
      </c>
      <c r="AE1661" t="s">
        <v>3938</v>
      </c>
      <c r="AG1661" t="s">
        <v>359</v>
      </c>
      <c r="AH1661">
        <v>6108775353</v>
      </c>
      <c r="AI1661" t="s">
        <v>9335</v>
      </c>
      <c r="AM1661" t="s">
        <v>3925</v>
      </c>
      <c r="AN1661" t="s">
        <v>3926</v>
      </c>
      <c r="AO1661" t="s">
        <v>268</v>
      </c>
      <c r="AP1661" t="s">
        <v>386</v>
      </c>
      <c r="AQ1661" t="s">
        <v>3940</v>
      </c>
      <c r="AU1661" t="s">
        <v>4422</v>
      </c>
      <c r="AV1661" t="s">
        <v>4000</v>
      </c>
      <c r="AW1661" t="s">
        <v>320</v>
      </c>
      <c r="AX1661" t="s">
        <v>319</v>
      </c>
      <c r="AY1661" t="s">
        <v>254</v>
      </c>
      <c r="AZ1661" t="s">
        <v>230</v>
      </c>
      <c r="BA1661" t="s">
        <v>395</v>
      </c>
      <c r="BB1661" t="s">
        <v>380</v>
      </c>
      <c r="BC1661" t="s">
        <v>3927</v>
      </c>
      <c r="BD1661" t="s">
        <v>3927</v>
      </c>
      <c r="BE1661" t="s">
        <v>3927</v>
      </c>
      <c r="BF1661">
        <v>9</v>
      </c>
    </row>
    <row r="1662" spans="1:58" x14ac:dyDescent="0.3">
      <c r="A1662">
        <v>2026</v>
      </c>
      <c r="B1662">
        <v>202605</v>
      </c>
      <c r="C1662">
        <v>5</v>
      </c>
      <c r="D1662" s="14">
        <v>20001621094600</v>
      </c>
      <c r="E1662" t="s">
        <v>2810</v>
      </c>
      <c r="F1662" s="2">
        <v>46143.725335648145</v>
      </c>
      <c r="G1662" s="2">
        <v>46144</v>
      </c>
      <c r="I1662" t="s">
        <v>224</v>
      </c>
      <c r="J1662" t="s">
        <v>230</v>
      </c>
      <c r="L1662" t="s">
        <v>5887</v>
      </c>
      <c r="M1662" t="s">
        <v>1336</v>
      </c>
      <c r="N1662" t="s">
        <v>546</v>
      </c>
      <c r="O1662" t="s">
        <v>554</v>
      </c>
      <c r="Q1662" t="s">
        <v>9336</v>
      </c>
      <c r="R1662" t="s">
        <v>2809</v>
      </c>
      <c r="S1662" t="s">
        <v>7634</v>
      </c>
      <c r="T1662" t="s">
        <v>7635</v>
      </c>
      <c r="U1662" t="s">
        <v>4008</v>
      </c>
      <c r="V1662" t="s">
        <v>980</v>
      </c>
      <c r="W1662" t="s">
        <v>245</v>
      </c>
      <c r="X1662" t="s">
        <v>225</v>
      </c>
      <c r="Z1662">
        <v>4</v>
      </c>
      <c r="AA1662" t="s">
        <v>3921</v>
      </c>
      <c r="AB1662" t="s">
        <v>9337</v>
      </c>
      <c r="AC1662">
        <v>46148.620497685188</v>
      </c>
      <c r="AD1662">
        <v>46148</v>
      </c>
      <c r="AE1662" t="s">
        <v>3938</v>
      </c>
      <c r="AG1662" t="s">
        <v>4870</v>
      </c>
      <c r="AH1662">
        <v>6108772407</v>
      </c>
      <c r="AI1662" t="s">
        <v>9338</v>
      </c>
      <c r="AM1662" t="s">
        <v>3925</v>
      </c>
      <c r="AN1662" t="s">
        <v>3926</v>
      </c>
      <c r="AO1662" t="s">
        <v>268</v>
      </c>
      <c r="AP1662" t="s">
        <v>304</v>
      </c>
      <c r="AQ1662" t="s">
        <v>3940</v>
      </c>
      <c r="AU1662" t="s">
        <v>4422</v>
      </c>
      <c r="AV1662" t="s">
        <v>4000</v>
      </c>
      <c r="AW1662" t="s">
        <v>320</v>
      </c>
      <c r="AX1662" t="s">
        <v>319</v>
      </c>
      <c r="AY1662" t="s">
        <v>254</v>
      </c>
      <c r="AZ1662" t="s">
        <v>230</v>
      </c>
      <c r="BA1662" t="s">
        <v>395</v>
      </c>
      <c r="BB1662" t="s">
        <v>380</v>
      </c>
      <c r="BC1662" t="s">
        <v>3927</v>
      </c>
      <c r="BD1662" t="s">
        <v>3927</v>
      </c>
      <c r="BE1662" t="s">
        <v>3927</v>
      </c>
      <c r="BF1662">
        <v>9</v>
      </c>
    </row>
    <row r="1663" spans="1:58" x14ac:dyDescent="0.3">
      <c r="A1663">
        <v>2026</v>
      </c>
      <c r="B1663">
        <v>202605</v>
      </c>
      <c r="C1663">
        <v>5</v>
      </c>
      <c r="D1663" s="14">
        <v>20001621094454</v>
      </c>
      <c r="E1663" t="s">
        <v>2810</v>
      </c>
      <c r="F1663" s="2">
        <v>46143.655844907407</v>
      </c>
      <c r="G1663" s="2">
        <v>46146</v>
      </c>
      <c r="I1663" t="s">
        <v>224</v>
      </c>
      <c r="J1663" t="s">
        <v>230</v>
      </c>
      <c r="L1663" t="s">
        <v>3632</v>
      </c>
      <c r="M1663" t="s">
        <v>309</v>
      </c>
      <c r="N1663" t="s">
        <v>297</v>
      </c>
      <c r="O1663" t="s">
        <v>283</v>
      </c>
      <c r="Q1663" t="s">
        <v>9339</v>
      </c>
      <c r="R1663" t="s">
        <v>2809</v>
      </c>
      <c r="S1663" t="s">
        <v>7732</v>
      </c>
      <c r="T1663" t="s">
        <v>7733</v>
      </c>
      <c r="U1663" t="s">
        <v>4796</v>
      </c>
      <c r="V1663" t="s">
        <v>2024</v>
      </c>
      <c r="W1663" t="s">
        <v>245</v>
      </c>
      <c r="X1663" t="s">
        <v>225</v>
      </c>
      <c r="Z1663">
        <v>4</v>
      </c>
      <c r="AA1663" t="s">
        <v>3921</v>
      </c>
      <c r="AB1663" t="s">
        <v>9340</v>
      </c>
      <c r="AC1663">
        <v>46150.849872685183</v>
      </c>
      <c r="AD1663">
        <v>46150</v>
      </c>
      <c r="AE1663" t="s">
        <v>3938</v>
      </c>
      <c r="AG1663" t="s">
        <v>2026</v>
      </c>
      <c r="AH1663">
        <v>6108787169</v>
      </c>
      <c r="AI1663" t="s">
        <v>9341</v>
      </c>
      <c r="AM1663" t="s">
        <v>3925</v>
      </c>
      <c r="AN1663" t="s">
        <v>3926</v>
      </c>
      <c r="AO1663" t="s">
        <v>268</v>
      </c>
      <c r="AP1663" t="s">
        <v>249</v>
      </c>
      <c r="AQ1663" t="s">
        <v>3940</v>
      </c>
      <c r="AU1663" t="s">
        <v>4149</v>
      </c>
      <c r="AV1663" t="s">
        <v>4000</v>
      </c>
      <c r="AW1663" t="s">
        <v>320</v>
      </c>
      <c r="AX1663" t="s">
        <v>319</v>
      </c>
      <c r="AY1663" t="s">
        <v>254</v>
      </c>
      <c r="AZ1663" t="s">
        <v>230</v>
      </c>
      <c r="BA1663" t="s">
        <v>395</v>
      </c>
      <c r="BB1663" t="s">
        <v>380</v>
      </c>
      <c r="BC1663" t="s">
        <v>3927</v>
      </c>
      <c r="BD1663" t="s">
        <v>3927</v>
      </c>
      <c r="BE1663" t="s">
        <v>3927</v>
      </c>
      <c r="BF1663">
        <v>9</v>
      </c>
    </row>
    <row r="1664" spans="1:58" x14ac:dyDescent="0.3">
      <c r="A1664">
        <v>2026</v>
      </c>
      <c r="B1664">
        <v>202605</v>
      </c>
      <c r="C1664">
        <v>5</v>
      </c>
      <c r="D1664" s="14">
        <v>20001621094132</v>
      </c>
      <c r="E1664" t="s">
        <v>2810</v>
      </c>
      <c r="F1664" s="2">
        <v>46143.520983796298</v>
      </c>
      <c r="G1664" s="2">
        <v>46146</v>
      </c>
      <c r="I1664" t="s">
        <v>224</v>
      </c>
      <c r="J1664" t="s">
        <v>230</v>
      </c>
      <c r="L1664" t="s">
        <v>2371</v>
      </c>
      <c r="M1664" t="s">
        <v>309</v>
      </c>
      <c r="N1664" t="s">
        <v>297</v>
      </c>
      <c r="O1664" t="s">
        <v>283</v>
      </c>
      <c r="Q1664" t="s">
        <v>9342</v>
      </c>
      <c r="R1664" t="s">
        <v>2809</v>
      </c>
      <c r="S1664" t="s">
        <v>4841</v>
      </c>
      <c r="T1664" t="s">
        <v>4842</v>
      </c>
      <c r="U1664" t="s">
        <v>4008</v>
      </c>
      <c r="V1664" t="s">
        <v>980</v>
      </c>
      <c r="W1664" t="s">
        <v>245</v>
      </c>
      <c r="X1664" t="s">
        <v>225</v>
      </c>
      <c r="Z1664">
        <v>2</v>
      </c>
      <c r="AA1664" t="s">
        <v>3921</v>
      </c>
      <c r="AB1664" t="s">
        <v>9343</v>
      </c>
      <c r="AC1664">
        <v>46148.620497685188</v>
      </c>
      <c r="AD1664">
        <v>46148</v>
      </c>
      <c r="AE1664" t="s">
        <v>3938</v>
      </c>
      <c r="AG1664" t="s">
        <v>4844</v>
      </c>
      <c r="AH1664">
        <v>6108781295</v>
      </c>
      <c r="AI1664" t="s">
        <v>9344</v>
      </c>
      <c r="AM1664" t="s">
        <v>3925</v>
      </c>
      <c r="AN1664" t="s">
        <v>3926</v>
      </c>
      <c r="AO1664" t="s">
        <v>268</v>
      </c>
      <c r="AP1664" t="s">
        <v>249</v>
      </c>
      <c r="AQ1664" t="s">
        <v>3940</v>
      </c>
      <c r="AU1664" t="s">
        <v>4422</v>
      </c>
      <c r="AV1664" t="s">
        <v>4000</v>
      </c>
      <c r="AW1664" t="s">
        <v>320</v>
      </c>
      <c r="AX1664" t="s">
        <v>319</v>
      </c>
      <c r="AY1664" t="s">
        <v>254</v>
      </c>
      <c r="AZ1664" t="s">
        <v>230</v>
      </c>
      <c r="BA1664" t="s">
        <v>395</v>
      </c>
      <c r="BB1664" t="s">
        <v>380</v>
      </c>
      <c r="BC1664" t="s">
        <v>3927</v>
      </c>
      <c r="BD1664" t="s">
        <v>3927</v>
      </c>
      <c r="BE1664" t="s">
        <v>3927</v>
      </c>
      <c r="BF1664">
        <v>9</v>
      </c>
    </row>
    <row r="1665" spans="1:58" x14ac:dyDescent="0.3">
      <c r="A1665">
        <v>2026</v>
      </c>
      <c r="B1665">
        <v>202605</v>
      </c>
      <c r="C1665">
        <v>5</v>
      </c>
      <c r="D1665" s="14">
        <v>20001621093208</v>
      </c>
      <c r="E1665" t="s">
        <v>2810</v>
      </c>
      <c r="F1665" s="2">
        <v>46143.550138888888</v>
      </c>
      <c r="G1665" s="2">
        <v>46144</v>
      </c>
      <c r="I1665" t="s">
        <v>224</v>
      </c>
      <c r="J1665" t="s">
        <v>230</v>
      </c>
      <c r="L1665" t="s">
        <v>2850</v>
      </c>
      <c r="M1665" t="s">
        <v>309</v>
      </c>
      <c r="N1665" t="s">
        <v>297</v>
      </c>
      <c r="O1665" t="s">
        <v>283</v>
      </c>
      <c r="Q1665" t="s">
        <v>9345</v>
      </c>
      <c r="R1665" t="s">
        <v>2809</v>
      </c>
      <c r="S1665" t="s">
        <v>8132</v>
      </c>
      <c r="T1665" t="s">
        <v>8133</v>
      </c>
      <c r="U1665" t="s">
        <v>4796</v>
      </c>
      <c r="V1665" t="s">
        <v>2024</v>
      </c>
      <c r="W1665" t="s">
        <v>245</v>
      </c>
      <c r="X1665" t="s">
        <v>387</v>
      </c>
      <c r="Z1665">
        <v>4</v>
      </c>
      <c r="AA1665" t="s">
        <v>3921</v>
      </c>
      <c r="AB1665" t="s">
        <v>9346</v>
      </c>
      <c r="AC1665">
        <v>46149.68959490741</v>
      </c>
      <c r="AD1665">
        <v>46148</v>
      </c>
      <c r="AE1665" t="s">
        <v>3938</v>
      </c>
      <c r="AG1665" t="s">
        <v>6332</v>
      </c>
      <c r="AH1665">
        <v>6108784242</v>
      </c>
      <c r="AI1665" t="s">
        <v>9347</v>
      </c>
      <c r="AM1665" t="s">
        <v>3925</v>
      </c>
      <c r="AN1665" t="s">
        <v>3926</v>
      </c>
      <c r="AO1665" t="s">
        <v>268</v>
      </c>
      <c r="AP1665" t="s">
        <v>386</v>
      </c>
      <c r="AQ1665" t="s">
        <v>3940</v>
      </c>
      <c r="AU1665" t="s">
        <v>4282</v>
      </c>
      <c r="AV1665" t="s">
        <v>4000</v>
      </c>
      <c r="AW1665" t="s">
        <v>3966</v>
      </c>
      <c r="AX1665" t="s">
        <v>3967</v>
      </c>
      <c r="AY1665" t="s">
        <v>253</v>
      </c>
      <c r="AZ1665" t="s">
        <v>230</v>
      </c>
      <c r="BA1665" t="s">
        <v>273</v>
      </c>
      <c r="BB1665" t="s">
        <v>380</v>
      </c>
      <c r="BC1665" t="s">
        <v>3927</v>
      </c>
      <c r="BD1665" t="s">
        <v>3927</v>
      </c>
      <c r="BE1665" t="s">
        <v>3927</v>
      </c>
      <c r="BF1665">
        <v>9</v>
      </c>
    </row>
    <row r="1666" spans="1:58" x14ac:dyDescent="0.3">
      <c r="A1666">
        <v>2026</v>
      </c>
      <c r="B1666">
        <v>202605</v>
      </c>
      <c r="C1666">
        <v>5</v>
      </c>
      <c r="D1666" s="14">
        <v>20001621091696</v>
      </c>
      <c r="E1666" t="s">
        <v>2810</v>
      </c>
      <c r="F1666" s="2">
        <v>46143.815115740741</v>
      </c>
      <c r="G1666" s="2">
        <v>46147</v>
      </c>
      <c r="I1666" t="s">
        <v>224</v>
      </c>
      <c r="J1666" t="s">
        <v>230</v>
      </c>
      <c r="L1666" t="s">
        <v>2908</v>
      </c>
      <c r="M1666" t="s">
        <v>1350</v>
      </c>
      <c r="N1666" t="s">
        <v>322</v>
      </c>
      <c r="O1666" t="s">
        <v>331</v>
      </c>
      <c r="Q1666" t="s">
        <v>9348</v>
      </c>
      <c r="R1666" t="s">
        <v>2809</v>
      </c>
      <c r="S1666" t="s">
        <v>9349</v>
      </c>
      <c r="T1666" t="s">
        <v>9350</v>
      </c>
      <c r="U1666" t="s">
        <v>4008</v>
      </c>
      <c r="V1666" t="s">
        <v>980</v>
      </c>
      <c r="W1666" t="s">
        <v>245</v>
      </c>
      <c r="X1666" t="s">
        <v>225</v>
      </c>
      <c r="Z1666">
        <v>4</v>
      </c>
      <c r="AA1666" t="s">
        <v>3921</v>
      </c>
      <c r="AB1666" t="s">
        <v>9351</v>
      </c>
      <c r="AC1666">
        <v>46153.358344907407</v>
      </c>
      <c r="AD1666">
        <v>46151</v>
      </c>
      <c r="AE1666" t="s">
        <v>3938</v>
      </c>
      <c r="AG1666" t="s">
        <v>4870</v>
      </c>
      <c r="AH1666">
        <v>6108789183</v>
      </c>
      <c r="AI1666" t="s">
        <v>9352</v>
      </c>
      <c r="AM1666" t="s">
        <v>3925</v>
      </c>
      <c r="AN1666" t="s">
        <v>3926</v>
      </c>
      <c r="AO1666" t="s">
        <v>268</v>
      </c>
      <c r="AP1666" t="s">
        <v>386</v>
      </c>
      <c r="AQ1666" t="s">
        <v>3940</v>
      </c>
      <c r="AU1666" t="s">
        <v>4220</v>
      </c>
      <c r="AV1666" t="s">
        <v>4000</v>
      </c>
      <c r="AW1666" t="s">
        <v>320</v>
      </c>
      <c r="AX1666" t="s">
        <v>319</v>
      </c>
      <c r="AY1666" t="s">
        <v>254</v>
      </c>
      <c r="AZ1666" t="s">
        <v>230</v>
      </c>
      <c r="BA1666" t="s">
        <v>395</v>
      </c>
      <c r="BB1666" t="s">
        <v>380</v>
      </c>
      <c r="BC1666" t="s">
        <v>3927</v>
      </c>
      <c r="BD1666" t="s">
        <v>3927</v>
      </c>
      <c r="BE1666" t="s">
        <v>3927</v>
      </c>
      <c r="BF1666">
        <v>9</v>
      </c>
    </row>
    <row r="1667" spans="1:58" x14ac:dyDescent="0.3">
      <c r="A1667">
        <v>2026</v>
      </c>
      <c r="B1667">
        <v>202605</v>
      </c>
      <c r="C1667">
        <v>5</v>
      </c>
      <c r="D1667" s="14">
        <v>20001621091658</v>
      </c>
      <c r="E1667" t="s">
        <v>2810</v>
      </c>
      <c r="F1667" s="2">
        <v>46143.761874999997</v>
      </c>
      <c r="G1667" s="2">
        <v>46146</v>
      </c>
      <c r="I1667" t="s">
        <v>224</v>
      </c>
      <c r="J1667" t="s">
        <v>230</v>
      </c>
      <c r="L1667" t="s">
        <v>742</v>
      </c>
      <c r="M1667" t="s">
        <v>261</v>
      </c>
      <c r="N1667" t="s">
        <v>237</v>
      </c>
      <c r="O1667" t="s">
        <v>257</v>
      </c>
      <c r="Q1667" t="s">
        <v>9353</v>
      </c>
      <c r="R1667" t="s">
        <v>2809</v>
      </c>
      <c r="S1667" t="s">
        <v>243</v>
      </c>
      <c r="T1667" t="s">
        <v>244</v>
      </c>
      <c r="U1667" t="s">
        <v>258</v>
      </c>
      <c r="V1667" t="s">
        <v>247</v>
      </c>
      <c r="W1667" t="s">
        <v>245</v>
      </c>
      <c r="X1667" t="s">
        <v>387</v>
      </c>
      <c r="Z1667">
        <v>2</v>
      </c>
      <c r="AA1667" t="s">
        <v>3921</v>
      </c>
      <c r="AB1667" t="s">
        <v>9354</v>
      </c>
      <c r="AC1667">
        <v>46148.623171296298</v>
      </c>
      <c r="AD1667">
        <v>46148</v>
      </c>
      <c r="AE1667" t="s">
        <v>3938</v>
      </c>
      <c r="AG1667" t="s">
        <v>248</v>
      </c>
      <c r="AH1667">
        <v>6108787182</v>
      </c>
      <c r="AI1667" t="s">
        <v>9355</v>
      </c>
      <c r="AM1667" t="s">
        <v>3925</v>
      </c>
      <c r="AN1667" t="s">
        <v>3926</v>
      </c>
      <c r="AO1667" t="s">
        <v>268</v>
      </c>
      <c r="AP1667" t="s">
        <v>304</v>
      </c>
      <c r="AQ1667" t="s">
        <v>3940</v>
      </c>
      <c r="AU1667" t="s">
        <v>4422</v>
      </c>
      <c r="AV1667" t="s">
        <v>4000</v>
      </c>
      <c r="AW1667" t="s">
        <v>389</v>
      </c>
      <c r="AX1667" t="s">
        <v>388</v>
      </c>
      <c r="AY1667" t="s">
        <v>253</v>
      </c>
      <c r="AZ1667" t="s">
        <v>230</v>
      </c>
      <c r="BA1667" t="s">
        <v>395</v>
      </c>
      <c r="BB1667" t="s">
        <v>380</v>
      </c>
      <c r="BC1667" t="s">
        <v>3927</v>
      </c>
      <c r="BD1667" t="s">
        <v>3927</v>
      </c>
      <c r="BE1667" t="s">
        <v>3927</v>
      </c>
      <c r="BF1667">
        <v>9</v>
      </c>
    </row>
    <row r="1668" spans="1:58" x14ac:dyDescent="0.3">
      <c r="A1668">
        <v>2026</v>
      </c>
      <c r="B1668">
        <v>202605</v>
      </c>
      <c r="C1668">
        <v>5</v>
      </c>
      <c r="D1668" s="14">
        <v>20001621091488</v>
      </c>
      <c r="E1668" t="s">
        <v>2810</v>
      </c>
      <c r="F1668" s="2">
        <v>46143.668032407404</v>
      </c>
      <c r="G1668" s="2">
        <v>46146</v>
      </c>
      <c r="I1668" t="s">
        <v>224</v>
      </c>
      <c r="J1668" t="s">
        <v>230</v>
      </c>
      <c r="L1668" t="s">
        <v>3078</v>
      </c>
      <c r="M1668" t="s">
        <v>1462</v>
      </c>
      <c r="N1668" t="s">
        <v>353</v>
      </c>
      <c r="O1668" t="s">
        <v>283</v>
      </c>
      <c r="Q1668" t="s">
        <v>9356</v>
      </c>
      <c r="R1668" t="s">
        <v>2809</v>
      </c>
      <c r="S1668" t="s">
        <v>5599</v>
      </c>
      <c r="T1668" t="s">
        <v>5600</v>
      </c>
      <c r="U1668" t="s">
        <v>4796</v>
      </c>
      <c r="V1668" t="s">
        <v>2024</v>
      </c>
      <c r="W1668" t="s">
        <v>245</v>
      </c>
      <c r="X1668" t="s">
        <v>387</v>
      </c>
      <c r="Z1668">
        <v>4</v>
      </c>
      <c r="AA1668" t="s">
        <v>3921</v>
      </c>
      <c r="AB1668" t="s">
        <v>9357</v>
      </c>
      <c r="AC1668">
        <v>46150.849872685183</v>
      </c>
      <c r="AD1668">
        <v>46150</v>
      </c>
      <c r="AE1668" t="s">
        <v>3938</v>
      </c>
      <c r="AG1668" t="s">
        <v>2026</v>
      </c>
      <c r="AH1668">
        <v>6108784263</v>
      </c>
      <c r="AI1668" t="s">
        <v>9358</v>
      </c>
      <c r="AM1668" t="s">
        <v>3925</v>
      </c>
      <c r="AN1668" t="s">
        <v>3926</v>
      </c>
      <c r="AO1668" t="s">
        <v>268</v>
      </c>
      <c r="AP1668" t="s">
        <v>386</v>
      </c>
      <c r="AQ1668" t="s">
        <v>3940</v>
      </c>
      <c r="AU1668" t="s">
        <v>4149</v>
      </c>
      <c r="AV1668" t="s">
        <v>4000</v>
      </c>
      <c r="AW1668" t="s">
        <v>447</v>
      </c>
      <c r="AX1668" t="s">
        <v>446</v>
      </c>
      <c r="AY1668" t="s">
        <v>253</v>
      </c>
      <c r="AZ1668" t="s">
        <v>230</v>
      </c>
      <c r="BA1668" t="s">
        <v>395</v>
      </c>
      <c r="BB1668" t="s">
        <v>380</v>
      </c>
      <c r="BC1668" t="s">
        <v>3927</v>
      </c>
      <c r="BD1668" t="s">
        <v>3927</v>
      </c>
      <c r="BE1668" t="s">
        <v>3927</v>
      </c>
      <c r="BF1668">
        <v>9</v>
      </c>
    </row>
    <row r="1669" spans="1:58" x14ac:dyDescent="0.3">
      <c r="A1669">
        <v>2026</v>
      </c>
      <c r="B1669">
        <v>202605</v>
      </c>
      <c r="C1669">
        <v>5</v>
      </c>
      <c r="D1669" s="14">
        <v>20001621091286</v>
      </c>
      <c r="E1669" t="s">
        <v>2810</v>
      </c>
      <c r="F1669" s="2">
        <v>46143.582997685182</v>
      </c>
      <c r="G1669" s="2">
        <v>46144</v>
      </c>
      <c r="I1669" t="s">
        <v>224</v>
      </c>
      <c r="J1669" t="s">
        <v>230</v>
      </c>
      <c r="L1669" t="s">
        <v>9359</v>
      </c>
      <c r="M1669" t="s">
        <v>309</v>
      </c>
      <c r="N1669" t="s">
        <v>297</v>
      </c>
      <c r="O1669" t="s">
        <v>283</v>
      </c>
      <c r="Q1669" t="s">
        <v>9360</v>
      </c>
      <c r="R1669" t="s">
        <v>2809</v>
      </c>
      <c r="S1669" t="s">
        <v>8510</v>
      </c>
      <c r="T1669" t="s">
        <v>8511</v>
      </c>
      <c r="U1669" t="s">
        <v>4796</v>
      </c>
      <c r="V1669" t="s">
        <v>2024</v>
      </c>
      <c r="W1669" t="s">
        <v>245</v>
      </c>
      <c r="X1669" t="s">
        <v>225</v>
      </c>
      <c r="Z1669">
        <v>4</v>
      </c>
      <c r="AA1669" t="s">
        <v>3921</v>
      </c>
      <c r="AB1669" t="s">
        <v>9361</v>
      </c>
      <c r="AC1669">
        <v>46149.68959490741</v>
      </c>
      <c r="AD1669">
        <v>46148</v>
      </c>
      <c r="AE1669" t="s">
        <v>3938</v>
      </c>
      <c r="AG1669" t="s">
        <v>6332</v>
      </c>
      <c r="AH1669">
        <v>6108781308</v>
      </c>
      <c r="AI1669" t="s">
        <v>9362</v>
      </c>
      <c r="AM1669" t="s">
        <v>3925</v>
      </c>
      <c r="AN1669" t="s">
        <v>3926</v>
      </c>
      <c r="AO1669" t="s">
        <v>268</v>
      </c>
      <c r="AP1669" t="s">
        <v>304</v>
      </c>
      <c r="AQ1669" t="s">
        <v>3940</v>
      </c>
      <c r="AU1669" t="s">
        <v>4282</v>
      </c>
      <c r="AV1669" t="s">
        <v>4000</v>
      </c>
      <c r="AW1669" t="s">
        <v>227</v>
      </c>
      <c r="AX1669" t="s">
        <v>226</v>
      </c>
      <c r="AY1669" t="s">
        <v>254</v>
      </c>
      <c r="AZ1669" t="s">
        <v>230</v>
      </c>
      <c r="BA1669" t="s">
        <v>395</v>
      </c>
      <c r="BB1669" t="s">
        <v>380</v>
      </c>
      <c r="BC1669" t="s">
        <v>3927</v>
      </c>
      <c r="BD1669" t="s">
        <v>3927</v>
      </c>
      <c r="BE1669" t="s">
        <v>3927</v>
      </c>
      <c r="BF1669">
        <v>9</v>
      </c>
    </row>
    <row r="1670" spans="1:58" x14ac:dyDescent="0.3">
      <c r="A1670">
        <v>2026</v>
      </c>
      <c r="B1670">
        <v>202605</v>
      </c>
      <c r="C1670">
        <v>5</v>
      </c>
      <c r="D1670" s="14">
        <v>20001621091284</v>
      </c>
      <c r="E1670" t="s">
        <v>2810</v>
      </c>
      <c r="F1670" s="2">
        <v>46143.582152777781</v>
      </c>
      <c r="G1670" s="2">
        <v>46144</v>
      </c>
      <c r="I1670" t="s">
        <v>224</v>
      </c>
      <c r="J1670" t="s">
        <v>230</v>
      </c>
      <c r="L1670" t="s">
        <v>2325</v>
      </c>
      <c r="M1670" t="s">
        <v>309</v>
      </c>
      <c r="N1670" t="s">
        <v>297</v>
      </c>
      <c r="O1670" t="s">
        <v>283</v>
      </c>
      <c r="Q1670" t="s">
        <v>9363</v>
      </c>
      <c r="R1670" t="s">
        <v>2809</v>
      </c>
      <c r="S1670" t="s">
        <v>5030</v>
      </c>
      <c r="T1670" t="s">
        <v>5031</v>
      </c>
      <c r="U1670" t="s">
        <v>4008</v>
      </c>
      <c r="V1670" t="s">
        <v>980</v>
      </c>
      <c r="W1670" t="s">
        <v>245</v>
      </c>
      <c r="X1670" t="s">
        <v>225</v>
      </c>
      <c r="Z1670">
        <v>4</v>
      </c>
      <c r="AA1670" t="s">
        <v>3921</v>
      </c>
      <c r="AB1670" t="s">
        <v>9364</v>
      </c>
      <c r="AC1670">
        <v>46148.620497685188</v>
      </c>
      <c r="AD1670">
        <v>46148</v>
      </c>
      <c r="AE1670" t="s">
        <v>3938</v>
      </c>
      <c r="AG1670" t="s">
        <v>4870</v>
      </c>
      <c r="AH1670">
        <v>6108787154</v>
      </c>
      <c r="AI1670" t="s">
        <v>9365</v>
      </c>
      <c r="AM1670" t="s">
        <v>3925</v>
      </c>
      <c r="AN1670" t="s">
        <v>3926</v>
      </c>
      <c r="AO1670" t="s">
        <v>268</v>
      </c>
      <c r="AP1670" t="s">
        <v>386</v>
      </c>
      <c r="AQ1670" t="s">
        <v>3940</v>
      </c>
      <c r="AU1670" t="s">
        <v>4422</v>
      </c>
      <c r="AV1670" t="s">
        <v>4000</v>
      </c>
      <c r="AW1670" t="s">
        <v>1876</v>
      </c>
      <c r="AX1670" t="s">
        <v>1875</v>
      </c>
      <c r="AY1670" t="s">
        <v>254</v>
      </c>
      <c r="AZ1670" t="s">
        <v>230</v>
      </c>
      <c r="BA1670" t="s">
        <v>395</v>
      </c>
      <c r="BB1670" t="s">
        <v>380</v>
      </c>
      <c r="BC1670" t="s">
        <v>3927</v>
      </c>
      <c r="BD1670" t="s">
        <v>3927</v>
      </c>
      <c r="BE1670" t="s">
        <v>3927</v>
      </c>
      <c r="BF1670">
        <v>9</v>
      </c>
    </row>
    <row r="1671" spans="1:58" x14ac:dyDescent="0.3">
      <c r="A1671">
        <v>2026</v>
      </c>
      <c r="B1671">
        <v>202605</v>
      </c>
      <c r="C1671">
        <v>5</v>
      </c>
      <c r="D1671" s="14">
        <v>20001621091238</v>
      </c>
      <c r="E1671" t="s">
        <v>2810</v>
      </c>
      <c r="F1671" s="2">
        <v>46143.562303240738</v>
      </c>
      <c r="G1671" s="2">
        <v>46144</v>
      </c>
      <c r="I1671" t="s">
        <v>224</v>
      </c>
      <c r="J1671" t="s">
        <v>230</v>
      </c>
      <c r="L1671" t="s">
        <v>9366</v>
      </c>
      <c r="M1671" t="s">
        <v>3958</v>
      </c>
      <c r="N1671" t="s">
        <v>353</v>
      </c>
      <c r="O1671" t="s">
        <v>283</v>
      </c>
      <c r="Q1671" t="s">
        <v>9367</v>
      </c>
      <c r="R1671" t="s">
        <v>2809</v>
      </c>
      <c r="S1671" t="s">
        <v>347</v>
      </c>
      <c r="T1671" t="s">
        <v>358</v>
      </c>
      <c r="U1671" t="s">
        <v>258</v>
      </c>
      <c r="V1671" t="s">
        <v>247</v>
      </c>
      <c r="W1671" t="s">
        <v>245</v>
      </c>
      <c r="X1671" t="s">
        <v>387</v>
      </c>
      <c r="Z1671">
        <v>4</v>
      </c>
      <c r="AA1671" t="s">
        <v>3921</v>
      </c>
      <c r="AB1671" t="s">
        <v>9368</v>
      </c>
      <c r="AC1671">
        <v>46148.623171296298</v>
      </c>
      <c r="AD1671">
        <v>46148</v>
      </c>
      <c r="AE1671" t="s">
        <v>3938</v>
      </c>
      <c r="AG1671" t="s">
        <v>359</v>
      </c>
      <c r="AH1671">
        <v>6090091157</v>
      </c>
      <c r="AI1671" t="s">
        <v>9369</v>
      </c>
      <c r="AM1671" t="s">
        <v>3925</v>
      </c>
      <c r="AN1671" t="s">
        <v>3926</v>
      </c>
      <c r="AO1671" t="s">
        <v>268</v>
      </c>
      <c r="AP1671" t="s">
        <v>304</v>
      </c>
      <c r="AQ1671" t="s">
        <v>3940</v>
      </c>
      <c r="AU1671" t="s">
        <v>4422</v>
      </c>
      <c r="AV1671" t="s">
        <v>4000</v>
      </c>
      <c r="AW1671" t="s">
        <v>447</v>
      </c>
      <c r="AX1671" t="s">
        <v>446</v>
      </c>
      <c r="AY1671" t="s">
        <v>253</v>
      </c>
      <c r="AZ1671" t="s">
        <v>230</v>
      </c>
      <c r="BA1671" t="s">
        <v>344</v>
      </c>
      <c r="BB1671" t="s">
        <v>232</v>
      </c>
      <c r="BC1671" t="s">
        <v>3927</v>
      </c>
      <c r="BD1671" t="s">
        <v>3927</v>
      </c>
      <c r="BE1671" t="s">
        <v>3927</v>
      </c>
      <c r="BF1671">
        <v>26</v>
      </c>
    </row>
    <row r="1672" spans="1:58" x14ac:dyDescent="0.3">
      <c r="A1672">
        <v>2026</v>
      </c>
      <c r="B1672">
        <v>202605</v>
      </c>
      <c r="C1672">
        <v>5</v>
      </c>
      <c r="D1672" s="14">
        <v>20001621091201</v>
      </c>
      <c r="E1672" t="s">
        <v>2810</v>
      </c>
      <c r="F1672" s="2">
        <v>46143.547361111108</v>
      </c>
      <c r="G1672" s="2">
        <v>46148</v>
      </c>
      <c r="I1672" t="s">
        <v>224</v>
      </c>
      <c r="J1672" t="s">
        <v>230</v>
      </c>
      <c r="L1672" t="s">
        <v>2930</v>
      </c>
      <c r="M1672" t="s">
        <v>334</v>
      </c>
      <c r="N1672" t="s">
        <v>322</v>
      </c>
      <c r="O1672" t="s">
        <v>331</v>
      </c>
      <c r="Q1672" t="s">
        <v>9370</v>
      </c>
      <c r="R1672" t="s">
        <v>2809</v>
      </c>
      <c r="S1672" t="s">
        <v>302</v>
      </c>
      <c r="T1672" t="s">
        <v>303</v>
      </c>
      <c r="U1672" t="s">
        <v>258</v>
      </c>
      <c r="V1672" t="s">
        <v>247</v>
      </c>
      <c r="W1672" t="s">
        <v>245</v>
      </c>
      <c r="X1672" t="s">
        <v>225</v>
      </c>
      <c r="Z1672">
        <v>1</v>
      </c>
      <c r="AA1672" t="s">
        <v>3921</v>
      </c>
      <c r="AB1672" t="s">
        <v>9371</v>
      </c>
      <c r="AC1672">
        <v>46149.692071759258</v>
      </c>
      <c r="AD1672">
        <v>46149</v>
      </c>
      <c r="AE1672" t="s">
        <v>3938</v>
      </c>
      <c r="AG1672" t="s">
        <v>248</v>
      </c>
      <c r="AH1672">
        <v>6108787150</v>
      </c>
      <c r="AI1672" t="s">
        <v>9372</v>
      </c>
      <c r="AM1672" t="s">
        <v>3925</v>
      </c>
      <c r="AN1672" t="s">
        <v>3926</v>
      </c>
      <c r="AO1672" t="s">
        <v>268</v>
      </c>
      <c r="AP1672" t="s">
        <v>693</v>
      </c>
      <c r="AQ1672" t="s">
        <v>3940</v>
      </c>
      <c r="AU1672" t="s">
        <v>4282</v>
      </c>
      <c r="AV1672" t="s">
        <v>4000</v>
      </c>
      <c r="AW1672" t="s">
        <v>1876</v>
      </c>
      <c r="AX1672" t="s">
        <v>1875</v>
      </c>
      <c r="AY1672" t="s">
        <v>254</v>
      </c>
      <c r="AZ1672" t="s">
        <v>230</v>
      </c>
      <c r="BA1672" t="s">
        <v>395</v>
      </c>
      <c r="BB1672" t="s">
        <v>380</v>
      </c>
      <c r="BC1672" t="s">
        <v>3927</v>
      </c>
      <c r="BD1672" t="s">
        <v>3927</v>
      </c>
      <c r="BE1672" t="s">
        <v>3927</v>
      </c>
      <c r="BF1672">
        <v>9</v>
      </c>
    </row>
    <row r="1673" spans="1:58" x14ac:dyDescent="0.3">
      <c r="A1673">
        <v>2026</v>
      </c>
      <c r="B1673">
        <v>202605</v>
      </c>
      <c r="C1673">
        <v>5</v>
      </c>
      <c r="D1673" s="14">
        <v>20001621091104</v>
      </c>
      <c r="E1673" t="s">
        <v>2810</v>
      </c>
      <c r="F1673" s="2">
        <v>46143.510798611111</v>
      </c>
      <c r="G1673" s="2">
        <v>46144</v>
      </c>
      <c r="I1673" t="s">
        <v>224</v>
      </c>
      <c r="J1673" t="s">
        <v>230</v>
      </c>
      <c r="L1673" t="s">
        <v>2954</v>
      </c>
      <c r="M1673" t="s">
        <v>4740</v>
      </c>
      <c r="N1673" t="s">
        <v>1128</v>
      </c>
      <c r="O1673" t="s">
        <v>331</v>
      </c>
      <c r="Q1673" t="s">
        <v>9373</v>
      </c>
      <c r="R1673" t="s">
        <v>2809</v>
      </c>
      <c r="S1673" t="s">
        <v>4944</v>
      </c>
      <c r="T1673" t="s">
        <v>4945</v>
      </c>
      <c r="U1673" t="s">
        <v>4008</v>
      </c>
      <c r="V1673" t="s">
        <v>980</v>
      </c>
      <c r="W1673" t="s">
        <v>245</v>
      </c>
      <c r="X1673" t="s">
        <v>225</v>
      </c>
      <c r="Z1673">
        <v>4</v>
      </c>
      <c r="AA1673" t="s">
        <v>3921</v>
      </c>
      <c r="AB1673" t="s">
        <v>9374</v>
      </c>
      <c r="AC1673">
        <v>46148.620497685188</v>
      </c>
      <c r="AD1673">
        <v>46148</v>
      </c>
      <c r="AE1673" t="s">
        <v>3938</v>
      </c>
      <c r="AG1673" t="s">
        <v>4870</v>
      </c>
      <c r="AH1673">
        <v>6108781290</v>
      </c>
      <c r="AI1673" t="s">
        <v>9375</v>
      </c>
      <c r="AM1673" t="s">
        <v>3925</v>
      </c>
      <c r="AN1673" t="s">
        <v>3926</v>
      </c>
      <c r="AO1673" t="s">
        <v>268</v>
      </c>
      <c r="AP1673" t="s">
        <v>853</v>
      </c>
      <c r="AQ1673" t="s">
        <v>3940</v>
      </c>
      <c r="AU1673" t="s">
        <v>4422</v>
      </c>
      <c r="AV1673" t="s">
        <v>4000</v>
      </c>
      <c r="AW1673" t="s">
        <v>320</v>
      </c>
      <c r="AX1673" t="s">
        <v>319</v>
      </c>
      <c r="AY1673" t="s">
        <v>254</v>
      </c>
      <c r="AZ1673" t="s">
        <v>230</v>
      </c>
      <c r="BA1673" t="s">
        <v>395</v>
      </c>
      <c r="BB1673" t="s">
        <v>380</v>
      </c>
      <c r="BC1673" t="s">
        <v>3927</v>
      </c>
      <c r="BD1673" t="s">
        <v>3927</v>
      </c>
      <c r="BE1673" t="s">
        <v>3927</v>
      </c>
      <c r="BF1673">
        <v>9</v>
      </c>
    </row>
    <row r="1674" spans="1:58" x14ac:dyDescent="0.3">
      <c r="A1674">
        <v>2026</v>
      </c>
      <c r="B1674">
        <v>202605</v>
      </c>
      <c r="C1674">
        <v>5</v>
      </c>
      <c r="D1674" s="14">
        <v>20001621090995</v>
      </c>
      <c r="E1674" t="s">
        <v>2810</v>
      </c>
      <c r="F1674" s="2">
        <v>46143.471446759257</v>
      </c>
      <c r="G1674" s="2">
        <v>46145</v>
      </c>
      <c r="I1674" t="s">
        <v>224</v>
      </c>
      <c r="J1674" t="s">
        <v>230</v>
      </c>
      <c r="L1674" t="s">
        <v>686</v>
      </c>
      <c r="M1674" t="s">
        <v>494</v>
      </c>
      <c r="N1674" t="s">
        <v>486</v>
      </c>
      <c r="O1674" t="s">
        <v>257</v>
      </c>
      <c r="Q1674" t="s">
        <v>9376</v>
      </c>
      <c r="R1674" t="s">
        <v>2809</v>
      </c>
      <c r="S1674" t="s">
        <v>347</v>
      </c>
      <c r="T1674" t="s">
        <v>358</v>
      </c>
      <c r="U1674" t="s">
        <v>258</v>
      </c>
      <c r="V1674" t="s">
        <v>247</v>
      </c>
      <c r="W1674" t="s">
        <v>245</v>
      </c>
      <c r="X1674" t="s">
        <v>225</v>
      </c>
      <c r="Z1674">
        <v>3</v>
      </c>
      <c r="AA1674" t="s">
        <v>3921</v>
      </c>
      <c r="AB1674" t="s">
        <v>9377</v>
      </c>
      <c r="AC1674">
        <v>46148.623171296298</v>
      </c>
      <c r="AD1674">
        <v>46148</v>
      </c>
      <c r="AE1674" t="s">
        <v>3938</v>
      </c>
      <c r="AG1674" t="s">
        <v>359</v>
      </c>
      <c r="AH1674">
        <v>6082887183</v>
      </c>
      <c r="AI1674" t="s">
        <v>9378</v>
      </c>
      <c r="AM1674" t="s">
        <v>3925</v>
      </c>
      <c r="AN1674" t="s">
        <v>3926</v>
      </c>
      <c r="AO1674" t="s">
        <v>268</v>
      </c>
      <c r="AP1674" t="s">
        <v>330</v>
      </c>
      <c r="AQ1674" t="s">
        <v>3940</v>
      </c>
      <c r="AU1674" t="s">
        <v>4422</v>
      </c>
      <c r="AV1674" t="s">
        <v>4000</v>
      </c>
      <c r="AW1674" t="s">
        <v>227</v>
      </c>
      <c r="AX1674" t="s">
        <v>226</v>
      </c>
      <c r="AY1674" t="s">
        <v>254</v>
      </c>
      <c r="AZ1674" t="s">
        <v>230</v>
      </c>
      <c r="BA1674" t="s">
        <v>273</v>
      </c>
      <c r="BB1674" t="s">
        <v>380</v>
      </c>
      <c r="BC1674" t="s">
        <v>3927</v>
      </c>
      <c r="BD1674" t="s">
        <v>3927</v>
      </c>
      <c r="BE1674" t="s">
        <v>3927</v>
      </c>
      <c r="BF1674">
        <v>1</v>
      </c>
    </row>
    <row r="1675" spans="1:58" x14ac:dyDescent="0.3">
      <c r="A1675">
        <v>2026</v>
      </c>
      <c r="B1675">
        <v>202605</v>
      </c>
      <c r="C1675">
        <v>5</v>
      </c>
      <c r="D1675" s="14">
        <v>20001621090920</v>
      </c>
      <c r="E1675" t="s">
        <v>2810</v>
      </c>
      <c r="F1675" s="2">
        <v>46143.444282407407</v>
      </c>
      <c r="G1675" s="2">
        <v>46144</v>
      </c>
      <c r="I1675" t="s">
        <v>224</v>
      </c>
      <c r="J1675" t="s">
        <v>230</v>
      </c>
      <c r="L1675" t="s">
        <v>3031</v>
      </c>
      <c r="M1675" t="s">
        <v>309</v>
      </c>
      <c r="N1675" t="s">
        <v>297</v>
      </c>
      <c r="O1675" t="s">
        <v>283</v>
      </c>
      <c r="Q1675" t="s">
        <v>9379</v>
      </c>
      <c r="R1675" t="s">
        <v>2809</v>
      </c>
      <c r="S1675" t="s">
        <v>302</v>
      </c>
      <c r="T1675" t="s">
        <v>303</v>
      </c>
      <c r="U1675" t="s">
        <v>258</v>
      </c>
      <c r="V1675" t="s">
        <v>247</v>
      </c>
      <c r="W1675" t="s">
        <v>245</v>
      </c>
      <c r="X1675" t="s">
        <v>225</v>
      </c>
      <c r="Z1675">
        <v>4</v>
      </c>
      <c r="AA1675" t="s">
        <v>3921</v>
      </c>
      <c r="AB1675" t="s">
        <v>9380</v>
      </c>
      <c r="AC1675">
        <v>46148.623171296298</v>
      </c>
      <c r="AD1675">
        <v>46148</v>
      </c>
      <c r="AE1675" t="s">
        <v>3938</v>
      </c>
      <c r="AG1675" t="s">
        <v>248</v>
      </c>
      <c r="AH1675">
        <v>6108784219</v>
      </c>
      <c r="AI1675" t="s">
        <v>9381</v>
      </c>
      <c r="AM1675" t="s">
        <v>3925</v>
      </c>
      <c r="AN1675" t="s">
        <v>3926</v>
      </c>
      <c r="AO1675" t="s">
        <v>268</v>
      </c>
      <c r="AP1675" t="s">
        <v>386</v>
      </c>
      <c r="AQ1675" t="s">
        <v>3940</v>
      </c>
      <c r="AU1675" t="s">
        <v>4422</v>
      </c>
      <c r="AV1675" t="s">
        <v>4000</v>
      </c>
      <c r="AW1675" t="s">
        <v>320</v>
      </c>
      <c r="AX1675" t="s">
        <v>319</v>
      </c>
      <c r="AY1675" t="s">
        <v>254</v>
      </c>
      <c r="AZ1675" t="s">
        <v>230</v>
      </c>
      <c r="BA1675" t="s">
        <v>344</v>
      </c>
      <c r="BB1675" t="s">
        <v>232</v>
      </c>
      <c r="BC1675" t="s">
        <v>3927</v>
      </c>
      <c r="BD1675" t="s">
        <v>3927</v>
      </c>
      <c r="BE1675" t="s">
        <v>3927</v>
      </c>
      <c r="BF1675">
        <v>9</v>
      </c>
    </row>
    <row r="1676" spans="1:58" x14ac:dyDescent="0.3">
      <c r="A1676">
        <v>2026</v>
      </c>
      <c r="B1676">
        <v>202605</v>
      </c>
      <c r="C1676">
        <v>5</v>
      </c>
      <c r="D1676" s="14">
        <v>20001621088483</v>
      </c>
      <c r="E1676" t="s">
        <v>2810</v>
      </c>
      <c r="F1676" s="2">
        <v>46143.663993055554</v>
      </c>
      <c r="G1676" s="2">
        <v>46144</v>
      </c>
      <c r="I1676" t="s">
        <v>224</v>
      </c>
      <c r="J1676" t="s">
        <v>230</v>
      </c>
      <c r="L1676" t="s">
        <v>9382</v>
      </c>
      <c r="M1676" t="s">
        <v>1366</v>
      </c>
      <c r="N1676" t="s">
        <v>1359</v>
      </c>
      <c r="O1676" t="s">
        <v>554</v>
      </c>
      <c r="Q1676" t="s">
        <v>9383</v>
      </c>
      <c r="R1676" t="s">
        <v>2809</v>
      </c>
      <c r="S1676" t="s">
        <v>758</v>
      </c>
      <c r="T1676" t="s">
        <v>759</v>
      </c>
      <c r="U1676" t="s">
        <v>258</v>
      </c>
      <c r="V1676" t="s">
        <v>247</v>
      </c>
      <c r="W1676" t="s">
        <v>245</v>
      </c>
      <c r="X1676" t="s">
        <v>225</v>
      </c>
      <c r="Z1676">
        <v>4</v>
      </c>
      <c r="AA1676" t="s">
        <v>3921</v>
      </c>
      <c r="AB1676" t="s">
        <v>9384</v>
      </c>
      <c r="AC1676">
        <v>46148.623171296298</v>
      </c>
      <c r="AD1676">
        <v>46148</v>
      </c>
      <c r="AE1676" t="s">
        <v>3938</v>
      </c>
      <c r="AG1676" t="s">
        <v>359</v>
      </c>
      <c r="AH1676">
        <v>6108771404</v>
      </c>
      <c r="AI1676" t="s">
        <v>9385</v>
      </c>
      <c r="AM1676" t="s">
        <v>3925</v>
      </c>
      <c r="AN1676" t="s">
        <v>3926</v>
      </c>
      <c r="AO1676" t="s">
        <v>268</v>
      </c>
      <c r="AP1676" t="s">
        <v>386</v>
      </c>
      <c r="AQ1676" t="s">
        <v>3940</v>
      </c>
      <c r="AU1676" t="s">
        <v>4422</v>
      </c>
      <c r="AV1676" t="s">
        <v>4000</v>
      </c>
      <c r="AW1676" t="s">
        <v>320</v>
      </c>
      <c r="AX1676" t="s">
        <v>319</v>
      </c>
      <c r="AY1676" t="s">
        <v>254</v>
      </c>
      <c r="AZ1676" t="s">
        <v>230</v>
      </c>
      <c r="BA1676" t="s">
        <v>395</v>
      </c>
      <c r="BB1676" t="s">
        <v>380</v>
      </c>
      <c r="BC1676" t="s">
        <v>3927</v>
      </c>
      <c r="BD1676" t="s">
        <v>3927</v>
      </c>
      <c r="BE1676" t="s">
        <v>3927</v>
      </c>
      <c r="BF1676">
        <v>9</v>
      </c>
    </row>
    <row r="1677" spans="1:58" x14ac:dyDescent="0.3">
      <c r="A1677">
        <v>2026</v>
      </c>
      <c r="B1677">
        <v>202605</v>
      </c>
      <c r="C1677">
        <v>5</v>
      </c>
      <c r="D1677" s="14">
        <v>20001621088412</v>
      </c>
      <c r="E1677" t="s">
        <v>2810</v>
      </c>
      <c r="F1677" s="2">
        <v>46143.6330787037</v>
      </c>
      <c r="G1677" s="2">
        <v>46144</v>
      </c>
      <c r="I1677" t="s">
        <v>224</v>
      </c>
      <c r="J1677" t="s">
        <v>1696</v>
      </c>
      <c r="L1677" t="s">
        <v>3433</v>
      </c>
      <c r="M1677" t="s">
        <v>309</v>
      </c>
      <c r="N1677" t="s">
        <v>297</v>
      </c>
      <c r="O1677" t="s">
        <v>283</v>
      </c>
      <c r="Q1677" t="s">
        <v>9386</v>
      </c>
      <c r="R1677" t="s">
        <v>4141</v>
      </c>
      <c r="S1677" t="s">
        <v>6130</v>
      </c>
      <c r="T1677" t="s">
        <v>6131</v>
      </c>
      <c r="U1677" t="s">
        <v>4796</v>
      </c>
      <c r="V1677" t="s">
        <v>2024</v>
      </c>
      <c r="W1677" t="s">
        <v>245</v>
      </c>
      <c r="X1677" t="s">
        <v>225</v>
      </c>
      <c r="Z1677">
        <v>4</v>
      </c>
      <c r="AA1677" t="s">
        <v>3921</v>
      </c>
      <c r="AB1677" t="s">
        <v>9387</v>
      </c>
      <c r="AC1677">
        <v>46149.68959490741</v>
      </c>
      <c r="AD1677">
        <v>46148</v>
      </c>
      <c r="AE1677" t="s">
        <v>3938</v>
      </c>
      <c r="AG1677" t="s">
        <v>2026</v>
      </c>
      <c r="AH1677">
        <v>6108788177</v>
      </c>
      <c r="AI1677" t="s">
        <v>9388</v>
      </c>
      <c r="AM1677" t="s">
        <v>3925</v>
      </c>
      <c r="AN1677" t="s">
        <v>3926</v>
      </c>
      <c r="AO1677" t="s">
        <v>268</v>
      </c>
      <c r="AP1677" t="s">
        <v>1701</v>
      </c>
      <c r="AQ1677" t="s">
        <v>3940</v>
      </c>
      <c r="AU1677" t="s">
        <v>4282</v>
      </c>
      <c r="AV1677" t="s">
        <v>4000</v>
      </c>
      <c r="AW1677" t="s">
        <v>1525</v>
      </c>
      <c r="AX1677" t="s">
        <v>1524</v>
      </c>
      <c r="AY1677" t="s">
        <v>254</v>
      </c>
      <c r="AZ1677" t="s">
        <v>1696</v>
      </c>
      <c r="BA1677" t="s">
        <v>395</v>
      </c>
      <c r="BB1677" t="s">
        <v>1698</v>
      </c>
      <c r="BC1677" t="s">
        <v>3927</v>
      </c>
      <c r="BD1677" t="s">
        <v>3927</v>
      </c>
      <c r="BE1677" t="s">
        <v>3927</v>
      </c>
      <c r="BF1677">
        <v>9</v>
      </c>
    </row>
    <row r="1678" spans="1:58" x14ac:dyDescent="0.3">
      <c r="A1678">
        <v>2026</v>
      </c>
      <c r="B1678">
        <v>202605</v>
      </c>
      <c r="C1678">
        <v>5</v>
      </c>
      <c r="D1678" s="14">
        <v>20001621088212</v>
      </c>
      <c r="E1678" t="s">
        <v>2810</v>
      </c>
      <c r="F1678" s="2">
        <v>46143.548692129632</v>
      </c>
      <c r="G1678" s="2">
        <v>46144</v>
      </c>
      <c r="I1678" t="s">
        <v>224</v>
      </c>
      <c r="J1678" t="s">
        <v>230</v>
      </c>
      <c r="L1678" t="s">
        <v>3553</v>
      </c>
      <c r="M1678" t="s">
        <v>309</v>
      </c>
      <c r="N1678" t="s">
        <v>297</v>
      </c>
      <c r="O1678" t="s">
        <v>283</v>
      </c>
      <c r="Q1678" t="s">
        <v>9389</v>
      </c>
      <c r="R1678" t="s">
        <v>2809</v>
      </c>
      <c r="S1678" t="s">
        <v>6559</v>
      </c>
      <c r="T1678" t="s">
        <v>6560</v>
      </c>
      <c r="U1678" t="s">
        <v>4796</v>
      </c>
      <c r="V1678" t="s">
        <v>2024</v>
      </c>
      <c r="W1678" t="s">
        <v>245</v>
      </c>
      <c r="X1678" t="s">
        <v>225</v>
      </c>
      <c r="Z1678">
        <v>4</v>
      </c>
      <c r="AA1678" t="s">
        <v>3921</v>
      </c>
      <c r="AB1678" t="s">
        <v>9390</v>
      </c>
      <c r="AC1678">
        <v>46149.68959490741</v>
      </c>
      <c r="AD1678">
        <v>46148</v>
      </c>
      <c r="AE1678" t="s">
        <v>3938</v>
      </c>
      <c r="AG1678" t="s">
        <v>2026</v>
      </c>
      <c r="AH1678">
        <v>6108789161</v>
      </c>
      <c r="AI1678" t="s">
        <v>9391</v>
      </c>
      <c r="AM1678" t="s">
        <v>3925</v>
      </c>
      <c r="AN1678" t="s">
        <v>3926</v>
      </c>
      <c r="AO1678" t="s">
        <v>268</v>
      </c>
      <c r="AP1678" t="s">
        <v>386</v>
      </c>
      <c r="AQ1678" t="s">
        <v>3940</v>
      </c>
      <c r="AU1678" t="s">
        <v>4282</v>
      </c>
      <c r="AV1678" t="s">
        <v>4000</v>
      </c>
      <c r="AW1678" t="s">
        <v>320</v>
      </c>
      <c r="AX1678" t="s">
        <v>319</v>
      </c>
      <c r="AY1678" t="s">
        <v>254</v>
      </c>
      <c r="AZ1678" t="s">
        <v>230</v>
      </c>
      <c r="BA1678" t="s">
        <v>395</v>
      </c>
      <c r="BB1678" t="s">
        <v>380</v>
      </c>
      <c r="BC1678" t="s">
        <v>3927</v>
      </c>
      <c r="BD1678" t="s">
        <v>3927</v>
      </c>
      <c r="BE1678" t="s">
        <v>3927</v>
      </c>
      <c r="BF1678">
        <v>9</v>
      </c>
    </row>
    <row r="1679" spans="1:58" x14ac:dyDescent="0.3">
      <c r="A1679">
        <v>2026</v>
      </c>
      <c r="B1679">
        <v>202605</v>
      </c>
      <c r="C1679">
        <v>5</v>
      </c>
      <c r="D1679" s="14">
        <v>20001621087975</v>
      </c>
      <c r="E1679" t="s">
        <v>2810</v>
      </c>
      <c r="F1679" s="2">
        <v>46143.463738425926</v>
      </c>
      <c r="G1679" s="2">
        <v>46143</v>
      </c>
      <c r="I1679" t="s">
        <v>224</v>
      </c>
      <c r="J1679" t="s">
        <v>230</v>
      </c>
      <c r="L1679" t="s">
        <v>773</v>
      </c>
      <c r="M1679" t="s">
        <v>309</v>
      </c>
      <c r="N1679" t="s">
        <v>297</v>
      </c>
      <c r="O1679" t="s">
        <v>283</v>
      </c>
      <c r="Q1679" t="s">
        <v>9392</v>
      </c>
      <c r="R1679" t="s">
        <v>2809</v>
      </c>
      <c r="S1679" t="s">
        <v>4841</v>
      </c>
      <c r="T1679" t="s">
        <v>4842</v>
      </c>
      <c r="U1679" t="s">
        <v>4008</v>
      </c>
      <c r="V1679" t="s">
        <v>980</v>
      </c>
      <c r="W1679" t="s">
        <v>245</v>
      </c>
      <c r="X1679" t="s">
        <v>387</v>
      </c>
      <c r="Z1679">
        <v>4</v>
      </c>
      <c r="AA1679" t="s">
        <v>3921</v>
      </c>
      <c r="AB1679" t="s">
        <v>9393</v>
      </c>
      <c r="AC1679">
        <v>46148.620497685188</v>
      </c>
      <c r="AD1679">
        <v>46147</v>
      </c>
      <c r="AE1679" t="s">
        <v>3938</v>
      </c>
      <c r="AG1679" t="s">
        <v>4844</v>
      </c>
      <c r="AH1679">
        <v>6108782205</v>
      </c>
      <c r="AI1679" t="s">
        <v>9394</v>
      </c>
      <c r="AM1679" t="s">
        <v>3925</v>
      </c>
      <c r="AN1679" t="s">
        <v>3926</v>
      </c>
      <c r="AO1679" t="s">
        <v>268</v>
      </c>
      <c r="AP1679" t="s">
        <v>330</v>
      </c>
      <c r="AQ1679" t="s">
        <v>3940</v>
      </c>
      <c r="AU1679" t="s">
        <v>4422</v>
      </c>
      <c r="AV1679" t="s">
        <v>4000</v>
      </c>
      <c r="AW1679" t="s">
        <v>3966</v>
      </c>
      <c r="AX1679" t="s">
        <v>3967</v>
      </c>
      <c r="AY1679" t="s">
        <v>253</v>
      </c>
      <c r="AZ1679" t="s">
        <v>230</v>
      </c>
      <c r="BA1679" t="s">
        <v>395</v>
      </c>
      <c r="BB1679" t="s">
        <v>380</v>
      </c>
      <c r="BC1679" t="s">
        <v>3927</v>
      </c>
      <c r="BD1679" t="s">
        <v>3927</v>
      </c>
      <c r="BE1679" t="s">
        <v>3927</v>
      </c>
      <c r="BF1679">
        <v>9</v>
      </c>
    </row>
    <row r="1680" spans="1:58" x14ac:dyDescent="0.3">
      <c r="A1680">
        <v>2026</v>
      </c>
      <c r="B1680">
        <v>202605</v>
      </c>
      <c r="C1680">
        <v>5</v>
      </c>
      <c r="D1680" s="14">
        <v>20001621087881</v>
      </c>
      <c r="E1680" t="s">
        <v>2810</v>
      </c>
      <c r="F1680" s="2">
        <v>46144.356249999997</v>
      </c>
      <c r="G1680" s="2">
        <v>46145</v>
      </c>
      <c r="I1680" t="s">
        <v>224</v>
      </c>
      <c r="J1680" t="s">
        <v>230</v>
      </c>
      <c r="L1680" t="s">
        <v>852</v>
      </c>
      <c r="M1680" t="s">
        <v>494</v>
      </c>
      <c r="N1680" t="s">
        <v>486</v>
      </c>
      <c r="O1680" t="s">
        <v>257</v>
      </c>
      <c r="Q1680" t="s">
        <v>9395</v>
      </c>
      <c r="R1680" t="s">
        <v>2809</v>
      </c>
      <c r="S1680" t="s">
        <v>6624</v>
      </c>
      <c r="T1680" t="s">
        <v>6625</v>
      </c>
      <c r="U1680" t="s">
        <v>4796</v>
      </c>
      <c r="V1680" t="s">
        <v>2024</v>
      </c>
      <c r="W1680" t="s">
        <v>245</v>
      </c>
      <c r="X1680" t="s">
        <v>387</v>
      </c>
      <c r="Z1680">
        <v>4</v>
      </c>
      <c r="AA1680" t="s">
        <v>3921</v>
      </c>
      <c r="AB1680" t="s">
        <v>9396</v>
      </c>
      <c r="AC1680">
        <v>46150.849872685183</v>
      </c>
      <c r="AD1680">
        <v>46149</v>
      </c>
      <c r="AE1680" t="s">
        <v>3938</v>
      </c>
      <c r="AG1680" t="s">
        <v>6332</v>
      </c>
      <c r="AH1680">
        <v>6108773448</v>
      </c>
      <c r="AI1680" t="s">
        <v>9397</v>
      </c>
      <c r="AM1680" t="s">
        <v>3925</v>
      </c>
      <c r="AN1680" t="s">
        <v>3926</v>
      </c>
      <c r="AO1680" t="s">
        <v>268</v>
      </c>
      <c r="AP1680" t="s">
        <v>304</v>
      </c>
      <c r="AQ1680" t="s">
        <v>3940</v>
      </c>
      <c r="AU1680" t="s">
        <v>4149</v>
      </c>
      <c r="AV1680" t="s">
        <v>4000</v>
      </c>
      <c r="AW1680" t="s">
        <v>389</v>
      </c>
      <c r="AX1680" t="s">
        <v>388</v>
      </c>
      <c r="AY1680" t="s">
        <v>253</v>
      </c>
      <c r="AZ1680" t="s">
        <v>230</v>
      </c>
      <c r="BA1680" t="s">
        <v>395</v>
      </c>
      <c r="BB1680" t="s">
        <v>380</v>
      </c>
      <c r="BC1680" t="s">
        <v>3927</v>
      </c>
      <c r="BD1680" t="s">
        <v>3927</v>
      </c>
      <c r="BE1680" t="s">
        <v>3927</v>
      </c>
      <c r="BF1680">
        <v>9</v>
      </c>
    </row>
    <row r="1681" spans="1:58" x14ac:dyDescent="0.3">
      <c r="A1681">
        <v>2026</v>
      </c>
      <c r="B1681">
        <v>202605</v>
      </c>
      <c r="C1681">
        <v>5</v>
      </c>
      <c r="D1681" s="14">
        <v>20001621087600</v>
      </c>
      <c r="E1681" t="s">
        <v>2810</v>
      </c>
      <c r="F1681" s="2">
        <v>46143.722685185188</v>
      </c>
      <c r="G1681" s="2">
        <v>46148</v>
      </c>
      <c r="I1681" t="s">
        <v>224</v>
      </c>
      <c r="J1681" t="s">
        <v>230</v>
      </c>
      <c r="L1681" t="s">
        <v>3686</v>
      </c>
      <c r="M1681" t="s">
        <v>902</v>
      </c>
      <c r="N1681" t="s">
        <v>752</v>
      </c>
      <c r="O1681" t="s">
        <v>623</v>
      </c>
      <c r="Q1681" t="s">
        <v>9398</v>
      </c>
      <c r="R1681" t="s">
        <v>2809</v>
      </c>
      <c r="S1681" t="s">
        <v>4961</v>
      </c>
      <c r="T1681" t="s">
        <v>4962</v>
      </c>
      <c r="U1681" t="s">
        <v>3034</v>
      </c>
      <c r="V1681" t="s">
        <v>3994</v>
      </c>
      <c r="W1681" t="s">
        <v>245</v>
      </c>
      <c r="X1681" t="s">
        <v>225</v>
      </c>
      <c r="Z1681">
        <v>1</v>
      </c>
      <c r="AA1681" t="s">
        <v>3921</v>
      </c>
      <c r="AB1681" t="s">
        <v>9399</v>
      </c>
      <c r="AC1681">
        <v>46149.657152777778</v>
      </c>
      <c r="AD1681">
        <v>46149</v>
      </c>
      <c r="AE1681" t="s">
        <v>3938</v>
      </c>
      <c r="AG1681" t="s">
        <v>5173</v>
      </c>
      <c r="AH1681">
        <v>6108786216</v>
      </c>
      <c r="AI1681" t="s">
        <v>9400</v>
      </c>
      <c r="AM1681" t="s">
        <v>3925</v>
      </c>
      <c r="AN1681" t="s">
        <v>3926</v>
      </c>
      <c r="AO1681" t="s">
        <v>268</v>
      </c>
      <c r="AP1681" t="s">
        <v>330</v>
      </c>
      <c r="AQ1681" t="s">
        <v>3940</v>
      </c>
      <c r="AU1681" t="s">
        <v>4282</v>
      </c>
      <c r="AV1681" t="s">
        <v>4000</v>
      </c>
      <c r="AW1681" t="s">
        <v>320</v>
      </c>
      <c r="AX1681" t="s">
        <v>319</v>
      </c>
      <c r="AY1681" t="s">
        <v>254</v>
      </c>
      <c r="AZ1681" t="s">
        <v>230</v>
      </c>
      <c r="BA1681" t="s">
        <v>273</v>
      </c>
      <c r="BB1681" t="s">
        <v>380</v>
      </c>
      <c r="BC1681" t="s">
        <v>3927</v>
      </c>
      <c r="BD1681" t="s">
        <v>3927</v>
      </c>
      <c r="BE1681" t="s">
        <v>3927</v>
      </c>
      <c r="BF1681">
        <v>9</v>
      </c>
    </row>
    <row r="1682" spans="1:58" x14ac:dyDescent="0.3">
      <c r="A1682">
        <v>2026</v>
      </c>
      <c r="B1682">
        <v>202605</v>
      </c>
      <c r="C1682">
        <v>5</v>
      </c>
      <c r="D1682" s="14">
        <v>20001621087587</v>
      </c>
      <c r="E1682" t="s">
        <v>2810</v>
      </c>
      <c r="F1682" s="2">
        <v>46143.715312499997</v>
      </c>
      <c r="G1682" s="2">
        <v>46147</v>
      </c>
      <c r="I1682" t="s">
        <v>224</v>
      </c>
      <c r="J1682" t="s">
        <v>230</v>
      </c>
      <c r="L1682" t="s">
        <v>1529</v>
      </c>
      <c r="M1682" t="s">
        <v>309</v>
      </c>
      <c r="N1682" t="s">
        <v>297</v>
      </c>
      <c r="O1682" t="s">
        <v>283</v>
      </c>
      <c r="Q1682" t="s">
        <v>9401</v>
      </c>
      <c r="R1682" t="s">
        <v>2809</v>
      </c>
      <c r="S1682" t="s">
        <v>425</v>
      </c>
      <c r="T1682" t="s">
        <v>426</v>
      </c>
      <c r="U1682" t="s">
        <v>258</v>
      </c>
      <c r="V1682" t="s">
        <v>247</v>
      </c>
      <c r="W1682" t="s">
        <v>245</v>
      </c>
      <c r="X1682" t="s">
        <v>225</v>
      </c>
      <c r="Z1682">
        <v>1</v>
      </c>
      <c r="AA1682" t="s">
        <v>3921</v>
      </c>
      <c r="AB1682" t="s">
        <v>9402</v>
      </c>
      <c r="AC1682">
        <v>46148.623171296298</v>
      </c>
      <c r="AD1682">
        <v>46148</v>
      </c>
      <c r="AE1682" t="s">
        <v>3938</v>
      </c>
      <c r="AG1682" t="s">
        <v>410</v>
      </c>
      <c r="AH1682">
        <v>6108779228</v>
      </c>
      <c r="AI1682" t="s">
        <v>9403</v>
      </c>
      <c r="AM1682" t="s">
        <v>3925</v>
      </c>
      <c r="AN1682" t="s">
        <v>3926</v>
      </c>
      <c r="AO1682" t="s">
        <v>268</v>
      </c>
      <c r="AP1682" t="s">
        <v>386</v>
      </c>
      <c r="AQ1682" t="s">
        <v>3940</v>
      </c>
      <c r="AU1682" t="s">
        <v>4282</v>
      </c>
      <c r="AV1682" t="s">
        <v>4000</v>
      </c>
      <c r="AW1682" t="s">
        <v>227</v>
      </c>
      <c r="AX1682" t="s">
        <v>226</v>
      </c>
      <c r="AY1682" t="s">
        <v>254</v>
      </c>
      <c r="AZ1682" t="s">
        <v>230</v>
      </c>
      <c r="BA1682" t="s">
        <v>273</v>
      </c>
      <c r="BB1682" t="s">
        <v>380</v>
      </c>
      <c r="BC1682" t="s">
        <v>3927</v>
      </c>
      <c r="BD1682" t="s">
        <v>3927</v>
      </c>
      <c r="BE1682" t="s">
        <v>3927</v>
      </c>
      <c r="BF1682">
        <v>9</v>
      </c>
    </row>
    <row r="1683" spans="1:58" x14ac:dyDescent="0.3">
      <c r="A1683">
        <v>2026</v>
      </c>
      <c r="B1683">
        <v>202605</v>
      </c>
      <c r="C1683">
        <v>5</v>
      </c>
      <c r="D1683" s="14">
        <v>20001621087252</v>
      </c>
      <c r="E1683" t="s">
        <v>2810</v>
      </c>
      <c r="F1683" s="2">
        <v>46143.564409722225</v>
      </c>
      <c r="G1683" s="2">
        <v>46144</v>
      </c>
      <c r="I1683" t="s">
        <v>224</v>
      </c>
      <c r="J1683" t="s">
        <v>230</v>
      </c>
      <c r="L1683" t="s">
        <v>2992</v>
      </c>
      <c r="M1683" t="s">
        <v>261</v>
      </c>
      <c r="N1683" t="s">
        <v>237</v>
      </c>
      <c r="O1683" t="s">
        <v>257</v>
      </c>
      <c r="Q1683" t="s">
        <v>9404</v>
      </c>
      <c r="R1683" t="s">
        <v>2809</v>
      </c>
      <c r="S1683" t="s">
        <v>5929</v>
      </c>
      <c r="T1683" t="s">
        <v>5930</v>
      </c>
      <c r="U1683" t="s">
        <v>4008</v>
      </c>
      <c r="V1683" t="s">
        <v>980</v>
      </c>
      <c r="W1683" t="s">
        <v>245</v>
      </c>
      <c r="X1683" t="s">
        <v>225</v>
      </c>
      <c r="Z1683">
        <v>4</v>
      </c>
      <c r="AA1683" t="s">
        <v>3921</v>
      </c>
      <c r="AB1683" t="s">
        <v>9405</v>
      </c>
      <c r="AC1683">
        <v>46148.620497685188</v>
      </c>
      <c r="AD1683">
        <v>46148</v>
      </c>
      <c r="AE1683" t="s">
        <v>3938</v>
      </c>
      <c r="AG1683" t="s">
        <v>4844</v>
      </c>
      <c r="AH1683">
        <v>6108780239</v>
      </c>
      <c r="AI1683" t="s">
        <v>9406</v>
      </c>
      <c r="AM1683" t="s">
        <v>3925</v>
      </c>
      <c r="AN1683" t="s">
        <v>3926</v>
      </c>
      <c r="AO1683" t="s">
        <v>268</v>
      </c>
      <c r="AP1683" t="s">
        <v>249</v>
      </c>
      <c r="AQ1683" t="s">
        <v>3940</v>
      </c>
      <c r="AU1683" t="s">
        <v>4422</v>
      </c>
      <c r="AV1683" t="s">
        <v>4000</v>
      </c>
      <c r="AW1683" t="s">
        <v>320</v>
      </c>
      <c r="AX1683" t="s">
        <v>319</v>
      </c>
      <c r="AY1683" t="s">
        <v>254</v>
      </c>
      <c r="AZ1683" t="s">
        <v>230</v>
      </c>
      <c r="BA1683" t="s">
        <v>395</v>
      </c>
      <c r="BB1683" t="s">
        <v>380</v>
      </c>
      <c r="BC1683" t="s">
        <v>3927</v>
      </c>
      <c r="BD1683" t="s">
        <v>3927</v>
      </c>
      <c r="BE1683" t="s">
        <v>3927</v>
      </c>
      <c r="BF1683">
        <v>9</v>
      </c>
    </row>
    <row r="1684" spans="1:58" x14ac:dyDescent="0.3">
      <c r="A1684">
        <v>2026</v>
      </c>
      <c r="B1684">
        <v>202605</v>
      </c>
      <c r="C1684">
        <v>5</v>
      </c>
      <c r="D1684" s="14">
        <v>20001621087221</v>
      </c>
      <c r="E1684" t="s">
        <v>2810</v>
      </c>
      <c r="F1684" s="2">
        <v>46143.551307870373</v>
      </c>
      <c r="G1684" s="2">
        <v>46146</v>
      </c>
      <c r="I1684" t="s">
        <v>224</v>
      </c>
      <c r="J1684" t="s">
        <v>230</v>
      </c>
      <c r="L1684" t="s">
        <v>9407</v>
      </c>
      <c r="M1684" t="s">
        <v>261</v>
      </c>
      <c r="N1684" t="s">
        <v>237</v>
      </c>
      <c r="O1684" t="s">
        <v>257</v>
      </c>
      <c r="Q1684" t="s">
        <v>9408</v>
      </c>
      <c r="R1684" t="s">
        <v>2809</v>
      </c>
      <c r="S1684" t="s">
        <v>8659</v>
      </c>
      <c r="T1684" t="s">
        <v>8660</v>
      </c>
      <c r="U1684" t="s">
        <v>4796</v>
      </c>
      <c r="V1684" t="s">
        <v>2024</v>
      </c>
      <c r="W1684" t="s">
        <v>245</v>
      </c>
      <c r="X1684" t="s">
        <v>225</v>
      </c>
      <c r="Z1684">
        <v>4</v>
      </c>
      <c r="AA1684" t="s">
        <v>3921</v>
      </c>
      <c r="AB1684" t="s">
        <v>9409</v>
      </c>
      <c r="AC1684">
        <v>46150.849872685183</v>
      </c>
      <c r="AD1684">
        <v>46150</v>
      </c>
      <c r="AE1684" t="s">
        <v>3938</v>
      </c>
      <c r="AG1684" t="s">
        <v>6332</v>
      </c>
      <c r="AH1684">
        <v>6108771389</v>
      </c>
      <c r="AI1684" t="s">
        <v>9410</v>
      </c>
      <c r="AM1684" t="s">
        <v>3925</v>
      </c>
      <c r="AN1684" t="s">
        <v>3926</v>
      </c>
      <c r="AO1684" t="s">
        <v>268</v>
      </c>
      <c r="AP1684" t="s">
        <v>386</v>
      </c>
      <c r="AQ1684" t="s">
        <v>3940</v>
      </c>
      <c r="AU1684" t="s">
        <v>4149</v>
      </c>
      <c r="AV1684" t="s">
        <v>4000</v>
      </c>
      <c r="AW1684" t="s">
        <v>227</v>
      </c>
      <c r="AX1684" t="s">
        <v>226</v>
      </c>
      <c r="AY1684" t="s">
        <v>254</v>
      </c>
      <c r="AZ1684" t="s">
        <v>230</v>
      </c>
      <c r="BA1684" t="s">
        <v>395</v>
      </c>
      <c r="BB1684" t="s">
        <v>380</v>
      </c>
      <c r="BC1684" t="s">
        <v>3927</v>
      </c>
      <c r="BD1684" t="s">
        <v>3927</v>
      </c>
      <c r="BE1684" t="s">
        <v>3927</v>
      </c>
      <c r="BF1684">
        <v>9</v>
      </c>
    </row>
    <row r="1685" spans="1:58" x14ac:dyDescent="0.3">
      <c r="A1685">
        <v>2026</v>
      </c>
      <c r="B1685">
        <v>202605</v>
      </c>
      <c r="C1685">
        <v>5</v>
      </c>
      <c r="D1685" s="14">
        <v>20001621087153</v>
      </c>
      <c r="E1685" t="s">
        <v>2810</v>
      </c>
      <c r="F1685" s="2">
        <v>46143.5231712963</v>
      </c>
      <c r="G1685" s="2">
        <v>46144</v>
      </c>
      <c r="I1685" t="s">
        <v>224</v>
      </c>
      <c r="J1685" t="s">
        <v>230</v>
      </c>
      <c r="L1685" t="s">
        <v>1803</v>
      </c>
      <c r="M1685" t="s">
        <v>309</v>
      </c>
      <c r="N1685" t="s">
        <v>297</v>
      </c>
      <c r="O1685" t="s">
        <v>283</v>
      </c>
      <c r="Q1685" t="s">
        <v>9411</v>
      </c>
      <c r="R1685" t="s">
        <v>2809</v>
      </c>
      <c r="S1685" t="s">
        <v>4831</v>
      </c>
      <c r="T1685" t="s">
        <v>4832</v>
      </c>
      <c r="U1685" t="s">
        <v>3034</v>
      </c>
      <c r="V1685" t="s">
        <v>3994</v>
      </c>
      <c r="W1685" t="s">
        <v>245</v>
      </c>
      <c r="X1685" t="s">
        <v>225</v>
      </c>
      <c r="Z1685">
        <v>2</v>
      </c>
      <c r="AA1685" t="s">
        <v>3921</v>
      </c>
      <c r="AB1685" t="s">
        <v>9412</v>
      </c>
      <c r="AC1685">
        <v>46146.750706018516</v>
      </c>
      <c r="AD1685">
        <v>46146</v>
      </c>
      <c r="AE1685" t="s">
        <v>3938</v>
      </c>
      <c r="AG1685" t="s">
        <v>4828</v>
      </c>
      <c r="AH1685">
        <v>6108775317</v>
      </c>
      <c r="AI1685" t="s">
        <v>9413</v>
      </c>
      <c r="AM1685" t="s">
        <v>3925</v>
      </c>
      <c r="AN1685" t="s">
        <v>3926</v>
      </c>
      <c r="AO1685" t="s">
        <v>268</v>
      </c>
      <c r="AP1685" t="s">
        <v>304</v>
      </c>
      <c r="AQ1685" t="s">
        <v>3940</v>
      </c>
      <c r="AU1685" t="s">
        <v>8625</v>
      </c>
      <c r="AV1685" t="s">
        <v>4000</v>
      </c>
      <c r="AW1685" t="s">
        <v>227</v>
      </c>
      <c r="AX1685" t="s">
        <v>226</v>
      </c>
      <c r="AY1685" t="s">
        <v>254</v>
      </c>
      <c r="AZ1685" t="s">
        <v>230</v>
      </c>
      <c r="BA1685" t="s">
        <v>395</v>
      </c>
      <c r="BB1685" t="s">
        <v>380</v>
      </c>
      <c r="BC1685" t="s">
        <v>3927</v>
      </c>
      <c r="BD1685" t="s">
        <v>3927</v>
      </c>
      <c r="BE1685" t="s">
        <v>3927</v>
      </c>
      <c r="BF1685">
        <v>9</v>
      </c>
    </row>
    <row r="1686" spans="1:58" x14ac:dyDescent="0.3">
      <c r="A1686">
        <v>2026</v>
      </c>
      <c r="B1686">
        <v>202605</v>
      </c>
      <c r="C1686">
        <v>5</v>
      </c>
      <c r="D1686" s="14">
        <v>20001621087094</v>
      </c>
      <c r="E1686" t="s">
        <v>2810</v>
      </c>
      <c r="F1686" s="2">
        <v>46143.503564814811</v>
      </c>
      <c r="G1686" s="2">
        <v>46144</v>
      </c>
      <c r="I1686" t="s">
        <v>224</v>
      </c>
      <c r="J1686" t="s">
        <v>230</v>
      </c>
      <c r="L1686" t="s">
        <v>9414</v>
      </c>
      <c r="M1686" t="s">
        <v>309</v>
      </c>
      <c r="N1686" t="s">
        <v>297</v>
      </c>
      <c r="O1686" t="s">
        <v>283</v>
      </c>
      <c r="Q1686" t="s">
        <v>9415</v>
      </c>
      <c r="R1686" t="s">
        <v>2809</v>
      </c>
      <c r="S1686" t="s">
        <v>8132</v>
      </c>
      <c r="T1686" t="s">
        <v>8133</v>
      </c>
      <c r="U1686" t="s">
        <v>4796</v>
      </c>
      <c r="V1686" t="s">
        <v>2024</v>
      </c>
      <c r="W1686" t="s">
        <v>245</v>
      </c>
      <c r="X1686" t="s">
        <v>387</v>
      </c>
      <c r="Z1686">
        <v>4</v>
      </c>
      <c r="AA1686" t="s">
        <v>3921</v>
      </c>
      <c r="AB1686" t="s">
        <v>9416</v>
      </c>
      <c r="AC1686">
        <v>46149.68959490741</v>
      </c>
      <c r="AD1686">
        <v>46148</v>
      </c>
      <c r="AE1686" t="s">
        <v>3938</v>
      </c>
      <c r="AG1686" t="s">
        <v>6332</v>
      </c>
      <c r="AH1686">
        <v>6081892904</v>
      </c>
      <c r="AI1686" t="s">
        <v>9417</v>
      </c>
      <c r="AM1686" t="s">
        <v>3925</v>
      </c>
      <c r="AN1686" t="s">
        <v>3926</v>
      </c>
      <c r="AO1686" t="s">
        <v>268</v>
      </c>
      <c r="AP1686" t="s">
        <v>386</v>
      </c>
      <c r="AQ1686" t="s">
        <v>3940</v>
      </c>
      <c r="AU1686" t="s">
        <v>4282</v>
      </c>
      <c r="AV1686" t="s">
        <v>4000</v>
      </c>
      <c r="AW1686" t="s">
        <v>447</v>
      </c>
      <c r="AX1686" t="s">
        <v>446</v>
      </c>
      <c r="AY1686" t="s">
        <v>253</v>
      </c>
      <c r="AZ1686" t="s">
        <v>230</v>
      </c>
      <c r="BA1686" t="s">
        <v>273</v>
      </c>
      <c r="BB1686" t="s">
        <v>380</v>
      </c>
      <c r="BC1686" t="s">
        <v>3927</v>
      </c>
      <c r="BD1686" t="s">
        <v>3927</v>
      </c>
      <c r="BE1686" t="s">
        <v>3927</v>
      </c>
      <c r="BF1686">
        <v>20</v>
      </c>
    </row>
    <row r="1687" spans="1:58" x14ac:dyDescent="0.3">
      <c r="A1687">
        <v>2026</v>
      </c>
      <c r="B1687">
        <v>202605</v>
      </c>
      <c r="C1687">
        <v>5</v>
      </c>
      <c r="D1687" s="14">
        <v>20001621086911</v>
      </c>
      <c r="E1687" t="s">
        <v>2810</v>
      </c>
      <c r="F1687" s="2">
        <v>46143.436423611114</v>
      </c>
      <c r="G1687" s="2">
        <v>46144</v>
      </c>
      <c r="I1687" t="s">
        <v>224</v>
      </c>
      <c r="J1687" t="s">
        <v>230</v>
      </c>
      <c r="L1687" t="s">
        <v>3463</v>
      </c>
      <c r="M1687" t="s">
        <v>309</v>
      </c>
      <c r="N1687" t="s">
        <v>297</v>
      </c>
      <c r="O1687" t="s">
        <v>283</v>
      </c>
      <c r="Q1687" t="s">
        <v>9418</v>
      </c>
      <c r="R1687" t="s">
        <v>2809</v>
      </c>
      <c r="S1687" t="s">
        <v>5929</v>
      </c>
      <c r="T1687" t="s">
        <v>5930</v>
      </c>
      <c r="U1687" t="s">
        <v>4008</v>
      </c>
      <c r="V1687" t="s">
        <v>980</v>
      </c>
      <c r="W1687" t="s">
        <v>245</v>
      </c>
      <c r="X1687" t="s">
        <v>387</v>
      </c>
      <c r="Z1687">
        <v>4</v>
      </c>
      <c r="AA1687" t="s">
        <v>3921</v>
      </c>
      <c r="AB1687" t="s">
        <v>9419</v>
      </c>
      <c r="AC1687">
        <v>46148.620497685188</v>
      </c>
      <c r="AD1687">
        <v>46148</v>
      </c>
      <c r="AE1687" t="s">
        <v>3938</v>
      </c>
      <c r="AG1687" t="s">
        <v>4844</v>
      </c>
      <c r="AH1687">
        <v>6084287132</v>
      </c>
      <c r="AI1687" t="s">
        <v>9420</v>
      </c>
      <c r="AM1687" t="s">
        <v>3925</v>
      </c>
      <c r="AN1687" t="s">
        <v>3926</v>
      </c>
      <c r="AO1687" t="s">
        <v>268</v>
      </c>
      <c r="AP1687" t="s">
        <v>249</v>
      </c>
      <c r="AQ1687" t="s">
        <v>3940</v>
      </c>
      <c r="AU1687" t="s">
        <v>4422</v>
      </c>
      <c r="AV1687" t="s">
        <v>4000</v>
      </c>
      <c r="AW1687" t="s">
        <v>447</v>
      </c>
      <c r="AX1687" t="s">
        <v>446</v>
      </c>
      <c r="AY1687" t="s">
        <v>253</v>
      </c>
      <c r="AZ1687" t="s">
        <v>230</v>
      </c>
      <c r="BA1687" t="s">
        <v>273</v>
      </c>
      <c r="BB1687" t="s">
        <v>380</v>
      </c>
      <c r="BC1687" t="s">
        <v>3927</v>
      </c>
      <c r="BD1687" t="s">
        <v>3927</v>
      </c>
      <c r="BE1687" t="s">
        <v>3927</v>
      </c>
      <c r="BF1687">
        <v>5</v>
      </c>
    </row>
    <row r="1688" spans="1:58" x14ac:dyDescent="0.3">
      <c r="A1688">
        <v>2026</v>
      </c>
      <c r="B1688">
        <v>202605</v>
      </c>
      <c r="C1688">
        <v>5</v>
      </c>
      <c r="D1688" s="14">
        <v>20001621086374</v>
      </c>
      <c r="E1688" t="s">
        <v>2810</v>
      </c>
      <c r="F1688" s="2">
        <v>46143.610949074071</v>
      </c>
      <c r="G1688" s="2">
        <v>46144</v>
      </c>
      <c r="I1688" t="s">
        <v>224</v>
      </c>
      <c r="J1688" t="s">
        <v>230</v>
      </c>
      <c r="L1688" t="s">
        <v>6879</v>
      </c>
      <c r="M1688" t="s">
        <v>309</v>
      </c>
      <c r="N1688" t="s">
        <v>297</v>
      </c>
      <c r="O1688" t="s">
        <v>283</v>
      </c>
      <c r="Q1688" t="s">
        <v>9421</v>
      </c>
      <c r="R1688" t="s">
        <v>2809</v>
      </c>
      <c r="S1688" t="s">
        <v>6130</v>
      </c>
      <c r="T1688" t="s">
        <v>6131</v>
      </c>
      <c r="U1688" t="s">
        <v>4796</v>
      </c>
      <c r="V1688" t="s">
        <v>2024</v>
      </c>
      <c r="W1688" t="s">
        <v>245</v>
      </c>
      <c r="X1688" t="s">
        <v>225</v>
      </c>
      <c r="Z1688">
        <v>4</v>
      </c>
      <c r="AA1688" t="s">
        <v>3921</v>
      </c>
      <c r="AB1688" t="s">
        <v>9422</v>
      </c>
      <c r="AC1688">
        <v>46149.68959490741</v>
      </c>
      <c r="AD1688">
        <v>46148</v>
      </c>
      <c r="AE1688" t="s">
        <v>3938</v>
      </c>
      <c r="AG1688" t="s">
        <v>2026</v>
      </c>
      <c r="AH1688">
        <v>6108790129</v>
      </c>
      <c r="AI1688" t="s">
        <v>9423</v>
      </c>
      <c r="AM1688" t="s">
        <v>3925</v>
      </c>
      <c r="AN1688" t="s">
        <v>3926</v>
      </c>
      <c r="AO1688" t="s">
        <v>268</v>
      </c>
      <c r="AP1688" t="s">
        <v>304</v>
      </c>
      <c r="AQ1688" t="s">
        <v>3940</v>
      </c>
      <c r="AU1688" t="s">
        <v>4282</v>
      </c>
      <c r="AV1688" t="s">
        <v>4000</v>
      </c>
      <c r="AW1688" t="s">
        <v>320</v>
      </c>
      <c r="AX1688" t="s">
        <v>319</v>
      </c>
      <c r="AY1688" t="s">
        <v>254</v>
      </c>
      <c r="AZ1688" t="s">
        <v>230</v>
      </c>
      <c r="BA1688" t="s">
        <v>273</v>
      </c>
      <c r="BB1688" t="s">
        <v>380</v>
      </c>
      <c r="BC1688" t="s">
        <v>3927</v>
      </c>
      <c r="BD1688" t="s">
        <v>3927</v>
      </c>
      <c r="BE1688" t="s">
        <v>3927</v>
      </c>
      <c r="BF1688">
        <v>9</v>
      </c>
    </row>
    <row r="1689" spans="1:58" x14ac:dyDescent="0.3">
      <c r="A1689">
        <v>2026</v>
      </c>
      <c r="B1689">
        <v>202605</v>
      </c>
      <c r="C1689">
        <v>5</v>
      </c>
      <c r="D1689" s="14">
        <v>20001621086120</v>
      </c>
      <c r="E1689" t="s">
        <v>2810</v>
      </c>
      <c r="F1689" s="2">
        <v>46143.51059027778</v>
      </c>
      <c r="G1689" s="2">
        <v>46144</v>
      </c>
      <c r="I1689" t="s">
        <v>224</v>
      </c>
      <c r="J1689" t="s">
        <v>230</v>
      </c>
      <c r="L1689" t="s">
        <v>9424</v>
      </c>
      <c r="M1689" t="s">
        <v>309</v>
      </c>
      <c r="N1689" t="s">
        <v>297</v>
      </c>
      <c r="O1689" t="s">
        <v>283</v>
      </c>
      <c r="Q1689" t="s">
        <v>9425</v>
      </c>
      <c r="R1689" t="s">
        <v>2809</v>
      </c>
      <c r="S1689" t="s">
        <v>8510</v>
      </c>
      <c r="T1689" t="s">
        <v>8511</v>
      </c>
      <c r="U1689" t="s">
        <v>4796</v>
      </c>
      <c r="V1689" t="s">
        <v>2024</v>
      </c>
      <c r="W1689" t="s">
        <v>245</v>
      </c>
      <c r="X1689" t="s">
        <v>387</v>
      </c>
      <c r="Z1689">
        <v>4</v>
      </c>
      <c r="AA1689" t="s">
        <v>3921</v>
      </c>
      <c r="AB1689" t="s">
        <v>9426</v>
      </c>
      <c r="AC1689">
        <v>46149.68959490741</v>
      </c>
      <c r="AD1689">
        <v>46148</v>
      </c>
      <c r="AE1689" t="s">
        <v>3938</v>
      </c>
      <c r="AG1689" t="s">
        <v>6332</v>
      </c>
      <c r="AH1689">
        <v>6108781291</v>
      </c>
      <c r="AI1689" t="s">
        <v>9427</v>
      </c>
      <c r="AM1689" t="s">
        <v>3925</v>
      </c>
      <c r="AN1689" t="s">
        <v>3926</v>
      </c>
      <c r="AO1689" t="s">
        <v>268</v>
      </c>
      <c r="AP1689" t="s">
        <v>304</v>
      </c>
      <c r="AQ1689" t="s">
        <v>3940</v>
      </c>
      <c r="AU1689" t="s">
        <v>4282</v>
      </c>
      <c r="AV1689" t="s">
        <v>4000</v>
      </c>
      <c r="AW1689" t="s">
        <v>921</v>
      </c>
      <c r="AX1689" t="s">
        <v>920</v>
      </c>
      <c r="AY1689" t="s">
        <v>253</v>
      </c>
      <c r="AZ1689" t="s">
        <v>230</v>
      </c>
      <c r="BA1689" t="s">
        <v>395</v>
      </c>
      <c r="BB1689" t="s">
        <v>380</v>
      </c>
      <c r="BC1689" t="s">
        <v>3927</v>
      </c>
      <c r="BD1689" t="s">
        <v>3927</v>
      </c>
      <c r="BE1689" t="s">
        <v>3927</v>
      </c>
      <c r="BF1689">
        <v>9</v>
      </c>
    </row>
    <row r="1690" spans="1:58" x14ac:dyDescent="0.3">
      <c r="A1690">
        <v>2026</v>
      </c>
      <c r="B1690">
        <v>202605</v>
      </c>
      <c r="C1690">
        <v>5</v>
      </c>
      <c r="D1690" s="14">
        <v>20001621085958</v>
      </c>
      <c r="E1690" t="s">
        <v>2810</v>
      </c>
      <c r="F1690" s="2">
        <v>46143.454594907409</v>
      </c>
      <c r="G1690" s="2">
        <v>46144</v>
      </c>
      <c r="I1690" t="s">
        <v>224</v>
      </c>
      <c r="J1690" t="s">
        <v>230</v>
      </c>
      <c r="L1690" t="s">
        <v>355</v>
      </c>
      <c r="M1690" t="s">
        <v>364</v>
      </c>
      <c r="N1690" t="s">
        <v>353</v>
      </c>
      <c r="O1690" t="s">
        <v>283</v>
      </c>
      <c r="Q1690" t="s">
        <v>9428</v>
      </c>
      <c r="R1690" t="s">
        <v>2809</v>
      </c>
      <c r="S1690" t="s">
        <v>347</v>
      </c>
      <c r="T1690" t="s">
        <v>358</v>
      </c>
      <c r="U1690" t="s">
        <v>258</v>
      </c>
      <c r="V1690" t="s">
        <v>247</v>
      </c>
      <c r="W1690" t="s">
        <v>245</v>
      </c>
      <c r="X1690" t="s">
        <v>225</v>
      </c>
      <c r="Z1690">
        <v>4</v>
      </c>
      <c r="AA1690" t="s">
        <v>3921</v>
      </c>
      <c r="AB1690" t="s">
        <v>9429</v>
      </c>
      <c r="AC1690">
        <v>46148.623171296298</v>
      </c>
      <c r="AD1690">
        <v>46148</v>
      </c>
      <c r="AE1690" t="s">
        <v>3938</v>
      </c>
      <c r="AG1690" t="s">
        <v>359</v>
      </c>
      <c r="AH1690">
        <v>6105613516</v>
      </c>
      <c r="AI1690" t="s">
        <v>9430</v>
      </c>
      <c r="AM1690" t="s">
        <v>3925</v>
      </c>
      <c r="AN1690" t="s">
        <v>3926</v>
      </c>
      <c r="AO1690" t="s">
        <v>268</v>
      </c>
      <c r="AP1690" t="s">
        <v>304</v>
      </c>
      <c r="AQ1690" t="s">
        <v>3940</v>
      </c>
      <c r="AU1690" t="s">
        <v>4422</v>
      </c>
      <c r="AV1690" t="s">
        <v>4000</v>
      </c>
      <c r="AW1690" t="s">
        <v>227</v>
      </c>
      <c r="AX1690" t="s">
        <v>226</v>
      </c>
      <c r="AY1690" t="s">
        <v>254</v>
      </c>
      <c r="AZ1690" t="s">
        <v>230</v>
      </c>
      <c r="BA1690" t="s">
        <v>273</v>
      </c>
      <c r="BB1690" t="s">
        <v>380</v>
      </c>
      <c r="BC1690" t="s">
        <v>3927</v>
      </c>
      <c r="BD1690" t="s">
        <v>3927</v>
      </c>
      <c r="BE1690" t="s">
        <v>3927</v>
      </c>
      <c r="BF1690">
        <v>1</v>
      </c>
    </row>
    <row r="1691" spans="1:58" x14ac:dyDescent="0.3">
      <c r="A1691">
        <v>2026</v>
      </c>
      <c r="B1691">
        <v>202605</v>
      </c>
      <c r="C1691">
        <v>5</v>
      </c>
      <c r="D1691" s="14">
        <v>20001621085920</v>
      </c>
      <c r="E1691" t="s">
        <v>2810</v>
      </c>
      <c r="F1691" s="2">
        <v>46143.43959490741</v>
      </c>
      <c r="G1691" s="2">
        <v>46144</v>
      </c>
      <c r="I1691" t="s">
        <v>224</v>
      </c>
      <c r="J1691" t="s">
        <v>230</v>
      </c>
      <c r="L1691" t="s">
        <v>3121</v>
      </c>
      <c r="M1691" t="s">
        <v>1713</v>
      </c>
      <c r="N1691" t="s">
        <v>546</v>
      </c>
      <c r="O1691" t="s">
        <v>554</v>
      </c>
      <c r="Q1691" t="s">
        <v>9431</v>
      </c>
      <c r="R1691" t="s">
        <v>2809</v>
      </c>
      <c r="S1691" t="s">
        <v>4841</v>
      </c>
      <c r="T1691" t="s">
        <v>4842</v>
      </c>
      <c r="U1691" t="s">
        <v>4008</v>
      </c>
      <c r="V1691" t="s">
        <v>980</v>
      </c>
      <c r="W1691" t="s">
        <v>245</v>
      </c>
      <c r="X1691" t="s">
        <v>387</v>
      </c>
      <c r="Z1691">
        <v>0</v>
      </c>
      <c r="AA1691" t="s">
        <v>3921</v>
      </c>
      <c r="AB1691" t="s">
        <v>4810</v>
      </c>
      <c r="AC1691">
        <v>46146.59783564815</v>
      </c>
      <c r="AD1691">
        <v>46144</v>
      </c>
      <c r="AE1691" t="s">
        <v>4811</v>
      </c>
      <c r="AG1691" t="s">
        <v>4844</v>
      </c>
      <c r="AH1691">
        <v>6108784216</v>
      </c>
      <c r="AI1691" t="s">
        <v>9432</v>
      </c>
      <c r="AM1691" t="s">
        <v>3925</v>
      </c>
      <c r="AN1691" t="s">
        <v>3926</v>
      </c>
      <c r="AO1691" t="s">
        <v>268</v>
      </c>
      <c r="AP1691" t="s">
        <v>386</v>
      </c>
      <c r="AQ1691" t="s">
        <v>4815</v>
      </c>
      <c r="AU1691" t="s">
        <v>9433</v>
      </c>
      <c r="AV1691" t="s">
        <v>5191</v>
      </c>
      <c r="AW1691" t="s">
        <v>3966</v>
      </c>
      <c r="AX1691" t="s">
        <v>3967</v>
      </c>
      <c r="AY1691" t="s">
        <v>253</v>
      </c>
      <c r="AZ1691" t="s">
        <v>230</v>
      </c>
      <c r="BA1691" t="s">
        <v>395</v>
      </c>
      <c r="BB1691" t="s">
        <v>380</v>
      </c>
      <c r="BC1691" t="s">
        <v>3927</v>
      </c>
      <c r="BD1691" t="s">
        <v>3927</v>
      </c>
      <c r="BE1691" t="s">
        <v>3927</v>
      </c>
      <c r="BF1691">
        <v>9</v>
      </c>
    </row>
    <row r="1692" spans="1:58" x14ac:dyDescent="0.3">
      <c r="A1692">
        <v>2026</v>
      </c>
      <c r="B1692">
        <v>202605</v>
      </c>
      <c r="C1692">
        <v>5</v>
      </c>
      <c r="D1692" s="14">
        <v>20001621085799</v>
      </c>
      <c r="E1692" t="s">
        <v>2810</v>
      </c>
      <c r="F1692" s="2">
        <v>46144.324502314812</v>
      </c>
      <c r="G1692" s="2">
        <v>46144</v>
      </c>
      <c r="I1692" t="s">
        <v>224</v>
      </c>
      <c r="J1692" t="s">
        <v>230</v>
      </c>
      <c r="L1692" t="s">
        <v>443</v>
      </c>
      <c r="M1692" t="s">
        <v>309</v>
      </c>
      <c r="N1692" t="s">
        <v>297</v>
      </c>
      <c r="O1692" t="s">
        <v>283</v>
      </c>
      <c r="Q1692" t="s">
        <v>9434</v>
      </c>
      <c r="R1692" t="s">
        <v>2809</v>
      </c>
      <c r="S1692" t="s">
        <v>6624</v>
      </c>
      <c r="T1692" t="s">
        <v>6625</v>
      </c>
      <c r="U1692" t="s">
        <v>4796</v>
      </c>
      <c r="V1692" t="s">
        <v>2024</v>
      </c>
      <c r="W1692" t="s">
        <v>245</v>
      </c>
      <c r="X1692" t="s">
        <v>387</v>
      </c>
      <c r="Z1692">
        <v>4</v>
      </c>
      <c r="AA1692" t="s">
        <v>3921</v>
      </c>
      <c r="AB1692" t="s">
        <v>9435</v>
      </c>
      <c r="AC1692">
        <v>46149.68959490741</v>
      </c>
      <c r="AD1692">
        <v>46148</v>
      </c>
      <c r="AE1692" t="s">
        <v>3938</v>
      </c>
      <c r="AG1692" t="s">
        <v>6332</v>
      </c>
      <c r="AH1692">
        <v>6105743096</v>
      </c>
      <c r="AI1692" t="s">
        <v>9436</v>
      </c>
      <c r="AM1692" t="s">
        <v>3925</v>
      </c>
      <c r="AN1692" t="s">
        <v>3926</v>
      </c>
      <c r="AO1692" t="s">
        <v>268</v>
      </c>
      <c r="AP1692" t="s">
        <v>386</v>
      </c>
      <c r="AQ1692" t="s">
        <v>3940</v>
      </c>
      <c r="AU1692" t="s">
        <v>4282</v>
      </c>
      <c r="AV1692" t="s">
        <v>4000</v>
      </c>
      <c r="AW1692" t="s">
        <v>921</v>
      </c>
      <c r="AX1692" t="s">
        <v>920</v>
      </c>
      <c r="AY1692" t="s">
        <v>253</v>
      </c>
      <c r="AZ1692" t="s">
        <v>230</v>
      </c>
      <c r="BA1692" t="s">
        <v>273</v>
      </c>
      <c r="BB1692" t="s">
        <v>380</v>
      </c>
      <c r="BC1692" t="s">
        <v>3927</v>
      </c>
      <c r="BD1692" t="s">
        <v>3927</v>
      </c>
      <c r="BE1692" t="s">
        <v>3927</v>
      </c>
      <c r="BF1692">
        <v>5</v>
      </c>
    </row>
    <row r="1693" spans="1:58" x14ac:dyDescent="0.3">
      <c r="A1693">
        <v>2026</v>
      </c>
      <c r="B1693">
        <v>202605</v>
      </c>
      <c r="C1693">
        <v>5</v>
      </c>
      <c r="D1693" s="14">
        <v>20001621085663</v>
      </c>
      <c r="E1693" t="s">
        <v>2810</v>
      </c>
      <c r="F1693" s="2">
        <v>46143.760416666664</v>
      </c>
      <c r="G1693" s="2">
        <v>46148</v>
      </c>
      <c r="I1693" t="s">
        <v>224</v>
      </c>
      <c r="J1693" t="s">
        <v>230</v>
      </c>
      <c r="L1693" t="s">
        <v>9437</v>
      </c>
      <c r="M1693" t="s">
        <v>334</v>
      </c>
      <c r="N1693" t="s">
        <v>322</v>
      </c>
      <c r="O1693" t="s">
        <v>331</v>
      </c>
      <c r="Q1693" t="s">
        <v>9438</v>
      </c>
      <c r="R1693" t="s">
        <v>2809</v>
      </c>
      <c r="S1693" t="s">
        <v>7052</v>
      </c>
      <c r="T1693" t="s">
        <v>7053</v>
      </c>
      <c r="U1693" t="s">
        <v>4008</v>
      </c>
      <c r="V1693" t="s">
        <v>980</v>
      </c>
      <c r="W1693" t="s">
        <v>245</v>
      </c>
      <c r="X1693" t="s">
        <v>387</v>
      </c>
      <c r="Z1693">
        <v>4</v>
      </c>
      <c r="AA1693" t="s">
        <v>3921</v>
      </c>
      <c r="AB1693" t="s">
        <v>9439</v>
      </c>
      <c r="AC1693">
        <v>46153.358344907407</v>
      </c>
      <c r="AD1693">
        <v>46152</v>
      </c>
      <c r="AE1693" t="s">
        <v>3938</v>
      </c>
      <c r="AG1693" t="s">
        <v>4870</v>
      </c>
      <c r="AH1693">
        <v>6108785269</v>
      </c>
      <c r="AI1693" t="s">
        <v>9440</v>
      </c>
      <c r="AM1693" t="s">
        <v>3925</v>
      </c>
      <c r="AN1693" t="s">
        <v>3926</v>
      </c>
      <c r="AO1693" t="s">
        <v>268</v>
      </c>
      <c r="AP1693" t="s">
        <v>249</v>
      </c>
      <c r="AQ1693" t="s">
        <v>3940</v>
      </c>
      <c r="AU1693" t="s">
        <v>4220</v>
      </c>
      <c r="AV1693" t="s">
        <v>4000</v>
      </c>
      <c r="AW1693" t="s">
        <v>622</v>
      </c>
      <c r="AX1693" t="s">
        <v>621</v>
      </c>
      <c r="AY1693" t="s">
        <v>253</v>
      </c>
      <c r="AZ1693" t="s">
        <v>230</v>
      </c>
      <c r="BA1693" t="s">
        <v>395</v>
      </c>
      <c r="BB1693" t="s">
        <v>380</v>
      </c>
      <c r="BC1693" t="s">
        <v>3927</v>
      </c>
      <c r="BD1693" t="s">
        <v>3927</v>
      </c>
      <c r="BE1693" t="s">
        <v>3927</v>
      </c>
      <c r="BF1693">
        <v>9</v>
      </c>
    </row>
    <row r="1694" spans="1:58" x14ac:dyDescent="0.3">
      <c r="A1694">
        <v>2026</v>
      </c>
      <c r="B1694">
        <v>202605</v>
      </c>
      <c r="C1694">
        <v>5</v>
      </c>
      <c r="D1694" s="14">
        <v>20001621085637</v>
      </c>
      <c r="E1694" t="s">
        <v>2810</v>
      </c>
      <c r="F1694" s="2">
        <v>46143.742465277777</v>
      </c>
      <c r="G1694" s="2">
        <v>46144</v>
      </c>
      <c r="I1694" t="s">
        <v>224</v>
      </c>
      <c r="J1694" t="s">
        <v>230</v>
      </c>
      <c r="L1694" t="s">
        <v>443</v>
      </c>
      <c r="M1694" t="s">
        <v>309</v>
      </c>
      <c r="N1694" t="s">
        <v>297</v>
      </c>
      <c r="O1694" t="s">
        <v>283</v>
      </c>
      <c r="Q1694" t="s">
        <v>9441</v>
      </c>
      <c r="R1694" t="s">
        <v>2809</v>
      </c>
      <c r="S1694" t="s">
        <v>9318</v>
      </c>
      <c r="T1694" t="s">
        <v>9319</v>
      </c>
      <c r="U1694" t="s">
        <v>4796</v>
      </c>
      <c r="V1694" t="s">
        <v>2024</v>
      </c>
      <c r="W1694" t="s">
        <v>245</v>
      </c>
      <c r="X1694" t="s">
        <v>225</v>
      </c>
      <c r="Z1694">
        <v>4</v>
      </c>
      <c r="AA1694" t="s">
        <v>3921</v>
      </c>
      <c r="AB1694" t="s">
        <v>9442</v>
      </c>
      <c r="AC1694">
        <v>46149.68959490741</v>
      </c>
      <c r="AD1694">
        <v>46148</v>
      </c>
      <c r="AE1694" t="s">
        <v>3938</v>
      </c>
      <c r="AG1694" t="s">
        <v>6332</v>
      </c>
      <c r="AH1694">
        <v>6108777308</v>
      </c>
      <c r="AI1694" t="s">
        <v>9443</v>
      </c>
      <c r="AM1694" t="s">
        <v>3925</v>
      </c>
      <c r="AN1694" t="s">
        <v>3926</v>
      </c>
      <c r="AO1694" t="s">
        <v>268</v>
      </c>
      <c r="AP1694" t="s">
        <v>386</v>
      </c>
      <c r="AQ1694" t="s">
        <v>3940</v>
      </c>
      <c r="AU1694" t="s">
        <v>4282</v>
      </c>
      <c r="AV1694" t="s">
        <v>4000</v>
      </c>
      <c r="AW1694" t="s">
        <v>320</v>
      </c>
      <c r="AX1694" t="s">
        <v>319</v>
      </c>
      <c r="AY1694" t="s">
        <v>254</v>
      </c>
      <c r="AZ1694" t="s">
        <v>230</v>
      </c>
      <c r="BA1694" t="s">
        <v>395</v>
      </c>
      <c r="BB1694" t="s">
        <v>380</v>
      </c>
      <c r="BC1694" t="s">
        <v>3927</v>
      </c>
      <c r="BD1694" t="s">
        <v>3927</v>
      </c>
      <c r="BE1694" t="s">
        <v>3927</v>
      </c>
      <c r="BF1694">
        <v>9</v>
      </c>
    </row>
    <row r="1695" spans="1:58" x14ac:dyDescent="0.3">
      <c r="A1695">
        <v>2026</v>
      </c>
      <c r="B1695">
        <v>202605</v>
      </c>
      <c r="C1695">
        <v>5</v>
      </c>
      <c r="D1695" s="14">
        <v>20001621085556</v>
      </c>
      <c r="E1695" t="s">
        <v>2810</v>
      </c>
      <c r="F1695" s="2">
        <v>46143.69699074074</v>
      </c>
      <c r="G1695" s="2">
        <v>46144</v>
      </c>
      <c r="I1695" t="s">
        <v>224</v>
      </c>
      <c r="J1695" t="s">
        <v>230</v>
      </c>
      <c r="L1695" t="s">
        <v>3341</v>
      </c>
      <c r="M1695" t="s">
        <v>309</v>
      </c>
      <c r="N1695" t="s">
        <v>297</v>
      </c>
      <c r="O1695" t="s">
        <v>283</v>
      </c>
      <c r="Q1695" t="s">
        <v>9444</v>
      </c>
      <c r="R1695" t="s">
        <v>2809</v>
      </c>
      <c r="S1695" t="s">
        <v>7732</v>
      </c>
      <c r="T1695" t="s">
        <v>7733</v>
      </c>
      <c r="U1695" t="s">
        <v>4796</v>
      </c>
      <c r="V1695" t="s">
        <v>2024</v>
      </c>
      <c r="W1695" t="s">
        <v>245</v>
      </c>
      <c r="X1695" t="s">
        <v>387</v>
      </c>
      <c r="Z1695">
        <v>4</v>
      </c>
      <c r="AA1695" t="s">
        <v>3921</v>
      </c>
      <c r="AB1695" t="s">
        <v>9445</v>
      </c>
      <c r="AC1695">
        <v>46149.68959490741</v>
      </c>
      <c r="AD1695">
        <v>46148</v>
      </c>
      <c r="AE1695" t="s">
        <v>3938</v>
      </c>
      <c r="AG1695" t="s">
        <v>2026</v>
      </c>
      <c r="AH1695">
        <v>6108784268</v>
      </c>
      <c r="AI1695" t="s">
        <v>9446</v>
      </c>
      <c r="AM1695" t="s">
        <v>3925</v>
      </c>
      <c r="AN1695" t="s">
        <v>3926</v>
      </c>
      <c r="AO1695" t="s">
        <v>268</v>
      </c>
      <c r="AP1695" t="s">
        <v>249</v>
      </c>
      <c r="AQ1695" t="s">
        <v>3940</v>
      </c>
      <c r="AU1695" t="s">
        <v>4282</v>
      </c>
      <c r="AV1695" t="s">
        <v>4000</v>
      </c>
      <c r="AW1695" t="s">
        <v>447</v>
      </c>
      <c r="AX1695" t="s">
        <v>446</v>
      </c>
      <c r="AY1695" t="s">
        <v>253</v>
      </c>
      <c r="AZ1695" t="s">
        <v>230</v>
      </c>
      <c r="BA1695" t="s">
        <v>395</v>
      </c>
      <c r="BB1695" t="s">
        <v>380</v>
      </c>
      <c r="BC1695" t="s">
        <v>3927</v>
      </c>
      <c r="BD1695" t="s">
        <v>3927</v>
      </c>
      <c r="BE1695" t="s">
        <v>3927</v>
      </c>
      <c r="BF1695">
        <v>9</v>
      </c>
    </row>
    <row r="1696" spans="1:58" x14ac:dyDescent="0.3">
      <c r="A1696">
        <v>2026</v>
      </c>
      <c r="B1696">
        <v>202605</v>
      </c>
      <c r="C1696">
        <v>5</v>
      </c>
      <c r="D1696" s="14">
        <v>20001621085546</v>
      </c>
      <c r="E1696" t="s">
        <v>2810</v>
      </c>
      <c r="F1696" s="2">
        <v>46143.691666666666</v>
      </c>
      <c r="G1696" s="2">
        <v>46146</v>
      </c>
      <c r="I1696" t="s">
        <v>224</v>
      </c>
      <c r="J1696" t="s">
        <v>230</v>
      </c>
      <c r="L1696" t="s">
        <v>3651</v>
      </c>
      <c r="M1696" t="s">
        <v>309</v>
      </c>
      <c r="N1696" t="s">
        <v>297</v>
      </c>
      <c r="O1696" t="s">
        <v>283</v>
      </c>
      <c r="Q1696" t="s">
        <v>9447</v>
      </c>
      <c r="R1696" t="s">
        <v>2809</v>
      </c>
      <c r="S1696" t="s">
        <v>4961</v>
      </c>
      <c r="T1696" t="s">
        <v>4962</v>
      </c>
      <c r="U1696" t="s">
        <v>3034</v>
      </c>
      <c r="V1696" t="s">
        <v>3994</v>
      </c>
      <c r="W1696" t="s">
        <v>245</v>
      </c>
      <c r="X1696" t="s">
        <v>225</v>
      </c>
      <c r="Z1696">
        <v>1</v>
      </c>
      <c r="AA1696" t="s">
        <v>3921</v>
      </c>
      <c r="AB1696" t="s">
        <v>9448</v>
      </c>
      <c r="AC1696">
        <v>46147.629444444443</v>
      </c>
      <c r="AD1696">
        <v>46147</v>
      </c>
      <c r="AE1696" t="s">
        <v>3938</v>
      </c>
      <c r="AG1696" t="s">
        <v>5173</v>
      </c>
      <c r="AH1696">
        <v>6048111717</v>
      </c>
      <c r="AI1696" t="s">
        <v>9449</v>
      </c>
      <c r="AM1696" t="s">
        <v>3925</v>
      </c>
      <c r="AN1696" t="s">
        <v>3926</v>
      </c>
      <c r="AO1696" t="s">
        <v>268</v>
      </c>
      <c r="AP1696" t="s">
        <v>386</v>
      </c>
      <c r="AQ1696" t="s">
        <v>3940</v>
      </c>
      <c r="AU1696" t="s">
        <v>8103</v>
      </c>
      <c r="AV1696" t="s">
        <v>4000</v>
      </c>
      <c r="AW1696" t="s">
        <v>227</v>
      </c>
      <c r="AX1696" t="s">
        <v>226</v>
      </c>
      <c r="AY1696" t="s">
        <v>254</v>
      </c>
      <c r="AZ1696" t="s">
        <v>230</v>
      </c>
      <c r="BA1696" t="s">
        <v>344</v>
      </c>
      <c r="BB1696" t="s">
        <v>232</v>
      </c>
      <c r="BC1696" t="s">
        <v>3927</v>
      </c>
      <c r="BD1696" t="s">
        <v>3927</v>
      </c>
      <c r="BE1696" t="s">
        <v>3927</v>
      </c>
      <c r="BF1696">
        <v>9</v>
      </c>
    </row>
    <row r="1697" spans="1:58" x14ac:dyDescent="0.3">
      <c r="A1697">
        <v>2026</v>
      </c>
      <c r="B1697">
        <v>202605</v>
      </c>
      <c r="C1697">
        <v>5</v>
      </c>
      <c r="D1697" s="14">
        <v>20001621085243</v>
      </c>
      <c r="E1697" t="s">
        <v>2810</v>
      </c>
      <c r="F1697" s="2">
        <v>46143.557337962964</v>
      </c>
      <c r="G1697" s="2">
        <v>46144</v>
      </c>
      <c r="I1697" t="s">
        <v>224</v>
      </c>
      <c r="J1697" t="s">
        <v>230</v>
      </c>
      <c r="L1697" t="s">
        <v>521</v>
      </c>
      <c r="M1697" t="s">
        <v>309</v>
      </c>
      <c r="N1697" t="s">
        <v>297</v>
      </c>
      <c r="O1697" t="s">
        <v>283</v>
      </c>
      <c r="Q1697" t="s">
        <v>9450</v>
      </c>
      <c r="R1697" t="s">
        <v>2809</v>
      </c>
      <c r="S1697" t="s">
        <v>4831</v>
      </c>
      <c r="T1697" t="s">
        <v>4832</v>
      </c>
      <c r="U1697" t="s">
        <v>3034</v>
      </c>
      <c r="V1697" t="s">
        <v>3994</v>
      </c>
      <c r="W1697" t="s">
        <v>245</v>
      </c>
      <c r="X1697" t="s">
        <v>387</v>
      </c>
      <c r="Z1697">
        <v>2</v>
      </c>
      <c r="AA1697" t="s">
        <v>3921</v>
      </c>
      <c r="AB1697" t="s">
        <v>9451</v>
      </c>
      <c r="AC1697">
        <v>46146.750706018516</v>
      </c>
      <c r="AD1697">
        <v>46146</v>
      </c>
      <c r="AE1697" t="s">
        <v>3938</v>
      </c>
      <c r="AG1697" t="s">
        <v>4828</v>
      </c>
      <c r="AH1697">
        <v>6082753550</v>
      </c>
      <c r="AI1697" t="s">
        <v>9452</v>
      </c>
      <c r="AM1697" t="s">
        <v>3925</v>
      </c>
      <c r="AN1697" t="s">
        <v>3926</v>
      </c>
      <c r="AO1697" t="s">
        <v>268</v>
      </c>
      <c r="AP1697" t="s">
        <v>386</v>
      </c>
      <c r="AQ1697" t="s">
        <v>3940</v>
      </c>
      <c r="AU1697" t="s">
        <v>8625</v>
      </c>
      <c r="AV1697" t="s">
        <v>4000</v>
      </c>
      <c r="AW1697" t="s">
        <v>447</v>
      </c>
      <c r="AX1697" t="s">
        <v>446</v>
      </c>
      <c r="AY1697" t="s">
        <v>253</v>
      </c>
      <c r="AZ1697" t="s">
        <v>230</v>
      </c>
      <c r="BA1697" t="s">
        <v>273</v>
      </c>
      <c r="BB1697" t="s">
        <v>380</v>
      </c>
      <c r="BC1697" t="s">
        <v>3927</v>
      </c>
      <c r="BD1697" t="s">
        <v>3927</v>
      </c>
      <c r="BE1697" t="s">
        <v>3927</v>
      </c>
      <c r="BF1697">
        <v>20</v>
      </c>
    </row>
    <row r="1698" spans="1:58" x14ac:dyDescent="0.3">
      <c r="A1698">
        <v>2026</v>
      </c>
      <c r="B1698">
        <v>202605</v>
      </c>
      <c r="C1698">
        <v>5</v>
      </c>
      <c r="D1698" s="14">
        <v>20001621084779</v>
      </c>
      <c r="E1698" t="s">
        <v>2810</v>
      </c>
      <c r="F1698" s="2">
        <v>46144.318067129629</v>
      </c>
      <c r="G1698" s="2">
        <v>46144</v>
      </c>
      <c r="I1698" t="s">
        <v>224</v>
      </c>
      <c r="J1698" t="s">
        <v>230</v>
      </c>
      <c r="L1698" t="s">
        <v>601</v>
      </c>
      <c r="M1698" t="s">
        <v>309</v>
      </c>
      <c r="N1698" t="s">
        <v>297</v>
      </c>
      <c r="O1698" t="s">
        <v>283</v>
      </c>
      <c r="Q1698" t="s">
        <v>9453</v>
      </c>
      <c r="R1698" t="s">
        <v>2809</v>
      </c>
      <c r="S1698" t="s">
        <v>243</v>
      </c>
      <c r="T1698" t="s">
        <v>244</v>
      </c>
      <c r="U1698" t="s">
        <v>258</v>
      </c>
      <c r="V1698" t="s">
        <v>247</v>
      </c>
      <c r="W1698" t="s">
        <v>245</v>
      </c>
      <c r="X1698" t="s">
        <v>387</v>
      </c>
      <c r="Z1698">
        <v>4</v>
      </c>
      <c r="AA1698" t="s">
        <v>3921</v>
      </c>
      <c r="AB1698" t="s">
        <v>9454</v>
      </c>
      <c r="AC1698">
        <v>46148.623171296298</v>
      </c>
      <c r="AD1698">
        <v>46148</v>
      </c>
      <c r="AE1698" t="s">
        <v>3938</v>
      </c>
      <c r="AG1698" t="s">
        <v>248</v>
      </c>
      <c r="AH1698">
        <v>6108776379</v>
      </c>
      <c r="AI1698" t="s">
        <v>9455</v>
      </c>
      <c r="AM1698" t="s">
        <v>3925</v>
      </c>
      <c r="AN1698" t="s">
        <v>3926</v>
      </c>
      <c r="AO1698" t="s">
        <v>268</v>
      </c>
      <c r="AP1698" t="s">
        <v>386</v>
      </c>
      <c r="AQ1698" t="s">
        <v>3940</v>
      </c>
      <c r="AU1698" t="s">
        <v>4422</v>
      </c>
      <c r="AV1698" t="s">
        <v>4000</v>
      </c>
      <c r="AW1698" t="s">
        <v>603</v>
      </c>
      <c r="AX1698" t="s">
        <v>602</v>
      </c>
      <c r="AY1698" t="s">
        <v>253</v>
      </c>
      <c r="AZ1698" t="s">
        <v>230</v>
      </c>
      <c r="BA1698" t="s">
        <v>395</v>
      </c>
      <c r="BB1698" t="s">
        <v>380</v>
      </c>
      <c r="BC1698" t="s">
        <v>3927</v>
      </c>
      <c r="BD1698" t="s">
        <v>3927</v>
      </c>
      <c r="BE1698" t="s">
        <v>3927</v>
      </c>
      <c r="BF1698">
        <v>9</v>
      </c>
    </row>
    <row r="1699" spans="1:58" x14ac:dyDescent="0.3">
      <c r="A1699">
        <v>2026</v>
      </c>
      <c r="B1699">
        <v>202605</v>
      </c>
      <c r="C1699">
        <v>5</v>
      </c>
      <c r="D1699" s="14">
        <v>20001621084418</v>
      </c>
      <c r="E1699" t="s">
        <v>2810</v>
      </c>
      <c r="F1699" s="2">
        <v>46143.631481481483</v>
      </c>
      <c r="G1699" s="2">
        <v>46143</v>
      </c>
      <c r="I1699" t="s">
        <v>224</v>
      </c>
      <c r="J1699" t="s">
        <v>230</v>
      </c>
      <c r="L1699" t="s">
        <v>239</v>
      </c>
      <c r="M1699" t="s">
        <v>309</v>
      </c>
      <c r="N1699" t="s">
        <v>297</v>
      </c>
      <c r="O1699" t="s">
        <v>283</v>
      </c>
      <c r="Q1699" t="s">
        <v>9456</v>
      </c>
      <c r="R1699" t="s">
        <v>2809</v>
      </c>
      <c r="S1699" t="s">
        <v>8510</v>
      </c>
      <c r="T1699" t="s">
        <v>8511</v>
      </c>
      <c r="U1699" t="s">
        <v>4796</v>
      </c>
      <c r="V1699" t="s">
        <v>2024</v>
      </c>
      <c r="W1699" t="s">
        <v>245</v>
      </c>
      <c r="X1699" t="s">
        <v>225</v>
      </c>
      <c r="Z1699">
        <v>4</v>
      </c>
      <c r="AA1699" t="s">
        <v>3921</v>
      </c>
      <c r="AB1699" t="s">
        <v>9457</v>
      </c>
      <c r="AC1699">
        <v>46149.68959490741</v>
      </c>
      <c r="AD1699">
        <v>46147</v>
      </c>
      <c r="AE1699" t="s">
        <v>3938</v>
      </c>
      <c r="AG1699" t="s">
        <v>6332</v>
      </c>
      <c r="AH1699">
        <v>6033406731</v>
      </c>
      <c r="AI1699" t="s">
        <v>9458</v>
      </c>
      <c r="AM1699" t="s">
        <v>3925</v>
      </c>
      <c r="AN1699" t="s">
        <v>3926</v>
      </c>
      <c r="AO1699" t="s">
        <v>268</v>
      </c>
      <c r="AP1699" t="s">
        <v>386</v>
      </c>
      <c r="AQ1699" t="s">
        <v>3940</v>
      </c>
      <c r="AU1699" t="s">
        <v>4282</v>
      </c>
      <c r="AV1699" t="s">
        <v>4000</v>
      </c>
      <c r="AW1699" t="s">
        <v>227</v>
      </c>
      <c r="AX1699" t="s">
        <v>226</v>
      </c>
      <c r="AY1699" t="s">
        <v>254</v>
      </c>
      <c r="AZ1699" t="s">
        <v>230</v>
      </c>
      <c r="BA1699" t="s">
        <v>273</v>
      </c>
      <c r="BB1699" t="s">
        <v>380</v>
      </c>
      <c r="BC1699" t="s">
        <v>3927</v>
      </c>
      <c r="BD1699" t="s">
        <v>3927</v>
      </c>
      <c r="BE1699" t="s">
        <v>3927</v>
      </c>
      <c r="BF1699">
        <v>12</v>
      </c>
    </row>
    <row r="1700" spans="1:58" x14ac:dyDescent="0.3">
      <c r="A1700">
        <v>2026</v>
      </c>
      <c r="B1700">
        <v>202605</v>
      </c>
      <c r="C1700">
        <v>5</v>
      </c>
      <c r="D1700" s="14">
        <v>20001621084101</v>
      </c>
      <c r="E1700" t="s">
        <v>2810</v>
      </c>
      <c r="F1700" s="2">
        <v>46143.503935185188</v>
      </c>
      <c r="G1700" s="2">
        <v>46144</v>
      </c>
      <c r="I1700" t="s">
        <v>224</v>
      </c>
      <c r="J1700" t="s">
        <v>230</v>
      </c>
      <c r="L1700" t="s">
        <v>3179</v>
      </c>
      <c r="M1700" t="s">
        <v>494</v>
      </c>
      <c r="N1700" t="s">
        <v>486</v>
      </c>
      <c r="O1700" t="s">
        <v>257</v>
      </c>
      <c r="Q1700" t="s">
        <v>9459</v>
      </c>
      <c r="R1700" t="s">
        <v>2811</v>
      </c>
      <c r="S1700" t="s">
        <v>6865</v>
      </c>
      <c r="T1700" t="s">
        <v>6866</v>
      </c>
      <c r="U1700" t="s">
        <v>4796</v>
      </c>
      <c r="V1700" t="s">
        <v>2024</v>
      </c>
      <c r="W1700" t="s">
        <v>245</v>
      </c>
      <c r="X1700" t="s">
        <v>225</v>
      </c>
      <c r="Z1700">
        <v>4</v>
      </c>
      <c r="AA1700" t="s">
        <v>3921</v>
      </c>
      <c r="AB1700" t="s">
        <v>9460</v>
      </c>
      <c r="AC1700">
        <v>46149.68959490741</v>
      </c>
      <c r="AD1700">
        <v>46148</v>
      </c>
      <c r="AE1700" t="s">
        <v>3938</v>
      </c>
      <c r="AG1700" t="s">
        <v>2026</v>
      </c>
      <c r="AH1700">
        <v>6108773382</v>
      </c>
      <c r="AI1700" t="s">
        <v>9461</v>
      </c>
      <c r="AM1700" t="s">
        <v>3925</v>
      </c>
      <c r="AN1700" t="s">
        <v>3926</v>
      </c>
      <c r="AO1700" t="s">
        <v>268</v>
      </c>
      <c r="AP1700" t="s">
        <v>853</v>
      </c>
      <c r="AQ1700" t="s">
        <v>3940</v>
      </c>
      <c r="AU1700" t="s">
        <v>4282</v>
      </c>
      <c r="AV1700" t="s">
        <v>4000</v>
      </c>
      <c r="AW1700" t="s">
        <v>227</v>
      </c>
      <c r="AX1700" t="s">
        <v>226</v>
      </c>
      <c r="AY1700" t="s">
        <v>254</v>
      </c>
      <c r="AZ1700" t="s">
        <v>230</v>
      </c>
      <c r="BA1700" t="s">
        <v>273</v>
      </c>
      <c r="BB1700" t="s">
        <v>380</v>
      </c>
      <c r="BC1700" t="s">
        <v>3927</v>
      </c>
      <c r="BD1700" t="s">
        <v>3927</v>
      </c>
      <c r="BE1700" t="s">
        <v>3927</v>
      </c>
      <c r="BF1700">
        <v>9</v>
      </c>
    </row>
    <row r="1701" spans="1:58" x14ac:dyDescent="0.3">
      <c r="A1701">
        <v>2026</v>
      </c>
      <c r="B1701">
        <v>202605</v>
      </c>
      <c r="C1701">
        <v>5</v>
      </c>
      <c r="D1701" s="14">
        <v>20001621082901</v>
      </c>
      <c r="E1701" t="s">
        <v>2810</v>
      </c>
      <c r="F1701" s="2">
        <v>46144.356493055559</v>
      </c>
      <c r="G1701" s="2">
        <v>46146</v>
      </c>
      <c r="I1701" t="s">
        <v>224</v>
      </c>
      <c r="J1701" t="s">
        <v>230</v>
      </c>
      <c r="L1701" t="s">
        <v>3480</v>
      </c>
      <c r="M1701" t="s">
        <v>309</v>
      </c>
      <c r="N1701" t="s">
        <v>297</v>
      </c>
      <c r="O1701" t="s">
        <v>283</v>
      </c>
      <c r="Q1701" t="s">
        <v>9462</v>
      </c>
      <c r="R1701" t="s">
        <v>2809</v>
      </c>
      <c r="S1701" t="s">
        <v>5351</v>
      </c>
      <c r="T1701" t="s">
        <v>5352</v>
      </c>
      <c r="U1701" t="s">
        <v>3034</v>
      </c>
      <c r="V1701" t="s">
        <v>647</v>
      </c>
      <c r="W1701" t="s">
        <v>245</v>
      </c>
      <c r="X1701" t="s">
        <v>387</v>
      </c>
      <c r="Z1701">
        <v>2</v>
      </c>
      <c r="AA1701" t="s">
        <v>3921</v>
      </c>
      <c r="AB1701" t="s">
        <v>9463</v>
      </c>
      <c r="AC1701">
        <v>46148.681620370371</v>
      </c>
      <c r="AD1701">
        <v>46148</v>
      </c>
      <c r="AE1701" t="s">
        <v>3938</v>
      </c>
      <c r="AG1701" t="s">
        <v>5006</v>
      </c>
      <c r="AH1701">
        <v>6108779253</v>
      </c>
      <c r="AI1701" t="s">
        <v>9464</v>
      </c>
      <c r="AM1701" t="s">
        <v>3925</v>
      </c>
      <c r="AN1701" t="s">
        <v>3926</v>
      </c>
      <c r="AO1701" t="s">
        <v>268</v>
      </c>
      <c r="AP1701" t="s">
        <v>304</v>
      </c>
      <c r="AQ1701" t="s">
        <v>3940</v>
      </c>
      <c r="AU1701" t="s">
        <v>4282</v>
      </c>
      <c r="AV1701" t="s">
        <v>4000</v>
      </c>
      <c r="AW1701" t="s">
        <v>389</v>
      </c>
      <c r="AX1701" t="s">
        <v>388</v>
      </c>
      <c r="AY1701" t="s">
        <v>253</v>
      </c>
      <c r="AZ1701" t="s">
        <v>230</v>
      </c>
      <c r="BA1701" t="s">
        <v>273</v>
      </c>
      <c r="BB1701" t="s">
        <v>380</v>
      </c>
      <c r="BC1701" t="s">
        <v>3927</v>
      </c>
      <c r="BD1701" t="s">
        <v>3927</v>
      </c>
      <c r="BE1701" t="s">
        <v>3927</v>
      </c>
      <c r="BF1701">
        <v>9</v>
      </c>
    </row>
    <row r="1702" spans="1:58" x14ac:dyDescent="0.3">
      <c r="A1702">
        <v>2026</v>
      </c>
      <c r="B1702">
        <v>202605</v>
      </c>
      <c r="C1702">
        <v>5</v>
      </c>
      <c r="D1702" s="14">
        <v>20001621081919</v>
      </c>
      <c r="E1702" t="s">
        <v>2810</v>
      </c>
      <c r="F1702" s="2">
        <v>46143.432962962965</v>
      </c>
      <c r="G1702" s="2">
        <v>46144</v>
      </c>
      <c r="I1702" t="s">
        <v>224</v>
      </c>
      <c r="J1702" t="s">
        <v>230</v>
      </c>
      <c r="L1702" t="s">
        <v>2822</v>
      </c>
      <c r="M1702" t="s">
        <v>334</v>
      </c>
      <c r="N1702" t="s">
        <v>322</v>
      </c>
      <c r="O1702" t="s">
        <v>331</v>
      </c>
      <c r="Q1702" t="s">
        <v>9465</v>
      </c>
      <c r="R1702" t="s">
        <v>2809</v>
      </c>
      <c r="S1702" t="s">
        <v>4944</v>
      </c>
      <c r="T1702" t="s">
        <v>4945</v>
      </c>
      <c r="U1702" t="s">
        <v>4008</v>
      </c>
      <c r="V1702" t="s">
        <v>980</v>
      </c>
      <c r="W1702" t="s">
        <v>245</v>
      </c>
      <c r="X1702" t="s">
        <v>387</v>
      </c>
      <c r="Z1702">
        <v>4</v>
      </c>
      <c r="AA1702" t="s">
        <v>3921</v>
      </c>
      <c r="AB1702" t="s">
        <v>9466</v>
      </c>
      <c r="AC1702">
        <v>46148.620497685188</v>
      </c>
      <c r="AD1702">
        <v>46148</v>
      </c>
      <c r="AE1702" t="s">
        <v>3938</v>
      </c>
      <c r="AG1702" t="s">
        <v>4870</v>
      </c>
      <c r="AH1702">
        <v>6108783208</v>
      </c>
      <c r="AI1702" t="s">
        <v>9467</v>
      </c>
      <c r="AM1702" t="s">
        <v>3925</v>
      </c>
      <c r="AN1702" t="s">
        <v>3926</v>
      </c>
      <c r="AO1702" t="s">
        <v>268</v>
      </c>
      <c r="AP1702" t="s">
        <v>386</v>
      </c>
      <c r="AQ1702" t="s">
        <v>3940</v>
      </c>
      <c r="AU1702" t="s">
        <v>4422</v>
      </c>
      <c r="AV1702" t="s">
        <v>4000</v>
      </c>
      <c r="AW1702" t="s">
        <v>3966</v>
      </c>
      <c r="AX1702" t="s">
        <v>3967</v>
      </c>
      <c r="AY1702" t="s">
        <v>253</v>
      </c>
      <c r="AZ1702" t="s">
        <v>230</v>
      </c>
      <c r="BA1702" t="s">
        <v>395</v>
      </c>
      <c r="BB1702" t="s">
        <v>380</v>
      </c>
      <c r="BC1702" t="s">
        <v>3927</v>
      </c>
      <c r="BD1702" t="s">
        <v>3927</v>
      </c>
      <c r="BE1702" t="s">
        <v>3927</v>
      </c>
      <c r="BF1702">
        <v>9</v>
      </c>
    </row>
    <row r="1703" spans="1:58" x14ac:dyDescent="0.3">
      <c r="A1703">
        <v>2026</v>
      </c>
      <c r="B1703">
        <v>202605</v>
      </c>
      <c r="C1703">
        <v>5</v>
      </c>
      <c r="D1703" s="14">
        <v>20001621081481</v>
      </c>
      <c r="E1703" t="s">
        <v>2810</v>
      </c>
      <c r="F1703" s="2">
        <v>46143.64738425926</v>
      </c>
      <c r="G1703" s="2">
        <v>46146</v>
      </c>
      <c r="I1703" t="s">
        <v>224</v>
      </c>
      <c r="J1703" t="s">
        <v>230</v>
      </c>
      <c r="L1703" t="s">
        <v>9468</v>
      </c>
      <c r="M1703" t="s">
        <v>809</v>
      </c>
      <c r="N1703" t="s">
        <v>237</v>
      </c>
      <c r="O1703" t="s">
        <v>257</v>
      </c>
      <c r="Q1703" t="s">
        <v>9469</v>
      </c>
      <c r="R1703" t="s">
        <v>2809</v>
      </c>
      <c r="S1703" t="s">
        <v>6966</v>
      </c>
      <c r="T1703" t="s">
        <v>6967</v>
      </c>
      <c r="U1703" t="s">
        <v>4796</v>
      </c>
      <c r="V1703" t="s">
        <v>2024</v>
      </c>
      <c r="W1703" t="s">
        <v>245</v>
      </c>
      <c r="X1703" t="s">
        <v>225</v>
      </c>
      <c r="Z1703">
        <v>4</v>
      </c>
      <c r="AA1703" t="s">
        <v>3921</v>
      </c>
      <c r="AB1703" t="s">
        <v>9470</v>
      </c>
      <c r="AC1703">
        <v>46150.849872685183</v>
      </c>
      <c r="AD1703">
        <v>46150</v>
      </c>
      <c r="AE1703" t="s">
        <v>3938</v>
      </c>
      <c r="AG1703" t="s">
        <v>2026</v>
      </c>
      <c r="AH1703">
        <v>6108778311</v>
      </c>
      <c r="AI1703" t="s">
        <v>9471</v>
      </c>
      <c r="AM1703" t="s">
        <v>3925</v>
      </c>
      <c r="AN1703" t="s">
        <v>3926</v>
      </c>
      <c r="AO1703" t="s">
        <v>268</v>
      </c>
      <c r="AP1703" t="s">
        <v>693</v>
      </c>
      <c r="AQ1703" t="s">
        <v>3940</v>
      </c>
      <c r="AU1703" t="s">
        <v>4149</v>
      </c>
      <c r="AV1703" t="s">
        <v>4000</v>
      </c>
      <c r="AW1703" t="s">
        <v>320</v>
      </c>
      <c r="AX1703" t="s">
        <v>319</v>
      </c>
      <c r="AY1703" t="s">
        <v>254</v>
      </c>
      <c r="AZ1703" t="s">
        <v>230</v>
      </c>
      <c r="BA1703" t="s">
        <v>273</v>
      </c>
      <c r="BB1703" t="s">
        <v>380</v>
      </c>
      <c r="BC1703" t="s">
        <v>3927</v>
      </c>
      <c r="BD1703" t="s">
        <v>3927</v>
      </c>
      <c r="BE1703" t="s">
        <v>3927</v>
      </c>
      <c r="BF1703">
        <v>9</v>
      </c>
    </row>
    <row r="1704" spans="1:58" x14ac:dyDescent="0.3">
      <c r="A1704">
        <v>2026</v>
      </c>
      <c r="B1704">
        <v>202605</v>
      </c>
      <c r="C1704">
        <v>5</v>
      </c>
      <c r="D1704" s="14">
        <v>20001621081470</v>
      </c>
      <c r="E1704" t="s">
        <v>2810</v>
      </c>
      <c r="F1704" s="2">
        <v>46143.643553240741</v>
      </c>
      <c r="G1704" s="2">
        <v>46145</v>
      </c>
      <c r="I1704" t="s">
        <v>224</v>
      </c>
      <c r="J1704" t="s">
        <v>230</v>
      </c>
      <c r="L1704" t="s">
        <v>3117</v>
      </c>
      <c r="M1704" t="s">
        <v>557</v>
      </c>
      <c r="N1704" t="s">
        <v>546</v>
      </c>
      <c r="O1704" t="s">
        <v>554</v>
      </c>
      <c r="Q1704" t="s">
        <v>9472</v>
      </c>
      <c r="R1704" t="s">
        <v>2809</v>
      </c>
      <c r="S1704" t="s">
        <v>4831</v>
      </c>
      <c r="T1704" t="s">
        <v>4832</v>
      </c>
      <c r="U1704" t="s">
        <v>3034</v>
      </c>
      <c r="V1704" t="s">
        <v>3994</v>
      </c>
      <c r="W1704" t="s">
        <v>245</v>
      </c>
      <c r="X1704" t="s">
        <v>225</v>
      </c>
      <c r="Z1704">
        <v>1</v>
      </c>
      <c r="AA1704" t="s">
        <v>3921</v>
      </c>
      <c r="AB1704" t="s">
        <v>9473</v>
      </c>
      <c r="AC1704">
        <v>46146.750706018516</v>
      </c>
      <c r="AD1704">
        <v>46146</v>
      </c>
      <c r="AE1704" t="s">
        <v>3938</v>
      </c>
      <c r="AG1704" t="s">
        <v>4828</v>
      </c>
      <c r="AH1704">
        <v>6104485449</v>
      </c>
      <c r="AI1704" t="s">
        <v>9474</v>
      </c>
      <c r="AM1704" t="s">
        <v>3925</v>
      </c>
      <c r="AN1704" t="s">
        <v>3926</v>
      </c>
      <c r="AO1704" t="s">
        <v>268</v>
      </c>
      <c r="AP1704" t="s">
        <v>304</v>
      </c>
      <c r="AQ1704" t="s">
        <v>3940</v>
      </c>
      <c r="AU1704" t="s">
        <v>8625</v>
      </c>
      <c r="AV1704" t="s">
        <v>4000</v>
      </c>
      <c r="AW1704" t="s">
        <v>227</v>
      </c>
      <c r="AX1704" t="s">
        <v>226</v>
      </c>
      <c r="AY1704" t="s">
        <v>254</v>
      </c>
      <c r="AZ1704" t="s">
        <v>230</v>
      </c>
      <c r="BA1704" t="s">
        <v>273</v>
      </c>
      <c r="BB1704" t="s">
        <v>380</v>
      </c>
      <c r="BC1704" t="s">
        <v>3927</v>
      </c>
      <c r="BD1704" t="s">
        <v>3927</v>
      </c>
      <c r="BE1704" t="s">
        <v>3927</v>
      </c>
      <c r="BF1704">
        <v>1</v>
      </c>
    </row>
    <row r="1705" spans="1:58" x14ac:dyDescent="0.3">
      <c r="A1705">
        <v>2026</v>
      </c>
      <c r="B1705">
        <v>202605</v>
      </c>
      <c r="C1705">
        <v>5</v>
      </c>
      <c r="D1705" s="14">
        <v>20001621081191</v>
      </c>
      <c r="E1705" t="s">
        <v>2810</v>
      </c>
      <c r="F1705" s="2">
        <v>46143.528715277775</v>
      </c>
      <c r="G1705" s="2">
        <v>46148</v>
      </c>
      <c r="I1705" t="s">
        <v>224</v>
      </c>
      <c r="J1705" t="s">
        <v>230</v>
      </c>
      <c r="L1705" t="s">
        <v>3713</v>
      </c>
      <c r="M1705" t="s">
        <v>902</v>
      </c>
      <c r="N1705" t="s">
        <v>752</v>
      </c>
      <c r="O1705" t="s">
        <v>623</v>
      </c>
      <c r="Q1705" t="s">
        <v>9475</v>
      </c>
      <c r="R1705" t="s">
        <v>2809</v>
      </c>
      <c r="S1705" t="s">
        <v>551</v>
      </c>
      <c r="T1705" t="s">
        <v>552</v>
      </c>
      <c r="U1705" t="s">
        <v>258</v>
      </c>
      <c r="V1705" t="s">
        <v>247</v>
      </c>
      <c r="W1705" t="s">
        <v>245</v>
      </c>
      <c r="X1705" t="s">
        <v>225</v>
      </c>
      <c r="Z1705">
        <v>1</v>
      </c>
      <c r="AA1705" t="s">
        <v>3921</v>
      </c>
      <c r="AB1705" t="s">
        <v>9476</v>
      </c>
      <c r="AC1705">
        <v>46149.692071759258</v>
      </c>
      <c r="AD1705">
        <v>46149</v>
      </c>
      <c r="AE1705" t="s">
        <v>3938</v>
      </c>
      <c r="AG1705" t="s">
        <v>359</v>
      </c>
      <c r="AH1705">
        <v>6004916588</v>
      </c>
      <c r="AI1705" t="s">
        <v>7185</v>
      </c>
      <c r="AM1705" t="s">
        <v>3925</v>
      </c>
      <c r="AN1705" t="s">
        <v>3926</v>
      </c>
      <c r="AO1705" t="s">
        <v>268</v>
      </c>
      <c r="AP1705" t="s">
        <v>386</v>
      </c>
      <c r="AQ1705" t="s">
        <v>3940</v>
      </c>
      <c r="AU1705" t="s">
        <v>4282</v>
      </c>
      <c r="AV1705" t="s">
        <v>4000</v>
      </c>
      <c r="AW1705" t="s">
        <v>227</v>
      </c>
      <c r="AX1705" t="s">
        <v>226</v>
      </c>
      <c r="AY1705" t="s">
        <v>254</v>
      </c>
      <c r="AZ1705" t="s">
        <v>230</v>
      </c>
      <c r="BA1705" t="s">
        <v>273</v>
      </c>
      <c r="BB1705" t="s">
        <v>380</v>
      </c>
      <c r="BC1705" t="s">
        <v>3927</v>
      </c>
      <c r="BD1705" t="s">
        <v>3927</v>
      </c>
      <c r="BE1705" t="s">
        <v>3927</v>
      </c>
      <c r="BF1705">
        <v>20</v>
      </c>
    </row>
    <row r="1706" spans="1:58" x14ac:dyDescent="0.3">
      <c r="A1706">
        <v>2026</v>
      </c>
      <c r="B1706">
        <v>202605</v>
      </c>
      <c r="C1706">
        <v>5</v>
      </c>
      <c r="D1706" s="14">
        <v>20001621080768</v>
      </c>
      <c r="E1706" t="s">
        <v>2810</v>
      </c>
      <c r="F1706" s="2">
        <v>46143.870659722219</v>
      </c>
      <c r="G1706" s="2">
        <v>46146</v>
      </c>
      <c r="I1706" t="s">
        <v>224</v>
      </c>
      <c r="J1706" t="s">
        <v>230</v>
      </c>
      <c r="L1706" t="s">
        <v>3396</v>
      </c>
      <c r="M1706" t="s">
        <v>309</v>
      </c>
      <c r="N1706" t="s">
        <v>297</v>
      </c>
      <c r="O1706" t="s">
        <v>283</v>
      </c>
      <c r="Q1706" t="s">
        <v>9477</v>
      </c>
      <c r="R1706" t="s">
        <v>2809</v>
      </c>
      <c r="S1706" t="s">
        <v>7732</v>
      </c>
      <c r="T1706" t="s">
        <v>7733</v>
      </c>
      <c r="U1706" t="s">
        <v>4796</v>
      </c>
      <c r="V1706" t="s">
        <v>2024</v>
      </c>
      <c r="W1706" t="s">
        <v>245</v>
      </c>
      <c r="X1706" t="s">
        <v>387</v>
      </c>
      <c r="Z1706">
        <v>4</v>
      </c>
      <c r="AA1706" t="s">
        <v>3921</v>
      </c>
      <c r="AB1706" t="s">
        <v>9478</v>
      </c>
      <c r="AC1706">
        <v>46150.849872685183</v>
      </c>
      <c r="AD1706">
        <v>46150</v>
      </c>
      <c r="AE1706" t="s">
        <v>3938</v>
      </c>
      <c r="AG1706" t="s">
        <v>2026</v>
      </c>
      <c r="AH1706">
        <v>6010807594</v>
      </c>
      <c r="AI1706" t="s">
        <v>9479</v>
      </c>
      <c r="AM1706" t="s">
        <v>3925</v>
      </c>
      <c r="AN1706" t="s">
        <v>3926</v>
      </c>
      <c r="AO1706" t="s">
        <v>268</v>
      </c>
      <c r="AP1706" t="s">
        <v>386</v>
      </c>
      <c r="AQ1706" t="s">
        <v>3940</v>
      </c>
      <c r="AU1706" t="s">
        <v>4149</v>
      </c>
      <c r="AV1706" t="s">
        <v>4000</v>
      </c>
      <c r="AW1706" t="s">
        <v>447</v>
      </c>
      <c r="AX1706" t="s">
        <v>446</v>
      </c>
      <c r="AY1706" t="s">
        <v>253</v>
      </c>
      <c r="AZ1706" t="s">
        <v>230</v>
      </c>
      <c r="BA1706" t="s">
        <v>273</v>
      </c>
      <c r="BB1706" t="s">
        <v>380</v>
      </c>
      <c r="BC1706" t="s">
        <v>3927</v>
      </c>
      <c r="BD1706" t="s">
        <v>3927</v>
      </c>
      <c r="BE1706" t="s">
        <v>3927</v>
      </c>
      <c r="BF1706">
        <v>23</v>
      </c>
    </row>
    <row r="1707" spans="1:58" x14ac:dyDescent="0.3">
      <c r="A1707">
        <v>2026</v>
      </c>
      <c r="B1707">
        <v>202605</v>
      </c>
      <c r="C1707">
        <v>5</v>
      </c>
      <c r="D1707" s="14">
        <v>20001621080737</v>
      </c>
      <c r="E1707" t="s">
        <v>2810</v>
      </c>
      <c r="F1707" s="2">
        <v>46143.797291666669</v>
      </c>
      <c r="G1707" s="2">
        <v>46144</v>
      </c>
      <c r="I1707" t="s">
        <v>224</v>
      </c>
      <c r="J1707" t="s">
        <v>230</v>
      </c>
      <c r="L1707" t="s">
        <v>3656</v>
      </c>
      <c r="M1707" t="s">
        <v>309</v>
      </c>
      <c r="N1707" t="s">
        <v>297</v>
      </c>
      <c r="O1707" t="s">
        <v>283</v>
      </c>
      <c r="Q1707" t="s">
        <v>9480</v>
      </c>
      <c r="R1707" t="s">
        <v>2809</v>
      </c>
      <c r="S1707" t="s">
        <v>7732</v>
      </c>
      <c r="T1707" t="s">
        <v>7733</v>
      </c>
      <c r="U1707" t="s">
        <v>4796</v>
      </c>
      <c r="V1707" t="s">
        <v>2024</v>
      </c>
      <c r="W1707" t="s">
        <v>245</v>
      </c>
      <c r="X1707" t="s">
        <v>225</v>
      </c>
      <c r="Z1707">
        <v>4</v>
      </c>
      <c r="AA1707" t="s">
        <v>3921</v>
      </c>
      <c r="AB1707" t="s">
        <v>9481</v>
      </c>
      <c r="AC1707">
        <v>46149.68959490741</v>
      </c>
      <c r="AD1707">
        <v>46148</v>
      </c>
      <c r="AE1707" t="s">
        <v>3938</v>
      </c>
      <c r="AG1707" t="s">
        <v>2026</v>
      </c>
      <c r="AH1707">
        <v>6108771418</v>
      </c>
      <c r="AI1707" t="s">
        <v>9482</v>
      </c>
      <c r="AM1707" t="s">
        <v>3925</v>
      </c>
      <c r="AN1707" t="s">
        <v>3926</v>
      </c>
      <c r="AO1707" t="s">
        <v>268</v>
      </c>
      <c r="AP1707" t="s">
        <v>330</v>
      </c>
      <c r="AQ1707" t="s">
        <v>3940</v>
      </c>
      <c r="AU1707" t="s">
        <v>4282</v>
      </c>
      <c r="AV1707" t="s">
        <v>4000</v>
      </c>
      <c r="AW1707" t="s">
        <v>1478</v>
      </c>
      <c r="AX1707" t="s">
        <v>1477</v>
      </c>
      <c r="AY1707" t="s">
        <v>254</v>
      </c>
      <c r="AZ1707" t="s">
        <v>230</v>
      </c>
      <c r="BA1707" t="s">
        <v>273</v>
      </c>
      <c r="BB1707" t="s">
        <v>380</v>
      </c>
      <c r="BC1707" t="s">
        <v>3927</v>
      </c>
      <c r="BD1707" t="s">
        <v>3927</v>
      </c>
      <c r="BE1707" t="s">
        <v>3927</v>
      </c>
      <c r="BF1707">
        <v>9</v>
      </c>
    </row>
    <row r="1708" spans="1:58" x14ac:dyDescent="0.3">
      <c r="A1708">
        <v>2026</v>
      </c>
      <c r="B1708">
        <v>202605</v>
      </c>
      <c r="C1708">
        <v>5</v>
      </c>
      <c r="D1708" s="14">
        <v>20001621080668</v>
      </c>
      <c r="E1708" t="s">
        <v>2810</v>
      </c>
      <c r="F1708" s="2">
        <v>46143.737025462964</v>
      </c>
      <c r="G1708" s="2">
        <v>46144</v>
      </c>
      <c r="I1708" t="s">
        <v>224</v>
      </c>
      <c r="J1708" t="s">
        <v>230</v>
      </c>
      <c r="L1708" t="s">
        <v>3289</v>
      </c>
      <c r="M1708" t="s">
        <v>809</v>
      </c>
      <c r="N1708" t="s">
        <v>237</v>
      </c>
      <c r="O1708" t="s">
        <v>257</v>
      </c>
      <c r="Q1708" t="s">
        <v>9483</v>
      </c>
      <c r="R1708" t="s">
        <v>2809</v>
      </c>
      <c r="S1708" t="s">
        <v>7732</v>
      </c>
      <c r="T1708" t="s">
        <v>7733</v>
      </c>
      <c r="U1708" t="s">
        <v>4796</v>
      </c>
      <c r="V1708" t="s">
        <v>2024</v>
      </c>
      <c r="W1708" t="s">
        <v>245</v>
      </c>
      <c r="X1708" t="s">
        <v>225</v>
      </c>
      <c r="Z1708">
        <v>4</v>
      </c>
      <c r="AA1708" t="s">
        <v>3921</v>
      </c>
      <c r="AB1708" t="s">
        <v>9484</v>
      </c>
      <c r="AC1708">
        <v>46149.68959490741</v>
      </c>
      <c r="AD1708">
        <v>46148</v>
      </c>
      <c r="AE1708" t="s">
        <v>3938</v>
      </c>
      <c r="AG1708" t="s">
        <v>2026</v>
      </c>
      <c r="AH1708">
        <v>6108779232</v>
      </c>
      <c r="AI1708" t="s">
        <v>9485</v>
      </c>
      <c r="AM1708" t="s">
        <v>3925</v>
      </c>
      <c r="AN1708" t="s">
        <v>3926</v>
      </c>
      <c r="AO1708" t="s">
        <v>268</v>
      </c>
      <c r="AP1708" t="s">
        <v>304</v>
      </c>
      <c r="AQ1708" t="s">
        <v>3940</v>
      </c>
      <c r="AU1708" t="s">
        <v>4282</v>
      </c>
      <c r="AV1708" t="s">
        <v>4000</v>
      </c>
      <c r="AW1708" t="s">
        <v>1876</v>
      </c>
      <c r="AX1708" t="s">
        <v>1875</v>
      </c>
      <c r="AY1708" t="s">
        <v>254</v>
      </c>
      <c r="AZ1708" t="s">
        <v>230</v>
      </c>
      <c r="BA1708" t="s">
        <v>395</v>
      </c>
      <c r="BB1708" t="s">
        <v>380</v>
      </c>
      <c r="BC1708" t="s">
        <v>3927</v>
      </c>
      <c r="BD1708" t="s">
        <v>3927</v>
      </c>
      <c r="BE1708" t="s">
        <v>3927</v>
      </c>
      <c r="BF1708">
        <v>9</v>
      </c>
    </row>
    <row r="1709" spans="1:58" x14ac:dyDescent="0.3">
      <c r="A1709">
        <v>2026</v>
      </c>
      <c r="B1709">
        <v>202605</v>
      </c>
      <c r="C1709">
        <v>5</v>
      </c>
      <c r="D1709" s="14">
        <v>20001621080618</v>
      </c>
      <c r="E1709" t="s">
        <v>2810</v>
      </c>
      <c r="F1709" s="2">
        <v>46143.709386574075</v>
      </c>
      <c r="G1709" s="2">
        <v>46146</v>
      </c>
      <c r="I1709" t="s">
        <v>224</v>
      </c>
      <c r="J1709" t="s">
        <v>230</v>
      </c>
      <c r="L1709" t="s">
        <v>843</v>
      </c>
      <c r="M1709" t="s">
        <v>309</v>
      </c>
      <c r="N1709" t="s">
        <v>297</v>
      </c>
      <c r="O1709" t="s">
        <v>283</v>
      </c>
      <c r="Q1709" t="s">
        <v>9486</v>
      </c>
      <c r="R1709" t="s">
        <v>2809</v>
      </c>
      <c r="S1709" t="s">
        <v>243</v>
      </c>
      <c r="T1709" t="s">
        <v>244</v>
      </c>
      <c r="U1709" t="s">
        <v>258</v>
      </c>
      <c r="V1709" t="s">
        <v>247</v>
      </c>
      <c r="W1709" t="s">
        <v>245</v>
      </c>
      <c r="X1709" t="s">
        <v>387</v>
      </c>
      <c r="Z1709">
        <v>2</v>
      </c>
      <c r="AA1709" t="s">
        <v>3921</v>
      </c>
      <c r="AB1709" t="s">
        <v>9487</v>
      </c>
      <c r="AC1709">
        <v>46148.623171296298</v>
      </c>
      <c r="AD1709">
        <v>46148</v>
      </c>
      <c r="AE1709" t="s">
        <v>3938</v>
      </c>
      <c r="AG1709" t="s">
        <v>248</v>
      </c>
      <c r="AH1709">
        <v>6108778319</v>
      </c>
      <c r="AI1709" t="s">
        <v>9488</v>
      </c>
      <c r="AM1709" t="s">
        <v>3925</v>
      </c>
      <c r="AN1709" t="s">
        <v>3926</v>
      </c>
      <c r="AO1709" t="s">
        <v>268</v>
      </c>
      <c r="AP1709" t="s">
        <v>304</v>
      </c>
      <c r="AQ1709" t="s">
        <v>3940</v>
      </c>
      <c r="AU1709" t="s">
        <v>4422</v>
      </c>
      <c r="AV1709" t="s">
        <v>4000</v>
      </c>
      <c r="AW1709" t="s">
        <v>447</v>
      </c>
      <c r="AX1709" t="s">
        <v>446</v>
      </c>
      <c r="AY1709" t="s">
        <v>253</v>
      </c>
      <c r="AZ1709" t="s">
        <v>230</v>
      </c>
      <c r="BA1709" t="s">
        <v>395</v>
      </c>
      <c r="BB1709" t="s">
        <v>380</v>
      </c>
      <c r="BC1709" t="s">
        <v>3927</v>
      </c>
      <c r="BD1709" t="s">
        <v>3927</v>
      </c>
      <c r="BE1709" t="s">
        <v>3927</v>
      </c>
      <c r="BF1709">
        <v>9</v>
      </c>
    </row>
    <row r="1710" spans="1:58" x14ac:dyDescent="0.3">
      <c r="A1710">
        <v>2026</v>
      </c>
      <c r="B1710">
        <v>202605</v>
      </c>
      <c r="C1710">
        <v>5</v>
      </c>
      <c r="D1710" s="14">
        <v>20001621080413</v>
      </c>
      <c r="E1710" t="s">
        <v>2810</v>
      </c>
      <c r="F1710" s="2">
        <v>46143.614629629628</v>
      </c>
      <c r="G1710" s="2">
        <v>46144</v>
      </c>
      <c r="I1710" t="s">
        <v>224</v>
      </c>
      <c r="J1710" t="s">
        <v>230</v>
      </c>
      <c r="L1710" t="s">
        <v>3005</v>
      </c>
      <c r="M1710" t="s">
        <v>809</v>
      </c>
      <c r="N1710" t="s">
        <v>237</v>
      </c>
      <c r="O1710" t="s">
        <v>257</v>
      </c>
      <c r="Q1710" t="s">
        <v>9489</v>
      </c>
      <c r="R1710" t="s">
        <v>2809</v>
      </c>
      <c r="S1710" t="s">
        <v>4831</v>
      </c>
      <c r="T1710" t="s">
        <v>4832</v>
      </c>
      <c r="U1710" t="s">
        <v>3034</v>
      </c>
      <c r="V1710" t="s">
        <v>3994</v>
      </c>
      <c r="W1710" t="s">
        <v>245</v>
      </c>
      <c r="X1710" t="s">
        <v>225</v>
      </c>
      <c r="Z1710">
        <v>2</v>
      </c>
      <c r="AA1710" t="s">
        <v>3921</v>
      </c>
      <c r="AB1710" t="s">
        <v>9490</v>
      </c>
      <c r="AC1710">
        <v>46146.750706018516</v>
      </c>
      <c r="AD1710">
        <v>46146</v>
      </c>
      <c r="AE1710" t="s">
        <v>3938</v>
      </c>
      <c r="AG1710" t="s">
        <v>4828</v>
      </c>
      <c r="AH1710">
        <v>6108773403</v>
      </c>
      <c r="AI1710" t="s">
        <v>9491</v>
      </c>
      <c r="AM1710" t="s">
        <v>3925</v>
      </c>
      <c r="AN1710" t="s">
        <v>3926</v>
      </c>
      <c r="AO1710" t="s">
        <v>268</v>
      </c>
      <c r="AP1710" t="s">
        <v>304</v>
      </c>
      <c r="AQ1710" t="s">
        <v>3940</v>
      </c>
      <c r="AU1710" t="s">
        <v>8625</v>
      </c>
      <c r="AV1710" t="s">
        <v>4000</v>
      </c>
      <c r="AW1710" t="s">
        <v>320</v>
      </c>
      <c r="AX1710" t="s">
        <v>319</v>
      </c>
      <c r="AY1710" t="s">
        <v>254</v>
      </c>
      <c r="AZ1710" t="s">
        <v>230</v>
      </c>
      <c r="BA1710" t="s">
        <v>395</v>
      </c>
      <c r="BB1710" t="s">
        <v>380</v>
      </c>
      <c r="BC1710" t="s">
        <v>3927</v>
      </c>
      <c r="BD1710" t="s">
        <v>3927</v>
      </c>
      <c r="BE1710" t="s">
        <v>3927</v>
      </c>
      <c r="BF1710">
        <v>9</v>
      </c>
    </row>
    <row r="1711" spans="1:58" x14ac:dyDescent="0.3">
      <c r="A1711">
        <v>2026</v>
      </c>
      <c r="B1711">
        <v>202605</v>
      </c>
      <c r="C1711">
        <v>5</v>
      </c>
      <c r="D1711" s="14">
        <v>20001621080351</v>
      </c>
      <c r="E1711" t="s">
        <v>2810</v>
      </c>
      <c r="F1711" s="2">
        <v>46143.590949074074</v>
      </c>
      <c r="G1711" s="2">
        <v>46144</v>
      </c>
      <c r="I1711" t="s">
        <v>224</v>
      </c>
      <c r="J1711" t="s">
        <v>230</v>
      </c>
      <c r="L1711" t="s">
        <v>3041</v>
      </c>
      <c r="M1711" t="s">
        <v>261</v>
      </c>
      <c r="N1711" t="s">
        <v>237</v>
      </c>
      <c r="O1711" t="s">
        <v>257</v>
      </c>
      <c r="Q1711" t="s">
        <v>9492</v>
      </c>
      <c r="R1711" t="s">
        <v>2811</v>
      </c>
      <c r="S1711" t="s">
        <v>5030</v>
      </c>
      <c r="T1711" t="s">
        <v>5031</v>
      </c>
      <c r="U1711" t="s">
        <v>4008</v>
      </c>
      <c r="V1711" t="s">
        <v>980</v>
      </c>
      <c r="W1711" t="s">
        <v>245</v>
      </c>
      <c r="X1711" t="s">
        <v>225</v>
      </c>
      <c r="Z1711">
        <v>4</v>
      </c>
      <c r="AA1711" t="s">
        <v>3921</v>
      </c>
      <c r="AB1711" t="s">
        <v>9493</v>
      </c>
      <c r="AC1711">
        <v>46148.620497685188</v>
      </c>
      <c r="AD1711">
        <v>46148</v>
      </c>
      <c r="AE1711" t="s">
        <v>3938</v>
      </c>
      <c r="AG1711" t="s">
        <v>4870</v>
      </c>
      <c r="AH1711">
        <v>6108789163</v>
      </c>
      <c r="AI1711" t="s">
        <v>9494</v>
      </c>
      <c r="AM1711" t="s">
        <v>3925</v>
      </c>
      <c r="AN1711" t="s">
        <v>3926</v>
      </c>
      <c r="AO1711" t="s">
        <v>268</v>
      </c>
      <c r="AP1711" t="s">
        <v>386</v>
      </c>
      <c r="AQ1711" t="s">
        <v>3940</v>
      </c>
      <c r="AU1711" t="s">
        <v>4422</v>
      </c>
      <c r="AV1711" t="s">
        <v>4000</v>
      </c>
      <c r="AW1711" t="s">
        <v>320</v>
      </c>
      <c r="AX1711" t="s">
        <v>319</v>
      </c>
      <c r="AY1711" t="s">
        <v>254</v>
      </c>
      <c r="AZ1711" t="s">
        <v>230</v>
      </c>
      <c r="BA1711" t="s">
        <v>395</v>
      </c>
      <c r="BB1711" t="s">
        <v>380</v>
      </c>
      <c r="BC1711" t="s">
        <v>3927</v>
      </c>
      <c r="BD1711" t="s">
        <v>3927</v>
      </c>
      <c r="BE1711" t="s">
        <v>3927</v>
      </c>
      <c r="BF1711">
        <v>9</v>
      </c>
    </row>
    <row r="1712" spans="1:58" x14ac:dyDescent="0.3">
      <c r="A1712">
        <v>2026</v>
      </c>
      <c r="B1712">
        <v>202605</v>
      </c>
      <c r="C1712">
        <v>5</v>
      </c>
      <c r="D1712" s="14">
        <v>20001621080314</v>
      </c>
      <c r="E1712" t="s">
        <v>2810</v>
      </c>
      <c r="F1712" s="2">
        <v>46143.576064814813</v>
      </c>
      <c r="G1712" s="2">
        <v>46144</v>
      </c>
      <c r="I1712" t="s">
        <v>224</v>
      </c>
      <c r="J1712" t="s">
        <v>230</v>
      </c>
      <c r="L1712" t="s">
        <v>9020</v>
      </c>
      <c r="M1712" t="s">
        <v>1286</v>
      </c>
      <c r="N1712" t="s">
        <v>1281</v>
      </c>
      <c r="O1712" t="s">
        <v>331</v>
      </c>
      <c r="Q1712" t="s">
        <v>9495</v>
      </c>
      <c r="R1712" t="s">
        <v>2809</v>
      </c>
      <c r="S1712" t="s">
        <v>347</v>
      </c>
      <c r="T1712" t="s">
        <v>358</v>
      </c>
      <c r="U1712" t="s">
        <v>258</v>
      </c>
      <c r="V1712" t="s">
        <v>247</v>
      </c>
      <c r="W1712" t="s">
        <v>245</v>
      </c>
      <c r="X1712" t="s">
        <v>387</v>
      </c>
      <c r="Z1712">
        <v>4</v>
      </c>
      <c r="AA1712" t="s">
        <v>3921</v>
      </c>
      <c r="AB1712" t="s">
        <v>9496</v>
      </c>
      <c r="AC1712">
        <v>46148.623171296298</v>
      </c>
      <c r="AD1712">
        <v>46148</v>
      </c>
      <c r="AE1712" t="s">
        <v>3938</v>
      </c>
      <c r="AG1712" t="s">
        <v>359</v>
      </c>
      <c r="AH1712">
        <v>6108058325</v>
      </c>
      <c r="AI1712" t="s">
        <v>9497</v>
      </c>
      <c r="AM1712" t="s">
        <v>3925</v>
      </c>
      <c r="AN1712" t="s">
        <v>3926</v>
      </c>
      <c r="AO1712" t="s">
        <v>268</v>
      </c>
      <c r="AP1712" t="s">
        <v>249</v>
      </c>
      <c r="AQ1712" t="s">
        <v>3940</v>
      </c>
      <c r="AU1712" t="s">
        <v>4422</v>
      </c>
      <c r="AV1712" t="s">
        <v>4000</v>
      </c>
      <c r="AW1712" t="s">
        <v>447</v>
      </c>
      <c r="AX1712" t="s">
        <v>446</v>
      </c>
      <c r="AY1712" t="s">
        <v>253</v>
      </c>
      <c r="AZ1712" t="s">
        <v>230</v>
      </c>
      <c r="BA1712" t="s">
        <v>273</v>
      </c>
      <c r="BB1712" t="s">
        <v>380</v>
      </c>
      <c r="BC1712" t="s">
        <v>3927</v>
      </c>
      <c r="BD1712" t="s">
        <v>3927</v>
      </c>
      <c r="BE1712" t="s">
        <v>3927</v>
      </c>
      <c r="BF1712">
        <v>26</v>
      </c>
    </row>
    <row r="1713" spans="1:58" x14ac:dyDescent="0.3">
      <c r="A1713">
        <v>2026</v>
      </c>
      <c r="B1713">
        <v>202605</v>
      </c>
      <c r="C1713">
        <v>5</v>
      </c>
      <c r="D1713" s="14">
        <v>20001621080314</v>
      </c>
      <c r="E1713" t="s">
        <v>2810</v>
      </c>
      <c r="F1713" s="2">
        <v>46143.576064814813</v>
      </c>
      <c r="G1713" s="2">
        <v>46144</v>
      </c>
      <c r="I1713" t="s">
        <v>224</v>
      </c>
      <c r="J1713" t="s">
        <v>230</v>
      </c>
      <c r="L1713" t="s">
        <v>9020</v>
      </c>
      <c r="M1713" t="s">
        <v>1286</v>
      </c>
      <c r="N1713" t="s">
        <v>1281</v>
      </c>
      <c r="O1713" t="s">
        <v>331</v>
      </c>
      <c r="Q1713" t="s">
        <v>9495</v>
      </c>
      <c r="R1713" t="s">
        <v>2809</v>
      </c>
      <c r="S1713" t="s">
        <v>347</v>
      </c>
      <c r="T1713" t="s">
        <v>358</v>
      </c>
      <c r="U1713" t="s">
        <v>258</v>
      </c>
      <c r="V1713" t="s">
        <v>247</v>
      </c>
      <c r="W1713" t="s">
        <v>245</v>
      </c>
      <c r="X1713" t="s">
        <v>387</v>
      </c>
      <c r="Z1713">
        <v>4</v>
      </c>
      <c r="AA1713" t="s">
        <v>3921</v>
      </c>
      <c r="AB1713" t="s">
        <v>9496</v>
      </c>
      <c r="AC1713">
        <v>46148.623171296298</v>
      </c>
      <c r="AD1713">
        <v>46148</v>
      </c>
      <c r="AE1713" t="s">
        <v>3938</v>
      </c>
      <c r="AG1713" t="s">
        <v>359</v>
      </c>
      <c r="AH1713">
        <v>6108058325</v>
      </c>
      <c r="AI1713" t="s">
        <v>9497</v>
      </c>
      <c r="AM1713" t="s">
        <v>3925</v>
      </c>
      <c r="AN1713" t="s">
        <v>3926</v>
      </c>
      <c r="AO1713" t="s">
        <v>268</v>
      </c>
      <c r="AP1713" t="s">
        <v>249</v>
      </c>
      <c r="AQ1713" t="s">
        <v>3940</v>
      </c>
      <c r="AU1713" t="s">
        <v>4422</v>
      </c>
      <c r="AV1713" t="s">
        <v>4000</v>
      </c>
      <c r="AW1713" t="s">
        <v>447</v>
      </c>
      <c r="AX1713" t="s">
        <v>446</v>
      </c>
      <c r="AY1713" t="s">
        <v>253</v>
      </c>
      <c r="AZ1713" t="s">
        <v>230</v>
      </c>
      <c r="BA1713" t="s">
        <v>273</v>
      </c>
      <c r="BB1713" t="s">
        <v>380</v>
      </c>
      <c r="BC1713" t="s">
        <v>3927</v>
      </c>
      <c r="BD1713" t="s">
        <v>3927</v>
      </c>
      <c r="BE1713" t="s">
        <v>3927</v>
      </c>
      <c r="BF1713">
        <v>1</v>
      </c>
    </row>
    <row r="1714" spans="1:58" x14ac:dyDescent="0.3">
      <c r="A1714">
        <v>2026</v>
      </c>
      <c r="B1714">
        <v>202605</v>
      </c>
      <c r="C1714">
        <v>5</v>
      </c>
      <c r="D1714" s="14">
        <v>20001621080228</v>
      </c>
      <c r="E1714" t="s">
        <v>2810</v>
      </c>
      <c r="F1714" s="2">
        <v>46143.540532407409</v>
      </c>
      <c r="G1714" s="2">
        <v>46143</v>
      </c>
      <c r="I1714" t="s">
        <v>224</v>
      </c>
      <c r="J1714" t="s">
        <v>230</v>
      </c>
      <c r="L1714" t="s">
        <v>3556</v>
      </c>
      <c r="M1714" t="s">
        <v>309</v>
      </c>
      <c r="N1714" t="s">
        <v>297</v>
      </c>
      <c r="O1714" t="s">
        <v>283</v>
      </c>
      <c r="Q1714" t="s">
        <v>9498</v>
      </c>
      <c r="R1714" t="s">
        <v>2809</v>
      </c>
      <c r="S1714" t="s">
        <v>5929</v>
      </c>
      <c r="T1714" t="s">
        <v>5930</v>
      </c>
      <c r="U1714" t="s">
        <v>4008</v>
      </c>
      <c r="V1714" t="s">
        <v>980</v>
      </c>
      <c r="W1714" t="s">
        <v>245</v>
      </c>
      <c r="X1714" t="s">
        <v>225</v>
      </c>
      <c r="Z1714">
        <v>4</v>
      </c>
      <c r="AA1714" t="s">
        <v>3921</v>
      </c>
      <c r="AB1714" t="s">
        <v>9499</v>
      </c>
      <c r="AC1714">
        <v>46148.620497685188</v>
      </c>
      <c r="AD1714">
        <v>46147</v>
      </c>
      <c r="AE1714" t="s">
        <v>3938</v>
      </c>
      <c r="AG1714" t="s">
        <v>4844</v>
      </c>
      <c r="AH1714">
        <v>6108781296</v>
      </c>
      <c r="AI1714" t="s">
        <v>9500</v>
      </c>
      <c r="AM1714" t="s">
        <v>3925</v>
      </c>
      <c r="AN1714" t="s">
        <v>3926</v>
      </c>
      <c r="AO1714" t="s">
        <v>268</v>
      </c>
      <c r="AP1714" t="s">
        <v>386</v>
      </c>
      <c r="AQ1714" t="s">
        <v>3940</v>
      </c>
      <c r="AU1714" t="s">
        <v>4422</v>
      </c>
      <c r="AV1714" t="s">
        <v>4000</v>
      </c>
      <c r="AW1714" t="s">
        <v>320</v>
      </c>
      <c r="AX1714" t="s">
        <v>319</v>
      </c>
      <c r="AY1714" t="s">
        <v>254</v>
      </c>
      <c r="AZ1714" t="s">
        <v>230</v>
      </c>
      <c r="BA1714" t="s">
        <v>395</v>
      </c>
      <c r="BB1714" t="s">
        <v>380</v>
      </c>
      <c r="BC1714" t="s">
        <v>3927</v>
      </c>
      <c r="BD1714" t="s">
        <v>3927</v>
      </c>
      <c r="BE1714" t="s">
        <v>3927</v>
      </c>
      <c r="BF1714">
        <v>9</v>
      </c>
    </row>
    <row r="1715" spans="1:58" x14ac:dyDescent="0.3">
      <c r="A1715">
        <v>2026</v>
      </c>
      <c r="B1715">
        <v>202605</v>
      </c>
      <c r="C1715">
        <v>5</v>
      </c>
      <c r="D1715" s="14">
        <v>20001621079804</v>
      </c>
      <c r="E1715" t="s">
        <v>2810</v>
      </c>
      <c r="F1715" s="2">
        <v>46144.293495370373</v>
      </c>
      <c r="G1715" s="2">
        <v>46145</v>
      </c>
      <c r="I1715" t="s">
        <v>224</v>
      </c>
      <c r="J1715" t="s">
        <v>230</v>
      </c>
      <c r="L1715" t="s">
        <v>3094</v>
      </c>
      <c r="M1715" t="s">
        <v>9501</v>
      </c>
      <c r="N1715" t="s">
        <v>938</v>
      </c>
      <c r="O1715" t="s">
        <v>331</v>
      </c>
      <c r="Q1715" t="s">
        <v>9502</v>
      </c>
      <c r="R1715" t="s">
        <v>2809</v>
      </c>
      <c r="S1715" t="s">
        <v>444</v>
      </c>
      <c r="T1715" t="s">
        <v>445</v>
      </c>
      <c r="U1715" t="s">
        <v>258</v>
      </c>
      <c r="V1715" t="s">
        <v>247</v>
      </c>
      <c r="W1715" t="s">
        <v>245</v>
      </c>
      <c r="X1715" t="s">
        <v>225</v>
      </c>
      <c r="Z1715">
        <v>3</v>
      </c>
      <c r="AA1715" t="s">
        <v>3921</v>
      </c>
      <c r="AB1715" t="s">
        <v>9503</v>
      </c>
      <c r="AC1715">
        <v>46148.623171296298</v>
      </c>
      <c r="AD1715">
        <v>46148</v>
      </c>
      <c r="AE1715" t="s">
        <v>3938</v>
      </c>
      <c r="AG1715" t="s">
        <v>359</v>
      </c>
      <c r="AH1715">
        <v>6108784281</v>
      </c>
      <c r="AI1715" t="s">
        <v>9504</v>
      </c>
      <c r="AM1715" t="s">
        <v>3925</v>
      </c>
      <c r="AN1715" t="s">
        <v>3926</v>
      </c>
      <c r="AO1715" t="s">
        <v>268</v>
      </c>
      <c r="AP1715" t="s">
        <v>386</v>
      </c>
      <c r="AQ1715" t="s">
        <v>3940</v>
      </c>
      <c r="AU1715" t="s">
        <v>4422</v>
      </c>
      <c r="AV1715" t="s">
        <v>4000</v>
      </c>
      <c r="AW1715" t="s">
        <v>320</v>
      </c>
      <c r="AX1715" t="s">
        <v>319</v>
      </c>
      <c r="AY1715" t="s">
        <v>254</v>
      </c>
      <c r="AZ1715" t="s">
        <v>230</v>
      </c>
      <c r="BA1715" t="s">
        <v>395</v>
      </c>
      <c r="BB1715" t="s">
        <v>380</v>
      </c>
      <c r="BC1715" t="s">
        <v>3927</v>
      </c>
      <c r="BD1715" t="s">
        <v>3927</v>
      </c>
      <c r="BE1715" t="s">
        <v>3927</v>
      </c>
      <c r="BF1715">
        <v>9</v>
      </c>
    </row>
    <row r="1716" spans="1:58" x14ac:dyDescent="0.3">
      <c r="A1716">
        <v>2026</v>
      </c>
      <c r="B1716">
        <v>202605</v>
      </c>
      <c r="C1716">
        <v>5</v>
      </c>
      <c r="D1716" s="14">
        <v>20001621079637</v>
      </c>
      <c r="E1716" t="s">
        <v>2810</v>
      </c>
      <c r="F1716" s="2">
        <v>46143.720405092594</v>
      </c>
      <c r="G1716" s="2">
        <v>46146</v>
      </c>
      <c r="I1716" t="s">
        <v>224</v>
      </c>
      <c r="J1716" t="s">
        <v>230</v>
      </c>
      <c r="L1716" t="s">
        <v>3607</v>
      </c>
      <c r="M1716" t="s">
        <v>309</v>
      </c>
      <c r="N1716" t="s">
        <v>297</v>
      </c>
      <c r="O1716" t="s">
        <v>283</v>
      </c>
      <c r="Q1716" t="s">
        <v>9505</v>
      </c>
      <c r="R1716" t="s">
        <v>2809</v>
      </c>
      <c r="S1716" t="s">
        <v>5599</v>
      </c>
      <c r="T1716" t="s">
        <v>5600</v>
      </c>
      <c r="U1716" t="s">
        <v>4796</v>
      </c>
      <c r="V1716" t="s">
        <v>2024</v>
      </c>
      <c r="W1716" t="s">
        <v>245</v>
      </c>
      <c r="X1716" t="s">
        <v>387</v>
      </c>
      <c r="Z1716">
        <v>4</v>
      </c>
      <c r="AA1716" t="s">
        <v>3921</v>
      </c>
      <c r="AB1716" t="s">
        <v>9506</v>
      </c>
      <c r="AC1716">
        <v>46150.849872685183</v>
      </c>
      <c r="AD1716">
        <v>46150</v>
      </c>
      <c r="AE1716" t="s">
        <v>3938</v>
      </c>
      <c r="AG1716" t="s">
        <v>2026</v>
      </c>
      <c r="AH1716">
        <v>6108779229</v>
      </c>
      <c r="AI1716" t="s">
        <v>9507</v>
      </c>
      <c r="AM1716" t="s">
        <v>3925</v>
      </c>
      <c r="AN1716" t="s">
        <v>3926</v>
      </c>
      <c r="AO1716" t="s">
        <v>268</v>
      </c>
      <c r="AP1716" t="s">
        <v>386</v>
      </c>
      <c r="AQ1716" t="s">
        <v>3940</v>
      </c>
      <c r="AU1716" t="s">
        <v>4149</v>
      </c>
      <c r="AV1716" t="s">
        <v>4000</v>
      </c>
      <c r="AW1716" t="s">
        <v>921</v>
      </c>
      <c r="AX1716" t="s">
        <v>920</v>
      </c>
      <c r="AY1716" t="s">
        <v>253</v>
      </c>
      <c r="AZ1716" t="s">
        <v>230</v>
      </c>
      <c r="BA1716" t="s">
        <v>395</v>
      </c>
      <c r="BB1716" t="s">
        <v>380</v>
      </c>
      <c r="BC1716" t="s">
        <v>3927</v>
      </c>
      <c r="BD1716" t="s">
        <v>3927</v>
      </c>
      <c r="BE1716" t="s">
        <v>3927</v>
      </c>
      <c r="BF1716">
        <v>9</v>
      </c>
    </row>
    <row r="1717" spans="1:58" x14ac:dyDescent="0.3">
      <c r="A1717">
        <v>2026</v>
      </c>
      <c r="B1717">
        <v>202605</v>
      </c>
      <c r="C1717">
        <v>5</v>
      </c>
      <c r="D1717" s="14">
        <v>20001621079471</v>
      </c>
      <c r="E1717" t="s">
        <v>2810</v>
      </c>
      <c r="F1717" s="2">
        <v>46143.643645833334</v>
      </c>
      <c r="G1717" s="2">
        <v>46144</v>
      </c>
      <c r="I1717" t="s">
        <v>224</v>
      </c>
      <c r="J1717" t="s">
        <v>230</v>
      </c>
      <c r="L1717" t="s">
        <v>9508</v>
      </c>
      <c r="M1717" t="s">
        <v>557</v>
      </c>
      <c r="N1717" t="s">
        <v>546</v>
      </c>
      <c r="O1717" t="s">
        <v>554</v>
      </c>
      <c r="Q1717" t="s">
        <v>9509</v>
      </c>
      <c r="R1717" t="s">
        <v>2809</v>
      </c>
      <c r="S1717" t="s">
        <v>9349</v>
      </c>
      <c r="T1717" t="s">
        <v>9350</v>
      </c>
      <c r="U1717" t="s">
        <v>4008</v>
      </c>
      <c r="V1717" t="s">
        <v>980</v>
      </c>
      <c r="W1717" t="s">
        <v>245</v>
      </c>
      <c r="X1717" t="s">
        <v>387</v>
      </c>
      <c r="Z1717">
        <v>4</v>
      </c>
      <c r="AA1717" t="s">
        <v>3921</v>
      </c>
      <c r="AB1717" t="s">
        <v>9510</v>
      </c>
      <c r="AC1717">
        <v>46148.620497685188</v>
      </c>
      <c r="AD1717">
        <v>46148</v>
      </c>
      <c r="AE1717" t="s">
        <v>3938</v>
      </c>
      <c r="AG1717" t="s">
        <v>4870</v>
      </c>
      <c r="AH1717">
        <v>6108778309</v>
      </c>
      <c r="AI1717" t="s">
        <v>9511</v>
      </c>
      <c r="AM1717" t="s">
        <v>3925</v>
      </c>
      <c r="AN1717" t="s">
        <v>3926</v>
      </c>
      <c r="AO1717" t="s">
        <v>268</v>
      </c>
      <c r="AP1717" t="s">
        <v>693</v>
      </c>
      <c r="AQ1717" t="s">
        <v>3940</v>
      </c>
      <c r="AU1717" t="s">
        <v>4422</v>
      </c>
      <c r="AV1717" t="s">
        <v>4000</v>
      </c>
      <c r="AW1717" t="s">
        <v>389</v>
      </c>
      <c r="AX1717" t="s">
        <v>388</v>
      </c>
      <c r="AY1717" t="s">
        <v>253</v>
      </c>
      <c r="AZ1717" t="s">
        <v>230</v>
      </c>
      <c r="BA1717" t="s">
        <v>395</v>
      </c>
      <c r="BB1717" t="s">
        <v>380</v>
      </c>
      <c r="BC1717" t="s">
        <v>3927</v>
      </c>
      <c r="BD1717" t="s">
        <v>3927</v>
      </c>
      <c r="BE1717" t="s">
        <v>3927</v>
      </c>
      <c r="BF1717">
        <v>9</v>
      </c>
    </row>
    <row r="1718" spans="1:58" x14ac:dyDescent="0.3">
      <c r="A1718">
        <v>2026</v>
      </c>
      <c r="B1718">
        <v>202605</v>
      </c>
      <c r="C1718">
        <v>5</v>
      </c>
      <c r="D1718" s="14">
        <v>20001621079018</v>
      </c>
      <c r="E1718" t="s">
        <v>2810</v>
      </c>
      <c r="F1718" s="2">
        <v>46143.465162037035</v>
      </c>
      <c r="G1718" s="2">
        <v>46145</v>
      </c>
      <c r="I1718" t="s">
        <v>224</v>
      </c>
      <c r="J1718" t="s">
        <v>230</v>
      </c>
      <c r="L1718" t="s">
        <v>3331</v>
      </c>
      <c r="M1718" t="s">
        <v>309</v>
      </c>
      <c r="N1718" t="s">
        <v>297</v>
      </c>
      <c r="O1718" t="s">
        <v>283</v>
      </c>
      <c r="Q1718" t="s">
        <v>9512</v>
      </c>
      <c r="R1718" t="s">
        <v>2809</v>
      </c>
      <c r="S1718" t="s">
        <v>302</v>
      </c>
      <c r="T1718" t="s">
        <v>303</v>
      </c>
      <c r="U1718" t="s">
        <v>258</v>
      </c>
      <c r="V1718" t="s">
        <v>247</v>
      </c>
      <c r="W1718" t="s">
        <v>245</v>
      </c>
      <c r="X1718" t="s">
        <v>225</v>
      </c>
      <c r="Z1718">
        <v>3</v>
      </c>
      <c r="AA1718" t="s">
        <v>3921</v>
      </c>
      <c r="AB1718" t="s">
        <v>9513</v>
      </c>
      <c r="AC1718">
        <v>46148.623171296298</v>
      </c>
      <c r="AD1718">
        <v>46148</v>
      </c>
      <c r="AE1718" t="s">
        <v>3938</v>
      </c>
      <c r="AG1718" t="s">
        <v>248</v>
      </c>
      <c r="AH1718">
        <v>6108771377</v>
      </c>
      <c r="AI1718" t="s">
        <v>9514</v>
      </c>
      <c r="AM1718" t="s">
        <v>3925</v>
      </c>
      <c r="AN1718" t="s">
        <v>3926</v>
      </c>
      <c r="AO1718" t="s">
        <v>268</v>
      </c>
      <c r="AP1718" t="s">
        <v>304</v>
      </c>
      <c r="AQ1718" t="s">
        <v>3940</v>
      </c>
      <c r="AU1718" t="s">
        <v>4422</v>
      </c>
      <c r="AV1718" t="s">
        <v>4000</v>
      </c>
      <c r="AW1718" t="s">
        <v>320</v>
      </c>
      <c r="AX1718" t="s">
        <v>319</v>
      </c>
      <c r="AY1718" t="s">
        <v>254</v>
      </c>
      <c r="AZ1718" t="s">
        <v>230</v>
      </c>
      <c r="BA1718" t="s">
        <v>395</v>
      </c>
      <c r="BB1718" t="s">
        <v>380</v>
      </c>
      <c r="BC1718" t="s">
        <v>3927</v>
      </c>
      <c r="BD1718" t="s">
        <v>3927</v>
      </c>
      <c r="BE1718" t="s">
        <v>3927</v>
      </c>
      <c r="BF1718">
        <v>9</v>
      </c>
    </row>
    <row r="1719" spans="1:58" x14ac:dyDescent="0.3">
      <c r="A1719">
        <v>2026</v>
      </c>
      <c r="B1719">
        <v>202605</v>
      </c>
      <c r="C1719">
        <v>5</v>
      </c>
      <c r="D1719" s="14">
        <v>20001621078964</v>
      </c>
      <c r="E1719" t="s">
        <v>2810</v>
      </c>
      <c r="F1719" s="2">
        <v>46143.443483796298</v>
      </c>
      <c r="G1719" s="2">
        <v>46146</v>
      </c>
      <c r="I1719" t="s">
        <v>224</v>
      </c>
      <c r="J1719" t="s">
        <v>230</v>
      </c>
      <c r="L1719" t="s">
        <v>818</v>
      </c>
      <c r="M1719" t="s">
        <v>309</v>
      </c>
      <c r="N1719" t="s">
        <v>297</v>
      </c>
      <c r="O1719" t="s">
        <v>283</v>
      </c>
      <c r="Q1719" t="s">
        <v>9515</v>
      </c>
      <c r="R1719" t="s">
        <v>2809</v>
      </c>
      <c r="S1719" t="s">
        <v>758</v>
      </c>
      <c r="T1719" t="s">
        <v>759</v>
      </c>
      <c r="U1719" t="s">
        <v>258</v>
      </c>
      <c r="V1719" t="s">
        <v>247</v>
      </c>
      <c r="W1719" t="s">
        <v>245</v>
      </c>
      <c r="X1719" t="s">
        <v>225</v>
      </c>
      <c r="Z1719">
        <v>2</v>
      </c>
      <c r="AA1719" t="s">
        <v>3921</v>
      </c>
      <c r="AB1719" t="s">
        <v>9516</v>
      </c>
      <c r="AC1719">
        <v>46148.623171296298</v>
      </c>
      <c r="AD1719">
        <v>46148</v>
      </c>
      <c r="AE1719" t="s">
        <v>3938</v>
      </c>
      <c r="AG1719" t="s">
        <v>359</v>
      </c>
      <c r="AH1719">
        <v>6108784217</v>
      </c>
      <c r="AI1719" t="s">
        <v>9517</v>
      </c>
      <c r="AM1719" t="s">
        <v>3925</v>
      </c>
      <c r="AN1719" t="s">
        <v>3926</v>
      </c>
      <c r="AO1719" t="s">
        <v>268</v>
      </c>
      <c r="AP1719" t="s">
        <v>386</v>
      </c>
      <c r="AQ1719" t="s">
        <v>3940</v>
      </c>
      <c r="AU1719" t="s">
        <v>4422</v>
      </c>
      <c r="AV1719" t="s">
        <v>4000</v>
      </c>
      <c r="AW1719" t="s">
        <v>320</v>
      </c>
      <c r="AX1719" t="s">
        <v>319</v>
      </c>
      <c r="AY1719" t="s">
        <v>254</v>
      </c>
      <c r="AZ1719" t="s">
        <v>230</v>
      </c>
      <c r="BA1719" t="s">
        <v>395</v>
      </c>
      <c r="BB1719" t="s">
        <v>380</v>
      </c>
      <c r="BC1719" t="s">
        <v>3927</v>
      </c>
      <c r="BD1719" t="s">
        <v>3927</v>
      </c>
      <c r="BE1719" t="s">
        <v>3927</v>
      </c>
      <c r="BF1719">
        <v>9</v>
      </c>
    </row>
    <row r="1720" spans="1:58" x14ac:dyDescent="0.3">
      <c r="A1720">
        <v>2026</v>
      </c>
      <c r="B1720">
        <v>202605</v>
      </c>
      <c r="C1720">
        <v>5</v>
      </c>
      <c r="D1720" s="14">
        <v>20001621077823</v>
      </c>
      <c r="E1720" t="s">
        <v>2810</v>
      </c>
      <c r="F1720" s="2">
        <v>46144.318506944444</v>
      </c>
      <c r="G1720" s="2">
        <v>46145</v>
      </c>
      <c r="I1720" t="s">
        <v>224</v>
      </c>
      <c r="J1720" t="s">
        <v>230</v>
      </c>
      <c r="L1720" t="s">
        <v>3219</v>
      </c>
      <c r="M1720" t="s">
        <v>5855</v>
      </c>
      <c r="N1720" t="s">
        <v>2294</v>
      </c>
      <c r="O1720" t="s">
        <v>554</v>
      </c>
      <c r="Q1720" t="s">
        <v>9518</v>
      </c>
      <c r="R1720" t="s">
        <v>2809</v>
      </c>
      <c r="S1720" t="s">
        <v>444</v>
      </c>
      <c r="T1720" t="s">
        <v>445</v>
      </c>
      <c r="U1720" t="s">
        <v>258</v>
      </c>
      <c r="V1720" t="s">
        <v>247</v>
      </c>
      <c r="W1720" t="s">
        <v>245</v>
      </c>
      <c r="X1720" t="s">
        <v>225</v>
      </c>
      <c r="Z1720">
        <v>3</v>
      </c>
      <c r="AA1720" t="s">
        <v>3921</v>
      </c>
      <c r="AB1720" t="s">
        <v>9519</v>
      </c>
      <c r="AC1720">
        <v>46148.623171296298</v>
      </c>
      <c r="AD1720">
        <v>46148</v>
      </c>
      <c r="AE1720" t="s">
        <v>3938</v>
      </c>
      <c r="AG1720" t="s">
        <v>359</v>
      </c>
      <c r="AH1720">
        <v>6107408141</v>
      </c>
      <c r="AI1720" t="s">
        <v>9520</v>
      </c>
      <c r="AM1720" t="s">
        <v>3925</v>
      </c>
      <c r="AN1720" t="s">
        <v>3926</v>
      </c>
      <c r="AO1720" t="s">
        <v>268</v>
      </c>
      <c r="AP1720" t="s">
        <v>386</v>
      </c>
      <c r="AQ1720" t="s">
        <v>3940</v>
      </c>
      <c r="AU1720" t="s">
        <v>4422</v>
      </c>
      <c r="AV1720" t="s">
        <v>4000</v>
      </c>
      <c r="AW1720" t="s">
        <v>227</v>
      </c>
      <c r="AX1720" t="s">
        <v>226</v>
      </c>
      <c r="AY1720" t="s">
        <v>254</v>
      </c>
      <c r="AZ1720" t="s">
        <v>230</v>
      </c>
      <c r="BA1720" t="s">
        <v>273</v>
      </c>
      <c r="BB1720" t="s">
        <v>380</v>
      </c>
      <c r="BC1720" t="s">
        <v>3927</v>
      </c>
      <c r="BD1720" t="s">
        <v>3927</v>
      </c>
      <c r="BE1720" t="s">
        <v>3927</v>
      </c>
      <c r="BF1720">
        <v>16</v>
      </c>
    </row>
    <row r="1721" spans="1:58" x14ac:dyDescent="0.3">
      <c r="A1721">
        <v>2026</v>
      </c>
      <c r="B1721">
        <v>202605</v>
      </c>
      <c r="C1721">
        <v>5</v>
      </c>
      <c r="D1721" s="14">
        <v>20001621077644</v>
      </c>
      <c r="E1721" t="s">
        <v>2810</v>
      </c>
      <c r="F1721" s="2">
        <v>46143.721562500003</v>
      </c>
      <c r="G1721" s="2">
        <v>46144</v>
      </c>
      <c r="I1721" t="s">
        <v>224</v>
      </c>
      <c r="J1721" t="s">
        <v>230</v>
      </c>
      <c r="L1721" t="s">
        <v>3353</v>
      </c>
      <c r="M1721" t="s">
        <v>309</v>
      </c>
      <c r="N1721" t="s">
        <v>297</v>
      </c>
      <c r="O1721" t="s">
        <v>283</v>
      </c>
      <c r="Q1721" t="s">
        <v>9521</v>
      </c>
      <c r="R1721" t="s">
        <v>2809</v>
      </c>
      <c r="S1721" t="s">
        <v>7732</v>
      </c>
      <c r="T1721" t="s">
        <v>7733</v>
      </c>
      <c r="U1721" t="s">
        <v>4796</v>
      </c>
      <c r="V1721" t="s">
        <v>2024</v>
      </c>
      <c r="W1721" t="s">
        <v>245</v>
      </c>
      <c r="X1721" t="s">
        <v>225</v>
      </c>
      <c r="Z1721">
        <v>4</v>
      </c>
      <c r="AA1721" t="s">
        <v>3921</v>
      </c>
      <c r="AB1721" t="s">
        <v>9522</v>
      </c>
      <c r="AC1721">
        <v>46149.68959490741</v>
      </c>
      <c r="AD1721">
        <v>46148</v>
      </c>
      <c r="AE1721" t="s">
        <v>3938</v>
      </c>
      <c r="AG1721" t="s">
        <v>2026</v>
      </c>
      <c r="AH1721">
        <v>6108774433</v>
      </c>
      <c r="AI1721" t="s">
        <v>9523</v>
      </c>
      <c r="AM1721" t="s">
        <v>3925</v>
      </c>
      <c r="AN1721" t="s">
        <v>3926</v>
      </c>
      <c r="AO1721" t="s">
        <v>268</v>
      </c>
      <c r="AP1721" t="s">
        <v>386</v>
      </c>
      <c r="AQ1721" t="s">
        <v>3940</v>
      </c>
      <c r="AU1721" t="s">
        <v>4282</v>
      </c>
      <c r="AV1721" t="s">
        <v>4000</v>
      </c>
      <c r="AW1721" t="s">
        <v>227</v>
      </c>
      <c r="AX1721" t="s">
        <v>226</v>
      </c>
      <c r="AY1721" t="s">
        <v>254</v>
      </c>
      <c r="AZ1721" t="s">
        <v>230</v>
      </c>
      <c r="BA1721" t="s">
        <v>395</v>
      </c>
      <c r="BB1721" t="s">
        <v>380</v>
      </c>
      <c r="BC1721" t="s">
        <v>3927</v>
      </c>
      <c r="BD1721" t="s">
        <v>3927</v>
      </c>
      <c r="BE1721" t="s">
        <v>3927</v>
      </c>
      <c r="BF1721">
        <v>9</v>
      </c>
    </row>
    <row r="1722" spans="1:58" x14ac:dyDescent="0.3">
      <c r="A1722">
        <v>2026</v>
      </c>
      <c r="B1722">
        <v>202605</v>
      </c>
      <c r="C1722">
        <v>5</v>
      </c>
      <c r="D1722" s="14">
        <v>20001621075767</v>
      </c>
      <c r="E1722" t="s">
        <v>2810</v>
      </c>
      <c r="F1722" s="2">
        <v>46143.838819444441</v>
      </c>
      <c r="G1722" s="2">
        <v>46144</v>
      </c>
      <c r="I1722" t="s">
        <v>224</v>
      </c>
      <c r="J1722" t="s">
        <v>230</v>
      </c>
      <c r="L1722" t="s">
        <v>2920</v>
      </c>
      <c r="M1722" t="s">
        <v>334</v>
      </c>
      <c r="N1722" t="s">
        <v>322</v>
      </c>
      <c r="O1722" t="s">
        <v>331</v>
      </c>
      <c r="Q1722" t="s">
        <v>9524</v>
      </c>
      <c r="R1722" t="s">
        <v>2809</v>
      </c>
      <c r="S1722" t="s">
        <v>5673</v>
      </c>
      <c r="T1722" t="s">
        <v>5674</v>
      </c>
      <c r="U1722" t="s">
        <v>4796</v>
      </c>
      <c r="V1722" t="s">
        <v>2024</v>
      </c>
      <c r="W1722" t="s">
        <v>245</v>
      </c>
      <c r="X1722" t="s">
        <v>225</v>
      </c>
      <c r="Z1722">
        <v>4</v>
      </c>
      <c r="AA1722" t="s">
        <v>3921</v>
      </c>
      <c r="AB1722" t="s">
        <v>9525</v>
      </c>
      <c r="AC1722">
        <v>46149.68959490741</v>
      </c>
      <c r="AD1722">
        <v>46148</v>
      </c>
      <c r="AE1722" t="s">
        <v>3938</v>
      </c>
      <c r="AG1722" t="s">
        <v>2026</v>
      </c>
      <c r="AH1722">
        <v>6107317981</v>
      </c>
      <c r="AI1722" t="s">
        <v>9526</v>
      </c>
      <c r="AM1722" t="s">
        <v>3925</v>
      </c>
      <c r="AN1722" t="s">
        <v>3926</v>
      </c>
      <c r="AO1722" t="s">
        <v>268</v>
      </c>
      <c r="AP1722" t="s">
        <v>330</v>
      </c>
      <c r="AQ1722" t="s">
        <v>3940</v>
      </c>
      <c r="AU1722" t="s">
        <v>4282</v>
      </c>
      <c r="AV1722" t="s">
        <v>4000</v>
      </c>
      <c r="AW1722" t="s">
        <v>227</v>
      </c>
      <c r="AX1722" t="s">
        <v>226</v>
      </c>
      <c r="AY1722" t="s">
        <v>254</v>
      </c>
      <c r="AZ1722" t="s">
        <v>230</v>
      </c>
      <c r="BA1722" t="s">
        <v>273</v>
      </c>
      <c r="BB1722" t="s">
        <v>380</v>
      </c>
      <c r="BC1722" t="s">
        <v>3927</v>
      </c>
      <c r="BD1722" t="s">
        <v>3927</v>
      </c>
      <c r="BE1722" t="s">
        <v>3927</v>
      </c>
      <c r="BF1722">
        <v>1</v>
      </c>
    </row>
    <row r="1723" spans="1:58" x14ac:dyDescent="0.3">
      <c r="A1723">
        <v>2026</v>
      </c>
      <c r="B1723">
        <v>202605</v>
      </c>
      <c r="C1723">
        <v>5</v>
      </c>
      <c r="D1723" s="14">
        <v>20001621075756</v>
      </c>
      <c r="E1723" t="s">
        <v>2810</v>
      </c>
      <c r="F1723" s="2">
        <v>46143.81454861111</v>
      </c>
      <c r="G1723" s="2">
        <v>46144</v>
      </c>
      <c r="I1723" t="s">
        <v>224</v>
      </c>
      <c r="J1723" t="s">
        <v>230</v>
      </c>
      <c r="L1723" t="s">
        <v>9527</v>
      </c>
      <c r="M1723" t="s">
        <v>309</v>
      </c>
      <c r="N1723" t="s">
        <v>297</v>
      </c>
      <c r="O1723" t="s">
        <v>283</v>
      </c>
      <c r="Q1723" t="s">
        <v>9528</v>
      </c>
      <c r="R1723" t="s">
        <v>2809</v>
      </c>
      <c r="S1723" t="s">
        <v>5673</v>
      </c>
      <c r="T1723" t="s">
        <v>5674</v>
      </c>
      <c r="U1723" t="s">
        <v>4796</v>
      </c>
      <c r="V1723" t="s">
        <v>2024</v>
      </c>
      <c r="W1723" t="s">
        <v>245</v>
      </c>
      <c r="X1723" t="s">
        <v>387</v>
      </c>
      <c r="Z1723">
        <v>4</v>
      </c>
      <c r="AA1723" t="s">
        <v>3921</v>
      </c>
      <c r="AB1723" t="s">
        <v>9529</v>
      </c>
      <c r="AC1723">
        <v>46149.68959490741</v>
      </c>
      <c r="AD1723">
        <v>46148</v>
      </c>
      <c r="AE1723" t="s">
        <v>3938</v>
      </c>
      <c r="AG1723" t="s">
        <v>2026</v>
      </c>
      <c r="AH1723">
        <v>6063551738</v>
      </c>
      <c r="AI1723" t="s">
        <v>9530</v>
      </c>
      <c r="AM1723" t="s">
        <v>3925</v>
      </c>
      <c r="AN1723" t="s">
        <v>3926</v>
      </c>
      <c r="AO1723" t="s">
        <v>268</v>
      </c>
      <c r="AP1723" t="s">
        <v>386</v>
      </c>
      <c r="AQ1723" t="s">
        <v>3940</v>
      </c>
      <c r="AU1723" t="s">
        <v>4282</v>
      </c>
      <c r="AV1723" t="s">
        <v>4000</v>
      </c>
      <c r="AW1723" t="s">
        <v>447</v>
      </c>
      <c r="AX1723" t="s">
        <v>446</v>
      </c>
      <c r="AY1723" t="s">
        <v>253</v>
      </c>
      <c r="AZ1723" t="s">
        <v>230</v>
      </c>
      <c r="BA1723" t="s">
        <v>273</v>
      </c>
      <c r="BB1723" t="s">
        <v>380</v>
      </c>
      <c r="BC1723" t="s">
        <v>3927</v>
      </c>
      <c r="BD1723" t="s">
        <v>3927</v>
      </c>
      <c r="BE1723" t="s">
        <v>3927</v>
      </c>
      <c r="BF1723">
        <v>26</v>
      </c>
    </row>
    <row r="1724" spans="1:58" x14ac:dyDescent="0.3">
      <c r="A1724">
        <v>2026</v>
      </c>
      <c r="B1724">
        <v>202605</v>
      </c>
      <c r="C1724">
        <v>5</v>
      </c>
      <c r="D1724" s="14">
        <v>20001621075747</v>
      </c>
      <c r="E1724" t="s">
        <v>2810</v>
      </c>
      <c r="F1724" s="2">
        <v>46143.794062499997</v>
      </c>
      <c r="G1724" s="2">
        <v>46144</v>
      </c>
      <c r="I1724" t="s">
        <v>224</v>
      </c>
      <c r="J1724" t="s">
        <v>230</v>
      </c>
      <c r="L1724" t="s">
        <v>3232</v>
      </c>
      <c r="M1724" t="s">
        <v>261</v>
      </c>
      <c r="N1724" t="s">
        <v>237</v>
      </c>
      <c r="O1724" t="s">
        <v>257</v>
      </c>
      <c r="Q1724" t="s">
        <v>9531</v>
      </c>
      <c r="R1724" t="s">
        <v>2809</v>
      </c>
      <c r="S1724" t="s">
        <v>6865</v>
      </c>
      <c r="T1724" t="s">
        <v>6866</v>
      </c>
      <c r="U1724" t="s">
        <v>4796</v>
      </c>
      <c r="V1724" t="s">
        <v>2024</v>
      </c>
      <c r="W1724" t="s">
        <v>245</v>
      </c>
      <c r="X1724" t="s">
        <v>387</v>
      </c>
      <c r="Z1724">
        <v>4</v>
      </c>
      <c r="AA1724" t="s">
        <v>3921</v>
      </c>
      <c r="AB1724" t="s">
        <v>9532</v>
      </c>
      <c r="AC1724">
        <v>46149.68959490741</v>
      </c>
      <c r="AD1724">
        <v>46148</v>
      </c>
      <c r="AE1724" t="s">
        <v>3938</v>
      </c>
      <c r="AG1724" t="s">
        <v>2026</v>
      </c>
      <c r="AH1724">
        <v>6108777314</v>
      </c>
      <c r="AI1724" t="s">
        <v>9533</v>
      </c>
      <c r="AM1724" t="s">
        <v>3925</v>
      </c>
      <c r="AN1724" t="s">
        <v>3926</v>
      </c>
      <c r="AO1724" t="s">
        <v>268</v>
      </c>
      <c r="AP1724" t="s">
        <v>386</v>
      </c>
      <c r="AQ1724" t="s">
        <v>3940</v>
      </c>
      <c r="AU1724" t="s">
        <v>4282</v>
      </c>
      <c r="AV1724" t="s">
        <v>4000</v>
      </c>
      <c r="AW1724" t="s">
        <v>622</v>
      </c>
      <c r="AX1724" t="s">
        <v>621</v>
      </c>
      <c r="AY1724" t="s">
        <v>253</v>
      </c>
      <c r="AZ1724" t="s">
        <v>230</v>
      </c>
      <c r="BA1724" t="s">
        <v>395</v>
      </c>
      <c r="BB1724" t="s">
        <v>380</v>
      </c>
      <c r="BC1724" t="s">
        <v>3927</v>
      </c>
      <c r="BD1724" t="s">
        <v>3927</v>
      </c>
      <c r="BE1724" t="s">
        <v>3927</v>
      </c>
      <c r="BF1724">
        <v>9</v>
      </c>
    </row>
    <row r="1725" spans="1:58" x14ac:dyDescent="0.3">
      <c r="A1725">
        <v>2026</v>
      </c>
      <c r="B1725">
        <v>202605</v>
      </c>
      <c r="C1725">
        <v>5</v>
      </c>
      <c r="D1725" s="14">
        <v>20001621075327</v>
      </c>
      <c r="E1725" t="s">
        <v>2810</v>
      </c>
      <c r="F1725" s="2">
        <v>46143.570787037039</v>
      </c>
      <c r="G1725" s="2">
        <v>46146</v>
      </c>
      <c r="I1725" t="s">
        <v>224</v>
      </c>
      <c r="J1725" t="s">
        <v>230</v>
      </c>
      <c r="L1725" t="s">
        <v>3010</v>
      </c>
      <c r="M1725" t="s">
        <v>902</v>
      </c>
      <c r="N1725" t="s">
        <v>752</v>
      </c>
      <c r="O1725" t="s">
        <v>623</v>
      </c>
      <c r="Q1725" t="s">
        <v>9534</v>
      </c>
      <c r="R1725" t="s">
        <v>2809</v>
      </c>
      <c r="S1725" t="s">
        <v>4825</v>
      </c>
      <c r="T1725" t="s">
        <v>4826</v>
      </c>
      <c r="U1725" t="s">
        <v>3034</v>
      </c>
      <c r="V1725" t="s">
        <v>3994</v>
      </c>
      <c r="W1725" t="s">
        <v>245</v>
      </c>
      <c r="X1725" t="s">
        <v>225</v>
      </c>
      <c r="Z1725">
        <v>1</v>
      </c>
      <c r="AA1725" t="s">
        <v>3921</v>
      </c>
      <c r="AB1725" t="s">
        <v>9535</v>
      </c>
      <c r="AC1725">
        <v>46147.629444444443</v>
      </c>
      <c r="AD1725">
        <v>46147</v>
      </c>
      <c r="AE1725" t="s">
        <v>3938</v>
      </c>
      <c r="AG1725" t="s">
        <v>4828</v>
      </c>
      <c r="AH1725">
        <v>6006493140</v>
      </c>
      <c r="AI1725" t="s">
        <v>9536</v>
      </c>
      <c r="AM1725" t="s">
        <v>3925</v>
      </c>
      <c r="AN1725" t="s">
        <v>3926</v>
      </c>
      <c r="AO1725" t="s">
        <v>268</v>
      </c>
      <c r="AP1725" t="s">
        <v>249</v>
      </c>
      <c r="AQ1725" t="s">
        <v>3940</v>
      </c>
      <c r="AU1725" t="s">
        <v>8103</v>
      </c>
      <c r="AV1725" t="s">
        <v>4000</v>
      </c>
      <c r="AW1725" t="s">
        <v>227</v>
      </c>
      <c r="AX1725" t="s">
        <v>226</v>
      </c>
      <c r="AY1725" t="s">
        <v>254</v>
      </c>
      <c r="AZ1725" t="s">
        <v>230</v>
      </c>
      <c r="BA1725" t="s">
        <v>273</v>
      </c>
      <c r="BB1725" t="s">
        <v>380</v>
      </c>
      <c r="BC1725" t="s">
        <v>3927</v>
      </c>
      <c r="BD1725" t="s">
        <v>3927</v>
      </c>
      <c r="BE1725" t="s">
        <v>3927</v>
      </c>
      <c r="BF1725">
        <v>23</v>
      </c>
    </row>
    <row r="1726" spans="1:58" x14ac:dyDescent="0.3">
      <c r="A1726">
        <v>2026</v>
      </c>
      <c r="B1726">
        <v>202605</v>
      </c>
      <c r="C1726">
        <v>5</v>
      </c>
      <c r="D1726" s="14">
        <v>20001621075050</v>
      </c>
      <c r="E1726" t="s">
        <v>2810</v>
      </c>
      <c r="F1726" s="2">
        <v>46143.468738425923</v>
      </c>
      <c r="G1726" s="2">
        <v>46149</v>
      </c>
      <c r="I1726" t="s">
        <v>224</v>
      </c>
      <c r="J1726" t="s">
        <v>230</v>
      </c>
      <c r="L1726" t="s">
        <v>1361</v>
      </c>
      <c r="M1726" t="s">
        <v>1366</v>
      </c>
      <c r="N1726" t="s">
        <v>1359</v>
      </c>
      <c r="O1726" t="s">
        <v>554</v>
      </c>
      <c r="Q1726" t="s">
        <v>9537</v>
      </c>
      <c r="R1726" t="s">
        <v>2809</v>
      </c>
      <c r="S1726" t="s">
        <v>463</v>
      </c>
      <c r="T1726" t="s">
        <v>464</v>
      </c>
      <c r="U1726" t="s">
        <v>258</v>
      </c>
      <c r="V1726" t="s">
        <v>247</v>
      </c>
      <c r="W1726" t="s">
        <v>245</v>
      </c>
      <c r="X1726" t="s">
        <v>387</v>
      </c>
      <c r="Z1726">
        <v>1</v>
      </c>
      <c r="AA1726" t="s">
        <v>3921</v>
      </c>
      <c r="AB1726" t="s">
        <v>9538</v>
      </c>
      <c r="AC1726">
        <v>46150.616296296299</v>
      </c>
      <c r="AD1726">
        <v>46150</v>
      </c>
      <c r="AE1726" t="s">
        <v>3938</v>
      </c>
      <c r="AG1726" t="s">
        <v>410</v>
      </c>
      <c r="AH1726">
        <v>6108770400</v>
      </c>
      <c r="AI1726" t="s">
        <v>9539</v>
      </c>
      <c r="AM1726" t="s">
        <v>3925</v>
      </c>
      <c r="AN1726" t="s">
        <v>3926</v>
      </c>
      <c r="AO1726" t="s">
        <v>268</v>
      </c>
      <c r="AP1726" t="s">
        <v>330</v>
      </c>
      <c r="AQ1726" t="s">
        <v>3940</v>
      </c>
      <c r="AU1726" t="s">
        <v>4149</v>
      </c>
      <c r="AV1726" t="s">
        <v>4000</v>
      </c>
      <c r="AW1726" t="s">
        <v>389</v>
      </c>
      <c r="AX1726" t="s">
        <v>388</v>
      </c>
      <c r="AY1726" t="s">
        <v>253</v>
      </c>
      <c r="AZ1726" t="s">
        <v>230</v>
      </c>
      <c r="BA1726" t="s">
        <v>395</v>
      </c>
      <c r="BB1726" t="s">
        <v>380</v>
      </c>
      <c r="BC1726" t="s">
        <v>3927</v>
      </c>
      <c r="BD1726" t="s">
        <v>3927</v>
      </c>
      <c r="BE1726" t="s">
        <v>3927</v>
      </c>
      <c r="BF1726">
        <v>9</v>
      </c>
    </row>
    <row r="1727" spans="1:58" x14ac:dyDescent="0.3">
      <c r="A1727">
        <v>2026</v>
      </c>
      <c r="B1727">
        <v>202605</v>
      </c>
      <c r="C1727">
        <v>5</v>
      </c>
      <c r="D1727" s="14">
        <v>20001621072538</v>
      </c>
      <c r="E1727" t="s">
        <v>2810</v>
      </c>
      <c r="F1727" s="2">
        <v>46143.652754629627</v>
      </c>
      <c r="G1727" s="2">
        <v>46145</v>
      </c>
      <c r="I1727" t="s">
        <v>224</v>
      </c>
      <c r="J1727" t="s">
        <v>230</v>
      </c>
      <c r="L1727" t="s">
        <v>9540</v>
      </c>
      <c r="M1727" t="s">
        <v>309</v>
      </c>
      <c r="N1727" t="s">
        <v>297</v>
      </c>
      <c r="O1727" t="s">
        <v>283</v>
      </c>
      <c r="Q1727" t="s">
        <v>9541</v>
      </c>
      <c r="R1727" t="s">
        <v>2809</v>
      </c>
      <c r="S1727" t="s">
        <v>4825</v>
      </c>
      <c r="T1727" t="s">
        <v>4826</v>
      </c>
      <c r="U1727" t="s">
        <v>3034</v>
      </c>
      <c r="V1727" t="s">
        <v>3994</v>
      </c>
      <c r="W1727" t="s">
        <v>245</v>
      </c>
      <c r="X1727" t="s">
        <v>225</v>
      </c>
      <c r="Z1727">
        <v>1</v>
      </c>
      <c r="AA1727" t="s">
        <v>3921</v>
      </c>
      <c r="AB1727" t="s">
        <v>9542</v>
      </c>
      <c r="AC1727">
        <v>46146.750706018516</v>
      </c>
      <c r="AD1727">
        <v>46146</v>
      </c>
      <c r="AE1727" t="s">
        <v>3938</v>
      </c>
      <c r="AG1727" t="s">
        <v>4828</v>
      </c>
      <c r="AH1727">
        <v>6108783245</v>
      </c>
      <c r="AI1727" t="s">
        <v>9543</v>
      </c>
      <c r="AM1727" t="s">
        <v>3925</v>
      </c>
      <c r="AN1727" t="s">
        <v>3926</v>
      </c>
      <c r="AO1727" t="s">
        <v>268</v>
      </c>
      <c r="AP1727" t="s">
        <v>386</v>
      </c>
      <c r="AQ1727" t="s">
        <v>3940</v>
      </c>
      <c r="AU1727" t="s">
        <v>8625</v>
      </c>
      <c r="AV1727" t="s">
        <v>4000</v>
      </c>
      <c r="AW1727" t="s">
        <v>227</v>
      </c>
      <c r="AX1727" t="s">
        <v>226</v>
      </c>
      <c r="AY1727" t="s">
        <v>254</v>
      </c>
      <c r="AZ1727" t="s">
        <v>230</v>
      </c>
      <c r="BA1727" t="s">
        <v>395</v>
      </c>
      <c r="BB1727" t="s">
        <v>380</v>
      </c>
      <c r="BC1727" t="s">
        <v>3927</v>
      </c>
      <c r="BD1727" t="s">
        <v>3927</v>
      </c>
      <c r="BE1727" t="s">
        <v>3927</v>
      </c>
      <c r="BF1727">
        <v>9</v>
      </c>
    </row>
    <row r="1728" spans="1:58" x14ac:dyDescent="0.3">
      <c r="A1728">
        <v>2026</v>
      </c>
      <c r="B1728">
        <v>202605</v>
      </c>
      <c r="C1728">
        <v>5</v>
      </c>
      <c r="D1728" s="14">
        <v>20001621065779</v>
      </c>
      <c r="E1728" t="s">
        <v>2810</v>
      </c>
      <c r="F1728" s="2">
        <v>46143.774270833332</v>
      </c>
      <c r="G1728" s="2">
        <v>46144</v>
      </c>
      <c r="I1728" t="s">
        <v>224</v>
      </c>
      <c r="J1728" t="s">
        <v>230</v>
      </c>
      <c r="L1728" t="s">
        <v>9544</v>
      </c>
      <c r="M1728" t="s">
        <v>1713</v>
      </c>
      <c r="N1728" t="s">
        <v>546</v>
      </c>
      <c r="O1728" t="s">
        <v>554</v>
      </c>
      <c r="Q1728" t="s">
        <v>9545</v>
      </c>
      <c r="R1728" t="s">
        <v>2809</v>
      </c>
      <c r="S1728" t="s">
        <v>6966</v>
      </c>
      <c r="T1728" t="s">
        <v>6967</v>
      </c>
      <c r="U1728" t="s">
        <v>4796</v>
      </c>
      <c r="V1728" t="s">
        <v>2024</v>
      </c>
      <c r="W1728" t="s">
        <v>245</v>
      </c>
      <c r="X1728" t="s">
        <v>225</v>
      </c>
      <c r="Z1728">
        <v>4</v>
      </c>
      <c r="AA1728" t="s">
        <v>3921</v>
      </c>
      <c r="AB1728" t="s">
        <v>9546</v>
      </c>
      <c r="AC1728">
        <v>46149.68959490741</v>
      </c>
      <c r="AD1728">
        <v>46148</v>
      </c>
      <c r="AE1728" t="s">
        <v>3938</v>
      </c>
      <c r="AG1728" t="s">
        <v>2026</v>
      </c>
      <c r="AH1728">
        <v>6108779236</v>
      </c>
      <c r="AI1728" t="s">
        <v>9547</v>
      </c>
      <c r="AM1728" t="s">
        <v>3925</v>
      </c>
      <c r="AN1728" t="s">
        <v>3926</v>
      </c>
      <c r="AO1728" t="s">
        <v>268</v>
      </c>
      <c r="AP1728" t="s">
        <v>304</v>
      </c>
      <c r="AQ1728" t="s">
        <v>3940</v>
      </c>
      <c r="AU1728" t="s">
        <v>4282</v>
      </c>
      <c r="AV1728" t="s">
        <v>4000</v>
      </c>
      <c r="AW1728" t="s">
        <v>320</v>
      </c>
      <c r="AX1728" t="s">
        <v>319</v>
      </c>
      <c r="AY1728" t="s">
        <v>254</v>
      </c>
      <c r="AZ1728" t="s">
        <v>230</v>
      </c>
      <c r="BA1728" t="s">
        <v>395</v>
      </c>
      <c r="BB1728" t="s">
        <v>380</v>
      </c>
      <c r="BC1728" t="s">
        <v>3927</v>
      </c>
      <c r="BD1728" t="s">
        <v>3927</v>
      </c>
      <c r="BE1728" t="s">
        <v>3927</v>
      </c>
      <c r="BF1728">
        <v>9</v>
      </c>
    </row>
    <row r="1729" spans="1:58" x14ac:dyDescent="0.3">
      <c r="A1729">
        <v>2026</v>
      </c>
      <c r="B1729">
        <v>202605</v>
      </c>
      <c r="C1729">
        <v>5</v>
      </c>
      <c r="D1729" s="14">
        <v>20001621065630</v>
      </c>
      <c r="E1729" t="s">
        <v>2810</v>
      </c>
      <c r="F1729" s="2">
        <v>46143.684131944443</v>
      </c>
      <c r="G1729" s="2">
        <v>46147</v>
      </c>
      <c r="I1729" t="s">
        <v>224</v>
      </c>
      <c r="J1729" t="s">
        <v>230</v>
      </c>
      <c r="L1729" t="s">
        <v>930</v>
      </c>
      <c r="M1729" t="s">
        <v>309</v>
      </c>
      <c r="N1729" t="s">
        <v>297</v>
      </c>
      <c r="O1729" t="s">
        <v>283</v>
      </c>
      <c r="Q1729" t="s">
        <v>9548</v>
      </c>
      <c r="R1729" t="s">
        <v>2809</v>
      </c>
      <c r="S1729" t="s">
        <v>463</v>
      </c>
      <c r="T1729" t="s">
        <v>464</v>
      </c>
      <c r="U1729" t="s">
        <v>258</v>
      </c>
      <c r="V1729" t="s">
        <v>247</v>
      </c>
      <c r="W1729" t="s">
        <v>245</v>
      </c>
      <c r="X1729" t="s">
        <v>225</v>
      </c>
      <c r="Z1729">
        <v>1</v>
      </c>
      <c r="AA1729" t="s">
        <v>3921</v>
      </c>
      <c r="AB1729" t="s">
        <v>9549</v>
      </c>
      <c r="AC1729">
        <v>46148.623171296298</v>
      </c>
      <c r="AD1729">
        <v>46148</v>
      </c>
      <c r="AE1729" t="s">
        <v>3938</v>
      </c>
      <c r="AG1729" t="s">
        <v>410</v>
      </c>
      <c r="AH1729">
        <v>6070970455</v>
      </c>
      <c r="AI1729" t="s">
        <v>9550</v>
      </c>
      <c r="AM1729" t="s">
        <v>3925</v>
      </c>
      <c r="AN1729" t="s">
        <v>3926</v>
      </c>
      <c r="AO1729" t="s">
        <v>268</v>
      </c>
      <c r="AP1729" t="s">
        <v>304</v>
      </c>
      <c r="AQ1729" t="s">
        <v>3940</v>
      </c>
      <c r="AU1729" t="s">
        <v>4282</v>
      </c>
      <c r="AV1729" t="s">
        <v>4000</v>
      </c>
      <c r="AW1729" t="s">
        <v>227</v>
      </c>
      <c r="AX1729" t="s">
        <v>226</v>
      </c>
      <c r="AY1729" t="s">
        <v>254</v>
      </c>
      <c r="AZ1729" t="s">
        <v>230</v>
      </c>
      <c r="BA1729" t="s">
        <v>273</v>
      </c>
      <c r="BB1729" t="s">
        <v>380</v>
      </c>
      <c r="BC1729" t="s">
        <v>3927</v>
      </c>
      <c r="BD1729" t="s">
        <v>3927</v>
      </c>
      <c r="BE1729" t="s">
        <v>3927</v>
      </c>
      <c r="BF1729">
        <v>9</v>
      </c>
    </row>
    <row r="1730" spans="1:58" x14ac:dyDescent="0.3">
      <c r="A1730">
        <v>2026</v>
      </c>
      <c r="B1730">
        <v>202605</v>
      </c>
      <c r="C1730">
        <v>5</v>
      </c>
      <c r="D1730" s="14">
        <v>20001621065459</v>
      </c>
      <c r="E1730" t="s">
        <v>2810</v>
      </c>
      <c r="F1730" s="2">
        <v>46143.606134259258</v>
      </c>
      <c r="G1730" s="2">
        <v>46144</v>
      </c>
      <c r="I1730" t="s">
        <v>224</v>
      </c>
      <c r="J1730" t="s">
        <v>230</v>
      </c>
      <c r="L1730" t="s">
        <v>1294</v>
      </c>
      <c r="M1730" t="s">
        <v>309</v>
      </c>
      <c r="N1730" t="s">
        <v>297</v>
      </c>
      <c r="O1730" t="s">
        <v>283</v>
      </c>
      <c r="Q1730" t="s">
        <v>9551</v>
      </c>
      <c r="R1730" t="s">
        <v>2809</v>
      </c>
      <c r="S1730" t="s">
        <v>4841</v>
      </c>
      <c r="T1730" t="s">
        <v>4842</v>
      </c>
      <c r="U1730" t="s">
        <v>4008</v>
      </c>
      <c r="V1730" t="s">
        <v>980</v>
      </c>
      <c r="W1730" t="s">
        <v>245</v>
      </c>
      <c r="X1730" t="s">
        <v>225</v>
      </c>
      <c r="Z1730">
        <v>4</v>
      </c>
      <c r="AA1730" t="s">
        <v>3921</v>
      </c>
      <c r="AB1730" t="s">
        <v>9552</v>
      </c>
      <c r="AC1730">
        <v>46148.620497685188</v>
      </c>
      <c r="AD1730">
        <v>46148</v>
      </c>
      <c r="AE1730" t="s">
        <v>3938</v>
      </c>
      <c r="AG1730" t="s">
        <v>4844</v>
      </c>
      <c r="AH1730">
        <v>6108784251</v>
      </c>
      <c r="AI1730" t="s">
        <v>9553</v>
      </c>
      <c r="AM1730" t="s">
        <v>3925</v>
      </c>
      <c r="AN1730" t="s">
        <v>3926</v>
      </c>
      <c r="AO1730" t="s">
        <v>268</v>
      </c>
      <c r="AP1730" t="s">
        <v>249</v>
      </c>
      <c r="AQ1730" t="s">
        <v>3940</v>
      </c>
      <c r="AU1730" t="s">
        <v>4422</v>
      </c>
      <c r="AV1730" t="s">
        <v>4000</v>
      </c>
      <c r="AW1730" t="s">
        <v>320</v>
      </c>
      <c r="AX1730" t="s">
        <v>319</v>
      </c>
      <c r="AY1730" t="s">
        <v>254</v>
      </c>
      <c r="AZ1730" t="s">
        <v>230</v>
      </c>
      <c r="BA1730" t="s">
        <v>395</v>
      </c>
      <c r="BB1730" t="s">
        <v>380</v>
      </c>
      <c r="BC1730" t="s">
        <v>3927</v>
      </c>
      <c r="BD1730" t="s">
        <v>3927</v>
      </c>
      <c r="BE1730" t="s">
        <v>3927</v>
      </c>
      <c r="BF1730">
        <v>9</v>
      </c>
    </row>
    <row r="1731" spans="1:58" x14ac:dyDescent="0.3">
      <c r="A1731">
        <v>2026</v>
      </c>
      <c r="B1731">
        <v>202605</v>
      </c>
      <c r="C1731">
        <v>5</v>
      </c>
      <c r="D1731" s="14">
        <v>20001621065325</v>
      </c>
      <c r="E1731" t="s">
        <v>2810</v>
      </c>
      <c r="F1731" s="2">
        <v>46143.552199074074</v>
      </c>
      <c r="G1731" s="2">
        <v>46144</v>
      </c>
      <c r="I1731" t="s">
        <v>224</v>
      </c>
      <c r="J1731" t="s">
        <v>230</v>
      </c>
      <c r="L1731" t="s">
        <v>474</v>
      </c>
      <c r="M1731" t="s">
        <v>309</v>
      </c>
      <c r="N1731" t="s">
        <v>297</v>
      </c>
      <c r="O1731" t="s">
        <v>283</v>
      </c>
      <c r="Q1731" t="s">
        <v>9554</v>
      </c>
      <c r="R1731" t="s">
        <v>2809</v>
      </c>
      <c r="S1731" t="s">
        <v>425</v>
      </c>
      <c r="T1731" t="s">
        <v>426</v>
      </c>
      <c r="U1731" t="s">
        <v>258</v>
      </c>
      <c r="V1731" t="s">
        <v>247</v>
      </c>
      <c r="W1731" t="s">
        <v>245</v>
      </c>
      <c r="X1731" t="s">
        <v>225</v>
      </c>
      <c r="Z1731">
        <v>4</v>
      </c>
      <c r="AA1731" t="s">
        <v>3921</v>
      </c>
      <c r="AB1731" t="s">
        <v>9555</v>
      </c>
      <c r="AC1731">
        <v>46148.623171296298</v>
      </c>
      <c r="AD1731">
        <v>46148</v>
      </c>
      <c r="AE1731" t="s">
        <v>3938</v>
      </c>
      <c r="AG1731" t="s">
        <v>410</v>
      </c>
      <c r="AH1731">
        <v>6049375676</v>
      </c>
      <c r="AI1731" t="s">
        <v>9556</v>
      </c>
      <c r="AM1731" t="s">
        <v>3925</v>
      </c>
      <c r="AN1731" t="s">
        <v>3926</v>
      </c>
      <c r="AO1731" t="s">
        <v>268</v>
      </c>
      <c r="AP1731" t="s">
        <v>386</v>
      </c>
      <c r="AQ1731" t="s">
        <v>3940</v>
      </c>
      <c r="AU1731" t="s">
        <v>4422</v>
      </c>
      <c r="AV1731" t="s">
        <v>4000</v>
      </c>
      <c r="AW1731" t="s">
        <v>227</v>
      </c>
      <c r="AX1731" t="s">
        <v>226</v>
      </c>
      <c r="AY1731" t="s">
        <v>254</v>
      </c>
      <c r="AZ1731" t="s">
        <v>230</v>
      </c>
      <c r="BA1731" t="s">
        <v>273</v>
      </c>
      <c r="BB1731" t="s">
        <v>380</v>
      </c>
      <c r="BC1731" t="s">
        <v>3927</v>
      </c>
      <c r="BD1731" t="s">
        <v>3927</v>
      </c>
      <c r="BE1731" t="s">
        <v>3927</v>
      </c>
      <c r="BF1731">
        <v>1</v>
      </c>
    </row>
    <row r="1732" spans="1:58" x14ac:dyDescent="0.3">
      <c r="A1732">
        <v>2026</v>
      </c>
      <c r="B1732">
        <v>202605</v>
      </c>
      <c r="C1732">
        <v>5</v>
      </c>
      <c r="D1732" s="14">
        <v>20001621065201</v>
      </c>
      <c r="E1732" t="s">
        <v>2810</v>
      </c>
      <c r="F1732" s="2">
        <v>46143.50476851852</v>
      </c>
      <c r="G1732" s="2">
        <v>46146</v>
      </c>
      <c r="I1732" t="s">
        <v>224</v>
      </c>
      <c r="J1732" t="s">
        <v>230</v>
      </c>
      <c r="L1732" t="s">
        <v>3658</v>
      </c>
      <c r="M1732" t="s">
        <v>309</v>
      </c>
      <c r="N1732" t="s">
        <v>297</v>
      </c>
      <c r="O1732" t="s">
        <v>283</v>
      </c>
      <c r="Q1732" t="s">
        <v>9557</v>
      </c>
      <c r="R1732" t="s">
        <v>2811</v>
      </c>
      <c r="S1732" t="s">
        <v>4831</v>
      </c>
      <c r="T1732" t="s">
        <v>4832</v>
      </c>
      <c r="U1732" t="s">
        <v>3034</v>
      </c>
      <c r="V1732" t="s">
        <v>3994</v>
      </c>
      <c r="W1732" t="s">
        <v>245</v>
      </c>
      <c r="X1732" t="s">
        <v>225</v>
      </c>
      <c r="Z1732">
        <v>1</v>
      </c>
      <c r="AA1732" t="s">
        <v>3921</v>
      </c>
      <c r="AB1732" t="s">
        <v>9558</v>
      </c>
      <c r="AC1732">
        <v>46147.629444444443</v>
      </c>
      <c r="AD1732">
        <v>46147</v>
      </c>
      <c r="AE1732" t="s">
        <v>3938</v>
      </c>
      <c r="AG1732" t="s">
        <v>4828</v>
      </c>
      <c r="AH1732">
        <v>6088078023</v>
      </c>
      <c r="AI1732" t="s">
        <v>9559</v>
      </c>
      <c r="AM1732" t="s">
        <v>3925</v>
      </c>
      <c r="AN1732" t="s">
        <v>3926</v>
      </c>
      <c r="AO1732" t="s">
        <v>268</v>
      </c>
      <c r="AP1732" t="s">
        <v>386</v>
      </c>
      <c r="AQ1732" t="s">
        <v>3940</v>
      </c>
      <c r="AU1732" t="s">
        <v>8103</v>
      </c>
      <c r="AV1732" t="s">
        <v>4000</v>
      </c>
      <c r="AW1732" t="s">
        <v>1191</v>
      </c>
      <c r="AX1732" t="s">
        <v>1190</v>
      </c>
      <c r="AY1732" t="s">
        <v>254</v>
      </c>
      <c r="AZ1732" t="s">
        <v>230</v>
      </c>
      <c r="BA1732" t="s">
        <v>273</v>
      </c>
      <c r="BB1732" t="s">
        <v>380</v>
      </c>
      <c r="BC1732" t="s">
        <v>3927</v>
      </c>
      <c r="BD1732" t="s">
        <v>3927</v>
      </c>
      <c r="BE1732" t="s">
        <v>3927</v>
      </c>
      <c r="BF1732">
        <v>26</v>
      </c>
    </row>
    <row r="1733" spans="1:58" x14ac:dyDescent="0.3">
      <c r="A1733">
        <v>2026</v>
      </c>
      <c r="B1733">
        <v>202605</v>
      </c>
      <c r="C1733">
        <v>5</v>
      </c>
      <c r="D1733" s="14">
        <v>20001621064993</v>
      </c>
      <c r="E1733" t="s">
        <v>2810</v>
      </c>
      <c r="F1733" s="2">
        <v>46143.43</v>
      </c>
      <c r="G1733" s="2">
        <v>46143</v>
      </c>
      <c r="I1733" t="s">
        <v>224</v>
      </c>
      <c r="J1733" t="s">
        <v>230</v>
      </c>
      <c r="L1733" t="s">
        <v>299</v>
      </c>
      <c r="M1733" t="s">
        <v>309</v>
      </c>
      <c r="N1733" t="s">
        <v>297</v>
      </c>
      <c r="O1733" t="s">
        <v>283</v>
      </c>
      <c r="Q1733" t="s">
        <v>9560</v>
      </c>
      <c r="R1733" t="s">
        <v>2809</v>
      </c>
      <c r="S1733" t="s">
        <v>302</v>
      </c>
      <c r="T1733" t="s">
        <v>303</v>
      </c>
      <c r="U1733" t="s">
        <v>258</v>
      </c>
      <c r="V1733" t="s">
        <v>247</v>
      </c>
      <c r="W1733" t="s">
        <v>245</v>
      </c>
      <c r="X1733" t="s">
        <v>225</v>
      </c>
      <c r="Z1733">
        <v>4</v>
      </c>
      <c r="AA1733" t="s">
        <v>3921</v>
      </c>
      <c r="AB1733" t="s">
        <v>9561</v>
      </c>
      <c r="AC1733">
        <v>46148.623171296298</v>
      </c>
      <c r="AD1733">
        <v>46147</v>
      </c>
      <c r="AE1733" t="s">
        <v>3938</v>
      </c>
      <c r="AG1733" t="s">
        <v>248</v>
      </c>
      <c r="AH1733">
        <v>6077945441</v>
      </c>
      <c r="AI1733" t="s">
        <v>9562</v>
      </c>
      <c r="AM1733" t="s">
        <v>3925</v>
      </c>
      <c r="AN1733" t="s">
        <v>3926</v>
      </c>
      <c r="AO1733" t="s">
        <v>268</v>
      </c>
      <c r="AP1733" t="s">
        <v>304</v>
      </c>
      <c r="AQ1733" t="s">
        <v>3940</v>
      </c>
      <c r="AU1733" t="s">
        <v>4422</v>
      </c>
      <c r="AV1733" t="s">
        <v>4000</v>
      </c>
      <c r="AW1733" t="s">
        <v>227</v>
      </c>
      <c r="AX1733" t="s">
        <v>226</v>
      </c>
      <c r="AY1733" t="s">
        <v>254</v>
      </c>
      <c r="AZ1733" t="s">
        <v>230</v>
      </c>
      <c r="BA1733" t="s">
        <v>273</v>
      </c>
      <c r="BB1733" t="s">
        <v>380</v>
      </c>
      <c r="BC1733" t="s">
        <v>3927</v>
      </c>
      <c r="BD1733" t="s">
        <v>3927</v>
      </c>
      <c r="BE1733" t="s">
        <v>3927</v>
      </c>
      <c r="BF1733">
        <v>20</v>
      </c>
    </row>
    <row r="1734" spans="1:58" x14ac:dyDescent="0.3">
      <c r="A1734">
        <v>2026</v>
      </c>
      <c r="B1734">
        <v>202605</v>
      </c>
      <c r="C1734">
        <v>5</v>
      </c>
      <c r="D1734" s="14">
        <v>20001621064926</v>
      </c>
      <c r="E1734" t="s">
        <v>2810</v>
      </c>
      <c r="F1734" s="2">
        <v>46143.397777777776</v>
      </c>
      <c r="G1734" s="2">
        <v>46144</v>
      </c>
      <c r="I1734" t="s">
        <v>224</v>
      </c>
      <c r="J1734" t="s">
        <v>230</v>
      </c>
      <c r="L1734" t="s">
        <v>7455</v>
      </c>
      <c r="M1734" t="s">
        <v>334</v>
      </c>
      <c r="N1734" t="s">
        <v>322</v>
      </c>
      <c r="O1734" t="s">
        <v>331</v>
      </c>
      <c r="Q1734" t="s">
        <v>9563</v>
      </c>
      <c r="R1734" t="s">
        <v>2809</v>
      </c>
      <c r="S1734" t="s">
        <v>7380</v>
      </c>
      <c r="T1734" t="s">
        <v>7381</v>
      </c>
      <c r="U1734" t="s">
        <v>4796</v>
      </c>
      <c r="V1734" t="s">
        <v>2024</v>
      </c>
      <c r="W1734" t="s">
        <v>245</v>
      </c>
      <c r="X1734" t="s">
        <v>225</v>
      </c>
      <c r="Z1734">
        <v>4</v>
      </c>
      <c r="AA1734" t="s">
        <v>3921</v>
      </c>
      <c r="AB1734" t="s">
        <v>9564</v>
      </c>
      <c r="AC1734">
        <v>46149.68959490741</v>
      </c>
      <c r="AD1734">
        <v>46148</v>
      </c>
      <c r="AE1734" t="s">
        <v>3938</v>
      </c>
      <c r="AG1734" t="s">
        <v>2026</v>
      </c>
      <c r="AH1734">
        <v>6108788127</v>
      </c>
      <c r="AI1734" t="s">
        <v>9565</v>
      </c>
      <c r="AM1734" t="s">
        <v>3925</v>
      </c>
      <c r="AN1734" t="s">
        <v>3926</v>
      </c>
      <c r="AO1734" t="s">
        <v>268</v>
      </c>
      <c r="AP1734" t="s">
        <v>304</v>
      </c>
      <c r="AQ1734" t="s">
        <v>3940</v>
      </c>
      <c r="AU1734" t="s">
        <v>4282</v>
      </c>
      <c r="AV1734" t="s">
        <v>4000</v>
      </c>
      <c r="AW1734" t="s">
        <v>320</v>
      </c>
      <c r="AX1734" t="s">
        <v>319</v>
      </c>
      <c r="AY1734" t="s">
        <v>254</v>
      </c>
      <c r="AZ1734" t="s">
        <v>230</v>
      </c>
      <c r="BA1734" t="s">
        <v>395</v>
      </c>
      <c r="BB1734" t="s">
        <v>380</v>
      </c>
      <c r="BC1734" t="s">
        <v>3927</v>
      </c>
      <c r="BD1734" t="s">
        <v>3927</v>
      </c>
      <c r="BE1734" t="s">
        <v>3927</v>
      </c>
      <c r="BF1734">
        <v>9</v>
      </c>
    </row>
    <row r="1735" spans="1:58" x14ac:dyDescent="0.3">
      <c r="A1735">
        <v>2026</v>
      </c>
      <c r="B1735">
        <v>202605</v>
      </c>
      <c r="C1735">
        <v>5</v>
      </c>
      <c r="D1735" s="14">
        <v>20001621054731</v>
      </c>
      <c r="E1735" t="s">
        <v>2810</v>
      </c>
      <c r="F1735" s="2">
        <v>46143.647418981483</v>
      </c>
      <c r="G1735" s="2">
        <v>46146</v>
      </c>
      <c r="I1735" t="s">
        <v>224</v>
      </c>
      <c r="J1735" t="s">
        <v>230</v>
      </c>
      <c r="L1735" t="s">
        <v>9566</v>
      </c>
      <c r="M1735" t="s">
        <v>2104</v>
      </c>
      <c r="N1735" t="s">
        <v>2097</v>
      </c>
      <c r="O1735" t="s">
        <v>331</v>
      </c>
      <c r="Q1735" t="s">
        <v>9567</v>
      </c>
      <c r="R1735" t="s">
        <v>2809</v>
      </c>
      <c r="S1735" t="s">
        <v>4807</v>
      </c>
      <c r="T1735" t="s">
        <v>4808</v>
      </c>
      <c r="U1735" t="s">
        <v>3034</v>
      </c>
      <c r="V1735" t="s">
        <v>4809</v>
      </c>
      <c r="W1735" t="s">
        <v>245</v>
      </c>
      <c r="X1735" t="s">
        <v>225</v>
      </c>
      <c r="Z1735">
        <v>0</v>
      </c>
      <c r="AA1735" t="s">
        <v>3921</v>
      </c>
      <c r="AB1735" t="s">
        <v>4810</v>
      </c>
      <c r="AC1735">
        <v>46147.474293981482</v>
      </c>
      <c r="AD1735">
        <v>46146</v>
      </c>
      <c r="AE1735" t="s">
        <v>4811</v>
      </c>
      <c r="AG1735" t="s">
        <v>4812</v>
      </c>
      <c r="AH1735">
        <v>6108747570</v>
      </c>
      <c r="AI1735" t="s">
        <v>9568</v>
      </c>
      <c r="AM1735" t="s">
        <v>3925</v>
      </c>
      <c r="AN1735" t="s">
        <v>3926</v>
      </c>
      <c r="AO1735" t="s">
        <v>4814</v>
      </c>
      <c r="AP1735" t="s">
        <v>386</v>
      </c>
      <c r="AQ1735" t="s">
        <v>4815</v>
      </c>
      <c r="AU1735" t="s">
        <v>8271</v>
      </c>
      <c r="AV1735" t="s">
        <v>4817</v>
      </c>
      <c r="AW1735" t="s">
        <v>227</v>
      </c>
      <c r="AX1735" t="s">
        <v>226</v>
      </c>
      <c r="AY1735" t="s">
        <v>254</v>
      </c>
      <c r="AZ1735" t="s">
        <v>230</v>
      </c>
      <c r="BA1735" t="s">
        <v>395</v>
      </c>
      <c r="BB1735" t="s">
        <v>3080</v>
      </c>
      <c r="BC1735" t="s">
        <v>3927</v>
      </c>
      <c r="BD1735" t="s">
        <v>3927</v>
      </c>
      <c r="BE1735" t="s">
        <v>3927</v>
      </c>
      <c r="BF1735">
        <v>9</v>
      </c>
    </row>
    <row r="1736" spans="1:58" x14ac:dyDescent="0.3">
      <c r="A1736">
        <v>2026</v>
      </c>
      <c r="B1736">
        <v>202605</v>
      </c>
      <c r="C1736">
        <v>5</v>
      </c>
      <c r="D1736" s="14">
        <v>20001621015063</v>
      </c>
      <c r="E1736" t="s">
        <v>2810</v>
      </c>
      <c r="F1736" s="2">
        <v>46143.291898148149</v>
      </c>
      <c r="G1736" s="2">
        <v>46146</v>
      </c>
      <c r="I1736" t="s">
        <v>224</v>
      </c>
      <c r="J1736" t="s">
        <v>230</v>
      </c>
      <c r="L1736" t="s">
        <v>9569</v>
      </c>
      <c r="M1736" t="s">
        <v>309</v>
      </c>
      <c r="N1736" t="s">
        <v>297</v>
      </c>
      <c r="O1736" t="s">
        <v>283</v>
      </c>
      <c r="Q1736" t="s">
        <v>9570</v>
      </c>
      <c r="R1736" t="s">
        <v>2809</v>
      </c>
      <c r="S1736" t="s">
        <v>4807</v>
      </c>
      <c r="T1736" t="s">
        <v>4808</v>
      </c>
      <c r="U1736" t="s">
        <v>3034</v>
      </c>
      <c r="V1736" t="s">
        <v>4809</v>
      </c>
      <c r="W1736" t="s">
        <v>245</v>
      </c>
      <c r="X1736" t="s">
        <v>225</v>
      </c>
      <c r="Z1736">
        <v>0</v>
      </c>
      <c r="AA1736" t="s">
        <v>3921</v>
      </c>
      <c r="AB1736" t="s">
        <v>4810</v>
      </c>
      <c r="AC1736">
        <v>46147.474293981482</v>
      </c>
      <c r="AD1736">
        <v>46146</v>
      </c>
      <c r="AE1736" t="s">
        <v>4811</v>
      </c>
      <c r="AG1736" t="s">
        <v>4812</v>
      </c>
      <c r="AH1736">
        <v>6108742517</v>
      </c>
      <c r="AI1736" t="s">
        <v>9571</v>
      </c>
      <c r="AM1736" t="s">
        <v>3925</v>
      </c>
      <c r="AN1736" t="s">
        <v>3926</v>
      </c>
      <c r="AO1736" t="s">
        <v>4814</v>
      </c>
      <c r="AP1736" t="s">
        <v>386</v>
      </c>
      <c r="AQ1736" t="s">
        <v>4815</v>
      </c>
      <c r="AU1736" t="s">
        <v>8271</v>
      </c>
      <c r="AV1736" t="s">
        <v>4817</v>
      </c>
      <c r="AW1736" t="s">
        <v>320</v>
      </c>
      <c r="AX1736" t="s">
        <v>319</v>
      </c>
      <c r="AY1736" t="s">
        <v>254</v>
      </c>
      <c r="AZ1736" t="s">
        <v>230</v>
      </c>
      <c r="BA1736" t="s">
        <v>273</v>
      </c>
      <c r="BB1736" t="s">
        <v>380</v>
      </c>
      <c r="BC1736" t="s">
        <v>3927</v>
      </c>
      <c r="BD1736" t="s">
        <v>3927</v>
      </c>
      <c r="BE1736" t="s">
        <v>3927</v>
      </c>
      <c r="BF1736">
        <v>9</v>
      </c>
    </row>
    <row r="1737" spans="1:58" x14ac:dyDescent="0.3">
      <c r="A1737">
        <v>2026</v>
      </c>
      <c r="B1737">
        <v>202605</v>
      </c>
      <c r="C1737">
        <v>5</v>
      </c>
      <c r="D1737" s="14">
        <v>20001621012505</v>
      </c>
      <c r="E1737" t="s">
        <v>2810</v>
      </c>
      <c r="F1737" s="2">
        <v>46143.483240740738</v>
      </c>
      <c r="G1737" s="2">
        <v>46154</v>
      </c>
      <c r="I1737" t="s">
        <v>224</v>
      </c>
      <c r="J1737" t="s">
        <v>230</v>
      </c>
      <c r="L1737" t="s">
        <v>9572</v>
      </c>
      <c r="M1737" t="s">
        <v>309</v>
      </c>
      <c r="N1737" t="s">
        <v>297</v>
      </c>
      <c r="O1737" t="s">
        <v>283</v>
      </c>
      <c r="Q1737" t="s">
        <v>9573</v>
      </c>
      <c r="R1737" t="s">
        <v>2809</v>
      </c>
      <c r="S1737" t="s">
        <v>4807</v>
      </c>
      <c r="T1737" t="s">
        <v>4808</v>
      </c>
      <c r="U1737" t="s">
        <v>3034</v>
      </c>
      <c r="V1737" t="s">
        <v>4809</v>
      </c>
      <c r="W1737" t="s">
        <v>245</v>
      </c>
      <c r="X1737" t="s">
        <v>225</v>
      </c>
      <c r="Z1737">
        <v>0</v>
      </c>
      <c r="AA1737" t="s">
        <v>3921</v>
      </c>
      <c r="AB1737" t="s">
        <v>4810</v>
      </c>
      <c r="AC1737">
        <v>46155.537430555552</v>
      </c>
      <c r="AD1737">
        <v>46154</v>
      </c>
      <c r="AE1737" t="s">
        <v>4811</v>
      </c>
      <c r="AG1737" t="s">
        <v>4812</v>
      </c>
      <c r="AH1737">
        <v>6108744550</v>
      </c>
      <c r="AI1737" t="s">
        <v>9574</v>
      </c>
      <c r="AM1737" t="s">
        <v>3925</v>
      </c>
      <c r="AN1737" t="s">
        <v>3926</v>
      </c>
      <c r="AO1737" t="s">
        <v>4814</v>
      </c>
      <c r="AP1737" t="s">
        <v>249</v>
      </c>
      <c r="AQ1737" t="s">
        <v>4815</v>
      </c>
      <c r="AU1737" t="s">
        <v>4816</v>
      </c>
      <c r="AV1737" t="s">
        <v>4817</v>
      </c>
      <c r="AW1737" t="s">
        <v>320</v>
      </c>
      <c r="AX1737" t="s">
        <v>319</v>
      </c>
      <c r="AY1737" t="s">
        <v>254</v>
      </c>
      <c r="AZ1737" t="s">
        <v>230</v>
      </c>
      <c r="BA1737" t="s">
        <v>273</v>
      </c>
      <c r="BB1737" t="s">
        <v>380</v>
      </c>
      <c r="BC1737" t="s">
        <v>3927</v>
      </c>
      <c r="BD1737" t="s">
        <v>3927</v>
      </c>
      <c r="BE1737" t="s">
        <v>3927</v>
      </c>
      <c r="BF1737">
        <v>9</v>
      </c>
    </row>
    <row r="1738" spans="1:58" x14ac:dyDescent="0.3">
      <c r="A1738">
        <v>2026</v>
      </c>
      <c r="B1738">
        <v>202605</v>
      </c>
      <c r="C1738">
        <v>5</v>
      </c>
      <c r="D1738" s="14">
        <v>20001621012212</v>
      </c>
      <c r="E1738" t="s">
        <v>2810</v>
      </c>
      <c r="F1738" s="2">
        <v>46143.370127314818</v>
      </c>
      <c r="G1738" s="2">
        <v>46144</v>
      </c>
      <c r="I1738" t="s">
        <v>224</v>
      </c>
      <c r="J1738" t="s">
        <v>230</v>
      </c>
      <c r="L1738" t="s">
        <v>9575</v>
      </c>
      <c r="M1738" t="s">
        <v>694</v>
      </c>
      <c r="N1738" t="s">
        <v>322</v>
      </c>
      <c r="O1738" t="s">
        <v>331</v>
      </c>
      <c r="Q1738" t="s">
        <v>9576</v>
      </c>
      <c r="R1738" t="s">
        <v>2809</v>
      </c>
      <c r="S1738" t="s">
        <v>4807</v>
      </c>
      <c r="T1738" t="s">
        <v>4808</v>
      </c>
      <c r="U1738" t="s">
        <v>3034</v>
      </c>
      <c r="V1738" t="s">
        <v>4809</v>
      </c>
      <c r="W1738" t="s">
        <v>245</v>
      </c>
      <c r="X1738" t="s">
        <v>225</v>
      </c>
      <c r="Z1738">
        <v>0</v>
      </c>
      <c r="AA1738" t="s">
        <v>3921</v>
      </c>
      <c r="AB1738" t="s">
        <v>4810</v>
      </c>
      <c r="AC1738">
        <v>46146.59783564815</v>
      </c>
      <c r="AD1738">
        <v>46144</v>
      </c>
      <c r="AE1738" t="s">
        <v>4811</v>
      </c>
      <c r="AG1738" t="s">
        <v>4812</v>
      </c>
      <c r="AH1738">
        <v>6108744509</v>
      </c>
      <c r="AI1738" t="s">
        <v>9577</v>
      </c>
      <c r="AM1738" t="s">
        <v>3925</v>
      </c>
      <c r="AN1738" t="s">
        <v>3926</v>
      </c>
      <c r="AO1738" t="s">
        <v>4814</v>
      </c>
      <c r="AP1738" t="s">
        <v>386</v>
      </c>
      <c r="AQ1738" t="s">
        <v>4815</v>
      </c>
      <c r="AU1738" t="s">
        <v>9154</v>
      </c>
      <c r="AV1738" t="s">
        <v>4817</v>
      </c>
      <c r="AW1738" t="s">
        <v>1876</v>
      </c>
      <c r="AX1738" t="s">
        <v>1875</v>
      </c>
      <c r="AY1738" t="s">
        <v>254</v>
      </c>
      <c r="AZ1738" t="s">
        <v>230</v>
      </c>
      <c r="BA1738" t="s">
        <v>395</v>
      </c>
      <c r="BB1738" t="s">
        <v>380</v>
      </c>
      <c r="BC1738" t="s">
        <v>3927</v>
      </c>
      <c r="BD1738" t="s">
        <v>3927</v>
      </c>
      <c r="BE1738" t="s">
        <v>3927</v>
      </c>
      <c r="BF1738">
        <v>9</v>
      </c>
    </row>
    <row r="1739" spans="1:58" x14ac:dyDescent="0.3">
      <c r="A1739">
        <v>2026</v>
      </c>
      <c r="B1739">
        <v>202605</v>
      </c>
      <c r="C1739">
        <v>5</v>
      </c>
      <c r="D1739" s="14">
        <v>20001621009490</v>
      </c>
      <c r="E1739" t="s">
        <v>2810</v>
      </c>
      <c r="F1739" s="2">
        <v>46143.450416666667</v>
      </c>
      <c r="G1739" s="2">
        <v>46148</v>
      </c>
      <c r="I1739" t="s">
        <v>224</v>
      </c>
      <c r="J1739" t="s">
        <v>230</v>
      </c>
      <c r="L1739" t="s">
        <v>9578</v>
      </c>
      <c r="M1739" t="s">
        <v>1036</v>
      </c>
      <c r="N1739" t="s">
        <v>752</v>
      </c>
      <c r="O1739" t="s">
        <v>623</v>
      </c>
      <c r="Q1739" t="s">
        <v>9579</v>
      </c>
      <c r="R1739" t="s">
        <v>2809</v>
      </c>
      <c r="S1739" t="s">
        <v>4807</v>
      </c>
      <c r="T1739" t="s">
        <v>4808</v>
      </c>
      <c r="U1739" t="s">
        <v>3034</v>
      </c>
      <c r="V1739" t="s">
        <v>4809</v>
      </c>
      <c r="W1739" t="s">
        <v>245</v>
      </c>
      <c r="X1739" t="s">
        <v>225</v>
      </c>
      <c r="Z1739">
        <v>0</v>
      </c>
      <c r="AA1739" t="s">
        <v>3921</v>
      </c>
      <c r="AB1739" t="s">
        <v>4810</v>
      </c>
      <c r="AC1739">
        <v>46149.597546296296</v>
      </c>
      <c r="AD1739">
        <v>46148</v>
      </c>
      <c r="AE1739" t="s">
        <v>4811</v>
      </c>
      <c r="AG1739" t="s">
        <v>4812</v>
      </c>
      <c r="AH1739">
        <v>6108743527</v>
      </c>
      <c r="AI1739" t="s">
        <v>9580</v>
      </c>
      <c r="AM1739" t="s">
        <v>3925</v>
      </c>
      <c r="AN1739" t="s">
        <v>3926</v>
      </c>
      <c r="AO1739" t="s">
        <v>4814</v>
      </c>
      <c r="AP1739" t="s">
        <v>304</v>
      </c>
      <c r="AQ1739" t="s">
        <v>4815</v>
      </c>
      <c r="AU1739" t="s">
        <v>6415</v>
      </c>
      <c r="AV1739" t="s">
        <v>4817</v>
      </c>
      <c r="AW1739" t="s">
        <v>320</v>
      </c>
      <c r="AX1739" t="s">
        <v>319</v>
      </c>
      <c r="AY1739" t="s">
        <v>254</v>
      </c>
      <c r="AZ1739" t="s">
        <v>230</v>
      </c>
      <c r="BA1739" t="s">
        <v>273</v>
      </c>
      <c r="BB1739" t="s">
        <v>380</v>
      </c>
      <c r="BC1739" t="s">
        <v>3927</v>
      </c>
      <c r="BD1739" t="s">
        <v>3927</v>
      </c>
      <c r="BE1739" t="s">
        <v>3927</v>
      </c>
      <c r="BF1739">
        <v>9</v>
      </c>
    </row>
    <row r="1740" spans="1:58" x14ac:dyDescent="0.3">
      <c r="A1740">
        <v>2026</v>
      </c>
      <c r="B1740">
        <v>202605</v>
      </c>
      <c r="C1740">
        <v>5</v>
      </c>
      <c r="D1740" s="14">
        <v>20001621008633</v>
      </c>
      <c r="E1740" t="s">
        <v>2810</v>
      </c>
      <c r="F1740" s="2">
        <v>46143.484884259262</v>
      </c>
      <c r="G1740" s="2">
        <v>46146</v>
      </c>
      <c r="I1740" t="s">
        <v>224</v>
      </c>
      <c r="J1740" t="s">
        <v>230</v>
      </c>
      <c r="L1740" t="s">
        <v>9581</v>
      </c>
      <c r="M1740" t="s">
        <v>4232</v>
      </c>
      <c r="N1740" t="s">
        <v>353</v>
      </c>
      <c r="O1740" t="s">
        <v>283</v>
      </c>
      <c r="Q1740" t="s">
        <v>9582</v>
      </c>
      <c r="R1740" t="s">
        <v>2809</v>
      </c>
      <c r="S1740" t="s">
        <v>4807</v>
      </c>
      <c r="T1740" t="s">
        <v>4808</v>
      </c>
      <c r="U1740" t="s">
        <v>3034</v>
      </c>
      <c r="V1740" t="s">
        <v>4809</v>
      </c>
      <c r="W1740" t="s">
        <v>245</v>
      </c>
      <c r="X1740" t="s">
        <v>225</v>
      </c>
      <c r="Z1740">
        <v>0</v>
      </c>
      <c r="AA1740" t="s">
        <v>3921</v>
      </c>
      <c r="AB1740" t="s">
        <v>4810</v>
      </c>
      <c r="AC1740">
        <v>46147.474293981482</v>
      </c>
      <c r="AD1740">
        <v>46146</v>
      </c>
      <c r="AE1740" t="s">
        <v>4811</v>
      </c>
      <c r="AG1740" t="s">
        <v>4812</v>
      </c>
      <c r="AH1740">
        <v>6108792742</v>
      </c>
      <c r="AI1740" t="s">
        <v>9583</v>
      </c>
      <c r="AM1740" t="s">
        <v>3925</v>
      </c>
      <c r="AN1740" t="s">
        <v>3926</v>
      </c>
      <c r="AO1740" t="s">
        <v>4814</v>
      </c>
      <c r="AP1740" t="s">
        <v>304</v>
      </c>
      <c r="AQ1740" t="s">
        <v>4815</v>
      </c>
      <c r="AU1740" t="s">
        <v>8271</v>
      </c>
      <c r="AV1740" t="s">
        <v>4817</v>
      </c>
      <c r="AW1740" t="s">
        <v>320</v>
      </c>
      <c r="AX1740" t="s">
        <v>319</v>
      </c>
      <c r="AY1740" t="s">
        <v>254</v>
      </c>
      <c r="AZ1740" t="s">
        <v>230</v>
      </c>
      <c r="BA1740" t="s">
        <v>273</v>
      </c>
      <c r="BB1740" t="s">
        <v>380</v>
      </c>
      <c r="BC1740" t="s">
        <v>3927</v>
      </c>
      <c r="BD1740" t="s">
        <v>3927</v>
      </c>
      <c r="BE1740" t="s">
        <v>3927</v>
      </c>
      <c r="BF1740">
        <v>9</v>
      </c>
    </row>
    <row r="1741" spans="1:58" x14ac:dyDescent="0.3">
      <c r="A1741">
        <v>2026</v>
      </c>
      <c r="B1741">
        <v>202605</v>
      </c>
      <c r="C1741">
        <v>5</v>
      </c>
      <c r="D1741" s="14">
        <v>20001621007882</v>
      </c>
      <c r="E1741" t="s">
        <v>2810</v>
      </c>
      <c r="F1741" s="2">
        <v>46143.565821759257</v>
      </c>
      <c r="G1741" s="2">
        <v>46146</v>
      </c>
      <c r="I1741" t="s">
        <v>224</v>
      </c>
      <c r="J1741" t="s">
        <v>230</v>
      </c>
      <c r="L1741" t="s">
        <v>7090</v>
      </c>
      <c r="M1741" t="s">
        <v>902</v>
      </c>
      <c r="N1741" t="s">
        <v>752</v>
      </c>
      <c r="O1741" t="s">
        <v>623</v>
      </c>
      <c r="Q1741" t="s">
        <v>9584</v>
      </c>
      <c r="R1741" t="s">
        <v>2809</v>
      </c>
      <c r="S1741" t="s">
        <v>4807</v>
      </c>
      <c r="T1741" t="s">
        <v>4808</v>
      </c>
      <c r="U1741" t="s">
        <v>3034</v>
      </c>
      <c r="V1741" t="s">
        <v>4809</v>
      </c>
      <c r="W1741" t="s">
        <v>245</v>
      </c>
      <c r="X1741" t="s">
        <v>225</v>
      </c>
      <c r="Z1741">
        <v>0</v>
      </c>
      <c r="AA1741" t="s">
        <v>3921</v>
      </c>
      <c r="AB1741" t="s">
        <v>4810</v>
      </c>
      <c r="AC1741">
        <v>46147.474293981482</v>
      </c>
      <c r="AD1741">
        <v>46146</v>
      </c>
      <c r="AE1741" t="s">
        <v>4811</v>
      </c>
      <c r="AG1741" t="s">
        <v>4812</v>
      </c>
      <c r="AH1741">
        <v>6108790839</v>
      </c>
      <c r="AI1741" t="s">
        <v>9585</v>
      </c>
      <c r="AM1741" t="s">
        <v>3925</v>
      </c>
      <c r="AN1741" t="s">
        <v>3926</v>
      </c>
      <c r="AO1741" t="s">
        <v>4814</v>
      </c>
      <c r="AP1741" t="s">
        <v>386</v>
      </c>
      <c r="AQ1741" t="s">
        <v>4815</v>
      </c>
      <c r="AU1741" t="s">
        <v>8271</v>
      </c>
      <c r="AV1741" t="s">
        <v>4817</v>
      </c>
      <c r="AW1741" t="s">
        <v>320</v>
      </c>
      <c r="AX1741" t="s">
        <v>319</v>
      </c>
      <c r="AY1741" t="s">
        <v>254</v>
      </c>
      <c r="AZ1741" t="s">
        <v>230</v>
      </c>
      <c r="BA1741" t="s">
        <v>273</v>
      </c>
      <c r="BB1741" t="s">
        <v>380</v>
      </c>
      <c r="BC1741" t="s">
        <v>3927</v>
      </c>
      <c r="BD1741" t="s">
        <v>3927</v>
      </c>
      <c r="BE1741" t="s">
        <v>3927</v>
      </c>
      <c r="BF1741">
        <v>9</v>
      </c>
    </row>
    <row r="1742" spans="1:58" x14ac:dyDescent="0.3">
      <c r="A1742">
        <v>2026</v>
      </c>
      <c r="B1742">
        <v>202605</v>
      </c>
      <c r="C1742">
        <v>5</v>
      </c>
      <c r="D1742" s="14">
        <v>20001621004898</v>
      </c>
      <c r="E1742" t="s">
        <v>2810</v>
      </c>
      <c r="F1742" s="2">
        <v>46143.510937500003</v>
      </c>
      <c r="G1742" s="2">
        <v>46146</v>
      </c>
      <c r="I1742" t="s">
        <v>224</v>
      </c>
      <c r="J1742" t="s">
        <v>230</v>
      </c>
      <c r="L1742" t="s">
        <v>9586</v>
      </c>
      <c r="M1742" t="s">
        <v>1045</v>
      </c>
      <c r="N1742" t="s">
        <v>1040</v>
      </c>
      <c r="O1742" t="s">
        <v>257</v>
      </c>
      <c r="Q1742" t="s">
        <v>9587</v>
      </c>
      <c r="R1742" t="s">
        <v>2809</v>
      </c>
      <c r="S1742" t="s">
        <v>4807</v>
      </c>
      <c r="T1742" t="s">
        <v>4808</v>
      </c>
      <c r="U1742" t="s">
        <v>3034</v>
      </c>
      <c r="V1742" t="s">
        <v>4809</v>
      </c>
      <c r="W1742" t="s">
        <v>245</v>
      </c>
      <c r="X1742" t="s">
        <v>225</v>
      </c>
      <c r="Z1742">
        <v>0</v>
      </c>
      <c r="AA1742" t="s">
        <v>3921</v>
      </c>
      <c r="AB1742" t="s">
        <v>4810</v>
      </c>
      <c r="AC1742">
        <v>46147.474293981482</v>
      </c>
      <c r="AD1742">
        <v>46146</v>
      </c>
      <c r="AE1742" t="s">
        <v>4811</v>
      </c>
      <c r="AG1742" t="s">
        <v>4812</v>
      </c>
      <c r="AH1742">
        <v>6108748531</v>
      </c>
      <c r="AI1742" t="s">
        <v>9588</v>
      </c>
      <c r="AM1742" t="s">
        <v>3925</v>
      </c>
      <c r="AN1742" t="s">
        <v>3926</v>
      </c>
      <c r="AO1742" t="s">
        <v>4814</v>
      </c>
      <c r="AP1742" t="s">
        <v>693</v>
      </c>
      <c r="AQ1742" t="s">
        <v>4815</v>
      </c>
      <c r="AU1742" t="s">
        <v>8271</v>
      </c>
      <c r="AV1742" t="s">
        <v>4817</v>
      </c>
      <c r="AW1742" t="s">
        <v>320</v>
      </c>
      <c r="AX1742" t="s">
        <v>319</v>
      </c>
      <c r="AY1742" t="s">
        <v>254</v>
      </c>
      <c r="AZ1742" t="s">
        <v>230</v>
      </c>
      <c r="BA1742" t="s">
        <v>395</v>
      </c>
      <c r="BB1742" t="s">
        <v>380</v>
      </c>
      <c r="BC1742" t="s">
        <v>3927</v>
      </c>
      <c r="BD1742" t="s">
        <v>3927</v>
      </c>
      <c r="BE1742" t="s">
        <v>3927</v>
      </c>
      <c r="BF1742">
        <v>9</v>
      </c>
    </row>
    <row r="1743" spans="1:58" x14ac:dyDescent="0.3">
      <c r="A1743">
        <v>2026</v>
      </c>
      <c r="B1743">
        <v>202605</v>
      </c>
      <c r="C1743">
        <v>5</v>
      </c>
      <c r="D1743" s="14">
        <v>20001621000899</v>
      </c>
      <c r="E1743" t="s">
        <v>2810</v>
      </c>
      <c r="F1743" s="2">
        <v>46143.479803240742</v>
      </c>
      <c r="G1743" s="2">
        <v>46146</v>
      </c>
      <c r="I1743" t="s">
        <v>224</v>
      </c>
      <c r="J1743" t="s">
        <v>230</v>
      </c>
      <c r="L1743" t="s">
        <v>9589</v>
      </c>
      <c r="M1743" t="s">
        <v>866</v>
      </c>
      <c r="N1743" t="s">
        <v>322</v>
      </c>
      <c r="O1743" t="s">
        <v>331</v>
      </c>
      <c r="Q1743" t="s">
        <v>9590</v>
      </c>
      <c r="R1743" t="s">
        <v>2809</v>
      </c>
      <c r="S1743" t="s">
        <v>4807</v>
      </c>
      <c r="T1743" t="s">
        <v>4808</v>
      </c>
      <c r="U1743" t="s">
        <v>3034</v>
      </c>
      <c r="V1743" t="s">
        <v>4809</v>
      </c>
      <c r="W1743" t="s">
        <v>245</v>
      </c>
      <c r="X1743" t="s">
        <v>225</v>
      </c>
      <c r="Z1743">
        <v>0</v>
      </c>
      <c r="AA1743" t="s">
        <v>3921</v>
      </c>
      <c r="AB1743" t="s">
        <v>4810</v>
      </c>
      <c r="AC1743">
        <v>46147.474293981482</v>
      </c>
      <c r="AD1743">
        <v>46146</v>
      </c>
      <c r="AE1743" t="s">
        <v>4811</v>
      </c>
      <c r="AG1743" t="s">
        <v>4812</v>
      </c>
      <c r="AH1743">
        <v>6108712662</v>
      </c>
      <c r="AI1743" t="s">
        <v>9591</v>
      </c>
      <c r="AM1743" t="s">
        <v>3925</v>
      </c>
      <c r="AN1743" t="s">
        <v>3926</v>
      </c>
      <c r="AO1743" t="s">
        <v>4814</v>
      </c>
      <c r="AP1743" t="s">
        <v>304</v>
      </c>
      <c r="AQ1743" t="s">
        <v>4815</v>
      </c>
      <c r="AU1743" t="s">
        <v>8271</v>
      </c>
      <c r="AV1743" t="s">
        <v>4817</v>
      </c>
      <c r="AW1743" t="s">
        <v>1525</v>
      </c>
      <c r="AX1743" t="s">
        <v>1524</v>
      </c>
      <c r="AY1743" t="s">
        <v>254</v>
      </c>
      <c r="AZ1743" t="s">
        <v>230</v>
      </c>
      <c r="BA1743" t="s">
        <v>273</v>
      </c>
      <c r="BB1743" t="s">
        <v>380</v>
      </c>
      <c r="BC1743" t="s">
        <v>3927</v>
      </c>
      <c r="BD1743" t="s">
        <v>3927</v>
      </c>
      <c r="BE1743" t="s">
        <v>3927</v>
      </c>
      <c r="BF1743">
        <v>9</v>
      </c>
    </row>
    <row r="1744" spans="1:58" x14ac:dyDescent="0.3">
      <c r="A1744">
        <v>2026</v>
      </c>
      <c r="B1744">
        <v>202605</v>
      </c>
      <c r="C1744">
        <v>5</v>
      </c>
      <c r="D1744" s="14">
        <v>20001620985919</v>
      </c>
      <c r="E1744" t="s">
        <v>2810</v>
      </c>
      <c r="F1744" s="2">
        <v>46142.999386574076</v>
      </c>
      <c r="G1744" s="2">
        <v>46147</v>
      </c>
      <c r="I1744" t="s">
        <v>224</v>
      </c>
      <c r="J1744" t="s">
        <v>230</v>
      </c>
      <c r="M1744" t="s">
        <v>334</v>
      </c>
      <c r="N1744" t="s">
        <v>322</v>
      </c>
      <c r="O1744" t="s">
        <v>331</v>
      </c>
      <c r="Q1744" t="s">
        <v>9592</v>
      </c>
      <c r="R1744" t="s">
        <v>2809</v>
      </c>
      <c r="S1744" t="s">
        <v>4807</v>
      </c>
      <c r="T1744" t="s">
        <v>4808</v>
      </c>
      <c r="U1744" t="s">
        <v>3034</v>
      </c>
      <c r="V1744" t="s">
        <v>4809</v>
      </c>
      <c r="W1744" t="s">
        <v>245</v>
      </c>
      <c r="X1744" t="s">
        <v>387</v>
      </c>
      <c r="Z1744">
        <v>0</v>
      </c>
      <c r="AA1744" t="s">
        <v>3921</v>
      </c>
      <c r="AB1744" t="s">
        <v>4810</v>
      </c>
      <c r="AC1744">
        <v>46148.655300925922</v>
      </c>
      <c r="AD1744">
        <v>46147</v>
      </c>
      <c r="AE1744" t="s">
        <v>4811</v>
      </c>
      <c r="AG1744" t="s">
        <v>4812</v>
      </c>
      <c r="AH1744">
        <v>6108723571</v>
      </c>
      <c r="AI1744" t="s">
        <v>9593</v>
      </c>
      <c r="AM1744" t="s">
        <v>3925</v>
      </c>
      <c r="AN1744" t="s">
        <v>3926</v>
      </c>
      <c r="AO1744" t="s">
        <v>4814</v>
      </c>
      <c r="AP1744" t="s">
        <v>386</v>
      </c>
      <c r="AQ1744" t="s">
        <v>4815</v>
      </c>
      <c r="AU1744" t="s">
        <v>7260</v>
      </c>
      <c r="AV1744" t="s">
        <v>4817</v>
      </c>
      <c r="AW1744" t="s">
        <v>389</v>
      </c>
      <c r="AX1744" t="s">
        <v>388</v>
      </c>
      <c r="AY1744" t="s">
        <v>253</v>
      </c>
      <c r="AZ1744" t="s">
        <v>230</v>
      </c>
      <c r="BA1744" t="s">
        <v>395</v>
      </c>
      <c r="BB1744" t="s">
        <v>380</v>
      </c>
      <c r="BC1744" t="s">
        <v>3927</v>
      </c>
      <c r="BD1744" t="s">
        <v>3927</v>
      </c>
      <c r="BE1744" t="s">
        <v>3927</v>
      </c>
      <c r="BF1744">
        <v>9</v>
      </c>
    </row>
    <row r="1745" spans="1:58" x14ac:dyDescent="0.3">
      <c r="A1745">
        <v>2026</v>
      </c>
      <c r="B1745">
        <v>202605</v>
      </c>
      <c r="C1745">
        <v>5</v>
      </c>
      <c r="D1745" s="14">
        <v>20001620910255</v>
      </c>
      <c r="E1745" t="s">
        <v>2810</v>
      </c>
      <c r="F1745" s="2">
        <v>46142.805474537039</v>
      </c>
      <c r="G1745" s="2">
        <v>46144</v>
      </c>
      <c r="I1745" t="s">
        <v>224</v>
      </c>
      <c r="J1745" t="s">
        <v>230</v>
      </c>
      <c r="L1745" t="s">
        <v>975</v>
      </c>
      <c r="M1745" t="s">
        <v>309</v>
      </c>
      <c r="N1745" t="s">
        <v>297</v>
      </c>
      <c r="O1745" t="s">
        <v>283</v>
      </c>
      <c r="Q1745" t="s">
        <v>9594</v>
      </c>
      <c r="R1745" t="s">
        <v>2809</v>
      </c>
      <c r="S1745" t="s">
        <v>6790</v>
      </c>
      <c r="T1745" t="s">
        <v>6791</v>
      </c>
      <c r="U1745" t="s">
        <v>4796</v>
      </c>
      <c r="V1745" t="s">
        <v>2024</v>
      </c>
      <c r="W1745" t="s">
        <v>245</v>
      </c>
      <c r="X1745" t="s">
        <v>225</v>
      </c>
      <c r="Z1745">
        <v>4</v>
      </c>
      <c r="AA1745" t="s">
        <v>3921</v>
      </c>
      <c r="AB1745" t="s">
        <v>9595</v>
      </c>
      <c r="AC1745">
        <v>46149.68959490741</v>
      </c>
      <c r="AD1745">
        <v>46148</v>
      </c>
      <c r="AE1745" t="s">
        <v>3938</v>
      </c>
      <c r="AG1745" t="s">
        <v>2026</v>
      </c>
      <c r="AH1745">
        <v>6108780196</v>
      </c>
      <c r="AI1745" t="s">
        <v>9596</v>
      </c>
      <c r="AM1745" t="s">
        <v>3925</v>
      </c>
      <c r="AN1745" t="s">
        <v>3926</v>
      </c>
      <c r="AO1745" t="s">
        <v>268</v>
      </c>
      <c r="AP1745" t="s">
        <v>386</v>
      </c>
      <c r="AQ1745" t="s">
        <v>3940</v>
      </c>
      <c r="AU1745" t="s">
        <v>4282</v>
      </c>
      <c r="AV1745" t="s">
        <v>4000</v>
      </c>
      <c r="AW1745" t="s">
        <v>227</v>
      </c>
      <c r="AX1745" t="s">
        <v>226</v>
      </c>
      <c r="AY1745" t="s">
        <v>254</v>
      </c>
      <c r="AZ1745" t="s">
        <v>230</v>
      </c>
      <c r="BA1745" t="s">
        <v>395</v>
      </c>
      <c r="BB1745" t="s">
        <v>380</v>
      </c>
      <c r="BC1745" t="s">
        <v>3927</v>
      </c>
      <c r="BD1745" t="s">
        <v>3927</v>
      </c>
      <c r="BE1745" t="s">
        <v>3927</v>
      </c>
      <c r="BF1745">
        <v>9</v>
      </c>
    </row>
    <row r="1746" spans="1:58" x14ac:dyDescent="0.3">
      <c r="A1746">
        <v>2026</v>
      </c>
      <c r="B1746">
        <v>202605</v>
      </c>
      <c r="C1746">
        <v>5</v>
      </c>
      <c r="D1746" s="14">
        <v>20001620910164</v>
      </c>
      <c r="E1746" t="s">
        <v>2810</v>
      </c>
      <c r="F1746" s="2">
        <v>46142.789571759262</v>
      </c>
      <c r="G1746" s="2">
        <v>46144</v>
      </c>
      <c r="I1746" t="s">
        <v>224</v>
      </c>
      <c r="J1746" t="s">
        <v>230</v>
      </c>
      <c r="L1746" t="s">
        <v>3559</v>
      </c>
      <c r="M1746" t="s">
        <v>309</v>
      </c>
      <c r="N1746" t="s">
        <v>297</v>
      </c>
      <c r="O1746" t="s">
        <v>283</v>
      </c>
      <c r="Q1746" t="s">
        <v>9597</v>
      </c>
      <c r="R1746" t="s">
        <v>2809</v>
      </c>
      <c r="S1746" t="s">
        <v>4862</v>
      </c>
      <c r="T1746" t="s">
        <v>4863</v>
      </c>
      <c r="U1746" t="s">
        <v>3034</v>
      </c>
      <c r="V1746" t="s">
        <v>3994</v>
      </c>
      <c r="W1746" t="s">
        <v>245</v>
      </c>
      <c r="X1746" t="s">
        <v>225</v>
      </c>
      <c r="Z1746">
        <v>2</v>
      </c>
      <c r="AA1746" t="s">
        <v>3921</v>
      </c>
      <c r="AB1746" t="s">
        <v>9598</v>
      </c>
      <c r="AC1746">
        <v>46146.750706018516</v>
      </c>
      <c r="AD1746">
        <v>46146</v>
      </c>
      <c r="AE1746" t="s">
        <v>3938</v>
      </c>
      <c r="AG1746" t="s">
        <v>4828</v>
      </c>
      <c r="AH1746">
        <v>6108772337</v>
      </c>
      <c r="AI1746" t="s">
        <v>9599</v>
      </c>
      <c r="AM1746" t="s">
        <v>3925</v>
      </c>
      <c r="AN1746" t="s">
        <v>3926</v>
      </c>
      <c r="AO1746" t="s">
        <v>268</v>
      </c>
      <c r="AP1746" t="s">
        <v>249</v>
      </c>
      <c r="AQ1746" t="s">
        <v>3940</v>
      </c>
      <c r="AU1746" t="s">
        <v>8625</v>
      </c>
      <c r="AV1746" t="s">
        <v>4000</v>
      </c>
      <c r="AW1746" t="s">
        <v>320</v>
      </c>
      <c r="AX1746" t="s">
        <v>319</v>
      </c>
      <c r="AY1746" t="s">
        <v>254</v>
      </c>
      <c r="AZ1746" t="s">
        <v>230</v>
      </c>
      <c r="BA1746" t="s">
        <v>395</v>
      </c>
      <c r="BB1746" t="s">
        <v>380</v>
      </c>
      <c r="BC1746" t="s">
        <v>3927</v>
      </c>
      <c r="BD1746" t="s">
        <v>3927</v>
      </c>
      <c r="BE1746" t="s">
        <v>3927</v>
      </c>
      <c r="BF1746">
        <v>9</v>
      </c>
    </row>
    <row r="1747" spans="1:58" x14ac:dyDescent="0.3">
      <c r="A1747">
        <v>2026</v>
      </c>
      <c r="B1747">
        <v>202605</v>
      </c>
      <c r="C1747">
        <v>5</v>
      </c>
      <c r="D1747" s="14">
        <v>20001620908223</v>
      </c>
      <c r="E1747" t="s">
        <v>2810</v>
      </c>
      <c r="F1747" s="2">
        <v>46142.794641203705</v>
      </c>
      <c r="G1747" s="2">
        <v>46144</v>
      </c>
      <c r="I1747" t="s">
        <v>224</v>
      </c>
      <c r="J1747" t="s">
        <v>230</v>
      </c>
      <c r="L1747" t="s">
        <v>5608</v>
      </c>
      <c r="M1747" t="s">
        <v>309</v>
      </c>
      <c r="N1747" t="s">
        <v>297</v>
      </c>
      <c r="O1747" t="s">
        <v>283</v>
      </c>
      <c r="Q1747" t="s">
        <v>9600</v>
      </c>
      <c r="R1747" t="s">
        <v>2809</v>
      </c>
      <c r="S1747" t="s">
        <v>5673</v>
      </c>
      <c r="T1747" t="s">
        <v>5674</v>
      </c>
      <c r="U1747" t="s">
        <v>4796</v>
      </c>
      <c r="V1747" t="s">
        <v>2024</v>
      </c>
      <c r="W1747" t="s">
        <v>245</v>
      </c>
      <c r="X1747" t="s">
        <v>387</v>
      </c>
      <c r="Z1747">
        <v>4</v>
      </c>
      <c r="AA1747" t="s">
        <v>3921</v>
      </c>
      <c r="AB1747" t="s">
        <v>9601</v>
      </c>
      <c r="AC1747">
        <v>46149.68959490741</v>
      </c>
      <c r="AD1747">
        <v>46148</v>
      </c>
      <c r="AE1747" t="s">
        <v>3938</v>
      </c>
      <c r="AG1747" t="s">
        <v>2026</v>
      </c>
      <c r="AH1747">
        <v>6108775277</v>
      </c>
      <c r="AI1747" t="s">
        <v>9602</v>
      </c>
      <c r="AM1747" t="s">
        <v>3925</v>
      </c>
      <c r="AN1747" t="s">
        <v>3926</v>
      </c>
      <c r="AO1747" t="s">
        <v>268</v>
      </c>
      <c r="AP1747" t="s">
        <v>386</v>
      </c>
      <c r="AQ1747" t="s">
        <v>3940</v>
      </c>
      <c r="AU1747" t="s">
        <v>4282</v>
      </c>
      <c r="AV1747" t="s">
        <v>4000</v>
      </c>
      <c r="AW1747" t="s">
        <v>447</v>
      </c>
      <c r="AX1747" t="s">
        <v>446</v>
      </c>
      <c r="AY1747" t="s">
        <v>253</v>
      </c>
      <c r="AZ1747" t="s">
        <v>230</v>
      </c>
      <c r="BA1747" t="s">
        <v>395</v>
      </c>
      <c r="BB1747" t="s">
        <v>380</v>
      </c>
      <c r="BC1747" t="s">
        <v>3927</v>
      </c>
      <c r="BD1747" t="s">
        <v>3927</v>
      </c>
      <c r="BE1747" t="s">
        <v>3927</v>
      </c>
      <c r="BF1747">
        <v>9</v>
      </c>
    </row>
    <row r="1748" spans="1:58" x14ac:dyDescent="0.3">
      <c r="A1748">
        <v>2026</v>
      </c>
      <c r="B1748">
        <v>202605</v>
      </c>
      <c r="C1748">
        <v>5</v>
      </c>
      <c r="D1748" s="14">
        <v>20001620908183</v>
      </c>
      <c r="E1748" t="s">
        <v>2810</v>
      </c>
      <c r="F1748" s="2">
        <v>46142.788055555553</v>
      </c>
      <c r="G1748" s="2">
        <v>46144</v>
      </c>
      <c r="I1748" t="s">
        <v>224</v>
      </c>
      <c r="J1748" t="s">
        <v>230</v>
      </c>
      <c r="L1748" t="s">
        <v>3561</v>
      </c>
      <c r="M1748" t="s">
        <v>309</v>
      </c>
      <c r="N1748" t="s">
        <v>297</v>
      </c>
      <c r="O1748" t="s">
        <v>283</v>
      </c>
      <c r="Q1748" t="s">
        <v>9603</v>
      </c>
      <c r="R1748" t="s">
        <v>2809</v>
      </c>
      <c r="S1748" t="s">
        <v>6865</v>
      </c>
      <c r="T1748" t="s">
        <v>6866</v>
      </c>
      <c r="U1748" t="s">
        <v>4796</v>
      </c>
      <c r="V1748" t="s">
        <v>2024</v>
      </c>
      <c r="W1748" t="s">
        <v>245</v>
      </c>
      <c r="X1748" t="s">
        <v>225</v>
      </c>
      <c r="Z1748">
        <v>4</v>
      </c>
      <c r="AA1748" t="s">
        <v>3921</v>
      </c>
      <c r="AB1748" t="s">
        <v>9604</v>
      </c>
      <c r="AC1748">
        <v>46149.689583333333</v>
      </c>
      <c r="AD1748">
        <v>46148</v>
      </c>
      <c r="AE1748" t="s">
        <v>3938</v>
      </c>
      <c r="AG1748" t="s">
        <v>2026</v>
      </c>
      <c r="AH1748">
        <v>6108774343</v>
      </c>
      <c r="AI1748" t="s">
        <v>9605</v>
      </c>
      <c r="AM1748" t="s">
        <v>3925</v>
      </c>
      <c r="AN1748" t="s">
        <v>3926</v>
      </c>
      <c r="AO1748" t="s">
        <v>268</v>
      </c>
      <c r="AP1748" t="s">
        <v>249</v>
      </c>
      <c r="AQ1748" t="s">
        <v>3940</v>
      </c>
      <c r="AU1748" t="s">
        <v>4282</v>
      </c>
      <c r="AV1748" t="s">
        <v>4000</v>
      </c>
      <c r="AW1748" t="s">
        <v>320</v>
      </c>
      <c r="AX1748" t="s">
        <v>319</v>
      </c>
      <c r="AY1748" t="s">
        <v>254</v>
      </c>
      <c r="AZ1748" t="s">
        <v>230</v>
      </c>
      <c r="BA1748" t="s">
        <v>395</v>
      </c>
      <c r="BB1748" t="s">
        <v>380</v>
      </c>
      <c r="BC1748" t="s">
        <v>3927</v>
      </c>
      <c r="BD1748" t="s">
        <v>3927</v>
      </c>
      <c r="BE1748" t="s">
        <v>3927</v>
      </c>
      <c r="BF1748">
        <v>9</v>
      </c>
    </row>
    <row r="1749" spans="1:58" x14ac:dyDescent="0.3">
      <c r="A1749">
        <v>2026</v>
      </c>
      <c r="B1749">
        <v>202605</v>
      </c>
      <c r="C1749">
        <v>5</v>
      </c>
      <c r="D1749" s="14">
        <v>20001620908174</v>
      </c>
      <c r="E1749" t="s">
        <v>2810</v>
      </c>
      <c r="F1749" s="2">
        <v>46142.786863425928</v>
      </c>
      <c r="G1749" s="2">
        <v>46146</v>
      </c>
      <c r="I1749" t="s">
        <v>224</v>
      </c>
      <c r="J1749" t="s">
        <v>230</v>
      </c>
      <c r="L1749" t="s">
        <v>3257</v>
      </c>
      <c r="M1749" t="s">
        <v>261</v>
      </c>
      <c r="N1749" t="s">
        <v>237</v>
      </c>
      <c r="O1749" t="s">
        <v>257</v>
      </c>
      <c r="Q1749" t="s">
        <v>9606</v>
      </c>
      <c r="R1749" t="s">
        <v>2809</v>
      </c>
      <c r="S1749" t="s">
        <v>4831</v>
      </c>
      <c r="T1749" t="s">
        <v>4832</v>
      </c>
      <c r="U1749" t="s">
        <v>3034</v>
      </c>
      <c r="V1749" t="s">
        <v>3994</v>
      </c>
      <c r="W1749" t="s">
        <v>245</v>
      </c>
      <c r="X1749" t="s">
        <v>225</v>
      </c>
      <c r="Z1749">
        <v>1</v>
      </c>
      <c r="AA1749" t="s">
        <v>3921</v>
      </c>
      <c r="AB1749" t="s">
        <v>9607</v>
      </c>
      <c r="AC1749">
        <v>46147.629444444443</v>
      </c>
      <c r="AD1749">
        <v>46147</v>
      </c>
      <c r="AE1749" t="s">
        <v>3938</v>
      </c>
      <c r="AG1749" t="s">
        <v>4828</v>
      </c>
      <c r="AH1749">
        <v>6108789112</v>
      </c>
      <c r="AI1749" t="s">
        <v>9608</v>
      </c>
      <c r="AM1749" t="s">
        <v>3925</v>
      </c>
      <c r="AN1749" t="s">
        <v>3926</v>
      </c>
      <c r="AO1749" t="s">
        <v>268</v>
      </c>
      <c r="AP1749" t="s">
        <v>304</v>
      </c>
      <c r="AQ1749" t="s">
        <v>3940</v>
      </c>
      <c r="AU1749" t="s">
        <v>8103</v>
      </c>
      <c r="AV1749" t="s">
        <v>4000</v>
      </c>
      <c r="AW1749" t="s">
        <v>320</v>
      </c>
      <c r="AX1749" t="s">
        <v>319</v>
      </c>
      <c r="AY1749" t="s">
        <v>254</v>
      </c>
      <c r="AZ1749" t="s">
        <v>230</v>
      </c>
      <c r="BA1749" t="s">
        <v>395</v>
      </c>
      <c r="BB1749" t="s">
        <v>380</v>
      </c>
      <c r="BC1749" t="s">
        <v>3927</v>
      </c>
      <c r="BD1749" t="s">
        <v>3927</v>
      </c>
      <c r="BE1749" t="s">
        <v>3927</v>
      </c>
      <c r="BF1749">
        <v>9</v>
      </c>
    </row>
    <row r="1750" spans="1:58" x14ac:dyDescent="0.3">
      <c r="A1750">
        <v>2026</v>
      </c>
      <c r="B1750">
        <v>202605</v>
      </c>
      <c r="C1750">
        <v>5</v>
      </c>
      <c r="D1750" s="14">
        <v>20001620907841</v>
      </c>
      <c r="E1750" t="s">
        <v>2810</v>
      </c>
      <c r="F1750" s="2">
        <v>46143.429212962961</v>
      </c>
      <c r="G1750" s="2">
        <v>46144</v>
      </c>
      <c r="I1750" t="s">
        <v>224</v>
      </c>
      <c r="J1750" t="s">
        <v>230</v>
      </c>
      <c r="L1750" t="s">
        <v>3349</v>
      </c>
      <c r="M1750" t="s">
        <v>309</v>
      </c>
      <c r="N1750" t="s">
        <v>297</v>
      </c>
      <c r="O1750" t="s">
        <v>283</v>
      </c>
      <c r="Q1750" t="s">
        <v>9609</v>
      </c>
      <c r="R1750" t="s">
        <v>2809</v>
      </c>
      <c r="S1750" t="s">
        <v>6559</v>
      </c>
      <c r="T1750" t="s">
        <v>6560</v>
      </c>
      <c r="U1750" t="s">
        <v>4796</v>
      </c>
      <c r="V1750" t="s">
        <v>2024</v>
      </c>
      <c r="W1750" t="s">
        <v>245</v>
      </c>
      <c r="X1750" t="s">
        <v>387</v>
      </c>
      <c r="Z1750">
        <v>4</v>
      </c>
      <c r="AA1750" t="s">
        <v>3921</v>
      </c>
      <c r="AB1750" t="s">
        <v>9610</v>
      </c>
      <c r="AC1750">
        <v>46149.689583333333</v>
      </c>
      <c r="AD1750">
        <v>46148</v>
      </c>
      <c r="AE1750" t="s">
        <v>3938</v>
      </c>
      <c r="AG1750" t="s">
        <v>2026</v>
      </c>
      <c r="AH1750">
        <v>6108789140</v>
      </c>
      <c r="AI1750" t="s">
        <v>9611</v>
      </c>
      <c r="AM1750" t="s">
        <v>3925</v>
      </c>
      <c r="AN1750" t="s">
        <v>3926</v>
      </c>
      <c r="AO1750" t="s">
        <v>268</v>
      </c>
      <c r="AP1750" t="s">
        <v>386</v>
      </c>
      <c r="AQ1750" t="s">
        <v>3940</v>
      </c>
      <c r="AU1750" t="s">
        <v>4282</v>
      </c>
      <c r="AV1750" t="s">
        <v>4000</v>
      </c>
      <c r="AW1750" t="s">
        <v>389</v>
      </c>
      <c r="AX1750" t="s">
        <v>388</v>
      </c>
      <c r="AY1750" t="s">
        <v>253</v>
      </c>
      <c r="AZ1750" t="s">
        <v>230</v>
      </c>
      <c r="BA1750" t="s">
        <v>395</v>
      </c>
      <c r="BB1750" t="s">
        <v>380</v>
      </c>
      <c r="BC1750" t="s">
        <v>3927</v>
      </c>
      <c r="BD1750" t="s">
        <v>3927</v>
      </c>
      <c r="BE1750" t="s">
        <v>3927</v>
      </c>
      <c r="BF1750">
        <v>9</v>
      </c>
    </row>
    <row r="1751" spans="1:58" x14ac:dyDescent="0.3">
      <c r="A1751">
        <v>2026</v>
      </c>
      <c r="B1751">
        <v>202605</v>
      </c>
      <c r="C1751">
        <v>5</v>
      </c>
      <c r="D1751" s="14">
        <v>20001620906755</v>
      </c>
      <c r="E1751" t="s">
        <v>2810</v>
      </c>
      <c r="F1751" s="2">
        <v>46143.375636574077</v>
      </c>
      <c r="G1751" s="2">
        <v>46144</v>
      </c>
      <c r="I1751" t="s">
        <v>224</v>
      </c>
      <c r="J1751" t="s">
        <v>230</v>
      </c>
      <c r="L1751" t="s">
        <v>9612</v>
      </c>
      <c r="M1751" t="s">
        <v>5807</v>
      </c>
      <c r="N1751" t="s">
        <v>353</v>
      </c>
      <c r="O1751" t="s">
        <v>283</v>
      </c>
      <c r="Q1751" t="s">
        <v>9613</v>
      </c>
      <c r="R1751" t="s">
        <v>2809</v>
      </c>
      <c r="S1751" t="s">
        <v>4841</v>
      </c>
      <c r="T1751" t="s">
        <v>4842</v>
      </c>
      <c r="U1751" t="s">
        <v>4008</v>
      </c>
      <c r="V1751" t="s">
        <v>980</v>
      </c>
      <c r="W1751" t="s">
        <v>245</v>
      </c>
      <c r="X1751" t="s">
        <v>387</v>
      </c>
      <c r="Z1751">
        <v>4</v>
      </c>
      <c r="AA1751" t="s">
        <v>3921</v>
      </c>
      <c r="AB1751" t="s">
        <v>9614</v>
      </c>
      <c r="AC1751">
        <v>46148.620497685188</v>
      </c>
      <c r="AD1751">
        <v>46148</v>
      </c>
      <c r="AE1751" t="s">
        <v>3938</v>
      </c>
      <c r="AG1751" t="s">
        <v>4844</v>
      </c>
      <c r="AH1751">
        <v>6108787135</v>
      </c>
      <c r="AI1751" t="s">
        <v>9615</v>
      </c>
      <c r="AM1751" t="s">
        <v>3925</v>
      </c>
      <c r="AN1751" t="s">
        <v>3926</v>
      </c>
      <c r="AO1751" t="s">
        <v>268</v>
      </c>
      <c r="AP1751" t="s">
        <v>386</v>
      </c>
      <c r="AQ1751" t="s">
        <v>3940</v>
      </c>
      <c r="AU1751" t="s">
        <v>4422</v>
      </c>
      <c r="AV1751" t="s">
        <v>4000</v>
      </c>
      <c r="AW1751" t="s">
        <v>3966</v>
      </c>
      <c r="AX1751" t="s">
        <v>3967</v>
      </c>
      <c r="AY1751" t="s">
        <v>253</v>
      </c>
      <c r="AZ1751" t="s">
        <v>230</v>
      </c>
      <c r="BA1751" t="s">
        <v>395</v>
      </c>
      <c r="BB1751" t="s">
        <v>380</v>
      </c>
      <c r="BC1751" t="s">
        <v>3927</v>
      </c>
      <c r="BD1751" t="s">
        <v>3927</v>
      </c>
      <c r="BE1751" t="s">
        <v>3927</v>
      </c>
      <c r="BF1751">
        <v>9</v>
      </c>
    </row>
    <row r="1752" spans="1:58" x14ac:dyDescent="0.3">
      <c r="A1752">
        <v>2026</v>
      </c>
      <c r="B1752">
        <v>202605</v>
      </c>
      <c r="C1752">
        <v>5</v>
      </c>
      <c r="D1752" s="14">
        <v>20001620906708</v>
      </c>
      <c r="E1752" t="s">
        <v>2810</v>
      </c>
      <c r="F1752" s="2">
        <v>46143.320428240739</v>
      </c>
      <c r="G1752" s="2">
        <v>46144</v>
      </c>
      <c r="I1752" t="s">
        <v>224</v>
      </c>
      <c r="J1752" t="s">
        <v>230</v>
      </c>
      <c r="L1752" t="s">
        <v>3816</v>
      </c>
      <c r="M1752" t="s">
        <v>364</v>
      </c>
      <c r="N1752" t="s">
        <v>353</v>
      </c>
      <c r="O1752" t="s">
        <v>283</v>
      </c>
      <c r="Q1752" t="s">
        <v>9616</v>
      </c>
      <c r="R1752" t="s">
        <v>2809</v>
      </c>
      <c r="S1752" t="s">
        <v>7380</v>
      </c>
      <c r="T1752" t="s">
        <v>7381</v>
      </c>
      <c r="U1752" t="s">
        <v>4796</v>
      </c>
      <c r="V1752" t="s">
        <v>2024</v>
      </c>
      <c r="W1752" t="s">
        <v>245</v>
      </c>
      <c r="X1752" t="s">
        <v>225</v>
      </c>
      <c r="Z1752">
        <v>4</v>
      </c>
      <c r="AA1752" t="s">
        <v>3921</v>
      </c>
      <c r="AB1752" t="s">
        <v>9617</v>
      </c>
      <c r="AC1752">
        <v>46149.689583333333</v>
      </c>
      <c r="AD1752">
        <v>46148</v>
      </c>
      <c r="AE1752" t="s">
        <v>3938</v>
      </c>
      <c r="AG1752" t="s">
        <v>2026</v>
      </c>
      <c r="AH1752">
        <v>6108772351</v>
      </c>
      <c r="AI1752" t="s">
        <v>9618</v>
      </c>
      <c r="AM1752" t="s">
        <v>3925</v>
      </c>
      <c r="AN1752" t="s">
        <v>3926</v>
      </c>
      <c r="AO1752" t="s">
        <v>268</v>
      </c>
      <c r="AP1752" t="s">
        <v>304</v>
      </c>
      <c r="AQ1752" t="s">
        <v>3940</v>
      </c>
      <c r="AU1752" t="s">
        <v>4282</v>
      </c>
      <c r="AV1752" t="s">
        <v>4000</v>
      </c>
      <c r="AW1752" t="s">
        <v>320</v>
      </c>
      <c r="AX1752" t="s">
        <v>319</v>
      </c>
      <c r="AY1752" t="s">
        <v>254</v>
      </c>
      <c r="AZ1752" t="s">
        <v>230</v>
      </c>
      <c r="BA1752" t="s">
        <v>395</v>
      </c>
      <c r="BB1752" t="s">
        <v>232</v>
      </c>
      <c r="BC1752" t="s">
        <v>3927</v>
      </c>
      <c r="BD1752" t="s">
        <v>3927</v>
      </c>
      <c r="BE1752" t="s">
        <v>3927</v>
      </c>
      <c r="BF1752">
        <v>9</v>
      </c>
    </row>
    <row r="1753" spans="1:58" x14ac:dyDescent="0.3">
      <c r="A1753">
        <v>2026</v>
      </c>
      <c r="B1753">
        <v>202605</v>
      </c>
      <c r="C1753">
        <v>5</v>
      </c>
      <c r="D1753" s="14">
        <v>20001620906255</v>
      </c>
      <c r="E1753" t="s">
        <v>2810</v>
      </c>
      <c r="F1753" s="2">
        <v>46142.794745370367</v>
      </c>
      <c r="G1753" s="2">
        <v>46146</v>
      </c>
      <c r="I1753" t="s">
        <v>224</v>
      </c>
      <c r="J1753" t="s">
        <v>230</v>
      </c>
      <c r="L1753" t="s">
        <v>3142</v>
      </c>
      <c r="M1753" t="s">
        <v>4740</v>
      </c>
      <c r="N1753" t="s">
        <v>1128</v>
      </c>
      <c r="O1753" t="s">
        <v>331</v>
      </c>
      <c r="Q1753" t="s">
        <v>9619</v>
      </c>
      <c r="R1753" t="s">
        <v>2809</v>
      </c>
      <c r="S1753" t="s">
        <v>5009</v>
      </c>
      <c r="T1753" t="s">
        <v>5010</v>
      </c>
      <c r="U1753" t="s">
        <v>4008</v>
      </c>
      <c r="V1753" t="s">
        <v>980</v>
      </c>
      <c r="W1753" t="s">
        <v>245</v>
      </c>
      <c r="X1753" t="s">
        <v>387</v>
      </c>
      <c r="Z1753">
        <v>2</v>
      </c>
      <c r="AA1753" t="s">
        <v>3921</v>
      </c>
      <c r="AB1753" t="s">
        <v>9620</v>
      </c>
      <c r="AC1753">
        <v>46148.620497685188</v>
      </c>
      <c r="AD1753">
        <v>46148</v>
      </c>
      <c r="AE1753" t="s">
        <v>3938</v>
      </c>
      <c r="AG1753" t="s">
        <v>4870</v>
      </c>
      <c r="AH1753">
        <v>6108774345</v>
      </c>
      <c r="AI1753" t="s">
        <v>9621</v>
      </c>
      <c r="AM1753" t="s">
        <v>3925</v>
      </c>
      <c r="AN1753" t="s">
        <v>3926</v>
      </c>
      <c r="AO1753" t="s">
        <v>268</v>
      </c>
      <c r="AP1753" t="s">
        <v>386</v>
      </c>
      <c r="AQ1753" t="s">
        <v>3940</v>
      </c>
      <c r="AU1753" t="s">
        <v>4422</v>
      </c>
      <c r="AV1753" t="s">
        <v>4000</v>
      </c>
      <c r="AW1753" t="s">
        <v>389</v>
      </c>
      <c r="AX1753" t="s">
        <v>388</v>
      </c>
      <c r="AY1753" t="s">
        <v>253</v>
      </c>
      <c r="AZ1753" t="s">
        <v>230</v>
      </c>
      <c r="BA1753" t="s">
        <v>395</v>
      </c>
      <c r="BB1753" t="s">
        <v>380</v>
      </c>
      <c r="BC1753" t="s">
        <v>3927</v>
      </c>
      <c r="BD1753" t="s">
        <v>3927</v>
      </c>
      <c r="BE1753" t="s">
        <v>3927</v>
      </c>
      <c r="BF1753">
        <v>9</v>
      </c>
    </row>
    <row r="1754" spans="1:58" x14ac:dyDescent="0.3">
      <c r="A1754">
        <v>2026</v>
      </c>
      <c r="B1754">
        <v>202605</v>
      </c>
      <c r="C1754">
        <v>5</v>
      </c>
      <c r="D1754" s="14">
        <v>20001620905466</v>
      </c>
      <c r="E1754" t="s">
        <v>2810</v>
      </c>
      <c r="F1754" s="2">
        <v>46142.841168981482</v>
      </c>
      <c r="G1754" s="2">
        <v>46144</v>
      </c>
      <c r="I1754" t="s">
        <v>224</v>
      </c>
      <c r="J1754" t="s">
        <v>230</v>
      </c>
      <c r="L1754" t="s">
        <v>3320</v>
      </c>
      <c r="M1754" t="s">
        <v>309</v>
      </c>
      <c r="N1754" t="s">
        <v>297</v>
      </c>
      <c r="O1754" t="s">
        <v>283</v>
      </c>
      <c r="Q1754" t="s">
        <v>9622</v>
      </c>
      <c r="R1754" t="s">
        <v>2809</v>
      </c>
      <c r="S1754" t="s">
        <v>5009</v>
      </c>
      <c r="T1754" t="s">
        <v>5010</v>
      </c>
      <c r="U1754" t="s">
        <v>4008</v>
      </c>
      <c r="V1754" t="s">
        <v>980</v>
      </c>
      <c r="W1754" t="s">
        <v>245</v>
      </c>
      <c r="X1754" t="s">
        <v>225</v>
      </c>
      <c r="Z1754">
        <v>4</v>
      </c>
      <c r="AA1754" t="s">
        <v>3921</v>
      </c>
      <c r="AB1754" t="s">
        <v>9623</v>
      </c>
      <c r="AC1754">
        <v>46148.620497685188</v>
      </c>
      <c r="AD1754">
        <v>46148</v>
      </c>
      <c r="AE1754" t="s">
        <v>3938</v>
      </c>
      <c r="AG1754" t="s">
        <v>4870</v>
      </c>
      <c r="AH1754">
        <v>6108780206</v>
      </c>
      <c r="AI1754" t="s">
        <v>9624</v>
      </c>
      <c r="AM1754" t="s">
        <v>3925</v>
      </c>
      <c r="AN1754" t="s">
        <v>3926</v>
      </c>
      <c r="AO1754" t="s">
        <v>268</v>
      </c>
      <c r="AP1754" t="s">
        <v>386</v>
      </c>
      <c r="AQ1754" t="s">
        <v>3940</v>
      </c>
      <c r="AU1754" t="s">
        <v>4422</v>
      </c>
      <c r="AV1754" t="s">
        <v>4000</v>
      </c>
      <c r="AW1754" t="s">
        <v>320</v>
      </c>
      <c r="AX1754" t="s">
        <v>319</v>
      </c>
      <c r="AY1754" t="s">
        <v>254</v>
      </c>
      <c r="AZ1754" t="s">
        <v>230</v>
      </c>
      <c r="BA1754" t="s">
        <v>395</v>
      </c>
      <c r="BB1754" t="s">
        <v>380</v>
      </c>
      <c r="BC1754" t="s">
        <v>3927</v>
      </c>
      <c r="BD1754" t="s">
        <v>3927</v>
      </c>
      <c r="BE1754" t="s">
        <v>3927</v>
      </c>
      <c r="BF1754">
        <v>9</v>
      </c>
    </row>
    <row r="1755" spans="1:58" x14ac:dyDescent="0.3">
      <c r="A1755">
        <v>2026</v>
      </c>
      <c r="B1755">
        <v>202605</v>
      </c>
      <c r="C1755">
        <v>5</v>
      </c>
      <c r="D1755" s="14">
        <v>20001620904941</v>
      </c>
      <c r="E1755" t="s">
        <v>2810</v>
      </c>
      <c r="F1755" s="2">
        <v>46142.754513888889</v>
      </c>
      <c r="G1755" s="2">
        <v>46143</v>
      </c>
      <c r="I1755" t="s">
        <v>224</v>
      </c>
      <c r="J1755" t="s">
        <v>230</v>
      </c>
      <c r="L1755" t="s">
        <v>9625</v>
      </c>
      <c r="M1755" t="s">
        <v>309</v>
      </c>
      <c r="N1755" t="s">
        <v>297</v>
      </c>
      <c r="O1755" t="s">
        <v>283</v>
      </c>
      <c r="Q1755" t="s">
        <v>9626</v>
      </c>
      <c r="R1755" t="s">
        <v>2809</v>
      </c>
      <c r="S1755" t="s">
        <v>935</v>
      </c>
      <c r="T1755" t="s">
        <v>936</v>
      </c>
      <c r="U1755" t="s">
        <v>258</v>
      </c>
      <c r="V1755" t="s">
        <v>247</v>
      </c>
      <c r="W1755" t="s">
        <v>245</v>
      </c>
      <c r="X1755" t="s">
        <v>225</v>
      </c>
      <c r="Z1755">
        <v>4</v>
      </c>
      <c r="AA1755" t="s">
        <v>3921</v>
      </c>
      <c r="AB1755" t="s">
        <v>9627</v>
      </c>
      <c r="AC1755">
        <v>46148.623171296298</v>
      </c>
      <c r="AD1755">
        <v>46147</v>
      </c>
      <c r="AE1755" t="s">
        <v>3938</v>
      </c>
      <c r="AG1755" t="s">
        <v>329</v>
      </c>
      <c r="AH1755">
        <v>6108778221</v>
      </c>
      <c r="AI1755" t="s">
        <v>9628</v>
      </c>
      <c r="AM1755" t="s">
        <v>3925</v>
      </c>
      <c r="AN1755" t="s">
        <v>3926</v>
      </c>
      <c r="AO1755" t="s">
        <v>268</v>
      </c>
      <c r="AP1755" t="s">
        <v>386</v>
      </c>
      <c r="AQ1755" t="s">
        <v>3940</v>
      </c>
      <c r="AU1755" t="s">
        <v>4422</v>
      </c>
      <c r="AV1755" t="s">
        <v>4000</v>
      </c>
      <c r="AW1755" t="s">
        <v>320</v>
      </c>
      <c r="AX1755" t="s">
        <v>319</v>
      </c>
      <c r="AY1755" t="s">
        <v>254</v>
      </c>
      <c r="AZ1755" t="s">
        <v>230</v>
      </c>
      <c r="BA1755" t="s">
        <v>395</v>
      </c>
      <c r="BB1755" t="s">
        <v>380</v>
      </c>
      <c r="BC1755" t="s">
        <v>3927</v>
      </c>
      <c r="BD1755" t="s">
        <v>3927</v>
      </c>
      <c r="BE1755" t="s">
        <v>3927</v>
      </c>
      <c r="BF1755">
        <v>9</v>
      </c>
    </row>
    <row r="1756" spans="1:58" x14ac:dyDescent="0.3">
      <c r="A1756">
        <v>2026</v>
      </c>
      <c r="B1756">
        <v>202605</v>
      </c>
      <c r="C1756">
        <v>5</v>
      </c>
      <c r="D1756" s="14">
        <v>20001620900860</v>
      </c>
      <c r="E1756" t="s">
        <v>2810</v>
      </c>
      <c r="F1756" s="2">
        <v>46143.414525462962</v>
      </c>
      <c r="G1756" s="2">
        <v>46144</v>
      </c>
      <c r="I1756" t="s">
        <v>224</v>
      </c>
      <c r="J1756" t="s">
        <v>230</v>
      </c>
      <c r="L1756" t="s">
        <v>3146</v>
      </c>
      <c r="M1756" t="s">
        <v>1336</v>
      </c>
      <c r="N1756" t="s">
        <v>546</v>
      </c>
      <c r="O1756" t="s">
        <v>554</v>
      </c>
      <c r="Q1756" t="s">
        <v>9629</v>
      </c>
      <c r="R1756" t="s">
        <v>2809</v>
      </c>
      <c r="S1756" t="s">
        <v>4841</v>
      </c>
      <c r="T1756" t="s">
        <v>4842</v>
      </c>
      <c r="U1756" t="s">
        <v>4008</v>
      </c>
      <c r="V1756" t="s">
        <v>980</v>
      </c>
      <c r="W1756" t="s">
        <v>245</v>
      </c>
      <c r="X1756" t="s">
        <v>387</v>
      </c>
      <c r="Z1756">
        <v>4</v>
      </c>
      <c r="AA1756" t="s">
        <v>3921</v>
      </c>
      <c r="AB1756" t="s">
        <v>9630</v>
      </c>
      <c r="AC1756">
        <v>46148.620497685188</v>
      </c>
      <c r="AD1756">
        <v>46148</v>
      </c>
      <c r="AE1756" t="s">
        <v>3938</v>
      </c>
      <c r="AG1756" t="s">
        <v>4844</v>
      </c>
      <c r="AH1756">
        <v>1096185210</v>
      </c>
      <c r="AI1756" t="s">
        <v>9631</v>
      </c>
      <c r="AM1756" t="s">
        <v>3925</v>
      </c>
      <c r="AN1756" t="s">
        <v>3926</v>
      </c>
      <c r="AO1756" t="s">
        <v>268</v>
      </c>
      <c r="AP1756" t="s">
        <v>249</v>
      </c>
      <c r="AQ1756" t="s">
        <v>3940</v>
      </c>
      <c r="AU1756" t="s">
        <v>4422</v>
      </c>
      <c r="AV1756" t="s">
        <v>4000</v>
      </c>
      <c r="AW1756" t="s">
        <v>447</v>
      </c>
      <c r="AX1756" t="s">
        <v>446</v>
      </c>
      <c r="AY1756" t="s">
        <v>253</v>
      </c>
      <c r="AZ1756" t="s">
        <v>230</v>
      </c>
      <c r="BA1756" t="s">
        <v>273</v>
      </c>
      <c r="BB1756" t="s">
        <v>380</v>
      </c>
      <c r="BC1756" t="s">
        <v>3927</v>
      </c>
      <c r="BD1756" t="s">
        <v>3927</v>
      </c>
      <c r="BE1756" t="s">
        <v>3927</v>
      </c>
      <c r="BF1756">
        <v>1</v>
      </c>
    </row>
    <row r="1757" spans="1:58" x14ac:dyDescent="0.3">
      <c r="A1757">
        <v>2026</v>
      </c>
      <c r="B1757">
        <v>202605</v>
      </c>
      <c r="C1757">
        <v>5</v>
      </c>
      <c r="D1757" s="14">
        <v>20001620900841</v>
      </c>
      <c r="E1757" t="s">
        <v>2810</v>
      </c>
      <c r="F1757" s="2">
        <v>46143.405219907407</v>
      </c>
      <c r="G1757" s="2">
        <v>46144</v>
      </c>
      <c r="I1757" t="s">
        <v>224</v>
      </c>
      <c r="J1757" t="s">
        <v>230</v>
      </c>
      <c r="L1757" t="s">
        <v>3320</v>
      </c>
      <c r="M1757" t="s">
        <v>309</v>
      </c>
      <c r="N1757" t="s">
        <v>297</v>
      </c>
      <c r="O1757" t="s">
        <v>283</v>
      </c>
      <c r="Q1757" t="s">
        <v>9632</v>
      </c>
      <c r="R1757" t="s">
        <v>2809</v>
      </c>
      <c r="S1757" t="s">
        <v>5929</v>
      </c>
      <c r="T1757" t="s">
        <v>5930</v>
      </c>
      <c r="U1757" t="s">
        <v>4008</v>
      </c>
      <c r="V1757" t="s">
        <v>980</v>
      </c>
      <c r="W1757" t="s">
        <v>245</v>
      </c>
      <c r="X1757" t="s">
        <v>225</v>
      </c>
      <c r="Z1757">
        <v>4</v>
      </c>
      <c r="AA1757" t="s">
        <v>3921</v>
      </c>
      <c r="AB1757" t="s">
        <v>9633</v>
      </c>
      <c r="AC1757">
        <v>46148.620497685188</v>
      </c>
      <c r="AD1757">
        <v>46148</v>
      </c>
      <c r="AE1757" t="s">
        <v>3938</v>
      </c>
      <c r="AG1757" t="s">
        <v>4844</v>
      </c>
      <c r="AH1757">
        <v>6089626198</v>
      </c>
      <c r="AI1757" t="s">
        <v>9634</v>
      </c>
      <c r="AM1757" t="s">
        <v>3925</v>
      </c>
      <c r="AN1757" t="s">
        <v>3926</v>
      </c>
      <c r="AO1757" t="s">
        <v>268</v>
      </c>
      <c r="AP1757" t="s">
        <v>386</v>
      </c>
      <c r="AQ1757" t="s">
        <v>3940</v>
      </c>
      <c r="AU1757" t="s">
        <v>4422</v>
      </c>
      <c r="AV1757" t="s">
        <v>4000</v>
      </c>
      <c r="AW1757" t="s">
        <v>227</v>
      </c>
      <c r="AX1757" t="s">
        <v>226</v>
      </c>
      <c r="AY1757" t="s">
        <v>254</v>
      </c>
      <c r="AZ1757" t="s">
        <v>230</v>
      </c>
      <c r="BA1757" t="s">
        <v>344</v>
      </c>
      <c r="BB1757" t="s">
        <v>232</v>
      </c>
      <c r="BC1757" t="s">
        <v>3927</v>
      </c>
      <c r="BD1757" t="s">
        <v>3927</v>
      </c>
      <c r="BE1757" t="s">
        <v>3927</v>
      </c>
      <c r="BF1757">
        <v>12</v>
      </c>
    </row>
    <row r="1758" spans="1:58" x14ac:dyDescent="0.3">
      <c r="A1758">
        <v>2026</v>
      </c>
      <c r="B1758">
        <v>202605</v>
      </c>
      <c r="C1758">
        <v>5</v>
      </c>
      <c r="D1758" s="14">
        <v>20001620899088</v>
      </c>
      <c r="E1758" t="s">
        <v>2810</v>
      </c>
      <c r="F1758" s="2">
        <v>46142.766226851854</v>
      </c>
      <c r="G1758" s="2">
        <v>46146</v>
      </c>
      <c r="I1758" t="s">
        <v>224</v>
      </c>
      <c r="J1758" t="s">
        <v>230</v>
      </c>
      <c r="L1758" t="s">
        <v>3637</v>
      </c>
      <c r="M1758" t="s">
        <v>309</v>
      </c>
      <c r="N1758" t="s">
        <v>297</v>
      </c>
      <c r="O1758" t="s">
        <v>283</v>
      </c>
      <c r="Q1758" t="s">
        <v>9635</v>
      </c>
      <c r="R1758" t="s">
        <v>2809</v>
      </c>
      <c r="S1758" t="s">
        <v>5009</v>
      </c>
      <c r="T1758" t="s">
        <v>5010</v>
      </c>
      <c r="U1758" t="s">
        <v>4008</v>
      </c>
      <c r="V1758" t="s">
        <v>980</v>
      </c>
      <c r="W1758" t="s">
        <v>245</v>
      </c>
      <c r="X1758" t="s">
        <v>225</v>
      </c>
      <c r="Z1758">
        <v>2</v>
      </c>
      <c r="AA1758" t="s">
        <v>3921</v>
      </c>
      <c r="AB1758" t="s">
        <v>9636</v>
      </c>
      <c r="AC1758">
        <v>46148.620497685188</v>
      </c>
      <c r="AD1758">
        <v>46148</v>
      </c>
      <c r="AE1758" t="s">
        <v>3938</v>
      </c>
      <c r="AG1758" t="s">
        <v>4870</v>
      </c>
      <c r="AH1758">
        <v>6108776262</v>
      </c>
      <c r="AI1758" t="s">
        <v>9637</v>
      </c>
      <c r="AM1758" t="s">
        <v>3925</v>
      </c>
      <c r="AN1758" t="s">
        <v>3926</v>
      </c>
      <c r="AO1758" t="s">
        <v>268</v>
      </c>
      <c r="AP1758" t="s">
        <v>386</v>
      </c>
      <c r="AQ1758" t="s">
        <v>3940</v>
      </c>
      <c r="AU1758" t="s">
        <v>4422</v>
      </c>
      <c r="AV1758" t="s">
        <v>4000</v>
      </c>
      <c r="AW1758" t="s">
        <v>320</v>
      </c>
      <c r="AX1758" t="s">
        <v>319</v>
      </c>
      <c r="AY1758" t="s">
        <v>254</v>
      </c>
      <c r="AZ1758" t="s">
        <v>230</v>
      </c>
      <c r="BA1758" t="s">
        <v>395</v>
      </c>
      <c r="BB1758" t="s">
        <v>380</v>
      </c>
      <c r="BC1758" t="s">
        <v>3927</v>
      </c>
      <c r="BD1758" t="s">
        <v>3927</v>
      </c>
      <c r="BE1758" t="s">
        <v>3927</v>
      </c>
      <c r="BF1758">
        <v>9</v>
      </c>
    </row>
    <row r="1759" spans="1:58" x14ac:dyDescent="0.3">
      <c r="A1759">
        <v>2026</v>
      </c>
      <c r="B1759">
        <v>202605</v>
      </c>
      <c r="C1759">
        <v>5</v>
      </c>
      <c r="D1759" s="14">
        <v>20001620897780</v>
      </c>
      <c r="E1759" t="s">
        <v>2810</v>
      </c>
      <c r="F1759" s="2">
        <v>46143.374224537038</v>
      </c>
      <c r="G1759" s="2">
        <v>46144</v>
      </c>
      <c r="I1759" t="s">
        <v>224</v>
      </c>
      <c r="J1759" t="s">
        <v>230</v>
      </c>
      <c r="L1759" t="s">
        <v>509</v>
      </c>
      <c r="M1759" t="s">
        <v>334</v>
      </c>
      <c r="N1759" t="s">
        <v>322</v>
      </c>
      <c r="O1759" t="s">
        <v>331</v>
      </c>
      <c r="Q1759" t="s">
        <v>9638</v>
      </c>
      <c r="R1759" t="s">
        <v>2809</v>
      </c>
      <c r="S1759" t="s">
        <v>302</v>
      </c>
      <c r="T1759" t="s">
        <v>303</v>
      </c>
      <c r="U1759" t="s">
        <v>258</v>
      </c>
      <c r="V1759" t="s">
        <v>247</v>
      </c>
      <c r="W1759" t="s">
        <v>245</v>
      </c>
      <c r="X1759" t="s">
        <v>225</v>
      </c>
      <c r="Z1759">
        <v>4</v>
      </c>
      <c r="AA1759" t="s">
        <v>3921</v>
      </c>
      <c r="AB1759" t="s">
        <v>9639</v>
      </c>
      <c r="AC1759">
        <v>46148.623171296298</v>
      </c>
      <c r="AD1759">
        <v>46148</v>
      </c>
      <c r="AE1759" t="s">
        <v>3938</v>
      </c>
      <c r="AG1759" t="s">
        <v>248</v>
      </c>
      <c r="AH1759">
        <v>6105971363</v>
      </c>
      <c r="AI1759" t="s">
        <v>9640</v>
      </c>
      <c r="AM1759" t="s">
        <v>3925</v>
      </c>
      <c r="AN1759" t="s">
        <v>3926</v>
      </c>
      <c r="AO1759" t="s">
        <v>268</v>
      </c>
      <c r="AP1759" t="s">
        <v>330</v>
      </c>
      <c r="AQ1759" t="s">
        <v>3940</v>
      </c>
      <c r="AU1759" t="s">
        <v>4422</v>
      </c>
      <c r="AV1759" t="s">
        <v>4000</v>
      </c>
      <c r="AW1759" t="s">
        <v>227</v>
      </c>
      <c r="AX1759" t="s">
        <v>226</v>
      </c>
      <c r="AY1759" t="s">
        <v>254</v>
      </c>
      <c r="AZ1759" t="s">
        <v>230</v>
      </c>
      <c r="BA1759" t="s">
        <v>273</v>
      </c>
      <c r="BB1759" t="s">
        <v>380</v>
      </c>
      <c r="BC1759" t="s">
        <v>3927</v>
      </c>
      <c r="BD1759" t="s">
        <v>3927</v>
      </c>
      <c r="BE1759" t="s">
        <v>3927</v>
      </c>
      <c r="BF1759">
        <v>1</v>
      </c>
    </row>
    <row r="1760" spans="1:58" x14ac:dyDescent="0.3">
      <c r="A1760">
        <v>2026</v>
      </c>
      <c r="B1760">
        <v>202605</v>
      </c>
      <c r="C1760">
        <v>5</v>
      </c>
      <c r="D1760" s="14">
        <v>20001620896975</v>
      </c>
      <c r="E1760" t="s">
        <v>2810</v>
      </c>
      <c r="F1760" s="2">
        <v>46142.754803240743</v>
      </c>
      <c r="G1760" s="2">
        <v>46146</v>
      </c>
      <c r="I1760" t="s">
        <v>224</v>
      </c>
      <c r="J1760" t="s">
        <v>230</v>
      </c>
      <c r="L1760" t="s">
        <v>2443</v>
      </c>
      <c r="M1760" t="s">
        <v>309</v>
      </c>
      <c r="N1760" t="s">
        <v>297</v>
      </c>
      <c r="O1760" t="s">
        <v>283</v>
      </c>
      <c r="Q1760" t="s">
        <v>9641</v>
      </c>
      <c r="R1760" t="s">
        <v>2809</v>
      </c>
      <c r="S1760" t="s">
        <v>5395</v>
      </c>
      <c r="T1760" t="s">
        <v>5396</v>
      </c>
      <c r="U1760" t="s">
        <v>3034</v>
      </c>
      <c r="V1760" t="s">
        <v>647</v>
      </c>
      <c r="W1760" t="s">
        <v>245</v>
      </c>
      <c r="X1760" t="s">
        <v>225</v>
      </c>
      <c r="Z1760">
        <v>2</v>
      </c>
      <c r="AA1760" t="s">
        <v>3921</v>
      </c>
      <c r="AB1760" t="s">
        <v>9172</v>
      </c>
      <c r="AC1760">
        <v>46148.681620370371</v>
      </c>
      <c r="AD1760">
        <v>46148</v>
      </c>
      <c r="AE1760" t="s">
        <v>3938</v>
      </c>
      <c r="AG1760" t="s">
        <v>5111</v>
      </c>
      <c r="AH1760">
        <v>6014406410</v>
      </c>
      <c r="AI1760" t="s">
        <v>9642</v>
      </c>
      <c r="AM1760" t="s">
        <v>3925</v>
      </c>
      <c r="AN1760" t="s">
        <v>3926</v>
      </c>
      <c r="AO1760" t="s">
        <v>268</v>
      </c>
      <c r="AP1760" t="s">
        <v>386</v>
      </c>
      <c r="AQ1760" t="s">
        <v>3940</v>
      </c>
      <c r="AU1760" t="s">
        <v>4282</v>
      </c>
      <c r="AV1760" t="s">
        <v>4000</v>
      </c>
      <c r="AW1760" t="s">
        <v>227</v>
      </c>
      <c r="AX1760" t="s">
        <v>226</v>
      </c>
      <c r="AY1760" t="s">
        <v>254</v>
      </c>
      <c r="AZ1760" t="s">
        <v>230</v>
      </c>
      <c r="BA1760" t="s">
        <v>273</v>
      </c>
      <c r="BB1760" t="s">
        <v>380</v>
      </c>
      <c r="BC1760" t="s">
        <v>3927</v>
      </c>
      <c r="BD1760" t="s">
        <v>3927</v>
      </c>
      <c r="BE1760" t="s">
        <v>3927</v>
      </c>
      <c r="BF1760">
        <v>9</v>
      </c>
    </row>
    <row r="1761" spans="1:58" x14ac:dyDescent="0.3">
      <c r="A1761">
        <v>2026</v>
      </c>
      <c r="B1761">
        <v>202605</v>
      </c>
      <c r="C1761">
        <v>5</v>
      </c>
      <c r="D1761" s="14">
        <v>20001620895857</v>
      </c>
      <c r="E1761" t="s">
        <v>2810</v>
      </c>
      <c r="F1761" s="2">
        <v>46143.413275462961</v>
      </c>
      <c r="G1761" s="2">
        <v>46144</v>
      </c>
      <c r="I1761" t="s">
        <v>224</v>
      </c>
      <c r="J1761" t="s">
        <v>230</v>
      </c>
      <c r="L1761" t="s">
        <v>3344</v>
      </c>
      <c r="M1761" t="s">
        <v>309</v>
      </c>
      <c r="N1761" t="s">
        <v>297</v>
      </c>
      <c r="O1761" t="s">
        <v>283</v>
      </c>
      <c r="Q1761" t="s">
        <v>9643</v>
      </c>
      <c r="R1761" t="s">
        <v>2809</v>
      </c>
      <c r="S1761" t="s">
        <v>302</v>
      </c>
      <c r="T1761" t="s">
        <v>303</v>
      </c>
      <c r="U1761" t="s">
        <v>258</v>
      </c>
      <c r="V1761" t="s">
        <v>247</v>
      </c>
      <c r="W1761" t="s">
        <v>245</v>
      </c>
      <c r="X1761" t="s">
        <v>387</v>
      </c>
      <c r="Z1761">
        <v>4</v>
      </c>
      <c r="AA1761" t="s">
        <v>3921</v>
      </c>
      <c r="AB1761" t="s">
        <v>9644</v>
      </c>
      <c r="AC1761">
        <v>46148.623171296298</v>
      </c>
      <c r="AD1761">
        <v>46148</v>
      </c>
      <c r="AE1761" t="s">
        <v>3938</v>
      </c>
      <c r="AG1761" t="s">
        <v>248</v>
      </c>
      <c r="AH1761">
        <v>6041433483</v>
      </c>
      <c r="AI1761" t="s">
        <v>9645</v>
      </c>
      <c r="AM1761" t="s">
        <v>3925</v>
      </c>
      <c r="AN1761" t="s">
        <v>3926</v>
      </c>
      <c r="AO1761" t="s">
        <v>268</v>
      </c>
      <c r="AP1761" t="s">
        <v>386</v>
      </c>
      <c r="AQ1761" t="s">
        <v>3940</v>
      </c>
      <c r="AU1761" t="s">
        <v>4422</v>
      </c>
      <c r="AV1761" t="s">
        <v>4000</v>
      </c>
      <c r="AW1761" t="s">
        <v>447</v>
      </c>
      <c r="AX1761" t="s">
        <v>446</v>
      </c>
      <c r="AY1761" t="s">
        <v>253</v>
      </c>
      <c r="AZ1761" t="s">
        <v>230</v>
      </c>
      <c r="BA1761" t="s">
        <v>273</v>
      </c>
      <c r="BB1761" t="s">
        <v>380</v>
      </c>
      <c r="BC1761" t="s">
        <v>3927</v>
      </c>
      <c r="BD1761" t="s">
        <v>3927</v>
      </c>
      <c r="BE1761" t="s">
        <v>3927</v>
      </c>
      <c r="BF1761">
        <v>16</v>
      </c>
    </row>
    <row r="1762" spans="1:58" x14ac:dyDescent="0.3">
      <c r="A1762">
        <v>2026</v>
      </c>
      <c r="B1762">
        <v>202605</v>
      </c>
      <c r="C1762">
        <v>5</v>
      </c>
      <c r="D1762" s="14">
        <v>20001620895490</v>
      </c>
      <c r="E1762" t="s">
        <v>2810</v>
      </c>
      <c r="F1762" s="2">
        <v>46142.840636574074</v>
      </c>
      <c r="G1762" s="2">
        <v>46146</v>
      </c>
      <c r="I1762" t="s">
        <v>224</v>
      </c>
      <c r="J1762" t="s">
        <v>230</v>
      </c>
      <c r="L1762" t="s">
        <v>9646</v>
      </c>
      <c r="M1762" t="s">
        <v>5300</v>
      </c>
      <c r="N1762" t="s">
        <v>5301</v>
      </c>
      <c r="O1762" t="s">
        <v>623</v>
      </c>
      <c r="Q1762" t="s">
        <v>9647</v>
      </c>
      <c r="R1762" t="s">
        <v>2809</v>
      </c>
      <c r="S1762" t="s">
        <v>425</v>
      </c>
      <c r="T1762" t="s">
        <v>426</v>
      </c>
      <c r="U1762" t="s">
        <v>258</v>
      </c>
      <c r="V1762" t="s">
        <v>247</v>
      </c>
      <c r="W1762" t="s">
        <v>245</v>
      </c>
      <c r="X1762" t="s">
        <v>225</v>
      </c>
      <c r="Z1762">
        <v>2</v>
      </c>
      <c r="AA1762" t="s">
        <v>3921</v>
      </c>
      <c r="AB1762" t="s">
        <v>9648</v>
      </c>
      <c r="AC1762">
        <v>46148.623171296298</v>
      </c>
      <c r="AD1762">
        <v>46148</v>
      </c>
      <c r="AE1762" t="s">
        <v>3938</v>
      </c>
      <c r="AG1762" t="s">
        <v>410</v>
      </c>
      <c r="AH1762">
        <v>6108775283</v>
      </c>
      <c r="AI1762" t="s">
        <v>9649</v>
      </c>
      <c r="AM1762" t="s">
        <v>3925</v>
      </c>
      <c r="AN1762" t="s">
        <v>3926</v>
      </c>
      <c r="AO1762" t="s">
        <v>268</v>
      </c>
      <c r="AP1762" t="s">
        <v>386</v>
      </c>
      <c r="AQ1762" t="s">
        <v>3940</v>
      </c>
      <c r="AU1762" t="s">
        <v>4422</v>
      </c>
      <c r="AV1762" t="s">
        <v>4000</v>
      </c>
      <c r="AW1762" t="s">
        <v>320</v>
      </c>
      <c r="AX1762" t="s">
        <v>319</v>
      </c>
      <c r="AY1762" t="s">
        <v>254</v>
      </c>
      <c r="AZ1762" t="s">
        <v>230</v>
      </c>
      <c r="BA1762" t="s">
        <v>395</v>
      </c>
      <c r="BB1762" t="s">
        <v>380</v>
      </c>
      <c r="BC1762" t="s">
        <v>3927</v>
      </c>
      <c r="BD1762" t="s">
        <v>3927</v>
      </c>
      <c r="BE1762" t="s">
        <v>3927</v>
      </c>
      <c r="BF1762">
        <v>9</v>
      </c>
    </row>
    <row r="1763" spans="1:58" x14ac:dyDescent="0.3">
      <c r="A1763">
        <v>2026</v>
      </c>
      <c r="B1763">
        <v>202605</v>
      </c>
      <c r="C1763">
        <v>5</v>
      </c>
      <c r="D1763" s="14">
        <v>20001620895471</v>
      </c>
      <c r="E1763" t="s">
        <v>2810</v>
      </c>
      <c r="F1763" s="2">
        <v>46142.835057870368</v>
      </c>
      <c r="G1763" s="2">
        <v>46144</v>
      </c>
      <c r="I1763" t="s">
        <v>224</v>
      </c>
      <c r="J1763" t="s">
        <v>230</v>
      </c>
      <c r="L1763" t="s">
        <v>3343</v>
      </c>
      <c r="M1763" t="s">
        <v>309</v>
      </c>
      <c r="N1763" t="s">
        <v>297</v>
      </c>
      <c r="O1763" t="s">
        <v>283</v>
      </c>
      <c r="Q1763" t="s">
        <v>9650</v>
      </c>
      <c r="R1763" t="s">
        <v>2809</v>
      </c>
      <c r="S1763" t="s">
        <v>4825</v>
      </c>
      <c r="T1763" t="s">
        <v>4826</v>
      </c>
      <c r="U1763" t="s">
        <v>3034</v>
      </c>
      <c r="V1763" t="s">
        <v>3994</v>
      </c>
      <c r="W1763" t="s">
        <v>245</v>
      </c>
      <c r="X1763" t="s">
        <v>225</v>
      </c>
      <c r="Z1763">
        <v>2</v>
      </c>
      <c r="AA1763" t="s">
        <v>3921</v>
      </c>
      <c r="AB1763" t="s">
        <v>9651</v>
      </c>
      <c r="AC1763">
        <v>46146.750706018516</v>
      </c>
      <c r="AD1763">
        <v>46146</v>
      </c>
      <c r="AE1763" t="s">
        <v>3938</v>
      </c>
      <c r="AG1763" t="s">
        <v>4828</v>
      </c>
      <c r="AH1763">
        <v>6090106050</v>
      </c>
      <c r="AI1763" t="s">
        <v>9652</v>
      </c>
      <c r="AM1763" t="s">
        <v>3925</v>
      </c>
      <c r="AN1763" t="s">
        <v>3926</v>
      </c>
      <c r="AO1763" t="s">
        <v>268</v>
      </c>
      <c r="AP1763" t="s">
        <v>304</v>
      </c>
      <c r="AQ1763" t="s">
        <v>3940</v>
      </c>
      <c r="AU1763" t="s">
        <v>8625</v>
      </c>
      <c r="AV1763" t="s">
        <v>4000</v>
      </c>
      <c r="AW1763" t="s">
        <v>227</v>
      </c>
      <c r="AX1763" t="s">
        <v>226</v>
      </c>
      <c r="AY1763" t="s">
        <v>254</v>
      </c>
      <c r="AZ1763" t="s">
        <v>230</v>
      </c>
      <c r="BA1763" t="s">
        <v>273</v>
      </c>
      <c r="BB1763" t="s">
        <v>380</v>
      </c>
      <c r="BC1763" t="s">
        <v>3927</v>
      </c>
      <c r="BD1763" t="s">
        <v>3927</v>
      </c>
      <c r="BE1763" t="s">
        <v>3927</v>
      </c>
      <c r="BF1763">
        <v>23</v>
      </c>
    </row>
    <row r="1764" spans="1:58" x14ac:dyDescent="0.3">
      <c r="A1764">
        <v>2026</v>
      </c>
      <c r="B1764">
        <v>202605</v>
      </c>
      <c r="C1764">
        <v>5</v>
      </c>
      <c r="D1764" s="14">
        <v>20001620895252</v>
      </c>
      <c r="E1764" t="s">
        <v>2810</v>
      </c>
      <c r="F1764" s="2">
        <v>46142.788831018515</v>
      </c>
      <c r="G1764" s="2">
        <v>46144</v>
      </c>
      <c r="I1764" t="s">
        <v>224</v>
      </c>
      <c r="J1764" t="s">
        <v>230</v>
      </c>
      <c r="L1764" t="s">
        <v>3061</v>
      </c>
      <c r="M1764" t="s">
        <v>1366</v>
      </c>
      <c r="N1764" t="s">
        <v>1359</v>
      </c>
      <c r="O1764" t="s">
        <v>554</v>
      </c>
      <c r="Q1764" t="s">
        <v>9653</v>
      </c>
      <c r="R1764" t="s">
        <v>2809</v>
      </c>
      <c r="S1764" t="s">
        <v>302</v>
      </c>
      <c r="T1764" t="s">
        <v>303</v>
      </c>
      <c r="U1764" t="s">
        <v>258</v>
      </c>
      <c r="V1764" t="s">
        <v>247</v>
      </c>
      <c r="W1764" t="s">
        <v>245</v>
      </c>
      <c r="X1764" t="s">
        <v>225</v>
      </c>
      <c r="Z1764">
        <v>4</v>
      </c>
      <c r="AA1764" t="s">
        <v>3921</v>
      </c>
      <c r="AB1764" t="s">
        <v>9654</v>
      </c>
      <c r="AC1764">
        <v>46148.623171296298</v>
      </c>
      <c r="AD1764">
        <v>46148</v>
      </c>
      <c r="AE1764" t="s">
        <v>3938</v>
      </c>
      <c r="AG1764" t="s">
        <v>248</v>
      </c>
      <c r="AH1764">
        <v>6105419471</v>
      </c>
      <c r="AI1764" t="s">
        <v>9655</v>
      </c>
      <c r="AM1764" t="s">
        <v>3925</v>
      </c>
      <c r="AN1764" t="s">
        <v>3926</v>
      </c>
      <c r="AO1764" t="s">
        <v>268</v>
      </c>
      <c r="AP1764" t="s">
        <v>386</v>
      </c>
      <c r="AQ1764" t="s">
        <v>3940</v>
      </c>
      <c r="AU1764" t="s">
        <v>4422</v>
      </c>
      <c r="AV1764" t="s">
        <v>4000</v>
      </c>
      <c r="AW1764" t="s">
        <v>227</v>
      </c>
      <c r="AX1764" t="s">
        <v>226</v>
      </c>
      <c r="AY1764" t="s">
        <v>254</v>
      </c>
      <c r="AZ1764" t="s">
        <v>230</v>
      </c>
      <c r="BA1764" t="s">
        <v>273</v>
      </c>
      <c r="BB1764" t="s">
        <v>380</v>
      </c>
      <c r="BC1764" t="s">
        <v>3927</v>
      </c>
      <c r="BD1764" t="s">
        <v>3927</v>
      </c>
      <c r="BE1764" t="s">
        <v>3927</v>
      </c>
      <c r="BF1764">
        <v>23</v>
      </c>
    </row>
    <row r="1765" spans="1:58" x14ac:dyDescent="0.3">
      <c r="A1765">
        <v>2026</v>
      </c>
      <c r="B1765">
        <v>202605</v>
      </c>
      <c r="C1765">
        <v>5</v>
      </c>
      <c r="D1765" s="14">
        <v>20001620895020</v>
      </c>
      <c r="E1765" t="s">
        <v>2810</v>
      </c>
      <c r="F1765" s="2">
        <v>46142.759351851855</v>
      </c>
      <c r="G1765" s="2">
        <v>46146</v>
      </c>
      <c r="I1765" t="s">
        <v>224</v>
      </c>
      <c r="J1765" t="s">
        <v>230</v>
      </c>
      <c r="L1765" t="s">
        <v>3439</v>
      </c>
      <c r="M1765" t="s">
        <v>309</v>
      </c>
      <c r="N1765" t="s">
        <v>297</v>
      </c>
      <c r="O1765" t="s">
        <v>283</v>
      </c>
      <c r="Q1765" t="s">
        <v>9656</v>
      </c>
      <c r="R1765" t="s">
        <v>2809</v>
      </c>
      <c r="S1765" t="s">
        <v>407</v>
      </c>
      <c r="T1765" t="s">
        <v>408</v>
      </c>
      <c r="U1765" t="s">
        <v>258</v>
      </c>
      <c r="V1765" t="s">
        <v>247</v>
      </c>
      <c r="W1765" t="s">
        <v>245</v>
      </c>
      <c r="X1765" t="s">
        <v>225</v>
      </c>
      <c r="Z1765">
        <v>2</v>
      </c>
      <c r="AA1765" t="s">
        <v>3921</v>
      </c>
      <c r="AB1765" t="s">
        <v>9657</v>
      </c>
      <c r="AC1765">
        <v>46148.623171296298</v>
      </c>
      <c r="AD1765">
        <v>46148</v>
      </c>
      <c r="AE1765" t="s">
        <v>3938</v>
      </c>
      <c r="AG1765" t="s">
        <v>410</v>
      </c>
      <c r="AH1765">
        <v>6108774332</v>
      </c>
      <c r="AI1765" t="s">
        <v>9658</v>
      </c>
      <c r="AM1765" t="s">
        <v>3925</v>
      </c>
      <c r="AN1765" t="s">
        <v>3926</v>
      </c>
      <c r="AO1765" t="s">
        <v>268</v>
      </c>
      <c r="AP1765" t="s">
        <v>386</v>
      </c>
      <c r="AQ1765" t="s">
        <v>3940</v>
      </c>
      <c r="AU1765" t="s">
        <v>4422</v>
      </c>
      <c r="AV1765" t="s">
        <v>4000</v>
      </c>
      <c r="AW1765" t="s">
        <v>320</v>
      </c>
      <c r="AX1765" t="s">
        <v>319</v>
      </c>
      <c r="AY1765" t="s">
        <v>254</v>
      </c>
      <c r="AZ1765" t="s">
        <v>230</v>
      </c>
      <c r="BA1765" t="s">
        <v>395</v>
      </c>
      <c r="BB1765" t="s">
        <v>380</v>
      </c>
      <c r="BC1765" t="s">
        <v>3927</v>
      </c>
      <c r="BD1765" t="s">
        <v>3927</v>
      </c>
      <c r="BE1765" t="s">
        <v>3927</v>
      </c>
      <c r="BF1765">
        <v>9</v>
      </c>
    </row>
    <row r="1766" spans="1:58" x14ac:dyDescent="0.3">
      <c r="A1766">
        <v>2026</v>
      </c>
      <c r="B1766">
        <v>202605</v>
      </c>
      <c r="C1766">
        <v>5</v>
      </c>
      <c r="D1766" s="14">
        <v>20001620894880</v>
      </c>
      <c r="E1766" t="s">
        <v>2810</v>
      </c>
      <c r="F1766" s="2">
        <v>46143.421701388892</v>
      </c>
      <c r="G1766" s="2">
        <v>46144</v>
      </c>
      <c r="I1766" t="s">
        <v>224</v>
      </c>
      <c r="J1766" t="s">
        <v>230</v>
      </c>
      <c r="L1766" t="s">
        <v>3318</v>
      </c>
      <c r="M1766" t="s">
        <v>309</v>
      </c>
      <c r="N1766" t="s">
        <v>297</v>
      </c>
      <c r="O1766" t="s">
        <v>283</v>
      </c>
      <c r="Q1766" t="s">
        <v>9659</v>
      </c>
      <c r="R1766" t="s">
        <v>2809</v>
      </c>
      <c r="S1766" t="s">
        <v>6704</v>
      </c>
      <c r="T1766" t="s">
        <v>6705</v>
      </c>
      <c r="U1766" t="s">
        <v>4796</v>
      </c>
      <c r="V1766" t="s">
        <v>2024</v>
      </c>
      <c r="W1766" t="s">
        <v>245</v>
      </c>
      <c r="X1766" t="s">
        <v>225</v>
      </c>
      <c r="Z1766">
        <v>4</v>
      </c>
      <c r="AA1766" t="s">
        <v>3921</v>
      </c>
      <c r="AB1766" t="s">
        <v>9660</v>
      </c>
      <c r="AC1766">
        <v>46149.689583333333</v>
      </c>
      <c r="AD1766">
        <v>46148</v>
      </c>
      <c r="AE1766" t="s">
        <v>3938</v>
      </c>
      <c r="AG1766" t="s">
        <v>2026</v>
      </c>
      <c r="AH1766">
        <v>6108783206</v>
      </c>
      <c r="AI1766" t="s">
        <v>9661</v>
      </c>
      <c r="AM1766" t="s">
        <v>3925</v>
      </c>
      <c r="AN1766" t="s">
        <v>3926</v>
      </c>
      <c r="AO1766" t="s">
        <v>268</v>
      </c>
      <c r="AP1766" t="s">
        <v>386</v>
      </c>
      <c r="AQ1766" t="s">
        <v>3940</v>
      </c>
      <c r="AU1766" t="s">
        <v>4282</v>
      </c>
      <c r="AV1766" t="s">
        <v>4000</v>
      </c>
      <c r="AW1766" t="s">
        <v>320</v>
      </c>
      <c r="AX1766" t="s">
        <v>319</v>
      </c>
      <c r="AY1766" t="s">
        <v>254</v>
      </c>
      <c r="AZ1766" t="s">
        <v>230</v>
      </c>
      <c r="BA1766" t="s">
        <v>395</v>
      </c>
      <c r="BB1766" t="s">
        <v>380</v>
      </c>
      <c r="BC1766" t="s">
        <v>3927</v>
      </c>
      <c r="BD1766" t="s">
        <v>3927</v>
      </c>
      <c r="BE1766" t="s">
        <v>3927</v>
      </c>
      <c r="BF1766">
        <v>9</v>
      </c>
    </row>
    <row r="1767" spans="1:58" x14ac:dyDescent="0.3">
      <c r="A1767">
        <v>2026</v>
      </c>
      <c r="B1767">
        <v>202605</v>
      </c>
      <c r="C1767">
        <v>5</v>
      </c>
      <c r="D1767" s="14">
        <v>20001620894868</v>
      </c>
      <c r="E1767" t="s">
        <v>2810</v>
      </c>
      <c r="F1767" s="2">
        <v>46143.415775462963</v>
      </c>
      <c r="G1767" s="2">
        <v>46144</v>
      </c>
      <c r="I1767" t="s">
        <v>224</v>
      </c>
      <c r="J1767" t="s">
        <v>230</v>
      </c>
      <c r="L1767" t="s">
        <v>9662</v>
      </c>
      <c r="M1767" t="s">
        <v>309</v>
      </c>
      <c r="N1767" t="s">
        <v>297</v>
      </c>
      <c r="O1767" t="s">
        <v>283</v>
      </c>
      <c r="Q1767" t="s">
        <v>9663</v>
      </c>
      <c r="R1767" t="s">
        <v>2809</v>
      </c>
      <c r="S1767" t="s">
        <v>4831</v>
      </c>
      <c r="T1767" t="s">
        <v>4832</v>
      </c>
      <c r="U1767" t="s">
        <v>3034</v>
      </c>
      <c r="V1767" t="s">
        <v>3994</v>
      </c>
      <c r="W1767" t="s">
        <v>245</v>
      </c>
      <c r="X1767" t="s">
        <v>387</v>
      </c>
      <c r="Z1767">
        <v>2</v>
      </c>
      <c r="AA1767" t="s">
        <v>3921</v>
      </c>
      <c r="AB1767" t="s">
        <v>9664</v>
      </c>
      <c r="AC1767">
        <v>46146.750706018516</v>
      </c>
      <c r="AD1767">
        <v>46146</v>
      </c>
      <c r="AE1767" t="s">
        <v>3938</v>
      </c>
      <c r="AG1767" t="s">
        <v>4828</v>
      </c>
      <c r="AH1767">
        <v>6108774372</v>
      </c>
      <c r="AI1767" t="s">
        <v>9665</v>
      </c>
      <c r="AM1767" t="s">
        <v>3925</v>
      </c>
      <c r="AN1767" t="s">
        <v>3926</v>
      </c>
      <c r="AO1767" t="s">
        <v>268</v>
      </c>
      <c r="AP1767" t="s">
        <v>304</v>
      </c>
      <c r="AQ1767" t="s">
        <v>3940</v>
      </c>
      <c r="AU1767" t="s">
        <v>8625</v>
      </c>
      <c r="AV1767" t="s">
        <v>4000</v>
      </c>
      <c r="AW1767" t="s">
        <v>622</v>
      </c>
      <c r="AX1767" t="s">
        <v>621</v>
      </c>
      <c r="AY1767" t="s">
        <v>253</v>
      </c>
      <c r="AZ1767" t="s">
        <v>230</v>
      </c>
      <c r="BA1767" t="s">
        <v>395</v>
      </c>
      <c r="BB1767" t="s">
        <v>380</v>
      </c>
      <c r="BC1767" t="s">
        <v>3927</v>
      </c>
      <c r="BD1767" t="s">
        <v>3927</v>
      </c>
      <c r="BE1767" t="s">
        <v>3927</v>
      </c>
      <c r="BF1767">
        <v>9</v>
      </c>
    </row>
    <row r="1768" spans="1:58" x14ac:dyDescent="0.3">
      <c r="A1768">
        <v>2026</v>
      </c>
      <c r="B1768">
        <v>202605</v>
      </c>
      <c r="C1768">
        <v>5</v>
      </c>
      <c r="D1768" s="14">
        <v>20001620894837</v>
      </c>
      <c r="E1768" t="s">
        <v>2810</v>
      </c>
      <c r="F1768" s="2">
        <v>46143.399039351854</v>
      </c>
      <c r="G1768" s="2">
        <v>46145</v>
      </c>
      <c r="I1768" t="s">
        <v>224</v>
      </c>
      <c r="J1768" t="s">
        <v>230</v>
      </c>
      <c r="L1768" t="s">
        <v>1889</v>
      </c>
      <c r="M1768" t="s">
        <v>309</v>
      </c>
      <c r="N1768" t="s">
        <v>297</v>
      </c>
      <c r="O1768" t="s">
        <v>283</v>
      </c>
      <c r="Q1768" t="s">
        <v>9666</v>
      </c>
      <c r="R1768" t="s">
        <v>2809</v>
      </c>
      <c r="S1768" t="s">
        <v>6559</v>
      </c>
      <c r="T1768" t="s">
        <v>6560</v>
      </c>
      <c r="U1768" t="s">
        <v>4796</v>
      </c>
      <c r="V1768" t="s">
        <v>2024</v>
      </c>
      <c r="W1768" t="s">
        <v>245</v>
      </c>
      <c r="X1768" t="s">
        <v>225</v>
      </c>
      <c r="Z1768">
        <v>4</v>
      </c>
      <c r="AA1768" t="s">
        <v>3921</v>
      </c>
      <c r="AB1768" t="s">
        <v>9667</v>
      </c>
      <c r="AC1768">
        <v>46150.849861111114</v>
      </c>
      <c r="AD1768">
        <v>46149</v>
      </c>
      <c r="AE1768" t="s">
        <v>3938</v>
      </c>
      <c r="AG1768" t="s">
        <v>2026</v>
      </c>
      <c r="AH1768">
        <v>6108773366</v>
      </c>
      <c r="AI1768" t="s">
        <v>9668</v>
      </c>
      <c r="AM1768" t="s">
        <v>3925</v>
      </c>
      <c r="AN1768" t="s">
        <v>3926</v>
      </c>
      <c r="AO1768" t="s">
        <v>268</v>
      </c>
      <c r="AP1768" t="s">
        <v>249</v>
      </c>
      <c r="AQ1768" t="s">
        <v>3940</v>
      </c>
      <c r="AU1768" t="s">
        <v>4149</v>
      </c>
      <c r="AV1768" t="s">
        <v>4000</v>
      </c>
      <c r="AW1768" t="s">
        <v>320</v>
      </c>
      <c r="AX1768" t="s">
        <v>319</v>
      </c>
      <c r="AY1768" t="s">
        <v>254</v>
      </c>
      <c r="AZ1768" t="s">
        <v>230</v>
      </c>
      <c r="BA1768" t="s">
        <v>395</v>
      </c>
      <c r="BB1768" t="s">
        <v>380</v>
      </c>
      <c r="BC1768" t="s">
        <v>3927</v>
      </c>
      <c r="BD1768" t="s">
        <v>3927</v>
      </c>
      <c r="BE1768" t="s">
        <v>3927</v>
      </c>
      <c r="BF1768">
        <v>9</v>
      </c>
    </row>
    <row r="1769" spans="1:58" x14ac:dyDescent="0.3">
      <c r="A1769">
        <v>2026</v>
      </c>
      <c r="B1769">
        <v>202605</v>
      </c>
      <c r="C1769">
        <v>5</v>
      </c>
      <c r="D1769" s="14">
        <v>20001620894575</v>
      </c>
      <c r="E1769" t="s">
        <v>2810</v>
      </c>
      <c r="F1769" s="2">
        <v>46142.87222222222</v>
      </c>
      <c r="G1769" s="2">
        <v>46144</v>
      </c>
      <c r="I1769" t="s">
        <v>224</v>
      </c>
      <c r="J1769" t="s">
        <v>230</v>
      </c>
      <c r="L1769" t="s">
        <v>3409</v>
      </c>
      <c r="M1769" t="s">
        <v>309</v>
      </c>
      <c r="N1769" t="s">
        <v>297</v>
      </c>
      <c r="O1769" t="s">
        <v>283</v>
      </c>
      <c r="Q1769" t="s">
        <v>9669</v>
      </c>
      <c r="R1769" t="s">
        <v>2809</v>
      </c>
      <c r="S1769" t="s">
        <v>6329</v>
      </c>
      <c r="T1769" t="s">
        <v>6330</v>
      </c>
      <c r="U1769" t="s">
        <v>4796</v>
      </c>
      <c r="V1769" t="s">
        <v>2024</v>
      </c>
      <c r="W1769" t="s">
        <v>245</v>
      </c>
      <c r="X1769" t="s">
        <v>225</v>
      </c>
      <c r="Z1769">
        <v>4</v>
      </c>
      <c r="AA1769" t="s">
        <v>3921</v>
      </c>
      <c r="AB1769" t="s">
        <v>9670</v>
      </c>
      <c r="AC1769">
        <v>46149.689583333333</v>
      </c>
      <c r="AD1769">
        <v>46148</v>
      </c>
      <c r="AE1769" t="s">
        <v>3938</v>
      </c>
      <c r="AG1769" t="s">
        <v>6332</v>
      </c>
      <c r="AH1769">
        <v>6108783191</v>
      </c>
      <c r="AI1769" t="s">
        <v>9671</v>
      </c>
      <c r="AM1769" t="s">
        <v>3925</v>
      </c>
      <c r="AN1769" t="s">
        <v>3926</v>
      </c>
      <c r="AO1769" t="s">
        <v>268</v>
      </c>
      <c r="AP1769" t="s">
        <v>386</v>
      </c>
      <c r="AQ1769" t="s">
        <v>3940</v>
      </c>
      <c r="AU1769" t="s">
        <v>4282</v>
      </c>
      <c r="AV1769" t="s">
        <v>4000</v>
      </c>
      <c r="AW1769" t="s">
        <v>227</v>
      </c>
      <c r="AX1769" t="s">
        <v>226</v>
      </c>
      <c r="AY1769" t="s">
        <v>254</v>
      </c>
      <c r="AZ1769" t="s">
        <v>230</v>
      </c>
      <c r="BA1769" t="s">
        <v>395</v>
      </c>
      <c r="BB1769" t="s">
        <v>380</v>
      </c>
      <c r="BC1769" t="s">
        <v>3927</v>
      </c>
      <c r="BD1769" t="s">
        <v>3927</v>
      </c>
      <c r="BE1769" t="s">
        <v>3927</v>
      </c>
      <c r="BF1769">
        <v>9</v>
      </c>
    </row>
    <row r="1770" spans="1:58" x14ac:dyDescent="0.3">
      <c r="A1770">
        <v>2026</v>
      </c>
      <c r="B1770">
        <v>202605</v>
      </c>
      <c r="C1770">
        <v>5</v>
      </c>
      <c r="D1770" s="14">
        <v>20001620893787</v>
      </c>
      <c r="E1770" t="s">
        <v>2810</v>
      </c>
      <c r="F1770" s="2">
        <v>46143.361967592595</v>
      </c>
      <c r="G1770" s="2">
        <v>46146</v>
      </c>
      <c r="I1770" t="s">
        <v>224</v>
      </c>
      <c r="J1770" t="s">
        <v>230</v>
      </c>
      <c r="L1770" t="s">
        <v>3425</v>
      </c>
      <c r="M1770" t="s">
        <v>309</v>
      </c>
      <c r="N1770" t="s">
        <v>297</v>
      </c>
      <c r="O1770" t="s">
        <v>283</v>
      </c>
      <c r="Q1770" t="s">
        <v>9672</v>
      </c>
      <c r="R1770" t="s">
        <v>2809</v>
      </c>
      <c r="S1770" t="s">
        <v>6704</v>
      </c>
      <c r="T1770" t="s">
        <v>6705</v>
      </c>
      <c r="U1770" t="s">
        <v>4796</v>
      </c>
      <c r="V1770" t="s">
        <v>2024</v>
      </c>
      <c r="W1770" t="s">
        <v>245</v>
      </c>
      <c r="X1770" t="s">
        <v>387</v>
      </c>
      <c r="Z1770">
        <v>4</v>
      </c>
      <c r="AA1770" t="s">
        <v>3921</v>
      </c>
      <c r="AB1770" t="s">
        <v>9673</v>
      </c>
      <c r="AC1770">
        <v>46150.849861111114</v>
      </c>
      <c r="AD1770">
        <v>46150</v>
      </c>
      <c r="AE1770" t="s">
        <v>3938</v>
      </c>
      <c r="AG1770" t="s">
        <v>2026</v>
      </c>
      <c r="AH1770">
        <v>6108783197</v>
      </c>
      <c r="AI1770" t="s">
        <v>9674</v>
      </c>
      <c r="AM1770" t="s">
        <v>3925</v>
      </c>
      <c r="AN1770" t="s">
        <v>3926</v>
      </c>
      <c r="AO1770" t="s">
        <v>268</v>
      </c>
      <c r="AP1770" t="s">
        <v>386</v>
      </c>
      <c r="AQ1770" t="s">
        <v>3940</v>
      </c>
      <c r="AU1770" t="s">
        <v>4149</v>
      </c>
      <c r="AV1770" t="s">
        <v>4000</v>
      </c>
      <c r="AW1770" t="s">
        <v>389</v>
      </c>
      <c r="AX1770" t="s">
        <v>388</v>
      </c>
      <c r="AY1770" t="s">
        <v>253</v>
      </c>
      <c r="AZ1770" t="s">
        <v>230</v>
      </c>
      <c r="BA1770" t="s">
        <v>395</v>
      </c>
      <c r="BB1770" t="s">
        <v>380</v>
      </c>
      <c r="BC1770" t="s">
        <v>3927</v>
      </c>
      <c r="BD1770" t="s">
        <v>3927</v>
      </c>
      <c r="BE1770" t="s">
        <v>3927</v>
      </c>
      <c r="BF1770">
        <v>9</v>
      </c>
    </row>
    <row r="1771" spans="1:58" x14ac:dyDescent="0.3">
      <c r="A1771">
        <v>2026</v>
      </c>
      <c r="B1771">
        <v>202605</v>
      </c>
      <c r="C1771">
        <v>5</v>
      </c>
      <c r="D1771" s="14">
        <v>20001620893751</v>
      </c>
      <c r="E1771" t="s">
        <v>2810</v>
      </c>
      <c r="F1771" s="2">
        <v>46143.304722222223</v>
      </c>
      <c r="G1771" s="2">
        <v>46144</v>
      </c>
      <c r="I1771" t="s">
        <v>224</v>
      </c>
      <c r="J1771" t="s">
        <v>230</v>
      </c>
      <c r="L1771" t="s">
        <v>2927</v>
      </c>
      <c r="M1771" t="s">
        <v>334</v>
      </c>
      <c r="N1771" t="s">
        <v>322</v>
      </c>
      <c r="O1771" t="s">
        <v>331</v>
      </c>
      <c r="Q1771" t="s">
        <v>9675</v>
      </c>
      <c r="R1771" t="s">
        <v>2809</v>
      </c>
      <c r="S1771" t="s">
        <v>551</v>
      </c>
      <c r="T1771" t="s">
        <v>552</v>
      </c>
      <c r="U1771" t="s">
        <v>258</v>
      </c>
      <c r="V1771" t="s">
        <v>247</v>
      </c>
      <c r="W1771" t="s">
        <v>245</v>
      </c>
      <c r="X1771" t="s">
        <v>225</v>
      </c>
      <c r="Z1771">
        <v>4</v>
      </c>
      <c r="AA1771" t="s">
        <v>3921</v>
      </c>
      <c r="AB1771" t="s">
        <v>9676</v>
      </c>
      <c r="AC1771">
        <v>46148.623171296298</v>
      </c>
      <c r="AD1771">
        <v>46148</v>
      </c>
      <c r="AE1771" t="s">
        <v>3938</v>
      </c>
      <c r="AG1771" t="s">
        <v>359</v>
      </c>
      <c r="AH1771">
        <v>6108790091</v>
      </c>
      <c r="AI1771" t="s">
        <v>9677</v>
      </c>
      <c r="AM1771" t="s">
        <v>3925</v>
      </c>
      <c r="AN1771" t="s">
        <v>3926</v>
      </c>
      <c r="AO1771" t="s">
        <v>268</v>
      </c>
      <c r="AP1771" t="s">
        <v>330</v>
      </c>
      <c r="AQ1771" t="s">
        <v>3940</v>
      </c>
      <c r="AU1771" t="s">
        <v>4422</v>
      </c>
      <c r="AV1771" t="s">
        <v>4000</v>
      </c>
      <c r="AW1771" t="s">
        <v>320</v>
      </c>
      <c r="AX1771" t="s">
        <v>319</v>
      </c>
      <c r="AY1771" t="s">
        <v>254</v>
      </c>
      <c r="AZ1771" t="s">
        <v>230</v>
      </c>
      <c r="BA1771" t="s">
        <v>395</v>
      </c>
      <c r="BB1771" t="s">
        <v>380</v>
      </c>
      <c r="BC1771" t="s">
        <v>3927</v>
      </c>
      <c r="BD1771" t="s">
        <v>3927</v>
      </c>
      <c r="BE1771" t="s">
        <v>3927</v>
      </c>
      <c r="BF1771">
        <v>9</v>
      </c>
    </row>
    <row r="1772" spans="1:58" x14ac:dyDescent="0.3">
      <c r="A1772">
        <v>2026</v>
      </c>
      <c r="B1772">
        <v>202605</v>
      </c>
      <c r="C1772">
        <v>5</v>
      </c>
      <c r="D1772" s="14">
        <v>20001620893117</v>
      </c>
      <c r="E1772" t="s">
        <v>2810</v>
      </c>
      <c r="F1772" s="2">
        <v>46142.768425925926</v>
      </c>
      <c r="G1772" s="2">
        <v>46148</v>
      </c>
      <c r="I1772" t="s">
        <v>224</v>
      </c>
      <c r="J1772" t="s">
        <v>230</v>
      </c>
      <c r="L1772" t="s">
        <v>9678</v>
      </c>
      <c r="M1772" t="s">
        <v>6469</v>
      </c>
      <c r="N1772" t="s">
        <v>322</v>
      </c>
      <c r="O1772" t="s">
        <v>331</v>
      </c>
      <c r="Q1772" t="s">
        <v>9679</v>
      </c>
      <c r="R1772" t="s">
        <v>2809</v>
      </c>
      <c r="S1772" t="s">
        <v>5187</v>
      </c>
      <c r="T1772" t="s">
        <v>5188</v>
      </c>
      <c r="U1772" t="s">
        <v>3034</v>
      </c>
      <c r="V1772" t="s">
        <v>647</v>
      </c>
      <c r="W1772" t="s">
        <v>245</v>
      </c>
      <c r="X1772" t="s">
        <v>387</v>
      </c>
      <c r="Z1772">
        <v>4</v>
      </c>
      <c r="AA1772" t="s">
        <v>3921</v>
      </c>
      <c r="AB1772" t="s">
        <v>3995</v>
      </c>
      <c r="AC1772">
        <v>46153.45821759259</v>
      </c>
      <c r="AD1772">
        <v>46152</v>
      </c>
      <c r="AE1772" t="s">
        <v>3938</v>
      </c>
      <c r="AG1772" t="s">
        <v>5111</v>
      </c>
      <c r="AH1772">
        <v>6108781252</v>
      </c>
      <c r="AI1772" t="s">
        <v>9680</v>
      </c>
      <c r="AM1772" t="s">
        <v>3925</v>
      </c>
      <c r="AN1772" t="s">
        <v>3926</v>
      </c>
      <c r="AO1772" t="s">
        <v>268</v>
      </c>
      <c r="AP1772" t="s">
        <v>693</v>
      </c>
      <c r="AQ1772" t="s">
        <v>3998</v>
      </c>
      <c r="AU1772" t="s">
        <v>4220</v>
      </c>
      <c r="AV1772" t="s">
        <v>4000</v>
      </c>
      <c r="AW1772" t="s">
        <v>389</v>
      </c>
      <c r="AX1772" t="s">
        <v>388</v>
      </c>
      <c r="AY1772" t="s">
        <v>253</v>
      </c>
      <c r="AZ1772" t="s">
        <v>230</v>
      </c>
      <c r="BA1772" t="s">
        <v>395</v>
      </c>
      <c r="BB1772" t="s">
        <v>380</v>
      </c>
      <c r="BC1772" t="s">
        <v>3927</v>
      </c>
      <c r="BD1772" t="s">
        <v>3927</v>
      </c>
      <c r="BE1772" t="s">
        <v>3927</v>
      </c>
      <c r="BF1772">
        <v>9</v>
      </c>
    </row>
    <row r="1773" spans="1:58" x14ac:dyDescent="0.3">
      <c r="A1773">
        <v>2026</v>
      </c>
      <c r="B1773">
        <v>202605</v>
      </c>
      <c r="C1773">
        <v>5</v>
      </c>
      <c r="D1773" s="14">
        <v>20001620893083</v>
      </c>
      <c r="E1773" t="s">
        <v>2810</v>
      </c>
      <c r="F1773" s="2">
        <v>46142.764548611114</v>
      </c>
      <c r="G1773" s="2">
        <v>46146</v>
      </c>
      <c r="I1773" t="s">
        <v>224</v>
      </c>
      <c r="J1773" t="s">
        <v>230</v>
      </c>
      <c r="L1773" t="s">
        <v>3341</v>
      </c>
      <c r="M1773" t="s">
        <v>309</v>
      </c>
      <c r="N1773" t="s">
        <v>297</v>
      </c>
      <c r="O1773" t="s">
        <v>283</v>
      </c>
      <c r="Q1773" t="s">
        <v>9681</v>
      </c>
      <c r="R1773" t="s">
        <v>2809</v>
      </c>
      <c r="S1773" t="s">
        <v>4836</v>
      </c>
      <c r="T1773" t="s">
        <v>4837</v>
      </c>
      <c r="U1773" t="s">
        <v>3034</v>
      </c>
      <c r="V1773" t="s">
        <v>3994</v>
      </c>
      <c r="W1773" t="s">
        <v>245</v>
      </c>
      <c r="X1773" t="s">
        <v>225</v>
      </c>
      <c r="Z1773">
        <v>1</v>
      </c>
      <c r="AA1773" t="s">
        <v>3921</v>
      </c>
      <c r="AB1773" t="s">
        <v>9682</v>
      </c>
      <c r="AC1773">
        <v>46147.629444444443</v>
      </c>
      <c r="AD1773">
        <v>46147</v>
      </c>
      <c r="AE1773" t="s">
        <v>3938</v>
      </c>
      <c r="AG1773" t="s">
        <v>4828</v>
      </c>
      <c r="AH1773">
        <v>1032989432</v>
      </c>
      <c r="AI1773" t="s">
        <v>9683</v>
      </c>
      <c r="AM1773" t="s">
        <v>3925</v>
      </c>
      <c r="AN1773" t="s">
        <v>3926</v>
      </c>
      <c r="AO1773" t="s">
        <v>268</v>
      </c>
      <c r="AP1773" t="s">
        <v>249</v>
      </c>
      <c r="AQ1773" t="s">
        <v>3940</v>
      </c>
      <c r="AU1773" t="s">
        <v>8103</v>
      </c>
      <c r="AV1773" t="s">
        <v>4000</v>
      </c>
      <c r="AW1773" t="s">
        <v>1191</v>
      </c>
      <c r="AX1773" t="s">
        <v>1190</v>
      </c>
      <c r="AY1773" t="s">
        <v>254</v>
      </c>
      <c r="AZ1773" t="s">
        <v>230</v>
      </c>
      <c r="BA1773" t="s">
        <v>273</v>
      </c>
      <c r="BB1773" t="s">
        <v>380</v>
      </c>
      <c r="BC1773" t="s">
        <v>3927</v>
      </c>
      <c r="BD1773" t="s">
        <v>3927</v>
      </c>
      <c r="BE1773" t="s">
        <v>3927</v>
      </c>
      <c r="BF1773">
        <v>9</v>
      </c>
    </row>
    <row r="1774" spans="1:58" x14ac:dyDescent="0.3">
      <c r="A1774">
        <v>2026</v>
      </c>
      <c r="B1774">
        <v>202605</v>
      </c>
      <c r="C1774">
        <v>5</v>
      </c>
      <c r="D1774" s="14">
        <v>20001620891404</v>
      </c>
      <c r="E1774" t="s">
        <v>2810</v>
      </c>
      <c r="F1774" s="2">
        <v>46142.810162037036</v>
      </c>
      <c r="G1774" s="2">
        <v>46144</v>
      </c>
      <c r="I1774" t="s">
        <v>224</v>
      </c>
      <c r="J1774" t="s">
        <v>230</v>
      </c>
      <c r="L1774" t="s">
        <v>9684</v>
      </c>
      <c r="M1774" t="s">
        <v>309</v>
      </c>
      <c r="N1774" t="s">
        <v>297</v>
      </c>
      <c r="O1774" t="s">
        <v>283</v>
      </c>
      <c r="Q1774" t="s">
        <v>9685</v>
      </c>
      <c r="R1774" t="s">
        <v>2809</v>
      </c>
      <c r="S1774" t="s">
        <v>5599</v>
      </c>
      <c r="T1774" t="s">
        <v>5600</v>
      </c>
      <c r="U1774" t="s">
        <v>4796</v>
      </c>
      <c r="V1774" t="s">
        <v>2024</v>
      </c>
      <c r="W1774" t="s">
        <v>245</v>
      </c>
      <c r="X1774" t="s">
        <v>225</v>
      </c>
      <c r="Z1774">
        <v>4</v>
      </c>
      <c r="AA1774" t="s">
        <v>3921</v>
      </c>
      <c r="AB1774" t="s">
        <v>9686</v>
      </c>
      <c r="AC1774">
        <v>46149.689583333333</v>
      </c>
      <c r="AD1774">
        <v>46148</v>
      </c>
      <c r="AE1774" t="s">
        <v>3938</v>
      </c>
      <c r="AG1774" t="s">
        <v>2026</v>
      </c>
      <c r="AH1774">
        <v>6107539585</v>
      </c>
      <c r="AI1774" t="s">
        <v>9687</v>
      </c>
      <c r="AM1774" t="s">
        <v>3925</v>
      </c>
      <c r="AN1774" t="s">
        <v>3926</v>
      </c>
      <c r="AO1774" t="s">
        <v>268</v>
      </c>
      <c r="AP1774" t="s">
        <v>304</v>
      </c>
      <c r="AQ1774" t="s">
        <v>3940</v>
      </c>
      <c r="AU1774" t="s">
        <v>4282</v>
      </c>
      <c r="AV1774" t="s">
        <v>4000</v>
      </c>
      <c r="AW1774" t="s">
        <v>1478</v>
      </c>
      <c r="AX1774" t="s">
        <v>1477</v>
      </c>
      <c r="AY1774" t="s">
        <v>254</v>
      </c>
      <c r="AZ1774" t="s">
        <v>230</v>
      </c>
      <c r="BA1774" t="s">
        <v>273</v>
      </c>
      <c r="BB1774" t="s">
        <v>380</v>
      </c>
      <c r="BC1774" t="s">
        <v>3927</v>
      </c>
      <c r="BD1774" t="s">
        <v>3927</v>
      </c>
      <c r="BE1774" t="s">
        <v>3927</v>
      </c>
      <c r="BF1774">
        <v>16</v>
      </c>
    </row>
    <row r="1775" spans="1:58" x14ac:dyDescent="0.3">
      <c r="A1775">
        <v>2026</v>
      </c>
      <c r="B1775">
        <v>202605</v>
      </c>
      <c r="C1775">
        <v>5</v>
      </c>
      <c r="D1775" s="14">
        <v>20001620890929</v>
      </c>
      <c r="E1775" t="s">
        <v>2810</v>
      </c>
      <c r="F1775" s="2">
        <v>46142.749224537038</v>
      </c>
      <c r="G1775" s="2">
        <v>46143</v>
      </c>
      <c r="I1775" t="s">
        <v>224</v>
      </c>
      <c r="J1775" t="s">
        <v>230</v>
      </c>
      <c r="L1775" t="s">
        <v>1150</v>
      </c>
      <c r="M1775" t="s">
        <v>261</v>
      </c>
      <c r="N1775" t="s">
        <v>237</v>
      </c>
      <c r="O1775" t="s">
        <v>257</v>
      </c>
      <c r="Q1775" t="s">
        <v>9688</v>
      </c>
      <c r="R1775" t="s">
        <v>2809</v>
      </c>
      <c r="S1775" t="s">
        <v>425</v>
      </c>
      <c r="T1775" t="s">
        <v>426</v>
      </c>
      <c r="U1775" t="s">
        <v>258</v>
      </c>
      <c r="V1775" t="s">
        <v>247</v>
      </c>
      <c r="W1775" t="s">
        <v>245</v>
      </c>
      <c r="X1775" t="s">
        <v>387</v>
      </c>
      <c r="Z1775">
        <v>4</v>
      </c>
      <c r="AA1775" t="s">
        <v>3921</v>
      </c>
      <c r="AB1775" t="s">
        <v>9689</v>
      </c>
      <c r="AC1775">
        <v>46148.623171296298</v>
      </c>
      <c r="AD1775">
        <v>46147</v>
      </c>
      <c r="AE1775" t="s">
        <v>3938</v>
      </c>
      <c r="AG1775" t="s">
        <v>410</v>
      </c>
      <c r="AH1775">
        <v>6108772318</v>
      </c>
      <c r="AI1775" t="s">
        <v>9690</v>
      </c>
      <c r="AM1775" t="s">
        <v>3925</v>
      </c>
      <c r="AN1775" t="s">
        <v>3926</v>
      </c>
      <c r="AO1775" t="s">
        <v>268</v>
      </c>
      <c r="AP1775" t="s">
        <v>304</v>
      </c>
      <c r="AQ1775" t="s">
        <v>3940</v>
      </c>
      <c r="AU1775" t="s">
        <v>4422</v>
      </c>
      <c r="AV1775" t="s">
        <v>4000</v>
      </c>
      <c r="AW1775" t="s">
        <v>447</v>
      </c>
      <c r="AX1775" t="s">
        <v>446</v>
      </c>
      <c r="AY1775" t="s">
        <v>253</v>
      </c>
      <c r="AZ1775" t="s">
        <v>230</v>
      </c>
      <c r="BA1775" t="s">
        <v>395</v>
      </c>
      <c r="BB1775" t="s">
        <v>380</v>
      </c>
      <c r="BC1775" t="s">
        <v>3927</v>
      </c>
      <c r="BD1775" t="s">
        <v>3927</v>
      </c>
      <c r="BE1775" t="s">
        <v>3927</v>
      </c>
      <c r="BF1775">
        <v>9</v>
      </c>
    </row>
    <row r="1776" spans="1:58" x14ac:dyDescent="0.3">
      <c r="A1776">
        <v>2026</v>
      </c>
      <c r="B1776">
        <v>202605</v>
      </c>
      <c r="C1776">
        <v>5</v>
      </c>
      <c r="D1776" s="14">
        <v>20001620890788</v>
      </c>
      <c r="E1776" t="s">
        <v>2810</v>
      </c>
      <c r="F1776" s="2">
        <v>46143.346574074072</v>
      </c>
      <c r="G1776" s="2">
        <v>46144</v>
      </c>
      <c r="I1776" t="s">
        <v>224</v>
      </c>
      <c r="J1776" t="s">
        <v>230</v>
      </c>
      <c r="L1776" t="s">
        <v>3594</v>
      </c>
      <c r="M1776" t="s">
        <v>309</v>
      </c>
      <c r="N1776" t="s">
        <v>297</v>
      </c>
      <c r="O1776" t="s">
        <v>283</v>
      </c>
      <c r="Q1776" t="s">
        <v>9691</v>
      </c>
      <c r="R1776" t="s">
        <v>2809</v>
      </c>
      <c r="S1776" t="s">
        <v>551</v>
      </c>
      <c r="T1776" t="s">
        <v>552</v>
      </c>
      <c r="U1776" t="s">
        <v>258</v>
      </c>
      <c r="V1776" t="s">
        <v>247</v>
      </c>
      <c r="W1776" t="s">
        <v>245</v>
      </c>
      <c r="X1776" t="s">
        <v>387</v>
      </c>
      <c r="Z1776">
        <v>4</v>
      </c>
      <c r="AA1776" t="s">
        <v>3921</v>
      </c>
      <c r="AB1776" t="s">
        <v>9692</v>
      </c>
      <c r="AC1776">
        <v>46148.623171296298</v>
      </c>
      <c r="AD1776">
        <v>46148</v>
      </c>
      <c r="AE1776" t="s">
        <v>3938</v>
      </c>
      <c r="AG1776" t="s">
        <v>359</v>
      </c>
      <c r="AH1776">
        <v>6080347152</v>
      </c>
      <c r="AI1776" t="s">
        <v>9693</v>
      </c>
      <c r="AM1776" t="s">
        <v>3925</v>
      </c>
      <c r="AN1776" t="s">
        <v>3926</v>
      </c>
      <c r="AO1776" t="s">
        <v>268</v>
      </c>
      <c r="AP1776" t="s">
        <v>330</v>
      </c>
      <c r="AQ1776" t="s">
        <v>3940</v>
      </c>
      <c r="AU1776" t="s">
        <v>4422</v>
      </c>
      <c r="AV1776" t="s">
        <v>4000</v>
      </c>
      <c r="AW1776" t="s">
        <v>447</v>
      </c>
      <c r="AX1776" t="s">
        <v>446</v>
      </c>
      <c r="AY1776" t="s">
        <v>253</v>
      </c>
      <c r="AZ1776" t="s">
        <v>230</v>
      </c>
      <c r="BA1776" t="s">
        <v>273</v>
      </c>
      <c r="BB1776" t="s">
        <v>380</v>
      </c>
      <c r="BC1776" t="s">
        <v>3927</v>
      </c>
      <c r="BD1776" t="s">
        <v>3927</v>
      </c>
      <c r="BE1776" t="s">
        <v>3927</v>
      </c>
      <c r="BF1776">
        <v>20</v>
      </c>
    </row>
    <row r="1777" spans="1:58" x14ac:dyDescent="0.3">
      <c r="A1777">
        <v>2026</v>
      </c>
      <c r="B1777">
        <v>202605</v>
      </c>
      <c r="C1777">
        <v>5</v>
      </c>
      <c r="D1777" s="14">
        <v>20001620890642</v>
      </c>
      <c r="E1777" t="s">
        <v>2810</v>
      </c>
      <c r="F1777" s="2">
        <v>46142.896863425929</v>
      </c>
      <c r="G1777" s="2">
        <v>46146</v>
      </c>
      <c r="I1777" t="s">
        <v>224</v>
      </c>
      <c r="J1777" t="s">
        <v>230</v>
      </c>
      <c r="L1777" t="s">
        <v>2872</v>
      </c>
      <c r="M1777" t="s">
        <v>334</v>
      </c>
      <c r="N1777" t="s">
        <v>322</v>
      </c>
      <c r="O1777" t="s">
        <v>331</v>
      </c>
      <c r="Q1777" t="s">
        <v>9694</v>
      </c>
      <c r="R1777" t="s">
        <v>2809</v>
      </c>
      <c r="S1777" t="s">
        <v>444</v>
      </c>
      <c r="T1777" t="s">
        <v>445</v>
      </c>
      <c r="U1777" t="s">
        <v>258</v>
      </c>
      <c r="V1777" t="s">
        <v>247</v>
      </c>
      <c r="W1777" t="s">
        <v>245</v>
      </c>
      <c r="X1777" t="s">
        <v>225</v>
      </c>
      <c r="Z1777">
        <v>2</v>
      </c>
      <c r="AA1777" t="s">
        <v>3921</v>
      </c>
      <c r="AB1777" t="s">
        <v>9695</v>
      </c>
      <c r="AC1777">
        <v>46148.623171296298</v>
      </c>
      <c r="AD1777">
        <v>46148</v>
      </c>
      <c r="AE1777" t="s">
        <v>3938</v>
      </c>
      <c r="AG1777" t="s">
        <v>359</v>
      </c>
      <c r="AH1777">
        <v>6108780209</v>
      </c>
      <c r="AI1777" t="s">
        <v>9696</v>
      </c>
      <c r="AM1777" t="s">
        <v>3925</v>
      </c>
      <c r="AN1777" t="s">
        <v>3926</v>
      </c>
      <c r="AO1777" t="s">
        <v>268</v>
      </c>
      <c r="AP1777" t="s">
        <v>386</v>
      </c>
      <c r="AQ1777" t="s">
        <v>3940</v>
      </c>
      <c r="AU1777" t="s">
        <v>4422</v>
      </c>
      <c r="AV1777" t="s">
        <v>4000</v>
      </c>
      <c r="AW1777" t="s">
        <v>320</v>
      </c>
      <c r="AX1777" t="s">
        <v>319</v>
      </c>
      <c r="AY1777" t="s">
        <v>254</v>
      </c>
      <c r="AZ1777" t="s">
        <v>230</v>
      </c>
      <c r="BA1777" t="s">
        <v>273</v>
      </c>
      <c r="BB1777" t="s">
        <v>380</v>
      </c>
      <c r="BC1777" t="s">
        <v>3927</v>
      </c>
      <c r="BD1777" t="s">
        <v>3927</v>
      </c>
      <c r="BE1777" t="s">
        <v>3927</v>
      </c>
      <c r="BF1777">
        <v>9</v>
      </c>
    </row>
    <row r="1778" spans="1:58" x14ac:dyDescent="0.3">
      <c r="A1778">
        <v>2026</v>
      </c>
      <c r="B1778">
        <v>202605</v>
      </c>
      <c r="C1778">
        <v>5</v>
      </c>
      <c r="D1778" s="14">
        <v>20001620890428</v>
      </c>
      <c r="E1778" t="s">
        <v>2810</v>
      </c>
      <c r="F1778" s="2">
        <v>46142.815775462965</v>
      </c>
      <c r="G1778" s="2">
        <v>46144</v>
      </c>
      <c r="I1778" t="s">
        <v>224</v>
      </c>
      <c r="J1778" t="s">
        <v>230</v>
      </c>
      <c r="L1778" t="s">
        <v>9697</v>
      </c>
      <c r="M1778" t="s">
        <v>3958</v>
      </c>
      <c r="N1778" t="s">
        <v>353</v>
      </c>
      <c r="O1778" t="s">
        <v>283</v>
      </c>
      <c r="Q1778" t="s">
        <v>9698</v>
      </c>
      <c r="R1778" t="s">
        <v>2809</v>
      </c>
      <c r="S1778" t="s">
        <v>5673</v>
      </c>
      <c r="T1778" t="s">
        <v>5674</v>
      </c>
      <c r="U1778" t="s">
        <v>4796</v>
      </c>
      <c r="V1778" t="s">
        <v>2024</v>
      </c>
      <c r="W1778" t="s">
        <v>245</v>
      </c>
      <c r="X1778" t="s">
        <v>225</v>
      </c>
      <c r="Z1778">
        <v>4</v>
      </c>
      <c r="AA1778" t="s">
        <v>3921</v>
      </c>
      <c r="AB1778" t="s">
        <v>9699</v>
      </c>
      <c r="AC1778">
        <v>46149.689583333333</v>
      </c>
      <c r="AD1778">
        <v>46148</v>
      </c>
      <c r="AE1778" t="s">
        <v>3938</v>
      </c>
      <c r="AG1778" t="s">
        <v>2026</v>
      </c>
      <c r="AH1778">
        <v>6108784198</v>
      </c>
      <c r="AI1778" t="s">
        <v>9700</v>
      </c>
      <c r="AM1778" t="s">
        <v>3925</v>
      </c>
      <c r="AN1778" t="s">
        <v>3926</v>
      </c>
      <c r="AO1778" t="s">
        <v>268</v>
      </c>
      <c r="AP1778" t="s">
        <v>693</v>
      </c>
      <c r="AQ1778" t="s">
        <v>3940</v>
      </c>
      <c r="AU1778" t="s">
        <v>4282</v>
      </c>
      <c r="AV1778" t="s">
        <v>4000</v>
      </c>
      <c r="AW1778" t="s">
        <v>320</v>
      </c>
      <c r="AX1778" t="s">
        <v>319</v>
      </c>
      <c r="AY1778" t="s">
        <v>254</v>
      </c>
      <c r="AZ1778" t="s">
        <v>230</v>
      </c>
      <c r="BA1778" t="s">
        <v>395</v>
      </c>
      <c r="BB1778" t="s">
        <v>380</v>
      </c>
      <c r="BC1778" t="s">
        <v>3927</v>
      </c>
      <c r="BD1778" t="s">
        <v>3927</v>
      </c>
      <c r="BE1778" t="s">
        <v>3927</v>
      </c>
      <c r="BF1778">
        <v>9</v>
      </c>
    </row>
    <row r="1779" spans="1:58" x14ac:dyDescent="0.3">
      <c r="A1779">
        <v>2026</v>
      </c>
      <c r="B1779">
        <v>202605</v>
      </c>
      <c r="C1779">
        <v>5</v>
      </c>
      <c r="D1779" s="14">
        <v>20001620889632</v>
      </c>
      <c r="E1779" t="s">
        <v>2810</v>
      </c>
      <c r="F1779" s="2">
        <v>46142.886932870373</v>
      </c>
      <c r="G1779" s="2">
        <v>46146</v>
      </c>
      <c r="I1779" t="s">
        <v>224</v>
      </c>
      <c r="J1779" t="s">
        <v>230</v>
      </c>
      <c r="L1779" t="s">
        <v>3346</v>
      </c>
      <c r="M1779" t="s">
        <v>309</v>
      </c>
      <c r="N1779" t="s">
        <v>297</v>
      </c>
      <c r="O1779" t="s">
        <v>283</v>
      </c>
      <c r="Q1779" t="s">
        <v>9701</v>
      </c>
      <c r="R1779" t="s">
        <v>2809</v>
      </c>
      <c r="S1779" t="s">
        <v>4961</v>
      </c>
      <c r="T1779" t="s">
        <v>4962</v>
      </c>
      <c r="U1779" t="s">
        <v>3034</v>
      </c>
      <c r="V1779" t="s">
        <v>3994</v>
      </c>
      <c r="W1779" t="s">
        <v>245</v>
      </c>
      <c r="X1779" t="s">
        <v>387</v>
      </c>
      <c r="Z1779">
        <v>1</v>
      </c>
      <c r="AA1779" t="s">
        <v>3921</v>
      </c>
      <c r="AB1779" t="s">
        <v>9702</v>
      </c>
      <c r="AC1779">
        <v>46147.629444444443</v>
      </c>
      <c r="AD1779">
        <v>46147</v>
      </c>
      <c r="AE1779" t="s">
        <v>3938</v>
      </c>
      <c r="AG1779" t="s">
        <v>5173</v>
      </c>
      <c r="AH1779">
        <v>6064684505</v>
      </c>
      <c r="AI1779" t="s">
        <v>9703</v>
      </c>
      <c r="AM1779" t="s">
        <v>3925</v>
      </c>
      <c r="AN1779" t="s">
        <v>3926</v>
      </c>
      <c r="AO1779" t="s">
        <v>268</v>
      </c>
      <c r="AP1779" t="s">
        <v>304</v>
      </c>
      <c r="AQ1779" t="s">
        <v>3940</v>
      </c>
      <c r="AU1779" t="s">
        <v>8103</v>
      </c>
      <c r="AV1779" t="s">
        <v>4000</v>
      </c>
      <c r="AW1779" t="s">
        <v>447</v>
      </c>
      <c r="AX1779" t="s">
        <v>446</v>
      </c>
      <c r="AY1779" t="s">
        <v>253</v>
      </c>
      <c r="AZ1779" t="s">
        <v>230</v>
      </c>
      <c r="BA1779" t="s">
        <v>273</v>
      </c>
      <c r="BB1779" t="s">
        <v>380</v>
      </c>
      <c r="BC1779" t="s">
        <v>3927</v>
      </c>
      <c r="BD1779" t="s">
        <v>3927</v>
      </c>
      <c r="BE1779" t="s">
        <v>3927</v>
      </c>
      <c r="BF1779">
        <v>12</v>
      </c>
    </row>
    <row r="1780" spans="1:58" x14ac:dyDescent="0.3">
      <c r="A1780">
        <v>2026</v>
      </c>
      <c r="B1780">
        <v>202605</v>
      </c>
      <c r="C1780">
        <v>5</v>
      </c>
      <c r="D1780" s="14">
        <v>20001620889231</v>
      </c>
      <c r="E1780" t="s">
        <v>2810</v>
      </c>
      <c r="F1780" s="2">
        <v>46142.780902777777</v>
      </c>
      <c r="G1780" s="2">
        <v>46144</v>
      </c>
      <c r="I1780" t="s">
        <v>224</v>
      </c>
      <c r="J1780" t="s">
        <v>230</v>
      </c>
      <c r="L1780" t="s">
        <v>852</v>
      </c>
      <c r="M1780" t="s">
        <v>494</v>
      </c>
      <c r="N1780" t="s">
        <v>486</v>
      </c>
      <c r="O1780" t="s">
        <v>257</v>
      </c>
      <c r="Q1780" t="s">
        <v>9704</v>
      </c>
      <c r="R1780" t="s">
        <v>2809</v>
      </c>
      <c r="S1780" t="s">
        <v>4825</v>
      </c>
      <c r="T1780" t="s">
        <v>4826</v>
      </c>
      <c r="U1780" t="s">
        <v>3034</v>
      </c>
      <c r="V1780" t="s">
        <v>3994</v>
      </c>
      <c r="W1780" t="s">
        <v>245</v>
      </c>
      <c r="X1780" t="s">
        <v>225</v>
      </c>
      <c r="Z1780">
        <v>2</v>
      </c>
      <c r="AA1780" t="s">
        <v>3921</v>
      </c>
      <c r="AB1780" t="s">
        <v>9705</v>
      </c>
      <c r="AC1780">
        <v>46146.750706018516</v>
      </c>
      <c r="AD1780">
        <v>46146</v>
      </c>
      <c r="AE1780" t="s">
        <v>3938</v>
      </c>
      <c r="AG1780" t="s">
        <v>4828</v>
      </c>
      <c r="AH1780">
        <v>6108790066</v>
      </c>
      <c r="AI1780" t="s">
        <v>9706</v>
      </c>
      <c r="AM1780" t="s">
        <v>3925</v>
      </c>
      <c r="AN1780" t="s">
        <v>3926</v>
      </c>
      <c r="AO1780" t="s">
        <v>268</v>
      </c>
      <c r="AP1780" t="s">
        <v>304</v>
      </c>
      <c r="AQ1780" t="s">
        <v>3940</v>
      </c>
      <c r="AU1780" t="s">
        <v>8625</v>
      </c>
      <c r="AV1780" t="s">
        <v>4000</v>
      </c>
      <c r="AW1780" t="s">
        <v>320</v>
      </c>
      <c r="AX1780" t="s">
        <v>319</v>
      </c>
      <c r="AY1780" t="s">
        <v>254</v>
      </c>
      <c r="AZ1780" t="s">
        <v>230</v>
      </c>
      <c r="BA1780" t="s">
        <v>395</v>
      </c>
      <c r="BB1780" t="s">
        <v>380</v>
      </c>
      <c r="BC1780" t="s">
        <v>3927</v>
      </c>
      <c r="BD1780" t="s">
        <v>3927</v>
      </c>
      <c r="BE1780" t="s">
        <v>3927</v>
      </c>
      <c r="BF1780">
        <v>9</v>
      </c>
    </row>
    <row r="1781" spans="1:58" x14ac:dyDescent="0.3">
      <c r="A1781">
        <v>2026</v>
      </c>
      <c r="B1781">
        <v>202605</v>
      </c>
      <c r="C1781">
        <v>5</v>
      </c>
      <c r="D1781" s="14">
        <v>20001620888572</v>
      </c>
      <c r="E1781" t="s">
        <v>2810</v>
      </c>
      <c r="F1781" s="2">
        <v>46142.861273148148</v>
      </c>
      <c r="G1781" s="2">
        <v>46143</v>
      </c>
      <c r="I1781" t="s">
        <v>224</v>
      </c>
      <c r="J1781" t="s">
        <v>230</v>
      </c>
      <c r="L1781" t="s">
        <v>2268</v>
      </c>
      <c r="M1781" t="s">
        <v>309</v>
      </c>
      <c r="N1781" t="s">
        <v>297</v>
      </c>
      <c r="O1781" t="s">
        <v>283</v>
      </c>
      <c r="Q1781" t="s">
        <v>9707</v>
      </c>
      <c r="R1781" t="s">
        <v>2809</v>
      </c>
      <c r="S1781" t="s">
        <v>5055</v>
      </c>
      <c r="T1781" t="s">
        <v>5056</v>
      </c>
      <c r="U1781" t="s">
        <v>3034</v>
      </c>
      <c r="V1781" t="s">
        <v>3994</v>
      </c>
      <c r="W1781" t="s">
        <v>245</v>
      </c>
      <c r="X1781" t="s">
        <v>225</v>
      </c>
      <c r="Z1781">
        <v>3</v>
      </c>
      <c r="AA1781" t="s">
        <v>3921</v>
      </c>
      <c r="AB1781" t="s">
        <v>9708</v>
      </c>
      <c r="AC1781">
        <v>46146.750706018516</v>
      </c>
      <c r="AD1781">
        <v>46146</v>
      </c>
      <c r="AE1781" t="s">
        <v>3938</v>
      </c>
      <c r="AG1781" t="s">
        <v>4828</v>
      </c>
      <c r="AH1781">
        <v>6108777232</v>
      </c>
      <c r="AI1781" t="s">
        <v>9709</v>
      </c>
      <c r="AM1781" t="s">
        <v>3925</v>
      </c>
      <c r="AN1781" t="s">
        <v>3926</v>
      </c>
      <c r="AO1781" t="s">
        <v>268</v>
      </c>
      <c r="AP1781" t="s">
        <v>304</v>
      </c>
      <c r="AQ1781" t="s">
        <v>3940</v>
      </c>
      <c r="AU1781" t="s">
        <v>8625</v>
      </c>
      <c r="AV1781" t="s">
        <v>4000</v>
      </c>
      <c r="AW1781" t="s">
        <v>320</v>
      </c>
      <c r="AX1781" t="s">
        <v>319</v>
      </c>
      <c r="AY1781" t="s">
        <v>254</v>
      </c>
      <c r="AZ1781" t="s">
        <v>230</v>
      </c>
      <c r="BA1781" t="s">
        <v>395</v>
      </c>
      <c r="BB1781" t="s">
        <v>380</v>
      </c>
      <c r="BC1781" t="s">
        <v>3927</v>
      </c>
      <c r="BD1781" t="s">
        <v>3927</v>
      </c>
      <c r="BE1781" t="s">
        <v>3927</v>
      </c>
      <c r="BF1781">
        <v>9</v>
      </c>
    </row>
    <row r="1782" spans="1:58" x14ac:dyDescent="0.3">
      <c r="A1782">
        <v>2026</v>
      </c>
      <c r="B1782">
        <v>202605</v>
      </c>
      <c r="C1782">
        <v>5</v>
      </c>
      <c r="D1782" s="14">
        <v>20001620888224</v>
      </c>
      <c r="E1782" t="s">
        <v>2810</v>
      </c>
      <c r="F1782" s="2">
        <v>46142.779293981483</v>
      </c>
      <c r="G1782" s="2">
        <v>46146</v>
      </c>
      <c r="I1782" t="s">
        <v>224</v>
      </c>
      <c r="J1782" t="s">
        <v>230</v>
      </c>
      <c r="L1782" t="s">
        <v>9710</v>
      </c>
      <c r="M1782" t="s">
        <v>1286</v>
      </c>
      <c r="N1782" t="s">
        <v>1281</v>
      </c>
      <c r="O1782" t="s">
        <v>331</v>
      </c>
      <c r="Q1782" t="s">
        <v>9711</v>
      </c>
      <c r="R1782" t="s">
        <v>2809</v>
      </c>
      <c r="S1782" t="s">
        <v>444</v>
      </c>
      <c r="T1782" t="s">
        <v>445</v>
      </c>
      <c r="U1782" t="s">
        <v>258</v>
      </c>
      <c r="V1782" t="s">
        <v>247</v>
      </c>
      <c r="W1782" t="s">
        <v>245</v>
      </c>
      <c r="X1782" t="s">
        <v>225</v>
      </c>
      <c r="Z1782">
        <v>0</v>
      </c>
      <c r="AA1782" t="s">
        <v>3921</v>
      </c>
      <c r="AB1782" t="s">
        <v>4810</v>
      </c>
      <c r="AC1782">
        <v>46147.474293981482</v>
      </c>
      <c r="AD1782">
        <v>46146</v>
      </c>
      <c r="AE1782" t="s">
        <v>4811</v>
      </c>
      <c r="AG1782" t="s">
        <v>359</v>
      </c>
      <c r="AH1782">
        <v>6108063388</v>
      </c>
      <c r="AI1782" t="s">
        <v>9712</v>
      </c>
      <c r="AM1782" t="s">
        <v>3925</v>
      </c>
      <c r="AN1782" t="s">
        <v>3926</v>
      </c>
      <c r="AO1782" t="s">
        <v>268</v>
      </c>
      <c r="AP1782" t="s">
        <v>304</v>
      </c>
      <c r="AQ1782" t="s">
        <v>4815</v>
      </c>
      <c r="AU1782" t="s">
        <v>9713</v>
      </c>
      <c r="AV1782" t="s">
        <v>5191</v>
      </c>
      <c r="AW1782" t="s">
        <v>1478</v>
      </c>
      <c r="AX1782" t="s">
        <v>1477</v>
      </c>
      <c r="AY1782" t="s">
        <v>254</v>
      </c>
      <c r="AZ1782" t="s">
        <v>230</v>
      </c>
      <c r="BA1782" t="s">
        <v>273</v>
      </c>
      <c r="BB1782" t="s">
        <v>380</v>
      </c>
      <c r="BC1782" t="s">
        <v>3927</v>
      </c>
      <c r="BD1782" t="s">
        <v>3927</v>
      </c>
      <c r="BE1782" t="s">
        <v>3927</v>
      </c>
      <c r="BF1782">
        <v>1</v>
      </c>
    </row>
    <row r="1783" spans="1:58" x14ac:dyDescent="0.3">
      <c r="A1783">
        <v>2026</v>
      </c>
      <c r="B1783">
        <v>202605</v>
      </c>
      <c r="C1783">
        <v>5</v>
      </c>
      <c r="D1783" s="14">
        <v>20001620888046</v>
      </c>
      <c r="E1783" t="s">
        <v>2810</v>
      </c>
      <c r="F1783" s="2">
        <v>46142.758611111109</v>
      </c>
      <c r="G1783" s="2">
        <v>46146</v>
      </c>
      <c r="I1783" t="s">
        <v>224</v>
      </c>
      <c r="J1783" t="s">
        <v>230</v>
      </c>
      <c r="L1783" t="s">
        <v>2969</v>
      </c>
      <c r="M1783" t="s">
        <v>261</v>
      </c>
      <c r="N1783" t="s">
        <v>237</v>
      </c>
      <c r="O1783" t="s">
        <v>257</v>
      </c>
      <c r="Q1783" t="s">
        <v>9714</v>
      </c>
      <c r="R1783" t="s">
        <v>2809</v>
      </c>
      <c r="S1783" t="s">
        <v>5594</v>
      </c>
      <c r="T1783" t="s">
        <v>5595</v>
      </c>
      <c r="U1783" t="s">
        <v>4796</v>
      </c>
      <c r="V1783" t="s">
        <v>2024</v>
      </c>
      <c r="W1783" t="s">
        <v>245</v>
      </c>
      <c r="X1783" t="s">
        <v>225</v>
      </c>
      <c r="Z1783">
        <v>4</v>
      </c>
      <c r="AA1783" t="s">
        <v>3921</v>
      </c>
      <c r="AB1783" t="s">
        <v>9715</v>
      </c>
      <c r="AC1783">
        <v>46150.849861111114</v>
      </c>
      <c r="AD1783">
        <v>46150</v>
      </c>
      <c r="AE1783" t="s">
        <v>3938</v>
      </c>
      <c r="AG1783" t="s">
        <v>2026</v>
      </c>
      <c r="AH1783">
        <v>6108781237</v>
      </c>
      <c r="AI1783" t="s">
        <v>9716</v>
      </c>
      <c r="AM1783" t="s">
        <v>3925</v>
      </c>
      <c r="AN1783" t="s">
        <v>3926</v>
      </c>
      <c r="AO1783" t="s">
        <v>268</v>
      </c>
      <c r="AP1783" t="s">
        <v>386</v>
      </c>
      <c r="AQ1783" t="s">
        <v>3940</v>
      </c>
      <c r="AU1783" t="s">
        <v>4149</v>
      </c>
      <c r="AV1783" t="s">
        <v>4000</v>
      </c>
      <c r="AW1783" t="s">
        <v>227</v>
      </c>
      <c r="AX1783" t="s">
        <v>226</v>
      </c>
      <c r="AY1783" t="s">
        <v>254</v>
      </c>
      <c r="AZ1783" t="s">
        <v>230</v>
      </c>
      <c r="BA1783" t="s">
        <v>395</v>
      </c>
      <c r="BB1783" t="s">
        <v>380</v>
      </c>
      <c r="BC1783" t="s">
        <v>3927</v>
      </c>
      <c r="BD1783" t="s">
        <v>3927</v>
      </c>
      <c r="BE1783" t="s">
        <v>3927</v>
      </c>
      <c r="BF1783">
        <v>9</v>
      </c>
    </row>
    <row r="1784" spans="1:58" x14ac:dyDescent="0.3">
      <c r="A1784">
        <v>2026</v>
      </c>
      <c r="B1784">
        <v>202605</v>
      </c>
      <c r="C1784">
        <v>5</v>
      </c>
      <c r="D1784" s="14">
        <v>20001620887361</v>
      </c>
      <c r="E1784" t="s">
        <v>2810</v>
      </c>
      <c r="F1784" s="2">
        <v>46142.833067129628</v>
      </c>
      <c r="G1784" s="2">
        <v>46146</v>
      </c>
      <c r="I1784" t="s">
        <v>224</v>
      </c>
      <c r="J1784" t="s">
        <v>230</v>
      </c>
      <c r="L1784" t="s">
        <v>9717</v>
      </c>
      <c r="M1784" t="s">
        <v>309</v>
      </c>
      <c r="N1784" t="s">
        <v>297</v>
      </c>
      <c r="O1784" t="s">
        <v>283</v>
      </c>
      <c r="Q1784" t="s">
        <v>9718</v>
      </c>
      <c r="R1784" t="s">
        <v>2809</v>
      </c>
      <c r="S1784" t="s">
        <v>4807</v>
      </c>
      <c r="T1784" t="s">
        <v>4808</v>
      </c>
      <c r="U1784" t="s">
        <v>3034</v>
      </c>
      <c r="V1784" t="s">
        <v>4809</v>
      </c>
      <c r="W1784" t="s">
        <v>245</v>
      </c>
      <c r="X1784" t="s">
        <v>225</v>
      </c>
      <c r="Z1784">
        <v>0</v>
      </c>
      <c r="AA1784" t="s">
        <v>3921</v>
      </c>
      <c r="AB1784" t="s">
        <v>4810</v>
      </c>
      <c r="AC1784">
        <v>46147.474293981482</v>
      </c>
      <c r="AD1784">
        <v>46146</v>
      </c>
      <c r="AE1784" t="s">
        <v>4811</v>
      </c>
      <c r="AG1784" t="s">
        <v>4812</v>
      </c>
      <c r="AH1784">
        <v>6108745460</v>
      </c>
      <c r="AI1784" t="s">
        <v>9719</v>
      </c>
      <c r="AM1784" t="s">
        <v>3925</v>
      </c>
      <c r="AN1784" t="s">
        <v>3926</v>
      </c>
      <c r="AO1784" t="s">
        <v>4814</v>
      </c>
      <c r="AP1784" t="s">
        <v>386</v>
      </c>
      <c r="AQ1784" t="s">
        <v>4815</v>
      </c>
      <c r="AU1784" t="s">
        <v>8271</v>
      </c>
      <c r="AV1784" t="s">
        <v>4817</v>
      </c>
      <c r="AW1784" t="s">
        <v>320</v>
      </c>
      <c r="AX1784" t="s">
        <v>319</v>
      </c>
      <c r="AY1784" t="s">
        <v>254</v>
      </c>
      <c r="AZ1784" t="s">
        <v>230</v>
      </c>
      <c r="BA1784" t="s">
        <v>273</v>
      </c>
      <c r="BB1784" t="s">
        <v>380</v>
      </c>
      <c r="BC1784" t="s">
        <v>3927</v>
      </c>
      <c r="BD1784" t="s">
        <v>3927</v>
      </c>
      <c r="BE1784" t="s">
        <v>3927</v>
      </c>
      <c r="BF1784">
        <v>9</v>
      </c>
    </row>
    <row r="1785" spans="1:58" x14ac:dyDescent="0.3">
      <c r="A1785">
        <v>2026</v>
      </c>
      <c r="B1785">
        <v>202605</v>
      </c>
      <c r="C1785">
        <v>5</v>
      </c>
      <c r="D1785" s="14">
        <v>20001620885847</v>
      </c>
      <c r="E1785" t="s">
        <v>2810</v>
      </c>
      <c r="F1785" s="2">
        <v>46143.377951388888</v>
      </c>
      <c r="G1785" s="2">
        <v>46146</v>
      </c>
      <c r="I1785" t="s">
        <v>224</v>
      </c>
      <c r="J1785" t="s">
        <v>230</v>
      </c>
      <c r="L1785" t="s">
        <v>9720</v>
      </c>
      <c r="M1785" t="s">
        <v>722</v>
      </c>
      <c r="N1785" t="s">
        <v>715</v>
      </c>
      <c r="O1785" t="s">
        <v>623</v>
      </c>
      <c r="Q1785" t="s">
        <v>9721</v>
      </c>
      <c r="R1785" t="s">
        <v>2809</v>
      </c>
      <c r="S1785" t="s">
        <v>8510</v>
      </c>
      <c r="T1785" t="s">
        <v>8511</v>
      </c>
      <c r="U1785" t="s">
        <v>4796</v>
      </c>
      <c r="V1785" t="s">
        <v>2024</v>
      </c>
      <c r="W1785" t="s">
        <v>245</v>
      </c>
      <c r="X1785" t="s">
        <v>387</v>
      </c>
      <c r="Z1785">
        <v>4</v>
      </c>
      <c r="AA1785" t="s">
        <v>3921</v>
      </c>
      <c r="AB1785" t="s">
        <v>9722</v>
      </c>
      <c r="AC1785">
        <v>46150.849861111114</v>
      </c>
      <c r="AD1785">
        <v>46150</v>
      </c>
      <c r="AE1785" t="s">
        <v>3938</v>
      </c>
      <c r="AG1785" t="s">
        <v>6332</v>
      </c>
      <c r="AH1785">
        <v>6108786164</v>
      </c>
      <c r="AI1785" t="s">
        <v>9723</v>
      </c>
      <c r="AM1785" t="s">
        <v>3925</v>
      </c>
      <c r="AN1785" t="s">
        <v>3926</v>
      </c>
      <c r="AO1785" t="s">
        <v>268</v>
      </c>
      <c r="AP1785" t="s">
        <v>330</v>
      </c>
      <c r="AQ1785" t="s">
        <v>3940</v>
      </c>
      <c r="AU1785" t="s">
        <v>4149</v>
      </c>
      <c r="AV1785" t="s">
        <v>4000</v>
      </c>
      <c r="AW1785" t="s">
        <v>4955</v>
      </c>
      <c r="AX1785" t="s">
        <v>4956</v>
      </c>
      <c r="AY1785" t="s">
        <v>253</v>
      </c>
      <c r="AZ1785" t="s">
        <v>230</v>
      </c>
      <c r="BA1785" t="s">
        <v>395</v>
      </c>
      <c r="BB1785" t="s">
        <v>380</v>
      </c>
      <c r="BC1785" t="s">
        <v>3927</v>
      </c>
      <c r="BD1785" t="s">
        <v>3927</v>
      </c>
      <c r="BE1785" t="s">
        <v>3927</v>
      </c>
      <c r="BF1785">
        <v>9</v>
      </c>
    </row>
    <row r="1786" spans="1:58" x14ac:dyDescent="0.3">
      <c r="A1786">
        <v>2026</v>
      </c>
      <c r="B1786">
        <v>202605</v>
      </c>
      <c r="C1786">
        <v>5</v>
      </c>
      <c r="D1786" s="14">
        <v>20001620885184</v>
      </c>
      <c r="E1786" t="s">
        <v>2810</v>
      </c>
      <c r="F1786" s="2">
        <v>46142.771215277775</v>
      </c>
      <c r="G1786" s="2">
        <v>46149</v>
      </c>
      <c r="I1786" t="s">
        <v>224</v>
      </c>
      <c r="J1786" t="s">
        <v>230</v>
      </c>
      <c r="L1786" t="s">
        <v>2096</v>
      </c>
      <c r="M1786" t="s">
        <v>2104</v>
      </c>
      <c r="N1786" t="s">
        <v>2097</v>
      </c>
      <c r="O1786" t="s">
        <v>331</v>
      </c>
      <c r="Q1786" t="s">
        <v>9724</v>
      </c>
      <c r="R1786" t="s">
        <v>2809</v>
      </c>
      <c r="S1786" t="s">
        <v>1640</v>
      </c>
      <c r="T1786" t="s">
        <v>1641</v>
      </c>
      <c r="U1786" t="s">
        <v>258</v>
      </c>
      <c r="V1786" t="s">
        <v>247</v>
      </c>
      <c r="W1786" t="s">
        <v>245</v>
      </c>
      <c r="X1786" t="s">
        <v>225</v>
      </c>
      <c r="Z1786">
        <v>1</v>
      </c>
      <c r="AA1786" t="s">
        <v>3921</v>
      </c>
      <c r="AB1786" t="s">
        <v>9725</v>
      </c>
      <c r="AC1786">
        <v>46150.616296296299</v>
      </c>
      <c r="AD1786">
        <v>46150</v>
      </c>
      <c r="AE1786" t="s">
        <v>3938</v>
      </c>
      <c r="AG1786" t="s">
        <v>329</v>
      </c>
      <c r="AH1786">
        <v>6108771337</v>
      </c>
      <c r="AI1786" t="s">
        <v>9726</v>
      </c>
      <c r="AM1786" t="s">
        <v>3925</v>
      </c>
      <c r="AN1786" t="s">
        <v>3926</v>
      </c>
      <c r="AO1786" t="s">
        <v>268</v>
      </c>
      <c r="AP1786" t="s">
        <v>853</v>
      </c>
      <c r="AQ1786" t="s">
        <v>3940</v>
      </c>
      <c r="AU1786" t="s">
        <v>4149</v>
      </c>
      <c r="AV1786" t="s">
        <v>4000</v>
      </c>
      <c r="AW1786" t="s">
        <v>320</v>
      </c>
      <c r="AX1786" t="s">
        <v>319</v>
      </c>
      <c r="AY1786" t="s">
        <v>254</v>
      </c>
      <c r="AZ1786" t="s">
        <v>230</v>
      </c>
      <c r="BA1786" t="s">
        <v>395</v>
      </c>
      <c r="BB1786" t="s">
        <v>380</v>
      </c>
      <c r="BC1786" t="s">
        <v>3927</v>
      </c>
      <c r="BD1786" t="s">
        <v>3927</v>
      </c>
      <c r="BE1786" t="s">
        <v>3927</v>
      </c>
      <c r="BF1786">
        <v>9</v>
      </c>
    </row>
    <row r="1787" spans="1:58" x14ac:dyDescent="0.3">
      <c r="A1787">
        <v>2026</v>
      </c>
      <c r="B1787">
        <v>202605</v>
      </c>
      <c r="C1787">
        <v>5</v>
      </c>
      <c r="D1787" s="14">
        <v>20001620885180</v>
      </c>
      <c r="E1787" t="s">
        <v>2810</v>
      </c>
      <c r="F1787" s="2">
        <v>46142.77076388889</v>
      </c>
      <c r="G1787" s="2">
        <v>46148</v>
      </c>
      <c r="I1787" t="s">
        <v>224</v>
      </c>
      <c r="J1787" t="s">
        <v>230</v>
      </c>
      <c r="L1787" t="s">
        <v>3194</v>
      </c>
      <c r="M1787" t="s">
        <v>902</v>
      </c>
      <c r="N1787" t="s">
        <v>752</v>
      </c>
      <c r="O1787" t="s">
        <v>623</v>
      </c>
      <c r="Q1787" t="s">
        <v>9727</v>
      </c>
      <c r="R1787" t="s">
        <v>2809</v>
      </c>
      <c r="S1787" t="s">
        <v>6329</v>
      </c>
      <c r="T1787" t="s">
        <v>6330</v>
      </c>
      <c r="U1787" t="s">
        <v>4796</v>
      </c>
      <c r="V1787" t="s">
        <v>2024</v>
      </c>
      <c r="W1787" t="s">
        <v>245</v>
      </c>
      <c r="X1787" t="s">
        <v>225</v>
      </c>
      <c r="Z1787">
        <v>4</v>
      </c>
      <c r="AA1787" t="s">
        <v>3921</v>
      </c>
      <c r="AB1787" t="s">
        <v>9728</v>
      </c>
      <c r="AC1787">
        <v>46153.691134259258</v>
      </c>
      <c r="AD1787">
        <v>46152</v>
      </c>
      <c r="AE1787" t="s">
        <v>3938</v>
      </c>
      <c r="AG1787" t="s">
        <v>6332</v>
      </c>
      <c r="AH1787">
        <v>6108770355</v>
      </c>
      <c r="AI1787" t="s">
        <v>9729</v>
      </c>
      <c r="AM1787" t="s">
        <v>3925</v>
      </c>
      <c r="AN1787" t="s">
        <v>3926</v>
      </c>
      <c r="AO1787" t="s">
        <v>268</v>
      </c>
      <c r="AP1787" t="s">
        <v>386</v>
      </c>
      <c r="AQ1787" t="s">
        <v>3940</v>
      </c>
      <c r="AU1787" t="s">
        <v>4220</v>
      </c>
      <c r="AV1787" t="s">
        <v>4000</v>
      </c>
      <c r="AW1787" t="s">
        <v>320</v>
      </c>
      <c r="AX1787" t="s">
        <v>319</v>
      </c>
      <c r="AY1787" t="s">
        <v>254</v>
      </c>
      <c r="AZ1787" t="s">
        <v>230</v>
      </c>
      <c r="BA1787" t="s">
        <v>395</v>
      </c>
      <c r="BB1787" t="s">
        <v>380</v>
      </c>
      <c r="BC1787" t="s">
        <v>3927</v>
      </c>
      <c r="BD1787" t="s">
        <v>3927</v>
      </c>
      <c r="BE1787" t="s">
        <v>3927</v>
      </c>
      <c r="BF1787">
        <v>9</v>
      </c>
    </row>
    <row r="1788" spans="1:58" x14ac:dyDescent="0.3">
      <c r="A1788">
        <v>2026</v>
      </c>
      <c r="B1788">
        <v>202605</v>
      </c>
      <c r="C1788">
        <v>5</v>
      </c>
      <c r="D1788" s="14">
        <v>20001620884324</v>
      </c>
      <c r="E1788" t="s">
        <v>2810</v>
      </c>
      <c r="F1788" s="2">
        <v>46142.788680555554</v>
      </c>
      <c r="G1788" s="2">
        <v>46144</v>
      </c>
      <c r="I1788" t="s">
        <v>224</v>
      </c>
      <c r="J1788" t="s">
        <v>230</v>
      </c>
      <c r="L1788" t="s">
        <v>9730</v>
      </c>
      <c r="M1788" t="s">
        <v>309</v>
      </c>
      <c r="N1788" t="s">
        <v>297</v>
      </c>
      <c r="O1788" t="s">
        <v>283</v>
      </c>
      <c r="Q1788" t="s">
        <v>9731</v>
      </c>
      <c r="R1788" t="s">
        <v>2809</v>
      </c>
      <c r="S1788" t="s">
        <v>7591</v>
      </c>
      <c r="T1788" t="s">
        <v>7592</v>
      </c>
      <c r="U1788" t="s">
        <v>4796</v>
      </c>
      <c r="V1788" t="s">
        <v>2024</v>
      </c>
      <c r="W1788" t="s">
        <v>245</v>
      </c>
      <c r="X1788" t="s">
        <v>387</v>
      </c>
      <c r="Z1788">
        <v>4</v>
      </c>
      <c r="AA1788" t="s">
        <v>3921</v>
      </c>
      <c r="AB1788" t="s">
        <v>9732</v>
      </c>
      <c r="AC1788">
        <v>46153.364837962959</v>
      </c>
      <c r="AD1788">
        <v>46148</v>
      </c>
      <c r="AE1788" t="s">
        <v>3938</v>
      </c>
      <c r="AG1788" t="s">
        <v>6332</v>
      </c>
      <c r="AH1788">
        <v>6108776279</v>
      </c>
      <c r="AI1788" t="s">
        <v>9733</v>
      </c>
      <c r="AM1788" t="s">
        <v>3925</v>
      </c>
      <c r="AN1788" t="s">
        <v>3926</v>
      </c>
      <c r="AO1788" t="s">
        <v>268</v>
      </c>
      <c r="AP1788" t="s">
        <v>386</v>
      </c>
      <c r="AQ1788" t="s">
        <v>3940</v>
      </c>
      <c r="AU1788" t="s">
        <v>4220</v>
      </c>
      <c r="AV1788" t="s">
        <v>4000</v>
      </c>
      <c r="AW1788" t="s">
        <v>447</v>
      </c>
      <c r="AX1788" t="s">
        <v>446</v>
      </c>
      <c r="AY1788" t="s">
        <v>253</v>
      </c>
      <c r="AZ1788" t="s">
        <v>230</v>
      </c>
      <c r="BA1788" t="s">
        <v>395</v>
      </c>
      <c r="BB1788" t="s">
        <v>380</v>
      </c>
      <c r="BC1788" t="s">
        <v>3927</v>
      </c>
      <c r="BD1788" t="s">
        <v>3927</v>
      </c>
      <c r="BE1788" t="s">
        <v>3927</v>
      </c>
      <c r="BF1788">
        <v>9</v>
      </c>
    </row>
    <row r="1789" spans="1:58" x14ac:dyDescent="0.3">
      <c r="A1789">
        <v>2026</v>
      </c>
      <c r="B1789">
        <v>202605</v>
      </c>
      <c r="C1789">
        <v>5</v>
      </c>
      <c r="D1789" s="14">
        <v>20001620883957</v>
      </c>
      <c r="E1789" t="s">
        <v>2810</v>
      </c>
      <c r="F1789" s="2">
        <v>46142.747581018521</v>
      </c>
      <c r="G1789" s="2">
        <v>46144</v>
      </c>
      <c r="I1789" t="s">
        <v>224</v>
      </c>
      <c r="J1789" t="s">
        <v>230</v>
      </c>
      <c r="L1789" t="s">
        <v>1834</v>
      </c>
      <c r="M1789" t="s">
        <v>946</v>
      </c>
      <c r="N1789" t="s">
        <v>938</v>
      </c>
      <c r="O1789" t="s">
        <v>331</v>
      </c>
      <c r="Q1789" t="s">
        <v>9734</v>
      </c>
      <c r="R1789" t="s">
        <v>2809</v>
      </c>
      <c r="S1789" t="s">
        <v>407</v>
      </c>
      <c r="T1789" t="s">
        <v>408</v>
      </c>
      <c r="U1789" t="s">
        <v>258</v>
      </c>
      <c r="V1789" t="s">
        <v>247</v>
      </c>
      <c r="W1789" t="s">
        <v>245</v>
      </c>
      <c r="X1789" t="s">
        <v>225</v>
      </c>
      <c r="Z1789">
        <v>4</v>
      </c>
      <c r="AA1789" t="s">
        <v>3921</v>
      </c>
      <c r="AB1789" t="s">
        <v>9735</v>
      </c>
      <c r="AC1789">
        <v>46148.623171296298</v>
      </c>
      <c r="AD1789">
        <v>46148</v>
      </c>
      <c r="AE1789" t="s">
        <v>3938</v>
      </c>
      <c r="AG1789" t="s">
        <v>410</v>
      </c>
      <c r="AH1789">
        <v>6108781234</v>
      </c>
      <c r="AI1789" t="s">
        <v>9736</v>
      </c>
      <c r="AM1789" t="s">
        <v>3925</v>
      </c>
      <c r="AN1789" t="s">
        <v>3926</v>
      </c>
      <c r="AO1789" t="s">
        <v>268</v>
      </c>
      <c r="AP1789" t="s">
        <v>304</v>
      </c>
      <c r="AQ1789" t="s">
        <v>3940</v>
      </c>
      <c r="AU1789" t="s">
        <v>4422</v>
      </c>
      <c r="AV1789" t="s">
        <v>4000</v>
      </c>
      <c r="AW1789" t="s">
        <v>320</v>
      </c>
      <c r="AX1789" t="s">
        <v>319</v>
      </c>
      <c r="AY1789" t="s">
        <v>254</v>
      </c>
      <c r="AZ1789" t="s">
        <v>230</v>
      </c>
      <c r="BA1789" t="s">
        <v>395</v>
      </c>
      <c r="BB1789" t="s">
        <v>380</v>
      </c>
      <c r="BC1789" t="s">
        <v>3927</v>
      </c>
      <c r="BD1789" t="s">
        <v>3927</v>
      </c>
      <c r="BE1789" t="s">
        <v>3927</v>
      </c>
      <c r="BF1789">
        <v>9</v>
      </c>
    </row>
    <row r="1790" spans="1:58" x14ac:dyDescent="0.3">
      <c r="A1790">
        <v>2026</v>
      </c>
      <c r="B1790">
        <v>202605</v>
      </c>
      <c r="C1790">
        <v>5</v>
      </c>
      <c r="D1790" s="14">
        <v>20001620867772</v>
      </c>
      <c r="E1790" t="s">
        <v>2810</v>
      </c>
      <c r="F1790" s="2">
        <v>46142.746331018519</v>
      </c>
      <c r="G1790" s="2">
        <v>46143</v>
      </c>
      <c r="I1790" t="s">
        <v>224</v>
      </c>
      <c r="J1790" t="s">
        <v>230</v>
      </c>
      <c r="L1790" t="s">
        <v>9737</v>
      </c>
      <c r="M1790" t="s">
        <v>4232</v>
      </c>
      <c r="N1790" t="s">
        <v>353</v>
      </c>
      <c r="O1790" t="s">
        <v>283</v>
      </c>
      <c r="Q1790" t="s">
        <v>9738</v>
      </c>
      <c r="R1790" t="s">
        <v>2809</v>
      </c>
      <c r="S1790" t="s">
        <v>5377</v>
      </c>
      <c r="T1790" t="s">
        <v>5378</v>
      </c>
      <c r="U1790" t="s">
        <v>3034</v>
      </c>
      <c r="V1790" t="s">
        <v>647</v>
      </c>
      <c r="W1790" t="s">
        <v>245</v>
      </c>
      <c r="X1790" t="s">
        <v>387</v>
      </c>
      <c r="Z1790">
        <v>4</v>
      </c>
      <c r="AA1790" t="s">
        <v>3921</v>
      </c>
      <c r="AB1790" t="s">
        <v>8242</v>
      </c>
      <c r="AC1790">
        <v>46148.681620370371</v>
      </c>
      <c r="AD1790">
        <v>46147</v>
      </c>
      <c r="AE1790" t="s">
        <v>3938</v>
      </c>
      <c r="AG1790" t="s">
        <v>5006</v>
      </c>
      <c r="AH1790">
        <v>6108787097</v>
      </c>
      <c r="AI1790" t="s">
        <v>9739</v>
      </c>
      <c r="AM1790" t="s">
        <v>3925</v>
      </c>
      <c r="AN1790" t="s">
        <v>3926</v>
      </c>
      <c r="AO1790" t="s">
        <v>268</v>
      </c>
      <c r="AP1790" t="s">
        <v>386</v>
      </c>
      <c r="AQ1790" t="s">
        <v>3940</v>
      </c>
      <c r="AU1790" t="s">
        <v>4282</v>
      </c>
      <c r="AV1790" t="s">
        <v>4000</v>
      </c>
      <c r="AW1790" t="s">
        <v>389</v>
      </c>
      <c r="AX1790" t="s">
        <v>388</v>
      </c>
      <c r="AY1790" t="s">
        <v>253</v>
      </c>
      <c r="AZ1790" t="s">
        <v>230</v>
      </c>
      <c r="BA1790" t="s">
        <v>395</v>
      </c>
      <c r="BB1790" t="s">
        <v>380</v>
      </c>
      <c r="BC1790" t="s">
        <v>3927</v>
      </c>
      <c r="BD1790" t="s">
        <v>3927</v>
      </c>
      <c r="BE1790" t="s">
        <v>3927</v>
      </c>
      <c r="BF1790">
        <v>9</v>
      </c>
    </row>
    <row r="1791" spans="1:58" x14ac:dyDescent="0.3">
      <c r="A1791">
        <v>2026</v>
      </c>
      <c r="B1791">
        <v>202605</v>
      </c>
      <c r="C1791">
        <v>5</v>
      </c>
      <c r="D1791" s="14">
        <v>20001620867331</v>
      </c>
      <c r="E1791" t="s">
        <v>2810</v>
      </c>
      <c r="F1791" s="2">
        <v>46142.719560185185</v>
      </c>
      <c r="G1791" s="2">
        <v>46146</v>
      </c>
      <c r="I1791" t="s">
        <v>224</v>
      </c>
      <c r="J1791" t="s">
        <v>230</v>
      </c>
      <c r="L1791" t="s">
        <v>9740</v>
      </c>
      <c r="M1791" t="s">
        <v>1286</v>
      </c>
      <c r="N1791" t="s">
        <v>1281</v>
      </c>
      <c r="O1791" t="s">
        <v>331</v>
      </c>
      <c r="Q1791" t="s">
        <v>9741</v>
      </c>
      <c r="R1791" t="s">
        <v>2809</v>
      </c>
      <c r="S1791" t="s">
        <v>6130</v>
      </c>
      <c r="T1791" t="s">
        <v>6131</v>
      </c>
      <c r="U1791" t="s">
        <v>4796</v>
      </c>
      <c r="V1791" t="s">
        <v>2024</v>
      </c>
      <c r="W1791" t="s">
        <v>245</v>
      </c>
      <c r="X1791" t="s">
        <v>225</v>
      </c>
      <c r="Z1791">
        <v>4</v>
      </c>
      <c r="AA1791" t="s">
        <v>3921</v>
      </c>
      <c r="AB1791" t="s">
        <v>9742</v>
      </c>
      <c r="AC1791">
        <v>46150.849861111114</v>
      </c>
      <c r="AD1791">
        <v>46150</v>
      </c>
      <c r="AE1791" t="s">
        <v>3938</v>
      </c>
      <c r="AG1791" t="s">
        <v>2026</v>
      </c>
      <c r="AH1791">
        <v>6108782109</v>
      </c>
      <c r="AI1791" t="s">
        <v>9743</v>
      </c>
      <c r="AM1791" t="s">
        <v>3925</v>
      </c>
      <c r="AN1791" t="s">
        <v>3926</v>
      </c>
      <c r="AO1791" t="s">
        <v>268</v>
      </c>
      <c r="AP1791" t="s">
        <v>304</v>
      </c>
      <c r="AQ1791" t="s">
        <v>3940</v>
      </c>
      <c r="AU1791" t="s">
        <v>4149</v>
      </c>
      <c r="AV1791" t="s">
        <v>4000</v>
      </c>
      <c r="AW1791" t="s">
        <v>227</v>
      </c>
      <c r="AX1791" t="s">
        <v>226</v>
      </c>
      <c r="AY1791" t="s">
        <v>254</v>
      </c>
      <c r="AZ1791" t="s">
        <v>230</v>
      </c>
      <c r="BA1791" t="s">
        <v>395</v>
      </c>
      <c r="BB1791" t="s">
        <v>380</v>
      </c>
      <c r="BC1791" t="s">
        <v>3927</v>
      </c>
      <c r="BD1791" t="s">
        <v>3927</v>
      </c>
      <c r="BE1791" t="s">
        <v>3927</v>
      </c>
      <c r="BF1791">
        <v>9</v>
      </c>
    </row>
    <row r="1792" spans="1:58" x14ac:dyDescent="0.3">
      <c r="A1792">
        <v>2026</v>
      </c>
      <c r="B1792">
        <v>202605</v>
      </c>
      <c r="C1792">
        <v>5</v>
      </c>
      <c r="D1792" s="14">
        <v>20001620864392</v>
      </c>
      <c r="E1792" t="s">
        <v>2810</v>
      </c>
      <c r="F1792" s="2">
        <v>46142.720254629632</v>
      </c>
      <c r="G1792" s="2">
        <v>46144</v>
      </c>
      <c r="I1792" t="s">
        <v>224</v>
      </c>
      <c r="J1792" t="s">
        <v>230</v>
      </c>
      <c r="L1792" t="s">
        <v>3307</v>
      </c>
      <c r="M1792" t="s">
        <v>309</v>
      </c>
      <c r="N1792" t="s">
        <v>297</v>
      </c>
      <c r="O1792" t="s">
        <v>283</v>
      </c>
      <c r="Q1792" t="s">
        <v>9744</v>
      </c>
      <c r="R1792" t="s">
        <v>2809</v>
      </c>
      <c r="S1792" t="s">
        <v>5377</v>
      </c>
      <c r="T1792" t="s">
        <v>5378</v>
      </c>
      <c r="U1792" t="s">
        <v>3034</v>
      </c>
      <c r="V1792" t="s">
        <v>647</v>
      </c>
      <c r="W1792" t="s">
        <v>245</v>
      </c>
      <c r="X1792" t="s">
        <v>387</v>
      </c>
      <c r="Z1792">
        <v>4</v>
      </c>
      <c r="AA1792" t="s">
        <v>3921</v>
      </c>
      <c r="AB1792" t="s">
        <v>6011</v>
      </c>
      <c r="AC1792">
        <v>46148.681620370371</v>
      </c>
      <c r="AD1792">
        <v>46148</v>
      </c>
      <c r="AE1792" t="s">
        <v>3938</v>
      </c>
      <c r="AG1792" t="s">
        <v>5006</v>
      </c>
      <c r="AH1792">
        <v>6108782120</v>
      </c>
      <c r="AI1792" t="s">
        <v>9745</v>
      </c>
      <c r="AM1792" t="s">
        <v>3925</v>
      </c>
      <c r="AN1792" t="s">
        <v>3926</v>
      </c>
      <c r="AO1792" t="s">
        <v>268</v>
      </c>
      <c r="AP1792" t="s">
        <v>386</v>
      </c>
      <c r="AQ1792" t="s">
        <v>3940</v>
      </c>
      <c r="AU1792" t="s">
        <v>4282</v>
      </c>
      <c r="AV1792" t="s">
        <v>4000</v>
      </c>
      <c r="AW1792" t="s">
        <v>389</v>
      </c>
      <c r="AX1792" t="s">
        <v>388</v>
      </c>
      <c r="AY1792" t="s">
        <v>253</v>
      </c>
      <c r="AZ1792" t="s">
        <v>230</v>
      </c>
      <c r="BA1792" t="s">
        <v>395</v>
      </c>
      <c r="BB1792" t="s">
        <v>380</v>
      </c>
      <c r="BC1792" t="s">
        <v>3927</v>
      </c>
      <c r="BD1792" t="s">
        <v>3927</v>
      </c>
      <c r="BE1792" t="s">
        <v>3927</v>
      </c>
      <c r="BF1792">
        <v>9</v>
      </c>
    </row>
    <row r="1793" spans="1:58" x14ac:dyDescent="0.3">
      <c r="A1793">
        <v>2026</v>
      </c>
      <c r="B1793">
        <v>202605</v>
      </c>
      <c r="C1793">
        <v>5</v>
      </c>
      <c r="D1793" s="14">
        <v>20001620863452</v>
      </c>
      <c r="E1793" t="s">
        <v>2810</v>
      </c>
      <c r="F1793" s="2">
        <v>46142.723194444443</v>
      </c>
      <c r="G1793" s="2">
        <v>46143</v>
      </c>
      <c r="I1793" t="s">
        <v>224</v>
      </c>
      <c r="J1793" t="s">
        <v>230</v>
      </c>
      <c r="L1793" t="s">
        <v>3004</v>
      </c>
      <c r="M1793" t="s">
        <v>1739</v>
      </c>
      <c r="N1793" t="s">
        <v>1002</v>
      </c>
      <c r="O1793" t="s">
        <v>257</v>
      </c>
      <c r="Q1793" t="s">
        <v>9746</v>
      </c>
      <c r="R1793" t="s">
        <v>2809</v>
      </c>
      <c r="S1793" t="s">
        <v>6790</v>
      </c>
      <c r="T1793" t="s">
        <v>6791</v>
      </c>
      <c r="U1793" t="s">
        <v>4796</v>
      </c>
      <c r="V1793" t="s">
        <v>2024</v>
      </c>
      <c r="W1793" t="s">
        <v>245</v>
      </c>
      <c r="X1793" t="s">
        <v>225</v>
      </c>
      <c r="Z1793">
        <v>4</v>
      </c>
      <c r="AA1793" t="s">
        <v>3921</v>
      </c>
      <c r="AB1793" t="s">
        <v>9747</v>
      </c>
      <c r="AC1793">
        <v>46149.689583333333</v>
      </c>
      <c r="AD1793">
        <v>46147</v>
      </c>
      <c r="AE1793" t="s">
        <v>3938</v>
      </c>
      <c r="AG1793" t="s">
        <v>2026</v>
      </c>
      <c r="AH1793">
        <v>6108789060</v>
      </c>
      <c r="AI1793" t="s">
        <v>9748</v>
      </c>
      <c r="AM1793" t="s">
        <v>3925</v>
      </c>
      <c r="AN1793" t="s">
        <v>3926</v>
      </c>
      <c r="AO1793" t="s">
        <v>268</v>
      </c>
      <c r="AP1793" t="s">
        <v>386</v>
      </c>
      <c r="AQ1793" t="s">
        <v>3940</v>
      </c>
      <c r="AU1793" t="s">
        <v>4282</v>
      </c>
      <c r="AV1793" t="s">
        <v>4000</v>
      </c>
      <c r="AW1793" t="s">
        <v>320</v>
      </c>
      <c r="AX1793" t="s">
        <v>319</v>
      </c>
      <c r="AY1793" t="s">
        <v>254</v>
      </c>
      <c r="AZ1793" t="s">
        <v>230</v>
      </c>
      <c r="BA1793" t="s">
        <v>395</v>
      </c>
      <c r="BB1793" t="s">
        <v>380</v>
      </c>
      <c r="BC1793" t="s">
        <v>3927</v>
      </c>
      <c r="BD1793" t="s">
        <v>3927</v>
      </c>
      <c r="BE1793" t="s">
        <v>3927</v>
      </c>
      <c r="BF1793">
        <v>9</v>
      </c>
    </row>
    <row r="1794" spans="1:58" x14ac:dyDescent="0.3">
      <c r="A1794">
        <v>2026</v>
      </c>
      <c r="B1794">
        <v>202605</v>
      </c>
      <c r="C1794">
        <v>5</v>
      </c>
      <c r="D1794" s="14">
        <v>20001620862291</v>
      </c>
      <c r="E1794" t="s">
        <v>2810</v>
      </c>
      <c r="F1794" s="2">
        <v>46142.714143518519</v>
      </c>
      <c r="G1794" s="2">
        <v>46147</v>
      </c>
      <c r="I1794" t="s">
        <v>224</v>
      </c>
      <c r="J1794" t="s">
        <v>230</v>
      </c>
      <c r="L1794" t="s">
        <v>3729</v>
      </c>
      <c r="M1794" t="s">
        <v>902</v>
      </c>
      <c r="N1794" t="s">
        <v>752</v>
      </c>
      <c r="O1794" t="s">
        <v>623</v>
      </c>
      <c r="Q1794" t="s">
        <v>9749</v>
      </c>
      <c r="R1794" t="s">
        <v>2809</v>
      </c>
      <c r="S1794" t="s">
        <v>7732</v>
      </c>
      <c r="T1794" t="s">
        <v>7733</v>
      </c>
      <c r="U1794" t="s">
        <v>4796</v>
      </c>
      <c r="V1794" t="s">
        <v>2024</v>
      </c>
      <c r="W1794" t="s">
        <v>245</v>
      </c>
      <c r="X1794" t="s">
        <v>387</v>
      </c>
      <c r="Z1794">
        <v>4</v>
      </c>
      <c r="AA1794" t="s">
        <v>3921</v>
      </c>
      <c r="AB1794" t="s">
        <v>9750</v>
      </c>
      <c r="AC1794">
        <v>46153.691134259258</v>
      </c>
      <c r="AD1794">
        <v>46151</v>
      </c>
      <c r="AE1794" t="s">
        <v>3938</v>
      </c>
      <c r="AG1794" t="s">
        <v>2026</v>
      </c>
      <c r="AH1794">
        <v>1024655425</v>
      </c>
      <c r="AI1794" t="s">
        <v>9751</v>
      </c>
      <c r="AM1794" t="s">
        <v>3925</v>
      </c>
      <c r="AN1794" t="s">
        <v>3926</v>
      </c>
      <c r="AO1794" t="s">
        <v>268</v>
      </c>
      <c r="AP1794" t="s">
        <v>330</v>
      </c>
      <c r="AQ1794" t="s">
        <v>3940</v>
      </c>
      <c r="AU1794" t="s">
        <v>4220</v>
      </c>
      <c r="AV1794" t="s">
        <v>4000</v>
      </c>
      <c r="AW1794" t="s">
        <v>447</v>
      </c>
      <c r="AX1794" t="s">
        <v>446</v>
      </c>
      <c r="AY1794" t="s">
        <v>253</v>
      </c>
      <c r="AZ1794" t="s">
        <v>230</v>
      </c>
      <c r="BA1794" t="s">
        <v>273</v>
      </c>
      <c r="BB1794" t="s">
        <v>380</v>
      </c>
      <c r="BC1794" t="s">
        <v>3927</v>
      </c>
      <c r="BD1794" t="s">
        <v>3927</v>
      </c>
      <c r="BE1794" t="s">
        <v>3927</v>
      </c>
      <c r="BF1794">
        <v>1</v>
      </c>
    </row>
    <row r="1795" spans="1:58" x14ac:dyDescent="0.3">
      <c r="A1795">
        <v>2026</v>
      </c>
      <c r="B1795">
        <v>202605</v>
      </c>
      <c r="C1795">
        <v>5</v>
      </c>
      <c r="D1795" s="14">
        <v>20001620860849</v>
      </c>
      <c r="E1795" t="s">
        <v>2810</v>
      </c>
      <c r="F1795" s="2">
        <v>46142.745162037034</v>
      </c>
      <c r="G1795" s="2">
        <v>46146</v>
      </c>
      <c r="I1795" t="s">
        <v>224</v>
      </c>
      <c r="J1795" t="s">
        <v>230</v>
      </c>
      <c r="L1795" t="s">
        <v>1358</v>
      </c>
      <c r="M1795" t="s">
        <v>1366</v>
      </c>
      <c r="N1795" t="s">
        <v>1359</v>
      </c>
      <c r="O1795" t="s">
        <v>554</v>
      </c>
      <c r="Q1795" t="s">
        <v>9752</v>
      </c>
      <c r="R1795" t="s">
        <v>2809</v>
      </c>
      <c r="S1795" t="s">
        <v>5215</v>
      </c>
      <c r="T1795" t="s">
        <v>5216</v>
      </c>
      <c r="U1795" t="s">
        <v>3034</v>
      </c>
      <c r="V1795" t="s">
        <v>647</v>
      </c>
      <c r="W1795" t="s">
        <v>245</v>
      </c>
      <c r="X1795" t="s">
        <v>225</v>
      </c>
      <c r="Z1795">
        <v>2</v>
      </c>
      <c r="AA1795" t="s">
        <v>3921</v>
      </c>
      <c r="AB1795" t="s">
        <v>9753</v>
      </c>
      <c r="AC1795">
        <v>46148.681620370371</v>
      </c>
      <c r="AD1795">
        <v>46148</v>
      </c>
      <c r="AE1795" t="s">
        <v>3938</v>
      </c>
      <c r="AG1795" t="s">
        <v>5111</v>
      </c>
      <c r="AH1795">
        <v>6108774316</v>
      </c>
      <c r="AI1795" t="s">
        <v>9754</v>
      </c>
      <c r="AM1795" t="s">
        <v>3925</v>
      </c>
      <c r="AN1795" t="s">
        <v>3926</v>
      </c>
      <c r="AO1795" t="s">
        <v>268</v>
      </c>
      <c r="AP1795" t="s">
        <v>304</v>
      </c>
      <c r="AQ1795" t="s">
        <v>3940</v>
      </c>
      <c r="AU1795" t="s">
        <v>4282</v>
      </c>
      <c r="AV1795" t="s">
        <v>4000</v>
      </c>
      <c r="AW1795" t="s">
        <v>320</v>
      </c>
      <c r="AX1795" t="s">
        <v>319</v>
      </c>
      <c r="AY1795" t="s">
        <v>254</v>
      </c>
      <c r="AZ1795" t="s">
        <v>230</v>
      </c>
      <c r="BA1795" t="s">
        <v>395</v>
      </c>
      <c r="BB1795" t="s">
        <v>380</v>
      </c>
      <c r="BC1795" t="s">
        <v>3927</v>
      </c>
      <c r="BD1795" t="s">
        <v>3927</v>
      </c>
      <c r="BE1795" t="s">
        <v>3927</v>
      </c>
      <c r="BF1795">
        <v>9</v>
      </c>
    </row>
    <row r="1796" spans="1:58" x14ac:dyDescent="0.3">
      <c r="A1796">
        <v>2026</v>
      </c>
      <c r="B1796">
        <v>202605</v>
      </c>
      <c r="C1796">
        <v>5</v>
      </c>
      <c r="D1796" s="14">
        <v>20001620860673</v>
      </c>
      <c r="E1796" t="s">
        <v>2810</v>
      </c>
      <c r="F1796" s="2">
        <v>46142.733599537038</v>
      </c>
      <c r="G1796" s="2">
        <v>46144</v>
      </c>
      <c r="I1796" t="s">
        <v>224</v>
      </c>
      <c r="J1796" t="s">
        <v>230</v>
      </c>
      <c r="L1796" t="s">
        <v>4373</v>
      </c>
      <c r="M1796" t="s">
        <v>626</v>
      </c>
      <c r="N1796" t="s">
        <v>616</v>
      </c>
      <c r="O1796" t="s">
        <v>623</v>
      </c>
      <c r="Q1796" t="s">
        <v>8944</v>
      </c>
      <c r="R1796" t="s">
        <v>2809</v>
      </c>
      <c r="S1796" t="s">
        <v>5351</v>
      </c>
      <c r="T1796" t="s">
        <v>5352</v>
      </c>
      <c r="U1796" t="s">
        <v>3034</v>
      </c>
      <c r="V1796" t="s">
        <v>647</v>
      </c>
      <c r="W1796" t="s">
        <v>245</v>
      </c>
      <c r="X1796" t="s">
        <v>225</v>
      </c>
      <c r="Z1796">
        <v>4</v>
      </c>
      <c r="AA1796" t="s">
        <v>3921</v>
      </c>
      <c r="AB1796" t="s">
        <v>9043</v>
      </c>
      <c r="AC1796">
        <v>46148.681620370371</v>
      </c>
      <c r="AD1796">
        <v>46148</v>
      </c>
      <c r="AE1796" t="s">
        <v>3938</v>
      </c>
      <c r="AG1796" t="s">
        <v>5006</v>
      </c>
      <c r="AH1796">
        <v>6108789083</v>
      </c>
      <c r="AI1796" t="s">
        <v>9755</v>
      </c>
      <c r="AM1796" t="s">
        <v>3925</v>
      </c>
      <c r="AN1796" t="s">
        <v>3926</v>
      </c>
      <c r="AO1796" t="s">
        <v>268</v>
      </c>
      <c r="AP1796" t="s">
        <v>693</v>
      </c>
      <c r="AQ1796" t="s">
        <v>3940</v>
      </c>
      <c r="AU1796" t="s">
        <v>4282</v>
      </c>
      <c r="AV1796" t="s">
        <v>4000</v>
      </c>
      <c r="AW1796" t="s">
        <v>320</v>
      </c>
      <c r="AX1796" t="s">
        <v>319</v>
      </c>
      <c r="AY1796" t="s">
        <v>254</v>
      </c>
      <c r="AZ1796" t="s">
        <v>230</v>
      </c>
      <c r="BA1796" t="s">
        <v>395</v>
      </c>
      <c r="BB1796" t="s">
        <v>380</v>
      </c>
      <c r="BC1796" t="s">
        <v>3927</v>
      </c>
      <c r="BD1796" t="s">
        <v>3927</v>
      </c>
      <c r="BE1796" t="s">
        <v>3927</v>
      </c>
      <c r="BF1796">
        <v>9</v>
      </c>
    </row>
    <row r="1797" spans="1:58" x14ac:dyDescent="0.3">
      <c r="A1797">
        <v>2026</v>
      </c>
      <c r="B1797">
        <v>202605</v>
      </c>
      <c r="C1797">
        <v>5</v>
      </c>
      <c r="D1797" s="14">
        <v>20001620859752</v>
      </c>
      <c r="E1797" t="s">
        <v>2810</v>
      </c>
      <c r="F1797" s="2">
        <v>46142.739074074074</v>
      </c>
      <c r="G1797" s="2">
        <v>46148</v>
      </c>
      <c r="I1797" t="s">
        <v>224</v>
      </c>
      <c r="J1797" t="s">
        <v>230</v>
      </c>
      <c r="L1797" t="s">
        <v>3709</v>
      </c>
      <c r="M1797" t="s">
        <v>902</v>
      </c>
      <c r="N1797" t="s">
        <v>752</v>
      </c>
      <c r="O1797" t="s">
        <v>623</v>
      </c>
      <c r="Q1797" t="s">
        <v>9756</v>
      </c>
      <c r="R1797" t="s">
        <v>2809</v>
      </c>
      <c r="S1797" t="s">
        <v>347</v>
      </c>
      <c r="T1797" t="s">
        <v>358</v>
      </c>
      <c r="U1797" t="s">
        <v>258</v>
      </c>
      <c r="V1797" t="s">
        <v>247</v>
      </c>
      <c r="W1797" t="s">
        <v>245</v>
      </c>
      <c r="X1797" t="s">
        <v>225</v>
      </c>
      <c r="Z1797">
        <v>1</v>
      </c>
      <c r="AA1797" t="s">
        <v>3921</v>
      </c>
      <c r="AB1797" t="s">
        <v>9757</v>
      </c>
      <c r="AC1797">
        <v>46149.692071759258</v>
      </c>
      <c r="AD1797">
        <v>46149</v>
      </c>
      <c r="AE1797" t="s">
        <v>3938</v>
      </c>
      <c r="AG1797" t="s">
        <v>359</v>
      </c>
      <c r="AH1797">
        <v>6073695822</v>
      </c>
      <c r="AI1797" t="s">
        <v>9758</v>
      </c>
      <c r="AM1797" t="s">
        <v>3925</v>
      </c>
      <c r="AN1797" t="s">
        <v>3926</v>
      </c>
      <c r="AO1797" t="s">
        <v>268</v>
      </c>
      <c r="AP1797" t="s">
        <v>304</v>
      </c>
      <c r="AQ1797" t="s">
        <v>3940</v>
      </c>
      <c r="AU1797" t="s">
        <v>4282</v>
      </c>
      <c r="AV1797" t="s">
        <v>4000</v>
      </c>
      <c r="AW1797" t="s">
        <v>227</v>
      </c>
      <c r="AX1797" t="s">
        <v>226</v>
      </c>
      <c r="AY1797" t="s">
        <v>254</v>
      </c>
      <c r="AZ1797" t="s">
        <v>230</v>
      </c>
      <c r="BA1797" t="s">
        <v>273</v>
      </c>
      <c r="BB1797" t="s">
        <v>380</v>
      </c>
      <c r="BC1797" t="s">
        <v>3927</v>
      </c>
      <c r="BD1797" t="s">
        <v>3927</v>
      </c>
      <c r="BE1797" t="s">
        <v>3927</v>
      </c>
      <c r="BF1797">
        <v>16</v>
      </c>
    </row>
    <row r="1798" spans="1:58" x14ac:dyDescent="0.3">
      <c r="A1798">
        <v>2026</v>
      </c>
      <c r="B1798">
        <v>202605</v>
      </c>
      <c r="C1798">
        <v>5</v>
      </c>
      <c r="D1798" s="14">
        <v>20001620856814</v>
      </c>
      <c r="E1798" t="s">
        <v>2810</v>
      </c>
      <c r="F1798" s="2">
        <v>46142.742847222224</v>
      </c>
      <c r="G1798" s="2">
        <v>46144</v>
      </c>
      <c r="I1798" t="s">
        <v>224</v>
      </c>
      <c r="J1798" t="s">
        <v>230</v>
      </c>
      <c r="L1798" t="s">
        <v>9759</v>
      </c>
      <c r="M1798" t="s">
        <v>764</v>
      </c>
      <c r="N1798" t="s">
        <v>752</v>
      </c>
      <c r="O1798" t="s">
        <v>623</v>
      </c>
      <c r="Q1798" t="s">
        <v>9760</v>
      </c>
      <c r="R1798" t="s">
        <v>2809</v>
      </c>
      <c r="S1798" t="s">
        <v>7732</v>
      </c>
      <c r="T1798" t="s">
        <v>7733</v>
      </c>
      <c r="U1798" t="s">
        <v>4796</v>
      </c>
      <c r="V1798" t="s">
        <v>2024</v>
      </c>
      <c r="W1798" t="s">
        <v>245</v>
      </c>
      <c r="X1798" t="s">
        <v>225</v>
      </c>
      <c r="Z1798">
        <v>4</v>
      </c>
      <c r="AA1798" t="s">
        <v>3921</v>
      </c>
      <c r="AB1798" t="s">
        <v>9761</v>
      </c>
      <c r="AC1798">
        <v>46149.689583333333</v>
      </c>
      <c r="AD1798">
        <v>46148</v>
      </c>
      <c r="AE1798" t="s">
        <v>3938</v>
      </c>
      <c r="AG1798" t="s">
        <v>2026</v>
      </c>
      <c r="AH1798">
        <v>1033997071</v>
      </c>
      <c r="AI1798" t="s">
        <v>9762</v>
      </c>
      <c r="AM1798" t="s">
        <v>3925</v>
      </c>
      <c r="AN1798" t="s">
        <v>3926</v>
      </c>
      <c r="AO1798" t="s">
        <v>268</v>
      </c>
      <c r="AP1798" t="s">
        <v>386</v>
      </c>
      <c r="AQ1798" t="s">
        <v>3940</v>
      </c>
      <c r="AU1798" t="s">
        <v>4282</v>
      </c>
      <c r="AV1798" t="s">
        <v>4000</v>
      </c>
      <c r="AW1798" t="s">
        <v>227</v>
      </c>
      <c r="AX1798" t="s">
        <v>226</v>
      </c>
      <c r="AY1798" t="s">
        <v>254</v>
      </c>
      <c r="AZ1798" t="s">
        <v>230</v>
      </c>
      <c r="BA1798" t="s">
        <v>273</v>
      </c>
      <c r="BB1798" t="s">
        <v>380</v>
      </c>
      <c r="BC1798" t="s">
        <v>3927</v>
      </c>
      <c r="BD1798" t="s">
        <v>3927</v>
      </c>
      <c r="BE1798" t="s">
        <v>3927</v>
      </c>
      <c r="BF1798">
        <v>5</v>
      </c>
    </row>
    <row r="1799" spans="1:58" x14ac:dyDescent="0.3">
      <c r="A1799">
        <v>2026</v>
      </c>
      <c r="B1799">
        <v>202605</v>
      </c>
      <c r="C1799">
        <v>5</v>
      </c>
      <c r="D1799" s="14">
        <v>20001620855817</v>
      </c>
      <c r="E1799" t="s">
        <v>2810</v>
      </c>
      <c r="F1799" s="2">
        <v>46142.742905092593</v>
      </c>
      <c r="G1799" s="2">
        <v>46146</v>
      </c>
      <c r="I1799" t="s">
        <v>224</v>
      </c>
      <c r="J1799" t="s">
        <v>230</v>
      </c>
      <c r="L1799" t="s">
        <v>887</v>
      </c>
      <c r="M1799" t="s">
        <v>309</v>
      </c>
      <c r="N1799" t="s">
        <v>297</v>
      </c>
      <c r="O1799" t="s">
        <v>283</v>
      </c>
      <c r="Q1799" t="s">
        <v>9763</v>
      </c>
      <c r="R1799" t="s">
        <v>2809</v>
      </c>
      <c r="S1799" t="s">
        <v>4851</v>
      </c>
      <c r="T1799" t="s">
        <v>4852</v>
      </c>
      <c r="U1799" t="s">
        <v>3034</v>
      </c>
      <c r="V1799" t="s">
        <v>3994</v>
      </c>
      <c r="W1799" t="s">
        <v>245</v>
      </c>
      <c r="X1799" t="s">
        <v>387</v>
      </c>
      <c r="Z1799">
        <v>1</v>
      </c>
      <c r="AA1799" t="s">
        <v>3921</v>
      </c>
      <c r="AB1799" t="s">
        <v>9764</v>
      </c>
      <c r="AC1799">
        <v>46147.629444444443</v>
      </c>
      <c r="AD1799">
        <v>46147</v>
      </c>
      <c r="AE1799" t="s">
        <v>3938</v>
      </c>
      <c r="AG1799" t="s">
        <v>4854</v>
      </c>
      <c r="AH1799">
        <v>6108787092</v>
      </c>
      <c r="AI1799" t="s">
        <v>9765</v>
      </c>
      <c r="AM1799" t="s">
        <v>3925</v>
      </c>
      <c r="AN1799" t="s">
        <v>3926</v>
      </c>
      <c r="AO1799" t="s">
        <v>268</v>
      </c>
      <c r="AP1799" t="s">
        <v>386</v>
      </c>
      <c r="AQ1799" t="s">
        <v>3940</v>
      </c>
      <c r="AU1799" t="s">
        <v>8103</v>
      </c>
      <c r="AV1799" t="s">
        <v>4000</v>
      </c>
      <c r="AW1799" t="s">
        <v>447</v>
      </c>
      <c r="AX1799" t="s">
        <v>446</v>
      </c>
      <c r="AY1799" t="s">
        <v>253</v>
      </c>
      <c r="AZ1799" t="s">
        <v>230</v>
      </c>
      <c r="BA1799" t="s">
        <v>395</v>
      </c>
      <c r="BB1799" t="s">
        <v>380</v>
      </c>
      <c r="BC1799" t="s">
        <v>3927</v>
      </c>
      <c r="BD1799" t="s">
        <v>3927</v>
      </c>
      <c r="BE1799" t="s">
        <v>3927</v>
      </c>
      <c r="BF1799">
        <v>9</v>
      </c>
    </row>
    <row r="1800" spans="1:58" x14ac:dyDescent="0.3">
      <c r="A1800">
        <v>2026</v>
      </c>
      <c r="B1800">
        <v>202605</v>
      </c>
      <c r="C1800">
        <v>5</v>
      </c>
      <c r="D1800" s="14">
        <v>20001620855513</v>
      </c>
      <c r="E1800" t="s">
        <v>2810</v>
      </c>
      <c r="F1800" s="2">
        <v>46142.724432870367</v>
      </c>
      <c r="G1800" s="2">
        <v>46146</v>
      </c>
      <c r="I1800" t="s">
        <v>224</v>
      </c>
      <c r="J1800" t="s">
        <v>230</v>
      </c>
      <c r="L1800" t="s">
        <v>2923</v>
      </c>
      <c r="M1800" t="s">
        <v>334</v>
      </c>
      <c r="N1800" t="s">
        <v>322</v>
      </c>
      <c r="O1800" t="s">
        <v>331</v>
      </c>
      <c r="Q1800" t="s">
        <v>9766</v>
      </c>
      <c r="R1800" t="s">
        <v>2809</v>
      </c>
      <c r="S1800" t="s">
        <v>5306</v>
      </c>
      <c r="T1800" t="s">
        <v>5307</v>
      </c>
      <c r="U1800" t="s">
        <v>3034</v>
      </c>
      <c r="V1800" t="s">
        <v>647</v>
      </c>
      <c r="W1800" t="s">
        <v>245</v>
      </c>
      <c r="X1800" t="s">
        <v>225</v>
      </c>
      <c r="Z1800">
        <v>2</v>
      </c>
      <c r="AA1800" t="s">
        <v>3921</v>
      </c>
      <c r="AB1800" t="s">
        <v>8098</v>
      </c>
      <c r="AC1800">
        <v>46148.681620370371</v>
      </c>
      <c r="AD1800">
        <v>46148</v>
      </c>
      <c r="AE1800" t="s">
        <v>3938</v>
      </c>
      <c r="AG1800" t="s">
        <v>5006</v>
      </c>
      <c r="AH1800">
        <v>6108780156</v>
      </c>
      <c r="AI1800" t="s">
        <v>9767</v>
      </c>
      <c r="AM1800" t="s">
        <v>3925</v>
      </c>
      <c r="AN1800" t="s">
        <v>3926</v>
      </c>
      <c r="AO1800" t="s">
        <v>268</v>
      </c>
      <c r="AP1800" t="s">
        <v>304</v>
      </c>
      <c r="AQ1800" t="s">
        <v>3940</v>
      </c>
      <c r="AU1800" t="s">
        <v>4282</v>
      </c>
      <c r="AV1800" t="s">
        <v>4000</v>
      </c>
      <c r="AW1800" t="s">
        <v>320</v>
      </c>
      <c r="AX1800" t="s">
        <v>319</v>
      </c>
      <c r="AY1800" t="s">
        <v>254</v>
      </c>
      <c r="AZ1800" t="s">
        <v>230</v>
      </c>
      <c r="BA1800" t="s">
        <v>273</v>
      </c>
      <c r="BB1800" t="s">
        <v>380</v>
      </c>
      <c r="BC1800" t="s">
        <v>3927</v>
      </c>
      <c r="BD1800" t="s">
        <v>3927</v>
      </c>
      <c r="BE1800" t="s">
        <v>3927</v>
      </c>
      <c r="BF1800">
        <v>9</v>
      </c>
    </row>
    <row r="1801" spans="1:58" x14ac:dyDescent="0.3">
      <c r="A1801">
        <v>2026</v>
      </c>
      <c r="B1801">
        <v>202605</v>
      </c>
      <c r="C1801">
        <v>5</v>
      </c>
      <c r="D1801" s="14">
        <v>20001620855452</v>
      </c>
      <c r="E1801" t="s">
        <v>2810</v>
      </c>
      <c r="F1801" s="2">
        <v>46142.721006944441</v>
      </c>
      <c r="G1801" s="2">
        <v>46146</v>
      </c>
      <c r="I1801" t="s">
        <v>224</v>
      </c>
      <c r="J1801" t="s">
        <v>230</v>
      </c>
      <c r="L1801" t="s">
        <v>9768</v>
      </c>
      <c r="M1801" t="s">
        <v>309</v>
      </c>
      <c r="N1801" t="s">
        <v>297</v>
      </c>
      <c r="O1801" t="s">
        <v>283</v>
      </c>
      <c r="Q1801" t="s">
        <v>9769</v>
      </c>
      <c r="R1801" t="s">
        <v>2809</v>
      </c>
      <c r="S1801" t="s">
        <v>5517</v>
      </c>
      <c r="T1801" t="s">
        <v>5518</v>
      </c>
      <c r="U1801" t="s">
        <v>3034</v>
      </c>
      <c r="V1801" t="s">
        <v>3994</v>
      </c>
      <c r="W1801" t="s">
        <v>245</v>
      </c>
      <c r="X1801" t="s">
        <v>225</v>
      </c>
      <c r="Z1801">
        <v>1</v>
      </c>
      <c r="AA1801" t="s">
        <v>3921</v>
      </c>
      <c r="AB1801" t="s">
        <v>9770</v>
      </c>
      <c r="AC1801">
        <v>46147.629444444443</v>
      </c>
      <c r="AD1801">
        <v>46147</v>
      </c>
      <c r="AE1801" t="s">
        <v>3938</v>
      </c>
      <c r="AG1801" t="s">
        <v>5173</v>
      </c>
      <c r="AH1801">
        <v>6108785137</v>
      </c>
      <c r="AI1801" t="s">
        <v>9771</v>
      </c>
      <c r="AM1801" t="s">
        <v>3925</v>
      </c>
      <c r="AN1801" t="s">
        <v>3926</v>
      </c>
      <c r="AO1801" t="s">
        <v>268</v>
      </c>
      <c r="AP1801" t="s">
        <v>386</v>
      </c>
      <c r="AQ1801" t="s">
        <v>3940</v>
      </c>
      <c r="AU1801" t="s">
        <v>8103</v>
      </c>
      <c r="AV1801" t="s">
        <v>4000</v>
      </c>
      <c r="AW1801" t="s">
        <v>320</v>
      </c>
      <c r="AX1801" t="s">
        <v>319</v>
      </c>
      <c r="AY1801" t="s">
        <v>254</v>
      </c>
      <c r="AZ1801" t="s">
        <v>230</v>
      </c>
      <c r="BA1801" t="s">
        <v>395</v>
      </c>
      <c r="BB1801" t="s">
        <v>380</v>
      </c>
      <c r="BC1801" t="s">
        <v>3927</v>
      </c>
      <c r="BD1801" t="s">
        <v>3927</v>
      </c>
      <c r="BE1801" t="s">
        <v>3927</v>
      </c>
      <c r="BF1801">
        <v>9</v>
      </c>
    </row>
    <row r="1802" spans="1:58" x14ac:dyDescent="0.3">
      <c r="A1802">
        <v>2026</v>
      </c>
      <c r="B1802">
        <v>202605</v>
      </c>
      <c r="C1802">
        <v>5</v>
      </c>
      <c r="D1802" s="14">
        <v>20001620848609</v>
      </c>
      <c r="E1802" t="s">
        <v>2810</v>
      </c>
      <c r="F1802" s="2">
        <v>46142.726863425924</v>
      </c>
      <c r="G1802" s="2">
        <v>46144</v>
      </c>
      <c r="I1802" t="s">
        <v>224</v>
      </c>
      <c r="J1802" t="s">
        <v>230</v>
      </c>
      <c r="L1802" t="s">
        <v>424</v>
      </c>
      <c r="M1802" t="s">
        <v>309</v>
      </c>
      <c r="N1802" t="s">
        <v>297</v>
      </c>
      <c r="O1802" t="s">
        <v>283</v>
      </c>
      <c r="Q1802" t="s">
        <v>9772</v>
      </c>
      <c r="R1802" t="s">
        <v>2809</v>
      </c>
      <c r="S1802" t="s">
        <v>425</v>
      </c>
      <c r="T1802" t="s">
        <v>426</v>
      </c>
      <c r="U1802" t="s">
        <v>258</v>
      </c>
      <c r="V1802" t="s">
        <v>247</v>
      </c>
      <c r="W1802" t="s">
        <v>245</v>
      </c>
      <c r="X1802" t="s">
        <v>387</v>
      </c>
      <c r="Z1802">
        <v>4</v>
      </c>
      <c r="AA1802" t="s">
        <v>3921</v>
      </c>
      <c r="AB1802" t="s">
        <v>9773</v>
      </c>
      <c r="AC1802">
        <v>46148.623171296298</v>
      </c>
      <c r="AD1802">
        <v>46148</v>
      </c>
      <c r="AE1802" t="s">
        <v>3938</v>
      </c>
      <c r="AG1802" t="s">
        <v>410</v>
      </c>
      <c r="AH1802">
        <v>6108787076</v>
      </c>
      <c r="AI1802" t="s">
        <v>9774</v>
      </c>
      <c r="AM1802" t="s">
        <v>3925</v>
      </c>
      <c r="AN1802" t="s">
        <v>3926</v>
      </c>
      <c r="AO1802" t="s">
        <v>268</v>
      </c>
      <c r="AP1802" t="s">
        <v>304</v>
      </c>
      <c r="AQ1802" t="s">
        <v>3940</v>
      </c>
      <c r="AU1802" t="s">
        <v>4422</v>
      </c>
      <c r="AV1802" t="s">
        <v>4000</v>
      </c>
      <c r="AW1802" t="s">
        <v>389</v>
      </c>
      <c r="AX1802" t="s">
        <v>388</v>
      </c>
      <c r="AY1802" t="s">
        <v>253</v>
      </c>
      <c r="AZ1802" t="s">
        <v>230</v>
      </c>
      <c r="BA1802" t="s">
        <v>395</v>
      </c>
      <c r="BB1802" t="s">
        <v>380</v>
      </c>
      <c r="BC1802" t="s">
        <v>3927</v>
      </c>
      <c r="BD1802" t="s">
        <v>3927</v>
      </c>
      <c r="BE1802" t="s">
        <v>3927</v>
      </c>
      <c r="BF1802">
        <v>9</v>
      </c>
    </row>
    <row r="1803" spans="1:58" x14ac:dyDescent="0.3">
      <c r="A1803">
        <v>2026</v>
      </c>
      <c r="B1803">
        <v>202605</v>
      </c>
      <c r="C1803">
        <v>5</v>
      </c>
      <c r="D1803" s="14">
        <v>20001620846465</v>
      </c>
      <c r="E1803" t="s">
        <v>2810</v>
      </c>
      <c r="F1803" s="2">
        <v>46142.717581018522</v>
      </c>
      <c r="G1803" s="2">
        <v>46143</v>
      </c>
      <c r="I1803" t="s">
        <v>224</v>
      </c>
      <c r="J1803" t="s">
        <v>230</v>
      </c>
      <c r="L1803" t="s">
        <v>2946</v>
      </c>
      <c r="M1803" t="s">
        <v>261</v>
      </c>
      <c r="N1803" t="s">
        <v>237</v>
      </c>
      <c r="O1803" t="s">
        <v>257</v>
      </c>
      <c r="Q1803" t="s">
        <v>9775</v>
      </c>
      <c r="R1803" t="s">
        <v>2809</v>
      </c>
      <c r="S1803" t="s">
        <v>5585</v>
      </c>
      <c r="T1803" t="s">
        <v>5586</v>
      </c>
      <c r="U1803" t="s">
        <v>3034</v>
      </c>
      <c r="V1803" t="s">
        <v>647</v>
      </c>
      <c r="W1803" t="s">
        <v>245</v>
      </c>
      <c r="X1803" t="s">
        <v>225</v>
      </c>
      <c r="Z1803">
        <v>4</v>
      </c>
      <c r="AA1803" t="s">
        <v>3921</v>
      </c>
      <c r="AB1803" t="s">
        <v>9776</v>
      </c>
      <c r="AC1803">
        <v>46148.681620370371</v>
      </c>
      <c r="AD1803">
        <v>46147</v>
      </c>
      <c r="AE1803" t="s">
        <v>3938</v>
      </c>
      <c r="AG1803" t="s">
        <v>5111</v>
      </c>
      <c r="AH1803">
        <v>6108778189</v>
      </c>
      <c r="AI1803" t="s">
        <v>9777</v>
      </c>
      <c r="AM1803" t="s">
        <v>3925</v>
      </c>
      <c r="AN1803" t="s">
        <v>3926</v>
      </c>
      <c r="AO1803" t="s">
        <v>268</v>
      </c>
      <c r="AP1803" t="s">
        <v>386</v>
      </c>
      <c r="AQ1803" t="s">
        <v>3940</v>
      </c>
      <c r="AU1803" t="s">
        <v>4282</v>
      </c>
      <c r="AV1803" t="s">
        <v>4000</v>
      </c>
      <c r="AW1803" t="s">
        <v>320</v>
      </c>
      <c r="AX1803" t="s">
        <v>319</v>
      </c>
      <c r="AY1803" t="s">
        <v>254</v>
      </c>
      <c r="AZ1803" t="s">
        <v>230</v>
      </c>
      <c r="BA1803" t="s">
        <v>395</v>
      </c>
      <c r="BB1803" t="s">
        <v>380</v>
      </c>
      <c r="BC1803" t="s">
        <v>3927</v>
      </c>
      <c r="BD1803" t="s">
        <v>3927</v>
      </c>
      <c r="BE1803" t="s">
        <v>3927</v>
      </c>
      <c r="BF1803">
        <v>9</v>
      </c>
    </row>
    <row r="1804" spans="1:58" x14ac:dyDescent="0.3">
      <c r="A1804">
        <v>2026</v>
      </c>
      <c r="B1804">
        <v>202605</v>
      </c>
      <c r="C1804">
        <v>5</v>
      </c>
      <c r="D1804" s="14">
        <v>20001620843851</v>
      </c>
      <c r="E1804" t="s">
        <v>2810</v>
      </c>
      <c r="F1804" s="2">
        <v>46142.738726851851</v>
      </c>
      <c r="G1804" s="2">
        <v>46146</v>
      </c>
      <c r="I1804" t="s">
        <v>224</v>
      </c>
      <c r="J1804" t="s">
        <v>230</v>
      </c>
      <c r="L1804" t="s">
        <v>3205</v>
      </c>
      <c r="M1804" t="s">
        <v>494</v>
      </c>
      <c r="N1804" t="s">
        <v>486</v>
      </c>
      <c r="O1804" t="s">
        <v>257</v>
      </c>
      <c r="Q1804" t="s">
        <v>9778</v>
      </c>
      <c r="R1804" t="s">
        <v>2809</v>
      </c>
      <c r="S1804" t="s">
        <v>5599</v>
      </c>
      <c r="T1804" t="s">
        <v>5600</v>
      </c>
      <c r="U1804" t="s">
        <v>4796</v>
      </c>
      <c r="V1804" t="s">
        <v>2024</v>
      </c>
      <c r="W1804" t="s">
        <v>245</v>
      </c>
      <c r="X1804" t="s">
        <v>225</v>
      </c>
      <c r="Z1804">
        <v>4</v>
      </c>
      <c r="AA1804" t="s">
        <v>3921</v>
      </c>
      <c r="AB1804" t="s">
        <v>9779</v>
      </c>
      <c r="AC1804">
        <v>46150.849861111114</v>
      </c>
      <c r="AD1804">
        <v>46150</v>
      </c>
      <c r="AE1804" t="s">
        <v>3938</v>
      </c>
      <c r="AG1804" t="s">
        <v>2026</v>
      </c>
      <c r="AH1804">
        <v>6108770332</v>
      </c>
      <c r="AI1804" t="s">
        <v>9780</v>
      </c>
      <c r="AM1804" t="s">
        <v>3925</v>
      </c>
      <c r="AN1804" t="s">
        <v>3926</v>
      </c>
      <c r="AO1804" t="s">
        <v>268</v>
      </c>
      <c r="AP1804" t="s">
        <v>693</v>
      </c>
      <c r="AQ1804" t="s">
        <v>3940</v>
      </c>
      <c r="AU1804" t="s">
        <v>4149</v>
      </c>
      <c r="AV1804" t="s">
        <v>4000</v>
      </c>
      <c r="AW1804" t="s">
        <v>227</v>
      </c>
      <c r="AX1804" t="s">
        <v>226</v>
      </c>
      <c r="AY1804" t="s">
        <v>254</v>
      </c>
      <c r="AZ1804" t="s">
        <v>230</v>
      </c>
      <c r="BA1804" t="s">
        <v>395</v>
      </c>
      <c r="BB1804" t="s">
        <v>1857</v>
      </c>
      <c r="BC1804" t="s">
        <v>3927</v>
      </c>
      <c r="BD1804" t="s">
        <v>3927</v>
      </c>
      <c r="BE1804" t="s">
        <v>3927</v>
      </c>
      <c r="BF1804">
        <v>9</v>
      </c>
    </row>
    <row r="1805" spans="1:58" x14ac:dyDescent="0.3">
      <c r="A1805">
        <v>2026</v>
      </c>
      <c r="B1805">
        <v>202605</v>
      </c>
      <c r="C1805">
        <v>5</v>
      </c>
      <c r="D1805" s="14">
        <v>20001620832594</v>
      </c>
      <c r="E1805" t="s">
        <v>2810</v>
      </c>
      <c r="F1805" s="2">
        <v>46142.866701388892</v>
      </c>
      <c r="G1805" s="2">
        <v>46144</v>
      </c>
      <c r="I1805" t="s">
        <v>224</v>
      </c>
      <c r="J1805" t="s">
        <v>230</v>
      </c>
      <c r="L1805" t="s">
        <v>9781</v>
      </c>
      <c r="M1805" t="s">
        <v>1045</v>
      </c>
      <c r="N1805" t="s">
        <v>1040</v>
      </c>
      <c r="O1805" t="s">
        <v>257</v>
      </c>
      <c r="Q1805" t="s">
        <v>9782</v>
      </c>
      <c r="R1805" t="s">
        <v>2809</v>
      </c>
      <c r="S1805" t="s">
        <v>4807</v>
      </c>
      <c r="T1805" t="s">
        <v>4808</v>
      </c>
      <c r="U1805" t="s">
        <v>3034</v>
      </c>
      <c r="V1805" t="s">
        <v>4809</v>
      </c>
      <c r="W1805" t="s">
        <v>245</v>
      </c>
      <c r="X1805" t="s">
        <v>225</v>
      </c>
      <c r="Z1805">
        <v>0</v>
      </c>
      <c r="AA1805" t="s">
        <v>3921</v>
      </c>
      <c r="AB1805" t="s">
        <v>4810</v>
      </c>
      <c r="AC1805">
        <v>46146.59783564815</v>
      </c>
      <c r="AD1805">
        <v>46144</v>
      </c>
      <c r="AE1805" t="s">
        <v>4811</v>
      </c>
      <c r="AG1805" t="s">
        <v>4812</v>
      </c>
      <c r="AH1805">
        <v>6108711609</v>
      </c>
      <c r="AI1805" t="s">
        <v>9783</v>
      </c>
      <c r="AM1805" t="s">
        <v>3925</v>
      </c>
      <c r="AN1805" t="s">
        <v>3926</v>
      </c>
      <c r="AO1805" t="s">
        <v>4814</v>
      </c>
      <c r="AP1805" t="s">
        <v>386</v>
      </c>
      <c r="AQ1805" t="s">
        <v>4815</v>
      </c>
      <c r="AU1805" t="s">
        <v>9154</v>
      </c>
      <c r="AV1805" t="s">
        <v>4817</v>
      </c>
      <c r="AW1805" t="s">
        <v>320</v>
      </c>
      <c r="AX1805" t="s">
        <v>319</v>
      </c>
      <c r="AY1805" t="s">
        <v>254</v>
      </c>
      <c r="AZ1805" t="s">
        <v>230</v>
      </c>
      <c r="BA1805" t="s">
        <v>395</v>
      </c>
      <c r="BB1805" t="s">
        <v>380</v>
      </c>
      <c r="BC1805" t="s">
        <v>3927</v>
      </c>
      <c r="BD1805" t="s">
        <v>3927</v>
      </c>
      <c r="BE1805" t="s">
        <v>3927</v>
      </c>
      <c r="BF1805">
        <v>9</v>
      </c>
    </row>
    <row r="1806" spans="1:58" x14ac:dyDescent="0.3">
      <c r="A1806">
        <v>2026</v>
      </c>
      <c r="B1806">
        <v>202605</v>
      </c>
      <c r="C1806">
        <v>5</v>
      </c>
      <c r="D1806" s="14">
        <v>20001620825419</v>
      </c>
      <c r="E1806" t="s">
        <v>2810</v>
      </c>
      <c r="F1806" s="2">
        <v>46142.680358796293</v>
      </c>
      <c r="G1806" s="2">
        <v>46144</v>
      </c>
      <c r="I1806" t="s">
        <v>224</v>
      </c>
      <c r="J1806" t="s">
        <v>230</v>
      </c>
      <c r="L1806" t="s">
        <v>2973</v>
      </c>
      <c r="M1806" t="s">
        <v>4740</v>
      </c>
      <c r="N1806" t="s">
        <v>1128</v>
      </c>
      <c r="O1806" t="s">
        <v>331</v>
      </c>
      <c r="Q1806" t="s">
        <v>9784</v>
      </c>
      <c r="R1806" t="s">
        <v>2809</v>
      </c>
      <c r="S1806" t="s">
        <v>6329</v>
      </c>
      <c r="T1806" t="s">
        <v>6330</v>
      </c>
      <c r="U1806" t="s">
        <v>4796</v>
      </c>
      <c r="V1806" t="s">
        <v>2024</v>
      </c>
      <c r="W1806" t="s">
        <v>245</v>
      </c>
      <c r="X1806" t="s">
        <v>225</v>
      </c>
      <c r="Z1806">
        <v>4</v>
      </c>
      <c r="AA1806" t="s">
        <v>3921</v>
      </c>
      <c r="AB1806" t="s">
        <v>9785</v>
      </c>
      <c r="AC1806">
        <v>46149.689583333333</v>
      </c>
      <c r="AD1806">
        <v>46148</v>
      </c>
      <c r="AE1806" t="s">
        <v>3938</v>
      </c>
      <c r="AG1806" t="s">
        <v>6332</v>
      </c>
      <c r="AH1806">
        <v>6108783058</v>
      </c>
      <c r="AI1806" t="s">
        <v>9786</v>
      </c>
      <c r="AM1806" t="s">
        <v>3925</v>
      </c>
      <c r="AN1806" t="s">
        <v>3926</v>
      </c>
      <c r="AO1806" t="s">
        <v>268</v>
      </c>
      <c r="AP1806" t="s">
        <v>386</v>
      </c>
      <c r="AQ1806" t="s">
        <v>3940</v>
      </c>
      <c r="AU1806" t="s">
        <v>4282</v>
      </c>
      <c r="AV1806" t="s">
        <v>4000</v>
      </c>
      <c r="AW1806" t="s">
        <v>320</v>
      </c>
      <c r="AX1806" t="s">
        <v>319</v>
      </c>
      <c r="AY1806" t="s">
        <v>254</v>
      </c>
      <c r="AZ1806" t="s">
        <v>230</v>
      </c>
      <c r="BA1806" t="s">
        <v>395</v>
      </c>
      <c r="BB1806" t="s">
        <v>380</v>
      </c>
      <c r="BC1806" t="s">
        <v>3927</v>
      </c>
      <c r="BD1806" t="s">
        <v>3927</v>
      </c>
      <c r="BE1806" t="s">
        <v>3927</v>
      </c>
      <c r="BF1806">
        <v>9</v>
      </c>
    </row>
    <row r="1807" spans="1:58" x14ac:dyDescent="0.3">
      <c r="A1807">
        <v>2026</v>
      </c>
      <c r="B1807">
        <v>202605</v>
      </c>
      <c r="C1807">
        <v>5</v>
      </c>
      <c r="D1807" s="14">
        <v>20001620823901</v>
      </c>
      <c r="E1807" t="s">
        <v>2810</v>
      </c>
      <c r="F1807" s="2">
        <v>46142.697858796295</v>
      </c>
      <c r="G1807" s="2">
        <v>46147</v>
      </c>
      <c r="I1807" t="s">
        <v>224</v>
      </c>
      <c r="J1807" t="s">
        <v>230</v>
      </c>
      <c r="L1807" t="s">
        <v>3303</v>
      </c>
      <c r="M1807" t="s">
        <v>809</v>
      </c>
      <c r="N1807" t="s">
        <v>237</v>
      </c>
      <c r="O1807" t="s">
        <v>257</v>
      </c>
      <c r="Q1807" t="s">
        <v>9787</v>
      </c>
      <c r="R1807" t="s">
        <v>2809</v>
      </c>
      <c r="S1807" t="s">
        <v>5306</v>
      </c>
      <c r="T1807" t="s">
        <v>5307</v>
      </c>
      <c r="U1807" t="s">
        <v>3034</v>
      </c>
      <c r="V1807" t="s">
        <v>647</v>
      </c>
      <c r="W1807" t="s">
        <v>245</v>
      </c>
      <c r="X1807" t="s">
        <v>225</v>
      </c>
      <c r="Z1807">
        <v>4</v>
      </c>
      <c r="AA1807" t="s">
        <v>3921</v>
      </c>
      <c r="AB1807" t="s">
        <v>8098</v>
      </c>
      <c r="AC1807">
        <v>46153.354085648149</v>
      </c>
      <c r="AD1807">
        <v>46151</v>
      </c>
      <c r="AE1807" t="s">
        <v>3938</v>
      </c>
      <c r="AG1807" t="s">
        <v>5006</v>
      </c>
      <c r="AH1807">
        <v>6108772231</v>
      </c>
      <c r="AI1807" t="s">
        <v>9788</v>
      </c>
      <c r="AM1807" t="s">
        <v>3925</v>
      </c>
      <c r="AN1807" t="s">
        <v>3926</v>
      </c>
      <c r="AO1807" t="s">
        <v>268</v>
      </c>
      <c r="AP1807" t="s">
        <v>304</v>
      </c>
      <c r="AQ1807" t="s">
        <v>3940</v>
      </c>
      <c r="AU1807" t="s">
        <v>4220</v>
      </c>
      <c r="AV1807" t="s">
        <v>4000</v>
      </c>
      <c r="AW1807" t="s">
        <v>320</v>
      </c>
      <c r="AX1807" t="s">
        <v>319</v>
      </c>
      <c r="AY1807" t="s">
        <v>254</v>
      </c>
      <c r="AZ1807" t="s">
        <v>230</v>
      </c>
      <c r="BA1807" t="s">
        <v>395</v>
      </c>
      <c r="BB1807" t="s">
        <v>380</v>
      </c>
      <c r="BC1807" t="s">
        <v>3927</v>
      </c>
      <c r="BD1807" t="s">
        <v>3927</v>
      </c>
      <c r="BE1807" t="s">
        <v>3927</v>
      </c>
      <c r="BF1807">
        <v>9</v>
      </c>
    </row>
    <row r="1808" spans="1:58" x14ac:dyDescent="0.3">
      <c r="A1808">
        <v>2026</v>
      </c>
      <c r="B1808">
        <v>202605</v>
      </c>
      <c r="C1808">
        <v>5</v>
      </c>
      <c r="D1808" s="14">
        <v>20001620823744</v>
      </c>
      <c r="E1808" t="s">
        <v>2810</v>
      </c>
      <c r="F1808" s="2">
        <v>46142.69127314815</v>
      </c>
      <c r="G1808" s="2">
        <v>46144</v>
      </c>
      <c r="I1808" t="s">
        <v>224</v>
      </c>
      <c r="J1808" t="s">
        <v>230</v>
      </c>
      <c r="L1808" t="s">
        <v>3452</v>
      </c>
      <c r="M1808" t="s">
        <v>309</v>
      </c>
      <c r="N1808" t="s">
        <v>297</v>
      </c>
      <c r="O1808" t="s">
        <v>283</v>
      </c>
      <c r="Q1808" t="s">
        <v>9789</v>
      </c>
      <c r="R1808" t="s">
        <v>2809</v>
      </c>
      <c r="S1808" t="s">
        <v>6230</v>
      </c>
      <c r="T1808" t="s">
        <v>6231</v>
      </c>
      <c r="U1808" t="s">
        <v>4008</v>
      </c>
      <c r="V1808" t="s">
        <v>980</v>
      </c>
      <c r="W1808" t="s">
        <v>245</v>
      </c>
      <c r="X1808" t="s">
        <v>225</v>
      </c>
      <c r="Z1808">
        <v>4</v>
      </c>
      <c r="AA1808" t="s">
        <v>3921</v>
      </c>
      <c r="AB1808" t="s">
        <v>9790</v>
      </c>
      <c r="AC1808">
        <v>46148.620497685188</v>
      </c>
      <c r="AD1808">
        <v>46148</v>
      </c>
      <c r="AE1808" t="s">
        <v>3938</v>
      </c>
      <c r="AG1808" t="s">
        <v>4844</v>
      </c>
      <c r="AH1808">
        <v>6108786052</v>
      </c>
      <c r="AI1808" t="s">
        <v>9791</v>
      </c>
      <c r="AM1808" t="s">
        <v>3925</v>
      </c>
      <c r="AN1808" t="s">
        <v>3926</v>
      </c>
      <c r="AO1808" t="s">
        <v>268</v>
      </c>
      <c r="AP1808" t="s">
        <v>386</v>
      </c>
      <c r="AQ1808" t="s">
        <v>3940</v>
      </c>
      <c r="AU1808" t="s">
        <v>4422</v>
      </c>
      <c r="AV1808" t="s">
        <v>4000</v>
      </c>
      <c r="AW1808" t="s">
        <v>320</v>
      </c>
      <c r="AX1808" t="s">
        <v>319</v>
      </c>
      <c r="AY1808" t="s">
        <v>254</v>
      </c>
      <c r="AZ1808" t="s">
        <v>230</v>
      </c>
      <c r="BA1808" t="s">
        <v>395</v>
      </c>
      <c r="BB1808" t="s">
        <v>380</v>
      </c>
      <c r="BC1808" t="s">
        <v>3927</v>
      </c>
      <c r="BD1808" t="s">
        <v>3927</v>
      </c>
      <c r="BE1808" t="s">
        <v>3927</v>
      </c>
      <c r="BF1808">
        <v>9</v>
      </c>
    </row>
    <row r="1809" spans="1:58" x14ac:dyDescent="0.3">
      <c r="A1809">
        <v>2026</v>
      </c>
      <c r="B1809">
        <v>202605</v>
      </c>
      <c r="C1809">
        <v>5</v>
      </c>
      <c r="D1809" s="14">
        <v>20001620822174</v>
      </c>
      <c r="E1809" t="s">
        <v>2810</v>
      </c>
      <c r="F1809" s="2">
        <v>46142.668379629627</v>
      </c>
      <c r="G1809" s="2">
        <v>46146</v>
      </c>
      <c r="I1809" t="s">
        <v>224</v>
      </c>
      <c r="J1809" t="s">
        <v>230</v>
      </c>
      <c r="L1809" t="s">
        <v>9792</v>
      </c>
      <c r="M1809" t="s">
        <v>309</v>
      </c>
      <c r="N1809" t="s">
        <v>297</v>
      </c>
      <c r="O1809" t="s">
        <v>283</v>
      </c>
      <c r="Q1809" t="s">
        <v>9793</v>
      </c>
      <c r="R1809" t="s">
        <v>2809</v>
      </c>
      <c r="S1809" t="s">
        <v>9318</v>
      </c>
      <c r="T1809" t="s">
        <v>9319</v>
      </c>
      <c r="U1809" t="s">
        <v>4796</v>
      </c>
      <c r="V1809" t="s">
        <v>2024</v>
      </c>
      <c r="W1809" t="s">
        <v>245</v>
      </c>
      <c r="X1809" t="s">
        <v>225</v>
      </c>
      <c r="Z1809">
        <v>4</v>
      </c>
      <c r="AA1809" t="s">
        <v>3921</v>
      </c>
      <c r="AB1809" t="s">
        <v>9794</v>
      </c>
      <c r="AC1809">
        <v>46150.849861111114</v>
      </c>
      <c r="AD1809">
        <v>46150</v>
      </c>
      <c r="AE1809" t="s">
        <v>3938</v>
      </c>
      <c r="AG1809" t="s">
        <v>6332</v>
      </c>
      <c r="AH1809">
        <v>6108780058</v>
      </c>
      <c r="AI1809" t="s">
        <v>9795</v>
      </c>
      <c r="AM1809" t="s">
        <v>3925</v>
      </c>
      <c r="AN1809" t="s">
        <v>3926</v>
      </c>
      <c r="AO1809" t="s">
        <v>268</v>
      </c>
      <c r="AP1809" t="s">
        <v>304</v>
      </c>
      <c r="AQ1809" t="s">
        <v>3940</v>
      </c>
      <c r="AU1809" t="s">
        <v>4149</v>
      </c>
      <c r="AV1809" t="s">
        <v>4000</v>
      </c>
      <c r="AW1809" t="s">
        <v>227</v>
      </c>
      <c r="AX1809" t="s">
        <v>226</v>
      </c>
      <c r="AY1809" t="s">
        <v>254</v>
      </c>
      <c r="AZ1809" t="s">
        <v>230</v>
      </c>
      <c r="BA1809" t="s">
        <v>395</v>
      </c>
      <c r="BB1809" t="s">
        <v>380</v>
      </c>
      <c r="BC1809" t="s">
        <v>3927</v>
      </c>
      <c r="BD1809" t="s">
        <v>3927</v>
      </c>
      <c r="BE1809" t="s">
        <v>3927</v>
      </c>
      <c r="BF1809">
        <v>9</v>
      </c>
    </row>
    <row r="1810" spans="1:58" x14ac:dyDescent="0.3">
      <c r="A1810">
        <v>2026</v>
      </c>
      <c r="B1810">
        <v>202605</v>
      </c>
      <c r="C1810">
        <v>5</v>
      </c>
      <c r="D1810" s="14">
        <v>20001620819980</v>
      </c>
      <c r="E1810" t="s">
        <v>2810</v>
      </c>
      <c r="F1810" s="2">
        <v>46142.659930555557</v>
      </c>
      <c r="G1810" s="2">
        <v>46144</v>
      </c>
      <c r="I1810" t="s">
        <v>224</v>
      </c>
      <c r="J1810" t="s">
        <v>230</v>
      </c>
      <c r="L1810" t="s">
        <v>9796</v>
      </c>
      <c r="M1810" t="s">
        <v>1713</v>
      </c>
      <c r="N1810" t="s">
        <v>546</v>
      </c>
      <c r="O1810" t="s">
        <v>554</v>
      </c>
      <c r="Q1810" t="s">
        <v>9797</v>
      </c>
      <c r="R1810" t="s">
        <v>2809</v>
      </c>
      <c r="S1810" t="s">
        <v>7080</v>
      </c>
      <c r="T1810" t="s">
        <v>7081</v>
      </c>
      <c r="U1810" t="s">
        <v>4796</v>
      </c>
      <c r="V1810" t="s">
        <v>2024</v>
      </c>
      <c r="W1810" t="s">
        <v>245</v>
      </c>
      <c r="X1810" t="s">
        <v>387</v>
      </c>
      <c r="Z1810">
        <v>4</v>
      </c>
      <c r="AA1810" t="s">
        <v>3921</v>
      </c>
      <c r="AB1810" t="s">
        <v>9798</v>
      </c>
      <c r="AC1810">
        <v>46149.689583333333</v>
      </c>
      <c r="AD1810">
        <v>46148</v>
      </c>
      <c r="AE1810" t="s">
        <v>3938</v>
      </c>
      <c r="AG1810" t="s">
        <v>6701</v>
      </c>
      <c r="AH1810">
        <v>6108785997</v>
      </c>
      <c r="AI1810" t="s">
        <v>9799</v>
      </c>
      <c r="AM1810" t="s">
        <v>3925</v>
      </c>
      <c r="AN1810" t="s">
        <v>3926</v>
      </c>
      <c r="AO1810" t="s">
        <v>268</v>
      </c>
      <c r="AP1810" t="s">
        <v>330</v>
      </c>
      <c r="AQ1810" t="s">
        <v>3940</v>
      </c>
      <c r="AU1810" t="s">
        <v>4282</v>
      </c>
      <c r="AV1810" t="s">
        <v>4000</v>
      </c>
      <c r="AW1810" t="s">
        <v>389</v>
      </c>
      <c r="AX1810" t="s">
        <v>388</v>
      </c>
      <c r="AY1810" t="s">
        <v>253</v>
      </c>
      <c r="AZ1810" t="s">
        <v>230</v>
      </c>
      <c r="BA1810" t="s">
        <v>395</v>
      </c>
      <c r="BB1810" t="s">
        <v>380</v>
      </c>
      <c r="BC1810" t="s">
        <v>3927</v>
      </c>
      <c r="BD1810" t="s">
        <v>3927</v>
      </c>
      <c r="BE1810" t="s">
        <v>3927</v>
      </c>
      <c r="BF1810">
        <v>9</v>
      </c>
    </row>
    <row r="1811" spans="1:58" x14ac:dyDescent="0.3">
      <c r="A1811">
        <v>2026</v>
      </c>
      <c r="B1811">
        <v>202605</v>
      </c>
      <c r="C1811">
        <v>5</v>
      </c>
      <c r="D1811" s="14">
        <v>20001620818271</v>
      </c>
      <c r="E1811" t="s">
        <v>2810</v>
      </c>
      <c r="F1811" s="2">
        <v>46142.671041666668</v>
      </c>
      <c r="G1811" s="2">
        <v>46143</v>
      </c>
      <c r="I1811" t="s">
        <v>224</v>
      </c>
      <c r="J1811" t="s">
        <v>230</v>
      </c>
      <c r="L1811" t="s">
        <v>9800</v>
      </c>
      <c r="M1811" t="s">
        <v>309</v>
      </c>
      <c r="N1811" t="s">
        <v>297</v>
      </c>
      <c r="O1811" t="s">
        <v>283</v>
      </c>
      <c r="Q1811" t="s">
        <v>9801</v>
      </c>
      <c r="R1811" t="s">
        <v>2809</v>
      </c>
      <c r="S1811" t="s">
        <v>6146</v>
      </c>
      <c r="T1811" t="s">
        <v>6147</v>
      </c>
      <c r="U1811" t="s">
        <v>5044</v>
      </c>
      <c r="V1811" t="s">
        <v>5045</v>
      </c>
      <c r="W1811" t="s">
        <v>245</v>
      </c>
      <c r="X1811" t="s">
        <v>225</v>
      </c>
      <c r="Z1811">
        <v>4</v>
      </c>
      <c r="AA1811" t="s">
        <v>3921</v>
      </c>
      <c r="AB1811" t="s">
        <v>3995</v>
      </c>
      <c r="AC1811">
        <v>46149.585057870368</v>
      </c>
      <c r="AD1811">
        <v>46147</v>
      </c>
      <c r="AE1811" t="s">
        <v>3938</v>
      </c>
      <c r="AG1811" t="s">
        <v>5047</v>
      </c>
      <c r="AH1811">
        <v>6108778101</v>
      </c>
      <c r="AI1811" t="s">
        <v>9802</v>
      </c>
      <c r="AM1811" t="s">
        <v>3925</v>
      </c>
      <c r="AN1811" t="s">
        <v>3926</v>
      </c>
      <c r="AO1811" t="s">
        <v>268</v>
      </c>
      <c r="AP1811" t="s">
        <v>386</v>
      </c>
      <c r="AQ1811" t="s">
        <v>3998</v>
      </c>
      <c r="AU1811" t="s">
        <v>4282</v>
      </c>
      <c r="AV1811" t="s">
        <v>4000</v>
      </c>
      <c r="AW1811" t="s">
        <v>227</v>
      </c>
      <c r="AX1811" t="s">
        <v>226</v>
      </c>
      <c r="AY1811" t="s">
        <v>254</v>
      </c>
      <c r="AZ1811" t="s">
        <v>230</v>
      </c>
      <c r="BA1811" t="s">
        <v>395</v>
      </c>
      <c r="BB1811" t="s">
        <v>380</v>
      </c>
      <c r="BC1811" t="s">
        <v>3927</v>
      </c>
      <c r="BD1811" t="s">
        <v>3927</v>
      </c>
      <c r="BE1811" t="s">
        <v>3927</v>
      </c>
      <c r="BF1811">
        <v>9</v>
      </c>
    </row>
    <row r="1812" spans="1:58" x14ac:dyDescent="0.3">
      <c r="A1812">
        <v>2026</v>
      </c>
      <c r="B1812">
        <v>202605</v>
      </c>
      <c r="C1812">
        <v>5</v>
      </c>
      <c r="D1812" s="14">
        <v>20001620815879</v>
      </c>
      <c r="E1812" t="s">
        <v>2810</v>
      </c>
      <c r="F1812" s="2">
        <v>46142.694861111115</v>
      </c>
      <c r="G1812" s="2">
        <v>46144</v>
      </c>
      <c r="I1812" t="s">
        <v>224</v>
      </c>
      <c r="J1812" t="s">
        <v>230</v>
      </c>
      <c r="L1812" t="s">
        <v>9803</v>
      </c>
      <c r="M1812" t="s">
        <v>1739</v>
      </c>
      <c r="N1812" t="s">
        <v>1002</v>
      </c>
      <c r="O1812" t="s">
        <v>257</v>
      </c>
      <c r="Q1812" t="s">
        <v>9804</v>
      </c>
      <c r="R1812" t="s">
        <v>2809</v>
      </c>
      <c r="S1812" t="s">
        <v>6146</v>
      </c>
      <c r="T1812" t="s">
        <v>6147</v>
      </c>
      <c r="U1812" t="s">
        <v>5044</v>
      </c>
      <c r="V1812" t="s">
        <v>5045</v>
      </c>
      <c r="W1812" t="s">
        <v>245</v>
      </c>
      <c r="X1812" t="s">
        <v>225</v>
      </c>
      <c r="Z1812">
        <v>4</v>
      </c>
      <c r="AA1812" t="s">
        <v>3921</v>
      </c>
      <c r="AB1812" t="s">
        <v>3995</v>
      </c>
      <c r="AC1812">
        <v>46149.584999999999</v>
      </c>
      <c r="AD1812">
        <v>46148</v>
      </c>
      <c r="AE1812" t="s">
        <v>3938</v>
      </c>
      <c r="AG1812" t="s">
        <v>5047</v>
      </c>
      <c r="AH1812">
        <v>6108787030</v>
      </c>
      <c r="AI1812" t="s">
        <v>9805</v>
      </c>
      <c r="AM1812" t="s">
        <v>3925</v>
      </c>
      <c r="AN1812" t="s">
        <v>3926</v>
      </c>
      <c r="AO1812" t="s">
        <v>268</v>
      </c>
      <c r="AP1812" t="s">
        <v>386</v>
      </c>
      <c r="AQ1812" t="s">
        <v>3998</v>
      </c>
      <c r="AU1812" t="s">
        <v>4282</v>
      </c>
      <c r="AV1812" t="s">
        <v>4000</v>
      </c>
      <c r="AW1812" t="s">
        <v>227</v>
      </c>
      <c r="AX1812" t="s">
        <v>226</v>
      </c>
      <c r="AY1812" t="s">
        <v>254</v>
      </c>
      <c r="AZ1812" t="s">
        <v>230</v>
      </c>
      <c r="BA1812" t="s">
        <v>395</v>
      </c>
      <c r="BB1812" t="s">
        <v>380</v>
      </c>
      <c r="BC1812" t="s">
        <v>3927</v>
      </c>
      <c r="BD1812" t="s">
        <v>3927</v>
      </c>
      <c r="BE1812" t="s">
        <v>3927</v>
      </c>
      <c r="BF1812">
        <v>9</v>
      </c>
    </row>
    <row r="1813" spans="1:58" x14ac:dyDescent="0.3">
      <c r="A1813">
        <v>2026</v>
      </c>
      <c r="B1813">
        <v>202605</v>
      </c>
      <c r="C1813">
        <v>5</v>
      </c>
      <c r="D1813" s="14">
        <v>20001620815842</v>
      </c>
      <c r="E1813" t="s">
        <v>2810</v>
      </c>
      <c r="F1813" s="2">
        <v>46142.69326388889</v>
      </c>
      <c r="G1813" s="2">
        <v>46144</v>
      </c>
      <c r="I1813" t="s">
        <v>224</v>
      </c>
      <c r="J1813" t="s">
        <v>230</v>
      </c>
      <c r="L1813" t="s">
        <v>3068</v>
      </c>
      <c r="M1813" t="s">
        <v>1594</v>
      </c>
      <c r="N1813" t="s">
        <v>938</v>
      </c>
      <c r="O1813" t="s">
        <v>331</v>
      </c>
      <c r="Q1813" t="s">
        <v>9806</v>
      </c>
      <c r="R1813" t="s">
        <v>2809</v>
      </c>
      <c r="S1813" t="s">
        <v>5395</v>
      </c>
      <c r="T1813" t="s">
        <v>5396</v>
      </c>
      <c r="U1813" t="s">
        <v>3034</v>
      </c>
      <c r="V1813" t="s">
        <v>647</v>
      </c>
      <c r="W1813" t="s">
        <v>245</v>
      </c>
      <c r="X1813" t="s">
        <v>387</v>
      </c>
      <c r="Z1813">
        <v>4</v>
      </c>
      <c r="AA1813" t="s">
        <v>3921</v>
      </c>
      <c r="AB1813" t="s">
        <v>3995</v>
      </c>
      <c r="AC1813">
        <v>46149.585034722222</v>
      </c>
      <c r="AD1813">
        <v>46148</v>
      </c>
      <c r="AE1813" t="s">
        <v>3938</v>
      </c>
      <c r="AG1813" t="s">
        <v>5111</v>
      </c>
      <c r="AH1813">
        <v>6108782072</v>
      </c>
      <c r="AI1813" t="s">
        <v>9807</v>
      </c>
      <c r="AM1813" t="s">
        <v>3925</v>
      </c>
      <c r="AN1813" t="s">
        <v>3926</v>
      </c>
      <c r="AO1813" t="s">
        <v>268</v>
      </c>
      <c r="AP1813" t="s">
        <v>330</v>
      </c>
      <c r="AQ1813" t="s">
        <v>3998</v>
      </c>
      <c r="AU1813" t="s">
        <v>4282</v>
      </c>
      <c r="AV1813" t="s">
        <v>4000</v>
      </c>
      <c r="AW1813" t="s">
        <v>389</v>
      </c>
      <c r="AX1813" t="s">
        <v>388</v>
      </c>
      <c r="AY1813" t="s">
        <v>253</v>
      </c>
      <c r="AZ1813" t="s">
        <v>230</v>
      </c>
      <c r="BA1813" t="s">
        <v>395</v>
      </c>
      <c r="BB1813" t="s">
        <v>380</v>
      </c>
      <c r="BC1813" t="s">
        <v>3927</v>
      </c>
      <c r="BD1813" t="s">
        <v>3927</v>
      </c>
      <c r="BE1813" t="s">
        <v>3927</v>
      </c>
      <c r="BF1813">
        <v>9</v>
      </c>
    </row>
    <row r="1814" spans="1:58" x14ac:dyDescent="0.3">
      <c r="A1814">
        <v>2026</v>
      </c>
      <c r="B1814">
        <v>202605</v>
      </c>
      <c r="C1814">
        <v>5</v>
      </c>
      <c r="D1814" s="14">
        <v>20001620814068</v>
      </c>
      <c r="E1814" t="s">
        <v>2810</v>
      </c>
      <c r="F1814" s="2">
        <v>46142.662523148145</v>
      </c>
      <c r="G1814" s="2">
        <v>46144</v>
      </c>
      <c r="I1814" t="s">
        <v>224</v>
      </c>
      <c r="J1814" t="s">
        <v>230</v>
      </c>
      <c r="L1814" t="s">
        <v>9808</v>
      </c>
      <c r="M1814" t="s">
        <v>1286</v>
      </c>
      <c r="N1814" t="s">
        <v>1281</v>
      </c>
      <c r="O1814" t="s">
        <v>331</v>
      </c>
      <c r="Q1814" t="s">
        <v>9809</v>
      </c>
      <c r="R1814" t="s">
        <v>2809</v>
      </c>
      <c r="S1814" t="s">
        <v>327</v>
      </c>
      <c r="T1814" t="s">
        <v>328</v>
      </c>
      <c r="U1814" t="s">
        <v>258</v>
      </c>
      <c r="V1814" t="s">
        <v>247</v>
      </c>
      <c r="W1814" t="s">
        <v>245</v>
      </c>
      <c r="X1814" t="s">
        <v>225</v>
      </c>
      <c r="Z1814">
        <v>4</v>
      </c>
      <c r="AA1814" t="s">
        <v>3921</v>
      </c>
      <c r="AB1814" t="s">
        <v>9810</v>
      </c>
      <c r="AC1814">
        <v>46148.623171296298</v>
      </c>
      <c r="AD1814">
        <v>46148</v>
      </c>
      <c r="AE1814" t="s">
        <v>3938</v>
      </c>
      <c r="AG1814" t="s">
        <v>329</v>
      </c>
      <c r="AH1814">
        <v>6108773194</v>
      </c>
      <c r="AI1814" t="s">
        <v>9811</v>
      </c>
      <c r="AM1814" t="s">
        <v>3925</v>
      </c>
      <c r="AN1814" t="s">
        <v>3926</v>
      </c>
      <c r="AO1814" t="s">
        <v>268</v>
      </c>
      <c r="AP1814" t="s">
        <v>249</v>
      </c>
      <c r="AQ1814" t="s">
        <v>3940</v>
      </c>
      <c r="AU1814" t="s">
        <v>4422</v>
      </c>
      <c r="AV1814" t="s">
        <v>4000</v>
      </c>
      <c r="AW1814" t="s">
        <v>320</v>
      </c>
      <c r="AX1814" t="s">
        <v>319</v>
      </c>
      <c r="AY1814" t="s">
        <v>254</v>
      </c>
      <c r="AZ1814" t="s">
        <v>230</v>
      </c>
      <c r="BA1814" t="s">
        <v>395</v>
      </c>
      <c r="BB1814" t="s">
        <v>380</v>
      </c>
      <c r="BC1814" t="s">
        <v>3927</v>
      </c>
      <c r="BD1814" t="s">
        <v>3927</v>
      </c>
      <c r="BE1814" t="s">
        <v>3927</v>
      </c>
      <c r="BF1814">
        <v>9</v>
      </c>
    </row>
    <row r="1815" spans="1:58" x14ac:dyDescent="0.3">
      <c r="A1815">
        <v>2026</v>
      </c>
      <c r="B1815">
        <v>202605</v>
      </c>
      <c r="C1815">
        <v>5</v>
      </c>
      <c r="D1815" s="14">
        <v>20001620812904</v>
      </c>
      <c r="E1815" t="s">
        <v>2810</v>
      </c>
      <c r="F1815" s="2">
        <v>46142.695613425924</v>
      </c>
      <c r="G1815" s="2">
        <v>46144</v>
      </c>
      <c r="I1815" t="s">
        <v>224</v>
      </c>
      <c r="J1815" t="s">
        <v>230</v>
      </c>
      <c r="L1815" t="s">
        <v>3290</v>
      </c>
      <c r="M1815" t="s">
        <v>309</v>
      </c>
      <c r="N1815" t="s">
        <v>297</v>
      </c>
      <c r="O1815" t="s">
        <v>283</v>
      </c>
      <c r="Q1815" t="s">
        <v>9812</v>
      </c>
      <c r="R1815" t="s">
        <v>2809</v>
      </c>
      <c r="S1815" t="s">
        <v>5318</v>
      </c>
      <c r="T1815" t="s">
        <v>5319</v>
      </c>
      <c r="U1815" t="s">
        <v>3034</v>
      </c>
      <c r="V1815" t="s">
        <v>3994</v>
      </c>
      <c r="W1815" t="s">
        <v>245</v>
      </c>
      <c r="X1815" t="s">
        <v>225</v>
      </c>
      <c r="Z1815">
        <v>2</v>
      </c>
      <c r="AA1815" t="s">
        <v>3921</v>
      </c>
      <c r="AB1815" t="s">
        <v>9813</v>
      </c>
      <c r="AC1815">
        <v>46146.750706018516</v>
      </c>
      <c r="AD1815">
        <v>46146</v>
      </c>
      <c r="AE1815" t="s">
        <v>3938</v>
      </c>
      <c r="AG1815" t="s">
        <v>4828</v>
      </c>
      <c r="AH1815">
        <v>6089897520</v>
      </c>
      <c r="AI1815" t="s">
        <v>9814</v>
      </c>
      <c r="AM1815" t="s">
        <v>3925</v>
      </c>
      <c r="AN1815" t="s">
        <v>3926</v>
      </c>
      <c r="AO1815" t="s">
        <v>268</v>
      </c>
      <c r="AP1815" t="s">
        <v>304</v>
      </c>
      <c r="AQ1815" t="s">
        <v>3940</v>
      </c>
      <c r="AU1815" t="s">
        <v>8625</v>
      </c>
      <c r="AV1815" t="s">
        <v>4000</v>
      </c>
      <c r="AW1815" t="s">
        <v>227</v>
      </c>
      <c r="AX1815" t="s">
        <v>226</v>
      </c>
      <c r="AY1815" t="s">
        <v>254</v>
      </c>
      <c r="AZ1815" t="s">
        <v>230</v>
      </c>
      <c r="BA1815" t="s">
        <v>273</v>
      </c>
      <c r="BB1815" t="s">
        <v>380</v>
      </c>
      <c r="BC1815" t="s">
        <v>3927</v>
      </c>
      <c r="BD1815" t="s">
        <v>3927</v>
      </c>
      <c r="BE1815" t="s">
        <v>3927</v>
      </c>
      <c r="BF1815">
        <v>23</v>
      </c>
    </row>
    <row r="1816" spans="1:58" x14ac:dyDescent="0.3">
      <c r="A1816">
        <v>2026</v>
      </c>
      <c r="B1816">
        <v>202605</v>
      </c>
      <c r="C1816">
        <v>5</v>
      </c>
      <c r="D1816" s="14">
        <v>20001620808930</v>
      </c>
      <c r="E1816" t="s">
        <v>2810</v>
      </c>
      <c r="F1816" s="2">
        <v>46142.656793981485</v>
      </c>
      <c r="G1816" s="2">
        <v>46144</v>
      </c>
      <c r="I1816" t="s">
        <v>224</v>
      </c>
      <c r="J1816" t="s">
        <v>230</v>
      </c>
      <c r="L1816" t="s">
        <v>2948</v>
      </c>
      <c r="M1816" t="s">
        <v>6469</v>
      </c>
      <c r="N1816" t="s">
        <v>322</v>
      </c>
      <c r="O1816" t="s">
        <v>331</v>
      </c>
      <c r="Q1816" t="s">
        <v>9815</v>
      </c>
      <c r="R1816" t="s">
        <v>2809</v>
      </c>
      <c r="S1816" t="s">
        <v>6273</v>
      </c>
      <c r="T1816" t="s">
        <v>6274</v>
      </c>
      <c r="U1816" t="s">
        <v>4008</v>
      </c>
      <c r="V1816" t="s">
        <v>980</v>
      </c>
      <c r="W1816" t="s">
        <v>245</v>
      </c>
      <c r="X1816" t="s">
        <v>387</v>
      </c>
      <c r="Z1816">
        <v>4</v>
      </c>
      <c r="AA1816" t="s">
        <v>3921</v>
      </c>
      <c r="AB1816" t="s">
        <v>9816</v>
      </c>
      <c r="AC1816">
        <v>46148.620497685188</v>
      </c>
      <c r="AD1816">
        <v>46148</v>
      </c>
      <c r="AE1816" t="s">
        <v>3938</v>
      </c>
      <c r="AG1816" t="s">
        <v>4870</v>
      </c>
      <c r="AH1816">
        <v>6108789902</v>
      </c>
      <c r="AI1816" t="s">
        <v>9817</v>
      </c>
      <c r="AM1816" t="s">
        <v>3925</v>
      </c>
      <c r="AN1816" t="s">
        <v>3926</v>
      </c>
      <c r="AO1816" t="s">
        <v>268</v>
      </c>
      <c r="AP1816" t="s">
        <v>693</v>
      </c>
      <c r="AQ1816" t="s">
        <v>3940</v>
      </c>
      <c r="AU1816" t="s">
        <v>4422</v>
      </c>
      <c r="AV1816" t="s">
        <v>4000</v>
      </c>
      <c r="AW1816" t="s">
        <v>921</v>
      </c>
      <c r="AX1816" t="s">
        <v>920</v>
      </c>
      <c r="AY1816" t="s">
        <v>253</v>
      </c>
      <c r="AZ1816" t="s">
        <v>230</v>
      </c>
      <c r="BA1816" t="s">
        <v>395</v>
      </c>
      <c r="BB1816" t="s">
        <v>380</v>
      </c>
      <c r="BC1816" t="s">
        <v>3927</v>
      </c>
      <c r="BD1816" t="s">
        <v>3927</v>
      </c>
      <c r="BE1816" t="s">
        <v>3927</v>
      </c>
      <c r="BF1816">
        <v>9</v>
      </c>
    </row>
    <row r="1817" spans="1:58" x14ac:dyDescent="0.3">
      <c r="A1817">
        <v>2026</v>
      </c>
      <c r="B1817">
        <v>202605</v>
      </c>
      <c r="C1817">
        <v>5</v>
      </c>
      <c r="D1817" s="14">
        <v>20001620808821</v>
      </c>
      <c r="E1817" t="s">
        <v>2810</v>
      </c>
      <c r="F1817" s="2">
        <v>46142.691250000003</v>
      </c>
      <c r="G1817" s="2">
        <v>46146</v>
      </c>
      <c r="I1817" t="s">
        <v>224</v>
      </c>
      <c r="J1817" t="s">
        <v>230</v>
      </c>
      <c r="L1817" t="s">
        <v>3760</v>
      </c>
      <c r="M1817" t="s">
        <v>902</v>
      </c>
      <c r="N1817" t="s">
        <v>752</v>
      </c>
      <c r="O1817" t="s">
        <v>623</v>
      </c>
      <c r="Q1817" t="s">
        <v>9818</v>
      </c>
      <c r="R1817" t="s">
        <v>2809</v>
      </c>
      <c r="S1817" t="s">
        <v>5966</v>
      </c>
      <c r="T1817" t="s">
        <v>5967</v>
      </c>
      <c r="U1817" t="s">
        <v>5044</v>
      </c>
      <c r="V1817" t="s">
        <v>5045</v>
      </c>
      <c r="W1817" t="s">
        <v>245</v>
      </c>
      <c r="X1817" t="s">
        <v>225</v>
      </c>
      <c r="Z1817">
        <v>2</v>
      </c>
      <c r="AA1817" t="s">
        <v>3921</v>
      </c>
      <c r="AB1817" t="s">
        <v>9819</v>
      </c>
      <c r="AC1817">
        <v>46148.677708333336</v>
      </c>
      <c r="AD1817">
        <v>46148</v>
      </c>
      <c r="AE1817" t="s">
        <v>3938</v>
      </c>
      <c r="AG1817" t="s">
        <v>5047</v>
      </c>
      <c r="AH1817">
        <v>6108781143</v>
      </c>
      <c r="AI1817" t="s">
        <v>9820</v>
      </c>
      <c r="AM1817" t="s">
        <v>3925</v>
      </c>
      <c r="AN1817" t="s">
        <v>3926</v>
      </c>
      <c r="AO1817" t="s">
        <v>268</v>
      </c>
      <c r="AP1817" t="s">
        <v>386</v>
      </c>
      <c r="AQ1817" t="s">
        <v>3940</v>
      </c>
      <c r="AU1817" t="s">
        <v>4282</v>
      </c>
      <c r="AV1817" t="s">
        <v>4000</v>
      </c>
      <c r="AW1817" t="s">
        <v>227</v>
      </c>
      <c r="AX1817" t="s">
        <v>226</v>
      </c>
      <c r="AY1817" t="s">
        <v>254</v>
      </c>
      <c r="AZ1817" t="s">
        <v>230</v>
      </c>
      <c r="BA1817" t="s">
        <v>395</v>
      </c>
      <c r="BB1817" t="s">
        <v>380</v>
      </c>
      <c r="BC1817" t="s">
        <v>3927</v>
      </c>
      <c r="BD1817" t="s">
        <v>3927</v>
      </c>
      <c r="BE1817" t="s">
        <v>3927</v>
      </c>
      <c r="BF1817">
        <v>9</v>
      </c>
    </row>
    <row r="1818" spans="1:58" x14ac:dyDescent="0.3">
      <c r="A1818">
        <v>2026</v>
      </c>
      <c r="B1818">
        <v>202605</v>
      </c>
      <c r="C1818">
        <v>5</v>
      </c>
      <c r="D1818" s="14">
        <v>20001620806338</v>
      </c>
      <c r="E1818" t="s">
        <v>2810</v>
      </c>
      <c r="F1818" s="2">
        <v>46142.670578703706</v>
      </c>
      <c r="G1818" s="2">
        <v>46144</v>
      </c>
      <c r="I1818" t="s">
        <v>224</v>
      </c>
      <c r="J1818" t="s">
        <v>230</v>
      </c>
      <c r="L1818" t="s">
        <v>3576</v>
      </c>
      <c r="M1818" t="s">
        <v>309</v>
      </c>
      <c r="N1818" t="s">
        <v>297</v>
      </c>
      <c r="O1818" t="s">
        <v>283</v>
      </c>
      <c r="Q1818" t="s">
        <v>9821</v>
      </c>
      <c r="R1818" t="s">
        <v>2809</v>
      </c>
      <c r="S1818" t="s">
        <v>5145</v>
      </c>
      <c r="T1818" t="s">
        <v>5146</v>
      </c>
      <c r="U1818" t="s">
        <v>3034</v>
      </c>
      <c r="V1818" t="s">
        <v>647</v>
      </c>
      <c r="W1818" t="s">
        <v>245</v>
      </c>
      <c r="X1818" t="s">
        <v>387</v>
      </c>
      <c r="Z1818">
        <v>4</v>
      </c>
      <c r="AA1818" t="s">
        <v>3921</v>
      </c>
      <c r="AB1818" t="s">
        <v>9172</v>
      </c>
      <c r="AC1818">
        <v>46148.681620370371</v>
      </c>
      <c r="AD1818">
        <v>46148</v>
      </c>
      <c r="AE1818" t="s">
        <v>3938</v>
      </c>
      <c r="AG1818" t="s">
        <v>5111</v>
      </c>
      <c r="AH1818">
        <v>1042874228</v>
      </c>
      <c r="AI1818" t="s">
        <v>9822</v>
      </c>
      <c r="AM1818" t="s">
        <v>3925</v>
      </c>
      <c r="AN1818" t="s">
        <v>3926</v>
      </c>
      <c r="AO1818" t="s">
        <v>268</v>
      </c>
      <c r="AP1818" t="s">
        <v>386</v>
      </c>
      <c r="AQ1818" t="s">
        <v>3940</v>
      </c>
      <c r="AU1818" t="s">
        <v>4282</v>
      </c>
      <c r="AV1818" t="s">
        <v>4000</v>
      </c>
      <c r="AW1818" t="s">
        <v>622</v>
      </c>
      <c r="AX1818" t="s">
        <v>621</v>
      </c>
      <c r="AY1818" t="s">
        <v>253</v>
      </c>
      <c r="AZ1818" t="s">
        <v>230</v>
      </c>
      <c r="BA1818" t="s">
        <v>273</v>
      </c>
      <c r="BB1818" t="s">
        <v>380</v>
      </c>
      <c r="BC1818" t="s">
        <v>3927</v>
      </c>
      <c r="BD1818" t="s">
        <v>3927</v>
      </c>
      <c r="BE1818" t="s">
        <v>3927</v>
      </c>
      <c r="BF1818">
        <v>26</v>
      </c>
    </row>
    <row r="1819" spans="1:58" x14ac:dyDescent="0.3">
      <c r="A1819">
        <v>2026</v>
      </c>
      <c r="B1819">
        <v>202605</v>
      </c>
      <c r="C1819">
        <v>5</v>
      </c>
      <c r="D1819" s="14">
        <v>20001620779007</v>
      </c>
      <c r="E1819" t="s">
        <v>2810</v>
      </c>
      <c r="F1819" s="2">
        <v>46142.624062499999</v>
      </c>
      <c r="G1819" s="2">
        <v>46146</v>
      </c>
      <c r="I1819" t="s">
        <v>224</v>
      </c>
      <c r="J1819" t="s">
        <v>230</v>
      </c>
      <c r="L1819" t="s">
        <v>3220</v>
      </c>
      <c r="M1819" t="s">
        <v>8294</v>
      </c>
      <c r="N1819" t="s">
        <v>2294</v>
      </c>
      <c r="O1819" t="s">
        <v>554</v>
      </c>
      <c r="Q1819" t="s">
        <v>9823</v>
      </c>
      <c r="R1819" t="s">
        <v>2809</v>
      </c>
      <c r="S1819" t="s">
        <v>5326</v>
      </c>
      <c r="T1819" t="s">
        <v>5327</v>
      </c>
      <c r="U1819" t="s">
        <v>3034</v>
      </c>
      <c r="V1819" t="s">
        <v>647</v>
      </c>
      <c r="W1819" t="s">
        <v>245</v>
      </c>
      <c r="X1819" t="s">
        <v>387</v>
      </c>
      <c r="Z1819">
        <v>2</v>
      </c>
      <c r="AA1819" t="s">
        <v>3921</v>
      </c>
      <c r="AB1819" t="s">
        <v>9824</v>
      </c>
      <c r="AC1819">
        <v>46148.681620370371</v>
      </c>
      <c r="AD1819">
        <v>46148</v>
      </c>
      <c r="AE1819" t="s">
        <v>3938</v>
      </c>
      <c r="AG1819" t="s">
        <v>5111</v>
      </c>
      <c r="AH1819">
        <v>6108776998</v>
      </c>
      <c r="AI1819" t="s">
        <v>9825</v>
      </c>
      <c r="AM1819" t="s">
        <v>3925</v>
      </c>
      <c r="AN1819" t="s">
        <v>3926</v>
      </c>
      <c r="AO1819" t="s">
        <v>268</v>
      </c>
      <c r="AP1819" t="s">
        <v>386</v>
      </c>
      <c r="AQ1819" t="s">
        <v>3940</v>
      </c>
      <c r="AU1819" t="s">
        <v>4282</v>
      </c>
      <c r="AV1819" t="s">
        <v>4000</v>
      </c>
      <c r="AW1819" t="s">
        <v>603</v>
      </c>
      <c r="AX1819" t="s">
        <v>602</v>
      </c>
      <c r="AY1819" t="s">
        <v>253</v>
      </c>
      <c r="AZ1819" t="s">
        <v>230</v>
      </c>
      <c r="BA1819" t="s">
        <v>395</v>
      </c>
      <c r="BB1819" t="s">
        <v>2234</v>
      </c>
      <c r="BC1819" t="s">
        <v>3927</v>
      </c>
      <c r="BD1819" t="s">
        <v>3927</v>
      </c>
      <c r="BE1819" t="s">
        <v>3927</v>
      </c>
      <c r="BF1819">
        <v>9</v>
      </c>
    </row>
    <row r="1820" spans="1:58" x14ac:dyDescent="0.3">
      <c r="A1820">
        <v>2026</v>
      </c>
      <c r="B1820">
        <v>202605</v>
      </c>
      <c r="C1820">
        <v>5</v>
      </c>
      <c r="D1820" s="14">
        <v>20001620774325</v>
      </c>
      <c r="E1820" t="s">
        <v>2810</v>
      </c>
      <c r="F1820" s="2">
        <v>46142.635474537034</v>
      </c>
      <c r="G1820" s="2">
        <v>46144</v>
      </c>
      <c r="I1820" t="s">
        <v>224</v>
      </c>
      <c r="J1820" t="s">
        <v>230</v>
      </c>
      <c r="L1820" t="s">
        <v>9826</v>
      </c>
      <c r="M1820" t="s">
        <v>946</v>
      </c>
      <c r="N1820" t="s">
        <v>938</v>
      </c>
      <c r="O1820" t="s">
        <v>331</v>
      </c>
      <c r="Q1820" t="s">
        <v>9827</v>
      </c>
      <c r="R1820" t="s">
        <v>2809</v>
      </c>
      <c r="S1820" t="s">
        <v>6573</v>
      </c>
      <c r="T1820" t="s">
        <v>6574</v>
      </c>
      <c r="U1820" t="s">
        <v>4796</v>
      </c>
      <c r="V1820" t="s">
        <v>2024</v>
      </c>
      <c r="W1820" t="s">
        <v>245</v>
      </c>
      <c r="X1820" t="s">
        <v>225</v>
      </c>
      <c r="Z1820">
        <v>4</v>
      </c>
      <c r="AA1820" t="s">
        <v>3921</v>
      </c>
      <c r="AB1820" t="s">
        <v>9828</v>
      </c>
      <c r="AC1820">
        <v>46149.689583333333</v>
      </c>
      <c r="AD1820">
        <v>46148</v>
      </c>
      <c r="AE1820" t="s">
        <v>3938</v>
      </c>
      <c r="AG1820" t="s">
        <v>6332</v>
      </c>
      <c r="AH1820">
        <v>6108788897</v>
      </c>
      <c r="AI1820" t="s">
        <v>9829</v>
      </c>
      <c r="AM1820" t="s">
        <v>3925</v>
      </c>
      <c r="AN1820" t="s">
        <v>3926</v>
      </c>
      <c r="AO1820" t="s">
        <v>268</v>
      </c>
      <c r="AP1820" t="s">
        <v>386</v>
      </c>
      <c r="AQ1820" t="s">
        <v>3940</v>
      </c>
      <c r="AU1820" t="s">
        <v>4282</v>
      </c>
      <c r="AV1820" t="s">
        <v>4000</v>
      </c>
      <c r="AW1820" t="s">
        <v>320</v>
      </c>
      <c r="AX1820" t="s">
        <v>319</v>
      </c>
      <c r="AY1820" t="s">
        <v>254</v>
      </c>
      <c r="AZ1820" t="s">
        <v>230</v>
      </c>
      <c r="BA1820" t="s">
        <v>395</v>
      </c>
      <c r="BB1820" t="s">
        <v>380</v>
      </c>
      <c r="BC1820" t="s">
        <v>3927</v>
      </c>
      <c r="BD1820" t="s">
        <v>3927</v>
      </c>
      <c r="BE1820" t="s">
        <v>3927</v>
      </c>
      <c r="BF1820">
        <v>9</v>
      </c>
    </row>
    <row r="1821" spans="1:58" x14ac:dyDescent="0.3">
      <c r="A1821">
        <v>2026</v>
      </c>
      <c r="B1821">
        <v>202605</v>
      </c>
      <c r="C1821">
        <v>5</v>
      </c>
      <c r="D1821" s="14">
        <v>20001620772560</v>
      </c>
      <c r="E1821" t="s">
        <v>2810</v>
      </c>
      <c r="F1821" s="2">
        <v>46142.64439814815</v>
      </c>
      <c r="G1821" s="2">
        <v>46146</v>
      </c>
      <c r="I1821" t="s">
        <v>224</v>
      </c>
      <c r="J1821" t="s">
        <v>230</v>
      </c>
      <c r="L1821" t="s">
        <v>9830</v>
      </c>
      <c r="M1821" t="s">
        <v>309</v>
      </c>
      <c r="N1821" t="s">
        <v>297</v>
      </c>
      <c r="O1821" t="s">
        <v>283</v>
      </c>
      <c r="Q1821" t="s">
        <v>9831</v>
      </c>
      <c r="R1821" t="s">
        <v>2809</v>
      </c>
      <c r="S1821" t="s">
        <v>9832</v>
      </c>
      <c r="T1821" t="s">
        <v>9833</v>
      </c>
      <c r="U1821" t="s">
        <v>4796</v>
      </c>
      <c r="V1821" t="s">
        <v>2024</v>
      </c>
      <c r="W1821" t="s">
        <v>245</v>
      </c>
      <c r="X1821" t="s">
        <v>225</v>
      </c>
      <c r="Z1821">
        <v>4</v>
      </c>
      <c r="AA1821" t="s">
        <v>3921</v>
      </c>
      <c r="AB1821" t="s">
        <v>9834</v>
      </c>
      <c r="AC1821">
        <v>46153.364837962959</v>
      </c>
      <c r="AD1821">
        <v>46150</v>
      </c>
      <c r="AE1821" t="s">
        <v>3938</v>
      </c>
      <c r="AG1821" t="s">
        <v>6332</v>
      </c>
      <c r="AH1821">
        <v>6108771155</v>
      </c>
      <c r="AI1821" t="s">
        <v>9835</v>
      </c>
      <c r="AM1821" t="s">
        <v>3925</v>
      </c>
      <c r="AN1821" t="s">
        <v>3926</v>
      </c>
      <c r="AO1821" t="s">
        <v>268</v>
      </c>
      <c r="AP1821" t="s">
        <v>304</v>
      </c>
      <c r="AQ1821" t="s">
        <v>3940</v>
      </c>
      <c r="AU1821" t="s">
        <v>4220</v>
      </c>
      <c r="AV1821" t="s">
        <v>4000</v>
      </c>
      <c r="AW1821" t="s">
        <v>227</v>
      </c>
      <c r="AX1821" t="s">
        <v>226</v>
      </c>
      <c r="AY1821" t="s">
        <v>254</v>
      </c>
      <c r="AZ1821" t="s">
        <v>230</v>
      </c>
      <c r="BA1821" t="s">
        <v>273</v>
      </c>
      <c r="BB1821" t="s">
        <v>380</v>
      </c>
      <c r="BC1821" t="s">
        <v>3927</v>
      </c>
      <c r="BD1821" t="s">
        <v>3927</v>
      </c>
      <c r="BE1821" t="s">
        <v>3927</v>
      </c>
      <c r="BF1821">
        <v>9</v>
      </c>
    </row>
    <row r="1822" spans="1:58" x14ac:dyDescent="0.3">
      <c r="A1822">
        <v>2026</v>
      </c>
      <c r="B1822">
        <v>202605</v>
      </c>
      <c r="C1822">
        <v>5</v>
      </c>
      <c r="D1822" s="14">
        <v>20001620772493</v>
      </c>
      <c r="E1822" t="s">
        <v>2810</v>
      </c>
      <c r="F1822" s="2">
        <v>46142.641828703701</v>
      </c>
      <c r="G1822" s="2">
        <v>46146</v>
      </c>
      <c r="I1822" t="s">
        <v>224</v>
      </c>
      <c r="J1822" t="s">
        <v>230</v>
      </c>
      <c r="L1822" t="s">
        <v>3382</v>
      </c>
      <c r="M1822" t="s">
        <v>309</v>
      </c>
      <c r="N1822" t="s">
        <v>297</v>
      </c>
      <c r="O1822" t="s">
        <v>283</v>
      </c>
      <c r="Q1822" t="s">
        <v>9836</v>
      </c>
      <c r="R1822" t="s">
        <v>2809</v>
      </c>
      <c r="S1822" t="s">
        <v>5701</v>
      </c>
      <c r="T1822" t="s">
        <v>5702</v>
      </c>
      <c r="U1822" t="s">
        <v>3034</v>
      </c>
      <c r="V1822" t="s">
        <v>647</v>
      </c>
      <c r="W1822" t="s">
        <v>245</v>
      </c>
      <c r="X1822" t="s">
        <v>387</v>
      </c>
      <c r="Z1822">
        <v>2</v>
      </c>
      <c r="AA1822" t="s">
        <v>3921</v>
      </c>
      <c r="AB1822" t="s">
        <v>9837</v>
      </c>
      <c r="AC1822">
        <v>46148.681620370371</v>
      </c>
      <c r="AD1822">
        <v>46148</v>
      </c>
      <c r="AE1822" t="s">
        <v>3938</v>
      </c>
      <c r="AG1822" t="s">
        <v>5111</v>
      </c>
      <c r="AH1822">
        <v>6006085071</v>
      </c>
      <c r="AI1822" t="s">
        <v>9838</v>
      </c>
      <c r="AM1822" t="s">
        <v>3925</v>
      </c>
      <c r="AN1822" t="s">
        <v>3926</v>
      </c>
      <c r="AO1822" t="s">
        <v>268</v>
      </c>
      <c r="AP1822" t="s">
        <v>693</v>
      </c>
      <c r="AQ1822" t="s">
        <v>3940</v>
      </c>
      <c r="AU1822" t="s">
        <v>4282</v>
      </c>
      <c r="AV1822" t="s">
        <v>4000</v>
      </c>
      <c r="AW1822" t="s">
        <v>622</v>
      </c>
      <c r="AX1822" t="s">
        <v>621</v>
      </c>
      <c r="AY1822" t="s">
        <v>253</v>
      </c>
      <c r="AZ1822" t="s">
        <v>230</v>
      </c>
      <c r="BA1822" t="s">
        <v>273</v>
      </c>
      <c r="BB1822" t="s">
        <v>380</v>
      </c>
      <c r="BC1822" t="s">
        <v>3927</v>
      </c>
      <c r="BD1822" t="s">
        <v>3927</v>
      </c>
      <c r="BE1822" t="s">
        <v>3927</v>
      </c>
      <c r="BF1822">
        <v>9</v>
      </c>
    </row>
    <row r="1823" spans="1:58" x14ac:dyDescent="0.3">
      <c r="A1823">
        <v>2026</v>
      </c>
      <c r="B1823">
        <v>202605</v>
      </c>
      <c r="C1823">
        <v>5</v>
      </c>
      <c r="D1823" s="14">
        <v>20001620771436</v>
      </c>
      <c r="E1823" t="s">
        <v>2810</v>
      </c>
      <c r="F1823" s="2">
        <v>46142.639224537037</v>
      </c>
      <c r="G1823" s="2">
        <v>46146</v>
      </c>
      <c r="I1823" t="s">
        <v>224</v>
      </c>
      <c r="J1823" t="s">
        <v>230</v>
      </c>
      <c r="L1823" t="s">
        <v>424</v>
      </c>
      <c r="M1823" t="s">
        <v>309</v>
      </c>
      <c r="N1823" t="s">
        <v>297</v>
      </c>
      <c r="O1823" t="s">
        <v>283</v>
      </c>
      <c r="Q1823" t="s">
        <v>9839</v>
      </c>
      <c r="R1823" t="s">
        <v>2809</v>
      </c>
      <c r="S1823" t="s">
        <v>347</v>
      </c>
      <c r="T1823" t="s">
        <v>358</v>
      </c>
      <c r="U1823" t="s">
        <v>258</v>
      </c>
      <c r="V1823" t="s">
        <v>247</v>
      </c>
      <c r="W1823" t="s">
        <v>245</v>
      </c>
      <c r="X1823" t="s">
        <v>387</v>
      </c>
      <c r="Z1823">
        <v>2</v>
      </c>
      <c r="AA1823" t="s">
        <v>3921</v>
      </c>
      <c r="AB1823" t="s">
        <v>9840</v>
      </c>
      <c r="AC1823">
        <v>46148.623171296298</v>
      </c>
      <c r="AD1823">
        <v>46148</v>
      </c>
      <c r="AE1823" t="s">
        <v>3938</v>
      </c>
      <c r="AG1823" t="s">
        <v>359</v>
      </c>
      <c r="AH1823">
        <v>6108788910</v>
      </c>
      <c r="AI1823" t="s">
        <v>9841</v>
      </c>
      <c r="AM1823" t="s">
        <v>3925</v>
      </c>
      <c r="AN1823" t="s">
        <v>3926</v>
      </c>
      <c r="AO1823" t="s">
        <v>268</v>
      </c>
      <c r="AP1823" t="s">
        <v>304</v>
      </c>
      <c r="AQ1823" t="s">
        <v>3940</v>
      </c>
      <c r="AU1823" t="s">
        <v>4422</v>
      </c>
      <c r="AV1823" t="s">
        <v>4000</v>
      </c>
      <c r="AW1823" t="s">
        <v>447</v>
      </c>
      <c r="AX1823" t="s">
        <v>446</v>
      </c>
      <c r="AY1823" t="s">
        <v>253</v>
      </c>
      <c r="AZ1823" t="s">
        <v>230</v>
      </c>
      <c r="BA1823" t="s">
        <v>395</v>
      </c>
      <c r="BB1823" t="s">
        <v>380</v>
      </c>
      <c r="BC1823" t="s">
        <v>3927</v>
      </c>
      <c r="BD1823" t="s">
        <v>3927</v>
      </c>
      <c r="BE1823" t="s">
        <v>3927</v>
      </c>
      <c r="BF1823">
        <v>9</v>
      </c>
    </row>
    <row r="1824" spans="1:58" x14ac:dyDescent="0.3">
      <c r="A1824">
        <v>2026</v>
      </c>
      <c r="B1824">
        <v>202605</v>
      </c>
      <c r="C1824">
        <v>5</v>
      </c>
      <c r="D1824" s="14">
        <v>20001620770884</v>
      </c>
      <c r="E1824" t="s">
        <v>2810</v>
      </c>
      <c r="F1824" s="2">
        <v>46142.655833333331</v>
      </c>
      <c r="G1824" s="2">
        <v>46147</v>
      </c>
      <c r="I1824" t="s">
        <v>224</v>
      </c>
      <c r="J1824" t="s">
        <v>230</v>
      </c>
      <c r="L1824" t="s">
        <v>876</v>
      </c>
      <c r="M1824" t="s">
        <v>309</v>
      </c>
      <c r="N1824" t="s">
        <v>297</v>
      </c>
      <c r="O1824" t="s">
        <v>283</v>
      </c>
      <c r="Q1824" t="s">
        <v>9842</v>
      </c>
      <c r="R1824" t="s">
        <v>2809</v>
      </c>
      <c r="S1824" t="s">
        <v>5803</v>
      </c>
      <c r="T1824" t="s">
        <v>5804</v>
      </c>
      <c r="U1824" t="s">
        <v>5044</v>
      </c>
      <c r="V1824" t="s">
        <v>5045</v>
      </c>
      <c r="W1824" t="s">
        <v>245</v>
      </c>
      <c r="X1824" t="s">
        <v>387</v>
      </c>
      <c r="Z1824">
        <v>3</v>
      </c>
      <c r="AA1824" t="s">
        <v>3921</v>
      </c>
      <c r="AB1824" t="s">
        <v>9843</v>
      </c>
      <c r="AC1824">
        <v>46150.845914351848</v>
      </c>
      <c r="AD1824">
        <v>46150</v>
      </c>
      <c r="AE1824" t="s">
        <v>3938</v>
      </c>
      <c r="AG1824" t="s">
        <v>5047</v>
      </c>
      <c r="AH1824">
        <v>6108777055</v>
      </c>
      <c r="AI1824" t="s">
        <v>9844</v>
      </c>
      <c r="AM1824" t="s">
        <v>3925</v>
      </c>
      <c r="AN1824" t="s">
        <v>3926</v>
      </c>
      <c r="AO1824" t="s">
        <v>268</v>
      </c>
      <c r="AP1824" t="s">
        <v>249</v>
      </c>
      <c r="AQ1824" t="s">
        <v>3940</v>
      </c>
      <c r="AU1824" t="s">
        <v>4149</v>
      </c>
      <c r="AV1824" t="s">
        <v>4000</v>
      </c>
      <c r="AW1824" t="s">
        <v>389</v>
      </c>
      <c r="AX1824" t="s">
        <v>388</v>
      </c>
      <c r="AY1824" t="s">
        <v>253</v>
      </c>
      <c r="AZ1824" t="s">
        <v>230</v>
      </c>
      <c r="BA1824" t="s">
        <v>395</v>
      </c>
      <c r="BB1824" t="s">
        <v>380</v>
      </c>
      <c r="BC1824" t="s">
        <v>3927</v>
      </c>
      <c r="BD1824" t="s">
        <v>3927</v>
      </c>
      <c r="BE1824" t="s">
        <v>3927</v>
      </c>
      <c r="BF1824">
        <v>9</v>
      </c>
    </row>
    <row r="1825" spans="1:58" x14ac:dyDescent="0.3">
      <c r="A1825">
        <v>2026</v>
      </c>
      <c r="B1825">
        <v>202605</v>
      </c>
      <c r="C1825">
        <v>5</v>
      </c>
      <c r="D1825" s="14">
        <v>20001620766149</v>
      </c>
      <c r="E1825" t="s">
        <v>2810</v>
      </c>
      <c r="F1825" s="2">
        <v>46142.625787037039</v>
      </c>
      <c r="G1825" s="2">
        <v>46146</v>
      </c>
      <c r="I1825" t="s">
        <v>224</v>
      </c>
      <c r="J1825" t="s">
        <v>230</v>
      </c>
      <c r="L1825" t="s">
        <v>792</v>
      </c>
      <c r="M1825" t="s">
        <v>309</v>
      </c>
      <c r="N1825" t="s">
        <v>297</v>
      </c>
      <c r="O1825" t="s">
        <v>283</v>
      </c>
      <c r="Q1825" t="s">
        <v>9845</v>
      </c>
      <c r="R1825" t="s">
        <v>2809</v>
      </c>
      <c r="S1825" t="s">
        <v>5494</v>
      </c>
      <c r="T1825" t="s">
        <v>5495</v>
      </c>
      <c r="U1825" t="s">
        <v>3034</v>
      </c>
      <c r="V1825" t="s">
        <v>647</v>
      </c>
      <c r="W1825" t="s">
        <v>245</v>
      </c>
      <c r="X1825" t="s">
        <v>225</v>
      </c>
      <c r="Z1825">
        <v>3</v>
      </c>
      <c r="AA1825" t="s">
        <v>3921</v>
      </c>
      <c r="AB1825" t="s">
        <v>3995</v>
      </c>
      <c r="AC1825">
        <v>46149.584976851853</v>
      </c>
      <c r="AD1825">
        <v>46149</v>
      </c>
      <c r="AE1825" t="s">
        <v>3938</v>
      </c>
      <c r="AG1825" t="s">
        <v>5111</v>
      </c>
      <c r="AH1825">
        <v>6108782960</v>
      </c>
      <c r="AI1825" t="s">
        <v>9846</v>
      </c>
      <c r="AM1825" t="s">
        <v>3925</v>
      </c>
      <c r="AN1825" t="s">
        <v>3926</v>
      </c>
      <c r="AO1825" t="s">
        <v>268</v>
      </c>
      <c r="AP1825" t="s">
        <v>304</v>
      </c>
      <c r="AQ1825" t="s">
        <v>3998</v>
      </c>
      <c r="AU1825" t="s">
        <v>4282</v>
      </c>
      <c r="AV1825" t="s">
        <v>4000</v>
      </c>
      <c r="AW1825" t="s">
        <v>1876</v>
      </c>
      <c r="AX1825" t="s">
        <v>1875</v>
      </c>
      <c r="AY1825" t="s">
        <v>254</v>
      </c>
      <c r="AZ1825" t="s">
        <v>230</v>
      </c>
      <c r="BA1825" t="s">
        <v>395</v>
      </c>
      <c r="BB1825" t="s">
        <v>380</v>
      </c>
      <c r="BC1825" t="s">
        <v>3927</v>
      </c>
      <c r="BD1825" t="s">
        <v>3927</v>
      </c>
      <c r="BE1825" t="s">
        <v>3927</v>
      </c>
      <c r="BF1825">
        <v>9</v>
      </c>
    </row>
    <row r="1826" spans="1:58" x14ac:dyDescent="0.3">
      <c r="A1826">
        <v>2026</v>
      </c>
      <c r="B1826">
        <v>202605</v>
      </c>
      <c r="C1826">
        <v>5</v>
      </c>
      <c r="D1826" s="14">
        <v>20001620762513</v>
      </c>
      <c r="E1826" t="s">
        <v>2810</v>
      </c>
      <c r="F1826" s="2">
        <v>46142.640659722223</v>
      </c>
      <c r="G1826" s="2">
        <v>46144</v>
      </c>
      <c r="I1826" t="s">
        <v>224</v>
      </c>
      <c r="J1826" t="s">
        <v>230</v>
      </c>
      <c r="L1826" t="s">
        <v>3256</v>
      </c>
      <c r="M1826" t="s">
        <v>261</v>
      </c>
      <c r="N1826" t="s">
        <v>237</v>
      </c>
      <c r="O1826" t="s">
        <v>257</v>
      </c>
      <c r="Q1826" t="s">
        <v>9847</v>
      </c>
      <c r="R1826" t="s">
        <v>2809</v>
      </c>
      <c r="S1826" t="s">
        <v>6698</v>
      </c>
      <c r="T1826" t="s">
        <v>6699</v>
      </c>
      <c r="U1826" t="s">
        <v>4796</v>
      </c>
      <c r="V1826" t="s">
        <v>2024</v>
      </c>
      <c r="W1826" t="s">
        <v>245</v>
      </c>
      <c r="X1826" t="s">
        <v>225</v>
      </c>
      <c r="Z1826">
        <v>4</v>
      </c>
      <c r="AA1826" t="s">
        <v>3921</v>
      </c>
      <c r="AB1826" t="s">
        <v>9848</v>
      </c>
      <c r="AC1826">
        <v>46149.689583333333</v>
      </c>
      <c r="AD1826">
        <v>46148</v>
      </c>
      <c r="AE1826" t="s">
        <v>3938</v>
      </c>
      <c r="AG1826" t="s">
        <v>6701</v>
      </c>
      <c r="AH1826">
        <v>6108783997</v>
      </c>
      <c r="AI1826" t="s">
        <v>9849</v>
      </c>
      <c r="AM1826" t="s">
        <v>3925</v>
      </c>
      <c r="AN1826" t="s">
        <v>3926</v>
      </c>
      <c r="AO1826" t="s">
        <v>268</v>
      </c>
      <c r="AP1826" t="s">
        <v>386</v>
      </c>
      <c r="AQ1826" t="s">
        <v>3940</v>
      </c>
      <c r="AU1826" t="s">
        <v>4282</v>
      </c>
      <c r="AV1826" t="s">
        <v>4000</v>
      </c>
      <c r="AW1826" t="s">
        <v>320</v>
      </c>
      <c r="AX1826" t="s">
        <v>319</v>
      </c>
      <c r="AY1826" t="s">
        <v>254</v>
      </c>
      <c r="AZ1826" t="s">
        <v>230</v>
      </c>
      <c r="BA1826" t="s">
        <v>395</v>
      </c>
      <c r="BB1826" t="s">
        <v>380</v>
      </c>
      <c r="BC1826" t="s">
        <v>3927</v>
      </c>
      <c r="BD1826" t="s">
        <v>3927</v>
      </c>
      <c r="BE1826" t="s">
        <v>3927</v>
      </c>
      <c r="BF1826">
        <v>9</v>
      </c>
    </row>
    <row r="1827" spans="1:58" x14ac:dyDescent="0.3">
      <c r="A1827">
        <v>2026</v>
      </c>
      <c r="B1827">
        <v>202605</v>
      </c>
      <c r="C1827">
        <v>5</v>
      </c>
      <c r="D1827" s="14">
        <v>20001620762274</v>
      </c>
      <c r="E1827" t="s">
        <v>2810</v>
      </c>
      <c r="F1827" s="2">
        <v>46142.630416666667</v>
      </c>
      <c r="G1827" s="2">
        <v>46148</v>
      </c>
      <c r="I1827" t="s">
        <v>224</v>
      </c>
      <c r="J1827" t="s">
        <v>230</v>
      </c>
      <c r="L1827" t="s">
        <v>9850</v>
      </c>
      <c r="M1827" t="s">
        <v>334</v>
      </c>
      <c r="N1827" t="s">
        <v>322</v>
      </c>
      <c r="O1827" t="s">
        <v>331</v>
      </c>
      <c r="Q1827" t="s">
        <v>9851</v>
      </c>
      <c r="R1827" t="s">
        <v>2809</v>
      </c>
      <c r="S1827" t="s">
        <v>1067</v>
      </c>
      <c r="T1827" t="s">
        <v>1068</v>
      </c>
      <c r="U1827" t="s">
        <v>258</v>
      </c>
      <c r="V1827" t="s">
        <v>247</v>
      </c>
      <c r="W1827" t="s">
        <v>245</v>
      </c>
      <c r="X1827" t="s">
        <v>225</v>
      </c>
      <c r="Z1827">
        <v>1</v>
      </c>
      <c r="AA1827" t="s">
        <v>3921</v>
      </c>
      <c r="AB1827" t="s">
        <v>9852</v>
      </c>
      <c r="AC1827">
        <v>46149.692071759258</v>
      </c>
      <c r="AD1827">
        <v>46149</v>
      </c>
      <c r="AE1827" t="s">
        <v>3938</v>
      </c>
      <c r="AG1827" t="s">
        <v>410</v>
      </c>
      <c r="AH1827">
        <v>6108778968</v>
      </c>
      <c r="AI1827" t="s">
        <v>9853</v>
      </c>
      <c r="AM1827" t="s">
        <v>3925</v>
      </c>
      <c r="AN1827" t="s">
        <v>3926</v>
      </c>
      <c r="AO1827" t="s">
        <v>268</v>
      </c>
      <c r="AP1827" t="s">
        <v>330</v>
      </c>
      <c r="AQ1827" t="s">
        <v>3940</v>
      </c>
      <c r="AU1827" t="s">
        <v>4282</v>
      </c>
      <c r="AV1827" t="s">
        <v>4000</v>
      </c>
      <c r="AW1827" t="s">
        <v>320</v>
      </c>
      <c r="AX1827" t="s">
        <v>319</v>
      </c>
      <c r="AY1827" t="s">
        <v>254</v>
      </c>
      <c r="AZ1827" t="s">
        <v>230</v>
      </c>
      <c r="BA1827" t="s">
        <v>395</v>
      </c>
      <c r="BB1827" t="s">
        <v>380</v>
      </c>
      <c r="BC1827" t="s">
        <v>3927</v>
      </c>
      <c r="BD1827" t="s">
        <v>3927</v>
      </c>
      <c r="BE1827" t="s">
        <v>3927</v>
      </c>
      <c r="BF1827">
        <v>9</v>
      </c>
    </row>
    <row r="1828" spans="1:58" x14ac:dyDescent="0.3">
      <c r="A1828">
        <v>2026</v>
      </c>
      <c r="B1828">
        <v>202605</v>
      </c>
      <c r="C1828">
        <v>5</v>
      </c>
      <c r="D1828" s="14">
        <v>20001620759808</v>
      </c>
      <c r="E1828" t="s">
        <v>2810</v>
      </c>
      <c r="F1828" s="2">
        <v>46142.651701388888</v>
      </c>
      <c r="G1828" s="2">
        <v>46143</v>
      </c>
      <c r="I1828" t="s">
        <v>224</v>
      </c>
      <c r="J1828" t="s">
        <v>230</v>
      </c>
      <c r="L1828" t="s">
        <v>2883</v>
      </c>
      <c r="M1828" t="s">
        <v>309</v>
      </c>
      <c r="N1828" t="s">
        <v>297</v>
      </c>
      <c r="O1828" t="s">
        <v>283</v>
      </c>
      <c r="Q1828" t="s">
        <v>9854</v>
      </c>
      <c r="R1828" t="s">
        <v>2809</v>
      </c>
      <c r="S1828" t="s">
        <v>6146</v>
      </c>
      <c r="T1828" t="s">
        <v>6147</v>
      </c>
      <c r="U1828" t="s">
        <v>5044</v>
      </c>
      <c r="V1828" t="s">
        <v>5045</v>
      </c>
      <c r="W1828" t="s">
        <v>245</v>
      </c>
      <c r="X1828" t="s">
        <v>225</v>
      </c>
      <c r="Z1828">
        <v>4</v>
      </c>
      <c r="AA1828" t="s">
        <v>3921</v>
      </c>
      <c r="AB1828" t="s">
        <v>3995</v>
      </c>
      <c r="AC1828">
        <v>46149.585034722222</v>
      </c>
      <c r="AD1828">
        <v>46147</v>
      </c>
      <c r="AE1828" t="s">
        <v>3938</v>
      </c>
      <c r="AG1828" t="s">
        <v>5047</v>
      </c>
      <c r="AH1828">
        <v>6108772155</v>
      </c>
      <c r="AI1828" t="s">
        <v>9855</v>
      </c>
      <c r="AM1828" t="s">
        <v>3925</v>
      </c>
      <c r="AN1828" t="s">
        <v>3926</v>
      </c>
      <c r="AO1828" t="s">
        <v>268</v>
      </c>
      <c r="AP1828" t="s">
        <v>304</v>
      </c>
      <c r="AQ1828" t="s">
        <v>3998</v>
      </c>
      <c r="AU1828" t="s">
        <v>4282</v>
      </c>
      <c r="AV1828" t="s">
        <v>4000</v>
      </c>
      <c r="AW1828" t="s">
        <v>320</v>
      </c>
      <c r="AX1828" t="s">
        <v>319</v>
      </c>
      <c r="AY1828" t="s">
        <v>254</v>
      </c>
      <c r="AZ1828" t="s">
        <v>230</v>
      </c>
      <c r="BA1828" t="s">
        <v>395</v>
      </c>
      <c r="BB1828" t="s">
        <v>380</v>
      </c>
      <c r="BC1828" t="s">
        <v>3927</v>
      </c>
      <c r="BD1828" t="s">
        <v>3927</v>
      </c>
      <c r="BE1828" t="s">
        <v>3927</v>
      </c>
      <c r="BF1828">
        <v>9</v>
      </c>
    </row>
    <row r="1829" spans="1:58" x14ac:dyDescent="0.3">
      <c r="A1829">
        <v>2026</v>
      </c>
      <c r="B1829">
        <v>202605</v>
      </c>
      <c r="C1829">
        <v>5</v>
      </c>
      <c r="D1829" s="14">
        <v>20001620759340</v>
      </c>
      <c r="E1829" t="s">
        <v>2810</v>
      </c>
      <c r="F1829" s="2">
        <v>46142.632928240739</v>
      </c>
      <c r="G1829" s="2">
        <v>46146</v>
      </c>
      <c r="I1829" t="s">
        <v>224</v>
      </c>
      <c r="J1829" t="s">
        <v>230</v>
      </c>
      <c r="L1829" t="s">
        <v>3598</v>
      </c>
      <c r="M1829" t="s">
        <v>309</v>
      </c>
      <c r="N1829" t="s">
        <v>297</v>
      </c>
      <c r="O1829" t="s">
        <v>283</v>
      </c>
      <c r="Q1829" t="s">
        <v>9856</v>
      </c>
      <c r="R1829" t="s">
        <v>2809</v>
      </c>
      <c r="S1829" t="s">
        <v>1583</v>
      </c>
      <c r="T1829" t="s">
        <v>1584</v>
      </c>
      <c r="U1829" t="s">
        <v>258</v>
      </c>
      <c r="V1829" t="s">
        <v>247</v>
      </c>
      <c r="W1829" t="s">
        <v>245</v>
      </c>
      <c r="X1829" t="s">
        <v>225</v>
      </c>
      <c r="Z1829">
        <v>2</v>
      </c>
      <c r="AA1829" t="s">
        <v>3921</v>
      </c>
      <c r="AB1829" t="s">
        <v>9857</v>
      </c>
      <c r="AC1829">
        <v>46148.623171296298</v>
      </c>
      <c r="AD1829">
        <v>46148</v>
      </c>
      <c r="AE1829" t="s">
        <v>3938</v>
      </c>
      <c r="AG1829" t="s">
        <v>329</v>
      </c>
      <c r="AH1829">
        <v>6108786905</v>
      </c>
      <c r="AI1829" t="s">
        <v>9858</v>
      </c>
      <c r="AM1829" t="s">
        <v>3925</v>
      </c>
      <c r="AN1829" t="s">
        <v>3926</v>
      </c>
      <c r="AO1829" t="s">
        <v>268</v>
      </c>
      <c r="AP1829" t="s">
        <v>249</v>
      </c>
      <c r="AQ1829" t="s">
        <v>3940</v>
      </c>
      <c r="AU1829" t="s">
        <v>4422</v>
      </c>
      <c r="AV1829" t="s">
        <v>4000</v>
      </c>
      <c r="AW1829" t="s">
        <v>320</v>
      </c>
      <c r="AX1829" t="s">
        <v>319</v>
      </c>
      <c r="AY1829" t="s">
        <v>254</v>
      </c>
      <c r="AZ1829" t="s">
        <v>230</v>
      </c>
      <c r="BA1829" t="s">
        <v>395</v>
      </c>
      <c r="BB1829" t="s">
        <v>380</v>
      </c>
      <c r="BC1829" t="s">
        <v>3927</v>
      </c>
      <c r="BD1829" t="s">
        <v>3927</v>
      </c>
      <c r="BE1829" t="s">
        <v>3927</v>
      </c>
      <c r="BF1829">
        <v>9</v>
      </c>
    </row>
    <row r="1830" spans="1:58" x14ac:dyDescent="0.3">
      <c r="A1830">
        <v>2026</v>
      </c>
      <c r="B1830">
        <v>202605</v>
      </c>
      <c r="C1830">
        <v>5</v>
      </c>
      <c r="D1830" s="14">
        <v>20001620758957</v>
      </c>
      <c r="E1830" t="s">
        <v>2810</v>
      </c>
      <c r="F1830" s="2">
        <v>46142.617291666669</v>
      </c>
      <c r="G1830" s="2">
        <v>46147</v>
      </c>
      <c r="I1830" t="s">
        <v>224</v>
      </c>
      <c r="J1830" t="s">
        <v>230</v>
      </c>
      <c r="L1830" t="s">
        <v>9768</v>
      </c>
      <c r="M1830" t="s">
        <v>309</v>
      </c>
      <c r="N1830" t="s">
        <v>297</v>
      </c>
      <c r="O1830" t="s">
        <v>283</v>
      </c>
      <c r="Q1830" t="s">
        <v>9859</v>
      </c>
      <c r="R1830" t="s">
        <v>2809</v>
      </c>
      <c r="S1830" t="s">
        <v>4929</v>
      </c>
      <c r="T1830" t="s">
        <v>4930</v>
      </c>
      <c r="U1830" t="s">
        <v>3034</v>
      </c>
      <c r="V1830" t="s">
        <v>3994</v>
      </c>
      <c r="W1830" t="s">
        <v>245</v>
      </c>
      <c r="X1830" t="s">
        <v>387</v>
      </c>
      <c r="Z1830">
        <v>1</v>
      </c>
      <c r="AA1830" t="s">
        <v>3921</v>
      </c>
      <c r="AB1830" t="s">
        <v>9860</v>
      </c>
      <c r="AC1830">
        <v>46148.683530092596</v>
      </c>
      <c r="AD1830">
        <v>46148</v>
      </c>
      <c r="AE1830" t="s">
        <v>3938</v>
      </c>
      <c r="AG1830" t="s">
        <v>4828</v>
      </c>
      <c r="AH1830">
        <v>6081139377</v>
      </c>
      <c r="AI1830" t="s">
        <v>9861</v>
      </c>
      <c r="AM1830" t="s">
        <v>3925</v>
      </c>
      <c r="AN1830" t="s">
        <v>3926</v>
      </c>
      <c r="AO1830" t="s">
        <v>268</v>
      </c>
      <c r="AP1830" t="s">
        <v>386</v>
      </c>
      <c r="AQ1830" t="s">
        <v>3940</v>
      </c>
      <c r="AU1830" t="s">
        <v>4282</v>
      </c>
      <c r="AV1830" t="s">
        <v>4000</v>
      </c>
      <c r="AW1830" t="s">
        <v>622</v>
      </c>
      <c r="AX1830" t="s">
        <v>621</v>
      </c>
      <c r="AY1830" t="s">
        <v>253</v>
      </c>
      <c r="AZ1830" t="s">
        <v>230</v>
      </c>
      <c r="BA1830" t="s">
        <v>344</v>
      </c>
      <c r="BB1830" t="s">
        <v>232</v>
      </c>
      <c r="BC1830" t="s">
        <v>3927</v>
      </c>
      <c r="BD1830" t="s">
        <v>3927</v>
      </c>
      <c r="BE1830" t="s">
        <v>3927</v>
      </c>
      <c r="BF1830">
        <v>9</v>
      </c>
    </row>
    <row r="1831" spans="1:58" x14ac:dyDescent="0.3">
      <c r="A1831">
        <v>2026</v>
      </c>
      <c r="B1831">
        <v>202605</v>
      </c>
      <c r="C1831">
        <v>5</v>
      </c>
      <c r="D1831" s="14">
        <v>20001620757196</v>
      </c>
      <c r="E1831" t="s">
        <v>2810</v>
      </c>
      <c r="F1831" s="2">
        <v>46142.624618055554</v>
      </c>
      <c r="G1831" s="2">
        <v>46148</v>
      </c>
      <c r="I1831" t="s">
        <v>224</v>
      </c>
      <c r="J1831" t="s">
        <v>230</v>
      </c>
      <c r="L1831" t="s">
        <v>3714</v>
      </c>
      <c r="M1831" t="s">
        <v>902</v>
      </c>
      <c r="N1831" t="s">
        <v>752</v>
      </c>
      <c r="O1831" t="s">
        <v>623</v>
      </c>
      <c r="Q1831" t="s">
        <v>9862</v>
      </c>
      <c r="R1831" t="s">
        <v>2809</v>
      </c>
      <c r="S1831" t="s">
        <v>444</v>
      </c>
      <c r="T1831" t="s">
        <v>445</v>
      </c>
      <c r="U1831" t="s">
        <v>258</v>
      </c>
      <c r="V1831" t="s">
        <v>247</v>
      </c>
      <c r="W1831" t="s">
        <v>245</v>
      </c>
      <c r="X1831" t="s">
        <v>387</v>
      </c>
      <c r="Z1831">
        <v>1</v>
      </c>
      <c r="AA1831" t="s">
        <v>3921</v>
      </c>
      <c r="AB1831" t="s">
        <v>9863</v>
      </c>
      <c r="AC1831">
        <v>46149.692071759258</v>
      </c>
      <c r="AD1831">
        <v>46149</v>
      </c>
      <c r="AE1831" t="s">
        <v>3938</v>
      </c>
      <c r="AG1831" t="s">
        <v>359</v>
      </c>
      <c r="AH1831">
        <v>6108784945</v>
      </c>
      <c r="AI1831" t="s">
        <v>9864</v>
      </c>
      <c r="AM1831" t="s">
        <v>3925</v>
      </c>
      <c r="AN1831" t="s">
        <v>3926</v>
      </c>
      <c r="AO1831" t="s">
        <v>268</v>
      </c>
      <c r="AP1831" t="s">
        <v>386</v>
      </c>
      <c r="AQ1831" t="s">
        <v>3940</v>
      </c>
      <c r="AU1831" t="s">
        <v>4282</v>
      </c>
      <c r="AV1831" t="s">
        <v>4000</v>
      </c>
      <c r="AW1831" t="s">
        <v>447</v>
      </c>
      <c r="AX1831" t="s">
        <v>446</v>
      </c>
      <c r="AY1831" t="s">
        <v>253</v>
      </c>
      <c r="AZ1831" t="s">
        <v>230</v>
      </c>
      <c r="BA1831" t="s">
        <v>395</v>
      </c>
      <c r="BB1831" t="s">
        <v>380</v>
      </c>
      <c r="BC1831" t="s">
        <v>3927</v>
      </c>
      <c r="BD1831" t="s">
        <v>3927</v>
      </c>
      <c r="BE1831" t="s">
        <v>3927</v>
      </c>
      <c r="BF1831">
        <v>9</v>
      </c>
    </row>
    <row r="1832" spans="1:58" x14ac:dyDescent="0.3">
      <c r="A1832">
        <v>2026</v>
      </c>
      <c r="B1832">
        <v>202605</v>
      </c>
      <c r="C1832">
        <v>5</v>
      </c>
      <c r="D1832" s="14">
        <v>20001620756331</v>
      </c>
      <c r="E1832" t="s">
        <v>2810</v>
      </c>
      <c r="F1832" s="2">
        <v>46142.629305555558</v>
      </c>
      <c r="G1832" s="2">
        <v>46146</v>
      </c>
      <c r="I1832" t="s">
        <v>224</v>
      </c>
      <c r="J1832" t="s">
        <v>230</v>
      </c>
      <c r="L1832" t="s">
        <v>3660</v>
      </c>
      <c r="M1832" t="s">
        <v>309</v>
      </c>
      <c r="N1832" t="s">
        <v>297</v>
      </c>
      <c r="O1832" t="s">
        <v>283</v>
      </c>
      <c r="Q1832" t="s">
        <v>9865</v>
      </c>
      <c r="R1832" t="s">
        <v>2809</v>
      </c>
      <c r="S1832" t="s">
        <v>551</v>
      </c>
      <c r="T1832" t="s">
        <v>552</v>
      </c>
      <c r="U1832" t="s">
        <v>258</v>
      </c>
      <c r="V1832" t="s">
        <v>247</v>
      </c>
      <c r="W1832" t="s">
        <v>245</v>
      </c>
      <c r="X1832" t="s">
        <v>225</v>
      </c>
      <c r="Z1832">
        <v>2</v>
      </c>
      <c r="AA1832" t="s">
        <v>3921</v>
      </c>
      <c r="AB1832" t="s">
        <v>9866</v>
      </c>
      <c r="AC1832">
        <v>46148.623171296298</v>
      </c>
      <c r="AD1832">
        <v>46148</v>
      </c>
      <c r="AE1832" t="s">
        <v>3938</v>
      </c>
      <c r="AG1832" t="s">
        <v>359</v>
      </c>
      <c r="AH1832">
        <v>6108772100</v>
      </c>
      <c r="AI1832" t="s">
        <v>9867</v>
      </c>
      <c r="AM1832" t="s">
        <v>3925</v>
      </c>
      <c r="AN1832" t="s">
        <v>3926</v>
      </c>
      <c r="AO1832" t="s">
        <v>268</v>
      </c>
      <c r="AP1832" t="s">
        <v>386</v>
      </c>
      <c r="AQ1832" t="s">
        <v>3940</v>
      </c>
      <c r="AU1832" t="s">
        <v>4422</v>
      </c>
      <c r="AV1832" t="s">
        <v>4000</v>
      </c>
      <c r="AW1832" t="s">
        <v>320</v>
      </c>
      <c r="AX1832" t="s">
        <v>319</v>
      </c>
      <c r="AY1832" t="s">
        <v>254</v>
      </c>
      <c r="AZ1832" t="s">
        <v>230</v>
      </c>
      <c r="BA1832" t="s">
        <v>395</v>
      </c>
      <c r="BB1832" t="s">
        <v>380</v>
      </c>
      <c r="BC1832" t="s">
        <v>3927</v>
      </c>
      <c r="BD1832" t="s">
        <v>3927</v>
      </c>
      <c r="BE1832" t="s">
        <v>3927</v>
      </c>
      <c r="BF1832">
        <v>9</v>
      </c>
    </row>
    <row r="1833" spans="1:58" x14ac:dyDescent="0.3">
      <c r="A1833">
        <v>2026</v>
      </c>
      <c r="B1833">
        <v>202605</v>
      </c>
      <c r="C1833">
        <v>5</v>
      </c>
      <c r="D1833" s="14">
        <v>20001620756325</v>
      </c>
      <c r="E1833" t="s">
        <v>2810</v>
      </c>
      <c r="F1833" s="2">
        <v>46142.629108796296</v>
      </c>
      <c r="G1833" s="2">
        <v>46144</v>
      </c>
      <c r="I1833" t="s">
        <v>224</v>
      </c>
      <c r="J1833" t="s">
        <v>230</v>
      </c>
      <c r="L1833" t="s">
        <v>7093</v>
      </c>
      <c r="M1833" t="s">
        <v>309</v>
      </c>
      <c r="N1833" t="s">
        <v>297</v>
      </c>
      <c r="O1833" t="s">
        <v>283</v>
      </c>
      <c r="Q1833" t="s">
        <v>9868</v>
      </c>
      <c r="R1833" t="s">
        <v>2809</v>
      </c>
      <c r="S1833" t="s">
        <v>5585</v>
      </c>
      <c r="T1833" t="s">
        <v>5586</v>
      </c>
      <c r="U1833" t="s">
        <v>3034</v>
      </c>
      <c r="V1833" t="s">
        <v>647</v>
      </c>
      <c r="W1833" t="s">
        <v>245</v>
      </c>
      <c r="X1833" t="s">
        <v>387</v>
      </c>
      <c r="Z1833">
        <v>4</v>
      </c>
      <c r="AA1833" t="s">
        <v>3921</v>
      </c>
      <c r="AB1833" t="s">
        <v>9869</v>
      </c>
      <c r="AC1833">
        <v>46148.681620370371</v>
      </c>
      <c r="AD1833">
        <v>46148</v>
      </c>
      <c r="AE1833" t="s">
        <v>3938</v>
      </c>
      <c r="AG1833" t="s">
        <v>5111</v>
      </c>
      <c r="AH1833">
        <v>6108781021</v>
      </c>
      <c r="AI1833" t="s">
        <v>9870</v>
      </c>
      <c r="AM1833" t="s">
        <v>3925</v>
      </c>
      <c r="AN1833" t="s">
        <v>3926</v>
      </c>
      <c r="AO1833" t="s">
        <v>268</v>
      </c>
      <c r="AP1833" t="s">
        <v>304</v>
      </c>
      <c r="AQ1833" t="s">
        <v>3940</v>
      </c>
      <c r="AU1833" t="s">
        <v>4282</v>
      </c>
      <c r="AV1833" t="s">
        <v>4000</v>
      </c>
      <c r="AW1833" t="s">
        <v>389</v>
      </c>
      <c r="AX1833" t="s">
        <v>388</v>
      </c>
      <c r="AY1833" t="s">
        <v>253</v>
      </c>
      <c r="AZ1833" t="s">
        <v>230</v>
      </c>
      <c r="BA1833" t="s">
        <v>395</v>
      </c>
      <c r="BB1833" t="s">
        <v>380</v>
      </c>
      <c r="BC1833" t="s">
        <v>3927</v>
      </c>
      <c r="BD1833" t="s">
        <v>3927</v>
      </c>
      <c r="BE1833" t="s">
        <v>3927</v>
      </c>
      <c r="BF1833">
        <v>9</v>
      </c>
    </row>
    <row r="1834" spans="1:58" x14ac:dyDescent="0.3">
      <c r="A1834">
        <v>2026</v>
      </c>
      <c r="B1834">
        <v>202605</v>
      </c>
      <c r="C1834">
        <v>5</v>
      </c>
      <c r="D1834" s="14">
        <v>20001620743841</v>
      </c>
      <c r="E1834" t="s">
        <v>2810</v>
      </c>
      <c r="F1834" s="2">
        <v>46142.892476851855</v>
      </c>
      <c r="G1834" s="2">
        <v>46144</v>
      </c>
      <c r="I1834" t="s">
        <v>224</v>
      </c>
      <c r="J1834" t="s">
        <v>230</v>
      </c>
      <c r="L1834" t="s">
        <v>9871</v>
      </c>
      <c r="M1834" t="s">
        <v>309</v>
      </c>
      <c r="N1834" t="s">
        <v>297</v>
      </c>
      <c r="O1834" t="s">
        <v>283</v>
      </c>
      <c r="Q1834" t="s">
        <v>9872</v>
      </c>
      <c r="R1834" t="s">
        <v>2809</v>
      </c>
      <c r="S1834" t="s">
        <v>4807</v>
      </c>
      <c r="T1834" t="s">
        <v>4808</v>
      </c>
      <c r="U1834" t="s">
        <v>3034</v>
      </c>
      <c r="V1834" t="s">
        <v>4809</v>
      </c>
      <c r="W1834" t="s">
        <v>245</v>
      </c>
      <c r="X1834" t="s">
        <v>225</v>
      </c>
      <c r="Z1834">
        <v>0</v>
      </c>
      <c r="AA1834" t="s">
        <v>3921</v>
      </c>
      <c r="AB1834" t="s">
        <v>4810</v>
      </c>
      <c r="AC1834">
        <v>46146.59783564815</v>
      </c>
      <c r="AD1834">
        <v>46144</v>
      </c>
      <c r="AE1834" t="s">
        <v>4811</v>
      </c>
      <c r="AG1834" t="s">
        <v>4812</v>
      </c>
      <c r="AH1834">
        <v>6108790753</v>
      </c>
      <c r="AI1834" t="s">
        <v>9873</v>
      </c>
      <c r="AM1834" t="s">
        <v>3925</v>
      </c>
      <c r="AN1834" t="s">
        <v>3926</v>
      </c>
      <c r="AO1834" t="s">
        <v>4814</v>
      </c>
      <c r="AP1834" t="s">
        <v>304</v>
      </c>
      <c r="AQ1834" t="s">
        <v>4815</v>
      </c>
      <c r="AU1834" t="s">
        <v>9154</v>
      </c>
      <c r="AV1834" t="s">
        <v>4817</v>
      </c>
      <c r="AW1834" t="s">
        <v>320</v>
      </c>
      <c r="AX1834" t="s">
        <v>319</v>
      </c>
      <c r="AY1834" t="s">
        <v>254</v>
      </c>
      <c r="AZ1834" t="s">
        <v>230</v>
      </c>
      <c r="BA1834" t="s">
        <v>273</v>
      </c>
      <c r="BB1834" t="s">
        <v>380</v>
      </c>
      <c r="BC1834" t="s">
        <v>3927</v>
      </c>
      <c r="BD1834" t="s">
        <v>3927</v>
      </c>
      <c r="BE1834" t="s">
        <v>3927</v>
      </c>
      <c r="BF1834">
        <v>9</v>
      </c>
    </row>
    <row r="1835" spans="1:58" x14ac:dyDescent="0.3">
      <c r="A1835">
        <v>2026</v>
      </c>
      <c r="B1835">
        <v>202605</v>
      </c>
      <c r="C1835">
        <v>5</v>
      </c>
      <c r="D1835" s="14">
        <v>20001620738164</v>
      </c>
      <c r="E1835" t="s">
        <v>2810</v>
      </c>
      <c r="F1835" s="2">
        <v>46142.590486111112</v>
      </c>
      <c r="G1835" s="2">
        <v>46144</v>
      </c>
      <c r="I1835" t="s">
        <v>224</v>
      </c>
      <c r="J1835" t="s">
        <v>230</v>
      </c>
      <c r="L1835" t="s">
        <v>3491</v>
      </c>
      <c r="M1835" t="s">
        <v>309</v>
      </c>
      <c r="N1835" t="s">
        <v>297</v>
      </c>
      <c r="O1835" t="s">
        <v>283</v>
      </c>
      <c r="Q1835" t="s">
        <v>9874</v>
      </c>
      <c r="R1835" t="s">
        <v>2809</v>
      </c>
      <c r="S1835" t="s">
        <v>5207</v>
      </c>
      <c r="T1835" t="s">
        <v>5208</v>
      </c>
      <c r="U1835" t="s">
        <v>3034</v>
      </c>
      <c r="V1835" t="s">
        <v>647</v>
      </c>
      <c r="W1835" t="s">
        <v>245</v>
      </c>
      <c r="X1835" t="s">
        <v>225</v>
      </c>
      <c r="Z1835">
        <v>4</v>
      </c>
      <c r="AA1835" t="s">
        <v>3921</v>
      </c>
      <c r="AB1835" t="s">
        <v>3995</v>
      </c>
      <c r="AC1835">
        <v>46149.585057870368</v>
      </c>
      <c r="AD1835">
        <v>46148</v>
      </c>
      <c r="AE1835" t="s">
        <v>3938</v>
      </c>
      <c r="AG1835" t="s">
        <v>5135</v>
      </c>
      <c r="AH1835">
        <v>6108770064</v>
      </c>
      <c r="AI1835" t="s">
        <v>9875</v>
      </c>
      <c r="AM1835" t="s">
        <v>3925</v>
      </c>
      <c r="AN1835" t="s">
        <v>3926</v>
      </c>
      <c r="AO1835" t="s">
        <v>268</v>
      </c>
      <c r="AP1835" t="s">
        <v>386</v>
      </c>
      <c r="AQ1835" t="s">
        <v>3998</v>
      </c>
      <c r="AU1835" t="s">
        <v>4282</v>
      </c>
      <c r="AV1835" t="s">
        <v>4000</v>
      </c>
      <c r="AW1835" t="s">
        <v>1191</v>
      </c>
      <c r="AX1835" t="s">
        <v>1190</v>
      </c>
      <c r="AY1835" t="s">
        <v>254</v>
      </c>
      <c r="AZ1835" t="s">
        <v>230</v>
      </c>
      <c r="BA1835" t="s">
        <v>395</v>
      </c>
      <c r="BB1835" t="s">
        <v>380</v>
      </c>
      <c r="BC1835" t="s">
        <v>3927</v>
      </c>
      <c r="BD1835" t="s">
        <v>3927</v>
      </c>
      <c r="BE1835" t="s">
        <v>3927</v>
      </c>
      <c r="BF1835">
        <v>9</v>
      </c>
    </row>
    <row r="1836" spans="1:58" x14ac:dyDescent="0.3">
      <c r="A1836">
        <v>2026</v>
      </c>
      <c r="B1836">
        <v>202605</v>
      </c>
      <c r="C1836">
        <v>5</v>
      </c>
      <c r="D1836" s="14">
        <v>20001620734004</v>
      </c>
      <c r="E1836" t="s">
        <v>2810</v>
      </c>
      <c r="F1836" s="2">
        <v>46142.580810185187</v>
      </c>
      <c r="G1836" s="2">
        <v>46143</v>
      </c>
      <c r="I1836" t="s">
        <v>224</v>
      </c>
      <c r="J1836" t="s">
        <v>230</v>
      </c>
      <c r="L1836" t="s">
        <v>3437</v>
      </c>
      <c r="M1836" t="s">
        <v>309</v>
      </c>
      <c r="N1836" t="s">
        <v>297</v>
      </c>
      <c r="O1836" t="s">
        <v>283</v>
      </c>
      <c r="Q1836" t="s">
        <v>9876</v>
      </c>
      <c r="R1836" t="s">
        <v>2809</v>
      </c>
      <c r="S1836" t="s">
        <v>8236</v>
      </c>
      <c r="T1836" t="s">
        <v>8237</v>
      </c>
      <c r="U1836" t="s">
        <v>4796</v>
      </c>
      <c r="V1836" t="s">
        <v>2024</v>
      </c>
      <c r="W1836" t="s">
        <v>245</v>
      </c>
      <c r="X1836" t="s">
        <v>387</v>
      </c>
      <c r="Z1836">
        <v>4</v>
      </c>
      <c r="AA1836" t="s">
        <v>3921</v>
      </c>
      <c r="AB1836" t="s">
        <v>9877</v>
      </c>
      <c r="AC1836">
        <v>46150.849861111114</v>
      </c>
      <c r="AD1836">
        <v>46147</v>
      </c>
      <c r="AE1836" t="s">
        <v>3938</v>
      </c>
      <c r="AG1836" t="s">
        <v>6701</v>
      </c>
      <c r="AH1836">
        <v>6108347503</v>
      </c>
      <c r="AI1836" t="s">
        <v>9878</v>
      </c>
      <c r="AM1836" t="s">
        <v>3925</v>
      </c>
      <c r="AN1836" t="s">
        <v>3926</v>
      </c>
      <c r="AO1836" t="s">
        <v>268</v>
      </c>
      <c r="AP1836" t="s">
        <v>304</v>
      </c>
      <c r="AQ1836" t="s">
        <v>3940</v>
      </c>
      <c r="AU1836" t="s">
        <v>4149</v>
      </c>
      <c r="AV1836" t="s">
        <v>4000</v>
      </c>
      <c r="AW1836" t="s">
        <v>447</v>
      </c>
      <c r="AX1836" t="s">
        <v>446</v>
      </c>
      <c r="AY1836" t="s">
        <v>253</v>
      </c>
      <c r="AZ1836" t="s">
        <v>230</v>
      </c>
      <c r="BA1836" t="s">
        <v>273</v>
      </c>
      <c r="BB1836" t="s">
        <v>380</v>
      </c>
      <c r="BC1836" t="s">
        <v>3927</v>
      </c>
      <c r="BD1836" t="s">
        <v>3927</v>
      </c>
      <c r="BE1836" t="s">
        <v>3927</v>
      </c>
      <c r="BF1836">
        <v>20</v>
      </c>
    </row>
    <row r="1837" spans="1:58" x14ac:dyDescent="0.3">
      <c r="A1837">
        <v>2026</v>
      </c>
      <c r="B1837">
        <v>202605</v>
      </c>
      <c r="C1837">
        <v>5</v>
      </c>
      <c r="D1837" s="14">
        <v>20001620731811</v>
      </c>
      <c r="E1837" t="s">
        <v>2810</v>
      </c>
      <c r="F1837" s="2">
        <v>46142.61310185185</v>
      </c>
      <c r="G1837" s="2">
        <v>46144</v>
      </c>
      <c r="I1837" t="s">
        <v>224</v>
      </c>
      <c r="J1837" t="s">
        <v>230</v>
      </c>
      <c r="L1837" t="s">
        <v>9879</v>
      </c>
      <c r="M1837" t="s">
        <v>309</v>
      </c>
      <c r="N1837" t="s">
        <v>297</v>
      </c>
      <c r="O1837" t="s">
        <v>283</v>
      </c>
      <c r="Q1837" t="s">
        <v>9880</v>
      </c>
      <c r="R1837" t="s">
        <v>2809</v>
      </c>
      <c r="S1837" t="s">
        <v>7634</v>
      </c>
      <c r="T1837" t="s">
        <v>7635</v>
      </c>
      <c r="U1837" t="s">
        <v>4008</v>
      </c>
      <c r="V1837" t="s">
        <v>980</v>
      </c>
      <c r="W1837" t="s">
        <v>245</v>
      </c>
      <c r="X1837" t="s">
        <v>387</v>
      </c>
      <c r="Z1837">
        <v>4</v>
      </c>
      <c r="AA1837" t="s">
        <v>3921</v>
      </c>
      <c r="AB1837" t="s">
        <v>9881</v>
      </c>
      <c r="AC1837">
        <v>46148.620497685188</v>
      </c>
      <c r="AD1837">
        <v>46148</v>
      </c>
      <c r="AE1837" t="s">
        <v>3938</v>
      </c>
      <c r="AG1837" t="s">
        <v>4870</v>
      </c>
      <c r="AH1837">
        <v>6108778938</v>
      </c>
      <c r="AI1837" t="s">
        <v>9882</v>
      </c>
      <c r="AM1837" t="s">
        <v>3925</v>
      </c>
      <c r="AN1837" t="s">
        <v>3926</v>
      </c>
      <c r="AO1837" t="s">
        <v>268</v>
      </c>
      <c r="AP1837" t="s">
        <v>386</v>
      </c>
      <c r="AQ1837" t="s">
        <v>3940</v>
      </c>
      <c r="AU1837" t="s">
        <v>4422</v>
      </c>
      <c r="AV1837" t="s">
        <v>4000</v>
      </c>
      <c r="AW1837" t="s">
        <v>3966</v>
      </c>
      <c r="AX1837" t="s">
        <v>3967</v>
      </c>
      <c r="AY1837" t="s">
        <v>253</v>
      </c>
      <c r="AZ1837" t="s">
        <v>230</v>
      </c>
      <c r="BA1837" t="s">
        <v>395</v>
      </c>
      <c r="BB1837" t="s">
        <v>1322</v>
      </c>
      <c r="BC1837" t="s">
        <v>3927</v>
      </c>
      <c r="BD1837" t="s">
        <v>3927</v>
      </c>
      <c r="BE1837" t="s">
        <v>3927</v>
      </c>
      <c r="BF1837">
        <v>9</v>
      </c>
    </row>
    <row r="1838" spans="1:58" x14ac:dyDescent="0.3">
      <c r="A1838">
        <v>2026</v>
      </c>
      <c r="B1838">
        <v>202605</v>
      </c>
      <c r="C1838">
        <v>5</v>
      </c>
      <c r="D1838" s="14">
        <v>20001620728241</v>
      </c>
      <c r="E1838" t="s">
        <v>2810</v>
      </c>
      <c r="F1838" s="2">
        <v>46142.589421296296</v>
      </c>
      <c r="G1838" s="2">
        <v>46146</v>
      </c>
      <c r="I1838" t="s">
        <v>224</v>
      </c>
      <c r="J1838" t="s">
        <v>230</v>
      </c>
      <c r="L1838" t="s">
        <v>1869</v>
      </c>
      <c r="M1838" t="s">
        <v>309</v>
      </c>
      <c r="N1838" t="s">
        <v>297</v>
      </c>
      <c r="O1838" t="s">
        <v>283</v>
      </c>
      <c r="Q1838" t="s">
        <v>9883</v>
      </c>
      <c r="R1838" t="s">
        <v>2809</v>
      </c>
      <c r="S1838" t="s">
        <v>5585</v>
      </c>
      <c r="T1838" t="s">
        <v>5586</v>
      </c>
      <c r="U1838" t="s">
        <v>3034</v>
      </c>
      <c r="V1838" t="s">
        <v>647</v>
      </c>
      <c r="W1838" t="s">
        <v>245</v>
      </c>
      <c r="X1838" t="s">
        <v>387</v>
      </c>
      <c r="Z1838">
        <v>2</v>
      </c>
      <c r="AA1838" t="s">
        <v>3921</v>
      </c>
      <c r="AB1838" t="s">
        <v>9191</v>
      </c>
      <c r="AC1838">
        <v>46148.681620370371</v>
      </c>
      <c r="AD1838">
        <v>46148</v>
      </c>
      <c r="AE1838" t="s">
        <v>3938</v>
      </c>
      <c r="AG1838" t="s">
        <v>5111</v>
      </c>
      <c r="AH1838">
        <v>6108317962</v>
      </c>
      <c r="AI1838" t="s">
        <v>9884</v>
      </c>
      <c r="AM1838" t="s">
        <v>3925</v>
      </c>
      <c r="AN1838" t="s">
        <v>3926</v>
      </c>
      <c r="AO1838" t="s">
        <v>268</v>
      </c>
      <c r="AP1838" t="s">
        <v>386</v>
      </c>
      <c r="AQ1838" t="s">
        <v>3940</v>
      </c>
      <c r="AU1838" t="s">
        <v>4282</v>
      </c>
      <c r="AV1838" t="s">
        <v>4000</v>
      </c>
      <c r="AW1838" t="s">
        <v>447</v>
      </c>
      <c r="AX1838" t="s">
        <v>446</v>
      </c>
      <c r="AY1838" t="s">
        <v>253</v>
      </c>
      <c r="AZ1838" t="s">
        <v>230</v>
      </c>
      <c r="BA1838" t="s">
        <v>273</v>
      </c>
      <c r="BB1838" t="s">
        <v>1322</v>
      </c>
      <c r="BC1838" t="s">
        <v>3927</v>
      </c>
      <c r="BD1838" t="s">
        <v>3927</v>
      </c>
      <c r="BE1838" t="s">
        <v>3927</v>
      </c>
      <c r="BF1838">
        <v>20</v>
      </c>
    </row>
    <row r="1839" spans="1:58" x14ac:dyDescent="0.3">
      <c r="A1839">
        <v>2026</v>
      </c>
      <c r="B1839">
        <v>202605</v>
      </c>
      <c r="C1839">
        <v>5</v>
      </c>
      <c r="D1839" s="14">
        <v>20001620726843</v>
      </c>
      <c r="E1839" t="s">
        <v>2810</v>
      </c>
      <c r="F1839" s="2">
        <v>46142.613599537035</v>
      </c>
      <c r="G1839" s="2">
        <v>46143</v>
      </c>
      <c r="I1839" t="s">
        <v>224</v>
      </c>
      <c r="J1839" t="s">
        <v>230</v>
      </c>
      <c r="L1839" t="s">
        <v>9885</v>
      </c>
      <c r="M1839" t="s">
        <v>392</v>
      </c>
      <c r="N1839" t="s">
        <v>353</v>
      </c>
      <c r="O1839" t="s">
        <v>283</v>
      </c>
      <c r="Q1839" t="s">
        <v>9886</v>
      </c>
      <c r="R1839" t="s">
        <v>2809</v>
      </c>
      <c r="S1839" t="s">
        <v>7080</v>
      </c>
      <c r="T1839" t="s">
        <v>7081</v>
      </c>
      <c r="U1839" t="s">
        <v>4796</v>
      </c>
      <c r="V1839" t="s">
        <v>2024</v>
      </c>
      <c r="W1839" t="s">
        <v>245</v>
      </c>
      <c r="X1839" t="s">
        <v>225</v>
      </c>
      <c r="Z1839">
        <v>4</v>
      </c>
      <c r="AA1839" t="s">
        <v>3921</v>
      </c>
      <c r="AB1839" t="s">
        <v>9887</v>
      </c>
      <c r="AC1839">
        <v>46149.689583333333</v>
      </c>
      <c r="AD1839">
        <v>46147</v>
      </c>
      <c r="AE1839" t="s">
        <v>3938</v>
      </c>
      <c r="AG1839" t="s">
        <v>6701</v>
      </c>
      <c r="AH1839">
        <v>6108787876</v>
      </c>
      <c r="AI1839" t="s">
        <v>9888</v>
      </c>
      <c r="AM1839" t="s">
        <v>3925</v>
      </c>
      <c r="AN1839" t="s">
        <v>3926</v>
      </c>
      <c r="AO1839" t="s">
        <v>268</v>
      </c>
      <c r="AP1839" t="s">
        <v>693</v>
      </c>
      <c r="AQ1839" t="s">
        <v>3940</v>
      </c>
      <c r="AU1839" t="s">
        <v>4282</v>
      </c>
      <c r="AV1839" t="s">
        <v>4000</v>
      </c>
      <c r="AW1839" t="s">
        <v>320</v>
      </c>
      <c r="AX1839" t="s">
        <v>319</v>
      </c>
      <c r="AY1839" t="s">
        <v>254</v>
      </c>
      <c r="AZ1839" t="s">
        <v>230</v>
      </c>
      <c r="BA1839" t="s">
        <v>395</v>
      </c>
      <c r="BB1839" t="s">
        <v>380</v>
      </c>
      <c r="BC1839" t="s">
        <v>3927</v>
      </c>
      <c r="BD1839" t="s">
        <v>3927</v>
      </c>
      <c r="BE1839" t="s">
        <v>3927</v>
      </c>
      <c r="BF1839">
        <v>9</v>
      </c>
    </row>
    <row r="1840" spans="1:58" x14ac:dyDescent="0.3">
      <c r="A1840">
        <v>2026</v>
      </c>
      <c r="B1840">
        <v>202605</v>
      </c>
      <c r="C1840">
        <v>5</v>
      </c>
      <c r="D1840" s="14">
        <v>20001620726631</v>
      </c>
      <c r="E1840" t="s">
        <v>2810</v>
      </c>
      <c r="F1840" s="2">
        <v>46142.60527777778</v>
      </c>
      <c r="G1840" s="2">
        <v>46146</v>
      </c>
      <c r="I1840" t="s">
        <v>224</v>
      </c>
      <c r="J1840" t="s">
        <v>230</v>
      </c>
      <c r="L1840" t="s">
        <v>474</v>
      </c>
      <c r="M1840" t="s">
        <v>309</v>
      </c>
      <c r="N1840" t="s">
        <v>297</v>
      </c>
      <c r="O1840" t="s">
        <v>283</v>
      </c>
      <c r="Q1840" t="s">
        <v>9889</v>
      </c>
      <c r="R1840" t="s">
        <v>2809</v>
      </c>
      <c r="S1840" t="s">
        <v>5022</v>
      </c>
      <c r="T1840" t="s">
        <v>5023</v>
      </c>
      <c r="U1840" t="s">
        <v>3034</v>
      </c>
      <c r="V1840" t="s">
        <v>3994</v>
      </c>
      <c r="W1840" t="s">
        <v>245</v>
      </c>
      <c r="X1840" t="s">
        <v>387</v>
      </c>
      <c r="Z1840">
        <v>1</v>
      </c>
      <c r="AA1840" t="s">
        <v>3921</v>
      </c>
      <c r="AB1840" t="s">
        <v>9890</v>
      </c>
      <c r="AC1840">
        <v>46147.629444444443</v>
      </c>
      <c r="AD1840">
        <v>46147</v>
      </c>
      <c r="AE1840" t="s">
        <v>3938</v>
      </c>
      <c r="AG1840" t="s">
        <v>4828</v>
      </c>
      <c r="AH1840">
        <v>6108782914</v>
      </c>
      <c r="AI1840" t="s">
        <v>9891</v>
      </c>
      <c r="AM1840" t="s">
        <v>3925</v>
      </c>
      <c r="AN1840" t="s">
        <v>3926</v>
      </c>
      <c r="AO1840" t="s">
        <v>268</v>
      </c>
      <c r="AP1840" t="s">
        <v>386</v>
      </c>
      <c r="AQ1840" t="s">
        <v>3940</v>
      </c>
      <c r="AU1840" t="s">
        <v>8103</v>
      </c>
      <c r="AV1840" t="s">
        <v>4000</v>
      </c>
      <c r="AW1840" t="s">
        <v>447</v>
      </c>
      <c r="AX1840" t="s">
        <v>446</v>
      </c>
      <c r="AY1840" t="s">
        <v>253</v>
      </c>
      <c r="AZ1840" t="s">
        <v>230</v>
      </c>
      <c r="BA1840" t="s">
        <v>395</v>
      </c>
      <c r="BB1840" t="s">
        <v>380</v>
      </c>
      <c r="BC1840" t="s">
        <v>3927</v>
      </c>
      <c r="BD1840" t="s">
        <v>3927</v>
      </c>
      <c r="BE1840" t="s">
        <v>3927</v>
      </c>
      <c r="BF1840">
        <v>9</v>
      </c>
    </row>
    <row r="1841" spans="1:58" x14ac:dyDescent="0.3">
      <c r="A1841">
        <v>2026</v>
      </c>
      <c r="B1841">
        <v>202605</v>
      </c>
      <c r="C1841">
        <v>5</v>
      </c>
      <c r="D1841" s="14">
        <v>20001620726029</v>
      </c>
      <c r="E1841" t="s">
        <v>2810</v>
      </c>
      <c r="F1841" s="2">
        <v>46142.580011574071</v>
      </c>
      <c r="G1841" s="2">
        <v>46144</v>
      </c>
      <c r="I1841" t="s">
        <v>224</v>
      </c>
      <c r="J1841" t="s">
        <v>230</v>
      </c>
      <c r="L1841" t="s">
        <v>3341</v>
      </c>
      <c r="M1841" t="s">
        <v>309</v>
      </c>
      <c r="N1841" t="s">
        <v>297</v>
      </c>
      <c r="O1841" t="s">
        <v>283</v>
      </c>
      <c r="Q1841" t="s">
        <v>9892</v>
      </c>
      <c r="R1841" t="s">
        <v>2809</v>
      </c>
      <c r="S1841" t="s">
        <v>6146</v>
      </c>
      <c r="T1841" t="s">
        <v>6147</v>
      </c>
      <c r="U1841" t="s">
        <v>5044</v>
      </c>
      <c r="V1841" t="s">
        <v>5045</v>
      </c>
      <c r="W1841" t="s">
        <v>245</v>
      </c>
      <c r="X1841" t="s">
        <v>225</v>
      </c>
      <c r="Z1841">
        <v>4</v>
      </c>
      <c r="AA1841" t="s">
        <v>3921</v>
      </c>
      <c r="AB1841" t="s">
        <v>3995</v>
      </c>
      <c r="AC1841">
        <v>46149.585057870368</v>
      </c>
      <c r="AD1841">
        <v>46148</v>
      </c>
      <c r="AE1841" t="s">
        <v>3938</v>
      </c>
      <c r="AG1841" t="s">
        <v>5047</v>
      </c>
      <c r="AH1841">
        <v>6108775975</v>
      </c>
      <c r="AI1841" t="s">
        <v>9893</v>
      </c>
      <c r="AM1841" t="s">
        <v>3925</v>
      </c>
      <c r="AN1841" t="s">
        <v>3926</v>
      </c>
      <c r="AO1841" t="s">
        <v>268</v>
      </c>
      <c r="AP1841" t="s">
        <v>249</v>
      </c>
      <c r="AQ1841" t="s">
        <v>3998</v>
      </c>
      <c r="AU1841" t="s">
        <v>4282</v>
      </c>
      <c r="AV1841" t="s">
        <v>4000</v>
      </c>
      <c r="AW1841" t="s">
        <v>320</v>
      </c>
      <c r="AX1841" t="s">
        <v>319</v>
      </c>
      <c r="AY1841" t="s">
        <v>254</v>
      </c>
      <c r="AZ1841" t="s">
        <v>230</v>
      </c>
      <c r="BA1841" t="s">
        <v>395</v>
      </c>
      <c r="BB1841" t="s">
        <v>380</v>
      </c>
      <c r="BC1841" t="s">
        <v>3927</v>
      </c>
      <c r="BD1841" t="s">
        <v>3927</v>
      </c>
      <c r="BE1841" t="s">
        <v>3927</v>
      </c>
      <c r="BF1841">
        <v>9</v>
      </c>
    </row>
    <row r="1842" spans="1:58" x14ac:dyDescent="0.3">
      <c r="A1842">
        <v>2026</v>
      </c>
      <c r="B1842">
        <v>202605</v>
      </c>
      <c r="C1842">
        <v>5</v>
      </c>
      <c r="D1842" s="14">
        <v>20001620721277</v>
      </c>
      <c r="E1842" t="s">
        <v>2810</v>
      </c>
      <c r="F1842" s="2">
        <v>46142.590532407405</v>
      </c>
      <c r="G1842" s="2">
        <v>46148</v>
      </c>
      <c r="I1842" t="s">
        <v>224</v>
      </c>
      <c r="J1842" t="s">
        <v>230</v>
      </c>
      <c r="L1842" t="s">
        <v>2920</v>
      </c>
      <c r="M1842" t="s">
        <v>334</v>
      </c>
      <c r="N1842" t="s">
        <v>322</v>
      </c>
      <c r="O1842" t="s">
        <v>331</v>
      </c>
      <c r="Q1842" t="s">
        <v>9894</v>
      </c>
      <c r="R1842" t="s">
        <v>2809</v>
      </c>
      <c r="S1842" t="s">
        <v>8038</v>
      </c>
      <c r="T1842" t="s">
        <v>8039</v>
      </c>
      <c r="U1842" t="s">
        <v>4796</v>
      </c>
      <c r="V1842" t="s">
        <v>2024</v>
      </c>
      <c r="W1842" t="s">
        <v>245</v>
      </c>
      <c r="X1842" t="s">
        <v>225</v>
      </c>
      <c r="Z1842">
        <v>4</v>
      </c>
      <c r="AA1842" t="s">
        <v>3921</v>
      </c>
      <c r="AB1842" t="s">
        <v>9895</v>
      </c>
      <c r="AC1842">
        <v>46153.691134259258</v>
      </c>
      <c r="AD1842">
        <v>46152</v>
      </c>
      <c r="AE1842" t="s">
        <v>3938</v>
      </c>
      <c r="AG1842" t="s">
        <v>6701</v>
      </c>
      <c r="AH1842">
        <v>6108770068</v>
      </c>
      <c r="AI1842" t="s">
        <v>9896</v>
      </c>
      <c r="AM1842" t="s">
        <v>3925</v>
      </c>
      <c r="AN1842" t="s">
        <v>3926</v>
      </c>
      <c r="AO1842" t="s">
        <v>268</v>
      </c>
      <c r="AP1842" t="s">
        <v>330</v>
      </c>
      <c r="AQ1842" t="s">
        <v>3940</v>
      </c>
      <c r="AU1842" t="s">
        <v>4220</v>
      </c>
      <c r="AV1842" t="s">
        <v>4000</v>
      </c>
      <c r="AW1842" t="s">
        <v>1525</v>
      </c>
      <c r="AX1842" t="s">
        <v>1524</v>
      </c>
      <c r="AY1842" t="s">
        <v>254</v>
      </c>
      <c r="AZ1842" t="s">
        <v>230</v>
      </c>
      <c r="BA1842" t="s">
        <v>395</v>
      </c>
      <c r="BB1842" t="s">
        <v>380</v>
      </c>
      <c r="BC1842" t="s">
        <v>3927</v>
      </c>
      <c r="BD1842" t="s">
        <v>3927</v>
      </c>
      <c r="BE1842" t="s">
        <v>3927</v>
      </c>
      <c r="BF1842">
        <v>9</v>
      </c>
    </row>
    <row r="1843" spans="1:58" x14ac:dyDescent="0.3">
      <c r="A1843">
        <v>2026</v>
      </c>
      <c r="B1843">
        <v>202605</v>
      </c>
      <c r="C1843">
        <v>5</v>
      </c>
      <c r="D1843" s="14">
        <v>20001620720887</v>
      </c>
      <c r="E1843" t="s">
        <v>2810</v>
      </c>
      <c r="F1843" s="2">
        <v>46142.614687499998</v>
      </c>
      <c r="G1843" s="2">
        <v>46144</v>
      </c>
      <c r="I1843" t="s">
        <v>224</v>
      </c>
      <c r="J1843" t="s">
        <v>230</v>
      </c>
      <c r="L1843" t="s">
        <v>9897</v>
      </c>
      <c r="M1843" t="s">
        <v>309</v>
      </c>
      <c r="N1843" t="s">
        <v>297</v>
      </c>
      <c r="O1843" t="s">
        <v>283</v>
      </c>
      <c r="Q1843" t="s">
        <v>9898</v>
      </c>
      <c r="R1843" t="s">
        <v>2809</v>
      </c>
      <c r="S1843" t="s">
        <v>1835</v>
      </c>
      <c r="T1843" t="s">
        <v>1836</v>
      </c>
      <c r="U1843" t="s">
        <v>258</v>
      </c>
      <c r="V1843" t="s">
        <v>247</v>
      </c>
      <c r="W1843" t="s">
        <v>245</v>
      </c>
      <c r="X1843" t="s">
        <v>225</v>
      </c>
      <c r="Z1843">
        <v>4</v>
      </c>
      <c r="AA1843" t="s">
        <v>3921</v>
      </c>
      <c r="AB1843" t="s">
        <v>9899</v>
      </c>
      <c r="AC1843">
        <v>46149.709270833337</v>
      </c>
      <c r="AD1843">
        <v>46148</v>
      </c>
      <c r="AE1843" t="s">
        <v>3938</v>
      </c>
      <c r="AG1843" t="s">
        <v>342</v>
      </c>
      <c r="AH1843">
        <v>1009269567</v>
      </c>
      <c r="AI1843" t="s">
        <v>9900</v>
      </c>
      <c r="AM1843" t="s">
        <v>3925</v>
      </c>
      <c r="AN1843" t="s">
        <v>3926</v>
      </c>
      <c r="AO1843" t="s">
        <v>268</v>
      </c>
      <c r="AP1843" t="s">
        <v>304</v>
      </c>
      <c r="AQ1843" t="s">
        <v>3940</v>
      </c>
      <c r="AU1843" t="s">
        <v>4282</v>
      </c>
      <c r="AV1843" t="s">
        <v>4000</v>
      </c>
      <c r="AW1843" t="s">
        <v>227</v>
      </c>
      <c r="AX1843" t="s">
        <v>226</v>
      </c>
      <c r="AY1843" t="s">
        <v>254</v>
      </c>
      <c r="AZ1843" t="s">
        <v>230</v>
      </c>
      <c r="BA1843" t="s">
        <v>344</v>
      </c>
      <c r="BB1843" t="s">
        <v>232</v>
      </c>
      <c r="BC1843" t="s">
        <v>3927</v>
      </c>
      <c r="BD1843" t="s">
        <v>3927</v>
      </c>
      <c r="BE1843" t="s">
        <v>3927</v>
      </c>
      <c r="BF1843">
        <v>26</v>
      </c>
    </row>
    <row r="1844" spans="1:58" x14ac:dyDescent="0.3">
      <c r="A1844">
        <v>2026</v>
      </c>
      <c r="B1844">
        <v>202605</v>
      </c>
      <c r="C1844">
        <v>5</v>
      </c>
      <c r="D1844" s="14">
        <v>20001620720591</v>
      </c>
      <c r="E1844" t="s">
        <v>2810</v>
      </c>
      <c r="F1844" s="2">
        <v>46142.602997685186</v>
      </c>
      <c r="G1844" s="2">
        <v>46146</v>
      </c>
      <c r="I1844" t="s">
        <v>224</v>
      </c>
      <c r="J1844" t="s">
        <v>230</v>
      </c>
      <c r="L1844" t="s">
        <v>3693</v>
      </c>
      <c r="M1844" t="s">
        <v>902</v>
      </c>
      <c r="N1844" t="s">
        <v>752</v>
      </c>
      <c r="O1844" t="s">
        <v>623</v>
      </c>
      <c r="Q1844" t="s">
        <v>9901</v>
      </c>
      <c r="R1844" t="s">
        <v>2809</v>
      </c>
      <c r="S1844" t="s">
        <v>6146</v>
      </c>
      <c r="T1844" t="s">
        <v>6147</v>
      </c>
      <c r="U1844" t="s">
        <v>5044</v>
      </c>
      <c r="V1844" t="s">
        <v>5045</v>
      </c>
      <c r="W1844" t="s">
        <v>245</v>
      </c>
      <c r="X1844" t="s">
        <v>225</v>
      </c>
      <c r="Z1844">
        <v>3</v>
      </c>
      <c r="AA1844" t="s">
        <v>3921</v>
      </c>
      <c r="AB1844" t="s">
        <v>3995</v>
      </c>
      <c r="AC1844">
        <v>46149.585034722222</v>
      </c>
      <c r="AD1844">
        <v>46149</v>
      </c>
      <c r="AE1844" t="s">
        <v>3938</v>
      </c>
      <c r="AG1844" t="s">
        <v>5047</v>
      </c>
      <c r="AH1844">
        <v>6108773082</v>
      </c>
      <c r="AI1844" t="s">
        <v>9902</v>
      </c>
      <c r="AM1844" t="s">
        <v>3925</v>
      </c>
      <c r="AN1844" t="s">
        <v>3926</v>
      </c>
      <c r="AO1844" t="s">
        <v>268</v>
      </c>
      <c r="AP1844" t="s">
        <v>386</v>
      </c>
      <c r="AQ1844" t="s">
        <v>3998</v>
      </c>
      <c r="AU1844" t="s">
        <v>4282</v>
      </c>
      <c r="AV1844" t="s">
        <v>4000</v>
      </c>
      <c r="AW1844" t="s">
        <v>227</v>
      </c>
      <c r="AX1844" t="s">
        <v>226</v>
      </c>
      <c r="AY1844" t="s">
        <v>254</v>
      </c>
      <c r="AZ1844" t="s">
        <v>230</v>
      </c>
      <c r="BA1844" t="s">
        <v>395</v>
      </c>
      <c r="BB1844" t="s">
        <v>380</v>
      </c>
      <c r="BC1844" t="s">
        <v>3927</v>
      </c>
      <c r="BD1844" t="s">
        <v>3927</v>
      </c>
      <c r="BE1844" t="s">
        <v>3927</v>
      </c>
      <c r="BF1844">
        <v>9</v>
      </c>
    </row>
    <row r="1845" spans="1:58" x14ac:dyDescent="0.3">
      <c r="A1845">
        <v>2026</v>
      </c>
      <c r="B1845">
        <v>202605</v>
      </c>
      <c r="C1845">
        <v>5</v>
      </c>
      <c r="D1845" s="14">
        <v>20001620720105</v>
      </c>
      <c r="E1845" t="s">
        <v>2810</v>
      </c>
      <c r="F1845" s="2">
        <v>46142.582453703704</v>
      </c>
      <c r="G1845" s="2">
        <v>46143</v>
      </c>
      <c r="I1845" t="s">
        <v>224</v>
      </c>
      <c r="J1845" t="s">
        <v>230</v>
      </c>
      <c r="L1845" t="s">
        <v>3038</v>
      </c>
      <c r="M1845" t="s">
        <v>1045</v>
      </c>
      <c r="N1845" t="s">
        <v>1040</v>
      </c>
      <c r="O1845" t="s">
        <v>257</v>
      </c>
      <c r="Q1845" t="s">
        <v>9903</v>
      </c>
      <c r="R1845" t="s">
        <v>2809</v>
      </c>
      <c r="S1845" t="s">
        <v>674</v>
      </c>
      <c r="T1845" t="s">
        <v>675</v>
      </c>
      <c r="U1845" t="s">
        <v>258</v>
      </c>
      <c r="V1845" t="s">
        <v>247</v>
      </c>
      <c r="W1845" t="s">
        <v>245</v>
      </c>
      <c r="X1845" t="s">
        <v>225</v>
      </c>
      <c r="Z1845">
        <v>4</v>
      </c>
      <c r="AA1845" t="s">
        <v>3921</v>
      </c>
      <c r="AB1845" t="s">
        <v>9904</v>
      </c>
      <c r="AC1845">
        <v>46148.623171296298</v>
      </c>
      <c r="AD1845">
        <v>46147</v>
      </c>
      <c r="AE1845" t="s">
        <v>3938</v>
      </c>
      <c r="AG1845" t="s">
        <v>359</v>
      </c>
      <c r="AH1845">
        <v>6108777949</v>
      </c>
      <c r="AI1845" t="s">
        <v>9905</v>
      </c>
      <c r="AM1845" t="s">
        <v>3925</v>
      </c>
      <c r="AN1845" t="s">
        <v>3926</v>
      </c>
      <c r="AO1845" t="s">
        <v>268</v>
      </c>
      <c r="AP1845" t="s">
        <v>386</v>
      </c>
      <c r="AQ1845" t="s">
        <v>3940</v>
      </c>
      <c r="AU1845" t="s">
        <v>4422</v>
      </c>
      <c r="AV1845" t="s">
        <v>4000</v>
      </c>
      <c r="AW1845" t="s">
        <v>320</v>
      </c>
      <c r="AX1845" t="s">
        <v>319</v>
      </c>
      <c r="AY1845" t="s">
        <v>254</v>
      </c>
      <c r="AZ1845" t="s">
        <v>230</v>
      </c>
      <c r="BA1845" t="s">
        <v>395</v>
      </c>
      <c r="BB1845" t="s">
        <v>2234</v>
      </c>
      <c r="BC1845" t="s">
        <v>3927</v>
      </c>
      <c r="BD1845" t="s">
        <v>3927</v>
      </c>
      <c r="BE1845" t="s">
        <v>3927</v>
      </c>
      <c r="BF1845">
        <v>9</v>
      </c>
    </row>
    <row r="1846" spans="1:58" x14ac:dyDescent="0.3">
      <c r="A1846">
        <v>2026</v>
      </c>
      <c r="B1846">
        <v>202605</v>
      </c>
      <c r="C1846">
        <v>5</v>
      </c>
      <c r="D1846" s="14">
        <v>20001620719829</v>
      </c>
      <c r="E1846" t="s">
        <v>2810</v>
      </c>
      <c r="F1846" s="2">
        <v>46142.611342592594</v>
      </c>
      <c r="G1846" s="2">
        <v>46144</v>
      </c>
      <c r="I1846" t="s">
        <v>224</v>
      </c>
      <c r="J1846" t="s">
        <v>230</v>
      </c>
      <c r="L1846" t="s">
        <v>9906</v>
      </c>
      <c r="M1846" t="s">
        <v>334</v>
      </c>
      <c r="N1846" t="s">
        <v>322</v>
      </c>
      <c r="O1846" t="s">
        <v>331</v>
      </c>
      <c r="Q1846" t="s">
        <v>9907</v>
      </c>
      <c r="R1846" t="s">
        <v>2809</v>
      </c>
      <c r="S1846" t="s">
        <v>5183</v>
      </c>
      <c r="T1846" t="s">
        <v>5184</v>
      </c>
      <c r="U1846" t="s">
        <v>3034</v>
      </c>
      <c r="V1846" t="s">
        <v>647</v>
      </c>
      <c r="W1846" t="s">
        <v>245</v>
      </c>
      <c r="X1846" t="s">
        <v>225</v>
      </c>
      <c r="Z1846">
        <v>4</v>
      </c>
      <c r="AA1846" t="s">
        <v>3921</v>
      </c>
      <c r="AB1846" t="s">
        <v>3995</v>
      </c>
      <c r="AC1846">
        <v>46149.585057870368</v>
      </c>
      <c r="AD1846">
        <v>46148</v>
      </c>
      <c r="AE1846" t="s">
        <v>3938</v>
      </c>
      <c r="AG1846" t="s">
        <v>5111</v>
      </c>
      <c r="AH1846">
        <v>6108783948</v>
      </c>
      <c r="AI1846" t="s">
        <v>9908</v>
      </c>
      <c r="AM1846" t="s">
        <v>3925</v>
      </c>
      <c r="AN1846" t="s">
        <v>3926</v>
      </c>
      <c r="AO1846" t="s">
        <v>268</v>
      </c>
      <c r="AP1846" t="s">
        <v>386</v>
      </c>
      <c r="AQ1846" t="s">
        <v>3998</v>
      </c>
      <c r="AU1846" t="s">
        <v>4282</v>
      </c>
      <c r="AV1846" t="s">
        <v>4000</v>
      </c>
      <c r="AW1846" t="s">
        <v>227</v>
      </c>
      <c r="AX1846" t="s">
        <v>226</v>
      </c>
      <c r="AY1846" t="s">
        <v>254</v>
      </c>
      <c r="AZ1846" t="s">
        <v>230</v>
      </c>
      <c r="BA1846" t="s">
        <v>395</v>
      </c>
      <c r="BB1846" t="s">
        <v>380</v>
      </c>
      <c r="BC1846" t="s">
        <v>3927</v>
      </c>
      <c r="BD1846" t="s">
        <v>3927</v>
      </c>
      <c r="BE1846" t="s">
        <v>3927</v>
      </c>
      <c r="BF1846">
        <v>9</v>
      </c>
    </row>
    <row r="1847" spans="1:58" x14ac:dyDescent="0.3">
      <c r="A1847">
        <v>2026</v>
      </c>
      <c r="B1847">
        <v>202605</v>
      </c>
      <c r="C1847">
        <v>5</v>
      </c>
      <c r="D1847" s="14">
        <v>20001620719792</v>
      </c>
      <c r="E1847" t="s">
        <v>2810</v>
      </c>
      <c r="F1847" s="2">
        <v>46142.609965277778</v>
      </c>
      <c r="G1847" s="2">
        <v>46143</v>
      </c>
      <c r="I1847" t="s">
        <v>224</v>
      </c>
      <c r="J1847" t="s">
        <v>230</v>
      </c>
      <c r="L1847" t="s">
        <v>3397</v>
      </c>
      <c r="M1847" t="s">
        <v>309</v>
      </c>
      <c r="N1847" t="s">
        <v>297</v>
      </c>
      <c r="O1847" t="s">
        <v>283</v>
      </c>
      <c r="Q1847" t="s">
        <v>9909</v>
      </c>
      <c r="R1847" t="s">
        <v>2809</v>
      </c>
      <c r="S1847" t="s">
        <v>7442</v>
      </c>
      <c r="T1847" t="s">
        <v>7443</v>
      </c>
      <c r="U1847" t="s">
        <v>4008</v>
      </c>
      <c r="V1847" t="s">
        <v>980</v>
      </c>
      <c r="W1847" t="s">
        <v>245</v>
      </c>
      <c r="X1847" t="s">
        <v>225</v>
      </c>
      <c r="Z1847">
        <v>4</v>
      </c>
      <c r="AA1847" t="s">
        <v>3921</v>
      </c>
      <c r="AB1847" t="s">
        <v>9910</v>
      </c>
      <c r="AC1847">
        <v>46148.620497685188</v>
      </c>
      <c r="AD1847">
        <v>46147</v>
      </c>
      <c r="AE1847" t="s">
        <v>3938</v>
      </c>
      <c r="AG1847" t="s">
        <v>4870</v>
      </c>
      <c r="AH1847">
        <v>6108781939</v>
      </c>
      <c r="AI1847" t="s">
        <v>9911</v>
      </c>
      <c r="AM1847" t="s">
        <v>3925</v>
      </c>
      <c r="AN1847" t="s">
        <v>3926</v>
      </c>
      <c r="AO1847" t="s">
        <v>268</v>
      </c>
      <c r="AP1847" t="s">
        <v>386</v>
      </c>
      <c r="AQ1847" t="s">
        <v>3940</v>
      </c>
      <c r="AU1847" t="s">
        <v>4422</v>
      </c>
      <c r="AV1847" t="s">
        <v>4000</v>
      </c>
      <c r="AW1847" t="s">
        <v>1876</v>
      </c>
      <c r="AX1847" t="s">
        <v>1875</v>
      </c>
      <c r="AY1847" t="s">
        <v>254</v>
      </c>
      <c r="AZ1847" t="s">
        <v>230</v>
      </c>
      <c r="BA1847" t="s">
        <v>273</v>
      </c>
      <c r="BB1847" t="s">
        <v>380</v>
      </c>
      <c r="BC1847" t="s">
        <v>3927</v>
      </c>
      <c r="BD1847" t="s">
        <v>3927</v>
      </c>
      <c r="BE1847" t="s">
        <v>3927</v>
      </c>
      <c r="BF1847">
        <v>9</v>
      </c>
    </row>
    <row r="1848" spans="1:58" x14ac:dyDescent="0.3">
      <c r="A1848">
        <v>2026</v>
      </c>
      <c r="B1848">
        <v>202605</v>
      </c>
      <c r="C1848">
        <v>5</v>
      </c>
      <c r="D1848" s="14">
        <v>20001620719500</v>
      </c>
      <c r="E1848" t="s">
        <v>2810</v>
      </c>
      <c r="F1848" s="2">
        <v>46142.598564814813</v>
      </c>
      <c r="G1848" s="2">
        <v>46144</v>
      </c>
      <c r="I1848" t="s">
        <v>224</v>
      </c>
      <c r="J1848" t="s">
        <v>230</v>
      </c>
      <c r="L1848" t="s">
        <v>9912</v>
      </c>
      <c r="M1848" t="s">
        <v>722</v>
      </c>
      <c r="N1848" t="s">
        <v>715</v>
      </c>
      <c r="O1848" t="s">
        <v>623</v>
      </c>
      <c r="Q1848" t="s">
        <v>9913</v>
      </c>
      <c r="R1848" t="s">
        <v>2809</v>
      </c>
      <c r="S1848" t="s">
        <v>7732</v>
      </c>
      <c r="T1848" t="s">
        <v>7733</v>
      </c>
      <c r="U1848" t="s">
        <v>4796</v>
      </c>
      <c r="V1848" t="s">
        <v>2024</v>
      </c>
      <c r="W1848" t="s">
        <v>245</v>
      </c>
      <c r="X1848" t="s">
        <v>225</v>
      </c>
      <c r="Z1848">
        <v>4</v>
      </c>
      <c r="AA1848" t="s">
        <v>3921</v>
      </c>
      <c r="AB1848" t="s">
        <v>9914</v>
      </c>
      <c r="AC1848">
        <v>46149.689583333333</v>
      </c>
      <c r="AD1848">
        <v>46148</v>
      </c>
      <c r="AE1848" t="s">
        <v>3938</v>
      </c>
      <c r="AG1848" t="s">
        <v>2026</v>
      </c>
      <c r="AH1848">
        <v>6108775003</v>
      </c>
      <c r="AI1848" t="s">
        <v>9915</v>
      </c>
      <c r="AM1848" t="s">
        <v>3925</v>
      </c>
      <c r="AN1848" t="s">
        <v>3926</v>
      </c>
      <c r="AO1848" t="s">
        <v>268</v>
      </c>
      <c r="AP1848" t="s">
        <v>386</v>
      </c>
      <c r="AQ1848" t="s">
        <v>3940</v>
      </c>
      <c r="AU1848" t="s">
        <v>4282</v>
      </c>
      <c r="AV1848" t="s">
        <v>4000</v>
      </c>
      <c r="AW1848" t="s">
        <v>320</v>
      </c>
      <c r="AX1848" t="s">
        <v>319</v>
      </c>
      <c r="AY1848" t="s">
        <v>254</v>
      </c>
      <c r="AZ1848" t="s">
        <v>230</v>
      </c>
      <c r="BA1848" t="s">
        <v>395</v>
      </c>
      <c r="BB1848" t="s">
        <v>380</v>
      </c>
      <c r="BC1848" t="s">
        <v>3927</v>
      </c>
      <c r="BD1848" t="s">
        <v>3927</v>
      </c>
      <c r="BE1848" t="s">
        <v>3927</v>
      </c>
      <c r="BF1848">
        <v>9</v>
      </c>
    </row>
    <row r="1849" spans="1:58" x14ac:dyDescent="0.3">
      <c r="A1849">
        <v>2026</v>
      </c>
      <c r="B1849">
        <v>202605</v>
      </c>
      <c r="C1849">
        <v>5</v>
      </c>
      <c r="D1849" s="14">
        <v>20001620697012</v>
      </c>
      <c r="E1849" t="s">
        <v>2810</v>
      </c>
      <c r="F1849" s="2">
        <v>46142.571747685186</v>
      </c>
      <c r="G1849" s="2">
        <v>46146</v>
      </c>
      <c r="I1849" t="s">
        <v>224</v>
      </c>
      <c r="J1849" t="s">
        <v>230</v>
      </c>
      <c r="L1849" t="s">
        <v>9916</v>
      </c>
      <c r="M1849" t="s">
        <v>2089</v>
      </c>
      <c r="N1849" t="s">
        <v>353</v>
      </c>
      <c r="O1849" t="s">
        <v>283</v>
      </c>
      <c r="Q1849" t="s">
        <v>9917</v>
      </c>
      <c r="R1849" t="s">
        <v>2809</v>
      </c>
      <c r="S1849" t="s">
        <v>4807</v>
      </c>
      <c r="T1849" t="s">
        <v>4808</v>
      </c>
      <c r="U1849" t="s">
        <v>3034</v>
      </c>
      <c r="V1849" t="s">
        <v>4809</v>
      </c>
      <c r="W1849" t="s">
        <v>245</v>
      </c>
      <c r="X1849" t="s">
        <v>225</v>
      </c>
      <c r="Z1849">
        <v>0</v>
      </c>
      <c r="AA1849" t="s">
        <v>3921</v>
      </c>
      <c r="AB1849" t="s">
        <v>4810</v>
      </c>
      <c r="AC1849">
        <v>46147.474293981482</v>
      </c>
      <c r="AD1849">
        <v>46146</v>
      </c>
      <c r="AE1849" t="s">
        <v>4811</v>
      </c>
      <c r="AG1849" t="s">
        <v>4812</v>
      </c>
      <c r="AH1849">
        <v>6108740339</v>
      </c>
      <c r="AI1849" t="s">
        <v>9918</v>
      </c>
      <c r="AM1849" t="s">
        <v>3925</v>
      </c>
      <c r="AN1849" t="s">
        <v>3926</v>
      </c>
      <c r="AO1849" t="s">
        <v>4814</v>
      </c>
      <c r="AP1849" t="s">
        <v>386</v>
      </c>
      <c r="AQ1849" t="s">
        <v>4815</v>
      </c>
      <c r="AU1849" t="s">
        <v>8271</v>
      </c>
      <c r="AV1849" t="s">
        <v>4817</v>
      </c>
      <c r="AW1849" t="s">
        <v>320</v>
      </c>
      <c r="AX1849" t="s">
        <v>319</v>
      </c>
      <c r="AY1849" t="s">
        <v>254</v>
      </c>
      <c r="AZ1849" t="s">
        <v>230</v>
      </c>
      <c r="BA1849" t="s">
        <v>395</v>
      </c>
      <c r="BB1849" t="s">
        <v>380</v>
      </c>
      <c r="BC1849" t="s">
        <v>3927</v>
      </c>
      <c r="BD1849" t="s">
        <v>3927</v>
      </c>
      <c r="BE1849" t="s">
        <v>3927</v>
      </c>
      <c r="BF1849">
        <v>9</v>
      </c>
    </row>
    <row r="1850" spans="1:58" x14ac:dyDescent="0.3">
      <c r="A1850">
        <v>2026</v>
      </c>
      <c r="B1850">
        <v>202605</v>
      </c>
      <c r="C1850">
        <v>5</v>
      </c>
      <c r="D1850" s="14">
        <v>20001620696309</v>
      </c>
      <c r="E1850" t="s">
        <v>2810</v>
      </c>
      <c r="F1850" s="2">
        <v>46142.552465277775</v>
      </c>
      <c r="G1850" s="2">
        <v>46144</v>
      </c>
      <c r="I1850" t="s">
        <v>224</v>
      </c>
      <c r="J1850" t="s">
        <v>230</v>
      </c>
      <c r="L1850" t="s">
        <v>5157</v>
      </c>
      <c r="M1850" t="s">
        <v>626</v>
      </c>
      <c r="N1850" t="s">
        <v>616</v>
      </c>
      <c r="O1850" t="s">
        <v>623</v>
      </c>
      <c r="Q1850" t="s">
        <v>9919</v>
      </c>
      <c r="R1850" t="s">
        <v>2809</v>
      </c>
      <c r="S1850" t="s">
        <v>5687</v>
      </c>
      <c r="T1850" t="s">
        <v>5688</v>
      </c>
      <c r="U1850" t="s">
        <v>3034</v>
      </c>
      <c r="V1850" t="s">
        <v>647</v>
      </c>
      <c r="W1850" t="s">
        <v>245</v>
      </c>
      <c r="X1850" t="s">
        <v>387</v>
      </c>
      <c r="Z1850">
        <v>4</v>
      </c>
      <c r="AA1850" t="s">
        <v>3921</v>
      </c>
      <c r="AB1850" t="s">
        <v>3995</v>
      </c>
      <c r="AC1850">
        <v>46149.585034722222</v>
      </c>
      <c r="AD1850">
        <v>46148</v>
      </c>
      <c r="AE1850" t="s">
        <v>3938</v>
      </c>
      <c r="AG1850" t="s">
        <v>5111</v>
      </c>
      <c r="AH1850">
        <v>6108789742</v>
      </c>
      <c r="AI1850" t="s">
        <v>9920</v>
      </c>
      <c r="AM1850" t="s">
        <v>3925</v>
      </c>
      <c r="AN1850" t="s">
        <v>3926</v>
      </c>
      <c r="AO1850" t="s">
        <v>268</v>
      </c>
      <c r="AP1850" t="s">
        <v>693</v>
      </c>
      <c r="AQ1850" t="s">
        <v>3998</v>
      </c>
      <c r="AU1850" t="s">
        <v>4282</v>
      </c>
      <c r="AV1850" t="s">
        <v>4000</v>
      </c>
      <c r="AW1850" t="s">
        <v>447</v>
      </c>
      <c r="AX1850" t="s">
        <v>446</v>
      </c>
      <c r="AY1850" t="s">
        <v>253</v>
      </c>
      <c r="AZ1850" t="s">
        <v>230</v>
      </c>
      <c r="BA1850" t="s">
        <v>395</v>
      </c>
      <c r="BB1850" t="s">
        <v>380</v>
      </c>
      <c r="BC1850" t="s">
        <v>3927</v>
      </c>
      <c r="BD1850" t="s">
        <v>3927</v>
      </c>
      <c r="BE1850" t="s">
        <v>3927</v>
      </c>
      <c r="BF1850">
        <v>9</v>
      </c>
    </row>
    <row r="1851" spans="1:58" x14ac:dyDescent="0.3">
      <c r="A1851">
        <v>2026</v>
      </c>
      <c r="B1851">
        <v>202605</v>
      </c>
      <c r="C1851">
        <v>5</v>
      </c>
      <c r="D1851" s="14">
        <v>20001620696303</v>
      </c>
      <c r="E1851" t="s">
        <v>2810</v>
      </c>
      <c r="F1851" s="2">
        <v>46142.552094907405</v>
      </c>
      <c r="G1851" s="2">
        <v>46144</v>
      </c>
      <c r="I1851" t="s">
        <v>224</v>
      </c>
      <c r="J1851" t="s">
        <v>230</v>
      </c>
      <c r="L1851" t="s">
        <v>1282</v>
      </c>
      <c r="M1851" t="s">
        <v>1336</v>
      </c>
      <c r="N1851" t="s">
        <v>546</v>
      </c>
      <c r="O1851" t="s">
        <v>554</v>
      </c>
      <c r="Q1851" t="s">
        <v>9921</v>
      </c>
      <c r="R1851" t="s">
        <v>2809</v>
      </c>
      <c r="S1851" t="s">
        <v>4944</v>
      </c>
      <c r="T1851" t="s">
        <v>4945</v>
      </c>
      <c r="U1851" t="s">
        <v>4008</v>
      </c>
      <c r="V1851" t="s">
        <v>980</v>
      </c>
      <c r="W1851" t="s">
        <v>245</v>
      </c>
      <c r="X1851" t="s">
        <v>225</v>
      </c>
      <c r="Z1851">
        <v>4</v>
      </c>
      <c r="AA1851" t="s">
        <v>3921</v>
      </c>
      <c r="AB1851" t="s">
        <v>9922</v>
      </c>
      <c r="AC1851">
        <v>46148.620497685188</v>
      </c>
      <c r="AD1851">
        <v>46148</v>
      </c>
      <c r="AE1851" t="s">
        <v>3938</v>
      </c>
      <c r="AG1851" t="s">
        <v>4870</v>
      </c>
      <c r="AH1851">
        <v>6079345351</v>
      </c>
      <c r="AI1851" t="s">
        <v>9923</v>
      </c>
      <c r="AM1851" t="s">
        <v>3925</v>
      </c>
      <c r="AN1851" t="s">
        <v>3926</v>
      </c>
      <c r="AO1851" t="s">
        <v>268</v>
      </c>
      <c r="AP1851" t="s">
        <v>304</v>
      </c>
      <c r="AQ1851" t="s">
        <v>3940</v>
      </c>
      <c r="AU1851" t="s">
        <v>4422</v>
      </c>
      <c r="AV1851" t="s">
        <v>4000</v>
      </c>
      <c r="AW1851" t="s">
        <v>1478</v>
      </c>
      <c r="AX1851" t="s">
        <v>1477</v>
      </c>
      <c r="AY1851" t="s">
        <v>254</v>
      </c>
      <c r="AZ1851" t="s">
        <v>230</v>
      </c>
      <c r="BA1851" t="s">
        <v>273</v>
      </c>
      <c r="BB1851" t="s">
        <v>380</v>
      </c>
      <c r="BC1851" t="s">
        <v>3927</v>
      </c>
      <c r="BD1851" t="s">
        <v>3927</v>
      </c>
      <c r="BE1851" t="s">
        <v>3927</v>
      </c>
      <c r="BF1851">
        <v>23</v>
      </c>
    </row>
    <row r="1852" spans="1:58" x14ac:dyDescent="0.3">
      <c r="A1852">
        <v>2026</v>
      </c>
      <c r="B1852">
        <v>202605</v>
      </c>
      <c r="C1852">
        <v>5</v>
      </c>
      <c r="D1852" s="14">
        <v>20001620695639</v>
      </c>
      <c r="E1852" t="s">
        <v>2810</v>
      </c>
      <c r="F1852" s="2">
        <v>46142.56521990741</v>
      </c>
      <c r="G1852" s="2">
        <v>46146</v>
      </c>
      <c r="I1852" t="s">
        <v>224</v>
      </c>
      <c r="J1852" t="s">
        <v>230</v>
      </c>
      <c r="L1852" t="s">
        <v>9924</v>
      </c>
      <c r="M1852" t="s">
        <v>2089</v>
      </c>
      <c r="N1852" t="s">
        <v>353</v>
      </c>
      <c r="O1852" t="s">
        <v>283</v>
      </c>
      <c r="Q1852" t="s">
        <v>9925</v>
      </c>
      <c r="R1852" t="s">
        <v>2809</v>
      </c>
      <c r="S1852" t="s">
        <v>4929</v>
      </c>
      <c r="T1852" t="s">
        <v>4930</v>
      </c>
      <c r="U1852" t="s">
        <v>3034</v>
      </c>
      <c r="V1852" t="s">
        <v>3994</v>
      </c>
      <c r="W1852" t="s">
        <v>245</v>
      </c>
      <c r="X1852" t="s">
        <v>387</v>
      </c>
      <c r="Z1852">
        <v>1</v>
      </c>
      <c r="AA1852" t="s">
        <v>3921</v>
      </c>
      <c r="AB1852" t="s">
        <v>9926</v>
      </c>
      <c r="AC1852">
        <v>46147.629444444443</v>
      </c>
      <c r="AD1852">
        <v>46147</v>
      </c>
      <c r="AE1852" t="s">
        <v>3938</v>
      </c>
      <c r="AG1852" t="s">
        <v>4828</v>
      </c>
      <c r="AH1852">
        <v>6108779863</v>
      </c>
      <c r="AI1852" t="s">
        <v>9927</v>
      </c>
      <c r="AM1852" t="s">
        <v>3925</v>
      </c>
      <c r="AN1852" t="s">
        <v>3926</v>
      </c>
      <c r="AO1852" t="s">
        <v>268</v>
      </c>
      <c r="AP1852" t="s">
        <v>386</v>
      </c>
      <c r="AQ1852" t="s">
        <v>3940</v>
      </c>
      <c r="AU1852" t="s">
        <v>8103</v>
      </c>
      <c r="AV1852" t="s">
        <v>4000</v>
      </c>
      <c r="AW1852" t="s">
        <v>389</v>
      </c>
      <c r="AX1852" t="s">
        <v>388</v>
      </c>
      <c r="AY1852" t="s">
        <v>253</v>
      </c>
      <c r="AZ1852" t="s">
        <v>230</v>
      </c>
      <c r="BA1852" t="s">
        <v>395</v>
      </c>
      <c r="BB1852" t="s">
        <v>380</v>
      </c>
      <c r="BC1852" t="s">
        <v>3927</v>
      </c>
      <c r="BD1852" t="s">
        <v>3927</v>
      </c>
      <c r="BE1852" t="s">
        <v>3927</v>
      </c>
      <c r="BF1852">
        <v>9</v>
      </c>
    </row>
    <row r="1853" spans="1:58" x14ac:dyDescent="0.3">
      <c r="A1853">
        <v>2026</v>
      </c>
      <c r="B1853">
        <v>202605</v>
      </c>
      <c r="C1853">
        <v>5</v>
      </c>
      <c r="D1853" s="14">
        <v>20001620694966</v>
      </c>
      <c r="E1853" t="s">
        <v>2810</v>
      </c>
      <c r="F1853" s="2">
        <v>46142.531284722223</v>
      </c>
      <c r="G1853" s="2">
        <v>46143</v>
      </c>
      <c r="I1853" t="s">
        <v>224</v>
      </c>
      <c r="J1853" t="s">
        <v>230</v>
      </c>
      <c r="L1853" t="s">
        <v>6382</v>
      </c>
      <c r="M1853" t="s">
        <v>309</v>
      </c>
      <c r="N1853" t="s">
        <v>297</v>
      </c>
      <c r="O1853" t="s">
        <v>283</v>
      </c>
      <c r="Q1853" t="s">
        <v>9928</v>
      </c>
      <c r="R1853" t="s">
        <v>2809</v>
      </c>
      <c r="S1853" t="s">
        <v>6082</v>
      </c>
      <c r="T1853" t="s">
        <v>6083</v>
      </c>
      <c r="U1853" t="s">
        <v>4008</v>
      </c>
      <c r="V1853" t="s">
        <v>980</v>
      </c>
      <c r="W1853" t="s">
        <v>245</v>
      </c>
      <c r="X1853" t="s">
        <v>387</v>
      </c>
      <c r="Z1853">
        <v>4</v>
      </c>
      <c r="AA1853" t="s">
        <v>3921</v>
      </c>
      <c r="AB1853" t="s">
        <v>9929</v>
      </c>
      <c r="AC1853">
        <v>46148.620497685188</v>
      </c>
      <c r="AD1853">
        <v>46147</v>
      </c>
      <c r="AE1853" t="s">
        <v>3938</v>
      </c>
      <c r="AG1853" t="s">
        <v>4870</v>
      </c>
      <c r="AH1853">
        <v>6108776846</v>
      </c>
      <c r="AI1853" t="s">
        <v>9930</v>
      </c>
      <c r="AM1853" t="s">
        <v>3925</v>
      </c>
      <c r="AN1853" t="s">
        <v>3926</v>
      </c>
      <c r="AO1853" t="s">
        <v>268</v>
      </c>
      <c r="AP1853" t="s">
        <v>330</v>
      </c>
      <c r="AQ1853" t="s">
        <v>3940</v>
      </c>
      <c r="AU1853" t="s">
        <v>4422</v>
      </c>
      <c r="AV1853" t="s">
        <v>4000</v>
      </c>
      <c r="AW1853" t="s">
        <v>447</v>
      </c>
      <c r="AX1853" t="s">
        <v>446</v>
      </c>
      <c r="AY1853" t="s">
        <v>253</v>
      </c>
      <c r="AZ1853" t="s">
        <v>230</v>
      </c>
      <c r="BA1853" t="s">
        <v>273</v>
      </c>
      <c r="BB1853" t="s">
        <v>380</v>
      </c>
      <c r="BC1853" t="s">
        <v>3927</v>
      </c>
      <c r="BD1853" t="s">
        <v>3927</v>
      </c>
      <c r="BE1853" t="s">
        <v>3927</v>
      </c>
      <c r="BF1853">
        <v>9</v>
      </c>
    </row>
    <row r="1854" spans="1:58" x14ac:dyDescent="0.3">
      <c r="A1854">
        <v>2026</v>
      </c>
      <c r="B1854">
        <v>202605</v>
      </c>
      <c r="C1854">
        <v>5</v>
      </c>
      <c r="D1854" s="14">
        <v>20001620693301</v>
      </c>
      <c r="E1854" t="s">
        <v>2810</v>
      </c>
      <c r="F1854" s="2">
        <v>46142.54892361111</v>
      </c>
      <c r="G1854" s="2">
        <v>46144</v>
      </c>
      <c r="I1854" t="s">
        <v>224</v>
      </c>
      <c r="J1854" t="s">
        <v>230</v>
      </c>
      <c r="L1854" t="s">
        <v>9931</v>
      </c>
      <c r="M1854" t="s">
        <v>4232</v>
      </c>
      <c r="N1854" t="s">
        <v>353</v>
      </c>
      <c r="O1854" t="s">
        <v>283</v>
      </c>
      <c r="Q1854" t="s">
        <v>9932</v>
      </c>
      <c r="R1854" t="s">
        <v>2809</v>
      </c>
      <c r="S1854" t="s">
        <v>5326</v>
      </c>
      <c r="T1854" t="s">
        <v>5327</v>
      </c>
      <c r="U1854" t="s">
        <v>3034</v>
      </c>
      <c r="V1854" t="s">
        <v>647</v>
      </c>
      <c r="W1854" t="s">
        <v>245</v>
      </c>
      <c r="X1854" t="s">
        <v>387</v>
      </c>
      <c r="Z1854">
        <v>4</v>
      </c>
      <c r="AA1854" t="s">
        <v>3921</v>
      </c>
      <c r="AB1854" t="s">
        <v>9933</v>
      </c>
      <c r="AC1854">
        <v>46148.681620370371</v>
      </c>
      <c r="AD1854">
        <v>46148</v>
      </c>
      <c r="AE1854" t="s">
        <v>3938</v>
      </c>
      <c r="AG1854" t="s">
        <v>5111</v>
      </c>
      <c r="AH1854">
        <v>6108770020</v>
      </c>
      <c r="AI1854" t="s">
        <v>9934</v>
      </c>
      <c r="AM1854" t="s">
        <v>3925</v>
      </c>
      <c r="AN1854" t="s">
        <v>3926</v>
      </c>
      <c r="AO1854" t="s">
        <v>268</v>
      </c>
      <c r="AP1854" t="s">
        <v>386</v>
      </c>
      <c r="AQ1854" t="s">
        <v>3940</v>
      </c>
      <c r="AU1854" t="s">
        <v>4282</v>
      </c>
      <c r="AV1854" t="s">
        <v>4000</v>
      </c>
      <c r="AW1854" t="s">
        <v>389</v>
      </c>
      <c r="AX1854" t="s">
        <v>388</v>
      </c>
      <c r="AY1854" t="s">
        <v>253</v>
      </c>
      <c r="AZ1854" t="s">
        <v>230</v>
      </c>
      <c r="BA1854" t="s">
        <v>395</v>
      </c>
      <c r="BB1854" t="s">
        <v>380</v>
      </c>
      <c r="BC1854" t="s">
        <v>3927</v>
      </c>
      <c r="BD1854" t="s">
        <v>3927</v>
      </c>
      <c r="BE1854" t="s">
        <v>3927</v>
      </c>
      <c r="BF1854">
        <v>9</v>
      </c>
    </row>
    <row r="1855" spans="1:58" x14ac:dyDescent="0.3">
      <c r="A1855">
        <v>2026</v>
      </c>
      <c r="B1855">
        <v>202605</v>
      </c>
      <c r="C1855">
        <v>5</v>
      </c>
      <c r="D1855" s="14">
        <v>20001620692936</v>
      </c>
      <c r="E1855" t="s">
        <v>2810</v>
      </c>
      <c r="F1855" s="2">
        <v>46142.52884259259</v>
      </c>
      <c r="G1855" s="2">
        <v>46146</v>
      </c>
      <c r="I1855" t="s">
        <v>224</v>
      </c>
      <c r="J1855" t="s">
        <v>230</v>
      </c>
      <c r="L1855" t="s">
        <v>7455</v>
      </c>
      <c r="M1855" t="s">
        <v>334</v>
      </c>
      <c r="N1855" t="s">
        <v>322</v>
      </c>
      <c r="O1855" t="s">
        <v>331</v>
      </c>
      <c r="Q1855" t="s">
        <v>9935</v>
      </c>
      <c r="R1855" t="s">
        <v>2809</v>
      </c>
      <c r="S1855" t="s">
        <v>1640</v>
      </c>
      <c r="T1855" t="s">
        <v>1641</v>
      </c>
      <c r="U1855" t="s">
        <v>258</v>
      </c>
      <c r="V1855" t="s">
        <v>247</v>
      </c>
      <c r="W1855" t="s">
        <v>245</v>
      </c>
      <c r="X1855" t="s">
        <v>225</v>
      </c>
      <c r="Z1855">
        <v>2</v>
      </c>
      <c r="AA1855" t="s">
        <v>3921</v>
      </c>
      <c r="AB1855" t="s">
        <v>9936</v>
      </c>
      <c r="AC1855">
        <v>46148.623171296298</v>
      </c>
      <c r="AD1855">
        <v>46148</v>
      </c>
      <c r="AE1855" t="s">
        <v>3938</v>
      </c>
      <c r="AG1855" t="s">
        <v>329</v>
      </c>
      <c r="AH1855">
        <v>6108785773</v>
      </c>
      <c r="AI1855" t="s">
        <v>9937</v>
      </c>
      <c r="AM1855" t="s">
        <v>3925</v>
      </c>
      <c r="AN1855" t="s">
        <v>3926</v>
      </c>
      <c r="AO1855" t="s">
        <v>268</v>
      </c>
      <c r="AP1855" t="s">
        <v>304</v>
      </c>
      <c r="AQ1855" t="s">
        <v>3940</v>
      </c>
      <c r="AU1855" t="s">
        <v>4422</v>
      </c>
      <c r="AV1855" t="s">
        <v>4000</v>
      </c>
      <c r="AW1855" t="s">
        <v>320</v>
      </c>
      <c r="AX1855" t="s">
        <v>319</v>
      </c>
      <c r="AY1855" t="s">
        <v>254</v>
      </c>
      <c r="AZ1855" t="s">
        <v>230</v>
      </c>
      <c r="BA1855" t="s">
        <v>395</v>
      </c>
      <c r="BB1855" t="s">
        <v>380</v>
      </c>
      <c r="BC1855" t="s">
        <v>3927</v>
      </c>
      <c r="BD1855" t="s">
        <v>3927</v>
      </c>
      <c r="BE1855" t="s">
        <v>3927</v>
      </c>
      <c r="BF1855">
        <v>9</v>
      </c>
    </row>
    <row r="1856" spans="1:58" x14ac:dyDescent="0.3">
      <c r="A1856">
        <v>2026</v>
      </c>
      <c r="B1856">
        <v>202605</v>
      </c>
      <c r="C1856">
        <v>5</v>
      </c>
      <c r="D1856" s="14">
        <v>20001620692287</v>
      </c>
      <c r="E1856" t="s">
        <v>2810</v>
      </c>
      <c r="F1856" s="2">
        <v>46142.547337962962</v>
      </c>
      <c r="G1856" s="2">
        <v>46144</v>
      </c>
      <c r="I1856" t="s">
        <v>224</v>
      </c>
      <c r="J1856" t="s">
        <v>230</v>
      </c>
      <c r="L1856" t="s">
        <v>9938</v>
      </c>
      <c r="M1856" t="s">
        <v>309</v>
      </c>
      <c r="N1856" t="s">
        <v>297</v>
      </c>
      <c r="O1856" t="s">
        <v>283</v>
      </c>
      <c r="Q1856" t="s">
        <v>9939</v>
      </c>
      <c r="R1856" t="s">
        <v>2809</v>
      </c>
      <c r="S1856" t="s">
        <v>5145</v>
      </c>
      <c r="T1856" t="s">
        <v>5146</v>
      </c>
      <c r="U1856" t="s">
        <v>3034</v>
      </c>
      <c r="V1856" t="s">
        <v>647</v>
      </c>
      <c r="W1856" t="s">
        <v>245</v>
      </c>
      <c r="X1856" t="s">
        <v>225</v>
      </c>
      <c r="Z1856">
        <v>4</v>
      </c>
      <c r="AA1856" t="s">
        <v>3921</v>
      </c>
      <c r="AB1856" t="s">
        <v>3995</v>
      </c>
      <c r="AC1856">
        <v>46149.585034722222</v>
      </c>
      <c r="AD1856">
        <v>46148</v>
      </c>
      <c r="AE1856" t="s">
        <v>3938</v>
      </c>
      <c r="AG1856" t="s">
        <v>5111</v>
      </c>
      <c r="AH1856">
        <v>6108778850</v>
      </c>
      <c r="AI1856" t="s">
        <v>9940</v>
      </c>
      <c r="AM1856" t="s">
        <v>3925</v>
      </c>
      <c r="AN1856" t="s">
        <v>3926</v>
      </c>
      <c r="AO1856" t="s">
        <v>268</v>
      </c>
      <c r="AP1856" t="s">
        <v>386</v>
      </c>
      <c r="AQ1856" t="s">
        <v>3998</v>
      </c>
      <c r="AU1856" t="s">
        <v>4282</v>
      </c>
      <c r="AV1856" t="s">
        <v>4000</v>
      </c>
      <c r="AW1856" t="s">
        <v>227</v>
      </c>
      <c r="AX1856" t="s">
        <v>226</v>
      </c>
      <c r="AY1856" t="s">
        <v>254</v>
      </c>
      <c r="AZ1856" t="s">
        <v>230</v>
      </c>
      <c r="BA1856" t="s">
        <v>395</v>
      </c>
      <c r="BB1856" t="s">
        <v>380</v>
      </c>
      <c r="BC1856" t="s">
        <v>3927</v>
      </c>
      <c r="BD1856" t="s">
        <v>3927</v>
      </c>
      <c r="BE1856" t="s">
        <v>3927</v>
      </c>
      <c r="BF1856">
        <v>9</v>
      </c>
    </row>
    <row r="1857" spans="1:58" x14ac:dyDescent="0.3">
      <c r="A1857">
        <v>2026</v>
      </c>
      <c r="B1857">
        <v>202605</v>
      </c>
      <c r="C1857">
        <v>5</v>
      </c>
      <c r="D1857" s="14">
        <v>20001620692106</v>
      </c>
      <c r="E1857" t="s">
        <v>2810</v>
      </c>
      <c r="F1857" s="2">
        <v>46142.537222222221</v>
      </c>
      <c r="G1857" s="2">
        <v>46144</v>
      </c>
      <c r="I1857" t="s">
        <v>224</v>
      </c>
      <c r="J1857" t="s">
        <v>230</v>
      </c>
      <c r="L1857" t="s">
        <v>406</v>
      </c>
      <c r="M1857" t="s">
        <v>334</v>
      </c>
      <c r="N1857" t="s">
        <v>322</v>
      </c>
      <c r="O1857" t="s">
        <v>331</v>
      </c>
      <c r="Q1857" t="s">
        <v>9941</v>
      </c>
      <c r="R1857" t="s">
        <v>2809</v>
      </c>
      <c r="S1857" t="s">
        <v>407</v>
      </c>
      <c r="T1857" t="s">
        <v>408</v>
      </c>
      <c r="U1857" t="s">
        <v>258</v>
      </c>
      <c r="V1857" t="s">
        <v>247</v>
      </c>
      <c r="W1857" t="s">
        <v>245</v>
      </c>
      <c r="X1857" t="s">
        <v>225</v>
      </c>
      <c r="Z1857">
        <v>4</v>
      </c>
      <c r="AA1857" t="s">
        <v>3921</v>
      </c>
      <c r="AB1857" t="s">
        <v>9942</v>
      </c>
      <c r="AC1857">
        <v>46148.623171296298</v>
      </c>
      <c r="AD1857">
        <v>46148</v>
      </c>
      <c r="AE1857" t="s">
        <v>3938</v>
      </c>
      <c r="AG1857" t="s">
        <v>410</v>
      </c>
      <c r="AH1857">
        <v>6108771958</v>
      </c>
      <c r="AI1857" t="s">
        <v>9943</v>
      </c>
      <c r="AM1857" t="s">
        <v>3925</v>
      </c>
      <c r="AN1857" t="s">
        <v>3926</v>
      </c>
      <c r="AO1857" t="s">
        <v>268</v>
      </c>
      <c r="AP1857" t="s">
        <v>386</v>
      </c>
      <c r="AQ1857" t="s">
        <v>3940</v>
      </c>
      <c r="AU1857" t="s">
        <v>4422</v>
      </c>
      <c r="AV1857" t="s">
        <v>4000</v>
      </c>
      <c r="AW1857" t="s">
        <v>320</v>
      </c>
      <c r="AX1857" t="s">
        <v>319</v>
      </c>
      <c r="AY1857" t="s">
        <v>254</v>
      </c>
      <c r="AZ1857" t="s">
        <v>230</v>
      </c>
      <c r="BA1857" t="s">
        <v>395</v>
      </c>
      <c r="BB1857" t="s">
        <v>380</v>
      </c>
      <c r="BC1857" t="s">
        <v>3927</v>
      </c>
      <c r="BD1857" t="s">
        <v>3927</v>
      </c>
      <c r="BE1857" t="s">
        <v>3927</v>
      </c>
      <c r="BF1857">
        <v>9</v>
      </c>
    </row>
    <row r="1858" spans="1:58" x14ac:dyDescent="0.3">
      <c r="A1858">
        <v>2026</v>
      </c>
      <c r="B1858">
        <v>202605</v>
      </c>
      <c r="C1858">
        <v>5</v>
      </c>
      <c r="D1858" s="14">
        <v>20001620691644</v>
      </c>
      <c r="E1858" t="s">
        <v>2810</v>
      </c>
      <c r="F1858" s="2">
        <v>46142.564236111109</v>
      </c>
      <c r="G1858" s="2">
        <v>46146</v>
      </c>
      <c r="I1858" t="s">
        <v>224</v>
      </c>
      <c r="J1858" t="s">
        <v>230</v>
      </c>
      <c r="L1858" t="s">
        <v>3090</v>
      </c>
      <c r="M1858" t="s">
        <v>2104</v>
      </c>
      <c r="N1858" t="s">
        <v>2097</v>
      </c>
      <c r="O1858" t="s">
        <v>331</v>
      </c>
      <c r="Q1858" t="s">
        <v>9944</v>
      </c>
      <c r="R1858" t="s">
        <v>2809</v>
      </c>
      <c r="S1858" t="s">
        <v>1161</v>
      </c>
      <c r="T1858" t="s">
        <v>1162</v>
      </c>
      <c r="U1858" t="s">
        <v>258</v>
      </c>
      <c r="V1858" t="s">
        <v>247</v>
      </c>
      <c r="W1858" t="s">
        <v>245</v>
      </c>
      <c r="X1858" t="s">
        <v>387</v>
      </c>
      <c r="Z1858">
        <v>2</v>
      </c>
      <c r="AA1858" t="s">
        <v>3921</v>
      </c>
      <c r="AB1858" t="s">
        <v>9945</v>
      </c>
      <c r="AC1858">
        <v>46148.623171296298</v>
      </c>
      <c r="AD1858">
        <v>46148</v>
      </c>
      <c r="AE1858" t="s">
        <v>3938</v>
      </c>
      <c r="AG1858" t="s">
        <v>410</v>
      </c>
      <c r="AH1858">
        <v>6108783861</v>
      </c>
      <c r="AI1858" t="s">
        <v>9946</v>
      </c>
      <c r="AM1858" t="s">
        <v>3925</v>
      </c>
      <c r="AN1858" t="s">
        <v>3926</v>
      </c>
      <c r="AO1858" t="s">
        <v>268</v>
      </c>
      <c r="AP1858" t="s">
        <v>330</v>
      </c>
      <c r="AQ1858" t="s">
        <v>3940</v>
      </c>
      <c r="AU1858" t="s">
        <v>4422</v>
      </c>
      <c r="AV1858" t="s">
        <v>4000</v>
      </c>
      <c r="AW1858" t="s">
        <v>447</v>
      </c>
      <c r="AX1858" t="s">
        <v>446</v>
      </c>
      <c r="AY1858" t="s">
        <v>253</v>
      </c>
      <c r="AZ1858" t="s">
        <v>230</v>
      </c>
      <c r="BA1858" t="s">
        <v>395</v>
      </c>
      <c r="BB1858" t="s">
        <v>380</v>
      </c>
      <c r="BC1858" t="s">
        <v>3927</v>
      </c>
      <c r="BD1858" t="s">
        <v>3927</v>
      </c>
      <c r="BE1858" t="s">
        <v>3927</v>
      </c>
      <c r="BF1858">
        <v>9</v>
      </c>
    </row>
    <row r="1859" spans="1:58" x14ac:dyDescent="0.3">
      <c r="A1859">
        <v>2026</v>
      </c>
      <c r="B1859">
        <v>202605</v>
      </c>
      <c r="C1859">
        <v>5</v>
      </c>
      <c r="D1859" s="14">
        <v>20001620690035</v>
      </c>
      <c r="E1859" t="s">
        <v>2810</v>
      </c>
      <c r="F1859" s="2">
        <v>46142.53297453704</v>
      </c>
      <c r="G1859" s="2">
        <v>46145</v>
      </c>
      <c r="I1859" t="s">
        <v>224</v>
      </c>
      <c r="J1859" t="s">
        <v>230</v>
      </c>
      <c r="L1859" t="s">
        <v>2877</v>
      </c>
      <c r="M1859" t="s">
        <v>334</v>
      </c>
      <c r="N1859" t="s">
        <v>322</v>
      </c>
      <c r="O1859" t="s">
        <v>331</v>
      </c>
      <c r="Q1859" t="s">
        <v>9947</v>
      </c>
      <c r="R1859" t="s">
        <v>2809</v>
      </c>
      <c r="S1859" t="s">
        <v>340</v>
      </c>
      <c r="T1859" t="s">
        <v>341</v>
      </c>
      <c r="U1859" t="s">
        <v>258</v>
      </c>
      <c r="V1859" t="s">
        <v>247</v>
      </c>
      <c r="W1859" t="s">
        <v>245</v>
      </c>
      <c r="X1859" t="s">
        <v>225</v>
      </c>
      <c r="Z1859">
        <v>4</v>
      </c>
      <c r="AA1859" t="s">
        <v>3921</v>
      </c>
      <c r="AB1859" t="s">
        <v>9948</v>
      </c>
      <c r="AC1859">
        <v>46149.709270833337</v>
      </c>
      <c r="AD1859">
        <v>46149</v>
      </c>
      <c r="AE1859" t="s">
        <v>3938</v>
      </c>
      <c r="AG1859" t="s">
        <v>342</v>
      </c>
      <c r="AH1859">
        <v>6108770984</v>
      </c>
      <c r="AI1859" t="s">
        <v>9949</v>
      </c>
      <c r="AM1859" t="s">
        <v>3925</v>
      </c>
      <c r="AN1859" t="s">
        <v>3926</v>
      </c>
      <c r="AO1859" t="s">
        <v>268</v>
      </c>
      <c r="AP1859" t="s">
        <v>249</v>
      </c>
      <c r="AQ1859" t="s">
        <v>3940</v>
      </c>
      <c r="AU1859" t="s">
        <v>4282</v>
      </c>
      <c r="AV1859" t="s">
        <v>4000</v>
      </c>
      <c r="AW1859" t="s">
        <v>320</v>
      </c>
      <c r="AX1859" t="s">
        <v>319</v>
      </c>
      <c r="AY1859" t="s">
        <v>254</v>
      </c>
      <c r="AZ1859" t="s">
        <v>230</v>
      </c>
      <c r="BA1859" t="s">
        <v>273</v>
      </c>
      <c r="BB1859" t="s">
        <v>380</v>
      </c>
      <c r="BC1859" t="s">
        <v>3927</v>
      </c>
      <c r="BD1859" t="s">
        <v>3927</v>
      </c>
      <c r="BE1859" t="s">
        <v>3927</v>
      </c>
      <c r="BF1859">
        <v>9</v>
      </c>
    </row>
    <row r="1860" spans="1:58" x14ac:dyDescent="0.3">
      <c r="A1860">
        <v>2026</v>
      </c>
      <c r="B1860">
        <v>202605</v>
      </c>
      <c r="C1860">
        <v>5</v>
      </c>
      <c r="D1860" s="14">
        <v>20001620687769</v>
      </c>
      <c r="E1860" t="s">
        <v>2810</v>
      </c>
      <c r="F1860" s="2">
        <v>46142.569363425922</v>
      </c>
      <c r="G1860" s="2">
        <v>46143</v>
      </c>
      <c r="I1860" t="s">
        <v>224</v>
      </c>
      <c r="J1860" t="s">
        <v>230</v>
      </c>
      <c r="L1860" t="s">
        <v>2880</v>
      </c>
      <c r="M1860" t="s">
        <v>334</v>
      </c>
      <c r="N1860" t="s">
        <v>322</v>
      </c>
      <c r="O1860" t="s">
        <v>331</v>
      </c>
      <c r="Q1860" t="s">
        <v>9950</v>
      </c>
      <c r="R1860" t="s">
        <v>2809</v>
      </c>
      <c r="S1860" t="s">
        <v>5003</v>
      </c>
      <c r="T1860" t="s">
        <v>5004</v>
      </c>
      <c r="U1860" t="s">
        <v>3034</v>
      </c>
      <c r="V1860" t="s">
        <v>647</v>
      </c>
      <c r="W1860" t="s">
        <v>245</v>
      </c>
      <c r="X1860" t="s">
        <v>387</v>
      </c>
      <c r="Z1860">
        <v>4</v>
      </c>
      <c r="AA1860" t="s">
        <v>3921</v>
      </c>
      <c r="AB1860" t="s">
        <v>6011</v>
      </c>
      <c r="AC1860">
        <v>46148.681620370371</v>
      </c>
      <c r="AD1860">
        <v>46147</v>
      </c>
      <c r="AE1860" t="s">
        <v>3938</v>
      </c>
      <c r="AG1860" t="s">
        <v>5006</v>
      </c>
      <c r="AH1860">
        <v>6108773028</v>
      </c>
      <c r="AI1860" t="s">
        <v>9951</v>
      </c>
      <c r="AM1860" t="s">
        <v>3925</v>
      </c>
      <c r="AN1860" t="s">
        <v>3926</v>
      </c>
      <c r="AO1860" t="s">
        <v>268</v>
      </c>
      <c r="AP1860" t="s">
        <v>386</v>
      </c>
      <c r="AQ1860" t="s">
        <v>3940</v>
      </c>
      <c r="AU1860" t="s">
        <v>4282</v>
      </c>
      <c r="AV1860" t="s">
        <v>4000</v>
      </c>
      <c r="AW1860" t="s">
        <v>389</v>
      </c>
      <c r="AX1860" t="s">
        <v>388</v>
      </c>
      <c r="AY1860" t="s">
        <v>253</v>
      </c>
      <c r="AZ1860" t="s">
        <v>230</v>
      </c>
      <c r="BA1860" t="s">
        <v>395</v>
      </c>
      <c r="BB1860" t="s">
        <v>380</v>
      </c>
      <c r="BC1860" t="s">
        <v>3927</v>
      </c>
      <c r="BD1860" t="s">
        <v>3927</v>
      </c>
      <c r="BE1860" t="s">
        <v>3927</v>
      </c>
      <c r="BF1860">
        <v>9</v>
      </c>
    </row>
    <row r="1861" spans="1:58" x14ac:dyDescent="0.3">
      <c r="A1861">
        <v>2026</v>
      </c>
      <c r="B1861">
        <v>202605</v>
      </c>
      <c r="C1861">
        <v>5</v>
      </c>
      <c r="D1861" s="14">
        <v>20001620686292</v>
      </c>
      <c r="E1861" t="s">
        <v>2810</v>
      </c>
      <c r="F1861" s="2">
        <v>46142.546412037038</v>
      </c>
      <c r="G1861" s="2">
        <v>46145</v>
      </c>
      <c r="I1861" t="s">
        <v>224</v>
      </c>
      <c r="J1861" t="s">
        <v>230</v>
      </c>
      <c r="L1861" t="s">
        <v>9952</v>
      </c>
      <c r="M1861" t="s">
        <v>1045</v>
      </c>
      <c r="N1861" t="s">
        <v>1040</v>
      </c>
      <c r="O1861" t="s">
        <v>257</v>
      </c>
      <c r="Q1861" t="s">
        <v>9953</v>
      </c>
      <c r="R1861" t="s">
        <v>2809</v>
      </c>
      <c r="S1861" t="s">
        <v>5231</v>
      </c>
      <c r="T1861" t="s">
        <v>5232</v>
      </c>
      <c r="U1861" t="s">
        <v>3034</v>
      </c>
      <c r="V1861" t="s">
        <v>647</v>
      </c>
      <c r="W1861" t="s">
        <v>245</v>
      </c>
      <c r="X1861" t="s">
        <v>225</v>
      </c>
      <c r="Z1861">
        <v>4</v>
      </c>
      <c r="AA1861" t="s">
        <v>3921</v>
      </c>
      <c r="AB1861" t="s">
        <v>3995</v>
      </c>
      <c r="AC1861">
        <v>46149.585034722222</v>
      </c>
      <c r="AD1861">
        <v>46149</v>
      </c>
      <c r="AE1861" t="s">
        <v>3938</v>
      </c>
      <c r="AG1861" t="s">
        <v>5111</v>
      </c>
      <c r="AH1861">
        <v>6051111258</v>
      </c>
      <c r="AI1861" t="s">
        <v>9954</v>
      </c>
      <c r="AM1861" t="s">
        <v>3925</v>
      </c>
      <c r="AN1861" t="s">
        <v>3926</v>
      </c>
      <c r="AO1861" t="s">
        <v>268</v>
      </c>
      <c r="AP1861" t="s">
        <v>386</v>
      </c>
      <c r="AQ1861" t="s">
        <v>3998</v>
      </c>
      <c r="AU1861" t="s">
        <v>4282</v>
      </c>
      <c r="AV1861" t="s">
        <v>4000</v>
      </c>
      <c r="AW1861" t="s">
        <v>227</v>
      </c>
      <c r="AX1861" t="s">
        <v>226</v>
      </c>
      <c r="AY1861" t="s">
        <v>254</v>
      </c>
      <c r="AZ1861" t="s">
        <v>230</v>
      </c>
      <c r="BA1861" t="s">
        <v>273</v>
      </c>
      <c r="BB1861" t="s">
        <v>380</v>
      </c>
      <c r="BC1861" t="s">
        <v>3927</v>
      </c>
      <c r="BD1861" t="s">
        <v>3927</v>
      </c>
      <c r="BE1861" t="s">
        <v>3927</v>
      </c>
      <c r="BF1861">
        <v>26</v>
      </c>
    </row>
    <row r="1862" spans="1:58" x14ac:dyDescent="0.3">
      <c r="A1862">
        <v>2026</v>
      </c>
      <c r="B1862">
        <v>202605</v>
      </c>
      <c r="C1862">
        <v>5</v>
      </c>
      <c r="D1862" s="14">
        <v>20001620684713</v>
      </c>
      <c r="E1862" t="s">
        <v>2810</v>
      </c>
      <c r="F1862" s="2">
        <v>46142.565694444442</v>
      </c>
      <c r="G1862" s="2">
        <v>46145</v>
      </c>
      <c r="I1862" t="s">
        <v>224</v>
      </c>
      <c r="J1862" t="s">
        <v>230</v>
      </c>
      <c r="L1862" t="s">
        <v>2962</v>
      </c>
      <c r="M1862" t="s">
        <v>309</v>
      </c>
      <c r="N1862" t="s">
        <v>297</v>
      </c>
      <c r="O1862" t="s">
        <v>283</v>
      </c>
      <c r="Q1862" t="s">
        <v>9955</v>
      </c>
      <c r="R1862" t="s">
        <v>2809</v>
      </c>
      <c r="S1862" t="s">
        <v>7591</v>
      </c>
      <c r="T1862" t="s">
        <v>7592</v>
      </c>
      <c r="U1862" t="s">
        <v>4796</v>
      </c>
      <c r="V1862" t="s">
        <v>2024</v>
      </c>
      <c r="W1862" t="s">
        <v>245</v>
      </c>
      <c r="X1862" t="s">
        <v>225</v>
      </c>
      <c r="Z1862">
        <v>4</v>
      </c>
      <c r="AA1862" t="s">
        <v>3921</v>
      </c>
      <c r="AB1862" t="s">
        <v>9956</v>
      </c>
      <c r="AC1862">
        <v>46153.364837962959</v>
      </c>
      <c r="AD1862">
        <v>46149</v>
      </c>
      <c r="AE1862" t="s">
        <v>3938</v>
      </c>
      <c r="AG1862" t="s">
        <v>6332</v>
      </c>
      <c r="AH1862">
        <v>6108773025</v>
      </c>
      <c r="AI1862" t="s">
        <v>9957</v>
      </c>
      <c r="AM1862" t="s">
        <v>3925</v>
      </c>
      <c r="AN1862" t="s">
        <v>3926</v>
      </c>
      <c r="AO1862" t="s">
        <v>268</v>
      </c>
      <c r="AP1862" t="s">
        <v>386</v>
      </c>
      <c r="AQ1862" t="s">
        <v>3940</v>
      </c>
      <c r="AU1862" t="s">
        <v>4220</v>
      </c>
      <c r="AV1862" t="s">
        <v>4000</v>
      </c>
      <c r="AW1862" t="s">
        <v>5143</v>
      </c>
      <c r="AX1862" t="s">
        <v>3056</v>
      </c>
      <c r="AY1862" t="s">
        <v>254</v>
      </c>
      <c r="AZ1862" t="s">
        <v>230</v>
      </c>
      <c r="BA1862" t="s">
        <v>395</v>
      </c>
      <c r="BB1862" t="s">
        <v>380</v>
      </c>
      <c r="BC1862" t="s">
        <v>3927</v>
      </c>
      <c r="BD1862" t="s">
        <v>3927</v>
      </c>
      <c r="BE1862" t="s">
        <v>3927</v>
      </c>
      <c r="BF1862">
        <v>9</v>
      </c>
    </row>
    <row r="1863" spans="1:58" x14ac:dyDescent="0.3">
      <c r="A1863">
        <v>2026</v>
      </c>
      <c r="B1863">
        <v>202605</v>
      </c>
      <c r="C1863">
        <v>5</v>
      </c>
      <c r="D1863" s="14">
        <v>20001620683758</v>
      </c>
      <c r="E1863" t="s">
        <v>2810</v>
      </c>
      <c r="F1863" s="2">
        <v>46142.568391203706</v>
      </c>
      <c r="G1863" s="2">
        <v>46146</v>
      </c>
      <c r="I1863" t="s">
        <v>224</v>
      </c>
      <c r="J1863" t="s">
        <v>230</v>
      </c>
      <c r="L1863" t="s">
        <v>9958</v>
      </c>
      <c r="M1863" t="s">
        <v>1366</v>
      </c>
      <c r="N1863" t="s">
        <v>1359</v>
      </c>
      <c r="O1863" t="s">
        <v>554</v>
      </c>
      <c r="Q1863" t="s">
        <v>9959</v>
      </c>
      <c r="R1863" t="s">
        <v>2809</v>
      </c>
      <c r="S1863" t="s">
        <v>7052</v>
      </c>
      <c r="T1863" t="s">
        <v>7053</v>
      </c>
      <c r="U1863" t="s">
        <v>4008</v>
      </c>
      <c r="V1863" t="s">
        <v>980</v>
      </c>
      <c r="W1863" t="s">
        <v>245</v>
      </c>
      <c r="X1863" t="s">
        <v>387</v>
      </c>
      <c r="Z1863">
        <v>2</v>
      </c>
      <c r="AA1863" t="s">
        <v>3921</v>
      </c>
      <c r="AB1863" t="s">
        <v>9960</v>
      </c>
      <c r="AC1863">
        <v>46148.620497685188</v>
      </c>
      <c r="AD1863">
        <v>46148</v>
      </c>
      <c r="AE1863" t="s">
        <v>3938</v>
      </c>
      <c r="AG1863" t="s">
        <v>4870</v>
      </c>
      <c r="AH1863">
        <v>6108777934</v>
      </c>
      <c r="AI1863" t="s">
        <v>9961</v>
      </c>
      <c r="AM1863" t="s">
        <v>3925</v>
      </c>
      <c r="AN1863" t="s">
        <v>3926</v>
      </c>
      <c r="AO1863" t="s">
        <v>268</v>
      </c>
      <c r="AP1863" t="s">
        <v>386</v>
      </c>
      <c r="AQ1863" t="s">
        <v>3940</v>
      </c>
      <c r="AU1863" t="s">
        <v>4422</v>
      </c>
      <c r="AV1863" t="s">
        <v>4000</v>
      </c>
      <c r="AW1863" t="s">
        <v>622</v>
      </c>
      <c r="AX1863" t="s">
        <v>621</v>
      </c>
      <c r="AY1863" t="s">
        <v>253</v>
      </c>
      <c r="AZ1863" t="s">
        <v>230</v>
      </c>
      <c r="BA1863" t="s">
        <v>395</v>
      </c>
      <c r="BB1863" t="s">
        <v>380</v>
      </c>
      <c r="BC1863" t="s">
        <v>3927</v>
      </c>
      <c r="BD1863" t="s">
        <v>3927</v>
      </c>
      <c r="BE1863" t="s">
        <v>3927</v>
      </c>
      <c r="BF1863">
        <v>9</v>
      </c>
    </row>
    <row r="1864" spans="1:58" x14ac:dyDescent="0.3">
      <c r="A1864">
        <v>2026</v>
      </c>
      <c r="B1864">
        <v>202605</v>
      </c>
      <c r="C1864">
        <v>5</v>
      </c>
      <c r="D1864" s="14">
        <v>20001620683554</v>
      </c>
      <c r="E1864" t="s">
        <v>2810</v>
      </c>
      <c r="F1864" s="2">
        <v>46142.558819444443</v>
      </c>
      <c r="G1864" s="2">
        <v>46148</v>
      </c>
      <c r="I1864" t="s">
        <v>224</v>
      </c>
      <c r="J1864" t="s">
        <v>230</v>
      </c>
      <c r="L1864" t="s">
        <v>2928</v>
      </c>
      <c r="M1864" t="s">
        <v>334</v>
      </c>
      <c r="N1864" t="s">
        <v>322</v>
      </c>
      <c r="O1864" t="s">
        <v>331</v>
      </c>
      <c r="Q1864" t="s">
        <v>9962</v>
      </c>
      <c r="R1864" t="s">
        <v>2809</v>
      </c>
      <c r="S1864" t="s">
        <v>7442</v>
      </c>
      <c r="T1864" t="s">
        <v>7443</v>
      </c>
      <c r="U1864" t="s">
        <v>4008</v>
      </c>
      <c r="V1864" t="s">
        <v>980</v>
      </c>
      <c r="W1864" t="s">
        <v>245</v>
      </c>
      <c r="X1864" t="s">
        <v>225</v>
      </c>
      <c r="Z1864">
        <v>4</v>
      </c>
      <c r="AA1864" t="s">
        <v>3921</v>
      </c>
      <c r="AB1864" t="s">
        <v>9963</v>
      </c>
      <c r="AC1864">
        <v>46153.358344907407</v>
      </c>
      <c r="AD1864">
        <v>46152</v>
      </c>
      <c r="AE1864" t="s">
        <v>3938</v>
      </c>
      <c r="AG1864" t="s">
        <v>4870</v>
      </c>
      <c r="AH1864">
        <v>6108780878</v>
      </c>
      <c r="AI1864" t="s">
        <v>9964</v>
      </c>
      <c r="AM1864" t="s">
        <v>3925</v>
      </c>
      <c r="AN1864" t="s">
        <v>3926</v>
      </c>
      <c r="AO1864" t="s">
        <v>268</v>
      </c>
      <c r="AP1864" t="s">
        <v>330</v>
      </c>
      <c r="AQ1864" t="s">
        <v>3940</v>
      </c>
      <c r="AU1864" t="s">
        <v>4220</v>
      </c>
      <c r="AV1864" t="s">
        <v>4000</v>
      </c>
      <c r="AW1864" t="s">
        <v>320</v>
      </c>
      <c r="AX1864" t="s">
        <v>319</v>
      </c>
      <c r="AY1864" t="s">
        <v>254</v>
      </c>
      <c r="AZ1864" t="s">
        <v>230</v>
      </c>
      <c r="BA1864" t="s">
        <v>395</v>
      </c>
      <c r="BB1864" t="s">
        <v>380</v>
      </c>
      <c r="BC1864" t="s">
        <v>3927</v>
      </c>
      <c r="BD1864" t="s">
        <v>3927</v>
      </c>
      <c r="BE1864" t="s">
        <v>3927</v>
      </c>
      <c r="BF1864">
        <v>9</v>
      </c>
    </row>
    <row r="1865" spans="1:58" x14ac:dyDescent="0.3">
      <c r="A1865">
        <v>2026</v>
      </c>
      <c r="B1865">
        <v>202605</v>
      </c>
      <c r="C1865">
        <v>5</v>
      </c>
      <c r="D1865" s="14">
        <v>20001620682487</v>
      </c>
      <c r="E1865" t="s">
        <v>2810</v>
      </c>
      <c r="F1865" s="2">
        <v>46142.55537037037</v>
      </c>
      <c r="G1865" s="2">
        <v>46143</v>
      </c>
      <c r="I1865" t="s">
        <v>224</v>
      </c>
      <c r="J1865" t="s">
        <v>230</v>
      </c>
      <c r="L1865" t="s">
        <v>3545</v>
      </c>
      <c r="M1865" t="s">
        <v>309</v>
      </c>
      <c r="N1865" t="s">
        <v>297</v>
      </c>
      <c r="O1865" t="s">
        <v>283</v>
      </c>
      <c r="Q1865" t="s">
        <v>9965</v>
      </c>
      <c r="R1865" t="s">
        <v>2809</v>
      </c>
      <c r="S1865" t="s">
        <v>7713</v>
      </c>
      <c r="T1865" t="s">
        <v>7714</v>
      </c>
      <c r="U1865" t="s">
        <v>4796</v>
      </c>
      <c r="V1865" t="s">
        <v>2024</v>
      </c>
      <c r="W1865" t="s">
        <v>245</v>
      </c>
      <c r="X1865" t="s">
        <v>225</v>
      </c>
      <c r="Z1865">
        <v>4</v>
      </c>
      <c r="AA1865" t="s">
        <v>3921</v>
      </c>
      <c r="AB1865" t="s">
        <v>9966</v>
      </c>
      <c r="AC1865">
        <v>46149.689583333333</v>
      </c>
      <c r="AD1865">
        <v>46147</v>
      </c>
      <c r="AE1865" t="s">
        <v>3938</v>
      </c>
      <c r="AG1865" t="s">
        <v>6701</v>
      </c>
      <c r="AH1865">
        <v>6084747535</v>
      </c>
      <c r="AI1865" t="s">
        <v>9967</v>
      </c>
      <c r="AM1865" t="s">
        <v>3925</v>
      </c>
      <c r="AN1865" t="s">
        <v>3926</v>
      </c>
      <c r="AO1865" t="s">
        <v>268</v>
      </c>
      <c r="AP1865" t="s">
        <v>304</v>
      </c>
      <c r="AQ1865" t="s">
        <v>3940</v>
      </c>
      <c r="AU1865" t="s">
        <v>4282</v>
      </c>
      <c r="AV1865" t="s">
        <v>4000</v>
      </c>
      <c r="AW1865" t="s">
        <v>227</v>
      </c>
      <c r="AX1865" t="s">
        <v>226</v>
      </c>
      <c r="AY1865" t="s">
        <v>254</v>
      </c>
      <c r="AZ1865" t="s">
        <v>230</v>
      </c>
      <c r="BA1865" t="s">
        <v>273</v>
      </c>
      <c r="BB1865" t="s">
        <v>380</v>
      </c>
      <c r="BC1865" t="s">
        <v>3927</v>
      </c>
      <c r="BD1865" t="s">
        <v>3927</v>
      </c>
      <c r="BE1865" t="s">
        <v>3927</v>
      </c>
      <c r="BF1865">
        <v>16</v>
      </c>
    </row>
    <row r="1866" spans="1:58" x14ac:dyDescent="0.3">
      <c r="A1866">
        <v>2026</v>
      </c>
      <c r="B1866">
        <v>202605</v>
      </c>
      <c r="C1866">
        <v>5</v>
      </c>
      <c r="D1866" s="14">
        <v>20001620682282</v>
      </c>
      <c r="E1866" t="s">
        <v>2810</v>
      </c>
      <c r="F1866" s="2">
        <v>46142.545219907406</v>
      </c>
      <c r="G1866" s="2">
        <v>46147</v>
      </c>
      <c r="I1866" t="s">
        <v>224</v>
      </c>
      <c r="J1866" t="s">
        <v>230</v>
      </c>
      <c r="L1866" t="s">
        <v>3727</v>
      </c>
      <c r="M1866" t="s">
        <v>902</v>
      </c>
      <c r="N1866" t="s">
        <v>752</v>
      </c>
      <c r="O1866" t="s">
        <v>623</v>
      </c>
      <c r="Q1866" t="s">
        <v>9968</v>
      </c>
      <c r="R1866" t="s">
        <v>2809</v>
      </c>
      <c r="S1866" t="s">
        <v>6329</v>
      </c>
      <c r="T1866" t="s">
        <v>6330</v>
      </c>
      <c r="U1866" t="s">
        <v>4796</v>
      </c>
      <c r="V1866" t="s">
        <v>2024</v>
      </c>
      <c r="W1866" t="s">
        <v>245</v>
      </c>
      <c r="X1866" t="s">
        <v>387</v>
      </c>
      <c r="Z1866">
        <v>4</v>
      </c>
      <c r="AA1866" t="s">
        <v>3921</v>
      </c>
      <c r="AB1866" t="s">
        <v>9969</v>
      </c>
      <c r="AC1866">
        <v>46153.691134259258</v>
      </c>
      <c r="AD1866">
        <v>46151</v>
      </c>
      <c r="AE1866" t="s">
        <v>3938</v>
      </c>
      <c r="AG1866" t="s">
        <v>6332</v>
      </c>
      <c r="AH1866">
        <v>6108779840</v>
      </c>
      <c r="AI1866" t="s">
        <v>9970</v>
      </c>
      <c r="AM1866" t="s">
        <v>3925</v>
      </c>
      <c r="AN1866" t="s">
        <v>3926</v>
      </c>
      <c r="AO1866" t="s">
        <v>268</v>
      </c>
      <c r="AP1866" t="s">
        <v>386</v>
      </c>
      <c r="AQ1866" t="s">
        <v>3940</v>
      </c>
      <c r="AU1866" t="s">
        <v>4220</v>
      </c>
      <c r="AV1866" t="s">
        <v>4000</v>
      </c>
      <c r="AW1866" t="s">
        <v>389</v>
      </c>
      <c r="AX1866" t="s">
        <v>388</v>
      </c>
      <c r="AY1866" t="s">
        <v>253</v>
      </c>
      <c r="AZ1866" t="s">
        <v>230</v>
      </c>
      <c r="BA1866" t="s">
        <v>395</v>
      </c>
      <c r="BB1866" t="s">
        <v>380</v>
      </c>
      <c r="BC1866" t="s">
        <v>3927</v>
      </c>
      <c r="BD1866" t="s">
        <v>3927</v>
      </c>
      <c r="BE1866" t="s">
        <v>3927</v>
      </c>
      <c r="BF1866">
        <v>9</v>
      </c>
    </row>
    <row r="1867" spans="1:58" x14ac:dyDescent="0.3">
      <c r="A1867">
        <v>2026</v>
      </c>
      <c r="B1867">
        <v>202605</v>
      </c>
      <c r="C1867">
        <v>5</v>
      </c>
      <c r="D1867" s="14">
        <v>20001620682254</v>
      </c>
      <c r="E1867" t="s">
        <v>2810</v>
      </c>
      <c r="F1867" s="2">
        <v>46142.543657407405</v>
      </c>
      <c r="G1867" s="2">
        <v>46143</v>
      </c>
      <c r="I1867" t="s">
        <v>224</v>
      </c>
      <c r="J1867" t="s">
        <v>230</v>
      </c>
      <c r="L1867" t="s">
        <v>9971</v>
      </c>
      <c r="M1867" t="s">
        <v>9972</v>
      </c>
      <c r="N1867" t="s">
        <v>322</v>
      </c>
      <c r="O1867" t="s">
        <v>331</v>
      </c>
      <c r="Q1867" t="s">
        <v>9973</v>
      </c>
      <c r="R1867" t="s">
        <v>2809</v>
      </c>
      <c r="S1867" t="s">
        <v>5022</v>
      </c>
      <c r="T1867" t="s">
        <v>5023</v>
      </c>
      <c r="U1867" t="s">
        <v>3034</v>
      </c>
      <c r="V1867" t="s">
        <v>3994</v>
      </c>
      <c r="W1867" t="s">
        <v>245</v>
      </c>
      <c r="X1867" t="s">
        <v>387</v>
      </c>
      <c r="Z1867">
        <v>3</v>
      </c>
      <c r="AA1867" t="s">
        <v>3921</v>
      </c>
      <c r="AB1867" t="s">
        <v>9974</v>
      </c>
      <c r="AC1867">
        <v>46146.750706018516</v>
      </c>
      <c r="AD1867">
        <v>46146</v>
      </c>
      <c r="AE1867" t="s">
        <v>3938</v>
      </c>
      <c r="AG1867" t="s">
        <v>4828</v>
      </c>
      <c r="AH1867">
        <v>6108777901</v>
      </c>
      <c r="AI1867" t="s">
        <v>9975</v>
      </c>
      <c r="AM1867" t="s">
        <v>3925</v>
      </c>
      <c r="AN1867" t="s">
        <v>3926</v>
      </c>
      <c r="AO1867" t="s">
        <v>268</v>
      </c>
      <c r="AP1867" t="s">
        <v>304</v>
      </c>
      <c r="AQ1867" t="s">
        <v>3940</v>
      </c>
      <c r="AU1867" t="s">
        <v>8625</v>
      </c>
      <c r="AV1867" t="s">
        <v>4000</v>
      </c>
      <c r="AW1867" t="s">
        <v>447</v>
      </c>
      <c r="AX1867" t="s">
        <v>446</v>
      </c>
      <c r="AY1867" t="s">
        <v>253</v>
      </c>
      <c r="AZ1867" t="s">
        <v>230</v>
      </c>
      <c r="BA1867" t="s">
        <v>395</v>
      </c>
      <c r="BB1867" t="s">
        <v>380</v>
      </c>
      <c r="BC1867" t="s">
        <v>3927</v>
      </c>
      <c r="BD1867" t="s">
        <v>3927</v>
      </c>
      <c r="BE1867" t="s">
        <v>3927</v>
      </c>
      <c r="BF1867">
        <v>9</v>
      </c>
    </row>
    <row r="1868" spans="1:58" x14ac:dyDescent="0.3">
      <c r="A1868">
        <v>2026</v>
      </c>
      <c r="B1868">
        <v>202605</v>
      </c>
      <c r="C1868">
        <v>5</v>
      </c>
      <c r="D1868" s="14">
        <v>20001620680393</v>
      </c>
      <c r="E1868" t="s">
        <v>2810</v>
      </c>
      <c r="F1868" s="2">
        <v>46142.550555555557</v>
      </c>
      <c r="G1868" s="2">
        <v>46146</v>
      </c>
      <c r="I1868" t="s">
        <v>224</v>
      </c>
      <c r="J1868" t="s">
        <v>230</v>
      </c>
      <c r="L1868" t="s">
        <v>9976</v>
      </c>
      <c r="M1868" t="s">
        <v>1104</v>
      </c>
      <c r="N1868" t="s">
        <v>322</v>
      </c>
      <c r="O1868" t="s">
        <v>331</v>
      </c>
      <c r="Q1868" t="s">
        <v>9977</v>
      </c>
      <c r="R1868" t="s">
        <v>2809</v>
      </c>
      <c r="S1868" t="s">
        <v>5701</v>
      </c>
      <c r="T1868" t="s">
        <v>5702</v>
      </c>
      <c r="U1868" t="s">
        <v>3034</v>
      </c>
      <c r="V1868" t="s">
        <v>647</v>
      </c>
      <c r="W1868" t="s">
        <v>245</v>
      </c>
      <c r="X1868" t="s">
        <v>387</v>
      </c>
      <c r="Z1868">
        <v>3</v>
      </c>
      <c r="AA1868" t="s">
        <v>3921</v>
      </c>
      <c r="AB1868" t="s">
        <v>3995</v>
      </c>
      <c r="AC1868">
        <v>46149.584999999999</v>
      </c>
      <c r="AD1868">
        <v>46149</v>
      </c>
      <c r="AE1868" t="s">
        <v>3938</v>
      </c>
      <c r="AG1868" t="s">
        <v>5111</v>
      </c>
      <c r="AH1868">
        <v>6108770022</v>
      </c>
      <c r="AI1868" t="s">
        <v>9978</v>
      </c>
      <c r="AM1868" t="s">
        <v>3925</v>
      </c>
      <c r="AN1868" t="s">
        <v>3926</v>
      </c>
      <c r="AO1868" t="s">
        <v>268</v>
      </c>
      <c r="AP1868" t="s">
        <v>249</v>
      </c>
      <c r="AQ1868" t="s">
        <v>3998</v>
      </c>
      <c r="AU1868" t="s">
        <v>4282</v>
      </c>
      <c r="AV1868" t="s">
        <v>4000</v>
      </c>
      <c r="AW1868" t="s">
        <v>3966</v>
      </c>
      <c r="AX1868" t="s">
        <v>3967</v>
      </c>
      <c r="AY1868" t="s">
        <v>253</v>
      </c>
      <c r="AZ1868" t="s">
        <v>230</v>
      </c>
      <c r="BA1868" t="s">
        <v>273</v>
      </c>
      <c r="BB1868" t="s">
        <v>380</v>
      </c>
      <c r="BC1868" t="s">
        <v>3927</v>
      </c>
      <c r="BD1868" t="s">
        <v>3927</v>
      </c>
      <c r="BE1868" t="s">
        <v>3927</v>
      </c>
      <c r="BF1868">
        <v>9</v>
      </c>
    </row>
    <row r="1869" spans="1:58" x14ac:dyDescent="0.3">
      <c r="A1869">
        <v>2026</v>
      </c>
      <c r="B1869">
        <v>202605</v>
      </c>
      <c r="C1869">
        <v>5</v>
      </c>
      <c r="D1869" s="14">
        <v>20001620675842</v>
      </c>
      <c r="E1869" t="s">
        <v>2810</v>
      </c>
      <c r="F1869" s="2">
        <v>46142.568067129629</v>
      </c>
      <c r="G1869" s="2">
        <v>46143</v>
      </c>
      <c r="I1869" t="s">
        <v>224</v>
      </c>
      <c r="J1869" t="s">
        <v>230</v>
      </c>
      <c r="L1869" t="s">
        <v>9000</v>
      </c>
      <c r="M1869" t="s">
        <v>309</v>
      </c>
      <c r="N1869" t="s">
        <v>297</v>
      </c>
      <c r="O1869" t="s">
        <v>283</v>
      </c>
      <c r="Q1869" t="s">
        <v>9979</v>
      </c>
      <c r="R1869" t="s">
        <v>2809</v>
      </c>
      <c r="S1869" t="s">
        <v>5517</v>
      </c>
      <c r="T1869" t="s">
        <v>5518</v>
      </c>
      <c r="U1869" t="s">
        <v>3034</v>
      </c>
      <c r="V1869" t="s">
        <v>3994</v>
      </c>
      <c r="W1869" t="s">
        <v>245</v>
      </c>
      <c r="X1869" t="s">
        <v>387</v>
      </c>
      <c r="Z1869">
        <v>3</v>
      </c>
      <c r="AA1869" t="s">
        <v>3921</v>
      </c>
      <c r="AB1869" t="s">
        <v>9980</v>
      </c>
      <c r="AC1869">
        <v>46146.750706018516</v>
      </c>
      <c r="AD1869">
        <v>46146</v>
      </c>
      <c r="AE1869" t="s">
        <v>3938</v>
      </c>
      <c r="AG1869" t="s">
        <v>5173</v>
      </c>
      <c r="AH1869">
        <v>6108782865</v>
      </c>
      <c r="AI1869" t="s">
        <v>9981</v>
      </c>
      <c r="AM1869" t="s">
        <v>3925</v>
      </c>
      <c r="AN1869" t="s">
        <v>3926</v>
      </c>
      <c r="AO1869" t="s">
        <v>268</v>
      </c>
      <c r="AP1869" t="s">
        <v>386</v>
      </c>
      <c r="AQ1869" t="s">
        <v>3940</v>
      </c>
      <c r="AU1869" t="s">
        <v>8625</v>
      </c>
      <c r="AV1869" t="s">
        <v>4000</v>
      </c>
      <c r="AW1869" t="s">
        <v>447</v>
      </c>
      <c r="AX1869" t="s">
        <v>446</v>
      </c>
      <c r="AY1869" t="s">
        <v>253</v>
      </c>
      <c r="AZ1869" t="s">
        <v>230</v>
      </c>
      <c r="BA1869" t="s">
        <v>395</v>
      </c>
      <c r="BB1869" t="s">
        <v>380</v>
      </c>
      <c r="BC1869" t="s">
        <v>3927</v>
      </c>
      <c r="BD1869" t="s">
        <v>3927</v>
      </c>
      <c r="BE1869" t="s">
        <v>3927</v>
      </c>
      <c r="BF1869">
        <v>9</v>
      </c>
    </row>
    <row r="1870" spans="1:58" x14ac:dyDescent="0.3">
      <c r="A1870">
        <v>2026</v>
      </c>
      <c r="B1870">
        <v>202605</v>
      </c>
      <c r="C1870">
        <v>5</v>
      </c>
      <c r="D1870" s="14">
        <v>20001620675658</v>
      </c>
      <c r="E1870" t="s">
        <v>2810</v>
      </c>
      <c r="F1870" s="2">
        <v>46142.559629629628</v>
      </c>
      <c r="G1870" s="2">
        <v>46144</v>
      </c>
      <c r="I1870" t="s">
        <v>224</v>
      </c>
      <c r="J1870" t="s">
        <v>1696</v>
      </c>
      <c r="L1870" t="s">
        <v>2863</v>
      </c>
      <c r="M1870" t="s">
        <v>309</v>
      </c>
      <c r="N1870" t="s">
        <v>297</v>
      </c>
      <c r="O1870" t="s">
        <v>283</v>
      </c>
      <c r="Q1870" t="s">
        <v>9982</v>
      </c>
      <c r="R1870" t="s">
        <v>4141</v>
      </c>
      <c r="S1870" t="s">
        <v>6476</v>
      </c>
      <c r="T1870" t="s">
        <v>6477</v>
      </c>
      <c r="U1870" t="s">
        <v>4796</v>
      </c>
      <c r="V1870" t="s">
        <v>2024</v>
      </c>
      <c r="W1870" t="s">
        <v>245</v>
      </c>
      <c r="X1870" t="s">
        <v>225</v>
      </c>
      <c r="Z1870">
        <v>4</v>
      </c>
      <c r="AA1870" t="s">
        <v>3921</v>
      </c>
      <c r="AB1870" t="s">
        <v>9983</v>
      </c>
      <c r="AC1870">
        <v>46149.689583333333</v>
      </c>
      <c r="AD1870">
        <v>46148</v>
      </c>
      <c r="AE1870" t="s">
        <v>3938</v>
      </c>
      <c r="AG1870" t="s">
        <v>2026</v>
      </c>
      <c r="AH1870">
        <v>6108773013</v>
      </c>
      <c r="AI1870" t="s">
        <v>9984</v>
      </c>
      <c r="AM1870" t="s">
        <v>3925</v>
      </c>
      <c r="AN1870" t="s">
        <v>3926</v>
      </c>
      <c r="AO1870" t="s">
        <v>268</v>
      </c>
      <c r="AP1870" t="s">
        <v>1701</v>
      </c>
      <c r="AQ1870" t="s">
        <v>3940</v>
      </c>
      <c r="AU1870" t="s">
        <v>4282</v>
      </c>
      <c r="AV1870" t="s">
        <v>4000</v>
      </c>
      <c r="AW1870" t="s">
        <v>320</v>
      </c>
      <c r="AX1870" t="s">
        <v>319</v>
      </c>
      <c r="AY1870" t="s">
        <v>254</v>
      </c>
      <c r="AZ1870" t="s">
        <v>1696</v>
      </c>
      <c r="BA1870" t="s">
        <v>395</v>
      </c>
      <c r="BB1870" t="s">
        <v>1698</v>
      </c>
      <c r="BC1870" t="s">
        <v>3927</v>
      </c>
      <c r="BD1870" t="s">
        <v>3927</v>
      </c>
      <c r="BE1870" t="s">
        <v>3927</v>
      </c>
      <c r="BF1870">
        <v>9</v>
      </c>
    </row>
    <row r="1871" spans="1:58" x14ac:dyDescent="0.3">
      <c r="A1871">
        <v>2026</v>
      </c>
      <c r="B1871">
        <v>202605</v>
      </c>
      <c r="C1871">
        <v>5</v>
      </c>
      <c r="D1871" s="14">
        <v>20001620670579</v>
      </c>
      <c r="E1871" t="s">
        <v>2810</v>
      </c>
      <c r="F1871" s="2">
        <v>46142.782187500001</v>
      </c>
      <c r="G1871" s="2">
        <v>46146</v>
      </c>
      <c r="I1871" t="s">
        <v>224</v>
      </c>
      <c r="J1871" t="s">
        <v>230</v>
      </c>
      <c r="L1871" t="s">
        <v>9985</v>
      </c>
      <c r="M1871" t="s">
        <v>309</v>
      </c>
      <c r="N1871" t="s">
        <v>297</v>
      </c>
      <c r="O1871" t="s">
        <v>283</v>
      </c>
      <c r="Q1871" t="s">
        <v>9986</v>
      </c>
      <c r="R1871" t="s">
        <v>2809</v>
      </c>
      <c r="S1871" t="s">
        <v>4807</v>
      </c>
      <c r="T1871" t="s">
        <v>4808</v>
      </c>
      <c r="U1871" t="s">
        <v>3034</v>
      </c>
      <c r="V1871" t="s">
        <v>4809</v>
      </c>
      <c r="W1871" t="s">
        <v>245</v>
      </c>
      <c r="X1871" t="s">
        <v>225</v>
      </c>
      <c r="Z1871">
        <v>0</v>
      </c>
      <c r="AA1871" t="s">
        <v>3921</v>
      </c>
      <c r="AB1871" t="s">
        <v>4810</v>
      </c>
      <c r="AC1871">
        <v>46147.474293981482</v>
      </c>
      <c r="AD1871">
        <v>46146</v>
      </c>
      <c r="AE1871" t="s">
        <v>4811</v>
      </c>
      <c r="AG1871" t="s">
        <v>4812</v>
      </c>
      <c r="AH1871">
        <v>6108748432</v>
      </c>
      <c r="AI1871" t="s">
        <v>9987</v>
      </c>
      <c r="AM1871" t="s">
        <v>3925</v>
      </c>
      <c r="AN1871" t="s">
        <v>3926</v>
      </c>
      <c r="AO1871" t="s">
        <v>4814</v>
      </c>
      <c r="AP1871" t="s">
        <v>304</v>
      </c>
      <c r="AQ1871" t="s">
        <v>4815</v>
      </c>
      <c r="AU1871" t="s">
        <v>8271</v>
      </c>
      <c r="AV1871" t="s">
        <v>4817</v>
      </c>
      <c r="AW1871" t="s">
        <v>1525</v>
      </c>
      <c r="AX1871" t="s">
        <v>1524</v>
      </c>
      <c r="AY1871" t="s">
        <v>254</v>
      </c>
      <c r="AZ1871" t="s">
        <v>230</v>
      </c>
      <c r="BA1871" t="s">
        <v>395</v>
      </c>
      <c r="BB1871" t="s">
        <v>380</v>
      </c>
      <c r="BC1871" t="s">
        <v>3927</v>
      </c>
      <c r="BD1871" t="s">
        <v>3927</v>
      </c>
      <c r="BE1871" t="s">
        <v>3927</v>
      </c>
      <c r="BF1871">
        <v>9</v>
      </c>
    </row>
    <row r="1872" spans="1:58" x14ac:dyDescent="0.3">
      <c r="A1872">
        <v>2026</v>
      </c>
      <c r="B1872">
        <v>202605</v>
      </c>
      <c r="C1872">
        <v>5</v>
      </c>
      <c r="D1872" s="14">
        <v>20001620670528</v>
      </c>
      <c r="E1872" t="s">
        <v>2810</v>
      </c>
      <c r="F1872" s="2">
        <v>46142.770671296297</v>
      </c>
      <c r="G1872" s="2">
        <v>46144</v>
      </c>
      <c r="I1872" t="s">
        <v>224</v>
      </c>
      <c r="J1872" t="s">
        <v>230</v>
      </c>
      <c r="L1872" t="s">
        <v>9988</v>
      </c>
      <c r="M1872" t="s">
        <v>309</v>
      </c>
      <c r="N1872" t="s">
        <v>297</v>
      </c>
      <c r="O1872" t="s">
        <v>283</v>
      </c>
      <c r="Q1872" t="s">
        <v>9989</v>
      </c>
      <c r="R1872" t="s">
        <v>2809</v>
      </c>
      <c r="S1872" t="s">
        <v>4807</v>
      </c>
      <c r="T1872" t="s">
        <v>4808</v>
      </c>
      <c r="U1872" t="s">
        <v>3034</v>
      </c>
      <c r="V1872" t="s">
        <v>4809</v>
      </c>
      <c r="W1872" t="s">
        <v>245</v>
      </c>
      <c r="X1872" t="s">
        <v>225</v>
      </c>
      <c r="Z1872">
        <v>0</v>
      </c>
      <c r="AA1872" t="s">
        <v>3921</v>
      </c>
      <c r="AB1872" t="s">
        <v>4810</v>
      </c>
      <c r="AC1872">
        <v>46146.59783564815</v>
      </c>
      <c r="AD1872">
        <v>46144</v>
      </c>
      <c r="AE1872" t="s">
        <v>4811</v>
      </c>
      <c r="AG1872" t="s">
        <v>4812</v>
      </c>
      <c r="AH1872">
        <v>6108748430</v>
      </c>
      <c r="AI1872" t="s">
        <v>9990</v>
      </c>
      <c r="AM1872" t="s">
        <v>3925</v>
      </c>
      <c r="AN1872" t="s">
        <v>3926</v>
      </c>
      <c r="AO1872" t="s">
        <v>4814</v>
      </c>
      <c r="AP1872" t="s">
        <v>304</v>
      </c>
      <c r="AQ1872" t="s">
        <v>4815</v>
      </c>
      <c r="AU1872" t="s">
        <v>9154</v>
      </c>
      <c r="AV1872" t="s">
        <v>4817</v>
      </c>
      <c r="AW1872" t="s">
        <v>320</v>
      </c>
      <c r="AX1872" t="s">
        <v>319</v>
      </c>
      <c r="AY1872" t="s">
        <v>254</v>
      </c>
      <c r="AZ1872" t="s">
        <v>230</v>
      </c>
      <c r="BA1872" t="s">
        <v>395</v>
      </c>
      <c r="BB1872" t="s">
        <v>380</v>
      </c>
      <c r="BC1872" t="s">
        <v>3927</v>
      </c>
      <c r="BD1872" t="s">
        <v>3927</v>
      </c>
      <c r="BE1872" t="s">
        <v>3927</v>
      </c>
      <c r="BF1872">
        <v>9</v>
      </c>
    </row>
    <row r="1873" spans="1:58" x14ac:dyDescent="0.3">
      <c r="A1873">
        <v>2026</v>
      </c>
      <c r="B1873">
        <v>202605</v>
      </c>
      <c r="C1873">
        <v>5</v>
      </c>
      <c r="D1873" s="14">
        <v>20001620670239</v>
      </c>
      <c r="E1873" t="s">
        <v>2810</v>
      </c>
      <c r="F1873" s="2">
        <v>46142.662824074076</v>
      </c>
      <c r="G1873" s="2">
        <v>46149</v>
      </c>
      <c r="I1873" t="s">
        <v>224</v>
      </c>
      <c r="J1873" t="s">
        <v>230</v>
      </c>
      <c r="L1873" t="s">
        <v>9991</v>
      </c>
      <c r="M1873" t="s">
        <v>1286</v>
      </c>
      <c r="N1873" t="s">
        <v>1281</v>
      </c>
      <c r="O1873" t="s">
        <v>331</v>
      </c>
      <c r="Q1873" t="s">
        <v>9992</v>
      </c>
      <c r="R1873" t="s">
        <v>2809</v>
      </c>
      <c r="S1873" t="s">
        <v>4807</v>
      </c>
      <c r="T1873" t="s">
        <v>4808</v>
      </c>
      <c r="U1873" t="s">
        <v>3034</v>
      </c>
      <c r="V1873" t="s">
        <v>4809</v>
      </c>
      <c r="W1873" t="s">
        <v>245</v>
      </c>
      <c r="X1873" t="s">
        <v>225</v>
      </c>
      <c r="Z1873">
        <v>0</v>
      </c>
      <c r="AA1873" t="s">
        <v>3921</v>
      </c>
      <c r="AB1873" t="s">
        <v>4810</v>
      </c>
      <c r="AC1873">
        <v>46150.776493055557</v>
      </c>
      <c r="AD1873">
        <v>46149</v>
      </c>
      <c r="AE1873" t="s">
        <v>4811</v>
      </c>
      <c r="AG1873" t="s">
        <v>4812</v>
      </c>
      <c r="AH1873">
        <v>6108748395</v>
      </c>
      <c r="AI1873" t="s">
        <v>9993</v>
      </c>
      <c r="AM1873" t="s">
        <v>3925</v>
      </c>
      <c r="AN1873" t="s">
        <v>3926</v>
      </c>
      <c r="AO1873" t="s">
        <v>4814</v>
      </c>
      <c r="AP1873" t="s">
        <v>386</v>
      </c>
      <c r="AQ1873" t="s">
        <v>4815</v>
      </c>
      <c r="AU1873" t="s">
        <v>5728</v>
      </c>
      <c r="AV1873" t="s">
        <v>4817</v>
      </c>
      <c r="AW1873" t="s">
        <v>320</v>
      </c>
      <c r="AX1873" t="s">
        <v>319</v>
      </c>
      <c r="AY1873" t="s">
        <v>254</v>
      </c>
      <c r="AZ1873" t="s">
        <v>230</v>
      </c>
      <c r="BA1873" t="s">
        <v>273</v>
      </c>
      <c r="BB1873" t="s">
        <v>380</v>
      </c>
      <c r="BC1873" t="s">
        <v>3927</v>
      </c>
      <c r="BD1873" t="s">
        <v>3927</v>
      </c>
      <c r="BE1873" t="s">
        <v>3927</v>
      </c>
      <c r="BF1873">
        <v>9</v>
      </c>
    </row>
    <row r="1874" spans="1:58" x14ac:dyDescent="0.3">
      <c r="A1874">
        <v>2026</v>
      </c>
      <c r="B1874">
        <v>202605</v>
      </c>
      <c r="C1874">
        <v>5</v>
      </c>
      <c r="D1874" s="14">
        <v>20001620670229</v>
      </c>
      <c r="E1874" t="s">
        <v>2810</v>
      </c>
      <c r="F1874" s="2">
        <v>46142.655300925922</v>
      </c>
      <c r="G1874" s="2">
        <v>46146</v>
      </c>
      <c r="I1874" t="s">
        <v>224</v>
      </c>
      <c r="J1874" t="s">
        <v>230</v>
      </c>
      <c r="L1874" t="s">
        <v>9994</v>
      </c>
      <c r="M1874" t="s">
        <v>1350</v>
      </c>
      <c r="N1874" t="s">
        <v>322</v>
      </c>
      <c r="O1874" t="s">
        <v>331</v>
      </c>
      <c r="Q1874" t="s">
        <v>9995</v>
      </c>
      <c r="R1874" t="s">
        <v>2809</v>
      </c>
      <c r="S1874" t="s">
        <v>4807</v>
      </c>
      <c r="T1874" t="s">
        <v>4808</v>
      </c>
      <c r="U1874" t="s">
        <v>3034</v>
      </c>
      <c r="V1874" t="s">
        <v>4809</v>
      </c>
      <c r="W1874" t="s">
        <v>245</v>
      </c>
      <c r="X1874" t="s">
        <v>225</v>
      </c>
      <c r="Z1874">
        <v>0</v>
      </c>
      <c r="AA1874" t="s">
        <v>3921</v>
      </c>
      <c r="AB1874" t="s">
        <v>4810</v>
      </c>
      <c r="AC1874">
        <v>46147.474293981482</v>
      </c>
      <c r="AD1874">
        <v>46146</v>
      </c>
      <c r="AE1874" t="s">
        <v>4811</v>
      </c>
      <c r="AG1874" t="s">
        <v>4812</v>
      </c>
      <c r="AH1874">
        <v>6108748393</v>
      </c>
      <c r="AI1874" t="s">
        <v>9996</v>
      </c>
      <c r="AM1874" t="s">
        <v>3925</v>
      </c>
      <c r="AN1874" t="s">
        <v>3926</v>
      </c>
      <c r="AO1874" t="s">
        <v>4814</v>
      </c>
      <c r="AP1874" t="s">
        <v>249</v>
      </c>
      <c r="AQ1874" t="s">
        <v>4815</v>
      </c>
      <c r="AU1874" t="s">
        <v>8271</v>
      </c>
      <c r="AV1874" t="s">
        <v>4817</v>
      </c>
      <c r="AW1874" t="s">
        <v>320</v>
      </c>
      <c r="AX1874" t="s">
        <v>319</v>
      </c>
      <c r="AY1874" t="s">
        <v>254</v>
      </c>
      <c r="AZ1874" t="s">
        <v>230</v>
      </c>
      <c r="BA1874" t="s">
        <v>395</v>
      </c>
      <c r="BB1874" t="s">
        <v>380</v>
      </c>
      <c r="BC1874" t="s">
        <v>3927</v>
      </c>
      <c r="BD1874" t="s">
        <v>3927</v>
      </c>
      <c r="BE1874" t="s">
        <v>3927</v>
      </c>
      <c r="BF1874">
        <v>9</v>
      </c>
    </row>
    <row r="1875" spans="1:58" x14ac:dyDescent="0.3">
      <c r="A1875">
        <v>2026</v>
      </c>
      <c r="B1875">
        <v>202605</v>
      </c>
      <c r="C1875">
        <v>5</v>
      </c>
      <c r="D1875" s="14">
        <v>20001620663525</v>
      </c>
      <c r="E1875" t="s">
        <v>2810</v>
      </c>
      <c r="F1875" s="2">
        <v>46142.762326388889</v>
      </c>
      <c r="G1875" s="2">
        <v>46144</v>
      </c>
      <c r="I1875" t="s">
        <v>224</v>
      </c>
      <c r="J1875" t="s">
        <v>230</v>
      </c>
      <c r="L1875" t="s">
        <v>9997</v>
      </c>
      <c r="M1875" t="s">
        <v>261</v>
      </c>
      <c r="N1875" t="s">
        <v>237</v>
      </c>
      <c r="O1875" t="s">
        <v>257</v>
      </c>
      <c r="Q1875" t="s">
        <v>9998</v>
      </c>
      <c r="R1875" t="s">
        <v>2809</v>
      </c>
      <c r="S1875" t="s">
        <v>4807</v>
      </c>
      <c r="T1875" t="s">
        <v>4808</v>
      </c>
      <c r="U1875" t="s">
        <v>3034</v>
      </c>
      <c r="V1875" t="s">
        <v>4809</v>
      </c>
      <c r="W1875" t="s">
        <v>245</v>
      </c>
      <c r="X1875" t="s">
        <v>225</v>
      </c>
      <c r="Z1875">
        <v>0</v>
      </c>
      <c r="AA1875" t="s">
        <v>3921</v>
      </c>
      <c r="AB1875" t="s">
        <v>4810</v>
      </c>
      <c r="AC1875">
        <v>46146.59783564815</v>
      </c>
      <c r="AD1875">
        <v>46144</v>
      </c>
      <c r="AE1875" t="s">
        <v>4811</v>
      </c>
      <c r="AG1875" t="s">
        <v>4812</v>
      </c>
      <c r="AH1875">
        <v>6108746412</v>
      </c>
      <c r="AI1875" t="s">
        <v>9999</v>
      </c>
      <c r="AM1875" t="s">
        <v>3925</v>
      </c>
      <c r="AN1875" t="s">
        <v>3926</v>
      </c>
      <c r="AO1875" t="s">
        <v>4814</v>
      </c>
      <c r="AP1875" t="s">
        <v>386</v>
      </c>
      <c r="AQ1875" t="s">
        <v>4815</v>
      </c>
      <c r="AU1875" t="s">
        <v>9154</v>
      </c>
      <c r="AV1875" t="s">
        <v>4817</v>
      </c>
      <c r="AW1875" t="s">
        <v>320</v>
      </c>
      <c r="AX1875" t="s">
        <v>319</v>
      </c>
      <c r="AY1875" t="s">
        <v>254</v>
      </c>
      <c r="AZ1875" t="s">
        <v>230</v>
      </c>
      <c r="BA1875" t="s">
        <v>395</v>
      </c>
      <c r="BB1875" t="s">
        <v>380</v>
      </c>
      <c r="BC1875" t="s">
        <v>3927</v>
      </c>
      <c r="BD1875" t="s">
        <v>3927</v>
      </c>
      <c r="BE1875" t="s">
        <v>3927</v>
      </c>
      <c r="BF1875">
        <v>9</v>
      </c>
    </row>
    <row r="1876" spans="1:58" x14ac:dyDescent="0.3">
      <c r="A1876">
        <v>2026</v>
      </c>
      <c r="B1876">
        <v>202605</v>
      </c>
      <c r="C1876">
        <v>5</v>
      </c>
      <c r="D1876" s="14">
        <v>20001620663075</v>
      </c>
      <c r="E1876" t="s">
        <v>2810</v>
      </c>
      <c r="F1876" s="2">
        <v>46142.576122685183</v>
      </c>
      <c r="G1876" s="2">
        <v>46147</v>
      </c>
      <c r="I1876" t="s">
        <v>224</v>
      </c>
      <c r="J1876" t="s">
        <v>230</v>
      </c>
      <c r="L1876" t="s">
        <v>10000</v>
      </c>
      <c r="M1876" t="s">
        <v>309</v>
      </c>
      <c r="N1876" t="s">
        <v>297</v>
      </c>
      <c r="O1876" t="s">
        <v>283</v>
      </c>
      <c r="Q1876" t="s">
        <v>10001</v>
      </c>
      <c r="R1876" t="s">
        <v>2809</v>
      </c>
      <c r="S1876" t="s">
        <v>4807</v>
      </c>
      <c r="T1876" t="s">
        <v>4808</v>
      </c>
      <c r="U1876" t="s">
        <v>3034</v>
      </c>
      <c r="V1876" t="s">
        <v>4809</v>
      </c>
      <c r="W1876" t="s">
        <v>245</v>
      </c>
      <c r="X1876" t="s">
        <v>225</v>
      </c>
      <c r="Z1876">
        <v>0</v>
      </c>
      <c r="AA1876" t="s">
        <v>3921</v>
      </c>
      <c r="AB1876" t="s">
        <v>4810</v>
      </c>
      <c r="AC1876">
        <v>46148.655300925922</v>
      </c>
      <c r="AD1876">
        <v>46147</v>
      </c>
      <c r="AE1876" t="s">
        <v>4811</v>
      </c>
      <c r="AG1876" t="s">
        <v>4812</v>
      </c>
      <c r="AH1876">
        <v>6108746350</v>
      </c>
      <c r="AI1876" t="s">
        <v>10002</v>
      </c>
      <c r="AM1876" t="s">
        <v>3925</v>
      </c>
      <c r="AN1876" t="s">
        <v>3926</v>
      </c>
      <c r="AO1876" t="s">
        <v>4814</v>
      </c>
      <c r="AP1876" t="s">
        <v>249</v>
      </c>
      <c r="AQ1876" t="s">
        <v>4815</v>
      </c>
      <c r="AU1876" t="s">
        <v>7260</v>
      </c>
      <c r="AV1876" t="s">
        <v>4817</v>
      </c>
      <c r="AW1876" t="s">
        <v>1914</v>
      </c>
      <c r="AX1876" t="s">
        <v>1913</v>
      </c>
      <c r="AY1876" t="s">
        <v>254</v>
      </c>
      <c r="AZ1876" t="s">
        <v>230</v>
      </c>
      <c r="BA1876" t="s">
        <v>395</v>
      </c>
      <c r="BB1876" t="s">
        <v>380</v>
      </c>
      <c r="BC1876" t="s">
        <v>3927</v>
      </c>
      <c r="BD1876" t="s">
        <v>3927</v>
      </c>
      <c r="BE1876" t="s">
        <v>3927</v>
      </c>
      <c r="BF1876">
        <v>9</v>
      </c>
    </row>
    <row r="1877" spans="1:58" x14ac:dyDescent="0.3">
      <c r="A1877">
        <v>2026</v>
      </c>
      <c r="B1877">
        <v>202605</v>
      </c>
      <c r="C1877">
        <v>5</v>
      </c>
      <c r="D1877" s="14">
        <v>20001620662997</v>
      </c>
      <c r="E1877" t="s">
        <v>2810</v>
      </c>
      <c r="F1877" s="2">
        <v>46142.544108796297</v>
      </c>
      <c r="G1877" s="2">
        <v>46143</v>
      </c>
      <c r="I1877" t="s">
        <v>224</v>
      </c>
      <c r="J1877" t="s">
        <v>230</v>
      </c>
      <c r="L1877" t="s">
        <v>10003</v>
      </c>
      <c r="M1877" t="s">
        <v>1336</v>
      </c>
      <c r="N1877" t="s">
        <v>546</v>
      </c>
      <c r="O1877" t="s">
        <v>554</v>
      </c>
      <c r="Q1877" t="s">
        <v>10004</v>
      </c>
      <c r="R1877" t="s">
        <v>2809</v>
      </c>
      <c r="S1877" t="s">
        <v>4807</v>
      </c>
      <c r="T1877" t="s">
        <v>4808</v>
      </c>
      <c r="U1877" t="s">
        <v>3034</v>
      </c>
      <c r="V1877" t="s">
        <v>4809</v>
      </c>
      <c r="W1877" t="s">
        <v>245</v>
      </c>
      <c r="X1877" t="s">
        <v>225</v>
      </c>
      <c r="Z1877">
        <v>0</v>
      </c>
      <c r="AA1877" t="s">
        <v>3921</v>
      </c>
      <c r="AB1877" t="s">
        <v>4810</v>
      </c>
      <c r="AC1877">
        <v>46146.59783564815</v>
      </c>
      <c r="AD1877">
        <v>46143</v>
      </c>
      <c r="AE1877" t="s">
        <v>4811</v>
      </c>
      <c r="AG1877" t="s">
        <v>4812</v>
      </c>
      <c r="AH1877">
        <v>6108746337</v>
      </c>
      <c r="AI1877" t="s">
        <v>10005</v>
      </c>
      <c r="AM1877" t="s">
        <v>3925</v>
      </c>
      <c r="AN1877" t="s">
        <v>3926</v>
      </c>
      <c r="AO1877" t="s">
        <v>4814</v>
      </c>
      <c r="AP1877" t="s">
        <v>249</v>
      </c>
      <c r="AQ1877" t="s">
        <v>4815</v>
      </c>
      <c r="AU1877" t="s">
        <v>10006</v>
      </c>
      <c r="AV1877" t="s">
        <v>4817</v>
      </c>
      <c r="AW1877" t="s">
        <v>320</v>
      </c>
      <c r="AX1877" t="s">
        <v>319</v>
      </c>
      <c r="AY1877" t="s">
        <v>254</v>
      </c>
      <c r="AZ1877" t="s">
        <v>230</v>
      </c>
      <c r="BA1877" t="s">
        <v>395</v>
      </c>
      <c r="BB1877" t="s">
        <v>380</v>
      </c>
      <c r="BC1877" t="s">
        <v>3927</v>
      </c>
      <c r="BD1877" t="s">
        <v>3927</v>
      </c>
      <c r="BE1877" t="s">
        <v>3927</v>
      </c>
      <c r="BF1877">
        <v>9</v>
      </c>
    </row>
    <row r="1878" spans="1:58" x14ac:dyDescent="0.3">
      <c r="A1878">
        <v>2026</v>
      </c>
      <c r="B1878">
        <v>202605</v>
      </c>
      <c r="C1878">
        <v>5</v>
      </c>
      <c r="D1878" s="14">
        <v>20001620649252</v>
      </c>
      <c r="E1878" t="s">
        <v>2810</v>
      </c>
      <c r="F1878" s="2">
        <v>46142.640659722223</v>
      </c>
      <c r="G1878" s="2">
        <v>46144</v>
      </c>
      <c r="I1878" t="s">
        <v>224</v>
      </c>
      <c r="J1878" t="s">
        <v>230</v>
      </c>
      <c r="M1878" t="s">
        <v>309</v>
      </c>
      <c r="N1878" t="s">
        <v>297</v>
      </c>
      <c r="O1878" t="s">
        <v>283</v>
      </c>
      <c r="Q1878" t="s">
        <v>10007</v>
      </c>
      <c r="R1878" t="s">
        <v>2809</v>
      </c>
      <c r="S1878" t="s">
        <v>4807</v>
      </c>
      <c r="T1878" t="s">
        <v>4808</v>
      </c>
      <c r="U1878" t="s">
        <v>3034</v>
      </c>
      <c r="V1878" t="s">
        <v>4809</v>
      </c>
      <c r="W1878" t="s">
        <v>245</v>
      </c>
      <c r="X1878" t="s">
        <v>387</v>
      </c>
      <c r="Z1878">
        <v>0</v>
      </c>
      <c r="AA1878" t="s">
        <v>3921</v>
      </c>
      <c r="AB1878" t="s">
        <v>4810</v>
      </c>
      <c r="AC1878">
        <v>46146.59783564815</v>
      </c>
      <c r="AD1878">
        <v>46144</v>
      </c>
      <c r="AE1878" t="s">
        <v>4811</v>
      </c>
      <c r="AG1878" t="s">
        <v>4812</v>
      </c>
      <c r="AH1878">
        <v>6108720428</v>
      </c>
      <c r="AI1878" t="s">
        <v>10008</v>
      </c>
      <c r="AM1878" t="s">
        <v>3925</v>
      </c>
      <c r="AN1878" t="s">
        <v>3926</v>
      </c>
      <c r="AO1878" t="s">
        <v>4814</v>
      </c>
      <c r="AP1878" t="s">
        <v>249</v>
      </c>
      <c r="AQ1878" t="s">
        <v>4815</v>
      </c>
      <c r="AU1878" t="s">
        <v>9154</v>
      </c>
      <c r="AV1878" t="s">
        <v>4817</v>
      </c>
      <c r="AW1878" t="s">
        <v>389</v>
      </c>
      <c r="AX1878" t="s">
        <v>388</v>
      </c>
      <c r="AY1878" t="s">
        <v>253</v>
      </c>
      <c r="AZ1878" t="s">
        <v>230</v>
      </c>
      <c r="BA1878" t="s">
        <v>395</v>
      </c>
      <c r="BB1878" t="s">
        <v>380</v>
      </c>
      <c r="BC1878" t="s">
        <v>3927</v>
      </c>
      <c r="BD1878" t="s">
        <v>3927</v>
      </c>
      <c r="BE1878" t="s">
        <v>3927</v>
      </c>
      <c r="BF1878">
        <v>9</v>
      </c>
    </row>
    <row r="1879" spans="1:58" x14ac:dyDescent="0.3">
      <c r="A1879">
        <v>2026</v>
      </c>
      <c r="B1879">
        <v>202605</v>
      </c>
      <c r="C1879">
        <v>5</v>
      </c>
      <c r="D1879" s="14">
        <v>20001620647908</v>
      </c>
      <c r="E1879" t="s">
        <v>2810</v>
      </c>
      <c r="F1879" s="2">
        <v>46142.530868055554</v>
      </c>
      <c r="G1879" s="2">
        <v>46144</v>
      </c>
      <c r="I1879" t="s">
        <v>224</v>
      </c>
      <c r="J1879" t="s">
        <v>230</v>
      </c>
      <c r="L1879" t="s">
        <v>3539</v>
      </c>
      <c r="M1879" t="s">
        <v>309</v>
      </c>
      <c r="N1879" t="s">
        <v>297</v>
      </c>
      <c r="O1879" t="s">
        <v>283</v>
      </c>
      <c r="Q1879" t="s">
        <v>10009</v>
      </c>
      <c r="R1879" t="s">
        <v>2809</v>
      </c>
      <c r="S1879" t="s">
        <v>5187</v>
      </c>
      <c r="T1879" t="s">
        <v>5188</v>
      </c>
      <c r="U1879" t="s">
        <v>3034</v>
      </c>
      <c r="V1879" t="s">
        <v>647</v>
      </c>
      <c r="W1879" t="s">
        <v>245</v>
      </c>
      <c r="X1879" t="s">
        <v>387</v>
      </c>
      <c r="Z1879">
        <v>4</v>
      </c>
      <c r="AA1879" t="s">
        <v>3921</v>
      </c>
      <c r="AB1879" t="s">
        <v>7929</v>
      </c>
      <c r="AC1879">
        <v>46148.681620370371</v>
      </c>
      <c r="AD1879">
        <v>46148</v>
      </c>
      <c r="AE1879" t="s">
        <v>3938</v>
      </c>
      <c r="AG1879" t="s">
        <v>5111</v>
      </c>
      <c r="AH1879">
        <v>6108768715</v>
      </c>
      <c r="AI1879" t="s">
        <v>10010</v>
      </c>
      <c r="AM1879" t="s">
        <v>3925</v>
      </c>
      <c r="AN1879" t="s">
        <v>3926</v>
      </c>
      <c r="AO1879" t="s">
        <v>268</v>
      </c>
      <c r="AP1879" t="s">
        <v>386</v>
      </c>
      <c r="AQ1879" t="s">
        <v>3940</v>
      </c>
      <c r="AU1879" t="s">
        <v>4282</v>
      </c>
      <c r="AV1879" t="s">
        <v>4000</v>
      </c>
      <c r="AW1879" t="s">
        <v>389</v>
      </c>
      <c r="AX1879" t="s">
        <v>388</v>
      </c>
      <c r="AY1879" t="s">
        <v>253</v>
      </c>
      <c r="AZ1879" t="s">
        <v>230</v>
      </c>
      <c r="BA1879" t="s">
        <v>395</v>
      </c>
      <c r="BB1879" t="s">
        <v>380</v>
      </c>
      <c r="BC1879" t="s">
        <v>3927</v>
      </c>
      <c r="BD1879" t="s">
        <v>3927</v>
      </c>
      <c r="BE1879" t="s">
        <v>3927</v>
      </c>
      <c r="BF1879">
        <v>9</v>
      </c>
    </row>
    <row r="1880" spans="1:58" x14ac:dyDescent="0.3">
      <c r="A1880">
        <v>2026</v>
      </c>
      <c r="B1880">
        <v>202605</v>
      </c>
      <c r="C1880">
        <v>5</v>
      </c>
      <c r="D1880" s="14">
        <v>20001620647894</v>
      </c>
      <c r="E1880" t="s">
        <v>2810</v>
      </c>
      <c r="F1880" s="2">
        <v>46142.530011574076</v>
      </c>
      <c r="G1880" s="2">
        <v>46147</v>
      </c>
      <c r="I1880" t="s">
        <v>224</v>
      </c>
      <c r="J1880" t="s">
        <v>230</v>
      </c>
      <c r="L1880" t="s">
        <v>2940</v>
      </c>
      <c r="M1880" t="s">
        <v>694</v>
      </c>
      <c r="N1880" t="s">
        <v>322</v>
      </c>
      <c r="O1880" t="s">
        <v>331</v>
      </c>
      <c r="Q1880" t="s">
        <v>10011</v>
      </c>
      <c r="R1880" t="s">
        <v>2809</v>
      </c>
      <c r="S1880" t="s">
        <v>5517</v>
      </c>
      <c r="T1880" t="s">
        <v>5518</v>
      </c>
      <c r="U1880" t="s">
        <v>3034</v>
      </c>
      <c r="V1880" t="s">
        <v>3994</v>
      </c>
      <c r="W1880" t="s">
        <v>245</v>
      </c>
      <c r="X1880" t="s">
        <v>225</v>
      </c>
      <c r="Z1880">
        <v>1</v>
      </c>
      <c r="AA1880" t="s">
        <v>3921</v>
      </c>
      <c r="AB1880" t="s">
        <v>10012</v>
      </c>
      <c r="AC1880">
        <v>46148.683530092596</v>
      </c>
      <c r="AD1880">
        <v>46148</v>
      </c>
      <c r="AE1880" t="s">
        <v>3938</v>
      </c>
      <c r="AG1880" t="s">
        <v>5173</v>
      </c>
      <c r="AH1880">
        <v>1040590576</v>
      </c>
      <c r="AI1880" t="s">
        <v>10013</v>
      </c>
      <c r="AM1880" t="s">
        <v>3925</v>
      </c>
      <c r="AN1880" t="s">
        <v>3926</v>
      </c>
      <c r="AO1880" t="s">
        <v>268</v>
      </c>
      <c r="AP1880" t="s">
        <v>330</v>
      </c>
      <c r="AQ1880" t="s">
        <v>3940</v>
      </c>
      <c r="AU1880" t="s">
        <v>4282</v>
      </c>
      <c r="AV1880" t="s">
        <v>4000</v>
      </c>
      <c r="AW1880" t="s">
        <v>227</v>
      </c>
      <c r="AX1880" t="s">
        <v>226</v>
      </c>
      <c r="AY1880" t="s">
        <v>254</v>
      </c>
      <c r="AZ1880" t="s">
        <v>230</v>
      </c>
      <c r="BA1880" t="s">
        <v>273</v>
      </c>
      <c r="BB1880" t="s">
        <v>380</v>
      </c>
      <c r="BC1880" t="s">
        <v>3927</v>
      </c>
      <c r="BD1880" t="s">
        <v>3927</v>
      </c>
      <c r="BE1880" t="s">
        <v>3927</v>
      </c>
      <c r="BF1880">
        <v>23</v>
      </c>
    </row>
    <row r="1881" spans="1:58" x14ac:dyDescent="0.3">
      <c r="A1881">
        <v>2026</v>
      </c>
      <c r="B1881">
        <v>202605</v>
      </c>
      <c r="C1881">
        <v>5</v>
      </c>
      <c r="D1881" s="14">
        <v>20001620646635</v>
      </c>
      <c r="E1881" t="s">
        <v>2810</v>
      </c>
      <c r="F1881" s="2">
        <v>46142.516550925924</v>
      </c>
      <c r="G1881" s="2">
        <v>46143</v>
      </c>
      <c r="I1881" t="s">
        <v>224</v>
      </c>
      <c r="J1881" t="s">
        <v>230</v>
      </c>
      <c r="L1881" t="s">
        <v>3435</v>
      </c>
      <c r="M1881" t="s">
        <v>309</v>
      </c>
      <c r="N1881" t="s">
        <v>297</v>
      </c>
      <c r="O1881" t="s">
        <v>283</v>
      </c>
      <c r="Q1881" t="s">
        <v>10014</v>
      </c>
      <c r="R1881" t="s">
        <v>2809</v>
      </c>
      <c r="S1881" t="s">
        <v>5089</v>
      </c>
      <c r="T1881" t="s">
        <v>5090</v>
      </c>
      <c r="U1881" t="s">
        <v>3034</v>
      </c>
      <c r="V1881" t="s">
        <v>647</v>
      </c>
      <c r="W1881" t="s">
        <v>245</v>
      </c>
      <c r="X1881" t="s">
        <v>225</v>
      </c>
      <c r="Z1881">
        <v>4</v>
      </c>
      <c r="AA1881" t="s">
        <v>3921</v>
      </c>
      <c r="AB1881" t="s">
        <v>3995</v>
      </c>
      <c r="AC1881">
        <v>46149.58494212963</v>
      </c>
      <c r="AD1881">
        <v>46147</v>
      </c>
      <c r="AE1881" t="s">
        <v>3938</v>
      </c>
      <c r="AG1881" t="s">
        <v>5006</v>
      </c>
      <c r="AH1881">
        <v>6108777846</v>
      </c>
      <c r="AI1881" t="s">
        <v>10015</v>
      </c>
      <c r="AM1881" t="s">
        <v>3925</v>
      </c>
      <c r="AN1881" t="s">
        <v>3926</v>
      </c>
      <c r="AO1881" t="s">
        <v>268</v>
      </c>
      <c r="AP1881" t="s">
        <v>386</v>
      </c>
      <c r="AQ1881" t="s">
        <v>3998</v>
      </c>
      <c r="AU1881" t="s">
        <v>4282</v>
      </c>
      <c r="AV1881" t="s">
        <v>4000</v>
      </c>
      <c r="AW1881" t="s">
        <v>320</v>
      </c>
      <c r="AX1881" t="s">
        <v>319</v>
      </c>
      <c r="AY1881" t="s">
        <v>254</v>
      </c>
      <c r="AZ1881" t="s">
        <v>230</v>
      </c>
      <c r="BA1881" t="s">
        <v>395</v>
      </c>
      <c r="BB1881" t="s">
        <v>380</v>
      </c>
      <c r="BC1881" t="s">
        <v>3927</v>
      </c>
      <c r="BD1881" t="s">
        <v>3927</v>
      </c>
      <c r="BE1881" t="s">
        <v>3927</v>
      </c>
      <c r="BF1881">
        <v>9</v>
      </c>
    </row>
    <row r="1882" spans="1:58" x14ac:dyDescent="0.3">
      <c r="A1882">
        <v>2026</v>
      </c>
      <c r="B1882">
        <v>202605</v>
      </c>
      <c r="C1882">
        <v>5</v>
      </c>
      <c r="D1882" s="14">
        <v>20001620646401</v>
      </c>
      <c r="E1882" t="s">
        <v>2810</v>
      </c>
      <c r="F1882" s="2">
        <v>46142.507349537038</v>
      </c>
      <c r="G1882" s="2">
        <v>46146</v>
      </c>
      <c r="I1882" t="s">
        <v>224</v>
      </c>
      <c r="J1882" t="s">
        <v>230</v>
      </c>
      <c r="L1882" t="s">
        <v>10016</v>
      </c>
      <c r="M1882" t="s">
        <v>10017</v>
      </c>
      <c r="N1882" t="s">
        <v>322</v>
      </c>
      <c r="O1882" t="s">
        <v>331</v>
      </c>
      <c r="Q1882" t="s">
        <v>10018</v>
      </c>
      <c r="R1882" t="s">
        <v>2809</v>
      </c>
      <c r="S1882" t="s">
        <v>5313</v>
      </c>
      <c r="T1882" t="s">
        <v>5314</v>
      </c>
      <c r="U1882" t="s">
        <v>3034</v>
      </c>
      <c r="V1882" t="s">
        <v>647</v>
      </c>
      <c r="W1882" t="s">
        <v>245</v>
      </c>
      <c r="X1882" t="s">
        <v>387</v>
      </c>
      <c r="Z1882">
        <v>2</v>
      </c>
      <c r="AA1882" t="s">
        <v>3921</v>
      </c>
      <c r="AB1882" t="s">
        <v>10019</v>
      </c>
      <c r="AC1882">
        <v>46148.681620370371</v>
      </c>
      <c r="AD1882">
        <v>46148</v>
      </c>
      <c r="AE1882" t="s">
        <v>3938</v>
      </c>
      <c r="AG1882" t="s">
        <v>5111</v>
      </c>
      <c r="AH1882">
        <v>6108782773</v>
      </c>
      <c r="AI1882" t="s">
        <v>10020</v>
      </c>
      <c r="AM1882" t="s">
        <v>3925</v>
      </c>
      <c r="AN1882" t="s">
        <v>3926</v>
      </c>
      <c r="AO1882" t="s">
        <v>268</v>
      </c>
      <c r="AP1882" t="s">
        <v>386</v>
      </c>
      <c r="AQ1882" t="s">
        <v>3940</v>
      </c>
      <c r="AU1882" t="s">
        <v>4282</v>
      </c>
      <c r="AV1882" t="s">
        <v>4000</v>
      </c>
      <c r="AW1882" t="s">
        <v>447</v>
      </c>
      <c r="AX1882" t="s">
        <v>446</v>
      </c>
      <c r="AY1882" t="s">
        <v>253</v>
      </c>
      <c r="AZ1882" t="s">
        <v>230</v>
      </c>
      <c r="BA1882" t="s">
        <v>395</v>
      </c>
      <c r="BB1882" t="s">
        <v>380</v>
      </c>
      <c r="BC1882" t="s">
        <v>3927</v>
      </c>
      <c r="BD1882" t="s">
        <v>3927</v>
      </c>
      <c r="BE1882" t="s">
        <v>3927</v>
      </c>
      <c r="BF1882">
        <v>9</v>
      </c>
    </row>
    <row r="1883" spans="1:58" x14ac:dyDescent="0.3">
      <c r="A1883">
        <v>2026</v>
      </c>
      <c r="B1883">
        <v>202605</v>
      </c>
      <c r="C1883">
        <v>5</v>
      </c>
      <c r="D1883" s="14">
        <v>20001620646231</v>
      </c>
      <c r="E1883" t="s">
        <v>2810</v>
      </c>
      <c r="F1883" s="2">
        <v>46142.501076388886</v>
      </c>
      <c r="G1883" s="2">
        <v>46146</v>
      </c>
      <c r="I1883" t="s">
        <v>224</v>
      </c>
      <c r="J1883" t="s">
        <v>230</v>
      </c>
      <c r="L1883" t="s">
        <v>3797</v>
      </c>
      <c r="M1883" t="s">
        <v>1462</v>
      </c>
      <c r="N1883" t="s">
        <v>353</v>
      </c>
      <c r="O1883" t="s">
        <v>283</v>
      </c>
      <c r="Q1883" t="s">
        <v>10021</v>
      </c>
      <c r="R1883" t="s">
        <v>2809</v>
      </c>
      <c r="S1883" t="s">
        <v>5876</v>
      </c>
      <c r="T1883" t="s">
        <v>5877</v>
      </c>
      <c r="U1883" t="s">
        <v>3034</v>
      </c>
      <c r="V1883" t="s">
        <v>647</v>
      </c>
      <c r="W1883" t="s">
        <v>245</v>
      </c>
      <c r="X1883" t="s">
        <v>225</v>
      </c>
      <c r="Z1883">
        <v>2</v>
      </c>
      <c r="AA1883" t="s">
        <v>3921</v>
      </c>
      <c r="AB1883" t="s">
        <v>9824</v>
      </c>
      <c r="AC1883">
        <v>46148.681620370371</v>
      </c>
      <c r="AD1883">
        <v>46148</v>
      </c>
      <c r="AE1883" t="s">
        <v>3938</v>
      </c>
      <c r="AG1883" t="s">
        <v>5111</v>
      </c>
      <c r="AH1883">
        <v>6084188979</v>
      </c>
      <c r="AI1883" t="s">
        <v>10022</v>
      </c>
      <c r="AM1883" t="s">
        <v>3925</v>
      </c>
      <c r="AN1883" t="s">
        <v>3926</v>
      </c>
      <c r="AO1883" t="s">
        <v>268</v>
      </c>
      <c r="AP1883" t="s">
        <v>386</v>
      </c>
      <c r="AQ1883" t="s">
        <v>3940</v>
      </c>
      <c r="AU1883" t="s">
        <v>4282</v>
      </c>
      <c r="AV1883" t="s">
        <v>4000</v>
      </c>
      <c r="AW1883" t="s">
        <v>227</v>
      </c>
      <c r="AX1883" t="s">
        <v>226</v>
      </c>
      <c r="AY1883" t="s">
        <v>254</v>
      </c>
      <c r="AZ1883" t="s">
        <v>230</v>
      </c>
      <c r="BA1883" t="s">
        <v>344</v>
      </c>
      <c r="BB1883" t="s">
        <v>232</v>
      </c>
      <c r="BC1883" t="s">
        <v>3927</v>
      </c>
      <c r="BD1883" t="s">
        <v>3927</v>
      </c>
      <c r="BE1883" t="s">
        <v>3927</v>
      </c>
      <c r="BF1883">
        <v>1</v>
      </c>
    </row>
    <row r="1884" spans="1:58" x14ac:dyDescent="0.3">
      <c r="A1884">
        <v>2026</v>
      </c>
      <c r="B1884">
        <v>202605</v>
      </c>
      <c r="C1884">
        <v>5</v>
      </c>
      <c r="D1884" s="14">
        <v>20001620645798</v>
      </c>
      <c r="E1884" t="s">
        <v>2810</v>
      </c>
      <c r="F1884" s="2">
        <v>46142.79991898148</v>
      </c>
      <c r="G1884" s="2">
        <v>46144</v>
      </c>
      <c r="I1884" t="s">
        <v>224</v>
      </c>
      <c r="J1884" t="s">
        <v>230</v>
      </c>
      <c r="L1884" t="s">
        <v>10023</v>
      </c>
      <c r="M1884" t="s">
        <v>5855</v>
      </c>
      <c r="N1884" t="s">
        <v>2294</v>
      </c>
      <c r="O1884" t="s">
        <v>554</v>
      </c>
      <c r="Q1884" t="s">
        <v>10024</v>
      </c>
      <c r="R1884" t="s">
        <v>2809</v>
      </c>
      <c r="S1884" t="s">
        <v>4807</v>
      </c>
      <c r="T1884" t="s">
        <v>4808</v>
      </c>
      <c r="U1884" t="s">
        <v>3034</v>
      </c>
      <c r="V1884" t="s">
        <v>4809</v>
      </c>
      <c r="W1884" t="s">
        <v>245</v>
      </c>
      <c r="X1884" t="s">
        <v>225</v>
      </c>
      <c r="Z1884">
        <v>0</v>
      </c>
      <c r="AA1884" t="s">
        <v>3921</v>
      </c>
      <c r="AB1884" t="s">
        <v>4810</v>
      </c>
      <c r="AC1884">
        <v>46146.59783564815</v>
      </c>
      <c r="AD1884">
        <v>46144</v>
      </c>
      <c r="AE1884" t="s">
        <v>4811</v>
      </c>
      <c r="AG1884" t="s">
        <v>4812</v>
      </c>
      <c r="AH1884">
        <v>6108712597</v>
      </c>
      <c r="AI1884" t="s">
        <v>10025</v>
      </c>
      <c r="AM1884" t="s">
        <v>3925</v>
      </c>
      <c r="AN1884" t="s">
        <v>3926</v>
      </c>
      <c r="AO1884" t="s">
        <v>4814</v>
      </c>
      <c r="AP1884" t="s">
        <v>249</v>
      </c>
      <c r="AQ1884" t="s">
        <v>4815</v>
      </c>
      <c r="AU1884" t="s">
        <v>9154</v>
      </c>
      <c r="AV1884" t="s">
        <v>4817</v>
      </c>
      <c r="AW1884" t="s">
        <v>1525</v>
      </c>
      <c r="AX1884" t="s">
        <v>1524</v>
      </c>
      <c r="AY1884" t="s">
        <v>254</v>
      </c>
      <c r="AZ1884" t="s">
        <v>230</v>
      </c>
      <c r="BA1884" t="s">
        <v>273</v>
      </c>
      <c r="BB1884" t="s">
        <v>380</v>
      </c>
      <c r="BC1884" t="s">
        <v>3927</v>
      </c>
      <c r="BD1884" t="s">
        <v>3927</v>
      </c>
      <c r="BE1884" t="s">
        <v>3927</v>
      </c>
      <c r="BF1884">
        <v>9</v>
      </c>
    </row>
    <row r="1885" spans="1:58" x14ac:dyDescent="0.3">
      <c r="A1885">
        <v>2026</v>
      </c>
      <c r="B1885">
        <v>202605</v>
      </c>
      <c r="C1885">
        <v>5</v>
      </c>
      <c r="D1885" s="14">
        <v>20001620645511</v>
      </c>
      <c r="E1885" t="s">
        <v>2810</v>
      </c>
      <c r="F1885" s="2">
        <v>46142.744502314818</v>
      </c>
      <c r="G1885" s="2">
        <v>46144</v>
      </c>
      <c r="I1885" t="s">
        <v>224</v>
      </c>
      <c r="J1885" t="s">
        <v>230</v>
      </c>
      <c r="M1885" t="s">
        <v>261</v>
      </c>
      <c r="N1885" t="s">
        <v>237</v>
      </c>
      <c r="O1885" t="s">
        <v>257</v>
      </c>
      <c r="Q1885" t="s">
        <v>10026</v>
      </c>
      <c r="R1885" t="s">
        <v>2809</v>
      </c>
      <c r="S1885" t="s">
        <v>4807</v>
      </c>
      <c r="T1885" t="s">
        <v>4808</v>
      </c>
      <c r="U1885" t="s">
        <v>3034</v>
      </c>
      <c r="V1885" t="s">
        <v>4809</v>
      </c>
      <c r="W1885" t="s">
        <v>245</v>
      </c>
      <c r="X1885" t="s">
        <v>387</v>
      </c>
      <c r="Z1885">
        <v>0</v>
      </c>
      <c r="AA1885" t="s">
        <v>3921</v>
      </c>
      <c r="AB1885" t="s">
        <v>4810</v>
      </c>
      <c r="AC1885">
        <v>46146.59783564815</v>
      </c>
      <c r="AD1885">
        <v>46144</v>
      </c>
      <c r="AE1885" t="s">
        <v>4811</v>
      </c>
      <c r="AG1885" t="s">
        <v>4812</v>
      </c>
      <c r="AH1885">
        <v>6108712571</v>
      </c>
      <c r="AI1885" t="s">
        <v>10027</v>
      </c>
      <c r="AM1885" t="s">
        <v>3925</v>
      </c>
      <c r="AN1885" t="s">
        <v>3926</v>
      </c>
      <c r="AO1885" t="s">
        <v>4814</v>
      </c>
      <c r="AP1885" t="s">
        <v>249</v>
      </c>
      <c r="AQ1885" t="s">
        <v>4815</v>
      </c>
      <c r="AU1885" t="s">
        <v>9154</v>
      </c>
      <c r="AV1885" t="s">
        <v>4817</v>
      </c>
      <c r="AW1885" t="s">
        <v>389</v>
      </c>
      <c r="AX1885" t="s">
        <v>388</v>
      </c>
      <c r="AY1885" t="s">
        <v>253</v>
      </c>
      <c r="AZ1885" t="s">
        <v>230</v>
      </c>
      <c r="BA1885" t="s">
        <v>273</v>
      </c>
      <c r="BB1885" t="s">
        <v>1322</v>
      </c>
      <c r="BC1885" t="s">
        <v>3927</v>
      </c>
      <c r="BD1885" t="s">
        <v>3927</v>
      </c>
      <c r="BE1885" t="s">
        <v>3927</v>
      </c>
      <c r="BF1885">
        <v>9</v>
      </c>
    </row>
    <row r="1886" spans="1:58" x14ac:dyDescent="0.3">
      <c r="A1886">
        <v>2026</v>
      </c>
      <c r="B1886">
        <v>202605</v>
      </c>
      <c r="C1886">
        <v>5</v>
      </c>
      <c r="D1886" s="14">
        <v>20001620643308</v>
      </c>
      <c r="E1886" t="s">
        <v>2810</v>
      </c>
      <c r="F1886" s="2">
        <v>46142.503645833334</v>
      </c>
      <c r="G1886" s="2">
        <v>46146</v>
      </c>
      <c r="I1886" t="s">
        <v>224</v>
      </c>
      <c r="J1886" t="s">
        <v>230</v>
      </c>
      <c r="L1886" t="s">
        <v>911</v>
      </c>
      <c r="M1886" t="s">
        <v>309</v>
      </c>
      <c r="N1886" t="s">
        <v>297</v>
      </c>
      <c r="O1886" t="s">
        <v>283</v>
      </c>
      <c r="Q1886" t="s">
        <v>10028</v>
      </c>
      <c r="R1886" t="s">
        <v>2809</v>
      </c>
      <c r="S1886" t="s">
        <v>6146</v>
      </c>
      <c r="T1886" t="s">
        <v>6147</v>
      </c>
      <c r="U1886" t="s">
        <v>5044</v>
      </c>
      <c r="V1886" t="s">
        <v>5045</v>
      </c>
      <c r="W1886" t="s">
        <v>245</v>
      </c>
      <c r="X1886" t="s">
        <v>225</v>
      </c>
      <c r="Z1886">
        <v>3</v>
      </c>
      <c r="AA1886" t="s">
        <v>3921</v>
      </c>
      <c r="AB1886" t="s">
        <v>3995</v>
      </c>
      <c r="AC1886">
        <v>46149.585034722222</v>
      </c>
      <c r="AD1886">
        <v>46149</v>
      </c>
      <c r="AE1886" t="s">
        <v>3938</v>
      </c>
      <c r="AG1886" t="s">
        <v>5047</v>
      </c>
      <c r="AH1886">
        <v>6108772910</v>
      </c>
      <c r="AI1886" t="s">
        <v>10029</v>
      </c>
      <c r="AM1886" t="s">
        <v>3925</v>
      </c>
      <c r="AN1886" t="s">
        <v>3926</v>
      </c>
      <c r="AO1886" t="s">
        <v>268</v>
      </c>
      <c r="AP1886" t="s">
        <v>386</v>
      </c>
      <c r="AQ1886" t="s">
        <v>3998</v>
      </c>
      <c r="AU1886" t="s">
        <v>4282</v>
      </c>
      <c r="AV1886" t="s">
        <v>4000</v>
      </c>
      <c r="AW1886" t="s">
        <v>320</v>
      </c>
      <c r="AX1886" t="s">
        <v>319</v>
      </c>
      <c r="AY1886" t="s">
        <v>254</v>
      </c>
      <c r="AZ1886" t="s">
        <v>230</v>
      </c>
      <c r="BA1886" t="s">
        <v>395</v>
      </c>
      <c r="BB1886" t="s">
        <v>380</v>
      </c>
      <c r="BC1886" t="s">
        <v>3927</v>
      </c>
      <c r="BD1886" t="s">
        <v>3927</v>
      </c>
      <c r="BE1886" t="s">
        <v>3927</v>
      </c>
      <c r="BF1886">
        <v>9</v>
      </c>
    </row>
    <row r="1887" spans="1:58" x14ac:dyDescent="0.3">
      <c r="A1887">
        <v>2026</v>
      </c>
      <c r="B1887">
        <v>202605</v>
      </c>
      <c r="C1887">
        <v>5</v>
      </c>
      <c r="D1887" s="14">
        <v>20001620642502</v>
      </c>
      <c r="E1887" t="s">
        <v>2810</v>
      </c>
      <c r="F1887" s="2">
        <v>46142.510115740741</v>
      </c>
      <c r="G1887" s="2">
        <v>46144</v>
      </c>
      <c r="I1887" t="s">
        <v>224</v>
      </c>
      <c r="J1887" t="s">
        <v>230</v>
      </c>
      <c r="L1887" t="s">
        <v>462</v>
      </c>
      <c r="M1887" t="s">
        <v>334</v>
      </c>
      <c r="N1887" t="s">
        <v>322</v>
      </c>
      <c r="O1887" t="s">
        <v>331</v>
      </c>
      <c r="Q1887" t="s">
        <v>10030</v>
      </c>
      <c r="R1887" t="s">
        <v>2809</v>
      </c>
      <c r="S1887" t="s">
        <v>463</v>
      </c>
      <c r="T1887" t="s">
        <v>464</v>
      </c>
      <c r="U1887" t="s">
        <v>258</v>
      </c>
      <c r="V1887" t="s">
        <v>247</v>
      </c>
      <c r="W1887" t="s">
        <v>245</v>
      </c>
      <c r="X1887" t="s">
        <v>225</v>
      </c>
      <c r="Z1887">
        <v>4</v>
      </c>
      <c r="AA1887" t="s">
        <v>3921</v>
      </c>
      <c r="AB1887" t="s">
        <v>10031</v>
      </c>
      <c r="AC1887">
        <v>46148.623171296298</v>
      </c>
      <c r="AD1887">
        <v>46148</v>
      </c>
      <c r="AE1887" t="s">
        <v>3938</v>
      </c>
      <c r="AG1887" t="s">
        <v>410</v>
      </c>
      <c r="AH1887">
        <v>6108769952</v>
      </c>
      <c r="AI1887" t="s">
        <v>10032</v>
      </c>
      <c r="AM1887" t="s">
        <v>3925</v>
      </c>
      <c r="AN1887" t="s">
        <v>3926</v>
      </c>
      <c r="AO1887" t="s">
        <v>268</v>
      </c>
      <c r="AP1887" t="s">
        <v>249</v>
      </c>
      <c r="AQ1887" t="s">
        <v>3940</v>
      </c>
      <c r="AU1887" t="s">
        <v>4422</v>
      </c>
      <c r="AV1887" t="s">
        <v>4000</v>
      </c>
      <c r="AW1887" t="s">
        <v>320</v>
      </c>
      <c r="AX1887" t="s">
        <v>319</v>
      </c>
      <c r="AY1887" t="s">
        <v>254</v>
      </c>
      <c r="AZ1887" t="s">
        <v>230</v>
      </c>
      <c r="BA1887" t="s">
        <v>273</v>
      </c>
      <c r="BB1887" t="s">
        <v>380</v>
      </c>
      <c r="BC1887" t="s">
        <v>3927</v>
      </c>
      <c r="BD1887" t="s">
        <v>3927</v>
      </c>
      <c r="BE1887" t="s">
        <v>3927</v>
      </c>
      <c r="BF1887">
        <v>9</v>
      </c>
    </row>
    <row r="1888" spans="1:58" x14ac:dyDescent="0.3">
      <c r="A1888">
        <v>2026</v>
      </c>
      <c r="B1888">
        <v>202605</v>
      </c>
      <c r="C1888">
        <v>5</v>
      </c>
      <c r="D1888" s="14">
        <v>20001620641072</v>
      </c>
      <c r="E1888" t="s">
        <v>2810</v>
      </c>
      <c r="F1888" s="2">
        <v>46142.493993055556</v>
      </c>
      <c r="G1888" s="2">
        <v>46144</v>
      </c>
      <c r="I1888" t="s">
        <v>224</v>
      </c>
      <c r="J1888" t="s">
        <v>230</v>
      </c>
      <c r="L1888" t="s">
        <v>10033</v>
      </c>
      <c r="M1888" t="s">
        <v>4091</v>
      </c>
      <c r="N1888" t="s">
        <v>546</v>
      </c>
      <c r="O1888" t="s">
        <v>554</v>
      </c>
      <c r="Q1888" t="s">
        <v>10034</v>
      </c>
      <c r="R1888" t="s">
        <v>2809</v>
      </c>
      <c r="S1888" t="s">
        <v>6146</v>
      </c>
      <c r="T1888" t="s">
        <v>6147</v>
      </c>
      <c r="U1888" t="s">
        <v>5044</v>
      </c>
      <c r="V1888" t="s">
        <v>5045</v>
      </c>
      <c r="W1888" t="s">
        <v>245</v>
      </c>
      <c r="X1888" t="s">
        <v>225</v>
      </c>
      <c r="Z1888">
        <v>4</v>
      </c>
      <c r="AA1888" t="s">
        <v>3921</v>
      </c>
      <c r="AB1888" t="s">
        <v>3995</v>
      </c>
      <c r="AC1888">
        <v>46149.585057870368</v>
      </c>
      <c r="AD1888">
        <v>46148</v>
      </c>
      <c r="AE1888" t="s">
        <v>3938</v>
      </c>
      <c r="AG1888" t="s">
        <v>5047</v>
      </c>
      <c r="AH1888">
        <v>6108772890</v>
      </c>
      <c r="AI1888" t="s">
        <v>10035</v>
      </c>
      <c r="AM1888" t="s">
        <v>3925</v>
      </c>
      <c r="AN1888" t="s">
        <v>3926</v>
      </c>
      <c r="AO1888" t="s">
        <v>268</v>
      </c>
      <c r="AP1888" t="s">
        <v>304</v>
      </c>
      <c r="AQ1888" t="s">
        <v>3998</v>
      </c>
      <c r="AU1888" t="s">
        <v>4282</v>
      </c>
      <c r="AV1888" t="s">
        <v>4000</v>
      </c>
      <c r="AW1888" t="s">
        <v>227</v>
      </c>
      <c r="AX1888" t="s">
        <v>226</v>
      </c>
      <c r="AY1888" t="s">
        <v>254</v>
      </c>
      <c r="AZ1888" t="s">
        <v>230</v>
      </c>
      <c r="BA1888" t="s">
        <v>273</v>
      </c>
      <c r="BB1888" t="s">
        <v>380</v>
      </c>
      <c r="BC1888" t="s">
        <v>3927</v>
      </c>
      <c r="BD1888" t="s">
        <v>3927</v>
      </c>
      <c r="BE1888" t="s">
        <v>3927</v>
      </c>
      <c r="BF1888">
        <v>9</v>
      </c>
    </row>
    <row r="1889" spans="1:58" x14ac:dyDescent="0.3">
      <c r="A1889">
        <v>2026</v>
      </c>
      <c r="B1889">
        <v>202605</v>
      </c>
      <c r="C1889">
        <v>5</v>
      </c>
      <c r="D1889" s="14">
        <v>20001620640138</v>
      </c>
      <c r="E1889" t="s">
        <v>2810</v>
      </c>
      <c r="F1889" s="2">
        <v>46142.496180555558</v>
      </c>
      <c r="G1889" s="2">
        <v>46146</v>
      </c>
      <c r="I1889" t="s">
        <v>224</v>
      </c>
      <c r="J1889" t="s">
        <v>230</v>
      </c>
      <c r="L1889" t="s">
        <v>1639</v>
      </c>
      <c r="M1889" t="s">
        <v>309</v>
      </c>
      <c r="N1889" t="s">
        <v>297</v>
      </c>
      <c r="O1889" t="s">
        <v>283</v>
      </c>
      <c r="Q1889" t="s">
        <v>10036</v>
      </c>
      <c r="R1889" t="s">
        <v>2809</v>
      </c>
      <c r="S1889" t="s">
        <v>6146</v>
      </c>
      <c r="T1889" t="s">
        <v>6147</v>
      </c>
      <c r="U1889" t="s">
        <v>5044</v>
      </c>
      <c r="V1889" t="s">
        <v>5045</v>
      </c>
      <c r="W1889" t="s">
        <v>245</v>
      </c>
      <c r="X1889" t="s">
        <v>225</v>
      </c>
      <c r="Z1889">
        <v>3</v>
      </c>
      <c r="AA1889" t="s">
        <v>3921</v>
      </c>
      <c r="AB1889" t="s">
        <v>3995</v>
      </c>
      <c r="AC1889">
        <v>46149.584999999999</v>
      </c>
      <c r="AD1889">
        <v>46149</v>
      </c>
      <c r="AE1889" t="s">
        <v>3938</v>
      </c>
      <c r="AG1889" t="s">
        <v>5047</v>
      </c>
      <c r="AH1889">
        <v>6108780772</v>
      </c>
      <c r="AI1889" t="s">
        <v>10037</v>
      </c>
      <c r="AM1889" t="s">
        <v>3925</v>
      </c>
      <c r="AN1889" t="s">
        <v>3926</v>
      </c>
      <c r="AO1889" t="s">
        <v>268</v>
      </c>
      <c r="AP1889" t="s">
        <v>249</v>
      </c>
      <c r="AQ1889" t="s">
        <v>3998</v>
      </c>
      <c r="AU1889" t="s">
        <v>4282</v>
      </c>
      <c r="AV1889" t="s">
        <v>4000</v>
      </c>
      <c r="AW1889" t="s">
        <v>320</v>
      </c>
      <c r="AX1889" t="s">
        <v>319</v>
      </c>
      <c r="AY1889" t="s">
        <v>254</v>
      </c>
      <c r="AZ1889" t="s">
        <v>230</v>
      </c>
      <c r="BA1889" t="s">
        <v>395</v>
      </c>
      <c r="BB1889" t="s">
        <v>380</v>
      </c>
      <c r="BC1889" t="s">
        <v>3927</v>
      </c>
      <c r="BD1889" t="s">
        <v>3927</v>
      </c>
      <c r="BE1889" t="s">
        <v>3927</v>
      </c>
      <c r="BF1889">
        <v>9</v>
      </c>
    </row>
    <row r="1890" spans="1:58" x14ac:dyDescent="0.3">
      <c r="A1890">
        <v>2026</v>
      </c>
      <c r="B1890">
        <v>202605</v>
      </c>
      <c r="C1890">
        <v>5</v>
      </c>
      <c r="D1890" s="14">
        <v>20001620640062</v>
      </c>
      <c r="E1890" t="s">
        <v>2810</v>
      </c>
      <c r="F1890" s="2">
        <v>46142.493437500001</v>
      </c>
      <c r="G1890" s="2">
        <v>46147</v>
      </c>
      <c r="I1890" t="s">
        <v>224</v>
      </c>
      <c r="J1890" t="s">
        <v>230</v>
      </c>
      <c r="L1890" t="s">
        <v>3724</v>
      </c>
      <c r="M1890" t="s">
        <v>902</v>
      </c>
      <c r="N1890" t="s">
        <v>752</v>
      </c>
      <c r="O1890" t="s">
        <v>623</v>
      </c>
      <c r="Q1890" t="s">
        <v>10038</v>
      </c>
      <c r="R1890" t="s">
        <v>2809</v>
      </c>
      <c r="S1890" t="s">
        <v>1161</v>
      </c>
      <c r="T1890" t="s">
        <v>1162</v>
      </c>
      <c r="U1890" t="s">
        <v>258</v>
      </c>
      <c r="V1890" t="s">
        <v>247</v>
      </c>
      <c r="W1890" t="s">
        <v>245</v>
      </c>
      <c r="X1890" t="s">
        <v>225</v>
      </c>
      <c r="Z1890">
        <v>1</v>
      </c>
      <c r="AA1890" t="s">
        <v>3921</v>
      </c>
      <c r="AB1890" t="s">
        <v>10039</v>
      </c>
      <c r="AC1890">
        <v>46148.623171296298</v>
      </c>
      <c r="AD1890">
        <v>46148</v>
      </c>
      <c r="AE1890" t="s">
        <v>3938</v>
      </c>
      <c r="AG1890" t="s">
        <v>410</v>
      </c>
      <c r="AH1890">
        <v>6108779768</v>
      </c>
      <c r="AI1890" t="s">
        <v>10040</v>
      </c>
      <c r="AM1890" t="s">
        <v>3925</v>
      </c>
      <c r="AN1890" t="s">
        <v>3926</v>
      </c>
      <c r="AO1890" t="s">
        <v>268</v>
      </c>
      <c r="AP1890" t="s">
        <v>853</v>
      </c>
      <c r="AQ1890" t="s">
        <v>3940</v>
      </c>
      <c r="AU1890" t="s">
        <v>4282</v>
      </c>
      <c r="AV1890" t="s">
        <v>4000</v>
      </c>
      <c r="AW1890" t="s">
        <v>320</v>
      </c>
      <c r="AX1890" t="s">
        <v>319</v>
      </c>
      <c r="AY1890" t="s">
        <v>254</v>
      </c>
      <c r="AZ1890" t="s">
        <v>230</v>
      </c>
      <c r="BA1890" t="s">
        <v>395</v>
      </c>
      <c r="BB1890" t="s">
        <v>380</v>
      </c>
      <c r="BC1890" t="s">
        <v>3927</v>
      </c>
      <c r="BD1890" t="s">
        <v>3927</v>
      </c>
      <c r="BE1890" t="s">
        <v>3927</v>
      </c>
      <c r="BF1890">
        <v>9</v>
      </c>
    </row>
    <row r="1891" spans="1:58" x14ac:dyDescent="0.3">
      <c r="A1891">
        <v>2026</v>
      </c>
      <c r="B1891">
        <v>202605</v>
      </c>
      <c r="C1891">
        <v>5</v>
      </c>
      <c r="D1891" s="14">
        <v>20001620637743</v>
      </c>
      <c r="E1891" t="s">
        <v>2810</v>
      </c>
      <c r="F1891" s="2">
        <v>46142.518750000003</v>
      </c>
      <c r="G1891" s="2">
        <v>46146</v>
      </c>
      <c r="I1891" t="s">
        <v>224</v>
      </c>
      <c r="J1891" t="s">
        <v>230</v>
      </c>
      <c r="L1891" t="s">
        <v>3554</v>
      </c>
      <c r="M1891" t="s">
        <v>309</v>
      </c>
      <c r="N1891" t="s">
        <v>297</v>
      </c>
      <c r="O1891" t="s">
        <v>283</v>
      </c>
      <c r="Q1891" t="s">
        <v>10041</v>
      </c>
      <c r="R1891" t="s">
        <v>2809</v>
      </c>
      <c r="S1891" t="s">
        <v>5585</v>
      </c>
      <c r="T1891" t="s">
        <v>5586</v>
      </c>
      <c r="U1891" t="s">
        <v>3034</v>
      </c>
      <c r="V1891" t="s">
        <v>647</v>
      </c>
      <c r="W1891" t="s">
        <v>245</v>
      </c>
      <c r="X1891" t="s">
        <v>225</v>
      </c>
      <c r="Z1891">
        <v>2</v>
      </c>
      <c r="AA1891" t="s">
        <v>3921</v>
      </c>
      <c r="AB1891" t="s">
        <v>10042</v>
      </c>
      <c r="AC1891">
        <v>46148.681620370371</v>
      </c>
      <c r="AD1891">
        <v>46148</v>
      </c>
      <c r="AE1891" t="s">
        <v>3938</v>
      </c>
      <c r="AG1891" t="s">
        <v>5111</v>
      </c>
      <c r="AH1891">
        <v>6108769971</v>
      </c>
      <c r="AI1891" t="s">
        <v>10043</v>
      </c>
      <c r="AM1891" t="s">
        <v>3925</v>
      </c>
      <c r="AN1891" t="s">
        <v>3926</v>
      </c>
      <c r="AO1891" t="s">
        <v>268</v>
      </c>
      <c r="AP1891" t="s">
        <v>853</v>
      </c>
      <c r="AQ1891" t="s">
        <v>3940</v>
      </c>
      <c r="AU1891" t="s">
        <v>4282</v>
      </c>
      <c r="AV1891" t="s">
        <v>4000</v>
      </c>
      <c r="AW1891" t="s">
        <v>320</v>
      </c>
      <c r="AX1891" t="s">
        <v>319</v>
      </c>
      <c r="AY1891" t="s">
        <v>254</v>
      </c>
      <c r="AZ1891" t="s">
        <v>230</v>
      </c>
      <c r="BA1891" t="s">
        <v>395</v>
      </c>
      <c r="BB1891" t="s">
        <v>380</v>
      </c>
      <c r="BC1891" t="s">
        <v>3927</v>
      </c>
      <c r="BD1891" t="s">
        <v>3927</v>
      </c>
      <c r="BE1891" t="s">
        <v>3927</v>
      </c>
      <c r="BF1891">
        <v>9</v>
      </c>
    </row>
    <row r="1892" spans="1:58" x14ac:dyDescent="0.3">
      <c r="A1892">
        <v>2026</v>
      </c>
      <c r="B1892">
        <v>202605</v>
      </c>
      <c r="C1892">
        <v>5</v>
      </c>
      <c r="D1892" s="14">
        <v>20001620636209</v>
      </c>
      <c r="E1892" t="s">
        <v>2810</v>
      </c>
      <c r="F1892" s="2">
        <v>46142.498495370368</v>
      </c>
      <c r="G1892" s="2">
        <v>46147</v>
      </c>
      <c r="I1892" t="s">
        <v>224</v>
      </c>
      <c r="J1892" t="s">
        <v>230</v>
      </c>
      <c r="L1892" t="s">
        <v>1182</v>
      </c>
      <c r="M1892" t="s">
        <v>309</v>
      </c>
      <c r="N1892" t="s">
        <v>297</v>
      </c>
      <c r="O1892" t="s">
        <v>283</v>
      </c>
      <c r="Q1892" t="s">
        <v>10044</v>
      </c>
      <c r="R1892" t="s">
        <v>2809</v>
      </c>
      <c r="S1892" t="s">
        <v>463</v>
      </c>
      <c r="T1892" t="s">
        <v>464</v>
      </c>
      <c r="U1892" t="s">
        <v>258</v>
      </c>
      <c r="V1892" t="s">
        <v>247</v>
      </c>
      <c r="W1892" t="s">
        <v>245</v>
      </c>
      <c r="X1892" t="s">
        <v>225</v>
      </c>
      <c r="Z1892">
        <v>1</v>
      </c>
      <c r="AA1892" t="s">
        <v>3921</v>
      </c>
      <c r="AB1892" t="s">
        <v>10045</v>
      </c>
      <c r="AC1892">
        <v>46148.623171296298</v>
      </c>
      <c r="AD1892">
        <v>46148</v>
      </c>
      <c r="AE1892" t="s">
        <v>3938</v>
      </c>
      <c r="AG1892" t="s">
        <v>410</v>
      </c>
      <c r="AH1892">
        <v>6087701669</v>
      </c>
      <c r="AI1892" t="s">
        <v>10046</v>
      </c>
      <c r="AM1892" t="s">
        <v>3925</v>
      </c>
      <c r="AN1892" t="s">
        <v>3926</v>
      </c>
      <c r="AO1892" t="s">
        <v>268</v>
      </c>
      <c r="AP1892" t="s">
        <v>249</v>
      </c>
      <c r="AQ1892" t="s">
        <v>3940</v>
      </c>
      <c r="AU1892" t="s">
        <v>4282</v>
      </c>
      <c r="AV1892" t="s">
        <v>4000</v>
      </c>
      <c r="AW1892" t="s">
        <v>1478</v>
      </c>
      <c r="AX1892" t="s">
        <v>1477</v>
      </c>
      <c r="AY1892" t="s">
        <v>254</v>
      </c>
      <c r="AZ1892" t="s">
        <v>230</v>
      </c>
      <c r="BA1892" t="s">
        <v>273</v>
      </c>
      <c r="BB1892" t="s">
        <v>380</v>
      </c>
      <c r="BC1892" t="s">
        <v>3927</v>
      </c>
      <c r="BD1892" t="s">
        <v>3927</v>
      </c>
      <c r="BE1892" t="s">
        <v>3927</v>
      </c>
      <c r="BF1892">
        <v>20</v>
      </c>
    </row>
    <row r="1893" spans="1:58" x14ac:dyDescent="0.3">
      <c r="A1893">
        <v>2026</v>
      </c>
      <c r="B1893">
        <v>202605</v>
      </c>
      <c r="C1893">
        <v>5</v>
      </c>
      <c r="D1893" s="14">
        <v>20001620634516</v>
      </c>
      <c r="E1893" t="s">
        <v>2810</v>
      </c>
      <c r="F1893" s="2">
        <v>46142.509618055556</v>
      </c>
      <c r="G1893" s="2">
        <v>46146</v>
      </c>
      <c r="I1893" t="s">
        <v>224</v>
      </c>
      <c r="J1893" t="s">
        <v>230</v>
      </c>
      <c r="L1893" t="s">
        <v>10047</v>
      </c>
      <c r="M1893" t="s">
        <v>1286</v>
      </c>
      <c r="N1893" t="s">
        <v>1281</v>
      </c>
      <c r="O1893" t="s">
        <v>331</v>
      </c>
      <c r="Q1893" t="s">
        <v>10048</v>
      </c>
      <c r="R1893" t="s">
        <v>2809</v>
      </c>
      <c r="S1893" t="s">
        <v>5102</v>
      </c>
      <c r="T1893" t="s">
        <v>5103</v>
      </c>
      <c r="U1893" t="s">
        <v>5044</v>
      </c>
      <c r="V1893" t="s">
        <v>5045</v>
      </c>
      <c r="W1893" t="s">
        <v>245</v>
      </c>
      <c r="X1893" t="s">
        <v>387</v>
      </c>
      <c r="Z1893">
        <v>2</v>
      </c>
      <c r="AA1893" t="s">
        <v>3921</v>
      </c>
      <c r="AB1893" t="s">
        <v>10049</v>
      </c>
      <c r="AC1893">
        <v>46148.677708333336</v>
      </c>
      <c r="AD1893">
        <v>46148</v>
      </c>
      <c r="AE1893" t="s">
        <v>3938</v>
      </c>
      <c r="AG1893" t="s">
        <v>5047</v>
      </c>
      <c r="AH1893">
        <v>6108758981</v>
      </c>
      <c r="AI1893" t="s">
        <v>10050</v>
      </c>
      <c r="AM1893" t="s">
        <v>3925</v>
      </c>
      <c r="AN1893" t="s">
        <v>3926</v>
      </c>
      <c r="AO1893" t="s">
        <v>268</v>
      </c>
      <c r="AP1893" t="s">
        <v>386</v>
      </c>
      <c r="AQ1893" t="s">
        <v>3940</v>
      </c>
      <c r="AU1893" t="s">
        <v>4282</v>
      </c>
      <c r="AV1893" t="s">
        <v>4000</v>
      </c>
      <c r="AW1893" t="s">
        <v>447</v>
      </c>
      <c r="AX1893" t="s">
        <v>446</v>
      </c>
      <c r="AY1893" t="s">
        <v>253</v>
      </c>
      <c r="AZ1893" t="s">
        <v>230</v>
      </c>
      <c r="BA1893" t="s">
        <v>395</v>
      </c>
      <c r="BB1893" t="s">
        <v>380</v>
      </c>
      <c r="BC1893" t="s">
        <v>3927</v>
      </c>
      <c r="BD1893" t="s">
        <v>3927</v>
      </c>
      <c r="BE1893" t="s">
        <v>3927</v>
      </c>
      <c r="BF1893">
        <v>1</v>
      </c>
    </row>
    <row r="1894" spans="1:58" x14ac:dyDescent="0.3">
      <c r="A1894">
        <v>2026</v>
      </c>
      <c r="B1894">
        <v>202605</v>
      </c>
      <c r="C1894">
        <v>5</v>
      </c>
      <c r="D1894" s="14">
        <v>20001620632856</v>
      </c>
      <c r="E1894" t="s">
        <v>2810</v>
      </c>
      <c r="F1894" s="2">
        <v>46142.522777777776</v>
      </c>
      <c r="G1894" s="2">
        <v>46144</v>
      </c>
      <c r="I1894" t="s">
        <v>224</v>
      </c>
      <c r="J1894" t="s">
        <v>230</v>
      </c>
      <c r="L1894" t="s">
        <v>3179</v>
      </c>
      <c r="M1894" t="s">
        <v>494</v>
      </c>
      <c r="N1894" t="s">
        <v>486</v>
      </c>
      <c r="O1894" t="s">
        <v>257</v>
      </c>
      <c r="Q1894" t="s">
        <v>10051</v>
      </c>
      <c r="R1894" t="s">
        <v>2809</v>
      </c>
      <c r="S1894" t="s">
        <v>6746</v>
      </c>
      <c r="T1894" t="s">
        <v>6747</v>
      </c>
      <c r="U1894" t="s">
        <v>3034</v>
      </c>
      <c r="V1894" t="s">
        <v>647</v>
      </c>
      <c r="W1894" t="s">
        <v>245</v>
      </c>
      <c r="X1894" t="s">
        <v>225</v>
      </c>
      <c r="Z1894">
        <v>4</v>
      </c>
      <c r="AA1894" t="s">
        <v>3921</v>
      </c>
      <c r="AB1894" t="s">
        <v>7895</v>
      </c>
      <c r="AC1894">
        <v>46148.681620370371</v>
      </c>
      <c r="AD1894">
        <v>46148</v>
      </c>
      <c r="AE1894" t="s">
        <v>3938</v>
      </c>
      <c r="AG1894" t="s">
        <v>5006</v>
      </c>
      <c r="AH1894">
        <v>6108780821</v>
      </c>
      <c r="AI1894" t="s">
        <v>10052</v>
      </c>
      <c r="AM1894" t="s">
        <v>3925</v>
      </c>
      <c r="AN1894" t="s">
        <v>3926</v>
      </c>
      <c r="AO1894" t="s">
        <v>268</v>
      </c>
      <c r="AP1894" t="s">
        <v>853</v>
      </c>
      <c r="AQ1894" t="s">
        <v>3940</v>
      </c>
      <c r="AU1894" t="s">
        <v>4282</v>
      </c>
      <c r="AV1894" t="s">
        <v>4000</v>
      </c>
      <c r="AW1894" t="s">
        <v>320</v>
      </c>
      <c r="AX1894" t="s">
        <v>319</v>
      </c>
      <c r="AY1894" t="s">
        <v>254</v>
      </c>
      <c r="AZ1894" t="s">
        <v>230</v>
      </c>
      <c r="BA1894" t="s">
        <v>395</v>
      </c>
      <c r="BB1894" t="s">
        <v>1857</v>
      </c>
      <c r="BC1894" t="s">
        <v>3927</v>
      </c>
      <c r="BD1894" t="s">
        <v>3927</v>
      </c>
      <c r="BE1894" t="s">
        <v>3927</v>
      </c>
      <c r="BF1894">
        <v>9</v>
      </c>
    </row>
    <row r="1895" spans="1:58" x14ac:dyDescent="0.3">
      <c r="A1895">
        <v>2026</v>
      </c>
      <c r="B1895">
        <v>202605</v>
      </c>
      <c r="C1895">
        <v>5</v>
      </c>
      <c r="D1895" s="14">
        <v>20001620632027</v>
      </c>
      <c r="E1895" t="s">
        <v>2810</v>
      </c>
      <c r="F1895" s="2">
        <v>46142.491574074076</v>
      </c>
      <c r="G1895" s="2">
        <v>46144</v>
      </c>
      <c r="I1895" t="s">
        <v>224</v>
      </c>
      <c r="J1895" t="s">
        <v>230</v>
      </c>
      <c r="L1895" t="s">
        <v>3561</v>
      </c>
      <c r="M1895" t="s">
        <v>309</v>
      </c>
      <c r="N1895" t="s">
        <v>297</v>
      </c>
      <c r="O1895" t="s">
        <v>283</v>
      </c>
      <c r="Q1895" t="s">
        <v>10053</v>
      </c>
      <c r="R1895" t="s">
        <v>2809</v>
      </c>
      <c r="S1895" t="s">
        <v>4867</v>
      </c>
      <c r="T1895" t="s">
        <v>4868</v>
      </c>
      <c r="U1895" t="s">
        <v>4008</v>
      </c>
      <c r="V1895" t="s">
        <v>980</v>
      </c>
      <c r="W1895" t="s">
        <v>245</v>
      </c>
      <c r="X1895" t="s">
        <v>225</v>
      </c>
      <c r="Z1895">
        <v>4</v>
      </c>
      <c r="AA1895" t="s">
        <v>3921</v>
      </c>
      <c r="AB1895" t="s">
        <v>10054</v>
      </c>
      <c r="AC1895">
        <v>46148.620497685188</v>
      </c>
      <c r="AD1895">
        <v>46148</v>
      </c>
      <c r="AE1895" t="s">
        <v>3938</v>
      </c>
      <c r="AG1895" t="s">
        <v>4870</v>
      </c>
      <c r="AH1895">
        <v>6108784728</v>
      </c>
      <c r="AI1895" t="s">
        <v>10055</v>
      </c>
      <c r="AM1895" t="s">
        <v>3925</v>
      </c>
      <c r="AN1895" t="s">
        <v>3926</v>
      </c>
      <c r="AO1895" t="s">
        <v>268</v>
      </c>
      <c r="AP1895" t="s">
        <v>249</v>
      </c>
      <c r="AQ1895" t="s">
        <v>3940</v>
      </c>
      <c r="AU1895" t="s">
        <v>4422</v>
      </c>
      <c r="AV1895" t="s">
        <v>4000</v>
      </c>
      <c r="AW1895" t="s">
        <v>227</v>
      </c>
      <c r="AX1895" t="s">
        <v>226</v>
      </c>
      <c r="AY1895" t="s">
        <v>254</v>
      </c>
      <c r="AZ1895" t="s">
        <v>230</v>
      </c>
      <c r="BA1895" t="s">
        <v>273</v>
      </c>
      <c r="BB1895" t="s">
        <v>380</v>
      </c>
      <c r="BC1895" t="s">
        <v>3927</v>
      </c>
      <c r="BD1895" t="s">
        <v>3927</v>
      </c>
      <c r="BE1895" t="s">
        <v>3927</v>
      </c>
      <c r="BF1895">
        <v>9</v>
      </c>
    </row>
    <row r="1896" spans="1:58" x14ac:dyDescent="0.3">
      <c r="A1896">
        <v>2026</v>
      </c>
      <c r="B1896">
        <v>202605</v>
      </c>
      <c r="C1896">
        <v>5</v>
      </c>
      <c r="D1896" s="14">
        <v>20001620631219</v>
      </c>
      <c r="E1896" t="s">
        <v>2810</v>
      </c>
      <c r="F1896" s="2">
        <v>46142.498368055552</v>
      </c>
      <c r="G1896" s="2">
        <v>46144</v>
      </c>
      <c r="I1896" t="s">
        <v>224</v>
      </c>
      <c r="J1896" t="s">
        <v>230</v>
      </c>
      <c r="L1896" t="s">
        <v>532</v>
      </c>
      <c r="M1896" t="s">
        <v>309</v>
      </c>
      <c r="N1896" t="s">
        <v>297</v>
      </c>
      <c r="O1896" t="s">
        <v>283</v>
      </c>
      <c r="Q1896" t="s">
        <v>10056</v>
      </c>
      <c r="R1896" t="s">
        <v>2809</v>
      </c>
      <c r="S1896" t="s">
        <v>407</v>
      </c>
      <c r="T1896" t="s">
        <v>408</v>
      </c>
      <c r="U1896" t="s">
        <v>258</v>
      </c>
      <c r="V1896" t="s">
        <v>247</v>
      </c>
      <c r="W1896" t="s">
        <v>245</v>
      </c>
      <c r="X1896" t="s">
        <v>225</v>
      </c>
      <c r="Z1896">
        <v>4</v>
      </c>
      <c r="AA1896" t="s">
        <v>3921</v>
      </c>
      <c r="AB1896" t="s">
        <v>10057</v>
      </c>
      <c r="AC1896">
        <v>46148.623171296298</v>
      </c>
      <c r="AD1896">
        <v>46148</v>
      </c>
      <c r="AE1896" t="s">
        <v>3938</v>
      </c>
      <c r="AG1896" t="s">
        <v>410</v>
      </c>
      <c r="AH1896">
        <v>6052020715</v>
      </c>
      <c r="AI1896" t="s">
        <v>10058</v>
      </c>
      <c r="AM1896" t="s">
        <v>3925</v>
      </c>
      <c r="AN1896" t="s">
        <v>3926</v>
      </c>
      <c r="AO1896" t="s">
        <v>268</v>
      </c>
      <c r="AP1896" t="s">
        <v>304</v>
      </c>
      <c r="AQ1896" t="s">
        <v>3940</v>
      </c>
      <c r="AU1896" t="s">
        <v>4422</v>
      </c>
      <c r="AV1896" t="s">
        <v>4000</v>
      </c>
      <c r="AW1896" t="s">
        <v>227</v>
      </c>
      <c r="AX1896" t="s">
        <v>226</v>
      </c>
      <c r="AY1896" t="s">
        <v>254</v>
      </c>
      <c r="AZ1896" t="s">
        <v>230</v>
      </c>
      <c r="BA1896" t="s">
        <v>273</v>
      </c>
      <c r="BB1896" t="s">
        <v>380</v>
      </c>
      <c r="BC1896" t="s">
        <v>3927</v>
      </c>
      <c r="BD1896" t="s">
        <v>3927</v>
      </c>
      <c r="BE1896" t="s">
        <v>3927</v>
      </c>
      <c r="BF1896">
        <v>12</v>
      </c>
    </row>
    <row r="1897" spans="1:58" x14ac:dyDescent="0.3">
      <c r="A1897">
        <v>2026</v>
      </c>
      <c r="B1897">
        <v>202605</v>
      </c>
      <c r="C1897">
        <v>5</v>
      </c>
      <c r="D1897" s="14">
        <v>20001620627936</v>
      </c>
      <c r="E1897" t="s">
        <v>2810</v>
      </c>
      <c r="F1897" s="2">
        <v>46142.487662037034</v>
      </c>
      <c r="G1897" s="2">
        <v>46143</v>
      </c>
      <c r="I1897" t="s">
        <v>224</v>
      </c>
      <c r="J1897" t="s">
        <v>230</v>
      </c>
      <c r="L1897" t="s">
        <v>10059</v>
      </c>
      <c r="M1897" t="s">
        <v>1366</v>
      </c>
      <c r="N1897" t="s">
        <v>1359</v>
      </c>
      <c r="O1897" t="s">
        <v>554</v>
      </c>
      <c r="Q1897" t="s">
        <v>10060</v>
      </c>
      <c r="R1897" t="s">
        <v>2809</v>
      </c>
      <c r="S1897" t="s">
        <v>8510</v>
      </c>
      <c r="T1897" t="s">
        <v>8511</v>
      </c>
      <c r="U1897" t="s">
        <v>4796</v>
      </c>
      <c r="V1897" t="s">
        <v>2024</v>
      </c>
      <c r="W1897" t="s">
        <v>245</v>
      </c>
      <c r="X1897" t="s">
        <v>225</v>
      </c>
      <c r="Z1897">
        <v>4</v>
      </c>
      <c r="AA1897" t="s">
        <v>3921</v>
      </c>
      <c r="AB1897" t="s">
        <v>10061</v>
      </c>
      <c r="AC1897">
        <v>46149.689583333333</v>
      </c>
      <c r="AD1897">
        <v>46147</v>
      </c>
      <c r="AE1897" t="s">
        <v>3938</v>
      </c>
      <c r="AG1897" t="s">
        <v>6332</v>
      </c>
      <c r="AH1897">
        <v>6108781729</v>
      </c>
      <c r="AI1897" t="s">
        <v>10062</v>
      </c>
      <c r="AM1897" t="s">
        <v>3925</v>
      </c>
      <c r="AN1897" t="s">
        <v>3926</v>
      </c>
      <c r="AO1897" t="s">
        <v>268</v>
      </c>
      <c r="AP1897" t="s">
        <v>249</v>
      </c>
      <c r="AQ1897" t="s">
        <v>3940</v>
      </c>
      <c r="AU1897" t="s">
        <v>4282</v>
      </c>
      <c r="AV1897" t="s">
        <v>4000</v>
      </c>
      <c r="AW1897" t="s">
        <v>227</v>
      </c>
      <c r="AX1897" t="s">
        <v>226</v>
      </c>
      <c r="AY1897" t="s">
        <v>254</v>
      </c>
      <c r="AZ1897" t="s">
        <v>230</v>
      </c>
      <c r="BA1897" t="s">
        <v>395</v>
      </c>
      <c r="BB1897" t="s">
        <v>380</v>
      </c>
      <c r="BC1897" t="s">
        <v>3927</v>
      </c>
      <c r="BD1897" t="s">
        <v>3927</v>
      </c>
      <c r="BE1897" t="s">
        <v>3927</v>
      </c>
      <c r="BF1897">
        <v>9</v>
      </c>
    </row>
    <row r="1898" spans="1:58" x14ac:dyDescent="0.3">
      <c r="A1898">
        <v>2026</v>
      </c>
      <c r="B1898">
        <v>202605</v>
      </c>
      <c r="C1898">
        <v>5</v>
      </c>
      <c r="D1898" s="14">
        <v>20001620627629</v>
      </c>
      <c r="E1898" t="s">
        <v>2810</v>
      </c>
      <c r="F1898" s="2">
        <v>46142.512696759259</v>
      </c>
      <c r="G1898" s="2">
        <v>46144</v>
      </c>
      <c r="I1898" t="s">
        <v>224</v>
      </c>
      <c r="J1898" t="s">
        <v>230</v>
      </c>
      <c r="L1898" t="s">
        <v>548</v>
      </c>
      <c r="M1898" t="s">
        <v>557</v>
      </c>
      <c r="N1898" t="s">
        <v>546</v>
      </c>
      <c r="O1898" t="s">
        <v>554</v>
      </c>
      <c r="Q1898" t="s">
        <v>10063</v>
      </c>
      <c r="R1898" t="s">
        <v>2809</v>
      </c>
      <c r="S1898" t="s">
        <v>551</v>
      </c>
      <c r="T1898" t="s">
        <v>552</v>
      </c>
      <c r="U1898" t="s">
        <v>258</v>
      </c>
      <c r="V1898" t="s">
        <v>247</v>
      </c>
      <c r="W1898" t="s">
        <v>245</v>
      </c>
      <c r="X1898" t="s">
        <v>225</v>
      </c>
      <c r="Z1898">
        <v>4</v>
      </c>
      <c r="AA1898" t="s">
        <v>3921</v>
      </c>
      <c r="AB1898" t="s">
        <v>10064</v>
      </c>
      <c r="AC1898">
        <v>46148.623171296298</v>
      </c>
      <c r="AD1898">
        <v>46148</v>
      </c>
      <c r="AE1898" t="s">
        <v>3938</v>
      </c>
      <c r="AG1898" t="s">
        <v>359</v>
      </c>
      <c r="AH1898">
        <v>6108772936</v>
      </c>
      <c r="AI1898" t="s">
        <v>10065</v>
      </c>
      <c r="AM1898" t="s">
        <v>3925</v>
      </c>
      <c r="AN1898" t="s">
        <v>3926</v>
      </c>
      <c r="AO1898" t="s">
        <v>268</v>
      </c>
      <c r="AP1898" t="s">
        <v>304</v>
      </c>
      <c r="AQ1898" t="s">
        <v>3940</v>
      </c>
      <c r="AU1898" t="s">
        <v>4422</v>
      </c>
      <c r="AV1898" t="s">
        <v>4000</v>
      </c>
      <c r="AW1898" t="s">
        <v>320</v>
      </c>
      <c r="AX1898" t="s">
        <v>319</v>
      </c>
      <c r="AY1898" t="s">
        <v>254</v>
      </c>
      <c r="AZ1898" t="s">
        <v>230</v>
      </c>
      <c r="BA1898" t="s">
        <v>395</v>
      </c>
      <c r="BB1898" t="s">
        <v>380</v>
      </c>
      <c r="BC1898" t="s">
        <v>3927</v>
      </c>
      <c r="BD1898" t="s">
        <v>3927</v>
      </c>
      <c r="BE1898" t="s">
        <v>3927</v>
      </c>
      <c r="BF1898">
        <v>9</v>
      </c>
    </row>
    <row r="1899" spans="1:58" x14ac:dyDescent="0.3">
      <c r="A1899">
        <v>2026</v>
      </c>
      <c r="B1899">
        <v>202605</v>
      </c>
      <c r="C1899">
        <v>5</v>
      </c>
      <c r="D1899" s="14">
        <v>20001620626690</v>
      </c>
      <c r="E1899" t="s">
        <v>2810</v>
      </c>
      <c r="F1899" s="2">
        <v>46142.514027777775</v>
      </c>
      <c r="G1899" s="2">
        <v>46143</v>
      </c>
      <c r="I1899" t="s">
        <v>224</v>
      </c>
      <c r="J1899" t="s">
        <v>230</v>
      </c>
      <c r="L1899" t="s">
        <v>323</v>
      </c>
      <c r="M1899" t="s">
        <v>334</v>
      </c>
      <c r="N1899" t="s">
        <v>322</v>
      </c>
      <c r="O1899" t="s">
        <v>331</v>
      </c>
      <c r="Q1899" t="s">
        <v>10066</v>
      </c>
      <c r="R1899" t="s">
        <v>2809</v>
      </c>
      <c r="S1899" t="s">
        <v>327</v>
      </c>
      <c r="T1899" t="s">
        <v>328</v>
      </c>
      <c r="U1899" t="s">
        <v>258</v>
      </c>
      <c r="V1899" t="s">
        <v>247</v>
      </c>
      <c r="W1899" t="s">
        <v>245</v>
      </c>
      <c r="X1899" t="s">
        <v>225</v>
      </c>
      <c r="Z1899">
        <v>4</v>
      </c>
      <c r="AA1899" t="s">
        <v>3921</v>
      </c>
      <c r="AB1899" t="s">
        <v>10067</v>
      </c>
      <c r="AC1899">
        <v>46148.623171296298</v>
      </c>
      <c r="AD1899">
        <v>46147</v>
      </c>
      <c r="AE1899" t="s">
        <v>3938</v>
      </c>
      <c r="AG1899" t="s">
        <v>329</v>
      </c>
      <c r="AH1899">
        <v>6108768682</v>
      </c>
      <c r="AI1899" t="s">
        <v>10068</v>
      </c>
      <c r="AM1899" t="s">
        <v>3925</v>
      </c>
      <c r="AN1899" t="s">
        <v>3926</v>
      </c>
      <c r="AO1899" t="s">
        <v>268</v>
      </c>
      <c r="AP1899" t="s">
        <v>330</v>
      </c>
      <c r="AQ1899" t="s">
        <v>3940</v>
      </c>
      <c r="AU1899" t="s">
        <v>4422</v>
      </c>
      <c r="AV1899" t="s">
        <v>4000</v>
      </c>
      <c r="AW1899" t="s">
        <v>320</v>
      </c>
      <c r="AX1899" t="s">
        <v>319</v>
      </c>
      <c r="AY1899" t="s">
        <v>254</v>
      </c>
      <c r="AZ1899" t="s">
        <v>230</v>
      </c>
      <c r="BA1899" t="s">
        <v>273</v>
      </c>
      <c r="BB1899" t="s">
        <v>380</v>
      </c>
      <c r="BC1899" t="s">
        <v>3927</v>
      </c>
      <c r="BD1899" t="s">
        <v>3927</v>
      </c>
      <c r="BE1899" t="s">
        <v>3927</v>
      </c>
      <c r="BF1899">
        <v>9</v>
      </c>
    </row>
    <row r="1900" spans="1:58" x14ac:dyDescent="0.3">
      <c r="A1900">
        <v>2026</v>
      </c>
      <c r="B1900">
        <v>202605</v>
      </c>
      <c r="C1900">
        <v>5</v>
      </c>
      <c r="D1900" s="14">
        <v>20001620625759</v>
      </c>
      <c r="E1900" t="s">
        <v>2810</v>
      </c>
      <c r="F1900" s="2">
        <v>46142.515798611108</v>
      </c>
      <c r="G1900" s="2">
        <v>46144</v>
      </c>
      <c r="I1900" t="s">
        <v>224</v>
      </c>
      <c r="J1900" t="s">
        <v>230</v>
      </c>
      <c r="L1900" t="s">
        <v>2510</v>
      </c>
      <c r="M1900" t="s">
        <v>309</v>
      </c>
      <c r="N1900" t="s">
        <v>297</v>
      </c>
      <c r="O1900" t="s">
        <v>283</v>
      </c>
      <c r="Q1900" t="s">
        <v>10069</v>
      </c>
      <c r="R1900" t="s">
        <v>2809</v>
      </c>
      <c r="S1900" t="s">
        <v>5138</v>
      </c>
      <c r="T1900" t="s">
        <v>5139</v>
      </c>
      <c r="U1900" t="s">
        <v>4008</v>
      </c>
      <c r="V1900" t="s">
        <v>980</v>
      </c>
      <c r="W1900" t="s">
        <v>245</v>
      </c>
      <c r="X1900" t="s">
        <v>225</v>
      </c>
      <c r="Z1900">
        <v>4</v>
      </c>
      <c r="AA1900" t="s">
        <v>3921</v>
      </c>
      <c r="AB1900" t="s">
        <v>10070</v>
      </c>
      <c r="AC1900">
        <v>46148.620497685188</v>
      </c>
      <c r="AD1900">
        <v>46148</v>
      </c>
      <c r="AE1900" t="s">
        <v>3938</v>
      </c>
      <c r="AG1900" t="s">
        <v>4870</v>
      </c>
      <c r="AH1900">
        <v>6108777839</v>
      </c>
      <c r="AI1900" t="s">
        <v>10071</v>
      </c>
      <c r="AM1900" t="s">
        <v>3925</v>
      </c>
      <c r="AN1900" t="s">
        <v>3926</v>
      </c>
      <c r="AO1900" t="s">
        <v>268</v>
      </c>
      <c r="AP1900" t="s">
        <v>386</v>
      </c>
      <c r="AQ1900" t="s">
        <v>3940</v>
      </c>
      <c r="AU1900" t="s">
        <v>4422</v>
      </c>
      <c r="AV1900" t="s">
        <v>4000</v>
      </c>
      <c r="AW1900" t="s">
        <v>320</v>
      </c>
      <c r="AX1900" t="s">
        <v>319</v>
      </c>
      <c r="AY1900" t="s">
        <v>254</v>
      </c>
      <c r="AZ1900" t="s">
        <v>230</v>
      </c>
      <c r="BA1900" t="s">
        <v>395</v>
      </c>
      <c r="BB1900" t="s">
        <v>380</v>
      </c>
      <c r="BC1900" t="s">
        <v>3927</v>
      </c>
      <c r="BD1900" t="s">
        <v>3927</v>
      </c>
      <c r="BE1900" t="s">
        <v>3927</v>
      </c>
      <c r="BF1900">
        <v>9</v>
      </c>
    </row>
    <row r="1901" spans="1:58" x14ac:dyDescent="0.3">
      <c r="A1901">
        <v>2026</v>
      </c>
      <c r="B1901">
        <v>202605</v>
      </c>
      <c r="C1901">
        <v>5</v>
      </c>
      <c r="D1901" s="14">
        <v>20001620625580</v>
      </c>
      <c r="E1901" t="s">
        <v>2810</v>
      </c>
      <c r="F1901" s="2">
        <v>46142.50886574074</v>
      </c>
      <c r="G1901" s="2">
        <v>46146</v>
      </c>
      <c r="I1901" t="s">
        <v>224</v>
      </c>
      <c r="J1901" t="s">
        <v>230</v>
      </c>
      <c r="L1901" t="s">
        <v>3022</v>
      </c>
      <c r="M1901" t="s">
        <v>309</v>
      </c>
      <c r="N1901" t="s">
        <v>297</v>
      </c>
      <c r="O1901" t="s">
        <v>283</v>
      </c>
      <c r="Q1901" t="s">
        <v>10072</v>
      </c>
      <c r="R1901" t="s">
        <v>2809</v>
      </c>
      <c r="S1901" t="s">
        <v>5693</v>
      </c>
      <c r="T1901" t="s">
        <v>5694</v>
      </c>
      <c r="U1901" t="s">
        <v>3034</v>
      </c>
      <c r="V1901" t="s">
        <v>647</v>
      </c>
      <c r="W1901" t="s">
        <v>245</v>
      </c>
      <c r="X1901" t="s">
        <v>387</v>
      </c>
      <c r="Z1901">
        <v>2</v>
      </c>
      <c r="AA1901" t="s">
        <v>3921</v>
      </c>
      <c r="AB1901" t="s">
        <v>10073</v>
      </c>
      <c r="AC1901">
        <v>46148.681620370371</v>
      </c>
      <c r="AD1901">
        <v>46148</v>
      </c>
      <c r="AE1901" t="s">
        <v>3938</v>
      </c>
      <c r="AG1901" t="s">
        <v>5111</v>
      </c>
      <c r="AH1901">
        <v>6108773887</v>
      </c>
      <c r="AI1901" t="s">
        <v>10074</v>
      </c>
      <c r="AM1901" t="s">
        <v>3925</v>
      </c>
      <c r="AN1901" t="s">
        <v>3926</v>
      </c>
      <c r="AO1901" t="s">
        <v>268</v>
      </c>
      <c r="AP1901" t="s">
        <v>304</v>
      </c>
      <c r="AQ1901" t="s">
        <v>3940</v>
      </c>
      <c r="AU1901" t="s">
        <v>4282</v>
      </c>
      <c r="AV1901" t="s">
        <v>4000</v>
      </c>
      <c r="AW1901" t="s">
        <v>389</v>
      </c>
      <c r="AX1901" t="s">
        <v>388</v>
      </c>
      <c r="AY1901" t="s">
        <v>253</v>
      </c>
      <c r="AZ1901" t="s">
        <v>230</v>
      </c>
      <c r="BA1901" t="s">
        <v>395</v>
      </c>
      <c r="BB1901" t="s">
        <v>380</v>
      </c>
      <c r="BC1901" t="s">
        <v>3927</v>
      </c>
      <c r="BD1901" t="s">
        <v>3927</v>
      </c>
      <c r="BE1901" t="s">
        <v>3927</v>
      </c>
      <c r="BF1901">
        <v>9</v>
      </c>
    </row>
    <row r="1902" spans="1:58" x14ac:dyDescent="0.3">
      <c r="A1902">
        <v>2026</v>
      </c>
      <c r="B1902">
        <v>202605</v>
      </c>
      <c r="C1902">
        <v>5</v>
      </c>
      <c r="D1902" s="14">
        <v>20001620625563</v>
      </c>
      <c r="E1902" t="s">
        <v>2810</v>
      </c>
      <c r="F1902" s="2">
        <v>46142.508229166669</v>
      </c>
      <c r="G1902" s="2">
        <v>46144</v>
      </c>
      <c r="I1902" t="s">
        <v>224</v>
      </c>
      <c r="J1902" t="s">
        <v>230</v>
      </c>
      <c r="L1902" t="s">
        <v>10075</v>
      </c>
      <c r="M1902" t="s">
        <v>4359</v>
      </c>
      <c r="N1902" t="s">
        <v>752</v>
      </c>
      <c r="O1902" t="s">
        <v>623</v>
      </c>
      <c r="Q1902" t="s">
        <v>10076</v>
      </c>
      <c r="R1902" t="s">
        <v>2809</v>
      </c>
      <c r="S1902" t="s">
        <v>5108</v>
      </c>
      <c r="T1902" t="s">
        <v>5109</v>
      </c>
      <c r="U1902" t="s">
        <v>3034</v>
      </c>
      <c r="V1902" t="s">
        <v>647</v>
      </c>
      <c r="W1902" t="s">
        <v>245</v>
      </c>
      <c r="X1902" t="s">
        <v>387</v>
      </c>
      <c r="Z1902">
        <v>4</v>
      </c>
      <c r="AA1902" t="s">
        <v>3921</v>
      </c>
      <c r="AB1902" t="s">
        <v>8226</v>
      </c>
      <c r="AC1902">
        <v>46148.681620370371</v>
      </c>
      <c r="AD1902">
        <v>46148</v>
      </c>
      <c r="AE1902" t="s">
        <v>3938</v>
      </c>
      <c r="AG1902" t="s">
        <v>5111</v>
      </c>
      <c r="AH1902">
        <v>6105363990</v>
      </c>
      <c r="AI1902" t="s">
        <v>10077</v>
      </c>
      <c r="AM1902" t="s">
        <v>3925</v>
      </c>
      <c r="AN1902" t="s">
        <v>3926</v>
      </c>
      <c r="AO1902" t="s">
        <v>268</v>
      </c>
      <c r="AP1902" t="s">
        <v>304</v>
      </c>
      <c r="AQ1902" t="s">
        <v>3940</v>
      </c>
      <c r="AU1902" t="s">
        <v>4282</v>
      </c>
      <c r="AV1902" t="s">
        <v>4000</v>
      </c>
      <c r="AW1902" t="s">
        <v>447</v>
      </c>
      <c r="AX1902" t="s">
        <v>446</v>
      </c>
      <c r="AY1902" t="s">
        <v>253</v>
      </c>
      <c r="AZ1902" t="s">
        <v>230</v>
      </c>
      <c r="BA1902" t="s">
        <v>344</v>
      </c>
      <c r="BB1902" t="s">
        <v>232</v>
      </c>
      <c r="BC1902" t="s">
        <v>3927</v>
      </c>
      <c r="BD1902" t="s">
        <v>3927</v>
      </c>
      <c r="BE1902" t="s">
        <v>3927</v>
      </c>
      <c r="BF1902">
        <v>12</v>
      </c>
    </row>
    <row r="1903" spans="1:58" x14ac:dyDescent="0.3">
      <c r="A1903">
        <v>2026</v>
      </c>
      <c r="B1903">
        <v>202605</v>
      </c>
      <c r="C1903">
        <v>5</v>
      </c>
      <c r="D1903" s="14">
        <v>20001620624214</v>
      </c>
      <c r="E1903" t="s">
        <v>2810</v>
      </c>
      <c r="F1903" s="2">
        <v>46142.60796296296</v>
      </c>
      <c r="G1903" s="2">
        <v>46144</v>
      </c>
      <c r="I1903" t="s">
        <v>224</v>
      </c>
      <c r="J1903" t="s">
        <v>230</v>
      </c>
      <c r="L1903" t="s">
        <v>10078</v>
      </c>
      <c r="M1903" t="s">
        <v>334</v>
      </c>
      <c r="N1903" t="s">
        <v>322</v>
      </c>
      <c r="O1903" t="s">
        <v>331</v>
      </c>
      <c r="Q1903" t="s">
        <v>10079</v>
      </c>
      <c r="R1903" t="s">
        <v>2809</v>
      </c>
      <c r="S1903" t="s">
        <v>4807</v>
      </c>
      <c r="T1903" t="s">
        <v>4808</v>
      </c>
      <c r="U1903" t="s">
        <v>3034</v>
      </c>
      <c r="V1903" t="s">
        <v>4809</v>
      </c>
      <c r="W1903" t="s">
        <v>245</v>
      </c>
      <c r="X1903" t="s">
        <v>225</v>
      </c>
      <c r="Z1903">
        <v>0</v>
      </c>
      <c r="AA1903" t="s">
        <v>3921</v>
      </c>
      <c r="AB1903" t="s">
        <v>4810</v>
      </c>
      <c r="AC1903">
        <v>46146.59783564815</v>
      </c>
      <c r="AD1903">
        <v>46144</v>
      </c>
      <c r="AE1903" t="s">
        <v>4811</v>
      </c>
      <c r="AG1903" t="s">
        <v>4812</v>
      </c>
      <c r="AH1903">
        <v>6108713437</v>
      </c>
      <c r="AI1903" t="s">
        <v>10080</v>
      </c>
      <c r="AM1903" t="s">
        <v>3925</v>
      </c>
      <c r="AN1903" t="s">
        <v>3926</v>
      </c>
      <c r="AO1903" t="s">
        <v>4814</v>
      </c>
      <c r="AP1903" t="s">
        <v>249</v>
      </c>
      <c r="AQ1903" t="s">
        <v>4815</v>
      </c>
      <c r="AU1903" t="s">
        <v>9154</v>
      </c>
      <c r="AV1903" t="s">
        <v>4817</v>
      </c>
      <c r="AW1903" t="s">
        <v>1478</v>
      </c>
      <c r="AX1903" t="s">
        <v>1477</v>
      </c>
      <c r="AY1903" t="s">
        <v>254</v>
      </c>
      <c r="AZ1903" t="s">
        <v>230</v>
      </c>
      <c r="BA1903" t="s">
        <v>395</v>
      </c>
      <c r="BB1903" t="s">
        <v>380</v>
      </c>
      <c r="BC1903" t="s">
        <v>3927</v>
      </c>
      <c r="BD1903" t="s">
        <v>3927</v>
      </c>
      <c r="BE1903" t="s">
        <v>3927</v>
      </c>
      <c r="BF1903">
        <v>9</v>
      </c>
    </row>
    <row r="1904" spans="1:58" x14ac:dyDescent="0.3">
      <c r="A1904">
        <v>2026</v>
      </c>
      <c r="B1904">
        <v>202605</v>
      </c>
      <c r="C1904">
        <v>5</v>
      </c>
      <c r="D1904" s="14">
        <v>20001620600320</v>
      </c>
      <c r="E1904" t="s">
        <v>2810</v>
      </c>
      <c r="F1904" s="2">
        <v>46142.470405092594</v>
      </c>
      <c r="G1904" s="2">
        <v>46146</v>
      </c>
      <c r="I1904" t="s">
        <v>224</v>
      </c>
      <c r="J1904" t="s">
        <v>230</v>
      </c>
      <c r="L1904" t="s">
        <v>3097</v>
      </c>
      <c r="M1904" t="s">
        <v>1594</v>
      </c>
      <c r="N1904" t="s">
        <v>938</v>
      </c>
      <c r="O1904" t="s">
        <v>331</v>
      </c>
      <c r="Q1904" t="s">
        <v>10081</v>
      </c>
      <c r="R1904" t="s">
        <v>2809</v>
      </c>
      <c r="S1904" t="s">
        <v>10082</v>
      </c>
      <c r="T1904" t="s">
        <v>10083</v>
      </c>
      <c r="U1904" t="s">
        <v>4796</v>
      </c>
      <c r="V1904" t="s">
        <v>2024</v>
      </c>
      <c r="W1904" t="s">
        <v>245</v>
      </c>
      <c r="X1904" t="s">
        <v>225</v>
      </c>
      <c r="Z1904">
        <v>4</v>
      </c>
      <c r="AA1904" t="s">
        <v>3921</v>
      </c>
      <c r="AB1904" t="s">
        <v>10084</v>
      </c>
      <c r="AC1904">
        <v>46150.849861111114</v>
      </c>
      <c r="AD1904">
        <v>46150</v>
      </c>
      <c r="AE1904" t="s">
        <v>3938</v>
      </c>
      <c r="AG1904" t="s">
        <v>6701</v>
      </c>
      <c r="AH1904">
        <v>6067748540</v>
      </c>
      <c r="AI1904" t="s">
        <v>10085</v>
      </c>
      <c r="AM1904" t="s">
        <v>3925</v>
      </c>
      <c r="AN1904" t="s">
        <v>3926</v>
      </c>
      <c r="AO1904" t="s">
        <v>268</v>
      </c>
      <c r="AP1904" t="s">
        <v>330</v>
      </c>
      <c r="AQ1904" t="s">
        <v>3940</v>
      </c>
      <c r="AU1904" t="s">
        <v>4149</v>
      </c>
      <c r="AV1904" t="s">
        <v>4000</v>
      </c>
      <c r="AW1904" t="s">
        <v>227</v>
      </c>
      <c r="AX1904" t="s">
        <v>226</v>
      </c>
      <c r="AY1904" t="s">
        <v>254</v>
      </c>
      <c r="AZ1904" t="s">
        <v>230</v>
      </c>
      <c r="BA1904" t="s">
        <v>273</v>
      </c>
      <c r="BB1904" t="s">
        <v>380</v>
      </c>
      <c r="BC1904" t="s">
        <v>3927</v>
      </c>
      <c r="BD1904" t="s">
        <v>3927</v>
      </c>
      <c r="BE1904" t="s">
        <v>3927</v>
      </c>
      <c r="BF1904">
        <v>26</v>
      </c>
    </row>
    <row r="1905" spans="1:58" x14ac:dyDescent="0.3">
      <c r="A1905">
        <v>2026</v>
      </c>
      <c r="B1905">
        <v>202605</v>
      </c>
      <c r="C1905">
        <v>5</v>
      </c>
      <c r="D1905" s="14">
        <v>20001620600219</v>
      </c>
      <c r="E1905" t="s">
        <v>2810</v>
      </c>
      <c r="F1905" s="2">
        <v>46142.467175925929</v>
      </c>
      <c r="G1905" s="2">
        <v>46146</v>
      </c>
      <c r="I1905" t="s">
        <v>224</v>
      </c>
      <c r="J1905" t="s">
        <v>1696</v>
      </c>
      <c r="L1905" t="s">
        <v>2574</v>
      </c>
      <c r="M1905" t="s">
        <v>694</v>
      </c>
      <c r="N1905" t="s">
        <v>322</v>
      </c>
      <c r="O1905" t="s">
        <v>331</v>
      </c>
      <c r="Q1905" t="s">
        <v>10086</v>
      </c>
      <c r="R1905" t="s">
        <v>4141</v>
      </c>
      <c r="S1905" t="s">
        <v>463</v>
      </c>
      <c r="T1905" t="s">
        <v>464</v>
      </c>
      <c r="U1905" t="s">
        <v>258</v>
      </c>
      <c r="V1905" t="s">
        <v>247</v>
      </c>
      <c r="W1905" t="s">
        <v>245</v>
      </c>
      <c r="X1905" t="s">
        <v>387</v>
      </c>
      <c r="Z1905">
        <v>2</v>
      </c>
      <c r="AA1905" t="s">
        <v>3921</v>
      </c>
      <c r="AB1905" t="s">
        <v>10087</v>
      </c>
      <c r="AC1905">
        <v>46148.623171296298</v>
      </c>
      <c r="AD1905">
        <v>46148</v>
      </c>
      <c r="AE1905" t="s">
        <v>3938</v>
      </c>
      <c r="AG1905" t="s">
        <v>410</v>
      </c>
      <c r="AH1905">
        <v>6108760694</v>
      </c>
      <c r="AI1905" t="s">
        <v>10088</v>
      </c>
      <c r="AM1905" t="s">
        <v>3925</v>
      </c>
      <c r="AN1905" t="s">
        <v>3926</v>
      </c>
      <c r="AO1905" t="s">
        <v>268</v>
      </c>
      <c r="AP1905" t="s">
        <v>1701</v>
      </c>
      <c r="AQ1905" t="s">
        <v>3940</v>
      </c>
      <c r="AU1905" t="s">
        <v>4422</v>
      </c>
      <c r="AV1905" t="s">
        <v>4000</v>
      </c>
      <c r="AW1905" t="s">
        <v>389</v>
      </c>
      <c r="AX1905" t="s">
        <v>388</v>
      </c>
      <c r="AY1905" t="s">
        <v>253</v>
      </c>
      <c r="AZ1905" t="s">
        <v>1696</v>
      </c>
      <c r="BA1905" t="s">
        <v>395</v>
      </c>
      <c r="BB1905" t="s">
        <v>1698</v>
      </c>
      <c r="BC1905" t="s">
        <v>3927</v>
      </c>
      <c r="BD1905" t="s">
        <v>3927</v>
      </c>
      <c r="BE1905" t="s">
        <v>3927</v>
      </c>
      <c r="BF1905">
        <v>9</v>
      </c>
    </row>
    <row r="1906" spans="1:58" x14ac:dyDescent="0.3">
      <c r="A1906">
        <v>2026</v>
      </c>
      <c r="B1906">
        <v>202605</v>
      </c>
      <c r="C1906">
        <v>5</v>
      </c>
      <c r="D1906" s="14">
        <v>20001620598643</v>
      </c>
      <c r="E1906" t="s">
        <v>2810</v>
      </c>
      <c r="F1906" s="2">
        <v>46142.480312500003</v>
      </c>
      <c r="G1906" s="2">
        <v>46143</v>
      </c>
      <c r="I1906" t="s">
        <v>224</v>
      </c>
      <c r="J1906" t="s">
        <v>230</v>
      </c>
      <c r="L1906" t="s">
        <v>3434</v>
      </c>
      <c r="M1906" t="s">
        <v>309</v>
      </c>
      <c r="N1906" t="s">
        <v>297</v>
      </c>
      <c r="O1906" t="s">
        <v>283</v>
      </c>
      <c r="Q1906" t="s">
        <v>10089</v>
      </c>
      <c r="R1906" t="s">
        <v>2809</v>
      </c>
      <c r="S1906" t="s">
        <v>5701</v>
      </c>
      <c r="T1906" t="s">
        <v>5702</v>
      </c>
      <c r="U1906" t="s">
        <v>3034</v>
      </c>
      <c r="V1906" t="s">
        <v>647</v>
      </c>
      <c r="W1906" t="s">
        <v>245</v>
      </c>
      <c r="X1906" t="s">
        <v>225</v>
      </c>
      <c r="Z1906">
        <v>4</v>
      </c>
      <c r="AA1906" t="s">
        <v>3921</v>
      </c>
      <c r="AB1906" t="s">
        <v>3995</v>
      </c>
      <c r="AC1906">
        <v>46149.584976851853</v>
      </c>
      <c r="AD1906">
        <v>46147</v>
      </c>
      <c r="AE1906" t="s">
        <v>3938</v>
      </c>
      <c r="AG1906" t="s">
        <v>5111</v>
      </c>
      <c r="AH1906">
        <v>6108765651</v>
      </c>
      <c r="AI1906" t="s">
        <v>10090</v>
      </c>
      <c r="AM1906" t="s">
        <v>3925</v>
      </c>
      <c r="AN1906" t="s">
        <v>3926</v>
      </c>
      <c r="AO1906" t="s">
        <v>268</v>
      </c>
      <c r="AP1906" t="s">
        <v>249</v>
      </c>
      <c r="AQ1906" t="s">
        <v>3998</v>
      </c>
      <c r="AU1906" t="s">
        <v>4282</v>
      </c>
      <c r="AV1906" t="s">
        <v>4000</v>
      </c>
      <c r="AW1906" t="s">
        <v>320</v>
      </c>
      <c r="AX1906" t="s">
        <v>319</v>
      </c>
      <c r="AY1906" t="s">
        <v>254</v>
      </c>
      <c r="AZ1906" t="s">
        <v>230</v>
      </c>
      <c r="BA1906" t="s">
        <v>395</v>
      </c>
      <c r="BB1906" t="s">
        <v>232</v>
      </c>
      <c r="BC1906" t="s">
        <v>3927</v>
      </c>
      <c r="BD1906" t="s">
        <v>3927</v>
      </c>
      <c r="BE1906" t="s">
        <v>3927</v>
      </c>
      <c r="BF1906">
        <v>9</v>
      </c>
    </row>
    <row r="1907" spans="1:58" x14ac:dyDescent="0.3">
      <c r="A1907">
        <v>2026</v>
      </c>
      <c r="B1907">
        <v>202605</v>
      </c>
      <c r="C1907">
        <v>5</v>
      </c>
      <c r="D1907" s="14">
        <v>20001620597806</v>
      </c>
      <c r="E1907" t="s">
        <v>2810</v>
      </c>
      <c r="F1907" s="2">
        <v>46142.484398148146</v>
      </c>
      <c r="G1907" s="2">
        <v>46144</v>
      </c>
      <c r="I1907" t="s">
        <v>224</v>
      </c>
      <c r="J1907" t="s">
        <v>230</v>
      </c>
      <c r="L1907" t="s">
        <v>2975</v>
      </c>
      <c r="M1907" t="s">
        <v>5300</v>
      </c>
      <c r="N1907" t="s">
        <v>5301</v>
      </c>
      <c r="O1907" t="s">
        <v>623</v>
      </c>
      <c r="Q1907" t="s">
        <v>10091</v>
      </c>
      <c r="R1907" t="s">
        <v>2809</v>
      </c>
      <c r="S1907" t="s">
        <v>463</v>
      </c>
      <c r="T1907" t="s">
        <v>464</v>
      </c>
      <c r="U1907" t="s">
        <v>258</v>
      </c>
      <c r="V1907" t="s">
        <v>247</v>
      </c>
      <c r="W1907" t="s">
        <v>245</v>
      </c>
      <c r="X1907" t="s">
        <v>387</v>
      </c>
      <c r="Z1907">
        <v>4</v>
      </c>
      <c r="AA1907" t="s">
        <v>3921</v>
      </c>
      <c r="AB1907" t="s">
        <v>10092</v>
      </c>
      <c r="AC1907">
        <v>46148.623171296298</v>
      </c>
      <c r="AD1907">
        <v>46148</v>
      </c>
      <c r="AE1907" t="s">
        <v>3938</v>
      </c>
      <c r="AG1907" t="s">
        <v>410</v>
      </c>
      <c r="AH1907">
        <v>6108770886</v>
      </c>
      <c r="AI1907" t="s">
        <v>10093</v>
      </c>
      <c r="AM1907" t="s">
        <v>3925</v>
      </c>
      <c r="AN1907" t="s">
        <v>3926</v>
      </c>
      <c r="AO1907" t="s">
        <v>268</v>
      </c>
      <c r="AP1907" t="s">
        <v>386</v>
      </c>
      <c r="AQ1907" t="s">
        <v>3940</v>
      </c>
      <c r="AU1907" t="s">
        <v>4422</v>
      </c>
      <c r="AV1907" t="s">
        <v>4000</v>
      </c>
      <c r="AW1907" t="s">
        <v>447</v>
      </c>
      <c r="AX1907" t="s">
        <v>446</v>
      </c>
      <c r="AY1907" t="s">
        <v>253</v>
      </c>
      <c r="AZ1907" t="s">
        <v>230</v>
      </c>
      <c r="BA1907" t="s">
        <v>395</v>
      </c>
      <c r="BB1907" t="s">
        <v>380</v>
      </c>
      <c r="BC1907" t="s">
        <v>3927</v>
      </c>
      <c r="BD1907" t="s">
        <v>3927</v>
      </c>
      <c r="BE1907" t="s">
        <v>3927</v>
      </c>
      <c r="BF1907">
        <v>9</v>
      </c>
    </row>
    <row r="1908" spans="1:58" x14ac:dyDescent="0.3">
      <c r="A1908">
        <v>2026</v>
      </c>
      <c r="B1908">
        <v>202605</v>
      </c>
      <c r="C1908">
        <v>5</v>
      </c>
      <c r="D1908" s="14">
        <v>20001620595673</v>
      </c>
      <c r="E1908" t="s">
        <v>2810</v>
      </c>
      <c r="F1908" s="2">
        <v>46142.48027777778</v>
      </c>
      <c r="G1908" s="2">
        <v>46144</v>
      </c>
      <c r="I1908" t="s">
        <v>224</v>
      </c>
      <c r="J1908" t="s">
        <v>230</v>
      </c>
      <c r="L1908" t="s">
        <v>239</v>
      </c>
      <c r="M1908" t="s">
        <v>261</v>
      </c>
      <c r="N1908" t="s">
        <v>237</v>
      </c>
      <c r="O1908" t="s">
        <v>257</v>
      </c>
      <c r="Q1908" t="s">
        <v>10094</v>
      </c>
      <c r="R1908" t="s">
        <v>2809</v>
      </c>
      <c r="S1908" t="s">
        <v>4929</v>
      </c>
      <c r="T1908" t="s">
        <v>4930</v>
      </c>
      <c r="U1908" t="s">
        <v>3034</v>
      </c>
      <c r="V1908" t="s">
        <v>3994</v>
      </c>
      <c r="W1908" t="s">
        <v>245</v>
      </c>
      <c r="X1908" t="s">
        <v>225</v>
      </c>
      <c r="Z1908">
        <v>2</v>
      </c>
      <c r="AA1908" t="s">
        <v>3921</v>
      </c>
      <c r="AB1908" t="s">
        <v>10095</v>
      </c>
      <c r="AC1908">
        <v>46146.750706018516</v>
      </c>
      <c r="AD1908">
        <v>46146</v>
      </c>
      <c r="AE1908" t="s">
        <v>3938</v>
      </c>
      <c r="AG1908" t="s">
        <v>4828</v>
      </c>
      <c r="AH1908">
        <v>6108780737</v>
      </c>
      <c r="AI1908" t="s">
        <v>10096</v>
      </c>
      <c r="AM1908" t="s">
        <v>3925</v>
      </c>
      <c r="AN1908" t="s">
        <v>3926</v>
      </c>
      <c r="AO1908" t="s">
        <v>268</v>
      </c>
      <c r="AP1908" t="s">
        <v>249</v>
      </c>
      <c r="AQ1908" t="s">
        <v>3940</v>
      </c>
      <c r="AU1908" t="s">
        <v>8625</v>
      </c>
      <c r="AV1908" t="s">
        <v>4000</v>
      </c>
      <c r="AW1908" t="s">
        <v>320</v>
      </c>
      <c r="AX1908" t="s">
        <v>319</v>
      </c>
      <c r="AY1908" t="s">
        <v>254</v>
      </c>
      <c r="AZ1908" t="s">
        <v>230</v>
      </c>
      <c r="BA1908" t="s">
        <v>395</v>
      </c>
      <c r="BB1908" t="s">
        <v>380</v>
      </c>
      <c r="BC1908" t="s">
        <v>3927</v>
      </c>
      <c r="BD1908" t="s">
        <v>3927</v>
      </c>
      <c r="BE1908" t="s">
        <v>3927</v>
      </c>
      <c r="BF1908">
        <v>9</v>
      </c>
    </row>
    <row r="1909" spans="1:58" x14ac:dyDescent="0.3">
      <c r="A1909">
        <v>2026</v>
      </c>
      <c r="B1909">
        <v>202605</v>
      </c>
      <c r="C1909">
        <v>5</v>
      </c>
      <c r="D1909" s="14">
        <v>20001620595664</v>
      </c>
      <c r="E1909" t="s">
        <v>2810</v>
      </c>
      <c r="F1909" s="2">
        <v>46142.480023148149</v>
      </c>
      <c r="G1909" s="2">
        <v>46144</v>
      </c>
      <c r="I1909" t="s">
        <v>224</v>
      </c>
      <c r="J1909" t="s">
        <v>230</v>
      </c>
      <c r="L1909" t="s">
        <v>2155</v>
      </c>
      <c r="M1909" t="s">
        <v>309</v>
      </c>
      <c r="N1909" t="s">
        <v>297</v>
      </c>
      <c r="O1909" t="s">
        <v>283</v>
      </c>
      <c r="Q1909" t="s">
        <v>10097</v>
      </c>
      <c r="R1909" t="s">
        <v>2809</v>
      </c>
      <c r="S1909" t="s">
        <v>10098</v>
      </c>
      <c r="T1909" t="s">
        <v>10099</v>
      </c>
      <c r="U1909" t="s">
        <v>3034</v>
      </c>
      <c r="V1909" t="s">
        <v>3994</v>
      </c>
      <c r="W1909" t="s">
        <v>245</v>
      </c>
      <c r="X1909" t="s">
        <v>225</v>
      </c>
      <c r="Z1909">
        <v>2</v>
      </c>
      <c r="AA1909" t="s">
        <v>3921</v>
      </c>
      <c r="AB1909" t="s">
        <v>10100</v>
      </c>
      <c r="AC1909">
        <v>46146.750706018516</v>
      </c>
      <c r="AD1909">
        <v>46146</v>
      </c>
      <c r="AE1909" t="s">
        <v>3938</v>
      </c>
      <c r="AG1909" t="s">
        <v>4828</v>
      </c>
      <c r="AH1909">
        <v>6108776774</v>
      </c>
      <c r="AI1909" t="s">
        <v>10101</v>
      </c>
      <c r="AM1909" t="s">
        <v>3925</v>
      </c>
      <c r="AN1909" t="s">
        <v>3926</v>
      </c>
      <c r="AO1909" t="s">
        <v>268</v>
      </c>
      <c r="AP1909" t="s">
        <v>249</v>
      </c>
      <c r="AQ1909" t="s">
        <v>3940</v>
      </c>
      <c r="AU1909" t="s">
        <v>8625</v>
      </c>
      <c r="AV1909" t="s">
        <v>4000</v>
      </c>
      <c r="AW1909" t="s">
        <v>320</v>
      </c>
      <c r="AX1909" t="s">
        <v>319</v>
      </c>
      <c r="AY1909" t="s">
        <v>254</v>
      </c>
      <c r="AZ1909" t="s">
        <v>230</v>
      </c>
      <c r="BA1909" t="s">
        <v>395</v>
      </c>
      <c r="BB1909" t="s">
        <v>380</v>
      </c>
      <c r="BC1909" t="s">
        <v>3927</v>
      </c>
      <c r="BD1909" t="s">
        <v>3927</v>
      </c>
      <c r="BE1909" t="s">
        <v>3927</v>
      </c>
      <c r="BF1909">
        <v>9</v>
      </c>
    </row>
    <row r="1910" spans="1:58" x14ac:dyDescent="0.3">
      <c r="A1910">
        <v>2026</v>
      </c>
      <c r="B1910">
        <v>202605</v>
      </c>
      <c r="C1910">
        <v>5</v>
      </c>
      <c r="D1910" s="14">
        <v>20001620595485</v>
      </c>
      <c r="E1910" t="s">
        <v>2810</v>
      </c>
      <c r="F1910" s="2">
        <v>46142.474675925929</v>
      </c>
      <c r="G1910" s="2">
        <v>46146</v>
      </c>
      <c r="I1910" t="s">
        <v>224</v>
      </c>
      <c r="J1910" t="s">
        <v>230</v>
      </c>
      <c r="L1910" t="s">
        <v>10102</v>
      </c>
      <c r="M1910" t="s">
        <v>1739</v>
      </c>
      <c r="N1910" t="s">
        <v>1002</v>
      </c>
      <c r="O1910" t="s">
        <v>257</v>
      </c>
      <c r="Q1910" t="s">
        <v>10103</v>
      </c>
      <c r="R1910" t="s">
        <v>2809</v>
      </c>
      <c r="S1910" t="s">
        <v>5296</v>
      </c>
      <c r="T1910" t="s">
        <v>5297</v>
      </c>
      <c r="U1910" t="s">
        <v>3034</v>
      </c>
      <c r="V1910" t="s">
        <v>647</v>
      </c>
      <c r="W1910" t="s">
        <v>245</v>
      </c>
      <c r="X1910" t="s">
        <v>225</v>
      </c>
      <c r="Z1910">
        <v>2</v>
      </c>
      <c r="AA1910" t="s">
        <v>3921</v>
      </c>
      <c r="AB1910" t="s">
        <v>5005</v>
      </c>
      <c r="AC1910">
        <v>46148.681620370371</v>
      </c>
      <c r="AD1910">
        <v>46148</v>
      </c>
      <c r="AE1910" t="s">
        <v>3938</v>
      </c>
      <c r="AG1910" t="s">
        <v>5006</v>
      </c>
      <c r="AH1910">
        <v>6108762707</v>
      </c>
      <c r="AI1910" t="s">
        <v>10104</v>
      </c>
      <c r="AM1910" t="s">
        <v>3925</v>
      </c>
      <c r="AN1910" t="s">
        <v>3926</v>
      </c>
      <c r="AO1910" t="s">
        <v>268</v>
      </c>
      <c r="AP1910" t="s">
        <v>386</v>
      </c>
      <c r="AQ1910" t="s">
        <v>3940</v>
      </c>
      <c r="AU1910" t="s">
        <v>4282</v>
      </c>
      <c r="AV1910" t="s">
        <v>4000</v>
      </c>
      <c r="AW1910" t="s">
        <v>1525</v>
      </c>
      <c r="AX1910" t="s">
        <v>1524</v>
      </c>
      <c r="AY1910" t="s">
        <v>254</v>
      </c>
      <c r="AZ1910" t="s">
        <v>230</v>
      </c>
      <c r="BA1910" t="s">
        <v>395</v>
      </c>
      <c r="BB1910" t="s">
        <v>380</v>
      </c>
      <c r="BC1910" t="s">
        <v>3927</v>
      </c>
      <c r="BD1910" t="s">
        <v>3927</v>
      </c>
      <c r="BE1910" t="s">
        <v>3927</v>
      </c>
      <c r="BF1910">
        <v>9</v>
      </c>
    </row>
    <row r="1911" spans="1:58" x14ac:dyDescent="0.3">
      <c r="A1911">
        <v>2026</v>
      </c>
      <c r="B1911">
        <v>202605</v>
      </c>
      <c r="C1911">
        <v>5</v>
      </c>
      <c r="D1911" s="14">
        <v>20001620595359</v>
      </c>
      <c r="E1911" t="s">
        <v>2810</v>
      </c>
      <c r="F1911" s="2">
        <v>46142.47047453704</v>
      </c>
      <c r="G1911" s="2">
        <v>46144</v>
      </c>
      <c r="I1911" t="s">
        <v>224</v>
      </c>
      <c r="J1911" t="s">
        <v>230</v>
      </c>
      <c r="L1911" t="s">
        <v>3805</v>
      </c>
      <c r="M1911" t="s">
        <v>392</v>
      </c>
      <c r="N1911" t="s">
        <v>353</v>
      </c>
      <c r="O1911" t="s">
        <v>283</v>
      </c>
      <c r="Q1911" t="s">
        <v>10105</v>
      </c>
      <c r="R1911" t="s">
        <v>2809</v>
      </c>
      <c r="S1911" t="s">
        <v>5351</v>
      </c>
      <c r="T1911" t="s">
        <v>5352</v>
      </c>
      <c r="U1911" t="s">
        <v>3034</v>
      </c>
      <c r="V1911" t="s">
        <v>647</v>
      </c>
      <c r="W1911" t="s">
        <v>245</v>
      </c>
      <c r="X1911" t="s">
        <v>225</v>
      </c>
      <c r="Z1911">
        <v>4</v>
      </c>
      <c r="AA1911" t="s">
        <v>3921</v>
      </c>
      <c r="AB1911" t="s">
        <v>3995</v>
      </c>
      <c r="AC1911">
        <v>46149.585034722222</v>
      </c>
      <c r="AD1911">
        <v>46148</v>
      </c>
      <c r="AE1911" t="s">
        <v>3938</v>
      </c>
      <c r="AG1911" t="s">
        <v>5006</v>
      </c>
      <c r="AH1911">
        <v>6108777749</v>
      </c>
      <c r="AI1911" t="s">
        <v>10106</v>
      </c>
      <c r="AM1911" t="s">
        <v>3925</v>
      </c>
      <c r="AN1911" t="s">
        <v>3926</v>
      </c>
      <c r="AO1911" t="s">
        <v>268</v>
      </c>
      <c r="AP1911" t="s">
        <v>386</v>
      </c>
      <c r="AQ1911" t="s">
        <v>3998</v>
      </c>
      <c r="AU1911" t="s">
        <v>4282</v>
      </c>
      <c r="AV1911" t="s">
        <v>4000</v>
      </c>
      <c r="AW1911" t="s">
        <v>320</v>
      </c>
      <c r="AX1911" t="s">
        <v>319</v>
      </c>
      <c r="AY1911" t="s">
        <v>254</v>
      </c>
      <c r="AZ1911" t="s">
        <v>230</v>
      </c>
      <c r="BA1911" t="s">
        <v>395</v>
      </c>
      <c r="BB1911" t="s">
        <v>380</v>
      </c>
      <c r="BC1911" t="s">
        <v>3927</v>
      </c>
      <c r="BD1911" t="s">
        <v>3927</v>
      </c>
      <c r="BE1911" t="s">
        <v>3927</v>
      </c>
      <c r="BF1911">
        <v>9</v>
      </c>
    </row>
    <row r="1912" spans="1:58" x14ac:dyDescent="0.3">
      <c r="A1912">
        <v>2026</v>
      </c>
      <c r="B1912">
        <v>202605</v>
      </c>
      <c r="C1912">
        <v>5</v>
      </c>
      <c r="D1912" s="14">
        <v>20001620595269</v>
      </c>
      <c r="E1912" t="s">
        <v>2810</v>
      </c>
      <c r="F1912" s="2">
        <v>46142.467638888891</v>
      </c>
      <c r="G1912" s="2">
        <v>46143</v>
      </c>
      <c r="I1912" t="s">
        <v>224</v>
      </c>
      <c r="J1912" t="s">
        <v>230</v>
      </c>
      <c r="L1912" t="s">
        <v>3469</v>
      </c>
      <c r="M1912" t="s">
        <v>309</v>
      </c>
      <c r="N1912" t="s">
        <v>297</v>
      </c>
      <c r="O1912" t="s">
        <v>283</v>
      </c>
      <c r="Q1912" t="s">
        <v>10107</v>
      </c>
      <c r="R1912" t="s">
        <v>2809</v>
      </c>
      <c r="S1912" t="s">
        <v>8859</v>
      </c>
      <c r="T1912" t="s">
        <v>8860</v>
      </c>
      <c r="U1912" t="s">
        <v>4796</v>
      </c>
      <c r="V1912" t="s">
        <v>2024</v>
      </c>
      <c r="W1912" t="s">
        <v>245</v>
      </c>
      <c r="X1912" t="s">
        <v>225</v>
      </c>
      <c r="Z1912">
        <v>4</v>
      </c>
      <c r="AA1912" t="s">
        <v>3921</v>
      </c>
      <c r="AB1912" t="s">
        <v>10108</v>
      </c>
      <c r="AC1912">
        <v>46149.689583333333</v>
      </c>
      <c r="AD1912">
        <v>46147</v>
      </c>
      <c r="AE1912" t="s">
        <v>3938</v>
      </c>
      <c r="AG1912" t="s">
        <v>6701</v>
      </c>
      <c r="AH1912">
        <v>6103908943</v>
      </c>
      <c r="AI1912" t="s">
        <v>10109</v>
      </c>
      <c r="AM1912" t="s">
        <v>3925</v>
      </c>
      <c r="AN1912" t="s">
        <v>3926</v>
      </c>
      <c r="AO1912" t="s">
        <v>268</v>
      </c>
      <c r="AP1912" t="s">
        <v>304</v>
      </c>
      <c r="AQ1912" t="s">
        <v>3940</v>
      </c>
      <c r="AU1912" t="s">
        <v>4282</v>
      </c>
      <c r="AV1912" t="s">
        <v>4000</v>
      </c>
      <c r="AW1912" t="s">
        <v>227</v>
      </c>
      <c r="AX1912" t="s">
        <v>226</v>
      </c>
      <c r="AY1912" t="s">
        <v>254</v>
      </c>
      <c r="AZ1912" t="s">
        <v>230</v>
      </c>
      <c r="BA1912" t="s">
        <v>273</v>
      </c>
      <c r="BB1912" t="s">
        <v>1879</v>
      </c>
      <c r="BC1912" t="s">
        <v>3927</v>
      </c>
      <c r="BD1912" t="s">
        <v>3927</v>
      </c>
      <c r="BE1912" t="s">
        <v>3927</v>
      </c>
      <c r="BF1912">
        <v>12</v>
      </c>
    </row>
    <row r="1913" spans="1:58" x14ac:dyDescent="0.3">
      <c r="A1913">
        <v>2026</v>
      </c>
      <c r="B1913">
        <v>202605</v>
      </c>
      <c r="C1913">
        <v>5</v>
      </c>
      <c r="D1913" s="14">
        <v>20001620592153</v>
      </c>
      <c r="E1913" t="s">
        <v>2810</v>
      </c>
      <c r="F1913" s="2">
        <v>46142.463148148148</v>
      </c>
      <c r="G1913" s="2">
        <v>46143</v>
      </c>
      <c r="I1913" t="s">
        <v>224</v>
      </c>
      <c r="J1913" t="s">
        <v>230</v>
      </c>
      <c r="L1913" t="s">
        <v>3100</v>
      </c>
      <c r="M1913" t="s">
        <v>1594</v>
      </c>
      <c r="N1913" t="s">
        <v>938</v>
      </c>
      <c r="O1913" t="s">
        <v>331</v>
      </c>
      <c r="Q1913" t="s">
        <v>10110</v>
      </c>
      <c r="R1913" t="s">
        <v>2809</v>
      </c>
      <c r="S1913" t="s">
        <v>5360</v>
      </c>
      <c r="T1913" t="s">
        <v>5361</v>
      </c>
      <c r="U1913" t="s">
        <v>3034</v>
      </c>
      <c r="V1913" t="s">
        <v>647</v>
      </c>
      <c r="W1913" t="s">
        <v>245</v>
      </c>
      <c r="X1913" t="s">
        <v>387</v>
      </c>
      <c r="Z1913">
        <v>4</v>
      </c>
      <c r="AA1913" t="s">
        <v>3921</v>
      </c>
      <c r="AB1913" t="s">
        <v>3995</v>
      </c>
      <c r="AC1913">
        <v>46149.584999999999</v>
      </c>
      <c r="AD1913">
        <v>46147</v>
      </c>
      <c r="AE1913" t="s">
        <v>3938</v>
      </c>
      <c r="AG1913" t="s">
        <v>5006</v>
      </c>
      <c r="AH1913">
        <v>6108770829</v>
      </c>
      <c r="AI1913" t="s">
        <v>10111</v>
      </c>
      <c r="AM1913" t="s">
        <v>3925</v>
      </c>
      <c r="AN1913" t="s">
        <v>3926</v>
      </c>
      <c r="AO1913" t="s">
        <v>268</v>
      </c>
      <c r="AP1913" t="s">
        <v>386</v>
      </c>
      <c r="AQ1913" t="s">
        <v>3998</v>
      </c>
      <c r="AU1913" t="s">
        <v>4282</v>
      </c>
      <c r="AV1913" t="s">
        <v>4000</v>
      </c>
      <c r="AW1913" t="s">
        <v>389</v>
      </c>
      <c r="AX1913" t="s">
        <v>388</v>
      </c>
      <c r="AY1913" t="s">
        <v>253</v>
      </c>
      <c r="AZ1913" t="s">
        <v>230</v>
      </c>
      <c r="BA1913" t="s">
        <v>395</v>
      </c>
      <c r="BB1913" t="s">
        <v>380</v>
      </c>
      <c r="BC1913" t="s">
        <v>3927</v>
      </c>
      <c r="BD1913" t="s">
        <v>3927</v>
      </c>
      <c r="BE1913" t="s">
        <v>3927</v>
      </c>
      <c r="BF1913">
        <v>9</v>
      </c>
    </row>
    <row r="1914" spans="1:58" x14ac:dyDescent="0.3">
      <c r="A1914">
        <v>2026</v>
      </c>
      <c r="B1914">
        <v>202605</v>
      </c>
      <c r="C1914">
        <v>5</v>
      </c>
      <c r="D1914" s="14">
        <v>20001620590359</v>
      </c>
      <c r="E1914" t="s">
        <v>2810</v>
      </c>
      <c r="F1914" s="2">
        <v>46142.469965277778</v>
      </c>
      <c r="G1914" s="2">
        <v>46148</v>
      </c>
      <c r="I1914" t="s">
        <v>224</v>
      </c>
      <c r="J1914" t="s">
        <v>230</v>
      </c>
      <c r="L1914" t="s">
        <v>3782</v>
      </c>
      <c r="M1914" t="s">
        <v>902</v>
      </c>
      <c r="N1914" t="s">
        <v>752</v>
      </c>
      <c r="O1914" t="s">
        <v>623</v>
      </c>
      <c r="Q1914" t="s">
        <v>10112</v>
      </c>
      <c r="R1914" t="s">
        <v>2809</v>
      </c>
      <c r="S1914" t="s">
        <v>5274</v>
      </c>
      <c r="T1914" t="s">
        <v>5275</v>
      </c>
      <c r="U1914" t="s">
        <v>3034</v>
      </c>
      <c r="V1914" t="s">
        <v>647</v>
      </c>
      <c r="W1914" t="s">
        <v>245</v>
      </c>
      <c r="X1914" t="s">
        <v>387</v>
      </c>
      <c r="Z1914">
        <v>4</v>
      </c>
      <c r="AA1914" t="s">
        <v>3921</v>
      </c>
      <c r="AB1914" t="s">
        <v>3995</v>
      </c>
      <c r="AC1914">
        <v>46153.45821759259</v>
      </c>
      <c r="AD1914">
        <v>46152</v>
      </c>
      <c r="AE1914" t="s">
        <v>3938</v>
      </c>
      <c r="AG1914" t="s">
        <v>5135</v>
      </c>
      <c r="AH1914">
        <v>6108767684</v>
      </c>
      <c r="AI1914" t="s">
        <v>10113</v>
      </c>
      <c r="AM1914" t="s">
        <v>3925</v>
      </c>
      <c r="AN1914" t="s">
        <v>3926</v>
      </c>
      <c r="AO1914" t="s">
        <v>268</v>
      </c>
      <c r="AP1914" t="s">
        <v>304</v>
      </c>
      <c r="AQ1914" t="s">
        <v>3998</v>
      </c>
      <c r="AU1914" t="s">
        <v>4220</v>
      </c>
      <c r="AV1914" t="s">
        <v>4000</v>
      </c>
      <c r="AW1914" t="s">
        <v>921</v>
      </c>
      <c r="AX1914" t="s">
        <v>920</v>
      </c>
      <c r="AY1914" t="s">
        <v>253</v>
      </c>
      <c r="AZ1914" t="s">
        <v>230</v>
      </c>
      <c r="BA1914" t="s">
        <v>273</v>
      </c>
      <c r="BB1914" t="s">
        <v>380</v>
      </c>
      <c r="BC1914" t="s">
        <v>3927</v>
      </c>
      <c r="BD1914" t="s">
        <v>3927</v>
      </c>
      <c r="BE1914" t="s">
        <v>3927</v>
      </c>
      <c r="BF1914">
        <v>9</v>
      </c>
    </row>
    <row r="1915" spans="1:58" x14ac:dyDescent="0.3">
      <c r="A1915">
        <v>2026</v>
      </c>
      <c r="B1915">
        <v>202605</v>
      </c>
      <c r="C1915">
        <v>5</v>
      </c>
      <c r="D1915" s="14">
        <v>20001620589691</v>
      </c>
      <c r="E1915" t="s">
        <v>2810</v>
      </c>
      <c r="F1915" s="2">
        <v>46142.480208333334</v>
      </c>
      <c r="G1915" s="2">
        <v>46144</v>
      </c>
      <c r="I1915" t="s">
        <v>224</v>
      </c>
      <c r="J1915" t="s">
        <v>230</v>
      </c>
      <c r="L1915" t="s">
        <v>3125</v>
      </c>
      <c r="M1915" t="s">
        <v>4847</v>
      </c>
      <c r="N1915" t="s">
        <v>546</v>
      </c>
      <c r="O1915" t="s">
        <v>554</v>
      </c>
      <c r="Q1915" t="s">
        <v>10114</v>
      </c>
      <c r="R1915" t="s">
        <v>2809</v>
      </c>
      <c r="S1915" t="s">
        <v>7213</v>
      </c>
      <c r="T1915" t="s">
        <v>7214</v>
      </c>
      <c r="U1915" t="s">
        <v>3034</v>
      </c>
      <c r="V1915" t="s">
        <v>647</v>
      </c>
      <c r="W1915" t="s">
        <v>245</v>
      </c>
      <c r="X1915" t="s">
        <v>225</v>
      </c>
      <c r="Z1915">
        <v>4</v>
      </c>
      <c r="AA1915" t="s">
        <v>3921</v>
      </c>
      <c r="AB1915" t="s">
        <v>7895</v>
      </c>
      <c r="AC1915">
        <v>46148.681620370371</v>
      </c>
      <c r="AD1915">
        <v>46148</v>
      </c>
      <c r="AE1915" t="s">
        <v>3938</v>
      </c>
      <c r="AG1915" t="s">
        <v>5111</v>
      </c>
      <c r="AH1915">
        <v>6108762709</v>
      </c>
      <c r="AI1915" t="s">
        <v>10115</v>
      </c>
      <c r="AM1915" t="s">
        <v>3925</v>
      </c>
      <c r="AN1915" t="s">
        <v>3926</v>
      </c>
      <c r="AO1915" t="s">
        <v>268</v>
      </c>
      <c r="AP1915" t="s">
        <v>249</v>
      </c>
      <c r="AQ1915" t="s">
        <v>3940</v>
      </c>
      <c r="AU1915" t="s">
        <v>4282</v>
      </c>
      <c r="AV1915" t="s">
        <v>4000</v>
      </c>
      <c r="AW1915" t="s">
        <v>1914</v>
      </c>
      <c r="AX1915" t="s">
        <v>1913</v>
      </c>
      <c r="AY1915" t="s">
        <v>254</v>
      </c>
      <c r="AZ1915" t="s">
        <v>230</v>
      </c>
      <c r="BA1915" t="s">
        <v>395</v>
      </c>
      <c r="BB1915" t="s">
        <v>380</v>
      </c>
      <c r="BC1915" t="s">
        <v>3927</v>
      </c>
      <c r="BD1915" t="s">
        <v>3927</v>
      </c>
      <c r="BE1915" t="s">
        <v>3927</v>
      </c>
      <c r="BF1915">
        <v>9</v>
      </c>
    </row>
    <row r="1916" spans="1:58" x14ac:dyDescent="0.3">
      <c r="A1916">
        <v>2026</v>
      </c>
      <c r="B1916">
        <v>202605</v>
      </c>
      <c r="C1916">
        <v>5</v>
      </c>
      <c r="D1916" s="14">
        <v>20001620589495</v>
      </c>
      <c r="E1916" t="s">
        <v>2810</v>
      </c>
      <c r="F1916" s="2">
        <v>46142.474386574075</v>
      </c>
      <c r="G1916" s="2">
        <v>46147</v>
      </c>
      <c r="I1916" t="s">
        <v>224</v>
      </c>
      <c r="J1916" t="s">
        <v>230</v>
      </c>
      <c r="L1916" t="s">
        <v>474</v>
      </c>
      <c r="M1916" t="s">
        <v>309</v>
      </c>
      <c r="N1916" t="s">
        <v>297</v>
      </c>
      <c r="O1916" t="s">
        <v>283</v>
      </c>
      <c r="Q1916" t="s">
        <v>10116</v>
      </c>
      <c r="R1916" t="s">
        <v>2809</v>
      </c>
      <c r="S1916" t="s">
        <v>10117</v>
      </c>
      <c r="T1916" t="s">
        <v>10118</v>
      </c>
      <c r="U1916" t="s">
        <v>4796</v>
      </c>
      <c r="V1916" t="s">
        <v>2024</v>
      </c>
      <c r="W1916" t="s">
        <v>245</v>
      </c>
      <c r="X1916" t="s">
        <v>225</v>
      </c>
      <c r="Z1916">
        <v>4</v>
      </c>
      <c r="AA1916" t="s">
        <v>3921</v>
      </c>
      <c r="AB1916" t="s">
        <v>10119</v>
      </c>
      <c r="AC1916">
        <v>46153.691134259258</v>
      </c>
      <c r="AD1916">
        <v>46151</v>
      </c>
      <c r="AE1916" t="s">
        <v>3938</v>
      </c>
      <c r="AG1916" t="s">
        <v>6701</v>
      </c>
      <c r="AH1916">
        <v>6054078369</v>
      </c>
      <c r="AI1916" t="s">
        <v>10120</v>
      </c>
      <c r="AM1916" t="s">
        <v>3925</v>
      </c>
      <c r="AN1916" t="s">
        <v>3926</v>
      </c>
      <c r="AO1916" t="s">
        <v>268</v>
      </c>
      <c r="AP1916" t="s">
        <v>386</v>
      </c>
      <c r="AQ1916" t="s">
        <v>3940</v>
      </c>
      <c r="AU1916" t="s">
        <v>4220</v>
      </c>
      <c r="AV1916" t="s">
        <v>4000</v>
      </c>
      <c r="AW1916" t="s">
        <v>227</v>
      </c>
      <c r="AX1916" t="s">
        <v>226</v>
      </c>
      <c r="AY1916" t="s">
        <v>254</v>
      </c>
      <c r="AZ1916" t="s">
        <v>230</v>
      </c>
      <c r="BA1916" t="s">
        <v>273</v>
      </c>
      <c r="BB1916" t="s">
        <v>380</v>
      </c>
      <c r="BC1916" t="s">
        <v>3927</v>
      </c>
      <c r="BD1916" t="s">
        <v>3927</v>
      </c>
      <c r="BE1916" t="s">
        <v>3927</v>
      </c>
      <c r="BF1916">
        <v>9</v>
      </c>
    </row>
    <row r="1917" spans="1:58" x14ac:dyDescent="0.3">
      <c r="A1917">
        <v>2026</v>
      </c>
      <c r="B1917">
        <v>202605</v>
      </c>
      <c r="C1917">
        <v>5</v>
      </c>
      <c r="D1917" s="14">
        <v>20001620586954</v>
      </c>
      <c r="E1917" t="s">
        <v>2810</v>
      </c>
      <c r="F1917" s="2">
        <v>46142.455891203703</v>
      </c>
      <c r="G1917" s="2">
        <v>46143</v>
      </c>
      <c r="I1917" t="s">
        <v>224</v>
      </c>
      <c r="J1917" t="s">
        <v>230</v>
      </c>
      <c r="L1917" t="s">
        <v>3013</v>
      </c>
      <c r="M1917" t="s">
        <v>309</v>
      </c>
      <c r="N1917" t="s">
        <v>297</v>
      </c>
      <c r="O1917" t="s">
        <v>283</v>
      </c>
      <c r="Q1917" t="s">
        <v>10121</v>
      </c>
      <c r="R1917" t="s">
        <v>2809</v>
      </c>
      <c r="S1917" t="s">
        <v>8510</v>
      </c>
      <c r="T1917" t="s">
        <v>8511</v>
      </c>
      <c r="U1917" t="s">
        <v>4796</v>
      </c>
      <c r="V1917" t="s">
        <v>2024</v>
      </c>
      <c r="W1917" t="s">
        <v>245</v>
      </c>
      <c r="X1917" t="s">
        <v>387</v>
      </c>
      <c r="Z1917">
        <v>4</v>
      </c>
      <c r="AA1917" t="s">
        <v>3921</v>
      </c>
      <c r="AB1917" t="s">
        <v>10122</v>
      </c>
      <c r="AC1917">
        <v>46149.689583333333</v>
      </c>
      <c r="AD1917">
        <v>46147</v>
      </c>
      <c r="AE1917" t="s">
        <v>3938</v>
      </c>
      <c r="AG1917" t="s">
        <v>6332</v>
      </c>
      <c r="AH1917">
        <v>6108774746</v>
      </c>
      <c r="AI1917" t="s">
        <v>10123</v>
      </c>
      <c r="AM1917" t="s">
        <v>3925</v>
      </c>
      <c r="AN1917" t="s">
        <v>3926</v>
      </c>
      <c r="AO1917" t="s">
        <v>268</v>
      </c>
      <c r="AP1917" t="s">
        <v>304</v>
      </c>
      <c r="AQ1917" t="s">
        <v>3940</v>
      </c>
      <c r="AU1917" t="s">
        <v>4282</v>
      </c>
      <c r="AV1917" t="s">
        <v>4000</v>
      </c>
      <c r="AW1917" t="s">
        <v>389</v>
      </c>
      <c r="AX1917" t="s">
        <v>388</v>
      </c>
      <c r="AY1917" t="s">
        <v>253</v>
      </c>
      <c r="AZ1917" t="s">
        <v>230</v>
      </c>
      <c r="BA1917" t="s">
        <v>273</v>
      </c>
      <c r="BB1917" t="s">
        <v>380</v>
      </c>
      <c r="BC1917" t="s">
        <v>3927</v>
      </c>
      <c r="BD1917" t="s">
        <v>3927</v>
      </c>
      <c r="BE1917" t="s">
        <v>3927</v>
      </c>
      <c r="BF1917">
        <v>9</v>
      </c>
    </row>
    <row r="1918" spans="1:58" x14ac:dyDescent="0.3">
      <c r="A1918">
        <v>2026</v>
      </c>
      <c r="B1918">
        <v>202605</v>
      </c>
      <c r="C1918">
        <v>5</v>
      </c>
      <c r="D1918" s="14">
        <v>20001620586429</v>
      </c>
      <c r="E1918" t="s">
        <v>2810</v>
      </c>
      <c r="F1918" s="2">
        <v>46142.471944444442</v>
      </c>
      <c r="G1918" s="2">
        <v>46144</v>
      </c>
      <c r="I1918" t="s">
        <v>224</v>
      </c>
      <c r="J1918" t="s">
        <v>230</v>
      </c>
      <c r="L1918" t="s">
        <v>3247</v>
      </c>
      <c r="M1918" t="s">
        <v>261</v>
      </c>
      <c r="N1918" t="s">
        <v>237</v>
      </c>
      <c r="O1918" t="s">
        <v>257</v>
      </c>
      <c r="Q1918" t="s">
        <v>10124</v>
      </c>
      <c r="R1918" t="s">
        <v>2809</v>
      </c>
      <c r="S1918" t="s">
        <v>6720</v>
      </c>
      <c r="T1918" t="s">
        <v>6721</v>
      </c>
      <c r="U1918" t="s">
        <v>4796</v>
      </c>
      <c r="V1918" t="s">
        <v>2024</v>
      </c>
      <c r="W1918" t="s">
        <v>245</v>
      </c>
      <c r="X1918" t="s">
        <v>225</v>
      </c>
      <c r="Z1918">
        <v>4</v>
      </c>
      <c r="AA1918" t="s">
        <v>3921</v>
      </c>
      <c r="AB1918" t="s">
        <v>10125</v>
      </c>
      <c r="AC1918">
        <v>46149.689583333333</v>
      </c>
      <c r="AD1918">
        <v>46148</v>
      </c>
      <c r="AE1918" t="s">
        <v>3938</v>
      </c>
      <c r="AG1918" t="s">
        <v>6701</v>
      </c>
      <c r="AH1918">
        <v>6108769582</v>
      </c>
      <c r="AI1918" t="s">
        <v>10126</v>
      </c>
      <c r="AM1918" t="s">
        <v>3925</v>
      </c>
      <c r="AN1918" t="s">
        <v>3926</v>
      </c>
      <c r="AO1918" t="s">
        <v>268</v>
      </c>
      <c r="AP1918" t="s">
        <v>386</v>
      </c>
      <c r="AQ1918" t="s">
        <v>3940</v>
      </c>
      <c r="AU1918" t="s">
        <v>4282</v>
      </c>
      <c r="AV1918" t="s">
        <v>4000</v>
      </c>
      <c r="AW1918" t="s">
        <v>227</v>
      </c>
      <c r="AX1918" t="s">
        <v>226</v>
      </c>
      <c r="AY1918" t="s">
        <v>254</v>
      </c>
      <c r="AZ1918" t="s">
        <v>230</v>
      </c>
      <c r="BA1918" t="s">
        <v>395</v>
      </c>
      <c r="BB1918" t="s">
        <v>380</v>
      </c>
      <c r="BC1918" t="s">
        <v>3927</v>
      </c>
      <c r="BD1918" t="s">
        <v>3927</v>
      </c>
      <c r="BE1918" t="s">
        <v>3927</v>
      </c>
      <c r="BF1918">
        <v>9</v>
      </c>
    </row>
    <row r="1919" spans="1:58" x14ac:dyDescent="0.3">
      <c r="A1919">
        <v>2026</v>
      </c>
      <c r="B1919">
        <v>202605</v>
      </c>
      <c r="C1919">
        <v>5</v>
      </c>
      <c r="D1919" s="14">
        <v>20001620584749</v>
      </c>
      <c r="E1919" t="s">
        <v>2810</v>
      </c>
      <c r="F1919" s="2">
        <v>46142.481678240743</v>
      </c>
      <c r="G1919" s="2">
        <v>46143</v>
      </c>
      <c r="I1919" t="s">
        <v>224</v>
      </c>
      <c r="J1919" t="s">
        <v>230</v>
      </c>
      <c r="L1919" t="s">
        <v>3637</v>
      </c>
      <c r="M1919" t="s">
        <v>309</v>
      </c>
      <c r="N1919" t="s">
        <v>297</v>
      </c>
      <c r="O1919" t="s">
        <v>283</v>
      </c>
      <c r="Q1919" t="s">
        <v>10127</v>
      </c>
      <c r="R1919" t="s">
        <v>2809</v>
      </c>
      <c r="S1919" t="s">
        <v>6559</v>
      </c>
      <c r="T1919" t="s">
        <v>6560</v>
      </c>
      <c r="U1919" t="s">
        <v>4796</v>
      </c>
      <c r="V1919" t="s">
        <v>2024</v>
      </c>
      <c r="W1919" t="s">
        <v>245</v>
      </c>
      <c r="X1919" t="s">
        <v>387</v>
      </c>
      <c r="Z1919">
        <v>4</v>
      </c>
      <c r="AA1919" t="s">
        <v>3921</v>
      </c>
      <c r="AB1919" t="s">
        <v>10128</v>
      </c>
      <c r="AC1919">
        <v>46149.689583333333</v>
      </c>
      <c r="AD1919">
        <v>46147</v>
      </c>
      <c r="AE1919" t="s">
        <v>3938</v>
      </c>
      <c r="AG1919" t="s">
        <v>2026</v>
      </c>
      <c r="AH1919">
        <v>6108774818</v>
      </c>
      <c r="AI1919" t="s">
        <v>10129</v>
      </c>
      <c r="AM1919" t="s">
        <v>3925</v>
      </c>
      <c r="AN1919" t="s">
        <v>3926</v>
      </c>
      <c r="AO1919" t="s">
        <v>268</v>
      </c>
      <c r="AP1919" t="s">
        <v>386</v>
      </c>
      <c r="AQ1919" t="s">
        <v>3940</v>
      </c>
      <c r="AU1919" t="s">
        <v>4282</v>
      </c>
      <c r="AV1919" t="s">
        <v>4000</v>
      </c>
      <c r="AW1919" t="s">
        <v>389</v>
      </c>
      <c r="AX1919" t="s">
        <v>388</v>
      </c>
      <c r="AY1919" t="s">
        <v>253</v>
      </c>
      <c r="AZ1919" t="s">
        <v>230</v>
      </c>
      <c r="BA1919" t="s">
        <v>395</v>
      </c>
      <c r="BB1919" t="s">
        <v>380</v>
      </c>
      <c r="BC1919" t="s">
        <v>3927</v>
      </c>
      <c r="BD1919" t="s">
        <v>3927</v>
      </c>
      <c r="BE1919" t="s">
        <v>3927</v>
      </c>
      <c r="BF1919">
        <v>9</v>
      </c>
    </row>
    <row r="1920" spans="1:58" x14ac:dyDescent="0.3">
      <c r="A1920">
        <v>2026</v>
      </c>
      <c r="B1920">
        <v>202605</v>
      </c>
      <c r="C1920">
        <v>5</v>
      </c>
      <c r="D1920" s="14">
        <v>20001620584310</v>
      </c>
      <c r="E1920" t="s">
        <v>2810</v>
      </c>
      <c r="F1920" s="2">
        <v>46142.467766203707</v>
      </c>
      <c r="G1920" s="2">
        <v>46143</v>
      </c>
      <c r="I1920" t="s">
        <v>224</v>
      </c>
      <c r="J1920" t="s">
        <v>230</v>
      </c>
      <c r="L1920" t="s">
        <v>3555</v>
      </c>
      <c r="M1920" t="s">
        <v>1336</v>
      </c>
      <c r="N1920" t="s">
        <v>546</v>
      </c>
      <c r="O1920" t="s">
        <v>554</v>
      </c>
      <c r="Q1920" t="s">
        <v>10130</v>
      </c>
      <c r="R1920" t="s">
        <v>2809</v>
      </c>
      <c r="S1920" t="s">
        <v>10131</v>
      </c>
      <c r="T1920" t="s">
        <v>10132</v>
      </c>
      <c r="U1920" t="s">
        <v>4796</v>
      </c>
      <c r="V1920" t="s">
        <v>2024</v>
      </c>
      <c r="W1920" t="s">
        <v>245</v>
      </c>
      <c r="X1920" t="s">
        <v>225</v>
      </c>
      <c r="Z1920">
        <v>4</v>
      </c>
      <c r="AA1920" t="s">
        <v>3921</v>
      </c>
      <c r="AB1920" t="s">
        <v>10133</v>
      </c>
      <c r="AC1920">
        <v>46149.689583333333</v>
      </c>
      <c r="AD1920">
        <v>46147</v>
      </c>
      <c r="AE1920" t="s">
        <v>3938</v>
      </c>
      <c r="AG1920" t="s">
        <v>6701</v>
      </c>
      <c r="AH1920">
        <v>6108772815</v>
      </c>
      <c r="AI1920" t="s">
        <v>10134</v>
      </c>
      <c r="AM1920" t="s">
        <v>3925</v>
      </c>
      <c r="AN1920" t="s">
        <v>3926</v>
      </c>
      <c r="AO1920" t="s">
        <v>268</v>
      </c>
      <c r="AP1920" t="s">
        <v>386</v>
      </c>
      <c r="AQ1920" t="s">
        <v>3940</v>
      </c>
      <c r="AU1920" t="s">
        <v>4282</v>
      </c>
      <c r="AV1920" t="s">
        <v>4000</v>
      </c>
      <c r="AW1920" t="s">
        <v>320</v>
      </c>
      <c r="AX1920" t="s">
        <v>319</v>
      </c>
      <c r="AY1920" t="s">
        <v>254</v>
      </c>
      <c r="AZ1920" t="s">
        <v>230</v>
      </c>
      <c r="BA1920" t="s">
        <v>395</v>
      </c>
      <c r="BB1920" t="s">
        <v>380</v>
      </c>
      <c r="BC1920" t="s">
        <v>3927</v>
      </c>
      <c r="BD1920" t="s">
        <v>3927</v>
      </c>
      <c r="BE1920" t="s">
        <v>3927</v>
      </c>
      <c r="BF1920">
        <v>9</v>
      </c>
    </row>
    <row r="1921" spans="1:58" x14ac:dyDescent="0.3">
      <c r="A1921">
        <v>2026</v>
      </c>
      <c r="B1921">
        <v>202605</v>
      </c>
      <c r="C1921">
        <v>5</v>
      </c>
      <c r="D1921" s="14">
        <v>20001620584256</v>
      </c>
      <c r="E1921" t="s">
        <v>2810</v>
      </c>
      <c r="F1921" s="2">
        <v>46142.465902777774</v>
      </c>
      <c r="G1921" s="2">
        <v>46145</v>
      </c>
      <c r="I1921" t="s">
        <v>224</v>
      </c>
      <c r="J1921" t="s">
        <v>230</v>
      </c>
      <c r="L1921" t="s">
        <v>2910</v>
      </c>
      <c r="M1921" t="s">
        <v>694</v>
      </c>
      <c r="N1921" t="s">
        <v>322</v>
      </c>
      <c r="O1921" t="s">
        <v>331</v>
      </c>
      <c r="Q1921" t="s">
        <v>10135</v>
      </c>
      <c r="R1921" t="s">
        <v>2809</v>
      </c>
      <c r="S1921" t="s">
        <v>5693</v>
      </c>
      <c r="T1921" t="s">
        <v>5694</v>
      </c>
      <c r="U1921" t="s">
        <v>3034</v>
      </c>
      <c r="V1921" t="s">
        <v>647</v>
      </c>
      <c r="W1921" t="s">
        <v>245</v>
      </c>
      <c r="X1921" t="s">
        <v>225</v>
      </c>
      <c r="Z1921">
        <v>3</v>
      </c>
      <c r="AA1921" t="s">
        <v>3921</v>
      </c>
      <c r="AB1921" t="s">
        <v>10136</v>
      </c>
      <c r="AC1921">
        <v>46148.681620370371</v>
      </c>
      <c r="AD1921">
        <v>46148</v>
      </c>
      <c r="AE1921" t="s">
        <v>3938</v>
      </c>
      <c r="AG1921" t="s">
        <v>5111</v>
      </c>
      <c r="AH1921">
        <v>6108775779</v>
      </c>
      <c r="AI1921" t="s">
        <v>10137</v>
      </c>
      <c r="AM1921" t="s">
        <v>3925</v>
      </c>
      <c r="AN1921" t="s">
        <v>3926</v>
      </c>
      <c r="AO1921" t="s">
        <v>268</v>
      </c>
      <c r="AP1921" t="s">
        <v>386</v>
      </c>
      <c r="AQ1921" t="s">
        <v>3940</v>
      </c>
      <c r="AU1921" t="s">
        <v>4282</v>
      </c>
      <c r="AV1921" t="s">
        <v>4000</v>
      </c>
      <c r="AW1921" t="s">
        <v>320</v>
      </c>
      <c r="AX1921" t="s">
        <v>319</v>
      </c>
      <c r="AY1921" t="s">
        <v>254</v>
      </c>
      <c r="AZ1921" t="s">
        <v>230</v>
      </c>
      <c r="BA1921" t="s">
        <v>395</v>
      </c>
      <c r="BB1921" t="s">
        <v>380</v>
      </c>
      <c r="BC1921" t="s">
        <v>3927</v>
      </c>
      <c r="BD1921" t="s">
        <v>3927</v>
      </c>
      <c r="BE1921" t="s">
        <v>3927</v>
      </c>
      <c r="BF1921">
        <v>9</v>
      </c>
    </row>
    <row r="1922" spans="1:58" x14ac:dyDescent="0.3">
      <c r="A1922">
        <v>2026</v>
      </c>
      <c r="B1922">
        <v>202605</v>
      </c>
      <c r="C1922">
        <v>5</v>
      </c>
      <c r="D1922" s="14">
        <v>20001620584013</v>
      </c>
      <c r="E1922" t="s">
        <v>2810</v>
      </c>
      <c r="F1922" s="2">
        <v>46142.457268518519</v>
      </c>
      <c r="G1922" s="2">
        <v>46144</v>
      </c>
      <c r="I1922" t="s">
        <v>224</v>
      </c>
      <c r="J1922" t="s">
        <v>230</v>
      </c>
      <c r="L1922" t="s">
        <v>10138</v>
      </c>
      <c r="M1922" t="s">
        <v>946</v>
      </c>
      <c r="N1922" t="s">
        <v>938</v>
      </c>
      <c r="O1922" t="s">
        <v>331</v>
      </c>
      <c r="Q1922" t="s">
        <v>10139</v>
      </c>
      <c r="R1922" t="s">
        <v>2809</v>
      </c>
      <c r="S1922" t="s">
        <v>5075</v>
      </c>
      <c r="T1922" t="s">
        <v>5076</v>
      </c>
      <c r="U1922" t="s">
        <v>4008</v>
      </c>
      <c r="V1922" t="s">
        <v>980</v>
      </c>
      <c r="W1922" t="s">
        <v>245</v>
      </c>
      <c r="X1922" t="s">
        <v>225</v>
      </c>
      <c r="Z1922">
        <v>4</v>
      </c>
      <c r="AA1922" t="s">
        <v>3921</v>
      </c>
      <c r="AB1922" t="s">
        <v>10140</v>
      </c>
      <c r="AC1922">
        <v>46148.620497685188</v>
      </c>
      <c r="AD1922">
        <v>46148</v>
      </c>
      <c r="AE1922" t="s">
        <v>3938</v>
      </c>
      <c r="AG1922" t="s">
        <v>4870</v>
      </c>
      <c r="AH1922">
        <v>6108762655</v>
      </c>
      <c r="AI1922" t="s">
        <v>10141</v>
      </c>
      <c r="AM1922" t="s">
        <v>3925</v>
      </c>
      <c r="AN1922" t="s">
        <v>3926</v>
      </c>
      <c r="AO1922" t="s">
        <v>268</v>
      </c>
      <c r="AP1922" t="s">
        <v>386</v>
      </c>
      <c r="AQ1922" t="s">
        <v>3940</v>
      </c>
      <c r="AU1922" t="s">
        <v>4422</v>
      </c>
      <c r="AV1922" t="s">
        <v>4000</v>
      </c>
      <c r="AW1922" t="s">
        <v>320</v>
      </c>
      <c r="AX1922" t="s">
        <v>319</v>
      </c>
      <c r="AY1922" t="s">
        <v>254</v>
      </c>
      <c r="AZ1922" t="s">
        <v>230</v>
      </c>
      <c r="BA1922" t="s">
        <v>395</v>
      </c>
      <c r="BB1922" t="s">
        <v>380</v>
      </c>
      <c r="BC1922" t="s">
        <v>3927</v>
      </c>
      <c r="BD1922" t="s">
        <v>3927</v>
      </c>
      <c r="BE1922" t="s">
        <v>3927</v>
      </c>
      <c r="BF1922">
        <v>9</v>
      </c>
    </row>
    <row r="1923" spans="1:58" x14ac:dyDescent="0.3">
      <c r="A1923">
        <v>2026</v>
      </c>
      <c r="B1923">
        <v>202605</v>
      </c>
      <c r="C1923">
        <v>5</v>
      </c>
      <c r="D1923" s="14">
        <v>20001620583647</v>
      </c>
      <c r="E1923" t="s">
        <v>2810</v>
      </c>
      <c r="F1923" s="2">
        <v>46142.478437500002</v>
      </c>
      <c r="G1923" s="2">
        <v>46146</v>
      </c>
      <c r="I1923" t="s">
        <v>224</v>
      </c>
      <c r="J1923" t="s">
        <v>230</v>
      </c>
      <c r="L1923" t="s">
        <v>5299</v>
      </c>
      <c r="M1923" t="s">
        <v>5300</v>
      </c>
      <c r="N1923" t="s">
        <v>5301</v>
      </c>
      <c r="O1923" t="s">
        <v>623</v>
      </c>
      <c r="Q1923" t="s">
        <v>10142</v>
      </c>
      <c r="R1923" t="s">
        <v>2809</v>
      </c>
      <c r="S1923" t="s">
        <v>4831</v>
      </c>
      <c r="T1923" t="s">
        <v>4832</v>
      </c>
      <c r="U1923" t="s">
        <v>3034</v>
      </c>
      <c r="V1923" t="s">
        <v>3994</v>
      </c>
      <c r="W1923" t="s">
        <v>245</v>
      </c>
      <c r="X1923" t="s">
        <v>225</v>
      </c>
      <c r="Z1923">
        <v>1</v>
      </c>
      <c r="AA1923" t="s">
        <v>3921</v>
      </c>
      <c r="AB1923" t="s">
        <v>10143</v>
      </c>
      <c r="AC1923">
        <v>46147.629444444443</v>
      </c>
      <c r="AD1923">
        <v>46147</v>
      </c>
      <c r="AE1923" t="s">
        <v>3938</v>
      </c>
      <c r="AG1923" t="s">
        <v>4828</v>
      </c>
      <c r="AH1923">
        <v>6107611331</v>
      </c>
      <c r="AI1923" t="s">
        <v>10144</v>
      </c>
      <c r="AM1923" t="s">
        <v>3925</v>
      </c>
      <c r="AN1923" t="s">
        <v>3926</v>
      </c>
      <c r="AO1923" t="s">
        <v>268</v>
      </c>
      <c r="AP1923" t="s">
        <v>386</v>
      </c>
      <c r="AQ1923" t="s">
        <v>3940</v>
      </c>
      <c r="AU1923" t="s">
        <v>8103</v>
      </c>
      <c r="AV1923" t="s">
        <v>4000</v>
      </c>
      <c r="AW1923" t="s">
        <v>227</v>
      </c>
      <c r="AX1923" t="s">
        <v>226</v>
      </c>
      <c r="AY1923" t="s">
        <v>254</v>
      </c>
      <c r="AZ1923" t="s">
        <v>230</v>
      </c>
      <c r="BA1923" t="s">
        <v>273</v>
      </c>
      <c r="BB1923" t="s">
        <v>380</v>
      </c>
      <c r="BC1923" t="s">
        <v>3927</v>
      </c>
      <c r="BD1923" t="s">
        <v>3927</v>
      </c>
      <c r="BE1923" t="s">
        <v>3927</v>
      </c>
      <c r="BF1923">
        <v>23</v>
      </c>
    </row>
    <row r="1924" spans="1:58" x14ac:dyDescent="0.3">
      <c r="A1924">
        <v>2026</v>
      </c>
      <c r="B1924">
        <v>202605</v>
      </c>
      <c r="C1924">
        <v>5</v>
      </c>
      <c r="D1924" s="14">
        <v>20001620582461</v>
      </c>
      <c r="E1924" t="s">
        <v>2810</v>
      </c>
      <c r="F1924" s="2">
        <v>46142.471678240741</v>
      </c>
      <c r="G1924" s="2">
        <v>46147</v>
      </c>
      <c r="I1924" t="s">
        <v>224</v>
      </c>
      <c r="J1924" t="s">
        <v>230</v>
      </c>
      <c r="L1924" t="s">
        <v>10145</v>
      </c>
      <c r="M1924" t="s">
        <v>10146</v>
      </c>
      <c r="N1924" t="s">
        <v>715</v>
      </c>
      <c r="O1924" t="s">
        <v>623</v>
      </c>
      <c r="Q1924" t="s">
        <v>10147</v>
      </c>
      <c r="R1924" t="s">
        <v>2809</v>
      </c>
      <c r="S1924" t="s">
        <v>5215</v>
      </c>
      <c r="T1924" t="s">
        <v>5216</v>
      </c>
      <c r="U1924" t="s">
        <v>3034</v>
      </c>
      <c r="V1924" t="s">
        <v>647</v>
      </c>
      <c r="W1924" t="s">
        <v>245</v>
      </c>
      <c r="X1924" t="s">
        <v>225</v>
      </c>
      <c r="Z1924">
        <v>4</v>
      </c>
      <c r="AA1924" t="s">
        <v>3921</v>
      </c>
      <c r="AB1924" t="s">
        <v>8992</v>
      </c>
      <c r="AC1924">
        <v>46153.354085648149</v>
      </c>
      <c r="AD1924">
        <v>46151</v>
      </c>
      <c r="AE1924" t="s">
        <v>3938</v>
      </c>
      <c r="AG1924" t="s">
        <v>5111</v>
      </c>
      <c r="AH1924">
        <v>6108767681</v>
      </c>
      <c r="AI1924" t="s">
        <v>10148</v>
      </c>
      <c r="AM1924" t="s">
        <v>3925</v>
      </c>
      <c r="AN1924" t="s">
        <v>3926</v>
      </c>
      <c r="AO1924" t="s">
        <v>268</v>
      </c>
      <c r="AP1924" t="s">
        <v>693</v>
      </c>
      <c r="AQ1924" t="s">
        <v>3940</v>
      </c>
      <c r="AU1924" t="s">
        <v>4220</v>
      </c>
      <c r="AV1924" t="s">
        <v>4000</v>
      </c>
      <c r="AW1924" t="s">
        <v>320</v>
      </c>
      <c r="AX1924" t="s">
        <v>319</v>
      </c>
      <c r="AY1924" t="s">
        <v>254</v>
      </c>
      <c r="AZ1924" t="s">
        <v>230</v>
      </c>
      <c r="BA1924" t="s">
        <v>273</v>
      </c>
      <c r="BB1924" t="s">
        <v>380</v>
      </c>
      <c r="BC1924" t="s">
        <v>3927</v>
      </c>
      <c r="BD1924" t="s">
        <v>3927</v>
      </c>
      <c r="BE1924" t="s">
        <v>3927</v>
      </c>
      <c r="BF1924">
        <v>9</v>
      </c>
    </row>
    <row r="1925" spans="1:58" x14ac:dyDescent="0.3">
      <c r="A1925">
        <v>2026</v>
      </c>
      <c r="B1925">
        <v>202605</v>
      </c>
      <c r="C1925">
        <v>5</v>
      </c>
      <c r="D1925" s="14">
        <v>20001620581915</v>
      </c>
      <c r="E1925" t="s">
        <v>2810</v>
      </c>
      <c r="F1925" s="2">
        <v>46142.452870370369</v>
      </c>
      <c r="G1925" s="2">
        <v>46144</v>
      </c>
      <c r="I1925" t="s">
        <v>224</v>
      </c>
      <c r="J1925" t="s">
        <v>230</v>
      </c>
      <c r="L1925" t="s">
        <v>3110</v>
      </c>
      <c r="M1925" t="s">
        <v>1336</v>
      </c>
      <c r="N1925" t="s">
        <v>546</v>
      </c>
      <c r="O1925" t="s">
        <v>554</v>
      </c>
      <c r="Q1925" t="s">
        <v>10149</v>
      </c>
      <c r="R1925" t="s">
        <v>2809</v>
      </c>
      <c r="S1925" t="s">
        <v>1640</v>
      </c>
      <c r="T1925" t="s">
        <v>1641</v>
      </c>
      <c r="U1925" t="s">
        <v>258</v>
      </c>
      <c r="V1925" t="s">
        <v>247</v>
      </c>
      <c r="W1925" t="s">
        <v>245</v>
      </c>
      <c r="X1925" t="s">
        <v>387</v>
      </c>
      <c r="Z1925">
        <v>4</v>
      </c>
      <c r="AA1925" t="s">
        <v>3921</v>
      </c>
      <c r="AB1925" t="s">
        <v>10150</v>
      </c>
      <c r="AC1925">
        <v>46148.623171296298</v>
      </c>
      <c r="AD1925">
        <v>46148</v>
      </c>
      <c r="AE1925" t="s">
        <v>3938</v>
      </c>
      <c r="AG1925" t="s">
        <v>329</v>
      </c>
      <c r="AH1925">
        <v>6108765591</v>
      </c>
      <c r="AI1925" t="s">
        <v>10151</v>
      </c>
      <c r="AM1925" t="s">
        <v>3925</v>
      </c>
      <c r="AN1925" t="s">
        <v>3926</v>
      </c>
      <c r="AO1925" t="s">
        <v>268</v>
      </c>
      <c r="AP1925" t="s">
        <v>249</v>
      </c>
      <c r="AQ1925" t="s">
        <v>3940</v>
      </c>
      <c r="AU1925" t="s">
        <v>4422</v>
      </c>
      <c r="AV1925" t="s">
        <v>4000</v>
      </c>
      <c r="AW1925" t="s">
        <v>1227</v>
      </c>
      <c r="AX1925" t="s">
        <v>1226</v>
      </c>
      <c r="AY1925" t="s">
        <v>253</v>
      </c>
      <c r="AZ1925" t="s">
        <v>230</v>
      </c>
      <c r="BA1925" t="s">
        <v>273</v>
      </c>
      <c r="BB1925" t="s">
        <v>380</v>
      </c>
      <c r="BC1925" t="s">
        <v>3927</v>
      </c>
      <c r="BD1925" t="s">
        <v>3927</v>
      </c>
      <c r="BE1925" t="s">
        <v>3927</v>
      </c>
      <c r="BF1925">
        <v>9</v>
      </c>
    </row>
    <row r="1926" spans="1:58" x14ac:dyDescent="0.3">
      <c r="A1926">
        <v>2026</v>
      </c>
      <c r="B1926">
        <v>202605</v>
      </c>
      <c r="C1926">
        <v>5</v>
      </c>
      <c r="D1926" s="14">
        <v>20001620580440</v>
      </c>
      <c r="E1926" t="s">
        <v>2810</v>
      </c>
      <c r="F1926" s="2">
        <v>46142.469606481478</v>
      </c>
      <c r="G1926" s="2">
        <v>46146</v>
      </c>
      <c r="I1926" t="s">
        <v>224</v>
      </c>
      <c r="J1926" t="s">
        <v>230</v>
      </c>
      <c r="L1926" t="s">
        <v>876</v>
      </c>
      <c r="M1926" t="s">
        <v>309</v>
      </c>
      <c r="N1926" t="s">
        <v>297</v>
      </c>
      <c r="O1926" t="s">
        <v>283</v>
      </c>
      <c r="Q1926" t="s">
        <v>10152</v>
      </c>
      <c r="R1926" t="s">
        <v>2809</v>
      </c>
      <c r="S1926" t="s">
        <v>4929</v>
      </c>
      <c r="T1926" t="s">
        <v>4930</v>
      </c>
      <c r="U1926" t="s">
        <v>3034</v>
      </c>
      <c r="V1926" t="s">
        <v>3994</v>
      </c>
      <c r="W1926" t="s">
        <v>245</v>
      </c>
      <c r="X1926" t="s">
        <v>225</v>
      </c>
      <c r="Z1926">
        <v>1</v>
      </c>
      <c r="AA1926" t="s">
        <v>3921</v>
      </c>
      <c r="AB1926" t="s">
        <v>10153</v>
      </c>
      <c r="AC1926">
        <v>46147.629444444443</v>
      </c>
      <c r="AD1926">
        <v>46147</v>
      </c>
      <c r="AE1926" t="s">
        <v>3938</v>
      </c>
      <c r="AG1926" t="s">
        <v>4828</v>
      </c>
      <c r="AH1926">
        <v>6108768576</v>
      </c>
      <c r="AI1926" t="s">
        <v>10154</v>
      </c>
      <c r="AM1926" t="s">
        <v>3925</v>
      </c>
      <c r="AN1926" t="s">
        <v>3926</v>
      </c>
      <c r="AO1926" t="s">
        <v>268</v>
      </c>
      <c r="AP1926" t="s">
        <v>249</v>
      </c>
      <c r="AQ1926" t="s">
        <v>3940</v>
      </c>
      <c r="AU1926" t="s">
        <v>8103</v>
      </c>
      <c r="AV1926" t="s">
        <v>4000</v>
      </c>
      <c r="AW1926" t="s">
        <v>320</v>
      </c>
      <c r="AX1926" t="s">
        <v>319</v>
      </c>
      <c r="AY1926" t="s">
        <v>254</v>
      </c>
      <c r="AZ1926" t="s">
        <v>230</v>
      </c>
      <c r="BA1926" t="s">
        <v>395</v>
      </c>
      <c r="BB1926" t="s">
        <v>380</v>
      </c>
      <c r="BC1926" t="s">
        <v>3927</v>
      </c>
      <c r="BD1926" t="s">
        <v>3927</v>
      </c>
      <c r="BE1926" t="s">
        <v>3927</v>
      </c>
      <c r="BF1926">
        <v>9</v>
      </c>
    </row>
    <row r="1927" spans="1:58" x14ac:dyDescent="0.3">
      <c r="A1927">
        <v>2026</v>
      </c>
      <c r="B1927">
        <v>202605</v>
      </c>
      <c r="C1927">
        <v>5</v>
      </c>
      <c r="D1927" s="14">
        <v>20001620564814</v>
      </c>
      <c r="E1927" t="s">
        <v>2810</v>
      </c>
      <c r="F1927" s="2">
        <v>46142.453009259261</v>
      </c>
      <c r="G1927" s="2">
        <v>46147</v>
      </c>
      <c r="I1927" t="s">
        <v>224</v>
      </c>
      <c r="J1927" t="s">
        <v>230</v>
      </c>
      <c r="L1927" t="s">
        <v>1066</v>
      </c>
      <c r="M1927" t="s">
        <v>309</v>
      </c>
      <c r="N1927" t="s">
        <v>297</v>
      </c>
      <c r="O1927" t="s">
        <v>283</v>
      </c>
      <c r="Q1927" t="s">
        <v>10155</v>
      </c>
      <c r="R1927" t="s">
        <v>2809</v>
      </c>
      <c r="S1927" t="s">
        <v>1542</v>
      </c>
      <c r="T1927" t="s">
        <v>1543</v>
      </c>
      <c r="U1927" t="s">
        <v>258</v>
      </c>
      <c r="V1927" t="s">
        <v>247</v>
      </c>
      <c r="W1927" t="s">
        <v>245</v>
      </c>
      <c r="X1927" t="s">
        <v>225</v>
      </c>
      <c r="Z1927">
        <v>1</v>
      </c>
      <c r="AA1927" t="s">
        <v>3921</v>
      </c>
      <c r="AB1927" t="s">
        <v>10156</v>
      </c>
      <c r="AC1927">
        <v>46148.623171296298</v>
      </c>
      <c r="AD1927">
        <v>46148</v>
      </c>
      <c r="AE1927" t="s">
        <v>3938</v>
      </c>
      <c r="AG1927" t="s">
        <v>329</v>
      </c>
      <c r="AH1927">
        <v>6108769544</v>
      </c>
      <c r="AI1927" t="s">
        <v>10157</v>
      </c>
      <c r="AM1927" t="s">
        <v>3925</v>
      </c>
      <c r="AN1927" t="s">
        <v>3926</v>
      </c>
      <c r="AO1927" t="s">
        <v>268</v>
      </c>
      <c r="AP1927" t="s">
        <v>386</v>
      </c>
      <c r="AQ1927" t="s">
        <v>3940</v>
      </c>
      <c r="AU1927" t="s">
        <v>4282</v>
      </c>
      <c r="AV1927" t="s">
        <v>4000</v>
      </c>
      <c r="AW1927" t="s">
        <v>320</v>
      </c>
      <c r="AX1927" t="s">
        <v>319</v>
      </c>
      <c r="AY1927" t="s">
        <v>254</v>
      </c>
      <c r="AZ1927" t="s">
        <v>230</v>
      </c>
      <c r="BA1927" t="s">
        <v>395</v>
      </c>
      <c r="BB1927" t="s">
        <v>380</v>
      </c>
      <c r="BC1927" t="s">
        <v>3927</v>
      </c>
      <c r="BD1927" t="s">
        <v>3927</v>
      </c>
      <c r="BE1927" t="s">
        <v>3927</v>
      </c>
      <c r="BF1927">
        <v>9</v>
      </c>
    </row>
    <row r="1928" spans="1:58" x14ac:dyDescent="0.3">
      <c r="A1928">
        <v>2026</v>
      </c>
      <c r="B1928">
        <v>202605</v>
      </c>
      <c r="C1928">
        <v>5</v>
      </c>
      <c r="D1928" s="14">
        <v>20001620558672</v>
      </c>
      <c r="E1928" t="s">
        <v>2810</v>
      </c>
      <c r="F1928" s="2">
        <v>46142.44635416667</v>
      </c>
      <c r="G1928" s="2">
        <v>46146</v>
      </c>
      <c r="I1928" t="s">
        <v>224</v>
      </c>
      <c r="J1928" t="s">
        <v>230</v>
      </c>
      <c r="L1928" t="s">
        <v>10158</v>
      </c>
      <c r="M1928" t="s">
        <v>1286</v>
      </c>
      <c r="N1928" t="s">
        <v>1281</v>
      </c>
      <c r="O1928" t="s">
        <v>331</v>
      </c>
      <c r="Q1928" t="s">
        <v>10159</v>
      </c>
      <c r="R1928" t="s">
        <v>2809</v>
      </c>
      <c r="S1928" t="s">
        <v>674</v>
      </c>
      <c r="T1928" t="s">
        <v>675</v>
      </c>
      <c r="U1928" t="s">
        <v>258</v>
      </c>
      <c r="V1928" t="s">
        <v>247</v>
      </c>
      <c r="W1928" t="s">
        <v>245</v>
      </c>
      <c r="X1928" t="s">
        <v>225</v>
      </c>
      <c r="Z1928">
        <v>2</v>
      </c>
      <c r="AA1928" t="s">
        <v>3921</v>
      </c>
      <c r="AB1928" t="s">
        <v>10160</v>
      </c>
      <c r="AC1928">
        <v>46148.623171296298</v>
      </c>
      <c r="AD1928">
        <v>46148</v>
      </c>
      <c r="AE1928" t="s">
        <v>3938</v>
      </c>
      <c r="AG1928" t="s">
        <v>359</v>
      </c>
      <c r="AH1928">
        <v>6108765583</v>
      </c>
      <c r="AI1928" t="s">
        <v>10161</v>
      </c>
      <c r="AM1928" t="s">
        <v>3925</v>
      </c>
      <c r="AN1928" t="s">
        <v>3926</v>
      </c>
      <c r="AO1928" t="s">
        <v>268</v>
      </c>
      <c r="AP1928" t="s">
        <v>330</v>
      </c>
      <c r="AQ1928" t="s">
        <v>3940</v>
      </c>
      <c r="AU1928" t="s">
        <v>4422</v>
      </c>
      <c r="AV1928" t="s">
        <v>4000</v>
      </c>
      <c r="AW1928" t="s">
        <v>320</v>
      </c>
      <c r="AX1928" t="s">
        <v>319</v>
      </c>
      <c r="AY1928" t="s">
        <v>254</v>
      </c>
      <c r="AZ1928" t="s">
        <v>230</v>
      </c>
      <c r="BA1928" t="s">
        <v>395</v>
      </c>
      <c r="BB1928" t="s">
        <v>380</v>
      </c>
      <c r="BC1928" t="s">
        <v>3927</v>
      </c>
      <c r="BD1928" t="s">
        <v>3927</v>
      </c>
      <c r="BE1928" t="s">
        <v>3927</v>
      </c>
      <c r="BF1928">
        <v>9</v>
      </c>
    </row>
    <row r="1929" spans="1:58" x14ac:dyDescent="0.3">
      <c r="A1929">
        <v>2026</v>
      </c>
      <c r="B1929">
        <v>202605</v>
      </c>
      <c r="C1929">
        <v>5</v>
      </c>
      <c r="D1929" s="14">
        <v>20001620557480</v>
      </c>
      <c r="E1929" t="s">
        <v>2810</v>
      </c>
      <c r="F1929" s="2">
        <v>46142.439108796294</v>
      </c>
      <c r="G1929" s="2">
        <v>46144</v>
      </c>
      <c r="I1929" t="s">
        <v>224</v>
      </c>
      <c r="J1929" t="s">
        <v>230</v>
      </c>
      <c r="L1929" t="s">
        <v>2842</v>
      </c>
      <c r="M1929" t="s">
        <v>866</v>
      </c>
      <c r="N1929" t="s">
        <v>322</v>
      </c>
      <c r="O1929" t="s">
        <v>331</v>
      </c>
      <c r="Q1929" t="s">
        <v>10162</v>
      </c>
      <c r="R1929" t="s">
        <v>2809</v>
      </c>
      <c r="S1929" t="s">
        <v>7066</v>
      </c>
      <c r="T1929" t="s">
        <v>7067</v>
      </c>
      <c r="U1929" t="s">
        <v>3034</v>
      </c>
      <c r="V1929" t="s">
        <v>647</v>
      </c>
      <c r="W1929" t="s">
        <v>245</v>
      </c>
      <c r="X1929" t="s">
        <v>225</v>
      </c>
      <c r="Z1929">
        <v>4</v>
      </c>
      <c r="AA1929" t="s">
        <v>3921</v>
      </c>
      <c r="AB1929" t="s">
        <v>3995</v>
      </c>
      <c r="AC1929">
        <v>46149.584976851853</v>
      </c>
      <c r="AD1929">
        <v>46148</v>
      </c>
      <c r="AE1929" t="s">
        <v>3938</v>
      </c>
      <c r="AG1929" t="s">
        <v>5111</v>
      </c>
      <c r="AH1929">
        <v>6108758680</v>
      </c>
      <c r="AI1929" t="s">
        <v>10163</v>
      </c>
      <c r="AM1929" t="s">
        <v>3925</v>
      </c>
      <c r="AN1929" t="s">
        <v>3926</v>
      </c>
      <c r="AO1929" t="s">
        <v>268</v>
      </c>
      <c r="AP1929" t="s">
        <v>304</v>
      </c>
      <c r="AQ1929" t="s">
        <v>3998</v>
      </c>
      <c r="AU1929" t="s">
        <v>4282</v>
      </c>
      <c r="AV1929" t="s">
        <v>4000</v>
      </c>
      <c r="AW1929" t="s">
        <v>320</v>
      </c>
      <c r="AX1929" t="s">
        <v>319</v>
      </c>
      <c r="AY1929" t="s">
        <v>254</v>
      </c>
      <c r="AZ1929" t="s">
        <v>230</v>
      </c>
      <c r="BA1929" t="s">
        <v>395</v>
      </c>
      <c r="BB1929" t="s">
        <v>380</v>
      </c>
      <c r="BC1929" t="s">
        <v>3927</v>
      </c>
      <c r="BD1929" t="s">
        <v>3927</v>
      </c>
      <c r="BE1929" t="s">
        <v>3927</v>
      </c>
      <c r="BF1929">
        <v>9</v>
      </c>
    </row>
    <row r="1930" spans="1:58" x14ac:dyDescent="0.3">
      <c r="A1930">
        <v>2026</v>
      </c>
      <c r="B1930">
        <v>202605</v>
      </c>
      <c r="C1930">
        <v>5</v>
      </c>
      <c r="D1930" s="14">
        <v>20001620556200</v>
      </c>
      <c r="E1930" t="s">
        <v>2810</v>
      </c>
      <c r="F1930" s="2">
        <v>46142.427222222221</v>
      </c>
      <c r="G1930" s="2">
        <v>46148</v>
      </c>
      <c r="I1930" t="s">
        <v>224</v>
      </c>
      <c r="J1930" t="s">
        <v>230</v>
      </c>
      <c r="L1930" t="s">
        <v>3754</v>
      </c>
      <c r="M1930" t="s">
        <v>902</v>
      </c>
      <c r="N1930" t="s">
        <v>752</v>
      </c>
      <c r="O1930" t="s">
        <v>623</v>
      </c>
      <c r="Q1930" t="s">
        <v>10164</v>
      </c>
      <c r="R1930" t="s">
        <v>2809</v>
      </c>
      <c r="S1930" t="s">
        <v>327</v>
      </c>
      <c r="T1930" t="s">
        <v>328</v>
      </c>
      <c r="U1930" t="s">
        <v>258</v>
      </c>
      <c r="V1930" t="s">
        <v>247</v>
      </c>
      <c r="W1930" t="s">
        <v>245</v>
      </c>
      <c r="X1930" t="s">
        <v>225</v>
      </c>
      <c r="Z1930">
        <v>1</v>
      </c>
      <c r="AA1930" t="s">
        <v>3921</v>
      </c>
      <c r="AB1930" t="s">
        <v>10165</v>
      </c>
      <c r="AC1930">
        <v>46149.692071759258</v>
      </c>
      <c r="AD1930">
        <v>46149</v>
      </c>
      <c r="AE1930" t="s">
        <v>3938</v>
      </c>
      <c r="AG1930" t="s">
        <v>329</v>
      </c>
      <c r="AH1930">
        <v>6108765533</v>
      </c>
      <c r="AI1930" t="s">
        <v>10166</v>
      </c>
      <c r="AM1930" t="s">
        <v>3925</v>
      </c>
      <c r="AN1930" t="s">
        <v>3926</v>
      </c>
      <c r="AO1930" t="s">
        <v>268</v>
      </c>
      <c r="AP1930" t="s">
        <v>249</v>
      </c>
      <c r="AQ1930" t="s">
        <v>3940</v>
      </c>
      <c r="AU1930" t="s">
        <v>4282</v>
      </c>
      <c r="AV1930" t="s">
        <v>4000</v>
      </c>
      <c r="AW1930" t="s">
        <v>320</v>
      </c>
      <c r="AX1930" t="s">
        <v>319</v>
      </c>
      <c r="AY1930" t="s">
        <v>254</v>
      </c>
      <c r="AZ1930" t="s">
        <v>230</v>
      </c>
      <c r="BA1930" t="s">
        <v>395</v>
      </c>
      <c r="BB1930" t="s">
        <v>380</v>
      </c>
      <c r="BC1930" t="s">
        <v>3927</v>
      </c>
      <c r="BD1930" t="s">
        <v>3927</v>
      </c>
      <c r="BE1930" t="s">
        <v>3927</v>
      </c>
      <c r="BF1930">
        <v>9</v>
      </c>
    </row>
    <row r="1931" spans="1:58" x14ac:dyDescent="0.3">
      <c r="A1931">
        <v>2026</v>
      </c>
      <c r="B1931">
        <v>202605</v>
      </c>
      <c r="C1931">
        <v>5</v>
      </c>
      <c r="D1931" s="14">
        <v>20001620555145</v>
      </c>
      <c r="E1931" t="s">
        <v>2810</v>
      </c>
      <c r="F1931" s="2">
        <v>46142.425335648149</v>
      </c>
      <c r="G1931" s="2">
        <v>46144</v>
      </c>
      <c r="I1931" t="s">
        <v>224</v>
      </c>
      <c r="J1931" t="s">
        <v>230</v>
      </c>
      <c r="L1931" t="s">
        <v>1967</v>
      </c>
      <c r="M1931" t="s">
        <v>334</v>
      </c>
      <c r="N1931" t="s">
        <v>322</v>
      </c>
      <c r="O1931" t="s">
        <v>331</v>
      </c>
      <c r="Q1931" t="s">
        <v>10167</v>
      </c>
      <c r="R1931" t="s">
        <v>2809</v>
      </c>
      <c r="S1931" t="s">
        <v>5183</v>
      </c>
      <c r="T1931" t="s">
        <v>5184</v>
      </c>
      <c r="U1931" t="s">
        <v>3034</v>
      </c>
      <c r="V1931" t="s">
        <v>647</v>
      </c>
      <c r="W1931" t="s">
        <v>245</v>
      </c>
      <c r="X1931" t="s">
        <v>387</v>
      </c>
      <c r="Z1931">
        <v>4</v>
      </c>
      <c r="AA1931" t="s">
        <v>3921</v>
      </c>
      <c r="AB1931" t="s">
        <v>3995</v>
      </c>
      <c r="AC1931">
        <v>46149.585034722222</v>
      </c>
      <c r="AD1931">
        <v>46148</v>
      </c>
      <c r="AE1931" t="s">
        <v>3938</v>
      </c>
      <c r="AG1931" t="s">
        <v>5111</v>
      </c>
      <c r="AH1931">
        <v>6108761603</v>
      </c>
      <c r="AI1931" t="s">
        <v>10168</v>
      </c>
      <c r="AM1931" t="s">
        <v>3925</v>
      </c>
      <c r="AN1931" t="s">
        <v>3926</v>
      </c>
      <c r="AO1931" t="s">
        <v>268</v>
      </c>
      <c r="AP1931" t="s">
        <v>386</v>
      </c>
      <c r="AQ1931" t="s">
        <v>3998</v>
      </c>
      <c r="AU1931" t="s">
        <v>4282</v>
      </c>
      <c r="AV1931" t="s">
        <v>4000</v>
      </c>
      <c r="AW1931" t="s">
        <v>389</v>
      </c>
      <c r="AX1931" t="s">
        <v>388</v>
      </c>
      <c r="AY1931" t="s">
        <v>253</v>
      </c>
      <c r="AZ1931" t="s">
        <v>230</v>
      </c>
      <c r="BA1931" t="s">
        <v>395</v>
      </c>
      <c r="BB1931" t="s">
        <v>380</v>
      </c>
      <c r="BC1931" t="s">
        <v>3927</v>
      </c>
      <c r="BD1931" t="s">
        <v>3927</v>
      </c>
      <c r="BE1931" t="s">
        <v>3927</v>
      </c>
      <c r="BF1931">
        <v>9</v>
      </c>
    </row>
    <row r="1932" spans="1:58" x14ac:dyDescent="0.3">
      <c r="A1932">
        <v>2026</v>
      </c>
      <c r="B1932">
        <v>202605</v>
      </c>
      <c r="C1932">
        <v>5</v>
      </c>
      <c r="D1932" s="14">
        <v>20001620553141</v>
      </c>
      <c r="E1932" t="s">
        <v>2810</v>
      </c>
      <c r="F1932" s="2">
        <v>46142.424861111111</v>
      </c>
      <c r="G1932" s="2">
        <v>46147</v>
      </c>
      <c r="I1932" t="s">
        <v>224</v>
      </c>
      <c r="J1932" t="s">
        <v>230</v>
      </c>
      <c r="L1932" t="s">
        <v>3285</v>
      </c>
      <c r="M1932" t="s">
        <v>902</v>
      </c>
      <c r="N1932" t="s">
        <v>752</v>
      </c>
      <c r="O1932" t="s">
        <v>623</v>
      </c>
      <c r="Q1932" t="s">
        <v>10169</v>
      </c>
      <c r="R1932" t="s">
        <v>2809</v>
      </c>
      <c r="S1932" t="s">
        <v>1542</v>
      </c>
      <c r="T1932" t="s">
        <v>1543</v>
      </c>
      <c r="U1932" t="s">
        <v>258</v>
      </c>
      <c r="V1932" t="s">
        <v>247</v>
      </c>
      <c r="W1932" t="s">
        <v>245</v>
      </c>
      <c r="X1932" t="s">
        <v>225</v>
      </c>
      <c r="Z1932">
        <v>1</v>
      </c>
      <c r="AA1932" t="s">
        <v>3921</v>
      </c>
      <c r="AB1932" t="s">
        <v>10170</v>
      </c>
      <c r="AC1932">
        <v>46148.623171296298</v>
      </c>
      <c r="AD1932">
        <v>46148</v>
      </c>
      <c r="AE1932" t="s">
        <v>3938</v>
      </c>
      <c r="AG1932" t="s">
        <v>329</v>
      </c>
      <c r="AH1932">
        <v>6108765528</v>
      </c>
      <c r="AI1932" t="s">
        <v>10171</v>
      </c>
      <c r="AM1932" t="s">
        <v>3925</v>
      </c>
      <c r="AN1932" t="s">
        <v>3926</v>
      </c>
      <c r="AO1932" t="s">
        <v>268</v>
      </c>
      <c r="AP1932" t="s">
        <v>304</v>
      </c>
      <c r="AQ1932" t="s">
        <v>3940</v>
      </c>
      <c r="AU1932" t="s">
        <v>4282</v>
      </c>
      <c r="AV1932" t="s">
        <v>4000</v>
      </c>
      <c r="AW1932" t="s">
        <v>320</v>
      </c>
      <c r="AX1932" t="s">
        <v>319</v>
      </c>
      <c r="AY1932" t="s">
        <v>254</v>
      </c>
      <c r="AZ1932" t="s">
        <v>230</v>
      </c>
      <c r="BA1932" t="s">
        <v>395</v>
      </c>
      <c r="BB1932" t="s">
        <v>380</v>
      </c>
      <c r="BC1932" t="s">
        <v>3927</v>
      </c>
      <c r="BD1932" t="s">
        <v>3927</v>
      </c>
      <c r="BE1932" t="s">
        <v>3927</v>
      </c>
      <c r="BF1932">
        <v>9</v>
      </c>
    </row>
    <row r="1933" spans="1:58" x14ac:dyDescent="0.3">
      <c r="A1933">
        <v>2026</v>
      </c>
      <c r="B1933">
        <v>202605</v>
      </c>
      <c r="C1933">
        <v>5</v>
      </c>
      <c r="D1933" s="14">
        <v>20001620550900</v>
      </c>
      <c r="E1933" t="s">
        <v>2810</v>
      </c>
      <c r="F1933" s="2">
        <v>46142.454016203701</v>
      </c>
      <c r="G1933" s="2">
        <v>46144</v>
      </c>
      <c r="I1933" t="s">
        <v>224</v>
      </c>
      <c r="J1933" t="s">
        <v>230</v>
      </c>
      <c r="L1933" t="s">
        <v>10172</v>
      </c>
      <c r="M1933" t="s">
        <v>4091</v>
      </c>
      <c r="N1933" t="s">
        <v>546</v>
      </c>
      <c r="O1933" t="s">
        <v>554</v>
      </c>
      <c r="Q1933" t="s">
        <v>10173</v>
      </c>
      <c r="R1933" t="s">
        <v>2809</v>
      </c>
      <c r="S1933" t="s">
        <v>5183</v>
      </c>
      <c r="T1933" t="s">
        <v>5184</v>
      </c>
      <c r="U1933" t="s">
        <v>3034</v>
      </c>
      <c r="V1933" t="s">
        <v>647</v>
      </c>
      <c r="W1933" t="s">
        <v>245</v>
      </c>
      <c r="X1933" t="s">
        <v>225</v>
      </c>
      <c r="Z1933">
        <v>4</v>
      </c>
      <c r="AA1933" t="s">
        <v>3921</v>
      </c>
      <c r="AB1933" t="s">
        <v>10174</v>
      </c>
      <c r="AC1933">
        <v>46148.681620370371</v>
      </c>
      <c r="AD1933">
        <v>46148</v>
      </c>
      <c r="AE1933" t="s">
        <v>3938</v>
      </c>
      <c r="AG1933" t="s">
        <v>5111</v>
      </c>
      <c r="AH1933">
        <v>6108768555</v>
      </c>
      <c r="AI1933" t="s">
        <v>10175</v>
      </c>
      <c r="AM1933" t="s">
        <v>3925</v>
      </c>
      <c r="AN1933" t="s">
        <v>3926</v>
      </c>
      <c r="AO1933" t="s">
        <v>268</v>
      </c>
      <c r="AP1933" t="s">
        <v>304</v>
      </c>
      <c r="AQ1933" t="s">
        <v>3940</v>
      </c>
      <c r="AU1933" t="s">
        <v>4282</v>
      </c>
      <c r="AV1933" t="s">
        <v>4000</v>
      </c>
      <c r="AW1933" t="s">
        <v>320</v>
      </c>
      <c r="AX1933" t="s">
        <v>319</v>
      </c>
      <c r="AY1933" t="s">
        <v>254</v>
      </c>
      <c r="AZ1933" t="s">
        <v>230</v>
      </c>
      <c r="BA1933" t="s">
        <v>395</v>
      </c>
      <c r="BB1933" t="s">
        <v>380</v>
      </c>
      <c r="BC1933" t="s">
        <v>3927</v>
      </c>
      <c r="BD1933" t="s">
        <v>3927</v>
      </c>
      <c r="BE1933" t="s">
        <v>3927</v>
      </c>
      <c r="BF1933">
        <v>9</v>
      </c>
    </row>
    <row r="1934" spans="1:58" x14ac:dyDescent="0.3">
      <c r="A1934">
        <v>2026</v>
      </c>
      <c r="B1934">
        <v>202605</v>
      </c>
      <c r="C1934">
        <v>5</v>
      </c>
      <c r="D1934" s="14">
        <v>20001620550039</v>
      </c>
      <c r="E1934" t="s">
        <v>2810</v>
      </c>
      <c r="F1934" s="2">
        <v>46142.420011574075</v>
      </c>
      <c r="G1934" s="2">
        <v>46144</v>
      </c>
      <c r="I1934" t="s">
        <v>224</v>
      </c>
      <c r="J1934" t="s">
        <v>230</v>
      </c>
      <c r="L1934" t="s">
        <v>7708</v>
      </c>
      <c r="M1934" t="s">
        <v>309</v>
      </c>
      <c r="N1934" t="s">
        <v>297</v>
      </c>
      <c r="O1934" t="s">
        <v>283</v>
      </c>
      <c r="Q1934" t="s">
        <v>10176</v>
      </c>
      <c r="R1934" t="s">
        <v>2809</v>
      </c>
      <c r="S1934" t="s">
        <v>1268</v>
      </c>
      <c r="T1934" t="s">
        <v>1269</v>
      </c>
      <c r="U1934" t="s">
        <v>258</v>
      </c>
      <c r="V1934" t="s">
        <v>247</v>
      </c>
      <c r="W1934" t="s">
        <v>245</v>
      </c>
      <c r="X1934" t="s">
        <v>387</v>
      </c>
      <c r="Z1934">
        <v>4</v>
      </c>
      <c r="AA1934" t="s">
        <v>3921</v>
      </c>
      <c r="AB1934" t="s">
        <v>10177</v>
      </c>
      <c r="AC1934">
        <v>46148.623171296298</v>
      </c>
      <c r="AD1934">
        <v>46148</v>
      </c>
      <c r="AE1934" t="s">
        <v>3938</v>
      </c>
      <c r="AG1934" t="s">
        <v>329</v>
      </c>
      <c r="AH1934">
        <v>6078443567</v>
      </c>
      <c r="AI1934" t="s">
        <v>10178</v>
      </c>
      <c r="AM1934" t="s">
        <v>3925</v>
      </c>
      <c r="AN1934" t="s">
        <v>3926</v>
      </c>
      <c r="AO1934" t="s">
        <v>268</v>
      </c>
      <c r="AP1934" t="s">
        <v>304</v>
      </c>
      <c r="AQ1934" t="s">
        <v>3940</v>
      </c>
      <c r="AU1934" t="s">
        <v>4422</v>
      </c>
      <c r="AV1934" t="s">
        <v>4000</v>
      </c>
      <c r="AW1934" t="s">
        <v>447</v>
      </c>
      <c r="AX1934" t="s">
        <v>446</v>
      </c>
      <c r="AY1934" t="s">
        <v>253</v>
      </c>
      <c r="AZ1934" t="s">
        <v>230</v>
      </c>
      <c r="BA1934" t="s">
        <v>273</v>
      </c>
      <c r="BB1934" t="s">
        <v>380</v>
      </c>
      <c r="BC1934" t="s">
        <v>3927</v>
      </c>
      <c r="BD1934" t="s">
        <v>3927</v>
      </c>
      <c r="BE1934" t="s">
        <v>3927</v>
      </c>
      <c r="BF1934">
        <v>1</v>
      </c>
    </row>
    <row r="1935" spans="1:58" x14ac:dyDescent="0.3">
      <c r="A1935">
        <v>2026</v>
      </c>
      <c r="B1935">
        <v>202605</v>
      </c>
      <c r="C1935">
        <v>5</v>
      </c>
      <c r="D1935" s="14">
        <v>20001620548588</v>
      </c>
      <c r="E1935" t="s">
        <v>2810</v>
      </c>
      <c r="F1935" s="2">
        <v>46142.442291666666</v>
      </c>
      <c r="G1935" s="2">
        <v>46144</v>
      </c>
      <c r="I1935" t="s">
        <v>224</v>
      </c>
      <c r="J1935" t="s">
        <v>230</v>
      </c>
      <c r="L1935" t="s">
        <v>3001</v>
      </c>
      <c r="M1935" t="s">
        <v>309</v>
      </c>
      <c r="N1935" t="s">
        <v>297</v>
      </c>
      <c r="O1935" t="s">
        <v>283</v>
      </c>
      <c r="Q1935" t="s">
        <v>10179</v>
      </c>
      <c r="R1935" t="s">
        <v>2809</v>
      </c>
      <c r="S1935" t="s">
        <v>6146</v>
      </c>
      <c r="T1935" t="s">
        <v>6147</v>
      </c>
      <c r="U1935" t="s">
        <v>5044</v>
      </c>
      <c r="V1935" t="s">
        <v>5045</v>
      </c>
      <c r="W1935" t="s">
        <v>245</v>
      </c>
      <c r="X1935" t="s">
        <v>387</v>
      </c>
      <c r="Z1935">
        <v>4</v>
      </c>
      <c r="AA1935" t="s">
        <v>3921</v>
      </c>
      <c r="AB1935" t="s">
        <v>3995</v>
      </c>
      <c r="AC1935">
        <v>46149.585034722222</v>
      </c>
      <c r="AD1935">
        <v>46148</v>
      </c>
      <c r="AE1935" t="s">
        <v>3938</v>
      </c>
      <c r="AG1935" t="s">
        <v>5047</v>
      </c>
      <c r="AH1935">
        <v>6108764622</v>
      </c>
      <c r="AI1935" t="s">
        <v>10180</v>
      </c>
      <c r="AM1935" t="s">
        <v>3925</v>
      </c>
      <c r="AN1935" t="s">
        <v>3926</v>
      </c>
      <c r="AO1935" t="s">
        <v>268</v>
      </c>
      <c r="AP1935" t="s">
        <v>386</v>
      </c>
      <c r="AQ1935" t="s">
        <v>3998</v>
      </c>
      <c r="AU1935" t="s">
        <v>4282</v>
      </c>
      <c r="AV1935" t="s">
        <v>4000</v>
      </c>
      <c r="AW1935" t="s">
        <v>3966</v>
      </c>
      <c r="AX1935" t="s">
        <v>3967</v>
      </c>
      <c r="AY1935" t="s">
        <v>253</v>
      </c>
      <c r="AZ1935" t="s">
        <v>230</v>
      </c>
      <c r="BA1935" t="s">
        <v>395</v>
      </c>
      <c r="BB1935" t="s">
        <v>380</v>
      </c>
      <c r="BC1935" t="s">
        <v>3927</v>
      </c>
      <c r="BD1935" t="s">
        <v>3927</v>
      </c>
      <c r="BE1935" t="s">
        <v>3927</v>
      </c>
      <c r="BF1935">
        <v>9</v>
      </c>
    </row>
    <row r="1936" spans="1:58" x14ac:dyDescent="0.3">
      <c r="A1936">
        <v>2026</v>
      </c>
      <c r="B1936">
        <v>202605</v>
      </c>
      <c r="C1936">
        <v>5</v>
      </c>
      <c r="D1936" s="14">
        <v>20001620546485</v>
      </c>
      <c r="E1936" t="s">
        <v>2810</v>
      </c>
      <c r="F1936" s="2">
        <v>46142.437442129631</v>
      </c>
      <c r="G1936" s="2">
        <v>46151</v>
      </c>
      <c r="I1936" t="s">
        <v>224</v>
      </c>
      <c r="J1936" t="s">
        <v>230</v>
      </c>
      <c r="L1936" t="s">
        <v>3754</v>
      </c>
      <c r="M1936" t="s">
        <v>902</v>
      </c>
      <c r="N1936" t="s">
        <v>752</v>
      </c>
      <c r="O1936" t="s">
        <v>623</v>
      </c>
      <c r="Q1936" t="s">
        <v>10181</v>
      </c>
      <c r="R1936" t="s">
        <v>2809</v>
      </c>
      <c r="S1936" t="s">
        <v>4929</v>
      </c>
      <c r="T1936" t="s">
        <v>4930</v>
      </c>
      <c r="U1936" t="s">
        <v>3034</v>
      </c>
      <c r="V1936" t="s">
        <v>3994</v>
      </c>
      <c r="W1936" t="s">
        <v>245</v>
      </c>
      <c r="X1936" t="s">
        <v>225</v>
      </c>
      <c r="Z1936">
        <v>2</v>
      </c>
      <c r="AA1936" t="s">
        <v>3921</v>
      </c>
      <c r="AB1936" t="s">
        <v>10182</v>
      </c>
      <c r="AC1936">
        <v>46153.652141203704</v>
      </c>
      <c r="AD1936">
        <v>46153</v>
      </c>
      <c r="AE1936" t="s">
        <v>3938</v>
      </c>
      <c r="AG1936" t="s">
        <v>4828</v>
      </c>
      <c r="AH1936">
        <v>6108759718</v>
      </c>
      <c r="AI1936" t="s">
        <v>10183</v>
      </c>
      <c r="AM1936" t="s">
        <v>3925</v>
      </c>
      <c r="AN1936" t="s">
        <v>3926</v>
      </c>
      <c r="AO1936" t="s">
        <v>268</v>
      </c>
      <c r="AP1936" t="s">
        <v>249</v>
      </c>
      <c r="AQ1936" t="s">
        <v>3940</v>
      </c>
      <c r="AU1936" t="s">
        <v>4220</v>
      </c>
      <c r="AV1936" t="s">
        <v>4000</v>
      </c>
      <c r="AW1936" t="s">
        <v>320</v>
      </c>
      <c r="AX1936" t="s">
        <v>319</v>
      </c>
      <c r="AY1936" t="s">
        <v>254</v>
      </c>
      <c r="AZ1936" t="s">
        <v>230</v>
      </c>
      <c r="BA1936" t="s">
        <v>395</v>
      </c>
      <c r="BB1936" t="s">
        <v>380</v>
      </c>
      <c r="BC1936" t="s">
        <v>3927</v>
      </c>
      <c r="BD1936" t="s">
        <v>3927</v>
      </c>
      <c r="BE1936" t="s">
        <v>3927</v>
      </c>
      <c r="BF1936">
        <v>9</v>
      </c>
    </row>
    <row r="1937" spans="1:58" x14ac:dyDescent="0.3">
      <c r="A1937">
        <v>2026</v>
      </c>
      <c r="B1937">
        <v>202605</v>
      </c>
      <c r="C1937">
        <v>5</v>
      </c>
      <c r="D1937" s="14">
        <v>20001620546388</v>
      </c>
      <c r="E1937" t="s">
        <v>2810</v>
      </c>
      <c r="F1937" s="2">
        <v>46142.433379629627</v>
      </c>
      <c r="G1937" s="2">
        <v>46146</v>
      </c>
      <c r="I1937" t="s">
        <v>224</v>
      </c>
      <c r="J1937" t="s">
        <v>230</v>
      </c>
      <c r="L1937" t="s">
        <v>2151</v>
      </c>
      <c r="M1937" t="s">
        <v>809</v>
      </c>
      <c r="N1937" t="s">
        <v>237</v>
      </c>
      <c r="O1937" t="s">
        <v>257</v>
      </c>
      <c r="Q1937" t="s">
        <v>10184</v>
      </c>
      <c r="R1937" t="s">
        <v>2809</v>
      </c>
      <c r="S1937" t="s">
        <v>5133</v>
      </c>
      <c r="T1937" t="s">
        <v>5134</v>
      </c>
      <c r="U1937" t="s">
        <v>3034</v>
      </c>
      <c r="V1937" t="s">
        <v>647</v>
      </c>
      <c r="W1937" t="s">
        <v>245</v>
      </c>
      <c r="X1937" t="s">
        <v>225</v>
      </c>
      <c r="Z1937">
        <v>3</v>
      </c>
      <c r="AA1937" t="s">
        <v>3921</v>
      </c>
      <c r="AB1937" t="s">
        <v>3995</v>
      </c>
      <c r="AC1937">
        <v>46149.584976851853</v>
      </c>
      <c r="AD1937">
        <v>46149</v>
      </c>
      <c r="AE1937" t="s">
        <v>3938</v>
      </c>
      <c r="AG1937" t="s">
        <v>5135</v>
      </c>
      <c r="AH1937">
        <v>6108769514</v>
      </c>
      <c r="AI1937" t="s">
        <v>10185</v>
      </c>
      <c r="AM1937" t="s">
        <v>3925</v>
      </c>
      <c r="AN1937" t="s">
        <v>3926</v>
      </c>
      <c r="AO1937" t="s">
        <v>268</v>
      </c>
      <c r="AP1937" t="s">
        <v>304</v>
      </c>
      <c r="AQ1937" t="s">
        <v>3998</v>
      </c>
      <c r="AU1937" t="s">
        <v>4282</v>
      </c>
      <c r="AV1937" t="s">
        <v>4000</v>
      </c>
      <c r="AW1937" t="s">
        <v>320</v>
      </c>
      <c r="AX1937" t="s">
        <v>319</v>
      </c>
      <c r="AY1937" t="s">
        <v>254</v>
      </c>
      <c r="AZ1937" t="s">
        <v>230</v>
      </c>
      <c r="BA1937" t="s">
        <v>395</v>
      </c>
      <c r="BB1937" t="s">
        <v>380</v>
      </c>
      <c r="BC1937" t="s">
        <v>3927</v>
      </c>
      <c r="BD1937" t="s">
        <v>3927</v>
      </c>
      <c r="BE1937" t="s">
        <v>3927</v>
      </c>
      <c r="BF1937">
        <v>9</v>
      </c>
    </row>
    <row r="1938" spans="1:58" x14ac:dyDescent="0.3">
      <c r="A1938">
        <v>2026</v>
      </c>
      <c r="B1938">
        <v>202605</v>
      </c>
      <c r="C1938">
        <v>5</v>
      </c>
      <c r="D1938" s="14">
        <v>20001620544159</v>
      </c>
      <c r="E1938" t="s">
        <v>2810</v>
      </c>
      <c r="F1938" s="2">
        <v>46142.422789351855</v>
      </c>
      <c r="G1938" s="2">
        <v>46144</v>
      </c>
      <c r="I1938" t="s">
        <v>224</v>
      </c>
      <c r="J1938" t="s">
        <v>230</v>
      </c>
      <c r="L1938" t="s">
        <v>3809</v>
      </c>
      <c r="M1938" t="s">
        <v>392</v>
      </c>
      <c r="N1938" t="s">
        <v>353</v>
      </c>
      <c r="O1938" t="s">
        <v>283</v>
      </c>
      <c r="Q1938" t="s">
        <v>10186</v>
      </c>
      <c r="R1938" t="s">
        <v>2809</v>
      </c>
      <c r="S1938" t="s">
        <v>7818</v>
      </c>
      <c r="T1938" t="s">
        <v>7819</v>
      </c>
      <c r="U1938" t="s">
        <v>4796</v>
      </c>
      <c r="V1938" t="s">
        <v>2024</v>
      </c>
      <c r="W1938" t="s">
        <v>245</v>
      </c>
      <c r="X1938" t="s">
        <v>387</v>
      </c>
      <c r="Z1938">
        <v>4</v>
      </c>
      <c r="AA1938" t="s">
        <v>3921</v>
      </c>
      <c r="AB1938" t="s">
        <v>10187</v>
      </c>
      <c r="AC1938">
        <v>46149.689583333333</v>
      </c>
      <c r="AD1938">
        <v>46148</v>
      </c>
      <c r="AE1938" t="s">
        <v>3938</v>
      </c>
      <c r="AG1938" t="s">
        <v>6701</v>
      </c>
      <c r="AH1938">
        <v>6108758651</v>
      </c>
      <c r="AI1938" t="s">
        <v>10188</v>
      </c>
      <c r="AM1938" t="s">
        <v>3925</v>
      </c>
      <c r="AN1938" t="s">
        <v>3926</v>
      </c>
      <c r="AO1938" t="s">
        <v>268</v>
      </c>
      <c r="AP1938" t="s">
        <v>386</v>
      </c>
      <c r="AQ1938" t="s">
        <v>3940</v>
      </c>
      <c r="AU1938" t="s">
        <v>4282</v>
      </c>
      <c r="AV1938" t="s">
        <v>4000</v>
      </c>
      <c r="AW1938" t="s">
        <v>389</v>
      </c>
      <c r="AX1938" t="s">
        <v>388</v>
      </c>
      <c r="AY1938" t="s">
        <v>253</v>
      </c>
      <c r="AZ1938" t="s">
        <v>230</v>
      </c>
      <c r="BA1938" t="s">
        <v>395</v>
      </c>
      <c r="BB1938" t="s">
        <v>380</v>
      </c>
      <c r="BC1938" t="s">
        <v>3927</v>
      </c>
      <c r="BD1938" t="s">
        <v>3927</v>
      </c>
      <c r="BE1938" t="s">
        <v>3927</v>
      </c>
      <c r="BF1938">
        <v>9</v>
      </c>
    </row>
    <row r="1939" spans="1:58" x14ac:dyDescent="0.3">
      <c r="A1939">
        <v>2026</v>
      </c>
      <c r="B1939">
        <v>202605</v>
      </c>
      <c r="C1939">
        <v>5</v>
      </c>
      <c r="D1939" s="14">
        <v>20001620530819</v>
      </c>
      <c r="E1939" t="s">
        <v>2810</v>
      </c>
      <c r="F1939" s="2">
        <v>46142.700740740744</v>
      </c>
      <c r="G1939" s="2">
        <v>46144</v>
      </c>
      <c r="I1939" t="s">
        <v>224</v>
      </c>
      <c r="J1939" t="s">
        <v>230</v>
      </c>
      <c r="L1939" t="s">
        <v>5770</v>
      </c>
      <c r="M1939" t="s">
        <v>309</v>
      </c>
      <c r="N1939" t="s">
        <v>297</v>
      </c>
      <c r="O1939" t="s">
        <v>283</v>
      </c>
      <c r="Q1939" t="s">
        <v>10189</v>
      </c>
      <c r="R1939" t="s">
        <v>2809</v>
      </c>
      <c r="S1939" t="s">
        <v>4807</v>
      </c>
      <c r="T1939" t="s">
        <v>4808</v>
      </c>
      <c r="U1939" t="s">
        <v>3034</v>
      </c>
      <c r="V1939" t="s">
        <v>4809</v>
      </c>
      <c r="W1939" t="s">
        <v>245</v>
      </c>
      <c r="X1939" t="s">
        <v>225</v>
      </c>
      <c r="Z1939">
        <v>0</v>
      </c>
      <c r="AA1939" t="s">
        <v>3921</v>
      </c>
      <c r="AB1939" t="s">
        <v>4810</v>
      </c>
      <c r="AC1939">
        <v>46146.59783564815</v>
      </c>
      <c r="AD1939">
        <v>46144</v>
      </c>
      <c r="AE1939" t="s">
        <v>4811</v>
      </c>
      <c r="AG1939" t="s">
        <v>4812</v>
      </c>
      <c r="AH1939">
        <v>6108745420</v>
      </c>
      <c r="AI1939" t="s">
        <v>10190</v>
      </c>
      <c r="AM1939" t="s">
        <v>3925</v>
      </c>
      <c r="AN1939" t="s">
        <v>3926</v>
      </c>
      <c r="AO1939" t="s">
        <v>4814</v>
      </c>
      <c r="AP1939" t="s">
        <v>386</v>
      </c>
      <c r="AQ1939" t="s">
        <v>4815</v>
      </c>
      <c r="AU1939" t="s">
        <v>9154</v>
      </c>
      <c r="AV1939" t="s">
        <v>4817</v>
      </c>
      <c r="AW1939" t="s">
        <v>1525</v>
      </c>
      <c r="AX1939" t="s">
        <v>1524</v>
      </c>
      <c r="AY1939" t="s">
        <v>254</v>
      </c>
      <c r="AZ1939" t="s">
        <v>230</v>
      </c>
      <c r="BA1939" t="s">
        <v>395</v>
      </c>
      <c r="BB1939" t="s">
        <v>380</v>
      </c>
      <c r="BC1939" t="s">
        <v>3927</v>
      </c>
      <c r="BD1939" t="s">
        <v>3927</v>
      </c>
      <c r="BE1939" t="s">
        <v>3927</v>
      </c>
      <c r="BF1939">
        <v>9</v>
      </c>
    </row>
    <row r="1940" spans="1:58" x14ac:dyDescent="0.3">
      <c r="A1940">
        <v>2026</v>
      </c>
      <c r="B1940">
        <v>202605</v>
      </c>
      <c r="C1940">
        <v>5</v>
      </c>
      <c r="D1940" s="14">
        <v>20001620529769</v>
      </c>
      <c r="E1940" t="s">
        <v>2810</v>
      </c>
      <c r="F1940" s="2">
        <v>46142.668935185182</v>
      </c>
      <c r="G1940" s="2">
        <v>46146</v>
      </c>
      <c r="I1940" t="s">
        <v>224</v>
      </c>
      <c r="J1940" t="s">
        <v>230</v>
      </c>
      <c r="L1940" t="s">
        <v>10191</v>
      </c>
      <c r="M1940" t="s">
        <v>1462</v>
      </c>
      <c r="N1940" t="s">
        <v>353</v>
      </c>
      <c r="O1940" t="s">
        <v>283</v>
      </c>
      <c r="Q1940" t="s">
        <v>10192</v>
      </c>
      <c r="R1940" t="s">
        <v>2809</v>
      </c>
      <c r="S1940" t="s">
        <v>4807</v>
      </c>
      <c r="T1940" t="s">
        <v>4808</v>
      </c>
      <c r="U1940" t="s">
        <v>3034</v>
      </c>
      <c r="V1940" t="s">
        <v>4809</v>
      </c>
      <c r="W1940" t="s">
        <v>245</v>
      </c>
      <c r="X1940" t="s">
        <v>225</v>
      </c>
      <c r="Z1940">
        <v>0</v>
      </c>
      <c r="AA1940" t="s">
        <v>3921</v>
      </c>
      <c r="AB1940" t="s">
        <v>4810</v>
      </c>
      <c r="AC1940">
        <v>46147.474293981482</v>
      </c>
      <c r="AD1940">
        <v>46146</v>
      </c>
      <c r="AE1940" t="s">
        <v>4811</v>
      </c>
      <c r="AG1940" t="s">
        <v>4812</v>
      </c>
      <c r="AH1940">
        <v>6108708605</v>
      </c>
      <c r="AI1940" t="s">
        <v>10193</v>
      </c>
      <c r="AM1940" t="s">
        <v>3925</v>
      </c>
      <c r="AN1940" t="s">
        <v>3926</v>
      </c>
      <c r="AO1940" t="s">
        <v>4814</v>
      </c>
      <c r="AP1940" t="s">
        <v>304</v>
      </c>
      <c r="AQ1940" t="s">
        <v>4815</v>
      </c>
      <c r="AU1940" t="s">
        <v>8271</v>
      </c>
      <c r="AV1940" t="s">
        <v>4817</v>
      </c>
      <c r="AW1940" t="s">
        <v>320</v>
      </c>
      <c r="AX1940" t="s">
        <v>319</v>
      </c>
      <c r="AY1940" t="s">
        <v>254</v>
      </c>
      <c r="AZ1940" t="s">
        <v>230</v>
      </c>
      <c r="BA1940" t="s">
        <v>395</v>
      </c>
      <c r="BB1940" t="s">
        <v>380</v>
      </c>
      <c r="BC1940" t="s">
        <v>3927</v>
      </c>
      <c r="BD1940" t="s">
        <v>3927</v>
      </c>
      <c r="BE1940" t="s">
        <v>3927</v>
      </c>
      <c r="BF1940">
        <v>9</v>
      </c>
    </row>
    <row r="1941" spans="1:58" x14ac:dyDescent="0.3">
      <c r="A1941">
        <v>2026</v>
      </c>
      <c r="B1941">
        <v>202605</v>
      </c>
      <c r="C1941">
        <v>5</v>
      </c>
      <c r="D1941" s="14">
        <v>20001620529542</v>
      </c>
      <c r="E1941" t="s">
        <v>2810</v>
      </c>
      <c r="F1941" s="2">
        <v>46142.5627662037</v>
      </c>
      <c r="G1941" s="2">
        <v>46147</v>
      </c>
      <c r="I1941" t="s">
        <v>224</v>
      </c>
      <c r="J1941" t="s">
        <v>230</v>
      </c>
      <c r="L1941" t="s">
        <v>10194</v>
      </c>
      <c r="M1941" t="s">
        <v>309</v>
      </c>
      <c r="N1941" t="s">
        <v>297</v>
      </c>
      <c r="O1941" t="s">
        <v>283</v>
      </c>
      <c r="Q1941" t="s">
        <v>10195</v>
      </c>
      <c r="R1941" t="s">
        <v>2809</v>
      </c>
      <c r="S1941" t="s">
        <v>4807</v>
      </c>
      <c r="T1941" t="s">
        <v>4808</v>
      </c>
      <c r="U1941" t="s">
        <v>3034</v>
      </c>
      <c r="V1941" t="s">
        <v>4809</v>
      </c>
      <c r="W1941" t="s">
        <v>245</v>
      </c>
      <c r="X1941" t="s">
        <v>225</v>
      </c>
      <c r="Z1941">
        <v>0</v>
      </c>
      <c r="AA1941" t="s">
        <v>3921</v>
      </c>
      <c r="AB1941" t="s">
        <v>4810</v>
      </c>
      <c r="AC1941">
        <v>46148.655300925922</v>
      </c>
      <c r="AD1941">
        <v>46147</v>
      </c>
      <c r="AE1941" t="s">
        <v>4811</v>
      </c>
      <c r="AG1941" t="s">
        <v>4812</v>
      </c>
      <c r="AH1941">
        <v>6108708559</v>
      </c>
      <c r="AI1941" t="s">
        <v>10196</v>
      </c>
      <c r="AM1941" t="s">
        <v>3925</v>
      </c>
      <c r="AN1941" t="s">
        <v>3926</v>
      </c>
      <c r="AO1941" t="s">
        <v>4814</v>
      </c>
      <c r="AP1941" t="s">
        <v>330</v>
      </c>
      <c r="AQ1941" t="s">
        <v>4815</v>
      </c>
      <c r="AU1941" t="s">
        <v>7260</v>
      </c>
      <c r="AV1941" t="s">
        <v>4817</v>
      </c>
      <c r="AW1941" t="s">
        <v>320</v>
      </c>
      <c r="AX1941" t="s">
        <v>319</v>
      </c>
      <c r="AY1941" t="s">
        <v>254</v>
      </c>
      <c r="AZ1941" t="s">
        <v>230</v>
      </c>
      <c r="BA1941" t="s">
        <v>395</v>
      </c>
      <c r="BB1941" t="s">
        <v>380</v>
      </c>
      <c r="BC1941" t="s">
        <v>3927</v>
      </c>
      <c r="BD1941" t="s">
        <v>3927</v>
      </c>
      <c r="BE1941" t="s">
        <v>3927</v>
      </c>
      <c r="BF1941">
        <v>9</v>
      </c>
    </row>
    <row r="1942" spans="1:58" x14ac:dyDescent="0.3">
      <c r="A1942">
        <v>2026</v>
      </c>
      <c r="B1942">
        <v>202605</v>
      </c>
      <c r="C1942">
        <v>5</v>
      </c>
      <c r="D1942" s="14">
        <v>20001620529336</v>
      </c>
      <c r="E1942" t="s">
        <v>2810</v>
      </c>
      <c r="F1942" s="2">
        <v>46142.485798611109</v>
      </c>
      <c r="G1942" s="2">
        <v>46146</v>
      </c>
      <c r="I1942" t="s">
        <v>224</v>
      </c>
      <c r="J1942" t="s">
        <v>230</v>
      </c>
      <c r="L1942" t="s">
        <v>10197</v>
      </c>
      <c r="M1942" t="s">
        <v>6557</v>
      </c>
      <c r="N1942" t="s">
        <v>322</v>
      </c>
      <c r="O1942" t="s">
        <v>331</v>
      </c>
      <c r="Q1942" t="s">
        <v>10198</v>
      </c>
      <c r="R1942" t="s">
        <v>2809</v>
      </c>
      <c r="S1942" t="s">
        <v>4807</v>
      </c>
      <c r="T1942" t="s">
        <v>4808</v>
      </c>
      <c r="U1942" t="s">
        <v>3034</v>
      </c>
      <c r="V1942" t="s">
        <v>4809</v>
      </c>
      <c r="W1942" t="s">
        <v>245</v>
      </c>
      <c r="X1942" t="s">
        <v>225</v>
      </c>
      <c r="Z1942">
        <v>0</v>
      </c>
      <c r="AA1942" t="s">
        <v>3921</v>
      </c>
      <c r="AB1942" t="s">
        <v>4810</v>
      </c>
      <c r="AC1942">
        <v>46147.474293981482</v>
      </c>
      <c r="AD1942">
        <v>46146</v>
      </c>
      <c r="AE1942" t="s">
        <v>4811</v>
      </c>
      <c r="AG1942" t="s">
        <v>4812</v>
      </c>
      <c r="AH1942">
        <v>6108708528</v>
      </c>
      <c r="AI1942" t="s">
        <v>10199</v>
      </c>
      <c r="AM1942" t="s">
        <v>3925</v>
      </c>
      <c r="AN1942" t="s">
        <v>3926</v>
      </c>
      <c r="AO1942" t="s">
        <v>4814</v>
      </c>
      <c r="AP1942" t="s">
        <v>304</v>
      </c>
      <c r="AQ1942" t="s">
        <v>4815</v>
      </c>
      <c r="AU1942" t="s">
        <v>8271</v>
      </c>
      <c r="AV1942" t="s">
        <v>4817</v>
      </c>
      <c r="AW1942" t="s">
        <v>320</v>
      </c>
      <c r="AX1942" t="s">
        <v>319</v>
      </c>
      <c r="AY1942" t="s">
        <v>254</v>
      </c>
      <c r="AZ1942" t="s">
        <v>230</v>
      </c>
      <c r="BA1942" t="s">
        <v>395</v>
      </c>
      <c r="BB1942" t="s">
        <v>380</v>
      </c>
      <c r="BC1942" t="s">
        <v>3927</v>
      </c>
      <c r="BD1942" t="s">
        <v>3927</v>
      </c>
      <c r="BE1942" t="s">
        <v>3927</v>
      </c>
      <c r="BF1942">
        <v>9</v>
      </c>
    </row>
    <row r="1943" spans="1:58" x14ac:dyDescent="0.3">
      <c r="A1943">
        <v>2026</v>
      </c>
      <c r="B1943">
        <v>202605</v>
      </c>
      <c r="C1943">
        <v>5</v>
      </c>
      <c r="D1943" s="14">
        <v>20001620526310</v>
      </c>
      <c r="E1943" t="s">
        <v>2810</v>
      </c>
      <c r="F1943" s="2">
        <v>46142.395185185182</v>
      </c>
      <c r="G1943" s="2">
        <v>46144</v>
      </c>
      <c r="I1943" t="s">
        <v>224</v>
      </c>
      <c r="J1943" t="s">
        <v>230</v>
      </c>
      <c r="L1943" t="s">
        <v>10200</v>
      </c>
      <c r="M1943" t="s">
        <v>261</v>
      </c>
      <c r="N1943" t="s">
        <v>237</v>
      </c>
      <c r="O1943" t="s">
        <v>257</v>
      </c>
      <c r="Q1943" t="s">
        <v>10201</v>
      </c>
      <c r="R1943" t="s">
        <v>2809</v>
      </c>
      <c r="S1943" t="s">
        <v>6146</v>
      </c>
      <c r="T1943" t="s">
        <v>6147</v>
      </c>
      <c r="U1943" t="s">
        <v>5044</v>
      </c>
      <c r="V1943" t="s">
        <v>5045</v>
      </c>
      <c r="W1943" t="s">
        <v>245</v>
      </c>
      <c r="X1943" t="s">
        <v>225</v>
      </c>
      <c r="Z1943">
        <v>4</v>
      </c>
      <c r="AA1943" t="s">
        <v>3921</v>
      </c>
      <c r="AB1943" t="s">
        <v>3995</v>
      </c>
      <c r="AC1943">
        <v>46149.584999999999</v>
      </c>
      <c r="AD1943">
        <v>46148</v>
      </c>
      <c r="AE1943" t="s">
        <v>3938</v>
      </c>
      <c r="AG1943" t="s">
        <v>5047</v>
      </c>
      <c r="AH1943">
        <v>6108769426</v>
      </c>
      <c r="AI1943" t="s">
        <v>10202</v>
      </c>
      <c r="AM1943" t="s">
        <v>3925</v>
      </c>
      <c r="AN1943" t="s">
        <v>3926</v>
      </c>
      <c r="AO1943" t="s">
        <v>268</v>
      </c>
      <c r="AP1943" t="s">
        <v>386</v>
      </c>
      <c r="AQ1943" t="s">
        <v>3998</v>
      </c>
      <c r="AU1943" t="s">
        <v>4282</v>
      </c>
      <c r="AV1943" t="s">
        <v>4000</v>
      </c>
      <c r="AW1943" t="s">
        <v>320</v>
      </c>
      <c r="AX1943" t="s">
        <v>319</v>
      </c>
      <c r="AY1943" t="s">
        <v>254</v>
      </c>
      <c r="AZ1943" t="s">
        <v>230</v>
      </c>
      <c r="BA1943" t="s">
        <v>395</v>
      </c>
      <c r="BB1943" t="s">
        <v>380</v>
      </c>
      <c r="BC1943" t="s">
        <v>3927</v>
      </c>
      <c r="BD1943" t="s">
        <v>3927</v>
      </c>
      <c r="BE1943" t="s">
        <v>3927</v>
      </c>
      <c r="BF1943">
        <v>9</v>
      </c>
    </row>
    <row r="1944" spans="1:58" x14ac:dyDescent="0.3">
      <c r="A1944">
        <v>2026</v>
      </c>
      <c r="B1944">
        <v>202605</v>
      </c>
      <c r="C1944">
        <v>5</v>
      </c>
      <c r="D1944" s="14">
        <v>20001620523848</v>
      </c>
      <c r="E1944" t="s">
        <v>2810</v>
      </c>
      <c r="F1944" s="2">
        <v>46142.414872685185</v>
      </c>
      <c r="G1944" s="2">
        <v>46144</v>
      </c>
      <c r="I1944" t="s">
        <v>224</v>
      </c>
      <c r="J1944" t="s">
        <v>230</v>
      </c>
      <c r="L1944" t="s">
        <v>3821</v>
      </c>
      <c r="M1944" t="s">
        <v>392</v>
      </c>
      <c r="N1944" t="s">
        <v>353</v>
      </c>
      <c r="O1944" t="s">
        <v>283</v>
      </c>
      <c r="Q1944" t="s">
        <v>10203</v>
      </c>
      <c r="R1944" t="s">
        <v>2809</v>
      </c>
      <c r="S1944" t="s">
        <v>7831</v>
      </c>
      <c r="T1944" t="s">
        <v>7832</v>
      </c>
      <c r="U1944" t="s">
        <v>4796</v>
      </c>
      <c r="V1944" t="s">
        <v>2024</v>
      </c>
      <c r="W1944" t="s">
        <v>245</v>
      </c>
      <c r="X1944" t="s">
        <v>225</v>
      </c>
      <c r="Z1944">
        <v>4</v>
      </c>
      <c r="AA1944" t="s">
        <v>3921</v>
      </c>
      <c r="AB1944" t="s">
        <v>10204</v>
      </c>
      <c r="AC1944">
        <v>46149.689583333333</v>
      </c>
      <c r="AD1944">
        <v>46148</v>
      </c>
      <c r="AE1944" t="s">
        <v>3938</v>
      </c>
      <c r="AG1944" t="s">
        <v>6332</v>
      </c>
      <c r="AH1944">
        <v>6106971958</v>
      </c>
      <c r="AI1944" t="s">
        <v>10205</v>
      </c>
      <c r="AM1944" t="s">
        <v>3925</v>
      </c>
      <c r="AN1944" t="s">
        <v>3926</v>
      </c>
      <c r="AO1944" t="s">
        <v>268</v>
      </c>
      <c r="AP1944" t="s">
        <v>386</v>
      </c>
      <c r="AQ1944" t="s">
        <v>3940</v>
      </c>
      <c r="AU1944" t="s">
        <v>4282</v>
      </c>
      <c r="AV1944" t="s">
        <v>4000</v>
      </c>
      <c r="AW1944" t="s">
        <v>227</v>
      </c>
      <c r="AX1944" t="s">
        <v>226</v>
      </c>
      <c r="AY1944" t="s">
        <v>254</v>
      </c>
      <c r="AZ1944" t="s">
        <v>230</v>
      </c>
      <c r="BA1944" t="s">
        <v>273</v>
      </c>
      <c r="BB1944" t="s">
        <v>380</v>
      </c>
      <c r="BC1944" t="s">
        <v>3927</v>
      </c>
      <c r="BD1944" t="s">
        <v>3927</v>
      </c>
      <c r="BE1944" t="s">
        <v>3927</v>
      </c>
      <c r="BF1944">
        <v>1</v>
      </c>
    </row>
    <row r="1945" spans="1:58" x14ac:dyDescent="0.3">
      <c r="A1945">
        <v>2026</v>
      </c>
      <c r="B1945">
        <v>202605</v>
      </c>
      <c r="C1945">
        <v>5</v>
      </c>
      <c r="D1945" s="14">
        <v>20001620522145</v>
      </c>
      <c r="E1945" t="s">
        <v>2810</v>
      </c>
      <c r="F1945" s="2">
        <v>46142.414560185185</v>
      </c>
      <c r="G1945" s="2">
        <v>46146</v>
      </c>
      <c r="I1945" t="s">
        <v>224</v>
      </c>
      <c r="J1945" t="s">
        <v>230</v>
      </c>
      <c r="L1945" t="s">
        <v>10206</v>
      </c>
      <c r="M1945" t="s">
        <v>309</v>
      </c>
      <c r="N1945" t="s">
        <v>297</v>
      </c>
      <c r="O1945" t="s">
        <v>283</v>
      </c>
      <c r="Q1945" t="s">
        <v>10207</v>
      </c>
      <c r="R1945" t="s">
        <v>2809</v>
      </c>
      <c r="S1945" t="s">
        <v>4807</v>
      </c>
      <c r="T1945" t="s">
        <v>4808</v>
      </c>
      <c r="U1945" t="s">
        <v>3034</v>
      </c>
      <c r="V1945" t="s">
        <v>4809</v>
      </c>
      <c r="W1945" t="s">
        <v>245</v>
      </c>
      <c r="X1945" t="s">
        <v>225</v>
      </c>
      <c r="Z1945">
        <v>0</v>
      </c>
      <c r="AA1945" t="s">
        <v>3921</v>
      </c>
      <c r="AB1945" t="s">
        <v>4810</v>
      </c>
      <c r="AC1945">
        <v>46147.474293981482</v>
      </c>
      <c r="AD1945">
        <v>46146</v>
      </c>
      <c r="AE1945" t="s">
        <v>4811</v>
      </c>
      <c r="AG1945" t="s">
        <v>4812</v>
      </c>
      <c r="AH1945">
        <v>6108714319</v>
      </c>
      <c r="AI1945" t="s">
        <v>10208</v>
      </c>
      <c r="AM1945" t="s">
        <v>3925</v>
      </c>
      <c r="AN1945" t="s">
        <v>3926</v>
      </c>
      <c r="AO1945" t="s">
        <v>4814</v>
      </c>
      <c r="AP1945" t="s">
        <v>386</v>
      </c>
      <c r="AQ1945" t="s">
        <v>4815</v>
      </c>
      <c r="AU1945" t="s">
        <v>8271</v>
      </c>
      <c r="AV1945" t="s">
        <v>4817</v>
      </c>
      <c r="AW1945" t="s">
        <v>320</v>
      </c>
      <c r="AX1945" t="s">
        <v>319</v>
      </c>
      <c r="AY1945" t="s">
        <v>254</v>
      </c>
      <c r="AZ1945" t="s">
        <v>230</v>
      </c>
      <c r="BA1945" t="s">
        <v>395</v>
      </c>
      <c r="BB1945" t="s">
        <v>380</v>
      </c>
      <c r="BC1945" t="s">
        <v>3927</v>
      </c>
      <c r="BD1945" t="s">
        <v>3927</v>
      </c>
      <c r="BE1945" t="s">
        <v>3927</v>
      </c>
      <c r="BF1945">
        <v>9</v>
      </c>
    </row>
    <row r="1946" spans="1:58" x14ac:dyDescent="0.3">
      <c r="A1946">
        <v>2026</v>
      </c>
      <c r="B1946">
        <v>202605</v>
      </c>
      <c r="C1946">
        <v>5</v>
      </c>
      <c r="D1946" s="14">
        <v>20001620521551</v>
      </c>
      <c r="E1946" t="s">
        <v>2810</v>
      </c>
      <c r="F1946" s="2">
        <v>46142.40283564815</v>
      </c>
      <c r="G1946" s="2">
        <v>46145</v>
      </c>
      <c r="I1946" t="s">
        <v>224</v>
      </c>
      <c r="J1946" t="s">
        <v>230</v>
      </c>
      <c r="L1946" t="s">
        <v>3115</v>
      </c>
      <c r="M1946" t="s">
        <v>557</v>
      </c>
      <c r="N1946" t="s">
        <v>546</v>
      </c>
      <c r="O1946" t="s">
        <v>554</v>
      </c>
      <c r="Q1946" t="s">
        <v>10209</v>
      </c>
      <c r="R1946" t="s">
        <v>2809</v>
      </c>
      <c r="S1946" t="s">
        <v>463</v>
      </c>
      <c r="T1946" t="s">
        <v>464</v>
      </c>
      <c r="U1946" t="s">
        <v>258</v>
      </c>
      <c r="V1946" t="s">
        <v>247</v>
      </c>
      <c r="W1946" t="s">
        <v>245</v>
      </c>
      <c r="X1946" t="s">
        <v>225</v>
      </c>
      <c r="Z1946">
        <v>3</v>
      </c>
      <c r="AA1946" t="s">
        <v>3921</v>
      </c>
      <c r="AB1946" t="s">
        <v>10210</v>
      </c>
      <c r="AC1946">
        <v>46148.623171296298</v>
      </c>
      <c r="AD1946">
        <v>46148</v>
      </c>
      <c r="AE1946" t="s">
        <v>3938</v>
      </c>
      <c r="AG1946" t="s">
        <v>410</v>
      </c>
      <c r="AH1946">
        <v>6108765491</v>
      </c>
      <c r="AI1946" t="s">
        <v>10211</v>
      </c>
      <c r="AM1946" t="s">
        <v>3925</v>
      </c>
      <c r="AN1946" t="s">
        <v>3926</v>
      </c>
      <c r="AO1946" t="s">
        <v>268</v>
      </c>
      <c r="AP1946" t="s">
        <v>304</v>
      </c>
      <c r="AQ1946" t="s">
        <v>3940</v>
      </c>
      <c r="AU1946" t="s">
        <v>4422</v>
      </c>
      <c r="AV1946" t="s">
        <v>4000</v>
      </c>
      <c r="AW1946" t="s">
        <v>320</v>
      </c>
      <c r="AX1946" t="s">
        <v>319</v>
      </c>
      <c r="AY1946" t="s">
        <v>254</v>
      </c>
      <c r="AZ1946" t="s">
        <v>230</v>
      </c>
      <c r="BA1946" t="s">
        <v>273</v>
      </c>
      <c r="BB1946" t="s">
        <v>380</v>
      </c>
      <c r="BC1946" t="s">
        <v>3927</v>
      </c>
      <c r="BD1946" t="s">
        <v>3927</v>
      </c>
      <c r="BE1946" t="s">
        <v>3927</v>
      </c>
      <c r="BF1946">
        <v>9</v>
      </c>
    </row>
    <row r="1947" spans="1:58" x14ac:dyDescent="0.3">
      <c r="A1947">
        <v>2026</v>
      </c>
      <c r="B1947">
        <v>202605</v>
      </c>
      <c r="C1947">
        <v>5</v>
      </c>
      <c r="D1947" s="14">
        <v>20001620519395</v>
      </c>
      <c r="E1947" t="s">
        <v>2810</v>
      </c>
      <c r="F1947" s="2">
        <v>46142.39607638889</v>
      </c>
      <c r="G1947" s="2">
        <v>46144</v>
      </c>
      <c r="I1947" t="s">
        <v>224</v>
      </c>
      <c r="J1947" t="s">
        <v>230</v>
      </c>
      <c r="L1947" t="s">
        <v>3098</v>
      </c>
      <c r="M1947" t="s">
        <v>1286</v>
      </c>
      <c r="N1947" t="s">
        <v>1281</v>
      </c>
      <c r="O1947" t="s">
        <v>331</v>
      </c>
      <c r="Q1947" t="s">
        <v>10212</v>
      </c>
      <c r="R1947" t="s">
        <v>2809</v>
      </c>
      <c r="S1947" t="s">
        <v>515</v>
      </c>
      <c r="T1947" t="s">
        <v>522</v>
      </c>
      <c r="U1947" t="s">
        <v>258</v>
      </c>
      <c r="V1947" t="s">
        <v>247</v>
      </c>
      <c r="W1947" t="s">
        <v>245</v>
      </c>
      <c r="X1947" t="s">
        <v>225</v>
      </c>
      <c r="Z1947">
        <v>4</v>
      </c>
      <c r="AA1947" t="s">
        <v>3921</v>
      </c>
      <c r="AB1947" t="s">
        <v>10213</v>
      </c>
      <c r="AC1947">
        <v>46148.623171296298</v>
      </c>
      <c r="AD1947">
        <v>46148</v>
      </c>
      <c r="AE1947" t="s">
        <v>3938</v>
      </c>
      <c r="AG1947" t="s">
        <v>410</v>
      </c>
      <c r="AH1947">
        <v>6108757587</v>
      </c>
      <c r="AI1947" t="s">
        <v>10214</v>
      </c>
      <c r="AM1947" t="s">
        <v>3925</v>
      </c>
      <c r="AN1947" t="s">
        <v>3926</v>
      </c>
      <c r="AO1947" t="s">
        <v>268</v>
      </c>
      <c r="AP1947" t="s">
        <v>386</v>
      </c>
      <c r="AQ1947" t="s">
        <v>3940</v>
      </c>
      <c r="AU1947" t="s">
        <v>4422</v>
      </c>
      <c r="AV1947" t="s">
        <v>4000</v>
      </c>
      <c r="AW1947" t="s">
        <v>320</v>
      </c>
      <c r="AX1947" t="s">
        <v>319</v>
      </c>
      <c r="AY1947" t="s">
        <v>254</v>
      </c>
      <c r="AZ1947" t="s">
        <v>230</v>
      </c>
      <c r="BA1947" t="s">
        <v>395</v>
      </c>
      <c r="BB1947" t="s">
        <v>380</v>
      </c>
      <c r="BC1947" t="s">
        <v>3927</v>
      </c>
      <c r="BD1947" t="s">
        <v>3927</v>
      </c>
      <c r="BE1947" t="s">
        <v>3927</v>
      </c>
      <c r="BF1947">
        <v>9</v>
      </c>
    </row>
    <row r="1948" spans="1:58" x14ac:dyDescent="0.3">
      <c r="A1948">
        <v>2026</v>
      </c>
      <c r="B1948">
        <v>202605</v>
      </c>
      <c r="C1948">
        <v>5</v>
      </c>
      <c r="D1948" s="14">
        <v>20001620516118</v>
      </c>
      <c r="E1948" t="s">
        <v>2810</v>
      </c>
      <c r="F1948" s="2">
        <v>46142.384641203702</v>
      </c>
      <c r="G1948" s="2">
        <v>46144</v>
      </c>
      <c r="I1948" t="s">
        <v>224</v>
      </c>
      <c r="J1948" t="s">
        <v>230</v>
      </c>
      <c r="L1948" t="s">
        <v>3253</v>
      </c>
      <c r="M1948" t="s">
        <v>261</v>
      </c>
      <c r="N1948" t="s">
        <v>237</v>
      </c>
      <c r="O1948" t="s">
        <v>257</v>
      </c>
      <c r="Q1948" t="s">
        <v>10215</v>
      </c>
      <c r="R1948" t="s">
        <v>2809</v>
      </c>
      <c r="S1948" t="s">
        <v>5777</v>
      </c>
      <c r="T1948" t="s">
        <v>5778</v>
      </c>
      <c r="U1948" t="s">
        <v>4008</v>
      </c>
      <c r="V1948" t="s">
        <v>980</v>
      </c>
      <c r="W1948" t="s">
        <v>245</v>
      </c>
      <c r="X1948" t="s">
        <v>387</v>
      </c>
      <c r="Z1948">
        <v>4</v>
      </c>
      <c r="AA1948" t="s">
        <v>3921</v>
      </c>
      <c r="AB1948" t="s">
        <v>10216</v>
      </c>
      <c r="AC1948">
        <v>46148.620497685188</v>
      </c>
      <c r="AD1948">
        <v>46148</v>
      </c>
      <c r="AE1948" t="s">
        <v>3938</v>
      </c>
      <c r="AG1948" t="s">
        <v>5098</v>
      </c>
      <c r="AH1948">
        <v>6108083278</v>
      </c>
      <c r="AI1948" t="s">
        <v>10217</v>
      </c>
      <c r="AM1948" t="s">
        <v>3925</v>
      </c>
      <c r="AN1948" t="s">
        <v>3926</v>
      </c>
      <c r="AO1948" t="s">
        <v>268</v>
      </c>
      <c r="AP1948" t="s">
        <v>249</v>
      </c>
      <c r="AQ1948" t="s">
        <v>3940</v>
      </c>
      <c r="AU1948" t="s">
        <v>4422</v>
      </c>
      <c r="AV1948" t="s">
        <v>4000</v>
      </c>
      <c r="AW1948" t="s">
        <v>3966</v>
      </c>
      <c r="AX1948" t="s">
        <v>3967</v>
      </c>
      <c r="AY1948" t="s">
        <v>253</v>
      </c>
      <c r="AZ1948" t="s">
        <v>230</v>
      </c>
      <c r="BA1948" t="s">
        <v>273</v>
      </c>
      <c r="BB1948" t="s">
        <v>380</v>
      </c>
      <c r="BC1948" t="s">
        <v>3927</v>
      </c>
      <c r="BD1948" t="s">
        <v>3927</v>
      </c>
      <c r="BE1948" t="s">
        <v>3927</v>
      </c>
      <c r="BF1948">
        <v>1</v>
      </c>
    </row>
    <row r="1949" spans="1:58" x14ac:dyDescent="0.3">
      <c r="A1949">
        <v>2026</v>
      </c>
      <c r="B1949">
        <v>202605</v>
      </c>
      <c r="C1949">
        <v>5</v>
      </c>
      <c r="D1949" s="14">
        <v>20001620515676</v>
      </c>
      <c r="E1949" t="s">
        <v>2810</v>
      </c>
      <c r="F1949" s="2">
        <v>46142.407071759262</v>
      </c>
      <c r="G1949" s="2">
        <v>46147</v>
      </c>
      <c r="I1949" t="s">
        <v>224</v>
      </c>
      <c r="J1949" t="s">
        <v>230</v>
      </c>
      <c r="L1949" t="s">
        <v>3431</v>
      </c>
      <c r="M1949" t="s">
        <v>309</v>
      </c>
      <c r="N1949" t="s">
        <v>297</v>
      </c>
      <c r="O1949" t="s">
        <v>283</v>
      </c>
      <c r="Q1949" t="s">
        <v>10218</v>
      </c>
      <c r="R1949" t="s">
        <v>2809</v>
      </c>
      <c r="S1949" t="s">
        <v>5061</v>
      </c>
      <c r="T1949" t="s">
        <v>5062</v>
      </c>
      <c r="U1949" t="s">
        <v>3034</v>
      </c>
      <c r="V1949" t="s">
        <v>3994</v>
      </c>
      <c r="W1949" t="s">
        <v>245</v>
      </c>
      <c r="X1949" t="s">
        <v>225</v>
      </c>
      <c r="Z1949">
        <v>1</v>
      </c>
      <c r="AA1949" t="s">
        <v>3921</v>
      </c>
      <c r="AB1949" t="s">
        <v>10219</v>
      </c>
      <c r="AC1949">
        <v>46148.683530092596</v>
      </c>
      <c r="AD1949">
        <v>46148</v>
      </c>
      <c r="AE1949" t="s">
        <v>3938</v>
      </c>
      <c r="AG1949" t="s">
        <v>4828</v>
      </c>
      <c r="AH1949">
        <v>6107709687</v>
      </c>
      <c r="AI1949" t="s">
        <v>10220</v>
      </c>
      <c r="AM1949" t="s">
        <v>3925</v>
      </c>
      <c r="AN1949" t="s">
        <v>3926</v>
      </c>
      <c r="AO1949" t="s">
        <v>268</v>
      </c>
      <c r="AP1949" t="s">
        <v>386</v>
      </c>
      <c r="AQ1949" t="s">
        <v>3940</v>
      </c>
      <c r="AU1949" t="s">
        <v>4282</v>
      </c>
      <c r="AV1949" t="s">
        <v>4000</v>
      </c>
      <c r="AW1949" t="s">
        <v>227</v>
      </c>
      <c r="AX1949" t="s">
        <v>226</v>
      </c>
      <c r="AY1949" t="s">
        <v>254</v>
      </c>
      <c r="AZ1949" t="s">
        <v>230</v>
      </c>
      <c r="BA1949" t="s">
        <v>273</v>
      </c>
      <c r="BB1949" t="s">
        <v>1879</v>
      </c>
      <c r="BC1949" t="s">
        <v>3927</v>
      </c>
      <c r="BD1949" t="s">
        <v>3927</v>
      </c>
      <c r="BE1949" t="s">
        <v>3927</v>
      </c>
      <c r="BF1949">
        <v>18</v>
      </c>
    </row>
    <row r="1950" spans="1:58" x14ac:dyDescent="0.3">
      <c r="A1950">
        <v>2026</v>
      </c>
      <c r="B1950">
        <v>202605</v>
      </c>
      <c r="C1950">
        <v>5</v>
      </c>
      <c r="D1950" s="14">
        <v>20001620514621</v>
      </c>
      <c r="E1950" t="s">
        <v>2810</v>
      </c>
      <c r="F1950" s="2">
        <v>46142.404733796298</v>
      </c>
      <c r="G1950" s="2">
        <v>46144</v>
      </c>
      <c r="I1950" t="s">
        <v>224</v>
      </c>
      <c r="J1950" t="s">
        <v>230</v>
      </c>
      <c r="L1950" t="s">
        <v>3320</v>
      </c>
      <c r="M1950" t="s">
        <v>309</v>
      </c>
      <c r="N1950" t="s">
        <v>297</v>
      </c>
      <c r="O1950" t="s">
        <v>283</v>
      </c>
      <c r="Q1950" t="s">
        <v>10221</v>
      </c>
      <c r="R1950" t="s">
        <v>2809</v>
      </c>
      <c r="S1950" t="s">
        <v>340</v>
      </c>
      <c r="T1950" t="s">
        <v>341</v>
      </c>
      <c r="U1950" t="s">
        <v>258</v>
      </c>
      <c r="V1950" t="s">
        <v>247</v>
      </c>
      <c r="W1950" t="s">
        <v>245</v>
      </c>
      <c r="X1950" t="s">
        <v>387</v>
      </c>
      <c r="Z1950">
        <v>4</v>
      </c>
      <c r="AA1950" t="s">
        <v>3921</v>
      </c>
      <c r="AB1950" t="s">
        <v>10222</v>
      </c>
      <c r="AC1950">
        <v>46149.709270833337</v>
      </c>
      <c r="AD1950">
        <v>46148</v>
      </c>
      <c r="AE1950" t="s">
        <v>3938</v>
      </c>
      <c r="AG1950" t="s">
        <v>342</v>
      </c>
      <c r="AH1950">
        <v>6005032168</v>
      </c>
      <c r="AI1950" t="s">
        <v>10223</v>
      </c>
      <c r="AM1950" t="s">
        <v>3925</v>
      </c>
      <c r="AN1950" t="s">
        <v>3926</v>
      </c>
      <c r="AO1950" t="s">
        <v>268</v>
      </c>
      <c r="AP1950" t="s">
        <v>386</v>
      </c>
      <c r="AQ1950" t="s">
        <v>3940</v>
      </c>
      <c r="AU1950" t="s">
        <v>4282</v>
      </c>
      <c r="AV1950" t="s">
        <v>4000</v>
      </c>
      <c r="AW1950" t="s">
        <v>447</v>
      </c>
      <c r="AX1950" t="s">
        <v>446</v>
      </c>
      <c r="AY1950" t="s">
        <v>253</v>
      </c>
      <c r="AZ1950" t="s">
        <v>230</v>
      </c>
      <c r="BA1950" t="s">
        <v>273</v>
      </c>
      <c r="BB1950" t="s">
        <v>380</v>
      </c>
      <c r="BC1950" t="s">
        <v>3927</v>
      </c>
      <c r="BD1950" t="s">
        <v>3927</v>
      </c>
      <c r="BE1950" t="s">
        <v>3927</v>
      </c>
      <c r="BF1950">
        <v>26</v>
      </c>
    </row>
    <row r="1951" spans="1:58" x14ac:dyDescent="0.3">
      <c r="A1951">
        <v>2026</v>
      </c>
      <c r="B1951">
        <v>202605</v>
      </c>
      <c r="C1951">
        <v>5</v>
      </c>
      <c r="D1951" s="14">
        <v>20001620512944</v>
      </c>
      <c r="E1951" t="s">
        <v>2810</v>
      </c>
      <c r="F1951" s="2">
        <v>46142.376481481479</v>
      </c>
      <c r="G1951" s="2">
        <v>46144</v>
      </c>
      <c r="I1951" t="s">
        <v>224</v>
      </c>
      <c r="J1951" t="s">
        <v>230</v>
      </c>
      <c r="L1951" t="s">
        <v>10224</v>
      </c>
      <c r="M1951" t="s">
        <v>1336</v>
      </c>
      <c r="N1951" t="s">
        <v>546</v>
      </c>
      <c r="O1951" t="s">
        <v>554</v>
      </c>
      <c r="Q1951" t="s">
        <v>10225</v>
      </c>
      <c r="R1951" t="s">
        <v>2809</v>
      </c>
      <c r="S1951" t="s">
        <v>7748</v>
      </c>
      <c r="T1951" t="s">
        <v>7749</v>
      </c>
      <c r="U1951" t="s">
        <v>4796</v>
      </c>
      <c r="V1951" t="s">
        <v>2024</v>
      </c>
      <c r="W1951" t="s">
        <v>245</v>
      </c>
      <c r="X1951" t="s">
        <v>387</v>
      </c>
      <c r="Z1951">
        <v>4</v>
      </c>
      <c r="AA1951" t="s">
        <v>3921</v>
      </c>
      <c r="AB1951" t="s">
        <v>10226</v>
      </c>
      <c r="AC1951">
        <v>46149.689583333333</v>
      </c>
      <c r="AD1951">
        <v>46148</v>
      </c>
      <c r="AE1951" t="s">
        <v>3938</v>
      </c>
      <c r="AG1951" t="s">
        <v>6701</v>
      </c>
      <c r="AH1951">
        <v>1099685739</v>
      </c>
      <c r="AI1951" t="s">
        <v>10227</v>
      </c>
      <c r="AM1951" t="s">
        <v>3925</v>
      </c>
      <c r="AN1951" t="s">
        <v>3926</v>
      </c>
      <c r="AO1951" t="s">
        <v>268</v>
      </c>
      <c r="AP1951" t="s">
        <v>249</v>
      </c>
      <c r="AQ1951" t="s">
        <v>3940</v>
      </c>
      <c r="AU1951" t="s">
        <v>4282</v>
      </c>
      <c r="AV1951" t="s">
        <v>4000</v>
      </c>
      <c r="AW1951" t="s">
        <v>447</v>
      </c>
      <c r="AX1951" t="s">
        <v>446</v>
      </c>
      <c r="AY1951" t="s">
        <v>253</v>
      </c>
      <c r="AZ1951" t="s">
        <v>230</v>
      </c>
      <c r="BA1951" t="s">
        <v>273</v>
      </c>
      <c r="BB1951" t="s">
        <v>380</v>
      </c>
      <c r="BC1951" t="s">
        <v>3927</v>
      </c>
      <c r="BD1951" t="s">
        <v>3927</v>
      </c>
      <c r="BE1951" t="s">
        <v>3927</v>
      </c>
      <c r="BF1951">
        <v>16</v>
      </c>
    </row>
    <row r="1952" spans="1:58" x14ac:dyDescent="0.3">
      <c r="A1952">
        <v>2026</v>
      </c>
      <c r="B1952">
        <v>202605</v>
      </c>
      <c r="C1952">
        <v>5</v>
      </c>
      <c r="D1952" s="14">
        <v>20001620509929</v>
      </c>
      <c r="E1952" t="s">
        <v>2810</v>
      </c>
      <c r="F1952" s="2">
        <v>46142.375717592593</v>
      </c>
      <c r="G1952" s="2">
        <v>46143</v>
      </c>
      <c r="I1952" t="s">
        <v>224</v>
      </c>
      <c r="J1952" t="s">
        <v>230</v>
      </c>
      <c r="L1952" t="s">
        <v>3104</v>
      </c>
      <c r="M1952" t="s">
        <v>309</v>
      </c>
      <c r="N1952" t="s">
        <v>297</v>
      </c>
      <c r="O1952" t="s">
        <v>283</v>
      </c>
      <c r="Q1952" t="s">
        <v>10228</v>
      </c>
      <c r="R1952" t="s">
        <v>2809</v>
      </c>
      <c r="S1952" t="s">
        <v>10117</v>
      </c>
      <c r="T1952" t="s">
        <v>10118</v>
      </c>
      <c r="U1952" t="s">
        <v>4796</v>
      </c>
      <c r="V1952" t="s">
        <v>2024</v>
      </c>
      <c r="W1952" t="s">
        <v>245</v>
      </c>
      <c r="X1952" t="s">
        <v>387</v>
      </c>
      <c r="Z1952">
        <v>4</v>
      </c>
      <c r="AA1952" t="s">
        <v>3921</v>
      </c>
      <c r="AB1952" t="s">
        <v>10229</v>
      </c>
      <c r="AC1952">
        <v>46149.689583333333</v>
      </c>
      <c r="AD1952">
        <v>46147</v>
      </c>
      <c r="AE1952" t="s">
        <v>3938</v>
      </c>
      <c r="AG1952" t="s">
        <v>6701</v>
      </c>
      <c r="AH1952">
        <v>6108767472</v>
      </c>
      <c r="AI1952" t="s">
        <v>10230</v>
      </c>
      <c r="AM1952" t="s">
        <v>3925</v>
      </c>
      <c r="AN1952" t="s">
        <v>3926</v>
      </c>
      <c r="AO1952" t="s">
        <v>268</v>
      </c>
      <c r="AP1952" t="s">
        <v>386</v>
      </c>
      <c r="AQ1952" t="s">
        <v>3940</v>
      </c>
      <c r="AU1952" t="s">
        <v>4282</v>
      </c>
      <c r="AV1952" t="s">
        <v>4000</v>
      </c>
      <c r="AW1952" t="s">
        <v>389</v>
      </c>
      <c r="AX1952" t="s">
        <v>388</v>
      </c>
      <c r="AY1952" t="s">
        <v>253</v>
      </c>
      <c r="AZ1952" t="s">
        <v>230</v>
      </c>
      <c r="BA1952" t="s">
        <v>395</v>
      </c>
      <c r="BB1952" t="s">
        <v>380</v>
      </c>
      <c r="BC1952" t="s">
        <v>3927</v>
      </c>
      <c r="BD1952" t="s">
        <v>3927</v>
      </c>
      <c r="BE1952" t="s">
        <v>3927</v>
      </c>
      <c r="BF1952">
        <v>9</v>
      </c>
    </row>
    <row r="1953" spans="1:58" x14ac:dyDescent="0.3">
      <c r="A1953">
        <v>2026</v>
      </c>
      <c r="B1953">
        <v>202605</v>
      </c>
      <c r="C1953">
        <v>5</v>
      </c>
      <c r="D1953" s="14">
        <v>20001620506740</v>
      </c>
      <c r="E1953" t="s">
        <v>2810</v>
      </c>
      <c r="F1953" s="2">
        <v>46142.408495370371</v>
      </c>
      <c r="G1953" s="2">
        <v>46144</v>
      </c>
      <c r="I1953" t="s">
        <v>224</v>
      </c>
      <c r="J1953" t="s">
        <v>230</v>
      </c>
      <c r="L1953" t="s">
        <v>3439</v>
      </c>
      <c r="M1953" t="s">
        <v>309</v>
      </c>
      <c r="N1953" t="s">
        <v>297</v>
      </c>
      <c r="O1953" t="s">
        <v>283</v>
      </c>
      <c r="Q1953" t="s">
        <v>10231</v>
      </c>
      <c r="R1953" t="s">
        <v>2809</v>
      </c>
      <c r="S1953" t="s">
        <v>674</v>
      </c>
      <c r="T1953" t="s">
        <v>675</v>
      </c>
      <c r="U1953" t="s">
        <v>258</v>
      </c>
      <c r="V1953" t="s">
        <v>247</v>
      </c>
      <c r="W1953" t="s">
        <v>245</v>
      </c>
      <c r="X1953" t="s">
        <v>225</v>
      </c>
      <c r="Z1953">
        <v>4</v>
      </c>
      <c r="AA1953" t="s">
        <v>3921</v>
      </c>
      <c r="AB1953" t="s">
        <v>10232</v>
      </c>
      <c r="AC1953">
        <v>46148.623171296298</v>
      </c>
      <c r="AD1953">
        <v>46148</v>
      </c>
      <c r="AE1953" t="s">
        <v>3938</v>
      </c>
      <c r="AG1953" t="s">
        <v>359</v>
      </c>
      <c r="AH1953">
        <v>6108769480</v>
      </c>
      <c r="AI1953" t="s">
        <v>10233</v>
      </c>
      <c r="AM1953" t="s">
        <v>3925</v>
      </c>
      <c r="AN1953" t="s">
        <v>3926</v>
      </c>
      <c r="AO1953" t="s">
        <v>268</v>
      </c>
      <c r="AP1953" t="s">
        <v>386</v>
      </c>
      <c r="AQ1953" t="s">
        <v>3940</v>
      </c>
      <c r="AU1953" t="s">
        <v>4422</v>
      </c>
      <c r="AV1953" t="s">
        <v>4000</v>
      </c>
      <c r="AW1953" t="s">
        <v>320</v>
      </c>
      <c r="AX1953" t="s">
        <v>319</v>
      </c>
      <c r="AY1953" t="s">
        <v>254</v>
      </c>
      <c r="AZ1953" t="s">
        <v>230</v>
      </c>
      <c r="BA1953" t="s">
        <v>395</v>
      </c>
      <c r="BB1953" t="s">
        <v>380</v>
      </c>
      <c r="BC1953" t="s">
        <v>3927</v>
      </c>
      <c r="BD1953" t="s">
        <v>3927</v>
      </c>
      <c r="BE1953" t="s">
        <v>3927</v>
      </c>
      <c r="BF1953">
        <v>9</v>
      </c>
    </row>
    <row r="1954" spans="1:58" x14ac:dyDescent="0.3">
      <c r="A1954">
        <v>2026</v>
      </c>
      <c r="B1954">
        <v>202605</v>
      </c>
      <c r="C1954">
        <v>5</v>
      </c>
      <c r="D1954" s="14">
        <v>20001620505195</v>
      </c>
      <c r="E1954" t="s">
        <v>2810</v>
      </c>
      <c r="F1954" s="2">
        <v>46142.386516203704</v>
      </c>
      <c r="G1954" s="2">
        <v>46144</v>
      </c>
      <c r="I1954" t="s">
        <v>224</v>
      </c>
      <c r="J1954" t="s">
        <v>230</v>
      </c>
      <c r="L1954" t="s">
        <v>10234</v>
      </c>
      <c r="M1954" t="s">
        <v>309</v>
      </c>
      <c r="N1954" t="s">
        <v>297</v>
      </c>
      <c r="O1954" t="s">
        <v>283</v>
      </c>
      <c r="Q1954" t="s">
        <v>10235</v>
      </c>
      <c r="R1954" t="s">
        <v>2809</v>
      </c>
      <c r="S1954" t="s">
        <v>6573</v>
      </c>
      <c r="T1954" t="s">
        <v>6574</v>
      </c>
      <c r="U1954" t="s">
        <v>4796</v>
      </c>
      <c r="V1954" t="s">
        <v>2024</v>
      </c>
      <c r="W1954" t="s">
        <v>245</v>
      </c>
      <c r="X1954" t="s">
        <v>225</v>
      </c>
      <c r="Z1954">
        <v>4</v>
      </c>
      <c r="AA1954" t="s">
        <v>3921</v>
      </c>
      <c r="AB1954" t="s">
        <v>10236</v>
      </c>
      <c r="AC1954">
        <v>46149.689583333333</v>
      </c>
      <c r="AD1954">
        <v>46148</v>
      </c>
      <c r="AE1954" t="s">
        <v>3938</v>
      </c>
      <c r="AG1954" t="s">
        <v>6332</v>
      </c>
      <c r="AH1954">
        <v>6108756568</v>
      </c>
      <c r="AI1954" t="s">
        <v>10237</v>
      </c>
      <c r="AM1954" t="s">
        <v>3925</v>
      </c>
      <c r="AN1954" t="s">
        <v>3926</v>
      </c>
      <c r="AO1954" t="s">
        <v>268</v>
      </c>
      <c r="AP1954" t="s">
        <v>853</v>
      </c>
      <c r="AQ1954" t="s">
        <v>3940</v>
      </c>
      <c r="AU1954" t="s">
        <v>4282</v>
      </c>
      <c r="AV1954" t="s">
        <v>4000</v>
      </c>
      <c r="AW1954" t="s">
        <v>227</v>
      </c>
      <c r="AX1954" t="s">
        <v>226</v>
      </c>
      <c r="AY1954" t="s">
        <v>254</v>
      </c>
      <c r="AZ1954" t="s">
        <v>230</v>
      </c>
      <c r="BA1954" t="s">
        <v>395</v>
      </c>
      <c r="BB1954" t="s">
        <v>380</v>
      </c>
      <c r="BC1954" t="s">
        <v>3927</v>
      </c>
      <c r="BD1954" t="s">
        <v>3927</v>
      </c>
      <c r="BE1954" t="s">
        <v>3927</v>
      </c>
      <c r="BF1954">
        <v>9</v>
      </c>
    </row>
    <row r="1955" spans="1:58" x14ac:dyDescent="0.3">
      <c r="A1955">
        <v>2026</v>
      </c>
      <c r="B1955">
        <v>202605</v>
      </c>
      <c r="C1955">
        <v>5</v>
      </c>
      <c r="D1955" s="14">
        <v>20001620503190</v>
      </c>
      <c r="E1955" t="s">
        <v>2810</v>
      </c>
      <c r="F1955" s="2">
        <v>46142.386006944442</v>
      </c>
      <c r="G1955" s="2">
        <v>46143</v>
      </c>
      <c r="I1955" t="s">
        <v>224</v>
      </c>
      <c r="J1955" t="s">
        <v>230</v>
      </c>
      <c r="L1955" t="s">
        <v>2883</v>
      </c>
      <c r="M1955" t="s">
        <v>334</v>
      </c>
      <c r="N1955" t="s">
        <v>322</v>
      </c>
      <c r="O1955" t="s">
        <v>331</v>
      </c>
      <c r="Q1955" t="s">
        <v>10238</v>
      </c>
      <c r="R1955" t="s">
        <v>2809</v>
      </c>
      <c r="S1955" t="s">
        <v>551</v>
      </c>
      <c r="T1955" t="s">
        <v>552</v>
      </c>
      <c r="U1955" t="s">
        <v>258</v>
      </c>
      <c r="V1955" t="s">
        <v>247</v>
      </c>
      <c r="W1955" t="s">
        <v>245</v>
      </c>
      <c r="X1955" t="s">
        <v>225</v>
      </c>
      <c r="Z1955">
        <v>4</v>
      </c>
      <c r="AA1955" t="s">
        <v>3921</v>
      </c>
      <c r="AB1955" t="s">
        <v>10239</v>
      </c>
      <c r="AC1955">
        <v>46148.623171296298</v>
      </c>
      <c r="AD1955">
        <v>46147</v>
      </c>
      <c r="AE1955" t="s">
        <v>3938</v>
      </c>
      <c r="AG1955" t="s">
        <v>359</v>
      </c>
      <c r="AH1955">
        <v>6108760564</v>
      </c>
      <c r="AI1955" t="s">
        <v>10240</v>
      </c>
      <c r="AM1955" t="s">
        <v>3925</v>
      </c>
      <c r="AN1955" t="s">
        <v>3926</v>
      </c>
      <c r="AO1955" t="s">
        <v>268</v>
      </c>
      <c r="AP1955" t="s">
        <v>304</v>
      </c>
      <c r="AQ1955" t="s">
        <v>3940</v>
      </c>
      <c r="AU1955" t="s">
        <v>4422</v>
      </c>
      <c r="AV1955" t="s">
        <v>4000</v>
      </c>
      <c r="AW1955" t="s">
        <v>320</v>
      </c>
      <c r="AX1955" t="s">
        <v>319</v>
      </c>
      <c r="AY1955" t="s">
        <v>254</v>
      </c>
      <c r="AZ1955" t="s">
        <v>230</v>
      </c>
      <c r="BA1955" t="s">
        <v>395</v>
      </c>
      <c r="BB1955" t="s">
        <v>380</v>
      </c>
      <c r="BC1955" t="s">
        <v>3927</v>
      </c>
      <c r="BD1955" t="s">
        <v>3927</v>
      </c>
      <c r="BE1955" t="s">
        <v>3927</v>
      </c>
      <c r="BF1955">
        <v>9</v>
      </c>
    </row>
    <row r="1956" spans="1:58" x14ac:dyDescent="0.3">
      <c r="A1956">
        <v>2026</v>
      </c>
      <c r="B1956">
        <v>202605</v>
      </c>
      <c r="C1956">
        <v>5</v>
      </c>
      <c r="D1956" s="14">
        <v>20001620502443</v>
      </c>
      <c r="E1956" t="s">
        <v>2810</v>
      </c>
      <c r="F1956" s="2">
        <v>46142.39603009259</v>
      </c>
      <c r="G1956" s="2">
        <v>46143</v>
      </c>
      <c r="I1956" t="s">
        <v>224</v>
      </c>
      <c r="J1956" t="s">
        <v>230</v>
      </c>
      <c r="L1956" t="s">
        <v>3536</v>
      </c>
      <c r="M1956" t="s">
        <v>309</v>
      </c>
      <c r="N1956" t="s">
        <v>297</v>
      </c>
      <c r="O1956" t="s">
        <v>283</v>
      </c>
      <c r="Q1956" t="s">
        <v>10241</v>
      </c>
      <c r="R1956" t="s">
        <v>2809</v>
      </c>
      <c r="S1956" t="s">
        <v>5453</v>
      </c>
      <c r="T1956" t="s">
        <v>5454</v>
      </c>
      <c r="U1956" t="s">
        <v>3034</v>
      </c>
      <c r="V1956" t="s">
        <v>647</v>
      </c>
      <c r="W1956" t="s">
        <v>245</v>
      </c>
      <c r="X1956" t="s">
        <v>225</v>
      </c>
      <c r="Z1956">
        <v>4</v>
      </c>
      <c r="AA1956" t="s">
        <v>3921</v>
      </c>
      <c r="AB1956" t="s">
        <v>3995</v>
      </c>
      <c r="AC1956">
        <v>46149.58494212963</v>
      </c>
      <c r="AD1956">
        <v>46147</v>
      </c>
      <c r="AE1956" t="s">
        <v>3938</v>
      </c>
      <c r="AG1956" t="s">
        <v>5135</v>
      </c>
      <c r="AH1956">
        <v>6108764530</v>
      </c>
      <c r="AI1956" t="s">
        <v>10242</v>
      </c>
      <c r="AM1956" t="s">
        <v>3925</v>
      </c>
      <c r="AN1956" t="s">
        <v>3926</v>
      </c>
      <c r="AO1956" t="s">
        <v>268</v>
      </c>
      <c r="AP1956" t="s">
        <v>304</v>
      </c>
      <c r="AQ1956" t="s">
        <v>3998</v>
      </c>
      <c r="AU1956" t="s">
        <v>4282</v>
      </c>
      <c r="AV1956" t="s">
        <v>4000</v>
      </c>
      <c r="AW1956" t="s">
        <v>320</v>
      </c>
      <c r="AX1956" t="s">
        <v>319</v>
      </c>
      <c r="AY1956" t="s">
        <v>254</v>
      </c>
      <c r="AZ1956" t="s">
        <v>230</v>
      </c>
      <c r="BA1956" t="s">
        <v>395</v>
      </c>
      <c r="BB1956" t="s">
        <v>380</v>
      </c>
      <c r="BC1956" t="s">
        <v>3927</v>
      </c>
      <c r="BD1956" t="s">
        <v>3927</v>
      </c>
      <c r="BE1956" t="s">
        <v>3927</v>
      </c>
      <c r="BF1956">
        <v>9</v>
      </c>
    </row>
    <row r="1957" spans="1:58" x14ac:dyDescent="0.3">
      <c r="A1957">
        <v>2026</v>
      </c>
      <c r="B1957">
        <v>202605</v>
      </c>
      <c r="C1957">
        <v>5</v>
      </c>
      <c r="D1957" s="14">
        <v>20001620500465</v>
      </c>
      <c r="E1957" t="s">
        <v>2810</v>
      </c>
      <c r="F1957" s="2">
        <v>46142.483171296299</v>
      </c>
      <c r="G1957" s="2">
        <v>46144</v>
      </c>
      <c r="I1957" t="s">
        <v>224</v>
      </c>
      <c r="J1957" t="s">
        <v>230</v>
      </c>
      <c r="L1957" t="s">
        <v>10243</v>
      </c>
      <c r="M1957" t="s">
        <v>1336</v>
      </c>
      <c r="N1957" t="s">
        <v>546</v>
      </c>
      <c r="O1957" t="s">
        <v>554</v>
      </c>
      <c r="Q1957" t="s">
        <v>10244</v>
      </c>
      <c r="R1957" t="s">
        <v>2809</v>
      </c>
      <c r="S1957" t="s">
        <v>4807</v>
      </c>
      <c r="T1957" t="s">
        <v>4808</v>
      </c>
      <c r="U1957" t="s">
        <v>3034</v>
      </c>
      <c r="V1957" t="s">
        <v>4809</v>
      </c>
      <c r="W1957" t="s">
        <v>245</v>
      </c>
      <c r="X1957" t="s">
        <v>225</v>
      </c>
      <c r="Z1957">
        <v>0</v>
      </c>
      <c r="AA1957" t="s">
        <v>3921</v>
      </c>
      <c r="AB1957" t="s">
        <v>4810</v>
      </c>
      <c r="AC1957">
        <v>46146.59783564815</v>
      </c>
      <c r="AD1957">
        <v>46144</v>
      </c>
      <c r="AE1957" t="s">
        <v>4811</v>
      </c>
      <c r="AG1957" t="s">
        <v>4812</v>
      </c>
      <c r="AH1957">
        <v>6108711478</v>
      </c>
      <c r="AI1957" t="s">
        <v>10245</v>
      </c>
      <c r="AM1957" t="s">
        <v>3925</v>
      </c>
      <c r="AN1957" t="s">
        <v>3926</v>
      </c>
      <c r="AO1957" t="s">
        <v>4814</v>
      </c>
      <c r="AP1957" t="s">
        <v>249</v>
      </c>
      <c r="AQ1957" t="s">
        <v>4815</v>
      </c>
      <c r="AU1957" t="s">
        <v>9154</v>
      </c>
      <c r="AV1957" t="s">
        <v>4817</v>
      </c>
      <c r="AW1957" t="s">
        <v>320</v>
      </c>
      <c r="AX1957" t="s">
        <v>319</v>
      </c>
      <c r="AY1957" t="s">
        <v>254</v>
      </c>
      <c r="AZ1957" t="s">
        <v>230</v>
      </c>
      <c r="BA1957" t="s">
        <v>273</v>
      </c>
      <c r="BB1957" t="s">
        <v>380</v>
      </c>
      <c r="BC1957" t="s">
        <v>3927</v>
      </c>
      <c r="BD1957" t="s">
        <v>3927</v>
      </c>
      <c r="BE1957" t="s">
        <v>3927</v>
      </c>
      <c r="BF1957">
        <v>9</v>
      </c>
    </row>
    <row r="1958" spans="1:58" x14ac:dyDescent="0.3">
      <c r="A1958">
        <v>2026</v>
      </c>
      <c r="B1958">
        <v>202605</v>
      </c>
      <c r="C1958">
        <v>5</v>
      </c>
      <c r="D1958" s="14">
        <v>20001620497547</v>
      </c>
      <c r="E1958" t="s">
        <v>2810</v>
      </c>
      <c r="F1958" s="2">
        <v>46142.399201388886</v>
      </c>
      <c r="G1958" s="2">
        <v>46143</v>
      </c>
      <c r="I1958" t="s">
        <v>224</v>
      </c>
      <c r="J1958" t="s">
        <v>230</v>
      </c>
      <c r="L1958" t="s">
        <v>3049</v>
      </c>
      <c r="M1958" t="s">
        <v>4889</v>
      </c>
      <c r="N1958" t="s">
        <v>1359</v>
      </c>
      <c r="O1958" t="s">
        <v>554</v>
      </c>
      <c r="Q1958" t="s">
        <v>10246</v>
      </c>
      <c r="R1958" t="s">
        <v>2809</v>
      </c>
      <c r="S1958" t="s">
        <v>6146</v>
      </c>
      <c r="T1958" t="s">
        <v>6147</v>
      </c>
      <c r="U1958" t="s">
        <v>5044</v>
      </c>
      <c r="V1958" t="s">
        <v>5045</v>
      </c>
      <c r="W1958" t="s">
        <v>245</v>
      </c>
      <c r="X1958" t="s">
        <v>225</v>
      </c>
      <c r="Z1958">
        <v>4</v>
      </c>
      <c r="AA1958" t="s">
        <v>3921</v>
      </c>
      <c r="AB1958" t="s">
        <v>3995</v>
      </c>
      <c r="AC1958">
        <v>46149.584976851853</v>
      </c>
      <c r="AD1958">
        <v>46147</v>
      </c>
      <c r="AE1958" t="s">
        <v>3938</v>
      </c>
      <c r="AG1958" t="s">
        <v>5047</v>
      </c>
      <c r="AH1958">
        <v>6108752649</v>
      </c>
      <c r="AI1958" t="s">
        <v>10247</v>
      </c>
      <c r="AM1958" t="s">
        <v>3925</v>
      </c>
      <c r="AN1958" t="s">
        <v>3926</v>
      </c>
      <c r="AO1958" t="s">
        <v>268</v>
      </c>
      <c r="AP1958" t="s">
        <v>386</v>
      </c>
      <c r="AQ1958" t="s">
        <v>3998</v>
      </c>
      <c r="AU1958" t="s">
        <v>4282</v>
      </c>
      <c r="AV1958" t="s">
        <v>4000</v>
      </c>
      <c r="AW1958" t="s">
        <v>320</v>
      </c>
      <c r="AX1958" t="s">
        <v>319</v>
      </c>
      <c r="AY1958" t="s">
        <v>254</v>
      </c>
      <c r="AZ1958" t="s">
        <v>230</v>
      </c>
      <c r="BA1958" t="s">
        <v>395</v>
      </c>
      <c r="BB1958" t="s">
        <v>380</v>
      </c>
      <c r="BC1958" t="s">
        <v>3927</v>
      </c>
      <c r="BD1958" t="s">
        <v>3927</v>
      </c>
      <c r="BE1958" t="s">
        <v>3927</v>
      </c>
      <c r="BF1958">
        <v>9</v>
      </c>
    </row>
    <row r="1959" spans="1:58" x14ac:dyDescent="0.3">
      <c r="A1959">
        <v>2026</v>
      </c>
      <c r="B1959">
        <v>202605</v>
      </c>
      <c r="C1959">
        <v>5</v>
      </c>
      <c r="D1959" s="14">
        <v>20001620497424</v>
      </c>
      <c r="E1959" t="s">
        <v>2810</v>
      </c>
      <c r="F1959" s="2">
        <v>46142.394097222219</v>
      </c>
      <c r="G1959" s="2">
        <v>46146</v>
      </c>
      <c r="I1959" t="s">
        <v>224</v>
      </c>
      <c r="J1959" t="s">
        <v>230</v>
      </c>
      <c r="L1959" t="s">
        <v>4345</v>
      </c>
      <c r="M1959" t="s">
        <v>1366</v>
      </c>
      <c r="N1959" t="s">
        <v>1359</v>
      </c>
      <c r="O1959" t="s">
        <v>554</v>
      </c>
      <c r="Q1959" t="s">
        <v>10248</v>
      </c>
      <c r="R1959" t="s">
        <v>2809</v>
      </c>
      <c r="S1959" t="s">
        <v>7748</v>
      </c>
      <c r="T1959" t="s">
        <v>7749</v>
      </c>
      <c r="U1959" t="s">
        <v>4796</v>
      </c>
      <c r="V1959" t="s">
        <v>2024</v>
      </c>
      <c r="W1959" t="s">
        <v>245</v>
      </c>
      <c r="X1959" t="s">
        <v>225</v>
      </c>
      <c r="Z1959">
        <v>4</v>
      </c>
      <c r="AA1959" t="s">
        <v>3921</v>
      </c>
      <c r="AB1959" t="s">
        <v>10249</v>
      </c>
      <c r="AC1959">
        <v>46150.849861111114</v>
      </c>
      <c r="AD1959">
        <v>46150</v>
      </c>
      <c r="AE1959" t="s">
        <v>3938</v>
      </c>
      <c r="AG1959" t="s">
        <v>6701</v>
      </c>
      <c r="AH1959">
        <v>6108769730</v>
      </c>
      <c r="AI1959" t="s">
        <v>10250</v>
      </c>
      <c r="AM1959" t="s">
        <v>3925</v>
      </c>
      <c r="AN1959" t="s">
        <v>3926</v>
      </c>
      <c r="AO1959" t="s">
        <v>268</v>
      </c>
      <c r="AP1959" t="s">
        <v>386</v>
      </c>
      <c r="AQ1959" t="s">
        <v>3940</v>
      </c>
      <c r="AU1959" t="s">
        <v>4149</v>
      </c>
      <c r="AV1959" t="s">
        <v>4000</v>
      </c>
      <c r="AW1959" t="s">
        <v>320</v>
      </c>
      <c r="AX1959" t="s">
        <v>319</v>
      </c>
      <c r="AY1959" t="s">
        <v>254</v>
      </c>
      <c r="AZ1959" t="s">
        <v>230</v>
      </c>
      <c r="BA1959" t="s">
        <v>273</v>
      </c>
      <c r="BB1959" t="s">
        <v>380</v>
      </c>
      <c r="BC1959" t="s">
        <v>3927</v>
      </c>
      <c r="BD1959" t="s">
        <v>3927</v>
      </c>
      <c r="BE1959" t="s">
        <v>3927</v>
      </c>
      <c r="BF1959">
        <v>9</v>
      </c>
    </row>
    <row r="1960" spans="1:58" x14ac:dyDescent="0.3">
      <c r="A1960">
        <v>2026</v>
      </c>
      <c r="B1960">
        <v>202605</v>
      </c>
      <c r="C1960">
        <v>5</v>
      </c>
      <c r="D1960" s="14">
        <v>20001620491783</v>
      </c>
      <c r="E1960" t="s">
        <v>2810</v>
      </c>
      <c r="F1960" s="2">
        <v>46142.600185185183</v>
      </c>
      <c r="G1960" s="2">
        <v>46144</v>
      </c>
      <c r="I1960" t="s">
        <v>224</v>
      </c>
      <c r="J1960" t="s">
        <v>230</v>
      </c>
      <c r="L1960" t="s">
        <v>10251</v>
      </c>
      <c r="M1960" t="s">
        <v>309</v>
      </c>
      <c r="N1960" t="s">
        <v>297</v>
      </c>
      <c r="O1960" t="s">
        <v>283</v>
      </c>
      <c r="Q1960" t="s">
        <v>10252</v>
      </c>
      <c r="R1960" t="s">
        <v>2809</v>
      </c>
      <c r="S1960" t="s">
        <v>4807</v>
      </c>
      <c r="T1960" t="s">
        <v>4808</v>
      </c>
      <c r="U1960" t="s">
        <v>3034</v>
      </c>
      <c r="V1960" t="s">
        <v>4809</v>
      </c>
      <c r="W1960" t="s">
        <v>245</v>
      </c>
      <c r="X1960" t="s">
        <v>225</v>
      </c>
      <c r="Z1960">
        <v>0</v>
      </c>
      <c r="AA1960" t="s">
        <v>3921</v>
      </c>
      <c r="AB1960" t="s">
        <v>4810</v>
      </c>
      <c r="AC1960">
        <v>46146.59783564815</v>
      </c>
      <c r="AD1960">
        <v>46144</v>
      </c>
      <c r="AE1960" t="s">
        <v>4811</v>
      </c>
      <c r="AG1960" t="s">
        <v>4812</v>
      </c>
      <c r="AH1960">
        <v>6108744379</v>
      </c>
      <c r="AI1960" t="s">
        <v>10253</v>
      </c>
      <c r="AM1960" t="s">
        <v>3925</v>
      </c>
      <c r="AN1960" t="s">
        <v>3926</v>
      </c>
      <c r="AO1960" t="s">
        <v>4814</v>
      </c>
      <c r="AP1960" t="s">
        <v>386</v>
      </c>
      <c r="AQ1960" t="s">
        <v>4815</v>
      </c>
      <c r="AU1960" t="s">
        <v>9154</v>
      </c>
      <c r="AV1960" t="s">
        <v>4817</v>
      </c>
      <c r="AW1960" t="s">
        <v>320</v>
      </c>
      <c r="AX1960" t="s">
        <v>319</v>
      </c>
      <c r="AY1960" t="s">
        <v>254</v>
      </c>
      <c r="AZ1960" t="s">
        <v>230</v>
      </c>
      <c r="BA1960" t="s">
        <v>273</v>
      </c>
      <c r="BB1960" t="s">
        <v>380</v>
      </c>
      <c r="BC1960" t="s">
        <v>3927</v>
      </c>
      <c r="BD1960" t="s">
        <v>3927</v>
      </c>
      <c r="BE1960" t="s">
        <v>3927</v>
      </c>
      <c r="BF1960">
        <v>9</v>
      </c>
    </row>
    <row r="1961" spans="1:58" x14ac:dyDescent="0.3">
      <c r="A1961">
        <v>2026</v>
      </c>
      <c r="B1961">
        <v>202605</v>
      </c>
      <c r="C1961">
        <v>5</v>
      </c>
      <c r="D1961" s="14">
        <v>20001620491685</v>
      </c>
      <c r="E1961" t="s">
        <v>2810</v>
      </c>
      <c r="F1961" s="2">
        <v>46142.56013888889</v>
      </c>
      <c r="G1961" s="2">
        <v>46143</v>
      </c>
      <c r="I1961" t="s">
        <v>224</v>
      </c>
      <c r="J1961" t="s">
        <v>230</v>
      </c>
      <c r="M1961" t="s">
        <v>309</v>
      </c>
      <c r="N1961" t="s">
        <v>297</v>
      </c>
      <c r="O1961" t="s">
        <v>283</v>
      </c>
      <c r="Q1961" t="s">
        <v>10254</v>
      </c>
      <c r="R1961" t="s">
        <v>2809</v>
      </c>
      <c r="S1961" t="s">
        <v>4807</v>
      </c>
      <c r="T1961" t="s">
        <v>4808</v>
      </c>
      <c r="U1961" t="s">
        <v>3034</v>
      </c>
      <c r="V1961" t="s">
        <v>4809</v>
      </c>
      <c r="W1961" t="s">
        <v>245</v>
      </c>
      <c r="X1961" t="s">
        <v>387</v>
      </c>
      <c r="Z1961">
        <v>0</v>
      </c>
      <c r="AA1961" t="s">
        <v>3921</v>
      </c>
      <c r="AB1961" t="s">
        <v>4810</v>
      </c>
      <c r="AC1961">
        <v>46146.59783564815</v>
      </c>
      <c r="AD1961">
        <v>46143</v>
      </c>
      <c r="AE1961" t="s">
        <v>4811</v>
      </c>
      <c r="AG1961" t="s">
        <v>4812</v>
      </c>
      <c r="AH1961">
        <v>6108744358</v>
      </c>
      <c r="AI1961" t="s">
        <v>10255</v>
      </c>
      <c r="AM1961" t="s">
        <v>3925</v>
      </c>
      <c r="AN1961" t="s">
        <v>3926</v>
      </c>
      <c r="AO1961" t="s">
        <v>4814</v>
      </c>
      <c r="AP1961" t="s">
        <v>304</v>
      </c>
      <c r="AQ1961" t="s">
        <v>4815</v>
      </c>
      <c r="AU1961" t="s">
        <v>10006</v>
      </c>
      <c r="AV1961" t="s">
        <v>4817</v>
      </c>
      <c r="AW1961" t="s">
        <v>4955</v>
      </c>
      <c r="AX1961" t="s">
        <v>4956</v>
      </c>
      <c r="AY1961" t="s">
        <v>253</v>
      </c>
      <c r="AZ1961" t="s">
        <v>230</v>
      </c>
      <c r="BA1961" t="s">
        <v>395</v>
      </c>
      <c r="BB1961" t="s">
        <v>1322</v>
      </c>
      <c r="BC1961" t="s">
        <v>3927</v>
      </c>
      <c r="BD1961" t="s">
        <v>3927</v>
      </c>
      <c r="BE1961" t="s">
        <v>3927</v>
      </c>
      <c r="BF1961">
        <v>9</v>
      </c>
    </row>
    <row r="1962" spans="1:58" x14ac:dyDescent="0.3">
      <c r="A1962">
        <v>2026</v>
      </c>
      <c r="B1962">
        <v>202605</v>
      </c>
      <c r="C1962">
        <v>5</v>
      </c>
      <c r="D1962" s="14">
        <v>20001620491454</v>
      </c>
      <c r="E1962" t="s">
        <v>2810</v>
      </c>
      <c r="F1962" s="2">
        <v>46142.471504629626</v>
      </c>
      <c r="G1962" s="2">
        <v>46143</v>
      </c>
      <c r="I1962" t="s">
        <v>224</v>
      </c>
      <c r="J1962" t="s">
        <v>230</v>
      </c>
      <c r="L1962" t="s">
        <v>8888</v>
      </c>
      <c r="M1962" t="s">
        <v>309</v>
      </c>
      <c r="N1962" t="s">
        <v>297</v>
      </c>
      <c r="O1962" t="s">
        <v>283</v>
      </c>
      <c r="Q1962" t="s">
        <v>10256</v>
      </c>
      <c r="R1962" t="s">
        <v>2809</v>
      </c>
      <c r="S1962" t="s">
        <v>4807</v>
      </c>
      <c r="T1962" t="s">
        <v>4808</v>
      </c>
      <c r="U1962" t="s">
        <v>3034</v>
      </c>
      <c r="V1962" t="s">
        <v>4809</v>
      </c>
      <c r="W1962" t="s">
        <v>245</v>
      </c>
      <c r="X1962" t="s">
        <v>225</v>
      </c>
      <c r="Z1962">
        <v>0</v>
      </c>
      <c r="AA1962" t="s">
        <v>3921</v>
      </c>
      <c r="AB1962" t="s">
        <v>4810</v>
      </c>
      <c r="AC1962">
        <v>46146.59783564815</v>
      </c>
      <c r="AD1962">
        <v>46143</v>
      </c>
      <c r="AE1962" t="s">
        <v>4811</v>
      </c>
      <c r="AG1962" t="s">
        <v>4812</v>
      </c>
      <c r="AH1962">
        <v>6108744325</v>
      </c>
      <c r="AI1962" t="s">
        <v>10257</v>
      </c>
      <c r="AM1962" t="s">
        <v>3925</v>
      </c>
      <c r="AN1962" t="s">
        <v>3926</v>
      </c>
      <c r="AO1962" t="s">
        <v>4814</v>
      </c>
      <c r="AP1962" t="s">
        <v>386</v>
      </c>
      <c r="AQ1962" t="s">
        <v>4815</v>
      </c>
      <c r="AU1962" t="s">
        <v>10006</v>
      </c>
      <c r="AV1962" t="s">
        <v>4817</v>
      </c>
      <c r="AW1962" t="s">
        <v>320</v>
      </c>
      <c r="AX1962" t="s">
        <v>319</v>
      </c>
      <c r="AY1962" t="s">
        <v>254</v>
      </c>
      <c r="AZ1962" t="s">
        <v>230</v>
      </c>
      <c r="BA1962" t="s">
        <v>395</v>
      </c>
      <c r="BB1962" t="s">
        <v>380</v>
      </c>
      <c r="BC1962" t="s">
        <v>3927</v>
      </c>
      <c r="BD1962" t="s">
        <v>3927</v>
      </c>
      <c r="BE1962" t="s">
        <v>3927</v>
      </c>
      <c r="BF1962">
        <v>9</v>
      </c>
    </row>
    <row r="1963" spans="1:58" x14ac:dyDescent="0.3">
      <c r="A1963">
        <v>2026</v>
      </c>
      <c r="B1963">
        <v>202605</v>
      </c>
      <c r="C1963">
        <v>5</v>
      </c>
      <c r="D1963" s="14">
        <v>20001620440986</v>
      </c>
      <c r="E1963" t="s">
        <v>2810</v>
      </c>
      <c r="F1963" s="2">
        <v>46142.326261574075</v>
      </c>
      <c r="G1963" s="2">
        <v>46148</v>
      </c>
      <c r="I1963" t="s">
        <v>224</v>
      </c>
      <c r="J1963" t="s">
        <v>230</v>
      </c>
      <c r="L1963" t="s">
        <v>10258</v>
      </c>
      <c r="M1963" t="s">
        <v>902</v>
      </c>
      <c r="N1963" t="s">
        <v>752</v>
      </c>
      <c r="O1963" t="s">
        <v>623</v>
      </c>
      <c r="Q1963" t="s">
        <v>10259</v>
      </c>
      <c r="R1963" t="s">
        <v>2809</v>
      </c>
      <c r="S1963" t="s">
        <v>4807</v>
      </c>
      <c r="T1963" t="s">
        <v>4808</v>
      </c>
      <c r="U1963" t="s">
        <v>3034</v>
      </c>
      <c r="V1963" t="s">
        <v>4809</v>
      </c>
      <c r="W1963" t="s">
        <v>245</v>
      </c>
      <c r="X1963" t="s">
        <v>225</v>
      </c>
      <c r="Z1963">
        <v>0</v>
      </c>
      <c r="AA1963" t="s">
        <v>3921</v>
      </c>
      <c r="AB1963" t="s">
        <v>4810</v>
      </c>
      <c r="AC1963">
        <v>46149.597546296296</v>
      </c>
      <c r="AD1963">
        <v>46148</v>
      </c>
      <c r="AE1963" t="s">
        <v>4811</v>
      </c>
      <c r="AG1963" t="s">
        <v>4812</v>
      </c>
      <c r="AH1963">
        <v>6108709516</v>
      </c>
      <c r="AI1963" t="s">
        <v>10260</v>
      </c>
      <c r="AM1963" t="s">
        <v>3925</v>
      </c>
      <c r="AN1963" t="s">
        <v>3926</v>
      </c>
      <c r="AO1963" t="s">
        <v>4814</v>
      </c>
      <c r="AP1963" t="s">
        <v>386</v>
      </c>
      <c r="AQ1963" t="s">
        <v>4815</v>
      </c>
      <c r="AU1963" t="s">
        <v>6415</v>
      </c>
      <c r="AV1963" t="s">
        <v>4817</v>
      </c>
      <c r="AW1963" t="s">
        <v>320</v>
      </c>
      <c r="AX1963" t="s">
        <v>319</v>
      </c>
      <c r="AY1963" t="s">
        <v>254</v>
      </c>
      <c r="AZ1963" t="s">
        <v>230</v>
      </c>
      <c r="BA1963" t="s">
        <v>273</v>
      </c>
      <c r="BB1963" t="s">
        <v>232</v>
      </c>
      <c r="BC1963" t="s">
        <v>3927</v>
      </c>
      <c r="BD1963" t="s">
        <v>3927</v>
      </c>
      <c r="BE1963" t="s">
        <v>3927</v>
      </c>
      <c r="BF1963">
        <v>9</v>
      </c>
    </row>
    <row r="1964" spans="1:58" x14ac:dyDescent="0.3">
      <c r="A1964">
        <v>2026</v>
      </c>
      <c r="B1964">
        <v>202605</v>
      </c>
      <c r="C1964">
        <v>5</v>
      </c>
      <c r="D1964" s="14">
        <v>20001620415869</v>
      </c>
      <c r="E1964" t="s">
        <v>2810</v>
      </c>
      <c r="F1964" s="2">
        <v>46142.512071759258</v>
      </c>
      <c r="G1964" s="2">
        <v>46147</v>
      </c>
      <c r="I1964" t="s">
        <v>224</v>
      </c>
      <c r="J1964" t="s">
        <v>230</v>
      </c>
      <c r="L1964" t="s">
        <v>10261</v>
      </c>
      <c r="M1964" t="s">
        <v>902</v>
      </c>
      <c r="N1964" t="s">
        <v>752</v>
      </c>
      <c r="O1964" t="s">
        <v>623</v>
      </c>
      <c r="Q1964" t="s">
        <v>10262</v>
      </c>
      <c r="R1964" t="s">
        <v>2809</v>
      </c>
      <c r="S1964" t="s">
        <v>4807</v>
      </c>
      <c r="T1964" t="s">
        <v>4808</v>
      </c>
      <c r="U1964" t="s">
        <v>3034</v>
      </c>
      <c r="V1964" t="s">
        <v>4809</v>
      </c>
      <c r="W1964" t="s">
        <v>245</v>
      </c>
      <c r="X1964" t="s">
        <v>225</v>
      </c>
      <c r="Z1964">
        <v>0</v>
      </c>
      <c r="AA1964" t="s">
        <v>3921</v>
      </c>
      <c r="AB1964" t="s">
        <v>4810</v>
      </c>
      <c r="AC1964">
        <v>46148.655300925922</v>
      </c>
      <c r="AD1964">
        <v>46147</v>
      </c>
      <c r="AE1964" t="s">
        <v>4811</v>
      </c>
      <c r="AG1964" t="s">
        <v>4812</v>
      </c>
      <c r="AH1964">
        <v>6108740314</v>
      </c>
      <c r="AI1964" t="s">
        <v>10263</v>
      </c>
      <c r="AM1964" t="s">
        <v>3925</v>
      </c>
      <c r="AN1964" t="s">
        <v>3926</v>
      </c>
      <c r="AO1964" t="s">
        <v>4814</v>
      </c>
      <c r="AP1964" t="s">
        <v>249</v>
      </c>
      <c r="AQ1964" t="s">
        <v>4815</v>
      </c>
      <c r="AU1964" t="s">
        <v>7260</v>
      </c>
      <c r="AV1964" t="s">
        <v>4817</v>
      </c>
      <c r="AW1964" t="s">
        <v>320</v>
      </c>
      <c r="AX1964" t="s">
        <v>319</v>
      </c>
      <c r="AY1964" t="s">
        <v>254</v>
      </c>
      <c r="AZ1964" t="s">
        <v>230</v>
      </c>
      <c r="BA1964" t="s">
        <v>395</v>
      </c>
      <c r="BB1964" t="s">
        <v>380</v>
      </c>
      <c r="BC1964" t="s">
        <v>3927</v>
      </c>
      <c r="BD1964" t="s">
        <v>3927</v>
      </c>
      <c r="BE1964" t="s">
        <v>3927</v>
      </c>
      <c r="BF1964">
        <v>9</v>
      </c>
    </row>
    <row r="1965" spans="1:58" x14ac:dyDescent="0.3">
      <c r="A1965">
        <v>2026</v>
      </c>
      <c r="B1965">
        <v>202605</v>
      </c>
      <c r="C1965">
        <v>5</v>
      </c>
      <c r="D1965" s="14">
        <v>20001620415424</v>
      </c>
      <c r="E1965" t="s">
        <v>2810</v>
      </c>
      <c r="F1965" s="2">
        <v>46142.3909375</v>
      </c>
      <c r="G1965" s="2">
        <v>46146</v>
      </c>
      <c r="I1965" t="s">
        <v>224</v>
      </c>
      <c r="J1965" t="s">
        <v>230</v>
      </c>
      <c r="M1965" t="s">
        <v>2613</v>
      </c>
      <c r="N1965" t="s">
        <v>353</v>
      </c>
      <c r="O1965" t="s">
        <v>283</v>
      </c>
      <c r="Q1965" t="s">
        <v>10264</v>
      </c>
      <c r="R1965" t="s">
        <v>2809</v>
      </c>
      <c r="S1965" t="s">
        <v>4807</v>
      </c>
      <c r="T1965" t="s">
        <v>4808</v>
      </c>
      <c r="U1965" t="s">
        <v>3034</v>
      </c>
      <c r="V1965" t="s">
        <v>4809</v>
      </c>
      <c r="W1965" t="s">
        <v>245</v>
      </c>
      <c r="X1965" t="s">
        <v>387</v>
      </c>
      <c r="Z1965">
        <v>0</v>
      </c>
      <c r="AA1965" t="s">
        <v>3921</v>
      </c>
      <c r="AB1965" t="s">
        <v>4810</v>
      </c>
      <c r="AC1965">
        <v>46147.474293981482</v>
      </c>
      <c r="AD1965">
        <v>46146</v>
      </c>
      <c r="AE1965" t="s">
        <v>4811</v>
      </c>
      <c r="AG1965" t="s">
        <v>4812</v>
      </c>
      <c r="AH1965">
        <v>6108740271</v>
      </c>
      <c r="AI1965" t="s">
        <v>10265</v>
      </c>
      <c r="AM1965" t="s">
        <v>3925</v>
      </c>
      <c r="AN1965" t="s">
        <v>3926</v>
      </c>
      <c r="AO1965" t="s">
        <v>4814</v>
      </c>
      <c r="AP1965" t="s">
        <v>386</v>
      </c>
      <c r="AQ1965" t="s">
        <v>4815</v>
      </c>
      <c r="AU1965" t="s">
        <v>8271</v>
      </c>
      <c r="AV1965" t="s">
        <v>4817</v>
      </c>
      <c r="AW1965" t="s">
        <v>389</v>
      </c>
      <c r="AX1965" t="s">
        <v>388</v>
      </c>
      <c r="AY1965" t="s">
        <v>253</v>
      </c>
      <c r="AZ1965" t="s">
        <v>230</v>
      </c>
      <c r="BA1965" t="s">
        <v>344</v>
      </c>
      <c r="BB1965" t="s">
        <v>232</v>
      </c>
      <c r="BC1965" t="s">
        <v>3927</v>
      </c>
      <c r="BD1965" t="s">
        <v>3927</v>
      </c>
      <c r="BE1965" t="s">
        <v>3927</v>
      </c>
      <c r="BF1965">
        <v>9</v>
      </c>
    </row>
    <row r="1966" spans="1:58" x14ac:dyDescent="0.3">
      <c r="A1966">
        <v>2026</v>
      </c>
      <c r="B1966">
        <v>202605</v>
      </c>
      <c r="C1966">
        <v>5</v>
      </c>
      <c r="D1966" s="14">
        <v>20001620349881</v>
      </c>
      <c r="E1966" t="s">
        <v>2810</v>
      </c>
      <c r="F1966" s="2">
        <v>46142.471689814818</v>
      </c>
      <c r="G1966" s="2">
        <v>46144</v>
      </c>
      <c r="I1966" t="s">
        <v>224</v>
      </c>
      <c r="J1966" t="s">
        <v>230</v>
      </c>
      <c r="M1966" t="s">
        <v>309</v>
      </c>
      <c r="N1966" t="s">
        <v>297</v>
      </c>
      <c r="O1966" t="s">
        <v>283</v>
      </c>
      <c r="Q1966" t="s">
        <v>10266</v>
      </c>
      <c r="R1966" t="s">
        <v>2809</v>
      </c>
      <c r="S1966" t="s">
        <v>4807</v>
      </c>
      <c r="T1966" t="s">
        <v>4808</v>
      </c>
      <c r="U1966" t="s">
        <v>3034</v>
      </c>
      <c r="V1966" t="s">
        <v>4809</v>
      </c>
      <c r="W1966" t="s">
        <v>245</v>
      </c>
      <c r="X1966" t="s">
        <v>387</v>
      </c>
      <c r="Z1966">
        <v>0</v>
      </c>
      <c r="AA1966" t="s">
        <v>3921</v>
      </c>
      <c r="AB1966" t="s">
        <v>4810</v>
      </c>
      <c r="AC1966">
        <v>46146.59783564815</v>
      </c>
      <c r="AD1966">
        <v>46144</v>
      </c>
      <c r="AE1966" t="s">
        <v>4811</v>
      </c>
      <c r="AG1966" t="s">
        <v>4812</v>
      </c>
      <c r="AH1966">
        <v>6108713391</v>
      </c>
      <c r="AI1966" t="s">
        <v>10267</v>
      </c>
      <c r="AM1966" t="s">
        <v>3925</v>
      </c>
      <c r="AN1966" t="s">
        <v>3926</v>
      </c>
      <c r="AO1966" t="s">
        <v>4814</v>
      </c>
      <c r="AP1966" t="s">
        <v>386</v>
      </c>
      <c r="AQ1966" t="s">
        <v>4815</v>
      </c>
      <c r="AU1966" t="s">
        <v>9154</v>
      </c>
      <c r="AV1966" t="s">
        <v>4817</v>
      </c>
      <c r="AW1966" t="s">
        <v>389</v>
      </c>
      <c r="AX1966" t="s">
        <v>388</v>
      </c>
      <c r="AY1966" t="s">
        <v>253</v>
      </c>
      <c r="AZ1966" t="s">
        <v>230</v>
      </c>
      <c r="BA1966" t="s">
        <v>395</v>
      </c>
      <c r="BB1966" t="s">
        <v>380</v>
      </c>
      <c r="BC1966" t="s">
        <v>3927</v>
      </c>
      <c r="BD1966" t="s">
        <v>3927</v>
      </c>
      <c r="BE1966" t="s">
        <v>3927</v>
      </c>
      <c r="BF1966">
        <v>9</v>
      </c>
    </row>
    <row r="1967" spans="1:58" x14ac:dyDescent="0.3">
      <c r="A1967">
        <v>2026</v>
      </c>
      <c r="B1967">
        <v>202605</v>
      </c>
      <c r="C1967">
        <v>5</v>
      </c>
      <c r="D1967" s="14">
        <v>20001620240517</v>
      </c>
      <c r="E1967" t="s">
        <v>2810</v>
      </c>
      <c r="F1967" s="2">
        <v>46142.358622685184</v>
      </c>
      <c r="G1967" s="2">
        <v>46143</v>
      </c>
      <c r="I1967" t="s">
        <v>224</v>
      </c>
      <c r="J1967" t="s">
        <v>230</v>
      </c>
      <c r="L1967" t="s">
        <v>3494</v>
      </c>
      <c r="M1967" t="s">
        <v>309</v>
      </c>
      <c r="N1967" t="s">
        <v>297</v>
      </c>
      <c r="O1967" t="s">
        <v>283</v>
      </c>
      <c r="Q1967" t="s">
        <v>10268</v>
      </c>
      <c r="R1967" t="s">
        <v>2809</v>
      </c>
      <c r="S1967" t="s">
        <v>4862</v>
      </c>
      <c r="T1967" t="s">
        <v>4863</v>
      </c>
      <c r="U1967" t="s">
        <v>3034</v>
      </c>
      <c r="V1967" t="s">
        <v>3994</v>
      </c>
      <c r="W1967" t="s">
        <v>245</v>
      </c>
      <c r="X1967" t="s">
        <v>225</v>
      </c>
      <c r="Z1967">
        <v>3</v>
      </c>
      <c r="AA1967" t="s">
        <v>3921</v>
      </c>
      <c r="AB1967" t="s">
        <v>10269</v>
      </c>
      <c r="AC1967">
        <v>46146.750706018516</v>
      </c>
      <c r="AD1967">
        <v>46146</v>
      </c>
      <c r="AE1967" t="s">
        <v>3938</v>
      </c>
      <c r="AG1967" t="s">
        <v>4828</v>
      </c>
      <c r="AH1967">
        <v>6105299382</v>
      </c>
      <c r="AI1967" t="s">
        <v>10270</v>
      </c>
      <c r="AM1967" t="s">
        <v>3925</v>
      </c>
      <c r="AN1967" t="s">
        <v>3926</v>
      </c>
      <c r="AO1967" t="s">
        <v>268</v>
      </c>
      <c r="AP1967" t="s">
        <v>386</v>
      </c>
      <c r="AQ1967" t="s">
        <v>3940</v>
      </c>
      <c r="AU1967" t="s">
        <v>8625</v>
      </c>
      <c r="AV1967" t="s">
        <v>4000</v>
      </c>
      <c r="AW1967" t="s">
        <v>227</v>
      </c>
      <c r="AX1967" t="s">
        <v>226</v>
      </c>
      <c r="AY1967" t="s">
        <v>254</v>
      </c>
      <c r="AZ1967" t="s">
        <v>230</v>
      </c>
      <c r="BA1967" t="s">
        <v>273</v>
      </c>
      <c r="BB1967" t="s">
        <v>380</v>
      </c>
      <c r="BC1967" t="s">
        <v>3927</v>
      </c>
      <c r="BD1967" t="s">
        <v>3927</v>
      </c>
      <c r="BE1967" t="s">
        <v>3927</v>
      </c>
      <c r="BF1967">
        <v>12</v>
      </c>
    </row>
    <row r="1968" spans="1:58" x14ac:dyDescent="0.3">
      <c r="A1968">
        <v>2026</v>
      </c>
      <c r="B1968">
        <v>202605</v>
      </c>
      <c r="C1968">
        <v>5</v>
      </c>
      <c r="D1968" s="14">
        <v>20001620234867</v>
      </c>
      <c r="E1968" t="s">
        <v>2810</v>
      </c>
      <c r="F1968" s="2">
        <v>46142.374710648146</v>
      </c>
      <c r="G1968" s="2">
        <v>46144</v>
      </c>
      <c r="I1968" t="s">
        <v>224</v>
      </c>
      <c r="J1968" t="s">
        <v>230</v>
      </c>
      <c r="L1968" t="s">
        <v>3417</v>
      </c>
      <c r="M1968" t="s">
        <v>309</v>
      </c>
      <c r="N1968" t="s">
        <v>297</v>
      </c>
      <c r="O1968" t="s">
        <v>283</v>
      </c>
      <c r="Q1968" t="s">
        <v>10271</v>
      </c>
      <c r="R1968" t="s">
        <v>2809</v>
      </c>
      <c r="S1968" t="s">
        <v>7823</v>
      </c>
      <c r="T1968" t="s">
        <v>7824</v>
      </c>
      <c r="U1968" t="s">
        <v>4796</v>
      </c>
      <c r="V1968" t="s">
        <v>2024</v>
      </c>
      <c r="W1968" t="s">
        <v>245</v>
      </c>
      <c r="X1968" t="s">
        <v>387</v>
      </c>
      <c r="Z1968">
        <v>4</v>
      </c>
      <c r="AA1968" t="s">
        <v>3921</v>
      </c>
      <c r="AB1968" t="s">
        <v>10272</v>
      </c>
      <c r="AC1968">
        <v>46149.689583333333</v>
      </c>
      <c r="AD1968">
        <v>46148</v>
      </c>
      <c r="AE1968" t="s">
        <v>3938</v>
      </c>
      <c r="AG1968" t="s">
        <v>6701</v>
      </c>
      <c r="AH1968">
        <v>6108762492</v>
      </c>
      <c r="AI1968" t="s">
        <v>10273</v>
      </c>
      <c r="AM1968" t="s">
        <v>3925</v>
      </c>
      <c r="AN1968" t="s">
        <v>3926</v>
      </c>
      <c r="AO1968" t="s">
        <v>268</v>
      </c>
      <c r="AP1968" t="s">
        <v>249</v>
      </c>
      <c r="AQ1968" t="s">
        <v>3940</v>
      </c>
      <c r="AU1968" t="s">
        <v>4282</v>
      </c>
      <c r="AV1968" t="s">
        <v>4000</v>
      </c>
      <c r="AW1968" t="s">
        <v>622</v>
      </c>
      <c r="AX1968" t="s">
        <v>621</v>
      </c>
      <c r="AY1968" t="s">
        <v>253</v>
      </c>
      <c r="AZ1968" t="s">
        <v>230</v>
      </c>
      <c r="BA1968" t="s">
        <v>395</v>
      </c>
      <c r="BB1968" t="s">
        <v>380</v>
      </c>
      <c r="BC1968" t="s">
        <v>3927</v>
      </c>
      <c r="BD1968" t="s">
        <v>3927</v>
      </c>
      <c r="BE1968" t="s">
        <v>3927</v>
      </c>
      <c r="BF1968">
        <v>9</v>
      </c>
    </row>
    <row r="1969" spans="1:58" x14ac:dyDescent="0.3">
      <c r="A1969">
        <v>2026</v>
      </c>
      <c r="B1969">
        <v>202605</v>
      </c>
      <c r="C1969">
        <v>5</v>
      </c>
      <c r="D1969" s="14">
        <v>20001620234634</v>
      </c>
      <c r="E1969" t="s">
        <v>2810</v>
      </c>
      <c r="F1969" s="2">
        <v>46142.362858796296</v>
      </c>
      <c r="G1969" s="2">
        <v>46143</v>
      </c>
      <c r="I1969" t="s">
        <v>224</v>
      </c>
      <c r="J1969" t="s">
        <v>230</v>
      </c>
      <c r="L1969" t="s">
        <v>2861</v>
      </c>
      <c r="M1969" t="s">
        <v>334</v>
      </c>
      <c r="N1969" t="s">
        <v>322</v>
      </c>
      <c r="O1969" t="s">
        <v>331</v>
      </c>
      <c r="Q1969" t="s">
        <v>10274</v>
      </c>
      <c r="R1969" t="s">
        <v>2809</v>
      </c>
      <c r="S1969" t="s">
        <v>10275</v>
      </c>
      <c r="T1969" t="s">
        <v>10276</v>
      </c>
      <c r="U1969" t="s">
        <v>4796</v>
      </c>
      <c r="V1969" t="s">
        <v>2024</v>
      </c>
      <c r="W1969" t="s">
        <v>245</v>
      </c>
      <c r="X1969" t="s">
        <v>225</v>
      </c>
      <c r="Z1969">
        <v>4</v>
      </c>
      <c r="AA1969" t="s">
        <v>3921</v>
      </c>
      <c r="AB1969" t="s">
        <v>10277</v>
      </c>
      <c r="AC1969">
        <v>46149.689583333333</v>
      </c>
      <c r="AD1969">
        <v>46147</v>
      </c>
      <c r="AE1969" t="s">
        <v>3938</v>
      </c>
      <c r="AG1969" t="s">
        <v>6701</v>
      </c>
      <c r="AH1969">
        <v>6108752604</v>
      </c>
      <c r="AI1969" t="s">
        <v>10278</v>
      </c>
      <c r="AM1969" t="s">
        <v>3925</v>
      </c>
      <c r="AN1969" t="s">
        <v>3926</v>
      </c>
      <c r="AO1969" t="s">
        <v>268</v>
      </c>
      <c r="AP1969" t="s">
        <v>386</v>
      </c>
      <c r="AQ1969" t="s">
        <v>3940</v>
      </c>
      <c r="AU1969" t="s">
        <v>4282</v>
      </c>
      <c r="AV1969" t="s">
        <v>4000</v>
      </c>
      <c r="AW1969" t="s">
        <v>227</v>
      </c>
      <c r="AX1969" t="s">
        <v>226</v>
      </c>
      <c r="AY1969" t="s">
        <v>254</v>
      </c>
      <c r="AZ1969" t="s">
        <v>230</v>
      </c>
      <c r="BA1969" t="s">
        <v>395</v>
      </c>
      <c r="BB1969" t="s">
        <v>380</v>
      </c>
      <c r="BC1969" t="s">
        <v>3927</v>
      </c>
      <c r="BD1969" t="s">
        <v>3927</v>
      </c>
      <c r="BE1969" t="s">
        <v>3927</v>
      </c>
      <c r="BF1969">
        <v>9</v>
      </c>
    </row>
    <row r="1970" spans="1:58" x14ac:dyDescent="0.3">
      <c r="A1970">
        <v>2026</v>
      </c>
      <c r="B1970">
        <v>202605</v>
      </c>
      <c r="C1970">
        <v>5</v>
      </c>
      <c r="D1970" s="14">
        <v>20001620233897</v>
      </c>
      <c r="E1970" t="s">
        <v>2810</v>
      </c>
      <c r="F1970" s="2">
        <v>46142.375439814816</v>
      </c>
      <c r="G1970" s="2">
        <v>46143</v>
      </c>
      <c r="I1970" t="s">
        <v>224</v>
      </c>
      <c r="J1970" t="s">
        <v>230</v>
      </c>
      <c r="L1970" t="s">
        <v>3512</v>
      </c>
      <c r="M1970" t="s">
        <v>309</v>
      </c>
      <c r="N1970" t="s">
        <v>297</v>
      </c>
      <c r="O1970" t="s">
        <v>283</v>
      </c>
      <c r="Q1970" t="s">
        <v>10279</v>
      </c>
      <c r="R1970" t="s">
        <v>2809</v>
      </c>
      <c r="S1970" t="s">
        <v>7818</v>
      </c>
      <c r="T1970" t="s">
        <v>7819</v>
      </c>
      <c r="U1970" t="s">
        <v>4796</v>
      </c>
      <c r="V1970" t="s">
        <v>2024</v>
      </c>
      <c r="W1970" t="s">
        <v>245</v>
      </c>
      <c r="X1970" t="s">
        <v>387</v>
      </c>
      <c r="Z1970">
        <v>4</v>
      </c>
      <c r="AA1970" t="s">
        <v>3921</v>
      </c>
      <c r="AB1970" t="s">
        <v>10280</v>
      </c>
      <c r="AC1970">
        <v>46149.689583333333</v>
      </c>
      <c r="AD1970">
        <v>46147</v>
      </c>
      <c r="AE1970" t="s">
        <v>3938</v>
      </c>
      <c r="AG1970" t="s">
        <v>6701</v>
      </c>
      <c r="AH1970">
        <v>6065064454</v>
      </c>
      <c r="AI1970" t="s">
        <v>10281</v>
      </c>
      <c r="AM1970" t="s">
        <v>3925</v>
      </c>
      <c r="AN1970" t="s">
        <v>3926</v>
      </c>
      <c r="AO1970" t="s">
        <v>268</v>
      </c>
      <c r="AP1970" t="s">
        <v>386</v>
      </c>
      <c r="AQ1970" t="s">
        <v>3940</v>
      </c>
      <c r="AU1970" t="s">
        <v>4282</v>
      </c>
      <c r="AV1970" t="s">
        <v>4000</v>
      </c>
      <c r="AW1970" t="s">
        <v>447</v>
      </c>
      <c r="AX1970" t="s">
        <v>446</v>
      </c>
      <c r="AY1970" t="s">
        <v>253</v>
      </c>
      <c r="AZ1970" t="s">
        <v>230</v>
      </c>
      <c r="BA1970" t="s">
        <v>273</v>
      </c>
      <c r="BB1970" t="s">
        <v>380</v>
      </c>
      <c r="BC1970" t="s">
        <v>3927</v>
      </c>
      <c r="BD1970" t="s">
        <v>3927</v>
      </c>
      <c r="BE1970" t="s">
        <v>3927</v>
      </c>
      <c r="BF1970">
        <v>9</v>
      </c>
    </row>
    <row r="1971" spans="1:58" x14ac:dyDescent="0.3">
      <c r="A1971">
        <v>2026</v>
      </c>
      <c r="B1971">
        <v>202605</v>
      </c>
      <c r="C1971">
        <v>5</v>
      </c>
      <c r="D1971" s="14">
        <v>20001620233378</v>
      </c>
      <c r="E1971" t="s">
        <v>2810</v>
      </c>
      <c r="F1971" s="2">
        <v>46142.343032407407</v>
      </c>
      <c r="G1971" s="2">
        <v>46144</v>
      </c>
      <c r="I1971" t="s">
        <v>224</v>
      </c>
      <c r="J1971" t="s">
        <v>230</v>
      </c>
      <c r="L1971" t="s">
        <v>3463</v>
      </c>
      <c r="M1971" t="s">
        <v>309</v>
      </c>
      <c r="N1971" t="s">
        <v>297</v>
      </c>
      <c r="O1971" t="s">
        <v>283</v>
      </c>
      <c r="Q1971" t="s">
        <v>10282</v>
      </c>
      <c r="R1971" t="s">
        <v>2809</v>
      </c>
      <c r="S1971" t="s">
        <v>8045</v>
      </c>
      <c r="T1971" t="s">
        <v>8046</v>
      </c>
      <c r="U1971" t="s">
        <v>4008</v>
      </c>
      <c r="V1971" t="s">
        <v>980</v>
      </c>
      <c r="W1971" t="s">
        <v>245</v>
      </c>
      <c r="X1971" t="s">
        <v>387</v>
      </c>
      <c r="Z1971">
        <v>4</v>
      </c>
      <c r="AA1971" t="s">
        <v>3921</v>
      </c>
      <c r="AB1971" t="s">
        <v>10283</v>
      </c>
      <c r="AC1971">
        <v>46148.620497685188</v>
      </c>
      <c r="AD1971">
        <v>46148</v>
      </c>
      <c r="AE1971" t="s">
        <v>3938</v>
      </c>
      <c r="AG1971" t="s">
        <v>5098</v>
      </c>
      <c r="AH1971">
        <v>6060652391</v>
      </c>
      <c r="AI1971" t="s">
        <v>10284</v>
      </c>
      <c r="AM1971" t="s">
        <v>3925</v>
      </c>
      <c r="AN1971" t="s">
        <v>3926</v>
      </c>
      <c r="AO1971" t="s">
        <v>268</v>
      </c>
      <c r="AP1971" t="s">
        <v>249</v>
      </c>
      <c r="AQ1971" t="s">
        <v>3940</v>
      </c>
      <c r="AU1971" t="s">
        <v>4422</v>
      </c>
      <c r="AV1971" t="s">
        <v>4000</v>
      </c>
      <c r="AW1971" t="s">
        <v>622</v>
      </c>
      <c r="AX1971" t="s">
        <v>621</v>
      </c>
      <c r="AY1971" t="s">
        <v>253</v>
      </c>
      <c r="AZ1971" t="s">
        <v>230</v>
      </c>
      <c r="BA1971" t="s">
        <v>273</v>
      </c>
      <c r="BB1971" t="s">
        <v>380</v>
      </c>
      <c r="BC1971" t="s">
        <v>3927</v>
      </c>
      <c r="BD1971" t="s">
        <v>3927</v>
      </c>
      <c r="BE1971" t="s">
        <v>3927</v>
      </c>
      <c r="BF1971">
        <v>20</v>
      </c>
    </row>
    <row r="1972" spans="1:58" x14ac:dyDescent="0.3">
      <c r="A1972">
        <v>2026</v>
      </c>
      <c r="B1972">
        <v>202605</v>
      </c>
      <c r="C1972">
        <v>5</v>
      </c>
      <c r="D1972" s="14">
        <v>20001620233336</v>
      </c>
      <c r="E1972" t="s">
        <v>2810</v>
      </c>
      <c r="F1972" s="2">
        <v>46142.337476851855</v>
      </c>
      <c r="G1972" s="2">
        <v>46144</v>
      </c>
      <c r="I1972" t="s">
        <v>224</v>
      </c>
      <c r="J1972" t="s">
        <v>230</v>
      </c>
      <c r="L1972" t="s">
        <v>10285</v>
      </c>
      <c r="M1972" t="s">
        <v>1366</v>
      </c>
      <c r="N1972" t="s">
        <v>1359</v>
      </c>
      <c r="O1972" t="s">
        <v>554</v>
      </c>
      <c r="Q1972" t="s">
        <v>10286</v>
      </c>
      <c r="R1972" t="s">
        <v>2809</v>
      </c>
      <c r="S1972" t="s">
        <v>5203</v>
      </c>
      <c r="T1972" t="s">
        <v>5204</v>
      </c>
      <c r="U1972" t="s">
        <v>3034</v>
      </c>
      <c r="V1972" t="s">
        <v>647</v>
      </c>
      <c r="W1972" t="s">
        <v>245</v>
      </c>
      <c r="X1972" t="s">
        <v>225</v>
      </c>
      <c r="Z1972">
        <v>4</v>
      </c>
      <c r="AA1972" t="s">
        <v>3921</v>
      </c>
      <c r="AB1972" t="s">
        <v>3995</v>
      </c>
      <c r="AC1972">
        <v>46149.585034722222</v>
      </c>
      <c r="AD1972">
        <v>46148</v>
      </c>
      <c r="AE1972" t="s">
        <v>3938</v>
      </c>
      <c r="AG1972" t="s">
        <v>5135</v>
      </c>
      <c r="AH1972">
        <v>6108766448</v>
      </c>
      <c r="AI1972" t="s">
        <v>10287</v>
      </c>
      <c r="AM1972" t="s">
        <v>3925</v>
      </c>
      <c r="AN1972" t="s">
        <v>3926</v>
      </c>
      <c r="AO1972" t="s">
        <v>268</v>
      </c>
      <c r="AP1972" t="s">
        <v>853</v>
      </c>
      <c r="AQ1972" t="s">
        <v>3998</v>
      </c>
      <c r="AU1972" t="s">
        <v>4282</v>
      </c>
      <c r="AV1972" t="s">
        <v>4000</v>
      </c>
      <c r="AW1972" t="s">
        <v>320</v>
      </c>
      <c r="AX1972" t="s">
        <v>319</v>
      </c>
      <c r="AY1972" t="s">
        <v>254</v>
      </c>
      <c r="AZ1972" t="s">
        <v>230</v>
      </c>
      <c r="BA1972" t="s">
        <v>395</v>
      </c>
      <c r="BB1972" t="s">
        <v>380</v>
      </c>
      <c r="BC1972" t="s">
        <v>3927</v>
      </c>
      <c r="BD1972" t="s">
        <v>3927</v>
      </c>
      <c r="BE1972" t="s">
        <v>3927</v>
      </c>
      <c r="BF1972">
        <v>1</v>
      </c>
    </row>
    <row r="1973" spans="1:58" x14ac:dyDescent="0.3">
      <c r="A1973">
        <v>2026</v>
      </c>
      <c r="B1973">
        <v>202605</v>
      </c>
      <c r="C1973">
        <v>5</v>
      </c>
      <c r="D1973" s="14">
        <v>20001620227290</v>
      </c>
      <c r="E1973" t="s">
        <v>2810</v>
      </c>
      <c r="F1973" s="2">
        <v>46142.314016203702</v>
      </c>
      <c r="G1973" s="2">
        <v>46144</v>
      </c>
      <c r="I1973" t="s">
        <v>224</v>
      </c>
      <c r="J1973" t="s">
        <v>230</v>
      </c>
      <c r="L1973" t="s">
        <v>3491</v>
      </c>
      <c r="M1973" t="s">
        <v>309</v>
      </c>
      <c r="N1973" t="s">
        <v>297</v>
      </c>
      <c r="O1973" t="s">
        <v>283</v>
      </c>
      <c r="Q1973" t="s">
        <v>10288</v>
      </c>
      <c r="R1973" t="s">
        <v>2809</v>
      </c>
      <c r="S1973" t="s">
        <v>515</v>
      </c>
      <c r="T1973" t="s">
        <v>522</v>
      </c>
      <c r="U1973" t="s">
        <v>258</v>
      </c>
      <c r="V1973" t="s">
        <v>247</v>
      </c>
      <c r="W1973" t="s">
        <v>245</v>
      </c>
      <c r="X1973" t="s">
        <v>225</v>
      </c>
      <c r="Z1973">
        <v>4</v>
      </c>
      <c r="AA1973" t="s">
        <v>3921</v>
      </c>
      <c r="AB1973" t="s">
        <v>10289</v>
      </c>
      <c r="AC1973">
        <v>46148.623171296298</v>
      </c>
      <c r="AD1973">
        <v>46148</v>
      </c>
      <c r="AE1973" t="s">
        <v>3938</v>
      </c>
      <c r="AG1973" t="s">
        <v>410</v>
      </c>
      <c r="AH1973">
        <v>6108763405</v>
      </c>
      <c r="AI1973" t="s">
        <v>10290</v>
      </c>
      <c r="AM1973" t="s">
        <v>3925</v>
      </c>
      <c r="AN1973" t="s">
        <v>3926</v>
      </c>
      <c r="AO1973" t="s">
        <v>268</v>
      </c>
      <c r="AP1973" t="s">
        <v>386</v>
      </c>
      <c r="AQ1973" t="s">
        <v>3940</v>
      </c>
      <c r="AU1973" t="s">
        <v>4422</v>
      </c>
      <c r="AV1973" t="s">
        <v>4000</v>
      </c>
      <c r="AW1973" t="s">
        <v>320</v>
      </c>
      <c r="AX1973" t="s">
        <v>319</v>
      </c>
      <c r="AY1973" t="s">
        <v>254</v>
      </c>
      <c r="AZ1973" t="s">
        <v>230</v>
      </c>
      <c r="BA1973" t="s">
        <v>395</v>
      </c>
      <c r="BB1973" t="s">
        <v>380</v>
      </c>
      <c r="BC1973" t="s">
        <v>3927</v>
      </c>
      <c r="BD1973" t="s">
        <v>3927</v>
      </c>
      <c r="BE1973" t="s">
        <v>3927</v>
      </c>
      <c r="BF1973">
        <v>9</v>
      </c>
    </row>
    <row r="1974" spans="1:58" x14ac:dyDescent="0.3">
      <c r="A1974">
        <v>2026</v>
      </c>
      <c r="B1974">
        <v>202605</v>
      </c>
      <c r="C1974">
        <v>5</v>
      </c>
      <c r="D1974" s="14">
        <v>20001620224651</v>
      </c>
      <c r="E1974" t="s">
        <v>2810</v>
      </c>
      <c r="F1974" s="2">
        <v>46142.361712962964</v>
      </c>
      <c r="G1974" s="2">
        <v>46143</v>
      </c>
      <c r="I1974" t="s">
        <v>224</v>
      </c>
      <c r="J1974" t="s">
        <v>230</v>
      </c>
      <c r="L1974" t="s">
        <v>2621</v>
      </c>
      <c r="M1974" t="s">
        <v>809</v>
      </c>
      <c r="N1974" t="s">
        <v>237</v>
      </c>
      <c r="O1974" t="s">
        <v>257</v>
      </c>
      <c r="Q1974" t="s">
        <v>10291</v>
      </c>
      <c r="R1974" t="s">
        <v>2809</v>
      </c>
      <c r="S1974" t="s">
        <v>5929</v>
      </c>
      <c r="T1974" t="s">
        <v>5930</v>
      </c>
      <c r="U1974" t="s">
        <v>4008</v>
      </c>
      <c r="V1974" t="s">
        <v>980</v>
      </c>
      <c r="W1974" t="s">
        <v>245</v>
      </c>
      <c r="X1974" t="s">
        <v>225</v>
      </c>
      <c r="Z1974">
        <v>4</v>
      </c>
      <c r="AA1974" t="s">
        <v>3921</v>
      </c>
      <c r="AB1974" t="s">
        <v>10292</v>
      </c>
      <c r="AC1974">
        <v>46148.620497685188</v>
      </c>
      <c r="AD1974">
        <v>46147</v>
      </c>
      <c r="AE1974" t="s">
        <v>3938</v>
      </c>
      <c r="AG1974" t="s">
        <v>4844</v>
      </c>
      <c r="AH1974">
        <v>6104881564</v>
      </c>
      <c r="AI1974" t="s">
        <v>10293</v>
      </c>
      <c r="AM1974" t="s">
        <v>3925</v>
      </c>
      <c r="AN1974" t="s">
        <v>3926</v>
      </c>
      <c r="AO1974" t="s">
        <v>268</v>
      </c>
      <c r="AP1974" t="s">
        <v>693</v>
      </c>
      <c r="AQ1974" t="s">
        <v>3940</v>
      </c>
      <c r="AU1974" t="s">
        <v>4422</v>
      </c>
      <c r="AV1974" t="s">
        <v>4000</v>
      </c>
      <c r="AW1974" t="s">
        <v>227</v>
      </c>
      <c r="AX1974" t="s">
        <v>226</v>
      </c>
      <c r="AY1974" t="s">
        <v>254</v>
      </c>
      <c r="AZ1974" t="s">
        <v>230</v>
      </c>
      <c r="BA1974" t="s">
        <v>273</v>
      </c>
      <c r="BB1974" t="s">
        <v>380</v>
      </c>
      <c r="BC1974" t="s">
        <v>3927</v>
      </c>
      <c r="BD1974" t="s">
        <v>3927</v>
      </c>
      <c r="BE1974" t="s">
        <v>3927</v>
      </c>
      <c r="BF1974">
        <v>5</v>
      </c>
    </row>
    <row r="1975" spans="1:58" x14ac:dyDescent="0.3">
      <c r="A1975">
        <v>2026</v>
      </c>
      <c r="B1975">
        <v>202605</v>
      </c>
      <c r="C1975">
        <v>5</v>
      </c>
      <c r="D1975" s="14">
        <v>20001620222951</v>
      </c>
      <c r="E1975" t="s">
        <v>2810</v>
      </c>
      <c r="F1975" s="2">
        <v>46141.889074074075</v>
      </c>
      <c r="G1975" s="2">
        <v>46148</v>
      </c>
      <c r="I1975" t="s">
        <v>224</v>
      </c>
      <c r="J1975" t="s">
        <v>230</v>
      </c>
      <c r="L1975" t="s">
        <v>474</v>
      </c>
      <c r="M1975" t="s">
        <v>309</v>
      </c>
      <c r="N1975" t="s">
        <v>297</v>
      </c>
      <c r="O1975" t="s">
        <v>283</v>
      </c>
      <c r="Q1975" t="s">
        <v>10294</v>
      </c>
      <c r="R1975" t="s">
        <v>2809</v>
      </c>
      <c r="S1975" t="s">
        <v>870</v>
      </c>
      <c r="T1975" t="s">
        <v>877</v>
      </c>
      <c r="U1975" t="s">
        <v>258</v>
      </c>
      <c r="V1975" t="s">
        <v>247</v>
      </c>
      <c r="W1975" t="s">
        <v>245</v>
      </c>
      <c r="X1975" t="s">
        <v>387</v>
      </c>
      <c r="Z1975">
        <v>1</v>
      </c>
      <c r="AA1975" t="s">
        <v>3921</v>
      </c>
      <c r="AB1975" t="s">
        <v>10295</v>
      </c>
      <c r="AC1975">
        <v>46149.692071759258</v>
      </c>
      <c r="AD1975">
        <v>46149</v>
      </c>
      <c r="AE1975" t="s">
        <v>3938</v>
      </c>
      <c r="AG1975" t="s">
        <v>410</v>
      </c>
      <c r="AH1975">
        <v>6108755479</v>
      </c>
      <c r="AI1975" t="s">
        <v>10296</v>
      </c>
      <c r="AM1975" t="s">
        <v>3925</v>
      </c>
      <c r="AN1975" t="s">
        <v>3926</v>
      </c>
      <c r="AO1975" t="s">
        <v>268</v>
      </c>
      <c r="AP1975" t="s">
        <v>386</v>
      </c>
      <c r="AQ1975" t="s">
        <v>3940</v>
      </c>
      <c r="AU1975" t="s">
        <v>4282</v>
      </c>
      <c r="AV1975" t="s">
        <v>4000</v>
      </c>
      <c r="AW1975" t="s">
        <v>389</v>
      </c>
      <c r="AX1975" t="s">
        <v>388</v>
      </c>
      <c r="AY1975" t="s">
        <v>253</v>
      </c>
      <c r="AZ1975" t="s">
        <v>230</v>
      </c>
      <c r="BA1975" t="s">
        <v>395</v>
      </c>
      <c r="BB1975" t="s">
        <v>380</v>
      </c>
      <c r="BC1975" t="s">
        <v>3927</v>
      </c>
      <c r="BD1975" t="s">
        <v>3927</v>
      </c>
      <c r="BE1975" t="s">
        <v>3927</v>
      </c>
      <c r="BF1975">
        <v>5</v>
      </c>
    </row>
    <row r="1976" spans="1:58" x14ac:dyDescent="0.3">
      <c r="A1976">
        <v>2026</v>
      </c>
      <c r="B1976">
        <v>202605</v>
      </c>
      <c r="C1976">
        <v>5</v>
      </c>
      <c r="D1976" s="14">
        <v>20001620221574</v>
      </c>
      <c r="E1976" t="s">
        <v>2810</v>
      </c>
      <c r="F1976" s="2">
        <v>46142.356111111112</v>
      </c>
      <c r="G1976" s="2">
        <v>46147</v>
      </c>
      <c r="I1976" t="s">
        <v>224</v>
      </c>
      <c r="J1976" t="s">
        <v>230</v>
      </c>
      <c r="L1976" t="s">
        <v>3325</v>
      </c>
      <c r="M1976" t="s">
        <v>309</v>
      </c>
      <c r="N1976" t="s">
        <v>297</v>
      </c>
      <c r="O1976" t="s">
        <v>283</v>
      </c>
      <c r="Q1976" t="s">
        <v>10297</v>
      </c>
      <c r="R1976" t="s">
        <v>2809</v>
      </c>
      <c r="S1976" t="s">
        <v>6208</v>
      </c>
      <c r="T1976" t="s">
        <v>6209</v>
      </c>
      <c r="U1976" t="s">
        <v>4796</v>
      </c>
      <c r="V1976" t="s">
        <v>2024</v>
      </c>
      <c r="W1976" t="s">
        <v>245</v>
      </c>
      <c r="X1976" t="s">
        <v>387</v>
      </c>
      <c r="Z1976">
        <v>4</v>
      </c>
      <c r="AA1976" t="s">
        <v>3921</v>
      </c>
      <c r="AB1976" t="s">
        <v>10298</v>
      </c>
      <c r="AC1976">
        <v>46153.691134259258</v>
      </c>
      <c r="AD1976">
        <v>46151</v>
      </c>
      <c r="AE1976" t="s">
        <v>3938</v>
      </c>
      <c r="AG1976" t="s">
        <v>2026</v>
      </c>
      <c r="AH1976">
        <v>6108767446</v>
      </c>
      <c r="AI1976" t="s">
        <v>10299</v>
      </c>
      <c r="AM1976" t="s">
        <v>3925</v>
      </c>
      <c r="AN1976" t="s">
        <v>3926</v>
      </c>
      <c r="AO1976" t="s">
        <v>268</v>
      </c>
      <c r="AP1976" t="s">
        <v>304</v>
      </c>
      <c r="AQ1976" t="s">
        <v>3940</v>
      </c>
      <c r="AU1976" t="s">
        <v>4220</v>
      </c>
      <c r="AV1976" t="s">
        <v>4000</v>
      </c>
      <c r="AW1976" t="s">
        <v>389</v>
      </c>
      <c r="AX1976" t="s">
        <v>388</v>
      </c>
      <c r="AY1976" t="s">
        <v>253</v>
      </c>
      <c r="AZ1976" t="s">
        <v>230</v>
      </c>
      <c r="BA1976" t="s">
        <v>395</v>
      </c>
      <c r="BB1976" t="s">
        <v>380</v>
      </c>
      <c r="BC1976" t="s">
        <v>3927</v>
      </c>
      <c r="BD1976" t="s">
        <v>3927</v>
      </c>
      <c r="BE1976" t="s">
        <v>3927</v>
      </c>
      <c r="BF1976">
        <v>9</v>
      </c>
    </row>
    <row r="1977" spans="1:58" x14ac:dyDescent="0.3">
      <c r="A1977">
        <v>2026</v>
      </c>
      <c r="B1977">
        <v>202605</v>
      </c>
      <c r="C1977">
        <v>5</v>
      </c>
      <c r="D1977" s="14">
        <v>20001620219759</v>
      </c>
      <c r="E1977" t="s">
        <v>2810</v>
      </c>
      <c r="F1977" s="2">
        <v>46142.366875</v>
      </c>
      <c r="G1977" s="2">
        <v>46143</v>
      </c>
      <c r="I1977" t="s">
        <v>224</v>
      </c>
      <c r="J1977" t="s">
        <v>230</v>
      </c>
      <c r="L1977" t="s">
        <v>2294</v>
      </c>
      <c r="M1977" t="s">
        <v>334</v>
      </c>
      <c r="N1977" t="s">
        <v>322</v>
      </c>
      <c r="O1977" t="s">
        <v>331</v>
      </c>
      <c r="Q1977" t="s">
        <v>10300</v>
      </c>
      <c r="R1977" t="s">
        <v>2809</v>
      </c>
      <c r="S1977" t="s">
        <v>5164</v>
      </c>
      <c r="T1977" t="s">
        <v>5165</v>
      </c>
      <c r="U1977" t="s">
        <v>3034</v>
      </c>
      <c r="V1977" t="s">
        <v>647</v>
      </c>
      <c r="W1977" t="s">
        <v>245</v>
      </c>
      <c r="X1977" t="s">
        <v>225</v>
      </c>
      <c r="Z1977">
        <v>4</v>
      </c>
      <c r="AA1977" t="s">
        <v>3921</v>
      </c>
      <c r="AB1977" t="s">
        <v>10301</v>
      </c>
      <c r="AC1977">
        <v>46148.681620370371</v>
      </c>
      <c r="AD1977">
        <v>46147</v>
      </c>
      <c r="AE1977" t="s">
        <v>3938</v>
      </c>
      <c r="AG1977" t="s">
        <v>5111</v>
      </c>
      <c r="AH1977">
        <v>6108753638</v>
      </c>
      <c r="AI1977" t="s">
        <v>10302</v>
      </c>
      <c r="AM1977" t="s">
        <v>3925</v>
      </c>
      <c r="AN1977" t="s">
        <v>3926</v>
      </c>
      <c r="AO1977" t="s">
        <v>268</v>
      </c>
      <c r="AP1977" t="s">
        <v>386</v>
      </c>
      <c r="AQ1977" t="s">
        <v>3940</v>
      </c>
      <c r="AU1977" t="s">
        <v>4282</v>
      </c>
      <c r="AV1977" t="s">
        <v>4000</v>
      </c>
      <c r="AW1977" t="s">
        <v>320</v>
      </c>
      <c r="AX1977" t="s">
        <v>319</v>
      </c>
      <c r="AY1977" t="s">
        <v>254</v>
      </c>
      <c r="AZ1977" t="s">
        <v>230</v>
      </c>
      <c r="BA1977" t="s">
        <v>395</v>
      </c>
      <c r="BB1977" t="s">
        <v>380</v>
      </c>
      <c r="BC1977" t="s">
        <v>3927</v>
      </c>
      <c r="BD1977" t="s">
        <v>3927</v>
      </c>
      <c r="BE1977" t="s">
        <v>3927</v>
      </c>
      <c r="BF1977">
        <v>9</v>
      </c>
    </row>
    <row r="1978" spans="1:58" x14ac:dyDescent="0.3">
      <c r="A1978">
        <v>2026</v>
      </c>
      <c r="B1978">
        <v>202605</v>
      </c>
      <c r="C1978">
        <v>5</v>
      </c>
      <c r="D1978" s="14">
        <v>20001620218643</v>
      </c>
      <c r="E1978" t="s">
        <v>2810</v>
      </c>
      <c r="F1978" s="2">
        <v>46142.361539351848</v>
      </c>
      <c r="G1978" s="2">
        <v>46144</v>
      </c>
      <c r="I1978" t="s">
        <v>224</v>
      </c>
      <c r="J1978" t="s">
        <v>230</v>
      </c>
      <c r="L1978" t="s">
        <v>521</v>
      </c>
      <c r="M1978" t="s">
        <v>309</v>
      </c>
      <c r="N1978" t="s">
        <v>297</v>
      </c>
      <c r="O1978" t="s">
        <v>283</v>
      </c>
      <c r="Q1978" t="s">
        <v>10303</v>
      </c>
      <c r="R1978" t="s">
        <v>2809</v>
      </c>
      <c r="S1978" t="s">
        <v>515</v>
      </c>
      <c r="T1978" t="s">
        <v>522</v>
      </c>
      <c r="U1978" t="s">
        <v>258</v>
      </c>
      <c r="V1978" t="s">
        <v>247</v>
      </c>
      <c r="W1978" t="s">
        <v>245</v>
      </c>
      <c r="X1978" t="s">
        <v>387</v>
      </c>
      <c r="Z1978">
        <v>4</v>
      </c>
      <c r="AA1978" t="s">
        <v>3921</v>
      </c>
      <c r="AB1978" t="s">
        <v>10304</v>
      </c>
      <c r="AC1978">
        <v>46148.623171296298</v>
      </c>
      <c r="AD1978">
        <v>46148</v>
      </c>
      <c r="AE1978" t="s">
        <v>3938</v>
      </c>
      <c r="AG1978" t="s">
        <v>410</v>
      </c>
      <c r="AH1978">
        <v>6108767452</v>
      </c>
      <c r="AI1978" t="s">
        <v>10305</v>
      </c>
      <c r="AM1978" t="s">
        <v>3925</v>
      </c>
      <c r="AN1978" t="s">
        <v>3926</v>
      </c>
      <c r="AO1978" t="s">
        <v>268</v>
      </c>
      <c r="AP1978" t="s">
        <v>304</v>
      </c>
      <c r="AQ1978" t="s">
        <v>3940</v>
      </c>
      <c r="AU1978" t="s">
        <v>4422</v>
      </c>
      <c r="AV1978" t="s">
        <v>4000</v>
      </c>
      <c r="AW1978" t="s">
        <v>389</v>
      </c>
      <c r="AX1978" t="s">
        <v>388</v>
      </c>
      <c r="AY1978" t="s">
        <v>253</v>
      </c>
      <c r="AZ1978" t="s">
        <v>230</v>
      </c>
      <c r="BA1978" t="s">
        <v>395</v>
      </c>
      <c r="BB1978" t="s">
        <v>380</v>
      </c>
      <c r="BC1978" t="s">
        <v>3927</v>
      </c>
      <c r="BD1978" t="s">
        <v>3927</v>
      </c>
      <c r="BE1978" t="s">
        <v>3927</v>
      </c>
      <c r="BF1978">
        <v>9</v>
      </c>
    </row>
    <row r="1979" spans="1:58" x14ac:dyDescent="0.3">
      <c r="A1979">
        <v>2026</v>
      </c>
      <c r="B1979">
        <v>202605</v>
      </c>
      <c r="C1979">
        <v>5</v>
      </c>
      <c r="D1979" s="14">
        <v>20001620218285</v>
      </c>
      <c r="E1979" t="s">
        <v>2810</v>
      </c>
      <c r="F1979" s="2">
        <v>46142.309618055559</v>
      </c>
      <c r="G1979" s="2">
        <v>46143</v>
      </c>
      <c r="I1979" t="s">
        <v>224</v>
      </c>
      <c r="J1979" t="s">
        <v>230</v>
      </c>
      <c r="L1979" t="s">
        <v>3182</v>
      </c>
      <c r="M1979" t="s">
        <v>4061</v>
      </c>
      <c r="N1979" t="s">
        <v>486</v>
      </c>
      <c r="O1979" t="s">
        <v>257</v>
      </c>
      <c r="Q1979" t="s">
        <v>10306</v>
      </c>
      <c r="R1979" t="s">
        <v>2809</v>
      </c>
      <c r="S1979" t="s">
        <v>5274</v>
      </c>
      <c r="T1979" t="s">
        <v>5275</v>
      </c>
      <c r="U1979" t="s">
        <v>3034</v>
      </c>
      <c r="V1979" t="s">
        <v>647</v>
      </c>
      <c r="W1979" t="s">
        <v>245</v>
      </c>
      <c r="X1979" t="s">
        <v>225</v>
      </c>
      <c r="Z1979">
        <v>4</v>
      </c>
      <c r="AA1979" t="s">
        <v>3921</v>
      </c>
      <c r="AB1979" t="s">
        <v>3995</v>
      </c>
      <c r="AC1979">
        <v>46149.585034722222</v>
      </c>
      <c r="AD1979">
        <v>46147</v>
      </c>
      <c r="AE1979" t="s">
        <v>3938</v>
      </c>
      <c r="AG1979" t="s">
        <v>5135</v>
      </c>
      <c r="AH1979">
        <v>6108758514</v>
      </c>
      <c r="AI1979" t="s">
        <v>10307</v>
      </c>
      <c r="AM1979" t="s">
        <v>3925</v>
      </c>
      <c r="AN1979" t="s">
        <v>3926</v>
      </c>
      <c r="AO1979" t="s">
        <v>268</v>
      </c>
      <c r="AP1979" t="s">
        <v>693</v>
      </c>
      <c r="AQ1979" t="s">
        <v>3998</v>
      </c>
      <c r="AU1979" t="s">
        <v>4282</v>
      </c>
      <c r="AV1979" t="s">
        <v>4000</v>
      </c>
      <c r="AW1979" t="s">
        <v>1525</v>
      </c>
      <c r="AX1979" t="s">
        <v>1524</v>
      </c>
      <c r="AY1979" t="s">
        <v>254</v>
      </c>
      <c r="AZ1979" t="s">
        <v>230</v>
      </c>
      <c r="BA1979" t="s">
        <v>395</v>
      </c>
      <c r="BB1979" t="s">
        <v>1322</v>
      </c>
      <c r="BC1979" t="s">
        <v>3927</v>
      </c>
      <c r="BD1979" t="s">
        <v>3927</v>
      </c>
      <c r="BE1979" t="s">
        <v>3927</v>
      </c>
      <c r="BF1979">
        <v>9</v>
      </c>
    </row>
    <row r="1980" spans="1:58" x14ac:dyDescent="0.3">
      <c r="A1980">
        <v>2026</v>
      </c>
      <c r="B1980">
        <v>202605</v>
      </c>
      <c r="C1980">
        <v>5</v>
      </c>
      <c r="D1980" s="14">
        <v>20001620217900</v>
      </c>
      <c r="E1980" t="s">
        <v>2810</v>
      </c>
      <c r="F1980" s="2">
        <v>46142.374467592592</v>
      </c>
      <c r="G1980" s="2">
        <v>46143</v>
      </c>
      <c r="I1980" t="s">
        <v>224</v>
      </c>
      <c r="J1980" t="s">
        <v>230</v>
      </c>
      <c r="L1980" t="s">
        <v>6144</v>
      </c>
      <c r="M1980" t="s">
        <v>1594</v>
      </c>
      <c r="N1980" t="s">
        <v>938</v>
      </c>
      <c r="O1980" t="s">
        <v>331</v>
      </c>
      <c r="Q1980" t="s">
        <v>10308</v>
      </c>
      <c r="R1980" t="s">
        <v>2809</v>
      </c>
      <c r="S1980" t="s">
        <v>6476</v>
      </c>
      <c r="T1980" t="s">
        <v>6477</v>
      </c>
      <c r="U1980" t="s">
        <v>4796</v>
      </c>
      <c r="V1980" t="s">
        <v>2024</v>
      </c>
      <c r="W1980" t="s">
        <v>245</v>
      </c>
      <c r="X1980" t="s">
        <v>225</v>
      </c>
      <c r="Z1980">
        <v>4</v>
      </c>
      <c r="AA1980" t="s">
        <v>3921</v>
      </c>
      <c r="AB1980" t="s">
        <v>10309</v>
      </c>
      <c r="AC1980">
        <v>46149.689583333333</v>
      </c>
      <c r="AD1980">
        <v>46147</v>
      </c>
      <c r="AE1980" t="s">
        <v>3938</v>
      </c>
      <c r="AG1980" t="s">
        <v>2026</v>
      </c>
      <c r="AH1980">
        <v>6108762490</v>
      </c>
      <c r="AI1980" t="s">
        <v>10310</v>
      </c>
      <c r="AM1980" t="s">
        <v>3925</v>
      </c>
      <c r="AN1980" t="s">
        <v>3926</v>
      </c>
      <c r="AO1980" t="s">
        <v>268</v>
      </c>
      <c r="AP1980" t="s">
        <v>249</v>
      </c>
      <c r="AQ1980" t="s">
        <v>3940</v>
      </c>
      <c r="AU1980" t="s">
        <v>4282</v>
      </c>
      <c r="AV1980" t="s">
        <v>4000</v>
      </c>
      <c r="AW1980" t="s">
        <v>227</v>
      </c>
      <c r="AX1980" t="s">
        <v>226</v>
      </c>
      <c r="AY1980" t="s">
        <v>254</v>
      </c>
      <c r="AZ1980" t="s">
        <v>230</v>
      </c>
      <c r="BA1980" t="s">
        <v>395</v>
      </c>
      <c r="BB1980" t="s">
        <v>380</v>
      </c>
      <c r="BC1980" t="s">
        <v>3927</v>
      </c>
      <c r="BD1980" t="s">
        <v>3927</v>
      </c>
      <c r="BE1980" t="s">
        <v>3927</v>
      </c>
      <c r="BF1980">
        <v>9</v>
      </c>
    </row>
    <row r="1981" spans="1:58" x14ac:dyDescent="0.3">
      <c r="A1981">
        <v>2026</v>
      </c>
      <c r="B1981">
        <v>202605</v>
      </c>
      <c r="C1981">
        <v>5</v>
      </c>
      <c r="D1981" s="14">
        <v>20001620217276</v>
      </c>
      <c r="E1981" t="s">
        <v>2810</v>
      </c>
      <c r="F1981" s="2">
        <v>46142.30196759259</v>
      </c>
      <c r="G1981" s="2">
        <v>46144</v>
      </c>
      <c r="I1981" t="s">
        <v>224</v>
      </c>
      <c r="J1981" t="s">
        <v>230</v>
      </c>
      <c r="L1981" t="s">
        <v>2856</v>
      </c>
      <c r="M1981" t="s">
        <v>334</v>
      </c>
      <c r="N1981" t="s">
        <v>322</v>
      </c>
      <c r="O1981" t="s">
        <v>331</v>
      </c>
      <c r="Q1981" t="s">
        <v>10311</v>
      </c>
      <c r="R1981" t="s">
        <v>2809</v>
      </c>
      <c r="S1981" t="s">
        <v>1067</v>
      </c>
      <c r="T1981" t="s">
        <v>1068</v>
      </c>
      <c r="U1981" t="s">
        <v>258</v>
      </c>
      <c r="V1981" t="s">
        <v>247</v>
      </c>
      <c r="W1981" t="s">
        <v>245</v>
      </c>
      <c r="X1981" t="s">
        <v>225</v>
      </c>
      <c r="Z1981">
        <v>4</v>
      </c>
      <c r="AA1981" t="s">
        <v>3921</v>
      </c>
      <c r="AB1981" t="s">
        <v>10312</v>
      </c>
      <c r="AC1981">
        <v>46148.623171296298</v>
      </c>
      <c r="AD1981">
        <v>46148</v>
      </c>
      <c r="AE1981" t="s">
        <v>3938</v>
      </c>
      <c r="AG1981" t="s">
        <v>410</v>
      </c>
      <c r="AH1981">
        <v>1023943675</v>
      </c>
      <c r="AI1981" t="s">
        <v>10313</v>
      </c>
      <c r="AM1981" t="s">
        <v>3925</v>
      </c>
      <c r="AN1981" t="s">
        <v>3926</v>
      </c>
      <c r="AO1981" t="s">
        <v>268</v>
      </c>
      <c r="AP1981" t="s">
        <v>853</v>
      </c>
      <c r="AQ1981" t="s">
        <v>3940</v>
      </c>
      <c r="AU1981" t="s">
        <v>4422</v>
      </c>
      <c r="AV1981" t="s">
        <v>4000</v>
      </c>
      <c r="AW1981" t="s">
        <v>1191</v>
      </c>
      <c r="AX1981" t="s">
        <v>1190</v>
      </c>
      <c r="AY1981" t="s">
        <v>254</v>
      </c>
      <c r="AZ1981" t="s">
        <v>230</v>
      </c>
      <c r="BA1981" t="s">
        <v>273</v>
      </c>
      <c r="BB1981" t="s">
        <v>380</v>
      </c>
      <c r="BC1981" t="s">
        <v>3927</v>
      </c>
      <c r="BD1981" t="s">
        <v>3927</v>
      </c>
      <c r="BE1981" t="s">
        <v>3927</v>
      </c>
      <c r="BF1981">
        <v>1</v>
      </c>
    </row>
    <row r="1982" spans="1:58" x14ac:dyDescent="0.3">
      <c r="A1982">
        <v>2026</v>
      </c>
      <c r="B1982">
        <v>202605</v>
      </c>
      <c r="C1982">
        <v>5</v>
      </c>
      <c r="D1982" s="14">
        <v>20001620214412</v>
      </c>
      <c r="E1982" t="s">
        <v>2810</v>
      </c>
      <c r="F1982" s="2">
        <v>46142.341689814813</v>
      </c>
      <c r="G1982" s="2">
        <v>46148</v>
      </c>
      <c r="I1982" t="s">
        <v>224</v>
      </c>
      <c r="J1982" t="s">
        <v>230</v>
      </c>
      <c r="L1982" t="s">
        <v>10314</v>
      </c>
      <c r="M1982" t="s">
        <v>1350</v>
      </c>
      <c r="N1982" t="s">
        <v>322</v>
      </c>
      <c r="O1982" t="s">
        <v>331</v>
      </c>
      <c r="Q1982" t="s">
        <v>10315</v>
      </c>
      <c r="R1982" t="s">
        <v>2809</v>
      </c>
      <c r="S1982" t="s">
        <v>7380</v>
      </c>
      <c r="T1982" t="s">
        <v>7381</v>
      </c>
      <c r="U1982" t="s">
        <v>4796</v>
      </c>
      <c r="V1982" t="s">
        <v>2024</v>
      </c>
      <c r="W1982" t="s">
        <v>245</v>
      </c>
      <c r="X1982" t="s">
        <v>225</v>
      </c>
      <c r="Z1982">
        <v>4</v>
      </c>
      <c r="AA1982" t="s">
        <v>3921</v>
      </c>
      <c r="AB1982" t="s">
        <v>10316</v>
      </c>
      <c r="AC1982">
        <v>46153.691134259258</v>
      </c>
      <c r="AD1982">
        <v>46152</v>
      </c>
      <c r="AE1982" t="s">
        <v>3938</v>
      </c>
      <c r="AG1982" t="s">
        <v>2026</v>
      </c>
      <c r="AH1982">
        <v>6108766451</v>
      </c>
      <c r="AI1982" t="s">
        <v>10317</v>
      </c>
      <c r="AM1982" t="s">
        <v>3925</v>
      </c>
      <c r="AN1982" t="s">
        <v>3926</v>
      </c>
      <c r="AO1982" t="s">
        <v>268</v>
      </c>
      <c r="AP1982" t="s">
        <v>386</v>
      </c>
      <c r="AQ1982" t="s">
        <v>3940</v>
      </c>
      <c r="AU1982" t="s">
        <v>4220</v>
      </c>
      <c r="AV1982" t="s">
        <v>4000</v>
      </c>
      <c r="AW1982" t="s">
        <v>320</v>
      </c>
      <c r="AX1982" t="s">
        <v>319</v>
      </c>
      <c r="AY1982" t="s">
        <v>254</v>
      </c>
      <c r="AZ1982" t="s">
        <v>230</v>
      </c>
      <c r="BA1982" t="s">
        <v>395</v>
      </c>
      <c r="BB1982" t="s">
        <v>380</v>
      </c>
      <c r="BC1982" t="s">
        <v>3927</v>
      </c>
      <c r="BD1982" t="s">
        <v>3927</v>
      </c>
      <c r="BE1982" t="s">
        <v>3927</v>
      </c>
      <c r="BF1982">
        <v>9</v>
      </c>
    </row>
    <row r="1983" spans="1:58" x14ac:dyDescent="0.3">
      <c r="A1983">
        <v>2026</v>
      </c>
      <c r="B1983">
        <v>202605</v>
      </c>
      <c r="C1983">
        <v>5</v>
      </c>
      <c r="D1983" s="14">
        <v>20001620212374</v>
      </c>
      <c r="E1983" t="s">
        <v>2810</v>
      </c>
      <c r="F1983" s="2">
        <v>46142.326597222222</v>
      </c>
      <c r="G1983" s="2">
        <v>46144</v>
      </c>
      <c r="I1983" t="s">
        <v>224</v>
      </c>
      <c r="J1983" t="s">
        <v>230</v>
      </c>
      <c r="L1983" t="s">
        <v>10318</v>
      </c>
      <c r="M1983" t="s">
        <v>5300</v>
      </c>
      <c r="N1983" t="s">
        <v>5301</v>
      </c>
      <c r="O1983" t="s">
        <v>623</v>
      </c>
      <c r="Q1983" t="s">
        <v>10319</v>
      </c>
      <c r="R1983" t="s">
        <v>2809</v>
      </c>
      <c r="S1983" t="s">
        <v>6476</v>
      </c>
      <c r="T1983" t="s">
        <v>6477</v>
      </c>
      <c r="U1983" t="s">
        <v>4796</v>
      </c>
      <c r="V1983" t="s">
        <v>2024</v>
      </c>
      <c r="W1983" t="s">
        <v>245</v>
      </c>
      <c r="X1983" t="s">
        <v>225</v>
      </c>
      <c r="Z1983">
        <v>4</v>
      </c>
      <c r="AA1983" t="s">
        <v>3921</v>
      </c>
      <c r="AB1983" t="s">
        <v>10320</v>
      </c>
      <c r="AC1983">
        <v>46149.689583333333</v>
      </c>
      <c r="AD1983">
        <v>46148</v>
      </c>
      <c r="AE1983" t="s">
        <v>3938</v>
      </c>
      <c r="AG1983" t="s">
        <v>2026</v>
      </c>
      <c r="AH1983">
        <v>6108752579</v>
      </c>
      <c r="AI1983" t="s">
        <v>10321</v>
      </c>
      <c r="AM1983" t="s">
        <v>3925</v>
      </c>
      <c r="AN1983" t="s">
        <v>3926</v>
      </c>
      <c r="AO1983" t="s">
        <v>268</v>
      </c>
      <c r="AP1983" t="s">
        <v>304</v>
      </c>
      <c r="AQ1983" t="s">
        <v>3940</v>
      </c>
      <c r="AU1983" t="s">
        <v>4282</v>
      </c>
      <c r="AV1983" t="s">
        <v>4000</v>
      </c>
      <c r="AW1983" t="s">
        <v>320</v>
      </c>
      <c r="AX1983" t="s">
        <v>319</v>
      </c>
      <c r="AY1983" t="s">
        <v>254</v>
      </c>
      <c r="AZ1983" t="s">
        <v>230</v>
      </c>
      <c r="BA1983" t="s">
        <v>395</v>
      </c>
      <c r="BB1983" t="s">
        <v>380</v>
      </c>
      <c r="BC1983" t="s">
        <v>3927</v>
      </c>
      <c r="BD1983" t="s">
        <v>3927</v>
      </c>
      <c r="BE1983" t="s">
        <v>3927</v>
      </c>
      <c r="BF1983">
        <v>9</v>
      </c>
    </row>
    <row r="1984" spans="1:58" x14ac:dyDescent="0.3">
      <c r="A1984">
        <v>2026</v>
      </c>
      <c r="B1984">
        <v>202605</v>
      </c>
      <c r="C1984">
        <v>5</v>
      </c>
      <c r="D1984" s="14">
        <v>20001620209098</v>
      </c>
      <c r="E1984" t="s">
        <v>2810</v>
      </c>
      <c r="F1984" s="2">
        <v>46141.928032407406</v>
      </c>
      <c r="G1984" s="2">
        <v>46146</v>
      </c>
      <c r="I1984" t="s">
        <v>224</v>
      </c>
      <c r="J1984" t="s">
        <v>230</v>
      </c>
      <c r="L1984" t="s">
        <v>3064</v>
      </c>
      <c r="M1984" t="s">
        <v>309</v>
      </c>
      <c r="N1984" t="s">
        <v>297</v>
      </c>
      <c r="O1984" t="s">
        <v>283</v>
      </c>
      <c r="Q1984" t="s">
        <v>10322</v>
      </c>
      <c r="R1984" t="s">
        <v>2809</v>
      </c>
      <c r="S1984" t="s">
        <v>5459</v>
      </c>
      <c r="T1984" t="s">
        <v>5460</v>
      </c>
      <c r="U1984" t="s">
        <v>3034</v>
      </c>
      <c r="V1984" t="s">
        <v>3994</v>
      </c>
      <c r="W1984" t="s">
        <v>245</v>
      </c>
      <c r="X1984" t="s">
        <v>387</v>
      </c>
      <c r="Z1984">
        <v>1</v>
      </c>
      <c r="AA1984" t="s">
        <v>3921</v>
      </c>
      <c r="AB1984" t="s">
        <v>10323</v>
      </c>
      <c r="AC1984">
        <v>46147.629444444443</v>
      </c>
      <c r="AD1984">
        <v>46147</v>
      </c>
      <c r="AE1984" t="s">
        <v>3938</v>
      </c>
      <c r="AG1984" t="s">
        <v>5173</v>
      </c>
      <c r="AH1984">
        <v>6108759536</v>
      </c>
      <c r="AI1984" t="s">
        <v>10324</v>
      </c>
      <c r="AM1984" t="s">
        <v>3925</v>
      </c>
      <c r="AN1984" t="s">
        <v>3926</v>
      </c>
      <c r="AO1984" t="s">
        <v>268</v>
      </c>
      <c r="AP1984" t="s">
        <v>386</v>
      </c>
      <c r="AQ1984" t="s">
        <v>3940</v>
      </c>
      <c r="AU1984" t="s">
        <v>8103</v>
      </c>
      <c r="AV1984" t="s">
        <v>4000</v>
      </c>
      <c r="AW1984" t="s">
        <v>447</v>
      </c>
      <c r="AX1984" t="s">
        <v>446</v>
      </c>
      <c r="AY1984" t="s">
        <v>253</v>
      </c>
      <c r="AZ1984" t="s">
        <v>230</v>
      </c>
      <c r="BA1984" t="s">
        <v>395</v>
      </c>
      <c r="BB1984" t="s">
        <v>380</v>
      </c>
      <c r="BC1984" t="s">
        <v>3927</v>
      </c>
      <c r="BD1984" t="s">
        <v>3927</v>
      </c>
      <c r="BE1984" t="s">
        <v>3927</v>
      </c>
      <c r="BF1984">
        <v>5</v>
      </c>
    </row>
    <row r="1985" spans="1:58" x14ac:dyDescent="0.3">
      <c r="A1985">
        <v>2026</v>
      </c>
      <c r="B1985">
        <v>202605</v>
      </c>
      <c r="C1985">
        <v>5</v>
      </c>
      <c r="D1985" s="14">
        <v>20001620200941</v>
      </c>
      <c r="E1985" t="s">
        <v>2810</v>
      </c>
      <c r="F1985" s="2">
        <v>46141.865034722221</v>
      </c>
      <c r="G1985" s="2">
        <v>46143</v>
      </c>
      <c r="I1985" t="s">
        <v>224</v>
      </c>
      <c r="J1985" t="s">
        <v>230</v>
      </c>
      <c r="M1985" t="s">
        <v>334</v>
      </c>
      <c r="N1985" t="s">
        <v>322</v>
      </c>
      <c r="O1985" t="s">
        <v>331</v>
      </c>
      <c r="Q1985" t="s">
        <v>10325</v>
      </c>
      <c r="R1985" t="s">
        <v>2809</v>
      </c>
      <c r="S1985" t="s">
        <v>4807</v>
      </c>
      <c r="T1985" t="s">
        <v>4808</v>
      </c>
      <c r="U1985" t="s">
        <v>3034</v>
      </c>
      <c r="V1985" t="s">
        <v>4809</v>
      </c>
      <c r="W1985" t="s">
        <v>245</v>
      </c>
      <c r="X1985" t="s">
        <v>387</v>
      </c>
      <c r="Z1985">
        <v>0</v>
      </c>
      <c r="AA1985" t="s">
        <v>3921</v>
      </c>
      <c r="AB1985" t="s">
        <v>4810</v>
      </c>
      <c r="AC1985">
        <v>46146.59783564815</v>
      </c>
      <c r="AD1985">
        <v>46143</v>
      </c>
      <c r="AE1985" t="s">
        <v>4811</v>
      </c>
      <c r="AG1985" t="s">
        <v>4812</v>
      </c>
      <c r="AH1985">
        <v>6108742244</v>
      </c>
      <c r="AI1985" t="s">
        <v>10326</v>
      </c>
      <c r="AM1985" t="s">
        <v>3925</v>
      </c>
      <c r="AN1985" t="s">
        <v>3926</v>
      </c>
      <c r="AO1985" t="s">
        <v>4814</v>
      </c>
      <c r="AP1985" t="s">
        <v>386</v>
      </c>
      <c r="AQ1985" t="s">
        <v>4815</v>
      </c>
      <c r="AU1985" t="s">
        <v>10006</v>
      </c>
      <c r="AV1985" t="s">
        <v>4817</v>
      </c>
      <c r="AW1985" t="s">
        <v>1227</v>
      </c>
      <c r="AX1985" t="s">
        <v>1226</v>
      </c>
      <c r="AY1985" t="s">
        <v>253</v>
      </c>
      <c r="AZ1985" t="s">
        <v>230</v>
      </c>
      <c r="BA1985" t="s">
        <v>395</v>
      </c>
      <c r="BB1985" t="s">
        <v>380</v>
      </c>
      <c r="BC1985" t="s">
        <v>3927</v>
      </c>
      <c r="BD1985" t="s">
        <v>3927</v>
      </c>
      <c r="BE1985" t="s">
        <v>3927</v>
      </c>
      <c r="BF1985">
        <v>5</v>
      </c>
    </row>
    <row r="1986" spans="1:58" x14ac:dyDescent="0.3">
      <c r="A1986">
        <v>2026</v>
      </c>
      <c r="B1986">
        <v>202605</v>
      </c>
      <c r="C1986">
        <v>5</v>
      </c>
      <c r="D1986" s="14">
        <v>20001620198988</v>
      </c>
      <c r="E1986" t="s">
        <v>2810</v>
      </c>
      <c r="F1986" s="2">
        <v>46141.870208333334</v>
      </c>
      <c r="G1986" s="2">
        <v>46146</v>
      </c>
      <c r="I1986" t="s">
        <v>224</v>
      </c>
      <c r="J1986" t="s">
        <v>230</v>
      </c>
      <c r="L1986" t="s">
        <v>3751</v>
      </c>
      <c r="M1986" t="s">
        <v>902</v>
      </c>
      <c r="N1986" t="s">
        <v>752</v>
      </c>
      <c r="O1986" t="s">
        <v>623</v>
      </c>
      <c r="Q1986" t="s">
        <v>10327</v>
      </c>
      <c r="R1986" t="s">
        <v>2809</v>
      </c>
      <c r="S1986" t="s">
        <v>6329</v>
      </c>
      <c r="T1986" t="s">
        <v>6330</v>
      </c>
      <c r="U1986" t="s">
        <v>4796</v>
      </c>
      <c r="V1986" t="s">
        <v>2024</v>
      </c>
      <c r="W1986" t="s">
        <v>245</v>
      </c>
      <c r="X1986" t="s">
        <v>225</v>
      </c>
      <c r="Z1986">
        <v>4</v>
      </c>
      <c r="AA1986" t="s">
        <v>3921</v>
      </c>
      <c r="AB1986" t="s">
        <v>10328</v>
      </c>
      <c r="AC1986">
        <v>46150.849861111114</v>
      </c>
      <c r="AD1986">
        <v>46150</v>
      </c>
      <c r="AE1986" t="s">
        <v>3938</v>
      </c>
      <c r="AG1986" t="s">
        <v>6332</v>
      </c>
      <c r="AH1986">
        <v>6108755476</v>
      </c>
      <c r="AI1986" t="s">
        <v>10329</v>
      </c>
      <c r="AM1986" t="s">
        <v>3925</v>
      </c>
      <c r="AN1986" t="s">
        <v>3926</v>
      </c>
      <c r="AO1986" t="s">
        <v>268</v>
      </c>
      <c r="AP1986" t="s">
        <v>386</v>
      </c>
      <c r="AQ1986" t="s">
        <v>3940</v>
      </c>
      <c r="AU1986" t="s">
        <v>4149</v>
      </c>
      <c r="AV1986" t="s">
        <v>4000</v>
      </c>
      <c r="AW1986" t="s">
        <v>320</v>
      </c>
      <c r="AX1986" t="s">
        <v>319</v>
      </c>
      <c r="AY1986" t="s">
        <v>254</v>
      </c>
      <c r="AZ1986" t="s">
        <v>230</v>
      </c>
      <c r="BA1986" t="s">
        <v>395</v>
      </c>
      <c r="BB1986" t="s">
        <v>380</v>
      </c>
      <c r="BC1986" t="s">
        <v>3927</v>
      </c>
      <c r="BD1986" t="s">
        <v>3927</v>
      </c>
      <c r="BE1986" t="s">
        <v>3927</v>
      </c>
      <c r="BF1986">
        <v>5</v>
      </c>
    </row>
    <row r="1987" spans="1:58" x14ac:dyDescent="0.3">
      <c r="A1987">
        <v>2026</v>
      </c>
      <c r="B1987">
        <v>202605</v>
      </c>
      <c r="C1987">
        <v>5</v>
      </c>
      <c r="D1987" s="14">
        <v>20001620179200</v>
      </c>
      <c r="E1987" t="s">
        <v>2810</v>
      </c>
      <c r="F1987" s="2">
        <v>46141.88318287037</v>
      </c>
      <c r="G1987" s="2">
        <v>46146</v>
      </c>
      <c r="I1987" t="s">
        <v>224</v>
      </c>
      <c r="J1987" t="s">
        <v>230</v>
      </c>
      <c r="L1987" t="s">
        <v>3773</v>
      </c>
      <c r="M1987" t="s">
        <v>902</v>
      </c>
      <c r="N1987" t="s">
        <v>752</v>
      </c>
      <c r="O1987" t="s">
        <v>623</v>
      </c>
      <c r="Q1987" t="s">
        <v>10330</v>
      </c>
      <c r="R1987" t="s">
        <v>2809</v>
      </c>
      <c r="S1987" t="s">
        <v>4807</v>
      </c>
      <c r="T1987" t="s">
        <v>4808</v>
      </c>
      <c r="U1987" t="s">
        <v>3034</v>
      </c>
      <c r="V1987" t="s">
        <v>4809</v>
      </c>
      <c r="W1987" t="s">
        <v>245</v>
      </c>
      <c r="X1987" t="s">
        <v>225</v>
      </c>
      <c r="Z1987">
        <v>0</v>
      </c>
      <c r="AA1987" t="s">
        <v>3921</v>
      </c>
      <c r="AB1987" t="s">
        <v>4810</v>
      </c>
      <c r="AC1987">
        <v>46147.474293981482</v>
      </c>
      <c r="AD1987">
        <v>46146</v>
      </c>
      <c r="AE1987" t="s">
        <v>4811</v>
      </c>
      <c r="AG1987" t="s">
        <v>4812</v>
      </c>
      <c r="AH1987">
        <v>6108707498</v>
      </c>
      <c r="AI1987" t="s">
        <v>10331</v>
      </c>
      <c r="AM1987" t="s">
        <v>3925</v>
      </c>
      <c r="AN1987" t="s">
        <v>3926</v>
      </c>
      <c r="AO1987" t="s">
        <v>4814</v>
      </c>
      <c r="AP1987" t="s">
        <v>249</v>
      </c>
      <c r="AQ1987" t="s">
        <v>4815</v>
      </c>
      <c r="AU1987" t="s">
        <v>8271</v>
      </c>
      <c r="AV1987" t="s">
        <v>4817</v>
      </c>
      <c r="AW1987" t="s">
        <v>320</v>
      </c>
      <c r="AX1987" t="s">
        <v>319</v>
      </c>
      <c r="AY1987" t="s">
        <v>254</v>
      </c>
      <c r="AZ1987" t="s">
        <v>230</v>
      </c>
      <c r="BA1987" t="s">
        <v>395</v>
      </c>
      <c r="BB1987" t="s">
        <v>380</v>
      </c>
      <c r="BC1987" t="s">
        <v>3927</v>
      </c>
      <c r="BD1987" t="s">
        <v>3927</v>
      </c>
      <c r="BE1987" t="s">
        <v>3927</v>
      </c>
      <c r="BF1987">
        <v>5</v>
      </c>
    </row>
    <row r="1988" spans="1:58" x14ac:dyDescent="0.3">
      <c r="A1988">
        <v>2026</v>
      </c>
      <c r="B1988">
        <v>202605</v>
      </c>
      <c r="C1988">
        <v>5</v>
      </c>
      <c r="D1988" s="14">
        <v>20001620154217</v>
      </c>
      <c r="E1988" t="s">
        <v>2810</v>
      </c>
      <c r="F1988" s="2">
        <v>46141.746412037035</v>
      </c>
      <c r="G1988" s="2">
        <v>46143</v>
      </c>
      <c r="I1988" t="s">
        <v>224</v>
      </c>
      <c r="J1988" t="s">
        <v>230</v>
      </c>
      <c r="L1988" t="s">
        <v>2402</v>
      </c>
      <c r="M1988" t="s">
        <v>309</v>
      </c>
      <c r="N1988" t="s">
        <v>297</v>
      </c>
      <c r="O1988" t="s">
        <v>283</v>
      </c>
      <c r="Q1988" t="s">
        <v>10332</v>
      </c>
      <c r="R1988" t="s">
        <v>2809</v>
      </c>
      <c r="S1988" t="s">
        <v>5470</v>
      </c>
      <c r="T1988" t="s">
        <v>5471</v>
      </c>
      <c r="U1988" t="s">
        <v>3034</v>
      </c>
      <c r="V1988" t="s">
        <v>647</v>
      </c>
      <c r="W1988" t="s">
        <v>245</v>
      </c>
      <c r="X1988" t="s">
        <v>225</v>
      </c>
      <c r="Z1988">
        <v>4</v>
      </c>
      <c r="AA1988" t="s">
        <v>3921</v>
      </c>
      <c r="AB1988" t="s">
        <v>3995</v>
      </c>
      <c r="AC1988">
        <v>46149.585034722222</v>
      </c>
      <c r="AD1988">
        <v>46147</v>
      </c>
      <c r="AE1988" t="s">
        <v>3938</v>
      </c>
      <c r="AG1988" t="s">
        <v>5111</v>
      </c>
      <c r="AH1988">
        <v>6108765356</v>
      </c>
      <c r="AI1988" t="s">
        <v>10333</v>
      </c>
      <c r="AM1988" t="s">
        <v>3925</v>
      </c>
      <c r="AN1988" t="s">
        <v>3926</v>
      </c>
      <c r="AO1988" t="s">
        <v>268</v>
      </c>
      <c r="AP1988" t="s">
        <v>304</v>
      </c>
      <c r="AQ1988" t="s">
        <v>3998</v>
      </c>
      <c r="AU1988" t="s">
        <v>4282</v>
      </c>
      <c r="AV1988" t="s">
        <v>4000</v>
      </c>
      <c r="AW1988" t="s">
        <v>320</v>
      </c>
      <c r="AX1988" t="s">
        <v>319</v>
      </c>
      <c r="AY1988" t="s">
        <v>254</v>
      </c>
      <c r="AZ1988" t="s">
        <v>230</v>
      </c>
      <c r="BA1988" t="s">
        <v>273</v>
      </c>
      <c r="BB1988" t="s">
        <v>380</v>
      </c>
      <c r="BC1988" t="s">
        <v>3927</v>
      </c>
      <c r="BD1988" t="s">
        <v>3927</v>
      </c>
      <c r="BE1988" t="s">
        <v>3927</v>
      </c>
      <c r="BF1988">
        <v>5</v>
      </c>
    </row>
    <row r="1989" spans="1:58" x14ac:dyDescent="0.3">
      <c r="A1989">
        <v>2026</v>
      </c>
      <c r="B1989">
        <v>202605</v>
      </c>
      <c r="C1989">
        <v>5</v>
      </c>
      <c r="D1989" s="14">
        <v>20001620153790</v>
      </c>
      <c r="E1989" t="s">
        <v>2810</v>
      </c>
      <c r="F1989" s="2">
        <v>46141.846932870372</v>
      </c>
      <c r="G1989" s="2">
        <v>46143</v>
      </c>
      <c r="I1989" t="s">
        <v>224</v>
      </c>
      <c r="J1989" t="s">
        <v>230</v>
      </c>
      <c r="L1989" t="s">
        <v>3054</v>
      </c>
      <c r="M1989" t="s">
        <v>1366</v>
      </c>
      <c r="N1989" t="s">
        <v>1359</v>
      </c>
      <c r="O1989" t="s">
        <v>554</v>
      </c>
      <c r="Q1989" t="s">
        <v>10334</v>
      </c>
      <c r="R1989" t="s">
        <v>2809</v>
      </c>
      <c r="S1989" t="s">
        <v>7634</v>
      </c>
      <c r="T1989" t="s">
        <v>7635</v>
      </c>
      <c r="U1989" t="s">
        <v>4008</v>
      </c>
      <c r="V1989" t="s">
        <v>980</v>
      </c>
      <c r="W1989" t="s">
        <v>245</v>
      </c>
      <c r="X1989" t="s">
        <v>225</v>
      </c>
      <c r="Z1989">
        <v>4</v>
      </c>
      <c r="AA1989" t="s">
        <v>3921</v>
      </c>
      <c r="AB1989" t="s">
        <v>10335</v>
      </c>
      <c r="AC1989">
        <v>46148.620497685188</v>
      </c>
      <c r="AD1989">
        <v>46147</v>
      </c>
      <c r="AE1989" t="s">
        <v>3938</v>
      </c>
      <c r="AG1989" t="s">
        <v>4870</v>
      </c>
      <c r="AH1989">
        <v>6108763397</v>
      </c>
      <c r="AI1989" t="s">
        <v>10336</v>
      </c>
      <c r="AM1989" t="s">
        <v>3925</v>
      </c>
      <c r="AN1989" t="s">
        <v>3926</v>
      </c>
      <c r="AO1989" t="s">
        <v>268</v>
      </c>
      <c r="AP1989" t="s">
        <v>386</v>
      </c>
      <c r="AQ1989" t="s">
        <v>3940</v>
      </c>
      <c r="AU1989" t="s">
        <v>4422</v>
      </c>
      <c r="AV1989" t="s">
        <v>4000</v>
      </c>
      <c r="AW1989" t="s">
        <v>227</v>
      </c>
      <c r="AX1989" t="s">
        <v>226</v>
      </c>
      <c r="AY1989" t="s">
        <v>254</v>
      </c>
      <c r="AZ1989" t="s">
        <v>230</v>
      </c>
      <c r="BA1989" t="s">
        <v>395</v>
      </c>
      <c r="BB1989" t="s">
        <v>380</v>
      </c>
      <c r="BC1989" t="s">
        <v>3927</v>
      </c>
      <c r="BD1989" t="s">
        <v>3927</v>
      </c>
      <c r="BE1989" t="s">
        <v>3927</v>
      </c>
      <c r="BF1989">
        <v>5</v>
      </c>
    </row>
    <row r="1990" spans="1:58" x14ac:dyDescent="0.3">
      <c r="A1990">
        <v>2026</v>
      </c>
      <c r="B1990">
        <v>202605</v>
      </c>
      <c r="C1990">
        <v>5</v>
      </c>
      <c r="D1990" s="14">
        <v>20001620153617</v>
      </c>
      <c r="E1990" t="s">
        <v>2810</v>
      </c>
      <c r="F1990" s="2">
        <v>46141.803437499999</v>
      </c>
      <c r="G1990" s="2">
        <v>46144</v>
      </c>
      <c r="I1990" t="s">
        <v>224</v>
      </c>
      <c r="J1990" t="s">
        <v>230</v>
      </c>
      <c r="L1990" t="s">
        <v>10337</v>
      </c>
      <c r="M1990" t="s">
        <v>1286</v>
      </c>
      <c r="N1990" t="s">
        <v>1281</v>
      </c>
      <c r="O1990" t="s">
        <v>331</v>
      </c>
      <c r="Q1990" t="s">
        <v>10338</v>
      </c>
      <c r="R1990" t="s">
        <v>2809</v>
      </c>
      <c r="S1990" t="s">
        <v>4841</v>
      </c>
      <c r="T1990" t="s">
        <v>4842</v>
      </c>
      <c r="U1990" t="s">
        <v>4008</v>
      </c>
      <c r="V1990" t="s">
        <v>980</v>
      </c>
      <c r="W1990" t="s">
        <v>245</v>
      </c>
      <c r="X1990" t="s">
        <v>387</v>
      </c>
      <c r="Z1990">
        <v>4</v>
      </c>
      <c r="AA1990" t="s">
        <v>3921</v>
      </c>
      <c r="AB1990" t="s">
        <v>10339</v>
      </c>
      <c r="AC1990">
        <v>46148.620497685188</v>
      </c>
      <c r="AD1990">
        <v>46148</v>
      </c>
      <c r="AE1990" t="s">
        <v>3938</v>
      </c>
      <c r="AG1990" t="s">
        <v>4844</v>
      </c>
      <c r="AH1990">
        <v>1019676468</v>
      </c>
      <c r="AI1990" t="s">
        <v>10340</v>
      </c>
      <c r="AM1990" t="s">
        <v>3925</v>
      </c>
      <c r="AN1990" t="s">
        <v>3926</v>
      </c>
      <c r="AO1990" t="s">
        <v>268</v>
      </c>
      <c r="AP1990" t="s">
        <v>386</v>
      </c>
      <c r="AQ1990" t="s">
        <v>3940</v>
      </c>
      <c r="AU1990" t="s">
        <v>4422</v>
      </c>
      <c r="AV1990" t="s">
        <v>4000</v>
      </c>
      <c r="AW1990" t="s">
        <v>447</v>
      </c>
      <c r="AX1990" t="s">
        <v>446</v>
      </c>
      <c r="AY1990" t="s">
        <v>253</v>
      </c>
      <c r="AZ1990" t="s">
        <v>230</v>
      </c>
      <c r="BA1990" t="s">
        <v>273</v>
      </c>
      <c r="BB1990" t="s">
        <v>380</v>
      </c>
      <c r="BC1990" t="s">
        <v>3927</v>
      </c>
      <c r="BD1990" t="s">
        <v>3927</v>
      </c>
      <c r="BE1990" t="s">
        <v>3927</v>
      </c>
      <c r="BF1990">
        <v>23</v>
      </c>
    </row>
    <row r="1991" spans="1:58" x14ac:dyDescent="0.3">
      <c r="A1991">
        <v>2026</v>
      </c>
      <c r="B1991">
        <v>202605</v>
      </c>
      <c r="C1991">
        <v>5</v>
      </c>
      <c r="D1991" s="14">
        <v>20001620151720</v>
      </c>
      <c r="E1991" t="s">
        <v>2810</v>
      </c>
      <c r="F1991" s="2">
        <v>46141.821967592594</v>
      </c>
      <c r="G1991" s="2">
        <v>46149</v>
      </c>
      <c r="I1991" t="s">
        <v>224</v>
      </c>
      <c r="J1991" t="s">
        <v>230</v>
      </c>
      <c r="L1991" t="s">
        <v>1967</v>
      </c>
      <c r="M1991" t="s">
        <v>334</v>
      </c>
      <c r="N1991" t="s">
        <v>322</v>
      </c>
      <c r="O1991" t="s">
        <v>331</v>
      </c>
      <c r="Q1991" t="s">
        <v>10341</v>
      </c>
      <c r="R1991" t="s">
        <v>2809</v>
      </c>
      <c r="S1991" t="s">
        <v>4836</v>
      </c>
      <c r="T1991" t="s">
        <v>4837</v>
      </c>
      <c r="U1991" t="s">
        <v>3034</v>
      </c>
      <c r="V1991" t="s">
        <v>3994</v>
      </c>
      <c r="W1991" t="s">
        <v>245</v>
      </c>
      <c r="X1991" t="s">
        <v>225</v>
      </c>
      <c r="Z1991">
        <v>4</v>
      </c>
      <c r="AA1991" t="s">
        <v>3921</v>
      </c>
      <c r="AB1991" t="s">
        <v>10342</v>
      </c>
      <c r="AC1991">
        <v>46153.620787037034</v>
      </c>
      <c r="AD1991">
        <v>46153</v>
      </c>
      <c r="AE1991" t="s">
        <v>3938</v>
      </c>
      <c r="AG1991" t="s">
        <v>4828</v>
      </c>
      <c r="AH1991">
        <v>6108759529</v>
      </c>
      <c r="AI1991" t="s">
        <v>10343</v>
      </c>
      <c r="AM1991" t="s">
        <v>3925</v>
      </c>
      <c r="AN1991" t="s">
        <v>3926</v>
      </c>
      <c r="AO1991" t="s">
        <v>268</v>
      </c>
      <c r="AP1991" t="s">
        <v>386</v>
      </c>
      <c r="AQ1991" t="s">
        <v>3940</v>
      </c>
      <c r="AU1991" t="s">
        <v>4220</v>
      </c>
      <c r="AV1991" t="s">
        <v>4000</v>
      </c>
      <c r="AW1991" t="s">
        <v>227</v>
      </c>
      <c r="AX1991" t="s">
        <v>226</v>
      </c>
      <c r="AY1991" t="s">
        <v>254</v>
      </c>
      <c r="AZ1991" t="s">
        <v>230</v>
      </c>
      <c r="BA1991" t="s">
        <v>395</v>
      </c>
      <c r="BB1991" t="s">
        <v>380</v>
      </c>
      <c r="BC1991" t="s">
        <v>3927</v>
      </c>
      <c r="BD1991" t="s">
        <v>3927</v>
      </c>
      <c r="BE1991" t="s">
        <v>3927</v>
      </c>
      <c r="BF1991">
        <v>5</v>
      </c>
    </row>
    <row r="1992" spans="1:58" x14ac:dyDescent="0.3">
      <c r="A1992">
        <v>2026</v>
      </c>
      <c r="B1992">
        <v>202605</v>
      </c>
      <c r="C1992">
        <v>5</v>
      </c>
      <c r="D1992" s="14">
        <v>20001620149466</v>
      </c>
      <c r="E1992" t="s">
        <v>2810</v>
      </c>
      <c r="F1992" s="2">
        <v>46141.77202546296</v>
      </c>
      <c r="G1992" s="2">
        <v>46146</v>
      </c>
      <c r="I1992" t="s">
        <v>224</v>
      </c>
      <c r="J1992" t="s">
        <v>230</v>
      </c>
      <c r="L1992" t="s">
        <v>3748</v>
      </c>
      <c r="M1992" t="s">
        <v>902</v>
      </c>
      <c r="N1992" t="s">
        <v>752</v>
      </c>
      <c r="O1992" t="s">
        <v>623</v>
      </c>
      <c r="Q1992" t="s">
        <v>10344</v>
      </c>
      <c r="R1992" t="s">
        <v>2809</v>
      </c>
      <c r="S1992" t="s">
        <v>538</v>
      </c>
      <c r="T1992" t="s">
        <v>539</v>
      </c>
      <c r="U1992" t="s">
        <v>258</v>
      </c>
      <c r="V1992" t="s">
        <v>247</v>
      </c>
      <c r="W1992" t="s">
        <v>245</v>
      </c>
      <c r="X1992" t="s">
        <v>387</v>
      </c>
      <c r="Z1992">
        <v>2</v>
      </c>
      <c r="AA1992" t="s">
        <v>3921</v>
      </c>
      <c r="AB1992" t="s">
        <v>10345</v>
      </c>
      <c r="AC1992">
        <v>46148.623171296298</v>
      </c>
      <c r="AD1992">
        <v>46148</v>
      </c>
      <c r="AE1992" t="s">
        <v>3938</v>
      </c>
      <c r="AG1992" t="s">
        <v>248</v>
      </c>
      <c r="AH1992">
        <v>6108749627</v>
      </c>
      <c r="AI1992" t="s">
        <v>10346</v>
      </c>
      <c r="AM1992" t="s">
        <v>3925</v>
      </c>
      <c r="AN1992" t="s">
        <v>3926</v>
      </c>
      <c r="AO1992" t="s">
        <v>268</v>
      </c>
      <c r="AP1992" t="s">
        <v>386</v>
      </c>
      <c r="AQ1992" t="s">
        <v>3940</v>
      </c>
      <c r="AU1992" t="s">
        <v>4422</v>
      </c>
      <c r="AV1992" t="s">
        <v>4000</v>
      </c>
      <c r="AW1992" t="s">
        <v>389</v>
      </c>
      <c r="AX1992" t="s">
        <v>388</v>
      </c>
      <c r="AY1992" t="s">
        <v>253</v>
      </c>
      <c r="AZ1992" t="s">
        <v>230</v>
      </c>
      <c r="BA1992" t="s">
        <v>395</v>
      </c>
      <c r="BB1992" t="s">
        <v>380</v>
      </c>
      <c r="BC1992" t="s">
        <v>3927</v>
      </c>
      <c r="BD1992" t="s">
        <v>3927</v>
      </c>
      <c r="BE1992" t="s">
        <v>3927</v>
      </c>
      <c r="BF1992">
        <v>5</v>
      </c>
    </row>
    <row r="1993" spans="1:58" x14ac:dyDescent="0.3">
      <c r="A1993">
        <v>2026</v>
      </c>
      <c r="B1993">
        <v>202605</v>
      </c>
      <c r="C1993">
        <v>5</v>
      </c>
      <c r="D1993" s="14">
        <v>20001620148919</v>
      </c>
      <c r="E1993" t="s">
        <v>2810</v>
      </c>
      <c r="F1993" s="2">
        <v>46141.722696759258</v>
      </c>
      <c r="G1993" s="2">
        <v>46143</v>
      </c>
      <c r="I1993" t="s">
        <v>224</v>
      </c>
      <c r="J1993" t="s">
        <v>230</v>
      </c>
      <c r="L1993" t="s">
        <v>2924</v>
      </c>
      <c r="M1993" t="s">
        <v>334</v>
      </c>
      <c r="N1993" t="s">
        <v>322</v>
      </c>
      <c r="O1993" t="s">
        <v>331</v>
      </c>
      <c r="Q1993" t="s">
        <v>10347</v>
      </c>
      <c r="R1993" t="s">
        <v>2809</v>
      </c>
      <c r="S1993" t="s">
        <v>7831</v>
      </c>
      <c r="T1993" t="s">
        <v>7832</v>
      </c>
      <c r="U1993" t="s">
        <v>4796</v>
      </c>
      <c r="V1993" t="s">
        <v>2024</v>
      </c>
      <c r="W1993" t="s">
        <v>245</v>
      </c>
      <c r="X1993" t="s">
        <v>225</v>
      </c>
      <c r="Z1993">
        <v>4</v>
      </c>
      <c r="AA1993" t="s">
        <v>3921</v>
      </c>
      <c r="AB1993" t="s">
        <v>10348</v>
      </c>
      <c r="AC1993">
        <v>46149.689583333333</v>
      </c>
      <c r="AD1993">
        <v>46147</v>
      </c>
      <c r="AE1993" t="s">
        <v>3938</v>
      </c>
      <c r="AG1993" t="s">
        <v>6332</v>
      </c>
      <c r="AH1993">
        <v>6108752502</v>
      </c>
      <c r="AI1993" t="s">
        <v>10349</v>
      </c>
      <c r="AM1993" t="s">
        <v>3925</v>
      </c>
      <c r="AN1993" t="s">
        <v>3926</v>
      </c>
      <c r="AO1993" t="s">
        <v>268</v>
      </c>
      <c r="AP1993" t="s">
        <v>386</v>
      </c>
      <c r="AQ1993" t="s">
        <v>3940</v>
      </c>
      <c r="AU1993" t="s">
        <v>4282</v>
      </c>
      <c r="AV1993" t="s">
        <v>4000</v>
      </c>
      <c r="AW1993" t="s">
        <v>320</v>
      </c>
      <c r="AX1993" t="s">
        <v>319</v>
      </c>
      <c r="AY1993" t="s">
        <v>254</v>
      </c>
      <c r="AZ1993" t="s">
        <v>230</v>
      </c>
      <c r="BA1993" t="s">
        <v>395</v>
      </c>
      <c r="BB1993" t="s">
        <v>380</v>
      </c>
      <c r="BC1993" t="s">
        <v>3927</v>
      </c>
      <c r="BD1993" t="s">
        <v>3927</v>
      </c>
      <c r="BE1993" t="s">
        <v>3927</v>
      </c>
      <c r="BF1993">
        <v>5</v>
      </c>
    </row>
    <row r="1994" spans="1:58" x14ac:dyDescent="0.3">
      <c r="A1994">
        <v>2026</v>
      </c>
      <c r="B1994">
        <v>202605</v>
      </c>
      <c r="C1994">
        <v>5</v>
      </c>
      <c r="D1994" s="14">
        <v>20001620148669</v>
      </c>
      <c r="E1994" t="s">
        <v>2810</v>
      </c>
      <c r="F1994" s="2">
        <v>46141.806423611109</v>
      </c>
      <c r="G1994" s="2">
        <v>46144</v>
      </c>
      <c r="I1994" t="s">
        <v>224</v>
      </c>
      <c r="J1994" t="s">
        <v>230</v>
      </c>
      <c r="L1994" t="s">
        <v>1502</v>
      </c>
      <c r="M1994" t="s">
        <v>309</v>
      </c>
      <c r="N1994" t="s">
        <v>297</v>
      </c>
      <c r="O1994" t="s">
        <v>283</v>
      </c>
      <c r="Q1994" t="s">
        <v>10350</v>
      </c>
      <c r="R1994" t="s">
        <v>2809</v>
      </c>
      <c r="S1994" t="s">
        <v>6865</v>
      </c>
      <c r="T1994" t="s">
        <v>6866</v>
      </c>
      <c r="U1994" t="s">
        <v>4796</v>
      </c>
      <c r="V1994" t="s">
        <v>2024</v>
      </c>
      <c r="W1994" t="s">
        <v>245</v>
      </c>
      <c r="X1994" t="s">
        <v>225</v>
      </c>
      <c r="Z1994">
        <v>4</v>
      </c>
      <c r="AA1994" t="s">
        <v>3921</v>
      </c>
      <c r="AB1994" t="s">
        <v>10351</v>
      </c>
      <c r="AC1994">
        <v>46149.689583333333</v>
      </c>
      <c r="AD1994">
        <v>46148</v>
      </c>
      <c r="AE1994" t="s">
        <v>3938</v>
      </c>
      <c r="AG1994" t="s">
        <v>2026</v>
      </c>
      <c r="AH1994">
        <v>6108761452</v>
      </c>
      <c r="AI1994" t="s">
        <v>10352</v>
      </c>
      <c r="AM1994" t="s">
        <v>3925</v>
      </c>
      <c r="AN1994" t="s">
        <v>3926</v>
      </c>
      <c r="AO1994" t="s">
        <v>268</v>
      </c>
      <c r="AP1994" t="s">
        <v>304</v>
      </c>
      <c r="AQ1994" t="s">
        <v>3940</v>
      </c>
      <c r="AU1994" t="s">
        <v>4282</v>
      </c>
      <c r="AV1994" t="s">
        <v>4000</v>
      </c>
      <c r="AW1994" t="s">
        <v>320</v>
      </c>
      <c r="AX1994" t="s">
        <v>319</v>
      </c>
      <c r="AY1994" t="s">
        <v>254</v>
      </c>
      <c r="AZ1994" t="s">
        <v>230</v>
      </c>
      <c r="BA1994" t="s">
        <v>395</v>
      </c>
      <c r="BB1994" t="s">
        <v>380</v>
      </c>
      <c r="BC1994" t="s">
        <v>3927</v>
      </c>
      <c r="BD1994" t="s">
        <v>3927</v>
      </c>
      <c r="BE1994" t="s">
        <v>3927</v>
      </c>
      <c r="BF1994">
        <v>5</v>
      </c>
    </row>
    <row r="1995" spans="1:58" x14ac:dyDescent="0.3">
      <c r="A1995">
        <v>2026</v>
      </c>
      <c r="B1995">
        <v>202605</v>
      </c>
      <c r="C1995">
        <v>5</v>
      </c>
      <c r="D1995" s="14">
        <v>20001620147950</v>
      </c>
      <c r="E1995" t="s">
        <v>2810</v>
      </c>
      <c r="F1995" s="2">
        <v>46141.72451388889</v>
      </c>
      <c r="G1995" s="2">
        <v>46143</v>
      </c>
      <c r="I1995" t="s">
        <v>224</v>
      </c>
      <c r="J1995" t="s">
        <v>230</v>
      </c>
      <c r="L1995" t="s">
        <v>2958</v>
      </c>
      <c r="M1995" t="s">
        <v>334</v>
      </c>
      <c r="N1995" t="s">
        <v>322</v>
      </c>
      <c r="O1995" t="s">
        <v>331</v>
      </c>
      <c r="Q1995" t="s">
        <v>10353</v>
      </c>
      <c r="R1995" t="s">
        <v>2809</v>
      </c>
      <c r="S1995" t="s">
        <v>5231</v>
      </c>
      <c r="T1995" t="s">
        <v>5232</v>
      </c>
      <c r="U1995" t="s">
        <v>3034</v>
      </c>
      <c r="V1995" t="s">
        <v>647</v>
      </c>
      <c r="W1995" t="s">
        <v>245</v>
      </c>
      <c r="X1995" t="s">
        <v>387</v>
      </c>
      <c r="Z1995">
        <v>4</v>
      </c>
      <c r="AA1995" t="s">
        <v>3921</v>
      </c>
      <c r="AB1995" t="s">
        <v>10354</v>
      </c>
      <c r="AC1995">
        <v>46148.681620370371</v>
      </c>
      <c r="AD1995">
        <v>46147</v>
      </c>
      <c r="AE1995" t="s">
        <v>3938</v>
      </c>
      <c r="AG1995" t="s">
        <v>5111</v>
      </c>
      <c r="AH1995">
        <v>6108749582</v>
      </c>
      <c r="AI1995" t="s">
        <v>10355</v>
      </c>
      <c r="AM1995" t="s">
        <v>3925</v>
      </c>
      <c r="AN1995" t="s">
        <v>3926</v>
      </c>
      <c r="AO1995" t="s">
        <v>268</v>
      </c>
      <c r="AP1995" t="s">
        <v>330</v>
      </c>
      <c r="AQ1995" t="s">
        <v>3940</v>
      </c>
      <c r="AU1995" t="s">
        <v>4282</v>
      </c>
      <c r="AV1995" t="s">
        <v>4000</v>
      </c>
      <c r="AW1995" t="s">
        <v>389</v>
      </c>
      <c r="AX1995" t="s">
        <v>388</v>
      </c>
      <c r="AY1995" t="s">
        <v>253</v>
      </c>
      <c r="AZ1995" t="s">
        <v>230</v>
      </c>
      <c r="BA1995" t="s">
        <v>395</v>
      </c>
      <c r="BB1995" t="s">
        <v>380</v>
      </c>
      <c r="BC1995" t="s">
        <v>3927</v>
      </c>
      <c r="BD1995" t="s">
        <v>3927</v>
      </c>
      <c r="BE1995" t="s">
        <v>3927</v>
      </c>
      <c r="BF1995">
        <v>5</v>
      </c>
    </row>
    <row r="1996" spans="1:58" x14ac:dyDescent="0.3">
      <c r="A1996">
        <v>2026</v>
      </c>
      <c r="B1996">
        <v>202605</v>
      </c>
      <c r="C1996">
        <v>5</v>
      </c>
      <c r="D1996" s="14">
        <v>20001620146888</v>
      </c>
      <c r="E1996" t="s">
        <v>2810</v>
      </c>
      <c r="F1996" s="2">
        <v>46141.867627314816</v>
      </c>
      <c r="G1996" s="2">
        <v>46143</v>
      </c>
      <c r="I1996" t="s">
        <v>224</v>
      </c>
      <c r="J1996" t="s">
        <v>230</v>
      </c>
      <c r="L1996" t="s">
        <v>3499</v>
      </c>
      <c r="M1996" t="s">
        <v>309</v>
      </c>
      <c r="N1996" t="s">
        <v>297</v>
      </c>
      <c r="O1996" t="s">
        <v>283</v>
      </c>
      <c r="Q1996" t="s">
        <v>10356</v>
      </c>
      <c r="R1996" t="s">
        <v>2809</v>
      </c>
      <c r="S1996" t="s">
        <v>5459</v>
      </c>
      <c r="T1996" t="s">
        <v>5460</v>
      </c>
      <c r="U1996" t="s">
        <v>3034</v>
      </c>
      <c r="V1996" t="s">
        <v>3994</v>
      </c>
      <c r="W1996" t="s">
        <v>245</v>
      </c>
      <c r="X1996" t="s">
        <v>225</v>
      </c>
      <c r="Z1996">
        <v>3</v>
      </c>
      <c r="AA1996" t="s">
        <v>3921</v>
      </c>
      <c r="AB1996" t="s">
        <v>10357</v>
      </c>
      <c r="AC1996">
        <v>46146.750706018516</v>
      </c>
      <c r="AD1996">
        <v>46146</v>
      </c>
      <c r="AE1996" t="s">
        <v>3938</v>
      </c>
      <c r="AG1996" t="s">
        <v>5173</v>
      </c>
      <c r="AH1996">
        <v>6108764430</v>
      </c>
      <c r="AI1996" t="s">
        <v>10358</v>
      </c>
      <c r="AM1996" t="s">
        <v>3925</v>
      </c>
      <c r="AN1996" t="s">
        <v>3926</v>
      </c>
      <c r="AO1996" t="s">
        <v>268</v>
      </c>
      <c r="AP1996" t="s">
        <v>386</v>
      </c>
      <c r="AQ1996" t="s">
        <v>3940</v>
      </c>
      <c r="AU1996" t="s">
        <v>8625</v>
      </c>
      <c r="AV1996" t="s">
        <v>4000</v>
      </c>
      <c r="AW1996" t="s">
        <v>320</v>
      </c>
      <c r="AX1996" t="s">
        <v>319</v>
      </c>
      <c r="AY1996" t="s">
        <v>254</v>
      </c>
      <c r="AZ1996" t="s">
        <v>230</v>
      </c>
      <c r="BA1996" t="s">
        <v>395</v>
      </c>
      <c r="BB1996" t="s">
        <v>380</v>
      </c>
      <c r="BC1996" t="s">
        <v>3927</v>
      </c>
      <c r="BD1996" t="s">
        <v>3927</v>
      </c>
      <c r="BE1996" t="s">
        <v>3927</v>
      </c>
      <c r="BF1996">
        <v>5</v>
      </c>
    </row>
    <row r="1997" spans="1:58" x14ac:dyDescent="0.3">
      <c r="A1997">
        <v>2026</v>
      </c>
      <c r="B1997">
        <v>202605</v>
      </c>
      <c r="C1997">
        <v>5</v>
      </c>
      <c r="D1997" s="14">
        <v>20001620146359</v>
      </c>
      <c r="E1997" t="s">
        <v>2810</v>
      </c>
      <c r="F1997" s="2">
        <v>46141.757592592592</v>
      </c>
      <c r="G1997" s="2">
        <v>46146</v>
      </c>
      <c r="I1997" t="s">
        <v>224</v>
      </c>
      <c r="J1997" t="s">
        <v>230</v>
      </c>
      <c r="L1997" t="s">
        <v>792</v>
      </c>
      <c r="M1997" t="s">
        <v>309</v>
      </c>
      <c r="N1997" t="s">
        <v>297</v>
      </c>
      <c r="O1997" t="s">
        <v>283</v>
      </c>
      <c r="Q1997" t="s">
        <v>10359</v>
      </c>
      <c r="R1997" t="s">
        <v>2809</v>
      </c>
      <c r="S1997" t="s">
        <v>870</v>
      </c>
      <c r="T1997" t="s">
        <v>877</v>
      </c>
      <c r="U1997" t="s">
        <v>258</v>
      </c>
      <c r="V1997" t="s">
        <v>247</v>
      </c>
      <c r="W1997" t="s">
        <v>245</v>
      </c>
      <c r="X1997" t="s">
        <v>225</v>
      </c>
      <c r="Z1997">
        <v>2</v>
      </c>
      <c r="AA1997" t="s">
        <v>3921</v>
      </c>
      <c r="AB1997" t="s">
        <v>10360</v>
      </c>
      <c r="AC1997">
        <v>46148.623171296298</v>
      </c>
      <c r="AD1997">
        <v>46148</v>
      </c>
      <c r="AE1997" t="s">
        <v>3938</v>
      </c>
      <c r="AG1997" t="s">
        <v>410</v>
      </c>
      <c r="AH1997">
        <v>6108757454</v>
      </c>
      <c r="AI1997" t="s">
        <v>10361</v>
      </c>
      <c r="AM1997" t="s">
        <v>3925</v>
      </c>
      <c r="AN1997" t="s">
        <v>3926</v>
      </c>
      <c r="AO1997" t="s">
        <v>268</v>
      </c>
      <c r="AP1997" t="s">
        <v>386</v>
      </c>
      <c r="AQ1997" t="s">
        <v>3940</v>
      </c>
      <c r="AU1997" t="s">
        <v>4422</v>
      </c>
      <c r="AV1997" t="s">
        <v>4000</v>
      </c>
      <c r="AW1997" t="s">
        <v>320</v>
      </c>
      <c r="AX1997" t="s">
        <v>319</v>
      </c>
      <c r="AY1997" t="s">
        <v>254</v>
      </c>
      <c r="AZ1997" t="s">
        <v>230</v>
      </c>
      <c r="BA1997" t="s">
        <v>273</v>
      </c>
      <c r="BB1997" t="s">
        <v>380</v>
      </c>
      <c r="BC1997" t="s">
        <v>3927</v>
      </c>
      <c r="BD1997" t="s">
        <v>3927</v>
      </c>
      <c r="BE1997" t="s">
        <v>3927</v>
      </c>
      <c r="BF1997">
        <v>5</v>
      </c>
    </row>
    <row r="1998" spans="1:58" x14ac:dyDescent="0.3">
      <c r="A1998">
        <v>2026</v>
      </c>
      <c r="B1998">
        <v>202605</v>
      </c>
      <c r="C1998">
        <v>5</v>
      </c>
      <c r="D1998" s="14">
        <v>20001620144893</v>
      </c>
      <c r="E1998" t="s">
        <v>2810</v>
      </c>
      <c r="F1998" s="2">
        <v>46141.869050925925</v>
      </c>
      <c r="G1998" s="2">
        <v>46143</v>
      </c>
      <c r="I1998" t="s">
        <v>224</v>
      </c>
      <c r="J1998" t="s">
        <v>230</v>
      </c>
      <c r="L1998" t="s">
        <v>6369</v>
      </c>
      <c r="M1998" t="s">
        <v>309</v>
      </c>
      <c r="N1998" t="s">
        <v>297</v>
      </c>
      <c r="O1998" t="s">
        <v>283</v>
      </c>
      <c r="Q1998" t="s">
        <v>10362</v>
      </c>
      <c r="R1998" t="s">
        <v>2809</v>
      </c>
      <c r="S1998" t="s">
        <v>7347</v>
      </c>
      <c r="T1998" t="s">
        <v>7348</v>
      </c>
      <c r="U1998" t="s">
        <v>4796</v>
      </c>
      <c r="V1998" t="s">
        <v>2024</v>
      </c>
      <c r="W1998" t="s">
        <v>245</v>
      </c>
      <c r="X1998" t="s">
        <v>387</v>
      </c>
      <c r="Z1998">
        <v>4</v>
      </c>
      <c r="AA1998" t="s">
        <v>3921</v>
      </c>
      <c r="AB1998" t="s">
        <v>10363</v>
      </c>
      <c r="AC1998">
        <v>46149.689583333333</v>
      </c>
      <c r="AD1998">
        <v>46147</v>
      </c>
      <c r="AE1998" t="s">
        <v>3938</v>
      </c>
      <c r="AG1998" t="s">
        <v>2026</v>
      </c>
      <c r="AH1998">
        <v>6108766435</v>
      </c>
      <c r="AI1998" t="s">
        <v>10364</v>
      </c>
      <c r="AM1998" t="s">
        <v>3925</v>
      </c>
      <c r="AN1998" t="s">
        <v>3926</v>
      </c>
      <c r="AO1998" t="s">
        <v>268</v>
      </c>
      <c r="AP1998" t="s">
        <v>304</v>
      </c>
      <c r="AQ1998" t="s">
        <v>3940</v>
      </c>
      <c r="AU1998" t="s">
        <v>4282</v>
      </c>
      <c r="AV1998" t="s">
        <v>4000</v>
      </c>
      <c r="AW1998" t="s">
        <v>603</v>
      </c>
      <c r="AX1998" t="s">
        <v>602</v>
      </c>
      <c r="AY1998" t="s">
        <v>253</v>
      </c>
      <c r="AZ1998" t="s">
        <v>230</v>
      </c>
      <c r="BA1998" t="s">
        <v>395</v>
      </c>
      <c r="BB1998" t="s">
        <v>380</v>
      </c>
      <c r="BC1998" t="s">
        <v>3927</v>
      </c>
      <c r="BD1998" t="s">
        <v>3927</v>
      </c>
      <c r="BE1998" t="s">
        <v>3927</v>
      </c>
      <c r="BF1998">
        <v>5</v>
      </c>
    </row>
    <row r="1999" spans="1:58" x14ac:dyDescent="0.3">
      <c r="A1999">
        <v>2026</v>
      </c>
      <c r="B1999">
        <v>202605</v>
      </c>
      <c r="C1999">
        <v>5</v>
      </c>
      <c r="D1999" s="14">
        <v>20001620144548</v>
      </c>
      <c r="E1999" t="s">
        <v>2810</v>
      </c>
      <c r="F1999" s="2">
        <v>46141.782986111109</v>
      </c>
      <c r="G1999" s="2">
        <v>46143</v>
      </c>
      <c r="I1999" t="s">
        <v>224</v>
      </c>
      <c r="J1999" t="s">
        <v>230</v>
      </c>
      <c r="L1999" t="s">
        <v>3525</v>
      </c>
      <c r="M1999" t="s">
        <v>309</v>
      </c>
      <c r="N1999" t="s">
        <v>297</v>
      </c>
      <c r="O1999" t="s">
        <v>283</v>
      </c>
      <c r="Q1999" t="s">
        <v>10365</v>
      </c>
      <c r="R1999" t="s">
        <v>2809</v>
      </c>
      <c r="S1999" t="s">
        <v>7347</v>
      </c>
      <c r="T1999" t="s">
        <v>7348</v>
      </c>
      <c r="U1999" t="s">
        <v>4796</v>
      </c>
      <c r="V1999" t="s">
        <v>2024</v>
      </c>
      <c r="W1999" t="s">
        <v>245</v>
      </c>
      <c r="X1999" t="s">
        <v>225</v>
      </c>
      <c r="Z1999">
        <v>4</v>
      </c>
      <c r="AA1999" t="s">
        <v>3921</v>
      </c>
      <c r="AB1999" t="s">
        <v>10366</v>
      </c>
      <c r="AC1999">
        <v>46149.689583333333</v>
      </c>
      <c r="AD1999">
        <v>46147</v>
      </c>
      <c r="AE1999" t="s">
        <v>3938</v>
      </c>
      <c r="AG1999" t="s">
        <v>2026</v>
      </c>
      <c r="AH1999">
        <v>6108761444</v>
      </c>
      <c r="AI1999" t="s">
        <v>10367</v>
      </c>
      <c r="AM1999" t="s">
        <v>3925</v>
      </c>
      <c r="AN1999" t="s">
        <v>3926</v>
      </c>
      <c r="AO1999" t="s">
        <v>268</v>
      </c>
      <c r="AP1999" t="s">
        <v>386</v>
      </c>
      <c r="AQ1999" t="s">
        <v>3940</v>
      </c>
      <c r="AU1999" t="s">
        <v>4282</v>
      </c>
      <c r="AV1999" t="s">
        <v>4000</v>
      </c>
      <c r="AW1999" t="s">
        <v>320</v>
      </c>
      <c r="AX1999" t="s">
        <v>319</v>
      </c>
      <c r="AY1999" t="s">
        <v>254</v>
      </c>
      <c r="AZ1999" t="s">
        <v>230</v>
      </c>
      <c r="BA1999" t="s">
        <v>395</v>
      </c>
      <c r="BB1999" t="s">
        <v>380</v>
      </c>
      <c r="BC1999" t="s">
        <v>3927</v>
      </c>
      <c r="BD1999" t="s">
        <v>3927</v>
      </c>
      <c r="BE1999" t="s">
        <v>3927</v>
      </c>
      <c r="BF1999">
        <v>5</v>
      </c>
    </row>
    <row r="2000" spans="1:58" x14ac:dyDescent="0.3">
      <c r="A2000">
        <v>2026</v>
      </c>
      <c r="B2000">
        <v>202605</v>
      </c>
      <c r="C2000">
        <v>5</v>
      </c>
      <c r="D2000" s="14">
        <v>20001620143808</v>
      </c>
      <c r="E2000" t="s">
        <v>2810</v>
      </c>
      <c r="F2000" s="2">
        <v>46141.839675925927</v>
      </c>
      <c r="G2000" s="2">
        <v>46147</v>
      </c>
      <c r="I2000" t="s">
        <v>224</v>
      </c>
      <c r="J2000" t="s">
        <v>230</v>
      </c>
      <c r="L2000" t="s">
        <v>2992</v>
      </c>
      <c r="M2000" t="s">
        <v>261</v>
      </c>
      <c r="N2000" t="s">
        <v>237</v>
      </c>
      <c r="O2000" t="s">
        <v>257</v>
      </c>
      <c r="Q2000" t="s">
        <v>10368</v>
      </c>
      <c r="R2000" t="s">
        <v>2809</v>
      </c>
      <c r="S2000" t="s">
        <v>6865</v>
      </c>
      <c r="T2000" t="s">
        <v>6866</v>
      </c>
      <c r="U2000" t="s">
        <v>4796</v>
      </c>
      <c r="V2000" t="s">
        <v>2024</v>
      </c>
      <c r="W2000" t="s">
        <v>245</v>
      </c>
      <c r="X2000" t="s">
        <v>225</v>
      </c>
      <c r="Z2000">
        <v>4</v>
      </c>
      <c r="AA2000" t="s">
        <v>3921</v>
      </c>
      <c r="AB2000" t="s">
        <v>10369</v>
      </c>
      <c r="AC2000">
        <v>46153.691134259258</v>
      </c>
      <c r="AD2000">
        <v>46151</v>
      </c>
      <c r="AE2000" t="s">
        <v>3938</v>
      </c>
      <c r="AG2000" t="s">
        <v>2026</v>
      </c>
      <c r="AH2000">
        <v>6108750595</v>
      </c>
      <c r="AI2000" t="s">
        <v>10370</v>
      </c>
      <c r="AM2000" t="s">
        <v>3925</v>
      </c>
      <c r="AN2000" t="s">
        <v>3926</v>
      </c>
      <c r="AO2000" t="s">
        <v>268</v>
      </c>
      <c r="AP2000" t="s">
        <v>249</v>
      </c>
      <c r="AQ2000" t="s">
        <v>3940</v>
      </c>
      <c r="AU2000" t="s">
        <v>4220</v>
      </c>
      <c r="AV2000" t="s">
        <v>4000</v>
      </c>
      <c r="AW2000" t="s">
        <v>320</v>
      </c>
      <c r="AX2000" t="s">
        <v>319</v>
      </c>
      <c r="AY2000" t="s">
        <v>254</v>
      </c>
      <c r="AZ2000" t="s">
        <v>230</v>
      </c>
      <c r="BA2000" t="s">
        <v>395</v>
      </c>
      <c r="BB2000" t="s">
        <v>380</v>
      </c>
      <c r="BC2000" t="s">
        <v>3927</v>
      </c>
      <c r="BD2000" t="s">
        <v>3927</v>
      </c>
      <c r="BE2000" t="s">
        <v>3927</v>
      </c>
      <c r="BF2000">
        <v>5</v>
      </c>
    </row>
    <row r="2001" spans="1:58" x14ac:dyDescent="0.3">
      <c r="A2001">
        <v>2026</v>
      </c>
      <c r="B2001">
        <v>202605</v>
      </c>
      <c r="C2001">
        <v>5</v>
      </c>
      <c r="D2001" s="14">
        <v>20001620143795</v>
      </c>
      <c r="E2001" t="s">
        <v>2810</v>
      </c>
      <c r="F2001" s="2">
        <v>46141.836527777778</v>
      </c>
      <c r="G2001" s="2">
        <v>46144</v>
      </c>
      <c r="I2001" t="s">
        <v>224</v>
      </c>
      <c r="J2001" t="s">
        <v>230</v>
      </c>
      <c r="L2001" t="s">
        <v>2972</v>
      </c>
      <c r="M2001" t="s">
        <v>4740</v>
      </c>
      <c r="N2001" t="s">
        <v>1128</v>
      </c>
      <c r="O2001" t="s">
        <v>331</v>
      </c>
      <c r="Q2001" t="s">
        <v>10371</v>
      </c>
      <c r="R2001" t="s">
        <v>2809</v>
      </c>
      <c r="S2001" t="s">
        <v>7732</v>
      </c>
      <c r="T2001" t="s">
        <v>7733</v>
      </c>
      <c r="U2001" t="s">
        <v>4796</v>
      </c>
      <c r="V2001" t="s">
        <v>2024</v>
      </c>
      <c r="W2001" t="s">
        <v>245</v>
      </c>
      <c r="X2001" t="s">
        <v>225</v>
      </c>
      <c r="Z2001">
        <v>4</v>
      </c>
      <c r="AA2001" t="s">
        <v>3921</v>
      </c>
      <c r="AB2001" t="s">
        <v>10372</v>
      </c>
      <c r="AC2001">
        <v>46149.689583333333</v>
      </c>
      <c r="AD2001">
        <v>46148</v>
      </c>
      <c r="AE2001" t="s">
        <v>3938</v>
      </c>
      <c r="AG2001" t="s">
        <v>2026</v>
      </c>
      <c r="AH2001">
        <v>6108753595</v>
      </c>
      <c r="AI2001" t="s">
        <v>10373</v>
      </c>
      <c r="AM2001" t="s">
        <v>3925</v>
      </c>
      <c r="AN2001" t="s">
        <v>3926</v>
      </c>
      <c r="AO2001" t="s">
        <v>268</v>
      </c>
      <c r="AP2001" t="s">
        <v>249</v>
      </c>
      <c r="AQ2001" t="s">
        <v>3940</v>
      </c>
      <c r="AU2001" t="s">
        <v>4282</v>
      </c>
      <c r="AV2001" t="s">
        <v>4000</v>
      </c>
      <c r="AW2001" t="s">
        <v>227</v>
      </c>
      <c r="AX2001" t="s">
        <v>226</v>
      </c>
      <c r="AY2001" t="s">
        <v>254</v>
      </c>
      <c r="AZ2001" t="s">
        <v>230</v>
      </c>
      <c r="BA2001" t="s">
        <v>395</v>
      </c>
      <c r="BB2001" t="s">
        <v>1879</v>
      </c>
      <c r="BC2001" t="s">
        <v>3927</v>
      </c>
      <c r="BD2001" t="s">
        <v>3927</v>
      </c>
      <c r="BE2001" t="s">
        <v>3927</v>
      </c>
      <c r="BF2001">
        <v>5</v>
      </c>
    </row>
    <row r="2002" spans="1:58" x14ac:dyDescent="0.3">
      <c r="A2002">
        <v>2026</v>
      </c>
      <c r="B2002">
        <v>202605</v>
      </c>
      <c r="C2002">
        <v>5</v>
      </c>
      <c r="D2002" s="14">
        <v>20001620143090</v>
      </c>
      <c r="E2002" t="s">
        <v>2810</v>
      </c>
      <c r="F2002" s="2">
        <v>46141.733171296299</v>
      </c>
      <c r="G2002" s="2">
        <v>46144</v>
      </c>
      <c r="I2002" t="s">
        <v>224</v>
      </c>
      <c r="J2002" t="s">
        <v>230</v>
      </c>
      <c r="L2002" t="s">
        <v>3515</v>
      </c>
      <c r="M2002" t="s">
        <v>309</v>
      </c>
      <c r="N2002" t="s">
        <v>297</v>
      </c>
      <c r="O2002" t="s">
        <v>283</v>
      </c>
      <c r="Q2002" t="s">
        <v>10374</v>
      </c>
      <c r="R2002" t="s">
        <v>2809</v>
      </c>
      <c r="S2002" t="s">
        <v>6146</v>
      </c>
      <c r="T2002" t="s">
        <v>6147</v>
      </c>
      <c r="U2002" t="s">
        <v>5044</v>
      </c>
      <c r="V2002" t="s">
        <v>5045</v>
      </c>
      <c r="W2002" t="s">
        <v>245</v>
      </c>
      <c r="X2002" t="s">
        <v>225</v>
      </c>
      <c r="Z2002">
        <v>4</v>
      </c>
      <c r="AA2002" t="s">
        <v>3921</v>
      </c>
      <c r="AB2002" t="s">
        <v>3995</v>
      </c>
      <c r="AC2002">
        <v>46149.585034722222</v>
      </c>
      <c r="AD2002">
        <v>46148</v>
      </c>
      <c r="AE2002" t="s">
        <v>3938</v>
      </c>
      <c r="AG2002" t="s">
        <v>5047</v>
      </c>
      <c r="AH2002">
        <v>6108757419</v>
      </c>
      <c r="AI2002" t="s">
        <v>10375</v>
      </c>
      <c r="AM2002" t="s">
        <v>3925</v>
      </c>
      <c r="AN2002" t="s">
        <v>3926</v>
      </c>
      <c r="AO2002" t="s">
        <v>268</v>
      </c>
      <c r="AP2002" t="s">
        <v>386</v>
      </c>
      <c r="AQ2002" t="s">
        <v>3998</v>
      </c>
      <c r="AU2002" t="s">
        <v>4282</v>
      </c>
      <c r="AV2002" t="s">
        <v>4000</v>
      </c>
      <c r="AW2002" t="s">
        <v>227</v>
      </c>
      <c r="AX2002" t="s">
        <v>226</v>
      </c>
      <c r="AY2002" t="s">
        <v>254</v>
      </c>
      <c r="AZ2002" t="s">
        <v>230</v>
      </c>
      <c r="BA2002" t="s">
        <v>395</v>
      </c>
      <c r="BB2002" t="s">
        <v>380</v>
      </c>
      <c r="BC2002" t="s">
        <v>3927</v>
      </c>
      <c r="BD2002" t="s">
        <v>3927</v>
      </c>
      <c r="BE2002" t="s">
        <v>3927</v>
      </c>
      <c r="BF2002">
        <v>5</v>
      </c>
    </row>
    <row r="2003" spans="1:58" x14ac:dyDescent="0.3">
      <c r="A2003">
        <v>2026</v>
      </c>
      <c r="B2003">
        <v>202605</v>
      </c>
      <c r="C2003">
        <v>5</v>
      </c>
      <c r="D2003" s="14">
        <v>20001620142695</v>
      </c>
      <c r="E2003" t="s">
        <v>2810</v>
      </c>
      <c r="F2003" s="2">
        <v>46141.811747685184</v>
      </c>
      <c r="G2003" s="2">
        <v>46144</v>
      </c>
      <c r="I2003" t="s">
        <v>224</v>
      </c>
      <c r="J2003" t="s">
        <v>230</v>
      </c>
      <c r="L2003" t="s">
        <v>7415</v>
      </c>
      <c r="M2003" t="s">
        <v>309</v>
      </c>
      <c r="N2003" t="s">
        <v>297</v>
      </c>
      <c r="O2003" t="s">
        <v>283</v>
      </c>
      <c r="Q2003" t="s">
        <v>10376</v>
      </c>
      <c r="R2003" t="s">
        <v>2809</v>
      </c>
      <c r="S2003" t="s">
        <v>870</v>
      </c>
      <c r="T2003" t="s">
        <v>877</v>
      </c>
      <c r="U2003" t="s">
        <v>258</v>
      </c>
      <c r="V2003" t="s">
        <v>247</v>
      </c>
      <c r="W2003" t="s">
        <v>245</v>
      </c>
      <c r="X2003" t="s">
        <v>225</v>
      </c>
      <c r="Z2003">
        <v>4</v>
      </c>
      <c r="AA2003" t="s">
        <v>3921</v>
      </c>
      <c r="AB2003" t="s">
        <v>10377</v>
      </c>
      <c r="AC2003">
        <v>46148.623171296298</v>
      </c>
      <c r="AD2003">
        <v>46148</v>
      </c>
      <c r="AE2003" t="s">
        <v>3938</v>
      </c>
      <c r="AG2003" t="s">
        <v>410</v>
      </c>
      <c r="AH2003">
        <v>6108749638</v>
      </c>
      <c r="AI2003" t="s">
        <v>10378</v>
      </c>
      <c r="AM2003" t="s">
        <v>3925</v>
      </c>
      <c r="AN2003" t="s">
        <v>3926</v>
      </c>
      <c r="AO2003" t="s">
        <v>268</v>
      </c>
      <c r="AP2003" t="s">
        <v>386</v>
      </c>
      <c r="AQ2003" t="s">
        <v>3940</v>
      </c>
      <c r="AU2003" t="s">
        <v>4422</v>
      </c>
      <c r="AV2003" t="s">
        <v>4000</v>
      </c>
      <c r="AW2003" t="s">
        <v>320</v>
      </c>
      <c r="AX2003" t="s">
        <v>319</v>
      </c>
      <c r="AY2003" t="s">
        <v>254</v>
      </c>
      <c r="AZ2003" t="s">
        <v>230</v>
      </c>
      <c r="BA2003" t="s">
        <v>395</v>
      </c>
      <c r="BB2003" t="s">
        <v>380</v>
      </c>
      <c r="BC2003" t="s">
        <v>3927</v>
      </c>
      <c r="BD2003" t="s">
        <v>3927</v>
      </c>
      <c r="BE2003" t="s">
        <v>3927</v>
      </c>
      <c r="BF2003">
        <v>5</v>
      </c>
    </row>
    <row r="2004" spans="1:58" x14ac:dyDescent="0.3">
      <c r="A2004">
        <v>2026</v>
      </c>
      <c r="B2004">
        <v>202605</v>
      </c>
      <c r="C2004">
        <v>5</v>
      </c>
      <c r="D2004" s="14">
        <v>20001620141861</v>
      </c>
      <c r="E2004" t="s">
        <v>2810</v>
      </c>
      <c r="F2004" s="2">
        <v>46141.859583333331</v>
      </c>
      <c r="G2004" s="2">
        <v>46143</v>
      </c>
      <c r="I2004" t="s">
        <v>224</v>
      </c>
      <c r="J2004" t="s">
        <v>230</v>
      </c>
      <c r="L2004" t="s">
        <v>2935</v>
      </c>
      <c r="M2004" t="s">
        <v>334</v>
      </c>
      <c r="N2004" t="s">
        <v>322</v>
      </c>
      <c r="O2004" t="s">
        <v>331</v>
      </c>
      <c r="Q2004" t="s">
        <v>10379</v>
      </c>
      <c r="R2004" t="s">
        <v>2809</v>
      </c>
      <c r="S2004" t="s">
        <v>4961</v>
      </c>
      <c r="T2004" t="s">
        <v>4962</v>
      </c>
      <c r="U2004" t="s">
        <v>3034</v>
      </c>
      <c r="V2004" t="s">
        <v>3994</v>
      </c>
      <c r="W2004" t="s">
        <v>245</v>
      </c>
      <c r="X2004" t="s">
        <v>225</v>
      </c>
      <c r="Z2004">
        <v>3</v>
      </c>
      <c r="AA2004" t="s">
        <v>3921</v>
      </c>
      <c r="AB2004" t="s">
        <v>10380</v>
      </c>
      <c r="AC2004">
        <v>46146.750706018516</v>
      </c>
      <c r="AD2004">
        <v>46146</v>
      </c>
      <c r="AE2004" t="s">
        <v>3938</v>
      </c>
      <c r="AG2004" t="s">
        <v>5173</v>
      </c>
      <c r="AH2004">
        <v>6108766434</v>
      </c>
      <c r="AI2004" t="s">
        <v>10381</v>
      </c>
      <c r="AM2004" t="s">
        <v>3925</v>
      </c>
      <c r="AN2004" t="s">
        <v>3926</v>
      </c>
      <c r="AO2004" t="s">
        <v>268</v>
      </c>
      <c r="AP2004" t="s">
        <v>249</v>
      </c>
      <c r="AQ2004" t="s">
        <v>3940</v>
      </c>
      <c r="AU2004" t="s">
        <v>8625</v>
      </c>
      <c r="AV2004" t="s">
        <v>4000</v>
      </c>
      <c r="AW2004" t="s">
        <v>320</v>
      </c>
      <c r="AX2004" t="s">
        <v>319</v>
      </c>
      <c r="AY2004" t="s">
        <v>254</v>
      </c>
      <c r="AZ2004" t="s">
        <v>230</v>
      </c>
      <c r="BA2004" t="s">
        <v>395</v>
      </c>
      <c r="BB2004" t="s">
        <v>380</v>
      </c>
      <c r="BC2004" t="s">
        <v>3927</v>
      </c>
      <c r="BD2004" t="s">
        <v>3927</v>
      </c>
      <c r="BE2004" t="s">
        <v>3927</v>
      </c>
      <c r="BF2004">
        <v>5</v>
      </c>
    </row>
    <row r="2005" spans="1:58" x14ac:dyDescent="0.3">
      <c r="A2005">
        <v>2026</v>
      </c>
      <c r="B2005">
        <v>202605</v>
      </c>
      <c r="C2005">
        <v>5</v>
      </c>
      <c r="D2005" s="14">
        <v>20001620141840</v>
      </c>
      <c r="E2005" t="s">
        <v>2810</v>
      </c>
      <c r="F2005" s="2">
        <v>46141.851134259261</v>
      </c>
      <c r="G2005" s="2">
        <v>46147</v>
      </c>
      <c r="I2005" t="s">
        <v>224</v>
      </c>
      <c r="J2005" t="s">
        <v>230</v>
      </c>
      <c r="L2005" t="s">
        <v>3848</v>
      </c>
      <c r="M2005" t="s">
        <v>2089</v>
      </c>
      <c r="N2005" t="s">
        <v>353</v>
      </c>
      <c r="O2005" t="s">
        <v>283</v>
      </c>
      <c r="Q2005" t="s">
        <v>10382</v>
      </c>
      <c r="R2005" t="s">
        <v>2809</v>
      </c>
      <c r="S2005" t="s">
        <v>6790</v>
      </c>
      <c r="T2005" t="s">
        <v>6791</v>
      </c>
      <c r="U2005" t="s">
        <v>4796</v>
      </c>
      <c r="V2005" t="s">
        <v>2024</v>
      </c>
      <c r="W2005" t="s">
        <v>245</v>
      </c>
      <c r="X2005" t="s">
        <v>387</v>
      </c>
      <c r="Z2005">
        <v>4</v>
      </c>
      <c r="AA2005" t="s">
        <v>3921</v>
      </c>
      <c r="AB2005" t="s">
        <v>10383</v>
      </c>
      <c r="AC2005">
        <v>46153.691134259258</v>
      </c>
      <c r="AD2005">
        <v>46151</v>
      </c>
      <c r="AE2005" t="s">
        <v>3938</v>
      </c>
      <c r="AG2005" t="s">
        <v>2026</v>
      </c>
      <c r="AH2005">
        <v>6058561339</v>
      </c>
      <c r="AI2005" t="s">
        <v>10384</v>
      </c>
      <c r="AM2005" t="s">
        <v>3925</v>
      </c>
      <c r="AN2005" t="s">
        <v>3926</v>
      </c>
      <c r="AO2005" t="s">
        <v>268</v>
      </c>
      <c r="AP2005" t="s">
        <v>304</v>
      </c>
      <c r="AQ2005" t="s">
        <v>3940</v>
      </c>
      <c r="AU2005" t="s">
        <v>4220</v>
      </c>
      <c r="AV2005" t="s">
        <v>4000</v>
      </c>
      <c r="AW2005" t="s">
        <v>447</v>
      </c>
      <c r="AX2005" t="s">
        <v>446</v>
      </c>
      <c r="AY2005" t="s">
        <v>253</v>
      </c>
      <c r="AZ2005" t="s">
        <v>230</v>
      </c>
      <c r="BA2005" t="s">
        <v>273</v>
      </c>
      <c r="BB2005" t="s">
        <v>380</v>
      </c>
      <c r="BC2005" t="s">
        <v>3927</v>
      </c>
      <c r="BD2005" t="s">
        <v>3927</v>
      </c>
      <c r="BE2005" t="s">
        <v>3927</v>
      </c>
      <c r="BF2005">
        <v>26</v>
      </c>
    </row>
    <row r="2006" spans="1:58" x14ac:dyDescent="0.3">
      <c r="A2006">
        <v>2026</v>
      </c>
      <c r="B2006">
        <v>202605</v>
      </c>
      <c r="C2006">
        <v>5</v>
      </c>
      <c r="D2006" s="14">
        <v>20001620141708</v>
      </c>
      <c r="E2006" t="s">
        <v>2810</v>
      </c>
      <c r="F2006" s="2">
        <v>46141.816064814811</v>
      </c>
      <c r="G2006" s="2">
        <v>46144</v>
      </c>
      <c r="I2006" t="s">
        <v>224</v>
      </c>
      <c r="J2006" t="s">
        <v>230</v>
      </c>
      <c r="L2006" t="s">
        <v>3245</v>
      </c>
      <c r="M2006" t="s">
        <v>1713</v>
      </c>
      <c r="N2006" t="s">
        <v>546</v>
      </c>
      <c r="O2006" t="s">
        <v>554</v>
      </c>
      <c r="Q2006" t="s">
        <v>10385</v>
      </c>
      <c r="R2006" t="s">
        <v>2809</v>
      </c>
      <c r="S2006" t="s">
        <v>4949</v>
      </c>
      <c r="T2006" t="s">
        <v>4950</v>
      </c>
      <c r="U2006" t="s">
        <v>3034</v>
      </c>
      <c r="V2006" t="s">
        <v>3994</v>
      </c>
      <c r="W2006" t="s">
        <v>245</v>
      </c>
      <c r="X2006" t="s">
        <v>225</v>
      </c>
      <c r="Z2006">
        <v>2</v>
      </c>
      <c r="AA2006" t="s">
        <v>3921</v>
      </c>
      <c r="AB2006" t="s">
        <v>10386</v>
      </c>
      <c r="AC2006">
        <v>46146.750706018516</v>
      </c>
      <c r="AD2006">
        <v>46146</v>
      </c>
      <c r="AE2006" t="s">
        <v>3938</v>
      </c>
      <c r="AG2006" t="s">
        <v>4828</v>
      </c>
      <c r="AH2006">
        <v>6108749640</v>
      </c>
      <c r="AI2006" t="s">
        <v>10387</v>
      </c>
      <c r="AM2006" t="s">
        <v>3925</v>
      </c>
      <c r="AN2006" t="s">
        <v>3926</v>
      </c>
      <c r="AO2006" t="s">
        <v>268</v>
      </c>
      <c r="AP2006" t="s">
        <v>304</v>
      </c>
      <c r="AQ2006" t="s">
        <v>3940</v>
      </c>
      <c r="AU2006" t="s">
        <v>8625</v>
      </c>
      <c r="AV2006" t="s">
        <v>4000</v>
      </c>
      <c r="AW2006" t="s">
        <v>320</v>
      </c>
      <c r="AX2006" t="s">
        <v>319</v>
      </c>
      <c r="AY2006" t="s">
        <v>254</v>
      </c>
      <c r="AZ2006" t="s">
        <v>230</v>
      </c>
      <c r="BA2006" t="s">
        <v>395</v>
      </c>
      <c r="BB2006" t="s">
        <v>380</v>
      </c>
      <c r="BC2006" t="s">
        <v>3927</v>
      </c>
      <c r="BD2006" t="s">
        <v>3927</v>
      </c>
      <c r="BE2006" t="s">
        <v>3927</v>
      </c>
      <c r="BF2006">
        <v>5</v>
      </c>
    </row>
    <row r="2007" spans="1:58" x14ac:dyDescent="0.3">
      <c r="A2007">
        <v>2026</v>
      </c>
      <c r="B2007">
        <v>202605</v>
      </c>
      <c r="C2007">
        <v>5</v>
      </c>
      <c r="D2007" s="14">
        <v>20001620140688</v>
      </c>
      <c r="E2007" t="s">
        <v>2810</v>
      </c>
      <c r="F2007" s="2">
        <v>46141.811145833337</v>
      </c>
      <c r="G2007" s="2">
        <v>46146</v>
      </c>
      <c r="I2007" t="s">
        <v>224</v>
      </c>
      <c r="J2007" t="s">
        <v>230</v>
      </c>
      <c r="L2007" t="s">
        <v>2325</v>
      </c>
      <c r="M2007" t="s">
        <v>309</v>
      </c>
      <c r="N2007" t="s">
        <v>297</v>
      </c>
      <c r="O2007" t="s">
        <v>283</v>
      </c>
      <c r="Q2007" t="s">
        <v>10388</v>
      </c>
      <c r="R2007" t="s">
        <v>2809</v>
      </c>
      <c r="S2007" t="s">
        <v>6966</v>
      </c>
      <c r="T2007" t="s">
        <v>6967</v>
      </c>
      <c r="U2007" t="s">
        <v>4796</v>
      </c>
      <c r="V2007" t="s">
        <v>2024</v>
      </c>
      <c r="W2007" t="s">
        <v>245</v>
      </c>
      <c r="X2007" t="s">
        <v>225</v>
      </c>
      <c r="Z2007">
        <v>4</v>
      </c>
      <c r="AA2007" t="s">
        <v>3921</v>
      </c>
      <c r="AB2007" t="s">
        <v>10389</v>
      </c>
      <c r="AC2007">
        <v>46150.849861111114</v>
      </c>
      <c r="AD2007">
        <v>46150</v>
      </c>
      <c r="AE2007" t="s">
        <v>3938</v>
      </c>
      <c r="AG2007" t="s">
        <v>2026</v>
      </c>
      <c r="AH2007">
        <v>6108767416</v>
      </c>
      <c r="AI2007" t="s">
        <v>10390</v>
      </c>
      <c r="AM2007" t="s">
        <v>3925</v>
      </c>
      <c r="AN2007" t="s">
        <v>3926</v>
      </c>
      <c r="AO2007" t="s">
        <v>268</v>
      </c>
      <c r="AP2007" t="s">
        <v>386</v>
      </c>
      <c r="AQ2007" t="s">
        <v>3940</v>
      </c>
      <c r="AU2007" t="s">
        <v>4149</v>
      </c>
      <c r="AV2007" t="s">
        <v>4000</v>
      </c>
      <c r="AW2007" t="s">
        <v>320</v>
      </c>
      <c r="AX2007" t="s">
        <v>319</v>
      </c>
      <c r="AY2007" t="s">
        <v>254</v>
      </c>
      <c r="AZ2007" t="s">
        <v>230</v>
      </c>
      <c r="BA2007" t="s">
        <v>395</v>
      </c>
      <c r="BB2007" t="s">
        <v>380</v>
      </c>
      <c r="BC2007" t="s">
        <v>3927</v>
      </c>
      <c r="BD2007" t="s">
        <v>3927</v>
      </c>
      <c r="BE2007" t="s">
        <v>3927</v>
      </c>
      <c r="BF2007">
        <v>5</v>
      </c>
    </row>
    <row r="2008" spans="1:58" x14ac:dyDescent="0.3">
      <c r="A2008">
        <v>2026</v>
      </c>
      <c r="B2008">
        <v>202605</v>
      </c>
      <c r="C2008">
        <v>5</v>
      </c>
      <c r="D2008" s="14">
        <v>20001620140672</v>
      </c>
      <c r="E2008" t="s">
        <v>2810</v>
      </c>
      <c r="F2008" s="2">
        <v>46141.807511574072</v>
      </c>
      <c r="G2008" s="2">
        <v>46144</v>
      </c>
      <c r="I2008" t="s">
        <v>224</v>
      </c>
      <c r="J2008" t="s">
        <v>230</v>
      </c>
      <c r="L2008" t="s">
        <v>2294</v>
      </c>
      <c r="M2008" t="s">
        <v>309</v>
      </c>
      <c r="N2008" t="s">
        <v>297</v>
      </c>
      <c r="O2008" t="s">
        <v>283</v>
      </c>
      <c r="Q2008" t="s">
        <v>10391</v>
      </c>
      <c r="R2008" t="s">
        <v>2809</v>
      </c>
      <c r="S2008" t="s">
        <v>4862</v>
      </c>
      <c r="T2008" t="s">
        <v>4863</v>
      </c>
      <c r="U2008" t="s">
        <v>3034</v>
      </c>
      <c r="V2008" t="s">
        <v>3994</v>
      </c>
      <c r="W2008" t="s">
        <v>245</v>
      </c>
      <c r="X2008" t="s">
        <v>225</v>
      </c>
      <c r="Z2008">
        <v>2</v>
      </c>
      <c r="AA2008" t="s">
        <v>3921</v>
      </c>
      <c r="AB2008" t="s">
        <v>10392</v>
      </c>
      <c r="AC2008">
        <v>46146.750706018516</v>
      </c>
      <c r="AD2008">
        <v>46146</v>
      </c>
      <c r="AE2008" t="s">
        <v>3938</v>
      </c>
      <c r="AG2008" t="s">
        <v>4828</v>
      </c>
      <c r="AH2008">
        <v>6108769336</v>
      </c>
      <c r="AI2008" t="s">
        <v>10393</v>
      </c>
      <c r="AM2008" t="s">
        <v>3925</v>
      </c>
      <c r="AN2008" t="s">
        <v>3926</v>
      </c>
      <c r="AO2008" t="s">
        <v>268</v>
      </c>
      <c r="AP2008" t="s">
        <v>386</v>
      </c>
      <c r="AQ2008" t="s">
        <v>3940</v>
      </c>
      <c r="AU2008" t="s">
        <v>8625</v>
      </c>
      <c r="AV2008" t="s">
        <v>4000</v>
      </c>
      <c r="AW2008" t="s">
        <v>320</v>
      </c>
      <c r="AX2008" t="s">
        <v>319</v>
      </c>
      <c r="AY2008" t="s">
        <v>254</v>
      </c>
      <c r="AZ2008" t="s">
        <v>230</v>
      </c>
      <c r="BA2008" t="s">
        <v>273</v>
      </c>
      <c r="BB2008" t="s">
        <v>380</v>
      </c>
      <c r="BC2008" t="s">
        <v>3927</v>
      </c>
      <c r="BD2008" t="s">
        <v>3927</v>
      </c>
      <c r="BE2008" t="s">
        <v>3927</v>
      </c>
      <c r="BF2008">
        <v>5</v>
      </c>
    </row>
    <row r="2009" spans="1:58" x14ac:dyDescent="0.3">
      <c r="A2009">
        <v>2026</v>
      </c>
      <c r="B2009">
        <v>202605</v>
      </c>
      <c r="C2009">
        <v>5</v>
      </c>
      <c r="D2009" s="14">
        <v>20001620140414</v>
      </c>
      <c r="E2009" t="s">
        <v>2810</v>
      </c>
      <c r="F2009" s="2">
        <v>46141.764224537037</v>
      </c>
      <c r="G2009" s="2">
        <v>46143</v>
      </c>
      <c r="I2009" t="s">
        <v>224</v>
      </c>
      <c r="J2009" t="s">
        <v>230</v>
      </c>
      <c r="L2009" t="s">
        <v>2861</v>
      </c>
      <c r="M2009" t="s">
        <v>334</v>
      </c>
      <c r="N2009" t="s">
        <v>322</v>
      </c>
      <c r="O2009" t="s">
        <v>331</v>
      </c>
      <c r="Q2009" t="s">
        <v>10394</v>
      </c>
      <c r="R2009" t="s">
        <v>2809</v>
      </c>
      <c r="S2009" t="s">
        <v>7066</v>
      </c>
      <c r="T2009" t="s">
        <v>7067</v>
      </c>
      <c r="U2009" t="s">
        <v>3034</v>
      </c>
      <c r="V2009" t="s">
        <v>647</v>
      </c>
      <c r="W2009" t="s">
        <v>245</v>
      </c>
      <c r="X2009" t="s">
        <v>225</v>
      </c>
      <c r="Z2009">
        <v>4</v>
      </c>
      <c r="AA2009" t="s">
        <v>3921</v>
      </c>
      <c r="AB2009" t="s">
        <v>3995</v>
      </c>
      <c r="AC2009">
        <v>46149.584976851853</v>
      </c>
      <c r="AD2009">
        <v>46147</v>
      </c>
      <c r="AE2009" t="s">
        <v>3938</v>
      </c>
      <c r="AG2009" t="s">
        <v>5111</v>
      </c>
      <c r="AH2009">
        <v>6108751579</v>
      </c>
      <c r="AI2009" t="s">
        <v>10395</v>
      </c>
      <c r="AM2009" t="s">
        <v>3925</v>
      </c>
      <c r="AN2009" t="s">
        <v>3926</v>
      </c>
      <c r="AO2009" t="s">
        <v>268</v>
      </c>
      <c r="AP2009" t="s">
        <v>386</v>
      </c>
      <c r="AQ2009" t="s">
        <v>3998</v>
      </c>
      <c r="AU2009" t="s">
        <v>4282</v>
      </c>
      <c r="AV2009" t="s">
        <v>4000</v>
      </c>
      <c r="AW2009" t="s">
        <v>320</v>
      </c>
      <c r="AX2009" t="s">
        <v>319</v>
      </c>
      <c r="AY2009" t="s">
        <v>254</v>
      </c>
      <c r="AZ2009" t="s">
        <v>230</v>
      </c>
      <c r="BA2009" t="s">
        <v>395</v>
      </c>
      <c r="BB2009" t="s">
        <v>380</v>
      </c>
      <c r="BC2009" t="s">
        <v>3927</v>
      </c>
      <c r="BD2009" t="s">
        <v>3927</v>
      </c>
      <c r="BE2009" t="s">
        <v>3927</v>
      </c>
      <c r="BF2009">
        <v>5</v>
      </c>
    </row>
    <row r="2010" spans="1:58" x14ac:dyDescent="0.3">
      <c r="A2010">
        <v>2026</v>
      </c>
      <c r="B2010">
        <v>202605</v>
      </c>
      <c r="C2010">
        <v>5</v>
      </c>
      <c r="D2010" s="14">
        <v>20001620138880</v>
      </c>
      <c r="E2010" t="s">
        <v>2810</v>
      </c>
      <c r="F2010" s="2">
        <v>46141.852256944447</v>
      </c>
      <c r="G2010" s="2">
        <v>46144</v>
      </c>
      <c r="I2010" t="s">
        <v>224</v>
      </c>
      <c r="J2010" t="s">
        <v>230</v>
      </c>
      <c r="L2010" t="s">
        <v>3850</v>
      </c>
      <c r="M2010" t="s">
        <v>2089</v>
      </c>
      <c r="N2010" t="s">
        <v>353</v>
      </c>
      <c r="O2010" t="s">
        <v>283</v>
      </c>
      <c r="Q2010" t="s">
        <v>10396</v>
      </c>
      <c r="R2010" t="s">
        <v>2809</v>
      </c>
      <c r="S2010" t="s">
        <v>5009</v>
      </c>
      <c r="T2010" t="s">
        <v>5010</v>
      </c>
      <c r="U2010" t="s">
        <v>4008</v>
      </c>
      <c r="V2010" t="s">
        <v>980</v>
      </c>
      <c r="W2010" t="s">
        <v>245</v>
      </c>
      <c r="X2010" t="s">
        <v>387</v>
      </c>
      <c r="Z2010">
        <v>4</v>
      </c>
      <c r="AA2010" t="s">
        <v>3921</v>
      </c>
      <c r="AB2010" t="s">
        <v>10397</v>
      </c>
      <c r="AC2010">
        <v>46148.620497685188</v>
      </c>
      <c r="AD2010">
        <v>46148</v>
      </c>
      <c r="AE2010" t="s">
        <v>3938</v>
      </c>
      <c r="AG2010" t="s">
        <v>4870</v>
      </c>
      <c r="AH2010">
        <v>6108758507</v>
      </c>
      <c r="AI2010" t="s">
        <v>10398</v>
      </c>
      <c r="AM2010" t="s">
        <v>3925</v>
      </c>
      <c r="AN2010" t="s">
        <v>3926</v>
      </c>
      <c r="AO2010" t="s">
        <v>268</v>
      </c>
      <c r="AP2010" t="s">
        <v>386</v>
      </c>
      <c r="AQ2010" t="s">
        <v>3940</v>
      </c>
      <c r="AU2010" t="s">
        <v>4422</v>
      </c>
      <c r="AV2010" t="s">
        <v>4000</v>
      </c>
      <c r="AW2010" t="s">
        <v>447</v>
      </c>
      <c r="AX2010" t="s">
        <v>446</v>
      </c>
      <c r="AY2010" t="s">
        <v>253</v>
      </c>
      <c r="AZ2010" t="s">
        <v>230</v>
      </c>
      <c r="BA2010" t="s">
        <v>395</v>
      </c>
      <c r="BB2010" t="s">
        <v>1879</v>
      </c>
      <c r="BC2010" t="s">
        <v>3927</v>
      </c>
      <c r="BD2010" t="s">
        <v>3927</v>
      </c>
      <c r="BE2010" t="s">
        <v>3927</v>
      </c>
      <c r="BF2010">
        <v>5</v>
      </c>
    </row>
    <row r="2011" spans="1:58" x14ac:dyDescent="0.3">
      <c r="A2011">
        <v>2026</v>
      </c>
      <c r="B2011">
        <v>202605</v>
      </c>
      <c r="C2011">
        <v>5</v>
      </c>
      <c r="D2011" s="14">
        <v>20001620138602</v>
      </c>
      <c r="E2011" t="s">
        <v>2810</v>
      </c>
      <c r="F2011" s="2">
        <v>46141.786122685182</v>
      </c>
      <c r="G2011" s="2">
        <v>46143</v>
      </c>
      <c r="I2011" t="s">
        <v>224</v>
      </c>
      <c r="J2011" t="s">
        <v>230</v>
      </c>
      <c r="L2011" t="s">
        <v>3433</v>
      </c>
      <c r="M2011" t="s">
        <v>309</v>
      </c>
      <c r="N2011" t="s">
        <v>297</v>
      </c>
      <c r="O2011" t="s">
        <v>283</v>
      </c>
      <c r="Q2011" t="s">
        <v>10399</v>
      </c>
      <c r="R2011" t="s">
        <v>2809</v>
      </c>
      <c r="S2011" t="s">
        <v>425</v>
      </c>
      <c r="T2011" t="s">
        <v>426</v>
      </c>
      <c r="U2011" t="s">
        <v>258</v>
      </c>
      <c r="V2011" t="s">
        <v>247</v>
      </c>
      <c r="W2011" t="s">
        <v>245</v>
      </c>
      <c r="X2011" t="s">
        <v>225</v>
      </c>
      <c r="Z2011">
        <v>4</v>
      </c>
      <c r="AA2011" t="s">
        <v>3921</v>
      </c>
      <c r="AB2011" t="s">
        <v>10400</v>
      </c>
      <c r="AC2011">
        <v>46148.623171296298</v>
      </c>
      <c r="AD2011">
        <v>46147</v>
      </c>
      <c r="AE2011" t="s">
        <v>3938</v>
      </c>
      <c r="AG2011" t="s">
        <v>410</v>
      </c>
      <c r="AH2011">
        <v>6108761445</v>
      </c>
      <c r="AI2011" t="s">
        <v>10401</v>
      </c>
      <c r="AM2011" t="s">
        <v>3925</v>
      </c>
      <c r="AN2011" t="s">
        <v>3926</v>
      </c>
      <c r="AO2011" t="s">
        <v>268</v>
      </c>
      <c r="AP2011" t="s">
        <v>853</v>
      </c>
      <c r="AQ2011" t="s">
        <v>3940</v>
      </c>
      <c r="AU2011" t="s">
        <v>4422</v>
      </c>
      <c r="AV2011" t="s">
        <v>4000</v>
      </c>
      <c r="AW2011" t="s">
        <v>320</v>
      </c>
      <c r="AX2011" t="s">
        <v>319</v>
      </c>
      <c r="AY2011" t="s">
        <v>254</v>
      </c>
      <c r="AZ2011" t="s">
        <v>230</v>
      </c>
      <c r="BA2011" t="s">
        <v>395</v>
      </c>
      <c r="BB2011" t="s">
        <v>380</v>
      </c>
      <c r="BC2011" t="s">
        <v>3927</v>
      </c>
      <c r="BD2011" t="s">
        <v>3927</v>
      </c>
      <c r="BE2011" t="s">
        <v>3927</v>
      </c>
      <c r="BF2011">
        <v>5</v>
      </c>
    </row>
    <row r="2012" spans="1:58" x14ac:dyDescent="0.3">
      <c r="A2012">
        <v>2026</v>
      </c>
      <c r="B2012">
        <v>202605</v>
      </c>
      <c r="C2012">
        <v>5</v>
      </c>
      <c r="D2012" s="14">
        <v>20001620138314</v>
      </c>
      <c r="E2012" t="s">
        <v>2810</v>
      </c>
      <c r="F2012" s="2">
        <v>46141.749039351853</v>
      </c>
      <c r="G2012" s="2">
        <v>46147</v>
      </c>
      <c r="I2012" t="s">
        <v>224</v>
      </c>
      <c r="J2012" t="s">
        <v>230</v>
      </c>
      <c r="L2012" t="s">
        <v>3069</v>
      </c>
      <c r="M2012" t="s">
        <v>994</v>
      </c>
      <c r="N2012" t="s">
        <v>989</v>
      </c>
      <c r="O2012" t="s">
        <v>554</v>
      </c>
      <c r="Q2012" t="s">
        <v>10402</v>
      </c>
      <c r="R2012" t="s">
        <v>2809</v>
      </c>
      <c r="S2012" t="s">
        <v>5803</v>
      </c>
      <c r="T2012" t="s">
        <v>5804</v>
      </c>
      <c r="U2012" t="s">
        <v>5044</v>
      </c>
      <c r="V2012" t="s">
        <v>5045</v>
      </c>
      <c r="W2012" t="s">
        <v>245</v>
      </c>
      <c r="X2012" t="s">
        <v>387</v>
      </c>
      <c r="Z2012">
        <v>3</v>
      </c>
      <c r="AA2012" t="s">
        <v>3921</v>
      </c>
      <c r="AB2012" t="s">
        <v>10403</v>
      </c>
      <c r="AC2012">
        <v>46150.845914351848</v>
      </c>
      <c r="AD2012">
        <v>46150</v>
      </c>
      <c r="AE2012" t="s">
        <v>3938</v>
      </c>
      <c r="AG2012" t="s">
        <v>5047</v>
      </c>
      <c r="AH2012">
        <v>6108754511</v>
      </c>
      <c r="AI2012" t="s">
        <v>10404</v>
      </c>
      <c r="AM2012" t="s">
        <v>3925</v>
      </c>
      <c r="AN2012" t="s">
        <v>3926</v>
      </c>
      <c r="AO2012" t="s">
        <v>268</v>
      </c>
      <c r="AP2012" t="s">
        <v>304</v>
      </c>
      <c r="AQ2012" t="s">
        <v>3940</v>
      </c>
      <c r="AU2012" t="s">
        <v>4149</v>
      </c>
      <c r="AV2012" t="s">
        <v>4000</v>
      </c>
      <c r="AW2012" t="s">
        <v>447</v>
      </c>
      <c r="AX2012" t="s">
        <v>446</v>
      </c>
      <c r="AY2012" t="s">
        <v>253</v>
      </c>
      <c r="AZ2012" t="s">
        <v>230</v>
      </c>
      <c r="BA2012" t="s">
        <v>395</v>
      </c>
      <c r="BB2012" t="s">
        <v>380</v>
      </c>
      <c r="BC2012" t="s">
        <v>3927</v>
      </c>
      <c r="BD2012" t="s">
        <v>3927</v>
      </c>
      <c r="BE2012" t="s">
        <v>3927</v>
      </c>
      <c r="BF2012">
        <v>12</v>
      </c>
    </row>
    <row r="2013" spans="1:58" x14ac:dyDescent="0.3">
      <c r="A2013">
        <v>2026</v>
      </c>
      <c r="B2013">
        <v>202605</v>
      </c>
      <c r="C2013">
        <v>5</v>
      </c>
      <c r="D2013" s="14">
        <v>20001620137545</v>
      </c>
      <c r="E2013" t="s">
        <v>2810</v>
      </c>
      <c r="F2013" s="2">
        <v>46141.77579861111</v>
      </c>
      <c r="G2013" s="2">
        <v>46147</v>
      </c>
      <c r="I2013" t="s">
        <v>224</v>
      </c>
      <c r="J2013" t="s">
        <v>230</v>
      </c>
      <c r="L2013" t="s">
        <v>3737</v>
      </c>
      <c r="M2013" t="s">
        <v>902</v>
      </c>
      <c r="N2013" t="s">
        <v>752</v>
      </c>
      <c r="O2013" t="s">
        <v>623</v>
      </c>
      <c r="Q2013" t="s">
        <v>10405</v>
      </c>
      <c r="R2013" t="s">
        <v>2809</v>
      </c>
      <c r="S2013" t="s">
        <v>4825</v>
      </c>
      <c r="T2013" t="s">
        <v>4826</v>
      </c>
      <c r="U2013" t="s">
        <v>3034</v>
      </c>
      <c r="V2013" t="s">
        <v>3994</v>
      </c>
      <c r="W2013" t="s">
        <v>245</v>
      </c>
      <c r="X2013" t="s">
        <v>387</v>
      </c>
      <c r="Z2013">
        <v>1</v>
      </c>
      <c r="AA2013" t="s">
        <v>3921</v>
      </c>
      <c r="AB2013" t="s">
        <v>10406</v>
      </c>
      <c r="AC2013">
        <v>46148.683530092596</v>
      </c>
      <c r="AD2013">
        <v>46148</v>
      </c>
      <c r="AE2013" t="s">
        <v>3938</v>
      </c>
      <c r="AG2013" t="s">
        <v>4828</v>
      </c>
      <c r="AH2013">
        <v>6103452581</v>
      </c>
      <c r="AI2013" t="s">
        <v>10407</v>
      </c>
      <c r="AM2013" t="s">
        <v>3925</v>
      </c>
      <c r="AN2013" t="s">
        <v>3926</v>
      </c>
      <c r="AO2013" t="s">
        <v>268</v>
      </c>
      <c r="AP2013" t="s">
        <v>330</v>
      </c>
      <c r="AQ2013" t="s">
        <v>3940</v>
      </c>
      <c r="AU2013" t="s">
        <v>4282</v>
      </c>
      <c r="AV2013" t="s">
        <v>4000</v>
      </c>
      <c r="AW2013" t="s">
        <v>447</v>
      </c>
      <c r="AX2013" t="s">
        <v>446</v>
      </c>
      <c r="AY2013" t="s">
        <v>253</v>
      </c>
      <c r="AZ2013" t="s">
        <v>230</v>
      </c>
      <c r="BA2013" t="s">
        <v>273</v>
      </c>
      <c r="BB2013" t="s">
        <v>380</v>
      </c>
      <c r="BC2013" t="s">
        <v>3927</v>
      </c>
      <c r="BD2013" t="s">
        <v>3927</v>
      </c>
      <c r="BE2013" t="s">
        <v>3927</v>
      </c>
      <c r="BF2013">
        <v>1</v>
      </c>
    </row>
    <row r="2014" spans="1:58" x14ac:dyDescent="0.3">
      <c r="A2014">
        <v>2026</v>
      </c>
      <c r="B2014">
        <v>202605</v>
      </c>
      <c r="C2014">
        <v>5</v>
      </c>
      <c r="D2014" s="14">
        <v>20001620136713</v>
      </c>
      <c r="E2014" t="s">
        <v>2810</v>
      </c>
      <c r="F2014" s="2">
        <v>46141.803425925929</v>
      </c>
      <c r="G2014" s="2">
        <v>46143</v>
      </c>
      <c r="I2014" t="s">
        <v>224</v>
      </c>
      <c r="J2014" t="s">
        <v>230</v>
      </c>
      <c r="L2014" t="s">
        <v>3545</v>
      </c>
      <c r="M2014" t="s">
        <v>309</v>
      </c>
      <c r="N2014" t="s">
        <v>297</v>
      </c>
      <c r="O2014" t="s">
        <v>283</v>
      </c>
      <c r="Q2014" t="s">
        <v>3442</v>
      </c>
      <c r="R2014" t="s">
        <v>2809</v>
      </c>
      <c r="S2014" t="s">
        <v>5599</v>
      </c>
      <c r="T2014" t="s">
        <v>5600</v>
      </c>
      <c r="U2014" t="s">
        <v>4796</v>
      </c>
      <c r="V2014" t="s">
        <v>2024</v>
      </c>
      <c r="W2014" t="s">
        <v>245</v>
      </c>
      <c r="X2014" t="s">
        <v>225</v>
      </c>
      <c r="Z2014">
        <v>4</v>
      </c>
      <c r="AA2014" t="s">
        <v>3921</v>
      </c>
      <c r="AB2014" t="s">
        <v>10408</v>
      </c>
      <c r="AC2014">
        <v>46149.689583333333</v>
      </c>
      <c r="AD2014">
        <v>46147</v>
      </c>
      <c r="AE2014" t="s">
        <v>3938</v>
      </c>
      <c r="AG2014" t="s">
        <v>2026</v>
      </c>
      <c r="AH2014">
        <v>6108762422</v>
      </c>
      <c r="AI2014" t="s">
        <v>10409</v>
      </c>
      <c r="AM2014" t="s">
        <v>3925</v>
      </c>
      <c r="AN2014" t="s">
        <v>3926</v>
      </c>
      <c r="AO2014" t="s">
        <v>268</v>
      </c>
      <c r="AP2014" t="s">
        <v>304</v>
      </c>
      <c r="AQ2014" t="s">
        <v>3940</v>
      </c>
      <c r="AU2014" t="s">
        <v>4282</v>
      </c>
      <c r="AV2014" t="s">
        <v>4000</v>
      </c>
      <c r="AW2014" t="s">
        <v>320</v>
      </c>
      <c r="AX2014" t="s">
        <v>319</v>
      </c>
      <c r="AY2014" t="s">
        <v>254</v>
      </c>
      <c r="AZ2014" t="s">
        <v>230</v>
      </c>
      <c r="BA2014" t="s">
        <v>395</v>
      </c>
      <c r="BB2014" t="s">
        <v>380</v>
      </c>
      <c r="BC2014" t="s">
        <v>3927</v>
      </c>
      <c r="BD2014" t="s">
        <v>3927</v>
      </c>
      <c r="BE2014" t="s">
        <v>3927</v>
      </c>
      <c r="BF2014">
        <v>5</v>
      </c>
    </row>
    <row r="2015" spans="1:58" x14ac:dyDescent="0.3">
      <c r="A2015">
        <v>2026</v>
      </c>
      <c r="B2015">
        <v>202605</v>
      </c>
      <c r="C2015">
        <v>5</v>
      </c>
      <c r="D2015" s="14">
        <v>20001620135341</v>
      </c>
      <c r="E2015" t="s">
        <v>2810</v>
      </c>
      <c r="F2015" s="2">
        <v>46141.746249999997</v>
      </c>
      <c r="G2015" s="2">
        <v>46144</v>
      </c>
      <c r="I2015" t="s">
        <v>224</v>
      </c>
      <c r="J2015" t="s">
        <v>230</v>
      </c>
      <c r="L2015" t="s">
        <v>1346</v>
      </c>
      <c r="M2015" t="s">
        <v>1350</v>
      </c>
      <c r="N2015" t="s">
        <v>322</v>
      </c>
      <c r="O2015" t="s">
        <v>331</v>
      </c>
      <c r="Q2015" t="s">
        <v>10410</v>
      </c>
      <c r="R2015" t="s">
        <v>2809</v>
      </c>
      <c r="S2015" t="s">
        <v>4929</v>
      </c>
      <c r="T2015" t="s">
        <v>4930</v>
      </c>
      <c r="U2015" t="s">
        <v>3034</v>
      </c>
      <c r="V2015" t="s">
        <v>3994</v>
      </c>
      <c r="W2015" t="s">
        <v>245</v>
      </c>
      <c r="X2015" t="s">
        <v>387</v>
      </c>
      <c r="Z2015">
        <v>2</v>
      </c>
      <c r="AA2015" t="s">
        <v>3921</v>
      </c>
      <c r="AB2015" t="s">
        <v>10411</v>
      </c>
      <c r="AC2015">
        <v>46146.750706018516</v>
      </c>
      <c r="AD2015">
        <v>46146</v>
      </c>
      <c r="AE2015" t="s">
        <v>3938</v>
      </c>
      <c r="AG2015" t="s">
        <v>4828</v>
      </c>
      <c r="AH2015">
        <v>6105661722</v>
      </c>
      <c r="AI2015" t="s">
        <v>10412</v>
      </c>
      <c r="AM2015" t="s">
        <v>3925</v>
      </c>
      <c r="AN2015" t="s">
        <v>3926</v>
      </c>
      <c r="AO2015" t="s">
        <v>268</v>
      </c>
      <c r="AP2015" t="s">
        <v>386</v>
      </c>
      <c r="AQ2015" t="s">
        <v>3940</v>
      </c>
      <c r="AU2015" t="s">
        <v>8625</v>
      </c>
      <c r="AV2015" t="s">
        <v>4000</v>
      </c>
      <c r="AW2015" t="s">
        <v>447</v>
      </c>
      <c r="AX2015" t="s">
        <v>446</v>
      </c>
      <c r="AY2015" t="s">
        <v>253</v>
      </c>
      <c r="AZ2015" t="s">
        <v>230</v>
      </c>
      <c r="BA2015" t="s">
        <v>273</v>
      </c>
      <c r="BB2015" t="s">
        <v>380</v>
      </c>
      <c r="BC2015" t="s">
        <v>3927</v>
      </c>
      <c r="BD2015" t="s">
        <v>3927</v>
      </c>
      <c r="BE2015" t="s">
        <v>3927</v>
      </c>
      <c r="BF2015">
        <v>1</v>
      </c>
    </row>
    <row r="2016" spans="1:58" x14ac:dyDescent="0.3">
      <c r="A2016">
        <v>2026</v>
      </c>
      <c r="B2016">
        <v>202605</v>
      </c>
      <c r="C2016">
        <v>5</v>
      </c>
      <c r="D2016" s="14">
        <v>20001620130297</v>
      </c>
      <c r="E2016" t="s">
        <v>2810</v>
      </c>
      <c r="F2016" s="2">
        <v>46141.826516203706</v>
      </c>
      <c r="G2016" s="2">
        <v>46149</v>
      </c>
      <c r="I2016" t="s">
        <v>224</v>
      </c>
      <c r="J2016" t="s">
        <v>230</v>
      </c>
      <c r="L2016" t="s">
        <v>5333</v>
      </c>
      <c r="M2016" t="s">
        <v>309</v>
      </c>
      <c r="N2016" t="s">
        <v>297</v>
      </c>
      <c r="O2016" t="s">
        <v>283</v>
      </c>
      <c r="Q2016" t="s">
        <v>10413</v>
      </c>
      <c r="R2016" t="s">
        <v>2809</v>
      </c>
      <c r="S2016" t="s">
        <v>4807</v>
      </c>
      <c r="T2016" t="s">
        <v>4808</v>
      </c>
      <c r="U2016" t="s">
        <v>3034</v>
      </c>
      <c r="V2016" t="s">
        <v>4809</v>
      </c>
      <c r="W2016" t="s">
        <v>245</v>
      </c>
      <c r="X2016" t="s">
        <v>225</v>
      </c>
      <c r="Z2016">
        <v>0</v>
      </c>
      <c r="AA2016" t="s">
        <v>3921</v>
      </c>
      <c r="AB2016" t="s">
        <v>4810</v>
      </c>
      <c r="AC2016">
        <v>46150.776493055557</v>
      </c>
      <c r="AD2016">
        <v>46149</v>
      </c>
      <c r="AE2016" t="s">
        <v>4811</v>
      </c>
      <c r="AG2016" t="s">
        <v>4812</v>
      </c>
      <c r="AH2016">
        <v>6108712352</v>
      </c>
      <c r="AI2016" t="s">
        <v>10414</v>
      </c>
      <c r="AM2016" t="s">
        <v>3925</v>
      </c>
      <c r="AN2016" t="s">
        <v>3926</v>
      </c>
      <c r="AO2016" t="s">
        <v>4814</v>
      </c>
      <c r="AP2016" t="s">
        <v>386</v>
      </c>
      <c r="AQ2016" t="s">
        <v>4815</v>
      </c>
      <c r="AU2016" t="s">
        <v>5728</v>
      </c>
      <c r="AV2016" t="s">
        <v>4817</v>
      </c>
      <c r="AW2016" t="s">
        <v>320</v>
      </c>
      <c r="AX2016" t="s">
        <v>319</v>
      </c>
      <c r="AY2016" t="s">
        <v>254</v>
      </c>
      <c r="AZ2016" t="s">
        <v>230</v>
      </c>
      <c r="BA2016" t="s">
        <v>344</v>
      </c>
      <c r="BB2016" t="s">
        <v>232</v>
      </c>
      <c r="BC2016" t="s">
        <v>3927</v>
      </c>
      <c r="BD2016" t="s">
        <v>3927</v>
      </c>
      <c r="BE2016" t="s">
        <v>3927</v>
      </c>
      <c r="BF2016">
        <v>5</v>
      </c>
    </row>
    <row r="2017" spans="1:58" x14ac:dyDescent="0.3">
      <c r="A2017">
        <v>2026</v>
      </c>
      <c r="B2017">
        <v>202605</v>
      </c>
      <c r="C2017">
        <v>5</v>
      </c>
      <c r="D2017" s="14">
        <v>20001620130255</v>
      </c>
      <c r="E2017" t="s">
        <v>2810</v>
      </c>
      <c r="F2017" s="2">
        <v>46141.814652777779</v>
      </c>
      <c r="G2017" s="2">
        <v>46143</v>
      </c>
      <c r="I2017" t="s">
        <v>224</v>
      </c>
      <c r="J2017" t="s">
        <v>230</v>
      </c>
      <c r="L2017" t="s">
        <v>10415</v>
      </c>
      <c r="M2017" t="s">
        <v>809</v>
      </c>
      <c r="N2017" t="s">
        <v>237</v>
      </c>
      <c r="O2017" t="s">
        <v>257</v>
      </c>
      <c r="Q2017" t="s">
        <v>10416</v>
      </c>
      <c r="R2017" t="s">
        <v>2809</v>
      </c>
      <c r="S2017" t="s">
        <v>4807</v>
      </c>
      <c r="T2017" t="s">
        <v>4808</v>
      </c>
      <c r="U2017" t="s">
        <v>3034</v>
      </c>
      <c r="V2017" t="s">
        <v>4809</v>
      </c>
      <c r="W2017" t="s">
        <v>245</v>
      </c>
      <c r="X2017" t="s">
        <v>225</v>
      </c>
      <c r="Z2017">
        <v>0</v>
      </c>
      <c r="AA2017" t="s">
        <v>3921</v>
      </c>
      <c r="AB2017" t="s">
        <v>4810</v>
      </c>
      <c r="AC2017">
        <v>46146.59783564815</v>
      </c>
      <c r="AD2017">
        <v>46143</v>
      </c>
      <c r="AE2017" t="s">
        <v>4811</v>
      </c>
      <c r="AG2017" t="s">
        <v>4812</v>
      </c>
      <c r="AH2017">
        <v>6108712348</v>
      </c>
      <c r="AI2017" t="s">
        <v>10417</v>
      </c>
      <c r="AM2017" t="s">
        <v>3925</v>
      </c>
      <c r="AN2017" t="s">
        <v>3926</v>
      </c>
      <c r="AO2017" t="s">
        <v>4814</v>
      </c>
      <c r="AP2017" t="s">
        <v>386</v>
      </c>
      <c r="AQ2017" t="s">
        <v>4815</v>
      </c>
      <c r="AU2017" t="s">
        <v>10006</v>
      </c>
      <c r="AV2017" t="s">
        <v>4817</v>
      </c>
      <c r="AW2017" t="s">
        <v>1525</v>
      </c>
      <c r="AX2017" t="s">
        <v>1524</v>
      </c>
      <c r="AY2017" t="s">
        <v>254</v>
      </c>
      <c r="AZ2017" t="s">
        <v>230</v>
      </c>
      <c r="BA2017" t="s">
        <v>395</v>
      </c>
      <c r="BB2017" t="s">
        <v>380</v>
      </c>
      <c r="BC2017" t="s">
        <v>3927</v>
      </c>
      <c r="BD2017" t="s">
        <v>3927</v>
      </c>
      <c r="BE2017" t="s">
        <v>3927</v>
      </c>
      <c r="BF2017">
        <v>5</v>
      </c>
    </row>
    <row r="2018" spans="1:58" x14ac:dyDescent="0.3">
      <c r="A2018">
        <v>2026</v>
      </c>
      <c r="B2018">
        <v>202605</v>
      </c>
      <c r="C2018">
        <v>5</v>
      </c>
      <c r="D2018" s="14">
        <v>20001620128455</v>
      </c>
      <c r="E2018" t="s">
        <v>2810</v>
      </c>
      <c r="F2018" s="2">
        <v>46141.882256944446</v>
      </c>
      <c r="G2018" s="2">
        <v>46146</v>
      </c>
      <c r="I2018" t="s">
        <v>224</v>
      </c>
      <c r="J2018" t="s">
        <v>230</v>
      </c>
      <c r="M2018" t="s">
        <v>902</v>
      </c>
      <c r="N2018" t="s">
        <v>752</v>
      </c>
      <c r="O2018" t="s">
        <v>623</v>
      </c>
      <c r="Q2018" t="s">
        <v>10418</v>
      </c>
      <c r="R2018" t="s">
        <v>2809</v>
      </c>
      <c r="S2018" t="s">
        <v>4807</v>
      </c>
      <c r="T2018" t="s">
        <v>4808</v>
      </c>
      <c r="U2018" t="s">
        <v>3034</v>
      </c>
      <c r="V2018" t="s">
        <v>4809</v>
      </c>
      <c r="W2018" t="s">
        <v>245</v>
      </c>
      <c r="X2018" t="s">
        <v>387</v>
      </c>
      <c r="Z2018">
        <v>0</v>
      </c>
      <c r="AA2018" t="s">
        <v>3921</v>
      </c>
      <c r="AB2018" t="s">
        <v>4810</v>
      </c>
      <c r="AC2018">
        <v>46147.474293981482</v>
      </c>
      <c r="AD2018">
        <v>46146</v>
      </c>
      <c r="AE2018" t="s">
        <v>4811</v>
      </c>
      <c r="AG2018" t="s">
        <v>4812</v>
      </c>
      <c r="AH2018">
        <v>6108713308</v>
      </c>
      <c r="AI2018" t="s">
        <v>10419</v>
      </c>
      <c r="AM2018" t="s">
        <v>3925</v>
      </c>
      <c r="AN2018" t="s">
        <v>3926</v>
      </c>
      <c r="AO2018" t="s">
        <v>4814</v>
      </c>
      <c r="AP2018" t="s">
        <v>386</v>
      </c>
      <c r="AQ2018" t="s">
        <v>4815</v>
      </c>
      <c r="AU2018" t="s">
        <v>8271</v>
      </c>
      <c r="AV2018" t="s">
        <v>4817</v>
      </c>
      <c r="AW2018" t="s">
        <v>389</v>
      </c>
      <c r="AX2018" t="s">
        <v>388</v>
      </c>
      <c r="AY2018" t="s">
        <v>253</v>
      </c>
      <c r="AZ2018" t="s">
        <v>230</v>
      </c>
      <c r="BA2018" t="s">
        <v>395</v>
      </c>
      <c r="BB2018" t="s">
        <v>2234</v>
      </c>
      <c r="BC2018" t="s">
        <v>3927</v>
      </c>
      <c r="BD2018" t="s">
        <v>3927</v>
      </c>
      <c r="BE2018" t="s">
        <v>3927</v>
      </c>
      <c r="BF2018">
        <v>5</v>
      </c>
    </row>
    <row r="2019" spans="1:58" x14ac:dyDescent="0.3">
      <c r="A2019">
        <v>2026</v>
      </c>
      <c r="B2019">
        <v>202605</v>
      </c>
      <c r="C2019">
        <v>5</v>
      </c>
      <c r="D2019" s="14">
        <v>20001620122367</v>
      </c>
      <c r="E2019" t="s">
        <v>2810</v>
      </c>
      <c r="F2019" s="2">
        <v>46141.696539351855</v>
      </c>
      <c r="G2019" s="2">
        <v>46146</v>
      </c>
      <c r="I2019" t="s">
        <v>224</v>
      </c>
      <c r="J2019" t="s">
        <v>230</v>
      </c>
      <c r="L2019" t="s">
        <v>3840</v>
      </c>
      <c r="M2019" t="s">
        <v>4232</v>
      </c>
      <c r="N2019" t="s">
        <v>353</v>
      </c>
      <c r="O2019" t="s">
        <v>283</v>
      </c>
      <c r="Q2019" t="s">
        <v>10420</v>
      </c>
      <c r="R2019" t="s">
        <v>2809</v>
      </c>
      <c r="S2019" t="s">
        <v>5594</v>
      </c>
      <c r="T2019" t="s">
        <v>5595</v>
      </c>
      <c r="U2019" t="s">
        <v>4796</v>
      </c>
      <c r="V2019" t="s">
        <v>2024</v>
      </c>
      <c r="W2019" t="s">
        <v>245</v>
      </c>
      <c r="X2019" t="s">
        <v>225</v>
      </c>
      <c r="Z2019">
        <v>4</v>
      </c>
      <c r="AA2019" t="s">
        <v>3921</v>
      </c>
      <c r="AB2019" t="s">
        <v>10421</v>
      </c>
      <c r="AC2019">
        <v>46150.849861111114</v>
      </c>
      <c r="AD2019">
        <v>46150</v>
      </c>
      <c r="AE2019" t="s">
        <v>3938</v>
      </c>
      <c r="AG2019" t="s">
        <v>2026</v>
      </c>
      <c r="AH2019">
        <v>6108765294</v>
      </c>
      <c r="AI2019" t="s">
        <v>10422</v>
      </c>
      <c r="AM2019" t="s">
        <v>3925</v>
      </c>
      <c r="AN2019" t="s">
        <v>3926</v>
      </c>
      <c r="AO2019" t="s">
        <v>268</v>
      </c>
      <c r="AP2019" t="s">
        <v>386</v>
      </c>
      <c r="AQ2019" t="s">
        <v>3940</v>
      </c>
      <c r="AU2019" t="s">
        <v>4149</v>
      </c>
      <c r="AV2019" t="s">
        <v>4000</v>
      </c>
      <c r="AW2019" t="s">
        <v>1525</v>
      </c>
      <c r="AX2019" t="s">
        <v>1524</v>
      </c>
      <c r="AY2019" t="s">
        <v>254</v>
      </c>
      <c r="AZ2019" t="s">
        <v>230</v>
      </c>
      <c r="BA2019" t="s">
        <v>395</v>
      </c>
      <c r="BB2019" t="s">
        <v>380</v>
      </c>
      <c r="BC2019" t="s">
        <v>3927</v>
      </c>
      <c r="BD2019" t="s">
        <v>3927</v>
      </c>
      <c r="BE2019" t="s">
        <v>3927</v>
      </c>
      <c r="BF2019">
        <v>5</v>
      </c>
    </row>
    <row r="2020" spans="1:58" x14ac:dyDescent="0.3">
      <c r="A2020">
        <v>2026</v>
      </c>
      <c r="B2020">
        <v>202605</v>
      </c>
      <c r="C2020">
        <v>5</v>
      </c>
      <c r="D2020" s="14">
        <v>20001620121332</v>
      </c>
      <c r="E2020" t="s">
        <v>2810</v>
      </c>
      <c r="F2020" s="2">
        <v>46141.693622685183</v>
      </c>
      <c r="G2020" s="2">
        <v>46149</v>
      </c>
      <c r="I2020" t="s">
        <v>224</v>
      </c>
      <c r="J2020" t="s">
        <v>230</v>
      </c>
      <c r="L2020" t="s">
        <v>986</v>
      </c>
      <c r="M2020" t="s">
        <v>1366</v>
      </c>
      <c r="N2020" t="s">
        <v>1359</v>
      </c>
      <c r="O2020" t="s">
        <v>554</v>
      </c>
      <c r="Q2020" t="s">
        <v>10423</v>
      </c>
      <c r="R2020" t="s">
        <v>2809</v>
      </c>
      <c r="S2020" t="s">
        <v>425</v>
      </c>
      <c r="T2020" t="s">
        <v>426</v>
      </c>
      <c r="U2020" t="s">
        <v>258</v>
      </c>
      <c r="V2020" t="s">
        <v>247</v>
      </c>
      <c r="W2020" t="s">
        <v>245</v>
      </c>
      <c r="X2020" t="s">
        <v>225</v>
      </c>
      <c r="Z2020">
        <v>1</v>
      </c>
      <c r="AA2020" t="s">
        <v>3921</v>
      </c>
      <c r="AB2020" t="s">
        <v>10424</v>
      </c>
      <c r="AC2020">
        <v>46150.616296296299</v>
      </c>
      <c r="AD2020">
        <v>46150</v>
      </c>
      <c r="AE2020" t="s">
        <v>3938</v>
      </c>
      <c r="AG2020" t="s">
        <v>410</v>
      </c>
      <c r="AH2020">
        <v>6108751491</v>
      </c>
      <c r="AI2020" t="s">
        <v>10425</v>
      </c>
      <c r="AM2020" t="s">
        <v>3925</v>
      </c>
      <c r="AN2020" t="s">
        <v>3926</v>
      </c>
      <c r="AO2020" t="s">
        <v>268</v>
      </c>
      <c r="AP2020" t="s">
        <v>386</v>
      </c>
      <c r="AQ2020" t="s">
        <v>3940</v>
      </c>
      <c r="AU2020" t="s">
        <v>4149</v>
      </c>
      <c r="AV2020" t="s">
        <v>4000</v>
      </c>
      <c r="AW2020" t="s">
        <v>320</v>
      </c>
      <c r="AX2020" t="s">
        <v>319</v>
      </c>
      <c r="AY2020" t="s">
        <v>254</v>
      </c>
      <c r="AZ2020" t="s">
        <v>230</v>
      </c>
      <c r="BA2020" t="s">
        <v>395</v>
      </c>
      <c r="BB2020" t="s">
        <v>380</v>
      </c>
      <c r="BC2020" t="s">
        <v>3927</v>
      </c>
      <c r="BD2020" t="s">
        <v>3927</v>
      </c>
      <c r="BE2020" t="s">
        <v>3927</v>
      </c>
      <c r="BF2020">
        <v>5</v>
      </c>
    </row>
    <row r="2021" spans="1:58" x14ac:dyDescent="0.3">
      <c r="A2021">
        <v>2026</v>
      </c>
      <c r="B2021">
        <v>202605</v>
      </c>
      <c r="C2021">
        <v>5</v>
      </c>
      <c r="D2021" s="14">
        <v>20001620120786</v>
      </c>
      <c r="E2021" t="s">
        <v>2810</v>
      </c>
      <c r="F2021" s="2">
        <v>46141.715092592596</v>
      </c>
      <c r="G2021" s="2">
        <v>46144</v>
      </c>
      <c r="I2021" t="s">
        <v>224</v>
      </c>
      <c r="J2021" t="s">
        <v>230</v>
      </c>
      <c r="L2021" t="s">
        <v>729</v>
      </c>
      <c r="M2021" t="s">
        <v>6469</v>
      </c>
      <c r="N2021" t="s">
        <v>322</v>
      </c>
      <c r="O2021" t="s">
        <v>331</v>
      </c>
      <c r="Q2021" t="s">
        <v>10426</v>
      </c>
      <c r="R2021" t="s">
        <v>2809</v>
      </c>
      <c r="S2021" t="s">
        <v>5089</v>
      </c>
      <c r="T2021" t="s">
        <v>5090</v>
      </c>
      <c r="U2021" t="s">
        <v>3034</v>
      </c>
      <c r="V2021" t="s">
        <v>647</v>
      </c>
      <c r="W2021" t="s">
        <v>245</v>
      </c>
      <c r="X2021" t="s">
        <v>225</v>
      </c>
      <c r="Z2021">
        <v>4</v>
      </c>
      <c r="AA2021" t="s">
        <v>3921</v>
      </c>
      <c r="AB2021" t="s">
        <v>10427</v>
      </c>
      <c r="AC2021">
        <v>46148.681620370371</v>
      </c>
      <c r="AD2021">
        <v>46148</v>
      </c>
      <c r="AE2021" t="s">
        <v>3938</v>
      </c>
      <c r="AG2021" t="s">
        <v>5006</v>
      </c>
      <c r="AH2021">
        <v>6108751512</v>
      </c>
      <c r="AI2021" t="s">
        <v>10428</v>
      </c>
      <c r="AM2021" t="s">
        <v>3925</v>
      </c>
      <c r="AN2021" t="s">
        <v>3926</v>
      </c>
      <c r="AO2021" t="s">
        <v>268</v>
      </c>
      <c r="AP2021" t="s">
        <v>693</v>
      </c>
      <c r="AQ2021" t="s">
        <v>3940</v>
      </c>
      <c r="AU2021" t="s">
        <v>4282</v>
      </c>
      <c r="AV2021" t="s">
        <v>4000</v>
      </c>
      <c r="AW2021" t="s">
        <v>320</v>
      </c>
      <c r="AX2021" t="s">
        <v>319</v>
      </c>
      <c r="AY2021" t="s">
        <v>254</v>
      </c>
      <c r="AZ2021" t="s">
        <v>230</v>
      </c>
      <c r="BA2021" t="s">
        <v>395</v>
      </c>
      <c r="BB2021" t="s">
        <v>380</v>
      </c>
      <c r="BC2021" t="s">
        <v>3927</v>
      </c>
      <c r="BD2021" t="s">
        <v>3927</v>
      </c>
      <c r="BE2021" t="s">
        <v>3927</v>
      </c>
      <c r="BF2021">
        <v>5</v>
      </c>
    </row>
    <row r="2022" spans="1:58" x14ac:dyDescent="0.3">
      <c r="A2022">
        <v>2026</v>
      </c>
      <c r="B2022">
        <v>202605</v>
      </c>
      <c r="C2022">
        <v>5</v>
      </c>
      <c r="D2022" s="14">
        <v>20001620120585</v>
      </c>
      <c r="E2022" t="s">
        <v>2810</v>
      </c>
      <c r="F2022" s="2">
        <v>46141.704201388886</v>
      </c>
      <c r="G2022" s="2">
        <v>46146</v>
      </c>
      <c r="I2022" t="s">
        <v>224</v>
      </c>
      <c r="J2022" t="s">
        <v>230</v>
      </c>
      <c r="L2022" t="s">
        <v>3581</v>
      </c>
      <c r="M2022" t="s">
        <v>309</v>
      </c>
      <c r="N2022" t="s">
        <v>297</v>
      </c>
      <c r="O2022" t="s">
        <v>283</v>
      </c>
      <c r="Q2022" t="s">
        <v>10429</v>
      </c>
      <c r="R2022" t="s">
        <v>2809</v>
      </c>
      <c r="S2022" t="s">
        <v>347</v>
      </c>
      <c r="T2022" t="s">
        <v>358</v>
      </c>
      <c r="U2022" t="s">
        <v>258</v>
      </c>
      <c r="V2022" t="s">
        <v>247</v>
      </c>
      <c r="W2022" t="s">
        <v>245</v>
      </c>
      <c r="X2022" t="s">
        <v>387</v>
      </c>
      <c r="Z2022">
        <v>2</v>
      </c>
      <c r="AA2022" t="s">
        <v>3921</v>
      </c>
      <c r="AB2022" t="s">
        <v>10430</v>
      </c>
      <c r="AC2022">
        <v>46148.623171296298</v>
      </c>
      <c r="AD2022">
        <v>46148</v>
      </c>
      <c r="AE2022" t="s">
        <v>3938</v>
      </c>
      <c r="AG2022" t="s">
        <v>359</v>
      </c>
      <c r="AH2022">
        <v>6104621685</v>
      </c>
      <c r="AI2022" t="s">
        <v>10431</v>
      </c>
      <c r="AM2022" t="s">
        <v>3925</v>
      </c>
      <c r="AN2022" t="s">
        <v>3926</v>
      </c>
      <c r="AO2022" t="s">
        <v>268</v>
      </c>
      <c r="AP2022" t="s">
        <v>386</v>
      </c>
      <c r="AQ2022" t="s">
        <v>3940</v>
      </c>
      <c r="AU2022" t="s">
        <v>4422</v>
      </c>
      <c r="AV2022" t="s">
        <v>4000</v>
      </c>
      <c r="AW2022" t="s">
        <v>447</v>
      </c>
      <c r="AX2022" t="s">
        <v>446</v>
      </c>
      <c r="AY2022" t="s">
        <v>253</v>
      </c>
      <c r="AZ2022" t="s">
        <v>230</v>
      </c>
      <c r="BA2022" t="s">
        <v>344</v>
      </c>
      <c r="BB2022" t="s">
        <v>232</v>
      </c>
      <c r="BC2022" t="s">
        <v>3927</v>
      </c>
      <c r="BD2022" t="s">
        <v>3927</v>
      </c>
      <c r="BE2022" t="s">
        <v>3927</v>
      </c>
      <c r="BF2022">
        <v>1</v>
      </c>
    </row>
    <row r="2023" spans="1:58" x14ac:dyDescent="0.3">
      <c r="A2023">
        <v>2026</v>
      </c>
      <c r="B2023">
        <v>202605</v>
      </c>
      <c r="C2023">
        <v>5</v>
      </c>
      <c r="D2023" s="14">
        <v>20001620119555</v>
      </c>
      <c r="E2023" t="s">
        <v>2810</v>
      </c>
      <c r="F2023" s="2">
        <v>46141.7028587963</v>
      </c>
      <c r="G2023" s="2">
        <v>46144</v>
      </c>
      <c r="I2023" t="s">
        <v>224</v>
      </c>
      <c r="J2023" t="s">
        <v>230</v>
      </c>
      <c r="L2023" t="s">
        <v>1601</v>
      </c>
      <c r="M2023" t="s">
        <v>334</v>
      </c>
      <c r="N2023" t="s">
        <v>322</v>
      </c>
      <c r="O2023" t="s">
        <v>331</v>
      </c>
      <c r="Q2023" t="s">
        <v>10432</v>
      </c>
      <c r="R2023" t="s">
        <v>2809</v>
      </c>
      <c r="S2023" t="s">
        <v>5177</v>
      </c>
      <c r="T2023" t="s">
        <v>5178</v>
      </c>
      <c r="U2023" t="s">
        <v>3034</v>
      </c>
      <c r="V2023" t="s">
        <v>3994</v>
      </c>
      <c r="W2023" t="s">
        <v>245</v>
      </c>
      <c r="X2023" t="s">
        <v>387</v>
      </c>
      <c r="Z2023">
        <v>2</v>
      </c>
      <c r="AA2023" t="s">
        <v>3921</v>
      </c>
      <c r="AB2023" t="s">
        <v>10433</v>
      </c>
      <c r="AC2023">
        <v>46146.750706018516</v>
      </c>
      <c r="AD2023">
        <v>46146</v>
      </c>
      <c r="AE2023" t="s">
        <v>3938</v>
      </c>
      <c r="AG2023" t="s">
        <v>4828</v>
      </c>
      <c r="AH2023">
        <v>6108752470</v>
      </c>
      <c r="AI2023" t="s">
        <v>10434</v>
      </c>
      <c r="AM2023" t="s">
        <v>3925</v>
      </c>
      <c r="AN2023" t="s">
        <v>3926</v>
      </c>
      <c r="AO2023" t="s">
        <v>268</v>
      </c>
      <c r="AP2023" t="s">
        <v>249</v>
      </c>
      <c r="AQ2023" t="s">
        <v>3940</v>
      </c>
      <c r="AU2023" t="s">
        <v>8625</v>
      </c>
      <c r="AV2023" t="s">
        <v>4000</v>
      </c>
      <c r="AW2023" t="s">
        <v>389</v>
      </c>
      <c r="AX2023" t="s">
        <v>388</v>
      </c>
      <c r="AY2023" t="s">
        <v>253</v>
      </c>
      <c r="AZ2023" t="s">
        <v>230</v>
      </c>
      <c r="BA2023" t="s">
        <v>395</v>
      </c>
      <c r="BB2023" t="s">
        <v>380</v>
      </c>
      <c r="BC2023" t="s">
        <v>3927</v>
      </c>
      <c r="BD2023" t="s">
        <v>3927</v>
      </c>
      <c r="BE2023" t="s">
        <v>3927</v>
      </c>
      <c r="BF2023">
        <v>5</v>
      </c>
    </row>
    <row r="2024" spans="1:58" x14ac:dyDescent="0.3">
      <c r="A2024">
        <v>2026</v>
      </c>
      <c r="B2024">
        <v>202605</v>
      </c>
      <c r="C2024">
        <v>5</v>
      </c>
      <c r="D2024" s="14">
        <v>20001620119110</v>
      </c>
      <c r="E2024" t="s">
        <v>2810</v>
      </c>
      <c r="F2024" s="2">
        <v>46141.68277777778</v>
      </c>
      <c r="G2024" s="2">
        <v>46143</v>
      </c>
      <c r="I2024" t="s">
        <v>224</v>
      </c>
      <c r="J2024" t="s">
        <v>230</v>
      </c>
      <c r="L2024" t="s">
        <v>2429</v>
      </c>
      <c r="M2024" t="s">
        <v>309</v>
      </c>
      <c r="N2024" t="s">
        <v>297</v>
      </c>
      <c r="O2024" t="s">
        <v>283</v>
      </c>
      <c r="Q2024" t="s">
        <v>10435</v>
      </c>
      <c r="R2024" t="s">
        <v>2809</v>
      </c>
      <c r="S2024" t="s">
        <v>347</v>
      </c>
      <c r="T2024" t="s">
        <v>358</v>
      </c>
      <c r="U2024" t="s">
        <v>258</v>
      </c>
      <c r="V2024" t="s">
        <v>247</v>
      </c>
      <c r="W2024" t="s">
        <v>245</v>
      </c>
      <c r="X2024" t="s">
        <v>387</v>
      </c>
      <c r="Z2024">
        <v>4</v>
      </c>
      <c r="AA2024" t="s">
        <v>3921</v>
      </c>
      <c r="AB2024" t="s">
        <v>10436</v>
      </c>
      <c r="AC2024">
        <v>46148.623171296298</v>
      </c>
      <c r="AD2024">
        <v>46147</v>
      </c>
      <c r="AE2024" t="s">
        <v>3938</v>
      </c>
      <c r="AG2024" t="s">
        <v>359</v>
      </c>
      <c r="AH2024">
        <v>6108766297</v>
      </c>
      <c r="AI2024" t="s">
        <v>10437</v>
      </c>
      <c r="AM2024" t="s">
        <v>3925</v>
      </c>
      <c r="AN2024" t="s">
        <v>3926</v>
      </c>
      <c r="AO2024" t="s">
        <v>268</v>
      </c>
      <c r="AP2024" t="s">
        <v>853</v>
      </c>
      <c r="AQ2024" t="s">
        <v>3940</v>
      </c>
      <c r="AU2024" t="s">
        <v>4422</v>
      </c>
      <c r="AV2024" t="s">
        <v>4000</v>
      </c>
      <c r="AW2024" t="s">
        <v>389</v>
      </c>
      <c r="AX2024" t="s">
        <v>388</v>
      </c>
      <c r="AY2024" t="s">
        <v>253</v>
      </c>
      <c r="AZ2024" t="s">
        <v>230</v>
      </c>
      <c r="BA2024" t="s">
        <v>395</v>
      </c>
      <c r="BB2024" t="s">
        <v>380</v>
      </c>
      <c r="BC2024" t="s">
        <v>3927</v>
      </c>
      <c r="BD2024" t="s">
        <v>3927</v>
      </c>
      <c r="BE2024" t="s">
        <v>3927</v>
      </c>
      <c r="BF2024">
        <v>5</v>
      </c>
    </row>
    <row r="2025" spans="1:58" x14ac:dyDescent="0.3">
      <c r="A2025">
        <v>2026</v>
      </c>
      <c r="B2025">
        <v>202605</v>
      </c>
      <c r="C2025">
        <v>5</v>
      </c>
      <c r="D2025" s="14">
        <v>20001620118845</v>
      </c>
      <c r="E2025" t="s">
        <v>2810</v>
      </c>
      <c r="F2025" s="2">
        <v>46141.719722222224</v>
      </c>
      <c r="G2025" s="2">
        <v>46145</v>
      </c>
      <c r="I2025" t="s">
        <v>224</v>
      </c>
      <c r="J2025" t="s">
        <v>230</v>
      </c>
      <c r="L2025" t="s">
        <v>3801</v>
      </c>
      <c r="M2025" t="s">
        <v>3958</v>
      </c>
      <c r="N2025" t="s">
        <v>353</v>
      </c>
      <c r="O2025" t="s">
        <v>283</v>
      </c>
      <c r="Q2025" t="s">
        <v>10438</v>
      </c>
      <c r="R2025" t="s">
        <v>2809</v>
      </c>
      <c r="S2025" t="s">
        <v>1640</v>
      </c>
      <c r="T2025" t="s">
        <v>1641</v>
      </c>
      <c r="U2025" t="s">
        <v>258</v>
      </c>
      <c r="V2025" t="s">
        <v>247</v>
      </c>
      <c r="W2025" t="s">
        <v>245</v>
      </c>
      <c r="X2025" t="s">
        <v>225</v>
      </c>
      <c r="Z2025">
        <v>3</v>
      </c>
      <c r="AA2025" t="s">
        <v>3921</v>
      </c>
      <c r="AB2025" t="s">
        <v>10439</v>
      </c>
      <c r="AC2025">
        <v>46148.623171296298</v>
      </c>
      <c r="AD2025">
        <v>46148</v>
      </c>
      <c r="AE2025" t="s">
        <v>3938</v>
      </c>
      <c r="AG2025" t="s">
        <v>329</v>
      </c>
      <c r="AH2025">
        <v>6108752493</v>
      </c>
      <c r="AI2025" t="s">
        <v>10440</v>
      </c>
      <c r="AM2025" t="s">
        <v>3925</v>
      </c>
      <c r="AN2025" t="s">
        <v>3926</v>
      </c>
      <c r="AO2025" t="s">
        <v>268</v>
      </c>
      <c r="AP2025" t="s">
        <v>693</v>
      </c>
      <c r="AQ2025" t="s">
        <v>3940</v>
      </c>
      <c r="AU2025" t="s">
        <v>4422</v>
      </c>
      <c r="AV2025" t="s">
        <v>4000</v>
      </c>
      <c r="AW2025" t="s">
        <v>320</v>
      </c>
      <c r="AX2025" t="s">
        <v>319</v>
      </c>
      <c r="AY2025" t="s">
        <v>254</v>
      </c>
      <c r="AZ2025" t="s">
        <v>230</v>
      </c>
      <c r="BA2025" t="s">
        <v>395</v>
      </c>
      <c r="BB2025" t="s">
        <v>380</v>
      </c>
      <c r="BC2025" t="s">
        <v>3927</v>
      </c>
      <c r="BD2025" t="s">
        <v>3927</v>
      </c>
      <c r="BE2025" t="s">
        <v>3927</v>
      </c>
      <c r="BF2025">
        <v>5</v>
      </c>
    </row>
    <row r="2026" spans="1:58" x14ac:dyDescent="0.3">
      <c r="A2026">
        <v>2026</v>
      </c>
      <c r="B2026">
        <v>202605</v>
      </c>
      <c r="C2026">
        <v>5</v>
      </c>
      <c r="D2026" s="14">
        <v>20001620117110</v>
      </c>
      <c r="E2026" t="s">
        <v>2810</v>
      </c>
      <c r="F2026" s="2">
        <v>46141.682766203703</v>
      </c>
      <c r="G2026" s="2">
        <v>46143</v>
      </c>
      <c r="I2026" t="s">
        <v>224</v>
      </c>
      <c r="J2026" t="s">
        <v>230</v>
      </c>
      <c r="L2026" t="s">
        <v>2294</v>
      </c>
      <c r="M2026" t="s">
        <v>334</v>
      </c>
      <c r="N2026" t="s">
        <v>322</v>
      </c>
      <c r="O2026" t="s">
        <v>331</v>
      </c>
      <c r="Q2026" t="s">
        <v>10441</v>
      </c>
      <c r="R2026" t="s">
        <v>2809</v>
      </c>
      <c r="S2026" t="s">
        <v>5559</v>
      </c>
      <c r="T2026" t="s">
        <v>5560</v>
      </c>
      <c r="U2026" t="s">
        <v>3034</v>
      </c>
      <c r="V2026" t="s">
        <v>647</v>
      </c>
      <c r="W2026" t="s">
        <v>245</v>
      </c>
      <c r="X2026" t="s">
        <v>225</v>
      </c>
      <c r="Z2026">
        <v>4</v>
      </c>
      <c r="AA2026" t="s">
        <v>3921</v>
      </c>
      <c r="AB2026" t="s">
        <v>10442</v>
      </c>
      <c r="AC2026">
        <v>46148.681620370371</v>
      </c>
      <c r="AD2026">
        <v>46147</v>
      </c>
      <c r="AE2026" t="s">
        <v>3938</v>
      </c>
      <c r="AG2026" t="s">
        <v>5111</v>
      </c>
      <c r="AH2026">
        <v>6108765264</v>
      </c>
      <c r="AI2026" t="s">
        <v>10443</v>
      </c>
      <c r="AM2026" t="s">
        <v>3925</v>
      </c>
      <c r="AN2026" t="s">
        <v>3926</v>
      </c>
      <c r="AO2026" t="s">
        <v>268</v>
      </c>
      <c r="AP2026" t="s">
        <v>386</v>
      </c>
      <c r="AQ2026" t="s">
        <v>3940</v>
      </c>
      <c r="AU2026" t="s">
        <v>4282</v>
      </c>
      <c r="AV2026" t="s">
        <v>4000</v>
      </c>
      <c r="AW2026" t="s">
        <v>320</v>
      </c>
      <c r="AX2026" t="s">
        <v>319</v>
      </c>
      <c r="AY2026" t="s">
        <v>254</v>
      </c>
      <c r="AZ2026" t="s">
        <v>230</v>
      </c>
      <c r="BA2026" t="s">
        <v>395</v>
      </c>
      <c r="BB2026" t="s">
        <v>380</v>
      </c>
      <c r="BC2026" t="s">
        <v>3927</v>
      </c>
      <c r="BD2026" t="s">
        <v>3927</v>
      </c>
      <c r="BE2026" t="s">
        <v>3927</v>
      </c>
      <c r="BF2026">
        <v>5</v>
      </c>
    </row>
    <row r="2027" spans="1:58" x14ac:dyDescent="0.3">
      <c r="A2027">
        <v>2026</v>
      </c>
      <c r="B2027">
        <v>202605</v>
      </c>
      <c r="C2027">
        <v>5</v>
      </c>
      <c r="D2027" s="14">
        <v>20001620116324</v>
      </c>
      <c r="E2027" t="s">
        <v>2810</v>
      </c>
      <c r="F2027" s="2">
        <v>46141.691689814812</v>
      </c>
      <c r="G2027" s="2">
        <v>46143</v>
      </c>
      <c r="I2027" t="s">
        <v>224</v>
      </c>
      <c r="J2027" t="s">
        <v>230</v>
      </c>
      <c r="L2027" t="s">
        <v>1423</v>
      </c>
      <c r="M2027" t="s">
        <v>334</v>
      </c>
      <c r="N2027" t="s">
        <v>322</v>
      </c>
      <c r="O2027" t="s">
        <v>331</v>
      </c>
      <c r="Q2027" t="s">
        <v>10444</v>
      </c>
      <c r="R2027" t="s">
        <v>2809</v>
      </c>
      <c r="S2027" t="s">
        <v>5318</v>
      </c>
      <c r="T2027" t="s">
        <v>5319</v>
      </c>
      <c r="U2027" t="s">
        <v>3034</v>
      </c>
      <c r="V2027" t="s">
        <v>3994</v>
      </c>
      <c r="W2027" t="s">
        <v>245</v>
      </c>
      <c r="X2027" t="s">
        <v>225</v>
      </c>
      <c r="Z2027">
        <v>3</v>
      </c>
      <c r="AA2027" t="s">
        <v>3921</v>
      </c>
      <c r="AB2027" t="s">
        <v>10445</v>
      </c>
      <c r="AC2027">
        <v>46146.750706018516</v>
      </c>
      <c r="AD2027">
        <v>46146</v>
      </c>
      <c r="AE2027" t="s">
        <v>3938</v>
      </c>
      <c r="AG2027" t="s">
        <v>4828</v>
      </c>
      <c r="AH2027">
        <v>6108762326</v>
      </c>
      <c r="AI2027" t="s">
        <v>10446</v>
      </c>
      <c r="AM2027" t="s">
        <v>3925</v>
      </c>
      <c r="AN2027" t="s">
        <v>3926</v>
      </c>
      <c r="AO2027" t="s">
        <v>268</v>
      </c>
      <c r="AP2027" t="s">
        <v>386</v>
      </c>
      <c r="AQ2027" t="s">
        <v>3940</v>
      </c>
      <c r="AU2027" t="s">
        <v>8625</v>
      </c>
      <c r="AV2027" t="s">
        <v>4000</v>
      </c>
      <c r="AW2027" t="s">
        <v>320</v>
      </c>
      <c r="AX2027" t="s">
        <v>319</v>
      </c>
      <c r="AY2027" t="s">
        <v>254</v>
      </c>
      <c r="AZ2027" t="s">
        <v>230</v>
      </c>
      <c r="BA2027" t="s">
        <v>273</v>
      </c>
      <c r="BB2027" t="s">
        <v>380</v>
      </c>
      <c r="BC2027" t="s">
        <v>3927</v>
      </c>
      <c r="BD2027" t="s">
        <v>3927</v>
      </c>
      <c r="BE2027" t="s">
        <v>3927</v>
      </c>
      <c r="BF2027">
        <v>5</v>
      </c>
    </row>
    <row r="2028" spans="1:58" x14ac:dyDescent="0.3">
      <c r="A2028">
        <v>2026</v>
      </c>
      <c r="B2028">
        <v>202605</v>
      </c>
      <c r="C2028">
        <v>5</v>
      </c>
      <c r="D2028" s="14">
        <v>20001620115970</v>
      </c>
      <c r="E2028" t="s">
        <v>2810</v>
      </c>
      <c r="F2028" s="2">
        <v>46141.676493055558</v>
      </c>
      <c r="G2028" s="2">
        <v>46144</v>
      </c>
      <c r="I2028" t="s">
        <v>224</v>
      </c>
      <c r="J2028" t="s">
        <v>230</v>
      </c>
      <c r="L2028" t="s">
        <v>729</v>
      </c>
      <c r="M2028" t="s">
        <v>1286</v>
      </c>
      <c r="N2028" t="s">
        <v>1281</v>
      </c>
      <c r="O2028" t="s">
        <v>331</v>
      </c>
      <c r="Q2028" t="s">
        <v>10447</v>
      </c>
      <c r="R2028" t="s">
        <v>2809</v>
      </c>
      <c r="S2028" t="s">
        <v>5687</v>
      </c>
      <c r="T2028" t="s">
        <v>5688</v>
      </c>
      <c r="U2028" t="s">
        <v>3034</v>
      </c>
      <c r="V2028" t="s">
        <v>647</v>
      </c>
      <c r="W2028" t="s">
        <v>245</v>
      </c>
      <c r="X2028" t="s">
        <v>225</v>
      </c>
      <c r="Z2028">
        <v>4</v>
      </c>
      <c r="AA2028" t="s">
        <v>3921</v>
      </c>
      <c r="AB2028" t="s">
        <v>5612</v>
      </c>
      <c r="AC2028">
        <v>46148.681620370371</v>
      </c>
      <c r="AD2028">
        <v>46148</v>
      </c>
      <c r="AE2028" t="s">
        <v>3938</v>
      </c>
      <c r="AG2028" t="s">
        <v>5111</v>
      </c>
      <c r="AH2028">
        <v>6108758372</v>
      </c>
      <c r="AI2028" t="s">
        <v>10448</v>
      </c>
      <c r="AM2028" t="s">
        <v>3925</v>
      </c>
      <c r="AN2028" t="s">
        <v>3926</v>
      </c>
      <c r="AO2028" t="s">
        <v>268</v>
      </c>
      <c r="AP2028" t="s">
        <v>386</v>
      </c>
      <c r="AQ2028" t="s">
        <v>3940</v>
      </c>
      <c r="AU2028" t="s">
        <v>4282</v>
      </c>
      <c r="AV2028" t="s">
        <v>4000</v>
      </c>
      <c r="AW2028" t="s">
        <v>320</v>
      </c>
      <c r="AX2028" t="s">
        <v>319</v>
      </c>
      <c r="AY2028" t="s">
        <v>254</v>
      </c>
      <c r="AZ2028" t="s">
        <v>230</v>
      </c>
      <c r="BA2028" t="s">
        <v>395</v>
      </c>
      <c r="BB2028" t="s">
        <v>380</v>
      </c>
      <c r="BC2028" t="s">
        <v>3927</v>
      </c>
      <c r="BD2028" t="s">
        <v>3927</v>
      </c>
      <c r="BE2028" t="s">
        <v>3927</v>
      </c>
      <c r="BF2028">
        <v>5</v>
      </c>
    </row>
    <row r="2029" spans="1:58" x14ac:dyDescent="0.3">
      <c r="A2029">
        <v>2026</v>
      </c>
      <c r="B2029">
        <v>202605</v>
      </c>
      <c r="C2029">
        <v>5</v>
      </c>
      <c r="D2029" s="14">
        <v>20001620112863</v>
      </c>
      <c r="E2029" t="s">
        <v>2810</v>
      </c>
      <c r="F2029" s="2">
        <v>46141.718460648146</v>
      </c>
      <c r="G2029" s="2">
        <v>46144</v>
      </c>
      <c r="I2029" t="s">
        <v>224</v>
      </c>
      <c r="J2029" t="s">
        <v>230</v>
      </c>
      <c r="L2029" t="s">
        <v>1591</v>
      </c>
      <c r="M2029" t="s">
        <v>334</v>
      </c>
      <c r="N2029" t="s">
        <v>322</v>
      </c>
      <c r="O2029" t="s">
        <v>331</v>
      </c>
      <c r="Q2029" t="s">
        <v>10449</v>
      </c>
      <c r="R2029" t="s">
        <v>2809</v>
      </c>
      <c r="S2029" t="s">
        <v>4831</v>
      </c>
      <c r="T2029" t="s">
        <v>4832</v>
      </c>
      <c r="U2029" t="s">
        <v>3034</v>
      </c>
      <c r="V2029" t="s">
        <v>3994</v>
      </c>
      <c r="W2029" t="s">
        <v>245</v>
      </c>
      <c r="X2029" t="s">
        <v>387</v>
      </c>
      <c r="Z2029">
        <v>2</v>
      </c>
      <c r="AA2029" t="s">
        <v>3921</v>
      </c>
      <c r="AB2029" t="s">
        <v>10450</v>
      </c>
      <c r="AC2029">
        <v>46146.750706018516</v>
      </c>
      <c r="AD2029">
        <v>46146</v>
      </c>
      <c r="AE2029" t="s">
        <v>3938</v>
      </c>
      <c r="AG2029" t="s">
        <v>4828</v>
      </c>
      <c r="AH2029">
        <v>6108760398</v>
      </c>
      <c r="AI2029" t="s">
        <v>10451</v>
      </c>
      <c r="AM2029" t="s">
        <v>3925</v>
      </c>
      <c r="AN2029" t="s">
        <v>3926</v>
      </c>
      <c r="AO2029" t="s">
        <v>268</v>
      </c>
      <c r="AP2029" t="s">
        <v>386</v>
      </c>
      <c r="AQ2029" t="s">
        <v>3940</v>
      </c>
      <c r="AU2029" t="s">
        <v>8625</v>
      </c>
      <c r="AV2029" t="s">
        <v>4000</v>
      </c>
      <c r="AW2029" t="s">
        <v>447</v>
      </c>
      <c r="AX2029" t="s">
        <v>446</v>
      </c>
      <c r="AY2029" t="s">
        <v>253</v>
      </c>
      <c r="AZ2029" t="s">
        <v>230</v>
      </c>
      <c r="BA2029" t="s">
        <v>395</v>
      </c>
      <c r="BB2029" t="s">
        <v>380</v>
      </c>
      <c r="BC2029" t="s">
        <v>3927</v>
      </c>
      <c r="BD2029" t="s">
        <v>3927</v>
      </c>
      <c r="BE2029" t="s">
        <v>3927</v>
      </c>
      <c r="BF2029">
        <v>5</v>
      </c>
    </row>
    <row r="2030" spans="1:58" x14ac:dyDescent="0.3">
      <c r="A2030">
        <v>2026</v>
      </c>
      <c r="B2030">
        <v>202605</v>
      </c>
      <c r="C2030">
        <v>5</v>
      </c>
      <c r="D2030" s="14">
        <v>20001620111318</v>
      </c>
      <c r="E2030" t="s">
        <v>2810</v>
      </c>
      <c r="F2030" s="2">
        <v>46141.691122685188</v>
      </c>
      <c r="G2030" s="2">
        <v>46143</v>
      </c>
      <c r="I2030" t="s">
        <v>224</v>
      </c>
      <c r="J2030" t="s">
        <v>230</v>
      </c>
      <c r="L2030" t="s">
        <v>2907</v>
      </c>
      <c r="M2030" t="s">
        <v>6469</v>
      </c>
      <c r="N2030" t="s">
        <v>322</v>
      </c>
      <c r="O2030" t="s">
        <v>331</v>
      </c>
      <c r="Q2030" t="s">
        <v>10452</v>
      </c>
      <c r="R2030" t="s">
        <v>2809</v>
      </c>
      <c r="S2030" t="s">
        <v>5030</v>
      </c>
      <c r="T2030" t="s">
        <v>5031</v>
      </c>
      <c r="U2030" t="s">
        <v>4008</v>
      </c>
      <c r="V2030" t="s">
        <v>980</v>
      </c>
      <c r="W2030" t="s">
        <v>245</v>
      </c>
      <c r="X2030" t="s">
        <v>225</v>
      </c>
      <c r="Z2030">
        <v>4</v>
      </c>
      <c r="AA2030" t="s">
        <v>3921</v>
      </c>
      <c r="AB2030" t="s">
        <v>10453</v>
      </c>
      <c r="AC2030">
        <v>46148.620497685188</v>
      </c>
      <c r="AD2030">
        <v>46147</v>
      </c>
      <c r="AE2030" t="s">
        <v>3938</v>
      </c>
      <c r="AG2030" t="s">
        <v>4870</v>
      </c>
      <c r="AH2030">
        <v>6108752447</v>
      </c>
      <c r="AI2030" t="s">
        <v>10454</v>
      </c>
      <c r="AM2030" t="s">
        <v>3925</v>
      </c>
      <c r="AN2030" t="s">
        <v>3926</v>
      </c>
      <c r="AO2030" t="s">
        <v>268</v>
      </c>
      <c r="AP2030" t="s">
        <v>693</v>
      </c>
      <c r="AQ2030" t="s">
        <v>3940</v>
      </c>
      <c r="AU2030" t="s">
        <v>4422</v>
      </c>
      <c r="AV2030" t="s">
        <v>4000</v>
      </c>
      <c r="AW2030" t="s">
        <v>320</v>
      </c>
      <c r="AX2030" t="s">
        <v>319</v>
      </c>
      <c r="AY2030" t="s">
        <v>254</v>
      </c>
      <c r="AZ2030" t="s">
        <v>230</v>
      </c>
      <c r="BA2030" t="s">
        <v>395</v>
      </c>
      <c r="BB2030" t="s">
        <v>380</v>
      </c>
      <c r="BC2030" t="s">
        <v>3927</v>
      </c>
      <c r="BD2030" t="s">
        <v>3927</v>
      </c>
      <c r="BE2030" t="s">
        <v>3927</v>
      </c>
      <c r="BF2030">
        <v>5</v>
      </c>
    </row>
    <row r="2031" spans="1:58" x14ac:dyDescent="0.3">
      <c r="A2031">
        <v>2026</v>
      </c>
      <c r="B2031">
        <v>202605</v>
      </c>
      <c r="C2031">
        <v>5</v>
      </c>
      <c r="D2031" s="14">
        <v>20001620110229</v>
      </c>
      <c r="E2031" t="s">
        <v>2810</v>
      </c>
      <c r="F2031" s="2">
        <v>46141.686909722222</v>
      </c>
      <c r="G2031" s="2">
        <v>46146</v>
      </c>
      <c r="I2031" t="s">
        <v>224</v>
      </c>
      <c r="J2031" t="s">
        <v>230</v>
      </c>
      <c r="L2031" t="s">
        <v>3620</v>
      </c>
      <c r="M2031" t="s">
        <v>309</v>
      </c>
      <c r="N2031" t="s">
        <v>297</v>
      </c>
      <c r="O2031" t="s">
        <v>283</v>
      </c>
      <c r="Q2031" t="s">
        <v>10455</v>
      </c>
      <c r="R2031" t="s">
        <v>2809</v>
      </c>
      <c r="S2031" t="s">
        <v>10098</v>
      </c>
      <c r="T2031" t="s">
        <v>10099</v>
      </c>
      <c r="U2031" t="s">
        <v>3034</v>
      </c>
      <c r="V2031" t="s">
        <v>3994</v>
      </c>
      <c r="W2031" t="s">
        <v>245</v>
      </c>
      <c r="X2031" t="s">
        <v>225</v>
      </c>
      <c r="Z2031">
        <v>1</v>
      </c>
      <c r="AA2031" t="s">
        <v>3921</v>
      </c>
      <c r="AB2031" t="s">
        <v>10456</v>
      </c>
      <c r="AC2031">
        <v>46147.629444444443</v>
      </c>
      <c r="AD2031">
        <v>46147</v>
      </c>
      <c r="AE2031" t="s">
        <v>3938</v>
      </c>
      <c r="AG2031" t="s">
        <v>4828</v>
      </c>
      <c r="AH2031">
        <v>6108767264</v>
      </c>
      <c r="AI2031" t="s">
        <v>10457</v>
      </c>
      <c r="AM2031" t="s">
        <v>3925</v>
      </c>
      <c r="AN2031" t="s">
        <v>3926</v>
      </c>
      <c r="AO2031" t="s">
        <v>268</v>
      </c>
      <c r="AP2031" t="s">
        <v>386</v>
      </c>
      <c r="AQ2031" t="s">
        <v>3940</v>
      </c>
      <c r="AU2031" t="s">
        <v>8103</v>
      </c>
      <c r="AV2031" t="s">
        <v>4000</v>
      </c>
      <c r="AW2031" t="s">
        <v>320</v>
      </c>
      <c r="AX2031" t="s">
        <v>319</v>
      </c>
      <c r="AY2031" t="s">
        <v>254</v>
      </c>
      <c r="AZ2031" t="s">
        <v>230</v>
      </c>
      <c r="BA2031" t="s">
        <v>395</v>
      </c>
      <c r="BB2031" t="s">
        <v>380</v>
      </c>
      <c r="BC2031" t="s">
        <v>3927</v>
      </c>
      <c r="BD2031" t="s">
        <v>3927</v>
      </c>
      <c r="BE2031" t="s">
        <v>3927</v>
      </c>
      <c r="BF2031">
        <v>5</v>
      </c>
    </row>
    <row r="2032" spans="1:58" x14ac:dyDescent="0.3">
      <c r="A2032">
        <v>2026</v>
      </c>
      <c r="B2032">
        <v>202605</v>
      </c>
      <c r="C2032">
        <v>5</v>
      </c>
      <c r="D2032" s="14">
        <v>20001620107451</v>
      </c>
      <c r="E2032" t="s">
        <v>2810</v>
      </c>
      <c r="F2032" s="2">
        <v>46141.696759259263</v>
      </c>
      <c r="G2032" s="2">
        <v>46143</v>
      </c>
      <c r="I2032" t="s">
        <v>224</v>
      </c>
      <c r="J2032" t="s">
        <v>230</v>
      </c>
      <c r="L2032" t="s">
        <v>537</v>
      </c>
      <c r="M2032" t="s">
        <v>334</v>
      </c>
      <c r="N2032" t="s">
        <v>322</v>
      </c>
      <c r="O2032" t="s">
        <v>331</v>
      </c>
      <c r="Q2032" t="s">
        <v>10458</v>
      </c>
      <c r="R2032" t="s">
        <v>2809</v>
      </c>
      <c r="S2032" t="s">
        <v>463</v>
      </c>
      <c r="T2032" t="s">
        <v>464</v>
      </c>
      <c r="U2032" t="s">
        <v>258</v>
      </c>
      <c r="V2032" t="s">
        <v>247</v>
      </c>
      <c r="W2032" t="s">
        <v>245</v>
      </c>
      <c r="X2032" t="s">
        <v>225</v>
      </c>
      <c r="Z2032">
        <v>4</v>
      </c>
      <c r="AA2032" t="s">
        <v>3921</v>
      </c>
      <c r="AB2032" t="s">
        <v>10459</v>
      </c>
      <c r="AC2032">
        <v>46148.623171296298</v>
      </c>
      <c r="AD2032">
        <v>46147</v>
      </c>
      <c r="AE2032" t="s">
        <v>3938</v>
      </c>
      <c r="AG2032" t="s">
        <v>410</v>
      </c>
      <c r="AH2032">
        <v>6108749533</v>
      </c>
      <c r="AI2032" t="s">
        <v>10460</v>
      </c>
      <c r="AM2032" t="s">
        <v>3925</v>
      </c>
      <c r="AN2032" t="s">
        <v>3926</v>
      </c>
      <c r="AO2032" t="s">
        <v>268</v>
      </c>
      <c r="AP2032" t="s">
        <v>304</v>
      </c>
      <c r="AQ2032" t="s">
        <v>3940</v>
      </c>
      <c r="AU2032" t="s">
        <v>4422</v>
      </c>
      <c r="AV2032" t="s">
        <v>4000</v>
      </c>
      <c r="AW2032" t="s">
        <v>320</v>
      </c>
      <c r="AX2032" t="s">
        <v>319</v>
      </c>
      <c r="AY2032" t="s">
        <v>254</v>
      </c>
      <c r="AZ2032" t="s">
        <v>230</v>
      </c>
      <c r="BA2032" t="s">
        <v>395</v>
      </c>
      <c r="BB2032" t="s">
        <v>380</v>
      </c>
      <c r="BC2032" t="s">
        <v>3927</v>
      </c>
      <c r="BD2032" t="s">
        <v>3927</v>
      </c>
      <c r="BE2032" t="s">
        <v>3927</v>
      </c>
      <c r="BF2032">
        <v>5</v>
      </c>
    </row>
    <row r="2033" spans="1:58" x14ac:dyDescent="0.3">
      <c r="A2033">
        <v>2026</v>
      </c>
      <c r="B2033">
        <v>202605</v>
      </c>
      <c r="C2033">
        <v>5</v>
      </c>
      <c r="D2033" s="14">
        <v>20001620107268</v>
      </c>
      <c r="E2033" t="s">
        <v>2810</v>
      </c>
      <c r="F2033" s="2">
        <v>46141.688506944447</v>
      </c>
      <c r="G2033" s="2">
        <v>46148</v>
      </c>
      <c r="I2033" t="s">
        <v>224</v>
      </c>
      <c r="J2033" t="s">
        <v>230</v>
      </c>
      <c r="L2033" t="s">
        <v>1820</v>
      </c>
      <c r="M2033" t="s">
        <v>902</v>
      </c>
      <c r="N2033" t="s">
        <v>752</v>
      </c>
      <c r="O2033" t="s">
        <v>623</v>
      </c>
      <c r="Q2033" t="s">
        <v>10461</v>
      </c>
      <c r="R2033" t="s">
        <v>2809</v>
      </c>
      <c r="S2033" t="s">
        <v>5133</v>
      </c>
      <c r="T2033" t="s">
        <v>5134</v>
      </c>
      <c r="U2033" t="s">
        <v>3034</v>
      </c>
      <c r="V2033" t="s">
        <v>647</v>
      </c>
      <c r="W2033" t="s">
        <v>245</v>
      </c>
      <c r="X2033" t="s">
        <v>225</v>
      </c>
      <c r="Z2033">
        <v>4</v>
      </c>
      <c r="AA2033" t="s">
        <v>3921</v>
      </c>
      <c r="AB2033" t="s">
        <v>3995</v>
      </c>
      <c r="AC2033">
        <v>46153.458113425928</v>
      </c>
      <c r="AD2033">
        <v>46152</v>
      </c>
      <c r="AE2033" t="s">
        <v>3938</v>
      </c>
      <c r="AG2033" t="s">
        <v>5135</v>
      </c>
      <c r="AH2033">
        <v>1021846359</v>
      </c>
      <c r="AI2033" t="s">
        <v>10462</v>
      </c>
      <c r="AM2033" t="s">
        <v>3925</v>
      </c>
      <c r="AN2033" t="s">
        <v>3926</v>
      </c>
      <c r="AO2033" t="s">
        <v>268</v>
      </c>
      <c r="AP2033" t="s">
        <v>386</v>
      </c>
      <c r="AQ2033" t="s">
        <v>3998</v>
      </c>
      <c r="AU2033" t="s">
        <v>4220</v>
      </c>
      <c r="AV2033" t="s">
        <v>4000</v>
      </c>
      <c r="AW2033" t="s">
        <v>227</v>
      </c>
      <c r="AX2033" t="s">
        <v>226</v>
      </c>
      <c r="AY2033" t="s">
        <v>254</v>
      </c>
      <c r="AZ2033" t="s">
        <v>230</v>
      </c>
      <c r="BA2033" t="s">
        <v>273</v>
      </c>
      <c r="BB2033" t="s">
        <v>380</v>
      </c>
      <c r="BC2033" t="s">
        <v>3927</v>
      </c>
      <c r="BD2033" t="s">
        <v>3927</v>
      </c>
      <c r="BE2033" t="s">
        <v>3927</v>
      </c>
      <c r="BF2033">
        <v>12</v>
      </c>
    </row>
    <row r="2034" spans="1:58" x14ac:dyDescent="0.3">
      <c r="A2034">
        <v>2026</v>
      </c>
      <c r="B2034">
        <v>202605</v>
      </c>
      <c r="C2034">
        <v>5</v>
      </c>
      <c r="D2034" s="14">
        <v>20001620106790</v>
      </c>
      <c r="E2034" t="s">
        <v>2810</v>
      </c>
      <c r="F2034" s="2">
        <v>46141.712939814817</v>
      </c>
      <c r="G2034" s="2">
        <v>46147</v>
      </c>
      <c r="I2034" t="s">
        <v>224</v>
      </c>
      <c r="J2034" t="s">
        <v>230</v>
      </c>
      <c r="L2034" t="s">
        <v>1004</v>
      </c>
      <c r="M2034" t="s">
        <v>1009</v>
      </c>
      <c r="N2034" t="s">
        <v>1002</v>
      </c>
      <c r="O2034" t="s">
        <v>257</v>
      </c>
      <c r="Q2034" t="s">
        <v>10463</v>
      </c>
      <c r="R2034" t="s">
        <v>2809</v>
      </c>
      <c r="S2034" t="s">
        <v>425</v>
      </c>
      <c r="T2034" t="s">
        <v>426</v>
      </c>
      <c r="U2034" t="s">
        <v>258</v>
      </c>
      <c r="V2034" t="s">
        <v>247</v>
      </c>
      <c r="W2034" t="s">
        <v>245</v>
      </c>
      <c r="X2034" t="s">
        <v>387</v>
      </c>
      <c r="Z2034">
        <v>1</v>
      </c>
      <c r="AA2034" t="s">
        <v>3921</v>
      </c>
      <c r="AB2034" t="s">
        <v>10464</v>
      </c>
      <c r="AC2034">
        <v>46148.623171296298</v>
      </c>
      <c r="AD2034">
        <v>46148</v>
      </c>
      <c r="AE2034" t="s">
        <v>3938</v>
      </c>
      <c r="AG2034" t="s">
        <v>410</v>
      </c>
      <c r="AH2034">
        <v>6108756431</v>
      </c>
      <c r="AI2034" t="s">
        <v>10465</v>
      </c>
      <c r="AM2034" t="s">
        <v>3925</v>
      </c>
      <c r="AN2034" t="s">
        <v>3926</v>
      </c>
      <c r="AO2034" t="s">
        <v>268</v>
      </c>
      <c r="AP2034" t="s">
        <v>386</v>
      </c>
      <c r="AQ2034" t="s">
        <v>3940</v>
      </c>
      <c r="AU2034" t="s">
        <v>4282</v>
      </c>
      <c r="AV2034" t="s">
        <v>4000</v>
      </c>
      <c r="AW2034" t="s">
        <v>622</v>
      </c>
      <c r="AX2034" t="s">
        <v>621</v>
      </c>
      <c r="AY2034" t="s">
        <v>253</v>
      </c>
      <c r="AZ2034" t="s">
        <v>230</v>
      </c>
      <c r="BA2034" t="s">
        <v>395</v>
      </c>
      <c r="BB2034" t="s">
        <v>380</v>
      </c>
      <c r="BC2034" t="s">
        <v>3927</v>
      </c>
      <c r="BD2034" t="s">
        <v>3927</v>
      </c>
      <c r="BE2034" t="s">
        <v>3927</v>
      </c>
      <c r="BF2034">
        <v>5</v>
      </c>
    </row>
    <row r="2035" spans="1:58" x14ac:dyDescent="0.3">
      <c r="A2035">
        <v>2026</v>
      </c>
      <c r="B2035">
        <v>202605</v>
      </c>
      <c r="C2035">
        <v>5</v>
      </c>
      <c r="D2035" s="14">
        <v>20001620106287</v>
      </c>
      <c r="E2035" t="s">
        <v>2810</v>
      </c>
      <c r="F2035" s="2">
        <v>46141.688773148147</v>
      </c>
      <c r="G2035" s="2">
        <v>46144</v>
      </c>
      <c r="I2035" t="s">
        <v>224</v>
      </c>
      <c r="J2035" t="s">
        <v>230</v>
      </c>
      <c r="L2035" t="s">
        <v>2925</v>
      </c>
      <c r="M2035" t="s">
        <v>334</v>
      </c>
      <c r="N2035" t="s">
        <v>322</v>
      </c>
      <c r="O2035" t="s">
        <v>331</v>
      </c>
      <c r="Q2035" t="s">
        <v>10466</v>
      </c>
      <c r="R2035" t="s">
        <v>2809</v>
      </c>
      <c r="S2035" t="s">
        <v>6349</v>
      </c>
      <c r="T2035" t="s">
        <v>6350</v>
      </c>
      <c r="U2035" t="s">
        <v>3034</v>
      </c>
      <c r="V2035" t="s">
        <v>647</v>
      </c>
      <c r="W2035" t="s">
        <v>245</v>
      </c>
      <c r="X2035" t="s">
        <v>225</v>
      </c>
      <c r="Z2035">
        <v>4</v>
      </c>
      <c r="AA2035" t="s">
        <v>3921</v>
      </c>
      <c r="AB2035" t="s">
        <v>3995</v>
      </c>
      <c r="AC2035">
        <v>46149.585034722222</v>
      </c>
      <c r="AD2035">
        <v>46148</v>
      </c>
      <c r="AE2035" t="s">
        <v>3938</v>
      </c>
      <c r="AG2035" t="s">
        <v>5135</v>
      </c>
      <c r="AH2035">
        <v>6108752449</v>
      </c>
      <c r="AI2035" t="s">
        <v>10467</v>
      </c>
      <c r="AM2035" t="s">
        <v>3925</v>
      </c>
      <c r="AN2035" t="s">
        <v>3926</v>
      </c>
      <c r="AO2035" t="s">
        <v>268</v>
      </c>
      <c r="AP2035" t="s">
        <v>386</v>
      </c>
      <c r="AQ2035" t="s">
        <v>3998</v>
      </c>
      <c r="AU2035" t="s">
        <v>4282</v>
      </c>
      <c r="AV2035" t="s">
        <v>4000</v>
      </c>
      <c r="AW2035" t="s">
        <v>320</v>
      </c>
      <c r="AX2035" t="s">
        <v>319</v>
      </c>
      <c r="AY2035" t="s">
        <v>254</v>
      </c>
      <c r="AZ2035" t="s">
        <v>230</v>
      </c>
      <c r="BA2035" t="s">
        <v>395</v>
      </c>
      <c r="BB2035" t="s">
        <v>380</v>
      </c>
      <c r="BC2035" t="s">
        <v>3927</v>
      </c>
      <c r="BD2035" t="s">
        <v>3927</v>
      </c>
      <c r="BE2035" t="s">
        <v>3927</v>
      </c>
      <c r="BF2035">
        <v>5</v>
      </c>
    </row>
    <row r="2036" spans="1:58" x14ac:dyDescent="0.3">
      <c r="A2036">
        <v>2026</v>
      </c>
      <c r="B2036">
        <v>202605</v>
      </c>
      <c r="C2036">
        <v>5</v>
      </c>
      <c r="D2036" s="14">
        <v>20001620106102</v>
      </c>
      <c r="E2036" t="s">
        <v>2810</v>
      </c>
      <c r="F2036" s="2">
        <v>46141.680775462963</v>
      </c>
      <c r="G2036" s="2">
        <v>46145</v>
      </c>
      <c r="I2036" t="s">
        <v>224</v>
      </c>
      <c r="J2036" t="s">
        <v>230</v>
      </c>
      <c r="L2036" t="s">
        <v>3512</v>
      </c>
      <c r="M2036" t="s">
        <v>309</v>
      </c>
      <c r="N2036" t="s">
        <v>297</v>
      </c>
      <c r="O2036" t="s">
        <v>283</v>
      </c>
      <c r="Q2036" t="s">
        <v>10468</v>
      </c>
      <c r="R2036" t="s">
        <v>2809</v>
      </c>
      <c r="S2036" t="s">
        <v>3992</v>
      </c>
      <c r="T2036" t="s">
        <v>3993</v>
      </c>
      <c r="U2036" t="s">
        <v>3034</v>
      </c>
      <c r="V2036" t="s">
        <v>3994</v>
      </c>
      <c r="W2036" t="s">
        <v>245</v>
      </c>
      <c r="X2036" t="s">
        <v>225</v>
      </c>
      <c r="Z2036">
        <v>1</v>
      </c>
      <c r="AA2036" t="s">
        <v>3921</v>
      </c>
      <c r="AB2036" t="s">
        <v>10469</v>
      </c>
      <c r="AC2036">
        <v>46146.750706018516</v>
      </c>
      <c r="AD2036">
        <v>46146</v>
      </c>
      <c r="AE2036" t="s">
        <v>3938</v>
      </c>
      <c r="AG2036" t="s">
        <v>4854</v>
      </c>
      <c r="AH2036">
        <v>6108754417</v>
      </c>
      <c r="AI2036" t="s">
        <v>10470</v>
      </c>
      <c r="AM2036" t="s">
        <v>3925</v>
      </c>
      <c r="AN2036" t="s">
        <v>3926</v>
      </c>
      <c r="AO2036" t="s">
        <v>268</v>
      </c>
      <c r="AP2036" t="s">
        <v>386</v>
      </c>
      <c r="AQ2036" t="s">
        <v>3940</v>
      </c>
      <c r="AU2036" t="s">
        <v>8625</v>
      </c>
      <c r="AV2036" t="s">
        <v>4000</v>
      </c>
      <c r="AW2036" t="s">
        <v>320</v>
      </c>
      <c r="AX2036" t="s">
        <v>319</v>
      </c>
      <c r="AY2036" t="s">
        <v>254</v>
      </c>
      <c r="AZ2036" t="s">
        <v>230</v>
      </c>
      <c r="BA2036" t="s">
        <v>395</v>
      </c>
      <c r="BB2036" t="s">
        <v>380</v>
      </c>
      <c r="BC2036" t="s">
        <v>3927</v>
      </c>
      <c r="BD2036" t="s">
        <v>3927</v>
      </c>
      <c r="BE2036" t="s">
        <v>3927</v>
      </c>
      <c r="BF2036">
        <v>5</v>
      </c>
    </row>
    <row r="2037" spans="1:58" x14ac:dyDescent="0.3">
      <c r="A2037">
        <v>2026</v>
      </c>
      <c r="B2037">
        <v>202605</v>
      </c>
      <c r="C2037">
        <v>5</v>
      </c>
      <c r="D2037" s="14">
        <v>20001620106012</v>
      </c>
      <c r="E2037" t="s">
        <v>2810</v>
      </c>
      <c r="F2037" s="2">
        <v>46141.677025462966</v>
      </c>
      <c r="G2037" s="2">
        <v>46146</v>
      </c>
      <c r="I2037" t="s">
        <v>224</v>
      </c>
      <c r="J2037" t="s">
        <v>230</v>
      </c>
      <c r="L2037" t="s">
        <v>3194</v>
      </c>
      <c r="M2037" t="s">
        <v>1831</v>
      </c>
      <c r="N2037" t="s">
        <v>353</v>
      </c>
      <c r="O2037" t="s">
        <v>283</v>
      </c>
      <c r="Q2037" t="s">
        <v>10471</v>
      </c>
      <c r="R2037" t="s">
        <v>2809</v>
      </c>
      <c r="S2037" t="s">
        <v>6790</v>
      </c>
      <c r="T2037" t="s">
        <v>6791</v>
      </c>
      <c r="U2037" t="s">
        <v>4796</v>
      </c>
      <c r="V2037" t="s">
        <v>2024</v>
      </c>
      <c r="W2037" t="s">
        <v>245</v>
      </c>
      <c r="X2037" t="s">
        <v>225</v>
      </c>
      <c r="Z2037">
        <v>4</v>
      </c>
      <c r="AA2037" t="s">
        <v>3921</v>
      </c>
      <c r="AB2037" t="s">
        <v>10472</v>
      </c>
      <c r="AC2037">
        <v>46150.849861111114</v>
      </c>
      <c r="AD2037">
        <v>46150</v>
      </c>
      <c r="AE2037" t="s">
        <v>3938</v>
      </c>
      <c r="AG2037" t="s">
        <v>2026</v>
      </c>
      <c r="AH2037">
        <v>6108758377</v>
      </c>
      <c r="AI2037" t="s">
        <v>10473</v>
      </c>
      <c r="AM2037" t="s">
        <v>3925</v>
      </c>
      <c r="AN2037" t="s">
        <v>3926</v>
      </c>
      <c r="AO2037" t="s">
        <v>268</v>
      </c>
      <c r="AP2037" t="s">
        <v>304</v>
      </c>
      <c r="AQ2037" t="s">
        <v>3940</v>
      </c>
      <c r="AU2037" t="s">
        <v>4149</v>
      </c>
      <c r="AV2037" t="s">
        <v>4000</v>
      </c>
      <c r="AW2037" t="s">
        <v>320</v>
      </c>
      <c r="AX2037" t="s">
        <v>319</v>
      </c>
      <c r="AY2037" t="s">
        <v>254</v>
      </c>
      <c r="AZ2037" t="s">
        <v>230</v>
      </c>
      <c r="BA2037" t="s">
        <v>395</v>
      </c>
      <c r="BB2037" t="s">
        <v>380</v>
      </c>
      <c r="BC2037" t="s">
        <v>3927</v>
      </c>
      <c r="BD2037" t="s">
        <v>3927</v>
      </c>
      <c r="BE2037" t="s">
        <v>3927</v>
      </c>
      <c r="BF2037">
        <v>5</v>
      </c>
    </row>
    <row r="2038" spans="1:58" x14ac:dyDescent="0.3">
      <c r="A2038">
        <v>2026</v>
      </c>
      <c r="B2038">
        <v>202605</v>
      </c>
      <c r="C2038">
        <v>5</v>
      </c>
      <c r="D2038" s="14">
        <v>20001620105629</v>
      </c>
      <c r="E2038" t="s">
        <v>2810</v>
      </c>
      <c r="F2038" s="2">
        <v>46141.703715277778</v>
      </c>
      <c r="G2038" s="2">
        <v>46146</v>
      </c>
      <c r="I2038" t="s">
        <v>224</v>
      </c>
      <c r="J2038" t="s">
        <v>230</v>
      </c>
      <c r="L2038" t="s">
        <v>2863</v>
      </c>
      <c r="M2038" t="s">
        <v>261</v>
      </c>
      <c r="N2038" t="s">
        <v>237</v>
      </c>
      <c r="O2038" t="s">
        <v>257</v>
      </c>
      <c r="Q2038" t="s">
        <v>10474</v>
      </c>
      <c r="R2038" t="s">
        <v>2809</v>
      </c>
      <c r="S2038" t="s">
        <v>7347</v>
      </c>
      <c r="T2038" t="s">
        <v>7348</v>
      </c>
      <c r="U2038" t="s">
        <v>4796</v>
      </c>
      <c r="V2038" t="s">
        <v>2024</v>
      </c>
      <c r="W2038" t="s">
        <v>245</v>
      </c>
      <c r="X2038" t="s">
        <v>225</v>
      </c>
      <c r="Z2038">
        <v>4</v>
      </c>
      <c r="AA2038" t="s">
        <v>3921</v>
      </c>
      <c r="AB2038" t="s">
        <v>10475</v>
      </c>
      <c r="AC2038">
        <v>46150.849861111114</v>
      </c>
      <c r="AD2038">
        <v>46150</v>
      </c>
      <c r="AE2038" t="s">
        <v>3938</v>
      </c>
      <c r="AG2038" t="s">
        <v>2026</v>
      </c>
      <c r="AH2038">
        <v>6108750513</v>
      </c>
      <c r="AI2038" t="s">
        <v>10476</v>
      </c>
      <c r="AM2038" t="s">
        <v>3925</v>
      </c>
      <c r="AN2038" t="s">
        <v>3926</v>
      </c>
      <c r="AO2038" t="s">
        <v>268</v>
      </c>
      <c r="AP2038" t="s">
        <v>386</v>
      </c>
      <c r="AQ2038" t="s">
        <v>3940</v>
      </c>
      <c r="AU2038" t="s">
        <v>4149</v>
      </c>
      <c r="AV2038" t="s">
        <v>4000</v>
      </c>
      <c r="AW2038" t="s">
        <v>320</v>
      </c>
      <c r="AX2038" t="s">
        <v>319</v>
      </c>
      <c r="AY2038" t="s">
        <v>254</v>
      </c>
      <c r="AZ2038" t="s">
        <v>230</v>
      </c>
      <c r="BA2038" t="s">
        <v>395</v>
      </c>
      <c r="BB2038" t="s">
        <v>380</v>
      </c>
      <c r="BC2038" t="s">
        <v>3927</v>
      </c>
      <c r="BD2038" t="s">
        <v>3927</v>
      </c>
      <c r="BE2038" t="s">
        <v>3927</v>
      </c>
      <c r="BF2038">
        <v>5</v>
      </c>
    </row>
    <row r="2039" spans="1:58" x14ac:dyDescent="0.3">
      <c r="A2039">
        <v>2026</v>
      </c>
      <c r="B2039">
        <v>202605</v>
      </c>
      <c r="C2039">
        <v>5</v>
      </c>
      <c r="D2039" s="14">
        <v>20001620104997</v>
      </c>
      <c r="E2039" t="s">
        <v>2810</v>
      </c>
      <c r="F2039" s="2">
        <v>46141.676180555558</v>
      </c>
      <c r="G2039" s="2">
        <v>46144</v>
      </c>
      <c r="I2039" t="s">
        <v>224</v>
      </c>
      <c r="J2039" t="s">
        <v>230</v>
      </c>
      <c r="L2039" t="s">
        <v>792</v>
      </c>
      <c r="M2039" t="s">
        <v>309</v>
      </c>
      <c r="N2039" t="s">
        <v>297</v>
      </c>
      <c r="O2039" t="s">
        <v>283</v>
      </c>
      <c r="Q2039" t="s">
        <v>10477</v>
      </c>
      <c r="R2039" t="s">
        <v>2809</v>
      </c>
      <c r="S2039" t="s">
        <v>463</v>
      </c>
      <c r="T2039" t="s">
        <v>464</v>
      </c>
      <c r="U2039" t="s">
        <v>258</v>
      </c>
      <c r="V2039" t="s">
        <v>247</v>
      </c>
      <c r="W2039" t="s">
        <v>245</v>
      </c>
      <c r="X2039" t="s">
        <v>225</v>
      </c>
      <c r="Z2039">
        <v>4</v>
      </c>
      <c r="AA2039" t="s">
        <v>3921</v>
      </c>
      <c r="AB2039" t="s">
        <v>10478</v>
      </c>
      <c r="AC2039">
        <v>46148.623171296298</v>
      </c>
      <c r="AD2039">
        <v>46148</v>
      </c>
      <c r="AE2039" t="s">
        <v>3938</v>
      </c>
      <c r="AG2039" t="s">
        <v>410</v>
      </c>
      <c r="AH2039">
        <v>6108756372</v>
      </c>
      <c r="AI2039" t="s">
        <v>10479</v>
      </c>
      <c r="AM2039" t="s">
        <v>3925</v>
      </c>
      <c r="AN2039" t="s">
        <v>3926</v>
      </c>
      <c r="AO2039" t="s">
        <v>268</v>
      </c>
      <c r="AP2039" t="s">
        <v>386</v>
      </c>
      <c r="AQ2039" t="s">
        <v>3940</v>
      </c>
      <c r="AU2039" t="s">
        <v>4422</v>
      </c>
      <c r="AV2039" t="s">
        <v>4000</v>
      </c>
      <c r="AW2039" t="s">
        <v>320</v>
      </c>
      <c r="AX2039" t="s">
        <v>319</v>
      </c>
      <c r="AY2039" t="s">
        <v>254</v>
      </c>
      <c r="AZ2039" t="s">
        <v>230</v>
      </c>
      <c r="BA2039" t="s">
        <v>395</v>
      </c>
      <c r="BB2039" t="s">
        <v>380</v>
      </c>
      <c r="BC2039" t="s">
        <v>3927</v>
      </c>
      <c r="BD2039" t="s">
        <v>3927</v>
      </c>
      <c r="BE2039" t="s">
        <v>3927</v>
      </c>
      <c r="BF2039">
        <v>5</v>
      </c>
    </row>
    <row r="2040" spans="1:58" x14ac:dyDescent="0.3">
      <c r="A2040">
        <v>2026</v>
      </c>
      <c r="B2040">
        <v>202605</v>
      </c>
      <c r="C2040">
        <v>5</v>
      </c>
      <c r="D2040" s="14">
        <v>20001620104677</v>
      </c>
      <c r="E2040" t="s">
        <v>2810</v>
      </c>
      <c r="F2040" s="2">
        <v>46141.705312500002</v>
      </c>
      <c r="G2040" s="2">
        <v>46144</v>
      </c>
      <c r="I2040" t="s">
        <v>224</v>
      </c>
      <c r="J2040" t="s">
        <v>230</v>
      </c>
      <c r="L2040" t="s">
        <v>3794</v>
      </c>
      <c r="M2040" t="s">
        <v>1831</v>
      </c>
      <c r="N2040" t="s">
        <v>353</v>
      </c>
      <c r="O2040" t="s">
        <v>283</v>
      </c>
      <c r="Q2040" t="s">
        <v>10480</v>
      </c>
      <c r="R2040" t="s">
        <v>2809</v>
      </c>
      <c r="S2040" t="s">
        <v>5187</v>
      </c>
      <c r="T2040" t="s">
        <v>5188</v>
      </c>
      <c r="U2040" t="s">
        <v>3034</v>
      </c>
      <c r="V2040" t="s">
        <v>647</v>
      </c>
      <c r="W2040" t="s">
        <v>245</v>
      </c>
      <c r="X2040" t="s">
        <v>225</v>
      </c>
      <c r="Z2040">
        <v>4</v>
      </c>
      <c r="AA2040" t="s">
        <v>3921</v>
      </c>
      <c r="AB2040" t="s">
        <v>10481</v>
      </c>
      <c r="AC2040">
        <v>46148.681620370371</v>
      </c>
      <c r="AD2040">
        <v>46148</v>
      </c>
      <c r="AE2040" t="s">
        <v>3938</v>
      </c>
      <c r="AG2040" t="s">
        <v>5111</v>
      </c>
      <c r="AH2040">
        <v>6108759448</v>
      </c>
      <c r="AI2040" t="s">
        <v>10482</v>
      </c>
      <c r="AM2040" t="s">
        <v>3925</v>
      </c>
      <c r="AN2040" t="s">
        <v>3926</v>
      </c>
      <c r="AO2040" t="s">
        <v>268</v>
      </c>
      <c r="AP2040" t="s">
        <v>386</v>
      </c>
      <c r="AQ2040" t="s">
        <v>3940</v>
      </c>
      <c r="AU2040" t="s">
        <v>4282</v>
      </c>
      <c r="AV2040" t="s">
        <v>4000</v>
      </c>
      <c r="AW2040" t="s">
        <v>320</v>
      </c>
      <c r="AX2040" t="s">
        <v>319</v>
      </c>
      <c r="AY2040" t="s">
        <v>254</v>
      </c>
      <c r="AZ2040" t="s">
        <v>230</v>
      </c>
      <c r="BA2040" t="s">
        <v>395</v>
      </c>
      <c r="BB2040" t="s">
        <v>380</v>
      </c>
      <c r="BC2040" t="s">
        <v>3927</v>
      </c>
      <c r="BD2040" t="s">
        <v>3927</v>
      </c>
      <c r="BE2040" t="s">
        <v>3927</v>
      </c>
      <c r="BF2040">
        <v>5</v>
      </c>
    </row>
    <row r="2041" spans="1:58" x14ac:dyDescent="0.3">
      <c r="A2041">
        <v>2026</v>
      </c>
      <c r="B2041">
        <v>202605</v>
      </c>
      <c r="C2041">
        <v>5</v>
      </c>
      <c r="D2041" s="14">
        <v>20001620103223</v>
      </c>
      <c r="E2041" t="s">
        <v>2810</v>
      </c>
      <c r="F2041" s="2">
        <v>46141.684421296297</v>
      </c>
      <c r="G2041" s="2">
        <v>46146</v>
      </c>
      <c r="I2041" t="s">
        <v>224</v>
      </c>
      <c r="J2041" t="s">
        <v>230</v>
      </c>
      <c r="L2041" t="s">
        <v>10483</v>
      </c>
      <c r="M2041" t="s">
        <v>309</v>
      </c>
      <c r="N2041" t="s">
        <v>297</v>
      </c>
      <c r="O2041" t="s">
        <v>283</v>
      </c>
      <c r="Q2041" t="s">
        <v>10484</v>
      </c>
      <c r="R2041" t="s">
        <v>2809</v>
      </c>
      <c r="S2041" t="s">
        <v>5701</v>
      </c>
      <c r="T2041" t="s">
        <v>5702</v>
      </c>
      <c r="U2041" t="s">
        <v>3034</v>
      </c>
      <c r="V2041" t="s">
        <v>647</v>
      </c>
      <c r="W2041" t="s">
        <v>245</v>
      </c>
      <c r="X2041" t="s">
        <v>225</v>
      </c>
      <c r="Z2041">
        <v>2</v>
      </c>
      <c r="AA2041" t="s">
        <v>3921</v>
      </c>
      <c r="AB2041" t="s">
        <v>6570</v>
      </c>
      <c r="AC2041">
        <v>46148.681620370371</v>
      </c>
      <c r="AD2041">
        <v>46148</v>
      </c>
      <c r="AE2041" t="s">
        <v>3938</v>
      </c>
      <c r="AG2041" t="s">
        <v>5111</v>
      </c>
      <c r="AH2041">
        <v>6108757351</v>
      </c>
      <c r="AI2041" t="s">
        <v>10485</v>
      </c>
      <c r="AM2041" t="s">
        <v>3925</v>
      </c>
      <c r="AN2041" t="s">
        <v>3926</v>
      </c>
      <c r="AO2041" t="s">
        <v>268</v>
      </c>
      <c r="AP2041" t="s">
        <v>386</v>
      </c>
      <c r="AQ2041" t="s">
        <v>3940</v>
      </c>
      <c r="AU2041" t="s">
        <v>4282</v>
      </c>
      <c r="AV2041" t="s">
        <v>4000</v>
      </c>
      <c r="AW2041" t="s">
        <v>1525</v>
      </c>
      <c r="AX2041" t="s">
        <v>1524</v>
      </c>
      <c r="AY2041" t="s">
        <v>254</v>
      </c>
      <c r="AZ2041" t="s">
        <v>230</v>
      </c>
      <c r="BA2041" t="s">
        <v>395</v>
      </c>
      <c r="BB2041" t="s">
        <v>380</v>
      </c>
      <c r="BC2041" t="s">
        <v>3927</v>
      </c>
      <c r="BD2041" t="s">
        <v>3927</v>
      </c>
      <c r="BE2041" t="s">
        <v>3927</v>
      </c>
      <c r="BF2041">
        <v>5</v>
      </c>
    </row>
    <row r="2042" spans="1:58" x14ac:dyDescent="0.3">
      <c r="A2042">
        <v>2026</v>
      </c>
      <c r="B2042">
        <v>202605</v>
      </c>
      <c r="C2042">
        <v>5</v>
      </c>
      <c r="D2042" s="14">
        <v>20001620086051</v>
      </c>
      <c r="E2042" t="s">
        <v>2810</v>
      </c>
      <c r="F2042" s="2">
        <v>46141.641284722224</v>
      </c>
      <c r="G2042" s="2">
        <v>46144</v>
      </c>
      <c r="I2042" t="s">
        <v>224</v>
      </c>
      <c r="J2042" t="s">
        <v>230</v>
      </c>
      <c r="L2042" t="s">
        <v>3403</v>
      </c>
      <c r="M2042" t="s">
        <v>309</v>
      </c>
      <c r="N2042" t="s">
        <v>297</v>
      </c>
      <c r="O2042" t="s">
        <v>283</v>
      </c>
      <c r="Q2042" t="s">
        <v>10486</v>
      </c>
      <c r="R2042" t="s">
        <v>2809</v>
      </c>
      <c r="S2042" t="s">
        <v>6995</v>
      </c>
      <c r="T2042" t="s">
        <v>6996</v>
      </c>
      <c r="U2042" t="s">
        <v>4796</v>
      </c>
      <c r="V2042" t="s">
        <v>2024</v>
      </c>
      <c r="W2042" t="s">
        <v>245</v>
      </c>
      <c r="X2042" t="s">
        <v>225</v>
      </c>
      <c r="Z2042">
        <v>4</v>
      </c>
      <c r="AA2042" t="s">
        <v>3921</v>
      </c>
      <c r="AB2042" t="s">
        <v>10487</v>
      </c>
      <c r="AC2042">
        <v>46149.689583333333</v>
      </c>
      <c r="AD2042">
        <v>46148</v>
      </c>
      <c r="AE2042" t="s">
        <v>3938</v>
      </c>
      <c r="AG2042" t="s">
        <v>6701</v>
      </c>
      <c r="AH2042">
        <v>6108764211</v>
      </c>
      <c r="AI2042" t="s">
        <v>10488</v>
      </c>
      <c r="AM2042" t="s">
        <v>3925</v>
      </c>
      <c r="AN2042" t="s">
        <v>3926</v>
      </c>
      <c r="AO2042" t="s">
        <v>268</v>
      </c>
      <c r="AP2042" t="s">
        <v>304</v>
      </c>
      <c r="AQ2042" t="s">
        <v>3940</v>
      </c>
      <c r="AU2042" t="s">
        <v>4282</v>
      </c>
      <c r="AV2042" t="s">
        <v>4000</v>
      </c>
      <c r="AW2042" t="s">
        <v>227</v>
      </c>
      <c r="AX2042" t="s">
        <v>226</v>
      </c>
      <c r="AY2042" t="s">
        <v>254</v>
      </c>
      <c r="AZ2042" t="s">
        <v>230</v>
      </c>
      <c r="BA2042" t="s">
        <v>395</v>
      </c>
      <c r="BB2042" t="s">
        <v>380</v>
      </c>
      <c r="BC2042" t="s">
        <v>3927</v>
      </c>
      <c r="BD2042" t="s">
        <v>3927</v>
      </c>
      <c r="BE2042" t="s">
        <v>3927</v>
      </c>
      <c r="BF2042">
        <v>5</v>
      </c>
    </row>
    <row r="2043" spans="1:58" x14ac:dyDescent="0.3">
      <c r="A2043">
        <v>2026</v>
      </c>
      <c r="B2043">
        <v>202605</v>
      </c>
      <c r="C2043">
        <v>5</v>
      </c>
      <c r="D2043" s="14">
        <v>20001620084542</v>
      </c>
      <c r="E2043" t="s">
        <v>2810</v>
      </c>
      <c r="F2043" s="2">
        <v>46141.660104166665</v>
      </c>
      <c r="G2043" s="2">
        <v>46144</v>
      </c>
      <c r="I2043" t="s">
        <v>224</v>
      </c>
      <c r="J2043" t="s">
        <v>230</v>
      </c>
      <c r="L2043" t="s">
        <v>2325</v>
      </c>
      <c r="M2043" t="s">
        <v>309</v>
      </c>
      <c r="N2043" t="s">
        <v>297</v>
      </c>
      <c r="O2043" t="s">
        <v>283</v>
      </c>
      <c r="Q2043" t="s">
        <v>10489</v>
      </c>
      <c r="R2043" t="s">
        <v>2809</v>
      </c>
      <c r="S2043" t="s">
        <v>5395</v>
      </c>
      <c r="T2043" t="s">
        <v>5396</v>
      </c>
      <c r="U2043" t="s">
        <v>3034</v>
      </c>
      <c r="V2043" t="s">
        <v>647</v>
      </c>
      <c r="W2043" t="s">
        <v>245</v>
      </c>
      <c r="X2043" t="s">
        <v>387</v>
      </c>
      <c r="Z2043">
        <v>4</v>
      </c>
      <c r="AA2043" t="s">
        <v>3921</v>
      </c>
      <c r="AB2043" t="s">
        <v>3995</v>
      </c>
      <c r="AC2043">
        <v>46149.584976851853</v>
      </c>
      <c r="AD2043">
        <v>46148</v>
      </c>
      <c r="AE2043" t="s">
        <v>3938</v>
      </c>
      <c r="AG2043" t="s">
        <v>5111</v>
      </c>
      <c r="AH2043">
        <v>6108766255</v>
      </c>
      <c r="AI2043" t="s">
        <v>10490</v>
      </c>
      <c r="AM2043" t="s">
        <v>3925</v>
      </c>
      <c r="AN2043" t="s">
        <v>3926</v>
      </c>
      <c r="AO2043" t="s">
        <v>268</v>
      </c>
      <c r="AP2043" t="s">
        <v>386</v>
      </c>
      <c r="AQ2043" t="s">
        <v>3998</v>
      </c>
      <c r="AU2043" t="s">
        <v>4282</v>
      </c>
      <c r="AV2043" t="s">
        <v>4000</v>
      </c>
      <c r="AW2043" t="s">
        <v>447</v>
      </c>
      <c r="AX2043" t="s">
        <v>446</v>
      </c>
      <c r="AY2043" t="s">
        <v>253</v>
      </c>
      <c r="AZ2043" t="s">
        <v>230</v>
      </c>
      <c r="BA2043" t="s">
        <v>273</v>
      </c>
      <c r="BB2043" t="s">
        <v>380</v>
      </c>
      <c r="BC2043" t="s">
        <v>3927</v>
      </c>
      <c r="BD2043" t="s">
        <v>3927</v>
      </c>
      <c r="BE2043" t="s">
        <v>3927</v>
      </c>
      <c r="BF2043">
        <v>5</v>
      </c>
    </row>
    <row r="2044" spans="1:58" x14ac:dyDescent="0.3">
      <c r="A2044">
        <v>2026</v>
      </c>
      <c r="B2044">
        <v>202605</v>
      </c>
      <c r="C2044">
        <v>5</v>
      </c>
      <c r="D2044" s="14">
        <v>20001620082015</v>
      </c>
      <c r="E2044" t="s">
        <v>2810</v>
      </c>
      <c r="F2044" s="2">
        <v>46141.638009259259</v>
      </c>
      <c r="G2044" s="2">
        <v>46144</v>
      </c>
      <c r="I2044" t="s">
        <v>224</v>
      </c>
      <c r="J2044" t="s">
        <v>230</v>
      </c>
      <c r="L2044" t="s">
        <v>3012</v>
      </c>
      <c r="M2044" t="s">
        <v>1104</v>
      </c>
      <c r="N2044" t="s">
        <v>322</v>
      </c>
      <c r="O2044" t="s">
        <v>331</v>
      </c>
      <c r="Q2044" t="s">
        <v>10491</v>
      </c>
      <c r="R2044" t="s">
        <v>2809</v>
      </c>
      <c r="S2044" t="s">
        <v>6208</v>
      </c>
      <c r="T2044" t="s">
        <v>6209</v>
      </c>
      <c r="U2044" t="s">
        <v>4796</v>
      </c>
      <c r="V2044" t="s">
        <v>2024</v>
      </c>
      <c r="W2044" t="s">
        <v>245</v>
      </c>
      <c r="X2044" t="s">
        <v>225</v>
      </c>
      <c r="Z2044">
        <v>4</v>
      </c>
      <c r="AA2044" t="s">
        <v>3921</v>
      </c>
      <c r="AB2044" t="s">
        <v>10492</v>
      </c>
      <c r="AC2044">
        <v>46149.689583333333</v>
      </c>
      <c r="AD2044">
        <v>46148</v>
      </c>
      <c r="AE2044" t="s">
        <v>3938</v>
      </c>
      <c r="AG2044" t="s">
        <v>2026</v>
      </c>
      <c r="AH2044">
        <v>6108755243</v>
      </c>
      <c r="AI2044" t="s">
        <v>10493</v>
      </c>
      <c r="AM2044" t="s">
        <v>3925</v>
      </c>
      <c r="AN2044" t="s">
        <v>3926</v>
      </c>
      <c r="AO2044" t="s">
        <v>268</v>
      </c>
      <c r="AP2044" t="s">
        <v>386</v>
      </c>
      <c r="AQ2044" t="s">
        <v>3940</v>
      </c>
      <c r="AU2044" t="s">
        <v>4282</v>
      </c>
      <c r="AV2044" t="s">
        <v>4000</v>
      </c>
      <c r="AW2044" t="s">
        <v>320</v>
      </c>
      <c r="AX2044" t="s">
        <v>319</v>
      </c>
      <c r="AY2044" t="s">
        <v>254</v>
      </c>
      <c r="AZ2044" t="s">
        <v>230</v>
      </c>
      <c r="BA2044" t="s">
        <v>395</v>
      </c>
      <c r="BB2044" t="s">
        <v>1857</v>
      </c>
      <c r="BC2044" t="s">
        <v>3927</v>
      </c>
      <c r="BD2044" t="s">
        <v>3927</v>
      </c>
      <c r="BE2044" t="s">
        <v>3927</v>
      </c>
      <c r="BF2044">
        <v>5</v>
      </c>
    </row>
    <row r="2045" spans="1:58" x14ac:dyDescent="0.3">
      <c r="A2045">
        <v>2026</v>
      </c>
      <c r="B2045">
        <v>202605</v>
      </c>
      <c r="C2045">
        <v>5</v>
      </c>
      <c r="D2045" s="14">
        <v>20001620075348</v>
      </c>
      <c r="E2045" t="s">
        <v>2810</v>
      </c>
      <c r="F2045" s="2">
        <v>46141.650856481479</v>
      </c>
      <c r="G2045" s="2">
        <v>46144</v>
      </c>
      <c r="I2045" t="s">
        <v>224</v>
      </c>
      <c r="J2045" t="s">
        <v>230</v>
      </c>
      <c r="L2045" t="s">
        <v>1825</v>
      </c>
      <c r="M2045" t="s">
        <v>261</v>
      </c>
      <c r="N2045" t="s">
        <v>237</v>
      </c>
      <c r="O2045" t="s">
        <v>257</v>
      </c>
      <c r="Q2045" t="s">
        <v>10494</v>
      </c>
      <c r="R2045" t="s">
        <v>2809</v>
      </c>
      <c r="S2045" t="s">
        <v>5187</v>
      </c>
      <c r="T2045" t="s">
        <v>5188</v>
      </c>
      <c r="U2045" t="s">
        <v>3034</v>
      </c>
      <c r="V2045" t="s">
        <v>647</v>
      </c>
      <c r="W2045" t="s">
        <v>245</v>
      </c>
      <c r="X2045" t="s">
        <v>387</v>
      </c>
      <c r="Z2045">
        <v>4</v>
      </c>
      <c r="AA2045" t="s">
        <v>3921</v>
      </c>
      <c r="AB2045" t="s">
        <v>10495</v>
      </c>
      <c r="AC2045">
        <v>46148.681620370371</v>
      </c>
      <c r="AD2045">
        <v>46148</v>
      </c>
      <c r="AE2045" t="s">
        <v>3938</v>
      </c>
      <c r="AG2045" t="s">
        <v>5111</v>
      </c>
      <c r="AH2045">
        <v>6108753395</v>
      </c>
      <c r="AI2045" t="s">
        <v>10496</v>
      </c>
      <c r="AM2045" t="s">
        <v>3925</v>
      </c>
      <c r="AN2045" t="s">
        <v>3926</v>
      </c>
      <c r="AO2045" t="s">
        <v>268</v>
      </c>
      <c r="AP2045" t="s">
        <v>386</v>
      </c>
      <c r="AQ2045" t="s">
        <v>3940</v>
      </c>
      <c r="AU2045" t="s">
        <v>4282</v>
      </c>
      <c r="AV2045" t="s">
        <v>4000</v>
      </c>
      <c r="AW2045" t="s">
        <v>389</v>
      </c>
      <c r="AX2045" t="s">
        <v>388</v>
      </c>
      <c r="AY2045" t="s">
        <v>253</v>
      </c>
      <c r="AZ2045" t="s">
        <v>230</v>
      </c>
      <c r="BA2045" t="s">
        <v>395</v>
      </c>
      <c r="BB2045" t="s">
        <v>380</v>
      </c>
      <c r="BC2045" t="s">
        <v>3927</v>
      </c>
      <c r="BD2045" t="s">
        <v>3927</v>
      </c>
      <c r="BE2045" t="s">
        <v>3927</v>
      </c>
      <c r="BF2045">
        <v>5</v>
      </c>
    </row>
    <row r="2046" spans="1:58" x14ac:dyDescent="0.3">
      <c r="A2046">
        <v>2026</v>
      </c>
      <c r="B2046">
        <v>202605</v>
      </c>
      <c r="C2046">
        <v>5</v>
      </c>
      <c r="D2046" s="14">
        <v>20001620070375</v>
      </c>
      <c r="E2046" t="s">
        <v>2810</v>
      </c>
      <c r="F2046" s="2">
        <v>46141.651562500003</v>
      </c>
      <c r="G2046" s="2">
        <v>46146</v>
      </c>
      <c r="I2046" t="s">
        <v>224</v>
      </c>
      <c r="J2046" t="s">
        <v>230</v>
      </c>
      <c r="L2046" t="s">
        <v>424</v>
      </c>
      <c r="M2046" t="s">
        <v>309</v>
      </c>
      <c r="N2046" t="s">
        <v>297</v>
      </c>
      <c r="O2046" t="s">
        <v>283</v>
      </c>
      <c r="Q2046" t="s">
        <v>10497</v>
      </c>
      <c r="R2046" t="s">
        <v>2809</v>
      </c>
      <c r="S2046" t="s">
        <v>935</v>
      </c>
      <c r="T2046" t="s">
        <v>936</v>
      </c>
      <c r="U2046" t="s">
        <v>258</v>
      </c>
      <c r="V2046" t="s">
        <v>247</v>
      </c>
      <c r="W2046" t="s">
        <v>245</v>
      </c>
      <c r="X2046" t="s">
        <v>387</v>
      </c>
      <c r="Z2046">
        <v>2</v>
      </c>
      <c r="AA2046" t="s">
        <v>3921</v>
      </c>
      <c r="AB2046" t="s">
        <v>10498</v>
      </c>
      <c r="AC2046">
        <v>46148.623171296298</v>
      </c>
      <c r="AD2046">
        <v>46148</v>
      </c>
      <c r="AE2046" t="s">
        <v>3938</v>
      </c>
      <c r="AG2046" t="s">
        <v>329</v>
      </c>
      <c r="AH2046">
        <v>6108753387</v>
      </c>
      <c r="AI2046" t="s">
        <v>10499</v>
      </c>
      <c r="AM2046" t="s">
        <v>3925</v>
      </c>
      <c r="AN2046" t="s">
        <v>3926</v>
      </c>
      <c r="AO2046" t="s">
        <v>268</v>
      </c>
      <c r="AP2046" t="s">
        <v>304</v>
      </c>
      <c r="AQ2046" t="s">
        <v>3940</v>
      </c>
      <c r="AU2046" t="s">
        <v>4422</v>
      </c>
      <c r="AV2046" t="s">
        <v>4000</v>
      </c>
      <c r="AW2046" t="s">
        <v>447</v>
      </c>
      <c r="AX2046" t="s">
        <v>446</v>
      </c>
      <c r="AY2046" t="s">
        <v>253</v>
      </c>
      <c r="AZ2046" t="s">
        <v>230</v>
      </c>
      <c r="BA2046" t="s">
        <v>395</v>
      </c>
      <c r="BB2046" t="s">
        <v>1857</v>
      </c>
      <c r="BC2046" t="s">
        <v>3927</v>
      </c>
      <c r="BD2046" t="s">
        <v>3927</v>
      </c>
      <c r="BE2046" t="s">
        <v>3927</v>
      </c>
      <c r="BF2046">
        <v>5</v>
      </c>
    </row>
    <row r="2047" spans="1:58" x14ac:dyDescent="0.3">
      <c r="A2047">
        <v>2026</v>
      </c>
      <c r="B2047">
        <v>202605</v>
      </c>
      <c r="C2047">
        <v>5</v>
      </c>
      <c r="D2047" s="14">
        <v>20001620067873</v>
      </c>
      <c r="E2047" t="s">
        <v>2810</v>
      </c>
      <c r="F2047" s="2">
        <v>46141.671122685184</v>
      </c>
      <c r="G2047" s="2">
        <v>46144</v>
      </c>
      <c r="I2047" t="s">
        <v>224</v>
      </c>
      <c r="J2047" t="s">
        <v>230</v>
      </c>
      <c r="L2047" t="s">
        <v>8508</v>
      </c>
      <c r="M2047" t="s">
        <v>309</v>
      </c>
      <c r="N2047" t="s">
        <v>297</v>
      </c>
      <c r="O2047" t="s">
        <v>283</v>
      </c>
      <c r="Q2047" t="s">
        <v>10500</v>
      </c>
      <c r="R2047" t="s">
        <v>2809</v>
      </c>
      <c r="S2047" t="s">
        <v>5693</v>
      </c>
      <c r="T2047" t="s">
        <v>5694</v>
      </c>
      <c r="U2047" t="s">
        <v>3034</v>
      </c>
      <c r="V2047" t="s">
        <v>647</v>
      </c>
      <c r="W2047" t="s">
        <v>245</v>
      </c>
      <c r="X2047" t="s">
        <v>387</v>
      </c>
      <c r="Z2047">
        <v>4</v>
      </c>
      <c r="AA2047" t="s">
        <v>3921</v>
      </c>
      <c r="AB2047" t="s">
        <v>5606</v>
      </c>
      <c r="AC2047">
        <v>46148.681620370371</v>
      </c>
      <c r="AD2047">
        <v>46148</v>
      </c>
      <c r="AE2047" t="s">
        <v>3938</v>
      </c>
      <c r="AG2047" t="s">
        <v>5111</v>
      </c>
      <c r="AH2047">
        <v>6108753437</v>
      </c>
      <c r="AI2047" t="s">
        <v>10501</v>
      </c>
      <c r="AM2047" t="s">
        <v>3925</v>
      </c>
      <c r="AN2047" t="s">
        <v>3926</v>
      </c>
      <c r="AO2047" t="s">
        <v>268</v>
      </c>
      <c r="AP2047" t="s">
        <v>386</v>
      </c>
      <c r="AQ2047" t="s">
        <v>3940</v>
      </c>
      <c r="AU2047" t="s">
        <v>4282</v>
      </c>
      <c r="AV2047" t="s">
        <v>4000</v>
      </c>
      <c r="AW2047" t="s">
        <v>3966</v>
      </c>
      <c r="AX2047" t="s">
        <v>3967</v>
      </c>
      <c r="AY2047" t="s">
        <v>253</v>
      </c>
      <c r="AZ2047" t="s">
        <v>230</v>
      </c>
      <c r="BA2047" t="s">
        <v>395</v>
      </c>
      <c r="BB2047" t="s">
        <v>380</v>
      </c>
      <c r="BC2047" t="s">
        <v>3927</v>
      </c>
      <c r="BD2047" t="s">
        <v>3927</v>
      </c>
      <c r="BE2047" t="s">
        <v>3927</v>
      </c>
      <c r="BF2047">
        <v>5</v>
      </c>
    </row>
    <row r="2048" spans="1:58" x14ac:dyDescent="0.3">
      <c r="A2048">
        <v>2026</v>
      </c>
      <c r="B2048">
        <v>202605</v>
      </c>
      <c r="C2048">
        <v>5</v>
      </c>
      <c r="D2048" s="14">
        <v>20001620065993</v>
      </c>
      <c r="E2048" t="s">
        <v>2810</v>
      </c>
      <c r="F2048" s="2">
        <v>46141.635115740741</v>
      </c>
      <c r="G2048" s="2">
        <v>46146</v>
      </c>
      <c r="I2048" t="s">
        <v>224</v>
      </c>
      <c r="J2048" t="s">
        <v>230</v>
      </c>
      <c r="L2048" t="s">
        <v>2889</v>
      </c>
      <c r="M2048" t="s">
        <v>334</v>
      </c>
      <c r="N2048" t="s">
        <v>322</v>
      </c>
      <c r="O2048" t="s">
        <v>331</v>
      </c>
      <c r="Q2048" t="s">
        <v>10502</v>
      </c>
      <c r="R2048" t="s">
        <v>2809</v>
      </c>
      <c r="S2048" t="s">
        <v>7748</v>
      </c>
      <c r="T2048" t="s">
        <v>7749</v>
      </c>
      <c r="U2048" t="s">
        <v>4796</v>
      </c>
      <c r="V2048" t="s">
        <v>2024</v>
      </c>
      <c r="W2048" t="s">
        <v>245</v>
      </c>
      <c r="X2048" t="s">
        <v>225</v>
      </c>
      <c r="Z2048">
        <v>4</v>
      </c>
      <c r="AA2048" t="s">
        <v>3921</v>
      </c>
      <c r="AB2048" t="s">
        <v>10503</v>
      </c>
      <c r="AC2048">
        <v>46150.849861111114</v>
      </c>
      <c r="AD2048">
        <v>46150</v>
      </c>
      <c r="AE2048" t="s">
        <v>3938</v>
      </c>
      <c r="AG2048" t="s">
        <v>6701</v>
      </c>
      <c r="AH2048">
        <v>6108765116</v>
      </c>
      <c r="AI2048" t="s">
        <v>10504</v>
      </c>
      <c r="AM2048" t="s">
        <v>3925</v>
      </c>
      <c r="AN2048" t="s">
        <v>3926</v>
      </c>
      <c r="AO2048" t="s">
        <v>268</v>
      </c>
      <c r="AP2048" t="s">
        <v>853</v>
      </c>
      <c r="AQ2048" t="s">
        <v>3940</v>
      </c>
      <c r="AU2048" t="s">
        <v>4149</v>
      </c>
      <c r="AV2048" t="s">
        <v>4000</v>
      </c>
      <c r="AW2048" t="s">
        <v>227</v>
      </c>
      <c r="AX2048" t="s">
        <v>226</v>
      </c>
      <c r="AY2048" t="s">
        <v>254</v>
      </c>
      <c r="AZ2048" t="s">
        <v>230</v>
      </c>
      <c r="BA2048" t="s">
        <v>273</v>
      </c>
      <c r="BB2048" t="s">
        <v>380</v>
      </c>
      <c r="BC2048" t="s">
        <v>3927</v>
      </c>
      <c r="BD2048" t="s">
        <v>3927</v>
      </c>
      <c r="BE2048" t="s">
        <v>3927</v>
      </c>
      <c r="BF2048">
        <v>1</v>
      </c>
    </row>
    <row r="2049" spans="1:58" x14ac:dyDescent="0.3">
      <c r="A2049">
        <v>2026</v>
      </c>
      <c r="B2049">
        <v>202605</v>
      </c>
      <c r="C2049">
        <v>5</v>
      </c>
      <c r="D2049" s="14">
        <v>20001620064260</v>
      </c>
      <c r="E2049" t="s">
        <v>2810</v>
      </c>
      <c r="F2049" s="2">
        <v>46141.645115740743</v>
      </c>
      <c r="G2049" s="2">
        <v>46143</v>
      </c>
      <c r="I2049" t="s">
        <v>224</v>
      </c>
      <c r="J2049" t="s">
        <v>230</v>
      </c>
      <c r="L2049" t="s">
        <v>3614</v>
      </c>
      <c r="M2049" t="s">
        <v>309</v>
      </c>
      <c r="N2049" t="s">
        <v>297</v>
      </c>
      <c r="O2049" t="s">
        <v>283</v>
      </c>
      <c r="Q2049" t="s">
        <v>10505</v>
      </c>
      <c r="R2049" t="s">
        <v>2809</v>
      </c>
      <c r="S2049" t="s">
        <v>7841</v>
      </c>
      <c r="T2049" t="s">
        <v>7842</v>
      </c>
      <c r="U2049" t="s">
        <v>4796</v>
      </c>
      <c r="V2049" t="s">
        <v>2024</v>
      </c>
      <c r="W2049" t="s">
        <v>245</v>
      </c>
      <c r="X2049" t="s">
        <v>225</v>
      </c>
      <c r="Z2049">
        <v>4</v>
      </c>
      <c r="AA2049" t="s">
        <v>3921</v>
      </c>
      <c r="AB2049" t="s">
        <v>10506</v>
      </c>
      <c r="AC2049">
        <v>46149.689583333333</v>
      </c>
      <c r="AD2049">
        <v>46147</v>
      </c>
      <c r="AE2049" t="s">
        <v>3938</v>
      </c>
      <c r="AG2049" t="s">
        <v>6332</v>
      </c>
      <c r="AH2049">
        <v>6089774733</v>
      </c>
      <c r="AI2049" t="s">
        <v>10507</v>
      </c>
      <c r="AM2049" t="s">
        <v>3925</v>
      </c>
      <c r="AN2049" t="s">
        <v>3926</v>
      </c>
      <c r="AO2049" t="s">
        <v>268</v>
      </c>
      <c r="AP2049" t="s">
        <v>386</v>
      </c>
      <c r="AQ2049" t="s">
        <v>3940</v>
      </c>
      <c r="AU2049" t="s">
        <v>4282</v>
      </c>
      <c r="AV2049" t="s">
        <v>4000</v>
      </c>
      <c r="AW2049" t="s">
        <v>227</v>
      </c>
      <c r="AX2049" t="s">
        <v>226</v>
      </c>
      <c r="AY2049" t="s">
        <v>254</v>
      </c>
      <c r="AZ2049" t="s">
        <v>230</v>
      </c>
      <c r="BA2049" t="s">
        <v>273</v>
      </c>
      <c r="BB2049" t="s">
        <v>380</v>
      </c>
      <c r="BC2049" t="s">
        <v>3927</v>
      </c>
      <c r="BD2049" t="s">
        <v>3927</v>
      </c>
      <c r="BE2049" t="s">
        <v>3927</v>
      </c>
      <c r="BF2049">
        <v>16</v>
      </c>
    </row>
    <row r="2050" spans="1:58" x14ac:dyDescent="0.3">
      <c r="A2050">
        <v>2026</v>
      </c>
      <c r="B2050">
        <v>202605</v>
      </c>
      <c r="C2050">
        <v>5</v>
      </c>
      <c r="D2050" s="14">
        <v>20001620062949</v>
      </c>
      <c r="E2050" t="s">
        <v>2810</v>
      </c>
      <c r="F2050" s="2">
        <v>46141.632337962961</v>
      </c>
      <c r="G2050" s="2">
        <v>46143</v>
      </c>
      <c r="I2050" t="s">
        <v>224</v>
      </c>
      <c r="J2050" t="s">
        <v>230</v>
      </c>
      <c r="L2050" t="s">
        <v>9544</v>
      </c>
      <c r="M2050" t="s">
        <v>1713</v>
      </c>
      <c r="N2050" t="s">
        <v>546</v>
      </c>
      <c r="O2050" t="s">
        <v>554</v>
      </c>
      <c r="Q2050" t="s">
        <v>10508</v>
      </c>
      <c r="R2050" t="s">
        <v>2809</v>
      </c>
      <c r="S2050" t="s">
        <v>7232</v>
      </c>
      <c r="T2050" t="s">
        <v>7233</v>
      </c>
      <c r="U2050" t="s">
        <v>4796</v>
      </c>
      <c r="V2050" t="s">
        <v>2024</v>
      </c>
      <c r="W2050" t="s">
        <v>245</v>
      </c>
      <c r="X2050" t="s">
        <v>225</v>
      </c>
      <c r="Z2050">
        <v>4</v>
      </c>
      <c r="AA2050" t="s">
        <v>3921</v>
      </c>
      <c r="AB2050" t="s">
        <v>10509</v>
      </c>
      <c r="AC2050">
        <v>46149.689583333333</v>
      </c>
      <c r="AD2050">
        <v>46147</v>
      </c>
      <c r="AE2050" t="s">
        <v>3938</v>
      </c>
      <c r="AG2050" t="s">
        <v>2026</v>
      </c>
      <c r="AH2050">
        <v>6085462759</v>
      </c>
      <c r="AI2050" t="s">
        <v>10510</v>
      </c>
      <c r="AM2050" t="s">
        <v>3925</v>
      </c>
      <c r="AN2050" t="s">
        <v>3926</v>
      </c>
      <c r="AO2050" t="s">
        <v>268</v>
      </c>
      <c r="AP2050" t="s">
        <v>304</v>
      </c>
      <c r="AQ2050" t="s">
        <v>3940</v>
      </c>
      <c r="AU2050" t="s">
        <v>4282</v>
      </c>
      <c r="AV2050" t="s">
        <v>4000</v>
      </c>
      <c r="AW2050" t="s">
        <v>227</v>
      </c>
      <c r="AX2050" t="s">
        <v>226</v>
      </c>
      <c r="AY2050" t="s">
        <v>254</v>
      </c>
      <c r="AZ2050" t="s">
        <v>230</v>
      </c>
      <c r="BA2050" t="s">
        <v>273</v>
      </c>
      <c r="BB2050" t="s">
        <v>380</v>
      </c>
      <c r="BC2050" t="s">
        <v>3927</v>
      </c>
      <c r="BD2050" t="s">
        <v>3927</v>
      </c>
      <c r="BE2050" t="s">
        <v>3927</v>
      </c>
      <c r="BF2050">
        <v>26</v>
      </c>
    </row>
    <row r="2051" spans="1:58" x14ac:dyDescent="0.3">
      <c r="A2051">
        <v>2026</v>
      </c>
      <c r="B2051">
        <v>202605</v>
      </c>
      <c r="C2051">
        <v>5</v>
      </c>
      <c r="D2051" s="14">
        <v>20001620061236</v>
      </c>
      <c r="E2051" t="s">
        <v>2810</v>
      </c>
      <c r="F2051" s="2">
        <v>46141.642465277779</v>
      </c>
      <c r="G2051" s="2">
        <v>46144</v>
      </c>
      <c r="I2051" t="s">
        <v>224</v>
      </c>
      <c r="J2051" t="s">
        <v>230</v>
      </c>
      <c r="L2051" t="s">
        <v>3470</v>
      </c>
      <c r="M2051" t="s">
        <v>309</v>
      </c>
      <c r="N2051" t="s">
        <v>297</v>
      </c>
      <c r="O2051" t="s">
        <v>283</v>
      </c>
      <c r="Q2051" t="s">
        <v>10511</v>
      </c>
      <c r="R2051" t="s">
        <v>2809</v>
      </c>
      <c r="S2051" t="s">
        <v>5108</v>
      </c>
      <c r="T2051" t="s">
        <v>5109</v>
      </c>
      <c r="U2051" t="s">
        <v>3034</v>
      </c>
      <c r="V2051" t="s">
        <v>647</v>
      </c>
      <c r="W2051" t="s">
        <v>245</v>
      </c>
      <c r="X2051" t="s">
        <v>225</v>
      </c>
      <c r="Z2051">
        <v>4</v>
      </c>
      <c r="AA2051" t="s">
        <v>3921</v>
      </c>
      <c r="AB2051" t="s">
        <v>6139</v>
      </c>
      <c r="AC2051">
        <v>46148.681620370371</v>
      </c>
      <c r="AD2051">
        <v>46148</v>
      </c>
      <c r="AE2051" t="s">
        <v>3938</v>
      </c>
      <c r="AG2051" t="s">
        <v>5111</v>
      </c>
      <c r="AH2051">
        <v>6108768122</v>
      </c>
      <c r="AI2051" t="s">
        <v>10512</v>
      </c>
      <c r="AM2051" t="s">
        <v>3925</v>
      </c>
      <c r="AN2051" t="s">
        <v>3926</v>
      </c>
      <c r="AO2051" t="s">
        <v>268</v>
      </c>
      <c r="AP2051" t="s">
        <v>853</v>
      </c>
      <c r="AQ2051" t="s">
        <v>3940</v>
      </c>
      <c r="AU2051" t="s">
        <v>4282</v>
      </c>
      <c r="AV2051" t="s">
        <v>4000</v>
      </c>
      <c r="AW2051" t="s">
        <v>320</v>
      </c>
      <c r="AX2051" t="s">
        <v>319</v>
      </c>
      <c r="AY2051" t="s">
        <v>254</v>
      </c>
      <c r="AZ2051" t="s">
        <v>230</v>
      </c>
      <c r="BA2051" t="s">
        <v>395</v>
      </c>
      <c r="BB2051" t="s">
        <v>380</v>
      </c>
      <c r="BC2051" t="s">
        <v>3927</v>
      </c>
      <c r="BD2051" t="s">
        <v>3927</v>
      </c>
      <c r="BE2051" t="s">
        <v>3927</v>
      </c>
      <c r="BF2051">
        <v>5</v>
      </c>
    </row>
    <row r="2052" spans="1:58" x14ac:dyDescent="0.3">
      <c r="A2052">
        <v>2026</v>
      </c>
      <c r="B2052">
        <v>202605</v>
      </c>
      <c r="C2052">
        <v>5</v>
      </c>
      <c r="D2052" s="14">
        <v>20001620033655</v>
      </c>
      <c r="E2052" t="s">
        <v>2810</v>
      </c>
      <c r="F2052" s="2">
        <v>46141.624884259261</v>
      </c>
      <c r="G2052" s="2">
        <v>46146</v>
      </c>
      <c r="I2052" t="s">
        <v>224</v>
      </c>
      <c r="J2052" t="s">
        <v>230</v>
      </c>
      <c r="L2052" t="s">
        <v>10513</v>
      </c>
      <c r="M2052" t="s">
        <v>1117</v>
      </c>
      <c r="N2052" t="s">
        <v>752</v>
      </c>
      <c r="O2052" t="s">
        <v>623</v>
      </c>
      <c r="Q2052" t="s">
        <v>10514</v>
      </c>
      <c r="R2052" t="s">
        <v>2809</v>
      </c>
      <c r="S2052" t="s">
        <v>5876</v>
      </c>
      <c r="T2052" t="s">
        <v>5877</v>
      </c>
      <c r="U2052" t="s">
        <v>3034</v>
      </c>
      <c r="V2052" t="s">
        <v>647</v>
      </c>
      <c r="W2052" t="s">
        <v>245</v>
      </c>
      <c r="X2052" t="s">
        <v>387</v>
      </c>
      <c r="Z2052">
        <v>3</v>
      </c>
      <c r="AA2052" t="s">
        <v>3921</v>
      </c>
      <c r="AB2052" t="s">
        <v>3995</v>
      </c>
      <c r="AC2052">
        <v>46149.584976851853</v>
      </c>
      <c r="AD2052">
        <v>46149</v>
      </c>
      <c r="AE2052" t="s">
        <v>3938</v>
      </c>
      <c r="AG2052" t="s">
        <v>5111</v>
      </c>
      <c r="AH2052">
        <v>6108761186</v>
      </c>
      <c r="AI2052" t="s">
        <v>10515</v>
      </c>
      <c r="AM2052" t="s">
        <v>3925</v>
      </c>
      <c r="AN2052" t="s">
        <v>3926</v>
      </c>
      <c r="AO2052" t="s">
        <v>268</v>
      </c>
      <c r="AP2052" t="s">
        <v>386</v>
      </c>
      <c r="AQ2052" t="s">
        <v>3998</v>
      </c>
      <c r="AU2052" t="s">
        <v>4282</v>
      </c>
      <c r="AV2052" t="s">
        <v>4000</v>
      </c>
      <c r="AW2052" t="s">
        <v>3966</v>
      </c>
      <c r="AX2052" t="s">
        <v>3967</v>
      </c>
      <c r="AY2052" t="s">
        <v>253</v>
      </c>
      <c r="AZ2052" t="s">
        <v>230</v>
      </c>
      <c r="BA2052" t="s">
        <v>395</v>
      </c>
      <c r="BB2052" t="s">
        <v>1322</v>
      </c>
      <c r="BC2052" t="s">
        <v>3927</v>
      </c>
      <c r="BD2052" t="s">
        <v>3927</v>
      </c>
      <c r="BE2052" t="s">
        <v>3927</v>
      </c>
      <c r="BF2052">
        <v>5</v>
      </c>
    </row>
    <row r="2053" spans="1:58" x14ac:dyDescent="0.3">
      <c r="A2053">
        <v>2026</v>
      </c>
      <c r="B2053">
        <v>202605</v>
      </c>
      <c r="C2053">
        <v>5</v>
      </c>
      <c r="D2053" s="14">
        <v>20001620032466</v>
      </c>
      <c r="E2053" t="s">
        <v>2810</v>
      </c>
      <c r="F2053" s="2">
        <v>46141.615694444445</v>
      </c>
      <c r="G2053" s="2">
        <v>46145</v>
      </c>
      <c r="I2053" t="s">
        <v>224</v>
      </c>
      <c r="J2053" t="s">
        <v>230</v>
      </c>
      <c r="L2053" t="s">
        <v>4998</v>
      </c>
      <c r="M2053" t="s">
        <v>309</v>
      </c>
      <c r="N2053" t="s">
        <v>297</v>
      </c>
      <c r="O2053" t="s">
        <v>283</v>
      </c>
      <c r="Q2053" t="s">
        <v>10516</v>
      </c>
      <c r="R2053" t="s">
        <v>2809</v>
      </c>
      <c r="S2053" t="s">
        <v>6624</v>
      </c>
      <c r="T2053" t="s">
        <v>6625</v>
      </c>
      <c r="U2053" t="s">
        <v>4796</v>
      </c>
      <c r="V2053" t="s">
        <v>2024</v>
      </c>
      <c r="W2053" t="s">
        <v>245</v>
      </c>
      <c r="X2053" t="s">
        <v>225</v>
      </c>
      <c r="Z2053">
        <v>4</v>
      </c>
      <c r="AA2053" t="s">
        <v>3921</v>
      </c>
      <c r="AB2053" t="s">
        <v>10517</v>
      </c>
      <c r="AC2053">
        <v>46150.849861111114</v>
      </c>
      <c r="AD2053">
        <v>46149</v>
      </c>
      <c r="AE2053" t="s">
        <v>3938</v>
      </c>
      <c r="AG2053" t="s">
        <v>6332</v>
      </c>
      <c r="AH2053">
        <v>1001678293</v>
      </c>
      <c r="AI2053" t="s">
        <v>10518</v>
      </c>
      <c r="AM2053" t="s">
        <v>3925</v>
      </c>
      <c r="AN2053" t="s">
        <v>3926</v>
      </c>
      <c r="AO2053" t="s">
        <v>268</v>
      </c>
      <c r="AP2053" t="s">
        <v>304</v>
      </c>
      <c r="AQ2053" t="s">
        <v>3940</v>
      </c>
      <c r="AU2053" t="s">
        <v>4149</v>
      </c>
      <c r="AV2053" t="s">
        <v>4000</v>
      </c>
      <c r="AW2053" t="s">
        <v>1191</v>
      </c>
      <c r="AX2053" t="s">
        <v>1190</v>
      </c>
      <c r="AY2053" t="s">
        <v>254</v>
      </c>
      <c r="AZ2053" t="s">
        <v>230</v>
      </c>
      <c r="BA2053" t="s">
        <v>273</v>
      </c>
      <c r="BB2053" t="s">
        <v>380</v>
      </c>
      <c r="BC2053" t="s">
        <v>3927</v>
      </c>
      <c r="BD2053" t="s">
        <v>3927</v>
      </c>
      <c r="BE2053" t="s">
        <v>3927</v>
      </c>
      <c r="BF2053">
        <v>12</v>
      </c>
    </row>
    <row r="2054" spans="1:58" x14ac:dyDescent="0.3">
      <c r="A2054">
        <v>2026</v>
      </c>
      <c r="B2054">
        <v>202605</v>
      </c>
      <c r="C2054">
        <v>5</v>
      </c>
      <c r="D2054" s="14">
        <v>20001620030835</v>
      </c>
      <c r="E2054" t="s">
        <v>2810</v>
      </c>
      <c r="F2054" s="2">
        <v>46141.630925925929</v>
      </c>
      <c r="G2054" s="2">
        <v>46146</v>
      </c>
      <c r="I2054" t="s">
        <v>224</v>
      </c>
      <c r="J2054" t="s">
        <v>230</v>
      </c>
      <c r="L2054" t="s">
        <v>9938</v>
      </c>
      <c r="M2054" t="s">
        <v>309</v>
      </c>
      <c r="N2054" t="s">
        <v>297</v>
      </c>
      <c r="O2054" t="s">
        <v>283</v>
      </c>
      <c r="Q2054" t="s">
        <v>10519</v>
      </c>
      <c r="R2054" t="s">
        <v>2809</v>
      </c>
      <c r="S2054" t="s">
        <v>538</v>
      </c>
      <c r="T2054" t="s">
        <v>539</v>
      </c>
      <c r="U2054" t="s">
        <v>258</v>
      </c>
      <c r="V2054" t="s">
        <v>247</v>
      </c>
      <c r="W2054" t="s">
        <v>245</v>
      </c>
      <c r="X2054" t="s">
        <v>387</v>
      </c>
      <c r="Z2054">
        <v>2</v>
      </c>
      <c r="AA2054" t="s">
        <v>3921</v>
      </c>
      <c r="AB2054" t="s">
        <v>10520</v>
      </c>
      <c r="AC2054">
        <v>46148.623171296298</v>
      </c>
      <c r="AD2054">
        <v>46148</v>
      </c>
      <c r="AE2054" t="s">
        <v>3938</v>
      </c>
      <c r="AG2054" t="s">
        <v>248</v>
      </c>
      <c r="AH2054">
        <v>6108768123</v>
      </c>
      <c r="AI2054" t="s">
        <v>10521</v>
      </c>
      <c r="AM2054" t="s">
        <v>3925</v>
      </c>
      <c r="AN2054" t="s">
        <v>3926</v>
      </c>
      <c r="AO2054" t="s">
        <v>268</v>
      </c>
      <c r="AP2054" t="s">
        <v>386</v>
      </c>
      <c r="AQ2054" t="s">
        <v>3940</v>
      </c>
      <c r="AU2054" t="s">
        <v>4422</v>
      </c>
      <c r="AV2054" t="s">
        <v>4000</v>
      </c>
      <c r="AW2054" t="s">
        <v>447</v>
      </c>
      <c r="AX2054" t="s">
        <v>446</v>
      </c>
      <c r="AY2054" t="s">
        <v>253</v>
      </c>
      <c r="AZ2054" t="s">
        <v>230</v>
      </c>
      <c r="BA2054" t="s">
        <v>395</v>
      </c>
      <c r="BB2054" t="s">
        <v>380</v>
      </c>
      <c r="BC2054" t="s">
        <v>3927</v>
      </c>
      <c r="BD2054" t="s">
        <v>3927</v>
      </c>
      <c r="BE2054" t="s">
        <v>3927</v>
      </c>
      <c r="BF2054">
        <v>5</v>
      </c>
    </row>
    <row r="2055" spans="1:58" x14ac:dyDescent="0.3">
      <c r="A2055">
        <v>2026</v>
      </c>
      <c r="B2055">
        <v>202605</v>
      </c>
      <c r="C2055">
        <v>5</v>
      </c>
      <c r="D2055" s="14">
        <v>20001620025919</v>
      </c>
      <c r="E2055" t="s">
        <v>2810</v>
      </c>
      <c r="F2055" s="2">
        <v>46141.591157407405</v>
      </c>
      <c r="G2055" s="2">
        <v>46144</v>
      </c>
      <c r="I2055" t="s">
        <v>224</v>
      </c>
      <c r="J2055" t="s">
        <v>230</v>
      </c>
      <c r="L2055" t="s">
        <v>10522</v>
      </c>
      <c r="M2055" t="s">
        <v>1350</v>
      </c>
      <c r="N2055" t="s">
        <v>322</v>
      </c>
      <c r="O2055" t="s">
        <v>331</v>
      </c>
      <c r="Q2055" t="s">
        <v>10523</v>
      </c>
      <c r="R2055" t="s">
        <v>2809</v>
      </c>
      <c r="S2055" t="s">
        <v>407</v>
      </c>
      <c r="T2055" t="s">
        <v>408</v>
      </c>
      <c r="U2055" t="s">
        <v>258</v>
      </c>
      <c r="V2055" t="s">
        <v>247</v>
      </c>
      <c r="W2055" t="s">
        <v>245</v>
      </c>
      <c r="X2055" t="s">
        <v>387</v>
      </c>
      <c r="Z2055">
        <v>4</v>
      </c>
      <c r="AA2055" t="s">
        <v>3921</v>
      </c>
      <c r="AB2055" t="s">
        <v>10524</v>
      </c>
      <c r="AC2055">
        <v>46148.623171296298</v>
      </c>
      <c r="AD2055">
        <v>46148</v>
      </c>
      <c r="AE2055" t="s">
        <v>3938</v>
      </c>
      <c r="AG2055" t="s">
        <v>410</v>
      </c>
      <c r="AH2055">
        <v>6108767071</v>
      </c>
      <c r="AI2055" t="s">
        <v>10525</v>
      </c>
      <c r="AM2055" t="s">
        <v>3925</v>
      </c>
      <c r="AN2055" t="s">
        <v>3926</v>
      </c>
      <c r="AO2055" t="s">
        <v>268</v>
      </c>
      <c r="AP2055" t="s">
        <v>304</v>
      </c>
      <c r="AQ2055" t="s">
        <v>3940</v>
      </c>
      <c r="AU2055" t="s">
        <v>4422</v>
      </c>
      <c r="AV2055" t="s">
        <v>4000</v>
      </c>
      <c r="AW2055" t="s">
        <v>447</v>
      </c>
      <c r="AX2055" t="s">
        <v>446</v>
      </c>
      <c r="AY2055" t="s">
        <v>253</v>
      </c>
      <c r="AZ2055" t="s">
        <v>230</v>
      </c>
      <c r="BA2055" t="s">
        <v>273</v>
      </c>
      <c r="BB2055" t="s">
        <v>380</v>
      </c>
      <c r="BC2055" t="s">
        <v>3927</v>
      </c>
      <c r="BD2055" t="s">
        <v>3927</v>
      </c>
      <c r="BE2055" t="s">
        <v>3927</v>
      </c>
      <c r="BF2055">
        <v>5</v>
      </c>
    </row>
    <row r="2056" spans="1:58" x14ac:dyDescent="0.3">
      <c r="A2056">
        <v>2026</v>
      </c>
      <c r="B2056">
        <v>202605</v>
      </c>
      <c r="C2056">
        <v>5</v>
      </c>
      <c r="D2056" s="14">
        <v>20001620020687</v>
      </c>
      <c r="E2056" t="s">
        <v>2810</v>
      </c>
      <c r="F2056" s="2">
        <v>46141.623217592591</v>
      </c>
      <c r="G2056" s="2">
        <v>46148</v>
      </c>
      <c r="I2056" t="s">
        <v>224</v>
      </c>
      <c r="J2056" t="s">
        <v>230</v>
      </c>
      <c r="L2056" t="s">
        <v>2877</v>
      </c>
      <c r="M2056" t="s">
        <v>902</v>
      </c>
      <c r="N2056" t="s">
        <v>752</v>
      </c>
      <c r="O2056" t="s">
        <v>623</v>
      </c>
      <c r="Q2056" t="s">
        <v>10526</v>
      </c>
      <c r="R2056" t="s">
        <v>2809</v>
      </c>
      <c r="S2056" t="s">
        <v>6865</v>
      </c>
      <c r="T2056" t="s">
        <v>6866</v>
      </c>
      <c r="U2056" t="s">
        <v>4796</v>
      </c>
      <c r="V2056" t="s">
        <v>2024</v>
      </c>
      <c r="W2056" t="s">
        <v>245</v>
      </c>
      <c r="X2056" t="s">
        <v>225</v>
      </c>
      <c r="Z2056">
        <v>4</v>
      </c>
      <c r="AA2056" t="s">
        <v>3921</v>
      </c>
      <c r="AB2056" t="s">
        <v>10527</v>
      </c>
      <c r="AC2056">
        <v>46153.691134259258</v>
      </c>
      <c r="AD2056">
        <v>46152</v>
      </c>
      <c r="AE2056" t="s">
        <v>3938</v>
      </c>
      <c r="AG2056" t="s">
        <v>2026</v>
      </c>
      <c r="AH2056">
        <v>6108766160</v>
      </c>
      <c r="AI2056" t="s">
        <v>10528</v>
      </c>
      <c r="AM2056" t="s">
        <v>3925</v>
      </c>
      <c r="AN2056" t="s">
        <v>3926</v>
      </c>
      <c r="AO2056" t="s">
        <v>268</v>
      </c>
      <c r="AP2056" t="s">
        <v>330</v>
      </c>
      <c r="AQ2056" t="s">
        <v>3940</v>
      </c>
      <c r="AU2056" t="s">
        <v>4220</v>
      </c>
      <c r="AV2056" t="s">
        <v>4000</v>
      </c>
      <c r="AW2056" t="s">
        <v>320</v>
      </c>
      <c r="AX2056" t="s">
        <v>319</v>
      </c>
      <c r="AY2056" t="s">
        <v>254</v>
      </c>
      <c r="AZ2056" t="s">
        <v>230</v>
      </c>
      <c r="BA2056" t="s">
        <v>395</v>
      </c>
      <c r="BB2056" t="s">
        <v>380</v>
      </c>
      <c r="BC2056" t="s">
        <v>3927</v>
      </c>
      <c r="BD2056" t="s">
        <v>3927</v>
      </c>
      <c r="BE2056" t="s">
        <v>3927</v>
      </c>
      <c r="BF2056">
        <v>5</v>
      </c>
    </row>
    <row r="2057" spans="1:58" x14ac:dyDescent="0.3">
      <c r="A2057">
        <v>2026</v>
      </c>
      <c r="B2057">
        <v>202605</v>
      </c>
      <c r="C2057">
        <v>5</v>
      </c>
      <c r="D2057" s="14">
        <v>20001620020306</v>
      </c>
      <c r="E2057" t="s">
        <v>2810</v>
      </c>
      <c r="F2057" s="2">
        <v>46141.607418981483</v>
      </c>
      <c r="G2057" s="2">
        <v>46144</v>
      </c>
      <c r="I2057" t="s">
        <v>224</v>
      </c>
      <c r="J2057" t="s">
        <v>230</v>
      </c>
      <c r="L2057" t="s">
        <v>7985</v>
      </c>
      <c r="M2057" t="s">
        <v>309</v>
      </c>
      <c r="N2057" t="s">
        <v>297</v>
      </c>
      <c r="O2057" t="s">
        <v>283</v>
      </c>
      <c r="Q2057" t="s">
        <v>10529</v>
      </c>
      <c r="R2057" t="s">
        <v>2809</v>
      </c>
      <c r="S2057" t="s">
        <v>5693</v>
      </c>
      <c r="T2057" t="s">
        <v>5694</v>
      </c>
      <c r="U2057" t="s">
        <v>3034</v>
      </c>
      <c r="V2057" t="s">
        <v>647</v>
      </c>
      <c r="W2057" t="s">
        <v>245</v>
      </c>
      <c r="X2057" t="s">
        <v>225</v>
      </c>
      <c r="Z2057">
        <v>4</v>
      </c>
      <c r="AA2057" t="s">
        <v>3921</v>
      </c>
      <c r="AB2057" t="s">
        <v>10530</v>
      </c>
      <c r="AC2057">
        <v>46148.681620370371</v>
      </c>
      <c r="AD2057">
        <v>46148</v>
      </c>
      <c r="AE2057" t="s">
        <v>3938</v>
      </c>
      <c r="AG2057" t="s">
        <v>5111</v>
      </c>
      <c r="AH2057">
        <v>6108769046</v>
      </c>
      <c r="AI2057" t="s">
        <v>10531</v>
      </c>
      <c r="AM2057" t="s">
        <v>3925</v>
      </c>
      <c r="AN2057" t="s">
        <v>3926</v>
      </c>
      <c r="AO2057" t="s">
        <v>268</v>
      </c>
      <c r="AP2057" t="s">
        <v>386</v>
      </c>
      <c r="AQ2057" t="s">
        <v>3940</v>
      </c>
      <c r="AU2057" t="s">
        <v>4282</v>
      </c>
      <c r="AV2057" t="s">
        <v>4000</v>
      </c>
      <c r="AW2057" t="s">
        <v>320</v>
      </c>
      <c r="AX2057" t="s">
        <v>319</v>
      </c>
      <c r="AY2057" t="s">
        <v>254</v>
      </c>
      <c r="AZ2057" t="s">
        <v>230</v>
      </c>
      <c r="BA2057" t="s">
        <v>395</v>
      </c>
      <c r="BB2057" t="s">
        <v>380</v>
      </c>
      <c r="BC2057" t="s">
        <v>3927</v>
      </c>
      <c r="BD2057" t="s">
        <v>3927</v>
      </c>
      <c r="BE2057" t="s">
        <v>3927</v>
      </c>
      <c r="BF2057">
        <v>5</v>
      </c>
    </row>
    <row r="2058" spans="1:58" x14ac:dyDescent="0.3">
      <c r="A2058">
        <v>2026</v>
      </c>
      <c r="B2058">
        <v>202605</v>
      </c>
      <c r="C2058">
        <v>5</v>
      </c>
      <c r="D2058" s="14">
        <v>20001620017291</v>
      </c>
      <c r="E2058" t="s">
        <v>2810</v>
      </c>
      <c r="F2058" s="2">
        <v>46141.606064814812</v>
      </c>
      <c r="G2058" s="2">
        <v>46144</v>
      </c>
      <c r="I2058" t="s">
        <v>224</v>
      </c>
      <c r="J2058" t="s">
        <v>230</v>
      </c>
      <c r="L2058" t="s">
        <v>729</v>
      </c>
      <c r="M2058" t="s">
        <v>10532</v>
      </c>
      <c r="N2058" t="s">
        <v>616</v>
      </c>
      <c r="O2058" t="s">
        <v>623</v>
      </c>
      <c r="Q2058" t="s">
        <v>10533</v>
      </c>
      <c r="R2058" t="s">
        <v>2809</v>
      </c>
      <c r="S2058" t="s">
        <v>7818</v>
      </c>
      <c r="T2058" t="s">
        <v>7819</v>
      </c>
      <c r="U2058" t="s">
        <v>4796</v>
      </c>
      <c r="V2058" t="s">
        <v>2024</v>
      </c>
      <c r="W2058" t="s">
        <v>245</v>
      </c>
      <c r="X2058" t="s">
        <v>225</v>
      </c>
      <c r="Z2058">
        <v>4</v>
      </c>
      <c r="AA2058" t="s">
        <v>3921</v>
      </c>
      <c r="AB2058" t="s">
        <v>10534</v>
      </c>
      <c r="AC2058">
        <v>46149.689583333333</v>
      </c>
      <c r="AD2058">
        <v>46148</v>
      </c>
      <c r="AE2058" t="s">
        <v>3938</v>
      </c>
      <c r="AG2058" t="s">
        <v>6701</v>
      </c>
      <c r="AH2058">
        <v>6108750312</v>
      </c>
      <c r="AI2058" t="s">
        <v>10535</v>
      </c>
      <c r="AM2058" t="s">
        <v>3925</v>
      </c>
      <c r="AN2058" t="s">
        <v>3926</v>
      </c>
      <c r="AO2058" t="s">
        <v>268</v>
      </c>
      <c r="AP2058" t="s">
        <v>386</v>
      </c>
      <c r="AQ2058" t="s">
        <v>3940</v>
      </c>
      <c r="AU2058" t="s">
        <v>4282</v>
      </c>
      <c r="AV2058" t="s">
        <v>4000</v>
      </c>
      <c r="AW2058" t="s">
        <v>227</v>
      </c>
      <c r="AX2058" t="s">
        <v>226</v>
      </c>
      <c r="AY2058" t="s">
        <v>254</v>
      </c>
      <c r="AZ2058" t="s">
        <v>230</v>
      </c>
      <c r="BA2058" t="s">
        <v>395</v>
      </c>
      <c r="BB2058" t="s">
        <v>380</v>
      </c>
      <c r="BC2058" t="s">
        <v>3927</v>
      </c>
      <c r="BD2058" t="s">
        <v>3927</v>
      </c>
      <c r="BE2058" t="s">
        <v>3927</v>
      </c>
      <c r="BF2058">
        <v>5</v>
      </c>
    </row>
    <row r="2059" spans="1:58" x14ac:dyDescent="0.3">
      <c r="A2059">
        <v>2026</v>
      </c>
      <c r="B2059">
        <v>202605</v>
      </c>
      <c r="C2059">
        <v>5</v>
      </c>
      <c r="D2059" s="14">
        <v>20001620001885</v>
      </c>
      <c r="E2059" t="s">
        <v>2810</v>
      </c>
      <c r="F2059" s="2">
        <v>46141.887974537036</v>
      </c>
      <c r="G2059" s="2">
        <v>46146</v>
      </c>
      <c r="I2059" t="s">
        <v>224</v>
      </c>
      <c r="J2059" t="s">
        <v>230</v>
      </c>
      <c r="L2059" t="s">
        <v>7282</v>
      </c>
      <c r="M2059" t="s">
        <v>902</v>
      </c>
      <c r="N2059" t="s">
        <v>752</v>
      </c>
      <c r="O2059" t="s">
        <v>623</v>
      </c>
      <c r="Q2059" t="s">
        <v>10536</v>
      </c>
      <c r="R2059" t="s">
        <v>2809</v>
      </c>
      <c r="S2059" t="s">
        <v>4807</v>
      </c>
      <c r="T2059" t="s">
        <v>4808</v>
      </c>
      <c r="U2059" t="s">
        <v>3034</v>
      </c>
      <c r="V2059" t="s">
        <v>4809</v>
      </c>
      <c r="W2059" t="s">
        <v>245</v>
      </c>
      <c r="X2059" t="s">
        <v>225</v>
      </c>
      <c r="Z2059">
        <v>0</v>
      </c>
      <c r="AA2059" t="s">
        <v>3921</v>
      </c>
      <c r="AB2059" t="s">
        <v>4810</v>
      </c>
      <c r="AC2059">
        <v>46147.474293981482</v>
      </c>
      <c r="AD2059">
        <v>46146</v>
      </c>
      <c r="AE2059" t="s">
        <v>4811</v>
      </c>
      <c r="AG2059" t="s">
        <v>4812</v>
      </c>
      <c r="AH2059">
        <v>6108735260</v>
      </c>
      <c r="AI2059" t="s">
        <v>10537</v>
      </c>
      <c r="AM2059" t="s">
        <v>3925</v>
      </c>
      <c r="AN2059" t="s">
        <v>3926</v>
      </c>
      <c r="AO2059" t="s">
        <v>4814</v>
      </c>
      <c r="AP2059" t="s">
        <v>304</v>
      </c>
      <c r="AQ2059" t="s">
        <v>4815</v>
      </c>
      <c r="AU2059" t="s">
        <v>8271</v>
      </c>
      <c r="AV2059" t="s">
        <v>4817</v>
      </c>
      <c r="AW2059" t="s">
        <v>320</v>
      </c>
      <c r="AX2059" t="s">
        <v>319</v>
      </c>
      <c r="AY2059" t="s">
        <v>254</v>
      </c>
      <c r="AZ2059" t="s">
        <v>230</v>
      </c>
      <c r="BA2059" t="s">
        <v>273</v>
      </c>
      <c r="BB2059" t="s">
        <v>380</v>
      </c>
      <c r="BC2059" t="s">
        <v>3927</v>
      </c>
      <c r="BD2059" t="s">
        <v>3927</v>
      </c>
      <c r="BE2059" t="s">
        <v>3927</v>
      </c>
      <c r="BF2059">
        <v>5</v>
      </c>
    </row>
    <row r="2060" spans="1:58" x14ac:dyDescent="0.3">
      <c r="A2060">
        <v>2026</v>
      </c>
      <c r="B2060">
        <v>202605</v>
      </c>
      <c r="C2060">
        <v>5</v>
      </c>
      <c r="D2060" s="14">
        <v>20001619999113</v>
      </c>
      <c r="E2060" t="s">
        <v>2810</v>
      </c>
      <c r="F2060" s="2">
        <v>46141.661180555559</v>
      </c>
      <c r="G2060" s="2">
        <v>46151</v>
      </c>
      <c r="I2060" t="s">
        <v>224</v>
      </c>
      <c r="J2060" t="s">
        <v>230</v>
      </c>
      <c r="L2060" t="s">
        <v>5760</v>
      </c>
      <c r="M2060" t="s">
        <v>334</v>
      </c>
      <c r="N2060" t="s">
        <v>322</v>
      </c>
      <c r="O2060" t="s">
        <v>331</v>
      </c>
      <c r="Q2060" t="s">
        <v>10538</v>
      </c>
      <c r="R2060" t="s">
        <v>2809</v>
      </c>
      <c r="S2060" t="s">
        <v>4807</v>
      </c>
      <c r="T2060" t="s">
        <v>4808</v>
      </c>
      <c r="U2060" t="s">
        <v>3034</v>
      </c>
      <c r="V2060" t="s">
        <v>4809</v>
      </c>
      <c r="W2060" t="s">
        <v>245</v>
      </c>
      <c r="X2060" t="s">
        <v>225</v>
      </c>
      <c r="Z2060">
        <v>0</v>
      </c>
      <c r="AA2060" t="s">
        <v>3921</v>
      </c>
      <c r="AB2060" t="s">
        <v>4810</v>
      </c>
      <c r="AC2060">
        <v>46153.484120370369</v>
      </c>
      <c r="AD2060">
        <v>46151</v>
      </c>
      <c r="AE2060" t="s">
        <v>4811</v>
      </c>
      <c r="AG2060" t="s">
        <v>4812</v>
      </c>
      <c r="AH2060">
        <v>6108708349</v>
      </c>
      <c r="AI2060" t="s">
        <v>10539</v>
      </c>
      <c r="AM2060" t="s">
        <v>3925</v>
      </c>
      <c r="AN2060" t="s">
        <v>3926</v>
      </c>
      <c r="AO2060" t="s">
        <v>4814</v>
      </c>
      <c r="AP2060" t="s">
        <v>330</v>
      </c>
      <c r="AQ2060" t="s">
        <v>4815</v>
      </c>
      <c r="AU2060" t="s">
        <v>5123</v>
      </c>
      <c r="AV2060" t="s">
        <v>4817</v>
      </c>
      <c r="AW2060" t="s">
        <v>1876</v>
      </c>
      <c r="AX2060" t="s">
        <v>1875</v>
      </c>
      <c r="AY2060" t="s">
        <v>254</v>
      </c>
      <c r="AZ2060" t="s">
        <v>230</v>
      </c>
      <c r="BA2060" t="s">
        <v>395</v>
      </c>
      <c r="BB2060" t="s">
        <v>380</v>
      </c>
      <c r="BC2060" t="s">
        <v>3927</v>
      </c>
      <c r="BD2060" t="s">
        <v>3927</v>
      </c>
      <c r="BE2060" t="s">
        <v>3927</v>
      </c>
      <c r="BF2060">
        <v>5</v>
      </c>
    </row>
    <row r="2061" spans="1:58" x14ac:dyDescent="0.3">
      <c r="A2061">
        <v>2026</v>
      </c>
      <c r="B2061">
        <v>202605</v>
      </c>
      <c r="C2061">
        <v>5</v>
      </c>
      <c r="D2061" s="14">
        <v>20001619997957</v>
      </c>
      <c r="E2061" t="s">
        <v>2810</v>
      </c>
      <c r="F2061" s="2">
        <v>46141.542708333334</v>
      </c>
      <c r="G2061" s="2">
        <v>46146</v>
      </c>
      <c r="I2061" t="s">
        <v>224</v>
      </c>
      <c r="J2061" t="s">
        <v>230</v>
      </c>
      <c r="L2061" t="s">
        <v>10540</v>
      </c>
      <c r="M2061" t="s">
        <v>809</v>
      </c>
      <c r="N2061" t="s">
        <v>237</v>
      </c>
      <c r="O2061" t="s">
        <v>257</v>
      </c>
      <c r="Q2061" t="s">
        <v>10541</v>
      </c>
      <c r="R2061" t="s">
        <v>2809</v>
      </c>
      <c r="S2061" t="s">
        <v>5159</v>
      </c>
      <c r="T2061" t="s">
        <v>5160</v>
      </c>
      <c r="U2061" t="s">
        <v>3034</v>
      </c>
      <c r="V2061" t="s">
        <v>647</v>
      </c>
      <c r="W2061" t="s">
        <v>245</v>
      </c>
      <c r="X2061" t="s">
        <v>225</v>
      </c>
      <c r="Z2061">
        <v>3</v>
      </c>
      <c r="AA2061" t="s">
        <v>3921</v>
      </c>
      <c r="AB2061" t="s">
        <v>3995</v>
      </c>
      <c r="AC2061">
        <v>46149.584999999999</v>
      </c>
      <c r="AD2061">
        <v>46149</v>
      </c>
      <c r="AE2061" t="s">
        <v>3938</v>
      </c>
      <c r="AG2061" t="s">
        <v>5111</v>
      </c>
      <c r="AH2061">
        <v>6108755093</v>
      </c>
      <c r="AI2061" t="s">
        <v>10542</v>
      </c>
      <c r="AM2061" t="s">
        <v>3925</v>
      </c>
      <c r="AN2061" t="s">
        <v>3926</v>
      </c>
      <c r="AO2061" t="s">
        <v>268</v>
      </c>
      <c r="AP2061" t="s">
        <v>693</v>
      </c>
      <c r="AQ2061" t="s">
        <v>3998</v>
      </c>
      <c r="AU2061" t="s">
        <v>4282</v>
      </c>
      <c r="AV2061" t="s">
        <v>4000</v>
      </c>
      <c r="AW2061" t="s">
        <v>320</v>
      </c>
      <c r="AX2061" t="s">
        <v>319</v>
      </c>
      <c r="AY2061" t="s">
        <v>254</v>
      </c>
      <c r="AZ2061" t="s">
        <v>230</v>
      </c>
      <c r="BA2061" t="s">
        <v>395</v>
      </c>
      <c r="BB2061" t="s">
        <v>380</v>
      </c>
      <c r="BC2061" t="s">
        <v>3927</v>
      </c>
      <c r="BD2061" t="s">
        <v>3927</v>
      </c>
      <c r="BE2061" t="s">
        <v>3927</v>
      </c>
      <c r="BF2061">
        <v>5</v>
      </c>
    </row>
    <row r="2062" spans="1:58" x14ac:dyDescent="0.3">
      <c r="A2062">
        <v>2026</v>
      </c>
      <c r="B2062">
        <v>202605</v>
      </c>
      <c r="C2062">
        <v>5</v>
      </c>
      <c r="D2062" s="14">
        <v>20001619997790</v>
      </c>
      <c r="E2062" t="s">
        <v>2810</v>
      </c>
      <c r="F2062" s="2">
        <v>46141.586226851854</v>
      </c>
      <c r="G2062" s="2">
        <v>46146</v>
      </c>
      <c r="I2062" t="s">
        <v>224</v>
      </c>
      <c r="J2062" t="s">
        <v>230</v>
      </c>
      <c r="L2062" t="s">
        <v>3309</v>
      </c>
      <c r="M2062" t="s">
        <v>309</v>
      </c>
      <c r="N2062" t="s">
        <v>297</v>
      </c>
      <c r="O2062" t="s">
        <v>283</v>
      </c>
      <c r="Q2062" t="s">
        <v>10543</v>
      </c>
      <c r="R2062" t="s">
        <v>2809</v>
      </c>
      <c r="S2062" t="s">
        <v>538</v>
      </c>
      <c r="T2062" t="s">
        <v>539</v>
      </c>
      <c r="U2062" t="s">
        <v>258</v>
      </c>
      <c r="V2062" t="s">
        <v>247</v>
      </c>
      <c r="W2062" t="s">
        <v>245</v>
      </c>
      <c r="X2062" t="s">
        <v>225</v>
      </c>
      <c r="Z2062">
        <v>2</v>
      </c>
      <c r="AA2062" t="s">
        <v>3921</v>
      </c>
      <c r="AB2062" t="s">
        <v>10544</v>
      </c>
      <c r="AC2062">
        <v>46148.623171296298</v>
      </c>
      <c r="AD2062">
        <v>46148</v>
      </c>
      <c r="AE2062" t="s">
        <v>3938</v>
      </c>
      <c r="AG2062" t="s">
        <v>248</v>
      </c>
      <c r="AH2062">
        <v>6091087536</v>
      </c>
      <c r="AI2062" t="s">
        <v>10545</v>
      </c>
      <c r="AM2062" t="s">
        <v>3925</v>
      </c>
      <c r="AN2062" t="s">
        <v>3926</v>
      </c>
      <c r="AO2062" t="s">
        <v>268</v>
      </c>
      <c r="AP2062" t="s">
        <v>386</v>
      </c>
      <c r="AQ2062" t="s">
        <v>3940</v>
      </c>
      <c r="AU2062" t="s">
        <v>4422</v>
      </c>
      <c r="AV2062" t="s">
        <v>4000</v>
      </c>
      <c r="AW2062" t="s">
        <v>227</v>
      </c>
      <c r="AX2062" t="s">
        <v>226</v>
      </c>
      <c r="AY2062" t="s">
        <v>254</v>
      </c>
      <c r="AZ2062" t="s">
        <v>230</v>
      </c>
      <c r="BA2062" t="s">
        <v>273</v>
      </c>
      <c r="BB2062" t="s">
        <v>380</v>
      </c>
      <c r="BC2062" t="s">
        <v>3927</v>
      </c>
      <c r="BD2062" t="s">
        <v>3927</v>
      </c>
      <c r="BE2062" t="s">
        <v>3927</v>
      </c>
      <c r="BF2062">
        <v>26</v>
      </c>
    </row>
    <row r="2063" spans="1:58" x14ac:dyDescent="0.3">
      <c r="A2063">
        <v>2026</v>
      </c>
      <c r="B2063">
        <v>202605</v>
      </c>
      <c r="C2063">
        <v>5</v>
      </c>
      <c r="D2063" s="14">
        <v>20001619996857</v>
      </c>
      <c r="E2063" t="s">
        <v>2810</v>
      </c>
      <c r="F2063" s="2">
        <v>46141.588483796295</v>
      </c>
      <c r="G2063" s="2">
        <v>46146</v>
      </c>
      <c r="I2063" t="s">
        <v>224</v>
      </c>
      <c r="J2063" t="s">
        <v>230</v>
      </c>
      <c r="L2063" t="s">
        <v>3508</v>
      </c>
      <c r="M2063" t="s">
        <v>309</v>
      </c>
      <c r="N2063" t="s">
        <v>297</v>
      </c>
      <c r="O2063" t="s">
        <v>283</v>
      </c>
      <c r="Q2063" t="s">
        <v>10546</v>
      </c>
      <c r="R2063" t="s">
        <v>2809</v>
      </c>
      <c r="S2063" t="s">
        <v>5687</v>
      </c>
      <c r="T2063" t="s">
        <v>5688</v>
      </c>
      <c r="U2063" t="s">
        <v>3034</v>
      </c>
      <c r="V2063" t="s">
        <v>647</v>
      </c>
      <c r="W2063" t="s">
        <v>245</v>
      </c>
      <c r="X2063" t="s">
        <v>225</v>
      </c>
      <c r="Z2063">
        <v>3</v>
      </c>
      <c r="AA2063" t="s">
        <v>3921</v>
      </c>
      <c r="AB2063" t="s">
        <v>3995</v>
      </c>
      <c r="AC2063">
        <v>46149.58494212963</v>
      </c>
      <c r="AD2063">
        <v>46149</v>
      </c>
      <c r="AE2063" t="s">
        <v>3938</v>
      </c>
      <c r="AG2063" t="s">
        <v>5111</v>
      </c>
      <c r="AH2063">
        <v>6108753257</v>
      </c>
      <c r="AI2063" t="s">
        <v>10547</v>
      </c>
      <c r="AM2063" t="s">
        <v>3925</v>
      </c>
      <c r="AN2063" t="s">
        <v>3926</v>
      </c>
      <c r="AO2063" t="s">
        <v>268</v>
      </c>
      <c r="AP2063" t="s">
        <v>386</v>
      </c>
      <c r="AQ2063" t="s">
        <v>3998</v>
      </c>
      <c r="AU2063" t="s">
        <v>4282</v>
      </c>
      <c r="AV2063" t="s">
        <v>4000</v>
      </c>
      <c r="AW2063" t="s">
        <v>1525</v>
      </c>
      <c r="AX2063" t="s">
        <v>1524</v>
      </c>
      <c r="AY2063" t="s">
        <v>254</v>
      </c>
      <c r="AZ2063" t="s">
        <v>230</v>
      </c>
      <c r="BA2063" t="s">
        <v>344</v>
      </c>
      <c r="BB2063" t="s">
        <v>232</v>
      </c>
      <c r="BC2063" t="s">
        <v>3927</v>
      </c>
      <c r="BD2063" t="s">
        <v>3927</v>
      </c>
      <c r="BE2063" t="s">
        <v>3927</v>
      </c>
      <c r="BF2063">
        <v>5</v>
      </c>
    </row>
    <row r="2064" spans="1:58" x14ac:dyDescent="0.3">
      <c r="A2064">
        <v>2026</v>
      </c>
      <c r="B2064">
        <v>202605</v>
      </c>
      <c r="C2064">
        <v>5</v>
      </c>
      <c r="D2064" s="14">
        <v>20001619995992</v>
      </c>
      <c r="E2064" t="s">
        <v>2810</v>
      </c>
      <c r="F2064" s="2">
        <v>46141.541886574072</v>
      </c>
      <c r="G2064" s="2">
        <v>46144</v>
      </c>
      <c r="I2064" t="s">
        <v>224</v>
      </c>
      <c r="J2064" t="s">
        <v>230</v>
      </c>
      <c r="L2064" t="s">
        <v>3337</v>
      </c>
      <c r="M2064" t="s">
        <v>309</v>
      </c>
      <c r="N2064" t="s">
        <v>297</v>
      </c>
      <c r="O2064" t="s">
        <v>283</v>
      </c>
      <c r="Q2064" t="s">
        <v>10548</v>
      </c>
      <c r="R2064" t="s">
        <v>2809</v>
      </c>
      <c r="S2064" t="s">
        <v>5203</v>
      </c>
      <c r="T2064" t="s">
        <v>5204</v>
      </c>
      <c r="U2064" t="s">
        <v>3034</v>
      </c>
      <c r="V2064" t="s">
        <v>647</v>
      </c>
      <c r="W2064" t="s">
        <v>245</v>
      </c>
      <c r="X2064" t="s">
        <v>225</v>
      </c>
      <c r="Z2064">
        <v>4</v>
      </c>
      <c r="AA2064" t="s">
        <v>3921</v>
      </c>
      <c r="AB2064" t="s">
        <v>3995</v>
      </c>
      <c r="AC2064">
        <v>46149.585034722222</v>
      </c>
      <c r="AD2064">
        <v>46148</v>
      </c>
      <c r="AE2064" t="s">
        <v>3938</v>
      </c>
      <c r="AG2064" t="s">
        <v>5135</v>
      </c>
      <c r="AH2064">
        <v>6108749237</v>
      </c>
      <c r="AI2064" t="s">
        <v>10549</v>
      </c>
      <c r="AM2064" t="s">
        <v>3925</v>
      </c>
      <c r="AN2064" t="s">
        <v>3926</v>
      </c>
      <c r="AO2064" t="s">
        <v>268</v>
      </c>
      <c r="AP2064" t="s">
        <v>304</v>
      </c>
      <c r="AQ2064" t="s">
        <v>3998</v>
      </c>
      <c r="AU2064" t="s">
        <v>4282</v>
      </c>
      <c r="AV2064" t="s">
        <v>4000</v>
      </c>
      <c r="AW2064" t="s">
        <v>227</v>
      </c>
      <c r="AX2064" t="s">
        <v>226</v>
      </c>
      <c r="AY2064" t="s">
        <v>254</v>
      </c>
      <c r="AZ2064" t="s">
        <v>230</v>
      </c>
      <c r="BA2064" t="s">
        <v>273</v>
      </c>
      <c r="BB2064" t="s">
        <v>380</v>
      </c>
      <c r="BC2064" t="s">
        <v>3927</v>
      </c>
      <c r="BD2064" t="s">
        <v>3927</v>
      </c>
      <c r="BE2064" t="s">
        <v>3927</v>
      </c>
      <c r="BF2064">
        <v>5</v>
      </c>
    </row>
    <row r="2065" spans="1:58" x14ac:dyDescent="0.3">
      <c r="A2065">
        <v>2026</v>
      </c>
      <c r="B2065">
        <v>202605</v>
      </c>
      <c r="C2065">
        <v>5</v>
      </c>
      <c r="D2065" s="14">
        <v>20001619993345</v>
      </c>
      <c r="E2065" t="s">
        <v>2810</v>
      </c>
      <c r="F2065" s="2">
        <v>46141.561493055553</v>
      </c>
      <c r="G2065" s="2">
        <v>46146</v>
      </c>
      <c r="I2065" t="s">
        <v>224</v>
      </c>
      <c r="J2065" t="s">
        <v>230</v>
      </c>
      <c r="L2065" t="s">
        <v>3171</v>
      </c>
      <c r="M2065" t="s">
        <v>309</v>
      </c>
      <c r="N2065" t="s">
        <v>297</v>
      </c>
      <c r="O2065" t="s">
        <v>283</v>
      </c>
      <c r="Q2065" t="s">
        <v>10550</v>
      </c>
      <c r="R2065" t="s">
        <v>2809</v>
      </c>
      <c r="S2065" t="s">
        <v>463</v>
      </c>
      <c r="T2065" t="s">
        <v>464</v>
      </c>
      <c r="U2065" t="s">
        <v>258</v>
      </c>
      <c r="V2065" t="s">
        <v>247</v>
      </c>
      <c r="W2065" t="s">
        <v>245</v>
      </c>
      <c r="X2065" t="s">
        <v>387</v>
      </c>
      <c r="Z2065">
        <v>2</v>
      </c>
      <c r="AA2065" t="s">
        <v>3921</v>
      </c>
      <c r="AB2065" t="s">
        <v>10551</v>
      </c>
      <c r="AC2065">
        <v>46148.623171296298</v>
      </c>
      <c r="AD2065">
        <v>46148</v>
      </c>
      <c r="AE2065" t="s">
        <v>3938</v>
      </c>
      <c r="AG2065" t="s">
        <v>410</v>
      </c>
      <c r="AH2065">
        <v>6108756146</v>
      </c>
      <c r="AI2065" t="s">
        <v>10552</v>
      </c>
      <c r="AM2065" t="s">
        <v>3925</v>
      </c>
      <c r="AN2065" t="s">
        <v>3926</v>
      </c>
      <c r="AO2065" t="s">
        <v>268</v>
      </c>
      <c r="AP2065" t="s">
        <v>386</v>
      </c>
      <c r="AQ2065" t="s">
        <v>3940</v>
      </c>
      <c r="AU2065" t="s">
        <v>4422</v>
      </c>
      <c r="AV2065" t="s">
        <v>4000</v>
      </c>
      <c r="AW2065" t="s">
        <v>389</v>
      </c>
      <c r="AX2065" t="s">
        <v>388</v>
      </c>
      <c r="AY2065" t="s">
        <v>253</v>
      </c>
      <c r="AZ2065" t="s">
        <v>230</v>
      </c>
      <c r="BA2065" t="s">
        <v>395</v>
      </c>
      <c r="BB2065" t="s">
        <v>380</v>
      </c>
      <c r="BC2065" t="s">
        <v>3927</v>
      </c>
      <c r="BD2065" t="s">
        <v>3927</v>
      </c>
      <c r="BE2065" t="s">
        <v>3927</v>
      </c>
      <c r="BF2065">
        <v>5</v>
      </c>
    </row>
    <row r="2066" spans="1:58" x14ac:dyDescent="0.3">
      <c r="A2066">
        <v>2026</v>
      </c>
      <c r="B2066">
        <v>202605</v>
      </c>
      <c r="C2066">
        <v>5</v>
      </c>
      <c r="D2066" s="14">
        <v>20001619992458</v>
      </c>
      <c r="E2066" t="s">
        <v>2810</v>
      </c>
      <c r="F2066" s="2">
        <v>46141.568495370368</v>
      </c>
      <c r="G2066" s="2">
        <v>46144</v>
      </c>
      <c r="I2066" t="s">
        <v>224</v>
      </c>
      <c r="J2066" t="s">
        <v>230</v>
      </c>
      <c r="L2066" t="s">
        <v>7093</v>
      </c>
      <c r="M2066" t="s">
        <v>309</v>
      </c>
      <c r="N2066" t="s">
        <v>297</v>
      </c>
      <c r="O2066" t="s">
        <v>283</v>
      </c>
      <c r="Q2066" t="s">
        <v>10553</v>
      </c>
      <c r="R2066" t="s">
        <v>2809</v>
      </c>
      <c r="S2066" t="s">
        <v>5360</v>
      </c>
      <c r="T2066" t="s">
        <v>5361</v>
      </c>
      <c r="U2066" t="s">
        <v>3034</v>
      </c>
      <c r="V2066" t="s">
        <v>647</v>
      </c>
      <c r="W2066" t="s">
        <v>245</v>
      </c>
      <c r="X2066" t="s">
        <v>387</v>
      </c>
      <c r="Z2066">
        <v>4</v>
      </c>
      <c r="AA2066" t="s">
        <v>3921</v>
      </c>
      <c r="AB2066" t="s">
        <v>3995</v>
      </c>
      <c r="AC2066">
        <v>46149.58494212963</v>
      </c>
      <c r="AD2066">
        <v>46148</v>
      </c>
      <c r="AE2066" t="s">
        <v>3938</v>
      </c>
      <c r="AG2066" t="s">
        <v>5006</v>
      </c>
      <c r="AH2066">
        <v>1032243435</v>
      </c>
      <c r="AI2066" t="s">
        <v>10554</v>
      </c>
      <c r="AM2066" t="s">
        <v>3925</v>
      </c>
      <c r="AN2066" t="s">
        <v>3926</v>
      </c>
      <c r="AO2066" t="s">
        <v>268</v>
      </c>
      <c r="AP2066" t="s">
        <v>304</v>
      </c>
      <c r="AQ2066" t="s">
        <v>3998</v>
      </c>
      <c r="AU2066" t="s">
        <v>4282</v>
      </c>
      <c r="AV2066" t="s">
        <v>4000</v>
      </c>
      <c r="AW2066" t="s">
        <v>447</v>
      </c>
      <c r="AX2066" t="s">
        <v>446</v>
      </c>
      <c r="AY2066" t="s">
        <v>253</v>
      </c>
      <c r="AZ2066" t="s">
        <v>230</v>
      </c>
      <c r="BA2066" t="s">
        <v>273</v>
      </c>
      <c r="BB2066" t="s">
        <v>380</v>
      </c>
      <c r="BC2066" t="s">
        <v>3927</v>
      </c>
      <c r="BD2066" t="s">
        <v>3927</v>
      </c>
      <c r="BE2066" t="s">
        <v>3927</v>
      </c>
      <c r="BF2066">
        <v>26</v>
      </c>
    </row>
    <row r="2067" spans="1:58" x14ac:dyDescent="0.3">
      <c r="A2067">
        <v>2026</v>
      </c>
      <c r="B2067">
        <v>202605</v>
      </c>
      <c r="C2067">
        <v>5</v>
      </c>
      <c r="D2067" s="14">
        <v>20001619992424</v>
      </c>
      <c r="E2067" t="s">
        <v>2810</v>
      </c>
      <c r="F2067" s="2">
        <v>46141.566134259258</v>
      </c>
      <c r="G2067" s="2">
        <v>46147</v>
      </c>
      <c r="I2067" t="s">
        <v>224</v>
      </c>
      <c r="J2067" t="s">
        <v>230</v>
      </c>
      <c r="L2067" t="s">
        <v>3564</v>
      </c>
      <c r="M2067" t="s">
        <v>902</v>
      </c>
      <c r="N2067" t="s">
        <v>752</v>
      </c>
      <c r="O2067" t="s">
        <v>623</v>
      </c>
      <c r="Q2067" t="s">
        <v>10555</v>
      </c>
      <c r="R2067" t="s">
        <v>2809</v>
      </c>
      <c r="S2067" t="s">
        <v>6329</v>
      </c>
      <c r="T2067" t="s">
        <v>6330</v>
      </c>
      <c r="U2067" t="s">
        <v>4796</v>
      </c>
      <c r="V2067" t="s">
        <v>2024</v>
      </c>
      <c r="W2067" t="s">
        <v>245</v>
      </c>
      <c r="X2067" t="s">
        <v>225</v>
      </c>
      <c r="Z2067">
        <v>4</v>
      </c>
      <c r="AA2067" t="s">
        <v>3921</v>
      </c>
      <c r="AB2067" t="s">
        <v>10556</v>
      </c>
      <c r="AC2067">
        <v>46153.691134259258</v>
      </c>
      <c r="AD2067">
        <v>46151</v>
      </c>
      <c r="AE2067" t="s">
        <v>3938</v>
      </c>
      <c r="AG2067" t="s">
        <v>6332</v>
      </c>
      <c r="AH2067">
        <v>6108762098</v>
      </c>
      <c r="AI2067" t="s">
        <v>10557</v>
      </c>
      <c r="AM2067" t="s">
        <v>3925</v>
      </c>
      <c r="AN2067" t="s">
        <v>3926</v>
      </c>
      <c r="AO2067" t="s">
        <v>268</v>
      </c>
      <c r="AP2067" t="s">
        <v>386</v>
      </c>
      <c r="AQ2067" t="s">
        <v>3940</v>
      </c>
      <c r="AU2067" t="s">
        <v>4220</v>
      </c>
      <c r="AV2067" t="s">
        <v>4000</v>
      </c>
      <c r="AW2067" t="s">
        <v>320</v>
      </c>
      <c r="AX2067" t="s">
        <v>319</v>
      </c>
      <c r="AY2067" t="s">
        <v>254</v>
      </c>
      <c r="AZ2067" t="s">
        <v>230</v>
      </c>
      <c r="BA2067" t="s">
        <v>395</v>
      </c>
      <c r="BB2067" t="s">
        <v>380</v>
      </c>
      <c r="BC2067" t="s">
        <v>3927</v>
      </c>
      <c r="BD2067" t="s">
        <v>3927</v>
      </c>
      <c r="BE2067" t="s">
        <v>3927</v>
      </c>
      <c r="BF2067">
        <v>5</v>
      </c>
    </row>
    <row r="2068" spans="1:58" x14ac:dyDescent="0.3">
      <c r="A2068">
        <v>2026</v>
      </c>
      <c r="B2068">
        <v>202605</v>
      </c>
      <c r="C2068">
        <v>5</v>
      </c>
      <c r="D2068" s="14">
        <v>20001619990194</v>
      </c>
      <c r="E2068" t="s">
        <v>2810</v>
      </c>
      <c r="F2068" s="2">
        <v>46141.55263888889</v>
      </c>
      <c r="G2068" s="2">
        <v>46147</v>
      </c>
      <c r="I2068" t="s">
        <v>224</v>
      </c>
      <c r="J2068" t="s">
        <v>230</v>
      </c>
      <c r="L2068" t="s">
        <v>10558</v>
      </c>
      <c r="M2068" t="s">
        <v>6469</v>
      </c>
      <c r="N2068" t="s">
        <v>322</v>
      </c>
      <c r="O2068" t="s">
        <v>331</v>
      </c>
      <c r="Q2068" t="s">
        <v>10559</v>
      </c>
      <c r="R2068" t="s">
        <v>2809</v>
      </c>
      <c r="S2068" t="s">
        <v>1161</v>
      </c>
      <c r="T2068" t="s">
        <v>1162</v>
      </c>
      <c r="U2068" t="s">
        <v>258</v>
      </c>
      <c r="V2068" t="s">
        <v>247</v>
      </c>
      <c r="W2068" t="s">
        <v>245</v>
      </c>
      <c r="X2068" t="s">
        <v>387</v>
      </c>
      <c r="Z2068">
        <v>1</v>
      </c>
      <c r="AA2068" t="s">
        <v>3921</v>
      </c>
      <c r="AB2068" t="s">
        <v>10560</v>
      </c>
      <c r="AC2068">
        <v>46148.623171296298</v>
      </c>
      <c r="AD2068">
        <v>46148</v>
      </c>
      <c r="AE2068" t="s">
        <v>3938</v>
      </c>
      <c r="AG2068" t="s">
        <v>410</v>
      </c>
      <c r="AH2068">
        <v>6108765017</v>
      </c>
      <c r="AI2068" t="s">
        <v>10561</v>
      </c>
      <c r="AM2068" t="s">
        <v>3925</v>
      </c>
      <c r="AN2068" t="s">
        <v>3926</v>
      </c>
      <c r="AO2068" t="s">
        <v>268</v>
      </c>
      <c r="AP2068" t="s">
        <v>693</v>
      </c>
      <c r="AQ2068" t="s">
        <v>3940</v>
      </c>
      <c r="AU2068" t="s">
        <v>4282</v>
      </c>
      <c r="AV2068" t="s">
        <v>4000</v>
      </c>
      <c r="AW2068" t="s">
        <v>389</v>
      </c>
      <c r="AX2068" t="s">
        <v>388</v>
      </c>
      <c r="AY2068" t="s">
        <v>253</v>
      </c>
      <c r="AZ2068" t="s">
        <v>230</v>
      </c>
      <c r="BA2068" t="s">
        <v>395</v>
      </c>
      <c r="BB2068" t="s">
        <v>380</v>
      </c>
      <c r="BC2068" t="s">
        <v>3927</v>
      </c>
      <c r="BD2068" t="s">
        <v>3927</v>
      </c>
      <c r="BE2068" t="s">
        <v>3927</v>
      </c>
      <c r="BF2068">
        <v>5</v>
      </c>
    </row>
    <row r="2069" spans="1:58" x14ac:dyDescent="0.3">
      <c r="A2069">
        <v>2026</v>
      </c>
      <c r="B2069">
        <v>202605</v>
      </c>
      <c r="C2069">
        <v>5</v>
      </c>
      <c r="D2069" s="14">
        <v>20001619989904</v>
      </c>
      <c r="E2069" t="s">
        <v>2810</v>
      </c>
      <c r="F2069" s="2">
        <v>46141.589930555558</v>
      </c>
      <c r="G2069" s="2">
        <v>46143</v>
      </c>
      <c r="I2069" t="s">
        <v>224</v>
      </c>
      <c r="J2069" t="s">
        <v>230</v>
      </c>
      <c r="L2069" t="s">
        <v>2845</v>
      </c>
      <c r="M2069" t="s">
        <v>334</v>
      </c>
      <c r="N2069" t="s">
        <v>322</v>
      </c>
      <c r="O2069" t="s">
        <v>331</v>
      </c>
      <c r="Q2069" t="s">
        <v>10562</v>
      </c>
      <c r="R2069" t="s">
        <v>2809</v>
      </c>
      <c r="S2069" t="s">
        <v>5075</v>
      </c>
      <c r="T2069" t="s">
        <v>5076</v>
      </c>
      <c r="U2069" t="s">
        <v>4008</v>
      </c>
      <c r="V2069" t="s">
        <v>980</v>
      </c>
      <c r="W2069" t="s">
        <v>245</v>
      </c>
      <c r="X2069" t="s">
        <v>225</v>
      </c>
      <c r="Z2069">
        <v>4</v>
      </c>
      <c r="AA2069" t="s">
        <v>3921</v>
      </c>
      <c r="AB2069" t="s">
        <v>10563</v>
      </c>
      <c r="AC2069">
        <v>46148.620497685188</v>
      </c>
      <c r="AD2069">
        <v>46147</v>
      </c>
      <c r="AE2069" t="s">
        <v>3938</v>
      </c>
      <c r="AG2069" t="s">
        <v>4870</v>
      </c>
      <c r="AH2069">
        <v>1041682593</v>
      </c>
      <c r="AI2069" t="s">
        <v>10564</v>
      </c>
      <c r="AM2069" t="s">
        <v>3925</v>
      </c>
      <c r="AN2069" t="s">
        <v>3926</v>
      </c>
      <c r="AO2069" t="s">
        <v>268</v>
      </c>
      <c r="AP2069" t="s">
        <v>386</v>
      </c>
      <c r="AQ2069" t="s">
        <v>3940</v>
      </c>
      <c r="AU2069" t="s">
        <v>4422</v>
      </c>
      <c r="AV2069" t="s">
        <v>4000</v>
      </c>
      <c r="AW2069" t="s">
        <v>227</v>
      </c>
      <c r="AX2069" t="s">
        <v>226</v>
      </c>
      <c r="AY2069" t="s">
        <v>254</v>
      </c>
      <c r="AZ2069" t="s">
        <v>230</v>
      </c>
      <c r="BA2069" t="s">
        <v>344</v>
      </c>
      <c r="BB2069" t="s">
        <v>232</v>
      </c>
      <c r="BC2069" t="s">
        <v>3927</v>
      </c>
      <c r="BD2069" t="s">
        <v>3927</v>
      </c>
      <c r="BE2069" t="s">
        <v>3927</v>
      </c>
      <c r="BF2069">
        <v>12</v>
      </c>
    </row>
    <row r="2070" spans="1:58" x14ac:dyDescent="0.3">
      <c r="A2070">
        <v>2026</v>
      </c>
      <c r="B2070">
        <v>202605</v>
      </c>
      <c r="C2070">
        <v>5</v>
      </c>
      <c r="D2070" s="14">
        <v>20001619988647</v>
      </c>
      <c r="E2070" t="s">
        <v>2810</v>
      </c>
      <c r="F2070" s="2">
        <v>46141.577650462961</v>
      </c>
      <c r="G2070" s="2">
        <v>46146</v>
      </c>
      <c r="I2070" t="s">
        <v>224</v>
      </c>
      <c r="J2070" t="s">
        <v>230</v>
      </c>
      <c r="L2070" t="s">
        <v>3655</v>
      </c>
      <c r="M2070" t="s">
        <v>309</v>
      </c>
      <c r="N2070" t="s">
        <v>297</v>
      </c>
      <c r="O2070" t="s">
        <v>283</v>
      </c>
      <c r="Q2070" t="s">
        <v>10565</v>
      </c>
      <c r="R2070" t="s">
        <v>2809</v>
      </c>
      <c r="S2070" t="s">
        <v>6329</v>
      </c>
      <c r="T2070" t="s">
        <v>6330</v>
      </c>
      <c r="U2070" t="s">
        <v>4796</v>
      </c>
      <c r="V2070" t="s">
        <v>2024</v>
      </c>
      <c r="W2070" t="s">
        <v>245</v>
      </c>
      <c r="X2070" t="s">
        <v>225</v>
      </c>
      <c r="Z2070">
        <v>4</v>
      </c>
      <c r="AA2070" t="s">
        <v>3921</v>
      </c>
      <c r="AB2070" t="s">
        <v>10566</v>
      </c>
      <c r="AC2070">
        <v>46150.849861111114</v>
      </c>
      <c r="AD2070">
        <v>46150</v>
      </c>
      <c r="AE2070" t="s">
        <v>3938</v>
      </c>
      <c r="AG2070" t="s">
        <v>6332</v>
      </c>
      <c r="AH2070">
        <v>6108754212</v>
      </c>
      <c r="AI2070" t="s">
        <v>10567</v>
      </c>
      <c r="AM2070" t="s">
        <v>3925</v>
      </c>
      <c r="AN2070" t="s">
        <v>3926</v>
      </c>
      <c r="AO2070" t="s">
        <v>268</v>
      </c>
      <c r="AP2070" t="s">
        <v>386</v>
      </c>
      <c r="AQ2070" t="s">
        <v>3940</v>
      </c>
      <c r="AU2070" t="s">
        <v>4149</v>
      </c>
      <c r="AV2070" t="s">
        <v>4000</v>
      </c>
      <c r="AW2070" t="s">
        <v>227</v>
      </c>
      <c r="AX2070" t="s">
        <v>226</v>
      </c>
      <c r="AY2070" t="s">
        <v>254</v>
      </c>
      <c r="AZ2070" t="s">
        <v>230</v>
      </c>
      <c r="BA2070" t="s">
        <v>395</v>
      </c>
      <c r="BB2070" t="s">
        <v>380</v>
      </c>
      <c r="BC2070" t="s">
        <v>3927</v>
      </c>
      <c r="BD2070" t="s">
        <v>3927</v>
      </c>
      <c r="BE2070" t="s">
        <v>3927</v>
      </c>
      <c r="BF2070">
        <v>5</v>
      </c>
    </row>
    <row r="2071" spans="1:58" x14ac:dyDescent="0.3">
      <c r="A2071">
        <v>2026</v>
      </c>
      <c r="B2071">
        <v>202605</v>
      </c>
      <c r="C2071">
        <v>5</v>
      </c>
      <c r="D2071" s="14">
        <v>20001619987898</v>
      </c>
      <c r="E2071" t="s">
        <v>2810</v>
      </c>
      <c r="F2071" s="2">
        <v>46141.589201388888</v>
      </c>
      <c r="G2071" s="2">
        <v>46144</v>
      </c>
      <c r="I2071" t="s">
        <v>224</v>
      </c>
      <c r="J2071" t="s">
        <v>230</v>
      </c>
      <c r="L2071" t="s">
        <v>2112</v>
      </c>
      <c r="M2071" t="s">
        <v>309</v>
      </c>
      <c r="N2071" t="s">
        <v>297</v>
      </c>
      <c r="O2071" t="s">
        <v>283</v>
      </c>
      <c r="Q2071" t="s">
        <v>10568</v>
      </c>
      <c r="R2071" t="s">
        <v>2809</v>
      </c>
      <c r="S2071" t="s">
        <v>10082</v>
      </c>
      <c r="T2071" t="s">
        <v>10083</v>
      </c>
      <c r="U2071" t="s">
        <v>4796</v>
      </c>
      <c r="V2071" t="s">
        <v>2024</v>
      </c>
      <c r="W2071" t="s">
        <v>245</v>
      </c>
      <c r="X2071" t="s">
        <v>225</v>
      </c>
      <c r="Z2071">
        <v>4</v>
      </c>
      <c r="AA2071" t="s">
        <v>3921</v>
      </c>
      <c r="AB2071" t="s">
        <v>10569</v>
      </c>
      <c r="AC2071">
        <v>46149.689583333333</v>
      </c>
      <c r="AD2071">
        <v>46148</v>
      </c>
      <c r="AE2071" t="s">
        <v>3938</v>
      </c>
      <c r="AG2071" t="s">
        <v>6701</v>
      </c>
      <c r="AH2071">
        <v>6085889137</v>
      </c>
      <c r="AI2071" t="s">
        <v>10570</v>
      </c>
      <c r="AM2071" t="s">
        <v>3925</v>
      </c>
      <c r="AN2071" t="s">
        <v>3926</v>
      </c>
      <c r="AO2071" t="s">
        <v>268</v>
      </c>
      <c r="AP2071" t="s">
        <v>386</v>
      </c>
      <c r="AQ2071" t="s">
        <v>3940</v>
      </c>
      <c r="AU2071" t="s">
        <v>4282</v>
      </c>
      <c r="AV2071" t="s">
        <v>4000</v>
      </c>
      <c r="AW2071" t="s">
        <v>227</v>
      </c>
      <c r="AX2071" t="s">
        <v>226</v>
      </c>
      <c r="AY2071" t="s">
        <v>254</v>
      </c>
      <c r="AZ2071" t="s">
        <v>230</v>
      </c>
      <c r="BA2071" t="s">
        <v>344</v>
      </c>
      <c r="BB2071" t="s">
        <v>380</v>
      </c>
      <c r="BC2071" t="s">
        <v>3927</v>
      </c>
      <c r="BD2071" t="s">
        <v>3927</v>
      </c>
      <c r="BE2071" t="s">
        <v>3927</v>
      </c>
      <c r="BF2071">
        <v>16</v>
      </c>
    </row>
    <row r="2072" spans="1:58" x14ac:dyDescent="0.3">
      <c r="A2072">
        <v>2026</v>
      </c>
      <c r="B2072">
        <v>202605</v>
      </c>
      <c r="C2072">
        <v>5</v>
      </c>
      <c r="D2072" s="14">
        <v>20001619983955</v>
      </c>
      <c r="E2072" t="s">
        <v>2810</v>
      </c>
      <c r="F2072" s="2">
        <v>46141.537962962961</v>
      </c>
      <c r="G2072" s="2">
        <v>46144</v>
      </c>
      <c r="I2072" t="s">
        <v>224</v>
      </c>
      <c r="J2072" t="s">
        <v>230</v>
      </c>
      <c r="L2072" t="s">
        <v>3129</v>
      </c>
      <c r="M2072" t="s">
        <v>309</v>
      </c>
      <c r="N2072" t="s">
        <v>297</v>
      </c>
      <c r="O2072" t="s">
        <v>283</v>
      </c>
      <c r="Q2072" t="s">
        <v>10571</v>
      </c>
      <c r="R2072" t="s">
        <v>2809</v>
      </c>
      <c r="S2072" t="s">
        <v>10572</v>
      </c>
      <c r="T2072" t="s">
        <v>10573</v>
      </c>
      <c r="U2072" t="s">
        <v>3034</v>
      </c>
      <c r="V2072" t="s">
        <v>647</v>
      </c>
      <c r="W2072" t="s">
        <v>245</v>
      </c>
      <c r="X2072" t="s">
        <v>387</v>
      </c>
      <c r="Z2072">
        <v>4</v>
      </c>
      <c r="AA2072" t="s">
        <v>3921</v>
      </c>
      <c r="AB2072" t="s">
        <v>3995</v>
      </c>
      <c r="AC2072">
        <v>46149.584976851853</v>
      </c>
      <c r="AD2072">
        <v>46148</v>
      </c>
      <c r="AE2072" t="s">
        <v>3938</v>
      </c>
      <c r="AG2072" t="s">
        <v>5111</v>
      </c>
      <c r="AH2072">
        <v>1043307095</v>
      </c>
      <c r="AI2072" t="s">
        <v>10574</v>
      </c>
      <c r="AM2072" t="s">
        <v>3925</v>
      </c>
      <c r="AN2072" t="s">
        <v>3926</v>
      </c>
      <c r="AO2072" t="s">
        <v>268</v>
      </c>
      <c r="AP2072" t="s">
        <v>249</v>
      </c>
      <c r="AQ2072" t="s">
        <v>3998</v>
      </c>
      <c r="AU2072" t="s">
        <v>4282</v>
      </c>
      <c r="AV2072" t="s">
        <v>4000</v>
      </c>
      <c r="AW2072" t="s">
        <v>447</v>
      </c>
      <c r="AX2072" t="s">
        <v>446</v>
      </c>
      <c r="AY2072" t="s">
        <v>253</v>
      </c>
      <c r="AZ2072" t="s">
        <v>230</v>
      </c>
      <c r="BA2072" t="s">
        <v>344</v>
      </c>
      <c r="BB2072" t="s">
        <v>232</v>
      </c>
      <c r="BC2072" t="s">
        <v>3927</v>
      </c>
      <c r="BD2072" t="s">
        <v>3927</v>
      </c>
      <c r="BE2072" t="s">
        <v>3927</v>
      </c>
      <c r="BF2072">
        <v>26</v>
      </c>
    </row>
    <row r="2073" spans="1:58" x14ac:dyDescent="0.3">
      <c r="A2073">
        <v>2026</v>
      </c>
      <c r="B2073">
        <v>202605</v>
      </c>
      <c r="C2073">
        <v>5</v>
      </c>
      <c r="D2073" s="14">
        <v>20001619983528</v>
      </c>
      <c r="E2073" t="s">
        <v>2810</v>
      </c>
      <c r="F2073" s="2">
        <v>46141.570474537039</v>
      </c>
      <c r="G2073" s="2">
        <v>46146</v>
      </c>
      <c r="I2073" t="s">
        <v>224</v>
      </c>
      <c r="J2073" t="s">
        <v>230</v>
      </c>
      <c r="L2073" t="s">
        <v>3650</v>
      </c>
      <c r="M2073" t="s">
        <v>309</v>
      </c>
      <c r="N2073" t="s">
        <v>297</v>
      </c>
      <c r="O2073" t="s">
        <v>283</v>
      </c>
      <c r="Q2073" t="s">
        <v>10575</v>
      </c>
      <c r="R2073" t="s">
        <v>2809</v>
      </c>
      <c r="S2073" t="s">
        <v>6146</v>
      </c>
      <c r="T2073" t="s">
        <v>6147</v>
      </c>
      <c r="U2073" t="s">
        <v>5044</v>
      </c>
      <c r="V2073" t="s">
        <v>5045</v>
      </c>
      <c r="W2073" t="s">
        <v>245</v>
      </c>
      <c r="X2073" t="s">
        <v>225</v>
      </c>
      <c r="Z2073">
        <v>3</v>
      </c>
      <c r="AA2073" t="s">
        <v>3921</v>
      </c>
      <c r="AB2073" t="s">
        <v>3995</v>
      </c>
      <c r="AC2073">
        <v>46149.584999999999</v>
      </c>
      <c r="AD2073">
        <v>46149</v>
      </c>
      <c r="AE2073" t="s">
        <v>3938</v>
      </c>
      <c r="AG2073" t="s">
        <v>5047</v>
      </c>
      <c r="AH2073">
        <v>6108761085</v>
      </c>
      <c r="AI2073" t="s">
        <v>10576</v>
      </c>
      <c r="AM2073" t="s">
        <v>3925</v>
      </c>
      <c r="AN2073" t="s">
        <v>3926</v>
      </c>
      <c r="AO2073" t="s">
        <v>268</v>
      </c>
      <c r="AP2073" t="s">
        <v>249</v>
      </c>
      <c r="AQ2073" t="s">
        <v>3998</v>
      </c>
      <c r="AU2073" t="s">
        <v>4282</v>
      </c>
      <c r="AV2073" t="s">
        <v>4000</v>
      </c>
      <c r="AW2073" t="s">
        <v>320</v>
      </c>
      <c r="AX2073" t="s">
        <v>319</v>
      </c>
      <c r="AY2073" t="s">
        <v>254</v>
      </c>
      <c r="AZ2073" t="s">
        <v>230</v>
      </c>
      <c r="BA2073" t="s">
        <v>395</v>
      </c>
      <c r="BB2073" t="s">
        <v>380</v>
      </c>
      <c r="BC2073" t="s">
        <v>3927</v>
      </c>
      <c r="BD2073" t="s">
        <v>3927</v>
      </c>
      <c r="BE2073" t="s">
        <v>3927</v>
      </c>
      <c r="BF2073">
        <v>9</v>
      </c>
    </row>
    <row r="2074" spans="1:58" x14ac:dyDescent="0.3">
      <c r="A2074">
        <v>2026</v>
      </c>
      <c r="B2074">
        <v>202605</v>
      </c>
      <c r="C2074">
        <v>5</v>
      </c>
      <c r="D2074" s="14">
        <v>20001619980677</v>
      </c>
      <c r="E2074" t="s">
        <v>2810</v>
      </c>
      <c r="F2074" s="2">
        <v>46141.576180555552</v>
      </c>
      <c r="G2074" s="2">
        <v>46146</v>
      </c>
      <c r="I2074" t="s">
        <v>224</v>
      </c>
      <c r="J2074" t="s">
        <v>230</v>
      </c>
      <c r="L2074" t="s">
        <v>1423</v>
      </c>
      <c r="M2074" t="s">
        <v>334</v>
      </c>
      <c r="N2074" t="s">
        <v>322</v>
      </c>
      <c r="O2074" t="s">
        <v>331</v>
      </c>
      <c r="Q2074" t="s">
        <v>10577</v>
      </c>
      <c r="R2074" t="s">
        <v>2809</v>
      </c>
      <c r="S2074" t="s">
        <v>5133</v>
      </c>
      <c r="T2074" t="s">
        <v>5134</v>
      </c>
      <c r="U2074" t="s">
        <v>3034</v>
      </c>
      <c r="V2074" t="s">
        <v>647</v>
      </c>
      <c r="W2074" t="s">
        <v>245</v>
      </c>
      <c r="X2074" t="s">
        <v>225</v>
      </c>
      <c r="Z2074">
        <v>2</v>
      </c>
      <c r="AA2074" t="s">
        <v>3921</v>
      </c>
      <c r="AB2074" t="s">
        <v>5612</v>
      </c>
      <c r="AC2074">
        <v>46148.681620370371</v>
      </c>
      <c r="AD2074">
        <v>46148</v>
      </c>
      <c r="AE2074" t="s">
        <v>3938</v>
      </c>
      <c r="AG2074" t="s">
        <v>5135</v>
      </c>
      <c r="AH2074">
        <v>6108757133</v>
      </c>
      <c r="AI2074" t="s">
        <v>10578</v>
      </c>
      <c r="AM2074" t="s">
        <v>3925</v>
      </c>
      <c r="AN2074" t="s">
        <v>3926</v>
      </c>
      <c r="AO2074" t="s">
        <v>268</v>
      </c>
      <c r="AP2074" t="s">
        <v>386</v>
      </c>
      <c r="AQ2074" t="s">
        <v>3940</v>
      </c>
      <c r="AU2074" t="s">
        <v>4282</v>
      </c>
      <c r="AV2074" t="s">
        <v>4000</v>
      </c>
      <c r="AW2074" t="s">
        <v>227</v>
      </c>
      <c r="AX2074" t="s">
        <v>226</v>
      </c>
      <c r="AY2074" t="s">
        <v>254</v>
      </c>
      <c r="AZ2074" t="s">
        <v>230</v>
      </c>
      <c r="BA2074" t="s">
        <v>395</v>
      </c>
      <c r="BB2074" t="s">
        <v>380</v>
      </c>
      <c r="BC2074" t="s">
        <v>3927</v>
      </c>
      <c r="BD2074" t="s">
        <v>3927</v>
      </c>
      <c r="BE2074" t="s">
        <v>3927</v>
      </c>
      <c r="BF2074">
        <v>1</v>
      </c>
    </row>
    <row r="2075" spans="1:58" x14ac:dyDescent="0.3">
      <c r="A2075">
        <v>2026</v>
      </c>
      <c r="B2075">
        <v>202605</v>
      </c>
      <c r="C2075">
        <v>5</v>
      </c>
      <c r="D2075" s="14">
        <v>20001619980582</v>
      </c>
      <c r="E2075" t="s">
        <v>2810</v>
      </c>
      <c r="F2075" s="2">
        <v>46141.571168981478</v>
      </c>
      <c r="G2075" s="2">
        <v>46144</v>
      </c>
      <c r="I2075" t="s">
        <v>224</v>
      </c>
      <c r="J2075" t="s">
        <v>230</v>
      </c>
      <c r="L2075" t="s">
        <v>3561</v>
      </c>
      <c r="M2075" t="s">
        <v>309</v>
      </c>
      <c r="N2075" t="s">
        <v>297</v>
      </c>
      <c r="O2075" t="s">
        <v>283</v>
      </c>
      <c r="Q2075" t="s">
        <v>10579</v>
      </c>
      <c r="R2075" t="s">
        <v>2809</v>
      </c>
      <c r="S2075" t="s">
        <v>4867</v>
      </c>
      <c r="T2075" t="s">
        <v>4868</v>
      </c>
      <c r="U2075" t="s">
        <v>4008</v>
      </c>
      <c r="V2075" t="s">
        <v>980</v>
      </c>
      <c r="W2075" t="s">
        <v>245</v>
      </c>
      <c r="X2075" t="s">
        <v>225</v>
      </c>
      <c r="Z2075">
        <v>4</v>
      </c>
      <c r="AA2075" t="s">
        <v>3921</v>
      </c>
      <c r="AB2075" t="s">
        <v>10580</v>
      </c>
      <c r="AC2075">
        <v>46148.620497685188</v>
      </c>
      <c r="AD2075">
        <v>46148</v>
      </c>
      <c r="AE2075" t="s">
        <v>3938</v>
      </c>
      <c r="AG2075" t="s">
        <v>4870</v>
      </c>
      <c r="AH2075">
        <v>6108768015</v>
      </c>
      <c r="AI2075" t="s">
        <v>10581</v>
      </c>
      <c r="AM2075" t="s">
        <v>3925</v>
      </c>
      <c r="AN2075" t="s">
        <v>3926</v>
      </c>
      <c r="AO2075" t="s">
        <v>268</v>
      </c>
      <c r="AP2075" t="s">
        <v>249</v>
      </c>
      <c r="AQ2075" t="s">
        <v>3940</v>
      </c>
      <c r="AU2075" t="s">
        <v>4422</v>
      </c>
      <c r="AV2075" t="s">
        <v>4000</v>
      </c>
      <c r="AW2075" t="s">
        <v>1876</v>
      </c>
      <c r="AX2075" t="s">
        <v>1875</v>
      </c>
      <c r="AY2075" t="s">
        <v>254</v>
      </c>
      <c r="AZ2075" t="s">
        <v>230</v>
      </c>
      <c r="BA2075" t="s">
        <v>344</v>
      </c>
      <c r="BB2075" t="s">
        <v>380</v>
      </c>
      <c r="BC2075" t="s">
        <v>3927</v>
      </c>
      <c r="BD2075" t="s">
        <v>3927</v>
      </c>
      <c r="BE2075" t="s">
        <v>3927</v>
      </c>
      <c r="BF2075">
        <v>5</v>
      </c>
    </row>
    <row r="2076" spans="1:58" x14ac:dyDescent="0.3">
      <c r="A2076">
        <v>2026</v>
      </c>
      <c r="B2076">
        <v>202605</v>
      </c>
      <c r="C2076">
        <v>5</v>
      </c>
      <c r="D2076" s="14">
        <v>20001619980035</v>
      </c>
      <c r="E2076" t="s">
        <v>2810</v>
      </c>
      <c r="F2076" s="2">
        <v>46141.54011574074</v>
      </c>
      <c r="G2076" s="2">
        <v>46147</v>
      </c>
      <c r="I2076" t="s">
        <v>224</v>
      </c>
      <c r="J2076" t="s">
        <v>230</v>
      </c>
      <c r="L2076" t="s">
        <v>939</v>
      </c>
      <c r="M2076" t="s">
        <v>946</v>
      </c>
      <c r="N2076" t="s">
        <v>938</v>
      </c>
      <c r="O2076" t="s">
        <v>331</v>
      </c>
      <c r="Q2076" t="s">
        <v>10582</v>
      </c>
      <c r="R2076" t="s">
        <v>2809</v>
      </c>
      <c r="S2076" t="s">
        <v>942</v>
      </c>
      <c r="T2076" t="s">
        <v>943</v>
      </c>
      <c r="U2076" t="s">
        <v>258</v>
      </c>
      <c r="V2076" t="s">
        <v>247</v>
      </c>
      <c r="W2076" t="s">
        <v>245</v>
      </c>
      <c r="X2076" t="s">
        <v>387</v>
      </c>
      <c r="Z2076">
        <v>1</v>
      </c>
      <c r="AA2076" t="s">
        <v>3921</v>
      </c>
      <c r="AB2076" t="s">
        <v>10583</v>
      </c>
      <c r="AC2076">
        <v>46148.623171296298</v>
      </c>
      <c r="AD2076">
        <v>46148</v>
      </c>
      <c r="AE2076" t="s">
        <v>3938</v>
      </c>
      <c r="AG2076" t="s">
        <v>329</v>
      </c>
      <c r="AH2076">
        <v>6108755088</v>
      </c>
      <c r="AI2076" t="s">
        <v>10584</v>
      </c>
      <c r="AM2076" t="s">
        <v>3925</v>
      </c>
      <c r="AN2076" t="s">
        <v>3926</v>
      </c>
      <c r="AO2076" t="s">
        <v>268</v>
      </c>
      <c r="AP2076" t="s">
        <v>304</v>
      </c>
      <c r="AQ2076" t="s">
        <v>3940</v>
      </c>
      <c r="AU2076" t="s">
        <v>4282</v>
      </c>
      <c r="AV2076" t="s">
        <v>4000</v>
      </c>
      <c r="AW2076" t="s">
        <v>389</v>
      </c>
      <c r="AX2076" t="s">
        <v>388</v>
      </c>
      <c r="AY2076" t="s">
        <v>253</v>
      </c>
      <c r="AZ2076" t="s">
        <v>230</v>
      </c>
      <c r="BA2076" t="s">
        <v>395</v>
      </c>
      <c r="BB2076" t="s">
        <v>380</v>
      </c>
      <c r="BC2076" t="s">
        <v>3927</v>
      </c>
      <c r="BD2076" t="s">
        <v>3927</v>
      </c>
      <c r="BE2076" t="s">
        <v>3927</v>
      </c>
      <c r="BF2076">
        <v>5</v>
      </c>
    </row>
    <row r="2077" spans="1:58" x14ac:dyDescent="0.3">
      <c r="A2077">
        <v>2026</v>
      </c>
      <c r="B2077">
        <v>202605</v>
      </c>
      <c r="C2077">
        <v>5</v>
      </c>
      <c r="D2077" s="14">
        <v>20001619958527</v>
      </c>
      <c r="E2077" t="s">
        <v>2810</v>
      </c>
      <c r="F2077" s="2">
        <v>46141.51966435185</v>
      </c>
      <c r="G2077" s="2">
        <v>46144</v>
      </c>
      <c r="I2077" t="s">
        <v>224</v>
      </c>
      <c r="J2077" t="s">
        <v>230</v>
      </c>
      <c r="L2077" t="s">
        <v>1087</v>
      </c>
      <c r="M2077" t="s">
        <v>309</v>
      </c>
      <c r="N2077" t="s">
        <v>297</v>
      </c>
      <c r="O2077" t="s">
        <v>283</v>
      </c>
      <c r="Q2077" t="s">
        <v>10585</v>
      </c>
      <c r="R2077" t="s">
        <v>2809</v>
      </c>
      <c r="S2077" t="s">
        <v>5777</v>
      </c>
      <c r="T2077" t="s">
        <v>5778</v>
      </c>
      <c r="U2077" t="s">
        <v>4008</v>
      </c>
      <c r="V2077" t="s">
        <v>980</v>
      </c>
      <c r="W2077" t="s">
        <v>245</v>
      </c>
      <c r="X2077" t="s">
        <v>387</v>
      </c>
      <c r="Z2077">
        <v>4</v>
      </c>
      <c r="AA2077" t="s">
        <v>3921</v>
      </c>
      <c r="AB2077" t="s">
        <v>10586</v>
      </c>
      <c r="AC2077">
        <v>46148.620497685188</v>
      </c>
      <c r="AD2077">
        <v>46148</v>
      </c>
      <c r="AE2077" t="s">
        <v>3938</v>
      </c>
      <c r="AG2077" t="s">
        <v>5098</v>
      </c>
      <c r="AH2077">
        <v>6074095228</v>
      </c>
      <c r="AI2077" t="s">
        <v>10587</v>
      </c>
      <c r="AM2077" t="s">
        <v>3925</v>
      </c>
      <c r="AN2077" t="s">
        <v>3926</v>
      </c>
      <c r="AO2077" t="s">
        <v>268</v>
      </c>
      <c r="AP2077" t="s">
        <v>693</v>
      </c>
      <c r="AQ2077" t="s">
        <v>3940</v>
      </c>
      <c r="AU2077" t="s">
        <v>4422</v>
      </c>
      <c r="AV2077" t="s">
        <v>4000</v>
      </c>
      <c r="AW2077" t="s">
        <v>447</v>
      </c>
      <c r="AX2077" t="s">
        <v>446</v>
      </c>
      <c r="AY2077" t="s">
        <v>253</v>
      </c>
      <c r="AZ2077" t="s">
        <v>230</v>
      </c>
      <c r="BA2077" t="s">
        <v>273</v>
      </c>
      <c r="BB2077" t="s">
        <v>380</v>
      </c>
      <c r="BC2077" t="s">
        <v>3927</v>
      </c>
      <c r="BD2077" t="s">
        <v>3927</v>
      </c>
      <c r="BE2077" t="s">
        <v>3927</v>
      </c>
      <c r="BF2077">
        <v>26</v>
      </c>
    </row>
    <row r="2078" spans="1:58" x14ac:dyDescent="0.3">
      <c r="A2078">
        <v>2026</v>
      </c>
      <c r="B2078">
        <v>202605</v>
      </c>
      <c r="C2078">
        <v>5</v>
      </c>
      <c r="D2078" s="14">
        <v>20001619951551</v>
      </c>
      <c r="E2078" t="s">
        <v>2810</v>
      </c>
      <c r="F2078" s="2">
        <v>46141.517627314817</v>
      </c>
      <c r="G2078" s="2">
        <v>46144</v>
      </c>
      <c r="I2078" t="s">
        <v>224</v>
      </c>
      <c r="J2078" t="s">
        <v>230</v>
      </c>
      <c r="L2078" t="s">
        <v>729</v>
      </c>
      <c r="M2078" t="s">
        <v>1104</v>
      </c>
      <c r="N2078" t="s">
        <v>322</v>
      </c>
      <c r="O2078" t="s">
        <v>331</v>
      </c>
      <c r="Q2078" t="s">
        <v>10588</v>
      </c>
      <c r="R2078" t="s">
        <v>2809</v>
      </c>
      <c r="S2078" t="s">
        <v>797</v>
      </c>
      <c r="T2078" t="s">
        <v>806</v>
      </c>
      <c r="U2078" t="s">
        <v>258</v>
      </c>
      <c r="V2078" t="s">
        <v>247</v>
      </c>
      <c r="W2078" t="s">
        <v>245</v>
      </c>
      <c r="X2078" t="s">
        <v>225</v>
      </c>
      <c r="Z2078">
        <v>4</v>
      </c>
      <c r="AA2078" t="s">
        <v>3921</v>
      </c>
      <c r="AB2078" t="s">
        <v>10589</v>
      </c>
      <c r="AC2078">
        <v>46148.623171296298</v>
      </c>
      <c r="AD2078">
        <v>46148</v>
      </c>
      <c r="AE2078" t="s">
        <v>3938</v>
      </c>
      <c r="AG2078" t="s">
        <v>248</v>
      </c>
      <c r="AH2078">
        <v>6108753137</v>
      </c>
      <c r="AI2078" t="s">
        <v>10590</v>
      </c>
      <c r="AM2078" t="s">
        <v>3925</v>
      </c>
      <c r="AN2078" t="s">
        <v>3926</v>
      </c>
      <c r="AO2078" t="s">
        <v>268</v>
      </c>
      <c r="AP2078" t="s">
        <v>304</v>
      </c>
      <c r="AQ2078" t="s">
        <v>3940</v>
      </c>
      <c r="AU2078" t="s">
        <v>4422</v>
      </c>
      <c r="AV2078" t="s">
        <v>4000</v>
      </c>
      <c r="AW2078" t="s">
        <v>320</v>
      </c>
      <c r="AX2078" t="s">
        <v>319</v>
      </c>
      <c r="AY2078" t="s">
        <v>254</v>
      </c>
      <c r="AZ2078" t="s">
        <v>230</v>
      </c>
      <c r="BA2078" t="s">
        <v>344</v>
      </c>
      <c r="BB2078" t="s">
        <v>232</v>
      </c>
      <c r="BC2078" t="s">
        <v>3927</v>
      </c>
      <c r="BD2078" t="s">
        <v>3927</v>
      </c>
      <c r="BE2078" t="s">
        <v>3927</v>
      </c>
      <c r="BF2078">
        <v>5</v>
      </c>
    </row>
    <row r="2079" spans="1:58" x14ac:dyDescent="0.3">
      <c r="A2079">
        <v>2026</v>
      </c>
      <c r="B2079">
        <v>202605</v>
      </c>
      <c r="C2079">
        <v>5</v>
      </c>
      <c r="D2079" s="14">
        <v>20001619948376</v>
      </c>
      <c r="E2079" t="s">
        <v>2810</v>
      </c>
      <c r="F2079" s="2">
        <v>46141.508738425924</v>
      </c>
      <c r="G2079" s="2">
        <v>46148</v>
      </c>
      <c r="I2079" t="s">
        <v>224</v>
      </c>
      <c r="J2079" t="s">
        <v>230</v>
      </c>
      <c r="L2079" t="s">
        <v>2890</v>
      </c>
      <c r="M2079" t="s">
        <v>902</v>
      </c>
      <c r="N2079" t="s">
        <v>752</v>
      </c>
      <c r="O2079" t="s">
        <v>623</v>
      </c>
      <c r="Q2079" t="s">
        <v>10591</v>
      </c>
      <c r="R2079" t="s">
        <v>2809</v>
      </c>
      <c r="S2079" t="s">
        <v>551</v>
      </c>
      <c r="T2079" t="s">
        <v>552</v>
      </c>
      <c r="U2079" t="s">
        <v>258</v>
      </c>
      <c r="V2079" t="s">
        <v>247</v>
      </c>
      <c r="W2079" t="s">
        <v>245</v>
      </c>
      <c r="X2079" t="s">
        <v>225</v>
      </c>
      <c r="Z2079">
        <v>1</v>
      </c>
      <c r="AA2079" t="s">
        <v>3921</v>
      </c>
      <c r="AB2079" t="s">
        <v>10592</v>
      </c>
      <c r="AC2079">
        <v>46149.692071759258</v>
      </c>
      <c r="AD2079">
        <v>46149</v>
      </c>
      <c r="AE2079" t="s">
        <v>3938</v>
      </c>
      <c r="AG2079" t="s">
        <v>359</v>
      </c>
      <c r="AH2079">
        <v>6074012300</v>
      </c>
      <c r="AI2079" t="s">
        <v>10593</v>
      </c>
      <c r="AM2079" t="s">
        <v>3925</v>
      </c>
      <c r="AN2079" t="s">
        <v>3926</v>
      </c>
      <c r="AO2079" t="s">
        <v>268</v>
      </c>
      <c r="AP2079" t="s">
        <v>249</v>
      </c>
      <c r="AQ2079" t="s">
        <v>3940</v>
      </c>
      <c r="AU2079" t="s">
        <v>4282</v>
      </c>
      <c r="AV2079" t="s">
        <v>4000</v>
      </c>
      <c r="AW2079" t="s">
        <v>227</v>
      </c>
      <c r="AX2079" t="s">
        <v>226</v>
      </c>
      <c r="AY2079" t="s">
        <v>254</v>
      </c>
      <c r="AZ2079" t="s">
        <v>230</v>
      </c>
      <c r="BA2079" t="s">
        <v>273</v>
      </c>
      <c r="BB2079" t="s">
        <v>380</v>
      </c>
      <c r="BC2079" t="s">
        <v>3927</v>
      </c>
      <c r="BD2079" t="s">
        <v>3927</v>
      </c>
      <c r="BE2079" t="s">
        <v>3927</v>
      </c>
      <c r="BF2079">
        <v>16</v>
      </c>
    </row>
    <row r="2080" spans="1:58" x14ac:dyDescent="0.3">
      <c r="A2080">
        <v>2026</v>
      </c>
      <c r="B2080">
        <v>202605</v>
      </c>
      <c r="C2080">
        <v>5</v>
      </c>
      <c r="D2080" s="14">
        <v>20001619948342</v>
      </c>
      <c r="E2080" t="s">
        <v>2810</v>
      </c>
      <c r="F2080" s="2">
        <v>46141.507233796299</v>
      </c>
      <c r="G2080" s="2">
        <v>46144</v>
      </c>
      <c r="I2080" t="s">
        <v>224</v>
      </c>
      <c r="J2080" t="s">
        <v>230</v>
      </c>
      <c r="L2080" t="s">
        <v>1294</v>
      </c>
      <c r="M2080" t="s">
        <v>309</v>
      </c>
      <c r="N2080" t="s">
        <v>297</v>
      </c>
      <c r="O2080" t="s">
        <v>283</v>
      </c>
      <c r="Q2080" t="s">
        <v>10594</v>
      </c>
      <c r="R2080" t="s">
        <v>2809</v>
      </c>
      <c r="S2080" t="s">
        <v>5687</v>
      </c>
      <c r="T2080" t="s">
        <v>5688</v>
      </c>
      <c r="U2080" t="s">
        <v>3034</v>
      </c>
      <c r="V2080" t="s">
        <v>647</v>
      </c>
      <c r="W2080" t="s">
        <v>245</v>
      </c>
      <c r="X2080" t="s">
        <v>225</v>
      </c>
      <c r="Z2080">
        <v>4</v>
      </c>
      <c r="AA2080" t="s">
        <v>3921</v>
      </c>
      <c r="AB2080" t="s">
        <v>10595</v>
      </c>
      <c r="AC2080">
        <v>46148.681620370371</v>
      </c>
      <c r="AD2080">
        <v>46148</v>
      </c>
      <c r="AE2080" t="s">
        <v>3938</v>
      </c>
      <c r="AG2080" t="s">
        <v>5111</v>
      </c>
      <c r="AH2080">
        <v>6108767924</v>
      </c>
      <c r="AI2080" t="s">
        <v>10596</v>
      </c>
      <c r="AM2080" t="s">
        <v>3925</v>
      </c>
      <c r="AN2080" t="s">
        <v>3926</v>
      </c>
      <c r="AO2080" t="s">
        <v>268</v>
      </c>
      <c r="AP2080" t="s">
        <v>249</v>
      </c>
      <c r="AQ2080" t="s">
        <v>3940</v>
      </c>
      <c r="AU2080" t="s">
        <v>4282</v>
      </c>
      <c r="AV2080" t="s">
        <v>4000</v>
      </c>
      <c r="AW2080" t="s">
        <v>320</v>
      </c>
      <c r="AX2080" t="s">
        <v>319</v>
      </c>
      <c r="AY2080" t="s">
        <v>254</v>
      </c>
      <c r="AZ2080" t="s">
        <v>230</v>
      </c>
      <c r="BA2080" t="s">
        <v>395</v>
      </c>
      <c r="BB2080" t="s">
        <v>380</v>
      </c>
      <c r="BC2080" t="s">
        <v>3927</v>
      </c>
      <c r="BD2080" t="s">
        <v>3927</v>
      </c>
      <c r="BE2080" t="s">
        <v>3927</v>
      </c>
      <c r="BF2080">
        <v>5</v>
      </c>
    </row>
    <row r="2081" spans="1:58" x14ac:dyDescent="0.3">
      <c r="A2081">
        <v>2026</v>
      </c>
      <c r="B2081">
        <v>202605</v>
      </c>
      <c r="C2081">
        <v>5</v>
      </c>
      <c r="D2081" s="14">
        <v>20001619947998</v>
      </c>
      <c r="E2081" t="s">
        <v>2810</v>
      </c>
      <c r="F2081" s="2">
        <v>46141.493622685186</v>
      </c>
      <c r="G2081" s="2">
        <v>46143</v>
      </c>
      <c r="I2081" t="s">
        <v>224</v>
      </c>
      <c r="J2081" t="s">
        <v>230</v>
      </c>
      <c r="L2081" t="s">
        <v>2909</v>
      </c>
      <c r="M2081" t="s">
        <v>1104</v>
      </c>
      <c r="N2081" t="s">
        <v>322</v>
      </c>
      <c r="O2081" t="s">
        <v>331</v>
      </c>
      <c r="Q2081" t="s">
        <v>10597</v>
      </c>
      <c r="R2081" t="s">
        <v>2809</v>
      </c>
      <c r="S2081" t="s">
        <v>1268</v>
      </c>
      <c r="T2081" t="s">
        <v>1269</v>
      </c>
      <c r="U2081" t="s">
        <v>258</v>
      </c>
      <c r="V2081" t="s">
        <v>247</v>
      </c>
      <c r="W2081" t="s">
        <v>245</v>
      </c>
      <c r="X2081" t="s">
        <v>225</v>
      </c>
      <c r="Z2081">
        <v>4</v>
      </c>
      <c r="AA2081" t="s">
        <v>3921</v>
      </c>
      <c r="AB2081" t="s">
        <v>10598</v>
      </c>
      <c r="AC2081">
        <v>46148.623171296298</v>
      </c>
      <c r="AD2081">
        <v>46147</v>
      </c>
      <c r="AE2081" t="s">
        <v>3938</v>
      </c>
      <c r="AG2081" t="s">
        <v>329</v>
      </c>
      <c r="AH2081">
        <v>6108755010</v>
      </c>
      <c r="AI2081" t="s">
        <v>10599</v>
      </c>
      <c r="AM2081" t="s">
        <v>3925</v>
      </c>
      <c r="AN2081" t="s">
        <v>3926</v>
      </c>
      <c r="AO2081" t="s">
        <v>268</v>
      </c>
      <c r="AP2081" t="s">
        <v>304</v>
      </c>
      <c r="AQ2081" t="s">
        <v>3940</v>
      </c>
      <c r="AU2081" t="s">
        <v>4422</v>
      </c>
      <c r="AV2081" t="s">
        <v>4000</v>
      </c>
      <c r="AW2081" t="s">
        <v>320</v>
      </c>
      <c r="AX2081" t="s">
        <v>319</v>
      </c>
      <c r="AY2081" t="s">
        <v>254</v>
      </c>
      <c r="AZ2081" t="s">
        <v>230</v>
      </c>
      <c r="BA2081" t="s">
        <v>395</v>
      </c>
      <c r="BB2081" t="s">
        <v>380</v>
      </c>
      <c r="BC2081" t="s">
        <v>3927</v>
      </c>
      <c r="BD2081" t="s">
        <v>3927</v>
      </c>
      <c r="BE2081" t="s">
        <v>3927</v>
      </c>
      <c r="BF2081">
        <v>5</v>
      </c>
    </row>
    <row r="2082" spans="1:58" x14ac:dyDescent="0.3">
      <c r="A2082">
        <v>2026</v>
      </c>
      <c r="B2082">
        <v>202605</v>
      </c>
      <c r="C2082">
        <v>5</v>
      </c>
      <c r="D2082" s="14">
        <v>20001619944872</v>
      </c>
      <c r="E2082" t="s">
        <v>2810</v>
      </c>
      <c r="F2082" s="2">
        <v>46141.534085648149</v>
      </c>
      <c r="G2082" s="2">
        <v>46144</v>
      </c>
      <c r="I2082" t="s">
        <v>224</v>
      </c>
      <c r="J2082" t="s">
        <v>230</v>
      </c>
      <c r="L2082" t="s">
        <v>3210</v>
      </c>
      <c r="M2082" t="s">
        <v>1933</v>
      </c>
      <c r="N2082" t="s">
        <v>1927</v>
      </c>
      <c r="O2082" t="s">
        <v>257</v>
      </c>
      <c r="Q2082" t="s">
        <v>10600</v>
      </c>
      <c r="R2082" t="s">
        <v>2809</v>
      </c>
      <c r="S2082" t="s">
        <v>6720</v>
      </c>
      <c r="T2082" t="s">
        <v>6721</v>
      </c>
      <c r="U2082" t="s">
        <v>4796</v>
      </c>
      <c r="V2082" t="s">
        <v>2024</v>
      </c>
      <c r="W2082" t="s">
        <v>245</v>
      </c>
      <c r="X2082" t="s">
        <v>225</v>
      </c>
      <c r="Z2082">
        <v>4</v>
      </c>
      <c r="AA2082" t="s">
        <v>3921</v>
      </c>
      <c r="AB2082" t="s">
        <v>10601</v>
      </c>
      <c r="AC2082">
        <v>46149.689583333333</v>
      </c>
      <c r="AD2082">
        <v>46148</v>
      </c>
      <c r="AE2082" t="s">
        <v>3938</v>
      </c>
      <c r="AG2082" t="s">
        <v>6701</v>
      </c>
      <c r="AH2082">
        <v>6108751195</v>
      </c>
      <c r="AI2082" t="s">
        <v>10602</v>
      </c>
      <c r="AM2082" t="s">
        <v>3925</v>
      </c>
      <c r="AN2082" t="s">
        <v>3926</v>
      </c>
      <c r="AO2082" t="s">
        <v>268</v>
      </c>
      <c r="AP2082" t="s">
        <v>304</v>
      </c>
      <c r="AQ2082" t="s">
        <v>3940</v>
      </c>
      <c r="AU2082" t="s">
        <v>4282</v>
      </c>
      <c r="AV2082" t="s">
        <v>4000</v>
      </c>
      <c r="AW2082" t="s">
        <v>320</v>
      </c>
      <c r="AX2082" t="s">
        <v>319</v>
      </c>
      <c r="AY2082" t="s">
        <v>254</v>
      </c>
      <c r="AZ2082" t="s">
        <v>230</v>
      </c>
      <c r="BA2082" t="s">
        <v>344</v>
      </c>
      <c r="BB2082" t="s">
        <v>232</v>
      </c>
      <c r="BC2082" t="s">
        <v>3927</v>
      </c>
      <c r="BD2082" t="s">
        <v>3927</v>
      </c>
      <c r="BE2082" t="s">
        <v>3927</v>
      </c>
      <c r="BF2082">
        <v>5</v>
      </c>
    </row>
    <row r="2083" spans="1:58" x14ac:dyDescent="0.3">
      <c r="A2083">
        <v>2026</v>
      </c>
      <c r="B2083">
        <v>202605</v>
      </c>
      <c r="C2083">
        <v>5</v>
      </c>
      <c r="D2083" s="14">
        <v>20001619938799</v>
      </c>
      <c r="E2083" t="s">
        <v>2810</v>
      </c>
      <c r="F2083" s="2">
        <v>46141.527187500003</v>
      </c>
      <c r="G2083" s="2">
        <v>46143</v>
      </c>
      <c r="I2083" t="s">
        <v>224</v>
      </c>
      <c r="J2083" t="s">
        <v>230</v>
      </c>
      <c r="L2083" t="s">
        <v>10603</v>
      </c>
      <c r="M2083" t="s">
        <v>1462</v>
      </c>
      <c r="N2083" t="s">
        <v>353</v>
      </c>
      <c r="O2083" t="s">
        <v>283</v>
      </c>
      <c r="Q2083" t="s">
        <v>10604</v>
      </c>
      <c r="R2083" t="s">
        <v>2809</v>
      </c>
      <c r="S2083" t="s">
        <v>5022</v>
      </c>
      <c r="T2083" t="s">
        <v>5023</v>
      </c>
      <c r="U2083" t="s">
        <v>3034</v>
      </c>
      <c r="V2083" t="s">
        <v>3994</v>
      </c>
      <c r="W2083" t="s">
        <v>245</v>
      </c>
      <c r="X2083" t="s">
        <v>387</v>
      </c>
      <c r="Z2083">
        <v>3</v>
      </c>
      <c r="AA2083" t="s">
        <v>3921</v>
      </c>
      <c r="AB2083" t="s">
        <v>10605</v>
      </c>
      <c r="AC2083">
        <v>46146.750706018516</v>
      </c>
      <c r="AD2083">
        <v>46146</v>
      </c>
      <c r="AE2083" t="s">
        <v>3938</v>
      </c>
      <c r="AG2083" t="s">
        <v>4828</v>
      </c>
      <c r="AH2083">
        <v>6108763019</v>
      </c>
      <c r="AI2083" t="s">
        <v>10606</v>
      </c>
      <c r="AM2083" t="s">
        <v>3925</v>
      </c>
      <c r="AN2083" t="s">
        <v>3926</v>
      </c>
      <c r="AO2083" t="s">
        <v>268</v>
      </c>
      <c r="AP2083" t="s">
        <v>304</v>
      </c>
      <c r="AQ2083" t="s">
        <v>3940</v>
      </c>
      <c r="AU2083" t="s">
        <v>8625</v>
      </c>
      <c r="AV2083" t="s">
        <v>4000</v>
      </c>
      <c r="AW2083" t="s">
        <v>389</v>
      </c>
      <c r="AX2083" t="s">
        <v>388</v>
      </c>
      <c r="AY2083" t="s">
        <v>253</v>
      </c>
      <c r="AZ2083" t="s">
        <v>230</v>
      </c>
      <c r="BA2083" t="s">
        <v>395</v>
      </c>
      <c r="BB2083" t="s">
        <v>380</v>
      </c>
      <c r="BC2083" t="s">
        <v>3927</v>
      </c>
      <c r="BD2083" t="s">
        <v>3927</v>
      </c>
      <c r="BE2083" t="s">
        <v>3927</v>
      </c>
      <c r="BF2083">
        <v>5</v>
      </c>
    </row>
    <row r="2084" spans="1:58" x14ac:dyDescent="0.3">
      <c r="A2084">
        <v>2026</v>
      </c>
      <c r="B2084">
        <v>202605</v>
      </c>
      <c r="C2084">
        <v>5</v>
      </c>
      <c r="D2084" s="14">
        <v>20001619937336</v>
      </c>
      <c r="E2084" t="s">
        <v>2810</v>
      </c>
      <c r="F2084" s="2">
        <v>46141.503564814811</v>
      </c>
      <c r="G2084" s="2">
        <v>46144</v>
      </c>
      <c r="I2084" t="s">
        <v>224</v>
      </c>
      <c r="J2084" t="s">
        <v>230</v>
      </c>
      <c r="L2084" t="s">
        <v>2896</v>
      </c>
      <c r="M2084" t="s">
        <v>8188</v>
      </c>
      <c r="N2084" t="s">
        <v>989</v>
      </c>
      <c r="O2084" t="s">
        <v>554</v>
      </c>
      <c r="Q2084" t="s">
        <v>10607</v>
      </c>
      <c r="R2084" t="s">
        <v>2809</v>
      </c>
      <c r="S2084" t="s">
        <v>5388</v>
      </c>
      <c r="T2084" t="s">
        <v>5389</v>
      </c>
      <c r="U2084" t="s">
        <v>3034</v>
      </c>
      <c r="V2084" t="s">
        <v>647</v>
      </c>
      <c r="W2084" t="s">
        <v>245</v>
      </c>
      <c r="X2084" t="s">
        <v>225</v>
      </c>
      <c r="Z2084">
        <v>4</v>
      </c>
      <c r="AA2084" t="s">
        <v>3921</v>
      </c>
      <c r="AB2084" t="s">
        <v>3995</v>
      </c>
      <c r="AC2084">
        <v>46149.58494212963</v>
      </c>
      <c r="AD2084">
        <v>46148</v>
      </c>
      <c r="AE2084" t="s">
        <v>3938</v>
      </c>
      <c r="AG2084" t="s">
        <v>5006</v>
      </c>
      <c r="AH2084">
        <v>6108750136</v>
      </c>
      <c r="AI2084" t="s">
        <v>10608</v>
      </c>
      <c r="AM2084" t="s">
        <v>3925</v>
      </c>
      <c r="AN2084" t="s">
        <v>3926</v>
      </c>
      <c r="AO2084" t="s">
        <v>268</v>
      </c>
      <c r="AP2084" t="s">
        <v>386</v>
      </c>
      <c r="AQ2084" t="s">
        <v>3998</v>
      </c>
      <c r="AU2084" t="s">
        <v>4282</v>
      </c>
      <c r="AV2084" t="s">
        <v>4000</v>
      </c>
      <c r="AW2084" t="s">
        <v>227</v>
      </c>
      <c r="AX2084" t="s">
        <v>226</v>
      </c>
      <c r="AY2084" t="s">
        <v>254</v>
      </c>
      <c r="AZ2084" t="s">
        <v>230</v>
      </c>
      <c r="BA2084" t="s">
        <v>395</v>
      </c>
      <c r="BB2084" t="s">
        <v>380</v>
      </c>
      <c r="BC2084" t="s">
        <v>3927</v>
      </c>
      <c r="BD2084" t="s">
        <v>3927</v>
      </c>
      <c r="BE2084" t="s">
        <v>3927</v>
      </c>
      <c r="BF2084">
        <v>5</v>
      </c>
    </row>
    <row r="2085" spans="1:58" x14ac:dyDescent="0.3">
      <c r="A2085">
        <v>2026</v>
      </c>
      <c r="B2085">
        <v>202605</v>
      </c>
      <c r="C2085">
        <v>5</v>
      </c>
      <c r="D2085" s="14">
        <v>20001619909724</v>
      </c>
      <c r="E2085" t="s">
        <v>2810</v>
      </c>
      <c r="F2085" s="2">
        <v>46141.753449074073</v>
      </c>
      <c r="G2085" s="2">
        <v>46143</v>
      </c>
      <c r="I2085" t="s">
        <v>224</v>
      </c>
      <c r="J2085" t="s">
        <v>230</v>
      </c>
      <c r="L2085" t="s">
        <v>10609</v>
      </c>
      <c r="M2085" t="s">
        <v>309</v>
      </c>
      <c r="N2085" t="s">
        <v>297</v>
      </c>
      <c r="O2085" t="s">
        <v>283</v>
      </c>
      <c r="Q2085" t="s">
        <v>10610</v>
      </c>
      <c r="R2085" t="s">
        <v>2809</v>
      </c>
      <c r="S2085" t="s">
        <v>4807</v>
      </c>
      <c r="T2085" t="s">
        <v>4808</v>
      </c>
      <c r="U2085" t="s">
        <v>3034</v>
      </c>
      <c r="V2085" t="s">
        <v>4809</v>
      </c>
      <c r="W2085" t="s">
        <v>245</v>
      </c>
      <c r="X2085" t="s">
        <v>225</v>
      </c>
      <c r="Z2085">
        <v>0</v>
      </c>
      <c r="AA2085" t="s">
        <v>3921</v>
      </c>
      <c r="AB2085" t="s">
        <v>4810</v>
      </c>
      <c r="AC2085">
        <v>46146.59783564815</v>
      </c>
      <c r="AD2085">
        <v>46143</v>
      </c>
      <c r="AE2085" t="s">
        <v>4811</v>
      </c>
      <c r="AG2085" t="s">
        <v>4812</v>
      </c>
      <c r="AH2085">
        <v>6108743184</v>
      </c>
      <c r="AI2085" t="s">
        <v>10611</v>
      </c>
      <c r="AM2085" t="s">
        <v>3925</v>
      </c>
      <c r="AN2085" t="s">
        <v>3926</v>
      </c>
      <c r="AO2085" t="s">
        <v>4814</v>
      </c>
      <c r="AP2085" t="s">
        <v>386</v>
      </c>
      <c r="AQ2085" t="s">
        <v>4815</v>
      </c>
      <c r="AU2085" t="s">
        <v>10006</v>
      </c>
      <c r="AV2085" t="s">
        <v>4817</v>
      </c>
      <c r="AW2085" t="s">
        <v>1525</v>
      </c>
      <c r="AX2085" t="s">
        <v>1524</v>
      </c>
      <c r="AY2085" t="s">
        <v>254</v>
      </c>
      <c r="AZ2085" t="s">
        <v>230</v>
      </c>
      <c r="BA2085" t="s">
        <v>395</v>
      </c>
      <c r="BB2085" t="s">
        <v>380</v>
      </c>
      <c r="BC2085" t="s">
        <v>3927</v>
      </c>
      <c r="BD2085" t="s">
        <v>3927</v>
      </c>
      <c r="BE2085" t="s">
        <v>3927</v>
      </c>
      <c r="BF2085">
        <v>5</v>
      </c>
    </row>
    <row r="2086" spans="1:58" x14ac:dyDescent="0.3">
      <c r="A2086">
        <v>2026</v>
      </c>
      <c r="B2086">
        <v>202605</v>
      </c>
      <c r="C2086">
        <v>5</v>
      </c>
      <c r="D2086" s="14">
        <v>20001619908890</v>
      </c>
      <c r="E2086" t="s">
        <v>2810</v>
      </c>
      <c r="F2086" s="2">
        <v>46141.4919212963</v>
      </c>
      <c r="G2086" s="2">
        <v>46146</v>
      </c>
      <c r="I2086" t="s">
        <v>224</v>
      </c>
      <c r="J2086" t="s">
        <v>230</v>
      </c>
      <c r="L2086" t="s">
        <v>6885</v>
      </c>
      <c r="M2086" t="s">
        <v>309</v>
      </c>
      <c r="N2086" t="s">
        <v>297</v>
      </c>
      <c r="O2086" t="s">
        <v>283</v>
      </c>
      <c r="Q2086" t="s">
        <v>10612</v>
      </c>
      <c r="R2086" t="s">
        <v>2809</v>
      </c>
      <c r="S2086" t="s">
        <v>5030</v>
      </c>
      <c r="T2086" t="s">
        <v>5031</v>
      </c>
      <c r="U2086" t="s">
        <v>4008</v>
      </c>
      <c r="V2086" t="s">
        <v>980</v>
      </c>
      <c r="W2086" t="s">
        <v>245</v>
      </c>
      <c r="X2086" t="s">
        <v>225</v>
      </c>
      <c r="Z2086">
        <v>2</v>
      </c>
      <c r="AA2086" t="s">
        <v>3921</v>
      </c>
      <c r="AB2086" t="s">
        <v>10613</v>
      </c>
      <c r="AC2086">
        <v>46148.620497685188</v>
      </c>
      <c r="AD2086">
        <v>46148</v>
      </c>
      <c r="AE2086" t="s">
        <v>3938</v>
      </c>
      <c r="AG2086" t="s">
        <v>4870</v>
      </c>
      <c r="AH2086">
        <v>6108756019</v>
      </c>
      <c r="AI2086" t="s">
        <v>10614</v>
      </c>
      <c r="AM2086" t="s">
        <v>3925</v>
      </c>
      <c r="AN2086" t="s">
        <v>3926</v>
      </c>
      <c r="AO2086" t="s">
        <v>268</v>
      </c>
      <c r="AP2086" t="s">
        <v>304</v>
      </c>
      <c r="AQ2086" t="s">
        <v>3940</v>
      </c>
      <c r="AU2086" t="s">
        <v>4422</v>
      </c>
      <c r="AV2086" t="s">
        <v>4000</v>
      </c>
      <c r="AW2086" t="s">
        <v>320</v>
      </c>
      <c r="AX2086" t="s">
        <v>319</v>
      </c>
      <c r="AY2086" t="s">
        <v>254</v>
      </c>
      <c r="AZ2086" t="s">
        <v>230</v>
      </c>
      <c r="BA2086" t="s">
        <v>273</v>
      </c>
      <c r="BB2086" t="s">
        <v>380</v>
      </c>
      <c r="BC2086" t="s">
        <v>3927</v>
      </c>
      <c r="BD2086" t="s">
        <v>3927</v>
      </c>
      <c r="BE2086" t="s">
        <v>3927</v>
      </c>
      <c r="BF2086">
        <v>5</v>
      </c>
    </row>
    <row r="2087" spans="1:58" x14ac:dyDescent="0.3">
      <c r="A2087">
        <v>2026</v>
      </c>
      <c r="B2087">
        <v>202605</v>
      </c>
      <c r="C2087">
        <v>5</v>
      </c>
      <c r="D2087" s="14">
        <v>20001619908619</v>
      </c>
      <c r="E2087" t="s">
        <v>2810</v>
      </c>
      <c r="F2087" s="2">
        <v>46141.481631944444</v>
      </c>
      <c r="G2087" s="2">
        <v>46144</v>
      </c>
      <c r="I2087" t="s">
        <v>224</v>
      </c>
      <c r="J2087" t="s">
        <v>230</v>
      </c>
      <c r="L2087" t="s">
        <v>3340</v>
      </c>
      <c r="M2087" t="s">
        <v>309</v>
      </c>
      <c r="N2087" t="s">
        <v>297</v>
      </c>
      <c r="O2087" t="s">
        <v>283</v>
      </c>
      <c r="Q2087" t="s">
        <v>10615</v>
      </c>
      <c r="R2087" t="s">
        <v>2809</v>
      </c>
      <c r="S2087" t="s">
        <v>6208</v>
      </c>
      <c r="T2087" t="s">
        <v>6209</v>
      </c>
      <c r="U2087" t="s">
        <v>4796</v>
      </c>
      <c r="V2087" t="s">
        <v>2024</v>
      </c>
      <c r="W2087" t="s">
        <v>245</v>
      </c>
      <c r="X2087" t="s">
        <v>225</v>
      </c>
      <c r="Z2087">
        <v>4</v>
      </c>
      <c r="AA2087" t="s">
        <v>3921</v>
      </c>
      <c r="AB2087" t="s">
        <v>10616</v>
      </c>
      <c r="AC2087">
        <v>46149.689583333333</v>
      </c>
      <c r="AD2087">
        <v>46148</v>
      </c>
      <c r="AE2087" t="s">
        <v>3938</v>
      </c>
      <c r="AG2087" t="s">
        <v>2026</v>
      </c>
      <c r="AH2087">
        <v>6108765903</v>
      </c>
      <c r="AI2087" t="s">
        <v>10617</v>
      </c>
      <c r="AM2087" t="s">
        <v>3925</v>
      </c>
      <c r="AN2087" t="s">
        <v>3926</v>
      </c>
      <c r="AO2087" t="s">
        <v>268</v>
      </c>
      <c r="AP2087" t="s">
        <v>249</v>
      </c>
      <c r="AQ2087" t="s">
        <v>3940</v>
      </c>
      <c r="AU2087" t="s">
        <v>4282</v>
      </c>
      <c r="AV2087" t="s">
        <v>4000</v>
      </c>
      <c r="AW2087" t="s">
        <v>320</v>
      </c>
      <c r="AX2087" t="s">
        <v>319</v>
      </c>
      <c r="AY2087" t="s">
        <v>254</v>
      </c>
      <c r="AZ2087" t="s">
        <v>230</v>
      </c>
      <c r="BA2087" t="s">
        <v>395</v>
      </c>
      <c r="BB2087" t="s">
        <v>380</v>
      </c>
      <c r="BC2087" t="s">
        <v>3927</v>
      </c>
      <c r="BD2087" t="s">
        <v>3927</v>
      </c>
      <c r="BE2087" t="s">
        <v>3927</v>
      </c>
      <c r="BF2087">
        <v>5</v>
      </c>
    </row>
    <row r="2088" spans="1:58" x14ac:dyDescent="0.3">
      <c r="A2088">
        <v>2026</v>
      </c>
      <c r="B2088">
        <v>202605</v>
      </c>
      <c r="C2088">
        <v>5</v>
      </c>
      <c r="D2088" s="14">
        <v>20001619905172</v>
      </c>
      <c r="E2088" t="s">
        <v>2810</v>
      </c>
      <c r="F2088" s="2">
        <v>46141.461851851855</v>
      </c>
      <c r="G2088" s="2">
        <v>46144</v>
      </c>
      <c r="I2088" t="s">
        <v>224</v>
      </c>
      <c r="J2088" t="s">
        <v>230</v>
      </c>
      <c r="L2088" t="s">
        <v>2881</v>
      </c>
      <c r="M2088" t="s">
        <v>1350</v>
      </c>
      <c r="N2088" t="s">
        <v>322</v>
      </c>
      <c r="O2088" t="s">
        <v>331</v>
      </c>
      <c r="Q2088" t="s">
        <v>2840</v>
      </c>
      <c r="R2088" t="s">
        <v>2809</v>
      </c>
      <c r="S2088" t="s">
        <v>5865</v>
      </c>
      <c r="T2088" t="s">
        <v>5866</v>
      </c>
      <c r="U2088" t="s">
        <v>3034</v>
      </c>
      <c r="V2088" t="s">
        <v>647</v>
      </c>
      <c r="W2088" t="s">
        <v>245</v>
      </c>
      <c r="X2088" t="s">
        <v>225</v>
      </c>
      <c r="Z2088">
        <v>4</v>
      </c>
      <c r="AA2088" t="s">
        <v>3921</v>
      </c>
      <c r="AB2088" t="s">
        <v>10618</v>
      </c>
      <c r="AC2088">
        <v>46148.681620370371</v>
      </c>
      <c r="AD2088">
        <v>46148</v>
      </c>
      <c r="AE2088" t="s">
        <v>3938</v>
      </c>
      <c r="AG2088" t="s">
        <v>5111</v>
      </c>
      <c r="AH2088">
        <v>6108766824</v>
      </c>
      <c r="AI2088" t="s">
        <v>10619</v>
      </c>
      <c r="AM2088" t="s">
        <v>3925</v>
      </c>
      <c r="AN2088" t="s">
        <v>3926</v>
      </c>
      <c r="AO2088" t="s">
        <v>268</v>
      </c>
      <c r="AP2088" t="s">
        <v>386</v>
      </c>
      <c r="AQ2088" t="s">
        <v>3940</v>
      </c>
      <c r="AU2088" t="s">
        <v>4282</v>
      </c>
      <c r="AV2088" t="s">
        <v>4000</v>
      </c>
      <c r="AW2088" t="s">
        <v>320</v>
      </c>
      <c r="AX2088" t="s">
        <v>319</v>
      </c>
      <c r="AY2088" t="s">
        <v>254</v>
      </c>
      <c r="AZ2088" t="s">
        <v>230</v>
      </c>
      <c r="BA2088" t="s">
        <v>395</v>
      </c>
      <c r="BB2088" t="s">
        <v>380</v>
      </c>
      <c r="BC2088" t="s">
        <v>3927</v>
      </c>
      <c r="BD2088" t="s">
        <v>3927</v>
      </c>
      <c r="BE2088" t="s">
        <v>3927</v>
      </c>
      <c r="BF2088">
        <v>5</v>
      </c>
    </row>
    <row r="2089" spans="1:58" x14ac:dyDescent="0.3">
      <c r="A2089">
        <v>2026</v>
      </c>
      <c r="B2089">
        <v>202605</v>
      </c>
      <c r="C2089">
        <v>5</v>
      </c>
      <c r="D2089" s="14">
        <v>20001619904391</v>
      </c>
      <c r="E2089" t="s">
        <v>2810</v>
      </c>
      <c r="F2089" s="2">
        <v>46141.470092592594</v>
      </c>
      <c r="G2089" s="2">
        <v>46143</v>
      </c>
      <c r="I2089" t="s">
        <v>224</v>
      </c>
      <c r="J2089" t="s">
        <v>230</v>
      </c>
      <c r="L2089" t="s">
        <v>3437</v>
      </c>
      <c r="M2089" t="s">
        <v>309</v>
      </c>
      <c r="N2089" t="s">
        <v>297</v>
      </c>
      <c r="O2089" t="s">
        <v>283</v>
      </c>
      <c r="Q2089" t="s">
        <v>10620</v>
      </c>
      <c r="R2089" t="s">
        <v>2809</v>
      </c>
      <c r="S2089" t="s">
        <v>9177</v>
      </c>
      <c r="T2089" t="s">
        <v>9178</v>
      </c>
      <c r="U2089" t="s">
        <v>4008</v>
      </c>
      <c r="V2089" t="s">
        <v>980</v>
      </c>
      <c r="W2089" t="s">
        <v>245</v>
      </c>
      <c r="X2089" t="s">
        <v>387</v>
      </c>
      <c r="Z2089">
        <v>4</v>
      </c>
      <c r="AA2089" t="s">
        <v>3921</v>
      </c>
      <c r="AB2089" t="s">
        <v>10621</v>
      </c>
      <c r="AC2089">
        <v>46148.620497685188</v>
      </c>
      <c r="AD2089">
        <v>46147</v>
      </c>
      <c r="AE2089" t="s">
        <v>3938</v>
      </c>
      <c r="AG2089" t="s">
        <v>5098</v>
      </c>
      <c r="AH2089">
        <v>6108756949</v>
      </c>
      <c r="AI2089" t="s">
        <v>10622</v>
      </c>
      <c r="AM2089" t="s">
        <v>3925</v>
      </c>
      <c r="AN2089" t="s">
        <v>3926</v>
      </c>
      <c r="AO2089" t="s">
        <v>268</v>
      </c>
      <c r="AP2089" t="s">
        <v>304</v>
      </c>
      <c r="AQ2089" t="s">
        <v>3940</v>
      </c>
      <c r="AU2089" t="s">
        <v>4422</v>
      </c>
      <c r="AV2089" t="s">
        <v>4000</v>
      </c>
      <c r="AW2089" t="s">
        <v>389</v>
      </c>
      <c r="AX2089" t="s">
        <v>388</v>
      </c>
      <c r="AY2089" t="s">
        <v>253</v>
      </c>
      <c r="AZ2089" t="s">
        <v>230</v>
      </c>
      <c r="BA2089" t="s">
        <v>395</v>
      </c>
      <c r="BB2089" t="s">
        <v>380</v>
      </c>
      <c r="BC2089" t="s">
        <v>3927</v>
      </c>
      <c r="BD2089" t="s">
        <v>3927</v>
      </c>
      <c r="BE2089" t="s">
        <v>3927</v>
      </c>
      <c r="BF2089">
        <v>5</v>
      </c>
    </row>
    <row r="2090" spans="1:58" x14ac:dyDescent="0.3">
      <c r="A2090">
        <v>2026</v>
      </c>
      <c r="B2090">
        <v>202605</v>
      </c>
      <c r="C2090">
        <v>5</v>
      </c>
      <c r="D2090" s="14">
        <v>20001619901767</v>
      </c>
      <c r="E2090" t="s">
        <v>2810</v>
      </c>
      <c r="F2090" s="2">
        <v>46141.484722222223</v>
      </c>
      <c r="G2090" s="2">
        <v>46143</v>
      </c>
      <c r="I2090" t="s">
        <v>224</v>
      </c>
      <c r="J2090" t="s">
        <v>230</v>
      </c>
      <c r="L2090" t="s">
        <v>1150</v>
      </c>
      <c r="M2090" t="s">
        <v>4061</v>
      </c>
      <c r="N2090" t="s">
        <v>486</v>
      </c>
      <c r="O2090" t="s">
        <v>257</v>
      </c>
      <c r="Q2090" t="s">
        <v>10623</v>
      </c>
      <c r="R2090" t="s">
        <v>2809</v>
      </c>
      <c r="S2090" t="s">
        <v>347</v>
      </c>
      <c r="T2090" t="s">
        <v>358</v>
      </c>
      <c r="U2090" t="s">
        <v>258</v>
      </c>
      <c r="V2090" t="s">
        <v>247</v>
      </c>
      <c r="W2090" t="s">
        <v>245</v>
      </c>
      <c r="X2090" t="s">
        <v>387</v>
      </c>
      <c r="Z2090">
        <v>4</v>
      </c>
      <c r="AA2090" t="s">
        <v>3921</v>
      </c>
      <c r="AB2090" t="s">
        <v>10624</v>
      </c>
      <c r="AC2090">
        <v>46148.623171296298</v>
      </c>
      <c r="AD2090">
        <v>46147</v>
      </c>
      <c r="AE2090" t="s">
        <v>3938</v>
      </c>
      <c r="AG2090" t="s">
        <v>359</v>
      </c>
      <c r="AH2090">
        <v>6082911402</v>
      </c>
      <c r="AI2090" t="s">
        <v>10625</v>
      </c>
      <c r="AM2090" t="s">
        <v>3925</v>
      </c>
      <c r="AN2090" t="s">
        <v>3926</v>
      </c>
      <c r="AO2090" t="s">
        <v>268</v>
      </c>
      <c r="AP2090" t="s">
        <v>386</v>
      </c>
      <c r="AQ2090" t="s">
        <v>3940</v>
      </c>
      <c r="AU2090" t="s">
        <v>4422</v>
      </c>
      <c r="AV2090" t="s">
        <v>4000</v>
      </c>
      <c r="AW2090" t="s">
        <v>447</v>
      </c>
      <c r="AX2090" t="s">
        <v>446</v>
      </c>
      <c r="AY2090" t="s">
        <v>253</v>
      </c>
      <c r="AZ2090" t="s">
        <v>230</v>
      </c>
      <c r="BA2090" t="s">
        <v>344</v>
      </c>
      <c r="BB2090" t="s">
        <v>232</v>
      </c>
      <c r="BC2090" t="s">
        <v>3927</v>
      </c>
      <c r="BD2090" t="s">
        <v>3927</v>
      </c>
      <c r="BE2090" t="s">
        <v>3927</v>
      </c>
      <c r="BF2090">
        <v>20</v>
      </c>
    </row>
    <row r="2091" spans="1:58" x14ac:dyDescent="0.3">
      <c r="A2091">
        <v>2026</v>
      </c>
      <c r="B2091">
        <v>202605</v>
      </c>
      <c r="C2091">
        <v>5</v>
      </c>
      <c r="D2091" s="14">
        <v>20001619900896</v>
      </c>
      <c r="E2091" t="s">
        <v>2810</v>
      </c>
      <c r="F2091" s="2">
        <v>46141.489629629628</v>
      </c>
      <c r="G2091" s="2">
        <v>46144</v>
      </c>
      <c r="I2091" t="s">
        <v>224</v>
      </c>
      <c r="J2091" t="s">
        <v>230</v>
      </c>
      <c r="L2091" t="s">
        <v>990</v>
      </c>
      <c r="M2091" t="s">
        <v>309</v>
      </c>
      <c r="N2091" t="s">
        <v>297</v>
      </c>
      <c r="O2091" t="s">
        <v>283</v>
      </c>
      <c r="Q2091" t="s">
        <v>10626</v>
      </c>
      <c r="R2091" t="s">
        <v>2809</v>
      </c>
      <c r="S2091" t="s">
        <v>5108</v>
      </c>
      <c r="T2091" t="s">
        <v>5109</v>
      </c>
      <c r="U2091" t="s">
        <v>3034</v>
      </c>
      <c r="V2091" t="s">
        <v>647</v>
      </c>
      <c r="W2091" t="s">
        <v>245</v>
      </c>
      <c r="X2091" t="s">
        <v>225</v>
      </c>
      <c r="Z2091">
        <v>4</v>
      </c>
      <c r="AA2091" t="s">
        <v>3921</v>
      </c>
      <c r="AB2091" t="s">
        <v>10627</v>
      </c>
      <c r="AC2091">
        <v>46148.681620370371</v>
      </c>
      <c r="AD2091">
        <v>46148</v>
      </c>
      <c r="AE2091" t="s">
        <v>3938</v>
      </c>
      <c r="AG2091" t="s">
        <v>5111</v>
      </c>
      <c r="AH2091">
        <v>6108767890</v>
      </c>
      <c r="AI2091" t="s">
        <v>10628</v>
      </c>
      <c r="AM2091" t="s">
        <v>3925</v>
      </c>
      <c r="AN2091" t="s">
        <v>3926</v>
      </c>
      <c r="AO2091" t="s">
        <v>268</v>
      </c>
      <c r="AP2091" t="s">
        <v>249</v>
      </c>
      <c r="AQ2091" t="s">
        <v>3940</v>
      </c>
      <c r="AU2091" t="s">
        <v>4282</v>
      </c>
      <c r="AV2091" t="s">
        <v>4000</v>
      </c>
      <c r="AW2091" t="s">
        <v>320</v>
      </c>
      <c r="AX2091" t="s">
        <v>319</v>
      </c>
      <c r="AY2091" t="s">
        <v>254</v>
      </c>
      <c r="AZ2091" t="s">
        <v>230</v>
      </c>
      <c r="BA2091" t="s">
        <v>395</v>
      </c>
      <c r="BB2091" t="s">
        <v>380</v>
      </c>
      <c r="BC2091" t="s">
        <v>3927</v>
      </c>
      <c r="BD2091" t="s">
        <v>3927</v>
      </c>
      <c r="BE2091" t="s">
        <v>3927</v>
      </c>
      <c r="BF2091">
        <v>5</v>
      </c>
    </row>
    <row r="2092" spans="1:58" x14ac:dyDescent="0.3">
      <c r="A2092">
        <v>2026</v>
      </c>
      <c r="B2092">
        <v>202605</v>
      </c>
      <c r="C2092">
        <v>5</v>
      </c>
      <c r="D2092" s="14">
        <v>20001619899931</v>
      </c>
      <c r="E2092" t="s">
        <v>2810</v>
      </c>
      <c r="F2092" s="2">
        <v>46141.451504629629</v>
      </c>
      <c r="G2092" s="2">
        <v>46146</v>
      </c>
      <c r="I2092" t="s">
        <v>224</v>
      </c>
      <c r="J2092" t="s">
        <v>230</v>
      </c>
      <c r="L2092" t="s">
        <v>2854</v>
      </c>
      <c r="M2092" t="s">
        <v>1104</v>
      </c>
      <c r="N2092" t="s">
        <v>322</v>
      </c>
      <c r="O2092" t="s">
        <v>331</v>
      </c>
      <c r="Q2092" t="s">
        <v>10629</v>
      </c>
      <c r="R2092" t="s">
        <v>2809</v>
      </c>
      <c r="S2092" t="s">
        <v>758</v>
      </c>
      <c r="T2092" t="s">
        <v>759</v>
      </c>
      <c r="U2092" t="s">
        <v>258</v>
      </c>
      <c r="V2092" t="s">
        <v>247</v>
      </c>
      <c r="W2092" t="s">
        <v>245</v>
      </c>
      <c r="X2092" t="s">
        <v>225</v>
      </c>
      <c r="Z2092">
        <v>2</v>
      </c>
      <c r="AA2092" t="s">
        <v>3921</v>
      </c>
      <c r="AB2092" t="s">
        <v>10630</v>
      </c>
      <c r="AC2092">
        <v>46148.623171296298</v>
      </c>
      <c r="AD2092">
        <v>46148</v>
      </c>
      <c r="AE2092" t="s">
        <v>3938</v>
      </c>
      <c r="AG2092" t="s">
        <v>359</v>
      </c>
      <c r="AH2092">
        <v>6108751971</v>
      </c>
      <c r="AI2092" t="s">
        <v>10631</v>
      </c>
      <c r="AM2092" t="s">
        <v>3925</v>
      </c>
      <c r="AN2092" t="s">
        <v>3926</v>
      </c>
      <c r="AO2092" t="s">
        <v>268</v>
      </c>
      <c r="AP2092" t="s">
        <v>386</v>
      </c>
      <c r="AQ2092" t="s">
        <v>3940</v>
      </c>
      <c r="AU2092" t="s">
        <v>4422</v>
      </c>
      <c r="AV2092" t="s">
        <v>4000</v>
      </c>
      <c r="AW2092" t="s">
        <v>320</v>
      </c>
      <c r="AX2092" t="s">
        <v>319</v>
      </c>
      <c r="AY2092" t="s">
        <v>254</v>
      </c>
      <c r="AZ2092" t="s">
        <v>230</v>
      </c>
      <c r="BA2092" t="s">
        <v>395</v>
      </c>
      <c r="BB2092" t="s">
        <v>380</v>
      </c>
      <c r="BC2092" t="s">
        <v>3927</v>
      </c>
      <c r="BD2092" t="s">
        <v>3927</v>
      </c>
      <c r="BE2092" t="s">
        <v>3927</v>
      </c>
      <c r="BF2092">
        <v>5</v>
      </c>
    </row>
    <row r="2093" spans="1:58" x14ac:dyDescent="0.3">
      <c r="A2093">
        <v>2026</v>
      </c>
      <c r="B2093">
        <v>202605</v>
      </c>
      <c r="C2093">
        <v>5</v>
      </c>
      <c r="D2093" s="14">
        <v>20001619883226</v>
      </c>
      <c r="E2093" t="s">
        <v>2810</v>
      </c>
      <c r="F2093" s="2">
        <v>46141.548449074071</v>
      </c>
      <c r="G2093" s="2">
        <v>46143</v>
      </c>
      <c r="I2093" t="s">
        <v>224</v>
      </c>
      <c r="J2093" t="s">
        <v>230</v>
      </c>
      <c r="L2093" t="s">
        <v>10632</v>
      </c>
      <c r="M2093" t="s">
        <v>309</v>
      </c>
      <c r="N2093" t="s">
        <v>297</v>
      </c>
      <c r="O2093" t="s">
        <v>283</v>
      </c>
      <c r="Q2093" t="s">
        <v>10633</v>
      </c>
      <c r="R2093" t="s">
        <v>2809</v>
      </c>
      <c r="S2093" t="s">
        <v>4807</v>
      </c>
      <c r="T2093" t="s">
        <v>4808</v>
      </c>
      <c r="U2093" t="s">
        <v>3034</v>
      </c>
      <c r="V2093" t="s">
        <v>4809</v>
      </c>
      <c r="W2093" t="s">
        <v>245</v>
      </c>
      <c r="X2093" t="s">
        <v>225</v>
      </c>
      <c r="Z2093">
        <v>0</v>
      </c>
      <c r="AA2093" t="s">
        <v>3921</v>
      </c>
      <c r="AB2093" t="s">
        <v>4810</v>
      </c>
      <c r="AC2093">
        <v>46146.59783564815</v>
      </c>
      <c r="AD2093">
        <v>46143</v>
      </c>
      <c r="AE2093" t="s">
        <v>4811</v>
      </c>
      <c r="AG2093" t="s">
        <v>4812</v>
      </c>
      <c r="AH2093">
        <v>6108710335</v>
      </c>
      <c r="AI2093" t="s">
        <v>10634</v>
      </c>
      <c r="AM2093" t="s">
        <v>3925</v>
      </c>
      <c r="AN2093" t="s">
        <v>3926</v>
      </c>
      <c r="AO2093" t="s">
        <v>4814</v>
      </c>
      <c r="AP2093" t="s">
        <v>304</v>
      </c>
      <c r="AQ2093" t="s">
        <v>4815</v>
      </c>
      <c r="AU2093" t="s">
        <v>10006</v>
      </c>
      <c r="AV2093" t="s">
        <v>4817</v>
      </c>
      <c r="AW2093" t="s">
        <v>1525</v>
      </c>
      <c r="AX2093" t="s">
        <v>1524</v>
      </c>
      <c r="AY2093" t="s">
        <v>254</v>
      </c>
      <c r="AZ2093" t="s">
        <v>230</v>
      </c>
      <c r="BA2093" t="s">
        <v>395</v>
      </c>
      <c r="BB2093" t="s">
        <v>380</v>
      </c>
      <c r="BC2093" t="s">
        <v>3927</v>
      </c>
      <c r="BD2093" t="s">
        <v>3927</v>
      </c>
      <c r="BE2093" t="s">
        <v>3927</v>
      </c>
      <c r="BF2093">
        <v>5</v>
      </c>
    </row>
    <row r="2094" spans="1:58" x14ac:dyDescent="0.3">
      <c r="A2094">
        <v>2026</v>
      </c>
      <c r="B2094">
        <v>202605</v>
      </c>
      <c r="C2094">
        <v>5</v>
      </c>
      <c r="D2094" s="14">
        <v>20001619871477</v>
      </c>
      <c r="E2094" t="s">
        <v>2810</v>
      </c>
      <c r="F2094" s="2">
        <v>46141.43482638889</v>
      </c>
      <c r="G2094" s="2">
        <v>46146</v>
      </c>
      <c r="I2094" t="s">
        <v>224</v>
      </c>
      <c r="J2094" t="s">
        <v>230</v>
      </c>
      <c r="L2094" t="s">
        <v>2827</v>
      </c>
      <c r="M2094" t="s">
        <v>6469</v>
      </c>
      <c r="N2094" t="s">
        <v>322</v>
      </c>
      <c r="O2094" t="s">
        <v>331</v>
      </c>
      <c r="Q2094" t="s">
        <v>10635</v>
      </c>
      <c r="R2094" t="s">
        <v>2809</v>
      </c>
      <c r="S2094" t="s">
        <v>5164</v>
      </c>
      <c r="T2094" t="s">
        <v>5165</v>
      </c>
      <c r="U2094" t="s">
        <v>3034</v>
      </c>
      <c r="V2094" t="s">
        <v>647</v>
      </c>
      <c r="W2094" t="s">
        <v>245</v>
      </c>
      <c r="X2094" t="s">
        <v>225</v>
      </c>
      <c r="Z2094">
        <v>3</v>
      </c>
      <c r="AA2094" t="s">
        <v>3921</v>
      </c>
      <c r="AB2094" t="s">
        <v>3995</v>
      </c>
      <c r="AC2094">
        <v>46149.58494212963</v>
      </c>
      <c r="AD2094">
        <v>46149</v>
      </c>
      <c r="AE2094" t="s">
        <v>3938</v>
      </c>
      <c r="AG2094" t="s">
        <v>5111</v>
      </c>
      <c r="AH2094">
        <v>6108754906</v>
      </c>
      <c r="AI2094" t="s">
        <v>10636</v>
      </c>
      <c r="AM2094" t="s">
        <v>3925</v>
      </c>
      <c r="AN2094" t="s">
        <v>3926</v>
      </c>
      <c r="AO2094" t="s">
        <v>268</v>
      </c>
      <c r="AP2094" t="s">
        <v>693</v>
      </c>
      <c r="AQ2094" t="s">
        <v>3998</v>
      </c>
      <c r="AU2094" t="s">
        <v>4282</v>
      </c>
      <c r="AV2094" t="s">
        <v>4000</v>
      </c>
      <c r="AW2094" t="s">
        <v>320</v>
      </c>
      <c r="AX2094" t="s">
        <v>319</v>
      </c>
      <c r="AY2094" t="s">
        <v>254</v>
      </c>
      <c r="AZ2094" t="s">
        <v>230</v>
      </c>
      <c r="BA2094" t="s">
        <v>395</v>
      </c>
      <c r="BB2094" t="s">
        <v>380</v>
      </c>
      <c r="BC2094" t="s">
        <v>3927</v>
      </c>
      <c r="BD2094" t="s">
        <v>3927</v>
      </c>
      <c r="BE2094" t="s">
        <v>3927</v>
      </c>
      <c r="BF2094">
        <v>5</v>
      </c>
    </row>
    <row r="2095" spans="1:58" x14ac:dyDescent="0.3">
      <c r="A2095">
        <v>2026</v>
      </c>
      <c r="B2095">
        <v>202605</v>
      </c>
      <c r="C2095">
        <v>5</v>
      </c>
      <c r="D2095" s="14">
        <v>20001619869544</v>
      </c>
      <c r="E2095" t="s">
        <v>2810</v>
      </c>
      <c r="F2095" s="2">
        <v>46141.436631944445</v>
      </c>
      <c r="G2095" s="2">
        <v>46144</v>
      </c>
      <c r="I2095" t="s">
        <v>224</v>
      </c>
      <c r="J2095" t="s">
        <v>230</v>
      </c>
      <c r="L2095" t="s">
        <v>702</v>
      </c>
      <c r="M2095" t="s">
        <v>309</v>
      </c>
      <c r="N2095" t="s">
        <v>297</v>
      </c>
      <c r="O2095" t="s">
        <v>283</v>
      </c>
      <c r="Q2095" t="s">
        <v>10637</v>
      </c>
      <c r="R2095" t="s">
        <v>2809</v>
      </c>
      <c r="S2095" t="s">
        <v>5159</v>
      </c>
      <c r="T2095" t="s">
        <v>5160</v>
      </c>
      <c r="U2095" t="s">
        <v>3034</v>
      </c>
      <c r="V2095" t="s">
        <v>647</v>
      </c>
      <c r="W2095" t="s">
        <v>245</v>
      </c>
      <c r="X2095" t="s">
        <v>225</v>
      </c>
      <c r="Z2095">
        <v>4</v>
      </c>
      <c r="AA2095" t="s">
        <v>3921</v>
      </c>
      <c r="AB2095" t="s">
        <v>6570</v>
      </c>
      <c r="AC2095">
        <v>46148.681620370371</v>
      </c>
      <c r="AD2095">
        <v>46148</v>
      </c>
      <c r="AE2095" t="s">
        <v>3938</v>
      </c>
      <c r="AG2095" t="s">
        <v>5111</v>
      </c>
      <c r="AH2095">
        <v>6108764806</v>
      </c>
      <c r="AI2095" t="s">
        <v>10638</v>
      </c>
      <c r="AM2095" t="s">
        <v>3925</v>
      </c>
      <c r="AN2095" t="s">
        <v>3926</v>
      </c>
      <c r="AO2095" t="s">
        <v>268</v>
      </c>
      <c r="AP2095" t="s">
        <v>386</v>
      </c>
      <c r="AQ2095" t="s">
        <v>3940</v>
      </c>
      <c r="AU2095" t="s">
        <v>4282</v>
      </c>
      <c r="AV2095" t="s">
        <v>4000</v>
      </c>
      <c r="AW2095" t="s">
        <v>227</v>
      </c>
      <c r="AX2095" t="s">
        <v>226</v>
      </c>
      <c r="AY2095" t="s">
        <v>254</v>
      </c>
      <c r="AZ2095" t="s">
        <v>230</v>
      </c>
      <c r="BA2095" t="s">
        <v>395</v>
      </c>
      <c r="BB2095" t="s">
        <v>380</v>
      </c>
      <c r="BC2095" t="s">
        <v>3927</v>
      </c>
      <c r="BD2095" t="s">
        <v>3927</v>
      </c>
      <c r="BE2095" t="s">
        <v>3927</v>
      </c>
      <c r="BF2095">
        <v>5</v>
      </c>
    </row>
    <row r="2096" spans="1:58" x14ac:dyDescent="0.3">
      <c r="A2096">
        <v>2026</v>
      </c>
      <c r="B2096">
        <v>202605</v>
      </c>
      <c r="C2096">
        <v>5</v>
      </c>
      <c r="D2096" s="14">
        <v>20001619857775</v>
      </c>
      <c r="E2096" t="s">
        <v>2810</v>
      </c>
      <c r="F2096" s="2">
        <v>46141.444432870368</v>
      </c>
      <c r="G2096" s="2">
        <v>46146</v>
      </c>
      <c r="I2096" t="s">
        <v>224</v>
      </c>
      <c r="J2096" t="s">
        <v>230</v>
      </c>
      <c r="L2096" t="s">
        <v>3734</v>
      </c>
      <c r="M2096" t="s">
        <v>902</v>
      </c>
      <c r="N2096" t="s">
        <v>752</v>
      </c>
      <c r="O2096" t="s">
        <v>623</v>
      </c>
      <c r="Q2096" t="s">
        <v>10639</v>
      </c>
      <c r="R2096" t="s">
        <v>2809</v>
      </c>
      <c r="S2096" t="s">
        <v>5559</v>
      </c>
      <c r="T2096" t="s">
        <v>5560</v>
      </c>
      <c r="U2096" t="s">
        <v>3034</v>
      </c>
      <c r="V2096" t="s">
        <v>647</v>
      </c>
      <c r="W2096" t="s">
        <v>245</v>
      </c>
      <c r="X2096" t="s">
        <v>225</v>
      </c>
      <c r="Z2096">
        <v>2</v>
      </c>
      <c r="AA2096" t="s">
        <v>3921</v>
      </c>
      <c r="AB2096" t="s">
        <v>10495</v>
      </c>
      <c r="AC2096">
        <v>46148.681620370371</v>
      </c>
      <c r="AD2096">
        <v>46148</v>
      </c>
      <c r="AE2096" t="s">
        <v>3938</v>
      </c>
      <c r="AG2096" t="s">
        <v>5111</v>
      </c>
      <c r="AH2096">
        <v>6091004502</v>
      </c>
      <c r="AI2096" t="s">
        <v>10640</v>
      </c>
      <c r="AM2096" t="s">
        <v>3925</v>
      </c>
      <c r="AN2096" t="s">
        <v>3926</v>
      </c>
      <c r="AO2096" t="s">
        <v>268</v>
      </c>
      <c r="AP2096" t="s">
        <v>386</v>
      </c>
      <c r="AQ2096" t="s">
        <v>3940</v>
      </c>
      <c r="AU2096" t="s">
        <v>4282</v>
      </c>
      <c r="AV2096" t="s">
        <v>4000</v>
      </c>
      <c r="AW2096" t="s">
        <v>227</v>
      </c>
      <c r="AX2096" t="s">
        <v>226</v>
      </c>
      <c r="AY2096" t="s">
        <v>254</v>
      </c>
      <c r="AZ2096" t="s">
        <v>230</v>
      </c>
      <c r="BA2096" t="s">
        <v>273</v>
      </c>
      <c r="BB2096" t="s">
        <v>380</v>
      </c>
      <c r="BC2096" t="s">
        <v>3927</v>
      </c>
      <c r="BD2096" t="s">
        <v>3927</v>
      </c>
      <c r="BE2096" t="s">
        <v>3927</v>
      </c>
      <c r="BF2096">
        <v>12</v>
      </c>
    </row>
    <row r="2097" spans="1:58" x14ac:dyDescent="0.3">
      <c r="A2097">
        <v>2026</v>
      </c>
      <c r="B2097">
        <v>202605</v>
      </c>
      <c r="C2097">
        <v>5</v>
      </c>
      <c r="D2097" s="14">
        <v>20001619853876</v>
      </c>
      <c r="E2097" t="s">
        <v>2810</v>
      </c>
      <c r="F2097" s="2">
        <v>46141.447395833333</v>
      </c>
      <c r="G2097" s="2">
        <v>46144</v>
      </c>
      <c r="I2097" t="s">
        <v>224</v>
      </c>
      <c r="J2097" t="s">
        <v>230</v>
      </c>
      <c r="L2097" t="s">
        <v>3165</v>
      </c>
      <c r="M2097" t="s">
        <v>1286</v>
      </c>
      <c r="N2097" t="s">
        <v>1281</v>
      </c>
      <c r="O2097" t="s">
        <v>331</v>
      </c>
      <c r="Q2097" t="s">
        <v>10641</v>
      </c>
      <c r="R2097" t="s">
        <v>2809</v>
      </c>
      <c r="S2097" t="s">
        <v>7080</v>
      </c>
      <c r="T2097" t="s">
        <v>7081</v>
      </c>
      <c r="U2097" t="s">
        <v>4796</v>
      </c>
      <c r="V2097" t="s">
        <v>2024</v>
      </c>
      <c r="W2097" t="s">
        <v>245</v>
      </c>
      <c r="X2097" t="s">
        <v>225</v>
      </c>
      <c r="Z2097">
        <v>4</v>
      </c>
      <c r="AA2097" t="s">
        <v>3921</v>
      </c>
      <c r="AB2097" t="s">
        <v>10642</v>
      </c>
      <c r="AC2097">
        <v>46149.689583333333</v>
      </c>
      <c r="AD2097">
        <v>46148</v>
      </c>
      <c r="AE2097" t="s">
        <v>3938</v>
      </c>
      <c r="AG2097" t="s">
        <v>6701</v>
      </c>
      <c r="AH2097">
        <v>6108766795</v>
      </c>
      <c r="AI2097" t="s">
        <v>10643</v>
      </c>
      <c r="AM2097" t="s">
        <v>3925</v>
      </c>
      <c r="AN2097" t="s">
        <v>3926</v>
      </c>
      <c r="AO2097" t="s">
        <v>268</v>
      </c>
      <c r="AP2097" t="s">
        <v>386</v>
      </c>
      <c r="AQ2097" t="s">
        <v>3940</v>
      </c>
      <c r="AU2097" t="s">
        <v>4282</v>
      </c>
      <c r="AV2097" t="s">
        <v>4000</v>
      </c>
      <c r="AW2097" t="s">
        <v>227</v>
      </c>
      <c r="AX2097" t="s">
        <v>226</v>
      </c>
      <c r="AY2097" t="s">
        <v>254</v>
      </c>
      <c r="AZ2097" t="s">
        <v>230</v>
      </c>
      <c r="BA2097" t="s">
        <v>395</v>
      </c>
      <c r="BB2097" t="s">
        <v>380</v>
      </c>
      <c r="BC2097" t="s">
        <v>3927</v>
      </c>
      <c r="BD2097" t="s">
        <v>3927</v>
      </c>
      <c r="BE2097" t="s">
        <v>3927</v>
      </c>
      <c r="BF2097">
        <v>5</v>
      </c>
    </row>
    <row r="2098" spans="1:58" x14ac:dyDescent="0.3">
      <c r="A2098">
        <v>2026</v>
      </c>
      <c r="B2098">
        <v>202605</v>
      </c>
      <c r="C2098">
        <v>5</v>
      </c>
      <c r="D2098" s="14">
        <v>20001619853818</v>
      </c>
      <c r="E2098" t="s">
        <v>2810</v>
      </c>
      <c r="F2098" s="2">
        <v>46141.445138888892</v>
      </c>
      <c r="G2098" s="2">
        <v>46144</v>
      </c>
      <c r="I2098" t="s">
        <v>224</v>
      </c>
      <c r="J2098" t="s">
        <v>230</v>
      </c>
      <c r="L2098" t="s">
        <v>3327</v>
      </c>
      <c r="M2098" t="s">
        <v>309</v>
      </c>
      <c r="N2098" t="s">
        <v>297</v>
      </c>
      <c r="O2098" t="s">
        <v>283</v>
      </c>
      <c r="Q2098" t="s">
        <v>10644</v>
      </c>
      <c r="R2098" t="s">
        <v>2809</v>
      </c>
      <c r="S2098" t="s">
        <v>5481</v>
      </c>
      <c r="T2098" t="s">
        <v>5482</v>
      </c>
      <c r="U2098" t="s">
        <v>3034</v>
      </c>
      <c r="V2098" t="s">
        <v>3994</v>
      </c>
      <c r="W2098" t="s">
        <v>245</v>
      </c>
      <c r="X2098" t="s">
        <v>387</v>
      </c>
      <c r="Z2098">
        <v>2</v>
      </c>
      <c r="AA2098" t="s">
        <v>3921</v>
      </c>
      <c r="AB2098" t="s">
        <v>10645</v>
      </c>
      <c r="AC2098">
        <v>46146.750706018516</v>
      </c>
      <c r="AD2098">
        <v>46146</v>
      </c>
      <c r="AE2098" t="s">
        <v>3938</v>
      </c>
      <c r="AG2098" t="s">
        <v>4854</v>
      </c>
      <c r="AH2098">
        <v>6108750018</v>
      </c>
      <c r="AI2098" t="s">
        <v>10646</v>
      </c>
      <c r="AM2098" t="s">
        <v>3925</v>
      </c>
      <c r="AN2098" t="s">
        <v>3926</v>
      </c>
      <c r="AO2098" t="s">
        <v>268</v>
      </c>
      <c r="AP2098" t="s">
        <v>304</v>
      </c>
      <c r="AQ2098" t="s">
        <v>3940</v>
      </c>
      <c r="AU2098" t="s">
        <v>8625</v>
      </c>
      <c r="AV2098" t="s">
        <v>4000</v>
      </c>
      <c r="AW2098" t="s">
        <v>389</v>
      </c>
      <c r="AX2098" t="s">
        <v>388</v>
      </c>
      <c r="AY2098" t="s">
        <v>253</v>
      </c>
      <c r="AZ2098" t="s">
        <v>230</v>
      </c>
      <c r="BA2098" t="s">
        <v>395</v>
      </c>
      <c r="BB2098" t="s">
        <v>380</v>
      </c>
      <c r="BC2098" t="s">
        <v>3927</v>
      </c>
      <c r="BD2098" t="s">
        <v>3927</v>
      </c>
      <c r="BE2098" t="s">
        <v>3927</v>
      </c>
      <c r="BF2098">
        <v>5</v>
      </c>
    </row>
    <row r="2099" spans="1:58" x14ac:dyDescent="0.3">
      <c r="A2099">
        <v>2026</v>
      </c>
      <c r="B2099">
        <v>202605</v>
      </c>
      <c r="C2099">
        <v>5</v>
      </c>
      <c r="D2099" s="14">
        <v>20001619852112</v>
      </c>
      <c r="E2099" t="s">
        <v>2810</v>
      </c>
      <c r="F2099" s="2">
        <v>46141.4143287037</v>
      </c>
      <c r="G2099" s="2">
        <v>46146</v>
      </c>
      <c r="I2099" t="s">
        <v>224</v>
      </c>
      <c r="J2099" t="s">
        <v>230</v>
      </c>
      <c r="L2099" t="s">
        <v>2860</v>
      </c>
      <c r="M2099" t="s">
        <v>334</v>
      </c>
      <c r="N2099" t="s">
        <v>322</v>
      </c>
      <c r="O2099" t="s">
        <v>331</v>
      </c>
      <c r="Q2099" t="s">
        <v>10647</v>
      </c>
      <c r="R2099" t="s">
        <v>2809</v>
      </c>
      <c r="S2099" t="s">
        <v>758</v>
      </c>
      <c r="T2099" t="s">
        <v>759</v>
      </c>
      <c r="U2099" t="s">
        <v>258</v>
      </c>
      <c r="V2099" t="s">
        <v>247</v>
      </c>
      <c r="W2099" t="s">
        <v>245</v>
      </c>
      <c r="X2099" t="s">
        <v>387</v>
      </c>
      <c r="Z2099">
        <v>2</v>
      </c>
      <c r="AA2099" t="s">
        <v>3921</v>
      </c>
      <c r="AB2099" t="s">
        <v>10648</v>
      </c>
      <c r="AC2099">
        <v>46148.623171296298</v>
      </c>
      <c r="AD2099">
        <v>46148</v>
      </c>
      <c r="AE2099" t="s">
        <v>3938</v>
      </c>
      <c r="AG2099" t="s">
        <v>359</v>
      </c>
      <c r="AH2099">
        <v>6108755837</v>
      </c>
      <c r="AI2099" t="s">
        <v>10649</v>
      </c>
      <c r="AM2099" t="s">
        <v>3925</v>
      </c>
      <c r="AN2099" t="s">
        <v>3926</v>
      </c>
      <c r="AO2099" t="s">
        <v>268</v>
      </c>
      <c r="AP2099" t="s">
        <v>386</v>
      </c>
      <c r="AQ2099" t="s">
        <v>3940</v>
      </c>
      <c r="AU2099" t="s">
        <v>4422</v>
      </c>
      <c r="AV2099" t="s">
        <v>4000</v>
      </c>
      <c r="AW2099" t="s">
        <v>4955</v>
      </c>
      <c r="AX2099" t="s">
        <v>4956</v>
      </c>
      <c r="AY2099" t="s">
        <v>253</v>
      </c>
      <c r="AZ2099" t="s">
        <v>230</v>
      </c>
      <c r="BA2099" t="s">
        <v>395</v>
      </c>
      <c r="BB2099" t="s">
        <v>380</v>
      </c>
      <c r="BC2099" t="s">
        <v>3927</v>
      </c>
      <c r="BD2099" t="s">
        <v>3927</v>
      </c>
      <c r="BE2099" t="s">
        <v>3927</v>
      </c>
      <c r="BF2099">
        <v>5</v>
      </c>
    </row>
    <row r="2100" spans="1:58" x14ac:dyDescent="0.3">
      <c r="A2100">
        <v>2026</v>
      </c>
      <c r="B2100">
        <v>202605</v>
      </c>
      <c r="C2100">
        <v>5</v>
      </c>
      <c r="D2100" s="14">
        <v>20001619841678</v>
      </c>
      <c r="E2100" t="s">
        <v>2810</v>
      </c>
      <c r="F2100" s="2">
        <v>46141.683692129627</v>
      </c>
      <c r="G2100" s="2">
        <v>46147</v>
      </c>
      <c r="I2100" t="s">
        <v>224</v>
      </c>
      <c r="J2100" t="s">
        <v>230</v>
      </c>
      <c r="L2100" t="s">
        <v>3773</v>
      </c>
      <c r="M2100" t="s">
        <v>902</v>
      </c>
      <c r="N2100" t="s">
        <v>752</v>
      </c>
      <c r="O2100" t="s">
        <v>623</v>
      </c>
      <c r="Q2100" t="s">
        <v>10650</v>
      </c>
      <c r="R2100" t="s">
        <v>2809</v>
      </c>
      <c r="S2100" t="s">
        <v>4807</v>
      </c>
      <c r="T2100" t="s">
        <v>4808</v>
      </c>
      <c r="U2100" t="s">
        <v>3034</v>
      </c>
      <c r="V2100" t="s">
        <v>4809</v>
      </c>
      <c r="W2100" t="s">
        <v>245</v>
      </c>
      <c r="X2100" t="s">
        <v>225</v>
      </c>
      <c r="Z2100">
        <v>0</v>
      </c>
      <c r="AA2100" t="s">
        <v>3921</v>
      </c>
      <c r="AB2100" t="s">
        <v>4810</v>
      </c>
      <c r="AC2100">
        <v>46148.655300925922</v>
      </c>
      <c r="AD2100">
        <v>46147</v>
      </c>
      <c r="AE2100" t="s">
        <v>4811</v>
      </c>
      <c r="AG2100" t="s">
        <v>4812</v>
      </c>
      <c r="AH2100">
        <v>6108736157</v>
      </c>
      <c r="AI2100" t="s">
        <v>10651</v>
      </c>
      <c r="AM2100" t="s">
        <v>3925</v>
      </c>
      <c r="AN2100" t="s">
        <v>3926</v>
      </c>
      <c r="AO2100" t="s">
        <v>4814</v>
      </c>
      <c r="AP2100" t="s">
        <v>386</v>
      </c>
      <c r="AQ2100" t="s">
        <v>4815</v>
      </c>
      <c r="AU2100" t="s">
        <v>7260</v>
      </c>
      <c r="AV2100" t="s">
        <v>4817</v>
      </c>
      <c r="AW2100" t="s">
        <v>320</v>
      </c>
      <c r="AX2100" t="s">
        <v>319</v>
      </c>
      <c r="AY2100" t="s">
        <v>254</v>
      </c>
      <c r="AZ2100" t="s">
        <v>230</v>
      </c>
      <c r="BA2100" t="s">
        <v>273</v>
      </c>
      <c r="BB2100" t="s">
        <v>380</v>
      </c>
      <c r="BC2100" t="s">
        <v>3927</v>
      </c>
      <c r="BD2100" t="s">
        <v>3927</v>
      </c>
      <c r="BE2100" t="s">
        <v>3927</v>
      </c>
      <c r="BF2100">
        <v>5</v>
      </c>
    </row>
    <row r="2101" spans="1:58" x14ac:dyDescent="0.3">
      <c r="A2101">
        <v>2026</v>
      </c>
      <c r="B2101">
        <v>202605</v>
      </c>
      <c r="C2101">
        <v>5</v>
      </c>
      <c r="D2101" s="14">
        <v>20001619841468</v>
      </c>
      <c r="E2101" t="s">
        <v>2810</v>
      </c>
      <c r="F2101" s="2">
        <v>46141.598738425928</v>
      </c>
      <c r="G2101" s="2">
        <v>46144</v>
      </c>
      <c r="I2101" t="s">
        <v>224</v>
      </c>
      <c r="J2101" t="s">
        <v>230</v>
      </c>
      <c r="L2101" t="s">
        <v>10652</v>
      </c>
      <c r="M2101" t="s">
        <v>1045</v>
      </c>
      <c r="N2101" t="s">
        <v>1040</v>
      </c>
      <c r="O2101" t="s">
        <v>257</v>
      </c>
      <c r="Q2101" t="s">
        <v>10653</v>
      </c>
      <c r="R2101" t="s">
        <v>2809</v>
      </c>
      <c r="S2101" t="s">
        <v>4807</v>
      </c>
      <c r="T2101" t="s">
        <v>4808</v>
      </c>
      <c r="U2101" t="s">
        <v>3034</v>
      </c>
      <c r="V2101" t="s">
        <v>4809</v>
      </c>
      <c r="W2101" t="s">
        <v>245</v>
      </c>
      <c r="X2101" t="s">
        <v>225</v>
      </c>
      <c r="Z2101">
        <v>0</v>
      </c>
      <c r="AA2101" t="s">
        <v>3921</v>
      </c>
      <c r="AB2101" t="s">
        <v>4810</v>
      </c>
      <c r="AC2101">
        <v>46146.59783564815</v>
      </c>
      <c r="AD2101">
        <v>46144</v>
      </c>
      <c r="AE2101" t="s">
        <v>4811</v>
      </c>
      <c r="AG2101" t="s">
        <v>4812</v>
      </c>
      <c r="AH2101">
        <v>6108736126</v>
      </c>
      <c r="AI2101" t="s">
        <v>10654</v>
      </c>
      <c r="AM2101" t="s">
        <v>3925</v>
      </c>
      <c r="AN2101" t="s">
        <v>3926</v>
      </c>
      <c r="AO2101" t="s">
        <v>4814</v>
      </c>
      <c r="AP2101" t="s">
        <v>853</v>
      </c>
      <c r="AQ2101" t="s">
        <v>4815</v>
      </c>
      <c r="AU2101" t="s">
        <v>9154</v>
      </c>
      <c r="AV2101" t="s">
        <v>4817</v>
      </c>
      <c r="AW2101" t="s">
        <v>320</v>
      </c>
      <c r="AX2101" t="s">
        <v>319</v>
      </c>
      <c r="AY2101" t="s">
        <v>254</v>
      </c>
      <c r="AZ2101" t="s">
        <v>230</v>
      </c>
      <c r="BA2101" t="s">
        <v>395</v>
      </c>
      <c r="BB2101" t="s">
        <v>380</v>
      </c>
      <c r="BC2101" t="s">
        <v>3927</v>
      </c>
      <c r="BD2101" t="s">
        <v>3927</v>
      </c>
      <c r="BE2101" t="s">
        <v>3927</v>
      </c>
      <c r="BF2101">
        <v>5</v>
      </c>
    </row>
    <row r="2102" spans="1:58" x14ac:dyDescent="0.3">
      <c r="A2102">
        <v>2026</v>
      </c>
      <c r="B2102">
        <v>202605</v>
      </c>
      <c r="C2102">
        <v>5</v>
      </c>
      <c r="D2102" s="14">
        <v>20001619835556</v>
      </c>
      <c r="E2102" t="s">
        <v>2810</v>
      </c>
      <c r="F2102" s="2">
        <v>46141.616562499999</v>
      </c>
      <c r="G2102" s="2">
        <v>46150</v>
      </c>
      <c r="I2102" t="s">
        <v>224</v>
      </c>
      <c r="J2102" t="s">
        <v>230</v>
      </c>
      <c r="L2102" t="s">
        <v>10655</v>
      </c>
      <c r="M2102" t="s">
        <v>392</v>
      </c>
      <c r="N2102" t="s">
        <v>353</v>
      </c>
      <c r="O2102" t="s">
        <v>283</v>
      </c>
      <c r="Q2102" t="s">
        <v>10656</v>
      </c>
      <c r="R2102" t="s">
        <v>2809</v>
      </c>
      <c r="S2102" t="s">
        <v>4807</v>
      </c>
      <c r="T2102" t="s">
        <v>4808</v>
      </c>
      <c r="U2102" t="s">
        <v>3034</v>
      </c>
      <c r="V2102" t="s">
        <v>4809</v>
      </c>
      <c r="W2102" t="s">
        <v>245</v>
      </c>
      <c r="X2102" t="s">
        <v>225</v>
      </c>
      <c r="Z2102">
        <v>0</v>
      </c>
      <c r="AA2102" t="s">
        <v>3921</v>
      </c>
      <c r="AB2102" t="s">
        <v>4810</v>
      </c>
      <c r="AC2102">
        <v>46153.484120370369</v>
      </c>
      <c r="AD2102">
        <v>46150</v>
      </c>
      <c r="AE2102" t="s">
        <v>4811</v>
      </c>
      <c r="AG2102" t="s">
        <v>4812</v>
      </c>
      <c r="AH2102">
        <v>6108720171</v>
      </c>
      <c r="AI2102" t="s">
        <v>10657</v>
      </c>
      <c r="AM2102" t="s">
        <v>3925</v>
      </c>
      <c r="AN2102" t="s">
        <v>3926</v>
      </c>
      <c r="AO2102" t="s">
        <v>4814</v>
      </c>
      <c r="AP2102" t="s">
        <v>386</v>
      </c>
      <c r="AQ2102" t="s">
        <v>4815</v>
      </c>
      <c r="AU2102" t="s">
        <v>5426</v>
      </c>
      <c r="AV2102" t="s">
        <v>4817</v>
      </c>
      <c r="AW2102" t="s">
        <v>320</v>
      </c>
      <c r="AX2102" t="s">
        <v>319</v>
      </c>
      <c r="AY2102" t="s">
        <v>254</v>
      </c>
      <c r="AZ2102" t="s">
        <v>230</v>
      </c>
      <c r="BA2102" t="s">
        <v>273</v>
      </c>
      <c r="BB2102" t="s">
        <v>380</v>
      </c>
      <c r="BC2102" t="s">
        <v>3927</v>
      </c>
      <c r="BD2102" t="s">
        <v>3927</v>
      </c>
      <c r="BE2102" t="s">
        <v>3927</v>
      </c>
      <c r="BF2102">
        <v>5</v>
      </c>
    </row>
    <row r="2103" spans="1:58" x14ac:dyDescent="0.3">
      <c r="A2103">
        <v>2026</v>
      </c>
      <c r="B2103">
        <v>202605</v>
      </c>
      <c r="C2103">
        <v>5</v>
      </c>
      <c r="D2103" s="14">
        <v>20001619828152</v>
      </c>
      <c r="E2103" t="s">
        <v>2810</v>
      </c>
      <c r="F2103" s="2">
        <v>46141.374479166669</v>
      </c>
      <c r="G2103" s="2">
        <v>46145</v>
      </c>
      <c r="I2103" t="s">
        <v>224</v>
      </c>
      <c r="J2103" t="s">
        <v>230</v>
      </c>
      <c r="L2103" t="s">
        <v>3328</v>
      </c>
      <c r="M2103" t="s">
        <v>309</v>
      </c>
      <c r="N2103" t="s">
        <v>297</v>
      </c>
      <c r="O2103" t="s">
        <v>283</v>
      </c>
      <c r="Q2103" t="s">
        <v>10658</v>
      </c>
      <c r="R2103" t="s">
        <v>2809</v>
      </c>
      <c r="S2103" t="s">
        <v>10659</v>
      </c>
      <c r="T2103" t="s">
        <v>10660</v>
      </c>
      <c r="U2103" t="s">
        <v>4008</v>
      </c>
      <c r="V2103" t="s">
        <v>980</v>
      </c>
      <c r="W2103" t="s">
        <v>245</v>
      </c>
      <c r="X2103" t="s">
        <v>225</v>
      </c>
      <c r="Z2103">
        <v>3</v>
      </c>
      <c r="AA2103" t="s">
        <v>3921</v>
      </c>
      <c r="AB2103" t="s">
        <v>10661</v>
      </c>
      <c r="AC2103">
        <v>46148.620497685188</v>
      </c>
      <c r="AD2103">
        <v>46148</v>
      </c>
      <c r="AE2103" t="s">
        <v>3938</v>
      </c>
      <c r="AG2103" t="s">
        <v>4870</v>
      </c>
      <c r="AH2103">
        <v>6108749880</v>
      </c>
      <c r="AI2103" t="s">
        <v>10662</v>
      </c>
      <c r="AM2103" t="s">
        <v>3925</v>
      </c>
      <c r="AN2103" t="s">
        <v>3926</v>
      </c>
      <c r="AO2103" t="s">
        <v>268</v>
      </c>
      <c r="AP2103" t="s">
        <v>693</v>
      </c>
      <c r="AQ2103" t="s">
        <v>3940</v>
      </c>
      <c r="AU2103" t="s">
        <v>4422</v>
      </c>
      <c r="AV2103" t="s">
        <v>4000</v>
      </c>
      <c r="AW2103" t="s">
        <v>227</v>
      </c>
      <c r="AX2103" t="s">
        <v>226</v>
      </c>
      <c r="AY2103" t="s">
        <v>254</v>
      </c>
      <c r="AZ2103" t="s">
        <v>230</v>
      </c>
      <c r="BA2103" t="s">
        <v>395</v>
      </c>
      <c r="BB2103" t="s">
        <v>380</v>
      </c>
      <c r="BC2103" t="s">
        <v>3927</v>
      </c>
      <c r="BD2103" t="s">
        <v>3927</v>
      </c>
      <c r="BE2103" t="s">
        <v>3927</v>
      </c>
      <c r="BF2103">
        <v>5</v>
      </c>
    </row>
    <row r="2104" spans="1:58" x14ac:dyDescent="0.3">
      <c r="A2104">
        <v>2026</v>
      </c>
      <c r="B2104">
        <v>202605</v>
      </c>
      <c r="C2104">
        <v>5</v>
      </c>
      <c r="D2104" s="14">
        <v>20001619827747</v>
      </c>
      <c r="E2104" t="s">
        <v>2810</v>
      </c>
      <c r="F2104" s="2">
        <v>46141.401689814818</v>
      </c>
      <c r="G2104" s="2">
        <v>46144</v>
      </c>
      <c r="I2104" t="s">
        <v>224</v>
      </c>
      <c r="J2104" t="s">
        <v>230</v>
      </c>
      <c r="L2104" t="s">
        <v>3176</v>
      </c>
      <c r="M2104" t="s">
        <v>494</v>
      </c>
      <c r="N2104" t="s">
        <v>486</v>
      </c>
      <c r="O2104" t="s">
        <v>257</v>
      </c>
      <c r="Q2104" t="s">
        <v>10663</v>
      </c>
      <c r="R2104" t="s">
        <v>2809</v>
      </c>
      <c r="S2104" t="s">
        <v>5313</v>
      </c>
      <c r="T2104" t="s">
        <v>5314</v>
      </c>
      <c r="U2104" t="s">
        <v>3034</v>
      </c>
      <c r="V2104" t="s">
        <v>647</v>
      </c>
      <c r="W2104" t="s">
        <v>245</v>
      </c>
      <c r="X2104" t="s">
        <v>387</v>
      </c>
      <c r="Z2104">
        <v>4</v>
      </c>
      <c r="AA2104" t="s">
        <v>3921</v>
      </c>
      <c r="AB2104" t="s">
        <v>3995</v>
      </c>
      <c r="AC2104">
        <v>46149.584999999999</v>
      </c>
      <c r="AD2104">
        <v>46148</v>
      </c>
      <c r="AE2104" t="s">
        <v>3938</v>
      </c>
      <c r="AG2104" t="s">
        <v>5111</v>
      </c>
      <c r="AH2104">
        <v>6108758816</v>
      </c>
      <c r="AI2104" t="s">
        <v>10664</v>
      </c>
      <c r="AM2104" t="s">
        <v>3925</v>
      </c>
      <c r="AN2104" t="s">
        <v>3926</v>
      </c>
      <c r="AO2104" t="s">
        <v>268</v>
      </c>
      <c r="AP2104" t="s">
        <v>304</v>
      </c>
      <c r="AQ2104" t="s">
        <v>3998</v>
      </c>
      <c r="AU2104" t="s">
        <v>4282</v>
      </c>
      <c r="AV2104" t="s">
        <v>4000</v>
      </c>
      <c r="AW2104" t="s">
        <v>447</v>
      </c>
      <c r="AX2104" t="s">
        <v>446</v>
      </c>
      <c r="AY2104" t="s">
        <v>253</v>
      </c>
      <c r="AZ2104" t="s">
        <v>230</v>
      </c>
      <c r="BA2104" t="s">
        <v>395</v>
      </c>
      <c r="BB2104" t="s">
        <v>380</v>
      </c>
      <c r="BC2104" t="s">
        <v>3927</v>
      </c>
      <c r="BD2104" t="s">
        <v>3927</v>
      </c>
      <c r="BE2104" t="s">
        <v>3927</v>
      </c>
      <c r="BF2104">
        <v>5</v>
      </c>
    </row>
    <row r="2105" spans="1:58" x14ac:dyDescent="0.3">
      <c r="A2105">
        <v>2026</v>
      </c>
      <c r="B2105">
        <v>202605</v>
      </c>
      <c r="C2105">
        <v>5</v>
      </c>
      <c r="D2105" s="14">
        <v>20001619825211</v>
      </c>
      <c r="E2105" t="s">
        <v>2810</v>
      </c>
      <c r="F2105" s="2">
        <v>46141.377511574072</v>
      </c>
      <c r="G2105" s="2">
        <v>46144</v>
      </c>
      <c r="I2105" t="s">
        <v>224</v>
      </c>
      <c r="J2105" t="s">
        <v>230</v>
      </c>
      <c r="L2105" t="s">
        <v>3643</v>
      </c>
      <c r="M2105" t="s">
        <v>309</v>
      </c>
      <c r="N2105" t="s">
        <v>297</v>
      </c>
      <c r="O2105" t="s">
        <v>283</v>
      </c>
      <c r="Q2105" t="s">
        <v>10665</v>
      </c>
      <c r="R2105" t="s">
        <v>2809</v>
      </c>
      <c r="S2105" t="s">
        <v>6476</v>
      </c>
      <c r="T2105" t="s">
        <v>6477</v>
      </c>
      <c r="U2105" t="s">
        <v>4796</v>
      </c>
      <c r="V2105" t="s">
        <v>2024</v>
      </c>
      <c r="W2105" t="s">
        <v>245</v>
      </c>
      <c r="X2105" t="s">
        <v>387</v>
      </c>
      <c r="Z2105">
        <v>4</v>
      </c>
      <c r="AA2105" t="s">
        <v>3921</v>
      </c>
      <c r="AB2105" t="s">
        <v>10666</v>
      </c>
      <c r="AC2105">
        <v>46149.689583333333</v>
      </c>
      <c r="AD2105">
        <v>46148</v>
      </c>
      <c r="AE2105" t="s">
        <v>3938</v>
      </c>
      <c r="AG2105" t="s">
        <v>2026</v>
      </c>
      <c r="AH2105">
        <v>6108729706</v>
      </c>
      <c r="AI2105" t="s">
        <v>10667</v>
      </c>
      <c r="AM2105" t="s">
        <v>3925</v>
      </c>
      <c r="AN2105" t="s">
        <v>3926</v>
      </c>
      <c r="AO2105" t="s">
        <v>268</v>
      </c>
      <c r="AP2105" t="s">
        <v>249</v>
      </c>
      <c r="AQ2105" t="s">
        <v>3940</v>
      </c>
      <c r="AU2105" t="s">
        <v>4282</v>
      </c>
      <c r="AV2105" t="s">
        <v>4000</v>
      </c>
      <c r="AW2105" t="s">
        <v>447</v>
      </c>
      <c r="AX2105" t="s">
        <v>446</v>
      </c>
      <c r="AY2105" t="s">
        <v>253</v>
      </c>
      <c r="AZ2105" t="s">
        <v>230</v>
      </c>
      <c r="BA2105" t="s">
        <v>395</v>
      </c>
      <c r="BB2105" t="s">
        <v>380</v>
      </c>
      <c r="BC2105" t="s">
        <v>3927</v>
      </c>
      <c r="BD2105" t="s">
        <v>3927</v>
      </c>
      <c r="BE2105" t="s">
        <v>3927</v>
      </c>
      <c r="BF2105">
        <v>5</v>
      </c>
    </row>
    <row r="2106" spans="1:58" x14ac:dyDescent="0.3">
      <c r="A2106">
        <v>2026</v>
      </c>
      <c r="B2106">
        <v>202605</v>
      </c>
      <c r="C2106">
        <v>5</v>
      </c>
      <c r="D2106" s="14">
        <v>20001619823958</v>
      </c>
      <c r="E2106" t="s">
        <v>2810</v>
      </c>
      <c r="F2106" s="2">
        <v>46141.363310185188</v>
      </c>
      <c r="G2106" s="2">
        <v>46147</v>
      </c>
      <c r="I2106" t="s">
        <v>224</v>
      </c>
      <c r="J2106" t="s">
        <v>230</v>
      </c>
      <c r="L2106" t="s">
        <v>618</v>
      </c>
      <c r="M2106" t="s">
        <v>902</v>
      </c>
      <c r="N2106" t="s">
        <v>752</v>
      </c>
      <c r="O2106" t="s">
        <v>623</v>
      </c>
      <c r="Q2106" t="s">
        <v>10668</v>
      </c>
      <c r="R2106" t="s">
        <v>2809</v>
      </c>
      <c r="S2106" t="s">
        <v>5296</v>
      </c>
      <c r="T2106" t="s">
        <v>5297</v>
      </c>
      <c r="U2106" t="s">
        <v>3034</v>
      </c>
      <c r="V2106" t="s">
        <v>647</v>
      </c>
      <c r="W2106" t="s">
        <v>245</v>
      </c>
      <c r="X2106" t="s">
        <v>225</v>
      </c>
      <c r="Z2106">
        <v>3</v>
      </c>
      <c r="AA2106" t="s">
        <v>3921</v>
      </c>
      <c r="AB2106" t="s">
        <v>7892</v>
      </c>
      <c r="AC2106">
        <v>46150.85659722222</v>
      </c>
      <c r="AD2106">
        <v>46150</v>
      </c>
      <c r="AE2106" t="s">
        <v>3938</v>
      </c>
      <c r="AG2106" t="s">
        <v>5006</v>
      </c>
      <c r="AH2106">
        <v>6108754753</v>
      </c>
      <c r="AI2106" t="s">
        <v>10669</v>
      </c>
      <c r="AM2106" t="s">
        <v>3925</v>
      </c>
      <c r="AN2106" t="s">
        <v>3926</v>
      </c>
      <c r="AO2106" t="s">
        <v>268</v>
      </c>
      <c r="AP2106" t="s">
        <v>249</v>
      </c>
      <c r="AQ2106" t="s">
        <v>3940</v>
      </c>
      <c r="AU2106" t="s">
        <v>4149</v>
      </c>
      <c r="AV2106" t="s">
        <v>4000</v>
      </c>
      <c r="AW2106" t="s">
        <v>320</v>
      </c>
      <c r="AX2106" t="s">
        <v>319</v>
      </c>
      <c r="AY2106" t="s">
        <v>254</v>
      </c>
      <c r="AZ2106" t="s">
        <v>230</v>
      </c>
      <c r="BA2106" t="s">
        <v>395</v>
      </c>
      <c r="BB2106" t="s">
        <v>380</v>
      </c>
      <c r="BC2106" t="s">
        <v>3927</v>
      </c>
      <c r="BD2106" t="s">
        <v>3927</v>
      </c>
      <c r="BE2106" t="s">
        <v>3927</v>
      </c>
      <c r="BF2106">
        <v>5</v>
      </c>
    </row>
    <row r="2107" spans="1:58" x14ac:dyDescent="0.3">
      <c r="A2107">
        <v>2026</v>
      </c>
      <c r="B2107">
        <v>202605</v>
      </c>
      <c r="C2107">
        <v>5</v>
      </c>
      <c r="D2107" s="14">
        <v>20001619815192</v>
      </c>
      <c r="E2107" t="s">
        <v>2810</v>
      </c>
      <c r="F2107" s="2">
        <v>46141.374722222223</v>
      </c>
      <c r="G2107" s="2">
        <v>46144</v>
      </c>
      <c r="I2107" t="s">
        <v>224</v>
      </c>
      <c r="J2107" t="s">
        <v>230</v>
      </c>
      <c r="L2107" t="s">
        <v>10670</v>
      </c>
      <c r="M2107" t="s">
        <v>334</v>
      </c>
      <c r="N2107" t="s">
        <v>322</v>
      </c>
      <c r="O2107" t="s">
        <v>331</v>
      </c>
      <c r="Q2107" t="s">
        <v>10671</v>
      </c>
      <c r="R2107" t="s">
        <v>2809</v>
      </c>
      <c r="S2107" t="s">
        <v>4862</v>
      </c>
      <c r="T2107" t="s">
        <v>4863</v>
      </c>
      <c r="U2107" t="s">
        <v>3034</v>
      </c>
      <c r="V2107" t="s">
        <v>3994</v>
      </c>
      <c r="W2107" t="s">
        <v>245</v>
      </c>
      <c r="X2107" t="s">
        <v>225</v>
      </c>
      <c r="Z2107">
        <v>2</v>
      </c>
      <c r="AA2107" t="s">
        <v>3921</v>
      </c>
      <c r="AB2107" t="s">
        <v>10672</v>
      </c>
      <c r="AC2107">
        <v>46146.750706018516</v>
      </c>
      <c r="AD2107">
        <v>46146</v>
      </c>
      <c r="AE2107" t="s">
        <v>3938</v>
      </c>
      <c r="AG2107" t="s">
        <v>4828</v>
      </c>
      <c r="AH2107">
        <v>1037962913</v>
      </c>
      <c r="AI2107" t="s">
        <v>10673</v>
      </c>
      <c r="AM2107" t="s">
        <v>3925</v>
      </c>
      <c r="AN2107" t="s">
        <v>5149</v>
      </c>
      <c r="AO2107" t="s">
        <v>268</v>
      </c>
      <c r="AP2107" t="s">
        <v>249</v>
      </c>
      <c r="AQ2107" t="s">
        <v>3940</v>
      </c>
      <c r="AU2107" t="s">
        <v>8625</v>
      </c>
      <c r="AV2107" t="s">
        <v>4000</v>
      </c>
      <c r="AW2107" t="s">
        <v>227</v>
      </c>
      <c r="AX2107" t="s">
        <v>226</v>
      </c>
      <c r="AY2107" t="s">
        <v>254</v>
      </c>
      <c r="AZ2107" t="s">
        <v>230</v>
      </c>
      <c r="BA2107" t="s">
        <v>344</v>
      </c>
      <c r="BB2107" t="s">
        <v>232</v>
      </c>
      <c r="BC2107" t="s">
        <v>3927</v>
      </c>
      <c r="BD2107" t="s">
        <v>3927</v>
      </c>
      <c r="BE2107" t="s">
        <v>3927</v>
      </c>
      <c r="BF2107">
        <v>16</v>
      </c>
    </row>
    <row r="2108" spans="1:58" x14ac:dyDescent="0.3">
      <c r="A2108">
        <v>2026</v>
      </c>
      <c r="B2108">
        <v>202605</v>
      </c>
      <c r="C2108">
        <v>5</v>
      </c>
      <c r="D2108" s="14">
        <v>20001619748198</v>
      </c>
      <c r="E2108" t="s">
        <v>2810</v>
      </c>
      <c r="F2108" s="2">
        <v>46141.347731481481</v>
      </c>
      <c r="G2108" s="2">
        <v>46144</v>
      </c>
      <c r="I2108" t="s">
        <v>224</v>
      </c>
      <c r="J2108" t="s">
        <v>230</v>
      </c>
      <c r="L2108" t="s">
        <v>10674</v>
      </c>
      <c r="M2108" t="s">
        <v>5322</v>
      </c>
      <c r="N2108" t="s">
        <v>2857</v>
      </c>
      <c r="O2108" t="s">
        <v>257</v>
      </c>
      <c r="Q2108" t="s">
        <v>10675</v>
      </c>
      <c r="R2108" t="s">
        <v>2809</v>
      </c>
      <c r="S2108" t="s">
        <v>4807</v>
      </c>
      <c r="T2108" t="s">
        <v>4808</v>
      </c>
      <c r="U2108" t="s">
        <v>3034</v>
      </c>
      <c r="V2108" t="s">
        <v>4809</v>
      </c>
      <c r="W2108" t="s">
        <v>245</v>
      </c>
      <c r="X2108" t="s">
        <v>225</v>
      </c>
      <c r="Z2108">
        <v>0</v>
      </c>
      <c r="AA2108" t="s">
        <v>3921</v>
      </c>
      <c r="AB2108" t="s">
        <v>4810</v>
      </c>
      <c r="AC2108">
        <v>46146.59783564815</v>
      </c>
      <c r="AD2108">
        <v>46144</v>
      </c>
      <c r="AE2108" t="s">
        <v>4811</v>
      </c>
      <c r="AG2108" t="s">
        <v>4812</v>
      </c>
      <c r="AH2108">
        <v>6108747027</v>
      </c>
      <c r="AI2108" t="s">
        <v>10676</v>
      </c>
      <c r="AM2108" t="s">
        <v>3925</v>
      </c>
      <c r="AN2108" t="s">
        <v>3926</v>
      </c>
      <c r="AO2108" t="s">
        <v>4814</v>
      </c>
      <c r="AP2108" t="s">
        <v>304</v>
      </c>
      <c r="AQ2108" t="s">
        <v>4815</v>
      </c>
      <c r="AU2108" t="s">
        <v>9154</v>
      </c>
      <c r="AV2108" t="s">
        <v>4817</v>
      </c>
      <c r="AW2108" t="s">
        <v>320</v>
      </c>
      <c r="AX2108" t="s">
        <v>319</v>
      </c>
      <c r="AY2108" t="s">
        <v>254</v>
      </c>
      <c r="AZ2108" t="s">
        <v>230</v>
      </c>
      <c r="BA2108" t="s">
        <v>395</v>
      </c>
      <c r="BB2108" t="s">
        <v>380</v>
      </c>
      <c r="BC2108" t="s">
        <v>3927</v>
      </c>
      <c r="BD2108" t="s">
        <v>3927</v>
      </c>
      <c r="BE2108" t="s">
        <v>3927</v>
      </c>
      <c r="BF2108">
        <v>5</v>
      </c>
    </row>
    <row r="2109" spans="1:58" x14ac:dyDescent="0.3">
      <c r="A2109">
        <v>2026</v>
      </c>
      <c r="B2109">
        <v>202605</v>
      </c>
      <c r="C2109">
        <v>5</v>
      </c>
      <c r="D2109" s="14">
        <v>20001619746818</v>
      </c>
      <c r="E2109" t="s">
        <v>2810</v>
      </c>
      <c r="F2109" s="2">
        <v>46141.507962962962</v>
      </c>
      <c r="G2109" s="2">
        <v>46149</v>
      </c>
      <c r="I2109" t="s">
        <v>224</v>
      </c>
      <c r="J2109" t="s">
        <v>230</v>
      </c>
      <c r="L2109" t="s">
        <v>10677</v>
      </c>
      <c r="M2109" t="s">
        <v>334</v>
      </c>
      <c r="N2109" t="s">
        <v>322</v>
      </c>
      <c r="O2109" t="s">
        <v>331</v>
      </c>
      <c r="Q2109" t="s">
        <v>10678</v>
      </c>
      <c r="R2109" t="s">
        <v>2809</v>
      </c>
      <c r="S2109" t="s">
        <v>4807</v>
      </c>
      <c r="T2109" t="s">
        <v>4808</v>
      </c>
      <c r="U2109" t="s">
        <v>3034</v>
      </c>
      <c r="V2109" t="s">
        <v>4809</v>
      </c>
      <c r="W2109" t="s">
        <v>245</v>
      </c>
      <c r="X2109" t="s">
        <v>225</v>
      </c>
      <c r="Z2109">
        <v>0</v>
      </c>
      <c r="AA2109" t="s">
        <v>3921</v>
      </c>
      <c r="AB2109" t="s">
        <v>4810</v>
      </c>
      <c r="AC2109">
        <v>46150.776493055557</v>
      </c>
      <c r="AD2109">
        <v>46149</v>
      </c>
      <c r="AE2109" t="s">
        <v>4811</v>
      </c>
      <c r="AG2109" t="s">
        <v>4812</v>
      </c>
      <c r="AH2109">
        <v>6108735120</v>
      </c>
      <c r="AI2109" t="s">
        <v>10679</v>
      </c>
      <c r="AM2109" t="s">
        <v>3925</v>
      </c>
      <c r="AN2109" t="s">
        <v>3926</v>
      </c>
      <c r="AO2109" t="s">
        <v>4814</v>
      </c>
      <c r="AP2109" t="s">
        <v>330</v>
      </c>
      <c r="AQ2109" t="s">
        <v>4815</v>
      </c>
      <c r="AU2109" t="s">
        <v>5728</v>
      </c>
      <c r="AV2109" t="s">
        <v>4817</v>
      </c>
      <c r="AW2109" t="s">
        <v>227</v>
      </c>
      <c r="AX2109" t="s">
        <v>226</v>
      </c>
      <c r="AY2109" t="s">
        <v>254</v>
      </c>
      <c r="AZ2109" t="s">
        <v>230</v>
      </c>
      <c r="BA2109" t="s">
        <v>273</v>
      </c>
      <c r="BB2109" t="s">
        <v>380</v>
      </c>
      <c r="BC2109" t="s">
        <v>3927</v>
      </c>
      <c r="BD2109" t="s">
        <v>3927</v>
      </c>
      <c r="BE2109" t="s">
        <v>3927</v>
      </c>
      <c r="BF2109">
        <v>5</v>
      </c>
    </row>
    <row r="2110" spans="1:58" x14ac:dyDescent="0.3">
      <c r="A2110">
        <v>2026</v>
      </c>
      <c r="B2110">
        <v>202605</v>
      </c>
      <c r="C2110">
        <v>5</v>
      </c>
      <c r="D2110" s="14">
        <v>20001619741424</v>
      </c>
      <c r="E2110" t="s">
        <v>2810</v>
      </c>
      <c r="F2110" s="2">
        <v>46141.364305555559</v>
      </c>
      <c r="G2110" s="2">
        <v>46144</v>
      </c>
      <c r="I2110" t="s">
        <v>224</v>
      </c>
      <c r="J2110" t="s">
        <v>230</v>
      </c>
      <c r="L2110" t="s">
        <v>10194</v>
      </c>
      <c r="M2110" t="s">
        <v>309</v>
      </c>
      <c r="N2110" t="s">
        <v>297</v>
      </c>
      <c r="O2110" t="s">
        <v>283</v>
      </c>
      <c r="Q2110" t="s">
        <v>10680</v>
      </c>
      <c r="R2110" t="s">
        <v>2809</v>
      </c>
      <c r="S2110" t="s">
        <v>4807</v>
      </c>
      <c r="T2110" t="s">
        <v>4808</v>
      </c>
      <c r="U2110" t="s">
        <v>3034</v>
      </c>
      <c r="V2110" t="s">
        <v>4809</v>
      </c>
      <c r="W2110" t="s">
        <v>245</v>
      </c>
      <c r="X2110" t="s">
        <v>225</v>
      </c>
      <c r="Z2110">
        <v>0</v>
      </c>
      <c r="AA2110" t="s">
        <v>3921</v>
      </c>
      <c r="AB2110" t="s">
        <v>4810</v>
      </c>
      <c r="AC2110">
        <v>46146.59783564815</v>
      </c>
      <c r="AD2110">
        <v>46144</v>
      </c>
      <c r="AE2110" t="s">
        <v>4811</v>
      </c>
      <c r="AG2110" t="s">
        <v>4812</v>
      </c>
      <c r="AH2110">
        <v>6108714090</v>
      </c>
      <c r="AI2110" t="s">
        <v>10681</v>
      </c>
      <c r="AM2110" t="s">
        <v>3925</v>
      </c>
      <c r="AN2110" t="s">
        <v>3926</v>
      </c>
      <c r="AO2110" t="s">
        <v>4814</v>
      </c>
      <c r="AP2110" t="s">
        <v>330</v>
      </c>
      <c r="AQ2110" t="s">
        <v>4815</v>
      </c>
      <c r="AU2110" t="s">
        <v>9154</v>
      </c>
      <c r="AV2110" t="s">
        <v>4817</v>
      </c>
      <c r="AW2110" t="s">
        <v>320</v>
      </c>
      <c r="AX2110" t="s">
        <v>319</v>
      </c>
      <c r="AY2110" t="s">
        <v>254</v>
      </c>
      <c r="AZ2110" t="s">
        <v>230</v>
      </c>
      <c r="BA2110" t="s">
        <v>395</v>
      </c>
      <c r="BB2110" t="s">
        <v>1879</v>
      </c>
      <c r="BC2110" t="s">
        <v>3927</v>
      </c>
      <c r="BD2110" t="s">
        <v>3927</v>
      </c>
      <c r="BE2110" t="s">
        <v>3927</v>
      </c>
      <c r="BF2110">
        <v>5</v>
      </c>
    </row>
    <row r="2111" spans="1:58" x14ac:dyDescent="0.3">
      <c r="A2111">
        <v>2026</v>
      </c>
      <c r="B2111">
        <v>202605</v>
      </c>
      <c r="C2111">
        <v>5</v>
      </c>
      <c r="D2111" s="14">
        <v>20001619715741</v>
      </c>
      <c r="E2111" t="s">
        <v>2810</v>
      </c>
      <c r="F2111" s="2">
        <v>46141.396145833336</v>
      </c>
      <c r="G2111" s="2">
        <v>46146</v>
      </c>
      <c r="I2111" t="s">
        <v>224</v>
      </c>
      <c r="J2111" t="s">
        <v>230</v>
      </c>
      <c r="L2111" t="s">
        <v>10682</v>
      </c>
      <c r="M2111" t="s">
        <v>309</v>
      </c>
      <c r="N2111" t="s">
        <v>297</v>
      </c>
      <c r="O2111" t="s">
        <v>283</v>
      </c>
      <c r="Q2111" t="s">
        <v>10683</v>
      </c>
      <c r="R2111" t="s">
        <v>2809</v>
      </c>
      <c r="S2111" t="s">
        <v>4807</v>
      </c>
      <c r="T2111" t="s">
        <v>4808</v>
      </c>
      <c r="U2111" t="s">
        <v>3034</v>
      </c>
      <c r="V2111" t="s">
        <v>4809</v>
      </c>
      <c r="W2111" t="s">
        <v>245</v>
      </c>
      <c r="X2111" t="s">
        <v>225</v>
      </c>
      <c r="Z2111">
        <v>0</v>
      </c>
      <c r="AA2111" t="s">
        <v>3921</v>
      </c>
      <c r="AB2111" t="s">
        <v>4810</v>
      </c>
      <c r="AC2111">
        <v>46147.474293981482</v>
      </c>
      <c r="AD2111">
        <v>46146</v>
      </c>
      <c r="AE2111" t="s">
        <v>4811</v>
      </c>
      <c r="AG2111" t="s">
        <v>4812</v>
      </c>
      <c r="AH2111">
        <v>6108709313</v>
      </c>
      <c r="AI2111" t="s">
        <v>10684</v>
      </c>
      <c r="AM2111" t="s">
        <v>3925</v>
      </c>
      <c r="AN2111" t="s">
        <v>3926</v>
      </c>
      <c r="AO2111" t="s">
        <v>4814</v>
      </c>
      <c r="AP2111" t="s">
        <v>386</v>
      </c>
      <c r="AQ2111" t="s">
        <v>4815</v>
      </c>
      <c r="AU2111" t="s">
        <v>8271</v>
      </c>
      <c r="AV2111" t="s">
        <v>4817</v>
      </c>
      <c r="AW2111" t="s">
        <v>320</v>
      </c>
      <c r="AX2111" t="s">
        <v>319</v>
      </c>
      <c r="AY2111" t="s">
        <v>254</v>
      </c>
      <c r="AZ2111" t="s">
        <v>230</v>
      </c>
      <c r="BA2111" t="s">
        <v>395</v>
      </c>
      <c r="BB2111" t="s">
        <v>380</v>
      </c>
      <c r="BC2111" t="s">
        <v>3927</v>
      </c>
      <c r="BD2111" t="s">
        <v>3927</v>
      </c>
      <c r="BE2111" t="s">
        <v>3927</v>
      </c>
      <c r="BF2111">
        <v>5</v>
      </c>
    </row>
    <row r="2112" spans="1:58" x14ac:dyDescent="0.3">
      <c r="A2112">
        <v>2026</v>
      </c>
      <c r="B2112">
        <v>202605</v>
      </c>
      <c r="C2112">
        <v>5</v>
      </c>
      <c r="D2112" s="14">
        <v>20001619715734</v>
      </c>
      <c r="E2112" t="s">
        <v>2810</v>
      </c>
      <c r="F2112" s="2">
        <v>46141.394097222219</v>
      </c>
      <c r="G2112" s="2">
        <v>46146</v>
      </c>
      <c r="I2112" t="s">
        <v>224</v>
      </c>
      <c r="J2112" t="s">
        <v>230</v>
      </c>
      <c r="L2112" t="s">
        <v>10685</v>
      </c>
      <c r="M2112" t="s">
        <v>334</v>
      </c>
      <c r="N2112" t="s">
        <v>322</v>
      </c>
      <c r="O2112" t="s">
        <v>331</v>
      </c>
      <c r="Q2112" t="s">
        <v>10686</v>
      </c>
      <c r="R2112" t="s">
        <v>2809</v>
      </c>
      <c r="S2112" t="s">
        <v>4807</v>
      </c>
      <c r="T2112" t="s">
        <v>4808</v>
      </c>
      <c r="U2112" t="s">
        <v>3034</v>
      </c>
      <c r="V2112" t="s">
        <v>4809</v>
      </c>
      <c r="W2112" t="s">
        <v>245</v>
      </c>
      <c r="X2112" t="s">
        <v>225</v>
      </c>
      <c r="Z2112">
        <v>0</v>
      </c>
      <c r="AA2112" t="s">
        <v>3921</v>
      </c>
      <c r="AB2112" t="s">
        <v>4810</v>
      </c>
      <c r="AC2112">
        <v>46147.474293981482</v>
      </c>
      <c r="AD2112">
        <v>46146</v>
      </c>
      <c r="AE2112" t="s">
        <v>4811</v>
      </c>
      <c r="AG2112" t="s">
        <v>4812</v>
      </c>
      <c r="AH2112">
        <v>6108709312</v>
      </c>
      <c r="AI2112" t="s">
        <v>10687</v>
      </c>
      <c r="AM2112" t="s">
        <v>3925</v>
      </c>
      <c r="AN2112" t="s">
        <v>3926</v>
      </c>
      <c r="AO2112" t="s">
        <v>4814</v>
      </c>
      <c r="AP2112" t="s">
        <v>853</v>
      </c>
      <c r="AQ2112" t="s">
        <v>4815</v>
      </c>
      <c r="AU2112" t="s">
        <v>8271</v>
      </c>
      <c r="AV2112" t="s">
        <v>4817</v>
      </c>
      <c r="AW2112" t="s">
        <v>320</v>
      </c>
      <c r="AX2112" t="s">
        <v>319</v>
      </c>
      <c r="AY2112" t="s">
        <v>254</v>
      </c>
      <c r="AZ2112" t="s">
        <v>230</v>
      </c>
      <c r="BA2112" t="s">
        <v>395</v>
      </c>
      <c r="BB2112" t="s">
        <v>380</v>
      </c>
      <c r="BC2112" t="s">
        <v>3927</v>
      </c>
      <c r="BD2112" t="s">
        <v>3927</v>
      </c>
      <c r="BE2112" t="s">
        <v>3927</v>
      </c>
      <c r="BF2112">
        <v>5</v>
      </c>
    </row>
    <row r="2113" spans="1:58" x14ac:dyDescent="0.3">
      <c r="A2113">
        <v>2026</v>
      </c>
      <c r="B2113">
        <v>202605</v>
      </c>
      <c r="C2113">
        <v>5</v>
      </c>
      <c r="D2113" s="14">
        <v>20001619680418</v>
      </c>
      <c r="E2113" t="s">
        <v>2810</v>
      </c>
      <c r="F2113" s="2">
        <v>46141.017546296294</v>
      </c>
      <c r="G2113" s="2">
        <v>46153</v>
      </c>
      <c r="I2113" t="s">
        <v>224</v>
      </c>
      <c r="J2113" t="s">
        <v>230</v>
      </c>
      <c r="L2113" t="s">
        <v>10688</v>
      </c>
      <c r="M2113" t="s">
        <v>334</v>
      </c>
      <c r="N2113" t="s">
        <v>322</v>
      </c>
      <c r="O2113" t="s">
        <v>331</v>
      </c>
      <c r="Q2113" t="s">
        <v>10689</v>
      </c>
      <c r="R2113" t="s">
        <v>2809</v>
      </c>
      <c r="S2113" t="s">
        <v>4807</v>
      </c>
      <c r="T2113" t="s">
        <v>4808</v>
      </c>
      <c r="U2113" t="s">
        <v>3034</v>
      </c>
      <c r="V2113" t="s">
        <v>4809</v>
      </c>
      <c r="W2113" t="s">
        <v>245</v>
      </c>
      <c r="X2113" t="s">
        <v>225</v>
      </c>
      <c r="Z2113">
        <v>0</v>
      </c>
      <c r="AA2113" t="s">
        <v>3921</v>
      </c>
      <c r="AB2113" t="s">
        <v>4810</v>
      </c>
      <c r="AC2113">
        <v>46154.568495370368</v>
      </c>
      <c r="AD2113">
        <v>46153</v>
      </c>
      <c r="AE2113" t="s">
        <v>4811</v>
      </c>
      <c r="AG2113" t="s">
        <v>4812</v>
      </c>
      <c r="AH2113">
        <v>6108748031</v>
      </c>
      <c r="AI2113" t="s">
        <v>10690</v>
      </c>
      <c r="AM2113" t="s">
        <v>3925</v>
      </c>
      <c r="AN2113" t="s">
        <v>3926</v>
      </c>
      <c r="AO2113" t="s">
        <v>4814</v>
      </c>
      <c r="AP2113" t="s">
        <v>249</v>
      </c>
      <c r="AQ2113" t="s">
        <v>4815</v>
      </c>
      <c r="AU2113" t="s">
        <v>4859</v>
      </c>
      <c r="AV2113" t="s">
        <v>4817</v>
      </c>
      <c r="AW2113" t="s">
        <v>1876</v>
      </c>
      <c r="AX2113" t="s">
        <v>1875</v>
      </c>
      <c r="AY2113" t="s">
        <v>254</v>
      </c>
      <c r="AZ2113" t="s">
        <v>230</v>
      </c>
      <c r="BA2113" t="s">
        <v>395</v>
      </c>
      <c r="BB2113" t="s">
        <v>380</v>
      </c>
      <c r="BC2113" t="s">
        <v>3927</v>
      </c>
      <c r="BD2113" t="s">
        <v>3927</v>
      </c>
      <c r="BE2113" t="s">
        <v>3927</v>
      </c>
      <c r="BF2113">
        <v>5</v>
      </c>
    </row>
    <row r="2114" spans="1:58" x14ac:dyDescent="0.3">
      <c r="A2114">
        <v>2026</v>
      </c>
      <c r="B2114">
        <v>202605</v>
      </c>
      <c r="C2114">
        <v>5</v>
      </c>
      <c r="D2114" s="14">
        <v>20001619676022</v>
      </c>
      <c r="E2114" t="s">
        <v>2810</v>
      </c>
      <c r="F2114" s="2">
        <v>46140.84033564815</v>
      </c>
      <c r="G2114" s="2">
        <v>46143</v>
      </c>
      <c r="I2114" t="s">
        <v>224</v>
      </c>
      <c r="J2114" t="s">
        <v>230</v>
      </c>
      <c r="L2114" t="s">
        <v>10691</v>
      </c>
      <c r="M2114" t="s">
        <v>1366</v>
      </c>
      <c r="N2114" t="s">
        <v>1359</v>
      </c>
      <c r="O2114" t="s">
        <v>554</v>
      </c>
      <c r="Q2114" t="s">
        <v>10692</v>
      </c>
      <c r="R2114" t="s">
        <v>2809</v>
      </c>
      <c r="S2114" t="s">
        <v>4807</v>
      </c>
      <c r="T2114" t="s">
        <v>4808</v>
      </c>
      <c r="U2114" t="s">
        <v>3034</v>
      </c>
      <c r="V2114" t="s">
        <v>4809</v>
      </c>
      <c r="W2114" t="s">
        <v>245</v>
      </c>
      <c r="X2114" t="s">
        <v>225</v>
      </c>
      <c r="Z2114">
        <v>0</v>
      </c>
      <c r="AA2114" t="s">
        <v>3921</v>
      </c>
      <c r="AB2114" t="s">
        <v>4810</v>
      </c>
      <c r="AC2114">
        <v>46146.59783564815</v>
      </c>
      <c r="AD2114">
        <v>46143</v>
      </c>
      <c r="AE2114" t="s">
        <v>4811</v>
      </c>
      <c r="AG2114" t="s">
        <v>4812</v>
      </c>
      <c r="AH2114">
        <v>6108746009</v>
      </c>
      <c r="AI2114" t="s">
        <v>10693</v>
      </c>
      <c r="AM2114" t="s">
        <v>3925</v>
      </c>
      <c r="AN2114" t="s">
        <v>3926</v>
      </c>
      <c r="AO2114" t="s">
        <v>4814</v>
      </c>
      <c r="AP2114" t="s">
        <v>386</v>
      </c>
      <c r="AQ2114" t="s">
        <v>4815</v>
      </c>
      <c r="AU2114" t="s">
        <v>10006</v>
      </c>
      <c r="AV2114" t="s">
        <v>4817</v>
      </c>
      <c r="AW2114" t="s">
        <v>320</v>
      </c>
      <c r="AX2114" t="s">
        <v>319</v>
      </c>
      <c r="AY2114" t="s">
        <v>254</v>
      </c>
      <c r="AZ2114" t="s">
        <v>230</v>
      </c>
      <c r="BA2114" t="s">
        <v>273</v>
      </c>
      <c r="BB2114" t="s">
        <v>380</v>
      </c>
      <c r="BC2114" t="s">
        <v>3927</v>
      </c>
      <c r="BD2114" t="s">
        <v>3927</v>
      </c>
      <c r="BE2114" t="s">
        <v>3927</v>
      </c>
      <c r="BF2114">
        <v>5</v>
      </c>
    </row>
    <row r="2115" spans="1:58" x14ac:dyDescent="0.3">
      <c r="A2115">
        <v>2026</v>
      </c>
      <c r="B2115">
        <v>202605</v>
      </c>
      <c r="C2115">
        <v>5</v>
      </c>
      <c r="D2115" s="14">
        <v>20001619646227</v>
      </c>
      <c r="E2115" t="s">
        <v>2810</v>
      </c>
      <c r="F2115" s="2">
        <v>46140.793553240743</v>
      </c>
      <c r="G2115" s="2">
        <v>46143</v>
      </c>
      <c r="I2115" t="s">
        <v>224</v>
      </c>
      <c r="J2115" t="s">
        <v>230</v>
      </c>
      <c r="L2115" t="s">
        <v>3318</v>
      </c>
      <c r="M2115" t="s">
        <v>309</v>
      </c>
      <c r="N2115" t="s">
        <v>297</v>
      </c>
      <c r="O2115" t="s">
        <v>283</v>
      </c>
      <c r="Q2115" t="s">
        <v>10694</v>
      </c>
      <c r="R2115" t="s">
        <v>2809</v>
      </c>
      <c r="S2115" t="s">
        <v>870</v>
      </c>
      <c r="T2115" t="s">
        <v>877</v>
      </c>
      <c r="U2115" t="s">
        <v>258</v>
      </c>
      <c r="V2115" t="s">
        <v>247</v>
      </c>
      <c r="W2115" t="s">
        <v>245</v>
      </c>
      <c r="X2115" t="s">
        <v>387</v>
      </c>
      <c r="Z2115">
        <v>4</v>
      </c>
      <c r="AA2115" t="s">
        <v>3921</v>
      </c>
      <c r="AB2115" t="s">
        <v>10695</v>
      </c>
      <c r="AC2115">
        <v>46148.623171296298</v>
      </c>
      <c r="AD2115">
        <v>46147</v>
      </c>
      <c r="AE2115" t="s">
        <v>3938</v>
      </c>
      <c r="AG2115" t="s">
        <v>410</v>
      </c>
      <c r="AH2115">
        <v>6108727678</v>
      </c>
      <c r="AI2115" t="s">
        <v>10696</v>
      </c>
      <c r="AM2115" t="s">
        <v>3925</v>
      </c>
      <c r="AN2115" t="s">
        <v>3926</v>
      </c>
      <c r="AO2115" t="s">
        <v>268</v>
      </c>
      <c r="AP2115" t="s">
        <v>386</v>
      </c>
      <c r="AQ2115" t="s">
        <v>3940</v>
      </c>
      <c r="AU2115" t="s">
        <v>4422</v>
      </c>
      <c r="AV2115" t="s">
        <v>4000</v>
      </c>
      <c r="AW2115" t="s">
        <v>447</v>
      </c>
      <c r="AX2115" t="s">
        <v>446</v>
      </c>
      <c r="AY2115" t="s">
        <v>253</v>
      </c>
      <c r="AZ2115" t="s">
        <v>230</v>
      </c>
      <c r="BA2115" t="s">
        <v>395</v>
      </c>
      <c r="BB2115" t="s">
        <v>380</v>
      </c>
      <c r="BC2115" t="s">
        <v>3927</v>
      </c>
      <c r="BD2115" t="s">
        <v>3927</v>
      </c>
      <c r="BE2115" t="s">
        <v>3927</v>
      </c>
      <c r="BF2115">
        <v>5</v>
      </c>
    </row>
    <row r="2116" spans="1:58" x14ac:dyDescent="0.3">
      <c r="A2116">
        <v>2026</v>
      </c>
      <c r="B2116">
        <v>202605</v>
      </c>
      <c r="C2116">
        <v>5</v>
      </c>
      <c r="D2116" s="14">
        <v>20001619645246</v>
      </c>
      <c r="E2116" t="s">
        <v>2810</v>
      </c>
      <c r="F2116" s="2">
        <v>46140.795902777776</v>
      </c>
      <c r="G2116" s="2">
        <v>46144</v>
      </c>
      <c r="I2116" t="s">
        <v>224</v>
      </c>
      <c r="J2116" t="s">
        <v>230</v>
      </c>
      <c r="L2116" t="s">
        <v>537</v>
      </c>
      <c r="M2116" t="s">
        <v>334</v>
      </c>
      <c r="N2116" t="s">
        <v>322</v>
      </c>
      <c r="O2116" t="s">
        <v>331</v>
      </c>
      <c r="Q2116" t="s">
        <v>10697</v>
      </c>
      <c r="R2116" t="s">
        <v>2809</v>
      </c>
      <c r="S2116" t="s">
        <v>538</v>
      </c>
      <c r="T2116" t="s">
        <v>539</v>
      </c>
      <c r="U2116" t="s">
        <v>258</v>
      </c>
      <c r="V2116" t="s">
        <v>247</v>
      </c>
      <c r="W2116" t="s">
        <v>245</v>
      </c>
      <c r="X2116" t="s">
        <v>225</v>
      </c>
      <c r="Z2116">
        <v>4</v>
      </c>
      <c r="AA2116" t="s">
        <v>3921</v>
      </c>
      <c r="AB2116" t="s">
        <v>10698</v>
      </c>
      <c r="AC2116">
        <v>46148.623171296298</v>
      </c>
      <c r="AD2116">
        <v>46148</v>
      </c>
      <c r="AE2116" t="s">
        <v>3938</v>
      </c>
      <c r="AG2116" t="s">
        <v>248</v>
      </c>
      <c r="AH2116">
        <v>6108731605</v>
      </c>
      <c r="AI2116" t="s">
        <v>10699</v>
      </c>
      <c r="AM2116" t="s">
        <v>3925</v>
      </c>
      <c r="AN2116" t="s">
        <v>3926</v>
      </c>
      <c r="AO2116" t="s">
        <v>268</v>
      </c>
      <c r="AP2116" t="s">
        <v>386</v>
      </c>
      <c r="AQ2116" t="s">
        <v>3940</v>
      </c>
      <c r="AU2116" t="s">
        <v>4422</v>
      </c>
      <c r="AV2116" t="s">
        <v>4000</v>
      </c>
      <c r="AW2116" t="s">
        <v>320</v>
      </c>
      <c r="AX2116" t="s">
        <v>319</v>
      </c>
      <c r="AY2116" t="s">
        <v>254</v>
      </c>
      <c r="AZ2116" t="s">
        <v>230</v>
      </c>
      <c r="BA2116" t="s">
        <v>395</v>
      </c>
      <c r="BB2116" t="s">
        <v>380</v>
      </c>
      <c r="BC2116" t="s">
        <v>3927</v>
      </c>
      <c r="BD2116" t="s">
        <v>3927</v>
      </c>
      <c r="BE2116" t="s">
        <v>3927</v>
      </c>
      <c r="BF2116">
        <v>5</v>
      </c>
    </row>
    <row r="2117" spans="1:58" x14ac:dyDescent="0.3">
      <c r="A2117">
        <v>2026</v>
      </c>
      <c r="B2117">
        <v>202605</v>
      </c>
      <c r="C2117">
        <v>5</v>
      </c>
      <c r="D2117" s="14">
        <v>20001619645095</v>
      </c>
      <c r="E2117" t="s">
        <v>2810</v>
      </c>
      <c r="F2117" s="2">
        <v>46140.768865740742</v>
      </c>
      <c r="G2117" s="2">
        <v>46144</v>
      </c>
      <c r="I2117" t="s">
        <v>224</v>
      </c>
      <c r="J2117" t="s">
        <v>230</v>
      </c>
      <c r="L2117" t="s">
        <v>3631</v>
      </c>
      <c r="M2117" t="s">
        <v>309</v>
      </c>
      <c r="N2117" t="s">
        <v>297</v>
      </c>
      <c r="O2117" t="s">
        <v>283</v>
      </c>
      <c r="Q2117" t="s">
        <v>10700</v>
      </c>
      <c r="R2117" t="s">
        <v>2809</v>
      </c>
      <c r="S2117" t="s">
        <v>6966</v>
      </c>
      <c r="T2117" t="s">
        <v>6967</v>
      </c>
      <c r="U2117" t="s">
        <v>4796</v>
      </c>
      <c r="V2117" t="s">
        <v>2024</v>
      </c>
      <c r="W2117" t="s">
        <v>245</v>
      </c>
      <c r="X2117" t="s">
        <v>225</v>
      </c>
      <c r="Z2117">
        <v>4</v>
      </c>
      <c r="AA2117" t="s">
        <v>3921</v>
      </c>
      <c r="AB2117" t="s">
        <v>10701</v>
      </c>
      <c r="AC2117">
        <v>46149.689583333333</v>
      </c>
      <c r="AD2117">
        <v>46148</v>
      </c>
      <c r="AE2117" t="s">
        <v>3938</v>
      </c>
      <c r="AG2117" t="s">
        <v>2026</v>
      </c>
      <c r="AH2117">
        <v>6108726685</v>
      </c>
      <c r="AI2117" t="s">
        <v>10702</v>
      </c>
      <c r="AM2117" t="s">
        <v>3925</v>
      </c>
      <c r="AN2117" t="s">
        <v>3926</v>
      </c>
      <c r="AO2117" t="s">
        <v>268</v>
      </c>
      <c r="AP2117" t="s">
        <v>249</v>
      </c>
      <c r="AQ2117" t="s">
        <v>3940</v>
      </c>
      <c r="AU2117" t="s">
        <v>4282</v>
      </c>
      <c r="AV2117" t="s">
        <v>4000</v>
      </c>
      <c r="AW2117" t="s">
        <v>320</v>
      </c>
      <c r="AX2117" t="s">
        <v>319</v>
      </c>
      <c r="AY2117" t="s">
        <v>254</v>
      </c>
      <c r="AZ2117" t="s">
        <v>230</v>
      </c>
      <c r="BA2117" t="s">
        <v>395</v>
      </c>
      <c r="BB2117" t="s">
        <v>380</v>
      </c>
      <c r="BC2117" t="s">
        <v>3927</v>
      </c>
      <c r="BD2117" t="s">
        <v>3927</v>
      </c>
      <c r="BE2117" t="s">
        <v>3927</v>
      </c>
      <c r="BF2117">
        <v>5</v>
      </c>
    </row>
    <row r="2118" spans="1:58" x14ac:dyDescent="0.3">
      <c r="A2118">
        <v>2026</v>
      </c>
      <c r="B2118">
        <v>202605</v>
      </c>
      <c r="C2118">
        <v>5</v>
      </c>
      <c r="D2118" s="14">
        <v>20001619644137</v>
      </c>
      <c r="E2118" t="s">
        <v>2810</v>
      </c>
      <c r="F2118" s="2">
        <v>46140.770474537036</v>
      </c>
      <c r="G2118" s="2">
        <v>46144</v>
      </c>
      <c r="I2118" t="s">
        <v>224</v>
      </c>
      <c r="J2118" t="s">
        <v>230</v>
      </c>
      <c r="L2118" t="s">
        <v>3812</v>
      </c>
      <c r="M2118" t="s">
        <v>1462</v>
      </c>
      <c r="N2118" t="s">
        <v>353</v>
      </c>
      <c r="O2118" t="s">
        <v>283</v>
      </c>
      <c r="Q2118" t="s">
        <v>10703</v>
      </c>
      <c r="R2118" t="s">
        <v>2809</v>
      </c>
      <c r="S2118" t="s">
        <v>5494</v>
      </c>
      <c r="T2118" t="s">
        <v>5495</v>
      </c>
      <c r="U2118" t="s">
        <v>3034</v>
      </c>
      <c r="V2118" t="s">
        <v>647</v>
      </c>
      <c r="W2118" t="s">
        <v>245</v>
      </c>
      <c r="X2118" t="s">
        <v>225</v>
      </c>
      <c r="Z2118">
        <v>4</v>
      </c>
      <c r="AA2118" t="s">
        <v>3921</v>
      </c>
      <c r="AB2118" t="s">
        <v>3995</v>
      </c>
      <c r="AC2118">
        <v>46149.584976851853</v>
      </c>
      <c r="AD2118">
        <v>46148</v>
      </c>
      <c r="AE2118" t="s">
        <v>3938</v>
      </c>
      <c r="AG2118" t="s">
        <v>5111</v>
      </c>
      <c r="AH2118">
        <v>6108749786</v>
      </c>
      <c r="AI2118" t="s">
        <v>10704</v>
      </c>
      <c r="AM2118" t="s">
        <v>3925</v>
      </c>
      <c r="AN2118" t="s">
        <v>3926</v>
      </c>
      <c r="AO2118" t="s">
        <v>268</v>
      </c>
      <c r="AP2118" t="s">
        <v>386</v>
      </c>
      <c r="AQ2118" t="s">
        <v>3998</v>
      </c>
      <c r="AU2118" t="s">
        <v>4282</v>
      </c>
      <c r="AV2118" t="s">
        <v>4000</v>
      </c>
      <c r="AW2118" t="s">
        <v>320</v>
      </c>
      <c r="AX2118" t="s">
        <v>319</v>
      </c>
      <c r="AY2118" t="s">
        <v>254</v>
      </c>
      <c r="AZ2118" t="s">
        <v>230</v>
      </c>
      <c r="BA2118" t="s">
        <v>395</v>
      </c>
      <c r="BB2118" t="s">
        <v>380</v>
      </c>
      <c r="BC2118" t="s">
        <v>3927</v>
      </c>
      <c r="BD2118" t="s">
        <v>3927</v>
      </c>
      <c r="BE2118" t="s">
        <v>3927</v>
      </c>
      <c r="BF2118">
        <v>5</v>
      </c>
    </row>
    <row r="2119" spans="1:58" x14ac:dyDescent="0.3">
      <c r="A2119">
        <v>2026</v>
      </c>
      <c r="B2119">
        <v>202605</v>
      </c>
      <c r="C2119">
        <v>5</v>
      </c>
      <c r="D2119" s="14">
        <v>20001619639960</v>
      </c>
      <c r="E2119" t="s">
        <v>2810</v>
      </c>
      <c r="F2119" s="2">
        <v>46140.747291666667</v>
      </c>
      <c r="G2119" s="2">
        <v>46144</v>
      </c>
      <c r="I2119" t="s">
        <v>224</v>
      </c>
      <c r="J2119" t="s">
        <v>230</v>
      </c>
      <c r="L2119" t="s">
        <v>887</v>
      </c>
      <c r="M2119" t="s">
        <v>309</v>
      </c>
      <c r="N2119" t="s">
        <v>297</v>
      </c>
      <c r="O2119" t="s">
        <v>283</v>
      </c>
      <c r="Q2119" t="s">
        <v>10705</v>
      </c>
      <c r="R2119" t="s">
        <v>2809</v>
      </c>
      <c r="S2119" t="s">
        <v>5050</v>
      </c>
      <c r="T2119" t="s">
        <v>5051</v>
      </c>
      <c r="U2119" t="s">
        <v>4008</v>
      </c>
      <c r="V2119" t="s">
        <v>980</v>
      </c>
      <c r="W2119" t="s">
        <v>245</v>
      </c>
      <c r="X2119" t="s">
        <v>225</v>
      </c>
      <c r="Z2119">
        <v>4</v>
      </c>
      <c r="AA2119" t="s">
        <v>3921</v>
      </c>
      <c r="AB2119" t="s">
        <v>10706</v>
      </c>
      <c r="AC2119">
        <v>46148.620497685188</v>
      </c>
      <c r="AD2119">
        <v>46148</v>
      </c>
      <c r="AE2119" t="s">
        <v>3938</v>
      </c>
      <c r="AG2119" t="s">
        <v>4870</v>
      </c>
      <c r="AH2119">
        <v>6108749771</v>
      </c>
      <c r="AI2119" t="s">
        <v>10707</v>
      </c>
      <c r="AM2119" t="s">
        <v>3925</v>
      </c>
      <c r="AN2119" t="s">
        <v>3926</v>
      </c>
      <c r="AO2119" t="s">
        <v>268</v>
      </c>
      <c r="AP2119" t="s">
        <v>386</v>
      </c>
      <c r="AQ2119" t="s">
        <v>3940</v>
      </c>
      <c r="AU2119" t="s">
        <v>4422</v>
      </c>
      <c r="AV2119" t="s">
        <v>4000</v>
      </c>
      <c r="AW2119" t="s">
        <v>320</v>
      </c>
      <c r="AX2119" t="s">
        <v>319</v>
      </c>
      <c r="AY2119" t="s">
        <v>254</v>
      </c>
      <c r="AZ2119" t="s">
        <v>230</v>
      </c>
      <c r="BA2119" t="s">
        <v>395</v>
      </c>
      <c r="BB2119" t="s">
        <v>380</v>
      </c>
      <c r="BC2119" t="s">
        <v>3927</v>
      </c>
      <c r="BD2119" t="s">
        <v>3927</v>
      </c>
      <c r="BE2119" t="s">
        <v>3927</v>
      </c>
      <c r="BF2119">
        <v>5</v>
      </c>
    </row>
    <row r="2120" spans="1:58" x14ac:dyDescent="0.3">
      <c r="A2120">
        <v>2026</v>
      </c>
      <c r="B2120">
        <v>202605</v>
      </c>
      <c r="C2120">
        <v>5</v>
      </c>
      <c r="D2120" s="14">
        <v>20001619639180</v>
      </c>
      <c r="E2120" t="s">
        <v>2810</v>
      </c>
      <c r="F2120" s="2">
        <v>46140.775937500002</v>
      </c>
      <c r="G2120" s="2">
        <v>46146</v>
      </c>
      <c r="I2120" t="s">
        <v>224</v>
      </c>
      <c r="J2120" t="s">
        <v>230</v>
      </c>
      <c r="L2120" t="s">
        <v>3831</v>
      </c>
      <c r="M2120" t="s">
        <v>2089</v>
      </c>
      <c r="N2120" t="s">
        <v>353</v>
      </c>
      <c r="O2120" t="s">
        <v>283</v>
      </c>
      <c r="Q2120" t="s">
        <v>10708</v>
      </c>
      <c r="R2120" t="s">
        <v>2809</v>
      </c>
      <c r="S2120" t="s">
        <v>243</v>
      </c>
      <c r="T2120" t="s">
        <v>244</v>
      </c>
      <c r="U2120" t="s">
        <v>258</v>
      </c>
      <c r="V2120" t="s">
        <v>247</v>
      </c>
      <c r="W2120" t="s">
        <v>245</v>
      </c>
      <c r="X2120" t="s">
        <v>387</v>
      </c>
      <c r="Z2120">
        <v>2</v>
      </c>
      <c r="AA2120" t="s">
        <v>3921</v>
      </c>
      <c r="AB2120" t="s">
        <v>10709</v>
      </c>
      <c r="AC2120">
        <v>46148.623171296298</v>
      </c>
      <c r="AD2120">
        <v>46148</v>
      </c>
      <c r="AE2120" t="s">
        <v>3938</v>
      </c>
      <c r="AG2120" t="s">
        <v>248</v>
      </c>
      <c r="AH2120">
        <v>6070993213</v>
      </c>
      <c r="AI2120" t="s">
        <v>10710</v>
      </c>
      <c r="AM2120" t="s">
        <v>3925</v>
      </c>
      <c r="AN2120" t="s">
        <v>3926</v>
      </c>
      <c r="AO2120" t="s">
        <v>268</v>
      </c>
      <c r="AP2120" t="s">
        <v>304</v>
      </c>
      <c r="AQ2120" t="s">
        <v>3940</v>
      </c>
      <c r="AU2120" t="s">
        <v>4422</v>
      </c>
      <c r="AV2120" t="s">
        <v>4000</v>
      </c>
      <c r="AW2120" t="s">
        <v>622</v>
      </c>
      <c r="AX2120" t="s">
        <v>621</v>
      </c>
      <c r="AY2120" t="s">
        <v>253</v>
      </c>
      <c r="AZ2120" t="s">
        <v>230</v>
      </c>
      <c r="BA2120" t="s">
        <v>273</v>
      </c>
      <c r="BB2120" t="s">
        <v>380</v>
      </c>
      <c r="BC2120" t="s">
        <v>3927</v>
      </c>
      <c r="BD2120" t="s">
        <v>3927</v>
      </c>
      <c r="BE2120" t="s">
        <v>3927</v>
      </c>
      <c r="BF2120">
        <v>5</v>
      </c>
    </row>
    <row r="2121" spans="1:58" x14ac:dyDescent="0.3">
      <c r="A2121">
        <v>2026</v>
      </c>
      <c r="B2121">
        <v>202605</v>
      </c>
      <c r="C2121">
        <v>5</v>
      </c>
      <c r="D2121" s="14">
        <v>20001619635698</v>
      </c>
      <c r="E2121" t="s">
        <v>2810</v>
      </c>
      <c r="F2121" s="2">
        <v>46141.339444444442</v>
      </c>
      <c r="G2121" s="2">
        <v>46147</v>
      </c>
      <c r="I2121" t="s">
        <v>224</v>
      </c>
      <c r="J2121" t="s">
        <v>230</v>
      </c>
      <c r="L2121" t="s">
        <v>10711</v>
      </c>
      <c r="M2121" t="s">
        <v>1104</v>
      </c>
      <c r="N2121" t="s">
        <v>322</v>
      </c>
      <c r="O2121" t="s">
        <v>331</v>
      </c>
      <c r="Q2121" t="s">
        <v>10712</v>
      </c>
      <c r="R2121" t="s">
        <v>2809</v>
      </c>
      <c r="S2121" t="s">
        <v>5207</v>
      </c>
      <c r="T2121" t="s">
        <v>5208</v>
      </c>
      <c r="U2121" t="s">
        <v>3034</v>
      </c>
      <c r="V2121" t="s">
        <v>647</v>
      </c>
      <c r="W2121" t="s">
        <v>245</v>
      </c>
      <c r="X2121" t="s">
        <v>225</v>
      </c>
      <c r="Z2121">
        <v>4</v>
      </c>
      <c r="AA2121" t="s">
        <v>3921</v>
      </c>
      <c r="AB2121" t="s">
        <v>3995</v>
      </c>
      <c r="AC2121">
        <v>46153.458171296297</v>
      </c>
      <c r="AD2121">
        <v>46151</v>
      </c>
      <c r="AE2121" t="s">
        <v>3938</v>
      </c>
      <c r="AG2121" t="s">
        <v>5135</v>
      </c>
      <c r="AH2121">
        <v>6108749821</v>
      </c>
      <c r="AI2121" t="s">
        <v>10713</v>
      </c>
      <c r="AM2121" t="s">
        <v>3925</v>
      </c>
      <c r="AN2121" t="s">
        <v>3926</v>
      </c>
      <c r="AO2121" t="s">
        <v>268</v>
      </c>
      <c r="AP2121" t="s">
        <v>386</v>
      </c>
      <c r="AQ2121" t="s">
        <v>3998</v>
      </c>
      <c r="AU2121" t="s">
        <v>4220</v>
      </c>
      <c r="AV2121" t="s">
        <v>4000</v>
      </c>
      <c r="AW2121" t="s">
        <v>320</v>
      </c>
      <c r="AX2121" t="s">
        <v>319</v>
      </c>
      <c r="AY2121" t="s">
        <v>254</v>
      </c>
      <c r="AZ2121" t="s">
        <v>230</v>
      </c>
      <c r="BA2121" t="s">
        <v>273</v>
      </c>
      <c r="BB2121" t="s">
        <v>380</v>
      </c>
      <c r="BC2121" t="s">
        <v>3927</v>
      </c>
      <c r="BD2121" t="s">
        <v>3927</v>
      </c>
      <c r="BE2121" t="s">
        <v>3927</v>
      </c>
      <c r="BF2121">
        <v>5</v>
      </c>
    </row>
    <row r="2122" spans="1:58" x14ac:dyDescent="0.3">
      <c r="A2122">
        <v>2026</v>
      </c>
      <c r="B2122">
        <v>202605</v>
      </c>
      <c r="C2122">
        <v>5</v>
      </c>
      <c r="D2122" s="14">
        <v>20001619635625</v>
      </c>
      <c r="E2122" t="s">
        <v>2810</v>
      </c>
      <c r="F2122" s="2">
        <v>46141.304282407407</v>
      </c>
      <c r="G2122" s="2">
        <v>46146</v>
      </c>
      <c r="I2122" t="s">
        <v>224</v>
      </c>
      <c r="J2122" t="s">
        <v>230</v>
      </c>
      <c r="L2122" t="s">
        <v>8676</v>
      </c>
      <c r="M2122" t="s">
        <v>364</v>
      </c>
      <c r="N2122" t="s">
        <v>353</v>
      </c>
      <c r="O2122" t="s">
        <v>283</v>
      </c>
      <c r="Q2122" t="s">
        <v>10714</v>
      </c>
      <c r="R2122" t="s">
        <v>2809</v>
      </c>
      <c r="S2122" t="s">
        <v>5203</v>
      </c>
      <c r="T2122" t="s">
        <v>5204</v>
      </c>
      <c r="U2122" t="s">
        <v>3034</v>
      </c>
      <c r="V2122" t="s">
        <v>647</v>
      </c>
      <c r="W2122" t="s">
        <v>245</v>
      </c>
      <c r="X2122" t="s">
        <v>225</v>
      </c>
      <c r="Z2122">
        <v>2</v>
      </c>
      <c r="AA2122" t="s">
        <v>3921</v>
      </c>
      <c r="AB2122" t="s">
        <v>5606</v>
      </c>
      <c r="AC2122">
        <v>46148.681620370371</v>
      </c>
      <c r="AD2122">
        <v>46148</v>
      </c>
      <c r="AE2122" t="s">
        <v>3938</v>
      </c>
      <c r="AG2122" t="s">
        <v>5135</v>
      </c>
      <c r="AH2122">
        <v>6108737554</v>
      </c>
      <c r="AI2122" t="s">
        <v>10715</v>
      </c>
      <c r="AM2122" t="s">
        <v>3925</v>
      </c>
      <c r="AN2122" t="s">
        <v>3926</v>
      </c>
      <c r="AO2122" t="s">
        <v>268</v>
      </c>
      <c r="AP2122" t="s">
        <v>386</v>
      </c>
      <c r="AQ2122" t="s">
        <v>3940</v>
      </c>
      <c r="AU2122" t="s">
        <v>4282</v>
      </c>
      <c r="AV2122" t="s">
        <v>4000</v>
      </c>
      <c r="AW2122" t="s">
        <v>320</v>
      </c>
      <c r="AX2122" t="s">
        <v>319</v>
      </c>
      <c r="AY2122" t="s">
        <v>254</v>
      </c>
      <c r="AZ2122" t="s">
        <v>230</v>
      </c>
      <c r="BA2122" t="s">
        <v>273</v>
      </c>
      <c r="BB2122" t="s">
        <v>380</v>
      </c>
      <c r="BC2122" t="s">
        <v>3927</v>
      </c>
      <c r="BD2122" t="s">
        <v>3927</v>
      </c>
      <c r="BE2122" t="s">
        <v>3927</v>
      </c>
      <c r="BF2122">
        <v>5</v>
      </c>
    </row>
    <row r="2123" spans="1:58" x14ac:dyDescent="0.3">
      <c r="A2123">
        <v>2026</v>
      </c>
      <c r="B2123">
        <v>202605</v>
      </c>
      <c r="C2123">
        <v>5</v>
      </c>
      <c r="D2123" s="14">
        <v>20001619634703</v>
      </c>
      <c r="E2123" t="s">
        <v>2810</v>
      </c>
      <c r="F2123" s="2">
        <v>46141.338136574072</v>
      </c>
      <c r="G2123" s="2">
        <v>46144</v>
      </c>
      <c r="I2123" t="s">
        <v>224</v>
      </c>
      <c r="J2123" t="s">
        <v>230</v>
      </c>
      <c r="L2123" t="s">
        <v>3526</v>
      </c>
      <c r="M2123" t="s">
        <v>309</v>
      </c>
      <c r="N2123" t="s">
        <v>297</v>
      </c>
      <c r="O2123" t="s">
        <v>283</v>
      </c>
      <c r="Q2123" t="s">
        <v>10716</v>
      </c>
      <c r="R2123" t="s">
        <v>2809</v>
      </c>
      <c r="S2123" t="s">
        <v>6002</v>
      </c>
      <c r="T2123" t="s">
        <v>6003</v>
      </c>
      <c r="U2123" t="s">
        <v>3034</v>
      </c>
      <c r="V2123" t="s">
        <v>647</v>
      </c>
      <c r="W2123" t="s">
        <v>245</v>
      </c>
      <c r="X2123" t="s">
        <v>225</v>
      </c>
      <c r="Z2123">
        <v>4</v>
      </c>
      <c r="AA2123" t="s">
        <v>3921</v>
      </c>
      <c r="AB2123" t="s">
        <v>3995</v>
      </c>
      <c r="AC2123">
        <v>46149.584976851853</v>
      </c>
      <c r="AD2123">
        <v>46148</v>
      </c>
      <c r="AE2123" t="s">
        <v>3938</v>
      </c>
      <c r="AG2123" t="s">
        <v>5111</v>
      </c>
      <c r="AH2123">
        <v>6108729661</v>
      </c>
      <c r="AI2123" t="s">
        <v>10717</v>
      </c>
      <c r="AM2123" t="s">
        <v>3925</v>
      </c>
      <c r="AN2123" t="s">
        <v>3926</v>
      </c>
      <c r="AO2123" t="s">
        <v>268</v>
      </c>
      <c r="AP2123" t="s">
        <v>386</v>
      </c>
      <c r="AQ2123" t="s">
        <v>3998</v>
      </c>
      <c r="AU2123" t="s">
        <v>4282</v>
      </c>
      <c r="AV2123" t="s">
        <v>4000</v>
      </c>
      <c r="AW2123" t="s">
        <v>320</v>
      </c>
      <c r="AX2123" t="s">
        <v>319</v>
      </c>
      <c r="AY2123" t="s">
        <v>254</v>
      </c>
      <c r="AZ2123" t="s">
        <v>230</v>
      </c>
      <c r="BA2123" t="s">
        <v>395</v>
      </c>
      <c r="BB2123" t="s">
        <v>380</v>
      </c>
      <c r="BC2123" t="s">
        <v>3927</v>
      </c>
      <c r="BD2123" t="s">
        <v>3927</v>
      </c>
      <c r="BE2123" t="s">
        <v>3927</v>
      </c>
      <c r="BF2123">
        <v>5</v>
      </c>
    </row>
    <row r="2124" spans="1:58" x14ac:dyDescent="0.3">
      <c r="A2124">
        <v>2026</v>
      </c>
      <c r="B2124">
        <v>202605</v>
      </c>
      <c r="C2124">
        <v>5</v>
      </c>
      <c r="D2124" s="14">
        <v>20001619634526</v>
      </c>
      <c r="E2124" t="s">
        <v>2810</v>
      </c>
      <c r="F2124" s="2">
        <v>46140.926041666666</v>
      </c>
      <c r="G2124" s="2">
        <v>46144</v>
      </c>
      <c r="I2124" t="s">
        <v>224</v>
      </c>
      <c r="J2124" t="s">
        <v>230</v>
      </c>
      <c r="L2124" t="s">
        <v>3453</v>
      </c>
      <c r="M2124" t="s">
        <v>309</v>
      </c>
      <c r="N2124" t="s">
        <v>297</v>
      </c>
      <c r="O2124" t="s">
        <v>283</v>
      </c>
      <c r="Q2124" t="s">
        <v>10718</v>
      </c>
      <c r="R2124" t="s">
        <v>2809</v>
      </c>
      <c r="S2124" t="s">
        <v>5459</v>
      </c>
      <c r="T2124" t="s">
        <v>5460</v>
      </c>
      <c r="U2124" t="s">
        <v>3034</v>
      </c>
      <c r="V2124" t="s">
        <v>3994</v>
      </c>
      <c r="W2124" t="s">
        <v>245</v>
      </c>
      <c r="X2124" t="s">
        <v>225</v>
      </c>
      <c r="Z2124">
        <v>2</v>
      </c>
      <c r="AA2124" t="s">
        <v>3921</v>
      </c>
      <c r="AB2124" t="s">
        <v>10719</v>
      </c>
      <c r="AC2124">
        <v>46146.750706018516</v>
      </c>
      <c r="AD2124">
        <v>46146</v>
      </c>
      <c r="AE2124" t="s">
        <v>3938</v>
      </c>
      <c r="AG2124" t="s">
        <v>5173</v>
      </c>
      <c r="AH2124">
        <v>6108738621</v>
      </c>
      <c r="AI2124" t="s">
        <v>10720</v>
      </c>
      <c r="AM2124" t="s">
        <v>3925</v>
      </c>
      <c r="AN2124" t="s">
        <v>3926</v>
      </c>
      <c r="AO2124" t="s">
        <v>268</v>
      </c>
      <c r="AP2124" t="s">
        <v>386</v>
      </c>
      <c r="AQ2124" t="s">
        <v>3940</v>
      </c>
      <c r="AU2124" t="s">
        <v>8625</v>
      </c>
      <c r="AV2124" t="s">
        <v>4000</v>
      </c>
      <c r="AW2124" t="s">
        <v>320</v>
      </c>
      <c r="AX2124" t="s">
        <v>319</v>
      </c>
      <c r="AY2124" t="s">
        <v>254</v>
      </c>
      <c r="AZ2124" t="s">
        <v>230</v>
      </c>
      <c r="BA2124" t="s">
        <v>395</v>
      </c>
      <c r="BB2124" t="s">
        <v>380</v>
      </c>
      <c r="BC2124" t="s">
        <v>3927</v>
      </c>
      <c r="BD2124" t="s">
        <v>3927</v>
      </c>
      <c r="BE2124" t="s">
        <v>3927</v>
      </c>
      <c r="BF2124">
        <v>5</v>
      </c>
    </row>
    <row r="2125" spans="1:58" x14ac:dyDescent="0.3">
      <c r="A2125">
        <v>2026</v>
      </c>
      <c r="B2125">
        <v>202605</v>
      </c>
      <c r="C2125">
        <v>5</v>
      </c>
      <c r="D2125" s="14">
        <v>20001619633758</v>
      </c>
      <c r="E2125" t="s">
        <v>2810</v>
      </c>
      <c r="F2125" s="2">
        <v>46141.348622685182</v>
      </c>
      <c r="G2125" s="2">
        <v>46144</v>
      </c>
      <c r="I2125" t="s">
        <v>224</v>
      </c>
      <c r="J2125" t="s">
        <v>230</v>
      </c>
      <c r="L2125" t="s">
        <v>521</v>
      </c>
      <c r="M2125" t="s">
        <v>309</v>
      </c>
      <c r="N2125" t="s">
        <v>297</v>
      </c>
      <c r="O2125" t="s">
        <v>283</v>
      </c>
      <c r="Q2125" t="s">
        <v>10721</v>
      </c>
      <c r="R2125" t="s">
        <v>2809</v>
      </c>
      <c r="S2125" t="s">
        <v>5687</v>
      </c>
      <c r="T2125" t="s">
        <v>5688</v>
      </c>
      <c r="U2125" t="s">
        <v>3034</v>
      </c>
      <c r="V2125" t="s">
        <v>647</v>
      </c>
      <c r="W2125" t="s">
        <v>245</v>
      </c>
      <c r="X2125" t="s">
        <v>387</v>
      </c>
      <c r="Z2125">
        <v>4</v>
      </c>
      <c r="AA2125" t="s">
        <v>3921</v>
      </c>
      <c r="AB2125" t="s">
        <v>7808</v>
      </c>
      <c r="AC2125">
        <v>46148.681620370371</v>
      </c>
      <c r="AD2125">
        <v>46148</v>
      </c>
      <c r="AE2125" t="s">
        <v>3938</v>
      </c>
      <c r="AG2125" t="s">
        <v>5111</v>
      </c>
      <c r="AH2125">
        <v>6086282102</v>
      </c>
      <c r="AI2125" t="s">
        <v>10722</v>
      </c>
      <c r="AM2125" t="s">
        <v>3925</v>
      </c>
      <c r="AN2125" t="s">
        <v>3926</v>
      </c>
      <c r="AO2125" t="s">
        <v>268</v>
      </c>
      <c r="AP2125" t="s">
        <v>386</v>
      </c>
      <c r="AQ2125" t="s">
        <v>3940</v>
      </c>
      <c r="AU2125" t="s">
        <v>4282</v>
      </c>
      <c r="AV2125" t="s">
        <v>4000</v>
      </c>
      <c r="AW2125" t="s">
        <v>447</v>
      </c>
      <c r="AX2125" t="s">
        <v>446</v>
      </c>
      <c r="AY2125" t="s">
        <v>253</v>
      </c>
      <c r="AZ2125" t="s">
        <v>230</v>
      </c>
      <c r="BA2125" t="s">
        <v>273</v>
      </c>
      <c r="BB2125" t="s">
        <v>380</v>
      </c>
      <c r="BC2125" t="s">
        <v>3927</v>
      </c>
      <c r="BD2125" t="s">
        <v>3927</v>
      </c>
      <c r="BE2125" t="s">
        <v>3927</v>
      </c>
      <c r="BF2125">
        <v>23</v>
      </c>
    </row>
    <row r="2126" spans="1:58" x14ac:dyDescent="0.3">
      <c r="A2126">
        <v>2026</v>
      </c>
      <c r="B2126">
        <v>202605</v>
      </c>
      <c r="C2126">
        <v>5</v>
      </c>
      <c r="D2126" s="14">
        <v>20001619632492</v>
      </c>
      <c r="E2126" t="s">
        <v>2810</v>
      </c>
      <c r="F2126" s="2">
        <v>46140.867106481484</v>
      </c>
      <c r="G2126" s="2">
        <v>46146</v>
      </c>
      <c r="I2126" t="s">
        <v>224</v>
      </c>
      <c r="J2126" t="s">
        <v>230</v>
      </c>
      <c r="L2126" t="s">
        <v>3631</v>
      </c>
      <c r="M2126" t="s">
        <v>309</v>
      </c>
      <c r="N2126" t="s">
        <v>297</v>
      </c>
      <c r="O2126" t="s">
        <v>283</v>
      </c>
      <c r="Q2126" t="s">
        <v>10723</v>
      </c>
      <c r="R2126" t="s">
        <v>2809</v>
      </c>
      <c r="S2126" t="s">
        <v>7732</v>
      </c>
      <c r="T2126" t="s">
        <v>7733</v>
      </c>
      <c r="U2126" t="s">
        <v>4796</v>
      </c>
      <c r="V2126" t="s">
        <v>2024</v>
      </c>
      <c r="W2126" t="s">
        <v>245</v>
      </c>
      <c r="X2126" t="s">
        <v>225</v>
      </c>
      <c r="Z2126">
        <v>4</v>
      </c>
      <c r="AA2126" t="s">
        <v>3921</v>
      </c>
      <c r="AB2126" t="s">
        <v>10724</v>
      </c>
      <c r="AC2126">
        <v>46150.849861111114</v>
      </c>
      <c r="AD2126">
        <v>46150</v>
      </c>
      <c r="AE2126" t="s">
        <v>3938</v>
      </c>
      <c r="AG2126" t="s">
        <v>2026</v>
      </c>
      <c r="AH2126">
        <v>6063351241</v>
      </c>
      <c r="AI2126" t="s">
        <v>10725</v>
      </c>
      <c r="AM2126" t="s">
        <v>3925</v>
      </c>
      <c r="AN2126" t="s">
        <v>3926</v>
      </c>
      <c r="AO2126" t="s">
        <v>268</v>
      </c>
      <c r="AP2126" t="s">
        <v>249</v>
      </c>
      <c r="AQ2126" t="s">
        <v>3940</v>
      </c>
      <c r="AU2126" t="s">
        <v>4149</v>
      </c>
      <c r="AV2126" t="s">
        <v>4000</v>
      </c>
      <c r="AW2126" t="s">
        <v>227</v>
      </c>
      <c r="AX2126" t="s">
        <v>226</v>
      </c>
      <c r="AY2126" t="s">
        <v>254</v>
      </c>
      <c r="AZ2126" t="s">
        <v>230</v>
      </c>
      <c r="BA2126" t="s">
        <v>273</v>
      </c>
      <c r="BB2126" t="s">
        <v>380</v>
      </c>
      <c r="BC2126" t="s">
        <v>3927</v>
      </c>
      <c r="BD2126" t="s">
        <v>3927</v>
      </c>
      <c r="BE2126" t="s">
        <v>3927</v>
      </c>
      <c r="BF2126">
        <v>9</v>
      </c>
    </row>
    <row r="2127" spans="1:58" x14ac:dyDescent="0.3">
      <c r="A2127">
        <v>2026</v>
      </c>
      <c r="B2127">
        <v>202605</v>
      </c>
      <c r="C2127">
        <v>5</v>
      </c>
      <c r="D2127" s="14">
        <v>20001619632332</v>
      </c>
      <c r="E2127" t="s">
        <v>2810</v>
      </c>
      <c r="F2127" s="2">
        <v>46140.79923611111</v>
      </c>
      <c r="G2127" s="2">
        <v>46144</v>
      </c>
      <c r="I2127" t="s">
        <v>224</v>
      </c>
      <c r="J2127" t="s">
        <v>230</v>
      </c>
      <c r="L2127" t="s">
        <v>3342</v>
      </c>
      <c r="M2127" t="s">
        <v>309</v>
      </c>
      <c r="N2127" t="s">
        <v>297</v>
      </c>
      <c r="O2127" t="s">
        <v>283</v>
      </c>
      <c r="Q2127" t="s">
        <v>10726</v>
      </c>
      <c r="R2127" t="s">
        <v>2809</v>
      </c>
      <c r="S2127" t="s">
        <v>444</v>
      </c>
      <c r="T2127" t="s">
        <v>445</v>
      </c>
      <c r="U2127" t="s">
        <v>258</v>
      </c>
      <c r="V2127" t="s">
        <v>247</v>
      </c>
      <c r="W2127" t="s">
        <v>245</v>
      </c>
      <c r="X2127" t="s">
        <v>225</v>
      </c>
      <c r="Z2127">
        <v>4</v>
      </c>
      <c r="AA2127" t="s">
        <v>3921</v>
      </c>
      <c r="AB2127" t="s">
        <v>10727</v>
      </c>
      <c r="AC2127">
        <v>46148.623171296298</v>
      </c>
      <c r="AD2127">
        <v>46148</v>
      </c>
      <c r="AE2127" t="s">
        <v>3938</v>
      </c>
      <c r="AG2127" t="s">
        <v>359</v>
      </c>
      <c r="AH2127">
        <v>6108732611</v>
      </c>
      <c r="AI2127" t="s">
        <v>10728</v>
      </c>
      <c r="AM2127" t="s">
        <v>3925</v>
      </c>
      <c r="AN2127" t="s">
        <v>3926</v>
      </c>
      <c r="AO2127" t="s">
        <v>268</v>
      </c>
      <c r="AP2127" t="s">
        <v>386</v>
      </c>
      <c r="AQ2127" t="s">
        <v>3940</v>
      </c>
      <c r="AU2127" t="s">
        <v>4422</v>
      </c>
      <c r="AV2127" t="s">
        <v>4000</v>
      </c>
      <c r="AW2127" t="s">
        <v>1876</v>
      </c>
      <c r="AX2127" t="s">
        <v>1875</v>
      </c>
      <c r="AY2127" t="s">
        <v>254</v>
      </c>
      <c r="AZ2127" t="s">
        <v>230</v>
      </c>
      <c r="BA2127" t="s">
        <v>395</v>
      </c>
      <c r="BB2127" t="s">
        <v>380</v>
      </c>
      <c r="BC2127" t="s">
        <v>3927</v>
      </c>
      <c r="BD2127" t="s">
        <v>3927</v>
      </c>
      <c r="BE2127" t="s">
        <v>3927</v>
      </c>
      <c r="BF2127">
        <v>5</v>
      </c>
    </row>
    <row r="2128" spans="1:58" x14ac:dyDescent="0.3">
      <c r="A2128">
        <v>2026</v>
      </c>
      <c r="B2128">
        <v>202605</v>
      </c>
      <c r="C2128">
        <v>5</v>
      </c>
      <c r="D2128" s="14">
        <v>20001619632025</v>
      </c>
      <c r="E2128" t="s">
        <v>2810</v>
      </c>
      <c r="F2128" s="2">
        <v>46140.751631944448</v>
      </c>
      <c r="G2128" s="2">
        <v>46148</v>
      </c>
      <c r="I2128" t="s">
        <v>224</v>
      </c>
      <c r="J2128" t="s">
        <v>230</v>
      </c>
      <c r="L2128" t="s">
        <v>3777</v>
      </c>
      <c r="M2128" t="s">
        <v>902</v>
      </c>
      <c r="N2128" t="s">
        <v>752</v>
      </c>
      <c r="O2128" t="s">
        <v>623</v>
      </c>
      <c r="Q2128" t="s">
        <v>10729</v>
      </c>
      <c r="R2128" t="s">
        <v>2809</v>
      </c>
      <c r="S2128" t="s">
        <v>4949</v>
      </c>
      <c r="T2128" t="s">
        <v>4950</v>
      </c>
      <c r="U2128" t="s">
        <v>3034</v>
      </c>
      <c r="V2128" t="s">
        <v>3994</v>
      </c>
      <c r="W2128" t="s">
        <v>245</v>
      </c>
      <c r="X2128" t="s">
        <v>387</v>
      </c>
      <c r="Z2128">
        <v>1</v>
      </c>
      <c r="AA2128" t="s">
        <v>3921</v>
      </c>
      <c r="AB2128" t="s">
        <v>10730</v>
      </c>
      <c r="AC2128">
        <v>46149.657152777778</v>
      </c>
      <c r="AD2128">
        <v>46149</v>
      </c>
      <c r="AE2128" t="s">
        <v>3938</v>
      </c>
      <c r="AG2128" t="s">
        <v>4828</v>
      </c>
      <c r="AH2128">
        <v>6108732591</v>
      </c>
      <c r="AI2128" t="s">
        <v>10731</v>
      </c>
      <c r="AM2128" t="s">
        <v>3925</v>
      </c>
      <c r="AN2128" t="s">
        <v>3926</v>
      </c>
      <c r="AO2128" t="s">
        <v>268</v>
      </c>
      <c r="AP2128" t="s">
        <v>386</v>
      </c>
      <c r="AQ2128" t="s">
        <v>3940</v>
      </c>
      <c r="AU2128" t="s">
        <v>4282</v>
      </c>
      <c r="AV2128" t="s">
        <v>4000</v>
      </c>
      <c r="AW2128" t="s">
        <v>447</v>
      </c>
      <c r="AX2128" t="s">
        <v>446</v>
      </c>
      <c r="AY2128" t="s">
        <v>253</v>
      </c>
      <c r="AZ2128" t="s">
        <v>230</v>
      </c>
      <c r="BA2128" t="s">
        <v>395</v>
      </c>
      <c r="BB2128" t="s">
        <v>380</v>
      </c>
      <c r="BC2128" t="s">
        <v>3927</v>
      </c>
      <c r="BD2128" t="s">
        <v>3927</v>
      </c>
      <c r="BE2128" t="s">
        <v>3927</v>
      </c>
      <c r="BF2128">
        <v>5</v>
      </c>
    </row>
    <row r="2129" spans="1:58" x14ac:dyDescent="0.3">
      <c r="A2129">
        <v>2026</v>
      </c>
      <c r="B2129">
        <v>202605</v>
      </c>
      <c r="C2129">
        <v>5</v>
      </c>
      <c r="D2129" s="14">
        <v>20001619629301</v>
      </c>
      <c r="E2129" t="s">
        <v>2810</v>
      </c>
      <c r="F2129" s="2">
        <v>46140.790162037039</v>
      </c>
      <c r="G2129" s="2">
        <v>46145</v>
      </c>
      <c r="I2129" t="s">
        <v>224</v>
      </c>
      <c r="J2129" t="s">
        <v>230</v>
      </c>
      <c r="L2129" t="s">
        <v>1549</v>
      </c>
      <c r="M2129" t="s">
        <v>309</v>
      </c>
      <c r="N2129" t="s">
        <v>297</v>
      </c>
      <c r="O2129" t="s">
        <v>283</v>
      </c>
      <c r="Q2129" t="s">
        <v>10732</v>
      </c>
      <c r="R2129" t="s">
        <v>2809</v>
      </c>
      <c r="S2129" t="s">
        <v>243</v>
      </c>
      <c r="T2129" t="s">
        <v>244</v>
      </c>
      <c r="U2129" t="s">
        <v>258</v>
      </c>
      <c r="V2129" t="s">
        <v>247</v>
      </c>
      <c r="W2129" t="s">
        <v>245</v>
      </c>
      <c r="X2129" t="s">
        <v>225</v>
      </c>
      <c r="Z2129">
        <v>3</v>
      </c>
      <c r="AA2129" t="s">
        <v>3921</v>
      </c>
      <c r="AB2129" t="s">
        <v>10733</v>
      </c>
      <c r="AC2129">
        <v>46148.623171296298</v>
      </c>
      <c r="AD2129">
        <v>46148</v>
      </c>
      <c r="AE2129" t="s">
        <v>3938</v>
      </c>
      <c r="AG2129" t="s">
        <v>248</v>
      </c>
      <c r="AH2129">
        <v>6108741555</v>
      </c>
      <c r="AI2129" t="s">
        <v>10734</v>
      </c>
      <c r="AM2129" t="s">
        <v>3925</v>
      </c>
      <c r="AN2129" t="s">
        <v>3926</v>
      </c>
      <c r="AO2129" t="s">
        <v>268</v>
      </c>
      <c r="AP2129" t="s">
        <v>386</v>
      </c>
      <c r="AQ2129" t="s">
        <v>3940</v>
      </c>
      <c r="AU2129" t="s">
        <v>4422</v>
      </c>
      <c r="AV2129" t="s">
        <v>4000</v>
      </c>
      <c r="AW2129" t="s">
        <v>320</v>
      </c>
      <c r="AX2129" t="s">
        <v>319</v>
      </c>
      <c r="AY2129" t="s">
        <v>254</v>
      </c>
      <c r="AZ2129" t="s">
        <v>230</v>
      </c>
      <c r="BA2129" t="s">
        <v>395</v>
      </c>
      <c r="BB2129" t="s">
        <v>1857</v>
      </c>
      <c r="BC2129" t="s">
        <v>3927</v>
      </c>
      <c r="BD2129" t="s">
        <v>3927</v>
      </c>
      <c r="BE2129" t="s">
        <v>3927</v>
      </c>
      <c r="BF2129">
        <v>5</v>
      </c>
    </row>
    <row r="2130" spans="1:58" x14ac:dyDescent="0.3">
      <c r="A2130">
        <v>2026</v>
      </c>
      <c r="B2130">
        <v>202605</v>
      </c>
      <c r="C2130">
        <v>5</v>
      </c>
      <c r="D2130" s="14">
        <v>20001619628011</v>
      </c>
      <c r="E2130" t="s">
        <v>2810</v>
      </c>
      <c r="F2130" s="2">
        <v>46140.74795138889</v>
      </c>
      <c r="G2130" s="2">
        <v>46143</v>
      </c>
      <c r="I2130" t="s">
        <v>224</v>
      </c>
      <c r="J2130" t="s">
        <v>230</v>
      </c>
      <c r="L2130" t="s">
        <v>2820</v>
      </c>
      <c r="M2130" t="s">
        <v>334</v>
      </c>
      <c r="N2130" t="s">
        <v>322</v>
      </c>
      <c r="O2130" t="s">
        <v>331</v>
      </c>
      <c r="Q2130" t="s">
        <v>10735</v>
      </c>
      <c r="R2130" t="s">
        <v>2809</v>
      </c>
      <c r="S2130" t="s">
        <v>5084</v>
      </c>
      <c r="T2130" t="s">
        <v>5085</v>
      </c>
      <c r="U2130" t="s">
        <v>4008</v>
      </c>
      <c r="V2130" t="s">
        <v>980</v>
      </c>
      <c r="W2130" t="s">
        <v>245</v>
      </c>
      <c r="X2130" t="s">
        <v>225</v>
      </c>
      <c r="Z2130">
        <v>4</v>
      </c>
      <c r="AA2130" t="s">
        <v>3921</v>
      </c>
      <c r="AB2130" t="s">
        <v>10736</v>
      </c>
      <c r="AC2130">
        <v>46148.620497685188</v>
      </c>
      <c r="AD2130">
        <v>46147</v>
      </c>
      <c r="AE2130" t="s">
        <v>3938</v>
      </c>
      <c r="AG2130" t="s">
        <v>4870</v>
      </c>
      <c r="AH2130">
        <v>6108741532</v>
      </c>
      <c r="AI2130" t="s">
        <v>10737</v>
      </c>
      <c r="AM2130" t="s">
        <v>3925</v>
      </c>
      <c r="AN2130" t="s">
        <v>3926</v>
      </c>
      <c r="AO2130" t="s">
        <v>268</v>
      </c>
      <c r="AP2130" t="s">
        <v>386</v>
      </c>
      <c r="AQ2130" t="s">
        <v>3940</v>
      </c>
      <c r="AU2130" t="s">
        <v>4422</v>
      </c>
      <c r="AV2130" t="s">
        <v>4000</v>
      </c>
      <c r="AW2130" t="s">
        <v>320</v>
      </c>
      <c r="AX2130" t="s">
        <v>319</v>
      </c>
      <c r="AY2130" t="s">
        <v>254</v>
      </c>
      <c r="AZ2130" t="s">
        <v>230</v>
      </c>
      <c r="BA2130" t="s">
        <v>395</v>
      </c>
      <c r="BB2130" t="s">
        <v>380</v>
      </c>
      <c r="BC2130" t="s">
        <v>3927</v>
      </c>
      <c r="BD2130" t="s">
        <v>3927</v>
      </c>
      <c r="BE2130" t="s">
        <v>3927</v>
      </c>
      <c r="BF2130">
        <v>5</v>
      </c>
    </row>
    <row r="2131" spans="1:58" x14ac:dyDescent="0.3">
      <c r="A2131">
        <v>2026</v>
      </c>
      <c r="B2131">
        <v>202605</v>
      </c>
      <c r="C2131">
        <v>5</v>
      </c>
      <c r="D2131" s="14">
        <v>20001619627368</v>
      </c>
      <c r="E2131" t="s">
        <v>2810</v>
      </c>
      <c r="F2131" s="2">
        <v>46140.795439814814</v>
      </c>
      <c r="G2131" s="2">
        <v>46146</v>
      </c>
      <c r="I2131" t="s">
        <v>224</v>
      </c>
      <c r="J2131" t="s">
        <v>230</v>
      </c>
      <c r="L2131" t="s">
        <v>2580</v>
      </c>
      <c r="M2131" t="s">
        <v>309</v>
      </c>
      <c r="N2131" t="s">
        <v>297</v>
      </c>
      <c r="O2131" t="s">
        <v>283</v>
      </c>
      <c r="Q2131" t="s">
        <v>10738</v>
      </c>
      <c r="R2131" t="s">
        <v>2809</v>
      </c>
      <c r="S2131" t="s">
        <v>7591</v>
      </c>
      <c r="T2131" t="s">
        <v>7592</v>
      </c>
      <c r="U2131" t="s">
        <v>4796</v>
      </c>
      <c r="V2131" t="s">
        <v>2024</v>
      </c>
      <c r="W2131" t="s">
        <v>245</v>
      </c>
      <c r="X2131" t="s">
        <v>225</v>
      </c>
      <c r="Z2131">
        <v>4</v>
      </c>
      <c r="AA2131" t="s">
        <v>3921</v>
      </c>
      <c r="AB2131" t="s">
        <v>10739</v>
      </c>
      <c r="AC2131">
        <v>46153.364837962959</v>
      </c>
      <c r="AD2131">
        <v>46150</v>
      </c>
      <c r="AE2131" t="s">
        <v>3938</v>
      </c>
      <c r="AG2131" t="s">
        <v>6332</v>
      </c>
      <c r="AH2131">
        <v>6108750791</v>
      </c>
      <c r="AI2131" t="s">
        <v>10740</v>
      </c>
      <c r="AM2131" t="s">
        <v>3925</v>
      </c>
      <c r="AN2131" t="s">
        <v>3926</v>
      </c>
      <c r="AO2131" t="s">
        <v>268</v>
      </c>
      <c r="AP2131" t="s">
        <v>304</v>
      </c>
      <c r="AQ2131" t="s">
        <v>3940</v>
      </c>
      <c r="AU2131" t="s">
        <v>4220</v>
      </c>
      <c r="AV2131" t="s">
        <v>4000</v>
      </c>
      <c r="AW2131" t="s">
        <v>320</v>
      </c>
      <c r="AX2131" t="s">
        <v>319</v>
      </c>
      <c r="AY2131" t="s">
        <v>254</v>
      </c>
      <c r="AZ2131" t="s">
        <v>230</v>
      </c>
      <c r="BA2131" t="s">
        <v>395</v>
      </c>
      <c r="BB2131" t="s">
        <v>380</v>
      </c>
      <c r="BC2131" t="s">
        <v>3927</v>
      </c>
      <c r="BD2131" t="s">
        <v>3927</v>
      </c>
      <c r="BE2131" t="s">
        <v>3927</v>
      </c>
      <c r="BF2131">
        <v>5</v>
      </c>
    </row>
    <row r="2132" spans="1:58" x14ac:dyDescent="0.3">
      <c r="A2132">
        <v>2026</v>
      </c>
      <c r="B2132">
        <v>202605</v>
      </c>
      <c r="C2132">
        <v>5</v>
      </c>
      <c r="D2132" s="14">
        <v>20001619600262</v>
      </c>
      <c r="E2132" t="s">
        <v>2810</v>
      </c>
      <c r="F2132" s="2">
        <v>46140.695034722223</v>
      </c>
      <c r="G2132" s="2">
        <v>46144</v>
      </c>
      <c r="I2132" t="s">
        <v>224</v>
      </c>
      <c r="J2132" t="s">
        <v>230</v>
      </c>
      <c r="L2132" t="s">
        <v>3064</v>
      </c>
      <c r="M2132" t="s">
        <v>309</v>
      </c>
      <c r="N2132" t="s">
        <v>297</v>
      </c>
      <c r="O2132" t="s">
        <v>283</v>
      </c>
      <c r="Q2132" t="s">
        <v>10741</v>
      </c>
      <c r="R2132" t="s">
        <v>2809</v>
      </c>
      <c r="S2132" t="s">
        <v>6790</v>
      </c>
      <c r="T2132" t="s">
        <v>6791</v>
      </c>
      <c r="U2132" t="s">
        <v>4796</v>
      </c>
      <c r="V2132" t="s">
        <v>2024</v>
      </c>
      <c r="W2132" t="s">
        <v>245</v>
      </c>
      <c r="X2132" t="s">
        <v>225</v>
      </c>
      <c r="Z2132">
        <v>4</v>
      </c>
      <c r="AA2132" t="s">
        <v>3921</v>
      </c>
      <c r="AB2132" t="s">
        <v>10742</v>
      </c>
      <c r="AC2132">
        <v>46149.689583333333</v>
      </c>
      <c r="AD2132">
        <v>46148</v>
      </c>
      <c r="AE2132" t="s">
        <v>3938</v>
      </c>
      <c r="AG2132" t="s">
        <v>2026</v>
      </c>
      <c r="AH2132">
        <v>6108741480</v>
      </c>
      <c r="AI2132" t="s">
        <v>10743</v>
      </c>
      <c r="AM2132" t="s">
        <v>3925</v>
      </c>
      <c r="AN2132" t="s">
        <v>3926</v>
      </c>
      <c r="AO2132" t="s">
        <v>268</v>
      </c>
      <c r="AP2132" t="s">
        <v>386</v>
      </c>
      <c r="AQ2132" t="s">
        <v>3940</v>
      </c>
      <c r="AU2132" t="s">
        <v>4282</v>
      </c>
      <c r="AV2132" t="s">
        <v>4000</v>
      </c>
      <c r="AW2132" t="s">
        <v>320</v>
      </c>
      <c r="AX2132" t="s">
        <v>319</v>
      </c>
      <c r="AY2132" t="s">
        <v>254</v>
      </c>
      <c r="AZ2132" t="s">
        <v>230</v>
      </c>
      <c r="BA2132" t="s">
        <v>395</v>
      </c>
      <c r="BB2132" t="s">
        <v>232</v>
      </c>
      <c r="BC2132" t="s">
        <v>3927</v>
      </c>
      <c r="BD2132" t="s">
        <v>3927</v>
      </c>
      <c r="BE2132" t="s">
        <v>3927</v>
      </c>
      <c r="BF2132">
        <v>5</v>
      </c>
    </row>
    <row r="2133" spans="1:58" x14ac:dyDescent="0.3">
      <c r="A2133">
        <v>2026</v>
      </c>
      <c r="B2133">
        <v>202605</v>
      </c>
      <c r="C2133">
        <v>5</v>
      </c>
      <c r="D2133" s="14">
        <v>20001619600108</v>
      </c>
      <c r="E2133" t="s">
        <v>2810</v>
      </c>
      <c r="F2133" s="2">
        <v>46140.68608796296</v>
      </c>
      <c r="G2133" s="2">
        <v>46146</v>
      </c>
      <c r="I2133" t="s">
        <v>224</v>
      </c>
      <c r="J2133" t="s">
        <v>230</v>
      </c>
      <c r="L2133" t="s">
        <v>2850</v>
      </c>
      <c r="M2133" t="s">
        <v>309</v>
      </c>
      <c r="N2133" t="s">
        <v>297</v>
      </c>
      <c r="O2133" t="s">
        <v>283</v>
      </c>
      <c r="Q2133" t="s">
        <v>10744</v>
      </c>
      <c r="R2133" t="s">
        <v>2809</v>
      </c>
      <c r="S2133" t="s">
        <v>5326</v>
      </c>
      <c r="T2133" t="s">
        <v>5327</v>
      </c>
      <c r="U2133" t="s">
        <v>3034</v>
      </c>
      <c r="V2133" t="s">
        <v>647</v>
      </c>
      <c r="W2133" t="s">
        <v>245</v>
      </c>
      <c r="X2133" t="s">
        <v>387</v>
      </c>
      <c r="Z2133">
        <v>3</v>
      </c>
      <c r="AA2133" t="s">
        <v>3921</v>
      </c>
      <c r="AB2133" t="s">
        <v>3995</v>
      </c>
      <c r="AC2133">
        <v>46149.58494212963</v>
      </c>
      <c r="AD2133">
        <v>46149</v>
      </c>
      <c r="AE2133" t="s">
        <v>3938</v>
      </c>
      <c r="AG2133" t="s">
        <v>5111</v>
      </c>
      <c r="AH2133">
        <v>6108718655</v>
      </c>
      <c r="AI2133" t="s">
        <v>10745</v>
      </c>
      <c r="AM2133" t="s">
        <v>3925</v>
      </c>
      <c r="AN2133" t="s">
        <v>3926</v>
      </c>
      <c r="AO2133" t="s">
        <v>268</v>
      </c>
      <c r="AP2133" t="s">
        <v>386</v>
      </c>
      <c r="AQ2133" t="s">
        <v>3998</v>
      </c>
      <c r="AU2133" t="s">
        <v>4282</v>
      </c>
      <c r="AV2133" t="s">
        <v>4000</v>
      </c>
      <c r="AW2133" t="s">
        <v>622</v>
      </c>
      <c r="AX2133" t="s">
        <v>621</v>
      </c>
      <c r="AY2133" t="s">
        <v>253</v>
      </c>
      <c r="AZ2133" t="s">
        <v>230</v>
      </c>
      <c r="BA2133" t="s">
        <v>273</v>
      </c>
      <c r="BB2133" t="s">
        <v>380</v>
      </c>
      <c r="BC2133" t="s">
        <v>3927</v>
      </c>
      <c r="BD2133" t="s">
        <v>3927</v>
      </c>
      <c r="BE2133" t="s">
        <v>3927</v>
      </c>
      <c r="BF2133">
        <v>5</v>
      </c>
    </row>
    <row r="2134" spans="1:58" x14ac:dyDescent="0.3">
      <c r="A2134">
        <v>2026</v>
      </c>
      <c r="B2134">
        <v>202605</v>
      </c>
      <c r="C2134">
        <v>5</v>
      </c>
      <c r="D2134" s="14">
        <v>20001619599902</v>
      </c>
      <c r="E2134" t="s">
        <v>2810</v>
      </c>
      <c r="F2134" s="2">
        <v>46140.741041666668</v>
      </c>
      <c r="G2134" s="2">
        <v>46144</v>
      </c>
      <c r="I2134" t="s">
        <v>224</v>
      </c>
      <c r="J2134" t="s">
        <v>230</v>
      </c>
      <c r="L2134" t="s">
        <v>10746</v>
      </c>
      <c r="M2134" t="s">
        <v>722</v>
      </c>
      <c r="N2134" t="s">
        <v>715</v>
      </c>
      <c r="O2134" t="s">
        <v>623</v>
      </c>
      <c r="Q2134" t="s">
        <v>10747</v>
      </c>
      <c r="R2134" t="s">
        <v>2809</v>
      </c>
      <c r="S2134" t="s">
        <v>5470</v>
      </c>
      <c r="T2134" t="s">
        <v>5471</v>
      </c>
      <c r="U2134" t="s">
        <v>3034</v>
      </c>
      <c r="V2134" t="s">
        <v>647</v>
      </c>
      <c r="W2134" t="s">
        <v>245</v>
      </c>
      <c r="X2134" t="s">
        <v>225</v>
      </c>
      <c r="Z2134">
        <v>4</v>
      </c>
      <c r="AA2134" t="s">
        <v>3921</v>
      </c>
      <c r="AB2134" t="s">
        <v>3995</v>
      </c>
      <c r="AC2134">
        <v>46149.584976851853</v>
      </c>
      <c r="AD2134">
        <v>46148</v>
      </c>
      <c r="AE2134" t="s">
        <v>3938</v>
      </c>
      <c r="AG2134" t="s">
        <v>5111</v>
      </c>
      <c r="AH2134">
        <v>6108731577</v>
      </c>
      <c r="AI2134" t="s">
        <v>10748</v>
      </c>
      <c r="AM2134" t="s">
        <v>3925</v>
      </c>
      <c r="AN2134" t="s">
        <v>3926</v>
      </c>
      <c r="AO2134" t="s">
        <v>268</v>
      </c>
      <c r="AP2134" t="s">
        <v>249</v>
      </c>
      <c r="AQ2134" t="s">
        <v>3998</v>
      </c>
      <c r="AU2134" t="s">
        <v>4282</v>
      </c>
      <c r="AV2134" t="s">
        <v>4000</v>
      </c>
      <c r="AW2134" t="s">
        <v>320</v>
      </c>
      <c r="AX2134" t="s">
        <v>319</v>
      </c>
      <c r="AY2134" t="s">
        <v>254</v>
      </c>
      <c r="AZ2134" t="s">
        <v>230</v>
      </c>
      <c r="BA2134" t="s">
        <v>395</v>
      </c>
      <c r="BB2134" t="s">
        <v>380</v>
      </c>
      <c r="BC2134" t="s">
        <v>3927</v>
      </c>
      <c r="BD2134" t="s">
        <v>3927</v>
      </c>
      <c r="BE2134" t="s">
        <v>3927</v>
      </c>
      <c r="BF2134">
        <v>5</v>
      </c>
    </row>
    <row r="2135" spans="1:58" x14ac:dyDescent="0.3">
      <c r="A2135">
        <v>2026</v>
      </c>
      <c r="B2135">
        <v>202605</v>
      </c>
      <c r="C2135">
        <v>5</v>
      </c>
      <c r="D2135" s="14">
        <v>20001619594419</v>
      </c>
      <c r="E2135" t="s">
        <v>2810</v>
      </c>
      <c r="F2135" s="2">
        <v>46140.702187499999</v>
      </c>
      <c r="G2135" s="2">
        <v>46143</v>
      </c>
      <c r="I2135" t="s">
        <v>224</v>
      </c>
      <c r="J2135" t="s">
        <v>230</v>
      </c>
      <c r="L2135" t="s">
        <v>3459</v>
      </c>
      <c r="M2135" t="s">
        <v>309</v>
      </c>
      <c r="N2135" t="s">
        <v>297</v>
      </c>
      <c r="O2135" t="s">
        <v>283</v>
      </c>
      <c r="Q2135" t="s">
        <v>10749</v>
      </c>
      <c r="R2135" t="s">
        <v>2809</v>
      </c>
      <c r="S2135" t="s">
        <v>5494</v>
      </c>
      <c r="T2135" t="s">
        <v>5495</v>
      </c>
      <c r="U2135" t="s">
        <v>3034</v>
      </c>
      <c r="V2135" t="s">
        <v>647</v>
      </c>
      <c r="W2135" t="s">
        <v>245</v>
      </c>
      <c r="X2135" t="s">
        <v>225</v>
      </c>
      <c r="Z2135">
        <v>4</v>
      </c>
      <c r="AA2135" t="s">
        <v>3921</v>
      </c>
      <c r="AB2135" t="s">
        <v>3995</v>
      </c>
      <c r="AC2135">
        <v>46149.584976851853</v>
      </c>
      <c r="AD2135">
        <v>46147</v>
      </c>
      <c r="AE2135" t="s">
        <v>3938</v>
      </c>
      <c r="AG2135" t="s">
        <v>5111</v>
      </c>
      <c r="AH2135">
        <v>6108716727</v>
      </c>
      <c r="AI2135" t="s">
        <v>10750</v>
      </c>
      <c r="AM2135" t="s">
        <v>3925</v>
      </c>
      <c r="AN2135" t="s">
        <v>3926</v>
      </c>
      <c r="AO2135" t="s">
        <v>268</v>
      </c>
      <c r="AP2135" t="s">
        <v>386</v>
      </c>
      <c r="AQ2135" t="s">
        <v>3998</v>
      </c>
      <c r="AU2135" t="s">
        <v>4282</v>
      </c>
      <c r="AV2135" t="s">
        <v>4000</v>
      </c>
      <c r="AW2135" t="s">
        <v>320</v>
      </c>
      <c r="AX2135" t="s">
        <v>319</v>
      </c>
      <c r="AY2135" t="s">
        <v>254</v>
      </c>
      <c r="AZ2135" t="s">
        <v>230</v>
      </c>
      <c r="BA2135" t="s">
        <v>395</v>
      </c>
      <c r="BB2135" t="s">
        <v>380</v>
      </c>
      <c r="BC2135" t="s">
        <v>3927</v>
      </c>
      <c r="BD2135" t="s">
        <v>3927</v>
      </c>
      <c r="BE2135" t="s">
        <v>3927</v>
      </c>
      <c r="BF2135">
        <v>5</v>
      </c>
    </row>
    <row r="2136" spans="1:58" x14ac:dyDescent="0.3">
      <c r="A2136">
        <v>2026</v>
      </c>
      <c r="B2136">
        <v>202605</v>
      </c>
      <c r="C2136">
        <v>5</v>
      </c>
      <c r="D2136" s="14">
        <v>20001619594013</v>
      </c>
      <c r="E2136" t="s">
        <v>2810</v>
      </c>
      <c r="F2136" s="2">
        <v>46140.679155092592</v>
      </c>
      <c r="G2136" s="2">
        <v>46146</v>
      </c>
      <c r="I2136" t="s">
        <v>224</v>
      </c>
      <c r="J2136" t="s">
        <v>230</v>
      </c>
      <c r="L2136" t="s">
        <v>2325</v>
      </c>
      <c r="M2136" t="s">
        <v>309</v>
      </c>
      <c r="N2136" t="s">
        <v>297</v>
      </c>
      <c r="O2136" t="s">
        <v>283</v>
      </c>
      <c r="Q2136" t="s">
        <v>10751</v>
      </c>
      <c r="R2136" t="s">
        <v>2809</v>
      </c>
      <c r="S2136" t="s">
        <v>7591</v>
      </c>
      <c r="T2136" t="s">
        <v>7592</v>
      </c>
      <c r="U2136" t="s">
        <v>4796</v>
      </c>
      <c r="V2136" t="s">
        <v>2024</v>
      </c>
      <c r="W2136" t="s">
        <v>245</v>
      </c>
      <c r="X2136" t="s">
        <v>225</v>
      </c>
      <c r="Z2136">
        <v>4</v>
      </c>
      <c r="AA2136" t="s">
        <v>3921</v>
      </c>
      <c r="AB2136" t="s">
        <v>10752</v>
      </c>
      <c r="AC2136">
        <v>46153.364837962959</v>
      </c>
      <c r="AD2136">
        <v>46150</v>
      </c>
      <c r="AE2136" t="s">
        <v>3938</v>
      </c>
      <c r="AG2136" t="s">
        <v>6332</v>
      </c>
      <c r="AH2136">
        <v>6108728617</v>
      </c>
      <c r="AI2136" t="s">
        <v>10753</v>
      </c>
      <c r="AM2136" t="s">
        <v>3925</v>
      </c>
      <c r="AN2136" t="s">
        <v>3926</v>
      </c>
      <c r="AO2136" t="s">
        <v>268</v>
      </c>
      <c r="AP2136" t="s">
        <v>386</v>
      </c>
      <c r="AQ2136" t="s">
        <v>3940</v>
      </c>
      <c r="AU2136" t="s">
        <v>4220</v>
      </c>
      <c r="AV2136" t="s">
        <v>4000</v>
      </c>
      <c r="AW2136" t="s">
        <v>1525</v>
      </c>
      <c r="AX2136" t="s">
        <v>1524</v>
      </c>
      <c r="AY2136" t="s">
        <v>254</v>
      </c>
      <c r="AZ2136" t="s">
        <v>230</v>
      </c>
      <c r="BA2136" t="s">
        <v>395</v>
      </c>
      <c r="BB2136" t="s">
        <v>380</v>
      </c>
      <c r="BC2136" t="s">
        <v>3927</v>
      </c>
      <c r="BD2136" t="s">
        <v>3927</v>
      </c>
      <c r="BE2136" t="s">
        <v>3927</v>
      </c>
      <c r="BF2136">
        <v>5</v>
      </c>
    </row>
    <row r="2137" spans="1:58" x14ac:dyDescent="0.3">
      <c r="A2137">
        <v>2026</v>
      </c>
      <c r="B2137">
        <v>202605</v>
      </c>
      <c r="C2137">
        <v>5</v>
      </c>
      <c r="D2137" s="14">
        <v>20001619593830</v>
      </c>
      <c r="E2137" t="s">
        <v>2810</v>
      </c>
      <c r="F2137" s="2">
        <v>46140.731412037036</v>
      </c>
      <c r="G2137" s="2">
        <v>46144</v>
      </c>
      <c r="I2137" t="s">
        <v>224</v>
      </c>
      <c r="J2137" t="s">
        <v>230</v>
      </c>
      <c r="L2137" t="s">
        <v>3621</v>
      </c>
      <c r="M2137" t="s">
        <v>309</v>
      </c>
      <c r="N2137" t="s">
        <v>297</v>
      </c>
      <c r="O2137" t="s">
        <v>283</v>
      </c>
      <c r="Q2137" t="s">
        <v>10754</v>
      </c>
      <c r="R2137" t="s">
        <v>2809</v>
      </c>
      <c r="S2137" t="s">
        <v>7732</v>
      </c>
      <c r="T2137" t="s">
        <v>7733</v>
      </c>
      <c r="U2137" t="s">
        <v>4796</v>
      </c>
      <c r="V2137" t="s">
        <v>2024</v>
      </c>
      <c r="W2137" t="s">
        <v>245</v>
      </c>
      <c r="X2137" t="s">
        <v>387</v>
      </c>
      <c r="Z2137">
        <v>4</v>
      </c>
      <c r="AA2137" t="s">
        <v>3921</v>
      </c>
      <c r="AB2137" t="s">
        <v>10755</v>
      </c>
      <c r="AC2137">
        <v>46149.689583333333</v>
      </c>
      <c r="AD2137">
        <v>46148</v>
      </c>
      <c r="AE2137" t="s">
        <v>3938</v>
      </c>
      <c r="AG2137" t="s">
        <v>2026</v>
      </c>
      <c r="AH2137">
        <v>6108737501</v>
      </c>
      <c r="AI2137" t="s">
        <v>10756</v>
      </c>
      <c r="AM2137" t="s">
        <v>3925</v>
      </c>
      <c r="AN2137" t="s">
        <v>3926</v>
      </c>
      <c r="AO2137" t="s">
        <v>268</v>
      </c>
      <c r="AP2137" t="s">
        <v>304</v>
      </c>
      <c r="AQ2137" t="s">
        <v>3940</v>
      </c>
      <c r="AU2137" t="s">
        <v>4282</v>
      </c>
      <c r="AV2137" t="s">
        <v>4000</v>
      </c>
      <c r="AW2137" t="s">
        <v>447</v>
      </c>
      <c r="AX2137" t="s">
        <v>446</v>
      </c>
      <c r="AY2137" t="s">
        <v>253</v>
      </c>
      <c r="AZ2137" t="s">
        <v>230</v>
      </c>
      <c r="BA2137" t="s">
        <v>395</v>
      </c>
      <c r="BB2137" t="s">
        <v>380</v>
      </c>
      <c r="BC2137" t="s">
        <v>3927</v>
      </c>
      <c r="BD2137" t="s">
        <v>3927</v>
      </c>
      <c r="BE2137" t="s">
        <v>3927</v>
      </c>
      <c r="BF2137">
        <v>5</v>
      </c>
    </row>
    <row r="2138" spans="1:58" x14ac:dyDescent="0.3">
      <c r="A2138">
        <v>2026</v>
      </c>
      <c r="B2138">
        <v>202605</v>
      </c>
      <c r="C2138">
        <v>5</v>
      </c>
      <c r="D2138" s="14">
        <v>20001619590479</v>
      </c>
      <c r="E2138" t="s">
        <v>2810</v>
      </c>
      <c r="F2138" s="2">
        <v>46140.705243055556</v>
      </c>
      <c r="G2138" s="2">
        <v>46153</v>
      </c>
      <c r="I2138" t="s">
        <v>224</v>
      </c>
      <c r="J2138" t="s">
        <v>230</v>
      </c>
      <c r="L2138" t="s">
        <v>3232</v>
      </c>
      <c r="M2138" t="s">
        <v>261</v>
      </c>
      <c r="N2138" t="s">
        <v>237</v>
      </c>
      <c r="O2138" t="s">
        <v>257</v>
      </c>
      <c r="Q2138" t="s">
        <v>10757</v>
      </c>
      <c r="R2138" t="s">
        <v>2809</v>
      </c>
      <c r="S2138" t="s">
        <v>5050</v>
      </c>
      <c r="T2138" t="s">
        <v>5051</v>
      </c>
      <c r="U2138" t="s">
        <v>4008</v>
      </c>
      <c r="V2138" t="s">
        <v>980</v>
      </c>
      <c r="W2138" t="s">
        <v>245</v>
      </c>
      <c r="X2138" t="s">
        <v>387</v>
      </c>
      <c r="Z2138">
        <v>2</v>
      </c>
      <c r="AA2138" t="s">
        <v>3921</v>
      </c>
      <c r="AB2138" t="s">
        <v>10758</v>
      </c>
      <c r="AC2138">
        <v>46155.634386574071</v>
      </c>
      <c r="AD2138">
        <v>46155</v>
      </c>
      <c r="AE2138" t="s">
        <v>3938</v>
      </c>
      <c r="AG2138" t="s">
        <v>4870</v>
      </c>
      <c r="AH2138">
        <v>6083722016</v>
      </c>
      <c r="AI2138" t="s">
        <v>10759</v>
      </c>
      <c r="AM2138" t="s">
        <v>3925</v>
      </c>
      <c r="AN2138" t="s">
        <v>3926</v>
      </c>
      <c r="AO2138" t="s">
        <v>268</v>
      </c>
      <c r="AP2138" t="s">
        <v>386</v>
      </c>
      <c r="AQ2138" t="s">
        <v>3940</v>
      </c>
      <c r="AW2138" t="s">
        <v>447</v>
      </c>
      <c r="AX2138" t="s">
        <v>446</v>
      </c>
      <c r="AY2138" t="s">
        <v>253</v>
      </c>
      <c r="AZ2138" t="s">
        <v>230</v>
      </c>
      <c r="BA2138" t="s">
        <v>273</v>
      </c>
      <c r="BB2138" t="s">
        <v>380</v>
      </c>
      <c r="BC2138" t="s">
        <v>3927</v>
      </c>
      <c r="BD2138" t="s">
        <v>3927</v>
      </c>
      <c r="BE2138" t="s">
        <v>3927</v>
      </c>
      <c r="BF2138">
        <v>12</v>
      </c>
    </row>
    <row r="2139" spans="1:58" x14ac:dyDescent="0.3">
      <c r="A2139">
        <v>2026</v>
      </c>
      <c r="B2139">
        <v>202605</v>
      </c>
      <c r="C2139">
        <v>5</v>
      </c>
      <c r="D2139" s="14">
        <v>20001619559057</v>
      </c>
      <c r="E2139" t="s">
        <v>2810</v>
      </c>
      <c r="F2139" s="2">
        <v>46140.633530092593</v>
      </c>
      <c r="G2139" s="2">
        <v>46144</v>
      </c>
      <c r="I2139" t="s">
        <v>224</v>
      </c>
      <c r="J2139" t="s">
        <v>230</v>
      </c>
      <c r="L2139" t="s">
        <v>589</v>
      </c>
      <c r="M2139" t="s">
        <v>309</v>
      </c>
      <c r="N2139" t="s">
        <v>297</v>
      </c>
      <c r="O2139" t="s">
        <v>283</v>
      </c>
      <c r="Q2139" t="s">
        <v>10760</v>
      </c>
      <c r="R2139" t="s">
        <v>2809</v>
      </c>
      <c r="S2139" t="s">
        <v>425</v>
      </c>
      <c r="T2139" t="s">
        <v>426</v>
      </c>
      <c r="U2139" t="s">
        <v>258</v>
      </c>
      <c r="V2139" t="s">
        <v>247</v>
      </c>
      <c r="W2139" t="s">
        <v>245</v>
      </c>
      <c r="X2139" t="s">
        <v>387</v>
      </c>
      <c r="Z2139">
        <v>4</v>
      </c>
      <c r="AA2139" t="s">
        <v>3921</v>
      </c>
      <c r="AB2139" t="s">
        <v>10761</v>
      </c>
      <c r="AC2139">
        <v>46148.623171296298</v>
      </c>
      <c r="AD2139">
        <v>46148</v>
      </c>
      <c r="AE2139" t="s">
        <v>3938</v>
      </c>
      <c r="AG2139" t="s">
        <v>410</v>
      </c>
      <c r="AH2139">
        <v>6103856993</v>
      </c>
      <c r="AI2139" t="s">
        <v>10762</v>
      </c>
      <c r="AM2139" t="s">
        <v>3925</v>
      </c>
      <c r="AN2139" t="s">
        <v>3926</v>
      </c>
      <c r="AO2139" t="s">
        <v>268</v>
      </c>
      <c r="AP2139" t="s">
        <v>386</v>
      </c>
      <c r="AQ2139" t="s">
        <v>3940</v>
      </c>
      <c r="AU2139" t="s">
        <v>4422</v>
      </c>
      <c r="AV2139" t="s">
        <v>4000</v>
      </c>
      <c r="AW2139" t="s">
        <v>447</v>
      </c>
      <c r="AX2139" t="s">
        <v>446</v>
      </c>
      <c r="AY2139" t="s">
        <v>253</v>
      </c>
      <c r="AZ2139" t="s">
        <v>230</v>
      </c>
      <c r="BA2139" t="s">
        <v>273</v>
      </c>
      <c r="BB2139" t="s">
        <v>380</v>
      </c>
      <c r="BC2139" t="s">
        <v>3927</v>
      </c>
      <c r="BD2139" t="s">
        <v>3927</v>
      </c>
      <c r="BE2139" t="s">
        <v>3927</v>
      </c>
      <c r="BF2139">
        <v>12</v>
      </c>
    </row>
    <row r="2140" spans="1:58" x14ac:dyDescent="0.3">
      <c r="A2140">
        <v>2026</v>
      </c>
      <c r="B2140">
        <v>202605</v>
      </c>
      <c r="C2140">
        <v>5</v>
      </c>
      <c r="D2140" s="14">
        <v>20001619549446</v>
      </c>
      <c r="E2140" t="s">
        <v>2810</v>
      </c>
      <c r="F2140" s="2">
        <v>46140.650636574072</v>
      </c>
      <c r="G2140" s="2">
        <v>46143</v>
      </c>
      <c r="I2140" t="s">
        <v>224</v>
      </c>
      <c r="J2140" t="s">
        <v>230</v>
      </c>
      <c r="L2140" t="s">
        <v>2880</v>
      </c>
      <c r="M2140" t="s">
        <v>334</v>
      </c>
      <c r="N2140" t="s">
        <v>322</v>
      </c>
      <c r="O2140" t="s">
        <v>331</v>
      </c>
      <c r="Q2140" t="s">
        <v>10763</v>
      </c>
      <c r="R2140" t="s">
        <v>2809</v>
      </c>
      <c r="S2140" t="s">
        <v>7713</v>
      </c>
      <c r="T2140" t="s">
        <v>7714</v>
      </c>
      <c r="U2140" t="s">
        <v>4796</v>
      </c>
      <c r="V2140" t="s">
        <v>2024</v>
      </c>
      <c r="W2140" t="s">
        <v>245</v>
      </c>
      <c r="X2140" t="s">
        <v>225</v>
      </c>
      <c r="Z2140">
        <v>4</v>
      </c>
      <c r="AA2140" t="s">
        <v>3921</v>
      </c>
      <c r="AB2140" t="s">
        <v>10764</v>
      </c>
      <c r="AC2140">
        <v>46149.689583333333</v>
      </c>
      <c r="AD2140">
        <v>46147</v>
      </c>
      <c r="AE2140" t="s">
        <v>3938</v>
      </c>
      <c r="AG2140" t="s">
        <v>6701</v>
      </c>
      <c r="AH2140">
        <v>6108722603</v>
      </c>
      <c r="AI2140" t="s">
        <v>10765</v>
      </c>
      <c r="AM2140" t="s">
        <v>3925</v>
      </c>
      <c r="AN2140" t="s">
        <v>3926</v>
      </c>
      <c r="AO2140" t="s">
        <v>268</v>
      </c>
      <c r="AP2140" t="s">
        <v>304</v>
      </c>
      <c r="AQ2140" t="s">
        <v>3940</v>
      </c>
      <c r="AU2140" t="s">
        <v>4282</v>
      </c>
      <c r="AV2140" t="s">
        <v>4000</v>
      </c>
      <c r="AW2140" t="s">
        <v>320</v>
      </c>
      <c r="AX2140" t="s">
        <v>319</v>
      </c>
      <c r="AY2140" t="s">
        <v>254</v>
      </c>
      <c r="AZ2140" t="s">
        <v>230</v>
      </c>
      <c r="BA2140" t="s">
        <v>395</v>
      </c>
      <c r="BB2140" t="s">
        <v>380</v>
      </c>
      <c r="BC2140" t="s">
        <v>3927</v>
      </c>
      <c r="BD2140" t="s">
        <v>3927</v>
      </c>
      <c r="BE2140" t="s">
        <v>3927</v>
      </c>
      <c r="BF2140">
        <v>5</v>
      </c>
    </row>
    <row r="2141" spans="1:58" x14ac:dyDescent="0.3">
      <c r="A2141">
        <v>2026</v>
      </c>
      <c r="B2141">
        <v>202605</v>
      </c>
      <c r="C2141">
        <v>5</v>
      </c>
      <c r="D2141" s="14">
        <v>20001619545808</v>
      </c>
      <c r="E2141" t="s">
        <v>2810</v>
      </c>
      <c r="F2141" s="2">
        <v>46140.668298611112</v>
      </c>
      <c r="G2141" s="2">
        <v>46145</v>
      </c>
      <c r="I2141" t="s">
        <v>224</v>
      </c>
      <c r="J2141" t="s">
        <v>230</v>
      </c>
      <c r="L2141" t="s">
        <v>3212</v>
      </c>
      <c r="M2141" t="s">
        <v>1933</v>
      </c>
      <c r="N2141" t="s">
        <v>1927</v>
      </c>
      <c r="O2141" t="s">
        <v>257</v>
      </c>
      <c r="Q2141" t="s">
        <v>10766</v>
      </c>
      <c r="R2141" t="s">
        <v>2809</v>
      </c>
      <c r="S2141" t="s">
        <v>10767</v>
      </c>
      <c r="T2141" t="s">
        <v>10768</v>
      </c>
      <c r="U2141" t="s">
        <v>3034</v>
      </c>
      <c r="V2141" t="s">
        <v>647</v>
      </c>
      <c r="W2141" t="s">
        <v>245</v>
      </c>
      <c r="X2141" t="s">
        <v>225</v>
      </c>
      <c r="Z2141">
        <v>3</v>
      </c>
      <c r="AA2141" t="s">
        <v>3921</v>
      </c>
      <c r="AB2141" t="s">
        <v>10769</v>
      </c>
      <c r="AC2141">
        <v>46148.681620370371</v>
      </c>
      <c r="AD2141">
        <v>46148</v>
      </c>
      <c r="AE2141" t="s">
        <v>3938</v>
      </c>
      <c r="AG2141" t="s">
        <v>5111</v>
      </c>
      <c r="AH2141">
        <v>6108731494</v>
      </c>
      <c r="AI2141" t="s">
        <v>10770</v>
      </c>
      <c r="AM2141" t="s">
        <v>3928</v>
      </c>
      <c r="AN2141" t="s">
        <v>3926</v>
      </c>
      <c r="AO2141" t="s">
        <v>268</v>
      </c>
      <c r="AP2141" t="s">
        <v>386</v>
      </c>
      <c r="AQ2141" t="s">
        <v>3940</v>
      </c>
      <c r="AU2141" t="s">
        <v>4282</v>
      </c>
      <c r="AV2141" t="s">
        <v>4000</v>
      </c>
      <c r="AW2141" t="s">
        <v>320</v>
      </c>
      <c r="AX2141" t="s">
        <v>319</v>
      </c>
      <c r="AY2141" t="s">
        <v>254</v>
      </c>
      <c r="AZ2141" t="s">
        <v>230</v>
      </c>
      <c r="BA2141" t="s">
        <v>395</v>
      </c>
      <c r="BB2141" t="s">
        <v>380</v>
      </c>
      <c r="BC2141" t="s">
        <v>3927</v>
      </c>
      <c r="BD2141" t="s">
        <v>3927</v>
      </c>
      <c r="BE2141" t="s">
        <v>3927</v>
      </c>
      <c r="BF2141">
        <v>5</v>
      </c>
    </row>
    <row r="2142" spans="1:58" x14ac:dyDescent="0.3">
      <c r="A2142">
        <v>2026</v>
      </c>
      <c r="B2142">
        <v>202605</v>
      </c>
      <c r="C2142">
        <v>5</v>
      </c>
      <c r="D2142" s="14">
        <v>20001619542372</v>
      </c>
      <c r="E2142" t="s">
        <v>2810</v>
      </c>
      <c r="F2142" s="2">
        <v>46140.646018518521</v>
      </c>
      <c r="G2142" s="2">
        <v>46146</v>
      </c>
      <c r="I2142" t="s">
        <v>224</v>
      </c>
      <c r="J2142" t="s">
        <v>230</v>
      </c>
      <c r="L2142" t="s">
        <v>3827</v>
      </c>
      <c r="M2142" t="s">
        <v>392</v>
      </c>
      <c r="N2142" t="s">
        <v>353</v>
      </c>
      <c r="O2142" t="s">
        <v>283</v>
      </c>
      <c r="Q2142" t="s">
        <v>10771</v>
      </c>
      <c r="R2142" t="s">
        <v>2809</v>
      </c>
      <c r="S2142" t="s">
        <v>5326</v>
      </c>
      <c r="T2142" t="s">
        <v>5327</v>
      </c>
      <c r="U2142" t="s">
        <v>3034</v>
      </c>
      <c r="V2142" t="s">
        <v>647</v>
      </c>
      <c r="W2142" t="s">
        <v>245</v>
      </c>
      <c r="X2142" t="s">
        <v>387</v>
      </c>
      <c r="Z2142">
        <v>2</v>
      </c>
      <c r="AA2142" t="s">
        <v>3921</v>
      </c>
      <c r="AB2142" t="s">
        <v>6399</v>
      </c>
      <c r="AC2142">
        <v>46148.681620370371</v>
      </c>
      <c r="AD2142">
        <v>46148</v>
      </c>
      <c r="AE2142" t="s">
        <v>3938</v>
      </c>
      <c r="AG2142" t="s">
        <v>5111</v>
      </c>
      <c r="AH2142">
        <v>6108738458</v>
      </c>
      <c r="AI2142" t="s">
        <v>10772</v>
      </c>
      <c r="AM2142" t="s">
        <v>3925</v>
      </c>
      <c r="AN2142" t="s">
        <v>3926</v>
      </c>
      <c r="AO2142" t="s">
        <v>268</v>
      </c>
      <c r="AP2142" t="s">
        <v>386</v>
      </c>
      <c r="AQ2142" t="s">
        <v>3940</v>
      </c>
      <c r="AU2142" t="s">
        <v>4282</v>
      </c>
      <c r="AV2142" t="s">
        <v>4000</v>
      </c>
      <c r="AW2142" t="s">
        <v>447</v>
      </c>
      <c r="AX2142" t="s">
        <v>446</v>
      </c>
      <c r="AY2142" t="s">
        <v>253</v>
      </c>
      <c r="AZ2142" t="s">
        <v>230</v>
      </c>
      <c r="BA2142" t="s">
        <v>395</v>
      </c>
      <c r="BB2142" t="s">
        <v>380</v>
      </c>
      <c r="BC2142" t="s">
        <v>3927</v>
      </c>
      <c r="BD2142" t="s">
        <v>3927</v>
      </c>
      <c r="BE2142" t="s">
        <v>3927</v>
      </c>
      <c r="BF2142">
        <v>5</v>
      </c>
    </row>
    <row r="2143" spans="1:58" x14ac:dyDescent="0.3">
      <c r="A2143">
        <v>2026</v>
      </c>
      <c r="B2143">
        <v>202605</v>
      </c>
      <c r="C2143">
        <v>5</v>
      </c>
      <c r="D2143" s="14">
        <v>20001619541580</v>
      </c>
      <c r="E2143" t="s">
        <v>2810</v>
      </c>
      <c r="F2143" s="2">
        <v>46140.656284722223</v>
      </c>
      <c r="G2143" s="2">
        <v>46143</v>
      </c>
      <c r="I2143" t="s">
        <v>224</v>
      </c>
      <c r="J2143" t="s">
        <v>230</v>
      </c>
      <c r="L2143" t="s">
        <v>3499</v>
      </c>
      <c r="M2143" t="s">
        <v>309</v>
      </c>
      <c r="N2143" t="s">
        <v>297</v>
      </c>
      <c r="O2143" t="s">
        <v>283</v>
      </c>
      <c r="Q2143" t="s">
        <v>10773</v>
      </c>
      <c r="R2143" t="s">
        <v>2809</v>
      </c>
      <c r="S2143" t="s">
        <v>5145</v>
      </c>
      <c r="T2143" t="s">
        <v>5146</v>
      </c>
      <c r="U2143" t="s">
        <v>3034</v>
      </c>
      <c r="V2143" t="s">
        <v>647</v>
      </c>
      <c r="W2143" t="s">
        <v>245</v>
      </c>
      <c r="X2143" t="s">
        <v>225</v>
      </c>
      <c r="Z2143">
        <v>4</v>
      </c>
      <c r="AA2143" t="s">
        <v>3921</v>
      </c>
      <c r="AB2143" t="s">
        <v>10774</v>
      </c>
      <c r="AC2143">
        <v>46148.681620370371</v>
      </c>
      <c r="AD2143">
        <v>46147</v>
      </c>
      <c r="AE2143" t="s">
        <v>3938</v>
      </c>
      <c r="AG2143" t="s">
        <v>5111</v>
      </c>
      <c r="AH2143">
        <v>6108731469</v>
      </c>
      <c r="AI2143" t="s">
        <v>10775</v>
      </c>
      <c r="AM2143" t="s">
        <v>3925</v>
      </c>
      <c r="AN2143" t="s">
        <v>3926</v>
      </c>
      <c r="AO2143" t="s">
        <v>268</v>
      </c>
      <c r="AP2143" t="s">
        <v>386</v>
      </c>
      <c r="AQ2143" t="s">
        <v>3940</v>
      </c>
      <c r="AU2143" t="s">
        <v>4282</v>
      </c>
      <c r="AV2143" t="s">
        <v>4000</v>
      </c>
      <c r="AW2143" t="s">
        <v>320</v>
      </c>
      <c r="AX2143" t="s">
        <v>319</v>
      </c>
      <c r="AY2143" t="s">
        <v>254</v>
      </c>
      <c r="AZ2143" t="s">
        <v>230</v>
      </c>
      <c r="BA2143" t="s">
        <v>395</v>
      </c>
      <c r="BB2143" t="s">
        <v>380</v>
      </c>
      <c r="BC2143" t="s">
        <v>3927</v>
      </c>
      <c r="BD2143" t="s">
        <v>3927</v>
      </c>
      <c r="BE2143" t="s">
        <v>3927</v>
      </c>
      <c r="BF2143">
        <v>5</v>
      </c>
    </row>
    <row r="2144" spans="1:58" x14ac:dyDescent="0.3">
      <c r="A2144">
        <v>2026</v>
      </c>
      <c r="B2144">
        <v>202605</v>
      </c>
      <c r="C2144">
        <v>5</v>
      </c>
      <c r="D2144" s="14">
        <v>20001619539178</v>
      </c>
      <c r="E2144" t="s">
        <v>2810</v>
      </c>
      <c r="F2144" s="2">
        <v>46140.635925925926</v>
      </c>
      <c r="G2144" s="2">
        <v>46144</v>
      </c>
      <c r="I2144" t="s">
        <v>224</v>
      </c>
      <c r="J2144" t="s">
        <v>230</v>
      </c>
      <c r="L2144" t="s">
        <v>339</v>
      </c>
      <c r="M2144" t="s">
        <v>334</v>
      </c>
      <c r="N2144" t="s">
        <v>322</v>
      </c>
      <c r="O2144" t="s">
        <v>331</v>
      </c>
      <c r="Q2144" t="s">
        <v>10776</v>
      </c>
      <c r="R2144" t="s">
        <v>2809</v>
      </c>
      <c r="S2144" t="s">
        <v>340</v>
      </c>
      <c r="T2144" t="s">
        <v>341</v>
      </c>
      <c r="U2144" t="s">
        <v>258</v>
      </c>
      <c r="V2144" t="s">
        <v>247</v>
      </c>
      <c r="W2144" t="s">
        <v>245</v>
      </c>
      <c r="X2144" t="s">
        <v>225</v>
      </c>
      <c r="Z2144">
        <v>4</v>
      </c>
      <c r="AA2144" t="s">
        <v>3921</v>
      </c>
      <c r="AB2144" t="s">
        <v>10777</v>
      </c>
      <c r="AC2144">
        <v>46149.709270833337</v>
      </c>
      <c r="AD2144">
        <v>46148</v>
      </c>
      <c r="AE2144" t="s">
        <v>3938</v>
      </c>
      <c r="AG2144" t="s">
        <v>342</v>
      </c>
      <c r="AH2144">
        <v>6103211335</v>
      </c>
      <c r="AI2144" t="s">
        <v>10778</v>
      </c>
      <c r="AM2144" t="s">
        <v>3925</v>
      </c>
      <c r="AN2144" t="s">
        <v>3926</v>
      </c>
      <c r="AO2144" t="s">
        <v>268</v>
      </c>
      <c r="AP2144" t="s">
        <v>249</v>
      </c>
      <c r="AQ2144" t="s">
        <v>3940</v>
      </c>
      <c r="AU2144" t="s">
        <v>4282</v>
      </c>
      <c r="AV2144" t="s">
        <v>4000</v>
      </c>
      <c r="AW2144" t="s">
        <v>227</v>
      </c>
      <c r="AX2144" t="s">
        <v>226</v>
      </c>
      <c r="AY2144" t="s">
        <v>254</v>
      </c>
      <c r="AZ2144" t="s">
        <v>230</v>
      </c>
      <c r="BA2144" t="s">
        <v>344</v>
      </c>
      <c r="BB2144" t="s">
        <v>232</v>
      </c>
      <c r="BC2144" t="s">
        <v>3927</v>
      </c>
      <c r="BD2144" t="s">
        <v>3927</v>
      </c>
      <c r="BE2144" t="s">
        <v>3927</v>
      </c>
      <c r="BF2144">
        <v>26</v>
      </c>
    </row>
    <row r="2145" spans="1:58" x14ac:dyDescent="0.3">
      <c r="A2145">
        <v>2026</v>
      </c>
      <c r="B2145">
        <v>202605</v>
      </c>
      <c r="C2145">
        <v>5</v>
      </c>
      <c r="D2145" s="14">
        <v>20001619516720</v>
      </c>
      <c r="E2145" t="s">
        <v>2810</v>
      </c>
      <c r="F2145" s="2">
        <v>46140.616400462961</v>
      </c>
      <c r="G2145" s="2">
        <v>46144</v>
      </c>
      <c r="I2145" t="s">
        <v>224</v>
      </c>
      <c r="J2145" t="s">
        <v>230</v>
      </c>
      <c r="L2145" t="s">
        <v>2247</v>
      </c>
      <c r="M2145" t="s">
        <v>309</v>
      </c>
      <c r="N2145" t="s">
        <v>297</v>
      </c>
      <c r="O2145" t="s">
        <v>283</v>
      </c>
      <c r="Q2145" t="s">
        <v>10779</v>
      </c>
      <c r="R2145" t="s">
        <v>2809</v>
      </c>
      <c r="S2145" t="s">
        <v>1161</v>
      </c>
      <c r="T2145" t="s">
        <v>1162</v>
      </c>
      <c r="U2145" t="s">
        <v>258</v>
      </c>
      <c r="V2145" t="s">
        <v>247</v>
      </c>
      <c r="W2145" t="s">
        <v>245</v>
      </c>
      <c r="X2145" t="s">
        <v>387</v>
      </c>
      <c r="Z2145">
        <v>4</v>
      </c>
      <c r="AA2145" t="s">
        <v>3921</v>
      </c>
      <c r="AB2145" t="s">
        <v>10780</v>
      </c>
      <c r="AC2145">
        <v>46148.623171296298</v>
      </c>
      <c r="AD2145">
        <v>46148</v>
      </c>
      <c r="AE2145" t="s">
        <v>3938</v>
      </c>
      <c r="AG2145" t="s">
        <v>410</v>
      </c>
      <c r="AH2145">
        <v>6108728505</v>
      </c>
      <c r="AI2145" t="s">
        <v>10781</v>
      </c>
      <c r="AM2145" t="s">
        <v>3925</v>
      </c>
      <c r="AN2145" t="s">
        <v>3926</v>
      </c>
      <c r="AO2145" t="s">
        <v>268</v>
      </c>
      <c r="AP2145" t="s">
        <v>249</v>
      </c>
      <c r="AQ2145" t="s">
        <v>3940</v>
      </c>
      <c r="AU2145" t="s">
        <v>4422</v>
      </c>
      <c r="AV2145" t="s">
        <v>4000</v>
      </c>
      <c r="AW2145" t="s">
        <v>1227</v>
      </c>
      <c r="AX2145" t="s">
        <v>1226</v>
      </c>
      <c r="AY2145" t="s">
        <v>253</v>
      </c>
      <c r="AZ2145" t="s">
        <v>230</v>
      </c>
      <c r="BA2145" t="s">
        <v>395</v>
      </c>
      <c r="BB2145" t="s">
        <v>380</v>
      </c>
      <c r="BC2145" t="s">
        <v>3927</v>
      </c>
      <c r="BD2145" t="s">
        <v>3927</v>
      </c>
      <c r="BE2145" t="s">
        <v>3927</v>
      </c>
      <c r="BF2145">
        <v>5</v>
      </c>
    </row>
    <row r="2146" spans="1:58" x14ac:dyDescent="0.3">
      <c r="A2146">
        <v>2026</v>
      </c>
      <c r="B2146">
        <v>202605</v>
      </c>
      <c r="C2146">
        <v>5</v>
      </c>
      <c r="D2146" s="14">
        <v>20001619511577</v>
      </c>
      <c r="E2146" t="s">
        <v>2810</v>
      </c>
      <c r="F2146" s="2">
        <v>46140.609282407408</v>
      </c>
      <c r="G2146" s="2">
        <v>46147</v>
      </c>
      <c r="I2146" t="s">
        <v>224</v>
      </c>
      <c r="J2146" t="s">
        <v>230</v>
      </c>
      <c r="L2146" t="s">
        <v>3691</v>
      </c>
      <c r="M2146" t="s">
        <v>902</v>
      </c>
      <c r="N2146" t="s">
        <v>752</v>
      </c>
      <c r="O2146" t="s">
        <v>623</v>
      </c>
      <c r="Q2146" t="s">
        <v>10782</v>
      </c>
      <c r="R2146" t="s">
        <v>2809</v>
      </c>
      <c r="S2146" t="s">
        <v>1968</v>
      </c>
      <c r="T2146" t="s">
        <v>1969</v>
      </c>
      <c r="U2146" t="s">
        <v>258</v>
      </c>
      <c r="V2146" t="s">
        <v>247</v>
      </c>
      <c r="W2146" t="s">
        <v>245</v>
      </c>
      <c r="X2146" t="s">
        <v>225</v>
      </c>
      <c r="Z2146">
        <v>1</v>
      </c>
      <c r="AA2146" t="s">
        <v>3921</v>
      </c>
      <c r="AB2146" t="s">
        <v>10783</v>
      </c>
      <c r="AC2146">
        <v>46148.623171296298</v>
      </c>
      <c r="AD2146">
        <v>46148</v>
      </c>
      <c r="AE2146" t="s">
        <v>3938</v>
      </c>
      <c r="AG2146" t="s">
        <v>248</v>
      </c>
      <c r="AH2146">
        <v>6074077798</v>
      </c>
      <c r="AI2146" t="s">
        <v>10784</v>
      </c>
      <c r="AM2146" t="s">
        <v>3925</v>
      </c>
      <c r="AN2146" t="s">
        <v>3926</v>
      </c>
      <c r="AO2146" t="s">
        <v>268</v>
      </c>
      <c r="AP2146" t="s">
        <v>386</v>
      </c>
      <c r="AQ2146" t="s">
        <v>3940</v>
      </c>
      <c r="AU2146" t="s">
        <v>4282</v>
      </c>
      <c r="AV2146" t="s">
        <v>4000</v>
      </c>
      <c r="AW2146" t="s">
        <v>227</v>
      </c>
      <c r="AX2146" t="s">
        <v>226</v>
      </c>
      <c r="AY2146" t="s">
        <v>254</v>
      </c>
      <c r="AZ2146" t="s">
        <v>230</v>
      </c>
      <c r="BA2146" t="s">
        <v>273</v>
      </c>
      <c r="BB2146" t="s">
        <v>380</v>
      </c>
      <c r="BC2146" t="s">
        <v>3927</v>
      </c>
      <c r="BD2146" t="s">
        <v>3927</v>
      </c>
      <c r="BE2146" t="s">
        <v>3927</v>
      </c>
      <c r="BF2146">
        <v>20</v>
      </c>
    </row>
    <row r="2147" spans="1:58" x14ac:dyDescent="0.3">
      <c r="A2147">
        <v>2026</v>
      </c>
      <c r="B2147">
        <v>202605</v>
      </c>
      <c r="C2147">
        <v>5</v>
      </c>
      <c r="D2147" s="14">
        <v>20001619509641</v>
      </c>
      <c r="E2147" t="s">
        <v>2810</v>
      </c>
      <c r="F2147" s="2">
        <v>46140.612291666665</v>
      </c>
      <c r="G2147" s="2">
        <v>46148</v>
      </c>
      <c r="I2147" t="s">
        <v>224</v>
      </c>
      <c r="J2147" t="s">
        <v>230</v>
      </c>
      <c r="L2147" t="s">
        <v>3050</v>
      </c>
      <c r="M2147" t="s">
        <v>1366</v>
      </c>
      <c r="N2147" t="s">
        <v>1359</v>
      </c>
      <c r="O2147" t="s">
        <v>554</v>
      </c>
      <c r="Q2147" t="s">
        <v>10785</v>
      </c>
      <c r="R2147" t="s">
        <v>2809</v>
      </c>
      <c r="S2147" t="s">
        <v>5306</v>
      </c>
      <c r="T2147" t="s">
        <v>5307</v>
      </c>
      <c r="U2147" t="s">
        <v>3034</v>
      </c>
      <c r="V2147" t="s">
        <v>647</v>
      </c>
      <c r="W2147" t="s">
        <v>245</v>
      </c>
      <c r="X2147" t="s">
        <v>225</v>
      </c>
      <c r="Z2147">
        <v>4</v>
      </c>
      <c r="AA2147" t="s">
        <v>3921</v>
      </c>
      <c r="AB2147" t="s">
        <v>6540</v>
      </c>
      <c r="AC2147">
        <v>46153.354085648149</v>
      </c>
      <c r="AD2147">
        <v>46152</v>
      </c>
      <c r="AE2147" t="s">
        <v>3938</v>
      </c>
      <c r="AG2147" t="s">
        <v>5006</v>
      </c>
      <c r="AH2147">
        <v>6108732431</v>
      </c>
      <c r="AI2147" t="s">
        <v>10786</v>
      </c>
      <c r="AM2147" t="s">
        <v>3925</v>
      </c>
      <c r="AN2147" t="s">
        <v>3926</v>
      </c>
      <c r="AO2147" t="s">
        <v>268</v>
      </c>
      <c r="AP2147" t="s">
        <v>330</v>
      </c>
      <c r="AQ2147" t="s">
        <v>3940</v>
      </c>
      <c r="AU2147" t="s">
        <v>4220</v>
      </c>
      <c r="AV2147" t="s">
        <v>4000</v>
      </c>
      <c r="AW2147" t="s">
        <v>320</v>
      </c>
      <c r="AX2147" t="s">
        <v>319</v>
      </c>
      <c r="AY2147" t="s">
        <v>254</v>
      </c>
      <c r="AZ2147" t="s">
        <v>230</v>
      </c>
      <c r="BA2147" t="s">
        <v>395</v>
      </c>
      <c r="BB2147" t="s">
        <v>380</v>
      </c>
      <c r="BC2147" t="s">
        <v>3927</v>
      </c>
      <c r="BD2147" t="s">
        <v>3927</v>
      </c>
      <c r="BE2147" t="s">
        <v>3927</v>
      </c>
      <c r="BF2147">
        <v>5</v>
      </c>
    </row>
    <row r="2148" spans="1:58" x14ac:dyDescent="0.3">
      <c r="A2148">
        <v>2026</v>
      </c>
      <c r="B2148">
        <v>202605</v>
      </c>
      <c r="C2148">
        <v>5</v>
      </c>
      <c r="D2148" s="14">
        <v>20001619507746</v>
      </c>
      <c r="E2148" t="s">
        <v>2810</v>
      </c>
      <c r="F2148" s="2">
        <v>46140.616064814814</v>
      </c>
      <c r="G2148" s="2">
        <v>46143</v>
      </c>
      <c r="I2148" t="s">
        <v>224</v>
      </c>
      <c r="J2148" t="s">
        <v>230</v>
      </c>
      <c r="L2148" t="s">
        <v>3158</v>
      </c>
      <c r="M2148" t="s">
        <v>5322</v>
      </c>
      <c r="N2148" t="s">
        <v>2857</v>
      </c>
      <c r="O2148" t="s">
        <v>257</v>
      </c>
      <c r="Q2148" t="s">
        <v>10787</v>
      </c>
      <c r="R2148" t="s">
        <v>2809</v>
      </c>
      <c r="S2148" t="s">
        <v>6624</v>
      </c>
      <c r="T2148" t="s">
        <v>6625</v>
      </c>
      <c r="U2148" t="s">
        <v>4796</v>
      </c>
      <c r="V2148" t="s">
        <v>2024</v>
      </c>
      <c r="W2148" t="s">
        <v>245</v>
      </c>
      <c r="X2148" t="s">
        <v>387</v>
      </c>
      <c r="Z2148">
        <v>4</v>
      </c>
      <c r="AA2148" t="s">
        <v>3921</v>
      </c>
      <c r="AB2148" t="s">
        <v>10788</v>
      </c>
      <c r="AC2148">
        <v>46149.689583333333</v>
      </c>
      <c r="AD2148">
        <v>46147</v>
      </c>
      <c r="AE2148" t="s">
        <v>3938</v>
      </c>
      <c r="AG2148" t="s">
        <v>6332</v>
      </c>
      <c r="AH2148">
        <v>6108727459</v>
      </c>
      <c r="AI2148" t="s">
        <v>10789</v>
      </c>
      <c r="AM2148" t="s">
        <v>3925</v>
      </c>
      <c r="AN2148" t="s">
        <v>3926</v>
      </c>
      <c r="AO2148" t="s">
        <v>268</v>
      </c>
      <c r="AP2148" t="s">
        <v>304</v>
      </c>
      <c r="AQ2148" t="s">
        <v>3940</v>
      </c>
      <c r="AU2148" t="s">
        <v>4282</v>
      </c>
      <c r="AV2148" t="s">
        <v>4000</v>
      </c>
      <c r="AW2148" t="s">
        <v>447</v>
      </c>
      <c r="AX2148" t="s">
        <v>446</v>
      </c>
      <c r="AY2148" t="s">
        <v>253</v>
      </c>
      <c r="AZ2148" t="s">
        <v>230</v>
      </c>
      <c r="BA2148" t="s">
        <v>395</v>
      </c>
      <c r="BB2148" t="s">
        <v>380</v>
      </c>
      <c r="BC2148" t="s">
        <v>3927</v>
      </c>
      <c r="BD2148" t="s">
        <v>3927</v>
      </c>
      <c r="BE2148" t="s">
        <v>3927</v>
      </c>
      <c r="BF2148">
        <v>5</v>
      </c>
    </row>
    <row r="2149" spans="1:58" x14ac:dyDescent="0.3">
      <c r="A2149">
        <v>2026</v>
      </c>
      <c r="B2149">
        <v>202605</v>
      </c>
      <c r="C2149">
        <v>5</v>
      </c>
      <c r="D2149" s="14">
        <v>20001619504869</v>
      </c>
      <c r="E2149" t="s">
        <v>2810</v>
      </c>
      <c r="F2149" s="2">
        <v>46140.621377314812</v>
      </c>
      <c r="G2149" s="2">
        <v>46146</v>
      </c>
      <c r="I2149" t="s">
        <v>224</v>
      </c>
      <c r="J2149" t="s">
        <v>230</v>
      </c>
      <c r="L2149" t="s">
        <v>3586</v>
      </c>
      <c r="M2149" t="s">
        <v>309</v>
      </c>
      <c r="N2149" t="s">
        <v>297</v>
      </c>
      <c r="O2149" t="s">
        <v>283</v>
      </c>
      <c r="Q2149" t="s">
        <v>10790</v>
      </c>
      <c r="R2149" t="s">
        <v>2809</v>
      </c>
      <c r="S2149" t="s">
        <v>5095</v>
      </c>
      <c r="T2149" t="s">
        <v>5096</v>
      </c>
      <c r="U2149" t="s">
        <v>4008</v>
      </c>
      <c r="V2149" t="s">
        <v>980</v>
      </c>
      <c r="W2149" t="s">
        <v>245</v>
      </c>
      <c r="X2149" t="s">
        <v>387</v>
      </c>
      <c r="Z2149">
        <v>2</v>
      </c>
      <c r="AA2149" t="s">
        <v>3921</v>
      </c>
      <c r="AB2149" t="s">
        <v>10791</v>
      </c>
      <c r="AC2149">
        <v>46148.620497685188</v>
      </c>
      <c r="AD2149">
        <v>46148</v>
      </c>
      <c r="AE2149" t="s">
        <v>3938</v>
      </c>
      <c r="AG2149" t="s">
        <v>5098</v>
      </c>
      <c r="AH2149">
        <v>6108741373</v>
      </c>
      <c r="AI2149" t="s">
        <v>10792</v>
      </c>
      <c r="AM2149" t="s">
        <v>3925</v>
      </c>
      <c r="AN2149" t="s">
        <v>3926</v>
      </c>
      <c r="AO2149" t="s">
        <v>268</v>
      </c>
      <c r="AP2149" t="s">
        <v>386</v>
      </c>
      <c r="AQ2149" t="s">
        <v>3940</v>
      </c>
      <c r="AU2149" t="s">
        <v>4422</v>
      </c>
      <c r="AV2149" t="s">
        <v>4000</v>
      </c>
      <c r="AW2149" t="s">
        <v>389</v>
      </c>
      <c r="AX2149" t="s">
        <v>388</v>
      </c>
      <c r="AY2149" t="s">
        <v>253</v>
      </c>
      <c r="AZ2149" t="s">
        <v>230</v>
      </c>
      <c r="BA2149" t="s">
        <v>395</v>
      </c>
      <c r="BB2149" t="s">
        <v>380</v>
      </c>
      <c r="BC2149" t="s">
        <v>3927</v>
      </c>
      <c r="BD2149" t="s">
        <v>3927</v>
      </c>
      <c r="BE2149" t="s">
        <v>3927</v>
      </c>
      <c r="BF2149">
        <v>5</v>
      </c>
    </row>
    <row r="2150" spans="1:58" x14ac:dyDescent="0.3">
      <c r="A2150">
        <v>2026</v>
      </c>
      <c r="B2150">
        <v>202605</v>
      </c>
      <c r="C2150">
        <v>5</v>
      </c>
      <c r="D2150" s="14">
        <v>20001619472625</v>
      </c>
      <c r="E2150" t="s">
        <v>2810</v>
      </c>
      <c r="F2150" s="2">
        <v>46140.552581018521</v>
      </c>
      <c r="G2150" s="2">
        <v>46146</v>
      </c>
      <c r="I2150" t="s">
        <v>224</v>
      </c>
      <c r="J2150" t="s">
        <v>230</v>
      </c>
      <c r="L2150" t="s">
        <v>537</v>
      </c>
      <c r="M2150" t="s">
        <v>334</v>
      </c>
      <c r="N2150" t="s">
        <v>322</v>
      </c>
      <c r="O2150" t="s">
        <v>331</v>
      </c>
      <c r="Q2150" t="s">
        <v>10793</v>
      </c>
      <c r="R2150" t="s">
        <v>2809</v>
      </c>
      <c r="S2150" t="s">
        <v>5133</v>
      </c>
      <c r="T2150" t="s">
        <v>5134</v>
      </c>
      <c r="U2150" t="s">
        <v>3034</v>
      </c>
      <c r="V2150" t="s">
        <v>647</v>
      </c>
      <c r="W2150" t="s">
        <v>245</v>
      </c>
      <c r="X2150" t="s">
        <v>225</v>
      </c>
      <c r="Z2150">
        <v>3</v>
      </c>
      <c r="AA2150" t="s">
        <v>3921</v>
      </c>
      <c r="AB2150" t="s">
        <v>3995</v>
      </c>
      <c r="AC2150">
        <v>46149.58494212963</v>
      </c>
      <c r="AD2150">
        <v>46149</v>
      </c>
      <c r="AE2150" t="s">
        <v>3938</v>
      </c>
      <c r="AG2150" t="s">
        <v>5135</v>
      </c>
      <c r="AH2150">
        <v>6108715488</v>
      </c>
      <c r="AI2150" t="s">
        <v>10794</v>
      </c>
      <c r="AM2150" t="s">
        <v>3925</v>
      </c>
      <c r="AN2150" t="s">
        <v>3926</v>
      </c>
      <c r="AO2150" t="s">
        <v>268</v>
      </c>
      <c r="AP2150" t="s">
        <v>304</v>
      </c>
      <c r="AQ2150" t="s">
        <v>3998</v>
      </c>
      <c r="AU2150" t="s">
        <v>4282</v>
      </c>
      <c r="AV2150" t="s">
        <v>4000</v>
      </c>
      <c r="AW2150" t="s">
        <v>1191</v>
      </c>
      <c r="AX2150" t="s">
        <v>1190</v>
      </c>
      <c r="AY2150" t="s">
        <v>254</v>
      </c>
      <c r="AZ2150" t="s">
        <v>230</v>
      </c>
      <c r="BA2150" t="s">
        <v>395</v>
      </c>
      <c r="BB2150" t="s">
        <v>380</v>
      </c>
      <c r="BC2150" t="s">
        <v>3927</v>
      </c>
      <c r="BD2150" t="s">
        <v>3927</v>
      </c>
      <c r="BE2150" t="s">
        <v>3927</v>
      </c>
      <c r="BF2150">
        <v>5</v>
      </c>
    </row>
    <row r="2151" spans="1:58" x14ac:dyDescent="0.3">
      <c r="A2151">
        <v>2026</v>
      </c>
      <c r="B2151">
        <v>202605</v>
      </c>
      <c r="C2151">
        <v>5</v>
      </c>
      <c r="D2151" s="14">
        <v>20001619459922</v>
      </c>
      <c r="E2151" t="s">
        <v>2810</v>
      </c>
      <c r="F2151" s="2">
        <v>46140.517916666664</v>
      </c>
      <c r="G2151" s="2">
        <v>46146</v>
      </c>
      <c r="I2151" t="s">
        <v>224</v>
      </c>
      <c r="J2151" t="s">
        <v>230</v>
      </c>
      <c r="L2151" t="s">
        <v>3335</v>
      </c>
      <c r="M2151" t="s">
        <v>309</v>
      </c>
      <c r="N2151" t="s">
        <v>297</v>
      </c>
      <c r="O2151" t="s">
        <v>283</v>
      </c>
      <c r="Q2151" t="s">
        <v>10795</v>
      </c>
      <c r="R2151" t="s">
        <v>2809</v>
      </c>
      <c r="S2151" t="s">
        <v>7831</v>
      </c>
      <c r="T2151" t="s">
        <v>7832</v>
      </c>
      <c r="U2151" t="s">
        <v>4796</v>
      </c>
      <c r="V2151" t="s">
        <v>2024</v>
      </c>
      <c r="W2151" t="s">
        <v>245</v>
      </c>
      <c r="X2151" t="s">
        <v>225</v>
      </c>
      <c r="Z2151">
        <v>4</v>
      </c>
      <c r="AA2151" t="s">
        <v>3921</v>
      </c>
      <c r="AB2151" t="s">
        <v>10796</v>
      </c>
      <c r="AC2151">
        <v>46150.849861111114</v>
      </c>
      <c r="AD2151">
        <v>46150</v>
      </c>
      <c r="AE2151" t="s">
        <v>3938</v>
      </c>
      <c r="AG2151" t="s">
        <v>6332</v>
      </c>
      <c r="AH2151">
        <v>6108717428</v>
      </c>
      <c r="AI2151" t="s">
        <v>10797</v>
      </c>
      <c r="AM2151" t="s">
        <v>3925</v>
      </c>
      <c r="AN2151" t="s">
        <v>3926</v>
      </c>
      <c r="AO2151" t="s">
        <v>268</v>
      </c>
      <c r="AP2151" t="s">
        <v>386</v>
      </c>
      <c r="AQ2151" t="s">
        <v>3940</v>
      </c>
      <c r="AU2151" t="s">
        <v>4149</v>
      </c>
      <c r="AV2151" t="s">
        <v>4000</v>
      </c>
      <c r="AW2151" t="s">
        <v>320</v>
      </c>
      <c r="AX2151" t="s">
        <v>319</v>
      </c>
      <c r="AY2151" t="s">
        <v>254</v>
      </c>
      <c r="AZ2151" t="s">
        <v>230</v>
      </c>
      <c r="BA2151" t="s">
        <v>395</v>
      </c>
      <c r="BB2151" t="s">
        <v>380</v>
      </c>
      <c r="BC2151" t="s">
        <v>3927</v>
      </c>
      <c r="BD2151" t="s">
        <v>3927</v>
      </c>
      <c r="BE2151" t="s">
        <v>3927</v>
      </c>
      <c r="BF2151">
        <v>5</v>
      </c>
    </row>
    <row r="2152" spans="1:58" x14ac:dyDescent="0.3">
      <c r="A2152">
        <v>2026</v>
      </c>
      <c r="B2152">
        <v>202605</v>
      </c>
      <c r="C2152">
        <v>5</v>
      </c>
      <c r="D2152" s="14">
        <v>20001619457764</v>
      </c>
      <c r="E2152" t="s">
        <v>2810</v>
      </c>
      <c r="F2152" s="2">
        <v>46140.55810185185</v>
      </c>
      <c r="G2152" s="2">
        <v>46144</v>
      </c>
      <c r="I2152" t="s">
        <v>224</v>
      </c>
      <c r="J2152" t="s">
        <v>230</v>
      </c>
      <c r="L2152" t="s">
        <v>383</v>
      </c>
      <c r="M2152" t="s">
        <v>392</v>
      </c>
      <c r="N2152" t="s">
        <v>353</v>
      </c>
      <c r="O2152" t="s">
        <v>283</v>
      </c>
      <c r="Q2152" t="s">
        <v>10798</v>
      </c>
      <c r="R2152" t="s">
        <v>2809</v>
      </c>
      <c r="S2152" t="s">
        <v>243</v>
      </c>
      <c r="T2152" t="s">
        <v>244</v>
      </c>
      <c r="U2152" t="s">
        <v>258</v>
      </c>
      <c r="V2152" t="s">
        <v>247</v>
      </c>
      <c r="W2152" t="s">
        <v>245</v>
      </c>
      <c r="X2152" t="s">
        <v>387</v>
      </c>
      <c r="Z2152">
        <v>4</v>
      </c>
      <c r="AA2152" t="s">
        <v>3921</v>
      </c>
      <c r="AB2152" t="s">
        <v>10799</v>
      </c>
      <c r="AC2152">
        <v>46148.623171296298</v>
      </c>
      <c r="AD2152">
        <v>46148</v>
      </c>
      <c r="AE2152" t="s">
        <v>3938</v>
      </c>
      <c r="AG2152" t="s">
        <v>248</v>
      </c>
      <c r="AH2152">
        <v>6108732358</v>
      </c>
      <c r="AI2152" t="s">
        <v>10800</v>
      </c>
      <c r="AM2152" t="s">
        <v>3925</v>
      </c>
      <c r="AN2152" t="s">
        <v>3926</v>
      </c>
      <c r="AO2152" t="s">
        <v>268</v>
      </c>
      <c r="AP2152" t="s">
        <v>386</v>
      </c>
      <c r="AQ2152" t="s">
        <v>3940</v>
      </c>
      <c r="AU2152" t="s">
        <v>4422</v>
      </c>
      <c r="AV2152" t="s">
        <v>4000</v>
      </c>
      <c r="AW2152" t="s">
        <v>389</v>
      </c>
      <c r="AX2152" t="s">
        <v>388</v>
      </c>
      <c r="AY2152" t="s">
        <v>253</v>
      </c>
      <c r="AZ2152" t="s">
        <v>230</v>
      </c>
      <c r="BA2152" t="s">
        <v>395</v>
      </c>
      <c r="BB2152" t="s">
        <v>380</v>
      </c>
      <c r="BC2152" t="s">
        <v>3927</v>
      </c>
      <c r="BD2152" t="s">
        <v>3927</v>
      </c>
      <c r="BE2152" t="s">
        <v>3927</v>
      </c>
      <c r="BF2152">
        <v>5</v>
      </c>
    </row>
    <row r="2153" spans="1:58" x14ac:dyDescent="0.3">
      <c r="A2153">
        <v>2026</v>
      </c>
      <c r="B2153">
        <v>202605</v>
      </c>
      <c r="C2153">
        <v>5</v>
      </c>
      <c r="D2153" s="14">
        <v>20001619453801</v>
      </c>
      <c r="E2153" t="s">
        <v>2810</v>
      </c>
      <c r="F2153" s="2">
        <v>46140.559131944443</v>
      </c>
      <c r="G2153" s="2">
        <v>46143</v>
      </c>
      <c r="I2153" t="s">
        <v>224</v>
      </c>
      <c r="J2153" t="s">
        <v>230</v>
      </c>
      <c r="L2153" t="s">
        <v>2880</v>
      </c>
      <c r="M2153" t="s">
        <v>334</v>
      </c>
      <c r="N2153" t="s">
        <v>322</v>
      </c>
      <c r="O2153" t="s">
        <v>331</v>
      </c>
      <c r="Q2153" t="s">
        <v>10801</v>
      </c>
      <c r="R2153" t="s">
        <v>2809</v>
      </c>
      <c r="S2153" t="s">
        <v>7818</v>
      </c>
      <c r="T2153" t="s">
        <v>7819</v>
      </c>
      <c r="U2153" t="s">
        <v>4796</v>
      </c>
      <c r="V2153" t="s">
        <v>2024</v>
      </c>
      <c r="W2153" t="s">
        <v>245</v>
      </c>
      <c r="X2153" t="s">
        <v>387</v>
      </c>
      <c r="Z2153">
        <v>4</v>
      </c>
      <c r="AA2153" t="s">
        <v>3921</v>
      </c>
      <c r="AB2153" t="s">
        <v>10802</v>
      </c>
      <c r="AC2153">
        <v>46149.689583333333</v>
      </c>
      <c r="AD2153">
        <v>46147</v>
      </c>
      <c r="AE2153" t="s">
        <v>3938</v>
      </c>
      <c r="AG2153" t="s">
        <v>6701</v>
      </c>
      <c r="AH2153">
        <v>6108729348</v>
      </c>
      <c r="AI2153" t="s">
        <v>10803</v>
      </c>
      <c r="AM2153" t="s">
        <v>3925</v>
      </c>
      <c r="AN2153" t="s">
        <v>3926</v>
      </c>
      <c r="AO2153" t="s">
        <v>268</v>
      </c>
      <c r="AP2153" t="s">
        <v>386</v>
      </c>
      <c r="AQ2153" t="s">
        <v>3940</v>
      </c>
      <c r="AU2153" t="s">
        <v>4282</v>
      </c>
      <c r="AV2153" t="s">
        <v>4000</v>
      </c>
      <c r="AW2153" t="s">
        <v>447</v>
      </c>
      <c r="AX2153" t="s">
        <v>446</v>
      </c>
      <c r="AY2153" t="s">
        <v>253</v>
      </c>
      <c r="AZ2153" t="s">
        <v>230</v>
      </c>
      <c r="BA2153" t="s">
        <v>395</v>
      </c>
      <c r="BB2153" t="s">
        <v>380</v>
      </c>
      <c r="BC2153" t="s">
        <v>3927</v>
      </c>
      <c r="BD2153" t="s">
        <v>3927</v>
      </c>
      <c r="BE2153" t="s">
        <v>3927</v>
      </c>
      <c r="BF2153">
        <v>5</v>
      </c>
    </row>
    <row r="2154" spans="1:58" x14ac:dyDescent="0.3">
      <c r="A2154">
        <v>2026</v>
      </c>
      <c r="B2154">
        <v>202605</v>
      </c>
      <c r="C2154">
        <v>5</v>
      </c>
      <c r="D2154" s="14">
        <v>20001619453628</v>
      </c>
      <c r="E2154" t="s">
        <v>2810</v>
      </c>
      <c r="F2154" s="2">
        <v>46140.549780092595</v>
      </c>
      <c r="G2154" s="2">
        <v>46147</v>
      </c>
      <c r="I2154" t="s">
        <v>224</v>
      </c>
      <c r="J2154" t="s">
        <v>230</v>
      </c>
      <c r="L2154" t="s">
        <v>10804</v>
      </c>
      <c r="M2154" t="s">
        <v>392</v>
      </c>
      <c r="N2154" t="s">
        <v>353</v>
      </c>
      <c r="O2154" t="s">
        <v>283</v>
      </c>
      <c r="Q2154" t="s">
        <v>10805</v>
      </c>
      <c r="R2154" t="s">
        <v>2809</v>
      </c>
      <c r="S2154" t="s">
        <v>5415</v>
      </c>
      <c r="T2154" t="s">
        <v>5416</v>
      </c>
      <c r="U2154" t="s">
        <v>3034</v>
      </c>
      <c r="V2154" t="s">
        <v>3994</v>
      </c>
      <c r="W2154" t="s">
        <v>245</v>
      </c>
      <c r="X2154" t="s">
        <v>225</v>
      </c>
      <c r="Z2154">
        <v>1</v>
      </c>
      <c r="AA2154" t="s">
        <v>3921</v>
      </c>
      <c r="AB2154" t="s">
        <v>10806</v>
      </c>
      <c r="AC2154">
        <v>46148.683530092596</v>
      </c>
      <c r="AD2154">
        <v>46148</v>
      </c>
      <c r="AE2154" t="s">
        <v>3938</v>
      </c>
      <c r="AG2154" t="s">
        <v>4854</v>
      </c>
      <c r="AH2154">
        <v>6108741265</v>
      </c>
      <c r="AI2154" t="s">
        <v>10807</v>
      </c>
      <c r="AM2154" t="s">
        <v>3925</v>
      </c>
      <c r="AN2154" t="s">
        <v>3926</v>
      </c>
      <c r="AO2154" t="s">
        <v>268</v>
      </c>
      <c r="AP2154" t="s">
        <v>693</v>
      </c>
      <c r="AQ2154" t="s">
        <v>3940</v>
      </c>
      <c r="AU2154" t="s">
        <v>4282</v>
      </c>
      <c r="AV2154" t="s">
        <v>4000</v>
      </c>
      <c r="AW2154" t="s">
        <v>320</v>
      </c>
      <c r="AX2154" t="s">
        <v>319</v>
      </c>
      <c r="AY2154" t="s">
        <v>254</v>
      </c>
      <c r="AZ2154" t="s">
        <v>230</v>
      </c>
      <c r="BA2154" t="s">
        <v>395</v>
      </c>
      <c r="BB2154" t="s">
        <v>1879</v>
      </c>
      <c r="BC2154" t="s">
        <v>3927</v>
      </c>
      <c r="BD2154" t="s">
        <v>3927</v>
      </c>
      <c r="BE2154" t="s">
        <v>3927</v>
      </c>
      <c r="BF2154">
        <v>5</v>
      </c>
    </row>
    <row r="2155" spans="1:58" x14ac:dyDescent="0.3">
      <c r="A2155">
        <v>2026</v>
      </c>
      <c r="B2155">
        <v>202605</v>
      </c>
      <c r="C2155">
        <v>5</v>
      </c>
      <c r="D2155" s="14">
        <v>20001619451533</v>
      </c>
      <c r="E2155" t="s">
        <v>2810</v>
      </c>
      <c r="F2155" s="2">
        <v>46140.544259259259</v>
      </c>
      <c r="G2155" s="2">
        <v>46147</v>
      </c>
      <c r="I2155" t="s">
        <v>224</v>
      </c>
      <c r="J2155" t="s">
        <v>230</v>
      </c>
      <c r="L2155" t="s">
        <v>2829</v>
      </c>
      <c r="M2155" t="s">
        <v>1104</v>
      </c>
      <c r="N2155" t="s">
        <v>322</v>
      </c>
      <c r="O2155" t="s">
        <v>331</v>
      </c>
      <c r="Q2155" t="s">
        <v>10808</v>
      </c>
      <c r="R2155" t="s">
        <v>2809</v>
      </c>
      <c r="S2155" t="s">
        <v>5164</v>
      </c>
      <c r="T2155" t="s">
        <v>5165</v>
      </c>
      <c r="U2155" t="s">
        <v>3034</v>
      </c>
      <c r="V2155" t="s">
        <v>647</v>
      </c>
      <c r="W2155" t="s">
        <v>245</v>
      </c>
      <c r="X2155" t="s">
        <v>387</v>
      </c>
      <c r="Z2155">
        <v>4</v>
      </c>
      <c r="AA2155" t="s">
        <v>3921</v>
      </c>
      <c r="AB2155" t="s">
        <v>8098</v>
      </c>
      <c r="AC2155">
        <v>46153.354085648149</v>
      </c>
      <c r="AD2155">
        <v>46151</v>
      </c>
      <c r="AE2155" t="s">
        <v>3938</v>
      </c>
      <c r="AG2155" t="s">
        <v>5111</v>
      </c>
      <c r="AH2155">
        <v>6071282607</v>
      </c>
      <c r="AI2155" t="s">
        <v>10809</v>
      </c>
      <c r="AM2155" t="s">
        <v>3925</v>
      </c>
      <c r="AN2155" t="s">
        <v>3926</v>
      </c>
      <c r="AO2155" t="s">
        <v>268</v>
      </c>
      <c r="AP2155" t="s">
        <v>304</v>
      </c>
      <c r="AQ2155" t="s">
        <v>3940</v>
      </c>
      <c r="AU2155" t="s">
        <v>4220</v>
      </c>
      <c r="AV2155" t="s">
        <v>4000</v>
      </c>
      <c r="AW2155" t="s">
        <v>447</v>
      </c>
      <c r="AX2155" t="s">
        <v>446</v>
      </c>
      <c r="AY2155" t="s">
        <v>253</v>
      </c>
      <c r="AZ2155" t="s">
        <v>230</v>
      </c>
      <c r="BA2155" t="s">
        <v>273</v>
      </c>
      <c r="BB2155" t="s">
        <v>380</v>
      </c>
      <c r="BC2155" t="s">
        <v>3927</v>
      </c>
      <c r="BD2155" t="s">
        <v>3927</v>
      </c>
      <c r="BE2155" t="s">
        <v>3927</v>
      </c>
      <c r="BF2155">
        <v>20</v>
      </c>
    </row>
    <row r="2156" spans="1:58" x14ac:dyDescent="0.3">
      <c r="A2156">
        <v>2026</v>
      </c>
      <c r="B2156">
        <v>202605</v>
      </c>
      <c r="C2156">
        <v>5</v>
      </c>
      <c r="D2156" s="14">
        <v>20001619451533</v>
      </c>
      <c r="E2156" t="s">
        <v>2810</v>
      </c>
      <c r="F2156" s="2">
        <v>46140.544259259259</v>
      </c>
      <c r="G2156" s="2">
        <v>46147</v>
      </c>
      <c r="I2156" t="s">
        <v>224</v>
      </c>
      <c r="J2156" t="s">
        <v>230</v>
      </c>
      <c r="L2156" t="s">
        <v>2829</v>
      </c>
      <c r="M2156" t="s">
        <v>1104</v>
      </c>
      <c r="N2156" t="s">
        <v>322</v>
      </c>
      <c r="O2156" t="s">
        <v>331</v>
      </c>
      <c r="Q2156" t="s">
        <v>10808</v>
      </c>
      <c r="R2156" t="s">
        <v>2809</v>
      </c>
      <c r="S2156" t="s">
        <v>5164</v>
      </c>
      <c r="T2156" t="s">
        <v>5165</v>
      </c>
      <c r="U2156" t="s">
        <v>3034</v>
      </c>
      <c r="V2156" t="s">
        <v>647</v>
      </c>
      <c r="W2156" t="s">
        <v>245</v>
      </c>
      <c r="X2156" t="s">
        <v>387</v>
      </c>
      <c r="Z2156">
        <v>4</v>
      </c>
      <c r="AA2156" t="s">
        <v>3921</v>
      </c>
      <c r="AB2156" t="s">
        <v>8098</v>
      </c>
      <c r="AC2156">
        <v>46153.354085648149</v>
      </c>
      <c r="AD2156">
        <v>46151</v>
      </c>
      <c r="AE2156" t="s">
        <v>3938</v>
      </c>
      <c r="AG2156" t="s">
        <v>5111</v>
      </c>
      <c r="AH2156">
        <v>6071282607</v>
      </c>
      <c r="AI2156" t="s">
        <v>10809</v>
      </c>
      <c r="AM2156" t="s">
        <v>3925</v>
      </c>
      <c r="AN2156" t="s">
        <v>3926</v>
      </c>
      <c r="AO2156" t="s">
        <v>268</v>
      </c>
      <c r="AP2156" t="s">
        <v>304</v>
      </c>
      <c r="AQ2156" t="s">
        <v>3940</v>
      </c>
      <c r="AU2156" t="s">
        <v>4220</v>
      </c>
      <c r="AV2156" t="s">
        <v>4000</v>
      </c>
      <c r="AW2156" t="s">
        <v>447</v>
      </c>
      <c r="AX2156" t="s">
        <v>446</v>
      </c>
      <c r="AY2156" t="s">
        <v>253</v>
      </c>
      <c r="AZ2156" t="s">
        <v>230</v>
      </c>
      <c r="BA2156" t="s">
        <v>273</v>
      </c>
      <c r="BB2156" t="s">
        <v>380</v>
      </c>
      <c r="BC2156" t="s">
        <v>3927</v>
      </c>
      <c r="BD2156" t="s">
        <v>3927</v>
      </c>
      <c r="BE2156" t="s">
        <v>3927</v>
      </c>
      <c r="BF2156">
        <v>9</v>
      </c>
    </row>
    <row r="2157" spans="1:58" x14ac:dyDescent="0.3">
      <c r="A2157">
        <v>2026</v>
      </c>
      <c r="B2157">
        <v>202605</v>
      </c>
      <c r="C2157">
        <v>5</v>
      </c>
      <c r="D2157" s="14">
        <v>20001619449994</v>
      </c>
      <c r="E2157" t="s">
        <v>2810</v>
      </c>
      <c r="F2157" s="2">
        <v>46140.51971064815</v>
      </c>
      <c r="G2157" s="2">
        <v>46144</v>
      </c>
      <c r="I2157" t="s">
        <v>224</v>
      </c>
      <c r="J2157" t="s">
        <v>230</v>
      </c>
      <c r="L2157" t="s">
        <v>10810</v>
      </c>
      <c r="M2157" t="s">
        <v>309</v>
      </c>
      <c r="N2157" t="s">
        <v>297</v>
      </c>
      <c r="O2157" t="s">
        <v>283</v>
      </c>
      <c r="Q2157" t="s">
        <v>10811</v>
      </c>
      <c r="R2157" t="s">
        <v>2809</v>
      </c>
      <c r="S2157" t="s">
        <v>5929</v>
      </c>
      <c r="T2157" t="s">
        <v>5930</v>
      </c>
      <c r="U2157" t="s">
        <v>4008</v>
      </c>
      <c r="V2157" t="s">
        <v>980</v>
      </c>
      <c r="W2157" t="s">
        <v>245</v>
      </c>
      <c r="X2157" t="s">
        <v>225</v>
      </c>
      <c r="Z2157">
        <v>4</v>
      </c>
      <c r="AA2157" t="s">
        <v>3921</v>
      </c>
      <c r="AB2157" t="s">
        <v>10812</v>
      </c>
      <c r="AC2157">
        <v>46148.620497685188</v>
      </c>
      <c r="AD2157">
        <v>46148</v>
      </c>
      <c r="AE2157" t="s">
        <v>3938</v>
      </c>
      <c r="AG2157" t="s">
        <v>4844</v>
      </c>
      <c r="AH2157">
        <v>6108738243</v>
      </c>
      <c r="AI2157" t="s">
        <v>10813</v>
      </c>
      <c r="AM2157" t="s">
        <v>3925</v>
      </c>
      <c r="AN2157" t="s">
        <v>3926</v>
      </c>
      <c r="AO2157" t="s">
        <v>268</v>
      </c>
      <c r="AP2157" t="s">
        <v>304</v>
      </c>
      <c r="AQ2157" t="s">
        <v>3940</v>
      </c>
      <c r="AU2157" t="s">
        <v>4422</v>
      </c>
      <c r="AV2157" t="s">
        <v>4000</v>
      </c>
      <c r="AW2157" t="s">
        <v>320</v>
      </c>
      <c r="AX2157" t="s">
        <v>319</v>
      </c>
      <c r="AY2157" t="s">
        <v>254</v>
      </c>
      <c r="AZ2157" t="s">
        <v>230</v>
      </c>
      <c r="BA2157" t="s">
        <v>395</v>
      </c>
      <c r="BB2157" t="s">
        <v>380</v>
      </c>
      <c r="BC2157" t="s">
        <v>3927</v>
      </c>
      <c r="BD2157" t="s">
        <v>3927</v>
      </c>
      <c r="BE2157" t="s">
        <v>3927</v>
      </c>
      <c r="BF2157">
        <v>5</v>
      </c>
    </row>
    <row r="2158" spans="1:58" x14ac:dyDescent="0.3">
      <c r="A2158">
        <v>2026</v>
      </c>
      <c r="B2158">
        <v>202605</v>
      </c>
      <c r="C2158">
        <v>5</v>
      </c>
      <c r="D2158" s="14">
        <v>20001619448978</v>
      </c>
      <c r="E2158" t="s">
        <v>2810</v>
      </c>
      <c r="F2158" s="2">
        <v>46140.517118055555</v>
      </c>
      <c r="G2158" s="2">
        <v>46147</v>
      </c>
      <c r="I2158" t="s">
        <v>224</v>
      </c>
      <c r="J2158" t="s">
        <v>230</v>
      </c>
      <c r="L2158" t="s">
        <v>3473</v>
      </c>
      <c r="M2158" t="s">
        <v>309</v>
      </c>
      <c r="N2158" t="s">
        <v>297</v>
      </c>
      <c r="O2158" t="s">
        <v>283</v>
      </c>
      <c r="Q2158" t="s">
        <v>10814</v>
      </c>
      <c r="R2158" t="s">
        <v>2809</v>
      </c>
      <c r="S2158" t="s">
        <v>5453</v>
      </c>
      <c r="T2158" t="s">
        <v>5454</v>
      </c>
      <c r="U2158" t="s">
        <v>3034</v>
      </c>
      <c r="V2158" t="s">
        <v>647</v>
      </c>
      <c r="W2158" t="s">
        <v>245</v>
      </c>
      <c r="X2158" t="s">
        <v>225</v>
      </c>
      <c r="Z2158">
        <v>4</v>
      </c>
      <c r="AA2158" t="s">
        <v>3921</v>
      </c>
      <c r="AB2158" t="s">
        <v>3995</v>
      </c>
      <c r="AC2158">
        <v>46153.458136574074</v>
      </c>
      <c r="AD2158">
        <v>46151</v>
      </c>
      <c r="AE2158" t="s">
        <v>3938</v>
      </c>
      <c r="AG2158" t="s">
        <v>5135</v>
      </c>
      <c r="AH2158">
        <v>6108717423</v>
      </c>
      <c r="AI2158" t="s">
        <v>10815</v>
      </c>
      <c r="AM2158" t="s">
        <v>3925</v>
      </c>
      <c r="AN2158" t="s">
        <v>3926</v>
      </c>
      <c r="AO2158" t="s">
        <v>268</v>
      </c>
      <c r="AP2158" t="s">
        <v>304</v>
      </c>
      <c r="AQ2158" t="s">
        <v>3998</v>
      </c>
      <c r="AU2158" t="s">
        <v>4220</v>
      </c>
      <c r="AV2158" t="s">
        <v>4000</v>
      </c>
      <c r="AW2158" t="s">
        <v>320</v>
      </c>
      <c r="AX2158" t="s">
        <v>319</v>
      </c>
      <c r="AY2158" t="s">
        <v>254</v>
      </c>
      <c r="AZ2158" t="s">
        <v>230</v>
      </c>
      <c r="BA2158" t="s">
        <v>395</v>
      </c>
      <c r="BB2158" t="s">
        <v>380</v>
      </c>
      <c r="BC2158" t="s">
        <v>3927</v>
      </c>
      <c r="BD2158" t="s">
        <v>3927</v>
      </c>
      <c r="BE2158" t="s">
        <v>3927</v>
      </c>
      <c r="BF2158">
        <v>5</v>
      </c>
    </row>
    <row r="2159" spans="1:58" x14ac:dyDescent="0.3">
      <c r="A2159">
        <v>2026</v>
      </c>
      <c r="B2159">
        <v>202605</v>
      </c>
      <c r="C2159">
        <v>5</v>
      </c>
      <c r="D2159" s="14">
        <v>20001619433897</v>
      </c>
      <c r="E2159" t="s">
        <v>2810</v>
      </c>
      <c r="F2159" s="2">
        <v>46140.518159722225</v>
      </c>
      <c r="G2159" s="2">
        <v>46144</v>
      </c>
      <c r="I2159" t="s">
        <v>224</v>
      </c>
      <c r="J2159" t="s">
        <v>230</v>
      </c>
      <c r="L2159" t="s">
        <v>2155</v>
      </c>
      <c r="M2159" t="s">
        <v>309</v>
      </c>
      <c r="N2159" t="s">
        <v>297</v>
      </c>
      <c r="O2159" t="s">
        <v>283</v>
      </c>
      <c r="Q2159" t="s">
        <v>10816</v>
      </c>
      <c r="R2159" t="s">
        <v>2809</v>
      </c>
      <c r="S2159" t="s">
        <v>5377</v>
      </c>
      <c r="T2159" t="s">
        <v>5378</v>
      </c>
      <c r="U2159" t="s">
        <v>3034</v>
      </c>
      <c r="V2159" t="s">
        <v>647</v>
      </c>
      <c r="W2159" t="s">
        <v>245</v>
      </c>
      <c r="X2159" t="s">
        <v>225</v>
      </c>
      <c r="Z2159">
        <v>4</v>
      </c>
      <c r="AA2159" t="s">
        <v>3921</v>
      </c>
      <c r="AB2159" t="s">
        <v>3995</v>
      </c>
      <c r="AC2159">
        <v>46149.585034722222</v>
      </c>
      <c r="AD2159">
        <v>46148</v>
      </c>
      <c r="AE2159" t="s">
        <v>3938</v>
      </c>
      <c r="AG2159" t="s">
        <v>5006</v>
      </c>
      <c r="AH2159">
        <v>6108721360</v>
      </c>
      <c r="AI2159" t="s">
        <v>10817</v>
      </c>
      <c r="AM2159" t="s">
        <v>3925</v>
      </c>
      <c r="AN2159" t="s">
        <v>3926</v>
      </c>
      <c r="AO2159" t="s">
        <v>268</v>
      </c>
      <c r="AP2159" t="s">
        <v>249</v>
      </c>
      <c r="AQ2159" t="s">
        <v>3998</v>
      </c>
      <c r="AU2159" t="s">
        <v>4282</v>
      </c>
      <c r="AV2159" t="s">
        <v>4000</v>
      </c>
      <c r="AW2159" t="s">
        <v>320</v>
      </c>
      <c r="AX2159" t="s">
        <v>319</v>
      </c>
      <c r="AY2159" t="s">
        <v>254</v>
      </c>
      <c r="AZ2159" t="s">
        <v>230</v>
      </c>
      <c r="BA2159" t="s">
        <v>395</v>
      </c>
      <c r="BB2159" t="s">
        <v>380</v>
      </c>
      <c r="BC2159" t="s">
        <v>3927</v>
      </c>
      <c r="BD2159" t="s">
        <v>3927</v>
      </c>
      <c r="BE2159" t="s">
        <v>3927</v>
      </c>
      <c r="BF2159">
        <v>5</v>
      </c>
    </row>
    <row r="2160" spans="1:58" x14ac:dyDescent="0.3">
      <c r="A2160">
        <v>2026</v>
      </c>
      <c r="B2160">
        <v>202605</v>
      </c>
      <c r="C2160">
        <v>5</v>
      </c>
      <c r="D2160" s="14">
        <v>20001619432867</v>
      </c>
      <c r="E2160" t="s">
        <v>2810</v>
      </c>
      <c r="F2160" s="2">
        <v>46140.516331018516</v>
      </c>
      <c r="G2160" s="2">
        <v>46146</v>
      </c>
      <c r="I2160" t="s">
        <v>224</v>
      </c>
      <c r="J2160" t="s">
        <v>230</v>
      </c>
      <c r="L2160" t="s">
        <v>567</v>
      </c>
      <c r="M2160" t="s">
        <v>946</v>
      </c>
      <c r="N2160" t="s">
        <v>938</v>
      </c>
      <c r="O2160" t="s">
        <v>331</v>
      </c>
      <c r="Q2160" t="s">
        <v>10818</v>
      </c>
      <c r="R2160" t="s">
        <v>2809</v>
      </c>
      <c r="S2160" t="s">
        <v>7748</v>
      </c>
      <c r="T2160" t="s">
        <v>7749</v>
      </c>
      <c r="U2160" t="s">
        <v>4796</v>
      </c>
      <c r="V2160" t="s">
        <v>2024</v>
      </c>
      <c r="W2160" t="s">
        <v>245</v>
      </c>
      <c r="X2160" t="s">
        <v>387</v>
      </c>
      <c r="Z2160">
        <v>4</v>
      </c>
      <c r="AA2160" t="s">
        <v>3921</v>
      </c>
      <c r="AB2160" t="s">
        <v>10819</v>
      </c>
      <c r="AC2160">
        <v>46150.849861111114</v>
      </c>
      <c r="AD2160">
        <v>46150</v>
      </c>
      <c r="AE2160" t="s">
        <v>3938</v>
      </c>
      <c r="AG2160" t="s">
        <v>6701</v>
      </c>
      <c r="AH2160">
        <v>6108724315</v>
      </c>
      <c r="AI2160" t="s">
        <v>10820</v>
      </c>
      <c r="AM2160" t="s">
        <v>3925</v>
      </c>
      <c r="AN2160" t="s">
        <v>3926</v>
      </c>
      <c r="AO2160" t="s">
        <v>268</v>
      </c>
      <c r="AP2160" t="s">
        <v>386</v>
      </c>
      <c r="AQ2160" t="s">
        <v>3940</v>
      </c>
      <c r="AU2160" t="s">
        <v>4149</v>
      </c>
      <c r="AV2160" t="s">
        <v>4000</v>
      </c>
      <c r="AW2160" t="s">
        <v>389</v>
      </c>
      <c r="AX2160" t="s">
        <v>388</v>
      </c>
      <c r="AY2160" t="s">
        <v>253</v>
      </c>
      <c r="AZ2160" t="s">
        <v>230</v>
      </c>
      <c r="BA2160" t="s">
        <v>273</v>
      </c>
      <c r="BB2160" t="s">
        <v>380</v>
      </c>
      <c r="BC2160" t="s">
        <v>3927</v>
      </c>
      <c r="BD2160" t="s">
        <v>3927</v>
      </c>
      <c r="BE2160" t="s">
        <v>3927</v>
      </c>
      <c r="BF2160">
        <v>5</v>
      </c>
    </row>
    <row r="2161" spans="1:58" x14ac:dyDescent="0.3">
      <c r="A2161">
        <v>2026</v>
      </c>
      <c r="B2161">
        <v>202605</v>
      </c>
      <c r="C2161">
        <v>5</v>
      </c>
      <c r="D2161" s="14">
        <v>20001619392379</v>
      </c>
      <c r="E2161" t="s">
        <v>2810</v>
      </c>
      <c r="F2161" s="2">
        <v>46140.654305555552</v>
      </c>
      <c r="G2161" s="2">
        <v>46150</v>
      </c>
      <c r="I2161" t="s">
        <v>224</v>
      </c>
      <c r="J2161" t="s">
        <v>230</v>
      </c>
      <c r="L2161" t="s">
        <v>10821</v>
      </c>
      <c r="M2161" t="s">
        <v>694</v>
      </c>
      <c r="N2161" t="s">
        <v>322</v>
      </c>
      <c r="O2161" t="s">
        <v>331</v>
      </c>
      <c r="Q2161" t="s">
        <v>10822</v>
      </c>
      <c r="R2161" t="s">
        <v>2809</v>
      </c>
      <c r="S2161" t="s">
        <v>4807</v>
      </c>
      <c r="T2161" t="s">
        <v>4808</v>
      </c>
      <c r="U2161" t="s">
        <v>3034</v>
      </c>
      <c r="V2161" t="s">
        <v>4809</v>
      </c>
      <c r="W2161" t="s">
        <v>245</v>
      </c>
      <c r="X2161" t="s">
        <v>225</v>
      </c>
      <c r="Z2161">
        <v>0</v>
      </c>
      <c r="AA2161" t="s">
        <v>3921</v>
      </c>
      <c r="AB2161" t="s">
        <v>4810</v>
      </c>
      <c r="AC2161">
        <v>46153.484120370369</v>
      </c>
      <c r="AD2161">
        <v>46150</v>
      </c>
      <c r="AE2161" t="s">
        <v>4811</v>
      </c>
      <c r="AG2161" t="s">
        <v>4812</v>
      </c>
      <c r="AH2161">
        <v>6108709191</v>
      </c>
      <c r="AI2161" t="s">
        <v>10823</v>
      </c>
      <c r="AM2161" t="s">
        <v>3925</v>
      </c>
      <c r="AN2161" t="s">
        <v>3926</v>
      </c>
      <c r="AO2161" t="s">
        <v>4814</v>
      </c>
      <c r="AP2161" t="s">
        <v>330</v>
      </c>
      <c r="AQ2161" t="s">
        <v>4815</v>
      </c>
      <c r="AU2161" t="s">
        <v>5426</v>
      </c>
      <c r="AV2161" t="s">
        <v>4817</v>
      </c>
      <c r="AW2161" t="s">
        <v>320</v>
      </c>
      <c r="AX2161" t="s">
        <v>319</v>
      </c>
      <c r="AY2161" t="s">
        <v>254</v>
      </c>
      <c r="AZ2161" t="s">
        <v>230</v>
      </c>
      <c r="BA2161" t="s">
        <v>395</v>
      </c>
      <c r="BB2161" t="s">
        <v>380</v>
      </c>
      <c r="BC2161" t="s">
        <v>3927</v>
      </c>
      <c r="BD2161" t="s">
        <v>3927</v>
      </c>
      <c r="BE2161" t="s">
        <v>3927</v>
      </c>
      <c r="BF2161">
        <v>5</v>
      </c>
    </row>
    <row r="2162" spans="1:58" x14ac:dyDescent="0.3">
      <c r="A2162">
        <v>2026</v>
      </c>
      <c r="B2162">
        <v>202605</v>
      </c>
      <c r="C2162">
        <v>5</v>
      </c>
      <c r="D2162" s="14">
        <v>20001619392160</v>
      </c>
      <c r="E2162" t="s">
        <v>2810</v>
      </c>
      <c r="F2162" s="2">
        <v>46140.559444444443</v>
      </c>
      <c r="G2162" s="2">
        <v>46146</v>
      </c>
      <c r="I2162" t="s">
        <v>224</v>
      </c>
      <c r="J2162" t="s">
        <v>230</v>
      </c>
      <c r="L2162" t="s">
        <v>10824</v>
      </c>
      <c r="M2162" t="s">
        <v>309</v>
      </c>
      <c r="N2162" t="s">
        <v>297</v>
      </c>
      <c r="O2162" t="s">
        <v>283</v>
      </c>
      <c r="Q2162" t="s">
        <v>10825</v>
      </c>
      <c r="R2162" t="s">
        <v>2809</v>
      </c>
      <c r="S2162" t="s">
        <v>4807</v>
      </c>
      <c r="T2162" t="s">
        <v>4808</v>
      </c>
      <c r="U2162" t="s">
        <v>3034</v>
      </c>
      <c r="V2162" t="s">
        <v>4809</v>
      </c>
      <c r="W2162" t="s">
        <v>245</v>
      </c>
      <c r="X2162" t="s">
        <v>225</v>
      </c>
      <c r="Z2162">
        <v>0</v>
      </c>
      <c r="AA2162" t="s">
        <v>3921</v>
      </c>
      <c r="AB2162" t="s">
        <v>4810</v>
      </c>
      <c r="AC2162">
        <v>46147.474293981482</v>
      </c>
      <c r="AD2162">
        <v>46146</v>
      </c>
      <c r="AE2162" t="s">
        <v>4811</v>
      </c>
      <c r="AG2162" t="s">
        <v>4812</v>
      </c>
      <c r="AH2162">
        <v>6108709147</v>
      </c>
      <c r="AI2162" t="s">
        <v>10826</v>
      </c>
      <c r="AM2162" t="s">
        <v>3925</v>
      </c>
      <c r="AN2162" t="s">
        <v>3926</v>
      </c>
      <c r="AO2162" t="s">
        <v>4814</v>
      </c>
      <c r="AP2162" t="s">
        <v>304</v>
      </c>
      <c r="AQ2162" t="s">
        <v>4815</v>
      </c>
      <c r="AU2162" t="s">
        <v>8271</v>
      </c>
      <c r="AV2162" t="s">
        <v>4817</v>
      </c>
      <c r="AW2162" t="s">
        <v>320</v>
      </c>
      <c r="AX2162" t="s">
        <v>319</v>
      </c>
      <c r="AY2162" t="s">
        <v>254</v>
      </c>
      <c r="AZ2162" t="s">
        <v>230</v>
      </c>
      <c r="BA2162" t="s">
        <v>395</v>
      </c>
      <c r="BB2162" t="s">
        <v>380</v>
      </c>
      <c r="BC2162" t="s">
        <v>3927</v>
      </c>
      <c r="BD2162" t="s">
        <v>3927</v>
      </c>
      <c r="BE2162" t="s">
        <v>3927</v>
      </c>
      <c r="BF2162">
        <v>5</v>
      </c>
    </row>
    <row r="2163" spans="1:58" x14ac:dyDescent="0.3">
      <c r="A2163">
        <v>2026</v>
      </c>
      <c r="B2163">
        <v>202605</v>
      </c>
      <c r="C2163">
        <v>5</v>
      </c>
      <c r="D2163" s="14">
        <v>20001619385821</v>
      </c>
      <c r="E2163" t="s">
        <v>2810</v>
      </c>
      <c r="F2163" s="2">
        <v>46140.825868055559</v>
      </c>
      <c r="G2163" s="2">
        <v>46147</v>
      </c>
      <c r="I2163" t="s">
        <v>224</v>
      </c>
      <c r="J2163" t="s">
        <v>230</v>
      </c>
      <c r="L2163" t="s">
        <v>10827</v>
      </c>
      <c r="M2163" t="s">
        <v>309</v>
      </c>
      <c r="N2163" t="s">
        <v>297</v>
      </c>
      <c r="O2163" t="s">
        <v>283</v>
      </c>
      <c r="Q2163" t="s">
        <v>10828</v>
      </c>
      <c r="R2163" t="s">
        <v>2809</v>
      </c>
      <c r="S2163" t="s">
        <v>4807</v>
      </c>
      <c r="T2163" t="s">
        <v>4808</v>
      </c>
      <c r="U2163" t="s">
        <v>3034</v>
      </c>
      <c r="V2163" t="s">
        <v>4809</v>
      </c>
      <c r="W2163" t="s">
        <v>245</v>
      </c>
      <c r="X2163" t="s">
        <v>225</v>
      </c>
      <c r="Z2163">
        <v>0</v>
      </c>
      <c r="AA2163" t="s">
        <v>3921</v>
      </c>
      <c r="AB2163" t="s">
        <v>4810</v>
      </c>
      <c r="AC2163">
        <v>46148.655300925922</v>
      </c>
      <c r="AD2163">
        <v>46147</v>
      </c>
      <c r="AE2163" t="s">
        <v>4811</v>
      </c>
      <c r="AG2163" t="s">
        <v>4812</v>
      </c>
      <c r="AH2163">
        <v>6108710230</v>
      </c>
      <c r="AI2163" t="s">
        <v>10829</v>
      </c>
      <c r="AM2163" t="s">
        <v>3925</v>
      </c>
      <c r="AN2163" t="s">
        <v>3926</v>
      </c>
      <c r="AO2163" t="s">
        <v>4814</v>
      </c>
      <c r="AP2163" t="s">
        <v>304</v>
      </c>
      <c r="AQ2163" t="s">
        <v>4815</v>
      </c>
      <c r="AU2163" t="s">
        <v>7260</v>
      </c>
      <c r="AV2163" t="s">
        <v>4817</v>
      </c>
      <c r="AW2163" t="s">
        <v>320</v>
      </c>
      <c r="AX2163" t="s">
        <v>319</v>
      </c>
      <c r="AY2163" t="s">
        <v>254</v>
      </c>
      <c r="AZ2163" t="s">
        <v>230</v>
      </c>
      <c r="BA2163" t="s">
        <v>395</v>
      </c>
      <c r="BB2163" t="s">
        <v>380</v>
      </c>
      <c r="BC2163" t="s">
        <v>3927</v>
      </c>
      <c r="BD2163" t="s">
        <v>3927</v>
      </c>
      <c r="BE2163" t="s">
        <v>3927</v>
      </c>
      <c r="BF2163">
        <v>5</v>
      </c>
    </row>
    <row r="2164" spans="1:58" x14ac:dyDescent="0.3">
      <c r="A2164">
        <v>2026</v>
      </c>
      <c r="B2164">
        <v>202605</v>
      </c>
      <c r="C2164">
        <v>5</v>
      </c>
      <c r="D2164" s="14">
        <v>20001619378390</v>
      </c>
      <c r="E2164" t="s">
        <v>2810</v>
      </c>
      <c r="F2164" s="2">
        <v>46140.460497685184</v>
      </c>
      <c r="G2164" s="2">
        <v>46147</v>
      </c>
      <c r="I2164" t="s">
        <v>224</v>
      </c>
      <c r="J2164" t="s">
        <v>230</v>
      </c>
      <c r="L2164" t="s">
        <v>4125</v>
      </c>
      <c r="M2164" t="s">
        <v>309</v>
      </c>
      <c r="N2164" t="s">
        <v>297</v>
      </c>
      <c r="O2164" t="s">
        <v>283</v>
      </c>
      <c r="Q2164" t="s">
        <v>10830</v>
      </c>
      <c r="R2164" t="s">
        <v>2809</v>
      </c>
      <c r="S2164" t="s">
        <v>1583</v>
      </c>
      <c r="T2164" t="s">
        <v>1584</v>
      </c>
      <c r="U2164" t="s">
        <v>258</v>
      </c>
      <c r="V2164" t="s">
        <v>247</v>
      </c>
      <c r="W2164" t="s">
        <v>245</v>
      </c>
      <c r="X2164" t="s">
        <v>225</v>
      </c>
      <c r="Z2164">
        <v>1</v>
      </c>
      <c r="AA2164" t="s">
        <v>3921</v>
      </c>
      <c r="AB2164" t="s">
        <v>10831</v>
      </c>
      <c r="AC2164">
        <v>46148.623171296298</v>
      </c>
      <c r="AD2164">
        <v>46148</v>
      </c>
      <c r="AE2164" t="s">
        <v>3938</v>
      </c>
      <c r="AG2164" t="s">
        <v>329</v>
      </c>
      <c r="AH2164">
        <v>6108734097</v>
      </c>
      <c r="AI2164" t="s">
        <v>10832</v>
      </c>
      <c r="AM2164" t="s">
        <v>3925</v>
      </c>
      <c r="AN2164" t="s">
        <v>3926</v>
      </c>
      <c r="AO2164" t="s">
        <v>268</v>
      </c>
      <c r="AP2164" t="s">
        <v>386</v>
      </c>
      <c r="AQ2164" t="s">
        <v>3940</v>
      </c>
      <c r="AU2164" t="s">
        <v>4282</v>
      </c>
      <c r="AV2164" t="s">
        <v>4000</v>
      </c>
      <c r="AW2164" t="s">
        <v>320</v>
      </c>
      <c r="AX2164" t="s">
        <v>319</v>
      </c>
      <c r="AY2164" t="s">
        <v>254</v>
      </c>
      <c r="AZ2164" t="s">
        <v>230</v>
      </c>
      <c r="BA2164" t="s">
        <v>273</v>
      </c>
      <c r="BB2164" t="s">
        <v>380</v>
      </c>
      <c r="BC2164" t="s">
        <v>3927</v>
      </c>
      <c r="BD2164" t="s">
        <v>3927</v>
      </c>
      <c r="BE2164" t="s">
        <v>3927</v>
      </c>
      <c r="BF2164">
        <v>5</v>
      </c>
    </row>
    <row r="2165" spans="1:58" x14ac:dyDescent="0.3">
      <c r="A2165">
        <v>2026</v>
      </c>
      <c r="B2165">
        <v>202605</v>
      </c>
      <c r="C2165">
        <v>5</v>
      </c>
      <c r="D2165" s="14">
        <v>20001619377529</v>
      </c>
      <c r="E2165" t="s">
        <v>2810</v>
      </c>
      <c r="F2165" s="2">
        <v>46140.465277777781</v>
      </c>
      <c r="G2165" s="2">
        <v>46144</v>
      </c>
      <c r="I2165" t="s">
        <v>224</v>
      </c>
      <c r="J2165" t="s">
        <v>230</v>
      </c>
      <c r="L2165" t="s">
        <v>3055</v>
      </c>
      <c r="M2165" t="s">
        <v>1366</v>
      </c>
      <c r="N2165" t="s">
        <v>1359</v>
      </c>
      <c r="O2165" t="s">
        <v>554</v>
      </c>
      <c r="Q2165" t="s">
        <v>10833</v>
      </c>
      <c r="R2165" t="s">
        <v>2809</v>
      </c>
      <c r="S2165" t="s">
        <v>5061</v>
      </c>
      <c r="T2165" t="s">
        <v>5062</v>
      </c>
      <c r="U2165" t="s">
        <v>3034</v>
      </c>
      <c r="V2165" t="s">
        <v>3994</v>
      </c>
      <c r="W2165" t="s">
        <v>245</v>
      </c>
      <c r="X2165" t="s">
        <v>387</v>
      </c>
      <c r="Z2165">
        <v>2</v>
      </c>
      <c r="AA2165" t="s">
        <v>3921</v>
      </c>
      <c r="AB2165" t="s">
        <v>10834</v>
      </c>
      <c r="AC2165">
        <v>46146.750706018516</v>
      </c>
      <c r="AD2165">
        <v>46146</v>
      </c>
      <c r="AE2165" t="s">
        <v>3938</v>
      </c>
      <c r="AG2165" t="s">
        <v>4828</v>
      </c>
      <c r="AH2165">
        <v>6040457314</v>
      </c>
      <c r="AI2165" t="s">
        <v>10835</v>
      </c>
      <c r="AM2165" t="s">
        <v>3925</v>
      </c>
      <c r="AN2165" t="s">
        <v>3926</v>
      </c>
      <c r="AO2165" t="s">
        <v>268</v>
      </c>
      <c r="AP2165" t="s">
        <v>304</v>
      </c>
      <c r="AQ2165" t="s">
        <v>3940</v>
      </c>
      <c r="AU2165" t="s">
        <v>8625</v>
      </c>
      <c r="AV2165" t="s">
        <v>4000</v>
      </c>
      <c r="AW2165" t="s">
        <v>447</v>
      </c>
      <c r="AX2165" t="s">
        <v>446</v>
      </c>
      <c r="AY2165" t="s">
        <v>253</v>
      </c>
      <c r="AZ2165" t="s">
        <v>230</v>
      </c>
      <c r="BA2165" t="s">
        <v>273</v>
      </c>
      <c r="BB2165" t="s">
        <v>380</v>
      </c>
      <c r="BC2165" t="s">
        <v>3927</v>
      </c>
      <c r="BD2165" t="s">
        <v>3927</v>
      </c>
      <c r="BE2165" t="s">
        <v>3927</v>
      </c>
      <c r="BF2165">
        <v>26</v>
      </c>
    </row>
    <row r="2166" spans="1:58" x14ac:dyDescent="0.3">
      <c r="A2166">
        <v>2026</v>
      </c>
      <c r="B2166">
        <v>202605</v>
      </c>
      <c r="C2166">
        <v>5</v>
      </c>
      <c r="D2166" s="14">
        <v>20001619376878</v>
      </c>
      <c r="E2166" t="s">
        <v>2810</v>
      </c>
      <c r="F2166" s="2">
        <v>46140.477777777778</v>
      </c>
      <c r="G2166" s="2">
        <v>46144</v>
      </c>
      <c r="I2166" t="s">
        <v>224</v>
      </c>
      <c r="J2166" t="s">
        <v>230</v>
      </c>
      <c r="L2166" t="s">
        <v>3567</v>
      </c>
      <c r="M2166" t="s">
        <v>309</v>
      </c>
      <c r="N2166" t="s">
        <v>297</v>
      </c>
      <c r="O2166" t="s">
        <v>283</v>
      </c>
      <c r="Q2166" t="s">
        <v>10836</v>
      </c>
      <c r="R2166" t="s">
        <v>2809</v>
      </c>
      <c r="S2166" t="s">
        <v>4961</v>
      </c>
      <c r="T2166" t="s">
        <v>4962</v>
      </c>
      <c r="U2166" t="s">
        <v>3034</v>
      </c>
      <c r="V2166" t="s">
        <v>3994</v>
      </c>
      <c r="W2166" t="s">
        <v>245</v>
      </c>
      <c r="X2166" t="s">
        <v>225</v>
      </c>
      <c r="Z2166">
        <v>2</v>
      </c>
      <c r="AA2166" t="s">
        <v>3921</v>
      </c>
      <c r="AB2166" t="s">
        <v>10837</v>
      </c>
      <c r="AC2166">
        <v>46146.750706018516</v>
      </c>
      <c r="AD2166">
        <v>46146</v>
      </c>
      <c r="AE2166" t="s">
        <v>3938</v>
      </c>
      <c r="AG2166" t="s">
        <v>5173</v>
      </c>
      <c r="AH2166">
        <v>6086604023</v>
      </c>
      <c r="AI2166" t="s">
        <v>10838</v>
      </c>
      <c r="AM2166" t="s">
        <v>3925</v>
      </c>
      <c r="AN2166" t="s">
        <v>3926</v>
      </c>
      <c r="AO2166" t="s">
        <v>268</v>
      </c>
      <c r="AP2166" t="s">
        <v>304</v>
      </c>
      <c r="AQ2166" t="s">
        <v>3940</v>
      </c>
      <c r="AU2166" t="s">
        <v>8625</v>
      </c>
      <c r="AV2166" t="s">
        <v>4000</v>
      </c>
      <c r="AW2166" t="s">
        <v>227</v>
      </c>
      <c r="AX2166" t="s">
        <v>226</v>
      </c>
      <c r="AY2166" t="s">
        <v>254</v>
      </c>
      <c r="AZ2166" t="s">
        <v>230</v>
      </c>
      <c r="BA2166" t="s">
        <v>344</v>
      </c>
      <c r="BB2166" t="s">
        <v>232</v>
      </c>
      <c r="BC2166" t="s">
        <v>3927</v>
      </c>
      <c r="BD2166" t="s">
        <v>3927</v>
      </c>
      <c r="BE2166" t="s">
        <v>3927</v>
      </c>
      <c r="BF2166">
        <v>1</v>
      </c>
    </row>
    <row r="2167" spans="1:58" x14ac:dyDescent="0.3">
      <c r="A2167">
        <v>2026</v>
      </c>
      <c r="B2167">
        <v>202605</v>
      </c>
      <c r="C2167">
        <v>5</v>
      </c>
      <c r="D2167" s="14">
        <v>20001619374805</v>
      </c>
      <c r="E2167" t="s">
        <v>2810</v>
      </c>
      <c r="F2167" s="2">
        <v>46140.475185185183</v>
      </c>
      <c r="G2167" s="2">
        <v>46146</v>
      </c>
      <c r="I2167" t="s">
        <v>224</v>
      </c>
      <c r="J2167" t="s">
        <v>230</v>
      </c>
      <c r="L2167" t="s">
        <v>443</v>
      </c>
      <c r="M2167" t="s">
        <v>309</v>
      </c>
      <c r="N2167" t="s">
        <v>297</v>
      </c>
      <c r="O2167" t="s">
        <v>283</v>
      </c>
      <c r="Q2167" t="s">
        <v>10839</v>
      </c>
      <c r="R2167" t="s">
        <v>2811</v>
      </c>
      <c r="S2167" t="s">
        <v>538</v>
      </c>
      <c r="T2167" t="s">
        <v>539</v>
      </c>
      <c r="U2167" t="s">
        <v>258</v>
      </c>
      <c r="V2167" t="s">
        <v>247</v>
      </c>
      <c r="W2167" t="s">
        <v>245</v>
      </c>
      <c r="X2167" t="s">
        <v>225</v>
      </c>
      <c r="Z2167">
        <v>2</v>
      </c>
      <c r="AA2167" t="s">
        <v>3921</v>
      </c>
      <c r="AB2167" t="s">
        <v>10840</v>
      </c>
      <c r="AC2167">
        <v>46148.623171296298</v>
      </c>
      <c r="AD2167">
        <v>46148</v>
      </c>
      <c r="AE2167" t="s">
        <v>3938</v>
      </c>
      <c r="AG2167" t="s">
        <v>248</v>
      </c>
      <c r="AH2167">
        <v>6049678627</v>
      </c>
      <c r="AI2167" t="s">
        <v>10841</v>
      </c>
      <c r="AM2167" t="s">
        <v>3925</v>
      </c>
      <c r="AN2167" t="s">
        <v>3926</v>
      </c>
      <c r="AO2167" t="s">
        <v>268</v>
      </c>
      <c r="AP2167" t="s">
        <v>386</v>
      </c>
      <c r="AQ2167" t="s">
        <v>3940</v>
      </c>
      <c r="AU2167" t="s">
        <v>4422</v>
      </c>
      <c r="AV2167" t="s">
        <v>4000</v>
      </c>
      <c r="AW2167" t="s">
        <v>227</v>
      </c>
      <c r="AX2167" t="s">
        <v>226</v>
      </c>
      <c r="AY2167" t="s">
        <v>254</v>
      </c>
      <c r="AZ2167" t="s">
        <v>230</v>
      </c>
      <c r="BA2167" t="s">
        <v>273</v>
      </c>
      <c r="BB2167" t="s">
        <v>380</v>
      </c>
      <c r="BC2167" t="s">
        <v>3927</v>
      </c>
      <c r="BD2167" t="s">
        <v>3927</v>
      </c>
      <c r="BE2167" t="s">
        <v>3927</v>
      </c>
      <c r="BF2167">
        <v>26</v>
      </c>
    </row>
    <row r="2168" spans="1:58" x14ac:dyDescent="0.3">
      <c r="A2168">
        <v>2026</v>
      </c>
      <c r="B2168">
        <v>202605</v>
      </c>
      <c r="C2168">
        <v>5</v>
      </c>
      <c r="D2168" s="14">
        <v>20001619373603</v>
      </c>
      <c r="E2168" t="s">
        <v>2810</v>
      </c>
      <c r="F2168" s="2">
        <v>46140.467523148145</v>
      </c>
      <c r="G2168" s="2">
        <v>46143</v>
      </c>
      <c r="I2168" t="s">
        <v>224</v>
      </c>
      <c r="J2168" t="s">
        <v>230</v>
      </c>
      <c r="L2168" t="s">
        <v>3001</v>
      </c>
      <c r="M2168" t="s">
        <v>309</v>
      </c>
      <c r="N2168" t="s">
        <v>297</v>
      </c>
      <c r="O2168" t="s">
        <v>283</v>
      </c>
      <c r="Q2168" t="s">
        <v>10842</v>
      </c>
      <c r="R2168" t="s">
        <v>2809</v>
      </c>
      <c r="S2168" t="s">
        <v>5313</v>
      </c>
      <c r="T2168" t="s">
        <v>5314</v>
      </c>
      <c r="U2168" t="s">
        <v>3034</v>
      </c>
      <c r="V2168" t="s">
        <v>647</v>
      </c>
      <c r="W2168" t="s">
        <v>245</v>
      </c>
      <c r="X2168" t="s">
        <v>387</v>
      </c>
      <c r="Z2168">
        <v>4</v>
      </c>
      <c r="AA2168" t="s">
        <v>3921</v>
      </c>
      <c r="AB2168" t="s">
        <v>10843</v>
      </c>
      <c r="AC2168">
        <v>46148.681620370371</v>
      </c>
      <c r="AD2168">
        <v>46147</v>
      </c>
      <c r="AE2168" t="s">
        <v>3938</v>
      </c>
      <c r="AG2168" t="s">
        <v>5111</v>
      </c>
      <c r="AH2168">
        <v>6108737073</v>
      </c>
      <c r="AI2168" t="s">
        <v>10844</v>
      </c>
      <c r="AM2168" t="s">
        <v>3925</v>
      </c>
      <c r="AN2168" t="s">
        <v>3926</v>
      </c>
      <c r="AO2168" t="s">
        <v>268</v>
      </c>
      <c r="AP2168" t="s">
        <v>386</v>
      </c>
      <c r="AQ2168" t="s">
        <v>3940</v>
      </c>
      <c r="AU2168" t="s">
        <v>4282</v>
      </c>
      <c r="AV2168" t="s">
        <v>4000</v>
      </c>
      <c r="AW2168" t="s">
        <v>389</v>
      </c>
      <c r="AX2168" t="s">
        <v>388</v>
      </c>
      <c r="AY2168" t="s">
        <v>253</v>
      </c>
      <c r="AZ2168" t="s">
        <v>230</v>
      </c>
      <c r="BA2168" t="s">
        <v>273</v>
      </c>
      <c r="BB2168" t="s">
        <v>380</v>
      </c>
      <c r="BC2168" t="s">
        <v>3927</v>
      </c>
      <c r="BD2168" t="s">
        <v>3927</v>
      </c>
      <c r="BE2168" t="s">
        <v>3927</v>
      </c>
      <c r="BF2168">
        <v>5</v>
      </c>
    </row>
    <row r="2169" spans="1:58" x14ac:dyDescent="0.3">
      <c r="A2169">
        <v>2026</v>
      </c>
      <c r="B2169">
        <v>202605</v>
      </c>
      <c r="C2169">
        <v>5</v>
      </c>
      <c r="D2169" s="14">
        <v>20001619369838</v>
      </c>
      <c r="E2169" t="s">
        <v>2810</v>
      </c>
      <c r="F2169" s="2">
        <v>46140.475763888891</v>
      </c>
      <c r="G2169" s="2">
        <v>46147</v>
      </c>
      <c r="I2169" t="s">
        <v>224</v>
      </c>
      <c r="J2169" t="s">
        <v>230</v>
      </c>
      <c r="L2169" t="s">
        <v>1040</v>
      </c>
      <c r="M2169" t="s">
        <v>1933</v>
      </c>
      <c r="N2169" t="s">
        <v>1927</v>
      </c>
      <c r="O2169" t="s">
        <v>257</v>
      </c>
      <c r="Q2169" t="s">
        <v>10845</v>
      </c>
      <c r="R2169" t="s">
        <v>2809</v>
      </c>
      <c r="S2169" t="s">
        <v>5481</v>
      </c>
      <c r="T2169" t="s">
        <v>5482</v>
      </c>
      <c r="U2169" t="s">
        <v>3034</v>
      </c>
      <c r="V2169" t="s">
        <v>3994</v>
      </c>
      <c r="W2169" t="s">
        <v>245</v>
      </c>
      <c r="X2169" t="s">
        <v>225</v>
      </c>
      <c r="Z2169">
        <v>1</v>
      </c>
      <c r="AA2169" t="s">
        <v>3921</v>
      </c>
      <c r="AB2169" t="s">
        <v>10846</v>
      </c>
      <c r="AC2169">
        <v>46148.683530092596</v>
      </c>
      <c r="AD2169">
        <v>46148</v>
      </c>
      <c r="AE2169" t="s">
        <v>3938</v>
      </c>
      <c r="AG2169" t="s">
        <v>4854</v>
      </c>
      <c r="AH2169">
        <v>6108002544</v>
      </c>
      <c r="AI2169" t="s">
        <v>10847</v>
      </c>
      <c r="AM2169" t="s">
        <v>3925</v>
      </c>
      <c r="AN2169" t="s">
        <v>3926</v>
      </c>
      <c r="AO2169" t="s">
        <v>268</v>
      </c>
      <c r="AP2169" t="s">
        <v>693</v>
      </c>
      <c r="AQ2169" t="s">
        <v>3940</v>
      </c>
      <c r="AU2169" t="s">
        <v>4282</v>
      </c>
      <c r="AV2169" t="s">
        <v>4000</v>
      </c>
      <c r="AW2169" t="s">
        <v>227</v>
      </c>
      <c r="AX2169" t="s">
        <v>226</v>
      </c>
      <c r="AY2169" t="s">
        <v>254</v>
      </c>
      <c r="AZ2169" t="s">
        <v>230</v>
      </c>
      <c r="BA2169" t="s">
        <v>273</v>
      </c>
      <c r="BB2169" t="s">
        <v>380</v>
      </c>
      <c r="BC2169" t="s">
        <v>3927</v>
      </c>
      <c r="BD2169" t="s">
        <v>3927</v>
      </c>
      <c r="BE2169" t="s">
        <v>3927</v>
      </c>
      <c r="BF2169">
        <v>9</v>
      </c>
    </row>
    <row r="2170" spans="1:58" x14ac:dyDescent="0.3">
      <c r="A2170">
        <v>2026</v>
      </c>
      <c r="B2170">
        <v>202605</v>
      </c>
      <c r="C2170">
        <v>5</v>
      </c>
      <c r="D2170" s="14">
        <v>20001619345807</v>
      </c>
      <c r="E2170" t="s">
        <v>2810</v>
      </c>
      <c r="F2170" s="2">
        <v>46140.44</v>
      </c>
      <c r="G2170" s="2">
        <v>46144</v>
      </c>
      <c r="I2170" t="s">
        <v>224</v>
      </c>
      <c r="J2170" t="s">
        <v>230</v>
      </c>
      <c r="L2170" t="s">
        <v>1945</v>
      </c>
      <c r="M2170" t="s">
        <v>1949</v>
      </c>
      <c r="N2170" t="s">
        <v>322</v>
      </c>
      <c r="O2170" t="s">
        <v>331</v>
      </c>
      <c r="Q2170" t="s">
        <v>10848</v>
      </c>
      <c r="R2170" t="s">
        <v>2809</v>
      </c>
      <c r="S2170" t="s">
        <v>1640</v>
      </c>
      <c r="T2170" t="s">
        <v>1641</v>
      </c>
      <c r="U2170" t="s">
        <v>258</v>
      </c>
      <c r="V2170" t="s">
        <v>247</v>
      </c>
      <c r="W2170" t="s">
        <v>245</v>
      </c>
      <c r="X2170" t="s">
        <v>225</v>
      </c>
      <c r="Z2170">
        <v>4</v>
      </c>
      <c r="AA2170" t="s">
        <v>3921</v>
      </c>
      <c r="AB2170" t="s">
        <v>10849</v>
      </c>
      <c r="AC2170">
        <v>46148.623171296298</v>
      </c>
      <c r="AD2170">
        <v>46148</v>
      </c>
      <c r="AE2170" t="s">
        <v>3938</v>
      </c>
      <c r="AG2170" t="s">
        <v>329</v>
      </c>
      <c r="AH2170">
        <v>6108716223</v>
      </c>
      <c r="AI2170" t="s">
        <v>10850</v>
      </c>
      <c r="AM2170" t="s">
        <v>3925</v>
      </c>
      <c r="AN2170" t="s">
        <v>3926</v>
      </c>
      <c r="AO2170" t="s">
        <v>268</v>
      </c>
      <c r="AP2170" t="s">
        <v>386</v>
      </c>
      <c r="AQ2170" t="s">
        <v>3940</v>
      </c>
      <c r="AU2170" t="s">
        <v>4422</v>
      </c>
      <c r="AV2170" t="s">
        <v>4000</v>
      </c>
      <c r="AW2170" t="s">
        <v>320</v>
      </c>
      <c r="AX2170" t="s">
        <v>319</v>
      </c>
      <c r="AY2170" t="s">
        <v>254</v>
      </c>
      <c r="AZ2170" t="s">
        <v>230</v>
      </c>
      <c r="BA2170" t="s">
        <v>344</v>
      </c>
      <c r="BB2170" t="s">
        <v>232</v>
      </c>
      <c r="BC2170" t="s">
        <v>3927</v>
      </c>
      <c r="BD2170" t="s">
        <v>3927</v>
      </c>
      <c r="BE2170" t="s">
        <v>3927</v>
      </c>
      <c r="BF2170">
        <v>5</v>
      </c>
    </row>
    <row r="2171" spans="1:58" x14ac:dyDescent="0.3">
      <c r="A2171">
        <v>2026</v>
      </c>
      <c r="B2171">
        <v>202605</v>
      </c>
      <c r="C2171">
        <v>5</v>
      </c>
      <c r="D2171" s="14">
        <v>20001619345281</v>
      </c>
      <c r="E2171" t="s">
        <v>2810</v>
      </c>
      <c r="F2171" s="2">
        <v>46140.419976851852</v>
      </c>
      <c r="G2171" s="2">
        <v>46144</v>
      </c>
      <c r="I2171" t="s">
        <v>224</v>
      </c>
      <c r="J2171" t="s">
        <v>230</v>
      </c>
      <c r="L2171" t="s">
        <v>3343</v>
      </c>
      <c r="M2171" t="s">
        <v>309</v>
      </c>
      <c r="N2171" t="s">
        <v>297</v>
      </c>
      <c r="O2171" t="s">
        <v>283</v>
      </c>
      <c r="Q2171" t="s">
        <v>10851</v>
      </c>
      <c r="R2171" t="s">
        <v>2809</v>
      </c>
      <c r="S2171" t="s">
        <v>5283</v>
      </c>
      <c r="T2171" t="s">
        <v>5284</v>
      </c>
      <c r="U2171" t="s">
        <v>3034</v>
      </c>
      <c r="V2171" t="s">
        <v>647</v>
      </c>
      <c r="W2171" t="s">
        <v>245</v>
      </c>
      <c r="X2171" t="s">
        <v>387</v>
      </c>
      <c r="Z2171">
        <v>4</v>
      </c>
      <c r="AA2171" t="s">
        <v>3921</v>
      </c>
      <c r="AB2171" t="s">
        <v>10852</v>
      </c>
      <c r="AC2171">
        <v>46148.681620370371</v>
      </c>
      <c r="AD2171">
        <v>46148</v>
      </c>
      <c r="AE2171" t="s">
        <v>3938</v>
      </c>
      <c r="AG2171" t="s">
        <v>5111</v>
      </c>
      <c r="AH2171">
        <v>6108733019</v>
      </c>
      <c r="AI2171" t="s">
        <v>10853</v>
      </c>
      <c r="AM2171" t="s">
        <v>3925</v>
      </c>
      <c r="AN2171" t="s">
        <v>3926</v>
      </c>
      <c r="AO2171" t="s">
        <v>268</v>
      </c>
      <c r="AP2171" t="s">
        <v>304</v>
      </c>
      <c r="AQ2171" t="s">
        <v>3940</v>
      </c>
      <c r="AU2171" t="s">
        <v>4282</v>
      </c>
      <c r="AV2171" t="s">
        <v>4000</v>
      </c>
      <c r="AW2171" t="s">
        <v>389</v>
      </c>
      <c r="AX2171" t="s">
        <v>388</v>
      </c>
      <c r="AY2171" t="s">
        <v>253</v>
      </c>
      <c r="AZ2171" t="s">
        <v>230</v>
      </c>
      <c r="BA2171" t="s">
        <v>395</v>
      </c>
      <c r="BB2171" t="s">
        <v>380</v>
      </c>
      <c r="BC2171" t="s">
        <v>3927</v>
      </c>
      <c r="BD2171" t="s">
        <v>3927</v>
      </c>
      <c r="BE2171" t="s">
        <v>3927</v>
      </c>
      <c r="BF2171">
        <v>5</v>
      </c>
    </row>
    <row r="2172" spans="1:58" x14ac:dyDescent="0.3">
      <c r="A2172">
        <v>2026</v>
      </c>
      <c r="B2172">
        <v>202605</v>
      </c>
      <c r="C2172">
        <v>5</v>
      </c>
      <c r="D2172" s="14">
        <v>20001619341649</v>
      </c>
      <c r="E2172" t="s">
        <v>2810</v>
      </c>
      <c r="F2172" s="2">
        <v>46140.433692129627</v>
      </c>
      <c r="G2172" s="2">
        <v>46143</v>
      </c>
      <c r="I2172" t="s">
        <v>224</v>
      </c>
      <c r="J2172" t="s">
        <v>230</v>
      </c>
      <c r="L2172" t="s">
        <v>10603</v>
      </c>
      <c r="M2172" t="s">
        <v>1462</v>
      </c>
      <c r="N2172" t="s">
        <v>353</v>
      </c>
      <c r="O2172" t="s">
        <v>283</v>
      </c>
      <c r="Q2172" t="s">
        <v>10854</v>
      </c>
      <c r="R2172" t="s">
        <v>2809</v>
      </c>
      <c r="S2172" t="s">
        <v>5306</v>
      </c>
      <c r="T2172" t="s">
        <v>5307</v>
      </c>
      <c r="U2172" t="s">
        <v>3034</v>
      </c>
      <c r="V2172" t="s">
        <v>647</v>
      </c>
      <c r="W2172" t="s">
        <v>245</v>
      </c>
      <c r="X2172" t="s">
        <v>387</v>
      </c>
      <c r="Z2172">
        <v>4</v>
      </c>
      <c r="AA2172" t="s">
        <v>3921</v>
      </c>
      <c r="AB2172" t="s">
        <v>3995</v>
      </c>
      <c r="AC2172">
        <v>46149.584976851853</v>
      </c>
      <c r="AD2172">
        <v>46147</v>
      </c>
      <c r="AE2172" t="s">
        <v>3938</v>
      </c>
      <c r="AG2172" t="s">
        <v>5006</v>
      </c>
      <c r="AH2172">
        <v>6033434905</v>
      </c>
      <c r="AI2172" t="s">
        <v>10855</v>
      </c>
      <c r="AM2172" t="s">
        <v>3925</v>
      </c>
      <c r="AN2172" t="s">
        <v>3926</v>
      </c>
      <c r="AO2172" t="s">
        <v>268</v>
      </c>
      <c r="AP2172" t="s">
        <v>304</v>
      </c>
      <c r="AQ2172" t="s">
        <v>3998</v>
      </c>
      <c r="AU2172" t="s">
        <v>4282</v>
      </c>
      <c r="AV2172" t="s">
        <v>4000</v>
      </c>
      <c r="AW2172" t="s">
        <v>447</v>
      </c>
      <c r="AX2172" t="s">
        <v>446</v>
      </c>
      <c r="AY2172" t="s">
        <v>253</v>
      </c>
      <c r="AZ2172" t="s">
        <v>230</v>
      </c>
      <c r="BA2172" t="s">
        <v>273</v>
      </c>
      <c r="BB2172" t="s">
        <v>380</v>
      </c>
      <c r="BC2172" t="s">
        <v>3927</v>
      </c>
      <c r="BD2172" t="s">
        <v>3927</v>
      </c>
      <c r="BE2172" t="s">
        <v>3927</v>
      </c>
      <c r="BF2172">
        <v>16</v>
      </c>
    </row>
    <row r="2173" spans="1:58" x14ac:dyDescent="0.3">
      <c r="A2173">
        <v>2026</v>
      </c>
      <c r="B2173">
        <v>202605</v>
      </c>
      <c r="C2173">
        <v>5</v>
      </c>
      <c r="D2173" s="14">
        <v>20001619276082</v>
      </c>
      <c r="E2173" t="s">
        <v>2810</v>
      </c>
      <c r="F2173" s="2">
        <v>46140.362141203703</v>
      </c>
      <c r="G2173" s="2">
        <v>46144</v>
      </c>
      <c r="I2173" t="s">
        <v>224</v>
      </c>
      <c r="J2173" t="s">
        <v>230</v>
      </c>
      <c r="L2173" t="s">
        <v>3634</v>
      </c>
      <c r="M2173" t="s">
        <v>309</v>
      </c>
      <c r="N2173" t="s">
        <v>297</v>
      </c>
      <c r="O2173" t="s">
        <v>283</v>
      </c>
      <c r="Q2173" t="s">
        <v>10856</v>
      </c>
      <c r="R2173" t="s">
        <v>2809</v>
      </c>
      <c r="S2173" t="s">
        <v>5042</v>
      </c>
      <c r="T2173" t="s">
        <v>5043</v>
      </c>
      <c r="U2173" t="s">
        <v>5044</v>
      </c>
      <c r="V2173" t="s">
        <v>5045</v>
      </c>
      <c r="W2173" t="s">
        <v>245</v>
      </c>
      <c r="X2173" t="s">
        <v>387</v>
      </c>
      <c r="Z2173">
        <v>4</v>
      </c>
      <c r="AA2173" t="s">
        <v>3921</v>
      </c>
      <c r="AB2173" t="s">
        <v>10857</v>
      </c>
      <c r="AC2173">
        <v>46148.677708333336</v>
      </c>
      <c r="AD2173">
        <v>46148</v>
      </c>
      <c r="AE2173" t="s">
        <v>3938</v>
      </c>
      <c r="AG2173" t="s">
        <v>5047</v>
      </c>
      <c r="AH2173">
        <v>1037742011</v>
      </c>
      <c r="AI2173" t="s">
        <v>10858</v>
      </c>
      <c r="AM2173" t="s">
        <v>3925</v>
      </c>
      <c r="AN2173" t="s">
        <v>3926</v>
      </c>
      <c r="AO2173" t="s">
        <v>268</v>
      </c>
      <c r="AP2173" t="s">
        <v>330</v>
      </c>
      <c r="AQ2173" t="s">
        <v>3940</v>
      </c>
      <c r="AU2173" t="s">
        <v>4282</v>
      </c>
      <c r="AV2173" t="s">
        <v>4000</v>
      </c>
      <c r="AW2173" t="s">
        <v>447</v>
      </c>
      <c r="AX2173" t="s">
        <v>446</v>
      </c>
      <c r="AY2173" t="s">
        <v>253</v>
      </c>
      <c r="AZ2173" t="s">
        <v>230</v>
      </c>
      <c r="BA2173" t="s">
        <v>273</v>
      </c>
      <c r="BB2173" t="s">
        <v>380</v>
      </c>
      <c r="BC2173" t="s">
        <v>3927</v>
      </c>
      <c r="BD2173" t="s">
        <v>3927</v>
      </c>
      <c r="BE2173" t="s">
        <v>3927</v>
      </c>
      <c r="BF2173">
        <v>26</v>
      </c>
    </row>
    <row r="2174" spans="1:58" x14ac:dyDescent="0.3">
      <c r="A2174">
        <v>2026</v>
      </c>
      <c r="B2174">
        <v>202605</v>
      </c>
      <c r="C2174">
        <v>5</v>
      </c>
      <c r="D2174" s="14">
        <v>20001619271130</v>
      </c>
      <c r="E2174" t="s">
        <v>2810</v>
      </c>
      <c r="F2174" s="2">
        <v>46140.363969907405</v>
      </c>
      <c r="G2174" s="2">
        <v>46146</v>
      </c>
      <c r="I2174" t="s">
        <v>224</v>
      </c>
      <c r="J2174" t="s">
        <v>230</v>
      </c>
      <c r="L2174" t="s">
        <v>3539</v>
      </c>
      <c r="M2174" t="s">
        <v>309</v>
      </c>
      <c r="N2174" t="s">
        <v>297</v>
      </c>
      <c r="O2174" t="s">
        <v>283</v>
      </c>
      <c r="Q2174" t="s">
        <v>10859</v>
      </c>
      <c r="R2174" t="s">
        <v>2809</v>
      </c>
      <c r="S2174" t="s">
        <v>4831</v>
      </c>
      <c r="T2174" t="s">
        <v>4832</v>
      </c>
      <c r="U2174" t="s">
        <v>3034</v>
      </c>
      <c r="V2174" t="s">
        <v>3994</v>
      </c>
      <c r="W2174" t="s">
        <v>245</v>
      </c>
      <c r="X2174" t="s">
        <v>387</v>
      </c>
      <c r="Z2174">
        <v>1</v>
      </c>
      <c r="AA2174" t="s">
        <v>3921</v>
      </c>
      <c r="AB2174" t="s">
        <v>10860</v>
      </c>
      <c r="AC2174">
        <v>46147.629444444443</v>
      </c>
      <c r="AD2174">
        <v>46147</v>
      </c>
      <c r="AE2174" t="s">
        <v>3938</v>
      </c>
      <c r="AG2174" t="s">
        <v>4828</v>
      </c>
      <c r="AH2174">
        <v>6087109196</v>
      </c>
      <c r="AI2174" t="s">
        <v>10861</v>
      </c>
      <c r="AM2174" t="s">
        <v>3925</v>
      </c>
      <c r="AN2174" t="s">
        <v>3926</v>
      </c>
      <c r="AO2174" t="s">
        <v>268</v>
      </c>
      <c r="AP2174" t="s">
        <v>386</v>
      </c>
      <c r="AQ2174" t="s">
        <v>3940</v>
      </c>
      <c r="AU2174" t="s">
        <v>8103</v>
      </c>
      <c r="AV2174" t="s">
        <v>4000</v>
      </c>
      <c r="AW2174" t="s">
        <v>447</v>
      </c>
      <c r="AX2174" t="s">
        <v>446</v>
      </c>
      <c r="AY2174" t="s">
        <v>253</v>
      </c>
      <c r="AZ2174" t="s">
        <v>230</v>
      </c>
      <c r="BA2174" t="s">
        <v>273</v>
      </c>
      <c r="BB2174" t="s">
        <v>380</v>
      </c>
      <c r="BC2174" t="s">
        <v>3927</v>
      </c>
      <c r="BD2174" t="s">
        <v>3927</v>
      </c>
      <c r="BE2174" t="s">
        <v>3927</v>
      </c>
      <c r="BF2174">
        <v>9</v>
      </c>
    </row>
    <row r="2175" spans="1:58" x14ac:dyDescent="0.3">
      <c r="A2175">
        <v>2026</v>
      </c>
      <c r="B2175">
        <v>202605</v>
      </c>
      <c r="C2175">
        <v>5</v>
      </c>
      <c r="D2175" s="14">
        <v>20001619263252</v>
      </c>
      <c r="E2175" t="s">
        <v>2810</v>
      </c>
      <c r="F2175" s="2">
        <v>46140.483981481484</v>
      </c>
      <c r="G2175" s="2">
        <v>46146</v>
      </c>
      <c r="I2175" t="s">
        <v>224</v>
      </c>
      <c r="J2175" t="s">
        <v>230</v>
      </c>
      <c r="L2175" t="s">
        <v>8274</v>
      </c>
      <c r="M2175" t="s">
        <v>309</v>
      </c>
      <c r="N2175" t="s">
        <v>297</v>
      </c>
      <c r="O2175" t="s">
        <v>283</v>
      </c>
      <c r="Q2175" t="s">
        <v>10862</v>
      </c>
      <c r="R2175" t="s">
        <v>2809</v>
      </c>
      <c r="S2175" t="s">
        <v>4807</v>
      </c>
      <c r="T2175" t="s">
        <v>4808</v>
      </c>
      <c r="U2175" t="s">
        <v>3034</v>
      </c>
      <c r="V2175" t="s">
        <v>4809</v>
      </c>
      <c r="W2175" t="s">
        <v>245</v>
      </c>
      <c r="X2175" t="s">
        <v>225</v>
      </c>
      <c r="Z2175">
        <v>0</v>
      </c>
      <c r="AA2175" t="s">
        <v>3921</v>
      </c>
      <c r="AB2175" t="s">
        <v>4810</v>
      </c>
      <c r="AC2175">
        <v>46147.474293981482</v>
      </c>
      <c r="AD2175">
        <v>46146</v>
      </c>
      <c r="AE2175" t="s">
        <v>4811</v>
      </c>
      <c r="AG2175" t="s">
        <v>4812</v>
      </c>
      <c r="AH2175">
        <v>6108712031</v>
      </c>
      <c r="AI2175" t="s">
        <v>10863</v>
      </c>
      <c r="AM2175" t="s">
        <v>3925</v>
      </c>
      <c r="AN2175" t="s">
        <v>3926</v>
      </c>
      <c r="AO2175" t="s">
        <v>4814</v>
      </c>
      <c r="AP2175" t="s">
        <v>853</v>
      </c>
      <c r="AQ2175" t="s">
        <v>4815</v>
      </c>
      <c r="AU2175" t="s">
        <v>8271</v>
      </c>
      <c r="AV2175" t="s">
        <v>4817</v>
      </c>
      <c r="AW2175" t="s">
        <v>320</v>
      </c>
      <c r="AX2175" t="s">
        <v>319</v>
      </c>
      <c r="AY2175" t="s">
        <v>254</v>
      </c>
      <c r="AZ2175" t="s">
        <v>230</v>
      </c>
      <c r="BA2175" t="s">
        <v>273</v>
      </c>
      <c r="BB2175" t="s">
        <v>380</v>
      </c>
      <c r="BC2175" t="s">
        <v>3927</v>
      </c>
      <c r="BD2175" t="s">
        <v>3927</v>
      </c>
      <c r="BE2175" t="s">
        <v>3927</v>
      </c>
      <c r="BF2175">
        <v>5</v>
      </c>
    </row>
    <row r="2176" spans="1:58" x14ac:dyDescent="0.3">
      <c r="A2176">
        <v>2026</v>
      </c>
      <c r="B2176">
        <v>202605</v>
      </c>
      <c r="C2176">
        <v>5</v>
      </c>
      <c r="D2176" s="14">
        <v>20001619215801</v>
      </c>
      <c r="E2176" t="s">
        <v>2810</v>
      </c>
      <c r="F2176" s="2">
        <v>46140.58315972222</v>
      </c>
      <c r="G2176" s="2">
        <v>46146</v>
      </c>
      <c r="I2176" t="s">
        <v>224</v>
      </c>
      <c r="J2176" t="s">
        <v>230</v>
      </c>
      <c r="L2176" t="s">
        <v>10864</v>
      </c>
      <c r="M2176" t="s">
        <v>261</v>
      </c>
      <c r="N2176" t="s">
        <v>237</v>
      </c>
      <c r="O2176" t="s">
        <v>257</v>
      </c>
      <c r="Q2176" t="s">
        <v>10865</v>
      </c>
      <c r="R2176" t="s">
        <v>2809</v>
      </c>
      <c r="S2176" t="s">
        <v>4807</v>
      </c>
      <c r="T2176" t="s">
        <v>4808</v>
      </c>
      <c r="U2176" t="s">
        <v>3034</v>
      </c>
      <c r="V2176" t="s">
        <v>4809</v>
      </c>
      <c r="W2176" t="s">
        <v>245</v>
      </c>
      <c r="X2176" t="s">
        <v>225</v>
      </c>
      <c r="Z2176">
        <v>0</v>
      </c>
      <c r="AA2176" t="s">
        <v>3921</v>
      </c>
      <c r="AB2176" t="s">
        <v>4810</v>
      </c>
      <c r="AC2176">
        <v>46147.474293981482</v>
      </c>
      <c r="AD2176">
        <v>46146</v>
      </c>
      <c r="AE2176" t="s">
        <v>4811</v>
      </c>
      <c r="AG2176" t="s">
        <v>4812</v>
      </c>
      <c r="AH2176">
        <v>6108746883</v>
      </c>
      <c r="AI2176" t="s">
        <v>10866</v>
      </c>
      <c r="AM2176" t="s">
        <v>3925</v>
      </c>
      <c r="AN2176" t="s">
        <v>3926</v>
      </c>
      <c r="AO2176" t="s">
        <v>4814</v>
      </c>
      <c r="AP2176" t="s">
        <v>330</v>
      </c>
      <c r="AQ2176" t="s">
        <v>4815</v>
      </c>
      <c r="AU2176" t="s">
        <v>8271</v>
      </c>
      <c r="AV2176" t="s">
        <v>4817</v>
      </c>
      <c r="AW2176" t="s">
        <v>320</v>
      </c>
      <c r="AX2176" t="s">
        <v>319</v>
      </c>
      <c r="AY2176" t="s">
        <v>254</v>
      </c>
      <c r="AZ2176" t="s">
        <v>230</v>
      </c>
      <c r="BA2176" t="s">
        <v>395</v>
      </c>
      <c r="BB2176" t="s">
        <v>380</v>
      </c>
      <c r="BC2176" t="s">
        <v>3927</v>
      </c>
      <c r="BD2176" t="s">
        <v>3927</v>
      </c>
      <c r="BE2176" t="s">
        <v>3927</v>
      </c>
      <c r="BF2176">
        <v>5</v>
      </c>
    </row>
    <row r="2177" spans="1:58" x14ac:dyDescent="0.3">
      <c r="A2177">
        <v>2026</v>
      </c>
      <c r="B2177">
        <v>202605</v>
      </c>
      <c r="C2177">
        <v>5</v>
      </c>
      <c r="D2177" s="14">
        <v>20001619214782</v>
      </c>
      <c r="E2177" t="s">
        <v>2810</v>
      </c>
      <c r="F2177" s="2">
        <v>46140.534803240742</v>
      </c>
      <c r="G2177" s="2">
        <v>46143</v>
      </c>
      <c r="I2177" t="s">
        <v>224</v>
      </c>
      <c r="J2177" t="s">
        <v>230</v>
      </c>
      <c r="L2177" t="s">
        <v>10867</v>
      </c>
      <c r="M2177" t="s">
        <v>334</v>
      </c>
      <c r="N2177" t="s">
        <v>322</v>
      </c>
      <c r="O2177" t="s">
        <v>331</v>
      </c>
      <c r="Q2177" t="s">
        <v>10868</v>
      </c>
      <c r="R2177" t="s">
        <v>2809</v>
      </c>
      <c r="S2177" t="s">
        <v>4807</v>
      </c>
      <c r="T2177" t="s">
        <v>4808</v>
      </c>
      <c r="U2177" t="s">
        <v>3034</v>
      </c>
      <c r="V2177" t="s">
        <v>4809</v>
      </c>
      <c r="W2177" t="s">
        <v>245</v>
      </c>
      <c r="X2177" t="s">
        <v>225</v>
      </c>
      <c r="Z2177">
        <v>0</v>
      </c>
      <c r="AA2177" t="s">
        <v>3921</v>
      </c>
      <c r="AB2177" t="s">
        <v>4810</v>
      </c>
      <c r="AC2177">
        <v>46146.59783564815</v>
      </c>
      <c r="AD2177">
        <v>46143</v>
      </c>
      <c r="AE2177" t="s">
        <v>4811</v>
      </c>
      <c r="AG2177" t="s">
        <v>4812</v>
      </c>
      <c r="AH2177">
        <v>6108744896</v>
      </c>
      <c r="AI2177" t="s">
        <v>10869</v>
      </c>
      <c r="AM2177" t="s">
        <v>3925</v>
      </c>
      <c r="AN2177" t="s">
        <v>3926</v>
      </c>
      <c r="AO2177" t="s">
        <v>4814</v>
      </c>
      <c r="AP2177" t="s">
        <v>249</v>
      </c>
      <c r="AQ2177" t="s">
        <v>4815</v>
      </c>
      <c r="AU2177" t="s">
        <v>10006</v>
      </c>
      <c r="AV2177" t="s">
        <v>4817</v>
      </c>
      <c r="AW2177" t="s">
        <v>320</v>
      </c>
      <c r="AX2177" t="s">
        <v>319</v>
      </c>
      <c r="AY2177" t="s">
        <v>254</v>
      </c>
      <c r="AZ2177" t="s">
        <v>230</v>
      </c>
      <c r="BA2177" t="s">
        <v>395</v>
      </c>
      <c r="BB2177" t="s">
        <v>380</v>
      </c>
      <c r="BC2177" t="s">
        <v>3927</v>
      </c>
      <c r="BD2177" t="s">
        <v>3927</v>
      </c>
      <c r="BE2177" t="s">
        <v>3927</v>
      </c>
      <c r="BF2177">
        <v>5</v>
      </c>
    </row>
    <row r="2178" spans="1:58" x14ac:dyDescent="0.3">
      <c r="A2178">
        <v>2026</v>
      </c>
      <c r="B2178">
        <v>202605</v>
      </c>
      <c r="C2178">
        <v>5</v>
      </c>
      <c r="D2178" s="14">
        <v>20001619207440</v>
      </c>
      <c r="E2178" t="s">
        <v>2810</v>
      </c>
      <c r="F2178" s="2">
        <v>46140.318854166668</v>
      </c>
      <c r="G2178" s="2">
        <v>46146</v>
      </c>
      <c r="I2178" t="s">
        <v>224</v>
      </c>
      <c r="J2178" t="s">
        <v>230</v>
      </c>
      <c r="L2178" t="s">
        <v>10870</v>
      </c>
      <c r="M2178" t="s">
        <v>1336</v>
      </c>
      <c r="N2178" t="s">
        <v>546</v>
      </c>
      <c r="O2178" t="s">
        <v>554</v>
      </c>
      <c r="Q2178" t="s">
        <v>10871</v>
      </c>
      <c r="R2178" t="s">
        <v>2809</v>
      </c>
      <c r="S2178" t="s">
        <v>4807</v>
      </c>
      <c r="T2178" t="s">
        <v>4808</v>
      </c>
      <c r="U2178" t="s">
        <v>3034</v>
      </c>
      <c r="V2178" t="s">
        <v>4809</v>
      </c>
      <c r="W2178" t="s">
        <v>245</v>
      </c>
      <c r="X2178" t="s">
        <v>225</v>
      </c>
      <c r="Z2178">
        <v>0</v>
      </c>
      <c r="AA2178" t="s">
        <v>3921</v>
      </c>
      <c r="AB2178" t="s">
        <v>4810</v>
      </c>
      <c r="AC2178">
        <v>46147.474293981482</v>
      </c>
      <c r="AD2178">
        <v>46146</v>
      </c>
      <c r="AE2178" t="s">
        <v>4811</v>
      </c>
      <c r="AG2178" t="s">
        <v>4812</v>
      </c>
      <c r="AH2178">
        <v>6108722858</v>
      </c>
      <c r="AI2178" t="s">
        <v>10872</v>
      </c>
      <c r="AM2178" t="s">
        <v>3925</v>
      </c>
      <c r="AN2178" t="s">
        <v>3926</v>
      </c>
      <c r="AO2178" t="s">
        <v>4814</v>
      </c>
      <c r="AP2178" t="s">
        <v>304</v>
      </c>
      <c r="AQ2178" t="s">
        <v>4815</v>
      </c>
      <c r="AU2178" t="s">
        <v>8271</v>
      </c>
      <c r="AV2178" t="s">
        <v>4817</v>
      </c>
      <c r="AW2178" t="s">
        <v>320</v>
      </c>
      <c r="AX2178" t="s">
        <v>319</v>
      </c>
      <c r="AY2178" t="s">
        <v>254</v>
      </c>
      <c r="AZ2178" t="s">
        <v>230</v>
      </c>
      <c r="BA2178" t="s">
        <v>273</v>
      </c>
      <c r="BB2178" t="s">
        <v>380</v>
      </c>
      <c r="BC2178" t="s">
        <v>3927</v>
      </c>
      <c r="BD2178" t="s">
        <v>3927</v>
      </c>
      <c r="BE2178" t="s">
        <v>3927</v>
      </c>
      <c r="BF2178">
        <v>5</v>
      </c>
    </row>
    <row r="2179" spans="1:58" x14ac:dyDescent="0.3">
      <c r="A2179">
        <v>2026</v>
      </c>
      <c r="B2179">
        <v>202605</v>
      </c>
      <c r="C2179">
        <v>5</v>
      </c>
      <c r="D2179" s="14">
        <v>20001619206710</v>
      </c>
      <c r="E2179" t="s">
        <v>2810</v>
      </c>
      <c r="F2179" s="2">
        <v>46140.449282407404</v>
      </c>
      <c r="G2179" s="2">
        <v>46144</v>
      </c>
      <c r="I2179" t="s">
        <v>224</v>
      </c>
      <c r="J2179" t="s">
        <v>2950</v>
      </c>
      <c r="L2179" t="s">
        <v>10873</v>
      </c>
      <c r="M2179" t="s">
        <v>309</v>
      </c>
      <c r="N2179" t="s">
        <v>297</v>
      </c>
      <c r="O2179" t="s">
        <v>283</v>
      </c>
      <c r="Q2179" t="s">
        <v>10874</v>
      </c>
      <c r="R2179" t="s">
        <v>2809</v>
      </c>
      <c r="S2179" t="s">
        <v>4807</v>
      </c>
      <c r="T2179" t="s">
        <v>4808</v>
      </c>
      <c r="U2179" t="s">
        <v>3034</v>
      </c>
      <c r="V2179" t="s">
        <v>4809</v>
      </c>
      <c r="W2179" t="s">
        <v>245</v>
      </c>
      <c r="X2179" t="s">
        <v>225</v>
      </c>
      <c r="Z2179">
        <v>0</v>
      </c>
      <c r="AA2179" t="s">
        <v>3921</v>
      </c>
      <c r="AB2179" t="s">
        <v>4810</v>
      </c>
      <c r="AC2179">
        <v>46146.59783564815</v>
      </c>
      <c r="AD2179">
        <v>46144</v>
      </c>
      <c r="AE2179" t="s">
        <v>4811</v>
      </c>
      <c r="AG2179" t="s">
        <v>4812</v>
      </c>
      <c r="AH2179">
        <v>6108741865</v>
      </c>
      <c r="AI2179" t="s">
        <v>10875</v>
      </c>
      <c r="AM2179" t="s">
        <v>3925</v>
      </c>
      <c r="AN2179" t="s">
        <v>3926</v>
      </c>
      <c r="AO2179" t="s">
        <v>4814</v>
      </c>
      <c r="AP2179" t="s">
        <v>386</v>
      </c>
      <c r="AQ2179" t="s">
        <v>4815</v>
      </c>
      <c r="AU2179" t="s">
        <v>9154</v>
      </c>
      <c r="AV2179" t="s">
        <v>4817</v>
      </c>
      <c r="AW2179" t="s">
        <v>320</v>
      </c>
      <c r="AX2179" t="s">
        <v>319</v>
      </c>
      <c r="AY2179" t="s">
        <v>254</v>
      </c>
      <c r="AZ2179" t="s">
        <v>2950</v>
      </c>
      <c r="BA2179" t="s">
        <v>395</v>
      </c>
      <c r="BB2179" t="s">
        <v>3014</v>
      </c>
      <c r="BC2179" t="s">
        <v>3927</v>
      </c>
      <c r="BD2179" t="s">
        <v>3927</v>
      </c>
      <c r="BE2179" t="s">
        <v>3927</v>
      </c>
      <c r="BF2179">
        <v>5</v>
      </c>
    </row>
    <row r="2180" spans="1:58" x14ac:dyDescent="0.3">
      <c r="A2180">
        <v>2026</v>
      </c>
      <c r="B2180">
        <v>202605</v>
      </c>
      <c r="C2180">
        <v>5</v>
      </c>
      <c r="D2180" s="14">
        <v>20001619116127</v>
      </c>
      <c r="E2180" t="s">
        <v>2810</v>
      </c>
      <c r="F2180" s="2">
        <v>46139.842835648145</v>
      </c>
      <c r="G2180" s="2">
        <v>46143</v>
      </c>
      <c r="I2180" t="s">
        <v>224</v>
      </c>
      <c r="J2180" t="s">
        <v>230</v>
      </c>
      <c r="L2180" t="s">
        <v>10876</v>
      </c>
      <c r="M2180" t="s">
        <v>2613</v>
      </c>
      <c r="N2180" t="s">
        <v>353</v>
      </c>
      <c r="O2180" t="s">
        <v>283</v>
      </c>
      <c r="Q2180" t="s">
        <v>10877</v>
      </c>
      <c r="R2180" t="s">
        <v>2809</v>
      </c>
      <c r="S2180" t="s">
        <v>4807</v>
      </c>
      <c r="T2180" t="s">
        <v>4808</v>
      </c>
      <c r="U2180" t="s">
        <v>3034</v>
      </c>
      <c r="V2180" t="s">
        <v>4809</v>
      </c>
      <c r="W2180" t="s">
        <v>245</v>
      </c>
      <c r="X2180" t="s">
        <v>225</v>
      </c>
      <c r="Z2180">
        <v>0</v>
      </c>
      <c r="AA2180" t="s">
        <v>3921</v>
      </c>
      <c r="AB2180" t="s">
        <v>4810</v>
      </c>
      <c r="AC2180">
        <v>46146.59783564815</v>
      </c>
      <c r="AD2180">
        <v>46143</v>
      </c>
      <c r="AE2180" t="s">
        <v>4811</v>
      </c>
      <c r="AG2180" t="s">
        <v>4812</v>
      </c>
      <c r="AH2180">
        <v>6108711906</v>
      </c>
      <c r="AI2180" t="s">
        <v>10878</v>
      </c>
      <c r="AM2180" t="s">
        <v>3925</v>
      </c>
      <c r="AN2180" t="s">
        <v>3926</v>
      </c>
      <c r="AO2180" t="s">
        <v>4814</v>
      </c>
      <c r="AP2180" t="s">
        <v>386</v>
      </c>
      <c r="AQ2180" t="s">
        <v>4815</v>
      </c>
      <c r="AU2180" t="s">
        <v>10006</v>
      </c>
      <c r="AV2180" t="s">
        <v>4817</v>
      </c>
      <c r="AW2180" t="s">
        <v>320</v>
      </c>
      <c r="AX2180" t="s">
        <v>319</v>
      </c>
      <c r="AY2180" t="s">
        <v>254</v>
      </c>
      <c r="AZ2180" t="s">
        <v>230</v>
      </c>
      <c r="BA2180" t="s">
        <v>395</v>
      </c>
      <c r="BB2180" t="s">
        <v>380</v>
      </c>
      <c r="BC2180" t="s">
        <v>3927</v>
      </c>
      <c r="BD2180" t="s">
        <v>3927</v>
      </c>
      <c r="BE2180" t="s">
        <v>3927</v>
      </c>
      <c r="BF2180">
        <v>5</v>
      </c>
    </row>
    <row r="2181" spans="1:58" x14ac:dyDescent="0.3">
      <c r="A2181">
        <v>2026</v>
      </c>
      <c r="B2181">
        <v>202605</v>
      </c>
      <c r="C2181">
        <v>5</v>
      </c>
      <c r="D2181" s="14">
        <v>20001619113121</v>
      </c>
      <c r="E2181" t="s">
        <v>2810</v>
      </c>
      <c r="F2181" s="2">
        <v>46139.754270833335</v>
      </c>
      <c r="G2181" s="2">
        <v>46146</v>
      </c>
      <c r="I2181" t="s">
        <v>224</v>
      </c>
      <c r="J2181" t="s">
        <v>230</v>
      </c>
      <c r="L2181" t="s">
        <v>10670</v>
      </c>
      <c r="M2181" t="s">
        <v>334</v>
      </c>
      <c r="N2181" t="s">
        <v>322</v>
      </c>
      <c r="O2181" t="s">
        <v>331</v>
      </c>
      <c r="Q2181" t="s">
        <v>10879</v>
      </c>
      <c r="R2181" t="s">
        <v>2809</v>
      </c>
      <c r="S2181" t="s">
        <v>347</v>
      </c>
      <c r="T2181" t="s">
        <v>358</v>
      </c>
      <c r="U2181" t="s">
        <v>258</v>
      </c>
      <c r="V2181" t="s">
        <v>247</v>
      </c>
      <c r="W2181" t="s">
        <v>245</v>
      </c>
      <c r="X2181" t="s">
        <v>225</v>
      </c>
      <c r="Z2181">
        <v>2</v>
      </c>
      <c r="AA2181" t="s">
        <v>3921</v>
      </c>
      <c r="AB2181" t="s">
        <v>10880</v>
      </c>
      <c r="AC2181">
        <v>46148.623171296298</v>
      </c>
      <c r="AD2181">
        <v>46148</v>
      </c>
      <c r="AE2181" t="s">
        <v>3938</v>
      </c>
      <c r="AG2181" t="s">
        <v>359</v>
      </c>
      <c r="AH2181">
        <v>6108740766</v>
      </c>
      <c r="AI2181" t="s">
        <v>10881</v>
      </c>
      <c r="AM2181" t="s">
        <v>3925</v>
      </c>
      <c r="AN2181" t="s">
        <v>3926</v>
      </c>
      <c r="AO2181" t="s">
        <v>268</v>
      </c>
      <c r="AP2181" t="s">
        <v>249</v>
      </c>
      <c r="AQ2181" t="s">
        <v>3940</v>
      </c>
      <c r="AU2181" t="s">
        <v>4422</v>
      </c>
      <c r="AV2181" t="s">
        <v>4000</v>
      </c>
      <c r="AW2181" t="s">
        <v>227</v>
      </c>
      <c r="AX2181" t="s">
        <v>226</v>
      </c>
      <c r="AY2181" t="s">
        <v>254</v>
      </c>
      <c r="AZ2181" t="s">
        <v>230</v>
      </c>
      <c r="BA2181" t="s">
        <v>273</v>
      </c>
      <c r="BB2181" t="s">
        <v>380</v>
      </c>
      <c r="BC2181" t="s">
        <v>3927</v>
      </c>
      <c r="BD2181" t="s">
        <v>3927</v>
      </c>
      <c r="BE2181" t="s">
        <v>3927</v>
      </c>
      <c r="BF2181">
        <v>5</v>
      </c>
    </row>
    <row r="2182" spans="1:58" x14ac:dyDescent="0.3">
      <c r="A2182">
        <v>2026</v>
      </c>
      <c r="B2182">
        <v>202605</v>
      </c>
      <c r="C2182">
        <v>5</v>
      </c>
      <c r="D2182" s="14">
        <v>20001619112168</v>
      </c>
      <c r="E2182" t="s">
        <v>2810</v>
      </c>
      <c r="F2182" s="2">
        <v>46139.759305555555</v>
      </c>
      <c r="G2182" s="2">
        <v>46146</v>
      </c>
      <c r="I2182" t="s">
        <v>224</v>
      </c>
      <c r="J2182" t="s">
        <v>230</v>
      </c>
      <c r="L2182" t="s">
        <v>501</v>
      </c>
      <c r="M2182" t="s">
        <v>309</v>
      </c>
      <c r="N2182" t="s">
        <v>297</v>
      </c>
      <c r="O2182" t="s">
        <v>283</v>
      </c>
      <c r="Q2182" t="s">
        <v>10882</v>
      </c>
      <c r="R2182" t="s">
        <v>2809</v>
      </c>
      <c r="S2182" t="s">
        <v>6790</v>
      </c>
      <c r="T2182" t="s">
        <v>6791</v>
      </c>
      <c r="U2182" t="s">
        <v>4796</v>
      </c>
      <c r="V2182" t="s">
        <v>2024</v>
      </c>
      <c r="W2182" t="s">
        <v>245</v>
      </c>
      <c r="X2182" t="s">
        <v>387</v>
      </c>
      <c r="Z2182">
        <v>4</v>
      </c>
      <c r="AA2182" t="s">
        <v>3921</v>
      </c>
      <c r="AB2182" t="s">
        <v>10883</v>
      </c>
      <c r="AC2182">
        <v>46150.849861111114</v>
      </c>
      <c r="AD2182">
        <v>46150</v>
      </c>
      <c r="AE2182" t="s">
        <v>3938</v>
      </c>
      <c r="AG2182" t="s">
        <v>2026</v>
      </c>
      <c r="AH2182">
        <v>6108724916</v>
      </c>
      <c r="AI2182" t="s">
        <v>10884</v>
      </c>
      <c r="AM2182" t="s">
        <v>3925</v>
      </c>
      <c r="AN2182" t="s">
        <v>3926</v>
      </c>
      <c r="AO2182" t="s">
        <v>268</v>
      </c>
      <c r="AP2182" t="s">
        <v>386</v>
      </c>
      <c r="AQ2182" t="s">
        <v>3940</v>
      </c>
      <c r="AU2182" t="s">
        <v>4149</v>
      </c>
      <c r="AV2182" t="s">
        <v>4000</v>
      </c>
      <c r="AW2182" t="s">
        <v>447</v>
      </c>
      <c r="AX2182" t="s">
        <v>446</v>
      </c>
      <c r="AY2182" t="s">
        <v>253</v>
      </c>
      <c r="AZ2182" t="s">
        <v>230</v>
      </c>
      <c r="BA2182" t="s">
        <v>395</v>
      </c>
      <c r="BB2182" t="s">
        <v>380</v>
      </c>
      <c r="BC2182" t="s">
        <v>3927</v>
      </c>
      <c r="BD2182" t="s">
        <v>3927</v>
      </c>
      <c r="BE2182" t="s">
        <v>3927</v>
      </c>
      <c r="BF2182">
        <v>5</v>
      </c>
    </row>
    <row r="2183" spans="1:58" x14ac:dyDescent="0.3">
      <c r="A2183">
        <v>2026</v>
      </c>
      <c r="B2183">
        <v>202605</v>
      </c>
      <c r="C2183">
        <v>5</v>
      </c>
      <c r="D2183" s="14">
        <v>20001619111255</v>
      </c>
      <c r="E2183" t="s">
        <v>2810</v>
      </c>
      <c r="F2183" s="2">
        <v>46139.893252314818</v>
      </c>
      <c r="G2183" s="2">
        <v>46145</v>
      </c>
      <c r="I2183" t="s">
        <v>224</v>
      </c>
      <c r="J2183" t="s">
        <v>230</v>
      </c>
      <c r="L2183" t="s">
        <v>10885</v>
      </c>
      <c r="M2183" t="s">
        <v>309</v>
      </c>
      <c r="N2183" t="s">
        <v>297</v>
      </c>
      <c r="O2183" t="s">
        <v>283</v>
      </c>
      <c r="Q2183" t="s">
        <v>10886</v>
      </c>
      <c r="R2183" t="s">
        <v>2809</v>
      </c>
      <c r="S2183" t="s">
        <v>4807</v>
      </c>
      <c r="T2183" t="s">
        <v>4808</v>
      </c>
      <c r="U2183" t="s">
        <v>3034</v>
      </c>
      <c r="V2183" t="s">
        <v>4809</v>
      </c>
      <c r="W2183" t="s">
        <v>245</v>
      </c>
      <c r="X2183" t="s">
        <v>225</v>
      </c>
      <c r="Z2183">
        <v>0</v>
      </c>
      <c r="AA2183" t="s">
        <v>3921</v>
      </c>
      <c r="AB2183" t="s">
        <v>4810</v>
      </c>
      <c r="AC2183">
        <v>46146.59783564815</v>
      </c>
      <c r="AD2183">
        <v>46145</v>
      </c>
      <c r="AE2183" t="s">
        <v>4811</v>
      </c>
      <c r="AG2183" t="s">
        <v>4812</v>
      </c>
      <c r="AH2183">
        <v>6108712889</v>
      </c>
      <c r="AI2183" t="s">
        <v>10887</v>
      </c>
      <c r="AM2183" t="s">
        <v>3925</v>
      </c>
      <c r="AN2183" t="s">
        <v>3926</v>
      </c>
      <c r="AO2183" t="s">
        <v>4814</v>
      </c>
      <c r="AP2183" t="s">
        <v>386</v>
      </c>
      <c r="AQ2183" t="s">
        <v>4815</v>
      </c>
      <c r="AU2183" t="s">
        <v>8464</v>
      </c>
      <c r="AV2183" t="s">
        <v>4817</v>
      </c>
      <c r="AW2183" t="s">
        <v>1876</v>
      </c>
      <c r="AX2183" t="s">
        <v>1875</v>
      </c>
      <c r="AY2183" t="s">
        <v>254</v>
      </c>
      <c r="AZ2183" t="s">
        <v>230</v>
      </c>
      <c r="BA2183" t="s">
        <v>395</v>
      </c>
      <c r="BB2183" t="s">
        <v>380</v>
      </c>
      <c r="BC2183" t="s">
        <v>3927</v>
      </c>
      <c r="BD2183" t="s">
        <v>3927</v>
      </c>
      <c r="BE2183" t="s">
        <v>3927</v>
      </c>
      <c r="BF2183">
        <v>5</v>
      </c>
    </row>
    <row r="2184" spans="1:58" x14ac:dyDescent="0.3">
      <c r="A2184">
        <v>2026</v>
      </c>
      <c r="B2184">
        <v>202605</v>
      </c>
      <c r="C2184">
        <v>5</v>
      </c>
      <c r="D2184" s="14">
        <v>20001619109392</v>
      </c>
      <c r="E2184" t="s">
        <v>2810</v>
      </c>
      <c r="F2184" s="2">
        <v>46139.794895833336</v>
      </c>
      <c r="G2184" s="2">
        <v>46146</v>
      </c>
      <c r="I2184" t="s">
        <v>224</v>
      </c>
      <c r="J2184" t="s">
        <v>230</v>
      </c>
      <c r="L2184" t="s">
        <v>930</v>
      </c>
      <c r="M2184" t="s">
        <v>309</v>
      </c>
      <c r="N2184" t="s">
        <v>297</v>
      </c>
      <c r="O2184" t="s">
        <v>283</v>
      </c>
      <c r="Q2184" t="s">
        <v>10888</v>
      </c>
      <c r="R2184" t="s">
        <v>2809</v>
      </c>
      <c r="S2184" t="s">
        <v>6966</v>
      </c>
      <c r="T2184" t="s">
        <v>6967</v>
      </c>
      <c r="U2184" t="s">
        <v>4796</v>
      </c>
      <c r="V2184" t="s">
        <v>2024</v>
      </c>
      <c r="W2184" t="s">
        <v>245</v>
      </c>
      <c r="X2184" t="s">
        <v>225</v>
      </c>
      <c r="Z2184">
        <v>4</v>
      </c>
      <c r="AA2184" t="s">
        <v>3921</v>
      </c>
      <c r="AB2184" t="s">
        <v>10889</v>
      </c>
      <c r="AC2184">
        <v>46150.849861111114</v>
      </c>
      <c r="AD2184">
        <v>46150</v>
      </c>
      <c r="AE2184" t="s">
        <v>3938</v>
      </c>
      <c r="AG2184" t="s">
        <v>2026</v>
      </c>
      <c r="AH2184">
        <v>6014421732</v>
      </c>
      <c r="AI2184" t="s">
        <v>10890</v>
      </c>
      <c r="AM2184" t="s">
        <v>3925</v>
      </c>
      <c r="AN2184" t="s">
        <v>3926</v>
      </c>
      <c r="AO2184" t="s">
        <v>268</v>
      </c>
      <c r="AP2184" t="s">
        <v>304</v>
      </c>
      <c r="AQ2184" t="s">
        <v>3940</v>
      </c>
      <c r="AU2184" t="s">
        <v>4149</v>
      </c>
      <c r="AV2184" t="s">
        <v>4000</v>
      </c>
      <c r="AW2184" t="s">
        <v>227</v>
      </c>
      <c r="AX2184" t="s">
        <v>226</v>
      </c>
      <c r="AY2184" t="s">
        <v>254</v>
      </c>
      <c r="AZ2184" t="s">
        <v>230</v>
      </c>
      <c r="BA2184" t="s">
        <v>273</v>
      </c>
      <c r="BB2184" t="s">
        <v>380</v>
      </c>
      <c r="BC2184" t="s">
        <v>3927</v>
      </c>
      <c r="BD2184" t="s">
        <v>3927</v>
      </c>
      <c r="BE2184" t="s">
        <v>3927</v>
      </c>
      <c r="BF2184">
        <v>16</v>
      </c>
    </row>
    <row r="2185" spans="1:58" x14ac:dyDescent="0.3">
      <c r="A2185">
        <v>2026</v>
      </c>
      <c r="B2185">
        <v>202605</v>
      </c>
      <c r="C2185">
        <v>5</v>
      </c>
      <c r="D2185" s="14">
        <v>20001619108331</v>
      </c>
      <c r="E2185" t="s">
        <v>2810</v>
      </c>
      <c r="F2185" s="2">
        <v>46139.782754629632</v>
      </c>
      <c r="G2185" s="2">
        <v>46144</v>
      </c>
      <c r="I2185" t="s">
        <v>224</v>
      </c>
      <c r="J2185" t="s">
        <v>230</v>
      </c>
      <c r="L2185" t="s">
        <v>3001</v>
      </c>
      <c r="M2185" t="s">
        <v>309</v>
      </c>
      <c r="N2185" t="s">
        <v>297</v>
      </c>
      <c r="O2185" t="s">
        <v>283</v>
      </c>
      <c r="Q2185" t="s">
        <v>10891</v>
      </c>
      <c r="R2185" t="s">
        <v>2809</v>
      </c>
      <c r="S2185" t="s">
        <v>302</v>
      </c>
      <c r="T2185" t="s">
        <v>303</v>
      </c>
      <c r="U2185" t="s">
        <v>258</v>
      </c>
      <c r="V2185" t="s">
        <v>247</v>
      </c>
      <c r="W2185" t="s">
        <v>245</v>
      </c>
      <c r="X2185" t="s">
        <v>387</v>
      </c>
      <c r="Z2185">
        <v>4</v>
      </c>
      <c r="AA2185" t="s">
        <v>3921</v>
      </c>
      <c r="AB2185" t="s">
        <v>10892</v>
      </c>
      <c r="AC2185">
        <v>46148.623171296298</v>
      </c>
      <c r="AD2185">
        <v>46148</v>
      </c>
      <c r="AE2185" t="s">
        <v>3938</v>
      </c>
      <c r="AG2185" t="s">
        <v>248</v>
      </c>
      <c r="AH2185">
        <v>6023697480</v>
      </c>
      <c r="AI2185" t="s">
        <v>10893</v>
      </c>
      <c r="AM2185" t="s">
        <v>3925</v>
      </c>
      <c r="AN2185" t="s">
        <v>3926</v>
      </c>
      <c r="AO2185" t="s">
        <v>268</v>
      </c>
      <c r="AP2185" t="s">
        <v>386</v>
      </c>
      <c r="AQ2185" t="s">
        <v>3940</v>
      </c>
      <c r="AU2185" t="s">
        <v>4422</v>
      </c>
      <c r="AV2185" t="s">
        <v>4000</v>
      </c>
      <c r="AW2185" t="s">
        <v>447</v>
      </c>
      <c r="AX2185" t="s">
        <v>446</v>
      </c>
      <c r="AY2185" t="s">
        <v>253</v>
      </c>
      <c r="AZ2185" t="s">
        <v>230</v>
      </c>
      <c r="BA2185" t="s">
        <v>273</v>
      </c>
      <c r="BB2185" t="s">
        <v>380</v>
      </c>
      <c r="BC2185" t="s">
        <v>3927</v>
      </c>
      <c r="BD2185" t="s">
        <v>3927</v>
      </c>
      <c r="BE2185" t="s">
        <v>3927</v>
      </c>
      <c r="BF2185">
        <v>1</v>
      </c>
    </row>
    <row r="2186" spans="1:58" x14ac:dyDescent="0.3">
      <c r="A2186">
        <v>2026</v>
      </c>
      <c r="B2186">
        <v>202605</v>
      </c>
      <c r="C2186">
        <v>5</v>
      </c>
      <c r="D2186" s="14">
        <v>20001619108294</v>
      </c>
      <c r="E2186" t="s">
        <v>2810</v>
      </c>
      <c r="F2186" s="2">
        <v>46139.775289351855</v>
      </c>
      <c r="G2186" s="2">
        <v>46147</v>
      </c>
      <c r="I2186" t="s">
        <v>224</v>
      </c>
      <c r="J2186" t="s">
        <v>230</v>
      </c>
      <c r="L2186" t="s">
        <v>2996</v>
      </c>
      <c r="M2186" t="s">
        <v>1739</v>
      </c>
      <c r="N2186" t="s">
        <v>1002</v>
      </c>
      <c r="O2186" t="s">
        <v>257</v>
      </c>
      <c r="Q2186" t="s">
        <v>10894</v>
      </c>
      <c r="R2186" t="s">
        <v>2809</v>
      </c>
      <c r="S2186" t="s">
        <v>5673</v>
      </c>
      <c r="T2186" t="s">
        <v>5674</v>
      </c>
      <c r="U2186" t="s">
        <v>4796</v>
      </c>
      <c r="V2186" t="s">
        <v>2024</v>
      </c>
      <c r="W2186" t="s">
        <v>245</v>
      </c>
      <c r="X2186" t="s">
        <v>225</v>
      </c>
      <c r="Z2186">
        <v>4</v>
      </c>
      <c r="AA2186" t="s">
        <v>3921</v>
      </c>
      <c r="AB2186" t="s">
        <v>10895</v>
      </c>
      <c r="AC2186">
        <v>46153.691134259258</v>
      </c>
      <c r="AD2186">
        <v>46151</v>
      </c>
      <c r="AE2186" t="s">
        <v>3938</v>
      </c>
      <c r="AG2186" t="s">
        <v>2026</v>
      </c>
      <c r="AH2186">
        <v>6108728861</v>
      </c>
      <c r="AI2186" t="s">
        <v>10896</v>
      </c>
      <c r="AM2186" t="s">
        <v>3925</v>
      </c>
      <c r="AN2186" t="s">
        <v>3926</v>
      </c>
      <c r="AO2186" t="s">
        <v>268</v>
      </c>
      <c r="AP2186" t="s">
        <v>386</v>
      </c>
      <c r="AQ2186" t="s">
        <v>3940</v>
      </c>
      <c r="AU2186" t="s">
        <v>4220</v>
      </c>
      <c r="AV2186" t="s">
        <v>4000</v>
      </c>
      <c r="AW2186" t="s">
        <v>320</v>
      </c>
      <c r="AX2186" t="s">
        <v>319</v>
      </c>
      <c r="AY2186" t="s">
        <v>254</v>
      </c>
      <c r="AZ2186" t="s">
        <v>230</v>
      </c>
      <c r="BA2186" t="s">
        <v>395</v>
      </c>
      <c r="BB2186" t="s">
        <v>380</v>
      </c>
      <c r="BC2186" t="s">
        <v>3927</v>
      </c>
      <c r="BD2186" t="s">
        <v>3927</v>
      </c>
      <c r="BE2186" t="s">
        <v>3927</v>
      </c>
      <c r="BF2186">
        <v>5</v>
      </c>
    </row>
    <row r="2187" spans="1:58" x14ac:dyDescent="0.3">
      <c r="A2187">
        <v>2026</v>
      </c>
      <c r="B2187">
        <v>202605</v>
      </c>
      <c r="C2187">
        <v>5</v>
      </c>
      <c r="D2187" s="14">
        <v>20001619097700</v>
      </c>
      <c r="E2187" t="s">
        <v>2810</v>
      </c>
      <c r="F2187" s="2">
        <v>46140.297210648147</v>
      </c>
      <c r="G2187" s="2">
        <v>46148</v>
      </c>
      <c r="I2187" t="s">
        <v>224</v>
      </c>
      <c r="J2187" t="s">
        <v>230</v>
      </c>
      <c r="L2187" t="s">
        <v>3482</v>
      </c>
      <c r="M2187" t="s">
        <v>309</v>
      </c>
      <c r="N2187" t="s">
        <v>297</v>
      </c>
      <c r="O2187" t="s">
        <v>283</v>
      </c>
      <c r="Q2187" t="s">
        <v>10897</v>
      </c>
      <c r="R2187" t="s">
        <v>2809</v>
      </c>
      <c r="S2187" t="s">
        <v>6002</v>
      </c>
      <c r="T2187" t="s">
        <v>6003</v>
      </c>
      <c r="U2187" t="s">
        <v>3034</v>
      </c>
      <c r="V2187" t="s">
        <v>647</v>
      </c>
      <c r="W2187" t="s">
        <v>245</v>
      </c>
      <c r="X2187" t="s">
        <v>225</v>
      </c>
      <c r="Z2187">
        <v>4</v>
      </c>
      <c r="AA2187" t="s">
        <v>3921</v>
      </c>
      <c r="AB2187" t="s">
        <v>3995</v>
      </c>
      <c r="AC2187">
        <v>46153.458113425928</v>
      </c>
      <c r="AD2187">
        <v>46152</v>
      </c>
      <c r="AE2187" t="s">
        <v>3938</v>
      </c>
      <c r="AG2187" t="s">
        <v>5111</v>
      </c>
      <c r="AH2187">
        <v>6108729895</v>
      </c>
      <c r="AI2187" t="s">
        <v>10898</v>
      </c>
      <c r="AM2187" t="s">
        <v>3925</v>
      </c>
      <c r="AN2187" t="s">
        <v>3926</v>
      </c>
      <c r="AO2187" t="s">
        <v>268</v>
      </c>
      <c r="AP2187" t="s">
        <v>249</v>
      </c>
      <c r="AQ2187" t="s">
        <v>3998</v>
      </c>
      <c r="AU2187" t="s">
        <v>4220</v>
      </c>
      <c r="AV2187" t="s">
        <v>4000</v>
      </c>
      <c r="AW2187" t="s">
        <v>320</v>
      </c>
      <c r="AX2187" t="s">
        <v>319</v>
      </c>
      <c r="AY2187" t="s">
        <v>254</v>
      </c>
      <c r="AZ2187" t="s">
        <v>230</v>
      </c>
      <c r="BA2187" t="s">
        <v>273</v>
      </c>
      <c r="BB2187" t="s">
        <v>380</v>
      </c>
      <c r="BC2187" t="s">
        <v>3927</v>
      </c>
      <c r="BD2187" t="s">
        <v>3927</v>
      </c>
      <c r="BE2187" t="s">
        <v>3927</v>
      </c>
      <c r="BF2187">
        <v>5</v>
      </c>
    </row>
    <row r="2188" spans="1:58" x14ac:dyDescent="0.3">
      <c r="A2188">
        <v>2026</v>
      </c>
      <c r="B2188">
        <v>202605</v>
      </c>
      <c r="C2188">
        <v>5</v>
      </c>
      <c r="D2188" s="14">
        <v>20001619097473</v>
      </c>
      <c r="E2188" t="s">
        <v>2810</v>
      </c>
      <c r="F2188" s="2">
        <v>46139.804398148146</v>
      </c>
      <c r="G2188" s="2">
        <v>46144</v>
      </c>
      <c r="I2188" t="s">
        <v>224</v>
      </c>
      <c r="J2188" t="s">
        <v>230</v>
      </c>
      <c r="L2188" t="s">
        <v>10899</v>
      </c>
      <c r="M2188" t="s">
        <v>334</v>
      </c>
      <c r="N2188" t="s">
        <v>322</v>
      </c>
      <c r="O2188" t="s">
        <v>331</v>
      </c>
      <c r="Q2188" t="s">
        <v>10900</v>
      </c>
      <c r="R2188" t="s">
        <v>2809</v>
      </c>
      <c r="S2188" t="s">
        <v>5009</v>
      </c>
      <c r="T2188" t="s">
        <v>5010</v>
      </c>
      <c r="U2188" t="s">
        <v>4008</v>
      </c>
      <c r="V2188" t="s">
        <v>980</v>
      </c>
      <c r="W2188" t="s">
        <v>245</v>
      </c>
      <c r="X2188" t="s">
        <v>225</v>
      </c>
      <c r="Z2188">
        <v>4</v>
      </c>
      <c r="AA2188" t="s">
        <v>3921</v>
      </c>
      <c r="AB2188" t="s">
        <v>10901</v>
      </c>
      <c r="AC2188">
        <v>46148.620497685188</v>
      </c>
      <c r="AD2188">
        <v>46148</v>
      </c>
      <c r="AE2188" t="s">
        <v>3938</v>
      </c>
      <c r="AG2188" t="s">
        <v>4870</v>
      </c>
      <c r="AH2188">
        <v>6108740792</v>
      </c>
      <c r="AI2188" t="s">
        <v>10902</v>
      </c>
      <c r="AM2188" t="s">
        <v>3925</v>
      </c>
      <c r="AN2188" t="s">
        <v>3926</v>
      </c>
      <c r="AO2188" t="s">
        <v>268</v>
      </c>
      <c r="AP2188" t="s">
        <v>304</v>
      </c>
      <c r="AQ2188" t="s">
        <v>3940</v>
      </c>
      <c r="AU2188" t="s">
        <v>4422</v>
      </c>
      <c r="AV2188" t="s">
        <v>4000</v>
      </c>
      <c r="AW2188" t="s">
        <v>320</v>
      </c>
      <c r="AX2188" t="s">
        <v>319</v>
      </c>
      <c r="AY2188" t="s">
        <v>254</v>
      </c>
      <c r="AZ2188" t="s">
        <v>230</v>
      </c>
      <c r="BA2188" t="s">
        <v>395</v>
      </c>
      <c r="BB2188" t="s">
        <v>380</v>
      </c>
      <c r="BC2188" t="s">
        <v>3927</v>
      </c>
      <c r="BD2188" t="s">
        <v>3927</v>
      </c>
      <c r="BE2188" t="s">
        <v>3927</v>
      </c>
      <c r="BF2188">
        <v>5</v>
      </c>
    </row>
    <row r="2189" spans="1:58" x14ac:dyDescent="0.3">
      <c r="A2189">
        <v>2026</v>
      </c>
      <c r="B2189">
        <v>202605</v>
      </c>
      <c r="C2189">
        <v>5</v>
      </c>
      <c r="D2189" s="14">
        <v>20001619095637</v>
      </c>
      <c r="E2189" t="s">
        <v>2810</v>
      </c>
      <c r="F2189" s="2">
        <v>46139.900925925926</v>
      </c>
      <c r="G2189" s="2">
        <v>46145</v>
      </c>
      <c r="I2189" t="s">
        <v>224</v>
      </c>
      <c r="J2189" t="s">
        <v>230</v>
      </c>
      <c r="L2189" t="s">
        <v>702</v>
      </c>
      <c r="M2189" t="s">
        <v>309</v>
      </c>
      <c r="N2189" t="s">
        <v>297</v>
      </c>
      <c r="O2189" t="s">
        <v>283</v>
      </c>
      <c r="Q2189" t="s">
        <v>10903</v>
      </c>
      <c r="R2189" t="s">
        <v>2809</v>
      </c>
      <c r="S2189" t="s">
        <v>425</v>
      </c>
      <c r="T2189" t="s">
        <v>426</v>
      </c>
      <c r="U2189" t="s">
        <v>258</v>
      </c>
      <c r="V2189" t="s">
        <v>247</v>
      </c>
      <c r="W2189" t="s">
        <v>245</v>
      </c>
      <c r="X2189" t="s">
        <v>225</v>
      </c>
      <c r="Z2189">
        <v>3</v>
      </c>
      <c r="AA2189" t="s">
        <v>3921</v>
      </c>
      <c r="AB2189" t="s">
        <v>10904</v>
      </c>
      <c r="AC2189">
        <v>46148.623171296298</v>
      </c>
      <c r="AD2189">
        <v>46148</v>
      </c>
      <c r="AE2189" t="s">
        <v>3938</v>
      </c>
      <c r="AG2189" t="s">
        <v>410</v>
      </c>
      <c r="AH2189">
        <v>6108728884</v>
      </c>
      <c r="AI2189" t="s">
        <v>10905</v>
      </c>
      <c r="AM2189" t="s">
        <v>3925</v>
      </c>
      <c r="AN2189" t="s">
        <v>3926</v>
      </c>
      <c r="AO2189" t="s">
        <v>268</v>
      </c>
      <c r="AP2189" t="s">
        <v>386</v>
      </c>
      <c r="AQ2189" t="s">
        <v>3940</v>
      </c>
      <c r="AU2189" t="s">
        <v>4422</v>
      </c>
      <c r="AV2189" t="s">
        <v>4000</v>
      </c>
      <c r="AW2189" t="s">
        <v>227</v>
      </c>
      <c r="AX2189" t="s">
        <v>226</v>
      </c>
      <c r="AY2189" t="s">
        <v>254</v>
      </c>
      <c r="AZ2189" t="s">
        <v>230</v>
      </c>
      <c r="BA2189" t="s">
        <v>273</v>
      </c>
      <c r="BB2189" t="s">
        <v>380</v>
      </c>
      <c r="BC2189" t="s">
        <v>3927</v>
      </c>
      <c r="BD2189" t="s">
        <v>3927</v>
      </c>
      <c r="BE2189" t="s">
        <v>3927</v>
      </c>
      <c r="BF2189">
        <v>5</v>
      </c>
    </row>
    <row r="2190" spans="1:58" x14ac:dyDescent="0.3">
      <c r="A2190">
        <v>2026</v>
      </c>
      <c r="B2190">
        <v>202605</v>
      </c>
      <c r="C2190">
        <v>5</v>
      </c>
      <c r="D2190" s="14">
        <v>20001619094990</v>
      </c>
      <c r="E2190" t="s">
        <v>2810</v>
      </c>
      <c r="F2190" s="2">
        <v>46139.738356481481</v>
      </c>
      <c r="G2190" s="2">
        <v>46143</v>
      </c>
      <c r="I2190" t="s">
        <v>224</v>
      </c>
      <c r="J2190" t="s">
        <v>230</v>
      </c>
      <c r="L2190" t="s">
        <v>2294</v>
      </c>
      <c r="M2190" t="s">
        <v>309</v>
      </c>
      <c r="N2190" t="s">
        <v>297</v>
      </c>
      <c r="O2190" t="s">
        <v>283</v>
      </c>
      <c r="Q2190" t="s">
        <v>3610</v>
      </c>
      <c r="R2190" t="s">
        <v>2809</v>
      </c>
      <c r="S2190" t="s">
        <v>6130</v>
      </c>
      <c r="T2190" t="s">
        <v>6131</v>
      </c>
      <c r="U2190" t="s">
        <v>4796</v>
      </c>
      <c r="V2190" t="s">
        <v>2024</v>
      </c>
      <c r="W2190" t="s">
        <v>245</v>
      </c>
      <c r="X2190" t="s">
        <v>225</v>
      </c>
      <c r="Z2190">
        <v>4</v>
      </c>
      <c r="AA2190" t="s">
        <v>3921</v>
      </c>
      <c r="AB2190" t="s">
        <v>10906</v>
      </c>
      <c r="AC2190">
        <v>46149.689583333333</v>
      </c>
      <c r="AD2190">
        <v>46147</v>
      </c>
      <c r="AE2190" t="s">
        <v>3938</v>
      </c>
      <c r="AG2190" t="s">
        <v>2026</v>
      </c>
      <c r="AH2190">
        <v>6108715946</v>
      </c>
      <c r="AI2190" t="s">
        <v>10907</v>
      </c>
      <c r="AM2190" t="s">
        <v>3925</v>
      </c>
      <c r="AN2190" t="s">
        <v>3926</v>
      </c>
      <c r="AO2190" t="s">
        <v>268</v>
      </c>
      <c r="AP2190" t="s">
        <v>386</v>
      </c>
      <c r="AQ2190" t="s">
        <v>3940</v>
      </c>
      <c r="AU2190" t="s">
        <v>4282</v>
      </c>
      <c r="AV2190" t="s">
        <v>4000</v>
      </c>
      <c r="AW2190" t="s">
        <v>320</v>
      </c>
      <c r="AX2190" t="s">
        <v>319</v>
      </c>
      <c r="AY2190" t="s">
        <v>254</v>
      </c>
      <c r="AZ2190" t="s">
        <v>230</v>
      </c>
      <c r="BA2190" t="s">
        <v>395</v>
      </c>
      <c r="BB2190" t="s">
        <v>380</v>
      </c>
      <c r="BC2190" t="s">
        <v>3927</v>
      </c>
      <c r="BD2190" t="s">
        <v>3927</v>
      </c>
      <c r="BE2190" t="s">
        <v>3927</v>
      </c>
      <c r="BF2190">
        <v>5</v>
      </c>
    </row>
    <row r="2191" spans="1:58" x14ac:dyDescent="0.3">
      <c r="A2191">
        <v>2026</v>
      </c>
      <c r="B2191">
        <v>202605</v>
      </c>
      <c r="C2191">
        <v>5</v>
      </c>
      <c r="D2191" s="14">
        <v>20001619068221</v>
      </c>
      <c r="E2191" t="s">
        <v>2810</v>
      </c>
      <c r="F2191" s="2">
        <v>46139.701365740744</v>
      </c>
      <c r="G2191" s="2">
        <v>46144</v>
      </c>
      <c r="I2191" t="s">
        <v>224</v>
      </c>
      <c r="J2191" t="s">
        <v>230</v>
      </c>
      <c r="L2191" t="s">
        <v>1827</v>
      </c>
      <c r="M2191" t="s">
        <v>1831</v>
      </c>
      <c r="N2191" t="s">
        <v>353</v>
      </c>
      <c r="O2191" t="s">
        <v>283</v>
      </c>
      <c r="Q2191" t="s">
        <v>10908</v>
      </c>
      <c r="R2191" t="s">
        <v>2809</v>
      </c>
      <c r="S2191" t="s">
        <v>758</v>
      </c>
      <c r="T2191" t="s">
        <v>759</v>
      </c>
      <c r="U2191" t="s">
        <v>258</v>
      </c>
      <c r="V2191" t="s">
        <v>247</v>
      </c>
      <c r="W2191" t="s">
        <v>245</v>
      </c>
      <c r="X2191" t="s">
        <v>225</v>
      </c>
      <c r="Z2191">
        <v>4</v>
      </c>
      <c r="AA2191" t="s">
        <v>3921</v>
      </c>
      <c r="AB2191" t="s">
        <v>10909</v>
      </c>
      <c r="AC2191">
        <v>46148.623171296298</v>
      </c>
      <c r="AD2191">
        <v>46148</v>
      </c>
      <c r="AE2191" t="s">
        <v>3938</v>
      </c>
      <c r="AG2191" t="s">
        <v>359</v>
      </c>
      <c r="AH2191">
        <v>6108715889</v>
      </c>
      <c r="AI2191" t="s">
        <v>10910</v>
      </c>
      <c r="AM2191" t="s">
        <v>3925</v>
      </c>
      <c r="AN2191" t="s">
        <v>3926</v>
      </c>
      <c r="AO2191" t="s">
        <v>268</v>
      </c>
      <c r="AP2191" t="s">
        <v>386</v>
      </c>
      <c r="AQ2191" t="s">
        <v>3940</v>
      </c>
      <c r="AU2191" t="s">
        <v>4422</v>
      </c>
      <c r="AV2191" t="s">
        <v>4000</v>
      </c>
      <c r="AW2191" t="s">
        <v>320</v>
      </c>
      <c r="AX2191" t="s">
        <v>319</v>
      </c>
      <c r="AY2191" t="s">
        <v>254</v>
      </c>
      <c r="AZ2191" t="s">
        <v>230</v>
      </c>
      <c r="BA2191" t="s">
        <v>395</v>
      </c>
      <c r="BB2191" t="s">
        <v>380</v>
      </c>
      <c r="BC2191" t="s">
        <v>3927</v>
      </c>
      <c r="BD2191" t="s">
        <v>3927</v>
      </c>
      <c r="BE2191" t="s">
        <v>3927</v>
      </c>
      <c r="BF2191">
        <v>5</v>
      </c>
    </row>
    <row r="2192" spans="1:58" x14ac:dyDescent="0.3">
      <c r="A2192">
        <v>2026</v>
      </c>
      <c r="B2192">
        <v>202605</v>
      </c>
      <c r="C2192">
        <v>5</v>
      </c>
      <c r="D2192" s="14">
        <v>20001619067519</v>
      </c>
      <c r="E2192" t="s">
        <v>2810</v>
      </c>
      <c r="F2192" s="2">
        <v>46139.714259259257</v>
      </c>
      <c r="G2192" s="2">
        <v>46146</v>
      </c>
      <c r="I2192" t="s">
        <v>224</v>
      </c>
      <c r="J2192" t="s">
        <v>230</v>
      </c>
      <c r="L2192" t="s">
        <v>3166</v>
      </c>
      <c r="M2192" t="s">
        <v>1286</v>
      </c>
      <c r="N2192" t="s">
        <v>1281</v>
      </c>
      <c r="O2192" t="s">
        <v>331</v>
      </c>
      <c r="Q2192" t="s">
        <v>10911</v>
      </c>
      <c r="R2192" t="s">
        <v>2809</v>
      </c>
      <c r="S2192" t="s">
        <v>5318</v>
      </c>
      <c r="T2192" t="s">
        <v>5319</v>
      </c>
      <c r="U2192" t="s">
        <v>3034</v>
      </c>
      <c r="V2192" t="s">
        <v>3994</v>
      </c>
      <c r="W2192" t="s">
        <v>245</v>
      </c>
      <c r="X2192" t="s">
        <v>387</v>
      </c>
      <c r="Z2192">
        <v>1</v>
      </c>
      <c r="AA2192" t="s">
        <v>3921</v>
      </c>
      <c r="AB2192" t="s">
        <v>10912</v>
      </c>
      <c r="AC2192">
        <v>46147.629444444443</v>
      </c>
      <c r="AD2192">
        <v>46147</v>
      </c>
      <c r="AE2192" t="s">
        <v>3938</v>
      </c>
      <c r="AG2192" t="s">
        <v>4828</v>
      </c>
      <c r="AH2192">
        <v>6052932411</v>
      </c>
      <c r="AI2192" t="s">
        <v>10913</v>
      </c>
      <c r="AM2192" t="s">
        <v>3925</v>
      </c>
      <c r="AN2192" t="s">
        <v>3926</v>
      </c>
      <c r="AO2192" t="s">
        <v>268</v>
      </c>
      <c r="AP2192" t="s">
        <v>386</v>
      </c>
      <c r="AQ2192" t="s">
        <v>3940</v>
      </c>
      <c r="AU2192" t="s">
        <v>8103</v>
      </c>
      <c r="AV2192" t="s">
        <v>4000</v>
      </c>
      <c r="AW2192" t="s">
        <v>3966</v>
      </c>
      <c r="AX2192" t="s">
        <v>3967</v>
      </c>
      <c r="AY2192" t="s">
        <v>253</v>
      </c>
      <c r="AZ2192" t="s">
        <v>230</v>
      </c>
      <c r="BA2192" t="s">
        <v>344</v>
      </c>
      <c r="BB2192" t="s">
        <v>232</v>
      </c>
      <c r="BC2192" t="s">
        <v>3927</v>
      </c>
      <c r="BD2192" t="s">
        <v>3927</v>
      </c>
      <c r="BE2192" t="s">
        <v>3927</v>
      </c>
      <c r="BF2192">
        <v>5</v>
      </c>
    </row>
    <row r="2193" spans="1:58" x14ac:dyDescent="0.3">
      <c r="A2193">
        <v>2026</v>
      </c>
      <c r="B2193">
        <v>202605</v>
      </c>
      <c r="C2193">
        <v>5</v>
      </c>
      <c r="D2193" s="14">
        <v>20001619058526</v>
      </c>
      <c r="E2193" t="s">
        <v>2810</v>
      </c>
      <c r="F2193" s="2">
        <v>46139.713275462964</v>
      </c>
      <c r="G2193" s="2">
        <v>46146</v>
      </c>
      <c r="I2193" t="s">
        <v>224</v>
      </c>
      <c r="J2193" t="s">
        <v>230</v>
      </c>
      <c r="L2193" t="s">
        <v>501</v>
      </c>
      <c r="M2193" t="s">
        <v>309</v>
      </c>
      <c r="N2193" t="s">
        <v>297</v>
      </c>
      <c r="O2193" t="s">
        <v>283</v>
      </c>
      <c r="Q2193" t="s">
        <v>10914</v>
      </c>
      <c r="R2193" t="s">
        <v>2809</v>
      </c>
      <c r="S2193" t="s">
        <v>7591</v>
      </c>
      <c r="T2193" t="s">
        <v>7592</v>
      </c>
      <c r="U2193" t="s">
        <v>4796</v>
      </c>
      <c r="V2193" t="s">
        <v>2024</v>
      </c>
      <c r="W2193" t="s">
        <v>245</v>
      </c>
      <c r="X2193" t="s">
        <v>387</v>
      </c>
      <c r="Z2193">
        <v>4</v>
      </c>
      <c r="AA2193" t="s">
        <v>3921</v>
      </c>
      <c r="AB2193" t="s">
        <v>10915</v>
      </c>
      <c r="AC2193">
        <v>46153.364837962959</v>
      </c>
      <c r="AD2193">
        <v>46150</v>
      </c>
      <c r="AE2193" t="s">
        <v>3938</v>
      </c>
      <c r="AG2193" t="s">
        <v>6332</v>
      </c>
      <c r="AH2193">
        <v>6108706718</v>
      </c>
      <c r="AI2193" t="s">
        <v>10916</v>
      </c>
      <c r="AM2193" t="s">
        <v>3925</v>
      </c>
      <c r="AN2193" t="s">
        <v>3926</v>
      </c>
      <c r="AO2193" t="s">
        <v>268</v>
      </c>
      <c r="AP2193" t="s">
        <v>386</v>
      </c>
      <c r="AQ2193" t="s">
        <v>3940</v>
      </c>
      <c r="AU2193" t="s">
        <v>4220</v>
      </c>
      <c r="AV2193" t="s">
        <v>4000</v>
      </c>
      <c r="AW2193" t="s">
        <v>447</v>
      </c>
      <c r="AX2193" t="s">
        <v>446</v>
      </c>
      <c r="AY2193" t="s">
        <v>253</v>
      </c>
      <c r="AZ2193" t="s">
        <v>230</v>
      </c>
      <c r="BA2193" t="s">
        <v>273</v>
      </c>
      <c r="BB2193" t="s">
        <v>380</v>
      </c>
      <c r="BC2193" t="s">
        <v>3927</v>
      </c>
      <c r="BD2193" t="s">
        <v>3927</v>
      </c>
      <c r="BE2193" t="s">
        <v>3927</v>
      </c>
      <c r="BF2193">
        <v>5</v>
      </c>
    </row>
    <row r="2194" spans="1:58" x14ac:dyDescent="0.3">
      <c r="A2194">
        <v>2026</v>
      </c>
      <c r="B2194">
        <v>202605</v>
      </c>
      <c r="C2194">
        <v>5</v>
      </c>
      <c r="D2194" s="14">
        <v>20001619051943</v>
      </c>
      <c r="E2194" t="s">
        <v>2810</v>
      </c>
      <c r="F2194" s="2">
        <v>46139.689479166664</v>
      </c>
      <c r="G2194" s="2">
        <v>46146</v>
      </c>
      <c r="I2194" t="s">
        <v>224</v>
      </c>
      <c r="J2194" t="s">
        <v>230</v>
      </c>
      <c r="L2194" t="s">
        <v>2378</v>
      </c>
      <c r="M2194" t="s">
        <v>334</v>
      </c>
      <c r="N2194" t="s">
        <v>322</v>
      </c>
      <c r="O2194" t="s">
        <v>331</v>
      </c>
      <c r="Q2194" t="s">
        <v>10917</v>
      </c>
      <c r="R2194" t="s">
        <v>2809</v>
      </c>
      <c r="S2194" t="s">
        <v>870</v>
      </c>
      <c r="T2194" t="s">
        <v>877</v>
      </c>
      <c r="U2194" t="s">
        <v>258</v>
      </c>
      <c r="V2194" t="s">
        <v>247</v>
      </c>
      <c r="W2194" t="s">
        <v>245</v>
      </c>
      <c r="X2194" t="s">
        <v>225</v>
      </c>
      <c r="Z2194">
        <v>2</v>
      </c>
      <c r="AA2194" t="s">
        <v>3921</v>
      </c>
      <c r="AB2194" t="s">
        <v>10918</v>
      </c>
      <c r="AC2194">
        <v>46148.623171296298</v>
      </c>
      <c r="AD2194">
        <v>46148</v>
      </c>
      <c r="AE2194" t="s">
        <v>3938</v>
      </c>
      <c r="AG2194" t="s">
        <v>410</v>
      </c>
      <c r="AH2194">
        <v>6108717843</v>
      </c>
      <c r="AI2194" t="s">
        <v>10919</v>
      </c>
      <c r="AM2194" t="s">
        <v>3925</v>
      </c>
      <c r="AN2194" t="s">
        <v>3926</v>
      </c>
      <c r="AO2194" t="s">
        <v>268</v>
      </c>
      <c r="AP2194" t="s">
        <v>330</v>
      </c>
      <c r="AQ2194" t="s">
        <v>3940</v>
      </c>
      <c r="AU2194" t="s">
        <v>4422</v>
      </c>
      <c r="AV2194" t="s">
        <v>4000</v>
      </c>
      <c r="AW2194" t="s">
        <v>320</v>
      </c>
      <c r="AX2194" t="s">
        <v>319</v>
      </c>
      <c r="AY2194" t="s">
        <v>254</v>
      </c>
      <c r="AZ2194" t="s">
        <v>230</v>
      </c>
      <c r="BA2194" t="s">
        <v>395</v>
      </c>
      <c r="BB2194" t="s">
        <v>380</v>
      </c>
      <c r="BC2194" t="s">
        <v>3927</v>
      </c>
      <c r="BD2194" t="s">
        <v>3927</v>
      </c>
      <c r="BE2194" t="s">
        <v>3927</v>
      </c>
      <c r="BF2194">
        <v>5</v>
      </c>
    </row>
    <row r="2195" spans="1:58" x14ac:dyDescent="0.3">
      <c r="A2195">
        <v>2026</v>
      </c>
      <c r="B2195">
        <v>202605</v>
      </c>
      <c r="C2195">
        <v>5</v>
      </c>
      <c r="D2195" s="14">
        <v>20001619051226</v>
      </c>
      <c r="E2195" t="s">
        <v>2810</v>
      </c>
      <c r="F2195" s="2">
        <v>46139.700324074074</v>
      </c>
      <c r="G2195" s="2">
        <v>46146</v>
      </c>
      <c r="I2195" t="s">
        <v>224</v>
      </c>
      <c r="J2195" t="s">
        <v>230</v>
      </c>
      <c r="L2195" t="s">
        <v>3064</v>
      </c>
      <c r="M2195" t="s">
        <v>309</v>
      </c>
      <c r="N2195" t="s">
        <v>297</v>
      </c>
      <c r="O2195" t="s">
        <v>283</v>
      </c>
      <c r="Q2195" t="s">
        <v>10920</v>
      </c>
      <c r="R2195" t="s">
        <v>2809</v>
      </c>
      <c r="S2195" t="s">
        <v>327</v>
      </c>
      <c r="T2195" t="s">
        <v>328</v>
      </c>
      <c r="U2195" t="s">
        <v>258</v>
      </c>
      <c r="V2195" t="s">
        <v>247</v>
      </c>
      <c r="W2195" t="s">
        <v>245</v>
      </c>
      <c r="X2195" t="s">
        <v>225</v>
      </c>
      <c r="Z2195">
        <v>2</v>
      </c>
      <c r="AA2195" t="s">
        <v>3921</v>
      </c>
      <c r="AB2195" t="s">
        <v>10921</v>
      </c>
      <c r="AC2195">
        <v>46148.623171296298</v>
      </c>
      <c r="AD2195">
        <v>46148</v>
      </c>
      <c r="AE2195" t="s">
        <v>3938</v>
      </c>
      <c r="AG2195" t="s">
        <v>329</v>
      </c>
      <c r="AH2195">
        <v>6108704675</v>
      </c>
      <c r="AI2195" t="s">
        <v>10922</v>
      </c>
      <c r="AM2195" t="s">
        <v>3925</v>
      </c>
      <c r="AN2195" t="s">
        <v>3926</v>
      </c>
      <c r="AO2195" t="s">
        <v>268</v>
      </c>
      <c r="AP2195" t="s">
        <v>386</v>
      </c>
      <c r="AQ2195" t="s">
        <v>3940</v>
      </c>
      <c r="AU2195" t="s">
        <v>4422</v>
      </c>
      <c r="AV2195" t="s">
        <v>4000</v>
      </c>
      <c r="AW2195" t="s">
        <v>1914</v>
      </c>
      <c r="AX2195" t="s">
        <v>1913</v>
      </c>
      <c r="AY2195" t="s">
        <v>254</v>
      </c>
      <c r="AZ2195" t="s">
        <v>230</v>
      </c>
      <c r="BA2195" t="s">
        <v>273</v>
      </c>
      <c r="BB2195" t="s">
        <v>380</v>
      </c>
      <c r="BC2195" t="s">
        <v>3927</v>
      </c>
      <c r="BD2195" t="s">
        <v>3927</v>
      </c>
      <c r="BE2195" t="s">
        <v>3927</v>
      </c>
      <c r="BF2195">
        <v>5</v>
      </c>
    </row>
    <row r="2196" spans="1:58" x14ac:dyDescent="0.3">
      <c r="A2196">
        <v>2026</v>
      </c>
      <c r="B2196">
        <v>202605</v>
      </c>
      <c r="C2196">
        <v>5</v>
      </c>
      <c r="D2196" s="14">
        <v>20001619051197</v>
      </c>
      <c r="E2196" t="s">
        <v>2810</v>
      </c>
      <c r="F2196" s="2">
        <v>46139.699236111112</v>
      </c>
      <c r="G2196" s="2">
        <v>46146</v>
      </c>
      <c r="I2196" t="s">
        <v>224</v>
      </c>
      <c r="J2196" t="s">
        <v>230</v>
      </c>
      <c r="L2196" t="s">
        <v>2247</v>
      </c>
      <c r="M2196" t="s">
        <v>309</v>
      </c>
      <c r="N2196" t="s">
        <v>297</v>
      </c>
      <c r="O2196" t="s">
        <v>283</v>
      </c>
      <c r="Q2196" t="s">
        <v>10923</v>
      </c>
      <c r="R2196" t="s">
        <v>2809</v>
      </c>
      <c r="S2196" t="s">
        <v>6865</v>
      </c>
      <c r="T2196" t="s">
        <v>6866</v>
      </c>
      <c r="U2196" t="s">
        <v>4796</v>
      </c>
      <c r="V2196" t="s">
        <v>2024</v>
      </c>
      <c r="W2196" t="s">
        <v>245</v>
      </c>
      <c r="X2196" t="s">
        <v>387</v>
      </c>
      <c r="Z2196">
        <v>4</v>
      </c>
      <c r="AA2196" t="s">
        <v>3921</v>
      </c>
      <c r="AB2196" t="s">
        <v>10924</v>
      </c>
      <c r="AC2196">
        <v>46150.849861111114</v>
      </c>
      <c r="AD2196">
        <v>46150</v>
      </c>
      <c r="AE2196" t="s">
        <v>3938</v>
      </c>
      <c r="AG2196" t="s">
        <v>2026</v>
      </c>
      <c r="AH2196">
        <v>6108729761</v>
      </c>
      <c r="AI2196" t="s">
        <v>10925</v>
      </c>
      <c r="AM2196" t="s">
        <v>3925</v>
      </c>
      <c r="AN2196" t="s">
        <v>3926</v>
      </c>
      <c r="AO2196" t="s">
        <v>268</v>
      </c>
      <c r="AP2196" t="s">
        <v>249</v>
      </c>
      <c r="AQ2196" t="s">
        <v>3940</v>
      </c>
      <c r="AU2196" t="s">
        <v>4149</v>
      </c>
      <c r="AV2196" t="s">
        <v>4000</v>
      </c>
      <c r="AW2196" t="s">
        <v>389</v>
      </c>
      <c r="AX2196" t="s">
        <v>388</v>
      </c>
      <c r="AY2196" t="s">
        <v>253</v>
      </c>
      <c r="AZ2196" t="s">
        <v>230</v>
      </c>
      <c r="BA2196" t="s">
        <v>395</v>
      </c>
      <c r="BB2196" t="s">
        <v>380</v>
      </c>
      <c r="BC2196" t="s">
        <v>3927</v>
      </c>
      <c r="BD2196" t="s">
        <v>3927</v>
      </c>
      <c r="BE2196" t="s">
        <v>3927</v>
      </c>
      <c r="BF2196">
        <v>5</v>
      </c>
    </row>
    <row r="2197" spans="1:58" x14ac:dyDescent="0.3">
      <c r="A2197">
        <v>2026</v>
      </c>
      <c r="B2197">
        <v>202605</v>
      </c>
      <c r="C2197">
        <v>5</v>
      </c>
      <c r="D2197" s="14">
        <v>20001619048419</v>
      </c>
      <c r="E2197" t="s">
        <v>2810</v>
      </c>
      <c r="F2197" s="2">
        <v>46139.707569444443</v>
      </c>
      <c r="G2197" s="2">
        <v>46147</v>
      </c>
      <c r="I2197" t="s">
        <v>224</v>
      </c>
      <c r="J2197" t="s">
        <v>230</v>
      </c>
      <c r="L2197" t="s">
        <v>9850</v>
      </c>
      <c r="M2197" t="s">
        <v>334</v>
      </c>
      <c r="N2197" t="s">
        <v>322</v>
      </c>
      <c r="O2197" t="s">
        <v>331</v>
      </c>
      <c r="Q2197" t="s">
        <v>10926</v>
      </c>
      <c r="R2197" t="s">
        <v>2809</v>
      </c>
      <c r="S2197" t="s">
        <v>5559</v>
      </c>
      <c r="T2197" t="s">
        <v>5560</v>
      </c>
      <c r="U2197" t="s">
        <v>3034</v>
      </c>
      <c r="V2197" t="s">
        <v>647</v>
      </c>
      <c r="W2197" t="s">
        <v>245</v>
      </c>
      <c r="X2197" t="s">
        <v>225</v>
      </c>
      <c r="Z2197">
        <v>3</v>
      </c>
      <c r="AA2197" t="s">
        <v>3921</v>
      </c>
      <c r="AB2197" t="s">
        <v>10927</v>
      </c>
      <c r="AC2197">
        <v>46150.85659722222</v>
      </c>
      <c r="AD2197">
        <v>46150</v>
      </c>
      <c r="AE2197" t="s">
        <v>3938</v>
      </c>
      <c r="AG2197" t="s">
        <v>5111</v>
      </c>
      <c r="AH2197">
        <v>6108726795</v>
      </c>
      <c r="AI2197" t="s">
        <v>10928</v>
      </c>
      <c r="AM2197" t="s">
        <v>3925</v>
      </c>
      <c r="AN2197" t="s">
        <v>3926</v>
      </c>
      <c r="AO2197" t="s">
        <v>268</v>
      </c>
      <c r="AP2197" t="s">
        <v>330</v>
      </c>
      <c r="AQ2197" t="s">
        <v>3940</v>
      </c>
      <c r="AU2197" t="s">
        <v>4149</v>
      </c>
      <c r="AV2197" t="s">
        <v>4000</v>
      </c>
      <c r="AW2197" t="s">
        <v>227</v>
      </c>
      <c r="AX2197" t="s">
        <v>226</v>
      </c>
      <c r="AY2197" t="s">
        <v>254</v>
      </c>
      <c r="AZ2197" t="s">
        <v>230</v>
      </c>
      <c r="BA2197" t="s">
        <v>344</v>
      </c>
      <c r="BB2197" t="s">
        <v>232</v>
      </c>
      <c r="BC2197" t="s">
        <v>3927</v>
      </c>
      <c r="BD2197" t="s">
        <v>3927</v>
      </c>
      <c r="BE2197" t="s">
        <v>3927</v>
      </c>
      <c r="BF2197">
        <v>5</v>
      </c>
    </row>
    <row r="2198" spans="1:58" x14ac:dyDescent="0.3">
      <c r="A2198">
        <v>2026</v>
      </c>
      <c r="B2198">
        <v>202605</v>
      </c>
      <c r="C2198">
        <v>5</v>
      </c>
      <c r="D2198" s="14">
        <v>20001619031191</v>
      </c>
      <c r="E2198" t="s">
        <v>2810</v>
      </c>
      <c r="F2198" s="2">
        <v>46139.690381944441</v>
      </c>
      <c r="G2198" s="2">
        <v>46143</v>
      </c>
      <c r="I2198" t="s">
        <v>224</v>
      </c>
      <c r="J2198" t="s">
        <v>230</v>
      </c>
      <c r="L2198" t="s">
        <v>10929</v>
      </c>
      <c r="M2198" t="s">
        <v>309</v>
      </c>
      <c r="N2198" t="s">
        <v>297</v>
      </c>
      <c r="O2198" t="s">
        <v>283</v>
      </c>
      <c r="Q2198" t="s">
        <v>10930</v>
      </c>
      <c r="R2198" t="s">
        <v>2809</v>
      </c>
      <c r="S2198" t="s">
        <v>4807</v>
      </c>
      <c r="T2198" t="s">
        <v>4808</v>
      </c>
      <c r="U2198" t="s">
        <v>3034</v>
      </c>
      <c r="V2198" t="s">
        <v>4809</v>
      </c>
      <c r="W2198" t="s">
        <v>245</v>
      </c>
      <c r="X2198" t="s">
        <v>225</v>
      </c>
      <c r="Z2198">
        <v>0</v>
      </c>
      <c r="AA2198" t="s">
        <v>3921</v>
      </c>
      <c r="AB2198" t="s">
        <v>4810</v>
      </c>
      <c r="AC2198">
        <v>46146.59783564815</v>
      </c>
      <c r="AD2198">
        <v>46143</v>
      </c>
      <c r="AE2198" t="s">
        <v>4811</v>
      </c>
      <c r="AG2198" t="s">
        <v>4812</v>
      </c>
      <c r="AH2198">
        <v>6108591696</v>
      </c>
      <c r="AI2198" t="s">
        <v>10931</v>
      </c>
      <c r="AM2198" t="s">
        <v>3925</v>
      </c>
      <c r="AN2198" t="s">
        <v>3926</v>
      </c>
      <c r="AO2198" t="s">
        <v>4814</v>
      </c>
      <c r="AP2198" t="s">
        <v>386</v>
      </c>
      <c r="AQ2198" t="s">
        <v>4815</v>
      </c>
      <c r="AU2198" t="s">
        <v>10006</v>
      </c>
      <c r="AV2198" t="s">
        <v>4817</v>
      </c>
      <c r="AW2198" t="s">
        <v>320</v>
      </c>
      <c r="AX2198" t="s">
        <v>319</v>
      </c>
      <c r="AY2198" t="s">
        <v>254</v>
      </c>
      <c r="AZ2198" t="s">
        <v>230</v>
      </c>
      <c r="BA2198" t="s">
        <v>273</v>
      </c>
      <c r="BB2198" t="s">
        <v>380</v>
      </c>
      <c r="BC2198" t="s">
        <v>3927</v>
      </c>
      <c r="BD2198" t="s">
        <v>3927</v>
      </c>
      <c r="BE2198" t="s">
        <v>3927</v>
      </c>
      <c r="BF2198">
        <v>5</v>
      </c>
    </row>
    <row r="2199" spans="1:58" x14ac:dyDescent="0.3">
      <c r="A2199">
        <v>2026</v>
      </c>
      <c r="B2199">
        <v>202605</v>
      </c>
      <c r="C2199">
        <v>5</v>
      </c>
      <c r="D2199" s="14">
        <v>20001619028778</v>
      </c>
      <c r="E2199" t="s">
        <v>2810</v>
      </c>
      <c r="F2199" s="2">
        <v>46139.938611111109</v>
      </c>
      <c r="G2199" s="2">
        <v>46144</v>
      </c>
      <c r="I2199" t="s">
        <v>224</v>
      </c>
      <c r="J2199" t="s">
        <v>230</v>
      </c>
      <c r="L2199" t="s">
        <v>10932</v>
      </c>
      <c r="M2199" t="s">
        <v>309</v>
      </c>
      <c r="N2199" t="s">
        <v>297</v>
      </c>
      <c r="O2199" t="s">
        <v>283</v>
      </c>
      <c r="Q2199" t="s">
        <v>10933</v>
      </c>
      <c r="R2199" t="s">
        <v>2809</v>
      </c>
      <c r="S2199" t="s">
        <v>4807</v>
      </c>
      <c r="T2199" t="s">
        <v>4808</v>
      </c>
      <c r="U2199" t="s">
        <v>3034</v>
      </c>
      <c r="V2199" t="s">
        <v>4809</v>
      </c>
      <c r="W2199" t="s">
        <v>245</v>
      </c>
      <c r="X2199" t="s">
        <v>225</v>
      </c>
      <c r="Z2199">
        <v>0</v>
      </c>
      <c r="AA2199" t="s">
        <v>3921</v>
      </c>
      <c r="AB2199" t="s">
        <v>4810</v>
      </c>
      <c r="AC2199">
        <v>46146.59783564815</v>
      </c>
      <c r="AD2199">
        <v>46144</v>
      </c>
      <c r="AE2199" t="s">
        <v>4811</v>
      </c>
      <c r="AG2199" t="s">
        <v>4812</v>
      </c>
      <c r="AH2199">
        <v>6108708029</v>
      </c>
      <c r="AI2199" t="s">
        <v>10934</v>
      </c>
      <c r="AM2199" t="s">
        <v>3925</v>
      </c>
      <c r="AN2199" t="s">
        <v>3926</v>
      </c>
      <c r="AO2199" t="s">
        <v>4814</v>
      </c>
      <c r="AP2199" t="s">
        <v>249</v>
      </c>
      <c r="AQ2199" t="s">
        <v>4815</v>
      </c>
      <c r="AU2199" t="s">
        <v>9154</v>
      </c>
      <c r="AV2199" t="s">
        <v>4817</v>
      </c>
      <c r="AW2199" t="s">
        <v>320</v>
      </c>
      <c r="AX2199" t="s">
        <v>319</v>
      </c>
      <c r="AY2199" t="s">
        <v>254</v>
      </c>
      <c r="AZ2199" t="s">
        <v>230</v>
      </c>
      <c r="BA2199" t="s">
        <v>395</v>
      </c>
      <c r="BB2199" t="s">
        <v>380</v>
      </c>
      <c r="BC2199" t="s">
        <v>3927</v>
      </c>
      <c r="BD2199" t="s">
        <v>3927</v>
      </c>
      <c r="BE2199" t="s">
        <v>3927</v>
      </c>
      <c r="BF2199">
        <v>5</v>
      </c>
    </row>
    <row r="2200" spans="1:58" x14ac:dyDescent="0.3">
      <c r="A2200">
        <v>2026</v>
      </c>
      <c r="B2200">
        <v>202605</v>
      </c>
      <c r="C2200">
        <v>5</v>
      </c>
      <c r="D2200" s="14">
        <v>20001619019481</v>
      </c>
      <c r="E2200" t="s">
        <v>2810</v>
      </c>
      <c r="F2200" s="2">
        <v>46139.675879629627</v>
      </c>
      <c r="G2200" s="2">
        <v>46143</v>
      </c>
      <c r="I2200" t="s">
        <v>224</v>
      </c>
      <c r="J2200" t="s">
        <v>230</v>
      </c>
      <c r="L2200" t="s">
        <v>10935</v>
      </c>
      <c r="M2200" t="s">
        <v>309</v>
      </c>
      <c r="N2200" t="s">
        <v>297</v>
      </c>
      <c r="O2200" t="s">
        <v>283</v>
      </c>
      <c r="Q2200" t="s">
        <v>10936</v>
      </c>
      <c r="R2200" t="s">
        <v>2809</v>
      </c>
      <c r="S2200" t="s">
        <v>4807</v>
      </c>
      <c r="T2200" t="s">
        <v>4808</v>
      </c>
      <c r="U2200" t="s">
        <v>3034</v>
      </c>
      <c r="V2200" t="s">
        <v>4809</v>
      </c>
      <c r="W2200" t="s">
        <v>245</v>
      </c>
      <c r="X2200" t="s">
        <v>225</v>
      </c>
      <c r="Z2200">
        <v>0</v>
      </c>
      <c r="AA2200" t="s">
        <v>3921</v>
      </c>
      <c r="AB2200" t="s">
        <v>4810</v>
      </c>
      <c r="AC2200">
        <v>46146.59783564815</v>
      </c>
      <c r="AD2200">
        <v>46143</v>
      </c>
      <c r="AE2200" t="s">
        <v>4811</v>
      </c>
      <c r="AG2200" t="s">
        <v>4812</v>
      </c>
      <c r="AH2200">
        <v>6108708934</v>
      </c>
      <c r="AI2200" t="s">
        <v>10937</v>
      </c>
      <c r="AM2200" t="s">
        <v>3925</v>
      </c>
      <c r="AN2200" t="s">
        <v>3926</v>
      </c>
      <c r="AO2200" t="s">
        <v>4814</v>
      </c>
      <c r="AP2200" t="s">
        <v>330</v>
      </c>
      <c r="AQ2200" t="s">
        <v>4815</v>
      </c>
      <c r="AU2200" t="s">
        <v>10006</v>
      </c>
      <c r="AV2200" t="s">
        <v>4817</v>
      </c>
      <c r="AW2200" t="s">
        <v>320</v>
      </c>
      <c r="AX2200" t="s">
        <v>319</v>
      </c>
      <c r="AY2200" t="s">
        <v>254</v>
      </c>
      <c r="AZ2200" t="s">
        <v>230</v>
      </c>
      <c r="BA2200" t="s">
        <v>395</v>
      </c>
      <c r="BB2200" t="s">
        <v>380</v>
      </c>
      <c r="BC2200" t="s">
        <v>3927</v>
      </c>
      <c r="BD2200" t="s">
        <v>3927</v>
      </c>
      <c r="BE2200" t="s">
        <v>3927</v>
      </c>
      <c r="BF2200">
        <v>5</v>
      </c>
    </row>
    <row r="2201" spans="1:58" x14ac:dyDescent="0.3">
      <c r="A2201">
        <v>2026</v>
      </c>
      <c r="B2201">
        <v>202605</v>
      </c>
      <c r="C2201">
        <v>5</v>
      </c>
      <c r="D2201" s="14">
        <v>20001619015586</v>
      </c>
      <c r="E2201" t="s">
        <v>2810</v>
      </c>
      <c r="F2201" s="2">
        <v>46139.677175925928</v>
      </c>
      <c r="G2201" s="2">
        <v>46145</v>
      </c>
      <c r="I2201" t="s">
        <v>224</v>
      </c>
      <c r="J2201" t="s">
        <v>230</v>
      </c>
      <c r="L2201" t="s">
        <v>3767</v>
      </c>
      <c r="M2201" t="s">
        <v>1286</v>
      </c>
      <c r="N2201" t="s">
        <v>1281</v>
      </c>
      <c r="O2201" t="s">
        <v>331</v>
      </c>
      <c r="Q2201" t="s">
        <v>10938</v>
      </c>
      <c r="R2201" t="s">
        <v>2809</v>
      </c>
      <c r="S2201" t="s">
        <v>1161</v>
      </c>
      <c r="T2201" t="s">
        <v>1162</v>
      </c>
      <c r="U2201" t="s">
        <v>258</v>
      </c>
      <c r="V2201" t="s">
        <v>247</v>
      </c>
      <c r="W2201" t="s">
        <v>245</v>
      </c>
      <c r="X2201" t="s">
        <v>387</v>
      </c>
      <c r="Z2201">
        <v>3</v>
      </c>
      <c r="AA2201" t="s">
        <v>3921</v>
      </c>
      <c r="AB2201" t="s">
        <v>10939</v>
      </c>
      <c r="AC2201">
        <v>46148.623171296298</v>
      </c>
      <c r="AD2201">
        <v>46148</v>
      </c>
      <c r="AE2201" t="s">
        <v>3938</v>
      </c>
      <c r="AG2201" t="s">
        <v>410</v>
      </c>
      <c r="AH2201">
        <v>1022052603</v>
      </c>
      <c r="AI2201" t="s">
        <v>10940</v>
      </c>
      <c r="AM2201" t="s">
        <v>3925</v>
      </c>
      <c r="AN2201" t="s">
        <v>3926</v>
      </c>
      <c r="AO2201" t="s">
        <v>268</v>
      </c>
      <c r="AP2201" t="s">
        <v>386</v>
      </c>
      <c r="AQ2201" t="s">
        <v>3940</v>
      </c>
      <c r="AU2201" t="s">
        <v>4422</v>
      </c>
      <c r="AV2201" t="s">
        <v>4000</v>
      </c>
      <c r="AW2201" t="s">
        <v>447</v>
      </c>
      <c r="AX2201" t="s">
        <v>446</v>
      </c>
      <c r="AY2201" t="s">
        <v>253</v>
      </c>
      <c r="AZ2201" t="s">
        <v>230</v>
      </c>
      <c r="BA2201" t="s">
        <v>273</v>
      </c>
      <c r="BB2201" t="s">
        <v>380</v>
      </c>
      <c r="BC2201" t="s">
        <v>3927</v>
      </c>
      <c r="BD2201" t="s">
        <v>3927</v>
      </c>
      <c r="BE2201" t="s">
        <v>3927</v>
      </c>
      <c r="BF2201">
        <v>12</v>
      </c>
    </row>
    <row r="2202" spans="1:58" x14ac:dyDescent="0.3">
      <c r="A2202">
        <v>2026</v>
      </c>
      <c r="B2202">
        <v>202605</v>
      </c>
      <c r="C2202">
        <v>5</v>
      </c>
      <c r="D2202" s="14">
        <v>20001619014993</v>
      </c>
      <c r="E2202" t="s">
        <v>2810</v>
      </c>
      <c r="F2202" s="2">
        <v>46139.655636574076</v>
      </c>
      <c r="G2202" s="2">
        <v>46144</v>
      </c>
      <c r="I2202" t="s">
        <v>224</v>
      </c>
      <c r="J2202" t="s">
        <v>230</v>
      </c>
      <c r="L2202" t="s">
        <v>3650</v>
      </c>
      <c r="M2202" t="s">
        <v>309</v>
      </c>
      <c r="N2202" t="s">
        <v>297</v>
      </c>
      <c r="O2202" t="s">
        <v>283</v>
      </c>
      <c r="Q2202" t="s">
        <v>10941</v>
      </c>
      <c r="R2202" t="s">
        <v>2809</v>
      </c>
      <c r="S2202" t="s">
        <v>6146</v>
      </c>
      <c r="T2202" t="s">
        <v>6147</v>
      </c>
      <c r="U2202" t="s">
        <v>5044</v>
      </c>
      <c r="V2202" t="s">
        <v>5045</v>
      </c>
      <c r="W2202" t="s">
        <v>245</v>
      </c>
      <c r="X2202" t="s">
        <v>387</v>
      </c>
      <c r="Z2202">
        <v>4</v>
      </c>
      <c r="AA2202" t="s">
        <v>3921</v>
      </c>
      <c r="AB2202" t="s">
        <v>3995</v>
      </c>
      <c r="AC2202">
        <v>46149.584976851853</v>
      </c>
      <c r="AD2202">
        <v>46148</v>
      </c>
      <c r="AE2202" t="s">
        <v>3938</v>
      </c>
      <c r="AG2202" t="s">
        <v>5047</v>
      </c>
      <c r="AH2202">
        <v>6108698627</v>
      </c>
      <c r="AI2202" t="s">
        <v>10942</v>
      </c>
      <c r="AM2202" t="s">
        <v>3925</v>
      </c>
      <c r="AN2202" t="s">
        <v>3926</v>
      </c>
      <c r="AO2202" t="s">
        <v>268</v>
      </c>
      <c r="AP2202" t="s">
        <v>386</v>
      </c>
      <c r="AQ2202" t="s">
        <v>3998</v>
      </c>
      <c r="AU2202" t="s">
        <v>4282</v>
      </c>
      <c r="AV2202" t="s">
        <v>4000</v>
      </c>
      <c r="AW2202" t="s">
        <v>389</v>
      </c>
      <c r="AX2202" t="s">
        <v>388</v>
      </c>
      <c r="AY2202" t="s">
        <v>253</v>
      </c>
      <c r="AZ2202" t="s">
        <v>230</v>
      </c>
      <c r="BA2202" t="s">
        <v>395</v>
      </c>
      <c r="BB2202" t="s">
        <v>380</v>
      </c>
      <c r="BC2202" t="s">
        <v>3927</v>
      </c>
      <c r="BD2202" t="s">
        <v>3927</v>
      </c>
      <c r="BE2202" t="s">
        <v>3927</v>
      </c>
      <c r="BF2202">
        <v>5</v>
      </c>
    </row>
    <row r="2203" spans="1:58" x14ac:dyDescent="0.3">
      <c r="A2203">
        <v>2026</v>
      </c>
      <c r="B2203">
        <v>202605</v>
      </c>
      <c r="C2203">
        <v>5</v>
      </c>
      <c r="D2203" s="14">
        <v>20001619013899</v>
      </c>
      <c r="E2203" t="s">
        <v>2810</v>
      </c>
      <c r="F2203" s="2">
        <v>46139.687627314815</v>
      </c>
      <c r="G2203" s="2">
        <v>46148</v>
      </c>
      <c r="I2203" t="s">
        <v>224</v>
      </c>
      <c r="J2203" t="s">
        <v>230</v>
      </c>
      <c r="L2203" t="s">
        <v>3096</v>
      </c>
      <c r="M2203" t="s">
        <v>1594</v>
      </c>
      <c r="N2203" t="s">
        <v>938</v>
      </c>
      <c r="O2203" t="s">
        <v>331</v>
      </c>
      <c r="Q2203" t="s">
        <v>10943</v>
      </c>
      <c r="R2203" t="s">
        <v>2809</v>
      </c>
      <c r="S2203" t="s">
        <v>5395</v>
      </c>
      <c r="T2203" t="s">
        <v>5396</v>
      </c>
      <c r="U2203" t="s">
        <v>3034</v>
      </c>
      <c r="V2203" t="s">
        <v>647</v>
      </c>
      <c r="W2203" t="s">
        <v>245</v>
      </c>
      <c r="X2203" t="s">
        <v>225</v>
      </c>
      <c r="Z2203">
        <v>4</v>
      </c>
      <c r="AA2203" t="s">
        <v>3921</v>
      </c>
      <c r="AB2203" t="s">
        <v>3995</v>
      </c>
      <c r="AC2203">
        <v>46153.458113425928</v>
      </c>
      <c r="AD2203">
        <v>46152</v>
      </c>
      <c r="AE2203" t="s">
        <v>3938</v>
      </c>
      <c r="AG2203" t="s">
        <v>5111</v>
      </c>
      <c r="AH2203">
        <v>6108704665</v>
      </c>
      <c r="AI2203" t="s">
        <v>10944</v>
      </c>
      <c r="AM2203" t="s">
        <v>3925</v>
      </c>
      <c r="AN2203" t="s">
        <v>3926</v>
      </c>
      <c r="AO2203" t="s">
        <v>268</v>
      </c>
      <c r="AP2203" t="s">
        <v>330</v>
      </c>
      <c r="AQ2203" t="s">
        <v>3998</v>
      </c>
      <c r="AU2203" t="s">
        <v>4220</v>
      </c>
      <c r="AV2203" t="s">
        <v>4000</v>
      </c>
      <c r="AW2203" t="s">
        <v>320</v>
      </c>
      <c r="AX2203" t="s">
        <v>319</v>
      </c>
      <c r="AY2203" t="s">
        <v>254</v>
      </c>
      <c r="AZ2203" t="s">
        <v>230</v>
      </c>
      <c r="BA2203" t="s">
        <v>395</v>
      </c>
      <c r="BB2203" t="s">
        <v>380</v>
      </c>
      <c r="BC2203" t="s">
        <v>3927</v>
      </c>
      <c r="BD2203" t="s">
        <v>3927</v>
      </c>
      <c r="BE2203" t="s">
        <v>3927</v>
      </c>
      <c r="BF2203">
        <v>5</v>
      </c>
    </row>
    <row r="2204" spans="1:58" x14ac:dyDescent="0.3">
      <c r="A2204">
        <v>2026</v>
      </c>
      <c r="B2204">
        <v>202605</v>
      </c>
      <c r="C2204">
        <v>5</v>
      </c>
      <c r="D2204" s="14">
        <v>20001619012410</v>
      </c>
      <c r="E2204" t="s">
        <v>2810</v>
      </c>
      <c r="F2204" s="2">
        <v>46139.670104166667</v>
      </c>
      <c r="G2204" s="2">
        <v>46144</v>
      </c>
      <c r="I2204" t="s">
        <v>224</v>
      </c>
      <c r="J2204" t="s">
        <v>230</v>
      </c>
      <c r="L2204" t="s">
        <v>3436</v>
      </c>
      <c r="M2204" t="s">
        <v>309</v>
      </c>
      <c r="N2204" t="s">
        <v>297</v>
      </c>
      <c r="O2204" t="s">
        <v>283</v>
      </c>
      <c r="Q2204" t="s">
        <v>10945</v>
      </c>
      <c r="R2204" t="s">
        <v>2809</v>
      </c>
      <c r="S2204" t="s">
        <v>5108</v>
      </c>
      <c r="T2204" t="s">
        <v>5109</v>
      </c>
      <c r="U2204" t="s">
        <v>3034</v>
      </c>
      <c r="V2204" t="s">
        <v>647</v>
      </c>
      <c r="W2204" t="s">
        <v>245</v>
      </c>
      <c r="X2204" t="s">
        <v>225</v>
      </c>
      <c r="Z2204">
        <v>4</v>
      </c>
      <c r="AA2204" t="s">
        <v>3921</v>
      </c>
      <c r="AB2204" t="s">
        <v>3995</v>
      </c>
      <c r="AC2204">
        <v>46149.584976851853</v>
      </c>
      <c r="AD2204">
        <v>46148</v>
      </c>
      <c r="AE2204" t="s">
        <v>3938</v>
      </c>
      <c r="AG2204" t="s">
        <v>5111</v>
      </c>
      <c r="AH2204">
        <v>6108718777</v>
      </c>
      <c r="AI2204" t="s">
        <v>10946</v>
      </c>
      <c r="AM2204" t="s">
        <v>3925</v>
      </c>
      <c r="AN2204" t="s">
        <v>3926</v>
      </c>
      <c r="AO2204" t="s">
        <v>268</v>
      </c>
      <c r="AP2204" t="s">
        <v>853</v>
      </c>
      <c r="AQ2204" t="s">
        <v>3998</v>
      </c>
      <c r="AU2204" t="s">
        <v>4282</v>
      </c>
      <c r="AV2204" t="s">
        <v>4000</v>
      </c>
      <c r="AW2204" t="s">
        <v>320</v>
      </c>
      <c r="AX2204" t="s">
        <v>319</v>
      </c>
      <c r="AY2204" t="s">
        <v>254</v>
      </c>
      <c r="AZ2204" t="s">
        <v>230</v>
      </c>
      <c r="BA2204" t="s">
        <v>395</v>
      </c>
      <c r="BB2204" t="s">
        <v>380</v>
      </c>
      <c r="BC2204" t="s">
        <v>3927</v>
      </c>
      <c r="BD2204" t="s">
        <v>3927</v>
      </c>
      <c r="BE2204" t="s">
        <v>3927</v>
      </c>
      <c r="BF2204">
        <v>5</v>
      </c>
    </row>
    <row r="2205" spans="1:58" x14ac:dyDescent="0.3">
      <c r="A2205">
        <v>2026</v>
      </c>
      <c r="B2205">
        <v>202605</v>
      </c>
      <c r="C2205">
        <v>5</v>
      </c>
      <c r="D2205" s="14">
        <v>20001619007698</v>
      </c>
      <c r="E2205" t="s">
        <v>2810</v>
      </c>
      <c r="F2205" s="2">
        <v>46139.680069444446</v>
      </c>
      <c r="G2205" s="2">
        <v>46144</v>
      </c>
      <c r="I2205" t="s">
        <v>224</v>
      </c>
      <c r="J2205" t="s">
        <v>230</v>
      </c>
      <c r="L2205" t="s">
        <v>3385</v>
      </c>
      <c r="M2205" t="s">
        <v>309</v>
      </c>
      <c r="N2205" t="s">
        <v>297</v>
      </c>
      <c r="O2205" t="s">
        <v>283</v>
      </c>
      <c r="Q2205" t="s">
        <v>10947</v>
      </c>
      <c r="R2205" t="s">
        <v>2809</v>
      </c>
      <c r="S2205" t="s">
        <v>10098</v>
      </c>
      <c r="T2205" t="s">
        <v>10099</v>
      </c>
      <c r="U2205" t="s">
        <v>3034</v>
      </c>
      <c r="V2205" t="s">
        <v>3994</v>
      </c>
      <c r="W2205" t="s">
        <v>245</v>
      </c>
      <c r="X2205" t="s">
        <v>225</v>
      </c>
      <c r="Z2205">
        <v>2</v>
      </c>
      <c r="AA2205" t="s">
        <v>3921</v>
      </c>
      <c r="AB2205" t="s">
        <v>10948</v>
      </c>
      <c r="AC2205">
        <v>46146.750706018516</v>
      </c>
      <c r="AD2205">
        <v>46146</v>
      </c>
      <c r="AE2205" t="s">
        <v>3938</v>
      </c>
      <c r="AG2205" t="s">
        <v>4828</v>
      </c>
      <c r="AH2205">
        <v>1026355476</v>
      </c>
      <c r="AI2205" t="s">
        <v>10949</v>
      </c>
      <c r="AM2205" t="s">
        <v>3925</v>
      </c>
      <c r="AN2205" t="s">
        <v>3926</v>
      </c>
      <c r="AO2205" t="s">
        <v>268</v>
      </c>
      <c r="AP2205" t="s">
        <v>386</v>
      </c>
      <c r="AQ2205" t="s">
        <v>3940</v>
      </c>
      <c r="AU2205" t="s">
        <v>8625</v>
      </c>
      <c r="AV2205" t="s">
        <v>4000</v>
      </c>
      <c r="AW2205" t="s">
        <v>227</v>
      </c>
      <c r="AX2205" t="s">
        <v>226</v>
      </c>
      <c r="AY2205" t="s">
        <v>254</v>
      </c>
      <c r="AZ2205" t="s">
        <v>230</v>
      </c>
      <c r="BA2205" t="s">
        <v>273</v>
      </c>
      <c r="BB2205" t="s">
        <v>380</v>
      </c>
      <c r="BC2205" t="s">
        <v>3927</v>
      </c>
      <c r="BD2205" t="s">
        <v>3927</v>
      </c>
      <c r="BE2205" t="s">
        <v>3927</v>
      </c>
      <c r="BF2205">
        <v>26</v>
      </c>
    </row>
    <row r="2206" spans="1:58" x14ac:dyDescent="0.3">
      <c r="A2206">
        <v>2026</v>
      </c>
      <c r="B2206">
        <v>202605</v>
      </c>
      <c r="C2206">
        <v>5</v>
      </c>
      <c r="D2206" s="14">
        <v>20001619001640</v>
      </c>
      <c r="E2206" t="s">
        <v>2810</v>
      </c>
      <c r="F2206" s="2">
        <v>46139.676076388889</v>
      </c>
      <c r="G2206" s="2">
        <v>46145</v>
      </c>
      <c r="I2206" t="s">
        <v>224</v>
      </c>
      <c r="J2206" t="s">
        <v>230</v>
      </c>
      <c r="L2206" t="s">
        <v>10950</v>
      </c>
      <c r="M2206" t="s">
        <v>1104</v>
      </c>
      <c r="N2206" t="s">
        <v>322</v>
      </c>
      <c r="O2206" t="s">
        <v>331</v>
      </c>
      <c r="Q2206" t="s">
        <v>10951</v>
      </c>
      <c r="R2206" t="s">
        <v>2809</v>
      </c>
      <c r="S2206" t="s">
        <v>4807</v>
      </c>
      <c r="T2206" t="s">
        <v>4808</v>
      </c>
      <c r="U2206" t="s">
        <v>3034</v>
      </c>
      <c r="V2206" t="s">
        <v>4809</v>
      </c>
      <c r="W2206" t="s">
        <v>245</v>
      </c>
      <c r="X2206" t="s">
        <v>225</v>
      </c>
      <c r="Z2206">
        <v>0</v>
      </c>
      <c r="AA2206" t="s">
        <v>3921</v>
      </c>
      <c r="AB2206" t="s">
        <v>4810</v>
      </c>
      <c r="AC2206">
        <v>46146.59783564815</v>
      </c>
      <c r="AD2206">
        <v>46145</v>
      </c>
      <c r="AE2206" t="s">
        <v>4811</v>
      </c>
      <c r="AG2206" t="s">
        <v>4812</v>
      </c>
      <c r="AH2206">
        <v>6108594705</v>
      </c>
      <c r="AI2206" t="s">
        <v>10952</v>
      </c>
      <c r="AM2206" t="s">
        <v>3925</v>
      </c>
      <c r="AN2206" t="s">
        <v>3926</v>
      </c>
      <c r="AO2206" t="s">
        <v>4814</v>
      </c>
      <c r="AP2206" t="s">
        <v>304</v>
      </c>
      <c r="AQ2206" t="s">
        <v>4815</v>
      </c>
      <c r="AU2206" t="s">
        <v>8464</v>
      </c>
      <c r="AV2206" t="s">
        <v>4817</v>
      </c>
      <c r="AW2206" t="s">
        <v>1876</v>
      </c>
      <c r="AX2206" t="s">
        <v>1875</v>
      </c>
      <c r="AY2206" t="s">
        <v>254</v>
      </c>
      <c r="AZ2206" t="s">
        <v>230</v>
      </c>
      <c r="BA2206" t="s">
        <v>395</v>
      </c>
      <c r="BB2206" t="s">
        <v>380</v>
      </c>
      <c r="BC2206" t="s">
        <v>3927</v>
      </c>
      <c r="BD2206" t="s">
        <v>3927</v>
      </c>
      <c r="BE2206" t="s">
        <v>3927</v>
      </c>
      <c r="BF2206">
        <v>5</v>
      </c>
    </row>
    <row r="2207" spans="1:58" x14ac:dyDescent="0.3">
      <c r="A2207">
        <v>2026</v>
      </c>
      <c r="B2207">
        <v>202605</v>
      </c>
      <c r="C2207">
        <v>5</v>
      </c>
      <c r="D2207" s="14">
        <v>20001619000800</v>
      </c>
      <c r="E2207" t="s">
        <v>2810</v>
      </c>
      <c r="F2207" s="2">
        <v>46139.737615740742</v>
      </c>
      <c r="G2207" s="2">
        <v>46143</v>
      </c>
      <c r="I2207" t="s">
        <v>224</v>
      </c>
      <c r="J2207" t="s">
        <v>230</v>
      </c>
      <c r="M2207" t="s">
        <v>309</v>
      </c>
      <c r="N2207" t="s">
        <v>297</v>
      </c>
      <c r="O2207" t="s">
        <v>283</v>
      </c>
      <c r="Q2207" t="s">
        <v>10953</v>
      </c>
      <c r="R2207" t="s">
        <v>2809</v>
      </c>
      <c r="S2207" t="s">
        <v>4807</v>
      </c>
      <c r="T2207" t="s">
        <v>4808</v>
      </c>
      <c r="U2207" t="s">
        <v>3034</v>
      </c>
      <c r="V2207" t="s">
        <v>4809</v>
      </c>
      <c r="W2207" t="s">
        <v>245</v>
      </c>
      <c r="X2207" t="s">
        <v>387</v>
      </c>
      <c r="Z2207">
        <v>0</v>
      </c>
      <c r="AA2207" t="s">
        <v>3921</v>
      </c>
      <c r="AB2207" t="s">
        <v>4810</v>
      </c>
      <c r="AC2207">
        <v>46146.59783564815</v>
      </c>
      <c r="AD2207">
        <v>46143</v>
      </c>
      <c r="AE2207" t="s">
        <v>4811</v>
      </c>
      <c r="AG2207" t="s">
        <v>4812</v>
      </c>
      <c r="AH2207">
        <v>6108735747</v>
      </c>
      <c r="AI2207" t="s">
        <v>10954</v>
      </c>
      <c r="AM2207" t="s">
        <v>3925</v>
      </c>
      <c r="AN2207" t="s">
        <v>3926</v>
      </c>
      <c r="AO2207" t="s">
        <v>4814</v>
      </c>
      <c r="AP2207" t="s">
        <v>386</v>
      </c>
      <c r="AQ2207" t="s">
        <v>4815</v>
      </c>
      <c r="AU2207" t="s">
        <v>10006</v>
      </c>
      <c r="AV2207" t="s">
        <v>4817</v>
      </c>
      <c r="AW2207" t="s">
        <v>389</v>
      </c>
      <c r="AX2207" t="s">
        <v>388</v>
      </c>
      <c r="AY2207" t="s">
        <v>253</v>
      </c>
      <c r="AZ2207" t="s">
        <v>230</v>
      </c>
      <c r="BA2207" t="s">
        <v>395</v>
      </c>
      <c r="BB2207" t="s">
        <v>380</v>
      </c>
      <c r="BC2207" t="s">
        <v>3927</v>
      </c>
      <c r="BD2207" t="s">
        <v>3927</v>
      </c>
      <c r="BE2207" t="s">
        <v>3927</v>
      </c>
      <c r="BF2207">
        <v>5</v>
      </c>
    </row>
    <row r="2208" spans="1:58" x14ac:dyDescent="0.3">
      <c r="A2208">
        <v>2026</v>
      </c>
      <c r="B2208">
        <v>202605</v>
      </c>
      <c r="C2208">
        <v>5</v>
      </c>
      <c r="D2208" s="14">
        <v>20001618939118</v>
      </c>
      <c r="E2208" t="s">
        <v>2810</v>
      </c>
      <c r="F2208" s="2">
        <v>46139.623206018521</v>
      </c>
      <c r="G2208" s="2">
        <v>46147</v>
      </c>
      <c r="I2208" t="s">
        <v>224</v>
      </c>
      <c r="J2208" t="s">
        <v>230</v>
      </c>
      <c r="L2208" t="s">
        <v>2538</v>
      </c>
      <c r="M2208" t="s">
        <v>309</v>
      </c>
      <c r="N2208" t="s">
        <v>297</v>
      </c>
      <c r="O2208" t="s">
        <v>283</v>
      </c>
      <c r="Q2208" t="s">
        <v>10955</v>
      </c>
      <c r="R2208" t="s">
        <v>2809</v>
      </c>
      <c r="S2208" t="s">
        <v>5481</v>
      </c>
      <c r="T2208" t="s">
        <v>5482</v>
      </c>
      <c r="U2208" t="s">
        <v>3034</v>
      </c>
      <c r="V2208" t="s">
        <v>3994</v>
      </c>
      <c r="W2208" t="s">
        <v>245</v>
      </c>
      <c r="X2208" t="s">
        <v>387</v>
      </c>
      <c r="Z2208">
        <v>1</v>
      </c>
      <c r="AA2208" t="s">
        <v>3921</v>
      </c>
      <c r="AB2208" t="s">
        <v>10956</v>
      </c>
      <c r="AC2208">
        <v>46148.683530092596</v>
      </c>
      <c r="AD2208">
        <v>46148</v>
      </c>
      <c r="AE2208" t="s">
        <v>3938</v>
      </c>
      <c r="AG2208" t="s">
        <v>4854</v>
      </c>
      <c r="AH2208">
        <v>6108700589</v>
      </c>
      <c r="AI2208" t="s">
        <v>10957</v>
      </c>
      <c r="AM2208" t="s">
        <v>3925</v>
      </c>
      <c r="AN2208" t="s">
        <v>3926</v>
      </c>
      <c r="AO2208" t="s">
        <v>268</v>
      </c>
      <c r="AP2208" t="s">
        <v>304</v>
      </c>
      <c r="AQ2208" t="s">
        <v>3940</v>
      </c>
      <c r="AU2208" t="s">
        <v>4282</v>
      </c>
      <c r="AV2208" t="s">
        <v>4000</v>
      </c>
      <c r="AW2208" t="s">
        <v>389</v>
      </c>
      <c r="AX2208" t="s">
        <v>388</v>
      </c>
      <c r="AY2208" t="s">
        <v>253</v>
      </c>
      <c r="AZ2208" t="s">
        <v>230</v>
      </c>
      <c r="BA2208" t="s">
        <v>395</v>
      </c>
      <c r="BB2208" t="s">
        <v>380</v>
      </c>
      <c r="BC2208" t="s">
        <v>3927</v>
      </c>
      <c r="BD2208" t="s">
        <v>3927</v>
      </c>
      <c r="BE2208" t="s">
        <v>3927</v>
      </c>
      <c r="BF2208">
        <v>5</v>
      </c>
    </row>
    <row r="2209" spans="1:58" x14ac:dyDescent="0.3">
      <c r="A2209">
        <v>2026</v>
      </c>
      <c r="B2209">
        <v>202605</v>
      </c>
      <c r="C2209">
        <v>5</v>
      </c>
      <c r="D2209" s="14">
        <v>20001618938197</v>
      </c>
      <c r="E2209" t="s">
        <v>2810</v>
      </c>
      <c r="F2209" s="2">
        <v>46139.625613425924</v>
      </c>
      <c r="G2209" s="2">
        <v>46144</v>
      </c>
      <c r="I2209" t="s">
        <v>224</v>
      </c>
      <c r="J2209" t="s">
        <v>230</v>
      </c>
      <c r="L2209" t="s">
        <v>3642</v>
      </c>
      <c r="M2209" t="s">
        <v>309</v>
      </c>
      <c r="N2209" t="s">
        <v>297</v>
      </c>
      <c r="O2209" t="s">
        <v>283</v>
      </c>
      <c r="Q2209" t="s">
        <v>10958</v>
      </c>
      <c r="R2209" t="s">
        <v>2809</v>
      </c>
      <c r="S2209" t="s">
        <v>7173</v>
      </c>
      <c r="T2209" t="s">
        <v>7174</v>
      </c>
      <c r="U2209" t="s">
        <v>4796</v>
      </c>
      <c r="V2209" t="s">
        <v>2024</v>
      </c>
      <c r="W2209" t="s">
        <v>245</v>
      </c>
      <c r="X2209" t="s">
        <v>387</v>
      </c>
      <c r="Z2209">
        <v>4</v>
      </c>
      <c r="AA2209" t="s">
        <v>3921</v>
      </c>
      <c r="AB2209" t="s">
        <v>10959</v>
      </c>
      <c r="AC2209">
        <v>46149.689583333333</v>
      </c>
      <c r="AD2209">
        <v>46148</v>
      </c>
      <c r="AE2209" t="s">
        <v>3938</v>
      </c>
      <c r="AG2209" t="s">
        <v>6701</v>
      </c>
      <c r="AH2209">
        <v>6108701629</v>
      </c>
      <c r="AI2209" t="s">
        <v>10960</v>
      </c>
      <c r="AM2209" t="s">
        <v>3925</v>
      </c>
      <c r="AN2209" t="s">
        <v>3926</v>
      </c>
      <c r="AO2209" t="s">
        <v>268</v>
      </c>
      <c r="AP2209" t="s">
        <v>249</v>
      </c>
      <c r="AQ2209" t="s">
        <v>3940</v>
      </c>
      <c r="AU2209" t="s">
        <v>4282</v>
      </c>
      <c r="AV2209" t="s">
        <v>4000</v>
      </c>
      <c r="AW2209" t="s">
        <v>447</v>
      </c>
      <c r="AX2209" t="s">
        <v>446</v>
      </c>
      <c r="AY2209" t="s">
        <v>253</v>
      </c>
      <c r="AZ2209" t="s">
        <v>230</v>
      </c>
      <c r="BA2209" t="s">
        <v>395</v>
      </c>
      <c r="BB2209" t="s">
        <v>380</v>
      </c>
      <c r="BC2209" t="s">
        <v>3927</v>
      </c>
      <c r="BD2209" t="s">
        <v>3927</v>
      </c>
      <c r="BE2209" t="s">
        <v>3927</v>
      </c>
      <c r="BF2209">
        <v>5</v>
      </c>
    </row>
    <row r="2210" spans="1:58" x14ac:dyDescent="0.3">
      <c r="A2210">
        <v>2026</v>
      </c>
      <c r="B2210">
        <v>202605</v>
      </c>
      <c r="C2210">
        <v>5</v>
      </c>
      <c r="D2210" s="14">
        <v>20001618936276</v>
      </c>
      <c r="E2210" t="s">
        <v>2810</v>
      </c>
      <c r="F2210" s="2">
        <v>46139.628483796296</v>
      </c>
      <c r="G2210" s="2">
        <v>46146</v>
      </c>
      <c r="I2210" t="s">
        <v>224</v>
      </c>
      <c r="J2210" t="s">
        <v>230</v>
      </c>
      <c r="L2210" t="s">
        <v>1927</v>
      </c>
      <c r="M2210" t="s">
        <v>334</v>
      </c>
      <c r="N2210" t="s">
        <v>322</v>
      </c>
      <c r="O2210" t="s">
        <v>331</v>
      </c>
      <c r="Q2210" t="s">
        <v>10961</v>
      </c>
      <c r="R2210" t="s">
        <v>2809</v>
      </c>
      <c r="S2210" t="s">
        <v>5283</v>
      </c>
      <c r="T2210" t="s">
        <v>5284</v>
      </c>
      <c r="U2210" t="s">
        <v>3034</v>
      </c>
      <c r="V2210" t="s">
        <v>647</v>
      </c>
      <c r="W2210" t="s">
        <v>245</v>
      </c>
      <c r="X2210" t="s">
        <v>225</v>
      </c>
      <c r="Z2210">
        <v>3</v>
      </c>
      <c r="AA2210" t="s">
        <v>3921</v>
      </c>
      <c r="AB2210" t="s">
        <v>3995</v>
      </c>
      <c r="AC2210">
        <v>46149.58494212963</v>
      </c>
      <c r="AD2210">
        <v>46149</v>
      </c>
      <c r="AE2210" t="s">
        <v>3938</v>
      </c>
      <c r="AG2210" t="s">
        <v>5111</v>
      </c>
      <c r="AH2210">
        <v>6108692656</v>
      </c>
      <c r="AI2210" t="s">
        <v>10962</v>
      </c>
      <c r="AM2210" t="s">
        <v>3925</v>
      </c>
      <c r="AN2210" t="s">
        <v>3926</v>
      </c>
      <c r="AO2210" t="s">
        <v>268</v>
      </c>
      <c r="AP2210" t="s">
        <v>386</v>
      </c>
      <c r="AQ2210" t="s">
        <v>3998</v>
      </c>
      <c r="AU2210" t="s">
        <v>4282</v>
      </c>
      <c r="AV2210" t="s">
        <v>4000</v>
      </c>
      <c r="AW2210" t="s">
        <v>320</v>
      </c>
      <c r="AX2210" t="s">
        <v>319</v>
      </c>
      <c r="AY2210" t="s">
        <v>254</v>
      </c>
      <c r="AZ2210" t="s">
        <v>230</v>
      </c>
      <c r="BA2210" t="s">
        <v>395</v>
      </c>
      <c r="BB2210" t="s">
        <v>380</v>
      </c>
      <c r="BC2210" t="s">
        <v>3927</v>
      </c>
      <c r="BD2210" t="s">
        <v>3927</v>
      </c>
      <c r="BE2210" t="s">
        <v>3927</v>
      </c>
      <c r="BF2210">
        <v>5</v>
      </c>
    </row>
    <row r="2211" spans="1:58" x14ac:dyDescent="0.3">
      <c r="A2211">
        <v>2026</v>
      </c>
      <c r="B2211">
        <v>202605</v>
      </c>
      <c r="C2211">
        <v>5</v>
      </c>
      <c r="D2211" s="14">
        <v>20001618935338</v>
      </c>
      <c r="E2211" t="s">
        <v>2810</v>
      </c>
      <c r="F2211" s="2">
        <v>46139.630706018521</v>
      </c>
      <c r="G2211" s="2">
        <v>46149</v>
      </c>
      <c r="I2211" t="s">
        <v>224</v>
      </c>
      <c r="J2211" t="s">
        <v>230</v>
      </c>
      <c r="L2211" t="s">
        <v>10963</v>
      </c>
      <c r="M2211" t="s">
        <v>494</v>
      </c>
      <c r="N2211" t="s">
        <v>486</v>
      </c>
      <c r="O2211" t="s">
        <v>257</v>
      </c>
      <c r="Q2211" t="s">
        <v>10964</v>
      </c>
      <c r="R2211" t="s">
        <v>2809</v>
      </c>
      <c r="S2211" t="s">
        <v>5404</v>
      </c>
      <c r="T2211" t="s">
        <v>5405</v>
      </c>
      <c r="U2211" t="s">
        <v>3034</v>
      </c>
      <c r="V2211" t="s">
        <v>647</v>
      </c>
      <c r="W2211" t="s">
        <v>245</v>
      </c>
      <c r="X2211" t="s">
        <v>387</v>
      </c>
      <c r="Z2211">
        <v>4</v>
      </c>
      <c r="AA2211" t="s">
        <v>3921</v>
      </c>
      <c r="AB2211" t="s">
        <v>3995</v>
      </c>
      <c r="AC2211">
        <v>46155.513020833336</v>
      </c>
      <c r="AD2211">
        <v>46153</v>
      </c>
      <c r="AE2211" t="s">
        <v>3938</v>
      </c>
      <c r="AG2211" t="s">
        <v>5006</v>
      </c>
      <c r="AH2211">
        <v>6108690669</v>
      </c>
      <c r="AI2211" t="s">
        <v>10965</v>
      </c>
      <c r="AM2211" t="s">
        <v>3925</v>
      </c>
      <c r="AN2211" t="s">
        <v>3926</v>
      </c>
      <c r="AO2211" t="s">
        <v>268</v>
      </c>
      <c r="AP2211" t="s">
        <v>386</v>
      </c>
      <c r="AQ2211" t="s">
        <v>3998</v>
      </c>
      <c r="AW2211" t="s">
        <v>389</v>
      </c>
      <c r="AX2211" t="s">
        <v>388</v>
      </c>
      <c r="AY2211" t="s">
        <v>253</v>
      </c>
      <c r="AZ2211" t="s">
        <v>230</v>
      </c>
      <c r="BA2211" t="s">
        <v>344</v>
      </c>
      <c r="BB2211" t="s">
        <v>232</v>
      </c>
      <c r="BC2211" t="s">
        <v>3927</v>
      </c>
      <c r="BD2211" t="s">
        <v>3927</v>
      </c>
      <c r="BE2211" t="s">
        <v>3927</v>
      </c>
      <c r="BF2211">
        <v>5</v>
      </c>
    </row>
    <row r="2212" spans="1:58" x14ac:dyDescent="0.3">
      <c r="A2212">
        <v>2026</v>
      </c>
      <c r="B2212">
        <v>202605</v>
      </c>
      <c r="C2212">
        <v>5</v>
      </c>
      <c r="D2212" s="14">
        <v>20001618933895</v>
      </c>
      <c r="E2212" t="s">
        <v>2810</v>
      </c>
      <c r="F2212" s="2">
        <v>46139.650949074072</v>
      </c>
      <c r="G2212" s="2">
        <v>46146</v>
      </c>
      <c r="I2212" t="s">
        <v>224</v>
      </c>
      <c r="J2212" t="s">
        <v>230</v>
      </c>
      <c r="L2212" t="s">
        <v>773</v>
      </c>
      <c r="M2212" t="s">
        <v>309</v>
      </c>
      <c r="N2212" t="s">
        <v>297</v>
      </c>
      <c r="O2212" t="s">
        <v>283</v>
      </c>
      <c r="Q2212" t="s">
        <v>10966</v>
      </c>
      <c r="R2212" t="s">
        <v>2809</v>
      </c>
      <c r="S2212" t="s">
        <v>463</v>
      </c>
      <c r="T2212" t="s">
        <v>464</v>
      </c>
      <c r="U2212" t="s">
        <v>258</v>
      </c>
      <c r="V2212" t="s">
        <v>247</v>
      </c>
      <c r="W2212" t="s">
        <v>245</v>
      </c>
      <c r="X2212" t="s">
        <v>225</v>
      </c>
      <c r="Z2212">
        <v>2</v>
      </c>
      <c r="AA2212" t="s">
        <v>3921</v>
      </c>
      <c r="AB2212" t="s">
        <v>10967</v>
      </c>
      <c r="AC2212">
        <v>46148.623171296298</v>
      </c>
      <c r="AD2212">
        <v>46148</v>
      </c>
      <c r="AE2212" t="s">
        <v>3938</v>
      </c>
      <c r="AG2212" t="s">
        <v>410</v>
      </c>
      <c r="AH2212">
        <v>6045737894</v>
      </c>
      <c r="AI2212" t="s">
        <v>10968</v>
      </c>
      <c r="AM2212" t="s">
        <v>3925</v>
      </c>
      <c r="AN2212" t="s">
        <v>3926</v>
      </c>
      <c r="AO2212" t="s">
        <v>268</v>
      </c>
      <c r="AP2212" t="s">
        <v>330</v>
      </c>
      <c r="AQ2212" t="s">
        <v>3940</v>
      </c>
      <c r="AU2212" t="s">
        <v>4422</v>
      </c>
      <c r="AV2212" t="s">
        <v>4000</v>
      </c>
      <c r="AW2212" t="s">
        <v>227</v>
      </c>
      <c r="AX2212" t="s">
        <v>226</v>
      </c>
      <c r="AY2212" t="s">
        <v>254</v>
      </c>
      <c r="AZ2212" t="s">
        <v>230</v>
      </c>
      <c r="BA2212" t="s">
        <v>273</v>
      </c>
      <c r="BB2212" t="s">
        <v>380</v>
      </c>
      <c r="BC2212" t="s">
        <v>3927</v>
      </c>
      <c r="BD2212" t="s">
        <v>3927</v>
      </c>
      <c r="BE2212" t="s">
        <v>3927</v>
      </c>
      <c r="BF2212">
        <v>16</v>
      </c>
    </row>
    <row r="2213" spans="1:58" x14ac:dyDescent="0.3">
      <c r="A2213">
        <v>2026</v>
      </c>
      <c r="B2213">
        <v>202605</v>
      </c>
      <c r="C2213">
        <v>5</v>
      </c>
      <c r="D2213" s="14">
        <v>20001618927500</v>
      </c>
      <c r="E2213" t="s">
        <v>2810</v>
      </c>
      <c r="F2213" s="2">
        <v>46139.636018518519</v>
      </c>
      <c r="G2213" s="2">
        <v>46145</v>
      </c>
      <c r="I2213" t="s">
        <v>224</v>
      </c>
      <c r="J2213" t="s">
        <v>230</v>
      </c>
      <c r="L2213" t="s">
        <v>3379</v>
      </c>
      <c r="M2213" t="s">
        <v>309</v>
      </c>
      <c r="N2213" t="s">
        <v>297</v>
      </c>
      <c r="O2213" t="s">
        <v>283</v>
      </c>
      <c r="Q2213" t="s">
        <v>10969</v>
      </c>
      <c r="R2213" t="s">
        <v>2809</v>
      </c>
      <c r="S2213" t="s">
        <v>7080</v>
      </c>
      <c r="T2213" t="s">
        <v>7081</v>
      </c>
      <c r="U2213" t="s">
        <v>4796</v>
      </c>
      <c r="V2213" t="s">
        <v>2024</v>
      </c>
      <c r="W2213" t="s">
        <v>245</v>
      </c>
      <c r="X2213" t="s">
        <v>225</v>
      </c>
      <c r="Z2213">
        <v>4</v>
      </c>
      <c r="AA2213" t="s">
        <v>3921</v>
      </c>
      <c r="AB2213" t="s">
        <v>10970</v>
      </c>
      <c r="AC2213">
        <v>46150.849861111114</v>
      </c>
      <c r="AD2213">
        <v>46149</v>
      </c>
      <c r="AE2213" t="s">
        <v>3938</v>
      </c>
      <c r="AG2213" t="s">
        <v>6701</v>
      </c>
      <c r="AH2213">
        <v>6108702624</v>
      </c>
      <c r="AI2213" t="s">
        <v>10971</v>
      </c>
      <c r="AM2213" t="s">
        <v>3925</v>
      </c>
      <c r="AN2213" t="s">
        <v>3926</v>
      </c>
      <c r="AO2213" t="s">
        <v>268</v>
      </c>
      <c r="AP2213" t="s">
        <v>386</v>
      </c>
      <c r="AQ2213" t="s">
        <v>3940</v>
      </c>
      <c r="AU2213" t="s">
        <v>4149</v>
      </c>
      <c r="AV2213" t="s">
        <v>4000</v>
      </c>
      <c r="AW2213" t="s">
        <v>227</v>
      </c>
      <c r="AX2213" t="s">
        <v>226</v>
      </c>
      <c r="AY2213" t="s">
        <v>254</v>
      </c>
      <c r="AZ2213" t="s">
        <v>230</v>
      </c>
      <c r="BA2213" t="s">
        <v>395</v>
      </c>
      <c r="BB2213" t="s">
        <v>3006</v>
      </c>
      <c r="BC2213" t="s">
        <v>3927</v>
      </c>
      <c r="BD2213" t="s">
        <v>3927</v>
      </c>
      <c r="BE2213" t="s">
        <v>3927</v>
      </c>
      <c r="BF2213">
        <v>5</v>
      </c>
    </row>
    <row r="2214" spans="1:58" x14ac:dyDescent="0.3">
      <c r="A2214">
        <v>2026</v>
      </c>
      <c r="B2214">
        <v>202605</v>
      </c>
      <c r="C2214">
        <v>5</v>
      </c>
      <c r="D2214" s="14">
        <v>20001618923193</v>
      </c>
      <c r="E2214" t="s">
        <v>2810</v>
      </c>
      <c r="F2214" s="2">
        <v>46139.623437499999</v>
      </c>
      <c r="G2214" s="2">
        <v>46150</v>
      </c>
      <c r="I2214" t="s">
        <v>224</v>
      </c>
      <c r="J2214" t="s">
        <v>230</v>
      </c>
      <c r="L2214" t="s">
        <v>3189</v>
      </c>
      <c r="M2214" t="s">
        <v>809</v>
      </c>
      <c r="N2214" t="s">
        <v>237</v>
      </c>
      <c r="O2214" t="s">
        <v>257</v>
      </c>
      <c r="Q2214" t="s">
        <v>10972</v>
      </c>
      <c r="R2214" t="s">
        <v>2809</v>
      </c>
      <c r="S2214" t="s">
        <v>5089</v>
      </c>
      <c r="T2214" t="s">
        <v>5090</v>
      </c>
      <c r="U2214" t="s">
        <v>3034</v>
      </c>
      <c r="V2214" t="s">
        <v>647</v>
      </c>
      <c r="W2214" t="s">
        <v>245</v>
      </c>
      <c r="X2214" t="s">
        <v>387</v>
      </c>
      <c r="Z2214">
        <v>4</v>
      </c>
      <c r="AA2214" t="s">
        <v>3921</v>
      </c>
      <c r="AB2214" t="s">
        <v>3995</v>
      </c>
      <c r="AC2214">
        <v>46155.513020833336</v>
      </c>
      <c r="AD2214">
        <v>46154</v>
      </c>
      <c r="AE2214" t="s">
        <v>3938</v>
      </c>
      <c r="AG2214" t="s">
        <v>5006</v>
      </c>
      <c r="AH2214">
        <v>6108706524</v>
      </c>
      <c r="AI2214" t="s">
        <v>10973</v>
      </c>
      <c r="AM2214" t="s">
        <v>3925</v>
      </c>
      <c r="AN2214" t="s">
        <v>3926</v>
      </c>
      <c r="AO2214" t="s">
        <v>268</v>
      </c>
      <c r="AP2214" t="s">
        <v>386</v>
      </c>
      <c r="AQ2214" t="s">
        <v>3998</v>
      </c>
      <c r="AW2214" t="s">
        <v>389</v>
      </c>
      <c r="AX2214" t="s">
        <v>388</v>
      </c>
      <c r="AY2214" t="s">
        <v>253</v>
      </c>
      <c r="AZ2214" t="s">
        <v>230</v>
      </c>
      <c r="BA2214" t="s">
        <v>395</v>
      </c>
      <c r="BB2214" t="s">
        <v>380</v>
      </c>
      <c r="BC2214" t="s">
        <v>3927</v>
      </c>
      <c r="BD2214" t="s">
        <v>3927</v>
      </c>
      <c r="BE2214" t="s">
        <v>3927</v>
      </c>
      <c r="BF2214">
        <v>5</v>
      </c>
    </row>
    <row r="2215" spans="1:58" x14ac:dyDescent="0.3">
      <c r="A2215">
        <v>2026</v>
      </c>
      <c r="B2215">
        <v>202605</v>
      </c>
      <c r="C2215">
        <v>5</v>
      </c>
      <c r="D2215" s="14">
        <v>20001618899906</v>
      </c>
      <c r="E2215" t="s">
        <v>2810</v>
      </c>
      <c r="F2215" s="2">
        <v>46139.61550925926</v>
      </c>
      <c r="G2215" s="2">
        <v>46144</v>
      </c>
      <c r="I2215" t="s">
        <v>224</v>
      </c>
      <c r="J2215" t="s">
        <v>230</v>
      </c>
      <c r="L2215" t="s">
        <v>618</v>
      </c>
      <c r="M2215" t="s">
        <v>626</v>
      </c>
      <c r="N2215" t="s">
        <v>616</v>
      </c>
      <c r="O2215" t="s">
        <v>623</v>
      </c>
      <c r="Q2215" t="s">
        <v>631</v>
      </c>
      <c r="R2215" t="s">
        <v>2809</v>
      </c>
      <c r="S2215" t="s">
        <v>347</v>
      </c>
      <c r="T2215" t="s">
        <v>358</v>
      </c>
      <c r="U2215" t="s">
        <v>258</v>
      </c>
      <c r="V2215" t="s">
        <v>247</v>
      </c>
      <c r="W2215" t="s">
        <v>245</v>
      </c>
      <c r="X2215" t="s">
        <v>387</v>
      </c>
      <c r="Z2215">
        <v>4</v>
      </c>
      <c r="AA2215" t="s">
        <v>3921</v>
      </c>
      <c r="AB2215" t="s">
        <v>10974</v>
      </c>
      <c r="AC2215">
        <v>46148.623171296298</v>
      </c>
      <c r="AD2215">
        <v>46148</v>
      </c>
      <c r="AE2215" t="s">
        <v>3938</v>
      </c>
      <c r="AG2215" t="s">
        <v>359</v>
      </c>
      <c r="AH2215">
        <v>6108688650</v>
      </c>
      <c r="AI2215" t="s">
        <v>10975</v>
      </c>
      <c r="AM2215" t="s">
        <v>3925</v>
      </c>
      <c r="AN2215" t="s">
        <v>3926</v>
      </c>
      <c r="AO2215" t="s">
        <v>268</v>
      </c>
      <c r="AP2215" t="s">
        <v>304</v>
      </c>
      <c r="AQ2215" t="s">
        <v>3940</v>
      </c>
      <c r="AU2215" t="s">
        <v>4422</v>
      </c>
      <c r="AV2215" t="s">
        <v>4000</v>
      </c>
      <c r="AW2215" t="s">
        <v>622</v>
      </c>
      <c r="AX2215" t="s">
        <v>621</v>
      </c>
      <c r="AY2215" t="s">
        <v>253</v>
      </c>
      <c r="AZ2215" t="s">
        <v>230</v>
      </c>
      <c r="BA2215" t="s">
        <v>273</v>
      </c>
      <c r="BB2215" t="s">
        <v>380</v>
      </c>
      <c r="BC2215" t="s">
        <v>3927</v>
      </c>
      <c r="BD2215" t="s">
        <v>3927</v>
      </c>
      <c r="BE2215" t="s">
        <v>3927</v>
      </c>
      <c r="BF2215">
        <v>5</v>
      </c>
    </row>
    <row r="2216" spans="1:58" x14ac:dyDescent="0.3">
      <c r="A2216">
        <v>2026</v>
      </c>
      <c r="B2216">
        <v>202605</v>
      </c>
      <c r="C2216">
        <v>5</v>
      </c>
      <c r="D2216" s="14">
        <v>20001618898479</v>
      </c>
      <c r="E2216" t="s">
        <v>2810</v>
      </c>
      <c r="F2216" s="2">
        <v>46139.599027777775</v>
      </c>
      <c r="G2216" s="2">
        <v>46144</v>
      </c>
      <c r="I2216" t="s">
        <v>224</v>
      </c>
      <c r="J2216" t="s">
        <v>230</v>
      </c>
      <c r="L2216" t="s">
        <v>9544</v>
      </c>
      <c r="M2216" t="s">
        <v>1713</v>
      </c>
      <c r="N2216" t="s">
        <v>546</v>
      </c>
      <c r="O2216" t="s">
        <v>554</v>
      </c>
      <c r="Q2216" t="s">
        <v>10976</v>
      </c>
      <c r="R2216" t="s">
        <v>2809</v>
      </c>
      <c r="S2216" t="s">
        <v>7818</v>
      </c>
      <c r="T2216" t="s">
        <v>7819</v>
      </c>
      <c r="U2216" t="s">
        <v>4796</v>
      </c>
      <c r="V2216" t="s">
        <v>2024</v>
      </c>
      <c r="W2216" t="s">
        <v>245</v>
      </c>
      <c r="X2216" t="s">
        <v>225</v>
      </c>
      <c r="Z2216">
        <v>4</v>
      </c>
      <c r="AA2216" t="s">
        <v>3921</v>
      </c>
      <c r="AB2216" t="s">
        <v>10977</v>
      </c>
      <c r="AC2216">
        <v>46149.689583333333</v>
      </c>
      <c r="AD2216">
        <v>46148</v>
      </c>
      <c r="AE2216" t="s">
        <v>3938</v>
      </c>
      <c r="AG2216" t="s">
        <v>6701</v>
      </c>
      <c r="AH2216">
        <v>6108703519</v>
      </c>
      <c r="AI2216" t="s">
        <v>10978</v>
      </c>
      <c r="AM2216" t="s">
        <v>3925</v>
      </c>
      <c r="AN2216" t="s">
        <v>3926</v>
      </c>
      <c r="AO2216" t="s">
        <v>268</v>
      </c>
      <c r="AP2216" t="s">
        <v>304</v>
      </c>
      <c r="AQ2216" t="s">
        <v>3940</v>
      </c>
      <c r="AU2216" t="s">
        <v>4282</v>
      </c>
      <c r="AV2216" t="s">
        <v>4000</v>
      </c>
      <c r="AW2216" t="s">
        <v>227</v>
      </c>
      <c r="AX2216" t="s">
        <v>226</v>
      </c>
      <c r="AY2216" t="s">
        <v>254</v>
      </c>
      <c r="AZ2216" t="s">
        <v>230</v>
      </c>
      <c r="BA2216" t="s">
        <v>273</v>
      </c>
      <c r="BB2216" t="s">
        <v>380</v>
      </c>
      <c r="BC2216" t="s">
        <v>3927</v>
      </c>
      <c r="BD2216" t="s">
        <v>3927</v>
      </c>
      <c r="BE2216" t="s">
        <v>3927</v>
      </c>
      <c r="BF2216">
        <v>5</v>
      </c>
    </row>
    <row r="2217" spans="1:58" x14ac:dyDescent="0.3">
      <c r="A2217">
        <v>2026</v>
      </c>
      <c r="B2217">
        <v>202605</v>
      </c>
      <c r="C2217">
        <v>5</v>
      </c>
      <c r="D2217" s="14">
        <v>20001618898051</v>
      </c>
      <c r="E2217" t="s">
        <v>2810</v>
      </c>
      <c r="F2217" s="2">
        <v>46139.582002314812</v>
      </c>
      <c r="G2217" s="2">
        <v>46145</v>
      </c>
      <c r="I2217" t="s">
        <v>224</v>
      </c>
      <c r="J2217" t="s">
        <v>230</v>
      </c>
      <c r="L2217" t="s">
        <v>3212</v>
      </c>
      <c r="M2217" t="s">
        <v>1933</v>
      </c>
      <c r="N2217" t="s">
        <v>1927</v>
      </c>
      <c r="O2217" t="s">
        <v>257</v>
      </c>
      <c r="Q2217" t="s">
        <v>10979</v>
      </c>
      <c r="R2217" t="s">
        <v>2809</v>
      </c>
      <c r="S2217" t="s">
        <v>4929</v>
      </c>
      <c r="T2217" t="s">
        <v>4930</v>
      </c>
      <c r="U2217" t="s">
        <v>3034</v>
      </c>
      <c r="V2217" t="s">
        <v>3994</v>
      </c>
      <c r="W2217" t="s">
        <v>245</v>
      </c>
      <c r="X2217" t="s">
        <v>225</v>
      </c>
      <c r="Z2217">
        <v>1</v>
      </c>
      <c r="AA2217" t="s">
        <v>3921</v>
      </c>
      <c r="AB2217" t="s">
        <v>10980</v>
      </c>
      <c r="AC2217">
        <v>46146.750706018516</v>
      </c>
      <c r="AD2217">
        <v>46146</v>
      </c>
      <c r="AE2217" t="s">
        <v>3938</v>
      </c>
      <c r="AG2217" t="s">
        <v>4828</v>
      </c>
      <c r="AH2217">
        <v>6108699547</v>
      </c>
      <c r="AI2217" t="s">
        <v>10981</v>
      </c>
      <c r="AM2217" t="s">
        <v>3925</v>
      </c>
      <c r="AN2217" t="s">
        <v>3926</v>
      </c>
      <c r="AO2217" t="s">
        <v>268</v>
      </c>
      <c r="AP2217" t="s">
        <v>386</v>
      </c>
      <c r="AQ2217" t="s">
        <v>3940</v>
      </c>
      <c r="AU2217" t="s">
        <v>8625</v>
      </c>
      <c r="AV2217" t="s">
        <v>4000</v>
      </c>
      <c r="AW2217" t="s">
        <v>320</v>
      </c>
      <c r="AX2217" t="s">
        <v>319</v>
      </c>
      <c r="AY2217" t="s">
        <v>254</v>
      </c>
      <c r="AZ2217" t="s">
        <v>230</v>
      </c>
      <c r="BA2217" t="s">
        <v>395</v>
      </c>
      <c r="BB2217" t="s">
        <v>380</v>
      </c>
      <c r="BC2217" t="s">
        <v>3927</v>
      </c>
      <c r="BD2217" t="s">
        <v>3927</v>
      </c>
      <c r="BE2217" t="s">
        <v>3927</v>
      </c>
      <c r="BF2217">
        <v>5</v>
      </c>
    </row>
    <row r="2218" spans="1:58" x14ac:dyDescent="0.3">
      <c r="A2218">
        <v>2026</v>
      </c>
      <c r="B2218">
        <v>202605</v>
      </c>
      <c r="C2218">
        <v>5</v>
      </c>
      <c r="D2218" s="14">
        <v>20001618894815</v>
      </c>
      <c r="E2218" t="s">
        <v>2810</v>
      </c>
      <c r="F2218" s="2">
        <v>46139.611192129632</v>
      </c>
      <c r="G2218" s="2">
        <v>46144</v>
      </c>
      <c r="I2218" t="s">
        <v>224</v>
      </c>
      <c r="J2218" t="s">
        <v>230</v>
      </c>
      <c r="L2218" t="s">
        <v>2155</v>
      </c>
      <c r="M2218" t="s">
        <v>309</v>
      </c>
      <c r="N2218" t="s">
        <v>297</v>
      </c>
      <c r="O2218" t="s">
        <v>283</v>
      </c>
      <c r="Q2218" t="s">
        <v>10982</v>
      </c>
      <c r="R2218" t="s">
        <v>2809</v>
      </c>
      <c r="S2218" t="s">
        <v>5701</v>
      </c>
      <c r="T2218" t="s">
        <v>5702</v>
      </c>
      <c r="U2218" t="s">
        <v>3034</v>
      </c>
      <c r="V2218" t="s">
        <v>647</v>
      </c>
      <c r="W2218" t="s">
        <v>245</v>
      </c>
      <c r="X2218" t="s">
        <v>387</v>
      </c>
      <c r="Z2218">
        <v>4</v>
      </c>
      <c r="AA2218" t="s">
        <v>3921</v>
      </c>
      <c r="AB2218" t="s">
        <v>6399</v>
      </c>
      <c r="AC2218">
        <v>46148.681620370371</v>
      </c>
      <c r="AD2218">
        <v>46148</v>
      </c>
      <c r="AE2218" t="s">
        <v>3938</v>
      </c>
      <c r="AG2218" t="s">
        <v>5111</v>
      </c>
      <c r="AH2218">
        <v>6035910214</v>
      </c>
      <c r="AI2218" t="s">
        <v>10983</v>
      </c>
      <c r="AM2218" t="s">
        <v>3925</v>
      </c>
      <c r="AN2218" t="s">
        <v>3926</v>
      </c>
      <c r="AO2218" t="s">
        <v>268</v>
      </c>
      <c r="AP2218" t="s">
        <v>249</v>
      </c>
      <c r="AQ2218" t="s">
        <v>3940</v>
      </c>
      <c r="AU2218" t="s">
        <v>4282</v>
      </c>
      <c r="AV2218" t="s">
        <v>4000</v>
      </c>
      <c r="AW2218" t="s">
        <v>447</v>
      </c>
      <c r="AX2218" t="s">
        <v>446</v>
      </c>
      <c r="AY2218" t="s">
        <v>253</v>
      </c>
      <c r="AZ2218" t="s">
        <v>230</v>
      </c>
      <c r="BA2218" t="s">
        <v>344</v>
      </c>
      <c r="BB2218" t="s">
        <v>232</v>
      </c>
      <c r="BC2218" t="s">
        <v>3927</v>
      </c>
      <c r="BD2218" t="s">
        <v>3927</v>
      </c>
      <c r="BE2218" t="s">
        <v>3927</v>
      </c>
      <c r="BF2218">
        <v>16</v>
      </c>
    </row>
    <row r="2219" spans="1:58" x14ac:dyDescent="0.3">
      <c r="A2219">
        <v>2026</v>
      </c>
      <c r="B2219">
        <v>202605</v>
      </c>
      <c r="C2219">
        <v>5</v>
      </c>
      <c r="D2219" s="14">
        <v>20001618882850</v>
      </c>
      <c r="E2219" t="s">
        <v>2810</v>
      </c>
      <c r="F2219" s="2">
        <v>46139.610879629632</v>
      </c>
      <c r="G2219" s="2">
        <v>46146</v>
      </c>
      <c r="I2219" t="s">
        <v>224</v>
      </c>
      <c r="J2219" t="s">
        <v>230</v>
      </c>
      <c r="L2219" t="s">
        <v>3638</v>
      </c>
      <c r="M2219" t="s">
        <v>309</v>
      </c>
      <c r="N2219" t="s">
        <v>297</v>
      </c>
      <c r="O2219" t="s">
        <v>283</v>
      </c>
      <c r="Q2219" t="s">
        <v>10984</v>
      </c>
      <c r="R2219" t="s">
        <v>2809</v>
      </c>
      <c r="S2219" t="s">
        <v>6476</v>
      </c>
      <c r="T2219" t="s">
        <v>6477</v>
      </c>
      <c r="U2219" t="s">
        <v>4796</v>
      </c>
      <c r="V2219" t="s">
        <v>2024</v>
      </c>
      <c r="W2219" t="s">
        <v>245</v>
      </c>
      <c r="X2219" t="s">
        <v>225</v>
      </c>
      <c r="Z2219">
        <v>4</v>
      </c>
      <c r="AA2219" t="s">
        <v>3921</v>
      </c>
      <c r="AB2219" t="s">
        <v>10985</v>
      </c>
      <c r="AC2219">
        <v>46150.849861111114</v>
      </c>
      <c r="AD2219">
        <v>46150</v>
      </c>
      <c r="AE2219" t="s">
        <v>3938</v>
      </c>
      <c r="AG2219" t="s">
        <v>2026</v>
      </c>
      <c r="AH2219">
        <v>6108706497</v>
      </c>
      <c r="AI2219" t="s">
        <v>10986</v>
      </c>
      <c r="AM2219" t="s">
        <v>3925</v>
      </c>
      <c r="AN2219" t="s">
        <v>3926</v>
      </c>
      <c r="AO2219" t="s">
        <v>268</v>
      </c>
      <c r="AP2219" t="s">
        <v>386</v>
      </c>
      <c r="AQ2219" t="s">
        <v>3940</v>
      </c>
      <c r="AU2219" t="s">
        <v>4149</v>
      </c>
      <c r="AV2219" t="s">
        <v>4000</v>
      </c>
      <c r="AW2219" t="s">
        <v>227</v>
      </c>
      <c r="AX2219" t="s">
        <v>226</v>
      </c>
      <c r="AY2219" t="s">
        <v>254</v>
      </c>
      <c r="AZ2219" t="s">
        <v>230</v>
      </c>
      <c r="BA2219" t="s">
        <v>273</v>
      </c>
      <c r="BB2219" t="s">
        <v>380</v>
      </c>
      <c r="BC2219" t="s">
        <v>3927</v>
      </c>
      <c r="BD2219" t="s">
        <v>3927</v>
      </c>
      <c r="BE2219" t="s">
        <v>3927</v>
      </c>
      <c r="BF2219">
        <v>5</v>
      </c>
    </row>
    <row r="2220" spans="1:58" x14ac:dyDescent="0.3">
      <c r="A2220">
        <v>2026</v>
      </c>
      <c r="B2220">
        <v>202605</v>
      </c>
      <c r="C2220">
        <v>5</v>
      </c>
      <c r="D2220" s="14">
        <v>20001618880199</v>
      </c>
      <c r="E2220" t="s">
        <v>2810</v>
      </c>
      <c r="F2220" s="2">
        <v>46139.585995370369</v>
      </c>
      <c r="G2220" s="2">
        <v>46144</v>
      </c>
      <c r="I2220" t="s">
        <v>224</v>
      </c>
      <c r="J2220" t="s">
        <v>230</v>
      </c>
      <c r="L2220" t="s">
        <v>3656</v>
      </c>
      <c r="M2220" t="s">
        <v>309</v>
      </c>
      <c r="N2220" t="s">
        <v>297</v>
      </c>
      <c r="O2220" t="s">
        <v>283</v>
      </c>
      <c r="Q2220" t="s">
        <v>10987</v>
      </c>
      <c r="R2220" t="s">
        <v>2809</v>
      </c>
      <c r="S2220" t="s">
        <v>5326</v>
      </c>
      <c r="T2220" t="s">
        <v>5327</v>
      </c>
      <c r="U2220" t="s">
        <v>3034</v>
      </c>
      <c r="V2220" t="s">
        <v>647</v>
      </c>
      <c r="W2220" t="s">
        <v>245</v>
      </c>
      <c r="X2220" t="s">
        <v>225</v>
      </c>
      <c r="Z2220">
        <v>4</v>
      </c>
      <c r="AA2220" t="s">
        <v>3921</v>
      </c>
      <c r="AB2220" t="s">
        <v>6988</v>
      </c>
      <c r="AC2220">
        <v>46148.681620370371</v>
      </c>
      <c r="AD2220">
        <v>46148</v>
      </c>
      <c r="AE2220" t="s">
        <v>3938</v>
      </c>
      <c r="AG2220" t="s">
        <v>5111</v>
      </c>
      <c r="AH2220">
        <v>6108686582</v>
      </c>
      <c r="AI2220" t="s">
        <v>10988</v>
      </c>
      <c r="AM2220" t="s">
        <v>3925</v>
      </c>
      <c r="AN2220" t="s">
        <v>3926</v>
      </c>
      <c r="AO2220" t="s">
        <v>268</v>
      </c>
      <c r="AP2220" t="s">
        <v>330</v>
      </c>
      <c r="AQ2220" t="s">
        <v>3940</v>
      </c>
      <c r="AU2220" t="s">
        <v>4282</v>
      </c>
      <c r="AV2220" t="s">
        <v>4000</v>
      </c>
      <c r="AW2220" t="s">
        <v>320</v>
      </c>
      <c r="AX2220" t="s">
        <v>319</v>
      </c>
      <c r="AY2220" t="s">
        <v>254</v>
      </c>
      <c r="AZ2220" t="s">
        <v>230</v>
      </c>
      <c r="BA2220" t="s">
        <v>395</v>
      </c>
      <c r="BB2220" t="s">
        <v>380</v>
      </c>
      <c r="BC2220" t="s">
        <v>3927</v>
      </c>
      <c r="BD2220" t="s">
        <v>3927</v>
      </c>
      <c r="BE2220" t="s">
        <v>3927</v>
      </c>
      <c r="BF2220">
        <v>5</v>
      </c>
    </row>
    <row r="2221" spans="1:58" x14ac:dyDescent="0.3">
      <c r="A2221">
        <v>2026</v>
      </c>
      <c r="B2221">
        <v>202605</v>
      </c>
      <c r="C2221">
        <v>5</v>
      </c>
      <c r="D2221" s="14">
        <v>20001618852412</v>
      </c>
      <c r="E2221" t="s">
        <v>2810</v>
      </c>
      <c r="F2221" s="2">
        <v>46139.552893518521</v>
      </c>
      <c r="G2221" s="2">
        <v>46147</v>
      </c>
      <c r="I2221" t="s">
        <v>224</v>
      </c>
      <c r="J2221" t="s">
        <v>230</v>
      </c>
      <c r="L2221" t="s">
        <v>2862</v>
      </c>
      <c r="M2221" t="s">
        <v>334</v>
      </c>
      <c r="N2221" t="s">
        <v>322</v>
      </c>
      <c r="O2221" t="s">
        <v>331</v>
      </c>
      <c r="Q2221" t="s">
        <v>10989</v>
      </c>
      <c r="R2221" t="s">
        <v>2809</v>
      </c>
      <c r="S2221" t="s">
        <v>5326</v>
      </c>
      <c r="T2221" t="s">
        <v>5327</v>
      </c>
      <c r="U2221" t="s">
        <v>3034</v>
      </c>
      <c r="V2221" t="s">
        <v>647</v>
      </c>
      <c r="W2221" t="s">
        <v>245</v>
      </c>
      <c r="X2221" t="s">
        <v>225</v>
      </c>
      <c r="Z2221">
        <v>3</v>
      </c>
      <c r="AA2221" t="s">
        <v>3921</v>
      </c>
      <c r="AB2221" t="s">
        <v>10990</v>
      </c>
      <c r="AC2221">
        <v>46150.85659722222</v>
      </c>
      <c r="AD2221">
        <v>46150</v>
      </c>
      <c r="AE2221" t="s">
        <v>3938</v>
      </c>
      <c r="AG2221" t="s">
        <v>5111</v>
      </c>
      <c r="AH2221">
        <v>6108691546</v>
      </c>
      <c r="AI2221" t="s">
        <v>10991</v>
      </c>
      <c r="AM2221" t="s">
        <v>3925</v>
      </c>
      <c r="AN2221" t="s">
        <v>3926</v>
      </c>
      <c r="AO2221" t="s">
        <v>268</v>
      </c>
      <c r="AP2221" t="s">
        <v>386</v>
      </c>
      <c r="AQ2221" t="s">
        <v>3940</v>
      </c>
      <c r="AU2221" t="s">
        <v>4149</v>
      </c>
      <c r="AV2221" t="s">
        <v>4000</v>
      </c>
      <c r="AW2221" t="s">
        <v>1191</v>
      </c>
      <c r="AX2221" t="s">
        <v>1190</v>
      </c>
      <c r="AY2221" t="s">
        <v>254</v>
      </c>
      <c r="AZ2221" t="s">
        <v>230</v>
      </c>
      <c r="BA2221" t="s">
        <v>273</v>
      </c>
      <c r="BB2221" t="s">
        <v>380</v>
      </c>
      <c r="BC2221" t="s">
        <v>3927</v>
      </c>
      <c r="BD2221" t="s">
        <v>3927</v>
      </c>
      <c r="BE2221" t="s">
        <v>3927</v>
      </c>
      <c r="BF2221">
        <v>5</v>
      </c>
    </row>
    <row r="2222" spans="1:58" x14ac:dyDescent="0.3">
      <c r="A2222">
        <v>2026</v>
      </c>
      <c r="B2222">
        <v>202605</v>
      </c>
      <c r="C2222">
        <v>5</v>
      </c>
      <c r="D2222" s="14">
        <v>20001618850725</v>
      </c>
      <c r="E2222" t="s">
        <v>2810</v>
      </c>
      <c r="F2222" s="2">
        <v>46139.56726851852</v>
      </c>
      <c r="G2222" s="2">
        <v>46148</v>
      </c>
      <c r="I2222" t="s">
        <v>224</v>
      </c>
      <c r="J2222" t="s">
        <v>230</v>
      </c>
      <c r="L2222" t="s">
        <v>10992</v>
      </c>
      <c r="M2222" t="s">
        <v>334</v>
      </c>
      <c r="N2222" t="s">
        <v>322</v>
      </c>
      <c r="O2222" t="s">
        <v>331</v>
      </c>
      <c r="Q2222" t="s">
        <v>10993</v>
      </c>
      <c r="R2222" t="s">
        <v>2809</v>
      </c>
      <c r="S2222" t="s">
        <v>463</v>
      </c>
      <c r="T2222" t="s">
        <v>464</v>
      </c>
      <c r="U2222" t="s">
        <v>258</v>
      </c>
      <c r="V2222" t="s">
        <v>247</v>
      </c>
      <c r="W2222" t="s">
        <v>245</v>
      </c>
      <c r="X2222" t="s">
        <v>225</v>
      </c>
      <c r="Z2222">
        <v>1</v>
      </c>
      <c r="AA2222" t="s">
        <v>3921</v>
      </c>
      <c r="AB2222" t="s">
        <v>10994</v>
      </c>
      <c r="AC2222">
        <v>46149.692071759258</v>
      </c>
      <c r="AD2222">
        <v>46149</v>
      </c>
      <c r="AE2222" t="s">
        <v>3938</v>
      </c>
      <c r="AG2222" t="s">
        <v>410</v>
      </c>
      <c r="AH2222">
        <v>6108690526</v>
      </c>
      <c r="AI2222" t="s">
        <v>10995</v>
      </c>
      <c r="AM2222" t="s">
        <v>3925</v>
      </c>
      <c r="AN2222" t="s">
        <v>3926</v>
      </c>
      <c r="AO2222" t="s">
        <v>268</v>
      </c>
      <c r="AP2222" t="s">
        <v>330</v>
      </c>
      <c r="AQ2222" t="s">
        <v>3940</v>
      </c>
      <c r="AU2222" t="s">
        <v>4282</v>
      </c>
      <c r="AV2222" t="s">
        <v>4000</v>
      </c>
      <c r="AW2222" t="s">
        <v>320</v>
      </c>
      <c r="AX2222" t="s">
        <v>319</v>
      </c>
      <c r="AY2222" t="s">
        <v>254</v>
      </c>
      <c r="AZ2222" t="s">
        <v>230</v>
      </c>
      <c r="BA2222" t="s">
        <v>395</v>
      </c>
      <c r="BB2222" t="s">
        <v>380</v>
      </c>
      <c r="BC2222" t="s">
        <v>3927</v>
      </c>
      <c r="BD2222" t="s">
        <v>3927</v>
      </c>
      <c r="BE2222" t="s">
        <v>3927</v>
      </c>
      <c r="BF2222">
        <v>5</v>
      </c>
    </row>
    <row r="2223" spans="1:58" x14ac:dyDescent="0.3">
      <c r="A2223">
        <v>2026</v>
      </c>
      <c r="B2223">
        <v>202605</v>
      </c>
      <c r="C2223">
        <v>5</v>
      </c>
      <c r="D2223" s="14">
        <v>20001618842456</v>
      </c>
      <c r="E2223" t="s">
        <v>2810</v>
      </c>
      <c r="F2223" s="2">
        <v>46139.553344907406</v>
      </c>
      <c r="G2223" s="2">
        <v>46146</v>
      </c>
      <c r="I2223" t="s">
        <v>224</v>
      </c>
      <c r="J2223" t="s">
        <v>230</v>
      </c>
      <c r="L2223" t="s">
        <v>2921</v>
      </c>
      <c r="M2223" t="s">
        <v>334</v>
      </c>
      <c r="N2223" t="s">
        <v>322</v>
      </c>
      <c r="O2223" t="s">
        <v>331</v>
      </c>
      <c r="Q2223" t="s">
        <v>10996</v>
      </c>
      <c r="R2223" t="s">
        <v>2809</v>
      </c>
      <c r="S2223" t="s">
        <v>8659</v>
      </c>
      <c r="T2223" t="s">
        <v>8660</v>
      </c>
      <c r="U2223" t="s">
        <v>4796</v>
      </c>
      <c r="V2223" t="s">
        <v>2024</v>
      </c>
      <c r="W2223" t="s">
        <v>245</v>
      </c>
      <c r="X2223" t="s">
        <v>225</v>
      </c>
      <c r="Z2223">
        <v>4</v>
      </c>
      <c r="AA2223" t="s">
        <v>3921</v>
      </c>
      <c r="AB2223" t="s">
        <v>10997</v>
      </c>
      <c r="AC2223">
        <v>46150.849861111114</v>
      </c>
      <c r="AD2223">
        <v>46150</v>
      </c>
      <c r="AE2223" t="s">
        <v>3938</v>
      </c>
      <c r="AG2223" t="s">
        <v>6332</v>
      </c>
      <c r="AH2223">
        <v>1025380216</v>
      </c>
      <c r="AI2223" t="s">
        <v>10998</v>
      </c>
      <c r="AM2223" t="s">
        <v>3925</v>
      </c>
      <c r="AN2223" t="s">
        <v>3926</v>
      </c>
      <c r="AO2223" t="s">
        <v>268</v>
      </c>
      <c r="AP2223" t="s">
        <v>386</v>
      </c>
      <c r="AQ2223" t="s">
        <v>3940</v>
      </c>
      <c r="AU2223" t="s">
        <v>4149</v>
      </c>
      <c r="AV2223" t="s">
        <v>4000</v>
      </c>
      <c r="AW2223" t="s">
        <v>227</v>
      </c>
      <c r="AX2223" t="s">
        <v>226</v>
      </c>
      <c r="AY2223" t="s">
        <v>254</v>
      </c>
      <c r="AZ2223" t="s">
        <v>230</v>
      </c>
      <c r="BA2223" t="s">
        <v>273</v>
      </c>
      <c r="BB2223" t="s">
        <v>380</v>
      </c>
      <c r="BC2223" t="s">
        <v>3927</v>
      </c>
      <c r="BD2223" t="s">
        <v>3927</v>
      </c>
      <c r="BE2223" t="s">
        <v>3927</v>
      </c>
      <c r="BF2223">
        <v>20</v>
      </c>
    </row>
    <row r="2224" spans="1:58" x14ac:dyDescent="0.3">
      <c r="A2224">
        <v>2026</v>
      </c>
      <c r="B2224">
        <v>202605</v>
      </c>
      <c r="C2224">
        <v>5</v>
      </c>
      <c r="D2224" s="14">
        <v>20001618838085</v>
      </c>
      <c r="E2224" t="s">
        <v>2810</v>
      </c>
      <c r="F2224" s="2">
        <v>46139.53528935185</v>
      </c>
      <c r="G2224" s="2">
        <v>46146</v>
      </c>
      <c r="I2224" t="s">
        <v>224</v>
      </c>
      <c r="J2224" t="s">
        <v>230</v>
      </c>
      <c r="L2224" t="s">
        <v>2587</v>
      </c>
      <c r="M2224" t="s">
        <v>809</v>
      </c>
      <c r="N2224" t="s">
        <v>237</v>
      </c>
      <c r="O2224" t="s">
        <v>257</v>
      </c>
      <c r="Q2224" t="s">
        <v>10999</v>
      </c>
      <c r="R2224" t="s">
        <v>2809</v>
      </c>
      <c r="S2224" t="s">
        <v>5133</v>
      </c>
      <c r="T2224" t="s">
        <v>5134</v>
      </c>
      <c r="U2224" t="s">
        <v>3034</v>
      </c>
      <c r="V2224" t="s">
        <v>647</v>
      </c>
      <c r="W2224" t="s">
        <v>245</v>
      </c>
      <c r="X2224" t="s">
        <v>225</v>
      </c>
      <c r="Z2224">
        <v>2</v>
      </c>
      <c r="AA2224" t="s">
        <v>3921</v>
      </c>
      <c r="AB2224" t="s">
        <v>11000</v>
      </c>
      <c r="AC2224">
        <v>46148.681620370371</v>
      </c>
      <c r="AD2224">
        <v>46148</v>
      </c>
      <c r="AE2224" t="s">
        <v>3938</v>
      </c>
      <c r="AG2224" t="s">
        <v>5135</v>
      </c>
      <c r="AH2224">
        <v>6108699465</v>
      </c>
      <c r="AI2224" t="s">
        <v>11001</v>
      </c>
      <c r="AM2224" t="s">
        <v>3925</v>
      </c>
      <c r="AN2224" t="s">
        <v>3926</v>
      </c>
      <c r="AO2224" t="s">
        <v>268</v>
      </c>
      <c r="AP2224" t="s">
        <v>386</v>
      </c>
      <c r="AQ2224" t="s">
        <v>3940</v>
      </c>
      <c r="AU2224" t="s">
        <v>4282</v>
      </c>
      <c r="AV2224" t="s">
        <v>4000</v>
      </c>
      <c r="AW2224" t="s">
        <v>320</v>
      </c>
      <c r="AX2224" t="s">
        <v>319</v>
      </c>
      <c r="AY2224" t="s">
        <v>254</v>
      </c>
      <c r="AZ2224" t="s">
        <v>230</v>
      </c>
      <c r="BA2224" t="s">
        <v>395</v>
      </c>
      <c r="BB2224" t="s">
        <v>380</v>
      </c>
      <c r="BC2224" t="s">
        <v>3927</v>
      </c>
      <c r="BD2224" t="s">
        <v>3927</v>
      </c>
      <c r="BE2224" t="s">
        <v>3927</v>
      </c>
      <c r="BF2224">
        <v>5</v>
      </c>
    </row>
    <row r="2225" spans="1:58" x14ac:dyDescent="0.3">
      <c r="A2225">
        <v>2026</v>
      </c>
      <c r="B2225">
        <v>202605</v>
      </c>
      <c r="C2225">
        <v>5</v>
      </c>
      <c r="D2225" s="14">
        <v>20001618796976</v>
      </c>
      <c r="E2225" t="s">
        <v>2810</v>
      </c>
      <c r="F2225" s="2">
        <v>46139.492696759262</v>
      </c>
      <c r="G2225" s="2">
        <v>46146</v>
      </c>
      <c r="I2225" t="s">
        <v>224</v>
      </c>
      <c r="J2225" t="s">
        <v>230</v>
      </c>
      <c r="L2225" t="s">
        <v>3272</v>
      </c>
      <c r="M2225" t="s">
        <v>261</v>
      </c>
      <c r="N2225" t="s">
        <v>237</v>
      </c>
      <c r="O2225" t="s">
        <v>257</v>
      </c>
      <c r="Q2225" t="s">
        <v>11002</v>
      </c>
      <c r="R2225" t="s">
        <v>2809</v>
      </c>
      <c r="S2225" t="s">
        <v>5187</v>
      </c>
      <c r="T2225" t="s">
        <v>5188</v>
      </c>
      <c r="U2225" t="s">
        <v>3034</v>
      </c>
      <c r="V2225" t="s">
        <v>647</v>
      </c>
      <c r="W2225" t="s">
        <v>245</v>
      </c>
      <c r="X2225" t="s">
        <v>225</v>
      </c>
      <c r="Z2225">
        <v>2</v>
      </c>
      <c r="AA2225" t="s">
        <v>3921</v>
      </c>
      <c r="AB2225" t="s">
        <v>11003</v>
      </c>
      <c r="AC2225">
        <v>46148.681620370371</v>
      </c>
      <c r="AD2225">
        <v>46148</v>
      </c>
      <c r="AE2225" t="s">
        <v>3938</v>
      </c>
      <c r="AG2225" t="s">
        <v>5111</v>
      </c>
      <c r="AH2225">
        <v>6108706223</v>
      </c>
      <c r="AI2225" t="s">
        <v>11004</v>
      </c>
      <c r="AM2225" t="s">
        <v>3925</v>
      </c>
      <c r="AN2225" t="s">
        <v>3926</v>
      </c>
      <c r="AO2225" t="s">
        <v>268</v>
      </c>
      <c r="AP2225" t="s">
        <v>249</v>
      </c>
      <c r="AQ2225" t="s">
        <v>3940</v>
      </c>
      <c r="AU2225" t="s">
        <v>4282</v>
      </c>
      <c r="AV2225" t="s">
        <v>4000</v>
      </c>
      <c r="AW2225" t="s">
        <v>320</v>
      </c>
      <c r="AX2225" t="s">
        <v>319</v>
      </c>
      <c r="AY2225" t="s">
        <v>254</v>
      </c>
      <c r="AZ2225" t="s">
        <v>230</v>
      </c>
      <c r="BA2225" t="s">
        <v>395</v>
      </c>
      <c r="BB2225" t="s">
        <v>380</v>
      </c>
      <c r="BC2225" t="s">
        <v>3927</v>
      </c>
      <c r="BD2225" t="s">
        <v>3927</v>
      </c>
      <c r="BE2225" t="s">
        <v>3927</v>
      </c>
      <c r="BF2225">
        <v>12</v>
      </c>
    </row>
    <row r="2226" spans="1:58" x14ac:dyDescent="0.3">
      <c r="A2226">
        <v>2026</v>
      </c>
      <c r="B2226">
        <v>202605</v>
      </c>
      <c r="C2226">
        <v>5</v>
      </c>
      <c r="D2226" s="14">
        <v>20001618795946</v>
      </c>
      <c r="E2226" t="s">
        <v>2810</v>
      </c>
      <c r="F2226" s="2">
        <v>46139.491493055553</v>
      </c>
      <c r="G2226" s="2">
        <v>46144</v>
      </c>
      <c r="I2226" t="s">
        <v>224</v>
      </c>
      <c r="J2226" t="s">
        <v>230</v>
      </c>
      <c r="L2226" t="s">
        <v>3486</v>
      </c>
      <c r="M2226" t="s">
        <v>309</v>
      </c>
      <c r="N2226" t="s">
        <v>297</v>
      </c>
      <c r="O2226" t="s">
        <v>283</v>
      </c>
      <c r="Q2226" t="s">
        <v>11005</v>
      </c>
      <c r="R2226" t="s">
        <v>2809</v>
      </c>
      <c r="S2226" t="s">
        <v>10275</v>
      </c>
      <c r="T2226" t="s">
        <v>10276</v>
      </c>
      <c r="U2226" t="s">
        <v>4796</v>
      </c>
      <c r="V2226" t="s">
        <v>2024</v>
      </c>
      <c r="W2226" t="s">
        <v>245</v>
      </c>
      <c r="X2226" t="s">
        <v>225</v>
      </c>
      <c r="Z2226">
        <v>4</v>
      </c>
      <c r="AA2226" t="s">
        <v>3921</v>
      </c>
      <c r="AB2226" t="s">
        <v>11006</v>
      </c>
      <c r="AC2226">
        <v>46150.849861111114</v>
      </c>
      <c r="AD2226">
        <v>46148</v>
      </c>
      <c r="AE2226" t="s">
        <v>3938</v>
      </c>
      <c r="AG2226" t="s">
        <v>6701</v>
      </c>
      <c r="AH2226">
        <v>6108703294</v>
      </c>
      <c r="AI2226" t="s">
        <v>11007</v>
      </c>
      <c r="AM2226" t="s">
        <v>3925</v>
      </c>
      <c r="AN2226" t="s">
        <v>3926</v>
      </c>
      <c r="AO2226" t="s">
        <v>268</v>
      </c>
      <c r="AP2226" t="s">
        <v>386</v>
      </c>
      <c r="AQ2226" t="s">
        <v>3940</v>
      </c>
      <c r="AU2226" t="s">
        <v>4149</v>
      </c>
      <c r="AV2226" t="s">
        <v>4000</v>
      </c>
      <c r="AW2226" t="s">
        <v>320</v>
      </c>
      <c r="AX2226" t="s">
        <v>319</v>
      </c>
      <c r="AY2226" t="s">
        <v>254</v>
      </c>
      <c r="AZ2226" t="s">
        <v>230</v>
      </c>
      <c r="BA2226" t="s">
        <v>395</v>
      </c>
      <c r="BB2226" t="s">
        <v>380</v>
      </c>
      <c r="BC2226" t="s">
        <v>3927</v>
      </c>
      <c r="BD2226" t="s">
        <v>3927</v>
      </c>
      <c r="BE2226" t="s">
        <v>3927</v>
      </c>
      <c r="BF2226">
        <v>5</v>
      </c>
    </row>
    <row r="2227" spans="1:58" x14ac:dyDescent="0.3">
      <c r="A2227">
        <v>2026</v>
      </c>
      <c r="B2227">
        <v>202605</v>
      </c>
      <c r="C2227">
        <v>5</v>
      </c>
      <c r="D2227" s="14">
        <v>20001618789555</v>
      </c>
      <c r="E2227" t="s">
        <v>2810</v>
      </c>
      <c r="F2227" s="2">
        <v>46139.513113425928</v>
      </c>
      <c r="G2227" s="2">
        <v>46147</v>
      </c>
      <c r="I2227" t="s">
        <v>224</v>
      </c>
      <c r="J2227" t="s">
        <v>230</v>
      </c>
      <c r="L2227" t="s">
        <v>1113</v>
      </c>
      <c r="M2227" t="s">
        <v>1117</v>
      </c>
      <c r="N2227" t="s">
        <v>752</v>
      </c>
      <c r="O2227" t="s">
        <v>623</v>
      </c>
      <c r="Q2227" t="s">
        <v>1120</v>
      </c>
      <c r="R2227" t="s">
        <v>2809</v>
      </c>
      <c r="S2227" t="s">
        <v>243</v>
      </c>
      <c r="T2227" t="s">
        <v>244</v>
      </c>
      <c r="U2227" t="s">
        <v>258</v>
      </c>
      <c r="V2227" t="s">
        <v>247</v>
      </c>
      <c r="W2227" t="s">
        <v>245</v>
      </c>
      <c r="X2227" t="s">
        <v>387</v>
      </c>
      <c r="Z2227">
        <v>1</v>
      </c>
      <c r="AA2227" t="s">
        <v>3921</v>
      </c>
      <c r="AB2227" t="s">
        <v>11008</v>
      </c>
      <c r="AC2227">
        <v>46148.623171296298</v>
      </c>
      <c r="AD2227">
        <v>46148</v>
      </c>
      <c r="AE2227" t="s">
        <v>3938</v>
      </c>
      <c r="AG2227" t="s">
        <v>248</v>
      </c>
      <c r="AH2227">
        <v>6108696364</v>
      </c>
      <c r="AI2227" t="s">
        <v>11009</v>
      </c>
      <c r="AM2227" t="s">
        <v>3925</v>
      </c>
      <c r="AN2227" t="s">
        <v>3926</v>
      </c>
      <c r="AO2227" t="s">
        <v>268</v>
      </c>
      <c r="AP2227" t="s">
        <v>386</v>
      </c>
      <c r="AQ2227" t="s">
        <v>3940</v>
      </c>
      <c r="AU2227" t="s">
        <v>4282</v>
      </c>
      <c r="AV2227" t="s">
        <v>4000</v>
      </c>
      <c r="AW2227" t="s">
        <v>389</v>
      </c>
      <c r="AX2227" t="s">
        <v>388</v>
      </c>
      <c r="AY2227" t="s">
        <v>253</v>
      </c>
      <c r="AZ2227" t="s">
        <v>230</v>
      </c>
      <c r="BA2227" t="s">
        <v>395</v>
      </c>
      <c r="BB2227" t="s">
        <v>380</v>
      </c>
      <c r="BC2227" t="s">
        <v>3927</v>
      </c>
      <c r="BD2227" t="s">
        <v>3927</v>
      </c>
      <c r="BE2227" t="s">
        <v>3927</v>
      </c>
      <c r="BF2227">
        <v>5</v>
      </c>
    </row>
    <row r="2228" spans="1:58" x14ac:dyDescent="0.3">
      <c r="A2228">
        <v>2026</v>
      </c>
      <c r="B2228">
        <v>202605</v>
      </c>
      <c r="C2228">
        <v>5</v>
      </c>
      <c r="D2228" s="14">
        <v>20001618755803</v>
      </c>
      <c r="E2228" t="s">
        <v>2810</v>
      </c>
      <c r="F2228" s="2">
        <v>46139.487164351849</v>
      </c>
      <c r="G2228" s="2">
        <v>46149</v>
      </c>
      <c r="I2228" t="s">
        <v>224</v>
      </c>
      <c r="J2228" t="s">
        <v>230</v>
      </c>
      <c r="L2228" t="s">
        <v>3140</v>
      </c>
      <c r="M2228" t="s">
        <v>1336</v>
      </c>
      <c r="N2228" t="s">
        <v>546</v>
      </c>
      <c r="O2228" t="s">
        <v>554</v>
      </c>
      <c r="Q2228" t="s">
        <v>11010</v>
      </c>
      <c r="R2228" t="s">
        <v>2809</v>
      </c>
      <c r="S2228" t="s">
        <v>5231</v>
      </c>
      <c r="T2228" t="s">
        <v>5232</v>
      </c>
      <c r="U2228" t="s">
        <v>3034</v>
      </c>
      <c r="V2228" t="s">
        <v>647</v>
      </c>
      <c r="W2228" t="s">
        <v>245</v>
      </c>
      <c r="X2228" t="s">
        <v>387</v>
      </c>
      <c r="Z2228">
        <v>4</v>
      </c>
      <c r="AA2228" t="s">
        <v>3921</v>
      </c>
      <c r="AB2228" t="s">
        <v>11011</v>
      </c>
      <c r="AC2228">
        <v>46154.683587962965</v>
      </c>
      <c r="AD2228">
        <v>46153</v>
      </c>
      <c r="AE2228" t="s">
        <v>3938</v>
      </c>
      <c r="AG2228" t="s">
        <v>5111</v>
      </c>
      <c r="AH2228">
        <v>6074132286</v>
      </c>
      <c r="AI2228" t="s">
        <v>11012</v>
      </c>
      <c r="AM2228" t="s">
        <v>3925</v>
      </c>
      <c r="AN2228" t="s">
        <v>3926</v>
      </c>
      <c r="AO2228" t="s">
        <v>268</v>
      </c>
      <c r="AP2228" t="s">
        <v>853</v>
      </c>
      <c r="AQ2228" t="s">
        <v>3940</v>
      </c>
      <c r="AU2228" t="s">
        <v>3999</v>
      </c>
      <c r="AV2228" t="s">
        <v>4000</v>
      </c>
      <c r="AW2228" t="s">
        <v>447</v>
      </c>
      <c r="AX2228" t="s">
        <v>446</v>
      </c>
      <c r="AY2228" t="s">
        <v>253</v>
      </c>
      <c r="AZ2228" t="s">
        <v>230</v>
      </c>
      <c r="BA2228" t="s">
        <v>273</v>
      </c>
      <c r="BB2228" t="s">
        <v>380</v>
      </c>
      <c r="BC2228" t="s">
        <v>3927</v>
      </c>
      <c r="BD2228" t="s">
        <v>3927</v>
      </c>
      <c r="BE2228" t="s">
        <v>3927</v>
      </c>
      <c r="BF2228">
        <v>1</v>
      </c>
    </row>
    <row r="2229" spans="1:58" x14ac:dyDescent="0.3">
      <c r="A2229">
        <v>2026</v>
      </c>
      <c r="B2229">
        <v>202605</v>
      </c>
      <c r="C2229">
        <v>5</v>
      </c>
      <c r="D2229" s="14">
        <v>20001618749934</v>
      </c>
      <c r="E2229" t="s">
        <v>2810</v>
      </c>
      <c r="F2229" s="2">
        <v>46139.457060185188</v>
      </c>
      <c r="G2229" s="2">
        <v>46144</v>
      </c>
      <c r="I2229" t="s">
        <v>224</v>
      </c>
      <c r="J2229" t="s">
        <v>230</v>
      </c>
      <c r="L2229" t="s">
        <v>3699</v>
      </c>
      <c r="M2229" t="s">
        <v>902</v>
      </c>
      <c r="N2229" t="s">
        <v>752</v>
      </c>
      <c r="O2229" t="s">
        <v>623</v>
      </c>
      <c r="Q2229" t="s">
        <v>11013</v>
      </c>
      <c r="R2229" t="s">
        <v>2809</v>
      </c>
      <c r="S2229" t="s">
        <v>5022</v>
      </c>
      <c r="T2229" t="s">
        <v>5023</v>
      </c>
      <c r="U2229" t="s">
        <v>3034</v>
      </c>
      <c r="V2229" t="s">
        <v>3994</v>
      </c>
      <c r="W2229" t="s">
        <v>245</v>
      </c>
      <c r="X2229" t="s">
        <v>225</v>
      </c>
      <c r="Z2229">
        <v>2</v>
      </c>
      <c r="AA2229" t="s">
        <v>3921</v>
      </c>
      <c r="AB2229" t="s">
        <v>11014</v>
      </c>
      <c r="AC2229">
        <v>46146.750706018516</v>
      </c>
      <c r="AD2229">
        <v>46146</v>
      </c>
      <c r="AE2229" t="s">
        <v>3938</v>
      </c>
      <c r="AG2229" t="s">
        <v>4828</v>
      </c>
      <c r="AH2229">
        <v>1042496615</v>
      </c>
      <c r="AI2229" t="s">
        <v>11015</v>
      </c>
      <c r="AM2229" t="s">
        <v>3925</v>
      </c>
      <c r="AN2229" t="s">
        <v>3926</v>
      </c>
      <c r="AO2229" t="s">
        <v>268</v>
      </c>
      <c r="AP2229" t="s">
        <v>386</v>
      </c>
      <c r="AQ2229" t="s">
        <v>3940</v>
      </c>
      <c r="AU2229" t="s">
        <v>8625</v>
      </c>
      <c r="AV2229" t="s">
        <v>4000</v>
      </c>
      <c r="AW2229" t="s">
        <v>227</v>
      </c>
      <c r="AX2229" t="s">
        <v>226</v>
      </c>
      <c r="AY2229" t="s">
        <v>254</v>
      </c>
      <c r="AZ2229" t="s">
        <v>230</v>
      </c>
      <c r="BA2229" t="s">
        <v>273</v>
      </c>
      <c r="BB2229" t="s">
        <v>380</v>
      </c>
      <c r="BC2229" t="s">
        <v>3927</v>
      </c>
      <c r="BD2229" t="s">
        <v>3927</v>
      </c>
      <c r="BE2229" t="s">
        <v>3927</v>
      </c>
      <c r="BF2229">
        <v>20</v>
      </c>
    </row>
    <row r="2230" spans="1:58" x14ac:dyDescent="0.3">
      <c r="A2230">
        <v>2026</v>
      </c>
      <c r="B2230">
        <v>202605</v>
      </c>
      <c r="C2230">
        <v>5</v>
      </c>
      <c r="D2230" s="14">
        <v>20001618743065</v>
      </c>
      <c r="E2230" t="s">
        <v>2810</v>
      </c>
      <c r="F2230" s="2">
        <v>46139.461041666669</v>
      </c>
      <c r="G2230" s="2">
        <v>46147</v>
      </c>
      <c r="I2230" t="s">
        <v>224</v>
      </c>
      <c r="J2230" t="s">
        <v>230</v>
      </c>
      <c r="L2230" t="s">
        <v>3688</v>
      </c>
      <c r="M2230" t="s">
        <v>902</v>
      </c>
      <c r="N2230" t="s">
        <v>752</v>
      </c>
      <c r="O2230" t="s">
        <v>623</v>
      </c>
      <c r="Q2230" t="s">
        <v>11016</v>
      </c>
      <c r="R2230" t="s">
        <v>2809</v>
      </c>
      <c r="S2230" t="s">
        <v>5876</v>
      </c>
      <c r="T2230" t="s">
        <v>5877</v>
      </c>
      <c r="U2230" t="s">
        <v>3034</v>
      </c>
      <c r="V2230" t="s">
        <v>647</v>
      </c>
      <c r="W2230" t="s">
        <v>245</v>
      </c>
      <c r="X2230" t="s">
        <v>387</v>
      </c>
      <c r="Z2230">
        <v>4</v>
      </c>
      <c r="AA2230" t="s">
        <v>3921</v>
      </c>
      <c r="AB2230" t="s">
        <v>3995</v>
      </c>
      <c r="AC2230">
        <v>46153.458171296297</v>
      </c>
      <c r="AD2230">
        <v>46151</v>
      </c>
      <c r="AE2230" t="s">
        <v>3938</v>
      </c>
      <c r="AG2230" t="s">
        <v>5111</v>
      </c>
      <c r="AH2230">
        <v>6108693268</v>
      </c>
      <c r="AI2230" t="s">
        <v>11017</v>
      </c>
      <c r="AM2230" t="s">
        <v>3925</v>
      </c>
      <c r="AN2230" t="s">
        <v>3926</v>
      </c>
      <c r="AO2230" t="s">
        <v>268</v>
      </c>
      <c r="AP2230" t="s">
        <v>386</v>
      </c>
      <c r="AQ2230" t="s">
        <v>3998</v>
      </c>
      <c r="AU2230" t="s">
        <v>4220</v>
      </c>
      <c r="AV2230" t="s">
        <v>4000</v>
      </c>
      <c r="AW2230" t="s">
        <v>447</v>
      </c>
      <c r="AX2230" t="s">
        <v>446</v>
      </c>
      <c r="AY2230" t="s">
        <v>253</v>
      </c>
      <c r="AZ2230" t="s">
        <v>230</v>
      </c>
      <c r="BA2230" t="s">
        <v>273</v>
      </c>
      <c r="BB2230" t="s">
        <v>380</v>
      </c>
      <c r="BC2230" t="s">
        <v>3927</v>
      </c>
      <c r="BD2230" t="s">
        <v>3927</v>
      </c>
      <c r="BE2230" t="s">
        <v>3927</v>
      </c>
      <c r="BF2230">
        <v>5</v>
      </c>
    </row>
    <row r="2231" spans="1:58" x14ac:dyDescent="0.3">
      <c r="A2231">
        <v>2026</v>
      </c>
      <c r="B2231">
        <v>202605</v>
      </c>
      <c r="C2231">
        <v>5</v>
      </c>
      <c r="D2231" s="14">
        <v>20001618740780</v>
      </c>
      <c r="E2231" t="s">
        <v>2810</v>
      </c>
      <c r="F2231" s="2">
        <v>46139.484861111108</v>
      </c>
      <c r="G2231" s="2">
        <v>46144</v>
      </c>
      <c r="I2231" t="s">
        <v>224</v>
      </c>
      <c r="J2231" t="s">
        <v>230</v>
      </c>
      <c r="L2231" t="s">
        <v>3326</v>
      </c>
      <c r="M2231" t="s">
        <v>309</v>
      </c>
      <c r="N2231" t="s">
        <v>297</v>
      </c>
      <c r="O2231" t="s">
        <v>283</v>
      </c>
      <c r="Q2231" t="s">
        <v>3420</v>
      </c>
      <c r="R2231" t="s">
        <v>2809</v>
      </c>
      <c r="S2231" t="s">
        <v>1067</v>
      </c>
      <c r="T2231" t="s">
        <v>1068</v>
      </c>
      <c r="U2231" t="s">
        <v>258</v>
      </c>
      <c r="V2231" t="s">
        <v>247</v>
      </c>
      <c r="W2231" t="s">
        <v>245</v>
      </c>
      <c r="X2231" t="s">
        <v>225</v>
      </c>
      <c r="Z2231">
        <v>4</v>
      </c>
      <c r="AA2231" t="s">
        <v>3921</v>
      </c>
      <c r="AB2231" t="s">
        <v>11018</v>
      </c>
      <c r="AC2231">
        <v>46148.623171296298</v>
      </c>
      <c r="AD2231">
        <v>46148</v>
      </c>
      <c r="AE2231" t="s">
        <v>3938</v>
      </c>
      <c r="AG2231" t="s">
        <v>410</v>
      </c>
      <c r="AH2231">
        <v>6108686367</v>
      </c>
      <c r="AI2231" t="s">
        <v>11019</v>
      </c>
      <c r="AM2231" t="s">
        <v>3925</v>
      </c>
      <c r="AN2231" t="s">
        <v>3926</v>
      </c>
      <c r="AO2231" t="s">
        <v>268</v>
      </c>
      <c r="AP2231" t="s">
        <v>853</v>
      </c>
      <c r="AQ2231" t="s">
        <v>3940</v>
      </c>
      <c r="AU2231" t="s">
        <v>4422</v>
      </c>
      <c r="AV2231" t="s">
        <v>4000</v>
      </c>
      <c r="AW2231" t="s">
        <v>1525</v>
      </c>
      <c r="AX2231" t="s">
        <v>1524</v>
      </c>
      <c r="AY2231" t="s">
        <v>254</v>
      </c>
      <c r="AZ2231" t="s">
        <v>230</v>
      </c>
      <c r="BA2231" t="s">
        <v>395</v>
      </c>
      <c r="BB2231" t="s">
        <v>380</v>
      </c>
      <c r="BC2231" t="s">
        <v>3927</v>
      </c>
      <c r="BD2231" t="s">
        <v>3927</v>
      </c>
      <c r="BE2231" t="s">
        <v>3927</v>
      </c>
      <c r="BF2231">
        <v>5</v>
      </c>
    </row>
    <row r="2232" spans="1:58" x14ac:dyDescent="0.3">
      <c r="A2232">
        <v>2026</v>
      </c>
      <c r="B2232">
        <v>202605</v>
      </c>
      <c r="C2232">
        <v>5</v>
      </c>
      <c r="D2232" s="14">
        <v>20001618708594</v>
      </c>
      <c r="E2232" t="s">
        <v>2810</v>
      </c>
      <c r="F2232" s="2">
        <v>46139.445543981485</v>
      </c>
      <c r="G2232" s="2">
        <v>46143</v>
      </c>
      <c r="I2232" t="s">
        <v>224</v>
      </c>
      <c r="J2232" t="s">
        <v>230</v>
      </c>
      <c r="L2232" t="s">
        <v>3491</v>
      </c>
      <c r="M2232" t="s">
        <v>309</v>
      </c>
      <c r="N2232" t="s">
        <v>297</v>
      </c>
      <c r="O2232" t="s">
        <v>283</v>
      </c>
      <c r="Q2232" t="s">
        <v>11020</v>
      </c>
      <c r="R2232" t="s">
        <v>2809</v>
      </c>
      <c r="S2232" t="s">
        <v>5108</v>
      </c>
      <c r="T2232" t="s">
        <v>5109</v>
      </c>
      <c r="U2232" t="s">
        <v>3034</v>
      </c>
      <c r="V2232" t="s">
        <v>647</v>
      </c>
      <c r="W2232" t="s">
        <v>245</v>
      </c>
      <c r="X2232" t="s">
        <v>225</v>
      </c>
      <c r="Z2232">
        <v>4</v>
      </c>
      <c r="AA2232" t="s">
        <v>3921</v>
      </c>
      <c r="AB2232" t="s">
        <v>3995</v>
      </c>
      <c r="AC2232">
        <v>46149.58494212963</v>
      </c>
      <c r="AD2232">
        <v>46147</v>
      </c>
      <c r="AE2232" t="s">
        <v>3938</v>
      </c>
      <c r="AG2232" t="s">
        <v>5111</v>
      </c>
      <c r="AH2232">
        <v>6108686281</v>
      </c>
      <c r="AI2232" t="s">
        <v>11021</v>
      </c>
      <c r="AM2232" t="s">
        <v>3925</v>
      </c>
      <c r="AN2232" t="s">
        <v>3926</v>
      </c>
      <c r="AO2232" t="s">
        <v>268</v>
      </c>
      <c r="AP2232" t="s">
        <v>386</v>
      </c>
      <c r="AQ2232" t="s">
        <v>3998</v>
      </c>
      <c r="AU2232" t="s">
        <v>4282</v>
      </c>
      <c r="AV2232" t="s">
        <v>4000</v>
      </c>
      <c r="AW2232" t="s">
        <v>320</v>
      </c>
      <c r="AX2232" t="s">
        <v>319</v>
      </c>
      <c r="AY2232" t="s">
        <v>254</v>
      </c>
      <c r="AZ2232" t="s">
        <v>230</v>
      </c>
      <c r="BA2232" t="s">
        <v>395</v>
      </c>
      <c r="BB2232" t="s">
        <v>380</v>
      </c>
      <c r="BC2232" t="s">
        <v>3927</v>
      </c>
      <c r="BD2232" t="s">
        <v>3927</v>
      </c>
      <c r="BE2232" t="s">
        <v>3927</v>
      </c>
      <c r="BF2232">
        <v>5</v>
      </c>
    </row>
    <row r="2233" spans="1:58" x14ac:dyDescent="0.3">
      <c r="A2233">
        <v>2026</v>
      </c>
      <c r="B2233">
        <v>202605</v>
      </c>
      <c r="C2233">
        <v>5</v>
      </c>
      <c r="D2233" s="14">
        <v>20001618691284</v>
      </c>
      <c r="E2233" t="s">
        <v>2810</v>
      </c>
      <c r="F2233" s="2">
        <v>46139.432662037034</v>
      </c>
      <c r="G2233" s="2">
        <v>46148</v>
      </c>
      <c r="I2233" t="s">
        <v>224</v>
      </c>
      <c r="J2233" t="s">
        <v>230</v>
      </c>
      <c r="L2233" t="s">
        <v>3300</v>
      </c>
      <c r="M2233" t="s">
        <v>902</v>
      </c>
      <c r="N2233" t="s">
        <v>752</v>
      </c>
      <c r="O2233" t="s">
        <v>623</v>
      </c>
      <c r="Q2233" t="s">
        <v>11022</v>
      </c>
      <c r="R2233" t="s">
        <v>2809</v>
      </c>
      <c r="S2233" t="s">
        <v>7823</v>
      </c>
      <c r="T2233" t="s">
        <v>7824</v>
      </c>
      <c r="U2233" t="s">
        <v>4796</v>
      </c>
      <c r="V2233" t="s">
        <v>2024</v>
      </c>
      <c r="W2233" t="s">
        <v>245</v>
      </c>
      <c r="X2233" t="s">
        <v>225</v>
      </c>
      <c r="Z2233">
        <v>4</v>
      </c>
      <c r="AA2233" t="s">
        <v>3921</v>
      </c>
      <c r="AB2233" t="s">
        <v>11023</v>
      </c>
      <c r="AC2233">
        <v>46153.691134259258</v>
      </c>
      <c r="AD2233">
        <v>46152</v>
      </c>
      <c r="AE2233" t="s">
        <v>3938</v>
      </c>
      <c r="AG2233" t="s">
        <v>6701</v>
      </c>
      <c r="AH2233">
        <v>6108700168</v>
      </c>
      <c r="AI2233" t="s">
        <v>11024</v>
      </c>
      <c r="AM2233" t="s">
        <v>3925</v>
      </c>
      <c r="AN2233" t="s">
        <v>3926</v>
      </c>
      <c r="AO2233" t="s">
        <v>268</v>
      </c>
      <c r="AP2233" t="s">
        <v>304</v>
      </c>
      <c r="AQ2233" t="s">
        <v>3940</v>
      </c>
      <c r="AU2233" t="s">
        <v>4220</v>
      </c>
      <c r="AV2233" t="s">
        <v>4000</v>
      </c>
      <c r="AW2233" t="s">
        <v>1191</v>
      </c>
      <c r="AX2233" t="s">
        <v>1190</v>
      </c>
      <c r="AY2233" t="s">
        <v>254</v>
      </c>
      <c r="AZ2233" t="s">
        <v>230</v>
      </c>
      <c r="BA2233" t="s">
        <v>273</v>
      </c>
      <c r="BB2233" t="s">
        <v>380</v>
      </c>
      <c r="BC2233" t="s">
        <v>3927</v>
      </c>
      <c r="BD2233" t="s">
        <v>3927</v>
      </c>
      <c r="BE2233" t="s">
        <v>3927</v>
      </c>
      <c r="BF2233">
        <v>5</v>
      </c>
    </row>
    <row r="2234" spans="1:58" x14ac:dyDescent="0.3">
      <c r="A2234">
        <v>2026</v>
      </c>
      <c r="B2234">
        <v>202605</v>
      </c>
      <c r="C2234">
        <v>5</v>
      </c>
      <c r="D2234" s="14">
        <v>20001618690981</v>
      </c>
      <c r="E2234" t="s">
        <v>2810</v>
      </c>
      <c r="F2234" s="2">
        <v>46139.42087962963</v>
      </c>
      <c r="G2234" s="2">
        <v>46144</v>
      </c>
      <c r="I2234" t="s">
        <v>224</v>
      </c>
      <c r="J2234" t="s">
        <v>230</v>
      </c>
      <c r="L2234" t="s">
        <v>11025</v>
      </c>
      <c r="M2234" t="s">
        <v>1949</v>
      </c>
      <c r="N2234" t="s">
        <v>322</v>
      </c>
      <c r="O2234" t="s">
        <v>331</v>
      </c>
      <c r="Q2234" t="s">
        <v>11026</v>
      </c>
      <c r="R2234" t="s">
        <v>2809</v>
      </c>
      <c r="S2234" t="s">
        <v>5159</v>
      </c>
      <c r="T2234" t="s">
        <v>5160</v>
      </c>
      <c r="U2234" t="s">
        <v>3034</v>
      </c>
      <c r="V2234" t="s">
        <v>647</v>
      </c>
      <c r="W2234" t="s">
        <v>245</v>
      </c>
      <c r="X2234" t="s">
        <v>387</v>
      </c>
      <c r="Z2234">
        <v>4</v>
      </c>
      <c r="AA2234" t="s">
        <v>3921</v>
      </c>
      <c r="AB2234" t="s">
        <v>3995</v>
      </c>
      <c r="AC2234">
        <v>46149.58494212963</v>
      </c>
      <c r="AD2234">
        <v>46148</v>
      </c>
      <c r="AE2234" t="s">
        <v>3938</v>
      </c>
      <c r="AG2234" t="s">
        <v>5111</v>
      </c>
      <c r="AH2234">
        <v>6108705058</v>
      </c>
      <c r="AI2234" t="s">
        <v>11027</v>
      </c>
      <c r="AM2234" t="s">
        <v>3925</v>
      </c>
      <c r="AN2234" t="s">
        <v>3926</v>
      </c>
      <c r="AO2234" t="s">
        <v>268</v>
      </c>
      <c r="AP2234" t="s">
        <v>386</v>
      </c>
      <c r="AQ2234" t="s">
        <v>3998</v>
      </c>
      <c r="AU2234" t="s">
        <v>4282</v>
      </c>
      <c r="AV2234" t="s">
        <v>4000</v>
      </c>
      <c r="AW2234" t="s">
        <v>447</v>
      </c>
      <c r="AX2234" t="s">
        <v>446</v>
      </c>
      <c r="AY2234" t="s">
        <v>253</v>
      </c>
      <c r="AZ2234" t="s">
        <v>230</v>
      </c>
      <c r="BA2234" t="s">
        <v>395</v>
      </c>
      <c r="BB2234" t="s">
        <v>380</v>
      </c>
      <c r="BC2234" t="s">
        <v>3927</v>
      </c>
      <c r="BD2234" t="s">
        <v>3927</v>
      </c>
      <c r="BE2234" t="s">
        <v>3927</v>
      </c>
      <c r="BF2234">
        <v>5</v>
      </c>
    </row>
    <row r="2235" spans="1:58" x14ac:dyDescent="0.3">
      <c r="A2235">
        <v>2026</v>
      </c>
      <c r="B2235">
        <v>202605</v>
      </c>
      <c r="C2235">
        <v>5</v>
      </c>
      <c r="D2235" s="14">
        <v>20001618690606</v>
      </c>
      <c r="E2235" t="s">
        <v>2810</v>
      </c>
      <c r="F2235" s="2">
        <v>46139.443749999999</v>
      </c>
      <c r="G2235" s="2">
        <v>46151</v>
      </c>
      <c r="I2235" t="s">
        <v>224</v>
      </c>
      <c r="J2235" t="s">
        <v>230</v>
      </c>
      <c r="L2235" t="s">
        <v>990</v>
      </c>
      <c r="M2235" t="s">
        <v>334</v>
      </c>
      <c r="N2235" t="s">
        <v>322</v>
      </c>
      <c r="O2235" t="s">
        <v>331</v>
      </c>
      <c r="Q2235" t="s">
        <v>2846</v>
      </c>
      <c r="R2235" t="s">
        <v>2809</v>
      </c>
      <c r="S2235" t="s">
        <v>7508</v>
      </c>
      <c r="T2235" t="s">
        <v>7509</v>
      </c>
      <c r="U2235" t="s">
        <v>3034</v>
      </c>
      <c r="V2235" t="s">
        <v>647</v>
      </c>
      <c r="W2235" t="s">
        <v>245</v>
      </c>
      <c r="X2235" t="s">
        <v>387</v>
      </c>
      <c r="Z2235">
        <v>4</v>
      </c>
      <c r="AA2235" t="s">
        <v>3921</v>
      </c>
      <c r="AB2235" t="s">
        <v>3995</v>
      </c>
      <c r="AC2235">
        <v>46155.513020833336</v>
      </c>
      <c r="AD2235">
        <v>46155</v>
      </c>
      <c r="AE2235" t="s">
        <v>3938</v>
      </c>
      <c r="AG2235" t="s">
        <v>5111</v>
      </c>
      <c r="AH2235">
        <v>6108692261</v>
      </c>
      <c r="AI2235" t="s">
        <v>11028</v>
      </c>
      <c r="AM2235" t="s">
        <v>3925</v>
      </c>
      <c r="AN2235" t="s">
        <v>3926</v>
      </c>
      <c r="AO2235" t="s">
        <v>268</v>
      </c>
      <c r="AP2235" t="s">
        <v>330</v>
      </c>
      <c r="AQ2235" t="s">
        <v>3998</v>
      </c>
      <c r="AW2235" t="s">
        <v>447</v>
      </c>
      <c r="AX2235" t="s">
        <v>446</v>
      </c>
      <c r="AY2235" t="s">
        <v>253</v>
      </c>
      <c r="AZ2235" t="s">
        <v>230</v>
      </c>
      <c r="BA2235" t="s">
        <v>273</v>
      </c>
      <c r="BB2235" t="s">
        <v>380</v>
      </c>
      <c r="BC2235" t="s">
        <v>3927</v>
      </c>
      <c r="BD2235" t="s">
        <v>3927</v>
      </c>
      <c r="BE2235" t="s">
        <v>3927</v>
      </c>
      <c r="BF2235">
        <v>5</v>
      </c>
    </row>
    <row r="2236" spans="1:58" x14ac:dyDescent="0.3">
      <c r="A2236">
        <v>2026</v>
      </c>
      <c r="B2236">
        <v>202605</v>
      </c>
      <c r="C2236">
        <v>5</v>
      </c>
      <c r="D2236" s="14">
        <v>20001618659120</v>
      </c>
      <c r="E2236" t="s">
        <v>2810</v>
      </c>
      <c r="F2236" s="2">
        <v>46139.390150462961</v>
      </c>
      <c r="G2236" s="2">
        <v>46146</v>
      </c>
      <c r="I2236" t="s">
        <v>224</v>
      </c>
      <c r="J2236" t="s">
        <v>230</v>
      </c>
      <c r="L2236" t="s">
        <v>3460</v>
      </c>
      <c r="M2236" t="s">
        <v>309</v>
      </c>
      <c r="N2236" t="s">
        <v>297</v>
      </c>
      <c r="O2236" t="s">
        <v>283</v>
      </c>
      <c r="Q2236" t="s">
        <v>11029</v>
      </c>
      <c r="R2236" t="s">
        <v>2809</v>
      </c>
      <c r="S2236" t="s">
        <v>11030</v>
      </c>
      <c r="T2236" t="s">
        <v>11031</v>
      </c>
      <c r="U2236" t="s">
        <v>4796</v>
      </c>
      <c r="V2236" t="s">
        <v>2024</v>
      </c>
      <c r="W2236" t="s">
        <v>245</v>
      </c>
      <c r="X2236" t="s">
        <v>225</v>
      </c>
      <c r="Z2236">
        <v>4</v>
      </c>
      <c r="AA2236" t="s">
        <v>3921</v>
      </c>
      <c r="AB2236" t="s">
        <v>11032</v>
      </c>
      <c r="AC2236">
        <v>46150.849861111114</v>
      </c>
      <c r="AD2236">
        <v>46150</v>
      </c>
      <c r="AE2236" t="s">
        <v>3938</v>
      </c>
      <c r="AG2236" t="s">
        <v>2026</v>
      </c>
      <c r="AH2236">
        <v>6108702020</v>
      </c>
      <c r="AI2236" t="s">
        <v>11033</v>
      </c>
      <c r="AM2236" t="s">
        <v>3925</v>
      </c>
      <c r="AN2236" t="s">
        <v>3926</v>
      </c>
      <c r="AO2236" t="s">
        <v>268</v>
      </c>
      <c r="AP2236" t="s">
        <v>853</v>
      </c>
      <c r="AQ2236" t="s">
        <v>3940</v>
      </c>
      <c r="AU2236" t="s">
        <v>4149</v>
      </c>
      <c r="AV2236" t="s">
        <v>4000</v>
      </c>
      <c r="AW2236" t="s">
        <v>1525</v>
      </c>
      <c r="AX2236" t="s">
        <v>1524</v>
      </c>
      <c r="AY2236" t="s">
        <v>254</v>
      </c>
      <c r="AZ2236" t="s">
        <v>230</v>
      </c>
      <c r="BA2236" t="s">
        <v>395</v>
      </c>
      <c r="BB2236" t="s">
        <v>380</v>
      </c>
      <c r="BC2236" t="s">
        <v>3927</v>
      </c>
      <c r="BD2236" t="s">
        <v>3927</v>
      </c>
      <c r="BE2236" t="s">
        <v>3927</v>
      </c>
      <c r="BF2236">
        <v>5</v>
      </c>
    </row>
    <row r="2237" spans="1:58" x14ac:dyDescent="0.3">
      <c r="A2237">
        <v>2026</v>
      </c>
      <c r="B2237">
        <v>202605</v>
      </c>
      <c r="C2237">
        <v>5</v>
      </c>
      <c r="D2237" s="14">
        <v>20001618655415</v>
      </c>
      <c r="E2237" t="s">
        <v>2810</v>
      </c>
      <c r="F2237" s="2">
        <v>46139.401898148149</v>
      </c>
      <c r="G2237" s="2">
        <v>46147</v>
      </c>
      <c r="I2237" t="s">
        <v>224</v>
      </c>
      <c r="J2237" t="s">
        <v>230</v>
      </c>
      <c r="L2237" t="s">
        <v>3659</v>
      </c>
      <c r="M2237" t="s">
        <v>309</v>
      </c>
      <c r="N2237" t="s">
        <v>297</v>
      </c>
      <c r="O2237" t="s">
        <v>283</v>
      </c>
      <c r="Q2237" t="s">
        <v>11034</v>
      </c>
      <c r="R2237" t="s">
        <v>2809</v>
      </c>
      <c r="S2237" t="s">
        <v>6720</v>
      </c>
      <c r="T2237" t="s">
        <v>6721</v>
      </c>
      <c r="U2237" t="s">
        <v>4796</v>
      </c>
      <c r="V2237" t="s">
        <v>2024</v>
      </c>
      <c r="W2237" t="s">
        <v>245</v>
      </c>
      <c r="X2237" t="s">
        <v>387</v>
      </c>
      <c r="Z2237">
        <v>4</v>
      </c>
      <c r="AA2237" t="s">
        <v>3921</v>
      </c>
      <c r="AB2237" t="s">
        <v>11035</v>
      </c>
      <c r="AC2237">
        <v>46153.691134259258</v>
      </c>
      <c r="AD2237">
        <v>46151</v>
      </c>
      <c r="AE2237" t="s">
        <v>3938</v>
      </c>
      <c r="AG2237" t="s">
        <v>6701</v>
      </c>
      <c r="AH2237">
        <v>6108705011</v>
      </c>
      <c r="AI2237" t="s">
        <v>11036</v>
      </c>
      <c r="AM2237" t="s">
        <v>3925</v>
      </c>
      <c r="AN2237" t="s">
        <v>3926</v>
      </c>
      <c r="AO2237" t="s">
        <v>268</v>
      </c>
      <c r="AP2237" t="s">
        <v>386</v>
      </c>
      <c r="AQ2237" t="s">
        <v>3940</v>
      </c>
      <c r="AU2237" t="s">
        <v>4220</v>
      </c>
      <c r="AV2237" t="s">
        <v>4000</v>
      </c>
      <c r="AW2237" t="s">
        <v>447</v>
      </c>
      <c r="AX2237" t="s">
        <v>446</v>
      </c>
      <c r="AY2237" t="s">
        <v>253</v>
      </c>
      <c r="AZ2237" t="s">
        <v>230</v>
      </c>
      <c r="BA2237" t="s">
        <v>273</v>
      </c>
      <c r="BB2237" t="s">
        <v>380</v>
      </c>
      <c r="BC2237" t="s">
        <v>3927</v>
      </c>
      <c r="BD2237" t="s">
        <v>3927</v>
      </c>
      <c r="BE2237" t="s">
        <v>3927</v>
      </c>
      <c r="BF2237">
        <v>5</v>
      </c>
    </row>
    <row r="2238" spans="1:58" x14ac:dyDescent="0.3">
      <c r="A2238">
        <v>2026</v>
      </c>
      <c r="B2238">
        <v>202605</v>
      </c>
      <c r="C2238">
        <v>5</v>
      </c>
      <c r="D2238" s="14">
        <v>20001618642340</v>
      </c>
      <c r="E2238" t="s">
        <v>2810</v>
      </c>
      <c r="F2238" s="2">
        <v>46139.398240740738</v>
      </c>
      <c r="G2238" s="2">
        <v>46144</v>
      </c>
      <c r="I2238" t="s">
        <v>224</v>
      </c>
      <c r="J2238" t="s">
        <v>230</v>
      </c>
      <c r="L2238" t="s">
        <v>911</v>
      </c>
      <c r="M2238" t="s">
        <v>309</v>
      </c>
      <c r="N2238" t="s">
        <v>297</v>
      </c>
      <c r="O2238" t="s">
        <v>283</v>
      </c>
      <c r="Q2238" t="s">
        <v>11037</v>
      </c>
      <c r="R2238" t="s">
        <v>2809</v>
      </c>
      <c r="S2238" t="s">
        <v>5876</v>
      </c>
      <c r="T2238" t="s">
        <v>5877</v>
      </c>
      <c r="U2238" t="s">
        <v>3034</v>
      </c>
      <c r="V2238" t="s">
        <v>647</v>
      </c>
      <c r="W2238" t="s">
        <v>245</v>
      </c>
      <c r="X2238" t="s">
        <v>387</v>
      </c>
      <c r="Z2238">
        <v>4</v>
      </c>
      <c r="AA2238" t="s">
        <v>3921</v>
      </c>
      <c r="AB2238" t="s">
        <v>3995</v>
      </c>
      <c r="AC2238">
        <v>46149.58494212963</v>
      </c>
      <c r="AD2238">
        <v>46148</v>
      </c>
      <c r="AE2238" t="s">
        <v>3938</v>
      </c>
      <c r="AG2238" t="s">
        <v>5111</v>
      </c>
      <c r="AH2238">
        <v>6108699115</v>
      </c>
      <c r="AI2238" t="s">
        <v>11038</v>
      </c>
      <c r="AM2238" t="s">
        <v>3925</v>
      </c>
      <c r="AN2238" t="s">
        <v>3926</v>
      </c>
      <c r="AO2238" t="s">
        <v>268</v>
      </c>
      <c r="AP2238" t="s">
        <v>330</v>
      </c>
      <c r="AQ2238" t="s">
        <v>3998</v>
      </c>
      <c r="AU2238" t="s">
        <v>4282</v>
      </c>
      <c r="AV2238" t="s">
        <v>4000</v>
      </c>
      <c r="AW2238" t="s">
        <v>447</v>
      </c>
      <c r="AX2238" t="s">
        <v>446</v>
      </c>
      <c r="AY2238" t="s">
        <v>253</v>
      </c>
      <c r="AZ2238" t="s">
        <v>230</v>
      </c>
      <c r="BA2238" t="s">
        <v>395</v>
      </c>
      <c r="BB2238" t="s">
        <v>380</v>
      </c>
      <c r="BC2238" t="s">
        <v>3927</v>
      </c>
      <c r="BD2238" t="s">
        <v>3927</v>
      </c>
      <c r="BE2238" t="s">
        <v>3927</v>
      </c>
      <c r="BF2238">
        <v>5</v>
      </c>
    </row>
    <row r="2239" spans="1:58" x14ac:dyDescent="0.3">
      <c r="A2239">
        <v>2026</v>
      </c>
      <c r="B2239">
        <v>202605</v>
      </c>
      <c r="C2239">
        <v>5</v>
      </c>
      <c r="D2239" s="14">
        <v>20001618637320</v>
      </c>
      <c r="E2239" t="s">
        <v>2810</v>
      </c>
      <c r="F2239" s="2">
        <v>46139.396597222221</v>
      </c>
      <c r="G2239" s="2">
        <v>46145</v>
      </c>
      <c r="I2239" t="s">
        <v>224</v>
      </c>
      <c r="J2239" t="s">
        <v>230</v>
      </c>
      <c r="L2239" t="s">
        <v>2819</v>
      </c>
      <c r="M2239" t="s">
        <v>1104</v>
      </c>
      <c r="N2239" t="s">
        <v>322</v>
      </c>
      <c r="O2239" t="s">
        <v>331</v>
      </c>
      <c r="Q2239" t="s">
        <v>11039</v>
      </c>
      <c r="R2239" t="s">
        <v>2809</v>
      </c>
      <c r="S2239" t="s">
        <v>7727</v>
      </c>
      <c r="T2239" t="s">
        <v>7728</v>
      </c>
      <c r="U2239" t="s">
        <v>4796</v>
      </c>
      <c r="V2239" t="s">
        <v>2024</v>
      </c>
      <c r="W2239" t="s">
        <v>245</v>
      </c>
      <c r="X2239" t="s">
        <v>387</v>
      </c>
      <c r="Z2239">
        <v>4</v>
      </c>
      <c r="AA2239" t="s">
        <v>3921</v>
      </c>
      <c r="AB2239" t="s">
        <v>11040</v>
      </c>
      <c r="AC2239">
        <v>46150.849861111114</v>
      </c>
      <c r="AD2239">
        <v>46149</v>
      </c>
      <c r="AE2239" t="s">
        <v>3938</v>
      </c>
      <c r="AG2239" t="s">
        <v>6701</v>
      </c>
      <c r="AH2239">
        <v>6037505357</v>
      </c>
      <c r="AI2239" t="s">
        <v>11041</v>
      </c>
      <c r="AM2239" t="s">
        <v>3925</v>
      </c>
      <c r="AN2239" t="s">
        <v>3926</v>
      </c>
      <c r="AO2239" t="s">
        <v>268</v>
      </c>
      <c r="AP2239" t="s">
        <v>386</v>
      </c>
      <c r="AQ2239" t="s">
        <v>3940</v>
      </c>
      <c r="AU2239" t="s">
        <v>4149</v>
      </c>
      <c r="AV2239" t="s">
        <v>4000</v>
      </c>
      <c r="AW2239" t="s">
        <v>447</v>
      </c>
      <c r="AX2239" t="s">
        <v>446</v>
      </c>
      <c r="AY2239" t="s">
        <v>253</v>
      </c>
      <c r="AZ2239" t="s">
        <v>230</v>
      </c>
      <c r="BA2239" t="s">
        <v>273</v>
      </c>
      <c r="BB2239" t="s">
        <v>380</v>
      </c>
      <c r="BC2239" t="s">
        <v>3927</v>
      </c>
      <c r="BD2239" t="s">
        <v>3927</v>
      </c>
      <c r="BE2239" t="s">
        <v>3927</v>
      </c>
      <c r="BF2239">
        <v>26</v>
      </c>
    </row>
    <row r="2240" spans="1:58" x14ac:dyDescent="0.3">
      <c r="A2240">
        <v>2026</v>
      </c>
      <c r="B2240">
        <v>202605</v>
      </c>
      <c r="C2240">
        <v>5</v>
      </c>
      <c r="D2240" s="14">
        <v>20001618635765</v>
      </c>
      <c r="E2240" t="s">
        <v>2810</v>
      </c>
      <c r="F2240" s="2">
        <v>46139.412974537037</v>
      </c>
      <c r="G2240" s="2">
        <v>46148</v>
      </c>
      <c r="I2240" t="s">
        <v>224</v>
      </c>
      <c r="J2240" t="s">
        <v>230</v>
      </c>
      <c r="L2240" t="s">
        <v>3470</v>
      </c>
      <c r="M2240" t="s">
        <v>309</v>
      </c>
      <c r="N2240" t="s">
        <v>297</v>
      </c>
      <c r="O2240" t="s">
        <v>283</v>
      </c>
      <c r="Q2240" t="s">
        <v>11042</v>
      </c>
      <c r="R2240" t="s">
        <v>2809</v>
      </c>
      <c r="S2240" t="s">
        <v>5145</v>
      </c>
      <c r="T2240" t="s">
        <v>5146</v>
      </c>
      <c r="U2240" t="s">
        <v>3034</v>
      </c>
      <c r="V2240" t="s">
        <v>647</v>
      </c>
      <c r="W2240" t="s">
        <v>245</v>
      </c>
      <c r="X2240" t="s">
        <v>225</v>
      </c>
      <c r="Z2240">
        <v>2</v>
      </c>
      <c r="AA2240" t="s">
        <v>3921</v>
      </c>
      <c r="AB2240" t="s">
        <v>11043</v>
      </c>
      <c r="AC2240">
        <v>46150.85659722222</v>
      </c>
      <c r="AD2240">
        <v>46150</v>
      </c>
      <c r="AE2240" t="s">
        <v>3938</v>
      </c>
      <c r="AG2240" t="s">
        <v>5111</v>
      </c>
      <c r="AH2240">
        <v>6108687217</v>
      </c>
      <c r="AI2240" t="s">
        <v>11044</v>
      </c>
      <c r="AM2240" t="s">
        <v>3925</v>
      </c>
      <c r="AN2240" t="s">
        <v>3926</v>
      </c>
      <c r="AO2240" t="s">
        <v>268</v>
      </c>
      <c r="AP2240" t="s">
        <v>853</v>
      </c>
      <c r="AQ2240" t="s">
        <v>3940</v>
      </c>
      <c r="AU2240" t="s">
        <v>4149</v>
      </c>
      <c r="AV2240" t="s">
        <v>4000</v>
      </c>
      <c r="AW2240" t="s">
        <v>320</v>
      </c>
      <c r="AX2240" t="s">
        <v>319</v>
      </c>
      <c r="AY2240" t="s">
        <v>254</v>
      </c>
      <c r="AZ2240" t="s">
        <v>230</v>
      </c>
      <c r="BA2240" t="s">
        <v>395</v>
      </c>
      <c r="BB2240" t="s">
        <v>380</v>
      </c>
      <c r="BC2240" t="s">
        <v>3927</v>
      </c>
      <c r="BD2240" t="s">
        <v>3927</v>
      </c>
      <c r="BE2240" t="s">
        <v>3927</v>
      </c>
      <c r="BF2240">
        <v>5</v>
      </c>
    </row>
    <row r="2241" spans="1:58" x14ac:dyDescent="0.3">
      <c r="A2241">
        <v>2026</v>
      </c>
      <c r="B2241">
        <v>202605</v>
      </c>
      <c r="C2241">
        <v>5</v>
      </c>
      <c r="D2241" s="14">
        <v>20001618627171</v>
      </c>
      <c r="E2241" t="s">
        <v>2810</v>
      </c>
      <c r="F2241" s="2">
        <v>46139.455578703702</v>
      </c>
      <c r="G2241" s="2">
        <v>46144</v>
      </c>
      <c r="I2241" t="s">
        <v>224</v>
      </c>
      <c r="J2241" t="s">
        <v>2950</v>
      </c>
      <c r="L2241" t="s">
        <v>11045</v>
      </c>
      <c r="M2241" t="s">
        <v>309</v>
      </c>
      <c r="N2241" t="s">
        <v>297</v>
      </c>
      <c r="O2241" t="s">
        <v>283</v>
      </c>
      <c r="Q2241" t="s">
        <v>11046</v>
      </c>
      <c r="R2241" t="s">
        <v>2809</v>
      </c>
      <c r="S2241" t="s">
        <v>4807</v>
      </c>
      <c r="T2241" t="s">
        <v>4808</v>
      </c>
      <c r="U2241" t="s">
        <v>3034</v>
      </c>
      <c r="V2241" t="s">
        <v>4809</v>
      </c>
      <c r="W2241" t="s">
        <v>245</v>
      </c>
      <c r="X2241" t="s">
        <v>225</v>
      </c>
      <c r="Z2241">
        <v>0</v>
      </c>
      <c r="AA2241" t="s">
        <v>3921</v>
      </c>
      <c r="AB2241" t="s">
        <v>4810</v>
      </c>
      <c r="AC2241">
        <v>46146.59783564815</v>
      </c>
      <c r="AD2241">
        <v>46144</v>
      </c>
      <c r="AE2241" t="s">
        <v>4811</v>
      </c>
      <c r="AG2241" t="s">
        <v>4812</v>
      </c>
      <c r="AH2241">
        <v>6108590716</v>
      </c>
      <c r="AI2241" t="s">
        <v>11047</v>
      </c>
      <c r="AM2241" t="s">
        <v>3925</v>
      </c>
      <c r="AN2241" t="s">
        <v>3926</v>
      </c>
      <c r="AO2241" t="s">
        <v>4814</v>
      </c>
      <c r="AP2241" t="s">
        <v>249</v>
      </c>
      <c r="AQ2241" t="s">
        <v>4815</v>
      </c>
      <c r="AU2241" t="s">
        <v>9154</v>
      </c>
      <c r="AV2241" t="s">
        <v>4817</v>
      </c>
      <c r="AW2241" t="s">
        <v>320</v>
      </c>
      <c r="AX2241" t="s">
        <v>319</v>
      </c>
      <c r="AY2241" t="s">
        <v>254</v>
      </c>
      <c r="AZ2241" t="s">
        <v>2950</v>
      </c>
      <c r="BA2241" t="s">
        <v>395</v>
      </c>
      <c r="BB2241" t="s">
        <v>3014</v>
      </c>
      <c r="BC2241" t="s">
        <v>3927</v>
      </c>
      <c r="BD2241" t="s">
        <v>3927</v>
      </c>
      <c r="BE2241" t="s">
        <v>3927</v>
      </c>
      <c r="BF2241">
        <v>5</v>
      </c>
    </row>
    <row r="2242" spans="1:58" x14ac:dyDescent="0.3">
      <c r="A2242">
        <v>2026</v>
      </c>
      <c r="B2242">
        <v>202605</v>
      </c>
      <c r="C2242">
        <v>5</v>
      </c>
      <c r="D2242" s="14">
        <v>20001618042281</v>
      </c>
      <c r="E2242" t="s">
        <v>2810</v>
      </c>
      <c r="F2242" s="2">
        <v>46139.339525462965</v>
      </c>
      <c r="G2242" s="2">
        <v>46146</v>
      </c>
      <c r="I2242" t="s">
        <v>224</v>
      </c>
      <c r="J2242" t="s">
        <v>230</v>
      </c>
      <c r="L2242" t="s">
        <v>3522</v>
      </c>
      <c r="M2242" t="s">
        <v>309</v>
      </c>
      <c r="N2242" t="s">
        <v>297</v>
      </c>
      <c r="O2242" t="s">
        <v>283</v>
      </c>
      <c r="Q2242" t="s">
        <v>11048</v>
      </c>
      <c r="R2242" t="s">
        <v>2809</v>
      </c>
      <c r="S2242" t="s">
        <v>6002</v>
      </c>
      <c r="T2242" t="s">
        <v>6003</v>
      </c>
      <c r="U2242" t="s">
        <v>3034</v>
      </c>
      <c r="V2242" t="s">
        <v>647</v>
      </c>
      <c r="W2242" t="s">
        <v>245</v>
      </c>
      <c r="X2242" t="s">
        <v>225</v>
      </c>
      <c r="Z2242">
        <v>3</v>
      </c>
      <c r="AA2242" t="s">
        <v>3921</v>
      </c>
      <c r="AB2242" t="s">
        <v>3995</v>
      </c>
      <c r="AC2242">
        <v>46149.58494212963</v>
      </c>
      <c r="AD2242">
        <v>46149</v>
      </c>
      <c r="AE2242" t="s">
        <v>3938</v>
      </c>
      <c r="AG2242" t="s">
        <v>5111</v>
      </c>
      <c r="AH2242">
        <v>6108692061</v>
      </c>
      <c r="AI2242" t="s">
        <v>11049</v>
      </c>
      <c r="AM2242" t="s">
        <v>3925</v>
      </c>
      <c r="AN2242" t="s">
        <v>3926</v>
      </c>
      <c r="AO2242" t="s">
        <v>268</v>
      </c>
      <c r="AP2242" t="s">
        <v>386</v>
      </c>
      <c r="AQ2242" t="s">
        <v>3998</v>
      </c>
      <c r="AU2242" t="s">
        <v>4282</v>
      </c>
      <c r="AV2242" t="s">
        <v>4000</v>
      </c>
      <c r="AW2242" t="s">
        <v>227</v>
      </c>
      <c r="AX2242" t="s">
        <v>226</v>
      </c>
      <c r="AY2242" t="s">
        <v>254</v>
      </c>
      <c r="AZ2242" t="s">
        <v>230</v>
      </c>
      <c r="BA2242" t="s">
        <v>273</v>
      </c>
      <c r="BB2242" t="s">
        <v>380</v>
      </c>
      <c r="BC2242" t="s">
        <v>3927</v>
      </c>
      <c r="BD2242" t="s">
        <v>3927</v>
      </c>
      <c r="BE2242" t="s">
        <v>3927</v>
      </c>
      <c r="BF2242">
        <v>5</v>
      </c>
    </row>
    <row r="2243" spans="1:58" x14ac:dyDescent="0.3">
      <c r="A2243">
        <v>2026</v>
      </c>
      <c r="B2243">
        <v>202605</v>
      </c>
      <c r="C2243">
        <v>5</v>
      </c>
      <c r="D2243" s="14">
        <v>20001618035243</v>
      </c>
      <c r="E2243" t="s">
        <v>2810</v>
      </c>
      <c r="F2243" s="2">
        <v>46139.324629629627</v>
      </c>
      <c r="G2243" s="2">
        <v>46143</v>
      </c>
      <c r="I2243" t="s">
        <v>224</v>
      </c>
      <c r="J2243" t="s">
        <v>230</v>
      </c>
      <c r="L2243" t="s">
        <v>3505</v>
      </c>
      <c r="M2243" t="s">
        <v>309</v>
      </c>
      <c r="N2243" t="s">
        <v>297</v>
      </c>
      <c r="O2243" t="s">
        <v>283</v>
      </c>
      <c r="Q2243" t="s">
        <v>11050</v>
      </c>
      <c r="R2243" t="s">
        <v>2809</v>
      </c>
      <c r="S2243" t="s">
        <v>5453</v>
      </c>
      <c r="T2243" t="s">
        <v>5454</v>
      </c>
      <c r="U2243" t="s">
        <v>3034</v>
      </c>
      <c r="V2243" t="s">
        <v>647</v>
      </c>
      <c r="W2243" t="s">
        <v>245</v>
      </c>
      <c r="X2243" t="s">
        <v>225</v>
      </c>
      <c r="Z2243">
        <v>4</v>
      </c>
      <c r="AA2243" t="s">
        <v>3921</v>
      </c>
      <c r="AB2243" t="s">
        <v>3995</v>
      </c>
      <c r="AC2243">
        <v>46149.58494212963</v>
      </c>
      <c r="AD2243">
        <v>46147</v>
      </c>
      <c r="AE2243" t="s">
        <v>3938</v>
      </c>
      <c r="AG2243" t="s">
        <v>5135</v>
      </c>
      <c r="AH2243">
        <v>6108703931</v>
      </c>
      <c r="AI2243" t="s">
        <v>11051</v>
      </c>
      <c r="AM2243" t="s">
        <v>3925</v>
      </c>
      <c r="AN2243" t="s">
        <v>3926</v>
      </c>
      <c r="AO2243" t="s">
        <v>268</v>
      </c>
      <c r="AP2243" t="s">
        <v>386</v>
      </c>
      <c r="AQ2243" t="s">
        <v>3998</v>
      </c>
      <c r="AU2243" t="s">
        <v>4282</v>
      </c>
      <c r="AV2243" t="s">
        <v>4000</v>
      </c>
      <c r="AW2243" t="s">
        <v>1525</v>
      </c>
      <c r="AX2243" t="s">
        <v>1524</v>
      </c>
      <c r="AY2243" t="s">
        <v>254</v>
      </c>
      <c r="AZ2243" t="s">
        <v>230</v>
      </c>
      <c r="BA2243" t="s">
        <v>344</v>
      </c>
      <c r="BB2243" t="s">
        <v>232</v>
      </c>
      <c r="BC2243" t="s">
        <v>3927</v>
      </c>
      <c r="BD2243" t="s">
        <v>3927</v>
      </c>
      <c r="BE2243" t="s">
        <v>3927</v>
      </c>
      <c r="BF2243">
        <v>5</v>
      </c>
    </row>
    <row r="2244" spans="1:58" x14ac:dyDescent="0.3">
      <c r="A2244">
        <v>2026</v>
      </c>
      <c r="B2244">
        <v>202605</v>
      </c>
      <c r="C2244">
        <v>5</v>
      </c>
      <c r="D2244" s="14">
        <v>20001618021348</v>
      </c>
      <c r="E2244" t="s">
        <v>2810</v>
      </c>
      <c r="F2244" s="2">
        <v>46139.342534722222</v>
      </c>
      <c r="G2244" s="2">
        <v>46143</v>
      </c>
      <c r="I2244" t="s">
        <v>224</v>
      </c>
      <c r="J2244" t="s">
        <v>230</v>
      </c>
      <c r="L2244" t="s">
        <v>8154</v>
      </c>
      <c r="M2244" t="s">
        <v>309</v>
      </c>
      <c r="N2244" t="s">
        <v>297</v>
      </c>
      <c r="O2244" t="s">
        <v>283</v>
      </c>
      <c r="Q2244" t="s">
        <v>11052</v>
      </c>
      <c r="R2244" t="s">
        <v>2809</v>
      </c>
      <c r="S2244" t="s">
        <v>4825</v>
      </c>
      <c r="T2244" t="s">
        <v>4826</v>
      </c>
      <c r="U2244" t="s">
        <v>3034</v>
      </c>
      <c r="V2244" t="s">
        <v>3994</v>
      </c>
      <c r="W2244" t="s">
        <v>245</v>
      </c>
      <c r="X2244" t="s">
        <v>225</v>
      </c>
      <c r="Z2244">
        <v>3</v>
      </c>
      <c r="AA2244" t="s">
        <v>3921</v>
      </c>
      <c r="AB2244" t="s">
        <v>11053</v>
      </c>
      <c r="AC2244">
        <v>46146.750706018516</v>
      </c>
      <c r="AD2244">
        <v>46146</v>
      </c>
      <c r="AE2244" t="s">
        <v>3938</v>
      </c>
      <c r="AG2244" t="s">
        <v>4828</v>
      </c>
      <c r="AH2244">
        <v>6108695033</v>
      </c>
      <c r="AI2244" t="s">
        <v>11054</v>
      </c>
      <c r="AM2244" t="s">
        <v>3925</v>
      </c>
      <c r="AN2244" t="s">
        <v>3926</v>
      </c>
      <c r="AO2244" t="s">
        <v>268</v>
      </c>
      <c r="AP2244" t="s">
        <v>386</v>
      </c>
      <c r="AQ2244" t="s">
        <v>3940</v>
      </c>
      <c r="AU2244" t="s">
        <v>8625</v>
      </c>
      <c r="AV2244" t="s">
        <v>4000</v>
      </c>
      <c r="AW2244" t="s">
        <v>227</v>
      </c>
      <c r="AX2244" t="s">
        <v>226</v>
      </c>
      <c r="AY2244" t="s">
        <v>254</v>
      </c>
      <c r="AZ2244" t="s">
        <v>230</v>
      </c>
      <c r="BA2244" t="s">
        <v>395</v>
      </c>
      <c r="BB2244" t="s">
        <v>380</v>
      </c>
      <c r="BC2244" t="s">
        <v>3927</v>
      </c>
      <c r="BD2244" t="s">
        <v>3927</v>
      </c>
      <c r="BE2244" t="s">
        <v>3927</v>
      </c>
      <c r="BF2244">
        <v>5</v>
      </c>
    </row>
    <row r="2245" spans="1:58" x14ac:dyDescent="0.3">
      <c r="A2245">
        <v>2026</v>
      </c>
      <c r="B2245">
        <v>202605</v>
      </c>
      <c r="C2245">
        <v>5</v>
      </c>
      <c r="D2245" s="14">
        <v>20001618021024</v>
      </c>
      <c r="E2245" t="s">
        <v>2810</v>
      </c>
      <c r="F2245" s="2">
        <v>46138.71199074074</v>
      </c>
      <c r="G2245" s="2">
        <v>46144</v>
      </c>
      <c r="I2245" t="s">
        <v>224</v>
      </c>
      <c r="J2245" t="s">
        <v>230</v>
      </c>
      <c r="L2245" t="s">
        <v>11055</v>
      </c>
      <c r="M2245" t="s">
        <v>309</v>
      </c>
      <c r="N2245" t="s">
        <v>297</v>
      </c>
      <c r="O2245" t="s">
        <v>283</v>
      </c>
      <c r="Q2245" t="s">
        <v>11056</v>
      </c>
      <c r="R2245" t="s">
        <v>2809</v>
      </c>
      <c r="S2245" t="s">
        <v>7347</v>
      </c>
      <c r="T2245" t="s">
        <v>7348</v>
      </c>
      <c r="U2245" t="s">
        <v>4796</v>
      </c>
      <c r="V2245" t="s">
        <v>2024</v>
      </c>
      <c r="W2245" t="s">
        <v>245</v>
      </c>
      <c r="X2245" t="s">
        <v>225</v>
      </c>
      <c r="Z2245">
        <v>4</v>
      </c>
      <c r="AA2245" t="s">
        <v>3921</v>
      </c>
      <c r="AB2245" t="s">
        <v>11057</v>
      </c>
      <c r="AC2245">
        <v>46149.689583333333</v>
      </c>
      <c r="AD2245">
        <v>46148</v>
      </c>
      <c r="AE2245" t="s">
        <v>3938</v>
      </c>
      <c r="AG2245" t="s">
        <v>2026</v>
      </c>
      <c r="AH2245">
        <v>6108686065</v>
      </c>
      <c r="AI2245" t="s">
        <v>11058</v>
      </c>
      <c r="AM2245" t="s">
        <v>3925</v>
      </c>
      <c r="AN2245" t="s">
        <v>3926</v>
      </c>
      <c r="AO2245" t="s">
        <v>268</v>
      </c>
      <c r="AP2245" t="s">
        <v>386</v>
      </c>
      <c r="AQ2245" t="s">
        <v>3940</v>
      </c>
      <c r="AU2245" t="s">
        <v>4282</v>
      </c>
      <c r="AV2245" t="s">
        <v>4000</v>
      </c>
      <c r="AW2245" t="s">
        <v>320</v>
      </c>
      <c r="AX2245" t="s">
        <v>319</v>
      </c>
      <c r="AY2245" t="s">
        <v>254</v>
      </c>
      <c r="AZ2245" t="s">
        <v>230</v>
      </c>
      <c r="BA2245" t="s">
        <v>395</v>
      </c>
      <c r="BB2245" t="s">
        <v>380</v>
      </c>
      <c r="BC2245" t="s">
        <v>3927</v>
      </c>
      <c r="BD2245" t="s">
        <v>3927</v>
      </c>
      <c r="BE2245" t="s">
        <v>3927</v>
      </c>
      <c r="BF2245">
        <v>5</v>
      </c>
    </row>
    <row r="2246" spans="1:58" x14ac:dyDescent="0.3">
      <c r="A2246">
        <v>2026</v>
      </c>
      <c r="B2246">
        <v>202605</v>
      </c>
      <c r="C2246">
        <v>5</v>
      </c>
      <c r="D2246" s="14">
        <v>20001617787702</v>
      </c>
      <c r="E2246" t="s">
        <v>2810</v>
      </c>
      <c r="F2246" s="2">
        <v>46138.656377314815</v>
      </c>
      <c r="G2246" s="2">
        <v>46144</v>
      </c>
      <c r="I2246" t="s">
        <v>224</v>
      </c>
      <c r="J2246" t="s">
        <v>230</v>
      </c>
      <c r="L2246" t="s">
        <v>11059</v>
      </c>
      <c r="M2246" t="s">
        <v>809</v>
      </c>
      <c r="N2246" t="s">
        <v>237</v>
      </c>
      <c r="O2246" t="s">
        <v>257</v>
      </c>
      <c r="Q2246" t="s">
        <v>11060</v>
      </c>
      <c r="R2246" t="s">
        <v>2809</v>
      </c>
      <c r="S2246" t="s">
        <v>4807</v>
      </c>
      <c r="T2246" t="s">
        <v>4808</v>
      </c>
      <c r="U2246" t="s">
        <v>3034</v>
      </c>
      <c r="V2246" t="s">
        <v>4809</v>
      </c>
      <c r="W2246" t="s">
        <v>245</v>
      </c>
      <c r="X2246" t="s">
        <v>225</v>
      </c>
      <c r="Z2246">
        <v>0</v>
      </c>
      <c r="AA2246" t="s">
        <v>3921</v>
      </c>
      <c r="AB2246" t="s">
        <v>4810</v>
      </c>
      <c r="AC2246">
        <v>46146.59783564815</v>
      </c>
      <c r="AD2246">
        <v>46144</v>
      </c>
      <c r="AE2246" t="s">
        <v>4811</v>
      </c>
      <c r="AG2246" t="s">
        <v>4812</v>
      </c>
      <c r="AH2246">
        <v>6108602645</v>
      </c>
      <c r="AI2246" t="s">
        <v>11061</v>
      </c>
      <c r="AM2246" t="s">
        <v>3925</v>
      </c>
      <c r="AN2246" t="s">
        <v>3926</v>
      </c>
      <c r="AO2246" t="s">
        <v>4814</v>
      </c>
      <c r="AP2246" t="s">
        <v>386</v>
      </c>
      <c r="AQ2246" t="s">
        <v>4815</v>
      </c>
      <c r="AU2246" t="s">
        <v>9154</v>
      </c>
      <c r="AV2246" t="s">
        <v>4817</v>
      </c>
      <c r="AW2246" t="s">
        <v>320</v>
      </c>
      <c r="AX2246" t="s">
        <v>319</v>
      </c>
      <c r="AY2246" t="s">
        <v>254</v>
      </c>
      <c r="AZ2246" t="s">
        <v>230</v>
      </c>
      <c r="BA2246" t="s">
        <v>273</v>
      </c>
      <c r="BB2246" t="s">
        <v>380</v>
      </c>
      <c r="BC2246" t="s">
        <v>3927</v>
      </c>
      <c r="BD2246" t="s">
        <v>3927</v>
      </c>
      <c r="BE2246" t="s">
        <v>3927</v>
      </c>
      <c r="BF2246">
        <v>5</v>
      </c>
    </row>
    <row r="2247" spans="1:58" x14ac:dyDescent="0.3">
      <c r="A2247">
        <v>2026</v>
      </c>
      <c r="B2247">
        <v>202605</v>
      </c>
      <c r="C2247">
        <v>5</v>
      </c>
      <c r="D2247" s="14">
        <v>20001617754533</v>
      </c>
      <c r="E2247" t="s">
        <v>2810</v>
      </c>
      <c r="F2247" s="2">
        <v>46138.394733796296</v>
      </c>
      <c r="G2247" s="2">
        <v>46143</v>
      </c>
      <c r="I2247" t="s">
        <v>224</v>
      </c>
      <c r="J2247" t="s">
        <v>230</v>
      </c>
      <c r="L2247" t="s">
        <v>11062</v>
      </c>
      <c r="M2247" t="s">
        <v>261</v>
      </c>
      <c r="N2247" t="s">
        <v>237</v>
      </c>
      <c r="O2247" t="s">
        <v>257</v>
      </c>
      <c r="Q2247" t="s">
        <v>11063</v>
      </c>
      <c r="R2247" t="s">
        <v>2809</v>
      </c>
      <c r="S2247" t="s">
        <v>4807</v>
      </c>
      <c r="T2247" t="s">
        <v>4808</v>
      </c>
      <c r="U2247" t="s">
        <v>3034</v>
      </c>
      <c r="V2247" t="s">
        <v>4809</v>
      </c>
      <c r="W2247" t="s">
        <v>245</v>
      </c>
      <c r="X2247" t="s">
        <v>225</v>
      </c>
      <c r="Z2247">
        <v>0</v>
      </c>
      <c r="AA2247" t="s">
        <v>3921</v>
      </c>
      <c r="AB2247" t="s">
        <v>4810</v>
      </c>
      <c r="AC2247">
        <v>46146.59783564815</v>
      </c>
      <c r="AD2247">
        <v>46143</v>
      </c>
      <c r="AE2247" t="s">
        <v>4811</v>
      </c>
      <c r="AG2247" t="s">
        <v>4812</v>
      </c>
      <c r="AH2247">
        <v>6108648403</v>
      </c>
      <c r="AI2247" t="s">
        <v>11064</v>
      </c>
      <c r="AM2247" t="s">
        <v>3925</v>
      </c>
      <c r="AN2247" t="s">
        <v>3926</v>
      </c>
      <c r="AO2247" t="s">
        <v>4814</v>
      </c>
      <c r="AP2247" t="s">
        <v>693</v>
      </c>
      <c r="AQ2247" t="s">
        <v>4815</v>
      </c>
      <c r="AU2247" t="s">
        <v>10006</v>
      </c>
      <c r="AV2247" t="s">
        <v>4817</v>
      </c>
      <c r="AW2247" t="s">
        <v>320</v>
      </c>
      <c r="AX2247" t="s">
        <v>319</v>
      </c>
      <c r="AY2247" t="s">
        <v>254</v>
      </c>
      <c r="AZ2247" t="s">
        <v>230</v>
      </c>
      <c r="BA2247" t="s">
        <v>395</v>
      </c>
      <c r="BB2247" t="s">
        <v>380</v>
      </c>
      <c r="BC2247" t="s">
        <v>3927</v>
      </c>
      <c r="BD2247" t="s">
        <v>3927</v>
      </c>
      <c r="BE2247" t="s">
        <v>3927</v>
      </c>
      <c r="BF2247">
        <v>5</v>
      </c>
    </row>
    <row r="2248" spans="1:58" x14ac:dyDescent="0.3">
      <c r="A2248">
        <v>2026</v>
      </c>
      <c r="B2248">
        <v>202605</v>
      </c>
      <c r="C2248">
        <v>5</v>
      </c>
      <c r="D2248" s="14">
        <v>20001617667808</v>
      </c>
      <c r="E2248" t="s">
        <v>2810</v>
      </c>
      <c r="F2248" s="2">
        <v>46138.604560185187</v>
      </c>
      <c r="G2248" s="2">
        <v>46143</v>
      </c>
      <c r="I2248" t="s">
        <v>224</v>
      </c>
      <c r="J2248" t="s">
        <v>230</v>
      </c>
      <c r="L2248" t="s">
        <v>3343</v>
      </c>
      <c r="M2248" t="s">
        <v>309</v>
      </c>
      <c r="N2248" t="s">
        <v>297</v>
      </c>
      <c r="O2248" t="s">
        <v>283</v>
      </c>
      <c r="Q2248" t="s">
        <v>11065</v>
      </c>
      <c r="R2248" t="s">
        <v>2809</v>
      </c>
      <c r="S2248" t="s">
        <v>6476</v>
      </c>
      <c r="T2248" t="s">
        <v>6477</v>
      </c>
      <c r="U2248" t="s">
        <v>4796</v>
      </c>
      <c r="V2248" t="s">
        <v>2024</v>
      </c>
      <c r="W2248" t="s">
        <v>245</v>
      </c>
      <c r="X2248" t="s">
        <v>387</v>
      </c>
      <c r="Z2248">
        <v>4</v>
      </c>
      <c r="AA2248" t="s">
        <v>3921</v>
      </c>
      <c r="AB2248" t="s">
        <v>11066</v>
      </c>
      <c r="AC2248">
        <v>46149.689583333333</v>
      </c>
      <c r="AD2248">
        <v>46147</v>
      </c>
      <c r="AE2248" t="s">
        <v>3938</v>
      </c>
      <c r="AG2248" t="s">
        <v>2026</v>
      </c>
      <c r="AH2248">
        <v>6108698006</v>
      </c>
      <c r="AI2248" t="s">
        <v>11067</v>
      </c>
      <c r="AM2248" t="s">
        <v>3925</v>
      </c>
      <c r="AN2248" t="s">
        <v>3926</v>
      </c>
      <c r="AO2248" t="s">
        <v>268</v>
      </c>
      <c r="AP2248" t="s">
        <v>304</v>
      </c>
      <c r="AQ2248" t="s">
        <v>3940</v>
      </c>
      <c r="AU2248" t="s">
        <v>4282</v>
      </c>
      <c r="AV2248" t="s">
        <v>4000</v>
      </c>
      <c r="AW2248" t="s">
        <v>447</v>
      </c>
      <c r="AX2248" t="s">
        <v>446</v>
      </c>
      <c r="AY2248" t="s">
        <v>253</v>
      </c>
      <c r="AZ2248" t="s">
        <v>230</v>
      </c>
      <c r="BA2248" t="s">
        <v>395</v>
      </c>
      <c r="BB2248" t="s">
        <v>380</v>
      </c>
      <c r="BC2248" t="s">
        <v>3927</v>
      </c>
      <c r="BD2248" t="s">
        <v>3927</v>
      </c>
      <c r="BE2248" t="s">
        <v>3927</v>
      </c>
      <c r="BF2248">
        <v>5</v>
      </c>
    </row>
    <row r="2249" spans="1:58" x14ac:dyDescent="0.3">
      <c r="A2249">
        <v>2026</v>
      </c>
      <c r="B2249">
        <v>202605</v>
      </c>
      <c r="C2249">
        <v>5</v>
      </c>
      <c r="D2249" s="14">
        <v>20001617664836</v>
      </c>
      <c r="E2249" t="s">
        <v>2810</v>
      </c>
      <c r="F2249" s="2">
        <v>46138.618275462963</v>
      </c>
      <c r="G2249" s="2">
        <v>46144</v>
      </c>
      <c r="I2249" t="s">
        <v>224</v>
      </c>
      <c r="J2249" t="s">
        <v>230</v>
      </c>
      <c r="L2249" t="s">
        <v>3709</v>
      </c>
      <c r="M2249" t="s">
        <v>902</v>
      </c>
      <c r="N2249" t="s">
        <v>752</v>
      </c>
      <c r="O2249" t="s">
        <v>623</v>
      </c>
      <c r="Q2249" t="s">
        <v>11068</v>
      </c>
      <c r="R2249" t="s">
        <v>2809</v>
      </c>
      <c r="S2249" t="s">
        <v>6230</v>
      </c>
      <c r="T2249" t="s">
        <v>6231</v>
      </c>
      <c r="U2249" t="s">
        <v>4008</v>
      </c>
      <c r="V2249" t="s">
        <v>980</v>
      </c>
      <c r="W2249" t="s">
        <v>245</v>
      </c>
      <c r="X2249" t="s">
        <v>225</v>
      </c>
      <c r="Z2249">
        <v>4</v>
      </c>
      <c r="AA2249" t="s">
        <v>3921</v>
      </c>
      <c r="AB2249" t="s">
        <v>11069</v>
      </c>
      <c r="AC2249">
        <v>46148.620497685188</v>
      </c>
      <c r="AD2249">
        <v>46148</v>
      </c>
      <c r="AE2249" t="s">
        <v>3938</v>
      </c>
      <c r="AG2249" t="s">
        <v>4844</v>
      </c>
      <c r="AH2249">
        <v>6089278792</v>
      </c>
      <c r="AI2249" t="s">
        <v>11070</v>
      </c>
      <c r="AM2249" t="s">
        <v>3925</v>
      </c>
      <c r="AN2249" t="s">
        <v>3926</v>
      </c>
      <c r="AO2249" t="s">
        <v>268</v>
      </c>
      <c r="AP2249" t="s">
        <v>304</v>
      </c>
      <c r="AQ2249" t="s">
        <v>3940</v>
      </c>
      <c r="AU2249" t="s">
        <v>4422</v>
      </c>
      <c r="AV2249" t="s">
        <v>4000</v>
      </c>
      <c r="AW2249" t="s">
        <v>227</v>
      </c>
      <c r="AX2249" t="s">
        <v>226</v>
      </c>
      <c r="AY2249" t="s">
        <v>254</v>
      </c>
      <c r="AZ2249" t="s">
        <v>230</v>
      </c>
      <c r="BA2249" t="s">
        <v>273</v>
      </c>
      <c r="BB2249" t="s">
        <v>380</v>
      </c>
      <c r="BC2249" t="s">
        <v>3927</v>
      </c>
      <c r="BD2249" t="s">
        <v>3927</v>
      </c>
      <c r="BE2249" t="s">
        <v>3927</v>
      </c>
      <c r="BF2249">
        <v>5</v>
      </c>
    </row>
    <row r="2250" spans="1:58" x14ac:dyDescent="0.3">
      <c r="A2250">
        <v>2026</v>
      </c>
      <c r="B2250">
        <v>202605</v>
      </c>
      <c r="C2250">
        <v>5</v>
      </c>
      <c r="D2250" s="14">
        <v>20001617663752</v>
      </c>
      <c r="E2250" t="s">
        <v>2810</v>
      </c>
      <c r="F2250" s="2">
        <v>46138.567696759259</v>
      </c>
      <c r="G2250" s="2">
        <v>46147</v>
      </c>
      <c r="I2250" t="s">
        <v>224</v>
      </c>
      <c r="J2250" t="s">
        <v>230</v>
      </c>
      <c r="L2250" t="s">
        <v>2946</v>
      </c>
      <c r="M2250" t="s">
        <v>11071</v>
      </c>
      <c r="N2250" t="s">
        <v>1128</v>
      </c>
      <c r="O2250" t="s">
        <v>331</v>
      </c>
      <c r="Q2250" t="s">
        <v>11072</v>
      </c>
      <c r="R2250" t="s">
        <v>2809</v>
      </c>
      <c r="S2250" t="s">
        <v>6790</v>
      </c>
      <c r="T2250" t="s">
        <v>6791</v>
      </c>
      <c r="U2250" t="s">
        <v>4796</v>
      </c>
      <c r="V2250" t="s">
        <v>2024</v>
      </c>
      <c r="W2250" t="s">
        <v>245</v>
      </c>
      <c r="X2250" t="s">
        <v>225</v>
      </c>
      <c r="Z2250">
        <v>4</v>
      </c>
      <c r="AA2250" t="s">
        <v>3921</v>
      </c>
      <c r="AB2250" t="s">
        <v>11073</v>
      </c>
      <c r="AC2250">
        <v>46153.691134259258</v>
      </c>
      <c r="AD2250">
        <v>46151</v>
      </c>
      <c r="AE2250" t="s">
        <v>3938</v>
      </c>
      <c r="AG2250" t="s">
        <v>2026</v>
      </c>
      <c r="AH2250">
        <v>6108688030</v>
      </c>
      <c r="AI2250" t="s">
        <v>11074</v>
      </c>
      <c r="AM2250" t="s">
        <v>3925</v>
      </c>
      <c r="AN2250" t="s">
        <v>3926</v>
      </c>
      <c r="AO2250" t="s">
        <v>268</v>
      </c>
      <c r="AP2250" t="s">
        <v>304</v>
      </c>
      <c r="AQ2250" t="s">
        <v>3940</v>
      </c>
      <c r="AU2250" t="s">
        <v>4220</v>
      </c>
      <c r="AV2250" t="s">
        <v>4000</v>
      </c>
      <c r="AW2250" t="s">
        <v>227</v>
      </c>
      <c r="AX2250" t="s">
        <v>226</v>
      </c>
      <c r="AY2250" t="s">
        <v>254</v>
      </c>
      <c r="AZ2250" t="s">
        <v>230</v>
      </c>
      <c r="BA2250" t="s">
        <v>395</v>
      </c>
      <c r="BB2250" t="s">
        <v>380</v>
      </c>
      <c r="BC2250" t="s">
        <v>3927</v>
      </c>
      <c r="BD2250" t="s">
        <v>3927</v>
      </c>
      <c r="BE2250" t="s">
        <v>3927</v>
      </c>
      <c r="BF2250">
        <v>5</v>
      </c>
    </row>
    <row r="2251" spans="1:58" x14ac:dyDescent="0.3">
      <c r="A2251">
        <v>2026</v>
      </c>
      <c r="B2251">
        <v>202605</v>
      </c>
      <c r="C2251">
        <v>5</v>
      </c>
      <c r="D2251" s="14">
        <v>20001617659086</v>
      </c>
      <c r="E2251" t="s">
        <v>2810</v>
      </c>
      <c r="F2251" s="2">
        <v>46137.753668981481</v>
      </c>
      <c r="G2251" s="2">
        <v>46148</v>
      </c>
      <c r="I2251" t="s">
        <v>224</v>
      </c>
      <c r="J2251" t="s">
        <v>230</v>
      </c>
      <c r="L2251" t="s">
        <v>1243</v>
      </c>
      <c r="M2251" t="s">
        <v>334</v>
      </c>
      <c r="N2251" t="s">
        <v>322</v>
      </c>
      <c r="O2251" t="s">
        <v>331</v>
      </c>
      <c r="Q2251" t="s">
        <v>11075</v>
      </c>
      <c r="R2251" t="s">
        <v>2809</v>
      </c>
      <c r="S2251" t="s">
        <v>5061</v>
      </c>
      <c r="T2251" t="s">
        <v>5062</v>
      </c>
      <c r="U2251" t="s">
        <v>3034</v>
      </c>
      <c r="V2251" t="s">
        <v>3994</v>
      </c>
      <c r="W2251" t="s">
        <v>245</v>
      </c>
      <c r="X2251" t="s">
        <v>387</v>
      </c>
      <c r="Z2251">
        <v>1</v>
      </c>
      <c r="AA2251" t="s">
        <v>3921</v>
      </c>
      <c r="AB2251" t="s">
        <v>11076</v>
      </c>
      <c r="AC2251">
        <v>46149.657152777778</v>
      </c>
      <c r="AD2251">
        <v>46149</v>
      </c>
      <c r="AE2251" t="s">
        <v>3938</v>
      </c>
      <c r="AG2251" t="s">
        <v>4828</v>
      </c>
      <c r="AH2251">
        <v>6108699927</v>
      </c>
      <c r="AI2251" t="s">
        <v>11077</v>
      </c>
      <c r="AM2251" t="s">
        <v>3925</v>
      </c>
      <c r="AN2251" t="s">
        <v>3926</v>
      </c>
      <c r="AO2251" t="s">
        <v>268</v>
      </c>
      <c r="AP2251" t="s">
        <v>249</v>
      </c>
      <c r="AQ2251" t="s">
        <v>3940</v>
      </c>
      <c r="AU2251" t="s">
        <v>4282</v>
      </c>
      <c r="AV2251" t="s">
        <v>4000</v>
      </c>
      <c r="AW2251" t="s">
        <v>447</v>
      </c>
      <c r="AX2251" t="s">
        <v>446</v>
      </c>
      <c r="AY2251" t="s">
        <v>253</v>
      </c>
      <c r="AZ2251" t="s">
        <v>230</v>
      </c>
      <c r="BA2251" t="s">
        <v>395</v>
      </c>
      <c r="BB2251" t="s">
        <v>1857</v>
      </c>
      <c r="BC2251" t="s">
        <v>3927</v>
      </c>
      <c r="BD2251" t="s">
        <v>3927</v>
      </c>
      <c r="BE2251" t="s">
        <v>3927</v>
      </c>
      <c r="BF2251">
        <v>1</v>
      </c>
    </row>
    <row r="2252" spans="1:58" x14ac:dyDescent="0.3">
      <c r="A2252">
        <v>2026</v>
      </c>
      <c r="B2252">
        <v>202605</v>
      </c>
      <c r="C2252">
        <v>5</v>
      </c>
      <c r="D2252" s="14">
        <v>20001617654479</v>
      </c>
      <c r="E2252" t="s">
        <v>2810</v>
      </c>
      <c r="F2252" s="2">
        <v>46138.468564814815</v>
      </c>
      <c r="G2252" s="2">
        <v>46150</v>
      </c>
      <c r="I2252" t="s">
        <v>224</v>
      </c>
      <c r="J2252" t="s">
        <v>230</v>
      </c>
      <c r="L2252" t="s">
        <v>3789</v>
      </c>
      <c r="M2252" t="s">
        <v>902</v>
      </c>
      <c r="N2252" t="s">
        <v>752</v>
      </c>
      <c r="O2252" t="s">
        <v>623</v>
      </c>
      <c r="Q2252" t="s">
        <v>11078</v>
      </c>
      <c r="R2252" t="s">
        <v>2809</v>
      </c>
      <c r="S2252" t="s">
        <v>5061</v>
      </c>
      <c r="T2252" t="s">
        <v>5062</v>
      </c>
      <c r="U2252" t="s">
        <v>3034</v>
      </c>
      <c r="V2252" t="s">
        <v>3994</v>
      </c>
      <c r="W2252" t="s">
        <v>245</v>
      </c>
      <c r="X2252" t="s">
        <v>387</v>
      </c>
      <c r="Z2252">
        <v>3</v>
      </c>
      <c r="AA2252" t="s">
        <v>3921</v>
      </c>
      <c r="AB2252" t="s">
        <v>11079</v>
      </c>
      <c r="AC2252">
        <v>46153.652141203704</v>
      </c>
      <c r="AD2252">
        <v>46153</v>
      </c>
      <c r="AE2252" t="s">
        <v>3938</v>
      </c>
      <c r="AG2252" t="s">
        <v>4828</v>
      </c>
      <c r="AH2252">
        <v>6051085774</v>
      </c>
      <c r="AI2252" t="s">
        <v>11080</v>
      </c>
      <c r="AM2252" t="s">
        <v>3925</v>
      </c>
      <c r="AN2252" t="s">
        <v>3926</v>
      </c>
      <c r="AO2252" t="s">
        <v>268</v>
      </c>
      <c r="AP2252" t="s">
        <v>304</v>
      </c>
      <c r="AQ2252" t="s">
        <v>3940</v>
      </c>
      <c r="AU2252" t="s">
        <v>4220</v>
      </c>
      <c r="AV2252" t="s">
        <v>4000</v>
      </c>
      <c r="AW2252" t="s">
        <v>447</v>
      </c>
      <c r="AX2252" t="s">
        <v>446</v>
      </c>
      <c r="AY2252" t="s">
        <v>253</v>
      </c>
      <c r="AZ2252" t="s">
        <v>230</v>
      </c>
      <c r="BA2252" t="s">
        <v>273</v>
      </c>
      <c r="BB2252" t="s">
        <v>380</v>
      </c>
      <c r="BC2252" t="s">
        <v>3927</v>
      </c>
      <c r="BD2252" t="s">
        <v>3927</v>
      </c>
      <c r="BE2252" t="s">
        <v>3927</v>
      </c>
      <c r="BF2252">
        <v>20</v>
      </c>
    </row>
    <row r="2253" spans="1:58" x14ac:dyDescent="0.3">
      <c r="A2253">
        <v>2026</v>
      </c>
      <c r="B2253">
        <v>202605</v>
      </c>
      <c r="C2253">
        <v>5</v>
      </c>
      <c r="D2253" s="14">
        <v>20001617652522</v>
      </c>
      <c r="E2253" t="s">
        <v>2810</v>
      </c>
      <c r="F2253" s="2">
        <v>46138.474224537036</v>
      </c>
      <c r="G2253" s="2">
        <v>46147</v>
      </c>
      <c r="I2253" t="s">
        <v>224</v>
      </c>
      <c r="J2253" t="s">
        <v>230</v>
      </c>
      <c r="L2253" t="s">
        <v>3457</v>
      </c>
      <c r="M2253" t="s">
        <v>309</v>
      </c>
      <c r="N2253" t="s">
        <v>297</v>
      </c>
      <c r="O2253" t="s">
        <v>283</v>
      </c>
      <c r="Q2253" t="s">
        <v>11081</v>
      </c>
      <c r="R2253" t="s">
        <v>2809</v>
      </c>
      <c r="S2253" t="s">
        <v>797</v>
      </c>
      <c r="T2253" t="s">
        <v>806</v>
      </c>
      <c r="U2253" t="s">
        <v>258</v>
      </c>
      <c r="V2253" t="s">
        <v>247</v>
      </c>
      <c r="W2253" t="s">
        <v>245</v>
      </c>
      <c r="X2253" t="s">
        <v>387</v>
      </c>
      <c r="Z2253">
        <v>1</v>
      </c>
      <c r="AA2253" t="s">
        <v>3921</v>
      </c>
      <c r="AB2253" t="s">
        <v>11082</v>
      </c>
      <c r="AC2253">
        <v>46148.623171296298</v>
      </c>
      <c r="AD2253">
        <v>46148</v>
      </c>
      <c r="AE2253" t="s">
        <v>3938</v>
      </c>
      <c r="AG2253" t="s">
        <v>248</v>
      </c>
      <c r="AH2253">
        <v>6081030651</v>
      </c>
      <c r="AI2253" t="s">
        <v>11083</v>
      </c>
      <c r="AM2253" t="s">
        <v>3925</v>
      </c>
      <c r="AN2253" t="s">
        <v>3926</v>
      </c>
      <c r="AO2253" t="s">
        <v>268</v>
      </c>
      <c r="AP2253" t="s">
        <v>304</v>
      </c>
      <c r="AQ2253" t="s">
        <v>3940</v>
      </c>
      <c r="AU2253" t="s">
        <v>4282</v>
      </c>
      <c r="AV2253" t="s">
        <v>4000</v>
      </c>
      <c r="AW2253" t="s">
        <v>447</v>
      </c>
      <c r="AX2253" t="s">
        <v>446</v>
      </c>
      <c r="AY2253" t="s">
        <v>253</v>
      </c>
      <c r="AZ2253" t="s">
        <v>230</v>
      </c>
      <c r="BA2253" t="s">
        <v>273</v>
      </c>
      <c r="BB2253" t="s">
        <v>380</v>
      </c>
      <c r="BC2253" t="s">
        <v>3927</v>
      </c>
      <c r="BD2253" t="s">
        <v>3927</v>
      </c>
      <c r="BE2253" t="s">
        <v>3927</v>
      </c>
      <c r="BF2253">
        <v>1</v>
      </c>
    </row>
    <row r="2254" spans="1:58" x14ac:dyDescent="0.3">
      <c r="A2254">
        <v>2026</v>
      </c>
      <c r="B2254">
        <v>202605</v>
      </c>
      <c r="C2254">
        <v>5</v>
      </c>
      <c r="D2254" s="14">
        <v>20001617590635</v>
      </c>
      <c r="E2254" t="s">
        <v>2810</v>
      </c>
      <c r="F2254" s="2">
        <v>46137.659189814818</v>
      </c>
      <c r="G2254" s="2">
        <v>46144</v>
      </c>
      <c r="I2254" t="s">
        <v>224</v>
      </c>
      <c r="J2254" t="s">
        <v>230</v>
      </c>
      <c r="L2254" t="s">
        <v>3003</v>
      </c>
      <c r="M2254" t="s">
        <v>1739</v>
      </c>
      <c r="N2254" t="s">
        <v>1002</v>
      </c>
      <c r="O2254" t="s">
        <v>257</v>
      </c>
      <c r="Q2254" t="s">
        <v>11084</v>
      </c>
      <c r="R2254" t="s">
        <v>2809</v>
      </c>
      <c r="S2254" t="s">
        <v>4949</v>
      </c>
      <c r="T2254" t="s">
        <v>4950</v>
      </c>
      <c r="U2254" t="s">
        <v>3034</v>
      </c>
      <c r="V2254" t="s">
        <v>3994</v>
      </c>
      <c r="W2254" t="s">
        <v>245</v>
      </c>
      <c r="X2254" t="s">
        <v>225</v>
      </c>
      <c r="Z2254">
        <v>2</v>
      </c>
      <c r="AA2254" t="s">
        <v>3921</v>
      </c>
      <c r="AB2254" t="s">
        <v>11085</v>
      </c>
      <c r="AC2254">
        <v>46146.750706018516</v>
      </c>
      <c r="AD2254">
        <v>46146</v>
      </c>
      <c r="AE2254" t="s">
        <v>3938</v>
      </c>
      <c r="AG2254" t="s">
        <v>4828</v>
      </c>
      <c r="AH2254">
        <v>6108686977</v>
      </c>
      <c r="AI2254" t="s">
        <v>11086</v>
      </c>
      <c r="AM2254" t="s">
        <v>3925</v>
      </c>
      <c r="AN2254" t="s">
        <v>3926</v>
      </c>
      <c r="AO2254" t="s">
        <v>268</v>
      </c>
      <c r="AP2254" t="s">
        <v>386</v>
      </c>
      <c r="AQ2254" t="s">
        <v>3940</v>
      </c>
      <c r="AU2254" t="s">
        <v>8625</v>
      </c>
      <c r="AV2254" t="s">
        <v>4000</v>
      </c>
      <c r="AW2254" t="s">
        <v>320</v>
      </c>
      <c r="AX2254" t="s">
        <v>319</v>
      </c>
      <c r="AY2254" t="s">
        <v>254</v>
      </c>
      <c r="AZ2254" t="s">
        <v>230</v>
      </c>
      <c r="BA2254" t="s">
        <v>395</v>
      </c>
      <c r="BB2254" t="s">
        <v>380</v>
      </c>
      <c r="BC2254" t="s">
        <v>3927</v>
      </c>
      <c r="BD2254" t="s">
        <v>3927</v>
      </c>
      <c r="BE2254" t="s">
        <v>3927</v>
      </c>
      <c r="BF2254">
        <v>1</v>
      </c>
    </row>
    <row r="2255" spans="1:58" x14ac:dyDescent="0.3">
      <c r="A2255">
        <v>2026</v>
      </c>
      <c r="B2255">
        <v>202605</v>
      </c>
      <c r="C2255">
        <v>5</v>
      </c>
      <c r="D2255" s="14">
        <v>20001617581023</v>
      </c>
      <c r="E2255" t="s">
        <v>2810</v>
      </c>
      <c r="F2255" s="2">
        <v>46137.576053240744</v>
      </c>
      <c r="G2255" s="2">
        <v>46146</v>
      </c>
      <c r="I2255" t="s">
        <v>224</v>
      </c>
      <c r="J2255" t="s">
        <v>230</v>
      </c>
      <c r="L2255" t="s">
        <v>4380</v>
      </c>
      <c r="M2255" t="s">
        <v>309</v>
      </c>
      <c r="N2255" t="s">
        <v>297</v>
      </c>
      <c r="O2255" t="s">
        <v>283</v>
      </c>
      <c r="Q2255" t="s">
        <v>11087</v>
      </c>
      <c r="R2255" t="s">
        <v>2809</v>
      </c>
      <c r="S2255" t="s">
        <v>5164</v>
      </c>
      <c r="T2255" t="s">
        <v>5165</v>
      </c>
      <c r="U2255" t="s">
        <v>3034</v>
      </c>
      <c r="V2255" t="s">
        <v>647</v>
      </c>
      <c r="W2255" t="s">
        <v>245</v>
      </c>
      <c r="X2255" t="s">
        <v>387</v>
      </c>
      <c r="Z2255">
        <v>3</v>
      </c>
      <c r="AA2255" t="s">
        <v>3921</v>
      </c>
      <c r="AB2255" t="s">
        <v>3995</v>
      </c>
      <c r="AC2255">
        <v>46149.58494212963</v>
      </c>
      <c r="AD2255">
        <v>46149</v>
      </c>
      <c r="AE2255" t="s">
        <v>3938</v>
      </c>
      <c r="AG2255" t="s">
        <v>5111</v>
      </c>
      <c r="AH2255">
        <v>6108696851</v>
      </c>
      <c r="AI2255" t="s">
        <v>11088</v>
      </c>
      <c r="AM2255" t="s">
        <v>3925</v>
      </c>
      <c r="AN2255" t="s">
        <v>3926</v>
      </c>
      <c r="AO2255" t="s">
        <v>268</v>
      </c>
      <c r="AP2255" t="s">
        <v>386</v>
      </c>
      <c r="AQ2255" t="s">
        <v>3998</v>
      </c>
      <c r="AU2255" t="s">
        <v>4282</v>
      </c>
      <c r="AV2255" t="s">
        <v>4000</v>
      </c>
      <c r="AW2255" t="s">
        <v>389</v>
      </c>
      <c r="AX2255" t="s">
        <v>388</v>
      </c>
      <c r="AY2255" t="s">
        <v>253</v>
      </c>
      <c r="AZ2255" t="s">
        <v>230</v>
      </c>
      <c r="BA2255" t="s">
        <v>395</v>
      </c>
      <c r="BB2255" t="s">
        <v>380</v>
      </c>
      <c r="BC2255" t="s">
        <v>3927</v>
      </c>
      <c r="BD2255" t="s">
        <v>3927</v>
      </c>
      <c r="BE2255" t="s">
        <v>3927</v>
      </c>
      <c r="BF2255">
        <v>1</v>
      </c>
    </row>
    <row r="2256" spans="1:58" x14ac:dyDescent="0.3">
      <c r="A2256">
        <v>2026</v>
      </c>
      <c r="B2256">
        <v>202605</v>
      </c>
      <c r="C2256">
        <v>5</v>
      </c>
      <c r="D2256" s="14">
        <v>20001617577969</v>
      </c>
      <c r="E2256" t="s">
        <v>2810</v>
      </c>
      <c r="F2256" s="2">
        <v>46137.571168981478</v>
      </c>
      <c r="G2256" s="2">
        <v>46146</v>
      </c>
      <c r="I2256" t="s">
        <v>224</v>
      </c>
      <c r="J2256" t="s">
        <v>230</v>
      </c>
      <c r="L2256" t="s">
        <v>501</v>
      </c>
      <c r="M2256" t="s">
        <v>309</v>
      </c>
      <c r="N2256" t="s">
        <v>297</v>
      </c>
      <c r="O2256" t="s">
        <v>283</v>
      </c>
      <c r="Q2256" t="s">
        <v>11089</v>
      </c>
      <c r="R2256" t="s">
        <v>2809</v>
      </c>
      <c r="S2256" t="s">
        <v>5187</v>
      </c>
      <c r="T2256" t="s">
        <v>5188</v>
      </c>
      <c r="U2256" t="s">
        <v>3034</v>
      </c>
      <c r="V2256" t="s">
        <v>647</v>
      </c>
      <c r="W2256" t="s">
        <v>245</v>
      </c>
      <c r="X2256" t="s">
        <v>225</v>
      </c>
      <c r="Z2256">
        <v>2</v>
      </c>
      <c r="AA2256" t="s">
        <v>3921</v>
      </c>
      <c r="AB2256" t="s">
        <v>11090</v>
      </c>
      <c r="AC2256">
        <v>46148.681620370371</v>
      </c>
      <c r="AD2256">
        <v>46148</v>
      </c>
      <c r="AE2256" t="s">
        <v>3938</v>
      </c>
      <c r="AG2256" t="s">
        <v>5111</v>
      </c>
      <c r="AH2256">
        <v>6108694855</v>
      </c>
      <c r="AI2256" t="s">
        <v>11091</v>
      </c>
      <c r="AM2256" t="s">
        <v>3925</v>
      </c>
      <c r="AN2256" t="s">
        <v>3926</v>
      </c>
      <c r="AO2256" t="s">
        <v>268</v>
      </c>
      <c r="AP2256" t="s">
        <v>386</v>
      </c>
      <c r="AQ2256" t="s">
        <v>3940</v>
      </c>
      <c r="AU2256" t="s">
        <v>4282</v>
      </c>
      <c r="AV2256" t="s">
        <v>4000</v>
      </c>
      <c r="AW2256" t="s">
        <v>320</v>
      </c>
      <c r="AX2256" t="s">
        <v>319</v>
      </c>
      <c r="AY2256" t="s">
        <v>254</v>
      </c>
      <c r="AZ2256" t="s">
        <v>230</v>
      </c>
      <c r="BA2256" t="s">
        <v>395</v>
      </c>
      <c r="BB2256" t="s">
        <v>380</v>
      </c>
      <c r="BC2256" t="s">
        <v>3927</v>
      </c>
      <c r="BD2256" t="s">
        <v>3927</v>
      </c>
      <c r="BE2256" t="s">
        <v>3927</v>
      </c>
      <c r="BF2256">
        <v>1</v>
      </c>
    </row>
    <row r="2257" spans="1:58" x14ac:dyDescent="0.3">
      <c r="A2257">
        <v>2026</v>
      </c>
      <c r="B2257">
        <v>202605</v>
      </c>
      <c r="C2257">
        <v>5</v>
      </c>
      <c r="D2257" s="14">
        <v>20001617526461</v>
      </c>
      <c r="E2257" t="s">
        <v>2810</v>
      </c>
      <c r="F2257" s="2">
        <v>46137.53806712963</v>
      </c>
      <c r="G2257" s="2">
        <v>46144</v>
      </c>
      <c r="I2257" t="s">
        <v>224</v>
      </c>
      <c r="J2257" t="s">
        <v>230</v>
      </c>
      <c r="L2257" t="s">
        <v>3387</v>
      </c>
      <c r="M2257" t="s">
        <v>309</v>
      </c>
      <c r="N2257" t="s">
        <v>297</v>
      </c>
      <c r="O2257" t="s">
        <v>283</v>
      </c>
      <c r="Q2257" t="s">
        <v>11092</v>
      </c>
      <c r="R2257" t="s">
        <v>2809</v>
      </c>
      <c r="S2257" t="s">
        <v>5701</v>
      </c>
      <c r="T2257" t="s">
        <v>5702</v>
      </c>
      <c r="U2257" t="s">
        <v>3034</v>
      </c>
      <c r="V2257" t="s">
        <v>647</v>
      </c>
      <c r="W2257" t="s">
        <v>245</v>
      </c>
      <c r="X2257" t="s">
        <v>387</v>
      </c>
      <c r="Z2257">
        <v>4</v>
      </c>
      <c r="AA2257" t="s">
        <v>3921</v>
      </c>
      <c r="AB2257" t="s">
        <v>7695</v>
      </c>
      <c r="AC2257">
        <v>46148.681620370371</v>
      </c>
      <c r="AD2257">
        <v>46148</v>
      </c>
      <c r="AE2257" t="s">
        <v>3938</v>
      </c>
      <c r="AG2257" t="s">
        <v>5111</v>
      </c>
      <c r="AH2257">
        <v>6086976370</v>
      </c>
      <c r="AI2257" t="s">
        <v>11093</v>
      </c>
      <c r="AM2257" t="s">
        <v>3925</v>
      </c>
      <c r="AN2257" t="s">
        <v>3926</v>
      </c>
      <c r="AO2257" t="s">
        <v>268</v>
      </c>
      <c r="AP2257" t="s">
        <v>386</v>
      </c>
      <c r="AQ2257" t="s">
        <v>3940</v>
      </c>
      <c r="AU2257" t="s">
        <v>4282</v>
      </c>
      <c r="AV2257" t="s">
        <v>4000</v>
      </c>
      <c r="AW2257" t="s">
        <v>447</v>
      </c>
      <c r="AX2257" t="s">
        <v>446</v>
      </c>
      <c r="AY2257" t="s">
        <v>253</v>
      </c>
      <c r="AZ2257" t="s">
        <v>230</v>
      </c>
      <c r="BA2257" t="s">
        <v>273</v>
      </c>
      <c r="BB2257" t="s">
        <v>380</v>
      </c>
      <c r="BC2257" t="s">
        <v>3927</v>
      </c>
      <c r="BD2257" t="s">
        <v>3927</v>
      </c>
      <c r="BE2257" t="s">
        <v>3927</v>
      </c>
      <c r="BF2257">
        <v>5</v>
      </c>
    </row>
    <row r="2258" spans="1:58" x14ac:dyDescent="0.3">
      <c r="A2258">
        <v>2026</v>
      </c>
      <c r="B2258">
        <v>202605</v>
      </c>
      <c r="C2258">
        <v>5</v>
      </c>
      <c r="D2258" s="14">
        <v>20001617526407</v>
      </c>
      <c r="E2258" t="s">
        <v>2810</v>
      </c>
      <c r="F2258" s="2">
        <v>46137.535185185188</v>
      </c>
      <c r="G2258" s="2">
        <v>46145</v>
      </c>
      <c r="I2258" t="s">
        <v>224</v>
      </c>
      <c r="J2258" t="s">
        <v>230</v>
      </c>
      <c r="L2258" t="s">
        <v>3536</v>
      </c>
      <c r="M2258" t="s">
        <v>309</v>
      </c>
      <c r="N2258" t="s">
        <v>297</v>
      </c>
      <c r="O2258" t="s">
        <v>283</v>
      </c>
      <c r="Q2258" t="s">
        <v>11094</v>
      </c>
      <c r="R2258" t="s">
        <v>2809</v>
      </c>
      <c r="S2258" t="s">
        <v>5296</v>
      </c>
      <c r="T2258" t="s">
        <v>5297</v>
      </c>
      <c r="U2258" t="s">
        <v>3034</v>
      </c>
      <c r="V2258" t="s">
        <v>647</v>
      </c>
      <c r="W2258" t="s">
        <v>245</v>
      </c>
      <c r="X2258" t="s">
        <v>225</v>
      </c>
      <c r="Z2258">
        <v>3</v>
      </c>
      <c r="AA2258" t="s">
        <v>3921</v>
      </c>
      <c r="AB2258" t="s">
        <v>10843</v>
      </c>
      <c r="AC2258">
        <v>46148.681620370371</v>
      </c>
      <c r="AD2258">
        <v>46148</v>
      </c>
      <c r="AE2258" t="s">
        <v>3938</v>
      </c>
      <c r="AG2258" t="s">
        <v>5006</v>
      </c>
      <c r="AH2258">
        <v>6108682702</v>
      </c>
      <c r="AI2258" t="s">
        <v>11095</v>
      </c>
      <c r="AM2258" t="s">
        <v>3925</v>
      </c>
      <c r="AN2258" t="s">
        <v>3926</v>
      </c>
      <c r="AO2258" t="s">
        <v>268</v>
      </c>
      <c r="AP2258" t="s">
        <v>304</v>
      </c>
      <c r="AQ2258" t="s">
        <v>3940</v>
      </c>
      <c r="AU2258" t="s">
        <v>4282</v>
      </c>
      <c r="AV2258" t="s">
        <v>4000</v>
      </c>
      <c r="AW2258" t="s">
        <v>320</v>
      </c>
      <c r="AX2258" t="s">
        <v>319</v>
      </c>
      <c r="AY2258" t="s">
        <v>254</v>
      </c>
      <c r="AZ2258" t="s">
        <v>230</v>
      </c>
      <c r="BA2258" t="s">
        <v>395</v>
      </c>
      <c r="BB2258" t="s">
        <v>380</v>
      </c>
      <c r="BC2258" t="s">
        <v>3927</v>
      </c>
      <c r="BD2258" t="s">
        <v>3927</v>
      </c>
      <c r="BE2258" t="s">
        <v>3927</v>
      </c>
      <c r="BF2258">
        <v>1</v>
      </c>
    </row>
    <row r="2259" spans="1:58" x14ac:dyDescent="0.3">
      <c r="A2259">
        <v>2026</v>
      </c>
      <c r="B2259">
        <v>202605</v>
      </c>
      <c r="C2259">
        <v>5</v>
      </c>
      <c r="D2259" s="14">
        <v>20001617498816</v>
      </c>
      <c r="E2259" t="s">
        <v>2810</v>
      </c>
      <c r="F2259" s="2">
        <v>46137.50917824074</v>
      </c>
      <c r="G2259" s="2">
        <v>46144</v>
      </c>
      <c r="I2259" t="s">
        <v>224</v>
      </c>
      <c r="J2259" t="s">
        <v>230</v>
      </c>
      <c r="L2259" t="s">
        <v>11096</v>
      </c>
      <c r="M2259" t="s">
        <v>1594</v>
      </c>
      <c r="N2259" t="s">
        <v>938</v>
      </c>
      <c r="O2259" t="s">
        <v>331</v>
      </c>
      <c r="Q2259" t="s">
        <v>11097</v>
      </c>
      <c r="R2259" t="s">
        <v>2809</v>
      </c>
      <c r="S2259" t="s">
        <v>5003</v>
      </c>
      <c r="T2259" t="s">
        <v>5004</v>
      </c>
      <c r="U2259" t="s">
        <v>3034</v>
      </c>
      <c r="V2259" t="s">
        <v>647</v>
      </c>
      <c r="W2259" t="s">
        <v>245</v>
      </c>
      <c r="X2259" t="s">
        <v>225</v>
      </c>
      <c r="Z2259">
        <v>4</v>
      </c>
      <c r="AA2259" t="s">
        <v>3921</v>
      </c>
      <c r="AB2259" t="s">
        <v>11098</v>
      </c>
      <c r="AC2259">
        <v>46148.681620370371</v>
      </c>
      <c r="AD2259">
        <v>46148</v>
      </c>
      <c r="AE2259" t="s">
        <v>3938</v>
      </c>
      <c r="AG2259" t="s">
        <v>5006</v>
      </c>
      <c r="AH2259">
        <v>6108688804</v>
      </c>
      <c r="AI2259" t="s">
        <v>11099</v>
      </c>
      <c r="AM2259" t="s">
        <v>3925</v>
      </c>
      <c r="AN2259" t="s">
        <v>3926</v>
      </c>
      <c r="AO2259" t="s">
        <v>268</v>
      </c>
      <c r="AP2259" t="s">
        <v>386</v>
      </c>
      <c r="AQ2259" t="s">
        <v>3940</v>
      </c>
      <c r="AU2259" t="s">
        <v>4282</v>
      </c>
      <c r="AV2259" t="s">
        <v>4000</v>
      </c>
      <c r="AW2259" t="s">
        <v>320</v>
      </c>
      <c r="AX2259" t="s">
        <v>319</v>
      </c>
      <c r="AY2259" t="s">
        <v>254</v>
      </c>
      <c r="AZ2259" t="s">
        <v>230</v>
      </c>
      <c r="BA2259" t="s">
        <v>395</v>
      </c>
      <c r="BB2259" t="s">
        <v>380</v>
      </c>
      <c r="BC2259" t="s">
        <v>3927</v>
      </c>
      <c r="BD2259" t="s">
        <v>3927</v>
      </c>
      <c r="BE2259" t="s">
        <v>3927</v>
      </c>
      <c r="BF2259">
        <v>1</v>
      </c>
    </row>
    <row r="2260" spans="1:58" x14ac:dyDescent="0.3">
      <c r="A2260">
        <v>2026</v>
      </c>
      <c r="B2260">
        <v>202605</v>
      </c>
      <c r="C2260">
        <v>5</v>
      </c>
      <c r="D2260" s="14">
        <v>20001617481202</v>
      </c>
      <c r="E2260" t="s">
        <v>2810</v>
      </c>
      <c r="F2260" s="2">
        <v>46137.479004629633</v>
      </c>
      <c r="G2260" s="2">
        <v>46145</v>
      </c>
      <c r="I2260" t="s">
        <v>224</v>
      </c>
      <c r="J2260" t="s">
        <v>230</v>
      </c>
      <c r="L2260" t="s">
        <v>1967</v>
      </c>
      <c r="M2260" t="s">
        <v>334</v>
      </c>
      <c r="N2260" t="s">
        <v>322</v>
      </c>
      <c r="O2260" t="s">
        <v>331</v>
      </c>
      <c r="Q2260" t="s">
        <v>11100</v>
      </c>
      <c r="R2260" t="s">
        <v>2809</v>
      </c>
      <c r="S2260" t="s">
        <v>5215</v>
      </c>
      <c r="T2260" t="s">
        <v>5216</v>
      </c>
      <c r="U2260" t="s">
        <v>3034</v>
      </c>
      <c r="V2260" t="s">
        <v>647</v>
      </c>
      <c r="W2260" t="s">
        <v>245</v>
      </c>
      <c r="X2260" t="s">
        <v>225</v>
      </c>
      <c r="Z2260">
        <v>4</v>
      </c>
      <c r="AA2260" t="s">
        <v>3921</v>
      </c>
      <c r="AB2260" t="s">
        <v>3995</v>
      </c>
      <c r="AC2260">
        <v>46149.584976851853</v>
      </c>
      <c r="AD2260">
        <v>46149</v>
      </c>
      <c r="AE2260" t="s">
        <v>3938</v>
      </c>
      <c r="AG2260" t="s">
        <v>5111</v>
      </c>
      <c r="AH2260">
        <v>6108678694</v>
      </c>
      <c r="AI2260" t="s">
        <v>11101</v>
      </c>
      <c r="AM2260" t="s">
        <v>3925</v>
      </c>
      <c r="AN2260" t="s">
        <v>3926</v>
      </c>
      <c r="AO2260" t="s">
        <v>268</v>
      </c>
      <c r="AP2260" t="s">
        <v>386</v>
      </c>
      <c r="AQ2260" t="s">
        <v>3998</v>
      </c>
      <c r="AU2260" t="s">
        <v>4282</v>
      </c>
      <c r="AV2260" t="s">
        <v>4000</v>
      </c>
      <c r="AW2260" t="s">
        <v>227</v>
      </c>
      <c r="AX2260" t="s">
        <v>226</v>
      </c>
      <c r="AY2260" t="s">
        <v>254</v>
      </c>
      <c r="AZ2260" t="s">
        <v>230</v>
      </c>
      <c r="BA2260" t="s">
        <v>395</v>
      </c>
      <c r="BB2260" t="s">
        <v>380</v>
      </c>
      <c r="BC2260" t="s">
        <v>3927</v>
      </c>
      <c r="BD2260" t="s">
        <v>3927</v>
      </c>
      <c r="BE2260" t="s">
        <v>3927</v>
      </c>
      <c r="BF2260">
        <v>1</v>
      </c>
    </row>
    <row r="2261" spans="1:58" x14ac:dyDescent="0.3">
      <c r="A2261">
        <v>2026</v>
      </c>
      <c r="B2261">
        <v>202605</v>
      </c>
      <c r="C2261">
        <v>5</v>
      </c>
      <c r="D2261" s="14">
        <v>20001617458356</v>
      </c>
      <c r="E2261" t="s">
        <v>2810</v>
      </c>
      <c r="F2261" s="2">
        <v>46137.442488425928</v>
      </c>
      <c r="G2261" s="2">
        <v>46146</v>
      </c>
      <c r="I2261" t="s">
        <v>224</v>
      </c>
      <c r="J2261" t="s">
        <v>230</v>
      </c>
      <c r="L2261" t="s">
        <v>3175</v>
      </c>
      <c r="M2261" t="s">
        <v>494</v>
      </c>
      <c r="N2261" t="s">
        <v>486</v>
      </c>
      <c r="O2261" t="s">
        <v>257</v>
      </c>
      <c r="Q2261" t="s">
        <v>11102</v>
      </c>
      <c r="R2261" t="s">
        <v>2809</v>
      </c>
      <c r="S2261" t="s">
        <v>5089</v>
      </c>
      <c r="T2261" t="s">
        <v>5090</v>
      </c>
      <c r="U2261" t="s">
        <v>3034</v>
      </c>
      <c r="V2261" t="s">
        <v>647</v>
      </c>
      <c r="W2261" t="s">
        <v>245</v>
      </c>
      <c r="X2261" t="s">
        <v>225</v>
      </c>
      <c r="Z2261">
        <v>2</v>
      </c>
      <c r="AA2261" t="s">
        <v>3921</v>
      </c>
      <c r="AB2261" t="s">
        <v>11103</v>
      </c>
      <c r="AC2261">
        <v>46148.681620370371</v>
      </c>
      <c r="AD2261">
        <v>46148</v>
      </c>
      <c r="AE2261" t="s">
        <v>3938</v>
      </c>
      <c r="AG2261" t="s">
        <v>5006</v>
      </c>
      <c r="AH2261">
        <v>6108666630</v>
      </c>
      <c r="AI2261" t="s">
        <v>11104</v>
      </c>
      <c r="AM2261" t="s">
        <v>3925</v>
      </c>
      <c r="AN2261" t="s">
        <v>3926</v>
      </c>
      <c r="AO2261" t="s">
        <v>268</v>
      </c>
      <c r="AP2261" t="s">
        <v>853</v>
      </c>
      <c r="AQ2261" t="s">
        <v>3940</v>
      </c>
      <c r="AU2261" t="s">
        <v>4282</v>
      </c>
      <c r="AV2261" t="s">
        <v>4000</v>
      </c>
      <c r="AW2261" t="s">
        <v>1876</v>
      </c>
      <c r="AX2261" t="s">
        <v>1875</v>
      </c>
      <c r="AY2261" t="s">
        <v>254</v>
      </c>
      <c r="AZ2261" t="s">
        <v>230</v>
      </c>
      <c r="BA2261" t="s">
        <v>395</v>
      </c>
      <c r="BB2261" t="s">
        <v>380</v>
      </c>
      <c r="BC2261" t="s">
        <v>3927</v>
      </c>
      <c r="BD2261" t="s">
        <v>3927</v>
      </c>
      <c r="BE2261" t="s">
        <v>3927</v>
      </c>
      <c r="BF2261">
        <v>1</v>
      </c>
    </row>
    <row r="2262" spans="1:58" x14ac:dyDescent="0.3">
      <c r="A2262">
        <v>2026</v>
      </c>
      <c r="B2262">
        <v>202605</v>
      </c>
      <c r="C2262">
        <v>5</v>
      </c>
      <c r="D2262" s="14">
        <v>20001617407622</v>
      </c>
      <c r="E2262" t="s">
        <v>2810</v>
      </c>
      <c r="F2262" s="2">
        <v>46137.407430555555</v>
      </c>
      <c r="G2262" s="2">
        <v>46144</v>
      </c>
      <c r="I2262" t="s">
        <v>224</v>
      </c>
      <c r="J2262" t="s">
        <v>230</v>
      </c>
      <c r="L2262" t="s">
        <v>11105</v>
      </c>
      <c r="M2262" t="s">
        <v>309</v>
      </c>
      <c r="N2262" t="s">
        <v>297</v>
      </c>
      <c r="O2262" t="s">
        <v>283</v>
      </c>
      <c r="Q2262" t="s">
        <v>11106</v>
      </c>
      <c r="R2262" t="s">
        <v>2809</v>
      </c>
      <c r="S2262" t="s">
        <v>5453</v>
      </c>
      <c r="T2262" t="s">
        <v>5454</v>
      </c>
      <c r="U2262" t="s">
        <v>3034</v>
      </c>
      <c r="V2262" t="s">
        <v>647</v>
      </c>
      <c r="W2262" t="s">
        <v>245</v>
      </c>
      <c r="X2262" t="s">
        <v>225</v>
      </c>
      <c r="Z2262">
        <v>4</v>
      </c>
      <c r="AA2262" t="s">
        <v>3921</v>
      </c>
      <c r="AB2262" t="s">
        <v>3995</v>
      </c>
      <c r="AC2262">
        <v>46149.584999999999</v>
      </c>
      <c r="AD2262">
        <v>46148</v>
      </c>
      <c r="AE2262" t="s">
        <v>3938</v>
      </c>
      <c r="AG2262" t="s">
        <v>5135</v>
      </c>
      <c r="AH2262">
        <v>6108668596</v>
      </c>
      <c r="AI2262" t="s">
        <v>11107</v>
      </c>
      <c r="AM2262" t="s">
        <v>3925</v>
      </c>
      <c r="AN2262" t="s">
        <v>3926</v>
      </c>
      <c r="AO2262" t="s">
        <v>268</v>
      </c>
      <c r="AP2262" t="s">
        <v>304</v>
      </c>
      <c r="AQ2262" t="s">
        <v>3998</v>
      </c>
      <c r="AU2262" t="s">
        <v>4282</v>
      </c>
      <c r="AV2262" t="s">
        <v>4000</v>
      </c>
      <c r="AW2262" t="s">
        <v>320</v>
      </c>
      <c r="AX2262" t="s">
        <v>319</v>
      </c>
      <c r="AY2262" t="s">
        <v>254</v>
      </c>
      <c r="AZ2262" t="s">
        <v>230</v>
      </c>
      <c r="BA2262" t="s">
        <v>273</v>
      </c>
      <c r="BB2262" t="s">
        <v>380</v>
      </c>
      <c r="BC2262" t="s">
        <v>3927</v>
      </c>
      <c r="BD2262" t="s">
        <v>3927</v>
      </c>
      <c r="BE2262" t="s">
        <v>3927</v>
      </c>
      <c r="BF2262">
        <v>1</v>
      </c>
    </row>
    <row r="2263" spans="1:58" x14ac:dyDescent="0.3">
      <c r="A2263">
        <v>2026</v>
      </c>
      <c r="B2263">
        <v>202605</v>
      </c>
      <c r="C2263">
        <v>5</v>
      </c>
      <c r="D2263" s="14">
        <v>20001617400392</v>
      </c>
      <c r="E2263" t="s">
        <v>2810</v>
      </c>
      <c r="F2263" s="2">
        <v>46137.395358796297</v>
      </c>
      <c r="G2263" s="2">
        <v>46146</v>
      </c>
      <c r="I2263" t="s">
        <v>224</v>
      </c>
      <c r="J2263" t="s">
        <v>230</v>
      </c>
      <c r="L2263" t="s">
        <v>1409</v>
      </c>
      <c r="M2263" t="s">
        <v>1117</v>
      </c>
      <c r="N2263" t="s">
        <v>752</v>
      </c>
      <c r="O2263" t="s">
        <v>623</v>
      </c>
      <c r="Q2263" t="s">
        <v>11108</v>
      </c>
      <c r="R2263" t="s">
        <v>2809</v>
      </c>
      <c r="S2263" t="s">
        <v>5306</v>
      </c>
      <c r="T2263" t="s">
        <v>5307</v>
      </c>
      <c r="U2263" t="s">
        <v>3034</v>
      </c>
      <c r="V2263" t="s">
        <v>647</v>
      </c>
      <c r="W2263" t="s">
        <v>245</v>
      </c>
      <c r="X2263" t="s">
        <v>225</v>
      </c>
      <c r="Z2263">
        <v>3</v>
      </c>
      <c r="AA2263" t="s">
        <v>3921</v>
      </c>
      <c r="AB2263" t="s">
        <v>3995</v>
      </c>
      <c r="AC2263">
        <v>46149.58494212963</v>
      </c>
      <c r="AD2263">
        <v>46149</v>
      </c>
      <c r="AE2263" t="s">
        <v>3938</v>
      </c>
      <c r="AG2263" t="s">
        <v>5006</v>
      </c>
      <c r="AH2263">
        <v>6089701005</v>
      </c>
      <c r="AI2263" t="s">
        <v>11109</v>
      </c>
      <c r="AM2263" t="s">
        <v>3925</v>
      </c>
      <c r="AN2263" t="s">
        <v>3926</v>
      </c>
      <c r="AO2263" t="s">
        <v>268</v>
      </c>
      <c r="AP2263" t="s">
        <v>304</v>
      </c>
      <c r="AQ2263" t="s">
        <v>3998</v>
      </c>
      <c r="AU2263" t="s">
        <v>4282</v>
      </c>
      <c r="AV2263" t="s">
        <v>4000</v>
      </c>
      <c r="AW2263" t="s">
        <v>227</v>
      </c>
      <c r="AX2263" t="s">
        <v>226</v>
      </c>
      <c r="AY2263" t="s">
        <v>254</v>
      </c>
      <c r="AZ2263" t="s">
        <v>230</v>
      </c>
      <c r="BA2263" t="s">
        <v>273</v>
      </c>
      <c r="BB2263" t="s">
        <v>380</v>
      </c>
      <c r="BC2263" t="s">
        <v>3927</v>
      </c>
      <c r="BD2263" t="s">
        <v>3927</v>
      </c>
      <c r="BE2263" t="s">
        <v>3927</v>
      </c>
      <c r="BF2263">
        <v>16</v>
      </c>
    </row>
    <row r="2264" spans="1:58" x14ac:dyDescent="0.3">
      <c r="A2264">
        <v>2026</v>
      </c>
      <c r="B2264">
        <v>202605</v>
      </c>
      <c r="C2264">
        <v>5</v>
      </c>
      <c r="D2264" s="14">
        <v>20001617344568</v>
      </c>
      <c r="E2264" t="s">
        <v>2810</v>
      </c>
      <c r="F2264" s="2">
        <v>46137.743020833332</v>
      </c>
      <c r="G2264" s="2">
        <v>46146</v>
      </c>
      <c r="I2264" t="s">
        <v>224</v>
      </c>
      <c r="J2264" t="s">
        <v>230</v>
      </c>
      <c r="M2264" t="s">
        <v>309</v>
      </c>
      <c r="N2264" t="s">
        <v>297</v>
      </c>
      <c r="O2264" t="s">
        <v>283</v>
      </c>
      <c r="Q2264" t="s">
        <v>11110</v>
      </c>
      <c r="R2264" t="s">
        <v>2809</v>
      </c>
      <c r="S2264" t="s">
        <v>4807</v>
      </c>
      <c r="T2264" t="s">
        <v>4808</v>
      </c>
      <c r="U2264" t="s">
        <v>3034</v>
      </c>
      <c r="V2264" t="s">
        <v>4809</v>
      </c>
      <c r="W2264" t="s">
        <v>245</v>
      </c>
      <c r="X2264" t="s">
        <v>387</v>
      </c>
      <c r="Z2264">
        <v>0</v>
      </c>
      <c r="AA2264" t="s">
        <v>3921</v>
      </c>
      <c r="AB2264" t="s">
        <v>4810</v>
      </c>
      <c r="AC2264">
        <v>46147.474293981482</v>
      </c>
      <c r="AD2264">
        <v>46146</v>
      </c>
      <c r="AE2264" t="s">
        <v>4811</v>
      </c>
      <c r="AG2264" t="s">
        <v>4812</v>
      </c>
      <c r="AH2264">
        <v>6108591290</v>
      </c>
      <c r="AI2264" t="s">
        <v>11111</v>
      </c>
      <c r="AM2264" t="s">
        <v>3925</v>
      </c>
      <c r="AN2264" t="s">
        <v>3926</v>
      </c>
      <c r="AO2264" t="s">
        <v>4814</v>
      </c>
      <c r="AP2264" t="s">
        <v>386</v>
      </c>
      <c r="AQ2264" t="s">
        <v>4815</v>
      </c>
      <c r="AU2264" t="s">
        <v>8271</v>
      </c>
      <c r="AV2264" t="s">
        <v>4817</v>
      </c>
      <c r="AW2264" t="s">
        <v>389</v>
      </c>
      <c r="AX2264" t="s">
        <v>388</v>
      </c>
      <c r="AY2264" t="s">
        <v>253</v>
      </c>
      <c r="AZ2264" t="s">
        <v>230</v>
      </c>
      <c r="BA2264" t="s">
        <v>273</v>
      </c>
      <c r="BB2264" t="s">
        <v>380</v>
      </c>
      <c r="BC2264" t="s">
        <v>3927</v>
      </c>
      <c r="BD2264" t="s">
        <v>3927</v>
      </c>
      <c r="BE2264" t="s">
        <v>3927</v>
      </c>
      <c r="BF2264">
        <v>1</v>
      </c>
    </row>
    <row r="2265" spans="1:58" x14ac:dyDescent="0.3">
      <c r="A2265">
        <v>2026</v>
      </c>
      <c r="B2265">
        <v>202605</v>
      </c>
      <c r="C2265">
        <v>5</v>
      </c>
      <c r="D2265" s="14">
        <v>20001617310534</v>
      </c>
      <c r="E2265" t="s">
        <v>2810</v>
      </c>
      <c r="F2265" s="2">
        <v>46137.617361111108</v>
      </c>
      <c r="G2265" s="2">
        <v>46143</v>
      </c>
      <c r="I2265" t="s">
        <v>224</v>
      </c>
      <c r="J2265" t="s">
        <v>230</v>
      </c>
      <c r="L2265" t="s">
        <v>11112</v>
      </c>
      <c r="M2265" t="s">
        <v>309</v>
      </c>
      <c r="N2265" t="s">
        <v>297</v>
      </c>
      <c r="O2265" t="s">
        <v>283</v>
      </c>
      <c r="Q2265" t="s">
        <v>11113</v>
      </c>
      <c r="R2265" t="s">
        <v>2809</v>
      </c>
      <c r="S2265" t="s">
        <v>4807</v>
      </c>
      <c r="T2265" t="s">
        <v>4808</v>
      </c>
      <c r="U2265" t="s">
        <v>3034</v>
      </c>
      <c r="V2265" t="s">
        <v>4809</v>
      </c>
      <c r="W2265" t="s">
        <v>245</v>
      </c>
      <c r="X2265" t="s">
        <v>225</v>
      </c>
      <c r="Z2265">
        <v>0</v>
      </c>
      <c r="AA2265" t="s">
        <v>3921</v>
      </c>
      <c r="AB2265" t="s">
        <v>4810</v>
      </c>
      <c r="AC2265">
        <v>46146.59783564815</v>
      </c>
      <c r="AD2265">
        <v>46143</v>
      </c>
      <c r="AE2265" t="s">
        <v>4811</v>
      </c>
      <c r="AG2265" t="s">
        <v>4812</v>
      </c>
      <c r="AH2265">
        <v>6108588339</v>
      </c>
      <c r="AI2265" t="s">
        <v>11114</v>
      </c>
      <c r="AM2265" t="s">
        <v>3925</v>
      </c>
      <c r="AN2265" t="s">
        <v>3926</v>
      </c>
      <c r="AO2265" t="s">
        <v>4814</v>
      </c>
      <c r="AP2265" t="s">
        <v>304</v>
      </c>
      <c r="AQ2265" t="s">
        <v>4815</v>
      </c>
      <c r="AU2265" t="s">
        <v>10006</v>
      </c>
      <c r="AV2265" t="s">
        <v>4817</v>
      </c>
      <c r="AW2265" t="s">
        <v>320</v>
      </c>
      <c r="AX2265" t="s">
        <v>319</v>
      </c>
      <c r="AY2265" t="s">
        <v>254</v>
      </c>
      <c r="AZ2265" t="s">
        <v>230</v>
      </c>
      <c r="BA2265" t="s">
        <v>273</v>
      </c>
      <c r="BB2265" t="s">
        <v>380</v>
      </c>
      <c r="BC2265" t="s">
        <v>3927</v>
      </c>
      <c r="BD2265" t="s">
        <v>3927</v>
      </c>
      <c r="BE2265" t="s">
        <v>3927</v>
      </c>
      <c r="BF2265">
        <v>1</v>
      </c>
    </row>
    <row r="2266" spans="1:58" x14ac:dyDescent="0.3">
      <c r="A2266">
        <v>2026</v>
      </c>
      <c r="B2266">
        <v>202605</v>
      </c>
      <c r="C2266">
        <v>5</v>
      </c>
      <c r="D2266" s="14">
        <v>20001617272824</v>
      </c>
      <c r="E2266" t="s">
        <v>2810</v>
      </c>
      <c r="F2266" s="2">
        <v>46137.504374999997</v>
      </c>
      <c r="G2266" s="2">
        <v>46146</v>
      </c>
      <c r="I2266" t="s">
        <v>224</v>
      </c>
      <c r="J2266" t="s">
        <v>230</v>
      </c>
      <c r="L2266" t="s">
        <v>11115</v>
      </c>
      <c r="M2266" t="s">
        <v>309</v>
      </c>
      <c r="N2266" t="s">
        <v>297</v>
      </c>
      <c r="O2266" t="s">
        <v>283</v>
      </c>
      <c r="Q2266" t="s">
        <v>11116</v>
      </c>
      <c r="R2266" t="s">
        <v>2809</v>
      </c>
      <c r="S2266" t="s">
        <v>4807</v>
      </c>
      <c r="T2266" t="s">
        <v>4808</v>
      </c>
      <c r="U2266" t="s">
        <v>3034</v>
      </c>
      <c r="V2266" t="s">
        <v>4809</v>
      </c>
      <c r="W2266" t="s">
        <v>245</v>
      </c>
      <c r="X2266" t="s">
        <v>225</v>
      </c>
      <c r="Z2266">
        <v>0</v>
      </c>
      <c r="AA2266" t="s">
        <v>3921</v>
      </c>
      <c r="AB2266" t="s">
        <v>4810</v>
      </c>
      <c r="AC2266">
        <v>46147.474293981482</v>
      </c>
      <c r="AD2266">
        <v>46146</v>
      </c>
      <c r="AE2266" t="s">
        <v>4811</v>
      </c>
      <c r="AG2266" t="s">
        <v>4812</v>
      </c>
      <c r="AH2266">
        <v>6108584269</v>
      </c>
      <c r="AI2266" t="s">
        <v>11117</v>
      </c>
      <c r="AM2266" t="s">
        <v>3925</v>
      </c>
      <c r="AN2266" t="s">
        <v>3926</v>
      </c>
      <c r="AO2266" t="s">
        <v>4814</v>
      </c>
      <c r="AP2266" t="s">
        <v>249</v>
      </c>
      <c r="AQ2266" t="s">
        <v>4815</v>
      </c>
      <c r="AU2266" t="s">
        <v>8271</v>
      </c>
      <c r="AV2266" t="s">
        <v>4817</v>
      </c>
      <c r="AW2266" t="s">
        <v>320</v>
      </c>
      <c r="AX2266" t="s">
        <v>319</v>
      </c>
      <c r="AY2266" t="s">
        <v>254</v>
      </c>
      <c r="AZ2266" t="s">
        <v>230</v>
      </c>
      <c r="BA2266" t="s">
        <v>395</v>
      </c>
      <c r="BB2266" t="s">
        <v>380</v>
      </c>
      <c r="BC2266" t="s">
        <v>3927</v>
      </c>
      <c r="BD2266" t="s">
        <v>3927</v>
      </c>
      <c r="BE2266" t="s">
        <v>3927</v>
      </c>
      <c r="BF2266">
        <v>1</v>
      </c>
    </row>
    <row r="2267" spans="1:58" x14ac:dyDescent="0.3">
      <c r="A2267">
        <v>2026</v>
      </c>
      <c r="B2267">
        <v>202605</v>
      </c>
      <c r="C2267">
        <v>5</v>
      </c>
      <c r="D2267" s="14">
        <v>20001617098757</v>
      </c>
      <c r="E2267" t="s">
        <v>2810</v>
      </c>
      <c r="F2267" s="2">
        <v>46136.717395833337</v>
      </c>
      <c r="G2267" s="2">
        <v>46144</v>
      </c>
      <c r="I2267" t="s">
        <v>224</v>
      </c>
      <c r="J2267" t="s">
        <v>230</v>
      </c>
      <c r="L2267" t="s">
        <v>3233</v>
      </c>
      <c r="M2267" t="s">
        <v>261</v>
      </c>
      <c r="N2267" t="s">
        <v>237</v>
      </c>
      <c r="O2267" t="s">
        <v>257</v>
      </c>
      <c r="Q2267" t="s">
        <v>11118</v>
      </c>
      <c r="R2267" t="s">
        <v>2809</v>
      </c>
      <c r="S2267" t="s">
        <v>6146</v>
      </c>
      <c r="T2267" t="s">
        <v>6147</v>
      </c>
      <c r="U2267" t="s">
        <v>5044</v>
      </c>
      <c r="V2267" t="s">
        <v>5045</v>
      </c>
      <c r="W2267" t="s">
        <v>245</v>
      </c>
      <c r="X2267" t="s">
        <v>225</v>
      </c>
      <c r="Z2267">
        <v>4</v>
      </c>
      <c r="AA2267" t="s">
        <v>3921</v>
      </c>
      <c r="AB2267" t="s">
        <v>3995</v>
      </c>
      <c r="AC2267">
        <v>46149.58494212963</v>
      </c>
      <c r="AD2267">
        <v>46148</v>
      </c>
      <c r="AE2267" t="s">
        <v>3938</v>
      </c>
      <c r="AG2267" t="s">
        <v>5047</v>
      </c>
      <c r="AH2267">
        <v>6108666397</v>
      </c>
      <c r="AI2267" t="s">
        <v>11119</v>
      </c>
      <c r="AM2267" t="s">
        <v>3925</v>
      </c>
      <c r="AN2267" t="s">
        <v>3926</v>
      </c>
      <c r="AO2267" t="s">
        <v>268</v>
      </c>
      <c r="AP2267" t="s">
        <v>853</v>
      </c>
      <c r="AQ2267" t="s">
        <v>3998</v>
      </c>
      <c r="AU2267" t="s">
        <v>4282</v>
      </c>
      <c r="AV2267" t="s">
        <v>4000</v>
      </c>
      <c r="AW2267" t="s">
        <v>320</v>
      </c>
      <c r="AX2267" t="s">
        <v>319</v>
      </c>
      <c r="AY2267" t="s">
        <v>254</v>
      </c>
      <c r="AZ2267" t="s">
        <v>230</v>
      </c>
      <c r="BA2267" t="s">
        <v>395</v>
      </c>
      <c r="BB2267" t="s">
        <v>380</v>
      </c>
      <c r="BC2267" t="s">
        <v>3927</v>
      </c>
      <c r="BD2267" t="s">
        <v>3927</v>
      </c>
      <c r="BE2267" t="s">
        <v>3927</v>
      </c>
      <c r="BF2267">
        <v>1</v>
      </c>
    </row>
    <row r="2268" spans="1:58" x14ac:dyDescent="0.3">
      <c r="A2268">
        <v>2026</v>
      </c>
      <c r="B2268">
        <v>202605</v>
      </c>
      <c r="C2268">
        <v>5</v>
      </c>
      <c r="D2268" s="14">
        <v>20001617091859</v>
      </c>
      <c r="E2268" t="s">
        <v>2810</v>
      </c>
      <c r="F2268" s="2">
        <v>46136.72252314815</v>
      </c>
      <c r="G2268" s="2">
        <v>46146</v>
      </c>
      <c r="I2268" t="s">
        <v>224</v>
      </c>
      <c r="J2268" t="s">
        <v>230</v>
      </c>
      <c r="L2268" t="s">
        <v>11120</v>
      </c>
      <c r="M2268" t="s">
        <v>11121</v>
      </c>
      <c r="N2268" t="s">
        <v>546</v>
      </c>
      <c r="O2268" t="s">
        <v>554</v>
      </c>
      <c r="Q2268" t="s">
        <v>11122</v>
      </c>
      <c r="R2268" t="s">
        <v>2809</v>
      </c>
      <c r="S2268" t="s">
        <v>11123</v>
      </c>
      <c r="T2268" t="s">
        <v>11124</v>
      </c>
      <c r="U2268" t="s">
        <v>3034</v>
      </c>
      <c r="V2268" t="s">
        <v>647</v>
      </c>
      <c r="W2268" t="s">
        <v>245</v>
      </c>
      <c r="X2268" t="s">
        <v>387</v>
      </c>
      <c r="Z2268">
        <v>2</v>
      </c>
      <c r="AA2268" t="s">
        <v>3921</v>
      </c>
      <c r="AB2268" t="s">
        <v>6988</v>
      </c>
      <c r="AC2268">
        <v>46148.681620370371</v>
      </c>
      <c r="AD2268">
        <v>46148</v>
      </c>
      <c r="AE2268" t="s">
        <v>3938</v>
      </c>
      <c r="AG2268" t="s">
        <v>5006</v>
      </c>
      <c r="AH2268">
        <v>6108669438</v>
      </c>
      <c r="AI2268" t="s">
        <v>11125</v>
      </c>
      <c r="AM2268" t="s">
        <v>3925</v>
      </c>
      <c r="AN2268" t="s">
        <v>3926</v>
      </c>
      <c r="AO2268" t="s">
        <v>268</v>
      </c>
      <c r="AP2268" t="s">
        <v>304</v>
      </c>
      <c r="AQ2268" t="s">
        <v>3940</v>
      </c>
      <c r="AU2268" t="s">
        <v>4282</v>
      </c>
      <c r="AV2268" t="s">
        <v>4000</v>
      </c>
      <c r="AW2268" t="s">
        <v>389</v>
      </c>
      <c r="AX2268" t="s">
        <v>388</v>
      </c>
      <c r="AY2268" t="s">
        <v>253</v>
      </c>
      <c r="AZ2268" t="s">
        <v>230</v>
      </c>
      <c r="BA2268" t="s">
        <v>273</v>
      </c>
      <c r="BB2268" t="s">
        <v>380</v>
      </c>
      <c r="BC2268" t="s">
        <v>3927</v>
      </c>
      <c r="BD2268" t="s">
        <v>3927</v>
      </c>
      <c r="BE2268" t="s">
        <v>3927</v>
      </c>
      <c r="BF2268">
        <v>1</v>
      </c>
    </row>
    <row r="2269" spans="1:58" x14ac:dyDescent="0.3">
      <c r="A2269">
        <v>2026</v>
      </c>
      <c r="B2269">
        <v>202605</v>
      </c>
      <c r="C2269">
        <v>5</v>
      </c>
      <c r="D2269" s="14">
        <v>20001617039199</v>
      </c>
      <c r="E2269" t="s">
        <v>2810</v>
      </c>
      <c r="F2269" s="2">
        <v>46136.647766203707</v>
      </c>
      <c r="G2269" s="2">
        <v>46146</v>
      </c>
      <c r="I2269" t="s">
        <v>224</v>
      </c>
      <c r="J2269" t="s">
        <v>230</v>
      </c>
      <c r="L2269" t="s">
        <v>3744</v>
      </c>
      <c r="M2269" t="s">
        <v>902</v>
      </c>
      <c r="N2269" t="s">
        <v>752</v>
      </c>
      <c r="O2269" t="s">
        <v>623</v>
      </c>
      <c r="Q2269" t="s">
        <v>11126</v>
      </c>
      <c r="R2269" t="s">
        <v>2809</v>
      </c>
      <c r="S2269" t="s">
        <v>6002</v>
      </c>
      <c r="T2269" t="s">
        <v>6003</v>
      </c>
      <c r="U2269" t="s">
        <v>3034</v>
      </c>
      <c r="V2269" t="s">
        <v>647</v>
      </c>
      <c r="W2269" t="s">
        <v>245</v>
      </c>
      <c r="X2269" t="s">
        <v>387</v>
      </c>
      <c r="Z2269">
        <v>2</v>
      </c>
      <c r="AA2269" t="s">
        <v>3921</v>
      </c>
      <c r="AB2269" t="s">
        <v>11000</v>
      </c>
      <c r="AC2269">
        <v>46148.681620370371</v>
      </c>
      <c r="AD2269">
        <v>46148</v>
      </c>
      <c r="AE2269" t="s">
        <v>3938</v>
      </c>
      <c r="AG2269" t="s">
        <v>5111</v>
      </c>
      <c r="AH2269">
        <v>6108680235</v>
      </c>
      <c r="AI2269" t="s">
        <v>11127</v>
      </c>
      <c r="AM2269" t="s">
        <v>3925</v>
      </c>
      <c r="AN2269" t="s">
        <v>3926</v>
      </c>
      <c r="AO2269" t="s">
        <v>268</v>
      </c>
      <c r="AP2269" t="s">
        <v>386</v>
      </c>
      <c r="AQ2269" t="s">
        <v>3940</v>
      </c>
      <c r="AU2269" t="s">
        <v>4282</v>
      </c>
      <c r="AV2269" t="s">
        <v>4000</v>
      </c>
      <c r="AW2269" t="s">
        <v>389</v>
      </c>
      <c r="AX2269" t="s">
        <v>388</v>
      </c>
      <c r="AY2269" t="s">
        <v>253</v>
      </c>
      <c r="AZ2269" t="s">
        <v>230</v>
      </c>
      <c r="BA2269" t="s">
        <v>395</v>
      </c>
      <c r="BB2269" t="s">
        <v>380</v>
      </c>
      <c r="BC2269" t="s">
        <v>3927</v>
      </c>
      <c r="BD2269" t="s">
        <v>3927</v>
      </c>
      <c r="BE2269" t="s">
        <v>3927</v>
      </c>
      <c r="BF2269">
        <v>1</v>
      </c>
    </row>
    <row r="2270" spans="1:58" x14ac:dyDescent="0.3">
      <c r="A2270">
        <v>2026</v>
      </c>
      <c r="B2270">
        <v>202605</v>
      </c>
      <c r="C2270">
        <v>5</v>
      </c>
      <c r="D2270" s="14">
        <v>20001617038822</v>
      </c>
      <c r="E2270" t="s">
        <v>2810</v>
      </c>
      <c r="F2270" s="2">
        <v>46136.673263888886</v>
      </c>
      <c r="G2270" s="2">
        <v>46144</v>
      </c>
      <c r="I2270" t="s">
        <v>224</v>
      </c>
      <c r="J2270" t="s">
        <v>230</v>
      </c>
      <c r="L2270" t="s">
        <v>3526</v>
      </c>
      <c r="M2270" t="s">
        <v>309</v>
      </c>
      <c r="N2270" t="s">
        <v>297</v>
      </c>
      <c r="O2270" t="s">
        <v>283</v>
      </c>
      <c r="Q2270" t="s">
        <v>11128</v>
      </c>
      <c r="R2270" t="s">
        <v>2809</v>
      </c>
      <c r="S2270" t="s">
        <v>5313</v>
      </c>
      <c r="T2270" t="s">
        <v>5314</v>
      </c>
      <c r="U2270" t="s">
        <v>3034</v>
      </c>
      <c r="V2270" t="s">
        <v>647</v>
      </c>
      <c r="W2270" t="s">
        <v>245</v>
      </c>
      <c r="X2270" t="s">
        <v>225</v>
      </c>
      <c r="Z2270">
        <v>4</v>
      </c>
      <c r="AA2270" t="s">
        <v>3921</v>
      </c>
      <c r="AB2270" t="s">
        <v>8905</v>
      </c>
      <c r="AC2270">
        <v>46148.681620370371</v>
      </c>
      <c r="AD2270">
        <v>46148</v>
      </c>
      <c r="AE2270" t="s">
        <v>3938</v>
      </c>
      <c r="AG2270" t="s">
        <v>5111</v>
      </c>
      <c r="AH2270">
        <v>6108666330</v>
      </c>
      <c r="AI2270" t="s">
        <v>11129</v>
      </c>
      <c r="AM2270" t="s">
        <v>3925</v>
      </c>
      <c r="AN2270" t="s">
        <v>3926</v>
      </c>
      <c r="AO2270" t="s">
        <v>268</v>
      </c>
      <c r="AP2270" t="s">
        <v>386</v>
      </c>
      <c r="AQ2270" t="s">
        <v>3940</v>
      </c>
      <c r="AU2270" t="s">
        <v>4282</v>
      </c>
      <c r="AV2270" t="s">
        <v>4000</v>
      </c>
      <c r="AW2270" t="s">
        <v>227</v>
      </c>
      <c r="AX2270" t="s">
        <v>226</v>
      </c>
      <c r="AY2270" t="s">
        <v>254</v>
      </c>
      <c r="AZ2270" t="s">
        <v>230</v>
      </c>
      <c r="BA2270" t="s">
        <v>273</v>
      </c>
      <c r="BB2270" t="s">
        <v>380</v>
      </c>
      <c r="BC2270" t="s">
        <v>3927</v>
      </c>
      <c r="BD2270" t="s">
        <v>3927</v>
      </c>
      <c r="BE2270" t="s">
        <v>3927</v>
      </c>
      <c r="BF2270">
        <v>1</v>
      </c>
    </row>
    <row r="2271" spans="1:58" x14ac:dyDescent="0.3">
      <c r="A2271">
        <v>2026</v>
      </c>
      <c r="B2271">
        <v>202605</v>
      </c>
      <c r="C2271">
        <v>5</v>
      </c>
      <c r="D2271" s="14">
        <v>20001617024664</v>
      </c>
      <c r="E2271" t="s">
        <v>2810</v>
      </c>
      <c r="F2271" s="2">
        <v>46136.664317129631</v>
      </c>
      <c r="G2271" s="2">
        <v>46144</v>
      </c>
      <c r="I2271" t="s">
        <v>224</v>
      </c>
      <c r="J2271" t="s">
        <v>230</v>
      </c>
      <c r="L2271" t="s">
        <v>567</v>
      </c>
      <c r="M2271" t="s">
        <v>392</v>
      </c>
      <c r="N2271" t="s">
        <v>353</v>
      </c>
      <c r="O2271" t="s">
        <v>283</v>
      </c>
      <c r="Q2271" t="s">
        <v>11130</v>
      </c>
      <c r="R2271" t="s">
        <v>2809</v>
      </c>
      <c r="S2271" t="s">
        <v>425</v>
      </c>
      <c r="T2271" t="s">
        <v>426</v>
      </c>
      <c r="U2271" t="s">
        <v>258</v>
      </c>
      <c r="V2271" t="s">
        <v>247</v>
      </c>
      <c r="W2271" t="s">
        <v>245</v>
      </c>
      <c r="X2271" t="s">
        <v>387</v>
      </c>
      <c r="Z2271">
        <v>4</v>
      </c>
      <c r="AA2271" t="s">
        <v>3921</v>
      </c>
      <c r="AB2271" t="s">
        <v>11131</v>
      </c>
      <c r="AC2271">
        <v>46148.623171296298</v>
      </c>
      <c r="AD2271">
        <v>46148</v>
      </c>
      <c r="AE2271" t="s">
        <v>3938</v>
      </c>
      <c r="AG2271" t="s">
        <v>410</v>
      </c>
      <c r="AH2271">
        <v>6108679237</v>
      </c>
      <c r="AI2271" t="s">
        <v>11132</v>
      </c>
      <c r="AM2271" t="s">
        <v>3925</v>
      </c>
      <c r="AN2271" t="s">
        <v>3926</v>
      </c>
      <c r="AO2271" t="s">
        <v>268</v>
      </c>
      <c r="AP2271" t="s">
        <v>386</v>
      </c>
      <c r="AQ2271" t="s">
        <v>3940</v>
      </c>
      <c r="AU2271" t="s">
        <v>4422</v>
      </c>
      <c r="AV2271" t="s">
        <v>4000</v>
      </c>
      <c r="AW2271" t="s">
        <v>447</v>
      </c>
      <c r="AX2271" t="s">
        <v>446</v>
      </c>
      <c r="AY2271" t="s">
        <v>253</v>
      </c>
      <c r="AZ2271" t="s">
        <v>230</v>
      </c>
      <c r="BA2271" t="s">
        <v>395</v>
      </c>
      <c r="BB2271" t="s">
        <v>380</v>
      </c>
      <c r="BC2271" t="s">
        <v>3927</v>
      </c>
      <c r="BD2271" t="s">
        <v>3927</v>
      </c>
      <c r="BE2271" t="s">
        <v>3927</v>
      </c>
      <c r="BF2271">
        <v>1</v>
      </c>
    </row>
    <row r="2272" spans="1:58" x14ac:dyDescent="0.3">
      <c r="A2272">
        <v>2026</v>
      </c>
      <c r="B2272">
        <v>202605</v>
      </c>
      <c r="C2272">
        <v>5</v>
      </c>
      <c r="D2272" s="14">
        <v>20001616905687</v>
      </c>
      <c r="E2272" t="s">
        <v>2810</v>
      </c>
      <c r="F2272" s="2">
        <v>46136.582256944443</v>
      </c>
      <c r="G2272" s="2">
        <v>46144</v>
      </c>
      <c r="I2272" t="s">
        <v>224</v>
      </c>
      <c r="J2272" t="s">
        <v>230</v>
      </c>
      <c r="L2272" t="s">
        <v>2894</v>
      </c>
      <c r="M2272" t="s">
        <v>334</v>
      </c>
      <c r="N2272" t="s">
        <v>322</v>
      </c>
      <c r="O2272" t="s">
        <v>331</v>
      </c>
      <c r="Q2272" t="s">
        <v>11133</v>
      </c>
      <c r="R2272" t="s">
        <v>2809</v>
      </c>
      <c r="S2272" t="s">
        <v>7732</v>
      </c>
      <c r="T2272" t="s">
        <v>7733</v>
      </c>
      <c r="U2272" t="s">
        <v>4796</v>
      </c>
      <c r="V2272" t="s">
        <v>2024</v>
      </c>
      <c r="W2272" t="s">
        <v>245</v>
      </c>
      <c r="X2272" t="s">
        <v>225</v>
      </c>
      <c r="Z2272">
        <v>4</v>
      </c>
      <c r="AA2272" t="s">
        <v>3921</v>
      </c>
      <c r="AB2272" t="s">
        <v>11134</v>
      </c>
      <c r="AC2272">
        <v>46149.689583333333</v>
      </c>
      <c r="AD2272">
        <v>46148</v>
      </c>
      <c r="AE2272" t="s">
        <v>3938</v>
      </c>
      <c r="AG2272" t="s">
        <v>2026</v>
      </c>
      <c r="AH2272">
        <v>6108685026</v>
      </c>
      <c r="AI2272" t="s">
        <v>11135</v>
      </c>
      <c r="AM2272" t="s">
        <v>3925</v>
      </c>
      <c r="AN2272" t="s">
        <v>3926</v>
      </c>
      <c r="AO2272" t="s">
        <v>268</v>
      </c>
      <c r="AP2272" t="s">
        <v>853</v>
      </c>
      <c r="AQ2272" t="s">
        <v>3940</v>
      </c>
      <c r="AU2272" t="s">
        <v>4282</v>
      </c>
      <c r="AV2272" t="s">
        <v>4000</v>
      </c>
      <c r="AW2272" t="s">
        <v>320</v>
      </c>
      <c r="AX2272" t="s">
        <v>319</v>
      </c>
      <c r="AY2272" t="s">
        <v>254</v>
      </c>
      <c r="AZ2272" t="s">
        <v>230</v>
      </c>
      <c r="BA2272" t="s">
        <v>395</v>
      </c>
      <c r="BB2272" t="s">
        <v>380</v>
      </c>
      <c r="BC2272" t="s">
        <v>3927</v>
      </c>
      <c r="BD2272" t="s">
        <v>3927</v>
      </c>
      <c r="BE2272" t="s">
        <v>3927</v>
      </c>
      <c r="BF2272">
        <v>1</v>
      </c>
    </row>
    <row r="2273" spans="1:58" x14ac:dyDescent="0.3">
      <c r="A2273">
        <v>2026</v>
      </c>
      <c r="B2273">
        <v>202605</v>
      </c>
      <c r="C2273">
        <v>5</v>
      </c>
      <c r="D2273" s="14">
        <v>20001616901492</v>
      </c>
      <c r="E2273" t="s">
        <v>2810</v>
      </c>
      <c r="F2273" s="2">
        <v>46136.571527777778</v>
      </c>
      <c r="G2273" s="2">
        <v>46149</v>
      </c>
      <c r="I2273" t="s">
        <v>224</v>
      </c>
      <c r="J2273" t="s">
        <v>230</v>
      </c>
      <c r="L2273" t="s">
        <v>3695</v>
      </c>
      <c r="M2273" t="s">
        <v>902</v>
      </c>
      <c r="N2273" t="s">
        <v>752</v>
      </c>
      <c r="O2273" t="s">
        <v>623</v>
      </c>
      <c r="Q2273" t="s">
        <v>11136</v>
      </c>
      <c r="R2273" t="s">
        <v>2809</v>
      </c>
      <c r="S2273" t="s">
        <v>4949</v>
      </c>
      <c r="T2273" t="s">
        <v>4950</v>
      </c>
      <c r="U2273" t="s">
        <v>3034</v>
      </c>
      <c r="V2273" t="s">
        <v>3994</v>
      </c>
      <c r="W2273" t="s">
        <v>245</v>
      </c>
      <c r="X2273" t="s">
        <v>387</v>
      </c>
      <c r="Z2273">
        <v>4</v>
      </c>
      <c r="AA2273" t="s">
        <v>3921</v>
      </c>
      <c r="AB2273" t="s">
        <v>11137</v>
      </c>
      <c r="AC2273">
        <v>46153.620787037034</v>
      </c>
      <c r="AD2273">
        <v>46153</v>
      </c>
      <c r="AE2273" t="s">
        <v>3938</v>
      </c>
      <c r="AG2273" t="s">
        <v>4828</v>
      </c>
      <c r="AH2273">
        <v>6108683023</v>
      </c>
      <c r="AI2273" t="s">
        <v>11138</v>
      </c>
      <c r="AM2273" t="s">
        <v>3925</v>
      </c>
      <c r="AN2273" t="s">
        <v>3926</v>
      </c>
      <c r="AO2273" t="s">
        <v>268</v>
      </c>
      <c r="AP2273" t="s">
        <v>249</v>
      </c>
      <c r="AQ2273" t="s">
        <v>3940</v>
      </c>
      <c r="AU2273" t="s">
        <v>4220</v>
      </c>
      <c r="AV2273" t="s">
        <v>4000</v>
      </c>
      <c r="AW2273" t="s">
        <v>1227</v>
      </c>
      <c r="AX2273" t="s">
        <v>1226</v>
      </c>
      <c r="AY2273" t="s">
        <v>253</v>
      </c>
      <c r="AZ2273" t="s">
        <v>230</v>
      </c>
      <c r="BA2273" t="s">
        <v>395</v>
      </c>
      <c r="BB2273" t="s">
        <v>380</v>
      </c>
      <c r="BC2273" t="s">
        <v>3927</v>
      </c>
      <c r="BD2273" t="s">
        <v>3927</v>
      </c>
      <c r="BE2273" t="s">
        <v>3927</v>
      </c>
      <c r="BF2273">
        <v>1</v>
      </c>
    </row>
    <row r="2274" spans="1:58" x14ac:dyDescent="0.3">
      <c r="A2274">
        <v>2026</v>
      </c>
      <c r="B2274">
        <v>202605</v>
      </c>
      <c r="C2274">
        <v>5</v>
      </c>
      <c r="D2274" s="14">
        <v>20001616890750</v>
      </c>
      <c r="E2274" t="s">
        <v>2810</v>
      </c>
      <c r="F2274" s="2">
        <v>46136.583564814813</v>
      </c>
      <c r="G2274" s="2">
        <v>46144</v>
      </c>
      <c r="I2274" t="s">
        <v>224</v>
      </c>
      <c r="J2274" t="s">
        <v>230</v>
      </c>
      <c r="L2274" t="s">
        <v>11139</v>
      </c>
      <c r="M2274" t="s">
        <v>392</v>
      </c>
      <c r="N2274" t="s">
        <v>353</v>
      </c>
      <c r="O2274" t="s">
        <v>283</v>
      </c>
      <c r="Q2274" t="s">
        <v>11140</v>
      </c>
      <c r="R2274" t="s">
        <v>2809</v>
      </c>
      <c r="S2274" t="s">
        <v>6720</v>
      </c>
      <c r="T2274" t="s">
        <v>6721</v>
      </c>
      <c r="U2274" t="s">
        <v>4796</v>
      </c>
      <c r="V2274" t="s">
        <v>2024</v>
      </c>
      <c r="W2274" t="s">
        <v>245</v>
      </c>
      <c r="X2274" t="s">
        <v>225</v>
      </c>
      <c r="Z2274">
        <v>4</v>
      </c>
      <c r="AA2274" t="s">
        <v>3921</v>
      </c>
      <c r="AB2274" t="s">
        <v>11141</v>
      </c>
      <c r="AC2274">
        <v>46149.689583333333</v>
      </c>
      <c r="AD2274">
        <v>46148</v>
      </c>
      <c r="AE2274" t="s">
        <v>3938</v>
      </c>
      <c r="AG2274" t="s">
        <v>6701</v>
      </c>
      <c r="AH2274">
        <v>6108674107</v>
      </c>
      <c r="AI2274" t="s">
        <v>11142</v>
      </c>
      <c r="AM2274" t="s">
        <v>3925</v>
      </c>
      <c r="AN2274" t="s">
        <v>3926</v>
      </c>
      <c r="AO2274" t="s">
        <v>268</v>
      </c>
      <c r="AP2274" t="s">
        <v>304</v>
      </c>
      <c r="AQ2274" t="s">
        <v>3940</v>
      </c>
      <c r="AU2274" t="s">
        <v>4282</v>
      </c>
      <c r="AV2274" t="s">
        <v>4000</v>
      </c>
      <c r="AW2274" t="s">
        <v>320</v>
      </c>
      <c r="AX2274" t="s">
        <v>319</v>
      </c>
      <c r="AY2274" t="s">
        <v>254</v>
      </c>
      <c r="AZ2274" t="s">
        <v>230</v>
      </c>
      <c r="BA2274" t="s">
        <v>395</v>
      </c>
      <c r="BB2274" t="s">
        <v>380</v>
      </c>
      <c r="BC2274" t="s">
        <v>3927</v>
      </c>
      <c r="BD2274" t="s">
        <v>3927</v>
      </c>
      <c r="BE2274" t="s">
        <v>3927</v>
      </c>
      <c r="BF2274">
        <v>1</v>
      </c>
    </row>
    <row r="2275" spans="1:58" x14ac:dyDescent="0.3">
      <c r="A2275">
        <v>2026</v>
      </c>
      <c r="B2275">
        <v>202605</v>
      </c>
      <c r="C2275">
        <v>5</v>
      </c>
      <c r="D2275" s="14">
        <v>20001616838195</v>
      </c>
      <c r="E2275" t="s">
        <v>2810</v>
      </c>
      <c r="F2275" s="2">
        <v>46136.506388888891</v>
      </c>
      <c r="G2275" s="2">
        <v>46144</v>
      </c>
      <c r="I2275" t="s">
        <v>224</v>
      </c>
      <c r="J2275" t="s">
        <v>230</v>
      </c>
      <c r="L2275" t="s">
        <v>11143</v>
      </c>
      <c r="M2275" t="s">
        <v>1933</v>
      </c>
      <c r="N2275" t="s">
        <v>1927</v>
      </c>
      <c r="O2275" t="s">
        <v>257</v>
      </c>
      <c r="Q2275" t="s">
        <v>11144</v>
      </c>
      <c r="R2275" t="s">
        <v>2809</v>
      </c>
      <c r="S2275" t="s">
        <v>243</v>
      </c>
      <c r="T2275" t="s">
        <v>244</v>
      </c>
      <c r="U2275" t="s">
        <v>258</v>
      </c>
      <c r="V2275" t="s">
        <v>247</v>
      </c>
      <c r="W2275" t="s">
        <v>245</v>
      </c>
      <c r="X2275" t="s">
        <v>387</v>
      </c>
      <c r="Z2275">
        <v>4</v>
      </c>
      <c r="AA2275" t="s">
        <v>3921</v>
      </c>
      <c r="AB2275" t="s">
        <v>11145</v>
      </c>
      <c r="AC2275">
        <v>46148.623171296298</v>
      </c>
      <c r="AD2275">
        <v>46148</v>
      </c>
      <c r="AE2275" t="s">
        <v>3938</v>
      </c>
      <c r="AG2275" t="s">
        <v>248</v>
      </c>
      <c r="AH2275">
        <v>6041569660</v>
      </c>
      <c r="AI2275" t="s">
        <v>11146</v>
      </c>
      <c r="AM2275" t="s">
        <v>3925</v>
      </c>
      <c r="AN2275" t="s">
        <v>3926</v>
      </c>
      <c r="AO2275" t="s">
        <v>268</v>
      </c>
      <c r="AP2275" t="s">
        <v>304</v>
      </c>
      <c r="AQ2275" t="s">
        <v>3940</v>
      </c>
      <c r="AU2275" t="s">
        <v>4422</v>
      </c>
      <c r="AV2275" t="s">
        <v>4000</v>
      </c>
      <c r="AW2275" t="s">
        <v>447</v>
      </c>
      <c r="AX2275" t="s">
        <v>446</v>
      </c>
      <c r="AY2275" t="s">
        <v>253</v>
      </c>
      <c r="AZ2275" t="s">
        <v>230</v>
      </c>
      <c r="BA2275" t="s">
        <v>273</v>
      </c>
      <c r="BB2275" t="s">
        <v>380</v>
      </c>
      <c r="BC2275" t="s">
        <v>3927</v>
      </c>
      <c r="BD2275" t="s">
        <v>3927</v>
      </c>
      <c r="BE2275" t="s">
        <v>3927</v>
      </c>
      <c r="BF2275">
        <v>26</v>
      </c>
    </row>
    <row r="2276" spans="1:58" x14ac:dyDescent="0.3">
      <c r="A2276">
        <v>2026</v>
      </c>
      <c r="B2276">
        <v>202605</v>
      </c>
      <c r="C2276">
        <v>5</v>
      </c>
      <c r="D2276" s="14">
        <v>20001616795498</v>
      </c>
      <c r="E2276" t="s">
        <v>2810</v>
      </c>
      <c r="F2276" s="2">
        <v>46136.479814814818</v>
      </c>
      <c r="G2276" s="2">
        <v>46147</v>
      </c>
      <c r="I2276" t="s">
        <v>224</v>
      </c>
      <c r="J2276" t="s">
        <v>230</v>
      </c>
      <c r="L2276" t="s">
        <v>3322</v>
      </c>
      <c r="M2276" t="s">
        <v>309</v>
      </c>
      <c r="N2276" t="s">
        <v>297</v>
      </c>
      <c r="O2276" t="s">
        <v>283</v>
      </c>
      <c r="Q2276" t="s">
        <v>11147</v>
      </c>
      <c r="R2276" t="s">
        <v>2809</v>
      </c>
      <c r="S2276" t="s">
        <v>8132</v>
      </c>
      <c r="T2276" t="s">
        <v>8133</v>
      </c>
      <c r="U2276" t="s">
        <v>4796</v>
      </c>
      <c r="V2276" t="s">
        <v>2024</v>
      </c>
      <c r="W2276" t="s">
        <v>245</v>
      </c>
      <c r="X2276" t="s">
        <v>225</v>
      </c>
      <c r="Z2276">
        <v>4</v>
      </c>
      <c r="AA2276" t="s">
        <v>3921</v>
      </c>
      <c r="AB2276" t="s">
        <v>11148</v>
      </c>
      <c r="AC2276">
        <v>46153.691134259258</v>
      </c>
      <c r="AD2276">
        <v>46151</v>
      </c>
      <c r="AE2276" t="s">
        <v>3938</v>
      </c>
      <c r="AG2276" t="s">
        <v>6332</v>
      </c>
      <c r="AH2276">
        <v>6108666916</v>
      </c>
      <c r="AI2276" t="s">
        <v>11149</v>
      </c>
      <c r="AM2276" t="s">
        <v>3925</v>
      </c>
      <c r="AN2276" t="s">
        <v>3926</v>
      </c>
      <c r="AO2276" t="s">
        <v>268</v>
      </c>
      <c r="AP2276" t="s">
        <v>304</v>
      </c>
      <c r="AQ2276" t="s">
        <v>3940</v>
      </c>
      <c r="AU2276" t="s">
        <v>4220</v>
      </c>
      <c r="AV2276" t="s">
        <v>4000</v>
      </c>
      <c r="AW2276" t="s">
        <v>320</v>
      </c>
      <c r="AX2276" t="s">
        <v>319</v>
      </c>
      <c r="AY2276" t="s">
        <v>254</v>
      </c>
      <c r="AZ2276" t="s">
        <v>230</v>
      </c>
      <c r="BA2276" t="s">
        <v>395</v>
      </c>
      <c r="BB2276" t="s">
        <v>380</v>
      </c>
      <c r="BC2276" t="s">
        <v>3927</v>
      </c>
      <c r="BD2276" t="s">
        <v>3927</v>
      </c>
      <c r="BE2276" t="s">
        <v>3927</v>
      </c>
      <c r="BF2276">
        <v>1</v>
      </c>
    </row>
    <row r="2277" spans="1:58" x14ac:dyDescent="0.3">
      <c r="A2277">
        <v>2026</v>
      </c>
      <c r="B2277">
        <v>202605</v>
      </c>
      <c r="C2277">
        <v>5</v>
      </c>
      <c r="D2277" s="14">
        <v>20001616695244</v>
      </c>
      <c r="E2277" t="s">
        <v>2847</v>
      </c>
      <c r="F2277" s="2">
        <v>46136.385787037034</v>
      </c>
      <c r="G2277" s="2">
        <v>46146</v>
      </c>
      <c r="I2277" t="s">
        <v>224</v>
      </c>
      <c r="J2277" t="s">
        <v>230</v>
      </c>
      <c r="L2277" t="s">
        <v>11150</v>
      </c>
      <c r="M2277" t="s">
        <v>309</v>
      </c>
      <c r="N2277" t="s">
        <v>297</v>
      </c>
      <c r="O2277" t="s">
        <v>283</v>
      </c>
      <c r="Q2277" t="s">
        <v>11151</v>
      </c>
      <c r="R2277" t="s">
        <v>2809</v>
      </c>
      <c r="S2277" t="s">
        <v>6082</v>
      </c>
      <c r="T2277" t="s">
        <v>6083</v>
      </c>
      <c r="U2277" t="s">
        <v>4008</v>
      </c>
      <c r="V2277" t="s">
        <v>980</v>
      </c>
      <c r="W2277" t="s">
        <v>245</v>
      </c>
      <c r="X2277" t="s">
        <v>387</v>
      </c>
      <c r="Z2277">
        <v>2</v>
      </c>
      <c r="AA2277" t="s">
        <v>3921</v>
      </c>
      <c r="AB2277" t="s">
        <v>11152</v>
      </c>
      <c r="AC2277">
        <v>46148.620497685188</v>
      </c>
      <c r="AD2277">
        <v>46148</v>
      </c>
      <c r="AE2277" t="s">
        <v>3938</v>
      </c>
      <c r="AG2277" t="s">
        <v>4870</v>
      </c>
      <c r="AH2277">
        <v>6108499277</v>
      </c>
      <c r="AI2277" t="s">
        <v>11153</v>
      </c>
      <c r="AM2277" t="s">
        <v>3925</v>
      </c>
      <c r="AN2277" t="s">
        <v>3926</v>
      </c>
      <c r="AO2277" t="s">
        <v>268</v>
      </c>
      <c r="AP2277" t="s">
        <v>249</v>
      </c>
      <c r="AQ2277" t="s">
        <v>3940</v>
      </c>
      <c r="AU2277" t="s">
        <v>4422</v>
      </c>
      <c r="AV2277" t="s">
        <v>4000</v>
      </c>
      <c r="AW2277" t="s">
        <v>3966</v>
      </c>
      <c r="AX2277" t="s">
        <v>3967</v>
      </c>
      <c r="AY2277" t="s">
        <v>253</v>
      </c>
      <c r="AZ2277" t="s">
        <v>230</v>
      </c>
      <c r="BA2277" t="s">
        <v>344</v>
      </c>
      <c r="BB2277" t="s">
        <v>232</v>
      </c>
      <c r="BC2277" t="s">
        <v>3927</v>
      </c>
      <c r="BD2277" t="s">
        <v>3927</v>
      </c>
      <c r="BE2277" t="s">
        <v>3927</v>
      </c>
      <c r="BF2277">
        <v>1</v>
      </c>
    </row>
    <row r="2278" spans="1:58" x14ac:dyDescent="0.3">
      <c r="A2278">
        <v>2026</v>
      </c>
      <c r="B2278">
        <v>202605</v>
      </c>
      <c r="C2278">
        <v>5</v>
      </c>
      <c r="D2278" s="14">
        <v>20001616694840</v>
      </c>
      <c r="E2278" t="s">
        <v>2810</v>
      </c>
      <c r="F2278" s="2">
        <v>46136.412361111114</v>
      </c>
      <c r="G2278" s="2">
        <v>46144</v>
      </c>
      <c r="I2278" t="s">
        <v>224</v>
      </c>
      <c r="J2278" t="s">
        <v>230</v>
      </c>
      <c r="L2278" t="s">
        <v>11154</v>
      </c>
      <c r="M2278" t="s">
        <v>7547</v>
      </c>
      <c r="N2278" t="s">
        <v>322</v>
      </c>
      <c r="O2278" t="s">
        <v>331</v>
      </c>
      <c r="Q2278" t="s">
        <v>11155</v>
      </c>
      <c r="R2278" t="s">
        <v>2809</v>
      </c>
      <c r="S2278" t="s">
        <v>11156</v>
      </c>
      <c r="T2278" t="s">
        <v>11157</v>
      </c>
      <c r="U2278" t="s">
        <v>3034</v>
      </c>
      <c r="V2278" t="s">
        <v>647</v>
      </c>
      <c r="W2278" t="s">
        <v>245</v>
      </c>
      <c r="X2278" t="s">
        <v>387</v>
      </c>
      <c r="Z2278">
        <v>4</v>
      </c>
      <c r="AA2278" t="s">
        <v>3921</v>
      </c>
      <c r="AB2278" t="s">
        <v>3995</v>
      </c>
      <c r="AC2278">
        <v>46149.58494212963</v>
      </c>
      <c r="AD2278">
        <v>46148</v>
      </c>
      <c r="AE2278" t="s">
        <v>3938</v>
      </c>
      <c r="AG2278" t="s">
        <v>5006</v>
      </c>
      <c r="AH2278">
        <v>6108606706</v>
      </c>
      <c r="AI2278" t="s">
        <v>11158</v>
      </c>
      <c r="AM2278" t="s">
        <v>3925</v>
      </c>
      <c r="AN2278" t="s">
        <v>3926</v>
      </c>
      <c r="AO2278" t="s">
        <v>268</v>
      </c>
      <c r="AP2278" t="s">
        <v>386</v>
      </c>
      <c r="AQ2278" t="s">
        <v>3998</v>
      </c>
      <c r="AU2278" t="s">
        <v>4282</v>
      </c>
      <c r="AV2278" t="s">
        <v>4000</v>
      </c>
      <c r="AW2278" t="s">
        <v>447</v>
      </c>
      <c r="AX2278" t="s">
        <v>446</v>
      </c>
      <c r="AY2278" t="s">
        <v>253</v>
      </c>
      <c r="AZ2278" t="s">
        <v>230</v>
      </c>
      <c r="BA2278" t="s">
        <v>395</v>
      </c>
      <c r="BB2278" t="s">
        <v>380</v>
      </c>
      <c r="BC2278" t="s">
        <v>3927</v>
      </c>
      <c r="BD2278" t="s">
        <v>3927</v>
      </c>
      <c r="BE2278" t="s">
        <v>3927</v>
      </c>
      <c r="BF2278">
        <v>1</v>
      </c>
    </row>
    <row r="2279" spans="1:58" x14ac:dyDescent="0.3">
      <c r="A2279">
        <v>2026</v>
      </c>
      <c r="B2279">
        <v>202605</v>
      </c>
      <c r="C2279">
        <v>5</v>
      </c>
      <c r="D2279" s="14">
        <v>20001616693384</v>
      </c>
      <c r="E2279" t="s">
        <v>2810</v>
      </c>
      <c r="F2279" s="2">
        <v>46136.392430555556</v>
      </c>
      <c r="G2279" s="2">
        <v>46144</v>
      </c>
      <c r="I2279" t="s">
        <v>224</v>
      </c>
      <c r="J2279" t="s">
        <v>230</v>
      </c>
      <c r="L2279" t="s">
        <v>501</v>
      </c>
      <c r="M2279" t="s">
        <v>309</v>
      </c>
      <c r="N2279" t="s">
        <v>297</v>
      </c>
      <c r="O2279" t="s">
        <v>283</v>
      </c>
      <c r="Q2279" t="s">
        <v>11159</v>
      </c>
      <c r="R2279" t="s">
        <v>2809</v>
      </c>
      <c r="S2279" t="s">
        <v>327</v>
      </c>
      <c r="T2279" t="s">
        <v>328</v>
      </c>
      <c r="U2279" t="s">
        <v>258</v>
      </c>
      <c r="V2279" t="s">
        <v>247</v>
      </c>
      <c r="W2279" t="s">
        <v>245</v>
      </c>
      <c r="X2279" t="s">
        <v>225</v>
      </c>
      <c r="Z2279">
        <v>4</v>
      </c>
      <c r="AA2279" t="s">
        <v>3921</v>
      </c>
      <c r="AB2279" t="s">
        <v>11160</v>
      </c>
      <c r="AC2279">
        <v>46148.623171296298</v>
      </c>
      <c r="AD2279">
        <v>46148</v>
      </c>
      <c r="AE2279" t="s">
        <v>3938</v>
      </c>
      <c r="AG2279" t="s">
        <v>329</v>
      </c>
      <c r="AH2279">
        <v>6108609694</v>
      </c>
      <c r="AI2279" t="s">
        <v>11161</v>
      </c>
      <c r="AM2279" t="s">
        <v>3925</v>
      </c>
      <c r="AN2279" t="s">
        <v>3926</v>
      </c>
      <c r="AO2279" t="s">
        <v>268</v>
      </c>
      <c r="AP2279" t="s">
        <v>386</v>
      </c>
      <c r="AQ2279" t="s">
        <v>3940</v>
      </c>
      <c r="AU2279" t="s">
        <v>4422</v>
      </c>
      <c r="AV2279" t="s">
        <v>4000</v>
      </c>
      <c r="AW2279" t="s">
        <v>320</v>
      </c>
      <c r="AX2279" t="s">
        <v>319</v>
      </c>
      <c r="AY2279" t="s">
        <v>254</v>
      </c>
      <c r="AZ2279" t="s">
        <v>230</v>
      </c>
      <c r="BA2279" t="s">
        <v>395</v>
      </c>
      <c r="BB2279" t="s">
        <v>380</v>
      </c>
      <c r="BC2279" t="s">
        <v>3927</v>
      </c>
      <c r="BD2279" t="s">
        <v>3927</v>
      </c>
      <c r="BE2279" t="s">
        <v>3927</v>
      </c>
      <c r="BF2279">
        <v>1</v>
      </c>
    </row>
    <row r="2280" spans="1:58" x14ac:dyDescent="0.3">
      <c r="A2280">
        <v>2026</v>
      </c>
      <c r="B2280">
        <v>202605</v>
      </c>
      <c r="C2280">
        <v>5</v>
      </c>
      <c r="D2280" s="14">
        <v>20001616690477</v>
      </c>
      <c r="E2280" t="s">
        <v>2810</v>
      </c>
      <c r="F2280" s="2">
        <v>46136.396539351852</v>
      </c>
      <c r="G2280" s="2">
        <v>46149</v>
      </c>
      <c r="I2280" t="s">
        <v>224</v>
      </c>
      <c r="J2280" t="s">
        <v>230</v>
      </c>
      <c r="L2280" t="s">
        <v>2900</v>
      </c>
      <c r="M2280" t="s">
        <v>902</v>
      </c>
      <c r="N2280" t="s">
        <v>752</v>
      </c>
      <c r="O2280" t="s">
        <v>623</v>
      </c>
      <c r="Q2280" t="s">
        <v>11162</v>
      </c>
      <c r="R2280" t="s">
        <v>2809</v>
      </c>
      <c r="S2280" t="s">
        <v>5089</v>
      </c>
      <c r="T2280" t="s">
        <v>5090</v>
      </c>
      <c r="U2280" t="s">
        <v>3034</v>
      </c>
      <c r="V2280" t="s">
        <v>647</v>
      </c>
      <c r="W2280" t="s">
        <v>245</v>
      </c>
      <c r="X2280" t="s">
        <v>387</v>
      </c>
      <c r="Z2280">
        <v>4</v>
      </c>
      <c r="AA2280" t="s">
        <v>3921</v>
      </c>
      <c r="AB2280" t="s">
        <v>11163</v>
      </c>
      <c r="AC2280">
        <v>46154.683587962965</v>
      </c>
      <c r="AD2280">
        <v>46153</v>
      </c>
      <c r="AE2280" t="s">
        <v>3938</v>
      </c>
      <c r="AG2280" t="s">
        <v>5006</v>
      </c>
      <c r="AH2280">
        <v>1092178118</v>
      </c>
      <c r="AI2280" t="s">
        <v>11164</v>
      </c>
      <c r="AM2280" t="s">
        <v>3925</v>
      </c>
      <c r="AN2280" t="s">
        <v>3926</v>
      </c>
      <c r="AO2280" t="s">
        <v>268</v>
      </c>
      <c r="AP2280" t="s">
        <v>386</v>
      </c>
      <c r="AQ2280" t="s">
        <v>3940</v>
      </c>
      <c r="AU2280" t="s">
        <v>3999</v>
      </c>
      <c r="AV2280" t="s">
        <v>4000</v>
      </c>
      <c r="AW2280" t="s">
        <v>447</v>
      </c>
      <c r="AX2280" t="s">
        <v>446</v>
      </c>
      <c r="AY2280" t="s">
        <v>253</v>
      </c>
      <c r="AZ2280" t="s">
        <v>230</v>
      </c>
      <c r="BA2280" t="s">
        <v>273</v>
      </c>
      <c r="BB2280" t="s">
        <v>380</v>
      </c>
      <c r="BC2280" t="s">
        <v>3927</v>
      </c>
      <c r="BD2280" t="s">
        <v>3927</v>
      </c>
      <c r="BE2280" t="s">
        <v>3927</v>
      </c>
      <c r="BF2280">
        <v>16</v>
      </c>
    </row>
    <row r="2281" spans="1:58" x14ac:dyDescent="0.3">
      <c r="A2281">
        <v>2026</v>
      </c>
      <c r="B2281">
        <v>202605</v>
      </c>
      <c r="C2281">
        <v>5</v>
      </c>
      <c r="D2281" s="14">
        <v>20001616095624</v>
      </c>
      <c r="E2281" t="s">
        <v>2810</v>
      </c>
      <c r="F2281" s="2">
        <v>46135.677141203705</v>
      </c>
      <c r="G2281" s="2">
        <v>46146</v>
      </c>
      <c r="I2281" t="s">
        <v>224</v>
      </c>
      <c r="J2281" t="s">
        <v>230</v>
      </c>
      <c r="L2281" t="s">
        <v>3036</v>
      </c>
      <c r="M2281" t="s">
        <v>1045</v>
      </c>
      <c r="N2281" t="s">
        <v>1040</v>
      </c>
      <c r="O2281" t="s">
        <v>257</v>
      </c>
      <c r="Q2281" t="s">
        <v>11165</v>
      </c>
      <c r="R2281" t="s">
        <v>2809</v>
      </c>
      <c r="S2281" t="s">
        <v>5089</v>
      </c>
      <c r="T2281" t="s">
        <v>5090</v>
      </c>
      <c r="U2281" t="s">
        <v>3034</v>
      </c>
      <c r="V2281" t="s">
        <v>647</v>
      </c>
      <c r="W2281" t="s">
        <v>245</v>
      </c>
      <c r="X2281" t="s">
        <v>225</v>
      </c>
      <c r="Z2281">
        <v>2</v>
      </c>
      <c r="AA2281" t="s">
        <v>3921</v>
      </c>
      <c r="AB2281" t="s">
        <v>11166</v>
      </c>
      <c r="AC2281">
        <v>46148.681620370371</v>
      </c>
      <c r="AD2281">
        <v>46148</v>
      </c>
      <c r="AE2281" t="s">
        <v>3938</v>
      </c>
      <c r="AG2281" t="s">
        <v>5006</v>
      </c>
      <c r="AH2281">
        <v>6108598424</v>
      </c>
      <c r="AI2281" t="s">
        <v>11167</v>
      </c>
      <c r="AM2281" t="s">
        <v>3925</v>
      </c>
      <c r="AN2281" t="s">
        <v>3926</v>
      </c>
      <c r="AO2281" t="s">
        <v>268</v>
      </c>
      <c r="AP2281" t="s">
        <v>304</v>
      </c>
      <c r="AQ2281" t="s">
        <v>3940</v>
      </c>
      <c r="AU2281" t="s">
        <v>4282</v>
      </c>
      <c r="AV2281" t="s">
        <v>4000</v>
      </c>
      <c r="AW2281" t="s">
        <v>227</v>
      </c>
      <c r="AX2281" t="s">
        <v>226</v>
      </c>
      <c r="AY2281" t="s">
        <v>254</v>
      </c>
      <c r="AZ2281" t="s">
        <v>230</v>
      </c>
      <c r="BA2281" t="s">
        <v>395</v>
      </c>
      <c r="BB2281" t="s">
        <v>380</v>
      </c>
      <c r="BC2281" t="s">
        <v>3927</v>
      </c>
      <c r="BD2281" t="s">
        <v>3927</v>
      </c>
      <c r="BE2281" t="s">
        <v>3927</v>
      </c>
      <c r="BF2281">
        <v>5</v>
      </c>
    </row>
    <row r="2282" spans="1:58" x14ac:dyDescent="0.3">
      <c r="A2282">
        <v>2026</v>
      </c>
      <c r="B2282">
        <v>202605</v>
      </c>
      <c r="C2282">
        <v>5</v>
      </c>
      <c r="D2282" s="14">
        <v>20001615975894</v>
      </c>
      <c r="E2282" t="s">
        <v>2810</v>
      </c>
      <c r="F2282" s="2">
        <v>46135.606365740743</v>
      </c>
      <c r="G2282" s="2">
        <v>46144</v>
      </c>
      <c r="I2282" t="s">
        <v>224</v>
      </c>
      <c r="J2282" t="s">
        <v>230</v>
      </c>
      <c r="L2282" t="s">
        <v>3185</v>
      </c>
      <c r="M2282" t="s">
        <v>261</v>
      </c>
      <c r="N2282" t="s">
        <v>237</v>
      </c>
      <c r="O2282" t="s">
        <v>257</v>
      </c>
      <c r="Q2282" t="s">
        <v>11168</v>
      </c>
      <c r="R2282" t="s">
        <v>2809</v>
      </c>
      <c r="S2282" t="s">
        <v>5207</v>
      </c>
      <c r="T2282" t="s">
        <v>5208</v>
      </c>
      <c r="U2282" t="s">
        <v>3034</v>
      </c>
      <c r="V2282" t="s">
        <v>647</v>
      </c>
      <c r="W2282" t="s">
        <v>245</v>
      </c>
      <c r="X2282" t="s">
        <v>387</v>
      </c>
      <c r="Z2282">
        <v>4</v>
      </c>
      <c r="AA2282" t="s">
        <v>3921</v>
      </c>
      <c r="AB2282" t="s">
        <v>3995</v>
      </c>
      <c r="AC2282">
        <v>46149.58494212963</v>
      </c>
      <c r="AD2282">
        <v>46148</v>
      </c>
      <c r="AE2282" t="s">
        <v>3938</v>
      </c>
      <c r="AG2282" t="s">
        <v>5135</v>
      </c>
      <c r="AH2282">
        <v>1039276585</v>
      </c>
      <c r="AI2282" t="s">
        <v>11169</v>
      </c>
      <c r="AM2282" t="s">
        <v>3925</v>
      </c>
      <c r="AN2282" t="s">
        <v>3926</v>
      </c>
      <c r="AO2282" t="s">
        <v>268</v>
      </c>
      <c r="AP2282" t="s">
        <v>249</v>
      </c>
      <c r="AQ2282" t="s">
        <v>3998</v>
      </c>
      <c r="AU2282" t="s">
        <v>4282</v>
      </c>
      <c r="AV2282" t="s">
        <v>4000</v>
      </c>
      <c r="AW2282" t="s">
        <v>447</v>
      </c>
      <c r="AX2282" t="s">
        <v>446</v>
      </c>
      <c r="AY2282" t="s">
        <v>253</v>
      </c>
      <c r="AZ2282" t="s">
        <v>230</v>
      </c>
      <c r="BA2282" t="s">
        <v>273</v>
      </c>
      <c r="BB2282" t="s">
        <v>380</v>
      </c>
      <c r="BC2282" t="s">
        <v>3927</v>
      </c>
      <c r="BD2282" t="s">
        <v>3927</v>
      </c>
      <c r="BE2282" t="s">
        <v>3927</v>
      </c>
      <c r="BF2282">
        <v>16</v>
      </c>
    </row>
    <row r="2283" spans="1:58" x14ac:dyDescent="0.3">
      <c r="A2283">
        <v>2026</v>
      </c>
      <c r="B2283">
        <v>202605</v>
      </c>
      <c r="C2283">
        <v>5</v>
      </c>
      <c r="D2283" s="14">
        <v>20001615712770</v>
      </c>
      <c r="E2283" t="s">
        <v>2810</v>
      </c>
      <c r="F2283" s="2">
        <v>46135.387812499997</v>
      </c>
      <c r="G2283" s="2">
        <v>46146</v>
      </c>
      <c r="I2283" t="s">
        <v>224</v>
      </c>
      <c r="J2283" t="s">
        <v>230</v>
      </c>
      <c r="L2283" t="s">
        <v>3425</v>
      </c>
      <c r="M2283" t="s">
        <v>309</v>
      </c>
      <c r="N2283" t="s">
        <v>297</v>
      </c>
      <c r="O2283" t="s">
        <v>283</v>
      </c>
      <c r="Q2283" t="s">
        <v>11170</v>
      </c>
      <c r="R2283" t="s">
        <v>2809</v>
      </c>
      <c r="S2283" t="s">
        <v>5207</v>
      </c>
      <c r="T2283" t="s">
        <v>5208</v>
      </c>
      <c r="U2283" t="s">
        <v>3034</v>
      </c>
      <c r="V2283" t="s">
        <v>647</v>
      </c>
      <c r="W2283" t="s">
        <v>245</v>
      </c>
      <c r="X2283" t="s">
        <v>225</v>
      </c>
      <c r="Z2283">
        <v>3</v>
      </c>
      <c r="AA2283" t="s">
        <v>3921</v>
      </c>
      <c r="AB2283" t="s">
        <v>3995</v>
      </c>
      <c r="AC2283">
        <v>46149.58494212963</v>
      </c>
      <c r="AD2283">
        <v>46149</v>
      </c>
      <c r="AE2283" t="s">
        <v>3938</v>
      </c>
      <c r="AG2283" t="s">
        <v>5135</v>
      </c>
      <c r="AH2283">
        <v>6108521396</v>
      </c>
      <c r="AI2283" t="s">
        <v>11171</v>
      </c>
      <c r="AM2283" t="s">
        <v>3925</v>
      </c>
      <c r="AN2283" t="s">
        <v>3926</v>
      </c>
      <c r="AO2283" t="s">
        <v>268</v>
      </c>
      <c r="AP2283" t="s">
        <v>386</v>
      </c>
      <c r="AQ2283" t="s">
        <v>3998</v>
      </c>
      <c r="AU2283" t="s">
        <v>4282</v>
      </c>
      <c r="AV2283" t="s">
        <v>4000</v>
      </c>
      <c r="AW2283" t="s">
        <v>227</v>
      </c>
      <c r="AX2283" t="s">
        <v>226</v>
      </c>
      <c r="AY2283" t="s">
        <v>254</v>
      </c>
      <c r="AZ2283" t="s">
        <v>230</v>
      </c>
      <c r="BA2283" t="s">
        <v>273</v>
      </c>
      <c r="BB2283" t="s">
        <v>380</v>
      </c>
      <c r="BC2283" t="s">
        <v>3927</v>
      </c>
      <c r="BD2283" t="s">
        <v>3927</v>
      </c>
      <c r="BE2283" t="s">
        <v>3927</v>
      </c>
      <c r="BF2283">
        <v>26</v>
      </c>
    </row>
    <row r="2284" spans="1:58" x14ac:dyDescent="0.3">
      <c r="A2284">
        <v>2026</v>
      </c>
      <c r="B2284">
        <v>202605</v>
      </c>
      <c r="C2284">
        <v>5</v>
      </c>
      <c r="D2284" s="14">
        <v>20001615592614</v>
      </c>
      <c r="E2284" t="s">
        <v>2810</v>
      </c>
      <c r="F2284" s="2">
        <v>46134.858912037038</v>
      </c>
      <c r="G2284" s="2">
        <v>46144</v>
      </c>
      <c r="I2284" t="s">
        <v>224</v>
      </c>
      <c r="J2284" t="s">
        <v>230</v>
      </c>
      <c r="L2284" t="s">
        <v>11172</v>
      </c>
      <c r="M2284" t="s">
        <v>1286</v>
      </c>
      <c r="N2284" t="s">
        <v>1281</v>
      </c>
      <c r="O2284" t="s">
        <v>331</v>
      </c>
      <c r="Q2284" t="s">
        <v>11173</v>
      </c>
      <c r="R2284" t="s">
        <v>2809</v>
      </c>
      <c r="S2284" t="s">
        <v>4807</v>
      </c>
      <c r="T2284" t="s">
        <v>4808</v>
      </c>
      <c r="U2284" t="s">
        <v>3034</v>
      </c>
      <c r="V2284" t="s">
        <v>4809</v>
      </c>
      <c r="W2284" t="s">
        <v>245</v>
      </c>
      <c r="X2284" t="s">
        <v>225</v>
      </c>
      <c r="Z2284">
        <v>0</v>
      </c>
      <c r="AA2284" t="s">
        <v>3921</v>
      </c>
      <c r="AB2284" t="s">
        <v>4810</v>
      </c>
      <c r="AC2284">
        <v>46146.59783564815</v>
      </c>
      <c r="AD2284">
        <v>46144</v>
      </c>
      <c r="AE2284" t="s">
        <v>4811</v>
      </c>
      <c r="AG2284" t="s">
        <v>4812</v>
      </c>
      <c r="AH2284">
        <v>6108497705</v>
      </c>
      <c r="AI2284" t="s">
        <v>11174</v>
      </c>
      <c r="AM2284" t="s">
        <v>3925</v>
      </c>
      <c r="AN2284" t="s">
        <v>3926</v>
      </c>
      <c r="AO2284" t="s">
        <v>4814</v>
      </c>
      <c r="AP2284" t="s">
        <v>386</v>
      </c>
      <c r="AQ2284" t="s">
        <v>4815</v>
      </c>
      <c r="AU2284" t="s">
        <v>9154</v>
      </c>
      <c r="AV2284" t="s">
        <v>4817</v>
      </c>
      <c r="AW2284" t="s">
        <v>320</v>
      </c>
      <c r="AX2284" t="s">
        <v>319</v>
      </c>
      <c r="AY2284" t="s">
        <v>254</v>
      </c>
      <c r="AZ2284" t="s">
        <v>230</v>
      </c>
      <c r="BA2284" t="s">
        <v>273</v>
      </c>
      <c r="BB2284" t="s">
        <v>380</v>
      </c>
      <c r="BC2284" t="s">
        <v>3927</v>
      </c>
      <c r="BD2284" t="s">
        <v>3927</v>
      </c>
      <c r="BE2284" t="s">
        <v>3927</v>
      </c>
      <c r="BF2284">
        <v>1</v>
      </c>
    </row>
    <row r="2285" spans="1:58" x14ac:dyDescent="0.3">
      <c r="A2285">
        <v>2026</v>
      </c>
      <c r="B2285">
        <v>202605</v>
      </c>
      <c r="C2285">
        <v>5</v>
      </c>
      <c r="D2285" s="14">
        <v>20001615513636</v>
      </c>
      <c r="E2285" t="s">
        <v>2810</v>
      </c>
      <c r="F2285" s="2">
        <v>46134.707060185188</v>
      </c>
      <c r="G2285" s="2">
        <v>46146</v>
      </c>
      <c r="I2285" t="s">
        <v>224</v>
      </c>
      <c r="J2285" t="s">
        <v>230</v>
      </c>
      <c r="L2285" t="s">
        <v>8355</v>
      </c>
      <c r="M2285" t="s">
        <v>994</v>
      </c>
      <c r="N2285" t="s">
        <v>989</v>
      </c>
      <c r="O2285" t="s">
        <v>554</v>
      </c>
      <c r="Q2285" t="s">
        <v>11175</v>
      </c>
      <c r="R2285" t="s">
        <v>2809</v>
      </c>
      <c r="S2285" t="s">
        <v>347</v>
      </c>
      <c r="T2285" t="s">
        <v>358</v>
      </c>
      <c r="U2285" t="s">
        <v>258</v>
      </c>
      <c r="V2285" t="s">
        <v>247</v>
      </c>
      <c r="W2285" t="s">
        <v>245</v>
      </c>
      <c r="X2285" t="s">
        <v>225</v>
      </c>
      <c r="Z2285">
        <v>2</v>
      </c>
      <c r="AA2285" t="s">
        <v>3921</v>
      </c>
      <c r="AB2285" t="s">
        <v>11176</v>
      </c>
      <c r="AC2285">
        <v>46148.623171296298</v>
      </c>
      <c r="AD2285">
        <v>46148</v>
      </c>
      <c r="AE2285" t="s">
        <v>3938</v>
      </c>
      <c r="AG2285" t="s">
        <v>359</v>
      </c>
      <c r="AH2285">
        <v>6108535611</v>
      </c>
      <c r="AI2285" t="s">
        <v>11177</v>
      </c>
      <c r="AM2285" t="s">
        <v>3925</v>
      </c>
      <c r="AN2285" t="s">
        <v>3926</v>
      </c>
      <c r="AO2285" t="s">
        <v>268</v>
      </c>
      <c r="AP2285" t="s">
        <v>249</v>
      </c>
      <c r="AQ2285" t="s">
        <v>3940</v>
      </c>
      <c r="AU2285" t="s">
        <v>4422</v>
      </c>
      <c r="AV2285" t="s">
        <v>4000</v>
      </c>
      <c r="AW2285" t="s">
        <v>320</v>
      </c>
      <c r="AX2285" t="s">
        <v>319</v>
      </c>
      <c r="AY2285" t="s">
        <v>254</v>
      </c>
      <c r="AZ2285" t="s">
        <v>230</v>
      </c>
      <c r="BA2285" t="s">
        <v>395</v>
      </c>
      <c r="BB2285" t="s">
        <v>380</v>
      </c>
      <c r="BC2285" t="s">
        <v>3927</v>
      </c>
      <c r="BD2285" t="s">
        <v>3927</v>
      </c>
      <c r="BE2285" t="s">
        <v>3927</v>
      </c>
      <c r="BF2285">
        <v>1</v>
      </c>
    </row>
    <row r="2286" spans="1:58" x14ac:dyDescent="0.3">
      <c r="A2286">
        <v>2026</v>
      </c>
      <c r="B2286">
        <v>202605</v>
      </c>
      <c r="C2286">
        <v>5</v>
      </c>
      <c r="D2286" s="14">
        <v>20001615418390</v>
      </c>
      <c r="E2286" t="s">
        <v>2810</v>
      </c>
      <c r="F2286" s="2">
        <v>46134.616412037038</v>
      </c>
      <c r="G2286" s="2">
        <v>46144</v>
      </c>
      <c r="I2286" t="s">
        <v>224</v>
      </c>
      <c r="J2286" t="s">
        <v>230</v>
      </c>
      <c r="L2286" t="s">
        <v>1111</v>
      </c>
      <c r="M2286" t="s">
        <v>4847</v>
      </c>
      <c r="N2286" t="s">
        <v>546</v>
      </c>
      <c r="O2286" t="s">
        <v>554</v>
      </c>
      <c r="Q2286" t="s">
        <v>11178</v>
      </c>
      <c r="R2286" t="s">
        <v>2809</v>
      </c>
      <c r="S2286" t="s">
        <v>551</v>
      </c>
      <c r="T2286" t="s">
        <v>552</v>
      </c>
      <c r="U2286" t="s">
        <v>258</v>
      </c>
      <c r="V2286" t="s">
        <v>247</v>
      </c>
      <c r="W2286" t="s">
        <v>245</v>
      </c>
      <c r="X2286" t="s">
        <v>387</v>
      </c>
      <c r="Z2286">
        <v>4</v>
      </c>
      <c r="AA2286" t="s">
        <v>3921</v>
      </c>
      <c r="AB2286" t="s">
        <v>11179</v>
      </c>
      <c r="AC2286">
        <v>46148.623171296298</v>
      </c>
      <c r="AD2286">
        <v>46148</v>
      </c>
      <c r="AE2286" t="s">
        <v>3938</v>
      </c>
      <c r="AG2286" t="s">
        <v>359</v>
      </c>
      <c r="AH2286">
        <v>1042803991</v>
      </c>
      <c r="AI2286" t="s">
        <v>11180</v>
      </c>
      <c r="AM2286" t="s">
        <v>3925</v>
      </c>
      <c r="AN2286" t="s">
        <v>3926</v>
      </c>
      <c r="AO2286" t="s">
        <v>268</v>
      </c>
      <c r="AP2286" t="s">
        <v>386</v>
      </c>
      <c r="AQ2286" t="s">
        <v>3940</v>
      </c>
      <c r="AU2286" t="s">
        <v>4422</v>
      </c>
      <c r="AV2286" t="s">
        <v>4000</v>
      </c>
      <c r="AW2286" t="s">
        <v>447</v>
      </c>
      <c r="AX2286" t="s">
        <v>446</v>
      </c>
      <c r="AY2286" t="s">
        <v>253</v>
      </c>
      <c r="AZ2286" t="s">
        <v>230</v>
      </c>
      <c r="BA2286" t="s">
        <v>273</v>
      </c>
      <c r="BB2286" t="s">
        <v>380</v>
      </c>
      <c r="BC2286" t="s">
        <v>3927</v>
      </c>
      <c r="BD2286" t="s">
        <v>3927</v>
      </c>
      <c r="BE2286" t="s">
        <v>3927</v>
      </c>
      <c r="BF2286">
        <v>16</v>
      </c>
    </row>
    <row r="2287" spans="1:58" x14ac:dyDescent="0.3">
      <c r="A2287">
        <v>2026</v>
      </c>
      <c r="B2287">
        <v>202605</v>
      </c>
      <c r="C2287">
        <v>5</v>
      </c>
      <c r="D2287" s="14">
        <v>20001615395744</v>
      </c>
      <c r="E2287" t="s">
        <v>2810</v>
      </c>
      <c r="F2287" s="2">
        <v>46134.63590277778</v>
      </c>
      <c r="G2287" s="2">
        <v>46145</v>
      </c>
      <c r="I2287" t="s">
        <v>224</v>
      </c>
      <c r="J2287" t="s">
        <v>230</v>
      </c>
      <c r="M2287" t="s">
        <v>1933</v>
      </c>
      <c r="N2287" t="s">
        <v>1927</v>
      </c>
      <c r="O2287" t="s">
        <v>257</v>
      </c>
      <c r="Q2287" t="s">
        <v>4647</v>
      </c>
      <c r="R2287" t="s">
        <v>2809</v>
      </c>
      <c r="S2287" t="s">
        <v>4807</v>
      </c>
      <c r="T2287" t="s">
        <v>4808</v>
      </c>
      <c r="U2287" t="s">
        <v>3034</v>
      </c>
      <c r="V2287" t="s">
        <v>4809</v>
      </c>
      <c r="W2287" t="s">
        <v>245</v>
      </c>
      <c r="X2287" t="s">
        <v>387</v>
      </c>
      <c r="Z2287">
        <v>0</v>
      </c>
      <c r="AA2287" t="s">
        <v>3921</v>
      </c>
      <c r="AB2287" t="s">
        <v>4810</v>
      </c>
      <c r="AC2287">
        <v>46146.59783564815</v>
      </c>
      <c r="AD2287">
        <v>46145</v>
      </c>
      <c r="AE2287" t="s">
        <v>4811</v>
      </c>
      <c r="AG2287" t="s">
        <v>4812</v>
      </c>
      <c r="AH2287">
        <v>6108501583</v>
      </c>
      <c r="AI2287" t="s">
        <v>4651</v>
      </c>
      <c r="AM2287" t="s">
        <v>3925</v>
      </c>
      <c r="AN2287" t="s">
        <v>3926</v>
      </c>
      <c r="AO2287" t="s">
        <v>4814</v>
      </c>
      <c r="AP2287" t="s">
        <v>693</v>
      </c>
      <c r="AQ2287" t="s">
        <v>4815</v>
      </c>
      <c r="AU2287" t="s">
        <v>8464</v>
      </c>
      <c r="AV2287" t="s">
        <v>4817</v>
      </c>
      <c r="AW2287" t="s">
        <v>4955</v>
      </c>
      <c r="AX2287" t="s">
        <v>4956</v>
      </c>
      <c r="AY2287" t="s">
        <v>253</v>
      </c>
      <c r="AZ2287" t="s">
        <v>230</v>
      </c>
      <c r="BA2287" t="s">
        <v>395</v>
      </c>
      <c r="BB2287" t="s">
        <v>380</v>
      </c>
      <c r="BC2287" t="s">
        <v>3927</v>
      </c>
      <c r="BD2287" t="s">
        <v>3927</v>
      </c>
      <c r="BE2287" t="s">
        <v>3927</v>
      </c>
      <c r="BF2287">
        <v>1</v>
      </c>
    </row>
    <row r="2288" spans="1:58" x14ac:dyDescent="0.3">
      <c r="A2288">
        <v>2026</v>
      </c>
      <c r="B2288">
        <v>202605</v>
      </c>
      <c r="C2288">
        <v>5</v>
      </c>
      <c r="D2288" s="14">
        <v>20001615374864</v>
      </c>
      <c r="E2288" t="s">
        <v>2810</v>
      </c>
      <c r="F2288" s="2">
        <v>46134.593668981484</v>
      </c>
      <c r="G2288" s="2">
        <v>46144</v>
      </c>
      <c r="I2288" t="s">
        <v>224</v>
      </c>
      <c r="J2288" t="s">
        <v>230</v>
      </c>
      <c r="L2288" t="s">
        <v>3123</v>
      </c>
      <c r="M2288" t="s">
        <v>4061</v>
      </c>
      <c r="N2288" t="s">
        <v>486</v>
      </c>
      <c r="O2288" t="s">
        <v>257</v>
      </c>
      <c r="Q2288" t="s">
        <v>11181</v>
      </c>
      <c r="R2288" t="s">
        <v>2809</v>
      </c>
      <c r="S2288" t="s">
        <v>6624</v>
      </c>
      <c r="T2288" t="s">
        <v>6625</v>
      </c>
      <c r="U2288" t="s">
        <v>4796</v>
      </c>
      <c r="V2288" t="s">
        <v>2024</v>
      </c>
      <c r="W2288" t="s">
        <v>245</v>
      </c>
      <c r="X2288" t="s">
        <v>225</v>
      </c>
      <c r="Z2288">
        <v>4</v>
      </c>
      <c r="AA2288" t="s">
        <v>3921</v>
      </c>
      <c r="AB2288" t="s">
        <v>11182</v>
      </c>
      <c r="AC2288">
        <v>46149.689583333333</v>
      </c>
      <c r="AD2288">
        <v>46148</v>
      </c>
      <c r="AE2288" t="s">
        <v>3938</v>
      </c>
      <c r="AG2288" t="s">
        <v>6332</v>
      </c>
      <c r="AH2288">
        <v>6108552083</v>
      </c>
      <c r="AI2288" t="s">
        <v>11183</v>
      </c>
      <c r="AM2288" t="s">
        <v>3925</v>
      </c>
      <c r="AN2288" t="s">
        <v>3926</v>
      </c>
      <c r="AO2288" t="s">
        <v>268</v>
      </c>
      <c r="AP2288" t="s">
        <v>386</v>
      </c>
      <c r="AQ2288" t="s">
        <v>3940</v>
      </c>
      <c r="AU2288" t="s">
        <v>4282</v>
      </c>
      <c r="AV2288" t="s">
        <v>4000</v>
      </c>
      <c r="AW2288" t="s">
        <v>320</v>
      </c>
      <c r="AX2288" t="s">
        <v>319</v>
      </c>
      <c r="AY2288" t="s">
        <v>254</v>
      </c>
      <c r="AZ2288" t="s">
        <v>230</v>
      </c>
      <c r="BA2288" t="s">
        <v>395</v>
      </c>
      <c r="BB2288" t="s">
        <v>380</v>
      </c>
      <c r="BC2288" t="s">
        <v>3927</v>
      </c>
      <c r="BD2288" t="s">
        <v>3927</v>
      </c>
      <c r="BE2288" t="s">
        <v>3927</v>
      </c>
      <c r="BF2288">
        <v>1</v>
      </c>
    </row>
    <row r="2289" spans="1:58" x14ac:dyDescent="0.3">
      <c r="A2289">
        <v>2026</v>
      </c>
      <c r="B2289">
        <v>202605</v>
      </c>
      <c r="C2289">
        <v>5</v>
      </c>
      <c r="D2289" s="14">
        <v>20001614785843</v>
      </c>
      <c r="E2289" t="s">
        <v>2810</v>
      </c>
      <c r="F2289" s="2">
        <v>46134.384074074071</v>
      </c>
      <c r="G2289" s="2">
        <v>46144</v>
      </c>
      <c r="I2289" t="s">
        <v>224</v>
      </c>
      <c r="J2289" t="s">
        <v>230</v>
      </c>
      <c r="L2289" t="s">
        <v>11184</v>
      </c>
      <c r="M2289" t="s">
        <v>1336</v>
      </c>
      <c r="N2289" t="s">
        <v>546</v>
      </c>
      <c r="O2289" t="s">
        <v>554</v>
      </c>
      <c r="Q2289" t="s">
        <v>11185</v>
      </c>
      <c r="R2289" t="s">
        <v>2809</v>
      </c>
      <c r="S2289" t="s">
        <v>5803</v>
      </c>
      <c r="T2289" t="s">
        <v>5804</v>
      </c>
      <c r="U2289" t="s">
        <v>5044</v>
      </c>
      <c r="V2289" t="s">
        <v>5045</v>
      </c>
      <c r="W2289" t="s">
        <v>245</v>
      </c>
      <c r="X2289" t="s">
        <v>225</v>
      </c>
      <c r="Z2289">
        <v>4</v>
      </c>
      <c r="AA2289" t="s">
        <v>3921</v>
      </c>
      <c r="AB2289" t="s">
        <v>11186</v>
      </c>
      <c r="AC2289">
        <v>46148.677708333336</v>
      </c>
      <c r="AD2289">
        <v>46148</v>
      </c>
      <c r="AE2289" t="s">
        <v>3938</v>
      </c>
      <c r="AG2289" t="s">
        <v>5047</v>
      </c>
      <c r="AH2289">
        <v>6108520725</v>
      </c>
      <c r="AI2289" t="s">
        <v>11187</v>
      </c>
      <c r="AM2289" t="s">
        <v>3925</v>
      </c>
      <c r="AN2289" t="s">
        <v>3926</v>
      </c>
      <c r="AO2289" t="s">
        <v>268</v>
      </c>
      <c r="AP2289" t="s">
        <v>330</v>
      </c>
      <c r="AQ2289" t="s">
        <v>3940</v>
      </c>
      <c r="AU2289" t="s">
        <v>4282</v>
      </c>
      <c r="AV2289" t="s">
        <v>4000</v>
      </c>
      <c r="AW2289" t="s">
        <v>320</v>
      </c>
      <c r="AX2289" t="s">
        <v>319</v>
      </c>
      <c r="AY2289" t="s">
        <v>254</v>
      </c>
      <c r="AZ2289" t="s">
        <v>230</v>
      </c>
      <c r="BA2289" t="s">
        <v>273</v>
      </c>
      <c r="BB2289" t="s">
        <v>380</v>
      </c>
      <c r="BC2289" t="s">
        <v>3927</v>
      </c>
      <c r="BD2289" t="s">
        <v>3927</v>
      </c>
      <c r="BE2289" t="s">
        <v>3927</v>
      </c>
      <c r="BF2289">
        <v>5</v>
      </c>
    </row>
    <row r="2290" spans="1:58" x14ac:dyDescent="0.3">
      <c r="A2290">
        <v>2026</v>
      </c>
      <c r="B2290">
        <v>202605</v>
      </c>
      <c r="C2290">
        <v>5</v>
      </c>
      <c r="D2290" s="14">
        <v>20001614775722</v>
      </c>
      <c r="E2290" t="s">
        <v>2810</v>
      </c>
      <c r="F2290" s="2">
        <v>46134.377002314817</v>
      </c>
      <c r="G2290" s="2">
        <v>46146</v>
      </c>
      <c r="I2290" t="s">
        <v>224</v>
      </c>
      <c r="J2290" t="s">
        <v>230</v>
      </c>
      <c r="L2290" t="s">
        <v>7389</v>
      </c>
      <c r="M2290" t="s">
        <v>1462</v>
      </c>
      <c r="N2290" t="s">
        <v>353</v>
      </c>
      <c r="O2290" t="s">
        <v>283</v>
      </c>
      <c r="Q2290" t="s">
        <v>11188</v>
      </c>
      <c r="R2290" t="s">
        <v>2809</v>
      </c>
      <c r="S2290" t="s">
        <v>5360</v>
      </c>
      <c r="T2290" t="s">
        <v>5361</v>
      </c>
      <c r="U2290" t="s">
        <v>3034</v>
      </c>
      <c r="V2290" t="s">
        <v>647</v>
      </c>
      <c r="W2290" t="s">
        <v>245</v>
      </c>
      <c r="X2290" t="s">
        <v>225</v>
      </c>
      <c r="Z2290">
        <v>2</v>
      </c>
      <c r="AA2290" t="s">
        <v>3921</v>
      </c>
      <c r="AB2290" t="s">
        <v>11003</v>
      </c>
      <c r="AC2290">
        <v>46148.681620370371</v>
      </c>
      <c r="AD2290">
        <v>46148</v>
      </c>
      <c r="AE2290" t="s">
        <v>3938</v>
      </c>
      <c r="AG2290" t="s">
        <v>5006</v>
      </c>
      <c r="AH2290">
        <v>6083222184</v>
      </c>
      <c r="AI2290" t="s">
        <v>11189</v>
      </c>
      <c r="AM2290" t="s">
        <v>3925</v>
      </c>
      <c r="AN2290" t="s">
        <v>3926</v>
      </c>
      <c r="AO2290" t="s">
        <v>268</v>
      </c>
      <c r="AP2290" t="s">
        <v>386</v>
      </c>
      <c r="AQ2290" t="s">
        <v>3940</v>
      </c>
      <c r="AU2290" t="s">
        <v>4282</v>
      </c>
      <c r="AV2290" t="s">
        <v>4000</v>
      </c>
      <c r="AW2290" t="s">
        <v>227</v>
      </c>
      <c r="AX2290" t="s">
        <v>226</v>
      </c>
      <c r="AY2290" t="s">
        <v>254</v>
      </c>
      <c r="AZ2290" t="s">
        <v>230</v>
      </c>
      <c r="BA2290" t="s">
        <v>273</v>
      </c>
      <c r="BB2290" t="s">
        <v>380</v>
      </c>
      <c r="BC2290" t="s">
        <v>3927</v>
      </c>
      <c r="BD2290" t="s">
        <v>3927</v>
      </c>
      <c r="BE2290" t="s">
        <v>3927</v>
      </c>
      <c r="BF2290">
        <v>1</v>
      </c>
    </row>
    <row r="2291" spans="1:58" x14ac:dyDescent="0.3">
      <c r="A2291">
        <v>2026</v>
      </c>
      <c r="B2291">
        <v>202605</v>
      </c>
      <c r="C2291">
        <v>5</v>
      </c>
      <c r="D2291" s="14">
        <v>20001614724160</v>
      </c>
      <c r="E2291" t="s">
        <v>2810</v>
      </c>
      <c r="F2291" s="2">
        <v>46133.728958333333</v>
      </c>
      <c r="G2291" s="2">
        <v>46145</v>
      </c>
      <c r="I2291" t="s">
        <v>224</v>
      </c>
      <c r="J2291" t="s">
        <v>230</v>
      </c>
      <c r="L2291" t="s">
        <v>11190</v>
      </c>
      <c r="M2291" t="s">
        <v>334</v>
      </c>
      <c r="N2291" t="s">
        <v>322</v>
      </c>
      <c r="O2291" t="s">
        <v>331</v>
      </c>
      <c r="Q2291" t="s">
        <v>11191</v>
      </c>
      <c r="R2291" t="s">
        <v>2809</v>
      </c>
      <c r="S2291" t="s">
        <v>5470</v>
      </c>
      <c r="T2291" t="s">
        <v>5471</v>
      </c>
      <c r="U2291" t="s">
        <v>3034</v>
      </c>
      <c r="V2291" t="s">
        <v>647</v>
      </c>
      <c r="W2291" t="s">
        <v>245</v>
      </c>
      <c r="X2291" t="s">
        <v>387</v>
      </c>
      <c r="Z2291">
        <v>3</v>
      </c>
      <c r="AA2291" t="s">
        <v>3921</v>
      </c>
      <c r="AB2291" t="s">
        <v>7695</v>
      </c>
      <c r="AC2291">
        <v>46148.681620370371</v>
      </c>
      <c r="AD2291">
        <v>46148</v>
      </c>
      <c r="AE2291" t="s">
        <v>3938</v>
      </c>
      <c r="AG2291" t="s">
        <v>5111</v>
      </c>
      <c r="AH2291">
        <v>6044080070</v>
      </c>
      <c r="AI2291" t="s">
        <v>11192</v>
      </c>
      <c r="AM2291" t="s">
        <v>3925</v>
      </c>
      <c r="AN2291" t="s">
        <v>3926</v>
      </c>
      <c r="AO2291" t="s">
        <v>268</v>
      </c>
      <c r="AP2291" t="s">
        <v>386</v>
      </c>
      <c r="AQ2291" t="s">
        <v>3940</v>
      </c>
      <c r="AU2291" t="s">
        <v>4282</v>
      </c>
      <c r="AV2291" t="s">
        <v>4000</v>
      </c>
      <c r="AW2291" t="s">
        <v>622</v>
      </c>
      <c r="AX2291" t="s">
        <v>621</v>
      </c>
      <c r="AY2291" t="s">
        <v>253</v>
      </c>
      <c r="AZ2291" t="s">
        <v>230</v>
      </c>
      <c r="BA2291" t="s">
        <v>273</v>
      </c>
      <c r="BB2291" t="s">
        <v>380</v>
      </c>
      <c r="BC2291" t="s">
        <v>3927</v>
      </c>
      <c r="BD2291" t="s">
        <v>3927</v>
      </c>
      <c r="BE2291" t="s">
        <v>3927</v>
      </c>
      <c r="BF2291">
        <v>20</v>
      </c>
    </row>
    <row r="2292" spans="1:58" x14ac:dyDescent="0.3">
      <c r="A2292">
        <v>2026</v>
      </c>
      <c r="B2292">
        <v>202605</v>
      </c>
      <c r="C2292">
        <v>5</v>
      </c>
      <c r="D2292" s="14">
        <v>20001614584699</v>
      </c>
      <c r="E2292" t="s">
        <v>2810</v>
      </c>
      <c r="F2292" s="2">
        <v>46133.566782407404</v>
      </c>
      <c r="G2292" s="2">
        <v>46148</v>
      </c>
      <c r="I2292" t="s">
        <v>224</v>
      </c>
      <c r="J2292" t="s">
        <v>230</v>
      </c>
      <c r="L2292" t="s">
        <v>474</v>
      </c>
      <c r="M2292" t="s">
        <v>309</v>
      </c>
      <c r="N2292" t="s">
        <v>297</v>
      </c>
      <c r="O2292" t="s">
        <v>283</v>
      </c>
      <c r="Q2292" t="s">
        <v>11193</v>
      </c>
      <c r="R2292" t="s">
        <v>2809</v>
      </c>
      <c r="S2292" t="s">
        <v>11194</v>
      </c>
      <c r="T2292" t="s">
        <v>11195</v>
      </c>
      <c r="U2292" t="s">
        <v>3034</v>
      </c>
      <c r="V2292" t="s">
        <v>647</v>
      </c>
      <c r="W2292" t="s">
        <v>245</v>
      </c>
      <c r="X2292" t="s">
        <v>387</v>
      </c>
      <c r="Z2292">
        <v>4</v>
      </c>
      <c r="AA2292" t="s">
        <v>3921</v>
      </c>
      <c r="AB2292" t="s">
        <v>9043</v>
      </c>
      <c r="AC2292">
        <v>46153.354085648149</v>
      </c>
      <c r="AD2292">
        <v>46152</v>
      </c>
      <c r="AE2292" t="s">
        <v>3938</v>
      </c>
      <c r="AG2292" t="s">
        <v>5006</v>
      </c>
      <c r="AH2292">
        <v>6108507460</v>
      </c>
      <c r="AI2292" t="s">
        <v>11196</v>
      </c>
      <c r="AM2292" t="s">
        <v>3925</v>
      </c>
      <c r="AN2292" t="s">
        <v>3926</v>
      </c>
      <c r="AO2292" t="s">
        <v>268</v>
      </c>
      <c r="AP2292" t="s">
        <v>386</v>
      </c>
      <c r="AQ2292" t="s">
        <v>3940</v>
      </c>
      <c r="AU2292" t="s">
        <v>4220</v>
      </c>
      <c r="AV2292" t="s">
        <v>4000</v>
      </c>
      <c r="AW2292" t="s">
        <v>447</v>
      </c>
      <c r="AX2292" t="s">
        <v>446</v>
      </c>
      <c r="AY2292" t="s">
        <v>253</v>
      </c>
      <c r="AZ2292" t="s">
        <v>230</v>
      </c>
      <c r="BA2292" t="s">
        <v>273</v>
      </c>
      <c r="BB2292" t="s">
        <v>380</v>
      </c>
      <c r="BC2292" t="s">
        <v>3927</v>
      </c>
      <c r="BD2292" t="s">
        <v>3927</v>
      </c>
      <c r="BE2292" t="s">
        <v>3927</v>
      </c>
      <c r="BF2292">
        <v>1</v>
      </c>
    </row>
    <row r="2293" spans="1:58" x14ac:dyDescent="0.3">
      <c r="A2293">
        <v>2026</v>
      </c>
      <c r="B2293">
        <v>202605</v>
      </c>
      <c r="C2293">
        <v>5</v>
      </c>
      <c r="D2293" s="14">
        <v>20001614575484</v>
      </c>
      <c r="E2293" t="s">
        <v>2810</v>
      </c>
      <c r="F2293" s="2">
        <v>46133.549351851849</v>
      </c>
      <c r="G2293" s="2">
        <v>46144</v>
      </c>
      <c r="I2293" t="s">
        <v>224</v>
      </c>
      <c r="J2293" t="s">
        <v>230</v>
      </c>
      <c r="L2293" t="s">
        <v>3042</v>
      </c>
      <c r="M2293" t="s">
        <v>261</v>
      </c>
      <c r="N2293" t="s">
        <v>237</v>
      </c>
      <c r="O2293" t="s">
        <v>257</v>
      </c>
      <c r="Q2293" t="s">
        <v>11197</v>
      </c>
      <c r="R2293" t="s">
        <v>2809</v>
      </c>
      <c r="S2293" t="s">
        <v>6130</v>
      </c>
      <c r="T2293" t="s">
        <v>6131</v>
      </c>
      <c r="U2293" t="s">
        <v>4796</v>
      </c>
      <c r="V2293" t="s">
        <v>2024</v>
      </c>
      <c r="W2293" t="s">
        <v>245</v>
      </c>
      <c r="X2293" t="s">
        <v>225</v>
      </c>
      <c r="Z2293">
        <v>4</v>
      </c>
      <c r="AA2293" t="s">
        <v>3921</v>
      </c>
      <c r="AB2293" t="s">
        <v>11198</v>
      </c>
      <c r="AC2293">
        <v>46149.689583333333</v>
      </c>
      <c r="AD2293">
        <v>46148</v>
      </c>
      <c r="AE2293" t="s">
        <v>3938</v>
      </c>
      <c r="AG2293" t="s">
        <v>2026</v>
      </c>
      <c r="AH2293">
        <v>6108521182</v>
      </c>
      <c r="AI2293" t="s">
        <v>11199</v>
      </c>
      <c r="AM2293" t="s">
        <v>3925</v>
      </c>
      <c r="AN2293" t="s">
        <v>3926</v>
      </c>
      <c r="AO2293" t="s">
        <v>268</v>
      </c>
      <c r="AP2293" t="s">
        <v>330</v>
      </c>
      <c r="AQ2293" t="s">
        <v>3940</v>
      </c>
      <c r="AU2293" t="s">
        <v>4282</v>
      </c>
      <c r="AV2293" t="s">
        <v>4000</v>
      </c>
      <c r="AW2293" t="s">
        <v>320</v>
      </c>
      <c r="AX2293" t="s">
        <v>319</v>
      </c>
      <c r="AY2293" t="s">
        <v>254</v>
      </c>
      <c r="AZ2293" t="s">
        <v>230</v>
      </c>
      <c r="BA2293" t="s">
        <v>395</v>
      </c>
      <c r="BB2293" t="s">
        <v>380</v>
      </c>
      <c r="BC2293" t="s">
        <v>3927</v>
      </c>
      <c r="BD2293" t="s">
        <v>3927</v>
      </c>
      <c r="BE2293" t="s">
        <v>3927</v>
      </c>
      <c r="BF2293">
        <v>1</v>
      </c>
    </row>
    <row r="2294" spans="1:58" x14ac:dyDescent="0.3">
      <c r="A2294">
        <v>2026</v>
      </c>
      <c r="B2294">
        <v>202605</v>
      </c>
      <c r="C2294">
        <v>5</v>
      </c>
      <c r="D2294" s="14">
        <v>20001614488340</v>
      </c>
      <c r="E2294" t="s">
        <v>2810</v>
      </c>
      <c r="F2294" s="2">
        <v>46133.427534722221</v>
      </c>
      <c r="G2294" s="2">
        <v>46146</v>
      </c>
      <c r="I2294" t="s">
        <v>224</v>
      </c>
      <c r="J2294" t="s">
        <v>230</v>
      </c>
      <c r="L2294" t="s">
        <v>911</v>
      </c>
      <c r="M2294" t="s">
        <v>309</v>
      </c>
      <c r="N2294" t="s">
        <v>297</v>
      </c>
      <c r="O2294" t="s">
        <v>283</v>
      </c>
      <c r="Q2294" t="s">
        <v>11200</v>
      </c>
      <c r="R2294" t="s">
        <v>2809</v>
      </c>
      <c r="S2294" t="s">
        <v>5283</v>
      </c>
      <c r="T2294" t="s">
        <v>5284</v>
      </c>
      <c r="U2294" t="s">
        <v>3034</v>
      </c>
      <c r="V2294" t="s">
        <v>647</v>
      </c>
      <c r="W2294" t="s">
        <v>245</v>
      </c>
      <c r="X2294" t="s">
        <v>225</v>
      </c>
      <c r="Z2294">
        <v>2</v>
      </c>
      <c r="AA2294" t="s">
        <v>3921</v>
      </c>
      <c r="AB2294" t="s">
        <v>7698</v>
      </c>
      <c r="AC2294">
        <v>46148.681620370371</v>
      </c>
      <c r="AD2294">
        <v>46148</v>
      </c>
      <c r="AE2294" t="s">
        <v>3938</v>
      </c>
      <c r="AG2294" t="s">
        <v>5111</v>
      </c>
      <c r="AH2294">
        <v>6108507148</v>
      </c>
      <c r="AI2294" t="s">
        <v>11201</v>
      </c>
      <c r="AM2294" t="s">
        <v>3925</v>
      </c>
      <c r="AN2294" t="s">
        <v>3926</v>
      </c>
      <c r="AO2294" t="s">
        <v>268</v>
      </c>
      <c r="AP2294" t="s">
        <v>386</v>
      </c>
      <c r="AQ2294" t="s">
        <v>3940</v>
      </c>
      <c r="AU2294" t="s">
        <v>4282</v>
      </c>
      <c r="AV2294" t="s">
        <v>4000</v>
      </c>
      <c r="AW2294" t="s">
        <v>320</v>
      </c>
      <c r="AX2294" t="s">
        <v>319</v>
      </c>
      <c r="AY2294" t="s">
        <v>254</v>
      </c>
      <c r="AZ2294" t="s">
        <v>230</v>
      </c>
      <c r="BA2294" t="s">
        <v>395</v>
      </c>
      <c r="BB2294" t="s">
        <v>380</v>
      </c>
      <c r="BC2294" t="s">
        <v>3927</v>
      </c>
      <c r="BD2294" t="s">
        <v>3927</v>
      </c>
      <c r="BE2294" t="s">
        <v>3927</v>
      </c>
      <c r="BF2294">
        <v>1</v>
      </c>
    </row>
    <row r="2295" spans="1:58" x14ac:dyDescent="0.3">
      <c r="A2295">
        <v>2026</v>
      </c>
      <c r="B2295">
        <v>202605</v>
      </c>
      <c r="C2295">
        <v>5</v>
      </c>
      <c r="D2295" s="14">
        <v>20001614456385</v>
      </c>
      <c r="E2295" t="s">
        <v>2810</v>
      </c>
      <c r="F2295" s="2">
        <v>46133.387824074074</v>
      </c>
      <c r="G2295" s="2">
        <v>46146</v>
      </c>
      <c r="I2295" t="s">
        <v>224</v>
      </c>
      <c r="J2295" t="s">
        <v>230</v>
      </c>
      <c r="L2295" t="s">
        <v>1591</v>
      </c>
      <c r="M2295" t="s">
        <v>261</v>
      </c>
      <c r="N2295" t="s">
        <v>237</v>
      </c>
      <c r="O2295" t="s">
        <v>257</v>
      </c>
      <c r="Q2295" t="s">
        <v>11202</v>
      </c>
      <c r="R2295" t="s">
        <v>2809</v>
      </c>
      <c r="S2295" t="s">
        <v>4944</v>
      </c>
      <c r="T2295" t="s">
        <v>4945</v>
      </c>
      <c r="U2295" t="s">
        <v>4008</v>
      </c>
      <c r="V2295" t="s">
        <v>980</v>
      </c>
      <c r="W2295" t="s">
        <v>245</v>
      </c>
      <c r="X2295" t="s">
        <v>225</v>
      </c>
      <c r="Z2295">
        <v>2</v>
      </c>
      <c r="AA2295" t="s">
        <v>3921</v>
      </c>
      <c r="AB2295" t="s">
        <v>11203</v>
      </c>
      <c r="AC2295">
        <v>46148.620497685188</v>
      </c>
      <c r="AD2295">
        <v>46148</v>
      </c>
      <c r="AE2295" t="s">
        <v>3938</v>
      </c>
      <c r="AG2295" t="s">
        <v>4870</v>
      </c>
      <c r="AH2295">
        <v>6108514832</v>
      </c>
      <c r="AI2295" t="s">
        <v>11204</v>
      </c>
      <c r="AM2295" t="s">
        <v>3925</v>
      </c>
      <c r="AN2295" t="s">
        <v>3926</v>
      </c>
      <c r="AO2295" t="s">
        <v>268</v>
      </c>
      <c r="AP2295" t="s">
        <v>330</v>
      </c>
      <c r="AQ2295" t="s">
        <v>3940</v>
      </c>
      <c r="AU2295" t="s">
        <v>4422</v>
      </c>
      <c r="AV2295" t="s">
        <v>4000</v>
      </c>
      <c r="AW2295" t="s">
        <v>320</v>
      </c>
      <c r="AX2295" t="s">
        <v>319</v>
      </c>
      <c r="AY2295" t="s">
        <v>254</v>
      </c>
      <c r="AZ2295" t="s">
        <v>230</v>
      </c>
      <c r="BA2295" t="s">
        <v>395</v>
      </c>
      <c r="BB2295" t="s">
        <v>380</v>
      </c>
      <c r="BC2295" t="s">
        <v>3927</v>
      </c>
      <c r="BD2295" t="s">
        <v>3927</v>
      </c>
      <c r="BE2295" t="s">
        <v>3927</v>
      </c>
      <c r="BF2295">
        <v>1</v>
      </c>
    </row>
    <row r="2296" spans="1:58" x14ac:dyDescent="0.3">
      <c r="A2296">
        <v>2026</v>
      </c>
      <c r="B2296">
        <v>202605</v>
      </c>
      <c r="C2296">
        <v>5</v>
      </c>
      <c r="D2296" s="14">
        <v>20001614313133</v>
      </c>
      <c r="E2296" t="s">
        <v>2810</v>
      </c>
      <c r="F2296" s="2">
        <v>46132.783101851855</v>
      </c>
      <c r="G2296" s="2">
        <v>46143</v>
      </c>
      <c r="I2296" t="s">
        <v>224</v>
      </c>
      <c r="J2296" t="s">
        <v>230</v>
      </c>
      <c r="L2296" t="s">
        <v>3710</v>
      </c>
      <c r="M2296" t="s">
        <v>902</v>
      </c>
      <c r="N2296" t="s">
        <v>752</v>
      </c>
      <c r="O2296" t="s">
        <v>623</v>
      </c>
      <c r="Q2296" t="s">
        <v>11205</v>
      </c>
      <c r="R2296" t="s">
        <v>2809</v>
      </c>
      <c r="S2296" t="s">
        <v>8510</v>
      </c>
      <c r="T2296" t="s">
        <v>8511</v>
      </c>
      <c r="U2296" t="s">
        <v>4796</v>
      </c>
      <c r="V2296" t="s">
        <v>2024</v>
      </c>
      <c r="W2296" t="s">
        <v>245</v>
      </c>
      <c r="X2296" t="s">
        <v>387</v>
      </c>
      <c r="Z2296">
        <v>4</v>
      </c>
      <c r="AA2296" t="s">
        <v>3921</v>
      </c>
      <c r="AB2296" t="s">
        <v>11206</v>
      </c>
      <c r="AC2296">
        <v>46149.689583333333</v>
      </c>
      <c r="AD2296">
        <v>46147</v>
      </c>
      <c r="AE2296" t="s">
        <v>3938</v>
      </c>
      <c r="AG2296" t="s">
        <v>6332</v>
      </c>
      <c r="AH2296">
        <v>6108511811</v>
      </c>
      <c r="AI2296" t="s">
        <v>11207</v>
      </c>
      <c r="AM2296" t="s">
        <v>3925</v>
      </c>
      <c r="AN2296" t="s">
        <v>3926</v>
      </c>
      <c r="AO2296" t="s">
        <v>268</v>
      </c>
      <c r="AP2296" t="s">
        <v>386</v>
      </c>
      <c r="AQ2296" t="s">
        <v>3940</v>
      </c>
      <c r="AU2296" t="s">
        <v>4282</v>
      </c>
      <c r="AV2296" t="s">
        <v>4000</v>
      </c>
      <c r="AW2296" t="s">
        <v>389</v>
      </c>
      <c r="AX2296" t="s">
        <v>388</v>
      </c>
      <c r="AY2296" t="s">
        <v>253</v>
      </c>
      <c r="AZ2296" t="s">
        <v>230</v>
      </c>
      <c r="BA2296" t="s">
        <v>273</v>
      </c>
      <c r="BB2296" t="s">
        <v>380</v>
      </c>
      <c r="BC2296" t="s">
        <v>3927</v>
      </c>
      <c r="BD2296" t="s">
        <v>3927</v>
      </c>
      <c r="BE2296" t="s">
        <v>3927</v>
      </c>
      <c r="BF2296">
        <v>26</v>
      </c>
    </row>
    <row r="2297" spans="1:58" x14ac:dyDescent="0.3">
      <c r="A2297">
        <v>2026</v>
      </c>
      <c r="B2297">
        <v>202605</v>
      </c>
      <c r="C2297">
        <v>5</v>
      </c>
      <c r="D2297" s="14">
        <v>20001614299387</v>
      </c>
      <c r="E2297" t="s">
        <v>2810</v>
      </c>
      <c r="F2297" s="2">
        <v>46132.819756944446</v>
      </c>
      <c r="G2297" s="2">
        <v>46151</v>
      </c>
      <c r="I2297" t="s">
        <v>224</v>
      </c>
      <c r="J2297" t="s">
        <v>230</v>
      </c>
      <c r="L2297" t="s">
        <v>11208</v>
      </c>
      <c r="M2297" t="s">
        <v>392</v>
      </c>
      <c r="N2297" t="s">
        <v>353</v>
      </c>
      <c r="O2297" t="s">
        <v>283</v>
      </c>
      <c r="Q2297" t="s">
        <v>11209</v>
      </c>
      <c r="R2297" t="s">
        <v>2809</v>
      </c>
      <c r="S2297" t="s">
        <v>4851</v>
      </c>
      <c r="T2297" t="s">
        <v>4852</v>
      </c>
      <c r="U2297" t="s">
        <v>3034</v>
      </c>
      <c r="V2297" t="s">
        <v>3994</v>
      </c>
      <c r="W2297" t="s">
        <v>245</v>
      </c>
      <c r="X2297" t="s">
        <v>387</v>
      </c>
      <c r="Z2297">
        <v>2</v>
      </c>
      <c r="AA2297" t="s">
        <v>3921</v>
      </c>
      <c r="AB2297" t="s">
        <v>11210</v>
      </c>
      <c r="AC2297">
        <v>46153.652141203704</v>
      </c>
      <c r="AD2297">
        <v>46153</v>
      </c>
      <c r="AE2297" t="s">
        <v>3938</v>
      </c>
      <c r="AG2297" t="s">
        <v>4828</v>
      </c>
      <c r="AH2297">
        <v>6036594772</v>
      </c>
      <c r="AI2297" t="s">
        <v>11211</v>
      </c>
      <c r="AM2297" t="s">
        <v>3925</v>
      </c>
      <c r="AN2297" t="s">
        <v>3926</v>
      </c>
      <c r="AO2297" t="s">
        <v>268</v>
      </c>
      <c r="AP2297" t="s">
        <v>386</v>
      </c>
      <c r="AQ2297" t="s">
        <v>3940</v>
      </c>
      <c r="AU2297" t="s">
        <v>4220</v>
      </c>
      <c r="AV2297" t="s">
        <v>4000</v>
      </c>
      <c r="AW2297" t="s">
        <v>447</v>
      </c>
      <c r="AX2297" t="s">
        <v>446</v>
      </c>
      <c r="AY2297" t="s">
        <v>253</v>
      </c>
      <c r="AZ2297" t="s">
        <v>230</v>
      </c>
      <c r="BA2297" t="s">
        <v>273</v>
      </c>
      <c r="BB2297" t="s">
        <v>380</v>
      </c>
      <c r="BC2297" t="s">
        <v>3927</v>
      </c>
      <c r="BD2297" t="s">
        <v>3927</v>
      </c>
      <c r="BE2297" t="s">
        <v>3927</v>
      </c>
      <c r="BF2297">
        <v>12</v>
      </c>
    </row>
    <row r="2298" spans="1:58" x14ac:dyDescent="0.3">
      <c r="A2298">
        <v>2026</v>
      </c>
      <c r="B2298">
        <v>202605</v>
      </c>
      <c r="C2298">
        <v>5</v>
      </c>
      <c r="D2298" s="14">
        <v>20001614263501</v>
      </c>
      <c r="E2298" t="s">
        <v>2810</v>
      </c>
      <c r="F2298" s="2">
        <v>46132.722488425927</v>
      </c>
      <c r="G2298" s="2">
        <v>46147</v>
      </c>
      <c r="I2298" t="s">
        <v>224</v>
      </c>
      <c r="J2298" t="s">
        <v>230</v>
      </c>
      <c r="L2298" t="s">
        <v>11208</v>
      </c>
      <c r="M2298" t="s">
        <v>392</v>
      </c>
      <c r="N2298" t="s">
        <v>353</v>
      </c>
      <c r="O2298" t="s">
        <v>283</v>
      </c>
      <c r="Q2298" t="s">
        <v>11212</v>
      </c>
      <c r="R2298" t="s">
        <v>2809</v>
      </c>
      <c r="S2298" t="s">
        <v>5133</v>
      </c>
      <c r="T2298" t="s">
        <v>5134</v>
      </c>
      <c r="U2298" t="s">
        <v>3034</v>
      </c>
      <c r="V2298" t="s">
        <v>647</v>
      </c>
      <c r="W2298" t="s">
        <v>245</v>
      </c>
      <c r="X2298" t="s">
        <v>225</v>
      </c>
      <c r="Z2298">
        <v>4</v>
      </c>
      <c r="AA2298" t="s">
        <v>3921</v>
      </c>
      <c r="AB2298" t="s">
        <v>3995</v>
      </c>
      <c r="AC2298">
        <v>46153.458113425928</v>
      </c>
      <c r="AD2298">
        <v>46151</v>
      </c>
      <c r="AE2298" t="s">
        <v>3938</v>
      </c>
      <c r="AG2298" t="s">
        <v>5135</v>
      </c>
      <c r="AH2298">
        <v>6108481654</v>
      </c>
      <c r="AI2298" t="s">
        <v>11213</v>
      </c>
      <c r="AM2298" t="s">
        <v>3925</v>
      </c>
      <c r="AN2298" t="s">
        <v>3926</v>
      </c>
      <c r="AO2298" t="s">
        <v>268</v>
      </c>
      <c r="AP2298" t="s">
        <v>386</v>
      </c>
      <c r="AQ2298" t="s">
        <v>3998</v>
      </c>
      <c r="AU2298" t="s">
        <v>4220</v>
      </c>
      <c r="AV2298" t="s">
        <v>4000</v>
      </c>
      <c r="AW2298" t="s">
        <v>227</v>
      </c>
      <c r="AX2298" t="s">
        <v>226</v>
      </c>
      <c r="AY2298" t="s">
        <v>254</v>
      </c>
      <c r="AZ2298" t="s">
        <v>230</v>
      </c>
      <c r="BA2298" t="s">
        <v>273</v>
      </c>
      <c r="BB2298" t="s">
        <v>380</v>
      </c>
      <c r="BC2298" t="s">
        <v>3927</v>
      </c>
      <c r="BD2298" t="s">
        <v>3927</v>
      </c>
      <c r="BE2298" t="s">
        <v>3927</v>
      </c>
      <c r="BF2298">
        <v>26</v>
      </c>
    </row>
    <row r="2299" spans="1:58" x14ac:dyDescent="0.3">
      <c r="A2299">
        <v>2026</v>
      </c>
      <c r="B2299">
        <v>202605</v>
      </c>
      <c r="C2299">
        <v>5</v>
      </c>
      <c r="D2299" s="14">
        <v>20001614203121</v>
      </c>
      <c r="E2299" t="s">
        <v>2810</v>
      </c>
      <c r="F2299" s="2">
        <v>46132.632141203707</v>
      </c>
      <c r="G2299" s="2">
        <v>46144</v>
      </c>
      <c r="I2299" t="s">
        <v>224</v>
      </c>
      <c r="J2299" t="s">
        <v>230</v>
      </c>
      <c r="L2299" t="s">
        <v>11214</v>
      </c>
      <c r="M2299" t="s">
        <v>309</v>
      </c>
      <c r="N2299" t="s">
        <v>297</v>
      </c>
      <c r="O2299" t="s">
        <v>283</v>
      </c>
      <c r="Q2299" t="s">
        <v>11215</v>
      </c>
      <c r="R2299" t="s">
        <v>2809</v>
      </c>
      <c r="S2299" t="s">
        <v>7818</v>
      </c>
      <c r="T2299" t="s">
        <v>7819</v>
      </c>
      <c r="U2299" t="s">
        <v>4796</v>
      </c>
      <c r="V2299" t="s">
        <v>2024</v>
      </c>
      <c r="W2299" t="s">
        <v>245</v>
      </c>
      <c r="X2299" t="s">
        <v>225</v>
      </c>
      <c r="Z2299">
        <v>4</v>
      </c>
      <c r="AA2299" t="s">
        <v>3921</v>
      </c>
      <c r="AB2299" t="s">
        <v>11216</v>
      </c>
      <c r="AC2299">
        <v>46149.689583333333</v>
      </c>
      <c r="AD2299">
        <v>46148</v>
      </c>
      <c r="AE2299" t="s">
        <v>3938</v>
      </c>
      <c r="AG2299" t="s">
        <v>6701</v>
      </c>
      <c r="AH2299">
        <v>6077893194</v>
      </c>
      <c r="AI2299" t="s">
        <v>11217</v>
      </c>
      <c r="AM2299" t="s">
        <v>3925</v>
      </c>
      <c r="AN2299" t="s">
        <v>3926</v>
      </c>
      <c r="AO2299" t="s">
        <v>268</v>
      </c>
      <c r="AP2299" t="s">
        <v>304</v>
      </c>
      <c r="AQ2299" t="s">
        <v>3940</v>
      </c>
      <c r="AU2299" t="s">
        <v>4282</v>
      </c>
      <c r="AV2299" t="s">
        <v>4000</v>
      </c>
      <c r="AW2299" t="s">
        <v>227</v>
      </c>
      <c r="AX2299" t="s">
        <v>226</v>
      </c>
      <c r="AY2299" t="s">
        <v>254</v>
      </c>
      <c r="AZ2299" t="s">
        <v>230</v>
      </c>
      <c r="BA2299" t="s">
        <v>273</v>
      </c>
      <c r="BB2299" t="s">
        <v>380</v>
      </c>
      <c r="BC2299" t="s">
        <v>3927</v>
      </c>
      <c r="BD2299" t="s">
        <v>3927</v>
      </c>
      <c r="BE2299" t="s">
        <v>3927</v>
      </c>
      <c r="BF2299">
        <v>23</v>
      </c>
    </row>
    <row r="2300" spans="1:58" x14ac:dyDescent="0.3">
      <c r="A2300">
        <v>2026</v>
      </c>
      <c r="B2300">
        <v>202605</v>
      </c>
      <c r="C2300">
        <v>5</v>
      </c>
      <c r="D2300" s="14">
        <v>20001614044936</v>
      </c>
      <c r="E2300" t="s">
        <v>2810</v>
      </c>
      <c r="F2300" s="2">
        <v>46132.469050925924</v>
      </c>
      <c r="G2300" s="2">
        <v>46151</v>
      </c>
      <c r="I2300" t="s">
        <v>224</v>
      </c>
      <c r="J2300" t="s">
        <v>230</v>
      </c>
      <c r="L2300" t="s">
        <v>2829</v>
      </c>
      <c r="M2300" t="s">
        <v>3947</v>
      </c>
      <c r="N2300" t="s">
        <v>546</v>
      </c>
      <c r="O2300" t="s">
        <v>554</v>
      </c>
      <c r="Q2300" t="s">
        <v>11218</v>
      </c>
      <c r="R2300" t="s">
        <v>2809</v>
      </c>
      <c r="S2300" t="s">
        <v>7956</v>
      </c>
      <c r="T2300" t="s">
        <v>7957</v>
      </c>
      <c r="U2300" t="s">
        <v>3034</v>
      </c>
      <c r="V2300" t="s">
        <v>3994</v>
      </c>
      <c r="W2300" t="s">
        <v>245</v>
      </c>
      <c r="X2300" t="s">
        <v>225</v>
      </c>
      <c r="Z2300">
        <v>3</v>
      </c>
      <c r="AA2300" t="s">
        <v>3921</v>
      </c>
      <c r="AB2300" t="s">
        <v>3995</v>
      </c>
      <c r="AC2300">
        <v>46154.547766203701</v>
      </c>
      <c r="AD2300">
        <v>46154</v>
      </c>
      <c r="AE2300" t="s">
        <v>3938</v>
      </c>
      <c r="AG2300" t="s">
        <v>4854</v>
      </c>
      <c r="AH2300">
        <v>6108483092</v>
      </c>
      <c r="AI2300" t="s">
        <v>11219</v>
      </c>
      <c r="AM2300" t="s">
        <v>3925</v>
      </c>
      <c r="AN2300" t="s">
        <v>3926</v>
      </c>
      <c r="AO2300" t="s">
        <v>268</v>
      </c>
      <c r="AP2300" t="s">
        <v>386</v>
      </c>
      <c r="AQ2300" t="s">
        <v>3998</v>
      </c>
      <c r="AU2300" t="s">
        <v>3999</v>
      </c>
      <c r="AV2300" t="s">
        <v>4000</v>
      </c>
      <c r="AW2300" t="s">
        <v>320</v>
      </c>
      <c r="AX2300" t="s">
        <v>319</v>
      </c>
      <c r="AY2300" t="s">
        <v>254</v>
      </c>
      <c r="AZ2300" t="s">
        <v>230</v>
      </c>
      <c r="BA2300" t="s">
        <v>395</v>
      </c>
      <c r="BB2300" t="s">
        <v>380</v>
      </c>
      <c r="BC2300" t="s">
        <v>3927</v>
      </c>
      <c r="BD2300" t="s">
        <v>3927</v>
      </c>
      <c r="BE2300" t="s">
        <v>3927</v>
      </c>
      <c r="BF2300">
        <v>26</v>
      </c>
    </row>
    <row r="2301" spans="1:58" x14ac:dyDescent="0.3">
      <c r="A2301">
        <v>2026</v>
      </c>
      <c r="B2301">
        <v>202605</v>
      </c>
      <c r="C2301">
        <v>5</v>
      </c>
      <c r="D2301" s="14">
        <v>20001613378910</v>
      </c>
      <c r="E2301" t="s">
        <v>2810</v>
      </c>
      <c r="F2301" s="2">
        <v>46130.442766203705</v>
      </c>
      <c r="G2301" s="2">
        <v>46143</v>
      </c>
      <c r="I2301" t="s">
        <v>224</v>
      </c>
      <c r="J2301" t="s">
        <v>230</v>
      </c>
      <c r="L2301" t="s">
        <v>1305</v>
      </c>
      <c r="M2301" t="s">
        <v>309</v>
      </c>
      <c r="N2301" t="s">
        <v>297</v>
      </c>
      <c r="O2301" t="s">
        <v>283</v>
      </c>
      <c r="Q2301" t="s">
        <v>11220</v>
      </c>
      <c r="R2301" t="s">
        <v>2809</v>
      </c>
      <c r="S2301" t="s">
        <v>6082</v>
      </c>
      <c r="T2301" t="s">
        <v>6083</v>
      </c>
      <c r="U2301" t="s">
        <v>4008</v>
      </c>
      <c r="V2301" t="s">
        <v>980</v>
      </c>
      <c r="W2301" t="s">
        <v>245</v>
      </c>
      <c r="X2301" t="s">
        <v>225</v>
      </c>
      <c r="Z2301">
        <v>4</v>
      </c>
      <c r="AA2301" t="s">
        <v>3921</v>
      </c>
      <c r="AB2301" t="s">
        <v>11221</v>
      </c>
      <c r="AC2301">
        <v>46148.620497685188</v>
      </c>
      <c r="AD2301">
        <v>46147</v>
      </c>
      <c r="AE2301" t="s">
        <v>3938</v>
      </c>
      <c r="AG2301" t="s">
        <v>4870</v>
      </c>
      <c r="AH2301">
        <v>6048427852</v>
      </c>
      <c r="AI2301" t="s">
        <v>11222</v>
      </c>
      <c r="AM2301" t="s">
        <v>3925</v>
      </c>
      <c r="AN2301" t="s">
        <v>3926</v>
      </c>
      <c r="AO2301" t="s">
        <v>268</v>
      </c>
      <c r="AP2301" t="s">
        <v>249</v>
      </c>
      <c r="AQ2301" t="s">
        <v>3940</v>
      </c>
      <c r="AU2301" t="s">
        <v>4422</v>
      </c>
      <c r="AV2301" t="s">
        <v>4000</v>
      </c>
      <c r="AW2301" t="s">
        <v>227</v>
      </c>
      <c r="AX2301" t="s">
        <v>226</v>
      </c>
      <c r="AY2301" t="s">
        <v>254</v>
      </c>
      <c r="AZ2301" t="s">
        <v>230</v>
      </c>
      <c r="BA2301" t="s">
        <v>273</v>
      </c>
      <c r="BB2301" t="s">
        <v>380</v>
      </c>
      <c r="BC2301" t="s">
        <v>3927</v>
      </c>
      <c r="BD2301" t="s">
        <v>3927</v>
      </c>
      <c r="BE2301" t="s">
        <v>3927</v>
      </c>
      <c r="BF2301">
        <v>16</v>
      </c>
    </row>
    <row r="2302" spans="1:58" x14ac:dyDescent="0.3">
      <c r="A2302">
        <v>2026</v>
      </c>
      <c r="B2302">
        <v>202605</v>
      </c>
      <c r="C2302">
        <v>5</v>
      </c>
      <c r="D2302" s="14">
        <v>20001613352363</v>
      </c>
      <c r="E2302" t="s">
        <v>2810</v>
      </c>
      <c r="F2302" s="2">
        <v>46130.418796296297</v>
      </c>
      <c r="G2302" s="2">
        <v>46147</v>
      </c>
      <c r="I2302" t="s">
        <v>224</v>
      </c>
      <c r="J2302" t="s">
        <v>230</v>
      </c>
      <c r="L2302" t="s">
        <v>1566</v>
      </c>
      <c r="M2302" t="s">
        <v>902</v>
      </c>
      <c r="N2302" t="s">
        <v>752</v>
      </c>
      <c r="O2302" t="s">
        <v>623</v>
      </c>
      <c r="Q2302" t="s">
        <v>11223</v>
      </c>
      <c r="R2302" t="s">
        <v>2809</v>
      </c>
      <c r="S2302" t="s">
        <v>538</v>
      </c>
      <c r="T2302" t="s">
        <v>539</v>
      </c>
      <c r="U2302" t="s">
        <v>258</v>
      </c>
      <c r="V2302" t="s">
        <v>247</v>
      </c>
      <c r="W2302" t="s">
        <v>245</v>
      </c>
      <c r="X2302" t="s">
        <v>387</v>
      </c>
      <c r="Z2302">
        <v>1</v>
      </c>
      <c r="AA2302" t="s">
        <v>3921</v>
      </c>
      <c r="AB2302" t="s">
        <v>11224</v>
      </c>
      <c r="AC2302">
        <v>46148.623171296298</v>
      </c>
      <c r="AD2302">
        <v>46148</v>
      </c>
      <c r="AE2302" t="s">
        <v>3938</v>
      </c>
      <c r="AG2302" t="s">
        <v>248</v>
      </c>
      <c r="AH2302">
        <v>6080596435</v>
      </c>
      <c r="AI2302" t="s">
        <v>11225</v>
      </c>
      <c r="AM2302" t="s">
        <v>3925</v>
      </c>
      <c r="AN2302" t="s">
        <v>3926</v>
      </c>
      <c r="AO2302" t="s">
        <v>268</v>
      </c>
      <c r="AP2302" t="s">
        <v>249</v>
      </c>
      <c r="AQ2302" t="s">
        <v>3940</v>
      </c>
      <c r="AU2302" t="s">
        <v>4282</v>
      </c>
      <c r="AV2302" t="s">
        <v>4000</v>
      </c>
      <c r="AW2302" t="s">
        <v>447</v>
      </c>
      <c r="AX2302" t="s">
        <v>446</v>
      </c>
      <c r="AY2302" t="s">
        <v>253</v>
      </c>
      <c r="AZ2302" t="s">
        <v>230</v>
      </c>
      <c r="BA2302" t="s">
        <v>273</v>
      </c>
      <c r="BB2302" t="s">
        <v>380</v>
      </c>
      <c r="BC2302" t="s">
        <v>3927</v>
      </c>
      <c r="BD2302" t="s">
        <v>3927</v>
      </c>
      <c r="BE2302" t="s">
        <v>3927</v>
      </c>
      <c r="BF2302">
        <v>20</v>
      </c>
    </row>
    <row r="2303" spans="1:58" x14ac:dyDescent="0.3">
      <c r="A2303">
        <v>2026</v>
      </c>
      <c r="B2303">
        <v>202605</v>
      </c>
      <c r="C2303">
        <v>5</v>
      </c>
      <c r="D2303" s="14">
        <v>20001613176118</v>
      </c>
      <c r="E2303" t="s">
        <v>2810</v>
      </c>
      <c r="F2303" s="2">
        <v>46129.673252314817</v>
      </c>
      <c r="G2303" s="2">
        <v>46144</v>
      </c>
      <c r="I2303" t="s">
        <v>224</v>
      </c>
      <c r="J2303" t="s">
        <v>230</v>
      </c>
      <c r="L2303" t="s">
        <v>3138</v>
      </c>
      <c r="M2303" t="s">
        <v>1336</v>
      </c>
      <c r="N2303" t="s">
        <v>546</v>
      </c>
      <c r="O2303" t="s">
        <v>554</v>
      </c>
      <c r="Q2303" t="s">
        <v>11226</v>
      </c>
      <c r="R2303" t="s">
        <v>2809</v>
      </c>
      <c r="S2303" t="s">
        <v>7748</v>
      </c>
      <c r="T2303" t="s">
        <v>7749</v>
      </c>
      <c r="U2303" t="s">
        <v>4796</v>
      </c>
      <c r="V2303" t="s">
        <v>2024</v>
      </c>
      <c r="W2303" t="s">
        <v>245</v>
      </c>
      <c r="X2303" t="s">
        <v>225</v>
      </c>
      <c r="Z2303">
        <v>4</v>
      </c>
      <c r="AA2303" t="s">
        <v>3921</v>
      </c>
      <c r="AB2303" t="s">
        <v>11227</v>
      </c>
      <c r="AC2303">
        <v>46149.689583333333</v>
      </c>
      <c r="AD2303">
        <v>46148</v>
      </c>
      <c r="AE2303" t="s">
        <v>3938</v>
      </c>
      <c r="AG2303" t="s">
        <v>6701</v>
      </c>
      <c r="AH2303">
        <v>6108449108</v>
      </c>
      <c r="AI2303" t="s">
        <v>11228</v>
      </c>
      <c r="AM2303" t="s">
        <v>3925</v>
      </c>
      <c r="AN2303" t="s">
        <v>3926</v>
      </c>
      <c r="AO2303" t="s">
        <v>268</v>
      </c>
      <c r="AP2303" t="s">
        <v>249</v>
      </c>
      <c r="AQ2303" t="s">
        <v>3940</v>
      </c>
      <c r="AU2303" t="s">
        <v>4282</v>
      </c>
      <c r="AV2303" t="s">
        <v>4000</v>
      </c>
      <c r="AW2303" t="s">
        <v>320</v>
      </c>
      <c r="AX2303" t="s">
        <v>319</v>
      </c>
      <c r="AY2303" t="s">
        <v>254</v>
      </c>
      <c r="AZ2303" t="s">
        <v>230</v>
      </c>
      <c r="BA2303" t="s">
        <v>344</v>
      </c>
      <c r="BB2303" t="s">
        <v>232</v>
      </c>
      <c r="BC2303" t="s">
        <v>3927</v>
      </c>
      <c r="BD2303" t="s">
        <v>3927</v>
      </c>
      <c r="BE2303" t="s">
        <v>3927</v>
      </c>
      <c r="BF2303">
        <v>23</v>
      </c>
    </row>
    <row r="2304" spans="1:58" x14ac:dyDescent="0.3">
      <c r="A2304">
        <v>2026</v>
      </c>
      <c r="B2304">
        <v>202605</v>
      </c>
      <c r="C2304">
        <v>5</v>
      </c>
      <c r="D2304" s="14">
        <v>20001612446158</v>
      </c>
      <c r="E2304" t="s">
        <v>2810</v>
      </c>
      <c r="F2304" s="2">
        <v>46128.381736111114</v>
      </c>
      <c r="G2304" s="2">
        <v>46147</v>
      </c>
      <c r="I2304" t="s">
        <v>224</v>
      </c>
      <c r="J2304" t="s">
        <v>230</v>
      </c>
      <c r="L2304" t="s">
        <v>2172</v>
      </c>
      <c r="M2304" t="s">
        <v>309</v>
      </c>
      <c r="N2304" t="s">
        <v>297</v>
      </c>
      <c r="O2304" t="s">
        <v>283</v>
      </c>
      <c r="Q2304" t="s">
        <v>11229</v>
      </c>
      <c r="R2304" t="s">
        <v>2809</v>
      </c>
      <c r="S2304" t="s">
        <v>6130</v>
      </c>
      <c r="T2304" t="s">
        <v>6131</v>
      </c>
      <c r="U2304" t="s">
        <v>4796</v>
      </c>
      <c r="V2304" t="s">
        <v>2024</v>
      </c>
      <c r="W2304" t="s">
        <v>245</v>
      </c>
      <c r="X2304" t="s">
        <v>387</v>
      </c>
      <c r="Z2304">
        <v>4</v>
      </c>
      <c r="AA2304" t="s">
        <v>3921</v>
      </c>
      <c r="AB2304" t="s">
        <v>11230</v>
      </c>
      <c r="AC2304">
        <v>46153.691134259258</v>
      </c>
      <c r="AD2304">
        <v>46151</v>
      </c>
      <c r="AE2304" t="s">
        <v>3938</v>
      </c>
      <c r="AG2304" t="s">
        <v>2026</v>
      </c>
      <c r="AH2304">
        <v>6108392519</v>
      </c>
      <c r="AI2304" t="s">
        <v>11231</v>
      </c>
      <c r="AM2304" t="s">
        <v>3925</v>
      </c>
      <c r="AN2304" t="s">
        <v>3926</v>
      </c>
      <c r="AO2304" t="s">
        <v>268</v>
      </c>
      <c r="AP2304" t="s">
        <v>304</v>
      </c>
      <c r="AQ2304" t="s">
        <v>3940</v>
      </c>
      <c r="AU2304" t="s">
        <v>4220</v>
      </c>
      <c r="AV2304" t="s">
        <v>4000</v>
      </c>
      <c r="AW2304" t="s">
        <v>447</v>
      </c>
      <c r="AX2304" t="s">
        <v>446</v>
      </c>
      <c r="AY2304" t="s">
        <v>253</v>
      </c>
      <c r="AZ2304" t="s">
        <v>230</v>
      </c>
      <c r="BA2304" t="s">
        <v>273</v>
      </c>
      <c r="BB2304" t="s">
        <v>380</v>
      </c>
      <c r="BC2304" t="s">
        <v>3927</v>
      </c>
      <c r="BD2304" t="s">
        <v>3927</v>
      </c>
      <c r="BE2304" t="s">
        <v>3927</v>
      </c>
      <c r="BF2304">
        <v>23</v>
      </c>
    </row>
    <row r="2305" spans="1:58" x14ac:dyDescent="0.3">
      <c r="A2305">
        <v>2026</v>
      </c>
      <c r="B2305">
        <v>202605</v>
      </c>
      <c r="C2305">
        <v>5</v>
      </c>
      <c r="D2305" s="14">
        <v>20001612071828</v>
      </c>
      <c r="E2305" t="s">
        <v>2810</v>
      </c>
      <c r="F2305" s="2">
        <v>46127.609467592592</v>
      </c>
      <c r="G2305" s="2">
        <v>46146</v>
      </c>
      <c r="I2305" t="s">
        <v>224</v>
      </c>
      <c r="J2305" t="s">
        <v>230</v>
      </c>
      <c r="L2305" t="s">
        <v>3454</v>
      </c>
      <c r="M2305" t="s">
        <v>309</v>
      </c>
      <c r="N2305" t="s">
        <v>297</v>
      </c>
      <c r="O2305" t="s">
        <v>283</v>
      </c>
      <c r="Q2305" t="s">
        <v>11232</v>
      </c>
      <c r="R2305" t="s">
        <v>2809</v>
      </c>
      <c r="S2305" t="s">
        <v>870</v>
      </c>
      <c r="T2305" t="s">
        <v>877</v>
      </c>
      <c r="U2305" t="s">
        <v>258</v>
      </c>
      <c r="V2305" t="s">
        <v>247</v>
      </c>
      <c r="W2305" t="s">
        <v>245</v>
      </c>
      <c r="X2305" t="s">
        <v>387</v>
      </c>
      <c r="Z2305">
        <v>2</v>
      </c>
      <c r="AA2305" t="s">
        <v>3921</v>
      </c>
      <c r="AB2305" t="s">
        <v>11233</v>
      </c>
      <c r="AC2305">
        <v>46148.623171296298</v>
      </c>
      <c r="AD2305">
        <v>46148</v>
      </c>
      <c r="AE2305" t="s">
        <v>3938</v>
      </c>
      <c r="AG2305" t="s">
        <v>410</v>
      </c>
      <c r="AH2305">
        <v>6050039383</v>
      </c>
      <c r="AI2305" t="s">
        <v>11234</v>
      </c>
      <c r="AM2305" t="s">
        <v>3925</v>
      </c>
      <c r="AN2305" t="s">
        <v>3926</v>
      </c>
      <c r="AO2305" t="s">
        <v>268</v>
      </c>
      <c r="AP2305" t="s">
        <v>304</v>
      </c>
      <c r="AQ2305" t="s">
        <v>3940</v>
      </c>
      <c r="AU2305" t="s">
        <v>4422</v>
      </c>
      <c r="AV2305" t="s">
        <v>4000</v>
      </c>
      <c r="AW2305" t="s">
        <v>447</v>
      </c>
      <c r="AX2305" t="s">
        <v>446</v>
      </c>
      <c r="AY2305" t="s">
        <v>253</v>
      </c>
      <c r="AZ2305" t="s">
        <v>230</v>
      </c>
      <c r="BA2305" t="s">
        <v>273</v>
      </c>
      <c r="BB2305" t="s">
        <v>380</v>
      </c>
      <c r="BC2305" t="s">
        <v>3927</v>
      </c>
      <c r="BD2305" t="s">
        <v>3927</v>
      </c>
      <c r="BE2305" t="s">
        <v>3927</v>
      </c>
      <c r="BF2305">
        <v>26</v>
      </c>
    </row>
    <row r="2306" spans="1:58" x14ac:dyDescent="0.3">
      <c r="A2306">
        <v>2026</v>
      </c>
      <c r="B2306">
        <v>202605</v>
      </c>
      <c r="C2306">
        <v>5</v>
      </c>
      <c r="D2306" s="14">
        <v>20001612026553</v>
      </c>
      <c r="E2306" t="s">
        <v>2810</v>
      </c>
      <c r="F2306" s="2">
        <v>46127.5465625</v>
      </c>
      <c r="G2306" s="2">
        <v>46148</v>
      </c>
      <c r="I2306" t="s">
        <v>224</v>
      </c>
      <c r="J2306" t="s">
        <v>230</v>
      </c>
      <c r="L2306" t="s">
        <v>3707</v>
      </c>
      <c r="M2306" t="s">
        <v>902</v>
      </c>
      <c r="N2306" t="s">
        <v>752</v>
      </c>
      <c r="O2306" t="s">
        <v>623</v>
      </c>
      <c r="Q2306" t="s">
        <v>11235</v>
      </c>
      <c r="R2306" t="s">
        <v>2809</v>
      </c>
      <c r="S2306" t="s">
        <v>7173</v>
      </c>
      <c r="T2306" t="s">
        <v>7174</v>
      </c>
      <c r="U2306" t="s">
        <v>4796</v>
      </c>
      <c r="V2306" t="s">
        <v>2024</v>
      </c>
      <c r="W2306" t="s">
        <v>245</v>
      </c>
      <c r="X2306" t="s">
        <v>225</v>
      </c>
      <c r="Z2306">
        <v>4</v>
      </c>
      <c r="AA2306" t="s">
        <v>3921</v>
      </c>
      <c r="AB2306" t="s">
        <v>11236</v>
      </c>
      <c r="AC2306">
        <v>46153.691134259258</v>
      </c>
      <c r="AD2306">
        <v>46152</v>
      </c>
      <c r="AE2306" t="s">
        <v>3938</v>
      </c>
      <c r="AG2306" t="s">
        <v>6701</v>
      </c>
      <c r="AH2306">
        <v>6105637605</v>
      </c>
      <c r="AI2306" t="s">
        <v>11237</v>
      </c>
      <c r="AM2306" t="s">
        <v>3925</v>
      </c>
      <c r="AN2306" t="s">
        <v>3926</v>
      </c>
      <c r="AO2306" t="s">
        <v>268</v>
      </c>
      <c r="AP2306" t="s">
        <v>386</v>
      </c>
      <c r="AQ2306" t="s">
        <v>3940</v>
      </c>
      <c r="AU2306" t="s">
        <v>4220</v>
      </c>
      <c r="AV2306" t="s">
        <v>4000</v>
      </c>
      <c r="AW2306" t="s">
        <v>227</v>
      </c>
      <c r="AX2306" t="s">
        <v>226</v>
      </c>
      <c r="AY2306" t="s">
        <v>254</v>
      </c>
      <c r="AZ2306" t="s">
        <v>230</v>
      </c>
      <c r="BA2306" t="s">
        <v>344</v>
      </c>
      <c r="BB2306" t="s">
        <v>232</v>
      </c>
      <c r="BC2306" t="s">
        <v>3927</v>
      </c>
      <c r="BD2306" t="s">
        <v>3927</v>
      </c>
      <c r="BE2306" t="s">
        <v>3927</v>
      </c>
      <c r="BF2306">
        <v>20</v>
      </c>
    </row>
    <row r="2307" spans="1:58" x14ac:dyDescent="0.3">
      <c r="A2307">
        <v>2026</v>
      </c>
      <c r="B2307">
        <v>202605</v>
      </c>
      <c r="C2307">
        <v>5</v>
      </c>
      <c r="D2307" s="14">
        <v>20001611857270</v>
      </c>
      <c r="E2307" t="s">
        <v>2810</v>
      </c>
      <c r="F2307" s="2">
        <v>46127.487800925926</v>
      </c>
      <c r="G2307" s="2">
        <v>46147</v>
      </c>
      <c r="I2307" t="s">
        <v>224</v>
      </c>
      <c r="J2307" t="s">
        <v>230</v>
      </c>
      <c r="L2307" t="s">
        <v>11238</v>
      </c>
      <c r="M2307" t="s">
        <v>309</v>
      </c>
      <c r="N2307" t="s">
        <v>297</v>
      </c>
      <c r="O2307" t="s">
        <v>283</v>
      </c>
      <c r="Q2307" t="s">
        <v>11239</v>
      </c>
      <c r="R2307" t="s">
        <v>2809</v>
      </c>
      <c r="S2307" t="s">
        <v>4807</v>
      </c>
      <c r="T2307" t="s">
        <v>4808</v>
      </c>
      <c r="U2307" t="s">
        <v>3034</v>
      </c>
      <c r="V2307" t="s">
        <v>4809</v>
      </c>
      <c r="W2307" t="s">
        <v>245</v>
      </c>
      <c r="X2307" t="s">
        <v>225</v>
      </c>
      <c r="Z2307">
        <v>0</v>
      </c>
      <c r="AA2307" t="s">
        <v>3921</v>
      </c>
      <c r="AB2307" t="s">
        <v>4810</v>
      </c>
      <c r="AC2307">
        <v>46148.655300925922</v>
      </c>
      <c r="AD2307">
        <v>46147</v>
      </c>
      <c r="AE2307" t="s">
        <v>4811</v>
      </c>
      <c r="AG2307" t="s">
        <v>4812</v>
      </c>
      <c r="AH2307">
        <v>6108337590</v>
      </c>
      <c r="AI2307" t="s">
        <v>11240</v>
      </c>
      <c r="AM2307" t="s">
        <v>3925</v>
      </c>
      <c r="AN2307" t="s">
        <v>3926</v>
      </c>
      <c r="AO2307" t="s">
        <v>4814</v>
      </c>
      <c r="AP2307" t="s">
        <v>330</v>
      </c>
      <c r="AQ2307" t="s">
        <v>4815</v>
      </c>
      <c r="AU2307" t="s">
        <v>7260</v>
      </c>
      <c r="AV2307" t="s">
        <v>4817</v>
      </c>
      <c r="AW2307" t="s">
        <v>320</v>
      </c>
      <c r="AX2307" t="s">
        <v>319</v>
      </c>
      <c r="AY2307" t="s">
        <v>254</v>
      </c>
      <c r="AZ2307" t="s">
        <v>230</v>
      </c>
      <c r="BA2307" t="s">
        <v>273</v>
      </c>
      <c r="BB2307" t="s">
        <v>380</v>
      </c>
      <c r="BC2307" t="s">
        <v>3927</v>
      </c>
      <c r="BD2307" t="s">
        <v>3927</v>
      </c>
      <c r="BE2307" t="s">
        <v>3927</v>
      </c>
      <c r="BF2307">
        <v>26</v>
      </c>
    </row>
    <row r="2308" spans="1:58" x14ac:dyDescent="0.3">
      <c r="A2308">
        <v>2026</v>
      </c>
      <c r="B2308">
        <v>202605</v>
      </c>
      <c r="C2308">
        <v>5</v>
      </c>
      <c r="D2308" s="14">
        <v>20001611799129</v>
      </c>
      <c r="E2308" t="s">
        <v>2810</v>
      </c>
      <c r="F2308" s="2">
        <v>46127.404166666667</v>
      </c>
      <c r="G2308" s="2">
        <v>46149</v>
      </c>
      <c r="I2308" t="s">
        <v>224</v>
      </c>
      <c r="J2308" t="s">
        <v>230</v>
      </c>
      <c r="M2308" t="s">
        <v>494</v>
      </c>
      <c r="N2308" t="s">
        <v>486</v>
      </c>
      <c r="O2308" t="s">
        <v>257</v>
      </c>
      <c r="Q2308" t="s">
        <v>11241</v>
      </c>
      <c r="R2308" t="s">
        <v>2809</v>
      </c>
      <c r="S2308" t="s">
        <v>4807</v>
      </c>
      <c r="T2308" t="s">
        <v>4808</v>
      </c>
      <c r="U2308" t="s">
        <v>3034</v>
      </c>
      <c r="V2308" t="s">
        <v>4809</v>
      </c>
      <c r="W2308" t="s">
        <v>245</v>
      </c>
      <c r="X2308" t="s">
        <v>387</v>
      </c>
      <c r="Z2308">
        <v>0</v>
      </c>
      <c r="AA2308" t="s">
        <v>3921</v>
      </c>
      <c r="AB2308" t="s">
        <v>4810</v>
      </c>
      <c r="AC2308">
        <v>46150.776493055557</v>
      </c>
      <c r="AD2308">
        <v>46149</v>
      </c>
      <c r="AE2308" t="s">
        <v>4811</v>
      </c>
      <c r="AG2308" t="s">
        <v>4812</v>
      </c>
      <c r="AH2308">
        <v>6108329615</v>
      </c>
      <c r="AI2308" t="s">
        <v>11242</v>
      </c>
      <c r="AM2308" t="s">
        <v>3925</v>
      </c>
      <c r="AN2308" t="s">
        <v>3926</v>
      </c>
      <c r="AO2308" t="s">
        <v>4814</v>
      </c>
      <c r="AP2308" t="s">
        <v>853</v>
      </c>
      <c r="AQ2308" t="s">
        <v>4815</v>
      </c>
      <c r="AU2308" t="s">
        <v>5728</v>
      </c>
      <c r="AV2308" t="s">
        <v>4817</v>
      </c>
      <c r="AW2308" t="s">
        <v>4955</v>
      </c>
      <c r="AX2308" t="s">
        <v>4956</v>
      </c>
      <c r="AY2308" t="s">
        <v>253</v>
      </c>
      <c r="AZ2308" t="s">
        <v>230</v>
      </c>
      <c r="BA2308" t="s">
        <v>395</v>
      </c>
      <c r="BB2308" t="s">
        <v>232</v>
      </c>
      <c r="BC2308" t="s">
        <v>3927</v>
      </c>
      <c r="BD2308" t="s">
        <v>3927</v>
      </c>
      <c r="BE2308" t="s">
        <v>3927</v>
      </c>
      <c r="BF2308">
        <v>26</v>
      </c>
    </row>
    <row r="2309" spans="1:58" x14ac:dyDescent="0.3">
      <c r="A2309">
        <v>2026</v>
      </c>
      <c r="B2309">
        <v>202605</v>
      </c>
      <c r="C2309">
        <v>5</v>
      </c>
      <c r="D2309" s="14">
        <v>20001611107095</v>
      </c>
      <c r="E2309" t="s">
        <v>2810</v>
      </c>
      <c r="F2309" s="2">
        <v>46126.445300925923</v>
      </c>
      <c r="G2309" s="2">
        <v>46143</v>
      </c>
      <c r="I2309" t="s">
        <v>224</v>
      </c>
      <c r="J2309" t="s">
        <v>230</v>
      </c>
      <c r="L2309" t="s">
        <v>239</v>
      </c>
      <c r="M2309" t="s">
        <v>261</v>
      </c>
      <c r="N2309" t="s">
        <v>237</v>
      </c>
      <c r="O2309" t="s">
        <v>257</v>
      </c>
      <c r="Q2309" t="s">
        <v>11243</v>
      </c>
      <c r="R2309" t="s">
        <v>2809</v>
      </c>
      <c r="S2309" t="s">
        <v>243</v>
      </c>
      <c r="T2309" t="s">
        <v>244</v>
      </c>
      <c r="U2309" t="s">
        <v>258</v>
      </c>
      <c r="V2309" t="s">
        <v>247</v>
      </c>
      <c r="W2309" t="s">
        <v>245</v>
      </c>
      <c r="X2309" t="s">
        <v>225</v>
      </c>
      <c r="Z2309">
        <v>4</v>
      </c>
      <c r="AA2309" t="s">
        <v>3921</v>
      </c>
      <c r="AB2309" t="s">
        <v>11244</v>
      </c>
      <c r="AC2309">
        <v>46148.623171296298</v>
      </c>
      <c r="AD2309">
        <v>46147</v>
      </c>
      <c r="AE2309" t="s">
        <v>3938</v>
      </c>
      <c r="AG2309" t="s">
        <v>248</v>
      </c>
      <c r="AH2309">
        <v>6089834761</v>
      </c>
      <c r="AI2309" t="s">
        <v>11245</v>
      </c>
      <c r="AM2309" t="s">
        <v>3925</v>
      </c>
      <c r="AN2309" t="s">
        <v>3926</v>
      </c>
      <c r="AO2309" t="s">
        <v>268</v>
      </c>
      <c r="AP2309" t="s">
        <v>249</v>
      </c>
      <c r="AQ2309" t="s">
        <v>3940</v>
      </c>
      <c r="AU2309" t="s">
        <v>4220</v>
      </c>
      <c r="AV2309" t="s">
        <v>4000</v>
      </c>
      <c r="AW2309" t="s">
        <v>227</v>
      </c>
      <c r="AX2309" t="s">
        <v>226</v>
      </c>
      <c r="AY2309" t="s">
        <v>254</v>
      </c>
      <c r="AZ2309" t="s">
        <v>230</v>
      </c>
      <c r="BA2309" t="s">
        <v>273</v>
      </c>
      <c r="BB2309" t="s">
        <v>380</v>
      </c>
      <c r="BC2309" t="s">
        <v>3927</v>
      </c>
      <c r="BD2309" t="s">
        <v>3927</v>
      </c>
      <c r="BE2309" t="s">
        <v>3927</v>
      </c>
      <c r="BF2309">
        <v>23</v>
      </c>
    </row>
    <row r="2310" spans="1:58" x14ac:dyDescent="0.3">
      <c r="A2310">
        <v>2026</v>
      </c>
      <c r="B2310">
        <v>202605</v>
      </c>
      <c r="C2310">
        <v>5</v>
      </c>
      <c r="D2310" s="14">
        <v>20001610591726</v>
      </c>
      <c r="E2310" t="s">
        <v>2810</v>
      </c>
      <c r="F2310" s="2">
        <v>46125.697048611109</v>
      </c>
      <c r="G2310" s="2">
        <v>46147</v>
      </c>
      <c r="I2310" t="s">
        <v>224</v>
      </c>
      <c r="J2310" t="s">
        <v>230</v>
      </c>
      <c r="L2310" t="s">
        <v>3202</v>
      </c>
      <c r="M2310" t="s">
        <v>494</v>
      </c>
      <c r="N2310" t="s">
        <v>486</v>
      </c>
      <c r="O2310" t="s">
        <v>257</v>
      </c>
      <c r="Q2310" t="s">
        <v>11246</v>
      </c>
      <c r="R2310" t="s">
        <v>2809</v>
      </c>
      <c r="S2310" t="s">
        <v>5089</v>
      </c>
      <c r="T2310" t="s">
        <v>5090</v>
      </c>
      <c r="U2310" t="s">
        <v>3034</v>
      </c>
      <c r="V2310" t="s">
        <v>647</v>
      </c>
      <c r="W2310" t="s">
        <v>245</v>
      </c>
      <c r="X2310" t="s">
        <v>387</v>
      </c>
      <c r="Z2310">
        <v>4</v>
      </c>
      <c r="AA2310" t="s">
        <v>3921</v>
      </c>
      <c r="AB2310" t="s">
        <v>3995</v>
      </c>
      <c r="AC2310">
        <v>46153.458113425928</v>
      </c>
      <c r="AD2310">
        <v>46151</v>
      </c>
      <c r="AE2310" t="s">
        <v>3938</v>
      </c>
      <c r="AG2310" t="s">
        <v>5006</v>
      </c>
      <c r="AH2310">
        <v>6108358784</v>
      </c>
      <c r="AI2310" t="s">
        <v>11247</v>
      </c>
      <c r="AM2310" t="s">
        <v>3925</v>
      </c>
      <c r="AN2310" t="s">
        <v>3926</v>
      </c>
      <c r="AO2310" t="s">
        <v>268</v>
      </c>
      <c r="AP2310" t="s">
        <v>304</v>
      </c>
      <c r="AQ2310" t="s">
        <v>3998</v>
      </c>
      <c r="AU2310" t="s">
        <v>4220</v>
      </c>
      <c r="AV2310" t="s">
        <v>4000</v>
      </c>
      <c r="AW2310" t="s">
        <v>447</v>
      </c>
      <c r="AX2310" t="s">
        <v>446</v>
      </c>
      <c r="AY2310" t="s">
        <v>253</v>
      </c>
      <c r="AZ2310" t="s">
        <v>230</v>
      </c>
      <c r="BA2310" t="s">
        <v>273</v>
      </c>
      <c r="BB2310" t="s">
        <v>380</v>
      </c>
      <c r="BC2310" t="s">
        <v>3927</v>
      </c>
      <c r="BD2310" t="s">
        <v>3927</v>
      </c>
      <c r="BE2310" t="s">
        <v>3927</v>
      </c>
      <c r="BF2310">
        <v>20</v>
      </c>
    </row>
    <row r="2311" spans="1:58" x14ac:dyDescent="0.3">
      <c r="A2311">
        <v>2026</v>
      </c>
      <c r="B2311">
        <v>202605</v>
      </c>
      <c r="C2311">
        <v>5</v>
      </c>
      <c r="D2311" s="14">
        <v>20001610282495</v>
      </c>
      <c r="E2311" t="s">
        <v>2810</v>
      </c>
      <c r="F2311" s="2">
        <v>46125.392604166664</v>
      </c>
      <c r="G2311" s="2">
        <v>46148</v>
      </c>
      <c r="I2311" t="s">
        <v>224</v>
      </c>
      <c r="J2311" t="s">
        <v>230</v>
      </c>
      <c r="L2311" t="s">
        <v>1825</v>
      </c>
      <c r="M2311" t="s">
        <v>261</v>
      </c>
      <c r="N2311" t="s">
        <v>237</v>
      </c>
      <c r="O2311" t="s">
        <v>257</v>
      </c>
      <c r="Q2311" t="s">
        <v>11248</v>
      </c>
      <c r="R2311" t="s">
        <v>2809</v>
      </c>
      <c r="S2311" t="s">
        <v>5441</v>
      </c>
      <c r="T2311" t="s">
        <v>5442</v>
      </c>
      <c r="U2311" t="s">
        <v>3034</v>
      </c>
      <c r="V2311" t="s">
        <v>647</v>
      </c>
      <c r="W2311" t="s">
        <v>245</v>
      </c>
      <c r="X2311" t="s">
        <v>387</v>
      </c>
      <c r="Z2311">
        <v>4</v>
      </c>
      <c r="AA2311" t="s">
        <v>3921</v>
      </c>
      <c r="AB2311" t="s">
        <v>3995</v>
      </c>
      <c r="AC2311">
        <v>46153.458136574074</v>
      </c>
      <c r="AD2311">
        <v>46152</v>
      </c>
      <c r="AE2311" t="s">
        <v>3938</v>
      </c>
      <c r="AG2311" t="s">
        <v>11249</v>
      </c>
      <c r="AH2311">
        <v>6108312115</v>
      </c>
      <c r="AI2311" t="s">
        <v>11250</v>
      </c>
      <c r="AM2311" t="s">
        <v>3925</v>
      </c>
      <c r="AN2311" t="s">
        <v>3926</v>
      </c>
      <c r="AO2311" t="s">
        <v>268</v>
      </c>
      <c r="AP2311" t="s">
        <v>386</v>
      </c>
      <c r="AQ2311" t="s">
        <v>3998</v>
      </c>
      <c r="AU2311" t="s">
        <v>4220</v>
      </c>
      <c r="AV2311" t="s">
        <v>4000</v>
      </c>
      <c r="AW2311" t="s">
        <v>389</v>
      </c>
      <c r="AX2311" t="s">
        <v>388</v>
      </c>
      <c r="AY2311" t="s">
        <v>253</v>
      </c>
      <c r="AZ2311" t="s">
        <v>230</v>
      </c>
      <c r="BA2311" t="s">
        <v>395</v>
      </c>
      <c r="BB2311" t="s">
        <v>380</v>
      </c>
      <c r="BC2311" t="s">
        <v>3927</v>
      </c>
      <c r="BD2311" t="s">
        <v>3927</v>
      </c>
      <c r="BE2311" t="s">
        <v>3927</v>
      </c>
      <c r="BF2311">
        <v>20</v>
      </c>
    </row>
    <row r="2312" spans="1:58" x14ac:dyDescent="0.3">
      <c r="A2312">
        <v>2026</v>
      </c>
      <c r="B2312">
        <v>202605</v>
      </c>
      <c r="C2312">
        <v>5</v>
      </c>
      <c r="D2312" s="14">
        <v>20001609706100</v>
      </c>
      <c r="E2312" t="s">
        <v>2810</v>
      </c>
      <c r="F2312" s="2">
        <v>46123.563564814816</v>
      </c>
      <c r="G2312" s="2">
        <v>46146</v>
      </c>
      <c r="I2312" t="s">
        <v>224</v>
      </c>
      <c r="J2312" t="s">
        <v>230</v>
      </c>
      <c r="L2312" t="s">
        <v>1078</v>
      </c>
      <c r="M2312" t="s">
        <v>309</v>
      </c>
      <c r="N2312" t="s">
        <v>297</v>
      </c>
      <c r="O2312" t="s">
        <v>283</v>
      </c>
      <c r="Q2312" t="s">
        <v>11251</v>
      </c>
      <c r="R2312" t="s">
        <v>2809</v>
      </c>
      <c r="S2312" t="s">
        <v>4851</v>
      </c>
      <c r="T2312" t="s">
        <v>4852</v>
      </c>
      <c r="U2312" t="s">
        <v>3034</v>
      </c>
      <c r="V2312" t="s">
        <v>3994</v>
      </c>
      <c r="W2312" t="s">
        <v>245</v>
      </c>
      <c r="X2312" t="s">
        <v>387</v>
      </c>
      <c r="Z2312">
        <v>1</v>
      </c>
      <c r="AA2312" t="s">
        <v>3921</v>
      </c>
      <c r="AB2312" t="s">
        <v>11252</v>
      </c>
      <c r="AC2312">
        <v>46147.629444444443</v>
      </c>
      <c r="AD2312">
        <v>46147</v>
      </c>
      <c r="AE2312" t="s">
        <v>3938</v>
      </c>
      <c r="AG2312" t="s">
        <v>4828</v>
      </c>
      <c r="AH2312">
        <v>6028671601</v>
      </c>
      <c r="AI2312" t="s">
        <v>11253</v>
      </c>
      <c r="AM2312" t="s">
        <v>3925</v>
      </c>
      <c r="AN2312" t="s">
        <v>3926</v>
      </c>
      <c r="AO2312" t="s">
        <v>268</v>
      </c>
      <c r="AP2312" t="s">
        <v>304</v>
      </c>
      <c r="AQ2312" t="s">
        <v>3940</v>
      </c>
      <c r="AU2312" t="s">
        <v>8103</v>
      </c>
      <c r="AV2312" t="s">
        <v>4000</v>
      </c>
      <c r="AW2312" t="s">
        <v>447</v>
      </c>
      <c r="AX2312" t="s">
        <v>446</v>
      </c>
      <c r="AY2312" t="s">
        <v>253</v>
      </c>
      <c r="AZ2312" t="s">
        <v>230</v>
      </c>
      <c r="BA2312" t="s">
        <v>273</v>
      </c>
      <c r="BB2312" t="s">
        <v>380</v>
      </c>
      <c r="BC2312" t="s">
        <v>3927</v>
      </c>
      <c r="BD2312" t="s">
        <v>3927</v>
      </c>
      <c r="BE2312" t="s">
        <v>3927</v>
      </c>
      <c r="BF2312">
        <v>16</v>
      </c>
    </row>
    <row r="2313" spans="1:58" x14ac:dyDescent="0.3">
      <c r="A2313">
        <v>2026</v>
      </c>
      <c r="B2313">
        <v>202605</v>
      </c>
      <c r="C2313">
        <v>5</v>
      </c>
      <c r="D2313" s="14">
        <v>20001607822889</v>
      </c>
      <c r="E2313" t="s">
        <v>2810</v>
      </c>
      <c r="F2313" s="2">
        <v>46120.596076388887</v>
      </c>
      <c r="G2313" s="2">
        <v>46144</v>
      </c>
      <c r="I2313" t="s">
        <v>224</v>
      </c>
      <c r="J2313" t="s">
        <v>230</v>
      </c>
      <c r="L2313" t="s">
        <v>488</v>
      </c>
      <c r="M2313" t="s">
        <v>494</v>
      </c>
      <c r="N2313" t="s">
        <v>486</v>
      </c>
      <c r="O2313" t="s">
        <v>257</v>
      </c>
      <c r="Q2313" t="s">
        <v>11254</v>
      </c>
      <c r="R2313" t="s">
        <v>2809</v>
      </c>
      <c r="S2313" t="s">
        <v>407</v>
      </c>
      <c r="T2313" t="s">
        <v>408</v>
      </c>
      <c r="U2313" t="s">
        <v>258</v>
      </c>
      <c r="V2313" t="s">
        <v>247</v>
      </c>
      <c r="W2313" t="s">
        <v>245</v>
      </c>
      <c r="X2313" t="s">
        <v>225</v>
      </c>
      <c r="Z2313">
        <v>4</v>
      </c>
      <c r="AA2313" t="s">
        <v>3921</v>
      </c>
      <c r="AB2313" t="s">
        <v>11255</v>
      </c>
      <c r="AC2313">
        <v>46148.623171296298</v>
      </c>
      <c r="AD2313">
        <v>46148</v>
      </c>
      <c r="AE2313" t="s">
        <v>3938</v>
      </c>
      <c r="AG2313" t="s">
        <v>410</v>
      </c>
      <c r="AH2313">
        <v>6108222275</v>
      </c>
      <c r="AI2313" t="s">
        <v>11256</v>
      </c>
      <c r="AM2313" t="s">
        <v>3925</v>
      </c>
      <c r="AN2313" t="s">
        <v>3926</v>
      </c>
      <c r="AO2313" t="s">
        <v>268</v>
      </c>
      <c r="AP2313" t="s">
        <v>386</v>
      </c>
      <c r="AQ2313" t="s">
        <v>3940</v>
      </c>
      <c r="AU2313" t="s">
        <v>4422</v>
      </c>
      <c r="AV2313" t="s">
        <v>4000</v>
      </c>
      <c r="AW2313" t="s">
        <v>320</v>
      </c>
      <c r="AX2313" t="s">
        <v>319</v>
      </c>
      <c r="AY2313" t="s">
        <v>254</v>
      </c>
      <c r="AZ2313" t="s">
        <v>230</v>
      </c>
      <c r="BA2313" t="s">
        <v>395</v>
      </c>
      <c r="BB2313" t="s">
        <v>380</v>
      </c>
      <c r="BC2313" t="s">
        <v>3927</v>
      </c>
      <c r="BD2313" t="s">
        <v>3927</v>
      </c>
      <c r="BE2313" t="s">
        <v>3927</v>
      </c>
      <c r="BF2313">
        <v>16</v>
      </c>
    </row>
    <row r="2314" spans="1:58" x14ac:dyDescent="0.3">
      <c r="A2314">
        <v>2026</v>
      </c>
      <c r="B2314">
        <v>202605</v>
      </c>
      <c r="C2314">
        <v>5</v>
      </c>
      <c r="D2314" s="14">
        <v>20001626746869</v>
      </c>
      <c r="E2314" t="s">
        <v>2810</v>
      </c>
      <c r="F2314" s="2">
        <v>46154.682256944441</v>
      </c>
      <c r="G2314" s="2">
        <v>46154</v>
      </c>
      <c r="I2314" t="s">
        <v>224</v>
      </c>
      <c r="J2314" t="s">
        <v>230</v>
      </c>
      <c r="L2314" t="s">
        <v>3112</v>
      </c>
      <c r="M2314" t="s">
        <v>309</v>
      </c>
      <c r="N2314" t="s">
        <v>297</v>
      </c>
      <c r="O2314" t="s">
        <v>283</v>
      </c>
      <c r="Q2314" t="s">
        <v>11257</v>
      </c>
      <c r="R2314" t="s">
        <v>2809</v>
      </c>
      <c r="S2314" t="s">
        <v>5687</v>
      </c>
      <c r="T2314" t="s">
        <v>5688</v>
      </c>
      <c r="U2314" t="s">
        <v>3034</v>
      </c>
      <c r="V2314" t="s">
        <v>647</v>
      </c>
      <c r="W2314" t="s">
        <v>245</v>
      </c>
      <c r="X2314" t="s">
        <v>387</v>
      </c>
      <c r="Z2314">
        <v>1</v>
      </c>
      <c r="AA2314" t="s">
        <v>3921</v>
      </c>
      <c r="AE2314" t="s">
        <v>3922</v>
      </c>
      <c r="AG2314" t="s">
        <v>5111</v>
      </c>
      <c r="AH2314">
        <v>6090104946</v>
      </c>
      <c r="AI2314" t="s">
        <v>11258</v>
      </c>
      <c r="AM2314" t="s">
        <v>3925</v>
      </c>
      <c r="AN2314" t="s">
        <v>3926</v>
      </c>
      <c r="AO2314" t="s">
        <v>268</v>
      </c>
      <c r="AP2314" t="s">
        <v>304</v>
      </c>
      <c r="AW2314" t="s">
        <v>447</v>
      </c>
      <c r="AX2314" t="s">
        <v>446</v>
      </c>
      <c r="AY2314" t="s">
        <v>253</v>
      </c>
      <c r="AZ2314" t="s">
        <v>230</v>
      </c>
      <c r="BA2314" t="s">
        <v>273</v>
      </c>
      <c r="BB2314" t="s">
        <v>380</v>
      </c>
      <c r="BC2314" t="s">
        <v>3927</v>
      </c>
      <c r="BD2314" t="s">
        <v>3927</v>
      </c>
      <c r="BE2314" t="s">
        <v>3927</v>
      </c>
      <c r="BF2314">
        <v>5</v>
      </c>
    </row>
    <row r="2315" spans="1:58" x14ac:dyDescent="0.3">
      <c r="A2315">
        <v>2026</v>
      </c>
      <c r="B2315">
        <v>202605</v>
      </c>
      <c r="C2315">
        <v>5</v>
      </c>
      <c r="D2315" s="14">
        <v>20001626711064</v>
      </c>
      <c r="E2315" t="s">
        <v>2810</v>
      </c>
      <c r="F2315" s="2">
        <v>46154.608854166669</v>
      </c>
      <c r="G2315" s="2">
        <v>46154</v>
      </c>
      <c r="I2315" t="s">
        <v>224</v>
      </c>
      <c r="J2315" t="s">
        <v>230</v>
      </c>
      <c r="L2315" t="s">
        <v>2824</v>
      </c>
      <c r="M2315" t="s">
        <v>334</v>
      </c>
      <c r="N2315" t="s">
        <v>322</v>
      </c>
      <c r="O2315" t="s">
        <v>331</v>
      </c>
      <c r="Q2315" t="s">
        <v>11259</v>
      </c>
      <c r="R2315" t="s">
        <v>2809</v>
      </c>
      <c r="S2315" t="s">
        <v>340</v>
      </c>
      <c r="T2315" t="s">
        <v>341</v>
      </c>
      <c r="U2315" t="s">
        <v>258</v>
      </c>
      <c r="V2315" t="s">
        <v>247</v>
      </c>
      <c r="W2315" t="s">
        <v>245</v>
      </c>
      <c r="X2315" t="s">
        <v>225</v>
      </c>
      <c r="Z2315">
        <v>1</v>
      </c>
      <c r="AA2315" t="s">
        <v>3921</v>
      </c>
      <c r="AE2315" t="s">
        <v>3922</v>
      </c>
      <c r="AG2315" t="s">
        <v>342</v>
      </c>
      <c r="AH2315">
        <v>6109034236</v>
      </c>
      <c r="AI2315" t="s">
        <v>11260</v>
      </c>
      <c r="AM2315" t="s">
        <v>3925</v>
      </c>
      <c r="AN2315" t="s">
        <v>3926</v>
      </c>
      <c r="AO2315" t="s">
        <v>268</v>
      </c>
      <c r="AP2315" t="s">
        <v>330</v>
      </c>
      <c r="AW2315" t="s">
        <v>320</v>
      </c>
      <c r="AX2315" t="s">
        <v>319</v>
      </c>
      <c r="AY2315" t="s">
        <v>254</v>
      </c>
      <c r="AZ2315" t="s">
        <v>230</v>
      </c>
      <c r="BA2315" t="s">
        <v>395</v>
      </c>
      <c r="BB2315" t="s">
        <v>380</v>
      </c>
      <c r="BC2315" t="s">
        <v>3927</v>
      </c>
      <c r="BD2315" t="s">
        <v>3927</v>
      </c>
      <c r="BE2315" t="s">
        <v>3927</v>
      </c>
      <c r="BF2315">
        <v>20</v>
      </c>
    </row>
    <row r="2316" spans="1:58" x14ac:dyDescent="0.3">
      <c r="A2316">
        <v>2026</v>
      </c>
      <c r="B2316">
        <v>202605</v>
      </c>
      <c r="C2316">
        <v>5</v>
      </c>
      <c r="D2316" s="14">
        <v>20001626703260</v>
      </c>
      <c r="E2316" t="s">
        <v>2810</v>
      </c>
      <c r="F2316" s="2">
        <v>46154.616944444446</v>
      </c>
      <c r="G2316" s="2">
        <v>46154</v>
      </c>
      <c r="I2316" t="s">
        <v>224</v>
      </c>
      <c r="J2316" t="s">
        <v>230</v>
      </c>
      <c r="L2316" t="s">
        <v>3432</v>
      </c>
      <c r="M2316" t="s">
        <v>309</v>
      </c>
      <c r="N2316" t="s">
        <v>297</v>
      </c>
      <c r="O2316" t="s">
        <v>283</v>
      </c>
      <c r="Q2316" t="s">
        <v>11261</v>
      </c>
      <c r="R2316" t="s">
        <v>2809</v>
      </c>
      <c r="S2316" t="s">
        <v>8132</v>
      </c>
      <c r="T2316" t="s">
        <v>8133</v>
      </c>
      <c r="U2316" t="s">
        <v>4796</v>
      </c>
      <c r="V2316" t="s">
        <v>2024</v>
      </c>
      <c r="W2316" t="s">
        <v>245</v>
      </c>
      <c r="X2316" t="s">
        <v>225</v>
      </c>
      <c r="Z2316">
        <v>1</v>
      </c>
      <c r="AA2316" t="s">
        <v>3921</v>
      </c>
      <c r="AE2316" t="s">
        <v>3922</v>
      </c>
      <c r="AG2316" t="s">
        <v>6332</v>
      </c>
      <c r="AH2316">
        <v>6109010255</v>
      </c>
      <c r="AI2316" t="s">
        <v>11262</v>
      </c>
      <c r="AM2316" t="s">
        <v>3925</v>
      </c>
      <c r="AN2316" t="s">
        <v>3926</v>
      </c>
      <c r="AO2316" t="s">
        <v>268</v>
      </c>
      <c r="AP2316" t="s">
        <v>386</v>
      </c>
      <c r="AW2316" t="s">
        <v>320</v>
      </c>
      <c r="AX2316" t="s">
        <v>319</v>
      </c>
      <c r="AY2316" t="s">
        <v>254</v>
      </c>
      <c r="AZ2316" t="s">
        <v>230</v>
      </c>
      <c r="BA2316" t="s">
        <v>395</v>
      </c>
      <c r="BB2316" t="s">
        <v>380</v>
      </c>
      <c r="BC2316" t="s">
        <v>3927</v>
      </c>
      <c r="BD2316" t="s">
        <v>3927</v>
      </c>
      <c r="BE2316" t="s">
        <v>3927</v>
      </c>
      <c r="BF2316">
        <v>20</v>
      </c>
    </row>
    <row r="2317" spans="1:58" x14ac:dyDescent="0.3">
      <c r="A2317">
        <v>2026</v>
      </c>
      <c r="B2317">
        <v>202605</v>
      </c>
      <c r="C2317">
        <v>5</v>
      </c>
      <c r="D2317" s="14">
        <v>20001626703252</v>
      </c>
      <c r="E2317" t="s">
        <v>2810</v>
      </c>
      <c r="F2317" s="2">
        <v>46154.616643518515</v>
      </c>
      <c r="G2317" s="2">
        <v>46154</v>
      </c>
      <c r="I2317" t="s">
        <v>224</v>
      </c>
      <c r="J2317" t="s">
        <v>230</v>
      </c>
      <c r="L2317" t="s">
        <v>11263</v>
      </c>
      <c r="M2317" t="s">
        <v>309</v>
      </c>
      <c r="N2317" t="s">
        <v>297</v>
      </c>
      <c r="O2317" t="s">
        <v>283</v>
      </c>
      <c r="Q2317" t="s">
        <v>11264</v>
      </c>
      <c r="R2317" t="s">
        <v>2809</v>
      </c>
      <c r="S2317" t="s">
        <v>5102</v>
      </c>
      <c r="T2317" t="s">
        <v>5103</v>
      </c>
      <c r="U2317" t="s">
        <v>5044</v>
      </c>
      <c r="V2317" t="s">
        <v>5045</v>
      </c>
      <c r="W2317" t="s">
        <v>245</v>
      </c>
      <c r="X2317" t="s">
        <v>225</v>
      </c>
      <c r="Z2317">
        <v>1</v>
      </c>
      <c r="AA2317" t="s">
        <v>3921</v>
      </c>
      <c r="AE2317" t="s">
        <v>3922</v>
      </c>
      <c r="AG2317" t="s">
        <v>5047</v>
      </c>
      <c r="AH2317">
        <v>6041849659</v>
      </c>
      <c r="AI2317" t="s">
        <v>11265</v>
      </c>
      <c r="AM2317" t="s">
        <v>3925</v>
      </c>
      <c r="AN2317" t="s">
        <v>3926</v>
      </c>
      <c r="AO2317" t="s">
        <v>268</v>
      </c>
      <c r="AP2317" t="s">
        <v>386</v>
      </c>
      <c r="AW2317" t="s">
        <v>227</v>
      </c>
      <c r="AX2317" t="s">
        <v>226</v>
      </c>
      <c r="AY2317" t="s">
        <v>254</v>
      </c>
      <c r="AZ2317" t="s">
        <v>230</v>
      </c>
      <c r="BA2317" t="s">
        <v>273</v>
      </c>
      <c r="BB2317" t="s">
        <v>380</v>
      </c>
      <c r="BC2317" t="s">
        <v>3927</v>
      </c>
      <c r="BD2317" t="s">
        <v>3927</v>
      </c>
      <c r="BE2317" t="s">
        <v>3927</v>
      </c>
      <c r="BF2317">
        <v>1</v>
      </c>
    </row>
    <row r="2318" spans="1:58" x14ac:dyDescent="0.3">
      <c r="A2318">
        <v>2026</v>
      </c>
      <c r="B2318">
        <v>202605</v>
      </c>
      <c r="C2318">
        <v>5</v>
      </c>
      <c r="D2318" s="14">
        <v>20001626701888</v>
      </c>
      <c r="E2318" t="s">
        <v>2810</v>
      </c>
      <c r="F2318" s="2">
        <v>46154.642592592594</v>
      </c>
      <c r="G2318" s="2">
        <v>46154</v>
      </c>
      <c r="I2318" t="s">
        <v>224</v>
      </c>
      <c r="J2318" t="s">
        <v>230</v>
      </c>
      <c r="L2318" t="s">
        <v>3357</v>
      </c>
      <c r="M2318" t="s">
        <v>309</v>
      </c>
      <c r="N2318" t="s">
        <v>297</v>
      </c>
      <c r="O2318" t="s">
        <v>283</v>
      </c>
      <c r="Q2318" t="s">
        <v>11266</v>
      </c>
      <c r="R2318" t="s">
        <v>2809</v>
      </c>
      <c r="S2318" t="s">
        <v>1161</v>
      </c>
      <c r="T2318" t="s">
        <v>1162</v>
      </c>
      <c r="U2318" t="s">
        <v>258</v>
      </c>
      <c r="V2318" t="s">
        <v>247</v>
      </c>
      <c r="W2318" t="s">
        <v>245</v>
      </c>
      <c r="X2318" t="s">
        <v>225</v>
      </c>
      <c r="Z2318">
        <v>1</v>
      </c>
      <c r="AA2318" t="s">
        <v>3921</v>
      </c>
      <c r="AE2318" t="s">
        <v>3922</v>
      </c>
      <c r="AG2318" t="s">
        <v>410</v>
      </c>
      <c r="AH2318">
        <v>6109010313</v>
      </c>
      <c r="AI2318" t="s">
        <v>11267</v>
      </c>
      <c r="AM2318" t="s">
        <v>3925</v>
      </c>
      <c r="AN2318" t="s">
        <v>3926</v>
      </c>
      <c r="AO2318" t="s">
        <v>268</v>
      </c>
      <c r="AP2318" t="s">
        <v>304</v>
      </c>
      <c r="AW2318" t="s">
        <v>320</v>
      </c>
      <c r="AX2318" t="s">
        <v>319</v>
      </c>
      <c r="AY2318" t="s">
        <v>254</v>
      </c>
      <c r="AZ2318" t="s">
        <v>230</v>
      </c>
      <c r="BA2318" t="s">
        <v>395</v>
      </c>
      <c r="BB2318" t="s">
        <v>380</v>
      </c>
      <c r="BC2318" t="s">
        <v>3927</v>
      </c>
      <c r="BD2318" t="s">
        <v>3927</v>
      </c>
      <c r="BE2318" t="s">
        <v>3927</v>
      </c>
      <c r="BF2318">
        <v>20</v>
      </c>
    </row>
    <row r="2319" spans="1:58" x14ac:dyDescent="0.3">
      <c r="A2319">
        <v>2026</v>
      </c>
      <c r="B2319">
        <v>202605</v>
      </c>
      <c r="C2319">
        <v>5</v>
      </c>
      <c r="D2319" s="14">
        <v>20001626688731</v>
      </c>
      <c r="E2319" t="s">
        <v>2810</v>
      </c>
      <c r="F2319" s="2">
        <v>46154.594236111108</v>
      </c>
      <c r="G2319" s="2">
        <v>46154</v>
      </c>
      <c r="I2319" t="s">
        <v>224</v>
      </c>
      <c r="J2319" t="s">
        <v>230</v>
      </c>
      <c r="L2319" t="s">
        <v>11268</v>
      </c>
      <c r="M2319" t="s">
        <v>309</v>
      </c>
      <c r="N2319" t="s">
        <v>297</v>
      </c>
      <c r="O2319" t="s">
        <v>283</v>
      </c>
      <c r="Q2319" t="s">
        <v>11269</v>
      </c>
      <c r="R2319" t="s">
        <v>2809</v>
      </c>
      <c r="S2319" t="s">
        <v>7818</v>
      </c>
      <c r="T2319" t="s">
        <v>7819</v>
      </c>
      <c r="U2319" t="s">
        <v>4796</v>
      </c>
      <c r="V2319" t="s">
        <v>2024</v>
      </c>
      <c r="W2319" t="s">
        <v>245</v>
      </c>
      <c r="X2319" t="s">
        <v>225</v>
      </c>
      <c r="Z2319">
        <v>1</v>
      </c>
      <c r="AA2319" t="s">
        <v>3921</v>
      </c>
      <c r="AE2319" t="s">
        <v>3922</v>
      </c>
      <c r="AG2319" t="s">
        <v>6701</v>
      </c>
      <c r="AH2319">
        <v>6070472621</v>
      </c>
      <c r="AI2319" t="s">
        <v>11270</v>
      </c>
      <c r="AM2319" t="s">
        <v>3925</v>
      </c>
      <c r="AN2319" t="s">
        <v>3926</v>
      </c>
      <c r="AO2319" t="s">
        <v>268</v>
      </c>
      <c r="AP2319" t="s">
        <v>386</v>
      </c>
      <c r="AW2319" t="s">
        <v>227</v>
      </c>
      <c r="AX2319" t="s">
        <v>226</v>
      </c>
      <c r="AY2319" t="s">
        <v>254</v>
      </c>
      <c r="AZ2319" t="s">
        <v>230</v>
      </c>
      <c r="BA2319" t="s">
        <v>273</v>
      </c>
      <c r="BB2319" t="s">
        <v>380</v>
      </c>
      <c r="BC2319" t="s">
        <v>3927</v>
      </c>
      <c r="BD2319" t="s">
        <v>3927</v>
      </c>
      <c r="BE2319" t="s">
        <v>3927</v>
      </c>
      <c r="BF2319">
        <v>16</v>
      </c>
    </row>
    <row r="2320" spans="1:58" x14ac:dyDescent="0.3">
      <c r="A2320">
        <v>2026</v>
      </c>
      <c r="B2320">
        <v>202605</v>
      </c>
      <c r="C2320">
        <v>5</v>
      </c>
      <c r="D2320" s="14">
        <v>20001626683099</v>
      </c>
      <c r="E2320" t="s">
        <v>2810</v>
      </c>
      <c r="F2320" s="2">
        <v>46154.564525462964</v>
      </c>
      <c r="G2320" s="2">
        <v>46154</v>
      </c>
      <c r="I2320" t="s">
        <v>224</v>
      </c>
      <c r="J2320" t="s">
        <v>230</v>
      </c>
      <c r="L2320" t="s">
        <v>3510</v>
      </c>
      <c r="M2320" t="s">
        <v>309</v>
      </c>
      <c r="N2320" t="s">
        <v>297</v>
      </c>
      <c r="O2320" t="s">
        <v>283</v>
      </c>
      <c r="Q2320" t="s">
        <v>11271</v>
      </c>
      <c r="R2320" t="s">
        <v>2809</v>
      </c>
      <c r="S2320" t="s">
        <v>5580</v>
      </c>
      <c r="T2320" t="s">
        <v>5581</v>
      </c>
      <c r="U2320" t="s">
        <v>3034</v>
      </c>
      <c r="V2320" t="s">
        <v>3994</v>
      </c>
      <c r="W2320" t="s">
        <v>245</v>
      </c>
      <c r="X2320" t="s">
        <v>387</v>
      </c>
      <c r="Z2320">
        <v>1</v>
      </c>
      <c r="AA2320" t="s">
        <v>3921</v>
      </c>
      <c r="AE2320" t="s">
        <v>3922</v>
      </c>
      <c r="AG2320" t="s">
        <v>4828</v>
      </c>
      <c r="AH2320">
        <v>6109010153</v>
      </c>
      <c r="AI2320" t="s">
        <v>11272</v>
      </c>
      <c r="AM2320" t="s">
        <v>3925</v>
      </c>
      <c r="AN2320" t="s">
        <v>3926</v>
      </c>
      <c r="AO2320" t="s">
        <v>268</v>
      </c>
      <c r="AP2320" t="s">
        <v>386</v>
      </c>
      <c r="AW2320" t="s">
        <v>447</v>
      </c>
      <c r="AX2320" t="s">
        <v>446</v>
      </c>
      <c r="AY2320" t="s">
        <v>253</v>
      </c>
      <c r="AZ2320" t="s">
        <v>230</v>
      </c>
      <c r="BA2320" t="s">
        <v>395</v>
      </c>
      <c r="BB2320" t="s">
        <v>380</v>
      </c>
      <c r="BC2320" t="s">
        <v>3927</v>
      </c>
      <c r="BD2320" t="s">
        <v>3927</v>
      </c>
      <c r="BE2320" t="s">
        <v>3927</v>
      </c>
      <c r="BF2320">
        <v>20</v>
      </c>
    </row>
    <row r="2321" spans="1:58" x14ac:dyDescent="0.3">
      <c r="A2321">
        <v>2026</v>
      </c>
      <c r="B2321">
        <v>202605</v>
      </c>
      <c r="C2321">
        <v>5</v>
      </c>
      <c r="D2321" s="14">
        <v>20001626681492</v>
      </c>
      <c r="E2321" t="s">
        <v>2810</v>
      </c>
      <c r="F2321" s="2">
        <v>46154.582916666666</v>
      </c>
      <c r="G2321" s="2">
        <v>46154</v>
      </c>
      <c r="I2321" t="s">
        <v>224</v>
      </c>
      <c r="J2321" t="s">
        <v>230</v>
      </c>
      <c r="L2321" t="s">
        <v>3538</v>
      </c>
      <c r="M2321" t="s">
        <v>309</v>
      </c>
      <c r="N2321" t="s">
        <v>297</v>
      </c>
      <c r="O2321" t="s">
        <v>283</v>
      </c>
      <c r="Q2321" t="s">
        <v>11273</v>
      </c>
      <c r="R2321" t="s">
        <v>2809</v>
      </c>
      <c r="S2321" t="s">
        <v>8045</v>
      </c>
      <c r="T2321" t="s">
        <v>8046</v>
      </c>
      <c r="U2321" t="s">
        <v>4008</v>
      </c>
      <c r="V2321" t="s">
        <v>980</v>
      </c>
      <c r="W2321" t="s">
        <v>245</v>
      </c>
      <c r="X2321" t="s">
        <v>387</v>
      </c>
      <c r="Z2321">
        <v>1</v>
      </c>
      <c r="AA2321" t="s">
        <v>3921</v>
      </c>
      <c r="AE2321" t="s">
        <v>3922</v>
      </c>
      <c r="AG2321" t="s">
        <v>5098</v>
      </c>
      <c r="AH2321">
        <v>6108988920</v>
      </c>
      <c r="AI2321" t="s">
        <v>11274</v>
      </c>
      <c r="AM2321" t="s">
        <v>3925</v>
      </c>
      <c r="AN2321" t="s">
        <v>3926</v>
      </c>
      <c r="AO2321" t="s">
        <v>268</v>
      </c>
      <c r="AP2321" t="s">
        <v>386</v>
      </c>
      <c r="AW2321" t="s">
        <v>447</v>
      </c>
      <c r="AX2321" t="s">
        <v>446</v>
      </c>
      <c r="AY2321" t="s">
        <v>253</v>
      </c>
      <c r="AZ2321" t="s">
        <v>230</v>
      </c>
      <c r="BA2321" t="s">
        <v>395</v>
      </c>
      <c r="BB2321" t="s">
        <v>380</v>
      </c>
      <c r="BC2321" t="s">
        <v>3927</v>
      </c>
      <c r="BD2321" t="s">
        <v>3927</v>
      </c>
      <c r="BE2321" t="s">
        <v>3927</v>
      </c>
      <c r="BF2321">
        <v>12</v>
      </c>
    </row>
    <row r="2322" spans="1:58" x14ac:dyDescent="0.3">
      <c r="A2322">
        <v>2026</v>
      </c>
      <c r="B2322">
        <v>202605</v>
      </c>
      <c r="C2322">
        <v>5</v>
      </c>
      <c r="D2322" s="14">
        <v>20001626672760</v>
      </c>
      <c r="E2322" t="s">
        <v>2810</v>
      </c>
      <c r="F2322" s="2">
        <v>46154.594849537039</v>
      </c>
      <c r="G2322" s="2">
        <v>46154</v>
      </c>
      <c r="I2322" t="s">
        <v>224</v>
      </c>
      <c r="J2322" t="s">
        <v>230</v>
      </c>
      <c r="L2322" t="s">
        <v>11275</v>
      </c>
      <c r="M2322" t="s">
        <v>309</v>
      </c>
      <c r="N2322" t="s">
        <v>297</v>
      </c>
      <c r="O2322" t="s">
        <v>283</v>
      </c>
      <c r="Q2322" t="s">
        <v>11276</v>
      </c>
      <c r="R2322" t="s">
        <v>2809</v>
      </c>
      <c r="S2322" t="s">
        <v>5306</v>
      </c>
      <c r="T2322" t="s">
        <v>5307</v>
      </c>
      <c r="U2322" t="s">
        <v>3034</v>
      </c>
      <c r="V2322" t="s">
        <v>647</v>
      </c>
      <c r="W2322" t="s">
        <v>245</v>
      </c>
      <c r="X2322" t="s">
        <v>225</v>
      </c>
      <c r="Z2322">
        <v>1</v>
      </c>
      <c r="AA2322" t="s">
        <v>3921</v>
      </c>
      <c r="AE2322" t="s">
        <v>3922</v>
      </c>
      <c r="AG2322" t="s">
        <v>5006</v>
      </c>
      <c r="AH2322">
        <v>6109021241</v>
      </c>
      <c r="AI2322" t="s">
        <v>11277</v>
      </c>
      <c r="AM2322" t="s">
        <v>3925</v>
      </c>
      <c r="AN2322" t="s">
        <v>3926</v>
      </c>
      <c r="AO2322" t="s">
        <v>268</v>
      </c>
      <c r="AP2322" t="s">
        <v>304</v>
      </c>
      <c r="AW2322" t="s">
        <v>320</v>
      </c>
      <c r="AX2322" t="s">
        <v>319</v>
      </c>
      <c r="AY2322" t="s">
        <v>254</v>
      </c>
      <c r="AZ2322" t="s">
        <v>230</v>
      </c>
      <c r="BA2322" t="s">
        <v>395</v>
      </c>
      <c r="BB2322" t="s">
        <v>380</v>
      </c>
      <c r="BC2322" t="s">
        <v>3927</v>
      </c>
      <c r="BD2322" t="s">
        <v>3927</v>
      </c>
      <c r="BE2322" t="s">
        <v>3927</v>
      </c>
      <c r="BF2322">
        <v>20</v>
      </c>
    </row>
    <row r="2323" spans="1:58" x14ac:dyDescent="0.3">
      <c r="A2323">
        <v>2026</v>
      </c>
      <c r="B2323">
        <v>202605</v>
      </c>
      <c r="C2323">
        <v>5</v>
      </c>
      <c r="D2323" s="14">
        <v>20001626643983</v>
      </c>
      <c r="E2323" t="s">
        <v>2810</v>
      </c>
      <c r="F2323" s="2">
        <v>46154.511111111111</v>
      </c>
      <c r="G2323" s="2">
        <v>46154</v>
      </c>
      <c r="I2323" t="s">
        <v>224</v>
      </c>
      <c r="J2323" t="s">
        <v>230</v>
      </c>
      <c r="L2323" t="s">
        <v>975</v>
      </c>
      <c r="M2323" t="s">
        <v>309</v>
      </c>
      <c r="N2323" t="s">
        <v>297</v>
      </c>
      <c r="O2323" t="s">
        <v>283</v>
      </c>
      <c r="Q2323" t="s">
        <v>11278</v>
      </c>
      <c r="R2323" t="s">
        <v>2809</v>
      </c>
      <c r="S2323" t="s">
        <v>5075</v>
      </c>
      <c r="T2323" t="s">
        <v>5076</v>
      </c>
      <c r="U2323" t="s">
        <v>4008</v>
      </c>
      <c r="V2323" t="s">
        <v>980</v>
      </c>
      <c r="W2323" t="s">
        <v>245</v>
      </c>
      <c r="X2323" t="s">
        <v>225</v>
      </c>
      <c r="Z2323">
        <v>1</v>
      </c>
      <c r="AA2323" t="s">
        <v>3921</v>
      </c>
      <c r="AE2323" t="s">
        <v>3922</v>
      </c>
      <c r="AG2323" t="s">
        <v>4870</v>
      </c>
      <c r="AH2323">
        <v>6109024047</v>
      </c>
      <c r="AI2323" t="s">
        <v>11279</v>
      </c>
      <c r="AM2323" t="s">
        <v>3925</v>
      </c>
      <c r="AN2323" t="s">
        <v>3926</v>
      </c>
      <c r="AO2323" t="s">
        <v>268</v>
      </c>
      <c r="AP2323" t="s">
        <v>386</v>
      </c>
      <c r="AW2323" t="s">
        <v>320</v>
      </c>
      <c r="AX2323" t="s">
        <v>319</v>
      </c>
      <c r="AY2323" t="s">
        <v>254</v>
      </c>
      <c r="AZ2323" t="s">
        <v>230</v>
      </c>
      <c r="BA2323" t="s">
        <v>395</v>
      </c>
      <c r="BB2323" t="s">
        <v>380</v>
      </c>
      <c r="BC2323" t="s">
        <v>3927</v>
      </c>
      <c r="BD2323" t="s">
        <v>3927</v>
      </c>
      <c r="BE2323" t="s">
        <v>3927</v>
      </c>
      <c r="BF2323">
        <v>20</v>
      </c>
    </row>
    <row r="2324" spans="1:58" x14ac:dyDescent="0.3">
      <c r="A2324">
        <v>2026</v>
      </c>
      <c r="B2324">
        <v>202605</v>
      </c>
      <c r="C2324">
        <v>5</v>
      </c>
      <c r="D2324" s="14">
        <v>20001626641284</v>
      </c>
      <c r="E2324" t="s">
        <v>2810</v>
      </c>
      <c r="F2324" s="2">
        <v>46154.523912037039</v>
      </c>
      <c r="G2324" s="2">
        <v>46154</v>
      </c>
      <c r="I2324" t="s">
        <v>224</v>
      </c>
      <c r="J2324" t="s">
        <v>230</v>
      </c>
      <c r="L2324" t="s">
        <v>7739</v>
      </c>
      <c r="M2324" t="s">
        <v>309</v>
      </c>
      <c r="N2324" t="s">
        <v>297</v>
      </c>
      <c r="O2324" t="s">
        <v>283</v>
      </c>
      <c r="Q2324" t="s">
        <v>11280</v>
      </c>
      <c r="R2324" t="s">
        <v>2809</v>
      </c>
      <c r="S2324" t="s">
        <v>6230</v>
      </c>
      <c r="T2324" t="s">
        <v>6231</v>
      </c>
      <c r="U2324" t="s">
        <v>4008</v>
      </c>
      <c r="V2324" t="s">
        <v>980</v>
      </c>
      <c r="W2324" t="s">
        <v>245</v>
      </c>
      <c r="X2324" t="s">
        <v>225</v>
      </c>
      <c r="Z2324">
        <v>1</v>
      </c>
      <c r="AA2324" t="s">
        <v>3921</v>
      </c>
      <c r="AE2324" t="s">
        <v>3922</v>
      </c>
      <c r="AG2324" t="s">
        <v>4844</v>
      </c>
      <c r="AH2324">
        <v>6109027066</v>
      </c>
      <c r="AI2324" t="s">
        <v>11281</v>
      </c>
      <c r="AM2324" t="s">
        <v>3925</v>
      </c>
      <c r="AN2324" t="s">
        <v>3926</v>
      </c>
      <c r="AO2324" t="s">
        <v>268</v>
      </c>
      <c r="AP2324" t="s">
        <v>330</v>
      </c>
      <c r="AW2324" t="s">
        <v>227</v>
      </c>
      <c r="AX2324" t="s">
        <v>226</v>
      </c>
      <c r="AY2324" t="s">
        <v>254</v>
      </c>
      <c r="AZ2324" t="s">
        <v>230</v>
      </c>
      <c r="BA2324" t="s">
        <v>395</v>
      </c>
      <c r="BB2324" t="s">
        <v>380</v>
      </c>
      <c r="BC2324" t="s">
        <v>3927</v>
      </c>
      <c r="BD2324" t="s">
        <v>3927</v>
      </c>
      <c r="BE2324" t="s">
        <v>3927</v>
      </c>
      <c r="BF2324">
        <v>20</v>
      </c>
    </row>
    <row r="2325" spans="1:58" x14ac:dyDescent="0.3">
      <c r="A2325">
        <v>2026</v>
      </c>
      <c r="B2325">
        <v>202605</v>
      </c>
      <c r="C2325">
        <v>5</v>
      </c>
      <c r="D2325" s="14">
        <v>20001626641127</v>
      </c>
      <c r="E2325" t="s">
        <v>2810</v>
      </c>
      <c r="F2325" s="2">
        <v>46154.517048611109</v>
      </c>
      <c r="G2325" s="2">
        <v>46154</v>
      </c>
      <c r="I2325" t="s">
        <v>224</v>
      </c>
      <c r="J2325" t="s">
        <v>230</v>
      </c>
      <c r="L2325" t="s">
        <v>729</v>
      </c>
      <c r="M2325" t="s">
        <v>2613</v>
      </c>
      <c r="N2325" t="s">
        <v>353</v>
      </c>
      <c r="O2325" t="s">
        <v>283</v>
      </c>
      <c r="Q2325" t="s">
        <v>11282</v>
      </c>
      <c r="R2325" t="s">
        <v>2809</v>
      </c>
      <c r="S2325" t="s">
        <v>5585</v>
      </c>
      <c r="T2325" t="s">
        <v>5586</v>
      </c>
      <c r="U2325" t="s">
        <v>3034</v>
      </c>
      <c r="V2325" t="s">
        <v>647</v>
      </c>
      <c r="W2325" t="s">
        <v>245</v>
      </c>
      <c r="X2325" t="s">
        <v>225</v>
      </c>
      <c r="Z2325">
        <v>1</v>
      </c>
      <c r="AA2325" t="s">
        <v>3921</v>
      </c>
      <c r="AE2325" t="s">
        <v>3922</v>
      </c>
      <c r="AG2325" t="s">
        <v>5111</v>
      </c>
      <c r="AH2325">
        <v>6109022098</v>
      </c>
      <c r="AI2325" t="s">
        <v>11283</v>
      </c>
      <c r="AM2325" t="s">
        <v>3925</v>
      </c>
      <c r="AN2325" t="s">
        <v>3926</v>
      </c>
      <c r="AO2325" t="s">
        <v>268</v>
      </c>
      <c r="AP2325" t="s">
        <v>386</v>
      </c>
      <c r="AW2325" t="s">
        <v>227</v>
      </c>
      <c r="AX2325" t="s">
        <v>226</v>
      </c>
      <c r="AY2325" t="s">
        <v>254</v>
      </c>
      <c r="AZ2325" t="s">
        <v>230</v>
      </c>
      <c r="BA2325" t="s">
        <v>395</v>
      </c>
      <c r="BB2325" t="s">
        <v>380</v>
      </c>
      <c r="BC2325" t="s">
        <v>3927</v>
      </c>
      <c r="BD2325" t="s">
        <v>3927</v>
      </c>
      <c r="BE2325" t="s">
        <v>3927</v>
      </c>
      <c r="BF2325">
        <v>20</v>
      </c>
    </row>
    <row r="2326" spans="1:58" x14ac:dyDescent="0.3">
      <c r="A2326">
        <v>2026</v>
      </c>
      <c r="B2326">
        <v>202605</v>
      </c>
      <c r="C2326">
        <v>5</v>
      </c>
      <c r="D2326" s="14">
        <v>20001626638798</v>
      </c>
      <c r="E2326" t="s">
        <v>2810</v>
      </c>
      <c r="F2326" s="2">
        <v>46154.549050925925</v>
      </c>
      <c r="G2326" s="2">
        <v>46154</v>
      </c>
      <c r="I2326" t="s">
        <v>224</v>
      </c>
      <c r="J2326" t="s">
        <v>230</v>
      </c>
      <c r="L2326" t="s">
        <v>618</v>
      </c>
      <c r="M2326" t="s">
        <v>334</v>
      </c>
      <c r="N2326" t="s">
        <v>322</v>
      </c>
      <c r="O2326" t="s">
        <v>331</v>
      </c>
      <c r="Q2326" t="s">
        <v>11284</v>
      </c>
      <c r="R2326" t="s">
        <v>2809</v>
      </c>
      <c r="S2326" t="s">
        <v>6146</v>
      </c>
      <c r="T2326" t="s">
        <v>6147</v>
      </c>
      <c r="U2326" t="s">
        <v>5044</v>
      </c>
      <c r="V2326" t="s">
        <v>5045</v>
      </c>
      <c r="W2326" t="s">
        <v>245</v>
      </c>
      <c r="X2326" t="s">
        <v>387</v>
      </c>
      <c r="Z2326">
        <v>1</v>
      </c>
      <c r="AA2326" t="s">
        <v>3921</v>
      </c>
      <c r="AE2326" t="s">
        <v>3922</v>
      </c>
      <c r="AG2326" t="s">
        <v>5047</v>
      </c>
      <c r="AH2326">
        <v>6109022148</v>
      </c>
      <c r="AI2326" t="s">
        <v>11285</v>
      </c>
      <c r="AM2326" t="s">
        <v>3925</v>
      </c>
      <c r="AN2326" t="s">
        <v>3926</v>
      </c>
      <c r="AO2326" t="s">
        <v>268</v>
      </c>
      <c r="AP2326" t="s">
        <v>304</v>
      </c>
      <c r="AW2326" t="s">
        <v>389</v>
      </c>
      <c r="AX2326" t="s">
        <v>388</v>
      </c>
      <c r="AY2326" t="s">
        <v>253</v>
      </c>
      <c r="AZ2326" t="s">
        <v>230</v>
      </c>
      <c r="BA2326" t="s">
        <v>395</v>
      </c>
      <c r="BB2326" t="s">
        <v>380</v>
      </c>
      <c r="BC2326" t="s">
        <v>3927</v>
      </c>
      <c r="BD2326" t="s">
        <v>3927</v>
      </c>
      <c r="BE2326" t="s">
        <v>3927</v>
      </c>
      <c r="BF2326">
        <v>20</v>
      </c>
    </row>
    <row r="2327" spans="1:58" x14ac:dyDescent="0.3">
      <c r="A2327">
        <v>2026</v>
      </c>
      <c r="B2327">
        <v>202605</v>
      </c>
      <c r="C2327">
        <v>5</v>
      </c>
      <c r="D2327" s="14">
        <v>20001626613679</v>
      </c>
      <c r="E2327" t="s">
        <v>2810</v>
      </c>
      <c r="F2327" s="2">
        <v>46154.499236111114</v>
      </c>
      <c r="G2327" s="2">
        <v>46154</v>
      </c>
      <c r="I2327" t="s">
        <v>224</v>
      </c>
      <c r="J2327" t="s">
        <v>230</v>
      </c>
      <c r="L2327" t="s">
        <v>3501</v>
      </c>
      <c r="M2327" t="s">
        <v>309</v>
      </c>
      <c r="N2327" t="s">
        <v>297</v>
      </c>
      <c r="O2327" t="s">
        <v>283</v>
      </c>
      <c r="Q2327" t="s">
        <v>11286</v>
      </c>
      <c r="R2327" t="s">
        <v>2809</v>
      </c>
      <c r="S2327" t="s">
        <v>5494</v>
      </c>
      <c r="T2327" t="s">
        <v>5495</v>
      </c>
      <c r="U2327" t="s">
        <v>3034</v>
      </c>
      <c r="V2327" t="s">
        <v>647</v>
      </c>
      <c r="W2327" t="s">
        <v>245</v>
      </c>
      <c r="X2327" t="s">
        <v>387</v>
      </c>
      <c r="Z2327">
        <v>1</v>
      </c>
      <c r="AA2327" t="s">
        <v>3921</v>
      </c>
      <c r="AE2327" t="s">
        <v>3922</v>
      </c>
      <c r="AG2327" t="s">
        <v>5111</v>
      </c>
      <c r="AH2327">
        <v>6109025053</v>
      </c>
      <c r="AI2327" t="s">
        <v>11287</v>
      </c>
      <c r="AM2327" t="s">
        <v>3925</v>
      </c>
      <c r="AN2327" t="s">
        <v>3926</v>
      </c>
      <c r="AO2327" t="s">
        <v>268</v>
      </c>
      <c r="AP2327" t="s">
        <v>386</v>
      </c>
      <c r="AW2327" t="s">
        <v>622</v>
      </c>
      <c r="AX2327" t="s">
        <v>621</v>
      </c>
      <c r="AY2327" t="s">
        <v>253</v>
      </c>
      <c r="AZ2327" t="s">
        <v>230</v>
      </c>
      <c r="BA2327" t="s">
        <v>395</v>
      </c>
      <c r="BB2327" t="s">
        <v>380</v>
      </c>
      <c r="BC2327" t="s">
        <v>3927</v>
      </c>
      <c r="BD2327" t="s">
        <v>3927</v>
      </c>
      <c r="BE2327" t="s">
        <v>3927</v>
      </c>
      <c r="BF2327">
        <v>20</v>
      </c>
    </row>
    <row r="2328" spans="1:58" x14ac:dyDescent="0.3">
      <c r="A2328">
        <v>2026</v>
      </c>
      <c r="B2328">
        <v>202605</v>
      </c>
      <c r="C2328">
        <v>5</v>
      </c>
      <c r="D2328" s="14">
        <v>20001626609421</v>
      </c>
      <c r="E2328" t="s">
        <v>2810</v>
      </c>
      <c r="F2328" s="2">
        <v>46154.488877314812</v>
      </c>
      <c r="G2328" s="2">
        <v>46154</v>
      </c>
      <c r="I2328" t="s">
        <v>224</v>
      </c>
      <c r="J2328" t="s">
        <v>230</v>
      </c>
      <c r="L2328" t="s">
        <v>11288</v>
      </c>
      <c r="M2328" t="s">
        <v>2613</v>
      </c>
      <c r="N2328" t="s">
        <v>353</v>
      </c>
      <c r="O2328" t="s">
        <v>283</v>
      </c>
      <c r="Q2328" t="s">
        <v>11289</v>
      </c>
      <c r="R2328" t="s">
        <v>2809</v>
      </c>
      <c r="S2328" t="s">
        <v>6704</v>
      </c>
      <c r="T2328" t="s">
        <v>6705</v>
      </c>
      <c r="U2328" t="s">
        <v>4796</v>
      </c>
      <c r="V2328" t="s">
        <v>2024</v>
      </c>
      <c r="W2328" t="s">
        <v>245</v>
      </c>
      <c r="X2328" t="s">
        <v>387</v>
      </c>
      <c r="Z2328">
        <v>1</v>
      </c>
      <c r="AA2328" t="s">
        <v>3921</v>
      </c>
      <c r="AE2328" t="s">
        <v>3922</v>
      </c>
      <c r="AG2328" t="s">
        <v>2026</v>
      </c>
      <c r="AH2328">
        <v>6109010023</v>
      </c>
      <c r="AI2328" t="s">
        <v>11290</v>
      </c>
      <c r="AM2328" t="s">
        <v>3925</v>
      </c>
      <c r="AN2328" t="s">
        <v>3926</v>
      </c>
      <c r="AO2328" t="s">
        <v>268</v>
      </c>
      <c r="AP2328" t="s">
        <v>304</v>
      </c>
      <c r="AW2328" t="s">
        <v>447</v>
      </c>
      <c r="AX2328" t="s">
        <v>446</v>
      </c>
      <c r="AY2328" t="s">
        <v>253</v>
      </c>
      <c r="AZ2328" t="s">
        <v>230</v>
      </c>
      <c r="BA2328" t="s">
        <v>273</v>
      </c>
      <c r="BB2328" t="s">
        <v>380</v>
      </c>
      <c r="BC2328" t="s">
        <v>3927</v>
      </c>
      <c r="BD2328" t="s">
        <v>3927</v>
      </c>
      <c r="BE2328" t="s">
        <v>3927</v>
      </c>
      <c r="BF2328">
        <v>20</v>
      </c>
    </row>
    <row r="2329" spans="1:58" x14ac:dyDescent="0.3">
      <c r="A2329">
        <v>2026</v>
      </c>
      <c r="B2329">
        <v>202605</v>
      </c>
      <c r="C2329">
        <v>5</v>
      </c>
      <c r="D2329" s="14">
        <v>20001626606161</v>
      </c>
      <c r="E2329" t="s">
        <v>2810</v>
      </c>
      <c r="F2329" s="2">
        <v>46154.479675925926</v>
      </c>
      <c r="G2329" s="2">
        <v>46154</v>
      </c>
      <c r="I2329" t="s">
        <v>224</v>
      </c>
      <c r="J2329" t="s">
        <v>230</v>
      </c>
      <c r="L2329" t="s">
        <v>2074</v>
      </c>
      <c r="M2329" t="s">
        <v>309</v>
      </c>
      <c r="N2329" t="s">
        <v>297</v>
      </c>
      <c r="O2329" t="s">
        <v>283</v>
      </c>
      <c r="Q2329" t="s">
        <v>11291</v>
      </c>
      <c r="R2329" t="s">
        <v>2809</v>
      </c>
      <c r="S2329" t="s">
        <v>10275</v>
      </c>
      <c r="T2329" t="s">
        <v>10276</v>
      </c>
      <c r="U2329" t="s">
        <v>4796</v>
      </c>
      <c r="V2329" t="s">
        <v>2024</v>
      </c>
      <c r="W2329" t="s">
        <v>245</v>
      </c>
      <c r="X2329" t="s">
        <v>225</v>
      </c>
      <c r="Z2329">
        <v>1</v>
      </c>
      <c r="AA2329" t="s">
        <v>3921</v>
      </c>
      <c r="AE2329" t="s">
        <v>3922</v>
      </c>
      <c r="AG2329" t="s">
        <v>6701</v>
      </c>
      <c r="AH2329">
        <v>6109017990</v>
      </c>
      <c r="AI2329" t="s">
        <v>11292</v>
      </c>
      <c r="AM2329" t="s">
        <v>3925</v>
      </c>
      <c r="AN2329" t="s">
        <v>3926</v>
      </c>
      <c r="AO2329" t="s">
        <v>268</v>
      </c>
      <c r="AP2329" t="s">
        <v>304</v>
      </c>
      <c r="AW2329" t="s">
        <v>320</v>
      </c>
      <c r="AX2329" t="s">
        <v>319</v>
      </c>
      <c r="AY2329" t="s">
        <v>254</v>
      </c>
      <c r="AZ2329" t="s">
        <v>230</v>
      </c>
      <c r="BA2329" t="s">
        <v>395</v>
      </c>
      <c r="BB2329" t="s">
        <v>3080</v>
      </c>
      <c r="BC2329" t="s">
        <v>3927</v>
      </c>
      <c r="BD2329" t="s">
        <v>3927</v>
      </c>
      <c r="BE2329" t="s">
        <v>3927</v>
      </c>
      <c r="BF2329">
        <v>20</v>
      </c>
    </row>
    <row r="2330" spans="1:58" x14ac:dyDescent="0.3">
      <c r="A2330">
        <v>2026</v>
      </c>
      <c r="B2330">
        <v>202605</v>
      </c>
      <c r="C2330">
        <v>5</v>
      </c>
      <c r="D2330" s="14">
        <v>20001626605394</v>
      </c>
      <c r="E2330" t="s">
        <v>2810</v>
      </c>
      <c r="F2330" s="2">
        <v>46154.487627314818</v>
      </c>
      <c r="G2330" s="2">
        <v>46154</v>
      </c>
      <c r="I2330" t="s">
        <v>224</v>
      </c>
      <c r="J2330" t="s">
        <v>230</v>
      </c>
      <c r="L2330" t="s">
        <v>3553</v>
      </c>
      <c r="M2330" t="s">
        <v>309</v>
      </c>
      <c r="N2330" t="s">
        <v>297</v>
      </c>
      <c r="O2330" t="s">
        <v>283</v>
      </c>
      <c r="Q2330" t="s">
        <v>11293</v>
      </c>
      <c r="R2330" t="s">
        <v>2809</v>
      </c>
      <c r="S2330" t="s">
        <v>463</v>
      </c>
      <c r="T2330" t="s">
        <v>464</v>
      </c>
      <c r="U2330" t="s">
        <v>258</v>
      </c>
      <c r="V2330" t="s">
        <v>247</v>
      </c>
      <c r="W2330" t="s">
        <v>245</v>
      </c>
      <c r="X2330" t="s">
        <v>387</v>
      </c>
      <c r="Z2330">
        <v>1</v>
      </c>
      <c r="AA2330" t="s">
        <v>3921</v>
      </c>
      <c r="AE2330" t="s">
        <v>3922</v>
      </c>
      <c r="AG2330" t="s">
        <v>410</v>
      </c>
      <c r="AH2330">
        <v>6090694949</v>
      </c>
      <c r="AI2330" t="s">
        <v>11294</v>
      </c>
      <c r="AM2330" t="s">
        <v>3925</v>
      </c>
      <c r="AN2330" t="s">
        <v>3926</v>
      </c>
      <c r="AO2330" t="s">
        <v>268</v>
      </c>
      <c r="AP2330" t="s">
        <v>249</v>
      </c>
      <c r="AW2330" t="s">
        <v>447</v>
      </c>
      <c r="AX2330" t="s">
        <v>446</v>
      </c>
      <c r="AY2330" t="s">
        <v>253</v>
      </c>
      <c r="AZ2330" t="s">
        <v>230</v>
      </c>
      <c r="BA2330" t="s">
        <v>273</v>
      </c>
      <c r="BB2330" t="s">
        <v>380</v>
      </c>
      <c r="BC2330" t="s">
        <v>3927</v>
      </c>
      <c r="BD2330" t="s">
        <v>3927</v>
      </c>
      <c r="BE2330" t="s">
        <v>3927</v>
      </c>
      <c r="BF2330">
        <v>20</v>
      </c>
    </row>
    <row r="2331" spans="1:58" x14ac:dyDescent="0.3">
      <c r="A2331">
        <v>2026</v>
      </c>
      <c r="B2331">
        <v>202605</v>
      </c>
      <c r="C2331">
        <v>5</v>
      </c>
      <c r="D2331" s="14">
        <v>20001626598606</v>
      </c>
      <c r="E2331" t="s">
        <v>2810</v>
      </c>
      <c r="F2331" s="2">
        <v>46154.495659722219</v>
      </c>
      <c r="G2331" s="2">
        <v>46154</v>
      </c>
      <c r="I2331" t="s">
        <v>224</v>
      </c>
      <c r="J2331" t="s">
        <v>230</v>
      </c>
      <c r="L2331" t="s">
        <v>2002</v>
      </c>
      <c r="M2331" t="s">
        <v>309</v>
      </c>
      <c r="N2331" t="s">
        <v>297</v>
      </c>
      <c r="O2331" t="s">
        <v>283</v>
      </c>
      <c r="Q2331" t="s">
        <v>11295</v>
      </c>
      <c r="R2331" t="s">
        <v>2809</v>
      </c>
      <c r="S2331" t="s">
        <v>5356</v>
      </c>
      <c r="T2331" t="s">
        <v>5357</v>
      </c>
      <c r="U2331" t="s">
        <v>3034</v>
      </c>
      <c r="V2331" t="s">
        <v>3994</v>
      </c>
      <c r="W2331" t="s">
        <v>245</v>
      </c>
      <c r="X2331" t="s">
        <v>387</v>
      </c>
      <c r="Z2331">
        <v>1</v>
      </c>
      <c r="AA2331" t="s">
        <v>3921</v>
      </c>
      <c r="AE2331" t="s">
        <v>3922</v>
      </c>
      <c r="AG2331" t="s">
        <v>4854</v>
      </c>
      <c r="AH2331">
        <v>6086631874</v>
      </c>
      <c r="AI2331" t="s">
        <v>11296</v>
      </c>
      <c r="AM2331" t="s">
        <v>3925</v>
      </c>
      <c r="AN2331" t="s">
        <v>3926</v>
      </c>
      <c r="AO2331" t="s">
        <v>268</v>
      </c>
      <c r="AP2331" t="s">
        <v>386</v>
      </c>
      <c r="AW2331" t="s">
        <v>447</v>
      </c>
      <c r="AX2331" t="s">
        <v>446</v>
      </c>
      <c r="AY2331" t="s">
        <v>253</v>
      </c>
      <c r="AZ2331" t="s">
        <v>230</v>
      </c>
      <c r="BA2331" t="s">
        <v>273</v>
      </c>
      <c r="BB2331" t="s">
        <v>380</v>
      </c>
      <c r="BC2331" t="s">
        <v>3927</v>
      </c>
      <c r="BD2331" t="s">
        <v>3927</v>
      </c>
      <c r="BE2331" t="s">
        <v>3927</v>
      </c>
      <c r="BF2331">
        <v>1</v>
      </c>
    </row>
    <row r="2332" spans="1:58" x14ac:dyDescent="0.3">
      <c r="A2332">
        <v>2026</v>
      </c>
      <c r="B2332">
        <v>202605</v>
      </c>
      <c r="C2332">
        <v>5</v>
      </c>
      <c r="D2332" s="14">
        <v>20001626596529</v>
      </c>
      <c r="E2332" t="s">
        <v>2810</v>
      </c>
      <c r="F2332" s="2">
        <v>46154.492164351854</v>
      </c>
      <c r="G2332" s="2">
        <v>46154</v>
      </c>
      <c r="I2332" t="s">
        <v>224</v>
      </c>
      <c r="J2332" t="s">
        <v>230</v>
      </c>
      <c r="L2332" t="s">
        <v>3640</v>
      </c>
      <c r="M2332" t="s">
        <v>309</v>
      </c>
      <c r="N2332" t="s">
        <v>297</v>
      </c>
      <c r="O2332" t="s">
        <v>283</v>
      </c>
      <c r="Q2332" t="s">
        <v>11297</v>
      </c>
      <c r="R2332" t="s">
        <v>2809</v>
      </c>
      <c r="S2332" t="s">
        <v>7442</v>
      </c>
      <c r="T2332" t="s">
        <v>7443</v>
      </c>
      <c r="U2332" t="s">
        <v>4008</v>
      </c>
      <c r="V2332" t="s">
        <v>980</v>
      </c>
      <c r="W2332" t="s">
        <v>245</v>
      </c>
      <c r="X2332" t="s">
        <v>225</v>
      </c>
      <c r="Z2332">
        <v>1</v>
      </c>
      <c r="AA2332" t="s">
        <v>3921</v>
      </c>
      <c r="AE2332" t="s">
        <v>3922</v>
      </c>
      <c r="AG2332" t="s">
        <v>4870</v>
      </c>
      <c r="AH2332">
        <v>6109014026</v>
      </c>
      <c r="AI2332" t="s">
        <v>11298</v>
      </c>
      <c r="AM2332" t="s">
        <v>3925</v>
      </c>
      <c r="AN2332" t="s">
        <v>3926</v>
      </c>
      <c r="AO2332" t="s">
        <v>268</v>
      </c>
      <c r="AP2332" t="s">
        <v>330</v>
      </c>
      <c r="AW2332" t="s">
        <v>1876</v>
      </c>
      <c r="AX2332" t="s">
        <v>1875</v>
      </c>
      <c r="AY2332" t="s">
        <v>254</v>
      </c>
      <c r="AZ2332" t="s">
        <v>230</v>
      </c>
      <c r="BA2332" t="s">
        <v>395</v>
      </c>
      <c r="BB2332" t="s">
        <v>232</v>
      </c>
      <c r="BC2332" t="s">
        <v>3927</v>
      </c>
      <c r="BD2332" t="s">
        <v>3927</v>
      </c>
      <c r="BE2332" t="s">
        <v>3927</v>
      </c>
      <c r="BF2332">
        <v>20</v>
      </c>
    </row>
    <row r="2333" spans="1:58" x14ac:dyDescent="0.3">
      <c r="A2333">
        <v>2026</v>
      </c>
      <c r="B2333">
        <v>202605</v>
      </c>
      <c r="C2333">
        <v>5</v>
      </c>
      <c r="D2333" s="14">
        <v>20001626569605</v>
      </c>
      <c r="E2333" t="s">
        <v>2810</v>
      </c>
      <c r="F2333" s="2">
        <v>46154.460763888892</v>
      </c>
      <c r="G2333" s="2">
        <v>46154</v>
      </c>
      <c r="I2333" t="s">
        <v>224</v>
      </c>
      <c r="J2333" t="s">
        <v>1696</v>
      </c>
      <c r="L2333" t="s">
        <v>1549</v>
      </c>
      <c r="M2333" t="s">
        <v>309</v>
      </c>
      <c r="N2333" t="s">
        <v>297</v>
      </c>
      <c r="O2333" t="s">
        <v>283</v>
      </c>
      <c r="Q2333" t="s">
        <v>11299</v>
      </c>
      <c r="R2333" t="s">
        <v>4141</v>
      </c>
      <c r="S2333" t="s">
        <v>6476</v>
      </c>
      <c r="T2333" t="s">
        <v>6477</v>
      </c>
      <c r="U2333" t="s">
        <v>4796</v>
      </c>
      <c r="V2333" t="s">
        <v>2024</v>
      </c>
      <c r="W2333" t="s">
        <v>245</v>
      </c>
      <c r="X2333" t="s">
        <v>387</v>
      </c>
      <c r="Z2333">
        <v>1</v>
      </c>
      <c r="AA2333" t="s">
        <v>3921</v>
      </c>
      <c r="AE2333" t="s">
        <v>3922</v>
      </c>
      <c r="AG2333" t="s">
        <v>2026</v>
      </c>
      <c r="AH2333">
        <v>6109035942</v>
      </c>
      <c r="AI2333" t="s">
        <v>11300</v>
      </c>
      <c r="AM2333" t="s">
        <v>3925</v>
      </c>
      <c r="AN2333" t="s">
        <v>3926</v>
      </c>
      <c r="AO2333" t="s">
        <v>268</v>
      </c>
      <c r="AP2333" t="s">
        <v>1701</v>
      </c>
      <c r="AW2333" t="s">
        <v>389</v>
      </c>
      <c r="AX2333" t="s">
        <v>388</v>
      </c>
      <c r="AY2333" t="s">
        <v>253</v>
      </c>
      <c r="AZ2333" t="s">
        <v>1696</v>
      </c>
      <c r="BA2333" t="s">
        <v>395</v>
      </c>
      <c r="BB2333" t="s">
        <v>1698</v>
      </c>
      <c r="BC2333" t="s">
        <v>3927</v>
      </c>
      <c r="BD2333" t="s">
        <v>3927</v>
      </c>
      <c r="BE2333" t="s">
        <v>3927</v>
      </c>
      <c r="BF2333">
        <v>20</v>
      </c>
    </row>
    <row r="2334" spans="1:58" x14ac:dyDescent="0.3">
      <c r="A2334">
        <v>2026</v>
      </c>
      <c r="B2334">
        <v>202605</v>
      </c>
      <c r="C2334">
        <v>5</v>
      </c>
      <c r="D2334" s="14">
        <v>20001626560845</v>
      </c>
      <c r="E2334" t="s">
        <v>2810</v>
      </c>
      <c r="F2334" s="2">
        <v>46154.4687962963</v>
      </c>
      <c r="G2334" s="2">
        <v>46154</v>
      </c>
      <c r="I2334" t="s">
        <v>224</v>
      </c>
      <c r="J2334" t="s">
        <v>230</v>
      </c>
      <c r="L2334" t="s">
        <v>3586</v>
      </c>
      <c r="M2334" t="s">
        <v>309</v>
      </c>
      <c r="N2334" t="s">
        <v>297</v>
      </c>
      <c r="O2334" t="s">
        <v>283</v>
      </c>
      <c r="Q2334" t="s">
        <v>11301</v>
      </c>
      <c r="R2334" t="s">
        <v>2809</v>
      </c>
      <c r="S2334" t="s">
        <v>5876</v>
      </c>
      <c r="T2334" t="s">
        <v>5877</v>
      </c>
      <c r="U2334" t="s">
        <v>3034</v>
      </c>
      <c r="V2334" t="s">
        <v>647</v>
      </c>
      <c r="W2334" t="s">
        <v>245</v>
      </c>
      <c r="X2334" t="s">
        <v>225</v>
      </c>
      <c r="Z2334">
        <v>1</v>
      </c>
      <c r="AA2334" t="s">
        <v>3921</v>
      </c>
      <c r="AE2334" t="s">
        <v>3922</v>
      </c>
      <c r="AG2334" t="s">
        <v>5111</v>
      </c>
      <c r="AH2334">
        <v>6109017970</v>
      </c>
      <c r="AI2334" t="s">
        <v>11302</v>
      </c>
      <c r="AM2334" t="s">
        <v>3925</v>
      </c>
      <c r="AN2334" t="s">
        <v>3926</v>
      </c>
      <c r="AO2334" t="s">
        <v>268</v>
      </c>
      <c r="AP2334" t="s">
        <v>386</v>
      </c>
      <c r="AW2334" t="s">
        <v>227</v>
      </c>
      <c r="AX2334" t="s">
        <v>226</v>
      </c>
      <c r="AY2334" t="s">
        <v>254</v>
      </c>
      <c r="AZ2334" t="s">
        <v>230</v>
      </c>
      <c r="BA2334" t="s">
        <v>395</v>
      </c>
      <c r="BB2334" t="s">
        <v>380</v>
      </c>
      <c r="BC2334" t="s">
        <v>3927</v>
      </c>
      <c r="BD2334" t="s">
        <v>3927</v>
      </c>
      <c r="BE2334" t="s">
        <v>3927</v>
      </c>
      <c r="BF2334">
        <v>20</v>
      </c>
    </row>
    <row r="2335" spans="1:58" x14ac:dyDescent="0.3">
      <c r="A2335">
        <v>2026</v>
      </c>
      <c r="B2335">
        <v>202605</v>
      </c>
      <c r="C2335">
        <v>5</v>
      </c>
      <c r="D2335" s="14">
        <v>20001626532148</v>
      </c>
      <c r="E2335" t="s">
        <v>2810</v>
      </c>
      <c r="F2335" s="2">
        <v>46154.404398148145</v>
      </c>
      <c r="G2335" s="2">
        <v>46154</v>
      </c>
      <c r="I2335" t="s">
        <v>224</v>
      </c>
      <c r="J2335" t="s">
        <v>230</v>
      </c>
      <c r="L2335" t="s">
        <v>1905</v>
      </c>
      <c r="M2335" t="s">
        <v>334</v>
      </c>
      <c r="N2335" t="s">
        <v>322</v>
      </c>
      <c r="O2335" t="s">
        <v>331</v>
      </c>
      <c r="Q2335" t="s">
        <v>11303</v>
      </c>
      <c r="R2335" t="s">
        <v>2809</v>
      </c>
      <c r="S2335" t="s">
        <v>5231</v>
      </c>
      <c r="T2335" t="s">
        <v>5232</v>
      </c>
      <c r="U2335" t="s">
        <v>3034</v>
      </c>
      <c r="V2335" t="s">
        <v>647</v>
      </c>
      <c r="W2335" t="s">
        <v>245</v>
      </c>
      <c r="X2335" t="s">
        <v>387</v>
      </c>
      <c r="Z2335">
        <v>1</v>
      </c>
      <c r="AA2335" t="s">
        <v>3921</v>
      </c>
      <c r="AE2335" t="s">
        <v>3922</v>
      </c>
      <c r="AG2335" t="s">
        <v>5111</v>
      </c>
      <c r="AH2335">
        <v>6109017848</v>
      </c>
      <c r="AI2335" t="s">
        <v>11304</v>
      </c>
      <c r="AM2335" t="s">
        <v>3925</v>
      </c>
      <c r="AN2335" t="s">
        <v>3926</v>
      </c>
      <c r="AO2335" t="s">
        <v>268</v>
      </c>
      <c r="AP2335" t="s">
        <v>249</v>
      </c>
      <c r="AW2335" t="s">
        <v>389</v>
      </c>
      <c r="AX2335" t="s">
        <v>388</v>
      </c>
      <c r="AY2335" t="s">
        <v>253</v>
      </c>
      <c r="AZ2335" t="s">
        <v>230</v>
      </c>
      <c r="BA2335" t="s">
        <v>395</v>
      </c>
      <c r="BB2335" t="s">
        <v>380</v>
      </c>
      <c r="BC2335" t="s">
        <v>3927</v>
      </c>
      <c r="BD2335" t="s">
        <v>3927</v>
      </c>
      <c r="BE2335" t="s">
        <v>3927</v>
      </c>
      <c r="BF2335">
        <v>20</v>
      </c>
    </row>
    <row r="2336" spans="1:58" x14ac:dyDescent="0.3">
      <c r="A2336">
        <v>2026</v>
      </c>
      <c r="B2336">
        <v>202605</v>
      </c>
      <c r="C2336">
        <v>5</v>
      </c>
      <c r="D2336" s="14">
        <v>20001626530831</v>
      </c>
      <c r="E2336" t="s">
        <v>2810</v>
      </c>
      <c r="F2336" s="2">
        <v>46154.432384259257</v>
      </c>
      <c r="G2336" s="2">
        <v>46154</v>
      </c>
      <c r="I2336" t="s">
        <v>224</v>
      </c>
      <c r="J2336" t="s">
        <v>230</v>
      </c>
      <c r="L2336" t="s">
        <v>2172</v>
      </c>
      <c r="M2336" t="s">
        <v>309</v>
      </c>
      <c r="N2336" t="s">
        <v>297</v>
      </c>
      <c r="O2336" t="s">
        <v>283</v>
      </c>
      <c r="Q2336" t="s">
        <v>11305</v>
      </c>
      <c r="R2336" t="s">
        <v>2809</v>
      </c>
      <c r="S2336" t="s">
        <v>347</v>
      </c>
      <c r="T2336" t="s">
        <v>358</v>
      </c>
      <c r="U2336" t="s">
        <v>258</v>
      </c>
      <c r="V2336" t="s">
        <v>247</v>
      </c>
      <c r="W2336" t="s">
        <v>245</v>
      </c>
      <c r="X2336" t="s">
        <v>225</v>
      </c>
      <c r="Z2336">
        <v>1</v>
      </c>
      <c r="AA2336" t="s">
        <v>3921</v>
      </c>
      <c r="AE2336" t="s">
        <v>3922</v>
      </c>
      <c r="AG2336" t="s">
        <v>359</v>
      </c>
      <c r="AH2336">
        <v>6109014902</v>
      </c>
      <c r="AI2336" t="s">
        <v>11306</v>
      </c>
      <c r="AM2336" t="s">
        <v>3925</v>
      </c>
      <c r="AN2336" t="s">
        <v>3926</v>
      </c>
      <c r="AO2336" t="s">
        <v>268</v>
      </c>
      <c r="AP2336" t="s">
        <v>304</v>
      </c>
      <c r="AW2336" t="s">
        <v>227</v>
      </c>
      <c r="AX2336" t="s">
        <v>226</v>
      </c>
      <c r="AY2336" t="s">
        <v>254</v>
      </c>
      <c r="AZ2336" t="s">
        <v>230</v>
      </c>
      <c r="BA2336" t="s">
        <v>395</v>
      </c>
      <c r="BB2336" t="s">
        <v>380</v>
      </c>
      <c r="BC2336" t="s">
        <v>3927</v>
      </c>
      <c r="BD2336" t="s">
        <v>3927</v>
      </c>
      <c r="BE2336" t="s">
        <v>3927</v>
      </c>
      <c r="BF2336">
        <v>20</v>
      </c>
    </row>
    <row r="2337" spans="1:58" x14ac:dyDescent="0.3">
      <c r="A2337">
        <v>2026</v>
      </c>
      <c r="B2337">
        <v>202605</v>
      </c>
      <c r="C2337">
        <v>5</v>
      </c>
      <c r="D2337" s="14">
        <v>20001626528714</v>
      </c>
      <c r="E2337" t="s">
        <v>2810</v>
      </c>
      <c r="F2337" s="2">
        <v>46154.427777777775</v>
      </c>
      <c r="G2337" s="2">
        <v>46154</v>
      </c>
      <c r="I2337" t="s">
        <v>224</v>
      </c>
      <c r="J2337" t="s">
        <v>230</v>
      </c>
      <c r="L2337" t="s">
        <v>1823</v>
      </c>
      <c r="M2337" t="s">
        <v>309</v>
      </c>
      <c r="N2337" t="s">
        <v>297</v>
      </c>
      <c r="O2337" t="s">
        <v>283</v>
      </c>
      <c r="Q2337" t="s">
        <v>11307</v>
      </c>
      <c r="R2337" t="s">
        <v>2809</v>
      </c>
      <c r="S2337" t="s">
        <v>1835</v>
      </c>
      <c r="T2337" t="s">
        <v>1836</v>
      </c>
      <c r="U2337" t="s">
        <v>258</v>
      </c>
      <c r="V2337" t="s">
        <v>247</v>
      </c>
      <c r="W2337" t="s">
        <v>245</v>
      </c>
      <c r="X2337" t="s">
        <v>387</v>
      </c>
      <c r="Z2337">
        <v>1</v>
      </c>
      <c r="AA2337" t="s">
        <v>3921</v>
      </c>
      <c r="AE2337" t="s">
        <v>3922</v>
      </c>
      <c r="AG2337" t="s">
        <v>342</v>
      </c>
      <c r="AH2337">
        <v>6109018863</v>
      </c>
      <c r="AI2337" t="s">
        <v>11308</v>
      </c>
      <c r="AM2337" t="s">
        <v>3925</v>
      </c>
      <c r="AN2337" t="s">
        <v>3926</v>
      </c>
      <c r="AO2337" t="s">
        <v>268</v>
      </c>
      <c r="AP2337" t="s">
        <v>386</v>
      </c>
      <c r="AW2337" t="s">
        <v>622</v>
      </c>
      <c r="AX2337" t="s">
        <v>621</v>
      </c>
      <c r="AY2337" t="s">
        <v>253</v>
      </c>
      <c r="AZ2337" t="s">
        <v>230</v>
      </c>
      <c r="BA2337" t="s">
        <v>395</v>
      </c>
      <c r="BB2337" t="s">
        <v>380</v>
      </c>
      <c r="BC2337" t="s">
        <v>3927</v>
      </c>
      <c r="BD2337" t="s">
        <v>3927</v>
      </c>
      <c r="BE2337" t="s">
        <v>3927</v>
      </c>
      <c r="BF2337">
        <v>20</v>
      </c>
    </row>
    <row r="2338" spans="1:58" x14ac:dyDescent="0.3">
      <c r="A2338">
        <v>2026</v>
      </c>
      <c r="B2338">
        <v>202605</v>
      </c>
      <c r="C2338">
        <v>5</v>
      </c>
      <c r="D2338" s="14">
        <v>20001626528586</v>
      </c>
      <c r="E2338" t="s">
        <v>2810</v>
      </c>
      <c r="F2338" s="2">
        <v>46154.422500000001</v>
      </c>
      <c r="G2338" s="2">
        <v>46154</v>
      </c>
      <c r="I2338" t="s">
        <v>224</v>
      </c>
      <c r="J2338" t="s">
        <v>230</v>
      </c>
      <c r="L2338" t="s">
        <v>2220</v>
      </c>
      <c r="M2338" t="s">
        <v>4091</v>
      </c>
      <c r="N2338" t="s">
        <v>546</v>
      </c>
      <c r="O2338" t="s">
        <v>554</v>
      </c>
      <c r="Q2338" t="s">
        <v>11309</v>
      </c>
      <c r="R2338" t="s">
        <v>2809</v>
      </c>
      <c r="S2338" t="s">
        <v>7508</v>
      </c>
      <c r="T2338" t="s">
        <v>7509</v>
      </c>
      <c r="U2338" t="s">
        <v>3034</v>
      </c>
      <c r="V2338" t="s">
        <v>647</v>
      </c>
      <c r="W2338" t="s">
        <v>245</v>
      </c>
      <c r="X2338" t="s">
        <v>387</v>
      </c>
      <c r="Z2338">
        <v>1</v>
      </c>
      <c r="AA2338" t="s">
        <v>3921</v>
      </c>
      <c r="AE2338" t="s">
        <v>3922</v>
      </c>
      <c r="AG2338" t="s">
        <v>5111</v>
      </c>
      <c r="AH2338">
        <v>6102050080</v>
      </c>
      <c r="AI2338" t="s">
        <v>11310</v>
      </c>
      <c r="AM2338" t="s">
        <v>3925</v>
      </c>
      <c r="AN2338" t="s">
        <v>3926</v>
      </c>
      <c r="AO2338" t="s">
        <v>268</v>
      </c>
      <c r="AP2338" t="s">
        <v>386</v>
      </c>
      <c r="AW2338" t="s">
        <v>447</v>
      </c>
      <c r="AX2338" t="s">
        <v>446</v>
      </c>
      <c r="AY2338" t="s">
        <v>253</v>
      </c>
      <c r="AZ2338" t="s">
        <v>230</v>
      </c>
      <c r="BA2338" t="s">
        <v>273</v>
      </c>
      <c r="BB2338" t="s">
        <v>380</v>
      </c>
      <c r="BC2338" t="s">
        <v>3927</v>
      </c>
      <c r="BD2338" t="s">
        <v>3927</v>
      </c>
      <c r="BE2338" t="s">
        <v>3927</v>
      </c>
      <c r="BF2338">
        <v>20</v>
      </c>
    </row>
    <row r="2339" spans="1:58" x14ac:dyDescent="0.3">
      <c r="A2339">
        <v>2026</v>
      </c>
      <c r="B2339">
        <v>202605</v>
      </c>
      <c r="C2339">
        <v>5</v>
      </c>
      <c r="D2339" s="14">
        <v>20001626525524</v>
      </c>
      <c r="E2339" t="s">
        <v>2810</v>
      </c>
      <c r="F2339" s="2">
        <v>46154.419745370367</v>
      </c>
      <c r="G2339" s="2">
        <v>46154</v>
      </c>
      <c r="I2339" t="s">
        <v>224</v>
      </c>
      <c r="J2339" t="s">
        <v>230</v>
      </c>
      <c r="L2339" t="s">
        <v>3556</v>
      </c>
      <c r="M2339" t="s">
        <v>309</v>
      </c>
      <c r="N2339" t="s">
        <v>297</v>
      </c>
      <c r="O2339" t="s">
        <v>283</v>
      </c>
      <c r="Q2339" t="s">
        <v>11311</v>
      </c>
      <c r="R2339" t="s">
        <v>2809</v>
      </c>
      <c r="S2339" t="s">
        <v>6314</v>
      </c>
      <c r="T2339" t="s">
        <v>6315</v>
      </c>
      <c r="U2339" t="s">
        <v>3034</v>
      </c>
      <c r="V2339" t="s">
        <v>3994</v>
      </c>
      <c r="W2339" t="s">
        <v>245</v>
      </c>
      <c r="X2339" t="s">
        <v>225</v>
      </c>
      <c r="Z2339">
        <v>1</v>
      </c>
      <c r="AA2339" t="s">
        <v>3921</v>
      </c>
      <c r="AE2339" t="s">
        <v>3922</v>
      </c>
      <c r="AG2339" t="s">
        <v>4828</v>
      </c>
      <c r="AH2339">
        <v>6108730680</v>
      </c>
      <c r="AI2339" t="s">
        <v>11312</v>
      </c>
      <c r="AM2339" t="s">
        <v>3925</v>
      </c>
      <c r="AN2339" t="s">
        <v>3926</v>
      </c>
      <c r="AO2339" t="s">
        <v>268</v>
      </c>
      <c r="AP2339" t="s">
        <v>386</v>
      </c>
      <c r="AW2339" t="s">
        <v>1478</v>
      </c>
      <c r="AX2339" t="s">
        <v>1477</v>
      </c>
      <c r="AY2339" t="s">
        <v>254</v>
      </c>
      <c r="AZ2339" t="s">
        <v>230</v>
      </c>
      <c r="BA2339" t="s">
        <v>273</v>
      </c>
      <c r="BB2339" t="s">
        <v>380</v>
      </c>
      <c r="BC2339" t="s">
        <v>3927</v>
      </c>
      <c r="BD2339" t="s">
        <v>3927</v>
      </c>
      <c r="BE2339" t="s">
        <v>3927</v>
      </c>
      <c r="BF2339">
        <v>9</v>
      </c>
    </row>
    <row r="2340" spans="1:58" x14ac:dyDescent="0.3">
      <c r="A2340">
        <v>2026</v>
      </c>
      <c r="B2340">
        <v>202605</v>
      </c>
      <c r="C2340">
        <v>5</v>
      </c>
      <c r="D2340" s="14">
        <v>20001626521235</v>
      </c>
      <c r="E2340" t="s">
        <v>2810</v>
      </c>
      <c r="F2340" s="2">
        <v>46154.407500000001</v>
      </c>
      <c r="G2340" s="2">
        <v>46154</v>
      </c>
      <c r="I2340" t="s">
        <v>224</v>
      </c>
      <c r="J2340" t="s">
        <v>230</v>
      </c>
      <c r="L2340" t="s">
        <v>2855</v>
      </c>
      <c r="M2340" t="s">
        <v>1336</v>
      </c>
      <c r="N2340" t="s">
        <v>546</v>
      </c>
      <c r="O2340" t="s">
        <v>554</v>
      </c>
      <c r="Q2340" t="s">
        <v>11313</v>
      </c>
      <c r="R2340" t="s">
        <v>2809</v>
      </c>
      <c r="S2340" t="s">
        <v>5089</v>
      </c>
      <c r="T2340" t="s">
        <v>5090</v>
      </c>
      <c r="U2340" t="s">
        <v>3034</v>
      </c>
      <c r="V2340" t="s">
        <v>647</v>
      </c>
      <c r="W2340" t="s">
        <v>245</v>
      </c>
      <c r="X2340" t="s">
        <v>225</v>
      </c>
      <c r="Z2340">
        <v>1</v>
      </c>
      <c r="AA2340" t="s">
        <v>3921</v>
      </c>
      <c r="AE2340" t="s">
        <v>3922</v>
      </c>
      <c r="AG2340" t="s">
        <v>5006</v>
      </c>
      <c r="AH2340">
        <v>6109022856</v>
      </c>
      <c r="AI2340" t="s">
        <v>11314</v>
      </c>
      <c r="AM2340" t="s">
        <v>3925</v>
      </c>
      <c r="AN2340" t="s">
        <v>3926</v>
      </c>
      <c r="AO2340" t="s">
        <v>268</v>
      </c>
      <c r="AP2340" t="s">
        <v>386</v>
      </c>
      <c r="AW2340" t="s">
        <v>320</v>
      </c>
      <c r="AX2340" t="s">
        <v>319</v>
      </c>
      <c r="AY2340" t="s">
        <v>254</v>
      </c>
      <c r="AZ2340" t="s">
        <v>230</v>
      </c>
      <c r="BA2340" t="s">
        <v>395</v>
      </c>
      <c r="BB2340" t="s">
        <v>1857</v>
      </c>
      <c r="BC2340" t="s">
        <v>3927</v>
      </c>
      <c r="BD2340" t="s">
        <v>3927</v>
      </c>
      <c r="BE2340" t="s">
        <v>3927</v>
      </c>
      <c r="BF2340">
        <v>20</v>
      </c>
    </row>
    <row r="2341" spans="1:58" x14ac:dyDescent="0.3">
      <c r="A2341">
        <v>2026</v>
      </c>
      <c r="B2341">
        <v>202605</v>
      </c>
      <c r="C2341">
        <v>5</v>
      </c>
      <c r="D2341" s="14">
        <v>20001626513144</v>
      </c>
      <c r="E2341" t="s">
        <v>2810</v>
      </c>
      <c r="F2341" s="2">
        <v>46154.403657407405</v>
      </c>
      <c r="G2341" s="2">
        <v>46154</v>
      </c>
      <c r="I2341" t="s">
        <v>224</v>
      </c>
      <c r="J2341" t="s">
        <v>230</v>
      </c>
      <c r="L2341" t="s">
        <v>3183</v>
      </c>
      <c r="M2341" t="s">
        <v>309</v>
      </c>
      <c r="N2341" t="s">
        <v>297</v>
      </c>
      <c r="O2341" t="s">
        <v>283</v>
      </c>
      <c r="Q2341" t="s">
        <v>11315</v>
      </c>
      <c r="R2341" t="s">
        <v>2809</v>
      </c>
      <c r="S2341" t="s">
        <v>5494</v>
      </c>
      <c r="T2341" t="s">
        <v>5495</v>
      </c>
      <c r="U2341" t="s">
        <v>3034</v>
      </c>
      <c r="V2341" t="s">
        <v>647</v>
      </c>
      <c r="W2341" t="s">
        <v>245</v>
      </c>
      <c r="X2341" t="s">
        <v>225</v>
      </c>
      <c r="Z2341">
        <v>1</v>
      </c>
      <c r="AA2341" t="s">
        <v>3921</v>
      </c>
      <c r="AE2341" t="s">
        <v>3922</v>
      </c>
      <c r="AG2341" t="s">
        <v>5111</v>
      </c>
      <c r="AH2341">
        <v>6109018837</v>
      </c>
      <c r="AI2341" t="s">
        <v>11316</v>
      </c>
      <c r="AM2341" t="s">
        <v>3925</v>
      </c>
      <c r="AN2341" t="s">
        <v>3926</v>
      </c>
      <c r="AO2341" t="s">
        <v>268</v>
      </c>
      <c r="AP2341" t="s">
        <v>304</v>
      </c>
      <c r="AW2341" t="s">
        <v>320</v>
      </c>
      <c r="AX2341" t="s">
        <v>319</v>
      </c>
      <c r="AY2341" t="s">
        <v>254</v>
      </c>
      <c r="AZ2341" t="s">
        <v>230</v>
      </c>
      <c r="BA2341" t="s">
        <v>395</v>
      </c>
      <c r="BB2341" t="s">
        <v>380</v>
      </c>
      <c r="BC2341" t="s">
        <v>3927</v>
      </c>
      <c r="BD2341" t="s">
        <v>3927</v>
      </c>
      <c r="BE2341" t="s">
        <v>3927</v>
      </c>
      <c r="BF2341">
        <v>20</v>
      </c>
    </row>
    <row r="2342" spans="1:58" x14ac:dyDescent="0.3">
      <c r="A2342">
        <v>2026</v>
      </c>
      <c r="B2342">
        <v>202605</v>
      </c>
      <c r="C2342">
        <v>5</v>
      </c>
      <c r="D2342" s="14">
        <v>20001626420247</v>
      </c>
      <c r="E2342" t="s">
        <v>2810</v>
      </c>
      <c r="F2342" s="2">
        <v>46154.36041666667</v>
      </c>
      <c r="G2342" s="2">
        <v>46154</v>
      </c>
      <c r="I2342" t="s">
        <v>224</v>
      </c>
      <c r="J2342" t="s">
        <v>230</v>
      </c>
      <c r="L2342" t="s">
        <v>3505</v>
      </c>
      <c r="M2342" t="s">
        <v>309</v>
      </c>
      <c r="N2342" t="s">
        <v>297</v>
      </c>
      <c r="O2342" t="s">
        <v>283</v>
      </c>
      <c r="Q2342" t="s">
        <v>11317</v>
      </c>
      <c r="R2342" t="s">
        <v>2809</v>
      </c>
      <c r="S2342" t="s">
        <v>5207</v>
      </c>
      <c r="T2342" t="s">
        <v>5208</v>
      </c>
      <c r="U2342" t="s">
        <v>3034</v>
      </c>
      <c r="V2342" t="s">
        <v>647</v>
      </c>
      <c r="W2342" t="s">
        <v>245</v>
      </c>
      <c r="X2342" t="s">
        <v>387</v>
      </c>
      <c r="Z2342">
        <v>1</v>
      </c>
      <c r="AA2342" t="s">
        <v>3921</v>
      </c>
      <c r="AE2342" t="s">
        <v>3922</v>
      </c>
      <c r="AG2342" t="s">
        <v>5135</v>
      </c>
      <c r="AH2342">
        <v>6109035753</v>
      </c>
      <c r="AI2342" t="s">
        <v>11318</v>
      </c>
      <c r="AM2342" t="s">
        <v>3925</v>
      </c>
      <c r="AN2342" t="s">
        <v>3926</v>
      </c>
      <c r="AO2342" t="s">
        <v>268</v>
      </c>
      <c r="AP2342" t="s">
        <v>386</v>
      </c>
      <c r="AW2342" t="s">
        <v>389</v>
      </c>
      <c r="AX2342" t="s">
        <v>388</v>
      </c>
      <c r="AY2342" t="s">
        <v>253</v>
      </c>
      <c r="AZ2342" t="s">
        <v>230</v>
      </c>
      <c r="BA2342" t="s">
        <v>395</v>
      </c>
      <c r="BB2342" t="s">
        <v>2234</v>
      </c>
      <c r="BC2342" t="s">
        <v>3927</v>
      </c>
      <c r="BD2342" t="s">
        <v>3927</v>
      </c>
      <c r="BE2342" t="s">
        <v>3927</v>
      </c>
      <c r="BF2342">
        <v>23</v>
      </c>
    </row>
    <row r="2343" spans="1:58" x14ac:dyDescent="0.3">
      <c r="A2343">
        <v>2026</v>
      </c>
      <c r="B2343">
        <v>202605</v>
      </c>
      <c r="C2343">
        <v>5</v>
      </c>
      <c r="D2343" s="14">
        <v>20001626409161</v>
      </c>
      <c r="E2343" t="s">
        <v>2810</v>
      </c>
      <c r="F2343" s="2">
        <v>46154.354039351849</v>
      </c>
      <c r="G2343" s="2">
        <v>46154</v>
      </c>
      <c r="I2343" t="s">
        <v>224</v>
      </c>
      <c r="J2343" t="s">
        <v>230</v>
      </c>
      <c r="L2343" t="s">
        <v>3211</v>
      </c>
      <c r="M2343" t="s">
        <v>1366</v>
      </c>
      <c r="N2343" t="s">
        <v>1359</v>
      </c>
      <c r="O2343" t="s">
        <v>554</v>
      </c>
      <c r="Q2343" t="s">
        <v>11319</v>
      </c>
      <c r="R2343" t="s">
        <v>2809</v>
      </c>
      <c r="S2343" t="s">
        <v>10082</v>
      </c>
      <c r="T2343" t="s">
        <v>10083</v>
      </c>
      <c r="U2343" t="s">
        <v>4796</v>
      </c>
      <c r="V2343" t="s">
        <v>2024</v>
      </c>
      <c r="W2343" t="s">
        <v>245</v>
      </c>
      <c r="X2343" t="s">
        <v>225</v>
      </c>
      <c r="Z2343">
        <v>1</v>
      </c>
      <c r="AA2343" t="s">
        <v>3921</v>
      </c>
      <c r="AE2343" t="s">
        <v>3922</v>
      </c>
      <c r="AG2343" t="s">
        <v>6701</v>
      </c>
      <c r="AH2343">
        <v>6109012747</v>
      </c>
      <c r="AI2343" t="s">
        <v>11320</v>
      </c>
      <c r="AM2343" t="s">
        <v>3925</v>
      </c>
      <c r="AN2343" t="s">
        <v>3926</v>
      </c>
      <c r="AO2343" t="s">
        <v>268</v>
      </c>
      <c r="AP2343" t="s">
        <v>304</v>
      </c>
      <c r="AW2343" t="s">
        <v>227</v>
      </c>
      <c r="AX2343" t="s">
        <v>226</v>
      </c>
      <c r="AY2343" t="s">
        <v>254</v>
      </c>
      <c r="AZ2343" t="s">
        <v>230</v>
      </c>
      <c r="BA2343" t="s">
        <v>395</v>
      </c>
      <c r="BB2343" t="s">
        <v>380</v>
      </c>
      <c r="BC2343" t="s">
        <v>3927</v>
      </c>
      <c r="BD2343" t="s">
        <v>3927</v>
      </c>
      <c r="BE2343" t="s">
        <v>3927</v>
      </c>
      <c r="BF2343">
        <v>12</v>
      </c>
    </row>
    <row r="2344" spans="1:58" x14ac:dyDescent="0.3">
      <c r="A2344">
        <v>2026</v>
      </c>
      <c r="B2344">
        <v>202605</v>
      </c>
      <c r="C2344">
        <v>5</v>
      </c>
      <c r="D2344" s="14">
        <v>20001626408319</v>
      </c>
      <c r="E2344" t="s">
        <v>2810</v>
      </c>
      <c r="F2344" s="2">
        <v>46154.364548611113</v>
      </c>
      <c r="G2344" s="2">
        <v>46154</v>
      </c>
      <c r="I2344" t="s">
        <v>224</v>
      </c>
      <c r="J2344" t="s">
        <v>230</v>
      </c>
      <c r="L2344" t="s">
        <v>3183</v>
      </c>
      <c r="M2344" t="s">
        <v>309</v>
      </c>
      <c r="N2344" t="s">
        <v>297</v>
      </c>
      <c r="O2344" t="s">
        <v>283</v>
      </c>
      <c r="Q2344" t="s">
        <v>11321</v>
      </c>
      <c r="R2344" t="s">
        <v>2809</v>
      </c>
      <c r="S2344" t="s">
        <v>5313</v>
      </c>
      <c r="T2344" t="s">
        <v>5314</v>
      </c>
      <c r="U2344" t="s">
        <v>3034</v>
      </c>
      <c r="V2344" t="s">
        <v>647</v>
      </c>
      <c r="W2344" t="s">
        <v>245</v>
      </c>
      <c r="X2344" t="s">
        <v>225</v>
      </c>
      <c r="Z2344">
        <v>1</v>
      </c>
      <c r="AA2344" t="s">
        <v>3921</v>
      </c>
      <c r="AE2344" t="s">
        <v>3922</v>
      </c>
      <c r="AG2344" t="s">
        <v>5111</v>
      </c>
      <c r="AH2344">
        <v>6109032758</v>
      </c>
      <c r="AI2344" t="s">
        <v>11322</v>
      </c>
      <c r="AM2344" t="s">
        <v>3925</v>
      </c>
      <c r="AN2344" t="s">
        <v>3926</v>
      </c>
      <c r="AO2344" t="s">
        <v>268</v>
      </c>
      <c r="AP2344" t="s">
        <v>304</v>
      </c>
      <c r="AW2344" t="s">
        <v>320</v>
      </c>
      <c r="AX2344" t="s">
        <v>319</v>
      </c>
      <c r="AY2344" t="s">
        <v>254</v>
      </c>
      <c r="AZ2344" t="s">
        <v>230</v>
      </c>
      <c r="BA2344" t="s">
        <v>395</v>
      </c>
      <c r="BB2344" t="s">
        <v>380</v>
      </c>
      <c r="BC2344" t="s">
        <v>3927</v>
      </c>
      <c r="BD2344" t="s">
        <v>3927</v>
      </c>
      <c r="BE2344" t="s">
        <v>3927</v>
      </c>
      <c r="BF2344">
        <v>20</v>
      </c>
    </row>
    <row r="2345" spans="1:58" x14ac:dyDescent="0.3">
      <c r="A2345">
        <v>2026</v>
      </c>
      <c r="B2345">
        <v>202605</v>
      </c>
      <c r="C2345">
        <v>5</v>
      </c>
      <c r="D2345" s="14">
        <v>20001626387974</v>
      </c>
      <c r="E2345" t="s">
        <v>2810</v>
      </c>
      <c r="F2345" s="2">
        <v>46154.308680555558</v>
      </c>
      <c r="G2345" s="2">
        <v>46154</v>
      </c>
      <c r="I2345" t="s">
        <v>224</v>
      </c>
      <c r="J2345" t="s">
        <v>230</v>
      </c>
      <c r="L2345" t="s">
        <v>3490</v>
      </c>
      <c r="M2345" t="s">
        <v>309</v>
      </c>
      <c r="N2345" t="s">
        <v>297</v>
      </c>
      <c r="O2345" t="s">
        <v>283</v>
      </c>
      <c r="Q2345" t="s">
        <v>11323</v>
      </c>
      <c r="R2345" t="s">
        <v>2809</v>
      </c>
      <c r="S2345" t="s">
        <v>302</v>
      </c>
      <c r="T2345" t="s">
        <v>303</v>
      </c>
      <c r="U2345" t="s">
        <v>258</v>
      </c>
      <c r="V2345" t="s">
        <v>247</v>
      </c>
      <c r="W2345" t="s">
        <v>245</v>
      </c>
      <c r="X2345" t="s">
        <v>225</v>
      </c>
      <c r="Z2345">
        <v>1</v>
      </c>
      <c r="AA2345" t="s">
        <v>3921</v>
      </c>
      <c r="AE2345" t="s">
        <v>3922</v>
      </c>
      <c r="AG2345" t="s">
        <v>248</v>
      </c>
      <c r="AH2345">
        <v>6109022729</v>
      </c>
      <c r="AI2345" t="s">
        <v>11324</v>
      </c>
      <c r="AM2345" t="s">
        <v>3925</v>
      </c>
      <c r="AN2345" t="s">
        <v>3926</v>
      </c>
      <c r="AO2345" t="s">
        <v>268</v>
      </c>
      <c r="AP2345" t="s">
        <v>304</v>
      </c>
      <c r="AW2345" t="s">
        <v>320</v>
      </c>
      <c r="AX2345" t="s">
        <v>319</v>
      </c>
      <c r="AY2345" t="s">
        <v>254</v>
      </c>
      <c r="AZ2345" t="s">
        <v>230</v>
      </c>
      <c r="BA2345" t="s">
        <v>395</v>
      </c>
      <c r="BB2345" t="s">
        <v>380</v>
      </c>
      <c r="BC2345" t="s">
        <v>3927</v>
      </c>
      <c r="BD2345" t="s">
        <v>3927</v>
      </c>
      <c r="BE2345" t="s">
        <v>3927</v>
      </c>
      <c r="BF2345">
        <v>20</v>
      </c>
    </row>
    <row r="2346" spans="1:58" x14ac:dyDescent="0.3">
      <c r="A2346">
        <v>2026</v>
      </c>
      <c r="B2346">
        <v>202605</v>
      </c>
      <c r="C2346">
        <v>5</v>
      </c>
      <c r="D2346" s="14">
        <v>20001626384264</v>
      </c>
      <c r="E2346" t="s">
        <v>2810</v>
      </c>
      <c r="F2346" s="2">
        <v>46154.360659722224</v>
      </c>
      <c r="G2346" s="2">
        <v>46154</v>
      </c>
      <c r="I2346" t="s">
        <v>224</v>
      </c>
      <c r="J2346" t="s">
        <v>230</v>
      </c>
      <c r="L2346" t="s">
        <v>11325</v>
      </c>
      <c r="M2346" t="s">
        <v>5300</v>
      </c>
      <c r="N2346" t="s">
        <v>5301</v>
      </c>
      <c r="O2346" t="s">
        <v>623</v>
      </c>
      <c r="Q2346" t="s">
        <v>11326</v>
      </c>
      <c r="R2346" t="s">
        <v>2809</v>
      </c>
      <c r="S2346" t="s">
        <v>6208</v>
      </c>
      <c r="T2346" t="s">
        <v>6209</v>
      </c>
      <c r="U2346" t="s">
        <v>4796</v>
      </c>
      <c r="V2346" t="s">
        <v>2024</v>
      </c>
      <c r="W2346" t="s">
        <v>245</v>
      </c>
      <c r="X2346" t="s">
        <v>225</v>
      </c>
      <c r="Z2346">
        <v>1</v>
      </c>
      <c r="AA2346" t="s">
        <v>3921</v>
      </c>
      <c r="AE2346" t="s">
        <v>3922</v>
      </c>
      <c r="AG2346" t="s">
        <v>2026</v>
      </c>
      <c r="AH2346">
        <v>6109011752</v>
      </c>
      <c r="AI2346" t="s">
        <v>11327</v>
      </c>
      <c r="AM2346" t="s">
        <v>3925</v>
      </c>
      <c r="AN2346" t="s">
        <v>3926</v>
      </c>
      <c r="AO2346" t="s">
        <v>268</v>
      </c>
      <c r="AP2346" t="s">
        <v>304</v>
      </c>
      <c r="AW2346" t="s">
        <v>320</v>
      </c>
      <c r="AX2346" t="s">
        <v>319</v>
      </c>
      <c r="AY2346" t="s">
        <v>254</v>
      </c>
      <c r="AZ2346" t="s">
        <v>230</v>
      </c>
      <c r="BA2346" t="s">
        <v>273</v>
      </c>
      <c r="BB2346" t="s">
        <v>380</v>
      </c>
      <c r="BC2346" t="s">
        <v>3927</v>
      </c>
      <c r="BD2346" t="s">
        <v>3927</v>
      </c>
      <c r="BE2346" t="s">
        <v>3927</v>
      </c>
      <c r="BF2346">
        <v>20</v>
      </c>
    </row>
    <row r="2347" spans="1:58" x14ac:dyDescent="0.3">
      <c r="A2347">
        <v>2026</v>
      </c>
      <c r="B2347">
        <v>202605</v>
      </c>
      <c r="C2347">
        <v>5</v>
      </c>
      <c r="D2347" s="14">
        <v>20001626303944</v>
      </c>
      <c r="E2347" t="s">
        <v>2810</v>
      </c>
      <c r="F2347" s="2">
        <v>46153.867974537039</v>
      </c>
      <c r="G2347" s="2">
        <v>46154</v>
      </c>
      <c r="I2347" t="s">
        <v>224</v>
      </c>
      <c r="J2347" t="s">
        <v>230</v>
      </c>
      <c r="L2347" t="s">
        <v>3772</v>
      </c>
      <c r="M2347" t="s">
        <v>1117</v>
      </c>
      <c r="N2347" t="s">
        <v>752</v>
      </c>
      <c r="O2347" t="s">
        <v>623</v>
      </c>
      <c r="Q2347" t="s">
        <v>11328</v>
      </c>
      <c r="R2347" t="s">
        <v>2809</v>
      </c>
      <c r="S2347" t="s">
        <v>7347</v>
      </c>
      <c r="T2347" t="s">
        <v>7348</v>
      </c>
      <c r="U2347" t="s">
        <v>4796</v>
      </c>
      <c r="V2347" t="s">
        <v>2024</v>
      </c>
      <c r="W2347" t="s">
        <v>245</v>
      </c>
      <c r="X2347" t="s">
        <v>225</v>
      </c>
      <c r="Z2347">
        <v>1</v>
      </c>
      <c r="AA2347" t="s">
        <v>3921</v>
      </c>
      <c r="AE2347" t="s">
        <v>3922</v>
      </c>
      <c r="AG2347" t="s">
        <v>2026</v>
      </c>
      <c r="AH2347">
        <v>6108988220</v>
      </c>
      <c r="AI2347" t="s">
        <v>11329</v>
      </c>
      <c r="AM2347" t="s">
        <v>3925</v>
      </c>
      <c r="AN2347" t="s">
        <v>3926</v>
      </c>
      <c r="AO2347" t="s">
        <v>268</v>
      </c>
      <c r="AP2347" t="s">
        <v>304</v>
      </c>
      <c r="AW2347" t="s">
        <v>320</v>
      </c>
      <c r="AX2347" t="s">
        <v>319</v>
      </c>
      <c r="AY2347" t="s">
        <v>254</v>
      </c>
      <c r="AZ2347" t="s">
        <v>230</v>
      </c>
      <c r="BA2347" t="s">
        <v>395</v>
      </c>
      <c r="BB2347" t="s">
        <v>380</v>
      </c>
      <c r="BC2347" t="s">
        <v>3927</v>
      </c>
      <c r="BD2347" t="s">
        <v>3927</v>
      </c>
      <c r="BE2347" t="s">
        <v>3927</v>
      </c>
      <c r="BF2347">
        <v>20</v>
      </c>
    </row>
    <row r="2348" spans="1:58" x14ac:dyDescent="0.3">
      <c r="A2348">
        <v>2026</v>
      </c>
      <c r="B2348">
        <v>202605</v>
      </c>
      <c r="C2348">
        <v>5</v>
      </c>
      <c r="D2348" s="14">
        <v>20001626303933</v>
      </c>
      <c r="E2348" t="s">
        <v>2810</v>
      </c>
      <c r="F2348" s="2">
        <v>46153.859953703701</v>
      </c>
      <c r="G2348" s="2">
        <v>46154</v>
      </c>
      <c r="I2348" t="s">
        <v>224</v>
      </c>
      <c r="J2348" t="s">
        <v>230</v>
      </c>
      <c r="L2348" t="s">
        <v>3372</v>
      </c>
      <c r="M2348" t="s">
        <v>309</v>
      </c>
      <c r="N2348" t="s">
        <v>297</v>
      </c>
      <c r="O2348" t="s">
        <v>283</v>
      </c>
      <c r="Q2348" t="s">
        <v>11330</v>
      </c>
      <c r="R2348" t="s">
        <v>2809</v>
      </c>
      <c r="S2348" t="s">
        <v>538</v>
      </c>
      <c r="T2348" t="s">
        <v>539</v>
      </c>
      <c r="U2348" t="s">
        <v>258</v>
      </c>
      <c r="V2348" t="s">
        <v>247</v>
      </c>
      <c r="W2348" t="s">
        <v>245</v>
      </c>
      <c r="X2348" t="s">
        <v>225</v>
      </c>
      <c r="Z2348">
        <v>1</v>
      </c>
      <c r="AA2348" t="s">
        <v>3921</v>
      </c>
      <c r="AE2348" t="s">
        <v>3922</v>
      </c>
      <c r="AG2348" t="s">
        <v>248</v>
      </c>
      <c r="AH2348">
        <v>6108990209</v>
      </c>
      <c r="AI2348" t="s">
        <v>11331</v>
      </c>
      <c r="AM2348" t="s">
        <v>3925</v>
      </c>
      <c r="AN2348" t="s">
        <v>3926</v>
      </c>
      <c r="AO2348" t="s">
        <v>268</v>
      </c>
      <c r="AP2348" t="s">
        <v>693</v>
      </c>
      <c r="AW2348" t="s">
        <v>320</v>
      </c>
      <c r="AX2348" t="s">
        <v>319</v>
      </c>
      <c r="AY2348" t="s">
        <v>254</v>
      </c>
      <c r="AZ2348" t="s">
        <v>230</v>
      </c>
      <c r="BA2348" t="s">
        <v>395</v>
      </c>
      <c r="BB2348" t="s">
        <v>380</v>
      </c>
      <c r="BC2348" t="s">
        <v>3927</v>
      </c>
      <c r="BD2348" t="s">
        <v>3927</v>
      </c>
      <c r="BE2348" t="s">
        <v>3927</v>
      </c>
      <c r="BF2348">
        <v>20</v>
      </c>
    </row>
    <row r="2349" spans="1:58" x14ac:dyDescent="0.3">
      <c r="A2349">
        <v>2026</v>
      </c>
      <c r="B2349">
        <v>202605</v>
      </c>
      <c r="C2349">
        <v>5</v>
      </c>
      <c r="D2349" s="14">
        <v>20001626275030</v>
      </c>
      <c r="E2349" t="s">
        <v>2810</v>
      </c>
      <c r="F2349" s="2">
        <v>46153.898877314816</v>
      </c>
      <c r="G2349" s="2">
        <v>46154</v>
      </c>
      <c r="I2349" t="s">
        <v>224</v>
      </c>
      <c r="J2349" t="s">
        <v>230</v>
      </c>
      <c r="L2349" t="s">
        <v>2856</v>
      </c>
      <c r="M2349" t="s">
        <v>334</v>
      </c>
      <c r="N2349" t="s">
        <v>322</v>
      </c>
      <c r="O2349" t="s">
        <v>331</v>
      </c>
      <c r="Q2349" t="s">
        <v>11332</v>
      </c>
      <c r="R2349" t="s">
        <v>2809</v>
      </c>
      <c r="S2349" t="s">
        <v>4961</v>
      </c>
      <c r="T2349" t="s">
        <v>4962</v>
      </c>
      <c r="U2349" t="s">
        <v>3034</v>
      </c>
      <c r="V2349" t="s">
        <v>3994</v>
      </c>
      <c r="W2349" t="s">
        <v>245</v>
      </c>
      <c r="X2349" t="s">
        <v>225</v>
      </c>
      <c r="Z2349">
        <v>1</v>
      </c>
      <c r="AA2349" t="s">
        <v>3921</v>
      </c>
      <c r="AE2349" t="s">
        <v>3922</v>
      </c>
      <c r="AG2349" t="s">
        <v>4828</v>
      </c>
      <c r="AH2349">
        <v>6108983286</v>
      </c>
      <c r="AI2349" t="s">
        <v>11333</v>
      </c>
      <c r="AM2349" t="s">
        <v>3925</v>
      </c>
      <c r="AN2349" t="s">
        <v>3926</v>
      </c>
      <c r="AO2349" t="s">
        <v>268</v>
      </c>
      <c r="AP2349" t="s">
        <v>330</v>
      </c>
      <c r="AW2349" t="s">
        <v>5143</v>
      </c>
      <c r="AX2349" t="s">
        <v>3056</v>
      </c>
      <c r="AY2349" t="s">
        <v>254</v>
      </c>
      <c r="AZ2349" t="s">
        <v>230</v>
      </c>
      <c r="BA2349" t="s">
        <v>395</v>
      </c>
      <c r="BB2349" t="s">
        <v>380</v>
      </c>
      <c r="BC2349" t="s">
        <v>3927</v>
      </c>
      <c r="BD2349" t="s">
        <v>3927</v>
      </c>
      <c r="BE2349" t="s">
        <v>3927</v>
      </c>
      <c r="BF2349">
        <v>20</v>
      </c>
    </row>
    <row r="2350" spans="1:58" x14ac:dyDescent="0.3">
      <c r="A2350">
        <v>2026</v>
      </c>
      <c r="B2350">
        <v>202605</v>
      </c>
      <c r="C2350">
        <v>5</v>
      </c>
      <c r="D2350" s="14">
        <v>20001626272993</v>
      </c>
      <c r="E2350" t="s">
        <v>2810</v>
      </c>
      <c r="F2350" s="2">
        <v>46153.852476851855</v>
      </c>
      <c r="G2350" s="2">
        <v>46154</v>
      </c>
      <c r="I2350" t="s">
        <v>224</v>
      </c>
      <c r="J2350" t="s">
        <v>230</v>
      </c>
      <c r="L2350" t="s">
        <v>3101</v>
      </c>
      <c r="M2350" t="s">
        <v>1594</v>
      </c>
      <c r="N2350" t="s">
        <v>938</v>
      </c>
      <c r="O2350" t="s">
        <v>331</v>
      </c>
      <c r="Q2350" t="s">
        <v>11334</v>
      </c>
      <c r="R2350" t="s">
        <v>2809</v>
      </c>
      <c r="S2350" t="s">
        <v>5673</v>
      </c>
      <c r="T2350" t="s">
        <v>5674</v>
      </c>
      <c r="U2350" t="s">
        <v>4796</v>
      </c>
      <c r="V2350" t="s">
        <v>2024</v>
      </c>
      <c r="W2350" t="s">
        <v>245</v>
      </c>
      <c r="X2350" t="s">
        <v>387</v>
      </c>
      <c r="Z2350">
        <v>1</v>
      </c>
      <c r="AA2350" t="s">
        <v>3921</v>
      </c>
      <c r="AE2350" t="s">
        <v>3922</v>
      </c>
      <c r="AG2350" t="s">
        <v>2026</v>
      </c>
      <c r="AH2350">
        <v>6107814279</v>
      </c>
      <c r="AI2350" t="s">
        <v>11335</v>
      </c>
      <c r="AM2350" t="s">
        <v>3925</v>
      </c>
      <c r="AN2350" t="s">
        <v>3926</v>
      </c>
      <c r="AO2350" t="s">
        <v>268</v>
      </c>
      <c r="AP2350" t="s">
        <v>386</v>
      </c>
      <c r="AW2350" t="s">
        <v>622</v>
      </c>
      <c r="AX2350" t="s">
        <v>621</v>
      </c>
      <c r="AY2350" t="s">
        <v>253</v>
      </c>
      <c r="AZ2350" t="s">
        <v>230</v>
      </c>
      <c r="BA2350" t="s">
        <v>273</v>
      </c>
      <c r="BB2350" t="s">
        <v>380</v>
      </c>
      <c r="BC2350" t="s">
        <v>3927</v>
      </c>
      <c r="BD2350" t="s">
        <v>3927</v>
      </c>
      <c r="BE2350" t="s">
        <v>3927</v>
      </c>
      <c r="BF2350">
        <v>1</v>
      </c>
    </row>
    <row r="2351" spans="1:58" x14ac:dyDescent="0.3">
      <c r="A2351">
        <v>2026</v>
      </c>
      <c r="B2351">
        <v>202605</v>
      </c>
      <c r="C2351">
        <v>5</v>
      </c>
      <c r="D2351" s="14">
        <v>20001626259011</v>
      </c>
      <c r="E2351" t="s">
        <v>2810</v>
      </c>
      <c r="F2351" s="2">
        <v>46153.844328703701</v>
      </c>
      <c r="G2351" s="2">
        <v>46154</v>
      </c>
      <c r="I2351" t="s">
        <v>224</v>
      </c>
      <c r="J2351" t="s">
        <v>230</v>
      </c>
      <c r="L2351" t="s">
        <v>11336</v>
      </c>
      <c r="M2351" t="s">
        <v>1462</v>
      </c>
      <c r="N2351" t="s">
        <v>353</v>
      </c>
      <c r="O2351" t="s">
        <v>283</v>
      </c>
      <c r="Q2351" t="s">
        <v>11337</v>
      </c>
      <c r="R2351" t="s">
        <v>2809</v>
      </c>
      <c r="S2351" t="s">
        <v>5459</v>
      </c>
      <c r="T2351" t="s">
        <v>5460</v>
      </c>
      <c r="U2351" t="s">
        <v>3034</v>
      </c>
      <c r="V2351" t="s">
        <v>3994</v>
      </c>
      <c r="W2351" t="s">
        <v>245</v>
      </c>
      <c r="X2351" t="s">
        <v>225</v>
      </c>
      <c r="Z2351">
        <v>1</v>
      </c>
      <c r="AA2351" t="s">
        <v>3921</v>
      </c>
      <c r="AE2351" t="s">
        <v>3922</v>
      </c>
      <c r="AG2351" t="s">
        <v>5173</v>
      </c>
      <c r="AH2351">
        <v>6108989189</v>
      </c>
      <c r="AI2351" t="s">
        <v>11338</v>
      </c>
      <c r="AM2351" t="s">
        <v>3925</v>
      </c>
      <c r="AN2351" t="s">
        <v>3926</v>
      </c>
      <c r="AO2351" t="s">
        <v>268</v>
      </c>
      <c r="AP2351" t="s">
        <v>386</v>
      </c>
      <c r="AW2351" t="s">
        <v>320</v>
      </c>
      <c r="AX2351" t="s">
        <v>319</v>
      </c>
      <c r="AY2351" t="s">
        <v>254</v>
      </c>
      <c r="AZ2351" t="s">
        <v>230</v>
      </c>
      <c r="BA2351" t="s">
        <v>395</v>
      </c>
      <c r="BB2351" t="s">
        <v>2234</v>
      </c>
      <c r="BC2351" t="s">
        <v>3927</v>
      </c>
      <c r="BD2351" t="s">
        <v>3927</v>
      </c>
      <c r="BE2351" t="s">
        <v>3927</v>
      </c>
      <c r="BF2351">
        <v>20</v>
      </c>
    </row>
    <row r="2352" spans="1:58" x14ac:dyDescent="0.3">
      <c r="A2352">
        <v>2026</v>
      </c>
      <c r="B2352">
        <v>202605</v>
      </c>
      <c r="C2352">
        <v>5</v>
      </c>
      <c r="D2352" s="14">
        <v>20001626246023</v>
      </c>
      <c r="E2352" t="s">
        <v>2810</v>
      </c>
      <c r="F2352" s="2">
        <v>46153.827233796299</v>
      </c>
      <c r="G2352" s="2">
        <v>46154</v>
      </c>
      <c r="I2352" t="s">
        <v>224</v>
      </c>
      <c r="J2352" t="s">
        <v>230</v>
      </c>
      <c r="L2352" t="s">
        <v>3691</v>
      </c>
      <c r="M2352" t="s">
        <v>902</v>
      </c>
      <c r="N2352" t="s">
        <v>752</v>
      </c>
      <c r="O2352" t="s">
        <v>623</v>
      </c>
      <c r="Q2352" t="s">
        <v>11339</v>
      </c>
      <c r="R2352" t="s">
        <v>2809</v>
      </c>
      <c r="S2352" t="s">
        <v>6865</v>
      </c>
      <c r="T2352" t="s">
        <v>6866</v>
      </c>
      <c r="U2352" t="s">
        <v>4796</v>
      </c>
      <c r="V2352" t="s">
        <v>2024</v>
      </c>
      <c r="W2352" t="s">
        <v>245</v>
      </c>
      <c r="X2352" t="s">
        <v>225</v>
      </c>
      <c r="Z2352">
        <v>1</v>
      </c>
      <c r="AA2352" t="s">
        <v>3921</v>
      </c>
      <c r="AE2352" t="s">
        <v>3922</v>
      </c>
      <c r="AG2352" t="s">
        <v>2026</v>
      </c>
      <c r="AH2352">
        <v>6108978350</v>
      </c>
      <c r="AI2352" t="s">
        <v>11340</v>
      </c>
      <c r="AM2352" t="s">
        <v>3925</v>
      </c>
      <c r="AN2352" t="s">
        <v>3926</v>
      </c>
      <c r="AO2352" t="s">
        <v>268</v>
      </c>
      <c r="AP2352" t="s">
        <v>249</v>
      </c>
      <c r="AW2352" t="s">
        <v>227</v>
      </c>
      <c r="AX2352" t="s">
        <v>226</v>
      </c>
      <c r="AY2352" t="s">
        <v>254</v>
      </c>
      <c r="AZ2352" t="s">
        <v>230</v>
      </c>
      <c r="BA2352" t="s">
        <v>395</v>
      </c>
      <c r="BB2352" t="s">
        <v>380</v>
      </c>
      <c r="BC2352" t="s">
        <v>3927</v>
      </c>
      <c r="BD2352" t="s">
        <v>3927</v>
      </c>
      <c r="BE2352" t="s">
        <v>3927</v>
      </c>
      <c r="BF2352">
        <v>20</v>
      </c>
    </row>
    <row r="2353" spans="1:58" x14ac:dyDescent="0.3">
      <c r="A2353">
        <v>2026</v>
      </c>
      <c r="B2353">
        <v>202605</v>
      </c>
      <c r="C2353">
        <v>5</v>
      </c>
      <c r="D2353" s="14">
        <v>20001626242952</v>
      </c>
      <c r="E2353" t="s">
        <v>2810</v>
      </c>
      <c r="F2353" s="2">
        <v>46153.792083333334</v>
      </c>
      <c r="G2353" s="2">
        <v>46154</v>
      </c>
      <c r="I2353" t="s">
        <v>224</v>
      </c>
      <c r="J2353" t="s">
        <v>230</v>
      </c>
      <c r="L2353" t="s">
        <v>3802</v>
      </c>
      <c r="M2353" t="s">
        <v>364</v>
      </c>
      <c r="N2353" t="s">
        <v>353</v>
      </c>
      <c r="O2353" t="s">
        <v>283</v>
      </c>
      <c r="Q2353" t="s">
        <v>11341</v>
      </c>
      <c r="R2353" t="s">
        <v>2809</v>
      </c>
      <c r="S2353" t="s">
        <v>538</v>
      </c>
      <c r="T2353" t="s">
        <v>539</v>
      </c>
      <c r="U2353" t="s">
        <v>258</v>
      </c>
      <c r="V2353" t="s">
        <v>247</v>
      </c>
      <c r="W2353" t="s">
        <v>245</v>
      </c>
      <c r="X2353" t="s">
        <v>225</v>
      </c>
      <c r="Z2353">
        <v>1</v>
      </c>
      <c r="AA2353" t="s">
        <v>3921</v>
      </c>
      <c r="AE2353" t="s">
        <v>3922</v>
      </c>
      <c r="AG2353" t="s">
        <v>248</v>
      </c>
      <c r="AH2353">
        <v>6108990200</v>
      </c>
      <c r="AI2353" t="s">
        <v>11342</v>
      </c>
      <c r="AM2353" t="s">
        <v>3925</v>
      </c>
      <c r="AN2353" t="s">
        <v>3926</v>
      </c>
      <c r="AO2353" t="s">
        <v>268</v>
      </c>
      <c r="AP2353" t="s">
        <v>386</v>
      </c>
      <c r="AW2353" t="s">
        <v>320</v>
      </c>
      <c r="AX2353" t="s">
        <v>319</v>
      </c>
      <c r="AY2353" t="s">
        <v>254</v>
      </c>
      <c r="AZ2353" t="s">
        <v>230</v>
      </c>
      <c r="BA2353" t="s">
        <v>395</v>
      </c>
      <c r="BB2353" t="s">
        <v>380</v>
      </c>
      <c r="BC2353" t="s">
        <v>3927</v>
      </c>
      <c r="BD2353" t="s">
        <v>3927</v>
      </c>
      <c r="BE2353" t="s">
        <v>3927</v>
      </c>
      <c r="BF2353">
        <v>20</v>
      </c>
    </row>
    <row r="2354" spans="1:58" x14ac:dyDescent="0.3">
      <c r="A2354">
        <v>2026</v>
      </c>
      <c r="B2354">
        <v>202605</v>
      </c>
      <c r="C2354">
        <v>5</v>
      </c>
      <c r="D2354" s="14">
        <v>20001626237180</v>
      </c>
      <c r="E2354" t="s">
        <v>2810</v>
      </c>
      <c r="F2354" s="2">
        <v>46153.868958333333</v>
      </c>
      <c r="G2354" s="2">
        <v>46154</v>
      </c>
      <c r="I2354" t="s">
        <v>224</v>
      </c>
      <c r="J2354" t="s">
        <v>230</v>
      </c>
      <c r="L2354" t="s">
        <v>3025</v>
      </c>
      <c r="M2354" t="s">
        <v>261</v>
      </c>
      <c r="N2354" t="s">
        <v>237</v>
      </c>
      <c r="O2354" t="s">
        <v>257</v>
      </c>
      <c r="Q2354" t="s">
        <v>11343</v>
      </c>
      <c r="R2354" t="s">
        <v>2809</v>
      </c>
      <c r="S2354" t="s">
        <v>5673</v>
      </c>
      <c r="T2354" t="s">
        <v>5674</v>
      </c>
      <c r="U2354" t="s">
        <v>4796</v>
      </c>
      <c r="V2354" t="s">
        <v>2024</v>
      </c>
      <c r="W2354" t="s">
        <v>245</v>
      </c>
      <c r="X2354" t="s">
        <v>225</v>
      </c>
      <c r="Z2354">
        <v>1</v>
      </c>
      <c r="AA2354" t="s">
        <v>3921</v>
      </c>
      <c r="AE2354" t="s">
        <v>3922</v>
      </c>
      <c r="AG2354" t="s">
        <v>2026</v>
      </c>
      <c r="AH2354">
        <v>6108982323</v>
      </c>
      <c r="AI2354" t="s">
        <v>11344</v>
      </c>
      <c r="AM2354" t="s">
        <v>3925</v>
      </c>
      <c r="AN2354" t="s">
        <v>3926</v>
      </c>
      <c r="AO2354" t="s">
        <v>268</v>
      </c>
      <c r="AP2354" t="s">
        <v>304</v>
      </c>
      <c r="AW2354" t="s">
        <v>320</v>
      </c>
      <c r="AX2354" t="s">
        <v>319</v>
      </c>
      <c r="AY2354" t="s">
        <v>254</v>
      </c>
      <c r="AZ2354" t="s">
        <v>230</v>
      </c>
      <c r="BA2354" t="s">
        <v>395</v>
      </c>
      <c r="BB2354" t="s">
        <v>380</v>
      </c>
      <c r="BC2354" t="s">
        <v>3927</v>
      </c>
      <c r="BD2354" t="s">
        <v>3927</v>
      </c>
      <c r="BE2354" t="s">
        <v>3927</v>
      </c>
      <c r="BF2354">
        <v>20</v>
      </c>
    </row>
    <row r="2355" spans="1:58" x14ac:dyDescent="0.3">
      <c r="A2355">
        <v>2026</v>
      </c>
      <c r="B2355">
        <v>202605</v>
      </c>
      <c r="C2355">
        <v>5</v>
      </c>
      <c r="D2355" s="14">
        <v>20001626237171</v>
      </c>
      <c r="E2355" t="s">
        <v>2810</v>
      </c>
      <c r="F2355" s="2">
        <v>46153.8594212963</v>
      </c>
      <c r="G2355" s="2">
        <v>46154</v>
      </c>
      <c r="I2355" t="s">
        <v>224</v>
      </c>
      <c r="J2355" t="s">
        <v>230</v>
      </c>
      <c r="L2355" t="s">
        <v>6389</v>
      </c>
      <c r="M2355" t="s">
        <v>309</v>
      </c>
      <c r="N2355" t="s">
        <v>297</v>
      </c>
      <c r="O2355" t="s">
        <v>283</v>
      </c>
      <c r="Q2355" t="s">
        <v>11345</v>
      </c>
      <c r="R2355" t="s">
        <v>2809</v>
      </c>
      <c r="S2355" t="s">
        <v>444</v>
      </c>
      <c r="T2355" t="s">
        <v>445</v>
      </c>
      <c r="U2355" t="s">
        <v>258</v>
      </c>
      <c r="V2355" t="s">
        <v>247</v>
      </c>
      <c r="W2355" t="s">
        <v>245</v>
      </c>
      <c r="X2355" t="s">
        <v>225</v>
      </c>
      <c r="Z2355">
        <v>1</v>
      </c>
      <c r="AA2355" t="s">
        <v>3921</v>
      </c>
      <c r="AE2355" t="s">
        <v>3922</v>
      </c>
      <c r="AG2355" t="s">
        <v>359</v>
      </c>
      <c r="AH2355">
        <v>6108968101</v>
      </c>
      <c r="AI2355" t="s">
        <v>11346</v>
      </c>
      <c r="AM2355" t="s">
        <v>3925</v>
      </c>
      <c r="AN2355" t="s">
        <v>3926</v>
      </c>
      <c r="AO2355" t="s">
        <v>268</v>
      </c>
      <c r="AP2355" t="s">
        <v>304</v>
      </c>
      <c r="AW2355" t="s">
        <v>227</v>
      </c>
      <c r="AX2355" t="s">
        <v>226</v>
      </c>
      <c r="AY2355" t="s">
        <v>254</v>
      </c>
      <c r="AZ2355" t="s">
        <v>230</v>
      </c>
      <c r="BA2355" t="s">
        <v>395</v>
      </c>
      <c r="BB2355" t="s">
        <v>380</v>
      </c>
      <c r="BC2355" t="s">
        <v>3927</v>
      </c>
      <c r="BD2355" t="s">
        <v>3927</v>
      </c>
      <c r="BE2355" t="s">
        <v>3927</v>
      </c>
      <c r="BF2355">
        <v>16</v>
      </c>
    </row>
    <row r="2356" spans="1:58" x14ac:dyDescent="0.3">
      <c r="A2356">
        <v>2026</v>
      </c>
      <c r="B2356">
        <v>202605</v>
      </c>
      <c r="C2356">
        <v>5</v>
      </c>
      <c r="D2356" s="14">
        <v>20001626195807</v>
      </c>
      <c r="E2356" t="s">
        <v>2810</v>
      </c>
      <c r="F2356" s="2">
        <v>46153.80976851852</v>
      </c>
      <c r="G2356" s="2">
        <v>46154</v>
      </c>
      <c r="I2356" t="s">
        <v>224</v>
      </c>
      <c r="J2356" t="s">
        <v>230</v>
      </c>
      <c r="L2356" t="s">
        <v>3504</v>
      </c>
      <c r="M2356" t="s">
        <v>309</v>
      </c>
      <c r="N2356" t="s">
        <v>297</v>
      </c>
      <c r="O2356" t="s">
        <v>283</v>
      </c>
      <c r="Q2356" t="s">
        <v>11347</v>
      </c>
      <c r="R2356" t="s">
        <v>2809</v>
      </c>
      <c r="S2356" t="s">
        <v>4862</v>
      </c>
      <c r="T2356" t="s">
        <v>4863</v>
      </c>
      <c r="U2356" t="s">
        <v>3034</v>
      </c>
      <c r="V2356" t="s">
        <v>3994</v>
      </c>
      <c r="W2356" t="s">
        <v>245</v>
      </c>
      <c r="X2356" t="s">
        <v>225</v>
      </c>
      <c r="Z2356">
        <v>1</v>
      </c>
      <c r="AA2356" t="s">
        <v>3921</v>
      </c>
      <c r="AE2356" t="s">
        <v>3922</v>
      </c>
      <c r="AG2356" t="s">
        <v>4854</v>
      </c>
      <c r="AH2356">
        <v>6108991180</v>
      </c>
      <c r="AI2356" t="s">
        <v>11348</v>
      </c>
      <c r="AM2356" t="s">
        <v>3925</v>
      </c>
      <c r="AN2356" t="s">
        <v>3926</v>
      </c>
      <c r="AO2356" t="s">
        <v>268</v>
      </c>
      <c r="AP2356" t="s">
        <v>304</v>
      </c>
      <c r="AW2356" t="s">
        <v>320</v>
      </c>
      <c r="AX2356" t="s">
        <v>319</v>
      </c>
      <c r="AY2356" t="s">
        <v>254</v>
      </c>
      <c r="AZ2356" t="s">
        <v>230</v>
      </c>
      <c r="BA2356" t="s">
        <v>395</v>
      </c>
      <c r="BB2356" t="s">
        <v>380</v>
      </c>
      <c r="BC2356" t="s">
        <v>3927</v>
      </c>
      <c r="BD2356" t="s">
        <v>3927</v>
      </c>
      <c r="BE2356" t="s">
        <v>3927</v>
      </c>
      <c r="BF2356">
        <v>20</v>
      </c>
    </row>
    <row r="2357" spans="1:58" x14ac:dyDescent="0.3">
      <c r="A2357">
        <v>2026</v>
      </c>
      <c r="B2357">
        <v>202605</v>
      </c>
      <c r="C2357">
        <v>5</v>
      </c>
      <c r="D2357" s="14">
        <v>20001626195722</v>
      </c>
      <c r="E2357" t="s">
        <v>2810</v>
      </c>
      <c r="F2357" s="2">
        <v>46153.786747685182</v>
      </c>
      <c r="G2357" s="2">
        <v>46154</v>
      </c>
      <c r="I2357" t="s">
        <v>224</v>
      </c>
      <c r="J2357" t="s">
        <v>230</v>
      </c>
      <c r="L2357" t="s">
        <v>3608</v>
      </c>
      <c r="M2357" t="s">
        <v>309</v>
      </c>
      <c r="N2357" t="s">
        <v>297</v>
      </c>
      <c r="O2357" t="s">
        <v>283</v>
      </c>
      <c r="Q2357" t="s">
        <v>11349</v>
      </c>
      <c r="R2357" t="s">
        <v>2809</v>
      </c>
      <c r="S2357" t="s">
        <v>5306</v>
      </c>
      <c r="T2357" t="s">
        <v>5307</v>
      </c>
      <c r="U2357" t="s">
        <v>3034</v>
      </c>
      <c r="V2357" t="s">
        <v>647</v>
      </c>
      <c r="W2357" t="s">
        <v>245</v>
      </c>
      <c r="X2357" t="s">
        <v>387</v>
      </c>
      <c r="Z2357">
        <v>1</v>
      </c>
      <c r="AA2357" t="s">
        <v>3921</v>
      </c>
      <c r="AE2357" t="s">
        <v>3922</v>
      </c>
      <c r="AG2357" t="s">
        <v>5006</v>
      </c>
      <c r="AH2357">
        <v>6104681626</v>
      </c>
      <c r="AI2357" t="s">
        <v>11350</v>
      </c>
      <c r="AM2357" t="s">
        <v>3925</v>
      </c>
      <c r="AN2357" t="s">
        <v>3926</v>
      </c>
      <c r="AO2357" t="s">
        <v>268</v>
      </c>
      <c r="AP2357" t="s">
        <v>386</v>
      </c>
      <c r="AW2357" t="s">
        <v>447</v>
      </c>
      <c r="AX2357" t="s">
        <v>446</v>
      </c>
      <c r="AY2357" t="s">
        <v>253</v>
      </c>
      <c r="AZ2357" t="s">
        <v>230</v>
      </c>
      <c r="BA2357" t="s">
        <v>273</v>
      </c>
      <c r="BB2357" t="s">
        <v>380</v>
      </c>
      <c r="BC2357" t="s">
        <v>3927</v>
      </c>
      <c r="BD2357" t="s">
        <v>3927</v>
      </c>
      <c r="BE2357" t="s">
        <v>3927</v>
      </c>
      <c r="BF2357">
        <v>1</v>
      </c>
    </row>
    <row r="2358" spans="1:58" x14ac:dyDescent="0.3">
      <c r="A2358">
        <v>2026</v>
      </c>
      <c r="B2358">
        <v>202605</v>
      </c>
      <c r="C2358">
        <v>5</v>
      </c>
      <c r="D2358" s="14">
        <v>20001626192643</v>
      </c>
      <c r="E2358" t="s">
        <v>2810</v>
      </c>
      <c r="F2358" s="2">
        <v>46153.765868055554</v>
      </c>
      <c r="G2358" s="2">
        <v>46154</v>
      </c>
      <c r="I2358" t="s">
        <v>224</v>
      </c>
      <c r="J2358" t="s">
        <v>230</v>
      </c>
      <c r="L2358" t="s">
        <v>2185</v>
      </c>
      <c r="M2358" t="s">
        <v>334</v>
      </c>
      <c r="N2358" t="s">
        <v>322</v>
      </c>
      <c r="O2358" t="s">
        <v>331</v>
      </c>
      <c r="Q2358" t="s">
        <v>11351</v>
      </c>
      <c r="R2358" t="s">
        <v>2809</v>
      </c>
      <c r="S2358" t="s">
        <v>6146</v>
      </c>
      <c r="T2358" t="s">
        <v>6147</v>
      </c>
      <c r="U2358" t="s">
        <v>5044</v>
      </c>
      <c r="V2358" t="s">
        <v>5045</v>
      </c>
      <c r="W2358" t="s">
        <v>245</v>
      </c>
      <c r="X2358" t="s">
        <v>387</v>
      </c>
      <c r="Z2358">
        <v>1</v>
      </c>
      <c r="AA2358" t="s">
        <v>3921</v>
      </c>
      <c r="AE2358" t="s">
        <v>3922</v>
      </c>
      <c r="AG2358" t="s">
        <v>5047</v>
      </c>
      <c r="AH2358">
        <v>6108990187</v>
      </c>
      <c r="AI2358" t="s">
        <v>11352</v>
      </c>
      <c r="AM2358" t="s">
        <v>3925</v>
      </c>
      <c r="AN2358" t="s">
        <v>3926</v>
      </c>
      <c r="AO2358" t="s">
        <v>268</v>
      </c>
      <c r="AP2358" t="s">
        <v>386</v>
      </c>
      <c r="AW2358" t="s">
        <v>447</v>
      </c>
      <c r="AX2358" t="s">
        <v>446</v>
      </c>
      <c r="AY2358" t="s">
        <v>253</v>
      </c>
      <c r="AZ2358" t="s">
        <v>230</v>
      </c>
      <c r="BA2358" t="s">
        <v>395</v>
      </c>
      <c r="BB2358" t="s">
        <v>380</v>
      </c>
      <c r="BC2358" t="s">
        <v>3927</v>
      </c>
      <c r="BD2358" t="s">
        <v>3927</v>
      </c>
      <c r="BE2358" t="s">
        <v>3927</v>
      </c>
      <c r="BF2358">
        <v>20</v>
      </c>
    </row>
    <row r="2359" spans="1:58" x14ac:dyDescent="0.3">
      <c r="A2359">
        <v>2026</v>
      </c>
      <c r="B2359">
        <v>202605</v>
      </c>
      <c r="C2359">
        <v>5</v>
      </c>
      <c r="D2359" s="14">
        <v>20001626192113</v>
      </c>
      <c r="E2359" t="s">
        <v>2810</v>
      </c>
      <c r="F2359" s="2">
        <v>46153.718969907408</v>
      </c>
      <c r="G2359" s="2">
        <v>46154</v>
      </c>
      <c r="I2359" t="s">
        <v>224</v>
      </c>
      <c r="J2359" t="s">
        <v>230</v>
      </c>
      <c r="L2359" t="s">
        <v>6194</v>
      </c>
      <c r="M2359" t="s">
        <v>309</v>
      </c>
      <c r="N2359" t="s">
        <v>297</v>
      </c>
      <c r="O2359" t="s">
        <v>283</v>
      </c>
      <c r="Q2359" t="s">
        <v>11353</v>
      </c>
      <c r="R2359" t="s">
        <v>2809</v>
      </c>
      <c r="S2359" t="s">
        <v>5318</v>
      </c>
      <c r="T2359" t="s">
        <v>5319</v>
      </c>
      <c r="U2359" t="s">
        <v>3034</v>
      </c>
      <c r="V2359" t="s">
        <v>3994</v>
      </c>
      <c r="W2359" t="s">
        <v>245</v>
      </c>
      <c r="X2359" t="s">
        <v>225</v>
      </c>
      <c r="Z2359">
        <v>1</v>
      </c>
      <c r="AA2359" t="s">
        <v>3921</v>
      </c>
      <c r="AE2359" t="s">
        <v>3922</v>
      </c>
      <c r="AG2359" t="s">
        <v>4828</v>
      </c>
      <c r="AH2359">
        <v>6108985200</v>
      </c>
      <c r="AI2359" t="s">
        <v>11354</v>
      </c>
      <c r="AM2359" t="s">
        <v>3925</v>
      </c>
      <c r="AN2359" t="s">
        <v>3926</v>
      </c>
      <c r="AO2359" t="s">
        <v>268</v>
      </c>
      <c r="AP2359" t="s">
        <v>386</v>
      </c>
      <c r="AW2359" t="s">
        <v>227</v>
      </c>
      <c r="AX2359" t="s">
        <v>226</v>
      </c>
      <c r="AY2359" t="s">
        <v>254</v>
      </c>
      <c r="AZ2359" t="s">
        <v>230</v>
      </c>
      <c r="BA2359" t="s">
        <v>395</v>
      </c>
      <c r="BB2359" t="s">
        <v>380</v>
      </c>
      <c r="BC2359" t="s">
        <v>3927</v>
      </c>
      <c r="BD2359" t="s">
        <v>3927</v>
      </c>
      <c r="BE2359" t="s">
        <v>3927</v>
      </c>
      <c r="BF2359">
        <v>20</v>
      </c>
    </row>
    <row r="2360" spans="1:58" x14ac:dyDescent="0.3">
      <c r="A2360">
        <v>2026</v>
      </c>
      <c r="B2360">
        <v>202605</v>
      </c>
      <c r="C2360">
        <v>5</v>
      </c>
      <c r="D2360" s="14">
        <v>20001626191887</v>
      </c>
      <c r="E2360" t="s">
        <v>2810</v>
      </c>
      <c r="F2360" s="2">
        <v>46153.821377314816</v>
      </c>
      <c r="G2360" s="2">
        <v>46154</v>
      </c>
      <c r="I2360" t="s">
        <v>224</v>
      </c>
      <c r="J2360" t="s">
        <v>230</v>
      </c>
      <c r="L2360" t="s">
        <v>3556</v>
      </c>
      <c r="M2360" t="s">
        <v>309</v>
      </c>
      <c r="N2360" t="s">
        <v>297</v>
      </c>
      <c r="O2360" t="s">
        <v>283</v>
      </c>
      <c r="Q2360" t="s">
        <v>11355</v>
      </c>
      <c r="R2360" t="s">
        <v>2809</v>
      </c>
      <c r="S2360" t="s">
        <v>4949</v>
      </c>
      <c r="T2360" t="s">
        <v>4950</v>
      </c>
      <c r="U2360" t="s">
        <v>3034</v>
      </c>
      <c r="V2360" t="s">
        <v>3994</v>
      </c>
      <c r="W2360" t="s">
        <v>245</v>
      </c>
      <c r="X2360" t="s">
        <v>225</v>
      </c>
      <c r="Z2360">
        <v>1</v>
      </c>
      <c r="AA2360" t="s">
        <v>3921</v>
      </c>
      <c r="AE2360" t="s">
        <v>3922</v>
      </c>
      <c r="AG2360" t="s">
        <v>4828</v>
      </c>
      <c r="AH2360">
        <v>6108895746</v>
      </c>
      <c r="AI2360" t="s">
        <v>11356</v>
      </c>
      <c r="AM2360" t="s">
        <v>3925</v>
      </c>
      <c r="AN2360" t="s">
        <v>3926</v>
      </c>
      <c r="AO2360" t="s">
        <v>268</v>
      </c>
      <c r="AP2360" t="s">
        <v>386</v>
      </c>
      <c r="AW2360" t="s">
        <v>227</v>
      </c>
      <c r="AX2360" t="s">
        <v>226</v>
      </c>
      <c r="AY2360" t="s">
        <v>254</v>
      </c>
      <c r="AZ2360" t="s">
        <v>230</v>
      </c>
      <c r="BA2360" t="s">
        <v>273</v>
      </c>
      <c r="BB2360" t="s">
        <v>380</v>
      </c>
      <c r="BC2360" t="s">
        <v>3927</v>
      </c>
      <c r="BD2360" t="s">
        <v>3927</v>
      </c>
      <c r="BE2360" t="s">
        <v>3927</v>
      </c>
      <c r="BF2360">
        <v>9</v>
      </c>
    </row>
    <row r="2361" spans="1:58" x14ac:dyDescent="0.3">
      <c r="A2361">
        <v>2026</v>
      </c>
      <c r="B2361">
        <v>202605</v>
      </c>
      <c r="C2361">
        <v>5</v>
      </c>
      <c r="D2361" s="14">
        <v>20001626191709</v>
      </c>
      <c r="E2361" t="s">
        <v>2810</v>
      </c>
      <c r="F2361" s="2">
        <v>46153.774953703702</v>
      </c>
      <c r="G2361" s="2">
        <v>46154</v>
      </c>
      <c r="I2361" t="s">
        <v>224</v>
      </c>
      <c r="J2361" t="s">
        <v>230</v>
      </c>
      <c r="L2361" t="s">
        <v>2155</v>
      </c>
      <c r="M2361" t="s">
        <v>309</v>
      </c>
      <c r="N2361" t="s">
        <v>297</v>
      </c>
      <c r="O2361" t="s">
        <v>283</v>
      </c>
      <c r="Q2361" t="s">
        <v>11357</v>
      </c>
      <c r="R2361" t="s">
        <v>2809</v>
      </c>
      <c r="S2361" t="s">
        <v>538</v>
      </c>
      <c r="T2361" t="s">
        <v>539</v>
      </c>
      <c r="U2361" t="s">
        <v>258</v>
      </c>
      <c r="V2361" t="s">
        <v>247</v>
      </c>
      <c r="W2361" t="s">
        <v>245</v>
      </c>
      <c r="X2361" t="s">
        <v>225</v>
      </c>
      <c r="Z2361">
        <v>1</v>
      </c>
      <c r="AA2361" t="s">
        <v>3921</v>
      </c>
      <c r="AE2361" t="s">
        <v>3922</v>
      </c>
      <c r="AG2361" t="s">
        <v>248</v>
      </c>
      <c r="AH2361">
        <v>6108981334</v>
      </c>
      <c r="AI2361" t="s">
        <v>11358</v>
      </c>
      <c r="AM2361" t="s">
        <v>3925</v>
      </c>
      <c r="AN2361" t="s">
        <v>3926</v>
      </c>
      <c r="AO2361" t="s">
        <v>268</v>
      </c>
      <c r="AP2361" t="s">
        <v>249</v>
      </c>
      <c r="AW2361" t="s">
        <v>320</v>
      </c>
      <c r="AX2361" t="s">
        <v>319</v>
      </c>
      <c r="AY2361" t="s">
        <v>254</v>
      </c>
      <c r="AZ2361" t="s">
        <v>230</v>
      </c>
      <c r="BA2361" t="s">
        <v>395</v>
      </c>
      <c r="BB2361" t="s">
        <v>380</v>
      </c>
      <c r="BC2361" t="s">
        <v>3927</v>
      </c>
      <c r="BD2361" t="s">
        <v>3927</v>
      </c>
      <c r="BE2361" t="s">
        <v>3927</v>
      </c>
      <c r="BF2361">
        <v>20</v>
      </c>
    </row>
    <row r="2362" spans="1:58" x14ac:dyDescent="0.3">
      <c r="A2362">
        <v>2026</v>
      </c>
      <c r="B2362">
        <v>202605</v>
      </c>
      <c r="C2362">
        <v>5</v>
      </c>
      <c r="D2362" s="14">
        <v>20001626188423</v>
      </c>
      <c r="E2362" t="s">
        <v>2810</v>
      </c>
      <c r="F2362" s="2">
        <v>46153.736631944441</v>
      </c>
      <c r="G2362" s="2">
        <v>46154</v>
      </c>
      <c r="I2362" t="s">
        <v>224</v>
      </c>
      <c r="J2362" t="s">
        <v>230</v>
      </c>
      <c r="L2362" t="s">
        <v>3681</v>
      </c>
      <c r="M2362" t="s">
        <v>902</v>
      </c>
      <c r="N2362" t="s">
        <v>752</v>
      </c>
      <c r="O2362" t="s">
        <v>623</v>
      </c>
      <c r="Q2362" t="s">
        <v>11359</v>
      </c>
      <c r="R2362" t="s">
        <v>2809</v>
      </c>
      <c r="S2362" t="s">
        <v>7831</v>
      </c>
      <c r="T2362" t="s">
        <v>7832</v>
      </c>
      <c r="U2362" t="s">
        <v>4796</v>
      </c>
      <c r="V2362" t="s">
        <v>2024</v>
      </c>
      <c r="W2362" t="s">
        <v>245</v>
      </c>
      <c r="X2362" t="s">
        <v>225</v>
      </c>
      <c r="Z2362">
        <v>1</v>
      </c>
      <c r="AA2362" t="s">
        <v>3921</v>
      </c>
      <c r="AE2362" t="s">
        <v>3922</v>
      </c>
      <c r="AG2362" t="s">
        <v>6332</v>
      </c>
      <c r="AH2362">
        <v>6026589850</v>
      </c>
      <c r="AI2362" t="s">
        <v>11360</v>
      </c>
      <c r="AM2362" t="s">
        <v>3925</v>
      </c>
      <c r="AN2362" t="s">
        <v>3926</v>
      </c>
      <c r="AO2362" t="s">
        <v>268</v>
      </c>
      <c r="AP2362" t="s">
        <v>853</v>
      </c>
      <c r="AW2362" t="s">
        <v>227</v>
      </c>
      <c r="AX2362" t="s">
        <v>226</v>
      </c>
      <c r="AY2362" t="s">
        <v>254</v>
      </c>
      <c r="AZ2362" t="s">
        <v>230</v>
      </c>
      <c r="BA2362" t="s">
        <v>273</v>
      </c>
      <c r="BB2362" t="s">
        <v>380</v>
      </c>
      <c r="BC2362" t="s">
        <v>3927</v>
      </c>
      <c r="BD2362" t="s">
        <v>3927</v>
      </c>
      <c r="BE2362" t="s">
        <v>3927</v>
      </c>
      <c r="BF2362">
        <v>12</v>
      </c>
    </row>
    <row r="2363" spans="1:58" x14ac:dyDescent="0.3">
      <c r="A2363">
        <v>2026</v>
      </c>
      <c r="B2363">
        <v>202605</v>
      </c>
      <c r="C2363">
        <v>5</v>
      </c>
      <c r="D2363" s="14">
        <v>20001626187118</v>
      </c>
      <c r="E2363" t="s">
        <v>2810</v>
      </c>
      <c r="F2363" s="2">
        <v>46153.715648148151</v>
      </c>
      <c r="G2363" s="2">
        <v>46154</v>
      </c>
      <c r="I2363" t="s">
        <v>224</v>
      </c>
      <c r="J2363" t="s">
        <v>230</v>
      </c>
      <c r="L2363" t="s">
        <v>3301</v>
      </c>
      <c r="M2363" t="s">
        <v>809</v>
      </c>
      <c r="N2363" t="s">
        <v>237</v>
      </c>
      <c r="O2363" t="s">
        <v>257</v>
      </c>
      <c r="Q2363" t="s">
        <v>11361</v>
      </c>
      <c r="R2363" t="s">
        <v>2809</v>
      </c>
      <c r="S2363" t="s">
        <v>7508</v>
      </c>
      <c r="T2363" t="s">
        <v>7509</v>
      </c>
      <c r="U2363" t="s">
        <v>3034</v>
      </c>
      <c r="V2363" t="s">
        <v>647</v>
      </c>
      <c r="W2363" t="s">
        <v>245</v>
      </c>
      <c r="X2363" t="s">
        <v>225</v>
      </c>
      <c r="Z2363">
        <v>1</v>
      </c>
      <c r="AA2363" t="s">
        <v>3921</v>
      </c>
      <c r="AE2363" t="s">
        <v>3922</v>
      </c>
      <c r="AG2363" t="s">
        <v>5111</v>
      </c>
      <c r="AH2363">
        <v>6108978246</v>
      </c>
      <c r="AI2363" t="s">
        <v>11362</v>
      </c>
      <c r="AM2363" t="s">
        <v>3925</v>
      </c>
      <c r="AN2363" t="s">
        <v>3926</v>
      </c>
      <c r="AO2363" t="s">
        <v>268</v>
      </c>
      <c r="AP2363" t="s">
        <v>386</v>
      </c>
      <c r="AW2363" t="s">
        <v>227</v>
      </c>
      <c r="AX2363" t="s">
        <v>226</v>
      </c>
      <c r="AY2363" t="s">
        <v>254</v>
      </c>
      <c r="AZ2363" t="s">
        <v>230</v>
      </c>
      <c r="BA2363" t="s">
        <v>395</v>
      </c>
      <c r="BB2363" t="s">
        <v>380</v>
      </c>
      <c r="BC2363" t="s">
        <v>3927</v>
      </c>
      <c r="BD2363" t="s">
        <v>3927</v>
      </c>
      <c r="BE2363" t="s">
        <v>3927</v>
      </c>
      <c r="BF2363">
        <v>12</v>
      </c>
    </row>
    <row r="2364" spans="1:58" x14ac:dyDescent="0.3">
      <c r="A2364">
        <v>2026</v>
      </c>
      <c r="B2364">
        <v>202605</v>
      </c>
      <c r="C2364">
        <v>5</v>
      </c>
      <c r="D2364" s="14">
        <v>20001626184751</v>
      </c>
      <c r="E2364" t="s">
        <v>2810</v>
      </c>
      <c r="F2364" s="2">
        <v>46153.772951388892</v>
      </c>
      <c r="G2364" s="2">
        <v>46154</v>
      </c>
      <c r="I2364" t="s">
        <v>224</v>
      </c>
      <c r="J2364" t="s">
        <v>230</v>
      </c>
      <c r="L2364" t="s">
        <v>3628</v>
      </c>
      <c r="M2364" t="s">
        <v>309</v>
      </c>
      <c r="N2364" t="s">
        <v>297</v>
      </c>
      <c r="O2364" t="s">
        <v>283</v>
      </c>
      <c r="Q2364" t="s">
        <v>11363</v>
      </c>
      <c r="R2364" t="s">
        <v>2809</v>
      </c>
      <c r="S2364" t="s">
        <v>5360</v>
      </c>
      <c r="T2364" t="s">
        <v>5361</v>
      </c>
      <c r="U2364" t="s">
        <v>3034</v>
      </c>
      <c r="V2364" t="s">
        <v>647</v>
      </c>
      <c r="W2364" t="s">
        <v>245</v>
      </c>
      <c r="X2364" t="s">
        <v>225</v>
      </c>
      <c r="Z2364">
        <v>1</v>
      </c>
      <c r="AA2364" t="s">
        <v>3921</v>
      </c>
      <c r="AE2364" t="s">
        <v>3922</v>
      </c>
      <c r="AG2364" t="s">
        <v>5006</v>
      </c>
      <c r="AH2364">
        <v>6108978336</v>
      </c>
      <c r="AI2364" t="s">
        <v>11364</v>
      </c>
      <c r="AM2364" t="s">
        <v>3925</v>
      </c>
      <c r="AN2364" t="s">
        <v>3926</v>
      </c>
      <c r="AO2364" t="s">
        <v>268</v>
      </c>
      <c r="AP2364" t="s">
        <v>249</v>
      </c>
      <c r="AW2364" t="s">
        <v>320</v>
      </c>
      <c r="AX2364" t="s">
        <v>319</v>
      </c>
      <c r="AY2364" t="s">
        <v>254</v>
      </c>
      <c r="AZ2364" t="s">
        <v>230</v>
      </c>
      <c r="BA2364" t="s">
        <v>273</v>
      </c>
      <c r="BB2364" t="s">
        <v>380</v>
      </c>
      <c r="BC2364" t="s">
        <v>3927</v>
      </c>
      <c r="BD2364" t="s">
        <v>3927</v>
      </c>
      <c r="BE2364" t="s">
        <v>3927</v>
      </c>
      <c r="BF2364">
        <v>20</v>
      </c>
    </row>
    <row r="2365" spans="1:58" x14ac:dyDescent="0.3">
      <c r="A2365">
        <v>2026</v>
      </c>
      <c r="B2365">
        <v>202605</v>
      </c>
      <c r="C2365">
        <v>5</v>
      </c>
      <c r="D2365" s="14">
        <v>20001626184436</v>
      </c>
      <c r="E2365" t="s">
        <v>2810</v>
      </c>
      <c r="F2365" s="2">
        <v>46153.735972222225</v>
      </c>
      <c r="G2365" s="2">
        <v>46154</v>
      </c>
      <c r="I2365" t="s">
        <v>224</v>
      </c>
      <c r="J2365" t="s">
        <v>230</v>
      </c>
      <c r="L2365" t="s">
        <v>4115</v>
      </c>
      <c r="M2365" t="s">
        <v>309</v>
      </c>
      <c r="N2365" t="s">
        <v>297</v>
      </c>
      <c r="O2365" t="s">
        <v>283</v>
      </c>
      <c r="Q2365" t="s">
        <v>11365</v>
      </c>
      <c r="R2365" t="s">
        <v>2809</v>
      </c>
      <c r="S2365" t="s">
        <v>463</v>
      </c>
      <c r="T2365" t="s">
        <v>464</v>
      </c>
      <c r="U2365" t="s">
        <v>258</v>
      </c>
      <c r="V2365" t="s">
        <v>247</v>
      </c>
      <c r="W2365" t="s">
        <v>245</v>
      </c>
      <c r="X2365" t="s">
        <v>225</v>
      </c>
      <c r="Z2365">
        <v>1</v>
      </c>
      <c r="AA2365" t="s">
        <v>3921</v>
      </c>
      <c r="AE2365" t="s">
        <v>3922</v>
      </c>
      <c r="AG2365" t="s">
        <v>410</v>
      </c>
      <c r="AH2365">
        <v>6053077101</v>
      </c>
      <c r="AI2365" t="s">
        <v>11366</v>
      </c>
      <c r="AM2365" t="s">
        <v>3925</v>
      </c>
      <c r="AN2365" t="s">
        <v>3926</v>
      </c>
      <c r="AO2365" t="s">
        <v>268</v>
      </c>
      <c r="AP2365" t="s">
        <v>386</v>
      </c>
      <c r="AW2365" t="s">
        <v>227</v>
      </c>
      <c r="AX2365" t="s">
        <v>226</v>
      </c>
      <c r="AY2365" t="s">
        <v>254</v>
      </c>
      <c r="AZ2365" t="s">
        <v>230</v>
      </c>
      <c r="BA2365" t="s">
        <v>273</v>
      </c>
      <c r="BB2365" t="s">
        <v>380</v>
      </c>
      <c r="BC2365" t="s">
        <v>3927</v>
      </c>
      <c r="BD2365" t="s">
        <v>3927</v>
      </c>
      <c r="BE2365" t="s">
        <v>3927</v>
      </c>
      <c r="BF2365">
        <v>5</v>
      </c>
    </row>
    <row r="2366" spans="1:58" x14ac:dyDescent="0.3">
      <c r="A2366">
        <v>2026</v>
      </c>
      <c r="B2366">
        <v>202605</v>
      </c>
      <c r="C2366">
        <v>5</v>
      </c>
      <c r="D2366" s="14">
        <v>20001626182189</v>
      </c>
      <c r="E2366" t="s">
        <v>2810</v>
      </c>
      <c r="F2366" s="2">
        <v>46153.718645833331</v>
      </c>
      <c r="G2366" s="2">
        <v>46154</v>
      </c>
      <c r="I2366" t="s">
        <v>224</v>
      </c>
      <c r="J2366" t="s">
        <v>230</v>
      </c>
      <c r="L2366" t="s">
        <v>2857</v>
      </c>
      <c r="M2366" t="s">
        <v>1607</v>
      </c>
      <c r="N2366" t="s">
        <v>752</v>
      </c>
      <c r="O2366" t="s">
        <v>623</v>
      </c>
      <c r="Q2366" t="s">
        <v>11367</v>
      </c>
      <c r="R2366" t="s">
        <v>2809</v>
      </c>
      <c r="S2366" t="s">
        <v>5351</v>
      </c>
      <c r="T2366" t="s">
        <v>5352</v>
      </c>
      <c r="U2366" t="s">
        <v>3034</v>
      </c>
      <c r="V2366" t="s">
        <v>647</v>
      </c>
      <c r="W2366" t="s">
        <v>245</v>
      </c>
      <c r="X2366" t="s">
        <v>225</v>
      </c>
      <c r="Z2366">
        <v>1</v>
      </c>
      <c r="AA2366" t="s">
        <v>3921</v>
      </c>
      <c r="AE2366" t="s">
        <v>3922</v>
      </c>
      <c r="AG2366" t="s">
        <v>5006</v>
      </c>
      <c r="AH2366">
        <v>6072754602</v>
      </c>
      <c r="AI2366" t="s">
        <v>11368</v>
      </c>
      <c r="AM2366" t="s">
        <v>3925</v>
      </c>
      <c r="AN2366" t="s">
        <v>3926</v>
      </c>
      <c r="AO2366" t="s">
        <v>268</v>
      </c>
      <c r="AP2366" t="s">
        <v>304</v>
      </c>
      <c r="AW2366" t="s">
        <v>227</v>
      </c>
      <c r="AX2366" t="s">
        <v>226</v>
      </c>
      <c r="AY2366" t="s">
        <v>254</v>
      </c>
      <c r="AZ2366" t="s">
        <v>230</v>
      </c>
      <c r="BA2366" t="s">
        <v>273</v>
      </c>
      <c r="BB2366" t="s">
        <v>380</v>
      </c>
      <c r="BC2366" t="s">
        <v>3927</v>
      </c>
      <c r="BD2366" t="s">
        <v>3927</v>
      </c>
      <c r="BE2366" t="s">
        <v>3927</v>
      </c>
      <c r="BF2366">
        <v>12</v>
      </c>
    </row>
    <row r="2367" spans="1:58" x14ac:dyDescent="0.3">
      <c r="A2367">
        <v>2026</v>
      </c>
      <c r="B2367">
        <v>202605</v>
      </c>
      <c r="C2367">
        <v>5</v>
      </c>
      <c r="D2367" s="14">
        <v>20001626180907</v>
      </c>
      <c r="E2367" t="s">
        <v>2810</v>
      </c>
      <c r="F2367" s="2">
        <v>46153.802789351852</v>
      </c>
      <c r="G2367" s="2">
        <v>46154</v>
      </c>
      <c r="I2367" t="s">
        <v>224</v>
      </c>
      <c r="J2367" t="s">
        <v>230</v>
      </c>
      <c r="L2367" t="s">
        <v>2892</v>
      </c>
      <c r="M2367" t="s">
        <v>334</v>
      </c>
      <c r="N2367" t="s">
        <v>322</v>
      </c>
      <c r="O2367" t="s">
        <v>331</v>
      </c>
      <c r="Q2367" t="s">
        <v>11369</v>
      </c>
      <c r="R2367" t="s">
        <v>2809</v>
      </c>
      <c r="S2367" t="s">
        <v>6865</v>
      </c>
      <c r="T2367" t="s">
        <v>6866</v>
      </c>
      <c r="U2367" t="s">
        <v>4796</v>
      </c>
      <c r="V2367" t="s">
        <v>2024</v>
      </c>
      <c r="W2367" t="s">
        <v>245</v>
      </c>
      <c r="X2367" t="s">
        <v>225</v>
      </c>
      <c r="Z2367">
        <v>1</v>
      </c>
      <c r="AA2367" t="s">
        <v>3921</v>
      </c>
      <c r="AE2367" t="s">
        <v>3922</v>
      </c>
      <c r="AG2367" t="s">
        <v>2026</v>
      </c>
      <c r="AH2367">
        <v>6108986315</v>
      </c>
      <c r="AI2367" t="s">
        <v>11370</v>
      </c>
      <c r="AM2367" t="s">
        <v>3925</v>
      </c>
      <c r="AN2367" t="s">
        <v>3926</v>
      </c>
      <c r="AO2367" t="s">
        <v>268</v>
      </c>
      <c r="AP2367" t="s">
        <v>330</v>
      </c>
      <c r="AW2367" t="s">
        <v>320</v>
      </c>
      <c r="AX2367" t="s">
        <v>319</v>
      </c>
      <c r="AY2367" t="s">
        <v>254</v>
      </c>
      <c r="AZ2367" t="s">
        <v>230</v>
      </c>
      <c r="BA2367" t="s">
        <v>395</v>
      </c>
      <c r="BB2367" t="s">
        <v>380</v>
      </c>
      <c r="BC2367" t="s">
        <v>3927</v>
      </c>
      <c r="BD2367" t="s">
        <v>3927</v>
      </c>
      <c r="BE2367" t="s">
        <v>3927</v>
      </c>
      <c r="BF2367">
        <v>20</v>
      </c>
    </row>
    <row r="2368" spans="1:58" x14ac:dyDescent="0.3">
      <c r="A2368">
        <v>2026</v>
      </c>
      <c r="B2368">
        <v>202605</v>
      </c>
      <c r="C2368">
        <v>5</v>
      </c>
      <c r="D2368" s="14">
        <v>20001626180897</v>
      </c>
      <c r="E2368" t="s">
        <v>2810</v>
      </c>
      <c r="F2368" s="2">
        <v>46153.800312500003</v>
      </c>
      <c r="G2368" s="2">
        <v>46154</v>
      </c>
      <c r="I2368" t="s">
        <v>224</v>
      </c>
      <c r="J2368" t="s">
        <v>230</v>
      </c>
      <c r="L2368" t="s">
        <v>2371</v>
      </c>
      <c r="M2368" t="s">
        <v>309</v>
      </c>
      <c r="N2368" t="s">
        <v>297</v>
      </c>
      <c r="O2368" t="s">
        <v>283</v>
      </c>
      <c r="Q2368" t="s">
        <v>11371</v>
      </c>
      <c r="R2368" t="s">
        <v>2809</v>
      </c>
      <c r="S2368" t="s">
        <v>407</v>
      </c>
      <c r="T2368" t="s">
        <v>408</v>
      </c>
      <c r="U2368" t="s">
        <v>258</v>
      </c>
      <c r="V2368" t="s">
        <v>247</v>
      </c>
      <c r="W2368" t="s">
        <v>245</v>
      </c>
      <c r="X2368" t="s">
        <v>387</v>
      </c>
      <c r="Z2368">
        <v>1</v>
      </c>
      <c r="AA2368" t="s">
        <v>3921</v>
      </c>
      <c r="AE2368" t="s">
        <v>3922</v>
      </c>
      <c r="AG2368" t="s">
        <v>410</v>
      </c>
      <c r="AH2368">
        <v>6108986314</v>
      </c>
      <c r="AI2368" t="s">
        <v>11372</v>
      </c>
      <c r="AM2368" t="s">
        <v>3925</v>
      </c>
      <c r="AN2368" t="s">
        <v>3926</v>
      </c>
      <c r="AO2368" t="s">
        <v>268</v>
      </c>
      <c r="AP2368" t="s">
        <v>249</v>
      </c>
      <c r="AW2368" t="s">
        <v>447</v>
      </c>
      <c r="AX2368" t="s">
        <v>446</v>
      </c>
      <c r="AY2368" t="s">
        <v>253</v>
      </c>
      <c r="AZ2368" t="s">
        <v>230</v>
      </c>
      <c r="BA2368" t="s">
        <v>395</v>
      </c>
      <c r="BB2368" t="s">
        <v>380</v>
      </c>
      <c r="BC2368" t="s">
        <v>3927</v>
      </c>
      <c r="BD2368" t="s">
        <v>3927</v>
      </c>
      <c r="BE2368" t="s">
        <v>3927</v>
      </c>
      <c r="BF2368">
        <v>20</v>
      </c>
    </row>
    <row r="2369" spans="1:58" x14ac:dyDescent="0.3">
      <c r="A2369">
        <v>2026</v>
      </c>
      <c r="B2369">
        <v>202605</v>
      </c>
      <c r="C2369">
        <v>5</v>
      </c>
      <c r="D2369" s="14">
        <v>20001626177816</v>
      </c>
      <c r="E2369" t="s">
        <v>2810</v>
      </c>
      <c r="F2369" s="2">
        <v>46153.780486111114</v>
      </c>
      <c r="G2369" s="2">
        <v>46154</v>
      </c>
      <c r="I2369" t="s">
        <v>224</v>
      </c>
      <c r="J2369" t="s">
        <v>230</v>
      </c>
      <c r="L2369" t="s">
        <v>11373</v>
      </c>
      <c r="M2369" t="s">
        <v>5855</v>
      </c>
      <c r="N2369" t="s">
        <v>2294</v>
      </c>
      <c r="O2369" t="s">
        <v>554</v>
      </c>
      <c r="Q2369" t="s">
        <v>11374</v>
      </c>
      <c r="R2369" t="s">
        <v>2809</v>
      </c>
      <c r="S2369" t="s">
        <v>5594</v>
      </c>
      <c r="T2369" t="s">
        <v>5595</v>
      </c>
      <c r="U2369" t="s">
        <v>4796</v>
      </c>
      <c r="V2369" t="s">
        <v>2024</v>
      </c>
      <c r="W2369" t="s">
        <v>245</v>
      </c>
      <c r="X2369" t="s">
        <v>225</v>
      </c>
      <c r="Z2369">
        <v>1</v>
      </c>
      <c r="AA2369" t="s">
        <v>3921</v>
      </c>
      <c r="AE2369" t="s">
        <v>3922</v>
      </c>
      <c r="AG2369" t="s">
        <v>2026</v>
      </c>
      <c r="AH2369">
        <v>6108991167</v>
      </c>
      <c r="AI2369" t="s">
        <v>11375</v>
      </c>
      <c r="AM2369" t="s">
        <v>3925</v>
      </c>
      <c r="AN2369" t="s">
        <v>3926</v>
      </c>
      <c r="AO2369" t="s">
        <v>268</v>
      </c>
      <c r="AP2369" t="s">
        <v>304</v>
      </c>
      <c r="AW2369" t="s">
        <v>320</v>
      </c>
      <c r="AX2369" t="s">
        <v>319</v>
      </c>
      <c r="AY2369" t="s">
        <v>254</v>
      </c>
      <c r="AZ2369" t="s">
        <v>230</v>
      </c>
      <c r="BA2369" t="s">
        <v>395</v>
      </c>
      <c r="BB2369" t="s">
        <v>380</v>
      </c>
      <c r="BC2369" t="s">
        <v>3927</v>
      </c>
      <c r="BD2369" t="s">
        <v>3927</v>
      </c>
      <c r="BE2369" t="s">
        <v>3927</v>
      </c>
      <c r="BF2369">
        <v>20</v>
      </c>
    </row>
    <row r="2370" spans="1:58" x14ac:dyDescent="0.3">
      <c r="A2370">
        <v>2026</v>
      </c>
      <c r="B2370">
        <v>202605</v>
      </c>
      <c r="C2370">
        <v>5</v>
      </c>
      <c r="D2370" s="14">
        <v>20001626176799</v>
      </c>
      <c r="E2370" t="s">
        <v>2810</v>
      </c>
      <c r="F2370" s="2">
        <v>46153.774687500001</v>
      </c>
      <c r="G2370" s="2">
        <v>46154</v>
      </c>
      <c r="I2370" t="s">
        <v>224</v>
      </c>
      <c r="J2370" t="s">
        <v>230</v>
      </c>
      <c r="L2370" t="s">
        <v>11376</v>
      </c>
      <c r="M2370" t="s">
        <v>2104</v>
      </c>
      <c r="N2370" t="s">
        <v>2097</v>
      </c>
      <c r="O2370" t="s">
        <v>331</v>
      </c>
      <c r="Q2370" t="s">
        <v>11377</v>
      </c>
      <c r="R2370" t="s">
        <v>2809</v>
      </c>
      <c r="S2370" t="s">
        <v>6314</v>
      </c>
      <c r="T2370" t="s">
        <v>6315</v>
      </c>
      <c r="U2370" t="s">
        <v>3034</v>
      </c>
      <c r="V2370" t="s">
        <v>3994</v>
      </c>
      <c r="W2370" t="s">
        <v>245</v>
      </c>
      <c r="X2370" t="s">
        <v>225</v>
      </c>
      <c r="Z2370">
        <v>1</v>
      </c>
      <c r="AA2370" t="s">
        <v>3921</v>
      </c>
      <c r="AE2370" t="s">
        <v>3922</v>
      </c>
      <c r="AG2370" t="s">
        <v>4828</v>
      </c>
      <c r="AH2370">
        <v>6108983261</v>
      </c>
      <c r="AI2370" t="s">
        <v>11378</v>
      </c>
      <c r="AM2370" t="s">
        <v>3925</v>
      </c>
      <c r="AN2370" t="s">
        <v>3926</v>
      </c>
      <c r="AO2370" t="s">
        <v>268</v>
      </c>
      <c r="AP2370" t="s">
        <v>693</v>
      </c>
      <c r="AW2370" t="s">
        <v>320</v>
      </c>
      <c r="AX2370" t="s">
        <v>319</v>
      </c>
      <c r="AY2370" t="s">
        <v>254</v>
      </c>
      <c r="AZ2370" t="s">
        <v>230</v>
      </c>
      <c r="BA2370" t="s">
        <v>273</v>
      </c>
      <c r="BB2370" t="s">
        <v>380</v>
      </c>
      <c r="BC2370" t="s">
        <v>3927</v>
      </c>
      <c r="BD2370" t="s">
        <v>3927</v>
      </c>
      <c r="BE2370" t="s">
        <v>3927</v>
      </c>
      <c r="BF2370">
        <v>20</v>
      </c>
    </row>
    <row r="2371" spans="1:58" x14ac:dyDescent="0.3">
      <c r="A2371">
        <v>2026</v>
      </c>
      <c r="B2371">
        <v>202605</v>
      </c>
      <c r="C2371">
        <v>5</v>
      </c>
      <c r="D2371" s="14">
        <v>20001626174949</v>
      </c>
      <c r="E2371" t="s">
        <v>2810</v>
      </c>
      <c r="F2371" s="2">
        <v>46153.705000000002</v>
      </c>
      <c r="G2371" s="2">
        <v>46154</v>
      </c>
      <c r="I2371" t="s">
        <v>224</v>
      </c>
      <c r="J2371" t="s">
        <v>230</v>
      </c>
      <c r="L2371" t="s">
        <v>2112</v>
      </c>
      <c r="M2371" t="s">
        <v>309</v>
      </c>
      <c r="N2371" t="s">
        <v>297</v>
      </c>
      <c r="O2371" t="s">
        <v>283</v>
      </c>
      <c r="Q2371" t="s">
        <v>11379</v>
      </c>
      <c r="R2371" t="s">
        <v>2809</v>
      </c>
      <c r="S2371" t="s">
        <v>758</v>
      </c>
      <c r="T2371" t="s">
        <v>759</v>
      </c>
      <c r="U2371" t="s">
        <v>258</v>
      </c>
      <c r="V2371" t="s">
        <v>247</v>
      </c>
      <c r="W2371" t="s">
        <v>245</v>
      </c>
      <c r="X2371" t="s">
        <v>225</v>
      </c>
      <c r="Z2371">
        <v>1</v>
      </c>
      <c r="AA2371" t="s">
        <v>3921</v>
      </c>
      <c r="AE2371" t="s">
        <v>3922</v>
      </c>
      <c r="AG2371" t="s">
        <v>359</v>
      </c>
      <c r="AH2371">
        <v>6108988130</v>
      </c>
      <c r="AI2371" t="s">
        <v>11380</v>
      </c>
      <c r="AM2371" t="s">
        <v>3925</v>
      </c>
      <c r="AN2371" t="s">
        <v>3926</v>
      </c>
      <c r="AO2371" t="s">
        <v>268</v>
      </c>
      <c r="AP2371" t="s">
        <v>386</v>
      </c>
      <c r="AW2371" t="s">
        <v>320</v>
      </c>
      <c r="AX2371" t="s">
        <v>319</v>
      </c>
      <c r="AY2371" t="s">
        <v>254</v>
      </c>
      <c r="AZ2371" t="s">
        <v>230</v>
      </c>
      <c r="BA2371" t="s">
        <v>395</v>
      </c>
      <c r="BB2371" t="s">
        <v>380</v>
      </c>
      <c r="BC2371" t="s">
        <v>3927</v>
      </c>
      <c r="BD2371" t="s">
        <v>3927</v>
      </c>
      <c r="BE2371" t="s">
        <v>3927</v>
      </c>
      <c r="BF2371">
        <v>20</v>
      </c>
    </row>
    <row r="2372" spans="1:58" x14ac:dyDescent="0.3">
      <c r="A2372">
        <v>2026</v>
      </c>
      <c r="B2372">
        <v>202605</v>
      </c>
      <c r="C2372">
        <v>5</v>
      </c>
      <c r="D2372" s="14">
        <v>20001626172617</v>
      </c>
      <c r="E2372" t="s">
        <v>2810</v>
      </c>
      <c r="F2372" s="2">
        <v>46153.746122685188</v>
      </c>
      <c r="G2372" s="2">
        <v>46154</v>
      </c>
      <c r="I2372" t="s">
        <v>224</v>
      </c>
      <c r="J2372" t="s">
        <v>230</v>
      </c>
      <c r="L2372" t="s">
        <v>11381</v>
      </c>
      <c r="M2372" t="s">
        <v>1336</v>
      </c>
      <c r="N2372" t="s">
        <v>546</v>
      </c>
      <c r="O2372" t="s">
        <v>554</v>
      </c>
      <c r="Q2372" t="s">
        <v>11382</v>
      </c>
      <c r="R2372" t="s">
        <v>2809</v>
      </c>
      <c r="S2372" t="s">
        <v>5283</v>
      </c>
      <c r="T2372" t="s">
        <v>5284</v>
      </c>
      <c r="U2372" t="s">
        <v>3034</v>
      </c>
      <c r="V2372" t="s">
        <v>647</v>
      </c>
      <c r="W2372" t="s">
        <v>245</v>
      </c>
      <c r="X2372" t="s">
        <v>225</v>
      </c>
      <c r="Z2372">
        <v>1</v>
      </c>
      <c r="AA2372" t="s">
        <v>3921</v>
      </c>
      <c r="AE2372" t="s">
        <v>3922</v>
      </c>
      <c r="AG2372" t="s">
        <v>5111</v>
      </c>
      <c r="AH2372">
        <v>6108983246</v>
      </c>
      <c r="AI2372" t="s">
        <v>11383</v>
      </c>
      <c r="AM2372" t="s">
        <v>3925</v>
      </c>
      <c r="AN2372" t="s">
        <v>3926</v>
      </c>
      <c r="AO2372" t="s">
        <v>268</v>
      </c>
      <c r="AP2372" t="s">
        <v>693</v>
      </c>
      <c r="AW2372" t="s">
        <v>320</v>
      </c>
      <c r="AX2372" t="s">
        <v>319</v>
      </c>
      <c r="AY2372" t="s">
        <v>254</v>
      </c>
      <c r="AZ2372" t="s">
        <v>230</v>
      </c>
      <c r="BA2372" t="s">
        <v>395</v>
      </c>
      <c r="BB2372" t="s">
        <v>380</v>
      </c>
      <c r="BC2372" t="s">
        <v>3927</v>
      </c>
      <c r="BD2372" t="s">
        <v>3927</v>
      </c>
      <c r="BE2372" t="s">
        <v>3927</v>
      </c>
      <c r="BF2372">
        <v>20</v>
      </c>
    </row>
    <row r="2373" spans="1:58" x14ac:dyDescent="0.3">
      <c r="A2373">
        <v>2026</v>
      </c>
      <c r="B2373">
        <v>202605</v>
      </c>
      <c r="C2373">
        <v>5</v>
      </c>
      <c r="D2373" s="14">
        <v>20001626169659</v>
      </c>
      <c r="E2373" t="s">
        <v>2810</v>
      </c>
      <c r="F2373" s="2">
        <v>46153.748078703706</v>
      </c>
      <c r="G2373" s="2">
        <v>46154</v>
      </c>
      <c r="I2373" t="s">
        <v>224</v>
      </c>
      <c r="J2373" t="s">
        <v>230</v>
      </c>
      <c r="L2373" t="s">
        <v>11384</v>
      </c>
      <c r="M2373" t="s">
        <v>1366</v>
      </c>
      <c r="N2373" t="s">
        <v>1359</v>
      </c>
      <c r="O2373" t="s">
        <v>554</v>
      </c>
      <c r="Q2373" t="s">
        <v>11385</v>
      </c>
      <c r="R2373" t="s">
        <v>2809</v>
      </c>
      <c r="S2373" t="s">
        <v>5459</v>
      </c>
      <c r="T2373" t="s">
        <v>5460</v>
      </c>
      <c r="U2373" t="s">
        <v>3034</v>
      </c>
      <c r="V2373" t="s">
        <v>3994</v>
      </c>
      <c r="W2373" t="s">
        <v>245</v>
      </c>
      <c r="X2373" t="s">
        <v>225</v>
      </c>
      <c r="Z2373">
        <v>1</v>
      </c>
      <c r="AA2373" t="s">
        <v>3921</v>
      </c>
      <c r="AE2373" t="s">
        <v>3922</v>
      </c>
      <c r="AG2373" t="s">
        <v>5173</v>
      </c>
      <c r="AH2373">
        <v>6108992118</v>
      </c>
      <c r="AI2373" t="s">
        <v>11386</v>
      </c>
      <c r="AM2373" t="s">
        <v>3925</v>
      </c>
      <c r="AN2373" t="s">
        <v>3926</v>
      </c>
      <c r="AO2373" t="s">
        <v>268</v>
      </c>
      <c r="AP2373" t="s">
        <v>386</v>
      </c>
      <c r="AW2373" t="s">
        <v>320</v>
      </c>
      <c r="AX2373" t="s">
        <v>319</v>
      </c>
      <c r="AY2373" t="s">
        <v>254</v>
      </c>
      <c r="AZ2373" t="s">
        <v>230</v>
      </c>
      <c r="BA2373" t="s">
        <v>395</v>
      </c>
      <c r="BB2373" t="s">
        <v>380</v>
      </c>
      <c r="BC2373" t="s">
        <v>3927</v>
      </c>
      <c r="BD2373" t="s">
        <v>3927</v>
      </c>
      <c r="BE2373" t="s">
        <v>3927</v>
      </c>
      <c r="BF2373">
        <v>20</v>
      </c>
    </row>
    <row r="2374" spans="1:58" x14ac:dyDescent="0.3">
      <c r="A2374">
        <v>2026</v>
      </c>
      <c r="B2374">
        <v>202605</v>
      </c>
      <c r="C2374">
        <v>5</v>
      </c>
      <c r="D2374" s="14">
        <v>20001626169142</v>
      </c>
      <c r="E2374" t="s">
        <v>2810</v>
      </c>
      <c r="F2374" s="2">
        <v>46153.712395833332</v>
      </c>
      <c r="G2374" s="2">
        <v>46154</v>
      </c>
      <c r="I2374" t="s">
        <v>224</v>
      </c>
      <c r="J2374" t="s">
        <v>230</v>
      </c>
      <c r="L2374" t="s">
        <v>3815</v>
      </c>
      <c r="M2374" t="s">
        <v>1462</v>
      </c>
      <c r="N2374" t="s">
        <v>353</v>
      </c>
      <c r="O2374" t="s">
        <v>283</v>
      </c>
      <c r="Q2374" t="s">
        <v>11387</v>
      </c>
      <c r="R2374" t="s">
        <v>2809</v>
      </c>
      <c r="S2374" t="s">
        <v>11123</v>
      </c>
      <c r="T2374" t="s">
        <v>11124</v>
      </c>
      <c r="U2374" t="s">
        <v>3034</v>
      </c>
      <c r="V2374" t="s">
        <v>647</v>
      </c>
      <c r="W2374" t="s">
        <v>245</v>
      </c>
      <c r="X2374" t="s">
        <v>225</v>
      </c>
      <c r="Z2374">
        <v>1</v>
      </c>
      <c r="AA2374" t="s">
        <v>3921</v>
      </c>
      <c r="AE2374" t="s">
        <v>3922</v>
      </c>
      <c r="AG2374" t="s">
        <v>5006</v>
      </c>
      <c r="AH2374">
        <v>6108981269</v>
      </c>
      <c r="AI2374" t="s">
        <v>11388</v>
      </c>
      <c r="AM2374" t="s">
        <v>3925</v>
      </c>
      <c r="AN2374" t="s">
        <v>3926</v>
      </c>
      <c r="AO2374" t="s">
        <v>268</v>
      </c>
      <c r="AP2374" t="s">
        <v>386</v>
      </c>
      <c r="AW2374" t="s">
        <v>320</v>
      </c>
      <c r="AX2374" t="s">
        <v>319</v>
      </c>
      <c r="AY2374" t="s">
        <v>254</v>
      </c>
      <c r="AZ2374" t="s">
        <v>230</v>
      </c>
      <c r="BA2374" t="s">
        <v>395</v>
      </c>
      <c r="BB2374" t="s">
        <v>380</v>
      </c>
      <c r="BC2374" t="s">
        <v>3927</v>
      </c>
      <c r="BD2374" t="s">
        <v>3927</v>
      </c>
      <c r="BE2374" t="s">
        <v>3927</v>
      </c>
      <c r="BF2374">
        <v>20</v>
      </c>
    </row>
    <row r="2375" spans="1:58" x14ac:dyDescent="0.3">
      <c r="A2375">
        <v>2026</v>
      </c>
      <c r="B2375">
        <v>202605</v>
      </c>
      <c r="C2375">
        <v>5</v>
      </c>
      <c r="D2375" s="14">
        <v>20001626168885</v>
      </c>
      <c r="E2375" t="s">
        <v>2810</v>
      </c>
      <c r="F2375" s="2">
        <v>46153.78197916667</v>
      </c>
      <c r="G2375" s="2">
        <v>46154</v>
      </c>
      <c r="I2375" t="s">
        <v>224</v>
      </c>
      <c r="J2375" t="s">
        <v>230</v>
      </c>
      <c r="L2375" t="s">
        <v>11389</v>
      </c>
      <c r="M2375" t="s">
        <v>2104</v>
      </c>
      <c r="N2375" t="s">
        <v>2097</v>
      </c>
      <c r="O2375" t="s">
        <v>331</v>
      </c>
      <c r="Q2375" t="s">
        <v>11390</v>
      </c>
      <c r="R2375" t="s">
        <v>2809</v>
      </c>
      <c r="S2375" t="s">
        <v>5351</v>
      </c>
      <c r="T2375" t="s">
        <v>5352</v>
      </c>
      <c r="U2375" t="s">
        <v>3034</v>
      </c>
      <c r="V2375" t="s">
        <v>647</v>
      </c>
      <c r="W2375" t="s">
        <v>245</v>
      </c>
      <c r="X2375" t="s">
        <v>387</v>
      </c>
      <c r="Z2375">
        <v>1</v>
      </c>
      <c r="AA2375" t="s">
        <v>3921</v>
      </c>
      <c r="AE2375" t="s">
        <v>3922</v>
      </c>
      <c r="AG2375" t="s">
        <v>5006</v>
      </c>
      <c r="AH2375">
        <v>6108982313</v>
      </c>
      <c r="AI2375" t="s">
        <v>11391</v>
      </c>
      <c r="AM2375" t="s">
        <v>3925</v>
      </c>
      <c r="AN2375" t="s">
        <v>3926</v>
      </c>
      <c r="AO2375" t="s">
        <v>268</v>
      </c>
      <c r="AP2375" t="s">
        <v>853</v>
      </c>
      <c r="AW2375" t="s">
        <v>389</v>
      </c>
      <c r="AX2375" t="s">
        <v>388</v>
      </c>
      <c r="AY2375" t="s">
        <v>253</v>
      </c>
      <c r="AZ2375" t="s">
        <v>230</v>
      </c>
      <c r="BA2375" t="s">
        <v>395</v>
      </c>
      <c r="BB2375" t="s">
        <v>380</v>
      </c>
      <c r="BC2375" t="s">
        <v>3927</v>
      </c>
      <c r="BD2375" t="s">
        <v>3927</v>
      </c>
      <c r="BE2375" t="s">
        <v>3927</v>
      </c>
      <c r="BF2375">
        <v>20</v>
      </c>
    </row>
    <row r="2376" spans="1:58" x14ac:dyDescent="0.3">
      <c r="A2376">
        <v>2026</v>
      </c>
      <c r="B2376">
        <v>202605</v>
      </c>
      <c r="C2376">
        <v>5</v>
      </c>
      <c r="D2376" s="14">
        <v>20001626168149</v>
      </c>
      <c r="E2376" t="s">
        <v>2810</v>
      </c>
      <c r="F2376" s="2">
        <v>46153.712905092594</v>
      </c>
      <c r="G2376" s="2">
        <v>46154</v>
      </c>
      <c r="I2376" t="s">
        <v>224</v>
      </c>
      <c r="J2376" t="s">
        <v>230</v>
      </c>
      <c r="L2376" t="s">
        <v>11392</v>
      </c>
      <c r="M2376" t="s">
        <v>1713</v>
      </c>
      <c r="N2376" t="s">
        <v>546</v>
      </c>
      <c r="O2376" t="s">
        <v>554</v>
      </c>
      <c r="Q2376" t="s">
        <v>11393</v>
      </c>
      <c r="R2376" t="s">
        <v>2809</v>
      </c>
      <c r="S2376" t="s">
        <v>6208</v>
      </c>
      <c r="T2376" t="s">
        <v>6209</v>
      </c>
      <c r="U2376" t="s">
        <v>4796</v>
      </c>
      <c r="V2376" t="s">
        <v>2024</v>
      </c>
      <c r="W2376" t="s">
        <v>245</v>
      </c>
      <c r="X2376" t="s">
        <v>387</v>
      </c>
      <c r="Z2376">
        <v>1</v>
      </c>
      <c r="AA2376" t="s">
        <v>3921</v>
      </c>
      <c r="AE2376" t="s">
        <v>3922</v>
      </c>
      <c r="AG2376" t="s">
        <v>2026</v>
      </c>
      <c r="AH2376">
        <v>6108983196</v>
      </c>
      <c r="AI2376" t="s">
        <v>11394</v>
      </c>
      <c r="AM2376" t="s">
        <v>3925</v>
      </c>
      <c r="AN2376" t="s">
        <v>3926</v>
      </c>
      <c r="AO2376" t="s">
        <v>268</v>
      </c>
      <c r="AP2376" t="s">
        <v>304</v>
      </c>
      <c r="AW2376" t="s">
        <v>389</v>
      </c>
      <c r="AX2376" t="s">
        <v>388</v>
      </c>
      <c r="AY2376" t="s">
        <v>253</v>
      </c>
      <c r="AZ2376" t="s">
        <v>230</v>
      </c>
      <c r="BA2376" t="s">
        <v>395</v>
      </c>
      <c r="BB2376" t="s">
        <v>380</v>
      </c>
      <c r="BC2376" t="s">
        <v>3927</v>
      </c>
      <c r="BD2376" t="s">
        <v>3927</v>
      </c>
      <c r="BE2376" t="s">
        <v>3927</v>
      </c>
      <c r="BF2376">
        <v>20</v>
      </c>
    </row>
    <row r="2377" spans="1:58" x14ac:dyDescent="0.3">
      <c r="A2377">
        <v>2026</v>
      </c>
      <c r="B2377">
        <v>202605</v>
      </c>
      <c r="C2377">
        <v>5</v>
      </c>
      <c r="D2377" s="14">
        <v>20001626166988</v>
      </c>
      <c r="E2377" t="s">
        <v>2810</v>
      </c>
      <c r="F2377" s="2">
        <v>46153.703935185185</v>
      </c>
      <c r="G2377" s="2">
        <v>46154</v>
      </c>
      <c r="I2377" t="s">
        <v>224</v>
      </c>
      <c r="J2377" t="s">
        <v>230</v>
      </c>
      <c r="L2377" t="s">
        <v>1859</v>
      </c>
      <c r="M2377" t="s">
        <v>334</v>
      </c>
      <c r="N2377" t="s">
        <v>322</v>
      </c>
      <c r="O2377" t="s">
        <v>331</v>
      </c>
      <c r="Q2377" t="s">
        <v>11395</v>
      </c>
      <c r="R2377" t="s">
        <v>2809</v>
      </c>
      <c r="S2377" t="s">
        <v>6146</v>
      </c>
      <c r="T2377" t="s">
        <v>6147</v>
      </c>
      <c r="U2377" t="s">
        <v>5044</v>
      </c>
      <c r="V2377" t="s">
        <v>5045</v>
      </c>
      <c r="W2377" t="s">
        <v>245</v>
      </c>
      <c r="X2377" t="s">
        <v>225</v>
      </c>
      <c r="Z2377">
        <v>1</v>
      </c>
      <c r="AA2377" t="s">
        <v>3921</v>
      </c>
      <c r="AE2377" t="s">
        <v>3922</v>
      </c>
      <c r="AG2377" t="s">
        <v>5047</v>
      </c>
      <c r="AH2377">
        <v>6106879362</v>
      </c>
      <c r="AI2377" t="s">
        <v>11396</v>
      </c>
      <c r="AM2377" t="s">
        <v>3925</v>
      </c>
      <c r="AN2377" t="s">
        <v>3926</v>
      </c>
      <c r="AO2377" t="s">
        <v>268</v>
      </c>
      <c r="AP2377" t="s">
        <v>386</v>
      </c>
      <c r="AW2377" t="s">
        <v>227</v>
      </c>
      <c r="AX2377" t="s">
        <v>226</v>
      </c>
      <c r="AY2377" t="s">
        <v>254</v>
      </c>
      <c r="AZ2377" t="s">
        <v>230</v>
      </c>
      <c r="BA2377" t="s">
        <v>273</v>
      </c>
      <c r="BB2377" t="s">
        <v>380</v>
      </c>
      <c r="BC2377" t="s">
        <v>3927</v>
      </c>
      <c r="BD2377" t="s">
        <v>3927</v>
      </c>
      <c r="BE2377" t="s">
        <v>3927</v>
      </c>
      <c r="BF2377">
        <v>26</v>
      </c>
    </row>
    <row r="2378" spans="1:58" x14ac:dyDescent="0.3">
      <c r="A2378">
        <v>2026</v>
      </c>
      <c r="B2378">
        <v>202605</v>
      </c>
      <c r="C2378">
        <v>5</v>
      </c>
      <c r="D2378" s="14">
        <v>20001626163987</v>
      </c>
      <c r="E2378" t="s">
        <v>2810</v>
      </c>
      <c r="F2378" s="2">
        <v>46153.701412037037</v>
      </c>
      <c r="G2378" s="2">
        <v>46154</v>
      </c>
      <c r="I2378" t="s">
        <v>224</v>
      </c>
      <c r="J2378" t="s">
        <v>230</v>
      </c>
      <c r="L2378" t="s">
        <v>3342</v>
      </c>
      <c r="M2378" t="s">
        <v>309</v>
      </c>
      <c r="N2378" t="s">
        <v>297</v>
      </c>
      <c r="O2378" t="s">
        <v>283</v>
      </c>
      <c r="Q2378" t="s">
        <v>11397</v>
      </c>
      <c r="R2378" t="s">
        <v>2809</v>
      </c>
      <c r="S2378" t="s">
        <v>5803</v>
      </c>
      <c r="T2378" t="s">
        <v>5804</v>
      </c>
      <c r="U2378" t="s">
        <v>5044</v>
      </c>
      <c r="V2378" t="s">
        <v>5045</v>
      </c>
      <c r="W2378" t="s">
        <v>245</v>
      </c>
      <c r="X2378" t="s">
        <v>225</v>
      </c>
      <c r="Z2378">
        <v>1</v>
      </c>
      <c r="AA2378" t="s">
        <v>3921</v>
      </c>
      <c r="AE2378" t="s">
        <v>3922</v>
      </c>
      <c r="AG2378" t="s">
        <v>5047</v>
      </c>
      <c r="AH2378">
        <v>6108978074</v>
      </c>
      <c r="AI2378" t="s">
        <v>11398</v>
      </c>
      <c r="AM2378" t="s">
        <v>3925</v>
      </c>
      <c r="AN2378" t="s">
        <v>3926</v>
      </c>
      <c r="AO2378" t="s">
        <v>268</v>
      </c>
      <c r="AP2378" t="s">
        <v>304</v>
      </c>
      <c r="AW2378" t="s">
        <v>227</v>
      </c>
      <c r="AX2378" t="s">
        <v>226</v>
      </c>
      <c r="AY2378" t="s">
        <v>254</v>
      </c>
      <c r="AZ2378" t="s">
        <v>230</v>
      </c>
      <c r="BA2378" t="s">
        <v>395</v>
      </c>
      <c r="BB2378" t="s">
        <v>380</v>
      </c>
      <c r="BC2378" t="s">
        <v>3927</v>
      </c>
      <c r="BD2378" t="s">
        <v>3927</v>
      </c>
      <c r="BE2378" t="s">
        <v>3927</v>
      </c>
      <c r="BF2378">
        <v>12</v>
      </c>
    </row>
    <row r="2379" spans="1:58" x14ac:dyDescent="0.3">
      <c r="A2379">
        <v>2026</v>
      </c>
      <c r="B2379">
        <v>202605</v>
      </c>
      <c r="C2379">
        <v>5</v>
      </c>
      <c r="D2379" s="14">
        <v>20001626146873</v>
      </c>
      <c r="E2379" t="s">
        <v>2810</v>
      </c>
      <c r="F2379" s="2">
        <v>46153.706909722219</v>
      </c>
      <c r="G2379" s="2">
        <v>46154</v>
      </c>
      <c r="I2379" t="s">
        <v>224</v>
      </c>
      <c r="J2379" t="s">
        <v>230</v>
      </c>
      <c r="L2379" t="s">
        <v>2112</v>
      </c>
      <c r="M2379" t="s">
        <v>309</v>
      </c>
      <c r="N2379" t="s">
        <v>297</v>
      </c>
      <c r="O2379" t="s">
        <v>283</v>
      </c>
      <c r="Q2379" t="s">
        <v>11399</v>
      </c>
      <c r="R2379" t="s">
        <v>2809</v>
      </c>
      <c r="S2379" t="s">
        <v>5404</v>
      </c>
      <c r="T2379" t="s">
        <v>5405</v>
      </c>
      <c r="U2379" t="s">
        <v>3034</v>
      </c>
      <c r="V2379" t="s">
        <v>647</v>
      </c>
      <c r="W2379" t="s">
        <v>245</v>
      </c>
      <c r="X2379" t="s">
        <v>225</v>
      </c>
      <c r="Z2379">
        <v>1</v>
      </c>
      <c r="AA2379" t="s">
        <v>3921</v>
      </c>
      <c r="AE2379" t="s">
        <v>3922</v>
      </c>
      <c r="AG2379" t="s">
        <v>5006</v>
      </c>
      <c r="AH2379">
        <v>6108986224</v>
      </c>
      <c r="AI2379" t="s">
        <v>11400</v>
      </c>
      <c r="AM2379" t="s">
        <v>3925</v>
      </c>
      <c r="AN2379" t="s">
        <v>3926</v>
      </c>
      <c r="AO2379" t="s">
        <v>268</v>
      </c>
      <c r="AP2379" t="s">
        <v>386</v>
      </c>
      <c r="AW2379" t="s">
        <v>320</v>
      </c>
      <c r="AX2379" t="s">
        <v>319</v>
      </c>
      <c r="AY2379" t="s">
        <v>254</v>
      </c>
      <c r="AZ2379" t="s">
        <v>230</v>
      </c>
      <c r="BA2379" t="s">
        <v>344</v>
      </c>
      <c r="BB2379" t="s">
        <v>232</v>
      </c>
      <c r="BC2379" t="s">
        <v>3927</v>
      </c>
      <c r="BD2379" t="s">
        <v>3927</v>
      </c>
      <c r="BE2379" t="s">
        <v>3927</v>
      </c>
      <c r="BF2379">
        <v>20</v>
      </c>
    </row>
    <row r="2380" spans="1:58" x14ac:dyDescent="0.3">
      <c r="A2380">
        <v>2026</v>
      </c>
      <c r="B2380">
        <v>202605</v>
      </c>
      <c r="C2380">
        <v>5</v>
      </c>
      <c r="D2380" s="14">
        <v>20001626144153</v>
      </c>
      <c r="E2380" t="s">
        <v>2810</v>
      </c>
      <c r="F2380" s="2">
        <v>46153.675196759257</v>
      </c>
      <c r="G2380" s="2">
        <v>46153</v>
      </c>
      <c r="I2380" t="s">
        <v>224</v>
      </c>
      <c r="J2380" t="s">
        <v>230</v>
      </c>
      <c r="L2380" t="s">
        <v>3500</v>
      </c>
      <c r="M2380" t="s">
        <v>309</v>
      </c>
      <c r="N2380" t="s">
        <v>297</v>
      </c>
      <c r="O2380" t="s">
        <v>283</v>
      </c>
      <c r="Q2380" t="s">
        <v>11401</v>
      </c>
      <c r="R2380" t="s">
        <v>2809</v>
      </c>
      <c r="S2380" t="s">
        <v>5207</v>
      </c>
      <c r="T2380" t="s">
        <v>5208</v>
      </c>
      <c r="U2380" t="s">
        <v>3034</v>
      </c>
      <c r="V2380" t="s">
        <v>647</v>
      </c>
      <c r="W2380" t="s">
        <v>245</v>
      </c>
      <c r="X2380" t="s">
        <v>387</v>
      </c>
      <c r="Z2380">
        <v>2</v>
      </c>
      <c r="AA2380" t="s">
        <v>3921</v>
      </c>
      <c r="AE2380" t="s">
        <v>3922</v>
      </c>
      <c r="AG2380" t="s">
        <v>5135</v>
      </c>
      <c r="AH2380">
        <v>6076772429</v>
      </c>
      <c r="AI2380" t="s">
        <v>11402</v>
      </c>
      <c r="AM2380" t="s">
        <v>3925</v>
      </c>
      <c r="AN2380" t="s">
        <v>3926</v>
      </c>
      <c r="AO2380" t="s">
        <v>268</v>
      </c>
      <c r="AP2380" t="s">
        <v>304</v>
      </c>
      <c r="AW2380" t="s">
        <v>447</v>
      </c>
      <c r="AX2380" t="s">
        <v>446</v>
      </c>
      <c r="AY2380" t="s">
        <v>253</v>
      </c>
      <c r="AZ2380" t="s">
        <v>230</v>
      </c>
      <c r="BA2380" t="s">
        <v>273</v>
      </c>
      <c r="BB2380" t="s">
        <v>380</v>
      </c>
      <c r="BC2380" t="s">
        <v>3927</v>
      </c>
      <c r="BD2380" t="s">
        <v>3927</v>
      </c>
      <c r="BE2380" t="s">
        <v>3927</v>
      </c>
      <c r="BF2380">
        <v>23</v>
      </c>
    </row>
    <row r="2381" spans="1:58" x14ac:dyDescent="0.3">
      <c r="A2381">
        <v>2026</v>
      </c>
      <c r="B2381">
        <v>202605</v>
      </c>
      <c r="C2381">
        <v>5</v>
      </c>
      <c r="D2381" s="14">
        <v>20001626143802</v>
      </c>
      <c r="E2381" t="s">
        <v>2810</v>
      </c>
      <c r="F2381" s="2">
        <v>46153.702870370369</v>
      </c>
      <c r="G2381" s="2">
        <v>46154</v>
      </c>
      <c r="I2381" t="s">
        <v>224</v>
      </c>
      <c r="J2381" t="s">
        <v>230</v>
      </c>
      <c r="L2381" t="s">
        <v>11055</v>
      </c>
      <c r="M2381" t="s">
        <v>309</v>
      </c>
      <c r="N2381" t="s">
        <v>297</v>
      </c>
      <c r="O2381" t="s">
        <v>283</v>
      </c>
      <c r="Q2381" t="s">
        <v>11403</v>
      </c>
      <c r="R2381" t="s">
        <v>2809</v>
      </c>
      <c r="S2381" t="s">
        <v>5687</v>
      </c>
      <c r="T2381" t="s">
        <v>5688</v>
      </c>
      <c r="U2381" t="s">
        <v>3034</v>
      </c>
      <c r="V2381" t="s">
        <v>647</v>
      </c>
      <c r="W2381" t="s">
        <v>245</v>
      </c>
      <c r="X2381" t="s">
        <v>225</v>
      </c>
      <c r="Z2381">
        <v>1</v>
      </c>
      <c r="AA2381" t="s">
        <v>3921</v>
      </c>
      <c r="AE2381" t="s">
        <v>3922</v>
      </c>
      <c r="AG2381" t="s">
        <v>5111</v>
      </c>
      <c r="AH2381">
        <v>6108982239</v>
      </c>
      <c r="AI2381" t="s">
        <v>11404</v>
      </c>
      <c r="AM2381" t="s">
        <v>3925</v>
      </c>
      <c r="AN2381" t="s">
        <v>3926</v>
      </c>
      <c r="AO2381" t="s">
        <v>268</v>
      </c>
      <c r="AP2381" t="s">
        <v>386</v>
      </c>
      <c r="AW2381" t="s">
        <v>227</v>
      </c>
      <c r="AX2381" t="s">
        <v>226</v>
      </c>
      <c r="AY2381" t="s">
        <v>254</v>
      </c>
      <c r="AZ2381" t="s">
        <v>230</v>
      </c>
      <c r="BA2381" t="s">
        <v>395</v>
      </c>
      <c r="BB2381" t="s">
        <v>380</v>
      </c>
      <c r="BC2381" t="s">
        <v>3927</v>
      </c>
      <c r="BD2381" t="s">
        <v>3927</v>
      </c>
      <c r="BE2381" t="s">
        <v>3927</v>
      </c>
      <c r="BF2381">
        <v>20</v>
      </c>
    </row>
    <row r="2382" spans="1:58" x14ac:dyDescent="0.3">
      <c r="A2382">
        <v>2026</v>
      </c>
      <c r="B2382">
        <v>202605</v>
      </c>
      <c r="C2382">
        <v>5</v>
      </c>
      <c r="D2382" s="14">
        <v>20001626142523</v>
      </c>
      <c r="E2382" t="s">
        <v>2810</v>
      </c>
      <c r="F2382" s="2">
        <v>46153.68818287037</v>
      </c>
      <c r="G2382" s="2">
        <v>46154</v>
      </c>
      <c r="I2382" t="s">
        <v>224</v>
      </c>
      <c r="J2382" t="s">
        <v>230</v>
      </c>
      <c r="L2382" t="s">
        <v>2943</v>
      </c>
      <c r="M2382" t="s">
        <v>1104</v>
      </c>
      <c r="N2382" t="s">
        <v>322</v>
      </c>
      <c r="O2382" t="s">
        <v>331</v>
      </c>
      <c r="Q2382" t="s">
        <v>11405</v>
      </c>
      <c r="R2382" t="s">
        <v>2809</v>
      </c>
      <c r="S2382" t="s">
        <v>6349</v>
      </c>
      <c r="T2382" t="s">
        <v>6350</v>
      </c>
      <c r="U2382" t="s">
        <v>3034</v>
      </c>
      <c r="V2382" t="s">
        <v>647</v>
      </c>
      <c r="W2382" t="s">
        <v>245</v>
      </c>
      <c r="X2382" t="s">
        <v>225</v>
      </c>
      <c r="Z2382">
        <v>1</v>
      </c>
      <c r="AA2382" t="s">
        <v>3921</v>
      </c>
      <c r="AE2382" t="s">
        <v>3922</v>
      </c>
      <c r="AG2382" t="s">
        <v>5135</v>
      </c>
      <c r="AH2382">
        <v>6108981224</v>
      </c>
      <c r="AI2382" t="s">
        <v>11406</v>
      </c>
      <c r="AM2382" t="s">
        <v>3925</v>
      </c>
      <c r="AN2382" t="s">
        <v>3926</v>
      </c>
      <c r="AO2382" t="s">
        <v>268</v>
      </c>
      <c r="AP2382" t="s">
        <v>304</v>
      </c>
      <c r="AW2382" t="s">
        <v>320</v>
      </c>
      <c r="AX2382" t="s">
        <v>319</v>
      </c>
      <c r="AY2382" t="s">
        <v>254</v>
      </c>
      <c r="AZ2382" t="s">
        <v>230</v>
      </c>
      <c r="BA2382" t="s">
        <v>395</v>
      </c>
      <c r="BB2382" t="s">
        <v>380</v>
      </c>
      <c r="BC2382" t="s">
        <v>3927</v>
      </c>
      <c r="BD2382" t="s">
        <v>3927</v>
      </c>
      <c r="BE2382" t="s">
        <v>3927</v>
      </c>
      <c r="BF2382">
        <v>20</v>
      </c>
    </row>
    <row r="2383" spans="1:58" x14ac:dyDescent="0.3">
      <c r="A2383">
        <v>2026</v>
      </c>
      <c r="B2383">
        <v>202605</v>
      </c>
      <c r="C2383">
        <v>5</v>
      </c>
      <c r="D2383" s="14">
        <v>20001626140664</v>
      </c>
      <c r="E2383" t="s">
        <v>2810</v>
      </c>
      <c r="F2383" s="2">
        <v>46153.69427083333</v>
      </c>
      <c r="G2383" s="2">
        <v>46154</v>
      </c>
      <c r="I2383" t="s">
        <v>224</v>
      </c>
      <c r="J2383" t="s">
        <v>230</v>
      </c>
      <c r="L2383" t="s">
        <v>11407</v>
      </c>
      <c r="M2383" t="s">
        <v>4359</v>
      </c>
      <c r="N2383" t="s">
        <v>752</v>
      </c>
      <c r="O2383" t="s">
        <v>623</v>
      </c>
      <c r="Q2383" t="s">
        <v>11408</v>
      </c>
      <c r="R2383" t="s">
        <v>2809</v>
      </c>
      <c r="S2383" t="s">
        <v>11409</v>
      </c>
      <c r="T2383" t="s">
        <v>11410</v>
      </c>
      <c r="U2383" t="s">
        <v>4008</v>
      </c>
      <c r="V2383" t="s">
        <v>980</v>
      </c>
      <c r="W2383" t="s">
        <v>245</v>
      </c>
      <c r="X2383" t="s">
        <v>225</v>
      </c>
      <c r="Z2383">
        <v>1</v>
      </c>
      <c r="AA2383" t="s">
        <v>3921</v>
      </c>
      <c r="AE2383" t="s">
        <v>3922</v>
      </c>
      <c r="AG2383" t="s">
        <v>5098</v>
      </c>
      <c r="AH2383">
        <v>1029368612</v>
      </c>
      <c r="AI2383" t="s">
        <v>11411</v>
      </c>
      <c r="AM2383" t="s">
        <v>3925</v>
      </c>
      <c r="AN2383" t="s">
        <v>3926</v>
      </c>
      <c r="AO2383" t="s">
        <v>268</v>
      </c>
      <c r="AP2383" t="s">
        <v>386</v>
      </c>
      <c r="AW2383" t="s">
        <v>227</v>
      </c>
      <c r="AX2383" t="s">
        <v>226</v>
      </c>
      <c r="AY2383" t="s">
        <v>254</v>
      </c>
      <c r="AZ2383" t="s">
        <v>230</v>
      </c>
      <c r="BA2383" t="s">
        <v>344</v>
      </c>
      <c r="BB2383" t="s">
        <v>232</v>
      </c>
      <c r="BC2383" t="s">
        <v>3927</v>
      </c>
      <c r="BD2383" t="s">
        <v>3927</v>
      </c>
      <c r="BE2383" t="s">
        <v>3927</v>
      </c>
      <c r="BF2383">
        <v>23</v>
      </c>
    </row>
    <row r="2384" spans="1:58" x14ac:dyDescent="0.3">
      <c r="A2384">
        <v>2026</v>
      </c>
      <c r="B2384">
        <v>202605</v>
      </c>
      <c r="C2384">
        <v>5</v>
      </c>
      <c r="D2384" s="14">
        <v>20001626139127</v>
      </c>
      <c r="E2384" t="s">
        <v>2810</v>
      </c>
      <c r="F2384" s="2">
        <v>46153.671446759261</v>
      </c>
      <c r="G2384" s="2">
        <v>46154</v>
      </c>
      <c r="I2384" t="s">
        <v>224</v>
      </c>
      <c r="J2384" t="s">
        <v>230</v>
      </c>
      <c r="L2384" t="s">
        <v>3122</v>
      </c>
      <c r="M2384" t="s">
        <v>1336</v>
      </c>
      <c r="N2384" t="s">
        <v>546</v>
      </c>
      <c r="O2384" t="s">
        <v>554</v>
      </c>
      <c r="Q2384" t="s">
        <v>11412</v>
      </c>
      <c r="R2384" t="s">
        <v>2809</v>
      </c>
      <c r="S2384" t="s">
        <v>5108</v>
      </c>
      <c r="T2384" t="s">
        <v>5109</v>
      </c>
      <c r="U2384" t="s">
        <v>3034</v>
      </c>
      <c r="V2384" t="s">
        <v>647</v>
      </c>
      <c r="W2384" t="s">
        <v>245</v>
      </c>
      <c r="X2384" t="s">
        <v>225</v>
      </c>
      <c r="Z2384">
        <v>1</v>
      </c>
      <c r="AA2384" t="s">
        <v>3921</v>
      </c>
      <c r="AE2384" t="s">
        <v>3922</v>
      </c>
      <c r="AG2384" t="s">
        <v>5111</v>
      </c>
      <c r="AH2384">
        <v>6085002444</v>
      </c>
      <c r="AI2384" t="s">
        <v>11413</v>
      </c>
      <c r="AM2384" t="s">
        <v>3925</v>
      </c>
      <c r="AN2384" t="s">
        <v>3926</v>
      </c>
      <c r="AO2384" t="s">
        <v>268</v>
      </c>
      <c r="AP2384" t="s">
        <v>386</v>
      </c>
      <c r="AW2384" t="s">
        <v>227</v>
      </c>
      <c r="AX2384" t="s">
        <v>226</v>
      </c>
      <c r="AY2384" t="s">
        <v>254</v>
      </c>
      <c r="AZ2384" t="s">
        <v>230</v>
      </c>
      <c r="BA2384" t="s">
        <v>273</v>
      </c>
      <c r="BB2384" t="s">
        <v>1879</v>
      </c>
      <c r="BC2384" t="s">
        <v>3927</v>
      </c>
      <c r="BD2384" t="s">
        <v>3927</v>
      </c>
      <c r="BE2384" t="s">
        <v>3927</v>
      </c>
      <c r="BF2384">
        <v>12</v>
      </c>
    </row>
    <row r="2385" spans="1:58" x14ac:dyDescent="0.3">
      <c r="A2385">
        <v>2026</v>
      </c>
      <c r="B2385">
        <v>202605</v>
      </c>
      <c r="C2385">
        <v>5</v>
      </c>
      <c r="D2385" s="14">
        <v>20001626138422</v>
      </c>
      <c r="E2385" t="s">
        <v>2810</v>
      </c>
      <c r="F2385" s="2">
        <v>46153.683148148149</v>
      </c>
      <c r="G2385" s="2">
        <v>46154</v>
      </c>
      <c r="I2385" t="s">
        <v>224</v>
      </c>
      <c r="J2385" t="s">
        <v>230</v>
      </c>
      <c r="L2385" t="s">
        <v>3074</v>
      </c>
      <c r="M2385" t="s">
        <v>994</v>
      </c>
      <c r="N2385" t="s">
        <v>989</v>
      </c>
      <c r="O2385" t="s">
        <v>554</v>
      </c>
      <c r="Q2385" t="s">
        <v>11414</v>
      </c>
      <c r="R2385" t="s">
        <v>2809</v>
      </c>
      <c r="S2385" t="s">
        <v>5244</v>
      </c>
      <c r="T2385" t="s">
        <v>5245</v>
      </c>
      <c r="U2385" t="s">
        <v>3034</v>
      </c>
      <c r="V2385" t="s">
        <v>3994</v>
      </c>
      <c r="W2385" t="s">
        <v>245</v>
      </c>
      <c r="X2385" t="s">
        <v>225</v>
      </c>
      <c r="Z2385">
        <v>1</v>
      </c>
      <c r="AA2385" t="s">
        <v>3921</v>
      </c>
      <c r="AE2385" t="s">
        <v>3922</v>
      </c>
      <c r="AG2385" t="s">
        <v>4828</v>
      </c>
      <c r="AH2385">
        <v>6108992996</v>
      </c>
      <c r="AI2385" t="s">
        <v>11415</v>
      </c>
      <c r="AM2385" t="s">
        <v>3925</v>
      </c>
      <c r="AN2385" t="s">
        <v>3926</v>
      </c>
      <c r="AO2385" t="s">
        <v>268</v>
      </c>
      <c r="AP2385" t="s">
        <v>249</v>
      </c>
      <c r="AW2385" t="s">
        <v>320</v>
      </c>
      <c r="AX2385" t="s">
        <v>319</v>
      </c>
      <c r="AY2385" t="s">
        <v>254</v>
      </c>
      <c r="AZ2385" t="s">
        <v>230</v>
      </c>
      <c r="BA2385" t="s">
        <v>395</v>
      </c>
      <c r="BB2385" t="s">
        <v>380</v>
      </c>
      <c r="BC2385" t="s">
        <v>3927</v>
      </c>
      <c r="BD2385" t="s">
        <v>3927</v>
      </c>
      <c r="BE2385" t="s">
        <v>3927</v>
      </c>
      <c r="BF2385">
        <v>20</v>
      </c>
    </row>
    <row r="2386" spans="1:58" x14ac:dyDescent="0.3">
      <c r="A2386">
        <v>2026</v>
      </c>
      <c r="B2386">
        <v>202605</v>
      </c>
      <c r="C2386">
        <v>5</v>
      </c>
      <c r="D2386" s="14">
        <v>20001626138142</v>
      </c>
      <c r="E2386" t="s">
        <v>2810</v>
      </c>
      <c r="F2386" s="2">
        <v>46153.671932870369</v>
      </c>
      <c r="G2386" s="2">
        <v>46154</v>
      </c>
      <c r="I2386" t="s">
        <v>224</v>
      </c>
      <c r="J2386" t="s">
        <v>230</v>
      </c>
      <c r="L2386" t="s">
        <v>11416</v>
      </c>
      <c r="M2386" t="s">
        <v>1117</v>
      </c>
      <c r="N2386" t="s">
        <v>752</v>
      </c>
      <c r="O2386" t="s">
        <v>623</v>
      </c>
      <c r="Q2386" t="s">
        <v>11417</v>
      </c>
      <c r="R2386" t="s">
        <v>2809</v>
      </c>
      <c r="S2386" t="s">
        <v>7232</v>
      </c>
      <c r="T2386" t="s">
        <v>7233</v>
      </c>
      <c r="U2386" t="s">
        <v>4796</v>
      </c>
      <c r="V2386" t="s">
        <v>2024</v>
      </c>
      <c r="W2386" t="s">
        <v>245</v>
      </c>
      <c r="X2386" t="s">
        <v>387</v>
      </c>
      <c r="Z2386">
        <v>1</v>
      </c>
      <c r="AA2386" t="s">
        <v>3921</v>
      </c>
      <c r="AE2386" t="s">
        <v>3922</v>
      </c>
      <c r="AG2386" t="s">
        <v>2026</v>
      </c>
      <c r="AH2386">
        <v>6029715655</v>
      </c>
      <c r="AI2386" t="s">
        <v>11418</v>
      </c>
      <c r="AM2386" t="s">
        <v>3925</v>
      </c>
      <c r="AN2386" t="s">
        <v>3926</v>
      </c>
      <c r="AO2386" t="s">
        <v>268</v>
      </c>
      <c r="AP2386" t="s">
        <v>304</v>
      </c>
      <c r="AW2386" t="s">
        <v>447</v>
      </c>
      <c r="AX2386" t="s">
        <v>446</v>
      </c>
      <c r="AY2386" t="s">
        <v>253</v>
      </c>
      <c r="AZ2386" t="s">
        <v>230</v>
      </c>
      <c r="BA2386" t="s">
        <v>273</v>
      </c>
      <c r="BB2386" t="s">
        <v>380</v>
      </c>
      <c r="BC2386" t="s">
        <v>3927</v>
      </c>
      <c r="BD2386" t="s">
        <v>3927</v>
      </c>
      <c r="BE2386" t="s">
        <v>3927</v>
      </c>
      <c r="BF2386">
        <v>16</v>
      </c>
    </row>
    <row r="2387" spans="1:58" x14ac:dyDescent="0.3">
      <c r="A2387">
        <v>2026</v>
      </c>
      <c r="B2387">
        <v>202605</v>
      </c>
      <c r="C2387">
        <v>5</v>
      </c>
      <c r="D2387" s="14">
        <v>20001626137381</v>
      </c>
      <c r="E2387" t="s">
        <v>2810</v>
      </c>
      <c r="F2387" s="2">
        <v>46153.681504629632</v>
      </c>
      <c r="G2387" s="2">
        <v>46154</v>
      </c>
      <c r="I2387" t="s">
        <v>224</v>
      </c>
      <c r="J2387" t="s">
        <v>230</v>
      </c>
      <c r="L2387" t="s">
        <v>11419</v>
      </c>
      <c r="M2387" t="s">
        <v>4740</v>
      </c>
      <c r="N2387" t="s">
        <v>1128</v>
      </c>
      <c r="O2387" t="s">
        <v>331</v>
      </c>
      <c r="Q2387" t="s">
        <v>11420</v>
      </c>
      <c r="R2387" t="s">
        <v>2809</v>
      </c>
      <c r="S2387" t="s">
        <v>6146</v>
      </c>
      <c r="T2387" t="s">
        <v>6147</v>
      </c>
      <c r="U2387" t="s">
        <v>5044</v>
      </c>
      <c r="V2387" t="s">
        <v>5045</v>
      </c>
      <c r="W2387" t="s">
        <v>245</v>
      </c>
      <c r="X2387" t="s">
        <v>225</v>
      </c>
      <c r="Z2387">
        <v>1</v>
      </c>
      <c r="AA2387" t="s">
        <v>3921</v>
      </c>
      <c r="AE2387" t="s">
        <v>3922</v>
      </c>
      <c r="AG2387" t="s">
        <v>5047</v>
      </c>
      <c r="AH2387">
        <v>6108994001</v>
      </c>
      <c r="AI2387" t="s">
        <v>11421</v>
      </c>
      <c r="AM2387" t="s">
        <v>3925</v>
      </c>
      <c r="AN2387" t="s">
        <v>3926</v>
      </c>
      <c r="AO2387" t="s">
        <v>268</v>
      </c>
      <c r="AP2387" t="s">
        <v>386</v>
      </c>
      <c r="AW2387" t="s">
        <v>1525</v>
      </c>
      <c r="AX2387" t="s">
        <v>1524</v>
      </c>
      <c r="AY2387" t="s">
        <v>254</v>
      </c>
      <c r="AZ2387" t="s">
        <v>230</v>
      </c>
      <c r="BA2387" t="s">
        <v>395</v>
      </c>
      <c r="BB2387" t="s">
        <v>380</v>
      </c>
      <c r="BC2387" t="s">
        <v>3927</v>
      </c>
      <c r="BD2387" t="s">
        <v>3927</v>
      </c>
      <c r="BE2387" t="s">
        <v>3927</v>
      </c>
      <c r="BF2387">
        <v>20</v>
      </c>
    </row>
    <row r="2388" spans="1:58" x14ac:dyDescent="0.3">
      <c r="A2388">
        <v>2026</v>
      </c>
      <c r="B2388">
        <v>202605</v>
      </c>
      <c r="C2388">
        <v>5</v>
      </c>
      <c r="D2388" s="14">
        <v>20001626132330</v>
      </c>
      <c r="E2388" t="s">
        <v>2810</v>
      </c>
      <c r="F2388" s="2">
        <v>46153.678483796299</v>
      </c>
      <c r="G2388" s="2">
        <v>46154</v>
      </c>
      <c r="I2388" t="s">
        <v>224</v>
      </c>
      <c r="J2388" t="s">
        <v>230</v>
      </c>
      <c r="L2388" t="s">
        <v>3174</v>
      </c>
      <c r="M2388" t="s">
        <v>494</v>
      </c>
      <c r="N2388" t="s">
        <v>486</v>
      </c>
      <c r="O2388" t="s">
        <v>257</v>
      </c>
      <c r="Q2388" t="s">
        <v>11422</v>
      </c>
      <c r="R2388" t="s">
        <v>2809</v>
      </c>
      <c r="S2388" t="s">
        <v>5014</v>
      </c>
      <c r="T2388" t="s">
        <v>5015</v>
      </c>
      <c r="U2388" t="s">
        <v>3034</v>
      </c>
      <c r="V2388" t="s">
        <v>3994</v>
      </c>
      <c r="W2388" t="s">
        <v>245</v>
      </c>
      <c r="X2388" t="s">
        <v>225</v>
      </c>
      <c r="Z2388">
        <v>1</v>
      </c>
      <c r="AA2388" t="s">
        <v>3921</v>
      </c>
      <c r="AE2388" t="s">
        <v>3922</v>
      </c>
      <c r="AG2388" t="s">
        <v>4828</v>
      </c>
      <c r="AH2388">
        <v>6108976246</v>
      </c>
      <c r="AI2388" t="s">
        <v>11423</v>
      </c>
      <c r="AM2388" t="s">
        <v>3925</v>
      </c>
      <c r="AN2388" t="s">
        <v>3926</v>
      </c>
      <c r="AO2388" t="s">
        <v>268</v>
      </c>
      <c r="AP2388" t="s">
        <v>386</v>
      </c>
      <c r="AW2388" t="s">
        <v>320</v>
      </c>
      <c r="AX2388" t="s">
        <v>319</v>
      </c>
      <c r="AY2388" t="s">
        <v>254</v>
      </c>
      <c r="AZ2388" t="s">
        <v>230</v>
      </c>
      <c r="BA2388" t="s">
        <v>395</v>
      </c>
      <c r="BB2388" t="s">
        <v>380</v>
      </c>
      <c r="BC2388" t="s">
        <v>3927</v>
      </c>
      <c r="BD2388" t="s">
        <v>3927</v>
      </c>
      <c r="BE2388" t="s">
        <v>3927</v>
      </c>
      <c r="BF2388">
        <v>20</v>
      </c>
    </row>
    <row r="2389" spans="1:58" x14ac:dyDescent="0.3">
      <c r="A2389">
        <v>2026</v>
      </c>
      <c r="B2389">
        <v>202605</v>
      </c>
      <c r="C2389">
        <v>5</v>
      </c>
      <c r="D2389" s="14">
        <v>20001626130165</v>
      </c>
      <c r="E2389" t="s">
        <v>2810</v>
      </c>
      <c r="F2389" s="2">
        <v>46153.671203703707</v>
      </c>
      <c r="G2389" s="2">
        <v>46154</v>
      </c>
      <c r="I2389" t="s">
        <v>224</v>
      </c>
      <c r="J2389" t="s">
        <v>230</v>
      </c>
      <c r="L2389" t="s">
        <v>9057</v>
      </c>
      <c r="M2389" t="s">
        <v>309</v>
      </c>
      <c r="N2389" t="s">
        <v>297</v>
      </c>
      <c r="O2389" t="s">
        <v>283</v>
      </c>
      <c r="Q2389" t="s">
        <v>11424</v>
      </c>
      <c r="R2389" t="s">
        <v>2809</v>
      </c>
      <c r="S2389" t="s">
        <v>5133</v>
      </c>
      <c r="T2389" t="s">
        <v>5134</v>
      </c>
      <c r="U2389" t="s">
        <v>3034</v>
      </c>
      <c r="V2389" t="s">
        <v>647</v>
      </c>
      <c r="W2389" t="s">
        <v>245</v>
      </c>
      <c r="X2389" t="s">
        <v>387</v>
      </c>
      <c r="Z2389">
        <v>1</v>
      </c>
      <c r="AA2389" t="s">
        <v>3921</v>
      </c>
      <c r="AE2389" t="s">
        <v>3922</v>
      </c>
      <c r="AG2389" t="s">
        <v>5135</v>
      </c>
      <c r="AH2389">
        <v>6108994832</v>
      </c>
      <c r="AI2389" t="s">
        <v>11425</v>
      </c>
      <c r="AM2389" t="s">
        <v>3925</v>
      </c>
      <c r="AN2389" t="s">
        <v>3926</v>
      </c>
      <c r="AO2389" t="s">
        <v>268</v>
      </c>
      <c r="AP2389" t="s">
        <v>386</v>
      </c>
      <c r="AW2389" t="s">
        <v>447</v>
      </c>
      <c r="AX2389" t="s">
        <v>446</v>
      </c>
      <c r="AY2389" t="s">
        <v>253</v>
      </c>
      <c r="AZ2389" t="s">
        <v>230</v>
      </c>
      <c r="BA2389" t="s">
        <v>395</v>
      </c>
      <c r="BB2389" t="s">
        <v>380</v>
      </c>
      <c r="BC2389" t="s">
        <v>3927</v>
      </c>
      <c r="BD2389" t="s">
        <v>3927</v>
      </c>
      <c r="BE2389" t="s">
        <v>3927</v>
      </c>
      <c r="BF2389">
        <v>20</v>
      </c>
    </row>
    <row r="2390" spans="1:58" x14ac:dyDescent="0.3">
      <c r="A2390">
        <v>2026</v>
      </c>
      <c r="B2390">
        <v>202605</v>
      </c>
      <c r="C2390">
        <v>5</v>
      </c>
      <c r="D2390" s="14">
        <v>20001626128200</v>
      </c>
      <c r="E2390" t="s">
        <v>2810</v>
      </c>
      <c r="F2390" s="2">
        <v>46153.670856481483</v>
      </c>
      <c r="G2390" s="2">
        <v>46154</v>
      </c>
      <c r="I2390" t="s">
        <v>224</v>
      </c>
      <c r="J2390" t="s">
        <v>230</v>
      </c>
      <c r="L2390" t="s">
        <v>3731</v>
      </c>
      <c r="M2390" t="s">
        <v>902</v>
      </c>
      <c r="N2390" t="s">
        <v>752</v>
      </c>
      <c r="O2390" t="s">
        <v>623</v>
      </c>
      <c r="Q2390" t="s">
        <v>11426</v>
      </c>
      <c r="R2390" t="s">
        <v>2809</v>
      </c>
      <c r="S2390" t="s">
        <v>5594</v>
      </c>
      <c r="T2390" t="s">
        <v>5595</v>
      </c>
      <c r="U2390" t="s">
        <v>4796</v>
      </c>
      <c r="V2390" t="s">
        <v>2024</v>
      </c>
      <c r="W2390" t="s">
        <v>245</v>
      </c>
      <c r="X2390" t="s">
        <v>225</v>
      </c>
      <c r="Z2390">
        <v>1</v>
      </c>
      <c r="AA2390" t="s">
        <v>3921</v>
      </c>
      <c r="AE2390" t="s">
        <v>3922</v>
      </c>
      <c r="AG2390" t="s">
        <v>2026</v>
      </c>
      <c r="AH2390">
        <v>6108990043</v>
      </c>
      <c r="AI2390" t="s">
        <v>11427</v>
      </c>
      <c r="AM2390" t="s">
        <v>3925</v>
      </c>
      <c r="AN2390" t="s">
        <v>3926</v>
      </c>
      <c r="AO2390" t="s">
        <v>268</v>
      </c>
      <c r="AP2390" t="s">
        <v>386</v>
      </c>
      <c r="AW2390" t="s">
        <v>320</v>
      </c>
      <c r="AX2390" t="s">
        <v>319</v>
      </c>
      <c r="AY2390" t="s">
        <v>254</v>
      </c>
      <c r="AZ2390" t="s">
        <v>230</v>
      </c>
      <c r="BA2390" t="s">
        <v>395</v>
      </c>
      <c r="BB2390" t="s">
        <v>380</v>
      </c>
      <c r="BC2390" t="s">
        <v>3927</v>
      </c>
      <c r="BD2390" t="s">
        <v>3927</v>
      </c>
      <c r="BE2390" t="s">
        <v>3927</v>
      </c>
      <c r="BF2390">
        <v>20</v>
      </c>
    </row>
    <row r="2391" spans="1:58" x14ac:dyDescent="0.3">
      <c r="A2391">
        <v>2026</v>
      </c>
      <c r="B2391">
        <v>202605</v>
      </c>
      <c r="C2391">
        <v>5</v>
      </c>
      <c r="D2391" s="14">
        <v>20001626126760</v>
      </c>
      <c r="E2391" t="s">
        <v>2810</v>
      </c>
      <c r="F2391" s="2">
        <v>46153.693692129629</v>
      </c>
      <c r="G2391" s="2">
        <v>46154</v>
      </c>
      <c r="I2391" t="s">
        <v>224</v>
      </c>
      <c r="J2391" t="s">
        <v>230</v>
      </c>
      <c r="L2391" t="s">
        <v>11428</v>
      </c>
      <c r="M2391" t="s">
        <v>309</v>
      </c>
      <c r="N2391" t="s">
        <v>297</v>
      </c>
      <c r="O2391" t="s">
        <v>283</v>
      </c>
      <c r="Q2391" t="s">
        <v>11429</v>
      </c>
      <c r="R2391" t="s">
        <v>2809</v>
      </c>
      <c r="S2391" t="s">
        <v>797</v>
      </c>
      <c r="T2391" t="s">
        <v>806</v>
      </c>
      <c r="U2391" t="s">
        <v>258</v>
      </c>
      <c r="V2391" t="s">
        <v>247</v>
      </c>
      <c r="W2391" t="s">
        <v>245</v>
      </c>
      <c r="X2391" t="s">
        <v>225</v>
      </c>
      <c r="Z2391">
        <v>1</v>
      </c>
      <c r="AA2391" t="s">
        <v>3921</v>
      </c>
      <c r="AE2391" t="s">
        <v>3922</v>
      </c>
      <c r="AG2391" t="s">
        <v>248</v>
      </c>
      <c r="AH2391">
        <v>6020349370</v>
      </c>
      <c r="AI2391" t="s">
        <v>11430</v>
      </c>
      <c r="AM2391" t="s">
        <v>3925</v>
      </c>
      <c r="AN2391" t="s">
        <v>3926</v>
      </c>
      <c r="AO2391" t="s">
        <v>268</v>
      </c>
      <c r="AP2391" t="s">
        <v>386</v>
      </c>
      <c r="AW2391" t="s">
        <v>227</v>
      </c>
      <c r="AX2391" t="s">
        <v>226</v>
      </c>
      <c r="AY2391" t="s">
        <v>254</v>
      </c>
      <c r="AZ2391" t="s">
        <v>230</v>
      </c>
      <c r="BA2391" t="s">
        <v>273</v>
      </c>
      <c r="BB2391" t="s">
        <v>380</v>
      </c>
      <c r="BC2391" t="s">
        <v>3927</v>
      </c>
      <c r="BD2391" t="s">
        <v>3927</v>
      </c>
      <c r="BE2391" t="s">
        <v>3927</v>
      </c>
      <c r="BF2391">
        <v>16</v>
      </c>
    </row>
    <row r="2392" spans="1:58" x14ac:dyDescent="0.3">
      <c r="A2392">
        <v>2026</v>
      </c>
      <c r="B2392">
        <v>202605</v>
      </c>
      <c r="C2392">
        <v>5</v>
      </c>
      <c r="D2392" s="14">
        <v>20001626102990</v>
      </c>
      <c r="E2392" t="s">
        <v>2810</v>
      </c>
      <c r="F2392" s="2">
        <v>46153.628831018519</v>
      </c>
      <c r="G2392" s="2">
        <v>46154</v>
      </c>
      <c r="I2392" t="s">
        <v>224</v>
      </c>
      <c r="J2392" t="s">
        <v>230</v>
      </c>
      <c r="L2392" t="s">
        <v>3711</v>
      </c>
      <c r="M2392" t="s">
        <v>902</v>
      </c>
      <c r="N2392" t="s">
        <v>752</v>
      </c>
      <c r="O2392" t="s">
        <v>623</v>
      </c>
      <c r="Q2392" t="s">
        <v>3726</v>
      </c>
      <c r="R2392" t="s">
        <v>2809</v>
      </c>
      <c r="S2392" t="s">
        <v>5627</v>
      </c>
      <c r="T2392" t="s">
        <v>5628</v>
      </c>
      <c r="U2392" t="s">
        <v>3034</v>
      </c>
      <c r="V2392" t="s">
        <v>647</v>
      </c>
      <c r="W2392" t="s">
        <v>245</v>
      </c>
      <c r="X2392" t="s">
        <v>387</v>
      </c>
      <c r="Z2392">
        <v>1</v>
      </c>
      <c r="AA2392" t="s">
        <v>3921</v>
      </c>
      <c r="AE2392" t="s">
        <v>3922</v>
      </c>
      <c r="AG2392" t="s">
        <v>5111</v>
      </c>
      <c r="AH2392">
        <v>6047961500</v>
      </c>
      <c r="AI2392" t="s">
        <v>11431</v>
      </c>
      <c r="AM2392" t="s">
        <v>3925</v>
      </c>
      <c r="AN2392" t="s">
        <v>3926</v>
      </c>
      <c r="AO2392" t="s">
        <v>268</v>
      </c>
      <c r="AP2392" t="s">
        <v>304</v>
      </c>
      <c r="AW2392" t="s">
        <v>447</v>
      </c>
      <c r="AX2392" t="s">
        <v>446</v>
      </c>
      <c r="AY2392" t="s">
        <v>253</v>
      </c>
      <c r="AZ2392" t="s">
        <v>230</v>
      </c>
      <c r="BA2392" t="s">
        <v>273</v>
      </c>
      <c r="BB2392" t="s">
        <v>380</v>
      </c>
      <c r="BC2392" t="s">
        <v>3927</v>
      </c>
      <c r="BD2392" t="s">
        <v>3927</v>
      </c>
      <c r="BE2392" t="s">
        <v>3927</v>
      </c>
      <c r="BF2392">
        <v>26</v>
      </c>
    </row>
    <row r="2393" spans="1:58" x14ac:dyDescent="0.3">
      <c r="A2393">
        <v>2026</v>
      </c>
      <c r="B2393">
        <v>202605</v>
      </c>
      <c r="C2393">
        <v>5</v>
      </c>
      <c r="D2393" s="14">
        <v>20001626090958</v>
      </c>
      <c r="E2393" t="s">
        <v>2810</v>
      </c>
      <c r="F2393" s="2">
        <v>46153.6249537037</v>
      </c>
      <c r="G2393" s="2">
        <v>46154</v>
      </c>
      <c r="I2393" t="s">
        <v>224</v>
      </c>
      <c r="J2393" t="s">
        <v>230</v>
      </c>
      <c r="L2393" t="s">
        <v>3222</v>
      </c>
      <c r="M2393" t="s">
        <v>309</v>
      </c>
      <c r="N2393" t="s">
        <v>297</v>
      </c>
      <c r="O2393" t="s">
        <v>283</v>
      </c>
      <c r="Q2393" t="s">
        <v>11432</v>
      </c>
      <c r="R2393" t="s">
        <v>2809</v>
      </c>
      <c r="S2393" t="s">
        <v>6146</v>
      </c>
      <c r="T2393" t="s">
        <v>6147</v>
      </c>
      <c r="U2393" t="s">
        <v>5044</v>
      </c>
      <c r="V2393" t="s">
        <v>5045</v>
      </c>
      <c r="W2393" t="s">
        <v>245</v>
      </c>
      <c r="X2393" t="s">
        <v>387</v>
      </c>
      <c r="Z2393">
        <v>1</v>
      </c>
      <c r="AA2393" t="s">
        <v>3921</v>
      </c>
      <c r="AE2393" t="s">
        <v>3922</v>
      </c>
      <c r="AG2393" t="s">
        <v>5047</v>
      </c>
      <c r="AH2393">
        <v>6108990961</v>
      </c>
      <c r="AI2393" t="s">
        <v>11433</v>
      </c>
      <c r="AM2393" t="s">
        <v>3925</v>
      </c>
      <c r="AN2393" t="s">
        <v>3926</v>
      </c>
      <c r="AO2393" t="s">
        <v>268</v>
      </c>
      <c r="AP2393" t="s">
        <v>386</v>
      </c>
      <c r="AW2393" t="s">
        <v>389</v>
      </c>
      <c r="AX2393" t="s">
        <v>388</v>
      </c>
      <c r="AY2393" t="s">
        <v>253</v>
      </c>
      <c r="AZ2393" t="s">
        <v>230</v>
      </c>
      <c r="BA2393" t="s">
        <v>395</v>
      </c>
      <c r="BB2393" t="s">
        <v>380</v>
      </c>
      <c r="BC2393" t="s">
        <v>3927</v>
      </c>
      <c r="BD2393" t="s">
        <v>3927</v>
      </c>
      <c r="BE2393" t="s">
        <v>3927</v>
      </c>
      <c r="BF2393">
        <v>20</v>
      </c>
    </row>
    <row r="2394" spans="1:58" x14ac:dyDescent="0.3">
      <c r="A2394">
        <v>2026</v>
      </c>
      <c r="B2394">
        <v>202605</v>
      </c>
      <c r="C2394">
        <v>5</v>
      </c>
      <c r="D2394" s="14">
        <v>20001626086854</v>
      </c>
      <c r="E2394" t="s">
        <v>2810</v>
      </c>
      <c r="F2394" s="2">
        <v>46153.660590277781</v>
      </c>
      <c r="G2394" s="2">
        <v>46154</v>
      </c>
      <c r="I2394" t="s">
        <v>224</v>
      </c>
      <c r="J2394" t="s">
        <v>230</v>
      </c>
      <c r="L2394" t="s">
        <v>1150</v>
      </c>
      <c r="M2394" t="s">
        <v>4061</v>
      </c>
      <c r="N2394" t="s">
        <v>486</v>
      </c>
      <c r="O2394" t="s">
        <v>257</v>
      </c>
      <c r="Q2394" t="s">
        <v>11434</v>
      </c>
      <c r="R2394" t="s">
        <v>2809</v>
      </c>
      <c r="S2394" t="s">
        <v>5494</v>
      </c>
      <c r="T2394" t="s">
        <v>5495</v>
      </c>
      <c r="U2394" t="s">
        <v>3034</v>
      </c>
      <c r="V2394" t="s">
        <v>647</v>
      </c>
      <c r="W2394" t="s">
        <v>245</v>
      </c>
      <c r="X2394" t="s">
        <v>225</v>
      </c>
      <c r="Z2394">
        <v>1</v>
      </c>
      <c r="AA2394" t="s">
        <v>3921</v>
      </c>
      <c r="AE2394" t="s">
        <v>3922</v>
      </c>
      <c r="AG2394" t="s">
        <v>5111</v>
      </c>
      <c r="AH2394">
        <v>6082925145</v>
      </c>
      <c r="AI2394" t="s">
        <v>11435</v>
      </c>
      <c r="AM2394" t="s">
        <v>3925</v>
      </c>
      <c r="AN2394" t="s">
        <v>3926</v>
      </c>
      <c r="AO2394" t="s">
        <v>268</v>
      </c>
      <c r="AP2394" t="s">
        <v>386</v>
      </c>
      <c r="AW2394" t="s">
        <v>320</v>
      </c>
      <c r="AX2394" t="s">
        <v>319</v>
      </c>
      <c r="AY2394" t="s">
        <v>254</v>
      </c>
      <c r="AZ2394" t="s">
        <v>230</v>
      </c>
      <c r="BA2394" t="s">
        <v>273</v>
      </c>
      <c r="BB2394" t="s">
        <v>380</v>
      </c>
      <c r="BC2394" t="s">
        <v>3927</v>
      </c>
      <c r="BD2394" t="s">
        <v>3927</v>
      </c>
      <c r="BE2394" t="s">
        <v>3927</v>
      </c>
      <c r="BF2394">
        <v>20</v>
      </c>
    </row>
    <row r="2395" spans="1:58" x14ac:dyDescent="0.3">
      <c r="A2395">
        <v>2026</v>
      </c>
      <c r="B2395">
        <v>202605</v>
      </c>
      <c r="C2395">
        <v>5</v>
      </c>
      <c r="D2395" s="14">
        <v>20001626081705</v>
      </c>
      <c r="E2395" t="s">
        <v>2810</v>
      </c>
      <c r="F2395" s="2">
        <v>46153.653460648151</v>
      </c>
      <c r="G2395" s="2">
        <v>46154</v>
      </c>
      <c r="I2395" t="s">
        <v>224</v>
      </c>
      <c r="J2395" t="s">
        <v>230</v>
      </c>
      <c r="L2395" t="s">
        <v>3527</v>
      </c>
      <c r="M2395" t="s">
        <v>309</v>
      </c>
      <c r="N2395" t="s">
        <v>297</v>
      </c>
      <c r="O2395" t="s">
        <v>283</v>
      </c>
      <c r="Q2395" t="s">
        <v>11436</v>
      </c>
      <c r="R2395" t="s">
        <v>2809</v>
      </c>
      <c r="S2395" t="s">
        <v>6966</v>
      </c>
      <c r="T2395" t="s">
        <v>6967</v>
      </c>
      <c r="U2395" t="s">
        <v>4796</v>
      </c>
      <c r="V2395" t="s">
        <v>2024</v>
      </c>
      <c r="W2395" t="s">
        <v>245</v>
      </c>
      <c r="X2395" t="s">
        <v>225</v>
      </c>
      <c r="Z2395">
        <v>1</v>
      </c>
      <c r="AA2395" t="s">
        <v>3921</v>
      </c>
      <c r="AE2395" t="s">
        <v>3922</v>
      </c>
      <c r="AG2395" t="s">
        <v>2026</v>
      </c>
      <c r="AH2395">
        <v>6108994791</v>
      </c>
      <c r="AI2395" t="s">
        <v>11437</v>
      </c>
      <c r="AM2395" t="s">
        <v>3925</v>
      </c>
      <c r="AN2395" t="s">
        <v>3926</v>
      </c>
      <c r="AO2395" t="s">
        <v>268</v>
      </c>
      <c r="AP2395" t="s">
        <v>386</v>
      </c>
      <c r="AW2395" t="s">
        <v>227</v>
      </c>
      <c r="AX2395" t="s">
        <v>226</v>
      </c>
      <c r="AY2395" t="s">
        <v>254</v>
      </c>
      <c r="AZ2395" t="s">
        <v>230</v>
      </c>
      <c r="BA2395" t="s">
        <v>395</v>
      </c>
      <c r="BB2395" t="s">
        <v>380</v>
      </c>
      <c r="BC2395" t="s">
        <v>3927</v>
      </c>
      <c r="BD2395" t="s">
        <v>3927</v>
      </c>
      <c r="BE2395" t="s">
        <v>3927</v>
      </c>
      <c r="BF2395">
        <v>20</v>
      </c>
    </row>
    <row r="2396" spans="1:58" x14ac:dyDescent="0.3">
      <c r="A2396">
        <v>2026</v>
      </c>
      <c r="B2396">
        <v>202605</v>
      </c>
      <c r="C2396">
        <v>5</v>
      </c>
      <c r="D2396" s="14">
        <v>20001626080747</v>
      </c>
      <c r="E2396" t="s">
        <v>2810</v>
      </c>
      <c r="F2396" s="2">
        <v>46153.65519675926</v>
      </c>
      <c r="G2396" s="2">
        <v>46153</v>
      </c>
      <c r="I2396" t="s">
        <v>224</v>
      </c>
      <c r="J2396" t="s">
        <v>230</v>
      </c>
      <c r="L2396" t="s">
        <v>3461</v>
      </c>
      <c r="M2396" t="s">
        <v>309</v>
      </c>
      <c r="N2396" t="s">
        <v>297</v>
      </c>
      <c r="O2396" t="s">
        <v>283</v>
      </c>
      <c r="Q2396" t="s">
        <v>11438</v>
      </c>
      <c r="R2396" t="s">
        <v>2809</v>
      </c>
      <c r="S2396" t="s">
        <v>6146</v>
      </c>
      <c r="T2396" t="s">
        <v>6147</v>
      </c>
      <c r="U2396" t="s">
        <v>5044</v>
      </c>
      <c r="V2396" t="s">
        <v>5045</v>
      </c>
      <c r="W2396" t="s">
        <v>245</v>
      </c>
      <c r="X2396" t="s">
        <v>387</v>
      </c>
      <c r="Z2396">
        <v>2</v>
      </c>
      <c r="AA2396" t="s">
        <v>3921</v>
      </c>
      <c r="AE2396" t="s">
        <v>3922</v>
      </c>
      <c r="AG2396" t="s">
        <v>5047</v>
      </c>
      <c r="AH2396">
        <v>6108983075</v>
      </c>
      <c r="AI2396" t="s">
        <v>11439</v>
      </c>
      <c r="AM2396" t="s">
        <v>3925</v>
      </c>
      <c r="AN2396" t="s">
        <v>3926</v>
      </c>
      <c r="AO2396" t="s">
        <v>268</v>
      </c>
      <c r="AP2396" t="s">
        <v>304</v>
      </c>
      <c r="AW2396" t="s">
        <v>1227</v>
      </c>
      <c r="AX2396" t="s">
        <v>1226</v>
      </c>
      <c r="AY2396" t="s">
        <v>253</v>
      </c>
      <c r="AZ2396" t="s">
        <v>230</v>
      </c>
      <c r="BA2396" t="s">
        <v>395</v>
      </c>
      <c r="BB2396" t="s">
        <v>380</v>
      </c>
      <c r="BC2396" t="s">
        <v>3927</v>
      </c>
      <c r="BD2396" t="s">
        <v>3927</v>
      </c>
      <c r="BE2396" t="s">
        <v>3927</v>
      </c>
      <c r="BF2396">
        <v>20</v>
      </c>
    </row>
    <row r="2397" spans="1:58" x14ac:dyDescent="0.3">
      <c r="A2397">
        <v>2026</v>
      </c>
      <c r="B2397">
        <v>202605</v>
      </c>
      <c r="C2397">
        <v>5</v>
      </c>
      <c r="D2397" s="14">
        <v>20001626079850</v>
      </c>
      <c r="E2397" t="s">
        <v>2810</v>
      </c>
      <c r="F2397" s="2">
        <v>46153.659085648149</v>
      </c>
      <c r="G2397" s="2">
        <v>46154</v>
      </c>
      <c r="I2397" t="s">
        <v>224</v>
      </c>
      <c r="J2397" t="s">
        <v>230</v>
      </c>
      <c r="L2397" t="s">
        <v>3777</v>
      </c>
      <c r="M2397" t="s">
        <v>902</v>
      </c>
      <c r="N2397" t="s">
        <v>752</v>
      </c>
      <c r="O2397" t="s">
        <v>623</v>
      </c>
      <c r="Q2397" t="s">
        <v>11440</v>
      </c>
      <c r="R2397" t="s">
        <v>2809</v>
      </c>
      <c r="S2397" t="s">
        <v>6349</v>
      </c>
      <c r="T2397" t="s">
        <v>6350</v>
      </c>
      <c r="U2397" t="s">
        <v>3034</v>
      </c>
      <c r="V2397" t="s">
        <v>647</v>
      </c>
      <c r="W2397" t="s">
        <v>245</v>
      </c>
      <c r="X2397" t="s">
        <v>225</v>
      </c>
      <c r="Z2397">
        <v>1</v>
      </c>
      <c r="AA2397" t="s">
        <v>3921</v>
      </c>
      <c r="AE2397" t="s">
        <v>3922</v>
      </c>
      <c r="AG2397" t="s">
        <v>5135</v>
      </c>
      <c r="AH2397">
        <v>6108979199</v>
      </c>
      <c r="AI2397" t="s">
        <v>11441</v>
      </c>
      <c r="AM2397" t="s">
        <v>3925</v>
      </c>
      <c r="AN2397" t="s">
        <v>3926</v>
      </c>
      <c r="AO2397" t="s">
        <v>268</v>
      </c>
      <c r="AP2397" t="s">
        <v>386</v>
      </c>
      <c r="AW2397" t="s">
        <v>320</v>
      </c>
      <c r="AX2397" t="s">
        <v>319</v>
      </c>
      <c r="AY2397" t="s">
        <v>254</v>
      </c>
      <c r="AZ2397" t="s">
        <v>230</v>
      </c>
      <c r="BA2397" t="s">
        <v>273</v>
      </c>
      <c r="BB2397" t="s">
        <v>380</v>
      </c>
      <c r="BC2397" t="s">
        <v>3927</v>
      </c>
      <c r="BD2397" t="s">
        <v>3927</v>
      </c>
      <c r="BE2397" t="s">
        <v>3927</v>
      </c>
      <c r="BF2397">
        <v>20</v>
      </c>
    </row>
    <row r="2398" spans="1:58" x14ac:dyDescent="0.3">
      <c r="A2398">
        <v>2026</v>
      </c>
      <c r="B2398">
        <v>202605</v>
      </c>
      <c r="C2398">
        <v>5</v>
      </c>
      <c r="D2398" s="14">
        <v>20001626077887</v>
      </c>
      <c r="E2398" t="s">
        <v>2810</v>
      </c>
      <c r="F2398" s="2">
        <v>46153.660729166666</v>
      </c>
      <c r="G2398" s="2">
        <v>46154</v>
      </c>
      <c r="I2398" t="s">
        <v>224</v>
      </c>
      <c r="J2398" t="s">
        <v>230</v>
      </c>
      <c r="L2398" t="s">
        <v>2931</v>
      </c>
      <c r="M2398" t="s">
        <v>7772</v>
      </c>
      <c r="N2398" t="s">
        <v>322</v>
      </c>
      <c r="O2398" t="s">
        <v>331</v>
      </c>
      <c r="Q2398" t="s">
        <v>11442</v>
      </c>
      <c r="R2398" t="s">
        <v>2809</v>
      </c>
      <c r="S2398" t="s">
        <v>6208</v>
      </c>
      <c r="T2398" t="s">
        <v>6209</v>
      </c>
      <c r="U2398" t="s">
        <v>4796</v>
      </c>
      <c r="V2398" t="s">
        <v>2024</v>
      </c>
      <c r="W2398" t="s">
        <v>245</v>
      </c>
      <c r="X2398" t="s">
        <v>225</v>
      </c>
      <c r="Z2398">
        <v>1</v>
      </c>
      <c r="AA2398" t="s">
        <v>3921</v>
      </c>
      <c r="AE2398" t="s">
        <v>3922</v>
      </c>
      <c r="AG2398" t="s">
        <v>2026</v>
      </c>
      <c r="AH2398">
        <v>6108975264</v>
      </c>
      <c r="AI2398" t="s">
        <v>11443</v>
      </c>
      <c r="AM2398" t="s">
        <v>3925</v>
      </c>
      <c r="AN2398" t="s">
        <v>3926</v>
      </c>
      <c r="AO2398" t="s">
        <v>268</v>
      </c>
      <c r="AP2398" t="s">
        <v>249</v>
      </c>
      <c r="AW2398" t="s">
        <v>320</v>
      </c>
      <c r="AX2398" t="s">
        <v>319</v>
      </c>
      <c r="AY2398" t="s">
        <v>254</v>
      </c>
      <c r="AZ2398" t="s">
        <v>230</v>
      </c>
      <c r="BA2398" t="s">
        <v>395</v>
      </c>
      <c r="BB2398" t="s">
        <v>380</v>
      </c>
      <c r="BC2398" t="s">
        <v>3927</v>
      </c>
      <c r="BD2398" t="s">
        <v>3927</v>
      </c>
      <c r="BE2398" t="s">
        <v>3927</v>
      </c>
      <c r="BF2398">
        <v>20</v>
      </c>
    </row>
    <row r="2399" spans="1:58" x14ac:dyDescent="0.3">
      <c r="A2399">
        <v>2026</v>
      </c>
      <c r="B2399">
        <v>202605</v>
      </c>
      <c r="C2399">
        <v>5</v>
      </c>
      <c r="D2399" s="14">
        <v>20001626077583</v>
      </c>
      <c r="E2399" t="s">
        <v>2810</v>
      </c>
      <c r="F2399" s="2">
        <v>46153.648136574076</v>
      </c>
      <c r="G2399" s="2">
        <v>46153</v>
      </c>
      <c r="I2399" t="s">
        <v>224</v>
      </c>
      <c r="J2399" t="s">
        <v>230</v>
      </c>
      <c r="L2399" t="s">
        <v>3570</v>
      </c>
      <c r="M2399" t="s">
        <v>309</v>
      </c>
      <c r="N2399" t="s">
        <v>297</v>
      </c>
      <c r="O2399" t="s">
        <v>283</v>
      </c>
      <c r="Q2399" t="s">
        <v>11444</v>
      </c>
      <c r="R2399" t="s">
        <v>2809</v>
      </c>
      <c r="S2399" t="s">
        <v>9832</v>
      </c>
      <c r="T2399" t="s">
        <v>9833</v>
      </c>
      <c r="U2399" t="s">
        <v>4796</v>
      </c>
      <c r="V2399" t="s">
        <v>2024</v>
      </c>
      <c r="W2399" t="s">
        <v>245</v>
      </c>
      <c r="X2399" t="s">
        <v>225</v>
      </c>
      <c r="Z2399">
        <v>2</v>
      </c>
      <c r="AA2399" t="s">
        <v>3921</v>
      </c>
      <c r="AE2399" t="s">
        <v>3922</v>
      </c>
      <c r="AG2399" t="s">
        <v>6332</v>
      </c>
      <c r="AH2399">
        <v>6108985054</v>
      </c>
      <c r="AI2399" t="s">
        <v>11445</v>
      </c>
      <c r="AM2399" t="s">
        <v>3925</v>
      </c>
      <c r="AN2399" t="s">
        <v>3926</v>
      </c>
      <c r="AO2399" t="s">
        <v>268</v>
      </c>
      <c r="AP2399" t="s">
        <v>386</v>
      </c>
      <c r="AW2399" t="s">
        <v>227</v>
      </c>
      <c r="AX2399" t="s">
        <v>226</v>
      </c>
      <c r="AY2399" t="s">
        <v>254</v>
      </c>
      <c r="AZ2399" t="s">
        <v>230</v>
      </c>
      <c r="BA2399" t="s">
        <v>395</v>
      </c>
      <c r="BB2399" t="s">
        <v>380</v>
      </c>
      <c r="BC2399" t="s">
        <v>3927</v>
      </c>
      <c r="BD2399" t="s">
        <v>3927</v>
      </c>
      <c r="BE2399" t="s">
        <v>3927</v>
      </c>
      <c r="BF2399">
        <v>20</v>
      </c>
    </row>
    <row r="2400" spans="1:58" x14ac:dyDescent="0.3">
      <c r="A2400">
        <v>2026</v>
      </c>
      <c r="B2400">
        <v>202605</v>
      </c>
      <c r="C2400">
        <v>5</v>
      </c>
      <c r="D2400" s="14">
        <v>20001626076254</v>
      </c>
      <c r="E2400" t="s">
        <v>2810</v>
      </c>
      <c r="F2400" s="2">
        <v>46153.634988425925</v>
      </c>
      <c r="G2400" s="2">
        <v>46154</v>
      </c>
      <c r="I2400" t="s">
        <v>224</v>
      </c>
      <c r="J2400" t="s">
        <v>230</v>
      </c>
      <c r="L2400" t="s">
        <v>2911</v>
      </c>
      <c r="M2400" t="s">
        <v>1949</v>
      </c>
      <c r="N2400" t="s">
        <v>322</v>
      </c>
      <c r="O2400" t="s">
        <v>331</v>
      </c>
      <c r="Q2400" t="s">
        <v>11446</v>
      </c>
      <c r="R2400" t="s">
        <v>2809</v>
      </c>
      <c r="S2400" t="s">
        <v>5145</v>
      </c>
      <c r="T2400" t="s">
        <v>5146</v>
      </c>
      <c r="U2400" t="s">
        <v>3034</v>
      </c>
      <c r="V2400" t="s">
        <v>647</v>
      </c>
      <c r="W2400" t="s">
        <v>245</v>
      </c>
      <c r="X2400" t="s">
        <v>387</v>
      </c>
      <c r="Z2400">
        <v>1</v>
      </c>
      <c r="AA2400" t="s">
        <v>3921</v>
      </c>
      <c r="AE2400" t="s">
        <v>3922</v>
      </c>
      <c r="AG2400" t="s">
        <v>5111</v>
      </c>
      <c r="AH2400">
        <v>6108989969</v>
      </c>
      <c r="AI2400" t="s">
        <v>11447</v>
      </c>
      <c r="AM2400" t="s">
        <v>3925</v>
      </c>
      <c r="AN2400" t="s">
        <v>3926</v>
      </c>
      <c r="AO2400" t="s">
        <v>268</v>
      </c>
      <c r="AP2400" t="s">
        <v>386</v>
      </c>
      <c r="AW2400" t="s">
        <v>447</v>
      </c>
      <c r="AX2400" t="s">
        <v>446</v>
      </c>
      <c r="AY2400" t="s">
        <v>253</v>
      </c>
      <c r="AZ2400" t="s">
        <v>230</v>
      </c>
      <c r="BA2400" t="s">
        <v>395</v>
      </c>
      <c r="BB2400" t="s">
        <v>380</v>
      </c>
      <c r="BC2400" t="s">
        <v>3927</v>
      </c>
      <c r="BD2400" t="s">
        <v>3927</v>
      </c>
      <c r="BE2400" t="s">
        <v>3927</v>
      </c>
      <c r="BF2400">
        <v>20</v>
      </c>
    </row>
    <row r="2401" spans="1:58" x14ac:dyDescent="0.3">
      <c r="A2401">
        <v>2026</v>
      </c>
      <c r="B2401">
        <v>202605</v>
      </c>
      <c r="C2401">
        <v>5</v>
      </c>
      <c r="D2401" s="14">
        <v>20001626076117</v>
      </c>
      <c r="E2401" t="s">
        <v>2810</v>
      </c>
      <c r="F2401" s="2">
        <v>46153.629363425927</v>
      </c>
      <c r="G2401" s="2">
        <v>46153</v>
      </c>
      <c r="I2401" t="s">
        <v>224</v>
      </c>
      <c r="J2401" t="s">
        <v>230</v>
      </c>
      <c r="L2401" t="s">
        <v>3522</v>
      </c>
      <c r="M2401" t="s">
        <v>309</v>
      </c>
      <c r="N2401" t="s">
        <v>297</v>
      </c>
      <c r="O2401" t="s">
        <v>283</v>
      </c>
      <c r="Q2401" t="s">
        <v>11448</v>
      </c>
      <c r="R2401" t="s">
        <v>2809</v>
      </c>
      <c r="S2401" t="s">
        <v>5102</v>
      </c>
      <c r="T2401" t="s">
        <v>5103</v>
      </c>
      <c r="U2401" t="s">
        <v>5044</v>
      </c>
      <c r="V2401" t="s">
        <v>5045</v>
      </c>
      <c r="W2401" t="s">
        <v>245</v>
      </c>
      <c r="X2401" t="s">
        <v>225</v>
      </c>
      <c r="Z2401">
        <v>2</v>
      </c>
      <c r="AA2401" t="s">
        <v>3921</v>
      </c>
      <c r="AE2401" t="s">
        <v>3922</v>
      </c>
      <c r="AG2401" t="s">
        <v>5047</v>
      </c>
      <c r="AH2401">
        <v>6092010029</v>
      </c>
      <c r="AI2401" t="s">
        <v>11449</v>
      </c>
      <c r="AM2401" t="s">
        <v>3925</v>
      </c>
      <c r="AN2401" t="s">
        <v>3926</v>
      </c>
      <c r="AO2401" t="s">
        <v>268</v>
      </c>
      <c r="AP2401" t="s">
        <v>386</v>
      </c>
      <c r="AW2401" t="s">
        <v>227</v>
      </c>
      <c r="AX2401" t="s">
        <v>226</v>
      </c>
      <c r="AY2401" t="s">
        <v>254</v>
      </c>
      <c r="AZ2401" t="s">
        <v>230</v>
      </c>
      <c r="BA2401" t="s">
        <v>273</v>
      </c>
      <c r="BB2401" t="s">
        <v>380</v>
      </c>
      <c r="BC2401" t="s">
        <v>3927</v>
      </c>
      <c r="BD2401" t="s">
        <v>3927</v>
      </c>
      <c r="BE2401" t="s">
        <v>3927</v>
      </c>
      <c r="BF2401">
        <v>16</v>
      </c>
    </row>
    <row r="2402" spans="1:58" x14ac:dyDescent="0.3">
      <c r="A2402">
        <v>2026</v>
      </c>
      <c r="B2402">
        <v>202605</v>
      </c>
      <c r="C2402">
        <v>5</v>
      </c>
      <c r="D2402" s="14">
        <v>20001626075750</v>
      </c>
      <c r="E2402" t="s">
        <v>2810</v>
      </c>
      <c r="F2402" s="2">
        <v>46153.653356481482</v>
      </c>
      <c r="G2402" s="2">
        <v>46154</v>
      </c>
      <c r="I2402" t="s">
        <v>224</v>
      </c>
      <c r="J2402" t="s">
        <v>230</v>
      </c>
      <c r="L2402" t="s">
        <v>8071</v>
      </c>
      <c r="M2402" t="s">
        <v>626</v>
      </c>
      <c r="N2402" t="s">
        <v>616</v>
      </c>
      <c r="O2402" t="s">
        <v>623</v>
      </c>
      <c r="Q2402" t="s">
        <v>11450</v>
      </c>
      <c r="R2402" t="s">
        <v>2809</v>
      </c>
      <c r="S2402" t="s">
        <v>7347</v>
      </c>
      <c r="T2402" t="s">
        <v>7348</v>
      </c>
      <c r="U2402" t="s">
        <v>4796</v>
      </c>
      <c r="V2402" t="s">
        <v>2024</v>
      </c>
      <c r="W2402" t="s">
        <v>245</v>
      </c>
      <c r="X2402" t="s">
        <v>225</v>
      </c>
      <c r="Z2402">
        <v>1</v>
      </c>
      <c r="AA2402" t="s">
        <v>3921</v>
      </c>
      <c r="AE2402" t="s">
        <v>3922</v>
      </c>
      <c r="AG2402" t="s">
        <v>2026</v>
      </c>
      <c r="AH2402">
        <v>6070675332</v>
      </c>
      <c r="AI2402" t="s">
        <v>11451</v>
      </c>
      <c r="AM2402" t="s">
        <v>3925</v>
      </c>
      <c r="AN2402" t="s">
        <v>3926</v>
      </c>
      <c r="AO2402" t="s">
        <v>268</v>
      </c>
      <c r="AP2402" t="s">
        <v>304</v>
      </c>
      <c r="AW2402" t="s">
        <v>227</v>
      </c>
      <c r="AX2402" t="s">
        <v>226</v>
      </c>
      <c r="AY2402" t="s">
        <v>254</v>
      </c>
      <c r="AZ2402" t="s">
        <v>230</v>
      </c>
      <c r="BA2402" t="s">
        <v>273</v>
      </c>
      <c r="BB2402" t="s">
        <v>380</v>
      </c>
      <c r="BC2402" t="s">
        <v>3927</v>
      </c>
      <c r="BD2402" t="s">
        <v>3927</v>
      </c>
      <c r="BE2402" t="s">
        <v>3927</v>
      </c>
      <c r="BF2402">
        <v>16</v>
      </c>
    </row>
    <row r="2403" spans="1:58" x14ac:dyDescent="0.3">
      <c r="A2403">
        <v>2026</v>
      </c>
      <c r="B2403">
        <v>202605</v>
      </c>
      <c r="C2403">
        <v>5</v>
      </c>
      <c r="D2403" s="14">
        <v>20001626075676</v>
      </c>
      <c r="E2403" t="s">
        <v>2810</v>
      </c>
      <c r="F2403" s="2">
        <v>46153.650347222225</v>
      </c>
      <c r="G2403" s="2">
        <v>46154</v>
      </c>
      <c r="I2403" t="s">
        <v>224</v>
      </c>
      <c r="J2403" t="s">
        <v>230</v>
      </c>
      <c r="L2403" t="s">
        <v>2880</v>
      </c>
      <c r="M2403" t="s">
        <v>334</v>
      </c>
      <c r="N2403" t="s">
        <v>322</v>
      </c>
      <c r="O2403" t="s">
        <v>331</v>
      </c>
      <c r="Q2403" t="s">
        <v>11452</v>
      </c>
      <c r="R2403" t="s">
        <v>2809</v>
      </c>
      <c r="S2403" t="s">
        <v>6146</v>
      </c>
      <c r="T2403" t="s">
        <v>6147</v>
      </c>
      <c r="U2403" t="s">
        <v>5044</v>
      </c>
      <c r="V2403" t="s">
        <v>5045</v>
      </c>
      <c r="W2403" t="s">
        <v>245</v>
      </c>
      <c r="X2403" t="s">
        <v>387</v>
      </c>
      <c r="Z2403">
        <v>1</v>
      </c>
      <c r="AA2403" t="s">
        <v>3921</v>
      </c>
      <c r="AE2403" t="s">
        <v>3922</v>
      </c>
      <c r="AG2403" t="s">
        <v>5047</v>
      </c>
      <c r="AH2403">
        <v>6108990007</v>
      </c>
      <c r="AI2403" t="s">
        <v>11453</v>
      </c>
      <c r="AM2403" t="s">
        <v>3925</v>
      </c>
      <c r="AN2403" t="s">
        <v>3926</v>
      </c>
      <c r="AO2403" t="s">
        <v>268</v>
      </c>
      <c r="AP2403" t="s">
        <v>386</v>
      </c>
      <c r="AW2403" t="s">
        <v>389</v>
      </c>
      <c r="AX2403" t="s">
        <v>388</v>
      </c>
      <c r="AY2403" t="s">
        <v>253</v>
      </c>
      <c r="AZ2403" t="s">
        <v>230</v>
      </c>
      <c r="BA2403" t="s">
        <v>395</v>
      </c>
      <c r="BB2403" t="s">
        <v>380</v>
      </c>
      <c r="BC2403" t="s">
        <v>3927</v>
      </c>
      <c r="BD2403" t="s">
        <v>3927</v>
      </c>
      <c r="BE2403" t="s">
        <v>3927</v>
      </c>
      <c r="BF2403">
        <v>20</v>
      </c>
    </row>
    <row r="2404" spans="1:58" x14ac:dyDescent="0.3">
      <c r="A2404">
        <v>2026</v>
      </c>
      <c r="B2404">
        <v>202605</v>
      </c>
      <c r="C2404">
        <v>5</v>
      </c>
      <c r="D2404" s="14">
        <v>20001626074999</v>
      </c>
      <c r="E2404" t="s">
        <v>2810</v>
      </c>
      <c r="F2404" s="2">
        <v>46153.623159722221</v>
      </c>
      <c r="G2404" s="2">
        <v>46154</v>
      </c>
      <c r="I2404" t="s">
        <v>224</v>
      </c>
      <c r="J2404" t="s">
        <v>230</v>
      </c>
      <c r="L2404" t="s">
        <v>2895</v>
      </c>
      <c r="M2404" t="s">
        <v>309</v>
      </c>
      <c r="N2404" t="s">
        <v>297</v>
      </c>
      <c r="O2404" t="s">
        <v>283</v>
      </c>
      <c r="Q2404" t="s">
        <v>11454</v>
      </c>
      <c r="R2404" t="s">
        <v>2809</v>
      </c>
      <c r="S2404" t="s">
        <v>5470</v>
      </c>
      <c r="T2404" t="s">
        <v>5471</v>
      </c>
      <c r="U2404" t="s">
        <v>3034</v>
      </c>
      <c r="V2404" t="s">
        <v>647</v>
      </c>
      <c r="W2404" t="s">
        <v>245</v>
      </c>
      <c r="X2404" t="s">
        <v>387</v>
      </c>
      <c r="Z2404">
        <v>1</v>
      </c>
      <c r="AA2404" t="s">
        <v>3921</v>
      </c>
      <c r="AE2404" t="s">
        <v>3922</v>
      </c>
      <c r="AG2404" t="s">
        <v>5111</v>
      </c>
      <c r="AH2404">
        <v>6085522088</v>
      </c>
      <c r="AI2404" t="s">
        <v>11455</v>
      </c>
      <c r="AM2404" t="s">
        <v>3925</v>
      </c>
      <c r="AN2404" t="s">
        <v>3926</v>
      </c>
      <c r="AO2404" t="s">
        <v>268</v>
      </c>
      <c r="AP2404" t="s">
        <v>386</v>
      </c>
      <c r="AW2404" t="s">
        <v>447</v>
      </c>
      <c r="AX2404" t="s">
        <v>446</v>
      </c>
      <c r="AY2404" t="s">
        <v>253</v>
      </c>
      <c r="AZ2404" t="s">
        <v>230</v>
      </c>
      <c r="BA2404" t="s">
        <v>273</v>
      </c>
      <c r="BB2404" t="s">
        <v>380</v>
      </c>
      <c r="BC2404" t="s">
        <v>3927</v>
      </c>
      <c r="BD2404" t="s">
        <v>3927</v>
      </c>
      <c r="BE2404" t="s">
        <v>3927</v>
      </c>
      <c r="BF2404">
        <v>26</v>
      </c>
    </row>
    <row r="2405" spans="1:58" x14ac:dyDescent="0.3">
      <c r="A2405">
        <v>2026</v>
      </c>
      <c r="B2405">
        <v>202605</v>
      </c>
      <c r="C2405">
        <v>5</v>
      </c>
      <c r="D2405" s="14">
        <v>20001626045790</v>
      </c>
      <c r="E2405" t="s">
        <v>2810</v>
      </c>
      <c r="F2405" s="2">
        <v>46153.620462962965</v>
      </c>
      <c r="G2405" s="2">
        <v>46154</v>
      </c>
      <c r="I2405" t="s">
        <v>224</v>
      </c>
      <c r="J2405" t="s">
        <v>230</v>
      </c>
      <c r="L2405" t="s">
        <v>11456</v>
      </c>
      <c r="M2405" t="s">
        <v>4359</v>
      </c>
      <c r="N2405" t="s">
        <v>752</v>
      </c>
      <c r="O2405" t="s">
        <v>623</v>
      </c>
      <c r="Q2405" t="s">
        <v>11457</v>
      </c>
      <c r="R2405" t="s">
        <v>2809</v>
      </c>
      <c r="S2405" t="s">
        <v>6146</v>
      </c>
      <c r="T2405" t="s">
        <v>6147</v>
      </c>
      <c r="U2405" t="s">
        <v>5044</v>
      </c>
      <c r="V2405" t="s">
        <v>5045</v>
      </c>
      <c r="W2405" t="s">
        <v>245</v>
      </c>
      <c r="X2405" t="s">
        <v>225</v>
      </c>
      <c r="Z2405">
        <v>1</v>
      </c>
      <c r="AA2405" t="s">
        <v>3921</v>
      </c>
      <c r="AE2405" t="s">
        <v>3922</v>
      </c>
      <c r="AG2405" t="s">
        <v>5047</v>
      </c>
      <c r="AH2405">
        <v>6108993881</v>
      </c>
      <c r="AI2405" t="s">
        <v>11458</v>
      </c>
      <c r="AM2405" t="s">
        <v>3925</v>
      </c>
      <c r="AN2405" t="s">
        <v>3926</v>
      </c>
      <c r="AO2405" t="s">
        <v>268</v>
      </c>
      <c r="AP2405" t="s">
        <v>304</v>
      </c>
      <c r="AW2405" t="s">
        <v>320</v>
      </c>
      <c r="AX2405" t="s">
        <v>319</v>
      </c>
      <c r="AY2405" t="s">
        <v>254</v>
      </c>
      <c r="AZ2405" t="s">
        <v>230</v>
      </c>
      <c r="BA2405" t="s">
        <v>273</v>
      </c>
      <c r="BB2405" t="s">
        <v>380</v>
      </c>
      <c r="BC2405" t="s">
        <v>3927</v>
      </c>
      <c r="BD2405" t="s">
        <v>3927</v>
      </c>
      <c r="BE2405" t="s">
        <v>3927</v>
      </c>
      <c r="BF2405">
        <v>20</v>
      </c>
    </row>
    <row r="2406" spans="1:58" x14ac:dyDescent="0.3">
      <c r="A2406">
        <v>2026</v>
      </c>
      <c r="B2406">
        <v>202605</v>
      </c>
      <c r="C2406">
        <v>5</v>
      </c>
      <c r="D2406" s="14">
        <v>20001626045277</v>
      </c>
      <c r="E2406" t="s">
        <v>2810</v>
      </c>
      <c r="F2406" s="2">
        <v>46153.59847222222</v>
      </c>
      <c r="G2406" s="2">
        <v>46154</v>
      </c>
      <c r="I2406" t="s">
        <v>224</v>
      </c>
      <c r="J2406" t="s">
        <v>230</v>
      </c>
      <c r="L2406" t="s">
        <v>2984</v>
      </c>
      <c r="M2406" t="s">
        <v>4449</v>
      </c>
      <c r="N2406" t="s">
        <v>2982</v>
      </c>
      <c r="O2406" t="s">
        <v>554</v>
      </c>
      <c r="Q2406" t="s">
        <v>11459</v>
      </c>
      <c r="R2406" t="s">
        <v>2809</v>
      </c>
      <c r="S2406" t="s">
        <v>4873</v>
      </c>
      <c r="T2406" t="s">
        <v>4874</v>
      </c>
      <c r="U2406" t="s">
        <v>4008</v>
      </c>
      <c r="V2406" t="s">
        <v>980</v>
      </c>
      <c r="W2406" t="s">
        <v>245</v>
      </c>
      <c r="X2406" t="s">
        <v>387</v>
      </c>
      <c r="Z2406">
        <v>1</v>
      </c>
      <c r="AA2406" t="s">
        <v>3921</v>
      </c>
      <c r="AE2406" t="s">
        <v>3922</v>
      </c>
      <c r="AG2406" t="s">
        <v>4870</v>
      </c>
      <c r="AH2406">
        <v>6108982976</v>
      </c>
      <c r="AI2406" t="s">
        <v>11460</v>
      </c>
      <c r="AM2406" t="s">
        <v>3925</v>
      </c>
      <c r="AN2406" t="s">
        <v>3926</v>
      </c>
      <c r="AO2406" t="s">
        <v>268</v>
      </c>
      <c r="AP2406" t="s">
        <v>386</v>
      </c>
      <c r="AW2406" t="s">
        <v>447</v>
      </c>
      <c r="AX2406" t="s">
        <v>446</v>
      </c>
      <c r="AY2406" t="s">
        <v>253</v>
      </c>
      <c r="AZ2406" t="s">
        <v>230</v>
      </c>
      <c r="BA2406" t="s">
        <v>395</v>
      </c>
      <c r="BB2406" t="s">
        <v>380</v>
      </c>
      <c r="BC2406" t="s">
        <v>3927</v>
      </c>
      <c r="BD2406" t="s">
        <v>3927</v>
      </c>
      <c r="BE2406" t="s">
        <v>3927</v>
      </c>
      <c r="BF2406">
        <v>20</v>
      </c>
    </row>
    <row r="2407" spans="1:58" x14ac:dyDescent="0.3">
      <c r="A2407">
        <v>2026</v>
      </c>
      <c r="B2407">
        <v>202605</v>
      </c>
      <c r="C2407">
        <v>5</v>
      </c>
      <c r="D2407" s="14">
        <v>20001626043450</v>
      </c>
      <c r="E2407" t="s">
        <v>2810</v>
      </c>
      <c r="F2407" s="2">
        <v>46153.605219907404</v>
      </c>
      <c r="G2407" s="2">
        <v>46154</v>
      </c>
      <c r="I2407" t="s">
        <v>224</v>
      </c>
      <c r="J2407" t="s">
        <v>230</v>
      </c>
      <c r="L2407" t="s">
        <v>3787</v>
      </c>
      <c r="M2407" t="s">
        <v>902</v>
      </c>
      <c r="N2407" t="s">
        <v>752</v>
      </c>
      <c r="O2407" t="s">
        <v>623</v>
      </c>
      <c r="Q2407" t="s">
        <v>11461</v>
      </c>
      <c r="R2407" t="s">
        <v>2809</v>
      </c>
      <c r="S2407" t="s">
        <v>6865</v>
      </c>
      <c r="T2407" t="s">
        <v>6866</v>
      </c>
      <c r="U2407" t="s">
        <v>4796</v>
      </c>
      <c r="V2407" t="s">
        <v>2024</v>
      </c>
      <c r="W2407" t="s">
        <v>245</v>
      </c>
      <c r="X2407" t="s">
        <v>225</v>
      </c>
      <c r="Z2407">
        <v>1</v>
      </c>
      <c r="AA2407" t="s">
        <v>3921</v>
      </c>
      <c r="AE2407" t="s">
        <v>3922</v>
      </c>
      <c r="AG2407" t="s">
        <v>2026</v>
      </c>
      <c r="AH2407">
        <v>6108980030</v>
      </c>
      <c r="AI2407" t="s">
        <v>11462</v>
      </c>
      <c r="AM2407" t="s">
        <v>3925</v>
      </c>
      <c r="AN2407" t="s">
        <v>3926</v>
      </c>
      <c r="AO2407" t="s">
        <v>268</v>
      </c>
      <c r="AP2407" t="s">
        <v>386</v>
      </c>
      <c r="AW2407" t="s">
        <v>227</v>
      </c>
      <c r="AX2407" t="s">
        <v>226</v>
      </c>
      <c r="AY2407" t="s">
        <v>254</v>
      </c>
      <c r="AZ2407" t="s">
        <v>230</v>
      </c>
      <c r="BA2407" t="s">
        <v>273</v>
      </c>
      <c r="BB2407" t="s">
        <v>380</v>
      </c>
      <c r="BC2407" t="s">
        <v>3927</v>
      </c>
      <c r="BD2407" t="s">
        <v>3927</v>
      </c>
      <c r="BE2407" t="s">
        <v>3927</v>
      </c>
      <c r="BF2407">
        <v>20</v>
      </c>
    </row>
    <row r="2408" spans="1:58" x14ac:dyDescent="0.3">
      <c r="A2408">
        <v>2026</v>
      </c>
      <c r="B2408">
        <v>202605</v>
      </c>
      <c r="C2408">
        <v>5</v>
      </c>
      <c r="D2408" s="14">
        <v>20001626043161</v>
      </c>
      <c r="E2408" t="s">
        <v>2810</v>
      </c>
      <c r="F2408" s="2">
        <v>46153.591678240744</v>
      </c>
      <c r="G2408" s="2">
        <v>46154</v>
      </c>
      <c r="I2408" t="s">
        <v>224</v>
      </c>
      <c r="J2408" t="s">
        <v>230</v>
      </c>
      <c r="L2408" t="s">
        <v>486</v>
      </c>
      <c r="M2408" t="s">
        <v>1336</v>
      </c>
      <c r="N2408" t="s">
        <v>546</v>
      </c>
      <c r="O2408" t="s">
        <v>554</v>
      </c>
      <c r="Q2408" t="s">
        <v>11463</v>
      </c>
      <c r="R2408" t="s">
        <v>2809</v>
      </c>
      <c r="S2408" t="s">
        <v>1067</v>
      </c>
      <c r="T2408" t="s">
        <v>1068</v>
      </c>
      <c r="U2408" t="s">
        <v>258</v>
      </c>
      <c r="V2408" t="s">
        <v>247</v>
      </c>
      <c r="W2408" t="s">
        <v>245</v>
      </c>
      <c r="X2408" t="s">
        <v>225</v>
      </c>
      <c r="Z2408">
        <v>1</v>
      </c>
      <c r="AA2408" t="s">
        <v>3921</v>
      </c>
      <c r="AE2408" t="s">
        <v>3922</v>
      </c>
      <c r="AG2408" t="s">
        <v>410</v>
      </c>
      <c r="AH2408">
        <v>6108982963</v>
      </c>
      <c r="AI2408" t="s">
        <v>11464</v>
      </c>
      <c r="AM2408" t="s">
        <v>3925</v>
      </c>
      <c r="AN2408" t="s">
        <v>3926</v>
      </c>
      <c r="AO2408" t="s">
        <v>268</v>
      </c>
      <c r="AP2408" t="s">
        <v>249</v>
      </c>
      <c r="AW2408" t="s">
        <v>320</v>
      </c>
      <c r="AX2408" t="s">
        <v>319</v>
      </c>
      <c r="AY2408" t="s">
        <v>254</v>
      </c>
      <c r="AZ2408" t="s">
        <v>230</v>
      </c>
      <c r="BA2408" t="s">
        <v>395</v>
      </c>
      <c r="BB2408" t="s">
        <v>380</v>
      </c>
      <c r="BC2408" t="s">
        <v>3927</v>
      </c>
      <c r="BD2408" t="s">
        <v>3927</v>
      </c>
      <c r="BE2408" t="s">
        <v>3927</v>
      </c>
      <c r="BF2408">
        <v>20</v>
      </c>
    </row>
    <row r="2409" spans="1:58" x14ac:dyDescent="0.3">
      <c r="A2409">
        <v>2026</v>
      </c>
      <c r="B2409">
        <v>202605</v>
      </c>
      <c r="C2409">
        <v>5</v>
      </c>
      <c r="D2409" s="14">
        <v>20001626043117</v>
      </c>
      <c r="E2409" t="s">
        <v>2810</v>
      </c>
      <c r="F2409" s="2">
        <v>46153.589525462965</v>
      </c>
      <c r="G2409" s="2">
        <v>46154</v>
      </c>
      <c r="I2409" t="s">
        <v>224</v>
      </c>
      <c r="J2409" t="s">
        <v>230</v>
      </c>
      <c r="L2409" t="s">
        <v>7036</v>
      </c>
      <c r="M2409" t="s">
        <v>809</v>
      </c>
      <c r="N2409" t="s">
        <v>237</v>
      </c>
      <c r="O2409" t="s">
        <v>257</v>
      </c>
      <c r="Q2409" t="s">
        <v>11465</v>
      </c>
      <c r="R2409" t="s">
        <v>2809</v>
      </c>
      <c r="S2409" t="s">
        <v>5356</v>
      </c>
      <c r="T2409" t="s">
        <v>5357</v>
      </c>
      <c r="U2409" t="s">
        <v>3034</v>
      </c>
      <c r="V2409" t="s">
        <v>3994</v>
      </c>
      <c r="W2409" t="s">
        <v>245</v>
      </c>
      <c r="X2409" t="s">
        <v>225</v>
      </c>
      <c r="Z2409">
        <v>1</v>
      </c>
      <c r="AA2409" t="s">
        <v>3921</v>
      </c>
      <c r="AE2409" t="s">
        <v>3922</v>
      </c>
      <c r="AG2409" t="s">
        <v>4854</v>
      </c>
      <c r="AH2409">
        <v>6108945678</v>
      </c>
      <c r="AI2409" t="s">
        <v>11466</v>
      </c>
      <c r="AM2409" t="s">
        <v>3925</v>
      </c>
      <c r="AN2409" t="s">
        <v>3926</v>
      </c>
      <c r="AO2409" t="s">
        <v>268</v>
      </c>
      <c r="AP2409" t="s">
        <v>304</v>
      </c>
      <c r="AW2409" t="s">
        <v>320</v>
      </c>
      <c r="AX2409" t="s">
        <v>319</v>
      </c>
      <c r="AY2409" t="s">
        <v>254</v>
      </c>
      <c r="AZ2409" t="s">
        <v>230</v>
      </c>
      <c r="BA2409" t="s">
        <v>395</v>
      </c>
      <c r="BB2409" t="s">
        <v>380</v>
      </c>
      <c r="BC2409" t="s">
        <v>3927</v>
      </c>
      <c r="BD2409" t="s">
        <v>3927</v>
      </c>
      <c r="BE2409" t="s">
        <v>3927</v>
      </c>
      <c r="BF2409">
        <v>20</v>
      </c>
    </row>
    <row r="2410" spans="1:58" x14ac:dyDescent="0.3">
      <c r="A2410">
        <v>2026</v>
      </c>
      <c r="B2410">
        <v>202605</v>
      </c>
      <c r="C2410">
        <v>5</v>
      </c>
      <c r="D2410" s="14">
        <v>20001626042806</v>
      </c>
      <c r="E2410" t="s">
        <v>2810</v>
      </c>
      <c r="F2410" s="2">
        <v>46153.618368055555</v>
      </c>
      <c r="G2410" s="2">
        <v>46154</v>
      </c>
      <c r="I2410" t="s">
        <v>224</v>
      </c>
      <c r="J2410" t="s">
        <v>230</v>
      </c>
      <c r="L2410" t="s">
        <v>2855</v>
      </c>
      <c r="M2410" t="s">
        <v>1336</v>
      </c>
      <c r="N2410" t="s">
        <v>546</v>
      </c>
      <c r="O2410" t="s">
        <v>554</v>
      </c>
      <c r="Q2410" t="s">
        <v>11467</v>
      </c>
      <c r="R2410" t="s">
        <v>2809</v>
      </c>
      <c r="S2410" t="s">
        <v>719</v>
      </c>
      <c r="T2410" t="s">
        <v>720</v>
      </c>
      <c r="U2410" t="s">
        <v>258</v>
      </c>
      <c r="V2410" t="s">
        <v>247</v>
      </c>
      <c r="W2410" t="s">
        <v>245</v>
      </c>
      <c r="X2410" t="s">
        <v>225</v>
      </c>
      <c r="Z2410">
        <v>1</v>
      </c>
      <c r="AA2410" t="s">
        <v>3921</v>
      </c>
      <c r="AE2410" t="s">
        <v>3922</v>
      </c>
      <c r="AG2410" t="s">
        <v>342</v>
      </c>
      <c r="AH2410">
        <v>6067374624</v>
      </c>
      <c r="AI2410" t="s">
        <v>11468</v>
      </c>
      <c r="AM2410" t="s">
        <v>3925</v>
      </c>
      <c r="AN2410" t="s">
        <v>3926</v>
      </c>
      <c r="AO2410" t="s">
        <v>268</v>
      </c>
      <c r="AP2410" t="s">
        <v>386</v>
      </c>
      <c r="AW2410" t="s">
        <v>227</v>
      </c>
      <c r="AX2410" t="s">
        <v>226</v>
      </c>
      <c r="AY2410" t="s">
        <v>254</v>
      </c>
      <c r="AZ2410" t="s">
        <v>230</v>
      </c>
      <c r="BA2410" t="s">
        <v>273</v>
      </c>
      <c r="BB2410" t="s">
        <v>380</v>
      </c>
      <c r="BC2410" t="s">
        <v>3927</v>
      </c>
      <c r="BD2410" t="s">
        <v>3927</v>
      </c>
      <c r="BE2410" t="s">
        <v>3927</v>
      </c>
      <c r="BF2410">
        <v>26</v>
      </c>
    </row>
    <row r="2411" spans="1:58" x14ac:dyDescent="0.3">
      <c r="A2411">
        <v>2026</v>
      </c>
      <c r="B2411">
        <v>202605</v>
      </c>
      <c r="C2411">
        <v>5</v>
      </c>
      <c r="D2411" s="14">
        <v>20001626042469</v>
      </c>
      <c r="E2411" t="s">
        <v>2810</v>
      </c>
      <c r="F2411" s="2">
        <v>46153.604189814818</v>
      </c>
      <c r="G2411" s="2">
        <v>46153</v>
      </c>
      <c r="I2411" t="s">
        <v>224</v>
      </c>
      <c r="J2411" t="s">
        <v>230</v>
      </c>
      <c r="L2411" t="s">
        <v>2856</v>
      </c>
      <c r="M2411" t="s">
        <v>946</v>
      </c>
      <c r="N2411" t="s">
        <v>938</v>
      </c>
      <c r="O2411" t="s">
        <v>331</v>
      </c>
      <c r="Q2411" t="s">
        <v>11469</v>
      </c>
      <c r="R2411" t="s">
        <v>2809</v>
      </c>
      <c r="S2411" t="s">
        <v>6559</v>
      </c>
      <c r="T2411" t="s">
        <v>6560</v>
      </c>
      <c r="U2411" t="s">
        <v>4796</v>
      </c>
      <c r="V2411" t="s">
        <v>2024</v>
      </c>
      <c r="W2411" t="s">
        <v>245</v>
      </c>
      <c r="X2411" t="s">
        <v>225</v>
      </c>
      <c r="Z2411">
        <v>2</v>
      </c>
      <c r="AA2411" t="s">
        <v>3921</v>
      </c>
      <c r="AE2411" t="s">
        <v>3922</v>
      </c>
      <c r="AG2411" t="s">
        <v>2026</v>
      </c>
      <c r="AH2411">
        <v>1039007946</v>
      </c>
      <c r="AI2411" t="s">
        <v>11470</v>
      </c>
      <c r="AM2411" t="s">
        <v>3925</v>
      </c>
      <c r="AN2411" t="s">
        <v>3926</v>
      </c>
      <c r="AO2411" t="s">
        <v>268</v>
      </c>
      <c r="AP2411" t="s">
        <v>386</v>
      </c>
      <c r="AW2411" t="s">
        <v>227</v>
      </c>
      <c r="AX2411" t="s">
        <v>226</v>
      </c>
      <c r="AY2411" t="s">
        <v>254</v>
      </c>
      <c r="AZ2411" t="s">
        <v>230</v>
      </c>
      <c r="BA2411" t="s">
        <v>273</v>
      </c>
      <c r="BB2411" t="s">
        <v>380</v>
      </c>
      <c r="BC2411" t="s">
        <v>3927</v>
      </c>
      <c r="BD2411" t="s">
        <v>3927</v>
      </c>
      <c r="BE2411" t="s">
        <v>3927</v>
      </c>
      <c r="BF2411">
        <v>1</v>
      </c>
    </row>
    <row r="2412" spans="1:58" x14ac:dyDescent="0.3">
      <c r="A2412">
        <v>2026</v>
      </c>
      <c r="B2412">
        <v>202605</v>
      </c>
      <c r="C2412">
        <v>5</v>
      </c>
      <c r="D2412" s="14">
        <v>20001626042448</v>
      </c>
      <c r="E2412" t="s">
        <v>2810</v>
      </c>
      <c r="F2412" s="2">
        <v>46153.60324074074</v>
      </c>
      <c r="G2412" s="2">
        <v>46154</v>
      </c>
      <c r="I2412" t="s">
        <v>224</v>
      </c>
      <c r="J2412" t="s">
        <v>230</v>
      </c>
      <c r="L2412" t="s">
        <v>1591</v>
      </c>
      <c r="M2412" t="s">
        <v>261</v>
      </c>
      <c r="N2412" t="s">
        <v>237</v>
      </c>
      <c r="O2412" t="s">
        <v>257</v>
      </c>
      <c r="Q2412" t="s">
        <v>3274</v>
      </c>
      <c r="R2412" t="s">
        <v>2809</v>
      </c>
      <c r="S2412" t="s">
        <v>5585</v>
      </c>
      <c r="T2412" t="s">
        <v>5586</v>
      </c>
      <c r="U2412" t="s">
        <v>3034</v>
      </c>
      <c r="V2412" t="s">
        <v>647</v>
      </c>
      <c r="W2412" t="s">
        <v>245</v>
      </c>
      <c r="X2412" t="s">
        <v>225</v>
      </c>
      <c r="Z2412">
        <v>1</v>
      </c>
      <c r="AA2412" t="s">
        <v>3921</v>
      </c>
      <c r="AE2412" t="s">
        <v>3922</v>
      </c>
      <c r="AG2412" t="s">
        <v>5111</v>
      </c>
      <c r="AH2412">
        <v>6070546628</v>
      </c>
      <c r="AI2412" t="s">
        <v>11471</v>
      </c>
      <c r="AM2412" t="s">
        <v>3925</v>
      </c>
      <c r="AN2412" t="s">
        <v>3926</v>
      </c>
      <c r="AO2412" t="s">
        <v>268</v>
      </c>
      <c r="AP2412" t="s">
        <v>330</v>
      </c>
      <c r="AW2412" t="s">
        <v>227</v>
      </c>
      <c r="AX2412" t="s">
        <v>226</v>
      </c>
      <c r="AY2412" t="s">
        <v>254</v>
      </c>
      <c r="AZ2412" t="s">
        <v>230</v>
      </c>
      <c r="BA2412" t="s">
        <v>273</v>
      </c>
      <c r="BB2412" t="s">
        <v>380</v>
      </c>
      <c r="BC2412" t="s">
        <v>3927</v>
      </c>
      <c r="BD2412" t="s">
        <v>3927</v>
      </c>
      <c r="BE2412" t="s">
        <v>3927</v>
      </c>
      <c r="BF2412">
        <v>23</v>
      </c>
    </row>
    <row r="2413" spans="1:58" x14ac:dyDescent="0.3">
      <c r="A2413">
        <v>2026</v>
      </c>
      <c r="B2413">
        <v>202605</v>
      </c>
      <c r="C2413">
        <v>5</v>
      </c>
      <c r="D2413" s="14">
        <v>20001626041480</v>
      </c>
      <c r="E2413" t="s">
        <v>2810</v>
      </c>
      <c r="F2413" s="2">
        <v>46153.60434027778</v>
      </c>
      <c r="G2413" s="2">
        <v>46153</v>
      </c>
      <c r="I2413" t="s">
        <v>224</v>
      </c>
      <c r="J2413" t="s">
        <v>230</v>
      </c>
      <c r="L2413" t="s">
        <v>3564</v>
      </c>
      <c r="M2413" t="s">
        <v>309</v>
      </c>
      <c r="N2413" t="s">
        <v>297</v>
      </c>
      <c r="O2413" t="s">
        <v>283</v>
      </c>
      <c r="Q2413" t="s">
        <v>11472</v>
      </c>
      <c r="R2413" t="s">
        <v>2809</v>
      </c>
      <c r="S2413" t="s">
        <v>7818</v>
      </c>
      <c r="T2413" t="s">
        <v>7819</v>
      </c>
      <c r="U2413" t="s">
        <v>4796</v>
      </c>
      <c r="V2413" t="s">
        <v>2024</v>
      </c>
      <c r="W2413" t="s">
        <v>245</v>
      </c>
      <c r="X2413" t="s">
        <v>387</v>
      </c>
      <c r="Z2413">
        <v>2</v>
      </c>
      <c r="AA2413" t="s">
        <v>3921</v>
      </c>
      <c r="AE2413" t="s">
        <v>3922</v>
      </c>
      <c r="AG2413" t="s">
        <v>6701</v>
      </c>
      <c r="AH2413">
        <v>6069252689</v>
      </c>
      <c r="AI2413" t="s">
        <v>11473</v>
      </c>
      <c r="AM2413" t="s">
        <v>3925</v>
      </c>
      <c r="AN2413" t="s">
        <v>3926</v>
      </c>
      <c r="AO2413" t="s">
        <v>268</v>
      </c>
      <c r="AP2413" t="s">
        <v>386</v>
      </c>
      <c r="AW2413" t="s">
        <v>447</v>
      </c>
      <c r="AX2413" t="s">
        <v>446</v>
      </c>
      <c r="AY2413" t="s">
        <v>253</v>
      </c>
      <c r="AZ2413" t="s">
        <v>230</v>
      </c>
      <c r="BA2413" t="s">
        <v>273</v>
      </c>
      <c r="BB2413" t="s">
        <v>380</v>
      </c>
      <c r="BC2413" t="s">
        <v>3927</v>
      </c>
      <c r="BD2413" t="s">
        <v>3927</v>
      </c>
      <c r="BE2413" t="s">
        <v>3927</v>
      </c>
      <c r="BF2413">
        <v>9</v>
      </c>
    </row>
    <row r="2414" spans="1:58" x14ac:dyDescent="0.3">
      <c r="A2414">
        <v>2026</v>
      </c>
      <c r="B2414">
        <v>202605</v>
      </c>
      <c r="C2414">
        <v>5</v>
      </c>
      <c r="D2414" s="14">
        <v>20001626041025</v>
      </c>
      <c r="E2414" t="s">
        <v>2810</v>
      </c>
      <c r="F2414" s="2">
        <v>46153.58284722222</v>
      </c>
      <c r="G2414" s="2">
        <v>46153</v>
      </c>
      <c r="I2414" t="s">
        <v>224</v>
      </c>
      <c r="J2414" t="s">
        <v>230</v>
      </c>
      <c r="L2414" t="s">
        <v>1993</v>
      </c>
      <c r="M2414" t="s">
        <v>1995</v>
      </c>
      <c r="N2414" t="s">
        <v>989</v>
      </c>
      <c r="O2414" t="s">
        <v>554</v>
      </c>
      <c r="Q2414" t="s">
        <v>11474</v>
      </c>
      <c r="R2414" t="s">
        <v>2809</v>
      </c>
      <c r="S2414" t="s">
        <v>340</v>
      </c>
      <c r="T2414" t="s">
        <v>341</v>
      </c>
      <c r="U2414" t="s">
        <v>258</v>
      </c>
      <c r="V2414" t="s">
        <v>247</v>
      </c>
      <c r="W2414" t="s">
        <v>245</v>
      </c>
      <c r="X2414" t="s">
        <v>225</v>
      </c>
      <c r="Z2414">
        <v>2</v>
      </c>
      <c r="AA2414" t="s">
        <v>3921</v>
      </c>
      <c r="AE2414" t="s">
        <v>3922</v>
      </c>
      <c r="AG2414" t="s">
        <v>342</v>
      </c>
      <c r="AH2414">
        <v>6108982943</v>
      </c>
      <c r="AI2414" t="s">
        <v>11475</v>
      </c>
      <c r="AM2414" t="s">
        <v>3925</v>
      </c>
      <c r="AN2414" t="s">
        <v>3926</v>
      </c>
      <c r="AO2414" t="s">
        <v>268</v>
      </c>
      <c r="AP2414" t="s">
        <v>386</v>
      </c>
      <c r="AW2414" t="s">
        <v>320</v>
      </c>
      <c r="AX2414" t="s">
        <v>319</v>
      </c>
      <c r="AY2414" t="s">
        <v>254</v>
      </c>
      <c r="AZ2414" t="s">
        <v>230</v>
      </c>
      <c r="BA2414" t="s">
        <v>273</v>
      </c>
      <c r="BB2414" t="s">
        <v>380</v>
      </c>
      <c r="BC2414" t="s">
        <v>3927</v>
      </c>
      <c r="BD2414" t="s">
        <v>3927</v>
      </c>
      <c r="BE2414" t="s">
        <v>3927</v>
      </c>
      <c r="BF2414">
        <v>20</v>
      </c>
    </row>
    <row r="2415" spans="1:58" x14ac:dyDescent="0.3">
      <c r="A2415">
        <v>2026</v>
      </c>
      <c r="B2415">
        <v>202605</v>
      </c>
      <c r="C2415">
        <v>5</v>
      </c>
      <c r="D2415" s="14">
        <v>20001626040495</v>
      </c>
      <c r="E2415" t="s">
        <v>2810</v>
      </c>
      <c r="F2415" s="2">
        <v>46153.605254629627</v>
      </c>
      <c r="G2415" s="2">
        <v>46154</v>
      </c>
      <c r="I2415" t="s">
        <v>224</v>
      </c>
      <c r="J2415" t="s">
        <v>230</v>
      </c>
      <c r="L2415" t="s">
        <v>11476</v>
      </c>
      <c r="M2415" t="s">
        <v>1045</v>
      </c>
      <c r="N2415" t="s">
        <v>1040</v>
      </c>
      <c r="O2415" t="s">
        <v>257</v>
      </c>
      <c r="Q2415" t="s">
        <v>11477</v>
      </c>
      <c r="R2415" t="s">
        <v>2811</v>
      </c>
      <c r="S2415" t="s">
        <v>4841</v>
      </c>
      <c r="T2415" t="s">
        <v>4842</v>
      </c>
      <c r="U2415" t="s">
        <v>4008</v>
      </c>
      <c r="V2415" t="s">
        <v>980</v>
      </c>
      <c r="W2415" t="s">
        <v>245</v>
      </c>
      <c r="X2415" t="s">
        <v>225</v>
      </c>
      <c r="Z2415">
        <v>1</v>
      </c>
      <c r="AA2415" t="s">
        <v>3921</v>
      </c>
      <c r="AE2415" t="s">
        <v>3922</v>
      </c>
      <c r="AG2415" t="s">
        <v>4844</v>
      </c>
      <c r="AH2415">
        <v>6108979096</v>
      </c>
      <c r="AI2415" t="s">
        <v>11478</v>
      </c>
      <c r="AM2415" t="s">
        <v>3925</v>
      </c>
      <c r="AN2415" t="s">
        <v>3926</v>
      </c>
      <c r="AO2415" t="s">
        <v>268</v>
      </c>
      <c r="AP2415" t="s">
        <v>304</v>
      </c>
      <c r="AW2415" t="s">
        <v>320</v>
      </c>
      <c r="AX2415" t="s">
        <v>319</v>
      </c>
      <c r="AY2415" t="s">
        <v>254</v>
      </c>
      <c r="AZ2415" t="s">
        <v>230</v>
      </c>
      <c r="BA2415" t="s">
        <v>395</v>
      </c>
      <c r="BB2415" t="s">
        <v>380</v>
      </c>
      <c r="BC2415" t="s">
        <v>3927</v>
      </c>
      <c r="BD2415" t="s">
        <v>3927</v>
      </c>
      <c r="BE2415" t="s">
        <v>3927</v>
      </c>
      <c r="BF2415">
        <v>20</v>
      </c>
    </row>
    <row r="2416" spans="1:58" x14ac:dyDescent="0.3">
      <c r="A2416">
        <v>2026</v>
      </c>
      <c r="B2416">
        <v>202605</v>
      </c>
      <c r="C2416">
        <v>5</v>
      </c>
      <c r="D2416" s="14">
        <v>20001626038656</v>
      </c>
      <c r="E2416" t="s">
        <v>2810</v>
      </c>
      <c r="F2416" s="2">
        <v>46153.611747685187</v>
      </c>
      <c r="G2416" s="2">
        <v>46154</v>
      </c>
      <c r="I2416" t="s">
        <v>224</v>
      </c>
      <c r="J2416" t="s">
        <v>230</v>
      </c>
      <c r="L2416" t="s">
        <v>1981</v>
      </c>
      <c r="M2416" t="s">
        <v>309</v>
      </c>
      <c r="N2416" t="s">
        <v>297</v>
      </c>
      <c r="O2416" t="s">
        <v>283</v>
      </c>
      <c r="Q2416" t="s">
        <v>11479</v>
      </c>
      <c r="R2416" t="s">
        <v>2809</v>
      </c>
      <c r="S2416" t="s">
        <v>1542</v>
      </c>
      <c r="T2416" t="s">
        <v>1543</v>
      </c>
      <c r="U2416" t="s">
        <v>258</v>
      </c>
      <c r="V2416" t="s">
        <v>247</v>
      </c>
      <c r="W2416" t="s">
        <v>245</v>
      </c>
      <c r="X2416" t="s">
        <v>387</v>
      </c>
      <c r="Z2416">
        <v>1</v>
      </c>
      <c r="AA2416" t="s">
        <v>3921</v>
      </c>
      <c r="AE2416" t="s">
        <v>3922</v>
      </c>
      <c r="AG2416" t="s">
        <v>329</v>
      </c>
      <c r="AH2416">
        <v>6108985993</v>
      </c>
      <c r="AI2416" t="s">
        <v>11480</v>
      </c>
      <c r="AM2416" t="s">
        <v>3925</v>
      </c>
      <c r="AN2416" t="s">
        <v>3926</v>
      </c>
      <c r="AO2416" t="s">
        <v>268</v>
      </c>
      <c r="AP2416" t="s">
        <v>386</v>
      </c>
      <c r="AW2416" t="s">
        <v>447</v>
      </c>
      <c r="AX2416" t="s">
        <v>446</v>
      </c>
      <c r="AY2416" t="s">
        <v>253</v>
      </c>
      <c r="AZ2416" t="s">
        <v>230</v>
      </c>
      <c r="BA2416" t="s">
        <v>395</v>
      </c>
      <c r="BB2416" t="s">
        <v>380</v>
      </c>
      <c r="BC2416" t="s">
        <v>3927</v>
      </c>
      <c r="BD2416" t="s">
        <v>3927</v>
      </c>
      <c r="BE2416" t="s">
        <v>3927</v>
      </c>
      <c r="BF2416">
        <v>20</v>
      </c>
    </row>
    <row r="2417" spans="1:58" x14ac:dyDescent="0.3">
      <c r="A2417">
        <v>2026</v>
      </c>
      <c r="B2417">
        <v>202605</v>
      </c>
      <c r="C2417">
        <v>5</v>
      </c>
      <c r="D2417" s="14">
        <v>20001626035452</v>
      </c>
      <c r="E2417" t="s">
        <v>2810</v>
      </c>
      <c r="F2417" s="2">
        <v>46153.601851851854</v>
      </c>
      <c r="G2417" s="2">
        <v>46153</v>
      </c>
      <c r="I2417" t="s">
        <v>224</v>
      </c>
      <c r="J2417" t="s">
        <v>230</v>
      </c>
      <c r="L2417" t="s">
        <v>3779</v>
      </c>
      <c r="M2417" t="s">
        <v>902</v>
      </c>
      <c r="N2417" t="s">
        <v>752</v>
      </c>
      <c r="O2417" t="s">
        <v>623</v>
      </c>
      <c r="Q2417" t="s">
        <v>11481</v>
      </c>
      <c r="R2417" t="s">
        <v>2809</v>
      </c>
      <c r="S2417" t="s">
        <v>407</v>
      </c>
      <c r="T2417" t="s">
        <v>408</v>
      </c>
      <c r="U2417" t="s">
        <v>258</v>
      </c>
      <c r="V2417" t="s">
        <v>247</v>
      </c>
      <c r="W2417" t="s">
        <v>245</v>
      </c>
      <c r="X2417" t="s">
        <v>225</v>
      </c>
      <c r="Z2417">
        <v>2</v>
      </c>
      <c r="AA2417" t="s">
        <v>3921</v>
      </c>
      <c r="AE2417" t="s">
        <v>3922</v>
      </c>
      <c r="AG2417" t="s">
        <v>410</v>
      </c>
      <c r="AH2417">
        <v>6108945708</v>
      </c>
      <c r="AI2417" t="s">
        <v>11482</v>
      </c>
      <c r="AM2417" t="s">
        <v>3925</v>
      </c>
      <c r="AN2417" t="s">
        <v>3926</v>
      </c>
      <c r="AO2417" t="s">
        <v>268</v>
      </c>
      <c r="AP2417" t="s">
        <v>304</v>
      </c>
      <c r="AW2417" t="s">
        <v>320</v>
      </c>
      <c r="AX2417" t="s">
        <v>319</v>
      </c>
      <c r="AY2417" t="s">
        <v>254</v>
      </c>
      <c r="AZ2417" t="s">
        <v>230</v>
      </c>
      <c r="BA2417" t="s">
        <v>395</v>
      </c>
      <c r="BB2417" t="s">
        <v>380</v>
      </c>
      <c r="BC2417" t="s">
        <v>3927</v>
      </c>
      <c r="BD2417" t="s">
        <v>3927</v>
      </c>
      <c r="BE2417" t="s">
        <v>3927</v>
      </c>
      <c r="BF2417">
        <v>20</v>
      </c>
    </row>
    <row r="2418" spans="1:58" x14ac:dyDescent="0.3">
      <c r="A2418">
        <v>2026</v>
      </c>
      <c r="B2418">
        <v>202605</v>
      </c>
      <c r="C2418">
        <v>5</v>
      </c>
      <c r="D2418" s="14">
        <v>20001626032960</v>
      </c>
      <c r="E2418" t="s">
        <v>2810</v>
      </c>
      <c r="F2418" s="2">
        <v>46153.57708333333</v>
      </c>
      <c r="G2418" s="2">
        <v>46154</v>
      </c>
      <c r="I2418" t="s">
        <v>224</v>
      </c>
      <c r="J2418" t="s">
        <v>230</v>
      </c>
      <c r="L2418" t="s">
        <v>11483</v>
      </c>
      <c r="M2418" t="s">
        <v>1933</v>
      </c>
      <c r="N2418" t="s">
        <v>1927</v>
      </c>
      <c r="O2418" t="s">
        <v>257</v>
      </c>
      <c r="Q2418" t="s">
        <v>11484</v>
      </c>
      <c r="R2418" t="s">
        <v>2809</v>
      </c>
      <c r="S2418" t="s">
        <v>5966</v>
      </c>
      <c r="T2418" t="s">
        <v>5967</v>
      </c>
      <c r="U2418" t="s">
        <v>5044</v>
      </c>
      <c r="V2418" t="s">
        <v>5045</v>
      </c>
      <c r="W2418" t="s">
        <v>245</v>
      </c>
      <c r="X2418" t="s">
        <v>225</v>
      </c>
      <c r="Z2418">
        <v>1</v>
      </c>
      <c r="AA2418" t="s">
        <v>3921</v>
      </c>
      <c r="AE2418" t="s">
        <v>3922</v>
      </c>
      <c r="AG2418" t="s">
        <v>5047</v>
      </c>
      <c r="AH2418">
        <v>6108980999</v>
      </c>
      <c r="AI2418" t="s">
        <v>11485</v>
      </c>
      <c r="AM2418" t="s">
        <v>3925</v>
      </c>
      <c r="AN2418" t="s">
        <v>3926</v>
      </c>
      <c r="AO2418" t="s">
        <v>268</v>
      </c>
      <c r="AP2418" t="s">
        <v>304</v>
      </c>
      <c r="AW2418" t="s">
        <v>320</v>
      </c>
      <c r="AX2418" t="s">
        <v>319</v>
      </c>
      <c r="AY2418" t="s">
        <v>254</v>
      </c>
      <c r="AZ2418" t="s">
        <v>230</v>
      </c>
      <c r="BA2418" t="s">
        <v>395</v>
      </c>
      <c r="BB2418" t="s">
        <v>380</v>
      </c>
      <c r="BC2418" t="s">
        <v>3927</v>
      </c>
      <c r="BD2418" t="s">
        <v>3927</v>
      </c>
      <c r="BE2418" t="s">
        <v>3927</v>
      </c>
      <c r="BF2418">
        <v>20</v>
      </c>
    </row>
    <row r="2419" spans="1:58" x14ac:dyDescent="0.3">
      <c r="A2419">
        <v>2026</v>
      </c>
      <c r="B2419">
        <v>202605</v>
      </c>
      <c r="C2419">
        <v>5</v>
      </c>
      <c r="D2419" s="14">
        <v>20001626028924</v>
      </c>
      <c r="E2419" t="s">
        <v>2810</v>
      </c>
      <c r="F2419" s="2">
        <v>46153.573969907404</v>
      </c>
      <c r="G2419" s="2">
        <v>46154</v>
      </c>
      <c r="I2419" t="s">
        <v>224</v>
      </c>
      <c r="J2419" t="s">
        <v>230</v>
      </c>
      <c r="L2419" t="s">
        <v>3179</v>
      </c>
      <c r="M2419" t="s">
        <v>494</v>
      </c>
      <c r="N2419" t="s">
        <v>486</v>
      </c>
      <c r="O2419" t="s">
        <v>257</v>
      </c>
      <c r="Q2419" t="s">
        <v>11486</v>
      </c>
      <c r="R2419" t="s">
        <v>2809</v>
      </c>
      <c r="S2419" t="s">
        <v>5283</v>
      </c>
      <c r="T2419" t="s">
        <v>5284</v>
      </c>
      <c r="U2419" t="s">
        <v>3034</v>
      </c>
      <c r="V2419" t="s">
        <v>647</v>
      </c>
      <c r="W2419" t="s">
        <v>245</v>
      </c>
      <c r="X2419" t="s">
        <v>225</v>
      </c>
      <c r="Z2419">
        <v>1</v>
      </c>
      <c r="AA2419" t="s">
        <v>3921</v>
      </c>
      <c r="AE2419" t="s">
        <v>3922</v>
      </c>
      <c r="AG2419" t="s">
        <v>5111</v>
      </c>
      <c r="AH2419">
        <v>6108977027</v>
      </c>
      <c r="AI2419" t="s">
        <v>11487</v>
      </c>
      <c r="AM2419" t="s">
        <v>3925</v>
      </c>
      <c r="AN2419" t="s">
        <v>3926</v>
      </c>
      <c r="AO2419" t="s">
        <v>268</v>
      </c>
      <c r="AP2419" t="s">
        <v>853</v>
      </c>
      <c r="AW2419" t="s">
        <v>320</v>
      </c>
      <c r="AX2419" t="s">
        <v>319</v>
      </c>
      <c r="AY2419" t="s">
        <v>254</v>
      </c>
      <c r="AZ2419" t="s">
        <v>230</v>
      </c>
      <c r="BA2419" t="s">
        <v>395</v>
      </c>
      <c r="BB2419" t="s">
        <v>1322</v>
      </c>
      <c r="BC2419" t="s">
        <v>3927</v>
      </c>
      <c r="BD2419" t="s">
        <v>3927</v>
      </c>
      <c r="BE2419" t="s">
        <v>3927</v>
      </c>
      <c r="BF2419">
        <v>20</v>
      </c>
    </row>
    <row r="2420" spans="1:58" x14ac:dyDescent="0.3">
      <c r="A2420">
        <v>2026</v>
      </c>
      <c r="B2420">
        <v>202605</v>
      </c>
      <c r="C2420">
        <v>5</v>
      </c>
      <c r="D2420" s="14">
        <v>20001626023285</v>
      </c>
      <c r="E2420" t="s">
        <v>2810</v>
      </c>
      <c r="F2420" s="2">
        <v>46153.586956018517</v>
      </c>
      <c r="G2420" s="2">
        <v>46154</v>
      </c>
      <c r="I2420" t="s">
        <v>224</v>
      </c>
      <c r="J2420" t="s">
        <v>230</v>
      </c>
      <c r="L2420" t="s">
        <v>3559</v>
      </c>
      <c r="M2420" t="s">
        <v>309</v>
      </c>
      <c r="N2420" t="s">
        <v>297</v>
      </c>
      <c r="O2420" t="s">
        <v>283</v>
      </c>
      <c r="Q2420" t="s">
        <v>11488</v>
      </c>
      <c r="R2420" t="s">
        <v>2809</v>
      </c>
      <c r="S2420" t="s">
        <v>5207</v>
      </c>
      <c r="T2420" t="s">
        <v>5208</v>
      </c>
      <c r="U2420" t="s">
        <v>3034</v>
      </c>
      <c r="V2420" t="s">
        <v>647</v>
      </c>
      <c r="W2420" t="s">
        <v>245</v>
      </c>
      <c r="X2420" t="s">
        <v>387</v>
      </c>
      <c r="Z2420">
        <v>1</v>
      </c>
      <c r="AA2420" t="s">
        <v>3921</v>
      </c>
      <c r="AE2420" t="s">
        <v>3922</v>
      </c>
      <c r="AG2420" t="s">
        <v>5135</v>
      </c>
      <c r="AH2420">
        <v>1035779742</v>
      </c>
      <c r="AI2420" t="s">
        <v>11489</v>
      </c>
      <c r="AM2420" t="s">
        <v>3925</v>
      </c>
      <c r="AN2420" t="s">
        <v>3926</v>
      </c>
      <c r="AO2420" t="s">
        <v>268</v>
      </c>
      <c r="AP2420" t="s">
        <v>249</v>
      </c>
      <c r="AW2420" t="s">
        <v>447</v>
      </c>
      <c r="AX2420" t="s">
        <v>446</v>
      </c>
      <c r="AY2420" t="s">
        <v>253</v>
      </c>
      <c r="AZ2420" t="s">
        <v>230</v>
      </c>
      <c r="BA2420" t="s">
        <v>273</v>
      </c>
      <c r="BB2420" t="s">
        <v>380</v>
      </c>
      <c r="BC2420" t="s">
        <v>3927</v>
      </c>
      <c r="BD2420" t="s">
        <v>3927</v>
      </c>
      <c r="BE2420" t="s">
        <v>3927</v>
      </c>
      <c r="BF2420">
        <v>23</v>
      </c>
    </row>
    <row r="2421" spans="1:58" x14ac:dyDescent="0.3">
      <c r="A2421">
        <v>2026</v>
      </c>
      <c r="B2421">
        <v>202605</v>
      </c>
      <c r="C2421">
        <v>5</v>
      </c>
      <c r="D2421" s="14">
        <v>20001625990579</v>
      </c>
      <c r="E2421" t="s">
        <v>2810</v>
      </c>
      <c r="F2421" s="2">
        <v>46153.561064814814</v>
      </c>
      <c r="G2421" s="2">
        <v>46154</v>
      </c>
      <c r="I2421" t="s">
        <v>224</v>
      </c>
      <c r="J2421" t="s">
        <v>230</v>
      </c>
      <c r="L2421" t="s">
        <v>2931</v>
      </c>
      <c r="M2421" t="s">
        <v>7772</v>
      </c>
      <c r="N2421" t="s">
        <v>322</v>
      </c>
      <c r="O2421" t="s">
        <v>331</v>
      </c>
      <c r="Q2421" t="s">
        <v>11490</v>
      </c>
      <c r="R2421" t="s">
        <v>2809</v>
      </c>
      <c r="S2421" t="s">
        <v>5080</v>
      </c>
      <c r="T2421" t="s">
        <v>5081</v>
      </c>
      <c r="U2421" t="s">
        <v>3034</v>
      </c>
      <c r="V2421" t="s">
        <v>647</v>
      </c>
      <c r="W2421" t="s">
        <v>245</v>
      </c>
      <c r="X2421" t="s">
        <v>225</v>
      </c>
      <c r="Z2421">
        <v>1</v>
      </c>
      <c r="AA2421" t="s">
        <v>3921</v>
      </c>
      <c r="AE2421" t="s">
        <v>3922</v>
      </c>
      <c r="AG2421" t="s">
        <v>5006</v>
      </c>
      <c r="AH2421">
        <v>6108945640</v>
      </c>
      <c r="AI2421" t="s">
        <v>11491</v>
      </c>
      <c r="AM2421" t="s">
        <v>3925</v>
      </c>
      <c r="AN2421" t="s">
        <v>3926</v>
      </c>
      <c r="AO2421" t="s">
        <v>268</v>
      </c>
      <c r="AP2421" t="s">
        <v>386</v>
      </c>
      <c r="AW2421" t="s">
        <v>320</v>
      </c>
      <c r="AX2421" t="s">
        <v>319</v>
      </c>
      <c r="AY2421" t="s">
        <v>254</v>
      </c>
      <c r="AZ2421" t="s">
        <v>230</v>
      </c>
      <c r="BA2421" t="s">
        <v>395</v>
      </c>
      <c r="BB2421" t="s">
        <v>380</v>
      </c>
      <c r="BC2421" t="s">
        <v>3927</v>
      </c>
      <c r="BD2421" t="s">
        <v>3927</v>
      </c>
      <c r="BE2421" t="s">
        <v>3927</v>
      </c>
      <c r="BF2421">
        <v>20</v>
      </c>
    </row>
    <row r="2422" spans="1:58" x14ac:dyDescent="0.3">
      <c r="A2422">
        <v>2026</v>
      </c>
      <c r="B2422">
        <v>202605</v>
      </c>
      <c r="C2422">
        <v>5</v>
      </c>
      <c r="D2422" s="14">
        <v>20001625987311</v>
      </c>
      <c r="E2422" t="s">
        <v>2810</v>
      </c>
      <c r="F2422" s="2">
        <v>46153.544710648152</v>
      </c>
      <c r="G2422" s="2">
        <v>46154</v>
      </c>
      <c r="I2422" t="s">
        <v>224</v>
      </c>
      <c r="J2422" t="s">
        <v>230</v>
      </c>
      <c r="L2422" t="s">
        <v>11492</v>
      </c>
      <c r="M2422" t="s">
        <v>392</v>
      </c>
      <c r="N2422" t="s">
        <v>353</v>
      </c>
      <c r="O2422" t="s">
        <v>283</v>
      </c>
      <c r="Q2422" t="s">
        <v>11493</v>
      </c>
      <c r="R2422" t="s">
        <v>2809</v>
      </c>
      <c r="S2422" t="s">
        <v>8132</v>
      </c>
      <c r="T2422" t="s">
        <v>8133</v>
      </c>
      <c r="U2422" t="s">
        <v>4796</v>
      </c>
      <c r="V2422" t="s">
        <v>2024</v>
      </c>
      <c r="W2422" t="s">
        <v>245</v>
      </c>
      <c r="X2422" t="s">
        <v>225</v>
      </c>
      <c r="Z2422">
        <v>1</v>
      </c>
      <c r="AA2422" t="s">
        <v>3921</v>
      </c>
      <c r="AE2422" t="s">
        <v>3922</v>
      </c>
      <c r="AG2422" t="s">
        <v>6332</v>
      </c>
      <c r="AH2422">
        <v>6108977974</v>
      </c>
      <c r="AI2422" t="s">
        <v>11494</v>
      </c>
      <c r="AM2422" t="s">
        <v>3925</v>
      </c>
      <c r="AN2422" t="s">
        <v>3926</v>
      </c>
      <c r="AO2422" t="s">
        <v>268</v>
      </c>
      <c r="AP2422" t="s">
        <v>386</v>
      </c>
      <c r="AW2422" t="s">
        <v>320</v>
      </c>
      <c r="AX2422" t="s">
        <v>319</v>
      </c>
      <c r="AY2422" t="s">
        <v>254</v>
      </c>
      <c r="AZ2422" t="s">
        <v>230</v>
      </c>
      <c r="BA2422" t="s">
        <v>395</v>
      </c>
      <c r="BB2422" t="s">
        <v>380</v>
      </c>
      <c r="BC2422" t="s">
        <v>3927</v>
      </c>
      <c r="BD2422" t="s">
        <v>3927</v>
      </c>
      <c r="BE2422" t="s">
        <v>3927</v>
      </c>
      <c r="BF2422">
        <v>20</v>
      </c>
    </row>
    <row r="2423" spans="1:58" x14ac:dyDescent="0.3">
      <c r="A2423">
        <v>2026</v>
      </c>
      <c r="B2423">
        <v>202605</v>
      </c>
      <c r="C2423">
        <v>5</v>
      </c>
      <c r="D2423" s="14">
        <v>20001625984313</v>
      </c>
      <c r="E2423" t="s">
        <v>2810</v>
      </c>
      <c r="F2423" s="2">
        <v>46153.54409722222</v>
      </c>
      <c r="G2423" s="2">
        <v>46154</v>
      </c>
      <c r="I2423" t="s">
        <v>224</v>
      </c>
      <c r="J2423" t="s">
        <v>230</v>
      </c>
      <c r="L2423" t="s">
        <v>3475</v>
      </c>
      <c r="M2423" t="s">
        <v>309</v>
      </c>
      <c r="N2423" t="s">
        <v>297</v>
      </c>
      <c r="O2423" t="s">
        <v>283</v>
      </c>
      <c r="Q2423" t="s">
        <v>11495</v>
      </c>
      <c r="R2423" t="s">
        <v>2809</v>
      </c>
      <c r="S2423" t="s">
        <v>935</v>
      </c>
      <c r="T2423" t="s">
        <v>936</v>
      </c>
      <c r="U2423" t="s">
        <v>258</v>
      </c>
      <c r="V2423" t="s">
        <v>247</v>
      </c>
      <c r="W2423" t="s">
        <v>245</v>
      </c>
      <c r="X2423" t="s">
        <v>387</v>
      </c>
      <c r="Z2423">
        <v>1</v>
      </c>
      <c r="AA2423" t="s">
        <v>3921</v>
      </c>
      <c r="AE2423" t="s">
        <v>3922</v>
      </c>
      <c r="AG2423" t="s">
        <v>329</v>
      </c>
      <c r="AH2423">
        <v>6108985863</v>
      </c>
      <c r="AI2423" t="s">
        <v>11496</v>
      </c>
      <c r="AM2423" t="s">
        <v>3925</v>
      </c>
      <c r="AN2423" t="s">
        <v>3926</v>
      </c>
      <c r="AO2423" t="s">
        <v>268</v>
      </c>
      <c r="AP2423" t="s">
        <v>304</v>
      </c>
      <c r="AW2423" t="s">
        <v>447</v>
      </c>
      <c r="AX2423" t="s">
        <v>446</v>
      </c>
      <c r="AY2423" t="s">
        <v>253</v>
      </c>
      <c r="AZ2423" t="s">
        <v>230</v>
      </c>
      <c r="BA2423" t="s">
        <v>395</v>
      </c>
      <c r="BB2423" t="s">
        <v>380</v>
      </c>
      <c r="BC2423" t="s">
        <v>3927</v>
      </c>
      <c r="BD2423" t="s">
        <v>3927</v>
      </c>
      <c r="BE2423" t="s">
        <v>3927</v>
      </c>
      <c r="BF2423">
        <v>20</v>
      </c>
    </row>
    <row r="2424" spans="1:58" x14ac:dyDescent="0.3">
      <c r="A2424">
        <v>2026</v>
      </c>
      <c r="B2424">
        <v>202605</v>
      </c>
      <c r="C2424">
        <v>5</v>
      </c>
      <c r="D2424" s="14">
        <v>20001625984116</v>
      </c>
      <c r="E2424" t="s">
        <v>2810</v>
      </c>
      <c r="F2424" s="2">
        <v>46153.533726851849</v>
      </c>
      <c r="G2424" s="2">
        <v>46154</v>
      </c>
      <c r="I2424" t="s">
        <v>224</v>
      </c>
      <c r="J2424" t="s">
        <v>230</v>
      </c>
      <c r="L2424" t="s">
        <v>3321</v>
      </c>
      <c r="M2424" t="s">
        <v>309</v>
      </c>
      <c r="N2424" t="s">
        <v>297</v>
      </c>
      <c r="O2424" t="s">
        <v>283</v>
      </c>
      <c r="Q2424" t="s">
        <v>11497</v>
      </c>
      <c r="R2424" t="s">
        <v>2809</v>
      </c>
      <c r="S2424" t="s">
        <v>5274</v>
      </c>
      <c r="T2424" t="s">
        <v>5275</v>
      </c>
      <c r="U2424" t="s">
        <v>3034</v>
      </c>
      <c r="V2424" t="s">
        <v>647</v>
      </c>
      <c r="W2424" t="s">
        <v>245</v>
      </c>
      <c r="X2424" t="s">
        <v>387</v>
      </c>
      <c r="Z2424">
        <v>1</v>
      </c>
      <c r="AA2424" t="s">
        <v>3921</v>
      </c>
      <c r="AE2424" t="s">
        <v>3922</v>
      </c>
      <c r="AG2424" t="s">
        <v>5135</v>
      </c>
      <c r="AH2424">
        <v>6108986847</v>
      </c>
      <c r="AI2424" t="s">
        <v>11498</v>
      </c>
      <c r="AM2424" t="s">
        <v>3925</v>
      </c>
      <c r="AN2424" t="s">
        <v>3926</v>
      </c>
      <c r="AO2424" t="s">
        <v>268</v>
      </c>
      <c r="AP2424" t="s">
        <v>386</v>
      </c>
      <c r="AW2424" t="s">
        <v>389</v>
      </c>
      <c r="AX2424" t="s">
        <v>388</v>
      </c>
      <c r="AY2424" t="s">
        <v>253</v>
      </c>
      <c r="AZ2424" t="s">
        <v>230</v>
      </c>
      <c r="BA2424" t="s">
        <v>395</v>
      </c>
      <c r="BB2424" t="s">
        <v>380</v>
      </c>
      <c r="BC2424" t="s">
        <v>3927</v>
      </c>
      <c r="BD2424" t="s">
        <v>3927</v>
      </c>
      <c r="BE2424" t="s">
        <v>3927</v>
      </c>
      <c r="BF2424">
        <v>20</v>
      </c>
    </row>
    <row r="2425" spans="1:58" x14ac:dyDescent="0.3">
      <c r="A2425">
        <v>2026</v>
      </c>
      <c r="B2425">
        <v>202605</v>
      </c>
      <c r="C2425">
        <v>5</v>
      </c>
      <c r="D2425" s="14">
        <v>20001625981084</v>
      </c>
      <c r="E2425" t="s">
        <v>2810</v>
      </c>
      <c r="F2425" s="2">
        <v>46153.531261574077</v>
      </c>
      <c r="G2425" s="2">
        <v>46154</v>
      </c>
      <c r="I2425" t="s">
        <v>224</v>
      </c>
      <c r="J2425" t="s">
        <v>230</v>
      </c>
      <c r="L2425" t="s">
        <v>11499</v>
      </c>
      <c r="M2425" t="s">
        <v>309</v>
      </c>
      <c r="N2425" t="s">
        <v>297</v>
      </c>
      <c r="O2425" t="s">
        <v>283</v>
      </c>
      <c r="Q2425" t="s">
        <v>11500</v>
      </c>
      <c r="R2425" t="s">
        <v>2809</v>
      </c>
      <c r="S2425" t="s">
        <v>5627</v>
      </c>
      <c r="T2425" t="s">
        <v>5628</v>
      </c>
      <c r="U2425" t="s">
        <v>3034</v>
      </c>
      <c r="V2425" t="s">
        <v>647</v>
      </c>
      <c r="W2425" t="s">
        <v>245</v>
      </c>
      <c r="X2425" t="s">
        <v>225</v>
      </c>
      <c r="Z2425">
        <v>1</v>
      </c>
      <c r="AA2425" t="s">
        <v>3921</v>
      </c>
      <c r="AE2425" t="s">
        <v>3922</v>
      </c>
      <c r="AG2425" t="s">
        <v>5111</v>
      </c>
      <c r="AH2425">
        <v>6108989797</v>
      </c>
      <c r="AI2425" t="s">
        <v>11501</v>
      </c>
      <c r="AM2425" t="s">
        <v>3925</v>
      </c>
      <c r="AN2425" t="s">
        <v>3926</v>
      </c>
      <c r="AO2425" t="s">
        <v>268</v>
      </c>
      <c r="AP2425" t="s">
        <v>304</v>
      </c>
      <c r="AW2425" t="s">
        <v>1876</v>
      </c>
      <c r="AX2425" t="s">
        <v>1875</v>
      </c>
      <c r="AY2425" t="s">
        <v>254</v>
      </c>
      <c r="AZ2425" t="s">
        <v>230</v>
      </c>
      <c r="BA2425" t="s">
        <v>395</v>
      </c>
      <c r="BB2425" t="s">
        <v>380</v>
      </c>
      <c r="BC2425" t="s">
        <v>3927</v>
      </c>
      <c r="BD2425" t="s">
        <v>3927</v>
      </c>
      <c r="BE2425" t="s">
        <v>3927</v>
      </c>
      <c r="BF2425">
        <v>20</v>
      </c>
    </row>
    <row r="2426" spans="1:58" x14ac:dyDescent="0.3">
      <c r="A2426">
        <v>2026</v>
      </c>
      <c r="B2426">
        <v>202605</v>
      </c>
      <c r="C2426">
        <v>5</v>
      </c>
      <c r="D2426" s="14">
        <v>20001625980483</v>
      </c>
      <c r="E2426" t="s">
        <v>2810</v>
      </c>
      <c r="F2426" s="2">
        <v>46153.553067129629</v>
      </c>
      <c r="G2426" s="2">
        <v>46154</v>
      </c>
      <c r="I2426" t="s">
        <v>224</v>
      </c>
      <c r="J2426" t="s">
        <v>230</v>
      </c>
      <c r="L2426" t="s">
        <v>3146</v>
      </c>
      <c r="M2426" t="s">
        <v>1336</v>
      </c>
      <c r="N2426" t="s">
        <v>546</v>
      </c>
      <c r="O2426" t="s">
        <v>554</v>
      </c>
      <c r="Q2426" t="s">
        <v>11502</v>
      </c>
      <c r="R2426" t="s">
        <v>2809</v>
      </c>
      <c r="S2426" t="s">
        <v>5159</v>
      </c>
      <c r="T2426" t="s">
        <v>5160</v>
      </c>
      <c r="U2426" t="s">
        <v>3034</v>
      </c>
      <c r="V2426" t="s">
        <v>647</v>
      </c>
      <c r="W2426" t="s">
        <v>245</v>
      </c>
      <c r="X2426" t="s">
        <v>225</v>
      </c>
      <c r="Z2426">
        <v>1</v>
      </c>
      <c r="AA2426" t="s">
        <v>3921</v>
      </c>
      <c r="AE2426" t="s">
        <v>3922</v>
      </c>
      <c r="AG2426" t="s">
        <v>5111</v>
      </c>
      <c r="AH2426">
        <v>6108978988</v>
      </c>
      <c r="AI2426" t="s">
        <v>11503</v>
      </c>
      <c r="AM2426" t="s">
        <v>3925</v>
      </c>
      <c r="AN2426" t="s">
        <v>3926</v>
      </c>
      <c r="AO2426" t="s">
        <v>268</v>
      </c>
      <c r="AP2426" t="s">
        <v>249</v>
      </c>
      <c r="AW2426" t="s">
        <v>320</v>
      </c>
      <c r="AX2426" t="s">
        <v>319</v>
      </c>
      <c r="AY2426" t="s">
        <v>254</v>
      </c>
      <c r="AZ2426" t="s">
        <v>230</v>
      </c>
      <c r="BA2426" t="s">
        <v>395</v>
      </c>
      <c r="BB2426" t="s">
        <v>380</v>
      </c>
      <c r="BC2426" t="s">
        <v>3927</v>
      </c>
      <c r="BD2426" t="s">
        <v>3927</v>
      </c>
      <c r="BE2426" t="s">
        <v>3927</v>
      </c>
      <c r="BF2426">
        <v>20</v>
      </c>
    </row>
    <row r="2427" spans="1:58" x14ac:dyDescent="0.3">
      <c r="A2427">
        <v>2026</v>
      </c>
      <c r="B2427">
        <v>202605</v>
      </c>
      <c r="C2427">
        <v>5</v>
      </c>
      <c r="D2427" s="14">
        <v>20001625980348</v>
      </c>
      <c r="E2427" t="s">
        <v>2810</v>
      </c>
      <c r="F2427" s="2">
        <v>46153.545011574075</v>
      </c>
      <c r="G2427" s="2">
        <v>46154</v>
      </c>
      <c r="I2427" t="s">
        <v>224</v>
      </c>
      <c r="J2427" t="s">
        <v>230</v>
      </c>
      <c r="L2427" t="s">
        <v>3567</v>
      </c>
      <c r="M2427" t="s">
        <v>309</v>
      </c>
      <c r="N2427" t="s">
        <v>297</v>
      </c>
      <c r="O2427" t="s">
        <v>283</v>
      </c>
      <c r="Q2427" t="s">
        <v>11504</v>
      </c>
      <c r="R2427" t="s">
        <v>2809</v>
      </c>
      <c r="S2427" t="s">
        <v>5673</v>
      </c>
      <c r="T2427" t="s">
        <v>5674</v>
      </c>
      <c r="U2427" t="s">
        <v>4796</v>
      </c>
      <c r="V2427" t="s">
        <v>2024</v>
      </c>
      <c r="W2427" t="s">
        <v>245</v>
      </c>
      <c r="X2427" t="s">
        <v>387</v>
      </c>
      <c r="Z2427">
        <v>1</v>
      </c>
      <c r="AA2427" t="s">
        <v>3921</v>
      </c>
      <c r="AE2427" t="s">
        <v>3922</v>
      </c>
      <c r="AG2427" t="s">
        <v>2026</v>
      </c>
      <c r="AH2427">
        <v>6108992730</v>
      </c>
      <c r="AI2427" t="s">
        <v>11505</v>
      </c>
      <c r="AM2427" t="s">
        <v>3925</v>
      </c>
      <c r="AN2427" t="s">
        <v>3926</v>
      </c>
      <c r="AO2427" t="s">
        <v>268</v>
      </c>
      <c r="AP2427" t="s">
        <v>304</v>
      </c>
      <c r="AW2427" t="s">
        <v>389</v>
      </c>
      <c r="AX2427" t="s">
        <v>388</v>
      </c>
      <c r="AY2427" t="s">
        <v>253</v>
      </c>
      <c r="AZ2427" t="s">
        <v>230</v>
      </c>
      <c r="BA2427" t="s">
        <v>395</v>
      </c>
      <c r="BB2427" t="s">
        <v>3204</v>
      </c>
      <c r="BC2427" t="s">
        <v>3927</v>
      </c>
      <c r="BD2427" t="s">
        <v>3927</v>
      </c>
      <c r="BE2427" t="s">
        <v>3927</v>
      </c>
      <c r="BF2427">
        <v>20</v>
      </c>
    </row>
    <row r="2428" spans="1:58" x14ac:dyDescent="0.3">
      <c r="A2428">
        <v>2026</v>
      </c>
      <c r="B2428">
        <v>202605</v>
      </c>
      <c r="C2428">
        <v>5</v>
      </c>
      <c r="D2428" s="14">
        <v>20001625980096</v>
      </c>
      <c r="E2428" t="s">
        <v>2810</v>
      </c>
      <c r="F2428" s="2">
        <v>46153.531747685185</v>
      </c>
      <c r="G2428" s="2">
        <v>46154</v>
      </c>
      <c r="I2428" t="s">
        <v>224</v>
      </c>
      <c r="J2428" t="s">
        <v>230</v>
      </c>
      <c r="L2428" t="s">
        <v>3616</v>
      </c>
      <c r="M2428" t="s">
        <v>1366</v>
      </c>
      <c r="N2428" t="s">
        <v>1359</v>
      </c>
      <c r="O2428" t="s">
        <v>554</v>
      </c>
      <c r="Q2428" t="s">
        <v>11506</v>
      </c>
      <c r="R2428" t="s">
        <v>2809</v>
      </c>
      <c r="S2428" t="s">
        <v>5313</v>
      </c>
      <c r="T2428" t="s">
        <v>5314</v>
      </c>
      <c r="U2428" t="s">
        <v>3034</v>
      </c>
      <c r="V2428" t="s">
        <v>647</v>
      </c>
      <c r="W2428" t="s">
        <v>245</v>
      </c>
      <c r="X2428" t="s">
        <v>225</v>
      </c>
      <c r="Z2428">
        <v>1</v>
      </c>
      <c r="AA2428" t="s">
        <v>3921</v>
      </c>
      <c r="AE2428" t="s">
        <v>3922</v>
      </c>
      <c r="AG2428" t="s">
        <v>5111</v>
      </c>
      <c r="AH2428">
        <v>6108985852</v>
      </c>
      <c r="AI2428" t="s">
        <v>11507</v>
      </c>
      <c r="AM2428" t="s">
        <v>3925</v>
      </c>
      <c r="AN2428" t="s">
        <v>3926</v>
      </c>
      <c r="AO2428" t="s">
        <v>268</v>
      </c>
      <c r="AP2428" t="s">
        <v>304</v>
      </c>
      <c r="AW2428" t="s">
        <v>1876</v>
      </c>
      <c r="AX2428" t="s">
        <v>1875</v>
      </c>
      <c r="AY2428" t="s">
        <v>254</v>
      </c>
      <c r="AZ2428" t="s">
        <v>230</v>
      </c>
      <c r="BA2428" t="s">
        <v>395</v>
      </c>
      <c r="BB2428" t="s">
        <v>380</v>
      </c>
      <c r="BC2428" t="s">
        <v>3927</v>
      </c>
      <c r="BD2428" t="s">
        <v>3927</v>
      </c>
      <c r="BE2428" t="s">
        <v>3927</v>
      </c>
      <c r="BF2428">
        <v>20</v>
      </c>
    </row>
    <row r="2429" spans="1:58" x14ac:dyDescent="0.3">
      <c r="A2429">
        <v>2026</v>
      </c>
      <c r="B2429">
        <v>202605</v>
      </c>
      <c r="C2429">
        <v>5</v>
      </c>
      <c r="D2429" s="14">
        <v>20001625974575</v>
      </c>
      <c r="E2429" t="s">
        <v>2810</v>
      </c>
      <c r="F2429" s="2">
        <v>46153.557962962965</v>
      </c>
      <c r="G2429" s="2">
        <v>46154</v>
      </c>
      <c r="I2429" t="s">
        <v>224</v>
      </c>
      <c r="J2429" t="s">
        <v>230</v>
      </c>
      <c r="L2429" t="s">
        <v>3335</v>
      </c>
      <c r="M2429" t="s">
        <v>309</v>
      </c>
      <c r="N2429" t="s">
        <v>297</v>
      </c>
      <c r="O2429" t="s">
        <v>283</v>
      </c>
      <c r="Q2429" t="s">
        <v>11508</v>
      </c>
      <c r="R2429" t="s">
        <v>2809</v>
      </c>
      <c r="S2429" t="s">
        <v>870</v>
      </c>
      <c r="T2429" t="s">
        <v>877</v>
      </c>
      <c r="U2429" t="s">
        <v>258</v>
      </c>
      <c r="V2429" t="s">
        <v>247</v>
      </c>
      <c r="W2429" t="s">
        <v>245</v>
      </c>
      <c r="X2429" t="s">
        <v>225</v>
      </c>
      <c r="Z2429">
        <v>1</v>
      </c>
      <c r="AA2429" t="s">
        <v>3921</v>
      </c>
      <c r="AE2429" t="s">
        <v>3922</v>
      </c>
      <c r="AG2429" t="s">
        <v>410</v>
      </c>
      <c r="AH2429">
        <v>6108984880</v>
      </c>
      <c r="AI2429" t="s">
        <v>11509</v>
      </c>
      <c r="AM2429" t="s">
        <v>3925</v>
      </c>
      <c r="AN2429" t="s">
        <v>3926</v>
      </c>
      <c r="AO2429" t="s">
        <v>268</v>
      </c>
      <c r="AP2429" t="s">
        <v>304</v>
      </c>
      <c r="AW2429" t="s">
        <v>320</v>
      </c>
      <c r="AX2429" t="s">
        <v>319</v>
      </c>
      <c r="AY2429" t="s">
        <v>254</v>
      </c>
      <c r="AZ2429" t="s">
        <v>230</v>
      </c>
      <c r="BA2429" t="s">
        <v>395</v>
      </c>
      <c r="BB2429" t="s">
        <v>380</v>
      </c>
      <c r="BC2429" t="s">
        <v>3927</v>
      </c>
      <c r="BD2429" t="s">
        <v>3927</v>
      </c>
      <c r="BE2429" t="s">
        <v>3927</v>
      </c>
      <c r="BF2429">
        <v>20</v>
      </c>
    </row>
    <row r="2430" spans="1:58" x14ac:dyDescent="0.3">
      <c r="A2430">
        <v>2026</v>
      </c>
      <c r="B2430">
        <v>202605</v>
      </c>
      <c r="C2430">
        <v>5</v>
      </c>
      <c r="D2430" s="14">
        <v>20001625974411</v>
      </c>
      <c r="E2430" t="s">
        <v>2810</v>
      </c>
      <c r="F2430" s="2">
        <v>46153.548356481479</v>
      </c>
      <c r="G2430" s="2">
        <v>46153</v>
      </c>
      <c r="I2430" t="s">
        <v>224</v>
      </c>
      <c r="J2430" t="s">
        <v>230</v>
      </c>
      <c r="L2430" t="s">
        <v>3578</v>
      </c>
      <c r="M2430" t="s">
        <v>309</v>
      </c>
      <c r="N2430" t="s">
        <v>297</v>
      </c>
      <c r="O2430" t="s">
        <v>283</v>
      </c>
      <c r="Q2430" t="s">
        <v>11510</v>
      </c>
      <c r="R2430" t="s">
        <v>2809</v>
      </c>
      <c r="S2430" t="s">
        <v>1268</v>
      </c>
      <c r="T2430" t="s">
        <v>1269</v>
      </c>
      <c r="U2430" t="s">
        <v>258</v>
      </c>
      <c r="V2430" t="s">
        <v>247</v>
      </c>
      <c r="W2430" t="s">
        <v>245</v>
      </c>
      <c r="X2430" t="s">
        <v>225</v>
      </c>
      <c r="Z2430">
        <v>2</v>
      </c>
      <c r="AA2430" t="s">
        <v>3921</v>
      </c>
      <c r="AE2430" t="s">
        <v>3922</v>
      </c>
      <c r="AG2430" t="s">
        <v>329</v>
      </c>
      <c r="AH2430">
        <v>6108985882</v>
      </c>
      <c r="AI2430" t="s">
        <v>11511</v>
      </c>
      <c r="AM2430" t="s">
        <v>3925</v>
      </c>
      <c r="AN2430" t="s">
        <v>3926</v>
      </c>
      <c r="AO2430" t="s">
        <v>268</v>
      </c>
      <c r="AP2430" t="s">
        <v>386</v>
      </c>
      <c r="AW2430" t="s">
        <v>320</v>
      </c>
      <c r="AX2430" t="s">
        <v>319</v>
      </c>
      <c r="AY2430" t="s">
        <v>254</v>
      </c>
      <c r="AZ2430" t="s">
        <v>230</v>
      </c>
      <c r="BA2430" t="s">
        <v>395</v>
      </c>
      <c r="BB2430" t="s">
        <v>380</v>
      </c>
      <c r="BC2430" t="s">
        <v>3927</v>
      </c>
      <c r="BD2430" t="s">
        <v>3927</v>
      </c>
      <c r="BE2430" t="s">
        <v>3927</v>
      </c>
      <c r="BF2430">
        <v>20</v>
      </c>
    </row>
    <row r="2431" spans="1:58" x14ac:dyDescent="0.3">
      <c r="A2431">
        <v>2026</v>
      </c>
      <c r="B2431">
        <v>202605</v>
      </c>
      <c r="C2431">
        <v>5</v>
      </c>
      <c r="D2431" s="14">
        <v>20001625965824</v>
      </c>
      <c r="E2431" t="s">
        <v>2810</v>
      </c>
      <c r="F2431" s="2">
        <v>46153.568043981482</v>
      </c>
      <c r="G2431" s="2">
        <v>46154</v>
      </c>
      <c r="I2431" t="s">
        <v>224</v>
      </c>
      <c r="J2431" t="s">
        <v>230</v>
      </c>
      <c r="L2431" t="s">
        <v>11512</v>
      </c>
      <c r="M2431" t="s">
        <v>2104</v>
      </c>
      <c r="N2431" t="s">
        <v>2097</v>
      </c>
      <c r="O2431" t="s">
        <v>331</v>
      </c>
      <c r="Q2431" t="s">
        <v>11513</v>
      </c>
      <c r="R2431" t="s">
        <v>2809</v>
      </c>
      <c r="S2431" t="s">
        <v>9832</v>
      </c>
      <c r="T2431" t="s">
        <v>9833</v>
      </c>
      <c r="U2431" t="s">
        <v>4796</v>
      </c>
      <c r="V2431" t="s">
        <v>2024</v>
      </c>
      <c r="W2431" t="s">
        <v>245</v>
      </c>
      <c r="X2431" t="s">
        <v>387</v>
      </c>
      <c r="Z2431">
        <v>1</v>
      </c>
      <c r="AA2431" t="s">
        <v>3921</v>
      </c>
      <c r="AE2431" t="s">
        <v>3922</v>
      </c>
      <c r="AG2431" t="s">
        <v>6332</v>
      </c>
      <c r="AH2431">
        <v>6107816165</v>
      </c>
      <c r="AI2431" t="s">
        <v>11514</v>
      </c>
      <c r="AM2431" t="s">
        <v>3925</v>
      </c>
      <c r="AN2431" t="s">
        <v>3926</v>
      </c>
      <c r="AO2431" t="s">
        <v>268</v>
      </c>
      <c r="AP2431" t="s">
        <v>386</v>
      </c>
      <c r="AW2431" t="s">
        <v>447</v>
      </c>
      <c r="AX2431" t="s">
        <v>446</v>
      </c>
      <c r="AY2431" t="s">
        <v>253</v>
      </c>
      <c r="AZ2431" t="s">
        <v>230</v>
      </c>
      <c r="BA2431" t="s">
        <v>273</v>
      </c>
      <c r="BB2431" t="s">
        <v>380</v>
      </c>
      <c r="BC2431" t="s">
        <v>3927</v>
      </c>
      <c r="BD2431" t="s">
        <v>3927</v>
      </c>
      <c r="BE2431" t="s">
        <v>3927</v>
      </c>
      <c r="BF2431">
        <v>1</v>
      </c>
    </row>
    <row r="2432" spans="1:58" x14ac:dyDescent="0.3">
      <c r="A2432">
        <v>2026</v>
      </c>
      <c r="B2432">
        <v>202605</v>
      </c>
      <c r="C2432">
        <v>5</v>
      </c>
      <c r="D2432" s="14">
        <v>20001625964875</v>
      </c>
      <c r="E2432" t="s">
        <v>2810</v>
      </c>
      <c r="F2432" s="2">
        <v>46153.567187499997</v>
      </c>
      <c r="G2432" s="2">
        <v>46154</v>
      </c>
      <c r="I2432" t="s">
        <v>224</v>
      </c>
      <c r="J2432" t="s">
        <v>230</v>
      </c>
      <c r="L2432" t="s">
        <v>11515</v>
      </c>
      <c r="M2432" t="s">
        <v>1117</v>
      </c>
      <c r="N2432" t="s">
        <v>752</v>
      </c>
      <c r="O2432" t="s">
        <v>623</v>
      </c>
      <c r="Q2432" t="s">
        <v>11516</v>
      </c>
      <c r="R2432" t="s">
        <v>2809</v>
      </c>
      <c r="S2432" t="s">
        <v>5042</v>
      </c>
      <c r="T2432" t="s">
        <v>5043</v>
      </c>
      <c r="U2432" t="s">
        <v>5044</v>
      </c>
      <c r="V2432" t="s">
        <v>5045</v>
      </c>
      <c r="W2432" t="s">
        <v>245</v>
      </c>
      <c r="X2432" t="s">
        <v>387</v>
      </c>
      <c r="Z2432">
        <v>1</v>
      </c>
      <c r="AA2432" t="s">
        <v>3921</v>
      </c>
      <c r="AE2432" t="s">
        <v>3922</v>
      </c>
      <c r="AG2432" t="s">
        <v>5047</v>
      </c>
      <c r="AH2432">
        <v>6108985908</v>
      </c>
      <c r="AI2432" t="s">
        <v>11517</v>
      </c>
      <c r="AM2432" t="s">
        <v>3925</v>
      </c>
      <c r="AN2432" t="s">
        <v>3926</v>
      </c>
      <c r="AO2432" t="s">
        <v>268</v>
      </c>
      <c r="AP2432" t="s">
        <v>249</v>
      </c>
      <c r="AW2432" t="s">
        <v>389</v>
      </c>
      <c r="AX2432" t="s">
        <v>388</v>
      </c>
      <c r="AY2432" t="s">
        <v>253</v>
      </c>
      <c r="AZ2432" t="s">
        <v>230</v>
      </c>
      <c r="BA2432" t="s">
        <v>273</v>
      </c>
      <c r="BB2432" t="s">
        <v>380</v>
      </c>
      <c r="BC2432" t="s">
        <v>3927</v>
      </c>
      <c r="BD2432" t="s">
        <v>3927</v>
      </c>
      <c r="BE2432" t="s">
        <v>3927</v>
      </c>
      <c r="BF2432">
        <v>26</v>
      </c>
    </row>
    <row r="2433" spans="1:58" x14ac:dyDescent="0.3">
      <c r="A2433">
        <v>2026</v>
      </c>
      <c r="B2433">
        <v>202605</v>
      </c>
      <c r="C2433">
        <v>5</v>
      </c>
      <c r="D2433" s="14">
        <v>20001625950014</v>
      </c>
      <c r="E2433" t="s">
        <v>2810</v>
      </c>
      <c r="F2433" s="2">
        <v>46153.49113425926</v>
      </c>
      <c r="G2433" s="2">
        <v>46154</v>
      </c>
      <c r="I2433" t="s">
        <v>224</v>
      </c>
      <c r="J2433" t="s">
        <v>230</v>
      </c>
      <c r="L2433" t="s">
        <v>2852</v>
      </c>
      <c r="M2433" t="s">
        <v>309</v>
      </c>
      <c r="N2433" t="s">
        <v>297</v>
      </c>
      <c r="O2433" t="s">
        <v>283</v>
      </c>
      <c r="Q2433" t="s">
        <v>11518</v>
      </c>
      <c r="R2433" t="s">
        <v>2809</v>
      </c>
      <c r="S2433" t="s">
        <v>538</v>
      </c>
      <c r="T2433" t="s">
        <v>539</v>
      </c>
      <c r="U2433" t="s">
        <v>258</v>
      </c>
      <c r="V2433" t="s">
        <v>247</v>
      </c>
      <c r="W2433" t="s">
        <v>245</v>
      </c>
      <c r="X2433" t="s">
        <v>225</v>
      </c>
      <c r="Z2433">
        <v>1</v>
      </c>
      <c r="AA2433" t="s">
        <v>3921</v>
      </c>
      <c r="AE2433" t="s">
        <v>3922</v>
      </c>
      <c r="AG2433" t="s">
        <v>248</v>
      </c>
      <c r="AH2433">
        <v>6108977870</v>
      </c>
      <c r="AI2433" t="s">
        <v>11519</v>
      </c>
      <c r="AM2433" t="s">
        <v>3925</v>
      </c>
      <c r="AN2433" t="s">
        <v>3926</v>
      </c>
      <c r="AO2433" t="s">
        <v>268</v>
      </c>
      <c r="AP2433" t="s">
        <v>386</v>
      </c>
      <c r="AW2433" t="s">
        <v>320</v>
      </c>
      <c r="AX2433" t="s">
        <v>319</v>
      </c>
      <c r="AY2433" t="s">
        <v>254</v>
      </c>
      <c r="AZ2433" t="s">
        <v>230</v>
      </c>
      <c r="BA2433" t="s">
        <v>344</v>
      </c>
      <c r="BB2433" t="s">
        <v>232</v>
      </c>
      <c r="BC2433" t="s">
        <v>3927</v>
      </c>
      <c r="BD2433" t="s">
        <v>3927</v>
      </c>
      <c r="BE2433" t="s">
        <v>3927</v>
      </c>
      <c r="BF2433">
        <v>20</v>
      </c>
    </row>
    <row r="2434" spans="1:58" x14ac:dyDescent="0.3">
      <c r="A2434">
        <v>2026</v>
      </c>
      <c r="B2434">
        <v>202605</v>
      </c>
      <c r="C2434">
        <v>5</v>
      </c>
      <c r="D2434" s="14">
        <v>20001625949827</v>
      </c>
      <c r="E2434" t="s">
        <v>2810</v>
      </c>
      <c r="F2434" s="2">
        <v>46153.523032407407</v>
      </c>
      <c r="G2434" s="2">
        <v>46153</v>
      </c>
      <c r="I2434" t="s">
        <v>224</v>
      </c>
      <c r="J2434" t="s">
        <v>230</v>
      </c>
      <c r="L2434" t="s">
        <v>3529</v>
      </c>
      <c r="M2434" t="s">
        <v>309</v>
      </c>
      <c r="N2434" t="s">
        <v>297</v>
      </c>
      <c r="O2434" t="s">
        <v>283</v>
      </c>
      <c r="Q2434" t="s">
        <v>11520</v>
      </c>
      <c r="R2434" t="s">
        <v>2809</v>
      </c>
      <c r="S2434" t="s">
        <v>6146</v>
      </c>
      <c r="T2434" t="s">
        <v>6147</v>
      </c>
      <c r="U2434" t="s">
        <v>5044</v>
      </c>
      <c r="V2434" t="s">
        <v>5045</v>
      </c>
      <c r="W2434" t="s">
        <v>245</v>
      </c>
      <c r="X2434" t="s">
        <v>225</v>
      </c>
      <c r="Z2434">
        <v>2</v>
      </c>
      <c r="AA2434" t="s">
        <v>3921</v>
      </c>
      <c r="AE2434" t="s">
        <v>3922</v>
      </c>
      <c r="AG2434" t="s">
        <v>5047</v>
      </c>
      <c r="AH2434">
        <v>6108943684</v>
      </c>
      <c r="AI2434" t="s">
        <v>11521</v>
      </c>
      <c r="AM2434" t="s">
        <v>3925</v>
      </c>
      <c r="AN2434" t="s">
        <v>3926</v>
      </c>
      <c r="AO2434" t="s">
        <v>268</v>
      </c>
      <c r="AP2434" t="s">
        <v>249</v>
      </c>
      <c r="AW2434" t="s">
        <v>320</v>
      </c>
      <c r="AX2434" t="s">
        <v>319</v>
      </c>
      <c r="AY2434" t="s">
        <v>254</v>
      </c>
      <c r="AZ2434" t="s">
        <v>230</v>
      </c>
      <c r="BA2434" t="s">
        <v>395</v>
      </c>
      <c r="BB2434" t="s">
        <v>380</v>
      </c>
      <c r="BC2434" t="s">
        <v>3927</v>
      </c>
      <c r="BD2434" t="s">
        <v>3927</v>
      </c>
      <c r="BE2434" t="s">
        <v>3927</v>
      </c>
      <c r="BF2434">
        <v>20</v>
      </c>
    </row>
    <row r="2435" spans="1:58" x14ac:dyDescent="0.3">
      <c r="A2435">
        <v>2026</v>
      </c>
      <c r="B2435">
        <v>202605</v>
      </c>
      <c r="C2435">
        <v>5</v>
      </c>
      <c r="D2435" s="14">
        <v>20001625949791</v>
      </c>
      <c r="E2435" t="s">
        <v>2810</v>
      </c>
      <c r="F2435" s="2">
        <v>46153.521412037036</v>
      </c>
      <c r="G2435" s="2">
        <v>46153</v>
      </c>
      <c r="I2435" t="s">
        <v>224</v>
      </c>
      <c r="J2435" t="s">
        <v>230</v>
      </c>
      <c r="L2435" t="s">
        <v>1582</v>
      </c>
      <c r="M2435" t="s">
        <v>309</v>
      </c>
      <c r="N2435" t="s">
        <v>297</v>
      </c>
      <c r="O2435" t="s">
        <v>283</v>
      </c>
      <c r="Q2435" t="s">
        <v>11522</v>
      </c>
      <c r="R2435" t="s">
        <v>2809</v>
      </c>
      <c r="S2435" t="s">
        <v>6002</v>
      </c>
      <c r="T2435" t="s">
        <v>6003</v>
      </c>
      <c r="U2435" t="s">
        <v>3034</v>
      </c>
      <c r="V2435" t="s">
        <v>647</v>
      </c>
      <c r="W2435" t="s">
        <v>245</v>
      </c>
      <c r="X2435" t="s">
        <v>225</v>
      </c>
      <c r="Z2435">
        <v>2</v>
      </c>
      <c r="AA2435" t="s">
        <v>3921</v>
      </c>
      <c r="AE2435" t="s">
        <v>3922</v>
      </c>
      <c r="AG2435" t="s">
        <v>5111</v>
      </c>
      <c r="AH2435">
        <v>6108986811</v>
      </c>
      <c r="AI2435" t="s">
        <v>11523</v>
      </c>
      <c r="AM2435" t="s">
        <v>3925</v>
      </c>
      <c r="AN2435" t="s">
        <v>3926</v>
      </c>
      <c r="AO2435" t="s">
        <v>268</v>
      </c>
      <c r="AP2435" t="s">
        <v>304</v>
      </c>
      <c r="AW2435" t="s">
        <v>320</v>
      </c>
      <c r="AX2435" t="s">
        <v>319</v>
      </c>
      <c r="AY2435" t="s">
        <v>254</v>
      </c>
      <c r="AZ2435" t="s">
        <v>230</v>
      </c>
      <c r="BA2435" t="s">
        <v>395</v>
      </c>
      <c r="BB2435" t="s">
        <v>380</v>
      </c>
      <c r="BC2435" t="s">
        <v>3927</v>
      </c>
      <c r="BD2435" t="s">
        <v>3927</v>
      </c>
      <c r="BE2435" t="s">
        <v>3927</v>
      </c>
      <c r="BF2435">
        <v>20</v>
      </c>
    </row>
    <row r="2436" spans="1:58" x14ac:dyDescent="0.3">
      <c r="A2436">
        <v>2026</v>
      </c>
      <c r="B2436">
        <v>202605</v>
      </c>
      <c r="C2436">
        <v>5</v>
      </c>
      <c r="D2436" s="14">
        <v>20001625947347</v>
      </c>
      <c r="E2436" t="s">
        <v>2810</v>
      </c>
      <c r="F2436" s="2">
        <v>46153.502268518518</v>
      </c>
      <c r="G2436" s="2">
        <v>46154</v>
      </c>
      <c r="I2436" t="s">
        <v>224</v>
      </c>
      <c r="J2436" t="s">
        <v>230</v>
      </c>
      <c r="L2436" t="s">
        <v>3039</v>
      </c>
      <c r="M2436" t="s">
        <v>1045</v>
      </c>
      <c r="N2436" t="s">
        <v>1040</v>
      </c>
      <c r="O2436" t="s">
        <v>257</v>
      </c>
      <c r="Q2436" t="s">
        <v>11524</v>
      </c>
      <c r="R2436" t="s">
        <v>2809</v>
      </c>
      <c r="S2436" t="s">
        <v>7818</v>
      </c>
      <c r="T2436" t="s">
        <v>7819</v>
      </c>
      <c r="U2436" t="s">
        <v>4796</v>
      </c>
      <c r="V2436" t="s">
        <v>2024</v>
      </c>
      <c r="W2436" t="s">
        <v>245</v>
      </c>
      <c r="X2436" t="s">
        <v>387</v>
      </c>
      <c r="Z2436">
        <v>1</v>
      </c>
      <c r="AA2436" t="s">
        <v>3921</v>
      </c>
      <c r="AE2436" t="s">
        <v>3922</v>
      </c>
      <c r="AG2436" t="s">
        <v>6701</v>
      </c>
      <c r="AH2436">
        <v>6108944644</v>
      </c>
      <c r="AI2436" t="s">
        <v>11525</v>
      </c>
      <c r="AM2436" t="s">
        <v>3925</v>
      </c>
      <c r="AN2436" t="s">
        <v>3926</v>
      </c>
      <c r="AO2436" t="s">
        <v>268</v>
      </c>
      <c r="AP2436" t="s">
        <v>386</v>
      </c>
      <c r="AW2436" t="s">
        <v>389</v>
      </c>
      <c r="AX2436" t="s">
        <v>388</v>
      </c>
      <c r="AY2436" t="s">
        <v>253</v>
      </c>
      <c r="AZ2436" t="s">
        <v>230</v>
      </c>
      <c r="BA2436" t="s">
        <v>395</v>
      </c>
      <c r="BB2436" t="s">
        <v>380</v>
      </c>
      <c r="BC2436" t="s">
        <v>3927</v>
      </c>
      <c r="BD2436" t="s">
        <v>3927</v>
      </c>
      <c r="BE2436" t="s">
        <v>3927</v>
      </c>
      <c r="BF2436">
        <v>20</v>
      </c>
    </row>
    <row r="2437" spans="1:58" x14ac:dyDescent="0.3">
      <c r="A2437">
        <v>2026</v>
      </c>
      <c r="B2437">
        <v>202605</v>
      </c>
      <c r="C2437">
        <v>5</v>
      </c>
      <c r="D2437" s="14">
        <v>20001625945310</v>
      </c>
      <c r="E2437" t="s">
        <v>2810</v>
      </c>
      <c r="F2437" s="2">
        <v>46153.499259259261</v>
      </c>
      <c r="G2437" s="2">
        <v>46154</v>
      </c>
      <c r="I2437" t="s">
        <v>224</v>
      </c>
      <c r="J2437" t="s">
        <v>230</v>
      </c>
      <c r="L2437" t="s">
        <v>2870</v>
      </c>
      <c r="M2437" t="s">
        <v>334</v>
      </c>
      <c r="N2437" t="s">
        <v>322</v>
      </c>
      <c r="O2437" t="s">
        <v>331</v>
      </c>
      <c r="Q2437" t="s">
        <v>11526</v>
      </c>
      <c r="R2437" t="s">
        <v>2809</v>
      </c>
      <c r="S2437" t="s">
        <v>4841</v>
      </c>
      <c r="T2437" t="s">
        <v>4842</v>
      </c>
      <c r="U2437" t="s">
        <v>4008</v>
      </c>
      <c r="V2437" t="s">
        <v>980</v>
      </c>
      <c r="W2437" t="s">
        <v>245</v>
      </c>
      <c r="X2437" t="s">
        <v>225</v>
      </c>
      <c r="Z2437">
        <v>1</v>
      </c>
      <c r="AA2437" t="s">
        <v>3921</v>
      </c>
      <c r="AE2437" t="s">
        <v>3922</v>
      </c>
      <c r="AG2437" t="s">
        <v>4844</v>
      </c>
      <c r="AH2437">
        <v>6108980847</v>
      </c>
      <c r="AI2437" t="s">
        <v>11527</v>
      </c>
      <c r="AM2437" t="s">
        <v>3925</v>
      </c>
      <c r="AN2437" t="s">
        <v>3926</v>
      </c>
      <c r="AO2437" t="s">
        <v>268</v>
      </c>
      <c r="AP2437" t="s">
        <v>386</v>
      </c>
      <c r="AW2437" t="s">
        <v>320</v>
      </c>
      <c r="AX2437" t="s">
        <v>319</v>
      </c>
      <c r="AY2437" t="s">
        <v>254</v>
      </c>
      <c r="AZ2437" t="s">
        <v>230</v>
      </c>
      <c r="BA2437" t="s">
        <v>395</v>
      </c>
      <c r="BB2437" t="s">
        <v>380</v>
      </c>
      <c r="BC2437" t="s">
        <v>3927</v>
      </c>
      <c r="BD2437" t="s">
        <v>3927</v>
      </c>
      <c r="BE2437" t="s">
        <v>3927</v>
      </c>
      <c r="BF2437">
        <v>20</v>
      </c>
    </row>
    <row r="2438" spans="1:58" x14ac:dyDescent="0.3">
      <c r="A2438">
        <v>2026</v>
      </c>
      <c r="B2438">
        <v>202605</v>
      </c>
      <c r="C2438">
        <v>5</v>
      </c>
      <c r="D2438" s="14">
        <v>20001625945259</v>
      </c>
      <c r="E2438" t="s">
        <v>2810</v>
      </c>
      <c r="F2438" s="2">
        <v>46153.497534722221</v>
      </c>
      <c r="G2438" s="2">
        <v>46154</v>
      </c>
      <c r="I2438" t="s">
        <v>224</v>
      </c>
      <c r="J2438" t="s">
        <v>230</v>
      </c>
      <c r="L2438" t="s">
        <v>3656</v>
      </c>
      <c r="M2438" t="s">
        <v>309</v>
      </c>
      <c r="N2438" t="s">
        <v>297</v>
      </c>
      <c r="O2438" t="s">
        <v>283</v>
      </c>
      <c r="Q2438" t="s">
        <v>11528</v>
      </c>
      <c r="R2438" t="s">
        <v>2809</v>
      </c>
      <c r="S2438" t="s">
        <v>5133</v>
      </c>
      <c r="T2438" t="s">
        <v>5134</v>
      </c>
      <c r="U2438" t="s">
        <v>3034</v>
      </c>
      <c r="V2438" t="s">
        <v>647</v>
      </c>
      <c r="W2438" t="s">
        <v>245</v>
      </c>
      <c r="X2438" t="s">
        <v>225</v>
      </c>
      <c r="Z2438">
        <v>1</v>
      </c>
      <c r="AA2438" t="s">
        <v>3921</v>
      </c>
      <c r="AE2438" t="s">
        <v>3922</v>
      </c>
      <c r="AG2438" t="s">
        <v>5135</v>
      </c>
      <c r="AH2438">
        <v>6108944633</v>
      </c>
      <c r="AI2438" t="s">
        <v>11529</v>
      </c>
      <c r="AM2438" t="s">
        <v>3925</v>
      </c>
      <c r="AN2438" t="s">
        <v>3926</v>
      </c>
      <c r="AO2438" t="s">
        <v>268</v>
      </c>
      <c r="AP2438" t="s">
        <v>330</v>
      </c>
      <c r="AW2438" t="s">
        <v>320</v>
      </c>
      <c r="AX2438" t="s">
        <v>319</v>
      </c>
      <c r="AY2438" t="s">
        <v>254</v>
      </c>
      <c r="AZ2438" t="s">
        <v>230</v>
      </c>
      <c r="BA2438" t="s">
        <v>395</v>
      </c>
      <c r="BB2438" t="s">
        <v>380</v>
      </c>
      <c r="BC2438" t="s">
        <v>3927</v>
      </c>
      <c r="BD2438" t="s">
        <v>3927</v>
      </c>
      <c r="BE2438" t="s">
        <v>3927</v>
      </c>
      <c r="BF2438">
        <v>20</v>
      </c>
    </row>
    <row r="2439" spans="1:58" x14ac:dyDescent="0.3">
      <c r="A2439">
        <v>2026</v>
      </c>
      <c r="B2439">
        <v>202605</v>
      </c>
      <c r="C2439">
        <v>5</v>
      </c>
      <c r="D2439" s="14">
        <v>20001625942101</v>
      </c>
      <c r="E2439" t="s">
        <v>2810</v>
      </c>
      <c r="F2439" s="2">
        <v>46153.491550925923</v>
      </c>
      <c r="G2439" s="2">
        <v>46154</v>
      </c>
      <c r="I2439" t="s">
        <v>224</v>
      </c>
      <c r="J2439" t="s">
        <v>230</v>
      </c>
      <c r="L2439" t="s">
        <v>3217</v>
      </c>
      <c r="M2439" t="s">
        <v>5855</v>
      </c>
      <c r="N2439" t="s">
        <v>2294</v>
      </c>
      <c r="O2439" t="s">
        <v>554</v>
      </c>
      <c r="Q2439" t="s">
        <v>11530</v>
      </c>
      <c r="R2439" t="s">
        <v>2809</v>
      </c>
      <c r="S2439" t="s">
        <v>7066</v>
      </c>
      <c r="T2439" t="s">
        <v>7067</v>
      </c>
      <c r="U2439" t="s">
        <v>3034</v>
      </c>
      <c r="V2439" t="s">
        <v>647</v>
      </c>
      <c r="W2439" t="s">
        <v>245</v>
      </c>
      <c r="X2439" t="s">
        <v>225</v>
      </c>
      <c r="Z2439">
        <v>1</v>
      </c>
      <c r="AA2439" t="s">
        <v>3921</v>
      </c>
      <c r="AE2439" t="s">
        <v>3922</v>
      </c>
      <c r="AG2439" t="s">
        <v>5111</v>
      </c>
      <c r="AH2439">
        <v>6108975924</v>
      </c>
      <c r="AI2439" t="s">
        <v>11531</v>
      </c>
      <c r="AM2439" t="s">
        <v>3925</v>
      </c>
      <c r="AN2439" t="s">
        <v>3926</v>
      </c>
      <c r="AO2439" t="s">
        <v>268</v>
      </c>
      <c r="AP2439" t="s">
        <v>386</v>
      </c>
      <c r="AW2439" t="s">
        <v>227</v>
      </c>
      <c r="AX2439" t="s">
        <v>226</v>
      </c>
      <c r="AY2439" t="s">
        <v>254</v>
      </c>
      <c r="AZ2439" t="s">
        <v>230</v>
      </c>
      <c r="BA2439" t="s">
        <v>395</v>
      </c>
      <c r="BB2439" t="s">
        <v>380</v>
      </c>
      <c r="BC2439" t="s">
        <v>3927</v>
      </c>
      <c r="BD2439" t="s">
        <v>3927</v>
      </c>
      <c r="BE2439" t="s">
        <v>3927</v>
      </c>
      <c r="BF2439">
        <v>20</v>
      </c>
    </row>
    <row r="2440" spans="1:58" x14ac:dyDescent="0.3">
      <c r="A2440">
        <v>2026</v>
      </c>
      <c r="B2440">
        <v>202605</v>
      </c>
      <c r="C2440">
        <v>5</v>
      </c>
      <c r="D2440" s="14">
        <v>20001625941355</v>
      </c>
      <c r="E2440" t="s">
        <v>2810</v>
      </c>
      <c r="F2440" s="2">
        <v>46153.500428240739</v>
      </c>
      <c r="G2440" s="2">
        <v>46154</v>
      </c>
      <c r="I2440" t="s">
        <v>224</v>
      </c>
      <c r="J2440" t="s">
        <v>230</v>
      </c>
      <c r="L2440" t="s">
        <v>11532</v>
      </c>
      <c r="M2440" t="s">
        <v>309</v>
      </c>
      <c r="N2440" t="s">
        <v>297</v>
      </c>
      <c r="O2440" t="s">
        <v>283</v>
      </c>
      <c r="Q2440" t="s">
        <v>11533</v>
      </c>
      <c r="R2440" t="s">
        <v>2809</v>
      </c>
      <c r="S2440" t="s">
        <v>6476</v>
      </c>
      <c r="T2440" t="s">
        <v>6477</v>
      </c>
      <c r="U2440" t="s">
        <v>4796</v>
      </c>
      <c r="V2440" t="s">
        <v>2024</v>
      </c>
      <c r="W2440" t="s">
        <v>245</v>
      </c>
      <c r="X2440" t="s">
        <v>387</v>
      </c>
      <c r="Z2440">
        <v>1</v>
      </c>
      <c r="AA2440" t="s">
        <v>3921</v>
      </c>
      <c r="AE2440" t="s">
        <v>3922</v>
      </c>
      <c r="AG2440" t="s">
        <v>2026</v>
      </c>
      <c r="AH2440">
        <v>6108981855</v>
      </c>
      <c r="AI2440" t="s">
        <v>11534</v>
      </c>
      <c r="AM2440" t="s">
        <v>3925</v>
      </c>
      <c r="AN2440" t="s">
        <v>3926</v>
      </c>
      <c r="AO2440" t="s">
        <v>268</v>
      </c>
      <c r="AP2440" t="s">
        <v>386</v>
      </c>
      <c r="AW2440" t="s">
        <v>447</v>
      </c>
      <c r="AX2440" t="s">
        <v>446</v>
      </c>
      <c r="AY2440" t="s">
        <v>253</v>
      </c>
      <c r="AZ2440" t="s">
        <v>230</v>
      </c>
      <c r="BA2440" t="s">
        <v>395</v>
      </c>
      <c r="BB2440" t="s">
        <v>380</v>
      </c>
      <c r="BC2440" t="s">
        <v>3927</v>
      </c>
      <c r="BD2440" t="s">
        <v>3927</v>
      </c>
      <c r="BE2440" t="s">
        <v>3927</v>
      </c>
      <c r="BF2440">
        <v>20</v>
      </c>
    </row>
    <row r="2441" spans="1:58" x14ac:dyDescent="0.3">
      <c r="A2441">
        <v>2026</v>
      </c>
      <c r="B2441">
        <v>202605</v>
      </c>
      <c r="C2441">
        <v>5</v>
      </c>
      <c r="D2441" s="14">
        <v>20001625940484</v>
      </c>
      <c r="E2441" t="s">
        <v>2810</v>
      </c>
      <c r="F2441" s="2">
        <v>46153.505300925928</v>
      </c>
      <c r="G2441" s="2">
        <v>46153</v>
      </c>
      <c r="I2441" t="s">
        <v>224</v>
      </c>
      <c r="J2441" t="s">
        <v>230</v>
      </c>
      <c r="L2441" t="s">
        <v>3360</v>
      </c>
      <c r="M2441" t="s">
        <v>309</v>
      </c>
      <c r="N2441" t="s">
        <v>297</v>
      </c>
      <c r="O2441" t="s">
        <v>283</v>
      </c>
      <c r="Q2441" t="s">
        <v>11535</v>
      </c>
      <c r="R2441" t="s">
        <v>2809</v>
      </c>
      <c r="S2441" t="s">
        <v>5494</v>
      </c>
      <c r="T2441" t="s">
        <v>5495</v>
      </c>
      <c r="U2441" t="s">
        <v>3034</v>
      </c>
      <c r="V2441" t="s">
        <v>647</v>
      </c>
      <c r="W2441" t="s">
        <v>245</v>
      </c>
      <c r="X2441" t="s">
        <v>225</v>
      </c>
      <c r="Z2441">
        <v>2</v>
      </c>
      <c r="AA2441" t="s">
        <v>3921</v>
      </c>
      <c r="AE2441" t="s">
        <v>3922</v>
      </c>
      <c r="AG2441" t="s">
        <v>5111</v>
      </c>
      <c r="AH2441">
        <v>6108984807</v>
      </c>
      <c r="AI2441" t="s">
        <v>11536</v>
      </c>
      <c r="AM2441" t="s">
        <v>3925</v>
      </c>
      <c r="AN2441" t="s">
        <v>3926</v>
      </c>
      <c r="AO2441" t="s">
        <v>268</v>
      </c>
      <c r="AP2441" t="s">
        <v>386</v>
      </c>
      <c r="AW2441" t="s">
        <v>1876</v>
      </c>
      <c r="AX2441" t="s">
        <v>1875</v>
      </c>
      <c r="AY2441" t="s">
        <v>254</v>
      </c>
      <c r="AZ2441" t="s">
        <v>230</v>
      </c>
      <c r="BA2441" t="s">
        <v>395</v>
      </c>
      <c r="BB2441" t="s">
        <v>380</v>
      </c>
      <c r="BC2441" t="s">
        <v>3927</v>
      </c>
      <c r="BD2441" t="s">
        <v>3927</v>
      </c>
      <c r="BE2441" t="s">
        <v>3927</v>
      </c>
      <c r="BF2441">
        <v>20</v>
      </c>
    </row>
    <row r="2442" spans="1:58" x14ac:dyDescent="0.3">
      <c r="A2442">
        <v>2026</v>
      </c>
      <c r="B2442">
        <v>202605</v>
      </c>
      <c r="C2442">
        <v>5</v>
      </c>
      <c r="D2442" s="14">
        <v>20001625938682</v>
      </c>
      <c r="E2442" t="s">
        <v>2810</v>
      </c>
      <c r="F2442" s="2">
        <v>46153.513599537036</v>
      </c>
      <c r="G2442" s="2">
        <v>46153</v>
      </c>
      <c r="I2442" t="s">
        <v>224</v>
      </c>
      <c r="J2442" t="s">
        <v>230</v>
      </c>
      <c r="L2442" t="s">
        <v>3547</v>
      </c>
      <c r="M2442" t="s">
        <v>309</v>
      </c>
      <c r="N2442" t="s">
        <v>297</v>
      </c>
      <c r="O2442" t="s">
        <v>283</v>
      </c>
      <c r="Q2442" t="s">
        <v>11537</v>
      </c>
      <c r="R2442" t="s">
        <v>2809</v>
      </c>
      <c r="S2442" t="s">
        <v>551</v>
      </c>
      <c r="T2442" t="s">
        <v>552</v>
      </c>
      <c r="U2442" t="s">
        <v>258</v>
      </c>
      <c r="V2442" t="s">
        <v>247</v>
      </c>
      <c r="W2442" t="s">
        <v>245</v>
      </c>
      <c r="X2442" t="s">
        <v>225</v>
      </c>
      <c r="Z2442">
        <v>2</v>
      </c>
      <c r="AA2442" t="s">
        <v>3921</v>
      </c>
      <c r="AE2442" t="s">
        <v>3922</v>
      </c>
      <c r="AG2442" t="s">
        <v>359</v>
      </c>
      <c r="AH2442">
        <v>6082727277</v>
      </c>
      <c r="AI2442" t="s">
        <v>11538</v>
      </c>
      <c r="AM2442" t="s">
        <v>3925</v>
      </c>
      <c r="AN2442" t="s">
        <v>3926</v>
      </c>
      <c r="AO2442" t="s">
        <v>268</v>
      </c>
      <c r="AP2442" t="s">
        <v>386</v>
      </c>
      <c r="AW2442" t="s">
        <v>227</v>
      </c>
      <c r="AX2442" t="s">
        <v>226</v>
      </c>
      <c r="AY2442" t="s">
        <v>254</v>
      </c>
      <c r="AZ2442" t="s">
        <v>230</v>
      </c>
      <c r="BA2442" t="s">
        <v>273</v>
      </c>
      <c r="BB2442" t="s">
        <v>380</v>
      </c>
      <c r="BC2442" t="s">
        <v>3927</v>
      </c>
      <c r="BD2442" t="s">
        <v>3927</v>
      </c>
      <c r="BE2442" t="s">
        <v>3927</v>
      </c>
      <c r="BF2442">
        <v>20</v>
      </c>
    </row>
    <row r="2443" spans="1:58" x14ac:dyDescent="0.3">
      <c r="A2443">
        <v>2026</v>
      </c>
      <c r="B2443">
        <v>202605</v>
      </c>
      <c r="C2443">
        <v>5</v>
      </c>
      <c r="D2443" s="14">
        <v>20001625938379</v>
      </c>
      <c r="E2443" t="s">
        <v>2810</v>
      </c>
      <c r="F2443" s="2">
        <v>46153.501250000001</v>
      </c>
      <c r="G2443" s="2">
        <v>46154</v>
      </c>
      <c r="I2443" t="s">
        <v>224</v>
      </c>
      <c r="J2443" t="s">
        <v>230</v>
      </c>
      <c r="L2443" t="s">
        <v>1642</v>
      </c>
      <c r="M2443" t="s">
        <v>261</v>
      </c>
      <c r="N2443" t="s">
        <v>237</v>
      </c>
      <c r="O2443" t="s">
        <v>257</v>
      </c>
      <c r="Q2443" t="s">
        <v>11539</v>
      </c>
      <c r="R2443" t="s">
        <v>2809</v>
      </c>
      <c r="S2443" t="s">
        <v>6704</v>
      </c>
      <c r="T2443" t="s">
        <v>6705</v>
      </c>
      <c r="U2443" t="s">
        <v>4796</v>
      </c>
      <c r="V2443" t="s">
        <v>2024</v>
      </c>
      <c r="W2443" t="s">
        <v>245</v>
      </c>
      <c r="X2443" t="s">
        <v>387</v>
      </c>
      <c r="Z2443">
        <v>1</v>
      </c>
      <c r="AA2443" t="s">
        <v>3921</v>
      </c>
      <c r="AE2443" t="s">
        <v>3922</v>
      </c>
      <c r="AG2443" t="s">
        <v>2026</v>
      </c>
      <c r="AH2443">
        <v>6104010287</v>
      </c>
      <c r="AI2443" t="s">
        <v>11540</v>
      </c>
      <c r="AM2443" t="s">
        <v>3925</v>
      </c>
      <c r="AN2443" t="s">
        <v>3926</v>
      </c>
      <c r="AO2443" t="s">
        <v>268</v>
      </c>
      <c r="AP2443" t="s">
        <v>304</v>
      </c>
      <c r="AW2443" t="s">
        <v>447</v>
      </c>
      <c r="AX2443" t="s">
        <v>446</v>
      </c>
      <c r="AY2443" t="s">
        <v>253</v>
      </c>
      <c r="AZ2443" t="s">
        <v>230</v>
      </c>
      <c r="BA2443" t="s">
        <v>273</v>
      </c>
      <c r="BB2443" t="s">
        <v>380</v>
      </c>
      <c r="BC2443" t="s">
        <v>3927</v>
      </c>
      <c r="BD2443" t="s">
        <v>3927</v>
      </c>
      <c r="BE2443" t="s">
        <v>3927</v>
      </c>
      <c r="BF2443">
        <v>23</v>
      </c>
    </row>
    <row r="2444" spans="1:58" x14ac:dyDescent="0.3">
      <c r="A2444">
        <v>2026</v>
      </c>
      <c r="B2444">
        <v>202605</v>
      </c>
      <c r="C2444">
        <v>5</v>
      </c>
      <c r="D2444" s="14">
        <v>20001625934253</v>
      </c>
      <c r="E2444" t="s">
        <v>2810</v>
      </c>
      <c r="F2444" s="2">
        <v>46153.495497685188</v>
      </c>
      <c r="G2444" s="2">
        <v>46153</v>
      </c>
      <c r="I2444" t="s">
        <v>224</v>
      </c>
      <c r="J2444" t="s">
        <v>230</v>
      </c>
      <c r="L2444" t="s">
        <v>1438</v>
      </c>
      <c r="M2444" t="s">
        <v>557</v>
      </c>
      <c r="N2444" t="s">
        <v>546</v>
      </c>
      <c r="O2444" t="s">
        <v>554</v>
      </c>
      <c r="Q2444" t="s">
        <v>11541</v>
      </c>
      <c r="R2444" t="s">
        <v>2809</v>
      </c>
      <c r="S2444" t="s">
        <v>1640</v>
      </c>
      <c r="T2444" t="s">
        <v>1641</v>
      </c>
      <c r="U2444" t="s">
        <v>258</v>
      </c>
      <c r="V2444" t="s">
        <v>247</v>
      </c>
      <c r="W2444" t="s">
        <v>245</v>
      </c>
      <c r="X2444" t="s">
        <v>225</v>
      </c>
      <c r="Z2444">
        <v>2</v>
      </c>
      <c r="AA2444" t="s">
        <v>3921</v>
      </c>
      <c r="AE2444" t="s">
        <v>3922</v>
      </c>
      <c r="AG2444" t="s">
        <v>329</v>
      </c>
      <c r="AH2444">
        <v>6108939709</v>
      </c>
      <c r="AI2444" t="s">
        <v>11542</v>
      </c>
      <c r="AM2444" t="s">
        <v>3925</v>
      </c>
      <c r="AN2444" t="s">
        <v>3926</v>
      </c>
      <c r="AO2444" t="s">
        <v>268</v>
      </c>
      <c r="AP2444" t="s">
        <v>386</v>
      </c>
      <c r="AW2444" t="s">
        <v>320</v>
      </c>
      <c r="AX2444" t="s">
        <v>319</v>
      </c>
      <c r="AY2444" t="s">
        <v>254</v>
      </c>
      <c r="AZ2444" t="s">
        <v>230</v>
      </c>
      <c r="BA2444" t="s">
        <v>395</v>
      </c>
      <c r="BB2444" t="s">
        <v>380</v>
      </c>
      <c r="BC2444" t="s">
        <v>3927</v>
      </c>
      <c r="BD2444" t="s">
        <v>3927</v>
      </c>
      <c r="BE2444" t="s">
        <v>3927</v>
      </c>
      <c r="BF2444">
        <v>20</v>
      </c>
    </row>
    <row r="2445" spans="1:58" x14ac:dyDescent="0.3">
      <c r="A2445">
        <v>2026</v>
      </c>
      <c r="B2445">
        <v>202605</v>
      </c>
      <c r="C2445">
        <v>5</v>
      </c>
      <c r="D2445" s="14">
        <v>20001625930321</v>
      </c>
      <c r="E2445" t="s">
        <v>2810</v>
      </c>
      <c r="F2445" s="2">
        <v>46153.497118055559</v>
      </c>
      <c r="G2445" s="2">
        <v>46154</v>
      </c>
      <c r="I2445" t="s">
        <v>224</v>
      </c>
      <c r="J2445" t="s">
        <v>230</v>
      </c>
      <c r="L2445" t="s">
        <v>3222</v>
      </c>
      <c r="M2445" t="s">
        <v>309</v>
      </c>
      <c r="N2445" t="s">
        <v>297</v>
      </c>
      <c r="O2445" t="s">
        <v>283</v>
      </c>
      <c r="Q2445" t="s">
        <v>3444</v>
      </c>
      <c r="R2445" t="s">
        <v>2809</v>
      </c>
      <c r="S2445" t="s">
        <v>5388</v>
      </c>
      <c r="T2445" t="s">
        <v>5389</v>
      </c>
      <c r="U2445" t="s">
        <v>3034</v>
      </c>
      <c r="V2445" t="s">
        <v>647</v>
      </c>
      <c r="W2445" t="s">
        <v>245</v>
      </c>
      <c r="X2445" t="s">
        <v>387</v>
      </c>
      <c r="Z2445">
        <v>1</v>
      </c>
      <c r="AA2445" t="s">
        <v>3921</v>
      </c>
      <c r="AE2445" t="s">
        <v>3922</v>
      </c>
      <c r="AG2445" t="s">
        <v>5006</v>
      </c>
      <c r="AH2445">
        <v>6108985773</v>
      </c>
      <c r="AI2445" t="s">
        <v>11543</v>
      </c>
      <c r="AM2445" t="s">
        <v>3925</v>
      </c>
      <c r="AN2445" t="s">
        <v>3926</v>
      </c>
      <c r="AO2445" t="s">
        <v>268</v>
      </c>
      <c r="AP2445" t="s">
        <v>386</v>
      </c>
      <c r="AW2445" t="s">
        <v>389</v>
      </c>
      <c r="AX2445" t="s">
        <v>388</v>
      </c>
      <c r="AY2445" t="s">
        <v>253</v>
      </c>
      <c r="AZ2445" t="s">
        <v>230</v>
      </c>
      <c r="BA2445" t="s">
        <v>395</v>
      </c>
      <c r="BB2445" t="s">
        <v>380</v>
      </c>
      <c r="BC2445" t="s">
        <v>3927</v>
      </c>
      <c r="BD2445" t="s">
        <v>3927</v>
      </c>
      <c r="BE2445" t="s">
        <v>3927</v>
      </c>
      <c r="BF2445">
        <v>20</v>
      </c>
    </row>
    <row r="2446" spans="1:58" x14ac:dyDescent="0.3">
      <c r="A2446">
        <v>2026</v>
      </c>
      <c r="B2446">
        <v>202605</v>
      </c>
      <c r="C2446">
        <v>5</v>
      </c>
      <c r="D2446" s="14">
        <v>20001625930060</v>
      </c>
      <c r="E2446" t="s">
        <v>2810</v>
      </c>
      <c r="F2446" s="2">
        <v>46153.487766203703</v>
      </c>
      <c r="G2446" s="2">
        <v>46154</v>
      </c>
      <c r="I2446" t="s">
        <v>224</v>
      </c>
      <c r="J2446" t="s">
        <v>230</v>
      </c>
      <c r="L2446" t="s">
        <v>3225</v>
      </c>
      <c r="M2446" t="s">
        <v>4384</v>
      </c>
      <c r="N2446" t="s">
        <v>237</v>
      </c>
      <c r="O2446" t="s">
        <v>257</v>
      </c>
      <c r="Q2446" t="s">
        <v>11544</v>
      </c>
      <c r="R2446" t="s">
        <v>2809</v>
      </c>
      <c r="S2446" t="s">
        <v>6476</v>
      </c>
      <c r="T2446" t="s">
        <v>6477</v>
      </c>
      <c r="U2446" t="s">
        <v>4796</v>
      </c>
      <c r="V2446" t="s">
        <v>2024</v>
      </c>
      <c r="W2446" t="s">
        <v>245</v>
      </c>
      <c r="X2446" t="s">
        <v>225</v>
      </c>
      <c r="Z2446">
        <v>1</v>
      </c>
      <c r="AA2446" t="s">
        <v>3921</v>
      </c>
      <c r="AE2446" t="s">
        <v>3922</v>
      </c>
      <c r="AG2446" t="s">
        <v>2026</v>
      </c>
      <c r="AH2446">
        <v>6108975918</v>
      </c>
      <c r="AI2446" t="s">
        <v>11545</v>
      </c>
      <c r="AM2446" t="s">
        <v>3925</v>
      </c>
      <c r="AN2446" t="s">
        <v>3926</v>
      </c>
      <c r="AO2446" t="s">
        <v>268</v>
      </c>
      <c r="AP2446" t="s">
        <v>249</v>
      </c>
      <c r="AW2446" t="s">
        <v>320</v>
      </c>
      <c r="AX2446" t="s">
        <v>319</v>
      </c>
      <c r="AY2446" t="s">
        <v>254</v>
      </c>
      <c r="AZ2446" t="s">
        <v>230</v>
      </c>
      <c r="BA2446" t="s">
        <v>273</v>
      </c>
      <c r="BB2446" t="s">
        <v>380</v>
      </c>
      <c r="BC2446" t="s">
        <v>3927</v>
      </c>
      <c r="BD2446" t="s">
        <v>3927</v>
      </c>
      <c r="BE2446" t="s">
        <v>3927</v>
      </c>
      <c r="BF2446">
        <v>20</v>
      </c>
    </row>
    <row r="2447" spans="1:58" x14ac:dyDescent="0.3">
      <c r="A2447">
        <v>2026</v>
      </c>
      <c r="B2447">
        <v>202605</v>
      </c>
      <c r="C2447">
        <v>5</v>
      </c>
      <c r="D2447" s="14">
        <v>20001625927877</v>
      </c>
      <c r="E2447" t="s">
        <v>2810</v>
      </c>
      <c r="F2447" s="2">
        <v>46153.518414351849</v>
      </c>
      <c r="G2447" s="2">
        <v>46154</v>
      </c>
      <c r="I2447" t="s">
        <v>224</v>
      </c>
      <c r="J2447" t="s">
        <v>230</v>
      </c>
      <c r="L2447" t="s">
        <v>2133</v>
      </c>
      <c r="M2447" t="s">
        <v>261</v>
      </c>
      <c r="N2447" t="s">
        <v>237</v>
      </c>
      <c r="O2447" t="s">
        <v>257</v>
      </c>
      <c r="Q2447" t="s">
        <v>11546</v>
      </c>
      <c r="R2447" t="s">
        <v>2809</v>
      </c>
      <c r="S2447" t="s">
        <v>2134</v>
      </c>
      <c r="T2447" t="s">
        <v>2135</v>
      </c>
      <c r="U2447" t="s">
        <v>258</v>
      </c>
      <c r="V2447" t="s">
        <v>247</v>
      </c>
      <c r="W2447" t="s">
        <v>245</v>
      </c>
      <c r="X2447" t="s">
        <v>225</v>
      </c>
      <c r="Z2447">
        <v>1</v>
      </c>
      <c r="AA2447" t="s">
        <v>3921</v>
      </c>
      <c r="AE2447" t="s">
        <v>3922</v>
      </c>
      <c r="AG2447" t="s">
        <v>410</v>
      </c>
      <c r="AH2447">
        <v>6108979885</v>
      </c>
      <c r="AI2447" t="s">
        <v>11547</v>
      </c>
      <c r="AM2447" t="s">
        <v>3925</v>
      </c>
      <c r="AN2447" t="s">
        <v>3926</v>
      </c>
      <c r="AO2447" t="s">
        <v>268</v>
      </c>
      <c r="AP2447" t="s">
        <v>386</v>
      </c>
      <c r="AW2447" t="s">
        <v>227</v>
      </c>
      <c r="AX2447" t="s">
        <v>226</v>
      </c>
      <c r="AY2447" t="s">
        <v>254</v>
      </c>
      <c r="AZ2447" t="s">
        <v>230</v>
      </c>
      <c r="BA2447" t="s">
        <v>395</v>
      </c>
      <c r="BB2447" t="s">
        <v>380</v>
      </c>
      <c r="BC2447" t="s">
        <v>3927</v>
      </c>
      <c r="BD2447" t="s">
        <v>3927</v>
      </c>
      <c r="BE2447" t="s">
        <v>3927</v>
      </c>
      <c r="BF2447">
        <v>20</v>
      </c>
    </row>
    <row r="2448" spans="1:58" x14ac:dyDescent="0.3">
      <c r="A2448">
        <v>2026</v>
      </c>
      <c r="B2448">
        <v>202605</v>
      </c>
      <c r="C2448">
        <v>5</v>
      </c>
      <c r="D2448" s="14">
        <v>20001625927763</v>
      </c>
      <c r="E2448" t="s">
        <v>2810</v>
      </c>
      <c r="F2448" s="2">
        <v>46153.513402777775</v>
      </c>
      <c r="G2448" s="2">
        <v>46153</v>
      </c>
      <c r="I2448" t="s">
        <v>224</v>
      </c>
      <c r="J2448" t="s">
        <v>230</v>
      </c>
      <c r="L2448" t="s">
        <v>10483</v>
      </c>
      <c r="M2448" t="s">
        <v>309</v>
      </c>
      <c r="N2448" t="s">
        <v>297</v>
      </c>
      <c r="O2448" t="s">
        <v>283</v>
      </c>
      <c r="Q2448" t="s">
        <v>11548</v>
      </c>
      <c r="R2448" t="s">
        <v>2809</v>
      </c>
      <c r="S2448" t="s">
        <v>6590</v>
      </c>
      <c r="T2448" t="s">
        <v>6591</v>
      </c>
      <c r="U2448" t="s">
        <v>4796</v>
      </c>
      <c r="V2448" t="s">
        <v>2024</v>
      </c>
      <c r="W2448" t="s">
        <v>245</v>
      </c>
      <c r="X2448" t="s">
        <v>387</v>
      </c>
      <c r="Z2448">
        <v>2</v>
      </c>
      <c r="AA2448" t="s">
        <v>3921</v>
      </c>
      <c r="AE2448" t="s">
        <v>3922</v>
      </c>
      <c r="AG2448" t="s">
        <v>2026</v>
      </c>
      <c r="AH2448">
        <v>6037490791</v>
      </c>
      <c r="AI2448" t="s">
        <v>11549</v>
      </c>
      <c r="AM2448" t="s">
        <v>3925</v>
      </c>
      <c r="AN2448" t="s">
        <v>3926</v>
      </c>
      <c r="AO2448" t="s">
        <v>268</v>
      </c>
      <c r="AP2448" t="s">
        <v>386</v>
      </c>
      <c r="AW2448" t="s">
        <v>447</v>
      </c>
      <c r="AX2448" t="s">
        <v>446</v>
      </c>
      <c r="AY2448" t="s">
        <v>253</v>
      </c>
      <c r="AZ2448" t="s">
        <v>230</v>
      </c>
      <c r="BA2448" t="s">
        <v>273</v>
      </c>
      <c r="BB2448" t="s">
        <v>380</v>
      </c>
      <c r="BC2448" t="s">
        <v>3927</v>
      </c>
      <c r="BD2448" t="s">
        <v>3927</v>
      </c>
      <c r="BE2448" t="s">
        <v>3927</v>
      </c>
      <c r="BF2448">
        <v>26</v>
      </c>
    </row>
    <row r="2449" spans="1:58" x14ac:dyDescent="0.3">
      <c r="A2449">
        <v>2026</v>
      </c>
      <c r="B2449">
        <v>202605</v>
      </c>
      <c r="C2449">
        <v>5</v>
      </c>
      <c r="D2449" s="14">
        <v>20001625922989</v>
      </c>
      <c r="E2449" t="s">
        <v>2810</v>
      </c>
      <c r="F2449" s="2">
        <v>46153.484097222223</v>
      </c>
      <c r="G2449" s="2">
        <v>46153</v>
      </c>
      <c r="I2449" t="s">
        <v>224</v>
      </c>
      <c r="J2449" t="s">
        <v>230</v>
      </c>
      <c r="L2449" t="s">
        <v>3163</v>
      </c>
      <c r="M2449" t="s">
        <v>1286</v>
      </c>
      <c r="N2449" t="s">
        <v>1281</v>
      </c>
      <c r="O2449" t="s">
        <v>331</v>
      </c>
      <c r="Q2449" t="s">
        <v>11550</v>
      </c>
      <c r="R2449" t="s">
        <v>2809</v>
      </c>
      <c r="S2449" t="s">
        <v>6146</v>
      </c>
      <c r="T2449" t="s">
        <v>6147</v>
      </c>
      <c r="U2449" t="s">
        <v>5044</v>
      </c>
      <c r="V2449" t="s">
        <v>5045</v>
      </c>
      <c r="W2449" t="s">
        <v>245</v>
      </c>
      <c r="X2449" t="s">
        <v>225</v>
      </c>
      <c r="Z2449">
        <v>2</v>
      </c>
      <c r="AA2449" t="s">
        <v>3921</v>
      </c>
      <c r="AE2449" t="s">
        <v>3922</v>
      </c>
      <c r="AG2449" t="s">
        <v>5047</v>
      </c>
      <c r="AH2449">
        <v>6108982772</v>
      </c>
      <c r="AI2449" t="s">
        <v>11551</v>
      </c>
      <c r="AM2449" t="s">
        <v>3925</v>
      </c>
      <c r="AN2449" t="s">
        <v>3926</v>
      </c>
      <c r="AO2449" t="s">
        <v>268</v>
      </c>
      <c r="AP2449" t="s">
        <v>386</v>
      </c>
      <c r="AW2449" t="s">
        <v>1914</v>
      </c>
      <c r="AX2449" t="s">
        <v>1913</v>
      </c>
      <c r="AY2449" t="s">
        <v>254</v>
      </c>
      <c r="AZ2449" t="s">
        <v>230</v>
      </c>
      <c r="BA2449" t="s">
        <v>395</v>
      </c>
      <c r="BB2449" t="s">
        <v>380</v>
      </c>
      <c r="BC2449" t="s">
        <v>3927</v>
      </c>
      <c r="BD2449" t="s">
        <v>3927</v>
      </c>
      <c r="BE2449" t="s">
        <v>3927</v>
      </c>
      <c r="BF2449">
        <v>20</v>
      </c>
    </row>
    <row r="2450" spans="1:58" x14ac:dyDescent="0.3">
      <c r="A2450">
        <v>2026</v>
      </c>
      <c r="B2450">
        <v>202605</v>
      </c>
      <c r="C2450">
        <v>5</v>
      </c>
      <c r="D2450" s="14">
        <v>20001625919663</v>
      </c>
      <c r="E2450" t="s">
        <v>2810</v>
      </c>
      <c r="F2450" s="2">
        <v>46153.506018518521</v>
      </c>
      <c r="G2450" s="2">
        <v>46154</v>
      </c>
      <c r="I2450" t="s">
        <v>224</v>
      </c>
      <c r="J2450" t="s">
        <v>230</v>
      </c>
      <c r="L2450" t="s">
        <v>1577</v>
      </c>
      <c r="M2450" t="s">
        <v>902</v>
      </c>
      <c r="N2450" t="s">
        <v>752</v>
      </c>
      <c r="O2450" t="s">
        <v>623</v>
      </c>
      <c r="Q2450" t="s">
        <v>11552</v>
      </c>
      <c r="R2450" t="s">
        <v>2809</v>
      </c>
      <c r="S2450" t="s">
        <v>7232</v>
      </c>
      <c r="T2450" t="s">
        <v>7233</v>
      </c>
      <c r="U2450" t="s">
        <v>4796</v>
      </c>
      <c r="V2450" t="s">
        <v>2024</v>
      </c>
      <c r="W2450" t="s">
        <v>245</v>
      </c>
      <c r="X2450" t="s">
        <v>225</v>
      </c>
      <c r="Z2450">
        <v>1</v>
      </c>
      <c r="AA2450" t="s">
        <v>3921</v>
      </c>
      <c r="AE2450" t="s">
        <v>3922</v>
      </c>
      <c r="AG2450" t="s">
        <v>2026</v>
      </c>
      <c r="AH2450">
        <v>6108989732</v>
      </c>
      <c r="AI2450" t="s">
        <v>11553</v>
      </c>
      <c r="AM2450" t="s">
        <v>3925</v>
      </c>
      <c r="AN2450" t="s">
        <v>3926</v>
      </c>
      <c r="AO2450" t="s">
        <v>268</v>
      </c>
      <c r="AP2450" t="s">
        <v>386</v>
      </c>
      <c r="AW2450" t="s">
        <v>320</v>
      </c>
      <c r="AX2450" t="s">
        <v>319</v>
      </c>
      <c r="AY2450" t="s">
        <v>254</v>
      </c>
      <c r="AZ2450" t="s">
        <v>230</v>
      </c>
      <c r="BA2450" t="s">
        <v>395</v>
      </c>
      <c r="BB2450" t="s">
        <v>1887</v>
      </c>
      <c r="BC2450" t="s">
        <v>3927</v>
      </c>
      <c r="BD2450" t="s">
        <v>3927</v>
      </c>
      <c r="BE2450" t="s">
        <v>3927</v>
      </c>
      <c r="BF2450">
        <v>20</v>
      </c>
    </row>
    <row r="2451" spans="1:58" x14ac:dyDescent="0.3">
      <c r="A2451">
        <v>2026</v>
      </c>
      <c r="B2451">
        <v>202605</v>
      </c>
      <c r="C2451">
        <v>5</v>
      </c>
      <c r="D2451" s="14">
        <v>20001625889684</v>
      </c>
      <c r="E2451" t="s">
        <v>2810</v>
      </c>
      <c r="F2451" s="2">
        <v>46153.479571759257</v>
      </c>
      <c r="G2451" s="2">
        <v>46154</v>
      </c>
      <c r="I2451" t="s">
        <v>224</v>
      </c>
      <c r="J2451" t="s">
        <v>230</v>
      </c>
      <c r="L2451" t="s">
        <v>11554</v>
      </c>
      <c r="M2451" t="s">
        <v>809</v>
      </c>
      <c r="N2451" t="s">
        <v>237</v>
      </c>
      <c r="O2451" t="s">
        <v>257</v>
      </c>
      <c r="Q2451" t="s">
        <v>11555</v>
      </c>
      <c r="R2451" t="s">
        <v>2809</v>
      </c>
      <c r="S2451" t="s">
        <v>4831</v>
      </c>
      <c r="T2451" t="s">
        <v>4832</v>
      </c>
      <c r="U2451" t="s">
        <v>3034</v>
      </c>
      <c r="V2451" t="s">
        <v>3994</v>
      </c>
      <c r="W2451" t="s">
        <v>245</v>
      </c>
      <c r="X2451" t="s">
        <v>225</v>
      </c>
      <c r="Z2451">
        <v>1</v>
      </c>
      <c r="AA2451" t="s">
        <v>3921</v>
      </c>
      <c r="AE2451" t="s">
        <v>3922</v>
      </c>
      <c r="AG2451" t="s">
        <v>4828</v>
      </c>
      <c r="AH2451">
        <v>6108977840</v>
      </c>
      <c r="AI2451" t="s">
        <v>11556</v>
      </c>
      <c r="AM2451" t="s">
        <v>3925</v>
      </c>
      <c r="AN2451" t="s">
        <v>3926</v>
      </c>
      <c r="AO2451" t="s">
        <v>268</v>
      </c>
      <c r="AP2451" t="s">
        <v>693</v>
      </c>
      <c r="AW2451" t="s">
        <v>320</v>
      </c>
      <c r="AX2451" t="s">
        <v>319</v>
      </c>
      <c r="AY2451" t="s">
        <v>254</v>
      </c>
      <c r="AZ2451" t="s">
        <v>230</v>
      </c>
      <c r="BA2451" t="s">
        <v>395</v>
      </c>
      <c r="BB2451" t="s">
        <v>380</v>
      </c>
      <c r="BC2451" t="s">
        <v>3927</v>
      </c>
      <c r="BD2451" t="s">
        <v>3927</v>
      </c>
      <c r="BE2451" t="s">
        <v>3927</v>
      </c>
      <c r="BF2451">
        <v>20</v>
      </c>
    </row>
    <row r="2452" spans="1:58" x14ac:dyDescent="0.3">
      <c r="A2452">
        <v>2026</v>
      </c>
      <c r="B2452">
        <v>202605</v>
      </c>
      <c r="C2452">
        <v>5</v>
      </c>
      <c r="D2452" s="14">
        <v>20001625889438</v>
      </c>
      <c r="E2452" t="s">
        <v>2810</v>
      </c>
      <c r="F2452" s="2">
        <v>46153.470567129632</v>
      </c>
      <c r="G2452" s="2">
        <v>46153</v>
      </c>
      <c r="I2452" t="s">
        <v>224</v>
      </c>
      <c r="J2452" t="s">
        <v>230</v>
      </c>
      <c r="L2452" t="s">
        <v>11336</v>
      </c>
      <c r="M2452" t="s">
        <v>1462</v>
      </c>
      <c r="N2452" t="s">
        <v>353</v>
      </c>
      <c r="O2452" t="s">
        <v>283</v>
      </c>
      <c r="Q2452" t="s">
        <v>11557</v>
      </c>
      <c r="R2452" t="s">
        <v>2809</v>
      </c>
      <c r="S2452" t="s">
        <v>5183</v>
      </c>
      <c r="T2452" t="s">
        <v>5184</v>
      </c>
      <c r="U2452" t="s">
        <v>3034</v>
      </c>
      <c r="V2452" t="s">
        <v>647</v>
      </c>
      <c r="W2452" t="s">
        <v>245</v>
      </c>
      <c r="X2452" t="s">
        <v>225</v>
      </c>
      <c r="Z2452">
        <v>2</v>
      </c>
      <c r="AA2452" t="s">
        <v>3921</v>
      </c>
      <c r="AE2452" t="s">
        <v>3922</v>
      </c>
      <c r="AG2452" t="s">
        <v>5111</v>
      </c>
      <c r="AH2452">
        <v>6108935723</v>
      </c>
      <c r="AI2452" t="s">
        <v>11558</v>
      </c>
      <c r="AM2452" t="s">
        <v>3925</v>
      </c>
      <c r="AN2452" t="s">
        <v>3926</v>
      </c>
      <c r="AO2452" t="s">
        <v>268</v>
      </c>
      <c r="AP2452" t="s">
        <v>386</v>
      </c>
      <c r="AW2452" t="s">
        <v>320</v>
      </c>
      <c r="AX2452" t="s">
        <v>319</v>
      </c>
      <c r="AY2452" t="s">
        <v>254</v>
      </c>
      <c r="AZ2452" t="s">
        <v>230</v>
      </c>
      <c r="BA2452" t="s">
        <v>395</v>
      </c>
      <c r="BB2452" t="s">
        <v>380</v>
      </c>
      <c r="BC2452" t="s">
        <v>3927</v>
      </c>
      <c r="BD2452" t="s">
        <v>3927</v>
      </c>
      <c r="BE2452" t="s">
        <v>3927</v>
      </c>
      <c r="BF2452">
        <v>20</v>
      </c>
    </row>
    <row r="2453" spans="1:58" x14ac:dyDescent="0.3">
      <c r="A2453">
        <v>2026</v>
      </c>
      <c r="B2453">
        <v>202605</v>
      </c>
      <c r="C2453">
        <v>5</v>
      </c>
      <c r="D2453" s="14">
        <v>20001625889353</v>
      </c>
      <c r="E2453" t="s">
        <v>2810</v>
      </c>
      <c r="F2453" s="2">
        <v>46153.467546296299</v>
      </c>
      <c r="G2453" s="2">
        <v>46153</v>
      </c>
      <c r="I2453" t="s">
        <v>224</v>
      </c>
      <c r="J2453" t="s">
        <v>230</v>
      </c>
      <c r="L2453" t="s">
        <v>3454</v>
      </c>
      <c r="M2453" t="s">
        <v>309</v>
      </c>
      <c r="N2453" t="s">
        <v>297</v>
      </c>
      <c r="O2453" t="s">
        <v>283</v>
      </c>
      <c r="Q2453" t="s">
        <v>11559</v>
      </c>
      <c r="R2453" t="s">
        <v>2809</v>
      </c>
      <c r="S2453" t="s">
        <v>1268</v>
      </c>
      <c r="T2453" t="s">
        <v>1269</v>
      </c>
      <c r="U2453" t="s">
        <v>258</v>
      </c>
      <c r="V2453" t="s">
        <v>247</v>
      </c>
      <c r="W2453" t="s">
        <v>245</v>
      </c>
      <c r="X2453" t="s">
        <v>225</v>
      </c>
      <c r="Z2453">
        <v>2</v>
      </c>
      <c r="AA2453" t="s">
        <v>3921</v>
      </c>
      <c r="AE2453" t="s">
        <v>3922</v>
      </c>
      <c r="AG2453" t="s">
        <v>329</v>
      </c>
      <c r="AH2453">
        <v>6108943562</v>
      </c>
      <c r="AI2453" t="s">
        <v>11560</v>
      </c>
      <c r="AM2453" t="s">
        <v>3925</v>
      </c>
      <c r="AN2453" t="s">
        <v>3926</v>
      </c>
      <c r="AO2453" t="s">
        <v>268</v>
      </c>
      <c r="AP2453" t="s">
        <v>304</v>
      </c>
      <c r="AW2453" t="s">
        <v>320</v>
      </c>
      <c r="AX2453" t="s">
        <v>319</v>
      </c>
      <c r="AY2453" t="s">
        <v>254</v>
      </c>
      <c r="AZ2453" t="s">
        <v>230</v>
      </c>
      <c r="BA2453" t="s">
        <v>395</v>
      </c>
      <c r="BB2453" t="s">
        <v>380</v>
      </c>
      <c r="BC2453" t="s">
        <v>3927</v>
      </c>
      <c r="BD2453" t="s">
        <v>3927</v>
      </c>
      <c r="BE2453" t="s">
        <v>3927</v>
      </c>
      <c r="BF2453">
        <v>20</v>
      </c>
    </row>
    <row r="2454" spans="1:58" x14ac:dyDescent="0.3">
      <c r="A2454">
        <v>2026</v>
      </c>
      <c r="B2454">
        <v>202605</v>
      </c>
      <c r="C2454">
        <v>5</v>
      </c>
      <c r="D2454" s="14">
        <v>20001625887437</v>
      </c>
      <c r="E2454" t="s">
        <v>2810</v>
      </c>
      <c r="F2454" s="2">
        <v>46153.469884259262</v>
      </c>
      <c r="G2454" s="2">
        <v>46154</v>
      </c>
      <c r="I2454" t="s">
        <v>224</v>
      </c>
      <c r="J2454" t="s">
        <v>230</v>
      </c>
      <c r="L2454" t="s">
        <v>3552</v>
      </c>
      <c r="M2454" t="s">
        <v>309</v>
      </c>
      <c r="N2454" t="s">
        <v>297</v>
      </c>
      <c r="O2454" t="s">
        <v>283</v>
      </c>
      <c r="Q2454" t="s">
        <v>11561</v>
      </c>
      <c r="R2454" t="s">
        <v>2809</v>
      </c>
      <c r="S2454" t="s">
        <v>5061</v>
      </c>
      <c r="T2454" t="s">
        <v>5062</v>
      </c>
      <c r="U2454" t="s">
        <v>3034</v>
      </c>
      <c r="V2454" t="s">
        <v>3994</v>
      </c>
      <c r="W2454" t="s">
        <v>245</v>
      </c>
      <c r="X2454" t="s">
        <v>387</v>
      </c>
      <c r="Z2454">
        <v>1</v>
      </c>
      <c r="AA2454" t="s">
        <v>3921</v>
      </c>
      <c r="AE2454" t="s">
        <v>3922</v>
      </c>
      <c r="AG2454" t="s">
        <v>4828</v>
      </c>
      <c r="AH2454">
        <v>6108935720</v>
      </c>
      <c r="AI2454" t="s">
        <v>11562</v>
      </c>
      <c r="AM2454" t="s">
        <v>3925</v>
      </c>
      <c r="AN2454" t="s">
        <v>3926</v>
      </c>
      <c r="AO2454" t="s">
        <v>268</v>
      </c>
      <c r="AP2454" t="s">
        <v>386</v>
      </c>
      <c r="AW2454" t="s">
        <v>447</v>
      </c>
      <c r="AX2454" t="s">
        <v>446</v>
      </c>
      <c r="AY2454" t="s">
        <v>253</v>
      </c>
      <c r="AZ2454" t="s">
        <v>230</v>
      </c>
      <c r="BA2454" t="s">
        <v>395</v>
      </c>
      <c r="BB2454" t="s">
        <v>380</v>
      </c>
      <c r="BC2454" t="s">
        <v>3927</v>
      </c>
      <c r="BD2454" t="s">
        <v>3927</v>
      </c>
      <c r="BE2454" t="s">
        <v>3927</v>
      </c>
      <c r="BF2454">
        <v>20</v>
      </c>
    </row>
    <row r="2455" spans="1:58" x14ac:dyDescent="0.3">
      <c r="A2455">
        <v>2026</v>
      </c>
      <c r="B2455">
        <v>202605</v>
      </c>
      <c r="C2455">
        <v>5</v>
      </c>
      <c r="D2455" s="14">
        <v>20001625887416</v>
      </c>
      <c r="E2455" t="s">
        <v>2810</v>
      </c>
      <c r="F2455" s="2">
        <v>46153.46912037037</v>
      </c>
      <c r="G2455" s="2">
        <v>46153</v>
      </c>
      <c r="I2455" t="s">
        <v>224</v>
      </c>
      <c r="J2455" t="s">
        <v>230</v>
      </c>
      <c r="L2455" t="s">
        <v>3788</v>
      </c>
      <c r="M2455" t="s">
        <v>902</v>
      </c>
      <c r="N2455" t="s">
        <v>752</v>
      </c>
      <c r="O2455" t="s">
        <v>623</v>
      </c>
      <c r="Q2455" t="s">
        <v>11563</v>
      </c>
      <c r="R2455" t="s">
        <v>2809</v>
      </c>
      <c r="S2455" t="s">
        <v>5042</v>
      </c>
      <c r="T2455" t="s">
        <v>5043</v>
      </c>
      <c r="U2455" t="s">
        <v>5044</v>
      </c>
      <c r="V2455" t="s">
        <v>5045</v>
      </c>
      <c r="W2455" t="s">
        <v>245</v>
      </c>
      <c r="X2455" t="s">
        <v>225</v>
      </c>
      <c r="Z2455">
        <v>2</v>
      </c>
      <c r="AA2455" t="s">
        <v>3921</v>
      </c>
      <c r="AE2455" t="s">
        <v>3922</v>
      </c>
      <c r="AG2455" t="s">
        <v>5047</v>
      </c>
      <c r="AH2455">
        <v>6108935702</v>
      </c>
      <c r="AI2455" t="s">
        <v>11564</v>
      </c>
      <c r="AM2455" t="s">
        <v>3925</v>
      </c>
      <c r="AN2455" t="s">
        <v>3926</v>
      </c>
      <c r="AO2455" t="s">
        <v>268</v>
      </c>
      <c r="AP2455" t="s">
        <v>249</v>
      </c>
      <c r="AW2455" t="s">
        <v>320</v>
      </c>
      <c r="AX2455" t="s">
        <v>319</v>
      </c>
      <c r="AY2455" t="s">
        <v>254</v>
      </c>
      <c r="AZ2455" t="s">
        <v>230</v>
      </c>
      <c r="BA2455" t="s">
        <v>395</v>
      </c>
      <c r="BB2455" t="s">
        <v>380</v>
      </c>
      <c r="BC2455" t="s">
        <v>3927</v>
      </c>
      <c r="BD2455" t="s">
        <v>3927</v>
      </c>
      <c r="BE2455" t="s">
        <v>3927</v>
      </c>
      <c r="BF2455">
        <v>26</v>
      </c>
    </row>
    <row r="2456" spans="1:58" x14ac:dyDescent="0.3">
      <c r="A2456">
        <v>2026</v>
      </c>
      <c r="B2456">
        <v>202605</v>
      </c>
      <c r="C2456">
        <v>5</v>
      </c>
      <c r="D2456" s="14">
        <v>20001625881253</v>
      </c>
      <c r="E2456" t="s">
        <v>2810</v>
      </c>
      <c r="F2456" s="2">
        <v>46153.461261574077</v>
      </c>
      <c r="G2456" s="2">
        <v>46154</v>
      </c>
      <c r="I2456" t="s">
        <v>224</v>
      </c>
      <c r="J2456" t="s">
        <v>230</v>
      </c>
      <c r="L2456" t="s">
        <v>3562</v>
      </c>
      <c r="M2456" t="s">
        <v>309</v>
      </c>
      <c r="N2456" t="s">
        <v>297</v>
      </c>
      <c r="O2456" t="s">
        <v>283</v>
      </c>
      <c r="Q2456" t="s">
        <v>11565</v>
      </c>
      <c r="R2456" t="s">
        <v>2809</v>
      </c>
      <c r="S2456" t="s">
        <v>6208</v>
      </c>
      <c r="T2456" t="s">
        <v>6209</v>
      </c>
      <c r="U2456" t="s">
        <v>4796</v>
      </c>
      <c r="V2456" t="s">
        <v>2024</v>
      </c>
      <c r="W2456" t="s">
        <v>245</v>
      </c>
      <c r="X2456" t="s">
        <v>387</v>
      </c>
      <c r="Z2456">
        <v>1</v>
      </c>
      <c r="AA2456" t="s">
        <v>3921</v>
      </c>
      <c r="AE2456" t="s">
        <v>3922</v>
      </c>
      <c r="AG2456" t="s">
        <v>2026</v>
      </c>
      <c r="AH2456">
        <v>6066071830</v>
      </c>
      <c r="AI2456" t="s">
        <v>11566</v>
      </c>
      <c r="AM2456" t="s">
        <v>3925</v>
      </c>
      <c r="AN2456" t="s">
        <v>3926</v>
      </c>
      <c r="AO2456" t="s">
        <v>268</v>
      </c>
      <c r="AP2456" t="s">
        <v>249</v>
      </c>
      <c r="AW2456" t="s">
        <v>447</v>
      </c>
      <c r="AX2456" t="s">
        <v>446</v>
      </c>
      <c r="AY2456" t="s">
        <v>253</v>
      </c>
      <c r="AZ2456" t="s">
        <v>230</v>
      </c>
      <c r="BA2456" t="s">
        <v>273</v>
      </c>
      <c r="BB2456" t="s">
        <v>380</v>
      </c>
      <c r="BC2456" t="s">
        <v>3927</v>
      </c>
      <c r="BD2456" t="s">
        <v>3927</v>
      </c>
      <c r="BE2456" t="s">
        <v>3927</v>
      </c>
      <c r="BF2456">
        <v>20</v>
      </c>
    </row>
    <row r="2457" spans="1:58" x14ac:dyDescent="0.3">
      <c r="A2457">
        <v>2026</v>
      </c>
      <c r="B2457">
        <v>202605</v>
      </c>
      <c r="C2457">
        <v>5</v>
      </c>
      <c r="D2457" s="14">
        <v>20001625880557</v>
      </c>
      <c r="E2457" t="s">
        <v>2810</v>
      </c>
      <c r="F2457" s="2">
        <v>46153.472187500003</v>
      </c>
      <c r="G2457" s="2">
        <v>46154</v>
      </c>
      <c r="I2457" t="s">
        <v>224</v>
      </c>
      <c r="J2457" t="s">
        <v>230</v>
      </c>
      <c r="L2457" t="s">
        <v>11567</v>
      </c>
      <c r="M2457" t="s">
        <v>764</v>
      </c>
      <c r="N2457" t="s">
        <v>752</v>
      </c>
      <c r="O2457" t="s">
        <v>623</v>
      </c>
      <c r="Q2457" t="s">
        <v>11568</v>
      </c>
      <c r="R2457" t="s">
        <v>2809</v>
      </c>
      <c r="S2457" t="s">
        <v>6146</v>
      </c>
      <c r="T2457" t="s">
        <v>6147</v>
      </c>
      <c r="U2457" t="s">
        <v>5044</v>
      </c>
      <c r="V2457" t="s">
        <v>5045</v>
      </c>
      <c r="W2457" t="s">
        <v>245</v>
      </c>
      <c r="X2457" t="s">
        <v>225</v>
      </c>
      <c r="Z2457">
        <v>1</v>
      </c>
      <c r="AA2457" t="s">
        <v>3921</v>
      </c>
      <c r="AE2457" t="s">
        <v>3922</v>
      </c>
      <c r="AG2457" t="s">
        <v>5047</v>
      </c>
      <c r="AH2457">
        <v>6108978815</v>
      </c>
      <c r="AI2457" t="s">
        <v>11569</v>
      </c>
      <c r="AM2457" t="s">
        <v>3925</v>
      </c>
      <c r="AN2457" t="s">
        <v>3926</v>
      </c>
      <c r="AO2457" t="s">
        <v>268</v>
      </c>
      <c r="AP2457" t="s">
        <v>304</v>
      </c>
      <c r="AW2457" t="s">
        <v>227</v>
      </c>
      <c r="AX2457" t="s">
        <v>226</v>
      </c>
      <c r="AY2457" t="s">
        <v>254</v>
      </c>
      <c r="AZ2457" t="s">
        <v>230</v>
      </c>
      <c r="BA2457" t="s">
        <v>395</v>
      </c>
      <c r="BB2457" t="s">
        <v>380</v>
      </c>
      <c r="BC2457" t="s">
        <v>3927</v>
      </c>
      <c r="BD2457" t="s">
        <v>3927</v>
      </c>
      <c r="BE2457" t="s">
        <v>3927</v>
      </c>
      <c r="BF2457">
        <v>20</v>
      </c>
    </row>
    <row r="2458" spans="1:58" x14ac:dyDescent="0.3">
      <c r="A2458">
        <v>2026</v>
      </c>
      <c r="B2458">
        <v>202605</v>
      </c>
      <c r="C2458">
        <v>5</v>
      </c>
      <c r="D2458" s="14">
        <v>20001625879549</v>
      </c>
      <c r="E2458" t="s">
        <v>2810</v>
      </c>
      <c r="F2458" s="2">
        <v>46153.471539351849</v>
      </c>
      <c r="G2458" s="2">
        <v>46154</v>
      </c>
      <c r="I2458" t="s">
        <v>224</v>
      </c>
      <c r="J2458" t="s">
        <v>230</v>
      </c>
      <c r="L2458" t="s">
        <v>3422</v>
      </c>
      <c r="M2458" t="s">
        <v>309</v>
      </c>
      <c r="N2458" t="s">
        <v>297</v>
      </c>
      <c r="O2458" t="s">
        <v>283</v>
      </c>
      <c r="Q2458" t="s">
        <v>11570</v>
      </c>
      <c r="R2458" t="s">
        <v>2809</v>
      </c>
      <c r="S2458" t="s">
        <v>5701</v>
      </c>
      <c r="T2458" t="s">
        <v>5702</v>
      </c>
      <c r="U2458" t="s">
        <v>3034</v>
      </c>
      <c r="V2458" t="s">
        <v>647</v>
      </c>
      <c r="W2458" t="s">
        <v>245</v>
      </c>
      <c r="X2458" t="s">
        <v>225</v>
      </c>
      <c r="Z2458">
        <v>1</v>
      </c>
      <c r="AA2458" t="s">
        <v>3921</v>
      </c>
      <c r="AE2458" t="s">
        <v>3922</v>
      </c>
      <c r="AG2458" t="s">
        <v>5111</v>
      </c>
      <c r="AH2458">
        <v>6108939656</v>
      </c>
      <c r="AI2458" t="s">
        <v>11571</v>
      </c>
      <c r="AM2458" t="s">
        <v>3925</v>
      </c>
      <c r="AN2458" t="s">
        <v>3926</v>
      </c>
      <c r="AO2458" t="s">
        <v>268</v>
      </c>
      <c r="AP2458" t="s">
        <v>386</v>
      </c>
      <c r="AW2458" t="s">
        <v>320</v>
      </c>
      <c r="AX2458" t="s">
        <v>319</v>
      </c>
      <c r="AY2458" t="s">
        <v>254</v>
      </c>
      <c r="AZ2458" t="s">
        <v>230</v>
      </c>
      <c r="BA2458" t="s">
        <v>395</v>
      </c>
      <c r="BB2458" t="s">
        <v>380</v>
      </c>
      <c r="BC2458" t="s">
        <v>3927</v>
      </c>
      <c r="BD2458" t="s">
        <v>3927</v>
      </c>
      <c r="BE2458" t="s">
        <v>3927</v>
      </c>
      <c r="BF2458">
        <v>20</v>
      </c>
    </row>
    <row r="2459" spans="1:58" x14ac:dyDescent="0.3">
      <c r="A2459">
        <v>2026</v>
      </c>
      <c r="B2459">
        <v>202605</v>
      </c>
      <c r="C2459">
        <v>5</v>
      </c>
      <c r="D2459" s="14">
        <v>20001625878409</v>
      </c>
      <c r="E2459" t="s">
        <v>2810</v>
      </c>
      <c r="F2459" s="2">
        <v>46153.466539351852</v>
      </c>
      <c r="G2459" s="2">
        <v>46153</v>
      </c>
      <c r="I2459" t="s">
        <v>224</v>
      </c>
      <c r="J2459" t="s">
        <v>230</v>
      </c>
      <c r="L2459" t="s">
        <v>657</v>
      </c>
      <c r="M2459" t="s">
        <v>309</v>
      </c>
      <c r="N2459" t="s">
        <v>297</v>
      </c>
      <c r="O2459" t="s">
        <v>283</v>
      </c>
      <c r="Q2459" t="s">
        <v>11572</v>
      </c>
      <c r="R2459" t="s">
        <v>2809</v>
      </c>
      <c r="S2459" t="s">
        <v>1804</v>
      </c>
      <c r="T2459" t="s">
        <v>1805</v>
      </c>
      <c r="U2459" t="s">
        <v>258</v>
      </c>
      <c r="V2459" t="s">
        <v>247</v>
      </c>
      <c r="W2459" t="s">
        <v>245</v>
      </c>
      <c r="X2459" t="s">
        <v>225</v>
      </c>
      <c r="Z2459">
        <v>2</v>
      </c>
      <c r="AA2459" t="s">
        <v>3921</v>
      </c>
      <c r="AE2459" t="s">
        <v>3922</v>
      </c>
      <c r="AG2459" t="s">
        <v>329</v>
      </c>
      <c r="AH2459">
        <v>6108976813</v>
      </c>
      <c r="AI2459" t="s">
        <v>11573</v>
      </c>
      <c r="AM2459" t="s">
        <v>3925</v>
      </c>
      <c r="AN2459" t="s">
        <v>3926</v>
      </c>
      <c r="AO2459" t="s">
        <v>268</v>
      </c>
      <c r="AP2459" t="s">
        <v>386</v>
      </c>
      <c r="AW2459" t="s">
        <v>320</v>
      </c>
      <c r="AX2459" t="s">
        <v>319</v>
      </c>
      <c r="AY2459" t="s">
        <v>254</v>
      </c>
      <c r="AZ2459" t="s">
        <v>230</v>
      </c>
      <c r="BA2459" t="s">
        <v>344</v>
      </c>
      <c r="BB2459" t="s">
        <v>380</v>
      </c>
      <c r="BC2459" t="s">
        <v>3927</v>
      </c>
      <c r="BD2459" t="s">
        <v>3927</v>
      </c>
      <c r="BE2459" t="s">
        <v>3927</v>
      </c>
      <c r="BF2459">
        <v>20</v>
      </c>
    </row>
    <row r="2460" spans="1:58" x14ac:dyDescent="0.3">
      <c r="A2460">
        <v>2026</v>
      </c>
      <c r="B2460">
        <v>202605</v>
      </c>
      <c r="C2460">
        <v>5</v>
      </c>
      <c r="D2460" s="14">
        <v>20001625878162</v>
      </c>
      <c r="E2460" t="s">
        <v>2810</v>
      </c>
      <c r="F2460" s="2">
        <v>46153.457314814812</v>
      </c>
      <c r="G2460" s="2">
        <v>46154</v>
      </c>
      <c r="I2460" t="s">
        <v>224</v>
      </c>
      <c r="J2460" t="s">
        <v>230</v>
      </c>
      <c r="L2460" t="s">
        <v>3660</v>
      </c>
      <c r="M2460" t="s">
        <v>309</v>
      </c>
      <c r="N2460" t="s">
        <v>297</v>
      </c>
      <c r="O2460" t="s">
        <v>283</v>
      </c>
      <c r="Q2460" t="s">
        <v>11574</v>
      </c>
      <c r="R2460" t="s">
        <v>2809</v>
      </c>
      <c r="S2460" t="s">
        <v>11575</v>
      </c>
      <c r="T2460" t="s">
        <v>11576</v>
      </c>
      <c r="U2460" t="s">
        <v>4008</v>
      </c>
      <c r="V2460" t="s">
        <v>980</v>
      </c>
      <c r="W2460" t="s">
        <v>245</v>
      </c>
      <c r="X2460" t="s">
        <v>387</v>
      </c>
      <c r="Z2460">
        <v>1</v>
      </c>
      <c r="AA2460" t="s">
        <v>3921</v>
      </c>
      <c r="AE2460" t="s">
        <v>3922</v>
      </c>
      <c r="AG2460" t="s">
        <v>11577</v>
      </c>
      <c r="AH2460">
        <v>6108980741</v>
      </c>
      <c r="AI2460" t="s">
        <v>11578</v>
      </c>
      <c r="AM2460" t="s">
        <v>3925</v>
      </c>
      <c r="AN2460" t="s">
        <v>3926</v>
      </c>
      <c r="AO2460" t="s">
        <v>268</v>
      </c>
      <c r="AP2460" t="s">
        <v>386</v>
      </c>
      <c r="AW2460" t="s">
        <v>603</v>
      </c>
      <c r="AX2460" t="s">
        <v>602</v>
      </c>
      <c r="AY2460" t="s">
        <v>253</v>
      </c>
      <c r="AZ2460" t="s">
        <v>230</v>
      </c>
      <c r="BA2460" t="s">
        <v>395</v>
      </c>
      <c r="BB2460" t="s">
        <v>380</v>
      </c>
      <c r="BC2460" t="s">
        <v>3927</v>
      </c>
      <c r="BD2460" t="s">
        <v>3927</v>
      </c>
      <c r="BE2460" t="s">
        <v>3927</v>
      </c>
      <c r="BF2460">
        <v>20</v>
      </c>
    </row>
    <row r="2461" spans="1:58" x14ac:dyDescent="0.3">
      <c r="A2461">
        <v>2026</v>
      </c>
      <c r="B2461">
        <v>202605</v>
      </c>
      <c r="C2461">
        <v>5</v>
      </c>
      <c r="D2461" s="14">
        <v>20001625877032</v>
      </c>
      <c r="E2461" t="s">
        <v>2810</v>
      </c>
      <c r="F2461" s="2">
        <v>46153.45244212963</v>
      </c>
      <c r="G2461" s="2">
        <v>46154</v>
      </c>
      <c r="I2461" t="s">
        <v>224</v>
      </c>
      <c r="J2461" t="s">
        <v>230</v>
      </c>
      <c r="L2461" t="s">
        <v>11579</v>
      </c>
      <c r="M2461" t="s">
        <v>8184</v>
      </c>
      <c r="N2461" t="s">
        <v>3305</v>
      </c>
      <c r="O2461" t="s">
        <v>623</v>
      </c>
      <c r="Q2461" t="s">
        <v>11580</v>
      </c>
      <c r="R2461" t="s">
        <v>2809</v>
      </c>
      <c r="S2461" t="s">
        <v>1268</v>
      </c>
      <c r="T2461" t="s">
        <v>1269</v>
      </c>
      <c r="U2461" t="s">
        <v>258</v>
      </c>
      <c r="V2461" t="s">
        <v>247</v>
      </c>
      <c r="W2461" t="s">
        <v>245</v>
      </c>
      <c r="X2461" t="s">
        <v>225</v>
      </c>
      <c r="Z2461">
        <v>1</v>
      </c>
      <c r="AA2461" t="s">
        <v>3921</v>
      </c>
      <c r="AE2461" t="s">
        <v>3922</v>
      </c>
      <c r="AG2461" t="s">
        <v>329</v>
      </c>
      <c r="AH2461">
        <v>6108980728</v>
      </c>
      <c r="AI2461" t="s">
        <v>11581</v>
      </c>
      <c r="AM2461" t="s">
        <v>3925</v>
      </c>
      <c r="AN2461" t="s">
        <v>3926</v>
      </c>
      <c r="AO2461" t="s">
        <v>268</v>
      </c>
      <c r="AP2461" t="s">
        <v>693</v>
      </c>
      <c r="AW2461" t="s">
        <v>320</v>
      </c>
      <c r="AX2461" t="s">
        <v>319</v>
      </c>
      <c r="AY2461" t="s">
        <v>254</v>
      </c>
      <c r="AZ2461" t="s">
        <v>230</v>
      </c>
      <c r="BA2461" t="s">
        <v>395</v>
      </c>
      <c r="BB2461" t="s">
        <v>380</v>
      </c>
      <c r="BC2461" t="s">
        <v>3927</v>
      </c>
      <c r="BD2461" t="s">
        <v>3927</v>
      </c>
      <c r="BE2461" t="s">
        <v>3927</v>
      </c>
      <c r="BF2461">
        <v>20</v>
      </c>
    </row>
    <row r="2462" spans="1:58" x14ac:dyDescent="0.3">
      <c r="A2462">
        <v>2026</v>
      </c>
      <c r="B2462">
        <v>202605</v>
      </c>
      <c r="C2462">
        <v>5</v>
      </c>
      <c r="D2462" s="14">
        <v>20001625876125</v>
      </c>
      <c r="E2462" t="s">
        <v>2810</v>
      </c>
      <c r="F2462" s="2">
        <v>46153.455300925925</v>
      </c>
      <c r="G2462" s="2">
        <v>46153</v>
      </c>
      <c r="I2462" t="s">
        <v>224</v>
      </c>
      <c r="J2462" t="s">
        <v>230</v>
      </c>
      <c r="L2462" t="s">
        <v>11582</v>
      </c>
      <c r="M2462" t="s">
        <v>1594</v>
      </c>
      <c r="N2462" t="s">
        <v>938</v>
      </c>
      <c r="O2462" t="s">
        <v>331</v>
      </c>
      <c r="Q2462" t="s">
        <v>11583</v>
      </c>
      <c r="R2462" t="s">
        <v>2809</v>
      </c>
      <c r="S2462" t="s">
        <v>6624</v>
      </c>
      <c r="T2462" t="s">
        <v>6625</v>
      </c>
      <c r="U2462" t="s">
        <v>4796</v>
      </c>
      <c r="V2462" t="s">
        <v>2024</v>
      </c>
      <c r="W2462" t="s">
        <v>245</v>
      </c>
      <c r="X2462" t="s">
        <v>225</v>
      </c>
      <c r="Z2462">
        <v>2</v>
      </c>
      <c r="AA2462" t="s">
        <v>3921</v>
      </c>
      <c r="AE2462" t="s">
        <v>3922</v>
      </c>
      <c r="AG2462" t="s">
        <v>6332</v>
      </c>
      <c r="AH2462">
        <v>6108934685</v>
      </c>
      <c r="AI2462" t="s">
        <v>11584</v>
      </c>
      <c r="AM2462" t="s">
        <v>3925</v>
      </c>
      <c r="AN2462" t="s">
        <v>3926</v>
      </c>
      <c r="AO2462" t="s">
        <v>268</v>
      </c>
      <c r="AP2462" t="s">
        <v>386</v>
      </c>
      <c r="AW2462" t="s">
        <v>227</v>
      </c>
      <c r="AX2462" t="s">
        <v>226</v>
      </c>
      <c r="AY2462" t="s">
        <v>254</v>
      </c>
      <c r="AZ2462" t="s">
        <v>230</v>
      </c>
      <c r="BA2462" t="s">
        <v>395</v>
      </c>
      <c r="BB2462" t="s">
        <v>1879</v>
      </c>
      <c r="BC2462" t="s">
        <v>3927</v>
      </c>
      <c r="BD2462" t="s">
        <v>3927</v>
      </c>
      <c r="BE2462" t="s">
        <v>3927</v>
      </c>
      <c r="BF2462">
        <v>20</v>
      </c>
    </row>
    <row r="2463" spans="1:58" x14ac:dyDescent="0.3">
      <c r="A2463">
        <v>2026</v>
      </c>
      <c r="B2463">
        <v>202605</v>
      </c>
      <c r="C2463">
        <v>5</v>
      </c>
      <c r="D2463" s="14">
        <v>20001625871419</v>
      </c>
      <c r="E2463" t="s">
        <v>2810</v>
      </c>
      <c r="F2463" s="2">
        <v>46153.465219907404</v>
      </c>
      <c r="G2463" s="2">
        <v>46154</v>
      </c>
      <c r="I2463" t="s">
        <v>224</v>
      </c>
      <c r="J2463" t="s">
        <v>230</v>
      </c>
      <c r="L2463" t="s">
        <v>521</v>
      </c>
      <c r="M2463" t="s">
        <v>309</v>
      </c>
      <c r="N2463" t="s">
        <v>297</v>
      </c>
      <c r="O2463" t="s">
        <v>283</v>
      </c>
      <c r="Q2463" t="s">
        <v>11585</v>
      </c>
      <c r="R2463" t="s">
        <v>2809</v>
      </c>
      <c r="S2463" t="s">
        <v>5030</v>
      </c>
      <c r="T2463" t="s">
        <v>5031</v>
      </c>
      <c r="U2463" t="s">
        <v>4008</v>
      </c>
      <c r="V2463" t="s">
        <v>980</v>
      </c>
      <c r="W2463" t="s">
        <v>245</v>
      </c>
      <c r="X2463" t="s">
        <v>387</v>
      </c>
      <c r="Z2463">
        <v>1</v>
      </c>
      <c r="AA2463" t="s">
        <v>3921</v>
      </c>
      <c r="AE2463" t="s">
        <v>3922</v>
      </c>
      <c r="AG2463" t="s">
        <v>4870</v>
      </c>
      <c r="AH2463">
        <v>6108976812</v>
      </c>
      <c r="AI2463" t="s">
        <v>11586</v>
      </c>
      <c r="AM2463" t="s">
        <v>3925</v>
      </c>
      <c r="AN2463" t="s">
        <v>3926</v>
      </c>
      <c r="AO2463" t="s">
        <v>268</v>
      </c>
      <c r="AP2463" t="s">
        <v>386</v>
      </c>
      <c r="AW2463" t="s">
        <v>389</v>
      </c>
      <c r="AX2463" t="s">
        <v>388</v>
      </c>
      <c r="AY2463" t="s">
        <v>253</v>
      </c>
      <c r="AZ2463" t="s">
        <v>230</v>
      </c>
      <c r="BA2463" t="s">
        <v>273</v>
      </c>
      <c r="BB2463" t="s">
        <v>380</v>
      </c>
      <c r="BC2463" t="s">
        <v>3927</v>
      </c>
      <c r="BD2463" t="s">
        <v>3927</v>
      </c>
      <c r="BE2463" t="s">
        <v>3927</v>
      </c>
      <c r="BF2463">
        <v>20</v>
      </c>
    </row>
    <row r="2464" spans="1:58" x14ac:dyDescent="0.3">
      <c r="A2464">
        <v>2026</v>
      </c>
      <c r="B2464">
        <v>202605</v>
      </c>
      <c r="C2464">
        <v>5</v>
      </c>
      <c r="D2464" s="14">
        <v>20001625870888</v>
      </c>
      <c r="E2464" t="s">
        <v>2810</v>
      </c>
      <c r="F2464" s="2">
        <v>46153.481921296298</v>
      </c>
      <c r="G2464" s="2">
        <v>46154</v>
      </c>
      <c r="I2464" t="s">
        <v>224</v>
      </c>
      <c r="J2464" t="s">
        <v>230</v>
      </c>
      <c r="L2464" t="s">
        <v>8894</v>
      </c>
      <c r="M2464" t="s">
        <v>4847</v>
      </c>
      <c r="N2464" t="s">
        <v>546</v>
      </c>
      <c r="O2464" t="s">
        <v>554</v>
      </c>
      <c r="Q2464" t="s">
        <v>11587</v>
      </c>
      <c r="R2464" t="s">
        <v>2809</v>
      </c>
      <c r="S2464" t="s">
        <v>243</v>
      </c>
      <c r="T2464" t="s">
        <v>244</v>
      </c>
      <c r="U2464" t="s">
        <v>258</v>
      </c>
      <c r="V2464" t="s">
        <v>247</v>
      </c>
      <c r="W2464" t="s">
        <v>245</v>
      </c>
      <c r="X2464" t="s">
        <v>225</v>
      </c>
      <c r="Z2464">
        <v>1</v>
      </c>
      <c r="AA2464" t="s">
        <v>3921</v>
      </c>
      <c r="AE2464" t="s">
        <v>3922</v>
      </c>
      <c r="AG2464" t="s">
        <v>248</v>
      </c>
      <c r="AH2464">
        <v>6082453404</v>
      </c>
      <c r="AI2464" t="s">
        <v>11588</v>
      </c>
      <c r="AM2464" t="s">
        <v>3925</v>
      </c>
      <c r="AN2464" t="s">
        <v>3926</v>
      </c>
      <c r="AO2464" t="s">
        <v>268</v>
      </c>
      <c r="AP2464" t="s">
        <v>304</v>
      </c>
      <c r="AW2464" t="s">
        <v>227</v>
      </c>
      <c r="AX2464" t="s">
        <v>226</v>
      </c>
      <c r="AY2464" t="s">
        <v>254</v>
      </c>
      <c r="AZ2464" t="s">
        <v>230</v>
      </c>
      <c r="BA2464" t="s">
        <v>273</v>
      </c>
      <c r="BB2464" t="s">
        <v>380</v>
      </c>
      <c r="BC2464" t="s">
        <v>3927</v>
      </c>
      <c r="BD2464" t="s">
        <v>3927</v>
      </c>
      <c r="BE2464" t="s">
        <v>3927</v>
      </c>
      <c r="BF2464">
        <v>26</v>
      </c>
    </row>
    <row r="2465" spans="1:58" x14ac:dyDescent="0.3">
      <c r="A2465">
        <v>2026</v>
      </c>
      <c r="B2465">
        <v>202605</v>
      </c>
      <c r="C2465">
        <v>5</v>
      </c>
      <c r="D2465" s="14">
        <v>20001625869271</v>
      </c>
      <c r="E2465" t="s">
        <v>2810</v>
      </c>
      <c r="F2465" s="2">
        <v>46153.458657407406</v>
      </c>
      <c r="G2465" s="2">
        <v>46154</v>
      </c>
      <c r="I2465" t="s">
        <v>224</v>
      </c>
      <c r="J2465" t="s">
        <v>230</v>
      </c>
      <c r="L2465" t="s">
        <v>10047</v>
      </c>
      <c r="M2465" t="s">
        <v>1286</v>
      </c>
      <c r="N2465" t="s">
        <v>1281</v>
      </c>
      <c r="O2465" t="s">
        <v>331</v>
      </c>
      <c r="Q2465" t="s">
        <v>11589</v>
      </c>
      <c r="R2465" t="s">
        <v>2809</v>
      </c>
      <c r="S2465" t="s">
        <v>551</v>
      </c>
      <c r="T2465" t="s">
        <v>552</v>
      </c>
      <c r="U2465" t="s">
        <v>258</v>
      </c>
      <c r="V2465" t="s">
        <v>247</v>
      </c>
      <c r="W2465" t="s">
        <v>245</v>
      </c>
      <c r="X2465" t="s">
        <v>225</v>
      </c>
      <c r="Z2465">
        <v>1</v>
      </c>
      <c r="AA2465" t="s">
        <v>3921</v>
      </c>
      <c r="AE2465" t="s">
        <v>3922</v>
      </c>
      <c r="AG2465" t="s">
        <v>359</v>
      </c>
      <c r="AH2465">
        <v>6108945456</v>
      </c>
      <c r="AI2465" t="s">
        <v>11590</v>
      </c>
      <c r="AM2465" t="s">
        <v>3925</v>
      </c>
      <c r="AN2465" t="s">
        <v>3926</v>
      </c>
      <c r="AO2465" t="s">
        <v>268</v>
      </c>
      <c r="AP2465" t="s">
        <v>330</v>
      </c>
      <c r="AW2465" t="s">
        <v>320</v>
      </c>
      <c r="AX2465" t="s">
        <v>319</v>
      </c>
      <c r="AY2465" t="s">
        <v>254</v>
      </c>
      <c r="AZ2465" t="s">
        <v>230</v>
      </c>
      <c r="BA2465" t="s">
        <v>395</v>
      </c>
      <c r="BB2465" t="s">
        <v>380</v>
      </c>
      <c r="BC2465" t="s">
        <v>3927</v>
      </c>
      <c r="BD2465" t="s">
        <v>3927</v>
      </c>
      <c r="BE2465" t="s">
        <v>3927</v>
      </c>
      <c r="BF2465">
        <v>20</v>
      </c>
    </row>
    <row r="2466" spans="1:58" x14ac:dyDescent="0.3">
      <c r="A2466">
        <v>2026</v>
      </c>
      <c r="B2466">
        <v>202605</v>
      </c>
      <c r="C2466">
        <v>5</v>
      </c>
      <c r="D2466" s="14">
        <v>20001625867016</v>
      </c>
      <c r="E2466" t="s">
        <v>2810</v>
      </c>
      <c r="F2466" s="2">
        <v>46153.448298611111</v>
      </c>
      <c r="G2466" s="2">
        <v>46153</v>
      </c>
      <c r="I2466" t="s">
        <v>224</v>
      </c>
      <c r="J2466" t="s">
        <v>230</v>
      </c>
      <c r="L2466" t="s">
        <v>3290</v>
      </c>
      <c r="M2466" t="s">
        <v>261</v>
      </c>
      <c r="N2466" t="s">
        <v>237</v>
      </c>
      <c r="O2466" t="s">
        <v>257</v>
      </c>
      <c r="Q2466" t="s">
        <v>11591</v>
      </c>
      <c r="R2466" t="s">
        <v>2809</v>
      </c>
      <c r="S2466" t="s">
        <v>8132</v>
      </c>
      <c r="T2466" t="s">
        <v>8133</v>
      </c>
      <c r="U2466" t="s">
        <v>4796</v>
      </c>
      <c r="V2466" t="s">
        <v>2024</v>
      </c>
      <c r="W2466" t="s">
        <v>245</v>
      </c>
      <c r="X2466" t="s">
        <v>225</v>
      </c>
      <c r="Z2466">
        <v>2</v>
      </c>
      <c r="AA2466" t="s">
        <v>3921</v>
      </c>
      <c r="AE2466" t="s">
        <v>3922</v>
      </c>
      <c r="AG2466" t="s">
        <v>6332</v>
      </c>
      <c r="AH2466">
        <v>6108935669</v>
      </c>
      <c r="AI2466" t="s">
        <v>11592</v>
      </c>
      <c r="AM2466" t="s">
        <v>3925</v>
      </c>
      <c r="AN2466" t="s">
        <v>3926</v>
      </c>
      <c r="AO2466" t="s">
        <v>268</v>
      </c>
      <c r="AP2466" t="s">
        <v>330</v>
      </c>
      <c r="AW2466" t="s">
        <v>227</v>
      </c>
      <c r="AX2466" t="s">
        <v>226</v>
      </c>
      <c r="AY2466" t="s">
        <v>254</v>
      </c>
      <c r="AZ2466" t="s">
        <v>230</v>
      </c>
      <c r="BA2466" t="s">
        <v>395</v>
      </c>
      <c r="BB2466" t="s">
        <v>380</v>
      </c>
      <c r="BC2466" t="s">
        <v>3927</v>
      </c>
      <c r="BD2466" t="s">
        <v>3927</v>
      </c>
      <c r="BE2466" t="s">
        <v>3927</v>
      </c>
      <c r="BF2466">
        <v>20</v>
      </c>
    </row>
    <row r="2467" spans="1:58" x14ac:dyDescent="0.3">
      <c r="A2467">
        <v>2026</v>
      </c>
      <c r="B2467">
        <v>202605</v>
      </c>
      <c r="C2467">
        <v>5</v>
      </c>
      <c r="D2467" s="14">
        <v>20001625862043</v>
      </c>
      <c r="E2467" t="s">
        <v>2810</v>
      </c>
      <c r="F2467" s="2">
        <v>46153.44672453704</v>
      </c>
      <c r="G2467" s="2">
        <v>46153</v>
      </c>
      <c r="I2467" t="s">
        <v>224</v>
      </c>
      <c r="J2467" t="s">
        <v>230</v>
      </c>
      <c r="L2467" t="s">
        <v>11593</v>
      </c>
      <c r="M2467" t="s">
        <v>309</v>
      </c>
      <c r="N2467" t="s">
        <v>297</v>
      </c>
      <c r="O2467" t="s">
        <v>283</v>
      </c>
      <c r="Q2467" t="s">
        <v>11594</v>
      </c>
      <c r="R2467" t="s">
        <v>2809</v>
      </c>
      <c r="S2467" t="s">
        <v>7380</v>
      </c>
      <c r="T2467" t="s">
        <v>7381</v>
      </c>
      <c r="U2467" t="s">
        <v>4796</v>
      </c>
      <c r="V2467" t="s">
        <v>2024</v>
      </c>
      <c r="W2467" t="s">
        <v>245</v>
      </c>
      <c r="X2467" t="s">
        <v>225</v>
      </c>
      <c r="Z2467">
        <v>2</v>
      </c>
      <c r="AA2467" t="s">
        <v>3921</v>
      </c>
      <c r="AE2467" t="s">
        <v>3922</v>
      </c>
      <c r="AG2467" t="s">
        <v>2026</v>
      </c>
      <c r="AH2467">
        <v>6108941581</v>
      </c>
      <c r="AI2467" t="s">
        <v>11595</v>
      </c>
      <c r="AM2467" t="s">
        <v>3925</v>
      </c>
      <c r="AN2467" t="s">
        <v>3926</v>
      </c>
      <c r="AO2467" t="s">
        <v>268</v>
      </c>
      <c r="AP2467" t="s">
        <v>304</v>
      </c>
      <c r="AW2467" t="s">
        <v>320</v>
      </c>
      <c r="AX2467" t="s">
        <v>319</v>
      </c>
      <c r="AY2467" t="s">
        <v>254</v>
      </c>
      <c r="AZ2467" t="s">
        <v>230</v>
      </c>
      <c r="BA2467" t="s">
        <v>395</v>
      </c>
      <c r="BB2467" t="s">
        <v>380</v>
      </c>
      <c r="BC2467" t="s">
        <v>3927</v>
      </c>
      <c r="BD2467" t="s">
        <v>3927</v>
      </c>
      <c r="BE2467" t="s">
        <v>3927</v>
      </c>
      <c r="BF2467">
        <v>20</v>
      </c>
    </row>
    <row r="2468" spans="1:58" x14ac:dyDescent="0.3">
      <c r="A2468">
        <v>2026</v>
      </c>
      <c r="B2468">
        <v>202605</v>
      </c>
      <c r="C2468">
        <v>5</v>
      </c>
      <c r="D2468" s="14">
        <v>20001625839795</v>
      </c>
      <c r="E2468" t="s">
        <v>2810</v>
      </c>
      <c r="F2468" s="2">
        <v>46153.44604166667</v>
      </c>
      <c r="G2468" s="2">
        <v>46154</v>
      </c>
      <c r="I2468" t="s">
        <v>224</v>
      </c>
      <c r="J2468" t="s">
        <v>230</v>
      </c>
      <c r="L2468" t="s">
        <v>3688</v>
      </c>
      <c r="M2468" t="s">
        <v>902</v>
      </c>
      <c r="N2468" t="s">
        <v>752</v>
      </c>
      <c r="O2468" t="s">
        <v>623</v>
      </c>
      <c r="Q2468" t="s">
        <v>11596</v>
      </c>
      <c r="R2468" t="s">
        <v>2809</v>
      </c>
      <c r="S2468" t="s">
        <v>5061</v>
      </c>
      <c r="T2468" t="s">
        <v>5062</v>
      </c>
      <c r="U2468" t="s">
        <v>3034</v>
      </c>
      <c r="V2468" t="s">
        <v>3994</v>
      </c>
      <c r="W2468" t="s">
        <v>245</v>
      </c>
      <c r="X2468" t="s">
        <v>225</v>
      </c>
      <c r="Z2468">
        <v>1</v>
      </c>
      <c r="AA2468" t="s">
        <v>3921</v>
      </c>
      <c r="AE2468" t="s">
        <v>3922</v>
      </c>
      <c r="AG2468" t="s">
        <v>4828</v>
      </c>
      <c r="AH2468">
        <v>6108746512</v>
      </c>
      <c r="AI2468" t="s">
        <v>11597</v>
      </c>
      <c r="AM2468" t="s">
        <v>3925</v>
      </c>
      <c r="AN2468" t="s">
        <v>3926</v>
      </c>
      <c r="AO2468" t="s">
        <v>268</v>
      </c>
      <c r="AP2468" t="s">
        <v>386</v>
      </c>
      <c r="AW2468" t="s">
        <v>227</v>
      </c>
      <c r="AX2468" t="s">
        <v>226</v>
      </c>
      <c r="AY2468" t="s">
        <v>254</v>
      </c>
      <c r="AZ2468" t="s">
        <v>230</v>
      </c>
      <c r="BA2468" t="s">
        <v>273</v>
      </c>
      <c r="BB2468" t="s">
        <v>380</v>
      </c>
      <c r="BC2468" t="s">
        <v>3927</v>
      </c>
      <c r="BD2468" t="s">
        <v>3927</v>
      </c>
      <c r="BE2468" t="s">
        <v>3927</v>
      </c>
      <c r="BF2468">
        <v>1</v>
      </c>
    </row>
    <row r="2469" spans="1:58" x14ac:dyDescent="0.3">
      <c r="A2469">
        <v>2026</v>
      </c>
      <c r="B2469">
        <v>202605</v>
      </c>
      <c r="C2469">
        <v>5</v>
      </c>
      <c r="D2469" s="14">
        <v>20001625839387</v>
      </c>
      <c r="E2469" t="s">
        <v>2810</v>
      </c>
      <c r="F2469" s="2">
        <v>46153.429652777777</v>
      </c>
      <c r="G2469" s="2">
        <v>46154</v>
      </c>
      <c r="I2469" t="s">
        <v>224</v>
      </c>
      <c r="J2469" t="s">
        <v>230</v>
      </c>
      <c r="L2469" t="s">
        <v>1358</v>
      </c>
      <c r="M2469" t="s">
        <v>1366</v>
      </c>
      <c r="N2469" t="s">
        <v>1359</v>
      </c>
      <c r="O2469" t="s">
        <v>554</v>
      </c>
      <c r="Q2469" t="s">
        <v>11598</v>
      </c>
      <c r="R2469" t="s">
        <v>2809</v>
      </c>
      <c r="S2469" t="s">
        <v>4547</v>
      </c>
      <c r="T2469" t="s">
        <v>4548</v>
      </c>
      <c r="U2469" t="s">
        <v>3034</v>
      </c>
      <c r="V2469" t="s">
        <v>647</v>
      </c>
      <c r="W2469" t="s">
        <v>245</v>
      </c>
      <c r="X2469" t="s">
        <v>225</v>
      </c>
      <c r="Z2469">
        <v>1</v>
      </c>
      <c r="AA2469" t="s">
        <v>3921</v>
      </c>
      <c r="AE2469" t="s">
        <v>3922</v>
      </c>
      <c r="AG2469" t="s">
        <v>5111</v>
      </c>
      <c r="AH2469">
        <v>6108927725</v>
      </c>
      <c r="AI2469" t="s">
        <v>11599</v>
      </c>
      <c r="AM2469" t="s">
        <v>3925</v>
      </c>
      <c r="AN2469" t="s">
        <v>3926</v>
      </c>
      <c r="AO2469" t="s">
        <v>268</v>
      </c>
      <c r="AP2469" t="s">
        <v>304</v>
      </c>
      <c r="AW2469" t="s">
        <v>320</v>
      </c>
      <c r="AX2469" t="s">
        <v>319</v>
      </c>
      <c r="AY2469" t="s">
        <v>254</v>
      </c>
      <c r="AZ2469" t="s">
        <v>230</v>
      </c>
      <c r="BA2469" t="s">
        <v>395</v>
      </c>
      <c r="BB2469" t="s">
        <v>380</v>
      </c>
      <c r="BC2469" t="s">
        <v>3927</v>
      </c>
      <c r="BD2469" t="s">
        <v>3927</v>
      </c>
      <c r="BE2469" t="s">
        <v>3927</v>
      </c>
      <c r="BF2469">
        <v>20</v>
      </c>
    </row>
    <row r="2470" spans="1:58" x14ac:dyDescent="0.3">
      <c r="A2470">
        <v>2026</v>
      </c>
      <c r="B2470">
        <v>202605</v>
      </c>
      <c r="C2470">
        <v>5</v>
      </c>
      <c r="D2470" s="14">
        <v>20001625835534</v>
      </c>
      <c r="E2470" t="s">
        <v>2810</v>
      </c>
      <c r="F2470" s="2">
        <v>46153.433611111112</v>
      </c>
      <c r="G2470" s="2">
        <v>46154</v>
      </c>
      <c r="I2470" t="s">
        <v>224</v>
      </c>
      <c r="J2470" t="s">
        <v>1696</v>
      </c>
      <c r="L2470" t="s">
        <v>2185</v>
      </c>
      <c r="M2470" t="s">
        <v>334</v>
      </c>
      <c r="N2470" t="s">
        <v>322</v>
      </c>
      <c r="O2470" t="s">
        <v>331</v>
      </c>
      <c r="Q2470" t="s">
        <v>11600</v>
      </c>
      <c r="R2470" t="s">
        <v>4141</v>
      </c>
      <c r="S2470" t="s">
        <v>243</v>
      </c>
      <c r="T2470" t="s">
        <v>244</v>
      </c>
      <c r="U2470" t="s">
        <v>258</v>
      </c>
      <c r="V2470" t="s">
        <v>247</v>
      </c>
      <c r="W2470" t="s">
        <v>245</v>
      </c>
      <c r="X2470" t="s">
        <v>225</v>
      </c>
      <c r="Z2470">
        <v>1</v>
      </c>
      <c r="AA2470" t="s">
        <v>3921</v>
      </c>
      <c r="AE2470" t="s">
        <v>3922</v>
      </c>
      <c r="AG2470" t="s">
        <v>248</v>
      </c>
      <c r="AH2470">
        <v>6108938584</v>
      </c>
      <c r="AI2470" t="s">
        <v>11601</v>
      </c>
      <c r="AM2470" t="s">
        <v>3925</v>
      </c>
      <c r="AN2470" t="s">
        <v>3926</v>
      </c>
      <c r="AO2470" t="s">
        <v>268</v>
      </c>
      <c r="AP2470" t="s">
        <v>1701</v>
      </c>
      <c r="AW2470" t="s">
        <v>2181</v>
      </c>
      <c r="AX2470" t="s">
        <v>2180</v>
      </c>
      <c r="AY2470" t="s">
        <v>254</v>
      </c>
      <c r="AZ2470" t="s">
        <v>1696</v>
      </c>
      <c r="BA2470" t="s">
        <v>395</v>
      </c>
      <c r="BB2470" t="s">
        <v>1698</v>
      </c>
      <c r="BC2470" t="s">
        <v>3927</v>
      </c>
      <c r="BD2470" t="s">
        <v>3927</v>
      </c>
      <c r="BE2470" t="s">
        <v>3927</v>
      </c>
      <c r="BF2470">
        <v>20</v>
      </c>
    </row>
    <row r="2471" spans="1:58" x14ac:dyDescent="0.3">
      <c r="A2471">
        <v>2026</v>
      </c>
      <c r="B2471">
        <v>202605</v>
      </c>
      <c r="C2471">
        <v>5</v>
      </c>
      <c r="D2471" s="14">
        <v>20001625834294</v>
      </c>
      <c r="E2471" t="s">
        <v>2810</v>
      </c>
      <c r="F2471" s="2">
        <v>46153.423275462963</v>
      </c>
      <c r="G2471" s="2">
        <v>46153</v>
      </c>
      <c r="I2471" t="s">
        <v>224</v>
      </c>
      <c r="J2471" t="s">
        <v>230</v>
      </c>
      <c r="L2471" t="s">
        <v>11602</v>
      </c>
      <c r="M2471" t="s">
        <v>1713</v>
      </c>
      <c r="N2471" t="s">
        <v>546</v>
      </c>
      <c r="O2471" t="s">
        <v>554</v>
      </c>
      <c r="Q2471" t="s">
        <v>11603</v>
      </c>
      <c r="R2471" t="s">
        <v>2809</v>
      </c>
      <c r="S2471" t="s">
        <v>758</v>
      </c>
      <c r="T2471" t="s">
        <v>759</v>
      </c>
      <c r="U2471" t="s">
        <v>258</v>
      </c>
      <c r="V2471" t="s">
        <v>247</v>
      </c>
      <c r="W2471" t="s">
        <v>245</v>
      </c>
      <c r="X2471" t="s">
        <v>225</v>
      </c>
      <c r="Z2471">
        <v>2</v>
      </c>
      <c r="AA2471" t="s">
        <v>3921</v>
      </c>
      <c r="AE2471" t="s">
        <v>3922</v>
      </c>
      <c r="AG2471" t="s">
        <v>359</v>
      </c>
      <c r="AH2471">
        <v>6057184917</v>
      </c>
      <c r="AI2471" t="s">
        <v>11604</v>
      </c>
      <c r="AM2471" t="s">
        <v>3925</v>
      </c>
      <c r="AN2471" t="s">
        <v>3926</v>
      </c>
      <c r="AO2471" t="s">
        <v>268</v>
      </c>
      <c r="AP2471" t="s">
        <v>330</v>
      </c>
      <c r="AW2471" t="s">
        <v>227</v>
      </c>
      <c r="AX2471" t="s">
        <v>226</v>
      </c>
      <c r="AY2471" t="s">
        <v>254</v>
      </c>
      <c r="AZ2471" t="s">
        <v>230</v>
      </c>
      <c r="BA2471" t="s">
        <v>273</v>
      </c>
      <c r="BB2471" t="s">
        <v>380</v>
      </c>
      <c r="BC2471" t="s">
        <v>3927</v>
      </c>
      <c r="BD2471" t="s">
        <v>3927</v>
      </c>
      <c r="BE2471" t="s">
        <v>3927</v>
      </c>
      <c r="BF2471">
        <v>26</v>
      </c>
    </row>
    <row r="2472" spans="1:58" x14ac:dyDescent="0.3">
      <c r="A2472">
        <v>2026</v>
      </c>
      <c r="B2472">
        <v>202605</v>
      </c>
      <c r="C2472">
        <v>5</v>
      </c>
      <c r="D2472" s="14">
        <v>20001625833509</v>
      </c>
      <c r="E2472" t="s">
        <v>2810</v>
      </c>
      <c r="F2472" s="2">
        <v>46153.431944444441</v>
      </c>
      <c r="G2472" s="2">
        <v>46154</v>
      </c>
      <c r="I2472" t="s">
        <v>224</v>
      </c>
      <c r="J2472" t="s">
        <v>230</v>
      </c>
      <c r="L2472" t="s">
        <v>11605</v>
      </c>
      <c r="M2472" t="s">
        <v>7772</v>
      </c>
      <c r="N2472" t="s">
        <v>322</v>
      </c>
      <c r="O2472" t="s">
        <v>331</v>
      </c>
      <c r="Q2472" t="s">
        <v>11606</v>
      </c>
      <c r="R2472" t="s">
        <v>2809</v>
      </c>
      <c r="S2472" t="s">
        <v>5453</v>
      </c>
      <c r="T2472" t="s">
        <v>5454</v>
      </c>
      <c r="U2472" t="s">
        <v>3034</v>
      </c>
      <c r="V2472" t="s">
        <v>647</v>
      </c>
      <c r="W2472" t="s">
        <v>245</v>
      </c>
      <c r="X2472" t="s">
        <v>387</v>
      </c>
      <c r="Z2472">
        <v>1</v>
      </c>
      <c r="AA2472" t="s">
        <v>3921</v>
      </c>
      <c r="AE2472" t="s">
        <v>3922</v>
      </c>
      <c r="AG2472" t="s">
        <v>5135</v>
      </c>
      <c r="AH2472">
        <v>6006762277</v>
      </c>
      <c r="AI2472" t="s">
        <v>11607</v>
      </c>
      <c r="AM2472" t="s">
        <v>3925</v>
      </c>
      <c r="AN2472" t="s">
        <v>3926</v>
      </c>
      <c r="AO2472" t="s">
        <v>268</v>
      </c>
      <c r="AP2472" t="s">
        <v>386</v>
      </c>
      <c r="AW2472" t="s">
        <v>921</v>
      </c>
      <c r="AX2472" t="s">
        <v>920</v>
      </c>
      <c r="AY2472" t="s">
        <v>253</v>
      </c>
      <c r="AZ2472" t="s">
        <v>230</v>
      </c>
      <c r="BA2472" t="s">
        <v>273</v>
      </c>
      <c r="BB2472" t="s">
        <v>380</v>
      </c>
      <c r="BC2472" t="s">
        <v>3927</v>
      </c>
      <c r="BD2472" t="s">
        <v>3927</v>
      </c>
      <c r="BE2472" t="s">
        <v>3927</v>
      </c>
      <c r="BF2472">
        <v>5</v>
      </c>
    </row>
    <row r="2473" spans="1:58" x14ac:dyDescent="0.3">
      <c r="A2473">
        <v>2026</v>
      </c>
      <c r="B2473">
        <v>202605</v>
      </c>
      <c r="C2473">
        <v>5</v>
      </c>
      <c r="D2473" s="14">
        <v>20001625832427</v>
      </c>
      <c r="E2473" t="s">
        <v>2810</v>
      </c>
      <c r="F2473" s="2">
        <v>46153.428159722222</v>
      </c>
      <c r="G2473" s="2">
        <v>46154</v>
      </c>
      <c r="I2473" t="s">
        <v>224</v>
      </c>
      <c r="J2473" t="s">
        <v>230</v>
      </c>
      <c r="L2473" t="s">
        <v>3813</v>
      </c>
      <c r="M2473" t="s">
        <v>392</v>
      </c>
      <c r="N2473" t="s">
        <v>353</v>
      </c>
      <c r="O2473" t="s">
        <v>283</v>
      </c>
      <c r="Q2473" t="s">
        <v>11608</v>
      </c>
      <c r="R2473" t="s">
        <v>2809</v>
      </c>
      <c r="S2473" t="s">
        <v>8510</v>
      </c>
      <c r="T2473" t="s">
        <v>8511</v>
      </c>
      <c r="U2473" t="s">
        <v>4796</v>
      </c>
      <c r="V2473" t="s">
        <v>2024</v>
      </c>
      <c r="W2473" t="s">
        <v>245</v>
      </c>
      <c r="X2473" t="s">
        <v>387</v>
      </c>
      <c r="Z2473">
        <v>1</v>
      </c>
      <c r="AA2473" t="s">
        <v>3921</v>
      </c>
      <c r="AE2473" t="s">
        <v>3922</v>
      </c>
      <c r="AG2473" t="s">
        <v>6332</v>
      </c>
      <c r="AH2473">
        <v>6022843088</v>
      </c>
      <c r="AI2473" t="s">
        <v>11609</v>
      </c>
      <c r="AM2473" t="s">
        <v>3925</v>
      </c>
      <c r="AN2473" t="s">
        <v>3926</v>
      </c>
      <c r="AO2473" t="s">
        <v>268</v>
      </c>
      <c r="AP2473" t="s">
        <v>386</v>
      </c>
      <c r="AW2473" t="s">
        <v>447</v>
      </c>
      <c r="AX2473" t="s">
        <v>446</v>
      </c>
      <c r="AY2473" t="s">
        <v>253</v>
      </c>
      <c r="AZ2473" t="s">
        <v>230</v>
      </c>
      <c r="BA2473" t="s">
        <v>273</v>
      </c>
      <c r="BB2473" t="s">
        <v>380</v>
      </c>
      <c r="BC2473" t="s">
        <v>3927</v>
      </c>
      <c r="BD2473" t="s">
        <v>3927</v>
      </c>
      <c r="BE2473" t="s">
        <v>3927</v>
      </c>
      <c r="BF2473">
        <v>1</v>
      </c>
    </row>
    <row r="2474" spans="1:58" x14ac:dyDescent="0.3">
      <c r="A2474">
        <v>2026</v>
      </c>
      <c r="B2474">
        <v>202605</v>
      </c>
      <c r="C2474">
        <v>5</v>
      </c>
      <c r="D2474" s="14">
        <v>20001625831235</v>
      </c>
      <c r="E2474" t="s">
        <v>2810</v>
      </c>
      <c r="F2474" s="2">
        <v>46153.42</v>
      </c>
      <c r="G2474" s="2">
        <v>46154</v>
      </c>
      <c r="I2474" t="s">
        <v>224</v>
      </c>
      <c r="J2474" t="s">
        <v>230</v>
      </c>
      <c r="L2474" t="s">
        <v>3825</v>
      </c>
      <c r="M2474" t="s">
        <v>364</v>
      </c>
      <c r="N2474" t="s">
        <v>353</v>
      </c>
      <c r="O2474" t="s">
        <v>283</v>
      </c>
      <c r="Q2474" t="s">
        <v>11610</v>
      </c>
      <c r="R2474" t="s">
        <v>2809</v>
      </c>
      <c r="S2474" t="s">
        <v>11611</v>
      </c>
      <c r="T2474" t="s">
        <v>11612</v>
      </c>
      <c r="U2474" t="s">
        <v>4796</v>
      </c>
      <c r="V2474" t="s">
        <v>2024</v>
      </c>
      <c r="W2474" t="s">
        <v>245</v>
      </c>
      <c r="X2474" t="s">
        <v>225</v>
      </c>
      <c r="Z2474">
        <v>1</v>
      </c>
      <c r="AA2474" t="s">
        <v>3921</v>
      </c>
      <c r="AE2474" t="s">
        <v>3922</v>
      </c>
      <c r="AG2474" t="s">
        <v>6701</v>
      </c>
      <c r="AH2474">
        <v>6108942462</v>
      </c>
      <c r="AI2474" t="s">
        <v>11613</v>
      </c>
      <c r="AM2474" t="s">
        <v>3925</v>
      </c>
      <c r="AN2474" t="s">
        <v>3926</v>
      </c>
      <c r="AO2474" t="s">
        <v>268</v>
      </c>
      <c r="AP2474" t="s">
        <v>386</v>
      </c>
      <c r="AW2474" t="s">
        <v>320</v>
      </c>
      <c r="AX2474" t="s">
        <v>319</v>
      </c>
      <c r="AY2474" t="s">
        <v>254</v>
      </c>
      <c r="AZ2474" t="s">
        <v>230</v>
      </c>
      <c r="BA2474" t="s">
        <v>273</v>
      </c>
      <c r="BB2474" t="s">
        <v>380</v>
      </c>
      <c r="BC2474" t="s">
        <v>3927</v>
      </c>
      <c r="BD2474" t="s">
        <v>3927</v>
      </c>
      <c r="BE2474" t="s">
        <v>3927</v>
      </c>
      <c r="BF2474">
        <v>20</v>
      </c>
    </row>
    <row r="2475" spans="1:58" x14ac:dyDescent="0.3">
      <c r="A2475">
        <v>2026</v>
      </c>
      <c r="B2475">
        <v>202605</v>
      </c>
      <c r="C2475">
        <v>5</v>
      </c>
      <c r="D2475" s="14">
        <v>20001625831137</v>
      </c>
      <c r="E2475" t="s">
        <v>2810</v>
      </c>
      <c r="F2475" s="2">
        <v>46153.416342592594</v>
      </c>
      <c r="G2475" s="2">
        <v>46153</v>
      </c>
      <c r="I2475" t="s">
        <v>224</v>
      </c>
      <c r="J2475" t="s">
        <v>230</v>
      </c>
      <c r="L2475" t="s">
        <v>8884</v>
      </c>
      <c r="M2475" t="s">
        <v>392</v>
      </c>
      <c r="N2475" t="s">
        <v>353</v>
      </c>
      <c r="O2475" t="s">
        <v>283</v>
      </c>
      <c r="Q2475" t="s">
        <v>11614</v>
      </c>
      <c r="R2475" t="s">
        <v>2809</v>
      </c>
      <c r="S2475" t="s">
        <v>6995</v>
      </c>
      <c r="T2475" t="s">
        <v>6996</v>
      </c>
      <c r="U2475" t="s">
        <v>4796</v>
      </c>
      <c r="V2475" t="s">
        <v>2024</v>
      </c>
      <c r="W2475" t="s">
        <v>245</v>
      </c>
      <c r="X2475" t="s">
        <v>225</v>
      </c>
      <c r="Z2475">
        <v>2</v>
      </c>
      <c r="AA2475" t="s">
        <v>3921</v>
      </c>
      <c r="AE2475" t="s">
        <v>3922</v>
      </c>
      <c r="AG2475" t="s">
        <v>6701</v>
      </c>
      <c r="AH2475">
        <v>6108940520</v>
      </c>
      <c r="AI2475" t="s">
        <v>11615</v>
      </c>
      <c r="AM2475" t="s">
        <v>3925</v>
      </c>
      <c r="AN2475" t="s">
        <v>3926</v>
      </c>
      <c r="AO2475" t="s">
        <v>268</v>
      </c>
      <c r="AP2475" t="s">
        <v>304</v>
      </c>
      <c r="AW2475" t="s">
        <v>320</v>
      </c>
      <c r="AX2475" t="s">
        <v>319</v>
      </c>
      <c r="AY2475" t="s">
        <v>254</v>
      </c>
      <c r="AZ2475" t="s">
        <v>230</v>
      </c>
      <c r="BA2475" t="s">
        <v>395</v>
      </c>
      <c r="BB2475" t="s">
        <v>380</v>
      </c>
      <c r="BC2475" t="s">
        <v>3927</v>
      </c>
      <c r="BD2475" t="s">
        <v>3927</v>
      </c>
      <c r="BE2475" t="s">
        <v>3927</v>
      </c>
      <c r="BF2475">
        <v>20</v>
      </c>
    </row>
    <row r="2476" spans="1:58" x14ac:dyDescent="0.3">
      <c r="A2476">
        <v>2026</v>
      </c>
      <c r="B2476">
        <v>202605</v>
      </c>
      <c r="C2476">
        <v>5</v>
      </c>
      <c r="D2476" s="14">
        <v>20001625830938</v>
      </c>
      <c r="E2476" t="s">
        <v>2810</v>
      </c>
      <c r="F2476" s="2">
        <v>46153.408229166664</v>
      </c>
      <c r="G2476" s="2">
        <v>46154</v>
      </c>
      <c r="I2476" t="s">
        <v>224</v>
      </c>
      <c r="J2476" t="s">
        <v>230</v>
      </c>
      <c r="L2476" t="s">
        <v>3290</v>
      </c>
      <c r="M2476" t="s">
        <v>261</v>
      </c>
      <c r="N2476" t="s">
        <v>237</v>
      </c>
      <c r="O2476" t="s">
        <v>257</v>
      </c>
      <c r="Q2476" t="s">
        <v>11616</v>
      </c>
      <c r="R2476" t="s">
        <v>2809</v>
      </c>
      <c r="S2476" t="s">
        <v>6624</v>
      </c>
      <c r="T2476" t="s">
        <v>6625</v>
      </c>
      <c r="U2476" t="s">
        <v>4796</v>
      </c>
      <c r="V2476" t="s">
        <v>2024</v>
      </c>
      <c r="W2476" t="s">
        <v>245</v>
      </c>
      <c r="X2476" t="s">
        <v>225</v>
      </c>
      <c r="Z2476">
        <v>1</v>
      </c>
      <c r="AA2476" t="s">
        <v>3921</v>
      </c>
      <c r="AE2476" t="s">
        <v>3922</v>
      </c>
      <c r="AG2476" t="s">
        <v>6332</v>
      </c>
      <c r="AH2476">
        <v>6108926719</v>
      </c>
      <c r="AI2476" t="s">
        <v>11617</v>
      </c>
      <c r="AM2476" t="s">
        <v>3925</v>
      </c>
      <c r="AN2476" t="s">
        <v>3926</v>
      </c>
      <c r="AO2476" t="s">
        <v>268</v>
      </c>
      <c r="AP2476" t="s">
        <v>330</v>
      </c>
      <c r="AW2476" t="s">
        <v>320</v>
      </c>
      <c r="AX2476" t="s">
        <v>319</v>
      </c>
      <c r="AY2476" t="s">
        <v>254</v>
      </c>
      <c r="AZ2476" t="s">
        <v>230</v>
      </c>
      <c r="BA2476" t="s">
        <v>395</v>
      </c>
      <c r="BB2476" t="s">
        <v>380</v>
      </c>
      <c r="BC2476" t="s">
        <v>3927</v>
      </c>
      <c r="BD2476" t="s">
        <v>3927</v>
      </c>
      <c r="BE2476" t="s">
        <v>3927</v>
      </c>
      <c r="BF2476">
        <v>20</v>
      </c>
    </row>
    <row r="2477" spans="1:58" x14ac:dyDescent="0.3">
      <c r="A2477">
        <v>2026</v>
      </c>
      <c r="B2477">
        <v>202605</v>
      </c>
      <c r="C2477">
        <v>5</v>
      </c>
      <c r="D2477" s="14">
        <v>20001625830707</v>
      </c>
      <c r="E2477" t="s">
        <v>2810</v>
      </c>
      <c r="F2477" s="2">
        <v>46153.438877314817</v>
      </c>
      <c r="G2477" s="2">
        <v>46153</v>
      </c>
      <c r="I2477" t="s">
        <v>224</v>
      </c>
      <c r="J2477" t="s">
        <v>230</v>
      </c>
      <c r="L2477" t="s">
        <v>2097</v>
      </c>
      <c r="M2477" t="s">
        <v>2104</v>
      </c>
      <c r="N2477" t="s">
        <v>2097</v>
      </c>
      <c r="O2477" t="s">
        <v>331</v>
      </c>
      <c r="Q2477" t="s">
        <v>11618</v>
      </c>
      <c r="R2477" t="s">
        <v>2809</v>
      </c>
      <c r="S2477" t="s">
        <v>302</v>
      </c>
      <c r="T2477" t="s">
        <v>303</v>
      </c>
      <c r="U2477" t="s">
        <v>258</v>
      </c>
      <c r="V2477" t="s">
        <v>247</v>
      </c>
      <c r="W2477" t="s">
        <v>245</v>
      </c>
      <c r="X2477" t="s">
        <v>225</v>
      </c>
      <c r="Z2477">
        <v>2</v>
      </c>
      <c r="AA2477" t="s">
        <v>3921</v>
      </c>
      <c r="AE2477" t="s">
        <v>3922</v>
      </c>
      <c r="AG2477" t="s">
        <v>248</v>
      </c>
      <c r="AH2477">
        <v>6076457080</v>
      </c>
      <c r="AI2477" t="s">
        <v>11619</v>
      </c>
      <c r="AM2477" t="s">
        <v>3925</v>
      </c>
      <c r="AN2477" t="s">
        <v>3926</v>
      </c>
      <c r="AO2477" t="s">
        <v>268</v>
      </c>
      <c r="AP2477" t="s">
        <v>304</v>
      </c>
      <c r="AW2477" t="s">
        <v>227</v>
      </c>
      <c r="AX2477" t="s">
        <v>226</v>
      </c>
      <c r="AY2477" t="s">
        <v>254</v>
      </c>
      <c r="AZ2477" t="s">
        <v>230</v>
      </c>
      <c r="BA2477" t="s">
        <v>273</v>
      </c>
      <c r="BB2477" t="s">
        <v>380</v>
      </c>
      <c r="BC2477" t="s">
        <v>3927</v>
      </c>
      <c r="BD2477" t="s">
        <v>3927</v>
      </c>
      <c r="BE2477" t="s">
        <v>3927</v>
      </c>
      <c r="BF2477">
        <v>26</v>
      </c>
    </row>
    <row r="2478" spans="1:58" x14ac:dyDescent="0.3">
      <c r="A2478">
        <v>2026</v>
      </c>
      <c r="B2478">
        <v>202605</v>
      </c>
      <c r="C2478">
        <v>5</v>
      </c>
      <c r="D2478" s="14">
        <v>20001625827603</v>
      </c>
      <c r="E2478" t="s">
        <v>2810</v>
      </c>
      <c r="F2478" s="2">
        <v>46153.433993055558</v>
      </c>
      <c r="G2478" s="2">
        <v>46154</v>
      </c>
      <c r="I2478" t="s">
        <v>224</v>
      </c>
      <c r="J2478" t="s">
        <v>230</v>
      </c>
      <c r="L2478" t="s">
        <v>2151</v>
      </c>
      <c r="M2478" t="s">
        <v>809</v>
      </c>
      <c r="N2478" t="s">
        <v>237</v>
      </c>
      <c r="O2478" t="s">
        <v>257</v>
      </c>
      <c r="Q2478" t="s">
        <v>11620</v>
      </c>
      <c r="R2478" t="s">
        <v>2809</v>
      </c>
      <c r="S2478" t="s">
        <v>797</v>
      </c>
      <c r="T2478" t="s">
        <v>806</v>
      </c>
      <c r="U2478" t="s">
        <v>258</v>
      </c>
      <c r="V2478" t="s">
        <v>247</v>
      </c>
      <c r="W2478" t="s">
        <v>245</v>
      </c>
      <c r="X2478" t="s">
        <v>387</v>
      </c>
      <c r="Z2478">
        <v>1</v>
      </c>
      <c r="AA2478" t="s">
        <v>3921</v>
      </c>
      <c r="AE2478" t="s">
        <v>3922</v>
      </c>
      <c r="AG2478" t="s">
        <v>248</v>
      </c>
      <c r="AH2478">
        <v>6108940551</v>
      </c>
      <c r="AI2478" t="s">
        <v>11621</v>
      </c>
      <c r="AM2478" t="s">
        <v>3925</v>
      </c>
      <c r="AN2478" t="s">
        <v>3926</v>
      </c>
      <c r="AO2478" t="s">
        <v>268</v>
      </c>
      <c r="AP2478" t="s">
        <v>304</v>
      </c>
      <c r="AW2478" t="s">
        <v>921</v>
      </c>
      <c r="AX2478" t="s">
        <v>920</v>
      </c>
      <c r="AY2478" t="s">
        <v>253</v>
      </c>
      <c r="AZ2478" t="s">
        <v>230</v>
      </c>
      <c r="BA2478" t="s">
        <v>395</v>
      </c>
      <c r="BB2478" t="s">
        <v>380</v>
      </c>
      <c r="BC2478" t="s">
        <v>3927</v>
      </c>
      <c r="BD2478" t="s">
        <v>3927</v>
      </c>
      <c r="BE2478" t="s">
        <v>3927</v>
      </c>
      <c r="BF2478">
        <v>20</v>
      </c>
    </row>
    <row r="2479" spans="1:58" x14ac:dyDescent="0.3">
      <c r="A2479">
        <v>2026</v>
      </c>
      <c r="B2479">
        <v>202605</v>
      </c>
      <c r="C2479">
        <v>5</v>
      </c>
      <c r="D2479" s="14">
        <v>20001625825382</v>
      </c>
      <c r="E2479" t="s">
        <v>2810</v>
      </c>
      <c r="F2479" s="2">
        <v>46153.424895833334</v>
      </c>
      <c r="G2479" s="2">
        <v>46154</v>
      </c>
      <c r="I2479" t="s">
        <v>224</v>
      </c>
      <c r="J2479" t="s">
        <v>230</v>
      </c>
      <c r="L2479" t="s">
        <v>3118</v>
      </c>
      <c r="M2479" t="s">
        <v>4449</v>
      </c>
      <c r="N2479" t="s">
        <v>2982</v>
      </c>
      <c r="O2479" t="s">
        <v>554</v>
      </c>
      <c r="Q2479" t="s">
        <v>11622</v>
      </c>
      <c r="R2479" t="s">
        <v>2809</v>
      </c>
      <c r="S2479" t="s">
        <v>7963</v>
      </c>
      <c r="T2479" t="s">
        <v>7964</v>
      </c>
      <c r="U2479" t="s">
        <v>4796</v>
      </c>
      <c r="V2479" t="s">
        <v>2024</v>
      </c>
      <c r="W2479" t="s">
        <v>245</v>
      </c>
      <c r="X2479" t="s">
        <v>225</v>
      </c>
      <c r="Z2479">
        <v>1</v>
      </c>
      <c r="AA2479" t="s">
        <v>3921</v>
      </c>
      <c r="AE2479" t="s">
        <v>3922</v>
      </c>
      <c r="AG2479" t="s">
        <v>6701</v>
      </c>
      <c r="AH2479">
        <v>6024812334</v>
      </c>
      <c r="AI2479" t="s">
        <v>11623</v>
      </c>
      <c r="AM2479" t="s">
        <v>3925</v>
      </c>
      <c r="AN2479" t="s">
        <v>3926</v>
      </c>
      <c r="AO2479" t="s">
        <v>268</v>
      </c>
      <c r="AP2479" t="s">
        <v>304</v>
      </c>
      <c r="AW2479" t="s">
        <v>227</v>
      </c>
      <c r="AX2479" t="s">
        <v>226</v>
      </c>
      <c r="AY2479" t="s">
        <v>254</v>
      </c>
      <c r="AZ2479" t="s">
        <v>230</v>
      </c>
      <c r="BA2479" t="s">
        <v>273</v>
      </c>
      <c r="BB2479" t="s">
        <v>380</v>
      </c>
      <c r="BC2479" t="s">
        <v>3927</v>
      </c>
      <c r="BD2479" t="s">
        <v>3927</v>
      </c>
      <c r="BE2479" t="s">
        <v>3927</v>
      </c>
      <c r="BF2479">
        <v>5</v>
      </c>
    </row>
    <row r="2480" spans="1:58" x14ac:dyDescent="0.3">
      <c r="A2480">
        <v>2026</v>
      </c>
      <c r="B2480">
        <v>202605</v>
      </c>
      <c r="C2480">
        <v>5</v>
      </c>
      <c r="D2480" s="14">
        <v>20001625825150</v>
      </c>
      <c r="E2480" t="s">
        <v>2810</v>
      </c>
      <c r="F2480" s="2">
        <v>46153.415567129632</v>
      </c>
      <c r="G2480" s="2">
        <v>46154</v>
      </c>
      <c r="I2480" t="s">
        <v>224</v>
      </c>
      <c r="J2480" t="s">
        <v>230</v>
      </c>
      <c r="L2480" t="s">
        <v>546</v>
      </c>
      <c r="M2480" t="s">
        <v>902</v>
      </c>
      <c r="N2480" t="s">
        <v>752</v>
      </c>
      <c r="O2480" t="s">
        <v>623</v>
      </c>
      <c r="Q2480" t="s">
        <v>11624</v>
      </c>
      <c r="R2480" t="s">
        <v>2809</v>
      </c>
      <c r="S2480" t="s">
        <v>4862</v>
      </c>
      <c r="T2480" t="s">
        <v>4863</v>
      </c>
      <c r="U2480" t="s">
        <v>3034</v>
      </c>
      <c r="V2480" t="s">
        <v>3994</v>
      </c>
      <c r="W2480" t="s">
        <v>245</v>
      </c>
      <c r="X2480" t="s">
        <v>225</v>
      </c>
      <c r="Z2480">
        <v>1</v>
      </c>
      <c r="AA2480" t="s">
        <v>3921</v>
      </c>
      <c r="AE2480" t="s">
        <v>3922</v>
      </c>
      <c r="AG2480" t="s">
        <v>4854</v>
      </c>
      <c r="AH2480">
        <v>1027332160</v>
      </c>
      <c r="AI2480" t="s">
        <v>11625</v>
      </c>
      <c r="AM2480" t="s">
        <v>3925</v>
      </c>
      <c r="AN2480" t="s">
        <v>3926</v>
      </c>
      <c r="AO2480" t="s">
        <v>268</v>
      </c>
      <c r="AP2480" t="s">
        <v>304</v>
      </c>
      <c r="AW2480" t="s">
        <v>227</v>
      </c>
      <c r="AX2480" t="s">
        <v>226</v>
      </c>
      <c r="AY2480" t="s">
        <v>254</v>
      </c>
      <c r="AZ2480" t="s">
        <v>230</v>
      </c>
      <c r="BA2480" t="s">
        <v>273</v>
      </c>
      <c r="BB2480" t="s">
        <v>380</v>
      </c>
      <c r="BC2480" t="s">
        <v>3927</v>
      </c>
      <c r="BD2480" t="s">
        <v>3927</v>
      </c>
      <c r="BE2480" t="s">
        <v>3927</v>
      </c>
      <c r="BF2480">
        <v>23</v>
      </c>
    </row>
    <row r="2481" spans="1:58" x14ac:dyDescent="0.3">
      <c r="A2481">
        <v>2026</v>
      </c>
      <c r="B2481">
        <v>202605</v>
      </c>
      <c r="C2481">
        <v>5</v>
      </c>
      <c r="D2481" s="14">
        <v>20001625822114</v>
      </c>
      <c r="E2481" t="s">
        <v>2810</v>
      </c>
      <c r="F2481" s="2">
        <v>46153.413124999999</v>
      </c>
      <c r="G2481" s="2">
        <v>46154</v>
      </c>
      <c r="I2481" t="s">
        <v>224</v>
      </c>
      <c r="J2481" t="s">
        <v>230</v>
      </c>
      <c r="L2481" t="s">
        <v>3007</v>
      </c>
      <c r="M2481" t="s">
        <v>261</v>
      </c>
      <c r="N2481" t="s">
        <v>237</v>
      </c>
      <c r="O2481" t="s">
        <v>257</v>
      </c>
      <c r="Q2481" t="s">
        <v>11626</v>
      </c>
      <c r="R2481" t="s">
        <v>2809</v>
      </c>
      <c r="S2481" t="s">
        <v>6002</v>
      </c>
      <c r="T2481" t="s">
        <v>6003</v>
      </c>
      <c r="U2481" t="s">
        <v>3034</v>
      </c>
      <c r="V2481" t="s">
        <v>647</v>
      </c>
      <c r="W2481" t="s">
        <v>245</v>
      </c>
      <c r="X2481" t="s">
        <v>225</v>
      </c>
      <c r="Z2481">
        <v>1</v>
      </c>
      <c r="AA2481" t="s">
        <v>3921</v>
      </c>
      <c r="AE2481" t="s">
        <v>3922</v>
      </c>
      <c r="AG2481" t="s">
        <v>5111</v>
      </c>
      <c r="AH2481">
        <v>6108974780</v>
      </c>
      <c r="AI2481" t="s">
        <v>11627</v>
      </c>
      <c r="AM2481" t="s">
        <v>3925</v>
      </c>
      <c r="AN2481" t="s">
        <v>3926</v>
      </c>
      <c r="AO2481" t="s">
        <v>268</v>
      </c>
      <c r="AP2481" t="s">
        <v>249</v>
      </c>
      <c r="AW2481" t="s">
        <v>320</v>
      </c>
      <c r="AX2481" t="s">
        <v>319</v>
      </c>
      <c r="AY2481" t="s">
        <v>254</v>
      </c>
      <c r="AZ2481" t="s">
        <v>230</v>
      </c>
      <c r="BA2481" t="s">
        <v>344</v>
      </c>
      <c r="BB2481" t="s">
        <v>232</v>
      </c>
      <c r="BC2481" t="s">
        <v>3927</v>
      </c>
      <c r="BD2481" t="s">
        <v>3927</v>
      </c>
      <c r="BE2481" t="s">
        <v>3927</v>
      </c>
      <c r="BF2481">
        <v>20</v>
      </c>
    </row>
    <row r="2482" spans="1:58" x14ac:dyDescent="0.3">
      <c r="A2482">
        <v>2026</v>
      </c>
      <c r="B2482">
        <v>202605</v>
      </c>
      <c r="C2482">
        <v>5</v>
      </c>
      <c r="D2482" s="14">
        <v>20001625819837</v>
      </c>
      <c r="E2482" t="s">
        <v>2810</v>
      </c>
      <c r="F2482" s="2">
        <v>46153.441076388888</v>
      </c>
      <c r="G2482" s="2">
        <v>46154</v>
      </c>
      <c r="I2482" t="s">
        <v>224</v>
      </c>
      <c r="J2482" t="s">
        <v>230</v>
      </c>
      <c r="L2482" t="s">
        <v>1843</v>
      </c>
      <c r="M2482" t="s">
        <v>334</v>
      </c>
      <c r="N2482" t="s">
        <v>322</v>
      </c>
      <c r="O2482" t="s">
        <v>331</v>
      </c>
      <c r="Q2482" t="s">
        <v>11628</v>
      </c>
      <c r="R2482" t="s">
        <v>2809</v>
      </c>
      <c r="S2482" t="s">
        <v>5929</v>
      </c>
      <c r="T2482" t="s">
        <v>5930</v>
      </c>
      <c r="U2482" t="s">
        <v>4008</v>
      </c>
      <c r="V2482" t="s">
        <v>980</v>
      </c>
      <c r="W2482" t="s">
        <v>245</v>
      </c>
      <c r="X2482" t="s">
        <v>225</v>
      </c>
      <c r="Z2482">
        <v>1</v>
      </c>
      <c r="AA2482" t="s">
        <v>3921</v>
      </c>
      <c r="AE2482" t="s">
        <v>3922</v>
      </c>
      <c r="AG2482" t="s">
        <v>4844</v>
      </c>
      <c r="AH2482">
        <v>6074503425</v>
      </c>
      <c r="AI2482" t="s">
        <v>11629</v>
      </c>
      <c r="AM2482" t="s">
        <v>3925</v>
      </c>
      <c r="AN2482" t="s">
        <v>3926</v>
      </c>
      <c r="AO2482" t="s">
        <v>268</v>
      </c>
      <c r="AP2482" t="s">
        <v>386</v>
      </c>
      <c r="AW2482" t="s">
        <v>227</v>
      </c>
      <c r="AX2482" t="s">
        <v>226</v>
      </c>
      <c r="AY2482" t="s">
        <v>254</v>
      </c>
      <c r="AZ2482" t="s">
        <v>230</v>
      </c>
      <c r="BA2482" t="s">
        <v>273</v>
      </c>
      <c r="BB2482" t="s">
        <v>380</v>
      </c>
      <c r="BC2482" t="s">
        <v>3927</v>
      </c>
      <c r="BD2482" t="s">
        <v>3927</v>
      </c>
      <c r="BE2482" t="s">
        <v>3927</v>
      </c>
      <c r="BF2482">
        <v>5</v>
      </c>
    </row>
    <row r="2483" spans="1:58" x14ac:dyDescent="0.3">
      <c r="A2483">
        <v>2026</v>
      </c>
      <c r="B2483">
        <v>202605</v>
      </c>
      <c r="C2483">
        <v>5</v>
      </c>
      <c r="D2483" s="14">
        <v>20001625819337</v>
      </c>
      <c r="E2483" t="s">
        <v>2810</v>
      </c>
      <c r="F2483" s="2">
        <v>46153.420983796299</v>
      </c>
      <c r="G2483" s="2">
        <v>46153</v>
      </c>
      <c r="I2483" t="s">
        <v>224</v>
      </c>
      <c r="J2483" t="s">
        <v>230</v>
      </c>
      <c r="L2483" t="s">
        <v>11630</v>
      </c>
      <c r="M2483" t="s">
        <v>261</v>
      </c>
      <c r="N2483" t="s">
        <v>237</v>
      </c>
      <c r="O2483" t="s">
        <v>257</v>
      </c>
      <c r="Q2483" t="s">
        <v>11631</v>
      </c>
      <c r="R2483" t="s">
        <v>2809</v>
      </c>
      <c r="S2483" t="s">
        <v>6002</v>
      </c>
      <c r="T2483" t="s">
        <v>6003</v>
      </c>
      <c r="U2483" t="s">
        <v>3034</v>
      </c>
      <c r="V2483" t="s">
        <v>647</v>
      </c>
      <c r="W2483" t="s">
        <v>245</v>
      </c>
      <c r="X2483" t="s">
        <v>225</v>
      </c>
      <c r="Z2483">
        <v>2</v>
      </c>
      <c r="AA2483" t="s">
        <v>3921</v>
      </c>
      <c r="AE2483" t="s">
        <v>3922</v>
      </c>
      <c r="AG2483" t="s">
        <v>5111</v>
      </c>
      <c r="AH2483">
        <v>6108929694</v>
      </c>
      <c r="AI2483" t="s">
        <v>11632</v>
      </c>
      <c r="AM2483" t="s">
        <v>3925</v>
      </c>
      <c r="AN2483" t="s">
        <v>3926</v>
      </c>
      <c r="AO2483" t="s">
        <v>268</v>
      </c>
      <c r="AP2483" t="s">
        <v>304</v>
      </c>
      <c r="AW2483" t="s">
        <v>320</v>
      </c>
      <c r="AX2483" t="s">
        <v>319</v>
      </c>
      <c r="AY2483" t="s">
        <v>254</v>
      </c>
      <c r="AZ2483" t="s">
        <v>230</v>
      </c>
      <c r="BA2483" t="s">
        <v>273</v>
      </c>
      <c r="BB2483" t="s">
        <v>380</v>
      </c>
      <c r="BC2483" t="s">
        <v>3927</v>
      </c>
      <c r="BD2483" t="s">
        <v>3927</v>
      </c>
      <c r="BE2483" t="s">
        <v>3927</v>
      </c>
      <c r="BF2483">
        <v>20</v>
      </c>
    </row>
    <row r="2484" spans="1:58" x14ac:dyDescent="0.3">
      <c r="A2484">
        <v>2026</v>
      </c>
      <c r="B2484">
        <v>202605</v>
      </c>
      <c r="C2484">
        <v>5</v>
      </c>
      <c r="D2484" s="14">
        <v>20001625815776</v>
      </c>
      <c r="E2484" t="s">
        <v>2810</v>
      </c>
      <c r="F2484" s="2">
        <v>46153.436226851853</v>
      </c>
      <c r="G2484" s="2">
        <v>46154</v>
      </c>
      <c r="I2484" t="s">
        <v>224</v>
      </c>
      <c r="J2484" t="s">
        <v>230</v>
      </c>
      <c r="L2484" t="s">
        <v>2933</v>
      </c>
      <c r="M2484" t="s">
        <v>334</v>
      </c>
      <c r="N2484" t="s">
        <v>322</v>
      </c>
      <c r="O2484" t="s">
        <v>331</v>
      </c>
      <c r="Q2484" t="s">
        <v>11633</v>
      </c>
      <c r="R2484" t="s">
        <v>2809</v>
      </c>
      <c r="S2484" t="s">
        <v>4944</v>
      </c>
      <c r="T2484" t="s">
        <v>4945</v>
      </c>
      <c r="U2484" t="s">
        <v>4008</v>
      </c>
      <c r="V2484" t="s">
        <v>980</v>
      </c>
      <c r="W2484" t="s">
        <v>245</v>
      </c>
      <c r="X2484" t="s">
        <v>225</v>
      </c>
      <c r="Z2484">
        <v>1</v>
      </c>
      <c r="AA2484" t="s">
        <v>3921</v>
      </c>
      <c r="AE2484" t="s">
        <v>3922</v>
      </c>
      <c r="AG2484" t="s">
        <v>4870</v>
      </c>
      <c r="AH2484">
        <v>6108929721</v>
      </c>
      <c r="AI2484" t="s">
        <v>11634</v>
      </c>
      <c r="AM2484" t="s">
        <v>3925</v>
      </c>
      <c r="AN2484" t="s">
        <v>3926</v>
      </c>
      <c r="AO2484" t="s">
        <v>268</v>
      </c>
      <c r="AP2484" t="s">
        <v>330</v>
      </c>
      <c r="AW2484" t="s">
        <v>320</v>
      </c>
      <c r="AX2484" t="s">
        <v>319</v>
      </c>
      <c r="AY2484" t="s">
        <v>254</v>
      </c>
      <c r="AZ2484" t="s">
        <v>230</v>
      </c>
      <c r="BA2484" t="s">
        <v>395</v>
      </c>
      <c r="BB2484" t="s">
        <v>380</v>
      </c>
      <c r="BC2484" t="s">
        <v>3927</v>
      </c>
      <c r="BD2484" t="s">
        <v>3927</v>
      </c>
      <c r="BE2484" t="s">
        <v>3927</v>
      </c>
      <c r="BF2484">
        <v>20</v>
      </c>
    </row>
    <row r="2485" spans="1:58" x14ac:dyDescent="0.3">
      <c r="A2485">
        <v>2026</v>
      </c>
      <c r="B2485">
        <v>202605</v>
      </c>
      <c r="C2485">
        <v>5</v>
      </c>
      <c r="D2485" s="14">
        <v>20001625783638</v>
      </c>
      <c r="E2485" t="s">
        <v>2810</v>
      </c>
      <c r="F2485" s="2">
        <v>46153.399907407409</v>
      </c>
      <c r="G2485" s="2">
        <v>46153</v>
      </c>
      <c r="I2485" t="s">
        <v>224</v>
      </c>
      <c r="J2485" t="s">
        <v>230</v>
      </c>
      <c r="L2485" t="s">
        <v>1974</v>
      </c>
      <c r="M2485" t="s">
        <v>309</v>
      </c>
      <c r="N2485" t="s">
        <v>297</v>
      </c>
      <c r="O2485" t="s">
        <v>283</v>
      </c>
      <c r="Q2485" t="s">
        <v>1976</v>
      </c>
      <c r="R2485" t="s">
        <v>2809</v>
      </c>
      <c r="S2485" t="s">
        <v>1268</v>
      </c>
      <c r="T2485" t="s">
        <v>1269</v>
      </c>
      <c r="U2485" t="s">
        <v>258</v>
      </c>
      <c r="V2485" t="s">
        <v>247</v>
      </c>
      <c r="W2485" t="s">
        <v>245</v>
      </c>
      <c r="X2485" t="s">
        <v>225</v>
      </c>
      <c r="Z2485">
        <v>2</v>
      </c>
      <c r="AA2485" t="s">
        <v>3921</v>
      </c>
      <c r="AE2485" t="s">
        <v>3922</v>
      </c>
      <c r="AG2485" t="s">
        <v>329</v>
      </c>
      <c r="AH2485">
        <v>6108927653</v>
      </c>
      <c r="AI2485" t="s">
        <v>11635</v>
      </c>
      <c r="AM2485" t="s">
        <v>3925</v>
      </c>
      <c r="AN2485" t="s">
        <v>3926</v>
      </c>
      <c r="AO2485" t="s">
        <v>268</v>
      </c>
      <c r="AP2485" t="s">
        <v>386</v>
      </c>
      <c r="AW2485" t="s">
        <v>1525</v>
      </c>
      <c r="AX2485" t="s">
        <v>1524</v>
      </c>
      <c r="AY2485" t="s">
        <v>254</v>
      </c>
      <c r="AZ2485" t="s">
        <v>230</v>
      </c>
      <c r="BA2485" t="s">
        <v>395</v>
      </c>
      <c r="BB2485" t="s">
        <v>380</v>
      </c>
      <c r="BC2485" t="s">
        <v>3927</v>
      </c>
      <c r="BD2485" t="s">
        <v>3927</v>
      </c>
      <c r="BE2485" t="s">
        <v>3927</v>
      </c>
      <c r="BF2485">
        <v>20</v>
      </c>
    </row>
    <row r="2486" spans="1:58" x14ac:dyDescent="0.3">
      <c r="A2486">
        <v>2026</v>
      </c>
      <c r="B2486">
        <v>202605</v>
      </c>
      <c r="C2486">
        <v>5</v>
      </c>
      <c r="D2486" s="14">
        <v>20001625783583</v>
      </c>
      <c r="E2486" t="s">
        <v>2810</v>
      </c>
      <c r="F2486" s="2">
        <v>46153.397673611114</v>
      </c>
      <c r="G2486" s="2">
        <v>46154</v>
      </c>
      <c r="I2486" t="s">
        <v>224</v>
      </c>
      <c r="J2486" t="s">
        <v>230</v>
      </c>
      <c r="L2486" t="s">
        <v>2917</v>
      </c>
      <c r="M2486" t="s">
        <v>1036</v>
      </c>
      <c r="N2486" t="s">
        <v>752</v>
      </c>
      <c r="O2486" t="s">
        <v>623</v>
      </c>
      <c r="Q2486" t="s">
        <v>11636</v>
      </c>
      <c r="R2486" t="s">
        <v>2809</v>
      </c>
      <c r="S2486" t="s">
        <v>5159</v>
      </c>
      <c r="T2486" t="s">
        <v>5160</v>
      </c>
      <c r="U2486" t="s">
        <v>3034</v>
      </c>
      <c r="V2486" t="s">
        <v>647</v>
      </c>
      <c r="W2486" t="s">
        <v>245</v>
      </c>
      <c r="X2486" t="s">
        <v>225</v>
      </c>
      <c r="Z2486">
        <v>1</v>
      </c>
      <c r="AA2486" t="s">
        <v>3921</v>
      </c>
      <c r="AE2486" t="s">
        <v>3922</v>
      </c>
      <c r="AG2486" t="s">
        <v>5111</v>
      </c>
      <c r="AH2486">
        <v>6108935568</v>
      </c>
      <c r="AI2486" t="s">
        <v>11637</v>
      </c>
      <c r="AM2486" t="s">
        <v>3925</v>
      </c>
      <c r="AN2486" t="s">
        <v>3926</v>
      </c>
      <c r="AO2486" t="s">
        <v>268</v>
      </c>
      <c r="AP2486" t="s">
        <v>386</v>
      </c>
      <c r="AW2486" t="s">
        <v>227</v>
      </c>
      <c r="AX2486" t="s">
        <v>226</v>
      </c>
      <c r="AY2486" t="s">
        <v>254</v>
      </c>
      <c r="AZ2486" t="s">
        <v>230</v>
      </c>
      <c r="BA2486" t="s">
        <v>395</v>
      </c>
      <c r="BB2486" t="s">
        <v>380</v>
      </c>
      <c r="BC2486" t="s">
        <v>3927</v>
      </c>
      <c r="BD2486" t="s">
        <v>3927</v>
      </c>
      <c r="BE2486" t="s">
        <v>3927</v>
      </c>
      <c r="BF2486">
        <v>23</v>
      </c>
    </row>
    <row r="2487" spans="1:58" x14ac:dyDescent="0.3">
      <c r="A2487">
        <v>2026</v>
      </c>
      <c r="B2487">
        <v>202605</v>
      </c>
      <c r="C2487">
        <v>5</v>
      </c>
      <c r="D2487" s="14">
        <v>20001625783442</v>
      </c>
      <c r="E2487" t="s">
        <v>2810</v>
      </c>
      <c r="F2487" s="2">
        <v>46153.391273148147</v>
      </c>
      <c r="G2487" s="2">
        <v>46154</v>
      </c>
      <c r="I2487" t="s">
        <v>224</v>
      </c>
      <c r="J2487" t="s">
        <v>230</v>
      </c>
      <c r="L2487" t="s">
        <v>11638</v>
      </c>
      <c r="M2487" t="s">
        <v>309</v>
      </c>
      <c r="N2487" t="s">
        <v>297</v>
      </c>
      <c r="O2487" t="s">
        <v>283</v>
      </c>
      <c r="Q2487" t="s">
        <v>11639</v>
      </c>
      <c r="R2487" t="s">
        <v>2809</v>
      </c>
      <c r="S2487" t="s">
        <v>7080</v>
      </c>
      <c r="T2487" t="s">
        <v>7081</v>
      </c>
      <c r="U2487" t="s">
        <v>4796</v>
      </c>
      <c r="V2487" t="s">
        <v>2024</v>
      </c>
      <c r="W2487" t="s">
        <v>245</v>
      </c>
      <c r="X2487" t="s">
        <v>387</v>
      </c>
      <c r="Z2487">
        <v>1</v>
      </c>
      <c r="AA2487" t="s">
        <v>3921</v>
      </c>
      <c r="AE2487" t="s">
        <v>3922</v>
      </c>
      <c r="AG2487" t="s">
        <v>6701</v>
      </c>
      <c r="AH2487">
        <v>6108934552</v>
      </c>
      <c r="AI2487" t="s">
        <v>11640</v>
      </c>
      <c r="AM2487" t="s">
        <v>3925</v>
      </c>
      <c r="AN2487" t="s">
        <v>3926</v>
      </c>
      <c r="AO2487" t="s">
        <v>268</v>
      </c>
      <c r="AP2487" t="s">
        <v>386</v>
      </c>
      <c r="AW2487" t="s">
        <v>389</v>
      </c>
      <c r="AX2487" t="s">
        <v>388</v>
      </c>
      <c r="AY2487" t="s">
        <v>253</v>
      </c>
      <c r="AZ2487" t="s">
        <v>230</v>
      </c>
      <c r="BA2487" t="s">
        <v>344</v>
      </c>
      <c r="BB2487" t="s">
        <v>232</v>
      </c>
      <c r="BC2487" t="s">
        <v>3927</v>
      </c>
      <c r="BD2487" t="s">
        <v>3927</v>
      </c>
      <c r="BE2487" t="s">
        <v>3927</v>
      </c>
      <c r="BF2487">
        <v>20</v>
      </c>
    </row>
    <row r="2488" spans="1:58" x14ac:dyDescent="0.3">
      <c r="A2488">
        <v>2026</v>
      </c>
      <c r="B2488">
        <v>202605</v>
      </c>
      <c r="C2488">
        <v>5</v>
      </c>
      <c r="D2488" s="14">
        <v>20001625782684</v>
      </c>
      <c r="E2488" t="s">
        <v>2810</v>
      </c>
      <c r="F2488" s="2">
        <v>46153.401180555556</v>
      </c>
      <c r="G2488" s="2">
        <v>46154</v>
      </c>
      <c r="I2488" t="s">
        <v>224</v>
      </c>
      <c r="J2488" t="s">
        <v>230</v>
      </c>
      <c r="L2488" t="s">
        <v>3564</v>
      </c>
      <c r="M2488" t="s">
        <v>309</v>
      </c>
      <c r="N2488" t="s">
        <v>297</v>
      </c>
      <c r="O2488" t="s">
        <v>283</v>
      </c>
      <c r="Q2488" t="s">
        <v>11641</v>
      </c>
      <c r="R2488" t="s">
        <v>2809</v>
      </c>
      <c r="S2488" t="s">
        <v>5274</v>
      </c>
      <c r="T2488" t="s">
        <v>5275</v>
      </c>
      <c r="U2488" t="s">
        <v>3034</v>
      </c>
      <c r="V2488" t="s">
        <v>647</v>
      </c>
      <c r="W2488" t="s">
        <v>245</v>
      </c>
      <c r="X2488" t="s">
        <v>225</v>
      </c>
      <c r="Z2488">
        <v>1</v>
      </c>
      <c r="AA2488" t="s">
        <v>3921</v>
      </c>
      <c r="AE2488" t="s">
        <v>3922</v>
      </c>
      <c r="AG2488" t="s">
        <v>5135</v>
      </c>
      <c r="AH2488">
        <v>6108937506</v>
      </c>
      <c r="AI2488" t="s">
        <v>11642</v>
      </c>
      <c r="AM2488" t="s">
        <v>3925</v>
      </c>
      <c r="AN2488" t="s">
        <v>3926</v>
      </c>
      <c r="AO2488" t="s">
        <v>268</v>
      </c>
      <c r="AP2488" t="s">
        <v>386</v>
      </c>
      <c r="AW2488" t="s">
        <v>320</v>
      </c>
      <c r="AX2488" t="s">
        <v>319</v>
      </c>
      <c r="AY2488" t="s">
        <v>254</v>
      </c>
      <c r="AZ2488" t="s">
        <v>230</v>
      </c>
      <c r="BA2488" t="s">
        <v>395</v>
      </c>
      <c r="BB2488" t="s">
        <v>380</v>
      </c>
      <c r="BC2488" t="s">
        <v>3927</v>
      </c>
      <c r="BD2488" t="s">
        <v>3927</v>
      </c>
      <c r="BE2488" t="s">
        <v>3927</v>
      </c>
      <c r="BF2488">
        <v>20</v>
      </c>
    </row>
    <row r="2489" spans="1:58" x14ac:dyDescent="0.3">
      <c r="A2489">
        <v>2026</v>
      </c>
      <c r="B2489">
        <v>202605</v>
      </c>
      <c r="C2489">
        <v>5</v>
      </c>
      <c r="D2489" s="14">
        <v>20001625782411</v>
      </c>
      <c r="E2489" t="s">
        <v>2810</v>
      </c>
      <c r="F2489" s="2">
        <v>46153.389074074075</v>
      </c>
      <c r="G2489" s="2">
        <v>46154</v>
      </c>
      <c r="I2489" t="s">
        <v>224</v>
      </c>
      <c r="J2489" t="s">
        <v>230</v>
      </c>
      <c r="L2489" t="s">
        <v>1905</v>
      </c>
      <c r="M2489" t="s">
        <v>4740</v>
      </c>
      <c r="N2489" t="s">
        <v>1128</v>
      </c>
      <c r="O2489" t="s">
        <v>331</v>
      </c>
      <c r="Q2489" t="s">
        <v>11643</v>
      </c>
      <c r="R2489" t="s">
        <v>2809</v>
      </c>
      <c r="S2489" t="s">
        <v>4929</v>
      </c>
      <c r="T2489" t="s">
        <v>4930</v>
      </c>
      <c r="U2489" t="s">
        <v>3034</v>
      </c>
      <c r="V2489" t="s">
        <v>3994</v>
      </c>
      <c r="W2489" t="s">
        <v>245</v>
      </c>
      <c r="X2489" t="s">
        <v>225</v>
      </c>
      <c r="Z2489">
        <v>1</v>
      </c>
      <c r="AA2489" t="s">
        <v>3921</v>
      </c>
      <c r="AE2489" t="s">
        <v>3922</v>
      </c>
      <c r="AG2489" t="s">
        <v>4828</v>
      </c>
      <c r="AH2489">
        <v>6108935547</v>
      </c>
      <c r="AI2489" t="s">
        <v>11644</v>
      </c>
      <c r="AM2489" t="s">
        <v>3925</v>
      </c>
      <c r="AN2489" t="s">
        <v>3926</v>
      </c>
      <c r="AO2489" t="s">
        <v>268</v>
      </c>
      <c r="AP2489" t="s">
        <v>330</v>
      </c>
      <c r="AW2489" t="s">
        <v>320</v>
      </c>
      <c r="AX2489" t="s">
        <v>319</v>
      </c>
      <c r="AY2489" t="s">
        <v>254</v>
      </c>
      <c r="AZ2489" t="s">
        <v>230</v>
      </c>
      <c r="BA2489" t="s">
        <v>344</v>
      </c>
      <c r="BB2489" t="s">
        <v>232</v>
      </c>
      <c r="BC2489" t="s">
        <v>3927</v>
      </c>
      <c r="BD2489" t="s">
        <v>3927</v>
      </c>
      <c r="BE2489" t="s">
        <v>3927</v>
      </c>
      <c r="BF2489">
        <v>20</v>
      </c>
    </row>
    <row r="2490" spans="1:58" x14ac:dyDescent="0.3">
      <c r="A2490">
        <v>2026</v>
      </c>
      <c r="B2490">
        <v>202605</v>
      </c>
      <c r="C2490">
        <v>5</v>
      </c>
      <c r="D2490" s="14">
        <v>20001625782247</v>
      </c>
      <c r="E2490" t="s">
        <v>2810</v>
      </c>
      <c r="F2490" s="2">
        <v>46153.381168981483</v>
      </c>
      <c r="G2490" s="2">
        <v>46154</v>
      </c>
      <c r="I2490" t="s">
        <v>224</v>
      </c>
      <c r="J2490" t="s">
        <v>230</v>
      </c>
      <c r="L2490" t="s">
        <v>474</v>
      </c>
      <c r="M2490" t="s">
        <v>309</v>
      </c>
      <c r="N2490" t="s">
        <v>297</v>
      </c>
      <c r="O2490" t="s">
        <v>283</v>
      </c>
      <c r="Q2490" t="s">
        <v>11645</v>
      </c>
      <c r="R2490" t="s">
        <v>2809</v>
      </c>
      <c r="S2490" t="s">
        <v>302</v>
      </c>
      <c r="T2490" t="s">
        <v>303</v>
      </c>
      <c r="U2490" t="s">
        <v>258</v>
      </c>
      <c r="V2490" t="s">
        <v>247</v>
      </c>
      <c r="W2490" t="s">
        <v>245</v>
      </c>
      <c r="X2490" t="s">
        <v>225</v>
      </c>
      <c r="Z2490">
        <v>1</v>
      </c>
      <c r="AA2490" t="s">
        <v>3921</v>
      </c>
      <c r="AE2490" t="s">
        <v>3922</v>
      </c>
      <c r="AG2490" t="s">
        <v>248</v>
      </c>
      <c r="AH2490">
        <v>6103257492</v>
      </c>
      <c r="AI2490" t="s">
        <v>11646</v>
      </c>
      <c r="AM2490" t="s">
        <v>3925</v>
      </c>
      <c r="AN2490" t="s">
        <v>3926</v>
      </c>
      <c r="AO2490" t="s">
        <v>268</v>
      </c>
      <c r="AP2490" t="s">
        <v>249</v>
      </c>
      <c r="AW2490" t="s">
        <v>227</v>
      </c>
      <c r="AX2490" t="s">
        <v>226</v>
      </c>
      <c r="AY2490" t="s">
        <v>254</v>
      </c>
      <c r="AZ2490" t="s">
        <v>230</v>
      </c>
      <c r="BA2490" t="s">
        <v>344</v>
      </c>
      <c r="BB2490" t="s">
        <v>232</v>
      </c>
      <c r="BC2490" t="s">
        <v>3927</v>
      </c>
      <c r="BD2490" t="s">
        <v>3927</v>
      </c>
      <c r="BE2490" t="s">
        <v>3927</v>
      </c>
      <c r="BF2490">
        <v>1</v>
      </c>
    </row>
    <row r="2491" spans="1:58" x14ac:dyDescent="0.3">
      <c r="A2491">
        <v>2026</v>
      </c>
      <c r="B2491">
        <v>202605</v>
      </c>
      <c r="C2491">
        <v>5</v>
      </c>
      <c r="D2491" s="14">
        <v>20001625778536</v>
      </c>
      <c r="E2491" t="s">
        <v>2810</v>
      </c>
      <c r="F2491" s="2">
        <v>46153.392245370371</v>
      </c>
      <c r="G2491" s="2">
        <v>46153</v>
      </c>
      <c r="I2491" t="s">
        <v>224</v>
      </c>
      <c r="J2491" t="s">
        <v>230</v>
      </c>
      <c r="L2491" t="s">
        <v>1989</v>
      </c>
      <c r="M2491" t="s">
        <v>309</v>
      </c>
      <c r="N2491" t="s">
        <v>297</v>
      </c>
      <c r="O2491" t="s">
        <v>283</v>
      </c>
      <c r="Q2491" t="s">
        <v>11647</v>
      </c>
      <c r="R2491" t="s">
        <v>2809</v>
      </c>
      <c r="S2491" t="s">
        <v>1067</v>
      </c>
      <c r="T2491" t="s">
        <v>1068</v>
      </c>
      <c r="U2491" t="s">
        <v>258</v>
      </c>
      <c r="V2491" t="s">
        <v>247</v>
      </c>
      <c r="W2491" t="s">
        <v>245</v>
      </c>
      <c r="X2491" t="s">
        <v>225</v>
      </c>
      <c r="Z2491">
        <v>2</v>
      </c>
      <c r="AA2491" t="s">
        <v>3921</v>
      </c>
      <c r="AE2491" t="s">
        <v>3922</v>
      </c>
      <c r="AG2491" t="s">
        <v>410</v>
      </c>
      <c r="AH2491">
        <v>6108940473</v>
      </c>
      <c r="AI2491" t="s">
        <v>11648</v>
      </c>
      <c r="AM2491" t="s">
        <v>3925</v>
      </c>
      <c r="AN2491" t="s">
        <v>3926</v>
      </c>
      <c r="AO2491" t="s">
        <v>268</v>
      </c>
      <c r="AP2491" t="s">
        <v>304</v>
      </c>
      <c r="AW2491" t="s">
        <v>320</v>
      </c>
      <c r="AX2491" t="s">
        <v>319</v>
      </c>
      <c r="AY2491" t="s">
        <v>254</v>
      </c>
      <c r="AZ2491" t="s">
        <v>230</v>
      </c>
      <c r="BA2491" t="s">
        <v>395</v>
      </c>
      <c r="BB2491" t="s">
        <v>380</v>
      </c>
      <c r="BC2491" t="s">
        <v>3927</v>
      </c>
      <c r="BD2491" t="s">
        <v>3927</v>
      </c>
      <c r="BE2491" t="s">
        <v>3927</v>
      </c>
      <c r="BF2491">
        <v>20</v>
      </c>
    </row>
    <row r="2492" spans="1:58" x14ac:dyDescent="0.3">
      <c r="A2492">
        <v>2026</v>
      </c>
      <c r="B2492">
        <v>202605</v>
      </c>
      <c r="C2492">
        <v>5</v>
      </c>
      <c r="D2492" s="14">
        <v>20001625775773</v>
      </c>
      <c r="E2492" t="s">
        <v>2810</v>
      </c>
      <c r="F2492" s="2">
        <v>46153.401689814818</v>
      </c>
      <c r="G2492" s="2">
        <v>46153</v>
      </c>
      <c r="I2492" t="s">
        <v>224</v>
      </c>
      <c r="J2492" t="s">
        <v>230</v>
      </c>
      <c r="L2492" t="s">
        <v>965</v>
      </c>
      <c r="M2492" t="s">
        <v>364</v>
      </c>
      <c r="N2492" t="s">
        <v>353</v>
      </c>
      <c r="O2492" t="s">
        <v>283</v>
      </c>
      <c r="Q2492" t="s">
        <v>11649</v>
      </c>
      <c r="R2492" t="s">
        <v>2809</v>
      </c>
      <c r="S2492" t="s">
        <v>6476</v>
      </c>
      <c r="T2492" t="s">
        <v>6477</v>
      </c>
      <c r="U2492" t="s">
        <v>4796</v>
      </c>
      <c r="V2492" t="s">
        <v>2024</v>
      </c>
      <c r="W2492" t="s">
        <v>245</v>
      </c>
      <c r="X2492" t="s">
        <v>225</v>
      </c>
      <c r="Z2492">
        <v>2</v>
      </c>
      <c r="AA2492" t="s">
        <v>3921</v>
      </c>
      <c r="AE2492" t="s">
        <v>3922</v>
      </c>
      <c r="AG2492" t="s">
        <v>2026</v>
      </c>
      <c r="AH2492">
        <v>6108941484</v>
      </c>
      <c r="AI2492" t="s">
        <v>11650</v>
      </c>
      <c r="AM2492" t="s">
        <v>3925</v>
      </c>
      <c r="AN2492" t="s">
        <v>3926</v>
      </c>
      <c r="AO2492" t="s">
        <v>268</v>
      </c>
      <c r="AP2492" t="s">
        <v>304</v>
      </c>
      <c r="AW2492" t="s">
        <v>320</v>
      </c>
      <c r="AX2492" t="s">
        <v>319</v>
      </c>
      <c r="AY2492" t="s">
        <v>254</v>
      </c>
      <c r="AZ2492" t="s">
        <v>230</v>
      </c>
      <c r="BA2492" t="s">
        <v>273</v>
      </c>
      <c r="BB2492" t="s">
        <v>380</v>
      </c>
      <c r="BC2492" t="s">
        <v>3927</v>
      </c>
      <c r="BD2492" t="s">
        <v>3927</v>
      </c>
      <c r="BE2492" t="s">
        <v>3927</v>
      </c>
      <c r="BF2492">
        <v>20</v>
      </c>
    </row>
    <row r="2493" spans="1:58" x14ac:dyDescent="0.3">
      <c r="A2493">
        <v>2026</v>
      </c>
      <c r="B2493">
        <v>202605</v>
      </c>
      <c r="C2493">
        <v>5</v>
      </c>
      <c r="D2493" s="14">
        <v>20001625774698</v>
      </c>
      <c r="E2493" t="s">
        <v>2810</v>
      </c>
      <c r="F2493" s="2">
        <v>46153.398715277777</v>
      </c>
      <c r="G2493" s="2">
        <v>46153</v>
      </c>
      <c r="I2493" t="s">
        <v>224</v>
      </c>
      <c r="J2493" t="s">
        <v>230</v>
      </c>
      <c r="L2493" t="s">
        <v>6953</v>
      </c>
      <c r="M2493" t="s">
        <v>722</v>
      </c>
      <c r="N2493" t="s">
        <v>715</v>
      </c>
      <c r="O2493" t="s">
        <v>623</v>
      </c>
      <c r="Q2493" t="s">
        <v>11651</v>
      </c>
      <c r="R2493" t="s">
        <v>2809</v>
      </c>
      <c r="S2493" t="s">
        <v>551</v>
      </c>
      <c r="T2493" t="s">
        <v>552</v>
      </c>
      <c r="U2493" t="s">
        <v>258</v>
      </c>
      <c r="V2493" t="s">
        <v>247</v>
      </c>
      <c r="W2493" t="s">
        <v>245</v>
      </c>
      <c r="X2493" t="s">
        <v>225</v>
      </c>
      <c r="Z2493">
        <v>2</v>
      </c>
      <c r="AA2493" t="s">
        <v>3921</v>
      </c>
      <c r="AE2493" t="s">
        <v>3922</v>
      </c>
      <c r="AG2493" t="s">
        <v>359</v>
      </c>
      <c r="AH2493">
        <v>6034895869</v>
      </c>
      <c r="AI2493" t="s">
        <v>11652</v>
      </c>
      <c r="AM2493" t="s">
        <v>3925</v>
      </c>
      <c r="AN2493" t="s">
        <v>3926</v>
      </c>
      <c r="AO2493" t="s">
        <v>268</v>
      </c>
      <c r="AP2493" t="s">
        <v>304</v>
      </c>
      <c r="AW2493" t="s">
        <v>227</v>
      </c>
      <c r="AX2493" t="s">
        <v>226</v>
      </c>
      <c r="AY2493" t="s">
        <v>254</v>
      </c>
      <c r="AZ2493" t="s">
        <v>230</v>
      </c>
      <c r="BA2493" t="s">
        <v>273</v>
      </c>
      <c r="BB2493" t="s">
        <v>380</v>
      </c>
      <c r="BC2493" t="s">
        <v>3927</v>
      </c>
      <c r="BD2493" t="s">
        <v>3927</v>
      </c>
      <c r="BE2493" t="s">
        <v>3927</v>
      </c>
      <c r="BF2493">
        <v>26</v>
      </c>
    </row>
    <row r="2494" spans="1:58" x14ac:dyDescent="0.3">
      <c r="A2494">
        <v>2026</v>
      </c>
      <c r="B2494">
        <v>202605</v>
      </c>
      <c r="C2494">
        <v>5</v>
      </c>
      <c r="D2494" s="14">
        <v>20001625772578</v>
      </c>
      <c r="E2494" t="s">
        <v>2810</v>
      </c>
      <c r="F2494" s="2">
        <v>46153.393437500003</v>
      </c>
      <c r="G2494" s="2">
        <v>46154</v>
      </c>
      <c r="I2494" t="s">
        <v>224</v>
      </c>
      <c r="J2494" t="s">
        <v>230</v>
      </c>
      <c r="L2494" t="s">
        <v>3723</v>
      </c>
      <c r="M2494" t="s">
        <v>902</v>
      </c>
      <c r="N2494" t="s">
        <v>752</v>
      </c>
      <c r="O2494" t="s">
        <v>623</v>
      </c>
      <c r="Q2494" t="s">
        <v>11653</v>
      </c>
      <c r="R2494" t="s">
        <v>2809</v>
      </c>
      <c r="S2494" t="s">
        <v>5559</v>
      </c>
      <c r="T2494" t="s">
        <v>5560</v>
      </c>
      <c r="U2494" t="s">
        <v>3034</v>
      </c>
      <c r="V2494" t="s">
        <v>647</v>
      </c>
      <c r="W2494" t="s">
        <v>245</v>
      </c>
      <c r="X2494" t="s">
        <v>387</v>
      </c>
      <c r="Z2494">
        <v>1</v>
      </c>
      <c r="AA2494" t="s">
        <v>3921</v>
      </c>
      <c r="AE2494" t="s">
        <v>3922</v>
      </c>
      <c r="AG2494" t="s">
        <v>5111</v>
      </c>
      <c r="AH2494">
        <v>6108942406</v>
      </c>
      <c r="AI2494" t="s">
        <v>11654</v>
      </c>
      <c r="AM2494" t="s">
        <v>3925</v>
      </c>
      <c r="AN2494" t="s">
        <v>3926</v>
      </c>
      <c r="AO2494" t="s">
        <v>268</v>
      </c>
      <c r="AP2494" t="s">
        <v>304</v>
      </c>
      <c r="AW2494" t="s">
        <v>622</v>
      </c>
      <c r="AX2494" t="s">
        <v>621</v>
      </c>
      <c r="AY2494" t="s">
        <v>253</v>
      </c>
      <c r="AZ2494" t="s">
        <v>230</v>
      </c>
      <c r="BA2494" t="s">
        <v>273</v>
      </c>
      <c r="BB2494" t="s">
        <v>380</v>
      </c>
      <c r="BC2494" t="s">
        <v>3927</v>
      </c>
      <c r="BD2494" t="s">
        <v>3927</v>
      </c>
      <c r="BE2494" t="s">
        <v>3927</v>
      </c>
      <c r="BF2494">
        <v>20</v>
      </c>
    </row>
    <row r="2495" spans="1:58" x14ac:dyDescent="0.3">
      <c r="A2495">
        <v>2026</v>
      </c>
      <c r="B2495">
        <v>202605</v>
      </c>
      <c r="C2495">
        <v>5</v>
      </c>
      <c r="D2495" s="14">
        <v>20001625772271</v>
      </c>
      <c r="E2495" t="s">
        <v>2810</v>
      </c>
      <c r="F2495" s="2">
        <v>46153.378310185188</v>
      </c>
      <c r="G2495" s="2">
        <v>46154</v>
      </c>
      <c r="I2495" t="s">
        <v>224</v>
      </c>
      <c r="J2495" t="s">
        <v>230</v>
      </c>
      <c r="L2495" t="s">
        <v>323</v>
      </c>
      <c r="M2495" t="s">
        <v>334</v>
      </c>
      <c r="N2495" t="s">
        <v>322</v>
      </c>
      <c r="O2495" t="s">
        <v>331</v>
      </c>
      <c r="Q2495" t="s">
        <v>11655</v>
      </c>
      <c r="R2495" t="s">
        <v>2809</v>
      </c>
      <c r="S2495" t="s">
        <v>9832</v>
      </c>
      <c r="T2495" t="s">
        <v>9833</v>
      </c>
      <c r="U2495" t="s">
        <v>4796</v>
      </c>
      <c r="V2495" t="s">
        <v>2024</v>
      </c>
      <c r="W2495" t="s">
        <v>245</v>
      </c>
      <c r="X2495" t="s">
        <v>225</v>
      </c>
      <c r="Z2495">
        <v>1</v>
      </c>
      <c r="AA2495" t="s">
        <v>3921</v>
      </c>
      <c r="AE2495" t="s">
        <v>3922</v>
      </c>
      <c r="AG2495" t="s">
        <v>6332</v>
      </c>
      <c r="AH2495">
        <v>6108928589</v>
      </c>
      <c r="AI2495" t="s">
        <v>11656</v>
      </c>
      <c r="AM2495" t="s">
        <v>3925</v>
      </c>
      <c r="AN2495" t="s">
        <v>3926</v>
      </c>
      <c r="AO2495" t="s">
        <v>268</v>
      </c>
      <c r="AP2495" t="s">
        <v>330</v>
      </c>
      <c r="AW2495" t="s">
        <v>320</v>
      </c>
      <c r="AX2495" t="s">
        <v>319</v>
      </c>
      <c r="AY2495" t="s">
        <v>254</v>
      </c>
      <c r="AZ2495" t="s">
        <v>230</v>
      </c>
      <c r="BA2495" t="s">
        <v>395</v>
      </c>
      <c r="BB2495" t="s">
        <v>380</v>
      </c>
      <c r="BC2495" t="s">
        <v>3927</v>
      </c>
      <c r="BD2495" t="s">
        <v>3927</v>
      </c>
      <c r="BE2495" t="s">
        <v>3927</v>
      </c>
      <c r="BF2495">
        <v>20</v>
      </c>
    </row>
    <row r="2496" spans="1:58" x14ac:dyDescent="0.3">
      <c r="A2496">
        <v>2026</v>
      </c>
      <c r="B2496">
        <v>202605</v>
      </c>
      <c r="C2496">
        <v>5</v>
      </c>
      <c r="D2496" s="14">
        <v>20001625768476</v>
      </c>
      <c r="E2496" t="s">
        <v>2810</v>
      </c>
      <c r="F2496" s="2">
        <v>46153.387638888889</v>
      </c>
      <c r="G2496" s="2">
        <v>46154</v>
      </c>
      <c r="I2496" t="s">
        <v>224</v>
      </c>
      <c r="J2496" t="s">
        <v>230</v>
      </c>
      <c r="L2496" t="s">
        <v>11657</v>
      </c>
      <c r="M2496" t="s">
        <v>309</v>
      </c>
      <c r="N2496" t="s">
        <v>297</v>
      </c>
      <c r="O2496" t="s">
        <v>283</v>
      </c>
      <c r="Q2496" t="s">
        <v>11658</v>
      </c>
      <c r="R2496" t="s">
        <v>2809</v>
      </c>
      <c r="S2496" t="s">
        <v>4944</v>
      </c>
      <c r="T2496" t="s">
        <v>4945</v>
      </c>
      <c r="U2496" t="s">
        <v>4008</v>
      </c>
      <c r="V2496" t="s">
        <v>980</v>
      </c>
      <c r="W2496" t="s">
        <v>245</v>
      </c>
      <c r="X2496" t="s">
        <v>225</v>
      </c>
      <c r="Z2496">
        <v>1</v>
      </c>
      <c r="AA2496" t="s">
        <v>3921</v>
      </c>
      <c r="AE2496" t="s">
        <v>3922</v>
      </c>
      <c r="AG2496" t="s">
        <v>4870</v>
      </c>
      <c r="AH2496">
        <v>6108936535</v>
      </c>
      <c r="AI2496" t="s">
        <v>11659</v>
      </c>
      <c r="AM2496" t="s">
        <v>3925</v>
      </c>
      <c r="AN2496" t="s">
        <v>3926</v>
      </c>
      <c r="AO2496" t="s">
        <v>268</v>
      </c>
      <c r="AP2496" t="s">
        <v>853</v>
      </c>
      <c r="AW2496" t="s">
        <v>320</v>
      </c>
      <c r="AX2496" t="s">
        <v>319</v>
      </c>
      <c r="AY2496" t="s">
        <v>254</v>
      </c>
      <c r="AZ2496" t="s">
        <v>230</v>
      </c>
      <c r="BA2496" t="s">
        <v>395</v>
      </c>
      <c r="BB2496" t="s">
        <v>380</v>
      </c>
      <c r="BC2496" t="s">
        <v>3927</v>
      </c>
      <c r="BD2496" t="s">
        <v>3927</v>
      </c>
      <c r="BE2496" t="s">
        <v>3927</v>
      </c>
      <c r="BF2496">
        <v>20</v>
      </c>
    </row>
    <row r="2497" spans="1:58" x14ac:dyDescent="0.3">
      <c r="A2497">
        <v>2026</v>
      </c>
      <c r="B2497">
        <v>202605</v>
      </c>
      <c r="C2497">
        <v>5</v>
      </c>
      <c r="D2497" s="14">
        <v>20001625765946</v>
      </c>
      <c r="E2497" t="s">
        <v>2810</v>
      </c>
      <c r="F2497" s="2">
        <v>46153.35837962963</v>
      </c>
      <c r="G2497" s="2">
        <v>46154</v>
      </c>
      <c r="I2497" t="s">
        <v>224</v>
      </c>
      <c r="J2497" t="s">
        <v>230</v>
      </c>
      <c r="L2497" t="s">
        <v>3854</v>
      </c>
      <c r="M2497" t="s">
        <v>2089</v>
      </c>
      <c r="N2497" t="s">
        <v>353</v>
      </c>
      <c r="O2497" t="s">
        <v>283</v>
      </c>
      <c r="Q2497" t="s">
        <v>11660</v>
      </c>
      <c r="R2497" t="s">
        <v>2809</v>
      </c>
      <c r="S2497" t="s">
        <v>4836</v>
      </c>
      <c r="T2497" t="s">
        <v>4837</v>
      </c>
      <c r="U2497" t="s">
        <v>3034</v>
      </c>
      <c r="V2497" t="s">
        <v>3994</v>
      </c>
      <c r="W2497" t="s">
        <v>245</v>
      </c>
      <c r="X2497" t="s">
        <v>225</v>
      </c>
      <c r="Z2497">
        <v>1</v>
      </c>
      <c r="AA2497" t="s">
        <v>3921</v>
      </c>
      <c r="AE2497" t="s">
        <v>3922</v>
      </c>
      <c r="AG2497" t="s">
        <v>4828</v>
      </c>
      <c r="AH2497">
        <v>1042204567</v>
      </c>
      <c r="AI2497" t="s">
        <v>6690</v>
      </c>
      <c r="AM2497" t="s">
        <v>3925</v>
      </c>
      <c r="AN2497" t="s">
        <v>3926</v>
      </c>
      <c r="AO2497" t="s">
        <v>268</v>
      </c>
      <c r="AP2497" t="s">
        <v>386</v>
      </c>
      <c r="AW2497" t="s">
        <v>227</v>
      </c>
      <c r="AX2497" t="s">
        <v>226</v>
      </c>
      <c r="AY2497" t="s">
        <v>254</v>
      </c>
      <c r="AZ2497" t="s">
        <v>230</v>
      </c>
      <c r="BA2497" t="s">
        <v>273</v>
      </c>
      <c r="BB2497" t="s">
        <v>380</v>
      </c>
      <c r="BC2497" t="s">
        <v>3927</v>
      </c>
      <c r="BD2497" t="s">
        <v>3927</v>
      </c>
      <c r="BE2497" t="s">
        <v>3927</v>
      </c>
      <c r="BF2497">
        <v>26</v>
      </c>
    </row>
    <row r="2498" spans="1:58" x14ac:dyDescent="0.3">
      <c r="A2498">
        <v>2026</v>
      </c>
      <c r="B2498">
        <v>202605</v>
      </c>
      <c r="C2498">
        <v>5</v>
      </c>
      <c r="D2498" s="14">
        <v>20001625765498</v>
      </c>
      <c r="E2498" t="s">
        <v>2810</v>
      </c>
      <c r="F2498" s="2">
        <v>46153.388124999998</v>
      </c>
      <c r="G2498" s="2">
        <v>46154</v>
      </c>
      <c r="I2498" t="s">
        <v>224</v>
      </c>
      <c r="J2498" t="s">
        <v>230</v>
      </c>
      <c r="L2498" t="s">
        <v>11661</v>
      </c>
      <c r="M2498" t="s">
        <v>261</v>
      </c>
      <c r="N2498" t="s">
        <v>237</v>
      </c>
      <c r="O2498" t="s">
        <v>257</v>
      </c>
      <c r="Q2498" t="s">
        <v>3283</v>
      </c>
      <c r="R2498" t="s">
        <v>2809</v>
      </c>
      <c r="S2498" t="s">
        <v>6995</v>
      </c>
      <c r="T2498" t="s">
        <v>6996</v>
      </c>
      <c r="U2498" t="s">
        <v>4796</v>
      </c>
      <c r="V2498" t="s">
        <v>2024</v>
      </c>
      <c r="W2498" t="s">
        <v>245</v>
      </c>
      <c r="X2498" t="s">
        <v>387</v>
      </c>
      <c r="Z2498">
        <v>1</v>
      </c>
      <c r="AA2498" t="s">
        <v>3921</v>
      </c>
      <c r="AE2498" t="s">
        <v>3922</v>
      </c>
      <c r="AG2498" t="s">
        <v>6701</v>
      </c>
      <c r="AH2498">
        <v>6042229212</v>
      </c>
      <c r="AI2498" t="s">
        <v>11662</v>
      </c>
      <c r="AM2498" t="s">
        <v>3925</v>
      </c>
      <c r="AN2498" t="s">
        <v>3926</v>
      </c>
      <c r="AO2498" t="s">
        <v>268</v>
      </c>
      <c r="AP2498" t="s">
        <v>249</v>
      </c>
      <c r="AW2498" t="s">
        <v>3966</v>
      </c>
      <c r="AX2498" t="s">
        <v>3967</v>
      </c>
      <c r="AY2498" t="s">
        <v>253</v>
      </c>
      <c r="AZ2498" t="s">
        <v>230</v>
      </c>
      <c r="BA2498" t="s">
        <v>273</v>
      </c>
      <c r="BB2498" t="s">
        <v>380</v>
      </c>
      <c r="BC2498" t="s">
        <v>3927</v>
      </c>
      <c r="BD2498" t="s">
        <v>3927</v>
      </c>
      <c r="BE2498" t="s">
        <v>3927</v>
      </c>
      <c r="BF2498">
        <v>12</v>
      </c>
    </row>
    <row r="2499" spans="1:58" x14ac:dyDescent="0.3">
      <c r="A2499">
        <v>2026</v>
      </c>
      <c r="B2499">
        <v>202605</v>
      </c>
      <c r="C2499">
        <v>5</v>
      </c>
      <c r="D2499" s="14">
        <v>20001625763533</v>
      </c>
      <c r="E2499" t="s">
        <v>2810</v>
      </c>
      <c r="F2499" s="2">
        <v>46153.389479166668</v>
      </c>
      <c r="G2499" s="2">
        <v>46154</v>
      </c>
      <c r="I2499" t="s">
        <v>224</v>
      </c>
      <c r="J2499" t="s">
        <v>230</v>
      </c>
      <c r="L2499" t="s">
        <v>11663</v>
      </c>
      <c r="M2499" t="s">
        <v>334</v>
      </c>
      <c r="N2499" t="s">
        <v>322</v>
      </c>
      <c r="O2499" t="s">
        <v>331</v>
      </c>
      <c r="Q2499" t="s">
        <v>11664</v>
      </c>
      <c r="R2499" t="s">
        <v>2809</v>
      </c>
      <c r="S2499" t="s">
        <v>6002</v>
      </c>
      <c r="T2499" t="s">
        <v>6003</v>
      </c>
      <c r="U2499" t="s">
        <v>3034</v>
      </c>
      <c r="V2499" t="s">
        <v>647</v>
      </c>
      <c r="W2499" t="s">
        <v>245</v>
      </c>
      <c r="X2499" t="s">
        <v>225</v>
      </c>
      <c r="Z2499">
        <v>1</v>
      </c>
      <c r="AA2499" t="s">
        <v>3921</v>
      </c>
      <c r="AE2499" t="s">
        <v>3922</v>
      </c>
      <c r="AG2499" t="s">
        <v>5111</v>
      </c>
      <c r="AH2499">
        <v>6108928606</v>
      </c>
      <c r="AI2499" t="s">
        <v>11665</v>
      </c>
      <c r="AM2499" t="s">
        <v>3925</v>
      </c>
      <c r="AN2499" t="s">
        <v>3926</v>
      </c>
      <c r="AO2499" t="s">
        <v>268</v>
      </c>
      <c r="AP2499" t="s">
        <v>249</v>
      </c>
      <c r="AW2499" t="s">
        <v>227</v>
      </c>
      <c r="AX2499" t="s">
        <v>226</v>
      </c>
      <c r="AY2499" t="s">
        <v>254</v>
      </c>
      <c r="AZ2499" t="s">
        <v>230</v>
      </c>
      <c r="BA2499" t="s">
        <v>395</v>
      </c>
      <c r="BB2499" t="s">
        <v>1887</v>
      </c>
      <c r="BC2499" t="s">
        <v>3927</v>
      </c>
      <c r="BD2499" t="s">
        <v>3927</v>
      </c>
      <c r="BE2499" t="s">
        <v>3927</v>
      </c>
      <c r="BF2499">
        <v>20</v>
      </c>
    </row>
    <row r="2500" spans="1:58" x14ac:dyDescent="0.3">
      <c r="A2500">
        <v>2026</v>
      </c>
      <c r="B2500">
        <v>202605</v>
      </c>
      <c r="C2500">
        <v>5</v>
      </c>
      <c r="D2500" s="14">
        <v>20001625761424</v>
      </c>
      <c r="E2500" t="s">
        <v>2810</v>
      </c>
      <c r="F2500" s="2">
        <v>46153.38386574074</v>
      </c>
      <c r="G2500" s="2">
        <v>46153</v>
      </c>
      <c r="I2500" t="s">
        <v>224</v>
      </c>
      <c r="J2500" t="s">
        <v>230</v>
      </c>
      <c r="L2500" t="s">
        <v>3465</v>
      </c>
      <c r="M2500" t="s">
        <v>309</v>
      </c>
      <c r="N2500" t="s">
        <v>297</v>
      </c>
      <c r="O2500" t="s">
        <v>283</v>
      </c>
      <c r="Q2500" t="s">
        <v>11666</v>
      </c>
      <c r="R2500" t="s">
        <v>2809</v>
      </c>
      <c r="S2500" t="s">
        <v>243</v>
      </c>
      <c r="T2500" t="s">
        <v>244</v>
      </c>
      <c r="U2500" t="s">
        <v>258</v>
      </c>
      <c r="V2500" t="s">
        <v>247</v>
      </c>
      <c r="W2500" t="s">
        <v>245</v>
      </c>
      <c r="X2500" t="s">
        <v>225</v>
      </c>
      <c r="Z2500">
        <v>2</v>
      </c>
      <c r="AA2500" t="s">
        <v>3921</v>
      </c>
      <c r="AE2500" t="s">
        <v>3922</v>
      </c>
      <c r="AG2500" t="s">
        <v>248</v>
      </c>
      <c r="AH2500">
        <v>6077782605</v>
      </c>
      <c r="AI2500" t="s">
        <v>11667</v>
      </c>
      <c r="AM2500" t="s">
        <v>3925</v>
      </c>
      <c r="AN2500" t="s">
        <v>3926</v>
      </c>
      <c r="AO2500" t="s">
        <v>268</v>
      </c>
      <c r="AP2500" t="s">
        <v>386</v>
      </c>
      <c r="AW2500" t="s">
        <v>227</v>
      </c>
      <c r="AX2500" t="s">
        <v>226</v>
      </c>
      <c r="AY2500" t="s">
        <v>254</v>
      </c>
      <c r="AZ2500" t="s">
        <v>230</v>
      </c>
      <c r="BA2500" t="s">
        <v>273</v>
      </c>
      <c r="BB2500" t="s">
        <v>380</v>
      </c>
      <c r="BC2500" t="s">
        <v>3927</v>
      </c>
      <c r="BD2500" t="s">
        <v>3927</v>
      </c>
      <c r="BE2500" t="s">
        <v>3927</v>
      </c>
      <c r="BF2500">
        <v>23</v>
      </c>
    </row>
    <row r="2501" spans="1:58" x14ac:dyDescent="0.3">
      <c r="A2501">
        <v>2026</v>
      </c>
      <c r="B2501">
        <v>202605</v>
      </c>
      <c r="C2501">
        <v>5</v>
      </c>
      <c r="D2501" s="14">
        <v>20001625760249</v>
      </c>
      <c r="E2501" t="s">
        <v>2810</v>
      </c>
      <c r="F2501" s="2">
        <v>46153.373240740744</v>
      </c>
      <c r="G2501" s="2">
        <v>46154</v>
      </c>
      <c r="I2501" t="s">
        <v>224</v>
      </c>
      <c r="J2501" t="s">
        <v>230</v>
      </c>
      <c r="L2501" t="s">
        <v>11668</v>
      </c>
      <c r="M2501" t="s">
        <v>334</v>
      </c>
      <c r="N2501" t="s">
        <v>322</v>
      </c>
      <c r="O2501" t="s">
        <v>331</v>
      </c>
      <c r="Q2501" t="s">
        <v>11669</v>
      </c>
      <c r="R2501" t="s">
        <v>2809</v>
      </c>
      <c r="S2501" t="s">
        <v>7661</v>
      </c>
      <c r="T2501" t="s">
        <v>7662</v>
      </c>
      <c r="U2501" t="s">
        <v>4008</v>
      </c>
      <c r="V2501" t="s">
        <v>980</v>
      </c>
      <c r="W2501" t="s">
        <v>245</v>
      </c>
      <c r="X2501" t="s">
        <v>387</v>
      </c>
      <c r="Z2501">
        <v>1</v>
      </c>
      <c r="AA2501" t="s">
        <v>3921</v>
      </c>
      <c r="AE2501" t="s">
        <v>3922</v>
      </c>
      <c r="AG2501" t="s">
        <v>4870</v>
      </c>
      <c r="AH2501">
        <v>6108936505</v>
      </c>
      <c r="AI2501" t="s">
        <v>11670</v>
      </c>
      <c r="AM2501" t="s">
        <v>3925</v>
      </c>
      <c r="AN2501" t="s">
        <v>3926</v>
      </c>
      <c r="AO2501" t="s">
        <v>268</v>
      </c>
      <c r="AP2501" t="s">
        <v>249</v>
      </c>
      <c r="AW2501" t="s">
        <v>447</v>
      </c>
      <c r="AX2501" t="s">
        <v>446</v>
      </c>
      <c r="AY2501" t="s">
        <v>253</v>
      </c>
      <c r="AZ2501" t="s">
        <v>230</v>
      </c>
      <c r="BA2501" t="s">
        <v>395</v>
      </c>
      <c r="BB2501" t="s">
        <v>380</v>
      </c>
      <c r="BC2501" t="s">
        <v>3927</v>
      </c>
      <c r="BD2501" t="s">
        <v>3927</v>
      </c>
      <c r="BE2501" t="s">
        <v>3927</v>
      </c>
      <c r="BF2501">
        <v>20</v>
      </c>
    </row>
    <row r="2502" spans="1:58" x14ac:dyDescent="0.3">
      <c r="A2502">
        <v>2026</v>
      </c>
      <c r="B2502">
        <v>202605</v>
      </c>
      <c r="C2502">
        <v>5</v>
      </c>
      <c r="D2502" s="14">
        <v>20001625758853</v>
      </c>
      <c r="E2502" t="s">
        <v>2810</v>
      </c>
      <c r="F2502" s="2">
        <v>46153.401689814818</v>
      </c>
      <c r="G2502" s="2">
        <v>46153</v>
      </c>
      <c r="I2502" t="s">
        <v>224</v>
      </c>
      <c r="J2502" t="s">
        <v>230</v>
      </c>
      <c r="L2502" t="s">
        <v>3487</v>
      </c>
      <c r="M2502" t="s">
        <v>309</v>
      </c>
      <c r="N2502" t="s">
        <v>297</v>
      </c>
      <c r="O2502" t="s">
        <v>283</v>
      </c>
      <c r="Q2502" t="s">
        <v>11671</v>
      </c>
      <c r="R2502" t="s">
        <v>2809</v>
      </c>
      <c r="S2502" t="s">
        <v>6146</v>
      </c>
      <c r="T2502" t="s">
        <v>6147</v>
      </c>
      <c r="U2502" t="s">
        <v>5044</v>
      </c>
      <c r="V2502" t="s">
        <v>5045</v>
      </c>
      <c r="W2502" t="s">
        <v>245</v>
      </c>
      <c r="X2502" t="s">
        <v>387</v>
      </c>
      <c r="Z2502">
        <v>2</v>
      </c>
      <c r="AA2502" t="s">
        <v>3921</v>
      </c>
      <c r="AE2502" t="s">
        <v>3922</v>
      </c>
      <c r="AG2502" t="s">
        <v>5047</v>
      </c>
      <c r="AH2502">
        <v>6108937496</v>
      </c>
      <c r="AI2502" t="s">
        <v>11672</v>
      </c>
      <c r="AM2502" t="s">
        <v>3925</v>
      </c>
      <c r="AN2502" t="s">
        <v>3926</v>
      </c>
      <c r="AO2502" t="s">
        <v>268</v>
      </c>
      <c r="AP2502" t="s">
        <v>386</v>
      </c>
      <c r="AW2502" t="s">
        <v>447</v>
      </c>
      <c r="AX2502" t="s">
        <v>446</v>
      </c>
      <c r="AY2502" t="s">
        <v>253</v>
      </c>
      <c r="AZ2502" t="s">
        <v>230</v>
      </c>
      <c r="BA2502" t="s">
        <v>395</v>
      </c>
      <c r="BB2502" t="s">
        <v>380</v>
      </c>
      <c r="BC2502" t="s">
        <v>3927</v>
      </c>
      <c r="BD2502" t="s">
        <v>3927</v>
      </c>
      <c r="BE2502" t="s">
        <v>3927</v>
      </c>
      <c r="BF2502">
        <v>20</v>
      </c>
    </row>
    <row r="2503" spans="1:58" x14ac:dyDescent="0.3">
      <c r="A2503">
        <v>2026</v>
      </c>
      <c r="B2503">
        <v>202605</v>
      </c>
      <c r="C2503">
        <v>5</v>
      </c>
      <c r="D2503" s="14">
        <v>20001625758300</v>
      </c>
      <c r="E2503" t="s">
        <v>2810</v>
      </c>
      <c r="F2503" s="2">
        <v>46153.375590277778</v>
      </c>
      <c r="G2503" s="2">
        <v>46154</v>
      </c>
      <c r="I2503" t="s">
        <v>224</v>
      </c>
      <c r="J2503" t="s">
        <v>230</v>
      </c>
      <c r="L2503" t="s">
        <v>11673</v>
      </c>
      <c r="M2503" t="s">
        <v>809</v>
      </c>
      <c r="N2503" t="s">
        <v>237</v>
      </c>
      <c r="O2503" t="s">
        <v>257</v>
      </c>
      <c r="Q2503" t="s">
        <v>11674</v>
      </c>
      <c r="R2503" t="s">
        <v>2809</v>
      </c>
      <c r="S2503" t="s">
        <v>4862</v>
      </c>
      <c r="T2503" t="s">
        <v>4863</v>
      </c>
      <c r="U2503" t="s">
        <v>3034</v>
      </c>
      <c r="V2503" t="s">
        <v>3994</v>
      </c>
      <c r="W2503" t="s">
        <v>245</v>
      </c>
      <c r="X2503" t="s">
        <v>225</v>
      </c>
      <c r="Z2503">
        <v>1</v>
      </c>
      <c r="AA2503" t="s">
        <v>3921</v>
      </c>
      <c r="AE2503" t="s">
        <v>3922</v>
      </c>
      <c r="AG2503" t="s">
        <v>4854</v>
      </c>
      <c r="AH2503">
        <v>6108928585</v>
      </c>
      <c r="AI2503" t="s">
        <v>11675</v>
      </c>
      <c r="AM2503" t="s">
        <v>3925</v>
      </c>
      <c r="AN2503" t="s">
        <v>3926</v>
      </c>
      <c r="AO2503" t="s">
        <v>268</v>
      </c>
      <c r="AP2503" t="s">
        <v>386</v>
      </c>
      <c r="AW2503" t="s">
        <v>320</v>
      </c>
      <c r="AX2503" t="s">
        <v>319</v>
      </c>
      <c r="AY2503" t="s">
        <v>254</v>
      </c>
      <c r="AZ2503" t="s">
        <v>230</v>
      </c>
      <c r="BA2503" t="s">
        <v>395</v>
      </c>
      <c r="BB2503" t="s">
        <v>380</v>
      </c>
      <c r="BC2503" t="s">
        <v>3927</v>
      </c>
      <c r="BD2503" t="s">
        <v>3927</v>
      </c>
      <c r="BE2503" t="s">
        <v>3927</v>
      </c>
      <c r="BF2503">
        <v>20</v>
      </c>
    </row>
    <row r="2504" spans="1:58" x14ac:dyDescent="0.3">
      <c r="A2504">
        <v>2026</v>
      </c>
      <c r="B2504">
        <v>202605</v>
      </c>
      <c r="C2504">
        <v>5</v>
      </c>
      <c r="D2504" s="14">
        <v>20001625757326</v>
      </c>
      <c r="E2504" t="s">
        <v>2810</v>
      </c>
      <c r="F2504" s="2">
        <v>46153.37667824074</v>
      </c>
      <c r="G2504" s="2">
        <v>46154</v>
      </c>
      <c r="I2504" t="s">
        <v>224</v>
      </c>
      <c r="J2504" t="s">
        <v>230</v>
      </c>
      <c r="L2504" t="s">
        <v>8571</v>
      </c>
      <c r="M2504" t="s">
        <v>309</v>
      </c>
      <c r="N2504" t="s">
        <v>297</v>
      </c>
      <c r="O2504" t="s">
        <v>283</v>
      </c>
      <c r="Q2504" t="s">
        <v>11676</v>
      </c>
      <c r="R2504" t="s">
        <v>2809</v>
      </c>
      <c r="S2504" t="s">
        <v>6146</v>
      </c>
      <c r="T2504" t="s">
        <v>6147</v>
      </c>
      <c r="U2504" t="s">
        <v>5044</v>
      </c>
      <c r="V2504" t="s">
        <v>5045</v>
      </c>
      <c r="W2504" t="s">
        <v>245</v>
      </c>
      <c r="X2504" t="s">
        <v>225</v>
      </c>
      <c r="Z2504">
        <v>1</v>
      </c>
      <c r="AA2504" t="s">
        <v>3921</v>
      </c>
      <c r="AE2504" t="s">
        <v>3922</v>
      </c>
      <c r="AG2504" t="s">
        <v>5047</v>
      </c>
      <c r="AH2504">
        <v>6108925623</v>
      </c>
      <c r="AI2504" t="s">
        <v>11677</v>
      </c>
      <c r="AM2504" t="s">
        <v>3925</v>
      </c>
      <c r="AN2504" t="s">
        <v>3926</v>
      </c>
      <c r="AO2504" t="s">
        <v>268</v>
      </c>
      <c r="AP2504" t="s">
        <v>249</v>
      </c>
      <c r="AW2504" t="s">
        <v>1525</v>
      </c>
      <c r="AX2504" t="s">
        <v>1524</v>
      </c>
      <c r="AY2504" t="s">
        <v>254</v>
      </c>
      <c r="AZ2504" t="s">
        <v>230</v>
      </c>
      <c r="BA2504" t="s">
        <v>395</v>
      </c>
      <c r="BB2504" t="s">
        <v>1857</v>
      </c>
      <c r="BC2504" t="s">
        <v>3927</v>
      </c>
      <c r="BD2504" t="s">
        <v>3927</v>
      </c>
      <c r="BE2504" t="s">
        <v>3927</v>
      </c>
      <c r="BF2504">
        <v>20</v>
      </c>
    </row>
    <row r="2505" spans="1:58" x14ac:dyDescent="0.3">
      <c r="A2505">
        <v>2026</v>
      </c>
      <c r="B2505">
        <v>202605</v>
      </c>
      <c r="C2505">
        <v>5</v>
      </c>
      <c r="D2505" s="14">
        <v>20001625755602</v>
      </c>
      <c r="E2505" t="s">
        <v>2810</v>
      </c>
      <c r="F2505" s="2">
        <v>46153.390092592592</v>
      </c>
      <c r="G2505" s="2">
        <v>46153</v>
      </c>
      <c r="I2505" t="s">
        <v>224</v>
      </c>
      <c r="J2505" t="s">
        <v>230</v>
      </c>
      <c r="L2505" t="s">
        <v>8831</v>
      </c>
      <c r="M2505" t="s">
        <v>261</v>
      </c>
      <c r="N2505" t="s">
        <v>237</v>
      </c>
      <c r="O2505" t="s">
        <v>257</v>
      </c>
      <c r="Q2505" t="s">
        <v>11678</v>
      </c>
      <c r="R2505" t="s">
        <v>2809</v>
      </c>
      <c r="S2505" t="s">
        <v>8236</v>
      </c>
      <c r="T2505" t="s">
        <v>8237</v>
      </c>
      <c r="U2505" t="s">
        <v>4796</v>
      </c>
      <c r="V2505" t="s">
        <v>2024</v>
      </c>
      <c r="W2505" t="s">
        <v>245</v>
      </c>
      <c r="X2505" t="s">
        <v>225</v>
      </c>
      <c r="Z2505">
        <v>2</v>
      </c>
      <c r="AA2505" t="s">
        <v>3921</v>
      </c>
      <c r="AE2505" t="s">
        <v>3922</v>
      </c>
      <c r="AG2505" t="s">
        <v>6701</v>
      </c>
      <c r="AH2505">
        <v>6079467075</v>
      </c>
      <c r="AI2505" t="s">
        <v>11679</v>
      </c>
      <c r="AM2505" t="s">
        <v>3925</v>
      </c>
      <c r="AN2505" t="s">
        <v>3926</v>
      </c>
      <c r="AO2505" t="s">
        <v>268</v>
      </c>
      <c r="AP2505" t="s">
        <v>693</v>
      </c>
      <c r="AW2505" t="s">
        <v>227</v>
      </c>
      <c r="AX2505" t="s">
        <v>226</v>
      </c>
      <c r="AY2505" t="s">
        <v>254</v>
      </c>
      <c r="AZ2505" t="s">
        <v>230</v>
      </c>
      <c r="BA2505" t="s">
        <v>273</v>
      </c>
      <c r="BB2505" t="s">
        <v>380</v>
      </c>
      <c r="BC2505" t="s">
        <v>3927</v>
      </c>
      <c r="BD2505" t="s">
        <v>3927</v>
      </c>
      <c r="BE2505" t="s">
        <v>3927</v>
      </c>
      <c r="BF2505">
        <v>20</v>
      </c>
    </row>
    <row r="2506" spans="1:58" x14ac:dyDescent="0.3">
      <c r="A2506">
        <v>2026</v>
      </c>
      <c r="B2506">
        <v>202605</v>
      </c>
      <c r="C2506">
        <v>5</v>
      </c>
      <c r="D2506" s="14">
        <v>20001625085390</v>
      </c>
      <c r="E2506" t="s">
        <v>2810</v>
      </c>
      <c r="F2506" s="2">
        <v>46152.65965277778</v>
      </c>
      <c r="G2506" s="2">
        <v>46153</v>
      </c>
      <c r="I2506" t="s">
        <v>224</v>
      </c>
      <c r="J2506" t="s">
        <v>230</v>
      </c>
      <c r="L2506" t="s">
        <v>11680</v>
      </c>
      <c r="M2506" t="s">
        <v>7744</v>
      </c>
      <c r="N2506" t="s">
        <v>989</v>
      </c>
      <c r="O2506" t="s">
        <v>554</v>
      </c>
      <c r="Q2506" t="s">
        <v>11681</v>
      </c>
      <c r="R2506" t="s">
        <v>2809</v>
      </c>
      <c r="S2506" t="s">
        <v>302</v>
      </c>
      <c r="T2506" t="s">
        <v>303</v>
      </c>
      <c r="U2506" t="s">
        <v>258</v>
      </c>
      <c r="V2506" t="s">
        <v>247</v>
      </c>
      <c r="W2506" t="s">
        <v>245</v>
      </c>
      <c r="X2506" t="s">
        <v>225</v>
      </c>
      <c r="Z2506">
        <v>2</v>
      </c>
      <c r="AA2506" t="s">
        <v>3921</v>
      </c>
      <c r="AE2506" t="s">
        <v>3922</v>
      </c>
      <c r="AG2506" t="s">
        <v>248</v>
      </c>
      <c r="AH2506">
        <v>6079148378</v>
      </c>
      <c r="AI2506" t="s">
        <v>11682</v>
      </c>
      <c r="AM2506" t="s">
        <v>3925</v>
      </c>
      <c r="AN2506" t="s">
        <v>3926</v>
      </c>
      <c r="AO2506" t="s">
        <v>268</v>
      </c>
      <c r="AP2506" t="s">
        <v>386</v>
      </c>
      <c r="AW2506" t="s">
        <v>227</v>
      </c>
      <c r="AX2506" t="s">
        <v>226</v>
      </c>
      <c r="AY2506" t="s">
        <v>254</v>
      </c>
      <c r="AZ2506" t="s">
        <v>230</v>
      </c>
      <c r="BA2506" t="s">
        <v>273</v>
      </c>
      <c r="BB2506" t="s">
        <v>380</v>
      </c>
      <c r="BC2506" t="s">
        <v>3927</v>
      </c>
      <c r="BD2506" t="s">
        <v>3927</v>
      </c>
      <c r="BE2506" t="s">
        <v>3927</v>
      </c>
      <c r="BF2506">
        <v>26</v>
      </c>
    </row>
    <row r="2507" spans="1:58" x14ac:dyDescent="0.3">
      <c r="A2507">
        <v>2026</v>
      </c>
      <c r="B2507">
        <v>202605</v>
      </c>
      <c r="C2507">
        <v>5</v>
      </c>
      <c r="D2507" s="14">
        <v>20001625084633</v>
      </c>
      <c r="E2507" t="s">
        <v>2810</v>
      </c>
      <c r="F2507" s="2">
        <v>46153.320370370369</v>
      </c>
      <c r="G2507" s="2">
        <v>46153</v>
      </c>
      <c r="I2507" t="s">
        <v>224</v>
      </c>
      <c r="J2507" t="s">
        <v>230</v>
      </c>
      <c r="L2507" t="s">
        <v>11683</v>
      </c>
      <c r="M2507" t="s">
        <v>626</v>
      </c>
      <c r="N2507" t="s">
        <v>616</v>
      </c>
      <c r="O2507" t="s">
        <v>623</v>
      </c>
      <c r="Q2507" t="s">
        <v>11684</v>
      </c>
      <c r="R2507" t="s">
        <v>2809</v>
      </c>
      <c r="S2507" t="s">
        <v>6704</v>
      </c>
      <c r="T2507" t="s">
        <v>6705</v>
      </c>
      <c r="U2507" t="s">
        <v>4796</v>
      </c>
      <c r="V2507" t="s">
        <v>2024</v>
      </c>
      <c r="W2507" t="s">
        <v>245</v>
      </c>
      <c r="X2507" t="s">
        <v>387</v>
      </c>
      <c r="Z2507">
        <v>2</v>
      </c>
      <c r="AA2507" t="s">
        <v>3921</v>
      </c>
      <c r="AE2507" t="s">
        <v>3922</v>
      </c>
      <c r="AG2507" t="s">
        <v>2026</v>
      </c>
      <c r="AH2507">
        <v>6053578931</v>
      </c>
      <c r="AI2507" t="s">
        <v>11685</v>
      </c>
      <c r="AM2507" t="s">
        <v>3925</v>
      </c>
      <c r="AN2507" t="s">
        <v>3926</v>
      </c>
      <c r="AO2507" t="s">
        <v>268</v>
      </c>
      <c r="AP2507" t="s">
        <v>304</v>
      </c>
      <c r="AW2507" t="s">
        <v>447</v>
      </c>
      <c r="AX2507" t="s">
        <v>446</v>
      </c>
      <c r="AY2507" t="s">
        <v>253</v>
      </c>
      <c r="AZ2507" t="s">
        <v>230</v>
      </c>
      <c r="BA2507" t="s">
        <v>273</v>
      </c>
      <c r="BB2507" t="s">
        <v>380</v>
      </c>
      <c r="BC2507" t="s">
        <v>3927</v>
      </c>
      <c r="BD2507" t="s">
        <v>3927</v>
      </c>
      <c r="BE2507" t="s">
        <v>3927</v>
      </c>
      <c r="BF2507">
        <v>20</v>
      </c>
    </row>
    <row r="2508" spans="1:58" x14ac:dyDescent="0.3">
      <c r="A2508">
        <v>2026</v>
      </c>
      <c r="B2508">
        <v>202605</v>
      </c>
      <c r="C2508">
        <v>5</v>
      </c>
      <c r="D2508" s="14">
        <v>20001625084631</v>
      </c>
      <c r="E2508" t="s">
        <v>2810</v>
      </c>
      <c r="F2508" s="2">
        <v>46153.319965277777</v>
      </c>
      <c r="G2508" s="2">
        <v>46154</v>
      </c>
      <c r="I2508" t="s">
        <v>224</v>
      </c>
      <c r="J2508" t="s">
        <v>230</v>
      </c>
      <c r="L2508" t="s">
        <v>521</v>
      </c>
      <c r="M2508" t="s">
        <v>309</v>
      </c>
      <c r="N2508" t="s">
        <v>297</v>
      </c>
      <c r="O2508" t="s">
        <v>283</v>
      </c>
      <c r="Q2508" t="s">
        <v>11686</v>
      </c>
      <c r="R2508" t="s">
        <v>2809</v>
      </c>
      <c r="S2508" t="s">
        <v>5453</v>
      </c>
      <c r="T2508" t="s">
        <v>5454</v>
      </c>
      <c r="U2508" t="s">
        <v>3034</v>
      </c>
      <c r="V2508" t="s">
        <v>647</v>
      </c>
      <c r="W2508" t="s">
        <v>245</v>
      </c>
      <c r="X2508" t="s">
        <v>225</v>
      </c>
      <c r="Z2508">
        <v>1</v>
      </c>
      <c r="AA2508" t="s">
        <v>3921</v>
      </c>
      <c r="AE2508" t="s">
        <v>3922</v>
      </c>
      <c r="AG2508" t="s">
        <v>5135</v>
      </c>
      <c r="AH2508">
        <v>6108929583</v>
      </c>
      <c r="AI2508" t="s">
        <v>11687</v>
      </c>
      <c r="AM2508" t="s">
        <v>3925</v>
      </c>
      <c r="AN2508" t="s">
        <v>3926</v>
      </c>
      <c r="AO2508" t="s">
        <v>268</v>
      </c>
      <c r="AP2508" t="s">
        <v>386</v>
      </c>
      <c r="AW2508" t="s">
        <v>320</v>
      </c>
      <c r="AX2508" t="s">
        <v>319</v>
      </c>
      <c r="AY2508" t="s">
        <v>254</v>
      </c>
      <c r="AZ2508" t="s">
        <v>230</v>
      </c>
      <c r="BA2508" t="s">
        <v>395</v>
      </c>
      <c r="BB2508" t="s">
        <v>3006</v>
      </c>
      <c r="BC2508" t="s">
        <v>3927</v>
      </c>
      <c r="BD2508" t="s">
        <v>3927</v>
      </c>
      <c r="BE2508" t="s">
        <v>3927</v>
      </c>
      <c r="BF2508">
        <v>20</v>
      </c>
    </row>
    <row r="2509" spans="1:58" x14ac:dyDescent="0.3">
      <c r="A2509">
        <v>2026</v>
      </c>
      <c r="B2509">
        <v>202605</v>
      </c>
      <c r="C2509">
        <v>5</v>
      </c>
      <c r="D2509" s="14">
        <v>20001625084575</v>
      </c>
      <c r="E2509" t="s">
        <v>2810</v>
      </c>
      <c r="F2509" s="2">
        <v>46152.830590277779</v>
      </c>
      <c r="G2509" s="2">
        <v>46154</v>
      </c>
      <c r="I2509" t="s">
        <v>224</v>
      </c>
      <c r="J2509" t="s">
        <v>230</v>
      </c>
      <c r="L2509" t="s">
        <v>3933</v>
      </c>
      <c r="M2509" t="s">
        <v>309</v>
      </c>
      <c r="N2509" t="s">
        <v>297</v>
      </c>
      <c r="O2509" t="s">
        <v>283</v>
      </c>
      <c r="Q2509" t="s">
        <v>11688</v>
      </c>
      <c r="R2509" t="s">
        <v>2809</v>
      </c>
      <c r="S2509" t="s">
        <v>4841</v>
      </c>
      <c r="T2509" t="s">
        <v>4842</v>
      </c>
      <c r="U2509" t="s">
        <v>4008</v>
      </c>
      <c r="V2509" t="s">
        <v>980</v>
      </c>
      <c r="W2509" t="s">
        <v>245</v>
      </c>
      <c r="X2509" t="s">
        <v>387</v>
      </c>
      <c r="Z2509">
        <v>1</v>
      </c>
      <c r="AA2509" t="s">
        <v>3921</v>
      </c>
      <c r="AE2509" t="s">
        <v>3922</v>
      </c>
      <c r="AG2509" t="s">
        <v>4844</v>
      </c>
      <c r="AH2509">
        <v>6108937424</v>
      </c>
      <c r="AI2509" t="s">
        <v>11689</v>
      </c>
      <c r="AM2509" t="s">
        <v>3925</v>
      </c>
      <c r="AN2509" t="s">
        <v>3926</v>
      </c>
      <c r="AO2509" t="s">
        <v>268</v>
      </c>
      <c r="AP2509" t="s">
        <v>386</v>
      </c>
      <c r="AW2509" t="s">
        <v>447</v>
      </c>
      <c r="AX2509" t="s">
        <v>446</v>
      </c>
      <c r="AY2509" t="s">
        <v>253</v>
      </c>
      <c r="AZ2509" t="s">
        <v>230</v>
      </c>
      <c r="BA2509" t="s">
        <v>395</v>
      </c>
      <c r="BB2509" t="s">
        <v>380</v>
      </c>
      <c r="BC2509" t="s">
        <v>3927</v>
      </c>
      <c r="BD2509" t="s">
        <v>3927</v>
      </c>
      <c r="BE2509" t="s">
        <v>3927</v>
      </c>
      <c r="BF2509">
        <v>26</v>
      </c>
    </row>
    <row r="2510" spans="1:58" x14ac:dyDescent="0.3">
      <c r="A2510">
        <v>2026</v>
      </c>
      <c r="B2510">
        <v>202605</v>
      </c>
      <c r="C2510">
        <v>5</v>
      </c>
      <c r="D2510" s="14">
        <v>20001625084555</v>
      </c>
      <c r="E2510" t="s">
        <v>2810</v>
      </c>
      <c r="F2510" s="2">
        <v>46152.789085648146</v>
      </c>
      <c r="G2510" s="2">
        <v>46153</v>
      </c>
      <c r="I2510" t="s">
        <v>224</v>
      </c>
      <c r="J2510" t="s">
        <v>230</v>
      </c>
      <c r="L2510" t="s">
        <v>3270</v>
      </c>
      <c r="M2510" t="s">
        <v>261</v>
      </c>
      <c r="N2510" t="s">
        <v>237</v>
      </c>
      <c r="O2510" t="s">
        <v>257</v>
      </c>
      <c r="Q2510" t="s">
        <v>11690</v>
      </c>
      <c r="R2510" t="s">
        <v>2809</v>
      </c>
      <c r="S2510" t="s">
        <v>463</v>
      </c>
      <c r="T2510" t="s">
        <v>464</v>
      </c>
      <c r="U2510" t="s">
        <v>258</v>
      </c>
      <c r="V2510" t="s">
        <v>247</v>
      </c>
      <c r="W2510" t="s">
        <v>245</v>
      </c>
      <c r="X2510" t="s">
        <v>225</v>
      </c>
      <c r="Z2510">
        <v>2</v>
      </c>
      <c r="AA2510" t="s">
        <v>3921</v>
      </c>
      <c r="AE2510" t="s">
        <v>3922</v>
      </c>
      <c r="AG2510" t="s">
        <v>410</v>
      </c>
      <c r="AH2510">
        <v>6108944299</v>
      </c>
      <c r="AI2510" t="s">
        <v>11691</v>
      </c>
      <c r="AM2510" t="s">
        <v>3925</v>
      </c>
      <c r="AN2510" t="s">
        <v>3926</v>
      </c>
      <c r="AO2510" t="s">
        <v>268</v>
      </c>
      <c r="AP2510" t="s">
        <v>304</v>
      </c>
      <c r="AW2510" t="s">
        <v>320</v>
      </c>
      <c r="AX2510" t="s">
        <v>319</v>
      </c>
      <c r="AY2510" t="s">
        <v>254</v>
      </c>
      <c r="AZ2510" t="s">
        <v>230</v>
      </c>
      <c r="BA2510" t="s">
        <v>395</v>
      </c>
      <c r="BB2510" t="s">
        <v>380</v>
      </c>
      <c r="BC2510" t="s">
        <v>3927</v>
      </c>
      <c r="BD2510" t="s">
        <v>3927</v>
      </c>
      <c r="BE2510" t="s">
        <v>3927</v>
      </c>
      <c r="BF2510">
        <v>16</v>
      </c>
    </row>
    <row r="2511" spans="1:58" x14ac:dyDescent="0.3">
      <c r="A2511">
        <v>2026</v>
      </c>
      <c r="B2511">
        <v>202605</v>
      </c>
      <c r="C2511">
        <v>5</v>
      </c>
      <c r="D2511" s="14">
        <v>20001625072052</v>
      </c>
      <c r="E2511" t="s">
        <v>2810</v>
      </c>
      <c r="F2511" s="2">
        <v>46152.462800925925</v>
      </c>
      <c r="G2511" s="2">
        <v>46153</v>
      </c>
      <c r="I2511" t="s">
        <v>224</v>
      </c>
      <c r="J2511" t="s">
        <v>230</v>
      </c>
      <c r="L2511" t="s">
        <v>11692</v>
      </c>
      <c r="M2511" t="s">
        <v>392</v>
      </c>
      <c r="N2511" t="s">
        <v>353</v>
      </c>
      <c r="O2511" t="s">
        <v>283</v>
      </c>
      <c r="Q2511" t="s">
        <v>11693</v>
      </c>
      <c r="R2511" t="s">
        <v>2809</v>
      </c>
      <c r="S2511" t="s">
        <v>6590</v>
      </c>
      <c r="T2511" t="s">
        <v>6591</v>
      </c>
      <c r="U2511" t="s">
        <v>4796</v>
      </c>
      <c r="V2511" t="s">
        <v>2024</v>
      </c>
      <c r="W2511" t="s">
        <v>245</v>
      </c>
      <c r="X2511" t="s">
        <v>225</v>
      </c>
      <c r="Z2511">
        <v>2</v>
      </c>
      <c r="AA2511" t="s">
        <v>3921</v>
      </c>
      <c r="AE2511" t="s">
        <v>3922</v>
      </c>
      <c r="AG2511" t="s">
        <v>2026</v>
      </c>
      <c r="AH2511">
        <v>6108926566</v>
      </c>
      <c r="AI2511" t="s">
        <v>11694</v>
      </c>
      <c r="AM2511" t="s">
        <v>3925</v>
      </c>
      <c r="AN2511" t="s">
        <v>3926</v>
      </c>
      <c r="AO2511" t="s">
        <v>268</v>
      </c>
      <c r="AP2511" t="s">
        <v>386</v>
      </c>
      <c r="AW2511" t="s">
        <v>320</v>
      </c>
      <c r="AX2511" t="s">
        <v>319</v>
      </c>
      <c r="AY2511" t="s">
        <v>254</v>
      </c>
      <c r="AZ2511" t="s">
        <v>230</v>
      </c>
      <c r="BA2511" t="s">
        <v>395</v>
      </c>
      <c r="BB2511" t="s">
        <v>380</v>
      </c>
      <c r="BC2511" t="s">
        <v>3927</v>
      </c>
      <c r="BD2511" t="s">
        <v>3927</v>
      </c>
      <c r="BE2511" t="s">
        <v>3927</v>
      </c>
      <c r="BF2511">
        <v>16</v>
      </c>
    </row>
    <row r="2512" spans="1:58" x14ac:dyDescent="0.3">
      <c r="A2512">
        <v>2026</v>
      </c>
      <c r="B2512">
        <v>202605</v>
      </c>
      <c r="C2512">
        <v>5</v>
      </c>
      <c r="D2512" s="14">
        <v>20001625071913</v>
      </c>
      <c r="E2512" t="s">
        <v>2810</v>
      </c>
      <c r="F2512" s="2">
        <v>46151.909513888888</v>
      </c>
      <c r="G2512" s="2">
        <v>46154</v>
      </c>
      <c r="I2512" t="s">
        <v>224</v>
      </c>
      <c r="J2512" t="s">
        <v>230</v>
      </c>
      <c r="L2512" t="s">
        <v>2194</v>
      </c>
      <c r="M2512" t="s">
        <v>309</v>
      </c>
      <c r="N2512" t="s">
        <v>297</v>
      </c>
      <c r="O2512" t="s">
        <v>283</v>
      </c>
      <c r="Q2512" t="s">
        <v>11695</v>
      </c>
      <c r="R2512" t="s">
        <v>2809</v>
      </c>
      <c r="S2512" t="s">
        <v>407</v>
      </c>
      <c r="T2512" t="s">
        <v>408</v>
      </c>
      <c r="U2512" t="s">
        <v>258</v>
      </c>
      <c r="V2512" t="s">
        <v>247</v>
      </c>
      <c r="W2512" t="s">
        <v>245</v>
      </c>
      <c r="X2512" t="s">
        <v>225</v>
      </c>
      <c r="Z2512">
        <v>1</v>
      </c>
      <c r="AA2512" t="s">
        <v>3921</v>
      </c>
      <c r="AE2512" t="s">
        <v>3922</v>
      </c>
      <c r="AG2512" t="s">
        <v>410</v>
      </c>
      <c r="AH2512">
        <v>6088878452</v>
      </c>
      <c r="AI2512" t="s">
        <v>11696</v>
      </c>
      <c r="AM2512" t="s">
        <v>3925</v>
      </c>
      <c r="AN2512" t="s">
        <v>3926</v>
      </c>
      <c r="AO2512" t="s">
        <v>268</v>
      </c>
      <c r="AP2512" t="s">
        <v>386</v>
      </c>
      <c r="AW2512" t="s">
        <v>227</v>
      </c>
      <c r="AX2512" t="s">
        <v>226</v>
      </c>
      <c r="AY2512" t="s">
        <v>254</v>
      </c>
      <c r="AZ2512" t="s">
        <v>230</v>
      </c>
      <c r="BA2512" t="s">
        <v>273</v>
      </c>
      <c r="BB2512" t="s">
        <v>380</v>
      </c>
      <c r="BC2512" t="s">
        <v>3927</v>
      </c>
      <c r="BD2512" t="s">
        <v>3927</v>
      </c>
      <c r="BE2512" t="s">
        <v>3927</v>
      </c>
      <c r="BF2512">
        <v>26</v>
      </c>
    </row>
    <row r="2513" spans="1:58" x14ac:dyDescent="0.3">
      <c r="A2513">
        <v>2026</v>
      </c>
      <c r="B2513">
        <v>202605</v>
      </c>
      <c r="C2513">
        <v>5</v>
      </c>
      <c r="D2513" s="14">
        <v>20001625051705</v>
      </c>
      <c r="E2513" t="s">
        <v>2810</v>
      </c>
      <c r="F2513" s="2">
        <v>46153.341284722221</v>
      </c>
      <c r="G2513" s="2">
        <v>46153</v>
      </c>
      <c r="I2513" t="s">
        <v>224</v>
      </c>
      <c r="J2513" t="s">
        <v>230</v>
      </c>
      <c r="L2513" t="s">
        <v>2099</v>
      </c>
      <c r="M2513" t="s">
        <v>2104</v>
      </c>
      <c r="N2513" t="s">
        <v>2097</v>
      </c>
      <c r="O2513" t="s">
        <v>331</v>
      </c>
      <c r="Q2513" t="s">
        <v>11697</v>
      </c>
      <c r="R2513" t="s">
        <v>2809</v>
      </c>
      <c r="S2513" t="s">
        <v>870</v>
      </c>
      <c r="T2513" t="s">
        <v>877</v>
      </c>
      <c r="U2513" t="s">
        <v>258</v>
      </c>
      <c r="V2513" t="s">
        <v>247</v>
      </c>
      <c r="W2513" t="s">
        <v>245</v>
      </c>
      <c r="X2513" t="s">
        <v>387</v>
      </c>
      <c r="Z2513">
        <v>2</v>
      </c>
      <c r="AA2513" t="s">
        <v>3921</v>
      </c>
      <c r="AE2513" t="s">
        <v>3922</v>
      </c>
      <c r="AG2513" t="s">
        <v>410</v>
      </c>
      <c r="AH2513">
        <v>6108941393</v>
      </c>
      <c r="AI2513" t="s">
        <v>11698</v>
      </c>
      <c r="AM2513" t="s">
        <v>3925</v>
      </c>
      <c r="AN2513" t="s">
        <v>3926</v>
      </c>
      <c r="AO2513" t="s">
        <v>268</v>
      </c>
      <c r="AP2513" t="s">
        <v>330</v>
      </c>
      <c r="AW2513" t="s">
        <v>389</v>
      </c>
      <c r="AX2513" t="s">
        <v>388</v>
      </c>
      <c r="AY2513" t="s">
        <v>253</v>
      </c>
      <c r="AZ2513" t="s">
        <v>230</v>
      </c>
      <c r="BA2513" t="s">
        <v>395</v>
      </c>
      <c r="BB2513" t="s">
        <v>380</v>
      </c>
      <c r="BC2513" t="s">
        <v>3927</v>
      </c>
      <c r="BD2513" t="s">
        <v>3927</v>
      </c>
      <c r="BE2513" t="s">
        <v>3927</v>
      </c>
      <c r="BF2513">
        <v>20</v>
      </c>
    </row>
    <row r="2514" spans="1:58" x14ac:dyDescent="0.3">
      <c r="A2514">
        <v>2026</v>
      </c>
      <c r="B2514">
        <v>202605</v>
      </c>
      <c r="C2514">
        <v>5</v>
      </c>
      <c r="D2514" s="14">
        <v>20001625051161</v>
      </c>
      <c r="E2514" t="s">
        <v>2810</v>
      </c>
      <c r="F2514" s="2">
        <v>46152.511874999997</v>
      </c>
      <c r="G2514" s="2">
        <v>46154</v>
      </c>
      <c r="I2514" t="s">
        <v>224</v>
      </c>
      <c r="J2514" t="s">
        <v>230</v>
      </c>
      <c r="L2514" t="s">
        <v>11699</v>
      </c>
      <c r="M2514" t="s">
        <v>809</v>
      </c>
      <c r="N2514" t="s">
        <v>237</v>
      </c>
      <c r="O2514" t="s">
        <v>257</v>
      </c>
      <c r="Q2514" t="s">
        <v>11700</v>
      </c>
      <c r="R2514" t="s">
        <v>2809</v>
      </c>
      <c r="S2514" t="s">
        <v>7841</v>
      </c>
      <c r="T2514" t="s">
        <v>7842</v>
      </c>
      <c r="U2514" t="s">
        <v>4796</v>
      </c>
      <c r="V2514" t="s">
        <v>2024</v>
      </c>
      <c r="W2514" t="s">
        <v>245</v>
      </c>
      <c r="X2514" t="s">
        <v>387</v>
      </c>
      <c r="Z2514">
        <v>1</v>
      </c>
      <c r="AA2514" t="s">
        <v>3921</v>
      </c>
      <c r="AE2514" t="s">
        <v>3922</v>
      </c>
      <c r="AG2514" t="s">
        <v>6332</v>
      </c>
      <c r="AH2514">
        <v>6108926571</v>
      </c>
      <c r="AI2514" t="s">
        <v>11701</v>
      </c>
      <c r="AM2514" t="s">
        <v>3925</v>
      </c>
      <c r="AN2514" t="s">
        <v>3926</v>
      </c>
      <c r="AO2514" t="s">
        <v>268</v>
      </c>
      <c r="AP2514" t="s">
        <v>386</v>
      </c>
      <c r="AW2514" t="s">
        <v>603</v>
      </c>
      <c r="AX2514" t="s">
        <v>602</v>
      </c>
      <c r="AY2514" t="s">
        <v>253</v>
      </c>
      <c r="AZ2514" t="s">
        <v>230</v>
      </c>
      <c r="BA2514" t="s">
        <v>273</v>
      </c>
      <c r="BB2514" t="s">
        <v>380</v>
      </c>
      <c r="BC2514" t="s">
        <v>3927</v>
      </c>
      <c r="BD2514" t="s">
        <v>3927</v>
      </c>
      <c r="BE2514" t="s">
        <v>3927</v>
      </c>
      <c r="BF2514">
        <v>16</v>
      </c>
    </row>
    <row r="2515" spans="1:58" x14ac:dyDescent="0.3">
      <c r="A2515">
        <v>2026</v>
      </c>
      <c r="B2515">
        <v>202605</v>
      </c>
      <c r="C2515">
        <v>5</v>
      </c>
      <c r="D2515" s="14">
        <v>20001625051111</v>
      </c>
      <c r="E2515" t="s">
        <v>2810</v>
      </c>
      <c r="F2515" s="2">
        <v>46152.490081018521</v>
      </c>
      <c r="G2515" s="2">
        <v>46153</v>
      </c>
      <c r="I2515" t="s">
        <v>224</v>
      </c>
      <c r="J2515" t="s">
        <v>230</v>
      </c>
      <c r="L2515" t="s">
        <v>3623</v>
      </c>
      <c r="M2515" t="s">
        <v>309</v>
      </c>
      <c r="N2515" t="s">
        <v>297</v>
      </c>
      <c r="O2515" t="s">
        <v>283</v>
      </c>
      <c r="Q2515" t="s">
        <v>11702</v>
      </c>
      <c r="R2515" t="s">
        <v>2809</v>
      </c>
      <c r="S2515" t="s">
        <v>6865</v>
      </c>
      <c r="T2515" t="s">
        <v>6866</v>
      </c>
      <c r="U2515" t="s">
        <v>4796</v>
      </c>
      <c r="V2515" t="s">
        <v>2024</v>
      </c>
      <c r="W2515" t="s">
        <v>245</v>
      </c>
      <c r="X2515" t="s">
        <v>225</v>
      </c>
      <c r="Z2515">
        <v>2</v>
      </c>
      <c r="AA2515" t="s">
        <v>3921</v>
      </c>
      <c r="AE2515" t="s">
        <v>3922</v>
      </c>
      <c r="AG2515" t="s">
        <v>2026</v>
      </c>
      <c r="AH2515">
        <v>6108932499</v>
      </c>
      <c r="AI2515" t="s">
        <v>11703</v>
      </c>
      <c r="AM2515" t="s">
        <v>3925</v>
      </c>
      <c r="AN2515" t="s">
        <v>3926</v>
      </c>
      <c r="AO2515" t="s">
        <v>268</v>
      </c>
      <c r="AP2515" t="s">
        <v>249</v>
      </c>
      <c r="AW2515" t="s">
        <v>320</v>
      </c>
      <c r="AX2515" t="s">
        <v>319</v>
      </c>
      <c r="AY2515" t="s">
        <v>254</v>
      </c>
      <c r="AZ2515" t="s">
        <v>230</v>
      </c>
      <c r="BA2515" t="s">
        <v>395</v>
      </c>
      <c r="BB2515" t="s">
        <v>380</v>
      </c>
      <c r="BC2515" t="s">
        <v>3927</v>
      </c>
      <c r="BD2515" t="s">
        <v>3927</v>
      </c>
      <c r="BE2515" t="s">
        <v>3927</v>
      </c>
      <c r="BF2515">
        <v>16</v>
      </c>
    </row>
    <row r="2516" spans="1:58" x14ac:dyDescent="0.3">
      <c r="A2516">
        <v>2026</v>
      </c>
      <c r="B2516">
        <v>202605</v>
      </c>
      <c r="C2516">
        <v>5</v>
      </c>
      <c r="D2516" s="14">
        <v>20001625014716</v>
      </c>
      <c r="E2516" t="s">
        <v>2810</v>
      </c>
      <c r="F2516" s="2">
        <v>46153.327627314815</v>
      </c>
      <c r="G2516" s="2">
        <v>46153</v>
      </c>
      <c r="I2516" t="s">
        <v>224</v>
      </c>
      <c r="J2516" t="s">
        <v>230</v>
      </c>
      <c r="L2516" t="s">
        <v>657</v>
      </c>
      <c r="M2516" t="s">
        <v>309</v>
      </c>
      <c r="N2516" t="s">
        <v>297</v>
      </c>
      <c r="O2516" t="s">
        <v>283</v>
      </c>
      <c r="Q2516" t="s">
        <v>11704</v>
      </c>
      <c r="R2516" t="s">
        <v>2809</v>
      </c>
      <c r="S2516" t="s">
        <v>5159</v>
      </c>
      <c r="T2516" t="s">
        <v>5160</v>
      </c>
      <c r="U2516" t="s">
        <v>3034</v>
      </c>
      <c r="V2516" t="s">
        <v>647</v>
      </c>
      <c r="W2516" t="s">
        <v>245</v>
      </c>
      <c r="X2516" t="s">
        <v>225</v>
      </c>
      <c r="Z2516">
        <v>2</v>
      </c>
      <c r="AA2516" t="s">
        <v>3921</v>
      </c>
      <c r="AE2516" t="s">
        <v>3922</v>
      </c>
      <c r="AG2516" t="s">
        <v>5111</v>
      </c>
      <c r="AH2516">
        <v>6108929584</v>
      </c>
      <c r="AI2516" t="s">
        <v>11705</v>
      </c>
      <c r="AM2516" t="s">
        <v>3925</v>
      </c>
      <c r="AN2516" t="s">
        <v>3926</v>
      </c>
      <c r="AO2516" t="s">
        <v>268</v>
      </c>
      <c r="AP2516" t="s">
        <v>386</v>
      </c>
      <c r="AW2516" t="s">
        <v>320</v>
      </c>
      <c r="AX2516" t="s">
        <v>319</v>
      </c>
      <c r="AY2516" t="s">
        <v>254</v>
      </c>
      <c r="AZ2516" t="s">
        <v>230</v>
      </c>
      <c r="BA2516" t="s">
        <v>395</v>
      </c>
      <c r="BB2516" t="s">
        <v>380</v>
      </c>
      <c r="BC2516" t="s">
        <v>3927</v>
      </c>
      <c r="BD2516" t="s">
        <v>3927</v>
      </c>
      <c r="BE2516" t="s">
        <v>3927</v>
      </c>
      <c r="BF2516">
        <v>20</v>
      </c>
    </row>
    <row r="2517" spans="1:58" x14ac:dyDescent="0.3">
      <c r="A2517">
        <v>2026</v>
      </c>
      <c r="B2517">
        <v>202605</v>
      </c>
      <c r="C2517">
        <v>5</v>
      </c>
      <c r="D2517" s="14">
        <v>20001625014432</v>
      </c>
      <c r="E2517" t="s">
        <v>2810</v>
      </c>
      <c r="F2517" s="2">
        <v>46152.638414351852</v>
      </c>
      <c r="G2517" s="2">
        <v>46153</v>
      </c>
      <c r="I2517" t="s">
        <v>224</v>
      </c>
      <c r="J2517" t="s">
        <v>230</v>
      </c>
      <c r="L2517" t="s">
        <v>2036</v>
      </c>
      <c r="M2517" t="s">
        <v>334</v>
      </c>
      <c r="N2517" t="s">
        <v>322</v>
      </c>
      <c r="O2517" t="s">
        <v>331</v>
      </c>
      <c r="Q2517" t="s">
        <v>11706</v>
      </c>
      <c r="R2517" t="s">
        <v>2809</v>
      </c>
      <c r="S2517" t="s">
        <v>302</v>
      </c>
      <c r="T2517" t="s">
        <v>303</v>
      </c>
      <c r="U2517" t="s">
        <v>258</v>
      </c>
      <c r="V2517" t="s">
        <v>247</v>
      </c>
      <c r="W2517" t="s">
        <v>245</v>
      </c>
      <c r="X2517" t="s">
        <v>225</v>
      </c>
      <c r="Z2517">
        <v>2</v>
      </c>
      <c r="AA2517" t="s">
        <v>3921</v>
      </c>
      <c r="AE2517" t="s">
        <v>3922</v>
      </c>
      <c r="AG2517" t="s">
        <v>248</v>
      </c>
      <c r="AH2517">
        <v>6106650553</v>
      </c>
      <c r="AI2517" t="s">
        <v>11707</v>
      </c>
      <c r="AM2517" t="s">
        <v>3925</v>
      </c>
      <c r="AN2517" t="s">
        <v>3926</v>
      </c>
      <c r="AO2517" t="s">
        <v>268</v>
      </c>
      <c r="AP2517" t="s">
        <v>249</v>
      </c>
      <c r="AW2517" t="s">
        <v>1478</v>
      </c>
      <c r="AX2517" t="s">
        <v>1477</v>
      </c>
      <c r="AY2517" t="s">
        <v>254</v>
      </c>
      <c r="AZ2517" t="s">
        <v>230</v>
      </c>
      <c r="BA2517" t="s">
        <v>273</v>
      </c>
      <c r="BB2517" t="s">
        <v>380</v>
      </c>
      <c r="BC2517" t="s">
        <v>3927</v>
      </c>
      <c r="BD2517" t="s">
        <v>3927</v>
      </c>
      <c r="BE2517" t="s">
        <v>3927</v>
      </c>
      <c r="BF2517">
        <v>20</v>
      </c>
    </row>
    <row r="2518" spans="1:58" x14ac:dyDescent="0.3">
      <c r="A2518">
        <v>2026</v>
      </c>
      <c r="B2518">
        <v>202605</v>
      </c>
      <c r="C2518">
        <v>5</v>
      </c>
      <c r="D2518" s="14">
        <v>20001625013726</v>
      </c>
      <c r="E2518" t="s">
        <v>2810</v>
      </c>
      <c r="F2518" s="2">
        <v>46153.334594907406</v>
      </c>
      <c r="G2518" s="2">
        <v>46153</v>
      </c>
      <c r="I2518" t="s">
        <v>224</v>
      </c>
      <c r="J2518" t="s">
        <v>230</v>
      </c>
      <c r="L2518" t="s">
        <v>2883</v>
      </c>
      <c r="M2518" t="s">
        <v>309</v>
      </c>
      <c r="N2518" t="s">
        <v>297</v>
      </c>
      <c r="O2518" t="s">
        <v>283</v>
      </c>
      <c r="Q2518" t="s">
        <v>11708</v>
      </c>
      <c r="R2518" t="s">
        <v>2809</v>
      </c>
      <c r="S2518" t="s">
        <v>5274</v>
      </c>
      <c r="T2518" t="s">
        <v>5275</v>
      </c>
      <c r="U2518" t="s">
        <v>3034</v>
      </c>
      <c r="V2518" t="s">
        <v>647</v>
      </c>
      <c r="W2518" t="s">
        <v>245</v>
      </c>
      <c r="X2518" t="s">
        <v>225</v>
      </c>
      <c r="Z2518">
        <v>2</v>
      </c>
      <c r="AA2518" t="s">
        <v>3921</v>
      </c>
      <c r="AE2518" t="s">
        <v>3922</v>
      </c>
      <c r="AG2518" t="s">
        <v>5135</v>
      </c>
      <c r="AH2518">
        <v>6045962241</v>
      </c>
      <c r="AI2518" t="s">
        <v>11709</v>
      </c>
      <c r="AM2518" t="s">
        <v>3925</v>
      </c>
      <c r="AN2518" t="s">
        <v>3926</v>
      </c>
      <c r="AO2518" t="s">
        <v>268</v>
      </c>
      <c r="AP2518" t="s">
        <v>304</v>
      </c>
      <c r="AW2518" t="s">
        <v>227</v>
      </c>
      <c r="AX2518" t="s">
        <v>226</v>
      </c>
      <c r="AY2518" t="s">
        <v>254</v>
      </c>
      <c r="AZ2518" t="s">
        <v>230</v>
      </c>
      <c r="BA2518" t="s">
        <v>273</v>
      </c>
      <c r="BB2518" t="s">
        <v>380</v>
      </c>
      <c r="BC2518" t="s">
        <v>3927</v>
      </c>
      <c r="BD2518" t="s">
        <v>3927</v>
      </c>
      <c r="BE2518" t="s">
        <v>3927</v>
      </c>
      <c r="BF2518">
        <v>16</v>
      </c>
    </row>
    <row r="2519" spans="1:58" x14ac:dyDescent="0.3">
      <c r="A2519">
        <v>2026</v>
      </c>
      <c r="B2519">
        <v>202605</v>
      </c>
      <c r="C2519">
        <v>5</v>
      </c>
      <c r="D2519" s="14">
        <v>20001625012998</v>
      </c>
      <c r="E2519" t="s">
        <v>2810</v>
      </c>
      <c r="F2519" s="2">
        <v>46152.349398148152</v>
      </c>
      <c r="G2519" s="2">
        <v>46153</v>
      </c>
      <c r="I2519" t="s">
        <v>224</v>
      </c>
      <c r="J2519" t="s">
        <v>230</v>
      </c>
      <c r="L2519" t="s">
        <v>990</v>
      </c>
      <c r="M2519" t="s">
        <v>1933</v>
      </c>
      <c r="N2519" t="s">
        <v>1927</v>
      </c>
      <c r="O2519" t="s">
        <v>257</v>
      </c>
      <c r="Q2519" t="s">
        <v>11710</v>
      </c>
      <c r="R2519" t="s">
        <v>2809</v>
      </c>
      <c r="S2519" t="s">
        <v>9832</v>
      </c>
      <c r="T2519" t="s">
        <v>9833</v>
      </c>
      <c r="U2519" t="s">
        <v>4796</v>
      </c>
      <c r="V2519" t="s">
        <v>2024</v>
      </c>
      <c r="W2519" t="s">
        <v>245</v>
      </c>
      <c r="X2519" t="s">
        <v>225</v>
      </c>
      <c r="Z2519">
        <v>2</v>
      </c>
      <c r="AA2519" t="s">
        <v>3921</v>
      </c>
      <c r="AE2519" t="s">
        <v>3922</v>
      </c>
      <c r="AG2519" t="s">
        <v>6332</v>
      </c>
      <c r="AH2519">
        <v>6108937381</v>
      </c>
      <c r="AI2519" t="s">
        <v>11711</v>
      </c>
      <c r="AM2519" t="s">
        <v>3925</v>
      </c>
      <c r="AN2519" t="s">
        <v>3926</v>
      </c>
      <c r="AO2519" t="s">
        <v>268</v>
      </c>
      <c r="AP2519" t="s">
        <v>330</v>
      </c>
      <c r="AW2519" t="s">
        <v>320</v>
      </c>
      <c r="AX2519" t="s">
        <v>319</v>
      </c>
      <c r="AY2519" t="s">
        <v>254</v>
      </c>
      <c r="AZ2519" t="s">
        <v>230</v>
      </c>
      <c r="BA2519" t="s">
        <v>395</v>
      </c>
      <c r="BB2519" t="s">
        <v>380</v>
      </c>
      <c r="BC2519" t="s">
        <v>3927</v>
      </c>
      <c r="BD2519" t="s">
        <v>3927</v>
      </c>
      <c r="BE2519" t="s">
        <v>3927</v>
      </c>
      <c r="BF2519">
        <v>16</v>
      </c>
    </row>
    <row r="2520" spans="1:58" x14ac:dyDescent="0.3">
      <c r="A2520">
        <v>2026</v>
      </c>
      <c r="B2520">
        <v>202605</v>
      </c>
      <c r="C2520">
        <v>5</v>
      </c>
      <c r="D2520" s="14">
        <v>20001625012563</v>
      </c>
      <c r="E2520" t="s">
        <v>2810</v>
      </c>
      <c r="F2520" s="2">
        <v>46152.734942129631</v>
      </c>
      <c r="G2520" s="2">
        <v>46154</v>
      </c>
      <c r="I2520" t="s">
        <v>224</v>
      </c>
      <c r="J2520" t="s">
        <v>1696</v>
      </c>
      <c r="L2520" t="s">
        <v>3089</v>
      </c>
      <c r="M2520" t="s">
        <v>2104</v>
      </c>
      <c r="N2520" t="s">
        <v>2097</v>
      </c>
      <c r="O2520" t="s">
        <v>331</v>
      </c>
      <c r="Q2520" t="s">
        <v>11712</v>
      </c>
      <c r="R2520" t="s">
        <v>4141</v>
      </c>
      <c r="S2520" t="s">
        <v>6476</v>
      </c>
      <c r="T2520" t="s">
        <v>6477</v>
      </c>
      <c r="U2520" t="s">
        <v>4796</v>
      </c>
      <c r="V2520" t="s">
        <v>2024</v>
      </c>
      <c r="W2520" t="s">
        <v>245</v>
      </c>
      <c r="X2520" t="s">
        <v>387</v>
      </c>
      <c r="Z2520">
        <v>1</v>
      </c>
      <c r="AA2520" t="s">
        <v>3921</v>
      </c>
      <c r="AE2520" t="s">
        <v>3922</v>
      </c>
      <c r="AG2520" t="s">
        <v>2026</v>
      </c>
      <c r="AH2520">
        <v>6108934473</v>
      </c>
      <c r="AI2520" t="s">
        <v>4684</v>
      </c>
      <c r="AM2520" t="s">
        <v>3925</v>
      </c>
      <c r="AN2520" t="s">
        <v>3926</v>
      </c>
      <c r="AO2520" t="s">
        <v>268</v>
      </c>
      <c r="AP2520" t="s">
        <v>1701</v>
      </c>
      <c r="AW2520" t="s">
        <v>389</v>
      </c>
      <c r="AX2520" t="s">
        <v>388</v>
      </c>
      <c r="AY2520" t="s">
        <v>253</v>
      </c>
      <c r="AZ2520" t="s">
        <v>1696</v>
      </c>
      <c r="BA2520" t="s">
        <v>395</v>
      </c>
      <c r="BB2520" t="s">
        <v>1698</v>
      </c>
      <c r="BC2520" t="s">
        <v>3927</v>
      </c>
      <c r="BD2520" t="s">
        <v>3927</v>
      </c>
      <c r="BE2520" t="s">
        <v>3927</v>
      </c>
      <c r="BF2520">
        <v>16</v>
      </c>
    </row>
    <row r="2521" spans="1:58" x14ac:dyDescent="0.3">
      <c r="A2521">
        <v>2026</v>
      </c>
      <c r="B2521">
        <v>202605</v>
      </c>
      <c r="C2521">
        <v>5</v>
      </c>
      <c r="D2521" s="14">
        <v>20001625012519</v>
      </c>
      <c r="E2521" t="s">
        <v>2810</v>
      </c>
      <c r="F2521" s="2">
        <v>46152.705254629633</v>
      </c>
      <c r="G2521" s="2">
        <v>46154</v>
      </c>
      <c r="I2521" t="s">
        <v>224</v>
      </c>
      <c r="J2521" t="s">
        <v>230</v>
      </c>
      <c r="L2521" t="s">
        <v>911</v>
      </c>
      <c r="M2521" t="s">
        <v>309</v>
      </c>
      <c r="N2521" t="s">
        <v>297</v>
      </c>
      <c r="O2521" t="s">
        <v>283</v>
      </c>
      <c r="Q2521" t="s">
        <v>11713</v>
      </c>
      <c r="R2521" t="s">
        <v>2809</v>
      </c>
      <c r="S2521" t="s">
        <v>302</v>
      </c>
      <c r="T2521" t="s">
        <v>303</v>
      </c>
      <c r="U2521" t="s">
        <v>258</v>
      </c>
      <c r="V2521" t="s">
        <v>247</v>
      </c>
      <c r="W2521" t="s">
        <v>245</v>
      </c>
      <c r="X2521" t="s">
        <v>225</v>
      </c>
      <c r="Z2521">
        <v>1</v>
      </c>
      <c r="AA2521" t="s">
        <v>3921</v>
      </c>
      <c r="AE2521" t="s">
        <v>3922</v>
      </c>
      <c r="AG2521" t="s">
        <v>248</v>
      </c>
      <c r="AH2521">
        <v>6076919172</v>
      </c>
      <c r="AI2521" t="s">
        <v>11714</v>
      </c>
      <c r="AM2521" t="s">
        <v>3925</v>
      </c>
      <c r="AN2521" t="s">
        <v>3926</v>
      </c>
      <c r="AO2521" t="s">
        <v>268</v>
      </c>
      <c r="AP2521" t="s">
        <v>249</v>
      </c>
      <c r="AW2521" t="s">
        <v>227</v>
      </c>
      <c r="AX2521" t="s">
        <v>226</v>
      </c>
      <c r="AY2521" t="s">
        <v>254</v>
      </c>
      <c r="AZ2521" t="s">
        <v>230</v>
      </c>
      <c r="BA2521" t="s">
        <v>273</v>
      </c>
      <c r="BB2521" t="s">
        <v>380</v>
      </c>
      <c r="BC2521" t="s">
        <v>3927</v>
      </c>
      <c r="BD2521" t="s">
        <v>3927</v>
      </c>
      <c r="BE2521" t="s">
        <v>3927</v>
      </c>
      <c r="BF2521">
        <v>1</v>
      </c>
    </row>
    <row r="2522" spans="1:58" x14ac:dyDescent="0.3">
      <c r="A2522">
        <v>2026</v>
      </c>
      <c r="B2522">
        <v>202605</v>
      </c>
      <c r="C2522">
        <v>5</v>
      </c>
      <c r="D2522" s="14">
        <v>20001625012387</v>
      </c>
      <c r="E2522" t="s">
        <v>2810</v>
      </c>
      <c r="F2522" s="2">
        <v>46152.619004629632</v>
      </c>
      <c r="G2522" s="2">
        <v>46153</v>
      </c>
      <c r="I2522" t="s">
        <v>224</v>
      </c>
      <c r="J2522" t="s">
        <v>230</v>
      </c>
      <c r="L2522" t="s">
        <v>2019</v>
      </c>
      <c r="M2522" t="s">
        <v>261</v>
      </c>
      <c r="N2522" t="s">
        <v>237</v>
      </c>
      <c r="O2522" t="s">
        <v>257</v>
      </c>
      <c r="Q2522" t="s">
        <v>2023</v>
      </c>
      <c r="R2522" t="s">
        <v>2809</v>
      </c>
      <c r="S2522" t="s">
        <v>302</v>
      </c>
      <c r="T2522" t="s">
        <v>303</v>
      </c>
      <c r="U2522" t="s">
        <v>258</v>
      </c>
      <c r="V2522" t="s">
        <v>247</v>
      </c>
      <c r="W2522" t="s">
        <v>245</v>
      </c>
      <c r="X2522" t="s">
        <v>225</v>
      </c>
      <c r="Z2522">
        <v>2</v>
      </c>
      <c r="AA2522" t="s">
        <v>3921</v>
      </c>
      <c r="AE2522" t="s">
        <v>3922</v>
      </c>
      <c r="AG2522" t="s">
        <v>248</v>
      </c>
      <c r="AH2522">
        <v>6108943795</v>
      </c>
      <c r="AI2522" t="s">
        <v>11715</v>
      </c>
      <c r="AM2522" t="s">
        <v>3925</v>
      </c>
      <c r="AN2522" t="s">
        <v>3926</v>
      </c>
      <c r="AO2522" t="s">
        <v>268</v>
      </c>
      <c r="AP2522" t="s">
        <v>330</v>
      </c>
      <c r="AW2522" t="s">
        <v>1191</v>
      </c>
      <c r="AX2522" t="s">
        <v>1190</v>
      </c>
      <c r="AY2522" t="s">
        <v>254</v>
      </c>
      <c r="AZ2522" t="s">
        <v>230</v>
      </c>
      <c r="BA2522" t="s">
        <v>273</v>
      </c>
      <c r="BB2522" t="s">
        <v>380</v>
      </c>
      <c r="BC2522" t="s">
        <v>3927</v>
      </c>
      <c r="BD2522" t="s">
        <v>3927</v>
      </c>
      <c r="BE2522" t="s">
        <v>3927</v>
      </c>
      <c r="BF2522">
        <v>12</v>
      </c>
    </row>
    <row r="2523" spans="1:58" x14ac:dyDescent="0.3">
      <c r="A2523">
        <v>2026</v>
      </c>
      <c r="B2523">
        <v>202605</v>
      </c>
      <c r="C2523">
        <v>5</v>
      </c>
      <c r="D2523" s="14">
        <v>20001625012037</v>
      </c>
      <c r="E2523" t="s">
        <v>2810</v>
      </c>
      <c r="F2523" s="2">
        <v>46152.410474537035</v>
      </c>
      <c r="G2523" s="2">
        <v>46154</v>
      </c>
      <c r="I2523" t="s">
        <v>224</v>
      </c>
      <c r="J2523" t="s">
        <v>230</v>
      </c>
      <c r="L2523" t="s">
        <v>239</v>
      </c>
      <c r="M2523" t="s">
        <v>4740</v>
      </c>
      <c r="N2523" t="s">
        <v>1128</v>
      </c>
      <c r="O2523" t="s">
        <v>331</v>
      </c>
      <c r="Q2523" t="s">
        <v>11716</v>
      </c>
      <c r="R2523" t="s">
        <v>2809</v>
      </c>
      <c r="S2523" t="s">
        <v>7634</v>
      </c>
      <c r="T2523" t="s">
        <v>7635</v>
      </c>
      <c r="U2523" t="s">
        <v>4008</v>
      </c>
      <c r="V2523" t="s">
        <v>980</v>
      </c>
      <c r="W2523" t="s">
        <v>245</v>
      </c>
      <c r="X2523" t="s">
        <v>225</v>
      </c>
      <c r="Z2523">
        <v>1</v>
      </c>
      <c r="AA2523" t="s">
        <v>3921</v>
      </c>
      <c r="AE2523" t="s">
        <v>3922</v>
      </c>
      <c r="AG2523" t="s">
        <v>4870</v>
      </c>
      <c r="AH2523">
        <v>6106878576</v>
      </c>
      <c r="AI2523" t="s">
        <v>11717</v>
      </c>
      <c r="AM2523" t="s">
        <v>3925</v>
      </c>
      <c r="AN2523" t="s">
        <v>3926</v>
      </c>
      <c r="AO2523" t="s">
        <v>268</v>
      </c>
      <c r="AP2523" t="s">
        <v>304</v>
      </c>
      <c r="AW2523" t="s">
        <v>227</v>
      </c>
      <c r="AX2523" t="s">
        <v>226</v>
      </c>
      <c r="AY2523" t="s">
        <v>254</v>
      </c>
      <c r="AZ2523" t="s">
        <v>230</v>
      </c>
      <c r="BA2523" t="s">
        <v>273</v>
      </c>
      <c r="BB2523" t="s">
        <v>380</v>
      </c>
      <c r="BC2523" t="s">
        <v>3927</v>
      </c>
      <c r="BD2523" t="s">
        <v>3927</v>
      </c>
      <c r="BE2523" t="s">
        <v>3927</v>
      </c>
      <c r="BF2523">
        <v>18</v>
      </c>
    </row>
    <row r="2524" spans="1:58" x14ac:dyDescent="0.3">
      <c r="A2524">
        <v>2026</v>
      </c>
      <c r="B2524">
        <v>202605</v>
      </c>
      <c r="C2524">
        <v>5</v>
      </c>
      <c r="D2524" s="14">
        <v>20001625011962</v>
      </c>
      <c r="E2524" t="s">
        <v>2810</v>
      </c>
      <c r="F2524" s="2">
        <v>46151.866805555554</v>
      </c>
      <c r="G2524" s="2">
        <v>46153</v>
      </c>
      <c r="I2524" t="s">
        <v>224</v>
      </c>
      <c r="J2524" t="s">
        <v>230</v>
      </c>
      <c r="L2524" t="s">
        <v>4125</v>
      </c>
      <c r="M2524" t="s">
        <v>309</v>
      </c>
      <c r="N2524" t="s">
        <v>297</v>
      </c>
      <c r="O2524" t="s">
        <v>283</v>
      </c>
      <c r="Q2524" t="s">
        <v>11718</v>
      </c>
      <c r="R2524" t="s">
        <v>2809</v>
      </c>
      <c r="S2524" t="s">
        <v>870</v>
      </c>
      <c r="T2524" t="s">
        <v>877</v>
      </c>
      <c r="U2524" t="s">
        <v>258</v>
      </c>
      <c r="V2524" t="s">
        <v>247</v>
      </c>
      <c r="W2524" t="s">
        <v>245</v>
      </c>
      <c r="X2524" t="s">
        <v>387</v>
      </c>
      <c r="Z2524">
        <v>2</v>
      </c>
      <c r="AA2524" t="s">
        <v>3921</v>
      </c>
      <c r="AE2524" t="s">
        <v>3922</v>
      </c>
      <c r="AG2524" t="s">
        <v>410</v>
      </c>
      <c r="AH2524">
        <v>6108931467</v>
      </c>
      <c r="AI2524" t="s">
        <v>11719</v>
      </c>
      <c r="AM2524" t="s">
        <v>3925</v>
      </c>
      <c r="AN2524" t="s">
        <v>3926</v>
      </c>
      <c r="AO2524" t="s">
        <v>268</v>
      </c>
      <c r="AP2524" t="s">
        <v>386</v>
      </c>
      <c r="AW2524" t="s">
        <v>447</v>
      </c>
      <c r="AX2524" t="s">
        <v>446</v>
      </c>
      <c r="AY2524" t="s">
        <v>253</v>
      </c>
      <c r="AZ2524" t="s">
        <v>230</v>
      </c>
      <c r="BA2524" t="s">
        <v>395</v>
      </c>
      <c r="BB2524" t="s">
        <v>380</v>
      </c>
      <c r="BC2524" t="s">
        <v>3927</v>
      </c>
      <c r="BD2524" t="s">
        <v>3927</v>
      </c>
      <c r="BE2524" t="s">
        <v>3927</v>
      </c>
      <c r="BF2524">
        <v>16</v>
      </c>
    </row>
    <row r="2525" spans="1:58" x14ac:dyDescent="0.3">
      <c r="A2525">
        <v>2026</v>
      </c>
      <c r="B2525">
        <v>202605</v>
      </c>
      <c r="C2525">
        <v>5</v>
      </c>
      <c r="D2525" s="14">
        <v>20001625011942</v>
      </c>
      <c r="E2525" t="s">
        <v>2810</v>
      </c>
      <c r="F2525" s="2">
        <v>46151.833784722221</v>
      </c>
      <c r="G2525" s="2">
        <v>46152</v>
      </c>
      <c r="I2525" t="s">
        <v>224</v>
      </c>
      <c r="J2525" t="s">
        <v>230</v>
      </c>
      <c r="L2525" t="s">
        <v>353</v>
      </c>
      <c r="M2525" t="s">
        <v>309</v>
      </c>
      <c r="N2525" t="s">
        <v>297</v>
      </c>
      <c r="O2525" t="s">
        <v>283</v>
      </c>
      <c r="Q2525" t="s">
        <v>11720</v>
      </c>
      <c r="R2525" t="s">
        <v>2809</v>
      </c>
      <c r="S2525" t="s">
        <v>407</v>
      </c>
      <c r="T2525" t="s">
        <v>408</v>
      </c>
      <c r="U2525" t="s">
        <v>258</v>
      </c>
      <c r="V2525" t="s">
        <v>247</v>
      </c>
      <c r="W2525" t="s">
        <v>245</v>
      </c>
      <c r="X2525" t="s">
        <v>387</v>
      </c>
      <c r="Z2525">
        <v>3</v>
      </c>
      <c r="AA2525" t="s">
        <v>3921</v>
      </c>
      <c r="AE2525" t="s">
        <v>3922</v>
      </c>
      <c r="AG2525" t="s">
        <v>410</v>
      </c>
      <c r="AH2525">
        <v>6108944271</v>
      </c>
      <c r="AI2525" t="s">
        <v>11721</v>
      </c>
      <c r="AM2525" t="s">
        <v>3925</v>
      </c>
      <c r="AN2525" t="s">
        <v>3926</v>
      </c>
      <c r="AO2525" t="s">
        <v>268</v>
      </c>
      <c r="AP2525" t="s">
        <v>386</v>
      </c>
      <c r="AW2525" t="s">
        <v>447</v>
      </c>
      <c r="AX2525" t="s">
        <v>446</v>
      </c>
      <c r="AY2525" t="s">
        <v>253</v>
      </c>
      <c r="AZ2525" t="s">
        <v>230</v>
      </c>
      <c r="BA2525" t="s">
        <v>395</v>
      </c>
      <c r="BB2525" t="s">
        <v>380</v>
      </c>
      <c r="BC2525" t="s">
        <v>3927</v>
      </c>
      <c r="BD2525" t="s">
        <v>3927</v>
      </c>
      <c r="BE2525" t="s">
        <v>3927</v>
      </c>
      <c r="BF2525">
        <v>16</v>
      </c>
    </row>
    <row r="2526" spans="1:58" x14ac:dyDescent="0.3">
      <c r="A2526">
        <v>2026</v>
      </c>
      <c r="B2526">
        <v>202605</v>
      </c>
      <c r="C2526">
        <v>5</v>
      </c>
      <c r="D2526" s="14">
        <v>20001625005979</v>
      </c>
      <c r="E2526" t="s">
        <v>2810</v>
      </c>
      <c r="F2526" s="2">
        <v>46151.883344907408</v>
      </c>
      <c r="G2526" s="2">
        <v>46152</v>
      </c>
      <c r="I2526" t="s">
        <v>224</v>
      </c>
      <c r="J2526" t="s">
        <v>230</v>
      </c>
      <c r="L2526" t="s">
        <v>3510</v>
      </c>
      <c r="M2526" t="s">
        <v>309</v>
      </c>
      <c r="N2526" t="s">
        <v>297</v>
      </c>
      <c r="O2526" t="s">
        <v>283</v>
      </c>
      <c r="Q2526" t="s">
        <v>11722</v>
      </c>
      <c r="R2526" t="s">
        <v>2809</v>
      </c>
      <c r="S2526" t="s">
        <v>7380</v>
      </c>
      <c r="T2526" t="s">
        <v>7381</v>
      </c>
      <c r="U2526" t="s">
        <v>4796</v>
      </c>
      <c r="V2526" t="s">
        <v>2024</v>
      </c>
      <c r="W2526" t="s">
        <v>245</v>
      </c>
      <c r="X2526" t="s">
        <v>387</v>
      </c>
      <c r="Z2526">
        <v>3</v>
      </c>
      <c r="AA2526" t="s">
        <v>3921</v>
      </c>
      <c r="AE2526" t="s">
        <v>3922</v>
      </c>
      <c r="AG2526" t="s">
        <v>2026</v>
      </c>
      <c r="AH2526">
        <v>6108926555</v>
      </c>
      <c r="AI2526" t="s">
        <v>11723</v>
      </c>
      <c r="AM2526" t="s">
        <v>3925</v>
      </c>
      <c r="AN2526" t="s">
        <v>3926</v>
      </c>
      <c r="AO2526" t="s">
        <v>268</v>
      </c>
      <c r="AP2526" t="s">
        <v>386</v>
      </c>
      <c r="AW2526" t="s">
        <v>447</v>
      </c>
      <c r="AX2526" t="s">
        <v>446</v>
      </c>
      <c r="AY2526" t="s">
        <v>253</v>
      </c>
      <c r="AZ2526" t="s">
        <v>230</v>
      </c>
      <c r="BA2526" t="s">
        <v>395</v>
      </c>
      <c r="BB2526" t="s">
        <v>380</v>
      </c>
      <c r="BC2526" t="s">
        <v>3927</v>
      </c>
      <c r="BD2526" t="s">
        <v>3927</v>
      </c>
      <c r="BE2526" t="s">
        <v>3927</v>
      </c>
      <c r="BF2526">
        <v>16</v>
      </c>
    </row>
    <row r="2527" spans="1:58" x14ac:dyDescent="0.3">
      <c r="A2527">
        <v>2026</v>
      </c>
      <c r="B2527">
        <v>202605</v>
      </c>
      <c r="C2527">
        <v>5</v>
      </c>
      <c r="D2527" s="14">
        <v>20001625005864</v>
      </c>
      <c r="E2527" t="s">
        <v>2810</v>
      </c>
      <c r="F2527" s="2">
        <v>46153.352488425924</v>
      </c>
      <c r="G2527" s="2">
        <v>46153</v>
      </c>
      <c r="I2527" t="s">
        <v>224</v>
      </c>
      <c r="J2527" t="s">
        <v>230</v>
      </c>
      <c r="L2527" t="s">
        <v>2597</v>
      </c>
      <c r="M2527" t="s">
        <v>1336</v>
      </c>
      <c r="N2527" t="s">
        <v>546</v>
      </c>
      <c r="O2527" t="s">
        <v>554</v>
      </c>
      <c r="Q2527" t="s">
        <v>11724</v>
      </c>
      <c r="R2527" t="s">
        <v>2809</v>
      </c>
      <c r="S2527" t="s">
        <v>9832</v>
      </c>
      <c r="T2527" t="s">
        <v>9833</v>
      </c>
      <c r="U2527" t="s">
        <v>4796</v>
      </c>
      <c r="V2527" t="s">
        <v>2024</v>
      </c>
      <c r="W2527" t="s">
        <v>245</v>
      </c>
      <c r="X2527" t="s">
        <v>387</v>
      </c>
      <c r="Z2527">
        <v>2</v>
      </c>
      <c r="AA2527" t="s">
        <v>3921</v>
      </c>
      <c r="AE2527" t="s">
        <v>3922</v>
      </c>
      <c r="AG2527" t="s">
        <v>6332</v>
      </c>
      <c r="AH2527">
        <v>6108683210</v>
      </c>
      <c r="AI2527" t="s">
        <v>11725</v>
      </c>
      <c r="AM2527" t="s">
        <v>3925</v>
      </c>
      <c r="AN2527" t="s">
        <v>3926</v>
      </c>
      <c r="AO2527" t="s">
        <v>268</v>
      </c>
      <c r="AP2527" t="s">
        <v>249</v>
      </c>
      <c r="AW2527" t="s">
        <v>447</v>
      </c>
      <c r="AX2527" t="s">
        <v>446</v>
      </c>
      <c r="AY2527" t="s">
        <v>253</v>
      </c>
      <c r="AZ2527" t="s">
        <v>230</v>
      </c>
      <c r="BA2527" t="s">
        <v>273</v>
      </c>
      <c r="BB2527" t="s">
        <v>380</v>
      </c>
      <c r="BC2527" t="s">
        <v>3927</v>
      </c>
      <c r="BD2527" t="s">
        <v>3927</v>
      </c>
      <c r="BE2527" t="s">
        <v>3927</v>
      </c>
      <c r="BF2527">
        <v>26</v>
      </c>
    </row>
    <row r="2528" spans="1:58" x14ac:dyDescent="0.3">
      <c r="A2528">
        <v>2026</v>
      </c>
      <c r="B2528">
        <v>202605</v>
      </c>
      <c r="C2528">
        <v>5</v>
      </c>
      <c r="D2528" s="14">
        <v>20001625005638</v>
      </c>
      <c r="E2528" t="s">
        <v>2810</v>
      </c>
      <c r="F2528" s="2">
        <v>46152.826296296298</v>
      </c>
      <c r="G2528" s="2">
        <v>46153</v>
      </c>
      <c r="I2528" t="s">
        <v>224</v>
      </c>
      <c r="J2528" t="s">
        <v>230</v>
      </c>
      <c r="L2528" t="s">
        <v>3089</v>
      </c>
      <c r="M2528" t="s">
        <v>2104</v>
      </c>
      <c r="N2528" t="s">
        <v>2097</v>
      </c>
      <c r="O2528" t="s">
        <v>331</v>
      </c>
      <c r="Q2528" t="s">
        <v>3082</v>
      </c>
      <c r="R2528" t="s">
        <v>2809</v>
      </c>
      <c r="S2528" t="s">
        <v>463</v>
      </c>
      <c r="T2528" t="s">
        <v>464</v>
      </c>
      <c r="U2528" t="s">
        <v>258</v>
      </c>
      <c r="V2528" t="s">
        <v>247</v>
      </c>
      <c r="W2528" t="s">
        <v>245</v>
      </c>
      <c r="X2528" t="s">
        <v>387</v>
      </c>
      <c r="Z2528">
        <v>2</v>
      </c>
      <c r="AA2528" t="s">
        <v>3921</v>
      </c>
      <c r="AE2528" t="s">
        <v>3922</v>
      </c>
      <c r="AG2528" t="s">
        <v>410</v>
      </c>
      <c r="AH2528">
        <v>6108945246</v>
      </c>
      <c r="AI2528" t="s">
        <v>11726</v>
      </c>
      <c r="AM2528" t="s">
        <v>3925</v>
      </c>
      <c r="AN2528" t="s">
        <v>3926</v>
      </c>
      <c r="AO2528" t="s">
        <v>268</v>
      </c>
      <c r="AP2528" t="s">
        <v>693</v>
      </c>
      <c r="AW2528" t="s">
        <v>389</v>
      </c>
      <c r="AX2528" t="s">
        <v>388</v>
      </c>
      <c r="AY2528" t="s">
        <v>253</v>
      </c>
      <c r="AZ2528" t="s">
        <v>230</v>
      </c>
      <c r="BA2528" t="s">
        <v>395</v>
      </c>
      <c r="BB2528" t="s">
        <v>380</v>
      </c>
      <c r="BC2528" t="s">
        <v>3927</v>
      </c>
      <c r="BD2528" t="s">
        <v>3927</v>
      </c>
      <c r="BE2528" t="s">
        <v>3927</v>
      </c>
      <c r="BF2528">
        <v>16</v>
      </c>
    </row>
    <row r="2529" spans="1:58" x14ac:dyDescent="0.3">
      <c r="A2529">
        <v>2026</v>
      </c>
      <c r="B2529">
        <v>202605</v>
      </c>
      <c r="C2529">
        <v>5</v>
      </c>
      <c r="D2529" s="14">
        <v>20001625005464</v>
      </c>
      <c r="E2529" t="s">
        <v>2810</v>
      </c>
      <c r="F2529" s="2">
        <v>46152.662175925929</v>
      </c>
      <c r="G2529" s="2">
        <v>46154</v>
      </c>
      <c r="I2529" t="s">
        <v>224</v>
      </c>
      <c r="J2529" t="s">
        <v>230</v>
      </c>
      <c r="L2529" t="s">
        <v>2162</v>
      </c>
      <c r="M2529" t="s">
        <v>334</v>
      </c>
      <c r="N2529" t="s">
        <v>322</v>
      </c>
      <c r="O2529" t="s">
        <v>331</v>
      </c>
      <c r="Q2529" t="s">
        <v>11727</v>
      </c>
      <c r="R2529" t="s">
        <v>2809</v>
      </c>
      <c r="S2529" t="s">
        <v>551</v>
      </c>
      <c r="T2529" t="s">
        <v>552</v>
      </c>
      <c r="U2529" t="s">
        <v>258</v>
      </c>
      <c r="V2529" t="s">
        <v>247</v>
      </c>
      <c r="W2529" t="s">
        <v>245</v>
      </c>
      <c r="X2529" t="s">
        <v>225</v>
      </c>
      <c r="Z2529">
        <v>1</v>
      </c>
      <c r="AA2529" t="s">
        <v>3921</v>
      </c>
      <c r="AE2529" t="s">
        <v>3922</v>
      </c>
      <c r="AG2529" t="s">
        <v>359</v>
      </c>
      <c r="AH2529">
        <v>6108943305</v>
      </c>
      <c r="AI2529" t="s">
        <v>11728</v>
      </c>
      <c r="AM2529" t="s">
        <v>3925</v>
      </c>
      <c r="AN2529" t="s">
        <v>3926</v>
      </c>
      <c r="AO2529" t="s">
        <v>268</v>
      </c>
      <c r="AP2529" t="s">
        <v>304</v>
      </c>
      <c r="AW2529" t="s">
        <v>320</v>
      </c>
      <c r="AX2529" t="s">
        <v>319</v>
      </c>
      <c r="AY2529" t="s">
        <v>254</v>
      </c>
      <c r="AZ2529" t="s">
        <v>230</v>
      </c>
      <c r="BA2529" t="s">
        <v>395</v>
      </c>
      <c r="BB2529" t="s">
        <v>380</v>
      </c>
      <c r="BC2529" t="s">
        <v>3927</v>
      </c>
      <c r="BD2529" t="s">
        <v>3927</v>
      </c>
      <c r="BE2529" t="s">
        <v>3927</v>
      </c>
      <c r="BF2529">
        <v>16</v>
      </c>
    </row>
    <row r="2530" spans="1:58" x14ac:dyDescent="0.3">
      <c r="A2530">
        <v>2026</v>
      </c>
      <c r="B2530">
        <v>202605</v>
      </c>
      <c r="C2530">
        <v>5</v>
      </c>
      <c r="D2530" s="14">
        <v>20001625005277</v>
      </c>
      <c r="E2530" t="s">
        <v>2810</v>
      </c>
      <c r="F2530" s="2">
        <v>46152.540555555555</v>
      </c>
      <c r="G2530" s="2">
        <v>46153</v>
      </c>
      <c r="I2530" t="s">
        <v>224</v>
      </c>
      <c r="J2530" t="s">
        <v>230</v>
      </c>
      <c r="L2530" t="s">
        <v>3756</v>
      </c>
      <c r="M2530" t="s">
        <v>902</v>
      </c>
      <c r="N2530" t="s">
        <v>752</v>
      </c>
      <c r="O2530" t="s">
        <v>623</v>
      </c>
      <c r="Q2530" t="s">
        <v>11729</v>
      </c>
      <c r="R2530" t="s">
        <v>2809</v>
      </c>
      <c r="S2530" t="s">
        <v>9832</v>
      </c>
      <c r="T2530" t="s">
        <v>9833</v>
      </c>
      <c r="U2530" t="s">
        <v>4796</v>
      </c>
      <c r="V2530" t="s">
        <v>2024</v>
      </c>
      <c r="W2530" t="s">
        <v>245</v>
      </c>
      <c r="X2530" t="s">
        <v>387</v>
      </c>
      <c r="Z2530">
        <v>2</v>
      </c>
      <c r="AA2530" t="s">
        <v>3921</v>
      </c>
      <c r="AE2530" t="s">
        <v>3922</v>
      </c>
      <c r="AG2530" t="s">
        <v>6332</v>
      </c>
      <c r="AH2530">
        <v>6108944284</v>
      </c>
      <c r="AI2530" t="s">
        <v>11730</v>
      </c>
      <c r="AM2530" t="s">
        <v>3925</v>
      </c>
      <c r="AN2530" t="s">
        <v>3926</v>
      </c>
      <c r="AO2530" t="s">
        <v>268</v>
      </c>
      <c r="AP2530" t="s">
        <v>304</v>
      </c>
      <c r="AW2530" t="s">
        <v>389</v>
      </c>
      <c r="AX2530" t="s">
        <v>388</v>
      </c>
      <c r="AY2530" t="s">
        <v>253</v>
      </c>
      <c r="AZ2530" t="s">
        <v>230</v>
      </c>
      <c r="BA2530" t="s">
        <v>395</v>
      </c>
      <c r="BB2530" t="s">
        <v>380</v>
      </c>
      <c r="BC2530" t="s">
        <v>3927</v>
      </c>
      <c r="BD2530" t="s">
        <v>3927</v>
      </c>
      <c r="BE2530" t="s">
        <v>3927</v>
      </c>
      <c r="BF2530">
        <v>16</v>
      </c>
    </row>
    <row r="2531" spans="1:58" x14ac:dyDescent="0.3">
      <c r="A2531">
        <v>2026</v>
      </c>
      <c r="B2531">
        <v>202605</v>
      </c>
      <c r="C2531">
        <v>5</v>
      </c>
      <c r="D2531" s="14">
        <v>20001625005112</v>
      </c>
      <c r="E2531" t="s">
        <v>2810</v>
      </c>
      <c r="F2531" s="2">
        <v>46152.46292824074</v>
      </c>
      <c r="G2531" s="2">
        <v>46154</v>
      </c>
      <c r="I2531" t="s">
        <v>224</v>
      </c>
      <c r="J2531" t="s">
        <v>230</v>
      </c>
      <c r="L2531" t="s">
        <v>2896</v>
      </c>
      <c r="M2531" t="s">
        <v>334</v>
      </c>
      <c r="N2531" t="s">
        <v>322</v>
      </c>
      <c r="O2531" t="s">
        <v>331</v>
      </c>
      <c r="Q2531" t="s">
        <v>11731</v>
      </c>
      <c r="R2531" t="s">
        <v>2809</v>
      </c>
      <c r="S2531" t="s">
        <v>9832</v>
      </c>
      <c r="T2531" t="s">
        <v>9833</v>
      </c>
      <c r="U2531" t="s">
        <v>4796</v>
      </c>
      <c r="V2531" t="s">
        <v>2024</v>
      </c>
      <c r="W2531" t="s">
        <v>245</v>
      </c>
      <c r="X2531" t="s">
        <v>225</v>
      </c>
      <c r="Z2531">
        <v>1</v>
      </c>
      <c r="AA2531" t="s">
        <v>3921</v>
      </c>
      <c r="AE2531" t="s">
        <v>3922</v>
      </c>
      <c r="AG2531" t="s">
        <v>6332</v>
      </c>
      <c r="AH2531">
        <v>6065801805</v>
      </c>
      <c r="AI2531" t="s">
        <v>11732</v>
      </c>
      <c r="AM2531" t="s">
        <v>3925</v>
      </c>
      <c r="AN2531" t="s">
        <v>3926</v>
      </c>
      <c r="AO2531" t="s">
        <v>268</v>
      </c>
      <c r="AP2531" t="s">
        <v>249</v>
      </c>
      <c r="AW2531" t="s">
        <v>227</v>
      </c>
      <c r="AX2531" t="s">
        <v>226</v>
      </c>
      <c r="AY2531" t="s">
        <v>254</v>
      </c>
      <c r="AZ2531" t="s">
        <v>230</v>
      </c>
      <c r="BA2531" t="s">
        <v>273</v>
      </c>
      <c r="BB2531" t="s">
        <v>380</v>
      </c>
      <c r="BC2531" t="s">
        <v>3927</v>
      </c>
      <c r="BD2531" t="s">
        <v>3927</v>
      </c>
      <c r="BE2531" t="s">
        <v>3927</v>
      </c>
      <c r="BF2531">
        <v>23</v>
      </c>
    </row>
    <row r="2532" spans="1:58" x14ac:dyDescent="0.3">
      <c r="A2532">
        <v>2026</v>
      </c>
      <c r="B2532">
        <v>202605</v>
      </c>
      <c r="C2532">
        <v>5</v>
      </c>
      <c r="D2532" s="14">
        <v>20001625005066</v>
      </c>
      <c r="E2532" t="s">
        <v>2810</v>
      </c>
      <c r="F2532" s="2">
        <v>46152.432986111111</v>
      </c>
      <c r="G2532" s="2">
        <v>46154</v>
      </c>
      <c r="I2532" t="s">
        <v>224</v>
      </c>
      <c r="J2532" t="s">
        <v>230</v>
      </c>
      <c r="L2532" t="s">
        <v>3345</v>
      </c>
      <c r="M2532" t="s">
        <v>309</v>
      </c>
      <c r="N2532" t="s">
        <v>297</v>
      </c>
      <c r="O2532" t="s">
        <v>283</v>
      </c>
      <c r="Q2532" t="s">
        <v>11733</v>
      </c>
      <c r="R2532" t="s">
        <v>2809</v>
      </c>
      <c r="S2532" t="s">
        <v>7634</v>
      </c>
      <c r="T2532" t="s">
        <v>7635</v>
      </c>
      <c r="U2532" t="s">
        <v>4008</v>
      </c>
      <c r="V2532" t="s">
        <v>980</v>
      </c>
      <c r="W2532" t="s">
        <v>245</v>
      </c>
      <c r="X2532" t="s">
        <v>387</v>
      </c>
      <c r="Z2532">
        <v>1</v>
      </c>
      <c r="AA2532" t="s">
        <v>3921</v>
      </c>
      <c r="AE2532" t="s">
        <v>3922</v>
      </c>
      <c r="AG2532" t="s">
        <v>4870</v>
      </c>
      <c r="AH2532">
        <v>6101967637</v>
      </c>
      <c r="AI2532" t="s">
        <v>11734</v>
      </c>
      <c r="AM2532" t="s">
        <v>3925</v>
      </c>
      <c r="AN2532" t="s">
        <v>3926</v>
      </c>
      <c r="AO2532" t="s">
        <v>268</v>
      </c>
      <c r="AP2532" t="s">
        <v>304</v>
      </c>
      <c r="AW2532" t="s">
        <v>447</v>
      </c>
      <c r="AX2532" t="s">
        <v>446</v>
      </c>
      <c r="AY2532" t="s">
        <v>253</v>
      </c>
      <c r="AZ2532" t="s">
        <v>230</v>
      </c>
      <c r="BA2532" t="s">
        <v>273</v>
      </c>
      <c r="BB2532" t="s">
        <v>380</v>
      </c>
      <c r="BC2532" t="s">
        <v>3927</v>
      </c>
      <c r="BD2532" t="s">
        <v>3927</v>
      </c>
      <c r="BE2532" t="s">
        <v>3927</v>
      </c>
      <c r="BF2532">
        <v>23</v>
      </c>
    </row>
    <row r="2533" spans="1:58" x14ac:dyDescent="0.3">
      <c r="A2533">
        <v>2026</v>
      </c>
      <c r="B2533">
        <v>202605</v>
      </c>
      <c r="C2533">
        <v>5</v>
      </c>
      <c r="D2533" s="14">
        <v>20001625004975</v>
      </c>
      <c r="E2533" t="s">
        <v>2810</v>
      </c>
      <c r="F2533" s="2">
        <v>46151.889548611114</v>
      </c>
      <c r="G2533" s="2">
        <v>46153</v>
      </c>
      <c r="I2533" t="s">
        <v>224</v>
      </c>
      <c r="J2533" t="s">
        <v>230</v>
      </c>
      <c r="L2533" t="s">
        <v>3224</v>
      </c>
      <c r="M2533" t="s">
        <v>261</v>
      </c>
      <c r="N2533" t="s">
        <v>237</v>
      </c>
      <c r="O2533" t="s">
        <v>257</v>
      </c>
      <c r="Q2533" t="s">
        <v>11735</v>
      </c>
      <c r="R2533" t="s">
        <v>2809</v>
      </c>
      <c r="S2533" t="s">
        <v>538</v>
      </c>
      <c r="T2533" t="s">
        <v>539</v>
      </c>
      <c r="U2533" t="s">
        <v>258</v>
      </c>
      <c r="V2533" t="s">
        <v>247</v>
      </c>
      <c r="W2533" t="s">
        <v>245</v>
      </c>
      <c r="X2533" t="s">
        <v>387</v>
      </c>
      <c r="Z2533">
        <v>2</v>
      </c>
      <c r="AA2533" t="s">
        <v>3921</v>
      </c>
      <c r="AE2533" t="s">
        <v>3922</v>
      </c>
      <c r="AG2533" t="s">
        <v>248</v>
      </c>
      <c r="AH2533">
        <v>6108943284</v>
      </c>
      <c r="AI2533" t="s">
        <v>11736</v>
      </c>
      <c r="AM2533" t="s">
        <v>3925</v>
      </c>
      <c r="AN2533" t="s">
        <v>3926</v>
      </c>
      <c r="AO2533" t="s">
        <v>268</v>
      </c>
      <c r="AP2533" t="s">
        <v>386</v>
      </c>
      <c r="AW2533" t="s">
        <v>447</v>
      </c>
      <c r="AX2533" t="s">
        <v>446</v>
      </c>
      <c r="AY2533" t="s">
        <v>253</v>
      </c>
      <c r="AZ2533" t="s">
        <v>230</v>
      </c>
      <c r="BA2533" t="s">
        <v>395</v>
      </c>
      <c r="BB2533" t="s">
        <v>380</v>
      </c>
      <c r="BC2533" t="s">
        <v>3927</v>
      </c>
      <c r="BD2533" t="s">
        <v>3927</v>
      </c>
      <c r="BE2533" t="s">
        <v>3927</v>
      </c>
      <c r="BF2533">
        <v>16</v>
      </c>
    </row>
    <row r="2534" spans="1:58" x14ac:dyDescent="0.3">
      <c r="A2534">
        <v>2026</v>
      </c>
      <c r="B2534">
        <v>202605</v>
      </c>
      <c r="C2534">
        <v>5</v>
      </c>
      <c r="D2534" s="14">
        <v>20001625004931</v>
      </c>
      <c r="E2534" t="s">
        <v>2810</v>
      </c>
      <c r="F2534" s="2">
        <v>46151.810601851852</v>
      </c>
      <c r="G2534" s="2">
        <v>46153</v>
      </c>
      <c r="I2534" t="s">
        <v>224</v>
      </c>
      <c r="J2534" t="s">
        <v>230</v>
      </c>
      <c r="L2534" t="s">
        <v>3537</v>
      </c>
      <c r="M2534" t="s">
        <v>309</v>
      </c>
      <c r="N2534" t="s">
        <v>297</v>
      </c>
      <c r="O2534" t="s">
        <v>283</v>
      </c>
      <c r="Q2534" t="s">
        <v>11737</v>
      </c>
      <c r="R2534" t="s">
        <v>2809</v>
      </c>
      <c r="S2534" t="s">
        <v>6130</v>
      </c>
      <c r="T2534" t="s">
        <v>6131</v>
      </c>
      <c r="U2534" t="s">
        <v>4796</v>
      </c>
      <c r="V2534" t="s">
        <v>2024</v>
      </c>
      <c r="W2534" t="s">
        <v>245</v>
      </c>
      <c r="X2534" t="s">
        <v>225</v>
      </c>
      <c r="Z2534">
        <v>2</v>
      </c>
      <c r="AA2534" t="s">
        <v>3921</v>
      </c>
      <c r="AE2534" t="s">
        <v>3922</v>
      </c>
      <c r="AG2534" t="s">
        <v>2026</v>
      </c>
      <c r="AH2534">
        <v>6108927519</v>
      </c>
      <c r="AI2534" t="s">
        <v>11738</v>
      </c>
      <c r="AM2534" t="s">
        <v>3925</v>
      </c>
      <c r="AN2534" t="s">
        <v>3926</v>
      </c>
      <c r="AO2534" t="s">
        <v>268</v>
      </c>
      <c r="AP2534" t="s">
        <v>304</v>
      </c>
      <c r="AW2534" t="s">
        <v>320</v>
      </c>
      <c r="AX2534" t="s">
        <v>319</v>
      </c>
      <c r="AY2534" t="s">
        <v>254</v>
      </c>
      <c r="AZ2534" t="s">
        <v>230</v>
      </c>
      <c r="BA2534" t="s">
        <v>395</v>
      </c>
      <c r="BB2534" t="s">
        <v>380</v>
      </c>
      <c r="BC2534" t="s">
        <v>3927</v>
      </c>
      <c r="BD2534" t="s">
        <v>3927</v>
      </c>
      <c r="BE2534" t="s">
        <v>3927</v>
      </c>
      <c r="BF2534">
        <v>16</v>
      </c>
    </row>
    <row r="2535" spans="1:58" x14ac:dyDescent="0.3">
      <c r="A2535">
        <v>2026</v>
      </c>
      <c r="B2535">
        <v>202605</v>
      </c>
      <c r="C2535">
        <v>5</v>
      </c>
      <c r="D2535" s="14">
        <v>20001624999839</v>
      </c>
      <c r="E2535" t="s">
        <v>2810</v>
      </c>
      <c r="F2535" s="2">
        <v>46153.348587962966</v>
      </c>
      <c r="G2535" s="2">
        <v>46153</v>
      </c>
      <c r="I2535" t="s">
        <v>224</v>
      </c>
      <c r="J2535" t="s">
        <v>230</v>
      </c>
      <c r="L2535" t="s">
        <v>3551</v>
      </c>
      <c r="M2535" t="s">
        <v>309</v>
      </c>
      <c r="N2535" t="s">
        <v>297</v>
      </c>
      <c r="O2535" t="s">
        <v>283</v>
      </c>
      <c r="Q2535" t="s">
        <v>11739</v>
      </c>
      <c r="R2535" t="s">
        <v>2809</v>
      </c>
      <c r="S2535" t="s">
        <v>5183</v>
      </c>
      <c r="T2535" t="s">
        <v>5184</v>
      </c>
      <c r="U2535" t="s">
        <v>3034</v>
      </c>
      <c r="V2535" t="s">
        <v>647</v>
      </c>
      <c r="W2535" t="s">
        <v>245</v>
      </c>
      <c r="X2535" t="s">
        <v>387</v>
      </c>
      <c r="Z2535">
        <v>2</v>
      </c>
      <c r="AA2535" t="s">
        <v>3921</v>
      </c>
      <c r="AE2535" t="s">
        <v>3922</v>
      </c>
      <c r="AG2535" t="s">
        <v>5111</v>
      </c>
      <c r="AH2535">
        <v>6108940395</v>
      </c>
      <c r="AI2535" t="s">
        <v>11740</v>
      </c>
      <c r="AM2535" t="s">
        <v>3925</v>
      </c>
      <c r="AN2535" t="s">
        <v>3926</v>
      </c>
      <c r="AO2535" t="s">
        <v>268</v>
      </c>
      <c r="AP2535" t="s">
        <v>249</v>
      </c>
      <c r="AW2535" t="s">
        <v>389</v>
      </c>
      <c r="AX2535" t="s">
        <v>388</v>
      </c>
      <c r="AY2535" t="s">
        <v>253</v>
      </c>
      <c r="AZ2535" t="s">
        <v>230</v>
      </c>
      <c r="BA2535" t="s">
        <v>395</v>
      </c>
      <c r="BB2535" t="s">
        <v>380</v>
      </c>
      <c r="BC2535" t="s">
        <v>3927</v>
      </c>
      <c r="BD2535" t="s">
        <v>3927</v>
      </c>
      <c r="BE2535" t="s">
        <v>3927</v>
      </c>
      <c r="BF2535">
        <v>20</v>
      </c>
    </row>
    <row r="2536" spans="1:58" x14ac:dyDescent="0.3">
      <c r="A2536">
        <v>2026</v>
      </c>
      <c r="B2536">
        <v>202605</v>
      </c>
      <c r="C2536">
        <v>5</v>
      </c>
      <c r="D2536" s="14">
        <v>20001624999052</v>
      </c>
      <c r="E2536" t="s">
        <v>2810</v>
      </c>
      <c r="F2536" s="2">
        <v>46152.397106481483</v>
      </c>
      <c r="G2536" s="2">
        <v>46153</v>
      </c>
      <c r="I2536" t="s">
        <v>224</v>
      </c>
      <c r="J2536" t="s">
        <v>230</v>
      </c>
      <c r="L2536" t="s">
        <v>1869</v>
      </c>
      <c r="M2536" t="s">
        <v>309</v>
      </c>
      <c r="N2536" t="s">
        <v>297</v>
      </c>
      <c r="O2536" t="s">
        <v>283</v>
      </c>
      <c r="Q2536" t="s">
        <v>11741</v>
      </c>
      <c r="R2536" t="s">
        <v>2809</v>
      </c>
      <c r="S2536" t="s">
        <v>9832</v>
      </c>
      <c r="T2536" t="s">
        <v>9833</v>
      </c>
      <c r="U2536" t="s">
        <v>4796</v>
      </c>
      <c r="V2536" t="s">
        <v>2024</v>
      </c>
      <c r="W2536" t="s">
        <v>245</v>
      </c>
      <c r="X2536" t="s">
        <v>225</v>
      </c>
      <c r="Z2536">
        <v>2</v>
      </c>
      <c r="AA2536" t="s">
        <v>3921</v>
      </c>
      <c r="AE2536" t="s">
        <v>3922</v>
      </c>
      <c r="AG2536" t="s">
        <v>6332</v>
      </c>
      <c r="AH2536">
        <v>6082600529</v>
      </c>
      <c r="AI2536" t="s">
        <v>11742</v>
      </c>
      <c r="AM2536" t="s">
        <v>3925</v>
      </c>
      <c r="AN2536" t="s">
        <v>3926</v>
      </c>
      <c r="AO2536" t="s">
        <v>268</v>
      </c>
      <c r="AP2536" t="s">
        <v>386</v>
      </c>
      <c r="AW2536" t="s">
        <v>227</v>
      </c>
      <c r="AX2536" t="s">
        <v>226</v>
      </c>
      <c r="AY2536" t="s">
        <v>254</v>
      </c>
      <c r="AZ2536" t="s">
        <v>230</v>
      </c>
      <c r="BA2536" t="s">
        <v>273</v>
      </c>
      <c r="BB2536" t="s">
        <v>380</v>
      </c>
      <c r="BC2536" t="s">
        <v>3927</v>
      </c>
      <c r="BD2536" t="s">
        <v>3927</v>
      </c>
      <c r="BE2536" t="s">
        <v>3927</v>
      </c>
      <c r="BF2536">
        <v>16</v>
      </c>
    </row>
    <row r="2537" spans="1:58" x14ac:dyDescent="0.3">
      <c r="A2537">
        <v>2026</v>
      </c>
      <c r="B2537">
        <v>202605</v>
      </c>
      <c r="C2537">
        <v>5</v>
      </c>
      <c r="D2537" s="14">
        <v>20001624998935</v>
      </c>
      <c r="E2537" t="s">
        <v>2810</v>
      </c>
      <c r="F2537" s="2">
        <v>46151.805590277778</v>
      </c>
      <c r="G2537" s="2">
        <v>46153</v>
      </c>
      <c r="I2537" t="s">
        <v>224</v>
      </c>
      <c r="J2537" t="s">
        <v>230</v>
      </c>
      <c r="L2537" t="s">
        <v>1150</v>
      </c>
      <c r="M2537" t="s">
        <v>261</v>
      </c>
      <c r="N2537" t="s">
        <v>237</v>
      </c>
      <c r="O2537" t="s">
        <v>257</v>
      </c>
      <c r="Q2537" t="s">
        <v>11743</v>
      </c>
      <c r="R2537" t="s">
        <v>2809</v>
      </c>
      <c r="S2537" t="s">
        <v>407</v>
      </c>
      <c r="T2537" t="s">
        <v>408</v>
      </c>
      <c r="U2537" t="s">
        <v>258</v>
      </c>
      <c r="V2537" t="s">
        <v>247</v>
      </c>
      <c r="W2537" t="s">
        <v>245</v>
      </c>
      <c r="X2537" t="s">
        <v>225</v>
      </c>
      <c r="Z2537">
        <v>2</v>
      </c>
      <c r="AA2537" t="s">
        <v>3921</v>
      </c>
      <c r="AE2537" t="s">
        <v>3922</v>
      </c>
      <c r="AG2537" t="s">
        <v>410</v>
      </c>
      <c r="AH2537">
        <v>6108945210</v>
      </c>
      <c r="AI2537" t="s">
        <v>11744</v>
      </c>
      <c r="AM2537" t="s">
        <v>3925</v>
      </c>
      <c r="AN2537" t="s">
        <v>3926</v>
      </c>
      <c r="AO2537" t="s">
        <v>268</v>
      </c>
      <c r="AP2537" t="s">
        <v>386</v>
      </c>
      <c r="AW2537" t="s">
        <v>320</v>
      </c>
      <c r="AX2537" t="s">
        <v>319</v>
      </c>
      <c r="AY2537" t="s">
        <v>254</v>
      </c>
      <c r="AZ2537" t="s">
        <v>230</v>
      </c>
      <c r="BA2537" t="s">
        <v>395</v>
      </c>
      <c r="BB2537" t="s">
        <v>380</v>
      </c>
      <c r="BC2537" t="s">
        <v>3927</v>
      </c>
      <c r="BD2537" t="s">
        <v>3927</v>
      </c>
      <c r="BE2537" t="s">
        <v>3927</v>
      </c>
      <c r="BF2537">
        <v>16</v>
      </c>
    </row>
    <row r="2538" spans="1:58" x14ac:dyDescent="0.3">
      <c r="A2538">
        <v>2026</v>
      </c>
      <c r="B2538">
        <v>202605</v>
      </c>
      <c r="C2538">
        <v>5</v>
      </c>
      <c r="D2538" s="14">
        <v>20001624995375</v>
      </c>
      <c r="E2538" t="s">
        <v>2810</v>
      </c>
      <c r="F2538" s="2">
        <v>46152.588784722226</v>
      </c>
      <c r="G2538" s="2">
        <v>46153</v>
      </c>
      <c r="I2538" t="s">
        <v>224</v>
      </c>
      <c r="J2538" t="s">
        <v>230</v>
      </c>
      <c r="L2538" t="s">
        <v>11745</v>
      </c>
      <c r="M2538" t="s">
        <v>946</v>
      </c>
      <c r="N2538" t="s">
        <v>938</v>
      </c>
      <c r="O2538" t="s">
        <v>331</v>
      </c>
      <c r="Q2538" t="s">
        <v>11746</v>
      </c>
      <c r="R2538" t="s">
        <v>2809</v>
      </c>
      <c r="S2538" t="s">
        <v>870</v>
      </c>
      <c r="T2538" t="s">
        <v>877</v>
      </c>
      <c r="U2538" t="s">
        <v>258</v>
      </c>
      <c r="V2538" t="s">
        <v>247</v>
      </c>
      <c r="W2538" t="s">
        <v>245</v>
      </c>
      <c r="X2538" t="s">
        <v>387</v>
      </c>
      <c r="Z2538">
        <v>2</v>
      </c>
      <c r="AA2538" t="s">
        <v>3921</v>
      </c>
      <c r="AE2538" t="s">
        <v>3922</v>
      </c>
      <c r="AG2538" t="s">
        <v>410</v>
      </c>
      <c r="AH2538">
        <v>6108941376</v>
      </c>
      <c r="AI2538" t="s">
        <v>11747</v>
      </c>
      <c r="AM2538" t="s">
        <v>3925</v>
      </c>
      <c r="AN2538" t="s">
        <v>3926</v>
      </c>
      <c r="AO2538" t="s">
        <v>268</v>
      </c>
      <c r="AP2538" t="s">
        <v>386</v>
      </c>
      <c r="AW2538" t="s">
        <v>389</v>
      </c>
      <c r="AX2538" t="s">
        <v>388</v>
      </c>
      <c r="AY2538" t="s">
        <v>253</v>
      </c>
      <c r="AZ2538" t="s">
        <v>230</v>
      </c>
      <c r="BA2538" t="s">
        <v>395</v>
      </c>
      <c r="BB2538" t="s">
        <v>380</v>
      </c>
      <c r="BC2538" t="s">
        <v>3927</v>
      </c>
      <c r="BD2538" t="s">
        <v>3927</v>
      </c>
      <c r="BE2538" t="s">
        <v>3927</v>
      </c>
      <c r="BF2538">
        <v>16</v>
      </c>
    </row>
    <row r="2539" spans="1:58" x14ac:dyDescent="0.3">
      <c r="A2539">
        <v>2026</v>
      </c>
      <c r="B2539">
        <v>202605</v>
      </c>
      <c r="C2539">
        <v>5</v>
      </c>
      <c r="D2539" s="14">
        <v>20001624995000</v>
      </c>
      <c r="E2539" t="s">
        <v>2810</v>
      </c>
      <c r="F2539" s="2">
        <v>46151.905972222223</v>
      </c>
      <c r="G2539" s="2">
        <v>46152</v>
      </c>
      <c r="I2539" t="s">
        <v>224</v>
      </c>
      <c r="J2539" t="s">
        <v>230</v>
      </c>
      <c r="L2539" t="s">
        <v>3267</v>
      </c>
      <c r="M2539" t="s">
        <v>261</v>
      </c>
      <c r="N2539" t="s">
        <v>237</v>
      </c>
      <c r="O2539" t="s">
        <v>257</v>
      </c>
      <c r="Q2539" t="s">
        <v>11748</v>
      </c>
      <c r="R2539" t="s">
        <v>2809</v>
      </c>
      <c r="S2539" t="s">
        <v>4841</v>
      </c>
      <c r="T2539" t="s">
        <v>4842</v>
      </c>
      <c r="U2539" t="s">
        <v>4008</v>
      </c>
      <c r="V2539" t="s">
        <v>980</v>
      </c>
      <c r="W2539" t="s">
        <v>245</v>
      </c>
      <c r="X2539" t="s">
        <v>225</v>
      </c>
      <c r="Z2539">
        <v>3</v>
      </c>
      <c r="AA2539" t="s">
        <v>3921</v>
      </c>
      <c r="AE2539" t="s">
        <v>3922</v>
      </c>
      <c r="AG2539" t="s">
        <v>4844</v>
      </c>
      <c r="AH2539">
        <v>6108937379</v>
      </c>
      <c r="AI2539" t="s">
        <v>11749</v>
      </c>
      <c r="AM2539" t="s">
        <v>3925</v>
      </c>
      <c r="AN2539" t="s">
        <v>3926</v>
      </c>
      <c r="AO2539" t="s">
        <v>268</v>
      </c>
      <c r="AP2539" t="s">
        <v>386</v>
      </c>
      <c r="AW2539" t="s">
        <v>320</v>
      </c>
      <c r="AX2539" t="s">
        <v>319</v>
      </c>
      <c r="AY2539" t="s">
        <v>254</v>
      </c>
      <c r="AZ2539" t="s">
        <v>230</v>
      </c>
      <c r="BA2539" t="s">
        <v>395</v>
      </c>
      <c r="BB2539" t="s">
        <v>380</v>
      </c>
      <c r="BC2539" t="s">
        <v>3927</v>
      </c>
      <c r="BD2539" t="s">
        <v>3927</v>
      </c>
      <c r="BE2539" t="s">
        <v>3927</v>
      </c>
      <c r="BF2539">
        <v>16</v>
      </c>
    </row>
    <row r="2540" spans="1:58" x14ac:dyDescent="0.3">
      <c r="A2540">
        <v>2026</v>
      </c>
      <c r="B2540">
        <v>202605</v>
      </c>
      <c r="C2540">
        <v>5</v>
      </c>
      <c r="D2540" s="14">
        <v>20001624993735</v>
      </c>
      <c r="E2540" t="s">
        <v>2810</v>
      </c>
      <c r="F2540" s="2">
        <v>46153.318333333336</v>
      </c>
      <c r="G2540" s="2">
        <v>46153</v>
      </c>
      <c r="I2540" t="s">
        <v>224</v>
      </c>
      <c r="J2540" t="s">
        <v>230</v>
      </c>
      <c r="L2540" t="s">
        <v>7208</v>
      </c>
      <c r="M2540" t="s">
        <v>309</v>
      </c>
      <c r="N2540" t="s">
        <v>297</v>
      </c>
      <c r="O2540" t="s">
        <v>283</v>
      </c>
      <c r="Q2540" t="s">
        <v>11750</v>
      </c>
      <c r="R2540" t="s">
        <v>2809</v>
      </c>
      <c r="S2540" t="s">
        <v>5183</v>
      </c>
      <c r="T2540" t="s">
        <v>5184</v>
      </c>
      <c r="U2540" t="s">
        <v>3034</v>
      </c>
      <c r="V2540" t="s">
        <v>647</v>
      </c>
      <c r="W2540" t="s">
        <v>245</v>
      </c>
      <c r="X2540" t="s">
        <v>387</v>
      </c>
      <c r="Z2540">
        <v>2</v>
      </c>
      <c r="AA2540" t="s">
        <v>3921</v>
      </c>
      <c r="AE2540" t="s">
        <v>3922</v>
      </c>
      <c r="AG2540" t="s">
        <v>5111</v>
      </c>
      <c r="AH2540">
        <v>6108934479</v>
      </c>
      <c r="AI2540" t="s">
        <v>11751</v>
      </c>
      <c r="AM2540" t="s">
        <v>3925</v>
      </c>
      <c r="AN2540" t="s">
        <v>3926</v>
      </c>
      <c r="AO2540" t="s">
        <v>268</v>
      </c>
      <c r="AP2540" t="s">
        <v>304</v>
      </c>
      <c r="AW2540" t="s">
        <v>389</v>
      </c>
      <c r="AX2540" t="s">
        <v>388</v>
      </c>
      <c r="AY2540" t="s">
        <v>253</v>
      </c>
      <c r="AZ2540" t="s">
        <v>230</v>
      </c>
      <c r="BA2540" t="s">
        <v>395</v>
      </c>
      <c r="BB2540" t="s">
        <v>380</v>
      </c>
      <c r="BC2540" t="s">
        <v>3927</v>
      </c>
      <c r="BD2540" t="s">
        <v>3927</v>
      </c>
      <c r="BE2540" t="s">
        <v>3927</v>
      </c>
      <c r="BF2540">
        <v>20</v>
      </c>
    </row>
    <row r="2541" spans="1:58" x14ac:dyDescent="0.3">
      <c r="A2541">
        <v>2026</v>
      </c>
      <c r="B2541">
        <v>202605</v>
      </c>
      <c r="C2541">
        <v>5</v>
      </c>
      <c r="D2541" s="14">
        <v>20001624993675</v>
      </c>
      <c r="E2541" t="s">
        <v>2810</v>
      </c>
      <c r="F2541" s="2">
        <v>46152.822569444441</v>
      </c>
      <c r="G2541" s="2">
        <v>46153</v>
      </c>
      <c r="I2541" t="s">
        <v>224</v>
      </c>
      <c r="J2541" t="s">
        <v>230</v>
      </c>
      <c r="L2541" t="s">
        <v>3717</v>
      </c>
      <c r="M2541" t="s">
        <v>902</v>
      </c>
      <c r="N2541" t="s">
        <v>752</v>
      </c>
      <c r="O2541" t="s">
        <v>623</v>
      </c>
      <c r="Q2541" t="s">
        <v>11752</v>
      </c>
      <c r="R2541" t="s">
        <v>2809</v>
      </c>
      <c r="S2541" t="s">
        <v>870</v>
      </c>
      <c r="T2541" t="s">
        <v>877</v>
      </c>
      <c r="U2541" t="s">
        <v>258</v>
      </c>
      <c r="V2541" t="s">
        <v>247</v>
      </c>
      <c r="W2541" t="s">
        <v>245</v>
      </c>
      <c r="X2541" t="s">
        <v>387</v>
      </c>
      <c r="Z2541">
        <v>2</v>
      </c>
      <c r="AA2541" t="s">
        <v>3921</v>
      </c>
      <c r="AE2541" t="s">
        <v>3922</v>
      </c>
      <c r="AG2541" t="s">
        <v>410</v>
      </c>
      <c r="AH2541">
        <v>6108932520</v>
      </c>
      <c r="AI2541" t="s">
        <v>11753</v>
      </c>
      <c r="AM2541" t="s">
        <v>3925</v>
      </c>
      <c r="AN2541" t="s">
        <v>3926</v>
      </c>
      <c r="AO2541" t="s">
        <v>268</v>
      </c>
      <c r="AP2541" t="s">
        <v>386</v>
      </c>
      <c r="AW2541" t="s">
        <v>389</v>
      </c>
      <c r="AX2541" t="s">
        <v>388</v>
      </c>
      <c r="AY2541" t="s">
        <v>253</v>
      </c>
      <c r="AZ2541" t="s">
        <v>230</v>
      </c>
      <c r="BA2541" t="s">
        <v>395</v>
      </c>
      <c r="BB2541" t="s">
        <v>380</v>
      </c>
      <c r="BC2541" t="s">
        <v>3927</v>
      </c>
      <c r="BD2541" t="s">
        <v>3927</v>
      </c>
      <c r="BE2541" t="s">
        <v>3927</v>
      </c>
      <c r="BF2541">
        <v>16</v>
      </c>
    </row>
    <row r="2542" spans="1:58" x14ac:dyDescent="0.3">
      <c r="A2542">
        <v>2026</v>
      </c>
      <c r="B2542">
        <v>202605</v>
      </c>
      <c r="C2542">
        <v>5</v>
      </c>
      <c r="D2542" s="14">
        <v>20001624993433</v>
      </c>
      <c r="E2542" t="s">
        <v>2810</v>
      </c>
      <c r="F2542" s="2">
        <v>46152.6172337963</v>
      </c>
      <c r="G2542" s="2">
        <v>46153</v>
      </c>
      <c r="I2542" t="s">
        <v>224</v>
      </c>
      <c r="J2542" t="s">
        <v>230</v>
      </c>
      <c r="L2542" t="s">
        <v>11754</v>
      </c>
      <c r="M2542" t="s">
        <v>261</v>
      </c>
      <c r="N2542" t="s">
        <v>237</v>
      </c>
      <c r="O2542" t="s">
        <v>257</v>
      </c>
      <c r="Q2542" t="s">
        <v>11755</v>
      </c>
      <c r="R2542" t="s">
        <v>2809</v>
      </c>
      <c r="S2542" t="s">
        <v>6590</v>
      </c>
      <c r="T2542" t="s">
        <v>6591</v>
      </c>
      <c r="U2542" t="s">
        <v>4796</v>
      </c>
      <c r="V2542" t="s">
        <v>2024</v>
      </c>
      <c r="W2542" t="s">
        <v>245</v>
      </c>
      <c r="X2542" t="s">
        <v>387</v>
      </c>
      <c r="Z2542">
        <v>2</v>
      </c>
      <c r="AA2542" t="s">
        <v>3921</v>
      </c>
      <c r="AE2542" t="s">
        <v>3922</v>
      </c>
      <c r="AG2542" t="s">
        <v>2026</v>
      </c>
      <c r="AH2542">
        <v>6108926583</v>
      </c>
      <c r="AI2542" t="s">
        <v>11756</v>
      </c>
      <c r="AM2542" t="s">
        <v>3925</v>
      </c>
      <c r="AN2542" t="s">
        <v>3926</v>
      </c>
      <c r="AO2542" t="s">
        <v>268</v>
      </c>
      <c r="AP2542" t="s">
        <v>304</v>
      </c>
      <c r="AW2542" t="s">
        <v>389</v>
      </c>
      <c r="AX2542" t="s">
        <v>388</v>
      </c>
      <c r="AY2542" t="s">
        <v>253</v>
      </c>
      <c r="AZ2542" t="s">
        <v>230</v>
      </c>
      <c r="BA2542" t="s">
        <v>395</v>
      </c>
      <c r="BB2542" t="s">
        <v>380</v>
      </c>
      <c r="BC2542" t="s">
        <v>3927</v>
      </c>
      <c r="BD2542" t="s">
        <v>3927</v>
      </c>
      <c r="BE2542" t="s">
        <v>3927</v>
      </c>
      <c r="BF2542">
        <v>16</v>
      </c>
    </row>
    <row r="2543" spans="1:58" x14ac:dyDescent="0.3">
      <c r="A2543">
        <v>2026</v>
      </c>
      <c r="B2543">
        <v>202605</v>
      </c>
      <c r="C2543">
        <v>5</v>
      </c>
      <c r="D2543" s="14">
        <v>20001624993332</v>
      </c>
      <c r="E2543" t="s">
        <v>2810</v>
      </c>
      <c r="F2543" s="2">
        <v>46152.554664351854</v>
      </c>
      <c r="G2543" s="2">
        <v>46153</v>
      </c>
      <c r="I2543" t="s">
        <v>224</v>
      </c>
      <c r="J2543" t="s">
        <v>230</v>
      </c>
      <c r="L2543" t="s">
        <v>3231</v>
      </c>
      <c r="M2543" t="s">
        <v>261</v>
      </c>
      <c r="N2543" t="s">
        <v>237</v>
      </c>
      <c r="O2543" t="s">
        <v>257</v>
      </c>
      <c r="Q2543" t="s">
        <v>11757</v>
      </c>
      <c r="R2543" t="s">
        <v>2809</v>
      </c>
      <c r="S2543" t="s">
        <v>425</v>
      </c>
      <c r="T2543" t="s">
        <v>426</v>
      </c>
      <c r="U2543" t="s">
        <v>258</v>
      </c>
      <c r="V2543" t="s">
        <v>247</v>
      </c>
      <c r="W2543" t="s">
        <v>245</v>
      </c>
      <c r="X2543" t="s">
        <v>225</v>
      </c>
      <c r="Z2543">
        <v>2</v>
      </c>
      <c r="AA2543" t="s">
        <v>3921</v>
      </c>
      <c r="AE2543" t="s">
        <v>3922</v>
      </c>
      <c r="AG2543" t="s">
        <v>410</v>
      </c>
      <c r="AH2543">
        <v>6108941372</v>
      </c>
      <c r="AI2543" t="s">
        <v>11758</v>
      </c>
      <c r="AM2543" t="s">
        <v>3925</v>
      </c>
      <c r="AN2543" t="s">
        <v>3926</v>
      </c>
      <c r="AO2543" t="s">
        <v>268</v>
      </c>
      <c r="AP2543" t="s">
        <v>386</v>
      </c>
      <c r="AW2543" t="s">
        <v>320</v>
      </c>
      <c r="AX2543" t="s">
        <v>319</v>
      </c>
      <c r="AY2543" t="s">
        <v>254</v>
      </c>
      <c r="AZ2543" t="s">
        <v>230</v>
      </c>
      <c r="BA2543" t="s">
        <v>395</v>
      </c>
      <c r="BB2543" t="s">
        <v>380</v>
      </c>
      <c r="BC2543" t="s">
        <v>3927</v>
      </c>
      <c r="BD2543" t="s">
        <v>3927</v>
      </c>
      <c r="BE2543" t="s">
        <v>3927</v>
      </c>
      <c r="BF2543">
        <v>16</v>
      </c>
    </row>
    <row r="2544" spans="1:58" x14ac:dyDescent="0.3">
      <c r="A2544">
        <v>2026</v>
      </c>
      <c r="B2544">
        <v>202605</v>
      </c>
      <c r="C2544">
        <v>5</v>
      </c>
      <c r="D2544" s="14">
        <v>20001624992560</v>
      </c>
      <c r="E2544" t="s">
        <v>2810</v>
      </c>
      <c r="F2544" s="2">
        <v>46152.702233796299</v>
      </c>
      <c r="G2544" s="2">
        <v>46153</v>
      </c>
      <c r="I2544" t="s">
        <v>224</v>
      </c>
      <c r="J2544" t="s">
        <v>230</v>
      </c>
      <c r="L2544" t="s">
        <v>2002</v>
      </c>
      <c r="M2544" t="s">
        <v>309</v>
      </c>
      <c r="N2544" t="s">
        <v>297</v>
      </c>
      <c r="O2544" t="s">
        <v>283</v>
      </c>
      <c r="Q2544" t="s">
        <v>11759</v>
      </c>
      <c r="R2544" t="s">
        <v>2809</v>
      </c>
      <c r="S2544" t="s">
        <v>551</v>
      </c>
      <c r="T2544" t="s">
        <v>552</v>
      </c>
      <c r="U2544" t="s">
        <v>258</v>
      </c>
      <c r="V2544" t="s">
        <v>247</v>
      </c>
      <c r="W2544" t="s">
        <v>245</v>
      </c>
      <c r="X2544" t="s">
        <v>387</v>
      </c>
      <c r="Z2544">
        <v>2</v>
      </c>
      <c r="AA2544" t="s">
        <v>3921</v>
      </c>
      <c r="AE2544" t="s">
        <v>3922</v>
      </c>
      <c r="AG2544" t="s">
        <v>359</v>
      </c>
      <c r="AH2544">
        <v>1043098437</v>
      </c>
      <c r="AI2544" t="s">
        <v>11760</v>
      </c>
      <c r="AM2544" t="s">
        <v>3925</v>
      </c>
      <c r="AN2544" t="s">
        <v>3926</v>
      </c>
      <c r="AO2544" t="s">
        <v>268</v>
      </c>
      <c r="AP2544" t="s">
        <v>386</v>
      </c>
      <c r="AW2544" t="s">
        <v>921</v>
      </c>
      <c r="AX2544" t="s">
        <v>920</v>
      </c>
      <c r="AY2544" t="s">
        <v>253</v>
      </c>
      <c r="AZ2544" t="s">
        <v>230</v>
      </c>
      <c r="BA2544" t="s">
        <v>273</v>
      </c>
      <c r="BB2544" t="s">
        <v>380</v>
      </c>
      <c r="BC2544" t="s">
        <v>3927</v>
      </c>
      <c r="BD2544" t="s">
        <v>3927</v>
      </c>
      <c r="BE2544" t="s">
        <v>3927</v>
      </c>
      <c r="BF2544">
        <v>5</v>
      </c>
    </row>
    <row r="2545" spans="1:58" x14ac:dyDescent="0.3">
      <c r="A2545">
        <v>2026</v>
      </c>
      <c r="B2545">
        <v>202605</v>
      </c>
      <c r="C2545">
        <v>5</v>
      </c>
      <c r="D2545" s="14">
        <v>20001624991948</v>
      </c>
      <c r="E2545" t="s">
        <v>2810</v>
      </c>
      <c r="F2545" s="2">
        <v>46151.802106481482</v>
      </c>
      <c r="G2545" s="2">
        <v>46153</v>
      </c>
      <c r="I2545" t="s">
        <v>224</v>
      </c>
      <c r="J2545" t="s">
        <v>230</v>
      </c>
      <c r="L2545" t="s">
        <v>578</v>
      </c>
      <c r="M2545" t="s">
        <v>309</v>
      </c>
      <c r="N2545" t="s">
        <v>297</v>
      </c>
      <c r="O2545" t="s">
        <v>283</v>
      </c>
      <c r="Q2545" t="s">
        <v>11761</v>
      </c>
      <c r="R2545" t="s">
        <v>2809</v>
      </c>
      <c r="S2545" t="s">
        <v>425</v>
      </c>
      <c r="T2545" t="s">
        <v>426</v>
      </c>
      <c r="U2545" t="s">
        <v>258</v>
      </c>
      <c r="V2545" t="s">
        <v>247</v>
      </c>
      <c r="W2545" t="s">
        <v>245</v>
      </c>
      <c r="X2545" t="s">
        <v>387</v>
      </c>
      <c r="Z2545">
        <v>2</v>
      </c>
      <c r="AA2545" t="s">
        <v>3921</v>
      </c>
      <c r="AE2545" t="s">
        <v>3922</v>
      </c>
      <c r="AG2545" t="s">
        <v>410</v>
      </c>
      <c r="AH2545">
        <v>6108939293</v>
      </c>
      <c r="AI2545" t="s">
        <v>11762</v>
      </c>
      <c r="AM2545" t="s">
        <v>3925</v>
      </c>
      <c r="AN2545" t="s">
        <v>3926</v>
      </c>
      <c r="AO2545" t="s">
        <v>268</v>
      </c>
      <c r="AP2545" t="s">
        <v>249</v>
      </c>
      <c r="AW2545" t="s">
        <v>447</v>
      </c>
      <c r="AX2545" t="s">
        <v>446</v>
      </c>
      <c r="AY2545" t="s">
        <v>253</v>
      </c>
      <c r="AZ2545" t="s">
        <v>230</v>
      </c>
      <c r="BA2545" t="s">
        <v>395</v>
      </c>
      <c r="BB2545" t="s">
        <v>380</v>
      </c>
      <c r="BC2545" t="s">
        <v>3927</v>
      </c>
      <c r="BD2545" t="s">
        <v>3927</v>
      </c>
      <c r="BE2545" t="s">
        <v>3927</v>
      </c>
      <c r="BF2545">
        <v>23</v>
      </c>
    </row>
    <row r="2546" spans="1:58" x14ac:dyDescent="0.3">
      <c r="A2546">
        <v>2026</v>
      </c>
      <c r="B2546">
        <v>202605</v>
      </c>
      <c r="C2546">
        <v>5</v>
      </c>
      <c r="D2546" s="14">
        <v>20001624991481</v>
      </c>
      <c r="E2546" t="s">
        <v>2810</v>
      </c>
      <c r="F2546" s="2">
        <v>46152.645138888889</v>
      </c>
      <c r="G2546" s="2">
        <v>46154</v>
      </c>
      <c r="I2546" t="s">
        <v>224</v>
      </c>
      <c r="J2546" t="s">
        <v>230</v>
      </c>
      <c r="L2546" t="s">
        <v>2096</v>
      </c>
      <c r="M2546" t="s">
        <v>494</v>
      </c>
      <c r="N2546" t="s">
        <v>486</v>
      </c>
      <c r="O2546" t="s">
        <v>257</v>
      </c>
      <c r="Q2546" t="s">
        <v>11763</v>
      </c>
      <c r="R2546" t="s">
        <v>2809</v>
      </c>
      <c r="S2546" t="s">
        <v>444</v>
      </c>
      <c r="T2546" t="s">
        <v>445</v>
      </c>
      <c r="U2546" t="s">
        <v>258</v>
      </c>
      <c r="V2546" t="s">
        <v>247</v>
      </c>
      <c r="W2546" t="s">
        <v>245</v>
      </c>
      <c r="X2546" t="s">
        <v>225</v>
      </c>
      <c r="Z2546">
        <v>1</v>
      </c>
      <c r="AA2546" t="s">
        <v>3921</v>
      </c>
      <c r="AE2546" t="s">
        <v>3922</v>
      </c>
      <c r="AG2546" t="s">
        <v>359</v>
      </c>
      <c r="AH2546">
        <v>6108930559</v>
      </c>
      <c r="AI2546" t="s">
        <v>11764</v>
      </c>
      <c r="AM2546" t="s">
        <v>3925</v>
      </c>
      <c r="AN2546" t="s">
        <v>3926</v>
      </c>
      <c r="AO2546" t="s">
        <v>268</v>
      </c>
      <c r="AP2546" t="s">
        <v>386</v>
      </c>
      <c r="AW2546" t="s">
        <v>320</v>
      </c>
      <c r="AX2546" t="s">
        <v>319</v>
      </c>
      <c r="AY2546" t="s">
        <v>254</v>
      </c>
      <c r="AZ2546" t="s">
        <v>230</v>
      </c>
      <c r="BA2546" t="s">
        <v>344</v>
      </c>
      <c r="BB2546" t="s">
        <v>232</v>
      </c>
      <c r="BC2546" t="s">
        <v>3927</v>
      </c>
      <c r="BD2546" t="s">
        <v>3927</v>
      </c>
      <c r="BE2546" t="s">
        <v>3927</v>
      </c>
      <c r="BF2546">
        <v>16</v>
      </c>
    </row>
    <row r="2547" spans="1:58" x14ac:dyDescent="0.3">
      <c r="A2547">
        <v>2026</v>
      </c>
      <c r="B2547">
        <v>202605</v>
      </c>
      <c r="C2547">
        <v>5</v>
      </c>
      <c r="D2547" s="14">
        <v>20001624991171</v>
      </c>
      <c r="E2547" t="s">
        <v>2810</v>
      </c>
      <c r="F2547" s="2">
        <v>46152.473587962966</v>
      </c>
      <c r="G2547" s="2">
        <v>46153</v>
      </c>
      <c r="I2547" t="s">
        <v>224</v>
      </c>
      <c r="J2547" t="s">
        <v>230</v>
      </c>
      <c r="L2547" t="s">
        <v>1826</v>
      </c>
      <c r="M2547" t="s">
        <v>309</v>
      </c>
      <c r="N2547" t="s">
        <v>297</v>
      </c>
      <c r="O2547" t="s">
        <v>283</v>
      </c>
      <c r="Q2547" t="s">
        <v>11765</v>
      </c>
      <c r="R2547" t="s">
        <v>2809</v>
      </c>
      <c r="S2547" t="s">
        <v>6329</v>
      </c>
      <c r="T2547" t="s">
        <v>6330</v>
      </c>
      <c r="U2547" t="s">
        <v>4796</v>
      </c>
      <c r="V2547" t="s">
        <v>2024</v>
      </c>
      <c r="W2547" t="s">
        <v>245</v>
      </c>
      <c r="X2547" t="s">
        <v>225</v>
      </c>
      <c r="Z2547">
        <v>2</v>
      </c>
      <c r="AA2547" t="s">
        <v>3921</v>
      </c>
      <c r="AE2547" t="s">
        <v>3922</v>
      </c>
      <c r="AG2547" t="s">
        <v>6332</v>
      </c>
      <c r="AH2547">
        <v>6067751938</v>
      </c>
      <c r="AI2547" t="s">
        <v>11766</v>
      </c>
      <c r="AM2547" t="s">
        <v>3925</v>
      </c>
      <c r="AN2547" t="s">
        <v>3926</v>
      </c>
      <c r="AO2547" t="s">
        <v>268</v>
      </c>
      <c r="AP2547" t="s">
        <v>386</v>
      </c>
      <c r="AW2547" t="s">
        <v>227</v>
      </c>
      <c r="AX2547" t="s">
        <v>226</v>
      </c>
      <c r="AY2547" t="s">
        <v>254</v>
      </c>
      <c r="AZ2547" t="s">
        <v>230</v>
      </c>
      <c r="BA2547" t="s">
        <v>273</v>
      </c>
      <c r="BB2547" t="s">
        <v>380</v>
      </c>
      <c r="BC2547" t="s">
        <v>3927</v>
      </c>
      <c r="BD2547" t="s">
        <v>3927</v>
      </c>
      <c r="BE2547" t="s">
        <v>3927</v>
      </c>
      <c r="BF2547">
        <v>1</v>
      </c>
    </row>
    <row r="2548" spans="1:58" x14ac:dyDescent="0.3">
      <c r="A2548">
        <v>2026</v>
      </c>
      <c r="B2548">
        <v>202605</v>
      </c>
      <c r="C2548">
        <v>5</v>
      </c>
      <c r="D2548" s="14">
        <v>20001624991097</v>
      </c>
      <c r="E2548" t="s">
        <v>2810</v>
      </c>
      <c r="F2548" s="2">
        <v>46152.426412037035</v>
      </c>
      <c r="G2548" s="2">
        <v>46153</v>
      </c>
      <c r="I2548" t="s">
        <v>224</v>
      </c>
      <c r="J2548" t="s">
        <v>230</v>
      </c>
      <c r="L2548" t="s">
        <v>2074</v>
      </c>
      <c r="M2548" t="s">
        <v>309</v>
      </c>
      <c r="N2548" t="s">
        <v>297</v>
      </c>
      <c r="O2548" t="s">
        <v>283</v>
      </c>
      <c r="Q2548" t="s">
        <v>11767</v>
      </c>
      <c r="R2548" t="s">
        <v>2809</v>
      </c>
      <c r="S2548" t="s">
        <v>758</v>
      </c>
      <c r="T2548" t="s">
        <v>759</v>
      </c>
      <c r="U2548" t="s">
        <v>258</v>
      </c>
      <c r="V2548" t="s">
        <v>247</v>
      </c>
      <c r="W2548" t="s">
        <v>245</v>
      </c>
      <c r="X2548" t="s">
        <v>387</v>
      </c>
      <c r="Z2548">
        <v>2</v>
      </c>
      <c r="AA2548" t="s">
        <v>3921</v>
      </c>
      <c r="AE2548" t="s">
        <v>3922</v>
      </c>
      <c r="AG2548" t="s">
        <v>359</v>
      </c>
      <c r="AH2548">
        <v>6108937383</v>
      </c>
      <c r="AI2548" t="s">
        <v>11768</v>
      </c>
      <c r="AM2548" t="s">
        <v>3925</v>
      </c>
      <c r="AN2548" t="s">
        <v>3926</v>
      </c>
      <c r="AO2548" t="s">
        <v>268</v>
      </c>
      <c r="AP2548" t="s">
        <v>304</v>
      </c>
      <c r="AW2548" t="s">
        <v>389</v>
      </c>
      <c r="AX2548" t="s">
        <v>388</v>
      </c>
      <c r="AY2548" t="s">
        <v>253</v>
      </c>
      <c r="AZ2548" t="s">
        <v>230</v>
      </c>
      <c r="BA2548" t="s">
        <v>395</v>
      </c>
      <c r="BB2548" t="s">
        <v>380</v>
      </c>
      <c r="BC2548" t="s">
        <v>3927</v>
      </c>
      <c r="BD2548" t="s">
        <v>3927</v>
      </c>
      <c r="BE2548" t="s">
        <v>3927</v>
      </c>
      <c r="BF2548">
        <v>16</v>
      </c>
    </row>
    <row r="2549" spans="1:58" x14ac:dyDescent="0.3">
      <c r="A2549">
        <v>2026</v>
      </c>
      <c r="B2549">
        <v>202605</v>
      </c>
      <c r="C2549">
        <v>5</v>
      </c>
      <c r="D2549" s="14">
        <v>20001624990670</v>
      </c>
      <c r="E2549" t="s">
        <v>2810</v>
      </c>
      <c r="F2549" s="2">
        <v>46152.788842592592</v>
      </c>
      <c r="G2549" s="2">
        <v>46153</v>
      </c>
      <c r="I2549" t="s">
        <v>224</v>
      </c>
      <c r="J2549" t="s">
        <v>230</v>
      </c>
      <c r="L2549" t="s">
        <v>3327</v>
      </c>
      <c r="M2549" t="s">
        <v>309</v>
      </c>
      <c r="N2549" t="s">
        <v>297</v>
      </c>
      <c r="O2549" t="s">
        <v>283</v>
      </c>
      <c r="Q2549" t="s">
        <v>11769</v>
      </c>
      <c r="R2549" t="s">
        <v>2809</v>
      </c>
      <c r="S2549" t="s">
        <v>6476</v>
      </c>
      <c r="T2549" t="s">
        <v>6477</v>
      </c>
      <c r="U2549" t="s">
        <v>4796</v>
      </c>
      <c r="V2549" t="s">
        <v>2024</v>
      </c>
      <c r="W2549" t="s">
        <v>245</v>
      </c>
      <c r="X2549" t="s">
        <v>225</v>
      </c>
      <c r="Z2549">
        <v>2</v>
      </c>
      <c r="AA2549" t="s">
        <v>3921</v>
      </c>
      <c r="AE2549" t="s">
        <v>3922</v>
      </c>
      <c r="AG2549" t="s">
        <v>2026</v>
      </c>
      <c r="AH2549">
        <v>6108942332</v>
      </c>
      <c r="AI2549" t="s">
        <v>11770</v>
      </c>
      <c r="AM2549" t="s">
        <v>3925</v>
      </c>
      <c r="AN2549" t="s">
        <v>3926</v>
      </c>
      <c r="AO2549" t="s">
        <v>268</v>
      </c>
      <c r="AP2549" t="s">
        <v>304</v>
      </c>
      <c r="AW2549" t="s">
        <v>320</v>
      </c>
      <c r="AX2549" t="s">
        <v>319</v>
      </c>
      <c r="AY2549" t="s">
        <v>254</v>
      </c>
      <c r="AZ2549" t="s">
        <v>230</v>
      </c>
      <c r="BA2549" t="s">
        <v>395</v>
      </c>
      <c r="BB2549" t="s">
        <v>1322</v>
      </c>
      <c r="BC2549" t="s">
        <v>3927</v>
      </c>
      <c r="BD2549" t="s">
        <v>3927</v>
      </c>
      <c r="BE2549" t="s">
        <v>3927</v>
      </c>
      <c r="BF2549">
        <v>16</v>
      </c>
    </row>
    <row r="2550" spans="1:58" x14ac:dyDescent="0.3">
      <c r="A2550">
        <v>2026</v>
      </c>
      <c r="B2550">
        <v>202605</v>
      </c>
      <c r="C2550">
        <v>5</v>
      </c>
      <c r="D2550" s="14">
        <v>20001624990452</v>
      </c>
      <c r="E2550" t="s">
        <v>2810</v>
      </c>
      <c r="F2550" s="2">
        <v>46152.621631944443</v>
      </c>
      <c r="G2550" s="2">
        <v>46153</v>
      </c>
      <c r="I2550" t="s">
        <v>224</v>
      </c>
      <c r="J2550" t="s">
        <v>230</v>
      </c>
      <c r="L2550" t="s">
        <v>11771</v>
      </c>
      <c r="M2550" t="s">
        <v>309</v>
      </c>
      <c r="N2550" t="s">
        <v>297</v>
      </c>
      <c r="O2550" t="s">
        <v>283</v>
      </c>
      <c r="Q2550" t="s">
        <v>11772</v>
      </c>
      <c r="R2550" t="s">
        <v>2811</v>
      </c>
      <c r="S2550" t="s">
        <v>6329</v>
      </c>
      <c r="T2550" t="s">
        <v>6330</v>
      </c>
      <c r="U2550" t="s">
        <v>4796</v>
      </c>
      <c r="V2550" t="s">
        <v>2024</v>
      </c>
      <c r="W2550" t="s">
        <v>245</v>
      </c>
      <c r="X2550" t="s">
        <v>225</v>
      </c>
      <c r="Z2550">
        <v>2</v>
      </c>
      <c r="AA2550" t="s">
        <v>3921</v>
      </c>
      <c r="AE2550" t="s">
        <v>3922</v>
      </c>
      <c r="AG2550" t="s">
        <v>6332</v>
      </c>
      <c r="AH2550">
        <v>6108930553</v>
      </c>
      <c r="AI2550" t="s">
        <v>11773</v>
      </c>
      <c r="AM2550" t="s">
        <v>3925</v>
      </c>
      <c r="AN2550" t="s">
        <v>3926</v>
      </c>
      <c r="AO2550" t="s">
        <v>268</v>
      </c>
      <c r="AP2550" t="s">
        <v>386</v>
      </c>
      <c r="AW2550" t="s">
        <v>320</v>
      </c>
      <c r="AX2550" t="s">
        <v>319</v>
      </c>
      <c r="AY2550" t="s">
        <v>254</v>
      </c>
      <c r="AZ2550" t="s">
        <v>230</v>
      </c>
      <c r="BA2550" t="s">
        <v>395</v>
      </c>
      <c r="BB2550" t="s">
        <v>380</v>
      </c>
      <c r="BC2550" t="s">
        <v>3927</v>
      </c>
      <c r="BD2550" t="s">
        <v>3927</v>
      </c>
      <c r="BE2550" t="s">
        <v>3927</v>
      </c>
      <c r="BF2550">
        <v>16</v>
      </c>
    </row>
    <row r="2551" spans="1:58" x14ac:dyDescent="0.3">
      <c r="A2551">
        <v>2026</v>
      </c>
      <c r="B2551">
        <v>202605</v>
      </c>
      <c r="C2551">
        <v>5</v>
      </c>
      <c r="D2551" s="14">
        <v>20001624990237</v>
      </c>
      <c r="E2551" t="s">
        <v>2810</v>
      </c>
      <c r="F2551" s="2">
        <v>46152.497430555559</v>
      </c>
      <c r="G2551" s="2">
        <v>46153</v>
      </c>
      <c r="I2551" t="s">
        <v>224</v>
      </c>
      <c r="J2551" t="s">
        <v>230</v>
      </c>
      <c r="L2551" t="s">
        <v>11774</v>
      </c>
      <c r="M2551" t="s">
        <v>1949</v>
      </c>
      <c r="N2551" t="s">
        <v>322</v>
      </c>
      <c r="O2551" t="s">
        <v>331</v>
      </c>
      <c r="Q2551" t="s">
        <v>11775</v>
      </c>
      <c r="R2551" t="s">
        <v>2809</v>
      </c>
      <c r="S2551" t="s">
        <v>302</v>
      </c>
      <c r="T2551" t="s">
        <v>303</v>
      </c>
      <c r="U2551" t="s">
        <v>258</v>
      </c>
      <c r="V2551" t="s">
        <v>247</v>
      </c>
      <c r="W2551" t="s">
        <v>245</v>
      </c>
      <c r="X2551" t="s">
        <v>387</v>
      </c>
      <c r="Z2551">
        <v>2</v>
      </c>
      <c r="AA2551" t="s">
        <v>3921</v>
      </c>
      <c r="AE2551" t="s">
        <v>3922</v>
      </c>
      <c r="AG2551" t="s">
        <v>248</v>
      </c>
      <c r="AH2551">
        <v>6108611507</v>
      </c>
      <c r="AI2551" t="s">
        <v>11776</v>
      </c>
      <c r="AM2551" t="s">
        <v>3925</v>
      </c>
      <c r="AN2551" t="s">
        <v>3926</v>
      </c>
      <c r="AO2551" t="s">
        <v>268</v>
      </c>
      <c r="AP2551" t="s">
        <v>386</v>
      </c>
      <c r="AW2551" t="s">
        <v>447</v>
      </c>
      <c r="AX2551" t="s">
        <v>446</v>
      </c>
      <c r="AY2551" t="s">
        <v>253</v>
      </c>
      <c r="AZ2551" t="s">
        <v>230</v>
      </c>
      <c r="BA2551" t="s">
        <v>273</v>
      </c>
      <c r="BB2551" t="s">
        <v>380</v>
      </c>
      <c r="BC2551" t="s">
        <v>3927</v>
      </c>
      <c r="BD2551" t="s">
        <v>3927</v>
      </c>
      <c r="BE2551" t="s">
        <v>3927</v>
      </c>
      <c r="BF2551">
        <v>1</v>
      </c>
    </row>
    <row r="2552" spans="1:58" x14ac:dyDescent="0.3">
      <c r="A2552">
        <v>2026</v>
      </c>
      <c r="B2552">
        <v>202605</v>
      </c>
      <c r="C2552">
        <v>5</v>
      </c>
      <c r="D2552" s="14">
        <v>20001624989058</v>
      </c>
      <c r="E2552" t="s">
        <v>2810</v>
      </c>
      <c r="F2552" s="2">
        <v>46152.35533564815</v>
      </c>
      <c r="G2552" s="2">
        <v>46152</v>
      </c>
      <c r="I2552" t="s">
        <v>224</v>
      </c>
      <c r="J2552" t="s">
        <v>230</v>
      </c>
      <c r="L2552" t="s">
        <v>3282</v>
      </c>
      <c r="M2552" t="s">
        <v>309</v>
      </c>
      <c r="N2552" t="s">
        <v>297</v>
      </c>
      <c r="O2552" t="s">
        <v>283</v>
      </c>
      <c r="Q2552" t="s">
        <v>11777</v>
      </c>
      <c r="R2552" t="s">
        <v>2809</v>
      </c>
      <c r="S2552" t="s">
        <v>6790</v>
      </c>
      <c r="T2552" t="s">
        <v>6791</v>
      </c>
      <c r="U2552" t="s">
        <v>4796</v>
      </c>
      <c r="V2552" t="s">
        <v>2024</v>
      </c>
      <c r="W2552" t="s">
        <v>245</v>
      </c>
      <c r="X2552" t="s">
        <v>225</v>
      </c>
      <c r="Z2552">
        <v>3</v>
      </c>
      <c r="AA2552" t="s">
        <v>3921</v>
      </c>
      <c r="AE2552" t="s">
        <v>3922</v>
      </c>
      <c r="AG2552" t="s">
        <v>2026</v>
      </c>
      <c r="AH2552">
        <v>6108926557</v>
      </c>
      <c r="AI2552" t="s">
        <v>11778</v>
      </c>
      <c r="AM2552" t="s">
        <v>3925</v>
      </c>
      <c r="AN2552" t="s">
        <v>3926</v>
      </c>
      <c r="AO2552" t="s">
        <v>268</v>
      </c>
      <c r="AP2552" t="s">
        <v>386</v>
      </c>
      <c r="AW2552" t="s">
        <v>320</v>
      </c>
      <c r="AX2552" t="s">
        <v>319</v>
      </c>
      <c r="AY2552" t="s">
        <v>254</v>
      </c>
      <c r="AZ2552" t="s">
        <v>230</v>
      </c>
      <c r="BA2552" t="s">
        <v>395</v>
      </c>
      <c r="BB2552" t="s">
        <v>380</v>
      </c>
      <c r="BC2552" t="s">
        <v>3927</v>
      </c>
      <c r="BD2552" t="s">
        <v>3927</v>
      </c>
      <c r="BE2552" t="s">
        <v>3927</v>
      </c>
      <c r="BF2552">
        <v>16</v>
      </c>
    </row>
    <row r="2553" spans="1:58" x14ac:dyDescent="0.3">
      <c r="A2553">
        <v>2026</v>
      </c>
      <c r="B2553">
        <v>202605</v>
      </c>
      <c r="C2553">
        <v>5</v>
      </c>
      <c r="D2553" s="14">
        <v>20001624988925</v>
      </c>
      <c r="E2553" t="s">
        <v>2810</v>
      </c>
      <c r="F2553" s="2">
        <v>46151.776817129627</v>
      </c>
      <c r="G2553" s="2">
        <v>46154</v>
      </c>
      <c r="I2553" t="s">
        <v>224</v>
      </c>
      <c r="J2553" t="s">
        <v>230</v>
      </c>
      <c r="L2553" t="s">
        <v>11779</v>
      </c>
      <c r="M2553" t="s">
        <v>309</v>
      </c>
      <c r="N2553" t="s">
        <v>297</v>
      </c>
      <c r="O2553" t="s">
        <v>283</v>
      </c>
      <c r="Q2553" t="s">
        <v>11780</v>
      </c>
      <c r="R2553" t="s">
        <v>2809</v>
      </c>
      <c r="S2553" t="s">
        <v>829</v>
      </c>
      <c r="T2553" t="s">
        <v>830</v>
      </c>
      <c r="U2553" t="s">
        <v>258</v>
      </c>
      <c r="V2553" t="s">
        <v>247</v>
      </c>
      <c r="W2553" t="s">
        <v>245</v>
      </c>
      <c r="X2553" t="s">
        <v>387</v>
      </c>
      <c r="Z2553">
        <v>1</v>
      </c>
      <c r="AA2553" t="s">
        <v>3921</v>
      </c>
      <c r="AE2553" t="s">
        <v>3922</v>
      </c>
      <c r="AG2553" t="s">
        <v>410</v>
      </c>
      <c r="AH2553">
        <v>6108924614</v>
      </c>
      <c r="AI2553" t="s">
        <v>11781</v>
      </c>
      <c r="AM2553" t="s">
        <v>3925</v>
      </c>
      <c r="AN2553" t="s">
        <v>3926</v>
      </c>
      <c r="AO2553" t="s">
        <v>268</v>
      </c>
      <c r="AP2553" t="s">
        <v>249</v>
      </c>
      <c r="AW2553" t="s">
        <v>3966</v>
      </c>
      <c r="AX2553" t="s">
        <v>3967</v>
      </c>
      <c r="AY2553" t="s">
        <v>253</v>
      </c>
      <c r="AZ2553" t="s">
        <v>230</v>
      </c>
      <c r="BA2553" t="s">
        <v>273</v>
      </c>
      <c r="BB2553" t="s">
        <v>380</v>
      </c>
      <c r="BC2553" t="s">
        <v>3927</v>
      </c>
      <c r="BD2553" t="s">
        <v>3927</v>
      </c>
      <c r="BE2553" t="s">
        <v>3927</v>
      </c>
      <c r="BF2553">
        <v>16</v>
      </c>
    </row>
    <row r="2554" spans="1:58" x14ac:dyDescent="0.3">
      <c r="A2554">
        <v>2026</v>
      </c>
      <c r="B2554">
        <v>202605</v>
      </c>
      <c r="C2554">
        <v>5</v>
      </c>
      <c r="D2554" s="14">
        <v>20001624988788</v>
      </c>
      <c r="E2554" t="s">
        <v>2810</v>
      </c>
      <c r="F2554" s="2">
        <v>46153.322442129633</v>
      </c>
      <c r="G2554" s="2">
        <v>46153</v>
      </c>
      <c r="I2554" t="s">
        <v>224</v>
      </c>
      <c r="J2554" t="s">
        <v>230</v>
      </c>
      <c r="L2554" t="s">
        <v>3453</v>
      </c>
      <c r="M2554" t="s">
        <v>309</v>
      </c>
      <c r="N2554" t="s">
        <v>297</v>
      </c>
      <c r="O2554" t="s">
        <v>283</v>
      </c>
      <c r="Q2554" t="s">
        <v>11782</v>
      </c>
      <c r="R2554" t="s">
        <v>2809</v>
      </c>
      <c r="S2554" t="s">
        <v>6002</v>
      </c>
      <c r="T2554" t="s">
        <v>6003</v>
      </c>
      <c r="U2554" t="s">
        <v>3034</v>
      </c>
      <c r="V2554" t="s">
        <v>647</v>
      </c>
      <c r="W2554" t="s">
        <v>245</v>
      </c>
      <c r="X2554" t="s">
        <v>225</v>
      </c>
      <c r="Z2554">
        <v>2</v>
      </c>
      <c r="AA2554" t="s">
        <v>3921</v>
      </c>
      <c r="AE2554" t="s">
        <v>3922</v>
      </c>
      <c r="AG2554" t="s">
        <v>5111</v>
      </c>
      <c r="AH2554">
        <v>6108944302</v>
      </c>
      <c r="AI2554" t="s">
        <v>11783</v>
      </c>
      <c r="AM2554" t="s">
        <v>3925</v>
      </c>
      <c r="AN2554" t="s">
        <v>3926</v>
      </c>
      <c r="AO2554" t="s">
        <v>268</v>
      </c>
      <c r="AP2554" t="s">
        <v>386</v>
      </c>
      <c r="AW2554" t="s">
        <v>320</v>
      </c>
      <c r="AX2554" t="s">
        <v>319</v>
      </c>
      <c r="AY2554" t="s">
        <v>254</v>
      </c>
      <c r="AZ2554" t="s">
        <v>230</v>
      </c>
      <c r="BA2554" t="s">
        <v>395</v>
      </c>
      <c r="BB2554" t="s">
        <v>380</v>
      </c>
      <c r="BC2554" t="s">
        <v>3927</v>
      </c>
      <c r="BD2554" t="s">
        <v>3927</v>
      </c>
      <c r="BE2554" t="s">
        <v>3927</v>
      </c>
      <c r="BF2554">
        <v>20</v>
      </c>
    </row>
    <row r="2555" spans="1:58" x14ac:dyDescent="0.3">
      <c r="A2555">
        <v>2026</v>
      </c>
      <c r="B2555">
        <v>202605</v>
      </c>
      <c r="C2555">
        <v>5</v>
      </c>
      <c r="D2555" s="14">
        <v>20001624988557</v>
      </c>
      <c r="E2555" t="s">
        <v>2810</v>
      </c>
      <c r="F2555" s="2">
        <v>46152.66479166667</v>
      </c>
      <c r="G2555" s="2">
        <v>46153</v>
      </c>
      <c r="I2555" t="s">
        <v>224</v>
      </c>
      <c r="J2555" t="s">
        <v>230</v>
      </c>
      <c r="L2555" t="s">
        <v>3169</v>
      </c>
      <c r="M2555" t="s">
        <v>1286</v>
      </c>
      <c r="N2555" t="s">
        <v>1281</v>
      </c>
      <c r="O2555" t="s">
        <v>331</v>
      </c>
      <c r="Q2555" t="s">
        <v>11784</v>
      </c>
      <c r="R2555" t="s">
        <v>2809</v>
      </c>
      <c r="S2555" t="s">
        <v>6329</v>
      </c>
      <c r="T2555" t="s">
        <v>6330</v>
      </c>
      <c r="U2555" t="s">
        <v>4796</v>
      </c>
      <c r="V2555" t="s">
        <v>2024</v>
      </c>
      <c r="W2555" t="s">
        <v>245</v>
      </c>
      <c r="X2555" t="s">
        <v>387</v>
      </c>
      <c r="Z2555">
        <v>2</v>
      </c>
      <c r="AA2555" t="s">
        <v>3921</v>
      </c>
      <c r="AE2555" t="s">
        <v>3922</v>
      </c>
      <c r="AG2555" t="s">
        <v>6332</v>
      </c>
      <c r="AH2555">
        <v>6108924655</v>
      </c>
      <c r="AI2555" t="s">
        <v>11785</v>
      </c>
      <c r="AM2555" t="s">
        <v>3925</v>
      </c>
      <c r="AN2555" t="s">
        <v>3926</v>
      </c>
      <c r="AO2555" t="s">
        <v>268</v>
      </c>
      <c r="AP2555" t="s">
        <v>304</v>
      </c>
      <c r="AW2555" t="s">
        <v>389</v>
      </c>
      <c r="AX2555" t="s">
        <v>388</v>
      </c>
      <c r="AY2555" t="s">
        <v>253</v>
      </c>
      <c r="AZ2555" t="s">
        <v>230</v>
      </c>
      <c r="BA2555" t="s">
        <v>395</v>
      </c>
      <c r="BB2555" t="s">
        <v>380</v>
      </c>
      <c r="BC2555" t="s">
        <v>3927</v>
      </c>
      <c r="BD2555" t="s">
        <v>3927</v>
      </c>
      <c r="BE2555" t="s">
        <v>3927</v>
      </c>
      <c r="BF2555">
        <v>16</v>
      </c>
    </row>
    <row r="2556" spans="1:58" x14ac:dyDescent="0.3">
      <c r="A2556">
        <v>2026</v>
      </c>
      <c r="B2556">
        <v>202605</v>
      </c>
      <c r="C2556">
        <v>5</v>
      </c>
      <c r="D2556" s="14">
        <v>20001624988096</v>
      </c>
      <c r="E2556" t="s">
        <v>2810</v>
      </c>
      <c r="F2556" s="2">
        <v>46152.375150462962</v>
      </c>
      <c r="G2556" s="2">
        <v>46154</v>
      </c>
      <c r="I2556" t="s">
        <v>224</v>
      </c>
      <c r="J2556" t="s">
        <v>230</v>
      </c>
      <c r="L2556" t="s">
        <v>11786</v>
      </c>
      <c r="M2556" t="s">
        <v>2089</v>
      </c>
      <c r="N2556" t="s">
        <v>353</v>
      </c>
      <c r="O2556" t="s">
        <v>283</v>
      </c>
      <c r="Q2556" t="s">
        <v>11787</v>
      </c>
      <c r="R2556" t="s">
        <v>2809</v>
      </c>
      <c r="S2556" t="s">
        <v>6590</v>
      </c>
      <c r="T2556" t="s">
        <v>6591</v>
      </c>
      <c r="U2556" t="s">
        <v>4796</v>
      </c>
      <c r="V2556" t="s">
        <v>2024</v>
      </c>
      <c r="W2556" t="s">
        <v>245</v>
      </c>
      <c r="X2556" t="s">
        <v>387</v>
      </c>
      <c r="Z2556">
        <v>1</v>
      </c>
      <c r="AA2556" t="s">
        <v>3921</v>
      </c>
      <c r="AE2556" t="s">
        <v>3922</v>
      </c>
      <c r="AG2556" t="s">
        <v>2026</v>
      </c>
      <c r="AH2556">
        <v>6108943287</v>
      </c>
      <c r="AI2556" t="s">
        <v>11788</v>
      </c>
      <c r="AM2556" t="s">
        <v>3925</v>
      </c>
      <c r="AN2556" t="s">
        <v>3926</v>
      </c>
      <c r="AO2556" t="s">
        <v>268</v>
      </c>
      <c r="AP2556" t="s">
        <v>304</v>
      </c>
      <c r="AW2556" t="s">
        <v>447</v>
      </c>
      <c r="AX2556" t="s">
        <v>446</v>
      </c>
      <c r="AY2556" t="s">
        <v>253</v>
      </c>
      <c r="AZ2556" t="s">
        <v>230</v>
      </c>
      <c r="BA2556" t="s">
        <v>395</v>
      </c>
      <c r="BB2556" t="s">
        <v>380</v>
      </c>
      <c r="BC2556" t="s">
        <v>3927</v>
      </c>
      <c r="BD2556" t="s">
        <v>3927</v>
      </c>
      <c r="BE2556" t="s">
        <v>3927</v>
      </c>
      <c r="BF2556">
        <v>16</v>
      </c>
    </row>
    <row r="2557" spans="1:58" x14ac:dyDescent="0.3">
      <c r="A2557">
        <v>2026</v>
      </c>
      <c r="B2557">
        <v>202605</v>
      </c>
      <c r="C2557">
        <v>5</v>
      </c>
      <c r="D2557" s="14">
        <v>20001624988021</v>
      </c>
      <c r="E2557" t="s">
        <v>2810</v>
      </c>
      <c r="F2557" s="2">
        <v>46151.843923611108</v>
      </c>
      <c r="G2557" s="2">
        <v>46152</v>
      </c>
      <c r="I2557" t="s">
        <v>224</v>
      </c>
      <c r="J2557" t="s">
        <v>230</v>
      </c>
      <c r="L2557" t="s">
        <v>10899</v>
      </c>
      <c r="M2557" t="s">
        <v>334</v>
      </c>
      <c r="N2557" t="s">
        <v>322</v>
      </c>
      <c r="O2557" t="s">
        <v>331</v>
      </c>
      <c r="Q2557" t="s">
        <v>11789</v>
      </c>
      <c r="R2557" t="s">
        <v>2809</v>
      </c>
      <c r="S2557" t="s">
        <v>425</v>
      </c>
      <c r="T2557" t="s">
        <v>426</v>
      </c>
      <c r="U2557" t="s">
        <v>258</v>
      </c>
      <c r="V2557" t="s">
        <v>247</v>
      </c>
      <c r="W2557" t="s">
        <v>245</v>
      </c>
      <c r="X2557" t="s">
        <v>225</v>
      </c>
      <c r="Z2557">
        <v>3</v>
      </c>
      <c r="AA2557" t="s">
        <v>3921</v>
      </c>
      <c r="AE2557" t="s">
        <v>3922</v>
      </c>
      <c r="AG2557" t="s">
        <v>410</v>
      </c>
      <c r="AH2557">
        <v>6108927525</v>
      </c>
      <c r="AI2557" t="s">
        <v>11790</v>
      </c>
      <c r="AM2557" t="s">
        <v>3925</v>
      </c>
      <c r="AN2557" t="s">
        <v>3926</v>
      </c>
      <c r="AO2557" t="s">
        <v>268</v>
      </c>
      <c r="AP2557" t="s">
        <v>304</v>
      </c>
      <c r="AW2557" t="s">
        <v>320</v>
      </c>
      <c r="AX2557" t="s">
        <v>319</v>
      </c>
      <c r="AY2557" t="s">
        <v>254</v>
      </c>
      <c r="AZ2557" t="s">
        <v>230</v>
      </c>
      <c r="BA2557" t="s">
        <v>395</v>
      </c>
      <c r="BB2557" t="s">
        <v>1857</v>
      </c>
      <c r="BC2557" t="s">
        <v>3927</v>
      </c>
      <c r="BD2557" t="s">
        <v>3927</v>
      </c>
      <c r="BE2557" t="s">
        <v>3927</v>
      </c>
      <c r="BF2557">
        <v>16</v>
      </c>
    </row>
    <row r="2558" spans="1:58" x14ac:dyDescent="0.3">
      <c r="A2558">
        <v>2026</v>
      </c>
      <c r="B2558">
        <v>202605</v>
      </c>
      <c r="C2558">
        <v>5</v>
      </c>
      <c r="D2558" s="14">
        <v>20001624987657</v>
      </c>
      <c r="E2558" t="s">
        <v>2810</v>
      </c>
      <c r="F2558" s="2">
        <v>46152.73028935185</v>
      </c>
      <c r="G2558" s="2">
        <v>46153</v>
      </c>
      <c r="I2558" t="s">
        <v>224</v>
      </c>
      <c r="J2558" t="s">
        <v>230</v>
      </c>
      <c r="L2558" t="s">
        <v>3343</v>
      </c>
      <c r="M2558" t="s">
        <v>309</v>
      </c>
      <c r="N2558" t="s">
        <v>297</v>
      </c>
      <c r="O2558" t="s">
        <v>283</v>
      </c>
      <c r="Q2558" t="s">
        <v>11791</v>
      </c>
      <c r="R2558" t="s">
        <v>2809</v>
      </c>
      <c r="S2558" t="s">
        <v>7591</v>
      </c>
      <c r="T2558" t="s">
        <v>7592</v>
      </c>
      <c r="U2558" t="s">
        <v>4796</v>
      </c>
      <c r="V2558" t="s">
        <v>2024</v>
      </c>
      <c r="W2558" t="s">
        <v>245</v>
      </c>
      <c r="X2558" t="s">
        <v>387</v>
      </c>
      <c r="Z2558">
        <v>2</v>
      </c>
      <c r="AA2558" t="s">
        <v>3921</v>
      </c>
      <c r="AE2558" t="s">
        <v>3922</v>
      </c>
      <c r="AG2558" t="s">
        <v>6332</v>
      </c>
      <c r="AH2558">
        <v>6108939411</v>
      </c>
      <c r="AI2558" t="s">
        <v>11792</v>
      </c>
      <c r="AM2558" t="s">
        <v>3925</v>
      </c>
      <c r="AN2558" t="s">
        <v>3926</v>
      </c>
      <c r="AO2558" t="s">
        <v>268</v>
      </c>
      <c r="AP2558" t="s">
        <v>304</v>
      </c>
      <c r="AW2558" t="s">
        <v>389</v>
      </c>
      <c r="AX2558" t="s">
        <v>388</v>
      </c>
      <c r="AY2558" t="s">
        <v>253</v>
      </c>
      <c r="AZ2558" t="s">
        <v>230</v>
      </c>
      <c r="BA2558" t="s">
        <v>273</v>
      </c>
      <c r="BB2558" t="s">
        <v>380</v>
      </c>
      <c r="BC2558" t="s">
        <v>3927</v>
      </c>
      <c r="BD2558" t="s">
        <v>3927</v>
      </c>
      <c r="BE2558" t="s">
        <v>3927</v>
      </c>
      <c r="BF2558">
        <v>16</v>
      </c>
    </row>
    <row r="2559" spans="1:58" x14ac:dyDescent="0.3">
      <c r="A2559">
        <v>2026</v>
      </c>
      <c r="B2559">
        <v>202605</v>
      </c>
      <c r="C2559">
        <v>5</v>
      </c>
      <c r="D2559" s="14">
        <v>20001624987360</v>
      </c>
      <c r="E2559" t="s">
        <v>2810</v>
      </c>
      <c r="F2559" s="2">
        <v>46152.540914351855</v>
      </c>
      <c r="G2559" s="2">
        <v>46153</v>
      </c>
      <c r="I2559" t="s">
        <v>224</v>
      </c>
      <c r="J2559" t="s">
        <v>230</v>
      </c>
      <c r="L2559" t="s">
        <v>2839</v>
      </c>
      <c r="M2559" t="s">
        <v>334</v>
      </c>
      <c r="N2559" t="s">
        <v>322</v>
      </c>
      <c r="O2559" t="s">
        <v>331</v>
      </c>
      <c r="Q2559" t="s">
        <v>11793</v>
      </c>
      <c r="R2559" t="s">
        <v>2809</v>
      </c>
      <c r="S2559" t="s">
        <v>551</v>
      </c>
      <c r="T2559" t="s">
        <v>552</v>
      </c>
      <c r="U2559" t="s">
        <v>258</v>
      </c>
      <c r="V2559" t="s">
        <v>247</v>
      </c>
      <c r="W2559" t="s">
        <v>245</v>
      </c>
      <c r="X2559" t="s">
        <v>387</v>
      </c>
      <c r="Z2559">
        <v>2</v>
      </c>
      <c r="AA2559" t="s">
        <v>3921</v>
      </c>
      <c r="AE2559" t="s">
        <v>3922</v>
      </c>
      <c r="AG2559" t="s">
        <v>359</v>
      </c>
      <c r="AH2559">
        <v>6108932503</v>
      </c>
      <c r="AI2559" t="s">
        <v>11794</v>
      </c>
      <c r="AM2559" t="s">
        <v>3925</v>
      </c>
      <c r="AN2559" t="s">
        <v>3926</v>
      </c>
      <c r="AO2559" t="s">
        <v>268</v>
      </c>
      <c r="AP2559" t="s">
        <v>304</v>
      </c>
      <c r="AW2559" t="s">
        <v>603</v>
      </c>
      <c r="AX2559" t="s">
        <v>602</v>
      </c>
      <c r="AY2559" t="s">
        <v>253</v>
      </c>
      <c r="AZ2559" t="s">
        <v>230</v>
      </c>
      <c r="BA2559" t="s">
        <v>395</v>
      </c>
      <c r="BB2559" t="s">
        <v>380</v>
      </c>
      <c r="BC2559" t="s">
        <v>3927</v>
      </c>
      <c r="BD2559" t="s">
        <v>3927</v>
      </c>
      <c r="BE2559" t="s">
        <v>3927</v>
      </c>
      <c r="BF2559">
        <v>16</v>
      </c>
    </row>
    <row r="2560" spans="1:58" x14ac:dyDescent="0.3">
      <c r="A2560">
        <v>2026</v>
      </c>
      <c r="B2560">
        <v>202605</v>
      </c>
      <c r="C2560">
        <v>5</v>
      </c>
      <c r="D2560" s="14">
        <v>20001624987346</v>
      </c>
      <c r="E2560" t="s">
        <v>2810</v>
      </c>
      <c r="F2560" s="2">
        <v>46152.532361111109</v>
      </c>
      <c r="G2560" s="2">
        <v>46154</v>
      </c>
      <c r="I2560" t="s">
        <v>224</v>
      </c>
      <c r="J2560" t="s">
        <v>230</v>
      </c>
      <c r="L2560" t="s">
        <v>3697</v>
      </c>
      <c r="M2560" t="s">
        <v>1117</v>
      </c>
      <c r="N2560" t="s">
        <v>752</v>
      </c>
      <c r="O2560" t="s">
        <v>623</v>
      </c>
      <c r="Q2560" t="s">
        <v>11795</v>
      </c>
      <c r="R2560" t="s">
        <v>2809</v>
      </c>
      <c r="S2560" t="s">
        <v>4949</v>
      </c>
      <c r="T2560" t="s">
        <v>4950</v>
      </c>
      <c r="U2560" t="s">
        <v>3034</v>
      </c>
      <c r="V2560" t="s">
        <v>3994</v>
      </c>
      <c r="W2560" t="s">
        <v>245</v>
      </c>
      <c r="X2560" t="s">
        <v>387</v>
      </c>
      <c r="Z2560">
        <v>1</v>
      </c>
      <c r="AA2560" t="s">
        <v>3921</v>
      </c>
      <c r="AE2560" t="s">
        <v>3922</v>
      </c>
      <c r="AG2560" t="s">
        <v>4828</v>
      </c>
      <c r="AH2560">
        <v>6108934449</v>
      </c>
      <c r="AI2560" t="s">
        <v>11796</v>
      </c>
      <c r="AM2560" t="s">
        <v>3925</v>
      </c>
      <c r="AN2560" t="s">
        <v>3926</v>
      </c>
      <c r="AO2560" t="s">
        <v>268</v>
      </c>
      <c r="AP2560" t="s">
        <v>304</v>
      </c>
      <c r="AW2560" t="s">
        <v>447</v>
      </c>
      <c r="AX2560" t="s">
        <v>446</v>
      </c>
      <c r="AY2560" t="s">
        <v>253</v>
      </c>
      <c r="AZ2560" t="s">
        <v>230</v>
      </c>
      <c r="BA2560" t="s">
        <v>395</v>
      </c>
      <c r="BB2560" t="s">
        <v>380</v>
      </c>
      <c r="BC2560" t="s">
        <v>3927</v>
      </c>
      <c r="BD2560" t="s">
        <v>3927</v>
      </c>
      <c r="BE2560" t="s">
        <v>3927</v>
      </c>
      <c r="BF2560">
        <v>16</v>
      </c>
    </row>
    <row r="2561" spans="1:58" x14ac:dyDescent="0.3">
      <c r="A2561">
        <v>2026</v>
      </c>
      <c r="B2561">
        <v>202605</v>
      </c>
      <c r="C2561">
        <v>5</v>
      </c>
      <c r="D2561" s="14">
        <v>20001624986650</v>
      </c>
      <c r="E2561" t="s">
        <v>2810</v>
      </c>
      <c r="F2561" s="2">
        <v>46152.714953703704</v>
      </c>
      <c r="G2561" s="2">
        <v>46153</v>
      </c>
      <c r="I2561" t="s">
        <v>224</v>
      </c>
      <c r="J2561" t="s">
        <v>230</v>
      </c>
      <c r="L2561" t="s">
        <v>3636</v>
      </c>
      <c r="M2561" t="s">
        <v>309</v>
      </c>
      <c r="N2561" t="s">
        <v>297</v>
      </c>
      <c r="O2561" t="s">
        <v>283</v>
      </c>
      <c r="Q2561" t="s">
        <v>11797</v>
      </c>
      <c r="R2561" t="s">
        <v>2809</v>
      </c>
      <c r="S2561" t="s">
        <v>463</v>
      </c>
      <c r="T2561" t="s">
        <v>464</v>
      </c>
      <c r="U2561" t="s">
        <v>258</v>
      </c>
      <c r="V2561" t="s">
        <v>247</v>
      </c>
      <c r="W2561" t="s">
        <v>245</v>
      </c>
      <c r="X2561" t="s">
        <v>387</v>
      </c>
      <c r="Z2561">
        <v>2</v>
      </c>
      <c r="AA2561" t="s">
        <v>3921</v>
      </c>
      <c r="AE2561" t="s">
        <v>3922</v>
      </c>
      <c r="AG2561" t="s">
        <v>410</v>
      </c>
      <c r="AH2561">
        <v>6108931498</v>
      </c>
      <c r="AI2561" t="s">
        <v>11798</v>
      </c>
      <c r="AM2561" t="s">
        <v>3925</v>
      </c>
      <c r="AN2561" t="s">
        <v>3926</v>
      </c>
      <c r="AO2561" t="s">
        <v>268</v>
      </c>
      <c r="AP2561" t="s">
        <v>386</v>
      </c>
      <c r="AW2561" t="s">
        <v>447</v>
      </c>
      <c r="AX2561" t="s">
        <v>446</v>
      </c>
      <c r="AY2561" t="s">
        <v>253</v>
      </c>
      <c r="AZ2561" t="s">
        <v>230</v>
      </c>
      <c r="BA2561" t="s">
        <v>395</v>
      </c>
      <c r="BB2561" t="s">
        <v>380</v>
      </c>
      <c r="BC2561" t="s">
        <v>3927</v>
      </c>
      <c r="BD2561" t="s">
        <v>3927</v>
      </c>
      <c r="BE2561" t="s">
        <v>3927</v>
      </c>
      <c r="BF2561">
        <v>16</v>
      </c>
    </row>
    <row r="2562" spans="1:58" x14ac:dyDescent="0.3">
      <c r="A2562">
        <v>2026</v>
      </c>
      <c r="B2562">
        <v>202605</v>
      </c>
      <c r="C2562">
        <v>5</v>
      </c>
      <c r="D2562" s="14">
        <v>20001624986258</v>
      </c>
      <c r="E2562" t="s">
        <v>2810</v>
      </c>
      <c r="F2562" s="2">
        <v>46152.484236111108</v>
      </c>
      <c r="G2562" s="2">
        <v>46154</v>
      </c>
      <c r="I2562" t="s">
        <v>224</v>
      </c>
      <c r="J2562" t="s">
        <v>230</v>
      </c>
      <c r="L2562" t="s">
        <v>3813</v>
      </c>
      <c r="M2562" t="s">
        <v>392</v>
      </c>
      <c r="N2562" t="s">
        <v>353</v>
      </c>
      <c r="O2562" t="s">
        <v>283</v>
      </c>
      <c r="Q2562" t="s">
        <v>11799</v>
      </c>
      <c r="R2562" t="s">
        <v>2809</v>
      </c>
      <c r="S2562" t="s">
        <v>4949</v>
      </c>
      <c r="T2562" t="s">
        <v>4950</v>
      </c>
      <c r="U2562" t="s">
        <v>3034</v>
      </c>
      <c r="V2562" t="s">
        <v>3994</v>
      </c>
      <c r="W2562" t="s">
        <v>245</v>
      </c>
      <c r="X2562" t="s">
        <v>225</v>
      </c>
      <c r="Z2562">
        <v>1</v>
      </c>
      <c r="AA2562" t="s">
        <v>3921</v>
      </c>
      <c r="AE2562" t="s">
        <v>3922</v>
      </c>
      <c r="AG2562" t="s">
        <v>4828</v>
      </c>
      <c r="AH2562">
        <v>6108945218</v>
      </c>
      <c r="AI2562" t="s">
        <v>11800</v>
      </c>
      <c r="AM2562" t="s">
        <v>3925</v>
      </c>
      <c r="AN2562" t="s">
        <v>3926</v>
      </c>
      <c r="AO2562" t="s">
        <v>268</v>
      </c>
      <c r="AP2562" t="s">
        <v>386</v>
      </c>
      <c r="AW2562" t="s">
        <v>227</v>
      </c>
      <c r="AX2562" t="s">
        <v>226</v>
      </c>
      <c r="AY2562" t="s">
        <v>254</v>
      </c>
      <c r="AZ2562" t="s">
        <v>230</v>
      </c>
      <c r="BA2562" t="s">
        <v>395</v>
      </c>
      <c r="BB2562" t="s">
        <v>380</v>
      </c>
      <c r="BC2562" t="s">
        <v>3927</v>
      </c>
      <c r="BD2562" t="s">
        <v>3927</v>
      </c>
      <c r="BE2562" t="s">
        <v>3927</v>
      </c>
      <c r="BF2562">
        <v>16</v>
      </c>
    </row>
    <row r="2563" spans="1:58" x14ac:dyDescent="0.3">
      <c r="A2563">
        <v>2026</v>
      </c>
      <c r="B2563">
        <v>202605</v>
      </c>
      <c r="C2563">
        <v>5</v>
      </c>
      <c r="D2563" s="14">
        <v>20001624984618</v>
      </c>
      <c r="E2563" t="s">
        <v>2810</v>
      </c>
      <c r="F2563" s="2">
        <v>46152.694780092592</v>
      </c>
      <c r="G2563" s="2">
        <v>46153</v>
      </c>
      <c r="I2563" t="s">
        <v>224</v>
      </c>
      <c r="J2563" t="s">
        <v>230</v>
      </c>
      <c r="L2563" t="s">
        <v>3488</v>
      </c>
      <c r="M2563" t="s">
        <v>309</v>
      </c>
      <c r="N2563" t="s">
        <v>297</v>
      </c>
      <c r="O2563" t="s">
        <v>283</v>
      </c>
      <c r="Q2563" t="s">
        <v>11801</v>
      </c>
      <c r="R2563" t="s">
        <v>2809</v>
      </c>
      <c r="S2563" t="s">
        <v>302</v>
      </c>
      <c r="T2563" t="s">
        <v>303</v>
      </c>
      <c r="U2563" t="s">
        <v>258</v>
      </c>
      <c r="V2563" t="s">
        <v>247</v>
      </c>
      <c r="W2563" t="s">
        <v>245</v>
      </c>
      <c r="X2563" t="s">
        <v>225</v>
      </c>
      <c r="Z2563">
        <v>2</v>
      </c>
      <c r="AA2563" t="s">
        <v>3921</v>
      </c>
      <c r="AE2563" t="s">
        <v>3922</v>
      </c>
      <c r="AG2563" t="s">
        <v>248</v>
      </c>
      <c r="AH2563">
        <v>6108930561</v>
      </c>
      <c r="AI2563" t="s">
        <v>11802</v>
      </c>
      <c r="AM2563" t="s">
        <v>3925</v>
      </c>
      <c r="AN2563" t="s">
        <v>3926</v>
      </c>
      <c r="AO2563" t="s">
        <v>268</v>
      </c>
      <c r="AP2563" t="s">
        <v>304</v>
      </c>
      <c r="AW2563" t="s">
        <v>320</v>
      </c>
      <c r="AX2563" t="s">
        <v>319</v>
      </c>
      <c r="AY2563" t="s">
        <v>254</v>
      </c>
      <c r="AZ2563" t="s">
        <v>230</v>
      </c>
      <c r="BA2563" t="s">
        <v>395</v>
      </c>
      <c r="BB2563" t="s">
        <v>380</v>
      </c>
      <c r="BC2563" t="s">
        <v>3927</v>
      </c>
      <c r="BD2563" t="s">
        <v>3927</v>
      </c>
      <c r="BE2563" t="s">
        <v>3927</v>
      </c>
      <c r="BF2563">
        <v>16</v>
      </c>
    </row>
    <row r="2564" spans="1:58" x14ac:dyDescent="0.3">
      <c r="A2564">
        <v>2026</v>
      </c>
      <c r="B2564">
        <v>202605</v>
      </c>
      <c r="C2564">
        <v>5</v>
      </c>
      <c r="D2564" s="14">
        <v>20001624981864</v>
      </c>
      <c r="E2564" t="s">
        <v>2810</v>
      </c>
      <c r="F2564" s="2">
        <v>46153.326516203706</v>
      </c>
      <c r="G2564" s="2">
        <v>46154</v>
      </c>
      <c r="I2564" t="s">
        <v>224</v>
      </c>
      <c r="J2564" t="s">
        <v>230</v>
      </c>
      <c r="L2564" t="s">
        <v>2887</v>
      </c>
      <c r="M2564" t="s">
        <v>1949</v>
      </c>
      <c r="N2564" t="s">
        <v>322</v>
      </c>
      <c r="O2564" t="s">
        <v>331</v>
      </c>
      <c r="Q2564" t="s">
        <v>11803</v>
      </c>
      <c r="R2564" t="s">
        <v>2809</v>
      </c>
      <c r="S2564" t="s">
        <v>5360</v>
      </c>
      <c r="T2564" t="s">
        <v>5361</v>
      </c>
      <c r="U2564" t="s">
        <v>3034</v>
      </c>
      <c r="V2564" t="s">
        <v>647</v>
      </c>
      <c r="W2564" t="s">
        <v>245</v>
      </c>
      <c r="X2564" t="s">
        <v>225</v>
      </c>
      <c r="Z2564">
        <v>1</v>
      </c>
      <c r="AA2564" t="s">
        <v>3921</v>
      </c>
      <c r="AE2564" t="s">
        <v>3922</v>
      </c>
      <c r="AG2564" t="s">
        <v>5006</v>
      </c>
      <c r="AH2564">
        <v>6108940381</v>
      </c>
      <c r="AI2564" t="s">
        <v>11804</v>
      </c>
      <c r="AM2564" t="s">
        <v>3925</v>
      </c>
      <c r="AN2564" t="s">
        <v>3926</v>
      </c>
      <c r="AO2564" t="s">
        <v>268</v>
      </c>
      <c r="AP2564" t="s">
        <v>386</v>
      </c>
      <c r="AW2564" t="s">
        <v>320</v>
      </c>
      <c r="AX2564" t="s">
        <v>319</v>
      </c>
      <c r="AY2564" t="s">
        <v>254</v>
      </c>
      <c r="AZ2564" t="s">
        <v>230</v>
      </c>
      <c r="BA2564" t="s">
        <v>273</v>
      </c>
      <c r="BB2564" t="s">
        <v>380</v>
      </c>
      <c r="BC2564" t="s">
        <v>3927</v>
      </c>
      <c r="BD2564" t="s">
        <v>3927</v>
      </c>
      <c r="BE2564" t="s">
        <v>3927</v>
      </c>
      <c r="BF2564">
        <v>20</v>
      </c>
    </row>
    <row r="2565" spans="1:58" x14ac:dyDescent="0.3">
      <c r="A2565">
        <v>2026</v>
      </c>
      <c r="B2565">
        <v>202605</v>
      </c>
      <c r="C2565">
        <v>5</v>
      </c>
      <c r="D2565" s="14">
        <v>20001624981582</v>
      </c>
      <c r="E2565" t="s">
        <v>2810</v>
      </c>
      <c r="F2565" s="2">
        <v>46152.639143518521</v>
      </c>
      <c r="G2565" s="2">
        <v>46153</v>
      </c>
      <c r="I2565" t="s">
        <v>224</v>
      </c>
      <c r="J2565" t="s">
        <v>230</v>
      </c>
      <c r="L2565" t="s">
        <v>3293</v>
      </c>
      <c r="M2565" t="s">
        <v>809</v>
      </c>
      <c r="N2565" t="s">
        <v>237</v>
      </c>
      <c r="O2565" t="s">
        <v>257</v>
      </c>
      <c r="Q2565" t="s">
        <v>11805</v>
      </c>
      <c r="R2565" t="s">
        <v>2809</v>
      </c>
      <c r="S2565" t="s">
        <v>6624</v>
      </c>
      <c r="T2565" t="s">
        <v>6625</v>
      </c>
      <c r="U2565" t="s">
        <v>4796</v>
      </c>
      <c r="V2565" t="s">
        <v>2024</v>
      </c>
      <c r="W2565" t="s">
        <v>245</v>
      </c>
      <c r="X2565" t="s">
        <v>387</v>
      </c>
      <c r="Z2565">
        <v>2</v>
      </c>
      <c r="AA2565" t="s">
        <v>3921</v>
      </c>
      <c r="AE2565" t="s">
        <v>3922</v>
      </c>
      <c r="AG2565" t="s">
        <v>6332</v>
      </c>
      <c r="AH2565">
        <v>6108937402</v>
      </c>
      <c r="AI2565" t="s">
        <v>11806</v>
      </c>
      <c r="AM2565" t="s">
        <v>3925</v>
      </c>
      <c r="AN2565" t="s">
        <v>3926</v>
      </c>
      <c r="AO2565" t="s">
        <v>268</v>
      </c>
      <c r="AP2565" t="s">
        <v>386</v>
      </c>
      <c r="AW2565" t="s">
        <v>447</v>
      </c>
      <c r="AX2565" t="s">
        <v>446</v>
      </c>
      <c r="AY2565" t="s">
        <v>253</v>
      </c>
      <c r="AZ2565" t="s">
        <v>230</v>
      </c>
      <c r="BA2565" t="s">
        <v>395</v>
      </c>
      <c r="BB2565" t="s">
        <v>380</v>
      </c>
      <c r="BC2565" t="s">
        <v>3927</v>
      </c>
      <c r="BD2565" t="s">
        <v>3927</v>
      </c>
      <c r="BE2565" t="s">
        <v>3927</v>
      </c>
      <c r="BF2565">
        <v>16</v>
      </c>
    </row>
    <row r="2566" spans="1:58" x14ac:dyDescent="0.3">
      <c r="A2566">
        <v>2026</v>
      </c>
      <c r="B2566">
        <v>202605</v>
      </c>
      <c r="C2566">
        <v>5</v>
      </c>
      <c r="D2566" s="14">
        <v>20001624934614</v>
      </c>
      <c r="E2566" t="s">
        <v>2810</v>
      </c>
      <c r="F2566" s="2">
        <v>46151.718865740739</v>
      </c>
      <c r="G2566" s="2">
        <v>46152</v>
      </c>
      <c r="I2566" t="s">
        <v>224</v>
      </c>
      <c r="J2566" t="s">
        <v>230</v>
      </c>
      <c r="L2566" t="s">
        <v>2863</v>
      </c>
      <c r="M2566" t="s">
        <v>309</v>
      </c>
      <c r="N2566" t="s">
        <v>297</v>
      </c>
      <c r="O2566" t="s">
        <v>283</v>
      </c>
      <c r="Q2566" t="s">
        <v>11807</v>
      </c>
      <c r="R2566" t="s">
        <v>2809</v>
      </c>
      <c r="S2566" t="s">
        <v>7661</v>
      </c>
      <c r="T2566" t="s">
        <v>7662</v>
      </c>
      <c r="U2566" t="s">
        <v>4008</v>
      </c>
      <c r="V2566" t="s">
        <v>980</v>
      </c>
      <c r="W2566" t="s">
        <v>245</v>
      </c>
      <c r="X2566" t="s">
        <v>225</v>
      </c>
      <c r="Z2566">
        <v>3</v>
      </c>
      <c r="AA2566" t="s">
        <v>3921</v>
      </c>
      <c r="AE2566" t="s">
        <v>3922</v>
      </c>
      <c r="AG2566" t="s">
        <v>4870</v>
      </c>
      <c r="AH2566">
        <v>6022608549</v>
      </c>
      <c r="AI2566" t="s">
        <v>11808</v>
      </c>
      <c r="AM2566" t="s">
        <v>3925</v>
      </c>
      <c r="AN2566" t="s">
        <v>3926</v>
      </c>
      <c r="AO2566" t="s">
        <v>268</v>
      </c>
      <c r="AP2566" t="s">
        <v>304</v>
      </c>
      <c r="AW2566" t="s">
        <v>1191</v>
      </c>
      <c r="AX2566" t="s">
        <v>1190</v>
      </c>
      <c r="AY2566" t="s">
        <v>254</v>
      </c>
      <c r="AZ2566" t="s">
        <v>230</v>
      </c>
      <c r="BA2566" t="s">
        <v>273</v>
      </c>
      <c r="BB2566" t="s">
        <v>380</v>
      </c>
      <c r="BC2566" t="s">
        <v>3927</v>
      </c>
      <c r="BD2566" t="s">
        <v>3927</v>
      </c>
      <c r="BE2566" t="s">
        <v>3927</v>
      </c>
      <c r="BF2566">
        <v>26</v>
      </c>
    </row>
    <row r="2567" spans="1:58" x14ac:dyDescent="0.3">
      <c r="A2567">
        <v>2026</v>
      </c>
      <c r="B2567">
        <v>202605</v>
      </c>
      <c r="C2567">
        <v>5</v>
      </c>
      <c r="D2567" s="14">
        <v>20001624934183</v>
      </c>
      <c r="E2567" t="s">
        <v>2810</v>
      </c>
      <c r="F2567" s="2">
        <v>46151.633368055554</v>
      </c>
      <c r="G2567" s="2">
        <v>46152</v>
      </c>
      <c r="I2567" t="s">
        <v>224</v>
      </c>
      <c r="J2567" t="s">
        <v>230</v>
      </c>
      <c r="L2567" t="s">
        <v>1877</v>
      </c>
      <c r="M2567" t="s">
        <v>334</v>
      </c>
      <c r="N2567" t="s">
        <v>322</v>
      </c>
      <c r="O2567" t="s">
        <v>331</v>
      </c>
      <c r="Q2567" t="s">
        <v>11809</v>
      </c>
      <c r="R2567" t="s">
        <v>2809</v>
      </c>
      <c r="S2567" t="s">
        <v>1583</v>
      </c>
      <c r="T2567" t="s">
        <v>1584</v>
      </c>
      <c r="U2567" t="s">
        <v>258</v>
      </c>
      <c r="V2567" t="s">
        <v>247</v>
      </c>
      <c r="W2567" t="s">
        <v>245</v>
      </c>
      <c r="X2567" t="s">
        <v>225</v>
      </c>
      <c r="Z2567">
        <v>3</v>
      </c>
      <c r="AA2567" t="s">
        <v>3921</v>
      </c>
      <c r="AE2567" t="s">
        <v>3922</v>
      </c>
      <c r="AG2567" t="s">
        <v>329</v>
      </c>
      <c r="AH2567">
        <v>6108945170</v>
      </c>
      <c r="AI2567" t="s">
        <v>11810</v>
      </c>
      <c r="AM2567" t="s">
        <v>3925</v>
      </c>
      <c r="AN2567" t="s">
        <v>3926</v>
      </c>
      <c r="AO2567" t="s">
        <v>268</v>
      </c>
      <c r="AP2567" t="s">
        <v>386</v>
      </c>
      <c r="AW2567" t="s">
        <v>1876</v>
      </c>
      <c r="AX2567" t="s">
        <v>1875</v>
      </c>
      <c r="AY2567" t="s">
        <v>254</v>
      </c>
      <c r="AZ2567" t="s">
        <v>230</v>
      </c>
      <c r="BA2567" t="s">
        <v>273</v>
      </c>
      <c r="BB2567" t="s">
        <v>380</v>
      </c>
      <c r="BC2567" t="s">
        <v>3927</v>
      </c>
      <c r="BD2567" t="s">
        <v>3927</v>
      </c>
      <c r="BE2567" t="s">
        <v>3927</v>
      </c>
      <c r="BF2567">
        <v>16</v>
      </c>
    </row>
    <row r="2568" spans="1:58" x14ac:dyDescent="0.3">
      <c r="A2568">
        <v>2026</v>
      </c>
      <c r="B2568">
        <v>202605</v>
      </c>
      <c r="C2568">
        <v>5</v>
      </c>
      <c r="D2568" s="14">
        <v>20001624933816</v>
      </c>
      <c r="E2568" t="s">
        <v>2810</v>
      </c>
      <c r="F2568" s="2">
        <v>46151.783773148149</v>
      </c>
      <c r="G2568" s="2">
        <v>46153</v>
      </c>
      <c r="I2568" t="s">
        <v>224</v>
      </c>
      <c r="J2568" t="s">
        <v>230</v>
      </c>
      <c r="L2568" t="s">
        <v>11811</v>
      </c>
      <c r="M2568" t="s">
        <v>809</v>
      </c>
      <c r="N2568" t="s">
        <v>237</v>
      </c>
      <c r="O2568" t="s">
        <v>257</v>
      </c>
      <c r="Q2568" t="s">
        <v>11812</v>
      </c>
      <c r="R2568" t="s">
        <v>2809</v>
      </c>
      <c r="S2568" t="s">
        <v>538</v>
      </c>
      <c r="T2568" t="s">
        <v>539</v>
      </c>
      <c r="U2568" t="s">
        <v>258</v>
      </c>
      <c r="V2568" t="s">
        <v>247</v>
      </c>
      <c r="W2568" t="s">
        <v>245</v>
      </c>
      <c r="X2568" t="s">
        <v>225</v>
      </c>
      <c r="Z2568">
        <v>2</v>
      </c>
      <c r="AA2568" t="s">
        <v>3921</v>
      </c>
      <c r="AE2568" t="s">
        <v>3922</v>
      </c>
      <c r="AG2568" t="s">
        <v>248</v>
      </c>
      <c r="AH2568">
        <v>6108932484</v>
      </c>
      <c r="AI2568" t="s">
        <v>11813</v>
      </c>
      <c r="AM2568" t="s">
        <v>3925</v>
      </c>
      <c r="AN2568" t="s">
        <v>3926</v>
      </c>
      <c r="AO2568" t="s">
        <v>268</v>
      </c>
      <c r="AP2568" t="s">
        <v>693</v>
      </c>
      <c r="AW2568" t="s">
        <v>320</v>
      </c>
      <c r="AX2568" t="s">
        <v>319</v>
      </c>
      <c r="AY2568" t="s">
        <v>254</v>
      </c>
      <c r="AZ2568" t="s">
        <v>230</v>
      </c>
      <c r="BA2568" t="s">
        <v>395</v>
      </c>
      <c r="BB2568" t="s">
        <v>380</v>
      </c>
      <c r="BC2568" t="s">
        <v>3927</v>
      </c>
      <c r="BD2568" t="s">
        <v>3927</v>
      </c>
      <c r="BE2568" t="s">
        <v>3927</v>
      </c>
      <c r="BF2568">
        <v>16</v>
      </c>
    </row>
    <row r="2569" spans="1:58" x14ac:dyDescent="0.3">
      <c r="A2569">
        <v>2026</v>
      </c>
      <c r="B2569">
        <v>202605</v>
      </c>
      <c r="C2569">
        <v>5</v>
      </c>
      <c r="D2569" s="14">
        <v>20001624932922</v>
      </c>
      <c r="E2569" t="s">
        <v>2810</v>
      </c>
      <c r="F2569" s="2">
        <v>46151.594340277778</v>
      </c>
      <c r="G2569" s="2">
        <v>46153</v>
      </c>
      <c r="I2569" t="s">
        <v>224</v>
      </c>
      <c r="J2569" t="s">
        <v>230</v>
      </c>
      <c r="L2569" t="s">
        <v>3682</v>
      </c>
      <c r="M2569" t="s">
        <v>902</v>
      </c>
      <c r="N2569" t="s">
        <v>752</v>
      </c>
      <c r="O2569" t="s">
        <v>623</v>
      </c>
      <c r="Q2569" t="s">
        <v>11814</v>
      </c>
      <c r="R2569" t="s">
        <v>2809</v>
      </c>
      <c r="S2569" t="s">
        <v>7066</v>
      </c>
      <c r="T2569" t="s">
        <v>7067</v>
      </c>
      <c r="U2569" t="s">
        <v>3034</v>
      </c>
      <c r="V2569" t="s">
        <v>647</v>
      </c>
      <c r="W2569" t="s">
        <v>245</v>
      </c>
      <c r="X2569" t="s">
        <v>225</v>
      </c>
      <c r="Z2569">
        <v>2</v>
      </c>
      <c r="AA2569" t="s">
        <v>3921</v>
      </c>
      <c r="AE2569" t="s">
        <v>3922</v>
      </c>
      <c r="AG2569" t="s">
        <v>5111</v>
      </c>
      <c r="AH2569">
        <v>6108931394</v>
      </c>
      <c r="AI2569" t="s">
        <v>11815</v>
      </c>
      <c r="AM2569" t="s">
        <v>3925</v>
      </c>
      <c r="AN2569" t="s">
        <v>5142</v>
      </c>
      <c r="AO2569" t="s">
        <v>268</v>
      </c>
      <c r="AP2569" t="s">
        <v>386</v>
      </c>
      <c r="AW2569" t="s">
        <v>320</v>
      </c>
      <c r="AX2569" t="s">
        <v>319</v>
      </c>
      <c r="AY2569" t="s">
        <v>254</v>
      </c>
      <c r="AZ2569" t="s">
        <v>230</v>
      </c>
      <c r="BA2569" t="s">
        <v>395</v>
      </c>
      <c r="BB2569" t="s">
        <v>1879</v>
      </c>
      <c r="BC2569" t="s">
        <v>3927</v>
      </c>
      <c r="BD2569" t="s">
        <v>3927</v>
      </c>
      <c r="BE2569" t="s">
        <v>3927</v>
      </c>
      <c r="BF2569">
        <v>16</v>
      </c>
    </row>
    <row r="2570" spans="1:58" x14ac:dyDescent="0.3">
      <c r="A2570">
        <v>2026</v>
      </c>
      <c r="B2570">
        <v>202605</v>
      </c>
      <c r="C2570">
        <v>5</v>
      </c>
      <c r="D2570" s="14">
        <v>20001624932882</v>
      </c>
      <c r="E2570" t="s">
        <v>2810</v>
      </c>
      <c r="F2570" s="2">
        <v>46151.839375000003</v>
      </c>
      <c r="G2570" s="2">
        <v>46152</v>
      </c>
      <c r="I2570" t="s">
        <v>224</v>
      </c>
      <c r="J2570" t="s">
        <v>230</v>
      </c>
      <c r="L2570" t="s">
        <v>3553</v>
      </c>
      <c r="M2570" t="s">
        <v>309</v>
      </c>
      <c r="N2570" t="s">
        <v>297</v>
      </c>
      <c r="O2570" t="s">
        <v>283</v>
      </c>
      <c r="Q2570" t="s">
        <v>11816</v>
      </c>
      <c r="R2570" t="s">
        <v>2809</v>
      </c>
      <c r="S2570" t="s">
        <v>8510</v>
      </c>
      <c r="T2570" t="s">
        <v>8511</v>
      </c>
      <c r="U2570" t="s">
        <v>4796</v>
      </c>
      <c r="V2570" t="s">
        <v>2024</v>
      </c>
      <c r="W2570" t="s">
        <v>245</v>
      </c>
      <c r="X2570" t="s">
        <v>225</v>
      </c>
      <c r="Z2570">
        <v>3</v>
      </c>
      <c r="AA2570" t="s">
        <v>3921</v>
      </c>
      <c r="AE2570" t="s">
        <v>3922</v>
      </c>
      <c r="AG2570" t="s">
        <v>6332</v>
      </c>
      <c r="AH2570">
        <v>6108927524</v>
      </c>
      <c r="AI2570" t="s">
        <v>11817</v>
      </c>
      <c r="AM2570" t="s">
        <v>3925</v>
      </c>
      <c r="AN2570" t="s">
        <v>3926</v>
      </c>
      <c r="AO2570" t="s">
        <v>268</v>
      </c>
      <c r="AP2570" t="s">
        <v>249</v>
      </c>
      <c r="AW2570" t="s">
        <v>320</v>
      </c>
      <c r="AX2570" t="s">
        <v>319</v>
      </c>
      <c r="AY2570" t="s">
        <v>254</v>
      </c>
      <c r="AZ2570" t="s">
        <v>230</v>
      </c>
      <c r="BA2570" t="s">
        <v>395</v>
      </c>
      <c r="BB2570" t="s">
        <v>380</v>
      </c>
      <c r="BC2570" t="s">
        <v>3927</v>
      </c>
      <c r="BD2570" t="s">
        <v>3927</v>
      </c>
      <c r="BE2570" t="s">
        <v>3927</v>
      </c>
      <c r="BF2570">
        <v>16</v>
      </c>
    </row>
    <row r="2571" spans="1:58" x14ac:dyDescent="0.3">
      <c r="A2571">
        <v>2026</v>
      </c>
      <c r="B2571">
        <v>202605</v>
      </c>
      <c r="C2571">
        <v>5</v>
      </c>
      <c r="D2571" s="14">
        <v>20001624932162</v>
      </c>
      <c r="E2571" t="s">
        <v>2810</v>
      </c>
      <c r="F2571" s="2">
        <v>46151.626608796294</v>
      </c>
      <c r="G2571" s="2">
        <v>46154</v>
      </c>
      <c r="I2571" t="s">
        <v>224</v>
      </c>
      <c r="J2571" t="s">
        <v>230</v>
      </c>
      <c r="L2571" t="s">
        <v>3320</v>
      </c>
      <c r="M2571" t="s">
        <v>309</v>
      </c>
      <c r="N2571" t="s">
        <v>297</v>
      </c>
      <c r="O2571" t="s">
        <v>283</v>
      </c>
      <c r="Q2571" t="s">
        <v>11818</v>
      </c>
      <c r="R2571" t="s">
        <v>2809</v>
      </c>
      <c r="S2571" t="s">
        <v>5215</v>
      </c>
      <c r="T2571" t="s">
        <v>5216</v>
      </c>
      <c r="U2571" t="s">
        <v>3034</v>
      </c>
      <c r="V2571" t="s">
        <v>647</v>
      </c>
      <c r="W2571" t="s">
        <v>245</v>
      </c>
      <c r="X2571" t="s">
        <v>387</v>
      </c>
      <c r="Z2571">
        <v>1</v>
      </c>
      <c r="AA2571" t="s">
        <v>3921</v>
      </c>
      <c r="AE2571" t="s">
        <v>3922</v>
      </c>
      <c r="AG2571" t="s">
        <v>5111</v>
      </c>
      <c r="AH2571">
        <v>6108928453</v>
      </c>
      <c r="AI2571" t="s">
        <v>11819</v>
      </c>
      <c r="AM2571" t="s">
        <v>3925</v>
      </c>
      <c r="AN2571" t="s">
        <v>3926</v>
      </c>
      <c r="AO2571" t="s">
        <v>268</v>
      </c>
      <c r="AP2571" t="s">
        <v>386</v>
      </c>
      <c r="AW2571" t="s">
        <v>389</v>
      </c>
      <c r="AX2571" t="s">
        <v>388</v>
      </c>
      <c r="AY2571" t="s">
        <v>253</v>
      </c>
      <c r="AZ2571" t="s">
        <v>230</v>
      </c>
      <c r="BA2571" t="s">
        <v>395</v>
      </c>
      <c r="BB2571" t="s">
        <v>380</v>
      </c>
      <c r="BC2571" t="s">
        <v>3927</v>
      </c>
      <c r="BD2571" t="s">
        <v>3927</v>
      </c>
      <c r="BE2571" t="s">
        <v>3927</v>
      </c>
      <c r="BF2571">
        <v>16</v>
      </c>
    </row>
    <row r="2572" spans="1:58" x14ac:dyDescent="0.3">
      <c r="A2572">
        <v>2026</v>
      </c>
      <c r="B2572">
        <v>202605</v>
      </c>
      <c r="C2572">
        <v>5</v>
      </c>
      <c r="D2572" s="14">
        <v>20001624931902</v>
      </c>
      <c r="E2572" t="s">
        <v>2810</v>
      </c>
      <c r="F2572" s="2">
        <v>46151.84820601852</v>
      </c>
      <c r="G2572" s="2">
        <v>46153</v>
      </c>
      <c r="I2572" t="s">
        <v>224</v>
      </c>
      <c r="J2572" t="s">
        <v>230</v>
      </c>
      <c r="L2572" t="s">
        <v>3634</v>
      </c>
      <c r="M2572" t="s">
        <v>309</v>
      </c>
      <c r="N2572" t="s">
        <v>297</v>
      </c>
      <c r="O2572" t="s">
        <v>283</v>
      </c>
      <c r="Q2572" t="s">
        <v>11820</v>
      </c>
      <c r="R2572" t="s">
        <v>2811</v>
      </c>
      <c r="S2572" t="s">
        <v>6704</v>
      </c>
      <c r="T2572" t="s">
        <v>6705</v>
      </c>
      <c r="U2572" t="s">
        <v>4796</v>
      </c>
      <c r="V2572" t="s">
        <v>2024</v>
      </c>
      <c r="W2572" t="s">
        <v>245</v>
      </c>
      <c r="X2572" t="s">
        <v>387</v>
      </c>
      <c r="Z2572">
        <v>2</v>
      </c>
      <c r="AA2572" t="s">
        <v>3921</v>
      </c>
      <c r="AE2572" t="s">
        <v>3922</v>
      </c>
      <c r="AG2572" t="s">
        <v>2026</v>
      </c>
      <c r="AH2572">
        <v>6108931465</v>
      </c>
      <c r="AI2572" t="s">
        <v>11821</v>
      </c>
      <c r="AM2572" t="s">
        <v>3925</v>
      </c>
      <c r="AN2572" t="s">
        <v>3926</v>
      </c>
      <c r="AO2572" t="s">
        <v>268</v>
      </c>
      <c r="AP2572" t="s">
        <v>330</v>
      </c>
      <c r="AW2572" t="s">
        <v>389</v>
      </c>
      <c r="AX2572" t="s">
        <v>388</v>
      </c>
      <c r="AY2572" t="s">
        <v>253</v>
      </c>
      <c r="AZ2572" t="s">
        <v>230</v>
      </c>
      <c r="BA2572" t="s">
        <v>395</v>
      </c>
      <c r="BB2572" t="s">
        <v>380</v>
      </c>
      <c r="BC2572" t="s">
        <v>3927</v>
      </c>
      <c r="BD2572" t="s">
        <v>3927</v>
      </c>
      <c r="BE2572" t="s">
        <v>3927</v>
      </c>
      <c r="BF2572">
        <v>16</v>
      </c>
    </row>
    <row r="2573" spans="1:58" x14ac:dyDescent="0.3">
      <c r="A2573">
        <v>2026</v>
      </c>
      <c r="B2573">
        <v>202605</v>
      </c>
      <c r="C2573">
        <v>5</v>
      </c>
      <c r="D2573" s="14">
        <v>20001624931876</v>
      </c>
      <c r="E2573" t="s">
        <v>2810</v>
      </c>
      <c r="F2573" s="2">
        <v>46151.820081018515</v>
      </c>
      <c r="G2573" s="2">
        <v>46152</v>
      </c>
      <c r="I2573" t="s">
        <v>224</v>
      </c>
      <c r="J2573" t="s">
        <v>230</v>
      </c>
      <c r="L2573" t="s">
        <v>3395</v>
      </c>
      <c r="M2573" t="s">
        <v>309</v>
      </c>
      <c r="N2573" t="s">
        <v>297</v>
      </c>
      <c r="O2573" t="s">
        <v>283</v>
      </c>
      <c r="Q2573" t="s">
        <v>11822</v>
      </c>
      <c r="R2573" t="s">
        <v>2809</v>
      </c>
      <c r="S2573" t="s">
        <v>6559</v>
      </c>
      <c r="T2573" t="s">
        <v>6560</v>
      </c>
      <c r="U2573" t="s">
        <v>4796</v>
      </c>
      <c r="V2573" t="s">
        <v>2024</v>
      </c>
      <c r="W2573" t="s">
        <v>245</v>
      </c>
      <c r="X2573" t="s">
        <v>225</v>
      </c>
      <c r="Z2573">
        <v>3</v>
      </c>
      <c r="AA2573" t="s">
        <v>3921</v>
      </c>
      <c r="AE2573" t="s">
        <v>3922</v>
      </c>
      <c r="AG2573" t="s">
        <v>2026</v>
      </c>
      <c r="AH2573">
        <v>6047282111</v>
      </c>
      <c r="AI2573" t="s">
        <v>11823</v>
      </c>
      <c r="AM2573" t="s">
        <v>3925</v>
      </c>
      <c r="AN2573" t="s">
        <v>3926</v>
      </c>
      <c r="AO2573" t="s">
        <v>268</v>
      </c>
      <c r="AP2573" t="s">
        <v>386</v>
      </c>
      <c r="AW2573" t="s">
        <v>227</v>
      </c>
      <c r="AX2573" t="s">
        <v>226</v>
      </c>
      <c r="AY2573" t="s">
        <v>254</v>
      </c>
      <c r="AZ2573" t="s">
        <v>230</v>
      </c>
      <c r="BA2573" t="s">
        <v>273</v>
      </c>
      <c r="BB2573" t="s">
        <v>380</v>
      </c>
      <c r="BC2573" t="s">
        <v>3927</v>
      </c>
      <c r="BD2573" t="s">
        <v>3927</v>
      </c>
      <c r="BE2573" t="s">
        <v>3927</v>
      </c>
      <c r="BF2573">
        <v>5</v>
      </c>
    </row>
    <row r="2574" spans="1:58" x14ac:dyDescent="0.3">
      <c r="A2574">
        <v>2026</v>
      </c>
      <c r="B2574">
        <v>202605</v>
      </c>
      <c r="C2574">
        <v>5</v>
      </c>
      <c r="D2574" s="14">
        <v>20001624931787</v>
      </c>
      <c r="E2574" t="s">
        <v>2810</v>
      </c>
      <c r="F2574" s="2">
        <v>46151.765300925923</v>
      </c>
      <c r="G2574" s="2">
        <v>46152</v>
      </c>
      <c r="I2574" t="s">
        <v>224</v>
      </c>
      <c r="J2574" t="s">
        <v>230</v>
      </c>
      <c r="L2574" t="s">
        <v>1823</v>
      </c>
      <c r="M2574" t="s">
        <v>309</v>
      </c>
      <c r="N2574" t="s">
        <v>297</v>
      </c>
      <c r="O2574" t="s">
        <v>283</v>
      </c>
      <c r="Q2574" t="s">
        <v>11824</v>
      </c>
      <c r="R2574" t="s">
        <v>2809</v>
      </c>
      <c r="S2574" t="s">
        <v>8659</v>
      </c>
      <c r="T2574" t="s">
        <v>8660</v>
      </c>
      <c r="U2574" t="s">
        <v>4796</v>
      </c>
      <c r="V2574" t="s">
        <v>2024</v>
      </c>
      <c r="W2574" t="s">
        <v>245</v>
      </c>
      <c r="X2574" t="s">
        <v>387</v>
      </c>
      <c r="Z2574">
        <v>3</v>
      </c>
      <c r="AA2574" t="s">
        <v>3921</v>
      </c>
      <c r="AE2574" t="s">
        <v>3922</v>
      </c>
      <c r="AG2574" t="s">
        <v>6332</v>
      </c>
      <c r="AH2574">
        <v>6108940336</v>
      </c>
      <c r="AI2574" t="s">
        <v>11825</v>
      </c>
      <c r="AM2574" t="s">
        <v>3925</v>
      </c>
      <c r="AN2574" t="s">
        <v>3926</v>
      </c>
      <c r="AO2574" t="s">
        <v>268</v>
      </c>
      <c r="AP2574" t="s">
        <v>386</v>
      </c>
      <c r="AW2574" t="s">
        <v>389</v>
      </c>
      <c r="AX2574" t="s">
        <v>388</v>
      </c>
      <c r="AY2574" t="s">
        <v>253</v>
      </c>
      <c r="AZ2574" t="s">
        <v>230</v>
      </c>
      <c r="BA2574" t="s">
        <v>395</v>
      </c>
      <c r="BB2574" t="s">
        <v>380</v>
      </c>
      <c r="BC2574" t="s">
        <v>3927</v>
      </c>
      <c r="BD2574" t="s">
        <v>3927</v>
      </c>
      <c r="BE2574" t="s">
        <v>3927</v>
      </c>
      <c r="BF2574">
        <v>16</v>
      </c>
    </row>
    <row r="2575" spans="1:58" x14ac:dyDescent="0.3">
      <c r="A2575">
        <v>2026</v>
      </c>
      <c r="B2575">
        <v>202605</v>
      </c>
      <c r="C2575">
        <v>5</v>
      </c>
      <c r="D2575" s="14">
        <v>20001624926622</v>
      </c>
      <c r="E2575" t="s">
        <v>2810</v>
      </c>
      <c r="F2575" s="2">
        <v>46151.704004629632</v>
      </c>
      <c r="G2575" s="2">
        <v>46152</v>
      </c>
      <c r="I2575" t="s">
        <v>224</v>
      </c>
      <c r="J2575" t="s">
        <v>230</v>
      </c>
      <c r="L2575" t="s">
        <v>1905</v>
      </c>
      <c r="M2575" t="s">
        <v>334</v>
      </c>
      <c r="N2575" t="s">
        <v>322</v>
      </c>
      <c r="O2575" t="s">
        <v>331</v>
      </c>
      <c r="Q2575" t="s">
        <v>11826</v>
      </c>
      <c r="R2575" t="s">
        <v>2809</v>
      </c>
      <c r="S2575" t="s">
        <v>425</v>
      </c>
      <c r="T2575" t="s">
        <v>426</v>
      </c>
      <c r="U2575" t="s">
        <v>258</v>
      </c>
      <c r="V2575" t="s">
        <v>247</v>
      </c>
      <c r="W2575" t="s">
        <v>245</v>
      </c>
      <c r="X2575" t="s">
        <v>225</v>
      </c>
      <c r="Z2575">
        <v>3</v>
      </c>
      <c r="AA2575" t="s">
        <v>3921</v>
      </c>
      <c r="AE2575" t="s">
        <v>3922</v>
      </c>
      <c r="AG2575" t="s">
        <v>410</v>
      </c>
      <c r="AH2575">
        <v>6108929522</v>
      </c>
      <c r="AI2575" t="s">
        <v>11827</v>
      </c>
      <c r="AM2575" t="s">
        <v>3925</v>
      </c>
      <c r="AN2575" t="s">
        <v>3926</v>
      </c>
      <c r="AO2575" t="s">
        <v>268</v>
      </c>
      <c r="AP2575" t="s">
        <v>386</v>
      </c>
      <c r="AW2575" t="s">
        <v>320</v>
      </c>
      <c r="AX2575" t="s">
        <v>319</v>
      </c>
      <c r="AY2575" t="s">
        <v>254</v>
      </c>
      <c r="AZ2575" t="s">
        <v>230</v>
      </c>
      <c r="BA2575" t="s">
        <v>395</v>
      </c>
      <c r="BB2575" t="s">
        <v>380</v>
      </c>
      <c r="BC2575" t="s">
        <v>3927</v>
      </c>
      <c r="BD2575" t="s">
        <v>3927</v>
      </c>
      <c r="BE2575" t="s">
        <v>3927</v>
      </c>
      <c r="BF2575">
        <v>16</v>
      </c>
    </row>
    <row r="2576" spans="1:58" x14ac:dyDescent="0.3">
      <c r="A2576">
        <v>2026</v>
      </c>
      <c r="B2576">
        <v>202605</v>
      </c>
      <c r="C2576">
        <v>5</v>
      </c>
      <c r="D2576" s="14">
        <v>20001624926035</v>
      </c>
      <c r="E2576" t="s">
        <v>2810</v>
      </c>
      <c r="F2576" s="2">
        <v>46151.599803240744</v>
      </c>
      <c r="G2576" s="2">
        <v>46153</v>
      </c>
      <c r="I2576" t="s">
        <v>224</v>
      </c>
      <c r="J2576" t="s">
        <v>230</v>
      </c>
      <c r="L2576" t="s">
        <v>1956</v>
      </c>
      <c r="M2576" t="s">
        <v>902</v>
      </c>
      <c r="N2576" t="s">
        <v>752</v>
      </c>
      <c r="O2576" t="s">
        <v>623</v>
      </c>
      <c r="Q2576" t="s">
        <v>11828</v>
      </c>
      <c r="R2576" t="s">
        <v>2809</v>
      </c>
      <c r="S2576" t="s">
        <v>870</v>
      </c>
      <c r="T2576" t="s">
        <v>877</v>
      </c>
      <c r="U2576" t="s">
        <v>258</v>
      </c>
      <c r="V2576" t="s">
        <v>247</v>
      </c>
      <c r="W2576" t="s">
        <v>245</v>
      </c>
      <c r="X2576" t="s">
        <v>225</v>
      </c>
      <c r="Z2576">
        <v>2</v>
      </c>
      <c r="AA2576" t="s">
        <v>3921</v>
      </c>
      <c r="AE2576" t="s">
        <v>3922</v>
      </c>
      <c r="AG2576" t="s">
        <v>410</v>
      </c>
      <c r="AH2576">
        <v>6054378528</v>
      </c>
      <c r="AI2576" t="s">
        <v>11829</v>
      </c>
      <c r="AM2576" t="s">
        <v>3925</v>
      </c>
      <c r="AN2576" t="s">
        <v>3926</v>
      </c>
      <c r="AO2576" t="s">
        <v>268</v>
      </c>
      <c r="AP2576" t="s">
        <v>249</v>
      </c>
      <c r="AW2576" t="s">
        <v>227</v>
      </c>
      <c r="AX2576" t="s">
        <v>226</v>
      </c>
      <c r="AY2576" t="s">
        <v>254</v>
      </c>
      <c r="AZ2576" t="s">
        <v>230</v>
      </c>
      <c r="BA2576" t="s">
        <v>273</v>
      </c>
      <c r="BB2576" t="s">
        <v>380</v>
      </c>
      <c r="BC2576" t="s">
        <v>3927</v>
      </c>
      <c r="BD2576" t="s">
        <v>3927</v>
      </c>
      <c r="BE2576" t="s">
        <v>3927</v>
      </c>
      <c r="BF2576">
        <v>16</v>
      </c>
    </row>
    <row r="2577" spans="1:58" x14ac:dyDescent="0.3">
      <c r="A2577">
        <v>2026</v>
      </c>
      <c r="B2577">
        <v>202605</v>
      </c>
      <c r="C2577">
        <v>5</v>
      </c>
      <c r="D2577" s="14">
        <v>20001624925107</v>
      </c>
      <c r="E2577" t="s">
        <v>2810</v>
      </c>
      <c r="F2577" s="2">
        <v>46151.610127314816</v>
      </c>
      <c r="G2577" s="2">
        <v>46153</v>
      </c>
      <c r="I2577" t="s">
        <v>224</v>
      </c>
      <c r="J2577" t="s">
        <v>230</v>
      </c>
      <c r="L2577" t="s">
        <v>3494</v>
      </c>
      <c r="M2577" t="s">
        <v>309</v>
      </c>
      <c r="N2577" t="s">
        <v>297</v>
      </c>
      <c r="O2577" t="s">
        <v>283</v>
      </c>
      <c r="Q2577" t="s">
        <v>11830</v>
      </c>
      <c r="R2577" t="s">
        <v>2809</v>
      </c>
      <c r="S2577" t="s">
        <v>6130</v>
      </c>
      <c r="T2577" t="s">
        <v>6131</v>
      </c>
      <c r="U2577" t="s">
        <v>4796</v>
      </c>
      <c r="V2577" t="s">
        <v>2024</v>
      </c>
      <c r="W2577" t="s">
        <v>245</v>
      </c>
      <c r="X2577" t="s">
        <v>387</v>
      </c>
      <c r="Z2577">
        <v>2</v>
      </c>
      <c r="AA2577" t="s">
        <v>3921</v>
      </c>
      <c r="AE2577" t="s">
        <v>3922</v>
      </c>
      <c r="AG2577" t="s">
        <v>2026</v>
      </c>
      <c r="AH2577">
        <v>6108935386</v>
      </c>
      <c r="AI2577" t="s">
        <v>11831</v>
      </c>
      <c r="AM2577" t="s">
        <v>3925</v>
      </c>
      <c r="AN2577" t="s">
        <v>3926</v>
      </c>
      <c r="AO2577" t="s">
        <v>268</v>
      </c>
      <c r="AP2577" t="s">
        <v>386</v>
      </c>
      <c r="AW2577" t="s">
        <v>389</v>
      </c>
      <c r="AX2577" t="s">
        <v>388</v>
      </c>
      <c r="AY2577" t="s">
        <v>253</v>
      </c>
      <c r="AZ2577" t="s">
        <v>230</v>
      </c>
      <c r="BA2577" t="s">
        <v>395</v>
      </c>
      <c r="BB2577" t="s">
        <v>380</v>
      </c>
      <c r="BC2577" t="s">
        <v>3927</v>
      </c>
      <c r="BD2577" t="s">
        <v>3927</v>
      </c>
      <c r="BE2577" t="s">
        <v>3927</v>
      </c>
      <c r="BF2577">
        <v>16</v>
      </c>
    </row>
    <row r="2578" spans="1:58" x14ac:dyDescent="0.3">
      <c r="A2578">
        <v>2026</v>
      </c>
      <c r="B2578">
        <v>202605</v>
      </c>
      <c r="C2578">
        <v>5</v>
      </c>
      <c r="D2578" s="14">
        <v>20001624924785</v>
      </c>
      <c r="E2578" t="s">
        <v>2810</v>
      </c>
      <c r="F2578" s="2">
        <v>46151.742002314815</v>
      </c>
      <c r="G2578" s="2">
        <v>46154</v>
      </c>
      <c r="I2578" t="s">
        <v>224</v>
      </c>
      <c r="J2578" t="s">
        <v>230</v>
      </c>
      <c r="L2578" t="s">
        <v>3488</v>
      </c>
      <c r="M2578" t="s">
        <v>309</v>
      </c>
      <c r="N2578" t="s">
        <v>297</v>
      </c>
      <c r="O2578" t="s">
        <v>283</v>
      </c>
      <c r="Q2578" t="s">
        <v>11832</v>
      </c>
      <c r="R2578" t="s">
        <v>2809</v>
      </c>
      <c r="S2578" t="s">
        <v>870</v>
      </c>
      <c r="T2578" t="s">
        <v>877</v>
      </c>
      <c r="U2578" t="s">
        <v>258</v>
      </c>
      <c r="V2578" t="s">
        <v>247</v>
      </c>
      <c r="W2578" t="s">
        <v>245</v>
      </c>
      <c r="X2578" t="s">
        <v>225</v>
      </c>
      <c r="Z2578">
        <v>1</v>
      </c>
      <c r="AA2578" t="s">
        <v>3921</v>
      </c>
      <c r="AE2578" t="s">
        <v>3922</v>
      </c>
      <c r="AG2578" t="s">
        <v>410</v>
      </c>
      <c r="AH2578">
        <v>6108931452</v>
      </c>
      <c r="AI2578" t="s">
        <v>11833</v>
      </c>
      <c r="AM2578" t="s">
        <v>3925</v>
      </c>
      <c r="AN2578" t="s">
        <v>3926</v>
      </c>
      <c r="AO2578" t="s">
        <v>268</v>
      </c>
      <c r="AP2578" t="s">
        <v>249</v>
      </c>
      <c r="AW2578" t="s">
        <v>5143</v>
      </c>
      <c r="AX2578" t="s">
        <v>3056</v>
      </c>
      <c r="AY2578" t="s">
        <v>254</v>
      </c>
      <c r="AZ2578" t="s">
        <v>230</v>
      </c>
      <c r="BA2578" t="s">
        <v>395</v>
      </c>
      <c r="BB2578" t="s">
        <v>380</v>
      </c>
      <c r="BC2578" t="s">
        <v>3927</v>
      </c>
      <c r="BD2578" t="s">
        <v>3927</v>
      </c>
      <c r="BE2578" t="s">
        <v>3927</v>
      </c>
      <c r="BF2578">
        <v>16</v>
      </c>
    </row>
    <row r="2579" spans="1:58" x14ac:dyDescent="0.3">
      <c r="A2579">
        <v>2026</v>
      </c>
      <c r="B2579">
        <v>202605</v>
      </c>
      <c r="C2579">
        <v>5</v>
      </c>
      <c r="D2579" s="14">
        <v>20001624923726</v>
      </c>
      <c r="E2579" t="s">
        <v>2810</v>
      </c>
      <c r="F2579" s="2">
        <v>46151.72383101852</v>
      </c>
      <c r="G2579" s="2">
        <v>46153</v>
      </c>
      <c r="I2579" t="s">
        <v>224</v>
      </c>
      <c r="J2579" t="s">
        <v>230</v>
      </c>
      <c r="L2579" t="s">
        <v>3607</v>
      </c>
      <c r="M2579" t="s">
        <v>309</v>
      </c>
      <c r="N2579" t="s">
        <v>297</v>
      </c>
      <c r="O2579" t="s">
        <v>283</v>
      </c>
      <c r="Q2579" t="s">
        <v>11834</v>
      </c>
      <c r="R2579" t="s">
        <v>2809</v>
      </c>
      <c r="S2579" t="s">
        <v>538</v>
      </c>
      <c r="T2579" t="s">
        <v>539</v>
      </c>
      <c r="U2579" t="s">
        <v>258</v>
      </c>
      <c r="V2579" t="s">
        <v>247</v>
      </c>
      <c r="W2579" t="s">
        <v>245</v>
      </c>
      <c r="X2579" t="s">
        <v>225</v>
      </c>
      <c r="Z2579">
        <v>2</v>
      </c>
      <c r="AA2579" t="s">
        <v>3921</v>
      </c>
      <c r="AE2579" t="s">
        <v>3922</v>
      </c>
      <c r="AG2579" t="s">
        <v>248</v>
      </c>
      <c r="AH2579">
        <v>6108945200</v>
      </c>
      <c r="AI2579" t="s">
        <v>11835</v>
      </c>
      <c r="AM2579" t="s">
        <v>3925</v>
      </c>
      <c r="AN2579" t="s">
        <v>3926</v>
      </c>
      <c r="AO2579" t="s">
        <v>268</v>
      </c>
      <c r="AP2579" t="s">
        <v>386</v>
      </c>
      <c r="AW2579" t="s">
        <v>227</v>
      </c>
      <c r="AX2579" t="s">
        <v>226</v>
      </c>
      <c r="AY2579" t="s">
        <v>254</v>
      </c>
      <c r="AZ2579" t="s">
        <v>230</v>
      </c>
      <c r="BA2579" t="s">
        <v>395</v>
      </c>
      <c r="BB2579" t="s">
        <v>380</v>
      </c>
      <c r="BC2579" t="s">
        <v>3927</v>
      </c>
      <c r="BD2579" t="s">
        <v>3927</v>
      </c>
      <c r="BE2579" t="s">
        <v>3927</v>
      </c>
      <c r="BF2579">
        <v>16</v>
      </c>
    </row>
    <row r="2580" spans="1:58" x14ac:dyDescent="0.3">
      <c r="A2580">
        <v>2026</v>
      </c>
      <c r="B2580">
        <v>202605</v>
      </c>
      <c r="C2580">
        <v>5</v>
      </c>
      <c r="D2580" s="14">
        <v>20001624923690</v>
      </c>
      <c r="E2580" t="s">
        <v>2810</v>
      </c>
      <c r="F2580" s="2">
        <v>46151.714085648149</v>
      </c>
      <c r="G2580" s="2">
        <v>46152</v>
      </c>
      <c r="I2580" t="s">
        <v>224</v>
      </c>
      <c r="J2580" t="s">
        <v>230</v>
      </c>
      <c r="L2580" t="s">
        <v>729</v>
      </c>
      <c r="M2580" t="s">
        <v>1104</v>
      </c>
      <c r="N2580" t="s">
        <v>322</v>
      </c>
      <c r="O2580" t="s">
        <v>331</v>
      </c>
      <c r="Q2580" t="s">
        <v>11836</v>
      </c>
      <c r="R2580" t="s">
        <v>2809</v>
      </c>
      <c r="S2580" t="s">
        <v>538</v>
      </c>
      <c r="T2580" t="s">
        <v>539</v>
      </c>
      <c r="U2580" t="s">
        <v>258</v>
      </c>
      <c r="V2580" t="s">
        <v>247</v>
      </c>
      <c r="W2580" t="s">
        <v>245</v>
      </c>
      <c r="X2580" t="s">
        <v>225</v>
      </c>
      <c r="Z2580">
        <v>3</v>
      </c>
      <c r="AA2580" t="s">
        <v>3921</v>
      </c>
      <c r="AE2580" t="s">
        <v>3922</v>
      </c>
      <c r="AG2580" t="s">
        <v>248</v>
      </c>
      <c r="AH2580">
        <v>6108944257</v>
      </c>
      <c r="AI2580" t="s">
        <v>11837</v>
      </c>
      <c r="AM2580" t="s">
        <v>3925</v>
      </c>
      <c r="AN2580" t="s">
        <v>3926</v>
      </c>
      <c r="AO2580" t="s">
        <v>268</v>
      </c>
      <c r="AP2580" t="s">
        <v>386</v>
      </c>
      <c r="AW2580" t="s">
        <v>320</v>
      </c>
      <c r="AX2580" t="s">
        <v>319</v>
      </c>
      <c r="AY2580" t="s">
        <v>254</v>
      </c>
      <c r="AZ2580" t="s">
        <v>230</v>
      </c>
      <c r="BA2580" t="s">
        <v>395</v>
      </c>
      <c r="BB2580" t="s">
        <v>380</v>
      </c>
      <c r="BC2580" t="s">
        <v>3927</v>
      </c>
      <c r="BD2580" t="s">
        <v>3927</v>
      </c>
      <c r="BE2580" t="s">
        <v>3927</v>
      </c>
      <c r="BF2580">
        <v>16</v>
      </c>
    </row>
    <row r="2581" spans="1:58" x14ac:dyDescent="0.3">
      <c r="A2581">
        <v>2026</v>
      </c>
      <c r="B2581">
        <v>202605</v>
      </c>
      <c r="C2581">
        <v>5</v>
      </c>
      <c r="D2581" s="14">
        <v>20001624920143</v>
      </c>
      <c r="E2581" t="s">
        <v>2810</v>
      </c>
      <c r="F2581" s="2">
        <v>46151.609629629631</v>
      </c>
      <c r="G2581" s="2">
        <v>46154</v>
      </c>
      <c r="I2581" t="s">
        <v>224</v>
      </c>
      <c r="J2581" t="s">
        <v>230</v>
      </c>
      <c r="L2581" t="s">
        <v>2817</v>
      </c>
      <c r="M2581" t="s">
        <v>334</v>
      </c>
      <c r="N2581" t="s">
        <v>322</v>
      </c>
      <c r="O2581" t="s">
        <v>331</v>
      </c>
      <c r="Q2581" t="s">
        <v>11838</v>
      </c>
      <c r="R2581" t="s">
        <v>2809</v>
      </c>
      <c r="S2581" t="s">
        <v>5693</v>
      </c>
      <c r="T2581" t="s">
        <v>5694</v>
      </c>
      <c r="U2581" t="s">
        <v>3034</v>
      </c>
      <c r="V2581" t="s">
        <v>647</v>
      </c>
      <c r="W2581" t="s">
        <v>245</v>
      </c>
      <c r="X2581" t="s">
        <v>225</v>
      </c>
      <c r="Z2581">
        <v>1</v>
      </c>
      <c r="AA2581" t="s">
        <v>3921</v>
      </c>
      <c r="AE2581" t="s">
        <v>3922</v>
      </c>
      <c r="AG2581" t="s">
        <v>5111</v>
      </c>
      <c r="AH2581">
        <v>6108941291</v>
      </c>
      <c r="AI2581" t="s">
        <v>11839</v>
      </c>
      <c r="AM2581" t="s">
        <v>3925</v>
      </c>
      <c r="AN2581" t="s">
        <v>3926</v>
      </c>
      <c r="AO2581" t="s">
        <v>268</v>
      </c>
      <c r="AP2581" t="s">
        <v>330</v>
      </c>
      <c r="AW2581" t="s">
        <v>320</v>
      </c>
      <c r="AX2581" t="s">
        <v>319</v>
      </c>
      <c r="AY2581" t="s">
        <v>254</v>
      </c>
      <c r="AZ2581" t="s">
        <v>230</v>
      </c>
      <c r="BA2581" t="s">
        <v>273</v>
      </c>
      <c r="BB2581" t="s">
        <v>380</v>
      </c>
      <c r="BC2581" t="s">
        <v>3927</v>
      </c>
      <c r="BD2581" t="s">
        <v>3927</v>
      </c>
      <c r="BE2581" t="s">
        <v>3927</v>
      </c>
      <c r="BF2581">
        <v>16</v>
      </c>
    </row>
    <row r="2582" spans="1:58" x14ac:dyDescent="0.3">
      <c r="A2582">
        <v>2026</v>
      </c>
      <c r="B2582">
        <v>202605</v>
      </c>
      <c r="C2582">
        <v>5</v>
      </c>
      <c r="D2582" s="14">
        <v>20001624919874</v>
      </c>
      <c r="E2582" t="s">
        <v>2810</v>
      </c>
      <c r="F2582" s="2">
        <v>46151.762314814812</v>
      </c>
      <c r="G2582" s="2">
        <v>46153</v>
      </c>
      <c r="I2582" t="s">
        <v>224</v>
      </c>
      <c r="J2582" t="s">
        <v>230</v>
      </c>
      <c r="L2582" t="s">
        <v>11840</v>
      </c>
      <c r="M2582" t="s">
        <v>7547</v>
      </c>
      <c r="N2582" t="s">
        <v>322</v>
      </c>
      <c r="O2582" t="s">
        <v>331</v>
      </c>
      <c r="Q2582" t="s">
        <v>11841</v>
      </c>
      <c r="R2582" t="s">
        <v>2809</v>
      </c>
      <c r="S2582" t="s">
        <v>425</v>
      </c>
      <c r="T2582" t="s">
        <v>426</v>
      </c>
      <c r="U2582" t="s">
        <v>258</v>
      </c>
      <c r="V2582" t="s">
        <v>247</v>
      </c>
      <c r="W2582" t="s">
        <v>245</v>
      </c>
      <c r="X2582" t="s">
        <v>225</v>
      </c>
      <c r="Z2582">
        <v>2</v>
      </c>
      <c r="AA2582" t="s">
        <v>3921</v>
      </c>
      <c r="AE2582" t="s">
        <v>3922</v>
      </c>
      <c r="AG2582" t="s">
        <v>410</v>
      </c>
      <c r="AH2582">
        <v>6104596111</v>
      </c>
      <c r="AI2582" t="s">
        <v>11842</v>
      </c>
      <c r="AM2582" t="s">
        <v>3925</v>
      </c>
      <c r="AN2582" t="s">
        <v>3926</v>
      </c>
      <c r="AO2582" t="s">
        <v>268</v>
      </c>
      <c r="AP2582" t="s">
        <v>386</v>
      </c>
      <c r="AW2582" t="s">
        <v>227</v>
      </c>
      <c r="AX2582" t="s">
        <v>226</v>
      </c>
      <c r="AY2582" t="s">
        <v>254</v>
      </c>
      <c r="AZ2582" t="s">
        <v>230</v>
      </c>
      <c r="BA2582" t="s">
        <v>273</v>
      </c>
      <c r="BB2582" t="s">
        <v>380</v>
      </c>
      <c r="BC2582" t="s">
        <v>3927</v>
      </c>
      <c r="BD2582" t="s">
        <v>3927</v>
      </c>
      <c r="BE2582" t="s">
        <v>3927</v>
      </c>
      <c r="BF2582">
        <v>23</v>
      </c>
    </row>
    <row r="2583" spans="1:58" x14ac:dyDescent="0.3">
      <c r="A2583">
        <v>2026</v>
      </c>
      <c r="B2583">
        <v>202605</v>
      </c>
      <c r="C2583">
        <v>5</v>
      </c>
      <c r="D2583" s="14">
        <v>20001624919195</v>
      </c>
      <c r="E2583" t="s">
        <v>2810</v>
      </c>
      <c r="F2583" s="2">
        <v>46151.616562499999</v>
      </c>
      <c r="G2583" s="2">
        <v>46154</v>
      </c>
      <c r="I2583" t="s">
        <v>224</v>
      </c>
      <c r="J2583" t="s">
        <v>230</v>
      </c>
      <c r="L2583" t="s">
        <v>2122</v>
      </c>
      <c r="M2583" t="s">
        <v>309</v>
      </c>
      <c r="N2583" t="s">
        <v>297</v>
      </c>
      <c r="O2583" t="s">
        <v>283</v>
      </c>
      <c r="Q2583" t="s">
        <v>11843</v>
      </c>
      <c r="R2583" t="s">
        <v>2809</v>
      </c>
      <c r="S2583" t="s">
        <v>758</v>
      </c>
      <c r="T2583" t="s">
        <v>759</v>
      </c>
      <c r="U2583" t="s">
        <v>258</v>
      </c>
      <c r="V2583" t="s">
        <v>247</v>
      </c>
      <c r="W2583" t="s">
        <v>245</v>
      </c>
      <c r="X2583" t="s">
        <v>387</v>
      </c>
      <c r="Z2583">
        <v>1</v>
      </c>
      <c r="AA2583" t="s">
        <v>3921</v>
      </c>
      <c r="AE2583" t="s">
        <v>3922</v>
      </c>
      <c r="AG2583" t="s">
        <v>359</v>
      </c>
      <c r="AH2583">
        <v>6108945164</v>
      </c>
      <c r="AI2583" t="s">
        <v>11844</v>
      </c>
      <c r="AM2583" t="s">
        <v>3925</v>
      </c>
      <c r="AN2583" t="s">
        <v>3926</v>
      </c>
      <c r="AO2583" t="s">
        <v>268</v>
      </c>
      <c r="AP2583" t="s">
        <v>386</v>
      </c>
      <c r="AW2583" t="s">
        <v>447</v>
      </c>
      <c r="AX2583" t="s">
        <v>446</v>
      </c>
      <c r="AY2583" t="s">
        <v>253</v>
      </c>
      <c r="AZ2583" t="s">
        <v>230</v>
      </c>
      <c r="BA2583" t="s">
        <v>395</v>
      </c>
      <c r="BB2583" t="s">
        <v>380</v>
      </c>
      <c r="BC2583" t="s">
        <v>3927</v>
      </c>
      <c r="BD2583" t="s">
        <v>3927</v>
      </c>
      <c r="BE2583" t="s">
        <v>3927</v>
      </c>
      <c r="BF2583">
        <v>16</v>
      </c>
    </row>
    <row r="2584" spans="1:58" x14ac:dyDescent="0.3">
      <c r="A2584">
        <v>2026</v>
      </c>
      <c r="B2584">
        <v>202605</v>
      </c>
      <c r="C2584">
        <v>5</v>
      </c>
      <c r="D2584" s="14">
        <v>20001624918101</v>
      </c>
      <c r="E2584" t="s">
        <v>2810</v>
      </c>
      <c r="F2584" s="2">
        <v>46151.601342592592</v>
      </c>
      <c r="G2584" s="2">
        <v>46153</v>
      </c>
      <c r="I2584" t="s">
        <v>224</v>
      </c>
      <c r="J2584" t="s">
        <v>230</v>
      </c>
      <c r="L2584" t="s">
        <v>474</v>
      </c>
      <c r="M2584" t="s">
        <v>309</v>
      </c>
      <c r="N2584" t="s">
        <v>297</v>
      </c>
      <c r="O2584" t="s">
        <v>283</v>
      </c>
      <c r="Q2584" t="s">
        <v>11845</v>
      </c>
      <c r="R2584" t="s">
        <v>2809</v>
      </c>
      <c r="S2584" t="s">
        <v>5673</v>
      </c>
      <c r="T2584" t="s">
        <v>5674</v>
      </c>
      <c r="U2584" t="s">
        <v>4796</v>
      </c>
      <c r="V2584" t="s">
        <v>2024</v>
      </c>
      <c r="W2584" t="s">
        <v>245</v>
      </c>
      <c r="X2584" t="s">
        <v>225</v>
      </c>
      <c r="Z2584">
        <v>2</v>
      </c>
      <c r="AA2584" t="s">
        <v>3921</v>
      </c>
      <c r="AE2584" t="s">
        <v>3922</v>
      </c>
      <c r="AG2584" t="s">
        <v>2026</v>
      </c>
      <c r="AH2584">
        <v>1037681706</v>
      </c>
      <c r="AI2584" t="s">
        <v>11846</v>
      </c>
      <c r="AM2584" t="s">
        <v>3925</v>
      </c>
      <c r="AN2584" t="s">
        <v>3926</v>
      </c>
      <c r="AO2584" t="s">
        <v>268</v>
      </c>
      <c r="AP2584" t="s">
        <v>386</v>
      </c>
      <c r="AW2584" t="s">
        <v>227</v>
      </c>
      <c r="AX2584" t="s">
        <v>226</v>
      </c>
      <c r="AY2584" t="s">
        <v>254</v>
      </c>
      <c r="AZ2584" t="s">
        <v>230</v>
      </c>
      <c r="BA2584" t="s">
        <v>273</v>
      </c>
      <c r="BB2584" t="s">
        <v>380</v>
      </c>
      <c r="BC2584" t="s">
        <v>3927</v>
      </c>
      <c r="BD2584" t="s">
        <v>3927</v>
      </c>
      <c r="BE2584" t="s">
        <v>3927</v>
      </c>
      <c r="BF2584">
        <v>1</v>
      </c>
    </row>
    <row r="2585" spans="1:58" x14ac:dyDescent="0.3">
      <c r="A2585">
        <v>2026</v>
      </c>
      <c r="B2585">
        <v>202605</v>
      </c>
      <c r="C2585">
        <v>5</v>
      </c>
      <c r="D2585" s="14">
        <v>20001624917206</v>
      </c>
      <c r="E2585" t="s">
        <v>2810</v>
      </c>
      <c r="F2585" s="2">
        <v>46151.616111111114</v>
      </c>
      <c r="G2585" s="2">
        <v>46152</v>
      </c>
      <c r="I2585" t="s">
        <v>224</v>
      </c>
      <c r="J2585" t="s">
        <v>230</v>
      </c>
      <c r="L2585" t="s">
        <v>3256</v>
      </c>
      <c r="M2585" t="s">
        <v>309</v>
      </c>
      <c r="N2585" t="s">
        <v>297</v>
      </c>
      <c r="O2585" t="s">
        <v>283</v>
      </c>
      <c r="Q2585" t="s">
        <v>11847</v>
      </c>
      <c r="R2585" t="s">
        <v>2809</v>
      </c>
      <c r="S2585" t="s">
        <v>1067</v>
      </c>
      <c r="T2585" t="s">
        <v>1068</v>
      </c>
      <c r="U2585" t="s">
        <v>258</v>
      </c>
      <c r="V2585" t="s">
        <v>247</v>
      </c>
      <c r="W2585" t="s">
        <v>245</v>
      </c>
      <c r="X2585" t="s">
        <v>387</v>
      </c>
      <c r="Z2585">
        <v>3</v>
      </c>
      <c r="AA2585" t="s">
        <v>3921</v>
      </c>
      <c r="AE2585" t="s">
        <v>3922</v>
      </c>
      <c r="AG2585" t="s">
        <v>410</v>
      </c>
      <c r="AH2585">
        <v>6108927476</v>
      </c>
      <c r="AI2585" t="s">
        <v>11848</v>
      </c>
      <c r="AM2585" t="s">
        <v>3925</v>
      </c>
      <c r="AN2585" t="s">
        <v>3926</v>
      </c>
      <c r="AO2585" t="s">
        <v>268</v>
      </c>
      <c r="AP2585" t="s">
        <v>304</v>
      </c>
      <c r="AW2585" t="s">
        <v>447</v>
      </c>
      <c r="AX2585" t="s">
        <v>446</v>
      </c>
      <c r="AY2585" t="s">
        <v>253</v>
      </c>
      <c r="AZ2585" t="s">
        <v>230</v>
      </c>
      <c r="BA2585" t="s">
        <v>395</v>
      </c>
      <c r="BB2585" t="s">
        <v>1322</v>
      </c>
      <c r="BC2585" t="s">
        <v>3927</v>
      </c>
      <c r="BD2585" t="s">
        <v>3927</v>
      </c>
      <c r="BE2585" t="s">
        <v>3927</v>
      </c>
      <c r="BF2585">
        <v>16</v>
      </c>
    </row>
    <row r="2586" spans="1:58" x14ac:dyDescent="0.3">
      <c r="A2586">
        <v>2026</v>
      </c>
      <c r="B2586">
        <v>202605</v>
      </c>
      <c r="C2586">
        <v>5</v>
      </c>
      <c r="D2586" s="14">
        <v>20001624915568</v>
      </c>
      <c r="E2586" t="s">
        <v>2810</v>
      </c>
      <c r="F2586" s="2">
        <v>46151.678576388891</v>
      </c>
      <c r="G2586" s="2">
        <v>46153</v>
      </c>
      <c r="I2586" t="s">
        <v>224</v>
      </c>
      <c r="J2586" t="s">
        <v>230</v>
      </c>
      <c r="L2586" t="s">
        <v>3462</v>
      </c>
      <c r="M2586" t="s">
        <v>309</v>
      </c>
      <c r="N2586" t="s">
        <v>297</v>
      </c>
      <c r="O2586" t="s">
        <v>283</v>
      </c>
      <c r="Q2586" t="s">
        <v>11849</v>
      </c>
      <c r="R2586" t="s">
        <v>2809</v>
      </c>
      <c r="S2586" t="s">
        <v>5594</v>
      </c>
      <c r="T2586" t="s">
        <v>5595</v>
      </c>
      <c r="U2586" t="s">
        <v>4796</v>
      </c>
      <c r="V2586" t="s">
        <v>2024</v>
      </c>
      <c r="W2586" t="s">
        <v>245</v>
      </c>
      <c r="X2586" t="s">
        <v>225</v>
      </c>
      <c r="Z2586">
        <v>2</v>
      </c>
      <c r="AA2586" t="s">
        <v>3921</v>
      </c>
      <c r="AE2586" t="s">
        <v>3922</v>
      </c>
      <c r="AG2586" t="s">
        <v>2026</v>
      </c>
      <c r="AH2586">
        <v>6108927502</v>
      </c>
      <c r="AI2586" t="s">
        <v>11850</v>
      </c>
      <c r="AM2586" t="s">
        <v>3925</v>
      </c>
      <c r="AN2586" t="s">
        <v>3926</v>
      </c>
      <c r="AO2586" t="s">
        <v>268</v>
      </c>
      <c r="AP2586" t="s">
        <v>304</v>
      </c>
      <c r="AW2586" t="s">
        <v>320</v>
      </c>
      <c r="AX2586" t="s">
        <v>319</v>
      </c>
      <c r="AY2586" t="s">
        <v>254</v>
      </c>
      <c r="AZ2586" t="s">
        <v>230</v>
      </c>
      <c r="BA2586" t="s">
        <v>395</v>
      </c>
      <c r="BB2586" t="s">
        <v>380</v>
      </c>
      <c r="BC2586" t="s">
        <v>3927</v>
      </c>
      <c r="BD2586" t="s">
        <v>3927</v>
      </c>
      <c r="BE2586" t="s">
        <v>3927</v>
      </c>
      <c r="BF2586">
        <v>16</v>
      </c>
    </row>
    <row r="2587" spans="1:58" x14ac:dyDescent="0.3">
      <c r="A2587">
        <v>2026</v>
      </c>
      <c r="B2587">
        <v>202605</v>
      </c>
      <c r="C2587">
        <v>5</v>
      </c>
      <c r="D2587" s="14">
        <v>20001624913042</v>
      </c>
      <c r="E2587" t="s">
        <v>2810</v>
      </c>
      <c r="F2587" s="2">
        <v>46151.590752314813</v>
      </c>
      <c r="G2587" s="2">
        <v>46154</v>
      </c>
      <c r="I2587" t="s">
        <v>224</v>
      </c>
      <c r="J2587" t="s">
        <v>230</v>
      </c>
      <c r="L2587" t="s">
        <v>1488</v>
      </c>
      <c r="M2587" t="s">
        <v>334</v>
      </c>
      <c r="N2587" t="s">
        <v>322</v>
      </c>
      <c r="O2587" t="s">
        <v>331</v>
      </c>
      <c r="Q2587" t="s">
        <v>11851</v>
      </c>
      <c r="R2587" t="s">
        <v>2809</v>
      </c>
      <c r="S2587" t="s">
        <v>243</v>
      </c>
      <c r="T2587" t="s">
        <v>244</v>
      </c>
      <c r="U2587" t="s">
        <v>258</v>
      </c>
      <c r="V2587" t="s">
        <v>247</v>
      </c>
      <c r="W2587" t="s">
        <v>245</v>
      </c>
      <c r="X2587" t="s">
        <v>225</v>
      </c>
      <c r="Z2587">
        <v>1</v>
      </c>
      <c r="AA2587" t="s">
        <v>3921</v>
      </c>
      <c r="AE2587" t="s">
        <v>3922</v>
      </c>
      <c r="AG2587" t="s">
        <v>248</v>
      </c>
      <c r="AH2587">
        <v>6108940263</v>
      </c>
      <c r="AI2587" t="s">
        <v>11852</v>
      </c>
      <c r="AM2587" t="s">
        <v>3925</v>
      </c>
      <c r="AN2587" t="s">
        <v>3926</v>
      </c>
      <c r="AO2587" t="s">
        <v>268</v>
      </c>
      <c r="AP2587" t="s">
        <v>386</v>
      </c>
      <c r="AW2587" t="s">
        <v>320</v>
      </c>
      <c r="AX2587" t="s">
        <v>319</v>
      </c>
      <c r="AY2587" t="s">
        <v>254</v>
      </c>
      <c r="AZ2587" t="s">
        <v>230</v>
      </c>
      <c r="BA2587" t="s">
        <v>344</v>
      </c>
      <c r="BB2587" t="s">
        <v>232</v>
      </c>
      <c r="BC2587" t="s">
        <v>3927</v>
      </c>
      <c r="BD2587" t="s">
        <v>3927</v>
      </c>
      <c r="BE2587" t="s">
        <v>3927</v>
      </c>
      <c r="BF2587">
        <v>16</v>
      </c>
    </row>
    <row r="2588" spans="1:58" x14ac:dyDescent="0.3">
      <c r="A2588">
        <v>2026</v>
      </c>
      <c r="B2588">
        <v>202605</v>
      </c>
      <c r="C2588">
        <v>5</v>
      </c>
      <c r="D2588" s="14">
        <v>20001624912324</v>
      </c>
      <c r="E2588" t="s">
        <v>2810</v>
      </c>
      <c r="F2588" s="2">
        <v>46151.627650462964</v>
      </c>
      <c r="G2588" s="2">
        <v>46153</v>
      </c>
      <c r="I2588" t="s">
        <v>224</v>
      </c>
      <c r="J2588" t="s">
        <v>230</v>
      </c>
      <c r="L2588" t="s">
        <v>3538</v>
      </c>
      <c r="M2588" t="s">
        <v>309</v>
      </c>
      <c r="N2588" t="s">
        <v>297</v>
      </c>
      <c r="O2588" t="s">
        <v>283</v>
      </c>
      <c r="Q2588" t="s">
        <v>11853</v>
      </c>
      <c r="R2588" t="s">
        <v>2809</v>
      </c>
      <c r="S2588" t="s">
        <v>7066</v>
      </c>
      <c r="T2588" t="s">
        <v>7067</v>
      </c>
      <c r="U2588" t="s">
        <v>3034</v>
      </c>
      <c r="V2588" t="s">
        <v>647</v>
      </c>
      <c r="W2588" t="s">
        <v>245</v>
      </c>
      <c r="X2588" t="s">
        <v>387</v>
      </c>
      <c r="Z2588">
        <v>2</v>
      </c>
      <c r="AA2588" t="s">
        <v>3921</v>
      </c>
      <c r="AE2588" t="s">
        <v>3922</v>
      </c>
      <c r="AG2588" t="s">
        <v>5111</v>
      </c>
      <c r="AH2588">
        <v>6108932434</v>
      </c>
      <c r="AI2588" t="s">
        <v>11854</v>
      </c>
      <c r="AM2588" t="s">
        <v>3925</v>
      </c>
      <c r="AN2588" t="s">
        <v>3926</v>
      </c>
      <c r="AO2588" t="s">
        <v>268</v>
      </c>
      <c r="AP2588" t="s">
        <v>386</v>
      </c>
      <c r="AW2588" t="s">
        <v>603</v>
      </c>
      <c r="AX2588" t="s">
        <v>602</v>
      </c>
      <c r="AY2588" t="s">
        <v>253</v>
      </c>
      <c r="AZ2588" t="s">
        <v>230</v>
      </c>
      <c r="BA2588" t="s">
        <v>395</v>
      </c>
      <c r="BB2588" t="s">
        <v>380</v>
      </c>
      <c r="BC2588" t="s">
        <v>3927</v>
      </c>
      <c r="BD2588" t="s">
        <v>3927</v>
      </c>
      <c r="BE2588" t="s">
        <v>3927</v>
      </c>
      <c r="BF2588">
        <v>16</v>
      </c>
    </row>
    <row r="2589" spans="1:58" x14ac:dyDescent="0.3">
      <c r="A2589">
        <v>2026</v>
      </c>
      <c r="B2589">
        <v>202605</v>
      </c>
      <c r="C2589">
        <v>5</v>
      </c>
      <c r="D2589" s="14">
        <v>20001624911979</v>
      </c>
      <c r="E2589" t="s">
        <v>2810</v>
      </c>
      <c r="F2589" s="2">
        <v>46151.582280092596</v>
      </c>
      <c r="G2589" s="2">
        <v>46153</v>
      </c>
      <c r="I2589" t="s">
        <v>224</v>
      </c>
      <c r="J2589" t="s">
        <v>230</v>
      </c>
      <c r="L2589" t="s">
        <v>3186</v>
      </c>
      <c r="M2589" t="s">
        <v>494</v>
      </c>
      <c r="N2589" t="s">
        <v>486</v>
      </c>
      <c r="O2589" t="s">
        <v>257</v>
      </c>
      <c r="Q2589" t="s">
        <v>11855</v>
      </c>
      <c r="R2589" t="s">
        <v>2809</v>
      </c>
      <c r="S2589" t="s">
        <v>5187</v>
      </c>
      <c r="T2589" t="s">
        <v>5188</v>
      </c>
      <c r="U2589" t="s">
        <v>3034</v>
      </c>
      <c r="V2589" t="s">
        <v>647</v>
      </c>
      <c r="W2589" t="s">
        <v>245</v>
      </c>
      <c r="X2589" t="s">
        <v>225</v>
      </c>
      <c r="Z2589">
        <v>2</v>
      </c>
      <c r="AA2589" t="s">
        <v>3921</v>
      </c>
      <c r="AE2589" t="s">
        <v>3922</v>
      </c>
      <c r="AG2589" t="s">
        <v>5111</v>
      </c>
      <c r="AH2589">
        <v>6108943194</v>
      </c>
      <c r="AI2589" t="s">
        <v>11856</v>
      </c>
      <c r="AM2589" t="s">
        <v>3925</v>
      </c>
      <c r="AN2589" t="s">
        <v>3926</v>
      </c>
      <c r="AO2589" t="s">
        <v>268</v>
      </c>
      <c r="AP2589" t="s">
        <v>249</v>
      </c>
      <c r="AW2589" t="s">
        <v>320</v>
      </c>
      <c r="AX2589" t="s">
        <v>319</v>
      </c>
      <c r="AY2589" t="s">
        <v>254</v>
      </c>
      <c r="AZ2589" t="s">
        <v>230</v>
      </c>
      <c r="BA2589" t="s">
        <v>395</v>
      </c>
      <c r="BB2589" t="s">
        <v>380</v>
      </c>
      <c r="BC2589" t="s">
        <v>3927</v>
      </c>
      <c r="BD2589" t="s">
        <v>3927</v>
      </c>
      <c r="BE2589" t="s">
        <v>3927</v>
      </c>
      <c r="BF2589">
        <v>16</v>
      </c>
    </row>
    <row r="2590" spans="1:58" x14ac:dyDescent="0.3">
      <c r="A2590">
        <v>2026</v>
      </c>
      <c r="B2590">
        <v>202605</v>
      </c>
      <c r="C2590">
        <v>5</v>
      </c>
      <c r="D2590" s="14">
        <v>20001624911635</v>
      </c>
      <c r="E2590" t="s">
        <v>2810</v>
      </c>
      <c r="F2590" s="2">
        <v>46151.674699074072</v>
      </c>
      <c r="G2590" s="2">
        <v>46153</v>
      </c>
      <c r="I2590" t="s">
        <v>224</v>
      </c>
      <c r="J2590" t="s">
        <v>230</v>
      </c>
      <c r="L2590" t="s">
        <v>1488</v>
      </c>
      <c r="M2590" t="s">
        <v>334</v>
      </c>
      <c r="N2590" t="s">
        <v>322</v>
      </c>
      <c r="O2590" t="s">
        <v>331</v>
      </c>
      <c r="Q2590" t="s">
        <v>11857</v>
      </c>
      <c r="R2590" t="s">
        <v>2809</v>
      </c>
      <c r="S2590" t="s">
        <v>8510</v>
      </c>
      <c r="T2590" t="s">
        <v>8511</v>
      </c>
      <c r="U2590" t="s">
        <v>4796</v>
      </c>
      <c r="V2590" t="s">
        <v>2024</v>
      </c>
      <c r="W2590" t="s">
        <v>245</v>
      </c>
      <c r="X2590" t="s">
        <v>225</v>
      </c>
      <c r="Z2590">
        <v>2</v>
      </c>
      <c r="AA2590" t="s">
        <v>3921</v>
      </c>
      <c r="AE2590" t="s">
        <v>3922</v>
      </c>
      <c r="AG2590" t="s">
        <v>6332</v>
      </c>
      <c r="AH2590">
        <v>6108926520</v>
      </c>
      <c r="AI2590" t="s">
        <v>11858</v>
      </c>
      <c r="AM2590" t="s">
        <v>3925</v>
      </c>
      <c r="AN2590" t="s">
        <v>3926</v>
      </c>
      <c r="AO2590" t="s">
        <v>268</v>
      </c>
      <c r="AP2590" t="s">
        <v>386</v>
      </c>
      <c r="AW2590" t="s">
        <v>320</v>
      </c>
      <c r="AX2590" t="s">
        <v>319</v>
      </c>
      <c r="AY2590" t="s">
        <v>254</v>
      </c>
      <c r="AZ2590" t="s">
        <v>230</v>
      </c>
      <c r="BA2590" t="s">
        <v>395</v>
      </c>
      <c r="BB2590" t="s">
        <v>1887</v>
      </c>
      <c r="BC2590" t="s">
        <v>3927</v>
      </c>
      <c r="BD2590" t="s">
        <v>3927</v>
      </c>
      <c r="BE2590" t="s">
        <v>3927</v>
      </c>
      <c r="BF2590">
        <v>16</v>
      </c>
    </row>
    <row r="2591" spans="1:58" x14ac:dyDescent="0.3">
      <c r="A2591">
        <v>2026</v>
      </c>
      <c r="B2591">
        <v>202605</v>
      </c>
      <c r="C2591">
        <v>5</v>
      </c>
      <c r="D2591" s="14">
        <v>20001624911602</v>
      </c>
      <c r="E2591" t="s">
        <v>2810</v>
      </c>
      <c r="F2591" s="2">
        <v>46151.66988425926</v>
      </c>
      <c r="G2591" s="2">
        <v>46154</v>
      </c>
      <c r="I2591" t="s">
        <v>224</v>
      </c>
      <c r="J2591" t="s">
        <v>230</v>
      </c>
      <c r="L2591" t="s">
        <v>8943</v>
      </c>
      <c r="M2591" t="s">
        <v>626</v>
      </c>
      <c r="N2591" t="s">
        <v>616</v>
      </c>
      <c r="O2591" t="s">
        <v>623</v>
      </c>
      <c r="Q2591" t="s">
        <v>11859</v>
      </c>
      <c r="R2591" t="s">
        <v>2809</v>
      </c>
      <c r="S2591" t="s">
        <v>6704</v>
      </c>
      <c r="T2591" t="s">
        <v>6705</v>
      </c>
      <c r="U2591" t="s">
        <v>4796</v>
      </c>
      <c r="V2591" t="s">
        <v>2024</v>
      </c>
      <c r="W2591" t="s">
        <v>245</v>
      </c>
      <c r="X2591" t="s">
        <v>225</v>
      </c>
      <c r="Z2591">
        <v>1</v>
      </c>
      <c r="AA2591" t="s">
        <v>3921</v>
      </c>
      <c r="AE2591" t="s">
        <v>3922</v>
      </c>
      <c r="AG2591" t="s">
        <v>2026</v>
      </c>
      <c r="AH2591">
        <v>6108942268</v>
      </c>
      <c r="AI2591" t="s">
        <v>11860</v>
      </c>
      <c r="AM2591" t="s">
        <v>3925</v>
      </c>
      <c r="AN2591" t="s">
        <v>3926</v>
      </c>
      <c r="AO2591" t="s">
        <v>268</v>
      </c>
      <c r="AP2591" t="s">
        <v>304</v>
      </c>
      <c r="AW2591" t="s">
        <v>227</v>
      </c>
      <c r="AX2591" t="s">
        <v>226</v>
      </c>
      <c r="AY2591" t="s">
        <v>254</v>
      </c>
      <c r="AZ2591" t="s">
        <v>230</v>
      </c>
      <c r="BA2591" t="s">
        <v>273</v>
      </c>
      <c r="BB2591" t="s">
        <v>380</v>
      </c>
      <c r="BC2591" t="s">
        <v>3927</v>
      </c>
      <c r="BD2591" t="s">
        <v>3927</v>
      </c>
      <c r="BE2591" t="s">
        <v>3927</v>
      </c>
      <c r="BF2591">
        <v>16</v>
      </c>
    </row>
    <row r="2592" spans="1:58" x14ac:dyDescent="0.3">
      <c r="A2592">
        <v>2026</v>
      </c>
      <c r="B2592">
        <v>202605</v>
      </c>
      <c r="C2592">
        <v>5</v>
      </c>
      <c r="D2592" s="14">
        <v>20001624911222</v>
      </c>
      <c r="E2592" t="s">
        <v>2810</v>
      </c>
      <c r="F2592" s="2">
        <v>46151.604375000003</v>
      </c>
      <c r="G2592" s="2">
        <v>46153</v>
      </c>
      <c r="I2592" t="s">
        <v>224</v>
      </c>
      <c r="J2592" t="s">
        <v>230</v>
      </c>
      <c r="L2592" t="s">
        <v>3527</v>
      </c>
      <c r="M2592" t="s">
        <v>309</v>
      </c>
      <c r="N2592" t="s">
        <v>297</v>
      </c>
      <c r="O2592" t="s">
        <v>283</v>
      </c>
      <c r="Q2592" t="s">
        <v>11861</v>
      </c>
      <c r="R2592" t="s">
        <v>2809</v>
      </c>
      <c r="S2592" t="s">
        <v>5187</v>
      </c>
      <c r="T2592" t="s">
        <v>5188</v>
      </c>
      <c r="U2592" t="s">
        <v>3034</v>
      </c>
      <c r="V2592" t="s">
        <v>647</v>
      </c>
      <c r="W2592" t="s">
        <v>245</v>
      </c>
      <c r="X2592" t="s">
        <v>225</v>
      </c>
      <c r="Z2592">
        <v>2</v>
      </c>
      <c r="AA2592" t="s">
        <v>3921</v>
      </c>
      <c r="AE2592" t="s">
        <v>3922</v>
      </c>
      <c r="AG2592" t="s">
        <v>5111</v>
      </c>
      <c r="AH2592">
        <v>6108941286</v>
      </c>
      <c r="AI2592" t="s">
        <v>11862</v>
      </c>
      <c r="AM2592" t="s">
        <v>3925</v>
      </c>
      <c r="AN2592" t="s">
        <v>3926</v>
      </c>
      <c r="AO2592" t="s">
        <v>268</v>
      </c>
      <c r="AP2592" t="s">
        <v>386</v>
      </c>
      <c r="AW2592" t="s">
        <v>320</v>
      </c>
      <c r="AX2592" t="s">
        <v>319</v>
      </c>
      <c r="AY2592" t="s">
        <v>254</v>
      </c>
      <c r="AZ2592" t="s">
        <v>230</v>
      </c>
      <c r="BA2592" t="s">
        <v>273</v>
      </c>
      <c r="BB2592" t="s">
        <v>380</v>
      </c>
      <c r="BC2592" t="s">
        <v>3927</v>
      </c>
      <c r="BD2592" t="s">
        <v>3927</v>
      </c>
      <c r="BE2592" t="s">
        <v>3927</v>
      </c>
      <c r="BF2592">
        <v>16</v>
      </c>
    </row>
    <row r="2593" spans="1:58" x14ac:dyDescent="0.3">
      <c r="A2593">
        <v>2026</v>
      </c>
      <c r="B2593">
        <v>202605</v>
      </c>
      <c r="C2593">
        <v>5</v>
      </c>
      <c r="D2593" s="14">
        <v>20001624910943</v>
      </c>
      <c r="E2593" t="s">
        <v>2810</v>
      </c>
      <c r="F2593" s="2">
        <v>46151.574074074073</v>
      </c>
      <c r="G2593" s="2">
        <v>46153</v>
      </c>
      <c r="I2593" t="s">
        <v>224</v>
      </c>
      <c r="J2593" t="s">
        <v>230</v>
      </c>
      <c r="L2593" t="s">
        <v>3448</v>
      </c>
      <c r="M2593" t="s">
        <v>309</v>
      </c>
      <c r="N2593" t="s">
        <v>297</v>
      </c>
      <c r="O2593" t="s">
        <v>283</v>
      </c>
      <c r="Q2593" t="s">
        <v>11863</v>
      </c>
      <c r="R2593" t="s">
        <v>2809</v>
      </c>
      <c r="S2593" t="s">
        <v>870</v>
      </c>
      <c r="T2593" t="s">
        <v>877</v>
      </c>
      <c r="U2593" t="s">
        <v>258</v>
      </c>
      <c r="V2593" t="s">
        <v>247</v>
      </c>
      <c r="W2593" t="s">
        <v>245</v>
      </c>
      <c r="X2593" t="s">
        <v>387</v>
      </c>
      <c r="Z2593">
        <v>2</v>
      </c>
      <c r="AA2593" t="s">
        <v>3921</v>
      </c>
      <c r="AE2593" t="s">
        <v>3922</v>
      </c>
      <c r="AG2593" t="s">
        <v>410</v>
      </c>
      <c r="AH2593">
        <v>6108930437</v>
      </c>
      <c r="AI2593" t="s">
        <v>11864</v>
      </c>
      <c r="AM2593" t="s">
        <v>3925</v>
      </c>
      <c r="AN2593" t="s">
        <v>3926</v>
      </c>
      <c r="AO2593" t="s">
        <v>268</v>
      </c>
      <c r="AP2593" t="s">
        <v>330</v>
      </c>
      <c r="AW2593" t="s">
        <v>622</v>
      </c>
      <c r="AX2593" t="s">
        <v>621</v>
      </c>
      <c r="AY2593" t="s">
        <v>253</v>
      </c>
      <c r="AZ2593" t="s">
        <v>230</v>
      </c>
      <c r="BA2593" t="s">
        <v>395</v>
      </c>
      <c r="BB2593" t="s">
        <v>380</v>
      </c>
      <c r="BC2593" t="s">
        <v>3927</v>
      </c>
      <c r="BD2593" t="s">
        <v>3927</v>
      </c>
      <c r="BE2593" t="s">
        <v>3927</v>
      </c>
      <c r="BF2593">
        <v>16</v>
      </c>
    </row>
    <row r="2594" spans="1:58" x14ac:dyDescent="0.3">
      <c r="A2594">
        <v>2026</v>
      </c>
      <c r="B2594">
        <v>202605</v>
      </c>
      <c r="C2594">
        <v>5</v>
      </c>
      <c r="D2594" s="14">
        <v>20001624900282</v>
      </c>
      <c r="E2594" t="s">
        <v>2810</v>
      </c>
      <c r="F2594" s="2">
        <v>46151.543761574074</v>
      </c>
      <c r="G2594" s="2">
        <v>46152</v>
      </c>
      <c r="I2594" t="s">
        <v>224</v>
      </c>
      <c r="J2594" t="s">
        <v>230</v>
      </c>
      <c r="L2594" t="s">
        <v>3736</v>
      </c>
      <c r="M2594" t="s">
        <v>902</v>
      </c>
      <c r="N2594" t="s">
        <v>752</v>
      </c>
      <c r="O2594" t="s">
        <v>623</v>
      </c>
      <c r="Q2594" t="s">
        <v>11865</v>
      </c>
      <c r="R2594" t="s">
        <v>2809</v>
      </c>
      <c r="S2594" t="s">
        <v>6130</v>
      </c>
      <c r="T2594" t="s">
        <v>6131</v>
      </c>
      <c r="U2594" t="s">
        <v>4796</v>
      </c>
      <c r="V2594" t="s">
        <v>2024</v>
      </c>
      <c r="W2594" t="s">
        <v>245</v>
      </c>
      <c r="X2594" t="s">
        <v>387</v>
      </c>
      <c r="Z2594">
        <v>3</v>
      </c>
      <c r="AA2594" t="s">
        <v>3921</v>
      </c>
      <c r="AE2594" t="s">
        <v>3922</v>
      </c>
      <c r="AG2594" t="s">
        <v>2026</v>
      </c>
      <c r="AH2594">
        <v>6108932348</v>
      </c>
      <c r="AI2594" t="s">
        <v>11866</v>
      </c>
      <c r="AM2594" t="s">
        <v>3925</v>
      </c>
      <c r="AN2594" t="s">
        <v>3926</v>
      </c>
      <c r="AO2594" t="s">
        <v>268</v>
      </c>
      <c r="AP2594" t="s">
        <v>330</v>
      </c>
      <c r="AW2594" t="s">
        <v>389</v>
      </c>
      <c r="AX2594" t="s">
        <v>388</v>
      </c>
      <c r="AY2594" t="s">
        <v>253</v>
      </c>
      <c r="AZ2594" t="s">
        <v>230</v>
      </c>
      <c r="BA2594" t="s">
        <v>395</v>
      </c>
      <c r="BB2594" t="s">
        <v>380</v>
      </c>
      <c r="BC2594" t="s">
        <v>3927</v>
      </c>
      <c r="BD2594" t="s">
        <v>3927</v>
      </c>
      <c r="BE2594" t="s">
        <v>3927</v>
      </c>
      <c r="BF2594">
        <v>16</v>
      </c>
    </row>
    <row r="2595" spans="1:58" x14ac:dyDescent="0.3">
      <c r="A2595">
        <v>2026</v>
      </c>
      <c r="B2595">
        <v>202605</v>
      </c>
      <c r="C2595">
        <v>5</v>
      </c>
      <c r="D2595" s="14">
        <v>20001624900257</v>
      </c>
      <c r="E2595" t="s">
        <v>2810</v>
      </c>
      <c r="F2595" s="2">
        <v>46151.542337962965</v>
      </c>
      <c r="G2595" s="2">
        <v>46154</v>
      </c>
      <c r="I2595" t="s">
        <v>224</v>
      </c>
      <c r="J2595" t="s">
        <v>230</v>
      </c>
      <c r="L2595" t="s">
        <v>11867</v>
      </c>
      <c r="M2595" t="s">
        <v>626</v>
      </c>
      <c r="N2595" t="s">
        <v>616</v>
      </c>
      <c r="O2595" t="s">
        <v>623</v>
      </c>
      <c r="Q2595" t="s">
        <v>11868</v>
      </c>
      <c r="R2595" t="s">
        <v>2809</v>
      </c>
      <c r="S2595" t="s">
        <v>4841</v>
      </c>
      <c r="T2595" t="s">
        <v>4842</v>
      </c>
      <c r="U2595" t="s">
        <v>4008</v>
      </c>
      <c r="V2595" t="s">
        <v>980</v>
      </c>
      <c r="W2595" t="s">
        <v>245</v>
      </c>
      <c r="X2595" t="s">
        <v>387</v>
      </c>
      <c r="Z2595">
        <v>1</v>
      </c>
      <c r="AA2595" t="s">
        <v>3921</v>
      </c>
      <c r="AE2595" t="s">
        <v>3922</v>
      </c>
      <c r="AG2595" t="s">
        <v>4844</v>
      </c>
      <c r="AH2595">
        <v>6108931345</v>
      </c>
      <c r="AI2595" t="s">
        <v>11869</v>
      </c>
      <c r="AM2595" t="s">
        <v>3925</v>
      </c>
      <c r="AN2595" t="s">
        <v>3926</v>
      </c>
      <c r="AO2595" t="s">
        <v>268</v>
      </c>
      <c r="AP2595" t="s">
        <v>853</v>
      </c>
      <c r="AW2595" t="s">
        <v>447</v>
      </c>
      <c r="AX2595" t="s">
        <v>446</v>
      </c>
      <c r="AY2595" t="s">
        <v>253</v>
      </c>
      <c r="AZ2595" t="s">
        <v>230</v>
      </c>
      <c r="BA2595" t="s">
        <v>395</v>
      </c>
      <c r="BB2595" t="s">
        <v>380</v>
      </c>
      <c r="BC2595" t="s">
        <v>3927</v>
      </c>
      <c r="BD2595" t="s">
        <v>3927</v>
      </c>
      <c r="BE2595" t="s">
        <v>3927</v>
      </c>
      <c r="BF2595">
        <v>16</v>
      </c>
    </row>
    <row r="2596" spans="1:58" x14ac:dyDescent="0.3">
      <c r="A2596">
        <v>2026</v>
      </c>
      <c r="B2596">
        <v>202605</v>
      </c>
      <c r="C2596">
        <v>5</v>
      </c>
      <c r="D2596" s="14">
        <v>20001624898252</v>
      </c>
      <c r="E2596" t="s">
        <v>2810</v>
      </c>
      <c r="F2596" s="2">
        <v>46151.541296296295</v>
      </c>
      <c r="G2596" s="2">
        <v>46153</v>
      </c>
      <c r="I2596" t="s">
        <v>224</v>
      </c>
      <c r="J2596" t="s">
        <v>230</v>
      </c>
      <c r="L2596" t="s">
        <v>11870</v>
      </c>
      <c r="M2596" t="s">
        <v>1739</v>
      </c>
      <c r="N2596" t="s">
        <v>1002</v>
      </c>
      <c r="O2596" t="s">
        <v>257</v>
      </c>
      <c r="Q2596" t="s">
        <v>11871</v>
      </c>
      <c r="R2596" t="s">
        <v>2809</v>
      </c>
      <c r="S2596" t="s">
        <v>6995</v>
      </c>
      <c r="T2596" t="s">
        <v>6996</v>
      </c>
      <c r="U2596" t="s">
        <v>4796</v>
      </c>
      <c r="V2596" t="s">
        <v>2024</v>
      </c>
      <c r="W2596" t="s">
        <v>245</v>
      </c>
      <c r="X2596" t="s">
        <v>225</v>
      </c>
      <c r="Z2596">
        <v>2</v>
      </c>
      <c r="AA2596" t="s">
        <v>3921</v>
      </c>
      <c r="AE2596" t="s">
        <v>3922</v>
      </c>
      <c r="AG2596" t="s">
        <v>6701</v>
      </c>
      <c r="AH2596">
        <v>1027419475</v>
      </c>
      <c r="AI2596" t="s">
        <v>11872</v>
      </c>
      <c r="AM2596" t="s">
        <v>3925</v>
      </c>
      <c r="AN2596" t="s">
        <v>3926</v>
      </c>
      <c r="AO2596" t="s">
        <v>268</v>
      </c>
      <c r="AP2596" t="s">
        <v>386</v>
      </c>
      <c r="AW2596" t="s">
        <v>227</v>
      </c>
      <c r="AX2596" t="s">
        <v>226</v>
      </c>
      <c r="AY2596" t="s">
        <v>254</v>
      </c>
      <c r="AZ2596" t="s">
        <v>230</v>
      </c>
      <c r="BA2596" t="s">
        <v>273</v>
      </c>
      <c r="BB2596" t="s">
        <v>380</v>
      </c>
      <c r="BC2596" t="s">
        <v>3927</v>
      </c>
      <c r="BD2596" t="s">
        <v>3927</v>
      </c>
      <c r="BE2596" t="s">
        <v>3927</v>
      </c>
      <c r="BF2596">
        <v>1</v>
      </c>
    </row>
    <row r="2597" spans="1:58" x14ac:dyDescent="0.3">
      <c r="A2597">
        <v>2026</v>
      </c>
      <c r="B2597">
        <v>202605</v>
      </c>
      <c r="C2597">
        <v>5</v>
      </c>
      <c r="D2597" s="14">
        <v>20001624898191</v>
      </c>
      <c r="E2597" t="s">
        <v>2810</v>
      </c>
      <c r="F2597" s="2">
        <v>46151.538032407407</v>
      </c>
      <c r="G2597" s="2">
        <v>46152</v>
      </c>
      <c r="I2597" t="s">
        <v>224</v>
      </c>
      <c r="J2597" t="s">
        <v>230</v>
      </c>
      <c r="L2597" t="s">
        <v>3933</v>
      </c>
      <c r="M2597" t="s">
        <v>309</v>
      </c>
      <c r="N2597" t="s">
        <v>297</v>
      </c>
      <c r="O2597" t="s">
        <v>283</v>
      </c>
      <c r="Q2597" t="s">
        <v>11873</v>
      </c>
      <c r="R2597" t="s">
        <v>2809</v>
      </c>
      <c r="S2597" t="s">
        <v>5306</v>
      </c>
      <c r="T2597" t="s">
        <v>5307</v>
      </c>
      <c r="U2597" t="s">
        <v>3034</v>
      </c>
      <c r="V2597" t="s">
        <v>647</v>
      </c>
      <c r="W2597" t="s">
        <v>245</v>
      </c>
      <c r="X2597" t="s">
        <v>225</v>
      </c>
      <c r="Z2597">
        <v>3</v>
      </c>
      <c r="AA2597" t="s">
        <v>3921</v>
      </c>
      <c r="AE2597" t="s">
        <v>3922</v>
      </c>
      <c r="AG2597" t="s">
        <v>5006</v>
      </c>
      <c r="AH2597">
        <v>6108931339</v>
      </c>
      <c r="AI2597" t="s">
        <v>11874</v>
      </c>
      <c r="AM2597" t="s">
        <v>3925</v>
      </c>
      <c r="AN2597" t="s">
        <v>3926</v>
      </c>
      <c r="AO2597" t="s">
        <v>268</v>
      </c>
      <c r="AP2597" t="s">
        <v>386</v>
      </c>
      <c r="AW2597" t="s">
        <v>320</v>
      </c>
      <c r="AX2597" t="s">
        <v>319</v>
      </c>
      <c r="AY2597" t="s">
        <v>254</v>
      </c>
      <c r="AZ2597" t="s">
        <v>230</v>
      </c>
      <c r="BA2597" t="s">
        <v>395</v>
      </c>
      <c r="BB2597" t="s">
        <v>380</v>
      </c>
      <c r="BC2597" t="s">
        <v>3927</v>
      </c>
      <c r="BD2597" t="s">
        <v>3927</v>
      </c>
      <c r="BE2597" t="s">
        <v>3927</v>
      </c>
      <c r="BF2597">
        <v>16</v>
      </c>
    </row>
    <row r="2598" spans="1:58" x14ac:dyDescent="0.3">
      <c r="A2598">
        <v>2026</v>
      </c>
      <c r="B2598">
        <v>202605</v>
      </c>
      <c r="C2598">
        <v>5</v>
      </c>
      <c r="D2598" s="14">
        <v>20001624898002</v>
      </c>
      <c r="E2598" t="s">
        <v>2810</v>
      </c>
      <c r="F2598" s="2">
        <v>46151.527118055557</v>
      </c>
      <c r="G2598" s="2">
        <v>46153</v>
      </c>
      <c r="I2598" t="s">
        <v>224</v>
      </c>
      <c r="J2598" t="s">
        <v>230</v>
      </c>
      <c r="L2598" t="s">
        <v>2883</v>
      </c>
      <c r="M2598" t="s">
        <v>334</v>
      </c>
      <c r="N2598" t="s">
        <v>322</v>
      </c>
      <c r="O2598" t="s">
        <v>331</v>
      </c>
      <c r="Q2598" t="s">
        <v>11875</v>
      </c>
      <c r="R2598" t="s">
        <v>2809</v>
      </c>
      <c r="S2598" t="s">
        <v>1968</v>
      </c>
      <c r="T2598" t="s">
        <v>1969</v>
      </c>
      <c r="U2598" t="s">
        <v>258</v>
      </c>
      <c r="V2598" t="s">
        <v>247</v>
      </c>
      <c r="W2598" t="s">
        <v>245</v>
      </c>
      <c r="X2598" t="s">
        <v>225</v>
      </c>
      <c r="Z2598">
        <v>2</v>
      </c>
      <c r="AA2598" t="s">
        <v>3921</v>
      </c>
      <c r="AE2598" t="s">
        <v>3922</v>
      </c>
      <c r="AG2598" t="s">
        <v>248</v>
      </c>
      <c r="AH2598">
        <v>6108928349</v>
      </c>
      <c r="AI2598" t="s">
        <v>11876</v>
      </c>
      <c r="AM2598" t="s">
        <v>3925</v>
      </c>
      <c r="AN2598" t="s">
        <v>3926</v>
      </c>
      <c r="AO2598" t="s">
        <v>268</v>
      </c>
      <c r="AP2598" t="s">
        <v>304</v>
      </c>
      <c r="AW2598" t="s">
        <v>320</v>
      </c>
      <c r="AX2598" t="s">
        <v>319</v>
      </c>
      <c r="AY2598" t="s">
        <v>254</v>
      </c>
      <c r="AZ2598" t="s">
        <v>230</v>
      </c>
      <c r="BA2598" t="s">
        <v>395</v>
      </c>
      <c r="BB2598" t="s">
        <v>380</v>
      </c>
      <c r="BC2598" t="s">
        <v>3927</v>
      </c>
      <c r="BD2598" t="s">
        <v>3927</v>
      </c>
      <c r="BE2598" t="s">
        <v>3927</v>
      </c>
      <c r="BF2598">
        <v>16</v>
      </c>
    </row>
    <row r="2599" spans="1:58" x14ac:dyDescent="0.3">
      <c r="A2599">
        <v>2026</v>
      </c>
      <c r="B2599">
        <v>202605</v>
      </c>
      <c r="C2599">
        <v>5</v>
      </c>
      <c r="D2599" s="14">
        <v>20001624896803</v>
      </c>
      <c r="E2599" t="s">
        <v>2810</v>
      </c>
      <c r="F2599" s="2">
        <v>46151.58</v>
      </c>
      <c r="G2599" s="2">
        <v>46154</v>
      </c>
      <c r="I2599" t="s">
        <v>224</v>
      </c>
      <c r="J2599" t="s">
        <v>230</v>
      </c>
      <c r="L2599" t="s">
        <v>3135</v>
      </c>
      <c r="M2599" t="s">
        <v>1713</v>
      </c>
      <c r="N2599" t="s">
        <v>546</v>
      </c>
      <c r="O2599" t="s">
        <v>554</v>
      </c>
      <c r="Q2599" t="s">
        <v>11877</v>
      </c>
      <c r="R2599" t="s">
        <v>2809</v>
      </c>
      <c r="S2599" t="s">
        <v>5351</v>
      </c>
      <c r="T2599" t="s">
        <v>5352</v>
      </c>
      <c r="U2599" t="s">
        <v>3034</v>
      </c>
      <c r="V2599" t="s">
        <v>647</v>
      </c>
      <c r="W2599" t="s">
        <v>245</v>
      </c>
      <c r="X2599" t="s">
        <v>387</v>
      </c>
      <c r="Z2599">
        <v>1</v>
      </c>
      <c r="AA2599" t="s">
        <v>3921</v>
      </c>
      <c r="AE2599" t="s">
        <v>3922</v>
      </c>
      <c r="AG2599" t="s">
        <v>5006</v>
      </c>
      <c r="AH2599">
        <v>6108924526</v>
      </c>
      <c r="AI2599" t="s">
        <v>11878</v>
      </c>
      <c r="AM2599" t="s">
        <v>3925</v>
      </c>
      <c r="AN2599" t="s">
        <v>3926</v>
      </c>
      <c r="AO2599" t="s">
        <v>268</v>
      </c>
      <c r="AP2599" t="s">
        <v>330</v>
      </c>
      <c r="AW2599" t="s">
        <v>389</v>
      </c>
      <c r="AX2599" t="s">
        <v>388</v>
      </c>
      <c r="AY2599" t="s">
        <v>253</v>
      </c>
      <c r="AZ2599" t="s">
        <v>230</v>
      </c>
      <c r="BA2599" t="s">
        <v>395</v>
      </c>
      <c r="BB2599" t="s">
        <v>380</v>
      </c>
      <c r="BC2599" t="s">
        <v>3927</v>
      </c>
      <c r="BD2599" t="s">
        <v>3927</v>
      </c>
      <c r="BE2599" t="s">
        <v>3927</v>
      </c>
      <c r="BF2599">
        <v>16</v>
      </c>
    </row>
    <row r="2600" spans="1:58" x14ac:dyDescent="0.3">
      <c r="A2600">
        <v>2026</v>
      </c>
      <c r="B2600">
        <v>202605</v>
      </c>
      <c r="C2600">
        <v>5</v>
      </c>
      <c r="D2600" s="14">
        <v>20001624896278</v>
      </c>
      <c r="E2600" t="s">
        <v>2810</v>
      </c>
      <c r="F2600" s="2">
        <v>46151.542141203703</v>
      </c>
      <c r="G2600" s="2">
        <v>46153</v>
      </c>
      <c r="I2600" t="s">
        <v>224</v>
      </c>
      <c r="J2600" t="s">
        <v>230</v>
      </c>
      <c r="L2600" t="s">
        <v>3268</v>
      </c>
      <c r="M2600" t="s">
        <v>261</v>
      </c>
      <c r="N2600" t="s">
        <v>237</v>
      </c>
      <c r="O2600" t="s">
        <v>257</v>
      </c>
      <c r="Q2600" t="s">
        <v>11879</v>
      </c>
      <c r="R2600" t="s">
        <v>2809</v>
      </c>
      <c r="S2600" t="s">
        <v>5388</v>
      </c>
      <c r="T2600" t="s">
        <v>5389</v>
      </c>
      <c r="U2600" t="s">
        <v>3034</v>
      </c>
      <c r="V2600" t="s">
        <v>647</v>
      </c>
      <c r="W2600" t="s">
        <v>245</v>
      </c>
      <c r="X2600" t="s">
        <v>225</v>
      </c>
      <c r="Z2600">
        <v>2</v>
      </c>
      <c r="AA2600" t="s">
        <v>3921</v>
      </c>
      <c r="AE2600" t="s">
        <v>3922</v>
      </c>
      <c r="AG2600" t="s">
        <v>5006</v>
      </c>
      <c r="AH2600">
        <v>6108931343</v>
      </c>
      <c r="AI2600" t="s">
        <v>11880</v>
      </c>
      <c r="AM2600" t="s">
        <v>3925</v>
      </c>
      <c r="AN2600" t="s">
        <v>3926</v>
      </c>
      <c r="AO2600" t="s">
        <v>268</v>
      </c>
      <c r="AP2600" t="s">
        <v>304</v>
      </c>
      <c r="AW2600" t="s">
        <v>320</v>
      </c>
      <c r="AX2600" t="s">
        <v>319</v>
      </c>
      <c r="AY2600" t="s">
        <v>254</v>
      </c>
      <c r="AZ2600" t="s">
        <v>230</v>
      </c>
      <c r="BA2600" t="s">
        <v>395</v>
      </c>
      <c r="BB2600" t="s">
        <v>380</v>
      </c>
      <c r="BC2600" t="s">
        <v>3927</v>
      </c>
      <c r="BD2600" t="s">
        <v>3927</v>
      </c>
      <c r="BE2600" t="s">
        <v>3927</v>
      </c>
      <c r="BF2600">
        <v>16</v>
      </c>
    </row>
    <row r="2601" spans="1:58" x14ac:dyDescent="0.3">
      <c r="A2601">
        <v>2026</v>
      </c>
      <c r="B2601">
        <v>202605</v>
      </c>
      <c r="C2601">
        <v>5</v>
      </c>
      <c r="D2601" s="14">
        <v>20001624893027</v>
      </c>
      <c r="E2601" t="s">
        <v>2810</v>
      </c>
      <c r="F2601" s="2">
        <v>46151.527337962965</v>
      </c>
      <c r="G2601" s="2">
        <v>46153</v>
      </c>
      <c r="I2601" t="s">
        <v>224</v>
      </c>
      <c r="J2601" t="s">
        <v>230</v>
      </c>
      <c r="L2601" t="s">
        <v>11881</v>
      </c>
      <c r="M2601" t="s">
        <v>1713</v>
      </c>
      <c r="N2601" t="s">
        <v>546</v>
      </c>
      <c r="O2601" t="s">
        <v>554</v>
      </c>
      <c r="Q2601" t="s">
        <v>11882</v>
      </c>
      <c r="R2601" t="s">
        <v>2809</v>
      </c>
      <c r="S2601" t="s">
        <v>5145</v>
      </c>
      <c r="T2601" t="s">
        <v>5146</v>
      </c>
      <c r="U2601" t="s">
        <v>3034</v>
      </c>
      <c r="V2601" t="s">
        <v>647</v>
      </c>
      <c r="W2601" t="s">
        <v>245</v>
      </c>
      <c r="X2601" t="s">
        <v>387</v>
      </c>
      <c r="Z2601">
        <v>2</v>
      </c>
      <c r="AA2601" t="s">
        <v>3921</v>
      </c>
      <c r="AE2601" t="s">
        <v>3922</v>
      </c>
      <c r="AG2601" t="s">
        <v>5111</v>
      </c>
      <c r="AH2601">
        <v>6108930363</v>
      </c>
      <c r="AI2601" t="s">
        <v>11883</v>
      </c>
      <c r="AM2601" t="s">
        <v>3925</v>
      </c>
      <c r="AN2601" t="s">
        <v>3926</v>
      </c>
      <c r="AO2601" t="s">
        <v>268</v>
      </c>
      <c r="AP2601" t="s">
        <v>249</v>
      </c>
      <c r="AW2601" t="s">
        <v>447</v>
      </c>
      <c r="AX2601" t="s">
        <v>446</v>
      </c>
      <c r="AY2601" t="s">
        <v>253</v>
      </c>
      <c r="AZ2601" t="s">
        <v>230</v>
      </c>
      <c r="BA2601" t="s">
        <v>395</v>
      </c>
      <c r="BB2601" t="s">
        <v>380</v>
      </c>
      <c r="BC2601" t="s">
        <v>3927</v>
      </c>
      <c r="BD2601" t="s">
        <v>3927</v>
      </c>
      <c r="BE2601" t="s">
        <v>3927</v>
      </c>
      <c r="BF2601">
        <v>16</v>
      </c>
    </row>
    <row r="2602" spans="1:58" x14ac:dyDescent="0.3">
      <c r="A2602">
        <v>2026</v>
      </c>
      <c r="B2602">
        <v>202605</v>
      </c>
      <c r="C2602">
        <v>5</v>
      </c>
      <c r="D2602" s="14">
        <v>20001624888289</v>
      </c>
      <c r="E2602" t="s">
        <v>2810</v>
      </c>
      <c r="F2602" s="2">
        <v>46151.539247685185</v>
      </c>
      <c r="G2602" s="2">
        <v>46152</v>
      </c>
      <c r="I2602" t="s">
        <v>224</v>
      </c>
      <c r="J2602" t="s">
        <v>230</v>
      </c>
      <c r="L2602" t="s">
        <v>2915</v>
      </c>
      <c r="M2602" t="s">
        <v>309</v>
      </c>
      <c r="N2602" t="s">
        <v>297</v>
      </c>
      <c r="O2602" t="s">
        <v>283</v>
      </c>
      <c r="Q2602" t="s">
        <v>11884</v>
      </c>
      <c r="R2602" t="s">
        <v>2809</v>
      </c>
      <c r="S2602" t="s">
        <v>5453</v>
      </c>
      <c r="T2602" t="s">
        <v>5454</v>
      </c>
      <c r="U2602" t="s">
        <v>3034</v>
      </c>
      <c r="V2602" t="s">
        <v>647</v>
      </c>
      <c r="W2602" t="s">
        <v>245</v>
      </c>
      <c r="X2602" t="s">
        <v>387</v>
      </c>
      <c r="Z2602">
        <v>3</v>
      </c>
      <c r="AA2602" t="s">
        <v>3921</v>
      </c>
      <c r="AE2602" t="s">
        <v>3922</v>
      </c>
      <c r="AG2602" t="s">
        <v>5135</v>
      </c>
      <c r="AH2602">
        <v>6108936303</v>
      </c>
      <c r="AI2602" t="s">
        <v>11885</v>
      </c>
      <c r="AM2602" t="s">
        <v>3925</v>
      </c>
      <c r="AN2602" t="s">
        <v>3926</v>
      </c>
      <c r="AO2602" t="s">
        <v>268</v>
      </c>
      <c r="AP2602" t="s">
        <v>386</v>
      </c>
      <c r="AW2602" t="s">
        <v>389</v>
      </c>
      <c r="AX2602" t="s">
        <v>388</v>
      </c>
      <c r="AY2602" t="s">
        <v>253</v>
      </c>
      <c r="AZ2602" t="s">
        <v>230</v>
      </c>
      <c r="BA2602" t="s">
        <v>395</v>
      </c>
      <c r="BB2602" t="s">
        <v>380</v>
      </c>
      <c r="BC2602" t="s">
        <v>3927</v>
      </c>
      <c r="BD2602" t="s">
        <v>3927</v>
      </c>
      <c r="BE2602" t="s">
        <v>3927</v>
      </c>
      <c r="BF2602">
        <v>16</v>
      </c>
    </row>
    <row r="2603" spans="1:58" x14ac:dyDescent="0.3">
      <c r="A2603">
        <v>2026</v>
      </c>
      <c r="B2603">
        <v>202605</v>
      </c>
      <c r="C2603">
        <v>5</v>
      </c>
      <c r="D2603" s="14">
        <v>20001624887706</v>
      </c>
      <c r="E2603" t="s">
        <v>2810</v>
      </c>
      <c r="F2603" s="2">
        <v>46151.565069444441</v>
      </c>
      <c r="G2603" s="2">
        <v>46153</v>
      </c>
      <c r="I2603" t="s">
        <v>224</v>
      </c>
      <c r="J2603" t="s">
        <v>230</v>
      </c>
      <c r="L2603" t="s">
        <v>2976</v>
      </c>
      <c r="M2603" t="s">
        <v>4740</v>
      </c>
      <c r="N2603" t="s">
        <v>1128</v>
      </c>
      <c r="O2603" t="s">
        <v>331</v>
      </c>
      <c r="Q2603" t="s">
        <v>11886</v>
      </c>
      <c r="R2603" t="s">
        <v>2809</v>
      </c>
      <c r="S2603" t="s">
        <v>5395</v>
      </c>
      <c r="T2603" t="s">
        <v>5396</v>
      </c>
      <c r="U2603" t="s">
        <v>3034</v>
      </c>
      <c r="V2603" t="s">
        <v>647</v>
      </c>
      <c r="W2603" t="s">
        <v>245</v>
      </c>
      <c r="X2603" t="s">
        <v>225</v>
      </c>
      <c r="Z2603">
        <v>2</v>
      </c>
      <c r="AA2603" t="s">
        <v>3921</v>
      </c>
      <c r="AE2603" t="s">
        <v>3922</v>
      </c>
      <c r="AG2603" t="s">
        <v>5111</v>
      </c>
      <c r="AH2603">
        <v>6108945126</v>
      </c>
      <c r="AI2603" t="s">
        <v>11887</v>
      </c>
      <c r="AM2603" t="s">
        <v>3925</v>
      </c>
      <c r="AN2603" t="s">
        <v>3926</v>
      </c>
      <c r="AO2603" t="s">
        <v>268</v>
      </c>
      <c r="AP2603" t="s">
        <v>249</v>
      </c>
      <c r="AW2603" t="s">
        <v>320</v>
      </c>
      <c r="AX2603" t="s">
        <v>319</v>
      </c>
      <c r="AY2603" t="s">
        <v>254</v>
      </c>
      <c r="AZ2603" t="s">
        <v>230</v>
      </c>
      <c r="BA2603" t="s">
        <v>395</v>
      </c>
      <c r="BB2603" t="s">
        <v>380</v>
      </c>
      <c r="BC2603" t="s">
        <v>3927</v>
      </c>
      <c r="BD2603" t="s">
        <v>3927</v>
      </c>
      <c r="BE2603" t="s">
        <v>3927</v>
      </c>
      <c r="BF2603">
        <v>16</v>
      </c>
    </row>
    <row r="2604" spans="1:58" x14ac:dyDescent="0.3">
      <c r="A2604">
        <v>2026</v>
      </c>
      <c r="B2604">
        <v>202605</v>
      </c>
      <c r="C2604">
        <v>5</v>
      </c>
      <c r="D2604" s="14">
        <v>20001624887195</v>
      </c>
      <c r="E2604" t="s">
        <v>2810</v>
      </c>
      <c r="F2604" s="2">
        <v>46151.533182870371</v>
      </c>
      <c r="G2604" s="2">
        <v>46154</v>
      </c>
      <c r="I2604" t="s">
        <v>224</v>
      </c>
      <c r="J2604" t="s">
        <v>230</v>
      </c>
      <c r="L2604" t="s">
        <v>3265</v>
      </c>
      <c r="M2604" t="s">
        <v>261</v>
      </c>
      <c r="N2604" t="s">
        <v>237</v>
      </c>
      <c r="O2604" t="s">
        <v>257</v>
      </c>
      <c r="Q2604" t="s">
        <v>11888</v>
      </c>
      <c r="R2604" t="s">
        <v>2809</v>
      </c>
      <c r="S2604" t="s">
        <v>5075</v>
      </c>
      <c r="T2604" t="s">
        <v>5076</v>
      </c>
      <c r="U2604" t="s">
        <v>4008</v>
      </c>
      <c r="V2604" t="s">
        <v>980</v>
      </c>
      <c r="W2604" t="s">
        <v>245</v>
      </c>
      <c r="X2604" t="s">
        <v>225</v>
      </c>
      <c r="Z2604">
        <v>1</v>
      </c>
      <c r="AA2604" t="s">
        <v>3921</v>
      </c>
      <c r="AE2604" t="s">
        <v>3922</v>
      </c>
      <c r="AG2604" t="s">
        <v>4870</v>
      </c>
      <c r="AH2604">
        <v>6108937219</v>
      </c>
      <c r="AI2604" t="s">
        <v>11889</v>
      </c>
      <c r="AM2604" t="s">
        <v>3925</v>
      </c>
      <c r="AN2604" t="s">
        <v>3926</v>
      </c>
      <c r="AO2604" t="s">
        <v>268</v>
      </c>
      <c r="AP2604" t="s">
        <v>304</v>
      </c>
      <c r="AW2604" t="s">
        <v>320</v>
      </c>
      <c r="AX2604" t="s">
        <v>319</v>
      </c>
      <c r="AY2604" t="s">
        <v>254</v>
      </c>
      <c r="AZ2604" t="s">
        <v>230</v>
      </c>
      <c r="BA2604" t="s">
        <v>395</v>
      </c>
      <c r="BB2604" t="s">
        <v>380</v>
      </c>
      <c r="BC2604" t="s">
        <v>3927</v>
      </c>
      <c r="BD2604" t="s">
        <v>3927</v>
      </c>
      <c r="BE2604" t="s">
        <v>3927</v>
      </c>
      <c r="BF2604">
        <v>16</v>
      </c>
    </row>
    <row r="2605" spans="1:58" x14ac:dyDescent="0.3">
      <c r="A2605">
        <v>2026</v>
      </c>
      <c r="B2605">
        <v>202605</v>
      </c>
      <c r="C2605">
        <v>5</v>
      </c>
      <c r="D2605" s="14">
        <v>20001624886033</v>
      </c>
      <c r="E2605" t="s">
        <v>2810</v>
      </c>
      <c r="F2605" s="2">
        <v>46151.523854166669</v>
      </c>
      <c r="G2605" s="2">
        <v>46151</v>
      </c>
      <c r="I2605" t="s">
        <v>224</v>
      </c>
      <c r="J2605" t="s">
        <v>230</v>
      </c>
      <c r="L2605" t="s">
        <v>3376</v>
      </c>
      <c r="M2605" t="s">
        <v>309</v>
      </c>
      <c r="N2605" t="s">
        <v>297</v>
      </c>
      <c r="O2605" t="s">
        <v>283</v>
      </c>
      <c r="Q2605" t="s">
        <v>3323</v>
      </c>
      <c r="R2605" t="s">
        <v>2809</v>
      </c>
      <c r="S2605" t="s">
        <v>6273</v>
      </c>
      <c r="T2605" t="s">
        <v>6274</v>
      </c>
      <c r="U2605" t="s">
        <v>4008</v>
      </c>
      <c r="V2605" t="s">
        <v>980</v>
      </c>
      <c r="W2605" t="s">
        <v>245</v>
      </c>
      <c r="X2605" t="s">
        <v>225</v>
      </c>
      <c r="Z2605">
        <v>4</v>
      </c>
      <c r="AA2605" t="s">
        <v>3921</v>
      </c>
      <c r="AE2605" t="s">
        <v>3922</v>
      </c>
      <c r="AG2605" t="s">
        <v>4870</v>
      </c>
      <c r="AH2605">
        <v>6090108125</v>
      </c>
      <c r="AI2605" t="s">
        <v>11890</v>
      </c>
      <c r="AM2605" t="s">
        <v>3925</v>
      </c>
      <c r="AN2605" t="s">
        <v>3926</v>
      </c>
      <c r="AO2605" t="s">
        <v>268</v>
      </c>
      <c r="AP2605" t="s">
        <v>304</v>
      </c>
      <c r="AW2605" t="s">
        <v>227</v>
      </c>
      <c r="AX2605" t="s">
        <v>226</v>
      </c>
      <c r="AY2605" t="s">
        <v>254</v>
      </c>
      <c r="AZ2605" t="s">
        <v>230</v>
      </c>
      <c r="BA2605" t="s">
        <v>273</v>
      </c>
      <c r="BB2605" t="s">
        <v>380</v>
      </c>
      <c r="BC2605" t="s">
        <v>3927</v>
      </c>
      <c r="BD2605" t="s">
        <v>3927</v>
      </c>
      <c r="BE2605" t="s">
        <v>3927</v>
      </c>
      <c r="BF2605">
        <v>1</v>
      </c>
    </row>
    <row r="2606" spans="1:58" x14ac:dyDescent="0.3">
      <c r="A2606">
        <v>2026</v>
      </c>
      <c r="B2606">
        <v>202605</v>
      </c>
      <c r="C2606">
        <v>5</v>
      </c>
      <c r="D2606" s="14">
        <v>20001624885115</v>
      </c>
      <c r="E2606" t="s">
        <v>2810</v>
      </c>
      <c r="F2606" s="2">
        <v>46151.528043981481</v>
      </c>
      <c r="G2606" s="2">
        <v>46151</v>
      </c>
      <c r="I2606" t="s">
        <v>224</v>
      </c>
      <c r="J2606" t="s">
        <v>230</v>
      </c>
      <c r="L2606" t="s">
        <v>8240</v>
      </c>
      <c r="M2606" t="s">
        <v>1366</v>
      </c>
      <c r="N2606" t="s">
        <v>1359</v>
      </c>
      <c r="O2606" t="s">
        <v>554</v>
      </c>
      <c r="Q2606" t="s">
        <v>11891</v>
      </c>
      <c r="R2606" t="s">
        <v>2809</v>
      </c>
      <c r="S2606" t="s">
        <v>551</v>
      </c>
      <c r="T2606" t="s">
        <v>552</v>
      </c>
      <c r="U2606" t="s">
        <v>258</v>
      </c>
      <c r="V2606" t="s">
        <v>247</v>
      </c>
      <c r="W2606" t="s">
        <v>245</v>
      </c>
      <c r="X2606" t="s">
        <v>225</v>
      </c>
      <c r="Z2606">
        <v>4</v>
      </c>
      <c r="AA2606" t="s">
        <v>3921</v>
      </c>
      <c r="AE2606" t="s">
        <v>3922</v>
      </c>
      <c r="AG2606" t="s">
        <v>359</v>
      </c>
      <c r="AH2606">
        <v>6108934286</v>
      </c>
      <c r="AI2606" t="s">
        <v>11892</v>
      </c>
      <c r="AM2606" t="s">
        <v>3925</v>
      </c>
      <c r="AN2606" t="s">
        <v>3926</v>
      </c>
      <c r="AO2606" t="s">
        <v>268</v>
      </c>
      <c r="AP2606" t="s">
        <v>249</v>
      </c>
      <c r="AW2606" t="s">
        <v>320</v>
      </c>
      <c r="AX2606" t="s">
        <v>319</v>
      </c>
      <c r="AY2606" t="s">
        <v>254</v>
      </c>
      <c r="AZ2606" t="s">
        <v>230</v>
      </c>
      <c r="BA2606" t="s">
        <v>395</v>
      </c>
      <c r="BB2606" t="s">
        <v>380</v>
      </c>
      <c r="BC2606" t="s">
        <v>3927</v>
      </c>
      <c r="BD2606" t="s">
        <v>3927</v>
      </c>
      <c r="BE2606" t="s">
        <v>3927</v>
      </c>
      <c r="BF2606">
        <v>16</v>
      </c>
    </row>
    <row r="2607" spans="1:58" x14ac:dyDescent="0.3">
      <c r="A2607">
        <v>2026</v>
      </c>
      <c r="B2607">
        <v>202605</v>
      </c>
      <c r="C2607">
        <v>5</v>
      </c>
      <c r="D2607" s="14">
        <v>20001624885098</v>
      </c>
      <c r="E2607" t="s">
        <v>2810</v>
      </c>
      <c r="F2607" s="2">
        <v>46151.527222222219</v>
      </c>
      <c r="G2607" s="2">
        <v>46153</v>
      </c>
      <c r="I2607" t="s">
        <v>224</v>
      </c>
      <c r="J2607" t="s">
        <v>230</v>
      </c>
      <c r="L2607" t="s">
        <v>11893</v>
      </c>
      <c r="M2607" t="s">
        <v>4091</v>
      </c>
      <c r="N2607" t="s">
        <v>546</v>
      </c>
      <c r="O2607" t="s">
        <v>554</v>
      </c>
      <c r="Q2607" t="s">
        <v>11894</v>
      </c>
      <c r="R2607" t="s">
        <v>2809</v>
      </c>
      <c r="S2607" t="s">
        <v>7823</v>
      </c>
      <c r="T2607" t="s">
        <v>7824</v>
      </c>
      <c r="U2607" t="s">
        <v>4796</v>
      </c>
      <c r="V2607" t="s">
        <v>2024</v>
      </c>
      <c r="W2607" t="s">
        <v>245</v>
      </c>
      <c r="X2607" t="s">
        <v>225</v>
      </c>
      <c r="Z2607">
        <v>2</v>
      </c>
      <c r="AA2607" t="s">
        <v>3921</v>
      </c>
      <c r="AE2607" t="s">
        <v>3922</v>
      </c>
      <c r="AG2607" t="s">
        <v>6701</v>
      </c>
      <c r="AH2607">
        <v>6063564999</v>
      </c>
      <c r="AI2607" t="s">
        <v>11895</v>
      </c>
      <c r="AM2607" t="s">
        <v>3925</v>
      </c>
      <c r="AN2607" t="s">
        <v>3926</v>
      </c>
      <c r="AO2607" t="s">
        <v>268</v>
      </c>
      <c r="AP2607" t="s">
        <v>386</v>
      </c>
      <c r="AW2607" t="s">
        <v>1191</v>
      </c>
      <c r="AX2607" t="s">
        <v>1190</v>
      </c>
      <c r="AY2607" t="s">
        <v>254</v>
      </c>
      <c r="AZ2607" t="s">
        <v>230</v>
      </c>
      <c r="BA2607" t="s">
        <v>273</v>
      </c>
      <c r="BB2607" t="s">
        <v>380</v>
      </c>
      <c r="BC2607" t="s">
        <v>3927</v>
      </c>
      <c r="BD2607" t="s">
        <v>3927</v>
      </c>
      <c r="BE2607" t="s">
        <v>3927</v>
      </c>
      <c r="BF2607">
        <v>26</v>
      </c>
    </row>
    <row r="2608" spans="1:58" x14ac:dyDescent="0.3">
      <c r="A2608">
        <v>2026</v>
      </c>
      <c r="B2608">
        <v>202605</v>
      </c>
      <c r="C2608">
        <v>5</v>
      </c>
      <c r="D2608" s="14">
        <v>20001624885055</v>
      </c>
      <c r="E2608" t="s">
        <v>2810</v>
      </c>
      <c r="F2608" s="2">
        <v>46151.52484953704</v>
      </c>
      <c r="G2608" s="2">
        <v>46153</v>
      </c>
      <c r="I2608" t="s">
        <v>224</v>
      </c>
      <c r="J2608" t="s">
        <v>230</v>
      </c>
      <c r="L2608" t="s">
        <v>1649</v>
      </c>
      <c r="M2608" t="s">
        <v>309</v>
      </c>
      <c r="N2608" t="s">
        <v>297</v>
      </c>
      <c r="O2608" t="s">
        <v>283</v>
      </c>
      <c r="Q2608" t="s">
        <v>11896</v>
      </c>
      <c r="R2608" t="s">
        <v>2809</v>
      </c>
      <c r="S2608" t="s">
        <v>6130</v>
      </c>
      <c r="T2608" t="s">
        <v>6131</v>
      </c>
      <c r="U2608" t="s">
        <v>4796</v>
      </c>
      <c r="V2608" t="s">
        <v>2024</v>
      </c>
      <c r="W2608" t="s">
        <v>245</v>
      </c>
      <c r="X2608" t="s">
        <v>225</v>
      </c>
      <c r="Z2608">
        <v>2</v>
      </c>
      <c r="AA2608" t="s">
        <v>3921</v>
      </c>
      <c r="AE2608" t="s">
        <v>3922</v>
      </c>
      <c r="AG2608" t="s">
        <v>2026</v>
      </c>
      <c r="AH2608">
        <v>6108938227</v>
      </c>
      <c r="AI2608" t="s">
        <v>11897</v>
      </c>
      <c r="AM2608" t="s">
        <v>3925</v>
      </c>
      <c r="AN2608" t="s">
        <v>3926</v>
      </c>
      <c r="AO2608" t="s">
        <v>268</v>
      </c>
      <c r="AP2608" t="s">
        <v>386</v>
      </c>
      <c r="AW2608" t="s">
        <v>320</v>
      </c>
      <c r="AX2608" t="s">
        <v>319</v>
      </c>
      <c r="AY2608" t="s">
        <v>254</v>
      </c>
      <c r="AZ2608" t="s">
        <v>230</v>
      </c>
      <c r="BA2608" t="s">
        <v>395</v>
      </c>
      <c r="BB2608" t="s">
        <v>380</v>
      </c>
      <c r="BC2608" t="s">
        <v>3927</v>
      </c>
      <c r="BD2608" t="s">
        <v>3927</v>
      </c>
      <c r="BE2608" t="s">
        <v>3927</v>
      </c>
      <c r="BF2608">
        <v>16</v>
      </c>
    </row>
    <row r="2609" spans="1:58" x14ac:dyDescent="0.3">
      <c r="A2609">
        <v>2026</v>
      </c>
      <c r="B2609">
        <v>202605</v>
      </c>
      <c r="C2609">
        <v>5</v>
      </c>
      <c r="D2609" s="14">
        <v>20001624880222</v>
      </c>
      <c r="E2609" t="s">
        <v>2810</v>
      </c>
      <c r="F2609" s="2">
        <v>46151.532569444447</v>
      </c>
      <c r="G2609" s="2">
        <v>46151</v>
      </c>
      <c r="I2609" t="s">
        <v>224</v>
      </c>
      <c r="J2609" t="s">
        <v>230</v>
      </c>
      <c r="L2609" t="s">
        <v>11898</v>
      </c>
      <c r="M2609" t="s">
        <v>1336</v>
      </c>
      <c r="N2609" t="s">
        <v>546</v>
      </c>
      <c r="O2609" t="s">
        <v>554</v>
      </c>
      <c r="Q2609" t="s">
        <v>11899</v>
      </c>
      <c r="R2609" t="s">
        <v>2809</v>
      </c>
      <c r="S2609" t="s">
        <v>5351</v>
      </c>
      <c r="T2609" t="s">
        <v>5352</v>
      </c>
      <c r="U2609" t="s">
        <v>3034</v>
      </c>
      <c r="V2609" t="s">
        <v>647</v>
      </c>
      <c r="W2609" t="s">
        <v>245</v>
      </c>
      <c r="X2609" t="s">
        <v>225</v>
      </c>
      <c r="Z2609">
        <v>4</v>
      </c>
      <c r="AA2609" t="s">
        <v>3921</v>
      </c>
      <c r="AE2609" t="s">
        <v>3922</v>
      </c>
      <c r="AG2609" t="s">
        <v>5006</v>
      </c>
      <c r="AH2609">
        <v>6108935304</v>
      </c>
      <c r="AI2609" t="s">
        <v>11900</v>
      </c>
      <c r="AM2609" t="s">
        <v>3925</v>
      </c>
      <c r="AN2609" t="s">
        <v>3926</v>
      </c>
      <c r="AO2609" t="s">
        <v>268</v>
      </c>
      <c r="AP2609" t="s">
        <v>386</v>
      </c>
      <c r="AW2609" t="s">
        <v>320</v>
      </c>
      <c r="AX2609" t="s">
        <v>319</v>
      </c>
      <c r="AY2609" t="s">
        <v>254</v>
      </c>
      <c r="AZ2609" t="s">
        <v>230</v>
      </c>
      <c r="BA2609" t="s">
        <v>395</v>
      </c>
      <c r="BB2609" t="s">
        <v>380</v>
      </c>
      <c r="BC2609" t="s">
        <v>3927</v>
      </c>
      <c r="BD2609" t="s">
        <v>3927</v>
      </c>
      <c r="BE2609" t="s">
        <v>3927</v>
      </c>
      <c r="BF2609">
        <v>16</v>
      </c>
    </row>
    <row r="2610" spans="1:58" x14ac:dyDescent="0.3">
      <c r="A2610">
        <v>2026</v>
      </c>
      <c r="B2610">
        <v>202605</v>
      </c>
      <c r="C2610">
        <v>5</v>
      </c>
      <c r="D2610" s="14">
        <v>20001624878271</v>
      </c>
      <c r="E2610" t="s">
        <v>2810</v>
      </c>
      <c r="F2610" s="2">
        <v>46151.534131944441</v>
      </c>
      <c r="G2610" s="2">
        <v>46154</v>
      </c>
      <c r="I2610" t="s">
        <v>224</v>
      </c>
      <c r="J2610" t="s">
        <v>230</v>
      </c>
      <c r="L2610" t="s">
        <v>1182</v>
      </c>
      <c r="M2610" t="s">
        <v>309</v>
      </c>
      <c r="N2610" t="s">
        <v>297</v>
      </c>
      <c r="O2610" t="s">
        <v>283</v>
      </c>
      <c r="Q2610" t="s">
        <v>11901</v>
      </c>
      <c r="R2610" t="s">
        <v>2809</v>
      </c>
      <c r="S2610" t="s">
        <v>5133</v>
      </c>
      <c r="T2610" t="s">
        <v>5134</v>
      </c>
      <c r="U2610" t="s">
        <v>3034</v>
      </c>
      <c r="V2610" t="s">
        <v>647</v>
      </c>
      <c r="W2610" t="s">
        <v>245</v>
      </c>
      <c r="X2610" t="s">
        <v>225</v>
      </c>
      <c r="Z2610">
        <v>1</v>
      </c>
      <c r="AA2610" t="s">
        <v>3921</v>
      </c>
      <c r="AE2610" t="s">
        <v>3922</v>
      </c>
      <c r="AG2610" t="s">
        <v>5135</v>
      </c>
      <c r="AH2610">
        <v>6108928359</v>
      </c>
      <c r="AI2610" t="s">
        <v>11902</v>
      </c>
      <c r="AM2610" t="s">
        <v>3925</v>
      </c>
      <c r="AN2610" t="s">
        <v>3926</v>
      </c>
      <c r="AO2610" t="s">
        <v>268</v>
      </c>
      <c r="AP2610" t="s">
        <v>249</v>
      </c>
      <c r="AW2610" t="s">
        <v>320</v>
      </c>
      <c r="AX2610" t="s">
        <v>319</v>
      </c>
      <c r="AY2610" t="s">
        <v>254</v>
      </c>
      <c r="AZ2610" t="s">
        <v>230</v>
      </c>
      <c r="BA2610" t="s">
        <v>395</v>
      </c>
      <c r="BB2610" t="s">
        <v>380</v>
      </c>
      <c r="BC2610" t="s">
        <v>3927</v>
      </c>
      <c r="BD2610" t="s">
        <v>3927</v>
      </c>
      <c r="BE2610" t="s">
        <v>3927</v>
      </c>
      <c r="BF2610">
        <v>16</v>
      </c>
    </row>
    <row r="2611" spans="1:58" x14ac:dyDescent="0.3">
      <c r="A2611">
        <v>2026</v>
      </c>
      <c r="B2611">
        <v>202605</v>
      </c>
      <c r="C2611">
        <v>5</v>
      </c>
      <c r="D2611" s="14">
        <v>20001624877091</v>
      </c>
      <c r="E2611" t="s">
        <v>2810</v>
      </c>
      <c r="F2611" s="2">
        <v>46151.523194444446</v>
      </c>
      <c r="G2611" s="2">
        <v>46153</v>
      </c>
      <c r="I2611" t="s">
        <v>224</v>
      </c>
      <c r="J2611" t="s">
        <v>230</v>
      </c>
      <c r="L2611" t="s">
        <v>5248</v>
      </c>
      <c r="M2611" t="s">
        <v>309</v>
      </c>
      <c r="N2611" t="s">
        <v>297</v>
      </c>
      <c r="O2611" t="s">
        <v>283</v>
      </c>
      <c r="Q2611" t="s">
        <v>11903</v>
      </c>
      <c r="R2611" t="s">
        <v>2809</v>
      </c>
      <c r="S2611" t="s">
        <v>5673</v>
      </c>
      <c r="T2611" t="s">
        <v>5674</v>
      </c>
      <c r="U2611" t="s">
        <v>4796</v>
      </c>
      <c r="V2611" t="s">
        <v>2024</v>
      </c>
      <c r="W2611" t="s">
        <v>245</v>
      </c>
      <c r="X2611" t="s">
        <v>225</v>
      </c>
      <c r="Z2611">
        <v>2</v>
      </c>
      <c r="AA2611" t="s">
        <v>3921</v>
      </c>
      <c r="AE2611" t="s">
        <v>3922</v>
      </c>
      <c r="AG2611" t="s">
        <v>2026</v>
      </c>
      <c r="AH2611">
        <v>6108934282</v>
      </c>
      <c r="AI2611" t="s">
        <v>11904</v>
      </c>
      <c r="AM2611" t="s">
        <v>3925</v>
      </c>
      <c r="AN2611" t="s">
        <v>3926</v>
      </c>
      <c r="AO2611" t="s">
        <v>268</v>
      </c>
      <c r="AP2611" t="s">
        <v>304</v>
      </c>
      <c r="AW2611" t="s">
        <v>320</v>
      </c>
      <c r="AX2611" t="s">
        <v>319</v>
      </c>
      <c r="AY2611" t="s">
        <v>254</v>
      </c>
      <c r="AZ2611" t="s">
        <v>230</v>
      </c>
      <c r="BA2611" t="s">
        <v>395</v>
      </c>
      <c r="BB2611" t="s">
        <v>232</v>
      </c>
      <c r="BC2611" t="s">
        <v>3927</v>
      </c>
      <c r="BD2611" t="s">
        <v>3927</v>
      </c>
      <c r="BE2611" t="s">
        <v>3927</v>
      </c>
      <c r="BF2611">
        <v>16</v>
      </c>
    </row>
    <row r="2612" spans="1:58" x14ac:dyDescent="0.3">
      <c r="A2612">
        <v>2026</v>
      </c>
      <c r="B2612">
        <v>202605</v>
      </c>
      <c r="C2612">
        <v>5</v>
      </c>
      <c r="D2612" s="14">
        <v>20001624875036</v>
      </c>
      <c r="E2612" t="s">
        <v>2810</v>
      </c>
      <c r="F2612" s="2">
        <v>46151.51730324074</v>
      </c>
      <c r="G2612" s="2">
        <v>46152</v>
      </c>
      <c r="I2612" t="s">
        <v>224</v>
      </c>
      <c r="J2612" t="s">
        <v>230</v>
      </c>
      <c r="L2612" t="s">
        <v>11905</v>
      </c>
      <c r="M2612" t="s">
        <v>809</v>
      </c>
      <c r="N2612" t="s">
        <v>237</v>
      </c>
      <c r="O2612" t="s">
        <v>257</v>
      </c>
      <c r="Q2612" t="s">
        <v>11906</v>
      </c>
      <c r="R2612" t="s">
        <v>2809</v>
      </c>
      <c r="S2612" t="s">
        <v>6966</v>
      </c>
      <c r="T2612" t="s">
        <v>6967</v>
      </c>
      <c r="U2612" t="s">
        <v>4796</v>
      </c>
      <c r="V2612" t="s">
        <v>2024</v>
      </c>
      <c r="W2612" t="s">
        <v>245</v>
      </c>
      <c r="X2612" t="s">
        <v>225</v>
      </c>
      <c r="Z2612">
        <v>3</v>
      </c>
      <c r="AA2612" t="s">
        <v>3921</v>
      </c>
      <c r="AE2612" t="s">
        <v>3922</v>
      </c>
      <c r="AG2612" t="s">
        <v>2026</v>
      </c>
      <c r="AH2612">
        <v>6108936263</v>
      </c>
      <c r="AI2612" t="s">
        <v>11907</v>
      </c>
      <c r="AM2612" t="s">
        <v>3925</v>
      </c>
      <c r="AN2612" t="s">
        <v>3926</v>
      </c>
      <c r="AO2612" t="s">
        <v>268</v>
      </c>
      <c r="AP2612" t="s">
        <v>304</v>
      </c>
      <c r="AW2612" t="s">
        <v>320</v>
      </c>
      <c r="AX2612" t="s">
        <v>319</v>
      </c>
      <c r="AY2612" t="s">
        <v>254</v>
      </c>
      <c r="AZ2612" t="s">
        <v>230</v>
      </c>
      <c r="BA2612" t="s">
        <v>395</v>
      </c>
      <c r="BB2612" t="s">
        <v>380</v>
      </c>
      <c r="BC2612" t="s">
        <v>3927</v>
      </c>
      <c r="BD2612" t="s">
        <v>3927</v>
      </c>
      <c r="BE2612" t="s">
        <v>3927</v>
      </c>
      <c r="BF2612">
        <v>16</v>
      </c>
    </row>
    <row r="2613" spans="1:58" x14ac:dyDescent="0.3">
      <c r="A2613">
        <v>2026</v>
      </c>
      <c r="B2613">
        <v>202605</v>
      </c>
      <c r="C2613">
        <v>5</v>
      </c>
      <c r="D2613" s="14">
        <v>20001624863724</v>
      </c>
      <c r="E2613" t="s">
        <v>2810</v>
      </c>
      <c r="F2613" s="2">
        <v>46151.51394675926</v>
      </c>
      <c r="G2613" s="2">
        <v>46154</v>
      </c>
      <c r="I2613" t="s">
        <v>224</v>
      </c>
      <c r="J2613" t="s">
        <v>230</v>
      </c>
      <c r="L2613" t="s">
        <v>9544</v>
      </c>
      <c r="M2613" t="s">
        <v>1713</v>
      </c>
      <c r="N2613" t="s">
        <v>546</v>
      </c>
      <c r="O2613" t="s">
        <v>554</v>
      </c>
      <c r="Q2613" t="s">
        <v>11908</v>
      </c>
      <c r="R2613" t="s">
        <v>2809</v>
      </c>
      <c r="S2613" t="s">
        <v>8859</v>
      </c>
      <c r="T2613" t="s">
        <v>8860</v>
      </c>
      <c r="U2613" t="s">
        <v>4796</v>
      </c>
      <c r="V2613" t="s">
        <v>2024</v>
      </c>
      <c r="W2613" t="s">
        <v>245</v>
      </c>
      <c r="X2613" t="s">
        <v>387</v>
      </c>
      <c r="Z2613">
        <v>1</v>
      </c>
      <c r="AA2613" t="s">
        <v>3921</v>
      </c>
      <c r="AE2613" t="s">
        <v>3922</v>
      </c>
      <c r="AG2613" t="s">
        <v>6701</v>
      </c>
      <c r="AH2613">
        <v>6108943117</v>
      </c>
      <c r="AI2613" t="s">
        <v>11909</v>
      </c>
      <c r="AM2613" t="s">
        <v>3925</v>
      </c>
      <c r="AN2613" t="s">
        <v>3926</v>
      </c>
      <c r="AO2613" t="s">
        <v>268</v>
      </c>
      <c r="AP2613" t="s">
        <v>304</v>
      </c>
      <c r="AW2613" t="s">
        <v>447</v>
      </c>
      <c r="AX2613" t="s">
        <v>446</v>
      </c>
      <c r="AY2613" t="s">
        <v>253</v>
      </c>
      <c r="AZ2613" t="s">
        <v>230</v>
      </c>
      <c r="BA2613" t="s">
        <v>395</v>
      </c>
      <c r="BB2613" t="s">
        <v>380</v>
      </c>
      <c r="BC2613" t="s">
        <v>3927</v>
      </c>
      <c r="BD2613" t="s">
        <v>3927</v>
      </c>
      <c r="BE2613" t="s">
        <v>3927</v>
      </c>
      <c r="BF2613">
        <v>16</v>
      </c>
    </row>
    <row r="2614" spans="1:58" x14ac:dyDescent="0.3">
      <c r="A2614">
        <v>2026</v>
      </c>
      <c r="B2614">
        <v>202605</v>
      </c>
      <c r="C2614">
        <v>5</v>
      </c>
      <c r="D2614" s="14">
        <v>20001624863095</v>
      </c>
      <c r="E2614" t="s">
        <v>2810</v>
      </c>
      <c r="F2614" s="2">
        <v>46151.486527777779</v>
      </c>
      <c r="G2614" s="2">
        <v>46151</v>
      </c>
      <c r="I2614" t="s">
        <v>224</v>
      </c>
      <c r="J2614" t="s">
        <v>230</v>
      </c>
      <c r="L2614" t="s">
        <v>3262</v>
      </c>
      <c r="M2614" t="s">
        <v>261</v>
      </c>
      <c r="N2614" t="s">
        <v>237</v>
      </c>
      <c r="O2614" t="s">
        <v>257</v>
      </c>
      <c r="Q2614" t="s">
        <v>11910</v>
      </c>
      <c r="R2614" t="s">
        <v>2809</v>
      </c>
      <c r="S2614" t="s">
        <v>551</v>
      </c>
      <c r="T2614" t="s">
        <v>552</v>
      </c>
      <c r="U2614" t="s">
        <v>258</v>
      </c>
      <c r="V2614" t="s">
        <v>247</v>
      </c>
      <c r="W2614" t="s">
        <v>245</v>
      </c>
      <c r="X2614" t="s">
        <v>225</v>
      </c>
      <c r="Z2614">
        <v>4</v>
      </c>
      <c r="AA2614" t="s">
        <v>3921</v>
      </c>
      <c r="AE2614" t="s">
        <v>3922</v>
      </c>
      <c r="AG2614" t="s">
        <v>359</v>
      </c>
      <c r="AH2614">
        <v>6108936206</v>
      </c>
      <c r="AI2614" t="s">
        <v>11911</v>
      </c>
      <c r="AM2614" t="s">
        <v>3925</v>
      </c>
      <c r="AN2614" t="s">
        <v>3926</v>
      </c>
      <c r="AO2614" t="s">
        <v>268</v>
      </c>
      <c r="AP2614" t="s">
        <v>386</v>
      </c>
      <c r="AW2614" t="s">
        <v>320</v>
      </c>
      <c r="AX2614" t="s">
        <v>319</v>
      </c>
      <c r="AY2614" t="s">
        <v>254</v>
      </c>
      <c r="AZ2614" t="s">
        <v>230</v>
      </c>
      <c r="BA2614" t="s">
        <v>395</v>
      </c>
      <c r="BB2614" t="s">
        <v>380</v>
      </c>
      <c r="BC2614" t="s">
        <v>3927</v>
      </c>
      <c r="BD2614" t="s">
        <v>3927</v>
      </c>
      <c r="BE2614" t="s">
        <v>3927</v>
      </c>
      <c r="BF2614">
        <v>16</v>
      </c>
    </row>
    <row r="2615" spans="1:58" x14ac:dyDescent="0.3">
      <c r="A2615">
        <v>2026</v>
      </c>
      <c r="B2615">
        <v>202605</v>
      </c>
      <c r="C2615">
        <v>5</v>
      </c>
      <c r="D2615" s="14">
        <v>20001624862637</v>
      </c>
      <c r="E2615" t="s">
        <v>2810</v>
      </c>
      <c r="F2615" s="2">
        <v>46151.509375000001</v>
      </c>
      <c r="G2615" s="2">
        <v>46153</v>
      </c>
      <c r="I2615" t="s">
        <v>224</v>
      </c>
      <c r="J2615" t="s">
        <v>230</v>
      </c>
      <c r="L2615" t="s">
        <v>2871</v>
      </c>
      <c r="M2615" t="s">
        <v>334</v>
      </c>
      <c r="N2615" t="s">
        <v>322</v>
      </c>
      <c r="O2615" t="s">
        <v>331</v>
      </c>
      <c r="Q2615" t="s">
        <v>11912</v>
      </c>
      <c r="R2615" t="s">
        <v>2809</v>
      </c>
      <c r="S2615" t="s">
        <v>758</v>
      </c>
      <c r="T2615" t="s">
        <v>759</v>
      </c>
      <c r="U2615" t="s">
        <v>258</v>
      </c>
      <c r="V2615" t="s">
        <v>247</v>
      </c>
      <c r="W2615" t="s">
        <v>245</v>
      </c>
      <c r="X2615" t="s">
        <v>225</v>
      </c>
      <c r="Z2615">
        <v>2</v>
      </c>
      <c r="AA2615" t="s">
        <v>3921</v>
      </c>
      <c r="AE2615" t="s">
        <v>3922</v>
      </c>
      <c r="AG2615" t="s">
        <v>359</v>
      </c>
      <c r="AH2615">
        <v>6108945049</v>
      </c>
      <c r="AI2615" t="s">
        <v>11913</v>
      </c>
      <c r="AM2615" t="s">
        <v>3925</v>
      </c>
      <c r="AN2615" t="s">
        <v>3926</v>
      </c>
      <c r="AO2615" t="s">
        <v>268</v>
      </c>
      <c r="AP2615" t="s">
        <v>304</v>
      </c>
      <c r="AW2615" t="s">
        <v>320</v>
      </c>
      <c r="AX2615" t="s">
        <v>319</v>
      </c>
      <c r="AY2615" t="s">
        <v>254</v>
      </c>
      <c r="AZ2615" t="s">
        <v>230</v>
      </c>
      <c r="BA2615" t="s">
        <v>344</v>
      </c>
      <c r="BB2615" t="s">
        <v>380</v>
      </c>
      <c r="BC2615" t="s">
        <v>3927</v>
      </c>
      <c r="BD2615" t="s">
        <v>3927</v>
      </c>
      <c r="BE2615" t="s">
        <v>3927</v>
      </c>
      <c r="BF2615">
        <v>16</v>
      </c>
    </row>
    <row r="2616" spans="1:58" x14ac:dyDescent="0.3">
      <c r="A2616">
        <v>2026</v>
      </c>
      <c r="B2616">
        <v>202605</v>
      </c>
      <c r="C2616">
        <v>5</v>
      </c>
      <c r="D2616" s="14">
        <v>20001624862387</v>
      </c>
      <c r="E2616" t="s">
        <v>2810</v>
      </c>
      <c r="F2616" s="2">
        <v>46151.497928240744</v>
      </c>
      <c r="G2616" s="2">
        <v>46152</v>
      </c>
      <c r="I2616" t="s">
        <v>224</v>
      </c>
      <c r="J2616" t="s">
        <v>230</v>
      </c>
      <c r="L2616" t="s">
        <v>3567</v>
      </c>
      <c r="M2616" t="s">
        <v>309</v>
      </c>
      <c r="N2616" t="s">
        <v>297</v>
      </c>
      <c r="O2616" t="s">
        <v>283</v>
      </c>
      <c r="Q2616" t="s">
        <v>11914</v>
      </c>
      <c r="R2616" t="s">
        <v>2809</v>
      </c>
      <c r="S2616" t="s">
        <v>6698</v>
      </c>
      <c r="T2616" t="s">
        <v>6699</v>
      </c>
      <c r="U2616" t="s">
        <v>4796</v>
      </c>
      <c r="V2616" t="s">
        <v>2024</v>
      </c>
      <c r="W2616" t="s">
        <v>245</v>
      </c>
      <c r="X2616" t="s">
        <v>387</v>
      </c>
      <c r="Z2616">
        <v>3</v>
      </c>
      <c r="AA2616" t="s">
        <v>3921</v>
      </c>
      <c r="AE2616" t="s">
        <v>3922</v>
      </c>
      <c r="AG2616" t="s">
        <v>6701</v>
      </c>
      <c r="AH2616">
        <v>6070627729</v>
      </c>
      <c r="AI2616" t="s">
        <v>11915</v>
      </c>
      <c r="AM2616" t="s">
        <v>3925</v>
      </c>
      <c r="AN2616" t="s">
        <v>3926</v>
      </c>
      <c r="AO2616" t="s">
        <v>268</v>
      </c>
      <c r="AP2616" t="s">
        <v>304</v>
      </c>
      <c r="AW2616" t="s">
        <v>447</v>
      </c>
      <c r="AX2616" t="s">
        <v>446</v>
      </c>
      <c r="AY2616" t="s">
        <v>253</v>
      </c>
      <c r="AZ2616" t="s">
        <v>230</v>
      </c>
      <c r="BA2616" t="s">
        <v>273</v>
      </c>
      <c r="BB2616" t="s">
        <v>380</v>
      </c>
      <c r="BC2616" t="s">
        <v>3927</v>
      </c>
      <c r="BD2616" t="s">
        <v>3927</v>
      </c>
      <c r="BE2616" t="s">
        <v>3927</v>
      </c>
      <c r="BF2616">
        <v>26</v>
      </c>
    </row>
    <row r="2617" spans="1:58" x14ac:dyDescent="0.3">
      <c r="A2617">
        <v>2026</v>
      </c>
      <c r="B2617">
        <v>202605</v>
      </c>
      <c r="C2617">
        <v>5</v>
      </c>
      <c r="D2617" s="14">
        <v>20001624861038</v>
      </c>
      <c r="E2617" t="s">
        <v>2810</v>
      </c>
      <c r="F2617" s="2">
        <v>46151.482881944445</v>
      </c>
      <c r="G2617" s="2">
        <v>46153</v>
      </c>
      <c r="I2617" t="s">
        <v>224</v>
      </c>
      <c r="J2617" t="s">
        <v>230</v>
      </c>
      <c r="L2617" t="s">
        <v>1967</v>
      </c>
      <c r="M2617" t="s">
        <v>334</v>
      </c>
      <c r="N2617" t="s">
        <v>322</v>
      </c>
      <c r="O2617" t="s">
        <v>331</v>
      </c>
      <c r="Q2617" t="s">
        <v>11916</v>
      </c>
      <c r="R2617" t="s">
        <v>2809</v>
      </c>
      <c r="S2617" t="s">
        <v>1968</v>
      </c>
      <c r="T2617" t="s">
        <v>1969</v>
      </c>
      <c r="U2617" t="s">
        <v>258</v>
      </c>
      <c r="V2617" t="s">
        <v>247</v>
      </c>
      <c r="W2617" t="s">
        <v>245</v>
      </c>
      <c r="X2617" t="s">
        <v>225</v>
      </c>
      <c r="Z2617">
        <v>2</v>
      </c>
      <c r="AA2617" t="s">
        <v>3921</v>
      </c>
      <c r="AE2617" t="s">
        <v>3922</v>
      </c>
      <c r="AG2617" t="s">
        <v>248</v>
      </c>
      <c r="AH2617">
        <v>6081580148</v>
      </c>
      <c r="AI2617" t="s">
        <v>11917</v>
      </c>
      <c r="AM2617" t="s">
        <v>3925</v>
      </c>
      <c r="AN2617" t="s">
        <v>3926</v>
      </c>
      <c r="AO2617" t="s">
        <v>268</v>
      </c>
      <c r="AP2617" t="s">
        <v>386</v>
      </c>
      <c r="AW2617" t="s">
        <v>227</v>
      </c>
      <c r="AX2617" t="s">
        <v>226</v>
      </c>
      <c r="AY2617" t="s">
        <v>254</v>
      </c>
      <c r="AZ2617" t="s">
        <v>230</v>
      </c>
      <c r="BA2617" t="s">
        <v>273</v>
      </c>
      <c r="BB2617" t="s">
        <v>380</v>
      </c>
      <c r="BC2617" t="s">
        <v>3927</v>
      </c>
      <c r="BD2617" t="s">
        <v>3927</v>
      </c>
      <c r="BE2617" t="s">
        <v>3927</v>
      </c>
      <c r="BF2617">
        <v>9</v>
      </c>
    </row>
    <row r="2618" spans="1:58" x14ac:dyDescent="0.3">
      <c r="A2618">
        <v>2026</v>
      </c>
      <c r="B2618">
        <v>202605</v>
      </c>
      <c r="C2618">
        <v>5</v>
      </c>
      <c r="D2618" s="14">
        <v>20001624859333</v>
      </c>
      <c r="E2618" t="s">
        <v>2810</v>
      </c>
      <c r="F2618" s="2">
        <v>46151.494849537034</v>
      </c>
      <c r="G2618" s="2">
        <v>46152</v>
      </c>
      <c r="I2618" t="s">
        <v>224</v>
      </c>
      <c r="J2618" t="s">
        <v>230</v>
      </c>
      <c r="L2618" t="s">
        <v>3644</v>
      </c>
      <c r="M2618" t="s">
        <v>309</v>
      </c>
      <c r="N2618" t="s">
        <v>297</v>
      </c>
      <c r="O2618" t="s">
        <v>283</v>
      </c>
      <c r="Q2618" t="s">
        <v>11918</v>
      </c>
      <c r="R2618" t="s">
        <v>2809</v>
      </c>
      <c r="S2618" t="s">
        <v>8859</v>
      </c>
      <c r="T2618" t="s">
        <v>8860</v>
      </c>
      <c r="U2618" t="s">
        <v>4796</v>
      </c>
      <c r="V2618" t="s">
        <v>2024</v>
      </c>
      <c r="W2618" t="s">
        <v>245</v>
      </c>
      <c r="X2618" t="s">
        <v>225</v>
      </c>
      <c r="Z2618">
        <v>3</v>
      </c>
      <c r="AA2618" t="s">
        <v>3921</v>
      </c>
      <c r="AE2618" t="s">
        <v>3922</v>
      </c>
      <c r="AG2618" t="s">
        <v>6701</v>
      </c>
      <c r="AH2618">
        <v>6042551528</v>
      </c>
      <c r="AI2618" t="s">
        <v>11919</v>
      </c>
      <c r="AM2618" t="s">
        <v>3925</v>
      </c>
      <c r="AN2618" t="s">
        <v>3926</v>
      </c>
      <c r="AO2618" t="s">
        <v>268</v>
      </c>
      <c r="AP2618" t="s">
        <v>304</v>
      </c>
      <c r="AW2618" t="s">
        <v>227</v>
      </c>
      <c r="AX2618" t="s">
        <v>226</v>
      </c>
      <c r="AY2618" t="s">
        <v>254</v>
      </c>
      <c r="AZ2618" t="s">
        <v>230</v>
      </c>
      <c r="BA2618" t="s">
        <v>273</v>
      </c>
      <c r="BB2618" t="s">
        <v>380</v>
      </c>
      <c r="BC2618" t="s">
        <v>3927</v>
      </c>
      <c r="BD2618" t="s">
        <v>3927</v>
      </c>
      <c r="BE2618" t="s">
        <v>3927</v>
      </c>
      <c r="BF2618">
        <v>20</v>
      </c>
    </row>
    <row r="2619" spans="1:58" x14ac:dyDescent="0.3">
      <c r="A2619">
        <v>2026</v>
      </c>
      <c r="B2619">
        <v>202605</v>
      </c>
      <c r="C2619">
        <v>5</v>
      </c>
      <c r="D2619" s="14">
        <v>20001624854089</v>
      </c>
      <c r="E2619" t="s">
        <v>2810</v>
      </c>
      <c r="F2619" s="2">
        <v>46151.482581018521</v>
      </c>
      <c r="G2619" s="2">
        <v>46153</v>
      </c>
      <c r="I2619" t="s">
        <v>224</v>
      </c>
      <c r="J2619" t="s">
        <v>230</v>
      </c>
      <c r="L2619" t="s">
        <v>2896</v>
      </c>
      <c r="M2619" t="s">
        <v>4449</v>
      </c>
      <c r="N2619" t="s">
        <v>2982</v>
      </c>
      <c r="O2619" t="s">
        <v>554</v>
      </c>
      <c r="Q2619" t="s">
        <v>11920</v>
      </c>
      <c r="R2619" t="s">
        <v>2809</v>
      </c>
      <c r="S2619" t="s">
        <v>5446</v>
      </c>
      <c r="T2619" t="s">
        <v>5447</v>
      </c>
      <c r="U2619" t="s">
        <v>3034</v>
      </c>
      <c r="V2619" t="s">
        <v>647</v>
      </c>
      <c r="W2619" t="s">
        <v>245</v>
      </c>
      <c r="X2619" t="s">
        <v>225</v>
      </c>
      <c r="Z2619">
        <v>2</v>
      </c>
      <c r="AA2619" t="s">
        <v>3921</v>
      </c>
      <c r="AE2619" t="s">
        <v>3922</v>
      </c>
      <c r="AG2619" t="s">
        <v>5111</v>
      </c>
      <c r="AH2619">
        <v>6108937137</v>
      </c>
      <c r="AI2619" t="s">
        <v>11921</v>
      </c>
      <c r="AM2619" t="s">
        <v>3925</v>
      </c>
      <c r="AN2619" t="s">
        <v>3926</v>
      </c>
      <c r="AO2619" t="s">
        <v>268</v>
      </c>
      <c r="AP2619" t="s">
        <v>304</v>
      </c>
      <c r="AW2619" t="s">
        <v>320</v>
      </c>
      <c r="AX2619" t="s">
        <v>319</v>
      </c>
      <c r="AY2619" t="s">
        <v>254</v>
      </c>
      <c r="AZ2619" t="s">
        <v>230</v>
      </c>
      <c r="BA2619" t="s">
        <v>395</v>
      </c>
      <c r="BB2619" t="s">
        <v>380</v>
      </c>
      <c r="BC2619" t="s">
        <v>3927</v>
      </c>
      <c r="BD2619" t="s">
        <v>3927</v>
      </c>
      <c r="BE2619" t="s">
        <v>3927</v>
      </c>
      <c r="BF2619">
        <v>16</v>
      </c>
    </row>
    <row r="2620" spans="1:58" x14ac:dyDescent="0.3">
      <c r="A2620">
        <v>2026</v>
      </c>
      <c r="B2620">
        <v>202605</v>
      </c>
      <c r="C2620">
        <v>5</v>
      </c>
      <c r="D2620" s="14">
        <v>20001624853795</v>
      </c>
      <c r="E2620" t="s">
        <v>2810</v>
      </c>
      <c r="F2620" s="2">
        <v>46151.512685185182</v>
      </c>
      <c r="G2620" s="2">
        <v>46153</v>
      </c>
      <c r="I2620" t="s">
        <v>224</v>
      </c>
      <c r="J2620" t="s">
        <v>230</v>
      </c>
      <c r="L2620" t="s">
        <v>6089</v>
      </c>
      <c r="M2620" t="s">
        <v>309</v>
      </c>
      <c r="N2620" t="s">
        <v>297</v>
      </c>
      <c r="O2620" t="s">
        <v>283</v>
      </c>
      <c r="Q2620" t="s">
        <v>11922</v>
      </c>
      <c r="R2620" t="s">
        <v>2809</v>
      </c>
      <c r="S2620" t="s">
        <v>5133</v>
      </c>
      <c r="T2620" t="s">
        <v>5134</v>
      </c>
      <c r="U2620" t="s">
        <v>3034</v>
      </c>
      <c r="V2620" t="s">
        <v>647</v>
      </c>
      <c r="W2620" t="s">
        <v>245</v>
      </c>
      <c r="X2620" t="s">
        <v>387</v>
      </c>
      <c r="Z2620">
        <v>2</v>
      </c>
      <c r="AA2620" t="s">
        <v>3921</v>
      </c>
      <c r="AE2620" t="s">
        <v>3922</v>
      </c>
      <c r="AG2620" t="s">
        <v>5135</v>
      </c>
      <c r="AH2620">
        <v>6089657173</v>
      </c>
      <c r="AI2620" t="s">
        <v>11923</v>
      </c>
      <c r="AM2620" t="s">
        <v>3925</v>
      </c>
      <c r="AN2620" t="s">
        <v>3926</v>
      </c>
      <c r="AO2620" t="s">
        <v>268</v>
      </c>
      <c r="AP2620" t="s">
        <v>386</v>
      </c>
      <c r="AW2620" t="s">
        <v>447</v>
      </c>
      <c r="AX2620" t="s">
        <v>446</v>
      </c>
      <c r="AY2620" t="s">
        <v>253</v>
      </c>
      <c r="AZ2620" t="s">
        <v>230</v>
      </c>
      <c r="BA2620" t="s">
        <v>273</v>
      </c>
      <c r="BB2620" t="s">
        <v>380</v>
      </c>
      <c r="BC2620" t="s">
        <v>3927</v>
      </c>
      <c r="BD2620" t="s">
        <v>3927</v>
      </c>
      <c r="BE2620" t="s">
        <v>3927</v>
      </c>
      <c r="BF2620">
        <v>12</v>
      </c>
    </row>
    <row r="2621" spans="1:58" x14ac:dyDescent="0.3">
      <c r="A2621">
        <v>2026</v>
      </c>
      <c r="B2621">
        <v>202605</v>
      </c>
      <c r="C2621">
        <v>5</v>
      </c>
      <c r="D2621" s="14">
        <v>20001624850865</v>
      </c>
      <c r="E2621" t="s">
        <v>2810</v>
      </c>
      <c r="F2621" s="2">
        <v>46151.515150462961</v>
      </c>
      <c r="G2621" s="2">
        <v>46153</v>
      </c>
      <c r="I2621" t="s">
        <v>224</v>
      </c>
      <c r="J2621" t="s">
        <v>230</v>
      </c>
      <c r="L2621" t="s">
        <v>3570</v>
      </c>
      <c r="M2621" t="s">
        <v>309</v>
      </c>
      <c r="N2621" t="s">
        <v>297</v>
      </c>
      <c r="O2621" t="s">
        <v>283</v>
      </c>
      <c r="Q2621" t="s">
        <v>11924</v>
      </c>
      <c r="R2621" t="s">
        <v>2809</v>
      </c>
      <c r="S2621" t="s">
        <v>5326</v>
      </c>
      <c r="T2621" t="s">
        <v>5327</v>
      </c>
      <c r="U2621" t="s">
        <v>3034</v>
      </c>
      <c r="V2621" t="s">
        <v>647</v>
      </c>
      <c r="W2621" t="s">
        <v>245</v>
      </c>
      <c r="X2621" t="s">
        <v>225</v>
      </c>
      <c r="Z2621">
        <v>2</v>
      </c>
      <c r="AA2621" t="s">
        <v>3921</v>
      </c>
      <c r="AE2621" t="s">
        <v>3922</v>
      </c>
      <c r="AG2621" t="s">
        <v>5111</v>
      </c>
      <c r="AH2621">
        <v>6108945051</v>
      </c>
      <c r="AI2621" t="s">
        <v>11925</v>
      </c>
      <c r="AM2621" t="s">
        <v>3925</v>
      </c>
      <c r="AN2621" t="s">
        <v>3926</v>
      </c>
      <c r="AO2621" t="s">
        <v>268</v>
      </c>
      <c r="AP2621" t="s">
        <v>386</v>
      </c>
      <c r="AW2621" t="s">
        <v>320</v>
      </c>
      <c r="AX2621" t="s">
        <v>319</v>
      </c>
      <c r="AY2621" t="s">
        <v>254</v>
      </c>
      <c r="AZ2621" t="s">
        <v>230</v>
      </c>
      <c r="BA2621" t="s">
        <v>395</v>
      </c>
      <c r="BB2621" t="s">
        <v>380</v>
      </c>
      <c r="BC2621" t="s">
        <v>3927</v>
      </c>
      <c r="BD2621" t="s">
        <v>3927</v>
      </c>
      <c r="BE2621" t="s">
        <v>3927</v>
      </c>
      <c r="BF2621">
        <v>16</v>
      </c>
    </row>
    <row r="2622" spans="1:58" x14ac:dyDescent="0.3">
      <c r="A2622">
        <v>2026</v>
      </c>
      <c r="B2622">
        <v>202605</v>
      </c>
      <c r="C2622">
        <v>5</v>
      </c>
      <c r="D2622" s="14">
        <v>20001624850647</v>
      </c>
      <c r="E2622" t="s">
        <v>2810</v>
      </c>
      <c r="F2622" s="2">
        <v>46151.505509259259</v>
      </c>
      <c r="G2622" s="2">
        <v>46153</v>
      </c>
      <c r="I2622" t="s">
        <v>224</v>
      </c>
      <c r="J2622" t="s">
        <v>230</v>
      </c>
      <c r="L2622" t="s">
        <v>11105</v>
      </c>
      <c r="M2622" t="s">
        <v>309</v>
      </c>
      <c r="N2622" t="s">
        <v>297</v>
      </c>
      <c r="O2622" t="s">
        <v>283</v>
      </c>
      <c r="Q2622" t="s">
        <v>11926</v>
      </c>
      <c r="R2622" t="s">
        <v>2809</v>
      </c>
      <c r="S2622" t="s">
        <v>5453</v>
      </c>
      <c r="T2622" t="s">
        <v>5454</v>
      </c>
      <c r="U2622" t="s">
        <v>3034</v>
      </c>
      <c r="V2622" t="s">
        <v>647</v>
      </c>
      <c r="W2622" t="s">
        <v>245</v>
      </c>
      <c r="X2622" t="s">
        <v>225</v>
      </c>
      <c r="Z2622">
        <v>2</v>
      </c>
      <c r="AA2622" t="s">
        <v>3921</v>
      </c>
      <c r="AE2622" t="s">
        <v>3922</v>
      </c>
      <c r="AG2622" t="s">
        <v>5135</v>
      </c>
      <c r="AH2622">
        <v>6108942118</v>
      </c>
      <c r="AI2622" t="s">
        <v>11927</v>
      </c>
      <c r="AM2622" t="s">
        <v>3925</v>
      </c>
      <c r="AN2622" t="s">
        <v>3926</v>
      </c>
      <c r="AO2622" t="s">
        <v>268</v>
      </c>
      <c r="AP2622" t="s">
        <v>304</v>
      </c>
      <c r="AW2622" t="s">
        <v>1876</v>
      </c>
      <c r="AX2622" t="s">
        <v>1875</v>
      </c>
      <c r="AY2622" t="s">
        <v>254</v>
      </c>
      <c r="AZ2622" t="s">
        <v>230</v>
      </c>
      <c r="BA2622" t="s">
        <v>395</v>
      </c>
      <c r="BB2622" t="s">
        <v>380</v>
      </c>
      <c r="BC2622" t="s">
        <v>3927</v>
      </c>
      <c r="BD2622" t="s">
        <v>3927</v>
      </c>
      <c r="BE2622" t="s">
        <v>3927</v>
      </c>
      <c r="BF2622">
        <v>16</v>
      </c>
    </row>
    <row r="2623" spans="1:58" x14ac:dyDescent="0.3">
      <c r="A2623">
        <v>2026</v>
      </c>
      <c r="B2623">
        <v>202605</v>
      </c>
      <c r="C2623">
        <v>5</v>
      </c>
      <c r="D2623" s="14">
        <v>20001624850358</v>
      </c>
      <c r="E2623" t="s">
        <v>2810</v>
      </c>
      <c r="F2623" s="2">
        <v>46151.492638888885</v>
      </c>
      <c r="G2623" s="2">
        <v>46153</v>
      </c>
      <c r="I2623" t="s">
        <v>224</v>
      </c>
      <c r="J2623" t="s">
        <v>230</v>
      </c>
      <c r="L2623" t="s">
        <v>3655</v>
      </c>
      <c r="M2623" t="s">
        <v>309</v>
      </c>
      <c r="N2623" t="s">
        <v>297</v>
      </c>
      <c r="O2623" t="s">
        <v>283</v>
      </c>
      <c r="Q2623" t="s">
        <v>11928</v>
      </c>
      <c r="R2623" t="s">
        <v>2809</v>
      </c>
      <c r="S2623" t="s">
        <v>5585</v>
      </c>
      <c r="T2623" t="s">
        <v>5586</v>
      </c>
      <c r="U2623" t="s">
        <v>3034</v>
      </c>
      <c r="V2623" t="s">
        <v>647</v>
      </c>
      <c r="W2623" t="s">
        <v>245</v>
      </c>
      <c r="X2623" t="s">
        <v>225</v>
      </c>
      <c r="Z2623">
        <v>2</v>
      </c>
      <c r="AA2623" t="s">
        <v>3921</v>
      </c>
      <c r="AE2623" t="s">
        <v>3922</v>
      </c>
      <c r="AG2623" t="s">
        <v>5111</v>
      </c>
      <c r="AH2623">
        <v>6108942091</v>
      </c>
      <c r="AI2623" t="s">
        <v>11929</v>
      </c>
      <c r="AM2623" t="s">
        <v>3925</v>
      </c>
      <c r="AN2623" t="s">
        <v>3926</v>
      </c>
      <c r="AO2623" t="s">
        <v>268</v>
      </c>
      <c r="AP2623" t="s">
        <v>386</v>
      </c>
      <c r="AW2623" t="s">
        <v>320</v>
      </c>
      <c r="AX2623" t="s">
        <v>319</v>
      </c>
      <c r="AY2623" t="s">
        <v>254</v>
      </c>
      <c r="AZ2623" t="s">
        <v>230</v>
      </c>
      <c r="BA2623" t="s">
        <v>395</v>
      </c>
      <c r="BB2623" t="s">
        <v>380</v>
      </c>
      <c r="BC2623" t="s">
        <v>3927</v>
      </c>
      <c r="BD2623" t="s">
        <v>3927</v>
      </c>
      <c r="BE2623" t="s">
        <v>3927</v>
      </c>
      <c r="BF2623">
        <v>16</v>
      </c>
    </row>
    <row r="2624" spans="1:58" x14ac:dyDescent="0.3">
      <c r="A2624">
        <v>2026</v>
      </c>
      <c r="B2624">
        <v>202605</v>
      </c>
      <c r="C2624">
        <v>5</v>
      </c>
      <c r="D2624" s="14">
        <v>20001624850302</v>
      </c>
      <c r="E2624" t="s">
        <v>2810</v>
      </c>
      <c r="F2624" s="2">
        <v>46151.490555555552</v>
      </c>
      <c r="G2624" s="2">
        <v>46153</v>
      </c>
      <c r="I2624" t="s">
        <v>224</v>
      </c>
      <c r="J2624" t="s">
        <v>230</v>
      </c>
      <c r="L2624" t="s">
        <v>3479</v>
      </c>
      <c r="M2624" t="s">
        <v>309</v>
      </c>
      <c r="N2624" t="s">
        <v>297</v>
      </c>
      <c r="O2624" t="s">
        <v>283</v>
      </c>
      <c r="Q2624" t="s">
        <v>11930</v>
      </c>
      <c r="R2624" t="s">
        <v>2809</v>
      </c>
      <c r="S2624" t="s">
        <v>5494</v>
      </c>
      <c r="T2624" t="s">
        <v>5495</v>
      </c>
      <c r="U2624" t="s">
        <v>3034</v>
      </c>
      <c r="V2624" t="s">
        <v>647</v>
      </c>
      <c r="W2624" t="s">
        <v>245</v>
      </c>
      <c r="X2624" t="s">
        <v>387</v>
      </c>
      <c r="Z2624">
        <v>2</v>
      </c>
      <c r="AA2624" t="s">
        <v>3921</v>
      </c>
      <c r="AE2624" t="s">
        <v>3922</v>
      </c>
      <c r="AG2624" t="s">
        <v>5111</v>
      </c>
      <c r="AH2624">
        <v>6108934229</v>
      </c>
      <c r="AI2624" t="s">
        <v>11931</v>
      </c>
      <c r="AM2624" t="s">
        <v>3925</v>
      </c>
      <c r="AN2624" t="s">
        <v>3926</v>
      </c>
      <c r="AO2624" t="s">
        <v>268</v>
      </c>
      <c r="AP2624" t="s">
        <v>386</v>
      </c>
      <c r="AW2624" t="s">
        <v>389</v>
      </c>
      <c r="AX2624" t="s">
        <v>388</v>
      </c>
      <c r="AY2624" t="s">
        <v>253</v>
      </c>
      <c r="AZ2624" t="s">
        <v>230</v>
      </c>
      <c r="BA2624" t="s">
        <v>395</v>
      </c>
      <c r="BB2624" t="s">
        <v>380</v>
      </c>
      <c r="BC2624" t="s">
        <v>3927</v>
      </c>
      <c r="BD2624" t="s">
        <v>3927</v>
      </c>
      <c r="BE2624" t="s">
        <v>3927</v>
      </c>
      <c r="BF2624">
        <v>16</v>
      </c>
    </row>
    <row r="2625" spans="1:58" x14ac:dyDescent="0.3">
      <c r="A2625">
        <v>2026</v>
      </c>
      <c r="B2625">
        <v>202605</v>
      </c>
      <c r="C2625">
        <v>5</v>
      </c>
      <c r="D2625" s="14">
        <v>20001624849869</v>
      </c>
      <c r="E2625" t="s">
        <v>2810</v>
      </c>
      <c r="F2625" s="2">
        <v>46151.515509259261</v>
      </c>
      <c r="G2625" s="2">
        <v>46153</v>
      </c>
      <c r="I2625" t="s">
        <v>224</v>
      </c>
      <c r="J2625" t="s">
        <v>230</v>
      </c>
      <c r="L2625" t="s">
        <v>3047</v>
      </c>
      <c r="M2625" t="s">
        <v>1045</v>
      </c>
      <c r="N2625" t="s">
        <v>1040</v>
      </c>
      <c r="O2625" t="s">
        <v>257</v>
      </c>
      <c r="Q2625" t="s">
        <v>11932</v>
      </c>
      <c r="R2625" t="s">
        <v>2809</v>
      </c>
      <c r="S2625" t="s">
        <v>5080</v>
      </c>
      <c r="T2625" t="s">
        <v>5081</v>
      </c>
      <c r="U2625" t="s">
        <v>3034</v>
      </c>
      <c r="V2625" t="s">
        <v>647</v>
      </c>
      <c r="W2625" t="s">
        <v>245</v>
      </c>
      <c r="X2625" t="s">
        <v>225</v>
      </c>
      <c r="Z2625">
        <v>2</v>
      </c>
      <c r="AA2625" t="s">
        <v>3921</v>
      </c>
      <c r="AE2625" t="s">
        <v>3922</v>
      </c>
      <c r="AG2625" t="s">
        <v>5006</v>
      </c>
      <c r="AH2625">
        <v>6108941190</v>
      </c>
      <c r="AI2625" t="s">
        <v>11933</v>
      </c>
      <c r="AM2625" t="s">
        <v>3925</v>
      </c>
      <c r="AN2625" t="s">
        <v>3926</v>
      </c>
      <c r="AO2625" t="s">
        <v>268</v>
      </c>
      <c r="AP2625" t="s">
        <v>386</v>
      </c>
      <c r="AW2625" t="s">
        <v>320</v>
      </c>
      <c r="AX2625" t="s">
        <v>319</v>
      </c>
      <c r="AY2625" t="s">
        <v>254</v>
      </c>
      <c r="AZ2625" t="s">
        <v>230</v>
      </c>
      <c r="BA2625" t="s">
        <v>395</v>
      </c>
      <c r="BB2625" t="s">
        <v>380</v>
      </c>
      <c r="BC2625" t="s">
        <v>3927</v>
      </c>
      <c r="BD2625" t="s">
        <v>3927</v>
      </c>
      <c r="BE2625" t="s">
        <v>3927</v>
      </c>
      <c r="BF2625">
        <v>16</v>
      </c>
    </row>
    <row r="2626" spans="1:58" x14ac:dyDescent="0.3">
      <c r="A2626">
        <v>2026</v>
      </c>
      <c r="B2626">
        <v>202605</v>
      </c>
      <c r="C2626">
        <v>5</v>
      </c>
      <c r="D2626" s="14">
        <v>20001624847255</v>
      </c>
      <c r="E2626" t="s">
        <v>2810</v>
      </c>
      <c r="F2626" s="2">
        <v>46151.487326388888</v>
      </c>
      <c r="G2626" s="2">
        <v>46153</v>
      </c>
      <c r="I2626" t="s">
        <v>224</v>
      </c>
      <c r="J2626" t="s">
        <v>230</v>
      </c>
      <c r="L2626" t="s">
        <v>3478</v>
      </c>
      <c r="M2626" t="s">
        <v>309</v>
      </c>
      <c r="N2626" t="s">
        <v>297</v>
      </c>
      <c r="O2626" t="s">
        <v>283</v>
      </c>
      <c r="Q2626" t="s">
        <v>11934</v>
      </c>
      <c r="R2626" t="s">
        <v>2809</v>
      </c>
      <c r="S2626" t="s">
        <v>7173</v>
      </c>
      <c r="T2626" t="s">
        <v>7174</v>
      </c>
      <c r="U2626" t="s">
        <v>4796</v>
      </c>
      <c r="V2626" t="s">
        <v>2024</v>
      </c>
      <c r="W2626" t="s">
        <v>245</v>
      </c>
      <c r="X2626" t="s">
        <v>387</v>
      </c>
      <c r="Z2626">
        <v>2</v>
      </c>
      <c r="AA2626" t="s">
        <v>3921</v>
      </c>
      <c r="AE2626" t="s">
        <v>3922</v>
      </c>
      <c r="AG2626" t="s">
        <v>6701</v>
      </c>
      <c r="AH2626">
        <v>1016808428</v>
      </c>
      <c r="AI2626" t="s">
        <v>11935</v>
      </c>
      <c r="AM2626" t="s">
        <v>3925</v>
      </c>
      <c r="AN2626" t="s">
        <v>3926</v>
      </c>
      <c r="AO2626" t="s">
        <v>268</v>
      </c>
      <c r="AP2626" t="s">
        <v>249</v>
      </c>
      <c r="AW2626" t="s">
        <v>447</v>
      </c>
      <c r="AX2626" t="s">
        <v>446</v>
      </c>
      <c r="AY2626" t="s">
        <v>253</v>
      </c>
      <c r="AZ2626" t="s">
        <v>230</v>
      </c>
      <c r="BA2626" t="s">
        <v>273</v>
      </c>
      <c r="BB2626" t="s">
        <v>380</v>
      </c>
      <c r="BC2626" t="s">
        <v>3927</v>
      </c>
      <c r="BD2626" t="s">
        <v>3927</v>
      </c>
      <c r="BE2626" t="s">
        <v>3927</v>
      </c>
      <c r="BF2626">
        <v>26</v>
      </c>
    </row>
    <row r="2627" spans="1:58" x14ac:dyDescent="0.3">
      <c r="A2627">
        <v>2026</v>
      </c>
      <c r="B2627">
        <v>202605</v>
      </c>
      <c r="C2627">
        <v>5</v>
      </c>
      <c r="D2627" s="14">
        <v>20001624846574</v>
      </c>
      <c r="E2627" t="s">
        <v>2810</v>
      </c>
      <c r="F2627" s="2">
        <v>46151.500833333332</v>
      </c>
      <c r="G2627" s="2">
        <v>46154</v>
      </c>
      <c r="I2627" t="s">
        <v>224</v>
      </c>
      <c r="J2627" t="s">
        <v>230</v>
      </c>
      <c r="L2627" t="s">
        <v>3632</v>
      </c>
      <c r="M2627" t="s">
        <v>309</v>
      </c>
      <c r="N2627" t="s">
        <v>297</v>
      </c>
      <c r="O2627" t="s">
        <v>283</v>
      </c>
      <c r="Q2627" t="s">
        <v>11936</v>
      </c>
      <c r="R2627" t="s">
        <v>2809</v>
      </c>
      <c r="S2627" t="s">
        <v>1804</v>
      </c>
      <c r="T2627" t="s">
        <v>1805</v>
      </c>
      <c r="U2627" t="s">
        <v>258</v>
      </c>
      <c r="V2627" t="s">
        <v>247</v>
      </c>
      <c r="W2627" t="s">
        <v>245</v>
      </c>
      <c r="X2627" t="s">
        <v>225</v>
      </c>
      <c r="Z2627">
        <v>1</v>
      </c>
      <c r="AA2627" t="s">
        <v>3921</v>
      </c>
      <c r="AE2627" t="s">
        <v>3922</v>
      </c>
      <c r="AG2627" t="s">
        <v>329</v>
      </c>
      <c r="AH2627">
        <v>6108930315</v>
      </c>
      <c r="AI2627" t="s">
        <v>11937</v>
      </c>
      <c r="AM2627" t="s">
        <v>3925</v>
      </c>
      <c r="AN2627" t="s">
        <v>3926</v>
      </c>
      <c r="AO2627" t="s">
        <v>268</v>
      </c>
      <c r="AP2627" t="s">
        <v>386</v>
      </c>
      <c r="AW2627" t="s">
        <v>320</v>
      </c>
      <c r="AX2627" t="s">
        <v>319</v>
      </c>
      <c r="AY2627" t="s">
        <v>254</v>
      </c>
      <c r="AZ2627" t="s">
        <v>230</v>
      </c>
      <c r="BA2627" t="s">
        <v>395</v>
      </c>
      <c r="BB2627" t="s">
        <v>380</v>
      </c>
      <c r="BC2627" t="s">
        <v>3927</v>
      </c>
      <c r="BD2627" t="s">
        <v>3927</v>
      </c>
      <c r="BE2627" t="s">
        <v>3927</v>
      </c>
      <c r="BF2627">
        <v>16</v>
      </c>
    </row>
    <row r="2628" spans="1:58" x14ac:dyDescent="0.3">
      <c r="A2628">
        <v>2026</v>
      </c>
      <c r="B2628">
        <v>202605</v>
      </c>
      <c r="C2628">
        <v>5</v>
      </c>
      <c r="D2628" s="14">
        <v>20001624846456</v>
      </c>
      <c r="E2628" t="s">
        <v>2810</v>
      </c>
      <c r="F2628" s="2">
        <v>46151.495567129627</v>
      </c>
      <c r="G2628" s="2">
        <v>46152</v>
      </c>
      <c r="I2628" t="s">
        <v>224</v>
      </c>
      <c r="J2628" t="s">
        <v>230</v>
      </c>
      <c r="L2628" t="s">
        <v>11938</v>
      </c>
      <c r="M2628" t="s">
        <v>309</v>
      </c>
      <c r="N2628" t="s">
        <v>297</v>
      </c>
      <c r="O2628" t="s">
        <v>283</v>
      </c>
      <c r="Q2628" t="s">
        <v>11939</v>
      </c>
      <c r="R2628" t="s">
        <v>2809</v>
      </c>
      <c r="S2628" t="s">
        <v>7732</v>
      </c>
      <c r="T2628" t="s">
        <v>7733</v>
      </c>
      <c r="U2628" t="s">
        <v>4796</v>
      </c>
      <c r="V2628" t="s">
        <v>2024</v>
      </c>
      <c r="W2628" t="s">
        <v>245</v>
      </c>
      <c r="X2628" t="s">
        <v>387</v>
      </c>
      <c r="Z2628">
        <v>3</v>
      </c>
      <c r="AA2628" t="s">
        <v>3921</v>
      </c>
      <c r="AE2628" t="s">
        <v>3922</v>
      </c>
      <c r="AG2628" t="s">
        <v>2026</v>
      </c>
      <c r="AH2628">
        <v>6108924398</v>
      </c>
      <c r="AI2628" t="s">
        <v>11940</v>
      </c>
      <c r="AM2628" t="s">
        <v>3925</v>
      </c>
      <c r="AN2628" t="s">
        <v>3926</v>
      </c>
      <c r="AO2628" t="s">
        <v>268</v>
      </c>
      <c r="AP2628" t="s">
        <v>386</v>
      </c>
      <c r="AW2628" t="s">
        <v>447</v>
      </c>
      <c r="AX2628" t="s">
        <v>446</v>
      </c>
      <c r="AY2628" t="s">
        <v>253</v>
      </c>
      <c r="AZ2628" t="s">
        <v>230</v>
      </c>
      <c r="BA2628" t="s">
        <v>395</v>
      </c>
      <c r="BB2628" t="s">
        <v>380</v>
      </c>
      <c r="BC2628" t="s">
        <v>3927</v>
      </c>
      <c r="BD2628" t="s">
        <v>3927</v>
      </c>
      <c r="BE2628" t="s">
        <v>3927</v>
      </c>
      <c r="BF2628">
        <v>16</v>
      </c>
    </row>
    <row r="2629" spans="1:58" x14ac:dyDescent="0.3">
      <c r="A2629">
        <v>2026</v>
      </c>
      <c r="B2629">
        <v>202605</v>
      </c>
      <c r="C2629">
        <v>5</v>
      </c>
      <c r="D2629" s="14">
        <v>20001624845455</v>
      </c>
      <c r="E2629" t="s">
        <v>2810</v>
      </c>
      <c r="F2629" s="2">
        <v>46151.494710648149</v>
      </c>
      <c r="G2629" s="2">
        <v>46154</v>
      </c>
      <c r="I2629" t="s">
        <v>224</v>
      </c>
      <c r="J2629" t="s">
        <v>230</v>
      </c>
      <c r="L2629" t="s">
        <v>11941</v>
      </c>
      <c r="M2629" t="s">
        <v>10146</v>
      </c>
      <c r="N2629" t="s">
        <v>715</v>
      </c>
      <c r="O2629" t="s">
        <v>623</v>
      </c>
      <c r="Q2629" t="s">
        <v>11942</v>
      </c>
      <c r="R2629" t="s">
        <v>2809</v>
      </c>
      <c r="S2629" t="s">
        <v>5701</v>
      </c>
      <c r="T2629" t="s">
        <v>5702</v>
      </c>
      <c r="U2629" t="s">
        <v>3034</v>
      </c>
      <c r="V2629" t="s">
        <v>647</v>
      </c>
      <c r="W2629" t="s">
        <v>245</v>
      </c>
      <c r="X2629" t="s">
        <v>225</v>
      </c>
      <c r="Z2629">
        <v>1</v>
      </c>
      <c r="AA2629" t="s">
        <v>3921</v>
      </c>
      <c r="AE2629" t="s">
        <v>3922</v>
      </c>
      <c r="AG2629" t="s">
        <v>5111</v>
      </c>
      <c r="AH2629">
        <v>6108932264</v>
      </c>
      <c r="AI2629" t="s">
        <v>11943</v>
      </c>
      <c r="AM2629" t="s">
        <v>3925</v>
      </c>
      <c r="AN2629" t="s">
        <v>3926</v>
      </c>
      <c r="AO2629" t="s">
        <v>268</v>
      </c>
      <c r="AP2629" t="s">
        <v>304</v>
      </c>
      <c r="AW2629" t="s">
        <v>227</v>
      </c>
      <c r="AX2629" t="s">
        <v>226</v>
      </c>
      <c r="AY2629" t="s">
        <v>254</v>
      </c>
      <c r="AZ2629" t="s">
        <v>230</v>
      </c>
      <c r="BA2629" t="s">
        <v>273</v>
      </c>
      <c r="BB2629" t="s">
        <v>380</v>
      </c>
      <c r="BC2629" t="s">
        <v>3927</v>
      </c>
      <c r="BD2629" t="s">
        <v>3927</v>
      </c>
      <c r="BE2629" t="s">
        <v>3927</v>
      </c>
      <c r="BF2629">
        <v>9</v>
      </c>
    </row>
    <row r="2630" spans="1:58" x14ac:dyDescent="0.3">
      <c r="A2630">
        <v>2026</v>
      </c>
      <c r="B2630">
        <v>202605</v>
      </c>
      <c r="C2630">
        <v>5</v>
      </c>
      <c r="D2630" s="14">
        <v>20001624832654</v>
      </c>
      <c r="E2630" t="s">
        <v>2810</v>
      </c>
      <c r="F2630" s="2">
        <v>46151.465914351851</v>
      </c>
      <c r="G2630" s="2">
        <v>46151</v>
      </c>
      <c r="I2630" t="s">
        <v>224</v>
      </c>
      <c r="J2630" t="s">
        <v>230</v>
      </c>
      <c r="L2630" t="s">
        <v>1744</v>
      </c>
      <c r="M2630" t="s">
        <v>309</v>
      </c>
      <c r="N2630" t="s">
        <v>297</v>
      </c>
      <c r="O2630" t="s">
        <v>283</v>
      </c>
      <c r="Q2630" t="s">
        <v>11944</v>
      </c>
      <c r="R2630" t="s">
        <v>2809</v>
      </c>
      <c r="S2630" t="s">
        <v>1268</v>
      </c>
      <c r="T2630" t="s">
        <v>1269</v>
      </c>
      <c r="U2630" t="s">
        <v>258</v>
      </c>
      <c r="V2630" t="s">
        <v>247</v>
      </c>
      <c r="W2630" t="s">
        <v>245</v>
      </c>
      <c r="X2630" t="s">
        <v>225</v>
      </c>
      <c r="Z2630">
        <v>4</v>
      </c>
      <c r="AA2630" t="s">
        <v>3921</v>
      </c>
      <c r="AE2630" t="s">
        <v>3922</v>
      </c>
      <c r="AG2630" t="s">
        <v>329</v>
      </c>
      <c r="AH2630">
        <v>6108930235</v>
      </c>
      <c r="AI2630" t="s">
        <v>11945</v>
      </c>
      <c r="AM2630" t="s">
        <v>3925</v>
      </c>
      <c r="AN2630" t="s">
        <v>3926</v>
      </c>
      <c r="AO2630" t="s">
        <v>268</v>
      </c>
      <c r="AP2630" t="s">
        <v>249</v>
      </c>
      <c r="AW2630" t="s">
        <v>320</v>
      </c>
      <c r="AX2630" t="s">
        <v>319</v>
      </c>
      <c r="AY2630" t="s">
        <v>254</v>
      </c>
      <c r="AZ2630" t="s">
        <v>230</v>
      </c>
      <c r="BA2630" t="s">
        <v>395</v>
      </c>
      <c r="BB2630" t="s">
        <v>380</v>
      </c>
      <c r="BC2630" t="s">
        <v>3927</v>
      </c>
      <c r="BD2630" t="s">
        <v>3927</v>
      </c>
      <c r="BE2630" t="s">
        <v>3927</v>
      </c>
      <c r="BF2630">
        <v>16</v>
      </c>
    </row>
    <row r="2631" spans="1:58" x14ac:dyDescent="0.3">
      <c r="A2631">
        <v>2026</v>
      </c>
      <c r="B2631">
        <v>202605</v>
      </c>
      <c r="C2631">
        <v>5</v>
      </c>
      <c r="D2631" s="14">
        <v>20001624832141</v>
      </c>
      <c r="E2631" t="s">
        <v>2810</v>
      </c>
      <c r="F2631" s="2">
        <v>46151.442175925928</v>
      </c>
      <c r="G2631" s="2">
        <v>46153</v>
      </c>
      <c r="I2631" t="s">
        <v>224</v>
      </c>
      <c r="J2631" t="s">
        <v>230</v>
      </c>
      <c r="L2631" t="s">
        <v>792</v>
      </c>
      <c r="M2631" t="s">
        <v>309</v>
      </c>
      <c r="N2631" t="s">
        <v>297</v>
      </c>
      <c r="O2631" t="s">
        <v>283</v>
      </c>
      <c r="Q2631" t="s">
        <v>3639</v>
      </c>
      <c r="R2631" t="s">
        <v>2809</v>
      </c>
      <c r="S2631" t="s">
        <v>5187</v>
      </c>
      <c r="T2631" t="s">
        <v>5188</v>
      </c>
      <c r="U2631" t="s">
        <v>3034</v>
      </c>
      <c r="V2631" t="s">
        <v>647</v>
      </c>
      <c r="W2631" t="s">
        <v>245</v>
      </c>
      <c r="X2631" t="s">
        <v>387</v>
      </c>
      <c r="Z2631">
        <v>2</v>
      </c>
      <c r="AA2631" t="s">
        <v>3921</v>
      </c>
      <c r="AE2631" t="s">
        <v>3922</v>
      </c>
      <c r="AG2631" t="s">
        <v>5111</v>
      </c>
      <c r="AH2631">
        <v>6108144966</v>
      </c>
      <c r="AI2631" t="s">
        <v>11946</v>
      </c>
      <c r="AM2631" t="s">
        <v>3925</v>
      </c>
      <c r="AN2631" t="s">
        <v>3926</v>
      </c>
      <c r="AO2631" t="s">
        <v>268</v>
      </c>
      <c r="AP2631" t="s">
        <v>304</v>
      </c>
      <c r="AW2631" t="s">
        <v>447</v>
      </c>
      <c r="AX2631" t="s">
        <v>446</v>
      </c>
      <c r="AY2631" t="s">
        <v>253</v>
      </c>
      <c r="AZ2631" t="s">
        <v>230</v>
      </c>
      <c r="BA2631" t="s">
        <v>273</v>
      </c>
      <c r="BB2631" t="s">
        <v>380</v>
      </c>
      <c r="BC2631" t="s">
        <v>3927</v>
      </c>
      <c r="BD2631" t="s">
        <v>3927</v>
      </c>
      <c r="BE2631" t="s">
        <v>3927</v>
      </c>
      <c r="BF2631">
        <v>12</v>
      </c>
    </row>
    <row r="2632" spans="1:58" x14ac:dyDescent="0.3">
      <c r="A2632">
        <v>2026</v>
      </c>
      <c r="B2632">
        <v>202605</v>
      </c>
      <c r="C2632">
        <v>5</v>
      </c>
      <c r="D2632" s="14">
        <v>20001624831488</v>
      </c>
      <c r="E2632" t="s">
        <v>2810</v>
      </c>
      <c r="F2632" s="2">
        <v>46151.458032407405</v>
      </c>
      <c r="G2632" s="2">
        <v>46153</v>
      </c>
      <c r="I2632" t="s">
        <v>224</v>
      </c>
      <c r="J2632" t="s">
        <v>230</v>
      </c>
      <c r="L2632" t="s">
        <v>11947</v>
      </c>
      <c r="M2632" t="s">
        <v>1713</v>
      </c>
      <c r="N2632" t="s">
        <v>546</v>
      </c>
      <c r="O2632" t="s">
        <v>554</v>
      </c>
      <c r="Q2632" t="s">
        <v>11948</v>
      </c>
      <c r="R2632" t="s">
        <v>2809</v>
      </c>
      <c r="S2632" t="s">
        <v>5351</v>
      </c>
      <c r="T2632" t="s">
        <v>5352</v>
      </c>
      <c r="U2632" t="s">
        <v>3034</v>
      </c>
      <c r="V2632" t="s">
        <v>647</v>
      </c>
      <c r="W2632" t="s">
        <v>245</v>
      </c>
      <c r="X2632" t="s">
        <v>387</v>
      </c>
      <c r="Z2632">
        <v>2</v>
      </c>
      <c r="AA2632" t="s">
        <v>3921</v>
      </c>
      <c r="AE2632" t="s">
        <v>3922</v>
      </c>
      <c r="AG2632" t="s">
        <v>5006</v>
      </c>
      <c r="AH2632">
        <v>1026001717</v>
      </c>
      <c r="AI2632" t="s">
        <v>11949</v>
      </c>
      <c r="AM2632" t="s">
        <v>3925</v>
      </c>
      <c r="AN2632" t="s">
        <v>3926</v>
      </c>
      <c r="AO2632" t="s">
        <v>268</v>
      </c>
      <c r="AP2632" t="s">
        <v>249</v>
      </c>
      <c r="AW2632" t="s">
        <v>447</v>
      </c>
      <c r="AX2632" t="s">
        <v>446</v>
      </c>
      <c r="AY2632" t="s">
        <v>253</v>
      </c>
      <c r="AZ2632" t="s">
        <v>230</v>
      </c>
      <c r="BA2632" t="s">
        <v>273</v>
      </c>
      <c r="BB2632" t="s">
        <v>380</v>
      </c>
      <c r="BC2632" t="s">
        <v>3927</v>
      </c>
      <c r="BD2632" t="s">
        <v>3927</v>
      </c>
      <c r="BE2632" t="s">
        <v>3927</v>
      </c>
      <c r="BF2632">
        <v>1</v>
      </c>
    </row>
    <row r="2633" spans="1:58" x14ac:dyDescent="0.3">
      <c r="A2633">
        <v>2026</v>
      </c>
      <c r="B2633">
        <v>202605</v>
      </c>
      <c r="C2633">
        <v>5</v>
      </c>
      <c r="D2633" s="14">
        <v>20001624830047</v>
      </c>
      <c r="E2633" t="s">
        <v>2810</v>
      </c>
      <c r="F2633" s="2">
        <v>46151.436608796299</v>
      </c>
      <c r="G2633" s="2">
        <v>46153</v>
      </c>
      <c r="I2633" t="s">
        <v>224</v>
      </c>
      <c r="J2633" t="s">
        <v>230</v>
      </c>
      <c r="L2633" t="s">
        <v>2371</v>
      </c>
      <c r="M2633" t="s">
        <v>309</v>
      </c>
      <c r="N2633" t="s">
        <v>297</v>
      </c>
      <c r="O2633" t="s">
        <v>283</v>
      </c>
      <c r="Q2633" t="s">
        <v>11950</v>
      </c>
      <c r="R2633" t="s">
        <v>2809</v>
      </c>
      <c r="S2633" t="s">
        <v>7831</v>
      </c>
      <c r="T2633" t="s">
        <v>7832</v>
      </c>
      <c r="U2633" t="s">
        <v>4796</v>
      </c>
      <c r="V2633" t="s">
        <v>2024</v>
      </c>
      <c r="W2633" t="s">
        <v>245</v>
      </c>
      <c r="X2633" t="s">
        <v>225</v>
      </c>
      <c r="Z2633">
        <v>2</v>
      </c>
      <c r="AA2633" t="s">
        <v>3921</v>
      </c>
      <c r="AE2633" t="s">
        <v>3922</v>
      </c>
      <c r="AG2633" t="s">
        <v>6332</v>
      </c>
      <c r="AH2633">
        <v>6108931142</v>
      </c>
      <c r="AI2633" t="s">
        <v>11951</v>
      </c>
      <c r="AM2633" t="s">
        <v>3925</v>
      </c>
      <c r="AN2633" t="s">
        <v>3926</v>
      </c>
      <c r="AO2633" t="s">
        <v>268</v>
      </c>
      <c r="AP2633" t="s">
        <v>249</v>
      </c>
      <c r="AW2633" t="s">
        <v>227</v>
      </c>
      <c r="AX2633" t="s">
        <v>226</v>
      </c>
      <c r="AY2633" t="s">
        <v>254</v>
      </c>
      <c r="AZ2633" t="s">
        <v>230</v>
      </c>
      <c r="BA2633" t="s">
        <v>395</v>
      </c>
      <c r="BB2633" t="s">
        <v>380</v>
      </c>
      <c r="BC2633" t="s">
        <v>3927</v>
      </c>
      <c r="BD2633" t="s">
        <v>3927</v>
      </c>
      <c r="BE2633" t="s">
        <v>3927</v>
      </c>
      <c r="BF2633">
        <v>16</v>
      </c>
    </row>
    <row r="2634" spans="1:58" x14ac:dyDescent="0.3">
      <c r="A2634">
        <v>2026</v>
      </c>
      <c r="B2634">
        <v>202605</v>
      </c>
      <c r="C2634">
        <v>5</v>
      </c>
      <c r="D2634" s="14">
        <v>20001624829495</v>
      </c>
      <c r="E2634" t="s">
        <v>2810</v>
      </c>
      <c r="F2634" s="2">
        <v>46151.456979166665</v>
      </c>
      <c r="G2634" s="2">
        <v>46153</v>
      </c>
      <c r="I2634" t="s">
        <v>224</v>
      </c>
      <c r="J2634" t="s">
        <v>230</v>
      </c>
      <c r="L2634" t="s">
        <v>1945</v>
      </c>
      <c r="M2634" t="s">
        <v>1949</v>
      </c>
      <c r="N2634" t="s">
        <v>322</v>
      </c>
      <c r="O2634" t="s">
        <v>331</v>
      </c>
      <c r="Q2634" t="s">
        <v>11952</v>
      </c>
      <c r="R2634" t="s">
        <v>2809</v>
      </c>
      <c r="S2634" t="s">
        <v>758</v>
      </c>
      <c r="T2634" t="s">
        <v>759</v>
      </c>
      <c r="U2634" t="s">
        <v>258</v>
      </c>
      <c r="V2634" t="s">
        <v>247</v>
      </c>
      <c r="W2634" t="s">
        <v>245</v>
      </c>
      <c r="X2634" t="s">
        <v>225</v>
      </c>
      <c r="Z2634">
        <v>2</v>
      </c>
      <c r="AA2634" t="s">
        <v>3921</v>
      </c>
      <c r="AE2634" t="s">
        <v>3922</v>
      </c>
      <c r="AG2634" t="s">
        <v>359</v>
      </c>
      <c r="AH2634">
        <v>6081716359</v>
      </c>
      <c r="AI2634" t="s">
        <v>11953</v>
      </c>
      <c r="AM2634" t="s">
        <v>3925</v>
      </c>
      <c r="AN2634" t="s">
        <v>3926</v>
      </c>
      <c r="AO2634" t="s">
        <v>268</v>
      </c>
      <c r="AP2634" t="s">
        <v>386</v>
      </c>
      <c r="AW2634" t="s">
        <v>227</v>
      </c>
      <c r="AX2634" t="s">
        <v>226</v>
      </c>
      <c r="AY2634" t="s">
        <v>254</v>
      </c>
      <c r="AZ2634" t="s">
        <v>230</v>
      </c>
      <c r="BA2634" t="s">
        <v>273</v>
      </c>
      <c r="BB2634" t="s">
        <v>380</v>
      </c>
      <c r="BC2634" t="s">
        <v>3927</v>
      </c>
      <c r="BD2634" t="s">
        <v>3927</v>
      </c>
      <c r="BE2634" t="s">
        <v>3927</v>
      </c>
      <c r="BF2634">
        <v>26</v>
      </c>
    </row>
    <row r="2635" spans="1:58" x14ac:dyDescent="0.3">
      <c r="A2635">
        <v>2026</v>
      </c>
      <c r="B2635">
        <v>202605</v>
      </c>
      <c r="C2635">
        <v>5</v>
      </c>
      <c r="D2635" s="14">
        <v>20001624824999</v>
      </c>
      <c r="E2635" t="s">
        <v>2810</v>
      </c>
      <c r="F2635" s="2">
        <v>46151.432662037034</v>
      </c>
      <c r="G2635" s="2">
        <v>46154</v>
      </c>
      <c r="I2635" t="s">
        <v>224</v>
      </c>
      <c r="J2635" t="s">
        <v>230</v>
      </c>
      <c r="L2635" t="s">
        <v>3560</v>
      </c>
      <c r="M2635" t="s">
        <v>309</v>
      </c>
      <c r="N2635" t="s">
        <v>297</v>
      </c>
      <c r="O2635" t="s">
        <v>283</v>
      </c>
      <c r="Q2635" t="s">
        <v>11954</v>
      </c>
      <c r="R2635" t="s">
        <v>2809</v>
      </c>
      <c r="S2635" t="s">
        <v>5627</v>
      </c>
      <c r="T2635" t="s">
        <v>5628</v>
      </c>
      <c r="U2635" t="s">
        <v>3034</v>
      </c>
      <c r="V2635" t="s">
        <v>647</v>
      </c>
      <c r="W2635" t="s">
        <v>245</v>
      </c>
      <c r="X2635" t="s">
        <v>225</v>
      </c>
      <c r="Z2635">
        <v>1</v>
      </c>
      <c r="AA2635" t="s">
        <v>3921</v>
      </c>
      <c r="AE2635" t="s">
        <v>3922</v>
      </c>
      <c r="AG2635" t="s">
        <v>5111</v>
      </c>
      <c r="AH2635">
        <v>6108929205</v>
      </c>
      <c r="AI2635" t="s">
        <v>11955</v>
      </c>
      <c r="AM2635" t="s">
        <v>3925</v>
      </c>
      <c r="AN2635" t="s">
        <v>3926</v>
      </c>
      <c r="AO2635" t="s">
        <v>268</v>
      </c>
      <c r="AP2635" t="s">
        <v>853</v>
      </c>
      <c r="AW2635" t="s">
        <v>320</v>
      </c>
      <c r="AX2635" t="s">
        <v>319</v>
      </c>
      <c r="AY2635" t="s">
        <v>254</v>
      </c>
      <c r="AZ2635" t="s">
        <v>230</v>
      </c>
      <c r="BA2635" t="s">
        <v>395</v>
      </c>
      <c r="BB2635" t="s">
        <v>380</v>
      </c>
      <c r="BC2635" t="s">
        <v>3927</v>
      </c>
      <c r="BD2635" t="s">
        <v>3927</v>
      </c>
      <c r="BE2635" t="s">
        <v>3927</v>
      </c>
      <c r="BF2635">
        <v>16</v>
      </c>
    </row>
    <row r="2636" spans="1:58" x14ac:dyDescent="0.3">
      <c r="A2636">
        <v>2026</v>
      </c>
      <c r="B2636">
        <v>202605</v>
      </c>
      <c r="C2636">
        <v>5</v>
      </c>
      <c r="D2636" s="14">
        <v>20001624824788</v>
      </c>
      <c r="E2636" t="s">
        <v>2810</v>
      </c>
      <c r="F2636" s="2">
        <v>46151.468368055554</v>
      </c>
      <c r="G2636" s="2">
        <v>46154</v>
      </c>
      <c r="I2636" t="s">
        <v>224</v>
      </c>
      <c r="J2636" t="s">
        <v>230</v>
      </c>
      <c r="L2636" t="s">
        <v>11956</v>
      </c>
      <c r="M2636" t="s">
        <v>392</v>
      </c>
      <c r="N2636" t="s">
        <v>353</v>
      </c>
      <c r="O2636" t="s">
        <v>283</v>
      </c>
      <c r="Q2636" t="s">
        <v>11957</v>
      </c>
      <c r="R2636" t="s">
        <v>2809</v>
      </c>
      <c r="S2636" t="s">
        <v>7732</v>
      </c>
      <c r="T2636" t="s">
        <v>7733</v>
      </c>
      <c r="U2636" t="s">
        <v>4796</v>
      </c>
      <c r="V2636" t="s">
        <v>2024</v>
      </c>
      <c r="W2636" t="s">
        <v>245</v>
      </c>
      <c r="X2636" t="s">
        <v>225</v>
      </c>
      <c r="Z2636">
        <v>1</v>
      </c>
      <c r="AA2636" t="s">
        <v>3921</v>
      </c>
      <c r="AE2636" t="s">
        <v>3922</v>
      </c>
      <c r="AG2636" t="s">
        <v>2026</v>
      </c>
      <c r="AH2636">
        <v>1016981363</v>
      </c>
      <c r="AI2636" t="s">
        <v>11958</v>
      </c>
      <c r="AM2636" t="s">
        <v>3925</v>
      </c>
      <c r="AN2636" t="s">
        <v>3926</v>
      </c>
      <c r="AO2636" t="s">
        <v>268</v>
      </c>
      <c r="AP2636" t="s">
        <v>386</v>
      </c>
      <c r="AW2636" t="s">
        <v>1478</v>
      </c>
      <c r="AX2636" t="s">
        <v>1477</v>
      </c>
      <c r="AY2636" t="s">
        <v>254</v>
      </c>
      <c r="AZ2636" t="s">
        <v>230</v>
      </c>
      <c r="BA2636" t="s">
        <v>273</v>
      </c>
      <c r="BB2636" t="s">
        <v>380</v>
      </c>
      <c r="BC2636" t="s">
        <v>3927</v>
      </c>
      <c r="BD2636" t="s">
        <v>3927</v>
      </c>
      <c r="BE2636" t="s">
        <v>3927</v>
      </c>
      <c r="BF2636">
        <v>9</v>
      </c>
    </row>
    <row r="2637" spans="1:58" x14ac:dyDescent="0.3">
      <c r="A2637">
        <v>2026</v>
      </c>
      <c r="B2637">
        <v>202605</v>
      </c>
      <c r="C2637">
        <v>5</v>
      </c>
      <c r="D2637" s="14">
        <v>20001624824237</v>
      </c>
      <c r="E2637" t="s">
        <v>2810</v>
      </c>
      <c r="F2637" s="2">
        <v>46151.442766203705</v>
      </c>
      <c r="G2637" s="2">
        <v>46154</v>
      </c>
      <c r="I2637" t="s">
        <v>224</v>
      </c>
      <c r="J2637" t="s">
        <v>230</v>
      </c>
      <c r="L2637" t="s">
        <v>3814</v>
      </c>
      <c r="M2637" t="s">
        <v>392</v>
      </c>
      <c r="N2637" t="s">
        <v>353</v>
      </c>
      <c r="O2637" t="s">
        <v>283</v>
      </c>
      <c r="Q2637" t="s">
        <v>11959</v>
      </c>
      <c r="R2637" t="s">
        <v>2809</v>
      </c>
      <c r="S2637" t="s">
        <v>5585</v>
      </c>
      <c r="T2637" t="s">
        <v>5586</v>
      </c>
      <c r="U2637" t="s">
        <v>3034</v>
      </c>
      <c r="V2637" t="s">
        <v>647</v>
      </c>
      <c r="W2637" t="s">
        <v>245</v>
      </c>
      <c r="X2637" t="s">
        <v>387</v>
      </c>
      <c r="Z2637">
        <v>1</v>
      </c>
      <c r="AA2637" t="s">
        <v>3921</v>
      </c>
      <c r="AE2637" t="s">
        <v>3922</v>
      </c>
      <c r="AG2637" t="s">
        <v>5111</v>
      </c>
      <c r="AH2637">
        <v>6107022456</v>
      </c>
      <c r="AI2637" t="s">
        <v>11960</v>
      </c>
      <c r="AM2637" t="s">
        <v>3925</v>
      </c>
      <c r="AN2637" t="s">
        <v>3926</v>
      </c>
      <c r="AO2637" t="s">
        <v>268</v>
      </c>
      <c r="AP2637" t="s">
        <v>386</v>
      </c>
      <c r="AW2637" t="s">
        <v>447</v>
      </c>
      <c r="AX2637" t="s">
        <v>446</v>
      </c>
      <c r="AY2637" t="s">
        <v>253</v>
      </c>
      <c r="AZ2637" t="s">
        <v>230</v>
      </c>
      <c r="BA2637" t="s">
        <v>273</v>
      </c>
      <c r="BB2637" t="s">
        <v>380</v>
      </c>
      <c r="BC2637" t="s">
        <v>3927</v>
      </c>
      <c r="BD2637" t="s">
        <v>3927</v>
      </c>
      <c r="BE2637" t="s">
        <v>3927</v>
      </c>
      <c r="BF2637">
        <v>23</v>
      </c>
    </row>
    <row r="2638" spans="1:58" x14ac:dyDescent="0.3">
      <c r="A2638">
        <v>2026</v>
      </c>
      <c r="B2638">
        <v>202605</v>
      </c>
      <c r="C2638">
        <v>5</v>
      </c>
      <c r="D2638" s="14">
        <v>20001624821107</v>
      </c>
      <c r="E2638" t="s">
        <v>2810</v>
      </c>
      <c r="F2638" s="2">
        <v>46151.436493055553</v>
      </c>
      <c r="G2638" s="2">
        <v>46153</v>
      </c>
      <c r="I2638" t="s">
        <v>224</v>
      </c>
      <c r="J2638" t="s">
        <v>230</v>
      </c>
      <c r="L2638" t="s">
        <v>3648</v>
      </c>
      <c r="M2638" t="s">
        <v>309</v>
      </c>
      <c r="N2638" t="s">
        <v>297</v>
      </c>
      <c r="O2638" t="s">
        <v>283</v>
      </c>
      <c r="Q2638" t="s">
        <v>11961</v>
      </c>
      <c r="R2638" t="s">
        <v>2809</v>
      </c>
      <c r="S2638" t="s">
        <v>1268</v>
      </c>
      <c r="T2638" t="s">
        <v>1269</v>
      </c>
      <c r="U2638" t="s">
        <v>258</v>
      </c>
      <c r="V2638" t="s">
        <v>247</v>
      </c>
      <c r="W2638" t="s">
        <v>245</v>
      </c>
      <c r="X2638" t="s">
        <v>387</v>
      </c>
      <c r="Z2638">
        <v>2</v>
      </c>
      <c r="AA2638" t="s">
        <v>3921</v>
      </c>
      <c r="AE2638" t="s">
        <v>3922</v>
      </c>
      <c r="AG2638" t="s">
        <v>329</v>
      </c>
      <c r="AH2638">
        <v>6057457204</v>
      </c>
      <c r="AI2638" t="s">
        <v>7185</v>
      </c>
      <c r="AM2638" t="s">
        <v>3925</v>
      </c>
      <c r="AN2638" t="s">
        <v>3926</v>
      </c>
      <c r="AO2638" t="s">
        <v>268</v>
      </c>
      <c r="AP2638" t="s">
        <v>249</v>
      </c>
      <c r="AW2638" t="s">
        <v>447</v>
      </c>
      <c r="AX2638" t="s">
        <v>446</v>
      </c>
      <c r="AY2638" t="s">
        <v>253</v>
      </c>
      <c r="AZ2638" t="s">
        <v>230</v>
      </c>
      <c r="BA2638" t="s">
        <v>273</v>
      </c>
      <c r="BB2638" t="s">
        <v>380</v>
      </c>
      <c r="BC2638" t="s">
        <v>3927</v>
      </c>
      <c r="BD2638" t="s">
        <v>3927</v>
      </c>
      <c r="BE2638" t="s">
        <v>3927</v>
      </c>
      <c r="BF2638">
        <v>1</v>
      </c>
    </row>
    <row r="2639" spans="1:58" x14ac:dyDescent="0.3">
      <c r="A2639">
        <v>2026</v>
      </c>
      <c r="B2639">
        <v>202605</v>
      </c>
      <c r="C2639">
        <v>5</v>
      </c>
      <c r="D2639" s="14">
        <v>20001624819891</v>
      </c>
      <c r="E2639" t="s">
        <v>2810</v>
      </c>
      <c r="F2639" s="2">
        <v>46151.471458333333</v>
      </c>
      <c r="G2639" s="2">
        <v>46153</v>
      </c>
      <c r="I2639" t="s">
        <v>224</v>
      </c>
      <c r="J2639" t="s">
        <v>230</v>
      </c>
      <c r="L2639" t="s">
        <v>11962</v>
      </c>
      <c r="M2639" t="s">
        <v>1286</v>
      </c>
      <c r="N2639" t="s">
        <v>1281</v>
      </c>
      <c r="O2639" t="s">
        <v>331</v>
      </c>
      <c r="Q2639" t="s">
        <v>11963</v>
      </c>
      <c r="R2639" t="s">
        <v>2809</v>
      </c>
      <c r="S2639" t="s">
        <v>6146</v>
      </c>
      <c r="T2639" t="s">
        <v>6147</v>
      </c>
      <c r="U2639" t="s">
        <v>5044</v>
      </c>
      <c r="V2639" t="s">
        <v>5045</v>
      </c>
      <c r="W2639" t="s">
        <v>245</v>
      </c>
      <c r="X2639" t="s">
        <v>225</v>
      </c>
      <c r="Z2639">
        <v>2</v>
      </c>
      <c r="AA2639" t="s">
        <v>3921</v>
      </c>
      <c r="AE2639" t="s">
        <v>3922</v>
      </c>
      <c r="AG2639" t="s">
        <v>5047</v>
      </c>
      <c r="AH2639">
        <v>6108943974</v>
      </c>
      <c r="AI2639" t="s">
        <v>11964</v>
      </c>
      <c r="AM2639" t="s">
        <v>3925</v>
      </c>
      <c r="AN2639" t="s">
        <v>5142</v>
      </c>
      <c r="AO2639" t="s">
        <v>268</v>
      </c>
      <c r="AP2639" t="s">
        <v>693</v>
      </c>
      <c r="AW2639" t="s">
        <v>227</v>
      </c>
      <c r="AX2639" t="s">
        <v>226</v>
      </c>
      <c r="AY2639" t="s">
        <v>254</v>
      </c>
      <c r="AZ2639" t="s">
        <v>230</v>
      </c>
      <c r="BA2639" t="s">
        <v>395</v>
      </c>
      <c r="BB2639" t="s">
        <v>380</v>
      </c>
      <c r="BC2639" t="s">
        <v>3927</v>
      </c>
      <c r="BD2639" t="s">
        <v>3927</v>
      </c>
      <c r="BE2639" t="s">
        <v>3927</v>
      </c>
      <c r="BF2639">
        <v>9</v>
      </c>
    </row>
    <row r="2640" spans="1:58" x14ac:dyDescent="0.3">
      <c r="A2640">
        <v>2026</v>
      </c>
      <c r="B2640">
        <v>202605</v>
      </c>
      <c r="C2640">
        <v>5</v>
      </c>
      <c r="D2640" s="14">
        <v>20001624819355</v>
      </c>
      <c r="E2640" t="s">
        <v>2810</v>
      </c>
      <c r="F2640" s="2">
        <v>46151.446863425925</v>
      </c>
      <c r="G2640" s="2">
        <v>46154</v>
      </c>
      <c r="I2640" t="s">
        <v>224</v>
      </c>
      <c r="J2640" t="s">
        <v>230</v>
      </c>
      <c r="L2640" t="s">
        <v>3577</v>
      </c>
      <c r="M2640" t="s">
        <v>309</v>
      </c>
      <c r="N2640" t="s">
        <v>297</v>
      </c>
      <c r="O2640" t="s">
        <v>283</v>
      </c>
      <c r="Q2640" t="s">
        <v>11965</v>
      </c>
      <c r="R2640" t="s">
        <v>2809</v>
      </c>
      <c r="S2640" t="s">
        <v>7963</v>
      </c>
      <c r="T2640" t="s">
        <v>7964</v>
      </c>
      <c r="U2640" t="s">
        <v>4796</v>
      </c>
      <c r="V2640" t="s">
        <v>2024</v>
      </c>
      <c r="W2640" t="s">
        <v>245</v>
      </c>
      <c r="X2640" t="s">
        <v>225</v>
      </c>
      <c r="Z2640">
        <v>1</v>
      </c>
      <c r="AA2640" t="s">
        <v>3921</v>
      </c>
      <c r="AE2640" t="s">
        <v>3922</v>
      </c>
      <c r="AG2640" t="s">
        <v>6701</v>
      </c>
      <c r="AH2640">
        <v>6049015922</v>
      </c>
      <c r="AI2640" t="s">
        <v>11966</v>
      </c>
      <c r="AM2640" t="s">
        <v>3925</v>
      </c>
      <c r="AN2640" t="s">
        <v>3926</v>
      </c>
      <c r="AO2640" t="s">
        <v>268</v>
      </c>
      <c r="AP2640" t="s">
        <v>330</v>
      </c>
      <c r="AW2640" t="s">
        <v>227</v>
      </c>
      <c r="AX2640" t="s">
        <v>226</v>
      </c>
      <c r="AY2640" t="s">
        <v>254</v>
      </c>
      <c r="AZ2640" t="s">
        <v>230</v>
      </c>
      <c r="BA2640" t="s">
        <v>273</v>
      </c>
      <c r="BB2640" t="s">
        <v>380</v>
      </c>
      <c r="BC2640" t="s">
        <v>3927</v>
      </c>
      <c r="BD2640" t="s">
        <v>3927</v>
      </c>
      <c r="BE2640" t="s">
        <v>3927</v>
      </c>
      <c r="BF2640">
        <v>26</v>
      </c>
    </row>
    <row r="2641" spans="1:58" x14ac:dyDescent="0.3">
      <c r="A2641">
        <v>2026</v>
      </c>
      <c r="B2641">
        <v>202605</v>
      </c>
      <c r="C2641">
        <v>5</v>
      </c>
      <c r="D2641" s="14">
        <v>20001624819299</v>
      </c>
      <c r="E2641" t="s">
        <v>2810</v>
      </c>
      <c r="F2641" s="2">
        <v>46151.444155092591</v>
      </c>
      <c r="G2641" s="2">
        <v>46152</v>
      </c>
      <c r="I2641" t="s">
        <v>224</v>
      </c>
      <c r="J2641" t="s">
        <v>230</v>
      </c>
      <c r="L2641" t="s">
        <v>11967</v>
      </c>
      <c r="M2641" t="s">
        <v>1045</v>
      </c>
      <c r="N2641" t="s">
        <v>1040</v>
      </c>
      <c r="O2641" t="s">
        <v>257</v>
      </c>
      <c r="Q2641" t="s">
        <v>11968</v>
      </c>
      <c r="R2641" t="s">
        <v>2809</v>
      </c>
      <c r="S2641" t="s">
        <v>5453</v>
      </c>
      <c r="T2641" t="s">
        <v>5454</v>
      </c>
      <c r="U2641" t="s">
        <v>3034</v>
      </c>
      <c r="V2641" t="s">
        <v>647</v>
      </c>
      <c r="W2641" t="s">
        <v>245</v>
      </c>
      <c r="X2641" t="s">
        <v>225</v>
      </c>
      <c r="Z2641">
        <v>3</v>
      </c>
      <c r="AA2641" t="s">
        <v>3921</v>
      </c>
      <c r="AE2641" t="s">
        <v>3922</v>
      </c>
      <c r="AG2641" t="s">
        <v>5135</v>
      </c>
      <c r="AH2641">
        <v>6108941055</v>
      </c>
      <c r="AI2641" t="s">
        <v>11969</v>
      </c>
      <c r="AM2641" t="s">
        <v>3925</v>
      </c>
      <c r="AN2641" t="s">
        <v>3926</v>
      </c>
      <c r="AO2641" t="s">
        <v>268</v>
      </c>
      <c r="AP2641" t="s">
        <v>304</v>
      </c>
      <c r="AW2641" t="s">
        <v>320</v>
      </c>
      <c r="AX2641" t="s">
        <v>319</v>
      </c>
      <c r="AY2641" t="s">
        <v>254</v>
      </c>
      <c r="AZ2641" t="s">
        <v>230</v>
      </c>
      <c r="BA2641" t="s">
        <v>395</v>
      </c>
      <c r="BB2641" t="s">
        <v>380</v>
      </c>
      <c r="BC2641" t="s">
        <v>3927</v>
      </c>
      <c r="BD2641" t="s">
        <v>3927</v>
      </c>
      <c r="BE2641" t="s">
        <v>3927</v>
      </c>
      <c r="BF2641">
        <v>16</v>
      </c>
    </row>
    <row r="2642" spans="1:58" x14ac:dyDescent="0.3">
      <c r="A2642">
        <v>2026</v>
      </c>
      <c r="B2642">
        <v>202605</v>
      </c>
      <c r="C2642">
        <v>5</v>
      </c>
      <c r="D2642" s="14">
        <v>20001624817995</v>
      </c>
      <c r="E2642" t="s">
        <v>2810</v>
      </c>
      <c r="F2642" s="2">
        <v>46151.430405092593</v>
      </c>
      <c r="G2642" s="2">
        <v>46153</v>
      </c>
      <c r="I2642" t="s">
        <v>224</v>
      </c>
      <c r="J2642" t="s">
        <v>230</v>
      </c>
      <c r="L2642" t="s">
        <v>2133</v>
      </c>
      <c r="M2642" t="s">
        <v>261</v>
      </c>
      <c r="N2642" t="s">
        <v>237</v>
      </c>
      <c r="O2642" t="s">
        <v>257</v>
      </c>
      <c r="Q2642" t="s">
        <v>11970</v>
      </c>
      <c r="R2642" t="s">
        <v>2809</v>
      </c>
      <c r="S2642" t="s">
        <v>5326</v>
      </c>
      <c r="T2642" t="s">
        <v>5327</v>
      </c>
      <c r="U2642" t="s">
        <v>3034</v>
      </c>
      <c r="V2642" t="s">
        <v>647</v>
      </c>
      <c r="W2642" t="s">
        <v>245</v>
      </c>
      <c r="X2642" t="s">
        <v>225</v>
      </c>
      <c r="Z2642">
        <v>2</v>
      </c>
      <c r="AA2642" t="s">
        <v>3921</v>
      </c>
      <c r="AE2642" t="s">
        <v>3922</v>
      </c>
      <c r="AG2642" t="s">
        <v>5111</v>
      </c>
      <c r="AH2642">
        <v>6070564147</v>
      </c>
      <c r="AI2642" t="s">
        <v>11971</v>
      </c>
      <c r="AM2642" t="s">
        <v>3925</v>
      </c>
      <c r="AN2642" t="s">
        <v>3926</v>
      </c>
      <c r="AO2642" t="s">
        <v>268</v>
      </c>
      <c r="AP2642" t="s">
        <v>386</v>
      </c>
      <c r="AW2642" t="s">
        <v>227</v>
      </c>
      <c r="AX2642" t="s">
        <v>226</v>
      </c>
      <c r="AY2642" t="s">
        <v>254</v>
      </c>
      <c r="AZ2642" t="s">
        <v>230</v>
      </c>
      <c r="BA2642" t="s">
        <v>273</v>
      </c>
      <c r="BB2642" t="s">
        <v>380</v>
      </c>
      <c r="BC2642" t="s">
        <v>3927</v>
      </c>
      <c r="BD2642" t="s">
        <v>3927</v>
      </c>
      <c r="BE2642" t="s">
        <v>3927</v>
      </c>
      <c r="BF2642">
        <v>26</v>
      </c>
    </row>
    <row r="2643" spans="1:58" x14ac:dyDescent="0.3">
      <c r="A2643">
        <v>2026</v>
      </c>
      <c r="B2643">
        <v>202605</v>
      </c>
      <c r="C2643">
        <v>5</v>
      </c>
      <c r="D2643" s="14">
        <v>20001624814148</v>
      </c>
      <c r="E2643" t="s">
        <v>2810</v>
      </c>
      <c r="F2643" s="2">
        <v>46151.432835648149</v>
      </c>
      <c r="G2643" s="2">
        <v>46152</v>
      </c>
      <c r="I2643" t="s">
        <v>224</v>
      </c>
      <c r="J2643" t="s">
        <v>230</v>
      </c>
      <c r="L2643" t="s">
        <v>11972</v>
      </c>
      <c r="M2643" t="s">
        <v>1117</v>
      </c>
      <c r="N2643" t="s">
        <v>752</v>
      </c>
      <c r="O2643" t="s">
        <v>623</v>
      </c>
      <c r="Q2643" t="s">
        <v>11973</v>
      </c>
      <c r="R2643" t="s">
        <v>2809</v>
      </c>
      <c r="S2643" t="s">
        <v>7818</v>
      </c>
      <c r="T2643" t="s">
        <v>7819</v>
      </c>
      <c r="U2643" t="s">
        <v>4796</v>
      </c>
      <c r="V2643" t="s">
        <v>2024</v>
      </c>
      <c r="W2643" t="s">
        <v>245</v>
      </c>
      <c r="X2643" t="s">
        <v>387</v>
      </c>
      <c r="Z2643">
        <v>3</v>
      </c>
      <c r="AA2643" t="s">
        <v>3921</v>
      </c>
      <c r="AE2643" t="s">
        <v>3922</v>
      </c>
      <c r="AG2643" t="s">
        <v>6701</v>
      </c>
      <c r="AH2643">
        <v>6108941990</v>
      </c>
      <c r="AI2643" t="s">
        <v>11974</v>
      </c>
      <c r="AM2643" t="s">
        <v>3925</v>
      </c>
      <c r="AN2643" t="s">
        <v>3926</v>
      </c>
      <c r="AO2643" t="s">
        <v>268</v>
      </c>
      <c r="AP2643" t="s">
        <v>249</v>
      </c>
      <c r="AW2643" t="s">
        <v>447</v>
      </c>
      <c r="AX2643" t="s">
        <v>446</v>
      </c>
      <c r="AY2643" t="s">
        <v>253</v>
      </c>
      <c r="AZ2643" t="s">
        <v>230</v>
      </c>
      <c r="BA2643" t="s">
        <v>395</v>
      </c>
      <c r="BB2643" t="s">
        <v>1322</v>
      </c>
      <c r="BC2643" t="s">
        <v>3927</v>
      </c>
      <c r="BD2643" t="s">
        <v>3927</v>
      </c>
      <c r="BE2643" t="s">
        <v>3927</v>
      </c>
      <c r="BF2643">
        <v>16</v>
      </c>
    </row>
    <row r="2644" spans="1:58" x14ac:dyDescent="0.3">
      <c r="A2644">
        <v>2026</v>
      </c>
      <c r="B2644">
        <v>202605</v>
      </c>
      <c r="C2644">
        <v>5</v>
      </c>
      <c r="D2644" s="14">
        <v>20001624806860</v>
      </c>
      <c r="E2644" t="s">
        <v>2810</v>
      </c>
      <c r="F2644" s="2">
        <v>46151.430601851855</v>
      </c>
      <c r="G2644" s="2">
        <v>46153</v>
      </c>
      <c r="I2644" t="s">
        <v>224</v>
      </c>
      <c r="J2644" t="s">
        <v>230</v>
      </c>
      <c r="L2644" t="s">
        <v>11975</v>
      </c>
      <c r="M2644" t="s">
        <v>1336</v>
      </c>
      <c r="N2644" t="s">
        <v>546</v>
      </c>
      <c r="O2644" t="s">
        <v>554</v>
      </c>
      <c r="Q2644" t="s">
        <v>11976</v>
      </c>
      <c r="R2644" t="s">
        <v>2809</v>
      </c>
      <c r="S2644" t="s">
        <v>5441</v>
      </c>
      <c r="T2644" t="s">
        <v>5442</v>
      </c>
      <c r="U2644" t="s">
        <v>3034</v>
      </c>
      <c r="V2644" t="s">
        <v>647</v>
      </c>
      <c r="W2644" t="s">
        <v>245</v>
      </c>
      <c r="X2644" t="s">
        <v>225</v>
      </c>
      <c r="Z2644">
        <v>2</v>
      </c>
      <c r="AA2644" t="s">
        <v>3921</v>
      </c>
      <c r="AE2644" t="s">
        <v>3922</v>
      </c>
      <c r="AG2644" t="s">
        <v>5111</v>
      </c>
      <c r="AH2644">
        <v>6108932143</v>
      </c>
      <c r="AI2644" t="s">
        <v>11977</v>
      </c>
      <c r="AM2644" t="s">
        <v>3925</v>
      </c>
      <c r="AN2644" t="s">
        <v>3926</v>
      </c>
      <c r="AO2644" t="s">
        <v>268</v>
      </c>
      <c r="AP2644" t="s">
        <v>330</v>
      </c>
      <c r="AW2644" t="s">
        <v>227</v>
      </c>
      <c r="AX2644" t="s">
        <v>226</v>
      </c>
      <c r="AY2644" t="s">
        <v>254</v>
      </c>
      <c r="AZ2644" t="s">
        <v>230</v>
      </c>
      <c r="BA2644" t="s">
        <v>395</v>
      </c>
      <c r="BB2644" t="s">
        <v>380</v>
      </c>
      <c r="BC2644" t="s">
        <v>3927</v>
      </c>
      <c r="BD2644" t="s">
        <v>3927</v>
      </c>
      <c r="BE2644" t="s">
        <v>3927</v>
      </c>
      <c r="BF2644">
        <v>16</v>
      </c>
    </row>
    <row r="2645" spans="1:58" x14ac:dyDescent="0.3">
      <c r="A2645">
        <v>2026</v>
      </c>
      <c r="B2645">
        <v>202605</v>
      </c>
      <c r="C2645">
        <v>5</v>
      </c>
      <c r="D2645" s="14">
        <v>20001624804126</v>
      </c>
      <c r="E2645" t="s">
        <v>2810</v>
      </c>
      <c r="F2645" s="2">
        <v>46151.395902777775</v>
      </c>
      <c r="G2645" s="2">
        <v>46153</v>
      </c>
      <c r="I2645" t="s">
        <v>224</v>
      </c>
      <c r="J2645" t="s">
        <v>230</v>
      </c>
      <c r="L2645" t="s">
        <v>3288</v>
      </c>
      <c r="M2645" t="s">
        <v>809</v>
      </c>
      <c r="N2645" t="s">
        <v>237</v>
      </c>
      <c r="O2645" t="s">
        <v>257</v>
      </c>
      <c r="Q2645" t="s">
        <v>11978</v>
      </c>
      <c r="R2645" t="s">
        <v>2809</v>
      </c>
      <c r="S2645" t="s">
        <v>4547</v>
      </c>
      <c r="T2645" t="s">
        <v>4548</v>
      </c>
      <c r="U2645" t="s">
        <v>3034</v>
      </c>
      <c r="V2645" t="s">
        <v>647</v>
      </c>
      <c r="W2645" t="s">
        <v>245</v>
      </c>
      <c r="X2645" t="s">
        <v>387</v>
      </c>
      <c r="Z2645">
        <v>2</v>
      </c>
      <c r="AA2645" t="s">
        <v>3921</v>
      </c>
      <c r="AE2645" t="s">
        <v>3922</v>
      </c>
      <c r="AG2645" t="s">
        <v>5111</v>
      </c>
      <c r="AH2645">
        <v>6108931075</v>
      </c>
      <c r="AI2645" t="s">
        <v>11979</v>
      </c>
      <c r="AM2645" t="s">
        <v>3925</v>
      </c>
      <c r="AN2645" t="s">
        <v>3926</v>
      </c>
      <c r="AO2645" t="s">
        <v>268</v>
      </c>
      <c r="AP2645" t="s">
        <v>304</v>
      </c>
      <c r="AW2645" t="s">
        <v>603</v>
      </c>
      <c r="AX2645" t="s">
        <v>602</v>
      </c>
      <c r="AY2645" t="s">
        <v>253</v>
      </c>
      <c r="AZ2645" t="s">
        <v>230</v>
      </c>
      <c r="BA2645" t="s">
        <v>395</v>
      </c>
      <c r="BB2645" t="s">
        <v>380</v>
      </c>
      <c r="BC2645" t="s">
        <v>3927</v>
      </c>
      <c r="BD2645" t="s">
        <v>3927</v>
      </c>
      <c r="BE2645" t="s">
        <v>3927</v>
      </c>
      <c r="BF2645">
        <v>16</v>
      </c>
    </row>
    <row r="2646" spans="1:58" x14ac:dyDescent="0.3">
      <c r="A2646">
        <v>2026</v>
      </c>
      <c r="B2646">
        <v>202605</v>
      </c>
      <c r="C2646">
        <v>5</v>
      </c>
      <c r="D2646" s="14">
        <v>20001624801734</v>
      </c>
      <c r="E2646" t="s">
        <v>2810</v>
      </c>
      <c r="F2646" s="2">
        <v>46151.422662037039</v>
      </c>
      <c r="G2646" s="2">
        <v>46152</v>
      </c>
      <c r="I2646" t="s">
        <v>224</v>
      </c>
      <c r="J2646" t="s">
        <v>230</v>
      </c>
      <c r="L2646" t="s">
        <v>1863</v>
      </c>
      <c r="M2646" t="s">
        <v>309</v>
      </c>
      <c r="N2646" t="s">
        <v>297</v>
      </c>
      <c r="O2646" t="s">
        <v>283</v>
      </c>
      <c r="Q2646" t="s">
        <v>11980</v>
      </c>
      <c r="R2646" t="s">
        <v>2809</v>
      </c>
      <c r="S2646" t="s">
        <v>1542</v>
      </c>
      <c r="T2646" t="s">
        <v>1543</v>
      </c>
      <c r="U2646" t="s">
        <v>258</v>
      </c>
      <c r="V2646" t="s">
        <v>247</v>
      </c>
      <c r="W2646" t="s">
        <v>245</v>
      </c>
      <c r="X2646" t="s">
        <v>387</v>
      </c>
      <c r="Z2646">
        <v>3</v>
      </c>
      <c r="AA2646" t="s">
        <v>3921</v>
      </c>
      <c r="AE2646" t="s">
        <v>3922</v>
      </c>
      <c r="AG2646" t="s">
        <v>329</v>
      </c>
      <c r="AH2646">
        <v>1042137178</v>
      </c>
      <c r="AI2646" t="s">
        <v>11981</v>
      </c>
      <c r="AM2646" t="s">
        <v>3925</v>
      </c>
      <c r="AN2646" t="s">
        <v>3926</v>
      </c>
      <c r="AO2646" t="s">
        <v>268</v>
      </c>
      <c r="AP2646" t="s">
        <v>304</v>
      </c>
      <c r="AW2646" t="s">
        <v>447</v>
      </c>
      <c r="AX2646" t="s">
        <v>446</v>
      </c>
      <c r="AY2646" t="s">
        <v>253</v>
      </c>
      <c r="AZ2646" t="s">
        <v>230</v>
      </c>
      <c r="BA2646" t="s">
        <v>273</v>
      </c>
      <c r="BB2646" t="s">
        <v>380</v>
      </c>
      <c r="BC2646" t="s">
        <v>3927</v>
      </c>
      <c r="BD2646" t="s">
        <v>3927</v>
      </c>
      <c r="BE2646" t="s">
        <v>3927</v>
      </c>
      <c r="BF2646">
        <v>9</v>
      </c>
    </row>
    <row r="2647" spans="1:58" x14ac:dyDescent="0.3">
      <c r="A2647">
        <v>2026</v>
      </c>
      <c r="B2647">
        <v>202605</v>
      </c>
      <c r="C2647">
        <v>5</v>
      </c>
      <c r="D2647" s="14">
        <v>20001624801341</v>
      </c>
      <c r="E2647" t="s">
        <v>2810</v>
      </c>
      <c r="F2647" s="2">
        <v>46151.404999999999</v>
      </c>
      <c r="G2647" s="2">
        <v>46153</v>
      </c>
      <c r="I2647" t="s">
        <v>224</v>
      </c>
      <c r="J2647" t="s">
        <v>230</v>
      </c>
      <c r="L2647" t="s">
        <v>2870</v>
      </c>
      <c r="M2647" t="s">
        <v>334</v>
      </c>
      <c r="N2647" t="s">
        <v>322</v>
      </c>
      <c r="O2647" t="s">
        <v>331</v>
      </c>
      <c r="Q2647" t="s">
        <v>11982</v>
      </c>
      <c r="R2647" t="s">
        <v>2809</v>
      </c>
      <c r="S2647" t="s">
        <v>5108</v>
      </c>
      <c r="T2647" t="s">
        <v>5109</v>
      </c>
      <c r="U2647" t="s">
        <v>3034</v>
      </c>
      <c r="V2647" t="s">
        <v>647</v>
      </c>
      <c r="W2647" t="s">
        <v>245</v>
      </c>
      <c r="X2647" t="s">
        <v>225</v>
      </c>
      <c r="Z2647">
        <v>2</v>
      </c>
      <c r="AA2647" t="s">
        <v>3921</v>
      </c>
      <c r="AE2647" t="s">
        <v>3922</v>
      </c>
      <c r="AG2647" t="s">
        <v>5111</v>
      </c>
      <c r="AH2647">
        <v>6108936054</v>
      </c>
      <c r="AI2647" t="s">
        <v>11983</v>
      </c>
      <c r="AM2647" t="s">
        <v>3925</v>
      </c>
      <c r="AN2647" t="s">
        <v>3926</v>
      </c>
      <c r="AO2647" t="s">
        <v>268</v>
      </c>
      <c r="AP2647" t="s">
        <v>386</v>
      </c>
      <c r="AW2647" t="s">
        <v>227</v>
      </c>
      <c r="AX2647" t="s">
        <v>226</v>
      </c>
      <c r="AY2647" t="s">
        <v>254</v>
      </c>
      <c r="AZ2647" t="s">
        <v>230</v>
      </c>
      <c r="BA2647" t="s">
        <v>395</v>
      </c>
      <c r="BB2647" t="s">
        <v>380</v>
      </c>
      <c r="BC2647" t="s">
        <v>3927</v>
      </c>
      <c r="BD2647" t="s">
        <v>3927</v>
      </c>
      <c r="BE2647" t="s">
        <v>3927</v>
      </c>
      <c r="BF2647">
        <v>16</v>
      </c>
    </row>
    <row r="2648" spans="1:58" x14ac:dyDescent="0.3">
      <c r="A2648">
        <v>2026</v>
      </c>
      <c r="B2648">
        <v>202605</v>
      </c>
      <c r="C2648">
        <v>5</v>
      </c>
      <c r="D2648" s="14">
        <v>20001624799021</v>
      </c>
      <c r="E2648" t="s">
        <v>2810</v>
      </c>
      <c r="F2648" s="2">
        <v>46151.387881944444</v>
      </c>
      <c r="G2648" s="2">
        <v>46153</v>
      </c>
      <c r="I2648" t="s">
        <v>224</v>
      </c>
      <c r="J2648" t="s">
        <v>230</v>
      </c>
      <c r="L2648" t="s">
        <v>3334</v>
      </c>
      <c r="M2648" t="s">
        <v>309</v>
      </c>
      <c r="N2648" t="s">
        <v>297</v>
      </c>
      <c r="O2648" t="s">
        <v>283</v>
      </c>
      <c r="Q2648" t="s">
        <v>11984</v>
      </c>
      <c r="R2648" t="s">
        <v>2809</v>
      </c>
      <c r="S2648" t="s">
        <v>6146</v>
      </c>
      <c r="T2648" t="s">
        <v>6147</v>
      </c>
      <c r="U2648" t="s">
        <v>5044</v>
      </c>
      <c r="V2648" t="s">
        <v>5045</v>
      </c>
      <c r="W2648" t="s">
        <v>245</v>
      </c>
      <c r="X2648" t="s">
        <v>225</v>
      </c>
      <c r="Z2648">
        <v>2</v>
      </c>
      <c r="AA2648" t="s">
        <v>3921</v>
      </c>
      <c r="AE2648" t="s">
        <v>3922</v>
      </c>
      <c r="AG2648" t="s">
        <v>5047</v>
      </c>
      <c r="AH2648">
        <v>6108936979</v>
      </c>
      <c r="AI2648" t="s">
        <v>11985</v>
      </c>
      <c r="AM2648" t="s">
        <v>3925</v>
      </c>
      <c r="AN2648" t="s">
        <v>3926</v>
      </c>
      <c r="AO2648" t="s">
        <v>268</v>
      </c>
      <c r="AP2648" t="s">
        <v>386</v>
      </c>
      <c r="AW2648" t="s">
        <v>320</v>
      </c>
      <c r="AX2648" t="s">
        <v>319</v>
      </c>
      <c r="AY2648" t="s">
        <v>254</v>
      </c>
      <c r="AZ2648" t="s">
        <v>230</v>
      </c>
      <c r="BA2648" t="s">
        <v>395</v>
      </c>
      <c r="BB2648" t="s">
        <v>380</v>
      </c>
      <c r="BC2648" t="s">
        <v>3927</v>
      </c>
      <c r="BD2648" t="s">
        <v>3927</v>
      </c>
      <c r="BE2648" t="s">
        <v>3927</v>
      </c>
      <c r="BF2648">
        <v>16</v>
      </c>
    </row>
    <row r="2649" spans="1:58" x14ac:dyDescent="0.3">
      <c r="A2649">
        <v>2026</v>
      </c>
      <c r="B2649">
        <v>202605</v>
      </c>
      <c r="C2649">
        <v>5</v>
      </c>
      <c r="D2649" s="14">
        <v>20001624798763</v>
      </c>
      <c r="E2649" t="s">
        <v>2810</v>
      </c>
      <c r="F2649" s="2">
        <v>46151.422546296293</v>
      </c>
      <c r="G2649" s="2">
        <v>46154</v>
      </c>
      <c r="I2649" t="s">
        <v>224</v>
      </c>
      <c r="J2649" t="s">
        <v>230</v>
      </c>
      <c r="L2649" t="s">
        <v>3016</v>
      </c>
      <c r="M2649" t="s">
        <v>626</v>
      </c>
      <c r="N2649" t="s">
        <v>616</v>
      </c>
      <c r="O2649" t="s">
        <v>623</v>
      </c>
      <c r="Q2649" t="s">
        <v>11986</v>
      </c>
      <c r="R2649" t="s">
        <v>2809</v>
      </c>
      <c r="S2649" t="s">
        <v>1161</v>
      </c>
      <c r="T2649" t="s">
        <v>1162</v>
      </c>
      <c r="U2649" t="s">
        <v>258</v>
      </c>
      <c r="V2649" t="s">
        <v>247</v>
      </c>
      <c r="W2649" t="s">
        <v>245</v>
      </c>
      <c r="X2649" t="s">
        <v>387</v>
      </c>
      <c r="Z2649">
        <v>1</v>
      </c>
      <c r="AA2649" t="s">
        <v>3921</v>
      </c>
      <c r="AE2649" t="s">
        <v>3922</v>
      </c>
      <c r="AG2649" t="s">
        <v>410</v>
      </c>
      <c r="AH2649">
        <v>6102524315</v>
      </c>
      <c r="AI2649" t="s">
        <v>11987</v>
      </c>
      <c r="AM2649" t="s">
        <v>3925</v>
      </c>
      <c r="AN2649" t="s">
        <v>3926</v>
      </c>
      <c r="AO2649" t="s">
        <v>268</v>
      </c>
      <c r="AP2649" t="s">
        <v>304</v>
      </c>
      <c r="AW2649" t="s">
        <v>447</v>
      </c>
      <c r="AX2649" t="s">
        <v>446</v>
      </c>
      <c r="AY2649" t="s">
        <v>253</v>
      </c>
      <c r="AZ2649" t="s">
        <v>230</v>
      </c>
      <c r="BA2649" t="s">
        <v>273</v>
      </c>
      <c r="BB2649" t="s">
        <v>380</v>
      </c>
      <c r="BC2649" t="s">
        <v>3927</v>
      </c>
      <c r="BD2649" t="s">
        <v>3927</v>
      </c>
      <c r="BE2649" t="s">
        <v>3927</v>
      </c>
      <c r="BF2649">
        <v>5</v>
      </c>
    </row>
    <row r="2650" spans="1:58" x14ac:dyDescent="0.3">
      <c r="A2650">
        <v>2026</v>
      </c>
      <c r="B2650">
        <v>202605</v>
      </c>
      <c r="C2650">
        <v>5</v>
      </c>
      <c r="D2650" s="14">
        <v>20001624798754</v>
      </c>
      <c r="E2650" t="s">
        <v>2810</v>
      </c>
      <c r="F2650" s="2">
        <v>46151.422303240739</v>
      </c>
      <c r="G2650" s="2">
        <v>46154</v>
      </c>
      <c r="I2650" t="s">
        <v>224</v>
      </c>
      <c r="J2650" t="s">
        <v>230</v>
      </c>
      <c r="L2650" t="s">
        <v>3638</v>
      </c>
      <c r="M2650" t="s">
        <v>309</v>
      </c>
      <c r="N2650" t="s">
        <v>297</v>
      </c>
      <c r="O2650" t="s">
        <v>283</v>
      </c>
      <c r="Q2650" t="s">
        <v>11988</v>
      </c>
      <c r="R2650" t="s">
        <v>2809</v>
      </c>
      <c r="S2650" t="s">
        <v>5274</v>
      </c>
      <c r="T2650" t="s">
        <v>5275</v>
      </c>
      <c r="U2650" t="s">
        <v>3034</v>
      </c>
      <c r="V2650" t="s">
        <v>647</v>
      </c>
      <c r="W2650" t="s">
        <v>245</v>
      </c>
      <c r="X2650" t="s">
        <v>225</v>
      </c>
      <c r="Z2650">
        <v>1</v>
      </c>
      <c r="AA2650" t="s">
        <v>3921</v>
      </c>
      <c r="AE2650" t="s">
        <v>3922</v>
      </c>
      <c r="AG2650" t="s">
        <v>5135</v>
      </c>
      <c r="AH2650">
        <v>6108927197</v>
      </c>
      <c r="AI2650" t="s">
        <v>11989</v>
      </c>
      <c r="AM2650" t="s">
        <v>3925</v>
      </c>
      <c r="AN2650" t="s">
        <v>3926</v>
      </c>
      <c r="AO2650" t="s">
        <v>268</v>
      </c>
      <c r="AP2650" t="s">
        <v>386</v>
      </c>
      <c r="AW2650" t="s">
        <v>320</v>
      </c>
      <c r="AX2650" t="s">
        <v>319</v>
      </c>
      <c r="AY2650" t="s">
        <v>254</v>
      </c>
      <c r="AZ2650" t="s">
        <v>230</v>
      </c>
      <c r="BA2650" t="s">
        <v>395</v>
      </c>
      <c r="BB2650" t="s">
        <v>380</v>
      </c>
      <c r="BC2650" t="s">
        <v>3927</v>
      </c>
      <c r="BD2650" t="s">
        <v>3927</v>
      </c>
      <c r="BE2650" t="s">
        <v>3927</v>
      </c>
      <c r="BF2650">
        <v>16</v>
      </c>
    </row>
    <row r="2651" spans="1:58" x14ac:dyDescent="0.3">
      <c r="A2651">
        <v>2026</v>
      </c>
      <c r="B2651">
        <v>202605</v>
      </c>
      <c r="C2651">
        <v>5</v>
      </c>
      <c r="D2651" s="14">
        <v>20001624796874</v>
      </c>
      <c r="E2651" t="s">
        <v>2810</v>
      </c>
      <c r="F2651" s="2">
        <v>46151.426851851851</v>
      </c>
      <c r="G2651" s="2">
        <v>46153</v>
      </c>
      <c r="I2651" t="s">
        <v>224</v>
      </c>
      <c r="J2651" t="s">
        <v>230</v>
      </c>
      <c r="L2651" t="s">
        <v>3131</v>
      </c>
      <c r="M2651" t="s">
        <v>1336</v>
      </c>
      <c r="N2651" t="s">
        <v>546</v>
      </c>
      <c r="O2651" t="s">
        <v>554</v>
      </c>
      <c r="Q2651" t="s">
        <v>11990</v>
      </c>
      <c r="R2651" t="s">
        <v>2809</v>
      </c>
      <c r="S2651" t="s">
        <v>5159</v>
      </c>
      <c r="T2651" t="s">
        <v>5160</v>
      </c>
      <c r="U2651" t="s">
        <v>3034</v>
      </c>
      <c r="V2651" t="s">
        <v>647</v>
      </c>
      <c r="W2651" t="s">
        <v>245</v>
      </c>
      <c r="X2651" t="s">
        <v>225</v>
      </c>
      <c r="Z2651">
        <v>2</v>
      </c>
      <c r="AA2651" t="s">
        <v>3921</v>
      </c>
      <c r="AE2651" t="s">
        <v>3922</v>
      </c>
      <c r="AG2651" t="s">
        <v>5111</v>
      </c>
      <c r="AH2651">
        <v>6108942973</v>
      </c>
      <c r="AI2651" t="s">
        <v>11991</v>
      </c>
      <c r="AM2651" t="s">
        <v>3925</v>
      </c>
      <c r="AN2651" t="s">
        <v>3926</v>
      </c>
      <c r="AO2651" t="s">
        <v>268</v>
      </c>
      <c r="AP2651" t="s">
        <v>249</v>
      </c>
      <c r="AW2651" t="s">
        <v>320</v>
      </c>
      <c r="AX2651" t="s">
        <v>319</v>
      </c>
      <c r="AY2651" t="s">
        <v>254</v>
      </c>
      <c r="AZ2651" t="s">
        <v>230</v>
      </c>
      <c r="BA2651" t="s">
        <v>395</v>
      </c>
      <c r="BB2651" t="s">
        <v>380</v>
      </c>
      <c r="BC2651" t="s">
        <v>3927</v>
      </c>
      <c r="BD2651" t="s">
        <v>3927</v>
      </c>
      <c r="BE2651" t="s">
        <v>3927</v>
      </c>
      <c r="BF2651">
        <v>16</v>
      </c>
    </row>
    <row r="2652" spans="1:58" x14ac:dyDescent="0.3">
      <c r="A2652">
        <v>2026</v>
      </c>
      <c r="B2652">
        <v>202605</v>
      </c>
      <c r="C2652">
        <v>5</v>
      </c>
      <c r="D2652" s="14">
        <v>20001624796639</v>
      </c>
      <c r="E2652" t="s">
        <v>2810</v>
      </c>
      <c r="F2652" s="2">
        <v>46151.416550925926</v>
      </c>
      <c r="G2652" s="2">
        <v>46151</v>
      </c>
      <c r="I2652" t="s">
        <v>224</v>
      </c>
      <c r="J2652" t="s">
        <v>230</v>
      </c>
      <c r="L2652" t="s">
        <v>3349</v>
      </c>
      <c r="M2652" t="s">
        <v>309</v>
      </c>
      <c r="N2652" t="s">
        <v>297</v>
      </c>
      <c r="O2652" t="s">
        <v>283</v>
      </c>
      <c r="Q2652" t="s">
        <v>11992</v>
      </c>
      <c r="R2652" t="s">
        <v>2809</v>
      </c>
      <c r="S2652" t="s">
        <v>7080</v>
      </c>
      <c r="T2652" t="s">
        <v>7081</v>
      </c>
      <c r="U2652" t="s">
        <v>4796</v>
      </c>
      <c r="V2652" t="s">
        <v>2024</v>
      </c>
      <c r="W2652" t="s">
        <v>245</v>
      </c>
      <c r="X2652" t="s">
        <v>387</v>
      </c>
      <c r="Z2652">
        <v>4</v>
      </c>
      <c r="AA2652" t="s">
        <v>3921</v>
      </c>
      <c r="AE2652" t="s">
        <v>3922</v>
      </c>
      <c r="AG2652" t="s">
        <v>6701</v>
      </c>
      <c r="AH2652">
        <v>6108944876</v>
      </c>
      <c r="AI2652" t="s">
        <v>11993</v>
      </c>
      <c r="AM2652" t="s">
        <v>3925</v>
      </c>
      <c r="AN2652" t="s">
        <v>3926</v>
      </c>
      <c r="AO2652" t="s">
        <v>268</v>
      </c>
      <c r="AP2652" t="s">
        <v>386</v>
      </c>
      <c r="AW2652" t="s">
        <v>389</v>
      </c>
      <c r="AX2652" t="s">
        <v>388</v>
      </c>
      <c r="AY2652" t="s">
        <v>253</v>
      </c>
      <c r="AZ2652" t="s">
        <v>230</v>
      </c>
      <c r="BA2652" t="s">
        <v>395</v>
      </c>
      <c r="BB2652" t="s">
        <v>380</v>
      </c>
      <c r="BC2652" t="s">
        <v>3927</v>
      </c>
      <c r="BD2652" t="s">
        <v>3927</v>
      </c>
      <c r="BE2652" t="s">
        <v>3927</v>
      </c>
      <c r="BF2652">
        <v>16</v>
      </c>
    </row>
    <row r="2653" spans="1:58" x14ac:dyDescent="0.3">
      <c r="A2653">
        <v>2026</v>
      </c>
      <c r="B2653">
        <v>202605</v>
      </c>
      <c r="C2653">
        <v>5</v>
      </c>
      <c r="D2653" s="14">
        <v>20001624796306</v>
      </c>
      <c r="E2653" t="s">
        <v>2810</v>
      </c>
      <c r="F2653" s="2">
        <v>46151.401365740741</v>
      </c>
      <c r="G2653" s="2">
        <v>46153</v>
      </c>
      <c r="I2653" t="s">
        <v>224</v>
      </c>
      <c r="J2653" t="s">
        <v>230</v>
      </c>
      <c r="L2653" t="s">
        <v>2378</v>
      </c>
      <c r="M2653" t="s">
        <v>334</v>
      </c>
      <c r="N2653" t="s">
        <v>322</v>
      </c>
      <c r="O2653" t="s">
        <v>331</v>
      </c>
      <c r="Q2653" t="s">
        <v>11994</v>
      </c>
      <c r="R2653" t="s">
        <v>2809</v>
      </c>
      <c r="S2653" t="s">
        <v>5559</v>
      </c>
      <c r="T2653" t="s">
        <v>5560</v>
      </c>
      <c r="U2653" t="s">
        <v>3034</v>
      </c>
      <c r="V2653" t="s">
        <v>647</v>
      </c>
      <c r="W2653" t="s">
        <v>245</v>
      </c>
      <c r="X2653" t="s">
        <v>225</v>
      </c>
      <c r="Z2653">
        <v>2</v>
      </c>
      <c r="AA2653" t="s">
        <v>3921</v>
      </c>
      <c r="AE2653" t="s">
        <v>3922</v>
      </c>
      <c r="AG2653" t="s">
        <v>5111</v>
      </c>
      <c r="AH2653">
        <v>6108936999</v>
      </c>
      <c r="AI2653" t="s">
        <v>11995</v>
      </c>
      <c r="AM2653" t="s">
        <v>3925</v>
      </c>
      <c r="AN2653" t="s">
        <v>3926</v>
      </c>
      <c r="AO2653" t="s">
        <v>268</v>
      </c>
      <c r="AP2653" t="s">
        <v>386</v>
      </c>
      <c r="AW2653" t="s">
        <v>320</v>
      </c>
      <c r="AX2653" t="s">
        <v>319</v>
      </c>
      <c r="AY2653" t="s">
        <v>254</v>
      </c>
      <c r="AZ2653" t="s">
        <v>230</v>
      </c>
      <c r="BA2653" t="s">
        <v>395</v>
      </c>
      <c r="BB2653" t="s">
        <v>380</v>
      </c>
      <c r="BC2653" t="s">
        <v>3927</v>
      </c>
      <c r="BD2653" t="s">
        <v>3927</v>
      </c>
      <c r="BE2653" t="s">
        <v>3927</v>
      </c>
      <c r="BF2653">
        <v>16</v>
      </c>
    </row>
    <row r="2654" spans="1:58" x14ac:dyDescent="0.3">
      <c r="A2654">
        <v>2026</v>
      </c>
      <c r="B2654">
        <v>202605</v>
      </c>
      <c r="C2654">
        <v>5</v>
      </c>
      <c r="D2654" s="14">
        <v>20001624795666</v>
      </c>
      <c r="E2654" t="s">
        <v>2810</v>
      </c>
      <c r="F2654" s="2">
        <v>46151.417384259257</v>
      </c>
      <c r="G2654" s="2">
        <v>46153</v>
      </c>
      <c r="I2654" t="s">
        <v>224</v>
      </c>
      <c r="J2654" t="s">
        <v>230</v>
      </c>
      <c r="L2654" t="s">
        <v>3483</v>
      </c>
      <c r="M2654" t="s">
        <v>309</v>
      </c>
      <c r="N2654" t="s">
        <v>297</v>
      </c>
      <c r="O2654" t="s">
        <v>283</v>
      </c>
      <c r="Q2654" t="s">
        <v>11996</v>
      </c>
      <c r="R2654" t="s">
        <v>2809</v>
      </c>
      <c r="S2654" t="s">
        <v>5627</v>
      </c>
      <c r="T2654" t="s">
        <v>5628</v>
      </c>
      <c r="U2654" t="s">
        <v>3034</v>
      </c>
      <c r="V2654" t="s">
        <v>647</v>
      </c>
      <c r="W2654" t="s">
        <v>245</v>
      </c>
      <c r="X2654" t="s">
        <v>225</v>
      </c>
      <c r="Z2654">
        <v>2</v>
      </c>
      <c r="AA2654" t="s">
        <v>3921</v>
      </c>
      <c r="AE2654" t="s">
        <v>3922</v>
      </c>
      <c r="AG2654" t="s">
        <v>5111</v>
      </c>
      <c r="AH2654">
        <v>6108925185</v>
      </c>
      <c r="AI2654" t="s">
        <v>11997</v>
      </c>
      <c r="AM2654" t="s">
        <v>3925</v>
      </c>
      <c r="AN2654" t="s">
        <v>3926</v>
      </c>
      <c r="AO2654" t="s">
        <v>268</v>
      </c>
      <c r="AP2654" t="s">
        <v>386</v>
      </c>
      <c r="AW2654" t="s">
        <v>5143</v>
      </c>
      <c r="AX2654" t="s">
        <v>3056</v>
      </c>
      <c r="AY2654" t="s">
        <v>254</v>
      </c>
      <c r="AZ2654" t="s">
        <v>230</v>
      </c>
      <c r="BA2654" t="s">
        <v>395</v>
      </c>
      <c r="BB2654" t="s">
        <v>380</v>
      </c>
      <c r="BC2654" t="s">
        <v>3927</v>
      </c>
      <c r="BD2654" t="s">
        <v>3927</v>
      </c>
      <c r="BE2654" t="s">
        <v>3927</v>
      </c>
      <c r="BF2654">
        <v>16</v>
      </c>
    </row>
    <row r="2655" spans="1:58" x14ac:dyDescent="0.3">
      <c r="A2655">
        <v>2026</v>
      </c>
      <c r="B2655">
        <v>202605</v>
      </c>
      <c r="C2655">
        <v>5</v>
      </c>
      <c r="D2655" s="14">
        <v>20001624795482</v>
      </c>
      <c r="E2655" t="s">
        <v>2810</v>
      </c>
      <c r="F2655" s="2">
        <v>46151.408958333333</v>
      </c>
      <c r="G2655" s="2">
        <v>46152</v>
      </c>
      <c r="I2655" t="s">
        <v>224</v>
      </c>
      <c r="J2655" t="s">
        <v>230</v>
      </c>
      <c r="L2655" t="s">
        <v>3837</v>
      </c>
      <c r="M2655" t="s">
        <v>2613</v>
      </c>
      <c r="N2655" t="s">
        <v>353</v>
      </c>
      <c r="O2655" t="s">
        <v>283</v>
      </c>
      <c r="Q2655" t="s">
        <v>11998</v>
      </c>
      <c r="R2655" t="s">
        <v>2809</v>
      </c>
      <c r="S2655" t="s">
        <v>5187</v>
      </c>
      <c r="T2655" t="s">
        <v>5188</v>
      </c>
      <c r="U2655" t="s">
        <v>3034</v>
      </c>
      <c r="V2655" t="s">
        <v>647</v>
      </c>
      <c r="W2655" t="s">
        <v>245</v>
      </c>
      <c r="X2655" t="s">
        <v>387</v>
      </c>
      <c r="Z2655">
        <v>3</v>
      </c>
      <c r="AA2655" t="s">
        <v>3921</v>
      </c>
      <c r="AE2655" t="s">
        <v>3922</v>
      </c>
      <c r="AG2655" t="s">
        <v>5111</v>
      </c>
      <c r="AH2655">
        <v>6108924210</v>
      </c>
      <c r="AI2655" t="s">
        <v>11999</v>
      </c>
      <c r="AM2655" t="s">
        <v>3925</v>
      </c>
      <c r="AN2655" t="s">
        <v>3926</v>
      </c>
      <c r="AO2655" t="s">
        <v>268</v>
      </c>
      <c r="AP2655" t="s">
        <v>304</v>
      </c>
      <c r="AW2655" t="s">
        <v>389</v>
      </c>
      <c r="AX2655" t="s">
        <v>388</v>
      </c>
      <c r="AY2655" t="s">
        <v>253</v>
      </c>
      <c r="AZ2655" t="s">
        <v>230</v>
      </c>
      <c r="BA2655" t="s">
        <v>395</v>
      </c>
      <c r="BB2655" t="s">
        <v>380</v>
      </c>
      <c r="BC2655" t="s">
        <v>3927</v>
      </c>
      <c r="BD2655" t="s">
        <v>3927</v>
      </c>
      <c r="BE2655" t="s">
        <v>3927</v>
      </c>
      <c r="BF2655">
        <v>16</v>
      </c>
    </row>
    <row r="2656" spans="1:58" x14ac:dyDescent="0.3">
      <c r="A2656">
        <v>2026</v>
      </c>
      <c r="B2656">
        <v>202605</v>
      </c>
      <c r="C2656">
        <v>5</v>
      </c>
      <c r="D2656" s="14">
        <v>20001624794800</v>
      </c>
      <c r="E2656" t="s">
        <v>2810</v>
      </c>
      <c r="F2656" s="2">
        <v>46151.422835648147</v>
      </c>
      <c r="G2656" s="2">
        <v>46152</v>
      </c>
      <c r="I2656" t="s">
        <v>224</v>
      </c>
      <c r="J2656" t="s">
        <v>230</v>
      </c>
      <c r="L2656" t="s">
        <v>3655</v>
      </c>
      <c r="M2656" t="s">
        <v>309</v>
      </c>
      <c r="N2656" t="s">
        <v>297</v>
      </c>
      <c r="O2656" t="s">
        <v>283</v>
      </c>
      <c r="Q2656" t="s">
        <v>12000</v>
      </c>
      <c r="R2656" t="s">
        <v>2809</v>
      </c>
      <c r="S2656" t="s">
        <v>5133</v>
      </c>
      <c r="T2656" t="s">
        <v>5134</v>
      </c>
      <c r="U2656" t="s">
        <v>3034</v>
      </c>
      <c r="V2656" t="s">
        <v>647</v>
      </c>
      <c r="W2656" t="s">
        <v>245</v>
      </c>
      <c r="X2656" t="s">
        <v>225</v>
      </c>
      <c r="Z2656">
        <v>3</v>
      </c>
      <c r="AA2656" t="s">
        <v>3921</v>
      </c>
      <c r="AE2656" t="s">
        <v>3922</v>
      </c>
      <c r="AG2656" t="s">
        <v>5135</v>
      </c>
      <c r="AH2656">
        <v>6106412318</v>
      </c>
      <c r="AI2656" t="s">
        <v>12001</v>
      </c>
      <c r="AM2656" t="s">
        <v>3925</v>
      </c>
      <c r="AN2656" t="s">
        <v>3926</v>
      </c>
      <c r="AO2656" t="s">
        <v>268</v>
      </c>
      <c r="AP2656" t="s">
        <v>386</v>
      </c>
      <c r="AW2656" t="s">
        <v>227</v>
      </c>
      <c r="AX2656" t="s">
        <v>226</v>
      </c>
      <c r="AY2656" t="s">
        <v>254</v>
      </c>
      <c r="AZ2656" t="s">
        <v>230</v>
      </c>
      <c r="BA2656" t="s">
        <v>273</v>
      </c>
      <c r="BB2656" t="s">
        <v>380</v>
      </c>
      <c r="BC2656" t="s">
        <v>3927</v>
      </c>
      <c r="BD2656" t="s">
        <v>3927</v>
      </c>
      <c r="BE2656" t="s">
        <v>3927</v>
      </c>
      <c r="BF2656">
        <v>12</v>
      </c>
    </row>
    <row r="2657" spans="1:58" x14ac:dyDescent="0.3">
      <c r="A2657">
        <v>2026</v>
      </c>
      <c r="B2657">
        <v>202605</v>
      </c>
      <c r="C2657">
        <v>5</v>
      </c>
      <c r="D2657" s="14">
        <v>20001624794421</v>
      </c>
      <c r="E2657" t="s">
        <v>2810</v>
      </c>
      <c r="F2657" s="2">
        <v>46151.4059375</v>
      </c>
      <c r="G2657" s="2">
        <v>46153</v>
      </c>
      <c r="I2657" t="s">
        <v>224</v>
      </c>
      <c r="J2657" t="s">
        <v>230</v>
      </c>
      <c r="L2657" t="s">
        <v>3439</v>
      </c>
      <c r="M2657" t="s">
        <v>309</v>
      </c>
      <c r="N2657" t="s">
        <v>297</v>
      </c>
      <c r="O2657" t="s">
        <v>283</v>
      </c>
      <c r="Q2657" t="s">
        <v>12002</v>
      </c>
      <c r="R2657" t="s">
        <v>2809</v>
      </c>
      <c r="S2657" t="s">
        <v>11611</v>
      </c>
      <c r="T2657" t="s">
        <v>11612</v>
      </c>
      <c r="U2657" t="s">
        <v>4796</v>
      </c>
      <c r="V2657" t="s">
        <v>2024</v>
      </c>
      <c r="W2657" t="s">
        <v>245</v>
      </c>
      <c r="X2657" t="s">
        <v>387</v>
      </c>
      <c r="Z2657">
        <v>2</v>
      </c>
      <c r="AA2657" t="s">
        <v>3921</v>
      </c>
      <c r="AE2657" t="s">
        <v>3922</v>
      </c>
      <c r="AG2657" t="s">
        <v>6701</v>
      </c>
      <c r="AH2657">
        <v>6108929146</v>
      </c>
      <c r="AI2657" t="s">
        <v>12003</v>
      </c>
      <c r="AM2657" t="s">
        <v>3925</v>
      </c>
      <c r="AN2657" t="s">
        <v>3926</v>
      </c>
      <c r="AO2657" t="s">
        <v>268</v>
      </c>
      <c r="AP2657" t="s">
        <v>386</v>
      </c>
      <c r="AW2657" t="s">
        <v>389</v>
      </c>
      <c r="AX2657" t="s">
        <v>388</v>
      </c>
      <c r="AY2657" t="s">
        <v>253</v>
      </c>
      <c r="AZ2657" t="s">
        <v>230</v>
      </c>
      <c r="BA2657" t="s">
        <v>344</v>
      </c>
      <c r="BB2657" t="s">
        <v>232</v>
      </c>
      <c r="BC2657" t="s">
        <v>3927</v>
      </c>
      <c r="BD2657" t="s">
        <v>3927</v>
      </c>
      <c r="BE2657" t="s">
        <v>3927</v>
      </c>
      <c r="BF2657">
        <v>16</v>
      </c>
    </row>
    <row r="2658" spans="1:58" x14ac:dyDescent="0.3">
      <c r="A2658">
        <v>2026</v>
      </c>
      <c r="B2658">
        <v>202605</v>
      </c>
      <c r="C2658">
        <v>5</v>
      </c>
      <c r="D2658" s="14">
        <v>20001624793280</v>
      </c>
      <c r="E2658" t="s">
        <v>2810</v>
      </c>
      <c r="F2658" s="2">
        <v>46151.399097222224</v>
      </c>
      <c r="G2658" s="2">
        <v>46152</v>
      </c>
      <c r="I2658" t="s">
        <v>224</v>
      </c>
      <c r="J2658" t="s">
        <v>230</v>
      </c>
      <c r="L2658" t="s">
        <v>3695</v>
      </c>
      <c r="M2658" t="s">
        <v>902</v>
      </c>
      <c r="N2658" t="s">
        <v>752</v>
      </c>
      <c r="O2658" t="s">
        <v>623</v>
      </c>
      <c r="Q2658" t="s">
        <v>12004</v>
      </c>
      <c r="R2658" t="s">
        <v>2809</v>
      </c>
      <c r="S2658" t="s">
        <v>5701</v>
      </c>
      <c r="T2658" t="s">
        <v>5702</v>
      </c>
      <c r="U2658" t="s">
        <v>3034</v>
      </c>
      <c r="V2658" t="s">
        <v>647</v>
      </c>
      <c r="W2658" t="s">
        <v>245</v>
      </c>
      <c r="X2658" t="s">
        <v>225</v>
      </c>
      <c r="Z2658">
        <v>3</v>
      </c>
      <c r="AA2658" t="s">
        <v>3921</v>
      </c>
      <c r="AE2658" t="s">
        <v>3922</v>
      </c>
      <c r="AG2658" t="s">
        <v>5111</v>
      </c>
      <c r="AH2658">
        <v>6108924191</v>
      </c>
      <c r="AI2658" t="s">
        <v>12005</v>
      </c>
      <c r="AM2658" t="s">
        <v>3925</v>
      </c>
      <c r="AN2658" t="s">
        <v>3926</v>
      </c>
      <c r="AO2658" t="s">
        <v>268</v>
      </c>
      <c r="AP2658" t="s">
        <v>249</v>
      </c>
      <c r="AW2658" t="s">
        <v>320</v>
      </c>
      <c r="AX2658" t="s">
        <v>319</v>
      </c>
      <c r="AY2658" t="s">
        <v>254</v>
      </c>
      <c r="AZ2658" t="s">
        <v>230</v>
      </c>
      <c r="BA2658" t="s">
        <v>395</v>
      </c>
      <c r="BB2658" t="s">
        <v>380</v>
      </c>
      <c r="BC2658" t="s">
        <v>3927</v>
      </c>
      <c r="BD2658" t="s">
        <v>3927</v>
      </c>
      <c r="BE2658" t="s">
        <v>3927</v>
      </c>
      <c r="BF2658">
        <v>16</v>
      </c>
    </row>
    <row r="2659" spans="1:58" x14ac:dyDescent="0.3">
      <c r="A2659">
        <v>2026</v>
      </c>
      <c r="B2659">
        <v>202605</v>
      </c>
      <c r="C2659">
        <v>5</v>
      </c>
      <c r="D2659" s="14">
        <v>20001624793243</v>
      </c>
      <c r="E2659" t="s">
        <v>2810</v>
      </c>
      <c r="F2659" s="2">
        <v>46151.397164351853</v>
      </c>
      <c r="G2659" s="2">
        <v>46153</v>
      </c>
      <c r="I2659" t="s">
        <v>224</v>
      </c>
      <c r="J2659" t="s">
        <v>230</v>
      </c>
      <c r="L2659" t="s">
        <v>3010</v>
      </c>
      <c r="M2659" t="s">
        <v>626</v>
      </c>
      <c r="N2659" t="s">
        <v>616</v>
      </c>
      <c r="O2659" t="s">
        <v>623</v>
      </c>
      <c r="Q2659" t="s">
        <v>12006</v>
      </c>
      <c r="R2659" t="s">
        <v>2809</v>
      </c>
      <c r="S2659" t="s">
        <v>8859</v>
      </c>
      <c r="T2659" t="s">
        <v>8860</v>
      </c>
      <c r="U2659" t="s">
        <v>4796</v>
      </c>
      <c r="V2659" t="s">
        <v>2024</v>
      </c>
      <c r="W2659" t="s">
        <v>245</v>
      </c>
      <c r="X2659" t="s">
        <v>387</v>
      </c>
      <c r="Z2659">
        <v>2</v>
      </c>
      <c r="AA2659" t="s">
        <v>3921</v>
      </c>
      <c r="AE2659" t="s">
        <v>3922</v>
      </c>
      <c r="AG2659" t="s">
        <v>6701</v>
      </c>
      <c r="AH2659">
        <v>6086978612</v>
      </c>
      <c r="AI2659" t="s">
        <v>12007</v>
      </c>
      <c r="AM2659" t="s">
        <v>3925</v>
      </c>
      <c r="AN2659" t="s">
        <v>3926</v>
      </c>
      <c r="AO2659" t="s">
        <v>268</v>
      </c>
      <c r="AP2659" t="s">
        <v>304</v>
      </c>
      <c r="AW2659" t="s">
        <v>921</v>
      </c>
      <c r="AX2659" t="s">
        <v>920</v>
      </c>
      <c r="AY2659" t="s">
        <v>253</v>
      </c>
      <c r="AZ2659" t="s">
        <v>230</v>
      </c>
      <c r="BA2659" t="s">
        <v>273</v>
      </c>
      <c r="BB2659" t="s">
        <v>380</v>
      </c>
      <c r="BC2659" t="s">
        <v>3927</v>
      </c>
      <c r="BD2659" t="s">
        <v>3927</v>
      </c>
      <c r="BE2659" t="s">
        <v>3927</v>
      </c>
      <c r="BF2659">
        <v>12</v>
      </c>
    </row>
    <row r="2660" spans="1:58" x14ac:dyDescent="0.3">
      <c r="A2660">
        <v>2026</v>
      </c>
      <c r="B2660">
        <v>202605</v>
      </c>
      <c r="C2660">
        <v>5</v>
      </c>
      <c r="D2660" s="14">
        <v>20001624793151</v>
      </c>
      <c r="E2660" t="s">
        <v>2810</v>
      </c>
      <c r="F2660" s="2">
        <v>46151.392372685186</v>
      </c>
      <c r="G2660" s="2">
        <v>46151</v>
      </c>
      <c r="I2660" t="s">
        <v>224</v>
      </c>
      <c r="J2660" t="s">
        <v>230</v>
      </c>
      <c r="L2660" t="s">
        <v>3962</v>
      </c>
      <c r="M2660" t="s">
        <v>1713</v>
      </c>
      <c r="N2660" t="s">
        <v>546</v>
      </c>
      <c r="O2660" t="s">
        <v>554</v>
      </c>
      <c r="Q2660" t="s">
        <v>12008</v>
      </c>
      <c r="R2660" t="s">
        <v>2809</v>
      </c>
      <c r="S2660" t="s">
        <v>4841</v>
      </c>
      <c r="T2660" t="s">
        <v>4842</v>
      </c>
      <c r="U2660" t="s">
        <v>4008</v>
      </c>
      <c r="V2660" t="s">
        <v>980</v>
      </c>
      <c r="W2660" t="s">
        <v>245</v>
      </c>
      <c r="X2660" t="s">
        <v>387</v>
      </c>
      <c r="Z2660">
        <v>4</v>
      </c>
      <c r="AA2660" t="s">
        <v>3921</v>
      </c>
      <c r="AE2660" t="s">
        <v>3922</v>
      </c>
      <c r="AG2660" t="s">
        <v>4844</v>
      </c>
      <c r="AH2660">
        <v>6108880237</v>
      </c>
      <c r="AI2660" t="s">
        <v>12009</v>
      </c>
      <c r="AM2660" t="s">
        <v>3925</v>
      </c>
      <c r="AN2660" t="s">
        <v>3926</v>
      </c>
      <c r="AO2660" t="s">
        <v>268</v>
      </c>
      <c r="AP2660" t="s">
        <v>304</v>
      </c>
      <c r="AW2660" t="s">
        <v>447</v>
      </c>
      <c r="AX2660" t="s">
        <v>446</v>
      </c>
      <c r="AY2660" t="s">
        <v>253</v>
      </c>
      <c r="AZ2660" t="s">
        <v>230</v>
      </c>
      <c r="BA2660" t="s">
        <v>395</v>
      </c>
      <c r="BB2660" t="s">
        <v>380</v>
      </c>
      <c r="BC2660" t="s">
        <v>3927</v>
      </c>
      <c r="BD2660" t="s">
        <v>3927</v>
      </c>
      <c r="BE2660" t="s">
        <v>3927</v>
      </c>
      <c r="BF2660">
        <v>9</v>
      </c>
    </row>
    <row r="2661" spans="1:58" x14ac:dyDescent="0.3">
      <c r="A2661">
        <v>2026</v>
      </c>
      <c r="B2661">
        <v>202605</v>
      </c>
      <c r="C2661">
        <v>5</v>
      </c>
      <c r="D2661" s="14">
        <v>20001624790744</v>
      </c>
      <c r="E2661" t="s">
        <v>2810</v>
      </c>
      <c r="F2661" s="2">
        <v>46151.419456018521</v>
      </c>
      <c r="G2661" s="2">
        <v>46153</v>
      </c>
      <c r="I2661" t="s">
        <v>224</v>
      </c>
      <c r="J2661" t="s">
        <v>230</v>
      </c>
      <c r="L2661" t="s">
        <v>12010</v>
      </c>
      <c r="M2661" t="s">
        <v>866</v>
      </c>
      <c r="N2661" t="s">
        <v>322</v>
      </c>
      <c r="O2661" t="s">
        <v>331</v>
      </c>
      <c r="Q2661" t="s">
        <v>12011</v>
      </c>
      <c r="R2661" t="s">
        <v>2809</v>
      </c>
      <c r="S2661" t="s">
        <v>5876</v>
      </c>
      <c r="T2661" t="s">
        <v>5877</v>
      </c>
      <c r="U2661" t="s">
        <v>3034</v>
      </c>
      <c r="V2661" t="s">
        <v>647</v>
      </c>
      <c r="W2661" t="s">
        <v>245</v>
      </c>
      <c r="X2661" t="s">
        <v>225</v>
      </c>
      <c r="Z2661">
        <v>2</v>
      </c>
      <c r="AA2661" t="s">
        <v>3921</v>
      </c>
      <c r="AE2661" t="s">
        <v>3922</v>
      </c>
      <c r="AG2661" t="s">
        <v>5111</v>
      </c>
      <c r="AH2661">
        <v>6108498682</v>
      </c>
      <c r="AI2661" t="s">
        <v>12012</v>
      </c>
      <c r="AM2661" t="s">
        <v>3925</v>
      </c>
      <c r="AN2661" t="s">
        <v>3926</v>
      </c>
      <c r="AO2661" t="s">
        <v>268</v>
      </c>
      <c r="AP2661" t="s">
        <v>304</v>
      </c>
      <c r="AW2661" t="s">
        <v>227</v>
      </c>
      <c r="AX2661" t="s">
        <v>226</v>
      </c>
      <c r="AY2661" t="s">
        <v>254</v>
      </c>
      <c r="AZ2661" t="s">
        <v>230</v>
      </c>
      <c r="BA2661" t="s">
        <v>273</v>
      </c>
      <c r="BB2661" t="s">
        <v>380</v>
      </c>
      <c r="BC2661" t="s">
        <v>3927</v>
      </c>
      <c r="BD2661" t="s">
        <v>3927</v>
      </c>
      <c r="BE2661" t="s">
        <v>3927</v>
      </c>
      <c r="BF2661">
        <v>23</v>
      </c>
    </row>
    <row r="2662" spans="1:58" x14ac:dyDescent="0.3">
      <c r="A2662">
        <v>2026</v>
      </c>
      <c r="B2662">
        <v>202605</v>
      </c>
      <c r="C2662">
        <v>5</v>
      </c>
      <c r="D2662" s="14">
        <v>20001624790693</v>
      </c>
      <c r="E2662" t="s">
        <v>2810</v>
      </c>
      <c r="F2662" s="2">
        <v>46151.417233796295</v>
      </c>
      <c r="G2662" s="2">
        <v>46151</v>
      </c>
      <c r="I2662" t="s">
        <v>224</v>
      </c>
      <c r="J2662" t="s">
        <v>230</v>
      </c>
      <c r="L2662" t="s">
        <v>729</v>
      </c>
      <c r="M2662" t="s">
        <v>4889</v>
      </c>
      <c r="N2662" t="s">
        <v>1359</v>
      </c>
      <c r="O2662" t="s">
        <v>554</v>
      </c>
      <c r="Q2662" t="s">
        <v>12013</v>
      </c>
      <c r="R2662" t="s">
        <v>2809</v>
      </c>
      <c r="S2662" t="s">
        <v>6002</v>
      </c>
      <c r="T2662" t="s">
        <v>6003</v>
      </c>
      <c r="U2662" t="s">
        <v>3034</v>
      </c>
      <c r="V2662" t="s">
        <v>647</v>
      </c>
      <c r="W2662" t="s">
        <v>245</v>
      </c>
      <c r="X2662" t="s">
        <v>225</v>
      </c>
      <c r="Z2662">
        <v>4</v>
      </c>
      <c r="AA2662" t="s">
        <v>3921</v>
      </c>
      <c r="AE2662" t="s">
        <v>3922</v>
      </c>
      <c r="AG2662" t="s">
        <v>5111</v>
      </c>
      <c r="AH2662">
        <v>6108936071</v>
      </c>
      <c r="AI2662" t="s">
        <v>12014</v>
      </c>
      <c r="AM2662" t="s">
        <v>3925</v>
      </c>
      <c r="AN2662" t="s">
        <v>3926</v>
      </c>
      <c r="AO2662" t="s">
        <v>268</v>
      </c>
      <c r="AP2662" t="s">
        <v>386</v>
      </c>
      <c r="AW2662" t="s">
        <v>320</v>
      </c>
      <c r="AX2662" t="s">
        <v>319</v>
      </c>
      <c r="AY2662" t="s">
        <v>254</v>
      </c>
      <c r="AZ2662" t="s">
        <v>230</v>
      </c>
      <c r="BA2662" t="s">
        <v>395</v>
      </c>
      <c r="BB2662" t="s">
        <v>380</v>
      </c>
      <c r="BC2662" t="s">
        <v>3927</v>
      </c>
      <c r="BD2662" t="s">
        <v>3927</v>
      </c>
      <c r="BE2662" t="s">
        <v>3927</v>
      </c>
      <c r="BF2662">
        <v>16</v>
      </c>
    </row>
    <row r="2663" spans="1:58" x14ac:dyDescent="0.3">
      <c r="A2663">
        <v>2026</v>
      </c>
      <c r="B2663">
        <v>202605</v>
      </c>
      <c r="C2663">
        <v>5</v>
      </c>
      <c r="D2663" s="14">
        <v>20001624787892</v>
      </c>
      <c r="E2663" t="s">
        <v>2810</v>
      </c>
      <c r="F2663" s="2">
        <v>46151.42454861111</v>
      </c>
      <c r="G2663" s="2">
        <v>46153</v>
      </c>
      <c r="I2663" t="s">
        <v>224</v>
      </c>
      <c r="J2663" t="s">
        <v>230</v>
      </c>
      <c r="L2663" t="s">
        <v>990</v>
      </c>
      <c r="M2663" t="s">
        <v>334</v>
      </c>
      <c r="N2663" t="s">
        <v>322</v>
      </c>
      <c r="O2663" t="s">
        <v>331</v>
      </c>
      <c r="Q2663" t="s">
        <v>12015</v>
      </c>
      <c r="R2663" t="s">
        <v>2809</v>
      </c>
      <c r="S2663" t="s">
        <v>1067</v>
      </c>
      <c r="T2663" t="s">
        <v>1068</v>
      </c>
      <c r="U2663" t="s">
        <v>258</v>
      </c>
      <c r="V2663" t="s">
        <v>247</v>
      </c>
      <c r="W2663" t="s">
        <v>245</v>
      </c>
      <c r="X2663" t="s">
        <v>225</v>
      </c>
      <c r="Z2663">
        <v>2</v>
      </c>
      <c r="AA2663" t="s">
        <v>3921</v>
      </c>
      <c r="AE2663" t="s">
        <v>3922</v>
      </c>
      <c r="AG2663" t="s">
        <v>410</v>
      </c>
      <c r="AH2663">
        <v>6108941981</v>
      </c>
      <c r="AI2663" t="s">
        <v>12016</v>
      </c>
      <c r="AM2663" t="s">
        <v>3925</v>
      </c>
      <c r="AN2663" t="s">
        <v>3926</v>
      </c>
      <c r="AO2663" t="s">
        <v>268</v>
      </c>
      <c r="AP2663" t="s">
        <v>330</v>
      </c>
      <c r="AW2663" t="s">
        <v>320</v>
      </c>
      <c r="AX2663" t="s">
        <v>319</v>
      </c>
      <c r="AY2663" t="s">
        <v>254</v>
      </c>
      <c r="AZ2663" t="s">
        <v>230</v>
      </c>
      <c r="BA2663" t="s">
        <v>395</v>
      </c>
      <c r="BB2663" t="s">
        <v>380</v>
      </c>
      <c r="BC2663" t="s">
        <v>3927</v>
      </c>
      <c r="BD2663" t="s">
        <v>3927</v>
      </c>
      <c r="BE2663" t="s">
        <v>3927</v>
      </c>
      <c r="BF2663">
        <v>16</v>
      </c>
    </row>
    <row r="2664" spans="1:58" x14ac:dyDescent="0.3">
      <c r="A2664">
        <v>2026</v>
      </c>
      <c r="B2664">
        <v>202605</v>
      </c>
      <c r="C2664">
        <v>5</v>
      </c>
      <c r="D2664" s="14">
        <v>20001624691203</v>
      </c>
      <c r="E2664" t="s">
        <v>2810</v>
      </c>
      <c r="F2664" s="2">
        <v>46150.824930555558</v>
      </c>
      <c r="G2664" s="2">
        <v>46151</v>
      </c>
      <c r="I2664" t="s">
        <v>224</v>
      </c>
      <c r="J2664" t="s">
        <v>230</v>
      </c>
      <c r="L2664" t="s">
        <v>2473</v>
      </c>
      <c r="M2664" t="s">
        <v>309</v>
      </c>
      <c r="N2664" t="s">
        <v>297</v>
      </c>
      <c r="O2664" t="s">
        <v>283</v>
      </c>
      <c r="Q2664" t="s">
        <v>12017</v>
      </c>
      <c r="R2664" t="s">
        <v>2809</v>
      </c>
      <c r="S2664" t="s">
        <v>870</v>
      </c>
      <c r="T2664" t="s">
        <v>877</v>
      </c>
      <c r="U2664" t="s">
        <v>258</v>
      </c>
      <c r="V2664" t="s">
        <v>247</v>
      </c>
      <c r="W2664" t="s">
        <v>245</v>
      </c>
      <c r="X2664" t="s">
        <v>225</v>
      </c>
      <c r="Z2664">
        <v>4</v>
      </c>
      <c r="AA2664" t="s">
        <v>3921</v>
      </c>
      <c r="AE2664" t="s">
        <v>3922</v>
      </c>
      <c r="AG2664" t="s">
        <v>410</v>
      </c>
      <c r="AH2664">
        <v>6108938890</v>
      </c>
      <c r="AI2664" t="s">
        <v>12018</v>
      </c>
      <c r="AM2664" t="s">
        <v>3925</v>
      </c>
      <c r="AN2664" t="s">
        <v>3926</v>
      </c>
      <c r="AO2664" t="s">
        <v>268</v>
      </c>
      <c r="AP2664" t="s">
        <v>386</v>
      </c>
      <c r="AW2664" t="s">
        <v>320</v>
      </c>
      <c r="AX2664" t="s">
        <v>319</v>
      </c>
      <c r="AY2664" t="s">
        <v>254</v>
      </c>
      <c r="AZ2664" t="s">
        <v>230</v>
      </c>
      <c r="BA2664" t="s">
        <v>395</v>
      </c>
      <c r="BB2664" t="s">
        <v>380</v>
      </c>
      <c r="BC2664" t="s">
        <v>3927</v>
      </c>
      <c r="BD2664" t="s">
        <v>3927</v>
      </c>
      <c r="BE2664" t="s">
        <v>3927</v>
      </c>
      <c r="BF2664">
        <v>16</v>
      </c>
    </row>
    <row r="2665" spans="1:58" x14ac:dyDescent="0.3">
      <c r="A2665">
        <v>2026</v>
      </c>
      <c r="B2665">
        <v>202605</v>
      </c>
      <c r="C2665">
        <v>5</v>
      </c>
      <c r="D2665" s="14">
        <v>20001624688492</v>
      </c>
      <c r="E2665" t="s">
        <v>2810</v>
      </c>
      <c r="F2665" s="2">
        <v>46151.352210648147</v>
      </c>
      <c r="G2665" s="2">
        <v>46153</v>
      </c>
      <c r="I2665" t="s">
        <v>224</v>
      </c>
      <c r="J2665" t="s">
        <v>230</v>
      </c>
      <c r="L2665" t="s">
        <v>3767</v>
      </c>
      <c r="M2665" t="s">
        <v>902</v>
      </c>
      <c r="N2665" t="s">
        <v>752</v>
      </c>
      <c r="O2665" t="s">
        <v>623</v>
      </c>
      <c r="Q2665" t="s">
        <v>12019</v>
      </c>
      <c r="R2665" t="s">
        <v>2809</v>
      </c>
      <c r="S2665" t="s">
        <v>5360</v>
      </c>
      <c r="T2665" t="s">
        <v>5361</v>
      </c>
      <c r="U2665" t="s">
        <v>3034</v>
      </c>
      <c r="V2665" t="s">
        <v>647</v>
      </c>
      <c r="W2665" t="s">
        <v>245</v>
      </c>
      <c r="X2665" t="s">
        <v>225</v>
      </c>
      <c r="Z2665">
        <v>2</v>
      </c>
      <c r="AA2665" t="s">
        <v>3921</v>
      </c>
      <c r="AE2665" t="s">
        <v>3922</v>
      </c>
      <c r="AG2665" t="s">
        <v>5006</v>
      </c>
      <c r="AH2665">
        <v>6108942861</v>
      </c>
      <c r="AI2665" t="s">
        <v>12020</v>
      </c>
      <c r="AM2665" t="s">
        <v>3925</v>
      </c>
      <c r="AN2665" t="s">
        <v>3926</v>
      </c>
      <c r="AO2665" t="s">
        <v>268</v>
      </c>
      <c r="AP2665" t="s">
        <v>249</v>
      </c>
      <c r="AW2665" t="s">
        <v>227</v>
      </c>
      <c r="AX2665" t="s">
        <v>226</v>
      </c>
      <c r="AY2665" t="s">
        <v>254</v>
      </c>
      <c r="AZ2665" t="s">
        <v>230</v>
      </c>
      <c r="BA2665" t="s">
        <v>273</v>
      </c>
      <c r="BB2665" t="s">
        <v>380</v>
      </c>
      <c r="BC2665" t="s">
        <v>3927</v>
      </c>
      <c r="BD2665" t="s">
        <v>3927</v>
      </c>
      <c r="BE2665" t="s">
        <v>3927</v>
      </c>
      <c r="BF2665">
        <v>16</v>
      </c>
    </row>
    <row r="2666" spans="1:58" x14ac:dyDescent="0.3">
      <c r="A2666">
        <v>2026</v>
      </c>
      <c r="B2666">
        <v>202605</v>
      </c>
      <c r="C2666">
        <v>5</v>
      </c>
      <c r="D2666" s="14">
        <v>20001624688242</v>
      </c>
      <c r="E2666" t="s">
        <v>2810</v>
      </c>
      <c r="F2666" s="2">
        <v>46150.831180555557</v>
      </c>
      <c r="G2666" s="2">
        <v>46153</v>
      </c>
      <c r="I2666" t="s">
        <v>224</v>
      </c>
      <c r="J2666" t="s">
        <v>230</v>
      </c>
      <c r="L2666" t="s">
        <v>729</v>
      </c>
      <c r="M2666" t="s">
        <v>6469</v>
      </c>
      <c r="N2666" t="s">
        <v>322</v>
      </c>
      <c r="O2666" t="s">
        <v>331</v>
      </c>
      <c r="Q2666" t="s">
        <v>12021</v>
      </c>
      <c r="R2666" t="s">
        <v>2809</v>
      </c>
      <c r="S2666" t="s">
        <v>6865</v>
      </c>
      <c r="T2666" t="s">
        <v>6866</v>
      </c>
      <c r="U2666" t="s">
        <v>4796</v>
      </c>
      <c r="V2666" t="s">
        <v>2024</v>
      </c>
      <c r="W2666" t="s">
        <v>245</v>
      </c>
      <c r="X2666" t="s">
        <v>387</v>
      </c>
      <c r="Z2666">
        <v>2</v>
      </c>
      <c r="AA2666" t="s">
        <v>3921</v>
      </c>
      <c r="AE2666" t="s">
        <v>3922</v>
      </c>
      <c r="AG2666" t="s">
        <v>2026</v>
      </c>
      <c r="AH2666">
        <v>6108931003</v>
      </c>
      <c r="AI2666" t="s">
        <v>12022</v>
      </c>
      <c r="AM2666" t="s">
        <v>3925</v>
      </c>
      <c r="AN2666" t="s">
        <v>3926</v>
      </c>
      <c r="AO2666" t="s">
        <v>268</v>
      </c>
      <c r="AP2666" t="s">
        <v>693</v>
      </c>
      <c r="AW2666" t="s">
        <v>447</v>
      </c>
      <c r="AX2666" t="s">
        <v>446</v>
      </c>
      <c r="AY2666" t="s">
        <v>253</v>
      </c>
      <c r="AZ2666" t="s">
        <v>230</v>
      </c>
      <c r="BA2666" t="s">
        <v>395</v>
      </c>
      <c r="BB2666" t="s">
        <v>380</v>
      </c>
      <c r="BC2666" t="s">
        <v>3927</v>
      </c>
      <c r="BD2666" t="s">
        <v>3927</v>
      </c>
      <c r="BE2666" t="s">
        <v>3927</v>
      </c>
      <c r="BF2666">
        <v>16</v>
      </c>
    </row>
    <row r="2667" spans="1:58" x14ac:dyDescent="0.3">
      <c r="A2667">
        <v>2026</v>
      </c>
      <c r="B2667">
        <v>202605</v>
      </c>
      <c r="C2667">
        <v>5</v>
      </c>
      <c r="D2667" s="14">
        <v>20001624687814</v>
      </c>
      <c r="E2667" t="s">
        <v>2810</v>
      </c>
      <c r="F2667" s="2">
        <v>46151.380011574074</v>
      </c>
      <c r="G2667" s="2">
        <v>46153</v>
      </c>
      <c r="I2667" t="s">
        <v>224</v>
      </c>
      <c r="J2667" t="s">
        <v>230</v>
      </c>
      <c r="L2667" t="s">
        <v>12023</v>
      </c>
      <c r="M2667" t="s">
        <v>309</v>
      </c>
      <c r="N2667" t="s">
        <v>297</v>
      </c>
      <c r="O2667" t="s">
        <v>283</v>
      </c>
      <c r="Q2667" t="s">
        <v>12024</v>
      </c>
      <c r="R2667" t="s">
        <v>2809</v>
      </c>
      <c r="S2667" t="s">
        <v>12025</v>
      </c>
      <c r="T2667" t="s">
        <v>12026</v>
      </c>
      <c r="U2667" t="s">
        <v>4796</v>
      </c>
      <c r="V2667" t="s">
        <v>2024</v>
      </c>
      <c r="W2667" t="s">
        <v>245</v>
      </c>
      <c r="X2667" t="s">
        <v>225</v>
      </c>
      <c r="Z2667">
        <v>2</v>
      </c>
      <c r="AA2667" t="s">
        <v>3921</v>
      </c>
      <c r="AE2667" t="s">
        <v>3922</v>
      </c>
      <c r="AG2667" t="s">
        <v>6332</v>
      </c>
      <c r="AH2667">
        <v>6108934025</v>
      </c>
      <c r="AI2667" t="s">
        <v>12027</v>
      </c>
      <c r="AM2667" t="s">
        <v>3925</v>
      </c>
      <c r="AN2667" t="s">
        <v>3926</v>
      </c>
      <c r="AO2667" t="s">
        <v>268</v>
      </c>
      <c r="AP2667" t="s">
        <v>304</v>
      </c>
      <c r="AW2667" t="s">
        <v>320</v>
      </c>
      <c r="AX2667" t="s">
        <v>319</v>
      </c>
      <c r="AY2667" t="s">
        <v>254</v>
      </c>
      <c r="AZ2667" t="s">
        <v>230</v>
      </c>
      <c r="BA2667" t="s">
        <v>395</v>
      </c>
      <c r="BB2667" t="s">
        <v>380</v>
      </c>
      <c r="BC2667" t="s">
        <v>3927</v>
      </c>
      <c r="BD2667" t="s">
        <v>3927</v>
      </c>
      <c r="BE2667" t="s">
        <v>3927</v>
      </c>
      <c r="BF2667">
        <v>16</v>
      </c>
    </row>
    <row r="2668" spans="1:58" x14ac:dyDescent="0.3">
      <c r="A2668">
        <v>2026</v>
      </c>
      <c r="B2668">
        <v>202605</v>
      </c>
      <c r="C2668">
        <v>5</v>
      </c>
      <c r="D2668" s="14">
        <v>20001624687564</v>
      </c>
      <c r="E2668" t="s">
        <v>2810</v>
      </c>
      <c r="F2668" s="2">
        <v>46151.357824074075</v>
      </c>
      <c r="G2668" s="2">
        <v>46153</v>
      </c>
      <c r="I2668" t="s">
        <v>224</v>
      </c>
      <c r="J2668" t="s">
        <v>230</v>
      </c>
      <c r="L2668" t="s">
        <v>12028</v>
      </c>
      <c r="M2668" t="s">
        <v>309</v>
      </c>
      <c r="N2668" t="s">
        <v>297</v>
      </c>
      <c r="O2668" t="s">
        <v>283</v>
      </c>
      <c r="Q2668" t="s">
        <v>12029</v>
      </c>
      <c r="R2668" t="s">
        <v>2809</v>
      </c>
      <c r="S2668" t="s">
        <v>5687</v>
      </c>
      <c r="T2668" t="s">
        <v>5688</v>
      </c>
      <c r="U2668" t="s">
        <v>3034</v>
      </c>
      <c r="V2668" t="s">
        <v>647</v>
      </c>
      <c r="W2668" t="s">
        <v>245</v>
      </c>
      <c r="X2668" t="s">
        <v>387</v>
      </c>
      <c r="Z2668">
        <v>2</v>
      </c>
      <c r="AA2668" t="s">
        <v>3921</v>
      </c>
      <c r="AE2668" t="s">
        <v>3922</v>
      </c>
      <c r="AG2668" t="s">
        <v>5111</v>
      </c>
      <c r="AH2668">
        <v>6108939909</v>
      </c>
      <c r="AI2668" t="s">
        <v>12030</v>
      </c>
      <c r="AM2668" t="s">
        <v>3925</v>
      </c>
      <c r="AN2668" t="s">
        <v>3926</v>
      </c>
      <c r="AO2668" t="s">
        <v>268</v>
      </c>
      <c r="AP2668" t="s">
        <v>386</v>
      </c>
      <c r="AW2668" t="s">
        <v>447</v>
      </c>
      <c r="AX2668" t="s">
        <v>446</v>
      </c>
      <c r="AY2668" t="s">
        <v>253</v>
      </c>
      <c r="AZ2668" t="s">
        <v>230</v>
      </c>
      <c r="BA2668" t="s">
        <v>395</v>
      </c>
      <c r="BB2668" t="s">
        <v>380</v>
      </c>
      <c r="BC2668" t="s">
        <v>3927</v>
      </c>
      <c r="BD2668" t="s">
        <v>3927</v>
      </c>
      <c r="BE2668" t="s">
        <v>3927</v>
      </c>
      <c r="BF2668">
        <v>16</v>
      </c>
    </row>
    <row r="2669" spans="1:58" x14ac:dyDescent="0.3">
      <c r="A2669">
        <v>2026</v>
      </c>
      <c r="B2669">
        <v>202605</v>
      </c>
      <c r="C2669">
        <v>5</v>
      </c>
      <c r="D2669" s="14">
        <v>20001624686655</v>
      </c>
      <c r="E2669" t="s">
        <v>2810</v>
      </c>
      <c r="F2669" s="2">
        <v>46151.364444444444</v>
      </c>
      <c r="G2669" s="2">
        <v>46153</v>
      </c>
      <c r="I2669" t="s">
        <v>224</v>
      </c>
      <c r="J2669" t="s">
        <v>230</v>
      </c>
      <c r="L2669" t="s">
        <v>1612</v>
      </c>
      <c r="M2669" t="s">
        <v>1366</v>
      </c>
      <c r="N2669" t="s">
        <v>1359</v>
      </c>
      <c r="O2669" t="s">
        <v>554</v>
      </c>
      <c r="Q2669" t="s">
        <v>12031</v>
      </c>
      <c r="R2669" t="s">
        <v>2809</v>
      </c>
      <c r="S2669" t="s">
        <v>5089</v>
      </c>
      <c r="T2669" t="s">
        <v>5090</v>
      </c>
      <c r="U2669" t="s">
        <v>3034</v>
      </c>
      <c r="V2669" t="s">
        <v>647</v>
      </c>
      <c r="W2669" t="s">
        <v>245</v>
      </c>
      <c r="X2669" t="s">
        <v>225</v>
      </c>
      <c r="Z2669">
        <v>2</v>
      </c>
      <c r="AA2669" t="s">
        <v>3921</v>
      </c>
      <c r="AE2669" t="s">
        <v>3922</v>
      </c>
      <c r="AG2669" t="s">
        <v>5006</v>
      </c>
      <c r="AH2669">
        <v>6048141227</v>
      </c>
      <c r="AI2669" t="s">
        <v>12032</v>
      </c>
      <c r="AM2669" t="s">
        <v>3925</v>
      </c>
      <c r="AN2669" t="s">
        <v>3926</v>
      </c>
      <c r="AO2669" t="s">
        <v>268</v>
      </c>
      <c r="AP2669" t="s">
        <v>386</v>
      </c>
      <c r="AW2669" t="s">
        <v>320</v>
      </c>
      <c r="AX2669" t="s">
        <v>319</v>
      </c>
      <c r="AY2669" t="s">
        <v>254</v>
      </c>
      <c r="AZ2669" t="s">
        <v>230</v>
      </c>
      <c r="BA2669" t="s">
        <v>395</v>
      </c>
      <c r="BB2669" t="s">
        <v>380</v>
      </c>
      <c r="BC2669" t="s">
        <v>3927</v>
      </c>
      <c r="BD2669" t="s">
        <v>3927</v>
      </c>
      <c r="BE2669" t="s">
        <v>3927</v>
      </c>
      <c r="BF2669">
        <v>5</v>
      </c>
    </row>
    <row r="2670" spans="1:58" x14ac:dyDescent="0.3">
      <c r="A2670">
        <v>2026</v>
      </c>
      <c r="B2670">
        <v>202605</v>
      </c>
      <c r="C2670">
        <v>5</v>
      </c>
      <c r="D2670" s="14">
        <v>20001624686606</v>
      </c>
      <c r="E2670" t="s">
        <v>2810</v>
      </c>
      <c r="F2670" s="2">
        <v>46151.360439814816</v>
      </c>
      <c r="G2670" s="2">
        <v>46153</v>
      </c>
      <c r="I2670" t="s">
        <v>224</v>
      </c>
      <c r="J2670" t="s">
        <v>230</v>
      </c>
      <c r="L2670" t="s">
        <v>3233</v>
      </c>
      <c r="M2670" t="s">
        <v>261</v>
      </c>
      <c r="N2670" t="s">
        <v>237</v>
      </c>
      <c r="O2670" t="s">
        <v>257</v>
      </c>
      <c r="Q2670" t="s">
        <v>12033</v>
      </c>
      <c r="R2670" t="s">
        <v>2809</v>
      </c>
      <c r="S2670" t="s">
        <v>5296</v>
      </c>
      <c r="T2670" t="s">
        <v>5297</v>
      </c>
      <c r="U2670" t="s">
        <v>3034</v>
      </c>
      <c r="V2670" t="s">
        <v>647</v>
      </c>
      <c r="W2670" t="s">
        <v>245</v>
      </c>
      <c r="X2670" t="s">
        <v>225</v>
      </c>
      <c r="Z2670">
        <v>2</v>
      </c>
      <c r="AA2670" t="s">
        <v>3921</v>
      </c>
      <c r="AE2670" t="s">
        <v>3922</v>
      </c>
      <c r="AG2670" t="s">
        <v>5006</v>
      </c>
      <c r="AH2670">
        <v>2835185050</v>
      </c>
      <c r="AI2670" t="s">
        <v>12034</v>
      </c>
      <c r="AM2670" t="s">
        <v>3925</v>
      </c>
      <c r="AN2670" t="s">
        <v>3926</v>
      </c>
      <c r="AO2670" t="s">
        <v>268</v>
      </c>
      <c r="AP2670" t="s">
        <v>249</v>
      </c>
      <c r="AW2670" t="s">
        <v>320</v>
      </c>
      <c r="AX2670" t="s">
        <v>319</v>
      </c>
      <c r="AY2670" t="s">
        <v>254</v>
      </c>
      <c r="AZ2670" t="s">
        <v>230</v>
      </c>
      <c r="BA2670" t="s">
        <v>395</v>
      </c>
      <c r="BB2670" t="s">
        <v>380</v>
      </c>
      <c r="BC2670" t="s">
        <v>3927</v>
      </c>
      <c r="BD2670" t="s">
        <v>3927</v>
      </c>
      <c r="BE2670" t="s">
        <v>3927</v>
      </c>
      <c r="BF2670">
        <v>23</v>
      </c>
    </row>
    <row r="2671" spans="1:58" x14ac:dyDescent="0.3">
      <c r="A2671">
        <v>2026</v>
      </c>
      <c r="B2671">
        <v>202605</v>
      </c>
      <c r="C2671">
        <v>5</v>
      </c>
      <c r="D2671" s="14">
        <v>20001624685622</v>
      </c>
      <c r="E2671" t="s">
        <v>2810</v>
      </c>
      <c r="F2671" s="2">
        <v>46151.362708333334</v>
      </c>
      <c r="G2671" s="2">
        <v>46153</v>
      </c>
      <c r="I2671" t="s">
        <v>224</v>
      </c>
      <c r="J2671" t="s">
        <v>230</v>
      </c>
      <c r="L2671" t="s">
        <v>1983</v>
      </c>
      <c r="M2671" t="s">
        <v>261</v>
      </c>
      <c r="N2671" t="s">
        <v>237</v>
      </c>
      <c r="O2671" t="s">
        <v>257</v>
      </c>
      <c r="Q2671" t="s">
        <v>12035</v>
      </c>
      <c r="R2671" t="s">
        <v>2809</v>
      </c>
      <c r="S2671" t="s">
        <v>1640</v>
      </c>
      <c r="T2671" t="s">
        <v>1641</v>
      </c>
      <c r="U2671" t="s">
        <v>258</v>
      </c>
      <c r="V2671" t="s">
        <v>247</v>
      </c>
      <c r="W2671" t="s">
        <v>245</v>
      </c>
      <c r="X2671" t="s">
        <v>225</v>
      </c>
      <c r="Z2671">
        <v>2</v>
      </c>
      <c r="AA2671" t="s">
        <v>3921</v>
      </c>
      <c r="AE2671" t="s">
        <v>3922</v>
      </c>
      <c r="AG2671" t="s">
        <v>329</v>
      </c>
      <c r="AH2671">
        <v>6108934991</v>
      </c>
      <c r="AI2671" t="s">
        <v>12036</v>
      </c>
      <c r="AM2671" t="s">
        <v>3925</v>
      </c>
      <c r="AN2671" t="s">
        <v>3926</v>
      </c>
      <c r="AO2671" t="s">
        <v>268</v>
      </c>
      <c r="AP2671" t="s">
        <v>249</v>
      </c>
      <c r="AW2671" t="s">
        <v>320</v>
      </c>
      <c r="AX2671" t="s">
        <v>319</v>
      </c>
      <c r="AY2671" t="s">
        <v>254</v>
      </c>
      <c r="AZ2671" t="s">
        <v>230</v>
      </c>
      <c r="BA2671" t="s">
        <v>395</v>
      </c>
      <c r="BB2671" t="s">
        <v>380</v>
      </c>
      <c r="BC2671" t="s">
        <v>3927</v>
      </c>
      <c r="BD2671" t="s">
        <v>3927</v>
      </c>
      <c r="BE2671" t="s">
        <v>3927</v>
      </c>
      <c r="BF2671">
        <v>16</v>
      </c>
    </row>
    <row r="2672" spans="1:58" x14ac:dyDescent="0.3">
      <c r="A2672">
        <v>2026</v>
      </c>
      <c r="B2672">
        <v>202605</v>
      </c>
      <c r="C2672">
        <v>5</v>
      </c>
      <c r="D2672" s="14">
        <v>20001624682781</v>
      </c>
      <c r="E2672" t="s">
        <v>2810</v>
      </c>
      <c r="F2672" s="2">
        <v>46151.376469907409</v>
      </c>
      <c r="G2672" s="2">
        <v>46152</v>
      </c>
      <c r="I2672" t="s">
        <v>224</v>
      </c>
      <c r="J2672" t="s">
        <v>230</v>
      </c>
      <c r="L2672" t="s">
        <v>2899</v>
      </c>
      <c r="M2672" t="s">
        <v>334</v>
      </c>
      <c r="N2672" t="s">
        <v>322</v>
      </c>
      <c r="O2672" t="s">
        <v>331</v>
      </c>
      <c r="Q2672" t="s">
        <v>12037</v>
      </c>
      <c r="R2672" t="s">
        <v>2809</v>
      </c>
      <c r="S2672" t="s">
        <v>6002</v>
      </c>
      <c r="T2672" t="s">
        <v>6003</v>
      </c>
      <c r="U2672" t="s">
        <v>3034</v>
      </c>
      <c r="V2672" t="s">
        <v>647</v>
      </c>
      <c r="W2672" t="s">
        <v>245</v>
      </c>
      <c r="X2672" t="s">
        <v>225</v>
      </c>
      <c r="Z2672">
        <v>3</v>
      </c>
      <c r="AA2672" t="s">
        <v>3921</v>
      </c>
      <c r="AE2672" t="s">
        <v>3922</v>
      </c>
      <c r="AG2672" t="s">
        <v>5111</v>
      </c>
      <c r="AH2672">
        <v>6108929084</v>
      </c>
      <c r="AI2672" t="s">
        <v>12038</v>
      </c>
      <c r="AM2672" t="s">
        <v>3925</v>
      </c>
      <c r="AN2672" t="s">
        <v>3926</v>
      </c>
      <c r="AO2672" t="s">
        <v>268</v>
      </c>
      <c r="AP2672" t="s">
        <v>304</v>
      </c>
      <c r="AW2672" t="s">
        <v>320</v>
      </c>
      <c r="AX2672" t="s">
        <v>319</v>
      </c>
      <c r="AY2672" t="s">
        <v>254</v>
      </c>
      <c r="AZ2672" t="s">
        <v>230</v>
      </c>
      <c r="BA2672" t="s">
        <v>395</v>
      </c>
      <c r="BB2672" t="s">
        <v>380</v>
      </c>
      <c r="BC2672" t="s">
        <v>3927</v>
      </c>
      <c r="BD2672" t="s">
        <v>3927</v>
      </c>
      <c r="BE2672" t="s">
        <v>3927</v>
      </c>
      <c r="BF2672">
        <v>16</v>
      </c>
    </row>
    <row r="2673" spans="1:58" x14ac:dyDescent="0.3">
      <c r="A2673">
        <v>2026</v>
      </c>
      <c r="B2673">
        <v>202605</v>
      </c>
      <c r="C2673">
        <v>5</v>
      </c>
      <c r="D2673" s="14">
        <v>20001624682748</v>
      </c>
      <c r="E2673" t="s">
        <v>2810</v>
      </c>
      <c r="F2673" s="2">
        <v>46151.373726851853</v>
      </c>
      <c r="G2673" s="2">
        <v>46154</v>
      </c>
      <c r="I2673" t="s">
        <v>224</v>
      </c>
      <c r="J2673" t="s">
        <v>230</v>
      </c>
      <c r="L2673" t="s">
        <v>2842</v>
      </c>
      <c r="M2673" t="s">
        <v>309</v>
      </c>
      <c r="N2673" t="s">
        <v>297</v>
      </c>
      <c r="O2673" t="s">
        <v>283</v>
      </c>
      <c r="Q2673" t="s">
        <v>12039</v>
      </c>
      <c r="R2673" t="s">
        <v>2809</v>
      </c>
      <c r="S2673" t="s">
        <v>515</v>
      </c>
      <c r="T2673" t="s">
        <v>522</v>
      </c>
      <c r="U2673" t="s">
        <v>258</v>
      </c>
      <c r="V2673" t="s">
        <v>247</v>
      </c>
      <c r="W2673" t="s">
        <v>245</v>
      </c>
      <c r="X2673" t="s">
        <v>225</v>
      </c>
      <c r="Z2673">
        <v>1</v>
      </c>
      <c r="AA2673" t="s">
        <v>3921</v>
      </c>
      <c r="AE2673" t="s">
        <v>3922</v>
      </c>
      <c r="AG2673" t="s">
        <v>410</v>
      </c>
      <c r="AH2673">
        <v>6108925102</v>
      </c>
      <c r="AI2673" t="s">
        <v>12040</v>
      </c>
      <c r="AM2673" t="s">
        <v>3925</v>
      </c>
      <c r="AN2673" t="s">
        <v>3926</v>
      </c>
      <c r="AO2673" t="s">
        <v>268</v>
      </c>
      <c r="AP2673" t="s">
        <v>304</v>
      </c>
      <c r="AW2673" t="s">
        <v>320</v>
      </c>
      <c r="AX2673" t="s">
        <v>319</v>
      </c>
      <c r="AY2673" t="s">
        <v>254</v>
      </c>
      <c r="AZ2673" t="s">
        <v>230</v>
      </c>
      <c r="BA2673" t="s">
        <v>395</v>
      </c>
      <c r="BB2673" t="s">
        <v>380</v>
      </c>
      <c r="BC2673" t="s">
        <v>3927</v>
      </c>
      <c r="BD2673" t="s">
        <v>3927</v>
      </c>
      <c r="BE2673" t="s">
        <v>3927</v>
      </c>
      <c r="BF2673">
        <v>16</v>
      </c>
    </row>
    <row r="2674" spans="1:58" x14ac:dyDescent="0.3">
      <c r="A2674">
        <v>2026</v>
      </c>
      <c r="B2674">
        <v>202605</v>
      </c>
      <c r="C2674">
        <v>5</v>
      </c>
      <c r="D2674" s="14">
        <v>20001624682216</v>
      </c>
      <c r="E2674" t="s">
        <v>2810</v>
      </c>
      <c r="F2674" s="2">
        <v>46150.800578703704</v>
      </c>
      <c r="G2674" s="2">
        <v>46152</v>
      </c>
      <c r="I2674" t="s">
        <v>224</v>
      </c>
      <c r="J2674" t="s">
        <v>230</v>
      </c>
      <c r="L2674" t="s">
        <v>1826</v>
      </c>
      <c r="M2674" t="s">
        <v>261</v>
      </c>
      <c r="N2674" t="s">
        <v>237</v>
      </c>
      <c r="O2674" t="s">
        <v>257</v>
      </c>
      <c r="Q2674" t="s">
        <v>12041</v>
      </c>
      <c r="R2674" t="s">
        <v>2809</v>
      </c>
      <c r="S2674" t="s">
        <v>444</v>
      </c>
      <c r="T2674" t="s">
        <v>445</v>
      </c>
      <c r="U2674" t="s">
        <v>258</v>
      </c>
      <c r="V2674" t="s">
        <v>247</v>
      </c>
      <c r="W2674" t="s">
        <v>245</v>
      </c>
      <c r="X2674" t="s">
        <v>387</v>
      </c>
      <c r="Z2674">
        <v>3</v>
      </c>
      <c r="AA2674" t="s">
        <v>3921</v>
      </c>
      <c r="AE2674" t="s">
        <v>3922</v>
      </c>
      <c r="AG2674" t="s">
        <v>359</v>
      </c>
      <c r="AH2674">
        <v>6108939878</v>
      </c>
      <c r="AI2674" t="s">
        <v>12042</v>
      </c>
      <c r="AM2674" t="s">
        <v>3925</v>
      </c>
      <c r="AN2674" t="s">
        <v>3926</v>
      </c>
      <c r="AO2674" t="s">
        <v>268</v>
      </c>
      <c r="AP2674" t="s">
        <v>386</v>
      </c>
      <c r="AW2674" t="s">
        <v>389</v>
      </c>
      <c r="AX2674" t="s">
        <v>388</v>
      </c>
      <c r="AY2674" t="s">
        <v>253</v>
      </c>
      <c r="AZ2674" t="s">
        <v>230</v>
      </c>
      <c r="BA2674" t="s">
        <v>395</v>
      </c>
      <c r="BB2674" t="s">
        <v>380</v>
      </c>
      <c r="BC2674" t="s">
        <v>3927</v>
      </c>
      <c r="BD2674" t="s">
        <v>3927</v>
      </c>
      <c r="BE2674" t="s">
        <v>3927</v>
      </c>
      <c r="BF2674">
        <v>16</v>
      </c>
    </row>
    <row r="2675" spans="1:58" x14ac:dyDescent="0.3">
      <c r="A2675">
        <v>2026</v>
      </c>
      <c r="B2675">
        <v>202605</v>
      </c>
      <c r="C2675">
        <v>5</v>
      </c>
      <c r="D2675" s="14">
        <v>20001624681308</v>
      </c>
      <c r="E2675" t="s">
        <v>2810</v>
      </c>
      <c r="F2675" s="2">
        <v>46150.833067129628</v>
      </c>
      <c r="G2675" s="2">
        <v>46151</v>
      </c>
      <c r="I2675" t="s">
        <v>224</v>
      </c>
      <c r="J2675" t="s">
        <v>230</v>
      </c>
      <c r="L2675" t="s">
        <v>12043</v>
      </c>
      <c r="M2675" t="s">
        <v>309</v>
      </c>
      <c r="N2675" t="s">
        <v>297</v>
      </c>
      <c r="O2675" t="s">
        <v>283</v>
      </c>
      <c r="Q2675" t="s">
        <v>12044</v>
      </c>
      <c r="R2675" t="s">
        <v>2809</v>
      </c>
      <c r="S2675" t="s">
        <v>6573</v>
      </c>
      <c r="T2675" t="s">
        <v>6574</v>
      </c>
      <c r="U2675" t="s">
        <v>4796</v>
      </c>
      <c r="V2675" t="s">
        <v>2024</v>
      </c>
      <c r="W2675" t="s">
        <v>245</v>
      </c>
      <c r="X2675" t="s">
        <v>225</v>
      </c>
      <c r="Z2675">
        <v>4</v>
      </c>
      <c r="AA2675" t="s">
        <v>3921</v>
      </c>
      <c r="AE2675" t="s">
        <v>3922</v>
      </c>
      <c r="AG2675" t="s">
        <v>6332</v>
      </c>
      <c r="AH2675">
        <v>6108943800</v>
      </c>
      <c r="AI2675" t="s">
        <v>12045</v>
      </c>
      <c r="AM2675" t="s">
        <v>3925</v>
      </c>
      <c r="AN2675" t="s">
        <v>3926</v>
      </c>
      <c r="AO2675" t="s">
        <v>268</v>
      </c>
      <c r="AP2675" t="s">
        <v>304</v>
      </c>
      <c r="AW2675" t="s">
        <v>320</v>
      </c>
      <c r="AX2675" t="s">
        <v>319</v>
      </c>
      <c r="AY2675" t="s">
        <v>254</v>
      </c>
      <c r="AZ2675" t="s">
        <v>230</v>
      </c>
      <c r="BA2675" t="s">
        <v>395</v>
      </c>
      <c r="BB2675" t="s">
        <v>380</v>
      </c>
      <c r="BC2675" t="s">
        <v>3927</v>
      </c>
      <c r="BD2675" t="s">
        <v>3927</v>
      </c>
      <c r="BE2675" t="s">
        <v>3927</v>
      </c>
      <c r="BF2675">
        <v>16</v>
      </c>
    </row>
    <row r="2676" spans="1:58" x14ac:dyDescent="0.3">
      <c r="A2676">
        <v>2026</v>
      </c>
      <c r="B2676">
        <v>202605</v>
      </c>
      <c r="C2676">
        <v>5</v>
      </c>
      <c r="D2676" s="14">
        <v>20001624681105</v>
      </c>
      <c r="E2676" t="s">
        <v>2810</v>
      </c>
      <c r="F2676" s="2">
        <v>46150.767800925925</v>
      </c>
      <c r="G2676" s="2">
        <v>46152</v>
      </c>
      <c r="I2676" t="s">
        <v>224</v>
      </c>
      <c r="J2676" t="s">
        <v>230</v>
      </c>
      <c r="L2676" t="s">
        <v>3604</v>
      </c>
      <c r="M2676" t="s">
        <v>309</v>
      </c>
      <c r="N2676" t="s">
        <v>297</v>
      </c>
      <c r="O2676" t="s">
        <v>283</v>
      </c>
      <c r="Q2676" t="s">
        <v>12046</v>
      </c>
      <c r="R2676" t="s">
        <v>2809</v>
      </c>
      <c r="S2676" t="s">
        <v>5446</v>
      </c>
      <c r="T2676" t="s">
        <v>5447</v>
      </c>
      <c r="U2676" t="s">
        <v>3034</v>
      </c>
      <c r="V2676" t="s">
        <v>647</v>
      </c>
      <c r="W2676" t="s">
        <v>245</v>
      </c>
      <c r="X2676" t="s">
        <v>225</v>
      </c>
      <c r="Z2676">
        <v>3</v>
      </c>
      <c r="AA2676" t="s">
        <v>3921</v>
      </c>
      <c r="AE2676" t="s">
        <v>3922</v>
      </c>
      <c r="AG2676" t="s">
        <v>5111</v>
      </c>
      <c r="AH2676">
        <v>6108934952</v>
      </c>
      <c r="AI2676" t="s">
        <v>12047</v>
      </c>
      <c r="AM2676" t="s">
        <v>3925</v>
      </c>
      <c r="AN2676" t="s">
        <v>3926</v>
      </c>
      <c r="AO2676" t="s">
        <v>268</v>
      </c>
      <c r="AP2676" t="s">
        <v>304</v>
      </c>
      <c r="AW2676" t="s">
        <v>320</v>
      </c>
      <c r="AX2676" t="s">
        <v>319</v>
      </c>
      <c r="AY2676" t="s">
        <v>254</v>
      </c>
      <c r="AZ2676" t="s">
        <v>230</v>
      </c>
      <c r="BA2676" t="s">
        <v>395</v>
      </c>
      <c r="BB2676" t="s">
        <v>380</v>
      </c>
      <c r="BC2676" t="s">
        <v>3927</v>
      </c>
      <c r="BD2676" t="s">
        <v>3927</v>
      </c>
      <c r="BE2676" t="s">
        <v>3927</v>
      </c>
      <c r="BF2676">
        <v>16</v>
      </c>
    </row>
    <row r="2677" spans="1:58" x14ac:dyDescent="0.3">
      <c r="A2677">
        <v>2026</v>
      </c>
      <c r="B2677">
        <v>202605</v>
      </c>
      <c r="C2677">
        <v>5</v>
      </c>
      <c r="D2677" s="14">
        <v>20001624681038</v>
      </c>
      <c r="E2677" t="s">
        <v>2810</v>
      </c>
      <c r="F2677" s="2">
        <v>46150.756388888891</v>
      </c>
      <c r="G2677" s="2">
        <v>46153</v>
      </c>
      <c r="I2677" t="s">
        <v>224</v>
      </c>
      <c r="J2677" t="s">
        <v>230</v>
      </c>
      <c r="L2677" t="s">
        <v>3463</v>
      </c>
      <c r="M2677" t="s">
        <v>309</v>
      </c>
      <c r="N2677" t="s">
        <v>297</v>
      </c>
      <c r="O2677" t="s">
        <v>283</v>
      </c>
      <c r="Q2677" t="s">
        <v>12048</v>
      </c>
      <c r="R2677" t="s">
        <v>2809</v>
      </c>
      <c r="S2677" t="s">
        <v>5876</v>
      </c>
      <c r="T2677" t="s">
        <v>5877</v>
      </c>
      <c r="U2677" t="s">
        <v>3034</v>
      </c>
      <c r="V2677" t="s">
        <v>647</v>
      </c>
      <c r="W2677" t="s">
        <v>245</v>
      </c>
      <c r="X2677" t="s">
        <v>225</v>
      </c>
      <c r="Z2677">
        <v>2</v>
      </c>
      <c r="AA2677" t="s">
        <v>3921</v>
      </c>
      <c r="AE2677" t="s">
        <v>3922</v>
      </c>
      <c r="AG2677" t="s">
        <v>5111</v>
      </c>
      <c r="AH2677">
        <v>6108935933</v>
      </c>
      <c r="AI2677" t="s">
        <v>12049</v>
      </c>
      <c r="AM2677" t="s">
        <v>3925</v>
      </c>
      <c r="AN2677" t="s">
        <v>3926</v>
      </c>
      <c r="AO2677" t="s">
        <v>268</v>
      </c>
      <c r="AP2677" t="s">
        <v>386</v>
      </c>
      <c r="AW2677" t="s">
        <v>320</v>
      </c>
      <c r="AX2677" t="s">
        <v>319</v>
      </c>
      <c r="AY2677" t="s">
        <v>254</v>
      </c>
      <c r="AZ2677" t="s">
        <v>230</v>
      </c>
      <c r="BA2677" t="s">
        <v>395</v>
      </c>
      <c r="BB2677" t="s">
        <v>380</v>
      </c>
      <c r="BC2677" t="s">
        <v>3927</v>
      </c>
      <c r="BD2677" t="s">
        <v>3927</v>
      </c>
      <c r="BE2677" t="s">
        <v>3927</v>
      </c>
      <c r="BF2677">
        <v>16</v>
      </c>
    </row>
    <row r="2678" spans="1:58" x14ac:dyDescent="0.3">
      <c r="A2678">
        <v>2026</v>
      </c>
      <c r="B2678">
        <v>202605</v>
      </c>
      <c r="C2678">
        <v>5</v>
      </c>
      <c r="D2678" s="14">
        <v>20001624679963</v>
      </c>
      <c r="E2678" t="s">
        <v>2810</v>
      </c>
      <c r="F2678" s="2">
        <v>46150.745810185188</v>
      </c>
      <c r="G2678" s="2">
        <v>46153</v>
      </c>
      <c r="I2678" t="s">
        <v>224</v>
      </c>
      <c r="J2678" t="s">
        <v>230</v>
      </c>
      <c r="L2678" t="s">
        <v>2473</v>
      </c>
      <c r="M2678" t="s">
        <v>309</v>
      </c>
      <c r="N2678" t="s">
        <v>297</v>
      </c>
      <c r="O2678" t="s">
        <v>283</v>
      </c>
      <c r="Q2678" t="s">
        <v>12050</v>
      </c>
      <c r="R2678" t="s">
        <v>2811</v>
      </c>
      <c r="S2678" t="s">
        <v>5876</v>
      </c>
      <c r="T2678" t="s">
        <v>5877</v>
      </c>
      <c r="U2678" t="s">
        <v>3034</v>
      </c>
      <c r="V2678" t="s">
        <v>647</v>
      </c>
      <c r="W2678" t="s">
        <v>245</v>
      </c>
      <c r="X2678" t="s">
        <v>225</v>
      </c>
      <c r="Z2678">
        <v>2</v>
      </c>
      <c r="AA2678" t="s">
        <v>3921</v>
      </c>
      <c r="AE2678" t="s">
        <v>3922</v>
      </c>
      <c r="AG2678" t="s">
        <v>5111</v>
      </c>
      <c r="AH2678">
        <v>6108943778</v>
      </c>
      <c r="AI2678" t="s">
        <v>12051</v>
      </c>
      <c r="AM2678" t="s">
        <v>3925</v>
      </c>
      <c r="AN2678" t="s">
        <v>3926</v>
      </c>
      <c r="AO2678" t="s">
        <v>268</v>
      </c>
      <c r="AP2678" t="s">
        <v>386</v>
      </c>
      <c r="AW2678" t="s">
        <v>320</v>
      </c>
      <c r="AX2678" t="s">
        <v>319</v>
      </c>
      <c r="AY2678" t="s">
        <v>254</v>
      </c>
      <c r="AZ2678" t="s">
        <v>230</v>
      </c>
      <c r="BA2678" t="s">
        <v>395</v>
      </c>
      <c r="BB2678" t="s">
        <v>380</v>
      </c>
      <c r="BC2678" t="s">
        <v>3927</v>
      </c>
      <c r="BD2678" t="s">
        <v>3927</v>
      </c>
      <c r="BE2678" t="s">
        <v>3927</v>
      </c>
      <c r="BF2678">
        <v>16</v>
      </c>
    </row>
    <row r="2679" spans="1:58" x14ac:dyDescent="0.3">
      <c r="A2679">
        <v>2026</v>
      </c>
      <c r="B2679">
        <v>202605</v>
      </c>
      <c r="C2679">
        <v>5</v>
      </c>
      <c r="D2679" s="14">
        <v>20001624679666</v>
      </c>
      <c r="E2679" t="s">
        <v>2810</v>
      </c>
      <c r="F2679" s="2">
        <v>46151.362256944441</v>
      </c>
      <c r="G2679" s="2">
        <v>46153</v>
      </c>
      <c r="I2679" t="s">
        <v>224</v>
      </c>
      <c r="J2679" t="s">
        <v>230</v>
      </c>
      <c r="L2679" t="s">
        <v>3776</v>
      </c>
      <c r="M2679" t="s">
        <v>902</v>
      </c>
      <c r="N2679" t="s">
        <v>752</v>
      </c>
      <c r="O2679" t="s">
        <v>623</v>
      </c>
      <c r="Q2679" t="s">
        <v>12052</v>
      </c>
      <c r="R2679" t="s">
        <v>2809</v>
      </c>
      <c r="S2679" t="s">
        <v>7732</v>
      </c>
      <c r="T2679" t="s">
        <v>7733</v>
      </c>
      <c r="U2679" t="s">
        <v>4796</v>
      </c>
      <c r="V2679" t="s">
        <v>2024</v>
      </c>
      <c r="W2679" t="s">
        <v>245</v>
      </c>
      <c r="X2679" t="s">
        <v>225</v>
      </c>
      <c r="Z2679">
        <v>2</v>
      </c>
      <c r="AA2679" t="s">
        <v>3921</v>
      </c>
      <c r="AE2679" t="s">
        <v>3922</v>
      </c>
      <c r="AG2679" t="s">
        <v>2026</v>
      </c>
      <c r="AH2679">
        <v>6108926083</v>
      </c>
      <c r="AI2679" t="s">
        <v>12053</v>
      </c>
      <c r="AM2679" t="s">
        <v>3925</v>
      </c>
      <c r="AN2679" t="s">
        <v>3926</v>
      </c>
      <c r="AO2679" t="s">
        <v>268</v>
      </c>
      <c r="AP2679" t="s">
        <v>853</v>
      </c>
      <c r="AW2679" t="s">
        <v>320</v>
      </c>
      <c r="AX2679" t="s">
        <v>319</v>
      </c>
      <c r="AY2679" t="s">
        <v>254</v>
      </c>
      <c r="AZ2679" t="s">
        <v>230</v>
      </c>
      <c r="BA2679" t="s">
        <v>395</v>
      </c>
      <c r="BB2679" t="s">
        <v>380</v>
      </c>
      <c r="BC2679" t="s">
        <v>3927</v>
      </c>
      <c r="BD2679" t="s">
        <v>3927</v>
      </c>
      <c r="BE2679" t="s">
        <v>3927</v>
      </c>
      <c r="BF2679">
        <v>16</v>
      </c>
    </row>
    <row r="2680" spans="1:58" x14ac:dyDescent="0.3">
      <c r="A2680">
        <v>2026</v>
      </c>
      <c r="B2680">
        <v>202605</v>
      </c>
      <c r="C2680">
        <v>5</v>
      </c>
      <c r="D2680" s="14">
        <v>20001624679466</v>
      </c>
      <c r="E2680" t="s">
        <v>2810</v>
      </c>
      <c r="F2680" s="2">
        <v>46151.338472222225</v>
      </c>
      <c r="G2680" s="2">
        <v>46153</v>
      </c>
      <c r="I2680" t="s">
        <v>224</v>
      </c>
      <c r="J2680" t="s">
        <v>230</v>
      </c>
      <c r="L2680" t="s">
        <v>3222</v>
      </c>
      <c r="M2680" t="s">
        <v>309</v>
      </c>
      <c r="N2680" t="s">
        <v>297</v>
      </c>
      <c r="O2680" t="s">
        <v>283</v>
      </c>
      <c r="Q2680" t="s">
        <v>12054</v>
      </c>
      <c r="R2680" t="s">
        <v>2809</v>
      </c>
      <c r="S2680" t="s">
        <v>6002</v>
      </c>
      <c r="T2680" t="s">
        <v>6003</v>
      </c>
      <c r="U2680" t="s">
        <v>3034</v>
      </c>
      <c r="V2680" t="s">
        <v>647</v>
      </c>
      <c r="W2680" t="s">
        <v>245</v>
      </c>
      <c r="X2680" t="s">
        <v>225</v>
      </c>
      <c r="Z2680">
        <v>2</v>
      </c>
      <c r="AA2680" t="s">
        <v>3921</v>
      </c>
      <c r="AE2680" t="s">
        <v>3922</v>
      </c>
      <c r="AG2680" t="s">
        <v>5111</v>
      </c>
      <c r="AH2680">
        <v>6108929045</v>
      </c>
      <c r="AI2680" t="s">
        <v>12055</v>
      </c>
      <c r="AM2680" t="s">
        <v>3925</v>
      </c>
      <c r="AN2680" t="s">
        <v>3926</v>
      </c>
      <c r="AO2680" t="s">
        <v>268</v>
      </c>
      <c r="AP2680" t="s">
        <v>386</v>
      </c>
      <c r="AW2680" t="s">
        <v>320</v>
      </c>
      <c r="AX2680" t="s">
        <v>319</v>
      </c>
      <c r="AY2680" t="s">
        <v>254</v>
      </c>
      <c r="AZ2680" t="s">
        <v>230</v>
      </c>
      <c r="BA2680" t="s">
        <v>395</v>
      </c>
      <c r="BB2680" t="s">
        <v>380</v>
      </c>
      <c r="BC2680" t="s">
        <v>3927</v>
      </c>
      <c r="BD2680" t="s">
        <v>3927</v>
      </c>
      <c r="BE2680" t="s">
        <v>3927</v>
      </c>
      <c r="BF2680">
        <v>16</v>
      </c>
    </row>
    <row r="2681" spans="1:58" x14ac:dyDescent="0.3">
      <c r="A2681">
        <v>2026</v>
      </c>
      <c r="B2681">
        <v>202605</v>
      </c>
      <c r="C2681">
        <v>5</v>
      </c>
      <c r="D2681" s="14">
        <v>20001624679109</v>
      </c>
      <c r="E2681" t="s">
        <v>2810</v>
      </c>
      <c r="F2681" s="2">
        <v>46150.767442129632</v>
      </c>
      <c r="G2681" s="2">
        <v>46153</v>
      </c>
      <c r="I2681" t="s">
        <v>224</v>
      </c>
      <c r="J2681" t="s">
        <v>230</v>
      </c>
      <c r="L2681" t="s">
        <v>12056</v>
      </c>
      <c r="M2681" t="s">
        <v>261</v>
      </c>
      <c r="N2681" t="s">
        <v>237</v>
      </c>
      <c r="O2681" t="s">
        <v>257</v>
      </c>
      <c r="Q2681" t="s">
        <v>12057</v>
      </c>
      <c r="R2681" t="s">
        <v>2809</v>
      </c>
      <c r="S2681" t="s">
        <v>538</v>
      </c>
      <c r="T2681" t="s">
        <v>539</v>
      </c>
      <c r="U2681" t="s">
        <v>258</v>
      </c>
      <c r="V2681" t="s">
        <v>247</v>
      </c>
      <c r="W2681" t="s">
        <v>245</v>
      </c>
      <c r="X2681" t="s">
        <v>225</v>
      </c>
      <c r="Z2681">
        <v>2</v>
      </c>
      <c r="AA2681" t="s">
        <v>3921</v>
      </c>
      <c r="AE2681" t="s">
        <v>3922</v>
      </c>
      <c r="AG2681" t="s">
        <v>248</v>
      </c>
      <c r="AH2681">
        <v>6071080027</v>
      </c>
      <c r="AI2681" t="s">
        <v>12058</v>
      </c>
      <c r="AM2681" t="s">
        <v>3925</v>
      </c>
      <c r="AN2681" t="s">
        <v>3926</v>
      </c>
      <c r="AO2681" t="s">
        <v>268</v>
      </c>
      <c r="AP2681" t="s">
        <v>249</v>
      </c>
      <c r="AW2681" t="s">
        <v>227</v>
      </c>
      <c r="AX2681" t="s">
        <v>226</v>
      </c>
      <c r="AY2681" t="s">
        <v>254</v>
      </c>
      <c r="AZ2681" t="s">
        <v>230</v>
      </c>
      <c r="BA2681" t="s">
        <v>273</v>
      </c>
      <c r="BB2681" t="s">
        <v>380</v>
      </c>
      <c r="BC2681" t="s">
        <v>3927</v>
      </c>
      <c r="BD2681" t="s">
        <v>3927</v>
      </c>
      <c r="BE2681" t="s">
        <v>3927</v>
      </c>
      <c r="BF2681">
        <v>12</v>
      </c>
    </row>
    <row r="2682" spans="1:58" x14ac:dyDescent="0.3">
      <c r="A2682">
        <v>2026</v>
      </c>
      <c r="B2682">
        <v>202605</v>
      </c>
      <c r="C2682">
        <v>5</v>
      </c>
      <c r="D2682" s="14">
        <v>20001624678269</v>
      </c>
      <c r="E2682" t="s">
        <v>2810</v>
      </c>
      <c r="F2682" s="2">
        <v>46150.809236111112</v>
      </c>
      <c r="G2682" s="2">
        <v>46153</v>
      </c>
      <c r="I2682" t="s">
        <v>224</v>
      </c>
      <c r="J2682" t="s">
        <v>230</v>
      </c>
      <c r="L2682" t="s">
        <v>3712</v>
      </c>
      <c r="M2682" t="s">
        <v>902</v>
      </c>
      <c r="N2682" t="s">
        <v>752</v>
      </c>
      <c r="O2682" t="s">
        <v>623</v>
      </c>
      <c r="Q2682" t="s">
        <v>12059</v>
      </c>
      <c r="R2682" t="s">
        <v>2809</v>
      </c>
      <c r="S2682" t="s">
        <v>538</v>
      </c>
      <c r="T2682" t="s">
        <v>539</v>
      </c>
      <c r="U2682" t="s">
        <v>258</v>
      </c>
      <c r="V2682" t="s">
        <v>247</v>
      </c>
      <c r="W2682" t="s">
        <v>245</v>
      </c>
      <c r="X2682" t="s">
        <v>225</v>
      </c>
      <c r="Z2682">
        <v>2</v>
      </c>
      <c r="AA2682" t="s">
        <v>3921</v>
      </c>
      <c r="AE2682" t="s">
        <v>3922</v>
      </c>
      <c r="AG2682" t="s">
        <v>248</v>
      </c>
      <c r="AH2682">
        <v>6081859628</v>
      </c>
      <c r="AI2682" t="s">
        <v>12060</v>
      </c>
      <c r="AM2682" t="s">
        <v>3925</v>
      </c>
      <c r="AN2682" t="s">
        <v>3926</v>
      </c>
      <c r="AO2682" t="s">
        <v>268</v>
      </c>
      <c r="AP2682" t="s">
        <v>249</v>
      </c>
      <c r="AW2682" t="s">
        <v>227</v>
      </c>
      <c r="AX2682" t="s">
        <v>226</v>
      </c>
      <c r="AY2682" t="s">
        <v>254</v>
      </c>
      <c r="AZ2682" t="s">
        <v>230</v>
      </c>
      <c r="BA2682" t="s">
        <v>344</v>
      </c>
      <c r="BB2682" t="s">
        <v>232</v>
      </c>
      <c r="BC2682" t="s">
        <v>3927</v>
      </c>
      <c r="BD2682" t="s">
        <v>3927</v>
      </c>
      <c r="BE2682" t="s">
        <v>3927</v>
      </c>
      <c r="BF2682">
        <v>1</v>
      </c>
    </row>
    <row r="2683" spans="1:58" x14ac:dyDescent="0.3">
      <c r="A2683">
        <v>2026</v>
      </c>
      <c r="B2683">
        <v>202605</v>
      </c>
      <c r="C2683">
        <v>5</v>
      </c>
      <c r="D2683" s="14">
        <v>20001624678105</v>
      </c>
      <c r="E2683" t="s">
        <v>2810</v>
      </c>
      <c r="F2683" s="2">
        <v>46150.7655787037</v>
      </c>
      <c r="G2683" s="2">
        <v>46153</v>
      </c>
      <c r="I2683" t="s">
        <v>224</v>
      </c>
      <c r="J2683" t="s">
        <v>230</v>
      </c>
      <c r="L2683" t="s">
        <v>2066</v>
      </c>
      <c r="M2683" t="s">
        <v>309</v>
      </c>
      <c r="N2683" t="s">
        <v>297</v>
      </c>
      <c r="O2683" t="s">
        <v>283</v>
      </c>
      <c r="Q2683" t="s">
        <v>12061</v>
      </c>
      <c r="R2683" t="s">
        <v>2809</v>
      </c>
      <c r="S2683" t="s">
        <v>870</v>
      </c>
      <c r="T2683" t="s">
        <v>877</v>
      </c>
      <c r="U2683" t="s">
        <v>258</v>
      </c>
      <c r="V2683" t="s">
        <v>247</v>
      </c>
      <c r="W2683" t="s">
        <v>245</v>
      </c>
      <c r="X2683" t="s">
        <v>225</v>
      </c>
      <c r="Z2683">
        <v>2</v>
      </c>
      <c r="AA2683" t="s">
        <v>3921</v>
      </c>
      <c r="AE2683" t="s">
        <v>3922</v>
      </c>
      <c r="AG2683" t="s">
        <v>410</v>
      </c>
      <c r="AH2683">
        <v>6108911734</v>
      </c>
      <c r="AI2683" t="s">
        <v>12062</v>
      </c>
      <c r="AM2683" t="s">
        <v>3925</v>
      </c>
      <c r="AN2683" t="s">
        <v>3926</v>
      </c>
      <c r="AO2683" t="s">
        <v>268</v>
      </c>
      <c r="AP2683" t="s">
        <v>304</v>
      </c>
      <c r="AW2683" t="s">
        <v>1478</v>
      </c>
      <c r="AX2683" t="s">
        <v>1477</v>
      </c>
      <c r="AY2683" t="s">
        <v>254</v>
      </c>
      <c r="AZ2683" t="s">
        <v>230</v>
      </c>
      <c r="BA2683" t="s">
        <v>395</v>
      </c>
      <c r="BB2683" t="s">
        <v>380</v>
      </c>
      <c r="BC2683" t="s">
        <v>3927</v>
      </c>
      <c r="BD2683" t="s">
        <v>3927</v>
      </c>
      <c r="BE2683" t="s">
        <v>3927</v>
      </c>
      <c r="BF2683">
        <v>16</v>
      </c>
    </row>
    <row r="2684" spans="1:58" x14ac:dyDescent="0.3">
      <c r="A2684">
        <v>2026</v>
      </c>
      <c r="B2684">
        <v>202605</v>
      </c>
      <c r="C2684">
        <v>5</v>
      </c>
      <c r="D2684" s="14">
        <v>20001624676742</v>
      </c>
      <c r="E2684" t="s">
        <v>2810</v>
      </c>
      <c r="F2684" s="2">
        <v>46151.368379629632</v>
      </c>
      <c r="G2684" s="2">
        <v>46153</v>
      </c>
      <c r="I2684" t="s">
        <v>224</v>
      </c>
      <c r="J2684" t="s">
        <v>230</v>
      </c>
      <c r="L2684" t="s">
        <v>12063</v>
      </c>
      <c r="M2684" t="s">
        <v>5907</v>
      </c>
      <c r="N2684" t="s">
        <v>2097</v>
      </c>
      <c r="O2684" t="s">
        <v>331</v>
      </c>
      <c r="Q2684" t="s">
        <v>12064</v>
      </c>
      <c r="R2684" t="s">
        <v>2809</v>
      </c>
      <c r="S2684" t="s">
        <v>5627</v>
      </c>
      <c r="T2684" t="s">
        <v>5628</v>
      </c>
      <c r="U2684" t="s">
        <v>3034</v>
      </c>
      <c r="V2684" t="s">
        <v>647</v>
      </c>
      <c r="W2684" t="s">
        <v>245</v>
      </c>
      <c r="X2684" t="s">
        <v>225</v>
      </c>
      <c r="Z2684">
        <v>2</v>
      </c>
      <c r="AA2684" t="s">
        <v>3921</v>
      </c>
      <c r="AE2684" t="s">
        <v>3922</v>
      </c>
      <c r="AG2684" t="s">
        <v>5111</v>
      </c>
      <c r="AH2684">
        <v>6108932044</v>
      </c>
      <c r="AI2684" t="s">
        <v>12065</v>
      </c>
      <c r="AM2684" t="s">
        <v>3925</v>
      </c>
      <c r="AN2684" t="s">
        <v>3926</v>
      </c>
      <c r="AO2684" t="s">
        <v>268</v>
      </c>
      <c r="AP2684" t="s">
        <v>249</v>
      </c>
      <c r="AW2684" t="s">
        <v>320</v>
      </c>
      <c r="AX2684" t="s">
        <v>319</v>
      </c>
      <c r="AY2684" t="s">
        <v>254</v>
      </c>
      <c r="AZ2684" t="s">
        <v>230</v>
      </c>
      <c r="BA2684" t="s">
        <v>395</v>
      </c>
      <c r="BB2684" t="s">
        <v>380</v>
      </c>
      <c r="BC2684" t="s">
        <v>3927</v>
      </c>
      <c r="BD2684" t="s">
        <v>3927</v>
      </c>
      <c r="BE2684" t="s">
        <v>3927</v>
      </c>
      <c r="BF2684">
        <v>16</v>
      </c>
    </row>
    <row r="2685" spans="1:58" x14ac:dyDescent="0.3">
      <c r="A2685">
        <v>2026</v>
      </c>
      <c r="B2685">
        <v>202605</v>
      </c>
      <c r="C2685">
        <v>5</v>
      </c>
      <c r="D2685" s="14">
        <v>20001624676625</v>
      </c>
      <c r="E2685" t="s">
        <v>2810</v>
      </c>
      <c r="F2685" s="2">
        <v>46151.356956018521</v>
      </c>
      <c r="G2685" s="2">
        <v>46153</v>
      </c>
      <c r="I2685" t="s">
        <v>224</v>
      </c>
      <c r="J2685" t="s">
        <v>230</v>
      </c>
      <c r="L2685" t="s">
        <v>3419</v>
      </c>
      <c r="M2685" t="s">
        <v>309</v>
      </c>
      <c r="N2685" t="s">
        <v>297</v>
      </c>
      <c r="O2685" t="s">
        <v>283</v>
      </c>
      <c r="Q2685" t="s">
        <v>12066</v>
      </c>
      <c r="R2685" t="s">
        <v>2809</v>
      </c>
      <c r="S2685" t="s">
        <v>5599</v>
      </c>
      <c r="T2685" t="s">
        <v>5600</v>
      </c>
      <c r="U2685" t="s">
        <v>4796</v>
      </c>
      <c r="V2685" t="s">
        <v>2024</v>
      </c>
      <c r="W2685" t="s">
        <v>245</v>
      </c>
      <c r="X2685" t="s">
        <v>225</v>
      </c>
      <c r="Z2685">
        <v>2</v>
      </c>
      <c r="AA2685" t="s">
        <v>3921</v>
      </c>
      <c r="AE2685" t="s">
        <v>3922</v>
      </c>
      <c r="AG2685" t="s">
        <v>2026</v>
      </c>
      <c r="AH2685">
        <v>6108928031</v>
      </c>
      <c r="AI2685" t="s">
        <v>12067</v>
      </c>
      <c r="AM2685" t="s">
        <v>3925</v>
      </c>
      <c r="AN2685" t="s">
        <v>3926</v>
      </c>
      <c r="AO2685" t="s">
        <v>268</v>
      </c>
      <c r="AP2685" t="s">
        <v>330</v>
      </c>
      <c r="AW2685" t="s">
        <v>227</v>
      </c>
      <c r="AX2685" t="s">
        <v>226</v>
      </c>
      <c r="AY2685" t="s">
        <v>254</v>
      </c>
      <c r="AZ2685" t="s">
        <v>230</v>
      </c>
      <c r="BA2685" t="s">
        <v>273</v>
      </c>
      <c r="BB2685" t="s">
        <v>380</v>
      </c>
      <c r="BC2685" t="s">
        <v>3927</v>
      </c>
      <c r="BD2685" t="s">
        <v>3927</v>
      </c>
      <c r="BE2685" t="s">
        <v>3927</v>
      </c>
      <c r="BF2685">
        <v>16</v>
      </c>
    </row>
    <row r="2686" spans="1:58" x14ac:dyDescent="0.3">
      <c r="A2686">
        <v>2026</v>
      </c>
      <c r="B2686">
        <v>202605</v>
      </c>
      <c r="C2686">
        <v>5</v>
      </c>
      <c r="D2686" s="14">
        <v>20001624675463</v>
      </c>
      <c r="E2686" t="s">
        <v>2810</v>
      </c>
      <c r="F2686" s="2">
        <v>46151.330081018517</v>
      </c>
      <c r="G2686" s="2">
        <v>46152</v>
      </c>
      <c r="I2686" t="s">
        <v>224</v>
      </c>
      <c r="J2686" t="s">
        <v>230</v>
      </c>
      <c r="L2686" t="s">
        <v>3669</v>
      </c>
      <c r="M2686" t="s">
        <v>309</v>
      </c>
      <c r="N2686" t="s">
        <v>297</v>
      </c>
      <c r="O2686" t="s">
        <v>283</v>
      </c>
      <c r="Q2686" t="s">
        <v>12068</v>
      </c>
      <c r="R2686" t="s">
        <v>2809</v>
      </c>
      <c r="S2686" t="s">
        <v>6966</v>
      </c>
      <c r="T2686" t="s">
        <v>6967</v>
      </c>
      <c r="U2686" t="s">
        <v>4796</v>
      </c>
      <c r="V2686" t="s">
        <v>2024</v>
      </c>
      <c r="W2686" t="s">
        <v>245</v>
      </c>
      <c r="X2686" t="s">
        <v>225</v>
      </c>
      <c r="Z2686">
        <v>3</v>
      </c>
      <c r="AA2686" t="s">
        <v>3921</v>
      </c>
      <c r="AE2686" t="s">
        <v>3922</v>
      </c>
      <c r="AG2686" t="s">
        <v>2026</v>
      </c>
      <c r="AH2686">
        <v>6108930034</v>
      </c>
      <c r="AI2686" t="s">
        <v>12069</v>
      </c>
      <c r="AM2686" t="s">
        <v>3925</v>
      </c>
      <c r="AN2686" t="s">
        <v>3926</v>
      </c>
      <c r="AO2686" t="s">
        <v>268</v>
      </c>
      <c r="AP2686" t="s">
        <v>304</v>
      </c>
      <c r="AW2686" t="s">
        <v>320</v>
      </c>
      <c r="AX2686" t="s">
        <v>319</v>
      </c>
      <c r="AY2686" t="s">
        <v>254</v>
      </c>
      <c r="AZ2686" t="s">
        <v>230</v>
      </c>
      <c r="BA2686" t="s">
        <v>344</v>
      </c>
      <c r="BB2686" t="s">
        <v>380</v>
      </c>
      <c r="BC2686" t="s">
        <v>3927</v>
      </c>
      <c r="BD2686" t="s">
        <v>3927</v>
      </c>
      <c r="BE2686" t="s">
        <v>3927</v>
      </c>
      <c r="BF2686">
        <v>16</v>
      </c>
    </row>
    <row r="2687" spans="1:58" x14ac:dyDescent="0.3">
      <c r="A2687">
        <v>2026</v>
      </c>
      <c r="B2687">
        <v>202605</v>
      </c>
      <c r="C2687">
        <v>5</v>
      </c>
      <c r="D2687" s="14">
        <v>20001624674686</v>
      </c>
      <c r="E2687" t="s">
        <v>2810</v>
      </c>
      <c r="F2687" s="2">
        <v>46151.361851851849</v>
      </c>
      <c r="G2687" s="2">
        <v>46152</v>
      </c>
      <c r="I2687" t="s">
        <v>224</v>
      </c>
      <c r="J2687" t="s">
        <v>230</v>
      </c>
      <c r="L2687" t="s">
        <v>3001</v>
      </c>
      <c r="M2687" t="s">
        <v>309</v>
      </c>
      <c r="N2687" t="s">
        <v>297</v>
      </c>
      <c r="O2687" t="s">
        <v>283</v>
      </c>
      <c r="Q2687" t="s">
        <v>12070</v>
      </c>
      <c r="R2687" t="s">
        <v>2809</v>
      </c>
      <c r="S2687" t="s">
        <v>7232</v>
      </c>
      <c r="T2687" t="s">
        <v>7233</v>
      </c>
      <c r="U2687" t="s">
        <v>4796</v>
      </c>
      <c r="V2687" t="s">
        <v>2024</v>
      </c>
      <c r="W2687" t="s">
        <v>245</v>
      </c>
      <c r="X2687" t="s">
        <v>225</v>
      </c>
      <c r="Z2687">
        <v>3</v>
      </c>
      <c r="AA2687" t="s">
        <v>3921</v>
      </c>
      <c r="AE2687" t="s">
        <v>3922</v>
      </c>
      <c r="AG2687" t="s">
        <v>2026</v>
      </c>
      <c r="AH2687">
        <v>6108941881</v>
      </c>
      <c r="AI2687" t="s">
        <v>12071</v>
      </c>
      <c r="AM2687" t="s">
        <v>3925</v>
      </c>
      <c r="AN2687" t="s">
        <v>3926</v>
      </c>
      <c r="AO2687" t="s">
        <v>268</v>
      </c>
      <c r="AP2687" t="s">
        <v>386</v>
      </c>
      <c r="AW2687" t="s">
        <v>320</v>
      </c>
      <c r="AX2687" t="s">
        <v>319</v>
      </c>
      <c r="AY2687" t="s">
        <v>254</v>
      </c>
      <c r="AZ2687" t="s">
        <v>230</v>
      </c>
      <c r="BA2687" t="s">
        <v>395</v>
      </c>
      <c r="BB2687" t="s">
        <v>380</v>
      </c>
      <c r="BC2687" t="s">
        <v>3927</v>
      </c>
      <c r="BD2687" t="s">
        <v>3927</v>
      </c>
      <c r="BE2687" t="s">
        <v>3927</v>
      </c>
      <c r="BF2687">
        <v>16</v>
      </c>
    </row>
    <row r="2688" spans="1:58" x14ac:dyDescent="0.3">
      <c r="A2688">
        <v>2026</v>
      </c>
      <c r="B2688">
        <v>202605</v>
      </c>
      <c r="C2688">
        <v>5</v>
      </c>
      <c r="D2688" s="14">
        <v>20001624674287</v>
      </c>
      <c r="E2688" t="s">
        <v>2810</v>
      </c>
      <c r="F2688" s="2">
        <v>46150.809027777781</v>
      </c>
      <c r="G2688" s="2">
        <v>46151</v>
      </c>
      <c r="I2688" t="s">
        <v>224</v>
      </c>
      <c r="J2688" t="s">
        <v>230</v>
      </c>
      <c r="L2688" t="s">
        <v>6802</v>
      </c>
      <c r="M2688" t="s">
        <v>4449</v>
      </c>
      <c r="N2688" t="s">
        <v>2982</v>
      </c>
      <c r="O2688" t="s">
        <v>554</v>
      </c>
      <c r="Q2688" t="s">
        <v>12072</v>
      </c>
      <c r="R2688" t="s">
        <v>2809</v>
      </c>
      <c r="S2688" t="s">
        <v>9832</v>
      </c>
      <c r="T2688" t="s">
        <v>9833</v>
      </c>
      <c r="U2688" t="s">
        <v>4796</v>
      </c>
      <c r="V2688" t="s">
        <v>2024</v>
      </c>
      <c r="W2688" t="s">
        <v>245</v>
      </c>
      <c r="X2688" t="s">
        <v>225</v>
      </c>
      <c r="Z2688">
        <v>4</v>
      </c>
      <c r="AA2688" t="s">
        <v>3921</v>
      </c>
      <c r="AE2688" t="s">
        <v>3922</v>
      </c>
      <c r="AG2688" t="s">
        <v>6332</v>
      </c>
      <c r="AH2688">
        <v>6039099501</v>
      </c>
      <c r="AI2688" t="s">
        <v>12073</v>
      </c>
      <c r="AM2688" t="s">
        <v>3925</v>
      </c>
      <c r="AN2688" t="s">
        <v>3926</v>
      </c>
      <c r="AO2688" t="s">
        <v>268</v>
      </c>
      <c r="AP2688" t="s">
        <v>304</v>
      </c>
      <c r="AW2688" t="s">
        <v>227</v>
      </c>
      <c r="AX2688" t="s">
        <v>226</v>
      </c>
      <c r="AY2688" t="s">
        <v>254</v>
      </c>
      <c r="AZ2688" t="s">
        <v>230</v>
      </c>
      <c r="BA2688" t="s">
        <v>273</v>
      </c>
      <c r="BB2688" t="s">
        <v>380</v>
      </c>
      <c r="BC2688" t="s">
        <v>3927</v>
      </c>
      <c r="BD2688" t="s">
        <v>3927</v>
      </c>
      <c r="BE2688" t="s">
        <v>3927</v>
      </c>
      <c r="BF2688">
        <v>26</v>
      </c>
    </row>
    <row r="2689" spans="1:58" x14ac:dyDescent="0.3">
      <c r="A2689">
        <v>2026</v>
      </c>
      <c r="B2689">
        <v>202605</v>
      </c>
      <c r="C2689">
        <v>5</v>
      </c>
      <c r="D2689" s="14">
        <v>20001624673478</v>
      </c>
      <c r="E2689" t="s">
        <v>2810</v>
      </c>
      <c r="F2689" s="2">
        <v>46151.327685185184</v>
      </c>
      <c r="G2689" s="2">
        <v>46153</v>
      </c>
      <c r="I2689" t="s">
        <v>224</v>
      </c>
      <c r="J2689" t="s">
        <v>230</v>
      </c>
      <c r="L2689" t="s">
        <v>2969</v>
      </c>
      <c r="M2689" t="s">
        <v>4740</v>
      </c>
      <c r="N2689" t="s">
        <v>1128</v>
      </c>
      <c r="O2689" t="s">
        <v>331</v>
      </c>
      <c r="Q2689" t="s">
        <v>12074</v>
      </c>
      <c r="R2689" t="s">
        <v>2809</v>
      </c>
      <c r="S2689" t="s">
        <v>243</v>
      </c>
      <c r="T2689" t="s">
        <v>244</v>
      </c>
      <c r="U2689" t="s">
        <v>258</v>
      </c>
      <c r="V2689" t="s">
        <v>247</v>
      </c>
      <c r="W2689" t="s">
        <v>245</v>
      </c>
      <c r="X2689" t="s">
        <v>387</v>
      </c>
      <c r="Z2689">
        <v>2</v>
      </c>
      <c r="AA2689" t="s">
        <v>3921</v>
      </c>
      <c r="AE2689" t="s">
        <v>3922</v>
      </c>
      <c r="AG2689" t="s">
        <v>248</v>
      </c>
      <c r="AH2689">
        <v>6108937903</v>
      </c>
      <c r="AI2689" t="s">
        <v>12075</v>
      </c>
      <c r="AM2689" t="s">
        <v>3925</v>
      </c>
      <c r="AN2689" t="s">
        <v>3926</v>
      </c>
      <c r="AO2689" t="s">
        <v>268</v>
      </c>
      <c r="AP2689" t="s">
        <v>693</v>
      </c>
      <c r="AW2689" t="s">
        <v>447</v>
      </c>
      <c r="AX2689" t="s">
        <v>446</v>
      </c>
      <c r="AY2689" t="s">
        <v>253</v>
      </c>
      <c r="AZ2689" t="s">
        <v>230</v>
      </c>
      <c r="BA2689" t="s">
        <v>395</v>
      </c>
      <c r="BB2689" t="s">
        <v>380</v>
      </c>
      <c r="BC2689" t="s">
        <v>3927</v>
      </c>
      <c r="BD2689" t="s">
        <v>3927</v>
      </c>
      <c r="BE2689" t="s">
        <v>3927</v>
      </c>
      <c r="BF2689">
        <v>16</v>
      </c>
    </row>
    <row r="2690" spans="1:58" x14ac:dyDescent="0.3">
      <c r="A2690">
        <v>2026</v>
      </c>
      <c r="B2690">
        <v>202605</v>
      </c>
      <c r="C2690">
        <v>5</v>
      </c>
      <c r="D2690" s="14">
        <v>20001624673334</v>
      </c>
      <c r="E2690" t="s">
        <v>2810</v>
      </c>
      <c r="F2690" s="2">
        <v>46150.822488425925</v>
      </c>
      <c r="G2690" s="2">
        <v>46151</v>
      </c>
      <c r="I2690" t="s">
        <v>224</v>
      </c>
      <c r="J2690" t="s">
        <v>230</v>
      </c>
      <c r="L2690" t="s">
        <v>12076</v>
      </c>
      <c r="M2690" t="s">
        <v>309</v>
      </c>
      <c r="N2690" t="s">
        <v>297</v>
      </c>
      <c r="O2690" t="s">
        <v>283</v>
      </c>
      <c r="Q2690" t="s">
        <v>12077</v>
      </c>
      <c r="R2690" t="s">
        <v>2809</v>
      </c>
      <c r="S2690" t="s">
        <v>6476</v>
      </c>
      <c r="T2690" t="s">
        <v>6477</v>
      </c>
      <c r="U2690" t="s">
        <v>4796</v>
      </c>
      <c r="V2690" t="s">
        <v>2024</v>
      </c>
      <c r="W2690" t="s">
        <v>245</v>
      </c>
      <c r="X2690" t="s">
        <v>225</v>
      </c>
      <c r="Z2690">
        <v>4</v>
      </c>
      <c r="AA2690" t="s">
        <v>3921</v>
      </c>
      <c r="AE2690" t="s">
        <v>3922</v>
      </c>
      <c r="AG2690" t="s">
        <v>2026</v>
      </c>
      <c r="AH2690">
        <v>6108927069</v>
      </c>
      <c r="AI2690" t="s">
        <v>12078</v>
      </c>
      <c r="AM2690" t="s">
        <v>3925</v>
      </c>
      <c r="AN2690" t="s">
        <v>3926</v>
      </c>
      <c r="AO2690" t="s">
        <v>268</v>
      </c>
      <c r="AP2690" t="s">
        <v>304</v>
      </c>
      <c r="AW2690" t="s">
        <v>227</v>
      </c>
      <c r="AX2690" t="s">
        <v>226</v>
      </c>
      <c r="AY2690" t="s">
        <v>254</v>
      </c>
      <c r="AZ2690" t="s">
        <v>230</v>
      </c>
      <c r="BA2690" t="s">
        <v>395</v>
      </c>
      <c r="BB2690" t="s">
        <v>380</v>
      </c>
      <c r="BC2690" t="s">
        <v>3927</v>
      </c>
      <c r="BD2690" t="s">
        <v>3927</v>
      </c>
      <c r="BE2690" t="s">
        <v>3927</v>
      </c>
      <c r="BF2690">
        <v>16</v>
      </c>
    </row>
    <row r="2691" spans="1:58" x14ac:dyDescent="0.3">
      <c r="A2691">
        <v>2026</v>
      </c>
      <c r="B2691">
        <v>202605</v>
      </c>
      <c r="C2691">
        <v>5</v>
      </c>
      <c r="D2691" s="14">
        <v>20001624672732</v>
      </c>
      <c r="E2691" t="s">
        <v>2810</v>
      </c>
      <c r="F2691" s="2">
        <v>46151.364340277774</v>
      </c>
      <c r="G2691" s="2">
        <v>46153</v>
      </c>
      <c r="I2691" t="s">
        <v>224</v>
      </c>
      <c r="J2691" t="s">
        <v>230</v>
      </c>
      <c r="L2691" t="s">
        <v>3466</v>
      </c>
      <c r="M2691" t="s">
        <v>309</v>
      </c>
      <c r="N2691" t="s">
        <v>297</v>
      </c>
      <c r="O2691" t="s">
        <v>283</v>
      </c>
      <c r="Q2691" t="s">
        <v>12079</v>
      </c>
      <c r="R2691" t="s">
        <v>2809</v>
      </c>
      <c r="S2691" t="s">
        <v>5133</v>
      </c>
      <c r="T2691" t="s">
        <v>5134</v>
      </c>
      <c r="U2691" t="s">
        <v>3034</v>
      </c>
      <c r="V2691" t="s">
        <v>647</v>
      </c>
      <c r="W2691" t="s">
        <v>245</v>
      </c>
      <c r="X2691" t="s">
        <v>225</v>
      </c>
      <c r="Z2691">
        <v>2</v>
      </c>
      <c r="AA2691" t="s">
        <v>3921</v>
      </c>
      <c r="AE2691" t="s">
        <v>3922</v>
      </c>
      <c r="AG2691" t="s">
        <v>5135</v>
      </c>
      <c r="AH2691">
        <v>6108932041</v>
      </c>
      <c r="AI2691" t="s">
        <v>12080</v>
      </c>
      <c r="AM2691" t="s">
        <v>3925</v>
      </c>
      <c r="AN2691" t="s">
        <v>3926</v>
      </c>
      <c r="AO2691" t="s">
        <v>268</v>
      </c>
      <c r="AP2691" t="s">
        <v>249</v>
      </c>
      <c r="AW2691" t="s">
        <v>320</v>
      </c>
      <c r="AX2691" t="s">
        <v>319</v>
      </c>
      <c r="AY2691" t="s">
        <v>254</v>
      </c>
      <c r="AZ2691" t="s">
        <v>230</v>
      </c>
      <c r="BA2691" t="s">
        <v>395</v>
      </c>
      <c r="BB2691" t="s">
        <v>380</v>
      </c>
      <c r="BC2691" t="s">
        <v>3927</v>
      </c>
      <c r="BD2691" t="s">
        <v>3927</v>
      </c>
      <c r="BE2691" t="s">
        <v>3927</v>
      </c>
      <c r="BF2691">
        <v>16</v>
      </c>
    </row>
    <row r="2692" spans="1:58" x14ac:dyDescent="0.3">
      <c r="A2692">
        <v>2026</v>
      </c>
      <c r="B2692">
        <v>202605</v>
      </c>
      <c r="C2692">
        <v>5</v>
      </c>
      <c r="D2692" s="14">
        <v>20001624672568</v>
      </c>
      <c r="E2692" t="s">
        <v>2810</v>
      </c>
      <c r="F2692" s="2">
        <v>46151.346400462964</v>
      </c>
      <c r="G2692" s="2">
        <v>46153</v>
      </c>
      <c r="I2692" t="s">
        <v>224</v>
      </c>
      <c r="J2692" t="s">
        <v>230</v>
      </c>
      <c r="L2692" t="s">
        <v>657</v>
      </c>
      <c r="M2692" t="s">
        <v>309</v>
      </c>
      <c r="N2692" t="s">
        <v>297</v>
      </c>
      <c r="O2692" t="s">
        <v>283</v>
      </c>
      <c r="Q2692" t="s">
        <v>12081</v>
      </c>
      <c r="R2692" t="s">
        <v>2809</v>
      </c>
      <c r="S2692" t="s">
        <v>5145</v>
      </c>
      <c r="T2692" t="s">
        <v>5146</v>
      </c>
      <c r="U2692" t="s">
        <v>3034</v>
      </c>
      <c r="V2692" t="s">
        <v>647</v>
      </c>
      <c r="W2692" t="s">
        <v>245</v>
      </c>
      <c r="X2692" t="s">
        <v>225</v>
      </c>
      <c r="Z2692">
        <v>2</v>
      </c>
      <c r="AA2692" t="s">
        <v>3921</v>
      </c>
      <c r="AE2692" t="s">
        <v>3922</v>
      </c>
      <c r="AG2692" t="s">
        <v>5111</v>
      </c>
      <c r="AH2692">
        <v>6108942851</v>
      </c>
      <c r="AI2692" t="s">
        <v>12082</v>
      </c>
      <c r="AM2692" t="s">
        <v>3925</v>
      </c>
      <c r="AN2692" t="s">
        <v>3926</v>
      </c>
      <c r="AO2692" t="s">
        <v>268</v>
      </c>
      <c r="AP2692" t="s">
        <v>386</v>
      </c>
      <c r="AW2692" t="s">
        <v>227</v>
      </c>
      <c r="AX2692" t="s">
        <v>226</v>
      </c>
      <c r="AY2692" t="s">
        <v>254</v>
      </c>
      <c r="AZ2692" t="s">
        <v>230</v>
      </c>
      <c r="BA2692" t="s">
        <v>395</v>
      </c>
      <c r="BB2692" t="s">
        <v>380</v>
      </c>
      <c r="BC2692" t="s">
        <v>3927</v>
      </c>
      <c r="BD2692" t="s">
        <v>3927</v>
      </c>
      <c r="BE2692" t="s">
        <v>3927</v>
      </c>
      <c r="BF2692">
        <v>16</v>
      </c>
    </row>
    <row r="2693" spans="1:58" x14ac:dyDescent="0.3">
      <c r="A2693">
        <v>2026</v>
      </c>
      <c r="B2693">
        <v>202605</v>
      </c>
      <c r="C2693">
        <v>5</v>
      </c>
      <c r="D2693" s="14">
        <v>20001624672064</v>
      </c>
      <c r="E2693" t="s">
        <v>2810</v>
      </c>
      <c r="F2693" s="2">
        <v>46150.753275462965</v>
      </c>
      <c r="G2693" s="2">
        <v>46153</v>
      </c>
      <c r="I2693" t="s">
        <v>224</v>
      </c>
      <c r="J2693" t="s">
        <v>230</v>
      </c>
      <c r="L2693" t="s">
        <v>3664</v>
      </c>
      <c r="M2693" t="s">
        <v>309</v>
      </c>
      <c r="N2693" t="s">
        <v>297</v>
      </c>
      <c r="O2693" t="s">
        <v>283</v>
      </c>
      <c r="Q2693" t="s">
        <v>12083</v>
      </c>
      <c r="R2693" t="s">
        <v>2809</v>
      </c>
      <c r="S2693" t="s">
        <v>12025</v>
      </c>
      <c r="T2693" t="s">
        <v>12026</v>
      </c>
      <c r="U2693" t="s">
        <v>4796</v>
      </c>
      <c r="V2693" t="s">
        <v>2024</v>
      </c>
      <c r="W2693" t="s">
        <v>245</v>
      </c>
      <c r="X2693" t="s">
        <v>225</v>
      </c>
      <c r="Z2693">
        <v>2</v>
      </c>
      <c r="AA2693" t="s">
        <v>3921</v>
      </c>
      <c r="AE2693" t="s">
        <v>3922</v>
      </c>
      <c r="AG2693" t="s">
        <v>6332</v>
      </c>
      <c r="AH2693">
        <v>6108927993</v>
      </c>
      <c r="AI2693" t="s">
        <v>12084</v>
      </c>
      <c r="AM2693" t="s">
        <v>3925</v>
      </c>
      <c r="AN2693" t="s">
        <v>3926</v>
      </c>
      <c r="AO2693" t="s">
        <v>268</v>
      </c>
      <c r="AP2693" t="s">
        <v>386</v>
      </c>
      <c r="AW2693" t="s">
        <v>320</v>
      </c>
      <c r="AX2693" t="s">
        <v>319</v>
      </c>
      <c r="AY2693" t="s">
        <v>254</v>
      </c>
      <c r="AZ2693" t="s">
        <v>230</v>
      </c>
      <c r="BA2693" t="s">
        <v>395</v>
      </c>
      <c r="BB2693" t="s">
        <v>380</v>
      </c>
      <c r="BC2693" t="s">
        <v>3927</v>
      </c>
      <c r="BD2693" t="s">
        <v>3927</v>
      </c>
      <c r="BE2693" t="s">
        <v>3927</v>
      </c>
      <c r="BF2693">
        <v>16</v>
      </c>
    </row>
    <row r="2694" spans="1:58" x14ac:dyDescent="0.3">
      <c r="A2694">
        <v>2026</v>
      </c>
      <c r="B2694">
        <v>202605</v>
      </c>
      <c r="C2694">
        <v>5</v>
      </c>
      <c r="D2694" s="14">
        <v>20001624669980</v>
      </c>
      <c r="E2694" t="s">
        <v>2810</v>
      </c>
      <c r="F2694" s="2">
        <v>46150.739918981482</v>
      </c>
      <c r="G2694" s="2">
        <v>46153</v>
      </c>
      <c r="I2694" t="s">
        <v>224</v>
      </c>
      <c r="J2694" t="s">
        <v>230</v>
      </c>
      <c r="L2694" t="s">
        <v>2856</v>
      </c>
      <c r="M2694" t="s">
        <v>309</v>
      </c>
      <c r="N2694" t="s">
        <v>297</v>
      </c>
      <c r="O2694" t="s">
        <v>283</v>
      </c>
      <c r="Q2694" t="s">
        <v>12085</v>
      </c>
      <c r="R2694" t="s">
        <v>2809</v>
      </c>
      <c r="S2694" t="s">
        <v>5585</v>
      </c>
      <c r="T2694" t="s">
        <v>5586</v>
      </c>
      <c r="U2694" t="s">
        <v>3034</v>
      </c>
      <c r="V2694" t="s">
        <v>647</v>
      </c>
      <c r="W2694" t="s">
        <v>245</v>
      </c>
      <c r="X2694" t="s">
        <v>225</v>
      </c>
      <c r="Z2694">
        <v>2</v>
      </c>
      <c r="AA2694" t="s">
        <v>3921</v>
      </c>
      <c r="AE2694" t="s">
        <v>3922</v>
      </c>
      <c r="AG2694" t="s">
        <v>5111</v>
      </c>
      <c r="AH2694">
        <v>6081799766</v>
      </c>
      <c r="AI2694" t="s">
        <v>12086</v>
      </c>
      <c r="AM2694" t="s">
        <v>3925</v>
      </c>
      <c r="AN2694" t="s">
        <v>3926</v>
      </c>
      <c r="AO2694" t="s">
        <v>268</v>
      </c>
      <c r="AP2694" t="s">
        <v>304</v>
      </c>
      <c r="AW2694" t="s">
        <v>227</v>
      </c>
      <c r="AX2694" t="s">
        <v>226</v>
      </c>
      <c r="AY2694" t="s">
        <v>254</v>
      </c>
      <c r="AZ2694" t="s">
        <v>230</v>
      </c>
      <c r="BA2694" t="s">
        <v>273</v>
      </c>
      <c r="BB2694" t="s">
        <v>380</v>
      </c>
      <c r="BC2694" t="s">
        <v>3927</v>
      </c>
      <c r="BD2694" t="s">
        <v>3927</v>
      </c>
      <c r="BE2694" t="s">
        <v>3927</v>
      </c>
      <c r="BF2694">
        <v>26</v>
      </c>
    </row>
    <row r="2695" spans="1:58" x14ac:dyDescent="0.3">
      <c r="A2695">
        <v>2026</v>
      </c>
      <c r="B2695">
        <v>202605</v>
      </c>
      <c r="C2695">
        <v>5</v>
      </c>
      <c r="D2695" s="14">
        <v>20001624669836</v>
      </c>
      <c r="E2695" t="s">
        <v>2810</v>
      </c>
      <c r="F2695" s="2">
        <v>46151.372106481482</v>
      </c>
      <c r="G2695" s="2">
        <v>46153</v>
      </c>
      <c r="I2695" t="s">
        <v>224</v>
      </c>
      <c r="J2695" t="s">
        <v>230</v>
      </c>
      <c r="L2695" t="s">
        <v>3515</v>
      </c>
      <c r="M2695" t="s">
        <v>309</v>
      </c>
      <c r="N2695" t="s">
        <v>297</v>
      </c>
      <c r="O2695" t="s">
        <v>283</v>
      </c>
      <c r="Q2695" t="s">
        <v>12087</v>
      </c>
      <c r="R2695" t="s">
        <v>2809</v>
      </c>
      <c r="S2695" t="s">
        <v>5470</v>
      </c>
      <c r="T2695" t="s">
        <v>5471</v>
      </c>
      <c r="U2695" t="s">
        <v>3034</v>
      </c>
      <c r="V2695" t="s">
        <v>647</v>
      </c>
      <c r="W2695" t="s">
        <v>245</v>
      </c>
      <c r="X2695" t="s">
        <v>225</v>
      </c>
      <c r="Z2695">
        <v>2</v>
      </c>
      <c r="AA2695" t="s">
        <v>3921</v>
      </c>
      <c r="AE2695" t="s">
        <v>3922</v>
      </c>
      <c r="AG2695" t="s">
        <v>5111</v>
      </c>
      <c r="AH2695">
        <v>6108928053</v>
      </c>
      <c r="AI2695" t="s">
        <v>12088</v>
      </c>
      <c r="AM2695" t="s">
        <v>3925</v>
      </c>
      <c r="AN2695" t="s">
        <v>3926</v>
      </c>
      <c r="AO2695" t="s">
        <v>268</v>
      </c>
      <c r="AP2695" t="s">
        <v>386</v>
      </c>
      <c r="AW2695" t="s">
        <v>320</v>
      </c>
      <c r="AX2695" t="s">
        <v>319</v>
      </c>
      <c r="AY2695" t="s">
        <v>254</v>
      </c>
      <c r="AZ2695" t="s">
        <v>230</v>
      </c>
      <c r="BA2695" t="s">
        <v>395</v>
      </c>
      <c r="BB2695" t="s">
        <v>380</v>
      </c>
      <c r="BC2695" t="s">
        <v>3927</v>
      </c>
      <c r="BD2695" t="s">
        <v>3927</v>
      </c>
      <c r="BE2695" t="s">
        <v>3927</v>
      </c>
      <c r="BF2695">
        <v>16</v>
      </c>
    </row>
    <row r="2696" spans="1:58" x14ac:dyDescent="0.3">
      <c r="A2696">
        <v>2026</v>
      </c>
      <c r="B2696">
        <v>202605</v>
      </c>
      <c r="C2696">
        <v>5</v>
      </c>
      <c r="D2696" s="14">
        <v>20001624669392</v>
      </c>
      <c r="E2696" t="s">
        <v>2810</v>
      </c>
      <c r="F2696" s="2">
        <v>46150.837847222225</v>
      </c>
      <c r="G2696" s="2">
        <v>46154</v>
      </c>
      <c r="I2696" t="s">
        <v>224</v>
      </c>
      <c r="J2696" t="s">
        <v>230</v>
      </c>
      <c r="L2696" t="s">
        <v>3368</v>
      </c>
      <c r="M2696" t="s">
        <v>309</v>
      </c>
      <c r="N2696" t="s">
        <v>297</v>
      </c>
      <c r="O2696" t="s">
        <v>283</v>
      </c>
      <c r="Q2696" t="s">
        <v>12089</v>
      </c>
      <c r="R2696" t="s">
        <v>2809</v>
      </c>
      <c r="S2696" t="s">
        <v>8659</v>
      </c>
      <c r="T2696" t="s">
        <v>8660</v>
      </c>
      <c r="U2696" t="s">
        <v>4796</v>
      </c>
      <c r="V2696" t="s">
        <v>2024</v>
      </c>
      <c r="W2696" t="s">
        <v>245</v>
      </c>
      <c r="X2696" t="s">
        <v>225</v>
      </c>
      <c r="Z2696">
        <v>1</v>
      </c>
      <c r="AA2696" t="s">
        <v>3921</v>
      </c>
      <c r="AE2696" t="s">
        <v>3922</v>
      </c>
      <c r="AG2696" t="s">
        <v>6332</v>
      </c>
      <c r="AH2696">
        <v>6108932004</v>
      </c>
      <c r="AI2696" t="s">
        <v>12090</v>
      </c>
      <c r="AM2696" t="s">
        <v>3925</v>
      </c>
      <c r="AN2696" t="s">
        <v>3926</v>
      </c>
      <c r="AO2696" t="s">
        <v>268</v>
      </c>
      <c r="AP2696" t="s">
        <v>386</v>
      </c>
      <c r="AW2696" t="s">
        <v>320</v>
      </c>
      <c r="AX2696" t="s">
        <v>319</v>
      </c>
      <c r="AY2696" t="s">
        <v>254</v>
      </c>
      <c r="AZ2696" t="s">
        <v>230</v>
      </c>
      <c r="BA2696" t="s">
        <v>395</v>
      </c>
      <c r="BB2696" t="s">
        <v>380</v>
      </c>
      <c r="BC2696" t="s">
        <v>3927</v>
      </c>
      <c r="BD2696" t="s">
        <v>3927</v>
      </c>
      <c r="BE2696" t="s">
        <v>3927</v>
      </c>
      <c r="BF2696">
        <v>16</v>
      </c>
    </row>
    <row r="2697" spans="1:58" x14ac:dyDescent="0.3">
      <c r="A2697">
        <v>2026</v>
      </c>
      <c r="B2697">
        <v>202605</v>
      </c>
      <c r="C2697">
        <v>5</v>
      </c>
      <c r="D2697" s="14">
        <v>20001624667633</v>
      </c>
      <c r="E2697" t="s">
        <v>2810</v>
      </c>
      <c r="F2697" s="2">
        <v>46151.350925925923</v>
      </c>
      <c r="G2697" s="2">
        <v>46151</v>
      </c>
      <c r="I2697" t="s">
        <v>224</v>
      </c>
      <c r="J2697" t="s">
        <v>230</v>
      </c>
      <c r="L2697" t="s">
        <v>323</v>
      </c>
      <c r="M2697" t="s">
        <v>1036</v>
      </c>
      <c r="N2697" t="s">
        <v>752</v>
      </c>
      <c r="O2697" t="s">
        <v>623</v>
      </c>
      <c r="Q2697" t="s">
        <v>12091</v>
      </c>
      <c r="R2697" t="s">
        <v>2809</v>
      </c>
      <c r="S2697" t="s">
        <v>6720</v>
      </c>
      <c r="T2697" t="s">
        <v>6721</v>
      </c>
      <c r="U2697" t="s">
        <v>4796</v>
      </c>
      <c r="V2697" t="s">
        <v>2024</v>
      </c>
      <c r="W2697" t="s">
        <v>245</v>
      </c>
      <c r="X2697" t="s">
        <v>225</v>
      </c>
      <c r="Z2697">
        <v>4</v>
      </c>
      <c r="AA2697" t="s">
        <v>3921</v>
      </c>
      <c r="AE2697" t="s">
        <v>3922</v>
      </c>
      <c r="AG2697" t="s">
        <v>6701</v>
      </c>
      <c r="AH2697">
        <v>6077489199</v>
      </c>
      <c r="AI2697" t="s">
        <v>12092</v>
      </c>
      <c r="AM2697" t="s">
        <v>3925</v>
      </c>
      <c r="AN2697" t="s">
        <v>3926</v>
      </c>
      <c r="AO2697" t="s">
        <v>268</v>
      </c>
      <c r="AP2697" t="s">
        <v>304</v>
      </c>
      <c r="AW2697" t="s">
        <v>227</v>
      </c>
      <c r="AX2697" t="s">
        <v>226</v>
      </c>
      <c r="AY2697" t="s">
        <v>254</v>
      </c>
      <c r="AZ2697" t="s">
        <v>230</v>
      </c>
      <c r="BA2697" t="s">
        <v>273</v>
      </c>
      <c r="BB2697" t="s">
        <v>380</v>
      </c>
      <c r="BC2697" t="s">
        <v>3927</v>
      </c>
      <c r="BD2697" t="s">
        <v>3927</v>
      </c>
      <c r="BE2697" t="s">
        <v>3927</v>
      </c>
      <c r="BF2697">
        <v>26</v>
      </c>
    </row>
    <row r="2698" spans="1:58" x14ac:dyDescent="0.3">
      <c r="A2698">
        <v>2026</v>
      </c>
      <c r="B2698">
        <v>202605</v>
      </c>
      <c r="C2698">
        <v>5</v>
      </c>
      <c r="D2698" s="14">
        <v>20001624667617</v>
      </c>
      <c r="E2698" t="s">
        <v>2810</v>
      </c>
      <c r="F2698" s="2">
        <v>46151.349050925928</v>
      </c>
      <c r="G2698" s="2">
        <v>46153</v>
      </c>
      <c r="I2698" t="s">
        <v>224</v>
      </c>
      <c r="J2698" t="s">
        <v>230</v>
      </c>
      <c r="L2698" t="s">
        <v>3462</v>
      </c>
      <c r="M2698" t="s">
        <v>309</v>
      </c>
      <c r="N2698" t="s">
        <v>297</v>
      </c>
      <c r="O2698" t="s">
        <v>283</v>
      </c>
      <c r="Q2698" t="s">
        <v>12093</v>
      </c>
      <c r="R2698" t="s">
        <v>2809</v>
      </c>
      <c r="S2698" t="s">
        <v>243</v>
      </c>
      <c r="T2698" t="s">
        <v>244</v>
      </c>
      <c r="U2698" t="s">
        <v>258</v>
      </c>
      <c r="V2698" t="s">
        <v>247</v>
      </c>
      <c r="W2698" t="s">
        <v>245</v>
      </c>
      <c r="X2698" t="s">
        <v>225</v>
      </c>
      <c r="Z2698">
        <v>2</v>
      </c>
      <c r="AA2698" t="s">
        <v>3921</v>
      </c>
      <c r="AE2698" t="s">
        <v>3922</v>
      </c>
      <c r="AG2698" t="s">
        <v>248</v>
      </c>
      <c r="AH2698">
        <v>6108928024</v>
      </c>
      <c r="AI2698" t="s">
        <v>12094</v>
      </c>
      <c r="AM2698" t="s">
        <v>3925</v>
      </c>
      <c r="AN2698" t="s">
        <v>3926</v>
      </c>
      <c r="AO2698" t="s">
        <v>268</v>
      </c>
      <c r="AP2698" t="s">
        <v>304</v>
      </c>
      <c r="AW2698" t="s">
        <v>320</v>
      </c>
      <c r="AX2698" t="s">
        <v>319</v>
      </c>
      <c r="AY2698" t="s">
        <v>254</v>
      </c>
      <c r="AZ2698" t="s">
        <v>230</v>
      </c>
      <c r="BA2698" t="s">
        <v>395</v>
      </c>
      <c r="BB2698" t="s">
        <v>380</v>
      </c>
      <c r="BC2698" t="s">
        <v>3927</v>
      </c>
      <c r="BD2698" t="s">
        <v>3927</v>
      </c>
      <c r="BE2698" t="s">
        <v>3927</v>
      </c>
      <c r="BF2698">
        <v>16</v>
      </c>
    </row>
    <row r="2699" spans="1:58" x14ac:dyDescent="0.3">
      <c r="A2699">
        <v>2026</v>
      </c>
      <c r="B2699">
        <v>202605</v>
      </c>
      <c r="C2699">
        <v>5</v>
      </c>
      <c r="D2699" s="14">
        <v>20001624663673</v>
      </c>
      <c r="E2699" t="s">
        <v>2810</v>
      </c>
      <c r="F2699" s="2">
        <v>46151.348101851851</v>
      </c>
      <c r="G2699" s="2">
        <v>46153</v>
      </c>
      <c r="I2699" t="s">
        <v>224</v>
      </c>
      <c r="J2699" t="s">
        <v>230</v>
      </c>
      <c r="L2699" t="s">
        <v>3463</v>
      </c>
      <c r="M2699" t="s">
        <v>309</v>
      </c>
      <c r="N2699" t="s">
        <v>297</v>
      </c>
      <c r="O2699" t="s">
        <v>283</v>
      </c>
      <c r="Q2699" t="s">
        <v>12095</v>
      </c>
      <c r="R2699" t="s">
        <v>2809</v>
      </c>
      <c r="S2699" t="s">
        <v>5306</v>
      </c>
      <c r="T2699" t="s">
        <v>5307</v>
      </c>
      <c r="U2699" t="s">
        <v>3034</v>
      </c>
      <c r="V2699" t="s">
        <v>647</v>
      </c>
      <c r="W2699" t="s">
        <v>245</v>
      </c>
      <c r="X2699" t="s">
        <v>225</v>
      </c>
      <c r="Z2699">
        <v>2</v>
      </c>
      <c r="AA2699" t="s">
        <v>3921</v>
      </c>
      <c r="AE2699" t="s">
        <v>3922</v>
      </c>
      <c r="AG2699" t="s">
        <v>5006</v>
      </c>
      <c r="AH2699">
        <v>6108934981</v>
      </c>
      <c r="AI2699" t="s">
        <v>12096</v>
      </c>
      <c r="AM2699" t="s">
        <v>3925</v>
      </c>
      <c r="AN2699" t="s">
        <v>3926</v>
      </c>
      <c r="AO2699" t="s">
        <v>268</v>
      </c>
      <c r="AP2699" t="s">
        <v>249</v>
      </c>
      <c r="AW2699" t="s">
        <v>1525</v>
      </c>
      <c r="AX2699" t="s">
        <v>1524</v>
      </c>
      <c r="AY2699" t="s">
        <v>254</v>
      </c>
      <c r="AZ2699" t="s">
        <v>230</v>
      </c>
      <c r="BA2699" t="s">
        <v>395</v>
      </c>
      <c r="BB2699" t="s">
        <v>380</v>
      </c>
      <c r="BC2699" t="s">
        <v>3927</v>
      </c>
      <c r="BD2699" t="s">
        <v>3927</v>
      </c>
      <c r="BE2699" t="s">
        <v>3927</v>
      </c>
      <c r="BF2699">
        <v>16</v>
      </c>
    </row>
    <row r="2700" spans="1:58" x14ac:dyDescent="0.3">
      <c r="A2700">
        <v>2026</v>
      </c>
      <c r="B2700">
        <v>202605</v>
      </c>
      <c r="C2700">
        <v>5</v>
      </c>
      <c r="D2700" s="14">
        <v>20001624663324</v>
      </c>
      <c r="E2700" t="s">
        <v>2810</v>
      </c>
      <c r="F2700" s="2">
        <v>46150.785416666666</v>
      </c>
      <c r="G2700" s="2">
        <v>46153</v>
      </c>
      <c r="I2700" t="s">
        <v>224</v>
      </c>
      <c r="J2700" t="s">
        <v>230</v>
      </c>
      <c r="L2700" t="s">
        <v>1639</v>
      </c>
      <c r="M2700" t="s">
        <v>309</v>
      </c>
      <c r="N2700" t="s">
        <v>297</v>
      </c>
      <c r="O2700" t="s">
        <v>283</v>
      </c>
      <c r="Q2700" t="s">
        <v>12097</v>
      </c>
      <c r="R2700" t="s">
        <v>2809</v>
      </c>
      <c r="S2700" t="s">
        <v>6624</v>
      </c>
      <c r="T2700" t="s">
        <v>6625</v>
      </c>
      <c r="U2700" t="s">
        <v>4796</v>
      </c>
      <c r="V2700" t="s">
        <v>2024</v>
      </c>
      <c r="W2700" t="s">
        <v>245</v>
      </c>
      <c r="X2700" t="s">
        <v>225</v>
      </c>
      <c r="Z2700">
        <v>2</v>
      </c>
      <c r="AA2700" t="s">
        <v>3921</v>
      </c>
      <c r="AE2700" t="s">
        <v>3922</v>
      </c>
      <c r="AG2700" t="s">
        <v>6332</v>
      </c>
      <c r="AH2700">
        <v>6091465673</v>
      </c>
      <c r="AI2700" t="s">
        <v>12098</v>
      </c>
      <c r="AM2700" t="s">
        <v>3925</v>
      </c>
      <c r="AN2700" t="s">
        <v>3926</v>
      </c>
      <c r="AO2700" t="s">
        <v>268</v>
      </c>
      <c r="AP2700" t="s">
        <v>386</v>
      </c>
      <c r="AW2700" t="s">
        <v>227</v>
      </c>
      <c r="AX2700" t="s">
        <v>226</v>
      </c>
      <c r="AY2700" t="s">
        <v>254</v>
      </c>
      <c r="AZ2700" t="s">
        <v>230</v>
      </c>
      <c r="BA2700" t="s">
        <v>344</v>
      </c>
      <c r="BB2700" t="s">
        <v>232</v>
      </c>
      <c r="BC2700" t="s">
        <v>3927</v>
      </c>
      <c r="BD2700" t="s">
        <v>3927</v>
      </c>
      <c r="BE2700" t="s">
        <v>3927</v>
      </c>
      <c r="BF2700">
        <v>5</v>
      </c>
    </row>
    <row r="2701" spans="1:58" x14ac:dyDescent="0.3">
      <c r="A2701">
        <v>2026</v>
      </c>
      <c r="B2701">
        <v>202605</v>
      </c>
      <c r="C2701">
        <v>5</v>
      </c>
      <c r="D2701" s="14">
        <v>20001624663256</v>
      </c>
      <c r="E2701" t="s">
        <v>2810</v>
      </c>
      <c r="F2701" s="2">
        <v>46150.768622685187</v>
      </c>
      <c r="G2701" s="2">
        <v>46151</v>
      </c>
      <c r="I2701" t="s">
        <v>224</v>
      </c>
      <c r="J2701" t="s">
        <v>230</v>
      </c>
      <c r="L2701" t="s">
        <v>3759</v>
      </c>
      <c r="M2701" t="s">
        <v>902</v>
      </c>
      <c r="N2701" t="s">
        <v>752</v>
      </c>
      <c r="O2701" t="s">
        <v>623</v>
      </c>
      <c r="Q2701" t="s">
        <v>12099</v>
      </c>
      <c r="R2701" t="s">
        <v>2809</v>
      </c>
      <c r="S2701" t="s">
        <v>5627</v>
      </c>
      <c r="T2701" t="s">
        <v>5628</v>
      </c>
      <c r="U2701" t="s">
        <v>3034</v>
      </c>
      <c r="V2701" t="s">
        <v>647</v>
      </c>
      <c r="W2701" t="s">
        <v>245</v>
      </c>
      <c r="X2701" t="s">
        <v>225</v>
      </c>
      <c r="Z2701">
        <v>4</v>
      </c>
      <c r="AA2701" t="s">
        <v>3921</v>
      </c>
      <c r="AE2701" t="s">
        <v>3922</v>
      </c>
      <c r="AG2701" t="s">
        <v>5111</v>
      </c>
      <c r="AH2701">
        <v>6108931985</v>
      </c>
      <c r="AI2701" t="s">
        <v>12100</v>
      </c>
      <c r="AM2701" t="s">
        <v>3925</v>
      </c>
      <c r="AN2701" t="s">
        <v>3926</v>
      </c>
      <c r="AO2701" t="s">
        <v>268</v>
      </c>
      <c r="AP2701" t="s">
        <v>386</v>
      </c>
      <c r="AW2701" t="s">
        <v>227</v>
      </c>
      <c r="AX2701" t="s">
        <v>226</v>
      </c>
      <c r="AY2701" t="s">
        <v>254</v>
      </c>
      <c r="AZ2701" t="s">
        <v>230</v>
      </c>
      <c r="BA2701" t="s">
        <v>395</v>
      </c>
      <c r="BB2701" t="s">
        <v>232</v>
      </c>
      <c r="BC2701" t="s">
        <v>3927</v>
      </c>
      <c r="BD2701" t="s">
        <v>3927</v>
      </c>
      <c r="BE2701" t="s">
        <v>3927</v>
      </c>
      <c r="BF2701">
        <v>16</v>
      </c>
    </row>
    <row r="2702" spans="1:58" x14ac:dyDescent="0.3">
      <c r="A2702">
        <v>2026</v>
      </c>
      <c r="B2702">
        <v>202605</v>
      </c>
      <c r="C2702">
        <v>5</v>
      </c>
      <c r="D2702" s="14">
        <v>20001624648824</v>
      </c>
      <c r="E2702" t="s">
        <v>2810</v>
      </c>
      <c r="F2702" s="2">
        <v>46150.738159722219</v>
      </c>
      <c r="G2702" s="2">
        <v>46153</v>
      </c>
      <c r="I2702" t="s">
        <v>224</v>
      </c>
      <c r="J2702" t="s">
        <v>230</v>
      </c>
      <c r="L2702" t="s">
        <v>424</v>
      </c>
      <c r="M2702" t="s">
        <v>309</v>
      </c>
      <c r="N2702" t="s">
        <v>297</v>
      </c>
      <c r="O2702" t="s">
        <v>283</v>
      </c>
      <c r="Q2702" t="s">
        <v>12101</v>
      </c>
      <c r="R2702" t="s">
        <v>2809</v>
      </c>
      <c r="S2702" t="s">
        <v>6349</v>
      </c>
      <c r="T2702" t="s">
        <v>6350</v>
      </c>
      <c r="U2702" t="s">
        <v>3034</v>
      </c>
      <c r="V2702" t="s">
        <v>647</v>
      </c>
      <c r="W2702" t="s">
        <v>245</v>
      </c>
      <c r="X2702" t="s">
        <v>225</v>
      </c>
      <c r="Z2702">
        <v>2</v>
      </c>
      <c r="AA2702" t="s">
        <v>3921</v>
      </c>
      <c r="AE2702" t="s">
        <v>3922</v>
      </c>
      <c r="AG2702" t="s">
        <v>5135</v>
      </c>
      <c r="AH2702">
        <v>6108943770</v>
      </c>
      <c r="AI2702" t="s">
        <v>12102</v>
      </c>
      <c r="AM2702" t="s">
        <v>3925</v>
      </c>
      <c r="AN2702" t="s">
        <v>3926</v>
      </c>
      <c r="AO2702" t="s">
        <v>268</v>
      </c>
      <c r="AP2702" t="s">
        <v>386</v>
      </c>
      <c r="AW2702" t="s">
        <v>320</v>
      </c>
      <c r="AX2702" t="s">
        <v>319</v>
      </c>
      <c r="AY2702" t="s">
        <v>254</v>
      </c>
      <c r="AZ2702" t="s">
        <v>230</v>
      </c>
      <c r="BA2702" t="s">
        <v>395</v>
      </c>
      <c r="BB2702" t="s">
        <v>380</v>
      </c>
      <c r="BC2702" t="s">
        <v>3927</v>
      </c>
      <c r="BD2702" t="s">
        <v>3927</v>
      </c>
      <c r="BE2702" t="s">
        <v>3927</v>
      </c>
      <c r="BF2702">
        <v>16</v>
      </c>
    </row>
    <row r="2703" spans="1:58" x14ac:dyDescent="0.3">
      <c r="A2703">
        <v>2026</v>
      </c>
      <c r="B2703">
        <v>202605</v>
      </c>
      <c r="C2703">
        <v>5</v>
      </c>
      <c r="D2703" s="14">
        <v>20001624642886</v>
      </c>
      <c r="E2703" t="s">
        <v>2810</v>
      </c>
      <c r="F2703" s="2">
        <v>46150.73746527778</v>
      </c>
      <c r="G2703" s="2">
        <v>46154</v>
      </c>
      <c r="I2703" t="s">
        <v>224</v>
      </c>
      <c r="J2703" t="s">
        <v>230</v>
      </c>
      <c r="L2703" t="s">
        <v>3720</v>
      </c>
      <c r="M2703" t="s">
        <v>902</v>
      </c>
      <c r="N2703" t="s">
        <v>752</v>
      </c>
      <c r="O2703" t="s">
        <v>623</v>
      </c>
      <c r="Q2703" t="s">
        <v>12103</v>
      </c>
      <c r="R2703" t="s">
        <v>2809</v>
      </c>
      <c r="S2703" t="s">
        <v>7508</v>
      </c>
      <c r="T2703" t="s">
        <v>7509</v>
      </c>
      <c r="U2703" t="s">
        <v>3034</v>
      </c>
      <c r="V2703" t="s">
        <v>647</v>
      </c>
      <c r="W2703" t="s">
        <v>245</v>
      </c>
      <c r="X2703" t="s">
        <v>387</v>
      </c>
      <c r="Z2703">
        <v>1</v>
      </c>
      <c r="AA2703" t="s">
        <v>3921</v>
      </c>
      <c r="AE2703" t="s">
        <v>3922</v>
      </c>
      <c r="AG2703" t="s">
        <v>5111</v>
      </c>
      <c r="AH2703">
        <v>6108933949</v>
      </c>
      <c r="AI2703" t="s">
        <v>12104</v>
      </c>
      <c r="AM2703" t="s">
        <v>3925</v>
      </c>
      <c r="AN2703" t="s">
        <v>3926</v>
      </c>
      <c r="AO2703" t="s">
        <v>268</v>
      </c>
      <c r="AP2703" t="s">
        <v>330</v>
      </c>
      <c r="AW2703" t="s">
        <v>447</v>
      </c>
      <c r="AX2703" t="s">
        <v>446</v>
      </c>
      <c r="AY2703" t="s">
        <v>253</v>
      </c>
      <c r="AZ2703" t="s">
        <v>230</v>
      </c>
      <c r="BA2703" t="s">
        <v>395</v>
      </c>
      <c r="BB2703" t="s">
        <v>380</v>
      </c>
      <c r="BC2703" t="s">
        <v>3927</v>
      </c>
      <c r="BD2703" t="s">
        <v>3927</v>
      </c>
      <c r="BE2703" t="s">
        <v>3927</v>
      </c>
      <c r="BF2703">
        <v>16</v>
      </c>
    </row>
    <row r="2704" spans="1:58" x14ac:dyDescent="0.3">
      <c r="A2704">
        <v>2026</v>
      </c>
      <c r="B2704">
        <v>202605</v>
      </c>
      <c r="C2704">
        <v>5</v>
      </c>
      <c r="D2704" s="14">
        <v>20001624642121</v>
      </c>
      <c r="E2704" t="s">
        <v>2810</v>
      </c>
      <c r="F2704" s="2">
        <v>46150.68959490741</v>
      </c>
      <c r="G2704" s="2">
        <v>46153</v>
      </c>
      <c r="I2704" t="s">
        <v>224</v>
      </c>
      <c r="J2704" t="s">
        <v>230</v>
      </c>
      <c r="L2704" t="s">
        <v>12105</v>
      </c>
      <c r="M2704" t="s">
        <v>261</v>
      </c>
      <c r="N2704" t="s">
        <v>237</v>
      </c>
      <c r="O2704" t="s">
        <v>257</v>
      </c>
      <c r="Q2704" t="s">
        <v>12106</v>
      </c>
      <c r="R2704" t="s">
        <v>2809</v>
      </c>
      <c r="S2704" t="s">
        <v>5089</v>
      </c>
      <c r="T2704" t="s">
        <v>5090</v>
      </c>
      <c r="U2704" t="s">
        <v>3034</v>
      </c>
      <c r="V2704" t="s">
        <v>647</v>
      </c>
      <c r="W2704" t="s">
        <v>245</v>
      </c>
      <c r="X2704" t="s">
        <v>225</v>
      </c>
      <c r="Z2704">
        <v>2</v>
      </c>
      <c r="AA2704" t="s">
        <v>3921</v>
      </c>
      <c r="AE2704" t="s">
        <v>3922</v>
      </c>
      <c r="AG2704" t="s">
        <v>5006</v>
      </c>
      <c r="AH2704">
        <v>6108928928</v>
      </c>
      <c r="AI2704" t="s">
        <v>12107</v>
      </c>
      <c r="AM2704" t="s">
        <v>3925</v>
      </c>
      <c r="AN2704" t="s">
        <v>3926</v>
      </c>
      <c r="AO2704" t="s">
        <v>268</v>
      </c>
      <c r="AP2704" t="s">
        <v>249</v>
      </c>
      <c r="AW2704" t="s">
        <v>320</v>
      </c>
      <c r="AX2704" t="s">
        <v>319</v>
      </c>
      <c r="AY2704" t="s">
        <v>254</v>
      </c>
      <c r="AZ2704" t="s">
        <v>230</v>
      </c>
      <c r="BA2704" t="s">
        <v>395</v>
      </c>
      <c r="BB2704" t="s">
        <v>380</v>
      </c>
      <c r="BC2704" t="s">
        <v>3927</v>
      </c>
      <c r="BD2704" t="s">
        <v>3927</v>
      </c>
      <c r="BE2704" t="s">
        <v>3927</v>
      </c>
      <c r="BF2704">
        <v>16</v>
      </c>
    </row>
    <row r="2705" spans="1:58" x14ac:dyDescent="0.3">
      <c r="A2705">
        <v>2026</v>
      </c>
      <c r="B2705">
        <v>202605</v>
      </c>
      <c r="C2705">
        <v>5</v>
      </c>
      <c r="D2705" s="14">
        <v>20001624640175</v>
      </c>
      <c r="E2705" t="s">
        <v>2810</v>
      </c>
      <c r="F2705" s="2">
        <v>46150.691192129627</v>
      </c>
      <c r="G2705" s="2">
        <v>46154</v>
      </c>
      <c r="I2705" t="s">
        <v>224</v>
      </c>
      <c r="J2705" t="s">
        <v>230</v>
      </c>
      <c r="L2705" t="s">
        <v>12108</v>
      </c>
      <c r="M2705" t="s">
        <v>5691</v>
      </c>
      <c r="N2705" t="s">
        <v>353</v>
      </c>
      <c r="O2705" t="s">
        <v>283</v>
      </c>
      <c r="Q2705" t="s">
        <v>12109</v>
      </c>
      <c r="R2705" t="s">
        <v>2809</v>
      </c>
      <c r="S2705" t="s">
        <v>5207</v>
      </c>
      <c r="T2705" t="s">
        <v>5208</v>
      </c>
      <c r="U2705" t="s">
        <v>3034</v>
      </c>
      <c r="V2705" t="s">
        <v>647</v>
      </c>
      <c r="W2705" t="s">
        <v>245</v>
      </c>
      <c r="X2705" t="s">
        <v>225</v>
      </c>
      <c r="Z2705">
        <v>1</v>
      </c>
      <c r="AA2705" t="s">
        <v>3921</v>
      </c>
      <c r="AE2705" t="s">
        <v>3922</v>
      </c>
      <c r="AG2705" t="s">
        <v>5135</v>
      </c>
      <c r="AH2705">
        <v>6108928929</v>
      </c>
      <c r="AI2705" t="s">
        <v>12110</v>
      </c>
      <c r="AM2705" t="s">
        <v>3925</v>
      </c>
      <c r="AN2705" t="s">
        <v>3926</v>
      </c>
      <c r="AO2705" t="s">
        <v>268</v>
      </c>
      <c r="AP2705" t="s">
        <v>386</v>
      </c>
      <c r="AW2705" t="s">
        <v>320</v>
      </c>
      <c r="AX2705" t="s">
        <v>319</v>
      </c>
      <c r="AY2705" t="s">
        <v>254</v>
      </c>
      <c r="AZ2705" t="s">
        <v>230</v>
      </c>
      <c r="BA2705" t="s">
        <v>395</v>
      </c>
      <c r="BB2705" t="s">
        <v>380</v>
      </c>
      <c r="BC2705" t="s">
        <v>3927</v>
      </c>
      <c r="BD2705" t="s">
        <v>3927</v>
      </c>
      <c r="BE2705" t="s">
        <v>3927</v>
      </c>
      <c r="BF2705">
        <v>16</v>
      </c>
    </row>
    <row r="2706" spans="1:58" x14ac:dyDescent="0.3">
      <c r="A2706">
        <v>2026</v>
      </c>
      <c r="B2706">
        <v>202605</v>
      </c>
      <c r="C2706">
        <v>5</v>
      </c>
      <c r="D2706" s="14">
        <v>20001624638832</v>
      </c>
      <c r="E2706" t="s">
        <v>2810</v>
      </c>
      <c r="F2706" s="2">
        <v>46150.729467592595</v>
      </c>
      <c r="G2706" s="2">
        <v>46153</v>
      </c>
      <c r="I2706" t="s">
        <v>224</v>
      </c>
      <c r="J2706" t="s">
        <v>230</v>
      </c>
      <c r="L2706" t="s">
        <v>12111</v>
      </c>
      <c r="M2706" t="s">
        <v>334</v>
      </c>
      <c r="N2706" t="s">
        <v>322</v>
      </c>
      <c r="O2706" t="s">
        <v>331</v>
      </c>
      <c r="Q2706" t="s">
        <v>12112</v>
      </c>
      <c r="R2706" t="s">
        <v>2809</v>
      </c>
      <c r="S2706" t="s">
        <v>5283</v>
      </c>
      <c r="T2706" t="s">
        <v>5284</v>
      </c>
      <c r="U2706" t="s">
        <v>3034</v>
      </c>
      <c r="V2706" t="s">
        <v>647</v>
      </c>
      <c r="W2706" t="s">
        <v>245</v>
      </c>
      <c r="X2706" t="s">
        <v>225</v>
      </c>
      <c r="Z2706">
        <v>2</v>
      </c>
      <c r="AA2706" t="s">
        <v>3921</v>
      </c>
      <c r="AE2706" t="s">
        <v>3922</v>
      </c>
      <c r="AG2706" t="s">
        <v>5111</v>
      </c>
      <c r="AH2706">
        <v>6108930968</v>
      </c>
      <c r="AI2706" t="s">
        <v>12113</v>
      </c>
      <c r="AM2706" t="s">
        <v>3925</v>
      </c>
      <c r="AN2706" t="s">
        <v>3926</v>
      </c>
      <c r="AO2706" t="s">
        <v>268</v>
      </c>
      <c r="AP2706" t="s">
        <v>330</v>
      </c>
      <c r="AW2706" t="s">
        <v>227</v>
      </c>
      <c r="AX2706" t="s">
        <v>226</v>
      </c>
      <c r="AY2706" t="s">
        <v>254</v>
      </c>
      <c r="AZ2706" t="s">
        <v>230</v>
      </c>
      <c r="BA2706" t="s">
        <v>395</v>
      </c>
      <c r="BB2706" t="s">
        <v>380</v>
      </c>
      <c r="BC2706" t="s">
        <v>3927</v>
      </c>
      <c r="BD2706" t="s">
        <v>3927</v>
      </c>
      <c r="BE2706" t="s">
        <v>3927</v>
      </c>
      <c r="BF2706">
        <v>16</v>
      </c>
    </row>
    <row r="2707" spans="1:58" x14ac:dyDescent="0.3">
      <c r="A2707">
        <v>2026</v>
      </c>
      <c r="B2707">
        <v>202605</v>
      </c>
      <c r="C2707">
        <v>5</v>
      </c>
      <c r="D2707" s="14">
        <v>20001624638791</v>
      </c>
      <c r="E2707" t="s">
        <v>2810</v>
      </c>
      <c r="F2707" s="2">
        <v>46150.726550925923</v>
      </c>
      <c r="G2707" s="2">
        <v>46151</v>
      </c>
      <c r="I2707" t="s">
        <v>224</v>
      </c>
      <c r="J2707" t="s">
        <v>230</v>
      </c>
      <c r="L2707" t="s">
        <v>406</v>
      </c>
      <c r="M2707" t="s">
        <v>261</v>
      </c>
      <c r="N2707" t="s">
        <v>237</v>
      </c>
      <c r="O2707" t="s">
        <v>257</v>
      </c>
      <c r="Q2707" t="s">
        <v>12114</v>
      </c>
      <c r="R2707" t="s">
        <v>2809</v>
      </c>
      <c r="S2707" t="s">
        <v>5326</v>
      </c>
      <c r="T2707" t="s">
        <v>5327</v>
      </c>
      <c r="U2707" t="s">
        <v>3034</v>
      </c>
      <c r="V2707" t="s">
        <v>647</v>
      </c>
      <c r="W2707" t="s">
        <v>245</v>
      </c>
      <c r="X2707" t="s">
        <v>225</v>
      </c>
      <c r="Z2707">
        <v>4</v>
      </c>
      <c r="AA2707" t="s">
        <v>3921</v>
      </c>
      <c r="AE2707" t="s">
        <v>3922</v>
      </c>
      <c r="AG2707" t="s">
        <v>5111</v>
      </c>
      <c r="AH2707">
        <v>6108933943</v>
      </c>
      <c r="AI2707" t="s">
        <v>12115</v>
      </c>
      <c r="AM2707" t="s">
        <v>3925</v>
      </c>
      <c r="AN2707" t="s">
        <v>3926</v>
      </c>
      <c r="AO2707" t="s">
        <v>268</v>
      </c>
      <c r="AP2707" t="s">
        <v>386</v>
      </c>
      <c r="AW2707" t="s">
        <v>320</v>
      </c>
      <c r="AX2707" t="s">
        <v>319</v>
      </c>
      <c r="AY2707" t="s">
        <v>254</v>
      </c>
      <c r="AZ2707" t="s">
        <v>230</v>
      </c>
      <c r="BA2707" t="s">
        <v>395</v>
      </c>
      <c r="BB2707" t="s">
        <v>380</v>
      </c>
      <c r="BC2707" t="s">
        <v>3927</v>
      </c>
      <c r="BD2707" t="s">
        <v>3927</v>
      </c>
      <c r="BE2707" t="s">
        <v>3927</v>
      </c>
      <c r="BF2707">
        <v>16</v>
      </c>
    </row>
    <row r="2708" spans="1:58" x14ac:dyDescent="0.3">
      <c r="A2708">
        <v>2026</v>
      </c>
      <c r="B2708">
        <v>202605</v>
      </c>
      <c r="C2708">
        <v>5</v>
      </c>
      <c r="D2708" s="14">
        <v>20001624637959</v>
      </c>
      <c r="E2708" t="s">
        <v>2810</v>
      </c>
      <c r="F2708" s="2">
        <v>46150.680185185185</v>
      </c>
      <c r="G2708" s="2">
        <v>46154</v>
      </c>
      <c r="I2708" t="s">
        <v>224</v>
      </c>
      <c r="J2708" t="s">
        <v>230</v>
      </c>
      <c r="L2708" t="s">
        <v>3816</v>
      </c>
      <c r="M2708" t="s">
        <v>364</v>
      </c>
      <c r="N2708" t="s">
        <v>353</v>
      </c>
      <c r="O2708" t="s">
        <v>283</v>
      </c>
      <c r="Q2708" t="s">
        <v>12116</v>
      </c>
      <c r="R2708" t="s">
        <v>2809</v>
      </c>
      <c r="S2708" t="s">
        <v>5108</v>
      </c>
      <c r="T2708" t="s">
        <v>5109</v>
      </c>
      <c r="U2708" t="s">
        <v>3034</v>
      </c>
      <c r="V2708" t="s">
        <v>647</v>
      </c>
      <c r="W2708" t="s">
        <v>245</v>
      </c>
      <c r="X2708" t="s">
        <v>225</v>
      </c>
      <c r="Z2708">
        <v>1</v>
      </c>
      <c r="AA2708" t="s">
        <v>3921</v>
      </c>
      <c r="AE2708" t="s">
        <v>3922</v>
      </c>
      <c r="AG2708" t="s">
        <v>5111</v>
      </c>
      <c r="AH2708">
        <v>6108940777</v>
      </c>
      <c r="AI2708" t="s">
        <v>12117</v>
      </c>
      <c r="AM2708" t="s">
        <v>3925</v>
      </c>
      <c r="AN2708" t="s">
        <v>3926</v>
      </c>
      <c r="AO2708" t="s">
        <v>268</v>
      </c>
      <c r="AP2708" t="s">
        <v>386</v>
      </c>
      <c r="AW2708" t="s">
        <v>320</v>
      </c>
      <c r="AX2708" t="s">
        <v>319</v>
      </c>
      <c r="AY2708" t="s">
        <v>254</v>
      </c>
      <c r="AZ2708" t="s">
        <v>230</v>
      </c>
      <c r="BA2708" t="s">
        <v>395</v>
      </c>
      <c r="BB2708" t="s">
        <v>380</v>
      </c>
      <c r="BC2708" t="s">
        <v>3927</v>
      </c>
      <c r="BD2708" t="s">
        <v>3927</v>
      </c>
      <c r="BE2708" t="s">
        <v>3927</v>
      </c>
      <c r="BF2708">
        <v>16</v>
      </c>
    </row>
    <row r="2709" spans="1:58" x14ac:dyDescent="0.3">
      <c r="A2709">
        <v>2026</v>
      </c>
      <c r="B2709">
        <v>202605</v>
      </c>
      <c r="C2709">
        <v>5</v>
      </c>
      <c r="D2709" s="14">
        <v>20001624634965</v>
      </c>
      <c r="E2709" t="s">
        <v>2810</v>
      </c>
      <c r="F2709" s="2">
        <v>46150.679652777777</v>
      </c>
      <c r="G2709" s="2">
        <v>46153</v>
      </c>
      <c r="I2709" t="s">
        <v>224</v>
      </c>
      <c r="J2709" t="s">
        <v>230</v>
      </c>
      <c r="L2709" t="s">
        <v>3799</v>
      </c>
      <c r="M2709" t="s">
        <v>3958</v>
      </c>
      <c r="N2709" t="s">
        <v>353</v>
      </c>
      <c r="O2709" t="s">
        <v>283</v>
      </c>
      <c r="Q2709" t="s">
        <v>12118</v>
      </c>
      <c r="R2709" t="s">
        <v>2809</v>
      </c>
      <c r="S2709" t="s">
        <v>6146</v>
      </c>
      <c r="T2709" t="s">
        <v>6147</v>
      </c>
      <c r="U2709" t="s">
        <v>5044</v>
      </c>
      <c r="V2709" t="s">
        <v>5045</v>
      </c>
      <c r="W2709" t="s">
        <v>245</v>
      </c>
      <c r="X2709" t="s">
        <v>225</v>
      </c>
      <c r="Z2709">
        <v>2</v>
      </c>
      <c r="AA2709" t="s">
        <v>3921</v>
      </c>
      <c r="AE2709" t="s">
        <v>3922</v>
      </c>
      <c r="AG2709" t="s">
        <v>5047</v>
      </c>
      <c r="AH2709">
        <v>6108924959</v>
      </c>
      <c r="AI2709" t="s">
        <v>12119</v>
      </c>
      <c r="AM2709" t="s">
        <v>3925</v>
      </c>
      <c r="AN2709" t="s">
        <v>3926</v>
      </c>
      <c r="AO2709" t="s">
        <v>268</v>
      </c>
      <c r="AP2709" t="s">
        <v>249</v>
      </c>
      <c r="AW2709" t="s">
        <v>320</v>
      </c>
      <c r="AX2709" t="s">
        <v>319</v>
      </c>
      <c r="AY2709" t="s">
        <v>254</v>
      </c>
      <c r="AZ2709" t="s">
        <v>230</v>
      </c>
      <c r="BA2709" t="s">
        <v>395</v>
      </c>
      <c r="BB2709" t="s">
        <v>380</v>
      </c>
      <c r="BC2709" t="s">
        <v>3927</v>
      </c>
      <c r="BD2709" t="s">
        <v>3927</v>
      </c>
      <c r="BE2709" t="s">
        <v>3927</v>
      </c>
      <c r="BF2709">
        <v>16</v>
      </c>
    </row>
    <row r="2710" spans="1:58" x14ac:dyDescent="0.3">
      <c r="A2710">
        <v>2026</v>
      </c>
      <c r="B2710">
        <v>202605</v>
      </c>
      <c r="C2710">
        <v>5</v>
      </c>
      <c r="D2710" s="14">
        <v>20001624629346</v>
      </c>
      <c r="E2710" t="s">
        <v>2810</v>
      </c>
      <c r="F2710" s="2">
        <v>46150.69327546296</v>
      </c>
      <c r="G2710" s="2">
        <v>46151</v>
      </c>
      <c r="I2710" t="s">
        <v>224</v>
      </c>
      <c r="J2710" t="s">
        <v>230</v>
      </c>
      <c r="L2710" t="s">
        <v>1896</v>
      </c>
      <c r="M2710" t="s">
        <v>902</v>
      </c>
      <c r="N2710" t="s">
        <v>752</v>
      </c>
      <c r="O2710" t="s">
        <v>623</v>
      </c>
      <c r="Q2710" t="s">
        <v>12120</v>
      </c>
      <c r="R2710" t="s">
        <v>2809</v>
      </c>
      <c r="S2710" t="s">
        <v>5627</v>
      </c>
      <c r="T2710" t="s">
        <v>5628</v>
      </c>
      <c r="U2710" t="s">
        <v>3034</v>
      </c>
      <c r="V2710" t="s">
        <v>647</v>
      </c>
      <c r="W2710" t="s">
        <v>245</v>
      </c>
      <c r="X2710" t="s">
        <v>225</v>
      </c>
      <c r="Z2710">
        <v>4</v>
      </c>
      <c r="AA2710" t="s">
        <v>3921</v>
      </c>
      <c r="AE2710" t="s">
        <v>3922</v>
      </c>
      <c r="AG2710" t="s">
        <v>5111</v>
      </c>
      <c r="AH2710">
        <v>6108925978</v>
      </c>
      <c r="AI2710" t="s">
        <v>12121</v>
      </c>
      <c r="AM2710" t="s">
        <v>3925</v>
      </c>
      <c r="AN2710" t="s">
        <v>3926</v>
      </c>
      <c r="AO2710" t="s">
        <v>268</v>
      </c>
      <c r="AP2710" t="s">
        <v>249</v>
      </c>
      <c r="AW2710" t="s">
        <v>1876</v>
      </c>
      <c r="AX2710" t="s">
        <v>1875</v>
      </c>
      <c r="AY2710" t="s">
        <v>254</v>
      </c>
      <c r="AZ2710" t="s">
        <v>230</v>
      </c>
      <c r="BA2710" t="s">
        <v>395</v>
      </c>
      <c r="BB2710" t="s">
        <v>380</v>
      </c>
      <c r="BC2710" t="s">
        <v>3927</v>
      </c>
      <c r="BD2710" t="s">
        <v>3927</v>
      </c>
      <c r="BE2710" t="s">
        <v>3927</v>
      </c>
      <c r="BF2710">
        <v>16</v>
      </c>
    </row>
    <row r="2711" spans="1:58" x14ac:dyDescent="0.3">
      <c r="A2711">
        <v>2026</v>
      </c>
      <c r="B2711">
        <v>202605</v>
      </c>
      <c r="C2711">
        <v>5</v>
      </c>
      <c r="D2711" s="14">
        <v>20001624618650</v>
      </c>
      <c r="E2711" t="s">
        <v>2810</v>
      </c>
      <c r="F2711" s="2">
        <v>46150.670856481483</v>
      </c>
      <c r="G2711" s="2">
        <v>46151</v>
      </c>
      <c r="I2711" t="s">
        <v>224</v>
      </c>
      <c r="J2711" t="s">
        <v>230</v>
      </c>
      <c r="L2711" t="s">
        <v>521</v>
      </c>
      <c r="M2711" t="s">
        <v>309</v>
      </c>
      <c r="N2711" t="s">
        <v>297</v>
      </c>
      <c r="O2711" t="s">
        <v>283</v>
      </c>
      <c r="Q2711" t="s">
        <v>12122</v>
      </c>
      <c r="R2711" t="s">
        <v>2809</v>
      </c>
      <c r="S2711" t="s">
        <v>5494</v>
      </c>
      <c r="T2711" t="s">
        <v>5495</v>
      </c>
      <c r="U2711" t="s">
        <v>3034</v>
      </c>
      <c r="V2711" t="s">
        <v>647</v>
      </c>
      <c r="W2711" t="s">
        <v>245</v>
      </c>
      <c r="X2711" t="s">
        <v>225</v>
      </c>
      <c r="Z2711">
        <v>4</v>
      </c>
      <c r="AA2711" t="s">
        <v>3921</v>
      </c>
      <c r="AE2711" t="s">
        <v>3922</v>
      </c>
      <c r="AG2711" t="s">
        <v>5111</v>
      </c>
      <c r="AH2711">
        <v>6108933849</v>
      </c>
      <c r="AI2711" t="s">
        <v>12123</v>
      </c>
      <c r="AM2711" t="s">
        <v>3925</v>
      </c>
      <c r="AN2711" t="s">
        <v>3926</v>
      </c>
      <c r="AO2711" t="s">
        <v>268</v>
      </c>
      <c r="AP2711" t="s">
        <v>304</v>
      </c>
      <c r="AW2711" t="s">
        <v>320</v>
      </c>
      <c r="AX2711" t="s">
        <v>319</v>
      </c>
      <c r="AY2711" t="s">
        <v>254</v>
      </c>
      <c r="AZ2711" t="s">
        <v>230</v>
      </c>
      <c r="BA2711" t="s">
        <v>395</v>
      </c>
      <c r="BB2711" t="s">
        <v>380</v>
      </c>
      <c r="BC2711" t="s">
        <v>3927</v>
      </c>
      <c r="BD2711" t="s">
        <v>3927</v>
      </c>
      <c r="BE2711" t="s">
        <v>3927</v>
      </c>
      <c r="BF2711">
        <v>16</v>
      </c>
    </row>
    <row r="2712" spans="1:58" x14ac:dyDescent="0.3">
      <c r="A2712">
        <v>2026</v>
      </c>
      <c r="B2712">
        <v>202605</v>
      </c>
      <c r="C2712">
        <v>5</v>
      </c>
      <c r="D2712" s="14">
        <v>20001624617976</v>
      </c>
      <c r="E2712" t="s">
        <v>2810</v>
      </c>
      <c r="F2712" s="2">
        <v>46150.642280092594</v>
      </c>
      <c r="G2712" s="2">
        <v>46151</v>
      </c>
      <c r="I2712" t="s">
        <v>224</v>
      </c>
      <c r="J2712" t="s">
        <v>230</v>
      </c>
      <c r="L2712" t="s">
        <v>1741</v>
      </c>
      <c r="M2712" t="s">
        <v>1739</v>
      </c>
      <c r="N2712" t="s">
        <v>1002</v>
      </c>
      <c r="O2712" t="s">
        <v>257</v>
      </c>
      <c r="Q2712" t="s">
        <v>12124</v>
      </c>
      <c r="R2712" t="s">
        <v>2809</v>
      </c>
      <c r="S2712" t="s">
        <v>1742</v>
      </c>
      <c r="T2712" t="s">
        <v>1743</v>
      </c>
      <c r="U2712" t="s">
        <v>258</v>
      </c>
      <c r="V2712" t="s">
        <v>247</v>
      </c>
      <c r="W2712" t="s">
        <v>245</v>
      </c>
      <c r="X2712" t="s">
        <v>387</v>
      </c>
      <c r="Z2712">
        <v>4</v>
      </c>
      <c r="AA2712" t="s">
        <v>3921</v>
      </c>
      <c r="AE2712" t="s">
        <v>3922</v>
      </c>
      <c r="AG2712" t="s">
        <v>342</v>
      </c>
      <c r="AH2712">
        <v>6108917651</v>
      </c>
      <c r="AI2712" t="s">
        <v>12125</v>
      </c>
      <c r="AM2712" t="s">
        <v>3925</v>
      </c>
      <c r="AN2712" t="s">
        <v>3926</v>
      </c>
      <c r="AO2712" t="s">
        <v>268</v>
      </c>
      <c r="AP2712" t="s">
        <v>386</v>
      </c>
      <c r="AW2712" t="s">
        <v>389</v>
      </c>
      <c r="AX2712" t="s">
        <v>388</v>
      </c>
      <c r="AY2712" t="s">
        <v>253</v>
      </c>
      <c r="AZ2712" t="s">
        <v>230</v>
      </c>
      <c r="BA2712" t="s">
        <v>273</v>
      </c>
      <c r="BB2712" t="s">
        <v>380</v>
      </c>
      <c r="BC2712" t="s">
        <v>3927</v>
      </c>
      <c r="BD2712" t="s">
        <v>3927</v>
      </c>
      <c r="BE2712" t="s">
        <v>3927</v>
      </c>
      <c r="BF2712">
        <v>16</v>
      </c>
    </row>
    <row r="2713" spans="1:58" x14ac:dyDescent="0.3">
      <c r="A2713">
        <v>2026</v>
      </c>
      <c r="B2713">
        <v>202605</v>
      </c>
      <c r="C2713">
        <v>5</v>
      </c>
      <c r="D2713" s="14">
        <v>20001624615815</v>
      </c>
      <c r="E2713" t="s">
        <v>2810</v>
      </c>
      <c r="F2713" s="2">
        <v>46150.676874999997</v>
      </c>
      <c r="G2713" s="2">
        <v>46154</v>
      </c>
      <c r="I2713" t="s">
        <v>224</v>
      </c>
      <c r="J2713" t="s">
        <v>230</v>
      </c>
      <c r="L2713" t="s">
        <v>12126</v>
      </c>
      <c r="M2713" t="s">
        <v>12127</v>
      </c>
      <c r="N2713" t="s">
        <v>353</v>
      </c>
      <c r="O2713" t="s">
        <v>283</v>
      </c>
      <c r="Q2713" t="s">
        <v>12128</v>
      </c>
      <c r="R2713" t="s">
        <v>2809</v>
      </c>
      <c r="S2713" t="s">
        <v>6865</v>
      </c>
      <c r="T2713" t="s">
        <v>6866</v>
      </c>
      <c r="U2713" t="s">
        <v>4796</v>
      </c>
      <c r="V2713" t="s">
        <v>2024</v>
      </c>
      <c r="W2713" t="s">
        <v>245</v>
      </c>
      <c r="X2713" t="s">
        <v>225</v>
      </c>
      <c r="Z2713">
        <v>1</v>
      </c>
      <c r="AA2713" t="s">
        <v>3921</v>
      </c>
      <c r="AE2713" t="s">
        <v>3922</v>
      </c>
      <c r="AG2713" t="s">
        <v>2026</v>
      </c>
      <c r="AH2713">
        <v>6108937789</v>
      </c>
      <c r="AI2713" t="s">
        <v>12129</v>
      </c>
      <c r="AM2713" t="s">
        <v>3925</v>
      </c>
      <c r="AN2713" t="s">
        <v>3926</v>
      </c>
      <c r="AO2713" t="s">
        <v>268</v>
      </c>
      <c r="AP2713" t="s">
        <v>304</v>
      </c>
      <c r="AW2713" t="s">
        <v>320</v>
      </c>
      <c r="AX2713" t="s">
        <v>319</v>
      </c>
      <c r="AY2713" t="s">
        <v>254</v>
      </c>
      <c r="AZ2713" t="s">
        <v>230</v>
      </c>
      <c r="BA2713" t="s">
        <v>395</v>
      </c>
      <c r="BB2713" t="s">
        <v>380</v>
      </c>
      <c r="BC2713" t="s">
        <v>3927</v>
      </c>
      <c r="BD2713" t="s">
        <v>3927</v>
      </c>
      <c r="BE2713" t="s">
        <v>3927</v>
      </c>
      <c r="BF2713">
        <v>16</v>
      </c>
    </row>
    <row r="2714" spans="1:58" x14ac:dyDescent="0.3">
      <c r="A2714">
        <v>2026</v>
      </c>
      <c r="B2714">
        <v>202605</v>
      </c>
      <c r="C2714">
        <v>5</v>
      </c>
      <c r="D2714" s="14">
        <v>20001624615339</v>
      </c>
      <c r="E2714" t="s">
        <v>2810</v>
      </c>
      <c r="F2714" s="2">
        <v>46150.656631944446</v>
      </c>
      <c r="G2714" s="2">
        <v>46153</v>
      </c>
      <c r="I2714" t="s">
        <v>224</v>
      </c>
      <c r="J2714" t="s">
        <v>230</v>
      </c>
      <c r="L2714" t="s">
        <v>3222</v>
      </c>
      <c r="M2714" t="s">
        <v>309</v>
      </c>
      <c r="N2714" t="s">
        <v>297</v>
      </c>
      <c r="O2714" t="s">
        <v>283</v>
      </c>
      <c r="Q2714" t="s">
        <v>12130</v>
      </c>
      <c r="R2714" t="s">
        <v>2809</v>
      </c>
      <c r="S2714" t="s">
        <v>5108</v>
      </c>
      <c r="T2714" t="s">
        <v>5109</v>
      </c>
      <c r="U2714" t="s">
        <v>3034</v>
      </c>
      <c r="V2714" t="s">
        <v>647</v>
      </c>
      <c r="W2714" t="s">
        <v>245</v>
      </c>
      <c r="X2714" t="s">
        <v>225</v>
      </c>
      <c r="Z2714">
        <v>2</v>
      </c>
      <c r="AA2714" t="s">
        <v>3921</v>
      </c>
      <c r="AE2714" t="s">
        <v>3922</v>
      </c>
      <c r="AG2714" t="s">
        <v>5111</v>
      </c>
      <c r="AH2714">
        <v>6108925910</v>
      </c>
      <c r="AI2714" t="s">
        <v>12131</v>
      </c>
      <c r="AM2714" t="s">
        <v>3925</v>
      </c>
      <c r="AN2714" t="s">
        <v>3926</v>
      </c>
      <c r="AO2714" t="s">
        <v>268</v>
      </c>
      <c r="AP2714" t="s">
        <v>386</v>
      </c>
      <c r="AW2714" t="s">
        <v>227</v>
      </c>
      <c r="AX2714" t="s">
        <v>226</v>
      </c>
      <c r="AY2714" t="s">
        <v>254</v>
      </c>
      <c r="AZ2714" t="s">
        <v>230</v>
      </c>
      <c r="BA2714" t="s">
        <v>395</v>
      </c>
      <c r="BB2714" t="s">
        <v>380</v>
      </c>
      <c r="BC2714" t="s">
        <v>3927</v>
      </c>
      <c r="BD2714" t="s">
        <v>3927</v>
      </c>
      <c r="BE2714" t="s">
        <v>3927</v>
      </c>
      <c r="BF2714">
        <v>16</v>
      </c>
    </row>
    <row r="2715" spans="1:58" x14ac:dyDescent="0.3">
      <c r="A2715">
        <v>2026</v>
      </c>
      <c r="B2715">
        <v>202605</v>
      </c>
      <c r="C2715">
        <v>5</v>
      </c>
      <c r="D2715" s="14">
        <v>20001624614980</v>
      </c>
      <c r="E2715" t="s">
        <v>2810</v>
      </c>
      <c r="F2715" s="2">
        <v>46150.640729166669</v>
      </c>
      <c r="G2715" s="2">
        <v>46153</v>
      </c>
      <c r="I2715" t="s">
        <v>224</v>
      </c>
      <c r="J2715" t="s">
        <v>230</v>
      </c>
      <c r="L2715" t="s">
        <v>3727</v>
      </c>
      <c r="M2715" t="s">
        <v>902</v>
      </c>
      <c r="N2715" t="s">
        <v>752</v>
      </c>
      <c r="O2715" t="s">
        <v>623</v>
      </c>
      <c r="Q2715" t="s">
        <v>12132</v>
      </c>
      <c r="R2715" t="s">
        <v>2809</v>
      </c>
      <c r="S2715" t="s">
        <v>5687</v>
      </c>
      <c r="T2715" t="s">
        <v>5688</v>
      </c>
      <c r="U2715" t="s">
        <v>3034</v>
      </c>
      <c r="V2715" t="s">
        <v>647</v>
      </c>
      <c r="W2715" t="s">
        <v>245</v>
      </c>
      <c r="X2715" t="s">
        <v>225</v>
      </c>
      <c r="Z2715">
        <v>2</v>
      </c>
      <c r="AA2715" t="s">
        <v>3921</v>
      </c>
      <c r="AE2715" t="s">
        <v>3922</v>
      </c>
      <c r="AG2715" t="s">
        <v>5111</v>
      </c>
      <c r="AH2715">
        <v>6034238616</v>
      </c>
      <c r="AI2715" t="s">
        <v>12133</v>
      </c>
      <c r="AM2715" t="s">
        <v>3925</v>
      </c>
      <c r="AN2715" t="s">
        <v>3926</v>
      </c>
      <c r="AO2715" t="s">
        <v>268</v>
      </c>
      <c r="AP2715" t="s">
        <v>386</v>
      </c>
      <c r="AW2715" t="s">
        <v>227</v>
      </c>
      <c r="AX2715" t="s">
        <v>226</v>
      </c>
      <c r="AY2715" t="s">
        <v>254</v>
      </c>
      <c r="AZ2715" t="s">
        <v>230</v>
      </c>
      <c r="BA2715" t="s">
        <v>273</v>
      </c>
      <c r="BB2715" t="s">
        <v>380</v>
      </c>
      <c r="BC2715" t="s">
        <v>3927</v>
      </c>
      <c r="BD2715" t="s">
        <v>3927</v>
      </c>
      <c r="BE2715" t="s">
        <v>3927</v>
      </c>
      <c r="BF2715">
        <v>9</v>
      </c>
    </row>
    <row r="2716" spans="1:58" x14ac:dyDescent="0.3">
      <c r="A2716">
        <v>2026</v>
      </c>
      <c r="B2716">
        <v>202605</v>
      </c>
      <c r="C2716">
        <v>5</v>
      </c>
      <c r="D2716" s="14">
        <v>20001624614087</v>
      </c>
      <c r="E2716" t="s">
        <v>2810</v>
      </c>
      <c r="F2716" s="2">
        <v>46150.645636574074</v>
      </c>
      <c r="G2716" s="2">
        <v>46151</v>
      </c>
      <c r="I2716" t="s">
        <v>224</v>
      </c>
      <c r="J2716" t="s">
        <v>230</v>
      </c>
      <c r="L2716" t="s">
        <v>3418</v>
      </c>
      <c r="M2716" t="s">
        <v>309</v>
      </c>
      <c r="N2716" t="s">
        <v>297</v>
      </c>
      <c r="O2716" t="s">
        <v>283</v>
      </c>
      <c r="Q2716" t="s">
        <v>12134</v>
      </c>
      <c r="R2716" t="s">
        <v>2809</v>
      </c>
      <c r="S2716" t="s">
        <v>5108</v>
      </c>
      <c r="T2716" t="s">
        <v>5109</v>
      </c>
      <c r="U2716" t="s">
        <v>3034</v>
      </c>
      <c r="V2716" t="s">
        <v>647</v>
      </c>
      <c r="W2716" t="s">
        <v>245</v>
      </c>
      <c r="X2716" t="s">
        <v>225</v>
      </c>
      <c r="Z2716">
        <v>4</v>
      </c>
      <c r="AA2716" t="s">
        <v>3921</v>
      </c>
      <c r="AE2716" t="s">
        <v>3922</v>
      </c>
      <c r="AG2716" t="s">
        <v>5111</v>
      </c>
      <c r="AH2716">
        <v>6108916692</v>
      </c>
      <c r="AI2716" t="s">
        <v>12135</v>
      </c>
      <c r="AM2716" t="s">
        <v>3925</v>
      </c>
      <c r="AN2716" t="s">
        <v>3926</v>
      </c>
      <c r="AO2716" t="s">
        <v>268</v>
      </c>
      <c r="AP2716" t="s">
        <v>386</v>
      </c>
      <c r="AW2716" t="s">
        <v>320</v>
      </c>
      <c r="AX2716" t="s">
        <v>319</v>
      </c>
      <c r="AY2716" t="s">
        <v>254</v>
      </c>
      <c r="AZ2716" t="s">
        <v>230</v>
      </c>
      <c r="BA2716" t="s">
        <v>395</v>
      </c>
      <c r="BB2716" t="s">
        <v>380</v>
      </c>
      <c r="BC2716" t="s">
        <v>3927</v>
      </c>
      <c r="BD2716" t="s">
        <v>3927</v>
      </c>
      <c r="BE2716" t="s">
        <v>3927</v>
      </c>
      <c r="BF2716">
        <v>16</v>
      </c>
    </row>
    <row r="2717" spans="1:58" x14ac:dyDescent="0.3">
      <c r="A2717">
        <v>2026</v>
      </c>
      <c r="B2717">
        <v>202605</v>
      </c>
      <c r="C2717">
        <v>5</v>
      </c>
      <c r="D2717" s="14">
        <v>20001624612170</v>
      </c>
      <c r="E2717" t="s">
        <v>2810</v>
      </c>
      <c r="F2717" s="2">
        <v>46150.648182870369</v>
      </c>
      <c r="G2717" s="2">
        <v>46151</v>
      </c>
      <c r="I2717" t="s">
        <v>224</v>
      </c>
      <c r="J2717" t="s">
        <v>230</v>
      </c>
      <c r="L2717" t="s">
        <v>1795</v>
      </c>
      <c r="M2717" t="s">
        <v>309</v>
      </c>
      <c r="N2717" t="s">
        <v>297</v>
      </c>
      <c r="O2717" t="s">
        <v>283</v>
      </c>
      <c r="Q2717" t="s">
        <v>1799</v>
      </c>
      <c r="R2717" t="s">
        <v>2809</v>
      </c>
      <c r="S2717" t="s">
        <v>347</v>
      </c>
      <c r="T2717" t="s">
        <v>358</v>
      </c>
      <c r="U2717" t="s">
        <v>258</v>
      </c>
      <c r="V2717" t="s">
        <v>247</v>
      </c>
      <c r="W2717" t="s">
        <v>245</v>
      </c>
      <c r="X2717" t="s">
        <v>225</v>
      </c>
      <c r="Z2717">
        <v>4</v>
      </c>
      <c r="AA2717" t="s">
        <v>3921</v>
      </c>
      <c r="AE2717" t="s">
        <v>3922</v>
      </c>
      <c r="AG2717" t="s">
        <v>359</v>
      </c>
      <c r="AH2717">
        <v>6108927850</v>
      </c>
      <c r="AI2717" t="s">
        <v>12136</v>
      </c>
      <c r="AM2717" t="s">
        <v>3925</v>
      </c>
      <c r="AN2717" t="s">
        <v>3926</v>
      </c>
      <c r="AO2717" t="s">
        <v>268</v>
      </c>
      <c r="AP2717" t="s">
        <v>304</v>
      </c>
      <c r="AW2717" t="s">
        <v>227</v>
      </c>
      <c r="AX2717" t="s">
        <v>226</v>
      </c>
      <c r="AY2717" t="s">
        <v>254</v>
      </c>
      <c r="AZ2717" t="s">
        <v>230</v>
      </c>
      <c r="BA2717" t="s">
        <v>395</v>
      </c>
      <c r="BB2717" t="s">
        <v>380</v>
      </c>
      <c r="BC2717" t="s">
        <v>3927</v>
      </c>
      <c r="BD2717" t="s">
        <v>3927</v>
      </c>
      <c r="BE2717" t="s">
        <v>3927</v>
      </c>
      <c r="BF2717">
        <v>16</v>
      </c>
    </row>
    <row r="2718" spans="1:58" x14ac:dyDescent="0.3">
      <c r="A2718">
        <v>2026</v>
      </c>
      <c r="B2718">
        <v>202605</v>
      </c>
      <c r="C2718">
        <v>5</v>
      </c>
      <c r="D2718" s="14">
        <v>20001624610606</v>
      </c>
      <c r="E2718" t="s">
        <v>2810</v>
      </c>
      <c r="F2718" s="2">
        <v>46150.665821759256</v>
      </c>
      <c r="G2718" s="2">
        <v>46154</v>
      </c>
      <c r="I2718" t="s">
        <v>224</v>
      </c>
      <c r="J2718" t="s">
        <v>230</v>
      </c>
      <c r="L2718" t="s">
        <v>12137</v>
      </c>
      <c r="M2718" t="s">
        <v>392</v>
      </c>
      <c r="N2718" t="s">
        <v>353</v>
      </c>
      <c r="O2718" t="s">
        <v>283</v>
      </c>
      <c r="Q2718" t="s">
        <v>12138</v>
      </c>
      <c r="R2718" t="s">
        <v>2809</v>
      </c>
      <c r="S2718" t="s">
        <v>5187</v>
      </c>
      <c r="T2718" t="s">
        <v>5188</v>
      </c>
      <c r="U2718" t="s">
        <v>3034</v>
      </c>
      <c r="V2718" t="s">
        <v>647</v>
      </c>
      <c r="W2718" t="s">
        <v>245</v>
      </c>
      <c r="X2718" t="s">
        <v>225</v>
      </c>
      <c r="Z2718">
        <v>1</v>
      </c>
      <c r="AA2718" t="s">
        <v>3921</v>
      </c>
      <c r="AE2718" t="s">
        <v>3922</v>
      </c>
      <c r="AG2718" t="s">
        <v>5111</v>
      </c>
      <c r="AH2718">
        <v>6108923642</v>
      </c>
      <c r="AI2718" t="s">
        <v>12139</v>
      </c>
      <c r="AM2718" t="s">
        <v>3925</v>
      </c>
      <c r="AN2718" t="s">
        <v>3926</v>
      </c>
      <c r="AO2718" t="s">
        <v>268</v>
      </c>
      <c r="AP2718" t="s">
        <v>386</v>
      </c>
      <c r="AW2718" t="s">
        <v>320</v>
      </c>
      <c r="AX2718" t="s">
        <v>319</v>
      </c>
      <c r="AY2718" t="s">
        <v>254</v>
      </c>
      <c r="AZ2718" t="s">
        <v>230</v>
      </c>
      <c r="BA2718" t="s">
        <v>395</v>
      </c>
      <c r="BB2718" t="s">
        <v>380</v>
      </c>
      <c r="BC2718" t="s">
        <v>3927</v>
      </c>
      <c r="BD2718" t="s">
        <v>3927</v>
      </c>
      <c r="BE2718" t="s">
        <v>3927</v>
      </c>
      <c r="BF2718">
        <v>16</v>
      </c>
    </row>
    <row r="2719" spans="1:58" x14ac:dyDescent="0.3">
      <c r="A2719">
        <v>2026</v>
      </c>
      <c r="B2719">
        <v>202605</v>
      </c>
      <c r="C2719">
        <v>5</v>
      </c>
      <c r="D2719" s="14">
        <v>20001624609286</v>
      </c>
      <c r="E2719" t="s">
        <v>2810</v>
      </c>
      <c r="F2719" s="2">
        <v>46150.652372685188</v>
      </c>
      <c r="G2719" s="2">
        <v>46153</v>
      </c>
      <c r="I2719" t="s">
        <v>224</v>
      </c>
      <c r="J2719" t="s">
        <v>230</v>
      </c>
      <c r="L2719" t="s">
        <v>2839</v>
      </c>
      <c r="M2719" t="s">
        <v>334</v>
      </c>
      <c r="N2719" t="s">
        <v>322</v>
      </c>
      <c r="O2719" t="s">
        <v>331</v>
      </c>
      <c r="Q2719" t="s">
        <v>12140</v>
      </c>
      <c r="R2719" t="s">
        <v>2809</v>
      </c>
      <c r="S2719" t="s">
        <v>5673</v>
      </c>
      <c r="T2719" t="s">
        <v>5674</v>
      </c>
      <c r="U2719" t="s">
        <v>4796</v>
      </c>
      <c r="V2719" t="s">
        <v>2024</v>
      </c>
      <c r="W2719" t="s">
        <v>245</v>
      </c>
      <c r="X2719" t="s">
        <v>387</v>
      </c>
      <c r="Z2719">
        <v>2</v>
      </c>
      <c r="AA2719" t="s">
        <v>3921</v>
      </c>
      <c r="AE2719" t="s">
        <v>3922</v>
      </c>
      <c r="AG2719" t="s">
        <v>2026</v>
      </c>
      <c r="AH2719">
        <v>6085240561</v>
      </c>
      <c r="AI2719" t="s">
        <v>12141</v>
      </c>
      <c r="AM2719" t="s">
        <v>3925</v>
      </c>
      <c r="AN2719" t="s">
        <v>3926</v>
      </c>
      <c r="AO2719" t="s">
        <v>268</v>
      </c>
      <c r="AP2719" t="s">
        <v>304</v>
      </c>
      <c r="AW2719" t="s">
        <v>447</v>
      </c>
      <c r="AX2719" t="s">
        <v>446</v>
      </c>
      <c r="AY2719" t="s">
        <v>253</v>
      </c>
      <c r="AZ2719" t="s">
        <v>230</v>
      </c>
      <c r="BA2719" t="s">
        <v>273</v>
      </c>
      <c r="BB2719" t="s">
        <v>380</v>
      </c>
      <c r="BC2719" t="s">
        <v>3927</v>
      </c>
      <c r="BD2719" t="s">
        <v>3927</v>
      </c>
      <c r="BE2719" t="s">
        <v>3927</v>
      </c>
      <c r="BF2719">
        <v>16</v>
      </c>
    </row>
    <row r="2720" spans="1:58" x14ac:dyDescent="0.3">
      <c r="A2720">
        <v>2026</v>
      </c>
      <c r="B2720">
        <v>202605</v>
      </c>
      <c r="C2720">
        <v>5</v>
      </c>
      <c r="D2720" s="14">
        <v>20001624608710</v>
      </c>
      <c r="E2720" t="s">
        <v>2810</v>
      </c>
      <c r="F2720" s="2">
        <v>46150.669618055559</v>
      </c>
      <c r="G2720" s="2">
        <v>46153</v>
      </c>
      <c r="I2720" t="s">
        <v>224</v>
      </c>
      <c r="J2720" t="s">
        <v>230</v>
      </c>
      <c r="L2720" t="s">
        <v>876</v>
      </c>
      <c r="M2720" t="s">
        <v>309</v>
      </c>
      <c r="N2720" t="s">
        <v>297</v>
      </c>
      <c r="O2720" t="s">
        <v>283</v>
      </c>
      <c r="Q2720" t="s">
        <v>12142</v>
      </c>
      <c r="R2720" t="s">
        <v>2809</v>
      </c>
      <c r="S2720" t="s">
        <v>5326</v>
      </c>
      <c r="T2720" t="s">
        <v>5327</v>
      </c>
      <c r="U2720" t="s">
        <v>3034</v>
      </c>
      <c r="V2720" t="s">
        <v>647</v>
      </c>
      <c r="W2720" t="s">
        <v>245</v>
      </c>
      <c r="X2720" t="s">
        <v>387</v>
      </c>
      <c r="Z2720">
        <v>2</v>
      </c>
      <c r="AA2720" t="s">
        <v>3921</v>
      </c>
      <c r="AE2720" t="s">
        <v>3922</v>
      </c>
      <c r="AG2720" t="s">
        <v>5111</v>
      </c>
      <c r="AH2720">
        <v>6108926927</v>
      </c>
      <c r="AI2720" t="s">
        <v>12143</v>
      </c>
      <c r="AM2720" t="s">
        <v>3925</v>
      </c>
      <c r="AN2720" t="s">
        <v>3926</v>
      </c>
      <c r="AO2720" t="s">
        <v>268</v>
      </c>
      <c r="AP2720" t="s">
        <v>249</v>
      </c>
      <c r="AW2720" t="s">
        <v>389</v>
      </c>
      <c r="AX2720" t="s">
        <v>388</v>
      </c>
      <c r="AY2720" t="s">
        <v>253</v>
      </c>
      <c r="AZ2720" t="s">
        <v>230</v>
      </c>
      <c r="BA2720" t="s">
        <v>395</v>
      </c>
      <c r="BB2720" t="s">
        <v>380</v>
      </c>
      <c r="BC2720" t="s">
        <v>3927</v>
      </c>
      <c r="BD2720" t="s">
        <v>3927</v>
      </c>
      <c r="BE2720" t="s">
        <v>3927</v>
      </c>
      <c r="BF2720">
        <v>16</v>
      </c>
    </row>
    <row r="2721" spans="1:58" x14ac:dyDescent="0.3">
      <c r="A2721">
        <v>2026</v>
      </c>
      <c r="B2721">
        <v>202605</v>
      </c>
      <c r="C2721">
        <v>5</v>
      </c>
      <c r="D2721" s="14">
        <v>20001624608295</v>
      </c>
      <c r="E2721" t="s">
        <v>2810</v>
      </c>
      <c r="F2721" s="2">
        <v>46150.65253472222</v>
      </c>
      <c r="G2721" s="2">
        <v>46151</v>
      </c>
      <c r="I2721" t="s">
        <v>224</v>
      </c>
      <c r="J2721" t="s">
        <v>230</v>
      </c>
      <c r="L2721" t="s">
        <v>3479</v>
      </c>
      <c r="M2721" t="s">
        <v>309</v>
      </c>
      <c r="N2721" t="s">
        <v>297</v>
      </c>
      <c r="O2721" t="s">
        <v>283</v>
      </c>
      <c r="Q2721" t="s">
        <v>12144</v>
      </c>
      <c r="R2721" t="s">
        <v>2809</v>
      </c>
      <c r="S2721" t="s">
        <v>8132</v>
      </c>
      <c r="T2721" t="s">
        <v>8133</v>
      </c>
      <c r="U2721" t="s">
        <v>4796</v>
      </c>
      <c r="V2721" t="s">
        <v>2024</v>
      </c>
      <c r="W2721" t="s">
        <v>245</v>
      </c>
      <c r="X2721" t="s">
        <v>225</v>
      </c>
      <c r="Z2721">
        <v>4</v>
      </c>
      <c r="AA2721" t="s">
        <v>3921</v>
      </c>
      <c r="AE2721" t="s">
        <v>3922</v>
      </c>
      <c r="AG2721" t="s">
        <v>6332</v>
      </c>
      <c r="AH2721">
        <v>6108931827</v>
      </c>
      <c r="AI2721" t="s">
        <v>12145</v>
      </c>
      <c r="AM2721" t="s">
        <v>3925</v>
      </c>
      <c r="AN2721" t="s">
        <v>3926</v>
      </c>
      <c r="AO2721" t="s">
        <v>268</v>
      </c>
      <c r="AP2721" t="s">
        <v>386</v>
      </c>
      <c r="AW2721" t="s">
        <v>320</v>
      </c>
      <c r="AX2721" t="s">
        <v>319</v>
      </c>
      <c r="AY2721" t="s">
        <v>254</v>
      </c>
      <c r="AZ2721" t="s">
        <v>230</v>
      </c>
      <c r="BA2721" t="s">
        <v>395</v>
      </c>
      <c r="BB2721" t="s">
        <v>380</v>
      </c>
      <c r="BC2721" t="s">
        <v>3927</v>
      </c>
      <c r="BD2721" t="s">
        <v>3927</v>
      </c>
      <c r="BE2721" t="s">
        <v>3927</v>
      </c>
      <c r="BF2721">
        <v>16</v>
      </c>
    </row>
    <row r="2722" spans="1:58" x14ac:dyDescent="0.3">
      <c r="A2722">
        <v>2026</v>
      </c>
      <c r="B2722">
        <v>202605</v>
      </c>
      <c r="C2722">
        <v>5</v>
      </c>
      <c r="D2722" s="14">
        <v>20001624607761</v>
      </c>
      <c r="E2722" t="s">
        <v>2810</v>
      </c>
      <c r="F2722" s="2">
        <v>46150.671388888892</v>
      </c>
      <c r="G2722" s="2">
        <v>46153</v>
      </c>
      <c r="I2722" t="s">
        <v>224</v>
      </c>
      <c r="J2722" t="s">
        <v>230</v>
      </c>
      <c r="L2722" t="s">
        <v>2938</v>
      </c>
      <c r="M2722" t="s">
        <v>334</v>
      </c>
      <c r="N2722" t="s">
        <v>322</v>
      </c>
      <c r="O2722" t="s">
        <v>331</v>
      </c>
      <c r="Q2722" t="s">
        <v>12146</v>
      </c>
      <c r="R2722" t="s">
        <v>2809</v>
      </c>
      <c r="S2722" t="s">
        <v>6559</v>
      </c>
      <c r="T2722" t="s">
        <v>6560</v>
      </c>
      <c r="U2722" t="s">
        <v>4796</v>
      </c>
      <c r="V2722" t="s">
        <v>2024</v>
      </c>
      <c r="W2722" t="s">
        <v>245</v>
      </c>
      <c r="X2722" t="s">
        <v>225</v>
      </c>
      <c r="Z2722">
        <v>2</v>
      </c>
      <c r="AA2722" t="s">
        <v>3921</v>
      </c>
      <c r="AE2722" t="s">
        <v>3922</v>
      </c>
      <c r="AG2722" t="s">
        <v>2026</v>
      </c>
      <c r="AH2722">
        <v>6108936806</v>
      </c>
      <c r="AI2722" t="s">
        <v>12147</v>
      </c>
      <c r="AM2722" t="s">
        <v>3925</v>
      </c>
      <c r="AN2722" t="s">
        <v>3926</v>
      </c>
      <c r="AO2722" t="s">
        <v>268</v>
      </c>
      <c r="AP2722" t="s">
        <v>386</v>
      </c>
      <c r="AW2722" t="s">
        <v>320</v>
      </c>
      <c r="AX2722" t="s">
        <v>319</v>
      </c>
      <c r="AY2722" t="s">
        <v>254</v>
      </c>
      <c r="AZ2722" t="s">
        <v>230</v>
      </c>
      <c r="BA2722" t="s">
        <v>395</v>
      </c>
      <c r="BB2722" t="s">
        <v>380</v>
      </c>
      <c r="BC2722" t="s">
        <v>3927</v>
      </c>
      <c r="BD2722" t="s">
        <v>3927</v>
      </c>
      <c r="BE2722" t="s">
        <v>3927</v>
      </c>
      <c r="BF2722">
        <v>16</v>
      </c>
    </row>
    <row r="2723" spans="1:58" x14ac:dyDescent="0.3">
      <c r="A2723">
        <v>2026</v>
      </c>
      <c r="B2723">
        <v>202605</v>
      </c>
      <c r="C2723">
        <v>5</v>
      </c>
      <c r="D2723" s="14">
        <v>20001624606659</v>
      </c>
      <c r="E2723" t="s">
        <v>2810</v>
      </c>
      <c r="F2723" s="2">
        <v>46150.666909722226</v>
      </c>
      <c r="G2723" s="2">
        <v>46153</v>
      </c>
      <c r="I2723" t="s">
        <v>224</v>
      </c>
      <c r="J2723" t="s">
        <v>230</v>
      </c>
      <c r="L2723" t="s">
        <v>2010</v>
      </c>
      <c r="M2723" t="s">
        <v>494</v>
      </c>
      <c r="N2723" t="s">
        <v>486</v>
      </c>
      <c r="O2723" t="s">
        <v>257</v>
      </c>
      <c r="Q2723" t="s">
        <v>12148</v>
      </c>
      <c r="R2723" t="s">
        <v>2809</v>
      </c>
      <c r="S2723" t="s">
        <v>797</v>
      </c>
      <c r="T2723" t="s">
        <v>806</v>
      </c>
      <c r="U2723" t="s">
        <v>258</v>
      </c>
      <c r="V2723" t="s">
        <v>247</v>
      </c>
      <c r="W2723" t="s">
        <v>245</v>
      </c>
      <c r="X2723" t="s">
        <v>225</v>
      </c>
      <c r="Z2723">
        <v>2</v>
      </c>
      <c r="AA2723" t="s">
        <v>3921</v>
      </c>
      <c r="AE2723" t="s">
        <v>3922</v>
      </c>
      <c r="AG2723" t="s">
        <v>248</v>
      </c>
      <c r="AH2723">
        <v>6108939753</v>
      </c>
      <c r="AI2723" t="s">
        <v>12149</v>
      </c>
      <c r="AM2723" t="s">
        <v>3925</v>
      </c>
      <c r="AN2723" t="s">
        <v>3926</v>
      </c>
      <c r="AO2723" t="s">
        <v>268</v>
      </c>
      <c r="AP2723" t="s">
        <v>386</v>
      </c>
      <c r="AW2723" t="s">
        <v>320</v>
      </c>
      <c r="AX2723" t="s">
        <v>319</v>
      </c>
      <c r="AY2723" t="s">
        <v>254</v>
      </c>
      <c r="AZ2723" t="s">
        <v>230</v>
      </c>
      <c r="BA2723" t="s">
        <v>273</v>
      </c>
      <c r="BB2723" t="s">
        <v>380</v>
      </c>
      <c r="BC2723" t="s">
        <v>3927</v>
      </c>
      <c r="BD2723" t="s">
        <v>3927</v>
      </c>
      <c r="BE2723" t="s">
        <v>3927</v>
      </c>
      <c r="BF2723">
        <v>16</v>
      </c>
    </row>
    <row r="2724" spans="1:58" x14ac:dyDescent="0.3">
      <c r="A2724">
        <v>2026</v>
      </c>
      <c r="B2724">
        <v>202605</v>
      </c>
      <c r="C2724">
        <v>5</v>
      </c>
      <c r="D2724" s="14">
        <v>20001624606296</v>
      </c>
      <c r="E2724" t="s">
        <v>2810</v>
      </c>
      <c r="F2724" s="2">
        <v>46150.65184027778</v>
      </c>
      <c r="G2724" s="2">
        <v>46151</v>
      </c>
      <c r="I2724" t="s">
        <v>224</v>
      </c>
      <c r="J2724" t="s">
        <v>230</v>
      </c>
      <c r="L2724" t="s">
        <v>3544</v>
      </c>
      <c r="M2724" t="s">
        <v>309</v>
      </c>
      <c r="N2724" t="s">
        <v>297</v>
      </c>
      <c r="O2724" t="s">
        <v>283</v>
      </c>
      <c r="Q2724" t="s">
        <v>12150</v>
      </c>
      <c r="R2724" t="s">
        <v>2809</v>
      </c>
      <c r="S2724" t="s">
        <v>9832</v>
      </c>
      <c r="T2724" t="s">
        <v>9833</v>
      </c>
      <c r="U2724" t="s">
        <v>4796</v>
      </c>
      <c r="V2724" t="s">
        <v>2024</v>
      </c>
      <c r="W2724" t="s">
        <v>245</v>
      </c>
      <c r="X2724" t="s">
        <v>387</v>
      </c>
      <c r="Z2724">
        <v>4</v>
      </c>
      <c r="AA2724" t="s">
        <v>3921</v>
      </c>
      <c r="AE2724" t="s">
        <v>3922</v>
      </c>
      <c r="AG2724" t="s">
        <v>6332</v>
      </c>
      <c r="AH2724">
        <v>1027512807</v>
      </c>
      <c r="AI2724" t="s">
        <v>12151</v>
      </c>
      <c r="AM2724" t="s">
        <v>3925</v>
      </c>
      <c r="AN2724" t="s">
        <v>3926</v>
      </c>
      <c r="AO2724" t="s">
        <v>268</v>
      </c>
      <c r="AP2724" t="s">
        <v>386</v>
      </c>
      <c r="AW2724" t="s">
        <v>447</v>
      </c>
      <c r="AX2724" t="s">
        <v>446</v>
      </c>
      <c r="AY2724" t="s">
        <v>253</v>
      </c>
      <c r="AZ2724" t="s">
        <v>230</v>
      </c>
      <c r="BA2724" t="s">
        <v>395</v>
      </c>
      <c r="BB2724" t="s">
        <v>380</v>
      </c>
      <c r="BC2724" t="s">
        <v>3927</v>
      </c>
      <c r="BD2724" t="s">
        <v>3927</v>
      </c>
      <c r="BE2724" t="s">
        <v>3927</v>
      </c>
      <c r="BF2724">
        <v>12</v>
      </c>
    </row>
    <row r="2725" spans="1:58" x14ac:dyDescent="0.3">
      <c r="A2725">
        <v>2026</v>
      </c>
      <c r="B2725">
        <v>202605</v>
      </c>
      <c r="C2725">
        <v>5</v>
      </c>
      <c r="D2725" s="14">
        <v>20001624605997</v>
      </c>
      <c r="E2725" t="s">
        <v>2810</v>
      </c>
      <c r="F2725" s="2">
        <v>46150.638391203705</v>
      </c>
      <c r="G2725" s="2">
        <v>46151</v>
      </c>
      <c r="I2725" t="s">
        <v>224</v>
      </c>
      <c r="J2725" t="s">
        <v>230</v>
      </c>
      <c r="L2725" t="s">
        <v>2896</v>
      </c>
      <c r="M2725" t="s">
        <v>902</v>
      </c>
      <c r="N2725" t="s">
        <v>752</v>
      </c>
      <c r="O2725" t="s">
        <v>623</v>
      </c>
      <c r="Q2725" t="s">
        <v>12152</v>
      </c>
      <c r="R2725" t="s">
        <v>2809</v>
      </c>
      <c r="S2725" t="s">
        <v>5673</v>
      </c>
      <c r="T2725" t="s">
        <v>5674</v>
      </c>
      <c r="U2725" t="s">
        <v>4796</v>
      </c>
      <c r="V2725" t="s">
        <v>2024</v>
      </c>
      <c r="W2725" t="s">
        <v>245</v>
      </c>
      <c r="X2725" t="s">
        <v>387</v>
      </c>
      <c r="Z2725">
        <v>4</v>
      </c>
      <c r="AA2725" t="s">
        <v>3921</v>
      </c>
      <c r="AE2725" t="s">
        <v>3922</v>
      </c>
      <c r="AG2725" t="s">
        <v>2026</v>
      </c>
      <c r="AH2725">
        <v>6103013918</v>
      </c>
      <c r="AI2725" t="s">
        <v>12153</v>
      </c>
      <c r="AM2725" t="s">
        <v>3925</v>
      </c>
      <c r="AN2725" t="s">
        <v>3926</v>
      </c>
      <c r="AO2725" t="s">
        <v>268</v>
      </c>
      <c r="AP2725" t="s">
        <v>386</v>
      </c>
      <c r="AW2725" t="s">
        <v>447</v>
      </c>
      <c r="AX2725" t="s">
        <v>446</v>
      </c>
      <c r="AY2725" t="s">
        <v>253</v>
      </c>
      <c r="AZ2725" t="s">
        <v>230</v>
      </c>
      <c r="BA2725" t="s">
        <v>273</v>
      </c>
      <c r="BB2725" t="s">
        <v>380</v>
      </c>
      <c r="BC2725" t="s">
        <v>3927</v>
      </c>
      <c r="BD2725" t="s">
        <v>3927</v>
      </c>
      <c r="BE2725" t="s">
        <v>3927</v>
      </c>
      <c r="BF2725">
        <v>20</v>
      </c>
    </row>
    <row r="2726" spans="1:58" x14ac:dyDescent="0.3">
      <c r="A2726">
        <v>2026</v>
      </c>
      <c r="B2726">
        <v>202605</v>
      </c>
      <c r="C2726">
        <v>5</v>
      </c>
      <c r="D2726" s="14">
        <v>20001624599925</v>
      </c>
      <c r="E2726" t="s">
        <v>2810</v>
      </c>
      <c r="F2726" s="2">
        <v>46150.633344907408</v>
      </c>
      <c r="G2726" s="2">
        <v>46153</v>
      </c>
      <c r="I2726" t="s">
        <v>224</v>
      </c>
      <c r="J2726" t="s">
        <v>230</v>
      </c>
      <c r="L2726" t="s">
        <v>2172</v>
      </c>
      <c r="M2726" t="s">
        <v>309</v>
      </c>
      <c r="N2726" t="s">
        <v>297</v>
      </c>
      <c r="O2726" t="s">
        <v>283</v>
      </c>
      <c r="Q2726" t="s">
        <v>3447</v>
      </c>
      <c r="R2726" t="s">
        <v>2809</v>
      </c>
      <c r="S2726" t="s">
        <v>5326</v>
      </c>
      <c r="T2726" t="s">
        <v>5327</v>
      </c>
      <c r="U2726" t="s">
        <v>3034</v>
      </c>
      <c r="V2726" t="s">
        <v>647</v>
      </c>
      <c r="W2726" t="s">
        <v>245</v>
      </c>
      <c r="X2726" t="s">
        <v>387</v>
      </c>
      <c r="Z2726">
        <v>2</v>
      </c>
      <c r="AA2726" t="s">
        <v>3921</v>
      </c>
      <c r="AE2726" t="s">
        <v>3922</v>
      </c>
      <c r="AG2726" t="s">
        <v>5111</v>
      </c>
      <c r="AH2726">
        <v>6108923895</v>
      </c>
      <c r="AI2726" t="s">
        <v>12154</v>
      </c>
      <c r="AM2726" t="s">
        <v>3925</v>
      </c>
      <c r="AN2726" t="s">
        <v>3926</v>
      </c>
      <c r="AO2726" t="s">
        <v>268</v>
      </c>
      <c r="AP2726" t="s">
        <v>304</v>
      </c>
      <c r="AW2726" t="s">
        <v>447</v>
      </c>
      <c r="AX2726" t="s">
        <v>446</v>
      </c>
      <c r="AY2726" t="s">
        <v>253</v>
      </c>
      <c r="AZ2726" t="s">
        <v>230</v>
      </c>
      <c r="BA2726" t="s">
        <v>395</v>
      </c>
      <c r="BB2726" t="s">
        <v>380</v>
      </c>
      <c r="BC2726" t="s">
        <v>3927</v>
      </c>
      <c r="BD2726" t="s">
        <v>3927</v>
      </c>
      <c r="BE2726" t="s">
        <v>3927</v>
      </c>
      <c r="BF2726">
        <v>16</v>
      </c>
    </row>
    <row r="2727" spans="1:58" x14ac:dyDescent="0.3">
      <c r="A2727">
        <v>2026</v>
      </c>
      <c r="B2727">
        <v>202605</v>
      </c>
      <c r="C2727">
        <v>5</v>
      </c>
      <c r="D2727" s="14">
        <v>20001624598888</v>
      </c>
      <c r="E2727" t="s">
        <v>2810</v>
      </c>
      <c r="F2727" s="2">
        <v>46150.675046296295</v>
      </c>
      <c r="G2727" s="2">
        <v>46151</v>
      </c>
      <c r="I2727" t="s">
        <v>224</v>
      </c>
      <c r="J2727" t="s">
        <v>230</v>
      </c>
      <c r="L2727" t="s">
        <v>3072</v>
      </c>
      <c r="M2727" t="s">
        <v>994</v>
      </c>
      <c r="N2727" t="s">
        <v>989</v>
      </c>
      <c r="O2727" t="s">
        <v>554</v>
      </c>
      <c r="Q2727" t="s">
        <v>12155</v>
      </c>
      <c r="R2727" t="s">
        <v>2809</v>
      </c>
      <c r="S2727" t="s">
        <v>7066</v>
      </c>
      <c r="T2727" t="s">
        <v>7067</v>
      </c>
      <c r="U2727" t="s">
        <v>3034</v>
      </c>
      <c r="V2727" t="s">
        <v>647</v>
      </c>
      <c r="W2727" t="s">
        <v>245</v>
      </c>
      <c r="X2727" t="s">
        <v>225</v>
      </c>
      <c r="Z2727">
        <v>4</v>
      </c>
      <c r="AA2727" t="s">
        <v>3921</v>
      </c>
      <c r="AE2727" t="s">
        <v>3922</v>
      </c>
      <c r="AG2727" t="s">
        <v>5111</v>
      </c>
      <c r="AH2727">
        <v>6108923659</v>
      </c>
      <c r="AI2727" t="s">
        <v>12156</v>
      </c>
      <c r="AM2727" t="s">
        <v>3925</v>
      </c>
      <c r="AN2727" t="s">
        <v>3926</v>
      </c>
      <c r="AO2727" t="s">
        <v>268</v>
      </c>
      <c r="AP2727" t="s">
        <v>249</v>
      </c>
      <c r="AW2727" t="s">
        <v>320</v>
      </c>
      <c r="AX2727" t="s">
        <v>319</v>
      </c>
      <c r="AY2727" t="s">
        <v>254</v>
      </c>
      <c r="AZ2727" t="s">
        <v>230</v>
      </c>
      <c r="BA2727" t="s">
        <v>395</v>
      </c>
      <c r="BB2727" t="s">
        <v>380</v>
      </c>
      <c r="BC2727" t="s">
        <v>3927</v>
      </c>
      <c r="BD2727" t="s">
        <v>3927</v>
      </c>
      <c r="BE2727" t="s">
        <v>3927</v>
      </c>
      <c r="BF2727">
        <v>16</v>
      </c>
    </row>
    <row r="2728" spans="1:58" x14ac:dyDescent="0.3">
      <c r="A2728">
        <v>2026</v>
      </c>
      <c r="B2728">
        <v>202605</v>
      </c>
      <c r="C2728">
        <v>5</v>
      </c>
      <c r="D2728" s="14">
        <v>20001624597725</v>
      </c>
      <c r="E2728" t="s">
        <v>2810</v>
      </c>
      <c r="F2728" s="2">
        <v>46150.66783564815</v>
      </c>
      <c r="G2728" s="2">
        <v>46154</v>
      </c>
      <c r="I2728" t="s">
        <v>224</v>
      </c>
      <c r="J2728" t="s">
        <v>230</v>
      </c>
      <c r="L2728" t="s">
        <v>3775</v>
      </c>
      <c r="M2728" t="s">
        <v>902</v>
      </c>
      <c r="N2728" t="s">
        <v>752</v>
      </c>
      <c r="O2728" t="s">
        <v>623</v>
      </c>
      <c r="Q2728" t="s">
        <v>12157</v>
      </c>
      <c r="R2728" t="s">
        <v>2809</v>
      </c>
      <c r="S2728" t="s">
        <v>5395</v>
      </c>
      <c r="T2728" t="s">
        <v>5396</v>
      </c>
      <c r="U2728" t="s">
        <v>3034</v>
      </c>
      <c r="V2728" t="s">
        <v>647</v>
      </c>
      <c r="W2728" t="s">
        <v>245</v>
      </c>
      <c r="X2728" t="s">
        <v>387</v>
      </c>
      <c r="Z2728">
        <v>1</v>
      </c>
      <c r="AA2728" t="s">
        <v>3921</v>
      </c>
      <c r="AE2728" t="s">
        <v>3922</v>
      </c>
      <c r="AG2728" t="s">
        <v>5111</v>
      </c>
      <c r="AH2728">
        <v>6068732456</v>
      </c>
      <c r="AI2728" t="s">
        <v>12158</v>
      </c>
      <c r="AM2728" t="s">
        <v>3925</v>
      </c>
      <c r="AN2728" t="s">
        <v>3926</v>
      </c>
      <c r="AO2728" t="s">
        <v>268</v>
      </c>
      <c r="AP2728" t="s">
        <v>386</v>
      </c>
      <c r="AW2728" t="s">
        <v>447</v>
      </c>
      <c r="AX2728" t="s">
        <v>446</v>
      </c>
      <c r="AY2728" t="s">
        <v>253</v>
      </c>
      <c r="AZ2728" t="s">
        <v>230</v>
      </c>
      <c r="BA2728" t="s">
        <v>273</v>
      </c>
      <c r="BB2728" t="s">
        <v>380</v>
      </c>
      <c r="BC2728" t="s">
        <v>3927</v>
      </c>
      <c r="BD2728" t="s">
        <v>3927</v>
      </c>
      <c r="BE2728" t="s">
        <v>3927</v>
      </c>
      <c r="BF2728">
        <v>26</v>
      </c>
    </row>
    <row r="2729" spans="1:58" x14ac:dyDescent="0.3">
      <c r="A2729">
        <v>2026</v>
      </c>
      <c r="B2729">
        <v>202605</v>
      </c>
      <c r="C2729">
        <v>5</v>
      </c>
      <c r="D2729" s="14">
        <v>20001624597611</v>
      </c>
      <c r="E2729" t="s">
        <v>2810</v>
      </c>
      <c r="F2729" s="2">
        <v>46150.663101851853</v>
      </c>
      <c r="G2729" s="2">
        <v>46151</v>
      </c>
      <c r="I2729" t="s">
        <v>224</v>
      </c>
      <c r="J2729" t="s">
        <v>230</v>
      </c>
      <c r="L2729" t="s">
        <v>12159</v>
      </c>
      <c r="M2729" t="s">
        <v>1286</v>
      </c>
      <c r="N2729" t="s">
        <v>1281</v>
      </c>
      <c r="O2729" t="s">
        <v>331</v>
      </c>
      <c r="Q2729" t="s">
        <v>12160</v>
      </c>
      <c r="R2729" t="s">
        <v>2809</v>
      </c>
      <c r="S2729" t="s">
        <v>6698</v>
      </c>
      <c r="T2729" t="s">
        <v>6699</v>
      </c>
      <c r="U2729" t="s">
        <v>4796</v>
      </c>
      <c r="V2729" t="s">
        <v>2024</v>
      </c>
      <c r="W2729" t="s">
        <v>245</v>
      </c>
      <c r="X2729" t="s">
        <v>225</v>
      </c>
      <c r="Z2729">
        <v>4</v>
      </c>
      <c r="AA2729" t="s">
        <v>3921</v>
      </c>
      <c r="AE2729" t="s">
        <v>3922</v>
      </c>
      <c r="AG2729" t="s">
        <v>6701</v>
      </c>
      <c r="AH2729">
        <v>6103258661</v>
      </c>
      <c r="AI2729" t="s">
        <v>12161</v>
      </c>
      <c r="AM2729" t="s">
        <v>3925</v>
      </c>
      <c r="AN2729" t="s">
        <v>3926</v>
      </c>
      <c r="AO2729" t="s">
        <v>268</v>
      </c>
      <c r="AP2729" t="s">
        <v>304</v>
      </c>
      <c r="AW2729" t="s">
        <v>227</v>
      </c>
      <c r="AX2729" t="s">
        <v>226</v>
      </c>
      <c r="AY2729" t="s">
        <v>254</v>
      </c>
      <c r="AZ2729" t="s">
        <v>230</v>
      </c>
      <c r="BA2729" t="s">
        <v>273</v>
      </c>
      <c r="BB2729" t="s">
        <v>380</v>
      </c>
      <c r="BC2729" t="s">
        <v>3927</v>
      </c>
      <c r="BD2729" t="s">
        <v>3927</v>
      </c>
      <c r="BE2729" t="s">
        <v>3927</v>
      </c>
      <c r="BF2729">
        <v>1</v>
      </c>
    </row>
    <row r="2730" spans="1:58" x14ac:dyDescent="0.3">
      <c r="A2730">
        <v>2026</v>
      </c>
      <c r="B2730">
        <v>202605</v>
      </c>
      <c r="C2730">
        <v>5</v>
      </c>
      <c r="D2730" s="14">
        <v>20001624596758</v>
      </c>
      <c r="E2730" t="s">
        <v>2810</v>
      </c>
      <c r="F2730" s="2">
        <v>46150.668958333335</v>
      </c>
      <c r="G2730" s="2">
        <v>46151</v>
      </c>
      <c r="I2730" t="s">
        <v>224</v>
      </c>
      <c r="J2730" t="s">
        <v>230</v>
      </c>
      <c r="L2730" t="s">
        <v>12162</v>
      </c>
      <c r="M2730" t="s">
        <v>2104</v>
      </c>
      <c r="N2730" t="s">
        <v>2097</v>
      </c>
      <c r="O2730" t="s">
        <v>331</v>
      </c>
      <c r="Q2730" t="s">
        <v>12163</v>
      </c>
      <c r="R2730" t="s">
        <v>2809</v>
      </c>
      <c r="S2730" t="s">
        <v>6476</v>
      </c>
      <c r="T2730" t="s">
        <v>6477</v>
      </c>
      <c r="U2730" t="s">
        <v>4796</v>
      </c>
      <c r="V2730" t="s">
        <v>2024</v>
      </c>
      <c r="W2730" t="s">
        <v>245</v>
      </c>
      <c r="X2730" t="s">
        <v>225</v>
      </c>
      <c r="Z2730">
        <v>4</v>
      </c>
      <c r="AA2730" t="s">
        <v>3921</v>
      </c>
      <c r="AE2730" t="s">
        <v>3922</v>
      </c>
      <c r="AG2730" t="s">
        <v>2026</v>
      </c>
      <c r="AH2730">
        <v>6108923976</v>
      </c>
      <c r="AI2730" t="s">
        <v>12164</v>
      </c>
      <c r="AM2730" t="s">
        <v>3925</v>
      </c>
      <c r="AN2730" t="s">
        <v>3926</v>
      </c>
      <c r="AO2730" t="s">
        <v>268</v>
      </c>
      <c r="AP2730" t="s">
        <v>386</v>
      </c>
      <c r="AW2730" t="s">
        <v>320</v>
      </c>
      <c r="AX2730" t="s">
        <v>319</v>
      </c>
      <c r="AY2730" t="s">
        <v>254</v>
      </c>
      <c r="AZ2730" t="s">
        <v>230</v>
      </c>
      <c r="BA2730" t="s">
        <v>395</v>
      </c>
      <c r="BB2730" t="s">
        <v>380</v>
      </c>
      <c r="BC2730" t="s">
        <v>3927</v>
      </c>
      <c r="BD2730" t="s">
        <v>3927</v>
      </c>
      <c r="BE2730" t="s">
        <v>3927</v>
      </c>
      <c r="BF2730">
        <v>16</v>
      </c>
    </row>
    <row r="2731" spans="1:58" x14ac:dyDescent="0.3">
      <c r="A2731">
        <v>2026</v>
      </c>
      <c r="B2731">
        <v>202605</v>
      </c>
      <c r="C2731">
        <v>5</v>
      </c>
      <c r="D2731" s="14">
        <v>20001624594669</v>
      </c>
      <c r="E2731" t="s">
        <v>2810</v>
      </c>
      <c r="F2731" s="2">
        <v>46150.662210648145</v>
      </c>
      <c r="G2731" s="2">
        <v>46153</v>
      </c>
      <c r="I2731" t="s">
        <v>224</v>
      </c>
      <c r="J2731" t="s">
        <v>230</v>
      </c>
      <c r="L2731" t="s">
        <v>12165</v>
      </c>
      <c r="M2731" t="s">
        <v>1366</v>
      </c>
      <c r="N2731" t="s">
        <v>1359</v>
      </c>
      <c r="O2731" t="s">
        <v>554</v>
      </c>
      <c r="Q2731" t="s">
        <v>12166</v>
      </c>
      <c r="R2731" t="s">
        <v>2809</v>
      </c>
      <c r="S2731" t="s">
        <v>5102</v>
      </c>
      <c r="T2731" t="s">
        <v>5103</v>
      </c>
      <c r="U2731" t="s">
        <v>5044</v>
      </c>
      <c r="V2731" t="s">
        <v>5045</v>
      </c>
      <c r="W2731" t="s">
        <v>245</v>
      </c>
      <c r="X2731" t="s">
        <v>225</v>
      </c>
      <c r="Z2731">
        <v>2</v>
      </c>
      <c r="AA2731" t="s">
        <v>3921</v>
      </c>
      <c r="AE2731" t="s">
        <v>3922</v>
      </c>
      <c r="AG2731" t="s">
        <v>5047</v>
      </c>
      <c r="AH2731">
        <v>6108924921</v>
      </c>
      <c r="AI2731" t="s">
        <v>12167</v>
      </c>
      <c r="AM2731" t="s">
        <v>3925</v>
      </c>
      <c r="AN2731" t="s">
        <v>3926</v>
      </c>
      <c r="AO2731" t="s">
        <v>268</v>
      </c>
      <c r="AP2731" t="s">
        <v>249</v>
      </c>
      <c r="AW2731" t="s">
        <v>320</v>
      </c>
      <c r="AX2731" t="s">
        <v>319</v>
      </c>
      <c r="AY2731" t="s">
        <v>254</v>
      </c>
      <c r="AZ2731" t="s">
        <v>230</v>
      </c>
      <c r="BA2731" t="s">
        <v>395</v>
      </c>
      <c r="BB2731" t="s">
        <v>380</v>
      </c>
      <c r="BC2731" t="s">
        <v>3927</v>
      </c>
      <c r="BD2731" t="s">
        <v>3927</v>
      </c>
      <c r="BE2731" t="s">
        <v>3927</v>
      </c>
      <c r="BF2731">
        <v>5</v>
      </c>
    </row>
    <row r="2732" spans="1:58" x14ac:dyDescent="0.3">
      <c r="A2732">
        <v>2026</v>
      </c>
      <c r="B2732">
        <v>202605</v>
      </c>
      <c r="C2732">
        <v>5</v>
      </c>
      <c r="D2732" s="14">
        <v>20001624572402</v>
      </c>
      <c r="E2732" t="s">
        <v>2810</v>
      </c>
      <c r="F2732" s="2">
        <v>46150.615949074076</v>
      </c>
      <c r="G2732" s="2">
        <v>46151</v>
      </c>
      <c r="I2732" t="s">
        <v>224</v>
      </c>
      <c r="J2732" t="s">
        <v>230</v>
      </c>
      <c r="L2732" t="s">
        <v>3320</v>
      </c>
      <c r="M2732" t="s">
        <v>309</v>
      </c>
      <c r="N2732" t="s">
        <v>297</v>
      </c>
      <c r="O2732" t="s">
        <v>283</v>
      </c>
      <c r="Q2732" t="s">
        <v>12168</v>
      </c>
      <c r="R2732" t="s">
        <v>2809</v>
      </c>
      <c r="S2732" t="s">
        <v>9832</v>
      </c>
      <c r="T2732" t="s">
        <v>9833</v>
      </c>
      <c r="U2732" t="s">
        <v>4796</v>
      </c>
      <c r="V2732" t="s">
        <v>2024</v>
      </c>
      <c r="W2732" t="s">
        <v>245</v>
      </c>
      <c r="X2732" t="s">
        <v>225</v>
      </c>
      <c r="Z2732">
        <v>4</v>
      </c>
      <c r="AA2732" t="s">
        <v>3921</v>
      </c>
      <c r="AE2732" t="s">
        <v>3922</v>
      </c>
      <c r="AG2732" t="s">
        <v>6332</v>
      </c>
      <c r="AH2732">
        <v>6108916649</v>
      </c>
      <c r="AI2732" t="s">
        <v>12169</v>
      </c>
      <c r="AM2732" t="s">
        <v>3925</v>
      </c>
      <c r="AN2732" t="s">
        <v>3926</v>
      </c>
      <c r="AO2732" t="s">
        <v>268</v>
      </c>
      <c r="AP2732" t="s">
        <v>386</v>
      </c>
      <c r="AW2732" t="s">
        <v>320</v>
      </c>
      <c r="AX2732" t="s">
        <v>319</v>
      </c>
      <c r="AY2732" t="s">
        <v>254</v>
      </c>
      <c r="AZ2732" t="s">
        <v>230</v>
      </c>
      <c r="BA2732" t="s">
        <v>395</v>
      </c>
      <c r="BB2732" t="s">
        <v>380</v>
      </c>
      <c r="BC2732" t="s">
        <v>3927</v>
      </c>
      <c r="BD2732" t="s">
        <v>3927</v>
      </c>
      <c r="BE2732" t="s">
        <v>3927</v>
      </c>
      <c r="BF2732">
        <v>16</v>
      </c>
    </row>
    <row r="2733" spans="1:58" x14ac:dyDescent="0.3">
      <c r="A2733">
        <v>2026</v>
      </c>
      <c r="B2733">
        <v>202605</v>
      </c>
      <c r="C2733">
        <v>5</v>
      </c>
      <c r="D2733" s="14">
        <v>20001624572247</v>
      </c>
      <c r="E2733" t="s">
        <v>2810</v>
      </c>
      <c r="F2733" s="2">
        <v>46150.608865740738</v>
      </c>
      <c r="G2733" s="2">
        <v>46151</v>
      </c>
      <c r="I2733" t="s">
        <v>224</v>
      </c>
      <c r="J2733" t="s">
        <v>230</v>
      </c>
      <c r="L2733" t="s">
        <v>3557</v>
      </c>
      <c r="M2733" t="s">
        <v>309</v>
      </c>
      <c r="N2733" t="s">
        <v>297</v>
      </c>
      <c r="O2733" t="s">
        <v>283</v>
      </c>
      <c r="Q2733" t="s">
        <v>12170</v>
      </c>
      <c r="R2733" t="s">
        <v>2809</v>
      </c>
      <c r="S2733" t="s">
        <v>11611</v>
      </c>
      <c r="T2733" t="s">
        <v>11612</v>
      </c>
      <c r="U2733" t="s">
        <v>4796</v>
      </c>
      <c r="V2733" t="s">
        <v>2024</v>
      </c>
      <c r="W2733" t="s">
        <v>245</v>
      </c>
      <c r="X2733" t="s">
        <v>225</v>
      </c>
      <c r="Z2733">
        <v>4</v>
      </c>
      <c r="AA2733" t="s">
        <v>3921</v>
      </c>
      <c r="AE2733" t="s">
        <v>3922</v>
      </c>
      <c r="AG2733" t="s">
        <v>6701</v>
      </c>
      <c r="AH2733">
        <v>6108930763</v>
      </c>
      <c r="AI2733" t="s">
        <v>12171</v>
      </c>
      <c r="AM2733" t="s">
        <v>3925</v>
      </c>
      <c r="AN2733" t="s">
        <v>3926</v>
      </c>
      <c r="AO2733" t="s">
        <v>268</v>
      </c>
      <c r="AP2733" t="s">
        <v>304</v>
      </c>
      <c r="AW2733" t="s">
        <v>1525</v>
      </c>
      <c r="AX2733" t="s">
        <v>1524</v>
      </c>
      <c r="AY2733" t="s">
        <v>254</v>
      </c>
      <c r="AZ2733" t="s">
        <v>230</v>
      </c>
      <c r="BA2733" t="s">
        <v>395</v>
      </c>
      <c r="BB2733" t="s">
        <v>380</v>
      </c>
      <c r="BC2733" t="s">
        <v>3927</v>
      </c>
      <c r="BD2733" t="s">
        <v>3927</v>
      </c>
      <c r="BE2733" t="s">
        <v>3927</v>
      </c>
      <c r="BF2733">
        <v>16</v>
      </c>
    </row>
    <row r="2734" spans="1:58" x14ac:dyDescent="0.3">
      <c r="A2734">
        <v>2026</v>
      </c>
      <c r="B2734">
        <v>202605</v>
      </c>
      <c r="C2734">
        <v>5</v>
      </c>
      <c r="D2734" s="14">
        <v>20001624569321</v>
      </c>
      <c r="E2734" t="s">
        <v>2810</v>
      </c>
      <c r="F2734" s="2">
        <v>46150.610682870371</v>
      </c>
      <c r="G2734" s="2">
        <v>46151</v>
      </c>
      <c r="I2734" t="s">
        <v>224</v>
      </c>
      <c r="J2734" t="s">
        <v>230</v>
      </c>
      <c r="L2734" t="s">
        <v>3076</v>
      </c>
      <c r="M2734" t="s">
        <v>4740</v>
      </c>
      <c r="N2734" t="s">
        <v>1128</v>
      </c>
      <c r="O2734" t="s">
        <v>331</v>
      </c>
      <c r="Q2734" t="s">
        <v>12172</v>
      </c>
      <c r="R2734" t="s">
        <v>2809</v>
      </c>
      <c r="S2734" t="s">
        <v>538</v>
      </c>
      <c r="T2734" t="s">
        <v>539</v>
      </c>
      <c r="U2734" t="s">
        <v>258</v>
      </c>
      <c r="V2734" t="s">
        <v>247</v>
      </c>
      <c r="W2734" t="s">
        <v>245</v>
      </c>
      <c r="X2734" t="s">
        <v>387</v>
      </c>
      <c r="Z2734">
        <v>4</v>
      </c>
      <c r="AA2734" t="s">
        <v>3921</v>
      </c>
      <c r="AE2734" t="s">
        <v>3922</v>
      </c>
      <c r="AG2734" t="s">
        <v>248</v>
      </c>
      <c r="AH2734">
        <v>6108917590</v>
      </c>
      <c r="AI2734" t="s">
        <v>12173</v>
      </c>
      <c r="AM2734" t="s">
        <v>3925</v>
      </c>
      <c r="AN2734" t="s">
        <v>3926</v>
      </c>
      <c r="AO2734" t="s">
        <v>268</v>
      </c>
      <c r="AP2734" t="s">
        <v>386</v>
      </c>
      <c r="AW2734" t="s">
        <v>389</v>
      </c>
      <c r="AX2734" t="s">
        <v>388</v>
      </c>
      <c r="AY2734" t="s">
        <v>253</v>
      </c>
      <c r="AZ2734" t="s">
        <v>230</v>
      </c>
      <c r="BA2734" t="s">
        <v>395</v>
      </c>
      <c r="BB2734" t="s">
        <v>380</v>
      </c>
      <c r="BC2734" t="s">
        <v>3927</v>
      </c>
      <c r="BD2734" t="s">
        <v>3927</v>
      </c>
      <c r="BE2734" t="s">
        <v>3927</v>
      </c>
      <c r="BF2734">
        <v>16</v>
      </c>
    </row>
    <row r="2735" spans="1:58" x14ac:dyDescent="0.3">
      <c r="A2735">
        <v>2026</v>
      </c>
      <c r="B2735">
        <v>202605</v>
      </c>
      <c r="C2735">
        <v>5</v>
      </c>
      <c r="D2735" s="14">
        <v>20001624566804</v>
      </c>
      <c r="E2735" t="s">
        <v>2810</v>
      </c>
      <c r="F2735" s="2">
        <v>46150.631562499999</v>
      </c>
      <c r="G2735" s="2">
        <v>46153</v>
      </c>
      <c r="I2735" t="s">
        <v>224</v>
      </c>
      <c r="J2735" t="s">
        <v>230</v>
      </c>
      <c r="L2735" t="s">
        <v>12174</v>
      </c>
      <c r="M2735" t="s">
        <v>334</v>
      </c>
      <c r="N2735" t="s">
        <v>322</v>
      </c>
      <c r="O2735" t="s">
        <v>331</v>
      </c>
      <c r="Q2735" t="s">
        <v>12175</v>
      </c>
      <c r="R2735" t="s">
        <v>2809</v>
      </c>
      <c r="S2735" t="s">
        <v>407</v>
      </c>
      <c r="T2735" t="s">
        <v>408</v>
      </c>
      <c r="U2735" t="s">
        <v>258</v>
      </c>
      <c r="V2735" t="s">
        <v>247</v>
      </c>
      <c r="W2735" t="s">
        <v>245</v>
      </c>
      <c r="X2735" t="s">
        <v>225</v>
      </c>
      <c r="Z2735">
        <v>2</v>
      </c>
      <c r="AA2735" t="s">
        <v>3921</v>
      </c>
      <c r="AE2735" t="s">
        <v>3922</v>
      </c>
      <c r="AG2735" t="s">
        <v>410</v>
      </c>
      <c r="AH2735">
        <v>6108927821</v>
      </c>
      <c r="AI2735" t="s">
        <v>12176</v>
      </c>
      <c r="AM2735" t="s">
        <v>3925</v>
      </c>
      <c r="AN2735" t="s">
        <v>3926</v>
      </c>
      <c r="AO2735" t="s">
        <v>268</v>
      </c>
      <c r="AP2735" t="s">
        <v>249</v>
      </c>
      <c r="AW2735" t="s">
        <v>320</v>
      </c>
      <c r="AX2735" t="s">
        <v>319</v>
      </c>
      <c r="AY2735" t="s">
        <v>254</v>
      </c>
      <c r="AZ2735" t="s">
        <v>230</v>
      </c>
      <c r="BA2735" t="s">
        <v>395</v>
      </c>
      <c r="BB2735" t="s">
        <v>380</v>
      </c>
      <c r="BC2735" t="s">
        <v>3927</v>
      </c>
      <c r="BD2735" t="s">
        <v>3927</v>
      </c>
      <c r="BE2735" t="s">
        <v>3927</v>
      </c>
      <c r="BF2735">
        <v>16</v>
      </c>
    </row>
    <row r="2736" spans="1:58" x14ac:dyDescent="0.3">
      <c r="A2736">
        <v>2026</v>
      </c>
      <c r="B2736">
        <v>202605</v>
      </c>
      <c r="C2736">
        <v>5</v>
      </c>
      <c r="D2736" s="14">
        <v>20001624564948</v>
      </c>
      <c r="E2736" t="s">
        <v>2810</v>
      </c>
      <c r="F2736" s="2">
        <v>46150.59138888889</v>
      </c>
      <c r="G2736" s="2">
        <v>46153</v>
      </c>
      <c r="I2736" t="s">
        <v>224</v>
      </c>
      <c r="J2736" t="s">
        <v>230</v>
      </c>
      <c r="L2736" t="s">
        <v>2820</v>
      </c>
      <c r="M2736" t="s">
        <v>334</v>
      </c>
      <c r="N2736" t="s">
        <v>322</v>
      </c>
      <c r="O2736" t="s">
        <v>331</v>
      </c>
      <c r="Q2736" t="s">
        <v>12177</v>
      </c>
      <c r="R2736" t="s">
        <v>2809</v>
      </c>
      <c r="S2736" t="s">
        <v>538</v>
      </c>
      <c r="T2736" t="s">
        <v>539</v>
      </c>
      <c r="U2736" t="s">
        <v>258</v>
      </c>
      <c r="V2736" t="s">
        <v>247</v>
      </c>
      <c r="W2736" t="s">
        <v>245</v>
      </c>
      <c r="X2736" t="s">
        <v>225</v>
      </c>
      <c r="Z2736">
        <v>2</v>
      </c>
      <c r="AA2736" t="s">
        <v>3921</v>
      </c>
      <c r="AE2736" t="s">
        <v>3922</v>
      </c>
      <c r="AG2736" t="s">
        <v>248</v>
      </c>
      <c r="AH2736">
        <v>6108919625</v>
      </c>
      <c r="AI2736" t="s">
        <v>12178</v>
      </c>
      <c r="AM2736" t="s">
        <v>3925</v>
      </c>
      <c r="AN2736" t="s">
        <v>3926</v>
      </c>
      <c r="AO2736" t="s">
        <v>268</v>
      </c>
      <c r="AP2736" t="s">
        <v>386</v>
      </c>
      <c r="AW2736" t="s">
        <v>320</v>
      </c>
      <c r="AX2736" t="s">
        <v>319</v>
      </c>
      <c r="AY2736" t="s">
        <v>254</v>
      </c>
      <c r="AZ2736" t="s">
        <v>230</v>
      </c>
      <c r="BA2736" t="s">
        <v>395</v>
      </c>
      <c r="BB2736" t="s">
        <v>380</v>
      </c>
      <c r="BC2736" t="s">
        <v>3927</v>
      </c>
      <c r="BD2736" t="s">
        <v>3927</v>
      </c>
      <c r="BE2736" t="s">
        <v>3927</v>
      </c>
      <c r="BF2736">
        <v>16</v>
      </c>
    </row>
    <row r="2737" spans="1:58" x14ac:dyDescent="0.3">
      <c r="A2737">
        <v>2026</v>
      </c>
      <c r="B2737">
        <v>202605</v>
      </c>
      <c r="C2737">
        <v>5</v>
      </c>
      <c r="D2737" s="14">
        <v>20001624563535</v>
      </c>
      <c r="E2737" t="s">
        <v>2810</v>
      </c>
      <c r="F2737" s="2">
        <v>46150.618611111109</v>
      </c>
      <c r="G2737" s="2">
        <v>46151</v>
      </c>
      <c r="I2737" t="s">
        <v>224</v>
      </c>
      <c r="J2737" t="s">
        <v>230</v>
      </c>
      <c r="L2737" t="s">
        <v>1294</v>
      </c>
      <c r="M2737" t="s">
        <v>309</v>
      </c>
      <c r="N2737" t="s">
        <v>297</v>
      </c>
      <c r="O2737" t="s">
        <v>283</v>
      </c>
      <c r="Q2737" t="s">
        <v>12179</v>
      </c>
      <c r="R2737" t="s">
        <v>2809</v>
      </c>
      <c r="S2737" t="s">
        <v>8510</v>
      </c>
      <c r="T2737" t="s">
        <v>8511</v>
      </c>
      <c r="U2737" t="s">
        <v>4796</v>
      </c>
      <c r="V2737" t="s">
        <v>2024</v>
      </c>
      <c r="W2737" t="s">
        <v>245</v>
      </c>
      <c r="X2737" t="s">
        <v>225</v>
      </c>
      <c r="Z2737">
        <v>4</v>
      </c>
      <c r="AA2737" t="s">
        <v>3921</v>
      </c>
      <c r="AE2737" t="s">
        <v>3922</v>
      </c>
      <c r="AG2737" t="s">
        <v>6332</v>
      </c>
      <c r="AH2737">
        <v>6025431382</v>
      </c>
      <c r="AI2737" t="s">
        <v>12180</v>
      </c>
      <c r="AM2737" t="s">
        <v>3925</v>
      </c>
      <c r="AN2737" t="s">
        <v>3926</v>
      </c>
      <c r="AO2737" t="s">
        <v>268</v>
      </c>
      <c r="AP2737" t="s">
        <v>249</v>
      </c>
      <c r="AW2737" t="s">
        <v>227</v>
      </c>
      <c r="AX2737" t="s">
        <v>226</v>
      </c>
      <c r="AY2737" t="s">
        <v>254</v>
      </c>
      <c r="AZ2737" t="s">
        <v>230</v>
      </c>
      <c r="BA2737" t="s">
        <v>273</v>
      </c>
      <c r="BB2737" t="s">
        <v>380</v>
      </c>
      <c r="BC2737" t="s">
        <v>3927</v>
      </c>
      <c r="BD2737" t="s">
        <v>3927</v>
      </c>
      <c r="BE2737" t="s">
        <v>3927</v>
      </c>
      <c r="BF2737">
        <v>16</v>
      </c>
    </row>
    <row r="2738" spans="1:58" x14ac:dyDescent="0.3">
      <c r="A2738">
        <v>2026</v>
      </c>
      <c r="B2738">
        <v>202605</v>
      </c>
      <c r="C2738">
        <v>5</v>
      </c>
      <c r="D2738" s="14">
        <v>20001624560596</v>
      </c>
      <c r="E2738" t="s">
        <v>2810</v>
      </c>
      <c r="F2738" s="2">
        <v>46150.619675925926</v>
      </c>
      <c r="G2738" s="2">
        <v>46153</v>
      </c>
      <c r="I2738" t="s">
        <v>224</v>
      </c>
      <c r="J2738" t="s">
        <v>230</v>
      </c>
      <c r="L2738" t="s">
        <v>1941</v>
      </c>
      <c r="M2738" t="s">
        <v>309</v>
      </c>
      <c r="N2738" t="s">
        <v>297</v>
      </c>
      <c r="O2738" t="s">
        <v>283</v>
      </c>
      <c r="Q2738" t="s">
        <v>12181</v>
      </c>
      <c r="R2738" t="s">
        <v>2809</v>
      </c>
      <c r="S2738" t="s">
        <v>340</v>
      </c>
      <c r="T2738" t="s">
        <v>341</v>
      </c>
      <c r="U2738" t="s">
        <v>258</v>
      </c>
      <c r="V2738" t="s">
        <v>247</v>
      </c>
      <c r="W2738" t="s">
        <v>245</v>
      </c>
      <c r="X2738" t="s">
        <v>225</v>
      </c>
      <c r="Z2738">
        <v>2</v>
      </c>
      <c r="AA2738" t="s">
        <v>3921</v>
      </c>
      <c r="AE2738" t="s">
        <v>3922</v>
      </c>
      <c r="AG2738" t="s">
        <v>342</v>
      </c>
      <c r="AH2738">
        <v>6036816215</v>
      </c>
      <c r="AI2738" t="s">
        <v>12182</v>
      </c>
      <c r="AM2738" t="s">
        <v>3925</v>
      </c>
      <c r="AN2738" t="s">
        <v>3926</v>
      </c>
      <c r="AO2738" t="s">
        <v>268</v>
      </c>
      <c r="AP2738" t="s">
        <v>853</v>
      </c>
      <c r="AW2738" t="s">
        <v>227</v>
      </c>
      <c r="AX2738" t="s">
        <v>226</v>
      </c>
      <c r="AY2738" t="s">
        <v>254</v>
      </c>
      <c r="AZ2738" t="s">
        <v>230</v>
      </c>
      <c r="BA2738" t="s">
        <v>273</v>
      </c>
      <c r="BB2738" t="s">
        <v>380</v>
      </c>
      <c r="BC2738" t="s">
        <v>3927</v>
      </c>
      <c r="BD2738" t="s">
        <v>3927</v>
      </c>
      <c r="BE2738" t="s">
        <v>3927</v>
      </c>
      <c r="BF2738">
        <v>23</v>
      </c>
    </row>
    <row r="2739" spans="1:58" x14ac:dyDescent="0.3">
      <c r="A2739">
        <v>2026</v>
      </c>
      <c r="B2739">
        <v>202605</v>
      </c>
      <c r="C2739">
        <v>5</v>
      </c>
      <c r="D2739" s="14">
        <v>20001624558916</v>
      </c>
      <c r="E2739" t="s">
        <v>2810</v>
      </c>
      <c r="F2739" s="2">
        <v>46150.587511574071</v>
      </c>
      <c r="G2739" s="2">
        <v>46153</v>
      </c>
      <c r="I2739" t="s">
        <v>224</v>
      </c>
      <c r="J2739" t="s">
        <v>230</v>
      </c>
      <c r="L2739" t="s">
        <v>3516</v>
      </c>
      <c r="M2739" t="s">
        <v>309</v>
      </c>
      <c r="N2739" t="s">
        <v>297</v>
      </c>
      <c r="O2739" t="s">
        <v>283</v>
      </c>
      <c r="Q2739" t="s">
        <v>12183</v>
      </c>
      <c r="R2739" t="s">
        <v>2809</v>
      </c>
      <c r="S2739" t="s">
        <v>719</v>
      </c>
      <c r="T2739" t="s">
        <v>720</v>
      </c>
      <c r="U2739" t="s">
        <v>258</v>
      </c>
      <c r="V2739" t="s">
        <v>247</v>
      </c>
      <c r="W2739" t="s">
        <v>245</v>
      </c>
      <c r="X2739" t="s">
        <v>387</v>
      </c>
      <c r="Z2739">
        <v>2</v>
      </c>
      <c r="AA2739" t="s">
        <v>3921</v>
      </c>
      <c r="AE2739" t="s">
        <v>3922</v>
      </c>
      <c r="AG2739" t="s">
        <v>342</v>
      </c>
      <c r="AH2739">
        <v>1042706287</v>
      </c>
      <c r="AI2739" t="s">
        <v>12184</v>
      </c>
      <c r="AM2739" t="s">
        <v>3925</v>
      </c>
      <c r="AN2739" t="s">
        <v>3926</v>
      </c>
      <c r="AO2739" t="s">
        <v>268</v>
      </c>
      <c r="AP2739" t="s">
        <v>304</v>
      </c>
      <c r="AW2739" t="s">
        <v>447</v>
      </c>
      <c r="AX2739" t="s">
        <v>446</v>
      </c>
      <c r="AY2739" t="s">
        <v>253</v>
      </c>
      <c r="AZ2739" t="s">
        <v>230</v>
      </c>
      <c r="BA2739" t="s">
        <v>273</v>
      </c>
      <c r="BB2739" t="s">
        <v>380</v>
      </c>
      <c r="BC2739" t="s">
        <v>3927</v>
      </c>
      <c r="BD2739" t="s">
        <v>3927</v>
      </c>
      <c r="BE2739" t="s">
        <v>3927</v>
      </c>
      <c r="BF2739">
        <v>26</v>
      </c>
    </row>
    <row r="2740" spans="1:58" x14ac:dyDescent="0.3">
      <c r="A2740">
        <v>2026</v>
      </c>
      <c r="B2740">
        <v>202605</v>
      </c>
      <c r="C2740">
        <v>5</v>
      </c>
      <c r="D2740" s="14">
        <v>20001624557337</v>
      </c>
      <c r="E2740" t="s">
        <v>2810</v>
      </c>
      <c r="F2740" s="2">
        <v>46150.607418981483</v>
      </c>
      <c r="G2740" s="2">
        <v>46151</v>
      </c>
      <c r="I2740" t="s">
        <v>224</v>
      </c>
      <c r="J2740" t="s">
        <v>230</v>
      </c>
      <c r="L2740" t="s">
        <v>3506</v>
      </c>
      <c r="M2740" t="s">
        <v>309</v>
      </c>
      <c r="N2740" t="s">
        <v>297</v>
      </c>
      <c r="O2740" t="s">
        <v>283</v>
      </c>
      <c r="Q2740" t="s">
        <v>12185</v>
      </c>
      <c r="R2740" t="s">
        <v>2809</v>
      </c>
      <c r="S2740" t="s">
        <v>7732</v>
      </c>
      <c r="T2740" t="s">
        <v>7733</v>
      </c>
      <c r="U2740" t="s">
        <v>4796</v>
      </c>
      <c r="V2740" t="s">
        <v>2024</v>
      </c>
      <c r="W2740" t="s">
        <v>245</v>
      </c>
      <c r="X2740" t="s">
        <v>387</v>
      </c>
      <c r="Z2740">
        <v>4</v>
      </c>
      <c r="AA2740" t="s">
        <v>3921</v>
      </c>
      <c r="AE2740" t="s">
        <v>3922</v>
      </c>
      <c r="AG2740" t="s">
        <v>2026</v>
      </c>
      <c r="AH2740">
        <v>6036150259</v>
      </c>
      <c r="AI2740" t="s">
        <v>12186</v>
      </c>
      <c r="AM2740" t="s">
        <v>3925</v>
      </c>
      <c r="AN2740" t="s">
        <v>3926</v>
      </c>
      <c r="AO2740" t="s">
        <v>268</v>
      </c>
      <c r="AP2740" t="s">
        <v>304</v>
      </c>
      <c r="AW2740" t="s">
        <v>447</v>
      </c>
      <c r="AX2740" t="s">
        <v>446</v>
      </c>
      <c r="AY2740" t="s">
        <v>253</v>
      </c>
      <c r="AZ2740" t="s">
        <v>230</v>
      </c>
      <c r="BA2740" t="s">
        <v>273</v>
      </c>
      <c r="BB2740" t="s">
        <v>380</v>
      </c>
      <c r="BC2740" t="s">
        <v>3927</v>
      </c>
      <c r="BD2740" t="s">
        <v>3927</v>
      </c>
      <c r="BE2740" t="s">
        <v>3927</v>
      </c>
      <c r="BF2740">
        <v>20</v>
      </c>
    </row>
    <row r="2741" spans="1:58" x14ac:dyDescent="0.3">
      <c r="A2741">
        <v>2026</v>
      </c>
      <c r="B2741">
        <v>202605</v>
      </c>
      <c r="C2741">
        <v>5</v>
      </c>
      <c r="D2741" s="14">
        <v>20001624554156</v>
      </c>
      <c r="E2741" t="s">
        <v>2810</v>
      </c>
      <c r="F2741" s="2">
        <v>46150.598425925928</v>
      </c>
      <c r="G2741" s="2">
        <v>46153</v>
      </c>
      <c r="I2741" t="s">
        <v>224</v>
      </c>
      <c r="J2741" t="s">
        <v>230</v>
      </c>
      <c r="L2741" t="s">
        <v>12187</v>
      </c>
      <c r="M2741" t="s">
        <v>4232</v>
      </c>
      <c r="N2741" t="s">
        <v>353</v>
      </c>
      <c r="O2741" t="s">
        <v>283</v>
      </c>
      <c r="Q2741" t="s">
        <v>12188</v>
      </c>
      <c r="R2741" t="s">
        <v>2809</v>
      </c>
      <c r="S2741" t="s">
        <v>340</v>
      </c>
      <c r="T2741" t="s">
        <v>341</v>
      </c>
      <c r="U2741" t="s">
        <v>258</v>
      </c>
      <c r="V2741" t="s">
        <v>247</v>
      </c>
      <c r="W2741" t="s">
        <v>245</v>
      </c>
      <c r="X2741" t="s">
        <v>225</v>
      </c>
      <c r="Z2741">
        <v>2</v>
      </c>
      <c r="AA2741" t="s">
        <v>3921</v>
      </c>
      <c r="AE2741" t="s">
        <v>3922</v>
      </c>
      <c r="AG2741" t="s">
        <v>342</v>
      </c>
      <c r="AH2741">
        <v>6067446703</v>
      </c>
      <c r="AI2741" t="s">
        <v>12189</v>
      </c>
      <c r="AM2741" t="s">
        <v>3925</v>
      </c>
      <c r="AN2741" t="s">
        <v>3926</v>
      </c>
      <c r="AO2741" t="s">
        <v>268</v>
      </c>
      <c r="AP2741" t="s">
        <v>304</v>
      </c>
      <c r="AW2741" t="s">
        <v>1191</v>
      </c>
      <c r="AX2741" t="s">
        <v>1190</v>
      </c>
      <c r="AY2741" t="s">
        <v>254</v>
      </c>
      <c r="AZ2741" t="s">
        <v>230</v>
      </c>
      <c r="BA2741" t="s">
        <v>273</v>
      </c>
      <c r="BB2741" t="s">
        <v>380</v>
      </c>
      <c r="BC2741" t="s">
        <v>3927</v>
      </c>
      <c r="BD2741" t="s">
        <v>3927</v>
      </c>
      <c r="BE2741" t="s">
        <v>3927</v>
      </c>
      <c r="BF2741">
        <v>23</v>
      </c>
    </row>
    <row r="2742" spans="1:58" x14ac:dyDescent="0.3">
      <c r="A2742">
        <v>2026</v>
      </c>
      <c r="B2742">
        <v>202605</v>
      </c>
      <c r="C2742">
        <v>5</v>
      </c>
      <c r="D2742" s="14">
        <v>20001624553742</v>
      </c>
      <c r="E2742" t="s">
        <v>2810</v>
      </c>
      <c r="F2742" s="2">
        <v>46150.624675925923</v>
      </c>
      <c r="G2742" s="2">
        <v>46152</v>
      </c>
      <c r="I2742" t="s">
        <v>224</v>
      </c>
      <c r="J2742" t="s">
        <v>230</v>
      </c>
      <c r="L2742" t="s">
        <v>1946</v>
      </c>
      <c r="M2742" t="s">
        <v>1949</v>
      </c>
      <c r="N2742" t="s">
        <v>322</v>
      </c>
      <c r="O2742" t="s">
        <v>331</v>
      </c>
      <c r="Q2742" t="s">
        <v>12190</v>
      </c>
      <c r="R2742" t="s">
        <v>2809</v>
      </c>
      <c r="S2742" t="s">
        <v>538</v>
      </c>
      <c r="T2742" t="s">
        <v>539</v>
      </c>
      <c r="U2742" t="s">
        <v>258</v>
      </c>
      <c r="V2742" t="s">
        <v>247</v>
      </c>
      <c r="W2742" t="s">
        <v>245</v>
      </c>
      <c r="X2742" t="s">
        <v>225</v>
      </c>
      <c r="Z2742">
        <v>3</v>
      </c>
      <c r="AA2742" t="s">
        <v>3921</v>
      </c>
      <c r="AE2742" t="s">
        <v>3922</v>
      </c>
      <c r="AG2742" t="s">
        <v>248</v>
      </c>
      <c r="AH2742">
        <v>6108924850</v>
      </c>
      <c r="AI2742" t="s">
        <v>12191</v>
      </c>
      <c r="AM2742" t="s">
        <v>3925</v>
      </c>
      <c r="AN2742" t="s">
        <v>3926</v>
      </c>
      <c r="AO2742" t="s">
        <v>268</v>
      </c>
      <c r="AP2742" t="s">
        <v>386</v>
      </c>
      <c r="AW2742" t="s">
        <v>320</v>
      </c>
      <c r="AX2742" t="s">
        <v>319</v>
      </c>
      <c r="AY2742" t="s">
        <v>254</v>
      </c>
      <c r="AZ2742" t="s">
        <v>230</v>
      </c>
      <c r="BA2742" t="s">
        <v>395</v>
      </c>
      <c r="BB2742" t="s">
        <v>380</v>
      </c>
      <c r="BC2742" t="s">
        <v>3927</v>
      </c>
      <c r="BD2742" t="s">
        <v>3927</v>
      </c>
      <c r="BE2742" t="s">
        <v>3927</v>
      </c>
      <c r="BF2742">
        <v>16</v>
      </c>
    </row>
    <row r="2743" spans="1:58" x14ac:dyDescent="0.3">
      <c r="A2743">
        <v>2026</v>
      </c>
      <c r="B2743">
        <v>202605</v>
      </c>
      <c r="C2743">
        <v>5</v>
      </c>
      <c r="D2743" s="14">
        <v>20001624547281</v>
      </c>
      <c r="E2743" t="s">
        <v>2810</v>
      </c>
      <c r="F2743" s="2">
        <v>46150.600219907406</v>
      </c>
      <c r="G2743" s="2">
        <v>46150</v>
      </c>
      <c r="I2743" t="s">
        <v>224</v>
      </c>
      <c r="J2743" t="s">
        <v>230</v>
      </c>
      <c r="L2743" t="s">
        <v>3262</v>
      </c>
      <c r="M2743" t="s">
        <v>261</v>
      </c>
      <c r="N2743" t="s">
        <v>237</v>
      </c>
      <c r="O2743" t="s">
        <v>257</v>
      </c>
      <c r="Q2743" t="s">
        <v>12192</v>
      </c>
      <c r="R2743" t="s">
        <v>2809</v>
      </c>
      <c r="S2743" t="s">
        <v>1835</v>
      </c>
      <c r="T2743" t="s">
        <v>1836</v>
      </c>
      <c r="U2743" t="s">
        <v>258</v>
      </c>
      <c r="V2743" t="s">
        <v>247</v>
      </c>
      <c r="W2743" t="s">
        <v>245</v>
      </c>
      <c r="X2743" t="s">
        <v>225</v>
      </c>
      <c r="Z2743">
        <v>5</v>
      </c>
      <c r="AA2743" t="s">
        <v>3921</v>
      </c>
      <c r="AE2743" t="s">
        <v>3922</v>
      </c>
      <c r="AG2743" t="s">
        <v>342</v>
      </c>
      <c r="AH2743">
        <v>6108919636</v>
      </c>
      <c r="AI2743" t="s">
        <v>12193</v>
      </c>
      <c r="AM2743" t="s">
        <v>3925</v>
      </c>
      <c r="AN2743" t="s">
        <v>3926</v>
      </c>
      <c r="AO2743" t="s">
        <v>268</v>
      </c>
      <c r="AP2743" t="s">
        <v>386</v>
      </c>
      <c r="AW2743" t="s">
        <v>1525</v>
      </c>
      <c r="AX2743" t="s">
        <v>1524</v>
      </c>
      <c r="AY2743" t="s">
        <v>254</v>
      </c>
      <c r="AZ2743" t="s">
        <v>230</v>
      </c>
      <c r="BA2743" t="s">
        <v>395</v>
      </c>
      <c r="BB2743" t="s">
        <v>380</v>
      </c>
      <c r="BC2743" t="s">
        <v>3927</v>
      </c>
      <c r="BD2743" t="s">
        <v>3927</v>
      </c>
      <c r="BE2743" t="s">
        <v>3927</v>
      </c>
      <c r="BF2743">
        <v>26</v>
      </c>
    </row>
    <row r="2744" spans="1:58" x14ac:dyDescent="0.3">
      <c r="A2744">
        <v>2026</v>
      </c>
      <c r="B2744">
        <v>202605</v>
      </c>
      <c r="C2744">
        <v>5</v>
      </c>
      <c r="D2744" s="14">
        <v>20001624537579</v>
      </c>
      <c r="E2744" t="s">
        <v>2810</v>
      </c>
      <c r="F2744" s="2">
        <v>46150.575798611113</v>
      </c>
      <c r="G2744" s="2">
        <v>46151</v>
      </c>
      <c r="I2744" t="s">
        <v>224</v>
      </c>
      <c r="J2744" t="s">
        <v>230</v>
      </c>
      <c r="L2744" t="s">
        <v>3432</v>
      </c>
      <c r="M2744" t="s">
        <v>309</v>
      </c>
      <c r="N2744" t="s">
        <v>297</v>
      </c>
      <c r="O2744" t="s">
        <v>283</v>
      </c>
      <c r="Q2744" t="s">
        <v>12194</v>
      </c>
      <c r="R2744" t="s">
        <v>2809</v>
      </c>
      <c r="S2744" t="s">
        <v>5159</v>
      </c>
      <c r="T2744" t="s">
        <v>5160</v>
      </c>
      <c r="U2744" t="s">
        <v>3034</v>
      </c>
      <c r="V2744" t="s">
        <v>647</v>
      </c>
      <c r="W2744" t="s">
        <v>245</v>
      </c>
      <c r="X2744" t="s">
        <v>387</v>
      </c>
      <c r="Z2744">
        <v>4</v>
      </c>
      <c r="AA2744" t="s">
        <v>3921</v>
      </c>
      <c r="AE2744" t="s">
        <v>3922</v>
      </c>
      <c r="AG2744" t="s">
        <v>5111</v>
      </c>
      <c r="AH2744">
        <v>6108922486</v>
      </c>
      <c r="AI2744" t="s">
        <v>12195</v>
      </c>
      <c r="AM2744" t="s">
        <v>3925</v>
      </c>
      <c r="AN2744" t="s">
        <v>3926</v>
      </c>
      <c r="AO2744" t="s">
        <v>268</v>
      </c>
      <c r="AP2744" t="s">
        <v>386</v>
      </c>
      <c r="AW2744" t="s">
        <v>389</v>
      </c>
      <c r="AX2744" t="s">
        <v>388</v>
      </c>
      <c r="AY2744" t="s">
        <v>253</v>
      </c>
      <c r="AZ2744" t="s">
        <v>230</v>
      </c>
      <c r="BA2744" t="s">
        <v>395</v>
      </c>
      <c r="BB2744" t="s">
        <v>380</v>
      </c>
      <c r="BC2744" t="s">
        <v>3927</v>
      </c>
      <c r="BD2744" t="s">
        <v>3927</v>
      </c>
      <c r="BE2744" t="s">
        <v>3927</v>
      </c>
      <c r="BF2744">
        <v>16</v>
      </c>
    </row>
    <row r="2745" spans="1:58" x14ac:dyDescent="0.3">
      <c r="A2745">
        <v>2026</v>
      </c>
      <c r="B2745">
        <v>202605</v>
      </c>
      <c r="C2745">
        <v>5</v>
      </c>
      <c r="D2745" s="14">
        <v>20001624535884</v>
      </c>
      <c r="E2745" t="s">
        <v>2810</v>
      </c>
      <c r="F2745" s="2">
        <v>46150.58971064815</v>
      </c>
      <c r="G2745" s="2">
        <v>46151</v>
      </c>
      <c r="I2745" t="s">
        <v>224</v>
      </c>
      <c r="J2745" t="s">
        <v>230</v>
      </c>
      <c r="L2745" t="s">
        <v>3015</v>
      </c>
      <c r="M2745" t="s">
        <v>261</v>
      </c>
      <c r="N2745" t="s">
        <v>237</v>
      </c>
      <c r="O2745" t="s">
        <v>257</v>
      </c>
      <c r="Q2745" t="s">
        <v>12196</v>
      </c>
      <c r="R2745" t="s">
        <v>2809</v>
      </c>
      <c r="S2745" t="s">
        <v>797</v>
      </c>
      <c r="T2745" t="s">
        <v>806</v>
      </c>
      <c r="U2745" t="s">
        <v>258</v>
      </c>
      <c r="V2745" t="s">
        <v>247</v>
      </c>
      <c r="W2745" t="s">
        <v>245</v>
      </c>
      <c r="X2745" t="s">
        <v>387</v>
      </c>
      <c r="Z2745">
        <v>4</v>
      </c>
      <c r="AA2745" t="s">
        <v>3921</v>
      </c>
      <c r="AE2745" t="s">
        <v>3922</v>
      </c>
      <c r="AG2745" t="s">
        <v>248</v>
      </c>
      <c r="AH2745">
        <v>6108915653</v>
      </c>
      <c r="AI2745" t="s">
        <v>12197</v>
      </c>
      <c r="AM2745" t="s">
        <v>3925</v>
      </c>
      <c r="AN2745" t="s">
        <v>3926</v>
      </c>
      <c r="AO2745" t="s">
        <v>268</v>
      </c>
      <c r="AP2745" t="s">
        <v>249</v>
      </c>
      <c r="AW2745" t="s">
        <v>447</v>
      </c>
      <c r="AX2745" t="s">
        <v>446</v>
      </c>
      <c r="AY2745" t="s">
        <v>253</v>
      </c>
      <c r="AZ2745" t="s">
        <v>230</v>
      </c>
      <c r="BA2745" t="s">
        <v>395</v>
      </c>
      <c r="BB2745" t="s">
        <v>380</v>
      </c>
      <c r="BC2745" t="s">
        <v>3927</v>
      </c>
      <c r="BD2745" t="s">
        <v>3927</v>
      </c>
      <c r="BE2745" t="s">
        <v>3927</v>
      </c>
      <c r="BF2745">
        <v>16</v>
      </c>
    </row>
    <row r="2746" spans="1:58" x14ac:dyDescent="0.3">
      <c r="A2746">
        <v>2026</v>
      </c>
      <c r="B2746">
        <v>202605</v>
      </c>
      <c r="C2746">
        <v>5</v>
      </c>
      <c r="D2746" s="14">
        <v>20001624530693</v>
      </c>
      <c r="E2746" t="s">
        <v>2810</v>
      </c>
      <c r="F2746" s="2">
        <v>46150.578009259261</v>
      </c>
      <c r="G2746" s="2">
        <v>46150</v>
      </c>
      <c r="I2746" t="s">
        <v>224</v>
      </c>
      <c r="J2746" t="s">
        <v>230</v>
      </c>
      <c r="L2746" t="s">
        <v>12198</v>
      </c>
      <c r="M2746" t="s">
        <v>5855</v>
      </c>
      <c r="N2746" t="s">
        <v>2294</v>
      </c>
      <c r="O2746" t="s">
        <v>554</v>
      </c>
      <c r="Q2746" t="s">
        <v>12199</v>
      </c>
      <c r="R2746" t="s">
        <v>2809</v>
      </c>
      <c r="S2746" t="s">
        <v>538</v>
      </c>
      <c r="T2746" t="s">
        <v>539</v>
      </c>
      <c r="U2746" t="s">
        <v>258</v>
      </c>
      <c r="V2746" t="s">
        <v>247</v>
      </c>
      <c r="W2746" t="s">
        <v>245</v>
      </c>
      <c r="X2746" t="s">
        <v>225</v>
      </c>
      <c r="Z2746">
        <v>5</v>
      </c>
      <c r="AA2746" t="s">
        <v>3921</v>
      </c>
      <c r="AE2746" t="s">
        <v>3922</v>
      </c>
      <c r="AG2746" t="s">
        <v>248</v>
      </c>
      <c r="AH2746">
        <v>6108925769</v>
      </c>
      <c r="AI2746" t="s">
        <v>12200</v>
      </c>
      <c r="AM2746" t="s">
        <v>3925</v>
      </c>
      <c r="AN2746" t="s">
        <v>3926</v>
      </c>
      <c r="AO2746" t="s">
        <v>268</v>
      </c>
      <c r="AP2746" t="s">
        <v>386</v>
      </c>
      <c r="AW2746" t="s">
        <v>227</v>
      </c>
      <c r="AX2746" t="s">
        <v>226</v>
      </c>
      <c r="AY2746" t="s">
        <v>254</v>
      </c>
      <c r="AZ2746" t="s">
        <v>230</v>
      </c>
      <c r="BA2746" t="s">
        <v>395</v>
      </c>
      <c r="BB2746" t="s">
        <v>380</v>
      </c>
      <c r="BC2746" t="s">
        <v>3927</v>
      </c>
      <c r="BD2746" t="s">
        <v>3927</v>
      </c>
      <c r="BE2746" t="s">
        <v>3927</v>
      </c>
      <c r="BF2746">
        <v>16</v>
      </c>
    </row>
    <row r="2747" spans="1:58" x14ac:dyDescent="0.3">
      <c r="A2747">
        <v>2026</v>
      </c>
      <c r="B2747">
        <v>202605</v>
      </c>
      <c r="C2747">
        <v>5</v>
      </c>
      <c r="D2747" s="14">
        <v>20001624530220</v>
      </c>
      <c r="E2747" t="s">
        <v>2810</v>
      </c>
      <c r="F2747" s="2">
        <v>46150.552118055559</v>
      </c>
      <c r="G2747" s="2">
        <v>46151</v>
      </c>
      <c r="I2747" t="s">
        <v>224</v>
      </c>
      <c r="J2747" t="s">
        <v>230</v>
      </c>
      <c r="L2747" t="s">
        <v>3345</v>
      </c>
      <c r="M2747" t="s">
        <v>309</v>
      </c>
      <c r="N2747" t="s">
        <v>297</v>
      </c>
      <c r="O2747" t="s">
        <v>283</v>
      </c>
      <c r="Q2747" t="s">
        <v>12201</v>
      </c>
      <c r="R2747" t="s">
        <v>2809</v>
      </c>
      <c r="S2747" t="s">
        <v>7748</v>
      </c>
      <c r="T2747" t="s">
        <v>7749</v>
      </c>
      <c r="U2747" t="s">
        <v>4796</v>
      </c>
      <c r="V2747" t="s">
        <v>2024</v>
      </c>
      <c r="W2747" t="s">
        <v>245</v>
      </c>
      <c r="X2747" t="s">
        <v>225</v>
      </c>
      <c r="Z2747">
        <v>4</v>
      </c>
      <c r="AA2747" t="s">
        <v>3921</v>
      </c>
      <c r="AE2747" t="s">
        <v>3922</v>
      </c>
      <c r="AG2747" t="s">
        <v>6701</v>
      </c>
      <c r="AH2747">
        <v>6108923422</v>
      </c>
      <c r="AI2747" t="s">
        <v>12202</v>
      </c>
      <c r="AM2747" t="s">
        <v>3925</v>
      </c>
      <c r="AN2747" t="s">
        <v>3926</v>
      </c>
      <c r="AO2747" t="s">
        <v>268</v>
      </c>
      <c r="AP2747" t="s">
        <v>304</v>
      </c>
      <c r="AW2747" t="s">
        <v>320</v>
      </c>
      <c r="AX2747" t="s">
        <v>319</v>
      </c>
      <c r="AY2747" t="s">
        <v>254</v>
      </c>
      <c r="AZ2747" t="s">
        <v>230</v>
      </c>
      <c r="BA2747" t="s">
        <v>395</v>
      </c>
      <c r="BB2747" t="s">
        <v>380</v>
      </c>
      <c r="BC2747" t="s">
        <v>3927</v>
      </c>
      <c r="BD2747" t="s">
        <v>3927</v>
      </c>
      <c r="BE2747" t="s">
        <v>3927</v>
      </c>
      <c r="BF2747">
        <v>16</v>
      </c>
    </row>
    <row r="2748" spans="1:58" x14ac:dyDescent="0.3">
      <c r="A2748">
        <v>2026</v>
      </c>
      <c r="B2748">
        <v>202605</v>
      </c>
      <c r="C2748">
        <v>5</v>
      </c>
      <c r="D2748" s="14">
        <v>20001624528124</v>
      </c>
      <c r="E2748" t="s">
        <v>2810</v>
      </c>
      <c r="F2748" s="2">
        <v>46150.545648148145</v>
      </c>
      <c r="G2748" s="2">
        <v>46153</v>
      </c>
      <c r="I2748" t="s">
        <v>224</v>
      </c>
      <c r="J2748" t="s">
        <v>230</v>
      </c>
      <c r="L2748" t="s">
        <v>3849</v>
      </c>
      <c r="M2748" t="s">
        <v>4232</v>
      </c>
      <c r="N2748" t="s">
        <v>353</v>
      </c>
      <c r="O2748" t="s">
        <v>283</v>
      </c>
      <c r="Q2748" t="s">
        <v>12203</v>
      </c>
      <c r="R2748" t="s">
        <v>2809</v>
      </c>
      <c r="S2748" t="s">
        <v>6329</v>
      </c>
      <c r="T2748" t="s">
        <v>6330</v>
      </c>
      <c r="U2748" t="s">
        <v>4796</v>
      </c>
      <c r="V2748" t="s">
        <v>2024</v>
      </c>
      <c r="W2748" t="s">
        <v>245</v>
      </c>
      <c r="X2748" t="s">
        <v>387</v>
      </c>
      <c r="Z2748">
        <v>2</v>
      </c>
      <c r="AA2748" t="s">
        <v>3921</v>
      </c>
      <c r="AE2748" t="s">
        <v>3922</v>
      </c>
      <c r="AG2748" t="s">
        <v>6332</v>
      </c>
      <c r="AH2748">
        <v>6108919553</v>
      </c>
      <c r="AI2748" t="s">
        <v>12204</v>
      </c>
      <c r="AM2748" t="s">
        <v>3925</v>
      </c>
      <c r="AN2748" t="s">
        <v>3926</v>
      </c>
      <c r="AO2748" t="s">
        <v>268</v>
      </c>
      <c r="AP2748" t="s">
        <v>304</v>
      </c>
      <c r="AW2748" t="s">
        <v>447</v>
      </c>
      <c r="AX2748" t="s">
        <v>446</v>
      </c>
      <c r="AY2748" t="s">
        <v>253</v>
      </c>
      <c r="AZ2748" t="s">
        <v>230</v>
      </c>
      <c r="BA2748" t="s">
        <v>395</v>
      </c>
      <c r="BB2748" t="s">
        <v>380</v>
      </c>
      <c r="BC2748" t="s">
        <v>3927</v>
      </c>
      <c r="BD2748" t="s">
        <v>3927</v>
      </c>
      <c r="BE2748" t="s">
        <v>3927</v>
      </c>
      <c r="BF2748">
        <v>16</v>
      </c>
    </row>
    <row r="2749" spans="1:58" x14ac:dyDescent="0.3">
      <c r="A2749">
        <v>2026</v>
      </c>
      <c r="B2749">
        <v>202605</v>
      </c>
      <c r="C2749">
        <v>5</v>
      </c>
      <c r="D2749" s="14">
        <v>20001624526619</v>
      </c>
      <c r="E2749" t="s">
        <v>2810</v>
      </c>
      <c r="F2749" s="2">
        <v>46150.572430555556</v>
      </c>
      <c r="G2749" s="2">
        <v>46151</v>
      </c>
      <c r="I2749" t="s">
        <v>224</v>
      </c>
      <c r="J2749" t="s">
        <v>230</v>
      </c>
      <c r="L2749" t="s">
        <v>773</v>
      </c>
      <c r="M2749" t="s">
        <v>309</v>
      </c>
      <c r="N2749" t="s">
        <v>297</v>
      </c>
      <c r="O2749" t="s">
        <v>283</v>
      </c>
      <c r="Q2749" t="s">
        <v>12205</v>
      </c>
      <c r="R2749" t="s">
        <v>2809</v>
      </c>
      <c r="S2749" t="s">
        <v>6146</v>
      </c>
      <c r="T2749" t="s">
        <v>6147</v>
      </c>
      <c r="U2749" t="s">
        <v>5044</v>
      </c>
      <c r="V2749" t="s">
        <v>5045</v>
      </c>
      <c r="W2749" t="s">
        <v>245</v>
      </c>
      <c r="X2749" t="s">
        <v>387</v>
      </c>
      <c r="Z2749">
        <v>4</v>
      </c>
      <c r="AA2749" t="s">
        <v>3921</v>
      </c>
      <c r="AE2749" t="s">
        <v>3922</v>
      </c>
      <c r="AG2749" t="s">
        <v>5047</v>
      </c>
      <c r="AH2749">
        <v>6108928728</v>
      </c>
      <c r="AI2749" t="s">
        <v>12206</v>
      </c>
      <c r="AM2749" t="s">
        <v>3925</v>
      </c>
      <c r="AN2749" t="s">
        <v>3926</v>
      </c>
      <c r="AO2749" t="s">
        <v>268</v>
      </c>
      <c r="AP2749" t="s">
        <v>330</v>
      </c>
      <c r="AW2749" t="s">
        <v>389</v>
      </c>
      <c r="AX2749" t="s">
        <v>388</v>
      </c>
      <c r="AY2749" t="s">
        <v>253</v>
      </c>
      <c r="AZ2749" t="s">
        <v>230</v>
      </c>
      <c r="BA2749" t="s">
        <v>395</v>
      </c>
      <c r="BB2749" t="s">
        <v>380</v>
      </c>
      <c r="BC2749" t="s">
        <v>3927</v>
      </c>
      <c r="BD2749" t="s">
        <v>3927</v>
      </c>
      <c r="BE2749" t="s">
        <v>3927</v>
      </c>
      <c r="BF2749">
        <v>16</v>
      </c>
    </row>
    <row r="2750" spans="1:58" x14ac:dyDescent="0.3">
      <c r="A2750">
        <v>2026</v>
      </c>
      <c r="B2750">
        <v>202605</v>
      </c>
      <c r="C2750">
        <v>5</v>
      </c>
      <c r="D2750" s="14">
        <v>20001624524308</v>
      </c>
      <c r="E2750" t="s">
        <v>2810</v>
      </c>
      <c r="F2750" s="2">
        <v>46150.554108796299</v>
      </c>
      <c r="G2750" s="2">
        <v>46152</v>
      </c>
      <c r="I2750" t="s">
        <v>224</v>
      </c>
      <c r="J2750" t="s">
        <v>230</v>
      </c>
      <c r="L2750" t="s">
        <v>3134</v>
      </c>
      <c r="M2750" t="s">
        <v>1336</v>
      </c>
      <c r="N2750" t="s">
        <v>546</v>
      </c>
      <c r="O2750" t="s">
        <v>554</v>
      </c>
      <c r="Q2750" t="s">
        <v>12207</v>
      </c>
      <c r="R2750" t="s">
        <v>2809</v>
      </c>
      <c r="S2750" t="s">
        <v>5701</v>
      </c>
      <c r="T2750" t="s">
        <v>5702</v>
      </c>
      <c r="U2750" t="s">
        <v>3034</v>
      </c>
      <c r="V2750" t="s">
        <v>647</v>
      </c>
      <c r="W2750" t="s">
        <v>245</v>
      </c>
      <c r="X2750" t="s">
        <v>225</v>
      </c>
      <c r="Z2750">
        <v>3</v>
      </c>
      <c r="AA2750" t="s">
        <v>3921</v>
      </c>
      <c r="AE2750" t="s">
        <v>3922</v>
      </c>
      <c r="AG2750" t="s">
        <v>5111</v>
      </c>
      <c r="AH2750">
        <v>6072100408</v>
      </c>
      <c r="AI2750" t="s">
        <v>12208</v>
      </c>
      <c r="AM2750" t="s">
        <v>3925</v>
      </c>
      <c r="AN2750" t="s">
        <v>3926</v>
      </c>
      <c r="AO2750" t="s">
        <v>268</v>
      </c>
      <c r="AP2750" t="s">
        <v>386</v>
      </c>
      <c r="AW2750" t="s">
        <v>227</v>
      </c>
      <c r="AX2750" t="s">
        <v>226</v>
      </c>
      <c r="AY2750" t="s">
        <v>254</v>
      </c>
      <c r="AZ2750" t="s">
        <v>230</v>
      </c>
      <c r="BA2750" t="s">
        <v>273</v>
      </c>
      <c r="BB2750" t="s">
        <v>380</v>
      </c>
      <c r="BC2750" t="s">
        <v>3927</v>
      </c>
      <c r="BD2750" t="s">
        <v>3927</v>
      </c>
      <c r="BE2750" t="s">
        <v>3927</v>
      </c>
      <c r="BF2750">
        <v>1</v>
      </c>
    </row>
    <row r="2751" spans="1:58" x14ac:dyDescent="0.3">
      <c r="A2751">
        <v>2026</v>
      </c>
      <c r="B2751">
        <v>202605</v>
      </c>
      <c r="C2751">
        <v>5</v>
      </c>
      <c r="D2751" s="14">
        <v>20001624523848</v>
      </c>
      <c r="E2751" t="s">
        <v>2810</v>
      </c>
      <c r="F2751" s="2">
        <v>46150.583402777775</v>
      </c>
      <c r="G2751" s="2">
        <v>46151</v>
      </c>
      <c r="I2751" t="s">
        <v>224</v>
      </c>
      <c r="J2751" t="s">
        <v>230</v>
      </c>
      <c r="L2751" t="s">
        <v>1859</v>
      </c>
      <c r="M2751" t="s">
        <v>334</v>
      </c>
      <c r="N2751" t="s">
        <v>322</v>
      </c>
      <c r="O2751" t="s">
        <v>331</v>
      </c>
      <c r="Q2751" t="s">
        <v>12209</v>
      </c>
      <c r="R2751" t="s">
        <v>2809</v>
      </c>
      <c r="S2751" t="s">
        <v>347</v>
      </c>
      <c r="T2751" t="s">
        <v>358</v>
      </c>
      <c r="U2751" t="s">
        <v>258</v>
      </c>
      <c r="V2751" t="s">
        <v>247</v>
      </c>
      <c r="W2751" t="s">
        <v>245</v>
      </c>
      <c r="X2751" t="s">
        <v>225</v>
      </c>
      <c r="Z2751">
        <v>4</v>
      </c>
      <c r="AA2751" t="s">
        <v>3921</v>
      </c>
      <c r="AE2751" t="s">
        <v>3922</v>
      </c>
      <c r="AG2751" t="s">
        <v>359</v>
      </c>
      <c r="AH2751">
        <v>6108923473</v>
      </c>
      <c r="AI2751" t="s">
        <v>12210</v>
      </c>
      <c r="AM2751" t="s">
        <v>3925</v>
      </c>
      <c r="AN2751" t="s">
        <v>3926</v>
      </c>
      <c r="AO2751" t="s">
        <v>268</v>
      </c>
      <c r="AP2751" t="s">
        <v>386</v>
      </c>
      <c r="AW2751" t="s">
        <v>320</v>
      </c>
      <c r="AX2751" t="s">
        <v>319</v>
      </c>
      <c r="AY2751" t="s">
        <v>254</v>
      </c>
      <c r="AZ2751" t="s">
        <v>230</v>
      </c>
      <c r="BA2751" t="s">
        <v>395</v>
      </c>
      <c r="BB2751" t="s">
        <v>1857</v>
      </c>
      <c r="BC2751" t="s">
        <v>3927</v>
      </c>
      <c r="BD2751" t="s">
        <v>3927</v>
      </c>
      <c r="BE2751" t="s">
        <v>3927</v>
      </c>
      <c r="BF2751">
        <v>16</v>
      </c>
    </row>
    <row r="2752" spans="1:58" x14ac:dyDescent="0.3">
      <c r="A2752">
        <v>2026</v>
      </c>
      <c r="B2752">
        <v>202605</v>
      </c>
      <c r="C2752">
        <v>5</v>
      </c>
      <c r="D2752" s="14">
        <v>20001624523488</v>
      </c>
      <c r="E2752" t="s">
        <v>2810</v>
      </c>
      <c r="F2752" s="2">
        <v>46150.564189814817</v>
      </c>
      <c r="G2752" s="2">
        <v>46154</v>
      </c>
      <c r="I2752" t="s">
        <v>224</v>
      </c>
      <c r="J2752" t="s">
        <v>230</v>
      </c>
      <c r="L2752" t="s">
        <v>9204</v>
      </c>
      <c r="M2752" t="s">
        <v>392</v>
      </c>
      <c r="N2752" t="s">
        <v>353</v>
      </c>
      <c r="O2752" t="s">
        <v>283</v>
      </c>
      <c r="Q2752" t="s">
        <v>12211</v>
      </c>
      <c r="R2752" t="s">
        <v>2809</v>
      </c>
      <c r="S2752" t="s">
        <v>5164</v>
      </c>
      <c r="T2752" t="s">
        <v>5165</v>
      </c>
      <c r="U2752" t="s">
        <v>3034</v>
      </c>
      <c r="V2752" t="s">
        <v>647</v>
      </c>
      <c r="W2752" t="s">
        <v>245</v>
      </c>
      <c r="X2752" t="s">
        <v>387</v>
      </c>
      <c r="Z2752">
        <v>1</v>
      </c>
      <c r="AA2752" t="s">
        <v>3921</v>
      </c>
      <c r="AE2752" t="s">
        <v>3922</v>
      </c>
      <c r="AG2752" t="s">
        <v>5111</v>
      </c>
      <c r="AH2752">
        <v>6108918584</v>
      </c>
      <c r="AI2752" t="s">
        <v>12212</v>
      </c>
      <c r="AM2752" t="s">
        <v>3925</v>
      </c>
      <c r="AN2752" t="s">
        <v>3926</v>
      </c>
      <c r="AO2752" t="s">
        <v>268</v>
      </c>
      <c r="AP2752" t="s">
        <v>386</v>
      </c>
      <c r="AW2752" t="s">
        <v>389</v>
      </c>
      <c r="AX2752" t="s">
        <v>388</v>
      </c>
      <c r="AY2752" t="s">
        <v>253</v>
      </c>
      <c r="AZ2752" t="s">
        <v>230</v>
      </c>
      <c r="BA2752" t="s">
        <v>395</v>
      </c>
      <c r="BB2752" t="s">
        <v>380</v>
      </c>
      <c r="BC2752" t="s">
        <v>3927</v>
      </c>
      <c r="BD2752" t="s">
        <v>3927</v>
      </c>
      <c r="BE2752" t="s">
        <v>3927</v>
      </c>
      <c r="BF2752">
        <v>16</v>
      </c>
    </row>
    <row r="2753" spans="1:58" x14ac:dyDescent="0.3">
      <c r="A2753">
        <v>2026</v>
      </c>
      <c r="B2753">
        <v>202605</v>
      </c>
      <c r="C2753">
        <v>5</v>
      </c>
      <c r="D2753" s="14">
        <v>20001624518608</v>
      </c>
      <c r="E2753" t="s">
        <v>2810</v>
      </c>
      <c r="F2753" s="2">
        <v>46150.568796296298</v>
      </c>
      <c r="G2753" s="2">
        <v>46152</v>
      </c>
      <c r="I2753" t="s">
        <v>224</v>
      </c>
      <c r="J2753" t="s">
        <v>230</v>
      </c>
      <c r="L2753" t="s">
        <v>12213</v>
      </c>
      <c r="M2753" t="s">
        <v>1336</v>
      </c>
      <c r="N2753" t="s">
        <v>546</v>
      </c>
      <c r="O2753" t="s">
        <v>554</v>
      </c>
      <c r="Q2753" t="s">
        <v>12214</v>
      </c>
      <c r="R2753" t="s">
        <v>2809</v>
      </c>
      <c r="S2753" t="s">
        <v>1268</v>
      </c>
      <c r="T2753" t="s">
        <v>1269</v>
      </c>
      <c r="U2753" t="s">
        <v>258</v>
      </c>
      <c r="V2753" t="s">
        <v>247</v>
      </c>
      <c r="W2753" t="s">
        <v>245</v>
      </c>
      <c r="X2753" t="s">
        <v>225</v>
      </c>
      <c r="Z2753">
        <v>3</v>
      </c>
      <c r="AA2753" t="s">
        <v>3921</v>
      </c>
      <c r="AE2753" t="s">
        <v>3922</v>
      </c>
      <c r="AG2753" t="s">
        <v>329</v>
      </c>
      <c r="AH2753">
        <v>1042709188</v>
      </c>
      <c r="AI2753" t="s">
        <v>12215</v>
      </c>
      <c r="AM2753" t="s">
        <v>3925</v>
      </c>
      <c r="AN2753" t="s">
        <v>3926</v>
      </c>
      <c r="AO2753" t="s">
        <v>268</v>
      </c>
      <c r="AP2753" t="s">
        <v>249</v>
      </c>
      <c r="AW2753" t="s">
        <v>227</v>
      </c>
      <c r="AX2753" t="s">
        <v>226</v>
      </c>
      <c r="AY2753" t="s">
        <v>254</v>
      </c>
      <c r="AZ2753" t="s">
        <v>230</v>
      </c>
      <c r="BA2753" t="s">
        <v>273</v>
      </c>
      <c r="BB2753" t="s">
        <v>380</v>
      </c>
      <c r="BC2753" t="s">
        <v>3927</v>
      </c>
      <c r="BD2753" t="s">
        <v>3927</v>
      </c>
      <c r="BE2753" t="s">
        <v>3927</v>
      </c>
      <c r="BF2753">
        <v>26</v>
      </c>
    </row>
    <row r="2754" spans="1:58" x14ac:dyDescent="0.3">
      <c r="A2754">
        <v>2026</v>
      </c>
      <c r="B2754">
        <v>202605</v>
      </c>
      <c r="C2754">
        <v>5</v>
      </c>
      <c r="D2754" s="14">
        <v>20001624502691</v>
      </c>
      <c r="E2754" t="s">
        <v>2810</v>
      </c>
      <c r="F2754" s="2">
        <v>46150.52516203704</v>
      </c>
      <c r="G2754" s="2">
        <v>46153</v>
      </c>
      <c r="I2754" t="s">
        <v>224</v>
      </c>
      <c r="J2754" t="s">
        <v>230</v>
      </c>
      <c r="L2754" t="s">
        <v>2991</v>
      </c>
      <c r="M2754" t="s">
        <v>902</v>
      </c>
      <c r="N2754" t="s">
        <v>752</v>
      </c>
      <c r="O2754" t="s">
        <v>623</v>
      </c>
      <c r="Q2754" t="s">
        <v>12216</v>
      </c>
      <c r="R2754" t="s">
        <v>2809</v>
      </c>
      <c r="S2754" t="s">
        <v>6865</v>
      </c>
      <c r="T2754" t="s">
        <v>6866</v>
      </c>
      <c r="U2754" t="s">
        <v>4796</v>
      </c>
      <c r="V2754" t="s">
        <v>2024</v>
      </c>
      <c r="W2754" t="s">
        <v>245</v>
      </c>
      <c r="X2754" t="s">
        <v>387</v>
      </c>
      <c r="Z2754">
        <v>2</v>
      </c>
      <c r="AA2754" t="s">
        <v>3921</v>
      </c>
      <c r="AE2754" t="s">
        <v>3922</v>
      </c>
      <c r="AG2754" t="s">
        <v>2026</v>
      </c>
      <c r="AH2754">
        <v>6108919530</v>
      </c>
      <c r="AI2754" t="s">
        <v>12217</v>
      </c>
      <c r="AM2754" t="s">
        <v>3925</v>
      </c>
      <c r="AN2754" t="s">
        <v>3926</v>
      </c>
      <c r="AO2754" t="s">
        <v>268</v>
      </c>
      <c r="AP2754" t="s">
        <v>330</v>
      </c>
      <c r="AW2754" t="s">
        <v>447</v>
      </c>
      <c r="AX2754" t="s">
        <v>446</v>
      </c>
      <c r="AY2754" t="s">
        <v>253</v>
      </c>
      <c r="AZ2754" t="s">
        <v>230</v>
      </c>
      <c r="BA2754" t="s">
        <v>395</v>
      </c>
      <c r="BB2754" t="s">
        <v>380</v>
      </c>
      <c r="BC2754" t="s">
        <v>3927</v>
      </c>
      <c r="BD2754" t="s">
        <v>3927</v>
      </c>
      <c r="BE2754" t="s">
        <v>3927</v>
      </c>
      <c r="BF2754">
        <v>16</v>
      </c>
    </row>
    <row r="2755" spans="1:58" x14ac:dyDescent="0.3">
      <c r="A2755">
        <v>2026</v>
      </c>
      <c r="B2755">
        <v>202605</v>
      </c>
      <c r="C2755">
        <v>5</v>
      </c>
      <c r="D2755" s="14">
        <v>20001624500697</v>
      </c>
      <c r="E2755" t="s">
        <v>2810</v>
      </c>
      <c r="F2755" s="2">
        <v>46150.525451388887</v>
      </c>
      <c r="G2755" s="2">
        <v>46151</v>
      </c>
      <c r="I2755" t="s">
        <v>224</v>
      </c>
      <c r="J2755" t="s">
        <v>230</v>
      </c>
      <c r="L2755" t="s">
        <v>12218</v>
      </c>
      <c r="M2755" t="s">
        <v>309</v>
      </c>
      <c r="N2755" t="s">
        <v>297</v>
      </c>
      <c r="O2755" t="s">
        <v>283</v>
      </c>
      <c r="Q2755" t="s">
        <v>12219</v>
      </c>
      <c r="R2755" t="s">
        <v>2809</v>
      </c>
      <c r="S2755" t="s">
        <v>5404</v>
      </c>
      <c r="T2755" t="s">
        <v>5405</v>
      </c>
      <c r="U2755" t="s">
        <v>3034</v>
      </c>
      <c r="V2755" t="s">
        <v>647</v>
      </c>
      <c r="W2755" t="s">
        <v>245</v>
      </c>
      <c r="X2755" t="s">
        <v>225</v>
      </c>
      <c r="Z2755">
        <v>4</v>
      </c>
      <c r="AA2755" t="s">
        <v>3921</v>
      </c>
      <c r="AE2755" t="s">
        <v>3922</v>
      </c>
      <c r="AG2755" t="s">
        <v>5006</v>
      </c>
      <c r="AH2755">
        <v>6108914610</v>
      </c>
      <c r="AI2755" t="s">
        <v>12220</v>
      </c>
      <c r="AM2755" t="s">
        <v>3925</v>
      </c>
      <c r="AN2755" t="s">
        <v>3926</v>
      </c>
      <c r="AO2755" t="s">
        <v>268</v>
      </c>
      <c r="AP2755" t="s">
        <v>386</v>
      </c>
      <c r="AW2755" t="s">
        <v>320</v>
      </c>
      <c r="AX2755" t="s">
        <v>319</v>
      </c>
      <c r="AY2755" t="s">
        <v>254</v>
      </c>
      <c r="AZ2755" t="s">
        <v>230</v>
      </c>
      <c r="BA2755" t="s">
        <v>395</v>
      </c>
      <c r="BB2755" t="s">
        <v>380</v>
      </c>
      <c r="BC2755" t="s">
        <v>3927</v>
      </c>
      <c r="BD2755" t="s">
        <v>3927</v>
      </c>
      <c r="BE2755" t="s">
        <v>3927</v>
      </c>
      <c r="BF2755">
        <v>16</v>
      </c>
    </row>
    <row r="2756" spans="1:58" x14ac:dyDescent="0.3">
      <c r="A2756">
        <v>2026</v>
      </c>
      <c r="B2756">
        <v>202605</v>
      </c>
      <c r="C2756">
        <v>5</v>
      </c>
      <c r="D2756" s="14">
        <v>20001624500508</v>
      </c>
      <c r="E2756" t="s">
        <v>2810</v>
      </c>
      <c r="F2756" s="2">
        <v>46150.516851851855</v>
      </c>
      <c r="G2756" s="2">
        <v>46154</v>
      </c>
      <c r="I2756" t="s">
        <v>224</v>
      </c>
      <c r="J2756" t="s">
        <v>230</v>
      </c>
      <c r="L2756" t="s">
        <v>2946</v>
      </c>
      <c r="M2756" t="s">
        <v>334</v>
      </c>
      <c r="N2756" t="s">
        <v>322</v>
      </c>
      <c r="O2756" t="s">
        <v>331</v>
      </c>
      <c r="Q2756" t="s">
        <v>12221</v>
      </c>
      <c r="R2756" t="s">
        <v>2809</v>
      </c>
      <c r="S2756" t="s">
        <v>10131</v>
      </c>
      <c r="T2756" t="s">
        <v>10132</v>
      </c>
      <c r="U2756" t="s">
        <v>4796</v>
      </c>
      <c r="V2756" t="s">
        <v>2024</v>
      </c>
      <c r="W2756" t="s">
        <v>245</v>
      </c>
      <c r="X2756" t="s">
        <v>225</v>
      </c>
      <c r="Z2756">
        <v>1</v>
      </c>
      <c r="AA2756" t="s">
        <v>3921</v>
      </c>
      <c r="AE2756" t="s">
        <v>3922</v>
      </c>
      <c r="AG2756" t="s">
        <v>6701</v>
      </c>
      <c r="AH2756">
        <v>6103247658</v>
      </c>
      <c r="AI2756" t="s">
        <v>12222</v>
      </c>
      <c r="AM2756" t="s">
        <v>3925</v>
      </c>
      <c r="AN2756" t="s">
        <v>3926</v>
      </c>
      <c r="AO2756" t="s">
        <v>268</v>
      </c>
      <c r="AP2756" t="s">
        <v>386</v>
      </c>
      <c r="AW2756" t="s">
        <v>227</v>
      </c>
      <c r="AX2756" t="s">
        <v>226</v>
      </c>
      <c r="AY2756" t="s">
        <v>254</v>
      </c>
      <c r="AZ2756" t="s">
        <v>230</v>
      </c>
      <c r="BA2756" t="s">
        <v>273</v>
      </c>
      <c r="BB2756" t="s">
        <v>380</v>
      </c>
      <c r="BC2756" t="s">
        <v>3927</v>
      </c>
      <c r="BD2756" t="s">
        <v>3927</v>
      </c>
      <c r="BE2756" t="s">
        <v>3927</v>
      </c>
      <c r="BF2756">
        <v>1</v>
      </c>
    </row>
    <row r="2757" spans="1:58" x14ac:dyDescent="0.3">
      <c r="A2757">
        <v>2026</v>
      </c>
      <c r="B2757">
        <v>202605</v>
      </c>
      <c r="C2757">
        <v>5</v>
      </c>
      <c r="D2757" s="14">
        <v>20001624499520</v>
      </c>
      <c r="E2757" t="s">
        <v>2810</v>
      </c>
      <c r="F2757" s="2">
        <v>46150.516770833332</v>
      </c>
      <c r="G2757" s="2">
        <v>46153</v>
      </c>
      <c r="I2757" t="s">
        <v>224</v>
      </c>
      <c r="J2757" t="s">
        <v>230</v>
      </c>
      <c r="L2757" t="s">
        <v>239</v>
      </c>
      <c r="M2757" t="s">
        <v>309</v>
      </c>
      <c r="N2757" t="s">
        <v>297</v>
      </c>
      <c r="O2757" t="s">
        <v>283</v>
      </c>
      <c r="Q2757" t="s">
        <v>12223</v>
      </c>
      <c r="R2757" t="s">
        <v>2809</v>
      </c>
      <c r="S2757" t="s">
        <v>6790</v>
      </c>
      <c r="T2757" t="s">
        <v>6791</v>
      </c>
      <c r="U2757" t="s">
        <v>4796</v>
      </c>
      <c r="V2757" t="s">
        <v>2024</v>
      </c>
      <c r="W2757" t="s">
        <v>245</v>
      </c>
      <c r="X2757" t="s">
        <v>225</v>
      </c>
      <c r="Z2757">
        <v>2</v>
      </c>
      <c r="AA2757" t="s">
        <v>3921</v>
      </c>
      <c r="AE2757" t="s">
        <v>3922</v>
      </c>
      <c r="AG2757" t="s">
        <v>2026</v>
      </c>
      <c r="AH2757">
        <v>6048567434</v>
      </c>
      <c r="AI2757" t="s">
        <v>12224</v>
      </c>
      <c r="AM2757" t="s">
        <v>3925</v>
      </c>
      <c r="AN2757" t="s">
        <v>3926</v>
      </c>
      <c r="AO2757" t="s">
        <v>268</v>
      </c>
      <c r="AP2757" t="s">
        <v>386</v>
      </c>
      <c r="AW2757" t="s">
        <v>227</v>
      </c>
      <c r="AX2757" t="s">
        <v>226</v>
      </c>
      <c r="AY2757" t="s">
        <v>254</v>
      </c>
      <c r="AZ2757" t="s">
        <v>230</v>
      </c>
      <c r="BA2757" t="s">
        <v>344</v>
      </c>
      <c r="BB2757" t="s">
        <v>232</v>
      </c>
      <c r="BC2757" t="s">
        <v>3927</v>
      </c>
      <c r="BD2757" t="s">
        <v>3927</v>
      </c>
      <c r="BE2757" t="s">
        <v>3927</v>
      </c>
      <c r="BF2757">
        <v>16</v>
      </c>
    </row>
    <row r="2758" spans="1:58" x14ac:dyDescent="0.3">
      <c r="A2758">
        <v>2026</v>
      </c>
      <c r="B2758">
        <v>202605</v>
      </c>
      <c r="C2758">
        <v>5</v>
      </c>
      <c r="D2758" s="14">
        <v>20001624499006</v>
      </c>
      <c r="E2758" t="s">
        <v>2810</v>
      </c>
      <c r="F2758" s="2">
        <v>46150.494467592594</v>
      </c>
      <c r="G2758" s="2">
        <v>46152</v>
      </c>
      <c r="I2758" t="s">
        <v>224</v>
      </c>
      <c r="J2758" t="s">
        <v>230</v>
      </c>
      <c r="L2758" t="s">
        <v>2207</v>
      </c>
      <c r="M2758" t="s">
        <v>902</v>
      </c>
      <c r="N2758" t="s">
        <v>752</v>
      </c>
      <c r="O2758" t="s">
        <v>623</v>
      </c>
      <c r="Q2758" t="s">
        <v>12225</v>
      </c>
      <c r="R2758" t="s">
        <v>2809</v>
      </c>
      <c r="S2758" t="s">
        <v>5133</v>
      </c>
      <c r="T2758" t="s">
        <v>5134</v>
      </c>
      <c r="U2758" t="s">
        <v>3034</v>
      </c>
      <c r="V2758" t="s">
        <v>647</v>
      </c>
      <c r="W2758" t="s">
        <v>245</v>
      </c>
      <c r="X2758" t="s">
        <v>387</v>
      </c>
      <c r="Z2758">
        <v>3</v>
      </c>
      <c r="AA2758" t="s">
        <v>3921</v>
      </c>
      <c r="AE2758" t="s">
        <v>3922</v>
      </c>
      <c r="AG2758" t="s">
        <v>5135</v>
      </c>
      <c r="AH2758">
        <v>6108914545</v>
      </c>
      <c r="AI2758" t="s">
        <v>12226</v>
      </c>
      <c r="AM2758" t="s">
        <v>3925</v>
      </c>
      <c r="AN2758" t="s">
        <v>3926</v>
      </c>
      <c r="AO2758" t="s">
        <v>268</v>
      </c>
      <c r="AP2758" t="s">
        <v>386</v>
      </c>
      <c r="AW2758" t="s">
        <v>921</v>
      </c>
      <c r="AX2758" t="s">
        <v>920</v>
      </c>
      <c r="AY2758" t="s">
        <v>253</v>
      </c>
      <c r="AZ2758" t="s">
        <v>230</v>
      </c>
      <c r="BA2758" t="s">
        <v>395</v>
      </c>
      <c r="BB2758" t="s">
        <v>380</v>
      </c>
      <c r="BC2758" t="s">
        <v>3927</v>
      </c>
      <c r="BD2758" t="s">
        <v>3927</v>
      </c>
      <c r="BE2758" t="s">
        <v>3927</v>
      </c>
      <c r="BF2758">
        <v>16</v>
      </c>
    </row>
    <row r="2759" spans="1:58" x14ac:dyDescent="0.3">
      <c r="A2759">
        <v>2026</v>
      </c>
      <c r="B2759">
        <v>202605</v>
      </c>
      <c r="C2759">
        <v>5</v>
      </c>
      <c r="D2759" s="14">
        <v>20001624498798</v>
      </c>
      <c r="E2759" t="s">
        <v>2810</v>
      </c>
      <c r="F2759" s="2">
        <v>46150.529178240744</v>
      </c>
      <c r="G2759" s="2">
        <v>46154</v>
      </c>
      <c r="I2759" t="s">
        <v>224</v>
      </c>
      <c r="J2759" t="s">
        <v>230</v>
      </c>
      <c r="L2759" t="s">
        <v>3012</v>
      </c>
      <c r="M2759" t="s">
        <v>10017</v>
      </c>
      <c r="N2759" t="s">
        <v>322</v>
      </c>
      <c r="O2759" t="s">
        <v>331</v>
      </c>
      <c r="Q2759" t="s">
        <v>12227</v>
      </c>
      <c r="R2759" t="s">
        <v>2809</v>
      </c>
      <c r="S2759" t="s">
        <v>5494</v>
      </c>
      <c r="T2759" t="s">
        <v>5495</v>
      </c>
      <c r="U2759" t="s">
        <v>3034</v>
      </c>
      <c r="V2759" t="s">
        <v>647</v>
      </c>
      <c r="W2759" t="s">
        <v>245</v>
      </c>
      <c r="X2759" t="s">
        <v>225</v>
      </c>
      <c r="Z2759">
        <v>1</v>
      </c>
      <c r="AA2759" t="s">
        <v>3921</v>
      </c>
      <c r="AE2759" t="s">
        <v>3922</v>
      </c>
      <c r="AG2759" t="s">
        <v>5111</v>
      </c>
      <c r="AH2759">
        <v>6108908668</v>
      </c>
      <c r="AI2759" t="s">
        <v>12228</v>
      </c>
      <c r="AM2759" t="s">
        <v>3925</v>
      </c>
      <c r="AN2759" t="s">
        <v>3926</v>
      </c>
      <c r="AO2759" t="s">
        <v>268</v>
      </c>
      <c r="AP2759" t="s">
        <v>386</v>
      </c>
      <c r="AW2759" t="s">
        <v>320</v>
      </c>
      <c r="AX2759" t="s">
        <v>319</v>
      </c>
      <c r="AY2759" t="s">
        <v>254</v>
      </c>
      <c r="AZ2759" t="s">
        <v>230</v>
      </c>
      <c r="BA2759" t="s">
        <v>395</v>
      </c>
      <c r="BB2759" t="s">
        <v>380</v>
      </c>
      <c r="BC2759" t="s">
        <v>3927</v>
      </c>
      <c r="BD2759" t="s">
        <v>3927</v>
      </c>
      <c r="BE2759" t="s">
        <v>3927</v>
      </c>
      <c r="BF2759">
        <v>16</v>
      </c>
    </row>
    <row r="2760" spans="1:58" x14ac:dyDescent="0.3">
      <c r="A2760">
        <v>2026</v>
      </c>
      <c r="B2760">
        <v>202605</v>
      </c>
      <c r="C2760">
        <v>5</v>
      </c>
      <c r="D2760" s="14">
        <v>20001624498232</v>
      </c>
      <c r="E2760" t="s">
        <v>2810</v>
      </c>
      <c r="F2760" s="2">
        <v>46150.502569444441</v>
      </c>
      <c r="G2760" s="2">
        <v>46151</v>
      </c>
      <c r="I2760" t="s">
        <v>224</v>
      </c>
      <c r="J2760" t="s">
        <v>230</v>
      </c>
      <c r="L2760" t="s">
        <v>3091</v>
      </c>
      <c r="M2760" t="s">
        <v>334</v>
      </c>
      <c r="N2760" t="s">
        <v>322</v>
      </c>
      <c r="O2760" t="s">
        <v>331</v>
      </c>
      <c r="Q2760" t="s">
        <v>12229</v>
      </c>
      <c r="R2760" t="s">
        <v>2809</v>
      </c>
      <c r="S2760" t="s">
        <v>6273</v>
      </c>
      <c r="T2760" t="s">
        <v>6274</v>
      </c>
      <c r="U2760" t="s">
        <v>4008</v>
      </c>
      <c r="V2760" t="s">
        <v>980</v>
      </c>
      <c r="W2760" t="s">
        <v>245</v>
      </c>
      <c r="X2760" t="s">
        <v>225</v>
      </c>
      <c r="Z2760">
        <v>4</v>
      </c>
      <c r="AA2760" t="s">
        <v>3921</v>
      </c>
      <c r="AE2760" t="s">
        <v>3922</v>
      </c>
      <c r="AG2760" t="s">
        <v>4870</v>
      </c>
      <c r="AH2760">
        <v>6108904602</v>
      </c>
      <c r="AI2760" t="s">
        <v>12230</v>
      </c>
      <c r="AM2760" t="s">
        <v>3925</v>
      </c>
      <c r="AN2760" t="s">
        <v>3926</v>
      </c>
      <c r="AO2760" t="s">
        <v>268</v>
      </c>
      <c r="AP2760" t="s">
        <v>249</v>
      </c>
      <c r="AW2760" t="s">
        <v>227</v>
      </c>
      <c r="AX2760" t="s">
        <v>226</v>
      </c>
      <c r="AY2760" t="s">
        <v>254</v>
      </c>
      <c r="AZ2760" t="s">
        <v>230</v>
      </c>
      <c r="BA2760" t="s">
        <v>395</v>
      </c>
      <c r="BB2760" t="s">
        <v>380</v>
      </c>
      <c r="BC2760" t="s">
        <v>3927</v>
      </c>
      <c r="BD2760" t="s">
        <v>3927</v>
      </c>
      <c r="BE2760" t="s">
        <v>3927</v>
      </c>
      <c r="BF2760">
        <v>16</v>
      </c>
    </row>
    <row r="2761" spans="1:58" x14ac:dyDescent="0.3">
      <c r="A2761">
        <v>2026</v>
      </c>
      <c r="B2761">
        <v>202605</v>
      </c>
      <c r="C2761">
        <v>5</v>
      </c>
      <c r="D2761" s="14">
        <v>20001624498225</v>
      </c>
      <c r="E2761" t="s">
        <v>2810</v>
      </c>
      <c r="F2761" s="2">
        <v>46150.502314814818</v>
      </c>
      <c r="G2761" s="2">
        <v>46151</v>
      </c>
      <c r="I2761" t="s">
        <v>224</v>
      </c>
      <c r="J2761" t="s">
        <v>230</v>
      </c>
      <c r="L2761" t="s">
        <v>3830</v>
      </c>
      <c r="M2761" t="s">
        <v>4232</v>
      </c>
      <c r="N2761" t="s">
        <v>353</v>
      </c>
      <c r="O2761" t="s">
        <v>283</v>
      </c>
      <c r="Q2761" t="s">
        <v>12231</v>
      </c>
      <c r="R2761" t="s">
        <v>2811</v>
      </c>
      <c r="S2761" t="s">
        <v>5030</v>
      </c>
      <c r="T2761" t="s">
        <v>5031</v>
      </c>
      <c r="U2761" t="s">
        <v>4008</v>
      </c>
      <c r="V2761" t="s">
        <v>980</v>
      </c>
      <c r="W2761" t="s">
        <v>245</v>
      </c>
      <c r="X2761" t="s">
        <v>387</v>
      </c>
      <c r="Z2761">
        <v>4</v>
      </c>
      <c r="AA2761" t="s">
        <v>3921</v>
      </c>
      <c r="AE2761" t="s">
        <v>3922</v>
      </c>
      <c r="AG2761" t="s">
        <v>4870</v>
      </c>
      <c r="AH2761">
        <v>6108916448</v>
      </c>
      <c r="AI2761" t="s">
        <v>12232</v>
      </c>
      <c r="AM2761" t="s">
        <v>3925</v>
      </c>
      <c r="AN2761" t="s">
        <v>3926</v>
      </c>
      <c r="AO2761" t="s">
        <v>268</v>
      </c>
      <c r="AP2761" t="s">
        <v>386</v>
      </c>
      <c r="AW2761" t="s">
        <v>389</v>
      </c>
      <c r="AX2761" t="s">
        <v>388</v>
      </c>
      <c r="AY2761" t="s">
        <v>253</v>
      </c>
      <c r="AZ2761" t="s">
        <v>230</v>
      </c>
      <c r="BA2761" t="s">
        <v>273</v>
      </c>
      <c r="BB2761" t="s">
        <v>380</v>
      </c>
      <c r="BC2761" t="s">
        <v>3927</v>
      </c>
      <c r="BD2761" t="s">
        <v>3927</v>
      </c>
      <c r="BE2761" t="s">
        <v>3927</v>
      </c>
      <c r="BF2761">
        <v>16</v>
      </c>
    </row>
    <row r="2762" spans="1:58" x14ac:dyDescent="0.3">
      <c r="A2762">
        <v>2026</v>
      </c>
      <c r="B2762">
        <v>202605</v>
      </c>
      <c r="C2762">
        <v>5</v>
      </c>
      <c r="D2762" s="14">
        <v>20001624497631</v>
      </c>
      <c r="E2762" t="s">
        <v>2810</v>
      </c>
      <c r="F2762" s="2">
        <v>46150.520798611113</v>
      </c>
      <c r="G2762" s="2">
        <v>46151</v>
      </c>
      <c r="I2762" t="s">
        <v>224</v>
      </c>
      <c r="J2762" t="s">
        <v>230</v>
      </c>
      <c r="L2762" t="s">
        <v>12233</v>
      </c>
      <c r="M2762" t="s">
        <v>309</v>
      </c>
      <c r="N2762" t="s">
        <v>297</v>
      </c>
      <c r="O2762" t="s">
        <v>283</v>
      </c>
      <c r="Q2762" t="s">
        <v>12234</v>
      </c>
      <c r="R2762" t="s">
        <v>2809</v>
      </c>
      <c r="S2762" t="s">
        <v>5159</v>
      </c>
      <c r="T2762" t="s">
        <v>5160</v>
      </c>
      <c r="U2762" t="s">
        <v>3034</v>
      </c>
      <c r="V2762" t="s">
        <v>647</v>
      </c>
      <c r="W2762" t="s">
        <v>245</v>
      </c>
      <c r="X2762" t="s">
        <v>225</v>
      </c>
      <c r="Z2762">
        <v>4</v>
      </c>
      <c r="AA2762" t="s">
        <v>3921</v>
      </c>
      <c r="AE2762" t="s">
        <v>3922</v>
      </c>
      <c r="AG2762" t="s">
        <v>5111</v>
      </c>
      <c r="AH2762">
        <v>6108909625</v>
      </c>
      <c r="AI2762" t="s">
        <v>12235</v>
      </c>
      <c r="AM2762" t="s">
        <v>3925</v>
      </c>
      <c r="AN2762" t="s">
        <v>3926</v>
      </c>
      <c r="AO2762" t="s">
        <v>268</v>
      </c>
      <c r="AP2762" t="s">
        <v>304</v>
      </c>
      <c r="AW2762" t="s">
        <v>320</v>
      </c>
      <c r="AX2762" t="s">
        <v>319</v>
      </c>
      <c r="AY2762" t="s">
        <v>254</v>
      </c>
      <c r="AZ2762" t="s">
        <v>230</v>
      </c>
      <c r="BA2762" t="s">
        <v>395</v>
      </c>
      <c r="BB2762" t="s">
        <v>380</v>
      </c>
      <c r="BC2762" t="s">
        <v>3927</v>
      </c>
      <c r="BD2762" t="s">
        <v>3927</v>
      </c>
      <c r="BE2762" t="s">
        <v>3927</v>
      </c>
      <c r="BF2762">
        <v>16</v>
      </c>
    </row>
    <row r="2763" spans="1:58" x14ac:dyDescent="0.3">
      <c r="A2763">
        <v>2026</v>
      </c>
      <c r="B2763">
        <v>202605</v>
      </c>
      <c r="C2763">
        <v>5</v>
      </c>
      <c r="D2763" s="14">
        <v>20001624496106</v>
      </c>
      <c r="E2763" t="s">
        <v>2810</v>
      </c>
      <c r="F2763" s="2">
        <v>46150.497164351851</v>
      </c>
      <c r="G2763" s="2">
        <v>46151</v>
      </c>
      <c r="I2763" t="s">
        <v>224</v>
      </c>
      <c r="J2763" t="s">
        <v>230</v>
      </c>
      <c r="L2763" t="s">
        <v>2880</v>
      </c>
      <c r="M2763" t="s">
        <v>334</v>
      </c>
      <c r="N2763" t="s">
        <v>322</v>
      </c>
      <c r="O2763" t="s">
        <v>331</v>
      </c>
      <c r="Q2763" t="s">
        <v>12236</v>
      </c>
      <c r="R2763" t="s">
        <v>2809</v>
      </c>
      <c r="S2763" t="s">
        <v>6329</v>
      </c>
      <c r="T2763" t="s">
        <v>6330</v>
      </c>
      <c r="U2763" t="s">
        <v>4796</v>
      </c>
      <c r="V2763" t="s">
        <v>2024</v>
      </c>
      <c r="W2763" t="s">
        <v>245</v>
      </c>
      <c r="X2763" t="s">
        <v>387</v>
      </c>
      <c r="Z2763">
        <v>4</v>
      </c>
      <c r="AA2763" t="s">
        <v>3921</v>
      </c>
      <c r="AE2763" t="s">
        <v>3922</v>
      </c>
      <c r="AG2763" t="s">
        <v>6332</v>
      </c>
      <c r="AH2763">
        <v>6108914553</v>
      </c>
      <c r="AI2763" t="s">
        <v>12237</v>
      </c>
      <c r="AM2763" t="s">
        <v>3925</v>
      </c>
      <c r="AN2763" t="s">
        <v>3926</v>
      </c>
      <c r="AO2763" t="s">
        <v>268</v>
      </c>
      <c r="AP2763" t="s">
        <v>386</v>
      </c>
      <c r="AW2763" t="s">
        <v>447</v>
      </c>
      <c r="AX2763" t="s">
        <v>446</v>
      </c>
      <c r="AY2763" t="s">
        <v>253</v>
      </c>
      <c r="AZ2763" t="s">
        <v>230</v>
      </c>
      <c r="BA2763" t="s">
        <v>395</v>
      </c>
      <c r="BB2763" t="s">
        <v>380</v>
      </c>
      <c r="BC2763" t="s">
        <v>3927</v>
      </c>
      <c r="BD2763" t="s">
        <v>3927</v>
      </c>
      <c r="BE2763" t="s">
        <v>3927</v>
      </c>
      <c r="BF2763">
        <v>16</v>
      </c>
    </row>
    <row r="2764" spans="1:58" x14ac:dyDescent="0.3">
      <c r="A2764">
        <v>2026</v>
      </c>
      <c r="B2764">
        <v>202605</v>
      </c>
      <c r="C2764">
        <v>5</v>
      </c>
      <c r="D2764" s="14">
        <v>20001624495808</v>
      </c>
      <c r="E2764" t="s">
        <v>2810</v>
      </c>
      <c r="F2764" s="2">
        <v>46150.528749999998</v>
      </c>
      <c r="G2764" s="2">
        <v>46153</v>
      </c>
      <c r="I2764" t="s">
        <v>224</v>
      </c>
      <c r="J2764" t="s">
        <v>230</v>
      </c>
      <c r="L2764" t="s">
        <v>2851</v>
      </c>
      <c r="M2764" t="s">
        <v>309</v>
      </c>
      <c r="N2764" t="s">
        <v>297</v>
      </c>
      <c r="O2764" t="s">
        <v>283</v>
      </c>
      <c r="Q2764" t="s">
        <v>12238</v>
      </c>
      <c r="R2764" t="s">
        <v>2809</v>
      </c>
      <c r="S2764" t="s">
        <v>1161</v>
      </c>
      <c r="T2764" t="s">
        <v>1162</v>
      </c>
      <c r="U2764" t="s">
        <v>258</v>
      </c>
      <c r="V2764" t="s">
        <v>247</v>
      </c>
      <c r="W2764" t="s">
        <v>245</v>
      </c>
      <c r="X2764" t="s">
        <v>225</v>
      </c>
      <c r="Z2764">
        <v>2</v>
      </c>
      <c r="AA2764" t="s">
        <v>3921</v>
      </c>
      <c r="AE2764" t="s">
        <v>3922</v>
      </c>
      <c r="AG2764" t="s">
        <v>410</v>
      </c>
      <c r="AH2764">
        <v>6108910598</v>
      </c>
      <c r="AI2764" t="s">
        <v>12239</v>
      </c>
      <c r="AM2764" t="s">
        <v>3925</v>
      </c>
      <c r="AN2764" t="s">
        <v>3926</v>
      </c>
      <c r="AO2764" t="s">
        <v>268</v>
      </c>
      <c r="AP2764" t="s">
        <v>386</v>
      </c>
      <c r="AW2764" t="s">
        <v>320</v>
      </c>
      <c r="AX2764" t="s">
        <v>319</v>
      </c>
      <c r="AY2764" t="s">
        <v>254</v>
      </c>
      <c r="AZ2764" t="s">
        <v>230</v>
      </c>
      <c r="BA2764" t="s">
        <v>395</v>
      </c>
      <c r="BB2764" t="s">
        <v>380</v>
      </c>
      <c r="BC2764" t="s">
        <v>3927</v>
      </c>
      <c r="BD2764" t="s">
        <v>3927</v>
      </c>
      <c r="BE2764" t="s">
        <v>3927</v>
      </c>
      <c r="BF2764">
        <v>16</v>
      </c>
    </row>
    <row r="2765" spans="1:58" x14ac:dyDescent="0.3">
      <c r="A2765">
        <v>2026</v>
      </c>
      <c r="B2765">
        <v>202605</v>
      </c>
      <c r="C2765">
        <v>5</v>
      </c>
      <c r="D2765" s="14">
        <v>20001624495786</v>
      </c>
      <c r="E2765" t="s">
        <v>2810</v>
      </c>
      <c r="F2765" s="2">
        <v>46150.527592592596</v>
      </c>
      <c r="G2765" s="2">
        <v>46152</v>
      </c>
      <c r="I2765" t="s">
        <v>224</v>
      </c>
      <c r="J2765" t="s">
        <v>230</v>
      </c>
      <c r="L2765" t="s">
        <v>406</v>
      </c>
      <c r="M2765" t="s">
        <v>334</v>
      </c>
      <c r="N2765" t="s">
        <v>322</v>
      </c>
      <c r="O2765" t="s">
        <v>331</v>
      </c>
      <c r="Q2765" t="s">
        <v>12240</v>
      </c>
      <c r="R2765" t="s">
        <v>2809</v>
      </c>
      <c r="S2765" t="s">
        <v>6273</v>
      </c>
      <c r="T2765" t="s">
        <v>6274</v>
      </c>
      <c r="U2765" t="s">
        <v>4008</v>
      </c>
      <c r="V2765" t="s">
        <v>980</v>
      </c>
      <c r="W2765" t="s">
        <v>245</v>
      </c>
      <c r="X2765" t="s">
        <v>225</v>
      </c>
      <c r="Z2765">
        <v>3</v>
      </c>
      <c r="AA2765" t="s">
        <v>3921</v>
      </c>
      <c r="AE2765" t="s">
        <v>3922</v>
      </c>
      <c r="AG2765" t="s">
        <v>4870</v>
      </c>
      <c r="AH2765">
        <v>6108916497</v>
      </c>
      <c r="AI2765" t="s">
        <v>12241</v>
      </c>
      <c r="AM2765" t="s">
        <v>3925</v>
      </c>
      <c r="AN2765" t="s">
        <v>3926</v>
      </c>
      <c r="AO2765" t="s">
        <v>268</v>
      </c>
      <c r="AP2765" t="s">
        <v>386</v>
      </c>
      <c r="AW2765" t="s">
        <v>320</v>
      </c>
      <c r="AX2765" t="s">
        <v>319</v>
      </c>
      <c r="AY2765" t="s">
        <v>254</v>
      </c>
      <c r="AZ2765" t="s">
        <v>230</v>
      </c>
      <c r="BA2765" t="s">
        <v>395</v>
      </c>
      <c r="BB2765" t="s">
        <v>380</v>
      </c>
      <c r="BC2765" t="s">
        <v>3927</v>
      </c>
      <c r="BD2765" t="s">
        <v>3927</v>
      </c>
      <c r="BE2765" t="s">
        <v>3927</v>
      </c>
      <c r="BF2765">
        <v>16</v>
      </c>
    </row>
    <row r="2766" spans="1:58" x14ac:dyDescent="0.3">
      <c r="A2766">
        <v>2026</v>
      </c>
      <c r="B2766">
        <v>202605</v>
      </c>
      <c r="C2766">
        <v>5</v>
      </c>
      <c r="D2766" s="14">
        <v>20001624494534</v>
      </c>
      <c r="E2766" t="s">
        <v>2810</v>
      </c>
      <c r="F2766" s="2">
        <v>46150.515428240738</v>
      </c>
      <c r="G2766" s="2">
        <v>46153</v>
      </c>
      <c r="I2766" t="s">
        <v>224</v>
      </c>
      <c r="J2766" t="s">
        <v>230</v>
      </c>
      <c r="L2766" t="s">
        <v>12242</v>
      </c>
      <c r="M2766" t="s">
        <v>1949</v>
      </c>
      <c r="N2766" t="s">
        <v>322</v>
      </c>
      <c r="O2766" t="s">
        <v>331</v>
      </c>
      <c r="Q2766" t="s">
        <v>12243</v>
      </c>
      <c r="R2766" t="s">
        <v>2809</v>
      </c>
      <c r="S2766" t="s">
        <v>5673</v>
      </c>
      <c r="T2766" t="s">
        <v>5674</v>
      </c>
      <c r="U2766" t="s">
        <v>4796</v>
      </c>
      <c r="V2766" t="s">
        <v>2024</v>
      </c>
      <c r="W2766" t="s">
        <v>245</v>
      </c>
      <c r="X2766" t="s">
        <v>387</v>
      </c>
      <c r="Z2766">
        <v>2</v>
      </c>
      <c r="AA2766" t="s">
        <v>3921</v>
      </c>
      <c r="AE2766" t="s">
        <v>3922</v>
      </c>
      <c r="AG2766" t="s">
        <v>2026</v>
      </c>
      <c r="AH2766">
        <v>6108918480</v>
      </c>
      <c r="AI2766" t="s">
        <v>12244</v>
      </c>
      <c r="AM2766" t="s">
        <v>3925</v>
      </c>
      <c r="AN2766" t="s">
        <v>3926</v>
      </c>
      <c r="AO2766" t="s">
        <v>268</v>
      </c>
      <c r="AP2766" t="s">
        <v>249</v>
      </c>
      <c r="AW2766" t="s">
        <v>603</v>
      </c>
      <c r="AX2766" t="s">
        <v>602</v>
      </c>
      <c r="AY2766" t="s">
        <v>253</v>
      </c>
      <c r="AZ2766" t="s">
        <v>230</v>
      </c>
      <c r="BA2766" t="s">
        <v>395</v>
      </c>
      <c r="BB2766" t="s">
        <v>380</v>
      </c>
      <c r="BC2766" t="s">
        <v>3927</v>
      </c>
      <c r="BD2766" t="s">
        <v>3927</v>
      </c>
      <c r="BE2766" t="s">
        <v>3927</v>
      </c>
      <c r="BF2766">
        <v>16</v>
      </c>
    </row>
    <row r="2767" spans="1:58" x14ac:dyDescent="0.3">
      <c r="A2767">
        <v>2026</v>
      </c>
      <c r="B2767">
        <v>202605</v>
      </c>
      <c r="C2767">
        <v>5</v>
      </c>
      <c r="D2767" s="14">
        <v>20001624493792</v>
      </c>
      <c r="E2767" t="s">
        <v>2810</v>
      </c>
      <c r="F2767" s="2">
        <v>46150.527442129627</v>
      </c>
      <c r="G2767" s="2">
        <v>46152</v>
      </c>
      <c r="I2767" t="s">
        <v>224</v>
      </c>
      <c r="J2767" t="s">
        <v>230</v>
      </c>
      <c r="L2767" t="s">
        <v>3347</v>
      </c>
      <c r="M2767" t="s">
        <v>309</v>
      </c>
      <c r="N2767" t="s">
        <v>297</v>
      </c>
      <c r="O2767" t="s">
        <v>283</v>
      </c>
      <c r="Q2767" t="s">
        <v>12245</v>
      </c>
      <c r="R2767" t="s">
        <v>2809</v>
      </c>
      <c r="S2767" t="s">
        <v>5876</v>
      </c>
      <c r="T2767" t="s">
        <v>5877</v>
      </c>
      <c r="U2767" t="s">
        <v>3034</v>
      </c>
      <c r="V2767" t="s">
        <v>647</v>
      </c>
      <c r="W2767" t="s">
        <v>245</v>
      </c>
      <c r="X2767" t="s">
        <v>225</v>
      </c>
      <c r="Z2767">
        <v>3</v>
      </c>
      <c r="AA2767" t="s">
        <v>3921</v>
      </c>
      <c r="AE2767" t="s">
        <v>3922</v>
      </c>
      <c r="AG2767" t="s">
        <v>5111</v>
      </c>
      <c r="AH2767">
        <v>6108905711</v>
      </c>
      <c r="AI2767" t="s">
        <v>12246</v>
      </c>
      <c r="AM2767" t="s">
        <v>3925</v>
      </c>
      <c r="AN2767" t="s">
        <v>3926</v>
      </c>
      <c r="AO2767" t="s">
        <v>268</v>
      </c>
      <c r="AP2767" t="s">
        <v>386</v>
      </c>
      <c r="AW2767" t="s">
        <v>227</v>
      </c>
      <c r="AX2767" t="s">
        <v>226</v>
      </c>
      <c r="AY2767" t="s">
        <v>254</v>
      </c>
      <c r="AZ2767" t="s">
        <v>230</v>
      </c>
      <c r="BA2767" t="s">
        <v>395</v>
      </c>
      <c r="BB2767" t="s">
        <v>380</v>
      </c>
      <c r="BC2767" t="s">
        <v>3927</v>
      </c>
      <c r="BD2767" t="s">
        <v>3927</v>
      </c>
      <c r="BE2767" t="s">
        <v>3927</v>
      </c>
      <c r="BF2767">
        <v>16</v>
      </c>
    </row>
    <row r="2768" spans="1:58" x14ac:dyDescent="0.3">
      <c r="A2768">
        <v>2026</v>
      </c>
      <c r="B2768">
        <v>202605</v>
      </c>
      <c r="C2768">
        <v>5</v>
      </c>
      <c r="D2768" s="14">
        <v>20001624493519</v>
      </c>
      <c r="E2768" t="s">
        <v>2810</v>
      </c>
      <c r="F2768" s="2">
        <v>46150.514780092592</v>
      </c>
      <c r="G2768" s="2">
        <v>46152</v>
      </c>
      <c r="I2768" t="s">
        <v>224</v>
      </c>
      <c r="J2768" t="s">
        <v>230</v>
      </c>
      <c r="L2768" t="s">
        <v>3243</v>
      </c>
      <c r="M2768" t="s">
        <v>261</v>
      </c>
      <c r="N2768" t="s">
        <v>237</v>
      </c>
      <c r="O2768" t="s">
        <v>257</v>
      </c>
      <c r="Q2768" t="s">
        <v>12247</v>
      </c>
      <c r="R2768" t="s">
        <v>2809</v>
      </c>
      <c r="S2768" t="s">
        <v>5164</v>
      </c>
      <c r="T2768" t="s">
        <v>5165</v>
      </c>
      <c r="U2768" t="s">
        <v>3034</v>
      </c>
      <c r="V2768" t="s">
        <v>647</v>
      </c>
      <c r="W2768" t="s">
        <v>245</v>
      </c>
      <c r="X2768" t="s">
        <v>225</v>
      </c>
      <c r="Z2768">
        <v>3</v>
      </c>
      <c r="AA2768" t="s">
        <v>3921</v>
      </c>
      <c r="AE2768" t="s">
        <v>3922</v>
      </c>
      <c r="AG2768" t="s">
        <v>5111</v>
      </c>
      <c r="AH2768">
        <v>6108903659</v>
      </c>
      <c r="AI2768" t="s">
        <v>12248</v>
      </c>
      <c r="AM2768" t="s">
        <v>3925</v>
      </c>
      <c r="AN2768" t="s">
        <v>3926</v>
      </c>
      <c r="AO2768" t="s">
        <v>268</v>
      </c>
      <c r="AP2768" t="s">
        <v>249</v>
      </c>
      <c r="AW2768" t="s">
        <v>1191</v>
      </c>
      <c r="AX2768" t="s">
        <v>1190</v>
      </c>
      <c r="AY2768" t="s">
        <v>254</v>
      </c>
      <c r="AZ2768" t="s">
        <v>230</v>
      </c>
      <c r="BA2768" t="s">
        <v>395</v>
      </c>
      <c r="BB2768" t="s">
        <v>380</v>
      </c>
      <c r="BC2768" t="s">
        <v>3927</v>
      </c>
      <c r="BD2768" t="s">
        <v>3927</v>
      </c>
      <c r="BE2768" t="s">
        <v>3927</v>
      </c>
      <c r="BF2768">
        <v>16</v>
      </c>
    </row>
    <row r="2769" spans="1:58" x14ac:dyDescent="0.3">
      <c r="A2769">
        <v>2026</v>
      </c>
      <c r="B2769">
        <v>202605</v>
      </c>
      <c r="C2769">
        <v>5</v>
      </c>
      <c r="D2769" s="14">
        <v>20001624492207</v>
      </c>
      <c r="E2769" t="s">
        <v>2810</v>
      </c>
      <c r="F2769" s="2">
        <v>46150.499930555554</v>
      </c>
      <c r="G2769" s="2">
        <v>46150</v>
      </c>
      <c r="I2769" t="s">
        <v>224</v>
      </c>
      <c r="J2769" t="s">
        <v>230</v>
      </c>
      <c r="L2769" t="s">
        <v>3389</v>
      </c>
      <c r="M2769" t="s">
        <v>309</v>
      </c>
      <c r="N2769" t="s">
        <v>297</v>
      </c>
      <c r="O2769" t="s">
        <v>283</v>
      </c>
      <c r="Q2769" t="s">
        <v>12249</v>
      </c>
      <c r="R2769" t="s">
        <v>2809</v>
      </c>
      <c r="S2769" t="s">
        <v>1542</v>
      </c>
      <c r="T2769" t="s">
        <v>1543</v>
      </c>
      <c r="U2769" t="s">
        <v>258</v>
      </c>
      <c r="V2769" t="s">
        <v>247</v>
      </c>
      <c r="W2769" t="s">
        <v>245</v>
      </c>
      <c r="X2769" t="s">
        <v>225</v>
      </c>
      <c r="Z2769">
        <v>5</v>
      </c>
      <c r="AA2769" t="s">
        <v>3921</v>
      </c>
      <c r="AE2769" t="s">
        <v>3922</v>
      </c>
      <c r="AG2769" t="s">
        <v>329</v>
      </c>
      <c r="AH2769">
        <v>6108907621</v>
      </c>
      <c r="AI2769" t="s">
        <v>12250</v>
      </c>
      <c r="AM2769" t="s">
        <v>3925</v>
      </c>
      <c r="AN2769" t="s">
        <v>3926</v>
      </c>
      <c r="AO2769" t="s">
        <v>268</v>
      </c>
      <c r="AP2769" t="s">
        <v>304</v>
      </c>
      <c r="AW2769" t="s">
        <v>320</v>
      </c>
      <c r="AX2769" t="s">
        <v>319</v>
      </c>
      <c r="AY2769" t="s">
        <v>254</v>
      </c>
      <c r="AZ2769" t="s">
        <v>230</v>
      </c>
      <c r="BA2769" t="s">
        <v>395</v>
      </c>
      <c r="BB2769" t="s">
        <v>380</v>
      </c>
      <c r="BC2769" t="s">
        <v>3927</v>
      </c>
      <c r="BD2769" t="s">
        <v>3927</v>
      </c>
      <c r="BE2769" t="s">
        <v>3927</v>
      </c>
      <c r="BF2769">
        <v>16</v>
      </c>
    </row>
    <row r="2770" spans="1:58" x14ac:dyDescent="0.3">
      <c r="A2770">
        <v>2026</v>
      </c>
      <c r="B2770">
        <v>202605</v>
      </c>
      <c r="C2770">
        <v>5</v>
      </c>
      <c r="D2770" s="14">
        <v>20001624492033</v>
      </c>
      <c r="E2770" t="s">
        <v>2810</v>
      </c>
      <c r="F2770" s="2">
        <v>46150.493379629632</v>
      </c>
      <c r="G2770" s="2">
        <v>46151</v>
      </c>
      <c r="I2770" t="s">
        <v>224</v>
      </c>
      <c r="J2770" t="s">
        <v>230</v>
      </c>
      <c r="L2770" t="s">
        <v>3673</v>
      </c>
      <c r="M2770" t="s">
        <v>309</v>
      </c>
      <c r="N2770" t="s">
        <v>297</v>
      </c>
      <c r="O2770" t="s">
        <v>283</v>
      </c>
      <c r="Q2770" t="s">
        <v>12251</v>
      </c>
      <c r="R2770" t="s">
        <v>2809</v>
      </c>
      <c r="S2770" t="s">
        <v>7591</v>
      </c>
      <c r="T2770" t="s">
        <v>7592</v>
      </c>
      <c r="U2770" t="s">
        <v>4796</v>
      </c>
      <c r="V2770" t="s">
        <v>2024</v>
      </c>
      <c r="W2770" t="s">
        <v>245</v>
      </c>
      <c r="X2770" t="s">
        <v>225</v>
      </c>
      <c r="Z2770">
        <v>4</v>
      </c>
      <c r="AA2770" t="s">
        <v>3921</v>
      </c>
      <c r="AE2770" t="s">
        <v>3922</v>
      </c>
      <c r="AG2770" t="s">
        <v>6332</v>
      </c>
      <c r="AH2770">
        <v>6108913515</v>
      </c>
      <c r="AI2770" t="s">
        <v>12252</v>
      </c>
      <c r="AM2770" t="s">
        <v>3925</v>
      </c>
      <c r="AN2770" t="s">
        <v>3926</v>
      </c>
      <c r="AO2770" t="s">
        <v>268</v>
      </c>
      <c r="AP2770" t="s">
        <v>386</v>
      </c>
      <c r="AW2770" t="s">
        <v>320</v>
      </c>
      <c r="AX2770" t="s">
        <v>319</v>
      </c>
      <c r="AY2770" t="s">
        <v>254</v>
      </c>
      <c r="AZ2770" t="s">
        <v>230</v>
      </c>
      <c r="BA2770" t="s">
        <v>395</v>
      </c>
      <c r="BB2770" t="s">
        <v>380</v>
      </c>
      <c r="BC2770" t="s">
        <v>3927</v>
      </c>
      <c r="BD2770" t="s">
        <v>3927</v>
      </c>
      <c r="BE2770" t="s">
        <v>3927</v>
      </c>
      <c r="BF2770">
        <v>16</v>
      </c>
    </row>
    <row r="2771" spans="1:58" x14ac:dyDescent="0.3">
      <c r="A2771">
        <v>2026</v>
      </c>
      <c r="B2771">
        <v>202605</v>
      </c>
      <c r="C2771">
        <v>5</v>
      </c>
      <c r="D2771" s="14">
        <v>20001624489747</v>
      </c>
      <c r="E2771" t="s">
        <v>2810</v>
      </c>
      <c r="F2771" s="2">
        <v>46150.523368055554</v>
      </c>
      <c r="G2771" s="2">
        <v>46151</v>
      </c>
      <c r="I2771" t="s">
        <v>224</v>
      </c>
      <c r="J2771" t="s">
        <v>230</v>
      </c>
      <c r="L2771" t="s">
        <v>2992</v>
      </c>
      <c r="M2771" t="s">
        <v>1336</v>
      </c>
      <c r="N2771" t="s">
        <v>546</v>
      </c>
      <c r="O2771" t="s">
        <v>554</v>
      </c>
      <c r="Q2771" t="s">
        <v>12253</v>
      </c>
      <c r="R2771" t="s">
        <v>2809</v>
      </c>
      <c r="S2771" t="s">
        <v>9177</v>
      </c>
      <c r="T2771" t="s">
        <v>9178</v>
      </c>
      <c r="U2771" t="s">
        <v>4008</v>
      </c>
      <c r="V2771" t="s">
        <v>980</v>
      </c>
      <c r="W2771" t="s">
        <v>245</v>
      </c>
      <c r="X2771" t="s">
        <v>225</v>
      </c>
      <c r="Z2771">
        <v>4</v>
      </c>
      <c r="AA2771" t="s">
        <v>3921</v>
      </c>
      <c r="AE2771" t="s">
        <v>3922</v>
      </c>
      <c r="AG2771" t="s">
        <v>5098</v>
      </c>
      <c r="AH2771">
        <v>6023039931</v>
      </c>
      <c r="AI2771" t="s">
        <v>12254</v>
      </c>
      <c r="AM2771" t="s">
        <v>3925</v>
      </c>
      <c r="AN2771" t="s">
        <v>3926</v>
      </c>
      <c r="AO2771" t="s">
        <v>268</v>
      </c>
      <c r="AP2771" t="s">
        <v>386</v>
      </c>
      <c r="AW2771" t="s">
        <v>227</v>
      </c>
      <c r="AX2771" t="s">
        <v>226</v>
      </c>
      <c r="AY2771" t="s">
        <v>254</v>
      </c>
      <c r="AZ2771" t="s">
        <v>230</v>
      </c>
      <c r="BA2771" t="s">
        <v>273</v>
      </c>
      <c r="BB2771" t="s">
        <v>380</v>
      </c>
      <c r="BC2771" t="s">
        <v>3927</v>
      </c>
      <c r="BD2771" t="s">
        <v>3927</v>
      </c>
      <c r="BE2771" t="s">
        <v>3927</v>
      </c>
      <c r="BF2771">
        <v>1</v>
      </c>
    </row>
    <row r="2772" spans="1:58" x14ac:dyDescent="0.3">
      <c r="A2772">
        <v>2026</v>
      </c>
      <c r="B2772">
        <v>202605</v>
      </c>
      <c r="C2772">
        <v>5</v>
      </c>
      <c r="D2772" s="14">
        <v>20001624487146</v>
      </c>
      <c r="E2772" t="s">
        <v>2810</v>
      </c>
      <c r="F2772" s="2">
        <v>46150.496493055558</v>
      </c>
      <c r="G2772" s="2">
        <v>46150</v>
      </c>
      <c r="I2772" t="s">
        <v>224</v>
      </c>
      <c r="J2772" t="s">
        <v>230</v>
      </c>
      <c r="L2772" t="s">
        <v>3553</v>
      </c>
      <c r="M2772" t="s">
        <v>309</v>
      </c>
      <c r="N2772" t="s">
        <v>297</v>
      </c>
      <c r="O2772" t="s">
        <v>283</v>
      </c>
      <c r="Q2772" t="s">
        <v>12255</v>
      </c>
      <c r="R2772" t="s">
        <v>2809</v>
      </c>
      <c r="S2772" t="s">
        <v>797</v>
      </c>
      <c r="T2772" t="s">
        <v>806</v>
      </c>
      <c r="U2772" t="s">
        <v>258</v>
      </c>
      <c r="V2772" t="s">
        <v>247</v>
      </c>
      <c r="W2772" t="s">
        <v>245</v>
      </c>
      <c r="X2772" t="s">
        <v>387</v>
      </c>
      <c r="Z2772">
        <v>5</v>
      </c>
      <c r="AA2772" t="s">
        <v>3921</v>
      </c>
      <c r="AE2772" t="s">
        <v>3922</v>
      </c>
      <c r="AG2772" t="s">
        <v>248</v>
      </c>
      <c r="AH2772">
        <v>6108922355</v>
      </c>
      <c r="AI2772" t="s">
        <v>12256</v>
      </c>
      <c r="AM2772" t="s">
        <v>3925</v>
      </c>
      <c r="AN2772" t="s">
        <v>3926</v>
      </c>
      <c r="AO2772" t="s">
        <v>268</v>
      </c>
      <c r="AP2772" t="s">
        <v>249</v>
      </c>
      <c r="AW2772" t="s">
        <v>389</v>
      </c>
      <c r="AX2772" t="s">
        <v>388</v>
      </c>
      <c r="AY2772" t="s">
        <v>253</v>
      </c>
      <c r="AZ2772" t="s">
        <v>230</v>
      </c>
      <c r="BA2772" t="s">
        <v>395</v>
      </c>
      <c r="BB2772" t="s">
        <v>380</v>
      </c>
      <c r="BC2772" t="s">
        <v>3927</v>
      </c>
      <c r="BD2772" t="s">
        <v>3927</v>
      </c>
      <c r="BE2772" t="s">
        <v>3927</v>
      </c>
      <c r="BF2772">
        <v>16</v>
      </c>
    </row>
    <row r="2773" spans="1:58" x14ac:dyDescent="0.3">
      <c r="A2773">
        <v>2026</v>
      </c>
      <c r="B2773">
        <v>202605</v>
      </c>
      <c r="C2773">
        <v>5</v>
      </c>
      <c r="D2773" s="14">
        <v>20001624487137</v>
      </c>
      <c r="E2773" t="s">
        <v>2810</v>
      </c>
      <c r="F2773" s="2">
        <v>46150.496122685188</v>
      </c>
      <c r="G2773" s="2">
        <v>46151</v>
      </c>
      <c r="I2773" t="s">
        <v>224</v>
      </c>
      <c r="J2773" t="s">
        <v>230</v>
      </c>
      <c r="L2773" t="s">
        <v>12257</v>
      </c>
      <c r="M2773" t="s">
        <v>7547</v>
      </c>
      <c r="N2773" t="s">
        <v>322</v>
      </c>
      <c r="O2773" t="s">
        <v>331</v>
      </c>
      <c r="Q2773" t="s">
        <v>12258</v>
      </c>
      <c r="R2773" t="s">
        <v>2809</v>
      </c>
      <c r="S2773" t="s">
        <v>340</v>
      </c>
      <c r="T2773" t="s">
        <v>341</v>
      </c>
      <c r="U2773" t="s">
        <v>258</v>
      </c>
      <c r="V2773" t="s">
        <v>247</v>
      </c>
      <c r="W2773" t="s">
        <v>245</v>
      </c>
      <c r="X2773" t="s">
        <v>225</v>
      </c>
      <c r="Z2773">
        <v>4</v>
      </c>
      <c r="AA2773" t="s">
        <v>3921</v>
      </c>
      <c r="AE2773" t="s">
        <v>3922</v>
      </c>
      <c r="AG2773" t="s">
        <v>342</v>
      </c>
      <c r="AH2773">
        <v>6108920403</v>
      </c>
      <c r="AI2773" t="s">
        <v>12259</v>
      </c>
      <c r="AM2773" t="s">
        <v>3925</v>
      </c>
      <c r="AN2773" t="s">
        <v>3926</v>
      </c>
      <c r="AO2773" t="s">
        <v>268</v>
      </c>
      <c r="AP2773" t="s">
        <v>304</v>
      </c>
      <c r="AW2773" t="s">
        <v>320</v>
      </c>
      <c r="AX2773" t="s">
        <v>319</v>
      </c>
      <c r="AY2773" t="s">
        <v>254</v>
      </c>
      <c r="AZ2773" t="s">
        <v>230</v>
      </c>
      <c r="BA2773" t="s">
        <v>395</v>
      </c>
      <c r="BB2773" t="s">
        <v>380</v>
      </c>
      <c r="BC2773" t="s">
        <v>3927</v>
      </c>
      <c r="BD2773" t="s">
        <v>3927</v>
      </c>
      <c r="BE2773" t="s">
        <v>3927</v>
      </c>
      <c r="BF2773">
        <v>16</v>
      </c>
    </row>
    <row r="2774" spans="1:58" x14ac:dyDescent="0.3">
      <c r="A2774">
        <v>2026</v>
      </c>
      <c r="B2774">
        <v>202605</v>
      </c>
      <c r="C2774">
        <v>5</v>
      </c>
      <c r="D2774" s="14">
        <v>20001624486999</v>
      </c>
      <c r="E2774" t="s">
        <v>2810</v>
      </c>
      <c r="F2774" s="2">
        <v>46150.491122685184</v>
      </c>
      <c r="G2774" s="2">
        <v>46151</v>
      </c>
      <c r="I2774" t="s">
        <v>224</v>
      </c>
      <c r="J2774" t="s">
        <v>230</v>
      </c>
      <c r="L2774" t="s">
        <v>3179</v>
      </c>
      <c r="M2774" t="s">
        <v>494</v>
      </c>
      <c r="N2774" t="s">
        <v>486</v>
      </c>
      <c r="O2774" t="s">
        <v>257</v>
      </c>
      <c r="Q2774" t="s">
        <v>12260</v>
      </c>
      <c r="R2774" t="s">
        <v>2809</v>
      </c>
      <c r="S2774" t="s">
        <v>5274</v>
      </c>
      <c r="T2774" t="s">
        <v>5275</v>
      </c>
      <c r="U2774" t="s">
        <v>3034</v>
      </c>
      <c r="V2774" t="s">
        <v>647</v>
      </c>
      <c r="W2774" t="s">
        <v>245</v>
      </c>
      <c r="X2774" t="s">
        <v>225</v>
      </c>
      <c r="Z2774">
        <v>4</v>
      </c>
      <c r="AA2774" t="s">
        <v>3921</v>
      </c>
      <c r="AE2774" t="s">
        <v>3922</v>
      </c>
      <c r="AG2774" t="s">
        <v>5135</v>
      </c>
      <c r="AH2774">
        <v>6108916403</v>
      </c>
      <c r="AI2774" t="s">
        <v>12261</v>
      </c>
      <c r="AM2774" t="s">
        <v>3925</v>
      </c>
      <c r="AN2774" t="s">
        <v>3926</v>
      </c>
      <c r="AO2774" t="s">
        <v>268</v>
      </c>
      <c r="AP2774" t="s">
        <v>853</v>
      </c>
      <c r="AW2774" t="s">
        <v>320</v>
      </c>
      <c r="AX2774" t="s">
        <v>319</v>
      </c>
      <c r="AY2774" t="s">
        <v>254</v>
      </c>
      <c r="AZ2774" t="s">
        <v>230</v>
      </c>
      <c r="BA2774" t="s">
        <v>273</v>
      </c>
      <c r="BB2774" t="s">
        <v>380</v>
      </c>
      <c r="BC2774" t="s">
        <v>3927</v>
      </c>
      <c r="BD2774" t="s">
        <v>3927</v>
      </c>
      <c r="BE2774" t="s">
        <v>3927</v>
      </c>
      <c r="BF2774">
        <v>16</v>
      </c>
    </row>
    <row r="2775" spans="1:58" x14ac:dyDescent="0.3">
      <c r="A2775">
        <v>2026</v>
      </c>
      <c r="B2775">
        <v>202605</v>
      </c>
      <c r="C2775">
        <v>5</v>
      </c>
      <c r="D2775" s="14">
        <v>20001624485861</v>
      </c>
      <c r="E2775" t="s">
        <v>2810</v>
      </c>
      <c r="F2775" s="2">
        <v>46150.528217592589</v>
      </c>
      <c r="G2775" s="2">
        <v>46151</v>
      </c>
      <c r="I2775" t="s">
        <v>224</v>
      </c>
      <c r="J2775" t="s">
        <v>230</v>
      </c>
      <c r="L2775" t="s">
        <v>12262</v>
      </c>
      <c r="M2775" t="s">
        <v>1713</v>
      </c>
      <c r="N2775" t="s">
        <v>546</v>
      </c>
      <c r="O2775" t="s">
        <v>554</v>
      </c>
      <c r="Q2775" t="s">
        <v>12263</v>
      </c>
      <c r="R2775" t="s">
        <v>2809</v>
      </c>
      <c r="S2775" t="s">
        <v>5627</v>
      </c>
      <c r="T2775" t="s">
        <v>5628</v>
      </c>
      <c r="U2775" t="s">
        <v>3034</v>
      </c>
      <c r="V2775" t="s">
        <v>647</v>
      </c>
      <c r="W2775" t="s">
        <v>245</v>
      </c>
      <c r="X2775" t="s">
        <v>225</v>
      </c>
      <c r="Z2775">
        <v>4</v>
      </c>
      <c r="AA2775" t="s">
        <v>3921</v>
      </c>
      <c r="AE2775" t="s">
        <v>3922</v>
      </c>
      <c r="AG2775" t="s">
        <v>5111</v>
      </c>
      <c r="AH2775">
        <v>6108916502</v>
      </c>
      <c r="AI2775" t="s">
        <v>12264</v>
      </c>
      <c r="AM2775" t="s">
        <v>3925</v>
      </c>
      <c r="AN2775" t="s">
        <v>3926</v>
      </c>
      <c r="AO2775" t="s">
        <v>268</v>
      </c>
      <c r="AP2775" t="s">
        <v>304</v>
      </c>
      <c r="AW2775" t="s">
        <v>320</v>
      </c>
      <c r="AX2775" t="s">
        <v>319</v>
      </c>
      <c r="AY2775" t="s">
        <v>254</v>
      </c>
      <c r="AZ2775" t="s">
        <v>230</v>
      </c>
      <c r="BA2775" t="s">
        <v>395</v>
      </c>
      <c r="BB2775" t="s">
        <v>380</v>
      </c>
      <c r="BC2775" t="s">
        <v>3927</v>
      </c>
      <c r="BD2775" t="s">
        <v>3927</v>
      </c>
      <c r="BE2775" t="s">
        <v>3927</v>
      </c>
      <c r="BF2775">
        <v>16</v>
      </c>
    </row>
    <row r="2776" spans="1:58" x14ac:dyDescent="0.3">
      <c r="A2776">
        <v>2026</v>
      </c>
      <c r="B2776">
        <v>202605</v>
      </c>
      <c r="C2776">
        <v>5</v>
      </c>
      <c r="D2776" s="14">
        <v>20001624484726</v>
      </c>
      <c r="E2776" t="s">
        <v>2810</v>
      </c>
      <c r="F2776" s="2">
        <v>46150.52138888889</v>
      </c>
      <c r="G2776" s="2">
        <v>46151</v>
      </c>
      <c r="I2776" t="s">
        <v>224</v>
      </c>
      <c r="J2776" t="s">
        <v>230</v>
      </c>
      <c r="L2776" t="s">
        <v>12265</v>
      </c>
      <c r="M2776" t="s">
        <v>5907</v>
      </c>
      <c r="N2776" t="s">
        <v>2097</v>
      </c>
      <c r="O2776" t="s">
        <v>331</v>
      </c>
      <c r="Q2776" t="s">
        <v>12266</v>
      </c>
      <c r="R2776" t="s">
        <v>2809</v>
      </c>
      <c r="S2776" t="s">
        <v>340</v>
      </c>
      <c r="T2776" t="s">
        <v>341</v>
      </c>
      <c r="U2776" t="s">
        <v>258</v>
      </c>
      <c r="V2776" t="s">
        <v>247</v>
      </c>
      <c r="W2776" t="s">
        <v>245</v>
      </c>
      <c r="X2776" t="s">
        <v>225</v>
      </c>
      <c r="Z2776">
        <v>4</v>
      </c>
      <c r="AA2776" t="s">
        <v>3921</v>
      </c>
      <c r="AE2776" t="s">
        <v>3922</v>
      </c>
      <c r="AG2776" t="s">
        <v>342</v>
      </c>
      <c r="AH2776">
        <v>6086800000</v>
      </c>
      <c r="AI2776" t="s">
        <v>12267</v>
      </c>
      <c r="AM2776" t="s">
        <v>3925</v>
      </c>
      <c r="AN2776" t="s">
        <v>3926</v>
      </c>
      <c r="AO2776" t="s">
        <v>268</v>
      </c>
      <c r="AP2776" t="s">
        <v>304</v>
      </c>
      <c r="AW2776" t="s">
        <v>227</v>
      </c>
      <c r="AX2776" t="s">
        <v>226</v>
      </c>
      <c r="AY2776" t="s">
        <v>254</v>
      </c>
      <c r="AZ2776" t="s">
        <v>230</v>
      </c>
      <c r="BA2776" t="s">
        <v>273</v>
      </c>
      <c r="BB2776" t="s">
        <v>380</v>
      </c>
      <c r="BC2776" t="s">
        <v>3927</v>
      </c>
      <c r="BD2776" t="s">
        <v>3927</v>
      </c>
      <c r="BE2776" t="s">
        <v>3927</v>
      </c>
      <c r="BF2776">
        <v>12</v>
      </c>
    </row>
    <row r="2777" spans="1:58" x14ac:dyDescent="0.3">
      <c r="A2777">
        <v>2026</v>
      </c>
      <c r="B2777">
        <v>202605</v>
      </c>
      <c r="C2777">
        <v>5</v>
      </c>
      <c r="D2777" s="14">
        <v>20001624484033</v>
      </c>
      <c r="E2777" t="s">
        <v>2810</v>
      </c>
      <c r="F2777" s="2">
        <v>46150.491516203707</v>
      </c>
      <c r="G2777" s="2">
        <v>46151</v>
      </c>
      <c r="I2777" t="s">
        <v>224</v>
      </c>
      <c r="J2777" t="s">
        <v>230</v>
      </c>
      <c r="L2777" t="s">
        <v>3796</v>
      </c>
      <c r="M2777" t="s">
        <v>1462</v>
      </c>
      <c r="N2777" t="s">
        <v>353</v>
      </c>
      <c r="O2777" t="s">
        <v>283</v>
      </c>
      <c r="Q2777" t="s">
        <v>12268</v>
      </c>
      <c r="R2777" t="s">
        <v>2809</v>
      </c>
      <c r="S2777" t="s">
        <v>6230</v>
      </c>
      <c r="T2777" t="s">
        <v>6231</v>
      </c>
      <c r="U2777" t="s">
        <v>4008</v>
      </c>
      <c r="V2777" t="s">
        <v>980</v>
      </c>
      <c r="W2777" t="s">
        <v>245</v>
      </c>
      <c r="X2777" t="s">
        <v>225</v>
      </c>
      <c r="Z2777">
        <v>4</v>
      </c>
      <c r="AA2777" t="s">
        <v>3921</v>
      </c>
      <c r="AE2777" t="s">
        <v>3922</v>
      </c>
      <c r="AG2777" t="s">
        <v>4844</v>
      </c>
      <c r="AH2777">
        <v>6108905643</v>
      </c>
      <c r="AI2777" t="s">
        <v>12269</v>
      </c>
      <c r="AM2777" t="s">
        <v>3925</v>
      </c>
      <c r="AN2777" t="s">
        <v>3926</v>
      </c>
      <c r="AO2777" t="s">
        <v>268</v>
      </c>
      <c r="AP2777" t="s">
        <v>386</v>
      </c>
      <c r="AW2777" t="s">
        <v>320</v>
      </c>
      <c r="AX2777" t="s">
        <v>319</v>
      </c>
      <c r="AY2777" t="s">
        <v>254</v>
      </c>
      <c r="AZ2777" t="s">
        <v>230</v>
      </c>
      <c r="BA2777" t="s">
        <v>395</v>
      </c>
      <c r="BB2777" t="s">
        <v>380</v>
      </c>
      <c r="BC2777" t="s">
        <v>3927</v>
      </c>
      <c r="BD2777" t="s">
        <v>3927</v>
      </c>
      <c r="BE2777" t="s">
        <v>3927</v>
      </c>
      <c r="BF2777">
        <v>16</v>
      </c>
    </row>
    <row r="2778" spans="1:58" x14ac:dyDescent="0.3">
      <c r="A2778">
        <v>2026</v>
      </c>
      <c r="B2778">
        <v>202605</v>
      </c>
      <c r="C2778">
        <v>5</v>
      </c>
      <c r="D2778" s="14">
        <v>20001624481981</v>
      </c>
      <c r="E2778" t="s">
        <v>2810</v>
      </c>
      <c r="F2778" s="2">
        <v>46150.486990740741</v>
      </c>
      <c r="G2778" s="2">
        <v>46153</v>
      </c>
      <c r="I2778" t="s">
        <v>224</v>
      </c>
      <c r="J2778" t="s">
        <v>230</v>
      </c>
      <c r="L2778" t="s">
        <v>12270</v>
      </c>
      <c r="M2778" t="s">
        <v>309</v>
      </c>
      <c r="N2778" t="s">
        <v>297</v>
      </c>
      <c r="O2778" t="s">
        <v>283</v>
      </c>
      <c r="Q2778" t="s">
        <v>12271</v>
      </c>
      <c r="R2778" t="s">
        <v>2809</v>
      </c>
      <c r="S2778" t="s">
        <v>5470</v>
      </c>
      <c r="T2778" t="s">
        <v>5471</v>
      </c>
      <c r="U2778" t="s">
        <v>3034</v>
      </c>
      <c r="V2778" t="s">
        <v>647</v>
      </c>
      <c r="W2778" t="s">
        <v>245</v>
      </c>
      <c r="X2778" t="s">
        <v>387</v>
      </c>
      <c r="Z2778">
        <v>2</v>
      </c>
      <c r="AA2778" t="s">
        <v>3921</v>
      </c>
      <c r="AE2778" t="s">
        <v>3922</v>
      </c>
      <c r="AG2778" t="s">
        <v>5111</v>
      </c>
      <c r="AH2778">
        <v>6017319745</v>
      </c>
      <c r="AI2778" t="s">
        <v>12272</v>
      </c>
      <c r="AM2778" t="s">
        <v>3925</v>
      </c>
      <c r="AN2778" t="s">
        <v>3926</v>
      </c>
      <c r="AO2778" t="s">
        <v>268</v>
      </c>
      <c r="AP2778" t="s">
        <v>386</v>
      </c>
      <c r="AW2778" t="s">
        <v>3966</v>
      </c>
      <c r="AX2778" t="s">
        <v>3967</v>
      </c>
      <c r="AY2778" t="s">
        <v>253</v>
      </c>
      <c r="AZ2778" t="s">
        <v>230</v>
      </c>
      <c r="BA2778" t="s">
        <v>273</v>
      </c>
      <c r="BB2778" t="s">
        <v>380</v>
      </c>
      <c r="BC2778" t="s">
        <v>3927</v>
      </c>
      <c r="BD2778" t="s">
        <v>3927</v>
      </c>
      <c r="BE2778" t="s">
        <v>3927</v>
      </c>
      <c r="BF2778">
        <v>16</v>
      </c>
    </row>
    <row r="2779" spans="1:58" x14ac:dyDescent="0.3">
      <c r="A2779">
        <v>2026</v>
      </c>
      <c r="B2779">
        <v>202605</v>
      </c>
      <c r="C2779">
        <v>5</v>
      </c>
      <c r="D2779" s="14">
        <v>20001624457661</v>
      </c>
      <c r="E2779" t="s">
        <v>2810</v>
      </c>
      <c r="F2779" s="2">
        <v>46150.48201388889</v>
      </c>
      <c r="G2779" s="2">
        <v>46153</v>
      </c>
      <c r="I2779" t="s">
        <v>224</v>
      </c>
      <c r="J2779" t="s">
        <v>230</v>
      </c>
      <c r="L2779" t="s">
        <v>12273</v>
      </c>
      <c r="M2779" t="s">
        <v>1133</v>
      </c>
      <c r="N2779" t="s">
        <v>322</v>
      </c>
      <c r="O2779" t="s">
        <v>331</v>
      </c>
      <c r="Q2779" t="s">
        <v>12274</v>
      </c>
      <c r="R2779" t="s">
        <v>2809</v>
      </c>
      <c r="S2779" t="s">
        <v>5108</v>
      </c>
      <c r="T2779" t="s">
        <v>5109</v>
      </c>
      <c r="U2779" t="s">
        <v>3034</v>
      </c>
      <c r="V2779" t="s">
        <v>647</v>
      </c>
      <c r="W2779" t="s">
        <v>245</v>
      </c>
      <c r="X2779" t="s">
        <v>225</v>
      </c>
      <c r="Z2779">
        <v>2</v>
      </c>
      <c r="AA2779" t="s">
        <v>3921</v>
      </c>
      <c r="AE2779" t="s">
        <v>3922</v>
      </c>
      <c r="AG2779" t="s">
        <v>5111</v>
      </c>
      <c r="AH2779">
        <v>6108910498</v>
      </c>
      <c r="AI2779" t="s">
        <v>12275</v>
      </c>
      <c r="AM2779" t="s">
        <v>3925</v>
      </c>
      <c r="AN2779" t="s">
        <v>3926</v>
      </c>
      <c r="AO2779" t="s">
        <v>268</v>
      </c>
      <c r="AP2779" t="s">
        <v>386</v>
      </c>
      <c r="AW2779" t="s">
        <v>320</v>
      </c>
      <c r="AX2779" t="s">
        <v>319</v>
      </c>
      <c r="AY2779" t="s">
        <v>254</v>
      </c>
      <c r="AZ2779" t="s">
        <v>230</v>
      </c>
      <c r="BA2779" t="s">
        <v>395</v>
      </c>
      <c r="BB2779" t="s">
        <v>380</v>
      </c>
      <c r="BC2779" t="s">
        <v>3927</v>
      </c>
      <c r="BD2779" t="s">
        <v>3927</v>
      </c>
      <c r="BE2779" t="s">
        <v>3927</v>
      </c>
      <c r="BF2779">
        <v>16</v>
      </c>
    </row>
    <row r="2780" spans="1:58" x14ac:dyDescent="0.3">
      <c r="A2780">
        <v>2026</v>
      </c>
      <c r="B2780">
        <v>202605</v>
      </c>
      <c r="C2780">
        <v>5</v>
      </c>
      <c r="D2780" s="14">
        <v>20001624457036</v>
      </c>
      <c r="E2780" t="s">
        <v>2810</v>
      </c>
      <c r="F2780" s="2">
        <v>46150.457152777781</v>
      </c>
      <c r="G2780" s="2">
        <v>46150</v>
      </c>
      <c r="I2780" t="s">
        <v>224</v>
      </c>
      <c r="J2780" t="s">
        <v>230</v>
      </c>
      <c r="L2780" t="s">
        <v>2591</v>
      </c>
      <c r="M2780" t="s">
        <v>309</v>
      </c>
      <c r="N2780" t="s">
        <v>297</v>
      </c>
      <c r="O2780" t="s">
        <v>283</v>
      </c>
      <c r="Q2780" t="s">
        <v>3550</v>
      </c>
      <c r="R2780" t="s">
        <v>2811</v>
      </c>
      <c r="S2780" t="s">
        <v>719</v>
      </c>
      <c r="T2780" t="s">
        <v>720</v>
      </c>
      <c r="U2780" t="s">
        <v>258</v>
      </c>
      <c r="V2780" t="s">
        <v>247</v>
      </c>
      <c r="W2780" t="s">
        <v>245</v>
      </c>
      <c r="X2780" t="s">
        <v>225</v>
      </c>
      <c r="Z2780">
        <v>5</v>
      </c>
      <c r="AA2780" t="s">
        <v>3921</v>
      </c>
      <c r="AE2780" t="s">
        <v>3922</v>
      </c>
      <c r="AG2780" t="s">
        <v>342</v>
      </c>
      <c r="AH2780">
        <v>6108923228</v>
      </c>
      <c r="AI2780" t="s">
        <v>12276</v>
      </c>
      <c r="AM2780" t="s">
        <v>3925</v>
      </c>
      <c r="AN2780" t="s">
        <v>3926</v>
      </c>
      <c r="AO2780" t="s">
        <v>268</v>
      </c>
      <c r="AP2780" t="s">
        <v>249</v>
      </c>
      <c r="AW2780" t="s">
        <v>320</v>
      </c>
      <c r="AX2780" t="s">
        <v>319</v>
      </c>
      <c r="AY2780" t="s">
        <v>254</v>
      </c>
      <c r="AZ2780" t="s">
        <v>230</v>
      </c>
      <c r="BA2780" t="s">
        <v>395</v>
      </c>
      <c r="BB2780" t="s">
        <v>380</v>
      </c>
      <c r="BC2780" t="s">
        <v>3927</v>
      </c>
      <c r="BD2780" t="s">
        <v>3927</v>
      </c>
      <c r="BE2780" t="s">
        <v>3927</v>
      </c>
      <c r="BF2780">
        <v>16</v>
      </c>
    </row>
    <row r="2781" spans="1:58" x14ac:dyDescent="0.3">
      <c r="A2781">
        <v>2026</v>
      </c>
      <c r="B2781">
        <v>202605</v>
      </c>
      <c r="C2781">
        <v>5</v>
      </c>
      <c r="D2781" s="14">
        <v>20001624456356</v>
      </c>
      <c r="E2781" t="s">
        <v>2810</v>
      </c>
      <c r="F2781" s="2">
        <v>46150.469976851855</v>
      </c>
      <c r="G2781" s="2">
        <v>46154</v>
      </c>
      <c r="I2781" t="s">
        <v>224</v>
      </c>
      <c r="J2781" t="s">
        <v>230</v>
      </c>
      <c r="L2781" t="s">
        <v>12277</v>
      </c>
      <c r="M2781" t="s">
        <v>1366</v>
      </c>
      <c r="N2781" t="s">
        <v>1359</v>
      </c>
      <c r="O2781" t="s">
        <v>554</v>
      </c>
      <c r="Q2781" t="s">
        <v>12278</v>
      </c>
      <c r="R2781" t="s">
        <v>2809</v>
      </c>
      <c r="S2781" t="s">
        <v>6146</v>
      </c>
      <c r="T2781" t="s">
        <v>6147</v>
      </c>
      <c r="U2781" t="s">
        <v>5044</v>
      </c>
      <c r="V2781" t="s">
        <v>5045</v>
      </c>
      <c r="W2781" t="s">
        <v>245</v>
      </c>
      <c r="X2781" t="s">
        <v>225</v>
      </c>
      <c r="Z2781">
        <v>1</v>
      </c>
      <c r="AA2781" t="s">
        <v>3921</v>
      </c>
      <c r="AE2781" t="s">
        <v>3922</v>
      </c>
      <c r="AG2781" t="s">
        <v>5047</v>
      </c>
      <c r="AH2781">
        <v>6108912453</v>
      </c>
      <c r="AI2781" t="s">
        <v>12279</v>
      </c>
      <c r="AM2781" t="s">
        <v>3925</v>
      </c>
      <c r="AN2781" t="s">
        <v>3926</v>
      </c>
      <c r="AO2781" t="s">
        <v>268</v>
      </c>
      <c r="AP2781" t="s">
        <v>386</v>
      </c>
      <c r="AW2781" t="s">
        <v>320</v>
      </c>
      <c r="AX2781" t="s">
        <v>319</v>
      </c>
      <c r="AY2781" t="s">
        <v>254</v>
      </c>
      <c r="AZ2781" t="s">
        <v>230</v>
      </c>
      <c r="BA2781" t="s">
        <v>344</v>
      </c>
      <c r="BB2781" t="s">
        <v>232</v>
      </c>
      <c r="BC2781" t="s">
        <v>3927</v>
      </c>
      <c r="BD2781" t="s">
        <v>3927</v>
      </c>
      <c r="BE2781" t="s">
        <v>3927</v>
      </c>
      <c r="BF2781">
        <v>16</v>
      </c>
    </row>
    <row r="2782" spans="1:58" x14ac:dyDescent="0.3">
      <c r="A2782">
        <v>2026</v>
      </c>
      <c r="B2782">
        <v>202605</v>
      </c>
      <c r="C2782">
        <v>5</v>
      </c>
      <c r="D2782" s="14">
        <v>20001624455361</v>
      </c>
      <c r="E2782" t="s">
        <v>2810</v>
      </c>
      <c r="F2782" s="2">
        <v>46150.469988425924</v>
      </c>
      <c r="G2782" s="2">
        <v>46153</v>
      </c>
      <c r="I2782" t="s">
        <v>224</v>
      </c>
      <c r="J2782" t="s">
        <v>230</v>
      </c>
      <c r="L2782" t="s">
        <v>12280</v>
      </c>
      <c r="M2782" t="s">
        <v>334</v>
      </c>
      <c r="N2782" t="s">
        <v>322</v>
      </c>
      <c r="O2782" t="s">
        <v>331</v>
      </c>
      <c r="Q2782" t="s">
        <v>12281</v>
      </c>
      <c r="R2782" t="s">
        <v>2809</v>
      </c>
      <c r="S2782" t="s">
        <v>5876</v>
      </c>
      <c r="T2782" t="s">
        <v>5877</v>
      </c>
      <c r="U2782" t="s">
        <v>3034</v>
      </c>
      <c r="V2782" t="s">
        <v>647</v>
      </c>
      <c r="W2782" t="s">
        <v>245</v>
      </c>
      <c r="X2782" t="s">
        <v>225</v>
      </c>
      <c r="Z2782">
        <v>2</v>
      </c>
      <c r="AA2782" t="s">
        <v>3921</v>
      </c>
      <c r="AE2782" t="s">
        <v>3922</v>
      </c>
      <c r="AG2782" t="s">
        <v>5111</v>
      </c>
      <c r="AH2782">
        <v>6108922289</v>
      </c>
      <c r="AI2782" t="s">
        <v>12282</v>
      </c>
      <c r="AM2782" t="s">
        <v>3925</v>
      </c>
      <c r="AN2782" t="s">
        <v>3926</v>
      </c>
      <c r="AO2782" t="s">
        <v>268</v>
      </c>
      <c r="AP2782" t="s">
        <v>330</v>
      </c>
      <c r="AW2782" t="s">
        <v>227</v>
      </c>
      <c r="AX2782" t="s">
        <v>226</v>
      </c>
      <c r="AY2782" t="s">
        <v>254</v>
      </c>
      <c r="AZ2782" t="s">
        <v>230</v>
      </c>
      <c r="BA2782" t="s">
        <v>395</v>
      </c>
      <c r="BB2782" t="s">
        <v>380</v>
      </c>
      <c r="BC2782" t="s">
        <v>3927</v>
      </c>
      <c r="BD2782" t="s">
        <v>3927</v>
      </c>
      <c r="BE2782" t="s">
        <v>3927</v>
      </c>
      <c r="BF2782">
        <v>16</v>
      </c>
    </row>
    <row r="2783" spans="1:58" x14ac:dyDescent="0.3">
      <c r="A2783">
        <v>2026</v>
      </c>
      <c r="B2783">
        <v>202605</v>
      </c>
      <c r="C2783">
        <v>5</v>
      </c>
      <c r="D2783" s="14">
        <v>20001624454678</v>
      </c>
      <c r="E2783" t="s">
        <v>2810</v>
      </c>
      <c r="F2783" s="2">
        <v>46150.482453703706</v>
      </c>
      <c r="G2783" s="2">
        <v>46151</v>
      </c>
      <c r="I2783" t="s">
        <v>224</v>
      </c>
      <c r="J2783" t="s">
        <v>230</v>
      </c>
      <c r="L2783" t="s">
        <v>729</v>
      </c>
      <c r="M2783" t="s">
        <v>7547</v>
      </c>
      <c r="N2783" t="s">
        <v>322</v>
      </c>
      <c r="O2783" t="s">
        <v>331</v>
      </c>
      <c r="Q2783" t="s">
        <v>12283</v>
      </c>
      <c r="R2783" t="s">
        <v>2809</v>
      </c>
      <c r="S2783" t="s">
        <v>6790</v>
      </c>
      <c r="T2783" t="s">
        <v>6791</v>
      </c>
      <c r="U2783" t="s">
        <v>4796</v>
      </c>
      <c r="V2783" t="s">
        <v>2024</v>
      </c>
      <c r="W2783" t="s">
        <v>245</v>
      </c>
      <c r="X2783" t="s">
        <v>225</v>
      </c>
      <c r="Z2783">
        <v>4</v>
      </c>
      <c r="AA2783" t="s">
        <v>3921</v>
      </c>
      <c r="AE2783" t="s">
        <v>3922</v>
      </c>
      <c r="AG2783" t="s">
        <v>2026</v>
      </c>
      <c r="AH2783">
        <v>6108915458</v>
      </c>
      <c r="AI2783" t="s">
        <v>12284</v>
      </c>
      <c r="AM2783" t="s">
        <v>3925</v>
      </c>
      <c r="AN2783" t="s">
        <v>3926</v>
      </c>
      <c r="AO2783" t="s">
        <v>268</v>
      </c>
      <c r="AP2783" t="s">
        <v>386</v>
      </c>
      <c r="AW2783" t="s">
        <v>320</v>
      </c>
      <c r="AX2783" t="s">
        <v>319</v>
      </c>
      <c r="AY2783" t="s">
        <v>254</v>
      </c>
      <c r="AZ2783" t="s">
        <v>230</v>
      </c>
      <c r="BA2783" t="s">
        <v>395</v>
      </c>
      <c r="BB2783" t="s">
        <v>380</v>
      </c>
      <c r="BC2783" t="s">
        <v>3927</v>
      </c>
      <c r="BD2783" t="s">
        <v>3927</v>
      </c>
      <c r="BE2783" t="s">
        <v>3927</v>
      </c>
      <c r="BF2783">
        <v>16</v>
      </c>
    </row>
    <row r="2784" spans="1:58" x14ac:dyDescent="0.3">
      <c r="A2784">
        <v>2026</v>
      </c>
      <c r="B2784">
        <v>202605</v>
      </c>
      <c r="C2784">
        <v>5</v>
      </c>
      <c r="D2784" s="14">
        <v>20001624454222</v>
      </c>
      <c r="E2784" t="s">
        <v>2810</v>
      </c>
      <c r="F2784" s="2">
        <v>46150.464259259257</v>
      </c>
      <c r="G2784" s="2">
        <v>46154</v>
      </c>
      <c r="I2784" t="s">
        <v>224</v>
      </c>
      <c r="J2784" t="s">
        <v>230</v>
      </c>
      <c r="L2784" t="s">
        <v>12285</v>
      </c>
      <c r="M2784" t="s">
        <v>1350</v>
      </c>
      <c r="N2784" t="s">
        <v>322</v>
      </c>
      <c r="O2784" t="s">
        <v>331</v>
      </c>
      <c r="Q2784" t="s">
        <v>12286</v>
      </c>
      <c r="R2784" t="s">
        <v>2809</v>
      </c>
      <c r="S2784" t="s">
        <v>5640</v>
      </c>
      <c r="T2784" t="s">
        <v>5641</v>
      </c>
      <c r="U2784" t="s">
        <v>3034</v>
      </c>
      <c r="V2784" t="s">
        <v>647</v>
      </c>
      <c r="W2784" t="s">
        <v>245</v>
      </c>
      <c r="X2784" t="s">
        <v>225</v>
      </c>
      <c r="Z2784">
        <v>1</v>
      </c>
      <c r="AA2784" t="s">
        <v>3921</v>
      </c>
      <c r="AE2784" t="s">
        <v>3922</v>
      </c>
      <c r="AG2784" t="s">
        <v>5006</v>
      </c>
      <c r="AH2784">
        <v>6108903534</v>
      </c>
      <c r="AI2784" t="s">
        <v>12287</v>
      </c>
      <c r="AM2784" t="s">
        <v>3925</v>
      </c>
      <c r="AN2784" t="s">
        <v>3926</v>
      </c>
      <c r="AO2784" t="s">
        <v>268</v>
      </c>
      <c r="AP2784" t="s">
        <v>249</v>
      </c>
      <c r="AW2784" t="s">
        <v>227</v>
      </c>
      <c r="AX2784" t="s">
        <v>226</v>
      </c>
      <c r="AY2784" t="s">
        <v>254</v>
      </c>
      <c r="AZ2784" t="s">
        <v>230</v>
      </c>
      <c r="BA2784" t="s">
        <v>273</v>
      </c>
      <c r="BB2784" t="s">
        <v>380</v>
      </c>
      <c r="BC2784" t="s">
        <v>3927</v>
      </c>
      <c r="BD2784" t="s">
        <v>3927</v>
      </c>
      <c r="BE2784" t="s">
        <v>3927</v>
      </c>
      <c r="BF2784">
        <v>16</v>
      </c>
    </row>
    <row r="2785" spans="1:58" x14ac:dyDescent="0.3">
      <c r="A2785">
        <v>2026</v>
      </c>
      <c r="B2785">
        <v>202605</v>
      </c>
      <c r="C2785">
        <v>5</v>
      </c>
      <c r="D2785" s="14">
        <v>20001624454182</v>
      </c>
      <c r="E2785" t="s">
        <v>2810</v>
      </c>
      <c r="F2785" s="2">
        <v>46150.462604166663</v>
      </c>
      <c r="G2785" s="2">
        <v>46151</v>
      </c>
      <c r="I2785" t="s">
        <v>224</v>
      </c>
      <c r="J2785" t="s">
        <v>230</v>
      </c>
      <c r="L2785" t="s">
        <v>2839</v>
      </c>
      <c r="M2785" t="s">
        <v>334</v>
      </c>
      <c r="N2785" t="s">
        <v>322</v>
      </c>
      <c r="O2785" t="s">
        <v>331</v>
      </c>
      <c r="Q2785" t="s">
        <v>12288</v>
      </c>
      <c r="R2785" t="s">
        <v>2809</v>
      </c>
      <c r="S2785" t="s">
        <v>797</v>
      </c>
      <c r="T2785" t="s">
        <v>806</v>
      </c>
      <c r="U2785" t="s">
        <v>258</v>
      </c>
      <c r="V2785" t="s">
        <v>247</v>
      </c>
      <c r="W2785" t="s">
        <v>245</v>
      </c>
      <c r="X2785" t="s">
        <v>225</v>
      </c>
      <c r="Z2785">
        <v>4</v>
      </c>
      <c r="AA2785" t="s">
        <v>3921</v>
      </c>
      <c r="AE2785" t="s">
        <v>3922</v>
      </c>
      <c r="AG2785" t="s">
        <v>248</v>
      </c>
      <c r="AH2785">
        <v>6108908525</v>
      </c>
      <c r="AI2785" t="s">
        <v>12289</v>
      </c>
      <c r="AM2785" t="s">
        <v>3925</v>
      </c>
      <c r="AN2785" t="s">
        <v>3926</v>
      </c>
      <c r="AO2785" t="s">
        <v>268</v>
      </c>
      <c r="AP2785" t="s">
        <v>304</v>
      </c>
      <c r="AW2785" t="s">
        <v>320</v>
      </c>
      <c r="AX2785" t="s">
        <v>319</v>
      </c>
      <c r="AY2785" t="s">
        <v>254</v>
      </c>
      <c r="AZ2785" t="s">
        <v>230</v>
      </c>
      <c r="BA2785" t="s">
        <v>395</v>
      </c>
      <c r="BB2785" t="s">
        <v>380</v>
      </c>
      <c r="BC2785" t="s">
        <v>3927</v>
      </c>
      <c r="BD2785" t="s">
        <v>3927</v>
      </c>
      <c r="BE2785" t="s">
        <v>3927</v>
      </c>
      <c r="BF2785">
        <v>16</v>
      </c>
    </row>
    <row r="2786" spans="1:58" x14ac:dyDescent="0.3">
      <c r="A2786">
        <v>2026</v>
      </c>
      <c r="B2786">
        <v>202605</v>
      </c>
      <c r="C2786">
        <v>5</v>
      </c>
      <c r="D2786" s="14">
        <v>20001624449069</v>
      </c>
      <c r="E2786" t="s">
        <v>2810</v>
      </c>
      <c r="F2786" s="2">
        <v>46150.456550925926</v>
      </c>
      <c r="G2786" s="2">
        <v>46150</v>
      </c>
      <c r="I2786" t="s">
        <v>224</v>
      </c>
      <c r="J2786" t="s">
        <v>230</v>
      </c>
      <c r="L2786" t="s">
        <v>12290</v>
      </c>
      <c r="M2786" t="s">
        <v>4133</v>
      </c>
      <c r="N2786" t="s">
        <v>353</v>
      </c>
      <c r="O2786" t="s">
        <v>283</v>
      </c>
      <c r="Q2786" t="s">
        <v>12291</v>
      </c>
      <c r="R2786" t="s">
        <v>2809</v>
      </c>
      <c r="S2786" t="s">
        <v>6208</v>
      </c>
      <c r="T2786" t="s">
        <v>6209</v>
      </c>
      <c r="U2786" t="s">
        <v>4796</v>
      </c>
      <c r="V2786" t="s">
        <v>2024</v>
      </c>
      <c r="W2786" t="s">
        <v>245</v>
      </c>
      <c r="X2786" t="s">
        <v>225</v>
      </c>
      <c r="Z2786">
        <v>5</v>
      </c>
      <c r="AA2786" t="s">
        <v>3921</v>
      </c>
      <c r="AE2786" t="s">
        <v>3922</v>
      </c>
      <c r="AG2786" t="s">
        <v>2026</v>
      </c>
      <c r="AH2786">
        <v>6108909487</v>
      </c>
      <c r="AI2786" t="s">
        <v>12292</v>
      </c>
      <c r="AM2786" t="s">
        <v>3925</v>
      </c>
      <c r="AN2786" t="s">
        <v>3926</v>
      </c>
      <c r="AO2786" t="s">
        <v>268</v>
      </c>
      <c r="AP2786" t="s">
        <v>386</v>
      </c>
      <c r="AW2786" t="s">
        <v>1876</v>
      </c>
      <c r="AX2786" t="s">
        <v>1875</v>
      </c>
      <c r="AY2786" t="s">
        <v>254</v>
      </c>
      <c r="AZ2786" t="s">
        <v>230</v>
      </c>
      <c r="BA2786" t="s">
        <v>395</v>
      </c>
      <c r="BB2786" t="s">
        <v>380</v>
      </c>
      <c r="BC2786" t="s">
        <v>3927</v>
      </c>
      <c r="BD2786" t="s">
        <v>3927</v>
      </c>
      <c r="BE2786" t="s">
        <v>3927</v>
      </c>
      <c r="BF2786">
        <v>16</v>
      </c>
    </row>
    <row r="2787" spans="1:58" x14ac:dyDescent="0.3">
      <c r="A2787">
        <v>2026</v>
      </c>
      <c r="B2787">
        <v>202605</v>
      </c>
      <c r="C2787">
        <v>5</v>
      </c>
      <c r="D2787" s="14">
        <v>20001624447651</v>
      </c>
      <c r="E2787" t="s">
        <v>2810</v>
      </c>
      <c r="F2787" s="2">
        <v>46150.47929398148</v>
      </c>
      <c r="G2787" s="2">
        <v>46151</v>
      </c>
      <c r="I2787" t="s">
        <v>224</v>
      </c>
      <c r="J2787" t="s">
        <v>230</v>
      </c>
      <c r="L2787" t="s">
        <v>3411</v>
      </c>
      <c r="M2787" t="s">
        <v>309</v>
      </c>
      <c r="N2787" t="s">
        <v>297</v>
      </c>
      <c r="O2787" t="s">
        <v>283</v>
      </c>
      <c r="Q2787" t="s">
        <v>12293</v>
      </c>
      <c r="R2787" t="s">
        <v>2809</v>
      </c>
      <c r="S2787" t="s">
        <v>1968</v>
      </c>
      <c r="T2787" t="s">
        <v>1969</v>
      </c>
      <c r="U2787" t="s">
        <v>258</v>
      </c>
      <c r="V2787" t="s">
        <v>247</v>
      </c>
      <c r="W2787" t="s">
        <v>245</v>
      </c>
      <c r="X2787" t="s">
        <v>387</v>
      </c>
      <c r="Z2787">
        <v>4</v>
      </c>
      <c r="AA2787" t="s">
        <v>3921</v>
      </c>
      <c r="AE2787" t="s">
        <v>3922</v>
      </c>
      <c r="AG2787" t="s">
        <v>248</v>
      </c>
      <c r="AH2787">
        <v>6108915454</v>
      </c>
      <c r="AI2787" t="s">
        <v>12294</v>
      </c>
      <c r="AM2787" t="s">
        <v>3925</v>
      </c>
      <c r="AN2787" t="s">
        <v>3926</v>
      </c>
      <c r="AO2787" t="s">
        <v>268</v>
      </c>
      <c r="AP2787" t="s">
        <v>386</v>
      </c>
      <c r="AW2787" t="s">
        <v>389</v>
      </c>
      <c r="AX2787" t="s">
        <v>388</v>
      </c>
      <c r="AY2787" t="s">
        <v>253</v>
      </c>
      <c r="AZ2787" t="s">
        <v>230</v>
      </c>
      <c r="BA2787" t="s">
        <v>395</v>
      </c>
      <c r="BB2787" t="s">
        <v>380</v>
      </c>
      <c r="BC2787" t="s">
        <v>3927</v>
      </c>
      <c r="BD2787" t="s">
        <v>3927</v>
      </c>
      <c r="BE2787" t="s">
        <v>3927</v>
      </c>
      <c r="BF2787">
        <v>16</v>
      </c>
    </row>
    <row r="2788" spans="1:58" x14ac:dyDescent="0.3">
      <c r="A2788">
        <v>2026</v>
      </c>
      <c r="B2788">
        <v>202605</v>
      </c>
      <c r="C2788">
        <v>5</v>
      </c>
      <c r="D2788" s="14">
        <v>20001624447243</v>
      </c>
      <c r="E2788" t="s">
        <v>2810</v>
      </c>
      <c r="F2788" s="2">
        <v>46150.463078703702</v>
      </c>
      <c r="G2788" s="2">
        <v>46153</v>
      </c>
      <c r="I2788" t="s">
        <v>224</v>
      </c>
      <c r="J2788" t="s">
        <v>230</v>
      </c>
      <c r="L2788" t="s">
        <v>7112</v>
      </c>
      <c r="M2788" t="s">
        <v>1104</v>
      </c>
      <c r="N2788" t="s">
        <v>322</v>
      </c>
      <c r="O2788" t="s">
        <v>331</v>
      </c>
      <c r="Q2788" t="s">
        <v>12295</v>
      </c>
      <c r="R2788" t="s">
        <v>2809</v>
      </c>
      <c r="S2788" t="s">
        <v>5145</v>
      </c>
      <c r="T2788" t="s">
        <v>5146</v>
      </c>
      <c r="U2788" t="s">
        <v>3034</v>
      </c>
      <c r="V2788" t="s">
        <v>647</v>
      </c>
      <c r="W2788" t="s">
        <v>245</v>
      </c>
      <c r="X2788" t="s">
        <v>225</v>
      </c>
      <c r="Z2788">
        <v>2</v>
      </c>
      <c r="AA2788" t="s">
        <v>3921</v>
      </c>
      <c r="AE2788" t="s">
        <v>3922</v>
      </c>
      <c r="AG2788" t="s">
        <v>5111</v>
      </c>
      <c r="AH2788">
        <v>6108907543</v>
      </c>
      <c r="AI2788" t="s">
        <v>12296</v>
      </c>
      <c r="AM2788" t="s">
        <v>3925</v>
      </c>
      <c r="AN2788" t="s">
        <v>3926</v>
      </c>
      <c r="AO2788" t="s">
        <v>268</v>
      </c>
      <c r="AP2788" t="s">
        <v>304</v>
      </c>
      <c r="AW2788" t="s">
        <v>320</v>
      </c>
      <c r="AX2788" t="s">
        <v>319</v>
      </c>
      <c r="AY2788" t="s">
        <v>254</v>
      </c>
      <c r="AZ2788" t="s">
        <v>230</v>
      </c>
      <c r="BA2788" t="s">
        <v>395</v>
      </c>
      <c r="BB2788" t="s">
        <v>380</v>
      </c>
      <c r="BC2788" t="s">
        <v>3927</v>
      </c>
      <c r="BD2788" t="s">
        <v>3927</v>
      </c>
      <c r="BE2788" t="s">
        <v>3927</v>
      </c>
      <c r="BF2788">
        <v>16</v>
      </c>
    </row>
    <row r="2789" spans="1:58" x14ac:dyDescent="0.3">
      <c r="A2789">
        <v>2026</v>
      </c>
      <c r="B2789">
        <v>202605</v>
      </c>
      <c r="C2789">
        <v>5</v>
      </c>
      <c r="D2789" s="14">
        <v>20001624445539</v>
      </c>
      <c r="E2789" t="s">
        <v>2810</v>
      </c>
      <c r="F2789" s="2">
        <v>46150.47384259259</v>
      </c>
      <c r="G2789" s="2">
        <v>46151</v>
      </c>
      <c r="I2789" t="s">
        <v>224</v>
      </c>
      <c r="J2789" t="s">
        <v>230</v>
      </c>
      <c r="L2789" t="s">
        <v>2917</v>
      </c>
      <c r="M2789" t="s">
        <v>946</v>
      </c>
      <c r="N2789" t="s">
        <v>938</v>
      </c>
      <c r="O2789" t="s">
        <v>331</v>
      </c>
      <c r="Q2789" t="s">
        <v>12297</v>
      </c>
      <c r="R2789" t="s">
        <v>2809</v>
      </c>
      <c r="S2789" t="s">
        <v>7907</v>
      </c>
      <c r="T2789" t="s">
        <v>7908</v>
      </c>
      <c r="U2789" t="s">
        <v>4008</v>
      </c>
      <c r="V2789" t="s">
        <v>980</v>
      </c>
      <c r="W2789" t="s">
        <v>245</v>
      </c>
      <c r="X2789" t="s">
        <v>225</v>
      </c>
      <c r="Z2789">
        <v>4</v>
      </c>
      <c r="AA2789" t="s">
        <v>3921</v>
      </c>
      <c r="AE2789" t="s">
        <v>3922</v>
      </c>
      <c r="AG2789" t="s">
        <v>5098</v>
      </c>
      <c r="AH2789">
        <v>6062743947</v>
      </c>
      <c r="AI2789" t="s">
        <v>12298</v>
      </c>
      <c r="AM2789" t="s">
        <v>3925</v>
      </c>
      <c r="AN2789" t="s">
        <v>3926</v>
      </c>
      <c r="AO2789" t="s">
        <v>268</v>
      </c>
      <c r="AP2789" t="s">
        <v>386</v>
      </c>
      <c r="AW2789" t="s">
        <v>227</v>
      </c>
      <c r="AX2789" t="s">
        <v>226</v>
      </c>
      <c r="AY2789" t="s">
        <v>254</v>
      </c>
      <c r="AZ2789" t="s">
        <v>230</v>
      </c>
      <c r="BA2789" t="s">
        <v>344</v>
      </c>
      <c r="BB2789" t="s">
        <v>232</v>
      </c>
      <c r="BC2789" t="s">
        <v>3927</v>
      </c>
      <c r="BD2789" t="s">
        <v>3927</v>
      </c>
      <c r="BE2789" t="s">
        <v>3927</v>
      </c>
      <c r="BF2789">
        <v>1</v>
      </c>
    </row>
    <row r="2790" spans="1:58" x14ac:dyDescent="0.3">
      <c r="A2790">
        <v>2026</v>
      </c>
      <c r="B2790">
        <v>202605</v>
      </c>
      <c r="C2790">
        <v>5</v>
      </c>
      <c r="D2790" s="14">
        <v>20001624445242</v>
      </c>
      <c r="E2790" t="s">
        <v>2810</v>
      </c>
      <c r="F2790" s="2">
        <v>46150.461909722224</v>
      </c>
      <c r="G2790" s="2">
        <v>46152</v>
      </c>
      <c r="I2790" t="s">
        <v>224</v>
      </c>
      <c r="J2790" t="s">
        <v>230</v>
      </c>
      <c r="L2790" t="s">
        <v>729</v>
      </c>
      <c r="M2790" t="s">
        <v>1366</v>
      </c>
      <c r="N2790" t="s">
        <v>1359</v>
      </c>
      <c r="O2790" t="s">
        <v>554</v>
      </c>
      <c r="Q2790" t="s">
        <v>12299</v>
      </c>
      <c r="R2790" t="s">
        <v>2809</v>
      </c>
      <c r="S2790" t="s">
        <v>5108</v>
      </c>
      <c r="T2790" t="s">
        <v>5109</v>
      </c>
      <c r="U2790" t="s">
        <v>3034</v>
      </c>
      <c r="V2790" t="s">
        <v>647</v>
      </c>
      <c r="W2790" t="s">
        <v>245</v>
      </c>
      <c r="X2790" t="s">
        <v>387</v>
      </c>
      <c r="Z2790">
        <v>3</v>
      </c>
      <c r="AA2790" t="s">
        <v>3921</v>
      </c>
      <c r="AE2790" t="s">
        <v>3922</v>
      </c>
      <c r="AG2790" t="s">
        <v>5111</v>
      </c>
      <c r="AH2790">
        <v>6108905561</v>
      </c>
      <c r="AI2790" t="s">
        <v>12300</v>
      </c>
      <c r="AM2790" t="s">
        <v>3925</v>
      </c>
      <c r="AN2790" t="s">
        <v>3926</v>
      </c>
      <c r="AO2790" t="s">
        <v>268</v>
      </c>
      <c r="AP2790" t="s">
        <v>386</v>
      </c>
      <c r="AW2790" t="s">
        <v>389</v>
      </c>
      <c r="AX2790" t="s">
        <v>388</v>
      </c>
      <c r="AY2790" t="s">
        <v>253</v>
      </c>
      <c r="AZ2790" t="s">
        <v>230</v>
      </c>
      <c r="BA2790" t="s">
        <v>395</v>
      </c>
      <c r="BB2790" t="s">
        <v>380</v>
      </c>
      <c r="BC2790" t="s">
        <v>3927</v>
      </c>
      <c r="BD2790" t="s">
        <v>3927</v>
      </c>
      <c r="BE2790" t="s">
        <v>3927</v>
      </c>
      <c r="BF2790">
        <v>16</v>
      </c>
    </row>
    <row r="2791" spans="1:58" x14ac:dyDescent="0.3">
      <c r="A2791">
        <v>2026</v>
      </c>
      <c r="B2791">
        <v>202605</v>
      </c>
      <c r="C2791">
        <v>5</v>
      </c>
      <c r="D2791" s="14">
        <v>20001624444969</v>
      </c>
      <c r="E2791" t="s">
        <v>2810</v>
      </c>
      <c r="F2791" s="2">
        <v>46150.450439814813</v>
      </c>
      <c r="G2791" s="2">
        <v>46151</v>
      </c>
      <c r="I2791" t="s">
        <v>224</v>
      </c>
      <c r="J2791" t="s">
        <v>230</v>
      </c>
      <c r="L2791" t="s">
        <v>3466</v>
      </c>
      <c r="M2791" t="s">
        <v>309</v>
      </c>
      <c r="N2791" t="s">
        <v>297</v>
      </c>
      <c r="O2791" t="s">
        <v>283</v>
      </c>
      <c r="Q2791" t="s">
        <v>12301</v>
      </c>
      <c r="R2791" t="s">
        <v>2809</v>
      </c>
      <c r="S2791" t="s">
        <v>5351</v>
      </c>
      <c r="T2791" t="s">
        <v>5352</v>
      </c>
      <c r="U2791" t="s">
        <v>3034</v>
      </c>
      <c r="V2791" t="s">
        <v>647</v>
      </c>
      <c r="W2791" t="s">
        <v>245</v>
      </c>
      <c r="X2791" t="s">
        <v>225</v>
      </c>
      <c r="Z2791">
        <v>4</v>
      </c>
      <c r="AA2791" t="s">
        <v>3921</v>
      </c>
      <c r="AE2791" t="s">
        <v>3922</v>
      </c>
      <c r="AG2791" t="s">
        <v>5006</v>
      </c>
      <c r="AH2791">
        <v>6108921327</v>
      </c>
      <c r="AI2791" t="s">
        <v>12302</v>
      </c>
      <c r="AM2791" t="s">
        <v>3925</v>
      </c>
      <c r="AN2791" t="s">
        <v>3926</v>
      </c>
      <c r="AO2791" t="s">
        <v>268</v>
      </c>
      <c r="AP2791" t="s">
        <v>249</v>
      </c>
      <c r="AW2791" t="s">
        <v>320</v>
      </c>
      <c r="AX2791" t="s">
        <v>319</v>
      </c>
      <c r="AY2791" t="s">
        <v>254</v>
      </c>
      <c r="AZ2791" t="s">
        <v>230</v>
      </c>
      <c r="BA2791" t="s">
        <v>395</v>
      </c>
      <c r="BB2791" t="s">
        <v>380</v>
      </c>
      <c r="BC2791" t="s">
        <v>3927</v>
      </c>
      <c r="BD2791" t="s">
        <v>3927</v>
      </c>
      <c r="BE2791" t="s">
        <v>3927</v>
      </c>
      <c r="BF2791">
        <v>16</v>
      </c>
    </row>
    <row r="2792" spans="1:58" x14ac:dyDescent="0.3">
      <c r="A2792">
        <v>2026</v>
      </c>
      <c r="B2792">
        <v>202605</v>
      </c>
      <c r="C2792">
        <v>5</v>
      </c>
      <c r="D2792" s="14">
        <v>20001624442542</v>
      </c>
      <c r="E2792" t="s">
        <v>2810</v>
      </c>
      <c r="F2792" s="2">
        <v>46150.473425925928</v>
      </c>
      <c r="G2792" s="2">
        <v>46151</v>
      </c>
      <c r="I2792" t="s">
        <v>224</v>
      </c>
      <c r="J2792" t="s">
        <v>230</v>
      </c>
      <c r="L2792" t="s">
        <v>3198</v>
      </c>
      <c r="M2792" t="s">
        <v>261</v>
      </c>
      <c r="N2792" t="s">
        <v>237</v>
      </c>
      <c r="O2792" t="s">
        <v>257</v>
      </c>
      <c r="Q2792" t="s">
        <v>12303</v>
      </c>
      <c r="R2792" t="s">
        <v>2809</v>
      </c>
      <c r="S2792" t="s">
        <v>5183</v>
      </c>
      <c r="T2792" t="s">
        <v>5184</v>
      </c>
      <c r="U2792" t="s">
        <v>3034</v>
      </c>
      <c r="V2792" t="s">
        <v>647</v>
      </c>
      <c r="W2792" t="s">
        <v>245</v>
      </c>
      <c r="X2792" t="s">
        <v>387</v>
      </c>
      <c r="Z2792">
        <v>4</v>
      </c>
      <c r="AA2792" t="s">
        <v>3921</v>
      </c>
      <c r="AE2792" t="s">
        <v>3922</v>
      </c>
      <c r="AG2792" t="s">
        <v>5111</v>
      </c>
      <c r="AH2792">
        <v>6108921384</v>
      </c>
      <c r="AI2792" t="s">
        <v>12304</v>
      </c>
      <c r="AM2792" t="s">
        <v>3925</v>
      </c>
      <c r="AN2792" t="s">
        <v>3926</v>
      </c>
      <c r="AO2792" t="s">
        <v>268</v>
      </c>
      <c r="AP2792" t="s">
        <v>304</v>
      </c>
      <c r="AW2792" t="s">
        <v>389</v>
      </c>
      <c r="AX2792" t="s">
        <v>388</v>
      </c>
      <c r="AY2792" t="s">
        <v>253</v>
      </c>
      <c r="AZ2792" t="s">
        <v>230</v>
      </c>
      <c r="BA2792" t="s">
        <v>395</v>
      </c>
      <c r="BB2792" t="s">
        <v>380</v>
      </c>
      <c r="BC2792" t="s">
        <v>3927</v>
      </c>
      <c r="BD2792" t="s">
        <v>3927</v>
      </c>
      <c r="BE2792" t="s">
        <v>3927</v>
      </c>
      <c r="BF2792">
        <v>16</v>
      </c>
    </row>
    <row r="2793" spans="1:58" x14ac:dyDescent="0.3">
      <c r="A2793">
        <v>2026</v>
      </c>
      <c r="B2793">
        <v>202605</v>
      </c>
      <c r="C2793">
        <v>5</v>
      </c>
      <c r="D2793" s="14">
        <v>20001624441046</v>
      </c>
      <c r="E2793" t="s">
        <v>2810</v>
      </c>
      <c r="F2793" s="2">
        <v>46150.452777777777</v>
      </c>
      <c r="G2793" s="2">
        <v>46151</v>
      </c>
      <c r="I2793" t="s">
        <v>224</v>
      </c>
      <c r="J2793" t="s">
        <v>230</v>
      </c>
      <c r="L2793" t="s">
        <v>3138</v>
      </c>
      <c r="M2793" t="s">
        <v>1336</v>
      </c>
      <c r="N2793" t="s">
        <v>546</v>
      </c>
      <c r="O2793" t="s">
        <v>554</v>
      </c>
      <c r="Q2793" t="s">
        <v>12305</v>
      </c>
      <c r="R2793" t="s">
        <v>2809</v>
      </c>
      <c r="S2793" t="s">
        <v>758</v>
      </c>
      <c r="T2793" t="s">
        <v>759</v>
      </c>
      <c r="U2793" t="s">
        <v>258</v>
      </c>
      <c r="V2793" t="s">
        <v>247</v>
      </c>
      <c r="W2793" t="s">
        <v>245</v>
      </c>
      <c r="X2793" t="s">
        <v>225</v>
      </c>
      <c r="Z2793">
        <v>4</v>
      </c>
      <c r="AA2793" t="s">
        <v>3921</v>
      </c>
      <c r="AE2793" t="s">
        <v>3922</v>
      </c>
      <c r="AG2793" t="s">
        <v>359</v>
      </c>
      <c r="AH2793">
        <v>6108917318</v>
      </c>
      <c r="AI2793" t="s">
        <v>12306</v>
      </c>
      <c r="AM2793" t="s">
        <v>3925</v>
      </c>
      <c r="AN2793" t="s">
        <v>3926</v>
      </c>
      <c r="AO2793" t="s">
        <v>268</v>
      </c>
      <c r="AP2793" t="s">
        <v>386</v>
      </c>
      <c r="AW2793" t="s">
        <v>320</v>
      </c>
      <c r="AX2793" t="s">
        <v>319</v>
      </c>
      <c r="AY2793" t="s">
        <v>254</v>
      </c>
      <c r="AZ2793" t="s">
        <v>230</v>
      </c>
      <c r="BA2793" t="s">
        <v>395</v>
      </c>
      <c r="BB2793" t="s">
        <v>380</v>
      </c>
      <c r="BC2793" t="s">
        <v>3927</v>
      </c>
      <c r="BD2793" t="s">
        <v>3927</v>
      </c>
      <c r="BE2793" t="s">
        <v>3927</v>
      </c>
      <c r="BF2793">
        <v>16</v>
      </c>
    </row>
    <row r="2794" spans="1:58" x14ac:dyDescent="0.3">
      <c r="A2794">
        <v>2026</v>
      </c>
      <c r="B2794">
        <v>202605</v>
      </c>
      <c r="C2794">
        <v>5</v>
      </c>
      <c r="D2794" s="14">
        <v>20001624440556</v>
      </c>
      <c r="E2794" t="s">
        <v>2810</v>
      </c>
      <c r="F2794" s="2">
        <v>46150.472951388889</v>
      </c>
      <c r="G2794" s="2">
        <v>46152</v>
      </c>
      <c r="I2794" t="s">
        <v>224</v>
      </c>
      <c r="J2794" t="s">
        <v>230</v>
      </c>
      <c r="L2794" t="s">
        <v>3638</v>
      </c>
      <c r="M2794" t="s">
        <v>309</v>
      </c>
      <c r="N2794" t="s">
        <v>297</v>
      </c>
      <c r="O2794" t="s">
        <v>283</v>
      </c>
      <c r="Q2794" t="s">
        <v>12307</v>
      </c>
      <c r="R2794" t="s">
        <v>2809</v>
      </c>
      <c r="S2794" t="s">
        <v>5693</v>
      </c>
      <c r="T2794" t="s">
        <v>5694</v>
      </c>
      <c r="U2794" t="s">
        <v>3034</v>
      </c>
      <c r="V2794" t="s">
        <v>647</v>
      </c>
      <c r="W2794" t="s">
        <v>245</v>
      </c>
      <c r="X2794" t="s">
        <v>387</v>
      </c>
      <c r="Z2794">
        <v>3</v>
      </c>
      <c r="AA2794" t="s">
        <v>3921</v>
      </c>
      <c r="AE2794" t="s">
        <v>3922</v>
      </c>
      <c r="AG2794" t="s">
        <v>5111</v>
      </c>
      <c r="AH2794">
        <v>6020319369</v>
      </c>
      <c r="AI2794" t="s">
        <v>12308</v>
      </c>
      <c r="AM2794" t="s">
        <v>3925</v>
      </c>
      <c r="AN2794" t="s">
        <v>3926</v>
      </c>
      <c r="AO2794" t="s">
        <v>268</v>
      </c>
      <c r="AP2794" t="s">
        <v>386</v>
      </c>
      <c r="AW2794" t="s">
        <v>447</v>
      </c>
      <c r="AX2794" t="s">
        <v>446</v>
      </c>
      <c r="AY2794" t="s">
        <v>253</v>
      </c>
      <c r="AZ2794" t="s">
        <v>230</v>
      </c>
      <c r="BA2794" t="s">
        <v>273</v>
      </c>
      <c r="BB2794" t="s">
        <v>380</v>
      </c>
      <c r="BC2794" t="s">
        <v>3927</v>
      </c>
      <c r="BD2794" t="s">
        <v>3927</v>
      </c>
      <c r="BE2794" t="s">
        <v>3927</v>
      </c>
      <c r="BF2794">
        <v>16</v>
      </c>
    </row>
    <row r="2795" spans="1:58" x14ac:dyDescent="0.3">
      <c r="A2795">
        <v>2026</v>
      </c>
      <c r="B2795">
        <v>202605</v>
      </c>
      <c r="C2795">
        <v>5</v>
      </c>
      <c r="D2795" s="14">
        <v>20001624439319</v>
      </c>
      <c r="E2795" t="s">
        <v>2810</v>
      </c>
      <c r="F2795" s="2">
        <v>46150.463900462964</v>
      </c>
      <c r="G2795" s="2">
        <v>46153</v>
      </c>
      <c r="I2795" t="s">
        <v>224</v>
      </c>
      <c r="J2795" t="s">
        <v>230</v>
      </c>
      <c r="L2795" t="s">
        <v>2086</v>
      </c>
      <c r="M2795" t="s">
        <v>2089</v>
      </c>
      <c r="N2795" t="s">
        <v>353</v>
      </c>
      <c r="O2795" t="s">
        <v>283</v>
      </c>
      <c r="Q2795" t="s">
        <v>12309</v>
      </c>
      <c r="R2795" t="s">
        <v>2809</v>
      </c>
      <c r="S2795" t="s">
        <v>347</v>
      </c>
      <c r="T2795" t="s">
        <v>358</v>
      </c>
      <c r="U2795" t="s">
        <v>258</v>
      </c>
      <c r="V2795" t="s">
        <v>247</v>
      </c>
      <c r="W2795" t="s">
        <v>245</v>
      </c>
      <c r="X2795" t="s">
        <v>387</v>
      </c>
      <c r="Z2795">
        <v>2</v>
      </c>
      <c r="AA2795" t="s">
        <v>3921</v>
      </c>
      <c r="AE2795" t="s">
        <v>3922</v>
      </c>
      <c r="AG2795" t="s">
        <v>359</v>
      </c>
      <c r="AH2795">
        <v>6108916355</v>
      </c>
      <c r="AI2795" t="s">
        <v>12310</v>
      </c>
      <c r="AM2795" t="s">
        <v>3925</v>
      </c>
      <c r="AN2795" t="s">
        <v>3926</v>
      </c>
      <c r="AO2795" t="s">
        <v>268</v>
      </c>
      <c r="AP2795" t="s">
        <v>249</v>
      </c>
      <c r="AW2795" t="s">
        <v>389</v>
      </c>
      <c r="AX2795" t="s">
        <v>388</v>
      </c>
      <c r="AY2795" t="s">
        <v>253</v>
      </c>
      <c r="AZ2795" t="s">
        <v>230</v>
      </c>
      <c r="BA2795" t="s">
        <v>395</v>
      </c>
      <c r="BB2795" t="s">
        <v>380</v>
      </c>
      <c r="BC2795" t="s">
        <v>3927</v>
      </c>
      <c r="BD2795" t="s">
        <v>3927</v>
      </c>
      <c r="BE2795" t="s">
        <v>3927</v>
      </c>
      <c r="BF2795">
        <v>16</v>
      </c>
    </row>
    <row r="2796" spans="1:58" x14ac:dyDescent="0.3">
      <c r="A2796">
        <v>2026</v>
      </c>
      <c r="B2796">
        <v>202605</v>
      </c>
      <c r="C2796">
        <v>5</v>
      </c>
      <c r="D2796" s="14">
        <v>20001624439203</v>
      </c>
      <c r="E2796" t="s">
        <v>2810</v>
      </c>
      <c r="F2796" s="2">
        <v>46150.45925925926</v>
      </c>
      <c r="G2796" s="2">
        <v>46150</v>
      </c>
      <c r="I2796" t="s">
        <v>224</v>
      </c>
      <c r="J2796" t="s">
        <v>230</v>
      </c>
      <c r="L2796" t="s">
        <v>3263</v>
      </c>
      <c r="M2796" t="s">
        <v>261</v>
      </c>
      <c r="N2796" t="s">
        <v>237</v>
      </c>
      <c r="O2796" t="s">
        <v>257</v>
      </c>
      <c r="Q2796" t="s">
        <v>12311</v>
      </c>
      <c r="R2796" t="s">
        <v>2809</v>
      </c>
      <c r="S2796" t="s">
        <v>7591</v>
      </c>
      <c r="T2796" t="s">
        <v>7592</v>
      </c>
      <c r="U2796" t="s">
        <v>4796</v>
      </c>
      <c r="V2796" t="s">
        <v>2024</v>
      </c>
      <c r="W2796" t="s">
        <v>245</v>
      </c>
      <c r="X2796" t="s">
        <v>225</v>
      </c>
      <c r="Z2796">
        <v>5</v>
      </c>
      <c r="AA2796" t="s">
        <v>3921</v>
      </c>
      <c r="AE2796" t="s">
        <v>3922</v>
      </c>
      <c r="AG2796" t="s">
        <v>6332</v>
      </c>
      <c r="AH2796">
        <v>6108916348</v>
      </c>
      <c r="AI2796" t="s">
        <v>12312</v>
      </c>
      <c r="AM2796" t="s">
        <v>3925</v>
      </c>
      <c r="AN2796" t="s">
        <v>3926</v>
      </c>
      <c r="AO2796" t="s">
        <v>268</v>
      </c>
      <c r="AP2796" t="s">
        <v>693</v>
      </c>
      <c r="AW2796" t="s">
        <v>227</v>
      </c>
      <c r="AX2796" t="s">
        <v>226</v>
      </c>
      <c r="AY2796" t="s">
        <v>254</v>
      </c>
      <c r="AZ2796" t="s">
        <v>230</v>
      </c>
      <c r="BA2796" t="s">
        <v>395</v>
      </c>
      <c r="BB2796" t="s">
        <v>380</v>
      </c>
      <c r="BC2796" t="s">
        <v>3927</v>
      </c>
      <c r="BD2796" t="s">
        <v>3927</v>
      </c>
      <c r="BE2796" t="s">
        <v>3927</v>
      </c>
      <c r="BF2796">
        <v>16</v>
      </c>
    </row>
    <row r="2797" spans="1:58" x14ac:dyDescent="0.3">
      <c r="A2797">
        <v>2026</v>
      </c>
      <c r="B2797">
        <v>202605</v>
      </c>
      <c r="C2797">
        <v>5</v>
      </c>
      <c r="D2797" s="14">
        <v>20001624438444</v>
      </c>
      <c r="E2797" t="s">
        <v>2810</v>
      </c>
      <c r="F2797" s="2">
        <v>46150.468495370369</v>
      </c>
      <c r="G2797" s="2">
        <v>46151</v>
      </c>
      <c r="I2797" t="s">
        <v>224</v>
      </c>
      <c r="J2797" t="s">
        <v>230</v>
      </c>
      <c r="L2797" t="s">
        <v>12313</v>
      </c>
      <c r="M2797" t="s">
        <v>309</v>
      </c>
      <c r="N2797" t="s">
        <v>297</v>
      </c>
      <c r="O2797" t="s">
        <v>283</v>
      </c>
      <c r="Q2797" t="s">
        <v>3446</v>
      </c>
      <c r="R2797" t="s">
        <v>2809</v>
      </c>
      <c r="S2797" t="s">
        <v>7661</v>
      </c>
      <c r="T2797" t="s">
        <v>7662</v>
      </c>
      <c r="U2797" t="s">
        <v>4008</v>
      </c>
      <c r="V2797" t="s">
        <v>980</v>
      </c>
      <c r="W2797" t="s">
        <v>245</v>
      </c>
      <c r="X2797" t="s">
        <v>225</v>
      </c>
      <c r="Z2797">
        <v>4</v>
      </c>
      <c r="AA2797" t="s">
        <v>3921</v>
      </c>
      <c r="AE2797" t="s">
        <v>3922</v>
      </c>
      <c r="AG2797" t="s">
        <v>4870</v>
      </c>
      <c r="AH2797">
        <v>6108918397</v>
      </c>
      <c r="AI2797" t="s">
        <v>12314</v>
      </c>
      <c r="AM2797" t="s">
        <v>3925</v>
      </c>
      <c r="AN2797" t="s">
        <v>3926</v>
      </c>
      <c r="AO2797" t="s">
        <v>268</v>
      </c>
      <c r="AP2797" t="s">
        <v>386</v>
      </c>
      <c r="AW2797" t="s">
        <v>320</v>
      </c>
      <c r="AX2797" t="s">
        <v>319</v>
      </c>
      <c r="AY2797" t="s">
        <v>254</v>
      </c>
      <c r="AZ2797" t="s">
        <v>230</v>
      </c>
      <c r="BA2797" t="s">
        <v>395</v>
      </c>
      <c r="BB2797" t="s">
        <v>380</v>
      </c>
      <c r="BC2797" t="s">
        <v>3927</v>
      </c>
      <c r="BD2797" t="s">
        <v>3927</v>
      </c>
      <c r="BE2797" t="s">
        <v>3927</v>
      </c>
      <c r="BF2797">
        <v>16</v>
      </c>
    </row>
    <row r="2798" spans="1:58" x14ac:dyDescent="0.3">
      <c r="A2798">
        <v>2026</v>
      </c>
      <c r="B2798">
        <v>202605</v>
      </c>
      <c r="C2798">
        <v>5</v>
      </c>
      <c r="D2798" s="14">
        <v>20001624438001</v>
      </c>
      <c r="E2798" t="s">
        <v>2810</v>
      </c>
      <c r="F2798" s="2">
        <v>46150.450266203705</v>
      </c>
      <c r="G2798" s="2">
        <v>46150</v>
      </c>
      <c r="I2798" t="s">
        <v>224</v>
      </c>
      <c r="J2798" t="s">
        <v>230</v>
      </c>
      <c r="L2798" t="s">
        <v>3167</v>
      </c>
      <c r="M2798" t="s">
        <v>309</v>
      </c>
      <c r="N2798" t="s">
        <v>297</v>
      </c>
      <c r="O2798" t="s">
        <v>283</v>
      </c>
      <c r="Q2798" t="s">
        <v>12315</v>
      </c>
      <c r="R2798" t="s">
        <v>2809</v>
      </c>
      <c r="S2798" t="s">
        <v>6146</v>
      </c>
      <c r="T2798" t="s">
        <v>6147</v>
      </c>
      <c r="U2798" t="s">
        <v>5044</v>
      </c>
      <c r="V2798" t="s">
        <v>5045</v>
      </c>
      <c r="W2798" t="s">
        <v>245</v>
      </c>
      <c r="X2798" t="s">
        <v>225</v>
      </c>
      <c r="Z2798">
        <v>5</v>
      </c>
      <c r="AA2798" t="s">
        <v>3921</v>
      </c>
      <c r="AE2798" t="s">
        <v>3922</v>
      </c>
      <c r="AG2798" t="s">
        <v>5047</v>
      </c>
      <c r="AH2798">
        <v>6108909470</v>
      </c>
      <c r="AI2798" t="s">
        <v>12316</v>
      </c>
      <c r="AM2798" t="s">
        <v>3925</v>
      </c>
      <c r="AN2798" t="s">
        <v>3926</v>
      </c>
      <c r="AO2798" t="s">
        <v>268</v>
      </c>
      <c r="AP2798" t="s">
        <v>249</v>
      </c>
      <c r="AW2798" t="s">
        <v>227</v>
      </c>
      <c r="AX2798" t="s">
        <v>226</v>
      </c>
      <c r="AY2798" t="s">
        <v>254</v>
      </c>
      <c r="AZ2798" t="s">
        <v>230</v>
      </c>
      <c r="BA2798" t="s">
        <v>395</v>
      </c>
      <c r="BB2798" t="s">
        <v>380</v>
      </c>
      <c r="BC2798" t="s">
        <v>3927</v>
      </c>
      <c r="BD2798" t="s">
        <v>3927</v>
      </c>
      <c r="BE2798" t="s">
        <v>3927</v>
      </c>
      <c r="BF2798">
        <v>16</v>
      </c>
    </row>
    <row r="2799" spans="1:58" x14ac:dyDescent="0.3">
      <c r="A2799">
        <v>2026</v>
      </c>
      <c r="B2799">
        <v>202605</v>
      </c>
      <c r="C2799">
        <v>5</v>
      </c>
      <c r="D2799" s="14">
        <v>20001624437929</v>
      </c>
      <c r="E2799" t="s">
        <v>2810</v>
      </c>
      <c r="F2799" s="2">
        <v>46150.447534722225</v>
      </c>
      <c r="G2799" s="2">
        <v>46153</v>
      </c>
      <c r="I2799" t="s">
        <v>224</v>
      </c>
      <c r="J2799" t="s">
        <v>230</v>
      </c>
      <c r="L2799" t="s">
        <v>3593</v>
      </c>
      <c r="M2799" t="s">
        <v>309</v>
      </c>
      <c r="N2799" t="s">
        <v>297</v>
      </c>
      <c r="O2799" t="s">
        <v>283</v>
      </c>
      <c r="Q2799" t="s">
        <v>12317</v>
      </c>
      <c r="R2799" t="s">
        <v>2809</v>
      </c>
      <c r="S2799" t="s">
        <v>5313</v>
      </c>
      <c r="T2799" t="s">
        <v>5314</v>
      </c>
      <c r="U2799" t="s">
        <v>3034</v>
      </c>
      <c r="V2799" t="s">
        <v>647</v>
      </c>
      <c r="W2799" t="s">
        <v>245</v>
      </c>
      <c r="X2799" t="s">
        <v>225</v>
      </c>
      <c r="Z2799">
        <v>2</v>
      </c>
      <c r="AA2799" t="s">
        <v>3921</v>
      </c>
      <c r="AE2799" t="s">
        <v>3922</v>
      </c>
      <c r="AG2799" t="s">
        <v>5111</v>
      </c>
      <c r="AH2799">
        <v>6108904481</v>
      </c>
      <c r="AI2799" t="s">
        <v>12318</v>
      </c>
      <c r="AM2799" t="s">
        <v>3925</v>
      </c>
      <c r="AN2799" t="s">
        <v>3926</v>
      </c>
      <c r="AO2799" t="s">
        <v>268</v>
      </c>
      <c r="AP2799" t="s">
        <v>304</v>
      </c>
      <c r="AW2799" t="s">
        <v>320</v>
      </c>
      <c r="AX2799" t="s">
        <v>319</v>
      </c>
      <c r="AY2799" t="s">
        <v>254</v>
      </c>
      <c r="AZ2799" t="s">
        <v>230</v>
      </c>
      <c r="BA2799" t="s">
        <v>395</v>
      </c>
      <c r="BB2799" t="s">
        <v>380</v>
      </c>
      <c r="BC2799" t="s">
        <v>3927</v>
      </c>
      <c r="BD2799" t="s">
        <v>3927</v>
      </c>
      <c r="BE2799" t="s">
        <v>3927</v>
      </c>
      <c r="BF2799">
        <v>16</v>
      </c>
    </row>
    <row r="2800" spans="1:58" x14ac:dyDescent="0.3">
      <c r="A2800">
        <v>2026</v>
      </c>
      <c r="B2800">
        <v>202605</v>
      </c>
      <c r="C2800">
        <v>5</v>
      </c>
      <c r="D2800" s="14">
        <v>20001624436960</v>
      </c>
      <c r="E2800" t="s">
        <v>2810</v>
      </c>
      <c r="F2800" s="2">
        <v>46150.446168981478</v>
      </c>
      <c r="G2800" s="2">
        <v>46154</v>
      </c>
      <c r="I2800" t="s">
        <v>224</v>
      </c>
      <c r="J2800" t="s">
        <v>230</v>
      </c>
      <c r="L2800" t="s">
        <v>2112</v>
      </c>
      <c r="M2800" t="s">
        <v>309</v>
      </c>
      <c r="N2800" t="s">
        <v>297</v>
      </c>
      <c r="O2800" t="s">
        <v>283</v>
      </c>
      <c r="Q2800" t="s">
        <v>12319</v>
      </c>
      <c r="R2800" t="s">
        <v>2809</v>
      </c>
      <c r="S2800" t="s">
        <v>1968</v>
      </c>
      <c r="T2800" t="s">
        <v>1969</v>
      </c>
      <c r="U2800" t="s">
        <v>258</v>
      </c>
      <c r="V2800" t="s">
        <v>247</v>
      </c>
      <c r="W2800" t="s">
        <v>245</v>
      </c>
      <c r="X2800" t="s">
        <v>225</v>
      </c>
      <c r="Z2800">
        <v>1</v>
      </c>
      <c r="AA2800" t="s">
        <v>3921</v>
      </c>
      <c r="AE2800" t="s">
        <v>3922</v>
      </c>
      <c r="AG2800" t="s">
        <v>248</v>
      </c>
      <c r="AH2800">
        <v>6108912411</v>
      </c>
      <c r="AI2800" t="s">
        <v>12320</v>
      </c>
      <c r="AM2800" t="s">
        <v>3925</v>
      </c>
      <c r="AN2800" t="s">
        <v>3926</v>
      </c>
      <c r="AO2800" t="s">
        <v>268</v>
      </c>
      <c r="AP2800" t="s">
        <v>386</v>
      </c>
      <c r="AW2800" t="s">
        <v>320</v>
      </c>
      <c r="AX2800" t="s">
        <v>319</v>
      </c>
      <c r="AY2800" t="s">
        <v>254</v>
      </c>
      <c r="AZ2800" t="s">
        <v>230</v>
      </c>
      <c r="BA2800" t="s">
        <v>395</v>
      </c>
      <c r="BB2800" t="s">
        <v>380</v>
      </c>
      <c r="BC2800" t="s">
        <v>3927</v>
      </c>
      <c r="BD2800" t="s">
        <v>3927</v>
      </c>
      <c r="BE2800" t="s">
        <v>3927</v>
      </c>
      <c r="BF2800">
        <v>16</v>
      </c>
    </row>
    <row r="2801" spans="1:58" x14ac:dyDescent="0.3">
      <c r="A2801">
        <v>2026</v>
      </c>
      <c r="B2801">
        <v>202605</v>
      </c>
      <c r="C2801">
        <v>5</v>
      </c>
      <c r="D2801" s="14">
        <v>20001624425903</v>
      </c>
      <c r="E2801" t="s">
        <v>2810</v>
      </c>
      <c r="F2801" s="2">
        <v>46150.452997685185</v>
      </c>
      <c r="G2801" s="2">
        <v>46154</v>
      </c>
      <c r="I2801" t="s">
        <v>224</v>
      </c>
      <c r="J2801" t="s">
        <v>230</v>
      </c>
      <c r="L2801" t="s">
        <v>2997</v>
      </c>
      <c r="M2801" t="s">
        <v>309</v>
      </c>
      <c r="N2801" t="s">
        <v>297</v>
      </c>
      <c r="O2801" t="s">
        <v>283</v>
      </c>
      <c r="Q2801" t="s">
        <v>12321</v>
      </c>
      <c r="R2801" t="s">
        <v>2809</v>
      </c>
      <c r="S2801" t="s">
        <v>5687</v>
      </c>
      <c r="T2801" t="s">
        <v>5688</v>
      </c>
      <c r="U2801" t="s">
        <v>3034</v>
      </c>
      <c r="V2801" t="s">
        <v>647</v>
      </c>
      <c r="W2801" t="s">
        <v>245</v>
      </c>
      <c r="X2801" t="s">
        <v>225</v>
      </c>
      <c r="Z2801">
        <v>1</v>
      </c>
      <c r="AA2801" t="s">
        <v>3921</v>
      </c>
      <c r="AE2801" t="s">
        <v>3922</v>
      </c>
      <c r="AG2801" t="s">
        <v>5111</v>
      </c>
      <c r="AH2801">
        <v>6108904493</v>
      </c>
      <c r="AI2801" t="s">
        <v>12322</v>
      </c>
      <c r="AM2801" t="s">
        <v>3925</v>
      </c>
      <c r="AN2801" t="s">
        <v>3926</v>
      </c>
      <c r="AO2801" t="s">
        <v>268</v>
      </c>
      <c r="AP2801" t="s">
        <v>304</v>
      </c>
      <c r="AW2801" t="s">
        <v>1191</v>
      </c>
      <c r="AX2801" t="s">
        <v>1190</v>
      </c>
      <c r="AY2801" t="s">
        <v>254</v>
      </c>
      <c r="AZ2801" t="s">
        <v>230</v>
      </c>
      <c r="BA2801" t="s">
        <v>273</v>
      </c>
      <c r="BB2801" t="s">
        <v>1857</v>
      </c>
      <c r="BC2801" t="s">
        <v>3927</v>
      </c>
      <c r="BD2801" t="s">
        <v>3927</v>
      </c>
      <c r="BE2801" t="s">
        <v>3927</v>
      </c>
      <c r="BF2801">
        <v>16</v>
      </c>
    </row>
    <row r="2802" spans="1:58" x14ac:dyDescent="0.3">
      <c r="A2802">
        <v>2026</v>
      </c>
      <c r="B2802">
        <v>202605</v>
      </c>
      <c r="C2802">
        <v>5</v>
      </c>
      <c r="D2802" s="14">
        <v>20001624423991</v>
      </c>
      <c r="E2802" t="s">
        <v>2810</v>
      </c>
      <c r="F2802" s="2">
        <v>46150.412731481483</v>
      </c>
      <c r="G2802" s="2">
        <v>46153</v>
      </c>
      <c r="I2802" t="s">
        <v>224</v>
      </c>
      <c r="J2802" t="s">
        <v>230</v>
      </c>
      <c r="L2802" t="s">
        <v>12323</v>
      </c>
      <c r="M2802" t="s">
        <v>764</v>
      </c>
      <c r="N2802" t="s">
        <v>752</v>
      </c>
      <c r="O2802" t="s">
        <v>623</v>
      </c>
      <c r="Q2802" t="s">
        <v>12324</v>
      </c>
      <c r="R2802" t="s">
        <v>2809</v>
      </c>
      <c r="S2802" t="s">
        <v>5693</v>
      </c>
      <c r="T2802" t="s">
        <v>5694</v>
      </c>
      <c r="U2802" t="s">
        <v>3034</v>
      </c>
      <c r="V2802" t="s">
        <v>647</v>
      </c>
      <c r="W2802" t="s">
        <v>245</v>
      </c>
      <c r="X2802" t="s">
        <v>387</v>
      </c>
      <c r="Z2802">
        <v>2</v>
      </c>
      <c r="AA2802" t="s">
        <v>3921</v>
      </c>
      <c r="AE2802" t="s">
        <v>3922</v>
      </c>
      <c r="AG2802" t="s">
        <v>5111</v>
      </c>
      <c r="AH2802">
        <v>6070584529</v>
      </c>
      <c r="AI2802" t="s">
        <v>12325</v>
      </c>
      <c r="AM2802" t="s">
        <v>3925</v>
      </c>
      <c r="AN2802" t="s">
        <v>3926</v>
      </c>
      <c r="AO2802" t="s">
        <v>268</v>
      </c>
      <c r="AP2802" t="s">
        <v>386</v>
      </c>
      <c r="AW2802" t="s">
        <v>447</v>
      </c>
      <c r="AX2802" t="s">
        <v>446</v>
      </c>
      <c r="AY2802" t="s">
        <v>253</v>
      </c>
      <c r="AZ2802" t="s">
        <v>230</v>
      </c>
      <c r="BA2802" t="s">
        <v>273</v>
      </c>
      <c r="BB2802" t="s">
        <v>380</v>
      </c>
      <c r="BC2802" t="s">
        <v>3927</v>
      </c>
      <c r="BD2802" t="s">
        <v>3927</v>
      </c>
      <c r="BE2802" t="s">
        <v>3927</v>
      </c>
      <c r="BF2802">
        <v>1</v>
      </c>
    </row>
    <row r="2803" spans="1:58" x14ac:dyDescent="0.3">
      <c r="A2803">
        <v>2026</v>
      </c>
      <c r="B2803">
        <v>202605</v>
      </c>
      <c r="C2803">
        <v>5</v>
      </c>
      <c r="D2803" s="14">
        <v>20001624420788</v>
      </c>
      <c r="E2803" t="s">
        <v>2810</v>
      </c>
      <c r="F2803" s="2">
        <v>46150.446469907409</v>
      </c>
      <c r="G2803" s="2">
        <v>46151</v>
      </c>
      <c r="I2803" t="s">
        <v>224</v>
      </c>
      <c r="J2803" t="s">
        <v>230</v>
      </c>
      <c r="L2803" t="s">
        <v>3769</v>
      </c>
      <c r="M2803" t="s">
        <v>902</v>
      </c>
      <c r="N2803" t="s">
        <v>752</v>
      </c>
      <c r="O2803" t="s">
        <v>623</v>
      </c>
      <c r="Q2803" t="s">
        <v>12326</v>
      </c>
      <c r="R2803" t="s">
        <v>2809</v>
      </c>
      <c r="S2803" t="s">
        <v>4841</v>
      </c>
      <c r="T2803" t="s">
        <v>4842</v>
      </c>
      <c r="U2803" t="s">
        <v>4008</v>
      </c>
      <c r="V2803" t="s">
        <v>980</v>
      </c>
      <c r="W2803" t="s">
        <v>245</v>
      </c>
      <c r="X2803" t="s">
        <v>387</v>
      </c>
      <c r="Z2803">
        <v>4</v>
      </c>
      <c r="AA2803" t="s">
        <v>3921</v>
      </c>
      <c r="AE2803" t="s">
        <v>3922</v>
      </c>
      <c r="AG2803" t="s">
        <v>4844</v>
      </c>
      <c r="AH2803">
        <v>6108903493</v>
      </c>
      <c r="AI2803" t="s">
        <v>12327</v>
      </c>
      <c r="AM2803" t="s">
        <v>3925</v>
      </c>
      <c r="AN2803" t="s">
        <v>3926</v>
      </c>
      <c r="AO2803" t="s">
        <v>268</v>
      </c>
      <c r="AP2803" t="s">
        <v>853</v>
      </c>
      <c r="AW2803" t="s">
        <v>389</v>
      </c>
      <c r="AX2803" t="s">
        <v>388</v>
      </c>
      <c r="AY2803" t="s">
        <v>253</v>
      </c>
      <c r="AZ2803" t="s">
        <v>230</v>
      </c>
      <c r="BA2803" t="s">
        <v>395</v>
      </c>
      <c r="BB2803" t="s">
        <v>380</v>
      </c>
      <c r="BC2803" t="s">
        <v>3927</v>
      </c>
      <c r="BD2803" t="s">
        <v>3927</v>
      </c>
      <c r="BE2803" t="s">
        <v>3927</v>
      </c>
      <c r="BF2803">
        <v>16</v>
      </c>
    </row>
    <row r="2804" spans="1:58" x14ac:dyDescent="0.3">
      <c r="A2804">
        <v>2026</v>
      </c>
      <c r="B2804">
        <v>202605</v>
      </c>
      <c r="C2804">
        <v>5</v>
      </c>
      <c r="D2804" s="14">
        <v>20001624419830</v>
      </c>
      <c r="E2804" t="s">
        <v>2810</v>
      </c>
      <c r="F2804" s="2">
        <v>46150.447048611109</v>
      </c>
      <c r="G2804" s="2">
        <v>46153</v>
      </c>
      <c r="I2804" t="s">
        <v>224</v>
      </c>
      <c r="J2804" t="s">
        <v>230</v>
      </c>
      <c r="L2804" t="s">
        <v>2906</v>
      </c>
      <c r="M2804" t="s">
        <v>334</v>
      </c>
      <c r="N2804" t="s">
        <v>322</v>
      </c>
      <c r="O2804" t="s">
        <v>331</v>
      </c>
      <c r="Q2804" t="s">
        <v>12328</v>
      </c>
      <c r="R2804" t="s">
        <v>2809</v>
      </c>
      <c r="S2804" t="s">
        <v>5585</v>
      </c>
      <c r="T2804" t="s">
        <v>5586</v>
      </c>
      <c r="U2804" t="s">
        <v>3034</v>
      </c>
      <c r="V2804" t="s">
        <v>647</v>
      </c>
      <c r="W2804" t="s">
        <v>245</v>
      </c>
      <c r="X2804" t="s">
        <v>225</v>
      </c>
      <c r="Z2804">
        <v>2</v>
      </c>
      <c r="AA2804" t="s">
        <v>3921</v>
      </c>
      <c r="AE2804" t="s">
        <v>3922</v>
      </c>
      <c r="AG2804" t="s">
        <v>5111</v>
      </c>
      <c r="AH2804">
        <v>6108914431</v>
      </c>
      <c r="AI2804" t="s">
        <v>12329</v>
      </c>
      <c r="AM2804" t="s">
        <v>3925</v>
      </c>
      <c r="AN2804" t="s">
        <v>3926</v>
      </c>
      <c r="AO2804" t="s">
        <v>268</v>
      </c>
      <c r="AP2804" t="s">
        <v>330</v>
      </c>
      <c r="AW2804" t="s">
        <v>320</v>
      </c>
      <c r="AX2804" t="s">
        <v>319</v>
      </c>
      <c r="AY2804" t="s">
        <v>254</v>
      </c>
      <c r="AZ2804" t="s">
        <v>230</v>
      </c>
      <c r="BA2804" t="s">
        <v>395</v>
      </c>
      <c r="BB2804" t="s">
        <v>380</v>
      </c>
      <c r="BC2804" t="s">
        <v>3927</v>
      </c>
      <c r="BD2804" t="s">
        <v>3927</v>
      </c>
      <c r="BE2804" t="s">
        <v>3927</v>
      </c>
      <c r="BF2804">
        <v>16</v>
      </c>
    </row>
    <row r="2805" spans="1:58" x14ac:dyDescent="0.3">
      <c r="A2805">
        <v>2026</v>
      </c>
      <c r="B2805">
        <v>202605</v>
      </c>
      <c r="C2805">
        <v>5</v>
      </c>
      <c r="D2805" s="14">
        <v>20001624419456</v>
      </c>
      <c r="E2805" t="s">
        <v>2810</v>
      </c>
      <c r="F2805" s="2">
        <v>46150.431793981479</v>
      </c>
      <c r="G2805" s="2">
        <v>46151</v>
      </c>
      <c r="I2805" t="s">
        <v>224</v>
      </c>
      <c r="J2805" t="s">
        <v>230</v>
      </c>
      <c r="L2805" t="s">
        <v>2270</v>
      </c>
      <c r="M2805" t="s">
        <v>902</v>
      </c>
      <c r="N2805" t="s">
        <v>752</v>
      </c>
      <c r="O2805" t="s">
        <v>623</v>
      </c>
      <c r="Q2805" t="s">
        <v>12330</v>
      </c>
      <c r="R2805" t="s">
        <v>2809</v>
      </c>
      <c r="S2805" t="s">
        <v>5470</v>
      </c>
      <c r="T2805" t="s">
        <v>5471</v>
      </c>
      <c r="U2805" t="s">
        <v>3034</v>
      </c>
      <c r="V2805" t="s">
        <v>647</v>
      </c>
      <c r="W2805" t="s">
        <v>245</v>
      </c>
      <c r="X2805" t="s">
        <v>225</v>
      </c>
      <c r="Z2805">
        <v>4</v>
      </c>
      <c r="AA2805" t="s">
        <v>3921</v>
      </c>
      <c r="AE2805" t="s">
        <v>3922</v>
      </c>
      <c r="AG2805" t="s">
        <v>5111</v>
      </c>
      <c r="AH2805">
        <v>6108905473</v>
      </c>
      <c r="AI2805" t="s">
        <v>12331</v>
      </c>
      <c r="AM2805" t="s">
        <v>3925</v>
      </c>
      <c r="AN2805" t="s">
        <v>3926</v>
      </c>
      <c r="AO2805" t="s">
        <v>268</v>
      </c>
      <c r="AP2805" t="s">
        <v>386</v>
      </c>
      <c r="AW2805" t="s">
        <v>320</v>
      </c>
      <c r="AX2805" t="s">
        <v>319</v>
      </c>
      <c r="AY2805" t="s">
        <v>254</v>
      </c>
      <c r="AZ2805" t="s">
        <v>230</v>
      </c>
      <c r="BA2805" t="s">
        <v>273</v>
      </c>
      <c r="BB2805" t="s">
        <v>380</v>
      </c>
      <c r="BC2805" t="s">
        <v>3927</v>
      </c>
      <c r="BD2805" t="s">
        <v>3927</v>
      </c>
      <c r="BE2805" t="s">
        <v>3927</v>
      </c>
      <c r="BF2805">
        <v>16</v>
      </c>
    </row>
    <row r="2806" spans="1:58" x14ac:dyDescent="0.3">
      <c r="A2806">
        <v>2026</v>
      </c>
      <c r="B2806">
        <v>202605</v>
      </c>
      <c r="C2806">
        <v>5</v>
      </c>
      <c r="D2806" s="14">
        <v>20001624419440</v>
      </c>
      <c r="E2806" t="s">
        <v>2810</v>
      </c>
      <c r="F2806" s="2">
        <v>46150.431030092594</v>
      </c>
      <c r="G2806" s="2">
        <v>46151</v>
      </c>
      <c r="I2806" t="s">
        <v>224</v>
      </c>
      <c r="J2806" t="s">
        <v>230</v>
      </c>
      <c r="L2806" t="s">
        <v>1803</v>
      </c>
      <c r="M2806" t="s">
        <v>309</v>
      </c>
      <c r="N2806" t="s">
        <v>297</v>
      </c>
      <c r="O2806" t="s">
        <v>283</v>
      </c>
      <c r="Q2806" t="s">
        <v>12332</v>
      </c>
      <c r="R2806" t="s">
        <v>2809</v>
      </c>
      <c r="S2806" t="s">
        <v>1804</v>
      </c>
      <c r="T2806" t="s">
        <v>1805</v>
      </c>
      <c r="U2806" t="s">
        <v>258</v>
      </c>
      <c r="V2806" t="s">
        <v>247</v>
      </c>
      <c r="W2806" t="s">
        <v>245</v>
      </c>
      <c r="X2806" t="s">
        <v>387</v>
      </c>
      <c r="Z2806">
        <v>4</v>
      </c>
      <c r="AA2806" t="s">
        <v>3921</v>
      </c>
      <c r="AE2806" t="s">
        <v>3922</v>
      </c>
      <c r="AG2806" t="s">
        <v>329</v>
      </c>
      <c r="AH2806">
        <v>6108921277</v>
      </c>
      <c r="AI2806" t="s">
        <v>12333</v>
      </c>
      <c r="AM2806" t="s">
        <v>3925</v>
      </c>
      <c r="AN2806" t="s">
        <v>3926</v>
      </c>
      <c r="AO2806" t="s">
        <v>268</v>
      </c>
      <c r="AP2806" t="s">
        <v>304</v>
      </c>
      <c r="AW2806" t="s">
        <v>389</v>
      </c>
      <c r="AX2806" t="s">
        <v>388</v>
      </c>
      <c r="AY2806" t="s">
        <v>253</v>
      </c>
      <c r="AZ2806" t="s">
        <v>230</v>
      </c>
      <c r="BA2806" t="s">
        <v>395</v>
      </c>
      <c r="BB2806" t="s">
        <v>380</v>
      </c>
      <c r="BC2806" t="s">
        <v>3927</v>
      </c>
      <c r="BD2806" t="s">
        <v>3927</v>
      </c>
      <c r="BE2806" t="s">
        <v>3927</v>
      </c>
      <c r="BF2806">
        <v>16</v>
      </c>
    </row>
    <row r="2807" spans="1:58" x14ac:dyDescent="0.3">
      <c r="A2807">
        <v>2026</v>
      </c>
      <c r="B2807">
        <v>202605</v>
      </c>
      <c r="C2807">
        <v>5</v>
      </c>
      <c r="D2807" s="14">
        <v>20001624417669</v>
      </c>
      <c r="E2807" t="s">
        <v>2810</v>
      </c>
      <c r="F2807" s="2">
        <v>46150.44021990741</v>
      </c>
      <c r="G2807" s="2">
        <v>46151</v>
      </c>
      <c r="I2807" t="s">
        <v>224</v>
      </c>
      <c r="J2807" t="s">
        <v>230</v>
      </c>
      <c r="L2807" t="s">
        <v>12257</v>
      </c>
      <c r="M2807" t="s">
        <v>7547</v>
      </c>
      <c r="N2807" t="s">
        <v>322</v>
      </c>
      <c r="O2807" t="s">
        <v>331</v>
      </c>
      <c r="Q2807" t="s">
        <v>12334</v>
      </c>
      <c r="R2807" t="s">
        <v>2809</v>
      </c>
      <c r="S2807" t="s">
        <v>1583</v>
      </c>
      <c r="T2807" t="s">
        <v>1584</v>
      </c>
      <c r="U2807" t="s">
        <v>258</v>
      </c>
      <c r="V2807" t="s">
        <v>247</v>
      </c>
      <c r="W2807" t="s">
        <v>245</v>
      </c>
      <c r="X2807" t="s">
        <v>225</v>
      </c>
      <c r="Z2807">
        <v>4</v>
      </c>
      <c r="AA2807" t="s">
        <v>3921</v>
      </c>
      <c r="AE2807" t="s">
        <v>3922</v>
      </c>
      <c r="AG2807" t="s">
        <v>329</v>
      </c>
      <c r="AH2807">
        <v>6108903476</v>
      </c>
      <c r="AI2807" t="s">
        <v>12335</v>
      </c>
      <c r="AM2807" t="s">
        <v>3925</v>
      </c>
      <c r="AN2807" t="s">
        <v>3926</v>
      </c>
      <c r="AO2807" t="s">
        <v>268</v>
      </c>
      <c r="AP2807" t="s">
        <v>304</v>
      </c>
      <c r="AW2807" t="s">
        <v>320</v>
      </c>
      <c r="AX2807" t="s">
        <v>319</v>
      </c>
      <c r="AY2807" t="s">
        <v>254</v>
      </c>
      <c r="AZ2807" t="s">
        <v>230</v>
      </c>
      <c r="BA2807" t="s">
        <v>395</v>
      </c>
      <c r="BB2807" t="s">
        <v>380</v>
      </c>
      <c r="BC2807" t="s">
        <v>3927</v>
      </c>
      <c r="BD2807" t="s">
        <v>3927</v>
      </c>
      <c r="BE2807" t="s">
        <v>3927</v>
      </c>
      <c r="BF2807">
        <v>16</v>
      </c>
    </row>
    <row r="2808" spans="1:58" x14ac:dyDescent="0.3">
      <c r="A2808">
        <v>2026</v>
      </c>
      <c r="B2808">
        <v>202605</v>
      </c>
      <c r="C2808">
        <v>5</v>
      </c>
      <c r="D2808" s="14">
        <v>20001624417232</v>
      </c>
      <c r="E2808" t="s">
        <v>2810</v>
      </c>
      <c r="F2808" s="2">
        <v>46150.421168981484</v>
      </c>
      <c r="G2808" s="2">
        <v>46151</v>
      </c>
      <c r="I2808" t="s">
        <v>224</v>
      </c>
      <c r="J2808" t="s">
        <v>230</v>
      </c>
      <c r="L2808" t="s">
        <v>1033</v>
      </c>
      <c r="M2808" t="s">
        <v>1036</v>
      </c>
      <c r="N2808" t="s">
        <v>752</v>
      </c>
      <c r="O2808" t="s">
        <v>623</v>
      </c>
      <c r="Q2808" t="s">
        <v>12336</v>
      </c>
      <c r="R2808" t="s">
        <v>2809</v>
      </c>
      <c r="S2808" t="s">
        <v>7634</v>
      </c>
      <c r="T2808" t="s">
        <v>7635</v>
      </c>
      <c r="U2808" t="s">
        <v>4008</v>
      </c>
      <c r="V2808" t="s">
        <v>980</v>
      </c>
      <c r="W2808" t="s">
        <v>245</v>
      </c>
      <c r="X2808" t="s">
        <v>387</v>
      </c>
      <c r="Z2808">
        <v>4</v>
      </c>
      <c r="AA2808" t="s">
        <v>3921</v>
      </c>
      <c r="AE2808" t="s">
        <v>3922</v>
      </c>
      <c r="AG2808" t="s">
        <v>4870</v>
      </c>
      <c r="AH2808">
        <v>6108904411</v>
      </c>
      <c r="AI2808" t="s">
        <v>12337</v>
      </c>
      <c r="AM2808" t="s">
        <v>3925</v>
      </c>
      <c r="AN2808" t="s">
        <v>3926</v>
      </c>
      <c r="AO2808" t="s">
        <v>268</v>
      </c>
      <c r="AP2808" t="s">
        <v>249</v>
      </c>
      <c r="AW2808" t="s">
        <v>447</v>
      </c>
      <c r="AX2808" t="s">
        <v>446</v>
      </c>
      <c r="AY2808" t="s">
        <v>253</v>
      </c>
      <c r="AZ2808" t="s">
        <v>230</v>
      </c>
      <c r="BA2808" t="s">
        <v>395</v>
      </c>
      <c r="BB2808" t="s">
        <v>1322</v>
      </c>
      <c r="BC2808" t="s">
        <v>3927</v>
      </c>
      <c r="BD2808" t="s">
        <v>3927</v>
      </c>
      <c r="BE2808" t="s">
        <v>3927</v>
      </c>
      <c r="BF2808">
        <v>16</v>
      </c>
    </row>
    <row r="2809" spans="1:58" x14ac:dyDescent="0.3">
      <c r="A2809">
        <v>2026</v>
      </c>
      <c r="B2809">
        <v>202605</v>
      </c>
      <c r="C2809">
        <v>5</v>
      </c>
      <c r="D2809" s="14">
        <v>20001624413591</v>
      </c>
      <c r="E2809" t="s">
        <v>2810</v>
      </c>
      <c r="F2809" s="2">
        <v>46150.436608796299</v>
      </c>
      <c r="G2809" s="2">
        <v>46151</v>
      </c>
      <c r="I2809" t="s">
        <v>224</v>
      </c>
      <c r="J2809" t="s">
        <v>230</v>
      </c>
      <c r="L2809" t="s">
        <v>12338</v>
      </c>
      <c r="M2809" t="s">
        <v>994</v>
      </c>
      <c r="N2809" t="s">
        <v>989</v>
      </c>
      <c r="O2809" t="s">
        <v>554</v>
      </c>
      <c r="Q2809" t="s">
        <v>12339</v>
      </c>
      <c r="R2809" t="s">
        <v>2809</v>
      </c>
      <c r="S2809" t="s">
        <v>1968</v>
      </c>
      <c r="T2809" t="s">
        <v>1969</v>
      </c>
      <c r="U2809" t="s">
        <v>258</v>
      </c>
      <c r="V2809" t="s">
        <v>247</v>
      </c>
      <c r="W2809" t="s">
        <v>245</v>
      </c>
      <c r="X2809" t="s">
        <v>225</v>
      </c>
      <c r="Z2809">
        <v>4</v>
      </c>
      <c r="AA2809" t="s">
        <v>3921</v>
      </c>
      <c r="AE2809" t="s">
        <v>3922</v>
      </c>
      <c r="AG2809" t="s">
        <v>248</v>
      </c>
      <c r="AH2809">
        <v>6108913385</v>
      </c>
      <c r="AI2809" t="s">
        <v>12340</v>
      </c>
      <c r="AM2809" t="s">
        <v>3925</v>
      </c>
      <c r="AN2809" t="s">
        <v>3926</v>
      </c>
      <c r="AO2809" t="s">
        <v>268</v>
      </c>
      <c r="AP2809" t="s">
        <v>386</v>
      </c>
      <c r="AW2809" t="s">
        <v>320</v>
      </c>
      <c r="AX2809" t="s">
        <v>319</v>
      </c>
      <c r="AY2809" t="s">
        <v>254</v>
      </c>
      <c r="AZ2809" t="s">
        <v>230</v>
      </c>
      <c r="BA2809" t="s">
        <v>395</v>
      </c>
      <c r="BB2809" t="s">
        <v>380</v>
      </c>
      <c r="BC2809" t="s">
        <v>3927</v>
      </c>
      <c r="BD2809" t="s">
        <v>3927</v>
      </c>
      <c r="BE2809" t="s">
        <v>3927</v>
      </c>
      <c r="BF2809">
        <v>16</v>
      </c>
    </row>
    <row r="2810" spans="1:58" x14ac:dyDescent="0.3">
      <c r="A2810">
        <v>2026</v>
      </c>
      <c r="B2810">
        <v>202605</v>
      </c>
      <c r="C2810">
        <v>5</v>
      </c>
      <c r="D2810" s="14">
        <v>20001624412130</v>
      </c>
      <c r="E2810" t="s">
        <v>2810</v>
      </c>
      <c r="F2810" s="2">
        <v>46150.415451388886</v>
      </c>
      <c r="G2810" s="2">
        <v>46151</v>
      </c>
      <c r="I2810" t="s">
        <v>224</v>
      </c>
      <c r="J2810" t="s">
        <v>230</v>
      </c>
      <c r="L2810" t="s">
        <v>2986</v>
      </c>
      <c r="M2810" t="s">
        <v>4449</v>
      </c>
      <c r="N2810" t="s">
        <v>2982</v>
      </c>
      <c r="O2810" t="s">
        <v>554</v>
      </c>
      <c r="Q2810" t="s">
        <v>12341</v>
      </c>
      <c r="R2810" t="s">
        <v>2809</v>
      </c>
      <c r="S2810" t="s">
        <v>5360</v>
      </c>
      <c r="T2810" t="s">
        <v>5361</v>
      </c>
      <c r="U2810" t="s">
        <v>3034</v>
      </c>
      <c r="V2810" t="s">
        <v>647</v>
      </c>
      <c r="W2810" t="s">
        <v>245</v>
      </c>
      <c r="X2810" t="s">
        <v>225</v>
      </c>
      <c r="Z2810">
        <v>4</v>
      </c>
      <c r="AA2810" t="s">
        <v>3921</v>
      </c>
      <c r="AE2810" t="s">
        <v>3922</v>
      </c>
      <c r="AG2810" t="s">
        <v>5006</v>
      </c>
      <c r="AH2810">
        <v>6040247831</v>
      </c>
      <c r="AI2810" t="s">
        <v>12342</v>
      </c>
      <c r="AM2810" t="s">
        <v>3925</v>
      </c>
      <c r="AN2810" t="s">
        <v>3926</v>
      </c>
      <c r="AO2810" t="s">
        <v>268</v>
      </c>
      <c r="AP2810" t="s">
        <v>304</v>
      </c>
      <c r="AW2810" t="s">
        <v>227</v>
      </c>
      <c r="AX2810" t="s">
        <v>226</v>
      </c>
      <c r="AY2810" t="s">
        <v>254</v>
      </c>
      <c r="AZ2810" t="s">
        <v>230</v>
      </c>
      <c r="BA2810" t="s">
        <v>273</v>
      </c>
      <c r="BB2810" t="s">
        <v>380</v>
      </c>
      <c r="BC2810" t="s">
        <v>3927</v>
      </c>
      <c r="BD2810" t="s">
        <v>3927</v>
      </c>
      <c r="BE2810" t="s">
        <v>3927</v>
      </c>
      <c r="BF2810">
        <v>20</v>
      </c>
    </row>
    <row r="2811" spans="1:58" x14ac:dyDescent="0.3">
      <c r="A2811">
        <v>2026</v>
      </c>
      <c r="B2811">
        <v>202605</v>
      </c>
      <c r="C2811">
        <v>5</v>
      </c>
      <c r="D2811" s="14">
        <v>20001624412082</v>
      </c>
      <c r="E2811" t="s">
        <v>2810</v>
      </c>
      <c r="F2811" s="2">
        <v>46150.413263888891</v>
      </c>
      <c r="G2811" s="2">
        <v>46154</v>
      </c>
      <c r="I2811" t="s">
        <v>224</v>
      </c>
      <c r="J2811" t="s">
        <v>230</v>
      </c>
      <c r="L2811" t="s">
        <v>729</v>
      </c>
      <c r="M2811" t="s">
        <v>12343</v>
      </c>
      <c r="N2811" t="s">
        <v>752</v>
      </c>
      <c r="O2811" t="s">
        <v>623</v>
      </c>
      <c r="Q2811" t="s">
        <v>12344</v>
      </c>
      <c r="R2811" t="s">
        <v>2809</v>
      </c>
      <c r="S2811" t="s">
        <v>5089</v>
      </c>
      <c r="T2811" t="s">
        <v>5090</v>
      </c>
      <c r="U2811" t="s">
        <v>3034</v>
      </c>
      <c r="V2811" t="s">
        <v>647</v>
      </c>
      <c r="W2811" t="s">
        <v>245</v>
      </c>
      <c r="X2811" t="s">
        <v>387</v>
      </c>
      <c r="Z2811">
        <v>1</v>
      </c>
      <c r="AA2811" t="s">
        <v>3921</v>
      </c>
      <c r="AE2811" t="s">
        <v>3922</v>
      </c>
      <c r="AG2811" t="s">
        <v>5006</v>
      </c>
      <c r="AH2811">
        <v>6044616839</v>
      </c>
      <c r="AI2811" t="s">
        <v>12345</v>
      </c>
      <c r="AM2811" t="s">
        <v>3925</v>
      </c>
      <c r="AN2811" t="s">
        <v>3926</v>
      </c>
      <c r="AO2811" t="s">
        <v>268</v>
      </c>
      <c r="AP2811" t="s">
        <v>386</v>
      </c>
      <c r="AW2811" t="s">
        <v>447</v>
      </c>
      <c r="AX2811" t="s">
        <v>446</v>
      </c>
      <c r="AY2811" t="s">
        <v>253</v>
      </c>
      <c r="AZ2811" t="s">
        <v>230</v>
      </c>
      <c r="BA2811" t="s">
        <v>344</v>
      </c>
      <c r="BB2811" t="s">
        <v>232</v>
      </c>
      <c r="BC2811" t="s">
        <v>3927</v>
      </c>
      <c r="BD2811" t="s">
        <v>3927</v>
      </c>
      <c r="BE2811" t="s">
        <v>3927</v>
      </c>
      <c r="BF2811">
        <v>20</v>
      </c>
    </row>
    <row r="2812" spans="1:58" x14ac:dyDescent="0.3">
      <c r="A2812">
        <v>2026</v>
      </c>
      <c r="B2812">
        <v>202605</v>
      </c>
      <c r="C2812">
        <v>5</v>
      </c>
      <c r="D2812" s="14">
        <v>20001624411996</v>
      </c>
      <c r="E2812" t="s">
        <v>2810</v>
      </c>
      <c r="F2812" s="2">
        <v>46150.409699074073</v>
      </c>
      <c r="G2812" s="2">
        <v>46151</v>
      </c>
      <c r="I2812" t="s">
        <v>224</v>
      </c>
      <c r="J2812" t="s">
        <v>230</v>
      </c>
      <c r="L2812" t="s">
        <v>2856</v>
      </c>
      <c r="M2812" t="s">
        <v>309</v>
      </c>
      <c r="N2812" t="s">
        <v>297</v>
      </c>
      <c r="O2812" t="s">
        <v>283</v>
      </c>
      <c r="Q2812" t="s">
        <v>12346</v>
      </c>
      <c r="R2812" t="s">
        <v>2809</v>
      </c>
      <c r="S2812" t="s">
        <v>797</v>
      </c>
      <c r="T2812" t="s">
        <v>806</v>
      </c>
      <c r="U2812" t="s">
        <v>258</v>
      </c>
      <c r="V2812" t="s">
        <v>247</v>
      </c>
      <c r="W2812" t="s">
        <v>245</v>
      </c>
      <c r="X2812" t="s">
        <v>225</v>
      </c>
      <c r="Z2812">
        <v>4</v>
      </c>
      <c r="AA2812" t="s">
        <v>3921</v>
      </c>
      <c r="AE2812" t="s">
        <v>3922</v>
      </c>
      <c r="AG2812" t="s">
        <v>248</v>
      </c>
      <c r="AH2812">
        <v>6108909386</v>
      </c>
      <c r="AI2812" t="s">
        <v>12347</v>
      </c>
      <c r="AM2812" t="s">
        <v>3925</v>
      </c>
      <c r="AN2812" t="s">
        <v>3926</v>
      </c>
      <c r="AO2812" t="s">
        <v>268</v>
      </c>
      <c r="AP2812" t="s">
        <v>304</v>
      </c>
      <c r="AW2812" t="s">
        <v>320</v>
      </c>
      <c r="AX2812" t="s">
        <v>319</v>
      </c>
      <c r="AY2812" t="s">
        <v>254</v>
      </c>
      <c r="AZ2812" t="s">
        <v>230</v>
      </c>
      <c r="BA2812" t="s">
        <v>395</v>
      </c>
      <c r="BB2812" t="s">
        <v>380</v>
      </c>
      <c r="BC2812" t="s">
        <v>3927</v>
      </c>
      <c r="BD2812" t="s">
        <v>3927</v>
      </c>
      <c r="BE2812" t="s">
        <v>3927</v>
      </c>
      <c r="BF2812">
        <v>16</v>
      </c>
    </row>
    <row r="2813" spans="1:58" x14ac:dyDescent="0.3">
      <c r="A2813">
        <v>2026</v>
      </c>
      <c r="B2813">
        <v>202605</v>
      </c>
      <c r="C2813">
        <v>5</v>
      </c>
      <c r="D2813" s="14">
        <v>20001624411806</v>
      </c>
      <c r="E2813" t="s">
        <v>2810</v>
      </c>
      <c r="F2813" s="2">
        <v>46150.444050925929</v>
      </c>
      <c r="G2813" s="2">
        <v>46151</v>
      </c>
      <c r="I2813" t="s">
        <v>224</v>
      </c>
      <c r="J2813" t="s">
        <v>230</v>
      </c>
      <c r="L2813" t="s">
        <v>406</v>
      </c>
      <c r="M2813" t="s">
        <v>334</v>
      </c>
      <c r="N2813" t="s">
        <v>322</v>
      </c>
      <c r="O2813" t="s">
        <v>331</v>
      </c>
      <c r="Q2813" t="s">
        <v>12348</v>
      </c>
      <c r="R2813" t="s">
        <v>2809</v>
      </c>
      <c r="S2813" t="s">
        <v>5594</v>
      </c>
      <c r="T2813" t="s">
        <v>5595</v>
      </c>
      <c r="U2813" t="s">
        <v>4796</v>
      </c>
      <c r="V2813" t="s">
        <v>2024</v>
      </c>
      <c r="W2813" t="s">
        <v>245</v>
      </c>
      <c r="X2813" t="s">
        <v>225</v>
      </c>
      <c r="Z2813">
        <v>4</v>
      </c>
      <c r="AA2813" t="s">
        <v>3921</v>
      </c>
      <c r="AE2813" t="s">
        <v>3922</v>
      </c>
      <c r="AG2813" t="s">
        <v>2026</v>
      </c>
      <c r="AH2813">
        <v>6108917295</v>
      </c>
      <c r="AI2813" t="s">
        <v>12349</v>
      </c>
      <c r="AM2813" t="s">
        <v>3925</v>
      </c>
      <c r="AN2813" t="s">
        <v>3926</v>
      </c>
      <c r="AO2813" t="s">
        <v>268</v>
      </c>
      <c r="AP2813" t="s">
        <v>386</v>
      </c>
      <c r="AW2813" t="s">
        <v>320</v>
      </c>
      <c r="AX2813" t="s">
        <v>319</v>
      </c>
      <c r="AY2813" t="s">
        <v>254</v>
      </c>
      <c r="AZ2813" t="s">
        <v>230</v>
      </c>
      <c r="BA2813" t="s">
        <v>395</v>
      </c>
      <c r="BB2813" t="s">
        <v>380</v>
      </c>
      <c r="BC2813" t="s">
        <v>3927</v>
      </c>
      <c r="BD2813" t="s">
        <v>3927</v>
      </c>
      <c r="BE2813" t="s">
        <v>3927</v>
      </c>
      <c r="BF2813">
        <v>16</v>
      </c>
    </row>
    <row r="2814" spans="1:58" x14ac:dyDescent="0.3">
      <c r="A2814">
        <v>2026</v>
      </c>
      <c r="B2814">
        <v>202605</v>
      </c>
      <c r="C2814">
        <v>5</v>
      </c>
      <c r="D2814" s="14">
        <v>20001624411711</v>
      </c>
      <c r="E2814" t="s">
        <v>2810</v>
      </c>
      <c r="F2814" s="2">
        <v>46150.440462962964</v>
      </c>
      <c r="G2814" s="2">
        <v>46150</v>
      </c>
      <c r="I2814" t="s">
        <v>224</v>
      </c>
      <c r="J2814" t="s">
        <v>230</v>
      </c>
      <c r="L2814" t="s">
        <v>12350</v>
      </c>
      <c r="M2814" t="s">
        <v>1713</v>
      </c>
      <c r="N2814" t="s">
        <v>546</v>
      </c>
      <c r="O2814" t="s">
        <v>554</v>
      </c>
      <c r="Q2814" t="s">
        <v>12351</v>
      </c>
      <c r="R2814" t="s">
        <v>2809</v>
      </c>
      <c r="S2814" t="s">
        <v>5673</v>
      </c>
      <c r="T2814" t="s">
        <v>5674</v>
      </c>
      <c r="U2814" t="s">
        <v>4796</v>
      </c>
      <c r="V2814" t="s">
        <v>2024</v>
      </c>
      <c r="W2814" t="s">
        <v>245</v>
      </c>
      <c r="X2814" t="s">
        <v>225</v>
      </c>
      <c r="Z2814">
        <v>5</v>
      </c>
      <c r="AA2814" t="s">
        <v>3921</v>
      </c>
      <c r="AE2814" t="s">
        <v>3922</v>
      </c>
      <c r="AG2814" t="s">
        <v>2026</v>
      </c>
      <c r="AH2814">
        <v>6108904461</v>
      </c>
      <c r="AI2814" t="s">
        <v>12352</v>
      </c>
      <c r="AM2814" t="s">
        <v>3925</v>
      </c>
      <c r="AN2814" t="s">
        <v>3926</v>
      </c>
      <c r="AO2814" t="s">
        <v>268</v>
      </c>
      <c r="AP2814" t="s">
        <v>386</v>
      </c>
      <c r="AW2814" t="s">
        <v>227</v>
      </c>
      <c r="AX2814" t="s">
        <v>226</v>
      </c>
      <c r="AY2814" t="s">
        <v>254</v>
      </c>
      <c r="AZ2814" t="s">
        <v>230</v>
      </c>
      <c r="BA2814" t="s">
        <v>395</v>
      </c>
      <c r="BB2814" t="s">
        <v>380</v>
      </c>
      <c r="BC2814" t="s">
        <v>3927</v>
      </c>
      <c r="BD2814" t="s">
        <v>3927</v>
      </c>
      <c r="BE2814" t="s">
        <v>3927</v>
      </c>
      <c r="BF2814">
        <v>16</v>
      </c>
    </row>
    <row r="2815" spans="1:58" x14ac:dyDescent="0.3">
      <c r="A2815">
        <v>2026</v>
      </c>
      <c r="B2815">
        <v>202605</v>
      </c>
      <c r="C2815">
        <v>5</v>
      </c>
      <c r="D2815" s="14">
        <v>20001624411542</v>
      </c>
      <c r="E2815" t="s">
        <v>2810</v>
      </c>
      <c r="F2815" s="2">
        <v>46150.43340277778</v>
      </c>
      <c r="G2815" s="2">
        <v>46151</v>
      </c>
      <c r="I2815" t="s">
        <v>224</v>
      </c>
      <c r="J2815" t="s">
        <v>230</v>
      </c>
      <c r="L2815" t="s">
        <v>3187</v>
      </c>
      <c r="M2815" t="s">
        <v>494</v>
      </c>
      <c r="N2815" t="s">
        <v>486</v>
      </c>
      <c r="O2815" t="s">
        <v>257</v>
      </c>
      <c r="Q2815" t="s">
        <v>12353</v>
      </c>
      <c r="R2815" t="s">
        <v>2809</v>
      </c>
      <c r="S2815" t="s">
        <v>1835</v>
      </c>
      <c r="T2815" t="s">
        <v>1836</v>
      </c>
      <c r="U2815" t="s">
        <v>258</v>
      </c>
      <c r="V2815" t="s">
        <v>247</v>
      </c>
      <c r="W2815" t="s">
        <v>245</v>
      </c>
      <c r="X2815" t="s">
        <v>225</v>
      </c>
      <c r="Z2815">
        <v>4</v>
      </c>
      <c r="AA2815" t="s">
        <v>3921</v>
      </c>
      <c r="AE2815" t="s">
        <v>3922</v>
      </c>
      <c r="AG2815" t="s">
        <v>342</v>
      </c>
      <c r="AH2815">
        <v>6107827833</v>
      </c>
      <c r="AI2815" t="s">
        <v>12354</v>
      </c>
      <c r="AM2815" t="s">
        <v>3925</v>
      </c>
      <c r="AN2815" t="s">
        <v>3926</v>
      </c>
      <c r="AO2815" t="s">
        <v>268</v>
      </c>
      <c r="AP2815" t="s">
        <v>304</v>
      </c>
      <c r="AW2815" t="s">
        <v>227</v>
      </c>
      <c r="AX2815" t="s">
        <v>226</v>
      </c>
      <c r="AY2815" t="s">
        <v>254</v>
      </c>
      <c r="AZ2815" t="s">
        <v>230</v>
      </c>
      <c r="BA2815" t="s">
        <v>273</v>
      </c>
      <c r="BB2815" t="s">
        <v>380</v>
      </c>
      <c r="BC2815" t="s">
        <v>3927</v>
      </c>
      <c r="BD2815" t="s">
        <v>3927</v>
      </c>
      <c r="BE2815" t="s">
        <v>3927</v>
      </c>
      <c r="BF2815">
        <v>1</v>
      </c>
    </row>
    <row r="2816" spans="1:58" x14ac:dyDescent="0.3">
      <c r="A2816">
        <v>2026</v>
      </c>
      <c r="B2816">
        <v>202605</v>
      </c>
      <c r="C2816">
        <v>5</v>
      </c>
      <c r="D2816" s="14">
        <v>20001624411414</v>
      </c>
      <c r="E2816" t="s">
        <v>2810</v>
      </c>
      <c r="F2816" s="2">
        <v>46150.427824074075</v>
      </c>
      <c r="G2816" s="2">
        <v>46154</v>
      </c>
      <c r="I2816" t="s">
        <v>224</v>
      </c>
      <c r="J2816" t="s">
        <v>230</v>
      </c>
      <c r="L2816" t="s">
        <v>3393</v>
      </c>
      <c r="M2816" t="s">
        <v>309</v>
      </c>
      <c r="N2816" t="s">
        <v>297</v>
      </c>
      <c r="O2816" t="s">
        <v>283</v>
      </c>
      <c r="Q2816" t="s">
        <v>12355</v>
      </c>
      <c r="R2816" t="s">
        <v>2809</v>
      </c>
      <c r="S2816" t="s">
        <v>5138</v>
      </c>
      <c r="T2816" t="s">
        <v>5139</v>
      </c>
      <c r="U2816" t="s">
        <v>4008</v>
      </c>
      <c r="V2816" t="s">
        <v>980</v>
      </c>
      <c r="W2816" t="s">
        <v>245</v>
      </c>
      <c r="X2816" t="s">
        <v>225</v>
      </c>
      <c r="Z2816">
        <v>1</v>
      </c>
      <c r="AA2816" t="s">
        <v>3921</v>
      </c>
      <c r="AE2816" t="s">
        <v>3922</v>
      </c>
      <c r="AG2816" t="s">
        <v>4870</v>
      </c>
      <c r="AH2816">
        <v>6075043956</v>
      </c>
      <c r="AI2816" t="s">
        <v>12356</v>
      </c>
      <c r="AM2816" t="s">
        <v>3925</v>
      </c>
      <c r="AN2816" t="s">
        <v>3926</v>
      </c>
      <c r="AO2816" t="s">
        <v>268</v>
      </c>
      <c r="AP2816" t="s">
        <v>304</v>
      </c>
      <c r="AW2816" t="s">
        <v>227</v>
      </c>
      <c r="AX2816" t="s">
        <v>226</v>
      </c>
      <c r="AY2816" t="s">
        <v>254</v>
      </c>
      <c r="AZ2816" t="s">
        <v>230</v>
      </c>
      <c r="BA2816" t="s">
        <v>273</v>
      </c>
      <c r="BB2816" t="s">
        <v>380</v>
      </c>
      <c r="BC2816" t="s">
        <v>3927</v>
      </c>
      <c r="BD2816" t="s">
        <v>3927</v>
      </c>
      <c r="BE2816" t="s">
        <v>3927</v>
      </c>
      <c r="BF2816">
        <v>16</v>
      </c>
    </row>
    <row r="2817" spans="1:58" x14ac:dyDescent="0.3">
      <c r="A2817">
        <v>2026</v>
      </c>
      <c r="B2817">
        <v>202605</v>
      </c>
      <c r="C2817">
        <v>5</v>
      </c>
      <c r="D2817" s="14">
        <v>20001624410646</v>
      </c>
      <c r="E2817" t="s">
        <v>2810</v>
      </c>
      <c r="F2817" s="2">
        <v>46150.437534722223</v>
      </c>
      <c r="G2817" s="2">
        <v>46154</v>
      </c>
      <c r="I2817" t="s">
        <v>224</v>
      </c>
      <c r="J2817" t="s">
        <v>230</v>
      </c>
      <c r="L2817" t="s">
        <v>3736</v>
      </c>
      <c r="M2817" t="s">
        <v>902</v>
      </c>
      <c r="N2817" t="s">
        <v>752</v>
      </c>
      <c r="O2817" t="s">
        <v>623</v>
      </c>
      <c r="Q2817" t="s">
        <v>12357</v>
      </c>
      <c r="R2817" t="s">
        <v>2809</v>
      </c>
      <c r="S2817" t="s">
        <v>5395</v>
      </c>
      <c r="T2817" t="s">
        <v>5396</v>
      </c>
      <c r="U2817" t="s">
        <v>3034</v>
      </c>
      <c r="V2817" t="s">
        <v>647</v>
      </c>
      <c r="W2817" t="s">
        <v>245</v>
      </c>
      <c r="X2817" t="s">
        <v>387</v>
      </c>
      <c r="Z2817">
        <v>1</v>
      </c>
      <c r="AA2817" t="s">
        <v>3921</v>
      </c>
      <c r="AE2817" t="s">
        <v>3922</v>
      </c>
      <c r="AG2817" t="s">
        <v>5111</v>
      </c>
      <c r="AH2817">
        <v>6016913048</v>
      </c>
      <c r="AI2817" t="s">
        <v>12358</v>
      </c>
      <c r="AM2817" t="s">
        <v>3925</v>
      </c>
      <c r="AN2817" t="s">
        <v>3926</v>
      </c>
      <c r="AO2817" t="s">
        <v>268</v>
      </c>
      <c r="AP2817" t="s">
        <v>330</v>
      </c>
      <c r="AW2817" t="s">
        <v>921</v>
      </c>
      <c r="AX2817" t="s">
        <v>920</v>
      </c>
      <c r="AY2817" t="s">
        <v>253</v>
      </c>
      <c r="AZ2817" t="s">
        <v>230</v>
      </c>
      <c r="BA2817" t="s">
        <v>273</v>
      </c>
      <c r="BB2817" t="s">
        <v>380</v>
      </c>
      <c r="BC2817" t="s">
        <v>3927</v>
      </c>
      <c r="BD2817" t="s">
        <v>3927</v>
      </c>
      <c r="BE2817" t="s">
        <v>3927</v>
      </c>
      <c r="BF2817">
        <v>1</v>
      </c>
    </row>
    <row r="2818" spans="1:58" x14ac:dyDescent="0.3">
      <c r="A2818">
        <v>2026</v>
      </c>
      <c r="B2818">
        <v>202605</v>
      </c>
      <c r="C2818">
        <v>5</v>
      </c>
      <c r="D2818" s="14">
        <v>20001624407109</v>
      </c>
      <c r="E2818" t="s">
        <v>2810</v>
      </c>
      <c r="F2818" s="2">
        <v>46150.412627314814</v>
      </c>
      <c r="G2818" s="2">
        <v>46151</v>
      </c>
      <c r="I2818" t="s">
        <v>224</v>
      </c>
      <c r="J2818" t="s">
        <v>230</v>
      </c>
      <c r="L2818" t="s">
        <v>1771</v>
      </c>
      <c r="M2818" t="s">
        <v>1286</v>
      </c>
      <c r="N2818" t="s">
        <v>1281</v>
      </c>
      <c r="O2818" t="s">
        <v>331</v>
      </c>
      <c r="Q2818" t="s">
        <v>12359</v>
      </c>
      <c r="R2818" t="s">
        <v>2809</v>
      </c>
      <c r="S2818" t="s">
        <v>347</v>
      </c>
      <c r="T2818" t="s">
        <v>358</v>
      </c>
      <c r="U2818" t="s">
        <v>258</v>
      </c>
      <c r="V2818" t="s">
        <v>247</v>
      </c>
      <c r="W2818" t="s">
        <v>245</v>
      </c>
      <c r="X2818" t="s">
        <v>225</v>
      </c>
      <c r="Z2818">
        <v>4</v>
      </c>
      <c r="AA2818" t="s">
        <v>3921</v>
      </c>
      <c r="AE2818" t="s">
        <v>3922</v>
      </c>
      <c r="AG2818" t="s">
        <v>359</v>
      </c>
      <c r="AH2818">
        <v>6108910369</v>
      </c>
      <c r="AI2818" t="s">
        <v>12360</v>
      </c>
      <c r="AM2818" t="s">
        <v>3925</v>
      </c>
      <c r="AN2818" t="s">
        <v>3926</v>
      </c>
      <c r="AO2818" t="s">
        <v>268</v>
      </c>
      <c r="AP2818" t="s">
        <v>386</v>
      </c>
      <c r="AW2818" t="s">
        <v>320</v>
      </c>
      <c r="AX2818" t="s">
        <v>319</v>
      </c>
      <c r="AY2818" t="s">
        <v>254</v>
      </c>
      <c r="AZ2818" t="s">
        <v>230</v>
      </c>
      <c r="BA2818" t="s">
        <v>395</v>
      </c>
      <c r="BB2818" t="s">
        <v>380</v>
      </c>
      <c r="BC2818" t="s">
        <v>3927</v>
      </c>
      <c r="BD2818" t="s">
        <v>3927</v>
      </c>
      <c r="BE2818" t="s">
        <v>3927</v>
      </c>
      <c r="BF2818">
        <v>16</v>
      </c>
    </row>
    <row r="2819" spans="1:58" x14ac:dyDescent="0.3">
      <c r="A2819">
        <v>2026</v>
      </c>
      <c r="B2819">
        <v>202605</v>
      </c>
      <c r="C2819">
        <v>5</v>
      </c>
      <c r="D2819" s="14">
        <v>20001624405113</v>
      </c>
      <c r="E2819" t="s">
        <v>2810</v>
      </c>
      <c r="F2819" s="2">
        <v>46150.412511574075</v>
      </c>
      <c r="G2819" s="2">
        <v>46153</v>
      </c>
      <c r="I2819" t="s">
        <v>224</v>
      </c>
      <c r="J2819" t="s">
        <v>230</v>
      </c>
      <c r="L2819" t="s">
        <v>6191</v>
      </c>
      <c r="M2819" t="s">
        <v>261</v>
      </c>
      <c r="N2819" t="s">
        <v>237</v>
      </c>
      <c r="O2819" t="s">
        <v>257</v>
      </c>
      <c r="Q2819" t="s">
        <v>12361</v>
      </c>
      <c r="R2819" t="s">
        <v>2809</v>
      </c>
      <c r="S2819" t="s">
        <v>5673</v>
      </c>
      <c r="T2819" t="s">
        <v>5674</v>
      </c>
      <c r="U2819" t="s">
        <v>4796</v>
      </c>
      <c r="V2819" t="s">
        <v>2024</v>
      </c>
      <c r="W2819" t="s">
        <v>245</v>
      </c>
      <c r="X2819" t="s">
        <v>225</v>
      </c>
      <c r="Z2819">
        <v>2</v>
      </c>
      <c r="AA2819" t="s">
        <v>3921</v>
      </c>
      <c r="AE2819" t="s">
        <v>3922</v>
      </c>
      <c r="AG2819" t="s">
        <v>2026</v>
      </c>
      <c r="AH2819">
        <v>6031946694</v>
      </c>
      <c r="AI2819" t="s">
        <v>12362</v>
      </c>
      <c r="AM2819" t="s">
        <v>3925</v>
      </c>
      <c r="AN2819" t="s">
        <v>3926</v>
      </c>
      <c r="AO2819" t="s">
        <v>268</v>
      </c>
      <c r="AP2819" t="s">
        <v>330</v>
      </c>
      <c r="AW2819" t="s">
        <v>227</v>
      </c>
      <c r="AX2819" t="s">
        <v>226</v>
      </c>
      <c r="AY2819" t="s">
        <v>254</v>
      </c>
      <c r="AZ2819" t="s">
        <v>230</v>
      </c>
      <c r="BA2819" t="s">
        <v>273</v>
      </c>
      <c r="BB2819" t="s">
        <v>380</v>
      </c>
      <c r="BC2819" t="s">
        <v>3927</v>
      </c>
      <c r="BD2819" t="s">
        <v>3927</v>
      </c>
      <c r="BE2819" t="s">
        <v>3927</v>
      </c>
      <c r="BF2819">
        <v>1</v>
      </c>
    </row>
    <row r="2820" spans="1:58" x14ac:dyDescent="0.3">
      <c r="A2820">
        <v>2026</v>
      </c>
      <c r="B2820">
        <v>202605</v>
      </c>
      <c r="C2820">
        <v>5</v>
      </c>
      <c r="D2820" s="14">
        <v>20001624404788</v>
      </c>
      <c r="E2820" t="s">
        <v>2810</v>
      </c>
      <c r="F2820" s="2">
        <v>46150.441643518519</v>
      </c>
      <c r="G2820" s="2">
        <v>46153</v>
      </c>
      <c r="I2820" t="s">
        <v>224</v>
      </c>
      <c r="J2820" t="s">
        <v>230</v>
      </c>
      <c r="L2820" t="s">
        <v>12363</v>
      </c>
      <c r="M2820" t="s">
        <v>1831</v>
      </c>
      <c r="N2820" t="s">
        <v>353</v>
      </c>
      <c r="O2820" t="s">
        <v>283</v>
      </c>
      <c r="Q2820" t="s">
        <v>12364</v>
      </c>
      <c r="R2820" t="s">
        <v>2809</v>
      </c>
      <c r="S2820" t="s">
        <v>5145</v>
      </c>
      <c r="T2820" t="s">
        <v>5146</v>
      </c>
      <c r="U2820" t="s">
        <v>3034</v>
      </c>
      <c r="V2820" t="s">
        <v>647</v>
      </c>
      <c r="W2820" t="s">
        <v>245</v>
      </c>
      <c r="X2820" t="s">
        <v>387</v>
      </c>
      <c r="Z2820">
        <v>2</v>
      </c>
      <c r="AA2820" t="s">
        <v>3921</v>
      </c>
      <c r="AE2820" t="s">
        <v>3922</v>
      </c>
      <c r="AG2820" t="s">
        <v>5111</v>
      </c>
      <c r="AH2820">
        <v>6108905502</v>
      </c>
      <c r="AI2820" t="s">
        <v>12365</v>
      </c>
      <c r="AM2820" t="s">
        <v>3925</v>
      </c>
      <c r="AN2820" t="s">
        <v>3926</v>
      </c>
      <c r="AO2820" t="s">
        <v>268</v>
      </c>
      <c r="AP2820" t="s">
        <v>249</v>
      </c>
      <c r="AW2820" t="s">
        <v>389</v>
      </c>
      <c r="AX2820" t="s">
        <v>388</v>
      </c>
      <c r="AY2820" t="s">
        <v>253</v>
      </c>
      <c r="AZ2820" t="s">
        <v>230</v>
      </c>
      <c r="BA2820" t="s">
        <v>395</v>
      </c>
      <c r="BB2820" t="s">
        <v>380</v>
      </c>
      <c r="BC2820" t="s">
        <v>3927</v>
      </c>
      <c r="BD2820" t="s">
        <v>3927</v>
      </c>
      <c r="BE2820" t="s">
        <v>3927</v>
      </c>
      <c r="BF2820">
        <v>16</v>
      </c>
    </row>
    <row r="2821" spans="1:58" x14ac:dyDescent="0.3">
      <c r="A2821">
        <v>2026</v>
      </c>
      <c r="B2821">
        <v>202605</v>
      </c>
      <c r="C2821">
        <v>5</v>
      </c>
      <c r="D2821" s="14">
        <v>20001624390987</v>
      </c>
      <c r="E2821" t="s">
        <v>2810</v>
      </c>
      <c r="F2821" s="2">
        <v>46150.362569444442</v>
      </c>
      <c r="G2821" s="2">
        <v>46154</v>
      </c>
      <c r="I2821" t="s">
        <v>224</v>
      </c>
      <c r="J2821" t="s">
        <v>230</v>
      </c>
      <c r="L2821" t="s">
        <v>10899</v>
      </c>
      <c r="M2821" t="s">
        <v>334</v>
      </c>
      <c r="N2821" t="s">
        <v>322</v>
      </c>
      <c r="O2821" t="s">
        <v>331</v>
      </c>
      <c r="Q2821" t="s">
        <v>12366</v>
      </c>
      <c r="R2821" t="s">
        <v>2809</v>
      </c>
      <c r="S2821" t="s">
        <v>347</v>
      </c>
      <c r="T2821" t="s">
        <v>358</v>
      </c>
      <c r="U2821" t="s">
        <v>258</v>
      </c>
      <c r="V2821" t="s">
        <v>247</v>
      </c>
      <c r="W2821" t="s">
        <v>245</v>
      </c>
      <c r="X2821" t="s">
        <v>225</v>
      </c>
      <c r="Z2821">
        <v>1</v>
      </c>
      <c r="AA2821" t="s">
        <v>3921</v>
      </c>
      <c r="AE2821" t="s">
        <v>3922</v>
      </c>
      <c r="AG2821" t="s">
        <v>359</v>
      </c>
      <c r="AH2821">
        <v>6108907350</v>
      </c>
      <c r="AI2821" t="s">
        <v>12367</v>
      </c>
      <c r="AM2821" t="s">
        <v>3925</v>
      </c>
      <c r="AN2821" t="s">
        <v>3926</v>
      </c>
      <c r="AO2821" t="s">
        <v>268</v>
      </c>
      <c r="AP2821" t="s">
        <v>304</v>
      </c>
      <c r="AW2821" t="s">
        <v>1876</v>
      </c>
      <c r="AX2821" t="s">
        <v>1875</v>
      </c>
      <c r="AY2821" t="s">
        <v>254</v>
      </c>
      <c r="AZ2821" t="s">
        <v>230</v>
      </c>
      <c r="BA2821" t="s">
        <v>395</v>
      </c>
      <c r="BB2821" t="s">
        <v>380</v>
      </c>
      <c r="BC2821" t="s">
        <v>3927</v>
      </c>
      <c r="BD2821" t="s">
        <v>3927</v>
      </c>
      <c r="BE2821" t="s">
        <v>3927</v>
      </c>
      <c r="BF2821">
        <v>16</v>
      </c>
    </row>
    <row r="2822" spans="1:58" x14ac:dyDescent="0.3">
      <c r="A2822">
        <v>2026</v>
      </c>
      <c r="B2822">
        <v>202605</v>
      </c>
      <c r="C2822">
        <v>5</v>
      </c>
      <c r="D2822" s="14">
        <v>20001624389307</v>
      </c>
      <c r="E2822" t="s">
        <v>2810</v>
      </c>
      <c r="F2822" s="2">
        <v>46150.381226851852</v>
      </c>
      <c r="G2822" s="2">
        <v>46151</v>
      </c>
      <c r="I2822" t="s">
        <v>224</v>
      </c>
      <c r="J2822" t="s">
        <v>230</v>
      </c>
      <c r="L2822" t="s">
        <v>3744</v>
      </c>
      <c r="M2822" t="s">
        <v>626</v>
      </c>
      <c r="N2822" t="s">
        <v>616</v>
      </c>
      <c r="O2822" t="s">
        <v>623</v>
      </c>
      <c r="Q2822" t="s">
        <v>12368</v>
      </c>
      <c r="R2822" t="s">
        <v>2809</v>
      </c>
      <c r="S2822" t="s">
        <v>9177</v>
      </c>
      <c r="T2822" t="s">
        <v>9178</v>
      </c>
      <c r="U2822" t="s">
        <v>4008</v>
      </c>
      <c r="V2822" t="s">
        <v>980</v>
      </c>
      <c r="W2822" t="s">
        <v>245</v>
      </c>
      <c r="X2822" t="s">
        <v>225</v>
      </c>
      <c r="Z2822">
        <v>4</v>
      </c>
      <c r="AA2822" t="s">
        <v>3921</v>
      </c>
      <c r="AE2822" t="s">
        <v>3922</v>
      </c>
      <c r="AG2822" t="s">
        <v>5098</v>
      </c>
      <c r="AH2822">
        <v>6037069140</v>
      </c>
      <c r="AI2822" t="s">
        <v>12369</v>
      </c>
      <c r="AM2822" t="s">
        <v>3925</v>
      </c>
      <c r="AN2822" t="s">
        <v>5149</v>
      </c>
      <c r="AO2822" t="s">
        <v>268</v>
      </c>
      <c r="AP2822" t="s">
        <v>304</v>
      </c>
      <c r="AW2822" t="s">
        <v>227</v>
      </c>
      <c r="AX2822" t="s">
        <v>226</v>
      </c>
      <c r="AY2822" t="s">
        <v>254</v>
      </c>
      <c r="AZ2822" t="s">
        <v>230</v>
      </c>
      <c r="BA2822" t="s">
        <v>273</v>
      </c>
      <c r="BB2822" t="s">
        <v>380</v>
      </c>
      <c r="BC2822" t="s">
        <v>3927</v>
      </c>
      <c r="BD2822" t="s">
        <v>3927</v>
      </c>
      <c r="BE2822" t="s">
        <v>3927</v>
      </c>
      <c r="BF2822">
        <v>1</v>
      </c>
    </row>
    <row r="2823" spans="1:58" x14ac:dyDescent="0.3">
      <c r="A2823">
        <v>2026</v>
      </c>
      <c r="B2823">
        <v>202605</v>
      </c>
      <c r="C2823">
        <v>5</v>
      </c>
      <c r="D2823" s="14">
        <v>20001624389280</v>
      </c>
      <c r="E2823" t="s">
        <v>2810</v>
      </c>
      <c r="F2823" s="2">
        <v>46150.379479166666</v>
      </c>
      <c r="G2823" s="2">
        <v>46151</v>
      </c>
      <c r="I2823" t="s">
        <v>224</v>
      </c>
      <c r="J2823" t="s">
        <v>230</v>
      </c>
      <c r="L2823" t="s">
        <v>2325</v>
      </c>
      <c r="M2823" t="s">
        <v>309</v>
      </c>
      <c r="N2823" t="s">
        <v>297</v>
      </c>
      <c r="O2823" t="s">
        <v>283</v>
      </c>
      <c r="Q2823" t="s">
        <v>12370</v>
      </c>
      <c r="R2823" t="s">
        <v>2809</v>
      </c>
      <c r="S2823" t="s">
        <v>10131</v>
      </c>
      <c r="T2823" t="s">
        <v>10132</v>
      </c>
      <c r="U2823" t="s">
        <v>4796</v>
      </c>
      <c r="V2823" t="s">
        <v>2024</v>
      </c>
      <c r="W2823" t="s">
        <v>245</v>
      </c>
      <c r="X2823" t="s">
        <v>387</v>
      </c>
      <c r="Z2823">
        <v>4</v>
      </c>
      <c r="AA2823" t="s">
        <v>3921</v>
      </c>
      <c r="AE2823" t="s">
        <v>3922</v>
      </c>
      <c r="AG2823" t="s">
        <v>6701</v>
      </c>
      <c r="AH2823">
        <v>6108921160</v>
      </c>
      <c r="AI2823" t="s">
        <v>12371</v>
      </c>
      <c r="AM2823" t="s">
        <v>3925</v>
      </c>
      <c r="AN2823" t="s">
        <v>3926</v>
      </c>
      <c r="AO2823" t="s">
        <v>268</v>
      </c>
      <c r="AP2823" t="s">
        <v>386</v>
      </c>
      <c r="AW2823" t="s">
        <v>389</v>
      </c>
      <c r="AX2823" t="s">
        <v>388</v>
      </c>
      <c r="AY2823" t="s">
        <v>253</v>
      </c>
      <c r="AZ2823" t="s">
        <v>230</v>
      </c>
      <c r="BA2823" t="s">
        <v>395</v>
      </c>
      <c r="BB2823" t="s">
        <v>380</v>
      </c>
      <c r="BC2823" t="s">
        <v>3927</v>
      </c>
      <c r="BD2823" t="s">
        <v>3927</v>
      </c>
      <c r="BE2823" t="s">
        <v>3927</v>
      </c>
      <c r="BF2823">
        <v>16</v>
      </c>
    </row>
    <row r="2824" spans="1:58" x14ac:dyDescent="0.3">
      <c r="A2824">
        <v>2026</v>
      </c>
      <c r="B2824">
        <v>202605</v>
      </c>
      <c r="C2824">
        <v>5</v>
      </c>
      <c r="D2824" s="14">
        <v>20001624389008</v>
      </c>
      <c r="E2824" t="s">
        <v>2810</v>
      </c>
      <c r="F2824" s="2">
        <v>46150.363483796296</v>
      </c>
      <c r="G2824" s="2">
        <v>46151</v>
      </c>
      <c r="I2824" t="s">
        <v>224</v>
      </c>
      <c r="J2824" t="s">
        <v>230</v>
      </c>
      <c r="L2824" t="s">
        <v>3806</v>
      </c>
      <c r="M2824" t="s">
        <v>1831</v>
      </c>
      <c r="N2824" t="s">
        <v>353</v>
      </c>
      <c r="O2824" t="s">
        <v>283</v>
      </c>
      <c r="Q2824" t="s">
        <v>12372</v>
      </c>
      <c r="R2824" t="s">
        <v>2809</v>
      </c>
      <c r="S2824" t="s">
        <v>5599</v>
      </c>
      <c r="T2824" t="s">
        <v>5600</v>
      </c>
      <c r="U2824" t="s">
        <v>4796</v>
      </c>
      <c r="V2824" t="s">
        <v>2024</v>
      </c>
      <c r="W2824" t="s">
        <v>245</v>
      </c>
      <c r="X2824" t="s">
        <v>225</v>
      </c>
      <c r="Z2824">
        <v>4</v>
      </c>
      <c r="AA2824" t="s">
        <v>3921</v>
      </c>
      <c r="AE2824" t="s">
        <v>3922</v>
      </c>
      <c r="AG2824" t="s">
        <v>2026</v>
      </c>
      <c r="AH2824">
        <v>6108905342</v>
      </c>
      <c r="AI2824" t="s">
        <v>12373</v>
      </c>
      <c r="AM2824" t="s">
        <v>3925</v>
      </c>
      <c r="AN2824" t="s">
        <v>3926</v>
      </c>
      <c r="AO2824" t="s">
        <v>268</v>
      </c>
      <c r="AP2824" t="s">
        <v>386</v>
      </c>
      <c r="AW2824" t="s">
        <v>320</v>
      </c>
      <c r="AX2824" t="s">
        <v>319</v>
      </c>
      <c r="AY2824" t="s">
        <v>254</v>
      </c>
      <c r="AZ2824" t="s">
        <v>230</v>
      </c>
      <c r="BA2824" t="s">
        <v>395</v>
      </c>
      <c r="BB2824" t="s">
        <v>380</v>
      </c>
      <c r="BC2824" t="s">
        <v>3927</v>
      </c>
      <c r="BD2824" t="s">
        <v>3927</v>
      </c>
      <c r="BE2824" t="s">
        <v>3927</v>
      </c>
      <c r="BF2824">
        <v>16</v>
      </c>
    </row>
    <row r="2825" spans="1:58" x14ac:dyDescent="0.3">
      <c r="A2825">
        <v>2026</v>
      </c>
      <c r="B2825">
        <v>202605</v>
      </c>
      <c r="C2825">
        <v>5</v>
      </c>
      <c r="D2825" s="14">
        <v>20001624387438</v>
      </c>
      <c r="E2825" t="s">
        <v>2810</v>
      </c>
      <c r="F2825" s="2">
        <v>46150.387164351851</v>
      </c>
      <c r="G2825" s="2">
        <v>46151</v>
      </c>
      <c r="I2825" t="s">
        <v>224</v>
      </c>
      <c r="J2825" t="s">
        <v>230</v>
      </c>
      <c r="L2825" t="s">
        <v>1827</v>
      </c>
      <c r="M2825" t="s">
        <v>1831</v>
      </c>
      <c r="N2825" t="s">
        <v>353</v>
      </c>
      <c r="O2825" t="s">
        <v>283</v>
      </c>
      <c r="Q2825" t="s">
        <v>12374</v>
      </c>
      <c r="R2825" t="s">
        <v>2809</v>
      </c>
      <c r="S2825" t="s">
        <v>1804</v>
      </c>
      <c r="T2825" t="s">
        <v>1805</v>
      </c>
      <c r="U2825" t="s">
        <v>258</v>
      </c>
      <c r="V2825" t="s">
        <v>247</v>
      </c>
      <c r="W2825" t="s">
        <v>245</v>
      </c>
      <c r="X2825" t="s">
        <v>225</v>
      </c>
      <c r="Z2825">
        <v>4</v>
      </c>
      <c r="AA2825" t="s">
        <v>3921</v>
      </c>
      <c r="AE2825" t="s">
        <v>3922</v>
      </c>
      <c r="AG2825" t="s">
        <v>329</v>
      </c>
      <c r="AH2825">
        <v>6108904358</v>
      </c>
      <c r="AI2825" t="s">
        <v>12375</v>
      </c>
      <c r="AM2825" t="s">
        <v>3925</v>
      </c>
      <c r="AN2825" t="s">
        <v>3926</v>
      </c>
      <c r="AO2825" t="s">
        <v>268</v>
      </c>
      <c r="AP2825" t="s">
        <v>386</v>
      </c>
      <c r="AW2825" t="s">
        <v>320</v>
      </c>
      <c r="AX2825" t="s">
        <v>319</v>
      </c>
      <c r="AY2825" t="s">
        <v>254</v>
      </c>
      <c r="AZ2825" t="s">
        <v>230</v>
      </c>
      <c r="BA2825" t="s">
        <v>395</v>
      </c>
      <c r="BB2825" t="s">
        <v>380</v>
      </c>
      <c r="BC2825" t="s">
        <v>3927</v>
      </c>
      <c r="BD2825" t="s">
        <v>3927</v>
      </c>
      <c r="BE2825" t="s">
        <v>3927</v>
      </c>
      <c r="BF2825">
        <v>16</v>
      </c>
    </row>
    <row r="2826" spans="1:58" x14ac:dyDescent="0.3">
      <c r="A2826">
        <v>2026</v>
      </c>
      <c r="B2826">
        <v>202605</v>
      </c>
      <c r="C2826">
        <v>5</v>
      </c>
      <c r="D2826" s="14">
        <v>20001624387073</v>
      </c>
      <c r="E2826" t="s">
        <v>2810</v>
      </c>
      <c r="F2826" s="2">
        <v>46150.366689814815</v>
      </c>
      <c r="G2826" s="2">
        <v>46152</v>
      </c>
      <c r="I2826" t="s">
        <v>224</v>
      </c>
      <c r="J2826" t="s">
        <v>230</v>
      </c>
      <c r="L2826" t="s">
        <v>3545</v>
      </c>
      <c r="M2826" t="s">
        <v>309</v>
      </c>
      <c r="N2826" t="s">
        <v>297</v>
      </c>
      <c r="O2826" t="s">
        <v>283</v>
      </c>
      <c r="Q2826" t="s">
        <v>3597</v>
      </c>
      <c r="R2826" t="s">
        <v>2809</v>
      </c>
      <c r="S2826" t="s">
        <v>5693</v>
      </c>
      <c r="T2826" t="s">
        <v>5694</v>
      </c>
      <c r="U2826" t="s">
        <v>3034</v>
      </c>
      <c r="V2826" t="s">
        <v>647</v>
      </c>
      <c r="W2826" t="s">
        <v>245</v>
      </c>
      <c r="X2826" t="s">
        <v>225</v>
      </c>
      <c r="Z2826">
        <v>3</v>
      </c>
      <c r="AA2826" t="s">
        <v>3921</v>
      </c>
      <c r="AE2826" t="s">
        <v>3922</v>
      </c>
      <c r="AG2826" t="s">
        <v>5111</v>
      </c>
      <c r="AH2826">
        <v>6108908320</v>
      </c>
      <c r="AI2826" t="s">
        <v>12376</v>
      </c>
      <c r="AM2826" t="s">
        <v>3925</v>
      </c>
      <c r="AN2826" t="s">
        <v>3926</v>
      </c>
      <c r="AO2826" t="s">
        <v>268</v>
      </c>
      <c r="AP2826" t="s">
        <v>304</v>
      </c>
      <c r="AW2826" t="s">
        <v>320</v>
      </c>
      <c r="AX2826" t="s">
        <v>319</v>
      </c>
      <c r="AY2826" t="s">
        <v>254</v>
      </c>
      <c r="AZ2826" t="s">
        <v>230</v>
      </c>
      <c r="BA2826" t="s">
        <v>395</v>
      </c>
      <c r="BB2826" t="s">
        <v>380</v>
      </c>
      <c r="BC2826" t="s">
        <v>3927</v>
      </c>
      <c r="BD2826" t="s">
        <v>3927</v>
      </c>
      <c r="BE2826" t="s">
        <v>3927</v>
      </c>
      <c r="BF2826">
        <v>16</v>
      </c>
    </row>
    <row r="2827" spans="1:58" x14ac:dyDescent="0.3">
      <c r="A2827">
        <v>2026</v>
      </c>
      <c r="B2827">
        <v>202605</v>
      </c>
      <c r="C2827">
        <v>5</v>
      </c>
      <c r="D2827" s="14">
        <v>20001624384614</v>
      </c>
      <c r="E2827" t="s">
        <v>2810</v>
      </c>
      <c r="F2827" s="2">
        <v>46150.394236111111</v>
      </c>
      <c r="G2827" s="2">
        <v>46150</v>
      </c>
      <c r="I2827" t="s">
        <v>224</v>
      </c>
      <c r="J2827" t="s">
        <v>230</v>
      </c>
      <c r="L2827" t="s">
        <v>3463</v>
      </c>
      <c r="M2827" t="s">
        <v>309</v>
      </c>
      <c r="N2827" t="s">
        <v>297</v>
      </c>
      <c r="O2827" t="s">
        <v>283</v>
      </c>
      <c r="Q2827" t="s">
        <v>12377</v>
      </c>
      <c r="R2827" t="s">
        <v>2809</v>
      </c>
      <c r="S2827" t="s">
        <v>6230</v>
      </c>
      <c r="T2827" t="s">
        <v>6231</v>
      </c>
      <c r="U2827" t="s">
        <v>4008</v>
      </c>
      <c r="V2827" t="s">
        <v>980</v>
      </c>
      <c r="W2827" t="s">
        <v>245</v>
      </c>
      <c r="X2827" t="s">
        <v>225</v>
      </c>
      <c r="Z2827">
        <v>5</v>
      </c>
      <c r="AA2827" t="s">
        <v>3921</v>
      </c>
      <c r="AE2827" t="s">
        <v>3922</v>
      </c>
      <c r="AG2827" t="s">
        <v>4844</v>
      </c>
      <c r="AH2827">
        <v>6108206221</v>
      </c>
      <c r="AI2827" t="s">
        <v>12378</v>
      </c>
      <c r="AM2827" t="s">
        <v>3925</v>
      </c>
      <c r="AN2827" t="s">
        <v>3926</v>
      </c>
      <c r="AO2827" t="s">
        <v>268</v>
      </c>
      <c r="AP2827" t="s">
        <v>386</v>
      </c>
      <c r="AW2827" t="s">
        <v>227</v>
      </c>
      <c r="AX2827" t="s">
        <v>226</v>
      </c>
      <c r="AY2827" t="s">
        <v>254</v>
      </c>
      <c r="AZ2827" t="s">
        <v>230</v>
      </c>
      <c r="BA2827" t="s">
        <v>344</v>
      </c>
      <c r="BB2827" t="s">
        <v>380</v>
      </c>
      <c r="BC2827" t="s">
        <v>3927</v>
      </c>
      <c r="BD2827" t="s">
        <v>3927</v>
      </c>
      <c r="BE2827" t="s">
        <v>3927</v>
      </c>
      <c r="BF2827">
        <v>9</v>
      </c>
    </row>
    <row r="2828" spans="1:58" x14ac:dyDescent="0.3">
      <c r="A2828">
        <v>2026</v>
      </c>
      <c r="B2828">
        <v>202605</v>
      </c>
      <c r="C2828">
        <v>5</v>
      </c>
      <c r="D2828" s="14">
        <v>20001624384417</v>
      </c>
      <c r="E2828" t="s">
        <v>2810</v>
      </c>
      <c r="F2828" s="2">
        <v>46150.384722222225</v>
      </c>
      <c r="G2828" s="2">
        <v>46153</v>
      </c>
      <c r="I2828" t="s">
        <v>224</v>
      </c>
      <c r="J2828" t="s">
        <v>230</v>
      </c>
      <c r="L2828" t="s">
        <v>3573</v>
      </c>
      <c r="M2828" t="s">
        <v>309</v>
      </c>
      <c r="N2828" t="s">
        <v>297</v>
      </c>
      <c r="O2828" t="s">
        <v>283</v>
      </c>
      <c r="Q2828" t="s">
        <v>12379</v>
      </c>
      <c r="R2828" t="s">
        <v>2809</v>
      </c>
      <c r="S2828" t="s">
        <v>7823</v>
      </c>
      <c r="T2828" t="s">
        <v>7824</v>
      </c>
      <c r="U2828" t="s">
        <v>4796</v>
      </c>
      <c r="V2828" t="s">
        <v>2024</v>
      </c>
      <c r="W2828" t="s">
        <v>245</v>
      </c>
      <c r="X2828" t="s">
        <v>225</v>
      </c>
      <c r="Z2828">
        <v>2</v>
      </c>
      <c r="AA2828" t="s">
        <v>3921</v>
      </c>
      <c r="AE2828" t="s">
        <v>3922</v>
      </c>
      <c r="AG2828" t="s">
        <v>6701</v>
      </c>
      <c r="AH2828">
        <v>6108920161</v>
      </c>
      <c r="AI2828" t="s">
        <v>12380</v>
      </c>
      <c r="AM2828" t="s">
        <v>3925</v>
      </c>
      <c r="AN2828" t="s">
        <v>3926</v>
      </c>
      <c r="AO2828" t="s">
        <v>268</v>
      </c>
      <c r="AP2828" t="s">
        <v>386</v>
      </c>
      <c r="AW2828" t="s">
        <v>227</v>
      </c>
      <c r="AX2828" t="s">
        <v>226</v>
      </c>
      <c r="AY2828" t="s">
        <v>254</v>
      </c>
      <c r="AZ2828" t="s">
        <v>230</v>
      </c>
      <c r="BA2828" t="s">
        <v>395</v>
      </c>
      <c r="BB2828" t="s">
        <v>380</v>
      </c>
      <c r="BC2828" t="s">
        <v>3927</v>
      </c>
      <c r="BD2828" t="s">
        <v>3927</v>
      </c>
      <c r="BE2828" t="s">
        <v>3927</v>
      </c>
      <c r="BF2828">
        <v>16</v>
      </c>
    </row>
    <row r="2829" spans="1:58" x14ac:dyDescent="0.3">
      <c r="A2829">
        <v>2026</v>
      </c>
      <c r="B2829">
        <v>202605</v>
      </c>
      <c r="C2829">
        <v>5</v>
      </c>
      <c r="D2829" s="14">
        <v>20001624384158</v>
      </c>
      <c r="E2829" t="s">
        <v>2810</v>
      </c>
      <c r="F2829" s="2">
        <v>46150.369976851849</v>
      </c>
      <c r="G2829" s="2">
        <v>46151</v>
      </c>
      <c r="I2829" t="s">
        <v>224</v>
      </c>
      <c r="J2829" t="s">
        <v>230</v>
      </c>
      <c r="L2829" t="s">
        <v>3481</v>
      </c>
      <c r="M2829" t="s">
        <v>309</v>
      </c>
      <c r="N2829" t="s">
        <v>297</v>
      </c>
      <c r="O2829" t="s">
        <v>283</v>
      </c>
      <c r="Q2829" t="s">
        <v>12381</v>
      </c>
      <c r="R2829" t="s">
        <v>2809</v>
      </c>
      <c r="S2829" t="s">
        <v>10082</v>
      </c>
      <c r="T2829" t="s">
        <v>10083</v>
      </c>
      <c r="U2829" t="s">
        <v>4796</v>
      </c>
      <c r="V2829" t="s">
        <v>2024</v>
      </c>
      <c r="W2829" t="s">
        <v>245</v>
      </c>
      <c r="X2829" t="s">
        <v>225</v>
      </c>
      <c r="Z2829">
        <v>4</v>
      </c>
      <c r="AA2829" t="s">
        <v>3921</v>
      </c>
      <c r="AE2829" t="s">
        <v>3922</v>
      </c>
      <c r="AG2829" t="s">
        <v>6701</v>
      </c>
      <c r="AH2829">
        <v>6108912245</v>
      </c>
      <c r="AI2829" t="s">
        <v>12382</v>
      </c>
      <c r="AM2829" t="s">
        <v>3925</v>
      </c>
      <c r="AN2829" t="s">
        <v>3926</v>
      </c>
      <c r="AO2829" t="s">
        <v>268</v>
      </c>
      <c r="AP2829" t="s">
        <v>249</v>
      </c>
      <c r="AW2829" t="s">
        <v>227</v>
      </c>
      <c r="AX2829" t="s">
        <v>226</v>
      </c>
      <c r="AY2829" t="s">
        <v>254</v>
      </c>
      <c r="AZ2829" t="s">
        <v>230</v>
      </c>
      <c r="BA2829" t="s">
        <v>395</v>
      </c>
      <c r="BB2829" t="s">
        <v>380</v>
      </c>
      <c r="BC2829" t="s">
        <v>3927</v>
      </c>
      <c r="BD2829" t="s">
        <v>3927</v>
      </c>
      <c r="BE2829" t="s">
        <v>3927</v>
      </c>
      <c r="BF2829">
        <v>16</v>
      </c>
    </row>
    <row r="2830" spans="1:58" x14ac:dyDescent="0.3">
      <c r="A2830">
        <v>2026</v>
      </c>
      <c r="B2830">
        <v>202605</v>
      </c>
      <c r="C2830">
        <v>5</v>
      </c>
      <c r="D2830" s="14">
        <v>20001624383990</v>
      </c>
      <c r="E2830" t="s">
        <v>2810</v>
      </c>
      <c r="F2830" s="2">
        <v>46150.359375</v>
      </c>
      <c r="G2830" s="2">
        <v>46151</v>
      </c>
      <c r="I2830" t="s">
        <v>224</v>
      </c>
      <c r="J2830" t="s">
        <v>230</v>
      </c>
      <c r="L2830" t="s">
        <v>3229</v>
      </c>
      <c r="M2830" t="s">
        <v>261</v>
      </c>
      <c r="N2830" t="s">
        <v>237</v>
      </c>
      <c r="O2830" t="s">
        <v>257</v>
      </c>
      <c r="Q2830" t="s">
        <v>12383</v>
      </c>
      <c r="R2830" t="s">
        <v>2809</v>
      </c>
      <c r="S2830" t="s">
        <v>7713</v>
      </c>
      <c r="T2830" t="s">
        <v>7714</v>
      </c>
      <c r="U2830" t="s">
        <v>4796</v>
      </c>
      <c r="V2830" t="s">
        <v>2024</v>
      </c>
      <c r="W2830" t="s">
        <v>245</v>
      </c>
      <c r="X2830" t="s">
        <v>387</v>
      </c>
      <c r="Z2830">
        <v>4</v>
      </c>
      <c r="AA2830" t="s">
        <v>3921</v>
      </c>
      <c r="AE2830" t="s">
        <v>3922</v>
      </c>
      <c r="AG2830" t="s">
        <v>6701</v>
      </c>
      <c r="AH2830">
        <v>6048250333</v>
      </c>
      <c r="AI2830" t="s">
        <v>12384</v>
      </c>
      <c r="AM2830" t="s">
        <v>3925</v>
      </c>
      <c r="AN2830" t="s">
        <v>3926</v>
      </c>
      <c r="AO2830" t="s">
        <v>268</v>
      </c>
      <c r="AP2830" t="s">
        <v>304</v>
      </c>
      <c r="AW2830" t="s">
        <v>447</v>
      </c>
      <c r="AX2830" t="s">
        <v>446</v>
      </c>
      <c r="AY2830" t="s">
        <v>253</v>
      </c>
      <c r="AZ2830" t="s">
        <v>230</v>
      </c>
      <c r="BA2830" t="s">
        <v>273</v>
      </c>
      <c r="BB2830" t="s">
        <v>380</v>
      </c>
      <c r="BC2830" t="s">
        <v>3927</v>
      </c>
      <c r="BD2830" t="s">
        <v>3927</v>
      </c>
      <c r="BE2830" t="s">
        <v>3927</v>
      </c>
      <c r="BF2830">
        <v>5</v>
      </c>
    </row>
    <row r="2831" spans="1:58" x14ac:dyDescent="0.3">
      <c r="A2831">
        <v>2026</v>
      </c>
      <c r="B2831">
        <v>202605</v>
      </c>
      <c r="C2831">
        <v>5</v>
      </c>
      <c r="D2831" s="14">
        <v>20001624381267</v>
      </c>
      <c r="E2831" t="s">
        <v>2810</v>
      </c>
      <c r="F2831" s="2">
        <v>46150.375972222224</v>
      </c>
      <c r="G2831" s="2">
        <v>46154</v>
      </c>
      <c r="I2831" t="s">
        <v>224</v>
      </c>
      <c r="J2831" t="s">
        <v>230</v>
      </c>
      <c r="L2831" t="s">
        <v>3419</v>
      </c>
      <c r="M2831" t="s">
        <v>309</v>
      </c>
      <c r="N2831" t="s">
        <v>297</v>
      </c>
      <c r="O2831" t="s">
        <v>283</v>
      </c>
      <c r="Q2831" t="s">
        <v>12385</v>
      </c>
      <c r="R2831" t="s">
        <v>2809</v>
      </c>
      <c r="S2831" t="s">
        <v>5080</v>
      </c>
      <c r="T2831" t="s">
        <v>5081</v>
      </c>
      <c r="U2831" t="s">
        <v>3034</v>
      </c>
      <c r="V2831" t="s">
        <v>647</v>
      </c>
      <c r="W2831" t="s">
        <v>245</v>
      </c>
      <c r="X2831" t="s">
        <v>225</v>
      </c>
      <c r="Z2831">
        <v>1</v>
      </c>
      <c r="AA2831" t="s">
        <v>3921</v>
      </c>
      <c r="AE2831" t="s">
        <v>3922</v>
      </c>
      <c r="AG2831" t="s">
        <v>5006</v>
      </c>
      <c r="AH2831">
        <v>6108914288</v>
      </c>
      <c r="AI2831" t="s">
        <v>12386</v>
      </c>
      <c r="AM2831" t="s">
        <v>3925</v>
      </c>
      <c r="AN2831" t="s">
        <v>3926</v>
      </c>
      <c r="AO2831" t="s">
        <v>268</v>
      </c>
      <c r="AP2831" t="s">
        <v>330</v>
      </c>
      <c r="AW2831" t="s">
        <v>320</v>
      </c>
      <c r="AX2831" t="s">
        <v>319</v>
      </c>
      <c r="AY2831" t="s">
        <v>254</v>
      </c>
      <c r="AZ2831" t="s">
        <v>230</v>
      </c>
      <c r="BA2831" t="s">
        <v>395</v>
      </c>
      <c r="BB2831" t="s">
        <v>1857</v>
      </c>
      <c r="BC2831" t="s">
        <v>3927</v>
      </c>
      <c r="BD2831" t="s">
        <v>3927</v>
      </c>
      <c r="BE2831" t="s">
        <v>3927</v>
      </c>
      <c r="BF2831">
        <v>16</v>
      </c>
    </row>
    <row r="2832" spans="1:58" x14ac:dyDescent="0.3">
      <c r="A2832">
        <v>2026</v>
      </c>
      <c r="B2832">
        <v>202605</v>
      </c>
      <c r="C2832">
        <v>5</v>
      </c>
      <c r="D2832" s="14">
        <v>20001624379427</v>
      </c>
      <c r="E2832" t="s">
        <v>2810</v>
      </c>
      <c r="F2832" s="2">
        <v>46150.383414351854</v>
      </c>
      <c r="G2832" s="2">
        <v>46151</v>
      </c>
      <c r="I2832" t="s">
        <v>224</v>
      </c>
      <c r="J2832" t="s">
        <v>230</v>
      </c>
      <c r="L2832" t="s">
        <v>4998</v>
      </c>
      <c r="M2832" t="s">
        <v>309</v>
      </c>
      <c r="N2832" t="s">
        <v>297</v>
      </c>
      <c r="O2832" t="s">
        <v>283</v>
      </c>
      <c r="Q2832" t="s">
        <v>12387</v>
      </c>
      <c r="R2832" t="s">
        <v>2809</v>
      </c>
      <c r="S2832" t="s">
        <v>5559</v>
      </c>
      <c r="T2832" t="s">
        <v>5560</v>
      </c>
      <c r="U2832" t="s">
        <v>3034</v>
      </c>
      <c r="V2832" t="s">
        <v>647</v>
      </c>
      <c r="W2832" t="s">
        <v>245</v>
      </c>
      <c r="X2832" t="s">
        <v>225</v>
      </c>
      <c r="Z2832">
        <v>4</v>
      </c>
      <c r="AA2832" t="s">
        <v>3921</v>
      </c>
      <c r="AE2832" t="s">
        <v>3922</v>
      </c>
      <c r="AG2832" t="s">
        <v>5111</v>
      </c>
      <c r="AH2832">
        <v>1023809345</v>
      </c>
      <c r="AI2832" t="s">
        <v>12388</v>
      </c>
      <c r="AM2832" t="s">
        <v>3925</v>
      </c>
      <c r="AN2832" t="s">
        <v>3926</v>
      </c>
      <c r="AO2832" t="s">
        <v>268</v>
      </c>
      <c r="AP2832" t="s">
        <v>304</v>
      </c>
      <c r="AW2832" t="s">
        <v>1191</v>
      </c>
      <c r="AX2832" t="s">
        <v>1190</v>
      </c>
      <c r="AY2832" t="s">
        <v>254</v>
      </c>
      <c r="AZ2832" t="s">
        <v>230</v>
      </c>
      <c r="BA2832" t="s">
        <v>273</v>
      </c>
      <c r="BB2832" t="s">
        <v>380</v>
      </c>
      <c r="BC2832" t="s">
        <v>3927</v>
      </c>
      <c r="BD2832" t="s">
        <v>3927</v>
      </c>
      <c r="BE2832" t="s">
        <v>3927</v>
      </c>
      <c r="BF2832">
        <v>26</v>
      </c>
    </row>
    <row r="2833" spans="1:58" x14ac:dyDescent="0.3">
      <c r="A2833">
        <v>2026</v>
      </c>
      <c r="B2833">
        <v>202605</v>
      </c>
      <c r="C2833">
        <v>5</v>
      </c>
      <c r="D2833" s="14">
        <v>20001624377979</v>
      </c>
      <c r="E2833" t="s">
        <v>2810</v>
      </c>
      <c r="F2833" s="2">
        <v>46150.355405092596</v>
      </c>
      <c r="G2833" s="2">
        <v>46151</v>
      </c>
      <c r="I2833" t="s">
        <v>224</v>
      </c>
      <c r="J2833" t="s">
        <v>230</v>
      </c>
      <c r="L2833" t="s">
        <v>12389</v>
      </c>
      <c r="M2833" t="s">
        <v>309</v>
      </c>
      <c r="N2833" t="s">
        <v>297</v>
      </c>
      <c r="O2833" t="s">
        <v>283</v>
      </c>
      <c r="Q2833" t="s">
        <v>12390</v>
      </c>
      <c r="R2833" t="s">
        <v>2809</v>
      </c>
      <c r="S2833" t="s">
        <v>5050</v>
      </c>
      <c r="T2833" t="s">
        <v>5051</v>
      </c>
      <c r="U2833" t="s">
        <v>4008</v>
      </c>
      <c r="V2833" t="s">
        <v>980</v>
      </c>
      <c r="W2833" t="s">
        <v>245</v>
      </c>
      <c r="X2833" t="s">
        <v>225</v>
      </c>
      <c r="Z2833">
        <v>4</v>
      </c>
      <c r="AA2833" t="s">
        <v>3921</v>
      </c>
      <c r="AE2833" t="s">
        <v>3922</v>
      </c>
      <c r="AG2833" t="s">
        <v>4870</v>
      </c>
      <c r="AH2833">
        <v>6108916175</v>
      </c>
      <c r="AI2833" t="s">
        <v>12391</v>
      </c>
      <c r="AM2833" t="s">
        <v>3925</v>
      </c>
      <c r="AN2833" t="s">
        <v>3926</v>
      </c>
      <c r="AO2833" t="s">
        <v>268</v>
      </c>
      <c r="AP2833" t="s">
        <v>386</v>
      </c>
      <c r="AW2833" t="s">
        <v>320</v>
      </c>
      <c r="AX2833" t="s">
        <v>319</v>
      </c>
      <c r="AY2833" t="s">
        <v>254</v>
      </c>
      <c r="AZ2833" t="s">
        <v>230</v>
      </c>
      <c r="BA2833" t="s">
        <v>344</v>
      </c>
      <c r="BB2833" t="s">
        <v>232</v>
      </c>
      <c r="BC2833" t="s">
        <v>3927</v>
      </c>
      <c r="BD2833" t="s">
        <v>3927</v>
      </c>
      <c r="BE2833" t="s">
        <v>3927</v>
      </c>
      <c r="BF2833">
        <v>16</v>
      </c>
    </row>
    <row r="2834" spans="1:58" x14ac:dyDescent="0.3">
      <c r="A2834">
        <v>2026</v>
      </c>
      <c r="B2834">
        <v>202605</v>
      </c>
      <c r="C2834">
        <v>5</v>
      </c>
      <c r="D2834" s="14">
        <v>20001624377300</v>
      </c>
      <c r="E2834" t="s">
        <v>2810</v>
      </c>
      <c r="F2834" s="2">
        <v>46150.376076388886</v>
      </c>
      <c r="G2834" s="2">
        <v>46151</v>
      </c>
      <c r="I2834" t="s">
        <v>224</v>
      </c>
      <c r="J2834" t="s">
        <v>230</v>
      </c>
      <c r="L2834" t="s">
        <v>729</v>
      </c>
      <c r="M2834" t="s">
        <v>2089</v>
      </c>
      <c r="N2834" t="s">
        <v>353</v>
      </c>
      <c r="O2834" t="s">
        <v>283</v>
      </c>
      <c r="Q2834" t="s">
        <v>12392</v>
      </c>
      <c r="R2834" t="s">
        <v>2809</v>
      </c>
      <c r="S2834" t="s">
        <v>4944</v>
      </c>
      <c r="T2834" t="s">
        <v>4945</v>
      </c>
      <c r="U2834" t="s">
        <v>4008</v>
      </c>
      <c r="V2834" t="s">
        <v>980</v>
      </c>
      <c r="W2834" t="s">
        <v>245</v>
      </c>
      <c r="X2834" t="s">
        <v>387</v>
      </c>
      <c r="Z2834">
        <v>4</v>
      </c>
      <c r="AA2834" t="s">
        <v>3921</v>
      </c>
      <c r="AE2834" t="s">
        <v>3922</v>
      </c>
      <c r="AG2834" t="s">
        <v>4870</v>
      </c>
      <c r="AH2834">
        <v>6108919196</v>
      </c>
      <c r="AI2834" t="s">
        <v>12393</v>
      </c>
      <c r="AM2834" t="s">
        <v>3925</v>
      </c>
      <c r="AN2834" t="s">
        <v>3926</v>
      </c>
      <c r="AO2834" t="s">
        <v>268</v>
      </c>
      <c r="AP2834" t="s">
        <v>386</v>
      </c>
      <c r="AW2834" t="s">
        <v>622</v>
      </c>
      <c r="AX2834" t="s">
        <v>621</v>
      </c>
      <c r="AY2834" t="s">
        <v>253</v>
      </c>
      <c r="AZ2834" t="s">
        <v>230</v>
      </c>
      <c r="BA2834" t="s">
        <v>395</v>
      </c>
      <c r="BB2834" t="s">
        <v>380</v>
      </c>
      <c r="BC2834" t="s">
        <v>3927</v>
      </c>
      <c r="BD2834" t="s">
        <v>3927</v>
      </c>
      <c r="BE2834" t="s">
        <v>3927</v>
      </c>
      <c r="BF2834">
        <v>16</v>
      </c>
    </row>
    <row r="2835" spans="1:58" x14ac:dyDescent="0.3">
      <c r="A2835">
        <v>2026</v>
      </c>
      <c r="B2835">
        <v>202605</v>
      </c>
      <c r="C2835">
        <v>5</v>
      </c>
      <c r="D2835" s="14">
        <v>20001624377170</v>
      </c>
      <c r="E2835" t="s">
        <v>2810</v>
      </c>
      <c r="F2835" s="2">
        <v>46150.368715277778</v>
      </c>
      <c r="G2835" s="2">
        <v>46151</v>
      </c>
      <c r="I2835" t="s">
        <v>224</v>
      </c>
      <c r="J2835" t="s">
        <v>230</v>
      </c>
      <c r="L2835" t="s">
        <v>1409</v>
      </c>
      <c r="M2835" t="s">
        <v>334</v>
      </c>
      <c r="N2835" t="s">
        <v>322</v>
      </c>
      <c r="O2835" t="s">
        <v>331</v>
      </c>
      <c r="Q2835" t="s">
        <v>12394</v>
      </c>
      <c r="R2835" t="s">
        <v>2809</v>
      </c>
      <c r="S2835" t="s">
        <v>6146</v>
      </c>
      <c r="T2835" t="s">
        <v>6147</v>
      </c>
      <c r="U2835" t="s">
        <v>5044</v>
      </c>
      <c r="V2835" t="s">
        <v>5045</v>
      </c>
      <c r="W2835" t="s">
        <v>245</v>
      </c>
      <c r="X2835" t="s">
        <v>225</v>
      </c>
      <c r="Z2835">
        <v>4</v>
      </c>
      <c r="AA2835" t="s">
        <v>3921</v>
      </c>
      <c r="AE2835" t="s">
        <v>3922</v>
      </c>
      <c r="AG2835" t="s">
        <v>5047</v>
      </c>
      <c r="AH2835">
        <v>6108903346</v>
      </c>
      <c r="AI2835" t="s">
        <v>12395</v>
      </c>
      <c r="AM2835" t="s">
        <v>3925</v>
      </c>
      <c r="AN2835" t="s">
        <v>3926</v>
      </c>
      <c r="AO2835" t="s">
        <v>268</v>
      </c>
      <c r="AP2835" t="s">
        <v>330</v>
      </c>
      <c r="AW2835" t="s">
        <v>320</v>
      </c>
      <c r="AX2835" t="s">
        <v>319</v>
      </c>
      <c r="AY2835" t="s">
        <v>254</v>
      </c>
      <c r="AZ2835" t="s">
        <v>230</v>
      </c>
      <c r="BA2835" t="s">
        <v>395</v>
      </c>
      <c r="BB2835" t="s">
        <v>380</v>
      </c>
      <c r="BC2835" t="s">
        <v>3927</v>
      </c>
      <c r="BD2835" t="s">
        <v>3927</v>
      </c>
      <c r="BE2835" t="s">
        <v>3927</v>
      </c>
      <c r="BF2835">
        <v>16</v>
      </c>
    </row>
    <row r="2836" spans="1:58" x14ac:dyDescent="0.3">
      <c r="A2836">
        <v>2026</v>
      </c>
      <c r="B2836">
        <v>202605</v>
      </c>
      <c r="C2836">
        <v>5</v>
      </c>
      <c r="D2836" s="14">
        <v>20001624377104</v>
      </c>
      <c r="E2836" t="s">
        <v>2810</v>
      </c>
      <c r="F2836" s="2">
        <v>46150.364537037036</v>
      </c>
      <c r="G2836" s="2">
        <v>46154</v>
      </c>
      <c r="I2836" t="s">
        <v>224</v>
      </c>
      <c r="J2836" t="s">
        <v>230</v>
      </c>
      <c r="L2836" t="s">
        <v>12396</v>
      </c>
      <c r="M2836" t="s">
        <v>1336</v>
      </c>
      <c r="N2836" t="s">
        <v>546</v>
      </c>
      <c r="O2836" t="s">
        <v>554</v>
      </c>
      <c r="Q2836" t="s">
        <v>12397</v>
      </c>
      <c r="R2836" t="s">
        <v>2809</v>
      </c>
      <c r="S2836" t="s">
        <v>5313</v>
      </c>
      <c r="T2836" t="s">
        <v>5314</v>
      </c>
      <c r="U2836" t="s">
        <v>3034</v>
      </c>
      <c r="V2836" t="s">
        <v>647</v>
      </c>
      <c r="W2836" t="s">
        <v>245</v>
      </c>
      <c r="X2836" t="s">
        <v>387</v>
      </c>
      <c r="Z2836">
        <v>1</v>
      </c>
      <c r="AA2836" t="s">
        <v>3921</v>
      </c>
      <c r="AE2836" t="s">
        <v>3922</v>
      </c>
      <c r="AG2836" t="s">
        <v>5111</v>
      </c>
      <c r="AH2836">
        <v>6108918176</v>
      </c>
      <c r="AI2836" t="s">
        <v>12398</v>
      </c>
      <c r="AM2836" t="s">
        <v>3925</v>
      </c>
      <c r="AN2836" t="s">
        <v>3926</v>
      </c>
      <c r="AO2836" t="s">
        <v>268</v>
      </c>
      <c r="AP2836" t="s">
        <v>853</v>
      </c>
      <c r="AW2836" t="s">
        <v>389</v>
      </c>
      <c r="AX2836" t="s">
        <v>388</v>
      </c>
      <c r="AY2836" t="s">
        <v>253</v>
      </c>
      <c r="AZ2836" t="s">
        <v>230</v>
      </c>
      <c r="BA2836" t="s">
        <v>395</v>
      </c>
      <c r="BB2836" t="s">
        <v>380</v>
      </c>
      <c r="BC2836" t="s">
        <v>3927</v>
      </c>
      <c r="BD2836" t="s">
        <v>3927</v>
      </c>
      <c r="BE2836" t="s">
        <v>3927</v>
      </c>
      <c r="BF2836">
        <v>16</v>
      </c>
    </row>
    <row r="2837" spans="1:58" x14ac:dyDescent="0.3">
      <c r="A2837">
        <v>2026</v>
      </c>
      <c r="B2837">
        <v>202605</v>
      </c>
      <c r="C2837">
        <v>5</v>
      </c>
      <c r="D2837" s="14">
        <v>20001624377058</v>
      </c>
      <c r="E2837" t="s">
        <v>2810</v>
      </c>
      <c r="F2837" s="2">
        <v>46150.361527777779</v>
      </c>
      <c r="G2837" s="2">
        <v>46151</v>
      </c>
      <c r="I2837" t="s">
        <v>224</v>
      </c>
      <c r="J2837" t="s">
        <v>230</v>
      </c>
      <c r="L2837" t="s">
        <v>3162</v>
      </c>
      <c r="M2837" t="s">
        <v>1286</v>
      </c>
      <c r="N2837" t="s">
        <v>1281</v>
      </c>
      <c r="O2837" t="s">
        <v>331</v>
      </c>
      <c r="Q2837" t="s">
        <v>12399</v>
      </c>
      <c r="R2837" t="s">
        <v>2809</v>
      </c>
      <c r="S2837" t="s">
        <v>6698</v>
      </c>
      <c r="T2837" t="s">
        <v>6699</v>
      </c>
      <c r="U2837" t="s">
        <v>4796</v>
      </c>
      <c r="V2837" t="s">
        <v>2024</v>
      </c>
      <c r="W2837" t="s">
        <v>245</v>
      </c>
      <c r="X2837" t="s">
        <v>387</v>
      </c>
      <c r="Z2837">
        <v>4</v>
      </c>
      <c r="AA2837" t="s">
        <v>3921</v>
      </c>
      <c r="AE2837" t="s">
        <v>3922</v>
      </c>
      <c r="AG2837" t="s">
        <v>6701</v>
      </c>
      <c r="AH2837">
        <v>6108918173</v>
      </c>
      <c r="AI2837" t="s">
        <v>12400</v>
      </c>
      <c r="AM2837" t="s">
        <v>3925</v>
      </c>
      <c r="AN2837" t="s">
        <v>3926</v>
      </c>
      <c r="AO2837" t="s">
        <v>268</v>
      </c>
      <c r="AP2837" t="s">
        <v>304</v>
      </c>
      <c r="AW2837" t="s">
        <v>447</v>
      </c>
      <c r="AX2837" t="s">
        <v>446</v>
      </c>
      <c r="AY2837" t="s">
        <v>253</v>
      </c>
      <c r="AZ2837" t="s">
        <v>230</v>
      </c>
      <c r="BA2837" t="s">
        <v>395</v>
      </c>
      <c r="BB2837" t="s">
        <v>380</v>
      </c>
      <c r="BC2837" t="s">
        <v>3927</v>
      </c>
      <c r="BD2837" t="s">
        <v>3927</v>
      </c>
      <c r="BE2837" t="s">
        <v>3927</v>
      </c>
      <c r="BF2837">
        <v>16</v>
      </c>
    </row>
    <row r="2838" spans="1:58" x14ac:dyDescent="0.3">
      <c r="A2838">
        <v>2026</v>
      </c>
      <c r="B2838">
        <v>202605</v>
      </c>
      <c r="C2838">
        <v>5</v>
      </c>
      <c r="D2838" s="14">
        <v>20001624376866</v>
      </c>
      <c r="E2838" t="s">
        <v>2810</v>
      </c>
      <c r="F2838" s="2">
        <v>46150.403738425928</v>
      </c>
      <c r="G2838" s="2">
        <v>46153</v>
      </c>
      <c r="I2838" t="s">
        <v>224</v>
      </c>
      <c r="J2838" t="s">
        <v>230</v>
      </c>
      <c r="L2838" t="s">
        <v>12401</v>
      </c>
      <c r="M2838" t="s">
        <v>4449</v>
      </c>
      <c r="N2838" t="s">
        <v>2982</v>
      </c>
      <c r="O2838" t="s">
        <v>554</v>
      </c>
      <c r="Q2838" t="s">
        <v>12402</v>
      </c>
      <c r="R2838" t="s">
        <v>2809</v>
      </c>
      <c r="S2838" t="s">
        <v>5313</v>
      </c>
      <c r="T2838" t="s">
        <v>5314</v>
      </c>
      <c r="U2838" t="s">
        <v>3034</v>
      </c>
      <c r="V2838" t="s">
        <v>647</v>
      </c>
      <c r="W2838" t="s">
        <v>245</v>
      </c>
      <c r="X2838" t="s">
        <v>225</v>
      </c>
      <c r="Z2838">
        <v>2</v>
      </c>
      <c r="AA2838" t="s">
        <v>3921</v>
      </c>
      <c r="AE2838" t="s">
        <v>3922</v>
      </c>
      <c r="AG2838" t="s">
        <v>5111</v>
      </c>
      <c r="AH2838">
        <v>6091207360</v>
      </c>
      <c r="AI2838" t="s">
        <v>12403</v>
      </c>
      <c r="AM2838" t="s">
        <v>3925</v>
      </c>
      <c r="AN2838" t="s">
        <v>3926</v>
      </c>
      <c r="AO2838" t="s">
        <v>268</v>
      </c>
      <c r="AP2838" t="s">
        <v>386</v>
      </c>
      <c r="AW2838" t="s">
        <v>227</v>
      </c>
      <c r="AX2838" t="s">
        <v>226</v>
      </c>
      <c r="AY2838" t="s">
        <v>254</v>
      </c>
      <c r="AZ2838" t="s">
        <v>230</v>
      </c>
      <c r="BA2838" t="s">
        <v>273</v>
      </c>
      <c r="BB2838" t="s">
        <v>380</v>
      </c>
      <c r="BC2838" t="s">
        <v>3927</v>
      </c>
      <c r="BD2838" t="s">
        <v>3927</v>
      </c>
      <c r="BE2838" t="s">
        <v>3927</v>
      </c>
      <c r="BF2838">
        <v>5</v>
      </c>
    </row>
    <row r="2839" spans="1:58" x14ac:dyDescent="0.3">
      <c r="A2839">
        <v>2026</v>
      </c>
      <c r="B2839">
        <v>202605</v>
      </c>
      <c r="C2839">
        <v>5</v>
      </c>
      <c r="D2839" s="14">
        <v>20001624376598</v>
      </c>
      <c r="E2839" t="s">
        <v>2810</v>
      </c>
      <c r="F2839" s="2">
        <v>46150.390798611108</v>
      </c>
      <c r="G2839" s="2">
        <v>46154</v>
      </c>
      <c r="I2839" t="s">
        <v>224</v>
      </c>
      <c r="J2839" t="s">
        <v>230</v>
      </c>
      <c r="L2839" t="s">
        <v>3682</v>
      </c>
      <c r="M2839" t="s">
        <v>902</v>
      </c>
      <c r="N2839" t="s">
        <v>752</v>
      </c>
      <c r="O2839" t="s">
        <v>623</v>
      </c>
      <c r="Q2839" t="s">
        <v>12404</v>
      </c>
      <c r="R2839" t="s">
        <v>2809</v>
      </c>
      <c r="S2839" t="s">
        <v>6314</v>
      </c>
      <c r="T2839" t="s">
        <v>6315</v>
      </c>
      <c r="U2839" t="s">
        <v>3034</v>
      </c>
      <c r="V2839" t="s">
        <v>3994</v>
      </c>
      <c r="W2839" t="s">
        <v>245</v>
      </c>
      <c r="X2839" t="s">
        <v>387</v>
      </c>
      <c r="Z2839">
        <v>1</v>
      </c>
      <c r="AA2839" t="s">
        <v>3921</v>
      </c>
      <c r="AE2839" t="s">
        <v>3922</v>
      </c>
      <c r="AG2839" t="s">
        <v>4854</v>
      </c>
      <c r="AH2839">
        <v>6108907397</v>
      </c>
      <c r="AI2839" t="s">
        <v>12405</v>
      </c>
      <c r="AM2839" t="s">
        <v>3925</v>
      </c>
      <c r="AN2839" t="s">
        <v>3926</v>
      </c>
      <c r="AO2839" t="s">
        <v>268</v>
      </c>
      <c r="AP2839" t="s">
        <v>386</v>
      </c>
      <c r="AW2839" t="s">
        <v>389</v>
      </c>
      <c r="AX2839" t="s">
        <v>388</v>
      </c>
      <c r="AY2839" t="s">
        <v>253</v>
      </c>
      <c r="AZ2839" t="s">
        <v>230</v>
      </c>
      <c r="BA2839" t="s">
        <v>344</v>
      </c>
      <c r="BB2839" t="s">
        <v>232</v>
      </c>
      <c r="BC2839" t="s">
        <v>3927</v>
      </c>
      <c r="BD2839" t="s">
        <v>3927</v>
      </c>
      <c r="BE2839" t="s">
        <v>3927</v>
      </c>
      <c r="BF2839">
        <v>16</v>
      </c>
    </row>
    <row r="2840" spans="1:58" x14ac:dyDescent="0.3">
      <c r="A2840">
        <v>2026</v>
      </c>
      <c r="B2840">
        <v>202605</v>
      </c>
      <c r="C2840">
        <v>5</v>
      </c>
      <c r="D2840" s="14">
        <v>20001624374510</v>
      </c>
      <c r="E2840" t="s">
        <v>2810</v>
      </c>
      <c r="F2840" s="2">
        <v>46150.385625000003</v>
      </c>
      <c r="G2840" s="2">
        <v>46151</v>
      </c>
      <c r="I2840" t="s">
        <v>224</v>
      </c>
      <c r="J2840" t="s">
        <v>230</v>
      </c>
      <c r="L2840" t="s">
        <v>1823</v>
      </c>
      <c r="M2840" t="s">
        <v>309</v>
      </c>
      <c r="N2840" t="s">
        <v>297</v>
      </c>
      <c r="O2840" t="s">
        <v>283</v>
      </c>
      <c r="Q2840" t="s">
        <v>12406</v>
      </c>
      <c r="R2840" t="s">
        <v>2809</v>
      </c>
      <c r="S2840" t="s">
        <v>1542</v>
      </c>
      <c r="T2840" t="s">
        <v>1543</v>
      </c>
      <c r="U2840" t="s">
        <v>258</v>
      </c>
      <c r="V2840" t="s">
        <v>247</v>
      </c>
      <c r="W2840" t="s">
        <v>245</v>
      </c>
      <c r="X2840" t="s">
        <v>387</v>
      </c>
      <c r="Z2840">
        <v>4</v>
      </c>
      <c r="AA2840" t="s">
        <v>3921</v>
      </c>
      <c r="AE2840" t="s">
        <v>3922</v>
      </c>
      <c r="AG2840" t="s">
        <v>329</v>
      </c>
      <c r="AH2840">
        <v>6108905381</v>
      </c>
      <c r="AI2840" t="s">
        <v>12407</v>
      </c>
      <c r="AM2840" t="s">
        <v>3925</v>
      </c>
      <c r="AN2840" t="s">
        <v>3926</v>
      </c>
      <c r="AO2840" t="s">
        <v>268</v>
      </c>
      <c r="AP2840" t="s">
        <v>386</v>
      </c>
      <c r="AW2840" t="s">
        <v>389</v>
      </c>
      <c r="AX2840" t="s">
        <v>388</v>
      </c>
      <c r="AY2840" t="s">
        <v>253</v>
      </c>
      <c r="AZ2840" t="s">
        <v>230</v>
      </c>
      <c r="BA2840" t="s">
        <v>395</v>
      </c>
      <c r="BB2840" t="s">
        <v>380</v>
      </c>
      <c r="BC2840" t="s">
        <v>3927</v>
      </c>
      <c r="BD2840" t="s">
        <v>3927</v>
      </c>
      <c r="BE2840" t="s">
        <v>3927</v>
      </c>
      <c r="BF2840">
        <v>16</v>
      </c>
    </row>
    <row r="2841" spans="1:58" x14ac:dyDescent="0.3">
      <c r="A2841">
        <v>2026</v>
      </c>
      <c r="B2841">
        <v>202605</v>
      </c>
      <c r="C2841">
        <v>5</v>
      </c>
      <c r="D2841" s="14">
        <v>20001624374092</v>
      </c>
      <c r="E2841" t="s">
        <v>2810</v>
      </c>
      <c r="F2841" s="2">
        <v>46150.361550925925</v>
      </c>
      <c r="G2841" s="2">
        <v>46151</v>
      </c>
      <c r="I2841" t="s">
        <v>224</v>
      </c>
      <c r="J2841" t="s">
        <v>230</v>
      </c>
      <c r="L2841" t="s">
        <v>5608</v>
      </c>
      <c r="M2841" t="s">
        <v>309</v>
      </c>
      <c r="N2841" t="s">
        <v>297</v>
      </c>
      <c r="O2841" t="s">
        <v>283</v>
      </c>
      <c r="Q2841" t="s">
        <v>12408</v>
      </c>
      <c r="R2841" t="s">
        <v>2809</v>
      </c>
      <c r="S2841" t="s">
        <v>6146</v>
      </c>
      <c r="T2841" t="s">
        <v>6147</v>
      </c>
      <c r="U2841" t="s">
        <v>5044</v>
      </c>
      <c r="V2841" t="s">
        <v>5045</v>
      </c>
      <c r="W2841" t="s">
        <v>245</v>
      </c>
      <c r="X2841" t="s">
        <v>225</v>
      </c>
      <c r="Z2841">
        <v>4</v>
      </c>
      <c r="AA2841" t="s">
        <v>3921</v>
      </c>
      <c r="AE2841" t="s">
        <v>3922</v>
      </c>
      <c r="AG2841" t="s">
        <v>5047</v>
      </c>
      <c r="AH2841">
        <v>6108923041</v>
      </c>
      <c r="AI2841" t="s">
        <v>12409</v>
      </c>
      <c r="AM2841" t="s">
        <v>3925</v>
      </c>
      <c r="AN2841" t="s">
        <v>3926</v>
      </c>
      <c r="AO2841" t="s">
        <v>268</v>
      </c>
      <c r="AP2841" t="s">
        <v>386</v>
      </c>
      <c r="AW2841" t="s">
        <v>320</v>
      </c>
      <c r="AX2841" t="s">
        <v>319</v>
      </c>
      <c r="AY2841" t="s">
        <v>254</v>
      </c>
      <c r="AZ2841" t="s">
        <v>230</v>
      </c>
      <c r="BA2841" t="s">
        <v>395</v>
      </c>
      <c r="BB2841" t="s">
        <v>380</v>
      </c>
      <c r="BC2841" t="s">
        <v>3927</v>
      </c>
      <c r="BD2841" t="s">
        <v>3927</v>
      </c>
      <c r="BE2841" t="s">
        <v>3927</v>
      </c>
      <c r="BF2841">
        <v>16</v>
      </c>
    </row>
    <row r="2842" spans="1:58" x14ac:dyDescent="0.3">
      <c r="A2842">
        <v>2026</v>
      </c>
      <c r="B2842">
        <v>202605</v>
      </c>
      <c r="C2842">
        <v>5</v>
      </c>
      <c r="D2842" s="14">
        <v>20001624373873</v>
      </c>
      <c r="E2842" t="s">
        <v>2810</v>
      </c>
      <c r="F2842" s="2">
        <v>46150.403310185182</v>
      </c>
      <c r="G2842" s="2">
        <v>46154</v>
      </c>
      <c r="I2842" t="s">
        <v>224</v>
      </c>
      <c r="J2842" t="s">
        <v>230</v>
      </c>
      <c r="L2842" t="s">
        <v>3463</v>
      </c>
      <c r="M2842" t="s">
        <v>309</v>
      </c>
      <c r="N2842" t="s">
        <v>297</v>
      </c>
      <c r="O2842" t="s">
        <v>283</v>
      </c>
      <c r="Q2842" t="s">
        <v>3445</v>
      </c>
      <c r="R2842" t="s">
        <v>2809</v>
      </c>
      <c r="S2842" t="s">
        <v>719</v>
      </c>
      <c r="T2842" t="s">
        <v>720</v>
      </c>
      <c r="U2842" t="s">
        <v>258</v>
      </c>
      <c r="V2842" t="s">
        <v>247</v>
      </c>
      <c r="W2842" t="s">
        <v>245</v>
      </c>
      <c r="X2842" t="s">
        <v>387</v>
      </c>
      <c r="Z2842">
        <v>1</v>
      </c>
      <c r="AA2842" t="s">
        <v>3921</v>
      </c>
      <c r="AE2842" t="s">
        <v>3922</v>
      </c>
      <c r="AG2842" t="s">
        <v>342</v>
      </c>
      <c r="AH2842">
        <v>6108918269</v>
      </c>
      <c r="AI2842" t="s">
        <v>12410</v>
      </c>
      <c r="AM2842" t="s">
        <v>3925</v>
      </c>
      <c r="AN2842" t="s">
        <v>3926</v>
      </c>
      <c r="AO2842" t="s">
        <v>268</v>
      </c>
      <c r="AP2842" t="s">
        <v>386</v>
      </c>
      <c r="AW2842" t="s">
        <v>389</v>
      </c>
      <c r="AX2842" t="s">
        <v>388</v>
      </c>
      <c r="AY2842" t="s">
        <v>253</v>
      </c>
      <c r="AZ2842" t="s">
        <v>230</v>
      </c>
      <c r="BA2842" t="s">
        <v>395</v>
      </c>
      <c r="BB2842" t="s">
        <v>380</v>
      </c>
      <c r="BC2842" t="s">
        <v>3927</v>
      </c>
      <c r="BD2842" t="s">
        <v>3927</v>
      </c>
      <c r="BE2842" t="s">
        <v>3927</v>
      </c>
      <c r="BF2842">
        <v>16</v>
      </c>
    </row>
    <row r="2843" spans="1:58" x14ac:dyDescent="0.3">
      <c r="A2843">
        <v>2026</v>
      </c>
      <c r="B2843">
        <v>202605</v>
      </c>
      <c r="C2843">
        <v>5</v>
      </c>
      <c r="D2843" s="14">
        <v>20001624373526</v>
      </c>
      <c r="E2843" t="s">
        <v>2810</v>
      </c>
      <c r="F2843" s="2">
        <v>46150.386319444442</v>
      </c>
      <c r="G2843" s="2">
        <v>46153</v>
      </c>
      <c r="I2843" t="s">
        <v>224</v>
      </c>
      <c r="J2843" t="s">
        <v>230</v>
      </c>
      <c r="L2843" t="s">
        <v>2977</v>
      </c>
      <c r="M2843" t="s">
        <v>4740</v>
      </c>
      <c r="N2843" t="s">
        <v>1128</v>
      </c>
      <c r="O2843" t="s">
        <v>331</v>
      </c>
      <c r="Q2843" t="s">
        <v>12411</v>
      </c>
      <c r="R2843" t="s">
        <v>2809</v>
      </c>
      <c r="S2843" t="s">
        <v>5313</v>
      </c>
      <c r="T2843" t="s">
        <v>5314</v>
      </c>
      <c r="U2843" t="s">
        <v>3034</v>
      </c>
      <c r="V2843" t="s">
        <v>647</v>
      </c>
      <c r="W2843" t="s">
        <v>245</v>
      </c>
      <c r="X2843" t="s">
        <v>225</v>
      </c>
      <c r="Z2843">
        <v>2</v>
      </c>
      <c r="AA2843" t="s">
        <v>3921</v>
      </c>
      <c r="AE2843" t="s">
        <v>3922</v>
      </c>
      <c r="AG2843" t="s">
        <v>5111</v>
      </c>
      <c r="AH2843">
        <v>6016774828</v>
      </c>
      <c r="AI2843" t="s">
        <v>12412</v>
      </c>
      <c r="AM2843" t="s">
        <v>3925</v>
      </c>
      <c r="AN2843" t="s">
        <v>3926</v>
      </c>
      <c r="AO2843" t="s">
        <v>268</v>
      </c>
      <c r="AP2843" t="s">
        <v>249</v>
      </c>
      <c r="AW2843" t="s">
        <v>227</v>
      </c>
      <c r="AX2843" t="s">
        <v>226</v>
      </c>
      <c r="AY2843" t="s">
        <v>254</v>
      </c>
      <c r="AZ2843" t="s">
        <v>230</v>
      </c>
      <c r="BA2843" t="s">
        <v>344</v>
      </c>
      <c r="BB2843" t="s">
        <v>232</v>
      </c>
      <c r="BC2843" t="s">
        <v>3927</v>
      </c>
      <c r="BD2843" t="s">
        <v>3927</v>
      </c>
      <c r="BE2843" t="s">
        <v>3927</v>
      </c>
      <c r="BF2843">
        <v>26</v>
      </c>
    </row>
    <row r="2844" spans="1:58" x14ac:dyDescent="0.3">
      <c r="A2844">
        <v>2026</v>
      </c>
      <c r="B2844">
        <v>202605</v>
      </c>
      <c r="C2844">
        <v>5</v>
      </c>
      <c r="D2844" s="14">
        <v>20001624372203</v>
      </c>
      <c r="E2844" t="s">
        <v>2810</v>
      </c>
      <c r="F2844" s="2">
        <v>46150.367974537039</v>
      </c>
      <c r="G2844" s="2">
        <v>46151</v>
      </c>
      <c r="I2844" t="s">
        <v>224</v>
      </c>
      <c r="J2844" t="s">
        <v>230</v>
      </c>
      <c r="L2844" t="s">
        <v>12413</v>
      </c>
      <c r="M2844" t="s">
        <v>309</v>
      </c>
      <c r="N2844" t="s">
        <v>297</v>
      </c>
      <c r="O2844" t="s">
        <v>283</v>
      </c>
      <c r="Q2844" t="s">
        <v>12414</v>
      </c>
      <c r="R2844" t="s">
        <v>2809</v>
      </c>
      <c r="S2844" t="s">
        <v>347</v>
      </c>
      <c r="T2844" t="s">
        <v>358</v>
      </c>
      <c r="U2844" t="s">
        <v>258</v>
      </c>
      <c r="V2844" t="s">
        <v>247</v>
      </c>
      <c r="W2844" t="s">
        <v>245</v>
      </c>
      <c r="X2844" t="s">
        <v>225</v>
      </c>
      <c r="Z2844">
        <v>4</v>
      </c>
      <c r="AA2844" t="s">
        <v>3921</v>
      </c>
      <c r="AE2844" t="s">
        <v>3922</v>
      </c>
      <c r="AG2844" t="s">
        <v>359</v>
      </c>
      <c r="AH2844">
        <v>6108912243</v>
      </c>
      <c r="AI2844" t="s">
        <v>12415</v>
      </c>
      <c r="AM2844" t="s">
        <v>3925</v>
      </c>
      <c r="AN2844" t="s">
        <v>3926</v>
      </c>
      <c r="AO2844" t="s">
        <v>268</v>
      </c>
      <c r="AP2844" t="s">
        <v>304</v>
      </c>
      <c r="AW2844" t="s">
        <v>320</v>
      </c>
      <c r="AX2844" t="s">
        <v>319</v>
      </c>
      <c r="AY2844" t="s">
        <v>254</v>
      </c>
      <c r="AZ2844" t="s">
        <v>230</v>
      </c>
      <c r="BA2844" t="s">
        <v>395</v>
      </c>
      <c r="BB2844" t="s">
        <v>380</v>
      </c>
      <c r="BC2844" t="s">
        <v>3927</v>
      </c>
      <c r="BD2844" t="s">
        <v>3927</v>
      </c>
      <c r="BE2844" t="s">
        <v>3927</v>
      </c>
      <c r="BF2844">
        <v>16</v>
      </c>
    </row>
    <row r="2845" spans="1:58" x14ac:dyDescent="0.3">
      <c r="A2845">
        <v>2026</v>
      </c>
      <c r="B2845">
        <v>202605</v>
      </c>
      <c r="C2845">
        <v>5</v>
      </c>
      <c r="D2845" s="14">
        <v>20001624363767</v>
      </c>
      <c r="E2845" t="s">
        <v>2810</v>
      </c>
      <c r="F2845" s="2">
        <v>46150.394375000003</v>
      </c>
      <c r="G2845" s="2">
        <v>46153</v>
      </c>
      <c r="I2845" t="s">
        <v>224</v>
      </c>
      <c r="J2845" t="s">
        <v>230</v>
      </c>
      <c r="L2845" t="s">
        <v>11956</v>
      </c>
      <c r="M2845" t="s">
        <v>392</v>
      </c>
      <c r="N2845" t="s">
        <v>353</v>
      </c>
      <c r="O2845" t="s">
        <v>283</v>
      </c>
      <c r="Q2845" t="s">
        <v>12416</v>
      </c>
      <c r="R2845" t="s">
        <v>2809</v>
      </c>
      <c r="S2845" t="s">
        <v>6146</v>
      </c>
      <c r="T2845" t="s">
        <v>6147</v>
      </c>
      <c r="U2845" t="s">
        <v>5044</v>
      </c>
      <c r="V2845" t="s">
        <v>5045</v>
      </c>
      <c r="W2845" t="s">
        <v>245</v>
      </c>
      <c r="X2845" t="s">
        <v>225</v>
      </c>
      <c r="Z2845">
        <v>2</v>
      </c>
      <c r="AA2845" t="s">
        <v>3921</v>
      </c>
      <c r="AE2845" t="s">
        <v>3922</v>
      </c>
      <c r="AG2845" t="s">
        <v>5047</v>
      </c>
      <c r="AH2845">
        <v>6108922118</v>
      </c>
      <c r="AI2845" t="s">
        <v>12417</v>
      </c>
      <c r="AM2845" t="s">
        <v>3925</v>
      </c>
      <c r="AN2845" t="s">
        <v>3926</v>
      </c>
      <c r="AO2845" t="s">
        <v>268</v>
      </c>
      <c r="AP2845" t="s">
        <v>386</v>
      </c>
      <c r="AW2845" t="s">
        <v>227</v>
      </c>
      <c r="AX2845" t="s">
        <v>226</v>
      </c>
      <c r="AY2845" t="s">
        <v>254</v>
      </c>
      <c r="AZ2845" t="s">
        <v>230</v>
      </c>
      <c r="BA2845" t="s">
        <v>344</v>
      </c>
      <c r="BB2845" t="s">
        <v>232</v>
      </c>
      <c r="BC2845" t="s">
        <v>3927</v>
      </c>
      <c r="BD2845" t="s">
        <v>3927</v>
      </c>
      <c r="BE2845" t="s">
        <v>3927</v>
      </c>
      <c r="BF2845">
        <v>16</v>
      </c>
    </row>
    <row r="2846" spans="1:58" x14ac:dyDescent="0.3">
      <c r="A2846">
        <v>2026</v>
      </c>
      <c r="B2846">
        <v>202605</v>
      </c>
      <c r="C2846">
        <v>5</v>
      </c>
      <c r="D2846" s="14">
        <v>20001624363711</v>
      </c>
      <c r="E2846" t="s">
        <v>2810</v>
      </c>
      <c r="F2846" s="2">
        <v>46150.391458333332</v>
      </c>
      <c r="G2846" s="2">
        <v>46154</v>
      </c>
      <c r="I2846" t="s">
        <v>224</v>
      </c>
      <c r="J2846" t="s">
        <v>230</v>
      </c>
      <c r="L2846" t="s">
        <v>2207</v>
      </c>
      <c r="M2846" t="s">
        <v>902</v>
      </c>
      <c r="N2846" t="s">
        <v>752</v>
      </c>
      <c r="O2846" t="s">
        <v>623</v>
      </c>
      <c r="Q2846" t="s">
        <v>12418</v>
      </c>
      <c r="R2846" t="s">
        <v>2809</v>
      </c>
      <c r="S2846" t="s">
        <v>340</v>
      </c>
      <c r="T2846" t="s">
        <v>341</v>
      </c>
      <c r="U2846" t="s">
        <v>258</v>
      </c>
      <c r="V2846" t="s">
        <v>247</v>
      </c>
      <c r="W2846" t="s">
        <v>245</v>
      </c>
      <c r="X2846" t="s">
        <v>225</v>
      </c>
      <c r="Z2846">
        <v>1</v>
      </c>
      <c r="AA2846" t="s">
        <v>3921</v>
      </c>
      <c r="AE2846" t="s">
        <v>3922</v>
      </c>
      <c r="AG2846" t="s">
        <v>342</v>
      </c>
      <c r="AH2846">
        <v>6057570754</v>
      </c>
      <c r="AI2846" t="s">
        <v>12419</v>
      </c>
      <c r="AM2846" t="s">
        <v>3925</v>
      </c>
      <c r="AN2846" t="s">
        <v>3926</v>
      </c>
      <c r="AO2846" t="s">
        <v>268</v>
      </c>
      <c r="AP2846" t="s">
        <v>386</v>
      </c>
      <c r="AW2846" t="s">
        <v>227</v>
      </c>
      <c r="AX2846" t="s">
        <v>226</v>
      </c>
      <c r="AY2846" t="s">
        <v>254</v>
      </c>
      <c r="AZ2846" t="s">
        <v>230</v>
      </c>
      <c r="BA2846" t="s">
        <v>273</v>
      </c>
      <c r="BB2846" t="s">
        <v>380</v>
      </c>
      <c r="BC2846" t="s">
        <v>3927</v>
      </c>
      <c r="BD2846" t="s">
        <v>3927</v>
      </c>
      <c r="BE2846" t="s">
        <v>3927</v>
      </c>
      <c r="BF2846">
        <v>5</v>
      </c>
    </row>
    <row r="2847" spans="1:58" x14ac:dyDescent="0.3">
      <c r="A2847">
        <v>2026</v>
      </c>
      <c r="B2847">
        <v>202605</v>
      </c>
      <c r="C2847">
        <v>5</v>
      </c>
      <c r="D2847" s="14">
        <v>20001624211106</v>
      </c>
      <c r="E2847" t="s">
        <v>2810</v>
      </c>
      <c r="F2847" s="2">
        <v>46149.737592592595</v>
      </c>
      <c r="G2847" s="2">
        <v>46153</v>
      </c>
      <c r="I2847" t="s">
        <v>224</v>
      </c>
      <c r="J2847" t="s">
        <v>230</v>
      </c>
      <c r="L2847" t="s">
        <v>3390</v>
      </c>
      <c r="M2847" t="s">
        <v>309</v>
      </c>
      <c r="N2847" t="s">
        <v>297</v>
      </c>
      <c r="O2847" t="s">
        <v>283</v>
      </c>
      <c r="Q2847" t="s">
        <v>12420</v>
      </c>
      <c r="R2847" t="s">
        <v>2809</v>
      </c>
      <c r="S2847" t="s">
        <v>5187</v>
      </c>
      <c r="T2847" t="s">
        <v>5188</v>
      </c>
      <c r="U2847" t="s">
        <v>3034</v>
      </c>
      <c r="V2847" t="s">
        <v>647</v>
      </c>
      <c r="W2847" t="s">
        <v>245</v>
      </c>
      <c r="X2847" t="s">
        <v>225</v>
      </c>
      <c r="Z2847">
        <v>2</v>
      </c>
      <c r="AA2847" t="s">
        <v>3921</v>
      </c>
      <c r="AE2847" t="s">
        <v>3922</v>
      </c>
      <c r="AG2847" t="s">
        <v>5111</v>
      </c>
      <c r="AH2847">
        <v>6108916123</v>
      </c>
      <c r="AI2847" t="s">
        <v>12421</v>
      </c>
      <c r="AM2847" t="s">
        <v>3925</v>
      </c>
      <c r="AN2847" t="s">
        <v>3926</v>
      </c>
      <c r="AO2847" t="s">
        <v>268</v>
      </c>
      <c r="AP2847" t="s">
        <v>304</v>
      </c>
      <c r="AW2847" t="s">
        <v>320</v>
      </c>
      <c r="AX2847" t="s">
        <v>319</v>
      </c>
      <c r="AY2847" t="s">
        <v>254</v>
      </c>
      <c r="AZ2847" t="s">
        <v>230</v>
      </c>
      <c r="BA2847" t="s">
        <v>395</v>
      </c>
      <c r="BB2847" t="s">
        <v>380</v>
      </c>
      <c r="BC2847" t="s">
        <v>3927</v>
      </c>
      <c r="BD2847" t="s">
        <v>3927</v>
      </c>
      <c r="BE2847" t="s">
        <v>3927</v>
      </c>
      <c r="BF2847">
        <v>16</v>
      </c>
    </row>
    <row r="2848" spans="1:58" x14ac:dyDescent="0.3">
      <c r="A2848">
        <v>2026</v>
      </c>
      <c r="B2848">
        <v>202605</v>
      </c>
      <c r="C2848">
        <v>5</v>
      </c>
      <c r="D2848" s="14">
        <v>20001624209535</v>
      </c>
      <c r="E2848" t="s">
        <v>2810</v>
      </c>
      <c r="F2848" s="2">
        <v>46149.809027777781</v>
      </c>
      <c r="G2848" s="2">
        <v>46154</v>
      </c>
      <c r="I2848" t="s">
        <v>224</v>
      </c>
      <c r="J2848" t="s">
        <v>230</v>
      </c>
      <c r="L2848" t="s">
        <v>3553</v>
      </c>
      <c r="M2848" t="s">
        <v>309</v>
      </c>
      <c r="N2848" t="s">
        <v>297</v>
      </c>
      <c r="O2848" t="s">
        <v>283</v>
      </c>
      <c r="Q2848" t="s">
        <v>12422</v>
      </c>
      <c r="R2848" t="s">
        <v>2809</v>
      </c>
      <c r="S2848" t="s">
        <v>6476</v>
      </c>
      <c r="T2848" t="s">
        <v>6477</v>
      </c>
      <c r="U2848" t="s">
        <v>4796</v>
      </c>
      <c r="V2848" t="s">
        <v>2024</v>
      </c>
      <c r="W2848" t="s">
        <v>245</v>
      </c>
      <c r="X2848" t="s">
        <v>225</v>
      </c>
      <c r="Z2848">
        <v>1</v>
      </c>
      <c r="AA2848" t="s">
        <v>3921</v>
      </c>
      <c r="AE2848" t="s">
        <v>3922</v>
      </c>
      <c r="AG2848" t="s">
        <v>2026</v>
      </c>
      <c r="AH2848">
        <v>6108917137</v>
      </c>
      <c r="AI2848" t="s">
        <v>12423</v>
      </c>
      <c r="AM2848" t="s">
        <v>3925</v>
      </c>
      <c r="AN2848" t="s">
        <v>3926</v>
      </c>
      <c r="AO2848" t="s">
        <v>268</v>
      </c>
      <c r="AP2848" t="s">
        <v>249</v>
      </c>
      <c r="AW2848" t="s">
        <v>227</v>
      </c>
      <c r="AX2848" t="s">
        <v>226</v>
      </c>
      <c r="AY2848" t="s">
        <v>254</v>
      </c>
      <c r="AZ2848" t="s">
        <v>230</v>
      </c>
      <c r="BA2848" t="s">
        <v>395</v>
      </c>
      <c r="BB2848" t="s">
        <v>380</v>
      </c>
      <c r="BC2848" t="s">
        <v>3927</v>
      </c>
      <c r="BD2848" t="s">
        <v>3927</v>
      </c>
      <c r="BE2848" t="s">
        <v>3927</v>
      </c>
      <c r="BF2848">
        <v>16</v>
      </c>
    </row>
    <row r="2849" spans="1:58" x14ac:dyDescent="0.3">
      <c r="A2849">
        <v>2026</v>
      </c>
      <c r="B2849">
        <v>202605</v>
      </c>
      <c r="C2849">
        <v>5</v>
      </c>
      <c r="D2849" s="14">
        <v>20001624209456</v>
      </c>
      <c r="E2849" t="s">
        <v>2810</v>
      </c>
      <c r="F2849" s="2">
        <v>46149.786296296297</v>
      </c>
      <c r="G2849" s="2">
        <v>46150</v>
      </c>
      <c r="I2849" t="s">
        <v>224</v>
      </c>
      <c r="J2849" t="s">
        <v>230</v>
      </c>
      <c r="L2849" t="s">
        <v>1566</v>
      </c>
      <c r="M2849" t="s">
        <v>902</v>
      </c>
      <c r="N2849" t="s">
        <v>752</v>
      </c>
      <c r="O2849" t="s">
        <v>623</v>
      </c>
      <c r="Q2849" t="s">
        <v>12424</v>
      </c>
      <c r="R2849" t="s">
        <v>2809</v>
      </c>
      <c r="S2849" t="s">
        <v>425</v>
      </c>
      <c r="T2849" t="s">
        <v>426</v>
      </c>
      <c r="U2849" t="s">
        <v>258</v>
      </c>
      <c r="V2849" t="s">
        <v>247</v>
      </c>
      <c r="W2849" t="s">
        <v>245</v>
      </c>
      <c r="X2849" t="s">
        <v>225</v>
      </c>
      <c r="Z2849">
        <v>5</v>
      </c>
      <c r="AA2849" t="s">
        <v>3921</v>
      </c>
      <c r="AE2849" t="s">
        <v>3922</v>
      </c>
      <c r="AG2849" t="s">
        <v>410</v>
      </c>
      <c r="AH2849">
        <v>1041913983</v>
      </c>
      <c r="AI2849" t="s">
        <v>12425</v>
      </c>
      <c r="AM2849" t="s">
        <v>3925</v>
      </c>
      <c r="AN2849" t="s">
        <v>3926</v>
      </c>
      <c r="AO2849" t="s">
        <v>268</v>
      </c>
      <c r="AP2849" t="s">
        <v>386</v>
      </c>
      <c r="AW2849" t="s">
        <v>227</v>
      </c>
      <c r="AX2849" t="s">
        <v>226</v>
      </c>
      <c r="AY2849" t="s">
        <v>254</v>
      </c>
      <c r="AZ2849" t="s">
        <v>230</v>
      </c>
      <c r="BA2849" t="s">
        <v>273</v>
      </c>
      <c r="BB2849" t="s">
        <v>380</v>
      </c>
      <c r="BC2849" t="s">
        <v>3927</v>
      </c>
      <c r="BD2849" t="s">
        <v>3927</v>
      </c>
      <c r="BE2849" t="s">
        <v>3927</v>
      </c>
      <c r="BF2849">
        <v>1</v>
      </c>
    </row>
    <row r="2850" spans="1:58" x14ac:dyDescent="0.3">
      <c r="A2850">
        <v>2026</v>
      </c>
      <c r="B2850">
        <v>202605</v>
      </c>
      <c r="C2850">
        <v>5</v>
      </c>
      <c r="D2850" s="14">
        <v>20001624209436</v>
      </c>
      <c r="E2850" t="s">
        <v>2810</v>
      </c>
      <c r="F2850" s="2">
        <v>46149.782199074078</v>
      </c>
      <c r="G2850" s="2">
        <v>46150</v>
      </c>
      <c r="I2850" t="s">
        <v>224</v>
      </c>
      <c r="J2850" t="s">
        <v>230</v>
      </c>
      <c r="L2850" t="s">
        <v>1658</v>
      </c>
      <c r="M2850" t="s">
        <v>1286</v>
      </c>
      <c r="N2850" t="s">
        <v>1281</v>
      </c>
      <c r="O2850" t="s">
        <v>331</v>
      </c>
      <c r="Q2850" t="s">
        <v>12426</v>
      </c>
      <c r="R2850" t="s">
        <v>2809</v>
      </c>
      <c r="S2850" t="s">
        <v>425</v>
      </c>
      <c r="T2850" t="s">
        <v>426</v>
      </c>
      <c r="U2850" t="s">
        <v>258</v>
      </c>
      <c r="V2850" t="s">
        <v>247</v>
      </c>
      <c r="W2850" t="s">
        <v>245</v>
      </c>
      <c r="X2850" t="s">
        <v>225</v>
      </c>
      <c r="Z2850">
        <v>5</v>
      </c>
      <c r="AA2850" t="s">
        <v>3921</v>
      </c>
      <c r="AE2850" t="s">
        <v>3922</v>
      </c>
      <c r="AG2850" t="s">
        <v>410</v>
      </c>
      <c r="AH2850">
        <v>6106879241</v>
      </c>
      <c r="AI2850" t="s">
        <v>12427</v>
      </c>
      <c r="AM2850" t="s">
        <v>3925</v>
      </c>
      <c r="AN2850" t="s">
        <v>3926</v>
      </c>
      <c r="AO2850" t="s">
        <v>268</v>
      </c>
      <c r="AP2850" t="s">
        <v>386</v>
      </c>
      <c r="AW2850" t="s">
        <v>227</v>
      </c>
      <c r="AX2850" t="s">
        <v>226</v>
      </c>
      <c r="AY2850" t="s">
        <v>254</v>
      </c>
      <c r="AZ2850" t="s">
        <v>230</v>
      </c>
      <c r="BA2850" t="s">
        <v>273</v>
      </c>
      <c r="BB2850" t="s">
        <v>380</v>
      </c>
      <c r="BC2850" t="s">
        <v>3927</v>
      </c>
      <c r="BD2850" t="s">
        <v>3927</v>
      </c>
      <c r="BE2850" t="s">
        <v>3927</v>
      </c>
      <c r="BF2850">
        <v>18</v>
      </c>
    </row>
    <row r="2851" spans="1:58" x14ac:dyDescent="0.3">
      <c r="A2851">
        <v>2026</v>
      </c>
      <c r="B2851">
        <v>202605</v>
      </c>
      <c r="C2851">
        <v>5</v>
      </c>
      <c r="D2851" s="14">
        <v>20001624209281</v>
      </c>
      <c r="E2851" t="s">
        <v>2810</v>
      </c>
      <c r="F2851" s="2">
        <v>46149.754780092589</v>
      </c>
      <c r="G2851" s="2">
        <v>46151</v>
      </c>
      <c r="I2851" t="s">
        <v>224</v>
      </c>
      <c r="J2851" t="s">
        <v>230</v>
      </c>
      <c r="L2851" t="s">
        <v>3013</v>
      </c>
      <c r="M2851" t="s">
        <v>309</v>
      </c>
      <c r="N2851" t="s">
        <v>297</v>
      </c>
      <c r="O2851" t="s">
        <v>283</v>
      </c>
      <c r="Q2851" t="s">
        <v>12428</v>
      </c>
      <c r="R2851" t="s">
        <v>2809</v>
      </c>
      <c r="S2851" t="s">
        <v>4841</v>
      </c>
      <c r="T2851" t="s">
        <v>4842</v>
      </c>
      <c r="U2851" t="s">
        <v>4008</v>
      </c>
      <c r="V2851" t="s">
        <v>980</v>
      </c>
      <c r="W2851" t="s">
        <v>245</v>
      </c>
      <c r="X2851" t="s">
        <v>225</v>
      </c>
      <c r="Z2851">
        <v>4</v>
      </c>
      <c r="AA2851" t="s">
        <v>3921</v>
      </c>
      <c r="AE2851" t="s">
        <v>3922</v>
      </c>
      <c r="AG2851" t="s">
        <v>4844</v>
      </c>
      <c r="AH2851">
        <v>6108922989</v>
      </c>
      <c r="AI2851" t="s">
        <v>12429</v>
      </c>
      <c r="AM2851" t="s">
        <v>3925</v>
      </c>
      <c r="AN2851" t="s">
        <v>3926</v>
      </c>
      <c r="AO2851" t="s">
        <v>268</v>
      </c>
      <c r="AP2851" t="s">
        <v>304</v>
      </c>
      <c r="AW2851" t="s">
        <v>320</v>
      </c>
      <c r="AX2851" t="s">
        <v>319</v>
      </c>
      <c r="AY2851" t="s">
        <v>254</v>
      </c>
      <c r="AZ2851" t="s">
        <v>230</v>
      </c>
      <c r="BA2851" t="s">
        <v>395</v>
      </c>
      <c r="BB2851" t="s">
        <v>380</v>
      </c>
      <c r="BC2851" t="s">
        <v>3927</v>
      </c>
      <c r="BD2851" t="s">
        <v>3927</v>
      </c>
      <c r="BE2851" t="s">
        <v>3927</v>
      </c>
      <c r="BF2851">
        <v>16</v>
      </c>
    </row>
    <row r="2852" spans="1:58" x14ac:dyDescent="0.3">
      <c r="A2852">
        <v>2026</v>
      </c>
      <c r="B2852">
        <v>202605</v>
      </c>
      <c r="C2852">
        <v>5</v>
      </c>
      <c r="D2852" s="14">
        <v>20001624208593</v>
      </c>
      <c r="E2852" t="s">
        <v>2810</v>
      </c>
      <c r="F2852" s="2">
        <v>46149.833020833335</v>
      </c>
      <c r="G2852" s="2">
        <v>46151</v>
      </c>
      <c r="I2852" t="s">
        <v>224</v>
      </c>
      <c r="J2852" t="s">
        <v>230</v>
      </c>
      <c r="L2852" t="s">
        <v>12430</v>
      </c>
      <c r="M2852" t="s">
        <v>309</v>
      </c>
      <c r="N2852" t="s">
        <v>297</v>
      </c>
      <c r="O2852" t="s">
        <v>283</v>
      </c>
      <c r="Q2852" t="s">
        <v>12431</v>
      </c>
      <c r="R2852" t="s">
        <v>2809</v>
      </c>
      <c r="S2852" t="s">
        <v>870</v>
      </c>
      <c r="T2852" t="s">
        <v>877</v>
      </c>
      <c r="U2852" t="s">
        <v>258</v>
      </c>
      <c r="V2852" t="s">
        <v>247</v>
      </c>
      <c r="W2852" t="s">
        <v>245</v>
      </c>
      <c r="X2852" t="s">
        <v>225</v>
      </c>
      <c r="Z2852">
        <v>4</v>
      </c>
      <c r="AA2852" t="s">
        <v>3921</v>
      </c>
      <c r="AE2852" t="s">
        <v>3922</v>
      </c>
      <c r="AG2852" t="s">
        <v>410</v>
      </c>
      <c r="AH2852">
        <v>6108917143</v>
      </c>
      <c r="AI2852" t="s">
        <v>12432</v>
      </c>
      <c r="AM2852" t="s">
        <v>3925</v>
      </c>
      <c r="AN2852" t="s">
        <v>3926</v>
      </c>
      <c r="AO2852" t="s">
        <v>268</v>
      </c>
      <c r="AP2852" t="s">
        <v>386</v>
      </c>
      <c r="AW2852" t="s">
        <v>320</v>
      </c>
      <c r="AX2852" t="s">
        <v>319</v>
      </c>
      <c r="AY2852" t="s">
        <v>254</v>
      </c>
      <c r="AZ2852" t="s">
        <v>230</v>
      </c>
      <c r="BA2852" t="s">
        <v>395</v>
      </c>
      <c r="BB2852" t="s">
        <v>380</v>
      </c>
      <c r="BC2852" t="s">
        <v>3927</v>
      </c>
      <c r="BD2852" t="s">
        <v>3927</v>
      </c>
      <c r="BE2852" t="s">
        <v>3927</v>
      </c>
      <c r="BF2852">
        <v>16</v>
      </c>
    </row>
    <row r="2853" spans="1:58" x14ac:dyDescent="0.3">
      <c r="A2853">
        <v>2026</v>
      </c>
      <c r="B2853">
        <v>202605</v>
      </c>
      <c r="C2853">
        <v>5</v>
      </c>
      <c r="D2853" s="14">
        <v>20001624208384</v>
      </c>
      <c r="E2853" t="s">
        <v>2810</v>
      </c>
      <c r="F2853" s="2">
        <v>46149.771018518521</v>
      </c>
      <c r="G2853" s="2">
        <v>46150</v>
      </c>
      <c r="I2853" t="s">
        <v>224</v>
      </c>
      <c r="J2853" t="s">
        <v>230</v>
      </c>
      <c r="L2853" t="s">
        <v>1626</v>
      </c>
      <c r="M2853" t="s">
        <v>1629</v>
      </c>
      <c r="N2853" t="s">
        <v>353</v>
      </c>
      <c r="O2853" t="s">
        <v>283</v>
      </c>
      <c r="Q2853" t="s">
        <v>3798</v>
      </c>
      <c r="R2853" t="s">
        <v>2809</v>
      </c>
      <c r="S2853" t="s">
        <v>6146</v>
      </c>
      <c r="T2853" t="s">
        <v>6147</v>
      </c>
      <c r="U2853" t="s">
        <v>5044</v>
      </c>
      <c r="V2853" t="s">
        <v>5045</v>
      </c>
      <c r="W2853" t="s">
        <v>245</v>
      </c>
      <c r="X2853" t="s">
        <v>387</v>
      </c>
      <c r="Z2853">
        <v>5</v>
      </c>
      <c r="AA2853" t="s">
        <v>3921</v>
      </c>
      <c r="AE2853" t="s">
        <v>3922</v>
      </c>
      <c r="AG2853" t="s">
        <v>5047</v>
      </c>
      <c r="AH2853">
        <v>6108912188</v>
      </c>
      <c r="AI2853" t="s">
        <v>12433</v>
      </c>
      <c r="AM2853" t="s">
        <v>3925</v>
      </c>
      <c r="AN2853" t="s">
        <v>3926</v>
      </c>
      <c r="AO2853" t="s">
        <v>268</v>
      </c>
      <c r="AP2853" t="s">
        <v>304</v>
      </c>
      <c r="AW2853" t="s">
        <v>389</v>
      </c>
      <c r="AX2853" t="s">
        <v>388</v>
      </c>
      <c r="AY2853" t="s">
        <v>253</v>
      </c>
      <c r="AZ2853" t="s">
        <v>230</v>
      </c>
      <c r="BA2853" t="s">
        <v>395</v>
      </c>
      <c r="BB2853" t="s">
        <v>380</v>
      </c>
      <c r="BC2853" t="s">
        <v>3927</v>
      </c>
      <c r="BD2853" t="s">
        <v>3927</v>
      </c>
      <c r="BE2853" t="s">
        <v>3927</v>
      </c>
      <c r="BF2853">
        <v>16</v>
      </c>
    </row>
    <row r="2854" spans="1:58" x14ac:dyDescent="0.3">
      <c r="A2854">
        <v>2026</v>
      </c>
      <c r="B2854">
        <v>202605</v>
      </c>
      <c r="C2854">
        <v>5</v>
      </c>
      <c r="D2854" s="14">
        <v>20001624208258</v>
      </c>
      <c r="E2854" t="s">
        <v>2810</v>
      </c>
      <c r="F2854" s="2">
        <v>46149.750949074078</v>
      </c>
      <c r="G2854" s="2">
        <v>46151</v>
      </c>
      <c r="I2854" t="s">
        <v>224</v>
      </c>
      <c r="J2854" t="s">
        <v>230</v>
      </c>
      <c r="L2854" t="s">
        <v>3563</v>
      </c>
      <c r="M2854" t="s">
        <v>4449</v>
      </c>
      <c r="N2854" t="s">
        <v>2982</v>
      </c>
      <c r="O2854" t="s">
        <v>554</v>
      </c>
      <c r="Q2854" t="s">
        <v>12434</v>
      </c>
      <c r="R2854" t="s">
        <v>2809</v>
      </c>
      <c r="S2854" t="s">
        <v>5929</v>
      </c>
      <c r="T2854" t="s">
        <v>5930</v>
      </c>
      <c r="U2854" t="s">
        <v>4008</v>
      </c>
      <c r="V2854" t="s">
        <v>980</v>
      </c>
      <c r="W2854" t="s">
        <v>245</v>
      </c>
      <c r="X2854" t="s">
        <v>387</v>
      </c>
      <c r="Z2854">
        <v>4</v>
      </c>
      <c r="AA2854" t="s">
        <v>3921</v>
      </c>
      <c r="AE2854" t="s">
        <v>3922</v>
      </c>
      <c r="AG2854" t="s">
        <v>4844</v>
      </c>
      <c r="AH2854">
        <v>6083314701</v>
      </c>
      <c r="AI2854" t="s">
        <v>12435</v>
      </c>
      <c r="AM2854" t="s">
        <v>3925</v>
      </c>
      <c r="AN2854" t="s">
        <v>3926</v>
      </c>
      <c r="AO2854" t="s">
        <v>268</v>
      </c>
      <c r="AP2854" t="s">
        <v>304</v>
      </c>
      <c r="AW2854" t="s">
        <v>447</v>
      </c>
      <c r="AX2854" t="s">
        <v>446</v>
      </c>
      <c r="AY2854" t="s">
        <v>253</v>
      </c>
      <c r="AZ2854" t="s">
        <v>230</v>
      </c>
      <c r="BA2854" t="s">
        <v>273</v>
      </c>
      <c r="BB2854" t="s">
        <v>380</v>
      </c>
      <c r="BC2854" t="s">
        <v>3927</v>
      </c>
      <c r="BD2854" t="s">
        <v>3927</v>
      </c>
      <c r="BE2854" t="s">
        <v>3927</v>
      </c>
      <c r="BF2854">
        <v>1</v>
      </c>
    </row>
    <row r="2855" spans="1:58" x14ac:dyDescent="0.3">
      <c r="A2855">
        <v>2026</v>
      </c>
      <c r="B2855">
        <v>202605</v>
      </c>
      <c r="C2855">
        <v>5</v>
      </c>
      <c r="D2855" s="14">
        <v>20001624208207</v>
      </c>
      <c r="E2855" t="s">
        <v>2810</v>
      </c>
      <c r="F2855" s="2">
        <v>46149.745347222219</v>
      </c>
      <c r="G2855" s="2">
        <v>46151</v>
      </c>
      <c r="I2855" t="s">
        <v>224</v>
      </c>
      <c r="J2855" t="s">
        <v>230</v>
      </c>
      <c r="L2855" t="s">
        <v>3783</v>
      </c>
      <c r="M2855" t="s">
        <v>902</v>
      </c>
      <c r="N2855" t="s">
        <v>752</v>
      </c>
      <c r="O2855" t="s">
        <v>623</v>
      </c>
      <c r="Q2855" t="s">
        <v>12436</v>
      </c>
      <c r="R2855" t="s">
        <v>2809</v>
      </c>
      <c r="S2855" t="s">
        <v>5494</v>
      </c>
      <c r="T2855" t="s">
        <v>5495</v>
      </c>
      <c r="U2855" t="s">
        <v>3034</v>
      </c>
      <c r="V2855" t="s">
        <v>647</v>
      </c>
      <c r="W2855" t="s">
        <v>245</v>
      </c>
      <c r="X2855" t="s">
        <v>225</v>
      </c>
      <c r="Z2855">
        <v>4</v>
      </c>
      <c r="AA2855" t="s">
        <v>3921</v>
      </c>
      <c r="AE2855" t="s">
        <v>3922</v>
      </c>
      <c r="AG2855" t="s">
        <v>5111</v>
      </c>
      <c r="AH2855">
        <v>6108908255</v>
      </c>
      <c r="AI2855" t="s">
        <v>12437</v>
      </c>
      <c r="AM2855" t="s">
        <v>3925</v>
      </c>
      <c r="AN2855" t="s">
        <v>3926</v>
      </c>
      <c r="AO2855" t="s">
        <v>268</v>
      </c>
      <c r="AP2855" t="s">
        <v>304</v>
      </c>
      <c r="AW2855" t="s">
        <v>320</v>
      </c>
      <c r="AX2855" t="s">
        <v>319</v>
      </c>
      <c r="AY2855" t="s">
        <v>254</v>
      </c>
      <c r="AZ2855" t="s">
        <v>230</v>
      </c>
      <c r="BA2855" t="s">
        <v>395</v>
      </c>
      <c r="BB2855" t="s">
        <v>380</v>
      </c>
      <c r="BC2855" t="s">
        <v>3927</v>
      </c>
      <c r="BD2855" t="s">
        <v>3927</v>
      </c>
      <c r="BE2855" t="s">
        <v>3927</v>
      </c>
      <c r="BF2855">
        <v>16</v>
      </c>
    </row>
    <row r="2856" spans="1:58" x14ac:dyDescent="0.3">
      <c r="A2856">
        <v>2026</v>
      </c>
      <c r="B2856">
        <v>202605</v>
      </c>
      <c r="C2856">
        <v>5</v>
      </c>
      <c r="D2856" s="14">
        <v>20001624206639</v>
      </c>
      <c r="E2856" t="s">
        <v>2810</v>
      </c>
      <c r="F2856" s="2">
        <v>46149.859224537038</v>
      </c>
      <c r="G2856" s="2">
        <v>46151</v>
      </c>
      <c r="I2856" t="s">
        <v>224</v>
      </c>
      <c r="J2856" t="s">
        <v>230</v>
      </c>
      <c r="L2856" t="s">
        <v>1557</v>
      </c>
      <c r="M2856" t="s">
        <v>902</v>
      </c>
      <c r="N2856" t="s">
        <v>752</v>
      </c>
      <c r="O2856" t="s">
        <v>623</v>
      </c>
      <c r="Q2856" t="s">
        <v>12438</v>
      </c>
      <c r="R2856" t="s">
        <v>2809</v>
      </c>
      <c r="S2856" t="s">
        <v>538</v>
      </c>
      <c r="T2856" t="s">
        <v>539</v>
      </c>
      <c r="U2856" t="s">
        <v>258</v>
      </c>
      <c r="V2856" t="s">
        <v>247</v>
      </c>
      <c r="W2856" t="s">
        <v>245</v>
      </c>
      <c r="X2856" t="s">
        <v>225</v>
      </c>
      <c r="Z2856">
        <v>4</v>
      </c>
      <c r="AA2856" t="s">
        <v>3921</v>
      </c>
      <c r="AE2856" t="s">
        <v>3922</v>
      </c>
      <c r="AG2856" t="s">
        <v>248</v>
      </c>
      <c r="AH2856">
        <v>1042982435</v>
      </c>
      <c r="AI2856" t="s">
        <v>12439</v>
      </c>
      <c r="AM2856" t="s">
        <v>3925</v>
      </c>
      <c r="AN2856" t="s">
        <v>3926</v>
      </c>
      <c r="AO2856" t="s">
        <v>268</v>
      </c>
      <c r="AP2856" t="s">
        <v>386</v>
      </c>
      <c r="AW2856" t="s">
        <v>227</v>
      </c>
      <c r="AX2856" t="s">
        <v>226</v>
      </c>
      <c r="AY2856" t="s">
        <v>254</v>
      </c>
      <c r="AZ2856" t="s">
        <v>230</v>
      </c>
      <c r="BA2856" t="s">
        <v>273</v>
      </c>
      <c r="BB2856" t="s">
        <v>380</v>
      </c>
      <c r="BC2856" t="s">
        <v>3927</v>
      </c>
      <c r="BD2856" t="s">
        <v>3927</v>
      </c>
      <c r="BE2856" t="s">
        <v>3927</v>
      </c>
      <c r="BF2856">
        <v>16</v>
      </c>
    </row>
    <row r="2857" spans="1:58" x14ac:dyDescent="0.3">
      <c r="A2857">
        <v>2026</v>
      </c>
      <c r="B2857">
        <v>202605</v>
      </c>
      <c r="C2857">
        <v>5</v>
      </c>
      <c r="D2857" s="14">
        <v>20001624206182</v>
      </c>
      <c r="E2857" t="s">
        <v>2810</v>
      </c>
      <c r="F2857" s="2">
        <v>46149.742048611108</v>
      </c>
      <c r="G2857" s="2">
        <v>46151</v>
      </c>
      <c r="I2857" t="s">
        <v>224</v>
      </c>
      <c r="J2857" t="s">
        <v>230</v>
      </c>
      <c r="L2857" t="s">
        <v>3465</v>
      </c>
      <c r="M2857" t="s">
        <v>309</v>
      </c>
      <c r="N2857" t="s">
        <v>297</v>
      </c>
      <c r="O2857" t="s">
        <v>283</v>
      </c>
      <c r="Q2857" t="s">
        <v>12440</v>
      </c>
      <c r="R2857" t="s">
        <v>2809</v>
      </c>
      <c r="S2857" t="s">
        <v>7442</v>
      </c>
      <c r="T2857" t="s">
        <v>7443</v>
      </c>
      <c r="U2857" t="s">
        <v>4008</v>
      </c>
      <c r="V2857" t="s">
        <v>980</v>
      </c>
      <c r="W2857" t="s">
        <v>245</v>
      </c>
      <c r="X2857" t="s">
        <v>225</v>
      </c>
      <c r="Z2857">
        <v>4</v>
      </c>
      <c r="AA2857" t="s">
        <v>3921</v>
      </c>
      <c r="AE2857" t="s">
        <v>3922</v>
      </c>
      <c r="AG2857" t="s">
        <v>4870</v>
      </c>
      <c r="AH2857">
        <v>6108915177</v>
      </c>
      <c r="AI2857" t="s">
        <v>12441</v>
      </c>
      <c r="AM2857" t="s">
        <v>3925</v>
      </c>
      <c r="AN2857" t="s">
        <v>3926</v>
      </c>
      <c r="AO2857" t="s">
        <v>268</v>
      </c>
      <c r="AP2857" t="s">
        <v>386</v>
      </c>
      <c r="AW2857" t="s">
        <v>227</v>
      </c>
      <c r="AX2857" t="s">
        <v>226</v>
      </c>
      <c r="AY2857" t="s">
        <v>254</v>
      </c>
      <c r="AZ2857" t="s">
        <v>230</v>
      </c>
      <c r="BA2857" t="s">
        <v>273</v>
      </c>
      <c r="BB2857" t="s">
        <v>380</v>
      </c>
      <c r="BC2857" t="s">
        <v>3927</v>
      </c>
      <c r="BD2857" t="s">
        <v>3927</v>
      </c>
      <c r="BE2857" t="s">
        <v>3927</v>
      </c>
      <c r="BF2857">
        <v>16</v>
      </c>
    </row>
    <row r="2858" spans="1:58" x14ac:dyDescent="0.3">
      <c r="A2858">
        <v>2026</v>
      </c>
      <c r="B2858">
        <v>202605</v>
      </c>
      <c r="C2858">
        <v>5</v>
      </c>
      <c r="D2858" s="14">
        <v>20001624206081</v>
      </c>
      <c r="E2858" t="s">
        <v>2810</v>
      </c>
      <c r="F2858" s="2">
        <v>46149.732557870368</v>
      </c>
      <c r="G2858" s="2">
        <v>46153</v>
      </c>
      <c r="I2858" t="s">
        <v>224</v>
      </c>
      <c r="J2858" t="s">
        <v>230</v>
      </c>
      <c r="L2858" t="s">
        <v>2525</v>
      </c>
      <c r="M2858" t="s">
        <v>1350</v>
      </c>
      <c r="N2858" t="s">
        <v>322</v>
      </c>
      <c r="O2858" t="s">
        <v>331</v>
      </c>
      <c r="Q2858" t="s">
        <v>12442</v>
      </c>
      <c r="R2858" t="s">
        <v>2809</v>
      </c>
      <c r="S2858" t="s">
        <v>1640</v>
      </c>
      <c r="T2858" t="s">
        <v>1641</v>
      </c>
      <c r="U2858" t="s">
        <v>258</v>
      </c>
      <c r="V2858" t="s">
        <v>247</v>
      </c>
      <c r="W2858" t="s">
        <v>245</v>
      </c>
      <c r="X2858" t="s">
        <v>225</v>
      </c>
      <c r="Z2858">
        <v>2</v>
      </c>
      <c r="AA2858" t="s">
        <v>3921</v>
      </c>
      <c r="AE2858" t="s">
        <v>3922</v>
      </c>
      <c r="AG2858" t="s">
        <v>329</v>
      </c>
      <c r="AH2858">
        <v>6108914170</v>
      </c>
      <c r="AI2858" t="s">
        <v>12443</v>
      </c>
      <c r="AM2858" t="s">
        <v>3925</v>
      </c>
      <c r="AN2858" t="s">
        <v>3926</v>
      </c>
      <c r="AO2858" t="s">
        <v>268</v>
      </c>
      <c r="AP2858" t="s">
        <v>249</v>
      </c>
      <c r="AW2858" t="s">
        <v>320</v>
      </c>
      <c r="AX2858" t="s">
        <v>319</v>
      </c>
      <c r="AY2858" t="s">
        <v>254</v>
      </c>
      <c r="AZ2858" t="s">
        <v>230</v>
      </c>
      <c r="BA2858" t="s">
        <v>273</v>
      </c>
      <c r="BB2858" t="s">
        <v>380</v>
      </c>
      <c r="BC2858" t="s">
        <v>3927</v>
      </c>
      <c r="BD2858" t="s">
        <v>3927</v>
      </c>
      <c r="BE2858" t="s">
        <v>3927</v>
      </c>
      <c r="BF2858">
        <v>16</v>
      </c>
    </row>
    <row r="2859" spans="1:58" x14ac:dyDescent="0.3">
      <c r="A2859">
        <v>2026</v>
      </c>
      <c r="B2859">
        <v>202605</v>
      </c>
      <c r="C2859">
        <v>5</v>
      </c>
      <c r="D2859" s="14">
        <v>20001624205266</v>
      </c>
      <c r="E2859" t="s">
        <v>2810</v>
      </c>
      <c r="F2859" s="2">
        <v>46149.747534722221</v>
      </c>
      <c r="G2859" s="2">
        <v>46150</v>
      </c>
      <c r="I2859" t="s">
        <v>224</v>
      </c>
      <c r="J2859" t="s">
        <v>230</v>
      </c>
      <c r="L2859" t="s">
        <v>1409</v>
      </c>
      <c r="M2859" t="s">
        <v>364</v>
      </c>
      <c r="N2859" t="s">
        <v>353</v>
      </c>
      <c r="O2859" t="s">
        <v>283</v>
      </c>
      <c r="Q2859" t="s">
        <v>12444</v>
      </c>
      <c r="R2859" t="s">
        <v>2809</v>
      </c>
      <c r="S2859" t="s">
        <v>407</v>
      </c>
      <c r="T2859" t="s">
        <v>408</v>
      </c>
      <c r="U2859" t="s">
        <v>258</v>
      </c>
      <c r="V2859" t="s">
        <v>247</v>
      </c>
      <c r="W2859" t="s">
        <v>245</v>
      </c>
      <c r="X2859" t="s">
        <v>225</v>
      </c>
      <c r="Z2859">
        <v>5</v>
      </c>
      <c r="AA2859" t="s">
        <v>3921</v>
      </c>
      <c r="AE2859" t="s">
        <v>3922</v>
      </c>
      <c r="AG2859" t="s">
        <v>410</v>
      </c>
      <c r="AH2859">
        <v>6031132854</v>
      </c>
      <c r="AI2859" t="s">
        <v>12445</v>
      </c>
      <c r="AM2859" t="s">
        <v>3925</v>
      </c>
      <c r="AN2859" t="s">
        <v>3926</v>
      </c>
      <c r="AO2859" t="s">
        <v>268</v>
      </c>
      <c r="AP2859" t="s">
        <v>304</v>
      </c>
      <c r="AW2859" t="s">
        <v>1478</v>
      </c>
      <c r="AX2859" t="s">
        <v>1477</v>
      </c>
      <c r="AY2859" t="s">
        <v>254</v>
      </c>
      <c r="AZ2859" t="s">
        <v>230</v>
      </c>
      <c r="BA2859" t="s">
        <v>273</v>
      </c>
      <c r="BB2859" t="s">
        <v>380</v>
      </c>
      <c r="BC2859" t="s">
        <v>3927</v>
      </c>
      <c r="BD2859" t="s">
        <v>3927</v>
      </c>
      <c r="BE2859" t="s">
        <v>3927</v>
      </c>
      <c r="BF2859">
        <v>16</v>
      </c>
    </row>
    <row r="2860" spans="1:58" x14ac:dyDescent="0.3">
      <c r="A2860">
        <v>2026</v>
      </c>
      <c r="B2860">
        <v>202605</v>
      </c>
      <c r="C2860">
        <v>5</v>
      </c>
      <c r="D2860" s="14">
        <v>20001624204972</v>
      </c>
      <c r="E2860" t="s">
        <v>2810</v>
      </c>
      <c r="F2860" s="2">
        <v>46149.721921296295</v>
      </c>
      <c r="G2860" s="2">
        <v>46150</v>
      </c>
      <c r="I2860" t="s">
        <v>224</v>
      </c>
      <c r="J2860" t="s">
        <v>230</v>
      </c>
      <c r="L2860" t="s">
        <v>12446</v>
      </c>
      <c r="M2860" t="s">
        <v>626</v>
      </c>
      <c r="N2860" t="s">
        <v>616</v>
      </c>
      <c r="O2860" t="s">
        <v>623</v>
      </c>
      <c r="Q2860" t="s">
        <v>12447</v>
      </c>
      <c r="R2860" t="s">
        <v>2809</v>
      </c>
      <c r="S2860" t="s">
        <v>444</v>
      </c>
      <c r="T2860" t="s">
        <v>445</v>
      </c>
      <c r="U2860" t="s">
        <v>258</v>
      </c>
      <c r="V2860" t="s">
        <v>247</v>
      </c>
      <c r="W2860" t="s">
        <v>245</v>
      </c>
      <c r="X2860" t="s">
        <v>225</v>
      </c>
      <c r="Z2860">
        <v>5</v>
      </c>
      <c r="AA2860" t="s">
        <v>3921</v>
      </c>
      <c r="AE2860" t="s">
        <v>3922</v>
      </c>
      <c r="AG2860" t="s">
        <v>359</v>
      </c>
      <c r="AH2860">
        <v>6108917090</v>
      </c>
      <c r="AI2860" t="s">
        <v>12448</v>
      </c>
      <c r="AM2860" t="s">
        <v>3925</v>
      </c>
      <c r="AN2860" t="s">
        <v>3926</v>
      </c>
      <c r="AO2860" t="s">
        <v>268</v>
      </c>
      <c r="AP2860" t="s">
        <v>249</v>
      </c>
      <c r="AW2860" t="s">
        <v>320</v>
      </c>
      <c r="AX2860" t="s">
        <v>319</v>
      </c>
      <c r="AY2860" t="s">
        <v>254</v>
      </c>
      <c r="AZ2860" t="s">
        <v>230</v>
      </c>
      <c r="BA2860" t="s">
        <v>395</v>
      </c>
      <c r="BB2860" t="s">
        <v>380</v>
      </c>
      <c r="BC2860" t="s">
        <v>3927</v>
      </c>
      <c r="BD2860" t="s">
        <v>3927</v>
      </c>
      <c r="BE2860" t="s">
        <v>3927</v>
      </c>
      <c r="BF2860">
        <v>16</v>
      </c>
    </row>
    <row r="2861" spans="1:58" x14ac:dyDescent="0.3">
      <c r="A2861">
        <v>2026</v>
      </c>
      <c r="B2861">
        <v>202605</v>
      </c>
      <c r="C2861">
        <v>5</v>
      </c>
      <c r="D2861" s="14">
        <v>20001624204929</v>
      </c>
      <c r="E2861" t="s">
        <v>2810</v>
      </c>
      <c r="F2861" s="2">
        <v>46149.719155092593</v>
      </c>
      <c r="G2861" s="2">
        <v>46153</v>
      </c>
      <c r="I2861" t="s">
        <v>224</v>
      </c>
      <c r="J2861" t="s">
        <v>230</v>
      </c>
      <c r="L2861" t="s">
        <v>2047</v>
      </c>
      <c r="M2861" t="s">
        <v>309</v>
      </c>
      <c r="N2861" t="s">
        <v>297</v>
      </c>
      <c r="O2861" t="s">
        <v>283</v>
      </c>
      <c r="Q2861" t="s">
        <v>12449</v>
      </c>
      <c r="R2861" t="s">
        <v>2809</v>
      </c>
      <c r="S2861" t="s">
        <v>243</v>
      </c>
      <c r="T2861" t="s">
        <v>244</v>
      </c>
      <c r="U2861" t="s">
        <v>258</v>
      </c>
      <c r="V2861" t="s">
        <v>247</v>
      </c>
      <c r="W2861" t="s">
        <v>245</v>
      </c>
      <c r="X2861" t="s">
        <v>225</v>
      </c>
      <c r="Z2861">
        <v>2</v>
      </c>
      <c r="AA2861" t="s">
        <v>3921</v>
      </c>
      <c r="AE2861" t="s">
        <v>3922</v>
      </c>
      <c r="AG2861" t="s">
        <v>248</v>
      </c>
      <c r="AH2861">
        <v>6032230454</v>
      </c>
      <c r="AI2861" t="s">
        <v>12450</v>
      </c>
      <c r="AM2861" t="s">
        <v>3925</v>
      </c>
      <c r="AN2861" t="s">
        <v>3926</v>
      </c>
      <c r="AO2861" t="s">
        <v>268</v>
      </c>
      <c r="AP2861" t="s">
        <v>249</v>
      </c>
      <c r="AW2861" t="s">
        <v>227</v>
      </c>
      <c r="AX2861" t="s">
        <v>226</v>
      </c>
      <c r="AY2861" t="s">
        <v>254</v>
      </c>
      <c r="AZ2861" t="s">
        <v>230</v>
      </c>
      <c r="BA2861" t="s">
        <v>273</v>
      </c>
      <c r="BB2861" t="s">
        <v>380</v>
      </c>
      <c r="BC2861" t="s">
        <v>3927</v>
      </c>
      <c r="BD2861" t="s">
        <v>3927</v>
      </c>
      <c r="BE2861" t="s">
        <v>3927</v>
      </c>
      <c r="BF2861">
        <v>20</v>
      </c>
    </row>
    <row r="2862" spans="1:58" x14ac:dyDescent="0.3">
      <c r="A2862">
        <v>2026</v>
      </c>
      <c r="B2862">
        <v>202605</v>
      </c>
      <c r="C2862">
        <v>5</v>
      </c>
      <c r="D2862" s="14">
        <v>20001624203903</v>
      </c>
      <c r="E2862" t="s">
        <v>2810</v>
      </c>
      <c r="F2862" s="2">
        <v>46150.351006944446</v>
      </c>
      <c r="G2862" s="2">
        <v>46153</v>
      </c>
      <c r="I2862" t="s">
        <v>224</v>
      </c>
      <c r="J2862" t="s">
        <v>230</v>
      </c>
      <c r="L2862" t="s">
        <v>2927</v>
      </c>
      <c r="M2862" t="s">
        <v>334</v>
      </c>
      <c r="N2862" t="s">
        <v>322</v>
      </c>
      <c r="O2862" t="s">
        <v>331</v>
      </c>
      <c r="Q2862" t="s">
        <v>12451</v>
      </c>
      <c r="R2862" t="s">
        <v>2809</v>
      </c>
      <c r="S2862" t="s">
        <v>6208</v>
      </c>
      <c r="T2862" t="s">
        <v>6209</v>
      </c>
      <c r="U2862" t="s">
        <v>4796</v>
      </c>
      <c r="V2862" t="s">
        <v>2024</v>
      </c>
      <c r="W2862" t="s">
        <v>245</v>
      </c>
      <c r="X2862" t="s">
        <v>387</v>
      </c>
      <c r="Z2862">
        <v>2</v>
      </c>
      <c r="AA2862" t="s">
        <v>3921</v>
      </c>
      <c r="AE2862" t="s">
        <v>3922</v>
      </c>
      <c r="AG2862" t="s">
        <v>2026</v>
      </c>
      <c r="AH2862">
        <v>6108911242</v>
      </c>
      <c r="AI2862" t="s">
        <v>12452</v>
      </c>
      <c r="AM2862" t="s">
        <v>3925</v>
      </c>
      <c r="AN2862" t="s">
        <v>3926</v>
      </c>
      <c r="AO2862" t="s">
        <v>268</v>
      </c>
      <c r="AP2862" t="s">
        <v>330</v>
      </c>
      <c r="AW2862" t="s">
        <v>447</v>
      </c>
      <c r="AX2862" t="s">
        <v>446</v>
      </c>
      <c r="AY2862" t="s">
        <v>253</v>
      </c>
      <c r="AZ2862" t="s">
        <v>230</v>
      </c>
      <c r="BA2862" t="s">
        <v>395</v>
      </c>
      <c r="BB2862" t="s">
        <v>380</v>
      </c>
      <c r="BC2862" t="s">
        <v>3927</v>
      </c>
      <c r="BD2862" t="s">
        <v>3927</v>
      </c>
      <c r="BE2862" t="s">
        <v>3927</v>
      </c>
      <c r="BF2862">
        <v>16</v>
      </c>
    </row>
    <row r="2863" spans="1:58" x14ac:dyDescent="0.3">
      <c r="A2863">
        <v>2026</v>
      </c>
      <c r="B2863">
        <v>202605</v>
      </c>
      <c r="C2863">
        <v>5</v>
      </c>
      <c r="D2863" s="14">
        <v>20001624203705</v>
      </c>
      <c r="E2863" t="s">
        <v>2810</v>
      </c>
      <c r="F2863" s="2">
        <v>46149.895636574074</v>
      </c>
      <c r="G2863" s="2">
        <v>46153</v>
      </c>
      <c r="I2863" t="s">
        <v>224</v>
      </c>
      <c r="J2863" t="s">
        <v>230</v>
      </c>
      <c r="L2863" t="s">
        <v>2525</v>
      </c>
      <c r="M2863" t="s">
        <v>1350</v>
      </c>
      <c r="N2863" t="s">
        <v>322</v>
      </c>
      <c r="O2863" t="s">
        <v>331</v>
      </c>
      <c r="Q2863" t="s">
        <v>12453</v>
      </c>
      <c r="R2863" t="s">
        <v>2809</v>
      </c>
      <c r="S2863" t="s">
        <v>870</v>
      </c>
      <c r="T2863" t="s">
        <v>877</v>
      </c>
      <c r="U2863" t="s">
        <v>258</v>
      </c>
      <c r="V2863" t="s">
        <v>247</v>
      </c>
      <c r="W2863" t="s">
        <v>245</v>
      </c>
      <c r="X2863" t="s">
        <v>387</v>
      </c>
      <c r="Z2863">
        <v>2</v>
      </c>
      <c r="AA2863" t="s">
        <v>3921</v>
      </c>
      <c r="AE2863" t="s">
        <v>3922</v>
      </c>
      <c r="AG2863" t="s">
        <v>410</v>
      </c>
      <c r="AH2863">
        <v>6108923011</v>
      </c>
      <c r="AI2863" t="s">
        <v>12454</v>
      </c>
      <c r="AM2863" t="s">
        <v>3925</v>
      </c>
      <c r="AN2863" t="s">
        <v>3926</v>
      </c>
      <c r="AO2863" t="s">
        <v>268</v>
      </c>
      <c r="AP2863" t="s">
        <v>249</v>
      </c>
      <c r="AW2863" t="s">
        <v>389</v>
      </c>
      <c r="AX2863" t="s">
        <v>388</v>
      </c>
      <c r="AY2863" t="s">
        <v>253</v>
      </c>
      <c r="AZ2863" t="s">
        <v>230</v>
      </c>
      <c r="BA2863" t="s">
        <v>395</v>
      </c>
      <c r="BB2863" t="s">
        <v>380</v>
      </c>
      <c r="BC2863" t="s">
        <v>3927</v>
      </c>
      <c r="BD2863" t="s">
        <v>3927</v>
      </c>
      <c r="BE2863" t="s">
        <v>3927</v>
      </c>
      <c r="BF2863">
        <v>16</v>
      </c>
    </row>
    <row r="2864" spans="1:58" x14ac:dyDescent="0.3">
      <c r="A2864">
        <v>2026</v>
      </c>
      <c r="B2864">
        <v>202605</v>
      </c>
      <c r="C2864">
        <v>5</v>
      </c>
      <c r="D2864" s="14">
        <v>20001624203497</v>
      </c>
      <c r="E2864" t="s">
        <v>2810</v>
      </c>
      <c r="F2864" s="2">
        <v>46149.783831018518</v>
      </c>
      <c r="G2864" s="2">
        <v>46152</v>
      </c>
      <c r="I2864" t="s">
        <v>224</v>
      </c>
      <c r="J2864" t="s">
        <v>230</v>
      </c>
      <c r="L2864" t="s">
        <v>2923</v>
      </c>
      <c r="M2864" t="s">
        <v>334</v>
      </c>
      <c r="N2864" t="s">
        <v>322</v>
      </c>
      <c r="O2864" t="s">
        <v>331</v>
      </c>
      <c r="Q2864" t="s">
        <v>12455</v>
      </c>
      <c r="R2864" t="s">
        <v>2809</v>
      </c>
      <c r="S2864" t="s">
        <v>6130</v>
      </c>
      <c r="T2864" t="s">
        <v>6131</v>
      </c>
      <c r="U2864" t="s">
        <v>4796</v>
      </c>
      <c r="V2864" t="s">
        <v>2024</v>
      </c>
      <c r="W2864" t="s">
        <v>245</v>
      </c>
      <c r="X2864" t="s">
        <v>225</v>
      </c>
      <c r="Z2864">
        <v>3</v>
      </c>
      <c r="AA2864" t="s">
        <v>3921</v>
      </c>
      <c r="AE2864" t="s">
        <v>3922</v>
      </c>
      <c r="AG2864" t="s">
        <v>2026</v>
      </c>
      <c r="AH2864">
        <v>6086788854</v>
      </c>
      <c r="AI2864" t="s">
        <v>12456</v>
      </c>
      <c r="AM2864" t="s">
        <v>3925</v>
      </c>
      <c r="AN2864" t="s">
        <v>3926</v>
      </c>
      <c r="AO2864" t="s">
        <v>268</v>
      </c>
      <c r="AP2864" t="s">
        <v>304</v>
      </c>
      <c r="AW2864" t="s">
        <v>227</v>
      </c>
      <c r="AX2864" t="s">
        <v>226</v>
      </c>
      <c r="AY2864" t="s">
        <v>254</v>
      </c>
      <c r="AZ2864" t="s">
        <v>230</v>
      </c>
      <c r="BA2864" t="s">
        <v>273</v>
      </c>
      <c r="BB2864" t="s">
        <v>380</v>
      </c>
      <c r="BC2864" t="s">
        <v>3927</v>
      </c>
      <c r="BD2864" t="s">
        <v>3927</v>
      </c>
      <c r="BE2864" t="s">
        <v>3927</v>
      </c>
      <c r="BF2864">
        <v>9</v>
      </c>
    </row>
    <row r="2865" spans="1:58" x14ac:dyDescent="0.3">
      <c r="A2865">
        <v>2026</v>
      </c>
      <c r="B2865">
        <v>202605</v>
      </c>
      <c r="C2865">
        <v>5</v>
      </c>
      <c r="D2865" s="14">
        <v>20001624203140</v>
      </c>
      <c r="E2865" t="s">
        <v>2810</v>
      </c>
      <c r="F2865" s="2">
        <v>46149.734340277777</v>
      </c>
      <c r="G2865" s="2">
        <v>46151</v>
      </c>
      <c r="I2865" t="s">
        <v>224</v>
      </c>
      <c r="J2865" t="s">
        <v>230</v>
      </c>
      <c r="L2865" t="s">
        <v>3043</v>
      </c>
      <c r="M2865" t="s">
        <v>1739</v>
      </c>
      <c r="N2865" t="s">
        <v>1002</v>
      </c>
      <c r="O2865" t="s">
        <v>257</v>
      </c>
      <c r="Q2865" t="s">
        <v>12457</v>
      </c>
      <c r="R2865" t="s">
        <v>2809</v>
      </c>
      <c r="S2865" t="s">
        <v>7066</v>
      </c>
      <c r="T2865" t="s">
        <v>7067</v>
      </c>
      <c r="U2865" t="s">
        <v>3034</v>
      </c>
      <c r="V2865" t="s">
        <v>647</v>
      </c>
      <c r="W2865" t="s">
        <v>245</v>
      </c>
      <c r="X2865" t="s">
        <v>225</v>
      </c>
      <c r="Z2865">
        <v>4</v>
      </c>
      <c r="AA2865" t="s">
        <v>3921</v>
      </c>
      <c r="AE2865" t="s">
        <v>3922</v>
      </c>
      <c r="AG2865" t="s">
        <v>5111</v>
      </c>
      <c r="AH2865">
        <v>6108905270</v>
      </c>
      <c r="AI2865" t="s">
        <v>12458</v>
      </c>
      <c r="AM2865" t="s">
        <v>3925</v>
      </c>
      <c r="AN2865" t="s">
        <v>3926</v>
      </c>
      <c r="AO2865" t="s">
        <v>268</v>
      </c>
      <c r="AP2865" t="s">
        <v>249</v>
      </c>
      <c r="AW2865" t="s">
        <v>320</v>
      </c>
      <c r="AX2865" t="s">
        <v>319</v>
      </c>
      <c r="AY2865" t="s">
        <v>254</v>
      </c>
      <c r="AZ2865" t="s">
        <v>230</v>
      </c>
      <c r="BA2865" t="s">
        <v>395</v>
      </c>
      <c r="BB2865" t="s">
        <v>380</v>
      </c>
      <c r="BC2865" t="s">
        <v>3927</v>
      </c>
      <c r="BD2865" t="s">
        <v>3927</v>
      </c>
      <c r="BE2865" t="s">
        <v>3927</v>
      </c>
      <c r="BF2865">
        <v>16</v>
      </c>
    </row>
    <row r="2866" spans="1:58" x14ac:dyDescent="0.3">
      <c r="A2866">
        <v>2026</v>
      </c>
      <c r="B2866">
        <v>202605</v>
      </c>
      <c r="C2866">
        <v>5</v>
      </c>
      <c r="D2866" s="14">
        <v>20001624202888</v>
      </c>
      <c r="E2866" t="s">
        <v>2810</v>
      </c>
      <c r="F2866" s="2">
        <v>46150.349224537036</v>
      </c>
      <c r="G2866" s="2">
        <v>46151</v>
      </c>
      <c r="I2866" t="s">
        <v>224</v>
      </c>
      <c r="J2866" t="s">
        <v>230</v>
      </c>
      <c r="L2866" t="s">
        <v>3640</v>
      </c>
      <c r="M2866" t="s">
        <v>309</v>
      </c>
      <c r="N2866" t="s">
        <v>297</v>
      </c>
      <c r="O2866" t="s">
        <v>283</v>
      </c>
      <c r="Q2866" t="s">
        <v>12459</v>
      </c>
      <c r="R2866" t="s">
        <v>2809</v>
      </c>
      <c r="S2866" t="s">
        <v>6146</v>
      </c>
      <c r="T2866" t="s">
        <v>6147</v>
      </c>
      <c r="U2866" t="s">
        <v>5044</v>
      </c>
      <c r="V2866" t="s">
        <v>5045</v>
      </c>
      <c r="W2866" t="s">
        <v>245</v>
      </c>
      <c r="X2866" t="s">
        <v>225</v>
      </c>
      <c r="Z2866">
        <v>4</v>
      </c>
      <c r="AA2866" t="s">
        <v>3921</v>
      </c>
      <c r="AE2866" t="s">
        <v>3922</v>
      </c>
      <c r="AG2866" t="s">
        <v>5047</v>
      </c>
      <c r="AH2866">
        <v>6108909282</v>
      </c>
      <c r="AI2866" t="s">
        <v>12460</v>
      </c>
      <c r="AM2866" t="s">
        <v>3925</v>
      </c>
      <c r="AN2866" t="s">
        <v>3926</v>
      </c>
      <c r="AO2866" t="s">
        <v>268</v>
      </c>
      <c r="AP2866" t="s">
        <v>330</v>
      </c>
      <c r="AW2866" t="s">
        <v>320</v>
      </c>
      <c r="AX2866" t="s">
        <v>319</v>
      </c>
      <c r="AY2866" t="s">
        <v>254</v>
      </c>
      <c r="AZ2866" t="s">
        <v>230</v>
      </c>
      <c r="BA2866" t="s">
        <v>395</v>
      </c>
      <c r="BB2866" t="s">
        <v>380</v>
      </c>
      <c r="BC2866" t="s">
        <v>3927</v>
      </c>
      <c r="BD2866" t="s">
        <v>3927</v>
      </c>
      <c r="BE2866" t="s">
        <v>3927</v>
      </c>
      <c r="BF2866">
        <v>16</v>
      </c>
    </row>
    <row r="2867" spans="1:58" x14ac:dyDescent="0.3">
      <c r="A2867">
        <v>2026</v>
      </c>
      <c r="B2867">
        <v>202605</v>
      </c>
      <c r="C2867">
        <v>5</v>
      </c>
      <c r="D2867" s="14">
        <v>20001624202820</v>
      </c>
      <c r="E2867" t="s">
        <v>2810</v>
      </c>
      <c r="F2867" s="2">
        <v>46150.339259259257</v>
      </c>
      <c r="G2867" s="2">
        <v>46153</v>
      </c>
      <c r="I2867" t="s">
        <v>224</v>
      </c>
      <c r="J2867" t="s">
        <v>230</v>
      </c>
      <c r="L2867" t="s">
        <v>3659</v>
      </c>
      <c r="M2867" t="s">
        <v>309</v>
      </c>
      <c r="N2867" t="s">
        <v>297</v>
      </c>
      <c r="O2867" t="s">
        <v>283</v>
      </c>
      <c r="Q2867" t="s">
        <v>12461</v>
      </c>
      <c r="R2867" t="s">
        <v>2809</v>
      </c>
      <c r="S2867" t="s">
        <v>10117</v>
      </c>
      <c r="T2867" t="s">
        <v>10118</v>
      </c>
      <c r="U2867" t="s">
        <v>4796</v>
      </c>
      <c r="V2867" t="s">
        <v>2024</v>
      </c>
      <c r="W2867" t="s">
        <v>245</v>
      </c>
      <c r="X2867" t="s">
        <v>387</v>
      </c>
      <c r="Z2867">
        <v>2</v>
      </c>
      <c r="AA2867" t="s">
        <v>3921</v>
      </c>
      <c r="AE2867" t="s">
        <v>3922</v>
      </c>
      <c r="AG2867" t="s">
        <v>6701</v>
      </c>
      <c r="AH2867">
        <v>6108923016</v>
      </c>
      <c r="AI2867" t="s">
        <v>12462</v>
      </c>
      <c r="AM2867" t="s">
        <v>3925</v>
      </c>
      <c r="AN2867" t="s">
        <v>3926</v>
      </c>
      <c r="AO2867" t="s">
        <v>268</v>
      </c>
      <c r="AP2867" t="s">
        <v>386</v>
      </c>
      <c r="AW2867" t="s">
        <v>389</v>
      </c>
      <c r="AX2867" t="s">
        <v>388</v>
      </c>
      <c r="AY2867" t="s">
        <v>253</v>
      </c>
      <c r="AZ2867" t="s">
        <v>230</v>
      </c>
      <c r="BA2867" t="s">
        <v>395</v>
      </c>
      <c r="BB2867" t="s">
        <v>380</v>
      </c>
      <c r="BC2867" t="s">
        <v>3927</v>
      </c>
      <c r="BD2867" t="s">
        <v>3927</v>
      </c>
      <c r="BE2867" t="s">
        <v>3927</v>
      </c>
      <c r="BF2867">
        <v>16</v>
      </c>
    </row>
    <row r="2868" spans="1:58" x14ac:dyDescent="0.3">
      <c r="A2868">
        <v>2026</v>
      </c>
      <c r="B2868">
        <v>202605</v>
      </c>
      <c r="C2868">
        <v>5</v>
      </c>
      <c r="D2868" s="14">
        <v>20001624202675</v>
      </c>
      <c r="E2868" t="s">
        <v>2810</v>
      </c>
      <c r="F2868" s="2">
        <v>46149.858935185184</v>
      </c>
      <c r="G2868" s="2">
        <v>46150</v>
      </c>
      <c r="I2868" t="s">
        <v>224</v>
      </c>
      <c r="J2868" t="s">
        <v>1696</v>
      </c>
      <c r="L2868" t="s">
        <v>1438</v>
      </c>
      <c r="M2868" t="s">
        <v>557</v>
      </c>
      <c r="N2868" t="s">
        <v>546</v>
      </c>
      <c r="O2868" t="s">
        <v>554</v>
      </c>
      <c r="Q2868" t="s">
        <v>12463</v>
      </c>
      <c r="R2868" t="s">
        <v>4141</v>
      </c>
      <c r="S2868" t="s">
        <v>6704</v>
      </c>
      <c r="T2868" t="s">
        <v>6705</v>
      </c>
      <c r="U2868" t="s">
        <v>4796</v>
      </c>
      <c r="V2868" t="s">
        <v>2024</v>
      </c>
      <c r="W2868" t="s">
        <v>245</v>
      </c>
      <c r="X2868" t="s">
        <v>225</v>
      </c>
      <c r="Z2868">
        <v>5</v>
      </c>
      <c r="AA2868" t="s">
        <v>3921</v>
      </c>
      <c r="AE2868" t="s">
        <v>3922</v>
      </c>
      <c r="AG2868" t="s">
        <v>2026</v>
      </c>
      <c r="AH2868">
        <v>6108903307</v>
      </c>
      <c r="AI2868" t="s">
        <v>12464</v>
      </c>
      <c r="AM2868" t="s">
        <v>3925</v>
      </c>
      <c r="AN2868" t="s">
        <v>3926</v>
      </c>
      <c r="AO2868" t="s">
        <v>268</v>
      </c>
      <c r="AP2868" t="s">
        <v>1701</v>
      </c>
      <c r="AW2868" t="s">
        <v>320</v>
      </c>
      <c r="AX2868" t="s">
        <v>319</v>
      </c>
      <c r="AY2868" t="s">
        <v>254</v>
      </c>
      <c r="AZ2868" t="s">
        <v>1696</v>
      </c>
      <c r="BA2868" t="s">
        <v>395</v>
      </c>
      <c r="BB2868" t="s">
        <v>1698</v>
      </c>
      <c r="BC2868" t="s">
        <v>3927</v>
      </c>
      <c r="BD2868" t="s">
        <v>3927</v>
      </c>
      <c r="BE2868" t="s">
        <v>3927</v>
      </c>
      <c r="BF2868">
        <v>16</v>
      </c>
    </row>
    <row r="2869" spans="1:58" x14ac:dyDescent="0.3">
      <c r="A2869">
        <v>2026</v>
      </c>
      <c r="B2869">
        <v>202605</v>
      </c>
      <c r="C2869">
        <v>5</v>
      </c>
      <c r="D2869" s="14">
        <v>20001624202447</v>
      </c>
      <c r="E2869" t="s">
        <v>2810</v>
      </c>
      <c r="F2869" s="2">
        <v>46149.775439814817</v>
      </c>
      <c r="G2869" s="2">
        <v>46151</v>
      </c>
      <c r="I2869" t="s">
        <v>224</v>
      </c>
      <c r="J2869" t="s">
        <v>230</v>
      </c>
      <c r="L2869" t="s">
        <v>1717</v>
      </c>
      <c r="M2869" t="s">
        <v>309</v>
      </c>
      <c r="N2869" t="s">
        <v>297</v>
      </c>
      <c r="O2869" t="s">
        <v>283</v>
      </c>
      <c r="Q2869" t="s">
        <v>12465</v>
      </c>
      <c r="R2869" t="s">
        <v>2809</v>
      </c>
      <c r="S2869" t="s">
        <v>538</v>
      </c>
      <c r="T2869" t="s">
        <v>539</v>
      </c>
      <c r="U2869" t="s">
        <v>258</v>
      </c>
      <c r="V2869" t="s">
        <v>247</v>
      </c>
      <c r="W2869" t="s">
        <v>245</v>
      </c>
      <c r="X2869" t="s">
        <v>387</v>
      </c>
      <c r="Z2869">
        <v>4</v>
      </c>
      <c r="AA2869" t="s">
        <v>3921</v>
      </c>
      <c r="AE2869" t="s">
        <v>3922</v>
      </c>
      <c r="AG2869" t="s">
        <v>248</v>
      </c>
      <c r="AH2869">
        <v>6108914206</v>
      </c>
      <c r="AI2869" t="s">
        <v>12466</v>
      </c>
      <c r="AM2869" t="s">
        <v>3925</v>
      </c>
      <c r="AN2869" t="s">
        <v>3926</v>
      </c>
      <c r="AO2869" t="s">
        <v>268</v>
      </c>
      <c r="AP2869" t="s">
        <v>330</v>
      </c>
      <c r="AW2869" t="s">
        <v>389</v>
      </c>
      <c r="AX2869" t="s">
        <v>388</v>
      </c>
      <c r="AY2869" t="s">
        <v>253</v>
      </c>
      <c r="AZ2869" t="s">
        <v>230</v>
      </c>
      <c r="BA2869" t="s">
        <v>395</v>
      </c>
      <c r="BB2869" t="s">
        <v>380</v>
      </c>
      <c r="BC2869" t="s">
        <v>3927</v>
      </c>
      <c r="BD2869" t="s">
        <v>3927</v>
      </c>
      <c r="BE2869" t="s">
        <v>3927</v>
      </c>
      <c r="BF2869">
        <v>16</v>
      </c>
    </row>
    <row r="2870" spans="1:58" x14ac:dyDescent="0.3">
      <c r="A2870">
        <v>2026</v>
      </c>
      <c r="B2870">
        <v>202605</v>
      </c>
      <c r="C2870">
        <v>5</v>
      </c>
      <c r="D2870" s="14">
        <v>20001624202434</v>
      </c>
      <c r="E2870" t="s">
        <v>2810</v>
      </c>
      <c r="F2870" s="2">
        <v>46149.772557870368</v>
      </c>
      <c r="G2870" s="2">
        <v>46153</v>
      </c>
      <c r="I2870" t="s">
        <v>224</v>
      </c>
      <c r="J2870" t="s">
        <v>230</v>
      </c>
      <c r="L2870" t="s">
        <v>3842</v>
      </c>
      <c r="M2870" t="s">
        <v>4232</v>
      </c>
      <c r="N2870" t="s">
        <v>353</v>
      </c>
      <c r="O2870" t="s">
        <v>283</v>
      </c>
      <c r="Q2870" t="s">
        <v>12467</v>
      </c>
      <c r="R2870" t="s">
        <v>2809</v>
      </c>
      <c r="S2870" t="s">
        <v>5627</v>
      </c>
      <c r="T2870" t="s">
        <v>5628</v>
      </c>
      <c r="U2870" t="s">
        <v>3034</v>
      </c>
      <c r="V2870" t="s">
        <v>647</v>
      </c>
      <c r="W2870" t="s">
        <v>245</v>
      </c>
      <c r="X2870" t="s">
        <v>225</v>
      </c>
      <c r="Z2870">
        <v>2</v>
      </c>
      <c r="AA2870" t="s">
        <v>3921</v>
      </c>
      <c r="AE2870" t="s">
        <v>3922</v>
      </c>
      <c r="AG2870" t="s">
        <v>5111</v>
      </c>
      <c r="AH2870">
        <v>6108921092</v>
      </c>
      <c r="AI2870" t="s">
        <v>12468</v>
      </c>
      <c r="AM2870" t="s">
        <v>3925</v>
      </c>
      <c r="AN2870" t="s">
        <v>3926</v>
      </c>
      <c r="AO2870" t="s">
        <v>268</v>
      </c>
      <c r="AP2870" t="s">
        <v>304</v>
      </c>
      <c r="AW2870" t="s">
        <v>320</v>
      </c>
      <c r="AX2870" t="s">
        <v>319</v>
      </c>
      <c r="AY2870" t="s">
        <v>254</v>
      </c>
      <c r="AZ2870" t="s">
        <v>230</v>
      </c>
      <c r="BA2870" t="s">
        <v>395</v>
      </c>
      <c r="BB2870" t="s">
        <v>380</v>
      </c>
      <c r="BC2870" t="s">
        <v>3927</v>
      </c>
      <c r="BD2870" t="s">
        <v>3927</v>
      </c>
      <c r="BE2870" t="s">
        <v>3927</v>
      </c>
      <c r="BF2870">
        <v>16</v>
      </c>
    </row>
    <row r="2871" spans="1:58" x14ac:dyDescent="0.3">
      <c r="A2871">
        <v>2026</v>
      </c>
      <c r="B2871">
        <v>202605</v>
      </c>
      <c r="C2871">
        <v>5</v>
      </c>
      <c r="D2871" s="14">
        <v>20001624198900</v>
      </c>
      <c r="E2871" t="s">
        <v>2810</v>
      </c>
      <c r="F2871" s="2">
        <v>46150.347291666665</v>
      </c>
      <c r="G2871" s="2">
        <v>46150</v>
      </c>
      <c r="I2871" t="s">
        <v>224</v>
      </c>
      <c r="J2871" t="s">
        <v>230</v>
      </c>
      <c r="L2871" t="s">
        <v>2917</v>
      </c>
      <c r="M2871" t="s">
        <v>261</v>
      </c>
      <c r="N2871" t="s">
        <v>237</v>
      </c>
      <c r="O2871" t="s">
        <v>257</v>
      </c>
      <c r="Q2871" t="s">
        <v>12469</v>
      </c>
      <c r="R2871" t="s">
        <v>2809</v>
      </c>
      <c r="S2871" t="s">
        <v>7963</v>
      </c>
      <c r="T2871" t="s">
        <v>7964</v>
      </c>
      <c r="U2871" t="s">
        <v>4796</v>
      </c>
      <c r="V2871" t="s">
        <v>2024</v>
      </c>
      <c r="W2871" t="s">
        <v>245</v>
      </c>
      <c r="X2871" t="s">
        <v>225</v>
      </c>
      <c r="Z2871">
        <v>5</v>
      </c>
      <c r="AA2871" t="s">
        <v>3921</v>
      </c>
      <c r="AE2871" t="s">
        <v>3922</v>
      </c>
      <c r="AG2871" t="s">
        <v>6701</v>
      </c>
      <c r="AH2871">
        <v>6108909281</v>
      </c>
      <c r="AI2871" t="s">
        <v>12470</v>
      </c>
      <c r="AM2871" t="s">
        <v>3925</v>
      </c>
      <c r="AN2871" t="s">
        <v>3926</v>
      </c>
      <c r="AO2871" t="s">
        <v>268</v>
      </c>
      <c r="AP2871" t="s">
        <v>304</v>
      </c>
      <c r="AW2871" t="s">
        <v>227</v>
      </c>
      <c r="AX2871" t="s">
        <v>226</v>
      </c>
      <c r="AY2871" t="s">
        <v>254</v>
      </c>
      <c r="AZ2871" t="s">
        <v>230</v>
      </c>
      <c r="BA2871" t="s">
        <v>395</v>
      </c>
      <c r="BB2871" t="s">
        <v>380</v>
      </c>
      <c r="BC2871" t="s">
        <v>3927</v>
      </c>
      <c r="BD2871" t="s">
        <v>3927</v>
      </c>
      <c r="BE2871" t="s">
        <v>3927</v>
      </c>
      <c r="BF2871">
        <v>16</v>
      </c>
    </row>
    <row r="2872" spans="1:58" x14ac:dyDescent="0.3">
      <c r="A2872">
        <v>2026</v>
      </c>
      <c r="B2872">
        <v>202605</v>
      </c>
      <c r="C2872">
        <v>5</v>
      </c>
      <c r="D2872" s="14">
        <v>20001624198793</v>
      </c>
      <c r="E2872" t="s">
        <v>2810</v>
      </c>
      <c r="F2872" s="2">
        <v>46150.309629629628</v>
      </c>
      <c r="G2872" s="2">
        <v>46151</v>
      </c>
      <c r="I2872" t="s">
        <v>224</v>
      </c>
      <c r="J2872" t="s">
        <v>230</v>
      </c>
      <c r="L2872" t="s">
        <v>1205</v>
      </c>
      <c r="M2872" t="s">
        <v>334</v>
      </c>
      <c r="N2872" t="s">
        <v>322</v>
      </c>
      <c r="O2872" t="s">
        <v>331</v>
      </c>
      <c r="Q2872" t="s">
        <v>12471</v>
      </c>
      <c r="R2872" t="s">
        <v>2809</v>
      </c>
      <c r="S2872" t="s">
        <v>1067</v>
      </c>
      <c r="T2872" t="s">
        <v>1068</v>
      </c>
      <c r="U2872" t="s">
        <v>258</v>
      </c>
      <c r="V2872" t="s">
        <v>247</v>
      </c>
      <c r="W2872" t="s">
        <v>245</v>
      </c>
      <c r="X2872" t="s">
        <v>225</v>
      </c>
      <c r="Z2872">
        <v>4</v>
      </c>
      <c r="AA2872" t="s">
        <v>3921</v>
      </c>
      <c r="AE2872" t="s">
        <v>3922</v>
      </c>
      <c r="AG2872" t="s">
        <v>410</v>
      </c>
      <c r="AH2872">
        <v>6108912212</v>
      </c>
      <c r="AI2872" t="s">
        <v>12472</v>
      </c>
      <c r="AM2872" t="s">
        <v>3925</v>
      </c>
      <c r="AN2872" t="s">
        <v>3926</v>
      </c>
      <c r="AO2872" t="s">
        <v>268</v>
      </c>
      <c r="AP2872" t="s">
        <v>386</v>
      </c>
      <c r="AW2872" t="s">
        <v>320</v>
      </c>
      <c r="AX2872" t="s">
        <v>319</v>
      </c>
      <c r="AY2872" t="s">
        <v>254</v>
      </c>
      <c r="AZ2872" t="s">
        <v>230</v>
      </c>
      <c r="BA2872" t="s">
        <v>395</v>
      </c>
      <c r="BB2872" t="s">
        <v>380</v>
      </c>
      <c r="BC2872" t="s">
        <v>3927</v>
      </c>
      <c r="BD2872" t="s">
        <v>3927</v>
      </c>
      <c r="BE2872" t="s">
        <v>3927</v>
      </c>
      <c r="BF2872">
        <v>16</v>
      </c>
    </row>
    <row r="2873" spans="1:58" x14ac:dyDescent="0.3">
      <c r="A2873">
        <v>2026</v>
      </c>
      <c r="B2873">
        <v>202605</v>
      </c>
      <c r="C2873">
        <v>5</v>
      </c>
      <c r="D2873" s="14">
        <v>20001624198645</v>
      </c>
      <c r="E2873" t="s">
        <v>2810</v>
      </c>
      <c r="F2873" s="2">
        <v>46149.819988425923</v>
      </c>
      <c r="G2873" s="2">
        <v>46150</v>
      </c>
      <c r="I2873" t="s">
        <v>224</v>
      </c>
      <c r="J2873" t="s">
        <v>230</v>
      </c>
      <c r="L2873" t="s">
        <v>1604</v>
      </c>
      <c r="M2873" t="s">
        <v>1607</v>
      </c>
      <c r="N2873" t="s">
        <v>752</v>
      </c>
      <c r="O2873" t="s">
        <v>623</v>
      </c>
      <c r="Q2873" t="s">
        <v>12473</v>
      </c>
      <c r="R2873" t="s">
        <v>2809</v>
      </c>
      <c r="S2873" t="s">
        <v>538</v>
      </c>
      <c r="T2873" t="s">
        <v>539</v>
      </c>
      <c r="U2873" t="s">
        <v>258</v>
      </c>
      <c r="V2873" t="s">
        <v>247</v>
      </c>
      <c r="W2873" t="s">
        <v>245</v>
      </c>
      <c r="X2873" t="s">
        <v>225</v>
      </c>
      <c r="Z2873">
        <v>5</v>
      </c>
      <c r="AA2873" t="s">
        <v>3921</v>
      </c>
      <c r="AE2873" t="s">
        <v>3922</v>
      </c>
      <c r="AG2873" t="s">
        <v>248</v>
      </c>
      <c r="AH2873">
        <v>6108917141</v>
      </c>
      <c r="AI2873" t="s">
        <v>12474</v>
      </c>
      <c r="AM2873" t="s">
        <v>3925</v>
      </c>
      <c r="AN2873" t="s">
        <v>3926</v>
      </c>
      <c r="AO2873" t="s">
        <v>268</v>
      </c>
      <c r="AP2873" t="s">
        <v>304</v>
      </c>
      <c r="AW2873" t="s">
        <v>320</v>
      </c>
      <c r="AX2873" t="s">
        <v>319</v>
      </c>
      <c r="AY2873" t="s">
        <v>254</v>
      </c>
      <c r="AZ2873" t="s">
        <v>230</v>
      </c>
      <c r="BA2873" t="s">
        <v>273</v>
      </c>
      <c r="BB2873" t="s">
        <v>380</v>
      </c>
      <c r="BC2873" t="s">
        <v>3927</v>
      </c>
      <c r="BD2873" t="s">
        <v>3927</v>
      </c>
      <c r="BE2873" t="s">
        <v>3927</v>
      </c>
      <c r="BF2873">
        <v>16</v>
      </c>
    </row>
    <row r="2874" spans="1:58" x14ac:dyDescent="0.3">
      <c r="A2874">
        <v>2026</v>
      </c>
      <c r="B2874">
        <v>202605</v>
      </c>
      <c r="C2874">
        <v>5</v>
      </c>
      <c r="D2874" s="14">
        <v>20001624198473</v>
      </c>
      <c r="E2874" t="s">
        <v>2810</v>
      </c>
      <c r="F2874" s="2">
        <v>46149.774421296293</v>
      </c>
      <c r="G2874" s="2">
        <v>46150</v>
      </c>
      <c r="I2874" t="s">
        <v>224</v>
      </c>
      <c r="J2874" t="s">
        <v>230</v>
      </c>
      <c r="L2874" t="s">
        <v>3470</v>
      </c>
      <c r="M2874" t="s">
        <v>309</v>
      </c>
      <c r="N2874" t="s">
        <v>297</v>
      </c>
      <c r="O2874" t="s">
        <v>283</v>
      </c>
      <c r="Q2874" t="s">
        <v>12475</v>
      </c>
      <c r="R2874" t="s">
        <v>2809</v>
      </c>
      <c r="S2874" t="s">
        <v>444</v>
      </c>
      <c r="T2874" t="s">
        <v>445</v>
      </c>
      <c r="U2874" t="s">
        <v>258</v>
      </c>
      <c r="V2874" t="s">
        <v>247</v>
      </c>
      <c r="W2874" t="s">
        <v>245</v>
      </c>
      <c r="X2874" t="s">
        <v>225</v>
      </c>
      <c r="Z2874">
        <v>5</v>
      </c>
      <c r="AA2874" t="s">
        <v>3921</v>
      </c>
      <c r="AE2874" t="s">
        <v>3922</v>
      </c>
      <c r="AG2874" t="s">
        <v>359</v>
      </c>
      <c r="AH2874">
        <v>6108912193</v>
      </c>
      <c r="AI2874" t="s">
        <v>12476</v>
      </c>
      <c r="AM2874" t="s">
        <v>3925</v>
      </c>
      <c r="AN2874" t="s">
        <v>3926</v>
      </c>
      <c r="AO2874" t="s">
        <v>268</v>
      </c>
      <c r="AP2874" t="s">
        <v>853</v>
      </c>
      <c r="AW2874" t="s">
        <v>320</v>
      </c>
      <c r="AX2874" t="s">
        <v>319</v>
      </c>
      <c r="AY2874" t="s">
        <v>254</v>
      </c>
      <c r="AZ2874" t="s">
        <v>230</v>
      </c>
      <c r="BA2874" t="s">
        <v>395</v>
      </c>
      <c r="BB2874" t="s">
        <v>380</v>
      </c>
      <c r="BC2874" t="s">
        <v>3927</v>
      </c>
      <c r="BD2874" t="s">
        <v>3927</v>
      </c>
      <c r="BE2874" t="s">
        <v>3927</v>
      </c>
      <c r="BF2874">
        <v>16</v>
      </c>
    </row>
    <row r="2875" spans="1:58" x14ac:dyDescent="0.3">
      <c r="A2875">
        <v>2026</v>
      </c>
      <c r="B2875">
        <v>202605</v>
      </c>
      <c r="C2875">
        <v>5</v>
      </c>
      <c r="D2875" s="14">
        <v>20001624198304</v>
      </c>
      <c r="E2875" t="s">
        <v>2810</v>
      </c>
      <c r="F2875" s="2">
        <v>46149.747662037036</v>
      </c>
      <c r="G2875" s="2">
        <v>46152</v>
      </c>
      <c r="I2875" t="s">
        <v>224</v>
      </c>
      <c r="J2875" t="s">
        <v>230</v>
      </c>
      <c r="L2875" t="s">
        <v>2827</v>
      </c>
      <c r="M2875" t="s">
        <v>1713</v>
      </c>
      <c r="N2875" t="s">
        <v>546</v>
      </c>
      <c r="O2875" t="s">
        <v>554</v>
      </c>
      <c r="Q2875" t="s">
        <v>12477</v>
      </c>
      <c r="R2875" t="s">
        <v>2809</v>
      </c>
      <c r="S2875" t="s">
        <v>7380</v>
      </c>
      <c r="T2875" t="s">
        <v>7381</v>
      </c>
      <c r="U2875" t="s">
        <v>4796</v>
      </c>
      <c r="V2875" t="s">
        <v>2024</v>
      </c>
      <c r="W2875" t="s">
        <v>245</v>
      </c>
      <c r="X2875" t="s">
        <v>225</v>
      </c>
      <c r="Z2875">
        <v>3</v>
      </c>
      <c r="AA2875" t="s">
        <v>3921</v>
      </c>
      <c r="AE2875" t="s">
        <v>3922</v>
      </c>
      <c r="AG2875" t="s">
        <v>2026</v>
      </c>
      <c r="AH2875">
        <v>6089879533</v>
      </c>
      <c r="AI2875" t="s">
        <v>12478</v>
      </c>
      <c r="AM2875" t="s">
        <v>3925</v>
      </c>
      <c r="AN2875" t="s">
        <v>3926</v>
      </c>
      <c r="AO2875" t="s">
        <v>268</v>
      </c>
      <c r="AP2875" t="s">
        <v>304</v>
      </c>
      <c r="AW2875" t="s">
        <v>227</v>
      </c>
      <c r="AX2875" t="s">
        <v>226</v>
      </c>
      <c r="AY2875" t="s">
        <v>254</v>
      </c>
      <c r="AZ2875" t="s">
        <v>230</v>
      </c>
      <c r="BA2875" t="s">
        <v>273</v>
      </c>
      <c r="BB2875" t="s">
        <v>380</v>
      </c>
      <c r="BC2875" t="s">
        <v>3927</v>
      </c>
      <c r="BD2875" t="s">
        <v>3927</v>
      </c>
      <c r="BE2875" t="s">
        <v>3927</v>
      </c>
      <c r="BF2875">
        <v>26</v>
      </c>
    </row>
    <row r="2876" spans="1:58" x14ac:dyDescent="0.3">
      <c r="A2876">
        <v>2026</v>
      </c>
      <c r="B2876">
        <v>202605</v>
      </c>
      <c r="C2876">
        <v>5</v>
      </c>
      <c r="D2876" s="14">
        <v>20001624197111</v>
      </c>
      <c r="E2876" t="s">
        <v>2810</v>
      </c>
      <c r="F2876" s="2">
        <v>46149.729421296295</v>
      </c>
      <c r="G2876" s="2">
        <v>46154</v>
      </c>
      <c r="I2876" t="s">
        <v>224</v>
      </c>
      <c r="J2876" t="s">
        <v>230</v>
      </c>
      <c r="L2876" t="s">
        <v>12479</v>
      </c>
      <c r="M2876" t="s">
        <v>994</v>
      </c>
      <c r="N2876" t="s">
        <v>989</v>
      </c>
      <c r="O2876" t="s">
        <v>554</v>
      </c>
      <c r="Q2876" t="s">
        <v>12480</v>
      </c>
      <c r="R2876" t="s">
        <v>2809</v>
      </c>
      <c r="S2876" t="s">
        <v>10659</v>
      </c>
      <c r="T2876" t="s">
        <v>10660</v>
      </c>
      <c r="U2876" t="s">
        <v>4008</v>
      </c>
      <c r="V2876" t="s">
        <v>980</v>
      </c>
      <c r="W2876" t="s">
        <v>245</v>
      </c>
      <c r="X2876" t="s">
        <v>225</v>
      </c>
      <c r="Z2876">
        <v>1</v>
      </c>
      <c r="AA2876" t="s">
        <v>3921</v>
      </c>
      <c r="AE2876" t="s">
        <v>3922</v>
      </c>
      <c r="AG2876" t="s">
        <v>4870</v>
      </c>
      <c r="AH2876">
        <v>6108912163</v>
      </c>
      <c r="AI2876" t="s">
        <v>12481</v>
      </c>
      <c r="AM2876" t="s">
        <v>3925</v>
      </c>
      <c r="AN2876" t="s">
        <v>3926</v>
      </c>
      <c r="AO2876" t="s">
        <v>268</v>
      </c>
      <c r="AP2876" t="s">
        <v>386</v>
      </c>
      <c r="AW2876" t="s">
        <v>227</v>
      </c>
      <c r="AX2876" t="s">
        <v>226</v>
      </c>
      <c r="AY2876" t="s">
        <v>254</v>
      </c>
      <c r="AZ2876" t="s">
        <v>230</v>
      </c>
      <c r="BA2876" t="s">
        <v>395</v>
      </c>
      <c r="BB2876" t="s">
        <v>380</v>
      </c>
      <c r="BC2876" t="s">
        <v>3927</v>
      </c>
      <c r="BD2876" t="s">
        <v>3927</v>
      </c>
      <c r="BE2876" t="s">
        <v>3927</v>
      </c>
      <c r="BF2876">
        <v>16</v>
      </c>
    </row>
    <row r="2877" spans="1:58" x14ac:dyDescent="0.3">
      <c r="A2877">
        <v>2026</v>
      </c>
      <c r="B2877">
        <v>202605</v>
      </c>
      <c r="C2877">
        <v>5</v>
      </c>
      <c r="D2877" s="14">
        <v>20001624196958</v>
      </c>
      <c r="E2877" t="s">
        <v>2810</v>
      </c>
      <c r="F2877" s="2">
        <v>46149.718506944446</v>
      </c>
      <c r="G2877" s="2">
        <v>46152</v>
      </c>
      <c r="I2877" t="s">
        <v>224</v>
      </c>
      <c r="J2877" t="s">
        <v>230</v>
      </c>
      <c r="L2877" t="s">
        <v>3008</v>
      </c>
      <c r="M2877" t="s">
        <v>1739</v>
      </c>
      <c r="N2877" t="s">
        <v>1002</v>
      </c>
      <c r="O2877" t="s">
        <v>257</v>
      </c>
      <c r="Q2877" t="s">
        <v>12482</v>
      </c>
      <c r="R2877" t="s">
        <v>2809</v>
      </c>
      <c r="S2877" t="s">
        <v>4841</v>
      </c>
      <c r="T2877" t="s">
        <v>4842</v>
      </c>
      <c r="U2877" t="s">
        <v>4008</v>
      </c>
      <c r="V2877" t="s">
        <v>980</v>
      </c>
      <c r="W2877" t="s">
        <v>245</v>
      </c>
      <c r="X2877" t="s">
        <v>387</v>
      </c>
      <c r="Z2877">
        <v>3</v>
      </c>
      <c r="AA2877" t="s">
        <v>3921</v>
      </c>
      <c r="AE2877" t="s">
        <v>3922</v>
      </c>
      <c r="AG2877" t="s">
        <v>4844</v>
      </c>
      <c r="AH2877">
        <v>6108920024</v>
      </c>
      <c r="AI2877" t="s">
        <v>12483</v>
      </c>
      <c r="AM2877" t="s">
        <v>3925</v>
      </c>
      <c r="AN2877" t="s">
        <v>3926</v>
      </c>
      <c r="AO2877" t="s">
        <v>268</v>
      </c>
      <c r="AP2877" t="s">
        <v>693</v>
      </c>
      <c r="AW2877" t="s">
        <v>389</v>
      </c>
      <c r="AX2877" t="s">
        <v>388</v>
      </c>
      <c r="AY2877" t="s">
        <v>253</v>
      </c>
      <c r="AZ2877" t="s">
        <v>230</v>
      </c>
      <c r="BA2877" t="s">
        <v>273</v>
      </c>
      <c r="BB2877" t="s">
        <v>380</v>
      </c>
      <c r="BC2877" t="s">
        <v>3927</v>
      </c>
      <c r="BD2877" t="s">
        <v>3927</v>
      </c>
      <c r="BE2877" t="s">
        <v>3927</v>
      </c>
      <c r="BF2877">
        <v>26</v>
      </c>
    </row>
    <row r="2878" spans="1:58" x14ac:dyDescent="0.3">
      <c r="A2878">
        <v>2026</v>
      </c>
      <c r="B2878">
        <v>202605</v>
      </c>
      <c r="C2878">
        <v>5</v>
      </c>
      <c r="D2878" s="14">
        <v>20001624196714</v>
      </c>
      <c r="E2878" t="s">
        <v>2810</v>
      </c>
      <c r="F2878" s="2">
        <v>46149.858831018515</v>
      </c>
      <c r="G2878" s="2">
        <v>46150</v>
      </c>
      <c r="I2878" t="s">
        <v>224</v>
      </c>
      <c r="J2878" t="s">
        <v>230</v>
      </c>
      <c r="L2878" t="s">
        <v>2863</v>
      </c>
      <c r="M2878" t="s">
        <v>309</v>
      </c>
      <c r="N2878" t="s">
        <v>297</v>
      </c>
      <c r="O2878" t="s">
        <v>283</v>
      </c>
      <c r="Q2878" t="s">
        <v>12484</v>
      </c>
      <c r="R2878" t="s">
        <v>2809</v>
      </c>
      <c r="S2878" t="s">
        <v>870</v>
      </c>
      <c r="T2878" t="s">
        <v>877</v>
      </c>
      <c r="U2878" t="s">
        <v>258</v>
      </c>
      <c r="V2878" t="s">
        <v>247</v>
      </c>
      <c r="W2878" t="s">
        <v>245</v>
      </c>
      <c r="X2878" t="s">
        <v>225</v>
      </c>
      <c r="Z2878">
        <v>5</v>
      </c>
      <c r="AA2878" t="s">
        <v>3921</v>
      </c>
      <c r="AE2878" t="s">
        <v>3922</v>
      </c>
      <c r="AG2878" t="s">
        <v>410</v>
      </c>
      <c r="AH2878">
        <v>6108913206</v>
      </c>
      <c r="AI2878" t="s">
        <v>12485</v>
      </c>
      <c r="AM2878" t="s">
        <v>3925</v>
      </c>
      <c r="AN2878" t="s">
        <v>3926</v>
      </c>
      <c r="AO2878" t="s">
        <v>268</v>
      </c>
      <c r="AP2878" t="s">
        <v>304</v>
      </c>
      <c r="AW2878" t="s">
        <v>320</v>
      </c>
      <c r="AX2878" t="s">
        <v>319</v>
      </c>
      <c r="AY2878" t="s">
        <v>254</v>
      </c>
      <c r="AZ2878" t="s">
        <v>230</v>
      </c>
      <c r="BA2878" t="s">
        <v>395</v>
      </c>
      <c r="BB2878" t="s">
        <v>3006</v>
      </c>
      <c r="BC2878" t="s">
        <v>3927</v>
      </c>
      <c r="BD2878" t="s">
        <v>3927</v>
      </c>
      <c r="BE2878" t="s">
        <v>3927</v>
      </c>
      <c r="BF2878">
        <v>16</v>
      </c>
    </row>
    <row r="2879" spans="1:58" x14ac:dyDescent="0.3">
      <c r="A2879">
        <v>2026</v>
      </c>
      <c r="B2879">
        <v>202605</v>
      </c>
      <c r="C2879">
        <v>5</v>
      </c>
      <c r="D2879" s="14">
        <v>20001624196657</v>
      </c>
      <c r="E2879" t="s">
        <v>2810</v>
      </c>
      <c r="F2879" s="2">
        <v>46149.82099537037</v>
      </c>
      <c r="G2879" s="2">
        <v>46151</v>
      </c>
      <c r="I2879" t="s">
        <v>224</v>
      </c>
      <c r="J2879" t="s">
        <v>230</v>
      </c>
      <c r="L2879" t="s">
        <v>2525</v>
      </c>
      <c r="M2879" t="s">
        <v>1045</v>
      </c>
      <c r="N2879" t="s">
        <v>1040</v>
      </c>
      <c r="O2879" t="s">
        <v>257</v>
      </c>
      <c r="Q2879" t="s">
        <v>12486</v>
      </c>
      <c r="R2879" t="s">
        <v>2809</v>
      </c>
      <c r="S2879" t="s">
        <v>6130</v>
      </c>
      <c r="T2879" t="s">
        <v>6131</v>
      </c>
      <c r="U2879" t="s">
        <v>4796</v>
      </c>
      <c r="V2879" t="s">
        <v>2024</v>
      </c>
      <c r="W2879" t="s">
        <v>245</v>
      </c>
      <c r="X2879" t="s">
        <v>387</v>
      </c>
      <c r="Z2879">
        <v>4</v>
      </c>
      <c r="AA2879" t="s">
        <v>3921</v>
      </c>
      <c r="AE2879" t="s">
        <v>3922</v>
      </c>
      <c r="AG2879" t="s">
        <v>2026</v>
      </c>
      <c r="AH2879">
        <v>6108918145</v>
      </c>
      <c r="AI2879" t="s">
        <v>12487</v>
      </c>
      <c r="AM2879" t="s">
        <v>3925</v>
      </c>
      <c r="AN2879" t="s">
        <v>3926</v>
      </c>
      <c r="AO2879" t="s">
        <v>268</v>
      </c>
      <c r="AP2879" t="s">
        <v>330</v>
      </c>
      <c r="AW2879" t="s">
        <v>389</v>
      </c>
      <c r="AX2879" t="s">
        <v>388</v>
      </c>
      <c r="AY2879" t="s">
        <v>253</v>
      </c>
      <c r="AZ2879" t="s">
        <v>230</v>
      </c>
      <c r="BA2879" t="s">
        <v>395</v>
      </c>
      <c r="BB2879" t="s">
        <v>380</v>
      </c>
      <c r="BC2879" t="s">
        <v>3927</v>
      </c>
      <c r="BD2879" t="s">
        <v>3927</v>
      </c>
      <c r="BE2879" t="s">
        <v>3927</v>
      </c>
      <c r="BF2879">
        <v>16</v>
      </c>
    </row>
    <row r="2880" spans="1:58" x14ac:dyDescent="0.3">
      <c r="A2880">
        <v>2026</v>
      </c>
      <c r="B2880">
        <v>202605</v>
      </c>
      <c r="C2880">
        <v>5</v>
      </c>
      <c r="D2880" s="14">
        <v>20001624195239</v>
      </c>
      <c r="E2880" t="s">
        <v>2810</v>
      </c>
      <c r="F2880" s="2">
        <v>46149.739722222221</v>
      </c>
      <c r="G2880" s="2">
        <v>46150</v>
      </c>
      <c r="I2880" t="s">
        <v>224</v>
      </c>
      <c r="J2880" t="s">
        <v>230</v>
      </c>
      <c r="L2880" t="s">
        <v>2842</v>
      </c>
      <c r="M2880" t="s">
        <v>309</v>
      </c>
      <c r="N2880" t="s">
        <v>297</v>
      </c>
      <c r="O2880" t="s">
        <v>283</v>
      </c>
      <c r="Q2880" t="s">
        <v>12488</v>
      </c>
      <c r="R2880" t="s">
        <v>2809</v>
      </c>
      <c r="S2880" t="s">
        <v>6476</v>
      </c>
      <c r="T2880" t="s">
        <v>6477</v>
      </c>
      <c r="U2880" t="s">
        <v>4796</v>
      </c>
      <c r="V2880" t="s">
        <v>2024</v>
      </c>
      <c r="W2880" t="s">
        <v>245</v>
      </c>
      <c r="X2880" t="s">
        <v>225</v>
      </c>
      <c r="Z2880">
        <v>5</v>
      </c>
      <c r="AA2880" t="s">
        <v>3921</v>
      </c>
      <c r="AE2880" t="s">
        <v>3922</v>
      </c>
      <c r="AG2880" t="s">
        <v>2026</v>
      </c>
      <c r="AH2880">
        <v>6108914176</v>
      </c>
      <c r="AI2880" t="s">
        <v>12489</v>
      </c>
      <c r="AM2880" t="s">
        <v>3925</v>
      </c>
      <c r="AN2880" t="s">
        <v>3926</v>
      </c>
      <c r="AO2880" t="s">
        <v>268</v>
      </c>
      <c r="AP2880" t="s">
        <v>304</v>
      </c>
      <c r="AW2880" t="s">
        <v>227</v>
      </c>
      <c r="AX2880" t="s">
        <v>226</v>
      </c>
      <c r="AY2880" t="s">
        <v>254</v>
      </c>
      <c r="AZ2880" t="s">
        <v>230</v>
      </c>
      <c r="BA2880" t="s">
        <v>395</v>
      </c>
      <c r="BB2880" t="s">
        <v>380</v>
      </c>
      <c r="BC2880" t="s">
        <v>3927</v>
      </c>
      <c r="BD2880" t="s">
        <v>3927</v>
      </c>
      <c r="BE2880" t="s">
        <v>3927</v>
      </c>
      <c r="BF2880">
        <v>16</v>
      </c>
    </row>
    <row r="2881" spans="1:58" x14ac:dyDescent="0.3">
      <c r="A2881">
        <v>2026</v>
      </c>
      <c r="B2881">
        <v>202605</v>
      </c>
      <c r="C2881">
        <v>5</v>
      </c>
      <c r="D2881" s="14">
        <v>20001624195070</v>
      </c>
      <c r="E2881" t="s">
        <v>2810</v>
      </c>
      <c r="F2881" s="2">
        <v>46149.725104166668</v>
      </c>
      <c r="G2881" s="2">
        <v>46151</v>
      </c>
      <c r="I2881" t="s">
        <v>224</v>
      </c>
      <c r="J2881" t="s">
        <v>230</v>
      </c>
      <c r="L2881" t="s">
        <v>3174</v>
      </c>
      <c r="M2881" t="s">
        <v>494</v>
      </c>
      <c r="N2881" t="s">
        <v>486</v>
      </c>
      <c r="O2881" t="s">
        <v>257</v>
      </c>
      <c r="Q2881" t="s">
        <v>12490</v>
      </c>
      <c r="R2881" t="s">
        <v>2809</v>
      </c>
      <c r="S2881" t="s">
        <v>5395</v>
      </c>
      <c r="T2881" t="s">
        <v>5396</v>
      </c>
      <c r="U2881" t="s">
        <v>3034</v>
      </c>
      <c r="V2881" t="s">
        <v>647</v>
      </c>
      <c r="W2881" t="s">
        <v>245</v>
      </c>
      <c r="X2881" t="s">
        <v>225</v>
      </c>
      <c r="Z2881">
        <v>4</v>
      </c>
      <c r="AA2881" t="s">
        <v>3921</v>
      </c>
      <c r="AE2881" t="s">
        <v>3922</v>
      </c>
      <c r="AG2881" t="s">
        <v>5111</v>
      </c>
      <c r="AH2881">
        <v>6108921985</v>
      </c>
      <c r="AI2881" t="s">
        <v>12491</v>
      </c>
      <c r="AM2881" t="s">
        <v>3925</v>
      </c>
      <c r="AN2881" t="s">
        <v>3926</v>
      </c>
      <c r="AO2881" t="s">
        <v>268</v>
      </c>
      <c r="AP2881" t="s">
        <v>386</v>
      </c>
      <c r="AW2881" t="s">
        <v>320</v>
      </c>
      <c r="AX2881" t="s">
        <v>319</v>
      </c>
      <c r="AY2881" t="s">
        <v>254</v>
      </c>
      <c r="AZ2881" t="s">
        <v>230</v>
      </c>
      <c r="BA2881" t="s">
        <v>395</v>
      </c>
      <c r="BB2881" t="s">
        <v>380</v>
      </c>
      <c r="BC2881" t="s">
        <v>3927</v>
      </c>
      <c r="BD2881" t="s">
        <v>3927</v>
      </c>
      <c r="BE2881" t="s">
        <v>3927</v>
      </c>
      <c r="BF2881">
        <v>16</v>
      </c>
    </row>
    <row r="2882" spans="1:58" x14ac:dyDescent="0.3">
      <c r="A2882">
        <v>2026</v>
      </c>
      <c r="B2882">
        <v>202605</v>
      </c>
      <c r="C2882">
        <v>5</v>
      </c>
      <c r="D2882" s="14">
        <v>20001624193686</v>
      </c>
      <c r="E2882" t="s">
        <v>2810</v>
      </c>
      <c r="F2882" s="2">
        <v>46149.820891203701</v>
      </c>
      <c r="G2882" s="2">
        <v>46150</v>
      </c>
      <c r="I2882" t="s">
        <v>224</v>
      </c>
      <c r="J2882" t="s">
        <v>230</v>
      </c>
      <c r="L2882" t="s">
        <v>3382</v>
      </c>
      <c r="M2882" t="s">
        <v>309</v>
      </c>
      <c r="N2882" t="s">
        <v>297</v>
      </c>
      <c r="O2882" t="s">
        <v>283</v>
      </c>
      <c r="Q2882" t="s">
        <v>12492</v>
      </c>
      <c r="R2882" t="s">
        <v>2809</v>
      </c>
      <c r="S2882" t="s">
        <v>6704</v>
      </c>
      <c r="T2882" t="s">
        <v>6705</v>
      </c>
      <c r="U2882" t="s">
        <v>4796</v>
      </c>
      <c r="V2882" t="s">
        <v>2024</v>
      </c>
      <c r="W2882" t="s">
        <v>245</v>
      </c>
      <c r="X2882" t="s">
        <v>225</v>
      </c>
      <c r="Z2882">
        <v>5</v>
      </c>
      <c r="AA2882" t="s">
        <v>3921</v>
      </c>
      <c r="AE2882" t="s">
        <v>3922</v>
      </c>
      <c r="AG2882" t="s">
        <v>2026</v>
      </c>
      <c r="AH2882">
        <v>6008890921</v>
      </c>
      <c r="AI2882" t="s">
        <v>12493</v>
      </c>
      <c r="AM2882" t="s">
        <v>3925</v>
      </c>
      <c r="AN2882" t="s">
        <v>3926</v>
      </c>
      <c r="AO2882" t="s">
        <v>268</v>
      </c>
      <c r="AP2882" t="s">
        <v>693</v>
      </c>
      <c r="AW2882" t="s">
        <v>227</v>
      </c>
      <c r="AX2882" t="s">
        <v>226</v>
      </c>
      <c r="AY2882" t="s">
        <v>254</v>
      </c>
      <c r="AZ2882" t="s">
        <v>230</v>
      </c>
      <c r="BA2882" t="s">
        <v>273</v>
      </c>
      <c r="BB2882" t="s">
        <v>380</v>
      </c>
      <c r="BC2882" t="s">
        <v>3927</v>
      </c>
      <c r="BD2882" t="s">
        <v>3927</v>
      </c>
      <c r="BE2882" t="s">
        <v>3927</v>
      </c>
      <c r="BF2882">
        <v>26</v>
      </c>
    </row>
    <row r="2883" spans="1:58" x14ac:dyDescent="0.3">
      <c r="A2883">
        <v>2026</v>
      </c>
      <c r="B2883">
        <v>202605</v>
      </c>
      <c r="C2883">
        <v>5</v>
      </c>
      <c r="D2883" s="14">
        <v>20001624193568</v>
      </c>
      <c r="E2883" t="s">
        <v>2810</v>
      </c>
      <c r="F2883" s="2">
        <v>46149.783622685187</v>
      </c>
      <c r="G2883" s="2">
        <v>46153</v>
      </c>
      <c r="I2883" t="s">
        <v>224</v>
      </c>
      <c r="J2883" t="s">
        <v>230</v>
      </c>
      <c r="L2883" t="s">
        <v>3623</v>
      </c>
      <c r="M2883" t="s">
        <v>309</v>
      </c>
      <c r="N2883" t="s">
        <v>297</v>
      </c>
      <c r="O2883" t="s">
        <v>283</v>
      </c>
      <c r="Q2883" t="s">
        <v>12494</v>
      </c>
      <c r="R2883" t="s">
        <v>2809</v>
      </c>
      <c r="S2883" t="s">
        <v>8510</v>
      </c>
      <c r="T2883" t="s">
        <v>8511</v>
      </c>
      <c r="U2883" t="s">
        <v>4796</v>
      </c>
      <c r="V2883" t="s">
        <v>2024</v>
      </c>
      <c r="W2883" t="s">
        <v>245</v>
      </c>
      <c r="X2883" t="s">
        <v>225</v>
      </c>
      <c r="Z2883">
        <v>2</v>
      </c>
      <c r="AA2883" t="s">
        <v>3921</v>
      </c>
      <c r="AE2883" t="s">
        <v>3922</v>
      </c>
      <c r="AG2883" t="s">
        <v>6332</v>
      </c>
      <c r="AH2883">
        <v>6108921098</v>
      </c>
      <c r="AI2883" t="s">
        <v>12495</v>
      </c>
      <c r="AM2883" t="s">
        <v>3925</v>
      </c>
      <c r="AN2883" t="s">
        <v>3926</v>
      </c>
      <c r="AO2883" t="s">
        <v>268</v>
      </c>
      <c r="AP2883" t="s">
        <v>386</v>
      </c>
      <c r="AW2883" t="s">
        <v>320</v>
      </c>
      <c r="AX2883" t="s">
        <v>319</v>
      </c>
      <c r="AY2883" t="s">
        <v>254</v>
      </c>
      <c r="AZ2883" t="s">
        <v>230</v>
      </c>
      <c r="BA2883" t="s">
        <v>395</v>
      </c>
      <c r="BB2883" t="s">
        <v>380</v>
      </c>
      <c r="BC2883" t="s">
        <v>3927</v>
      </c>
      <c r="BD2883" t="s">
        <v>3927</v>
      </c>
      <c r="BE2883" t="s">
        <v>3927</v>
      </c>
      <c r="BF2883">
        <v>16</v>
      </c>
    </row>
    <row r="2884" spans="1:58" x14ac:dyDescent="0.3">
      <c r="A2884">
        <v>2026</v>
      </c>
      <c r="B2884">
        <v>202605</v>
      </c>
      <c r="C2884">
        <v>5</v>
      </c>
      <c r="D2884" s="14">
        <v>20001624193373</v>
      </c>
      <c r="E2884" t="s">
        <v>2810</v>
      </c>
      <c r="F2884" s="2">
        <v>46149.7500462963</v>
      </c>
      <c r="G2884" s="2">
        <v>46151</v>
      </c>
      <c r="I2884" t="s">
        <v>224</v>
      </c>
      <c r="J2884" t="s">
        <v>230</v>
      </c>
      <c r="L2884" t="s">
        <v>3727</v>
      </c>
      <c r="M2884" t="s">
        <v>902</v>
      </c>
      <c r="N2884" t="s">
        <v>752</v>
      </c>
      <c r="O2884" t="s">
        <v>623</v>
      </c>
      <c r="Q2884" t="s">
        <v>12496</v>
      </c>
      <c r="R2884" t="s">
        <v>2809</v>
      </c>
      <c r="S2884" t="s">
        <v>6590</v>
      </c>
      <c r="T2884" t="s">
        <v>6591</v>
      </c>
      <c r="U2884" t="s">
        <v>4796</v>
      </c>
      <c r="V2884" t="s">
        <v>2024</v>
      </c>
      <c r="W2884" t="s">
        <v>245</v>
      </c>
      <c r="X2884" t="s">
        <v>225</v>
      </c>
      <c r="Z2884">
        <v>4</v>
      </c>
      <c r="AA2884" t="s">
        <v>3921</v>
      </c>
      <c r="AE2884" t="s">
        <v>3922</v>
      </c>
      <c r="AG2884" t="s">
        <v>2026</v>
      </c>
      <c r="AH2884">
        <v>6108913174</v>
      </c>
      <c r="AI2884" t="s">
        <v>12497</v>
      </c>
      <c r="AM2884" t="s">
        <v>3925</v>
      </c>
      <c r="AN2884" t="s">
        <v>3926</v>
      </c>
      <c r="AO2884" t="s">
        <v>268</v>
      </c>
      <c r="AP2884" t="s">
        <v>386</v>
      </c>
      <c r="AW2884" t="s">
        <v>320</v>
      </c>
      <c r="AX2884" t="s">
        <v>319</v>
      </c>
      <c r="AY2884" t="s">
        <v>254</v>
      </c>
      <c r="AZ2884" t="s">
        <v>230</v>
      </c>
      <c r="BA2884" t="s">
        <v>344</v>
      </c>
      <c r="BB2884" t="s">
        <v>232</v>
      </c>
      <c r="BC2884" t="s">
        <v>3927</v>
      </c>
      <c r="BD2884" t="s">
        <v>3927</v>
      </c>
      <c r="BE2884" t="s">
        <v>3927</v>
      </c>
      <c r="BF2884">
        <v>16</v>
      </c>
    </row>
    <row r="2885" spans="1:58" x14ac:dyDescent="0.3">
      <c r="A2885">
        <v>2026</v>
      </c>
      <c r="B2885">
        <v>202605</v>
      </c>
      <c r="C2885">
        <v>5</v>
      </c>
      <c r="D2885" s="14">
        <v>20001624192783</v>
      </c>
      <c r="E2885" t="s">
        <v>2810</v>
      </c>
      <c r="F2885" s="2">
        <v>46149.902118055557</v>
      </c>
      <c r="G2885" s="2">
        <v>46151</v>
      </c>
      <c r="I2885" t="s">
        <v>224</v>
      </c>
      <c r="J2885" t="s">
        <v>230</v>
      </c>
      <c r="L2885" t="s">
        <v>12498</v>
      </c>
      <c r="M2885" t="s">
        <v>1045</v>
      </c>
      <c r="N2885" t="s">
        <v>1040</v>
      </c>
      <c r="O2885" t="s">
        <v>257</v>
      </c>
      <c r="Q2885" t="s">
        <v>12499</v>
      </c>
      <c r="R2885" t="s">
        <v>2809</v>
      </c>
      <c r="S2885" t="s">
        <v>870</v>
      </c>
      <c r="T2885" t="s">
        <v>877</v>
      </c>
      <c r="U2885" t="s">
        <v>258</v>
      </c>
      <c r="V2885" t="s">
        <v>247</v>
      </c>
      <c r="W2885" t="s">
        <v>245</v>
      </c>
      <c r="X2885" t="s">
        <v>225</v>
      </c>
      <c r="Z2885">
        <v>4</v>
      </c>
      <c r="AA2885" t="s">
        <v>3921</v>
      </c>
      <c r="AE2885" t="s">
        <v>3922</v>
      </c>
      <c r="AG2885" t="s">
        <v>410</v>
      </c>
      <c r="AH2885">
        <v>6108919142</v>
      </c>
      <c r="AI2885" t="s">
        <v>12500</v>
      </c>
      <c r="AM2885" t="s">
        <v>3925</v>
      </c>
      <c r="AN2885" t="s">
        <v>3926</v>
      </c>
      <c r="AO2885" t="s">
        <v>268</v>
      </c>
      <c r="AP2885" t="s">
        <v>249</v>
      </c>
      <c r="AW2885" t="s">
        <v>320</v>
      </c>
      <c r="AX2885" t="s">
        <v>319</v>
      </c>
      <c r="AY2885" t="s">
        <v>254</v>
      </c>
      <c r="AZ2885" t="s">
        <v>230</v>
      </c>
      <c r="BA2885" t="s">
        <v>395</v>
      </c>
      <c r="BB2885" t="s">
        <v>380</v>
      </c>
      <c r="BC2885" t="s">
        <v>3927</v>
      </c>
      <c r="BD2885" t="s">
        <v>3927</v>
      </c>
      <c r="BE2885" t="s">
        <v>3927</v>
      </c>
      <c r="BF2885">
        <v>16</v>
      </c>
    </row>
    <row r="2886" spans="1:58" x14ac:dyDescent="0.3">
      <c r="A2886">
        <v>2026</v>
      </c>
      <c r="B2886">
        <v>202605</v>
      </c>
      <c r="C2886">
        <v>5</v>
      </c>
      <c r="D2886" s="14">
        <v>20001624191743</v>
      </c>
      <c r="E2886" t="s">
        <v>2810</v>
      </c>
      <c r="F2886" s="2">
        <v>46149.850393518522</v>
      </c>
      <c r="G2886" s="2">
        <v>46150</v>
      </c>
      <c r="I2886" t="s">
        <v>224</v>
      </c>
      <c r="J2886" t="s">
        <v>230</v>
      </c>
      <c r="L2886" t="s">
        <v>3688</v>
      </c>
      <c r="M2886" t="s">
        <v>902</v>
      </c>
      <c r="N2886" t="s">
        <v>752</v>
      </c>
      <c r="O2886" t="s">
        <v>623</v>
      </c>
      <c r="Q2886" t="s">
        <v>12501</v>
      </c>
      <c r="R2886" t="s">
        <v>2809</v>
      </c>
      <c r="S2886" t="s">
        <v>7380</v>
      </c>
      <c r="T2886" t="s">
        <v>7381</v>
      </c>
      <c r="U2886" t="s">
        <v>4796</v>
      </c>
      <c r="V2886" t="s">
        <v>2024</v>
      </c>
      <c r="W2886" t="s">
        <v>245</v>
      </c>
      <c r="X2886" t="s">
        <v>387</v>
      </c>
      <c r="Z2886">
        <v>5</v>
      </c>
      <c r="AA2886" t="s">
        <v>3921</v>
      </c>
      <c r="AE2886" t="s">
        <v>3922</v>
      </c>
      <c r="AG2886" t="s">
        <v>2026</v>
      </c>
      <c r="AH2886">
        <v>6108905310</v>
      </c>
      <c r="AI2886" t="s">
        <v>12502</v>
      </c>
      <c r="AM2886" t="s">
        <v>3925</v>
      </c>
      <c r="AN2886" t="s">
        <v>3926</v>
      </c>
      <c r="AO2886" t="s">
        <v>268</v>
      </c>
      <c r="AP2886" t="s">
        <v>249</v>
      </c>
      <c r="AW2886" t="s">
        <v>389</v>
      </c>
      <c r="AX2886" t="s">
        <v>388</v>
      </c>
      <c r="AY2886" t="s">
        <v>253</v>
      </c>
      <c r="AZ2886" t="s">
        <v>230</v>
      </c>
      <c r="BA2886" t="s">
        <v>395</v>
      </c>
      <c r="BB2886" t="s">
        <v>380</v>
      </c>
      <c r="BC2886" t="s">
        <v>3927</v>
      </c>
      <c r="BD2886" t="s">
        <v>3927</v>
      </c>
      <c r="BE2886" t="s">
        <v>3927</v>
      </c>
      <c r="BF2886">
        <v>16</v>
      </c>
    </row>
    <row r="2887" spans="1:58" x14ac:dyDescent="0.3">
      <c r="A2887">
        <v>2026</v>
      </c>
      <c r="B2887">
        <v>202605</v>
      </c>
      <c r="C2887">
        <v>5</v>
      </c>
      <c r="D2887" s="14">
        <v>20001624190792</v>
      </c>
      <c r="E2887" t="s">
        <v>2810</v>
      </c>
      <c r="F2887" s="2">
        <v>46149.876481481479</v>
      </c>
      <c r="G2887" s="2">
        <v>46151</v>
      </c>
      <c r="I2887" t="s">
        <v>224</v>
      </c>
      <c r="J2887" t="s">
        <v>230</v>
      </c>
      <c r="L2887" t="s">
        <v>3751</v>
      </c>
      <c r="M2887" t="s">
        <v>902</v>
      </c>
      <c r="N2887" t="s">
        <v>752</v>
      </c>
      <c r="O2887" t="s">
        <v>623</v>
      </c>
      <c r="Q2887" t="s">
        <v>12503</v>
      </c>
      <c r="R2887" t="s">
        <v>2809</v>
      </c>
      <c r="S2887" t="s">
        <v>7442</v>
      </c>
      <c r="T2887" t="s">
        <v>7443</v>
      </c>
      <c r="U2887" t="s">
        <v>4008</v>
      </c>
      <c r="V2887" t="s">
        <v>980</v>
      </c>
      <c r="W2887" t="s">
        <v>245</v>
      </c>
      <c r="X2887" t="s">
        <v>225</v>
      </c>
      <c r="Z2887">
        <v>4</v>
      </c>
      <c r="AA2887" t="s">
        <v>3921</v>
      </c>
      <c r="AE2887" t="s">
        <v>3922</v>
      </c>
      <c r="AG2887" t="s">
        <v>4870</v>
      </c>
      <c r="AH2887">
        <v>2219379723</v>
      </c>
      <c r="AI2887" t="s">
        <v>12504</v>
      </c>
      <c r="AM2887" t="s">
        <v>3925</v>
      </c>
      <c r="AN2887" t="s">
        <v>3926</v>
      </c>
      <c r="AO2887" t="s">
        <v>268</v>
      </c>
      <c r="AP2887" t="s">
        <v>304</v>
      </c>
      <c r="AW2887" t="s">
        <v>227</v>
      </c>
      <c r="AX2887" t="s">
        <v>226</v>
      </c>
      <c r="AY2887" t="s">
        <v>254</v>
      </c>
      <c r="AZ2887" t="s">
        <v>230</v>
      </c>
      <c r="BA2887" t="s">
        <v>395</v>
      </c>
      <c r="BB2887" t="s">
        <v>380</v>
      </c>
      <c r="BC2887" t="s">
        <v>3927</v>
      </c>
      <c r="BD2887" t="s">
        <v>3927</v>
      </c>
      <c r="BE2887" t="s">
        <v>3927</v>
      </c>
      <c r="BF2887">
        <v>16</v>
      </c>
    </row>
    <row r="2888" spans="1:58" x14ac:dyDescent="0.3">
      <c r="A2888">
        <v>2026</v>
      </c>
      <c r="B2888">
        <v>202605</v>
      </c>
      <c r="C2888">
        <v>5</v>
      </c>
      <c r="D2888" s="14">
        <v>20001624190417</v>
      </c>
      <c r="E2888" t="s">
        <v>2810</v>
      </c>
      <c r="F2888" s="2">
        <v>46149.753518518519</v>
      </c>
      <c r="G2888" s="2">
        <v>46150</v>
      </c>
      <c r="I2888" t="s">
        <v>224</v>
      </c>
      <c r="J2888" t="s">
        <v>230</v>
      </c>
      <c r="L2888" t="s">
        <v>1744</v>
      </c>
      <c r="M2888" t="s">
        <v>309</v>
      </c>
      <c r="N2888" t="s">
        <v>297</v>
      </c>
      <c r="O2888" t="s">
        <v>283</v>
      </c>
      <c r="Q2888" t="s">
        <v>12505</v>
      </c>
      <c r="R2888" t="s">
        <v>2809</v>
      </c>
      <c r="S2888" t="s">
        <v>6146</v>
      </c>
      <c r="T2888" t="s">
        <v>6147</v>
      </c>
      <c r="U2888" t="s">
        <v>5044</v>
      </c>
      <c r="V2888" t="s">
        <v>5045</v>
      </c>
      <c r="W2888" t="s">
        <v>245</v>
      </c>
      <c r="X2888" t="s">
        <v>225</v>
      </c>
      <c r="Z2888">
        <v>5</v>
      </c>
      <c r="AA2888" t="s">
        <v>3921</v>
      </c>
      <c r="AE2888" t="s">
        <v>3922</v>
      </c>
      <c r="AG2888" t="s">
        <v>5047</v>
      </c>
      <c r="AH2888">
        <v>6108903288</v>
      </c>
      <c r="AI2888" t="s">
        <v>12506</v>
      </c>
      <c r="AM2888" t="s">
        <v>3925</v>
      </c>
      <c r="AN2888" t="s">
        <v>3926</v>
      </c>
      <c r="AO2888" t="s">
        <v>268</v>
      </c>
      <c r="AP2888" t="s">
        <v>249</v>
      </c>
      <c r="AW2888" t="s">
        <v>320</v>
      </c>
      <c r="AX2888" t="s">
        <v>319</v>
      </c>
      <c r="AY2888" t="s">
        <v>254</v>
      </c>
      <c r="AZ2888" t="s">
        <v>230</v>
      </c>
      <c r="BA2888" t="s">
        <v>395</v>
      </c>
      <c r="BB2888" t="s">
        <v>380</v>
      </c>
      <c r="BC2888" t="s">
        <v>3927</v>
      </c>
      <c r="BD2888" t="s">
        <v>3927</v>
      </c>
      <c r="BE2888" t="s">
        <v>3927</v>
      </c>
      <c r="BF2888">
        <v>16</v>
      </c>
    </row>
    <row r="2889" spans="1:58" x14ac:dyDescent="0.3">
      <c r="A2889">
        <v>2026</v>
      </c>
      <c r="B2889">
        <v>202605</v>
      </c>
      <c r="C2889">
        <v>5</v>
      </c>
      <c r="D2889" s="14">
        <v>20001624185856</v>
      </c>
      <c r="E2889" t="s">
        <v>2810</v>
      </c>
      <c r="F2889" s="2">
        <v>46149.881388888891</v>
      </c>
      <c r="G2889" s="2">
        <v>46151</v>
      </c>
      <c r="I2889" t="s">
        <v>224</v>
      </c>
      <c r="J2889" t="s">
        <v>230</v>
      </c>
      <c r="L2889" t="s">
        <v>2855</v>
      </c>
      <c r="M2889" t="s">
        <v>261</v>
      </c>
      <c r="N2889" t="s">
        <v>237</v>
      </c>
      <c r="O2889" t="s">
        <v>257</v>
      </c>
      <c r="Q2889" t="s">
        <v>12507</v>
      </c>
      <c r="R2889" t="s">
        <v>2809</v>
      </c>
      <c r="S2889" t="s">
        <v>538</v>
      </c>
      <c r="T2889" t="s">
        <v>539</v>
      </c>
      <c r="U2889" t="s">
        <v>258</v>
      </c>
      <c r="V2889" t="s">
        <v>247</v>
      </c>
      <c r="W2889" t="s">
        <v>245</v>
      </c>
      <c r="X2889" t="s">
        <v>225</v>
      </c>
      <c r="Z2889">
        <v>4</v>
      </c>
      <c r="AA2889" t="s">
        <v>3921</v>
      </c>
      <c r="AE2889" t="s">
        <v>3922</v>
      </c>
      <c r="AG2889" t="s">
        <v>248</v>
      </c>
      <c r="AH2889">
        <v>6108923010</v>
      </c>
      <c r="AI2889" t="s">
        <v>12508</v>
      </c>
      <c r="AM2889" t="s">
        <v>3925</v>
      </c>
      <c r="AN2889" t="s">
        <v>3926</v>
      </c>
      <c r="AO2889" t="s">
        <v>268</v>
      </c>
      <c r="AP2889" t="s">
        <v>386</v>
      </c>
      <c r="AW2889" t="s">
        <v>1876</v>
      </c>
      <c r="AX2889" t="s">
        <v>1875</v>
      </c>
      <c r="AY2889" t="s">
        <v>254</v>
      </c>
      <c r="AZ2889" t="s">
        <v>230</v>
      </c>
      <c r="BA2889" t="s">
        <v>395</v>
      </c>
      <c r="BB2889" t="s">
        <v>380</v>
      </c>
      <c r="BC2889" t="s">
        <v>3927</v>
      </c>
      <c r="BD2889" t="s">
        <v>3927</v>
      </c>
      <c r="BE2889" t="s">
        <v>3927</v>
      </c>
      <c r="BF2889">
        <v>16</v>
      </c>
    </row>
    <row r="2890" spans="1:58" x14ac:dyDescent="0.3">
      <c r="A2890">
        <v>2026</v>
      </c>
      <c r="B2890">
        <v>202605</v>
      </c>
      <c r="C2890">
        <v>5</v>
      </c>
      <c r="D2890" s="14">
        <v>20001624185639</v>
      </c>
      <c r="E2890" t="s">
        <v>2810</v>
      </c>
      <c r="F2890" s="2">
        <v>46149.781365740739</v>
      </c>
      <c r="G2890" s="2">
        <v>46151</v>
      </c>
      <c r="I2890" t="s">
        <v>224</v>
      </c>
      <c r="J2890" t="s">
        <v>230</v>
      </c>
      <c r="L2890" t="s">
        <v>11605</v>
      </c>
      <c r="M2890" t="s">
        <v>309</v>
      </c>
      <c r="N2890" t="s">
        <v>297</v>
      </c>
      <c r="O2890" t="s">
        <v>283</v>
      </c>
      <c r="Q2890" t="s">
        <v>12509</v>
      </c>
      <c r="R2890" t="s">
        <v>2809</v>
      </c>
      <c r="S2890" t="s">
        <v>10117</v>
      </c>
      <c r="T2890" t="s">
        <v>10118</v>
      </c>
      <c r="U2890" t="s">
        <v>4796</v>
      </c>
      <c r="V2890" t="s">
        <v>2024</v>
      </c>
      <c r="W2890" t="s">
        <v>245</v>
      </c>
      <c r="X2890" t="s">
        <v>387</v>
      </c>
      <c r="Z2890">
        <v>4</v>
      </c>
      <c r="AA2890" t="s">
        <v>3921</v>
      </c>
      <c r="AE2890" t="s">
        <v>3922</v>
      </c>
      <c r="AG2890" t="s">
        <v>6701</v>
      </c>
      <c r="AH2890">
        <v>6108912197</v>
      </c>
      <c r="AI2890" t="s">
        <v>12510</v>
      </c>
      <c r="AM2890" t="s">
        <v>3925</v>
      </c>
      <c r="AN2890" t="s">
        <v>3926</v>
      </c>
      <c r="AO2890" t="s">
        <v>268</v>
      </c>
      <c r="AP2890" t="s">
        <v>304</v>
      </c>
      <c r="AW2890" t="s">
        <v>447</v>
      </c>
      <c r="AX2890" t="s">
        <v>446</v>
      </c>
      <c r="AY2890" t="s">
        <v>253</v>
      </c>
      <c r="AZ2890" t="s">
        <v>230</v>
      </c>
      <c r="BA2890" t="s">
        <v>395</v>
      </c>
      <c r="BB2890" t="s">
        <v>380</v>
      </c>
      <c r="BC2890" t="s">
        <v>3927</v>
      </c>
      <c r="BD2890" t="s">
        <v>3927</v>
      </c>
      <c r="BE2890" t="s">
        <v>3927</v>
      </c>
      <c r="BF2890">
        <v>16</v>
      </c>
    </row>
    <row r="2891" spans="1:58" x14ac:dyDescent="0.3">
      <c r="A2891">
        <v>2026</v>
      </c>
      <c r="B2891">
        <v>202605</v>
      </c>
      <c r="C2891">
        <v>5</v>
      </c>
      <c r="D2891" s="14">
        <v>20001624177026</v>
      </c>
      <c r="E2891" t="s">
        <v>2810</v>
      </c>
      <c r="F2891" s="2">
        <v>46149.677939814814</v>
      </c>
      <c r="G2891" s="2">
        <v>46151</v>
      </c>
      <c r="I2891" t="s">
        <v>224</v>
      </c>
      <c r="J2891" t="s">
        <v>230</v>
      </c>
      <c r="L2891" t="s">
        <v>8996</v>
      </c>
      <c r="M2891" t="s">
        <v>722</v>
      </c>
      <c r="N2891" t="s">
        <v>715</v>
      </c>
      <c r="O2891" t="s">
        <v>623</v>
      </c>
      <c r="Q2891" t="s">
        <v>12511</v>
      </c>
      <c r="R2891" t="s">
        <v>2809</v>
      </c>
      <c r="S2891" t="s">
        <v>5164</v>
      </c>
      <c r="T2891" t="s">
        <v>5165</v>
      </c>
      <c r="U2891" t="s">
        <v>3034</v>
      </c>
      <c r="V2891" t="s">
        <v>647</v>
      </c>
      <c r="W2891" t="s">
        <v>245</v>
      </c>
      <c r="X2891" t="s">
        <v>225</v>
      </c>
      <c r="Z2891">
        <v>4</v>
      </c>
      <c r="AA2891" t="s">
        <v>3921</v>
      </c>
      <c r="AE2891" t="s">
        <v>3922</v>
      </c>
      <c r="AG2891" t="s">
        <v>5111</v>
      </c>
      <c r="AH2891">
        <v>6014806207</v>
      </c>
      <c r="AI2891" t="s">
        <v>12512</v>
      </c>
      <c r="AM2891" t="s">
        <v>3925</v>
      </c>
      <c r="AN2891" t="s">
        <v>3926</v>
      </c>
      <c r="AO2891" t="s">
        <v>268</v>
      </c>
      <c r="AP2891" t="s">
        <v>249</v>
      </c>
      <c r="AW2891" t="s">
        <v>1478</v>
      </c>
      <c r="AX2891" t="s">
        <v>1477</v>
      </c>
      <c r="AY2891" t="s">
        <v>254</v>
      </c>
      <c r="AZ2891" t="s">
        <v>230</v>
      </c>
      <c r="BA2891" t="s">
        <v>344</v>
      </c>
      <c r="BB2891" t="s">
        <v>232</v>
      </c>
      <c r="BC2891" t="s">
        <v>3927</v>
      </c>
      <c r="BD2891" t="s">
        <v>3927</v>
      </c>
      <c r="BE2891" t="s">
        <v>3927</v>
      </c>
      <c r="BF2891">
        <v>5</v>
      </c>
    </row>
    <row r="2892" spans="1:58" x14ac:dyDescent="0.3">
      <c r="A2892">
        <v>2026</v>
      </c>
      <c r="B2892">
        <v>202605</v>
      </c>
      <c r="C2892">
        <v>5</v>
      </c>
      <c r="D2892" s="14">
        <v>20001624176098</v>
      </c>
      <c r="E2892" t="s">
        <v>2810</v>
      </c>
      <c r="F2892" s="2">
        <v>46149.68072916667</v>
      </c>
      <c r="G2892" s="2">
        <v>46151</v>
      </c>
      <c r="I2892" t="s">
        <v>224</v>
      </c>
      <c r="J2892" t="s">
        <v>230</v>
      </c>
      <c r="L2892" t="s">
        <v>1825</v>
      </c>
      <c r="M2892" t="s">
        <v>261</v>
      </c>
      <c r="N2892" t="s">
        <v>237</v>
      </c>
      <c r="O2892" t="s">
        <v>257</v>
      </c>
      <c r="Q2892" t="s">
        <v>12513</v>
      </c>
      <c r="R2892" t="s">
        <v>2809</v>
      </c>
      <c r="S2892" t="s">
        <v>1640</v>
      </c>
      <c r="T2892" t="s">
        <v>1641</v>
      </c>
      <c r="U2892" t="s">
        <v>258</v>
      </c>
      <c r="V2892" t="s">
        <v>247</v>
      </c>
      <c r="W2892" t="s">
        <v>245</v>
      </c>
      <c r="X2892" t="s">
        <v>387</v>
      </c>
      <c r="Z2892">
        <v>4</v>
      </c>
      <c r="AA2892" t="s">
        <v>3921</v>
      </c>
      <c r="AE2892" t="s">
        <v>3922</v>
      </c>
      <c r="AG2892" t="s">
        <v>329</v>
      </c>
      <c r="AH2892">
        <v>6108903190</v>
      </c>
      <c r="AI2892" t="s">
        <v>12514</v>
      </c>
      <c r="AM2892" t="s">
        <v>3925</v>
      </c>
      <c r="AN2892" t="s">
        <v>3926</v>
      </c>
      <c r="AO2892" t="s">
        <v>268</v>
      </c>
      <c r="AP2892" t="s">
        <v>386</v>
      </c>
      <c r="AW2892" t="s">
        <v>389</v>
      </c>
      <c r="AX2892" t="s">
        <v>388</v>
      </c>
      <c r="AY2892" t="s">
        <v>253</v>
      </c>
      <c r="AZ2892" t="s">
        <v>230</v>
      </c>
      <c r="BA2892" t="s">
        <v>395</v>
      </c>
      <c r="BB2892" t="s">
        <v>380</v>
      </c>
      <c r="BC2892" t="s">
        <v>3927</v>
      </c>
      <c r="BD2892" t="s">
        <v>3927</v>
      </c>
      <c r="BE2892" t="s">
        <v>3927</v>
      </c>
      <c r="BF2892">
        <v>16</v>
      </c>
    </row>
    <row r="2893" spans="1:58" x14ac:dyDescent="0.3">
      <c r="A2893">
        <v>2026</v>
      </c>
      <c r="B2893">
        <v>202605</v>
      </c>
      <c r="C2893">
        <v>5</v>
      </c>
      <c r="D2893" s="14">
        <v>20001624175310</v>
      </c>
      <c r="E2893" t="s">
        <v>2810</v>
      </c>
      <c r="F2893" s="2">
        <v>46149.689930555556</v>
      </c>
      <c r="G2893" s="2">
        <v>46151</v>
      </c>
      <c r="I2893" t="s">
        <v>224</v>
      </c>
      <c r="J2893" t="s">
        <v>230</v>
      </c>
      <c r="L2893" t="s">
        <v>1784</v>
      </c>
      <c r="M2893" t="s">
        <v>1366</v>
      </c>
      <c r="N2893" t="s">
        <v>1359</v>
      </c>
      <c r="O2893" t="s">
        <v>554</v>
      </c>
      <c r="Q2893" t="s">
        <v>1787</v>
      </c>
      <c r="R2893" t="s">
        <v>2809</v>
      </c>
      <c r="S2893" t="s">
        <v>444</v>
      </c>
      <c r="T2893" t="s">
        <v>445</v>
      </c>
      <c r="U2893" t="s">
        <v>258</v>
      </c>
      <c r="V2893" t="s">
        <v>247</v>
      </c>
      <c r="W2893" t="s">
        <v>245</v>
      </c>
      <c r="X2893" t="s">
        <v>225</v>
      </c>
      <c r="Z2893">
        <v>4</v>
      </c>
      <c r="AA2893" t="s">
        <v>3921</v>
      </c>
      <c r="AE2893" t="s">
        <v>3922</v>
      </c>
      <c r="AG2893" t="s">
        <v>359</v>
      </c>
      <c r="AH2893">
        <v>6108911106</v>
      </c>
      <c r="AI2893" t="s">
        <v>12515</v>
      </c>
      <c r="AM2893" t="s">
        <v>3925</v>
      </c>
      <c r="AN2893" t="s">
        <v>3926</v>
      </c>
      <c r="AO2893" t="s">
        <v>268</v>
      </c>
      <c r="AP2893" t="s">
        <v>386</v>
      </c>
      <c r="AW2893" t="s">
        <v>227</v>
      </c>
      <c r="AX2893" t="s">
        <v>226</v>
      </c>
      <c r="AY2893" t="s">
        <v>254</v>
      </c>
      <c r="AZ2893" t="s">
        <v>230</v>
      </c>
      <c r="BA2893" t="s">
        <v>395</v>
      </c>
      <c r="BB2893" t="s">
        <v>380</v>
      </c>
      <c r="BC2893" t="s">
        <v>3927</v>
      </c>
      <c r="BD2893" t="s">
        <v>3927</v>
      </c>
      <c r="BE2893" t="s">
        <v>3927</v>
      </c>
      <c r="BF2893">
        <v>16</v>
      </c>
    </row>
    <row r="2894" spans="1:58" x14ac:dyDescent="0.3">
      <c r="A2894">
        <v>2026</v>
      </c>
      <c r="B2894">
        <v>202605</v>
      </c>
      <c r="C2894">
        <v>5</v>
      </c>
      <c r="D2894" s="14">
        <v>20001624169896</v>
      </c>
      <c r="E2894" t="s">
        <v>2810</v>
      </c>
      <c r="F2894" s="2">
        <v>46149.716574074075</v>
      </c>
      <c r="G2894" s="2">
        <v>46150</v>
      </c>
      <c r="I2894" t="s">
        <v>224</v>
      </c>
      <c r="J2894" t="s">
        <v>230</v>
      </c>
      <c r="L2894" t="s">
        <v>3492</v>
      </c>
      <c r="M2894" t="s">
        <v>309</v>
      </c>
      <c r="N2894" t="s">
        <v>297</v>
      </c>
      <c r="O2894" t="s">
        <v>283</v>
      </c>
      <c r="Q2894" t="s">
        <v>12516</v>
      </c>
      <c r="R2894" t="s">
        <v>2809</v>
      </c>
      <c r="S2894" t="s">
        <v>758</v>
      </c>
      <c r="T2894" t="s">
        <v>759</v>
      </c>
      <c r="U2894" t="s">
        <v>258</v>
      </c>
      <c r="V2894" t="s">
        <v>247</v>
      </c>
      <c r="W2894" t="s">
        <v>245</v>
      </c>
      <c r="X2894" t="s">
        <v>225</v>
      </c>
      <c r="Z2894">
        <v>5</v>
      </c>
      <c r="AA2894" t="s">
        <v>3921</v>
      </c>
      <c r="AE2894" t="s">
        <v>3922</v>
      </c>
      <c r="AG2894" t="s">
        <v>359</v>
      </c>
      <c r="AH2894">
        <v>6108913149</v>
      </c>
      <c r="AI2894" t="s">
        <v>12517</v>
      </c>
      <c r="AM2894" t="s">
        <v>3925</v>
      </c>
      <c r="AN2894" t="s">
        <v>3926</v>
      </c>
      <c r="AO2894" t="s">
        <v>268</v>
      </c>
      <c r="AP2894" t="s">
        <v>249</v>
      </c>
      <c r="AW2894" t="s">
        <v>320</v>
      </c>
      <c r="AX2894" t="s">
        <v>319</v>
      </c>
      <c r="AY2894" t="s">
        <v>254</v>
      </c>
      <c r="AZ2894" t="s">
        <v>230</v>
      </c>
      <c r="BA2894" t="s">
        <v>395</v>
      </c>
      <c r="BB2894" t="s">
        <v>380</v>
      </c>
      <c r="BC2894" t="s">
        <v>3927</v>
      </c>
      <c r="BD2894" t="s">
        <v>3927</v>
      </c>
      <c r="BE2894" t="s">
        <v>3927</v>
      </c>
      <c r="BF2894">
        <v>16</v>
      </c>
    </row>
    <row r="2895" spans="1:58" x14ac:dyDescent="0.3">
      <c r="A2895">
        <v>2026</v>
      </c>
      <c r="B2895">
        <v>202605</v>
      </c>
      <c r="C2895">
        <v>5</v>
      </c>
      <c r="D2895" s="14">
        <v>20001624162715</v>
      </c>
      <c r="E2895" t="s">
        <v>2810</v>
      </c>
      <c r="F2895" s="2">
        <v>46149.704918981479</v>
      </c>
      <c r="G2895" s="2">
        <v>46151</v>
      </c>
      <c r="I2895" t="s">
        <v>224</v>
      </c>
      <c r="J2895" t="s">
        <v>230</v>
      </c>
      <c r="L2895" t="s">
        <v>12518</v>
      </c>
      <c r="M2895" t="s">
        <v>494</v>
      </c>
      <c r="N2895" t="s">
        <v>486</v>
      </c>
      <c r="O2895" t="s">
        <v>257</v>
      </c>
      <c r="Q2895" t="s">
        <v>12519</v>
      </c>
      <c r="R2895" t="s">
        <v>2809</v>
      </c>
      <c r="S2895" t="s">
        <v>7634</v>
      </c>
      <c r="T2895" t="s">
        <v>7635</v>
      </c>
      <c r="U2895" t="s">
        <v>4008</v>
      </c>
      <c r="V2895" t="s">
        <v>980</v>
      </c>
      <c r="W2895" t="s">
        <v>245</v>
      </c>
      <c r="X2895" t="s">
        <v>225</v>
      </c>
      <c r="Z2895">
        <v>4</v>
      </c>
      <c r="AA2895" t="s">
        <v>3921</v>
      </c>
      <c r="AE2895" t="s">
        <v>3922</v>
      </c>
      <c r="AG2895" t="s">
        <v>4870</v>
      </c>
      <c r="AH2895">
        <v>6108915121</v>
      </c>
      <c r="AI2895" t="s">
        <v>12520</v>
      </c>
      <c r="AM2895" t="s">
        <v>3925</v>
      </c>
      <c r="AN2895" t="s">
        <v>3926</v>
      </c>
      <c r="AO2895" t="s">
        <v>268</v>
      </c>
      <c r="AP2895" t="s">
        <v>386</v>
      </c>
      <c r="AW2895" t="s">
        <v>227</v>
      </c>
      <c r="AX2895" t="s">
        <v>226</v>
      </c>
      <c r="AY2895" t="s">
        <v>254</v>
      </c>
      <c r="AZ2895" t="s">
        <v>230</v>
      </c>
      <c r="BA2895" t="s">
        <v>395</v>
      </c>
      <c r="BB2895" t="s">
        <v>380</v>
      </c>
      <c r="BC2895" t="s">
        <v>3927</v>
      </c>
      <c r="BD2895" t="s">
        <v>3927</v>
      </c>
      <c r="BE2895" t="s">
        <v>3927</v>
      </c>
      <c r="BF2895">
        <v>16</v>
      </c>
    </row>
    <row r="2896" spans="1:58" x14ac:dyDescent="0.3">
      <c r="A2896">
        <v>2026</v>
      </c>
      <c r="B2896">
        <v>202605</v>
      </c>
      <c r="C2896">
        <v>5</v>
      </c>
      <c r="D2896" s="14">
        <v>20001624157272</v>
      </c>
      <c r="E2896" t="s">
        <v>2810</v>
      </c>
      <c r="F2896" s="2">
        <v>46149.684282407405</v>
      </c>
      <c r="G2896" s="2">
        <v>46151</v>
      </c>
      <c r="I2896" t="s">
        <v>224</v>
      </c>
      <c r="J2896" t="s">
        <v>1696</v>
      </c>
      <c r="L2896" t="s">
        <v>2856</v>
      </c>
      <c r="M2896" t="s">
        <v>1104</v>
      </c>
      <c r="N2896" t="s">
        <v>322</v>
      </c>
      <c r="O2896" t="s">
        <v>331</v>
      </c>
      <c r="Q2896" t="s">
        <v>12521</v>
      </c>
      <c r="R2896" t="s">
        <v>4141</v>
      </c>
      <c r="S2896" t="s">
        <v>6476</v>
      </c>
      <c r="T2896" t="s">
        <v>6477</v>
      </c>
      <c r="U2896" t="s">
        <v>4796</v>
      </c>
      <c r="V2896" t="s">
        <v>2024</v>
      </c>
      <c r="W2896" t="s">
        <v>245</v>
      </c>
      <c r="X2896" t="s">
        <v>225</v>
      </c>
      <c r="Z2896">
        <v>4</v>
      </c>
      <c r="AA2896" t="s">
        <v>3921</v>
      </c>
      <c r="AE2896" t="s">
        <v>3922</v>
      </c>
      <c r="AG2896" t="s">
        <v>2026</v>
      </c>
      <c r="AH2896">
        <v>6108907202</v>
      </c>
      <c r="AI2896" t="s">
        <v>12522</v>
      </c>
      <c r="AM2896" t="s">
        <v>3925</v>
      </c>
      <c r="AN2896" t="s">
        <v>3926</v>
      </c>
      <c r="AO2896" t="s">
        <v>268</v>
      </c>
      <c r="AP2896" t="s">
        <v>1701</v>
      </c>
      <c r="AW2896" t="s">
        <v>320</v>
      </c>
      <c r="AX2896" t="s">
        <v>319</v>
      </c>
      <c r="AY2896" t="s">
        <v>254</v>
      </c>
      <c r="AZ2896" t="s">
        <v>1696</v>
      </c>
      <c r="BA2896" t="s">
        <v>395</v>
      </c>
      <c r="BB2896" t="s">
        <v>1698</v>
      </c>
      <c r="BC2896" t="s">
        <v>3927</v>
      </c>
      <c r="BD2896" t="s">
        <v>3927</v>
      </c>
      <c r="BE2896" t="s">
        <v>3927</v>
      </c>
      <c r="BF2896">
        <v>16</v>
      </c>
    </row>
    <row r="2897" spans="1:58" x14ac:dyDescent="0.3">
      <c r="A2897">
        <v>2026</v>
      </c>
      <c r="B2897">
        <v>202605</v>
      </c>
      <c r="C2897">
        <v>5</v>
      </c>
      <c r="D2897" s="14">
        <v>20001624156929</v>
      </c>
      <c r="E2897" t="s">
        <v>2810</v>
      </c>
      <c r="F2897" s="2">
        <v>46149.668854166666</v>
      </c>
      <c r="G2897" s="2">
        <v>46151</v>
      </c>
      <c r="I2897" t="s">
        <v>224</v>
      </c>
      <c r="J2897" t="s">
        <v>230</v>
      </c>
      <c r="L2897" t="s">
        <v>3320</v>
      </c>
      <c r="M2897" t="s">
        <v>309</v>
      </c>
      <c r="N2897" t="s">
        <v>297</v>
      </c>
      <c r="O2897" t="s">
        <v>283</v>
      </c>
      <c r="Q2897" t="s">
        <v>12523</v>
      </c>
      <c r="R2897" t="s">
        <v>2809</v>
      </c>
      <c r="S2897" t="s">
        <v>5453</v>
      </c>
      <c r="T2897" t="s">
        <v>5454</v>
      </c>
      <c r="U2897" t="s">
        <v>3034</v>
      </c>
      <c r="V2897" t="s">
        <v>647</v>
      </c>
      <c r="W2897" t="s">
        <v>245</v>
      </c>
      <c r="X2897" t="s">
        <v>225</v>
      </c>
      <c r="Z2897">
        <v>4</v>
      </c>
      <c r="AA2897" t="s">
        <v>3921</v>
      </c>
      <c r="AE2897" t="s">
        <v>3922</v>
      </c>
      <c r="AG2897" t="s">
        <v>5135</v>
      </c>
      <c r="AH2897">
        <v>6108908135</v>
      </c>
      <c r="AI2897" t="s">
        <v>12524</v>
      </c>
      <c r="AM2897" t="s">
        <v>3925</v>
      </c>
      <c r="AN2897" t="s">
        <v>3926</v>
      </c>
      <c r="AO2897" t="s">
        <v>268</v>
      </c>
      <c r="AP2897" t="s">
        <v>386</v>
      </c>
      <c r="AW2897" t="s">
        <v>1876</v>
      </c>
      <c r="AX2897" t="s">
        <v>1875</v>
      </c>
      <c r="AY2897" t="s">
        <v>254</v>
      </c>
      <c r="AZ2897" t="s">
        <v>230</v>
      </c>
      <c r="BA2897" t="s">
        <v>395</v>
      </c>
      <c r="BB2897" t="s">
        <v>380</v>
      </c>
      <c r="BC2897" t="s">
        <v>3927</v>
      </c>
      <c r="BD2897" t="s">
        <v>3927</v>
      </c>
      <c r="BE2897" t="s">
        <v>3927</v>
      </c>
      <c r="BF2897">
        <v>16</v>
      </c>
    </row>
    <row r="2898" spans="1:58" x14ac:dyDescent="0.3">
      <c r="A2898">
        <v>2026</v>
      </c>
      <c r="B2898">
        <v>202605</v>
      </c>
      <c r="C2898">
        <v>5</v>
      </c>
      <c r="D2898" s="14">
        <v>20001624156227</v>
      </c>
      <c r="E2898" t="s">
        <v>2810</v>
      </c>
      <c r="F2898" s="2">
        <v>46149.681597222225</v>
      </c>
      <c r="G2898" s="2">
        <v>46150</v>
      </c>
      <c r="I2898" t="s">
        <v>224</v>
      </c>
      <c r="J2898" t="s">
        <v>230</v>
      </c>
      <c r="L2898" t="s">
        <v>1677</v>
      </c>
      <c r="M2898" t="s">
        <v>902</v>
      </c>
      <c r="N2898" t="s">
        <v>752</v>
      </c>
      <c r="O2898" t="s">
        <v>623</v>
      </c>
      <c r="Q2898" t="s">
        <v>12525</v>
      </c>
      <c r="R2898" t="s">
        <v>2809</v>
      </c>
      <c r="S2898" t="s">
        <v>347</v>
      </c>
      <c r="T2898" t="s">
        <v>358</v>
      </c>
      <c r="U2898" t="s">
        <v>258</v>
      </c>
      <c r="V2898" t="s">
        <v>247</v>
      </c>
      <c r="W2898" t="s">
        <v>245</v>
      </c>
      <c r="X2898" t="s">
        <v>387</v>
      </c>
      <c r="Z2898">
        <v>5</v>
      </c>
      <c r="AA2898" t="s">
        <v>3921</v>
      </c>
      <c r="AE2898" t="s">
        <v>3922</v>
      </c>
      <c r="AG2898" t="s">
        <v>359</v>
      </c>
      <c r="AH2898">
        <v>6108916038</v>
      </c>
      <c r="AI2898" t="s">
        <v>12526</v>
      </c>
      <c r="AM2898" t="s">
        <v>3925</v>
      </c>
      <c r="AN2898" t="s">
        <v>3926</v>
      </c>
      <c r="AO2898" t="s">
        <v>268</v>
      </c>
      <c r="AP2898" t="s">
        <v>386</v>
      </c>
      <c r="AW2898" t="s">
        <v>1227</v>
      </c>
      <c r="AX2898" t="s">
        <v>1226</v>
      </c>
      <c r="AY2898" t="s">
        <v>253</v>
      </c>
      <c r="AZ2898" t="s">
        <v>230</v>
      </c>
      <c r="BA2898" t="s">
        <v>395</v>
      </c>
      <c r="BB2898" t="s">
        <v>380</v>
      </c>
      <c r="BC2898" t="s">
        <v>3927</v>
      </c>
      <c r="BD2898" t="s">
        <v>3927</v>
      </c>
      <c r="BE2898" t="s">
        <v>3927</v>
      </c>
      <c r="BF2898">
        <v>16</v>
      </c>
    </row>
    <row r="2899" spans="1:58" x14ac:dyDescent="0.3">
      <c r="A2899">
        <v>2026</v>
      </c>
      <c r="B2899">
        <v>202605</v>
      </c>
      <c r="C2899">
        <v>5</v>
      </c>
      <c r="D2899" s="14">
        <v>20001624155960</v>
      </c>
      <c r="E2899" t="s">
        <v>2810</v>
      </c>
      <c r="F2899" s="2">
        <v>46149.669745370367</v>
      </c>
      <c r="G2899" s="2">
        <v>46152</v>
      </c>
      <c r="I2899" t="s">
        <v>224</v>
      </c>
      <c r="J2899" t="s">
        <v>230</v>
      </c>
      <c r="L2899" t="s">
        <v>2926</v>
      </c>
      <c r="M2899" t="s">
        <v>334</v>
      </c>
      <c r="N2899" t="s">
        <v>322</v>
      </c>
      <c r="O2899" t="s">
        <v>331</v>
      </c>
      <c r="Q2899" t="s">
        <v>12527</v>
      </c>
      <c r="R2899" t="s">
        <v>2809</v>
      </c>
      <c r="S2899" t="s">
        <v>5313</v>
      </c>
      <c r="T2899" t="s">
        <v>5314</v>
      </c>
      <c r="U2899" t="s">
        <v>3034</v>
      </c>
      <c r="V2899" t="s">
        <v>647</v>
      </c>
      <c r="W2899" t="s">
        <v>245</v>
      </c>
      <c r="X2899" t="s">
        <v>225</v>
      </c>
      <c r="Z2899">
        <v>3</v>
      </c>
      <c r="AA2899" t="s">
        <v>3921</v>
      </c>
      <c r="AE2899" t="s">
        <v>3922</v>
      </c>
      <c r="AG2899" t="s">
        <v>5111</v>
      </c>
      <c r="AH2899">
        <v>6108917981</v>
      </c>
      <c r="AI2899" t="s">
        <v>12528</v>
      </c>
      <c r="AM2899" t="s">
        <v>3925</v>
      </c>
      <c r="AN2899" t="s">
        <v>3926</v>
      </c>
      <c r="AO2899" t="s">
        <v>268</v>
      </c>
      <c r="AP2899" t="s">
        <v>330</v>
      </c>
      <c r="AW2899" t="s">
        <v>320</v>
      </c>
      <c r="AX2899" t="s">
        <v>319</v>
      </c>
      <c r="AY2899" t="s">
        <v>254</v>
      </c>
      <c r="AZ2899" t="s">
        <v>230</v>
      </c>
      <c r="BA2899" t="s">
        <v>395</v>
      </c>
      <c r="BB2899" t="s">
        <v>380</v>
      </c>
      <c r="BC2899" t="s">
        <v>3927</v>
      </c>
      <c r="BD2899" t="s">
        <v>3927</v>
      </c>
      <c r="BE2899" t="s">
        <v>3927</v>
      </c>
      <c r="BF2899">
        <v>16</v>
      </c>
    </row>
    <row r="2900" spans="1:58" x14ac:dyDescent="0.3">
      <c r="A2900">
        <v>2026</v>
      </c>
      <c r="B2900">
        <v>202605</v>
      </c>
      <c r="C2900">
        <v>5</v>
      </c>
      <c r="D2900" s="14">
        <v>20001624155374</v>
      </c>
      <c r="E2900" t="s">
        <v>2810</v>
      </c>
      <c r="F2900" s="2">
        <v>46149.687627314815</v>
      </c>
      <c r="G2900" s="2">
        <v>46153</v>
      </c>
      <c r="I2900" t="s">
        <v>224</v>
      </c>
      <c r="J2900" t="s">
        <v>230</v>
      </c>
      <c r="L2900" t="s">
        <v>12529</v>
      </c>
      <c r="M2900" t="s">
        <v>1366</v>
      </c>
      <c r="N2900" t="s">
        <v>1359</v>
      </c>
      <c r="O2900" t="s">
        <v>554</v>
      </c>
      <c r="Q2900" t="s">
        <v>12530</v>
      </c>
      <c r="R2900" t="s">
        <v>2809</v>
      </c>
      <c r="S2900" t="s">
        <v>5693</v>
      </c>
      <c r="T2900" t="s">
        <v>5694</v>
      </c>
      <c r="U2900" t="s">
        <v>3034</v>
      </c>
      <c r="V2900" t="s">
        <v>647</v>
      </c>
      <c r="W2900" t="s">
        <v>245</v>
      </c>
      <c r="X2900" t="s">
        <v>387</v>
      </c>
      <c r="Z2900">
        <v>2</v>
      </c>
      <c r="AA2900" t="s">
        <v>3921</v>
      </c>
      <c r="AE2900" t="s">
        <v>3922</v>
      </c>
      <c r="AG2900" t="s">
        <v>5111</v>
      </c>
      <c r="AH2900">
        <v>6108909166</v>
      </c>
      <c r="AI2900" t="s">
        <v>12531</v>
      </c>
      <c r="AM2900" t="s">
        <v>3925</v>
      </c>
      <c r="AN2900" t="s">
        <v>3926</v>
      </c>
      <c r="AO2900" t="s">
        <v>268</v>
      </c>
      <c r="AP2900" t="s">
        <v>386</v>
      </c>
      <c r="AW2900" t="s">
        <v>389</v>
      </c>
      <c r="AX2900" t="s">
        <v>388</v>
      </c>
      <c r="AY2900" t="s">
        <v>253</v>
      </c>
      <c r="AZ2900" t="s">
        <v>230</v>
      </c>
      <c r="BA2900" t="s">
        <v>395</v>
      </c>
      <c r="BB2900" t="s">
        <v>380</v>
      </c>
      <c r="BC2900" t="s">
        <v>3927</v>
      </c>
      <c r="BD2900" t="s">
        <v>3927</v>
      </c>
      <c r="BE2900" t="s">
        <v>3927</v>
      </c>
      <c r="BF2900">
        <v>16</v>
      </c>
    </row>
    <row r="2901" spans="1:58" x14ac:dyDescent="0.3">
      <c r="A2901">
        <v>2026</v>
      </c>
      <c r="B2901">
        <v>202605</v>
      </c>
      <c r="C2901">
        <v>5</v>
      </c>
      <c r="D2901" s="14">
        <v>20001624151623</v>
      </c>
      <c r="E2901" t="s">
        <v>2810</v>
      </c>
      <c r="F2901" s="2">
        <v>46149.698206018518</v>
      </c>
      <c r="G2901" s="2">
        <v>46151</v>
      </c>
      <c r="I2901" t="s">
        <v>224</v>
      </c>
      <c r="J2901" t="s">
        <v>230</v>
      </c>
      <c r="L2901" t="s">
        <v>1626</v>
      </c>
      <c r="M2901" t="s">
        <v>1629</v>
      </c>
      <c r="N2901" t="s">
        <v>353</v>
      </c>
      <c r="O2901" t="s">
        <v>283</v>
      </c>
      <c r="Q2901" t="s">
        <v>12532</v>
      </c>
      <c r="R2901" t="s">
        <v>2809</v>
      </c>
      <c r="S2901" t="s">
        <v>870</v>
      </c>
      <c r="T2901" t="s">
        <v>877</v>
      </c>
      <c r="U2901" t="s">
        <v>258</v>
      </c>
      <c r="V2901" t="s">
        <v>247</v>
      </c>
      <c r="W2901" t="s">
        <v>245</v>
      </c>
      <c r="X2901" t="s">
        <v>225</v>
      </c>
      <c r="Z2901">
        <v>4</v>
      </c>
      <c r="AA2901" t="s">
        <v>3921</v>
      </c>
      <c r="AE2901" t="s">
        <v>3922</v>
      </c>
      <c r="AG2901" t="s">
        <v>410</v>
      </c>
      <c r="AH2901">
        <v>6108918046</v>
      </c>
      <c r="AI2901" t="s">
        <v>12533</v>
      </c>
      <c r="AM2901" t="s">
        <v>3925</v>
      </c>
      <c r="AN2901" t="s">
        <v>3926</v>
      </c>
      <c r="AO2901" t="s">
        <v>268</v>
      </c>
      <c r="AP2901" t="s">
        <v>304</v>
      </c>
      <c r="AW2901" t="s">
        <v>320</v>
      </c>
      <c r="AX2901" t="s">
        <v>319</v>
      </c>
      <c r="AY2901" t="s">
        <v>254</v>
      </c>
      <c r="AZ2901" t="s">
        <v>230</v>
      </c>
      <c r="BA2901" t="s">
        <v>395</v>
      </c>
      <c r="BB2901" t="s">
        <v>232</v>
      </c>
      <c r="BC2901" t="s">
        <v>3927</v>
      </c>
      <c r="BD2901" t="s">
        <v>3927</v>
      </c>
      <c r="BE2901" t="s">
        <v>3927</v>
      </c>
      <c r="BF2901">
        <v>16</v>
      </c>
    </row>
    <row r="2902" spans="1:58" x14ac:dyDescent="0.3">
      <c r="A2902">
        <v>2026</v>
      </c>
      <c r="B2902">
        <v>202605</v>
      </c>
      <c r="C2902">
        <v>5</v>
      </c>
      <c r="D2902" s="14">
        <v>20001624150759</v>
      </c>
      <c r="E2902" t="s">
        <v>2810</v>
      </c>
      <c r="F2902" s="2">
        <v>46149.703576388885</v>
      </c>
      <c r="G2902" s="2">
        <v>46151</v>
      </c>
      <c r="I2902" t="s">
        <v>224</v>
      </c>
      <c r="J2902" t="s">
        <v>230</v>
      </c>
      <c r="L2902" t="s">
        <v>1723</v>
      </c>
      <c r="M2902" t="s">
        <v>309</v>
      </c>
      <c r="N2902" t="s">
        <v>297</v>
      </c>
      <c r="O2902" t="s">
        <v>283</v>
      </c>
      <c r="Q2902" t="s">
        <v>12534</v>
      </c>
      <c r="R2902" t="s">
        <v>2809</v>
      </c>
      <c r="S2902" t="s">
        <v>243</v>
      </c>
      <c r="T2902" t="s">
        <v>244</v>
      </c>
      <c r="U2902" t="s">
        <v>258</v>
      </c>
      <c r="V2902" t="s">
        <v>247</v>
      </c>
      <c r="W2902" t="s">
        <v>245</v>
      </c>
      <c r="X2902" t="s">
        <v>387</v>
      </c>
      <c r="Z2902">
        <v>4</v>
      </c>
      <c r="AA2902" t="s">
        <v>3921</v>
      </c>
      <c r="AE2902" t="s">
        <v>3922</v>
      </c>
      <c r="AG2902" t="s">
        <v>248</v>
      </c>
      <c r="AH2902">
        <v>6108911138</v>
      </c>
      <c r="AI2902" t="s">
        <v>12535</v>
      </c>
      <c r="AM2902" t="s">
        <v>3925</v>
      </c>
      <c r="AN2902" t="s">
        <v>3926</v>
      </c>
      <c r="AO2902" t="s">
        <v>268</v>
      </c>
      <c r="AP2902" t="s">
        <v>386</v>
      </c>
      <c r="AW2902" t="s">
        <v>603</v>
      </c>
      <c r="AX2902" t="s">
        <v>602</v>
      </c>
      <c r="AY2902" t="s">
        <v>253</v>
      </c>
      <c r="AZ2902" t="s">
        <v>230</v>
      </c>
      <c r="BA2902" t="s">
        <v>395</v>
      </c>
      <c r="BB2902" t="s">
        <v>232</v>
      </c>
      <c r="BC2902" t="s">
        <v>3927</v>
      </c>
      <c r="BD2902" t="s">
        <v>3927</v>
      </c>
      <c r="BE2902" t="s">
        <v>3927</v>
      </c>
      <c r="BF2902">
        <v>16</v>
      </c>
    </row>
    <row r="2903" spans="1:58" x14ac:dyDescent="0.3">
      <c r="A2903">
        <v>2026</v>
      </c>
      <c r="B2903">
        <v>202605</v>
      </c>
      <c r="C2903">
        <v>5</v>
      </c>
      <c r="D2903" s="14">
        <v>20001624150288</v>
      </c>
      <c r="E2903" t="s">
        <v>2810</v>
      </c>
      <c r="F2903" s="2">
        <v>46149.682696759257</v>
      </c>
      <c r="G2903" s="2">
        <v>46153</v>
      </c>
      <c r="I2903" t="s">
        <v>224</v>
      </c>
      <c r="J2903" t="s">
        <v>230</v>
      </c>
      <c r="L2903" t="s">
        <v>2247</v>
      </c>
      <c r="M2903" t="s">
        <v>309</v>
      </c>
      <c r="N2903" t="s">
        <v>297</v>
      </c>
      <c r="O2903" t="s">
        <v>283</v>
      </c>
      <c r="Q2903" t="s">
        <v>12536</v>
      </c>
      <c r="R2903" t="s">
        <v>2809</v>
      </c>
      <c r="S2903" t="s">
        <v>5164</v>
      </c>
      <c r="T2903" t="s">
        <v>5165</v>
      </c>
      <c r="U2903" t="s">
        <v>3034</v>
      </c>
      <c r="V2903" t="s">
        <v>647</v>
      </c>
      <c r="W2903" t="s">
        <v>245</v>
      </c>
      <c r="X2903" t="s">
        <v>225</v>
      </c>
      <c r="Z2903">
        <v>2</v>
      </c>
      <c r="AA2903" t="s">
        <v>3921</v>
      </c>
      <c r="AE2903" t="s">
        <v>3922</v>
      </c>
      <c r="AG2903" t="s">
        <v>5111</v>
      </c>
      <c r="AH2903">
        <v>6108906217</v>
      </c>
      <c r="AI2903" t="s">
        <v>12537</v>
      </c>
      <c r="AM2903" t="s">
        <v>3925</v>
      </c>
      <c r="AN2903" t="s">
        <v>3926</v>
      </c>
      <c r="AO2903" t="s">
        <v>268</v>
      </c>
      <c r="AP2903" t="s">
        <v>386</v>
      </c>
      <c r="AW2903" t="s">
        <v>320</v>
      </c>
      <c r="AX2903" t="s">
        <v>319</v>
      </c>
      <c r="AY2903" t="s">
        <v>254</v>
      </c>
      <c r="AZ2903" t="s">
        <v>230</v>
      </c>
      <c r="BA2903" t="s">
        <v>395</v>
      </c>
      <c r="BB2903" t="s">
        <v>380</v>
      </c>
      <c r="BC2903" t="s">
        <v>3927</v>
      </c>
      <c r="BD2903" t="s">
        <v>3927</v>
      </c>
      <c r="BE2903" t="s">
        <v>3927</v>
      </c>
      <c r="BF2903">
        <v>16</v>
      </c>
    </row>
    <row r="2904" spans="1:58" x14ac:dyDescent="0.3">
      <c r="A2904">
        <v>2026</v>
      </c>
      <c r="B2904">
        <v>202605</v>
      </c>
      <c r="C2904">
        <v>5</v>
      </c>
      <c r="D2904" s="14">
        <v>20001624142272</v>
      </c>
      <c r="E2904" t="s">
        <v>2810</v>
      </c>
      <c r="F2904" s="2">
        <v>46149.647511574076</v>
      </c>
      <c r="G2904" s="2">
        <v>46154</v>
      </c>
      <c r="I2904" t="s">
        <v>224</v>
      </c>
      <c r="J2904" t="s">
        <v>230</v>
      </c>
      <c r="L2904" t="s">
        <v>2978</v>
      </c>
      <c r="M2904" t="s">
        <v>1134</v>
      </c>
      <c r="N2904" t="s">
        <v>1128</v>
      </c>
      <c r="O2904" t="s">
        <v>331</v>
      </c>
      <c r="Q2904" t="s">
        <v>12538</v>
      </c>
      <c r="R2904" t="s">
        <v>2809</v>
      </c>
      <c r="S2904" t="s">
        <v>5207</v>
      </c>
      <c r="T2904" t="s">
        <v>5208</v>
      </c>
      <c r="U2904" t="s">
        <v>3034</v>
      </c>
      <c r="V2904" t="s">
        <v>647</v>
      </c>
      <c r="W2904" t="s">
        <v>245</v>
      </c>
      <c r="X2904" t="s">
        <v>225</v>
      </c>
      <c r="Z2904">
        <v>1</v>
      </c>
      <c r="AA2904" t="s">
        <v>3921</v>
      </c>
      <c r="AE2904" t="s">
        <v>3922</v>
      </c>
      <c r="AG2904" t="s">
        <v>5135</v>
      </c>
      <c r="AH2904">
        <v>6108905112</v>
      </c>
      <c r="AI2904" t="s">
        <v>12539</v>
      </c>
      <c r="AM2904" t="s">
        <v>3925</v>
      </c>
      <c r="AN2904" t="s">
        <v>3926</v>
      </c>
      <c r="AO2904" t="s">
        <v>268</v>
      </c>
      <c r="AP2904" t="s">
        <v>386</v>
      </c>
      <c r="AW2904" t="s">
        <v>320</v>
      </c>
      <c r="AX2904" t="s">
        <v>319</v>
      </c>
      <c r="AY2904" t="s">
        <v>254</v>
      </c>
      <c r="AZ2904" t="s">
        <v>230</v>
      </c>
      <c r="BA2904" t="s">
        <v>395</v>
      </c>
      <c r="BB2904" t="s">
        <v>380</v>
      </c>
      <c r="BC2904" t="s">
        <v>3927</v>
      </c>
      <c r="BD2904" t="s">
        <v>3927</v>
      </c>
      <c r="BE2904" t="s">
        <v>3927</v>
      </c>
      <c r="BF2904">
        <v>16</v>
      </c>
    </row>
    <row r="2905" spans="1:58" x14ac:dyDescent="0.3">
      <c r="A2905">
        <v>2026</v>
      </c>
      <c r="B2905">
        <v>202605</v>
      </c>
      <c r="C2905">
        <v>5</v>
      </c>
      <c r="D2905" s="14">
        <v>20001624140021</v>
      </c>
      <c r="E2905" t="s">
        <v>2810</v>
      </c>
      <c r="F2905" s="2">
        <v>46149.635879629626</v>
      </c>
      <c r="G2905" s="2">
        <v>46151</v>
      </c>
      <c r="I2905" t="s">
        <v>224</v>
      </c>
      <c r="J2905" t="s">
        <v>230</v>
      </c>
      <c r="L2905" t="s">
        <v>5570</v>
      </c>
      <c r="M2905" t="s">
        <v>309</v>
      </c>
      <c r="N2905" t="s">
        <v>297</v>
      </c>
      <c r="O2905" t="s">
        <v>283</v>
      </c>
      <c r="Q2905" t="s">
        <v>12540</v>
      </c>
      <c r="R2905" t="s">
        <v>2809</v>
      </c>
      <c r="S2905" t="s">
        <v>4841</v>
      </c>
      <c r="T2905" t="s">
        <v>4842</v>
      </c>
      <c r="U2905" t="s">
        <v>4008</v>
      </c>
      <c r="V2905" t="s">
        <v>980</v>
      </c>
      <c r="W2905" t="s">
        <v>245</v>
      </c>
      <c r="X2905" t="s">
        <v>225</v>
      </c>
      <c r="Z2905">
        <v>4</v>
      </c>
      <c r="AA2905" t="s">
        <v>3921</v>
      </c>
      <c r="AE2905" t="s">
        <v>3922</v>
      </c>
      <c r="AG2905" t="s">
        <v>4844</v>
      </c>
      <c r="AH2905">
        <v>6108911004</v>
      </c>
      <c r="AI2905" t="s">
        <v>12541</v>
      </c>
      <c r="AM2905" t="s">
        <v>3925</v>
      </c>
      <c r="AN2905" t="s">
        <v>3926</v>
      </c>
      <c r="AO2905" t="s">
        <v>268</v>
      </c>
      <c r="AP2905" t="s">
        <v>386</v>
      </c>
      <c r="AW2905" t="s">
        <v>320</v>
      </c>
      <c r="AX2905" t="s">
        <v>319</v>
      </c>
      <c r="AY2905" t="s">
        <v>254</v>
      </c>
      <c r="AZ2905" t="s">
        <v>230</v>
      </c>
      <c r="BA2905" t="s">
        <v>395</v>
      </c>
      <c r="BB2905" t="s">
        <v>380</v>
      </c>
      <c r="BC2905" t="s">
        <v>3927</v>
      </c>
      <c r="BD2905" t="s">
        <v>3927</v>
      </c>
      <c r="BE2905" t="s">
        <v>3927</v>
      </c>
      <c r="BF2905">
        <v>16</v>
      </c>
    </row>
    <row r="2906" spans="1:58" x14ac:dyDescent="0.3">
      <c r="A2906">
        <v>2026</v>
      </c>
      <c r="B2906">
        <v>202605</v>
      </c>
      <c r="C2906">
        <v>5</v>
      </c>
      <c r="D2906" s="14">
        <v>20001624139483</v>
      </c>
      <c r="E2906" t="s">
        <v>2810</v>
      </c>
      <c r="F2906" s="2">
        <v>46149.654456018521</v>
      </c>
      <c r="G2906" s="2">
        <v>46150</v>
      </c>
      <c r="I2906" t="s">
        <v>224</v>
      </c>
      <c r="J2906" t="s">
        <v>230</v>
      </c>
      <c r="L2906" t="s">
        <v>3229</v>
      </c>
      <c r="M2906" t="s">
        <v>261</v>
      </c>
      <c r="N2906" t="s">
        <v>237</v>
      </c>
      <c r="O2906" t="s">
        <v>257</v>
      </c>
      <c r="Q2906" t="s">
        <v>12542</v>
      </c>
      <c r="R2906" t="s">
        <v>2809</v>
      </c>
      <c r="S2906" t="s">
        <v>7570</v>
      </c>
      <c r="T2906" t="s">
        <v>7571</v>
      </c>
      <c r="U2906" t="s">
        <v>4008</v>
      </c>
      <c r="V2906" t="s">
        <v>980</v>
      </c>
      <c r="W2906" t="s">
        <v>245</v>
      </c>
      <c r="X2906" t="s">
        <v>225</v>
      </c>
      <c r="Z2906">
        <v>5</v>
      </c>
      <c r="AA2906" t="s">
        <v>3921</v>
      </c>
      <c r="AE2906" t="s">
        <v>3922</v>
      </c>
      <c r="AG2906" t="s">
        <v>5098</v>
      </c>
      <c r="AH2906">
        <v>6108904099</v>
      </c>
      <c r="AI2906" t="s">
        <v>12543</v>
      </c>
      <c r="AM2906" t="s">
        <v>3925</v>
      </c>
      <c r="AN2906" t="s">
        <v>3926</v>
      </c>
      <c r="AO2906" t="s">
        <v>268</v>
      </c>
      <c r="AP2906" t="s">
        <v>304</v>
      </c>
      <c r="AW2906" t="s">
        <v>320</v>
      </c>
      <c r="AX2906" t="s">
        <v>319</v>
      </c>
      <c r="AY2906" t="s">
        <v>254</v>
      </c>
      <c r="AZ2906" t="s">
        <v>230</v>
      </c>
      <c r="BA2906" t="s">
        <v>395</v>
      </c>
      <c r="BB2906" t="s">
        <v>380</v>
      </c>
      <c r="BC2906" t="s">
        <v>3927</v>
      </c>
      <c r="BD2906" t="s">
        <v>3927</v>
      </c>
      <c r="BE2906" t="s">
        <v>3927</v>
      </c>
      <c r="BF2906">
        <v>16</v>
      </c>
    </row>
    <row r="2907" spans="1:58" x14ac:dyDescent="0.3">
      <c r="A2907">
        <v>2026</v>
      </c>
      <c r="B2907">
        <v>202605</v>
      </c>
      <c r="C2907">
        <v>5</v>
      </c>
      <c r="D2907" s="14">
        <v>20001624136261</v>
      </c>
      <c r="E2907" t="s">
        <v>2810</v>
      </c>
      <c r="F2907" s="2">
        <v>46149.64402777778</v>
      </c>
      <c r="G2907" s="2">
        <v>46154</v>
      </c>
      <c r="I2907" t="s">
        <v>224</v>
      </c>
      <c r="J2907" t="s">
        <v>230</v>
      </c>
      <c r="L2907" t="s">
        <v>3282</v>
      </c>
      <c r="M2907" t="s">
        <v>309</v>
      </c>
      <c r="N2907" t="s">
        <v>297</v>
      </c>
      <c r="O2907" t="s">
        <v>283</v>
      </c>
      <c r="Q2907" t="s">
        <v>12544</v>
      </c>
      <c r="R2907" t="s">
        <v>2809</v>
      </c>
      <c r="S2907" t="s">
        <v>7066</v>
      </c>
      <c r="T2907" t="s">
        <v>7067</v>
      </c>
      <c r="U2907" t="s">
        <v>3034</v>
      </c>
      <c r="V2907" t="s">
        <v>647</v>
      </c>
      <c r="W2907" t="s">
        <v>245</v>
      </c>
      <c r="X2907" t="s">
        <v>225</v>
      </c>
      <c r="Z2907">
        <v>1</v>
      </c>
      <c r="AA2907" t="s">
        <v>3921</v>
      </c>
      <c r="AE2907" t="s">
        <v>3922</v>
      </c>
      <c r="AG2907" t="s">
        <v>5111</v>
      </c>
      <c r="AH2907">
        <v>6083703652</v>
      </c>
      <c r="AI2907" t="s">
        <v>12545</v>
      </c>
      <c r="AM2907" t="s">
        <v>3925</v>
      </c>
      <c r="AN2907" t="s">
        <v>3926</v>
      </c>
      <c r="AO2907" t="s">
        <v>268</v>
      </c>
      <c r="AP2907" t="s">
        <v>386</v>
      </c>
      <c r="AW2907" t="s">
        <v>227</v>
      </c>
      <c r="AX2907" t="s">
        <v>226</v>
      </c>
      <c r="AY2907" t="s">
        <v>254</v>
      </c>
      <c r="AZ2907" t="s">
        <v>230</v>
      </c>
      <c r="BA2907" t="s">
        <v>273</v>
      </c>
      <c r="BB2907" t="s">
        <v>380</v>
      </c>
      <c r="BC2907" t="s">
        <v>3927</v>
      </c>
      <c r="BD2907" t="s">
        <v>3927</v>
      </c>
      <c r="BE2907" t="s">
        <v>3927</v>
      </c>
      <c r="BF2907">
        <v>20</v>
      </c>
    </row>
    <row r="2908" spans="1:58" x14ac:dyDescent="0.3">
      <c r="A2908">
        <v>2026</v>
      </c>
      <c r="B2908">
        <v>202605</v>
      </c>
      <c r="C2908">
        <v>5</v>
      </c>
      <c r="D2908" s="14">
        <v>20001624132723</v>
      </c>
      <c r="E2908" t="s">
        <v>2810</v>
      </c>
      <c r="F2908" s="2">
        <v>46149.661932870367</v>
      </c>
      <c r="G2908" s="2">
        <v>46152</v>
      </c>
      <c r="I2908" t="s">
        <v>224</v>
      </c>
      <c r="J2908" t="s">
        <v>230</v>
      </c>
      <c r="L2908" t="s">
        <v>3732</v>
      </c>
      <c r="M2908" t="s">
        <v>1607</v>
      </c>
      <c r="N2908" t="s">
        <v>752</v>
      </c>
      <c r="O2908" t="s">
        <v>623</v>
      </c>
      <c r="Q2908" t="s">
        <v>12546</v>
      </c>
      <c r="R2908" t="s">
        <v>2809</v>
      </c>
      <c r="S2908" t="s">
        <v>12547</v>
      </c>
      <c r="T2908" t="s">
        <v>12548</v>
      </c>
      <c r="U2908" t="s">
        <v>4008</v>
      </c>
      <c r="V2908" t="s">
        <v>980</v>
      </c>
      <c r="W2908" t="s">
        <v>245</v>
      </c>
      <c r="X2908" t="s">
        <v>387</v>
      </c>
      <c r="Z2908">
        <v>3</v>
      </c>
      <c r="AA2908" t="s">
        <v>3921</v>
      </c>
      <c r="AE2908" t="s">
        <v>3922</v>
      </c>
      <c r="AG2908" t="s">
        <v>4844</v>
      </c>
      <c r="AH2908">
        <v>1024095754</v>
      </c>
      <c r="AI2908" t="s">
        <v>12549</v>
      </c>
      <c r="AM2908" t="s">
        <v>3925</v>
      </c>
      <c r="AN2908" t="s">
        <v>3926</v>
      </c>
      <c r="AO2908" t="s">
        <v>268</v>
      </c>
      <c r="AP2908" t="s">
        <v>249</v>
      </c>
      <c r="AW2908" t="s">
        <v>389</v>
      </c>
      <c r="AX2908" t="s">
        <v>388</v>
      </c>
      <c r="AY2908" t="s">
        <v>253</v>
      </c>
      <c r="AZ2908" t="s">
        <v>230</v>
      </c>
      <c r="BA2908" t="s">
        <v>273</v>
      </c>
      <c r="BB2908" t="s">
        <v>380</v>
      </c>
      <c r="BC2908" t="s">
        <v>3927</v>
      </c>
      <c r="BD2908" t="s">
        <v>3927</v>
      </c>
      <c r="BE2908" t="s">
        <v>3927</v>
      </c>
      <c r="BF2908">
        <v>26</v>
      </c>
    </row>
    <row r="2909" spans="1:58" x14ac:dyDescent="0.3">
      <c r="A2909">
        <v>2026</v>
      </c>
      <c r="B2909">
        <v>202605</v>
      </c>
      <c r="C2909">
        <v>5</v>
      </c>
      <c r="D2909" s="14">
        <v>20001624132453</v>
      </c>
      <c r="E2909" t="s">
        <v>2810</v>
      </c>
      <c r="F2909" s="2">
        <v>46149.651493055557</v>
      </c>
      <c r="G2909" s="2">
        <v>46150</v>
      </c>
      <c r="I2909" t="s">
        <v>224</v>
      </c>
      <c r="J2909" t="s">
        <v>230</v>
      </c>
      <c r="L2909" t="s">
        <v>3638</v>
      </c>
      <c r="M2909" t="s">
        <v>309</v>
      </c>
      <c r="N2909" t="s">
        <v>297</v>
      </c>
      <c r="O2909" t="s">
        <v>283</v>
      </c>
      <c r="Q2909" t="s">
        <v>12550</v>
      </c>
      <c r="R2909" t="s">
        <v>2809</v>
      </c>
      <c r="S2909" t="s">
        <v>10131</v>
      </c>
      <c r="T2909" t="s">
        <v>10132</v>
      </c>
      <c r="U2909" t="s">
        <v>4796</v>
      </c>
      <c r="V2909" t="s">
        <v>2024</v>
      </c>
      <c r="W2909" t="s">
        <v>245</v>
      </c>
      <c r="X2909" t="s">
        <v>225</v>
      </c>
      <c r="Z2909">
        <v>5</v>
      </c>
      <c r="AA2909" t="s">
        <v>3921</v>
      </c>
      <c r="AE2909" t="s">
        <v>3922</v>
      </c>
      <c r="AG2909" t="s">
        <v>6701</v>
      </c>
      <c r="AH2909">
        <v>6108903118</v>
      </c>
      <c r="AI2909" t="s">
        <v>12551</v>
      </c>
      <c r="AM2909" t="s">
        <v>3925</v>
      </c>
      <c r="AN2909" t="s">
        <v>3926</v>
      </c>
      <c r="AO2909" t="s">
        <v>268</v>
      </c>
      <c r="AP2909" t="s">
        <v>386</v>
      </c>
      <c r="AW2909" t="s">
        <v>320</v>
      </c>
      <c r="AX2909" t="s">
        <v>319</v>
      </c>
      <c r="AY2909" t="s">
        <v>254</v>
      </c>
      <c r="AZ2909" t="s">
        <v>230</v>
      </c>
      <c r="BA2909" t="s">
        <v>395</v>
      </c>
      <c r="BB2909" t="s">
        <v>1322</v>
      </c>
      <c r="BC2909" t="s">
        <v>3927</v>
      </c>
      <c r="BD2909" t="s">
        <v>3927</v>
      </c>
      <c r="BE2909" t="s">
        <v>3927</v>
      </c>
      <c r="BF2909">
        <v>16</v>
      </c>
    </row>
    <row r="2910" spans="1:58" x14ac:dyDescent="0.3">
      <c r="A2910">
        <v>2026</v>
      </c>
      <c r="B2910">
        <v>202605</v>
      </c>
      <c r="C2910">
        <v>5</v>
      </c>
      <c r="D2910" s="14">
        <v>20001624131735</v>
      </c>
      <c r="E2910" t="s">
        <v>2810</v>
      </c>
      <c r="F2910" s="2">
        <v>46149.662233796298</v>
      </c>
      <c r="G2910" s="2">
        <v>46153</v>
      </c>
      <c r="I2910" t="s">
        <v>224</v>
      </c>
      <c r="J2910" t="s">
        <v>230</v>
      </c>
      <c r="L2910" t="s">
        <v>3817</v>
      </c>
      <c r="M2910" t="s">
        <v>1831</v>
      </c>
      <c r="N2910" t="s">
        <v>353</v>
      </c>
      <c r="O2910" t="s">
        <v>283</v>
      </c>
      <c r="Q2910" t="s">
        <v>12552</v>
      </c>
      <c r="R2910" t="s">
        <v>2809</v>
      </c>
      <c r="S2910" t="s">
        <v>6476</v>
      </c>
      <c r="T2910" t="s">
        <v>6477</v>
      </c>
      <c r="U2910" t="s">
        <v>4796</v>
      </c>
      <c r="V2910" t="s">
        <v>2024</v>
      </c>
      <c r="W2910" t="s">
        <v>245</v>
      </c>
      <c r="X2910" t="s">
        <v>225</v>
      </c>
      <c r="Z2910">
        <v>2</v>
      </c>
      <c r="AA2910" t="s">
        <v>3921</v>
      </c>
      <c r="AE2910" t="s">
        <v>3922</v>
      </c>
      <c r="AG2910" t="s">
        <v>2026</v>
      </c>
      <c r="AH2910">
        <v>6108905151</v>
      </c>
      <c r="AI2910" t="s">
        <v>12553</v>
      </c>
      <c r="AM2910" t="s">
        <v>3925</v>
      </c>
      <c r="AN2910" t="s">
        <v>3926</v>
      </c>
      <c r="AO2910" t="s">
        <v>268</v>
      </c>
      <c r="AP2910" t="s">
        <v>304</v>
      </c>
      <c r="AW2910" t="s">
        <v>227</v>
      </c>
      <c r="AX2910" t="s">
        <v>226</v>
      </c>
      <c r="AY2910" t="s">
        <v>254</v>
      </c>
      <c r="AZ2910" t="s">
        <v>230</v>
      </c>
      <c r="BA2910" t="s">
        <v>395</v>
      </c>
      <c r="BB2910" t="s">
        <v>380</v>
      </c>
      <c r="BC2910" t="s">
        <v>3927</v>
      </c>
      <c r="BD2910" t="s">
        <v>3927</v>
      </c>
      <c r="BE2910" t="s">
        <v>3927</v>
      </c>
      <c r="BF2910">
        <v>16</v>
      </c>
    </row>
    <row r="2911" spans="1:58" x14ac:dyDescent="0.3">
      <c r="A2911">
        <v>2026</v>
      </c>
      <c r="B2911">
        <v>202605</v>
      </c>
      <c r="C2911">
        <v>5</v>
      </c>
      <c r="D2911" s="14">
        <v>20001624131261</v>
      </c>
      <c r="E2911" t="s">
        <v>2810</v>
      </c>
      <c r="F2911" s="2">
        <v>46149.643553240741</v>
      </c>
      <c r="G2911" s="2">
        <v>46150</v>
      </c>
      <c r="I2911" t="s">
        <v>224</v>
      </c>
      <c r="J2911" t="s">
        <v>230</v>
      </c>
      <c r="L2911" t="s">
        <v>3933</v>
      </c>
      <c r="M2911" t="s">
        <v>309</v>
      </c>
      <c r="N2911" t="s">
        <v>297</v>
      </c>
      <c r="O2911" t="s">
        <v>283</v>
      </c>
      <c r="Q2911" t="s">
        <v>12554</v>
      </c>
      <c r="R2911" t="s">
        <v>2809</v>
      </c>
      <c r="S2911" t="s">
        <v>1161</v>
      </c>
      <c r="T2911" t="s">
        <v>1162</v>
      </c>
      <c r="U2911" t="s">
        <v>258</v>
      </c>
      <c r="V2911" t="s">
        <v>247</v>
      </c>
      <c r="W2911" t="s">
        <v>245</v>
      </c>
      <c r="X2911" t="s">
        <v>225</v>
      </c>
      <c r="Z2911">
        <v>5</v>
      </c>
      <c r="AA2911" t="s">
        <v>3921</v>
      </c>
      <c r="AE2911" t="s">
        <v>3922</v>
      </c>
      <c r="AG2911" t="s">
        <v>410</v>
      </c>
      <c r="AH2911">
        <v>6036759466</v>
      </c>
      <c r="AI2911" t="s">
        <v>12555</v>
      </c>
      <c r="AM2911" t="s">
        <v>3925</v>
      </c>
      <c r="AN2911" t="s">
        <v>3926</v>
      </c>
      <c r="AO2911" t="s">
        <v>268</v>
      </c>
      <c r="AP2911" t="s">
        <v>386</v>
      </c>
      <c r="AW2911" t="s">
        <v>227</v>
      </c>
      <c r="AX2911" t="s">
        <v>226</v>
      </c>
      <c r="AY2911" t="s">
        <v>254</v>
      </c>
      <c r="AZ2911" t="s">
        <v>230</v>
      </c>
      <c r="BA2911" t="s">
        <v>273</v>
      </c>
      <c r="BB2911" t="s">
        <v>380</v>
      </c>
      <c r="BC2911" t="s">
        <v>3927</v>
      </c>
      <c r="BD2911" t="s">
        <v>3927</v>
      </c>
      <c r="BE2911" t="s">
        <v>3927</v>
      </c>
      <c r="BF2911">
        <v>16</v>
      </c>
    </row>
    <row r="2912" spans="1:58" x14ac:dyDescent="0.3">
      <c r="A2912">
        <v>2026</v>
      </c>
      <c r="B2912">
        <v>202605</v>
      </c>
      <c r="C2912">
        <v>5</v>
      </c>
      <c r="D2912" s="14">
        <v>20001624127385</v>
      </c>
      <c r="E2912" t="s">
        <v>2810</v>
      </c>
      <c r="F2912" s="2">
        <v>46149.647928240738</v>
      </c>
      <c r="G2912" s="2">
        <v>46153</v>
      </c>
      <c r="I2912" t="s">
        <v>224</v>
      </c>
      <c r="J2912" t="s">
        <v>230</v>
      </c>
      <c r="L2912" t="s">
        <v>3328</v>
      </c>
      <c r="M2912" t="s">
        <v>309</v>
      </c>
      <c r="N2912" t="s">
        <v>297</v>
      </c>
      <c r="O2912" t="s">
        <v>283</v>
      </c>
      <c r="Q2912" t="s">
        <v>12556</v>
      </c>
      <c r="R2912" t="s">
        <v>2809</v>
      </c>
      <c r="S2912" t="s">
        <v>5441</v>
      </c>
      <c r="T2912" t="s">
        <v>5442</v>
      </c>
      <c r="U2912" t="s">
        <v>3034</v>
      </c>
      <c r="V2912" t="s">
        <v>647</v>
      </c>
      <c r="W2912" t="s">
        <v>245</v>
      </c>
      <c r="X2912" t="s">
        <v>225</v>
      </c>
      <c r="Z2912">
        <v>2</v>
      </c>
      <c r="AA2912" t="s">
        <v>3921</v>
      </c>
      <c r="AE2912" t="s">
        <v>3922</v>
      </c>
      <c r="AG2912" t="s">
        <v>5111</v>
      </c>
      <c r="AH2912">
        <v>6108907063</v>
      </c>
      <c r="AI2912" t="s">
        <v>12557</v>
      </c>
      <c r="AM2912" t="s">
        <v>3925</v>
      </c>
      <c r="AN2912" t="s">
        <v>3926</v>
      </c>
      <c r="AO2912" t="s">
        <v>268</v>
      </c>
      <c r="AP2912" t="s">
        <v>693</v>
      </c>
      <c r="AW2912" t="s">
        <v>320</v>
      </c>
      <c r="AX2912" t="s">
        <v>319</v>
      </c>
      <c r="AY2912" t="s">
        <v>254</v>
      </c>
      <c r="AZ2912" t="s">
        <v>230</v>
      </c>
      <c r="BA2912" t="s">
        <v>395</v>
      </c>
      <c r="BB2912" t="s">
        <v>380</v>
      </c>
      <c r="BC2912" t="s">
        <v>3927</v>
      </c>
      <c r="BD2912" t="s">
        <v>3927</v>
      </c>
      <c r="BE2912" t="s">
        <v>3927</v>
      </c>
      <c r="BF2912">
        <v>16</v>
      </c>
    </row>
    <row r="2913" spans="1:58" x14ac:dyDescent="0.3">
      <c r="A2913">
        <v>2026</v>
      </c>
      <c r="B2913">
        <v>202605</v>
      </c>
      <c r="C2913">
        <v>5</v>
      </c>
      <c r="D2913" s="14">
        <v>20001624125229</v>
      </c>
      <c r="E2913" t="s">
        <v>2810</v>
      </c>
      <c r="F2913" s="2">
        <v>46149.641087962962</v>
      </c>
      <c r="G2913" s="2">
        <v>46150</v>
      </c>
      <c r="I2913" t="s">
        <v>224</v>
      </c>
      <c r="J2913" t="s">
        <v>230</v>
      </c>
      <c r="L2913" t="s">
        <v>12558</v>
      </c>
      <c r="M2913" t="s">
        <v>1366</v>
      </c>
      <c r="N2913" t="s">
        <v>1359</v>
      </c>
      <c r="O2913" t="s">
        <v>554</v>
      </c>
      <c r="Q2913" t="s">
        <v>12559</v>
      </c>
      <c r="R2913" t="s">
        <v>2809</v>
      </c>
      <c r="S2913" t="s">
        <v>7818</v>
      </c>
      <c r="T2913" t="s">
        <v>7819</v>
      </c>
      <c r="U2913" t="s">
        <v>4796</v>
      </c>
      <c r="V2913" t="s">
        <v>2024</v>
      </c>
      <c r="W2913" t="s">
        <v>245</v>
      </c>
      <c r="X2913" t="s">
        <v>225</v>
      </c>
      <c r="Z2913">
        <v>5</v>
      </c>
      <c r="AA2913" t="s">
        <v>3921</v>
      </c>
      <c r="AE2913" t="s">
        <v>3922</v>
      </c>
      <c r="AG2913" t="s">
        <v>6701</v>
      </c>
      <c r="AH2913">
        <v>6108905100</v>
      </c>
      <c r="AI2913" t="s">
        <v>12560</v>
      </c>
      <c r="AM2913" t="s">
        <v>3925</v>
      </c>
      <c r="AN2913" t="s">
        <v>3926</v>
      </c>
      <c r="AO2913" t="s">
        <v>268</v>
      </c>
      <c r="AP2913" t="s">
        <v>386</v>
      </c>
      <c r="AW2913" t="s">
        <v>320</v>
      </c>
      <c r="AX2913" t="s">
        <v>319</v>
      </c>
      <c r="AY2913" t="s">
        <v>254</v>
      </c>
      <c r="AZ2913" t="s">
        <v>230</v>
      </c>
      <c r="BA2913" t="s">
        <v>395</v>
      </c>
      <c r="BB2913" t="s">
        <v>380</v>
      </c>
      <c r="BC2913" t="s">
        <v>3927</v>
      </c>
      <c r="BD2913" t="s">
        <v>3927</v>
      </c>
      <c r="BE2913" t="s">
        <v>3927</v>
      </c>
      <c r="BF2913">
        <v>16</v>
      </c>
    </row>
    <row r="2914" spans="1:58" x14ac:dyDescent="0.3">
      <c r="A2914">
        <v>2026</v>
      </c>
      <c r="B2914">
        <v>202605</v>
      </c>
      <c r="C2914">
        <v>5</v>
      </c>
      <c r="D2914" s="14">
        <v>20001624122371</v>
      </c>
      <c r="E2914" t="s">
        <v>2810</v>
      </c>
      <c r="F2914" s="2">
        <v>46149.645844907405</v>
      </c>
      <c r="G2914" s="2">
        <v>46151</v>
      </c>
      <c r="I2914" t="s">
        <v>224</v>
      </c>
      <c r="J2914" t="s">
        <v>230</v>
      </c>
      <c r="L2914" t="s">
        <v>618</v>
      </c>
      <c r="M2914" t="s">
        <v>334</v>
      </c>
      <c r="N2914" t="s">
        <v>322</v>
      </c>
      <c r="O2914" t="s">
        <v>331</v>
      </c>
      <c r="Q2914" t="s">
        <v>12561</v>
      </c>
      <c r="R2914" t="s">
        <v>2809</v>
      </c>
      <c r="S2914" t="s">
        <v>5009</v>
      </c>
      <c r="T2914" t="s">
        <v>5010</v>
      </c>
      <c r="U2914" t="s">
        <v>4008</v>
      </c>
      <c r="V2914" t="s">
        <v>980</v>
      </c>
      <c r="W2914" t="s">
        <v>245</v>
      </c>
      <c r="X2914" t="s">
        <v>225</v>
      </c>
      <c r="Z2914">
        <v>4</v>
      </c>
      <c r="AA2914" t="s">
        <v>3921</v>
      </c>
      <c r="AE2914" t="s">
        <v>3922</v>
      </c>
      <c r="AG2914" t="s">
        <v>4870</v>
      </c>
      <c r="AH2914">
        <v>6108910018</v>
      </c>
      <c r="AI2914" t="s">
        <v>12562</v>
      </c>
      <c r="AM2914" t="s">
        <v>3925</v>
      </c>
      <c r="AN2914" t="s">
        <v>3926</v>
      </c>
      <c r="AO2914" t="s">
        <v>268</v>
      </c>
      <c r="AP2914" t="s">
        <v>304</v>
      </c>
      <c r="AW2914" t="s">
        <v>227</v>
      </c>
      <c r="AX2914" t="s">
        <v>226</v>
      </c>
      <c r="AY2914" t="s">
        <v>254</v>
      </c>
      <c r="AZ2914" t="s">
        <v>230</v>
      </c>
      <c r="BA2914" t="s">
        <v>395</v>
      </c>
      <c r="BB2914" t="s">
        <v>380</v>
      </c>
      <c r="BC2914" t="s">
        <v>3927</v>
      </c>
      <c r="BD2914" t="s">
        <v>3927</v>
      </c>
      <c r="BE2914" t="s">
        <v>3927</v>
      </c>
      <c r="BF2914">
        <v>16</v>
      </c>
    </row>
    <row r="2915" spans="1:58" x14ac:dyDescent="0.3">
      <c r="A2915">
        <v>2026</v>
      </c>
      <c r="B2915">
        <v>202605</v>
      </c>
      <c r="C2915">
        <v>5</v>
      </c>
      <c r="D2915" s="14">
        <v>20001624114910</v>
      </c>
      <c r="E2915" t="s">
        <v>2810</v>
      </c>
      <c r="F2915" s="2">
        <v>46149.625844907408</v>
      </c>
      <c r="G2915" s="2">
        <v>46150</v>
      </c>
      <c r="I2915" t="s">
        <v>224</v>
      </c>
      <c r="J2915" t="s">
        <v>230</v>
      </c>
      <c r="L2915" t="s">
        <v>1638</v>
      </c>
      <c r="M2915" t="s">
        <v>309</v>
      </c>
      <c r="N2915" t="s">
        <v>297</v>
      </c>
      <c r="O2915" t="s">
        <v>283</v>
      </c>
      <c r="Q2915" t="s">
        <v>12563</v>
      </c>
      <c r="R2915" t="s">
        <v>2809</v>
      </c>
      <c r="S2915" t="s">
        <v>719</v>
      </c>
      <c r="T2915" t="s">
        <v>720</v>
      </c>
      <c r="U2915" t="s">
        <v>258</v>
      </c>
      <c r="V2915" t="s">
        <v>247</v>
      </c>
      <c r="W2915" t="s">
        <v>245</v>
      </c>
      <c r="X2915" t="s">
        <v>387</v>
      </c>
      <c r="Z2915">
        <v>5</v>
      </c>
      <c r="AA2915" t="s">
        <v>3921</v>
      </c>
      <c r="AE2915" t="s">
        <v>3922</v>
      </c>
      <c r="AG2915" t="s">
        <v>342</v>
      </c>
      <c r="AH2915">
        <v>6035959688</v>
      </c>
      <c r="AI2915" t="s">
        <v>12564</v>
      </c>
      <c r="AM2915" t="s">
        <v>3925</v>
      </c>
      <c r="AN2915" t="s">
        <v>3926</v>
      </c>
      <c r="AO2915" t="s">
        <v>268</v>
      </c>
      <c r="AP2915" t="s">
        <v>386</v>
      </c>
      <c r="AW2915" t="s">
        <v>389</v>
      </c>
      <c r="AX2915" t="s">
        <v>388</v>
      </c>
      <c r="AY2915" t="s">
        <v>253</v>
      </c>
      <c r="AZ2915" t="s">
        <v>230</v>
      </c>
      <c r="BA2915" t="s">
        <v>273</v>
      </c>
      <c r="BB2915" t="s">
        <v>380</v>
      </c>
      <c r="BC2915" t="s">
        <v>3927</v>
      </c>
      <c r="BD2915" t="s">
        <v>3927</v>
      </c>
      <c r="BE2915" t="s">
        <v>3927</v>
      </c>
      <c r="BF2915">
        <v>26</v>
      </c>
    </row>
    <row r="2916" spans="1:58" x14ac:dyDescent="0.3">
      <c r="A2916">
        <v>2026</v>
      </c>
      <c r="B2916">
        <v>202605</v>
      </c>
      <c r="C2916">
        <v>5</v>
      </c>
      <c r="D2916" s="14">
        <v>20001624096538</v>
      </c>
      <c r="E2916" t="s">
        <v>2810</v>
      </c>
      <c r="F2916" s="2">
        <v>46149.616678240738</v>
      </c>
      <c r="G2916" s="2">
        <v>46150</v>
      </c>
      <c r="I2916" t="s">
        <v>224</v>
      </c>
      <c r="J2916" t="s">
        <v>230</v>
      </c>
      <c r="L2916" t="s">
        <v>3650</v>
      </c>
      <c r="M2916" t="s">
        <v>309</v>
      </c>
      <c r="N2916" t="s">
        <v>297</v>
      </c>
      <c r="O2916" t="s">
        <v>283</v>
      </c>
      <c r="Q2916" t="s">
        <v>12565</v>
      </c>
      <c r="R2916" t="s">
        <v>2809</v>
      </c>
      <c r="S2916" t="s">
        <v>5929</v>
      </c>
      <c r="T2916" t="s">
        <v>5930</v>
      </c>
      <c r="U2916" t="s">
        <v>4008</v>
      </c>
      <c r="V2916" t="s">
        <v>980</v>
      </c>
      <c r="W2916" t="s">
        <v>245</v>
      </c>
      <c r="X2916" t="s">
        <v>225</v>
      </c>
      <c r="Z2916">
        <v>5</v>
      </c>
      <c r="AA2916" t="s">
        <v>3921</v>
      </c>
      <c r="AE2916" t="s">
        <v>3922</v>
      </c>
      <c r="AG2916" t="s">
        <v>4844</v>
      </c>
      <c r="AH2916">
        <v>6108908013</v>
      </c>
      <c r="AI2916" t="s">
        <v>12566</v>
      </c>
      <c r="AM2916" t="s">
        <v>3925</v>
      </c>
      <c r="AN2916" t="s">
        <v>3926</v>
      </c>
      <c r="AO2916" t="s">
        <v>268</v>
      </c>
      <c r="AP2916" t="s">
        <v>304</v>
      </c>
      <c r="AW2916" t="s">
        <v>227</v>
      </c>
      <c r="AX2916" t="s">
        <v>226</v>
      </c>
      <c r="AY2916" t="s">
        <v>254</v>
      </c>
      <c r="AZ2916" t="s">
        <v>230</v>
      </c>
      <c r="BA2916" t="s">
        <v>273</v>
      </c>
      <c r="BB2916" t="s">
        <v>380</v>
      </c>
      <c r="BC2916" t="s">
        <v>3927</v>
      </c>
      <c r="BD2916" t="s">
        <v>3927</v>
      </c>
      <c r="BE2916" t="s">
        <v>3927</v>
      </c>
      <c r="BF2916">
        <v>16</v>
      </c>
    </row>
    <row r="2917" spans="1:58" x14ac:dyDescent="0.3">
      <c r="A2917">
        <v>2026</v>
      </c>
      <c r="B2917">
        <v>202605</v>
      </c>
      <c r="C2917">
        <v>5</v>
      </c>
      <c r="D2917" s="14">
        <v>20001624094225</v>
      </c>
      <c r="E2917" t="s">
        <v>2810</v>
      </c>
      <c r="F2917" s="2">
        <v>46149.600949074076</v>
      </c>
      <c r="G2917" s="2">
        <v>46153</v>
      </c>
      <c r="I2917" t="s">
        <v>224</v>
      </c>
      <c r="J2917" t="s">
        <v>230</v>
      </c>
      <c r="L2917" t="s">
        <v>2057</v>
      </c>
      <c r="M2917" t="s">
        <v>902</v>
      </c>
      <c r="N2917" t="s">
        <v>752</v>
      </c>
      <c r="O2917" t="s">
        <v>623</v>
      </c>
      <c r="Q2917" t="s">
        <v>12567</v>
      </c>
      <c r="R2917" t="s">
        <v>2809</v>
      </c>
      <c r="S2917" t="s">
        <v>515</v>
      </c>
      <c r="T2917" t="s">
        <v>522</v>
      </c>
      <c r="U2917" t="s">
        <v>258</v>
      </c>
      <c r="V2917" t="s">
        <v>247</v>
      </c>
      <c r="W2917" t="s">
        <v>245</v>
      </c>
      <c r="X2917" t="s">
        <v>225</v>
      </c>
      <c r="Z2917">
        <v>2</v>
      </c>
      <c r="AA2917" t="s">
        <v>3921</v>
      </c>
      <c r="AE2917" t="s">
        <v>3922</v>
      </c>
      <c r="AG2917" t="s">
        <v>410</v>
      </c>
      <c r="AH2917">
        <v>6108903020</v>
      </c>
      <c r="AI2917" t="s">
        <v>12568</v>
      </c>
      <c r="AM2917" t="s">
        <v>3925</v>
      </c>
      <c r="AN2917" t="s">
        <v>3926</v>
      </c>
      <c r="AO2917" t="s">
        <v>268</v>
      </c>
      <c r="AP2917" t="s">
        <v>386</v>
      </c>
      <c r="AW2917" t="s">
        <v>320</v>
      </c>
      <c r="AX2917" t="s">
        <v>319</v>
      </c>
      <c r="AY2917" t="s">
        <v>254</v>
      </c>
      <c r="AZ2917" t="s">
        <v>230</v>
      </c>
      <c r="BA2917" t="s">
        <v>395</v>
      </c>
      <c r="BB2917" t="s">
        <v>380</v>
      </c>
      <c r="BC2917" t="s">
        <v>3927</v>
      </c>
      <c r="BD2917" t="s">
        <v>3927</v>
      </c>
      <c r="BE2917" t="s">
        <v>3927</v>
      </c>
      <c r="BF2917">
        <v>16</v>
      </c>
    </row>
    <row r="2918" spans="1:58" x14ac:dyDescent="0.3">
      <c r="A2918">
        <v>2026</v>
      </c>
      <c r="B2918">
        <v>202605</v>
      </c>
      <c r="C2918">
        <v>5</v>
      </c>
      <c r="D2918" s="14">
        <v>20001624089847</v>
      </c>
      <c r="E2918" t="s">
        <v>2810</v>
      </c>
      <c r="F2918" s="2">
        <v>46149.62835648148</v>
      </c>
      <c r="G2918" s="2">
        <v>46151</v>
      </c>
      <c r="I2918" t="s">
        <v>224</v>
      </c>
      <c r="J2918" t="s">
        <v>230</v>
      </c>
      <c r="L2918" t="s">
        <v>3561</v>
      </c>
      <c r="M2918" t="s">
        <v>2613</v>
      </c>
      <c r="N2918" t="s">
        <v>353</v>
      </c>
      <c r="O2918" t="s">
        <v>283</v>
      </c>
      <c r="Q2918" t="s">
        <v>12569</v>
      </c>
      <c r="R2918" t="s">
        <v>2809</v>
      </c>
      <c r="S2918" t="s">
        <v>5701</v>
      </c>
      <c r="T2918" t="s">
        <v>5702</v>
      </c>
      <c r="U2918" t="s">
        <v>3034</v>
      </c>
      <c r="V2918" t="s">
        <v>647</v>
      </c>
      <c r="W2918" t="s">
        <v>245</v>
      </c>
      <c r="X2918" t="s">
        <v>387</v>
      </c>
      <c r="Z2918">
        <v>4</v>
      </c>
      <c r="AA2918" t="s">
        <v>3921</v>
      </c>
      <c r="AE2918" t="s">
        <v>3922</v>
      </c>
      <c r="AG2918" t="s">
        <v>5111</v>
      </c>
      <c r="AH2918">
        <v>6108912962</v>
      </c>
      <c r="AI2918" t="s">
        <v>12570</v>
      </c>
      <c r="AM2918" t="s">
        <v>3925</v>
      </c>
      <c r="AN2918" t="s">
        <v>3926</v>
      </c>
      <c r="AO2918" t="s">
        <v>268</v>
      </c>
      <c r="AP2918" t="s">
        <v>304</v>
      </c>
      <c r="AW2918" t="s">
        <v>4955</v>
      </c>
      <c r="AX2918" t="s">
        <v>4956</v>
      </c>
      <c r="AY2918" t="s">
        <v>253</v>
      </c>
      <c r="AZ2918" t="s">
        <v>230</v>
      </c>
      <c r="BA2918" t="s">
        <v>395</v>
      </c>
      <c r="BB2918" t="s">
        <v>380</v>
      </c>
      <c r="BC2918" t="s">
        <v>3927</v>
      </c>
      <c r="BD2918" t="s">
        <v>3927</v>
      </c>
      <c r="BE2918" t="s">
        <v>3927</v>
      </c>
      <c r="BF2918">
        <v>16</v>
      </c>
    </row>
    <row r="2919" spans="1:58" x14ac:dyDescent="0.3">
      <c r="A2919">
        <v>2026</v>
      </c>
      <c r="B2919">
        <v>202605</v>
      </c>
      <c r="C2919">
        <v>5</v>
      </c>
      <c r="D2919" s="14">
        <v>20001624089003</v>
      </c>
      <c r="E2919" t="s">
        <v>2810</v>
      </c>
      <c r="F2919" s="2">
        <v>46149.588865740741</v>
      </c>
      <c r="G2919" s="2">
        <v>46150</v>
      </c>
      <c r="I2919" t="s">
        <v>224</v>
      </c>
      <c r="J2919" t="s">
        <v>230</v>
      </c>
      <c r="L2919" t="s">
        <v>3490</v>
      </c>
      <c r="M2919" t="s">
        <v>309</v>
      </c>
      <c r="N2919" t="s">
        <v>297</v>
      </c>
      <c r="O2919" t="s">
        <v>283</v>
      </c>
      <c r="Q2919" t="s">
        <v>12571</v>
      </c>
      <c r="R2919" t="s">
        <v>2809</v>
      </c>
      <c r="S2919" t="s">
        <v>6146</v>
      </c>
      <c r="T2919" t="s">
        <v>6147</v>
      </c>
      <c r="U2919" t="s">
        <v>5044</v>
      </c>
      <c r="V2919" t="s">
        <v>5045</v>
      </c>
      <c r="W2919" t="s">
        <v>245</v>
      </c>
      <c r="X2919" t="s">
        <v>387</v>
      </c>
      <c r="Z2919">
        <v>5</v>
      </c>
      <c r="AA2919" t="s">
        <v>3921</v>
      </c>
      <c r="AE2919" t="s">
        <v>3922</v>
      </c>
      <c r="AG2919" t="s">
        <v>5047</v>
      </c>
      <c r="AH2919">
        <v>6108921736</v>
      </c>
      <c r="AI2919" t="s">
        <v>12572</v>
      </c>
      <c r="AM2919" t="s">
        <v>3925</v>
      </c>
      <c r="AN2919" t="s">
        <v>3926</v>
      </c>
      <c r="AO2919" t="s">
        <v>268</v>
      </c>
      <c r="AP2919" t="s">
        <v>304</v>
      </c>
      <c r="AW2919" t="s">
        <v>389</v>
      </c>
      <c r="AX2919" t="s">
        <v>388</v>
      </c>
      <c r="AY2919" t="s">
        <v>253</v>
      </c>
      <c r="AZ2919" t="s">
        <v>230</v>
      </c>
      <c r="BA2919" t="s">
        <v>395</v>
      </c>
      <c r="BB2919" t="s">
        <v>380</v>
      </c>
      <c r="BC2919" t="s">
        <v>3927</v>
      </c>
      <c r="BD2919" t="s">
        <v>3927</v>
      </c>
      <c r="BE2919" t="s">
        <v>3927</v>
      </c>
      <c r="BF2919">
        <v>16</v>
      </c>
    </row>
    <row r="2920" spans="1:58" x14ac:dyDescent="0.3">
      <c r="A2920">
        <v>2026</v>
      </c>
      <c r="B2920">
        <v>202605</v>
      </c>
      <c r="C2920">
        <v>5</v>
      </c>
      <c r="D2920" s="14">
        <v>20001624088391</v>
      </c>
      <c r="E2920" t="s">
        <v>2810</v>
      </c>
      <c r="F2920" s="2">
        <v>46149.608101851853</v>
      </c>
      <c r="G2920" s="2">
        <v>46150</v>
      </c>
      <c r="I2920" t="s">
        <v>224</v>
      </c>
      <c r="J2920" t="s">
        <v>230</v>
      </c>
      <c r="L2920" t="s">
        <v>3565</v>
      </c>
      <c r="M2920" t="s">
        <v>309</v>
      </c>
      <c r="N2920" t="s">
        <v>297</v>
      </c>
      <c r="O2920" t="s">
        <v>283</v>
      </c>
      <c r="Q2920" t="s">
        <v>12573</v>
      </c>
      <c r="R2920" t="s">
        <v>2809</v>
      </c>
      <c r="S2920" t="s">
        <v>6624</v>
      </c>
      <c r="T2920" t="s">
        <v>6625</v>
      </c>
      <c r="U2920" t="s">
        <v>4796</v>
      </c>
      <c r="V2920" t="s">
        <v>2024</v>
      </c>
      <c r="W2920" t="s">
        <v>245</v>
      </c>
      <c r="X2920" t="s">
        <v>225</v>
      </c>
      <c r="Z2920">
        <v>5</v>
      </c>
      <c r="AA2920" t="s">
        <v>3921</v>
      </c>
      <c r="AE2920" t="s">
        <v>3922</v>
      </c>
      <c r="AG2920" t="s">
        <v>6332</v>
      </c>
      <c r="AH2920">
        <v>6053132903</v>
      </c>
      <c r="AI2920" t="s">
        <v>12574</v>
      </c>
      <c r="AM2920" t="s">
        <v>3925</v>
      </c>
      <c r="AN2920" t="s">
        <v>3926</v>
      </c>
      <c r="AO2920" t="s">
        <v>268</v>
      </c>
      <c r="AP2920" t="s">
        <v>304</v>
      </c>
      <c r="AW2920" t="s">
        <v>227</v>
      </c>
      <c r="AX2920" t="s">
        <v>226</v>
      </c>
      <c r="AY2920" t="s">
        <v>254</v>
      </c>
      <c r="AZ2920" t="s">
        <v>230</v>
      </c>
      <c r="BA2920" t="s">
        <v>273</v>
      </c>
      <c r="BB2920" t="s">
        <v>380</v>
      </c>
      <c r="BC2920" t="s">
        <v>3927</v>
      </c>
      <c r="BD2920" t="s">
        <v>3927</v>
      </c>
      <c r="BE2920" t="s">
        <v>3927</v>
      </c>
      <c r="BF2920">
        <v>12</v>
      </c>
    </row>
    <row r="2921" spans="1:58" x14ac:dyDescent="0.3">
      <c r="A2921">
        <v>2026</v>
      </c>
      <c r="B2921">
        <v>202605</v>
      </c>
      <c r="C2921">
        <v>5</v>
      </c>
      <c r="D2921" s="14">
        <v>20001624085409</v>
      </c>
      <c r="E2921" t="s">
        <v>2810</v>
      </c>
      <c r="F2921" s="2">
        <v>46149.607037037036</v>
      </c>
      <c r="G2921" s="2">
        <v>46150</v>
      </c>
      <c r="I2921" t="s">
        <v>224</v>
      </c>
      <c r="J2921" t="s">
        <v>230</v>
      </c>
      <c r="L2921" t="s">
        <v>3412</v>
      </c>
      <c r="M2921" t="s">
        <v>309</v>
      </c>
      <c r="N2921" t="s">
        <v>297</v>
      </c>
      <c r="O2921" t="s">
        <v>283</v>
      </c>
      <c r="Q2921" t="s">
        <v>12575</v>
      </c>
      <c r="R2921" t="s">
        <v>2811</v>
      </c>
      <c r="S2921" t="s">
        <v>538</v>
      </c>
      <c r="T2921" t="s">
        <v>539</v>
      </c>
      <c r="U2921" t="s">
        <v>258</v>
      </c>
      <c r="V2921" t="s">
        <v>247</v>
      </c>
      <c r="W2921" t="s">
        <v>245</v>
      </c>
      <c r="X2921" t="s">
        <v>225</v>
      </c>
      <c r="Z2921">
        <v>5</v>
      </c>
      <c r="AA2921" t="s">
        <v>3921</v>
      </c>
      <c r="AE2921" t="s">
        <v>3922</v>
      </c>
      <c r="AG2921" t="s">
        <v>248</v>
      </c>
      <c r="AH2921">
        <v>6108915873</v>
      </c>
      <c r="AI2921" t="s">
        <v>12576</v>
      </c>
      <c r="AM2921" t="s">
        <v>3925</v>
      </c>
      <c r="AN2921" t="s">
        <v>3926</v>
      </c>
      <c r="AO2921" t="s">
        <v>268</v>
      </c>
      <c r="AP2921" t="s">
        <v>386</v>
      </c>
      <c r="AW2921" t="s">
        <v>320</v>
      </c>
      <c r="AX2921" t="s">
        <v>319</v>
      </c>
      <c r="AY2921" t="s">
        <v>254</v>
      </c>
      <c r="AZ2921" t="s">
        <v>230</v>
      </c>
      <c r="BA2921" t="s">
        <v>395</v>
      </c>
      <c r="BB2921" t="s">
        <v>380</v>
      </c>
      <c r="BC2921" t="s">
        <v>3927</v>
      </c>
      <c r="BD2921" t="s">
        <v>3927</v>
      </c>
      <c r="BE2921" t="s">
        <v>3927</v>
      </c>
      <c r="BF2921">
        <v>16</v>
      </c>
    </row>
    <row r="2922" spans="1:58" x14ac:dyDescent="0.3">
      <c r="A2922">
        <v>2026</v>
      </c>
      <c r="B2922">
        <v>202605</v>
      </c>
      <c r="C2922">
        <v>5</v>
      </c>
      <c r="D2922" s="14">
        <v>20001624084210</v>
      </c>
      <c r="E2922" t="s">
        <v>2810</v>
      </c>
      <c r="F2922" s="2">
        <v>46149.596863425926</v>
      </c>
      <c r="G2922" s="2">
        <v>46149</v>
      </c>
      <c r="I2922" t="s">
        <v>224</v>
      </c>
      <c r="J2922" t="s">
        <v>230</v>
      </c>
      <c r="L2922" t="s">
        <v>3022</v>
      </c>
      <c r="M2922" t="s">
        <v>309</v>
      </c>
      <c r="N2922" t="s">
        <v>297</v>
      </c>
      <c r="O2922" t="s">
        <v>283</v>
      </c>
      <c r="Q2922" t="s">
        <v>12577</v>
      </c>
      <c r="R2922" t="s">
        <v>2809</v>
      </c>
      <c r="S2922" t="s">
        <v>12578</v>
      </c>
      <c r="T2922" t="s">
        <v>12579</v>
      </c>
      <c r="U2922" t="s">
        <v>5044</v>
      </c>
      <c r="V2922" t="s">
        <v>12580</v>
      </c>
      <c r="W2922" t="s">
        <v>245</v>
      </c>
      <c r="X2922" t="s">
        <v>225</v>
      </c>
      <c r="Z2922">
        <v>6</v>
      </c>
      <c r="AA2922" t="s">
        <v>3921</v>
      </c>
      <c r="AE2922" t="s">
        <v>3922</v>
      </c>
      <c r="AG2922" t="s">
        <v>12581</v>
      </c>
      <c r="AH2922">
        <v>6108920770</v>
      </c>
      <c r="AI2922" t="s">
        <v>12582</v>
      </c>
      <c r="AM2922" t="s">
        <v>3925</v>
      </c>
      <c r="AN2922" t="s">
        <v>3926</v>
      </c>
      <c r="AO2922" t="s">
        <v>268</v>
      </c>
      <c r="AP2922" t="s">
        <v>304</v>
      </c>
      <c r="AW2922" t="s">
        <v>1191</v>
      </c>
      <c r="AX2922" t="s">
        <v>1190</v>
      </c>
      <c r="AY2922" t="s">
        <v>254</v>
      </c>
      <c r="AZ2922" t="s">
        <v>230</v>
      </c>
      <c r="BA2922" t="s">
        <v>395</v>
      </c>
      <c r="BB2922" t="s">
        <v>380</v>
      </c>
      <c r="BC2922" t="s">
        <v>3927</v>
      </c>
      <c r="BD2922" t="s">
        <v>3927</v>
      </c>
      <c r="BE2922" t="s">
        <v>3927</v>
      </c>
      <c r="BF2922">
        <v>16</v>
      </c>
    </row>
    <row r="2923" spans="1:58" x14ac:dyDescent="0.3">
      <c r="A2923">
        <v>2026</v>
      </c>
      <c r="B2923">
        <v>202605</v>
      </c>
      <c r="C2923">
        <v>5</v>
      </c>
      <c r="D2923" s="14">
        <v>20001624081157</v>
      </c>
      <c r="E2923" t="s">
        <v>2810</v>
      </c>
      <c r="F2923" s="2">
        <v>46149.59375</v>
      </c>
      <c r="G2923" s="2">
        <v>46151</v>
      </c>
      <c r="I2923" t="s">
        <v>224</v>
      </c>
      <c r="J2923" t="s">
        <v>230</v>
      </c>
      <c r="L2923" t="s">
        <v>3794</v>
      </c>
      <c r="M2923" t="s">
        <v>1831</v>
      </c>
      <c r="N2923" t="s">
        <v>353</v>
      </c>
      <c r="O2923" t="s">
        <v>283</v>
      </c>
      <c r="Q2923" t="s">
        <v>12583</v>
      </c>
      <c r="R2923" t="s">
        <v>2809</v>
      </c>
      <c r="S2923" t="s">
        <v>6720</v>
      </c>
      <c r="T2923" t="s">
        <v>6721</v>
      </c>
      <c r="U2923" t="s">
        <v>4796</v>
      </c>
      <c r="V2923" t="s">
        <v>2024</v>
      </c>
      <c r="W2923" t="s">
        <v>245</v>
      </c>
      <c r="X2923" t="s">
        <v>225</v>
      </c>
      <c r="Z2923">
        <v>4</v>
      </c>
      <c r="AA2923" t="s">
        <v>3921</v>
      </c>
      <c r="AE2923" t="s">
        <v>3922</v>
      </c>
      <c r="AG2923" t="s">
        <v>6701</v>
      </c>
      <c r="AH2923">
        <v>6108907972</v>
      </c>
      <c r="AI2923" t="s">
        <v>12584</v>
      </c>
      <c r="AM2923" t="s">
        <v>3925</v>
      </c>
      <c r="AN2923" t="s">
        <v>3926</v>
      </c>
      <c r="AO2923" t="s">
        <v>268</v>
      </c>
      <c r="AP2923" t="s">
        <v>386</v>
      </c>
      <c r="AW2923" t="s">
        <v>320</v>
      </c>
      <c r="AX2923" t="s">
        <v>319</v>
      </c>
      <c r="AY2923" t="s">
        <v>254</v>
      </c>
      <c r="AZ2923" t="s">
        <v>230</v>
      </c>
      <c r="BA2923" t="s">
        <v>395</v>
      </c>
      <c r="BB2923" t="s">
        <v>380</v>
      </c>
      <c r="BC2923" t="s">
        <v>3927</v>
      </c>
      <c r="BD2923" t="s">
        <v>3927</v>
      </c>
      <c r="BE2923" t="s">
        <v>3927</v>
      </c>
      <c r="BF2923">
        <v>16</v>
      </c>
    </row>
    <row r="2924" spans="1:58" x14ac:dyDescent="0.3">
      <c r="A2924">
        <v>2026</v>
      </c>
      <c r="B2924">
        <v>202605</v>
      </c>
      <c r="C2924">
        <v>5</v>
      </c>
      <c r="D2924" s="14">
        <v>20001624080149</v>
      </c>
      <c r="E2924" t="s">
        <v>2810</v>
      </c>
      <c r="F2924" s="2">
        <v>46149.593113425923</v>
      </c>
      <c r="G2924" s="2">
        <v>46151</v>
      </c>
      <c r="I2924" t="s">
        <v>224</v>
      </c>
      <c r="J2924" t="s">
        <v>230</v>
      </c>
      <c r="L2924" t="s">
        <v>12585</v>
      </c>
      <c r="M2924" t="s">
        <v>1739</v>
      </c>
      <c r="N2924" t="s">
        <v>1002</v>
      </c>
      <c r="O2924" t="s">
        <v>257</v>
      </c>
      <c r="Q2924" t="s">
        <v>12586</v>
      </c>
      <c r="R2924" t="s">
        <v>2809</v>
      </c>
      <c r="S2924" t="s">
        <v>797</v>
      </c>
      <c r="T2924" t="s">
        <v>806</v>
      </c>
      <c r="U2924" t="s">
        <v>258</v>
      </c>
      <c r="V2924" t="s">
        <v>247</v>
      </c>
      <c r="W2924" t="s">
        <v>245</v>
      </c>
      <c r="X2924" t="s">
        <v>225</v>
      </c>
      <c r="Z2924">
        <v>4</v>
      </c>
      <c r="AA2924" t="s">
        <v>3921</v>
      </c>
      <c r="AE2924" t="s">
        <v>3922</v>
      </c>
      <c r="AG2924" t="s">
        <v>248</v>
      </c>
      <c r="AH2924">
        <v>6108916828</v>
      </c>
      <c r="AI2924" t="s">
        <v>12587</v>
      </c>
      <c r="AM2924" t="s">
        <v>3925</v>
      </c>
      <c r="AN2924" t="s">
        <v>3926</v>
      </c>
      <c r="AO2924" t="s">
        <v>268</v>
      </c>
      <c r="AP2924" t="s">
        <v>249</v>
      </c>
      <c r="AW2924" t="s">
        <v>320</v>
      </c>
      <c r="AX2924" t="s">
        <v>319</v>
      </c>
      <c r="AY2924" t="s">
        <v>254</v>
      </c>
      <c r="AZ2924" t="s">
        <v>230</v>
      </c>
      <c r="BA2924" t="s">
        <v>395</v>
      </c>
      <c r="BB2924" t="s">
        <v>380</v>
      </c>
      <c r="BC2924" t="s">
        <v>3927</v>
      </c>
      <c r="BD2924" t="s">
        <v>3927</v>
      </c>
      <c r="BE2924" t="s">
        <v>3927</v>
      </c>
      <c r="BF2924">
        <v>16</v>
      </c>
    </row>
    <row r="2925" spans="1:58" x14ac:dyDescent="0.3">
      <c r="A2925">
        <v>2026</v>
      </c>
      <c r="B2925">
        <v>202605</v>
      </c>
      <c r="C2925">
        <v>5</v>
      </c>
      <c r="D2925" s="14">
        <v>20001624079741</v>
      </c>
      <c r="E2925" t="s">
        <v>2810</v>
      </c>
      <c r="F2925" s="2">
        <v>46149.621030092596</v>
      </c>
      <c r="G2925" s="2">
        <v>46151</v>
      </c>
      <c r="I2925" t="s">
        <v>224</v>
      </c>
      <c r="J2925" t="s">
        <v>230</v>
      </c>
      <c r="L2925" t="s">
        <v>2894</v>
      </c>
      <c r="M2925" t="s">
        <v>334</v>
      </c>
      <c r="N2925" t="s">
        <v>322</v>
      </c>
      <c r="O2925" t="s">
        <v>331</v>
      </c>
      <c r="Q2925" t="s">
        <v>12588</v>
      </c>
      <c r="R2925" t="s">
        <v>2809</v>
      </c>
      <c r="S2925" t="s">
        <v>538</v>
      </c>
      <c r="T2925" t="s">
        <v>539</v>
      </c>
      <c r="U2925" t="s">
        <v>258</v>
      </c>
      <c r="V2925" t="s">
        <v>247</v>
      </c>
      <c r="W2925" t="s">
        <v>245</v>
      </c>
      <c r="X2925" t="s">
        <v>225</v>
      </c>
      <c r="Z2925">
        <v>4</v>
      </c>
      <c r="AA2925" t="s">
        <v>3921</v>
      </c>
      <c r="AE2925" t="s">
        <v>3922</v>
      </c>
      <c r="AG2925" t="s">
        <v>248</v>
      </c>
      <c r="AH2925">
        <v>6108920815</v>
      </c>
      <c r="AI2925" t="s">
        <v>12589</v>
      </c>
      <c r="AM2925" t="s">
        <v>3925</v>
      </c>
      <c r="AN2925" t="s">
        <v>3926</v>
      </c>
      <c r="AO2925" t="s">
        <v>268</v>
      </c>
      <c r="AP2925" t="s">
        <v>853</v>
      </c>
      <c r="AW2925" t="s">
        <v>320</v>
      </c>
      <c r="AX2925" t="s">
        <v>319</v>
      </c>
      <c r="AY2925" t="s">
        <v>254</v>
      </c>
      <c r="AZ2925" t="s">
        <v>230</v>
      </c>
      <c r="BA2925" t="s">
        <v>395</v>
      </c>
      <c r="BB2925" t="s">
        <v>380</v>
      </c>
      <c r="BC2925" t="s">
        <v>3927</v>
      </c>
      <c r="BD2925" t="s">
        <v>3927</v>
      </c>
      <c r="BE2925" t="s">
        <v>3927</v>
      </c>
      <c r="BF2925">
        <v>16</v>
      </c>
    </row>
    <row r="2926" spans="1:58" x14ac:dyDescent="0.3">
      <c r="A2926">
        <v>2026</v>
      </c>
      <c r="B2926">
        <v>202605</v>
      </c>
      <c r="C2926">
        <v>5</v>
      </c>
      <c r="D2926" s="14">
        <v>20001624078221</v>
      </c>
      <c r="E2926" t="s">
        <v>2810</v>
      </c>
      <c r="F2926" s="2">
        <v>46149.59574074074</v>
      </c>
      <c r="G2926" s="2">
        <v>46151</v>
      </c>
      <c r="I2926" t="s">
        <v>224</v>
      </c>
      <c r="J2926" t="s">
        <v>230</v>
      </c>
      <c r="L2926" t="s">
        <v>3553</v>
      </c>
      <c r="M2926" t="s">
        <v>309</v>
      </c>
      <c r="N2926" t="s">
        <v>297</v>
      </c>
      <c r="O2926" t="s">
        <v>283</v>
      </c>
      <c r="Q2926" t="s">
        <v>12590</v>
      </c>
      <c r="R2926" t="s">
        <v>2809</v>
      </c>
      <c r="S2926" t="s">
        <v>7173</v>
      </c>
      <c r="T2926" t="s">
        <v>7174</v>
      </c>
      <c r="U2926" t="s">
        <v>4796</v>
      </c>
      <c r="V2926" t="s">
        <v>2024</v>
      </c>
      <c r="W2926" t="s">
        <v>245</v>
      </c>
      <c r="X2926" t="s">
        <v>225</v>
      </c>
      <c r="Z2926">
        <v>4</v>
      </c>
      <c r="AA2926" t="s">
        <v>3921</v>
      </c>
      <c r="AE2926" t="s">
        <v>3922</v>
      </c>
      <c r="AG2926" t="s">
        <v>6701</v>
      </c>
      <c r="AH2926">
        <v>6108907009</v>
      </c>
      <c r="AI2926" t="s">
        <v>12591</v>
      </c>
      <c r="AM2926" t="s">
        <v>3925</v>
      </c>
      <c r="AN2926" t="s">
        <v>3926</v>
      </c>
      <c r="AO2926" t="s">
        <v>268</v>
      </c>
      <c r="AP2926" t="s">
        <v>249</v>
      </c>
      <c r="AW2926" t="s">
        <v>320</v>
      </c>
      <c r="AX2926" t="s">
        <v>319</v>
      </c>
      <c r="AY2926" t="s">
        <v>254</v>
      </c>
      <c r="AZ2926" t="s">
        <v>230</v>
      </c>
      <c r="BA2926" t="s">
        <v>395</v>
      </c>
      <c r="BB2926" t="s">
        <v>380</v>
      </c>
      <c r="BC2926" t="s">
        <v>3927</v>
      </c>
      <c r="BD2926" t="s">
        <v>3927</v>
      </c>
      <c r="BE2926" t="s">
        <v>3927</v>
      </c>
      <c r="BF2926">
        <v>16</v>
      </c>
    </row>
    <row r="2927" spans="1:58" x14ac:dyDescent="0.3">
      <c r="A2927">
        <v>2026</v>
      </c>
      <c r="B2927">
        <v>202605</v>
      </c>
      <c r="C2927">
        <v>5</v>
      </c>
      <c r="D2927" s="14">
        <v>20001624076643</v>
      </c>
      <c r="E2927" t="s">
        <v>2810</v>
      </c>
      <c r="F2927" s="2">
        <v>46149.615439814814</v>
      </c>
      <c r="G2927" s="2">
        <v>46151</v>
      </c>
      <c r="I2927" t="s">
        <v>224</v>
      </c>
      <c r="J2927" t="s">
        <v>230</v>
      </c>
      <c r="L2927" t="s">
        <v>3159</v>
      </c>
      <c r="M2927" t="s">
        <v>1286</v>
      </c>
      <c r="N2927" t="s">
        <v>1281</v>
      </c>
      <c r="O2927" t="s">
        <v>331</v>
      </c>
      <c r="Q2927" t="s">
        <v>12592</v>
      </c>
      <c r="R2927" t="s">
        <v>2809</v>
      </c>
      <c r="S2927" t="s">
        <v>5585</v>
      </c>
      <c r="T2927" t="s">
        <v>5586</v>
      </c>
      <c r="U2927" t="s">
        <v>3034</v>
      </c>
      <c r="V2927" t="s">
        <v>647</v>
      </c>
      <c r="W2927" t="s">
        <v>245</v>
      </c>
      <c r="X2927" t="s">
        <v>225</v>
      </c>
      <c r="Z2927">
        <v>4</v>
      </c>
      <c r="AA2927" t="s">
        <v>3921</v>
      </c>
      <c r="AE2927" t="s">
        <v>3922</v>
      </c>
      <c r="AG2927" t="s">
        <v>5111</v>
      </c>
      <c r="AH2927">
        <v>6108908015</v>
      </c>
      <c r="AI2927" t="s">
        <v>12593</v>
      </c>
      <c r="AM2927" t="s">
        <v>3925</v>
      </c>
      <c r="AN2927" t="s">
        <v>3926</v>
      </c>
      <c r="AO2927" t="s">
        <v>268</v>
      </c>
      <c r="AP2927" t="s">
        <v>386</v>
      </c>
      <c r="AW2927" t="s">
        <v>320</v>
      </c>
      <c r="AX2927" t="s">
        <v>319</v>
      </c>
      <c r="AY2927" t="s">
        <v>254</v>
      </c>
      <c r="AZ2927" t="s">
        <v>230</v>
      </c>
      <c r="BA2927" t="s">
        <v>395</v>
      </c>
      <c r="BB2927" t="s">
        <v>380</v>
      </c>
      <c r="BC2927" t="s">
        <v>3927</v>
      </c>
      <c r="BD2927" t="s">
        <v>3927</v>
      </c>
      <c r="BE2927" t="s">
        <v>3927</v>
      </c>
      <c r="BF2927">
        <v>16</v>
      </c>
    </row>
    <row r="2928" spans="1:58" x14ac:dyDescent="0.3">
      <c r="A2928">
        <v>2026</v>
      </c>
      <c r="B2928">
        <v>202605</v>
      </c>
      <c r="C2928">
        <v>5</v>
      </c>
      <c r="D2928" s="14">
        <v>20001624075443</v>
      </c>
      <c r="E2928" t="s">
        <v>2810</v>
      </c>
      <c r="F2928" s="2">
        <v>46149.605821759258</v>
      </c>
      <c r="G2928" s="2">
        <v>46151</v>
      </c>
      <c r="I2928" t="s">
        <v>224</v>
      </c>
      <c r="J2928" t="s">
        <v>230</v>
      </c>
      <c r="L2928" t="s">
        <v>2856</v>
      </c>
      <c r="M2928" t="s">
        <v>334</v>
      </c>
      <c r="N2928" t="s">
        <v>322</v>
      </c>
      <c r="O2928" t="s">
        <v>331</v>
      </c>
      <c r="Q2928" t="s">
        <v>12594</v>
      </c>
      <c r="R2928" t="s">
        <v>2809</v>
      </c>
      <c r="S2928" t="s">
        <v>5313</v>
      </c>
      <c r="T2928" t="s">
        <v>5314</v>
      </c>
      <c r="U2928" t="s">
        <v>3034</v>
      </c>
      <c r="V2928" t="s">
        <v>647</v>
      </c>
      <c r="W2928" t="s">
        <v>245</v>
      </c>
      <c r="X2928" t="s">
        <v>225</v>
      </c>
      <c r="Z2928">
        <v>4</v>
      </c>
      <c r="AA2928" t="s">
        <v>3921</v>
      </c>
      <c r="AE2928" t="s">
        <v>3922</v>
      </c>
      <c r="AG2928" t="s">
        <v>5111</v>
      </c>
      <c r="AH2928">
        <v>6108907988</v>
      </c>
      <c r="AI2928" t="s">
        <v>12595</v>
      </c>
      <c r="AM2928" t="s">
        <v>3925</v>
      </c>
      <c r="AN2928" t="s">
        <v>3926</v>
      </c>
      <c r="AO2928" t="s">
        <v>268</v>
      </c>
      <c r="AP2928" t="s">
        <v>853</v>
      </c>
      <c r="AW2928" t="s">
        <v>320</v>
      </c>
      <c r="AX2928" t="s">
        <v>319</v>
      </c>
      <c r="AY2928" t="s">
        <v>254</v>
      </c>
      <c r="AZ2928" t="s">
        <v>230</v>
      </c>
      <c r="BA2928" t="s">
        <v>395</v>
      </c>
      <c r="BB2928" t="s">
        <v>380</v>
      </c>
      <c r="BC2928" t="s">
        <v>3927</v>
      </c>
      <c r="BD2928" t="s">
        <v>3927</v>
      </c>
      <c r="BE2928" t="s">
        <v>3927</v>
      </c>
      <c r="BF2928">
        <v>16</v>
      </c>
    </row>
    <row r="2929" spans="1:58" x14ac:dyDescent="0.3">
      <c r="A2929">
        <v>2026</v>
      </c>
      <c r="B2929">
        <v>202605</v>
      </c>
      <c r="C2929">
        <v>5</v>
      </c>
      <c r="D2929" s="14">
        <v>20001624074570</v>
      </c>
      <c r="E2929" t="s">
        <v>2810</v>
      </c>
      <c r="F2929" s="2">
        <v>46149.611550925925</v>
      </c>
      <c r="G2929" s="2">
        <v>46150</v>
      </c>
      <c r="I2929" t="s">
        <v>224</v>
      </c>
      <c r="J2929" t="s">
        <v>230</v>
      </c>
      <c r="L2929" t="s">
        <v>2220</v>
      </c>
      <c r="M2929" t="s">
        <v>4091</v>
      </c>
      <c r="N2929" t="s">
        <v>546</v>
      </c>
      <c r="O2929" t="s">
        <v>554</v>
      </c>
      <c r="Q2929" t="s">
        <v>12596</v>
      </c>
      <c r="R2929" t="s">
        <v>2809</v>
      </c>
      <c r="S2929" t="s">
        <v>7732</v>
      </c>
      <c r="T2929" t="s">
        <v>7733</v>
      </c>
      <c r="U2929" t="s">
        <v>4796</v>
      </c>
      <c r="V2929" t="s">
        <v>2024</v>
      </c>
      <c r="W2929" t="s">
        <v>245</v>
      </c>
      <c r="X2929" t="s">
        <v>225</v>
      </c>
      <c r="Z2929">
        <v>5</v>
      </c>
      <c r="AA2929" t="s">
        <v>3921</v>
      </c>
      <c r="AE2929" t="s">
        <v>3922</v>
      </c>
      <c r="AG2929" t="s">
        <v>2026</v>
      </c>
      <c r="AH2929">
        <v>6032869308</v>
      </c>
      <c r="AI2929" t="s">
        <v>12597</v>
      </c>
      <c r="AM2929" t="s">
        <v>3925</v>
      </c>
      <c r="AN2929" t="s">
        <v>3926</v>
      </c>
      <c r="AO2929" t="s">
        <v>268</v>
      </c>
      <c r="AP2929" t="s">
        <v>386</v>
      </c>
      <c r="AW2929" t="s">
        <v>227</v>
      </c>
      <c r="AX2929" t="s">
        <v>226</v>
      </c>
      <c r="AY2929" t="s">
        <v>254</v>
      </c>
      <c r="AZ2929" t="s">
        <v>230</v>
      </c>
      <c r="BA2929" t="s">
        <v>344</v>
      </c>
      <c r="BB2929" t="s">
        <v>232</v>
      </c>
      <c r="BC2929" t="s">
        <v>3927</v>
      </c>
      <c r="BD2929" t="s">
        <v>3927</v>
      </c>
      <c r="BE2929" t="s">
        <v>3927</v>
      </c>
      <c r="BF2929">
        <v>1</v>
      </c>
    </row>
    <row r="2930" spans="1:58" x14ac:dyDescent="0.3">
      <c r="A2930">
        <v>2026</v>
      </c>
      <c r="B2930">
        <v>202605</v>
      </c>
      <c r="C2930">
        <v>5</v>
      </c>
      <c r="D2930" s="14">
        <v>20001624074410</v>
      </c>
      <c r="E2930" t="s">
        <v>2810</v>
      </c>
      <c r="F2930" s="2">
        <v>46149.604027777779</v>
      </c>
      <c r="G2930" s="2">
        <v>46153</v>
      </c>
      <c r="I2930" t="s">
        <v>224</v>
      </c>
      <c r="J2930" t="s">
        <v>230</v>
      </c>
      <c r="L2930" t="s">
        <v>9684</v>
      </c>
      <c r="M2930" t="s">
        <v>309</v>
      </c>
      <c r="N2930" t="s">
        <v>297</v>
      </c>
      <c r="O2930" t="s">
        <v>283</v>
      </c>
      <c r="Q2930" t="s">
        <v>12598</v>
      </c>
      <c r="R2930" t="s">
        <v>2809</v>
      </c>
      <c r="S2930" t="s">
        <v>243</v>
      </c>
      <c r="T2930" t="s">
        <v>244</v>
      </c>
      <c r="U2930" t="s">
        <v>258</v>
      </c>
      <c r="V2930" t="s">
        <v>247</v>
      </c>
      <c r="W2930" t="s">
        <v>245</v>
      </c>
      <c r="X2930" t="s">
        <v>225</v>
      </c>
      <c r="Z2930">
        <v>2</v>
      </c>
      <c r="AA2930" t="s">
        <v>3921</v>
      </c>
      <c r="AE2930" t="s">
        <v>3922</v>
      </c>
      <c r="AG2930" t="s">
        <v>248</v>
      </c>
      <c r="AH2930">
        <v>6108920787</v>
      </c>
      <c r="AI2930" t="s">
        <v>12599</v>
      </c>
      <c r="AM2930" t="s">
        <v>3925</v>
      </c>
      <c r="AN2930" t="s">
        <v>3926</v>
      </c>
      <c r="AO2930" t="s">
        <v>268</v>
      </c>
      <c r="AP2930" t="s">
        <v>304</v>
      </c>
      <c r="AW2930" t="s">
        <v>320</v>
      </c>
      <c r="AX2930" t="s">
        <v>319</v>
      </c>
      <c r="AY2930" t="s">
        <v>254</v>
      </c>
      <c r="AZ2930" t="s">
        <v>230</v>
      </c>
      <c r="BA2930" t="s">
        <v>395</v>
      </c>
      <c r="BB2930" t="s">
        <v>380</v>
      </c>
      <c r="BC2930" t="s">
        <v>3927</v>
      </c>
      <c r="BD2930" t="s">
        <v>3927</v>
      </c>
      <c r="BE2930" t="s">
        <v>3927</v>
      </c>
      <c r="BF2930">
        <v>16</v>
      </c>
    </row>
    <row r="2931" spans="1:58" x14ac:dyDescent="0.3">
      <c r="A2931">
        <v>2026</v>
      </c>
      <c r="B2931">
        <v>202605</v>
      </c>
      <c r="C2931">
        <v>5</v>
      </c>
      <c r="D2931" s="14">
        <v>20001624073553</v>
      </c>
      <c r="E2931" t="s">
        <v>2810</v>
      </c>
      <c r="F2931" s="2">
        <v>46149.610324074078</v>
      </c>
      <c r="G2931" s="2">
        <v>46154</v>
      </c>
      <c r="I2931" t="s">
        <v>224</v>
      </c>
      <c r="J2931" t="s">
        <v>230</v>
      </c>
      <c r="L2931" t="s">
        <v>3384</v>
      </c>
      <c r="M2931" t="s">
        <v>309</v>
      </c>
      <c r="N2931" t="s">
        <v>297</v>
      </c>
      <c r="O2931" t="s">
        <v>283</v>
      </c>
      <c r="Q2931" t="s">
        <v>12600</v>
      </c>
      <c r="R2931" t="s">
        <v>2809</v>
      </c>
      <c r="S2931" t="s">
        <v>5459</v>
      </c>
      <c r="T2931" t="s">
        <v>5460</v>
      </c>
      <c r="U2931" t="s">
        <v>3034</v>
      </c>
      <c r="V2931" t="s">
        <v>3994</v>
      </c>
      <c r="W2931" t="s">
        <v>245</v>
      </c>
      <c r="X2931" t="s">
        <v>225</v>
      </c>
      <c r="Z2931">
        <v>1</v>
      </c>
      <c r="AA2931" t="s">
        <v>3921</v>
      </c>
      <c r="AE2931" t="s">
        <v>3922</v>
      </c>
      <c r="AG2931" t="s">
        <v>5173</v>
      </c>
      <c r="AH2931">
        <v>6108914930</v>
      </c>
      <c r="AI2931" t="s">
        <v>12601</v>
      </c>
      <c r="AM2931" t="s">
        <v>3925</v>
      </c>
      <c r="AN2931" t="s">
        <v>3926</v>
      </c>
      <c r="AO2931" t="s">
        <v>268</v>
      </c>
      <c r="AP2931" t="s">
        <v>304</v>
      </c>
      <c r="AW2931" t="s">
        <v>320</v>
      </c>
      <c r="AX2931" t="s">
        <v>319</v>
      </c>
      <c r="AY2931" t="s">
        <v>254</v>
      </c>
      <c r="AZ2931" t="s">
        <v>230</v>
      </c>
      <c r="BA2931" t="s">
        <v>395</v>
      </c>
      <c r="BB2931" t="s">
        <v>1879</v>
      </c>
      <c r="BC2931" t="s">
        <v>3927</v>
      </c>
      <c r="BD2931" t="s">
        <v>3927</v>
      </c>
      <c r="BE2931" t="s">
        <v>3927</v>
      </c>
      <c r="BF2931">
        <v>16</v>
      </c>
    </row>
    <row r="2932" spans="1:58" x14ac:dyDescent="0.3">
      <c r="A2932">
        <v>2026</v>
      </c>
      <c r="B2932">
        <v>202605</v>
      </c>
      <c r="C2932">
        <v>5</v>
      </c>
      <c r="D2932" s="14">
        <v>20001624073252</v>
      </c>
      <c r="E2932" t="s">
        <v>2810</v>
      </c>
      <c r="F2932" s="2">
        <v>46149.595567129632</v>
      </c>
      <c r="G2932" s="2">
        <v>46151</v>
      </c>
      <c r="I2932" t="s">
        <v>224</v>
      </c>
      <c r="J2932" t="s">
        <v>230</v>
      </c>
      <c r="L2932" t="s">
        <v>12602</v>
      </c>
      <c r="M2932" t="s">
        <v>722</v>
      </c>
      <c r="N2932" t="s">
        <v>715</v>
      </c>
      <c r="O2932" t="s">
        <v>623</v>
      </c>
      <c r="Q2932" t="s">
        <v>12603</v>
      </c>
      <c r="R2932" t="s">
        <v>2809</v>
      </c>
      <c r="S2932" t="s">
        <v>5306</v>
      </c>
      <c r="T2932" t="s">
        <v>5307</v>
      </c>
      <c r="U2932" t="s">
        <v>3034</v>
      </c>
      <c r="V2932" t="s">
        <v>647</v>
      </c>
      <c r="W2932" t="s">
        <v>245</v>
      </c>
      <c r="X2932" t="s">
        <v>225</v>
      </c>
      <c r="Z2932">
        <v>4</v>
      </c>
      <c r="AA2932" t="s">
        <v>3921</v>
      </c>
      <c r="AE2932" t="s">
        <v>3922</v>
      </c>
      <c r="AG2932" t="s">
        <v>5006</v>
      </c>
      <c r="AH2932">
        <v>6105623161</v>
      </c>
      <c r="AI2932" t="s">
        <v>12604</v>
      </c>
      <c r="AM2932" t="s">
        <v>3925</v>
      </c>
      <c r="AN2932" t="s">
        <v>3926</v>
      </c>
      <c r="AO2932" t="s">
        <v>268</v>
      </c>
      <c r="AP2932" t="s">
        <v>386</v>
      </c>
      <c r="AW2932" t="s">
        <v>227</v>
      </c>
      <c r="AX2932" t="s">
        <v>226</v>
      </c>
      <c r="AY2932" t="s">
        <v>254</v>
      </c>
      <c r="AZ2932" t="s">
        <v>230</v>
      </c>
      <c r="BA2932" t="s">
        <v>273</v>
      </c>
      <c r="BB2932" t="s">
        <v>380</v>
      </c>
      <c r="BC2932" t="s">
        <v>3927</v>
      </c>
      <c r="BD2932" t="s">
        <v>3927</v>
      </c>
      <c r="BE2932" t="s">
        <v>3927</v>
      </c>
      <c r="BF2932">
        <v>1</v>
      </c>
    </row>
    <row r="2933" spans="1:58" x14ac:dyDescent="0.3">
      <c r="A2933">
        <v>2026</v>
      </c>
      <c r="B2933">
        <v>202605</v>
      </c>
      <c r="C2933">
        <v>5</v>
      </c>
      <c r="D2933" s="14">
        <v>20001624071040</v>
      </c>
      <c r="E2933" t="s">
        <v>2810</v>
      </c>
      <c r="F2933" s="2">
        <v>46149.582939814813</v>
      </c>
      <c r="G2933" s="2">
        <v>46150</v>
      </c>
      <c r="I2933" t="s">
        <v>224</v>
      </c>
      <c r="J2933" t="s">
        <v>230</v>
      </c>
      <c r="L2933" t="s">
        <v>3419</v>
      </c>
      <c r="M2933" t="s">
        <v>309</v>
      </c>
      <c r="N2933" t="s">
        <v>297</v>
      </c>
      <c r="O2933" t="s">
        <v>283</v>
      </c>
      <c r="Q2933" t="s">
        <v>12605</v>
      </c>
      <c r="R2933" t="s">
        <v>2809</v>
      </c>
      <c r="S2933" t="s">
        <v>7963</v>
      </c>
      <c r="T2933" t="s">
        <v>7964</v>
      </c>
      <c r="U2933" t="s">
        <v>4796</v>
      </c>
      <c r="V2933" t="s">
        <v>2024</v>
      </c>
      <c r="W2933" t="s">
        <v>245</v>
      </c>
      <c r="X2933" t="s">
        <v>225</v>
      </c>
      <c r="Z2933">
        <v>5</v>
      </c>
      <c r="AA2933" t="s">
        <v>3921</v>
      </c>
      <c r="AE2933" t="s">
        <v>3922</v>
      </c>
      <c r="AG2933" t="s">
        <v>6701</v>
      </c>
      <c r="AH2933">
        <v>1040323078</v>
      </c>
      <c r="AI2933" t="s">
        <v>12606</v>
      </c>
      <c r="AM2933" t="s">
        <v>3925</v>
      </c>
      <c r="AN2933" t="s">
        <v>3926</v>
      </c>
      <c r="AO2933" t="s">
        <v>268</v>
      </c>
      <c r="AP2933" t="s">
        <v>330</v>
      </c>
      <c r="AW2933" t="s">
        <v>1191</v>
      </c>
      <c r="AX2933" t="s">
        <v>1190</v>
      </c>
      <c r="AY2933" t="s">
        <v>254</v>
      </c>
      <c r="AZ2933" t="s">
        <v>230</v>
      </c>
      <c r="BA2933" t="s">
        <v>344</v>
      </c>
      <c r="BB2933" t="s">
        <v>232</v>
      </c>
      <c r="BC2933" t="s">
        <v>3927</v>
      </c>
      <c r="BD2933" t="s">
        <v>3927</v>
      </c>
      <c r="BE2933" t="s">
        <v>3927</v>
      </c>
      <c r="BF2933">
        <v>26</v>
      </c>
    </row>
    <row r="2934" spans="1:58" x14ac:dyDescent="0.3">
      <c r="A2934">
        <v>2026</v>
      </c>
      <c r="B2934">
        <v>202605</v>
      </c>
      <c r="C2934">
        <v>5</v>
      </c>
      <c r="D2934" s="14">
        <v>20001624057735</v>
      </c>
      <c r="E2934" t="s">
        <v>2810</v>
      </c>
      <c r="F2934" s="2">
        <v>46149.574374999997</v>
      </c>
      <c r="G2934" s="2">
        <v>46150</v>
      </c>
      <c r="I2934" t="s">
        <v>224</v>
      </c>
      <c r="J2934" t="s">
        <v>230</v>
      </c>
      <c r="L2934" t="s">
        <v>12607</v>
      </c>
      <c r="M2934" t="s">
        <v>4232</v>
      </c>
      <c r="N2934" t="s">
        <v>353</v>
      </c>
      <c r="O2934" t="s">
        <v>283</v>
      </c>
      <c r="Q2934" t="s">
        <v>12608</v>
      </c>
      <c r="R2934" t="s">
        <v>2809</v>
      </c>
      <c r="S2934" t="s">
        <v>538</v>
      </c>
      <c r="T2934" t="s">
        <v>539</v>
      </c>
      <c r="U2934" t="s">
        <v>258</v>
      </c>
      <c r="V2934" t="s">
        <v>247</v>
      </c>
      <c r="W2934" t="s">
        <v>245</v>
      </c>
      <c r="X2934" t="s">
        <v>225</v>
      </c>
      <c r="Z2934">
        <v>5</v>
      </c>
      <c r="AA2934" t="s">
        <v>3921</v>
      </c>
      <c r="AE2934" t="s">
        <v>3922</v>
      </c>
      <c r="AG2934" t="s">
        <v>248</v>
      </c>
      <c r="AH2934">
        <v>6108904983</v>
      </c>
      <c r="AI2934" t="s">
        <v>12609</v>
      </c>
      <c r="AM2934" t="s">
        <v>3925</v>
      </c>
      <c r="AN2934" t="s">
        <v>3926</v>
      </c>
      <c r="AO2934" t="s">
        <v>268</v>
      </c>
      <c r="AP2934" t="s">
        <v>249</v>
      </c>
      <c r="AW2934" t="s">
        <v>320</v>
      </c>
      <c r="AX2934" t="s">
        <v>319</v>
      </c>
      <c r="AY2934" t="s">
        <v>254</v>
      </c>
      <c r="AZ2934" t="s">
        <v>230</v>
      </c>
      <c r="BA2934" t="s">
        <v>395</v>
      </c>
      <c r="BB2934" t="s">
        <v>380</v>
      </c>
      <c r="BC2934" t="s">
        <v>3927</v>
      </c>
      <c r="BD2934" t="s">
        <v>3927</v>
      </c>
      <c r="BE2934" t="s">
        <v>3927</v>
      </c>
      <c r="BF2934">
        <v>16</v>
      </c>
    </row>
    <row r="2935" spans="1:58" x14ac:dyDescent="0.3">
      <c r="A2935">
        <v>2026</v>
      </c>
      <c r="B2935">
        <v>202605</v>
      </c>
      <c r="C2935">
        <v>5</v>
      </c>
      <c r="D2935" s="14">
        <v>20001624057142</v>
      </c>
      <c r="E2935" t="s">
        <v>2810</v>
      </c>
      <c r="F2935" s="2">
        <v>46149.542245370372</v>
      </c>
      <c r="G2935" s="2">
        <v>46150</v>
      </c>
      <c r="I2935" t="s">
        <v>224</v>
      </c>
      <c r="J2935" t="s">
        <v>230</v>
      </c>
      <c r="L2935" t="s">
        <v>3198</v>
      </c>
      <c r="M2935" t="s">
        <v>261</v>
      </c>
      <c r="N2935" t="s">
        <v>237</v>
      </c>
      <c r="O2935" t="s">
        <v>257</v>
      </c>
      <c r="Q2935" t="s">
        <v>12610</v>
      </c>
      <c r="R2935" t="s">
        <v>2809</v>
      </c>
      <c r="S2935" t="s">
        <v>4841</v>
      </c>
      <c r="T2935" t="s">
        <v>4842</v>
      </c>
      <c r="U2935" t="s">
        <v>4008</v>
      </c>
      <c r="V2935" t="s">
        <v>980</v>
      </c>
      <c r="W2935" t="s">
        <v>245</v>
      </c>
      <c r="X2935" t="s">
        <v>225</v>
      </c>
      <c r="Z2935">
        <v>5</v>
      </c>
      <c r="AA2935" t="s">
        <v>3921</v>
      </c>
      <c r="AE2935" t="s">
        <v>3922</v>
      </c>
      <c r="AG2935" t="s">
        <v>4844</v>
      </c>
      <c r="AH2935">
        <v>6108916740</v>
      </c>
      <c r="AI2935" t="s">
        <v>12611</v>
      </c>
      <c r="AM2935" t="s">
        <v>3925</v>
      </c>
      <c r="AN2935" t="s">
        <v>3926</v>
      </c>
      <c r="AO2935" t="s">
        <v>268</v>
      </c>
      <c r="AP2935" t="s">
        <v>304</v>
      </c>
      <c r="AW2935" t="s">
        <v>320</v>
      </c>
      <c r="AX2935" t="s">
        <v>319</v>
      </c>
      <c r="AY2935" t="s">
        <v>254</v>
      </c>
      <c r="AZ2935" t="s">
        <v>230</v>
      </c>
      <c r="BA2935" t="s">
        <v>395</v>
      </c>
      <c r="BB2935" t="s">
        <v>380</v>
      </c>
      <c r="BC2935" t="s">
        <v>3927</v>
      </c>
      <c r="BD2935" t="s">
        <v>3927</v>
      </c>
      <c r="BE2935" t="s">
        <v>3927</v>
      </c>
      <c r="BF2935">
        <v>26</v>
      </c>
    </row>
    <row r="2936" spans="1:58" x14ac:dyDescent="0.3">
      <c r="A2936">
        <v>2026</v>
      </c>
      <c r="B2936">
        <v>202605</v>
      </c>
      <c r="C2936">
        <v>5</v>
      </c>
      <c r="D2936" s="14">
        <v>20001624056670</v>
      </c>
      <c r="E2936" t="s">
        <v>2810</v>
      </c>
      <c r="F2936" s="2">
        <v>46149.569641203707</v>
      </c>
      <c r="G2936" s="2">
        <v>46150</v>
      </c>
      <c r="I2936" t="s">
        <v>224</v>
      </c>
      <c r="J2936" t="s">
        <v>230</v>
      </c>
      <c r="L2936" t="s">
        <v>12612</v>
      </c>
      <c r="M2936" t="s">
        <v>694</v>
      </c>
      <c r="N2936" t="s">
        <v>322</v>
      </c>
      <c r="O2936" t="s">
        <v>331</v>
      </c>
      <c r="Q2936" t="s">
        <v>12613</v>
      </c>
      <c r="R2936" t="s">
        <v>2809</v>
      </c>
      <c r="S2936" t="s">
        <v>5673</v>
      </c>
      <c r="T2936" t="s">
        <v>5674</v>
      </c>
      <c r="U2936" t="s">
        <v>4796</v>
      </c>
      <c r="V2936" t="s">
        <v>2024</v>
      </c>
      <c r="W2936" t="s">
        <v>245</v>
      </c>
      <c r="X2936" t="s">
        <v>225</v>
      </c>
      <c r="Z2936">
        <v>5</v>
      </c>
      <c r="AA2936" t="s">
        <v>3921</v>
      </c>
      <c r="AE2936" t="s">
        <v>3922</v>
      </c>
      <c r="AG2936" t="s">
        <v>2026</v>
      </c>
      <c r="AH2936">
        <v>6108815211</v>
      </c>
      <c r="AI2936" t="s">
        <v>12614</v>
      </c>
      <c r="AM2936" t="s">
        <v>3925</v>
      </c>
      <c r="AN2936" t="s">
        <v>3926</v>
      </c>
      <c r="AO2936" t="s">
        <v>268</v>
      </c>
      <c r="AP2936" t="s">
        <v>330</v>
      </c>
      <c r="AW2936" t="s">
        <v>227</v>
      </c>
      <c r="AX2936" t="s">
        <v>226</v>
      </c>
      <c r="AY2936" t="s">
        <v>254</v>
      </c>
      <c r="AZ2936" t="s">
        <v>230</v>
      </c>
      <c r="BA2936" t="s">
        <v>395</v>
      </c>
      <c r="BB2936" t="s">
        <v>380</v>
      </c>
      <c r="BC2936" t="s">
        <v>3927</v>
      </c>
      <c r="BD2936" t="s">
        <v>3927</v>
      </c>
      <c r="BE2936" t="s">
        <v>3927</v>
      </c>
      <c r="BF2936">
        <v>12</v>
      </c>
    </row>
    <row r="2937" spans="1:58" x14ac:dyDescent="0.3">
      <c r="A2937">
        <v>2026</v>
      </c>
      <c r="B2937">
        <v>202605</v>
      </c>
      <c r="C2937">
        <v>5</v>
      </c>
      <c r="D2937" s="14">
        <v>20001624056310</v>
      </c>
      <c r="E2937" t="s">
        <v>2810</v>
      </c>
      <c r="F2937" s="2">
        <v>46149.549884259257</v>
      </c>
      <c r="G2937" s="2">
        <v>46151</v>
      </c>
      <c r="I2937" t="s">
        <v>224</v>
      </c>
      <c r="J2937" t="s">
        <v>230</v>
      </c>
      <c r="L2937" t="s">
        <v>2473</v>
      </c>
      <c r="M2937" t="s">
        <v>309</v>
      </c>
      <c r="N2937" t="s">
        <v>297</v>
      </c>
      <c r="O2937" t="s">
        <v>283</v>
      </c>
      <c r="Q2937" t="s">
        <v>12615</v>
      </c>
      <c r="R2937" t="s">
        <v>2809</v>
      </c>
      <c r="S2937" t="s">
        <v>8236</v>
      </c>
      <c r="T2937" t="s">
        <v>8237</v>
      </c>
      <c r="U2937" t="s">
        <v>4796</v>
      </c>
      <c r="V2937" t="s">
        <v>2024</v>
      </c>
      <c r="W2937" t="s">
        <v>245</v>
      </c>
      <c r="X2937" t="s">
        <v>225</v>
      </c>
      <c r="Z2937">
        <v>4</v>
      </c>
      <c r="AA2937" t="s">
        <v>3921</v>
      </c>
      <c r="AE2937" t="s">
        <v>3922</v>
      </c>
      <c r="AG2937" t="s">
        <v>6701</v>
      </c>
      <c r="AH2937">
        <v>6105646904</v>
      </c>
      <c r="AI2937" t="s">
        <v>12616</v>
      </c>
      <c r="AM2937" t="s">
        <v>3925</v>
      </c>
      <c r="AN2937" t="s">
        <v>3926</v>
      </c>
      <c r="AO2937" t="s">
        <v>268</v>
      </c>
      <c r="AP2937" t="s">
        <v>386</v>
      </c>
      <c r="AW2937" t="s">
        <v>227</v>
      </c>
      <c r="AX2937" t="s">
        <v>226</v>
      </c>
      <c r="AY2937" t="s">
        <v>254</v>
      </c>
      <c r="AZ2937" t="s">
        <v>230</v>
      </c>
      <c r="BA2937" t="s">
        <v>273</v>
      </c>
      <c r="BB2937" t="s">
        <v>380</v>
      </c>
      <c r="BC2937" t="s">
        <v>3927</v>
      </c>
      <c r="BD2937" t="s">
        <v>3927</v>
      </c>
      <c r="BE2937" t="s">
        <v>3927</v>
      </c>
      <c r="BF2937">
        <v>23</v>
      </c>
    </row>
    <row r="2938" spans="1:58" x14ac:dyDescent="0.3">
      <c r="A2938">
        <v>2026</v>
      </c>
      <c r="B2938">
        <v>202605</v>
      </c>
      <c r="C2938">
        <v>5</v>
      </c>
      <c r="D2938" s="14">
        <v>20001624054190</v>
      </c>
      <c r="E2938" t="s">
        <v>2810</v>
      </c>
      <c r="F2938" s="2">
        <v>46149.542210648149</v>
      </c>
      <c r="G2938" s="2">
        <v>46151</v>
      </c>
      <c r="I2938" t="s">
        <v>224</v>
      </c>
      <c r="J2938" t="s">
        <v>230</v>
      </c>
      <c r="L2938" t="s">
        <v>3411</v>
      </c>
      <c r="M2938" t="s">
        <v>309</v>
      </c>
      <c r="N2938" t="s">
        <v>297</v>
      </c>
      <c r="O2938" t="s">
        <v>283</v>
      </c>
      <c r="Q2938" t="s">
        <v>12617</v>
      </c>
      <c r="R2938" t="s">
        <v>2809</v>
      </c>
      <c r="S2938" t="s">
        <v>5559</v>
      </c>
      <c r="T2938" t="s">
        <v>5560</v>
      </c>
      <c r="U2938" t="s">
        <v>3034</v>
      </c>
      <c r="V2938" t="s">
        <v>647</v>
      </c>
      <c r="W2938" t="s">
        <v>245</v>
      </c>
      <c r="X2938" t="s">
        <v>225</v>
      </c>
      <c r="Z2938">
        <v>4</v>
      </c>
      <c r="AA2938" t="s">
        <v>3921</v>
      </c>
      <c r="AE2938" t="s">
        <v>3922</v>
      </c>
      <c r="AG2938" t="s">
        <v>5111</v>
      </c>
      <c r="AH2938">
        <v>6033852990</v>
      </c>
      <c r="AI2938" t="s">
        <v>12618</v>
      </c>
      <c r="AM2938" t="s">
        <v>3925</v>
      </c>
      <c r="AN2938" t="s">
        <v>3926</v>
      </c>
      <c r="AO2938" t="s">
        <v>268</v>
      </c>
      <c r="AP2938" t="s">
        <v>386</v>
      </c>
      <c r="AW2938" t="s">
        <v>227</v>
      </c>
      <c r="AX2938" t="s">
        <v>226</v>
      </c>
      <c r="AY2938" t="s">
        <v>254</v>
      </c>
      <c r="AZ2938" t="s">
        <v>230</v>
      </c>
      <c r="BA2938" t="s">
        <v>273</v>
      </c>
      <c r="BB2938" t="s">
        <v>380</v>
      </c>
      <c r="BC2938" t="s">
        <v>3927</v>
      </c>
      <c r="BD2938" t="s">
        <v>3927</v>
      </c>
      <c r="BE2938" t="s">
        <v>3927</v>
      </c>
      <c r="BF2938">
        <v>26</v>
      </c>
    </row>
    <row r="2939" spans="1:58" x14ac:dyDescent="0.3">
      <c r="A2939">
        <v>2026</v>
      </c>
      <c r="B2939">
        <v>202605</v>
      </c>
      <c r="C2939">
        <v>5</v>
      </c>
      <c r="D2939" s="14">
        <v>20001624053655</v>
      </c>
      <c r="E2939" t="s">
        <v>2810</v>
      </c>
      <c r="F2939" s="2">
        <v>46149.56659722222</v>
      </c>
      <c r="G2939" s="2">
        <v>46150</v>
      </c>
      <c r="I2939" t="s">
        <v>224</v>
      </c>
      <c r="J2939" t="s">
        <v>230</v>
      </c>
      <c r="L2939" t="s">
        <v>3022</v>
      </c>
      <c r="M2939" t="s">
        <v>309</v>
      </c>
      <c r="N2939" t="s">
        <v>297</v>
      </c>
      <c r="O2939" t="s">
        <v>283</v>
      </c>
      <c r="Q2939" t="s">
        <v>12619</v>
      </c>
      <c r="R2939" t="s">
        <v>2809</v>
      </c>
      <c r="S2939" t="s">
        <v>4944</v>
      </c>
      <c r="T2939" t="s">
        <v>4945</v>
      </c>
      <c r="U2939" t="s">
        <v>4008</v>
      </c>
      <c r="V2939" t="s">
        <v>980</v>
      </c>
      <c r="W2939" t="s">
        <v>245</v>
      </c>
      <c r="X2939" t="s">
        <v>225</v>
      </c>
      <c r="Z2939">
        <v>5</v>
      </c>
      <c r="AA2939" t="s">
        <v>3921</v>
      </c>
      <c r="AE2939" t="s">
        <v>3922</v>
      </c>
      <c r="AG2939" t="s">
        <v>4870</v>
      </c>
      <c r="AH2939">
        <v>6055921496</v>
      </c>
      <c r="AI2939" t="s">
        <v>12620</v>
      </c>
      <c r="AM2939" t="s">
        <v>3925</v>
      </c>
      <c r="AN2939" t="s">
        <v>3926</v>
      </c>
      <c r="AO2939" t="s">
        <v>268</v>
      </c>
      <c r="AP2939" t="s">
        <v>304</v>
      </c>
      <c r="AW2939" t="s">
        <v>227</v>
      </c>
      <c r="AX2939" t="s">
        <v>226</v>
      </c>
      <c r="AY2939" t="s">
        <v>254</v>
      </c>
      <c r="AZ2939" t="s">
        <v>230</v>
      </c>
      <c r="BA2939" t="s">
        <v>273</v>
      </c>
      <c r="BB2939" t="s">
        <v>380</v>
      </c>
      <c r="BC2939" t="s">
        <v>3927</v>
      </c>
      <c r="BD2939" t="s">
        <v>3927</v>
      </c>
      <c r="BE2939" t="s">
        <v>3927</v>
      </c>
      <c r="BF2939">
        <v>26</v>
      </c>
    </row>
    <row r="2940" spans="1:58" x14ac:dyDescent="0.3">
      <c r="A2940">
        <v>2026</v>
      </c>
      <c r="B2940">
        <v>202605</v>
      </c>
      <c r="C2940">
        <v>5</v>
      </c>
      <c r="D2940" s="14">
        <v>20001624052762</v>
      </c>
      <c r="E2940" t="s">
        <v>2810</v>
      </c>
      <c r="F2940" s="2">
        <v>46149.572916666664</v>
      </c>
      <c r="G2940" s="2">
        <v>46150</v>
      </c>
      <c r="I2940" t="s">
        <v>224</v>
      </c>
      <c r="J2940" t="s">
        <v>230</v>
      </c>
      <c r="L2940" t="s">
        <v>729</v>
      </c>
      <c r="M2940" t="s">
        <v>2613</v>
      </c>
      <c r="N2940" t="s">
        <v>353</v>
      </c>
      <c r="O2940" t="s">
        <v>283</v>
      </c>
      <c r="Q2940" t="s">
        <v>12621</v>
      </c>
      <c r="R2940" t="s">
        <v>2809</v>
      </c>
      <c r="S2940" t="s">
        <v>6476</v>
      </c>
      <c r="T2940" t="s">
        <v>6477</v>
      </c>
      <c r="U2940" t="s">
        <v>4796</v>
      </c>
      <c r="V2940" t="s">
        <v>2024</v>
      </c>
      <c r="W2940" t="s">
        <v>245</v>
      </c>
      <c r="X2940" t="s">
        <v>225</v>
      </c>
      <c r="Z2940">
        <v>5</v>
      </c>
      <c r="AA2940" t="s">
        <v>3921</v>
      </c>
      <c r="AE2940" t="s">
        <v>3922</v>
      </c>
      <c r="AG2940" t="s">
        <v>2026</v>
      </c>
      <c r="AH2940">
        <v>6079058029</v>
      </c>
      <c r="AI2940" t="s">
        <v>12622</v>
      </c>
      <c r="AM2940" t="s">
        <v>3925</v>
      </c>
      <c r="AN2940" t="s">
        <v>3926</v>
      </c>
      <c r="AO2940" t="s">
        <v>268</v>
      </c>
      <c r="AP2940" t="s">
        <v>386</v>
      </c>
      <c r="AW2940" t="s">
        <v>227</v>
      </c>
      <c r="AX2940" t="s">
        <v>226</v>
      </c>
      <c r="AY2940" t="s">
        <v>254</v>
      </c>
      <c r="AZ2940" t="s">
        <v>230</v>
      </c>
      <c r="BA2940" t="s">
        <v>273</v>
      </c>
      <c r="BB2940" t="s">
        <v>380</v>
      </c>
      <c r="BC2940" t="s">
        <v>3927</v>
      </c>
      <c r="BD2940" t="s">
        <v>3927</v>
      </c>
      <c r="BE2940" t="s">
        <v>3927</v>
      </c>
      <c r="BF2940">
        <v>16</v>
      </c>
    </row>
    <row r="2941" spans="1:58" x14ac:dyDescent="0.3">
      <c r="A2941">
        <v>2026</v>
      </c>
      <c r="B2941">
        <v>202605</v>
      </c>
      <c r="C2941">
        <v>5</v>
      </c>
      <c r="D2941" s="14">
        <v>20001624051081</v>
      </c>
      <c r="E2941" t="s">
        <v>2810</v>
      </c>
      <c r="F2941" s="2">
        <v>46149.53528935185</v>
      </c>
      <c r="G2941" s="2">
        <v>46150</v>
      </c>
      <c r="I2941" t="s">
        <v>224</v>
      </c>
      <c r="J2941" t="s">
        <v>230</v>
      </c>
      <c r="L2941" t="s">
        <v>3602</v>
      </c>
      <c r="M2941" t="s">
        <v>309</v>
      </c>
      <c r="N2941" t="s">
        <v>297</v>
      </c>
      <c r="O2941" t="s">
        <v>283</v>
      </c>
      <c r="Q2941" t="s">
        <v>12623</v>
      </c>
      <c r="R2941" t="s">
        <v>2809</v>
      </c>
      <c r="S2941" t="s">
        <v>9832</v>
      </c>
      <c r="T2941" t="s">
        <v>9833</v>
      </c>
      <c r="U2941" t="s">
        <v>4796</v>
      </c>
      <c r="V2941" t="s">
        <v>2024</v>
      </c>
      <c r="W2941" t="s">
        <v>245</v>
      </c>
      <c r="X2941" t="s">
        <v>225</v>
      </c>
      <c r="Z2941">
        <v>5</v>
      </c>
      <c r="AA2941" t="s">
        <v>3921</v>
      </c>
      <c r="AE2941" t="s">
        <v>3922</v>
      </c>
      <c r="AG2941" t="s">
        <v>6332</v>
      </c>
      <c r="AH2941">
        <v>6108900652</v>
      </c>
      <c r="AI2941" t="s">
        <v>12624</v>
      </c>
      <c r="AM2941" t="s">
        <v>3925</v>
      </c>
      <c r="AN2941" t="s">
        <v>3926</v>
      </c>
      <c r="AO2941" t="s">
        <v>268</v>
      </c>
      <c r="AP2941" t="s">
        <v>386</v>
      </c>
      <c r="AW2941" t="s">
        <v>320</v>
      </c>
      <c r="AX2941" t="s">
        <v>319</v>
      </c>
      <c r="AY2941" t="s">
        <v>254</v>
      </c>
      <c r="AZ2941" t="s">
        <v>230</v>
      </c>
      <c r="BA2941" t="s">
        <v>395</v>
      </c>
      <c r="BB2941" t="s">
        <v>1857</v>
      </c>
      <c r="BC2941" t="s">
        <v>3927</v>
      </c>
      <c r="BD2941" t="s">
        <v>3927</v>
      </c>
      <c r="BE2941" t="s">
        <v>3927</v>
      </c>
      <c r="BF2941">
        <v>16</v>
      </c>
    </row>
    <row r="2942" spans="1:58" x14ac:dyDescent="0.3">
      <c r="A2942">
        <v>2026</v>
      </c>
      <c r="B2942">
        <v>202605</v>
      </c>
      <c r="C2942">
        <v>5</v>
      </c>
      <c r="D2942" s="14">
        <v>20001624051037</v>
      </c>
      <c r="E2942" t="s">
        <v>2810</v>
      </c>
      <c r="F2942" s="2">
        <v>46149.53329861111</v>
      </c>
      <c r="G2942" s="2">
        <v>46150</v>
      </c>
      <c r="I2942" t="s">
        <v>224</v>
      </c>
      <c r="J2942" t="s">
        <v>230</v>
      </c>
      <c r="L2942" t="s">
        <v>12625</v>
      </c>
      <c r="M2942" t="s">
        <v>4889</v>
      </c>
      <c r="N2942" t="s">
        <v>1359</v>
      </c>
      <c r="O2942" t="s">
        <v>554</v>
      </c>
      <c r="Q2942" t="s">
        <v>12626</v>
      </c>
      <c r="R2942" t="s">
        <v>2809</v>
      </c>
      <c r="S2942" t="s">
        <v>6146</v>
      </c>
      <c r="T2942" t="s">
        <v>6147</v>
      </c>
      <c r="U2942" t="s">
        <v>5044</v>
      </c>
      <c r="V2942" t="s">
        <v>5045</v>
      </c>
      <c r="W2942" t="s">
        <v>245</v>
      </c>
      <c r="X2942" t="s">
        <v>387</v>
      </c>
      <c r="Z2942">
        <v>5</v>
      </c>
      <c r="AA2942" t="s">
        <v>3921</v>
      </c>
      <c r="AE2942" t="s">
        <v>3922</v>
      </c>
      <c r="AG2942" t="s">
        <v>5047</v>
      </c>
      <c r="AH2942">
        <v>6108902908</v>
      </c>
      <c r="AI2942" t="s">
        <v>12627</v>
      </c>
      <c r="AM2942" t="s">
        <v>3925</v>
      </c>
      <c r="AN2942" t="s">
        <v>3926</v>
      </c>
      <c r="AO2942" t="s">
        <v>268</v>
      </c>
      <c r="AP2942" t="s">
        <v>304</v>
      </c>
      <c r="AW2942" t="s">
        <v>447</v>
      </c>
      <c r="AX2942" t="s">
        <v>446</v>
      </c>
      <c r="AY2942" t="s">
        <v>253</v>
      </c>
      <c r="AZ2942" t="s">
        <v>230</v>
      </c>
      <c r="BA2942" t="s">
        <v>273</v>
      </c>
      <c r="BB2942" t="s">
        <v>380</v>
      </c>
      <c r="BC2942" t="s">
        <v>3927</v>
      </c>
      <c r="BD2942" t="s">
        <v>3927</v>
      </c>
      <c r="BE2942" t="s">
        <v>3927</v>
      </c>
      <c r="BF2942">
        <v>16</v>
      </c>
    </row>
    <row r="2943" spans="1:58" x14ac:dyDescent="0.3">
      <c r="A2943">
        <v>2026</v>
      </c>
      <c r="B2943">
        <v>202605</v>
      </c>
      <c r="C2943">
        <v>5</v>
      </c>
      <c r="D2943" s="14">
        <v>20001624049897</v>
      </c>
      <c r="E2943" t="s">
        <v>2810</v>
      </c>
      <c r="F2943" s="2">
        <v>46149.58</v>
      </c>
      <c r="G2943" s="2">
        <v>46150</v>
      </c>
      <c r="I2943" t="s">
        <v>224</v>
      </c>
      <c r="J2943" t="s">
        <v>230</v>
      </c>
      <c r="L2943" t="s">
        <v>3099</v>
      </c>
      <c r="M2943" t="s">
        <v>946</v>
      </c>
      <c r="N2943" t="s">
        <v>938</v>
      </c>
      <c r="O2943" t="s">
        <v>331</v>
      </c>
      <c r="Q2943" t="s">
        <v>12628</v>
      </c>
      <c r="R2943" t="s">
        <v>2809</v>
      </c>
      <c r="S2943" t="s">
        <v>8659</v>
      </c>
      <c r="T2943" t="s">
        <v>8660</v>
      </c>
      <c r="U2943" t="s">
        <v>4796</v>
      </c>
      <c r="V2943" t="s">
        <v>2024</v>
      </c>
      <c r="W2943" t="s">
        <v>245</v>
      </c>
      <c r="X2943" t="s">
        <v>225</v>
      </c>
      <c r="Z2943">
        <v>5</v>
      </c>
      <c r="AA2943" t="s">
        <v>3921</v>
      </c>
      <c r="AE2943" t="s">
        <v>3922</v>
      </c>
      <c r="AG2943" t="s">
        <v>6332</v>
      </c>
      <c r="AH2943">
        <v>6108909898</v>
      </c>
      <c r="AI2943" t="s">
        <v>12629</v>
      </c>
      <c r="AM2943" t="s">
        <v>3925</v>
      </c>
      <c r="AN2943" t="s">
        <v>3926</v>
      </c>
      <c r="AO2943" t="s">
        <v>268</v>
      </c>
      <c r="AP2943" t="s">
        <v>304</v>
      </c>
      <c r="AW2943" t="s">
        <v>227</v>
      </c>
      <c r="AX2943" t="s">
        <v>226</v>
      </c>
      <c r="AY2943" t="s">
        <v>254</v>
      </c>
      <c r="AZ2943" t="s">
        <v>230</v>
      </c>
      <c r="BA2943" t="s">
        <v>395</v>
      </c>
      <c r="BB2943" t="s">
        <v>380</v>
      </c>
      <c r="BC2943" t="s">
        <v>3927</v>
      </c>
      <c r="BD2943" t="s">
        <v>3927</v>
      </c>
      <c r="BE2943" t="s">
        <v>3927</v>
      </c>
      <c r="BF2943">
        <v>16</v>
      </c>
    </row>
    <row r="2944" spans="1:58" x14ac:dyDescent="0.3">
      <c r="A2944">
        <v>2026</v>
      </c>
      <c r="B2944">
        <v>202605</v>
      </c>
      <c r="C2944">
        <v>5</v>
      </c>
      <c r="D2944" s="14">
        <v>20001624048409</v>
      </c>
      <c r="E2944" t="s">
        <v>2810</v>
      </c>
      <c r="F2944" s="2">
        <v>46149.551921296297</v>
      </c>
      <c r="G2944" s="2">
        <v>46150</v>
      </c>
      <c r="I2944" t="s">
        <v>224</v>
      </c>
      <c r="J2944" t="s">
        <v>230</v>
      </c>
      <c r="L2944" t="s">
        <v>2849</v>
      </c>
      <c r="M2944" t="s">
        <v>261</v>
      </c>
      <c r="N2944" t="s">
        <v>237</v>
      </c>
      <c r="O2944" t="s">
        <v>257</v>
      </c>
      <c r="Q2944" t="s">
        <v>12630</v>
      </c>
      <c r="R2944" t="s">
        <v>2809</v>
      </c>
      <c r="S2944" t="s">
        <v>8132</v>
      </c>
      <c r="T2944" t="s">
        <v>8133</v>
      </c>
      <c r="U2944" t="s">
        <v>4796</v>
      </c>
      <c r="V2944" t="s">
        <v>2024</v>
      </c>
      <c r="W2944" t="s">
        <v>245</v>
      </c>
      <c r="X2944" t="s">
        <v>225</v>
      </c>
      <c r="Z2944">
        <v>5</v>
      </c>
      <c r="AA2944" t="s">
        <v>3921</v>
      </c>
      <c r="AE2944" t="s">
        <v>3922</v>
      </c>
      <c r="AG2944" t="s">
        <v>6332</v>
      </c>
      <c r="AH2944">
        <v>6108901664</v>
      </c>
      <c r="AI2944" t="s">
        <v>12631</v>
      </c>
      <c r="AM2944" t="s">
        <v>3925</v>
      </c>
      <c r="AN2944" t="s">
        <v>3926</v>
      </c>
      <c r="AO2944" t="s">
        <v>268</v>
      </c>
      <c r="AP2944" t="s">
        <v>693</v>
      </c>
      <c r="AW2944" t="s">
        <v>320</v>
      </c>
      <c r="AX2944" t="s">
        <v>319</v>
      </c>
      <c r="AY2944" t="s">
        <v>254</v>
      </c>
      <c r="AZ2944" t="s">
        <v>230</v>
      </c>
      <c r="BA2944" t="s">
        <v>395</v>
      </c>
      <c r="BB2944" t="s">
        <v>380</v>
      </c>
      <c r="BC2944" t="s">
        <v>3927</v>
      </c>
      <c r="BD2944" t="s">
        <v>3927</v>
      </c>
      <c r="BE2944" t="s">
        <v>3927</v>
      </c>
      <c r="BF2944">
        <v>16</v>
      </c>
    </row>
    <row r="2945" spans="1:58" x14ac:dyDescent="0.3">
      <c r="A2945">
        <v>2026</v>
      </c>
      <c r="B2945">
        <v>202605</v>
      </c>
      <c r="C2945">
        <v>5</v>
      </c>
      <c r="D2945" s="14">
        <v>20001624046679</v>
      </c>
      <c r="E2945" t="s">
        <v>2810</v>
      </c>
      <c r="F2945" s="2">
        <v>46149.565833333334</v>
      </c>
      <c r="G2945" s="2">
        <v>46150</v>
      </c>
      <c r="I2945" t="s">
        <v>224</v>
      </c>
      <c r="J2945" t="s">
        <v>230</v>
      </c>
      <c r="L2945" t="s">
        <v>2859</v>
      </c>
      <c r="M2945" t="s">
        <v>334</v>
      </c>
      <c r="N2945" t="s">
        <v>322</v>
      </c>
      <c r="O2945" t="s">
        <v>331</v>
      </c>
      <c r="Q2945" t="s">
        <v>12632</v>
      </c>
      <c r="R2945" t="s">
        <v>2809</v>
      </c>
      <c r="S2945" t="s">
        <v>6273</v>
      </c>
      <c r="T2945" t="s">
        <v>6274</v>
      </c>
      <c r="U2945" t="s">
        <v>4008</v>
      </c>
      <c r="V2945" t="s">
        <v>980</v>
      </c>
      <c r="W2945" t="s">
        <v>245</v>
      </c>
      <c r="X2945" t="s">
        <v>225</v>
      </c>
      <c r="Z2945">
        <v>5</v>
      </c>
      <c r="AA2945" t="s">
        <v>3921</v>
      </c>
      <c r="AE2945" t="s">
        <v>3922</v>
      </c>
      <c r="AG2945" t="s">
        <v>4870</v>
      </c>
      <c r="AH2945">
        <v>6039983646</v>
      </c>
      <c r="AI2945" t="s">
        <v>12633</v>
      </c>
      <c r="AM2945" t="s">
        <v>3925</v>
      </c>
      <c r="AN2945" t="s">
        <v>3926</v>
      </c>
      <c r="AO2945" t="s">
        <v>268</v>
      </c>
      <c r="AP2945" t="s">
        <v>386</v>
      </c>
      <c r="AW2945" t="s">
        <v>227</v>
      </c>
      <c r="AX2945" t="s">
        <v>226</v>
      </c>
      <c r="AY2945" t="s">
        <v>254</v>
      </c>
      <c r="AZ2945" t="s">
        <v>230</v>
      </c>
      <c r="BA2945" t="s">
        <v>273</v>
      </c>
      <c r="BB2945" t="s">
        <v>380</v>
      </c>
      <c r="BC2945" t="s">
        <v>3927</v>
      </c>
      <c r="BD2945" t="s">
        <v>3927</v>
      </c>
      <c r="BE2945" t="s">
        <v>3927</v>
      </c>
      <c r="BF2945">
        <v>20</v>
      </c>
    </row>
    <row r="2946" spans="1:58" x14ac:dyDescent="0.3">
      <c r="A2946">
        <v>2026</v>
      </c>
      <c r="B2946">
        <v>202605</v>
      </c>
      <c r="C2946">
        <v>5</v>
      </c>
      <c r="D2946" s="14">
        <v>20001624043325</v>
      </c>
      <c r="E2946" t="s">
        <v>2810</v>
      </c>
      <c r="F2946" s="2">
        <v>46149.545393518521</v>
      </c>
      <c r="G2946" s="2">
        <v>46150</v>
      </c>
      <c r="I2946" t="s">
        <v>224</v>
      </c>
      <c r="J2946" t="s">
        <v>230</v>
      </c>
      <c r="L2946" t="s">
        <v>3465</v>
      </c>
      <c r="M2946" t="s">
        <v>309</v>
      </c>
      <c r="N2946" t="s">
        <v>297</v>
      </c>
      <c r="O2946" t="s">
        <v>283</v>
      </c>
      <c r="Q2946" t="s">
        <v>12634</v>
      </c>
      <c r="R2946" t="s">
        <v>2809</v>
      </c>
      <c r="S2946" t="s">
        <v>5673</v>
      </c>
      <c r="T2946" t="s">
        <v>5674</v>
      </c>
      <c r="U2946" t="s">
        <v>4796</v>
      </c>
      <c r="V2946" t="s">
        <v>2024</v>
      </c>
      <c r="W2946" t="s">
        <v>245</v>
      </c>
      <c r="X2946" t="s">
        <v>387</v>
      </c>
      <c r="Z2946">
        <v>5</v>
      </c>
      <c r="AA2946" t="s">
        <v>3921</v>
      </c>
      <c r="AE2946" t="s">
        <v>3922</v>
      </c>
      <c r="AG2946" t="s">
        <v>2026</v>
      </c>
      <c r="AH2946">
        <v>6108915774</v>
      </c>
      <c r="AI2946" t="s">
        <v>12635</v>
      </c>
      <c r="AM2946" t="s">
        <v>3925</v>
      </c>
      <c r="AN2946" t="s">
        <v>3926</v>
      </c>
      <c r="AO2946" t="s">
        <v>268</v>
      </c>
      <c r="AP2946" t="s">
        <v>386</v>
      </c>
      <c r="AW2946" t="s">
        <v>4955</v>
      </c>
      <c r="AX2946" t="s">
        <v>4956</v>
      </c>
      <c r="AY2946" t="s">
        <v>253</v>
      </c>
      <c r="AZ2946" t="s">
        <v>230</v>
      </c>
      <c r="BA2946" t="s">
        <v>395</v>
      </c>
      <c r="BB2946" t="s">
        <v>380</v>
      </c>
      <c r="BC2946" t="s">
        <v>3927</v>
      </c>
      <c r="BD2946" t="s">
        <v>3927</v>
      </c>
      <c r="BE2946" t="s">
        <v>3927</v>
      </c>
      <c r="BF2946">
        <v>16</v>
      </c>
    </row>
    <row r="2947" spans="1:58" x14ac:dyDescent="0.3">
      <c r="A2947">
        <v>2026</v>
      </c>
      <c r="B2947">
        <v>202605</v>
      </c>
      <c r="C2947">
        <v>5</v>
      </c>
      <c r="D2947" s="14">
        <v>20001624043075</v>
      </c>
      <c r="E2947" t="s">
        <v>2810</v>
      </c>
      <c r="F2947" s="2">
        <v>46149.532696759263</v>
      </c>
      <c r="G2947" s="2">
        <v>46152</v>
      </c>
      <c r="I2947" t="s">
        <v>224</v>
      </c>
      <c r="J2947" t="s">
        <v>230</v>
      </c>
      <c r="L2947" t="s">
        <v>12636</v>
      </c>
      <c r="M2947" t="s">
        <v>5548</v>
      </c>
      <c r="N2947" t="s">
        <v>1281</v>
      </c>
      <c r="O2947" t="s">
        <v>331</v>
      </c>
      <c r="Q2947" t="s">
        <v>12637</v>
      </c>
      <c r="R2947" t="s">
        <v>2809</v>
      </c>
      <c r="S2947" t="s">
        <v>5599</v>
      </c>
      <c r="T2947" t="s">
        <v>5600</v>
      </c>
      <c r="U2947" t="s">
        <v>4796</v>
      </c>
      <c r="V2947" t="s">
        <v>2024</v>
      </c>
      <c r="W2947" t="s">
        <v>245</v>
      </c>
      <c r="X2947" t="s">
        <v>387</v>
      </c>
      <c r="Z2947">
        <v>3</v>
      </c>
      <c r="AA2947" t="s">
        <v>3921</v>
      </c>
      <c r="AE2947" t="s">
        <v>3922</v>
      </c>
      <c r="AG2947" t="s">
        <v>2026</v>
      </c>
      <c r="AH2947">
        <v>6049521232</v>
      </c>
      <c r="AI2947" t="s">
        <v>12638</v>
      </c>
      <c r="AM2947" t="s">
        <v>3925</v>
      </c>
      <c r="AN2947" t="s">
        <v>3926</v>
      </c>
      <c r="AO2947" t="s">
        <v>268</v>
      </c>
      <c r="AP2947" t="s">
        <v>386</v>
      </c>
      <c r="AW2947" t="s">
        <v>447</v>
      </c>
      <c r="AX2947" t="s">
        <v>446</v>
      </c>
      <c r="AY2947" t="s">
        <v>253</v>
      </c>
      <c r="AZ2947" t="s">
        <v>230</v>
      </c>
      <c r="BA2947" t="s">
        <v>273</v>
      </c>
      <c r="BB2947" t="s">
        <v>380</v>
      </c>
      <c r="BC2947" t="s">
        <v>3927</v>
      </c>
      <c r="BD2947" t="s">
        <v>3927</v>
      </c>
      <c r="BE2947" t="s">
        <v>3927</v>
      </c>
      <c r="BF2947">
        <v>12</v>
      </c>
    </row>
    <row r="2948" spans="1:58" x14ac:dyDescent="0.3">
      <c r="A2948">
        <v>2026</v>
      </c>
      <c r="B2948">
        <v>202605</v>
      </c>
      <c r="C2948">
        <v>5</v>
      </c>
      <c r="D2948" s="14">
        <v>20001624043052</v>
      </c>
      <c r="E2948" t="s">
        <v>2810</v>
      </c>
      <c r="F2948" s="2">
        <v>46149.5315625</v>
      </c>
      <c r="G2948" s="2">
        <v>46153</v>
      </c>
      <c r="I2948" t="s">
        <v>224</v>
      </c>
      <c r="J2948" t="s">
        <v>230</v>
      </c>
      <c r="L2948" t="s">
        <v>3291</v>
      </c>
      <c r="M2948" t="s">
        <v>809</v>
      </c>
      <c r="N2948" t="s">
        <v>237</v>
      </c>
      <c r="O2948" t="s">
        <v>257</v>
      </c>
      <c r="Q2948" t="s">
        <v>12639</v>
      </c>
      <c r="R2948" t="s">
        <v>2809</v>
      </c>
      <c r="S2948" t="s">
        <v>7080</v>
      </c>
      <c r="T2948" t="s">
        <v>7081</v>
      </c>
      <c r="U2948" t="s">
        <v>4796</v>
      </c>
      <c r="V2948" t="s">
        <v>2024</v>
      </c>
      <c r="W2948" t="s">
        <v>245</v>
      </c>
      <c r="X2948" t="s">
        <v>225</v>
      </c>
      <c r="Z2948">
        <v>2</v>
      </c>
      <c r="AA2948" t="s">
        <v>3921</v>
      </c>
      <c r="AE2948" t="s">
        <v>3922</v>
      </c>
      <c r="AG2948" t="s">
        <v>6701</v>
      </c>
      <c r="AH2948">
        <v>6108904897</v>
      </c>
      <c r="AI2948" t="s">
        <v>12640</v>
      </c>
      <c r="AM2948" t="s">
        <v>3925</v>
      </c>
      <c r="AN2948" t="s">
        <v>3926</v>
      </c>
      <c r="AO2948" t="s">
        <v>268</v>
      </c>
      <c r="AP2948" t="s">
        <v>386</v>
      </c>
      <c r="AW2948" t="s">
        <v>320</v>
      </c>
      <c r="AX2948" t="s">
        <v>319</v>
      </c>
      <c r="AY2948" t="s">
        <v>254</v>
      </c>
      <c r="AZ2948" t="s">
        <v>230</v>
      </c>
      <c r="BA2948" t="s">
        <v>395</v>
      </c>
      <c r="BB2948" t="s">
        <v>1322</v>
      </c>
      <c r="BC2948" t="s">
        <v>3927</v>
      </c>
      <c r="BD2948" t="s">
        <v>3927</v>
      </c>
      <c r="BE2948" t="s">
        <v>3927</v>
      </c>
      <c r="BF2948">
        <v>16</v>
      </c>
    </row>
    <row r="2949" spans="1:58" x14ac:dyDescent="0.3">
      <c r="A2949">
        <v>2026</v>
      </c>
      <c r="B2949">
        <v>202605</v>
      </c>
      <c r="C2949">
        <v>5</v>
      </c>
      <c r="D2949" s="14">
        <v>20001624041897</v>
      </c>
      <c r="E2949" t="s">
        <v>2810</v>
      </c>
      <c r="F2949" s="2">
        <v>46149.576377314814</v>
      </c>
      <c r="G2949" s="2">
        <v>46150</v>
      </c>
      <c r="I2949" t="s">
        <v>224</v>
      </c>
      <c r="J2949" t="s">
        <v>230</v>
      </c>
      <c r="L2949" t="s">
        <v>12641</v>
      </c>
      <c r="M2949" t="s">
        <v>1594</v>
      </c>
      <c r="N2949" t="s">
        <v>938</v>
      </c>
      <c r="O2949" t="s">
        <v>331</v>
      </c>
      <c r="Q2949" t="s">
        <v>12642</v>
      </c>
      <c r="R2949" t="s">
        <v>2809</v>
      </c>
      <c r="S2949" t="s">
        <v>6865</v>
      </c>
      <c r="T2949" t="s">
        <v>6866</v>
      </c>
      <c r="U2949" t="s">
        <v>4796</v>
      </c>
      <c r="V2949" t="s">
        <v>2024</v>
      </c>
      <c r="W2949" t="s">
        <v>245</v>
      </c>
      <c r="X2949" t="s">
        <v>225</v>
      </c>
      <c r="Z2949">
        <v>5</v>
      </c>
      <c r="AA2949" t="s">
        <v>3921</v>
      </c>
      <c r="AE2949" t="s">
        <v>3922</v>
      </c>
      <c r="AG2949" t="s">
        <v>2026</v>
      </c>
      <c r="AH2949">
        <v>6108916800</v>
      </c>
      <c r="AI2949" t="s">
        <v>12643</v>
      </c>
      <c r="AM2949" t="s">
        <v>3925</v>
      </c>
      <c r="AN2949" t="s">
        <v>3926</v>
      </c>
      <c r="AO2949" t="s">
        <v>268</v>
      </c>
      <c r="AP2949" t="s">
        <v>249</v>
      </c>
      <c r="AW2949" t="s">
        <v>320</v>
      </c>
      <c r="AX2949" t="s">
        <v>319</v>
      </c>
      <c r="AY2949" t="s">
        <v>254</v>
      </c>
      <c r="AZ2949" t="s">
        <v>230</v>
      </c>
      <c r="BA2949" t="s">
        <v>395</v>
      </c>
      <c r="BB2949" t="s">
        <v>380</v>
      </c>
      <c r="BC2949" t="s">
        <v>3927</v>
      </c>
      <c r="BD2949" t="s">
        <v>3927</v>
      </c>
      <c r="BE2949" t="s">
        <v>3927</v>
      </c>
      <c r="BF2949">
        <v>16</v>
      </c>
    </row>
    <row r="2950" spans="1:58" x14ac:dyDescent="0.3">
      <c r="A2950">
        <v>2026</v>
      </c>
      <c r="B2950">
        <v>202605</v>
      </c>
      <c r="C2950">
        <v>5</v>
      </c>
      <c r="D2950" s="14">
        <v>20001624041886</v>
      </c>
      <c r="E2950" t="s">
        <v>2810</v>
      </c>
      <c r="F2950" s="2">
        <v>46149.575752314813</v>
      </c>
      <c r="G2950" s="2">
        <v>46151</v>
      </c>
      <c r="I2950" t="s">
        <v>224</v>
      </c>
      <c r="J2950" t="s">
        <v>230</v>
      </c>
      <c r="L2950" t="s">
        <v>2247</v>
      </c>
      <c r="M2950" t="s">
        <v>309</v>
      </c>
      <c r="N2950" t="s">
        <v>297</v>
      </c>
      <c r="O2950" t="s">
        <v>283</v>
      </c>
      <c r="Q2950" t="s">
        <v>12644</v>
      </c>
      <c r="R2950" t="s">
        <v>2809</v>
      </c>
      <c r="S2950" t="s">
        <v>6082</v>
      </c>
      <c r="T2950" t="s">
        <v>6083</v>
      </c>
      <c r="U2950" t="s">
        <v>4008</v>
      </c>
      <c r="V2950" t="s">
        <v>980</v>
      </c>
      <c r="W2950" t="s">
        <v>245</v>
      </c>
      <c r="X2950" t="s">
        <v>225</v>
      </c>
      <c r="Z2950">
        <v>4</v>
      </c>
      <c r="AA2950" t="s">
        <v>3921</v>
      </c>
      <c r="AE2950" t="s">
        <v>3922</v>
      </c>
      <c r="AG2950" t="s">
        <v>4870</v>
      </c>
      <c r="AH2950">
        <v>6108916785</v>
      </c>
      <c r="AI2950" t="s">
        <v>12645</v>
      </c>
      <c r="AM2950" t="s">
        <v>3925</v>
      </c>
      <c r="AN2950" t="s">
        <v>3926</v>
      </c>
      <c r="AO2950" t="s">
        <v>268</v>
      </c>
      <c r="AP2950" t="s">
        <v>386</v>
      </c>
      <c r="AW2950" t="s">
        <v>320</v>
      </c>
      <c r="AX2950" t="s">
        <v>319</v>
      </c>
      <c r="AY2950" t="s">
        <v>254</v>
      </c>
      <c r="AZ2950" t="s">
        <v>230</v>
      </c>
      <c r="BA2950" t="s">
        <v>395</v>
      </c>
      <c r="BB2950" t="s">
        <v>232</v>
      </c>
      <c r="BC2950" t="s">
        <v>3927</v>
      </c>
      <c r="BD2950" t="s">
        <v>3927</v>
      </c>
      <c r="BE2950" t="s">
        <v>3927</v>
      </c>
      <c r="BF2950">
        <v>16</v>
      </c>
    </row>
    <row r="2951" spans="1:58" x14ac:dyDescent="0.3">
      <c r="A2951">
        <v>2026</v>
      </c>
      <c r="B2951">
        <v>202605</v>
      </c>
      <c r="C2951">
        <v>5</v>
      </c>
      <c r="D2951" s="14">
        <v>20001624041705</v>
      </c>
      <c r="E2951" t="s">
        <v>2810</v>
      </c>
      <c r="F2951" s="2">
        <v>46149.565127314818</v>
      </c>
      <c r="G2951" s="2">
        <v>46153</v>
      </c>
      <c r="I2951" t="s">
        <v>224</v>
      </c>
      <c r="J2951" t="s">
        <v>230</v>
      </c>
      <c r="L2951" t="s">
        <v>2819</v>
      </c>
      <c r="M2951" t="s">
        <v>1104</v>
      </c>
      <c r="N2951" t="s">
        <v>322</v>
      </c>
      <c r="O2951" t="s">
        <v>331</v>
      </c>
      <c r="Q2951" t="s">
        <v>12646</v>
      </c>
      <c r="R2951" t="s">
        <v>2809</v>
      </c>
      <c r="S2951" t="s">
        <v>5585</v>
      </c>
      <c r="T2951" t="s">
        <v>5586</v>
      </c>
      <c r="U2951" t="s">
        <v>3034</v>
      </c>
      <c r="V2951" t="s">
        <v>647</v>
      </c>
      <c r="W2951" t="s">
        <v>245</v>
      </c>
      <c r="X2951" t="s">
        <v>387</v>
      </c>
      <c r="Z2951">
        <v>2</v>
      </c>
      <c r="AA2951" t="s">
        <v>3921</v>
      </c>
      <c r="AE2951" t="s">
        <v>3922</v>
      </c>
      <c r="AG2951" t="s">
        <v>5111</v>
      </c>
      <c r="AH2951">
        <v>6091453713</v>
      </c>
      <c r="AI2951" t="s">
        <v>12647</v>
      </c>
      <c r="AM2951" t="s">
        <v>3925</v>
      </c>
      <c r="AN2951" t="s">
        <v>3926</v>
      </c>
      <c r="AO2951" t="s">
        <v>268</v>
      </c>
      <c r="AP2951" t="s">
        <v>304</v>
      </c>
      <c r="AW2951" t="s">
        <v>447</v>
      </c>
      <c r="AX2951" t="s">
        <v>446</v>
      </c>
      <c r="AY2951" t="s">
        <v>253</v>
      </c>
      <c r="AZ2951" t="s">
        <v>230</v>
      </c>
      <c r="BA2951" t="s">
        <v>273</v>
      </c>
      <c r="BB2951" t="s">
        <v>380</v>
      </c>
      <c r="BC2951" t="s">
        <v>3927</v>
      </c>
      <c r="BD2951" t="s">
        <v>3927</v>
      </c>
      <c r="BE2951" t="s">
        <v>3927</v>
      </c>
      <c r="BF2951">
        <v>1</v>
      </c>
    </row>
    <row r="2952" spans="1:58" x14ac:dyDescent="0.3">
      <c r="A2952">
        <v>2026</v>
      </c>
      <c r="B2952">
        <v>202605</v>
      </c>
      <c r="C2952">
        <v>5</v>
      </c>
      <c r="D2952" s="14">
        <v>20001624040821</v>
      </c>
      <c r="E2952" t="s">
        <v>2810</v>
      </c>
      <c r="F2952" s="2">
        <v>46149.571226851855</v>
      </c>
      <c r="G2952" s="2">
        <v>46151</v>
      </c>
      <c r="I2952" t="s">
        <v>224</v>
      </c>
      <c r="J2952" t="s">
        <v>230</v>
      </c>
      <c r="L2952" t="s">
        <v>3324</v>
      </c>
      <c r="M2952" t="s">
        <v>309</v>
      </c>
      <c r="N2952" t="s">
        <v>297</v>
      </c>
      <c r="O2952" t="s">
        <v>283</v>
      </c>
      <c r="Q2952" t="s">
        <v>12648</v>
      </c>
      <c r="R2952" t="s">
        <v>2809</v>
      </c>
      <c r="S2952" t="s">
        <v>302</v>
      </c>
      <c r="T2952" t="s">
        <v>303</v>
      </c>
      <c r="U2952" t="s">
        <v>258</v>
      </c>
      <c r="V2952" t="s">
        <v>247</v>
      </c>
      <c r="W2952" t="s">
        <v>245</v>
      </c>
      <c r="X2952" t="s">
        <v>225</v>
      </c>
      <c r="Z2952">
        <v>4</v>
      </c>
      <c r="AA2952" t="s">
        <v>3921</v>
      </c>
      <c r="AE2952" t="s">
        <v>3922</v>
      </c>
      <c r="AG2952" t="s">
        <v>248</v>
      </c>
      <c r="AH2952">
        <v>6108915819</v>
      </c>
      <c r="AI2952" t="s">
        <v>12649</v>
      </c>
      <c r="AM2952" t="s">
        <v>3925</v>
      </c>
      <c r="AN2952" t="s">
        <v>3926</v>
      </c>
      <c r="AO2952" t="s">
        <v>268</v>
      </c>
      <c r="AP2952" t="s">
        <v>386</v>
      </c>
      <c r="AW2952" t="s">
        <v>320</v>
      </c>
      <c r="AX2952" t="s">
        <v>319</v>
      </c>
      <c r="AY2952" t="s">
        <v>254</v>
      </c>
      <c r="AZ2952" t="s">
        <v>230</v>
      </c>
      <c r="BA2952" t="s">
        <v>395</v>
      </c>
      <c r="BB2952" t="s">
        <v>380</v>
      </c>
      <c r="BC2952" t="s">
        <v>3927</v>
      </c>
      <c r="BD2952" t="s">
        <v>3927</v>
      </c>
      <c r="BE2952" t="s">
        <v>3927</v>
      </c>
      <c r="BF2952">
        <v>16</v>
      </c>
    </row>
    <row r="2953" spans="1:58" x14ac:dyDescent="0.3">
      <c r="A2953">
        <v>2026</v>
      </c>
      <c r="B2953">
        <v>202605</v>
      </c>
      <c r="C2953">
        <v>5</v>
      </c>
      <c r="D2953" s="14">
        <v>20001624040056</v>
      </c>
      <c r="E2953" t="s">
        <v>2810</v>
      </c>
      <c r="F2953" s="2">
        <v>46149.530219907407</v>
      </c>
      <c r="G2953" s="2">
        <v>46154</v>
      </c>
      <c r="I2953" t="s">
        <v>224</v>
      </c>
      <c r="J2953" t="s">
        <v>230</v>
      </c>
      <c r="L2953" t="s">
        <v>1031</v>
      </c>
      <c r="M2953" t="s">
        <v>1036</v>
      </c>
      <c r="N2953" t="s">
        <v>752</v>
      </c>
      <c r="O2953" t="s">
        <v>623</v>
      </c>
      <c r="Q2953" t="s">
        <v>12650</v>
      </c>
      <c r="R2953" t="s">
        <v>2809</v>
      </c>
      <c r="S2953" t="s">
        <v>5296</v>
      </c>
      <c r="T2953" t="s">
        <v>5297</v>
      </c>
      <c r="U2953" t="s">
        <v>3034</v>
      </c>
      <c r="V2953" t="s">
        <v>647</v>
      </c>
      <c r="W2953" t="s">
        <v>245</v>
      </c>
      <c r="X2953" t="s">
        <v>225</v>
      </c>
      <c r="Z2953">
        <v>1</v>
      </c>
      <c r="AA2953" t="s">
        <v>3921</v>
      </c>
      <c r="AE2953" t="s">
        <v>3922</v>
      </c>
      <c r="AG2953" t="s">
        <v>5006</v>
      </c>
      <c r="AH2953">
        <v>6108914773</v>
      </c>
      <c r="AI2953" t="s">
        <v>12651</v>
      </c>
      <c r="AM2953" t="s">
        <v>3925</v>
      </c>
      <c r="AN2953" t="s">
        <v>3926</v>
      </c>
      <c r="AO2953" t="s">
        <v>268</v>
      </c>
      <c r="AP2953" t="s">
        <v>249</v>
      </c>
      <c r="AW2953" t="s">
        <v>320</v>
      </c>
      <c r="AX2953" t="s">
        <v>319</v>
      </c>
      <c r="AY2953" t="s">
        <v>254</v>
      </c>
      <c r="AZ2953" t="s">
        <v>230</v>
      </c>
      <c r="BA2953" t="s">
        <v>395</v>
      </c>
      <c r="BB2953" t="s">
        <v>380</v>
      </c>
      <c r="BC2953" t="s">
        <v>3927</v>
      </c>
      <c r="BD2953" t="s">
        <v>3927</v>
      </c>
      <c r="BE2953" t="s">
        <v>3927</v>
      </c>
      <c r="BF2953">
        <v>16</v>
      </c>
    </row>
    <row r="2954" spans="1:58" x14ac:dyDescent="0.3">
      <c r="A2954">
        <v>2026</v>
      </c>
      <c r="B2954">
        <v>202605</v>
      </c>
      <c r="C2954">
        <v>5</v>
      </c>
      <c r="D2954" s="14">
        <v>20001624040002</v>
      </c>
      <c r="E2954" t="s">
        <v>2810</v>
      </c>
      <c r="F2954" s="2">
        <v>46149.527731481481</v>
      </c>
      <c r="G2954" s="2">
        <v>46154</v>
      </c>
      <c r="I2954" t="s">
        <v>224</v>
      </c>
      <c r="J2954" t="s">
        <v>230</v>
      </c>
      <c r="L2954" t="s">
        <v>2884</v>
      </c>
      <c r="M2954" t="s">
        <v>334</v>
      </c>
      <c r="N2954" t="s">
        <v>322</v>
      </c>
      <c r="O2954" t="s">
        <v>331</v>
      </c>
      <c r="Q2954" t="s">
        <v>12652</v>
      </c>
      <c r="R2954" t="s">
        <v>2809</v>
      </c>
      <c r="S2954" t="s">
        <v>5404</v>
      </c>
      <c r="T2954" t="s">
        <v>5405</v>
      </c>
      <c r="U2954" t="s">
        <v>3034</v>
      </c>
      <c r="V2954" t="s">
        <v>647</v>
      </c>
      <c r="W2954" t="s">
        <v>245</v>
      </c>
      <c r="X2954" t="s">
        <v>225</v>
      </c>
      <c r="Z2954">
        <v>1</v>
      </c>
      <c r="AA2954" t="s">
        <v>3921</v>
      </c>
      <c r="AE2954" t="s">
        <v>3922</v>
      </c>
      <c r="AG2954" t="s">
        <v>5006</v>
      </c>
      <c r="AH2954">
        <v>6108902624</v>
      </c>
      <c r="AI2954" t="s">
        <v>12653</v>
      </c>
      <c r="AM2954" t="s">
        <v>3925</v>
      </c>
      <c r="AN2954" t="s">
        <v>3926</v>
      </c>
      <c r="AO2954" t="s">
        <v>268</v>
      </c>
      <c r="AP2954" t="s">
        <v>330</v>
      </c>
      <c r="AW2954" t="s">
        <v>320</v>
      </c>
      <c r="AX2954" t="s">
        <v>319</v>
      </c>
      <c r="AY2954" t="s">
        <v>254</v>
      </c>
      <c r="AZ2954" t="s">
        <v>230</v>
      </c>
      <c r="BA2954" t="s">
        <v>273</v>
      </c>
      <c r="BB2954" t="s">
        <v>380</v>
      </c>
      <c r="BC2954" t="s">
        <v>3927</v>
      </c>
      <c r="BD2954" t="s">
        <v>3927</v>
      </c>
      <c r="BE2954" t="s">
        <v>3927</v>
      </c>
      <c r="BF2954">
        <v>16</v>
      </c>
    </row>
    <row r="2955" spans="1:58" x14ac:dyDescent="0.3">
      <c r="A2955">
        <v>2026</v>
      </c>
      <c r="B2955">
        <v>202605</v>
      </c>
      <c r="C2955">
        <v>5</v>
      </c>
      <c r="D2955" s="14">
        <v>20001624037388</v>
      </c>
      <c r="E2955" t="s">
        <v>2810</v>
      </c>
      <c r="F2955" s="2">
        <v>46149.543368055558</v>
      </c>
      <c r="G2955" s="2">
        <v>46150</v>
      </c>
      <c r="I2955" t="s">
        <v>224</v>
      </c>
      <c r="J2955" t="s">
        <v>1696</v>
      </c>
      <c r="L2955" t="s">
        <v>2538</v>
      </c>
      <c r="M2955" t="s">
        <v>309</v>
      </c>
      <c r="N2955" t="s">
        <v>297</v>
      </c>
      <c r="O2955" t="s">
        <v>283</v>
      </c>
      <c r="Q2955" t="s">
        <v>12654</v>
      </c>
      <c r="R2955" t="s">
        <v>4141</v>
      </c>
      <c r="S2955" t="s">
        <v>6590</v>
      </c>
      <c r="T2955" t="s">
        <v>6591</v>
      </c>
      <c r="U2955" t="s">
        <v>4796</v>
      </c>
      <c r="V2955" t="s">
        <v>2024</v>
      </c>
      <c r="W2955" t="s">
        <v>245</v>
      </c>
      <c r="X2955" t="s">
        <v>225</v>
      </c>
      <c r="Z2955">
        <v>5</v>
      </c>
      <c r="AA2955" t="s">
        <v>3921</v>
      </c>
      <c r="AE2955" t="s">
        <v>3922</v>
      </c>
      <c r="AG2955" t="s">
        <v>2026</v>
      </c>
      <c r="AH2955">
        <v>6108901646</v>
      </c>
      <c r="AI2955" t="s">
        <v>12655</v>
      </c>
      <c r="AM2955" t="s">
        <v>3925</v>
      </c>
      <c r="AN2955" t="s">
        <v>3926</v>
      </c>
      <c r="AO2955" t="s">
        <v>268</v>
      </c>
      <c r="AP2955" t="s">
        <v>1701</v>
      </c>
      <c r="AW2955" t="s">
        <v>320</v>
      </c>
      <c r="AX2955" t="s">
        <v>319</v>
      </c>
      <c r="AY2955" t="s">
        <v>254</v>
      </c>
      <c r="AZ2955" t="s">
        <v>1696</v>
      </c>
      <c r="BA2955" t="s">
        <v>395</v>
      </c>
      <c r="BB2955" t="s">
        <v>1698</v>
      </c>
      <c r="BC2955" t="s">
        <v>3927</v>
      </c>
      <c r="BD2955" t="s">
        <v>3927</v>
      </c>
      <c r="BE2955" t="s">
        <v>3927</v>
      </c>
      <c r="BF2955">
        <v>16</v>
      </c>
    </row>
    <row r="2956" spans="1:58" x14ac:dyDescent="0.3">
      <c r="A2956">
        <v>2026</v>
      </c>
      <c r="B2956">
        <v>202605</v>
      </c>
      <c r="C2956">
        <v>5</v>
      </c>
      <c r="D2956" s="14">
        <v>20001624027144</v>
      </c>
      <c r="E2956" t="s">
        <v>2810</v>
      </c>
      <c r="F2956" s="2">
        <v>46149.497916666667</v>
      </c>
      <c r="G2956" s="2">
        <v>46151</v>
      </c>
      <c r="I2956" t="s">
        <v>224</v>
      </c>
      <c r="J2956" t="s">
        <v>230</v>
      </c>
      <c r="L2956" t="s">
        <v>12656</v>
      </c>
      <c r="M2956" t="s">
        <v>946</v>
      </c>
      <c r="N2956" t="s">
        <v>938</v>
      </c>
      <c r="O2956" t="s">
        <v>331</v>
      </c>
      <c r="Q2956" t="s">
        <v>12657</v>
      </c>
      <c r="R2956" t="s">
        <v>2809</v>
      </c>
      <c r="S2956" t="s">
        <v>6146</v>
      </c>
      <c r="T2956" t="s">
        <v>6147</v>
      </c>
      <c r="U2956" t="s">
        <v>5044</v>
      </c>
      <c r="V2956" t="s">
        <v>5045</v>
      </c>
      <c r="W2956" t="s">
        <v>245</v>
      </c>
      <c r="X2956" t="s">
        <v>387</v>
      </c>
      <c r="Z2956">
        <v>4</v>
      </c>
      <c r="AA2956" t="s">
        <v>3921</v>
      </c>
      <c r="AE2956" t="s">
        <v>3922</v>
      </c>
      <c r="AG2956" t="s">
        <v>5047</v>
      </c>
      <c r="AH2956">
        <v>6108904801</v>
      </c>
      <c r="AI2956" t="s">
        <v>12658</v>
      </c>
      <c r="AM2956" t="s">
        <v>3925</v>
      </c>
      <c r="AN2956" t="s">
        <v>3926</v>
      </c>
      <c r="AO2956" t="s">
        <v>268</v>
      </c>
      <c r="AP2956" t="s">
        <v>386</v>
      </c>
      <c r="AW2956" t="s">
        <v>447</v>
      </c>
      <c r="AX2956" t="s">
        <v>446</v>
      </c>
      <c r="AY2956" t="s">
        <v>253</v>
      </c>
      <c r="AZ2956" t="s">
        <v>230</v>
      </c>
      <c r="BA2956" t="s">
        <v>395</v>
      </c>
      <c r="BB2956" t="s">
        <v>380</v>
      </c>
      <c r="BC2956" t="s">
        <v>3927</v>
      </c>
      <c r="BD2956" t="s">
        <v>3927</v>
      </c>
      <c r="BE2956" t="s">
        <v>3927</v>
      </c>
      <c r="BF2956">
        <v>16</v>
      </c>
    </row>
    <row r="2957" spans="1:58" x14ac:dyDescent="0.3">
      <c r="A2957">
        <v>2026</v>
      </c>
      <c r="B2957">
        <v>202605</v>
      </c>
      <c r="C2957">
        <v>5</v>
      </c>
      <c r="D2957" s="14">
        <v>20001624026997</v>
      </c>
      <c r="E2957" t="s">
        <v>2810</v>
      </c>
      <c r="F2957" s="2">
        <v>46149.492523148147</v>
      </c>
      <c r="G2957" s="2">
        <v>46150</v>
      </c>
      <c r="I2957" t="s">
        <v>224</v>
      </c>
      <c r="J2957" t="s">
        <v>230</v>
      </c>
      <c r="L2957" t="s">
        <v>3589</v>
      </c>
      <c r="M2957" t="s">
        <v>309</v>
      </c>
      <c r="N2957" t="s">
        <v>297</v>
      </c>
      <c r="O2957" t="s">
        <v>283</v>
      </c>
      <c r="Q2957" t="s">
        <v>12659</v>
      </c>
      <c r="R2957" t="s">
        <v>2809</v>
      </c>
      <c r="S2957" t="s">
        <v>4794</v>
      </c>
      <c r="T2957" t="s">
        <v>4795</v>
      </c>
      <c r="U2957" t="s">
        <v>4796</v>
      </c>
      <c r="V2957" t="s">
        <v>2024</v>
      </c>
      <c r="W2957" t="s">
        <v>245</v>
      </c>
      <c r="X2957" t="s">
        <v>225</v>
      </c>
      <c r="Z2957">
        <v>5</v>
      </c>
      <c r="AA2957" t="s">
        <v>3921</v>
      </c>
      <c r="AE2957" t="s">
        <v>3922</v>
      </c>
      <c r="AG2957" t="s">
        <v>6332</v>
      </c>
      <c r="AH2957">
        <v>6108896613</v>
      </c>
      <c r="AI2957" t="s">
        <v>12660</v>
      </c>
      <c r="AM2957" t="s">
        <v>3925</v>
      </c>
      <c r="AN2957" t="s">
        <v>3926</v>
      </c>
      <c r="AO2957" t="s">
        <v>268</v>
      </c>
      <c r="AP2957" t="s">
        <v>386</v>
      </c>
      <c r="AW2957" t="s">
        <v>320</v>
      </c>
      <c r="AX2957" t="s">
        <v>319</v>
      </c>
      <c r="AY2957" t="s">
        <v>254</v>
      </c>
      <c r="AZ2957" t="s">
        <v>230</v>
      </c>
      <c r="BA2957" t="s">
        <v>395</v>
      </c>
      <c r="BB2957" t="s">
        <v>380</v>
      </c>
      <c r="BC2957" t="s">
        <v>3927</v>
      </c>
      <c r="BD2957" t="s">
        <v>3927</v>
      </c>
      <c r="BE2957" t="s">
        <v>3927</v>
      </c>
      <c r="BF2957">
        <v>16</v>
      </c>
    </row>
    <row r="2958" spans="1:58" x14ac:dyDescent="0.3">
      <c r="A2958">
        <v>2026</v>
      </c>
      <c r="B2958">
        <v>202605</v>
      </c>
      <c r="C2958">
        <v>5</v>
      </c>
      <c r="D2958" s="14">
        <v>20001624025654</v>
      </c>
      <c r="E2958" t="s">
        <v>2810</v>
      </c>
      <c r="F2958" s="2">
        <v>46149.517569444448</v>
      </c>
      <c r="G2958" s="2">
        <v>46150</v>
      </c>
      <c r="I2958" t="s">
        <v>224</v>
      </c>
      <c r="J2958" t="s">
        <v>230</v>
      </c>
      <c r="L2958" t="s">
        <v>10483</v>
      </c>
      <c r="M2958" t="s">
        <v>309</v>
      </c>
      <c r="N2958" t="s">
        <v>297</v>
      </c>
      <c r="O2958" t="s">
        <v>283</v>
      </c>
      <c r="Q2958" t="s">
        <v>12661</v>
      </c>
      <c r="R2958" t="s">
        <v>2809</v>
      </c>
      <c r="S2958" t="s">
        <v>463</v>
      </c>
      <c r="T2958" t="s">
        <v>464</v>
      </c>
      <c r="U2958" t="s">
        <v>258</v>
      </c>
      <c r="V2958" t="s">
        <v>247</v>
      </c>
      <c r="W2958" t="s">
        <v>245</v>
      </c>
      <c r="X2958" t="s">
        <v>225</v>
      </c>
      <c r="Z2958">
        <v>5</v>
      </c>
      <c r="AA2958" t="s">
        <v>3921</v>
      </c>
      <c r="AE2958" t="s">
        <v>3922</v>
      </c>
      <c r="AG2958" t="s">
        <v>410</v>
      </c>
      <c r="AH2958">
        <v>6108913763</v>
      </c>
      <c r="AI2958" t="s">
        <v>12662</v>
      </c>
      <c r="AM2958" t="s">
        <v>3925</v>
      </c>
      <c r="AN2958" t="s">
        <v>3926</v>
      </c>
      <c r="AO2958" t="s">
        <v>268</v>
      </c>
      <c r="AP2958" t="s">
        <v>386</v>
      </c>
      <c r="AW2958" t="s">
        <v>320</v>
      </c>
      <c r="AX2958" t="s">
        <v>319</v>
      </c>
      <c r="AY2958" t="s">
        <v>254</v>
      </c>
      <c r="AZ2958" t="s">
        <v>230</v>
      </c>
      <c r="BA2958" t="s">
        <v>395</v>
      </c>
      <c r="BB2958" t="s">
        <v>380</v>
      </c>
      <c r="BC2958" t="s">
        <v>3927</v>
      </c>
      <c r="BD2958" t="s">
        <v>3927</v>
      </c>
      <c r="BE2958" t="s">
        <v>3927</v>
      </c>
      <c r="BF2958">
        <v>16</v>
      </c>
    </row>
    <row r="2959" spans="1:58" x14ac:dyDescent="0.3">
      <c r="A2959">
        <v>2026</v>
      </c>
      <c r="B2959">
        <v>202605</v>
      </c>
      <c r="C2959">
        <v>5</v>
      </c>
      <c r="D2959" s="14">
        <v>20001624022107</v>
      </c>
      <c r="E2959" t="s">
        <v>2810</v>
      </c>
      <c r="F2959" s="2">
        <v>46149.494895833333</v>
      </c>
      <c r="G2959" s="2">
        <v>46150</v>
      </c>
      <c r="I2959" t="s">
        <v>224</v>
      </c>
      <c r="J2959" t="s">
        <v>230</v>
      </c>
      <c r="L2959" t="s">
        <v>3475</v>
      </c>
      <c r="M2959" t="s">
        <v>309</v>
      </c>
      <c r="N2959" t="s">
        <v>297</v>
      </c>
      <c r="O2959" t="s">
        <v>283</v>
      </c>
      <c r="Q2959" t="s">
        <v>12663</v>
      </c>
      <c r="R2959" t="s">
        <v>2809</v>
      </c>
      <c r="S2959" t="s">
        <v>302</v>
      </c>
      <c r="T2959" t="s">
        <v>303</v>
      </c>
      <c r="U2959" t="s">
        <v>258</v>
      </c>
      <c r="V2959" t="s">
        <v>247</v>
      </c>
      <c r="W2959" t="s">
        <v>245</v>
      </c>
      <c r="X2959" t="s">
        <v>225</v>
      </c>
      <c r="Z2959">
        <v>5</v>
      </c>
      <c r="AA2959" t="s">
        <v>3921</v>
      </c>
      <c r="AE2959" t="s">
        <v>3922</v>
      </c>
      <c r="AG2959" t="s">
        <v>248</v>
      </c>
      <c r="AH2959">
        <v>6108890707</v>
      </c>
      <c r="AI2959" t="s">
        <v>12664</v>
      </c>
      <c r="AM2959" t="s">
        <v>3925</v>
      </c>
      <c r="AN2959" t="s">
        <v>3926</v>
      </c>
      <c r="AO2959" t="s">
        <v>268</v>
      </c>
      <c r="AP2959" t="s">
        <v>304</v>
      </c>
      <c r="AW2959" t="s">
        <v>320</v>
      </c>
      <c r="AX2959" t="s">
        <v>319</v>
      </c>
      <c r="AY2959" t="s">
        <v>254</v>
      </c>
      <c r="AZ2959" t="s">
        <v>230</v>
      </c>
      <c r="BA2959" t="s">
        <v>395</v>
      </c>
      <c r="BB2959" t="s">
        <v>380</v>
      </c>
      <c r="BC2959" t="s">
        <v>3927</v>
      </c>
      <c r="BD2959" t="s">
        <v>3927</v>
      </c>
      <c r="BE2959" t="s">
        <v>3927</v>
      </c>
      <c r="BF2959">
        <v>16</v>
      </c>
    </row>
    <row r="2960" spans="1:58" x14ac:dyDescent="0.3">
      <c r="A2960">
        <v>2026</v>
      </c>
      <c r="B2960">
        <v>202605</v>
      </c>
      <c r="C2960">
        <v>5</v>
      </c>
      <c r="D2960" s="14">
        <v>20001624021345</v>
      </c>
      <c r="E2960" t="s">
        <v>2810</v>
      </c>
      <c r="F2960" s="2">
        <v>46149.503564814811</v>
      </c>
      <c r="G2960" s="2">
        <v>46153</v>
      </c>
      <c r="I2960" t="s">
        <v>224</v>
      </c>
      <c r="J2960" t="s">
        <v>230</v>
      </c>
      <c r="L2960" t="s">
        <v>3736</v>
      </c>
      <c r="M2960" t="s">
        <v>902</v>
      </c>
      <c r="N2960" t="s">
        <v>752</v>
      </c>
      <c r="O2960" t="s">
        <v>623</v>
      </c>
      <c r="Q2960" t="s">
        <v>12665</v>
      </c>
      <c r="R2960" t="s">
        <v>2809</v>
      </c>
      <c r="S2960" t="s">
        <v>463</v>
      </c>
      <c r="T2960" t="s">
        <v>464</v>
      </c>
      <c r="U2960" t="s">
        <v>258</v>
      </c>
      <c r="V2960" t="s">
        <v>247</v>
      </c>
      <c r="W2960" t="s">
        <v>245</v>
      </c>
      <c r="X2960" t="s">
        <v>225</v>
      </c>
      <c r="Z2960">
        <v>2</v>
      </c>
      <c r="AA2960" t="s">
        <v>3921</v>
      </c>
      <c r="AE2960" t="s">
        <v>3922</v>
      </c>
      <c r="AG2960" t="s">
        <v>410</v>
      </c>
      <c r="AH2960">
        <v>6108901551</v>
      </c>
      <c r="AI2960" t="s">
        <v>12666</v>
      </c>
      <c r="AM2960" t="s">
        <v>3925</v>
      </c>
      <c r="AN2960" t="s">
        <v>3926</v>
      </c>
      <c r="AO2960" t="s">
        <v>268</v>
      </c>
      <c r="AP2960" t="s">
        <v>249</v>
      </c>
      <c r="AW2960" t="s">
        <v>320</v>
      </c>
      <c r="AX2960" t="s">
        <v>319</v>
      </c>
      <c r="AY2960" t="s">
        <v>254</v>
      </c>
      <c r="AZ2960" t="s">
        <v>230</v>
      </c>
      <c r="BA2960" t="s">
        <v>395</v>
      </c>
      <c r="BB2960" t="s">
        <v>380</v>
      </c>
      <c r="BC2960" t="s">
        <v>3927</v>
      </c>
      <c r="BD2960" t="s">
        <v>3927</v>
      </c>
      <c r="BE2960" t="s">
        <v>3927</v>
      </c>
      <c r="BF2960">
        <v>16</v>
      </c>
    </row>
    <row r="2961" spans="1:58" x14ac:dyDescent="0.3">
      <c r="A2961">
        <v>2026</v>
      </c>
      <c r="B2961">
        <v>202605</v>
      </c>
      <c r="C2961">
        <v>5</v>
      </c>
      <c r="D2961" s="14">
        <v>20001624018632</v>
      </c>
      <c r="E2961" t="s">
        <v>2810</v>
      </c>
      <c r="F2961" s="2">
        <v>46149.514652777776</v>
      </c>
      <c r="G2961" s="2">
        <v>46149</v>
      </c>
      <c r="I2961" t="s">
        <v>224</v>
      </c>
      <c r="J2961" t="s">
        <v>230</v>
      </c>
      <c r="L2961" t="s">
        <v>12667</v>
      </c>
      <c r="M2961" t="s">
        <v>1336</v>
      </c>
      <c r="N2961" t="s">
        <v>546</v>
      </c>
      <c r="O2961" t="s">
        <v>554</v>
      </c>
      <c r="Q2961" t="s">
        <v>12668</v>
      </c>
      <c r="R2961" t="s">
        <v>2809</v>
      </c>
      <c r="S2961" t="s">
        <v>6865</v>
      </c>
      <c r="T2961" t="s">
        <v>6866</v>
      </c>
      <c r="U2961" t="s">
        <v>4796</v>
      </c>
      <c r="V2961" t="s">
        <v>2024</v>
      </c>
      <c r="W2961" t="s">
        <v>245</v>
      </c>
      <c r="X2961" t="s">
        <v>387</v>
      </c>
      <c r="Z2961">
        <v>6</v>
      </c>
      <c r="AA2961" t="s">
        <v>3921</v>
      </c>
      <c r="AE2961" t="s">
        <v>3922</v>
      </c>
      <c r="AG2961" t="s">
        <v>2026</v>
      </c>
      <c r="AH2961">
        <v>6108900605</v>
      </c>
      <c r="AI2961" t="s">
        <v>12669</v>
      </c>
      <c r="AM2961" t="s">
        <v>3925</v>
      </c>
      <c r="AN2961" t="s">
        <v>3926</v>
      </c>
      <c r="AO2961" t="s">
        <v>268</v>
      </c>
      <c r="AP2961" t="s">
        <v>249</v>
      </c>
      <c r="AW2961" t="s">
        <v>389</v>
      </c>
      <c r="AX2961" t="s">
        <v>388</v>
      </c>
      <c r="AY2961" t="s">
        <v>253</v>
      </c>
      <c r="AZ2961" t="s">
        <v>230</v>
      </c>
      <c r="BA2961" t="s">
        <v>395</v>
      </c>
      <c r="BB2961" t="s">
        <v>380</v>
      </c>
      <c r="BC2961" t="s">
        <v>3927</v>
      </c>
      <c r="BD2961" t="s">
        <v>3927</v>
      </c>
      <c r="BE2961" t="s">
        <v>3927</v>
      </c>
      <c r="BF2961">
        <v>16</v>
      </c>
    </row>
    <row r="2962" spans="1:58" x14ac:dyDescent="0.3">
      <c r="A2962">
        <v>2026</v>
      </c>
      <c r="B2962">
        <v>202605</v>
      </c>
      <c r="C2962">
        <v>5</v>
      </c>
      <c r="D2962" s="14">
        <v>20001624016155</v>
      </c>
      <c r="E2962" t="s">
        <v>2810</v>
      </c>
      <c r="F2962" s="2">
        <v>46149.496006944442</v>
      </c>
      <c r="G2962" s="2">
        <v>46150</v>
      </c>
      <c r="I2962" t="s">
        <v>224</v>
      </c>
      <c r="J2962" t="s">
        <v>230</v>
      </c>
      <c r="L2962" t="s">
        <v>12670</v>
      </c>
      <c r="M2962" t="s">
        <v>309</v>
      </c>
      <c r="N2962" t="s">
        <v>297</v>
      </c>
      <c r="O2962" t="s">
        <v>283</v>
      </c>
      <c r="Q2962" t="s">
        <v>12671</v>
      </c>
      <c r="R2962" t="s">
        <v>2809</v>
      </c>
      <c r="S2962" t="s">
        <v>1161</v>
      </c>
      <c r="T2962" t="s">
        <v>1162</v>
      </c>
      <c r="U2962" t="s">
        <v>258</v>
      </c>
      <c r="V2962" t="s">
        <v>247</v>
      </c>
      <c r="W2962" t="s">
        <v>245</v>
      </c>
      <c r="X2962" t="s">
        <v>387</v>
      </c>
      <c r="Z2962">
        <v>5</v>
      </c>
      <c r="AA2962" t="s">
        <v>3921</v>
      </c>
      <c r="AE2962" t="s">
        <v>3922</v>
      </c>
      <c r="AG2962" t="s">
        <v>410</v>
      </c>
      <c r="AH2962">
        <v>6107689796</v>
      </c>
      <c r="AI2962" t="s">
        <v>12672</v>
      </c>
      <c r="AM2962" t="s">
        <v>3925</v>
      </c>
      <c r="AN2962" t="s">
        <v>3926</v>
      </c>
      <c r="AO2962" t="s">
        <v>268</v>
      </c>
      <c r="AP2962" t="s">
        <v>386</v>
      </c>
      <c r="AW2962" t="s">
        <v>447</v>
      </c>
      <c r="AX2962" t="s">
        <v>446</v>
      </c>
      <c r="AY2962" t="s">
        <v>253</v>
      </c>
      <c r="AZ2962" t="s">
        <v>230</v>
      </c>
      <c r="BA2962" t="s">
        <v>273</v>
      </c>
      <c r="BB2962" t="s">
        <v>380</v>
      </c>
      <c r="BC2962" t="s">
        <v>3927</v>
      </c>
      <c r="BD2962" t="s">
        <v>3927</v>
      </c>
      <c r="BE2962" t="s">
        <v>3927</v>
      </c>
      <c r="BF2962">
        <v>12</v>
      </c>
    </row>
    <row r="2963" spans="1:58" x14ac:dyDescent="0.3">
      <c r="A2963">
        <v>2026</v>
      </c>
      <c r="B2963">
        <v>202605</v>
      </c>
      <c r="C2963">
        <v>5</v>
      </c>
      <c r="D2963" s="14">
        <v>20001624014080</v>
      </c>
      <c r="E2963" t="s">
        <v>2810</v>
      </c>
      <c r="F2963" s="2">
        <v>46149.492824074077</v>
      </c>
      <c r="G2963" s="2">
        <v>46150</v>
      </c>
      <c r="I2963" t="s">
        <v>224</v>
      </c>
      <c r="J2963" t="s">
        <v>230</v>
      </c>
      <c r="L2963" t="s">
        <v>11593</v>
      </c>
      <c r="M2963" t="s">
        <v>309</v>
      </c>
      <c r="N2963" t="s">
        <v>297</v>
      </c>
      <c r="O2963" t="s">
        <v>283</v>
      </c>
      <c r="Q2963" t="s">
        <v>12673</v>
      </c>
      <c r="R2963" t="s">
        <v>2809</v>
      </c>
      <c r="S2963" t="s">
        <v>1640</v>
      </c>
      <c r="T2963" t="s">
        <v>1641</v>
      </c>
      <c r="U2963" t="s">
        <v>258</v>
      </c>
      <c r="V2963" t="s">
        <v>247</v>
      </c>
      <c r="W2963" t="s">
        <v>245</v>
      </c>
      <c r="X2963" t="s">
        <v>225</v>
      </c>
      <c r="Z2963">
        <v>5</v>
      </c>
      <c r="AA2963" t="s">
        <v>3921</v>
      </c>
      <c r="AE2963" t="s">
        <v>3922</v>
      </c>
      <c r="AG2963" t="s">
        <v>329</v>
      </c>
      <c r="AH2963">
        <v>6108893671</v>
      </c>
      <c r="AI2963" t="s">
        <v>12674</v>
      </c>
      <c r="AM2963" t="s">
        <v>3925</v>
      </c>
      <c r="AN2963" t="s">
        <v>3926</v>
      </c>
      <c r="AO2963" t="s">
        <v>268</v>
      </c>
      <c r="AP2963" t="s">
        <v>304</v>
      </c>
      <c r="AW2963" t="s">
        <v>1525</v>
      </c>
      <c r="AX2963" t="s">
        <v>1524</v>
      </c>
      <c r="AY2963" t="s">
        <v>254</v>
      </c>
      <c r="AZ2963" t="s">
        <v>230</v>
      </c>
      <c r="BA2963" t="s">
        <v>395</v>
      </c>
      <c r="BB2963" t="s">
        <v>380</v>
      </c>
      <c r="BC2963" t="s">
        <v>3927</v>
      </c>
      <c r="BD2963" t="s">
        <v>3927</v>
      </c>
      <c r="BE2963" t="s">
        <v>3927</v>
      </c>
      <c r="BF2963">
        <v>16</v>
      </c>
    </row>
    <row r="2964" spans="1:58" x14ac:dyDescent="0.3">
      <c r="A2964">
        <v>2026</v>
      </c>
      <c r="B2964">
        <v>202605</v>
      </c>
      <c r="C2964">
        <v>5</v>
      </c>
      <c r="D2964" s="14">
        <v>20001624013549</v>
      </c>
      <c r="E2964" t="s">
        <v>2810</v>
      </c>
      <c r="F2964" s="2">
        <v>46149.510046296295</v>
      </c>
      <c r="G2964" s="2">
        <v>46151</v>
      </c>
      <c r="I2964" t="s">
        <v>224</v>
      </c>
      <c r="J2964" t="s">
        <v>230</v>
      </c>
      <c r="L2964" t="s">
        <v>3340</v>
      </c>
      <c r="M2964" t="s">
        <v>309</v>
      </c>
      <c r="N2964" t="s">
        <v>297</v>
      </c>
      <c r="O2964" t="s">
        <v>283</v>
      </c>
      <c r="Q2964" t="s">
        <v>12675</v>
      </c>
      <c r="R2964" t="s">
        <v>2809</v>
      </c>
      <c r="S2964" t="s">
        <v>6146</v>
      </c>
      <c r="T2964" t="s">
        <v>6147</v>
      </c>
      <c r="U2964" t="s">
        <v>5044</v>
      </c>
      <c r="V2964" t="s">
        <v>5045</v>
      </c>
      <c r="W2964" t="s">
        <v>245</v>
      </c>
      <c r="X2964" t="s">
        <v>387</v>
      </c>
      <c r="Z2964">
        <v>4</v>
      </c>
      <c r="AA2964" t="s">
        <v>3921</v>
      </c>
      <c r="AE2964" t="s">
        <v>3922</v>
      </c>
      <c r="AG2964" t="s">
        <v>5047</v>
      </c>
      <c r="AH2964">
        <v>6108899602</v>
      </c>
      <c r="AI2964" t="s">
        <v>12676</v>
      </c>
      <c r="AM2964" t="s">
        <v>3925</v>
      </c>
      <c r="AN2964" t="s">
        <v>3926</v>
      </c>
      <c r="AO2964" t="s">
        <v>268</v>
      </c>
      <c r="AP2964" t="s">
        <v>249</v>
      </c>
      <c r="AW2964" t="s">
        <v>447</v>
      </c>
      <c r="AX2964" t="s">
        <v>446</v>
      </c>
      <c r="AY2964" t="s">
        <v>253</v>
      </c>
      <c r="AZ2964" t="s">
        <v>230</v>
      </c>
      <c r="BA2964" t="s">
        <v>395</v>
      </c>
      <c r="BB2964" t="s">
        <v>380</v>
      </c>
      <c r="BC2964" t="s">
        <v>3927</v>
      </c>
      <c r="BD2964" t="s">
        <v>3927</v>
      </c>
      <c r="BE2964" t="s">
        <v>3927</v>
      </c>
      <c r="BF2964">
        <v>16</v>
      </c>
    </row>
    <row r="2965" spans="1:58" x14ac:dyDescent="0.3">
      <c r="A2965">
        <v>2026</v>
      </c>
      <c r="B2965">
        <v>202605</v>
      </c>
      <c r="C2965">
        <v>5</v>
      </c>
      <c r="D2965" s="14">
        <v>20001624009473</v>
      </c>
      <c r="E2965" t="s">
        <v>2810</v>
      </c>
      <c r="F2965" s="2">
        <v>46149.506261574075</v>
      </c>
      <c r="G2965" s="2">
        <v>46150</v>
      </c>
      <c r="I2965" t="s">
        <v>224</v>
      </c>
      <c r="J2965" t="s">
        <v>230</v>
      </c>
      <c r="L2965" t="s">
        <v>1538</v>
      </c>
      <c r="M2965" t="s">
        <v>809</v>
      </c>
      <c r="N2965" t="s">
        <v>237</v>
      </c>
      <c r="O2965" t="s">
        <v>257</v>
      </c>
      <c r="Q2965" t="s">
        <v>12677</v>
      </c>
      <c r="R2965" t="s">
        <v>2809</v>
      </c>
      <c r="S2965" t="s">
        <v>407</v>
      </c>
      <c r="T2965" t="s">
        <v>408</v>
      </c>
      <c r="U2965" t="s">
        <v>258</v>
      </c>
      <c r="V2965" t="s">
        <v>247</v>
      </c>
      <c r="W2965" t="s">
        <v>245</v>
      </c>
      <c r="X2965" t="s">
        <v>225</v>
      </c>
      <c r="Z2965">
        <v>5</v>
      </c>
      <c r="AA2965" t="s">
        <v>3921</v>
      </c>
      <c r="AE2965" t="s">
        <v>3922</v>
      </c>
      <c r="AG2965" t="s">
        <v>410</v>
      </c>
      <c r="AH2965">
        <v>6108905846</v>
      </c>
      <c r="AI2965" t="s">
        <v>12678</v>
      </c>
      <c r="AM2965" t="s">
        <v>3925</v>
      </c>
      <c r="AN2965" t="s">
        <v>3926</v>
      </c>
      <c r="AO2965" t="s">
        <v>268</v>
      </c>
      <c r="AP2965" t="s">
        <v>304</v>
      </c>
      <c r="AW2965" t="s">
        <v>320</v>
      </c>
      <c r="AX2965" t="s">
        <v>319</v>
      </c>
      <c r="AY2965" t="s">
        <v>254</v>
      </c>
      <c r="AZ2965" t="s">
        <v>230</v>
      </c>
      <c r="BA2965" t="s">
        <v>395</v>
      </c>
      <c r="BB2965" t="s">
        <v>380</v>
      </c>
      <c r="BC2965" t="s">
        <v>3927</v>
      </c>
      <c r="BD2965" t="s">
        <v>3927</v>
      </c>
      <c r="BE2965" t="s">
        <v>3927</v>
      </c>
      <c r="BF2965">
        <v>16</v>
      </c>
    </row>
    <row r="2966" spans="1:58" x14ac:dyDescent="0.3">
      <c r="A2966">
        <v>2026</v>
      </c>
      <c r="B2966">
        <v>202605</v>
      </c>
      <c r="C2966">
        <v>5</v>
      </c>
      <c r="D2966" s="14">
        <v>20001624007883</v>
      </c>
      <c r="E2966" t="s">
        <v>2810</v>
      </c>
      <c r="F2966" s="2">
        <v>46149.521956018521</v>
      </c>
      <c r="G2966" s="2">
        <v>46153</v>
      </c>
      <c r="I2966" t="s">
        <v>224</v>
      </c>
      <c r="J2966" t="s">
        <v>230</v>
      </c>
      <c r="L2966" t="s">
        <v>3044</v>
      </c>
      <c r="M2966" t="s">
        <v>309</v>
      </c>
      <c r="N2966" t="s">
        <v>297</v>
      </c>
      <c r="O2966" t="s">
        <v>283</v>
      </c>
      <c r="Q2966" t="s">
        <v>12679</v>
      </c>
      <c r="R2966" t="s">
        <v>2809</v>
      </c>
      <c r="S2966" t="s">
        <v>5187</v>
      </c>
      <c r="T2966" t="s">
        <v>5188</v>
      </c>
      <c r="U2966" t="s">
        <v>3034</v>
      </c>
      <c r="V2966" t="s">
        <v>647</v>
      </c>
      <c r="W2966" t="s">
        <v>245</v>
      </c>
      <c r="X2966" t="s">
        <v>387</v>
      </c>
      <c r="Z2966">
        <v>2</v>
      </c>
      <c r="AA2966" t="s">
        <v>3921</v>
      </c>
      <c r="AE2966" t="s">
        <v>3922</v>
      </c>
      <c r="AG2966" t="s">
        <v>5111</v>
      </c>
      <c r="AH2966">
        <v>6021446354</v>
      </c>
      <c r="AI2966" t="s">
        <v>12680</v>
      </c>
      <c r="AM2966" t="s">
        <v>3925</v>
      </c>
      <c r="AN2966" t="s">
        <v>3926</v>
      </c>
      <c r="AO2966" t="s">
        <v>268</v>
      </c>
      <c r="AP2966" t="s">
        <v>693</v>
      </c>
      <c r="AW2966" t="s">
        <v>447</v>
      </c>
      <c r="AX2966" t="s">
        <v>446</v>
      </c>
      <c r="AY2966" t="s">
        <v>253</v>
      </c>
      <c r="AZ2966" t="s">
        <v>230</v>
      </c>
      <c r="BA2966" t="s">
        <v>273</v>
      </c>
      <c r="BB2966" t="s">
        <v>380</v>
      </c>
      <c r="BC2966" t="s">
        <v>3927</v>
      </c>
      <c r="BD2966" t="s">
        <v>3927</v>
      </c>
      <c r="BE2966" t="s">
        <v>3927</v>
      </c>
      <c r="BF2966">
        <v>20</v>
      </c>
    </row>
    <row r="2967" spans="1:58" x14ac:dyDescent="0.3">
      <c r="A2967">
        <v>2026</v>
      </c>
      <c r="B2967">
        <v>202605</v>
      </c>
      <c r="C2967">
        <v>5</v>
      </c>
      <c r="D2967" s="14">
        <v>20001624007188</v>
      </c>
      <c r="E2967" t="s">
        <v>2810</v>
      </c>
      <c r="F2967" s="2">
        <v>46149.494606481479</v>
      </c>
      <c r="G2967" s="2">
        <v>46153</v>
      </c>
      <c r="I2967" t="s">
        <v>224</v>
      </c>
      <c r="J2967" t="s">
        <v>230</v>
      </c>
      <c r="L2967" t="s">
        <v>3636</v>
      </c>
      <c r="M2967" t="s">
        <v>309</v>
      </c>
      <c r="N2967" t="s">
        <v>297</v>
      </c>
      <c r="O2967" t="s">
        <v>283</v>
      </c>
      <c r="Q2967" t="s">
        <v>12681</v>
      </c>
      <c r="R2967" t="s">
        <v>2809</v>
      </c>
      <c r="S2967" t="s">
        <v>1268</v>
      </c>
      <c r="T2967" t="s">
        <v>1269</v>
      </c>
      <c r="U2967" t="s">
        <v>258</v>
      </c>
      <c r="V2967" t="s">
        <v>247</v>
      </c>
      <c r="W2967" t="s">
        <v>245</v>
      </c>
      <c r="X2967" t="s">
        <v>387</v>
      </c>
      <c r="Z2967">
        <v>2</v>
      </c>
      <c r="AA2967" t="s">
        <v>3921</v>
      </c>
      <c r="AE2967" t="s">
        <v>3922</v>
      </c>
      <c r="AG2967" t="s">
        <v>329</v>
      </c>
      <c r="AH2967">
        <v>6074232610</v>
      </c>
      <c r="AI2967" t="s">
        <v>12682</v>
      </c>
      <c r="AM2967" t="s">
        <v>3925</v>
      </c>
      <c r="AN2967" t="s">
        <v>3926</v>
      </c>
      <c r="AO2967" t="s">
        <v>268</v>
      </c>
      <c r="AP2967" t="s">
        <v>249</v>
      </c>
      <c r="AW2967" t="s">
        <v>447</v>
      </c>
      <c r="AX2967" t="s">
        <v>446</v>
      </c>
      <c r="AY2967" t="s">
        <v>253</v>
      </c>
      <c r="AZ2967" t="s">
        <v>230</v>
      </c>
      <c r="BA2967" t="s">
        <v>273</v>
      </c>
      <c r="BB2967" t="s">
        <v>380</v>
      </c>
      <c r="BC2967" t="s">
        <v>3927</v>
      </c>
      <c r="BD2967" t="s">
        <v>3927</v>
      </c>
      <c r="BE2967" t="s">
        <v>3927</v>
      </c>
      <c r="BF2967">
        <v>1</v>
      </c>
    </row>
    <row r="2968" spans="1:58" x14ac:dyDescent="0.3">
      <c r="A2968">
        <v>2026</v>
      </c>
      <c r="B2968">
        <v>202605</v>
      </c>
      <c r="C2968">
        <v>5</v>
      </c>
      <c r="D2968" s="14">
        <v>20001623970734</v>
      </c>
      <c r="E2968" t="s">
        <v>2810</v>
      </c>
      <c r="F2968" s="2">
        <v>46149.481412037036</v>
      </c>
      <c r="G2968" s="2">
        <v>46151</v>
      </c>
      <c r="I2968" t="s">
        <v>224</v>
      </c>
      <c r="J2968" t="s">
        <v>230</v>
      </c>
      <c r="L2968" t="s">
        <v>3842</v>
      </c>
      <c r="M2968" t="s">
        <v>4232</v>
      </c>
      <c r="N2968" t="s">
        <v>353</v>
      </c>
      <c r="O2968" t="s">
        <v>283</v>
      </c>
      <c r="Q2968" t="s">
        <v>12683</v>
      </c>
      <c r="R2968" t="s">
        <v>2809</v>
      </c>
      <c r="S2968" t="s">
        <v>5183</v>
      </c>
      <c r="T2968" t="s">
        <v>5184</v>
      </c>
      <c r="U2968" t="s">
        <v>3034</v>
      </c>
      <c r="V2968" t="s">
        <v>647</v>
      </c>
      <c r="W2968" t="s">
        <v>245</v>
      </c>
      <c r="X2968" t="s">
        <v>225</v>
      </c>
      <c r="Z2968">
        <v>4</v>
      </c>
      <c r="AA2968" t="s">
        <v>3921</v>
      </c>
      <c r="AE2968" t="s">
        <v>3922</v>
      </c>
      <c r="AG2968" t="s">
        <v>5111</v>
      </c>
      <c r="AH2968">
        <v>6108892683</v>
      </c>
      <c r="AI2968" t="s">
        <v>12684</v>
      </c>
      <c r="AM2968" t="s">
        <v>3925</v>
      </c>
      <c r="AN2968" t="s">
        <v>3926</v>
      </c>
      <c r="AO2968" t="s">
        <v>268</v>
      </c>
      <c r="AP2968" t="s">
        <v>304</v>
      </c>
      <c r="AW2968" t="s">
        <v>320</v>
      </c>
      <c r="AX2968" t="s">
        <v>319</v>
      </c>
      <c r="AY2968" t="s">
        <v>254</v>
      </c>
      <c r="AZ2968" t="s">
        <v>230</v>
      </c>
      <c r="BA2968" t="s">
        <v>395</v>
      </c>
      <c r="BB2968" t="s">
        <v>380</v>
      </c>
      <c r="BC2968" t="s">
        <v>3927</v>
      </c>
      <c r="BD2968" t="s">
        <v>3927</v>
      </c>
      <c r="BE2968" t="s">
        <v>3927</v>
      </c>
      <c r="BF2968">
        <v>16</v>
      </c>
    </row>
    <row r="2969" spans="1:58" x14ac:dyDescent="0.3">
      <c r="A2969">
        <v>2026</v>
      </c>
      <c r="B2969">
        <v>202605</v>
      </c>
      <c r="C2969">
        <v>5</v>
      </c>
      <c r="D2969" s="14">
        <v>20001623969987</v>
      </c>
      <c r="E2969" t="s">
        <v>2810</v>
      </c>
      <c r="F2969" s="2">
        <v>46149.454918981479</v>
      </c>
      <c r="G2969" s="2">
        <v>46151</v>
      </c>
      <c r="I2969" t="s">
        <v>224</v>
      </c>
      <c r="J2969" t="s">
        <v>230</v>
      </c>
      <c r="L2969" t="s">
        <v>12685</v>
      </c>
      <c r="M2969" t="s">
        <v>4133</v>
      </c>
      <c r="N2969" t="s">
        <v>353</v>
      </c>
      <c r="O2969" t="s">
        <v>283</v>
      </c>
      <c r="Q2969" t="s">
        <v>12686</v>
      </c>
      <c r="R2969" t="s">
        <v>2809</v>
      </c>
      <c r="S2969" t="s">
        <v>797</v>
      </c>
      <c r="T2969" t="s">
        <v>806</v>
      </c>
      <c r="U2969" t="s">
        <v>258</v>
      </c>
      <c r="V2969" t="s">
        <v>247</v>
      </c>
      <c r="W2969" t="s">
        <v>245</v>
      </c>
      <c r="X2969" t="s">
        <v>225</v>
      </c>
      <c r="Z2969">
        <v>4</v>
      </c>
      <c r="AA2969" t="s">
        <v>3921</v>
      </c>
      <c r="AE2969" t="s">
        <v>3922</v>
      </c>
      <c r="AG2969" t="s">
        <v>248</v>
      </c>
      <c r="AH2969">
        <v>6108892604</v>
      </c>
      <c r="AI2969" t="s">
        <v>12687</v>
      </c>
      <c r="AM2969" t="s">
        <v>3925</v>
      </c>
      <c r="AN2969" t="s">
        <v>3926</v>
      </c>
      <c r="AO2969" t="s">
        <v>268</v>
      </c>
      <c r="AP2969" t="s">
        <v>386</v>
      </c>
      <c r="AW2969" t="s">
        <v>320</v>
      </c>
      <c r="AX2969" t="s">
        <v>319</v>
      </c>
      <c r="AY2969" t="s">
        <v>254</v>
      </c>
      <c r="AZ2969" t="s">
        <v>230</v>
      </c>
      <c r="BA2969" t="s">
        <v>395</v>
      </c>
      <c r="BB2969" t="s">
        <v>380</v>
      </c>
      <c r="BC2969" t="s">
        <v>3927</v>
      </c>
      <c r="BD2969" t="s">
        <v>3927</v>
      </c>
      <c r="BE2969" t="s">
        <v>3927</v>
      </c>
      <c r="BF2969">
        <v>16</v>
      </c>
    </row>
    <row r="2970" spans="1:58" x14ac:dyDescent="0.3">
      <c r="A2970">
        <v>2026</v>
      </c>
      <c r="B2970">
        <v>202605</v>
      </c>
      <c r="C2970">
        <v>5</v>
      </c>
      <c r="D2970" s="14">
        <v>20001623965854</v>
      </c>
      <c r="E2970" t="s">
        <v>2810</v>
      </c>
      <c r="F2970" s="2">
        <v>46149.484872685185</v>
      </c>
      <c r="G2970" s="2">
        <v>46150</v>
      </c>
      <c r="I2970" t="s">
        <v>224</v>
      </c>
      <c r="J2970" t="s">
        <v>230</v>
      </c>
      <c r="L2970" t="s">
        <v>3589</v>
      </c>
      <c r="M2970" t="s">
        <v>309</v>
      </c>
      <c r="N2970" t="s">
        <v>297</v>
      </c>
      <c r="O2970" t="s">
        <v>283</v>
      </c>
      <c r="Q2970" t="s">
        <v>12688</v>
      </c>
      <c r="R2970" t="s">
        <v>2809</v>
      </c>
      <c r="S2970" t="s">
        <v>302</v>
      </c>
      <c r="T2970" t="s">
        <v>303</v>
      </c>
      <c r="U2970" t="s">
        <v>258</v>
      </c>
      <c r="V2970" t="s">
        <v>247</v>
      </c>
      <c r="W2970" t="s">
        <v>245</v>
      </c>
      <c r="X2970" t="s">
        <v>225</v>
      </c>
      <c r="Z2970">
        <v>5</v>
      </c>
      <c r="AA2970" t="s">
        <v>3921</v>
      </c>
      <c r="AE2970" t="s">
        <v>3922</v>
      </c>
      <c r="AG2970" t="s">
        <v>248</v>
      </c>
      <c r="AH2970">
        <v>6108887701</v>
      </c>
      <c r="AI2970" t="s">
        <v>12689</v>
      </c>
      <c r="AM2970" t="s">
        <v>3925</v>
      </c>
      <c r="AN2970" t="s">
        <v>3926</v>
      </c>
      <c r="AO2970" t="s">
        <v>268</v>
      </c>
      <c r="AP2970" t="s">
        <v>386</v>
      </c>
      <c r="AW2970" t="s">
        <v>320</v>
      </c>
      <c r="AX2970" t="s">
        <v>319</v>
      </c>
      <c r="AY2970" t="s">
        <v>254</v>
      </c>
      <c r="AZ2970" t="s">
        <v>230</v>
      </c>
      <c r="BA2970" t="s">
        <v>395</v>
      </c>
      <c r="BB2970" t="s">
        <v>380</v>
      </c>
      <c r="BC2970" t="s">
        <v>3927</v>
      </c>
      <c r="BD2970" t="s">
        <v>3927</v>
      </c>
      <c r="BE2970" t="s">
        <v>3927</v>
      </c>
      <c r="BF2970">
        <v>16</v>
      </c>
    </row>
    <row r="2971" spans="1:58" x14ac:dyDescent="0.3">
      <c r="A2971">
        <v>2026</v>
      </c>
      <c r="B2971">
        <v>202605</v>
      </c>
      <c r="C2971">
        <v>5</v>
      </c>
      <c r="D2971" s="14">
        <v>20001623965297</v>
      </c>
      <c r="E2971" t="s">
        <v>2810</v>
      </c>
      <c r="F2971" s="2">
        <v>46149.465115740742</v>
      </c>
      <c r="G2971" s="2">
        <v>46151</v>
      </c>
      <c r="I2971" t="s">
        <v>224</v>
      </c>
      <c r="J2971" t="s">
        <v>230</v>
      </c>
      <c r="L2971" t="s">
        <v>3295</v>
      </c>
      <c r="M2971" t="s">
        <v>809</v>
      </c>
      <c r="N2971" t="s">
        <v>237</v>
      </c>
      <c r="O2971" t="s">
        <v>257</v>
      </c>
      <c r="Q2971" t="s">
        <v>12690</v>
      </c>
      <c r="R2971" t="s">
        <v>2809</v>
      </c>
      <c r="S2971" t="s">
        <v>5594</v>
      </c>
      <c r="T2971" t="s">
        <v>5595</v>
      </c>
      <c r="U2971" t="s">
        <v>4796</v>
      </c>
      <c r="V2971" t="s">
        <v>2024</v>
      </c>
      <c r="W2971" t="s">
        <v>245</v>
      </c>
      <c r="X2971" t="s">
        <v>225</v>
      </c>
      <c r="Z2971">
        <v>4</v>
      </c>
      <c r="AA2971" t="s">
        <v>3921</v>
      </c>
      <c r="AE2971" t="s">
        <v>3922</v>
      </c>
      <c r="AG2971" t="s">
        <v>2026</v>
      </c>
      <c r="AH2971">
        <v>6108886715</v>
      </c>
      <c r="AI2971" t="s">
        <v>12691</v>
      </c>
      <c r="AM2971" t="s">
        <v>3925</v>
      </c>
      <c r="AN2971" t="s">
        <v>3926</v>
      </c>
      <c r="AO2971" t="s">
        <v>268</v>
      </c>
      <c r="AP2971" t="s">
        <v>386</v>
      </c>
      <c r="AW2971" t="s">
        <v>320</v>
      </c>
      <c r="AX2971" t="s">
        <v>319</v>
      </c>
      <c r="AY2971" t="s">
        <v>254</v>
      </c>
      <c r="AZ2971" t="s">
        <v>230</v>
      </c>
      <c r="BA2971" t="s">
        <v>395</v>
      </c>
      <c r="BB2971" t="s">
        <v>380</v>
      </c>
      <c r="BC2971" t="s">
        <v>3927</v>
      </c>
      <c r="BD2971" t="s">
        <v>3927</v>
      </c>
      <c r="BE2971" t="s">
        <v>3927</v>
      </c>
      <c r="BF2971">
        <v>16</v>
      </c>
    </row>
    <row r="2972" spans="1:58" x14ac:dyDescent="0.3">
      <c r="A2972">
        <v>2026</v>
      </c>
      <c r="B2972">
        <v>202605</v>
      </c>
      <c r="C2972">
        <v>5</v>
      </c>
      <c r="D2972" s="14">
        <v>20001623963803</v>
      </c>
      <c r="E2972" t="s">
        <v>2810</v>
      </c>
      <c r="F2972" s="2">
        <v>46149.48269675926</v>
      </c>
      <c r="G2972" s="2">
        <v>46150</v>
      </c>
      <c r="I2972" t="s">
        <v>224</v>
      </c>
      <c r="J2972" t="s">
        <v>230</v>
      </c>
      <c r="L2972" t="s">
        <v>2247</v>
      </c>
      <c r="M2972" t="s">
        <v>309</v>
      </c>
      <c r="N2972" t="s">
        <v>297</v>
      </c>
      <c r="O2972" t="s">
        <v>283</v>
      </c>
      <c r="Q2972" t="s">
        <v>12692</v>
      </c>
      <c r="R2972" t="s">
        <v>2809</v>
      </c>
      <c r="S2972" t="s">
        <v>6790</v>
      </c>
      <c r="T2972" t="s">
        <v>6791</v>
      </c>
      <c r="U2972" t="s">
        <v>4796</v>
      </c>
      <c r="V2972" t="s">
        <v>2024</v>
      </c>
      <c r="W2972" t="s">
        <v>245</v>
      </c>
      <c r="X2972" t="s">
        <v>225</v>
      </c>
      <c r="Z2972">
        <v>5</v>
      </c>
      <c r="AA2972" t="s">
        <v>3921</v>
      </c>
      <c r="AE2972" t="s">
        <v>3922</v>
      </c>
      <c r="AG2972" t="s">
        <v>2026</v>
      </c>
      <c r="AH2972">
        <v>6108891685</v>
      </c>
      <c r="AI2972" t="s">
        <v>12693</v>
      </c>
      <c r="AM2972" t="s">
        <v>3925</v>
      </c>
      <c r="AN2972" t="s">
        <v>3926</v>
      </c>
      <c r="AO2972" t="s">
        <v>268</v>
      </c>
      <c r="AP2972" t="s">
        <v>249</v>
      </c>
      <c r="AW2972" t="s">
        <v>320</v>
      </c>
      <c r="AX2972" t="s">
        <v>319</v>
      </c>
      <c r="AY2972" t="s">
        <v>254</v>
      </c>
      <c r="AZ2972" t="s">
        <v>230</v>
      </c>
      <c r="BA2972" t="s">
        <v>395</v>
      </c>
      <c r="BB2972" t="s">
        <v>380</v>
      </c>
      <c r="BC2972" t="s">
        <v>3927</v>
      </c>
      <c r="BD2972" t="s">
        <v>3927</v>
      </c>
      <c r="BE2972" t="s">
        <v>3927</v>
      </c>
      <c r="BF2972">
        <v>16</v>
      </c>
    </row>
    <row r="2973" spans="1:58" x14ac:dyDescent="0.3">
      <c r="A2973">
        <v>2026</v>
      </c>
      <c r="B2973">
        <v>202605</v>
      </c>
      <c r="C2973">
        <v>5</v>
      </c>
      <c r="D2973" s="14">
        <v>20001623962702</v>
      </c>
      <c r="E2973" t="s">
        <v>2810</v>
      </c>
      <c r="F2973" s="2">
        <v>46149.478958333333</v>
      </c>
      <c r="G2973" s="2">
        <v>46151</v>
      </c>
      <c r="I2973" t="s">
        <v>224</v>
      </c>
      <c r="J2973" t="s">
        <v>230</v>
      </c>
      <c r="L2973" t="s">
        <v>3000</v>
      </c>
      <c r="M2973" t="s">
        <v>1739</v>
      </c>
      <c r="N2973" t="s">
        <v>1002</v>
      </c>
      <c r="O2973" t="s">
        <v>257</v>
      </c>
      <c r="Q2973" t="s">
        <v>12694</v>
      </c>
      <c r="R2973" t="s">
        <v>2809</v>
      </c>
      <c r="S2973" t="s">
        <v>7634</v>
      </c>
      <c r="T2973" t="s">
        <v>7635</v>
      </c>
      <c r="U2973" t="s">
        <v>4008</v>
      </c>
      <c r="V2973" t="s">
        <v>980</v>
      </c>
      <c r="W2973" t="s">
        <v>245</v>
      </c>
      <c r="X2973" t="s">
        <v>387</v>
      </c>
      <c r="Z2973">
        <v>4</v>
      </c>
      <c r="AA2973" t="s">
        <v>3921</v>
      </c>
      <c r="AE2973" t="s">
        <v>3922</v>
      </c>
      <c r="AG2973" t="s">
        <v>4870</v>
      </c>
      <c r="AH2973">
        <v>6087787102</v>
      </c>
      <c r="AI2973" t="s">
        <v>12695</v>
      </c>
      <c r="AM2973" t="s">
        <v>3925</v>
      </c>
      <c r="AN2973" t="s">
        <v>3926</v>
      </c>
      <c r="AO2973" t="s">
        <v>268</v>
      </c>
      <c r="AP2973" t="s">
        <v>304</v>
      </c>
      <c r="AW2973" t="s">
        <v>447</v>
      </c>
      <c r="AX2973" t="s">
        <v>446</v>
      </c>
      <c r="AY2973" t="s">
        <v>253</v>
      </c>
      <c r="AZ2973" t="s">
        <v>230</v>
      </c>
      <c r="BA2973" t="s">
        <v>273</v>
      </c>
      <c r="BB2973" t="s">
        <v>380</v>
      </c>
      <c r="BC2973" t="s">
        <v>3927</v>
      </c>
      <c r="BD2973" t="s">
        <v>3927</v>
      </c>
      <c r="BE2973" t="s">
        <v>3927</v>
      </c>
      <c r="BF2973">
        <v>1</v>
      </c>
    </row>
    <row r="2974" spans="1:58" x14ac:dyDescent="0.3">
      <c r="A2974">
        <v>2026</v>
      </c>
      <c r="B2974">
        <v>202605</v>
      </c>
      <c r="C2974">
        <v>5</v>
      </c>
      <c r="D2974" s="14">
        <v>20001623962500</v>
      </c>
      <c r="E2974" t="s">
        <v>2810</v>
      </c>
      <c r="F2974" s="2">
        <v>46149.471805555557</v>
      </c>
      <c r="G2974" s="2">
        <v>46151</v>
      </c>
      <c r="I2974" t="s">
        <v>224</v>
      </c>
      <c r="J2974" t="s">
        <v>230</v>
      </c>
      <c r="L2974" t="s">
        <v>3312</v>
      </c>
      <c r="M2974" t="s">
        <v>309</v>
      </c>
      <c r="N2974" t="s">
        <v>297</v>
      </c>
      <c r="O2974" t="s">
        <v>283</v>
      </c>
      <c r="Q2974" t="s">
        <v>12696</v>
      </c>
      <c r="R2974" t="s">
        <v>2809</v>
      </c>
      <c r="S2974" t="s">
        <v>6273</v>
      </c>
      <c r="T2974" t="s">
        <v>6274</v>
      </c>
      <c r="U2974" t="s">
        <v>4008</v>
      </c>
      <c r="V2974" t="s">
        <v>980</v>
      </c>
      <c r="W2974" t="s">
        <v>245</v>
      </c>
      <c r="X2974" t="s">
        <v>225</v>
      </c>
      <c r="Z2974">
        <v>4</v>
      </c>
      <c r="AA2974" t="s">
        <v>3921</v>
      </c>
      <c r="AE2974" t="s">
        <v>3922</v>
      </c>
      <c r="AG2974" t="s">
        <v>4870</v>
      </c>
      <c r="AH2974">
        <v>6108905749</v>
      </c>
      <c r="AI2974" t="s">
        <v>12697</v>
      </c>
      <c r="AM2974" t="s">
        <v>3925</v>
      </c>
      <c r="AN2974" t="s">
        <v>3926</v>
      </c>
      <c r="AO2974" t="s">
        <v>268</v>
      </c>
      <c r="AP2974" t="s">
        <v>304</v>
      </c>
      <c r="AW2974" t="s">
        <v>227</v>
      </c>
      <c r="AX2974" t="s">
        <v>226</v>
      </c>
      <c r="AY2974" t="s">
        <v>254</v>
      </c>
      <c r="AZ2974" t="s">
        <v>230</v>
      </c>
      <c r="BA2974" t="s">
        <v>395</v>
      </c>
      <c r="BB2974" t="s">
        <v>380</v>
      </c>
      <c r="BC2974" t="s">
        <v>3927</v>
      </c>
      <c r="BD2974" t="s">
        <v>3927</v>
      </c>
      <c r="BE2974" t="s">
        <v>3927</v>
      </c>
      <c r="BF2974">
        <v>16</v>
      </c>
    </row>
    <row r="2975" spans="1:58" x14ac:dyDescent="0.3">
      <c r="A2975">
        <v>2026</v>
      </c>
      <c r="B2975">
        <v>202605</v>
      </c>
      <c r="C2975">
        <v>5</v>
      </c>
      <c r="D2975" s="14">
        <v>20001623961806</v>
      </c>
      <c r="E2975" t="s">
        <v>2810</v>
      </c>
      <c r="F2975" s="2">
        <v>46149.481874999998</v>
      </c>
      <c r="G2975" s="2">
        <v>46150</v>
      </c>
      <c r="I2975" t="s">
        <v>224</v>
      </c>
      <c r="J2975" t="s">
        <v>230</v>
      </c>
      <c r="L2975" t="s">
        <v>3241</v>
      </c>
      <c r="M2975" t="s">
        <v>261</v>
      </c>
      <c r="N2975" t="s">
        <v>237</v>
      </c>
      <c r="O2975" t="s">
        <v>257</v>
      </c>
      <c r="Q2975" t="s">
        <v>12698</v>
      </c>
      <c r="R2975" t="s">
        <v>2809</v>
      </c>
      <c r="S2975" t="s">
        <v>5138</v>
      </c>
      <c r="T2975" t="s">
        <v>5139</v>
      </c>
      <c r="U2975" t="s">
        <v>4008</v>
      </c>
      <c r="V2975" t="s">
        <v>980</v>
      </c>
      <c r="W2975" t="s">
        <v>245</v>
      </c>
      <c r="X2975" t="s">
        <v>387</v>
      </c>
      <c r="Z2975">
        <v>5</v>
      </c>
      <c r="AA2975" t="s">
        <v>3921</v>
      </c>
      <c r="AE2975" t="s">
        <v>3922</v>
      </c>
      <c r="AG2975" t="s">
        <v>4870</v>
      </c>
      <c r="AH2975">
        <v>6070347022</v>
      </c>
      <c r="AI2975" t="s">
        <v>12699</v>
      </c>
      <c r="AM2975" t="s">
        <v>3925</v>
      </c>
      <c r="AN2975" t="s">
        <v>3926</v>
      </c>
      <c r="AO2975" t="s">
        <v>268</v>
      </c>
      <c r="AP2975" t="s">
        <v>304</v>
      </c>
      <c r="AW2975" t="s">
        <v>447</v>
      </c>
      <c r="AX2975" t="s">
        <v>446</v>
      </c>
      <c r="AY2975" t="s">
        <v>253</v>
      </c>
      <c r="AZ2975" t="s">
        <v>230</v>
      </c>
      <c r="BA2975" t="s">
        <v>273</v>
      </c>
      <c r="BB2975" t="s">
        <v>380</v>
      </c>
      <c r="BC2975" t="s">
        <v>3927</v>
      </c>
      <c r="BD2975" t="s">
        <v>3927</v>
      </c>
      <c r="BE2975" t="s">
        <v>3927</v>
      </c>
      <c r="BF2975">
        <v>9</v>
      </c>
    </row>
    <row r="2976" spans="1:58" x14ac:dyDescent="0.3">
      <c r="A2976">
        <v>2026</v>
      </c>
      <c r="B2976">
        <v>202605</v>
      </c>
      <c r="C2976">
        <v>5</v>
      </c>
      <c r="D2976" s="14">
        <v>20001623960571</v>
      </c>
      <c r="E2976" t="s">
        <v>2810</v>
      </c>
      <c r="F2976" s="2">
        <v>46149.473495370374</v>
      </c>
      <c r="G2976" s="2">
        <v>46151</v>
      </c>
      <c r="I2976" t="s">
        <v>224</v>
      </c>
      <c r="J2976" t="s">
        <v>230</v>
      </c>
      <c r="L2976" t="s">
        <v>1820</v>
      </c>
      <c r="M2976" t="s">
        <v>902</v>
      </c>
      <c r="N2976" t="s">
        <v>752</v>
      </c>
      <c r="O2976" t="s">
        <v>623</v>
      </c>
      <c r="Q2976" t="s">
        <v>12700</v>
      </c>
      <c r="R2976" t="s">
        <v>2809</v>
      </c>
      <c r="S2976" t="s">
        <v>1161</v>
      </c>
      <c r="T2976" t="s">
        <v>1162</v>
      </c>
      <c r="U2976" t="s">
        <v>258</v>
      </c>
      <c r="V2976" t="s">
        <v>247</v>
      </c>
      <c r="W2976" t="s">
        <v>245</v>
      </c>
      <c r="X2976" t="s">
        <v>225</v>
      </c>
      <c r="Z2976">
        <v>4</v>
      </c>
      <c r="AA2976" t="s">
        <v>3921</v>
      </c>
      <c r="AE2976" t="s">
        <v>3922</v>
      </c>
      <c r="AG2976" t="s">
        <v>410</v>
      </c>
      <c r="AH2976">
        <v>6108892653</v>
      </c>
      <c r="AI2976" t="s">
        <v>12701</v>
      </c>
      <c r="AM2976" t="s">
        <v>3925</v>
      </c>
      <c r="AN2976" t="s">
        <v>3926</v>
      </c>
      <c r="AO2976" t="s">
        <v>268</v>
      </c>
      <c r="AP2976" t="s">
        <v>386</v>
      </c>
      <c r="AW2976" t="s">
        <v>320</v>
      </c>
      <c r="AX2976" t="s">
        <v>319</v>
      </c>
      <c r="AY2976" t="s">
        <v>254</v>
      </c>
      <c r="AZ2976" t="s">
        <v>230</v>
      </c>
      <c r="BA2976" t="s">
        <v>395</v>
      </c>
      <c r="BB2976" t="s">
        <v>380</v>
      </c>
      <c r="BC2976" t="s">
        <v>3927</v>
      </c>
      <c r="BD2976" t="s">
        <v>3927</v>
      </c>
      <c r="BE2976" t="s">
        <v>3927</v>
      </c>
      <c r="BF2976">
        <v>16</v>
      </c>
    </row>
    <row r="2977" spans="1:58" x14ac:dyDescent="0.3">
      <c r="A2977">
        <v>2026</v>
      </c>
      <c r="B2977">
        <v>202605</v>
      </c>
      <c r="C2977">
        <v>5</v>
      </c>
      <c r="D2977" s="14">
        <v>20001623960285</v>
      </c>
      <c r="E2977" t="s">
        <v>2810</v>
      </c>
      <c r="F2977" s="2">
        <v>46149.462893518517</v>
      </c>
      <c r="G2977" s="2">
        <v>46150</v>
      </c>
      <c r="I2977" t="s">
        <v>224</v>
      </c>
      <c r="J2977" t="s">
        <v>230</v>
      </c>
      <c r="L2977" t="s">
        <v>1591</v>
      </c>
      <c r="M2977" t="s">
        <v>1594</v>
      </c>
      <c r="N2977" t="s">
        <v>938</v>
      </c>
      <c r="O2977" t="s">
        <v>331</v>
      </c>
      <c r="Q2977" t="s">
        <v>12702</v>
      </c>
      <c r="R2977" t="s">
        <v>2809</v>
      </c>
      <c r="S2977" t="s">
        <v>463</v>
      </c>
      <c r="T2977" t="s">
        <v>464</v>
      </c>
      <c r="U2977" t="s">
        <v>258</v>
      </c>
      <c r="V2977" t="s">
        <v>247</v>
      </c>
      <c r="W2977" t="s">
        <v>245</v>
      </c>
      <c r="X2977" t="s">
        <v>225</v>
      </c>
      <c r="Z2977">
        <v>5</v>
      </c>
      <c r="AA2977" t="s">
        <v>3921</v>
      </c>
      <c r="AE2977" t="s">
        <v>3922</v>
      </c>
      <c r="AG2977" t="s">
        <v>410</v>
      </c>
      <c r="AH2977">
        <v>6108890600</v>
      </c>
      <c r="AI2977" t="s">
        <v>12703</v>
      </c>
      <c r="AM2977" t="s">
        <v>3925</v>
      </c>
      <c r="AN2977" t="s">
        <v>3926</v>
      </c>
      <c r="AO2977" t="s">
        <v>268</v>
      </c>
      <c r="AP2977" t="s">
        <v>853</v>
      </c>
      <c r="AW2977" t="s">
        <v>320</v>
      </c>
      <c r="AX2977" t="s">
        <v>319</v>
      </c>
      <c r="AY2977" t="s">
        <v>254</v>
      </c>
      <c r="AZ2977" t="s">
        <v>230</v>
      </c>
      <c r="BA2977" t="s">
        <v>395</v>
      </c>
      <c r="BB2977" t="s">
        <v>380</v>
      </c>
      <c r="BC2977" t="s">
        <v>3927</v>
      </c>
      <c r="BD2977" t="s">
        <v>3927</v>
      </c>
      <c r="BE2977" t="s">
        <v>3927</v>
      </c>
      <c r="BF2977">
        <v>16</v>
      </c>
    </row>
    <row r="2978" spans="1:58" x14ac:dyDescent="0.3">
      <c r="A2978">
        <v>2026</v>
      </c>
      <c r="B2978">
        <v>202605</v>
      </c>
      <c r="C2978">
        <v>5</v>
      </c>
      <c r="D2978" s="14">
        <v>20001623959956</v>
      </c>
      <c r="E2978" t="s">
        <v>2810</v>
      </c>
      <c r="F2978" s="2">
        <v>46149.451550925929</v>
      </c>
      <c r="G2978" s="2">
        <v>46150</v>
      </c>
      <c r="I2978" t="s">
        <v>224</v>
      </c>
      <c r="J2978" t="s">
        <v>230</v>
      </c>
      <c r="L2978" t="s">
        <v>3522</v>
      </c>
      <c r="M2978" t="s">
        <v>309</v>
      </c>
      <c r="N2978" t="s">
        <v>297</v>
      </c>
      <c r="O2978" t="s">
        <v>283</v>
      </c>
      <c r="Q2978" t="s">
        <v>12704</v>
      </c>
      <c r="R2978" t="s">
        <v>2809</v>
      </c>
      <c r="S2978" t="s">
        <v>7232</v>
      </c>
      <c r="T2978" t="s">
        <v>7233</v>
      </c>
      <c r="U2978" t="s">
        <v>4796</v>
      </c>
      <c r="V2978" t="s">
        <v>2024</v>
      </c>
      <c r="W2978" t="s">
        <v>245</v>
      </c>
      <c r="X2978" t="s">
        <v>225</v>
      </c>
      <c r="Z2978">
        <v>5</v>
      </c>
      <c r="AA2978" t="s">
        <v>3921</v>
      </c>
      <c r="AE2978" t="s">
        <v>3922</v>
      </c>
      <c r="AG2978" t="s">
        <v>2026</v>
      </c>
      <c r="AH2978">
        <v>6108896526</v>
      </c>
      <c r="AI2978" t="s">
        <v>12705</v>
      </c>
      <c r="AM2978" t="s">
        <v>3925</v>
      </c>
      <c r="AN2978" t="s">
        <v>3926</v>
      </c>
      <c r="AO2978" t="s">
        <v>268</v>
      </c>
      <c r="AP2978" t="s">
        <v>386</v>
      </c>
      <c r="AW2978" t="s">
        <v>227</v>
      </c>
      <c r="AX2978" t="s">
        <v>226</v>
      </c>
      <c r="AY2978" t="s">
        <v>254</v>
      </c>
      <c r="AZ2978" t="s">
        <v>230</v>
      </c>
      <c r="BA2978" t="s">
        <v>395</v>
      </c>
      <c r="BB2978" t="s">
        <v>380</v>
      </c>
      <c r="BC2978" t="s">
        <v>3927</v>
      </c>
      <c r="BD2978" t="s">
        <v>3927</v>
      </c>
      <c r="BE2978" t="s">
        <v>3927</v>
      </c>
      <c r="BF2978">
        <v>16</v>
      </c>
    </row>
    <row r="2979" spans="1:58" x14ac:dyDescent="0.3">
      <c r="A2979">
        <v>2026</v>
      </c>
      <c r="B2979">
        <v>202605</v>
      </c>
      <c r="C2979">
        <v>5</v>
      </c>
      <c r="D2979" s="14">
        <v>20001623959451</v>
      </c>
      <c r="E2979" t="s">
        <v>2810</v>
      </c>
      <c r="F2979" s="2">
        <v>46149.468912037039</v>
      </c>
      <c r="G2979" s="2">
        <v>46153</v>
      </c>
      <c r="I2979" t="s">
        <v>224</v>
      </c>
      <c r="J2979" t="s">
        <v>230</v>
      </c>
      <c r="L2979" t="s">
        <v>3682</v>
      </c>
      <c r="M2979" t="s">
        <v>902</v>
      </c>
      <c r="N2979" t="s">
        <v>752</v>
      </c>
      <c r="O2979" t="s">
        <v>623</v>
      </c>
      <c r="Q2979" t="s">
        <v>12706</v>
      </c>
      <c r="R2979" t="s">
        <v>2809</v>
      </c>
      <c r="S2979" t="s">
        <v>5183</v>
      </c>
      <c r="T2979" t="s">
        <v>5184</v>
      </c>
      <c r="U2979" t="s">
        <v>3034</v>
      </c>
      <c r="V2979" t="s">
        <v>647</v>
      </c>
      <c r="W2979" t="s">
        <v>245</v>
      </c>
      <c r="X2979" t="s">
        <v>225</v>
      </c>
      <c r="Z2979">
        <v>2</v>
      </c>
      <c r="AA2979" t="s">
        <v>3921</v>
      </c>
      <c r="AE2979" t="s">
        <v>3922</v>
      </c>
      <c r="AG2979" t="s">
        <v>5111</v>
      </c>
      <c r="AH2979">
        <v>1024260310</v>
      </c>
      <c r="AI2979" t="s">
        <v>12707</v>
      </c>
      <c r="AM2979" t="s">
        <v>3925</v>
      </c>
      <c r="AN2979" t="s">
        <v>3926</v>
      </c>
      <c r="AO2979" t="s">
        <v>268</v>
      </c>
      <c r="AP2979" t="s">
        <v>386</v>
      </c>
      <c r="AW2979" t="s">
        <v>227</v>
      </c>
      <c r="AX2979" t="s">
        <v>226</v>
      </c>
      <c r="AY2979" t="s">
        <v>254</v>
      </c>
      <c r="AZ2979" t="s">
        <v>230</v>
      </c>
      <c r="BA2979" t="s">
        <v>273</v>
      </c>
      <c r="BB2979" t="s">
        <v>380</v>
      </c>
      <c r="BC2979" t="s">
        <v>3927</v>
      </c>
      <c r="BD2979" t="s">
        <v>3927</v>
      </c>
      <c r="BE2979" t="s">
        <v>3927</v>
      </c>
      <c r="BF2979">
        <v>26</v>
      </c>
    </row>
    <row r="2980" spans="1:58" x14ac:dyDescent="0.3">
      <c r="A2980">
        <v>2026</v>
      </c>
      <c r="B2980">
        <v>202605</v>
      </c>
      <c r="C2980">
        <v>5</v>
      </c>
      <c r="D2980" s="14">
        <v>20001623958146</v>
      </c>
      <c r="E2980" t="s">
        <v>2810</v>
      </c>
      <c r="F2980" s="2">
        <v>46149.457546296297</v>
      </c>
      <c r="G2980" s="2">
        <v>46150</v>
      </c>
      <c r="I2980" t="s">
        <v>224</v>
      </c>
      <c r="J2980" t="s">
        <v>230</v>
      </c>
      <c r="L2980" t="s">
        <v>12708</v>
      </c>
      <c r="M2980" t="s">
        <v>4232</v>
      </c>
      <c r="N2980" t="s">
        <v>353</v>
      </c>
      <c r="O2980" t="s">
        <v>283</v>
      </c>
      <c r="Q2980" t="s">
        <v>12709</v>
      </c>
      <c r="R2980" t="s">
        <v>2809</v>
      </c>
      <c r="S2980" t="s">
        <v>6995</v>
      </c>
      <c r="T2980" t="s">
        <v>6996</v>
      </c>
      <c r="U2980" t="s">
        <v>4796</v>
      </c>
      <c r="V2980" t="s">
        <v>2024</v>
      </c>
      <c r="W2980" t="s">
        <v>245</v>
      </c>
      <c r="X2980" t="s">
        <v>387</v>
      </c>
      <c r="Z2980">
        <v>5</v>
      </c>
      <c r="AA2980" t="s">
        <v>3921</v>
      </c>
      <c r="AE2980" t="s">
        <v>3922</v>
      </c>
      <c r="AG2980" t="s">
        <v>6701</v>
      </c>
      <c r="AH2980">
        <v>6108897531</v>
      </c>
      <c r="AI2980" t="s">
        <v>12710</v>
      </c>
      <c r="AM2980" t="s">
        <v>3925</v>
      </c>
      <c r="AN2980" t="s">
        <v>3926</v>
      </c>
      <c r="AO2980" t="s">
        <v>268</v>
      </c>
      <c r="AP2980" t="s">
        <v>330</v>
      </c>
      <c r="AW2980" t="s">
        <v>447</v>
      </c>
      <c r="AX2980" t="s">
        <v>446</v>
      </c>
      <c r="AY2980" t="s">
        <v>253</v>
      </c>
      <c r="AZ2980" t="s">
        <v>230</v>
      </c>
      <c r="BA2980" t="s">
        <v>395</v>
      </c>
      <c r="BB2980" t="s">
        <v>380</v>
      </c>
      <c r="BC2980" t="s">
        <v>3927</v>
      </c>
      <c r="BD2980" t="s">
        <v>3927</v>
      </c>
      <c r="BE2980" t="s">
        <v>3927</v>
      </c>
      <c r="BF2980">
        <v>16</v>
      </c>
    </row>
    <row r="2981" spans="1:58" x14ac:dyDescent="0.3">
      <c r="A2981">
        <v>2026</v>
      </c>
      <c r="B2981">
        <v>202605</v>
      </c>
      <c r="C2981">
        <v>5</v>
      </c>
      <c r="D2981" s="14">
        <v>20001623956874</v>
      </c>
      <c r="E2981" t="s">
        <v>2810</v>
      </c>
      <c r="F2981" s="2">
        <v>46149.483101851853</v>
      </c>
      <c r="G2981" s="2">
        <v>46150</v>
      </c>
      <c r="I2981" t="s">
        <v>224</v>
      </c>
      <c r="J2981" t="s">
        <v>230</v>
      </c>
      <c r="L2981" t="s">
        <v>1863</v>
      </c>
      <c r="M2981" t="s">
        <v>309</v>
      </c>
      <c r="N2981" t="s">
        <v>297</v>
      </c>
      <c r="O2981" t="s">
        <v>283</v>
      </c>
      <c r="Q2981" t="s">
        <v>12711</v>
      </c>
      <c r="R2981" t="s">
        <v>2809</v>
      </c>
      <c r="S2981" t="s">
        <v>7748</v>
      </c>
      <c r="T2981" t="s">
        <v>7749</v>
      </c>
      <c r="U2981" t="s">
        <v>4796</v>
      </c>
      <c r="V2981" t="s">
        <v>2024</v>
      </c>
      <c r="W2981" t="s">
        <v>245</v>
      </c>
      <c r="X2981" t="s">
        <v>387</v>
      </c>
      <c r="Z2981">
        <v>5</v>
      </c>
      <c r="AA2981" t="s">
        <v>3921</v>
      </c>
      <c r="AE2981" t="s">
        <v>3922</v>
      </c>
      <c r="AG2981" t="s">
        <v>6701</v>
      </c>
      <c r="AH2981">
        <v>6108891692</v>
      </c>
      <c r="AI2981" t="s">
        <v>12712</v>
      </c>
      <c r="AM2981" t="s">
        <v>3925</v>
      </c>
      <c r="AN2981" t="s">
        <v>3926</v>
      </c>
      <c r="AO2981" t="s">
        <v>268</v>
      </c>
      <c r="AP2981" t="s">
        <v>304</v>
      </c>
      <c r="AW2981" t="s">
        <v>447</v>
      </c>
      <c r="AX2981" t="s">
        <v>446</v>
      </c>
      <c r="AY2981" t="s">
        <v>253</v>
      </c>
      <c r="AZ2981" t="s">
        <v>230</v>
      </c>
      <c r="BA2981" t="s">
        <v>395</v>
      </c>
      <c r="BB2981" t="s">
        <v>380</v>
      </c>
      <c r="BC2981" t="s">
        <v>3927</v>
      </c>
      <c r="BD2981" t="s">
        <v>3927</v>
      </c>
      <c r="BE2981" t="s">
        <v>3927</v>
      </c>
      <c r="BF2981">
        <v>16</v>
      </c>
    </row>
    <row r="2982" spans="1:58" x14ac:dyDescent="0.3">
      <c r="A2982">
        <v>2026</v>
      </c>
      <c r="B2982">
        <v>202605</v>
      </c>
      <c r="C2982">
        <v>5</v>
      </c>
      <c r="D2982" s="14">
        <v>20001623955968</v>
      </c>
      <c r="E2982" t="s">
        <v>2810</v>
      </c>
      <c r="F2982" s="2">
        <v>46149.450949074075</v>
      </c>
      <c r="G2982" s="2">
        <v>46150</v>
      </c>
      <c r="I2982" t="s">
        <v>224</v>
      </c>
      <c r="J2982" t="s">
        <v>230</v>
      </c>
      <c r="L2982" t="s">
        <v>3065</v>
      </c>
      <c r="M2982" t="s">
        <v>4232</v>
      </c>
      <c r="N2982" t="s">
        <v>353</v>
      </c>
      <c r="O2982" t="s">
        <v>283</v>
      </c>
      <c r="Q2982" t="s">
        <v>12713</v>
      </c>
      <c r="R2982" t="s">
        <v>2809</v>
      </c>
      <c r="S2982" t="s">
        <v>6329</v>
      </c>
      <c r="T2982" t="s">
        <v>6330</v>
      </c>
      <c r="U2982" t="s">
        <v>4796</v>
      </c>
      <c r="V2982" t="s">
        <v>2024</v>
      </c>
      <c r="W2982" t="s">
        <v>245</v>
      </c>
      <c r="X2982" t="s">
        <v>225</v>
      </c>
      <c r="Z2982">
        <v>5</v>
      </c>
      <c r="AA2982" t="s">
        <v>3921</v>
      </c>
      <c r="AE2982" t="s">
        <v>3922</v>
      </c>
      <c r="AG2982" t="s">
        <v>6332</v>
      </c>
      <c r="AH2982">
        <v>6065143283</v>
      </c>
      <c r="AI2982" t="s">
        <v>12714</v>
      </c>
      <c r="AM2982" t="s">
        <v>3925</v>
      </c>
      <c r="AN2982" t="s">
        <v>3926</v>
      </c>
      <c r="AO2982" t="s">
        <v>268</v>
      </c>
      <c r="AP2982" t="s">
        <v>386</v>
      </c>
      <c r="AW2982" t="s">
        <v>227</v>
      </c>
      <c r="AX2982" t="s">
        <v>226</v>
      </c>
      <c r="AY2982" t="s">
        <v>254</v>
      </c>
      <c r="AZ2982" t="s">
        <v>230</v>
      </c>
      <c r="BA2982" t="s">
        <v>273</v>
      </c>
      <c r="BB2982" t="s">
        <v>380</v>
      </c>
      <c r="BC2982" t="s">
        <v>3927</v>
      </c>
      <c r="BD2982" t="s">
        <v>3927</v>
      </c>
      <c r="BE2982" t="s">
        <v>3927</v>
      </c>
      <c r="BF2982">
        <v>5</v>
      </c>
    </row>
    <row r="2983" spans="1:58" x14ac:dyDescent="0.3">
      <c r="A2983">
        <v>2026</v>
      </c>
      <c r="B2983">
        <v>202605</v>
      </c>
      <c r="C2983">
        <v>5</v>
      </c>
      <c r="D2983" s="14">
        <v>20001623955934</v>
      </c>
      <c r="E2983" t="s">
        <v>2810</v>
      </c>
      <c r="F2983" s="2">
        <v>46149.449814814812</v>
      </c>
      <c r="G2983" s="2">
        <v>46149</v>
      </c>
      <c r="I2983" t="s">
        <v>224</v>
      </c>
      <c r="J2983" t="s">
        <v>230</v>
      </c>
      <c r="L2983" t="s">
        <v>3478</v>
      </c>
      <c r="M2983" t="s">
        <v>309</v>
      </c>
      <c r="N2983" t="s">
        <v>297</v>
      </c>
      <c r="O2983" t="s">
        <v>283</v>
      </c>
      <c r="Q2983" t="s">
        <v>12715</v>
      </c>
      <c r="R2983" t="s">
        <v>2809</v>
      </c>
      <c r="S2983" t="s">
        <v>6573</v>
      </c>
      <c r="T2983" t="s">
        <v>6574</v>
      </c>
      <c r="U2983" t="s">
        <v>4796</v>
      </c>
      <c r="V2983" t="s">
        <v>2024</v>
      </c>
      <c r="W2983" t="s">
        <v>245</v>
      </c>
      <c r="X2983" t="s">
        <v>387</v>
      </c>
      <c r="Z2983">
        <v>6</v>
      </c>
      <c r="AA2983" t="s">
        <v>3921</v>
      </c>
      <c r="AE2983" t="s">
        <v>3922</v>
      </c>
      <c r="AG2983" t="s">
        <v>6332</v>
      </c>
      <c r="AH2983">
        <v>6108900426</v>
      </c>
      <c r="AI2983" t="s">
        <v>12716</v>
      </c>
      <c r="AM2983" t="s">
        <v>3925</v>
      </c>
      <c r="AN2983" t="s">
        <v>3926</v>
      </c>
      <c r="AO2983" t="s">
        <v>268</v>
      </c>
      <c r="AP2983" t="s">
        <v>249</v>
      </c>
      <c r="AW2983" t="s">
        <v>447</v>
      </c>
      <c r="AX2983" t="s">
        <v>446</v>
      </c>
      <c r="AY2983" t="s">
        <v>253</v>
      </c>
      <c r="AZ2983" t="s">
        <v>230</v>
      </c>
      <c r="BA2983" t="s">
        <v>395</v>
      </c>
      <c r="BB2983" t="s">
        <v>380</v>
      </c>
      <c r="BC2983" t="s">
        <v>3927</v>
      </c>
      <c r="BD2983" t="s">
        <v>3927</v>
      </c>
      <c r="BE2983" t="s">
        <v>3927</v>
      </c>
      <c r="BF2983">
        <v>16</v>
      </c>
    </row>
    <row r="2984" spans="1:58" x14ac:dyDescent="0.3">
      <c r="A2984">
        <v>2026</v>
      </c>
      <c r="B2984">
        <v>202605</v>
      </c>
      <c r="C2984">
        <v>5</v>
      </c>
      <c r="D2984" s="14">
        <v>20001623953907</v>
      </c>
      <c r="E2984" t="s">
        <v>2810</v>
      </c>
      <c r="F2984" s="2">
        <v>46149.481886574074</v>
      </c>
      <c r="G2984" s="2">
        <v>46154</v>
      </c>
      <c r="I2984" t="s">
        <v>224</v>
      </c>
      <c r="J2984" t="s">
        <v>230</v>
      </c>
      <c r="L2984" t="s">
        <v>3449</v>
      </c>
      <c r="M2984" t="s">
        <v>309</v>
      </c>
      <c r="N2984" t="s">
        <v>297</v>
      </c>
      <c r="O2984" t="s">
        <v>283</v>
      </c>
      <c r="Q2984" t="s">
        <v>12717</v>
      </c>
      <c r="R2984" t="s">
        <v>2809</v>
      </c>
      <c r="S2984" t="s">
        <v>8236</v>
      </c>
      <c r="T2984" t="s">
        <v>8237</v>
      </c>
      <c r="U2984" t="s">
        <v>4796</v>
      </c>
      <c r="V2984" t="s">
        <v>2024</v>
      </c>
      <c r="W2984" t="s">
        <v>245</v>
      </c>
      <c r="X2984" t="s">
        <v>387</v>
      </c>
      <c r="Z2984">
        <v>1</v>
      </c>
      <c r="AA2984" t="s">
        <v>3921</v>
      </c>
      <c r="AE2984" t="s">
        <v>3922</v>
      </c>
      <c r="AG2984" t="s">
        <v>6701</v>
      </c>
      <c r="AH2984">
        <v>6108894650</v>
      </c>
      <c r="AI2984" t="s">
        <v>12718</v>
      </c>
      <c r="AM2984" t="s">
        <v>3925</v>
      </c>
      <c r="AN2984" t="s">
        <v>3926</v>
      </c>
      <c r="AO2984" t="s">
        <v>268</v>
      </c>
      <c r="AP2984" t="s">
        <v>386</v>
      </c>
      <c r="AW2984" t="s">
        <v>447</v>
      </c>
      <c r="AX2984" t="s">
        <v>446</v>
      </c>
      <c r="AY2984" t="s">
        <v>253</v>
      </c>
      <c r="AZ2984" t="s">
        <v>230</v>
      </c>
      <c r="BA2984" t="s">
        <v>395</v>
      </c>
      <c r="BB2984" t="s">
        <v>380</v>
      </c>
      <c r="BC2984" t="s">
        <v>3927</v>
      </c>
      <c r="BD2984" t="s">
        <v>3927</v>
      </c>
      <c r="BE2984" t="s">
        <v>3927</v>
      </c>
      <c r="BF2984">
        <v>16</v>
      </c>
    </row>
    <row r="2985" spans="1:58" x14ac:dyDescent="0.3">
      <c r="A2985">
        <v>2026</v>
      </c>
      <c r="B2985">
        <v>202605</v>
      </c>
      <c r="C2985">
        <v>5</v>
      </c>
      <c r="D2985" s="14">
        <v>20001623953080</v>
      </c>
      <c r="E2985" t="s">
        <v>2810</v>
      </c>
      <c r="F2985" s="2">
        <v>46149.452581018515</v>
      </c>
      <c r="G2985" s="2">
        <v>46150</v>
      </c>
      <c r="I2985" t="s">
        <v>224</v>
      </c>
      <c r="J2985" t="s">
        <v>230</v>
      </c>
      <c r="L2985" t="s">
        <v>1639</v>
      </c>
      <c r="M2985" t="s">
        <v>309</v>
      </c>
      <c r="N2985" t="s">
        <v>297</v>
      </c>
      <c r="O2985" t="s">
        <v>283</v>
      </c>
      <c r="Q2985" t="s">
        <v>12719</v>
      </c>
      <c r="R2985" t="s">
        <v>2811</v>
      </c>
      <c r="S2985" t="s">
        <v>1640</v>
      </c>
      <c r="T2985" t="s">
        <v>1641</v>
      </c>
      <c r="U2985" t="s">
        <v>258</v>
      </c>
      <c r="V2985" t="s">
        <v>247</v>
      </c>
      <c r="W2985" t="s">
        <v>245</v>
      </c>
      <c r="X2985" t="s">
        <v>225</v>
      </c>
      <c r="Z2985">
        <v>5</v>
      </c>
      <c r="AA2985" t="s">
        <v>3921</v>
      </c>
      <c r="AE2985" t="s">
        <v>3922</v>
      </c>
      <c r="AG2985" t="s">
        <v>329</v>
      </c>
      <c r="AH2985">
        <v>6108883660</v>
      </c>
      <c r="AI2985" t="s">
        <v>12720</v>
      </c>
      <c r="AM2985" t="s">
        <v>3925</v>
      </c>
      <c r="AN2985" t="s">
        <v>3926</v>
      </c>
      <c r="AO2985" t="s">
        <v>268</v>
      </c>
      <c r="AP2985" t="s">
        <v>249</v>
      </c>
      <c r="AW2985" t="s">
        <v>320</v>
      </c>
      <c r="AX2985" t="s">
        <v>319</v>
      </c>
      <c r="AY2985" t="s">
        <v>254</v>
      </c>
      <c r="AZ2985" t="s">
        <v>230</v>
      </c>
      <c r="BA2985" t="s">
        <v>395</v>
      </c>
      <c r="BB2985" t="s">
        <v>380</v>
      </c>
      <c r="BC2985" t="s">
        <v>3927</v>
      </c>
      <c r="BD2985" t="s">
        <v>3927</v>
      </c>
      <c r="BE2985" t="s">
        <v>3927</v>
      </c>
      <c r="BF2985">
        <v>16</v>
      </c>
    </row>
    <row r="2986" spans="1:58" x14ac:dyDescent="0.3">
      <c r="A2986">
        <v>2026</v>
      </c>
      <c r="B2986">
        <v>202605</v>
      </c>
      <c r="C2986">
        <v>5</v>
      </c>
      <c r="D2986" s="14">
        <v>20001623935419</v>
      </c>
      <c r="E2986" t="s">
        <v>2810</v>
      </c>
      <c r="F2986" s="2">
        <v>46149.432824074072</v>
      </c>
      <c r="G2986" s="2">
        <v>46153</v>
      </c>
      <c r="I2986" t="s">
        <v>224</v>
      </c>
      <c r="J2986" t="s">
        <v>230</v>
      </c>
      <c r="L2986" t="s">
        <v>3631</v>
      </c>
      <c r="M2986" t="s">
        <v>309</v>
      </c>
      <c r="N2986" t="s">
        <v>297</v>
      </c>
      <c r="O2986" t="s">
        <v>283</v>
      </c>
      <c r="Q2986" t="s">
        <v>12721</v>
      </c>
      <c r="R2986" t="s">
        <v>2809</v>
      </c>
      <c r="S2986" t="s">
        <v>6329</v>
      </c>
      <c r="T2986" t="s">
        <v>6330</v>
      </c>
      <c r="U2986" t="s">
        <v>4796</v>
      </c>
      <c r="V2986" t="s">
        <v>2024</v>
      </c>
      <c r="W2986" t="s">
        <v>245</v>
      </c>
      <c r="X2986" t="s">
        <v>387</v>
      </c>
      <c r="Z2986">
        <v>2</v>
      </c>
      <c r="AA2986" t="s">
        <v>3921</v>
      </c>
      <c r="AE2986" t="s">
        <v>3922</v>
      </c>
      <c r="AG2986" t="s">
        <v>6332</v>
      </c>
      <c r="AH2986">
        <v>6108693179</v>
      </c>
      <c r="AI2986" t="s">
        <v>12722</v>
      </c>
      <c r="AM2986" t="s">
        <v>3925</v>
      </c>
      <c r="AN2986" t="s">
        <v>3926</v>
      </c>
      <c r="AO2986" t="s">
        <v>268</v>
      </c>
      <c r="AP2986" t="s">
        <v>249</v>
      </c>
      <c r="AW2986" t="s">
        <v>447</v>
      </c>
      <c r="AX2986" t="s">
        <v>446</v>
      </c>
      <c r="AY2986" t="s">
        <v>253</v>
      </c>
      <c r="AZ2986" t="s">
        <v>230</v>
      </c>
      <c r="BA2986" t="s">
        <v>273</v>
      </c>
      <c r="BB2986" t="s">
        <v>380</v>
      </c>
      <c r="BC2986" t="s">
        <v>3927</v>
      </c>
      <c r="BD2986" t="s">
        <v>3927</v>
      </c>
      <c r="BE2986" t="s">
        <v>3927</v>
      </c>
      <c r="BF2986">
        <v>1</v>
      </c>
    </row>
    <row r="2987" spans="1:58" x14ac:dyDescent="0.3">
      <c r="A2987">
        <v>2026</v>
      </c>
      <c r="B2987">
        <v>202605</v>
      </c>
      <c r="C2987">
        <v>5</v>
      </c>
      <c r="D2987" s="14">
        <v>20001623932243</v>
      </c>
      <c r="E2987" t="s">
        <v>2810</v>
      </c>
      <c r="F2987" s="2">
        <v>46149.425335648149</v>
      </c>
      <c r="G2987" s="2">
        <v>46153</v>
      </c>
      <c r="I2987" t="s">
        <v>224</v>
      </c>
      <c r="J2987" t="s">
        <v>230</v>
      </c>
      <c r="L2987" t="s">
        <v>3631</v>
      </c>
      <c r="M2987" t="s">
        <v>309</v>
      </c>
      <c r="N2987" t="s">
        <v>297</v>
      </c>
      <c r="O2987" t="s">
        <v>283</v>
      </c>
      <c r="Q2987" t="s">
        <v>12723</v>
      </c>
      <c r="R2987" t="s">
        <v>2809</v>
      </c>
      <c r="S2987" t="s">
        <v>5640</v>
      </c>
      <c r="T2987" t="s">
        <v>5641</v>
      </c>
      <c r="U2987" t="s">
        <v>3034</v>
      </c>
      <c r="V2987" t="s">
        <v>647</v>
      </c>
      <c r="W2987" t="s">
        <v>245</v>
      </c>
      <c r="X2987" t="s">
        <v>225</v>
      </c>
      <c r="Z2987">
        <v>2</v>
      </c>
      <c r="AA2987" t="s">
        <v>3921</v>
      </c>
      <c r="AE2987" t="s">
        <v>3922</v>
      </c>
      <c r="AG2987" t="s">
        <v>5006</v>
      </c>
      <c r="AH2987">
        <v>6108882650</v>
      </c>
      <c r="AI2987" t="s">
        <v>12724</v>
      </c>
      <c r="AM2987" t="s">
        <v>3925</v>
      </c>
      <c r="AN2987" t="s">
        <v>3926</v>
      </c>
      <c r="AO2987" t="s">
        <v>268</v>
      </c>
      <c r="AP2987" t="s">
        <v>386</v>
      </c>
      <c r="AW2987" t="s">
        <v>320</v>
      </c>
      <c r="AX2987" t="s">
        <v>319</v>
      </c>
      <c r="AY2987" t="s">
        <v>254</v>
      </c>
      <c r="AZ2987" t="s">
        <v>230</v>
      </c>
      <c r="BA2987" t="s">
        <v>395</v>
      </c>
      <c r="BB2987" t="s">
        <v>380</v>
      </c>
      <c r="BC2987" t="s">
        <v>3927</v>
      </c>
      <c r="BD2987" t="s">
        <v>3927</v>
      </c>
      <c r="BE2987" t="s">
        <v>3927</v>
      </c>
      <c r="BF2987">
        <v>16</v>
      </c>
    </row>
    <row r="2988" spans="1:58" x14ac:dyDescent="0.3">
      <c r="A2988">
        <v>2026</v>
      </c>
      <c r="B2988">
        <v>202605</v>
      </c>
      <c r="C2988">
        <v>5</v>
      </c>
      <c r="D2988" s="14">
        <v>20001623929774</v>
      </c>
      <c r="E2988" t="s">
        <v>2810</v>
      </c>
      <c r="F2988" s="2">
        <v>46149.445069444446</v>
      </c>
      <c r="G2988" s="2">
        <v>46151</v>
      </c>
      <c r="I2988" t="s">
        <v>224</v>
      </c>
      <c r="J2988" t="s">
        <v>230</v>
      </c>
      <c r="L2988" t="s">
        <v>3441</v>
      </c>
      <c r="M2988" t="s">
        <v>309</v>
      </c>
      <c r="N2988" t="s">
        <v>297</v>
      </c>
      <c r="O2988" t="s">
        <v>283</v>
      </c>
      <c r="Q2988" t="s">
        <v>12725</v>
      </c>
      <c r="R2988" t="s">
        <v>2809</v>
      </c>
      <c r="S2988" t="s">
        <v>6344</v>
      </c>
      <c r="T2988" t="s">
        <v>6345</v>
      </c>
      <c r="U2988" t="s">
        <v>4008</v>
      </c>
      <c r="V2988" t="s">
        <v>980</v>
      </c>
      <c r="W2988" t="s">
        <v>245</v>
      </c>
      <c r="X2988" t="s">
        <v>225</v>
      </c>
      <c r="Z2988">
        <v>4</v>
      </c>
      <c r="AA2988" t="s">
        <v>3921</v>
      </c>
      <c r="AE2988" t="s">
        <v>3922</v>
      </c>
      <c r="AG2988" t="s">
        <v>5098</v>
      </c>
      <c r="AH2988">
        <v>6108898506</v>
      </c>
      <c r="AI2988" t="s">
        <v>12726</v>
      </c>
      <c r="AM2988" t="s">
        <v>3925</v>
      </c>
      <c r="AN2988" t="s">
        <v>3926</v>
      </c>
      <c r="AO2988" t="s">
        <v>268</v>
      </c>
      <c r="AP2988" t="s">
        <v>330</v>
      </c>
      <c r="AW2988" t="s">
        <v>320</v>
      </c>
      <c r="AX2988" t="s">
        <v>319</v>
      </c>
      <c r="AY2988" t="s">
        <v>254</v>
      </c>
      <c r="AZ2988" t="s">
        <v>230</v>
      </c>
      <c r="BA2988" t="s">
        <v>395</v>
      </c>
      <c r="BB2988" t="s">
        <v>380</v>
      </c>
      <c r="BC2988" t="s">
        <v>3927</v>
      </c>
      <c r="BD2988" t="s">
        <v>3927</v>
      </c>
      <c r="BE2988" t="s">
        <v>3927</v>
      </c>
      <c r="BF2988">
        <v>16</v>
      </c>
    </row>
    <row r="2989" spans="1:58" x14ac:dyDescent="0.3">
      <c r="A2989">
        <v>2026</v>
      </c>
      <c r="B2989">
        <v>202605</v>
      </c>
      <c r="C2989">
        <v>5</v>
      </c>
      <c r="D2989" s="14">
        <v>20001623925900</v>
      </c>
      <c r="E2989" t="s">
        <v>2810</v>
      </c>
      <c r="F2989" s="2">
        <v>46149.448564814818</v>
      </c>
      <c r="G2989" s="2">
        <v>46149</v>
      </c>
      <c r="I2989" t="s">
        <v>224</v>
      </c>
      <c r="J2989" t="s">
        <v>230</v>
      </c>
      <c r="L2989" t="s">
        <v>2855</v>
      </c>
      <c r="M2989" t="s">
        <v>1336</v>
      </c>
      <c r="N2989" t="s">
        <v>546</v>
      </c>
      <c r="O2989" t="s">
        <v>554</v>
      </c>
      <c r="Q2989" t="s">
        <v>12727</v>
      </c>
      <c r="R2989" t="s">
        <v>2809</v>
      </c>
      <c r="S2989" t="s">
        <v>7818</v>
      </c>
      <c r="T2989" t="s">
        <v>7819</v>
      </c>
      <c r="U2989" t="s">
        <v>4796</v>
      </c>
      <c r="V2989" t="s">
        <v>2024</v>
      </c>
      <c r="W2989" t="s">
        <v>245</v>
      </c>
      <c r="X2989" t="s">
        <v>225</v>
      </c>
      <c r="Z2989">
        <v>6</v>
      </c>
      <c r="AA2989" t="s">
        <v>3921</v>
      </c>
      <c r="AE2989" t="s">
        <v>3922</v>
      </c>
      <c r="AG2989" t="s">
        <v>6701</v>
      </c>
      <c r="AH2989">
        <v>6079456642</v>
      </c>
      <c r="AI2989" t="s">
        <v>12728</v>
      </c>
      <c r="AM2989" t="s">
        <v>3925</v>
      </c>
      <c r="AN2989" t="s">
        <v>3926</v>
      </c>
      <c r="AO2989" t="s">
        <v>268</v>
      </c>
      <c r="AP2989" t="s">
        <v>386</v>
      </c>
      <c r="AW2989" t="s">
        <v>227</v>
      </c>
      <c r="AX2989" t="s">
        <v>226</v>
      </c>
      <c r="AY2989" t="s">
        <v>254</v>
      </c>
      <c r="AZ2989" t="s">
        <v>230</v>
      </c>
      <c r="BA2989" t="s">
        <v>273</v>
      </c>
      <c r="BB2989" t="s">
        <v>380</v>
      </c>
      <c r="BC2989" t="s">
        <v>3927</v>
      </c>
      <c r="BD2989" t="s">
        <v>3927</v>
      </c>
      <c r="BE2989" t="s">
        <v>3927</v>
      </c>
      <c r="BF2989">
        <v>20</v>
      </c>
    </row>
    <row r="2990" spans="1:58" x14ac:dyDescent="0.3">
      <c r="A2990">
        <v>2026</v>
      </c>
      <c r="B2990">
        <v>202605</v>
      </c>
      <c r="C2990">
        <v>5</v>
      </c>
      <c r="D2990" s="14">
        <v>20001623925614</v>
      </c>
      <c r="E2990" t="s">
        <v>2810</v>
      </c>
      <c r="F2990" s="2">
        <v>46149.437476851854</v>
      </c>
      <c r="G2990" s="2">
        <v>46151</v>
      </c>
      <c r="I2990" t="s">
        <v>224</v>
      </c>
      <c r="J2990" t="s">
        <v>230</v>
      </c>
      <c r="L2990" t="s">
        <v>501</v>
      </c>
      <c r="M2990" t="s">
        <v>309</v>
      </c>
      <c r="N2990" t="s">
        <v>297</v>
      </c>
      <c r="O2990" t="s">
        <v>283</v>
      </c>
      <c r="Q2990" t="s">
        <v>12729</v>
      </c>
      <c r="R2990" t="s">
        <v>2809</v>
      </c>
      <c r="S2990" t="s">
        <v>6720</v>
      </c>
      <c r="T2990" t="s">
        <v>6721</v>
      </c>
      <c r="U2990" t="s">
        <v>4796</v>
      </c>
      <c r="V2990" t="s">
        <v>2024</v>
      </c>
      <c r="W2990" t="s">
        <v>245</v>
      </c>
      <c r="X2990" t="s">
        <v>387</v>
      </c>
      <c r="Z2990">
        <v>4</v>
      </c>
      <c r="AA2990" t="s">
        <v>3921</v>
      </c>
      <c r="AE2990" t="s">
        <v>3922</v>
      </c>
      <c r="AG2990" t="s">
        <v>6701</v>
      </c>
      <c r="AH2990">
        <v>6108900405</v>
      </c>
      <c r="AI2990" t="s">
        <v>12730</v>
      </c>
      <c r="AM2990" t="s">
        <v>3925</v>
      </c>
      <c r="AN2990" t="s">
        <v>3926</v>
      </c>
      <c r="AO2990" t="s">
        <v>268</v>
      </c>
      <c r="AP2990" t="s">
        <v>386</v>
      </c>
      <c r="AW2990" t="s">
        <v>389</v>
      </c>
      <c r="AX2990" t="s">
        <v>388</v>
      </c>
      <c r="AY2990" t="s">
        <v>253</v>
      </c>
      <c r="AZ2990" t="s">
        <v>230</v>
      </c>
      <c r="BA2990" t="s">
        <v>395</v>
      </c>
      <c r="BB2990" t="s">
        <v>380</v>
      </c>
      <c r="BC2990" t="s">
        <v>3927</v>
      </c>
      <c r="BD2990" t="s">
        <v>3927</v>
      </c>
      <c r="BE2990" t="s">
        <v>3927</v>
      </c>
      <c r="BF2990">
        <v>16</v>
      </c>
    </row>
    <row r="2991" spans="1:58" x14ac:dyDescent="0.3">
      <c r="A2991">
        <v>2026</v>
      </c>
      <c r="B2991">
        <v>202605</v>
      </c>
      <c r="C2991">
        <v>5</v>
      </c>
      <c r="D2991" s="14">
        <v>20001623905862</v>
      </c>
      <c r="E2991" t="s">
        <v>2810</v>
      </c>
      <c r="F2991" s="2">
        <v>46149.412534722222</v>
      </c>
      <c r="G2991" s="2">
        <v>46153</v>
      </c>
      <c r="I2991" t="s">
        <v>224</v>
      </c>
      <c r="J2991" t="s">
        <v>230</v>
      </c>
      <c r="L2991" t="s">
        <v>2940</v>
      </c>
      <c r="M2991" t="s">
        <v>694</v>
      </c>
      <c r="N2991" t="s">
        <v>322</v>
      </c>
      <c r="O2991" t="s">
        <v>331</v>
      </c>
      <c r="Q2991" t="s">
        <v>12731</v>
      </c>
      <c r="R2991" t="s">
        <v>2809</v>
      </c>
      <c r="S2991" t="s">
        <v>5388</v>
      </c>
      <c r="T2991" t="s">
        <v>5389</v>
      </c>
      <c r="U2991" t="s">
        <v>3034</v>
      </c>
      <c r="V2991" t="s">
        <v>647</v>
      </c>
      <c r="W2991" t="s">
        <v>245</v>
      </c>
      <c r="X2991" t="s">
        <v>387</v>
      </c>
      <c r="Z2991">
        <v>2</v>
      </c>
      <c r="AA2991" t="s">
        <v>3921</v>
      </c>
      <c r="AE2991" t="s">
        <v>3922</v>
      </c>
      <c r="AG2991" t="s">
        <v>5006</v>
      </c>
      <c r="AH2991">
        <v>6108895486</v>
      </c>
      <c r="AI2991" t="s">
        <v>12732</v>
      </c>
      <c r="AM2991" t="s">
        <v>3925</v>
      </c>
      <c r="AN2991" t="s">
        <v>3926</v>
      </c>
      <c r="AO2991" t="s">
        <v>268</v>
      </c>
      <c r="AP2991" t="s">
        <v>330</v>
      </c>
      <c r="AW2991" t="s">
        <v>389</v>
      </c>
      <c r="AX2991" t="s">
        <v>388</v>
      </c>
      <c r="AY2991" t="s">
        <v>253</v>
      </c>
      <c r="AZ2991" t="s">
        <v>230</v>
      </c>
      <c r="BA2991" t="s">
        <v>273</v>
      </c>
      <c r="BB2991" t="s">
        <v>380</v>
      </c>
      <c r="BC2991" t="s">
        <v>3927</v>
      </c>
      <c r="BD2991" t="s">
        <v>3927</v>
      </c>
      <c r="BE2991" t="s">
        <v>3927</v>
      </c>
      <c r="BF2991">
        <v>16</v>
      </c>
    </row>
    <row r="2992" spans="1:58" x14ac:dyDescent="0.3">
      <c r="A2992">
        <v>2026</v>
      </c>
      <c r="B2992">
        <v>202605</v>
      </c>
      <c r="C2992">
        <v>5</v>
      </c>
      <c r="D2992" s="14">
        <v>20001623905849</v>
      </c>
      <c r="E2992" t="s">
        <v>2810</v>
      </c>
      <c r="F2992" s="2">
        <v>46149.41201388889</v>
      </c>
      <c r="G2992" s="2">
        <v>46151</v>
      </c>
      <c r="I2992" t="s">
        <v>224</v>
      </c>
      <c r="J2992" t="s">
        <v>230</v>
      </c>
      <c r="L2992" t="s">
        <v>12733</v>
      </c>
      <c r="M2992" t="s">
        <v>1462</v>
      </c>
      <c r="N2992" t="s">
        <v>353</v>
      </c>
      <c r="O2992" t="s">
        <v>283</v>
      </c>
      <c r="Q2992" t="s">
        <v>12734</v>
      </c>
      <c r="R2992" t="s">
        <v>2809</v>
      </c>
      <c r="S2992" t="s">
        <v>4944</v>
      </c>
      <c r="T2992" t="s">
        <v>4945</v>
      </c>
      <c r="U2992" t="s">
        <v>4008</v>
      </c>
      <c r="V2992" t="s">
        <v>980</v>
      </c>
      <c r="W2992" t="s">
        <v>245</v>
      </c>
      <c r="X2992" t="s">
        <v>387</v>
      </c>
      <c r="Z2992">
        <v>4</v>
      </c>
      <c r="AA2992" t="s">
        <v>3921</v>
      </c>
      <c r="AE2992" t="s">
        <v>3922</v>
      </c>
      <c r="AG2992" t="s">
        <v>4870</v>
      </c>
      <c r="AH2992">
        <v>6108895495</v>
      </c>
      <c r="AI2992" t="s">
        <v>12735</v>
      </c>
      <c r="AM2992" t="s">
        <v>3925</v>
      </c>
      <c r="AN2992" t="s">
        <v>3926</v>
      </c>
      <c r="AO2992" t="s">
        <v>268</v>
      </c>
      <c r="AP2992" t="s">
        <v>386</v>
      </c>
      <c r="AW2992" t="s">
        <v>921</v>
      </c>
      <c r="AX2992" t="s">
        <v>920</v>
      </c>
      <c r="AY2992" t="s">
        <v>253</v>
      </c>
      <c r="AZ2992" t="s">
        <v>230</v>
      </c>
      <c r="BA2992" t="s">
        <v>395</v>
      </c>
      <c r="BB2992" t="s">
        <v>380</v>
      </c>
      <c r="BC2992" t="s">
        <v>3927</v>
      </c>
      <c r="BD2992" t="s">
        <v>3927</v>
      </c>
      <c r="BE2992" t="s">
        <v>3927</v>
      </c>
      <c r="BF2992">
        <v>16</v>
      </c>
    </row>
    <row r="2993" spans="1:58" x14ac:dyDescent="0.3">
      <c r="A2993">
        <v>2026</v>
      </c>
      <c r="B2993">
        <v>202605</v>
      </c>
      <c r="C2993">
        <v>5</v>
      </c>
      <c r="D2993" s="14">
        <v>20001623905564</v>
      </c>
      <c r="E2993" t="s">
        <v>2810</v>
      </c>
      <c r="F2993" s="2">
        <v>46149.399988425925</v>
      </c>
      <c r="G2993" s="2">
        <v>46151</v>
      </c>
      <c r="I2993" t="s">
        <v>224</v>
      </c>
      <c r="J2993" t="s">
        <v>230</v>
      </c>
      <c r="L2993" t="s">
        <v>3125</v>
      </c>
      <c r="M2993" t="s">
        <v>4847</v>
      </c>
      <c r="N2993" t="s">
        <v>546</v>
      </c>
      <c r="O2993" t="s">
        <v>554</v>
      </c>
      <c r="Q2993" t="s">
        <v>12736</v>
      </c>
      <c r="R2993" t="s">
        <v>2809</v>
      </c>
      <c r="S2993" t="s">
        <v>7347</v>
      </c>
      <c r="T2993" t="s">
        <v>7348</v>
      </c>
      <c r="U2993" t="s">
        <v>4796</v>
      </c>
      <c r="V2993" t="s">
        <v>2024</v>
      </c>
      <c r="W2993" t="s">
        <v>245</v>
      </c>
      <c r="X2993" t="s">
        <v>225</v>
      </c>
      <c r="Z2993">
        <v>4</v>
      </c>
      <c r="AA2993" t="s">
        <v>3921</v>
      </c>
      <c r="AE2993" t="s">
        <v>3922</v>
      </c>
      <c r="AG2993" t="s">
        <v>2026</v>
      </c>
      <c r="AH2993">
        <v>6108885558</v>
      </c>
      <c r="AI2993" t="s">
        <v>12737</v>
      </c>
      <c r="AM2993" t="s">
        <v>3925</v>
      </c>
      <c r="AN2993" t="s">
        <v>3926</v>
      </c>
      <c r="AO2993" t="s">
        <v>268</v>
      </c>
      <c r="AP2993" t="s">
        <v>249</v>
      </c>
      <c r="AW2993" t="s">
        <v>1914</v>
      </c>
      <c r="AX2993" t="s">
        <v>1913</v>
      </c>
      <c r="AY2993" t="s">
        <v>254</v>
      </c>
      <c r="AZ2993" t="s">
        <v>230</v>
      </c>
      <c r="BA2993" t="s">
        <v>395</v>
      </c>
      <c r="BB2993" t="s">
        <v>380</v>
      </c>
      <c r="BC2993" t="s">
        <v>3927</v>
      </c>
      <c r="BD2993" t="s">
        <v>3927</v>
      </c>
      <c r="BE2993" t="s">
        <v>3927</v>
      </c>
      <c r="BF2993">
        <v>16</v>
      </c>
    </row>
    <row r="2994" spans="1:58" x14ac:dyDescent="0.3">
      <c r="A2994">
        <v>2026</v>
      </c>
      <c r="B2994">
        <v>202605</v>
      </c>
      <c r="C2994">
        <v>5</v>
      </c>
      <c r="D2994" s="14">
        <v>20001623903381</v>
      </c>
      <c r="E2994" t="s">
        <v>2810</v>
      </c>
      <c r="F2994" s="2">
        <v>46149.390011574076</v>
      </c>
      <c r="G2994" s="2">
        <v>46150</v>
      </c>
      <c r="I2994" t="s">
        <v>224</v>
      </c>
      <c r="J2994" t="s">
        <v>230</v>
      </c>
      <c r="L2994" t="s">
        <v>3094</v>
      </c>
      <c r="M2994" t="s">
        <v>9501</v>
      </c>
      <c r="N2994" t="s">
        <v>938</v>
      </c>
      <c r="O2994" t="s">
        <v>331</v>
      </c>
      <c r="Q2994" t="s">
        <v>12738</v>
      </c>
      <c r="R2994" t="s">
        <v>2809</v>
      </c>
      <c r="S2994" t="s">
        <v>463</v>
      </c>
      <c r="T2994" t="s">
        <v>464</v>
      </c>
      <c r="U2994" t="s">
        <v>258</v>
      </c>
      <c r="V2994" t="s">
        <v>247</v>
      </c>
      <c r="W2994" t="s">
        <v>245</v>
      </c>
      <c r="X2994" t="s">
        <v>225</v>
      </c>
      <c r="Z2994">
        <v>5</v>
      </c>
      <c r="AA2994" t="s">
        <v>3921</v>
      </c>
      <c r="AE2994" t="s">
        <v>3922</v>
      </c>
      <c r="AG2994" t="s">
        <v>410</v>
      </c>
      <c r="AH2994">
        <v>6108901317</v>
      </c>
      <c r="AI2994" t="s">
        <v>12739</v>
      </c>
      <c r="AM2994" t="s">
        <v>3925</v>
      </c>
      <c r="AN2994" t="s">
        <v>3926</v>
      </c>
      <c r="AO2994" t="s">
        <v>268</v>
      </c>
      <c r="AP2994" t="s">
        <v>249</v>
      </c>
      <c r="AW2994" t="s">
        <v>320</v>
      </c>
      <c r="AX2994" t="s">
        <v>319</v>
      </c>
      <c r="AY2994" t="s">
        <v>254</v>
      </c>
      <c r="AZ2994" t="s">
        <v>230</v>
      </c>
      <c r="BA2994" t="s">
        <v>395</v>
      </c>
      <c r="BB2994" t="s">
        <v>380</v>
      </c>
      <c r="BC2994" t="s">
        <v>3927</v>
      </c>
      <c r="BD2994" t="s">
        <v>3927</v>
      </c>
      <c r="BE2994" t="s">
        <v>3927</v>
      </c>
      <c r="BF2994">
        <v>16</v>
      </c>
    </row>
    <row r="2995" spans="1:58" x14ac:dyDescent="0.3">
      <c r="A2995">
        <v>2026</v>
      </c>
      <c r="B2995">
        <v>202605</v>
      </c>
      <c r="C2995">
        <v>5</v>
      </c>
      <c r="D2995" s="14">
        <v>20001623902438</v>
      </c>
      <c r="E2995" t="s">
        <v>2810</v>
      </c>
      <c r="F2995" s="2">
        <v>46149.392951388887</v>
      </c>
      <c r="G2995" s="2">
        <v>46149</v>
      </c>
      <c r="I2995" t="s">
        <v>224</v>
      </c>
      <c r="J2995" t="s">
        <v>230</v>
      </c>
      <c r="L2995" t="s">
        <v>12740</v>
      </c>
      <c r="M2995" t="s">
        <v>4091</v>
      </c>
      <c r="N2995" t="s">
        <v>546</v>
      </c>
      <c r="O2995" t="s">
        <v>554</v>
      </c>
      <c r="Q2995" t="s">
        <v>12741</v>
      </c>
      <c r="R2995" t="s">
        <v>2809</v>
      </c>
      <c r="S2995" t="s">
        <v>7818</v>
      </c>
      <c r="T2995" t="s">
        <v>7819</v>
      </c>
      <c r="U2995" t="s">
        <v>4796</v>
      </c>
      <c r="V2995" t="s">
        <v>2024</v>
      </c>
      <c r="W2995" t="s">
        <v>245</v>
      </c>
      <c r="X2995" t="s">
        <v>225</v>
      </c>
      <c r="Z2995">
        <v>6</v>
      </c>
      <c r="AA2995" t="s">
        <v>3921</v>
      </c>
      <c r="AE2995" t="s">
        <v>3922</v>
      </c>
      <c r="AG2995" t="s">
        <v>6701</v>
      </c>
      <c r="AH2995">
        <v>6108900307</v>
      </c>
      <c r="AI2995" t="s">
        <v>12742</v>
      </c>
      <c r="AM2995" t="s">
        <v>3925</v>
      </c>
      <c r="AN2995" t="s">
        <v>3926</v>
      </c>
      <c r="AO2995" t="s">
        <v>268</v>
      </c>
      <c r="AP2995" t="s">
        <v>386</v>
      </c>
      <c r="AW2995" t="s">
        <v>227</v>
      </c>
      <c r="AX2995" t="s">
        <v>226</v>
      </c>
      <c r="AY2995" t="s">
        <v>254</v>
      </c>
      <c r="AZ2995" t="s">
        <v>230</v>
      </c>
      <c r="BA2995" t="s">
        <v>395</v>
      </c>
      <c r="BB2995" t="s">
        <v>380</v>
      </c>
      <c r="BC2995" t="s">
        <v>3927</v>
      </c>
      <c r="BD2995" t="s">
        <v>3927</v>
      </c>
      <c r="BE2995" t="s">
        <v>3927</v>
      </c>
      <c r="BF2995">
        <v>16</v>
      </c>
    </row>
    <row r="2996" spans="1:58" x14ac:dyDescent="0.3">
      <c r="A2996">
        <v>2026</v>
      </c>
      <c r="B2996">
        <v>202605</v>
      </c>
      <c r="C2996">
        <v>5</v>
      </c>
      <c r="D2996" s="14">
        <v>20001623902287</v>
      </c>
      <c r="E2996" t="s">
        <v>2810</v>
      </c>
      <c r="F2996" s="2">
        <v>46149.385358796295</v>
      </c>
      <c r="G2996" s="2">
        <v>46152</v>
      </c>
      <c r="I2996" t="s">
        <v>224</v>
      </c>
      <c r="J2996" t="s">
        <v>230</v>
      </c>
      <c r="L2996" t="s">
        <v>3393</v>
      </c>
      <c r="M2996" t="s">
        <v>309</v>
      </c>
      <c r="N2996" t="s">
        <v>297</v>
      </c>
      <c r="O2996" t="s">
        <v>283</v>
      </c>
      <c r="Q2996" t="s">
        <v>12743</v>
      </c>
      <c r="R2996" t="s">
        <v>2809</v>
      </c>
      <c r="S2996" t="s">
        <v>7173</v>
      </c>
      <c r="T2996" t="s">
        <v>7174</v>
      </c>
      <c r="U2996" t="s">
        <v>4796</v>
      </c>
      <c r="V2996" t="s">
        <v>2024</v>
      </c>
      <c r="W2996" t="s">
        <v>245</v>
      </c>
      <c r="X2996" t="s">
        <v>225</v>
      </c>
      <c r="Z2996">
        <v>3</v>
      </c>
      <c r="AA2996" t="s">
        <v>3921</v>
      </c>
      <c r="AE2996" t="s">
        <v>3922</v>
      </c>
      <c r="AG2996" t="s">
        <v>6701</v>
      </c>
      <c r="AH2996">
        <v>1036953543</v>
      </c>
      <c r="AI2996" t="s">
        <v>12744</v>
      </c>
      <c r="AM2996" t="s">
        <v>3925</v>
      </c>
      <c r="AN2996" t="s">
        <v>3926</v>
      </c>
      <c r="AO2996" t="s">
        <v>268</v>
      </c>
      <c r="AP2996" t="s">
        <v>304</v>
      </c>
      <c r="AW2996" t="s">
        <v>227</v>
      </c>
      <c r="AX2996" t="s">
        <v>226</v>
      </c>
      <c r="AY2996" t="s">
        <v>254</v>
      </c>
      <c r="AZ2996" t="s">
        <v>230</v>
      </c>
      <c r="BA2996" t="s">
        <v>273</v>
      </c>
      <c r="BB2996" t="s">
        <v>380</v>
      </c>
      <c r="BC2996" t="s">
        <v>3927</v>
      </c>
      <c r="BD2996" t="s">
        <v>3927</v>
      </c>
      <c r="BE2996" t="s">
        <v>3927</v>
      </c>
      <c r="BF2996">
        <v>5</v>
      </c>
    </row>
    <row r="2997" spans="1:58" x14ac:dyDescent="0.3">
      <c r="A2997">
        <v>2026</v>
      </c>
      <c r="B2997">
        <v>202605</v>
      </c>
      <c r="C2997">
        <v>5</v>
      </c>
      <c r="D2997" s="14">
        <v>20001623901612</v>
      </c>
      <c r="E2997" t="s">
        <v>2810</v>
      </c>
      <c r="F2997" s="2">
        <v>46149.400185185186</v>
      </c>
      <c r="G2997" s="2">
        <v>46151</v>
      </c>
      <c r="I2997" t="s">
        <v>224</v>
      </c>
      <c r="J2997" t="s">
        <v>230</v>
      </c>
      <c r="L2997" t="s">
        <v>6826</v>
      </c>
      <c r="M2997" t="s">
        <v>309</v>
      </c>
      <c r="N2997" t="s">
        <v>297</v>
      </c>
      <c r="O2997" t="s">
        <v>283</v>
      </c>
      <c r="Q2997" t="s">
        <v>12745</v>
      </c>
      <c r="R2997" t="s">
        <v>2809</v>
      </c>
      <c r="S2997" t="s">
        <v>11409</v>
      </c>
      <c r="T2997" t="s">
        <v>11410</v>
      </c>
      <c r="U2997" t="s">
        <v>4008</v>
      </c>
      <c r="V2997" t="s">
        <v>980</v>
      </c>
      <c r="W2997" t="s">
        <v>245</v>
      </c>
      <c r="X2997" t="s">
        <v>387</v>
      </c>
      <c r="Z2997">
        <v>4</v>
      </c>
      <c r="AA2997" t="s">
        <v>3921</v>
      </c>
      <c r="AE2997" t="s">
        <v>3922</v>
      </c>
      <c r="AG2997" t="s">
        <v>5098</v>
      </c>
      <c r="AH2997">
        <v>6014352599</v>
      </c>
      <c r="AI2997" t="s">
        <v>12746</v>
      </c>
      <c r="AM2997" t="s">
        <v>3925</v>
      </c>
      <c r="AN2997" t="s">
        <v>3926</v>
      </c>
      <c r="AO2997" t="s">
        <v>268</v>
      </c>
      <c r="AP2997" t="s">
        <v>386</v>
      </c>
      <c r="AW2997" t="s">
        <v>447</v>
      </c>
      <c r="AX2997" t="s">
        <v>446</v>
      </c>
      <c r="AY2997" t="s">
        <v>253</v>
      </c>
      <c r="AZ2997" t="s">
        <v>230</v>
      </c>
      <c r="BA2997" t="s">
        <v>273</v>
      </c>
      <c r="BB2997" t="s">
        <v>380</v>
      </c>
      <c r="BC2997" t="s">
        <v>3927</v>
      </c>
      <c r="BD2997" t="s">
        <v>3927</v>
      </c>
      <c r="BE2997" t="s">
        <v>3927</v>
      </c>
      <c r="BF2997">
        <v>5</v>
      </c>
    </row>
    <row r="2998" spans="1:58" x14ac:dyDescent="0.3">
      <c r="A2998">
        <v>2026</v>
      </c>
      <c r="B2998">
        <v>202605</v>
      </c>
      <c r="C2998">
        <v>5</v>
      </c>
      <c r="D2998" s="14">
        <v>20001623901549</v>
      </c>
      <c r="E2998" t="s">
        <v>2810</v>
      </c>
      <c r="F2998" s="2">
        <v>46149.39744212963</v>
      </c>
      <c r="G2998" s="2">
        <v>46149</v>
      </c>
      <c r="I2998" t="s">
        <v>224</v>
      </c>
      <c r="J2998" t="s">
        <v>230</v>
      </c>
      <c r="L2998" t="s">
        <v>3820</v>
      </c>
      <c r="M2998" t="s">
        <v>392</v>
      </c>
      <c r="N2998" t="s">
        <v>353</v>
      </c>
      <c r="O2998" t="s">
        <v>283</v>
      </c>
      <c r="Q2998" t="s">
        <v>12747</v>
      </c>
      <c r="R2998" t="s">
        <v>2809</v>
      </c>
      <c r="S2998" t="s">
        <v>6146</v>
      </c>
      <c r="T2998" t="s">
        <v>6147</v>
      </c>
      <c r="U2998" t="s">
        <v>5044</v>
      </c>
      <c r="V2998" t="s">
        <v>5045</v>
      </c>
      <c r="W2998" t="s">
        <v>245</v>
      </c>
      <c r="X2998" t="s">
        <v>225</v>
      </c>
      <c r="Z2998">
        <v>6</v>
      </c>
      <c r="AA2998" t="s">
        <v>3921</v>
      </c>
      <c r="AE2998" t="s">
        <v>3922</v>
      </c>
      <c r="AG2998" t="s">
        <v>5047</v>
      </c>
      <c r="AH2998">
        <v>6108885546</v>
      </c>
      <c r="AI2998" t="s">
        <v>12748</v>
      </c>
      <c r="AM2998" t="s">
        <v>3925</v>
      </c>
      <c r="AN2998" t="s">
        <v>3926</v>
      </c>
      <c r="AO2998" t="s">
        <v>268</v>
      </c>
      <c r="AP2998" t="s">
        <v>386</v>
      </c>
      <c r="AW2998" t="s">
        <v>320</v>
      </c>
      <c r="AX2998" t="s">
        <v>319</v>
      </c>
      <c r="AY2998" t="s">
        <v>254</v>
      </c>
      <c r="AZ2998" t="s">
        <v>230</v>
      </c>
      <c r="BA2998" t="s">
        <v>395</v>
      </c>
      <c r="BB2998" t="s">
        <v>380</v>
      </c>
      <c r="BC2998" t="s">
        <v>3927</v>
      </c>
      <c r="BD2998" t="s">
        <v>3927</v>
      </c>
      <c r="BE2998" t="s">
        <v>3927</v>
      </c>
      <c r="BF2998">
        <v>16</v>
      </c>
    </row>
    <row r="2999" spans="1:58" x14ac:dyDescent="0.3">
      <c r="A2999">
        <v>2026</v>
      </c>
      <c r="B2999">
        <v>202605</v>
      </c>
      <c r="C2999">
        <v>5</v>
      </c>
      <c r="D2999" s="14">
        <v>20001623900726</v>
      </c>
      <c r="E2999" t="s">
        <v>2810</v>
      </c>
      <c r="F2999" s="2">
        <v>46149.404409722221</v>
      </c>
      <c r="G2999" s="2">
        <v>46150</v>
      </c>
      <c r="I2999" t="s">
        <v>224</v>
      </c>
      <c r="J2999" t="s">
        <v>230</v>
      </c>
      <c r="L2999" t="s">
        <v>1055</v>
      </c>
      <c r="M2999" t="s">
        <v>809</v>
      </c>
      <c r="N2999" t="s">
        <v>237</v>
      </c>
      <c r="O2999" t="s">
        <v>257</v>
      </c>
      <c r="Q2999" t="s">
        <v>12749</v>
      </c>
      <c r="R2999" t="s">
        <v>2809</v>
      </c>
      <c r="S2999" t="s">
        <v>8045</v>
      </c>
      <c r="T2999" t="s">
        <v>8046</v>
      </c>
      <c r="U2999" t="s">
        <v>4008</v>
      </c>
      <c r="V2999" t="s">
        <v>980</v>
      </c>
      <c r="W2999" t="s">
        <v>245</v>
      </c>
      <c r="X2999" t="s">
        <v>225</v>
      </c>
      <c r="Z2999">
        <v>5</v>
      </c>
      <c r="AA2999" t="s">
        <v>3921</v>
      </c>
      <c r="AE2999" t="s">
        <v>3922</v>
      </c>
      <c r="AG2999" t="s">
        <v>5098</v>
      </c>
      <c r="AH2999">
        <v>6105361815</v>
      </c>
      <c r="AI2999" t="s">
        <v>12750</v>
      </c>
      <c r="AM2999" t="s">
        <v>3925</v>
      </c>
      <c r="AN2999" t="s">
        <v>3926</v>
      </c>
      <c r="AO2999" t="s">
        <v>268</v>
      </c>
      <c r="AP2999" t="s">
        <v>386</v>
      </c>
      <c r="AW2999" t="s">
        <v>227</v>
      </c>
      <c r="AX2999" t="s">
        <v>226</v>
      </c>
      <c r="AY2999" t="s">
        <v>254</v>
      </c>
      <c r="AZ2999" t="s">
        <v>230</v>
      </c>
      <c r="BA2999" t="s">
        <v>273</v>
      </c>
      <c r="BB2999" t="s">
        <v>380</v>
      </c>
      <c r="BC2999" t="s">
        <v>3927</v>
      </c>
      <c r="BD2999" t="s">
        <v>3927</v>
      </c>
      <c r="BE2999" t="s">
        <v>3927</v>
      </c>
      <c r="BF2999">
        <v>23</v>
      </c>
    </row>
    <row r="3000" spans="1:58" x14ac:dyDescent="0.3">
      <c r="A3000">
        <v>2026</v>
      </c>
      <c r="B3000">
        <v>202605</v>
      </c>
      <c r="C3000">
        <v>5</v>
      </c>
      <c r="D3000" s="14">
        <v>20001623900116</v>
      </c>
      <c r="E3000" t="s">
        <v>2810</v>
      </c>
      <c r="F3000" s="2">
        <v>46149.374849537038</v>
      </c>
      <c r="G3000" s="2">
        <v>46150</v>
      </c>
      <c r="I3000" t="s">
        <v>224</v>
      </c>
      <c r="J3000" t="s">
        <v>230</v>
      </c>
      <c r="L3000" t="s">
        <v>3332</v>
      </c>
      <c r="M3000" t="s">
        <v>309</v>
      </c>
      <c r="N3000" t="s">
        <v>297</v>
      </c>
      <c r="O3000" t="s">
        <v>283</v>
      </c>
      <c r="Q3000" t="s">
        <v>12751</v>
      </c>
      <c r="R3000" t="s">
        <v>2809</v>
      </c>
      <c r="S3000" t="s">
        <v>6146</v>
      </c>
      <c r="T3000" t="s">
        <v>6147</v>
      </c>
      <c r="U3000" t="s">
        <v>5044</v>
      </c>
      <c r="V3000" t="s">
        <v>5045</v>
      </c>
      <c r="W3000" t="s">
        <v>245</v>
      </c>
      <c r="X3000" t="s">
        <v>225</v>
      </c>
      <c r="Z3000">
        <v>5</v>
      </c>
      <c r="AA3000" t="s">
        <v>3921</v>
      </c>
      <c r="AE3000" t="s">
        <v>3922</v>
      </c>
      <c r="AG3000" t="s">
        <v>5047</v>
      </c>
      <c r="AH3000">
        <v>6108897366</v>
      </c>
      <c r="AI3000" t="s">
        <v>12752</v>
      </c>
      <c r="AM3000" t="s">
        <v>3925</v>
      </c>
      <c r="AN3000" t="s">
        <v>3926</v>
      </c>
      <c r="AO3000" t="s">
        <v>268</v>
      </c>
      <c r="AP3000" t="s">
        <v>386</v>
      </c>
      <c r="AW3000" t="s">
        <v>320</v>
      </c>
      <c r="AX3000" t="s">
        <v>319</v>
      </c>
      <c r="AY3000" t="s">
        <v>254</v>
      </c>
      <c r="AZ3000" t="s">
        <v>230</v>
      </c>
      <c r="BA3000" t="s">
        <v>273</v>
      </c>
      <c r="BB3000" t="s">
        <v>380</v>
      </c>
      <c r="BC3000" t="s">
        <v>3927</v>
      </c>
      <c r="BD3000" t="s">
        <v>3927</v>
      </c>
      <c r="BE3000" t="s">
        <v>3927</v>
      </c>
      <c r="BF3000">
        <v>16</v>
      </c>
    </row>
    <row r="3001" spans="1:58" x14ac:dyDescent="0.3">
      <c r="A3001">
        <v>2026</v>
      </c>
      <c r="B3001">
        <v>202605</v>
      </c>
      <c r="C3001">
        <v>5</v>
      </c>
      <c r="D3001" s="14">
        <v>20001623899409</v>
      </c>
      <c r="E3001" t="s">
        <v>2810</v>
      </c>
      <c r="F3001" s="2">
        <v>46149.389618055553</v>
      </c>
      <c r="G3001" s="2">
        <v>46150</v>
      </c>
      <c r="I3001" t="s">
        <v>224</v>
      </c>
      <c r="J3001" t="s">
        <v>230</v>
      </c>
      <c r="L3001" t="s">
        <v>1488</v>
      </c>
      <c r="M3001" t="s">
        <v>334</v>
      </c>
      <c r="N3001" t="s">
        <v>322</v>
      </c>
      <c r="O3001" t="s">
        <v>331</v>
      </c>
      <c r="Q3001" t="s">
        <v>12753</v>
      </c>
      <c r="R3001" t="s">
        <v>2809</v>
      </c>
      <c r="S3001" t="s">
        <v>7963</v>
      </c>
      <c r="T3001" t="s">
        <v>7964</v>
      </c>
      <c r="U3001" t="s">
        <v>4796</v>
      </c>
      <c r="V3001" t="s">
        <v>2024</v>
      </c>
      <c r="W3001" t="s">
        <v>245</v>
      </c>
      <c r="X3001" t="s">
        <v>225</v>
      </c>
      <c r="Z3001">
        <v>5</v>
      </c>
      <c r="AA3001" t="s">
        <v>3921</v>
      </c>
      <c r="AE3001" t="s">
        <v>3922</v>
      </c>
      <c r="AG3001" t="s">
        <v>6701</v>
      </c>
      <c r="AH3001">
        <v>6032261840</v>
      </c>
      <c r="AI3001" t="s">
        <v>12754</v>
      </c>
      <c r="AM3001" t="s">
        <v>3925</v>
      </c>
      <c r="AN3001" t="s">
        <v>3926</v>
      </c>
      <c r="AO3001" t="s">
        <v>268</v>
      </c>
      <c r="AP3001" t="s">
        <v>386</v>
      </c>
      <c r="AW3001" t="s">
        <v>227</v>
      </c>
      <c r="AX3001" t="s">
        <v>226</v>
      </c>
      <c r="AY3001" t="s">
        <v>254</v>
      </c>
      <c r="AZ3001" t="s">
        <v>230</v>
      </c>
      <c r="BA3001" t="s">
        <v>273</v>
      </c>
      <c r="BB3001" t="s">
        <v>380</v>
      </c>
      <c r="BC3001" t="s">
        <v>3927</v>
      </c>
      <c r="BD3001" t="s">
        <v>3927</v>
      </c>
      <c r="BE3001" t="s">
        <v>3927</v>
      </c>
      <c r="BF3001">
        <v>26</v>
      </c>
    </row>
    <row r="3002" spans="1:58" x14ac:dyDescent="0.3">
      <c r="A3002">
        <v>2026</v>
      </c>
      <c r="B3002">
        <v>202605</v>
      </c>
      <c r="C3002">
        <v>5</v>
      </c>
      <c r="D3002" s="14">
        <v>20001623899215</v>
      </c>
      <c r="E3002" t="s">
        <v>2810</v>
      </c>
      <c r="F3002" s="2">
        <v>46149.379826388889</v>
      </c>
      <c r="G3002" s="2">
        <v>46151</v>
      </c>
      <c r="I3002" t="s">
        <v>224</v>
      </c>
      <c r="J3002" t="s">
        <v>230</v>
      </c>
      <c r="L3002" t="s">
        <v>686</v>
      </c>
      <c r="M3002" t="s">
        <v>494</v>
      </c>
      <c r="N3002" t="s">
        <v>486</v>
      </c>
      <c r="O3002" t="s">
        <v>257</v>
      </c>
      <c r="Q3002" t="s">
        <v>12755</v>
      </c>
      <c r="R3002" t="s">
        <v>2809</v>
      </c>
      <c r="S3002" t="s">
        <v>5693</v>
      </c>
      <c r="T3002" t="s">
        <v>5694</v>
      </c>
      <c r="U3002" t="s">
        <v>3034</v>
      </c>
      <c r="V3002" t="s">
        <v>647</v>
      </c>
      <c r="W3002" t="s">
        <v>245</v>
      </c>
      <c r="X3002" t="s">
        <v>387</v>
      </c>
      <c r="Z3002">
        <v>4</v>
      </c>
      <c r="AA3002" t="s">
        <v>3921</v>
      </c>
      <c r="AE3002" t="s">
        <v>3922</v>
      </c>
      <c r="AG3002" t="s">
        <v>5111</v>
      </c>
      <c r="AH3002">
        <v>6108894439</v>
      </c>
      <c r="AI3002" t="s">
        <v>12756</v>
      </c>
      <c r="AM3002" t="s">
        <v>3925</v>
      </c>
      <c r="AN3002" t="s">
        <v>3926</v>
      </c>
      <c r="AO3002" t="s">
        <v>268</v>
      </c>
      <c r="AP3002" t="s">
        <v>330</v>
      </c>
      <c r="AW3002" t="s">
        <v>447</v>
      </c>
      <c r="AX3002" t="s">
        <v>446</v>
      </c>
      <c r="AY3002" t="s">
        <v>253</v>
      </c>
      <c r="AZ3002" t="s">
        <v>230</v>
      </c>
      <c r="BA3002" t="s">
        <v>273</v>
      </c>
      <c r="BB3002" t="s">
        <v>380</v>
      </c>
      <c r="BC3002" t="s">
        <v>3927</v>
      </c>
      <c r="BD3002" t="s">
        <v>3927</v>
      </c>
      <c r="BE3002" t="s">
        <v>3927</v>
      </c>
      <c r="BF3002">
        <v>16</v>
      </c>
    </row>
    <row r="3003" spans="1:58" x14ac:dyDescent="0.3">
      <c r="A3003">
        <v>2026</v>
      </c>
      <c r="B3003">
        <v>202605</v>
      </c>
      <c r="C3003">
        <v>5</v>
      </c>
      <c r="D3003" s="14">
        <v>20001623899030</v>
      </c>
      <c r="E3003" t="s">
        <v>2810</v>
      </c>
      <c r="F3003" s="2">
        <v>46149.370682870373</v>
      </c>
      <c r="G3003" s="2">
        <v>46150</v>
      </c>
      <c r="I3003" t="s">
        <v>224</v>
      </c>
      <c r="J3003" t="s">
        <v>230</v>
      </c>
      <c r="L3003" t="s">
        <v>3463</v>
      </c>
      <c r="M3003" t="s">
        <v>309</v>
      </c>
      <c r="N3003" t="s">
        <v>297</v>
      </c>
      <c r="O3003" t="s">
        <v>283</v>
      </c>
      <c r="Q3003" t="s">
        <v>12757</v>
      </c>
      <c r="R3003" t="s">
        <v>2809</v>
      </c>
      <c r="S3003" t="s">
        <v>935</v>
      </c>
      <c r="T3003" t="s">
        <v>936</v>
      </c>
      <c r="U3003" t="s">
        <v>258</v>
      </c>
      <c r="V3003" t="s">
        <v>247</v>
      </c>
      <c r="W3003" t="s">
        <v>245</v>
      </c>
      <c r="X3003" t="s">
        <v>225</v>
      </c>
      <c r="Z3003">
        <v>5</v>
      </c>
      <c r="AA3003" t="s">
        <v>3921</v>
      </c>
      <c r="AE3003" t="s">
        <v>3922</v>
      </c>
      <c r="AG3003" t="s">
        <v>329</v>
      </c>
      <c r="AH3003">
        <v>6108895396</v>
      </c>
      <c r="AI3003" t="s">
        <v>12758</v>
      </c>
      <c r="AM3003" t="s">
        <v>3925</v>
      </c>
      <c r="AN3003" t="s">
        <v>3926</v>
      </c>
      <c r="AO3003" t="s">
        <v>268</v>
      </c>
      <c r="AP3003" t="s">
        <v>249</v>
      </c>
      <c r="AW3003" t="s">
        <v>320</v>
      </c>
      <c r="AX3003" t="s">
        <v>319</v>
      </c>
      <c r="AY3003" t="s">
        <v>254</v>
      </c>
      <c r="AZ3003" t="s">
        <v>230</v>
      </c>
      <c r="BA3003" t="s">
        <v>395</v>
      </c>
      <c r="BB3003" t="s">
        <v>380</v>
      </c>
      <c r="BC3003" t="s">
        <v>3927</v>
      </c>
      <c r="BD3003" t="s">
        <v>3927</v>
      </c>
      <c r="BE3003" t="s">
        <v>3927</v>
      </c>
      <c r="BF3003">
        <v>16</v>
      </c>
    </row>
    <row r="3004" spans="1:58" x14ac:dyDescent="0.3">
      <c r="A3004">
        <v>2026</v>
      </c>
      <c r="B3004">
        <v>202605</v>
      </c>
      <c r="C3004">
        <v>5</v>
      </c>
      <c r="D3004" s="14">
        <v>20001623897853</v>
      </c>
      <c r="E3004" t="s">
        <v>2810</v>
      </c>
      <c r="F3004" s="2">
        <v>46149.409108796295</v>
      </c>
      <c r="G3004" s="2">
        <v>46154</v>
      </c>
      <c r="I3004" t="s">
        <v>224</v>
      </c>
      <c r="J3004" t="s">
        <v>230</v>
      </c>
      <c r="L3004" t="s">
        <v>3016</v>
      </c>
      <c r="M3004" t="s">
        <v>626</v>
      </c>
      <c r="N3004" t="s">
        <v>616</v>
      </c>
      <c r="O3004" t="s">
        <v>623</v>
      </c>
      <c r="Q3004" t="s">
        <v>12759</v>
      </c>
      <c r="R3004" t="s">
        <v>2809</v>
      </c>
      <c r="S3004" t="s">
        <v>8859</v>
      </c>
      <c r="T3004" t="s">
        <v>8860</v>
      </c>
      <c r="U3004" t="s">
        <v>4796</v>
      </c>
      <c r="V3004" t="s">
        <v>2024</v>
      </c>
      <c r="W3004" t="s">
        <v>245</v>
      </c>
      <c r="X3004" t="s">
        <v>225</v>
      </c>
      <c r="Z3004">
        <v>1</v>
      </c>
      <c r="AA3004" t="s">
        <v>3921</v>
      </c>
      <c r="AE3004" t="s">
        <v>3922</v>
      </c>
      <c r="AG3004" t="s">
        <v>6701</v>
      </c>
      <c r="AH3004">
        <v>6108882576</v>
      </c>
      <c r="AI3004" t="s">
        <v>12760</v>
      </c>
      <c r="AM3004" t="s">
        <v>3925</v>
      </c>
      <c r="AN3004" t="s">
        <v>3926</v>
      </c>
      <c r="AO3004" t="s">
        <v>268</v>
      </c>
      <c r="AP3004" t="s">
        <v>304</v>
      </c>
      <c r="AW3004" t="s">
        <v>320</v>
      </c>
      <c r="AX3004" t="s">
        <v>319</v>
      </c>
      <c r="AY3004" t="s">
        <v>254</v>
      </c>
      <c r="AZ3004" t="s">
        <v>230</v>
      </c>
      <c r="BA3004" t="s">
        <v>273</v>
      </c>
      <c r="BB3004" t="s">
        <v>380</v>
      </c>
      <c r="BC3004" t="s">
        <v>3927</v>
      </c>
      <c r="BD3004" t="s">
        <v>3927</v>
      </c>
      <c r="BE3004" t="s">
        <v>3927</v>
      </c>
      <c r="BF3004">
        <v>16</v>
      </c>
    </row>
    <row r="3005" spans="1:58" x14ac:dyDescent="0.3">
      <c r="A3005">
        <v>2026</v>
      </c>
      <c r="B3005">
        <v>202605</v>
      </c>
      <c r="C3005">
        <v>5</v>
      </c>
      <c r="D3005" s="14">
        <v>20001623895632</v>
      </c>
      <c r="E3005" t="s">
        <v>2810</v>
      </c>
      <c r="F3005" s="2">
        <v>46149.400104166663</v>
      </c>
      <c r="G3005" s="2">
        <v>46151</v>
      </c>
      <c r="I3005" t="s">
        <v>224</v>
      </c>
      <c r="J3005" t="s">
        <v>230</v>
      </c>
      <c r="L3005" t="s">
        <v>2855</v>
      </c>
      <c r="M3005" t="s">
        <v>261</v>
      </c>
      <c r="N3005" t="s">
        <v>237</v>
      </c>
      <c r="O3005" t="s">
        <v>257</v>
      </c>
      <c r="Q3005" t="s">
        <v>12761</v>
      </c>
      <c r="R3005" t="s">
        <v>2809</v>
      </c>
      <c r="S3005" t="s">
        <v>6698</v>
      </c>
      <c r="T3005" t="s">
        <v>6699</v>
      </c>
      <c r="U3005" t="s">
        <v>4796</v>
      </c>
      <c r="V3005" t="s">
        <v>2024</v>
      </c>
      <c r="W3005" t="s">
        <v>245</v>
      </c>
      <c r="X3005" t="s">
        <v>225</v>
      </c>
      <c r="Z3005">
        <v>4</v>
      </c>
      <c r="AA3005" t="s">
        <v>3921</v>
      </c>
      <c r="AE3005" t="s">
        <v>3922</v>
      </c>
      <c r="AG3005" t="s">
        <v>6701</v>
      </c>
      <c r="AH3005">
        <v>6108886592</v>
      </c>
      <c r="AI3005" t="s">
        <v>12762</v>
      </c>
      <c r="AM3005" t="s">
        <v>3925</v>
      </c>
      <c r="AN3005" t="s">
        <v>3926</v>
      </c>
      <c r="AO3005" t="s">
        <v>268</v>
      </c>
      <c r="AP3005" t="s">
        <v>386</v>
      </c>
      <c r="AW3005" t="s">
        <v>320</v>
      </c>
      <c r="AX3005" t="s">
        <v>319</v>
      </c>
      <c r="AY3005" t="s">
        <v>254</v>
      </c>
      <c r="AZ3005" t="s">
        <v>230</v>
      </c>
      <c r="BA3005" t="s">
        <v>395</v>
      </c>
      <c r="BB3005" t="s">
        <v>380</v>
      </c>
      <c r="BC3005" t="s">
        <v>3927</v>
      </c>
      <c r="BD3005" t="s">
        <v>3927</v>
      </c>
      <c r="BE3005" t="s">
        <v>3927</v>
      </c>
      <c r="BF3005">
        <v>16</v>
      </c>
    </row>
    <row r="3006" spans="1:58" x14ac:dyDescent="0.3">
      <c r="A3006">
        <v>2026</v>
      </c>
      <c r="B3006">
        <v>202605</v>
      </c>
      <c r="C3006">
        <v>5</v>
      </c>
      <c r="D3006" s="14">
        <v>20001623895106</v>
      </c>
      <c r="E3006" t="s">
        <v>2810</v>
      </c>
      <c r="F3006" s="2">
        <v>46149.373599537037</v>
      </c>
      <c r="G3006" s="2">
        <v>46150</v>
      </c>
      <c r="I3006" t="s">
        <v>224</v>
      </c>
      <c r="J3006" t="s">
        <v>230</v>
      </c>
      <c r="L3006" t="s">
        <v>2597</v>
      </c>
      <c r="M3006" t="s">
        <v>1336</v>
      </c>
      <c r="N3006" t="s">
        <v>546</v>
      </c>
      <c r="O3006" t="s">
        <v>554</v>
      </c>
      <c r="Q3006" t="s">
        <v>12763</v>
      </c>
      <c r="R3006" t="s">
        <v>2809</v>
      </c>
      <c r="S3006" t="s">
        <v>1583</v>
      </c>
      <c r="T3006" t="s">
        <v>1584</v>
      </c>
      <c r="U3006" t="s">
        <v>258</v>
      </c>
      <c r="V3006" t="s">
        <v>247</v>
      </c>
      <c r="W3006" t="s">
        <v>245</v>
      </c>
      <c r="X3006" t="s">
        <v>225</v>
      </c>
      <c r="Z3006">
        <v>5</v>
      </c>
      <c r="AA3006" t="s">
        <v>3921</v>
      </c>
      <c r="AE3006" t="s">
        <v>3922</v>
      </c>
      <c r="AG3006" t="s">
        <v>329</v>
      </c>
      <c r="AH3006">
        <v>6108881542</v>
      </c>
      <c r="AI3006" t="s">
        <v>12764</v>
      </c>
      <c r="AM3006" t="s">
        <v>3925</v>
      </c>
      <c r="AN3006" t="s">
        <v>3926</v>
      </c>
      <c r="AO3006" t="s">
        <v>268</v>
      </c>
      <c r="AP3006" t="s">
        <v>330</v>
      </c>
      <c r="AW3006" t="s">
        <v>320</v>
      </c>
      <c r="AX3006" t="s">
        <v>319</v>
      </c>
      <c r="AY3006" t="s">
        <v>254</v>
      </c>
      <c r="AZ3006" t="s">
        <v>230</v>
      </c>
      <c r="BA3006" t="s">
        <v>395</v>
      </c>
      <c r="BB3006" t="s">
        <v>380</v>
      </c>
      <c r="BC3006" t="s">
        <v>3927</v>
      </c>
      <c r="BD3006" t="s">
        <v>3927</v>
      </c>
      <c r="BE3006" t="s">
        <v>3927</v>
      </c>
      <c r="BF3006">
        <v>16</v>
      </c>
    </row>
    <row r="3007" spans="1:58" x14ac:dyDescent="0.3">
      <c r="A3007">
        <v>2026</v>
      </c>
      <c r="B3007">
        <v>202605</v>
      </c>
      <c r="C3007">
        <v>5</v>
      </c>
      <c r="D3007" s="14">
        <v>20001623892979</v>
      </c>
      <c r="E3007" t="s">
        <v>2810</v>
      </c>
      <c r="F3007" s="2">
        <v>46149.366585648146</v>
      </c>
      <c r="G3007" s="2">
        <v>46150</v>
      </c>
      <c r="I3007" t="s">
        <v>224</v>
      </c>
      <c r="J3007" t="s">
        <v>230</v>
      </c>
      <c r="L3007" t="s">
        <v>2139</v>
      </c>
      <c r="M3007" t="s">
        <v>334</v>
      </c>
      <c r="N3007" t="s">
        <v>322</v>
      </c>
      <c r="O3007" t="s">
        <v>331</v>
      </c>
      <c r="Q3007" t="s">
        <v>12765</v>
      </c>
      <c r="R3007" t="s">
        <v>2809</v>
      </c>
      <c r="S3007" t="s">
        <v>6329</v>
      </c>
      <c r="T3007" t="s">
        <v>6330</v>
      </c>
      <c r="U3007" t="s">
        <v>4796</v>
      </c>
      <c r="V3007" t="s">
        <v>2024</v>
      </c>
      <c r="W3007" t="s">
        <v>245</v>
      </c>
      <c r="X3007" t="s">
        <v>387</v>
      </c>
      <c r="Z3007">
        <v>5</v>
      </c>
      <c r="AA3007" t="s">
        <v>3921</v>
      </c>
      <c r="AE3007" t="s">
        <v>3922</v>
      </c>
      <c r="AG3007" t="s">
        <v>6332</v>
      </c>
      <c r="AH3007">
        <v>6108896362</v>
      </c>
      <c r="AI3007" t="s">
        <v>12766</v>
      </c>
      <c r="AM3007" t="s">
        <v>3925</v>
      </c>
      <c r="AN3007" t="s">
        <v>3926</v>
      </c>
      <c r="AO3007" t="s">
        <v>268</v>
      </c>
      <c r="AP3007" t="s">
        <v>386</v>
      </c>
      <c r="AW3007" t="s">
        <v>447</v>
      </c>
      <c r="AX3007" t="s">
        <v>446</v>
      </c>
      <c r="AY3007" t="s">
        <v>253</v>
      </c>
      <c r="AZ3007" t="s">
        <v>230</v>
      </c>
      <c r="BA3007" t="s">
        <v>395</v>
      </c>
      <c r="BB3007" t="s">
        <v>380</v>
      </c>
      <c r="BC3007" t="s">
        <v>3927</v>
      </c>
      <c r="BD3007" t="s">
        <v>3927</v>
      </c>
      <c r="BE3007" t="s">
        <v>3927</v>
      </c>
      <c r="BF3007">
        <v>16</v>
      </c>
    </row>
    <row r="3008" spans="1:58" x14ac:dyDescent="0.3">
      <c r="A3008">
        <v>2026</v>
      </c>
      <c r="B3008">
        <v>202605</v>
      </c>
      <c r="C3008">
        <v>5</v>
      </c>
      <c r="D3008" s="14">
        <v>20001623892318</v>
      </c>
      <c r="E3008" t="s">
        <v>2810</v>
      </c>
      <c r="F3008" s="2">
        <v>46149.382476851853</v>
      </c>
      <c r="G3008" s="2">
        <v>46150</v>
      </c>
      <c r="I3008" t="s">
        <v>224</v>
      </c>
      <c r="J3008" t="s">
        <v>230</v>
      </c>
      <c r="L3008" t="s">
        <v>3633</v>
      </c>
      <c r="M3008" t="s">
        <v>309</v>
      </c>
      <c r="N3008" t="s">
        <v>297</v>
      </c>
      <c r="O3008" t="s">
        <v>283</v>
      </c>
      <c r="Q3008" t="s">
        <v>12767</v>
      </c>
      <c r="R3008" t="s">
        <v>2809</v>
      </c>
      <c r="S3008" t="s">
        <v>6790</v>
      </c>
      <c r="T3008" t="s">
        <v>6791</v>
      </c>
      <c r="U3008" t="s">
        <v>4796</v>
      </c>
      <c r="V3008" t="s">
        <v>2024</v>
      </c>
      <c r="W3008" t="s">
        <v>245</v>
      </c>
      <c r="X3008" t="s">
        <v>225</v>
      </c>
      <c r="Z3008">
        <v>5</v>
      </c>
      <c r="AA3008" t="s">
        <v>3921</v>
      </c>
      <c r="AE3008" t="s">
        <v>3922</v>
      </c>
      <c r="AG3008" t="s">
        <v>2026</v>
      </c>
      <c r="AH3008">
        <v>6108885515</v>
      </c>
      <c r="AI3008" t="s">
        <v>12768</v>
      </c>
      <c r="AM3008" t="s">
        <v>3925</v>
      </c>
      <c r="AN3008" t="s">
        <v>3926</v>
      </c>
      <c r="AO3008" t="s">
        <v>268</v>
      </c>
      <c r="AP3008" t="s">
        <v>249</v>
      </c>
      <c r="AW3008" t="s">
        <v>227</v>
      </c>
      <c r="AX3008" t="s">
        <v>226</v>
      </c>
      <c r="AY3008" t="s">
        <v>254</v>
      </c>
      <c r="AZ3008" t="s">
        <v>230</v>
      </c>
      <c r="BA3008" t="s">
        <v>395</v>
      </c>
      <c r="BB3008" t="s">
        <v>380</v>
      </c>
      <c r="BC3008" t="s">
        <v>3927</v>
      </c>
      <c r="BD3008" t="s">
        <v>3927</v>
      </c>
      <c r="BE3008" t="s">
        <v>3927</v>
      </c>
      <c r="BF3008">
        <v>16</v>
      </c>
    </row>
    <row r="3009" spans="1:58" x14ac:dyDescent="0.3">
      <c r="A3009">
        <v>2026</v>
      </c>
      <c r="B3009">
        <v>202605</v>
      </c>
      <c r="C3009">
        <v>5</v>
      </c>
      <c r="D3009" s="14">
        <v>20001623892078</v>
      </c>
      <c r="E3009" t="s">
        <v>2810</v>
      </c>
      <c r="F3009" s="2">
        <v>46149.370648148149</v>
      </c>
      <c r="G3009" s="2">
        <v>46151</v>
      </c>
      <c r="I3009" t="s">
        <v>224</v>
      </c>
      <c r="J3009" t="s">
        <v>230</v>
      </c>
      <c r="L3009" t="s">
        <v>3638</v>
      </c>
      <c r="M3009" t="s">
        <v>309</v>
      </c>
      <c r="N3009" t="s">
        <v>297</v>
      </c>
      <c r="O3009" t="s">
        <v>283</v>
      </c>
      <c r="Q3009" t="s">
        <v>12769</v>
      </c>
      <c r="R3009" t="s">
        <v>2809</v>
      </c>
      <c r="S3009" t="s">
        <v>5313</v>
      </c>
      <c r="T3009" t="s">
        <v>5314</v>
      </c>
      <c r="U3009" t="s">
        <v>3034</v>
      </c>
      <c r="V3009" t="s">
        <v>647</v>
      </c>
      <c r="W3009" t="s">
        <v>245</v>
      </c>
      <c r="X3009" t="s">
        <v>225</v>
      </c>
      <c r="Z3009">
        <v>4</v>
      </c>
      <c r="AA3009" t="s">
        <v>3921</v>
      </c>
      <c r="AE3009" t="s">
        <v>3922</v>
      </c>
      <c r="AG3009" t="s">
        <v>5111</v>
      </c>
      <c r="AH3009">
        <v>6108890422</v>
      </c>
      <c r="AI3009" t="s">
        <v>12770</v>
      </c>
      <c r="AM3009" t="s">
        <v>3925</v>
      </c>
      <c r="AN3009" t="s">
        <v>3926</v>
      </c>
      <c r="AO3009" t="s">
        <v>268</v>
      </c>
      <c r="AP3009" t="s">
        <v>249</v>
      </c>
      <c r="AW3009" t="s">
        <v>1478</v>
      </c>
      <c r="AX3009" t="s">
        <v>1477</v>
      </c>
      <c r="AY3009" t="s">
        <v>254</v>
      </c>
      <c r="AZ3009" t="s">
        <v>230</v>
      </c>
      <c r="BA3009" t="s">
        <v>395</v>
      </c>
      <c r="BB3009" t="s">
        <v>380</v>
      </c>
      <c r="BC3009" t="s">
        <v>3927</v>
      </c>
      <c r="BD3009" t="s">
        <v>3927</v>
      </c>
      <c r="BE3009" t="s">
        <v>3927</v>
      </c>
      <c r="BF3009">
        <v>16</v>
      </c>
    </row>
    <row r="3010" spans="1:58" x14ac:dyDescent="0.3">
      <c r="A3010">
        <v>2026</v>
      </c>
      <c r="B3010">
        <v>202605</v>
      </c>
      <c r="C3010">
        <v>5</v>
      </c>
      <c r="D3010" s="14">
        <v>20001623891911</v>
      </c>
      <c r="E3010" t="s">
        <v>2810</v>
      </c>
      <c r="F3010" s="2">
        <v>46149.361979166664</v>
      </c>
      <c r="G3010" s="2">
        <v>46150</v>
      </c>
      <c r="I3010" t="s">
        <v>224</v>
      </c>
      <c r="J3010" t="s">
        <v>230</v>
      </c>
      <c r="L3010" t="s">
        <v>3103</v>
      </c>
      <c r="M3010" t="s">
        <v>1594</v>
      </c>
      <c r="N3010" t="s">
        <v>938</v>
      </c>
      <c r="O3010" t="s">
        <v>331</v>
      </c>
      <c r="Q3010" t="s">
        <v>12771</v>
      </c>
      <c r="R3010" t="s">
        <v>2809</v>
      </c>
      <c r="S3010" t="s">
        <v>7748</v>
      </c>
      <c r="T3010" t="s">
        <v>7749</v>
      </c>
      <c r="U3010" t="s">
        <v>4796</v>
      </c>
      <c r="V3010" t="s">
        <v>2024</v>
      </c>
      <c r="W3010" t="s">
        <v>245</v>
      </c>
      <c r="X3010" t="s">
        <v>225</v>
      </c>
      <c r="Z3010">
        <v>5</v>
      </c>
      <c r="AA3010" t="s">
        <v>3921</v>
      </c>
      <c r="AE3010" t="s">
        <v>3922</v>
      </c>
      <c r="AG3010" t="s">
        <v>6701</v>
      </c>
      <c r="AH3010">
        <v>6108902253</v>
      </c>
      <c r="AI3010" t="s">
        <v>12772</v>
      </c>
      <c r="AM3010" t="s">
        <v>3925</v>
      </c>
      <c r="AN3010" t="s">
        <v>3926</v>
      </c>
      <c r="AO3010" t="s">
        <v>268</v>
      </c>
      <c r="AP3010" t="s">
        <v>249</v>
      </c>
      <c r="AW3010" t="s">
        <v>227</v>
      </c>
      <c r="AX3010" t="s">
        <v>226</v>
      </c>
      <c r="AY3010" t="s">
        <v>254</v>
      </c>
      <c r="AZ3010" t="s">
        <v>230</v>
      </c>
      <c r="BA3010" t="s">
        <v>395</v>
      </c>
      <c r="BB3010" t="s">
        <v>380</v>
      </c>
      <c r="BC3010" t="s">
        <v>3927</v>
      </c>
      <c r="BD3010" t="s">
        <v>3927</v>
      </c>
      <c r="BE3010" t="s">
        <v>3927</v>
      </c>
      <c r="BF3010">
        <v>16</v>
      </c>
    </row>
    <row r="3011" spans="1:58" x14ac:dyDescent="0.3">
      <c r="A3011">
        <v>2026</v>
      </c>
      <c r="B3011">
        <v>202605</v>
      </c>
      <c r="C3011">
        <v>5</v>
      </c>
      <c r="D3011" s="14">
        <v>20001623891823</v>
      </c>
      <c r="E3011" t="s">
        <v>2810</v>
      </c>
      <c r="F3011" s="2">
        <v>46149.40552083333</v>
      </c>
      <c r="G3011" s="2">
        <v>46150</v>
      </c>
      <c r="I3011" t="s">
        <v>224</v>
      </c>
      <c r="J3011" t="s">
        <v>230</v>
      </c>
      <c r="L3011" t="s">
        <v>2929</v>
      </c>
      <c r="M3011" t="s">
        <v>1949</v>
      </c>
      <c r="N3011" t="s">
        <v>322</v>
      </c>
      <c r="O3011" t="s">
        <v>331</v>
      </c>
      <c r="Q3011" t="s">
        <v>12773</v>
      </c>
      <c r="R3011" t="s">
        <v>2809</v>
      </c>
      <c r="S3011" t="s">
        <v>7748</v>
      </c>
      <c r="T3011" t="s">
        <v>7749</v>
      </c>
      <c r="U3011" t="s">
        <v>4796</v>
      </c>
      <c r="V3011" t="s">
        <v>2024</v>
      </c>
      <c r="W3011" t="s">
        <v>245</v>
      </c>
      <c r="X3011" t="s">
        <v>387</v>
      </c>
      <c r="Z3011">
        <v>5</v>
      </c>
      <c r="AA3011" t="s">
        <v>3921</v>
      </c>
      <c r="AE3011" t="s">
        <v>3922</v>
      </c>
      <c r="AG3011" t="s">
        <v>6701</v>
      </c>
      <c r="AH3011">
        <v>6108895471</v>
      </c>
      <c r="AI3011" t="s">
        <v>12774</v>
      </c>
      <c r="AM3011" t="s">
        <v>3925</v>
      </c>
      <c r="AN3011" t="s">
        <v>3926</v>
      </c>
      <c r="AO3011" t="s">
        <v>268</v>
      </c>
      <c r="AP3011" t="s">
        <v>249</v>
      </c>
      <c r="AW3011" t="s">
        <v>447</v>
      </c>
      <c r="AX3011" t="s">
        <v>446</v>
      </c>
      <c r="AY3011" t="s">
        <v>253</v>
      </c>
      <c r="AZ3011" t="s">
        <v>230</v>
      </c>
      <c r="BA3011" t="s">
        <v>395</v>
      </c>
      <c r="BB3011" t="s">
        <v>380</v>
      </c>
      <c r="BC3011" t="s">
        <v>3927</v>
      </c>
      <c r="BD3011" t="s">
        <v>3927</v>
      </c>
      <c r="BE3011" t="s">
        <v>3927</v>
      </c>
      <c r="BF3011">
        <v>16</v>
      </c>
    </row>
    <row r="3012" spans="1:58" x14ac:dyDescent="0.3">
      <c r="A3012">
        <v>2026</v>
      </c>
      <c r="B3012">
        <v>202605</v>
      </c>
      <c r="C3012">
        <v>5</v>
      </c>
      <c r="D3012" s="14">
        <v>20001623891281</v>
      </c>
      <c r="E3012" t="s">
        <v>2810</v>
      </c>
      <c r="F3012" s="2">
        <v>46149.379988425928</v>
      </c>
      <c r="G3012" s="2">
        <v>46149</v>
      </c>
      <c r="I3012" t="s">
        <v>224</v>
      </c>
      <c r="J3012" t="s">
        <v>230</v>
      </c>
      <c r="L3012" t="s">
        <v>12775</v>
      </c>
      <c r="M3012" t="s">
        <v>1336</v>
      </c>
      <c r="N3012" t="s">
        <v>546</v>
      </c>
      <c r="O3012" t="s">
        <v>554</v>
      </c>
      <c r="Q3012" t="s">
        <v>12776</v>
      </c>
      <c r="R3012" t="s">
        <v>2809</v>
      </c>
      <c r="S3012" t="s">
        <v>7591</v>
      </c>
      <c r="T3012" t="s">
        <v>7592</v>
      </c>
      <c r="U3012" t="s">
        <v>4796</v>
      </c>
      <c r="V3012" t="s">
        <v>2024</v>
      </c>
      <c r="W3012" t="s">
        <v>245</v>
      </c>
      <c r="X3012" t="s">
        <v>225</v>
      </c>
      <c r="Z3012">
        <v>6</v>
      </c>
      <c r="AA3012" t="s">
        <v>3921</v>
      </c>
      <c r="AE3012" t="s">
        <v>3922</v>
      </c>
      <c r="AG3012" t="s">
        <v>6332</v>
      </c>
      <c r="AH3012">
        <v>6108900287</v>
      </c>
      <c r="AI3012" t="s">
        <v>12777</v>
      </c>
      <c r="AM3012" t="s">
        <v>3925</v>
      </c>
      <c r="AN3012" t="s">
        <v>3926</v>
      </c>
      <c r="AO3012" t="s">
        <v>268</v>
      </c>
      <c r="AP3012" t="s">
        <v>386</v>
      </c>
      <c r="AW3012" t="s">
        <v>227</v>
      </c>
      <c r="AX3012" t="s">
        <v>226</v>
      </c>
      <c r="AY3012" t="s">
        <v>254</v>
      </c>
      <c r="AZ3012" t="s">
        <v>230</v>
      </c>
      <c r="BA3012" t="s">
        <v>395</v>
      </c>
      <c r="BB3012" t="s">
        <v>380</v>
      </c>
      <c r="BC3012" t="s">
        <v>3927</v>
      </c>
      <c r="BD3012" t="s">
        <v>3927</v>
      </c>
      <c r="BE3012" t="s">
        <v>3927</v>
      </c>
      <c r="BF3012">
        <v>9</v>
      </c>
    </row>
    <row r="3013" spans="1:58" x14ac:dyDescent="0.3">
      <c r="A3013">
        <v>2026</v>
      </c>
      <c r="B3013">
        <v>202605</v>
      </c>
      <c r="C3013">
        <v>5</v>
      </c>
      <c r="D3013" s="14">
        <v>20001623888196</v>
      </c>
      <c r="E3013" t="s">
        <v>2810</v>
      </c>
      <c r="F3013" s="2">
        <v>46149.374618055554</v>
      </c>
      <c r="G3013" s="2">
        <v>46150</v>
      </c>
      <c r="I3013" t="s">
        <v>224</v>
      </c>
      <c r="J3013" t="s">
        <v>230</v>
      </c>
      <c r="L3013" t="s">
        <v>3757</v>
      </c>
      <c r="M3013" t="s">
        <v>902</v>
      </c>
      <c r="N3013" t="s">
        <v>752</v>
      </c>
      <c r="O3013" t="s">
        <v>623</v>
      </c>
      <c r="Q3013" t="s">
        <v>12778</v>
      </c>
      <c r="R3013" t="s">
        <v>2809</v>
      </c>
      <c r="S3013" t="s">
        <v>4944</v>
      </c>
      <c r="T3013" t="s">
        <v>4945</v>
      </c>
      <c r="U3013" t="s">
        <v>4008</v>
      </c>
      <c r="V3013" t="s">
        <v>980</v>
      </c>
      <c r="W3013" t="s">
        <v>245</v>
      </c>
      <c r="X3013" t="s">
        <v>225</v>
      </c>
      <c r="Z3013">
        <v>5</v>
      </c>
      <c r="AA3013" t="s">
        <v>3921</v>
      </c>
      <c r="AE3013" t="s">
        <v>3922</v>
      </c>
      <c r="AG3013" t="s">
        <v>4870</v>
      </c>
      <c r="AH3013">
        <v>6073850655</v>
      </c>
      <c r="AI3013" t="s">
        <v>12779</v>
      </c>
      <c r="AM3013" t="s">
        <v>3925</v>
      </c>
      <c r="AN3013" t="s">
        <v>3926</v>
      </c>
      <c r="AO3013" t="s">
        <v>268</v>
      </c>
      <c r="AP3013" t="s">
        <v>304</v>
      </c>
      <c r="AW3013" t="s">
        <v>227</v>
      </c>
      <c r="AX3013" t="s">
        <v>226</v>
      </c>
      <c r="AY3013" t="s">
        <v>254</v>
      </c>
      <c r="AZ3013" t="s">
        <v>230</v>
      </c>
      <c r="BA3013" t="s">
        <v>273</v>
      </c>
      <c r="BB3013" t="s">
        <v>380</v>
      </c>
      <c r="BC3013" t="s">
        <v>3927</v>
      </c>
      <c r="BD3013" t="s">
        <v>3927</v>
      </c>
      <c r="BE3013" t="s">
        <v>3927</v>
      </c>
      <c r="BF3013">
        <v>20</v>
      </c>
    </row>
    <row r="3014" spans="1:58" x14ac:dyDescent="0.3">
      <c r="A3014">
        <v>2026</v>
      </c>
      <c r="B3014">
        <v>202605</v>
      </c>
      <c r="C3014">
        <v>5</v>
      </c>
      <c r="D3014" s="14">
        <v>20001623887546</v>
      </c>
      <c r="E3014" t="s">
        <v>2810</v>
      </c>
      <c r="F3014" s="2">
        <v>46149.391863425924</v>
      </c>
      <c r="G3014" s="2">
        <v>46153</v>
      </c>
      <c r="I3014" t="s">
        <v>224</v>
      </c>
      <c r="J3014" t="s">
        <v>230</v>
      </c>
      <c r="L3014" t="s">
        <v>3224</v>
      </c>
      <c r="M3014" t="s">
        <v>261</v>
      </c>
      <c r="N3014" t="s">
        <v>237</v>
      </c>
      <c r="O3014" t="s">
        <v>257</v>
      </c>
      <c r="Q3014" t="s">
        <v>12780</v>
      </c>
      <c r="R3014" t="s">
        <v>2809</v>
      </c>
      <c r="S3014" t="s">
        <v>6329</v>
      </c>
      <c r="T3014" t="s">
        <v>6330</v>
      </c>
      <c r="U3014" t="s">
        <v>4796</v>
      </c>
      <c r="V3014" t="s">
        <v>2024</v>
      </c>
      <c r="W3014" t="s">
        <v>245</v>
      </c>
      <c r="X3014" t="s">
        <v>225</v>
      </c>
      <c r="Z3014">
        <v>2</v>
      </c>
      <c r="AA3014" t="s">
        <v>3921</v>
      </c>
      <c r="AE3014" t="s">
        <v>3922</v>
      </c>
      <c r="AG3014" t="s">
        <v>6332</v>
      </c>
      <c r="AH3014">
        <v>6108902305</v>
      </c>
      <c r="AI3014" t="s">
        <v>12781</v>
      </c>
      <c r="AM3014" t="s">
        <v>3925</v>
      </c>
      <c r="AN3014" t="s">
        <v>3926</v>
      </c>
      <c r="AO3014" t="s">
        <v>268</v>
      </c>
      <c r="AP3014" t="s">
        <v>249</v>
      </c>
      <c r="AW3014" t="s">
        <v>227</v>
      </c>
      <c r="AX3014" t="s">
        <v>226</v>
      </c>
      <c r="AY3014" t="s">
        <v>254</v>
      </c>
      <c r="AZ3014" t="s">
        <v>230</v>
      </c>
      <c r="BA3014" t="s">
        <v>395</v>
      </c>
      <c r="BB3014" t="s">
        <v>380</v>
      </c>
      <c r="BC3014" t="s">
        <v>3927</v>
      </c>
      <c r="BD3014" t="s">
        <v>3927</v>
      </c>
      <c r="BE3014" t="s">
        <v>3927</v>
      </c>
      <c r="BF3014">
        <v>16</v>
      </c>
    </row>
    <row r="3015" spans="1:58" x14ac:dyDescent="0.3">
      <c r="A3015">
        <v>2026</v>
      </c>
      <c r="B3015">
        <v>202605</v>
      </c>
      <c r="C3015">
        <v>5</v>
      </c>
      <c r="D3015" s="14">
        <v>20001623757850</v>
      </c>
      <c r="E3015" t="s">
        <v>2810</v>
      </c>
      <c r="F3015" s="2">
        <v>46149.364351851851</v>
      </c>
      <c r="G3015" s="2">
        <v>46151</v>
      </c>
      <c r="I3015" t="s">
        <v>224</v>
      </c>
      <c r="J3015" t="s">
        <v>230</v>
      </c>
      <c r="L3015" t="s">
        <v>12782</v>
      </c>
      <c r="M3015" t="s">
        <v>4232</v>
      </c>
      <c r="N3015" t="s">
        <v>353</v>
      </c>
      <c r="O3015" t="s">
        <v>283</v>
      </c>
      <c r="Q3015" t="s">
        <v>12783</v>
      </c>
      <c r="R3015" t="s">
        <v>2809</v>
      </c>
      <c r="S3015" t="s">
        <v>7591</v>
      </c>
      <c r="T3015" t="s">
        <v>7592</v>
      </c>
      <c r="U3015" t="s">
        <v>4796</v>
      </c>
      <c r="V3015" t="s">
        <v>2024</v>
      </c>
      <c r="W3015" t="s">
        <v>245</v>
      </c>
      <c r="X3015" t="s">
        <v>387</v>
      </c>
      <c r="Z3015">
        <v>4</v>
      </c>
      <c r="AA3015" t="s">
        <v>3921</v>
      </c>
      <c r="AE3015" t="s">
        <v>3922</v>
      </c>
      <c r="AG3015" t="s">
        <v>6332</v>
      </c>
      <c r="AH3015">
        <v>6108884535</v>
      </c>
      <c r="AI3015" t="s">
        <v>12784</v>
      </c>
      <c r="AM3015" t="s">
        <v>3925</v>
      </c>
      <c r="AN3015" t="s">
        <v>3926</v>
      </c>
      <c r="AO3015" t="s">
        <v>268</v>
      </c>
      <c r="AP3015" t="s">
        <v>304</v>
      </c>
      <c r="AW3015" t="s">
        <v>389</v>
      </c>
      <c r="AX3015" t="s">
        <v>388</v>
      </c>
      <c r="AY3015" t="s">
        <v>253</v>
      </c>
      <c r="AZ3015" t="s">
        <v>230</v>
      </c>
      <c r="BA3015" t="s">
        <v>395</v>
      </c>
      <c r="BB3015" t="s">
        <v>380</v>
      </c>
      <c r="BC3015" t="s">
        <v>3927</v>
      </c>
      <c r="BD3015" t="s">
        <v>3927</v>
      </c>
      <c r="BE3015" t="s">
        <v>3927</v>
      </c>
      <c r="BF3015">
        <v>16</v>
      </c>
    </row>
    <row r="3016" spans="1:58" x14ac:dyDescent="0.3">
      <c r="A3016">
        <v>2026</v>
      </c>
      <c r="B3016">
        <v>202605</v>
      </c>
      <c r="C3016">
        <v>5</v>
      </c>
      <c r="D3016" s="14">
        <v>20001623757331</v>
      </c>
      <c r="E3016" t="s">
        <v>2810</v>
      </c>
      <c r="F3016" s="2">
        <v>46148.825925925928</v>
      </c>
      <c r="G3016" s="2">
        <v>46151</v>
      </c>
      <c r="I3016" t="s">
        <v>224</v>
      </c>
      <c r="J3016" t="s">
        <v>230</v>
      </c>
      <c r="L3016" t="s">
        <v>3691</v>
      </c>
      <c r="M3016" t="s">
        <v>902</v>
      </c>
      <c r="N3016" t="s">
        <v>752</v>
      </c>
      <c r="O3016" t="s">
        <v>623</v>
      </c>
      <c r="Q3016" t="s">
        <v>12785</v>
      </c>
      <c r="R3016" t="s">
        <v>2809</v>
      </c>
      <c r="S3016" t="s">
        <v>538</v>
      </c>
      <c r="T3016" t="s">
        <v>539</v>
      </c>
      <c r="U3016" t="s">
        <v>258</v>
      </c>
      <c r="V3016" t="s">
        <v>247</v>
      </c>
      <c r="W3016" t="s">
        <v>245</v>
      </c>
      <c r="X3016" t="s">
        <v>225</v>
      </c>
      <c r="Z3016">
        <v>4</v>
      </c>
      <c r="AA3016" t="s">
        <v>3921</v>
      </c>
      <c r="AE3016" t="s">
        <v>3922</v>
      </c>
      <c r="AG3016" t="s">
        <v>248</v>
      </c>
      <c r="AH3016">
        <v>1013327862</v>
      </c>
      <c r="AI3016" t="s">
        <v>12786</v>
      </c>
      <c r="AM3016" t="s">
        <v>3925</v>
      </c>
      <c r="AN3016" t="s">
        <v>3926</v>
      </c>
      <c r="AO3016" t="s">
        <v>268</v>
      </c>
      <c r="AP3016" t="s">
        <v>249</v>
      </c>
      <c r="AW3016" t="s">
        <v>227</v>
      </c>
      <c r="AX3016" t="s">
        <v>226</v>
      </c>
      <c r="AY3016" t="s">
        <v>254</v>
      </c>
      <c r="AZ3016" t="s">
        <v>230</v>
      </c>
      <c r="BA3016" t="s">
        <v>273</v>
      </c>
      <c r="BB3016" t="s">
        <v>380</v>
      </c>
      <c r="BC3016" t="s">
        <v>3927</v>
      </c>
      <c r="BD3016" t="s">
        <v>3927</v>
      </c>
      <c r="BE3016" t="s">
        <v>3927</v>
      </c>
      <c r="BF3016">
        <v>23</v>
      </c>
    </row>
    <row r="3017" spans="1:58" x14ac:dyDescent="0.3">
      <c r="A3017">
        <v>2026</v>
      </c>
      <c r="B3017">
        <v>202605</v>
      </c>
      <c r="C3017">
        <v>5</v>
      </c>
      <c r="D3017" s="14">
        <v>20001623755712</v>
      </c>
      <c r="E3017" t="s">
        <v>2810</v>
      </c>
      <c r="F3017" s="2">
        <v>46149.354513888888</v>
      </c>
      <c r="G3017" s="2">
        <v>46154</v>
      </c>
      <c r="I3017" t="s">
        <v>224</v>
      </c>
      <c r="J3017" t="s">
        <v>230</v>
      </c>
      <c r="L3017" t="s">
        <v>12787</v>
      </c>
      <c r="M3017" t="s">
        <v>309</v>
      </c>
      <c r="N3017" t="s">
        <v>297</v>
      </c>
      <c r="O3017" t="s">
        <v>283</v>
      </c>
      <c r="Q3017" t="s">
        <v>12788</v>
      </c>
      <c r="R3017" t="s">
        <v>2809</v>
      </c>
      <c r="S3017" t="s">
        <v>5326</v>
      </c>
      <c r="T3017" t="s">
        <v>5327</v>
      </c>
      <c r="U3017" t="s">
        <v>3034</v>
      </c>
      <c r="V3017" t="s">
        <v>647</v>
      </c>
      <c r="W3017" t="s">
        <v>245</v>
      </c>
      <c r="X3017" t="s">
        <v>387</v>
      </c>
      <c r="Z3017">
        <v>1</v>
      </c>
      <c r="AA3017" t="s">
        <v>3921</v>
      </c>
      <c r="AE3017" t="s">
        <v>3922</v>
      </c>
      <c r="AG3017" t="s">
        <v>5111</v>
      </c>
      <c r="AH3017">
        <v>6108892404</v>
      </c>
      <c r="AI3017" t="s">
        <v>12789</v>
      </c>
      <c r="AM3017" t="s">
        <v>3925</v>
      </c>
      <c r="AN3017" t="s">
        <v>3926</v>
      </c>
      <c r="AO3017" t="s">
        <v>268</v>
      </c>
      <c r="AP3017" t="s">
        <v>386</v>
      </c>
      <c r="AW3017" t="s">
        <v>389</v>
      </c>
      <c r="AX3017" t="s">
        <v>388</v>
      </c>
      <c r="AY3017" t="s">
        <v>253</v>
      </c>
      <c r="AZ3017" t="s">
        <v>230</v>
      </c>
      <c r="BA3017" t="s">
        <v>395</v>
      </c>
      <c r="BB3017" t="s">
        <v>380</v>
      </c>
      <c r="BC3017" t="s">
        <v>3927</v>
      </c>
      <c r="BD3017" t="s">
        <v>3927</v>
      </c>
      <c r="BE3017" t="s">
        <v>3927</v>
      </c>
      <c r="BF3017">
        <v>16</v>
      </c>
    </row>
    <row r="3018" spans="1:58" x14ac:dyDescent="0.3">
      <c r="A3018">
        <v>2026</v>
      </c>
      <c r="B3018">
        <v>202605</v>
      </c>
      <c r="C3018">
        <v>5</v>
      </c>
      <c r="D3018" s="14">
        <v>20001623754563</v>
      </c>
      <c r="E3018" t="s">
        <v>2810</v>
      </c>
      <c r="F3018" s="2">
        <v>46149.33829861111</v>
      </c>
      <c r="G3018" s="2">
        <v>46150</v>
      </c>
      <c r="I3018" t="s">
        <v>224</v>
      </c>
      <c r="J3018" t="s">
        <v>230</v>
      </c>
      <c r="L3018" t="s">
        <v>1582</v>
      </c>
      <c r="M3018" t="s">
        <v>309</v>
      </c>
      <c r="N3018" t="s">
        <v>297</v>
      </c>
      <c r="O3018" t="s">
        <v>283</v>
      </c>
      <c r="Q3018" t="s">
        <v>12790</v>
      </c>
      <c r="R3018" t="s">
        <v>2809</v>
      </c>
      <c r="S3018" t="s">
        <v>1583</v>
      </c>
      <c r="T3018" t="s">
        <v>1584</v>
      </c>
      <c r="U3018" t="s">
        <v>258</v>
      </c>
      <c r="V3018" t="s">
        <v>247</v>
      </c>
      <c r="W3018" t="s">
        <v>245</v>
      </c>
      <c r="X3018" t="s">
        <v>387</v>
      </c>
      <c r="Z3018">
        <v>5</v>
      </c>
      <c r="AA3018" t="s">
        <v>3921</v>
      </c>
      <c r="AE3018" t="s">
        <v>3922</v>
      </c>
      <c r="AG3018" t="s">
        <v>329</v>
      </c>
      <c r="AH3018">
        <v>6108900233</v>
      </c>
      <c r="AI3018" t="s">
        <v>12791</v>
      </c>
      <c r="AM3018" t="s">
        <v>3925</v>
      </c>
      <c r="AN3018" t="s">
        <v>3926</v>
      </c>
      <c r="AO3018" t="s">
        <v>268</v>
      </c>
      <c r="AP3018" t="s">
        <v>304</v>
      </c>
      <c r="AW3018" t="s">
        <v>389</v>
      </c>
      <c r="AX3018" t="s">
        <v>388</v>
      </c>
      <c r="AY3018" t="s">
        <v>253</v>
      </c>
      <c r="AZ3018" t="s">
        <v>230</v>
      </c>
      <c r="BA3018" t="s">
        <v>273</v>
      </c>
      <c r="BB3018" t="s">
        <v>380</v>
      </c>
      <c r="BC3018" t="s">
        <v>3927</v>
      </c>
      <c r="BD3018" t="s">
        <v>3927</v>
      </c>
      <c r="BE3018" t="s">
        <v>3927</v>
      </c>
      <c r="BF3018">
        <v>16</v>
      </c>
    </row>
    <row r="3019" spans="1:58" x14ac:dyDescent="0.3">
      <c r="A3019">
        <v>2026</v>
      </c>
      <c r="B3019">
        <v>202605</v>
      </c>
      <c r="C3019">
        <v>5</v>
      </c>
      <c r="D3019" s="14">
        <v>20001623754523</v>
      </c>
      <c r="E3019" t="s">
        <v>2810</v>
      </c>
      <c r="F3019" s="2">
        <v>46149.326365740744</v>
      </c>
      <c r="G3019" s="2">
        <v>46150</v>
      </c>
      <c r="I3019" t="s">
        <v>224</v>
      </c>
      <c r="J3019" t="s">
        <v>230</v>
      </c>
      <c r="L3019" t="s">
        <v>1529</v>
      </c>
      <c r="M3019" t="s">
        <v>309</v>
      </c>
      <c r="N3019" t="s">
        <v>297</v>
      </c>
      <c r="O3019" t="s">
        <v>283</v>
      </c>
      <c r="Q3019" t="s">
        <v>12792</v>
      </c>
      <c r="R3019" t="s">
        <v>2809</v>
      </c>
      <c r="S3019" t="s">
        <v>674</v>
      </c>
      <c r="T3019" t="s">
        <v>675</v>
      </c>
      <c r="U3019" t="s">
        <v>258</v>
      </c>
      <c r="V3019" t="s">
        <v>247</v>
      </c>
      <c r="W3019" t="s">
        <v>245</v>
      </c>
      <c r="X3019" t="s">
        <v>225</v>
      </c>
      <c r="Z3019">
        <v>5</v>
      </c>
      <c r="AA3019" t="s">
        <v>3921</v>
      </c>
      <c r="AE3019" t="s">
        <v>3922</v>
      </c>
      <c r="AG3019" t="s">
        <v>359</v>
      </c>
      <c r="AH3019">
        <v>6108899285</v>
      </c>
      <c r="AI3019" t="s">
        <v>12793</v>
      </c>
      <c r="AM3019" t="s">
        <v>3925</v>
      </c>
      <c r="AN3019" t="s">
        <v>3926</v>
      </c>
      <c r="AO3019" t="s">
        <v>268</v>
      </c>
      <c r="AP3019" t="s">
        <v>386</v>
      </c>
      <c r="AW3019" t="s">
        <v>1525</v>
      </c>
      <c r="AX3019" t="s">
        <v>1524</v>
      </c>
      <c r="AY3019" t="s">
        <v>254</v>
      </c>
      <c r="AZ3019" t="s">
        <v>230</v>
      </c>
      <c r="BA3019" t="s">
        <v>395</v>
      </c>
      <c r="BB3019" t="s">
        <v>380</v>
      </c>
      <c r="BC3019" t="s">
        <v>3927</v>
      </c>
      <c r="BD3019" t="s">
        <v>3927</v>
      </c>
      <c r="BE3019" t="s">
        <v>3927</v>
      </c>
      <c r="BF3019">
        <v>16</v>
      </c>
    </row>
    <row r="3020" spans="1:58" x14ac:dyDescent="0.3">
      <c r="A3020">
        <v>2026</v>
      </c>
      <c r="B3020">
        <v>202605</v>
      </c>
      <c r="C3020">
        <v>5</v>
      </c>
      <c r="D3020" s="14">
        <v>20001623754426</v>
      </c>
      <c r="E3020" t="s">
        <v>2810</v>
      </c>
      <c r="F3020" s="2">
        <v>46148.875289351854</v>
      </c>
      <c r="G3020" s="2">
        <v>46153</v>
      </c>
      <c r="I3020" t="s">
        <v>224</v>
      </c>
      <c r="J3020" t="s">
        <v>230</v>
      </c>
      <c r="L3020" t="s">
        <v>12794</v>
      </c>
      <c r="M3020" t="s">
        <v>392</v>
      </c>
      <c r="N3020" t="s">
        <v>353</v>
      </c>
      <c r="O3020" t="s">
        <v>283</v>
      </c>
      <c r="Q3020" t="s">
        <v>12795</v>
      </c>
      <c r="R3020" t="s">
        <v>2809</v>
      </c>
      <c r="S3020" t="s">
        <v>870</v>
      </c>
      <c r="T3020" t="s">
        <v>877</v>
      </c>
      <c r="U3020" t="s">
        <v>258</v>
      </c>
      <c r="V3020" t="s">
        <v>247</v>
      </c>
      <c r="W3020" t="s">
        <v>245</v>
      </c>
      <c r="X3020" t="s">
        <v>225</v>
      </c>
      <c r="Z3020">
        <v>2</v>
      </c>
      <c r="AA3020" t="s">
        <v>3921</v>
      </c>
      <c r="AE3020" t="s">
        <v>3922</v>
      </c>
      <c r="AG3020" t="s">
        <v>410</v>
      </c>
      <c r="AH3020">
        <v>6108891371</v>
      </c>
      <c r="AI3020" t="s">
        <v>12796</v>
      </c>
      <c r="AM3020" t="s">
        <v>3925</v>
      </c>
      <c r="AN3020" t="s">
        <v>3926</v>
      </c>
      <c r="AO3020" t="s">
        <v>268</v>
      </c>
      <c r="AP3020" t="s">
        <v>386</v>
      </c>
      <c r="AW3020" t="s">
        <v>5143</v>
      </c>
      <c r="AX3020" t="s">
        <v>3056</v>
      </c>
      <c r="AY3020" t="s">
        <v>254</v>
      </c>
      <c r="AZ3020" t="s">
        <v>230</v>
      </c>
      <c r="BA3020" t="s">
        <v>395</v>
      </c>
      <c r="BB3020" t="s">
        <v>380</v>
      </c>
      <c r="BC3020" t="s">
        <v>3927</v>
      </c>
      <c r="BD3020" t="s">
        <v>3927</v>
      </c>
      <c r="BE3020" t="s">
        <v>3927</v>
      </c>
      <c r="BF3020">
        <v>12</v>
      </c>
    </row>
    <row r="3021" spans="1:58" x14ac:dyDescent="0.3">
      <c r="A3021">
        <v>2026</v>
      </c>
      <c r="B3021">
        <v>202605</v>
      </c>
      <c r="C3021">
        <v>5</v>
      </c>
      <c r="D3021" s="14">
        <v>20001623754236</v>
      </c>
      <c r="E3021" t="s">
        <v>2810</v>
      </c>
      <c r="F3021" s="2">
        <v>46148.791712962964</v>
      </c>
      <c r="G3021" s="2">
        <v>46154</v>
      </c>
      <c r="I3021" t="s">
        <v>224</v>
      </c>
      <c r="J3021" t="s">
        <v>230</v>
      </c>
      <c r="L3021" t="s">
        <v>12797</v>
      </c>
      <c r="M3021" t="s">
        <v>494</v>
      </c>
      <c r="N3021" t="s">
        <v>486</v>
      </c>
      <c r="O3021" t="s">
        <v>257</v>
      </c>
      <c r="Q3021" t="s">
        <v>12798</v>
      </c>
      <c r="R3021" t="s">
        <v>2809</v>
      </c>
      <c r="S3021" t="s">
        <v>407</v>
      </c>
      <c r="T3021" t="s">
        <v>408</v>
      </c>
      <c r="U3021" t="s">
        <v>258</v>
      </c>
      <c r="V3021" t="s">
        <v>247</v>
      </c>
      <c r="W3021" t="s">
        <v>245</v>
      </c>
      <c r="X3021" t="s">
        <v>387</v>
      </c>
      <c r="Z3021">
        <v>1</v>
      </c>
      <c r="AA3021" t="s">
        <v>3921</v>
      </c>
      <c r="AE3021" t="s">
        <v>3922</v>
      </c>
      <c r="AG3021" t="s">
        <v>410</v>
      </c>
      <c r="AH3021">
        <v>6108887410</v>
      </c>
      <c r="AI3021" t="s">
        <v>12799</v>
      </c>
      <c r="AM3021" t="s">
        <v>3925</v>
      </c>
      <c r="AN3021" t="s">
        <v>3926</v>
      </c>
      <c r="AO3021" t="s">
        <v>268</v>
      </c>
      <c r="AP3021" t="s">
        <v>386</v>
      </c>
      <c r="AW3021" t="s">
        <v>389</v>
      </c>
      <c r="AX3021" t="s">
        <v>388</v>
      </c>
      <c r="AY3021" t="s">
        <v>253</v>
      </c>
      <c r="AZ3021" t="s">
        <v>230</v>
      </c>
      <c r="BA3021" t="s">
        <v>395</v>
      </c>
      <c r="BB3021" t="s">
        <v>380</v>
      </c>
      <c r="BC3021" t="s">
        <v>3927</v>
      </c>
      <c r="BD3021" t="s">
        <v>3927</v>
      </c>
      <c r="BE3021" t="s">
        <v>3927</v>
      </c>
      <c r="BF3021">
        <v>12</v>
      </c>
    </row>
    <row r="3022" spans="1:58" x14ac:dyDescent="0.3">
      <c r="A3022">
        <v>2026</v>
      </c>
      <c r="B3022">
        <v>202605</v>
      </c>
      <c r="C3022">
        <v>5</v>
      </c>
      <c r="D3022" s="14">
        <v>20001623752837</v>
      </c>
      <c r="E3022" t="s">
        <v>2810</v>
      </c>
      <c r="F3022" s="2">
        <v>46149.360543981478</v>
      </c>
      <c r="G3022" s="2">
        <v>46154</v>
      </c>
      <c r="I3022" t="s">
        <v>224</v>
      </c>
      <c r="J3022" t="s">
        <v>230</v>
      </c>
      <c r="L3022" t="s">
        <v>3762</v>
      </c>
      <c r="M3022" t="s">
        <v>1036</v>
      </c>
      <c r="N3022" t="s">
        <v>752</v>
      </c>
      <c r="O3022" t="s">
        <v>623</v>
      </c>
      <c r="Q3022" t="s">
        <v>12800</v>
      </c>
      <c r="R3022" t="s">
        <v>2809</v>
      </c>
      <c r="S3022" t="s">
        <v>6208</v>
      </c>
      <c r="T3022" t="s">
        <v>6209</v>
      </c>
      <c r="U3022" t="s">
        <v>4796</v>
      </c>
      <c r="V3022" t="s">
        <v>2024</v>
      </c>
      <c r="W3022" t="s">
        <v>245</v>
      </c>
      <c r="X3022" t="s">
        <v>387</v>
      </c>
      <c r="Z3022">
        <v>1</v>
      </c>
      <c r="AA3022" t="s">
        <v>3921</v>
      </c>
      <c r="AE3022" t="s">
        <v>3922</v>
      </c>
      <c r="AG3022" t="s">
        <v>2026</v>
      </c>
      <c r="AH3022">
        <v>6107781327</v>
      </c>
      <c r="AI3022" t="s">
        <v>12801</v>
      </c>
      <c r="AM3022" t="s">
        <v>3925</v>
      </c>
      <c r="AN3022" t="s">
        <v>3926</v>
      </c>
      <c r="AO3022" t="s">
        <v>268</v>
      </c>
      <c r="AP3022" t="s">
        <v>249</v>
      </c>
      <c r="AW3022" t="s">
        <v>447</v>
      </c>
      <c r="AX3022" t="s">
        <v>446</v>
      </c>
      <c r="AY3022" t="s">
        <v>253</v>
      </c>
      <c r="AZ3022" t="s">
        <v>230</v>
      </c>
      <c r="BA3022" t="s">
        <v>344</v>
      </c>
      <c r="BB3022" t="s">
        <v>232</v>
      </c>
      <c r="BC3022" t="s">
        <v>3927</v>
      </c>
      <c r="BD3022" t="s">
        <v>3927</v>
      </c>
      <c r="BE3022" t="s">
        <v>3927</v>
      </c>
      <c r="BF3022">
        <v>1</v>
      </c>
    </row>
    <row r="3023" spans="1:58" x14ac:dyDescent="0.3">
      <c r="A3023">
        <v>2026</v>
      </c>
      <c r="B3023">
        <v>202605</v>
      </c>
      <c r="C3023">
        <v>5</v>
      </c>
      <c r="D3023" s="14">
        <v>20001623751857</v>
      </c>
      <c r="E3023" t="s">
        <v>2810</v>
      </c>
      <c r="F3023" s="2">
        <v>46149.361307870371</v>
      </c>
      <c r="G3023" s="2">
        <v>46150</v>
      </c>
      <c r="I3023" t="s">
        <v>224</v>
      </c>
      <c r="J3023" t="s">
        <v>230</v>
      </c>
      <c r="L3023" t="s">
        <v>3396</v>
      </c>
      <c r="M3023" t="s">
        <v>309</v>
      </c>
      <c r="N3023" t="s">
        <v>297</v>
      </c>
      <c r="O3023" t="s">
        <v>283</v>
      </c>
      <c r="Q3023" t="s">
        <v>12802</v>
      </c>
      <c r="R3023" t="s">
        <v>2809</v>
      </c>
      <c r="S3023" t="s">
        <v>347</v>
      </c>
      <c r="T3023" t="s">
        <v>358</v>
      </c>
      <c r="U3023" t="s">
        <v>258</v>
      </c>
      <c r="V3023" t="s">
        <v>247</v>
      </c>
      <c r="W3023" t="s">
        <v>245</v>
      </c>
      <c r="X3023" t="s">
        <v>225</v>
      </c>
      <c r="Z3023">
        <v>5</v>
      </c>
      <c r="AA3023" t="s">
        <v>3921</v>
      </c>
      <c r="AE3023" t="s">
        <v>3922</v>
      </c>
      <c r="AG3023" t="s">
        <v>359</v>
      </c>
      <c r="AH3023">
        <v>1040351211</v>
      </c>
      <c r="AI3023" t="s">
        <v>12803</v>
      </c>
      <c r="AM3023" t="s">
        <v>3925</v>
      </c>
      <c r="AN3023" t="s">
        <v>3926</v>
      </c>
      <c r="AO3023" t="s">
        <v>268</v>
      </c>
      <c r="AP3023" t="s">
        <v>386</v>
      </c>
      <c r="AW3023" t="s">
        <v>227</v>
      </c>
      <c r="AX3023" t="s">
        <v>226</v>
      </c>
      <c r="AY3023" t="s">
        <v>254</v>
      </c>
      <c r="AZ3023" t="s">
        <v>230</v>
      </c>
      <c r="BA3023" t="s">
        <v>273</v>
      </c>
      <c r="BB3023" t="s">
        <v>380</v>
      </c>
      <c r="BC3023" t="s">
        <v>3927</v>
      </c>
      <c r="BD3023" t="s">
        <v>3927</v>
      </c>
      <c r="BE3023" t="s">
        <v>3927</v>
      </c>
      <c r="BF3023">
        <v>1</v>
      </c>
    </row>
    <row r="3024" spans="1:58" x14ac:dyDescent="0.3">
      <c r="A3024">
        <v>2026</v>
      </c>
      <c r="B3024">
        <v>202605</v>
      </c>
      <c r="C3024">
        <v>5</v>
      </c>
      <c r="D3024" s="14">
        <v>20001623750441</v>
      </c>
      <c r="E3024" t="s">
        <v>2810</v>
      </c>
      <c r="F3024" s="2">
        <v>46148.85050925926</v>
      </c>
      <c r="G3024" s="2">
        <v>46151</v>
      </c>
      <c r="I3024" t="s">
        <v>224</v>
      </c>
      <c r="J3024" t="s">
        <v>230</v>
      </c>
      <c r="L3024" t="s">
        <v>3821</v>
      </c>
      <c r="M3024" t="s">
        <v>392</v>
      </c>
      <c r="N3024" t="s">
        <v>353</v>
      </c>
      <c r="O3024" t="s">
        <v>283</v>
      </c>
      <c r="Q3024" t="s">
        <v>12804</v>
      </c>
      <c r="R3024" t="s">
        <v>2809</v>
      </c>
      <c r="S3024" t="s">
        <v>425</v>
      </c>
      <c r="T3024" t="s">
        <v>426</v>
      </c>
      <c r="U3024" t="s">
        <v>258</v>
      </c>
      <c r="V3024" t="s">
        <v>247</v>
      </c>
      <c r="W3024" t="s">
        <v>245</v>
      </c>
      <c r="X3024" t="s">
        <v>225</v>
      </c>
      <c r="Z3024">
        <v>4</v>
      </c>
      <c r="AA3024" t="s">
        <v>3921</v>
      </c>
      <c r="AE3024" t="s">
        <v>3922</v>
      </c>
      <c r="AG3024" t="s">
        <v>410</v>
      </c>
      <c r="AH3024">
        <v>6071320219</v>
      </c>
      <c r="AI3024" t="s">
        <v>12805</v>
      </c>
      <c r="AM3024" t="s">
        <v>3925</v>
      </c>
      <c r="AN3024" t="s">
        <v>3926</v>
      </c>
      <c r="AO3024" t="s">
        <v>268</v>
      </c>
      <c r="AP3024" t="s">
        <v>386</v>
      </c>
      <c r="AW3024" t="s">
        <v>227</v>
      </c>
      <c r="AX3024" t="s">
        <v>226</v>
      </c>
      <c r="AY3024" t="s">
        <v>254</v>
      </c>
      <c r="AZ3024" t="s">
        <v>230</v>
      </c>
      <c r="BA3024" t="s">
        <v>273</v>
      </c>
      <c r="BB3024" t="s">
        <v>380</v>
      </c>
      <c r="BC3024" t="s">
        <v>3927</v>
      </c>
      <c r="BD3024" t="s">
        <v>3927</v>
      </c>
      <c r="BE3024" t="s">
        <v>3927</v>
      </c>
      <c r="BF3024">
        <v>1</v>
      </c>
    </row>
    <row r="3025" spans="1:58" x14ac:dyDescent="0.3">
      <c r="A3025">
        <v>2026</v>
      </c>
      <c r="B3025">
        <v>202605</v>
      </c>
      <c r="C3025">
        <v>5</v>
      </c>
      <c r="D3025" s="14">
        <v>20001623750373</v>
      </c>
      <c r="E3025" t="s">
        <v>2810</v>
      </c>
      <c r="F3025" s="2">
        <v>46148.818298611113</v>
      </c>
      <c r="G3025" s="2">
        <v>46149</v>
      </c>
      <c r="I3025" t="s">
        <v>224</v>
      </c>
      <c r="J3025" t="s">
        <v>230</v>
      </c>
      <c r="L3025" t="s">
        <v>3018</v>
      </c>
      <c r="M3025" t="s">
        <v>626</v>
      </c>
      <c r="N3025" t="s">
        <v>616</v>
      </c>
      <c r="O3025" t="s">
        <v>623</v>
      </c>
      <c r="Q3025" t="s">
        <v>12806</v>
      </c>
      <c r="R3025" t="s">
        <v>2809</v>
      </c>
      <c r="S3025" t="s">
        <v>6865</v>
      </c>
      <c r="T3025" t="s">
        <v>6866</v>
      </c>
      <c r="U3025" t="s">
        <v>4796</v>
      </c>
      <c r="V3025" t="s">
        <v>2024</v>
      </c>
      <c r="W3025" t="s">
        <v>245</v>
      </c>
      <c r="X3025" t="s">
        <v>225</v>
      </c>
      <c r="Z3025">
        <v>6</v>
      </c>
      <c r="AA3025" t="s">
        <v>3921</v>
      </c>
      <c r="AE3025" t="s">
        <v>3922</v>
      </c>
      <c r="AG3025" t="s">
        <v>2026</v>
      </c>
      <c r="AH3025">
        <v>6108883461</v>
      </c>
      <c r="AI3025" t="s">
        <v>12807</v>
      </c>
      <c r="AM3025" t="s">
        <v>3925</v>
      </c>
      <c r="AN3025" t="s">
        <v>3926</v>
      </c>
      <c r="AO3025" t="s">
        <v>268</v>
      </c>
      <c r="AP3025" t="s">
        <v>304</v>
      </c>
      <c r="AW3025" t="s">
        <v>320</v>
      </c>
      <c r="AX3025" t="s">
        <v>319</v>
      </c>
      <c r="AY3025" t="s">
        <v>254</v>
      </c>
      <c r="AZ3025" t="s">
        <v>230</v>
      </c>
      <c r="BA3025" t="s">
        <v>273</v>
      </c>
      <c r="BB3025" t="s">
        <v>380</v>
      </c>
      <c r="BC3025" t="s">
        <v>3927</v>
      </c>
      <c r="BD3025" t="s">
        <v>3927</v>
      </c>
      <c r="BE3025" t="s">
        <v>3927</v>
      </c>
      <c r="BF3025">
        <v>12</v>
      </c>
    </row>
    <row r="3026" spans="1:58" x14ac:dyDescent="0.3">
      <c r="A3026">
        <v>2026</v>
      </c>
      <c r="B3026">
        <v>202605</v>
      </c>
      <c r="C3026">
        <v>5</v>
      </c>
      <c r="D3026" s="14">
        <v>20001623749488</v>
      </c>
      <c r="E3026" t="s">
        <v>2810</v>
      </c>
      <c r="F3026" s="2">
        <v>46148.891157407408</v>
      </c>
      <c r="G3026" s="2">
        <v>46150</v>
      </c>
      <c r="I3026" t="s">
        <v>224</v>
      </c>
      <c r="J3026" t="s">
        <v>230</v>
      </c>
      <c r="L3026" t="s">
        <v>12808</v>
      </c>
      <c r="M3026" t="s">
        <v>494</v>
      </c>
      <c r="N3026" t="s">
        <v>486</v>
      </c>
      <c r="O3026" t="s">
        <v>257</v>
      </c>
      <c r="Q3026" t="s">
        <v>12809</v>
      </c>
      <c r="R3026" t="s">
        <v>2809</v>
      </c>
      <c r="S3026" t="s">
        <v>7661</v>
      </c>
      <c r="T3026" t="s">
        <v>7662</v>
      </c>
      <c r="U3026" t="s">
        <v>4008</v>
      </c>
      <c r="V3026" t="s">
        <v>980</v>
      </c>
      <c r="W3026" t="s">
        <v>245</v>
      </c>
      <c r="X3026" t="s">
        <v>387</v>
      </c>
      <c r="Z3026">
        <v>5</v>
      </c>
      <c r="AA3026" t="s">
        <v>3921</v>
      </c>
      <c r="AE3026" t="s">
        <v>3922</v>
      </c>
      <c r="AG3026" t="s">
        <v>4870</v>
      </c>
      <c r="AH3026">
        <v>6108893349</v>
      </c>
      <c r="AI3026" t="s">
        <v>12810</v>
      </c>
      <c r="AM3026" t="s">
        <v>3925</v>
      </c>
      <c r="AN3026" t="s">
        <v>3926</v>
      </c>
      <c r="AO3026" t="s">
        <v>268</v>
      </c>
      <c r="AP3026" t="s">
        <v>386</v>
      </c>
      <c r="AW3026" t="s">
        <v>447</v>
      </c>
      <c r="AX3026" t="s">
        <v>446</v>
      </c>
      <c r="AY3026" t="s">
        <v>253</v>
      </c>
      <c r="AZ3026" t="s">
        <v>230</v>
      </c>
      <c r="BA3026" t="s">
        <v>395</v>
      </c>
      <c r="BB3026" t="s">
        <v>380</v>
      </c>
      <c r="BC3026" t="s">
        <v>3927</v>
      </c>
      <c r="BD3026" t="s">
        <v>3927</v>
      </c>
      <c r="BE3026" t="s">
        <v>3927</v>
      </c>
      <c r="BF3026">
        <v>12</v>
      </c>
    </row>
    <row r="3027" spans="1:58" x14ac:dyDescent="0.3">
      <c r="A3027">
        <v>2026</v>
      </c>
      <c r="B3027">
        <v>202605</v>
      </c>
      <c r="C3027">
        <v>5</v>
      </c>
      <c r="D3027" s="14">
        <v>20001623747489</v>
      </c>
      <c r="E3027" t="s">
        <v>2810</v>
      </c>
      <c r="F3027" s="2">
        <v>46148.889189814814</v>
      </c>
      <c r="G3027" s="2">
        <v>46150</v>
      </c>
      <c r="I3027" t="s">
        <v>224</v>
      </c>
      <c r="J3027" t="s">
        <v>230</v>
      </c>
      <c r="L3027" t="s">
        <v>12811</v>
      </c>
      <c r="M3027" t="s">
        <v>626</v>
      </c>
      <c r="N3027" t="s">
        <v>616</v>
      </c>
      <c r="O3027" t="s">
        <v>623</v>
      </c>
      <c r="Q3027" t="s">
        <v>12812</v>
      </c>
      <c r="R3027" t="s">
        <v>2809</v>
      </c>
      <c r="S3027" t="s">
        <v>243</v>
      </c>
      <c r="T3027" t="s">
        <v>244</v>
      </c>
      <c r="U3027" t="s">
        <v>258</v>
      </c>
      <c r="V3027" t="s">
        <v>247</v>
      </c>
      <c r="W3027" t="s">
        <v>245</v>
      </c>
      <c r="X3027" t="s">
        <v>225</v>
      </c>
      <c r="Z3027">
        <v>5</v>
      </c>
      <c r="AA3027" t="s">
        <v>3921</v>
      </c>
      <c r="AE3027" t="s">
        <v>3922</v>
      </c>
      <c r="AG3027" t="s">
        <v>248</v>
      </c>
      <c r="AH3027">
        <v>6108892385</v>
      </c>
      <c r="AI3027" t="s">
        <v>12813</v>
      </c>
      <c r="AM3027" t="s">
        <v>3925</v>
      </c>
      <c r="AN3027" t="s">
        <v>3926</v>
      </c>
      <c r="AO3027" t="s">
        <v>268</v>
      </c>
      <c r="AP3027" t="s">
        <v>249</v>
      </c>
      <c r="AW3027" t="s">
        <v>320</v>
      </c>
      <c r="AX3027" t="s">
        <v>319</v>
      </c>
      <c r="AY3027" t="s">
        <v>254</v>
      </c>
      <c r="AZ3027" t="s">
        <v>230</v>
      </c>
      <c r="BA3027" t="s">
        <v>395</v>
      </c>
      <c r="BB3027" t="s">
        <v>380</v>
      </c>
      <c r="BC3027" t="s">
        <v>3927</v>
      </c>
      <c r="BD3027" t="s">
        <v>3927</v>
      </c>
      <c r="BE3027" t="s">
        <v>3927</v>
      </c>
      <c r="BF3027">
        <v>12</v>
      </c>
    </row>
    <row r="3028" spans="1:58" x14ac:dyDescent="0.3">
      <c r="A3028">
        <v>2026</v>
      </c>
      <c r="B3028">
        <v>202605</v>
      </c>
      <c r="C3028">
        <v>5</v>
      </c>
      <c r="D3028" s="14">
        <v>20001623747253</v>
      </c>
      <c r="E3028" t="s">
        <v>2810</v>
      </c>
      <c r="F3028" s="2">
        <v>46148.78392361111</v>
      </c>
      <c r="G3028" s="2">
        <v>46150</v>
      </c>
      <c r="I3028" t="s">
        <v>224</v>
      </c>
      <c r="J3028" t="s">
        <v>230</v>
      </c>
      <c r="L3028" t="s">
        <v>1642</v>
      </c>
      <c r="M3028" t="s">
        <v>261</v>
      </c>
      <c r="N3028" t="s">
        <v>237</v>
      </c>
      <c r="O3028" t="s">
        <v>257</v>
      </c>
      <c r="Q3028" t="s">
        <v>12814</v>
      </c>
      <c r="R3028" t="s">
        <v>2809</v>
      </c>
      <c r="S3028" t="s">
        <v>538</v>
      </c>
      <c r="T3028" t="s">
        <v>539</v>
      </c>
      <c r="U3028" t="s">
        <v>258</v>
      </c>
      <c r="V3028" t="s">
        <v>247</v>
      </c>
      <c r="W3028" t="s">
        <v>245</v>
      </c>
      <c r="X3028" t="s">
        <v>225</v>
      </c>
      <c r="Z3028">
        <v>5</v>
      </c>
      <c r="AA3028" t="s">
        <v>3921</v>
      </c>
      <c r="AE3028" t="s">
        <v>3922</v>
      </c>
      <c r="AG3028" t="s">
        <v>248</v>
      </c>
      <c r="AH3028">
        <v>6108899262</v>
      </c>
      <c r="AI3028" t="s">
        <v>12815</v>
      </c>
      <c r="AM3028" t="s">
        <v>3925</v>
      </c>
      <c r="AN3028" t="s">
        <v>3926</v>
      </c>
      <c r="AO3028" t="s">
        <v>268</v>
      </c>
      <c r="AP3028" t="s">
        <v>304</v>
      </c>
      <c r="AW3028" t="s">
        <v>227</v>
      </c>
      <c r="AX3028" t="s">
        <v>226</v>
      </c>
      <c r="AY3028" t="s">
        <v>254</v>
      </c>
      <c r="AZ3028" t="s">
        <v>230</v>
      </c>
      <c r="BA3028" t="s">
        <v>273</v>
      </c>
      <c r="BB3028" t="s">
        <v>380</v>
      </c>
      <c r="BC3028" t="s">
        <v>3927</v>
      </c>
      <c r="BD3028" t="s">
        <v>3927</v>
      </c>
      <c r="BE3028" t="s">
        <v>3927</v>
      </c>
      <c r="BF3028">
        <v>12</v>
      </c>
    </row>
    <row r="3029" spans="1:58" x14ac:dyDescent="0.3">
      <c r="A3029">
        <v>2026</v>
      </c>
      <c r="B3029">
        <v>202605</v>
      </c>
      <c r="C3029">
        <v>5</v>
      </c>
      <c r="D3029" s="14">
        <v>20001623745408</v>
      </c>
      <c r="E3029" t="s">
        <v>2810</v>
      </c>
      <c r="F3029" s="2">
        <v>46148.824988425928</v>
      </c>
      <c r="G3029" s="2">
        <v>46151</v>
      </c>
      <c r="I3029" t="s">
        <v>224</v>
      </c>
      <c r="J3029" t="s">
        <v>230</v>
      </c>
      <c r="L3029" t="s">
        <v>911</v>
      </c>
      <c r="M3029" t="s">
        <v>309</v>
      </c>
      <c r="N3029" t="s">
        <v>297</v>
      </c>
      <c r="O3029" t="s">
        <v>283</v>
      </c>
      <c r="Q3029" t="s">
        <v>12816</v>
      </c>
      <c r="R3029" t="s">
        <v>2809</v>
      </c>
      <c r="S3029" t="s">
        <v>243</v>
      </c>
      <c r="T3029" t="s">
        <v>244</v>
      </c>
      <c r="U3029" t="s">
        <v>258</v>
      </c>
      <c r="V3029" t="s">
        <v>247</v>
      </c>
      <c r="W3029" t="s">
        <v>245</v>
      </c>
      <c r="X3029" t="s">
        <v>225</v>
      </c>
      <c r="Z3029">
        <v>4</v>
      </c>
      <c r="AA3029" t="s">
        <v>3921</v>
      </c>
      <c r="AE3029" t="s">
        <v>3922</v>
      </c>
      <c r="AG3029" t="s">
        <v>248</v>
      </c>
      <c r="AH3029">
        <v>6108897315</v>
      </c>
      <c r="AI3029" t="s">
        <v>12817</v>
      </c>
      <c r="AM3029" t="s">
        <v>3925</v>
      </c>
      <c r="AN3029" t="s">
        <v>3926</v>
      </c>
      <c r="AO3029" t="s">
        <v>268</v>
      </c>
      <c r="AP3029" t="s">
        <v>249</v>
      </c>
      <c r="AW3029" t="s">
        <v>1525</v>
      </c>
      <c r="AX3029" t="s">
        <v>1524</v>
      </c>
      <c r="AY3029" t="s">
        <v>254</v>
      </c>
      <c r="AZ3029" t="s">
        <v>230</v>
      </c>
      <c r="BA3029" t="s">
        <v>395</v>
      </c>
      <c r="BB3029" t="s">
        <v>380</v>
      </c>
      <c r="BC3029" t="s">
        <v>3927</v>
      </c>
      <c r="BD3029" t="s">
        <v>3927</v>
      </c>
      <c r="BE3029" t="s">
        <v>3927</v>
      </c>
      <c r="BF3029">
        <v>12</v>
      </c>
    </row>
    <row r="3030" spans="1:58" x14ac:dyDescent="0.3">
      <c r="A3030">
        <v>2026</v>
      </c>
      <c r="B3030">
        <v>202605</v>
      </c>
      <c r="C3030">
        <v>5</v>
      </c>
      <c r="D3030" s="14">
        <v>20001623744549</v>
      </c>
      <c r="E3030" t="s">
        <v>2810</v>
      </c>
      <c r="F3030" s="2">
        <v>46149.284282407411</v>
      </c>
      <c r="G3030" s="2">
        <v>46151</v>
      </c>
      <c r="I3030" t="s">
        <v>224</v>
      </c>
      <c r="J3030" t="s">
        <v>230</v>
      </c>
      <c r="L3030" t="s">
        <v>11779</v>
      </c>
      <c r="M3030" t="s">
        <v>309</v>
      </c>
      <c r="N3030" t="s">
        <v>297</v>
      </c>
      <c r="O3030" t="s">
        <v>283</v>
      </c>
      <c r="Q3030" t="s">
        <v>12818</v>
      </c>
      <c r="R3030" t="s">
        <v>2809</v>
      </c>
      <c r="S3030" t="s">
        <v>674</v>
      </c>
      <c r="T3030" t="s">
        <v>675</v>
      </c>
      <c r="U3030" t="s">
        <v>258</v>
      </c>
      <c r="V3030" t="s">
        <v>247</v>
      </c>
      <c r="W3030" t="s">
        <v>245</v>
      </c>
      <c r="X3030" t="s">
        <v>225</v>
      </c>
      <c r="Z3030">
        <v>4</v>
      </c>
      <c r="AA3030" t="s">
        <v>3921</v>
      </c>
      <c r="AE3030" t="s">
        <v>3922</v>
      </c>
      <c r="AG3030" t="s">
        <v>359</v>
      </c>
      <c r="AH3030">
        <v>6108884502</v>
      </c>
      <c r="AI3030" t="s">
        <v>12819</v>
      </c>
      <c r="AM3030" t="s">
        <v>3925</v>
      </c>
      <c r="AN3030" t="s">
        <v>3926</v>
      </c>
      <c r="AO3030" t="s">
        <v>268</v>
      </c>
      <c r="AP3030" t="s">
        <v>249</v>
      </c>
      <c r="AW3030" t="s">
        <v>320</v>
      </c>
      <c r="AX3030" t="s">
        <v>319</v>
      </c>
      <c r="AY3030" t="s">
        <v>254</v>
      </c>
      <c r="AZ3030" t="s">
        <v>230</v>
      </c>
      <c r="BA3030" t="s">
        <v>395</v>
      </c>
      <c r="BB3030" t="s">
        <v>380</v>
      </c>
      <c r="BC3030" t="s">
        <v>3927</v>
      </c>
      <c r="BD3030" t="s">
        <v>3927</v>
      </c>
      <c r="BE3030" t="s">
        <v>3927</v>
      </c>
      <c r="BF3030">
        <v>16</v>
      </c>
    </row>
    <row r="3031" spans="1:58" x14ac:dyDescent="0.3">
      <c r="A3031">
        <v>2026</v>
      </c>
      <c r="B3031">
        <v>202605</v>
      </c>
      <c r="C3031">
        <v>5</v>
      </c>
      <c r="D3031" s="14">
        <v>20001623744409</v>
      </c>
      <c r="E3031" t="s">
        <v>2810</v>
      </c>
      <c r="F3031" s="2">
        <v>46148.822222222225</v>
      </c>
      <c r="G3031" s="2">
        <v>46151</v>
      </c>
      <c r="I3031" t="s">
        <v>224</v>
      </c>
      <c r="J3031" t="s">
        <v>230</v>
      </c>
      <c r="L3031" t="s">
        <v>2927</v>
      </c>
      <c r="M3031" t="s">
        <v>334</v>
      </c>
      <c r="N3031" t="s">
        <v>322</v>
      </c>
      <c r="O3031" t="s">
        <v>331</v>
      </c>
      <c r="Q3031" t="s">
        <v>12820</v>
      </c>
      <c r="R3031" t="s">
        <v>2809</v>
      </c>
      <c r="S3031" t="s">
        <v>6476</v>
      </c>
      <c r="T3031" t="s">
        <v>6477</v>
      </c>
      <c r="U3031" t="s">
        <v>4796</v>
      </c>
      <c r="V3031" t="s">
        <v>2024</v>
      </c>
      <c r="W3031" t="s">
        <v>245</v>
      </c>
      <c r="X3031" t="s">
        <v>387</v>
      </c>
      <c r="Z3031">
        <v>4</v>
      </c>
      <c r="AA3031" t="s">
        <v>3921</v>
      </c>
      <c r="AE3031" t="s">
        <v>3922</v>
      </c>
      <c r="AG3031" t="s">
        <v>2026</v>
      </c>
      <c r="AH3031">
        <v>6108885450</v>
      </c>
      <c r="AI3031" t="s">
        <v>12821</v>
      </c>
      <c r="AM3031" t="s">
        <v>3925</v>
      </c>
      <c r="AN3031" t="s">
        <v>3926</v>
      </c>
      <c r="AO3031" t="s">
        <v>268</v>
      </c>
      <c r="AP3031" t="s">
        <v>853</v>
      </c>
      <c r="AW3031" t="s">
        <v>4955</v>
      </c>
      <c r="AX3031" t="s">
        <v>4956</v>
      </c>
      <c r="AY3031" t="s">
        <v>253</v>
      </c>
      <c r="AZ3031" t="s">
        <v>230</v>
      </c>
      <c r="BA3031" t="s">
        <v>395</v>
      </c>
      <c r="BB3031" t="s">
        <v>380</v>
      </c>
      <c r="BC3031" t="s">
        <v>3927</v>
      </c>
      <c r="BD3031" t="s">
        <v>3927</v>
      </c>
      <c r="BE3031" t="s">
        <v>3927</v>
      </c>
      <c r="BF3031">
        <v>12</v>
      </c>
    </row>
    <row r="3032" spans="1:58" x14ac:dyDescent="0.3">
      <c r="A3032">
        <v>2026</v>
      </c>
      <c r="B3032">
        <v>202605</v>
      </c>
      <c r="C3032">
        <v>5</v>
      </c>
      <c r="D3032" s="14">
        <v>20001623742947</v>
      </c>
      <c r="E3032" t="s">
        <v>2810</v>
      </c>
      <c r="F3032" s="2">
        <v>46148.741111111114</v>
      </c>
      <c r="G3032" s="2">
        <v>46150</v>
      </c>
      <c r="I3032" t="s">
        <v>224</v>
      </c>
      <c r="J3032" t="s">
        <v>230</v>
      </c>
      <c r="L3032" t="s">
        <v>2194</v>
      </c>
      <c r="M3032" t="s">
        <v>309</v>
      </c>
      <c r="N3032" t="s">
        <v>297</v>
      </c>
      <c r="O3032" t="s">
        <v>283</v>
      </c>
      <c r="Q3032" t="s">
        <v>12822</v>
      </c>
      <c r="R3032" t="s">
        <v>2809</v>
      </c>
      <c r="S3032" t="s">
        <v>4841</v>
      </c>
      <c r="T3032" t="s">
        <v>4842</v>
      </c>
      <c r="U3032" t="s">
        <v>4008</v>
      </c>
      <c r="V3032" t="s">
        <v>980</v>
      </c>
      <c r="W3032" t="s">
        <v>245</v>
      </c>
      <c r="X3032" t="s">
        <v>225</v>
      </c>
      <c r="Z3032">
        <v>5</v>
      </c>
      <c r="AA3032" t="s">
        <v>3921</v>
      </c>
      <c r="AE3032" t="s">
        <v>3922</v>
      </c>
      <c r="AG3032" t="s">
        <v>4844</v>
      </c>
      <c r="AH3032">
        <v>6077033988</v>
      </c>
      <c r="AI3032" t="s">
        <v>12823</v>
      </c>
      <c r="AM3032" t="s">
        <v>3925</v>
      </c>
      <c r="AN3032" t="s">
        <v>3926</v>
      </c>
      <c r="AO3032" t="s">
        <v>268</v>
      </c>
      <c r="AP3032" t="s">
        <v>386</v>
      </c>
      <c r="AW3032" t="s">
        <v>227</v>
      </c>
      <c r="AX3032" t="s">
        <v>226</v>
      </c>
      <c r="AY3032" t="s">
        <v>254</v>
      </c>
      <c r="AZ3032" t="s">
        <v>230</v>
      </c>
      <c r="BA3032" t="s">
        <v>273</v>
      </c>
      <c r="BB3032" t="s">
        <v>380</v>
      </c>
      <c r="BC3032" t="s">
        <v>3927</v>
      </c>
      <c r="BD3032" t="s">
        <v>3927</v>
      </c>
      <c r="BE3032" t="s">
        <v>3927</v>
      </c>
      <c r="BF3032">
        <v>9</v>
      </c>
    </row>
    <row r="3033" spans="1:58" x14ac:dyDescent="0.3">
      <c r="A3033">
        <v>2026</v>
      </c>
      <c r="B3033">
        <v>202605</v>
      </c>
      <c r="C3033">
        <v>5</v>
      </c>
      <c r="D3033" s="14">
        <v>20001623742736</v>
      </c>
      <c r="E3033" t="s">
        <v>2810</v>
      </c>
      <c r="F3033" s="2">
        <v>46149.346979166665</v>
      </c>
      <c r="G3033" s="2">
        <v>46151</v>
      </c>
      <c r="I3033" t="s">
        <v>224</v>
      </c>
      <c r="J3033" t="s">
        <v>230</v>
      </c>
      <c r="L3033" t="s">
        <v>3120</v>
      </c>
      <c r="M3033" t="s">
        <v>722</v>
      </c>
      <c r="N3033" t="s">
        <v>715</v>
      </c>
      <c r="O3033" t="s">
        <v>623</v>
      </c>
      <c r="Q3033" t="s">
        <v>12824</v>
      </c>
      <c r="R3033" t="s">
        <v>2809</v>
      </c>
      <c r="S3033" t="s">
        <v>6273</v>
      </c>
      <c r="T3033" t="s">
        <v>6274</v>
      </c>
      <c r="U3033" t="s">
        <v>4008</v>
      </c>
      <c r="V3033" t="s">
        <v>980</v>
      </c>
      <c r="W3033" t="s">
        <v>245</v>
      </c>
      <c r="X3033" t="s">
        <v>387</v>
      </c>
      <c r="Z3033">
        <v>4</v>
      </c>
      <c r="AA3033" t="s">
        <v>3921</v>
      </c>
      <c r="AE3033" t="s">
        <v>3922</v>
      </c>
      <c r="AG3033" t="s">
        <v>4870</v>
      </c>
      <c r="AH3033">
        <v>1037372384</v>
      </c>
      <c r="AI3033" t="s">
        <v>12825</v>
      </c>
      <c r="AM3033" t="s">
        <v>3925</v>
      </c>
      <c r="AN3033" t="s">
        <v>3926</v>
      </c>
      <c r="AO3033" t="s">
        <v>268</v>
      </c>
      <c r="AP3033" t="s">
        <v>249</v>
      </c>
      <c r="AW3033" t="s">
        <v>921</v>
      </c>
      <c r="AX3033" t="s">
        <v>920</v>
      </c>
      <c r="AY3033" t="s">
        <v>253</v>
      </c>
      <c r="AZ3033" t="s">
        <v>230</v>
      </c>
      <c r="BA3033" t="s">
        <v>273</v>
      </c>
      <c r="BB3033" t="s">
        <v>380</v>
      </c>
      <c r="BC3033" t="s">
        <v>3927</v>
      </c>
      <c r="BD3033" t="s">
        <v>3927</v>
      </c>
      <c r="BE3033" t="s">
        <v>3927</v>
      </c>
      <c r="BF3033">
        <v>5</v>
      </c>
    </row>
    <row r="3034" spans="1:58" x14ac:dyDescent="0.3">
      <c r="A3034">
        <v>2026</v>
      </c>
      <c r="B3034">
        <v>202605</v>
      </c>
      <c r="C3034">
        <v>5</v>
      </c>
      <c r="D3034" s="14">
        <v>20001623741941</v>
      </c>
      <c r="E3034" t="s">
        <v>2810</v>
      </c>
      <c r="F3034" s="2">
        <v>46148.73914351852</v>
      </c>
      <c r="G3034" s="2">
        <v>46151</v>
      </c>
      <c r="I3034" t="s">
        <v>224</v>
      </c>
      <c r="J3034" t="s">
        <v>230</v>
      </c>
      <c r="L3034" t="s">
        <v>1945</v>
      </c>
      <c r="M3034" t="s">
        <v>1949</v>
      </c>
      <c r="N3034" t="s">
        <v>322</v>
      </c>
      <c r="O3034" t="s">
        <v>331</v>
      </c>
      <c r="Q3034" t="s">
        <v>12826</v>
      </c>
      <c r="R3034" t="s">
        <v>2809</v>
      </c>
      <c r="S3034" t="s">
        <v>1640</v>
      </c>
      <c r="T3034" t="s">
        <v>1641</v>
      </c>
      <c r="U3034" t="s">
        <v>258</v>
      </c>
      <c r="V3034" t="s">
        <v>247</v>
      </c>
      <c r="W3034" t="s">
        <v>245</v>
      </c>
      <c r="X3034" t="s">
        <v>387</v>
      </c>
      <c r="Z3034">
        <v>4</v>
      </c>
      <c r="AA3034" t="s">
        <v>3921</v>
      </c>
      <c r="AE3034" t="s">
        <v>3922</v>
      </c>
      <c r="AG3034" t="s">
        <v>329</v>
      </c>
      <c r="AH3034">
        <v>6108894334</v>
      </c>
      <c r="AI3034" t="s">
        <v>12827</v>
      </c>
      <c r="AM3034" t="s">
        <v>3925</v>
      </c>
      <c r="AN3034" t="s">
        <v>3926</v>
      </c>
      <c r="AO3034" t="s">
        <v>268</v>
      </c>
      <c r="AP3034" t="s">
        <v>386</v>
      </c>
      <c r="AW3034" t="s">
        <v>622</v>
      </c>
      <c r="AX3034" t="s">
        <v>621</v>
      </c>
      <c r="AY3034" t="s">
        <v>253</v>
      </c>
      <c r="AZ3034" t="s">
        <v>230</v>
      </c>
      <c r="BA3034" t="s">
        <v>273</v>
      </c>
      <c r="BB3034" t="s">
        <v>380</v>
      </c>
      <c r="BC3034" t="s">
        <v>3927</v>
      </c>
      <c r="BD3034" t="s">
        <v>3927</v>
      </c>
      <c r="BE3034" t="s">
        <v>3927</v>
      </c>
      <c r="BF3034">
        <v>12</v>
      </c>
    </row>
    <row r="3035" spans="1:58" x14ac:dyDescent="0.3">
      <c r="A3035">
        <v>2026</v>
      </c>
      <c r="B3035">
        <v>202605</v>
      </c>
      <c r="C3035">
        <v>5</v>
      </c>
      <c r="D3035" s="14">
        <v>20001623741630</v>
      </c>
      <c r="E3035" t="s">
        <v>2810</v>
      </c>
      <c r="F3035" s="2">
        <v>46149.328576388885</v>
      </c>
      <c r="G3035" s="2">
        <v>46150</v>
      </c>
      <c r="I3035" t="s">
        <v>224</v>
      </c>
      <c r="J3035" t="s">
        <v>230</v>
      </c>
      <c r="L3035" t="s">
        <v>2047</v>
      </c>
      <c r="M3035" t="s">
        <v>309</v>
      </c>
      <c r="N3035" t="s">
        <v>297</v>
      </c>
      <c r="O3035" t="s">
        <v>283</v>
      </c>
      <c r="Q3035" t="s">
        <v>12828</v>
      </c>
      <c r="R3035" t="s">
        <v>2809</v>
      </c>
      <c r="S3035" t="s">
        <v>6966</v>
      </c>
      <c r="T3035" t="s">
        <v>6967</v>
      </c>
      <c r="U3035" t="s">
        <v>4796</v>
      </c>
      <c r="V3035" t="s">
        <v>2024</v>
      </c>
      <c r="W3035" t="s">
        <v>245</v>
      </c>
      <c r="X3035" t="s">
        <v>225</v>
      </c>
      <c r="Z3035">
        <v>5</v>
      </c>
      <c r="AA3035" t="s">
        <v>3921</v>
      </c>
      <c r="AE3035" t="s">
        <v>3922</v>
      </c>
      <c r="AG3035" t="s">
        <v>2026</v>
      </c>
      <c r="AH3035">
        <v>6108885461</v>
      </c>
      <c r="AI3035" t="s">
        <v>12829</v>
      </c>
      <c r="AM3035" t="s">
        <v>3925</v>
      </c>
      <c r="AN3035" t="s">
        <v>3926</v>
      </c>
      <c r="AO3035" t="s">
        <v>268</v>
      </c>
      <c r="AP3035" t="s">
        <v>249</v>
      </c>
      <c r="AW3035" t="s">
        <v>227</v>
      </c>
      <c r="AX3035" t="s">
        <v>226</v>
      </c>
      <c r="AY3035" t="s">
        <v>254</v>
      </c>
      <c r="AZ3035" t="s">
        <v>230</v>
      </c>
      <c r="BA3035" t="s">
        <v>344</v>
      </c>
      <c r="BB3035" t="s">
        <v>232</v>
      </c>
      <c r="BC3035" t="s">
        <v>3927</v>
      </c>
      <c r="BD3035" t="s">
        <v>3927</v>
      </c>
      <c r="BE3035" t="s">
        <v>3927</v>
      </c>
      <c r="BF3035">
        <v>16</v>
      </c>
    </row>
    <row r="3036" spans="1:58" x14ac:dyDescent="0.3">
      <c r="A3036">
        <v>2026</v>
      </c>
      <c r="B3036">
        <v>202605</v>
      </c>
      <c r="C3036">
        <v>5</v>
      </c>
      <c r="D3036" s="14">
        <v>20001623741477</v>
      </c>
      <c r="E3036" t="s">
        <v>2810</v>
      </c>
      <c r="F3036" s="2">
        <v>46148.833564814813</v>
      </c>
      <c r="G3036" s="2">
        <v>46149</v>
      </c>
      <c r="I3036" t="s">
        <v>224</v>
      </c>
      <c r="J3036" t="s">
        <v>230</v>
      </c>
      <c r="L3036" t="s">
        <v>3517</v>
      </c>
      <c r="M3036" t="s">
        <v>309</v>
      </c>
      <c r="N3036" t="s">
        <v>297</v>
      </c>
      <c r="O3036" t="s">
        <v>283</v>
      </c>
      <c r="Q3036" t="s">
        <v>12830</v>
      </c>
      <c r="R3036" t="s">
        <v>2809</v>
      </c>
      <c r="S3036" t="s">
        <v>6704</v>
      </c>
      <c r="T3036" t="s">
        <v>6705</v>
      </c>
      <c r="U3036" t="s">
        <v>4796</v>
      </c>
      <c r="V3036" t="s">
        <v>2024</v>
      </c>
      <c r="W3036" t="s">
        <v>245</v>
      </c>
      <c r="X3036" t="s">
        <v>225</v>
      </c>
      <c r="Z3036">
        <v>6</v>
      </c>
      <c r="AA3036" t="s">
        <v>3921</v>
      </c>
      <c r="AE3036" t="s">
        <v>3922</v>
      </c>
      <c r="AG3036" t="s">
        <v>2026</v>
      </c>
      <c r="AH3036">
        <v>6108899276</v>
      </c>
      <c r="AI3036" t="s">
        <v>12831</v>
      </c>
      <c r="AM3036" t="s">
        <v>3925</v>
      </c>
      <c r="AN3036" t="s">
        <v>3926</v>
      </c>
      <c r="AO3036" t="s">
        <v>268</v>
      </c>
      <c r="AP3036" t="s">
        <v>386</v>
      </c>
      <c r="AW3036" t="s">
        <v>320</v>
      </c>
      <c r="AX3036" t="s">
        <v>319</v>
      </c>
      <c r="AY3036" t="s">
        <v>254</v>
      </c>
      <c r="AZ3036" t="s">
        <v>230</v>
      </c>
      <c r="BA3036" t="s">
        <v>395</v>
      </c>
      <c r="BB3036" t="s">
        <v>380</v>
      </c>
      <c r="BC3036" t="s">
        <v>3927</v>
      </c>
      <c r="BD3036" t="s">
        <v>3927</v>
      </c>
      <c r="BE3036" t="s">
        <v>3927</v>
      </c>
      <c r="BF3036">
        <v>12</v>
      </c>
    </row>
    <row r="3037" spans="1:58" x14ac:dyDescent="0.3">
      <c r="A3037">
        <v>2026</v>
      </c>
      <c r="B3037">
        <v>202605</v>
      </c>
      <c r="C3037">
        <v>5</v>
      </c>
      <c r="D3037" s="14">
        <v>20001623740505</v>
      </c>
      <c r="E3037" t="s">
        <v>2810</v>
      </c>
      <c r="F3037" s="2">
        <v>46148.844108796293</v>
      </c>
      <c r="G3037" s="2">
        <v>46151</v>
      </c>
      <c r="I3037" t="s">
        <v>224</v>
      </c>
      <c r="J3037" t="s">
        <v>230</v>
      </c>
      <c r="L3037" t="s">
        <v>7010</v>
      </c>
      <c r="M3037" t="s">
        <v>309</v>
      </c>
      <c r="N3037" t="s">
        <v>297</v>
      </c>
      <c r="O3037" t="s">
        <v>283</v>
      </c>
      <c r="Q3037" t="s">
        <v>12832</v>
      </c>
      <c r="R3037" t="s">
        <v>2809</v>
      </c>
      <c r="S3037" t="s">
        <v>243</v>
      </c>
      <c r="T3037" t="s">
        <v>244</v>
      </c>
      <c r="U3037" t="s">
        <v>258</v>
      </c>
      <c r="V3037" t="s">
        <v>247</v>
      </c>
      <c r="W3037" t="s">
        <v>245</v>
      </c>
      <c r="X3037" t="s">
        <v>387</v>
      </c>
      <c r="Z3037">
        <v>4</v>
      </c>
      <c r="AA3037" t="s">
        <v>3921</v>
      </c>
      <c r="AE3037" t="s">
        <v>3922</v>
      </c>
      <c r="AG3037" t="s">
        <v>248</v>
      </c>
      <c r="AH3037">
        <v>6021660725</v>
      </c>
      <c r="AI3037" t="s">
        <v>12833</v>
      </c>
      <c r="AM3037" t="s">
        <v>3925</v>
      </c>
      <c r="AN3037" t="s">
        <v>3926</v>
      </c>
      <c r="AO3037" t="s">
        <v>268</v>
      </c>
      <c r="AP3037" t="s">
        <v>304</v>
      </c>
      <c r="AW3037" t="s">
        <v>622</v>
      </c>
      <c r="AX3037" t="s">
        <v>621</v>
      </c>
      <c r="AY3037" t="s">
        <v>253</v>
      </c>
      <c r="AZ3037" t="s">
        <v>230</v>
      </c>
      <c r="BA3037" t="s">
        <v>273</v>
      </c>
      <c r="BB3037" t="s">
        <v>380</v>
      </c>
      <c r="BC3037" t="s">
        <v>3927</v>
      </c>
      <c r="BD3037" t="s">
        <v>3927</v>
      </c>
      <c r="BE3037" t="s">
        <v>3927</v>
      </c>
      <c r="BF3037">
        <v>23</v>
      </c>
    </row>
    <row r="3038" spans="1:58" x14ac:dyDescent="0.3">
      <c r="A3038">
        <v>2026</v>
      </c>
      <c r="B3038">
        <v>202605</v>
      </c>
      <c r="C3038">
        <v>5</v>
      </c>
      <c r="D3038" s="14">
        <v>20001623739624</v>
      </c>
      <c r="E3038" t="s">
        <v>2810</v>
      </c>
      <c r="F3038" s="2">
        <v>46149.318749999999</v>
      </c>
      <c r="G3038" s="2">
        <v>46151</v>
      </c>
      <c r="I3038" t="s">
        <v>224</v>
      </c>
      <c r="J3038" t="s">
        <v>230</v>
      </c>
      <c r="L3038" t="s">
        <v>2825</v>
      </c>
      <c r="M3038" t="s">
        <v>334</v>
      </c>
      <c r="N3038" t="s">
        <v>322</v>
      </c>
      <c r="O3038" t="s">
        <v>331</v>
      </c>
      <c r="Q3038" t="s">
        <v>12834</v>
      </c>
      <c r="R3038" t="s">
        <v>2809</v>
      </c>
      <c r="S3038" t="s">
        <v>674</v>
      </c>
      <c r="T3038" t="s">
        <v>675</v>
      </c>
      <c r="U3038" t="s">
        <v>258</v>
      </c>
      <c r="V3038" t="s">
        <v>247</v>
      </c>
      <c r="W3038" t="s">
        <v>245</v>
      </c>
      <c r="X3038" t="s">
        <v>225</v>
      </c>
      <c r="Z3038">
        <v>4</v>
      </c>
      <c r="AA3038" t="s">
        <v>3921</v>
      </c>
      <c r="AE3038" t="s">
        <v>3922</v>
      </c>
      <c r="AG3038" t="s">
        <v>359</v>
      </c>
      <c r="AH3038">
        <v>6105664239</v>
      </c>
      <c r="AI3038" t="s">
        <v>12835</v>
      </c>
      <c r="AM3038" t="s">
        <v>3925</v>
      </c>
      <c r="AN3038" t="s">
        <v>3926</v>
      </c>
      <c r="AO3038" t="s">
        <v>268</v>
      </c>
      <c r="AP3038" t="s">
        <v>386</v>
      </c>
      <c r="AW3038" t="s">
        <v>227</v>
      </c>
      <c r="AX3038" t="s">
        <v>226</v>
      </c>
      <c r="AY3038" t="s">
        <v>254</v>
      </c>
      <c r="AZ3038" t="s">
        <v>230</v>
      </c>
      <c r="BA3038" t="s">
        <v>273</v>
      </c>
      <c r="BB3038" t="s">
        <v>380</v>
      </c>
      <c r="BC3038" t="s">
        <v>3927</v>
      </c>
      <c r="BD3038" t="s">
        <v>3927</v>
      </c>
      <c r="BE3038" t="s">
        <v>3927</v>
      </c>
      <c r="BF3038">
        <v>1</v>
      </c>
    </row>
    <row r="3039" spans="1:58" x14ac:dyDescent="0.3">
      <c r="A3039">
        <v>2026</v>
      </c>
      <c r="B3039">
        <v>202605</v>
      </c>
      <c r="C3039">
        <v>5</v>
      </c>
      <c r="D3039" s="14">
        <v>20001623739478</v>
      </c>
      <c r="E3039" t="s">
        <v>2810</v>
      </c>
      <c r="F3039" s="2">
        <v>46148.82707175926</v>
      </c>
      <c r="G3039" s="2">
        <v>46151</v>
      </c>
      <c r="I3039" t="s">
        <v>224</v>
      </c>
      <c r="J3039" t="s">
        <v>230</v>
      </c>
      <c r="L3039" t="s">
        <v>1243</v>
      </c>
      <c r="M3039" t="s">
        <v>309</v>
      </c>
      <c r="N3039" t="s">
        <v>297</v>
      </c>
      <c r="O3039" t="s">
        <v>283</v>
      </c>
      <c r="Q3039" t="s">
        <v>12836</v>
      </c>
      <c r="R3039" t="s">
        <v>2809</v>
      </c>
      <c r="S3039" t="s">
        <v>7661</v>
      </c>
      <c r="T3039" t="s">
        <v>7662</v>
      </c>
      <c r="U3039" t="s">
        <v>4008</v>
      </c>
      <c r="V3039" t="s">
        <v>980</v>
      </c>
      <c r="W3039" t="s">
        <v>245</v>
      </c>
      <c r="X3039" t="s">
        <v>387</v>
      </c>
      <c r="Z3039">
        <v>4</v>
      </c>
      <c r="AA3039" t="s">
        <v>3921</v>
      </c>
      <c r="AE3039" t="s">
        <v>3922</v>
      </c>
      <c r="AG3039" t="s">
        <v>4870</v>
      </c>
      <c r="AH3039">
        <v>6020311359</v>
      </c>
      <c r="AI3039" t="s">
        <v>12837</v>
      </c>
      <c r="AM3039" t="s">
        <v>3925</v>
      </c>
      <c r="AN3039" t="s">
        <v>3926</v>
      </c>
      <c r="AO3039" t="s">
        <v>268</v>
      </c>
      <c r="AP3039" t="s">
        <v>386</v>
      </c>
      <c r="AW3039" t="s">
        <v>447</v>
      </c>
      <c r="AX3039" t="s">
        <v>446</v>
      </c>
      <c r="AY3039" t="s">
        <v>253</v>
      </c>
      <c r="AZ3039" t="s">
        <v>230</v>
      </c>
      <c r="BA3039" t="s">
        <v>273</v>
      </c>
      <c r="BB3039" t="s">
        <v>380</v>
      </c>
      <c r="BC3039" t="s">
        <v>3927</v>
      </c>
      <c r="BD3039" t="s">
        <v>3927</v>
      </c>
      <c r="BE3039" t="s">
        <v>3927</v>
      </c>
      <c r="BF3039">
        <v>16</v>
      </c>
    </row>
    <row r="3040" spans="1:58" x14ac:dyDescent="0.3">
      <c r="A3040">
        <v>2026</v>
      </c>
      <c r="B3040">
        <v>202605</v>
      </c>
      <c r="C3040">
        <v>5</v>
      </c>
      <c r="D3040" s="14">
        <v>20001623738767</v>
      </c>
      <c r="E3040" t="s">
        <v>2810</v>
      </c>
      <c r="F3040" s="2">
        <v>46149.346712962964</v>
      </c>
      <c r="G3040" s="2">
        <v>46150</v>
      </c>
      <c r="I3040" t="s">
        <v>224</v>
      </c>
      <c r="J3040" t="s">
        <v>230</v>
      </c>
      <c r="L3040" t="s">
        <v>11499</v>
      </c>
      <c r="M3040" t="s">
        <v>309</v>
      </c>
      <c r="N3040" t="s">
        <v>297</v>
      </c>
      <c r="O3040" t="s">
        <v>283</v>
      </c>
      <c r="Q3040" t="s">
        <v>12838</v>
      </c>
      <c r="R3040" t="s">
        <v>2809</v>
      </c>
      <c r="S3040" t="s">
        <v>6559</v>
      </c>
      <c r="T3040" t="s">
        <v>6560</v>
      </c>
      <c r="U3040" t="s">
        <v>4796</v>
      </c>
      <c r="V3040" t="s">
        <v>2024</v>
      </c>
      <c r="W3040" t="s">
        <v>245</v>
      </c>
      <c r="X3040" t="s">
        <v>387</v>
      </c>
      <c r="Z3040">
        <v>5</v>
      </c>
      <c r="AA3040" t="s">
        <v>3921</v>
      </c>
      <c r="AE3040" t="s">
        <v>3922</v>
      </c>
      <c r="AG3040" t="s">
        <v>2026</v>
      </c>
      <c r="AH3040">
        <v>6108891386</v>
      </c>
      <c r="AI3040" t="s">
        <v>12839</v>
      </c>
      <c r="AM3040" t="s">
        <v>3925</v>
      </c>
      <c r="AN3040" t="s">
        <v>3926</v>
      </c>
      <c r="AO3040" t="s">
        <v>268</v>
      </c>
      <c r="AP3040" t="s">
        <v>304</v>
      </c>
      <c r="AW3040" t="s">
        <v>389</v>
      </c>
      <c r="AX3040" t="s">
        <v>388</v>
      </c>
      <c r="AY3040" t="s">
        <v>253</v>
      </c>
      <c r="AZ3040" t="s">
        <v>230</v>
      </c>
      <c r="BA3040" t="s">
        <v>395</v>
      </c>
      <c r="BB3040" t="s">
        <v>380</v>
      </c>
      <c r="BC3040" t="s">
        <v>3927</v>
      </c>
      <c r="BD3040" t="s">
        <v>3927</v>
      </c>
      <c r="BE3040" t="s">
        <v>3927</v>
      </c>
      <c r="BF3040">
        <v>16</v>
      </c>
    </row>
    <row r="3041" spans="1:58" x14ac:dyDescent="0.3">
      <c r="A3041">
        <v>2026</v>
      </c>
      <c r="B3041">
        <v>202605</v>
      </c>
      <c r="C3041">
        <v>5</v>
      </c>
      <c r="D3041" s="14">
        <v>20001623738586</v>
      </c>
      <c r="E3041" t="s">
        <v>2810</v>
      </c>
      <c r="F3041" s="2">
        <v>46148.928379629629</v>
      </c>
      <c r="G3041" s="2">
        <v>46150</v>
      </c>
      <c r="I3041" t="s">
        <v>224</v>
      </c>
      <c r="J3041" t="s">
        <v>230</v>
      </c>
      <c r="L3041" t="s">
        <v>12840</v>
      </c>
      <c r="M3041" t="s">
        <v>809</v>
      </c>
      <c r="N3041" t="s">
        <v>237</v>
      </c>
      <c r="O3041" t="s">
        <v>257</v>
      </c>
      <c r="Q3041" t="s">
        <v>12841</v>
      </c>
      <c r="R3041" t="s">
        <v>2809</v>
      </c>
      <c r="S3041" t="s">
        <v>5084</v>
      </c>
      <c r="T3041" t="s">
        <v>5085</v>
      </c>
      <c r="U3041" t="s">
        <v>4008</v>
      </c>
      <c r="V3041" t="s">
        <v>980</v>
      </c>
      <c r="W3041" t="s">
        <v>245</v>
      </c>
      <c r="X3041" t="s">
        <v>225</v>
      </c>
      <c r="Z3041">
        <v>5</v>
      </c>
      <c r="AA3041" t="s">
        <v>3921</v>
      </c>
      <c r="AE3041" t="s">
        <v>3922</v>
      </c>
      <c r="AG3041" t="s">
        <v>4870</v>
      </c>
      <c r="AH3041">
        <v>6107600953</v>
      </c>
      <c r="AI3041" t="s">
        <v>12842</v>
      </c>
      <c r="AM3041" t="s">
        <v>3925</v>
      </c>
      <c r="AN3041" t="s">
        <v>3926</v>
      </c>
      <c r="AO3041" t="s">
        <v>268</v>
      </c>
      <c r="AP3041" t="s">
        <v>304</v>
      </c>
      <c r="AW3041" t="s">
        <v>227</v>
      </c>
      <c r="AX3041" t="s">
        <v>226</v>
      </c>
      <c r="AY3041" t="s">
        <v>254</v>
      </c>
      <c r="AZ3041" t="s">
        <v>230</v>
      </c>
      <c r="BA3041" t="s">
        <v>273</v>
      </c>
      <c r="BB3041" t="s">
        <v>380</v>
      </c>
      <c r="BC3041" t="s">
        <v>3927</v>
      </c>
      <c r="BD3041" t="s">
        <v>3927</v>
      </c>
      <c r="BE3041" t="s">
        <v>3927</v>
      </c>
      <c r="BF3041">
        <v>12</v>
      </c>
    </row>
    <row r="3042" spans="1:58" x14ac:dyDescent="0.3">
      <c r="A3042">
        <v>2026</v>
      </c>
      <c r="B3042">
        <v>202605</v>
      </c>
      <c r="C3042">
        <v>5</v>
      </c>
      <c r="D3042" s="14">
        <v>20001623719942</v>
      </c>
      <c r="E3042" t="s">
        <v>2810</v>
      </c>
      <c r="F3042" s="2">
        <v>46148.68953703704</v>
      </c>
      <c r="G3042" s="2">
        <v>46150</v>
      </c>
      <c r="I3042" t="s">
        <v>224</v>
      </c>
      <c r="J3042" t="s">
        <v>230</v>
      </c>
      <c r="L3042" t="s">
        <v>3265</v>
      </c>
      <c r="M3042" t="s">
        <v>261</v>
      </c>
      <c r="N3042" t="s">
        <v>237</v>
      </c>
      <c r="O3042" t="s">
        <v>257</v>
      </c>
      <c r="Q3042" t="s">
        <v>12843</v>
      </c>
      <c r="R3042" t="s">
        <v>2809</v>
      </c>
      <c r="S3042" t="s">
        <v>797</v>
      </c>
      <c r="T3042" t="s">
        <v>806</v>
      </c>
      <c r="U3042" t="s">
        <v>258</v>
      </c>
      <c r="V3042" t="s">
        <v>247</v>
      </c>
      <c r="W3042" t="s">
        <v>245</v>
      </c>
      <c r="X3042" t="s">
        <v>225</v>
      </c>
      <c r="Z3042">
        <v>5</v>
      </c>
      <c r="AA3042" t="s">
        <v>3921</v>
      </c>
      <c r="AE3042" t="s">
        <v>3922</v>
      </c>
      <c r="AG3042" t="s">
        <v>248</v>
      </c>
      <c r="AH3042">
        <v>6108890268</v>
      </c>
      <c r="AI3042" t="s">
        <v>12844</v>
      </c>
      <c r="AM3042" t="s">
        <v>3925</v>
      </c>
      <c r="AN3042" t="s">
        <v>3926</v>
      </c>
      <c r="AO3042" t="s">
        <v>268</v>
      </c>
      <c r="AP3042" t="s">
        <v>693</v>
      </c>
      <c r="AW3042" t="s">
        <v>320</v>
      </c>
      <c r="AX3042" t="s">
        <v>319</v>
      </c>
      <c r="AY3042" t="s">
        <v>254</v>
      </c>
      <c r="AZ3042" t="s">
        <v>230</v>
      </c>
      <c r="BA3042" t="s">
        <v>395</v>
      </c>
      <c r="BB3042" t="s">
        <v>380</v>
      </c>
      <c r="BC3042" t="s">
        <v>3927</v>
      </c>
      <c r="BD3042" t="s">
        <v>3927</v>
      </c>
      <c r="BE3042" t="s">
        <v>3927</v>
      </c>
      <c r="BF3042">
        <v>12</v>
      </c>
    </row>
    <row r="3043" spans="1:58" x14ac:dyDescent="0.3">
      <c r="A3043">
        <v>2026</v>
      </c>
      <c r="B3043">
        <v>202605</v>
      </c>
      <c r="C3043">
        <v>5</v>
      </c>
      <c r="D3043" s="14">
        <v>20001623712795</v>
      </c>
      <c r="E3043" t="s">
        <v>2810</v>
      </c>
      <c r="F3043" s="2">
        <v>46148.731203703705</v>
      </c>
      <c r="G3043" s="2">
        <v>46149</v>
      </c>
      <c r="I3043" t="s">
        <v>224</v>
      </c>
      <c r="J3043" t="s">
        <v>230</v>
      </c>
      <c r="L3043" t="s">
        <v>2878</v>
      </c>
      <c r="M3043" t="s">
        <v>1104</v>
      </c>
      <c r="N3043" t="s">
        <v>322</v>
      </c>
      <c r="O3043" t="s">
        <v>331</v>
      </c>
      <c r="Q3043" t="s">
        <v>12845</v>
      </c>
      <c r="R3043" t="s">
        <v>2809</v>
      </c>
      <c r="S3043" t="s">
        <v>8659</v>
      </c>
      <c r="T3043" t="s">
        <v>8660</v>
      </c>
      <c r="U3043" t="s">
        <v>4796</v>
      </c>
      <c r="V3043" t="s">
        <v>2024</v>
      </c>
      <c r="W3043" t="s">
        <v>245</v>
      </c>
      <c r="X3043" t="s">
        <v>387</v>
      </c>
      <c r="Z3043">
        <v>6</v>
      </c>
      <c r="AA3043" t="s">
        <v>3921</v>
      </c>
      <c r="AE3043" t="s">
        <v>3922</v>
      </c>
      <c r="AG3043" t="s">
        <v>6332</v>
      </c>
      <c r="AH3043">
        <v>6108884442</v>
      </c>
      <c r="AI3043" t="s">
        <v>12846</v>
      </c>
      <c r="AM3043" t="s">
        <v>3925</v>
      </c>
      <c r="AN3043" t="s">
        <v>3926</v>
      </c>
      <c r="AO3043" t="s">
        <v>268</v>
      </c>
      <c r="AP3043" t="s">
        <v>304</v>
      </c>
      <c r="AW3043" t="s">
        <v>447</v>
      </c>
      <c r="AX3043" t="s">
        <v>446</v>
      </c>
      <c r="AY3043" t="s">
        <v>253</v>
      </c>
      <c r="AZ3043" t="s">
        <v>230</v>
      </c>
      <c r="BA3043" t="s">
        <v>395</v>
      </c>
      <c r="BB3043" t="s">
        <v>380</v>
      </c>
      <c r="BC3043" t="s">
        <v>3927</v>
      </c>
      <c r="BD3043" t="s">
        <v>3927</v>
      </c>
      <c r="BE3043" t="s">
        <v>3927</v>
      </c>
      <c r="BF3043">
        <v>12</v>
      </c>
    </row>
    <row r="3044" spans="1:58" x14ac:dyDescent="0.3">
      <c r="A3044">
        <v>2026</v>
      </c>
      <c r="B3044">
        <v>202605</v>
      </c>
      <c r="C3044">
        <v>5</v>
      </c>
      <c r="D3044" s="14">
        <v>20001623712354</v>
      </c>
      <c r="E3044" t="s">
        <v>2810</v>
      </c>
      <c r="F3044" s="2">
        <v>46148.705520833333</v>
      </c>
      <c r="G3044" s="2">
        <v>46151</v>
      </c>
      <c r="I3044" t="s">
        <v>224</v>
      </c>
      <c r="J3044" t="s">
        <v>230</v>
      </c>
      <c r="L3044" t="s">
        <v>3113</v>
      </c>
      <c r="M3044" t="s">
        <v>4091</v>
      </c>
      <c r="N3044" t="s">
        <v>546</v>
      </c>
      <c r="O3044" t="s">
        <v>554</v>
      </c>
      <c r="Q3044" t="s">
        <v>12847</v>
      </c>
      <c r="R3044" t="s">
        <v>2809</v>
      </c>
      <c r="S3044" t="s">
        <v>463</v>
      </c>
      <c r="T3044" t="s">
        <v>464</v>
      </c>
      <c r="U3044" t="s">
        <v>258</v>
      </c>
      <c r="V3044" t="s">
        <v>247</v>
      </c>
      <c r="W3044" t="s">
        <v>245</v>
      </c>
      <c r="X3044" t="s">
        <v>387</v>
      </c>
      <c r="Z3044">
        <v>4</v>
      </c>
      <c r="AA3044" t="s">
        <v>3921</v>
      </c>
      <c r="AE3044" t="s">
        <v>3922</v>
      </c>
      <c r="AG3044" t="s">
        <v>410</v>
      </c>
      <c r="AH3044">
        <v>6108895275</v>
      </c>
      <c r="AI3044" t="s">
        <v>12848</v>
      </c>
      <c r="AM3044" t="s">
        <v>3925</v>
      </c>
      <c r="AN3044" t="s">
        <v>3926</v>
      </c>
      <c r="AO3044" t="s">
        <v>268</v>
      </c>
      <c r="AP3044" t="s">
        <v>693</v>
      </c>
      <c r="AW3044" t="s">
        <v>389</v>
      </c>
      <c r="AX3044" t="s">
        <v>388</v>
      </c>
      <c r="AY3044" t="s">
        <v>253</v>
      </c>
      <c r="AZ3044" t="s">
        <v>230</v>
      </c>
      <c r="BA3044" t="s">
        <v>395</v>
      </c>
      <c r="BB3044" t="s">
        <v>380</v>
      </c>
      <c r="BC3044" t="s">
        <v>3927</v>
      </c>
      <c r="BD3044" t="s">
        <v>3927</v>
      </c>
      <c r="BE3044" t="s">
        <v>3927</v>
      </c>
      <c r="BF3044">
        <v>12</v>
      </c>
    </row>
    <row r="3045" spans="1:58" x14ac:dyDescent="0.3">
      <c r="A3045">
        <v>2026</v>
      </c>
      <c r="B3045">
        <v>202605</v>
      </c>
      <c r="C3045">
        <v>5</v>
      </c>
      <c r="D3045" s="14">
        <v>20001623710261</v>
      </c>
      <c r="E3045" t="s">
        <v>2810</v>
      </c>
      <c r="F3045" s="2">
        <v>46148.70107638889</v>
      </c>
      <c r="G3045" s="2">
        <v>46150</v>
      </c>
      <c r="I3045" t="s">
        <v>224</v>
      </c>
      <c r="J3045" t="s">
        <v>230</v>
      </c>
      <c r="L3045" t="s">
        <v>3716</v>
      </c>
      <c r="M3045" t="s">
        <v>902</v>
      </c>
      <c r="N3045" t="s">
        <v>752</v>
      </c>
      <c r="O3045" t="s">
        <v>623</v>
      </c>
      <c r="Q3045" t="s">
        <v>12849</v>
      </c>
      <c r="R3045" t="s">
        <v>2809</v>
      </c>
      <c r="S3045" t="s">
        <v>302</v>
      </c>
      <c r="T3045" t="s">
        <v>303</v>
      </c>
      <c r="U3045" t="s">
        <v>258</v>
      </c>
      <c r="V3045" t="s">
        <v>247</v>
      </c>
      <c r="W3045" t="s">
        <v>245</v>
      </c>
      <c r="X3045" t="s">
        <v>225</v>
      </c>
      <c r="Z3045">
        <v>5</v>
      </c>
      <c r="AA3045" t="s">
        <v>3921</v>
      </c>
      <c r="AE3045" t="s">
        <v>3922</v>
      </c>
      <c r="AG3045" t="s">
        <v>248</v>
      </c>
      <c r="AH3045">
        <v>6108890296</v>
      </c>
      <c r="AI3045" t="s">
        <v>12850</v>
      </c>
      <c r="AM3045" t="s">
        <v>3925</v>
      </c>
      <c r="AN3045" t="s">
        <v>3926</v>
      </c>
      <c r="AO3045" t="s">
        <v>268</v>
      </c>
      <c r="AP3045" t="s">
        <v>249</v>
      </c>
      <c r="AW3045" t="s">
        <v>1525</v>
      </c>
      <c r="AX3045" t="s">
        <v>1524</v>
      </c>
      <c r="AY3045" t="s">
        <v>254</v>
      </c>
      <c r="AZ3045" t="s">
        <v>230</v>
      </c>
      <c r="BA3045" t="s">
        <v>395</v>
      </c>
      <c r="BB3045" t="s">
        <v>380</v>
      </c>
      <c r="BC3045" t="s">
        <v>3927</v>
      </c>
      <c r="BD3045" t="s">
        <v>3927</v>
      </c>
      <c r="BE3045" t="s">
        <v>3927</v>
      </c>
      <c r="BF3045">
        <v>12</v>
      </c>
    </row>
    <row r="3046" spans="1:58" x14ac:dyDescent="0.3">
      <c r="A3046">
        <v>2026</v>
      </c>
      <c r="B3046">
        <v>202605</v>
      </c>
      <c r="C3046">
        <v>5</v>
      </c>
      <c r="D3046" s="14">
        <v>20001623710100</v>
      </c>
      <c r="E3046" t="s">
        <v>2810</v>
      </c>
      <c r="F3046" s="2">
        <v>46148.694166666668</v>
      </c>
      <c r="G3046" s="2">
        <v>46153</v>
      </c>
      <c r="I3046" t="s">
        <v>224</v>
      </c>
      <c r="J3046" t="s">
        <v>230</v>
      </c>
      <c r="L3046" t="s">
        <v>3489</v>
      </c>
      <c r="M3046" t="s">
        <v>309</v>
      </c>
      <c r="N3046" t="s">
        <v>297</v>
      </c>
      <c r="O3046" t="s">
        <v>283</v>
      </c>
      <c r="Q3046" t="s">
        <v>12851</v>
      </c>
      <c r="R3046" t="s">
        <v>2809</v>
      </c>
      <c r="S3046" t="s">
        <v>5159</v>
      </c>
      <c r="T3046" t="s">
        <v>5160</v>
      </c>
      <c r="U3046" t="s">
        <v>3034</v>
      </c>
      <c r="V3046" t="s">
        <v>647</v>
      </c>
      <c r="W3046" t="s">
        <v>245</v>
      </c>
      <c r="X3046" t="s">
        <v>387</v>
      </c>
      <c r="Z3046">
        <v>2</v>
      </c>
      <c r="AA3046" t="s">
        <v>3921</v>
      </c>
      <c r="AE3046" t="s">
        <v>3922</v>
      </c>
      <c r="AG3046" t="s">
        <v>5111</v>
      </c>
      <c r="AH3046">
        <v>6108899175</v>
      </c>
      <c r="AI3046" t="s">
        <v>12852</v>
      </c>
      <c r="AM3046" t="s">
        <v>3925</v>
      </c>
      <c r="AN3046" t="s">
        <v>3926</v>
      </c>
      <c r="AO3046" t="s">
        <v>268</v>
      </c>
      <c r="AP3046" t="s">
        <v>330</v>
      </c>
      <c r="AW3046" t="s">
        <v>389</v>
      </c>
      <c r="AX3046" t="s">
        <v>388</v>
      </c>
      <c r="AY3046" t="s">
        <v>253</v>
      </c>
      <c r="AZ3046" t="s">
        <v>230</v>
      </c>
      <c r="BA3046" t="s">
        <v>395</v>
      </c>
      <c r="BB3046" t="s">
        <v>380</v>
      </c>
      <c r="BC3046" t="s">
        <v>3927</v>
      </c>
      <c r="BD3046" t="s">
        <v>3927</v>
      </c>
      <c r="BE3046" t="s">
        <v>3927</v>
      </c>
      <c r="BF3046">
        <v>12</v>
      </c>
    </row>
    <row r="3047" spans="1:58" x14ac:dyDescent="0.3">
      <c r="A3047">
        <v>2026</v>
      </c>
      <c r="B3047">
        <v>202605</v>
      </c>
      <c r="C3047">
        <v>5</v>
      </c>
      <c r="D3047" s="14">
        <v>20001623705220</v>
      </c>
      <c r="E3047" t="s">
        <v>2810</v>
      </c>
      <c r="F3047" s="2">
        <v>46148.697071759256</v>
      </c>
      <c r="G3047" s="2">
        <v>46153</v>
      </c>
      <c r="I3047" t="s">
        <v>224</v>
      </c>
      <c r="J3047" t="s">
        <v>230</v>
      </c>
      <c r="L3047" t="s">
        <v>3092</v>
      </c>
      <c r="M3047" t="s">
        <v>5907</v>
      </c>
      <c r="N3047" t="s">
        <v>2097</v>
      </c>
      <c r="O3047" t="s">
        <v>331</v>
      </c>
      <c r="Q3047" t="s">
        <v>12853</v>
      </c>
      <c r="R3047" t="s">
        <v>2809</v>
      </c>
      <c r="S3047" t="s">
        <v>935</v>
      </c>
      <c r="T3047" t="s">
        <v>936</v>
      </c>
      <c r="U3047" t="s">
        <v>258</v>
      </c>
      <c r="V3047" t="s">
        <v>247</v>
      </c>
      <c r="W3047" t="s">
        <v>245</v>
      </c>
      <c r="X3047" t="s">
        <v>225</v>
      </c>
      <c r="Z3047">
        <v>2</v>
      </c>
      <c r="AA3047" t="s">
        <v>3921</v>
      </c>
      <c r="AE3047" t="s">
        <v>3922</v>
      </c>
      <c r="AG3047" t="s">
        <v>329</v>
      </c>
      <c r="AH3047">
        <v>6108895252</v>
      </c>
      <c r="AI3047" t="s">
        <v>12854</v>
      </c>
      <c r="AM3047" t="s">
        <v>3925</v>
      </c>
      <c r="AN3047" t="s">
        <v>3926</v>
      </c>
      <c r="AO3047" t="s">
        <v>268</v>
      </c>
      <c r="AP3047" t="s">
        <v>249</v>
      </c>
      <c r="AW3047" t="s">
        <v>227</v>
      </c>
      <c r="AX3047" t="s">
        <v>226</v>
      </c>
      <c r="AY3047" t="s">
        <v>254</v>
      </c>
      <c r="AZ3047" t="s">
        <v>230</v>
      </c>
      <c r="BA3047" t="s">
        <v>395</v>
      </c>
      <c r="BB3047" t="s">
        <v>380</v>
      </c>
      <c r="BC3047" t="s">
        <v>3927</v>
      </c>
      <c r="BD3047" t="s">
        <v>3927</v>
      </c>
      <c r="BE3047" t="s">
        <v>3927</v>
      </c>
      <c r="BF3047">
        <v>12</v>
      </c>
    </row>
    <row r="3048" spans="1:58" x14ac:dyDescent="0.3">
      <c r="A3048">
        <v>2026</v>
      </c>
      <c r="B3048">
        <v>202605</v>
      </c>
      <c r="C3048">
        <v>5</v>
      </c>
      <c r="D3048" s="14">
        <v>20001623704735</v>
      </c>
      <c r="E3048" t="s">
        <v>2810</v>
      </c>
      <c r="F3048" s="2">
        <v>46148.723692129628</v>
      </c>
      <c r="G3048" s="2">
        <v>46150</v>
      </c>
      <c r="I3048" t="s">
        <v>224</v>
      </c>
      <c r="J3048" t="s">
        <v>230</v>
      </c>
      <c r="L3048" t="s">
        <v>3622</v>
      </c>
      <c r="M3048" t="s">
        <v>309</v>
      </c>
      <c r="N3048" t="s">
        <v>297</v>
      </c>
      <c r="O3048" t="s">
        <v>283</v>
      </c>
      <c r="Q3048" t="s">
        <v>12855</v>
      </c>
      <c r="R3048" t="s">
        <v>2809</v>
      </c>
      <c r="S3048" t="s">
        <v>4841</v>
      </c>
      <c r="T3048" t="s">
        <v>4842</v>
      </c>
      <c r="U3048" t="s">
        <v>4008</v>
      </c>
      <c r="V3048" t="s">
        <v>980</v>
      </c>
      <c r="W3048" t="s">
        <v>245</v>
      </c>
      <c r="X3048" t="s">
        <v>387</v>
      </c>
      <c r="Z3048">
        <v>5</v>
      </c>
      <c r="AA3048" t="s">
        <v>3921</v>
      </c>
      <c r="AE3048" t="s">
        <v>3922</v>
      </c>
      <c r="AG3048" t="s">
        <v>4844</v>
      </c>
      <c r="AH3048">
        <v>6108884430</v>
      </c>
      <c r="AI3048" t="s">
        <v>12856</v>
      </c>
      <c r="AM3048" t="s">
        <v>3925</v>
      </c>
      <c r="AN3048" t="s">
        <v>3926</v>
      </c>
      <c r="AO3048" t="s">
        <v>268</v>
      </c>
      <c r="AP3048" t="s">
        <v>249</v>
      </c>
      <c r="AW3048" t="s">
        <v>447</v>
      </c>
      <c r="AX3048" t="s">
        <v>446</v>
      </c>
      <c r="AY3048" t="s">
        <v>253</v>
      </c>
      <c r="AZ3048" t="s">
        <v>230</v>
      </c>
      <c r="BA3048" t="s">
        <v>395</v>
      </c>
      <c r="BB3048" t="s">
        <v>380</v>
      </c>
      <c r="BC3048" t="s">
        <v>3927</v>
      </c>
      <c r="BD3048" t="s">
        <v>3927</v>
      </c>
      <c r="BE3048" t="s">
        <v>3927</v>
      </c>
      <c r="BF3048">
        <v>12</v>
      </c>
    </row>
    <row r="3049" spans="1:58" x14ac:dyDescent="0.3">
      <c r="A3049">
        <v>2026</v>
      </c>
      <c r="B3049">
        <v>202605</v>
      </c>
      <c r="C3049">
        <v>5</v>
      </c>
      <c r="D3049" s="14">
        <v>20001623703203</v>
      </c>
      <c r="E3049" t="s">
        <v>2810</v>
      </c>
      <c r="F3049" s="2">
        <v>46148.695347222223</v>
      </c>
      <c r="G3049" s="2">
        <v>46149</v>
      </c>
      <c r="I3049" t="s">
        <v>224</v>
      </c>
      <c r="J3049" t="s">
        <v>230</v>
      </c>
      <c r="L3049" t="s">
        <v>12430</v>
      </c>
      <c r="M3049" t="s">
        <v>309</v>
      </c>
      <c r="N3049" t="s">
        <v>297</v>
      </c>
      <c r="O3049" t="s">
        <v>283</v>
      </c>
      <c r="Q3049" t="s">
        <v>12857</v>
      </c>
      <c r="R3049" t="s">
        <v>2809</v>
      </c>
      <c r="S3049" t="s">
        <v>7841</v>
      </c>
      <c r="T3049" t="s">
        <v>7842</v>
      </c>
      <c r="U3049" t="s">
        <v>4796</v>
      </c>
      <c r="V3049" t="s">
        <v>2024</v>
      </c>
      <c r="W3049" t="s">
        <v>245</v>
      </c>
      <c r="X3049" t="s">
        <v>225</v>
      </c>
      <c r="Z3049">
        <v>6</v>
      </c>
      <c r="AA3049" t="s">
        <v>3921</v>
      </c>
      <c r="AE3049" t="s">
        <v>3922</v>
      </c>
      <c r="AG3049" t="s">
        <v>6332</v>
      </c>
      <c r="AH3049">
        <v>6108884375</v>
      </c>
      <c r="AI3049" t="s">
        <v>12858</v>
      </c>
      <c r="AM3049" t="s">
        <v>3925</v>
      </c>
      <c r="AN3049" t="s">
        <v>3926</v>
      </c>
      <c r="AO3049" t="s">
        <v>268</v>
      </c>
      <c r="AP3049" t="s">
        <v>386</v>
      </c>
      <c r="AW3049" t="s">
        <v>320</v>
      </c>
      <c r="AX3049" t="s">
        <v>319</v>
      </c>
      <c r="AY3049" t="s">
        <v>254</v>
      </c>
      <c r="AZ3049" t="s">
        <v>230</v>
      </c>
      <c r="BA3049" t="s">
        <v>395</v>
      </c>
      <c r="BB3049" t="s">
        <v>380</v>
      </c>
      <c r="BC3049" t="s">
        <v>3927</v>
      </c>
      <c r="BD3049" t="s">
        <v>3927</v>
      </c>
      <c r="BE3049" t="s">
        <v>3927</v>
      </c>
      <c r="BF3049">
        <v>12</v>
      </c>
    </row>
    <row r="3050" spans="1:58" x14ac:dyDescent="0.3">
      <c r="A3050">
        <v>2026</v>
      </c>
      <c r="B3050">
        <v>202605</v>
      </c>
      <c r="C3050">
        <v>5</v>
      </c>
      <c r="D3050" s="14">
        <v>20001623702710</v>
      </c>
      <c r="E3050" t="s">
        <v>2810</v>
      </c>
      <c r="F3050" s="2">
        <v>46148.720231481479</v>
      </c>
      <c r="G3050" s="2">
        <v>46149</v>
      </c>
      <c r="I3050" t="s">
        <v>224</v>
      </c>
      <c r="J3050" t="s">
        <v>230</v>
      </c>
      <c r="L3050" t="s">
        <v>2621</v>
      </c>
      <c r="M3050" t="s">
        <v>809</v>
      </c>
      <c r="N3050" t="s">
        <v>237</v>
      </c>
      <c r="O3050" t="s">
        <v>257</v>
      </c>
      <c r="Q3050" t="s">
        <v>12859</v>
      </c>
      <c r="R3050" t="s">
        <v>2809</v>
      </c>
      <c r="S3050" t="s">
        <v>6476</v>
      </c>
      <c r="T3050" t="s">
        <v>6477</v>
      </c>
      <c r="U3050" t="s">
        <v>4796</v>
      </c>
      <c r="V3050" t="s">
        <v>2024</v>
      </c>
      <c r="W3050" t="s">
        <v>245</v>
      </c>
      <c r="X3050" t="s">
        <v>225</v>
      </c>
      <c r="Z3050">
        <v>6</v>
      </c>
      <c r="AA3050" t="s">
        <v>3921</v>
      </c>
      <c r="AE3050" t="s">
        <v>3922</v>
      </c>
      <c r="AG3050" t="s">
        <v>2026</v>
      </c>
      <c r="AH3050">
        <v>6108898218</v>
      </c>
      <c r="AI3050" t="s">
        <v>12860</v>
      </c>
      <c r="AM3050" t="s">
        <v>3925</v>
      </c>
      <c r="AN3050" t="s">
        <v>3926</v>
      </c>
      <c r="AO3050" t="s">
        <v>268</v>
      </c>
      <c r="AP3050" t="s">
        <v>693</v>
      </c>
      <c r="AW3050" t="s">
        <v>227</v>
      </c>
      <c r="AX3050" t="s">
        <v>226</v>
      </c>
      <c r="AY3050" t="s">
        <v>254</v>
      </c>
      <c r="AZ3050" t="s">
        <v>230</v>
      </c>
      <c r="BA3050" t="s">
        <v>395</v>
      </c>
      <c r="BB3050" t="s">
        <v>380</v>
      </c>
      <c r="BC3050" t="s">
        <v>3927</v>
      </c>
      <c r="BD3050" t="s">
        <v>3927</v>
      </c>
      <c r="BE3050" t="s">
        <v>3927</v>
      </c>
      <c r="BF3050">
        <v>12</v>
      </c>
    </row>
    <row r="3051" spans="1:58" x14ac:dyDescent="0.3">
      <c r="A3051">
        <v>2026</v>
      </c>
      <c r="B3051">
        <v>202605</v>
      </c>
      <c r="C3051">
        <v>5</v>
      </c>
      <c r="D3051" s="14">
        <v>20001623701091</v>
      </c>
      <c r="E3051" t="s">
        <v>2810</v>
      </c>
      <c r="F3051" s="2">
        <v>46148.688564814816</v>
      </c>
      <c r="G3051" s="2">
        <v>46150</v>
      </c>
      <c r="I3051" t="s">
        <v>224</v>
      </c>
      <c r="J3051" t="s">
        <v>230</v>
      </c>
      <c r="L3051" t="s">
        <v>1294</v>
      </c>
      <c r="M3051" t="s">
        <v>309</v>
      </c>
      <c r="N3051" t="s">
        <v>297</v>
      </c>
      <c r="O3051" t="s">
        <v>283</v>
      </c>
      <c r="Q3051" t="s">
        <v>12861</v>
      </c>
      <c r="R3051" t="s">
        <v>2809</v>
      </c>
      <c r="S3051" t="s">
        <v>243</v>
      </c>
      <c r="T3051" t="s">
        <v>244</v>
      </c>
      <c r="U3051" t="s">
        <v>258</v>
      </c>
      <c r="V3051" t="s">
        <v>247</v>
      </c>
      <c r="W3051" t="s">
        <v>245</v>
      </c>
      <c r="X3051" t="s">
        <v>225</v>
      </c>
      <c r="Z3051">
        <v>5</v>
      </c>
      <c r="AA3051" t="s">
        <v>3921</v>
      </c>
      <c r="AE3051" t="s">
        <v>3922</v>
      </c>
      <c r="AG3051" t="s">
        <v>248</v>
      </c>
      <c r="AH3051">
        <v>6108890257</v>
      </c>
      <c r="AI3051" t="s">
        <v>12862</v>
      </c>
      <c r="AM3051" t="s">
        <v>3925</v>
      </c>
      <c r="AN3051" t="s">
        <v>3926</v>
      </c>
      <c r="AO3051" t="s">
        <v>268</v>
      </c>
      <c r="AP3051" t="s">
        <v>249</v>
      </c>
      <c r="AW3051" t="s">
        <v>227</v>
      </c>
      <c r="AX3051" t="s">
        <v>226</v>
      </c>
      <c r="AY3051" t="s">
        <v>254</v>
      </c>
      <c r="AZ3051" t="s">
        <v>230</v>
      </c>
      <c r="BA3051" t="s">
        <v>395</v>
      </c>
      <c r="BB3051" t="s">
        <v>380</v>
      </c>
      <c r="BC3051" t="s">
        <v>3927</v>
      </c>
      <c r="BD3051" t="s">
        <v>3927</v>
      </c>
      <c r="BE3051" t="s">
        <v>3927</v>
      </c>
      <c r="BF3051">
        <v>12</v>
      </c>
    </row>
    <row r="3052" spans="1:58" x14ac:dyDescent="0.3">
      <c r="A3052">
        <v>2026</v>
      </c>
      <c r="B3052">
        <v>202605</v>
      </c>
      <c r="C3052">
        <v>5</v>
      </c>
      <c r="D3052" s="14">
        <v>20001623684116</v>
      </c>
      <c r="E3052" t="s">
        <v>2810</v>
      </c>
      <c r="F3052" s="2">
        <v>46148.656793981485</v>
      </c>
      <c r="G3052" s="2">
        <v>46151</v>
      </c>
      <c r="I3052" t="s">
        <v>224</v>
      </c>
      <c r="J3052" t="s">
        <v>230</v>
      </c>
      <c r="L3052" t="s">
        <v>12863</v>
      </c>
      <c r="M3052" t="s">
        <v>309</v>
      </c>
      <c r="N3052" t="s">
        <v>297</v>
      </c>
      <c r="O3052" t="s">
        <v>283</v>
      </c>
      <c r="Q3052" t="s">
        <v>12864</v>
      </c>
      <c r="R3052" t="s">
        <v>2809</v>
      </c>
      <c r="S3052" t="s">
        <v>12865</v>
      </c>
      <c r="T3052" t="s">
        <v>12866</v>
      </c>
      <c r="U3052" t="s">
        <v>4796</v>
      </c>
      <c r="V3052" t="s">
        <v>2024</v>
      </c>
      <c r="W3052" t="s">
        <v>245</v>
      </c>
      <c r="X3052" t="s">
        <v>225</v>
      </c>
      <c r="Z3052">
        <v>4</v>
      </c>
      <c r="AA3052" t="s">
        <v>3921</v>
      </c>
      <c r="AE3052" t="s">
        <v>3922</v>
      </c>
      <c r="AG3052" t="s">
        <v>6701</v>
      </c>
      <c r="AH3052">
        <v>6108890202</v>
      </c>
      <c r="AI3052" t="s">
        <v>12867</v>
      </c>
      <c r="AM3052" t="s">
        <v>3925</v>
      </c>
      <c r="AN3052" t="s">
        <v>3926</v>
      </c>
      <c r="AO3052" t="s">
        <v>268</v>
      </c>
      <c r="AP3052" t="s">
        <v>304</v>
      </c>
      <c r="AW3052" t="s">
        <v>320</v>
      </c>
      <c r="AX3052" t="s">
        <v>319</v>
      </c>
      <c r="AY3052" t="s">
        <v>254</v>
      </c>
      <c r="AZ3052" t="s">
        <v>230</v>
      </c>
      <c r="BA3052" t="s">
        <v>395</v>
      </c>
      <c r="BB3052" t="s">
        <v>380</v>
      </c>
      <c r="BC3052" t="s">
        <v>3927</v>
      </c>
      <c r="BD3052" t="s">
        <v>3927</v>
      </c>
      <c r="BE3052" t="s">
        <v>3927</v>
      </c>
      <c r="BF3052">
        <v>12</v>
      </c>
    </row>
    <row r="3053" spans="1:58" x14ac:dyDescent="0.3">
      <c r="A3053">
        <v>2026</v>
      </c>
      <c r="B3053">
        <v>202605</v>
      </c>
      <c r="C3053">
        <v>5</v>
      </c>
      <c r="D3053" s="14">
        <v>20001623683500</v>
      </c>
      <c r="E3053" t="s">
        <v>2810</v>
      </c>
      <c r="F3053" s="2">
        <v>46148.671724537038</v>
      </c>
      <c r="G3053" s="2">
        <v>46149</v>
      </c>
      <c r="I3053" t="s">
        <v>224</v>
      </c>
      <c r="J3053" t="s">
        <v>230</v>
      </c>
      <c r="L3053" t="s">
        <v>3690</v>
      </c>
      <c r="M3053" t="s">
        <v>902</v>
      </c>
      <c r="N3053" t="s">
        <v>752</v>
      </c>
      <c r="O3053" t="s">
        <v>623</v>
      </c>
      <c r="Q3053" t="s">
        <v>12868</v>
      </c>
      <c r="R3053" t="s">
        <v>2811</v>
      </c>
      <c r="S3053" t="s">
        <v>8132</v>
      </c>
      <c r="T3053" t="s">
        <v>8133</v>
      </c>
      <c r="U3053" t="s">
        <v>4796</v>
      </c>
      <c r="V3053" t="s">
        <v>2024</v>
      </c>
      <c r="W3053" t="s">
        <v>245</v>
      </c>
      <c r="X3053" t="s">
        <v>225</v>
      </c>
      <c r="Z3053">
        <v>6</v>
      </c>
      <c r="AA3053" t="s">
        <v>3921</v>
      </c>
      <c r="AE3053" t="s">
        <v>3922</v>
      </c>
      <c r="AG3053" t="s">
        <v>6332</v>
      </c>
      <c r="AH3053">
        <v>6108898126</v>
      </c>
      <c r="AI3053" t="s">
        <v>12869</v>
      </c>
      <c r="AM3053" t="s">
        <v>3925</v>
      </c>
      <c r="AN3053" t="s">
        <v>3926</v>
      </c>
      <c r="AO3053" t="s">
        <v>268</v>
      </c>
      <c r="AP3053" t="s">
        <v>330</v>
      </c>
      <c r="AW3053" t="s">
        <v>320</v>
      </c>
      <c r="AX3053" t="s">
        <v>319</v>
      </c>
      <c r="AY3053" t="s">
        <v>254</v>
      </c>
      <c r="AZ3053" t="s">
        <v>230</v>
      </c>
      <c r="BA3053" t="s">
        <v>395</v>
      </c>
      <c r="BB3053" t="s">
        <v>380</v>
      </c>
      <c r="BC3053" t="s">
        <v>3927</v>
      </c>
      <c r="BD3053" t="s">
        <v>3927</v>
      </c>
      <c r="BE3053" t="s">
        <v>3927</v>
      </c>
      <c r="BF3053">
        <v>12</v>
      </c>
    </row>
    <row r="3054" spans="1:58" x14ac:dyDescent="0.3">
      <c r="A3054">
        <v>2026</v>
      </c>
      <c r="B3054">
        <v>202605</v>
      </c>
      <c r="C3054">
        <v>5</v>
      </c>
      <c r="D3054" s="14">
        <v>20001623679885</v>
      </c>
      <c r="E3054" t="s">
        <v>2810</v>
      </c>
      <c r="F3054" s="2">
        <v>46148.68645833333</v>
      </c>
      <c r="G3054" s="2">
        <v>46149</v>
      </c>
      <c r="I3054" t="s">
        <v>224</v>
      </c>
      <c r="J3054" t="s">
        <v>230</v>
      </c>
      <c r="L3054" t="s">
        <v>3411</v>
      </c>
      <c r="M3054" t="s">
        <v>309</v>
      </c>
      <c r="N3054" t="s">
        <v>297</v>
      </c>
      <c r="O3054" t="s">
        <v>283</v>
      </c>
      <c r="Q3054" t="s">
        <v>12870</v>
      </c>
      <c r="R3054" t="s">
        <v>2809</v>
      </c>
      <c r="S3054" t="s">
        <v>6865</v>
      </c>
      <c r="T3054" t="s">
        <v>6866</v>
      </c>
      <c r="U3054" t="s">
        <v>4796</v>
      </c>
      <c r="V3054" t="s">
        <v>2024</v>
      </c>
      <c r="W3054" t="s">
        <v>245</v>
      </c>
      <c r="X3054" t="s">
        <v>387</v>
      </c>
      <c r="Z3054">
        <v>6</v>
      </c>
      <c r="AA3054" t="s">
        <v>3921</v>
      </c>
      <c r="AE3054" t="s">
        <v>3922</v>
      </c>
      <c r="AG3054" t="s">
        <v>2026</v>
      </c>
      <c r="AH3054">
        <v>6108882362</v>
      </c>
      <c r="AI3054" t="s">
        <v>12871</v>
      </c>
      <c r="AM3054" t="s">
        <v>3925</v>
      </c>
      <c r="AN3054" t="s">
        <v>3926</v>
      </c>
      <c r="AO3054" t="s">
        <v>268</v>
      </c>
      <c r="AP3054" t="s">
        <v>386</v>
      </c>
      <c r="AW3054" t="s">
        <v>389</v>
      </c>
      <c r="AX3054" t="s">
        <v>388</v>
      </c>
      <c r="AY3054" t="s">
        <v>253</v>
      </c>
      <c r="AZ3054" t="s">
        <v>230</v>
      </c>
      <c r="BA3054" t="s">
        <v>273</v>
      </c>
      <c r="BB3054" t="s">
        <v>380</v>
      </c>
      <c r="BC3054" t="s">
        <v>3927</v>
      </c>
      <c r="BD3054" t="s">
        <v>3927</v>
      </c>
      <c r="BE3054" t="s">
        <v>3927</v>
      </c>
      <c r="BF3054">
        <v>12</v>
      </c>
    </row>
    <row r="3055" spans="1:58" x14ac:dyDescent="0.3">
      <c r="A3055">
        <v>2026</v>
      </c>
      <c r="B3055">
        <v>202605</v>
      </c>
      <c r="C3055">
        <v>5</v>
      </c>
      <c r="D3055" s="14">
        <v>20001623673542</v>
      </c>
      <c r="E3055" t="s">
        <v>2810</v>
      </c>
      <c r="F3055" s="2">
        <v>46148.671979166669</v>
      </c>
      <c r="G3055" s="2">
        <v>46149</v>
      </c>
      <c r="I3055" t="s">
        <v>224</v>
      </c>
      <c r="J3055" t="s">
        <v>230</v>
      </c>
      <c r="L3055" t="s">
        <v>3258</v>
      </c>
      <c r="M3055" t="s">
        <v>1045</v>
      </c>
      <c r="N3055" t="s">
        <v>1040</v>
      </c>
      <c r="O3055" t="s">
        <v>257</v>
      </c>
      <c r="Q3055" t="s">
        <v>12872</v>
      </c>
      <c r="R3055" t="s">
        <v>2809</v>
      </c>
      <c r="S3055" t="s">
        <v>6329</v>
      </c>
      <c r="T3055" t="s">
        <v>6330</v>
      </c>
      <c r="U3055" t="s">
        <v>4796</v>
      </c>
      <c r="V3055" t="s">
        <v>2024</v>
      </c>
      <c r="W3055" t="s">
        <v>245</v>
      </c>
      <c r="X3055" t="s">
        <v>225</v>
      </c>
      <c r="Z3055">
        <v>6</v>
      </c>
      <c r="AA3055" t="s">
        <v>3921</v>
      </c>
      <c r="AE3055" t="s">
        <v>3922</v>
      </c>
      <c r="AG3055" t="s">
        <v>6332</v>
      </c>
      <c r="AH3055">
        <v>6106660588</v>
      </c>
      <c r="AI3055" t="s">
        <v>12873</v>
      </c>
      <c r="AM3055" t="s">
        <v>3925</v>
      </c>
      <c r="AN3055" t="s">
        <v>3926</v>
      </c>
      <c r="AO3055" t="s">
        <v>268</v>
      </c>
      <c r="AP3055" t="s">
        <v>304</v>
      </c>
      <c r="AW3055" t="s">
        <v>227</v>
      </c>
      <c r="AX3055" t="s">
        <v>226</v>
      </c>
      <c r="AY3055" t="s">
        <v>254</v>
      </c>
      <c r="AZ3055" t="s">
        <v>230</v>
      </c>
      <c r="BA3055" t="s">
        <v>273</v>
      </c>
      <c r="BB3055" t="s">
        <v>380</v>
      </c>
      <c r="BC3055" t="s">
        <v>3927</v>
      </c>
      <c r="BD3055" t="s">
        <v>3927</v>
      </c>
      <c r="BE3055" t="s">
        <v>3927</v>
      </c>
      <c r="BF3055">
        <v>12</v>
      </c>
    </row>
    <row r="3056" spans="1:58" x14ac:dyDescent="0.3">
      <c r="A3056">
        <v>2026</v>
      </c>
      <c r="B3056">
        <v>202605</v>
      </c>
      <c r="C3056">
        <v>5</v>
      </c>
      <c r="D3056" s="14">
        <v>20001623672997</v>
      </c>
      <c r="E3056" t="s">
        <v>2810</v>
      </c>
      <c r="F3056" s="2">
        <v>46148.649722222224</v>
      </c>
      <c r="G3056" s="2">
        <v>46149</v>
      </c>
      <c r="I3056" t="s">
        <v>224</v>
      </c>
      <c r="J3056" t="s">
        <v>230</v>
      </c>
      <c r="L3056" t="s">
        <v>3743</v>
      </c>
      <c r="M3056" t="s">
        <v>902</v>
      </c>
      <c r="N3056" t="s">
        <v>752</v>
      </c>
      <c r="O3056" t="s">
        <v>623</v>
      </c>
      <c r="Q3056" t="s">
        <v>12874</v>
      </c>
      <c r="R3056" t="s">
        <v>2809</v>
      </c>
      <c r="S3056" t="s">
        <v>7732</v>
      </c>
      <c r="T3056" t="s">
        <v>7733</v>
      </c>
      <c r="U3056" t="s">
        <v>4796</v>
      </c>
      <c r="V3056" t="s">
        <v>2024</v>
      </c>
      <c r="W3056" t="s">
        <v>245</v>
      </c>
      <c r="X3056" t="s">
        <v>225</v>
      </c>
      <c r="Z3056">
        <v>6</v>
      </c>
      <c r="AA3056" t="s">
        <v>3921</v>
      </c>
      <c r="AE3056" t="s">
        <v>3922</v>
      </c>
      <c r="AG3056" t="s">
        <v>2026</v>
      </c>
      <c r="AH3056">
        <v>6108891183</v>
      </c>
      <c r="AI3056" t="s">
        <v>12875</v>
      </c>
      <c r="AM3056" t="s">
        <v>3925</v>
      </c>
      <c r="AN3056" t="s">
        <v>3926</v>
      </c>
      <c r="AO3056" t="s">
        <v>268</v>
      </c>
      <c r="AP3056" t="s">
        <v>304</v>
      </c>
      <c r="AW3056" t="s">
        <v>227</v>
      </c>
      <c r="AX3056" t="s">
        <v>226</v>
      </c>
      <c r="AY3056" t="s">
        <v>254</v>
      </c>
      <c r="AZ3056" t="s">
        <v>230</v>
      </c>
      <c r="BA3056" t="s">
        <v>395</v>
      </c>
      <c r="BB3056" t="s">
        <v>380</v>
      </c>
      <c r="BC3056" t="s">
        <v>3927</v>
      </c>
      <c r="BD3056" t="s">
        <v>3927</v>
      </c>
      <c r="BE3056" t="s">
        <v>3927</v>
      </c>
      <c r="BF3056">
        <v>12</v>
      </c>
    </row>
    <row r="3057" spans="1:58" x14ac:dyDescent="0.3">
      <c r="A3057">
        <v>2026</v>
      </c>
      <c r="B3057">
        <v>202605</v>
      </c>
      <c r="C3057">
        <v>5</v>
      </c>
      <c r="D3057" s="14">
        <v>20001623672916</v>
      </c>
      <c r="E3057" t="s">
        <v>2810</v>
      </c>
      <c r="F3057" s="2">
        <v>46148.64640046296</v>
      </c>
      <c r="G3057" s="2">
        <v>46150</v>
      </c>
      <c r="I3057" t="s">
        <v>224</v>
      </c>
      <c r="J3057" t="s">
        <v>230</v>
      </c>
      <c r="L3057" t="s">
        <v>2901</v>
      </c>
      <c r="M3057" t="s">
        <v>1949</v>
      </c>
      <c r="N3057" t="s">
        <v>322</v>
      </c>
      <c r="O3057" t="s">
        <v>331</v>
      </c>
      <c r="Q3057" t="s">
        <v>12876</v>
      </c>
      <c r="R3057" t="s">
        <v>2809</v>
      </c>
      <c r="S3057" t="s">
        <v>340</v>
      </c>
      <c r="T3057" t="s">
        <v>341</v>
      </c>
      <c r="U3057" t="s">
        <v>258</v>
      </c>
      <c r="V3057" t="s">
        <v>247</v>
      </c>
      <c r="W3057" t="s">
        <v>245</v>
      </c>
      <c r="X3057" t="s">
        <v>225</v>
      </c>
      <c r="Z3057">
        <v>5</v>
      </c>
      <c r="AA3057" t="s">
        <v>3921</v>
      </c>
      <c r="AE3057" t="s">
        <v>3922</v>
      </c>
      <c r="AG3057" t="s">
        <v>342</v>
      </c>
      <c r="AH3057">
        <v>6108894181</v>
      </c>
      <c r="AI3057" t="s">
        <v>12877</v>
      </c>
      <c r="AM3057" t="s">
        <v>3925</v>
      </c>
      <c r="AN3057" t="s">
        <v>3926</v>
      </c>
      <c r="AO3057" t="s">
        <v>268</v>
      </c>
      <c r="AP3057" t="s">
        <v>249</v>
      </c>
      <c r="AW3057" t="s">
        <v>320</v>
      </c>
      <c r="AX3057" t="s">
        <v>319</v>
      </c>
      <c r="AY3057" t="s">
        <v>254</v>
      </c>
      <c r="AZ3057" t="s">
        <v>230</v>
      </c>
      <c r="BA3057" t="s">
        <v>395</v>
      </c>
      <c r="BB3057" t="s">
        <v>1887</v>
      </c>
      <c r="BC3057" t="s">
        <v>3927</v>
      </c>
      <c r="BD3057" t="s">
        <v>3927</v>
      </c>
      <c r="BE3057" t="s">
        <v>3927</v>
      </c>
      <c r="BF3057">
        <v>12</v>
      </c>
    </row>
    <row r="3058" spans="1:58" x14ac:dyDescent="0.3">
      <c r="A3058">
        <v>2026</v>
      </c>
      <c r="B3058">
        <v>202605</v>
      </c>
      <c r="C3058">
        <v>5</v>
      </c>
      <c r="D3058" s="14">
        <v>20001623669918</v>
      </c>
      <c r="E3058" t="s">
        <v>2810</v>
      </c>
      <c r="F3058" s="2">
        <v>46148.646226851852</v>
      </c>
      <c r="G3058" s="2">
        <v>46149</v>
      </c>
      <c r="I3058" t="s">
        <v>224</v>
      </c>
      <c r="J3058" t="s">
        <v>230</v>
      </c>
      <c r="L3058" t="s">
        <v>12878</v>
      </c>
      <c r="M3058" t="s">
        <v>494</v>
      </c>
      <c r="N3058" t="s">
        <v>486</v>
      </c>
      <c r="O3058" t="s">
        <v>257</v>
      </c>
      <c r="Q3058" t="s">
        <v>12879</v>
      </c>
      <c r="R3058" t="s">
        <v>2809</v>
      </c>
      <c r="S3058" t="s">
        <v>6146</v>
      </c>
      <c r="T3058" t="s">
        <v>6147</v>
      </c>
      <c r="U3058" t="s">
        <v>5044</v>
      </c>
      <c r="V3058" t="s">
        <v>5045</v>
      </c>
      <c r="W3058" t="s">
        <v>245</v>
      </c>
      <c r="X3058" t="s">
        <v>225</v>
      </c>
      <c r="Z3058">
        <v>6</v>
      </c>
      <c r="AA3058" t="s">
        <v>3921</v>
      </c>
      <c r="AE3058" t="s">
        <v>3922</v>
      </c>
      <c r="AG3058" t="s">
        <v>5047</v>
      </c>
      <c r="AH3058">
        <v>6108895142</v>
      </c>
      <c r="AI3058" t="s">
        <v>12880</v>
      </c>
      <c r="AM3058" t="s">
        <v>3925</v>
      </c>
      <c r="AN3058" t="s">
        <v>3926</v>
      </c>
      <c r="AO3058" t="s">
        <v>268</v>
      </c>
      <c r="AP3058" t="s">
        <v>386</v>
      </c>
      <c r="AW3058" t="s">
        <v>320</v>
      </c>
      <c r="AX3058" t="s">
        <v>319</v>
      </c>
      <c r="AY3058" t="s">
        <v>254</v>
      </c>
      <c r="AZ3058" t="s">
        <v>230</v>
      </c>
      <c r="BA3058" t="s">
        <v>395</v>
      </c>
      <c r="BB3058" t="s">
        <v>380</v>
      </c>
      <c r="BC3058" t="s">
        <v>3927</v>
      </c>
      <c r="BD3058" t="s">
        <v>3927</v>
      </c>
      <c r="BE3058" t="s">
        <v>3927</v>
      </c>
      <c r="BF3058">
        <v>16</v>
      </c>
    </row>
    <row r="3059" spans="1:58" x14ac:dyDescent="0.3">
      <c r="A3059">
        <v>2026</v>
      </c>
      <c r="B3059">
        <v>202605</v>
      </c>
      <c r="C3059">
        <v>5</v>
      </c>
      <c r="D3059" s="14">
        <v>20001623667284</v>
      </c>
      <c r="E3059" t="s">
        <v>2810</v>
      </c>
      <c r="F3059" s="2">
        <v>46148.660844907405</v>
      </c>
      <c r="G3059" s="2">
        <v>46150</v>
      </c>
      <c r="I3059" t="s">
        <v>224</v>
      </c>
      <c r="J3059" t="s">
        <v>230</v>
      </c>
      <c r="L3059" t="s">
        <v>2834</v>
      </c>
      <c r="M3059" t="s">
        <v>694</v>
      </c>
      <c r="N3059" t="s">
        <v>322</v>
      </c>
      <c r="O3059" t="s">
        <v>331</v>
      </c>
      <c r="Q3059" t="s">
        <v>12881</v>
      </c>
      <c r="R3059" t="s">
        <v>2811</v>
      </c>
      <c r="S3059" t="s">
        <v>8510</v>
      </c>
      <c r="T3059" t="s">
        <v>8511</v>
      </c>
      <c r="U3059" t="s">
        <v>4796</v>
      </c>
      <c r="V3059" t="s">
        <v>2024</v>
      </c>
      <c r="W3059" t="s">
        <v>245</v>
      </c>
      <c r="X3059" t="s">
        <v>225</v>
      </c>
      <c r="Z3059">
        <v>5</v>
      </c>
      <c r="AA3059" t="s">
        <v>3921</v>
      </c>
      <c r="AE3059" t="s">
        <v>3922</v>
      </c>
      <c r="AG3059" t="s">
        <v>6332</v>
      </c>
      <c r="AH3059">
        <v>6108892199</v>
      </c>
      <c r="AI3059" t="s">
        <v>12882</v>
      </c>
      <c r="AM3059" t="s">
        <v>3925</v>
      </c>
      <c r="AN3059" t="s">
        <v>3926</v>
      </c>
      <c r="AO3059" t="s">
        <v>268</v>
      </c>
      <c r="AP3059" t="s">
        <v>330</v>
      </c>
      <c r="AW3059" t="s">
        <v>320</v>
      </c>
      <c r="AX3059" t="s">
        <v>319</v>
      </c>
      <c r="AY3059" t="s">
        <v>254</v>
      </c>
      <c r="AZ3059" t="s">
        <v>230</v>
      </c>
      <c r="BA3059" t="s">
        <v>395</v>
      </c>
      <c r="BB3059" t="s">
        <v>380</v>
      </c>
      <c r="BC3059" t="s">
        <v>3927</v>
      </c>
      <c r="BD3059" t="s">
        <v>3927</v>
      </c>
      <c r="BE3059" t="s">
        <v>3927</v>
      </c>
      <c r="BF3059">
        <v>12</v>
      </c>
    </row>
    <row r="3060" spans="1:58" x14ac:dyDescent="0.3">
      <c r="A3060">
        <v>2026</v>
      </c>
      <c r="B3060">
        <v>202605</v>
      </c>
      <c r="C3060">
        <v>5</v>
      </c>
      <c r="D3060" s="14">
        <v>20001623667096</v>
      </c>
      <c r="E3060" t="s">
        <v>2810</v>
      </c>
      <c r="F3060" s="2">
        <v>46148.652997685182</v>
      </c>
      <c r="G3060" s="2">
        <v>46149</v>
      </c>
      <c r="I3060" t="s">
        <v>224</v>
      </c>
      <c r="J3060" t="s">
        <v>230</v>
      </c>
      <c r="L3060" t="s">
        <v>3404</v>
      </c>
      <c r="M3060" t="s">
        <v>309</v>
      </c>
      <c r="N3060" t="s">
        <v>297</v>
      </c>
      <c r="O3060" t="s">
        <v>283</v>
      </c>
      <c r="Q3060" t="s">
        <v>12883</v>
      </c>
      <c r="R3060" t="s">
        <v>2809</v>
      </c>
      <c r="S3060" t="s">
        <v>8236</v>
      </c>
      <c r="T3060" t="s">
        <v>8237</v>
      </c>
      <c r="U3060" t="s">
        <v>4796</v>
      </c>
      <c r="V3060" t="s">
        <v>2024</v>
      </c>
      <c r="W3060" t="s">
        <v>245</v>
      </c>
      <c r="X3060" t="s">
        <v>387</v>
      </c>
      <c r="Z3060">
        <v>6</v>
      </c>
      <c r="AA3060" t="s">
        <v>3921</v>
      </c>
      <c r="AE3060" t="s">
        <v>3922</v>
      </c>
      <c r="AG3060" t="s">
        <v>6701</v>
      </c>
      <c r="AH3060">
        <v>6108899077</v>
      </c>
      <c r="AI3060" t="s">
        <v>12884</v>
      </c>
      <c r="AM3060" t="s">
        <v>3925</v>
      </c>
      <c r="AN3060" t="s">
        <v>3926</v>
      </c>
      <c r="AO3060" t="s">
        <v>268</v>
      </c>
      <c r="AP3060" t="s">
        <v>386</v>
      </c>
      <c r="AW3060" t="s">
        <v>447</v>
      </c>
      <c r="AX3060" t="s">
        <v>446</v>
      </c>
      <c r="AY3060" t="s">
        <v>253</v>
      </c>
      <c r="AZ3060" t="s">
        <v>230</v>
      </c>
      <c r="BA3060" t="s">
        <v>395</v>
      </c>
      <c r="BB3060" t="s">
        <v>380</v>
      </c>
      <c r="BC3060" t="s">
        <v>3927</v>
      </c>
      <c r="BD3060" t="s">
        <v>3927</v>
      </c>
      <c r="BE3060" t="s">
        <v>3927</v>
      </c>
      <c r="BF3060">
        <v>12</v>
      </c>
    </row>
    <row r="3061" spans="1:58" x14ac:dyDescent="0.3">
      <c r="A3061">
        <v>2026</v>
      </c>
      <c r="B3061">
        <v>202605</v>
      </c>
      <c r="C3061">
        <v>5</v>
      </c>
      <c r="D3061" s="14">
        <v>20001623664138</v>
      </c>
      <c r="E3061" t="s">
        <v>2810</v>
      </c>
      <c r="F3061" s="2">
        <v>46148.653344907405</v>
      </c>
      <c r="G3061" s="2">
        <v>46150</v>
      </c>
      <c r="I3061" t="s">
        <v>224</v>
      </c>
      <c r="J3061" t="s">
        <v>230</v>
      </c>
      <c r="L3061" t="s">
        <v>2825</v>
      </c>
      <c r="M3061" t="s">
        <v>5691</v>
      </c>
      <c r="N3061" t="s">
        <v>353</v>
      </c>
      <c r="O3061" t="s">
        <v>283</v>
      </c>
      <c r="Q3061" t="s">
        <v>12885</v>
      </c>
      <c r="R3061" t="s">
        <v>2809</v>
      </c>
      <c r="S3061" t="s">
        <v>5075</v>
      </c>
      <c r="T3061" t="s">
        <v>5076</v>
      </c>
      <c r="U3061" t="s">
        <v>4008</v>
      </c>
      <c r="V3061" t="s">
        <v>980</v>
      </c>
      <c r="W3061" t="s">
        <v>245</v>
      </c>
      <c r="X3061" t="s">
        <v>387</v>
      </c>
      <c r="Z3061">
        <v>5</v>
      </c>
      <c r="AA3061" t="s">
        <v>3921</v>
      </c>
      <c r="AE3061" t="s">
        <v>3922</v>
      </c>
      <c r="AG3061" t="s">
        <v>4870</v>
      </c>
      <c r="AH3061">
        <v>6108892179</v>
      </c>
      <c r="AI3061" t="s">
        <v>12886</v>
      </c>
      <c r="AM3061" t="s">
        <v>3925</v>
      </c>
      <c r="AN3061" t="s">
        <v>3926</v>
      </c>
      <c r="AO3061" t="s">
        <v>268</v>
      </c>
      <c r="AP3061" t="s">
        <v>386</v>
      </c>
      <c r="AW3061" t="s">
        <v>389</v>
      </c>
      <c r="AX3061" t="s">
        <v>388</v>
      </c>
      <c r="AY3061" t="s">
        <v>253</v>
      </c>
      <c r="AZ3061" t="s">
        <v>230</v>
      </c>
      <c r="BA3061" t="s">
        <v>395</v>
      </c>
      <c r="BB3061" t="s">
        <v>380</v>
      </c>
      <c r="BC3061" t="s">
        <v>3927</v>
      </c>
      <c r="BD3061" t="s">
        <v>3927</v>
      </c>
      <c r="BE3061" t="s">
        <v>3927</v>
      </c>
      <c r="BF3061">
        <v>12</v>
      </c>
    </row>
    <row r="3062" spans="1:58" x14ac:dyDescent="0.3">
      <c r="A3062">
        <v>2026</v>
      </c>
      <c r="B3062">
        <v>202605</v>
      </c>
      <c r="C3062">
        <v>5</v>
      </c>
      <c r="D3062" s="14">
        <v>20001623663421</v>
      </c>
      <c r="E3062" t="s">
        <v>2810</v>
      </c>
      <c r="F3062" s="2">
        <v>46148.664733796293</v>
      </c>
      <c r="G3062" s="2">
        <v>46149</v>
      </c>
      <c r="I3062" t="s">
        <v>224</v>
      </c>
      <c r="J3062" t="s">
        <v>230</v>
      </c>
      <c r="L3062" t="s">
        <v>12887</v>
      </c>
      <c r="M3062" t="s">
        <v>4359</v>
      </c>
      <c r="N3062" t="s">
        <v>752</v>
      </c>
      <c r="O3062" t="s">
        <v>623</v>
      </c>
      <c r="Q3062" t="s">
        <v>12888</v>
      </c>
      <c r="R3062" t="s">
        <v>2809</v>
      </c>
      <c r="S3062" t="s">
        <v>6476</v>
      </c>
      <c r="T3062" t="s">
        <v>6477</v>
      </c>
      <c r="U3062" t="s">
        <v>4796</v>
      </c>
      <c r="V3062" t="s">
        <v>2024</v>
      </c>
      <c r="W3062" t="s">
        <v>245</v>
      </c>
      <c r="X3062" t="s">
        <v>387</v>
      </c>
      <c r="Z3062">
        <v>6</v>
      </c>
      <c r="AA3062" t="s">
        <v>3921</v>
      </c>
      <c r="AE3062" t="s">
        <v>3922</v>
      </c>
      <c r="AG3062" t="s">
        <v>2026</v>
      </c>
      <c r="AH3062">
        <v>6108899108</v>
      </c>
      <c r="AI3062" t="s">
        <v>4684</v>
      </c>
      <c r="AM3062" t="s">
        <v>3925</v>
      </c>
      <c r="AN3062" t="s">
        <v>3926</v>
      </c>
      <c r="AO3062" t="s">
        <v>268</v>
      </c>
      <c r="AP3062" t="s">
        <v>386</v>
      </c>
      <c r="AW3062" t="s">
        <v>389</v>
      </c>
      <c r="AX3062" t="s">
        <v>388</v>
      </c>
      <c r="AY3062" t="s">
        <v>253</v>
      </c>
      <c r="AZ3062" t="s">
        <v>230</v>
      </c>
      <c r="BA3062" t="s">
        <v>395</v>
      </c>
      <c r="BB3062" t="s">
        <v>380</v>
      </c>
      <c r="BC3062" t="s">
        <v>3927</v>
      </c>
      <c r="BD3062" t="s">
        <v>3927</v>
      </c>
      <c r="BE3062" t="s">
        <v>3927</v>
      </c>
      <c r="BF3062">
        <v>12</v>
      </c>
    </row>
    <row r="3063" spans="1:58" x14ac:dyDescent="0.3">
      <c r="A3063">
        <v>2026</v>
      </c>
      <c r="B3063">
        <v>202605</v>
      </c>
      <c r="C3063">
        <v>5</v>
      </c>
      <c r="D3063" s="14">
        <v>20001623661001</v>
      </c>
      <c r="E3063" t="s">
        <v>2810</v>
      </c>
      <c r="F3063" s="2">
        <v>46148.646851851852</v>
      </c>
      <c r="G3063" s="2">
        <v>46150</v>
      </c>
      <c r="I3063" t="s">
        <v>224</v>
      </c>
      <c r="J3063" t="s">
        <v>230</v>
      </c>
      <c r="L3063" t="s">
        <v>911</v>
      </c>
      <c r="M3063" t="s">
        <v>309</v>
      </c>
      <c r="N3063" t="s">
        <v>297</v>
      </c>
      <c r="O3063" t="s">
        <v>283</v>
      </c>
      <c r="Q3063" t="s">
        <v>12889</v>
      </c>
      <c r="R3063" t="s">
        <v>2809</v>
      </c>
      <c r="S3063" t="s">
        <v>6698</v>
      </c>
      <c r="T3063" t="s">
        <v>6699</v>
      </c>
      <c r="U3063" t="s">
        <v>4796</v>
      </c>
      <c r="V3063" t="s">
        <v>2024</v>
      </c>
      <c r="W3063" t="s">
        <v>245</v>
      </c>
      <c r="X3063" t="s">
        <v>225</v>
      </c>
      <c r="Z3063">
        <v>5</v>
      </c>
      <c r="AA3063" t="s">
        <v>3921</v>
      </c>
      <c r="AE3063" t="s">
        <v>3922</v>
      </c>
      <c r="AG3063" t="s">
        <v>6701</v>
      </c>
      <c r="AH3063">
        <v>6108897090</v>
      </c>
      <c r="AI3063" t="s">
        <v>12890</v>
      </c>
      <c r="AM3063" t="s">
        <v>3925</v>
      </c>
      <c r="AN3063" t="s">
        <v>3926</v>
      </c>
      <c r="AO3063" t="s">
        <v>268</v>
      </c>
      <c r="AP3063" t="s">
        <v>386</v>
      </c>
      <c r="AW3063" t="s">
        <v>227</v>
      </c>
      <c r="AX3063" t="s">
        <v>226</v>
      </c>
      <c r="AY3063" t="s">
        <v>254</v>
      </c>
      <c r="AZ3063" t="s">
        <v>230</v>
      </c>
      <c r="BA3063" t="s">
        <v>395</v>
      </c>
      <c r="BB3063" t="s">
        <v>380</v>
      </c>
      <c r="BC3063" t="s">
        <v>3927</v>
      </c>
      <c r="BD3063" t="s">
        <v>3927</v>
      </c>
      <c r="BE3063" t="s">
        <v>3927</v>
      </c>
      <c r="BF3063">
        <v>12</v>
      </c>
    </row>
    <row r="3064" spans="1:58" x14ac:dyDescent="0.3">
      <c r="A3064">
        <v>2026</v>
      </c>
      <c r="B3064">
        <v>202605</v>
      </c>
      <c r="C3064">
        <v>5</v>
      </c>
      <c r="D3064" s="14">
        <v>20001623659863</v>
      </c>
      <c r="E3064" t="s">
        <v>2810</v>
      </c>
      <c r="F3064" s="2">
        <v>46148.679120370369</v>
      </c>
      <c r="G3064" s="2">
        <v>46153</v>
      </c>
      <c r="I3064" t="s">
        <v>224</v>
      </c>
      <c r="J3064" t="s">
        <v>230</v>
      </c>
      <c r="L3064" t="s">
        <v>919</v>
      </c>
      <c r="M3064" t="s">
        <v>309</v>
      </c>
      <c r="N3064" t="s">
        <v>297</v>
      </c>
      <c r="O3064" t="s">
        <v>283</v>
      </c>
      <c r="Q3064" t="s">
        <v>12891</v>
      </c>
      <c r="R3064" t="s">
        <v>2809</v>
      </c>
      <c r="S3064" t="s">
        <v>7232</v>
      </c>
      <c r="T3064" t="s">
        <v>7233</v>
      </c>
      <c r="U3064" t="s">
        <v>4796</v>
      </c>
      <c r="V3064" t="s">
        <v>2024</v>
      </c>
      <c r="W3064" t="s">
        <v>245</v>
      </c>
      <c r="X3064" t="s">
        <v>225</v>
      </c>
      <c r="Z3064">
        <v>2</v>
      </c>
      <c r="AA3064" t="s">
        <v>3921</v>
      </c>
      <c r="AE3064" t="s">
        <v>3922</v>
      </c>
      <c r="AG3064" t="s">
        <v>2026</v>
      </c>
      <c r="AH3064">
        <v>6088542118</v>
      </c>
      <c r="AI3064" t="s">
        <v>12892</v>
      </c>
      <c r="AM3064" t="s">
        <v>3925</v>
      </c>
      <c r="AN3064" t="s">
        <v>3926</v>
      </c>
      <c r="AO3064" t="s">
        <v>268</v>
      </c>
      <c r="AP3064" t="s">
        <v>386</v>
      </c>
      <c r="AW3064" t="s">
        <v>227</v>
      </c>
      <c r="AX3064" t="s">
        <v>226</v>
      </c>
      <c r="AY3064" t="s">
        <v>254</v>
      </c>
      <c r="AZ3064" t="s">
        <v>230</v>
      </c>
      <c r="BA3064" t="s">
        <v>344</v>
      </c>
      <c r="BB3064" t="s">
        <v>232</v>
      </c>
      <c r="BC3064" t="s">
        <v>3927</v>
      </c>
      <c r="BD3064" t="s">
        <v>3927</v>
      </c>
      <c r="BE3064" t="s">
        <v>3927</v>
      </c>
      <c r="BF3064">
        <v>9</v>
      </c>
    </row>
    <row r="3065" spans="1:58" x14ac:dyDescent="0.3">
      <c r="A3065">
        <v>2026</v>
      </c>
      <c r="B3065">
        <v>202605</v>
      </c>
      <c r="C3065">
        <v>5</v>
      </c>
      <c r="D3065" s="14">
        <v>20001623641333</v>
      </c>
      <c r="E3065" t="s">
        <v>2810</v>
      </c>
      <c r="F3065" s="2">
        <v>46148.625590277778</v>
      </c>
      <c r="G3065" s="2">
        <v>46149</v>
      </c>
      <c r="I3065" t="s">
        <v>224</v>
      </c>
      <c r="J3065" t="s">
        <v>230</v>
      </c>
      <c r="L3065" t="s">
        <v>3669</v>
      </c>
      <c r="M3065" t="s">
        <v>309</v>
      </c>
      <c r="N3065" t="s">
        <v>297</v>
      </c>
      <c r="O3065" t="s">
        <v>283</v>
      </c>
      <c r="Q3065" t="s">
        <v>12893</v>
      </c>
      <c r="R3065" t="s">
        <v>2809</v>
      </c>
      <c r="S3065" t="s">
        <v>8510</v>
      </c>
      <c r="T3065" t="s">
        <v>8511</v>
      </c>
      <c r="U3065" t="s">
        <v>4796</v>
      </c>
      <c r="V3065" t="s">
        <v>2024</v>
      </c>
      <c r="W3065" t="s">
        <v>245</v>
      </c>
      <c r="X3065" t="s">
        <v>225</v>
      </c>
      <c r="Z3065">
        <v>6</v>
      </c>
      <c r="AA3065" t="s">
        <v>3921</v>
      </c>
      <c r="AE3065" t="s">
        <v>3922</v>
      </c>
      <c r="AG3065" t="s">
        <v>6332</v>
      </c>
      <c r="AH3065">
        <v>6108887191</v>
      </c>
      <c r="AI3065" t="s">
        <v>12894</v>
      </c>
      <c r="AM3065" t="s">
        <v>3925</v>
      </c>
      <c r="AN3065" t="s">
        <v>3926</v>
      </c>
      <c r="AO3065" t="s">
        <v>268</v>
      </c>
      <c r="AP3065" t="s">
        <v>249</v>
      </c>
      <c r="AW3065" t="s">
        <v>1525</v>
      </c>
      <c r="AX3065" t="s">
        <v>1524</v>
      </c>
      <c r="AY3065" t="s">
        <v>254</v>
      </c>
      <c r="AZ3065" t="s">
        <v>230</v>
      </c>
      <c r="BA3065" t="s">
        <v>395</v>
      </c>
      <c r="BB3065" t="s">
        <v>380</v>
      </c>
      <c r="BC3065" t="s">
        <v>3927</v>
      </c>
      <c r="BD3065" t="s">
        <v>3927</v>
      </c>
      <c r="BE3065" t="s">
        <v>3927</v>
      </c>
      <c r="BF3065">
        <v>12</v>
      </c>
    </row>
    <row r="3066" spans="1:58" x14ac:dyDescent="0.3">
      <c r="A3066">
        <v>2026</v>
      </c>
      <c r="B3066">
        <v>202605</v>
      </c>
      <c r="C3066">
        <v>5</v>
      </c>
      <c r="D3066" s="14">
        <v>20001623638727</v>
      </c>
      <c r="E3066" t="s">
        <v>2810</v>
      </c>
      <c r="F3066" s="2">
        <v>46148.6405787037</v>
      </c>
      <c r="G3066" s="2">
        <v>46153</v>
      </c>
      <c r="I3066" t="s">
        <v>224</v>
      </c>
      <c r="J3066" t="s">
        <v>230</v>
      </c>
      <c r="L3066" t="s">
        <v>3605</v>
      </c>
      <c r="M3066" t="s">
        <v>309</v>
      </c>
      <c r="N3066" t="s">
        <v>297</v>
      </c>
      <c r="O3066" t="s">
        <v>283</v>
      </c>
      <c r="Q3066" t="s">
        <v>12895</v>
      </c>
      <c r="R3066" t="s">
        <v>2809</v>
      </c>
      <c r="S3066" t="s">
        <v>1161</v>
      </c>
      <c r="T3066" t="s">
        <v>1162</v>
      </c>
      <c r="U3066" t="s">
        <v>258</v>
      </c>
      <c r="V3066" t="s">
        <v>247</v>
      </c>
      <c r="W3066" t="s">
        <v>245</v>
      </c>
      <c r="X3066" t="s">
        <v>225</v>
      </c>
      <c r="Z3066">
        <v>2</v>
      </c>
      <c r="AA3066" t="s">
        <v>3921</v>
      </c>
      <c r="AE3066" t="s">
        <v>3922</v>
      </c>
      <c r="AG3066" t="s">
        <v>410</v>
      </c>
      <c r="AH3066">
        <v>6090003832</v>
      </c>
      <c r="AI3066" t="s">
        <v>12896</v>
      </c>
      <c r="AM3066" t="s">
        <v>3925</v>
      </c>
      <c r="AN3066" t="s">
        <v>3926</v>
      </c>
      <c r="AO3066" t="s">
        <v>268</v>
      </c>
      <c r="AP3066" t="s">
        <v>386</v>
      </c>
      <c r="AW3066" t="s">
        <v>1478</v>
      </c>
      <c r="AX3066" t="s">
        <v>1477</v>
      </c>
      <c r="AY3066" t="s">
        <v>254</v>
      </c>
      <c r="AZ3066" t="s">
        <v>230</v>
      </c>
      <c r="BA3066" t="s">
        <v>273</v>
      </c>
      <c r="BB3066" t="s">
        <v>380</v>
      </c>
      <c r="BC3066" t="s">
        <v>3927</v>
      </c>
      <c r="BD3066" t="s">
        <v>3927</v>
      </c>
      <c r="BE3066" t="s">
        <v>3927</v>
      </c>
      <c r="BF3066">
        <v>26</v>
      </c>
    </row>
    <row r="3067" spans="1:58" x14ac:dyDescent="0.3">
      <c r="A3067">
        <v>2026</v>
      </c>
      <c r="B3067">
        <v>202605</v>
      </c>
      <c r="C3067">
        <v>5</v>
      </c>
      <c r="D3067" s="14">
        <v>20001623636832</v>
      </c>
      <c r="E3067" t="s">
        <v>2810</v>
      </c>
      <c r="F3067" s="2">
        <v>46148.644456018519</v>
      </c>
      <c r="G3067" s="2">
        <v>46149</v>
      </c>
      <c r="I3067" t="s">
        <v>224</v>
      </c>
      <c r="J3067" t="s">
        <v>230</v>
      </c>
      <c r="L3067" t="s">
        <v>6089</v>
      </c>
      <c r="M3067" t="s">
        <v>309</v>
      </c>
      <c r="N3067" t="s">
        <v>297</v>
      </c>
      <c r="O3067" t="s">
        <v>283</v>
      </c>
      <c r="Q3067" t="s">
        <v>12897</v>
      </c>
      <c r="R3067" t="s">
        <v>2809</v>
      </c>
      <c r="S3067" t="s">
        <v>6590</v>
      </c>
      <c r="T3067" t="s">
        <v>6591</v>
      </c>
      <c r="U3067" t="s">
        <v>4796</v>
      </c>
      <c r="V3067" t="s">
        <v>2024</v>
      </c>
      <c r="W3067" t="s">
        <v>245</v>
      </c>
      <c r="X3067" t="s">
        <v>225</v>
      </c>
      <c r="Z3067">
        <v>6</v>
      </c>
      <c r="AA3067" t="s">
        <v>3921</v>
      </c>
      <c r="AE3067" t="s">
        <v>3922</v>
      </c>
      <c r="AG3067" t="s">
        <v>2026</v>
      </c>
      <c r="AH3067">
        <v>6108882269</v>
      </c>
      <c r="AI3067" t="s">
        <v>12898</v>
      </c>
      <c r="AM3067" t="s">
        <v>3925</v>
      </c>
      <c r="AN3067" t="s">
        <v>3926</v>
      </c>
      <c r="AO3067" t="s">
        <v>268</v>
      </c>
      <c r="AP3067" t="s">
        <v>386</v>
      </c>
      <c r="AW3067" t="s">
        <v>320</v>
      </c>
      <c r="AX3067" t="s">
        <v>319</v>
      </c>
      <c r="AY3067" t="s">
        <v>254</v>
      </c>
      <c r="AZ3067" t="s">
        <v>230</v>
      </c>
      <c r="BA3067" t="s">
        <v>395</v>
      </c>
      <c r="BB3067" t="s">
        <v>380</v>
      </c>
      <c r="BC3067" t="s">
        <v>3927</v>
      </c>
      <c r="BD3067" t="s">
        <v>3927</v>
      </c>
      <c r="BE3067" t="s">
        <v>3927</v>
      </c>
      <c r="BF3067">
        <v>12</v>
      </c>
    </row>
    <row r="3068" spans="1:58" x14ac:dyDescent="0.3">
      <c r="A3068">
        <v>2026</v>
      </c>
      <c r="B3068">
        <v>202605</v>
      </c>
      <c r="C3068">
        <v>5</v>
      </c>
      <c r="D3068" s="14">
        <v>20001623630910</v>
      </c>
      <c r="E3068" t="s">
        <v>2810</v>
      </c>
      <c r="F3068" s="2">
        <v>46148.605717592596</v>
      </c>
      <c r="G3068" s="2">
        <v>46149</v>
      </c>
      <c r="I3068" t="s">
        <v>224</v>
      </c>
      <c r="J3068" t="s">
        <v>230</v>
      </c>
      <c r="L3068" t="s">
        <v>4429</v>
      </c>
      <c r="M3068" t="s">
        <v>1366</v>
      </c>
      <c r="N3068" t="s">
        <v>1359</v>
      </c>
      <c r="O3068" t="s">
        <v>554</v>
      </c>
      <c r="Q3068" t="s">
        <v>12899</v>
      </c>
      <c r="R3068" t="s">
        <v>2809</v>
      </c>
      <c r="S3068" t="s">
        <v>7818</v>
      </c>
      <c r="T3068" t="s">
        <v>7819</v>
      </c>
      <c r="U3068" t="s">
        <v>4796</v>
      </c>
      <c r="V3068" t="s">
        <v>2024</v>
      </c>
      <c r="W3068" t="s">
        <v>245</v>
      </c>
      <c r="X3068" t="s">
        <v>387</v>
      </c>
      <c r="Z3068">
        <v>6</v>
      </c>
      <c r="AA3068" t="s">
        <v>3921</v>
      </c>
      <c r="AE3068" t="s">
        <v>3922</v>
      </c>
      <c r="AG3068" t="s">
        <v>6701</v>
      </c>
      <c r="AH3068">
        <v>6108890038</v>
      </c>
      <c r="AI3068" t="s">
        <v>12900</v>
      </c>
      <c r="AM3068" t="s">
        <v>3925</v>
      </c>
      <c r="AN3068" t="s">
        <v>3926</v>
      </c>
      <c r="AO3068" t="s">
        <v>268</v>
      </c>
      <c r="AP3068" t="s">
        <v>693</v>
      </c>
      <c r="AW3068" t="s">
        <v>447</v>
      </c>
      <c r="AX3068" t="s">
        <v>446</v>
      </c>
      <c r="AY3068" t="s">
        <v>253</v>
      </c>
      <c r="AZ3068" t="s">
        <v>230</v>
      </c>
      <c r="BA3068" t="s">
        <v>395</v>
      </c>
      <c r="BB3068" t="s">
        <v>380</v>
      </c>
      <c r="BC3068" t="s">
        <v>3927</v>
      </c>
      <c r="BD3068" t="s">
        <v>3927</v>
      </c>
      <c r="BE3068" t="s">
        <v>3927</v>
      </c>
      <c r="BF3068">
        <v>9</v>
      </c>
    </row>
    <row r="3069" spans="1:58" x14ac:dyDescent="0.3">
      <c r="A3069">
        <v>2026</v>
      </c>
      <c r="B3069">
        <v>202605</v>
      </c>
      <c r="C3069">
        <v>5</v>
      </c>
      <c r="D3069" s="14">
        <v>20001623618001</v>
      </c>
      <c r="E3069" t="s">
        <v>2810</v>
      </c>
      <c r="F3069" s="2">
        <v>46148.607199074075</v>
      </c>
      <c r="G3069" s="2">
        <v>46153</v>
      </c>
      <c r="I3069" t="s">
        <v>224</v>
      </c>
      <c r="J3069" t="s">
        <v>230</v>
      </c>
      <c r="L3069" t="s">
        <v>2413</v>
      </c>
      <c r="M3069" t="s">
        <v>334</v>
      </c>
      <c r="N3069" t="s">
        <v>322</v>
      </c>
      <c r="O3069" t="s">
        <v>331</v>
      </c>
      <c r="Q3069" t="s">
        <v>12901</v>
      </c>
      <c r="R3069" t="s">
        <v>2809</v>
      </c>
      <c r="S3069" t="s">
        <v>5404</v>
      </c>
      <c r="T3069" t="s">
        <v>5405</v>
      </c>
      <c r="U3069" t="s">
        <v>3034</v>
      </c>
      <c r="V3069" t="s">
        <v>647</v>
      </c>
      <c r="W3069" t="s">
        <v>245</v>
      </c>
      <c r="X3069" t="s">
        <v>387</v>
      </c>
      <c r="Z3069">
        <v>2</v>
      </c>
      <c r="AA3069" t="s">
        <v>3921</v>
      </c>
      <c r="AE3069" t="s">
        <v>3922</v>
      </c>
      <c r="AG3069" t="s">
        <v>5006</v>
      </c>
      <c r="AH3069">
        <v>6107354159</v>
      </c>
      <c r="AI3069" t="s">
        <v>12902</v>
      </c>
      <c r="AM3069" t="s">
        <v>3925</v>
      </c>
      <c r="AN3069" t="s">
        <v>3926</v>
      </c>
      <c r="AO3069" t="s">
        <v>268</v>
      </c>
      <c r="AP3069" t="s">
        <v>249</v>
      </c>
      <c r="AW3069" t="s">
        <v>447</v>
      </c>
      <c r="AX3069" t="s">
        <v>446</v>
      </c>
      <c r="AY3069" t="s">
        <v>253</v>
      </c>
      <c r="AZ3069" t="s">
        <v>230</v>
      </c>
      <c r="BA3069" t="s">
        <v>273</v>
      </c>
      <c r="BB3069" t="s">
        <v>380</v>
      </c>
      <c r="BC3069" t="s">
        <v>3927</v>
      </c>
      <c r="BD3069" t="s">
        <v>3927</v>
      </c>
      <c r="BE3069" t="s">
        <v>3927</v>
      </c>
      <c r="BF3069">
        <v>9</v>
      </c>
    </row>
    <row r="3070" spans="1:58" x14ac:dyDescent="0.3">
      <c r="A3070">
        <v>2026</v>
      </c>
      <c r="B3070">
        <v>202605</v>
      </c>
      <c r="C3070">
        <v>5</v>
      </c>
      <c r="D3070" s="14">
        <v>20001623617291</v>
      </c>
      <c r="E3070" t="s">
        <v>2810</v>
      </c>
      <c r="F3070" s="2">
        <v>46148.618703703702</v>
      </c>
      <c r="G3070" s="2">
        <v>46149</v>
      </c>
      <c r="I3070" t="s">
        <v>224</v>
      </c>
      <c r="J3070" t="s">
        <v>230</v>
      </c>
      <c r="L3070" t="s">
        <v>2563</v>
      </c>
      <c r="M3070" t="s">
        <v>309</v>
      </c>
      <c r="N3070" t="s">
        <v>297</v>
      </c>
      <c r="O3070" t="s">
        <v>283</v>
      </c>
      <c r="Q3070" t="s">
        <v>12903</v>
      </c>
      <c r="R3070" t="s">
        <v>2809</v>
      </c>
      <c r="S3070" t="s">
        <v>6476</v>
      </c>
      <c r="T3070" t="s">
        <v>6477</v>
      </c>
      <c r="U3070" t="s">
        <v>4796</v>
      </c>
      <c r="V3070" t="s">
        <v>2024</v>
      </c>
      <c r="W3070" t="s">
        <v>245</v>
      </c>
      <c r="X3070" t="s">
        <v>387</v>
      </c>
      <c r="Z3070">
        <v>6</v>
      </c>
      <c r="AA3070" t="s">
        <v>3921</v>
      </c>
      <c r="AE3070" t="s">
        <v>3922</v>
      </c>
      <c r="AG3070" t="s">
        <v>2026</v>
      </c>
      <c r="AH3070">
        <v>6108887178</v>
      </c>
      <c r="AI3070" t="s">
        <v>12904</v>
      </c>
      <c r="AM3070" t="s">
        <v>3925</v>
      </c>
      <c r="AN3070" t="s">
        <v>3926</v>
      </c>
      <c r="AO3070" t="s">
        <v>268</v>
      </c>
      <c r="AP3070" t="s">
        <v>304</v>
      </c>
      <c r="AW3070" t="s">
        <v>389</v>
      </c>
      <c r="AX3070" t="s">
        <v>388</v>
      </c>
      <c r="AY3070" t="s">
        <v>253</v>
      </c>
      <c r="AZ3070" t="s">
        <v>230</v>
      </c>
      <c r="BA3070" t="s">
        <v>273</v>
      </c>
      <c r="BB3070" t="s">
        <v>380</v>
      </c>
      <c r="BC3070" t="s">
        <v>3927</v>
      </c>
      <c r="BD3070" t="s">
        <v>3927</v>
      </c>
      <c r="BE3070" t="s">
        <v>3927</v>
      </c>
      <c r="BF3070">
        <v>12</v>
      </c>
    </row>
    <row r="3071" spans="1:58" x14ac:dyDescent="0.3">
      <c r="A3071">
        <v>2026</v>
      </c>
      <c r="B3071">
        <v>202605</v>
      </c>
      <c r="C3071">
        <v>5</v>
      </c>
      <c r="D3071" s="14">
        <v>20001623615606</v>
      </c>
      <c r="E3071" t="s">
        <v>2810</v>
      </c>
      <c r="F3071" s="2">
        <v>46148.63013888889</v>
      </c>
      <c r="G3071" s="2">
        <v>46150</v>
      </c>
      <c r="I3071" t="s">
        <v>224</v>
      </c>
      <c r="J3071" t="s">
        <v>230</v>
      </c>
      <c r="L3071" t="s">
        <v>1859</v>
      </c>
      <c r="M3071" t="s">
        <v>334</v>
      </c>
      <c r="N3071" t="s">
        <v>322</v>
      </c>
      <c r="O3071" t="s">
        <v>331</v>
      </c>
      <c r="Q3071" t="s">
        <v>12905</v>
      </c>
      <c r="R3071" t="s">
        <v>2809</v>
      </c>
      <c r="S3071" t="s">
        <v>538</v>
      </c>
      <c r="T3071" t="s">
        <v>539</v>
      </c>
      <c r="U3071" t="s">
        <v>258</v>
      </c>
      <c r="V3071" t="s">
        <v>247</v>
      </c>
      <c r="W3071" t="s">
        <v>245</v>
      </c>
      <c r="X3071" t="s">
        <v>387</v>
      </c>
      <c r="Z3071">
        <v>5</v>
      </c>
      <c r="AA3071" t="s">
        <v>3921</v>
      </c>
      <c r="AE3071" t="s">
        <v>3922</v>
      </c>
      <c r="AG3071" t="s">
        <v>248</v>
      </c>
      <c r="AH3071">
        <v>6108892143</v>
      </c>
      <c r="AI3071" t="s">
        <v>12906</v>
      </c>
      <c r="AM3071" t="s">
        <v>3925</v>
      </c>
      <c r="AN3071" t="s">
        <v>3926</v>
      </c>
      <c r="AO3071" t="s">
        <v>268</v>
      </c>
      <c r="AP3071" t="s">
        <v>386</v>
      </c>
      <c r="AW3071" t="s">
        <v>389</v>
      </c>
      <c r="AX3071" t="s">
        <v>388</v>
      </c>
      <c r="AY3071" t="s">
        <v>253</v>
      </c>
      <c r="AZ3071" t="s">
        <v>230</v>
      </c>
      <c r="BA3071" t="s">
        <v>395</v>
      </c>
      <c r="BB3071" t="s">
        <v>380</v>
      </c>
      <c r="BC3071" t="s">
        <v>3927</v>
      </c>
      <c r="BD3071" t="s">
        <v>3927</v>
      </c>
      <c r="BE3071" t="s">
        <v>3927</v>
      </c>
      <c r="BF3071">
        <v>12</v>
      </c>
    </row>
    <row r="3072" spans="1:58" x14ac:dyDescent="0.3">
      <c r="A3072">
        <v>2026</v>
      </c>
      <c r="B3072">
        <v>202605</v>
      </c>
      <c r="C3072">
        <v>5</v>
      </c>
      <c r="D3072" s="14">
        <v>20001623603876</v>
      </c>
      <c r="E3072" t="s">
        <v>2810</v>
      </c>
      <c r="F3072" s="2">
        <v>46148.606585648151</v>
      </c>
      <c r="G3072" s="2">
        <v>46149</v>
      </c>
      <c r="I3072" t="s">
        <v>224</v>
      </c>
      <c r="J3072" t="s">
        <v>230</v>
      </c>
      <c r="L3072" t="s">
        <v>12907</v>
      </c>
      <c r="M3072" t="s">
        <v>1831</v>
      </c>
      <c r="N3072" t="s">
        <v>353</v>
      </c>
      <c r="O3072" t="s">
        <v>283</v>
      </c>
      <c r="Q3072" t="s">
        <v>12908</v>
      </c>
      <c r="R3072" t="s">
        <v>2809</v>
      </c>
      <c r="S3072" t="s">
        <v>7732</v>
      </c>
      <c r="T3072" t="s">
        <v>7733</v>
      </c>
      <c r="U3072" t="s">
        <v>4796</v>
      </c>
      <c r="V3072" t="s">
        <v>2024</v>
      </c>
      <c r="W3072" t="s">
        <v>245</v>
      </c>
      <c r="X3072" t="s">
        <v>225</v>
      </c>
      <c r="Z3072">
        <v>6</v>
      </c>
      <c r="AA3072" t="s">
        <v>3921</v>
      </c>
      <c r="AE3072" t="s">
        <v>3922</v>
      </c>
      <c r="AG3072" t="s">
        <v>2026</v>
      </c>
      <c r="AH3072">
        <v>6108899961</v>
      </c>
      <c r="AI3072" t="s">
        <v>12909</v>
      </c>
      <c r="AM3072" t="s">
        <v>3925</v>
      </c>
      <c r="AN3072" t="s">
        <v>3926</v>
      </c>
      <c r="AO3072" t="s">
        <v>268</v>
      </c>
      <c r="AP3072" t="s">
        <v>249</v>
      </c>
      <c r="AW3072" t="s">
        <v>320</v>
      </c>
      <c r="AX3072" t="s">
        <v>319</v>
      </c>
      <c r="AY3072" t="s">
        <v>254</v>
      </c>
      <c r="AZ3072" t="s">
        <v>230</v>
      </c>
      <c r="BA3072" t="s">
        <v>395</v>
      </c>
      <c r="BB3072" t="s">
        <v>232</v>
      </c>
      <c r="BC3072" t="s">
        <v>3927</v>
      </c>
      <c r="BD3072" t="s">
        <v>3927</v>
      </c>
      <c r="BE3072" t="s">
        <v>3927</v>
      </c>
      <c r="BF3072">
        <v>12</v>
      </c>
    </row>
    <row r="3073" spans="1:58" x14ac:dyDescent="0.3">
      <c r="A3073">
        <v>2026</v>
      </c>
      <c r="B3073">
        <v>202605</v>
      </c>
      <c r="C3073">
        <v>5</v>
      </c>
      <c r="D3073" s="14">
        <v>20001623603684</v>
      </c>
      <c r="E3073" t="s">
        <v>2810</v>
      </c>
      <c r="F3073" s="2">
        <v>46148.598182870373</v>
      </c>
      <c r="G3073" s="2">
        <v>46153</v>
      </c>
      <c r="I3073" t="s">
        <v>224</v>
      </c>
      <c r="J3073" t="s">
        <v>230</v>
      </c>
      <c r="L3073" t="s">
        <v>3542</v>
      </c>
      <c r="M3073" t="s">
        <v>309</v>
      </c>
      <c r="N3073" t="s">
        <v>297</v>
      </c>
      <c r="O3073" t="s">
        <v>283</v>
      </c>
      <c r="Q3073" t="s">
        <v>12910</v>
      </c>
      <c r="R3073" t="s">
        <v>2809</v>
      </c>
      <c r="S3073" t="s">
        <v>6146</v>
      </c>
      <c r="T3073" t="s">
        <v>6147</v>
      </c>
      <c r="U3073" t="s">
        <v>5044</v>
      </c>
      <c r="V3073" t="s">
        <v>5045</v>
      </c>
      <c r="W3073" t="s">
        <v>245</v>
      </c>
      <c r="X3073" t="s">
        <v>225</v>
      </c>
      <c r="Z3073">
        <v>2</v>
      </c>
      <c r="AA3073" t="s">
        <v>3921</v>
      </c>
      <c r="AE3073" t="s">
        <v>3922</v>
      </c>
      <c r="AG3073" t="s">
        <v>5047</v>
      </c>
      <c r="AH3073">
        <v>6088315842</v>
      </c>
      <c r="AI3073" t="s">
        <v>12911</v>
      </c>
      <c r="AM3073" t="s">
        <v>3925</v>
      </c>
      <c r="AN3073" t="s">
        <v>3926</v>
      </c>
      <c r="AO3073" t="s">
        <v>268</v>
      </c>
      <c r="AP3073" t="s">
        <v>304</v>
      </c>
      <c r="AW3073" t="s">
        <v>227</v>
      </c>
      <c r="AX3073" t="s">
        <v>226</v>
      </c>
      <c r="AY3073" t="s">
        <v>254</v>
      </c>
      <c r="AZ3073" t="s">
        <v>230</v>
      </c>
      <c r="BA3073" t="s">
        <v>273</v>
      </c>
      <c r="BB3073" t="s">
        <v>380</v>
      </c>
      <c r="BC3073" t="s">
        <v>3927</v>
      </c>
      <c r="BD3073" t="s">
        <v>3927</v>
      </c>
      <c r="BE3073" t="s">
        <v>3927</v>
      </c>
      <c r="BF3073">
        <v>5</v>
      </c>
    </row>
    <row r="3074" spans="1:58" x14ac:dyDescent="0.3">
      <c r="A3074">
        <v>2026</v>
      </c>
      <c r="B3074">
        <v>202605</v>
      </c>
      <c r="C3074">
        <v>5</v>
      </c>
      <c r="D3074" s="14">
        <v>20001623603455</v>
      </c>
      <c r="E3074" t="s">
        <v>2810</v>
      </c>
      <c r="F3074" s="2">
        <v>46148.588460648149</v>
      </c>
      <c r="G3074" s="2">
        <v>46150</v>
      </c>
      <c r="I3074" t="s">
        <v>224</v>
      </c>
      <c r="J3074" t="s">
        <v>230</v>
      </c>
      <c r="L3074" t="s">
        <v>12912</v>
      </c>
      <c r="M3074" t="s">
        <v>1286</v>
      </c>
      <c r="N3074" t="s">
        <v>1281</v>
      </c>
      <c r="O3074" t="s">
        <v>331</v>
      </c>
      <c r="Q3074" t="s">
        <v>12913</v>
      </c>
      <c r="R3074" t="s">
        <v>2809</v>
      </c>
      <c r="S3074" t="s">
        <v>302</v>
      </c>
      <c r="T3074" t="s">
        <v>303</v>
      </c>
      <c r="U3074" t="s">
        <v>258</v>
      </c>
      <c r="V3074" t="s">
        <v>247</v>
      </c>
      <c r="W3074" t="s">
        <v>245</v>
      </c>
      <c r="X3074" t="s">
        <v>387</v>
      </c>
      <c r="Z3074">
        <v>5</v>
      </c>
      <c r="AA3074" t="s">
        <v>3921</v>
      </c>
      <c r="AE3074" t="s">
        <v>3922</v>
      </c>
      <c r="AG3074" t="s">
        <v>248</v>
      </c>
      <c r="AH3074">
        <v>6108892052</v>
      </c>
      <c r="AI3074" t="s">
        <v>12914</v>
      </c>
      <c r="AM3074" t="s">
        <v>3925</v>
      </c>
      <c r="AN3074" t="s">
        <v>3926</v>
      </c>
      <c r="AO3074" t="s">
        <v>268</v>
      </c>
      <c r="AP3074" t="s">
        <v>330</v>
      </c>
      <c r="AW3074" t="s">
        <v>921</v>
      </c>
      <c r="AX3074" t="s">
        <v>920</v>
      </c>
      <c r="AY3074" t="s">
        <v>253</v>
      </c>
      <c r="AZ3074" t="s">
        <v>230</v>
      </c>
      <c r="BA3074" t="s">
        <v>273</v>
      </c>
      <c r="BB3074" t="s">
        <v>380</v>
      </c>
      <c r="BC3074" t="s">
        <v>3927</v>
      </c>
      <c r="BD3074" t="s">
        <v>3927</v>
      </c>
      <c r="BE3074" t="s">
        <v>3927</v>
      </c>
      <c r="BF3074">
        <v>12</v>
      </c>
    </row>
    <row r="3075" spans="1:58" x14ac:dyDescent="0.3">
      <c r="A3075">
        <v>2026</v>
      </c>
      <c r="B3075">
        <v>202605</v>
      </c>
      <c r="C3075">
        <v>5</v>
      </c>
      <c r="D3075" s="14">
        <v>20001623597964</v>
      </c>
      <c r="E3075" t="s">
        <v>2810</v>
      </c>
      <c r="F3075" s="2">
        <v>46148.562430555554</v>
      </c>
      <c r="G3075" s="2">
        <v>46150</v>
      </c>
      <c r="I3075" t="s">
        <v>224</v>
      </c>
      <c r="J3075" t="s">
        <v>230</v>
      </c>
      <c r="L3075" t="s">
        <v>3485</v>
      </c>
      <c r="M3075" t="s">
        <v>309</v>
      </c>
      <c r="N3075" t="s">
        <v>297</v>
      </c>
      <c r="O3075" t="s">
        <v>283</v>
      </c>
      <c r="Q3075" t="s">
        <v>12915</v>
      </c>
      <c r="R3075" t="s">
        <v>2809</v>
      </c>
      <c r="S3075" t="s">
        <v>6720</v>
      </c>
      <c r="T3075" t="s">
        <v>6721</v>
      </c>
      <c r="U3075" t="s">
        <v>4796</v>
      </c>
      <c r="V3075" t="s">
        <v>2024</v>
      </c>
      <c r="W3075" t="s">
        <v>245</v>
      </c>
      <c r="X3075" t="s">
        <v>225</v>
      </c>
      <c r="Z3075">
        <v>5</v>
      </c>
      <c r="AA3075" t="s">
        <v>3921</v>
      </c>
      <c r="AE3075" t="s">
        <v>3922</v>
      </c>
      <c r="AG3075" t="s">
        <v>6701</v>
      </c>
      <c r="AH3075">
        <v>6108898883</v>
      </c>
      <c r="AI3075" t="s">
        <v>12916</v>
      </c>
      <c r="AM3075" t="s">
        <v>3925</v>
      </c>
      <c r="AN3075" t="s">
        <v>3926</v>
      </c>
      <c r="AO3075" t="s">
        <v>268</v>
      </c>
      <c r="AP3075" t="s">
        <v>249</v>
      </c>
      <c r="AW3075" t="s">
        <v>320</v>
      </c>
      <c r="AX3075" t="s">
        <v>319</v>
      </c>
      <c r="AY3075" t="s">
        <v>254</v>
      </c>
      <c r="AZ3075" t="s">
        <v>230</v>
      </c>
      <c r="BA3075" t="s">
        <v>395</v>
      </c>
      <c r="BB3075" t="s">
        <v>380</v>
      </c>
      <c r="BC3075" t="s">
        <v>3927</v>
      </c>
      <c r="BD3075" t="s">
        <v>3927</v>
      </c>
      <c r="BE3075" t="s">
        <v>3927</v>
      </c>
      <c r="BF3075">
        <v>12</v>
      </c>
    </row>
    <row r="3076" spans="1:58" x14ac:dyDescent="0.3">
      <c r="A3076">
        <v>2026</v>
      </c>
      <c r="B3076">
        <v>202605</v>
      </c>
      <c r="C3076">
        <v>5</v>
      </c>
      <c r="D3076" s="14">
        <v>20001623595540</v>
      </c>
      <c r="E3076" t="s">
        <v>2810</v>
      </c>
      <c r="F3076" s="2">
        <v>46148.589560185188</v>
      </c>
      <c r="G3076" s="2">
        <v>46154</v>
      </c>
      <c r="I3076" t="s">
        <v>224</v>
      </c>
      <c r="J3076" t="s">
        <v>230</v>
      </c>
      <c r="L3076" t="s">
        <v>986</v>
      </c>
      <c r="M3076" t="s">
        <v>261</v>
      </c>
      <c r="N3076" t="s">
        <v>237</v>
      </c>
      <c r="O3076" t="s">
        <v>257</v>
      </c>
      <c r="Q3076" t="s">
        <v>12917</v>
      </c>
      <c r="R3076" t="s">
        <v>2809</v>
      </c>
      <c r="S3076" t="s">
        <v>4851</v>
      </c>
      <c r="T3076" t="s">
        <v>4852</v>
      </c>
      <c r="U3076" t="s">
        <v>3034</v>
      </c>
      <c r="V3076" t="s">
        <v>3994</v>
      </c>
      <c r="W3076" t="s">
        <v>245</v>
      </c>
      <c r="X3076" t="s">
        <v>387</v>
      </c>
      <c r="Z3076">
        <v>1</v>
      </c>
      <c r="AA3076" t="s">
        <v>3921</v>
      </c>
      <c r="AE3076" t="s">
        <v>3922</v>
      </c>
      <c r="AG3076" t="s">
        <v>4854</v>
      </c>
      <c r="AH3076">
        <v>6108890052</v>
      </c>
      <c r="AI3076" t="s">
        <v>12918</v>
      </c>
      <c r="AM3076" t="s">
        <v>3925</v>
      </c>
      <c r="AN3076" t="s">
        <v>3926</v>
      </c>
      <c r="AO3076" t="s">
        <v>268</v>
      </c>
      <c r="AP3076" t="s">
        <v>386</v>
      </c>
      <c r="AW3076" t="s">
        <v>447</v>
      </c>
      <c r="AX3076" t="s">
        <v>446</v>
      </c>
      <c r="AY3076" t="s">
        <v>253</v>
      </c>
      <c r="AZ3076" t="s">
        <v>230</v>
      </c>
      <c r="BA3076" t="s">
        <v>395</v>
      </c>
      <c r="BB3076" t="s">
        <v>380</v>
      </c>
      <c r="BC3076" t="s">
        <v>3927</v>
      </c>
      <c r="BD3076" t="s">
        <v>3927</v>
      </c>
      <c r="BE3076" t="s">
        <v>3927</v>
      </c>
      <c r="BF3076">
        <v>12</v>
      </c>
    </row>
    <row r="3077" spans="1:58" x14ac:dyDescent="0.3">
      <c r="A3077">
        <v>2026</v>
      </c>
      <c r="B3077">
        <v>202605</v>
      </c>
      <c r="C3077">
        <v>5</v>
      </c>
      <c r="D3077" s="14">
        <v>20001623595054</v>
      </c>
      <c r="E3077" t="s">
        <v>2810</v>
      </c>
      <c r="F3077" s="2">
        <v>46148.56627314815</v>
      </c>
      <c r="G3077" s="2">
        <v>46151</v>
      </c>
      <c r="I3077" t="s">
        <v>224</v>
      </c>
      <c r="J3077" t="s">
        <v>230</v>
      </c>
      <c r="L3077" t="s">
        <v>2962</v>
      </c>
      <c r="M3077" t="s">
        <v>309</v>
      </c>
      <c r="N3077" t="s">
        <v>297</v>
      </c>
      <c r="O3077" t="s">
        <v>283</v>
      </c>
      <c r="Q3077" t="s">
        <v>12919</v>
      </c>
      <c r="R3077" t="s">
        <v>2809</v>
      </c>
      <c r="S3077" t="s">
        <v>6624</v>
      </c>
      <c r="T3077" t="s">
        <v>6625</v>
      </c>
      <c r="U3077" t="s">
        <v>4796</v>
      </c>
      <c r="V3077" t="s">
        <v>2024</v>
      </c>
      <c r="W3077" t="s">
        <v>245</v>
      </c>
      <c r="X3077" t="s">
        <v>225</v>
      </c>
      <c r="Z3077">
        <v>4</v>
      </c>
      <c r="AA3077" t="s">
        <v>3921</v>
      </c>
      <c r="AE3077" t="s">
        <v>3922</v>
      </c>
      <c r="AG3077" t="s">
        <v>6332</v>
      </c>
      <c r="AH3077">
        <v>6108895950</v>
      </c>
      <c r="AI3077" t="s">
        <v>12920</v>
      </c>
      <c r="AM3077" t="s">
        <v>3925</v>
      </c>
      <c r="AN3077" t="s">
        <v>3926</v>
      </c>
      <c r="AO3077" t="s">
        <v>268</v>
      </c>
      <c r="AP3077" t="s">
        <v>693</v>
      </c>
      <c r="AW3077" t="s">
        <v>320</v>
      </c>
      <c r="AX3077" t="s">
        <v>319</v>
      </c>
      <c r="AY3077" t="s">
        <v>254</v>
      </c>
      <c r="AZ3077" t="s">
        <v>230</v>
      </c>
      <c r="BA3077" t="s">
        <v>395</v>
      </c>
      <c r="BB3077" t="s">
        <v>380</v>
      </c>
      <c r="BC3077" t="s">
        <v>3927</v>
      </c>
      <c r="BD3077" t="s">
        <v>3927</v>
      </c>
      <c r="BE3077" t="s">
        <v>3927</v>
      </c>
      <c r="BF3077">
        <v>12</v>
      </c>
    </row>
    <row r="3078" spans="1:58" x14ac:dyDescent="0.3">
      <c r="A3078">
        <v>2026</v>
      </c>
      <c r="B3078">
        <v>202605</v>
      </c>
      <c r="C3078">
        <v>5</v>
      </c>
      <c r="D3078" s="14">
        <v>20001623594841</v>
      </c>
      <c r="E3078" t="s">
        <v>2810</v>
      </c>
      <c r="F3078" s="2">
        <v>46148.60229166667</v>
      </c>
      <c r="G3078" s="2">
        <v>46150</v>
      </c>
      <c r="I3078" t="s">
        <v>224</v>
      </c>
      <c r="J3078" t="s">
        <v>230</v>
      </c>
      <c r="L3078" t="s">
        <v>3353</v>
      </c>
      <c r="M3078" t="s">
        <v>309</v>
      </c>
      <c r="N3078" t="s">
        <v>297</v>
      </c>
      <c r="O3078" t="s">
        <v>283</v>
      </c>
      <c r="Q3078" t="s">
        <v>12921</v>
      </c>
      <c r="R3078" t="s">
        <v>2809</v>
      </c>
      <c r="S3078" t="s">
        <v>302</v>
      </c>
      <c r="T3078" t="s">
        <v>303</v>
      </c>
      <c r="U3078" t="s">
        <v>258</v>
      </c>
      <c r="V3078" t="s">
        <v>247</v>
      </c>
      <c r="W3078" t="s">
        <v>245</v>
      </c>
      <c r="X3078" t="s">
        <v>387</v>
      </c>
      <c r="Z3078">
        <v>5</v>
      </c>
      <c r="AA3078" t="s">
        <v>3921</v>
      </c>
      <c r="AE3078" t="s">
        <v>3922</v>
      </c>
      <c r="AG3078" t="s">
        <v>248</v>
      </c>
      <c r="AH3078">
        <v>6051708901</v>
      </c>
      <c r="AI3078" t="s">
        <v>12922</v>
      </c>
      <c r="AM3078" t="s">
        <v>3925</v>
      </c>
      <c r="AN3078" t="s">
        <v>3926</v>
      </c>
      <c r="AO3078" t="s">
        <v>268</v>
      </c>
      <c r="AP3078" t="s">
        <v>386</v>
      </c>
      <c r="AW3078" t="s">
        <v>447</v>
      </c>
      <c r="AX3078" t="s">
        <v>446</v>
      </c>
      <c r="AY3078" t="s">
        <v>253</v>
      </c>
      <c r="AZ3078" t="s">
        <v>230</v>
      </c>
      <c r="BA3078" t="s">
        <v>273</v>
      </c>
      <c r="BB3078" t="s">
        <v>380</v>
      </c>
      <c r="BC3078" t="s">
        <v>3927</v>
      </c>
      <c r="BD3078" t="s">
        <v>3927</v>
      </c>
      <c r="BE3078" t="s">
        <v>3927</v>
      </c>
      <c r="BF3078">
        <v>12</v>
      </c>
    </row>
    <row r="3079" spans="1:58" x14ac:dyDescent="0.3">
      <c r="A3079">
        <v>2026</v>
      </c>
      <c r="B3079">
        <v>202605</v>
      </c>
      <c r="C3079">
        <v>5</v>
      </c>
      <c r="D3079" s="14">
        <v>20001623594269</v>
      </c>
      <c r="E3079" t="s">
        <v>2810</v>
      </c>
      <c r="F3079" s="2">
        <v>46148.576689814814</v>
      </c>
      <c r="G3079" s="2">
        <v>46151</v>
      </c>
      <c r="I3079" t="s">
        <v>224</v>
      </c>
      <c r="J3079" t="s">
        <v>230</v>
      </c>
      <c r="L3079" t="s">
        <v>3805</v>
      </c>
      <c r="M3079" t="s">
        <v>392</v>
      </c>
      <c r="N3079" t="s">
        <v>353</v>
      </c>
      <c r="O3079" t="s">
        <v>283</v>
      </c>
      <c r="Q3079" t="s">
        <v>12923</v>
      </c>
      <c r="R3079" t="s">
        <v>2809</v>
      </c>
      <c r="S3079" t="s">
        <v>5693</v>
      </c>
      <c r="T3079" t="s">
        <v>5694</v>
      </c>
      <c r="U3079" t="s">
        <v>3034</v>
      </c>
      <c r="V3079" t="s">
        <v>647</v>
      </c>
      <c r="W3079" t="s">
        <v>245</v>
      </c>
      <c r="X3079" t="s">
        <v>225</v>
      </c>
      <c r="Z3079">
        <v>4</v>
      </c>
      <c r="AA3079" t="s">
        <v>3921</v>
      </c>
      <c r="AE3079" t="s">
        <v>3922</v>
      </c>
      <c r="AG3079" t="s">
        <v>5111</v>
      </c>
      <c r="AH3079">
        <v>6103560734</v>
      </c>
      <c r="AI3079" t="s">
        <v>12924</v>
      </c>
      <c r="AM3079" t="s">
        <v>3925</v>
      </c>
      <c r="AN3079" t="s">
        <v>3926</v>
      </c>
      <c r="AO3079" t="s">
        <v>268</v>
      </c>
      <c r="AP3079" t="s">
        <v>386</v>
      </c>
      <c r="AW3079" t="s">
        <v>227</v>
      </c>
      <c r="AX3079" t="s">
        <v>226</v>
      </c>
      <c r="AY3079" t="s">
        <v>254</v>
      </c>
      <c r="AZ3079" t="s">
        <v>230</v>
      </c>
      <c r="BA3079" t="s">
        <v>273</v>
      </c>
      <c r="BB3079" t="s">
        <v>380</v>
      </c>
      <c r="BC3079" t="s">
        <v>3927</v>
      </c>
      <c r="BD3079" t="s">
        <v>3927</v>
      </c>
      <c r="BE3079" t="s">
        <v>3927</v>
      </c>
      <c r="BF3079">
        <v>1</v>
      </c>
    </row>
    <row r="3080" spans="1:58" x14ac:dyDescent="0.3">
      <c r="A3080">
        <v>2026</v>
      </c>
      <c r="B3080">
        <v>202605</v>
      </c>
      <c r="C3080">
        <v>5</v>
      </c>
      <c r="D3080" s="14">
        <v>20001623593023</v>
      </c>
      <c r="E3080" t="s">
        <v>2810</v>
      </c>
      <c r="F3080" s="2">
        <v>46148.564409722225</v>
      </c>
      <c r="G3080" s="2">
        <v>46150</v>
      </c>
      <c r="I3080" t="s">
        <v>224</v>
      </c>
      <c r="J3080" t="s">
        <v>230</v>
      </c>
      <c r="L3080" t="s">
        <v>3768</v>
      </c>
      <c r="M3080" t="s">
        <v>902</v>
      </c>
      <c r="N3080" t="s">
        <v>752</v>
      </c>
      <c r="O3080" t="s">
        <v>623</v>
      </c>
      <c r="Q3080" t="s">
        <v>12925</v>
      </c>
      <c r="R3080" t="s">
        <v>2809</v>
      </c>
      <c r="S3080" t="s">
        <v>6573</v>
      </c>
      <c r="T3080" t="s">
        <v>6574</v>
      </c>
      <c r="U3080" t="s">
        <v>4796</v>
      </c>
      <c r="V3080" t="s">
        <v>2024</v>
      </c>
      <c r="W3080" t="s">
        <v>245</v>
      </c>
      <c r="X3080" t="s">
        <v>225</v>
      </c>
      <c r="Z3080">
        <v>5</v>
      </c>
      <c r="AA3080" t="s">
        <v>3921</v>
      </c>
      <c r="AE3080" t="s">
        <v>3922</v>
      </c>
      <c r="AG3080" t="s">
        <v>6332</v>
      </c>
      <c r="AH3080">
        <v>6043023887</v>
      </c>
      <c r="AI3080" t="s">
        <v>12926</v>
      </c>
      <c r="AM3080" t="s">
        <v>3925</v>
      </c>
      <c r="AN3080" t="s">
        <v>3926</v>
      </c>
      <c r="AO3080" t="s">
        <v>268</v>
      </c>
      <c r="AP3080" t="s">
        <v>386</v>
      </c>
      <c r="AW3080" t="s">
        <v>227</v>
      </c>
      <c r="AX3080" t="s">
        <v>226</v>
      </c>
      <c r="AY3080" t="s">
        <v>254</v>
      </c>
      <c r="AZ3080" t="s">
        <v>230</v>
      </c>
      <c r="BA3080" t="s">
        <v>273</v>
      </c>
      <c r="BB3080" t="s">
        <v>380</v>
      </c>
      <c r="BC3080" t="s">
        <v>3927</v>
      </c>
      <c r="BD3080" t="s">
        <v>3927</v>
      </c>
      <c r="BE3080" t="s">
        <v>3927</v>
      </c>
      <c r="BF3080">
        <v>1</v>
      </c>
    </row>
    <row r="3081" spans="1:58" x14ac:dyDescent="0.3">
      <c r="A3081">
        <v>2026</v>
      </c>
      <c r="B3081">
        <v>202605</v>
      </c>
      <c r="C3081">
        <v>5</v>
      </c>
      <c r="D3081" s="14">
        <v>20001623587240</v>
      </c>
      <c r="E3081" t="s">
        <v>2810</v>
      </c>
      <c r="F3081" s="2">
        <v>46148.572060185186</v>
      </c>
      <c r="G3081" s="2">
        <v>46151</v>
      </c>
      <c r="I3081" t="s">
        <v>224</v>
      </c>
      <c r="J3081" t="s">
        <v>230</v>
      </c>
      <c r="L3081" t="s">
        <v>12927</v>
      </c>
      <c r="M3081" t="s">
        <v>309</v>
      </c>
      <c r="N3081" t="s">
        <v>297</v>
      </c>
      <c r="O3081" t="s">
        <v>283</v>
      </c>
      <c r="Q3081" t="s">
        <v>12928</v>
      </c>
      <c r="R3081" t="s">
        <v>2809</v>
      </c>
      <c r="S3081" t="s">
        <v>5050</v>
      </c>
      <c r="T3081" t="s">
        <v>5051</v>
      </c>
      <c r="U3081" t="s">
        <v>4008</v>
      </c>
      <c r="V3081" t="s">
        <v>980</v>
      </c>
      <c r="W3081" t="s">
        <v>245</v>
      </c>
      <c r="X3081" t="s">
        <v>387</v>
      </c>
      <c r="Z3081">
        <v>4</v>
      </c>
      <c r="AA3081" t="s">
        <v>3921</v>
      </c>
      <c r="AE3081" t="s">
        <v>3922</v>
      </c>
      <c r="AG3081" t="s">
        <v>4870</v>
      </c>
      <c r="AH3081">
        <v>6108883103</v>
      </c>
      <c r="AI3081" t="s">
        <v>12929</v>
      </c>
      <c r="AM3081" t="s">
        <v>3925</v>
      </c>
      <c r="AN3081" t="s">
        <v>3926</v>
      </c>
      <c r="AO3081" t="s">
        <v>268</v>
      </c>
      <c r="AP3081" t="s">
        <v>386</v>
      </c>
      <c r="AW3081" t="s">
        <v>389</v>
      </c>
      <c r="AX3081" t="s">
        <v>388</v>
      </c>
      <c r="AY3081" t="s">
        <v>253</v>
      </c>
      <c r="AZ3081" t="s">
        <v>230</v>
      </c>
      <c r="BA3081" t="s">
        <v>395</v>
      </c>
      <c r="BB3081" t="s">
        <v>380</v>
      </c>
      <c r="BC3081" t="s">
        <v>3927</v>
      </c>
      <c r="BD3081" t="s">
        <v>3927</v>
      </c>
      <c r="BE3081" t="s">
        <v>3927</v>
      </c>
      <c r="BF3081">
        <v>12</v>
      </c>
    </row>
    <row r="3082" spans="1:58" x14ac:dyDescent="0.3">
      <c r="A3082">
        <v>2026</v>
      </c>
      <c r="B3082">
        <v>202605</v>
      </c>
      <c r="C3082">
        <v>5</v>
      </c>
      <c r="D3082" s="14">
        <v>20001623585982</v>
      </c>
      <c r="E3082" t="s">
        <v>2810</v>
      </c>
      <c r="F3082" s="2">
        <v>46148.559837962966</v>
      </c>
      <c r="G3082" s="2">
        <v>46149</v>
      </c>
      <c r="I3082" t="s">
        <v>224</v>
      </c>
      <c r="J3082" t="s">
        <v>230</v>
      </c>
      <c r="L3082" t="s">
        <v>3763</v>
      </c>
      <c r="M3082" t="s">
        <v>902</v>
      </c>
      <c r="N3082" t="s">
        <v>752</v>
      </c>
      <c r="O3082" t="s">
        <v>623</v>
      </c>
      <c r="Q3082" t="s">
        <v>12930</v>
      </c>
      <c r="R3082" t="s">
        <v>2809</v>
      </c>
      <c r="S3082" t="s">
        <v>6146</v>
      </c>
      <c r="T3082" t="s">
        <v>6147</v>
      </c>
      <c r="U3082" t="s">
        <v>5044</v>
      </c>
      <c r="V3082" t="s">
        <v>5045</v>
      </c>
      <c r="W3082" t="s">
        <v>245</v>
      </c>
      <c r="X3082" t="s">
        <v>225</v>
      </c>
      <c r="Z3082">
        <v>6</v>
      </c>
      <c r="AA3082" t="s">
        <v>3921</v>
      </c>
      <c r="AE3082" t="s">
        <v>3922</v>
      </c>
      <c r="AG3082" t="s">
        <v>5047</v>
      </c>
      <c r="AH3082">
        <v>6108881097</v>
      </c>
      <c r="AI3082" t="s">
        <v>12931</v>
      </c>
      <c r="AM3082" t="s">
        <v>3925</v>
      </c>
      <c r="AN3082" t="s">
        <v>3926</v>
      </c>
      <c r="AO3082" t="s">
        <v>268</v>
      </c>
      <c r="AP3082" t="s">
        <v>249</v>
      </c>
      <c r="AW3082" t="s">
        <v>227</v>
      </c>
      <c r="AX3082" t="s">
        <v>226</v>
      </c>
      <c r="AY3082" t="s">
        <v>254</v>
      </c>
      <c r="AZ3082" t="s">
        <v>230</v>
      </c>
      <c r="BA3082" t="s">
        <v>395</v>
      </c>
      <c r="BB3082" t="s">
        <v>380</v>
      </c>
      <c r="BC3082" t="s">
        <v>3927</v>
      </c>
      <c r="BD3082" t="s">
        <v>3927</v>
      </c>
      <c r="BE3082" t="s">
        <v>3927</v>
      </c>
      <c r="BF3082">
        <v>12</v>
      </c>
    </row>
    <row r="3083" spans="1:58" x14ac:dyDescent="0.3">
      <c r="A3083">
        <v>2026</v>
      </c>
      <c r="B3083">
        <v>202605</v>
      </c>
      <c r="C3083">
        <v>5</v>
      </c>
      <c r="D3083" s="14">
        <v>20001623585930</v>
      </c>
      <c r="E3083" t="s">
        <v>2810</v>
      </c>
      <c r="F3083" s="2">
        <v>46148.557326388887</v>
      </c>
      <c r="G3083" s="2">
        <v>46149</v>
      </c>
      <c r="I3083" t="s">
        <v>224</v>
      </c>
      <c r="J3083" t="s">
        <v>230</v>
      </c>
      <c r="L3083" t="s">
        <v>3372</v>
      </c>
      <c r="M3083" t="s">
        <v>309</v>
      </c>
      <c r="N3083" t="s">
        <v>297</v>
      </c>
      <c r="O3083" t="s">
        <v>283</v>
      </c>
      <c r="Q3083" t="s">
        <v>12932</v>
      </c>
      <c r="R3083" t="s">
        <v>2809</v>
      </c>
      <c r="S3083" t="s">
        <v>6865</v>
      </c>
      <c r="T3083" t="s">
        <v>6866</v>
      </c>
      <c r="U3083" t="s">
        <v>4796</v>
      </c>
      <c r="V3083" t="s">
        <v>2024</v>
      </c>
      <c r="W3083" t="s">
        <v>245</v>
      </c>
      <c r="X3083" t="s">
        <v>225</v>
      </c>
      <c r="Z3083">
        <v>6</v>
      </c>
      <c r="AA3083" t="s">
        <v>3921</v>
      </c>
      <c r="AE3083" t="s">
        <v>3922</v>
      </c>
      <c r="AG3083" t="s">
        <v>2026</v>
      </c>
      <c r="AH3083">
        <v>6108896913</v>
      </c>
      <c r="AI3083" t="s">
        <v>12933</v>
      </c>
      <c r="AM3083" t="s">
        <v>3925</v>
      </c>
      <c r="AN3083" t="s">
        <v>3926</v>
      </c>
      <c r="AO3083" t="s">
        <v>268</v>
      </c>
      <c r="AP3083" t="s">
        <v>304</v>
      </c>
      <c r="AW3083" t="s">
        <v>227</v>
      </c>
      <c r="AX3083" t="s">
        <v>226</v>
      </c>
      <c r="AY3083" t="s">
        <v>254</v>
      </c>
      <c r="AZ3083" t="s">
        <v>230</v>
      </c>
      <c r="BA3083" t="s">
        <v>273</v>
      </c>
      <c r="BB3083" t="s">
        <v>380</v>
      </c>
      <c r="BC3083" t="s">
        <v>3927</v>
      </c>
      <c r="BD3083" t="s">
        <v>3927</v>
      </c>
      <c r="BE3083" t="s">
        <v>3927</v>
      </c>
      <c r="BF3083">
        <v>12</v>
      </c>
    </row>
    <row r="3084" spans="1:58" x14ac:dyDescent="0.3">
      <c r="A3084">
        <v>2026</v>
      </c>
      <c r="B3084">
        <v>202605</v>
      </c>
      <c r="C3084">
        <v>5</v>
      </c>
      <c r="D3084" s="14">
        <v>20001623585529</v>
      </c>
      <c r="E3084" t="s">
        <v>2810</v>
      </c>
      <c r="F3084" s="2">
        <v>46148.585740740738</v>
      </c>
      <c r="G3084" s="2">
        <v>46152</v>
      </c>
      <c r="I3084" t="s">
        <v>224</v>
      </c>
      <c r="J3084" t="s">
        <v>230</v>
      </c>
      <c r="L3084" t="s">
        <v>3500</v>
      </c>
      <c r="M3084" t="s">
        <v>309</v>
      </c>
      <c r="N3084" t="s">
        <v>297</v>
      </c>
      <c r="O3084" t="s">
        <v>283</v>
      </c>
      <c r="Q3084" t="s">
        <v>12934</v>
      </c>
      <c r="R3084" t="s">
        <v>2809</v>
      </c>
      <c r="S3084" t="s">
        <v>5207</v>
      </c>
      <c r="T3084" t="s">
        <v>5208</v>
      </c>
      <c r="U3084" t="s">
        <v>3034</v>
      </c>
      <c r="V3084" t="s">
        <v>647</v>
      </c>
      <c r="W3084" t="s">
        <v>245</v>
      </c>
      <c r="X3084" t="s">
        <v>225</v>
      </c>
      <c r="Z3084">
        <v>3</v>
      </c>
      <c r="AA3084" t="s">
        <v>3921</v>
      </c>
      <c r="AE3084" t="s">
        <v>3922</v>
      </c>
      <c r="AG3084" t="s">
        <v>5135</v>
      </c>
      <c r="AH3084">
        <v>6108883128</v>
      </c>
      <c r="AI3084" t="s">
        <v>12935</v>
      </c>
      <c r="AM3084" t="s">
        <v>3925</v>
      </c>
      <c r="AN3084" t="s">
        <v>3926</v>
      </c>
      <c r="AO3084" t="s">
        <v>268</v>
      </c>
      <c r="AP3084" t="s">
        <v>304</v>
      </c>
      <c r="AW3084" t="s">
        <v>320</v>
      </c>
      <c r="AX3084" t="s">
        <v>319</v>
      </c>
      <c r="AY3084" t="s">
        <v>254</v>
      </c>
      <c r="AZ3084" t="s">
        <v>230</v>
      </c>
      <c r="BA3084" t="s">
        <v>395</v>
      </c>
      <c r="BB3084" t="s">
        <v>380</v>
      </c>
      <c r="BC3084" t="s">
        <v>3927</v>
      </c>
      <c r="BD3084" t="s">
        <v>3927</v>
      </c>
      <c r="BE3084" t="s">
        <v>3927</v>
      </c>
      <c r="BF3084">
        <v>12</v>
      </c>
    </row>
    <row r="3085" spans="1:58" x14ac:dyDescent="0.3">
      <c r="A3085">
        <v>2026</v>
      </c>
      <c r="B3085">
        <v>202605</v>
      </c>
      <c r="C3085">
        <v>5</v>
      </c>
      <c r="D3085" s="14">
        <v>20001623566954</v>
      </c>
      <c r="E3085" t="s">
        <v>2810</v>
      </c>
      <c r="F3085" s="2">
        <v>46148.517557870371</v>
      </c>
      <c r="G3085" s="2">
        <v>46149</v>
      </c>
      <c r="I3085" t="s">
        <v>224</v>
      </c>
      <c r="J3085" t="s">
        <v>230</v>
      </c>
      <c r="L3085" t="s">
        <v>3568</v>
      </c>
      <c r="M3085" t="s">
        <v>309</v>
      </c>
      <c r="N3085" t="s">
        <v>297</v>
      </c>
      <c r="O3085" t="s">
        <v>283</v>
      </c>
      <c r="Q3085" t="s">
        <v>12936</v>
      </c>
      <c r="R3085" t="s">
        <v>2809</v>
      </c>
      <c r="S3085" t="s">
        <v>7732</v>
      </c>
      <c r="T3085" t="s">
        <v>7733</v>
      </c>
      <c r="U3085" t="s">
        <v>4796</v>
      </c>
      <c r="V3085" t="s">
        <v>2024</v>
      </c>
      <c r="W3085" t="s">
        <v>245</v>
      </c>
      <c r="X3085" t="s">
        <v>225</v>
      </c>
      <c r="Z3085">
        <v>6</v>
      </c>
      <c r="AA3085" t="s">
        <v>3921</v>
      </c>
      <c r="AE3085" t="s">
        <v>3922</v>
      </c>
      <c r="AG3085" t="s">
        <v>2026</v>
      </c>
      <c r="AH3085">
        <v>6108897822</v>
      </c>
      <c r="AI3085" t="s">
        <v>12937</v>
      </c>
      <c r="AM3085" t="s">
        <v>3925</v>
      </c>
      <c r="AN3085" t="s">
        <v>3926</v>
      </c>
      <c r="AO3085" t="s">
        <v>268</v>
      </c>
      <c r="AP3085" t="s">
        <v>249</v>
      </c>
      <c r="AW3085" t="s">
        <v>320</v>
      </c>
      <c r="AX3085" t="s">
        <v>319</v>
      </c>
      <c r="AY3085" t="s">
        <v>254</v>
      </c>
      <c r="AZ3085" t="s">
        <v>230</v>
      </c>
      <c r="BA3085" t="s">
        <v>395</v>
      </c>
      <c r="BB3085" t="s">
        <v>380</v>
      </c>
      <c r="BC3085" t="s">
        <v>3927</v>
      </c>
      <c r="BD3085" t="s">
        <v>3927</v>
      </c>
      <c r="BE3085" t="s">
        <v>3927</v>
      </c>
      <c r="BF3085">
        <v>12</v>
      </c>
    </row>
    <row r="3086" spans="1:58" x14ac:dyDescent="0.3">
      <c r="A3086">
        <v>2026</v>
      </c>
      <c r="B3086">
        <v>202605</v>
      </c>
      <c r="C3086">
        <v>5</v>
      </c>
      <c r="D3086" s="14">
        <v>20001623562554</v>
      </c>
      <c r="E3086" t="s">
        <v>2810</v>
      </c>
      <c r="F3086" s="2">
        <v>46148.543969907405</v>
      </c>
      <c r="G3086" s="2">
        <v>46151</v>
      </c>
      <c r="I3086" t="s">
        <v>224</v>
      </c>
      <c r="J3086" t="s">
        <v>230</v>
      </c>
      <c r="L3086" t="s">
        <v>2855</v>
      </c>
      <c r="M3086" t="s">
        <v>1336</v>
      </c>
      <c r="N3086" t="s">
        <v>546</v>
      </c>
      <c r="O3086" t="s">
        <v>554</v>
      </c>
      <c r="Q3086" t="s">
        <v>12938</v>
      </c>
      <c r="R3086" t="s">
        <v>2809</v>
      </c>
      <c r="S3086" t="s">
        <v>12939</v>
      </c>
      <c r="T3086" t="s">
        <v>12940</v>
      </c>
      <c r="U3086" t="s">
        <v>4008</v>
      </c>
      <c r="V3086" t="s">
        <v>980</v>
      </c>
      <c r="W3086" t="s">
        <v>245</v>
      </c>
      <c r="X3086" t="s">
        <v>225</v>
      </c>
      <c r="Z3086">
        <v>4</v>
      </c>
      <c r="AA3086" t="s">
        <v>3921</v>
      </c>
      <c r="AE3086" t="s">
        <v>3922</v>
      </c>
      <c r="AG3086" t="s">
        <v>5098</v>
      </c>
      <c r="AH3086">
        <v>6108896883</v>
      </c>
      <c r="AI3086" t="s">
        <v>12941</v>
      </c>
      <c r="AM3086" t="s">
        <v>3925</v>
      </c>
      <c r="AN3086" t="s">
        <v>3926</v>
      </c>
      <c r="AO3086" t="s">
        <v>268</v>
      </c>
      <c r="AP3086" t="s">
        <v>249</v>
      </c>
      <c r="AW3086" t="s">
        <v>320</v>
      </c>
      <c r="AX3086" t="s">
        <v>319</v>
      </c>
      <c r="AY3086" t="s">
        <v>254</v>
      </c>
      <c r="AZ3086" t="s">
        <v>230</v>
      </c>
      <c r="BA3086" t="s">
        <v>273</v>
      </c>
      <c r="BB3086" t="s">
        <v>380</v>
      </c>
      <c r="BC3086" t="s">
        <v>3927</v>
      </c>
      <c r="BD3086" t="s">
        <v>3927</v>
      </c>
      <c r="BE3086" t="s">
        <v>3927</v>
      </c>
      <c r="BF3086">
        <v>12</v>
      </c>
    </row>
    <row r="3087" spans="1:58" x14ac:dyDescent="0.3">
      <c r="A3087">
        <v>2026</v>
      </c>
      <c r="B3087">
        <v>202605</v>
      </c>
      <c r="C3087">
        <v>5</v>
      </c>
      <c r="D3087" s="14">
        <v>20001623562077</v>
      </c>
      <c r="E3087" t="s">
        <v>2810</v>
      </c>
      <c r="F3087" s="2">
        <v>46148.521550925929</v>
      </c>
      <c r="G3087" s="2">
        <v>46150</v>
      </c>
      <c r="I3087" t="s">
        <v>224</v>
      </c>
      <c r="J3087" t="s">
        <v>230</v>
      </c>
      <c r="L3087" t="s">
        <v>1470</v>
      </c>
      <c r="M3087" t="s">
        <v>334</v>
      </c>
      <c r="N3087" t="s">
        <v>322</v>
      </c>
      <c r="O3087" t="s">
        <v>331</v>
      </c>
      <c r="Q3087" t="s">
        <v>12942</v>
      </c>
      <c r="R3087" t="s">
        <v>2809</v>
      </c>
      <c r="S3087" t="s">
        <v>1542</v>
      </c>
      <c r="T3087" t="s">
        <v>1543</v>
      </c>
      <c r="U3087" t="s">
        <v>258</v>
      </c>
      <c r="V3087" t="s">
        <v>247</v>
      </c>
      <c r="W3087" t="s">
        <v>245</v>
      </c>
      <c r="X3087" t="s">
        <v>225</v>
      </c>
      <c r="Z3087">
        <v>5</v>
      </c>
      <c r="AA3087" t="s">
        <v>3921</v>
      </c>
      <c r="AE3087" t="s">
        <v>3922</v>
      </c>
      <c r="AG3087" t="s">
        <v>329</v>
      </c>
      <c r="AH3087">
        <v>6108891908</v>
      </c>
      <c r="AI3087" t="s">
        <v>12943</v>
      </c>
      <c r="AM3087" t="s">
        <v>3925</v>
      </c>
      <c r="AN3087" t="s">
        <v>3926</v>
      </c>
      <c r="AO3087" t="s">
        <v>268</v>
      </c>
      <c r="AP3087" t="s">
        <v>386</v>
      </c>
      <c r="AW3087" t="s">
        <v>320</v>
      </c>
      <c r="AX3087" t="s">
        <v>319</v>
      </c>
      <c r="AY3087" t="s">
        <v>254</v>
      </c>
      <c r="AZ3087" t="s">
        <v>230</v>
      </c>
      <c r="BA3087" t="s">
        <v>395</v>
      </c>
      <c r="BB3087" t="s">
        <v>380</v>
      </c>
      <c r="BC3087" t="s">
        <v>3927</v>
      </c>
      <c r="BD3087" t="s">
        <v>3927</v>
      </c>
      <c r="BE3087" t="s">
        <v>3927</v>
      </c>
      <c r="BF3087">
        <v>12</v>
      </c>
    </row>
    <row r="3088" spans="1:58" x14ac:dyDescent="0.3">
      <c r="A3088">
        <v>2026</v>
      </c>
      <c r="B3088">
        <v>202605</v>
      </c>
      <c r="C3088">
        <v>5</v>
      </c>
      <c r="D3088" s="14">
        <v>20001623560762</v>
      </c>
      <c r="E3088" t="s">
        <v>2810</v>
      </c>
      <c r="F3088" s="2">
        <v>46148.552037037036</v>
      </c>
      <c r="G3088" s="2">
        <v>46154</v>
      </c>
      <c r="I3088" t="s">
        <v>224</v>
      </c>
      <c r="J3088" t="s">
        <v>230</v>
      </c>
      <c r="L3088" t="s">
        <v>2885</v>
      </c>
      <c r="M3088" t="s">
        <v>334</v>
      </c>
      <c r="N3088" t="s">
        <v>322</v>
      </c>
      <c r="O3088" t="s">
        <v>331</v>
      </c>
      <c r="Q3088" t="s">
        <v>12944</v>
      </c>
      <c r="R3088" t="s">
        <v>2809</v>
      </c>
      <c r="S3088" t="s">
        <v>5030</v>
      </c>
      <c r="T3088" t="s">
        <v>5031</v>
      </c>
      <c r="U3088" t="s">
        <v>4008</v>
      </c>
      <c r="V3088" t="s">
        <v>980</v>
      </c>
      <c r="W3088" t="s">
        <v>245</v>
      </c>
      <c r="X3088" t="s">
        <v>225</v>
      </c>
      <c r="Z3088">
        <v>1</v>
      </c>
      <c r="AA3088" t="s">
        <v>3921</v>
      </c>
      <c r="AE3088" t="s">
        <v>3922</v>
      </c>
      <c r="AG3088" t="s">
        <v>4870</v>
      </c>
      <c r="AH3088">
        <v>6108886084</v>
      </c>
      <c r="AI3088" t="s">
        <v>12945</v>
      </c>
      <c r="AM3088" t="s">
        <v>3925</v>
      </c>
      <c r="AN3088" t="s">
        <v>3926</v>
      </c>
      <c r="AO3088" t="s">
        <v>268</v>
      </c>
      <c r="AP3088" t="s">
        <v>304</v>
      </c>
      <c r="AW3088" t="s">
        <v>320</v>
      </c>
      <c r="AX3088" t="s">
        <v>319</v>
      </c>
      <c r="AY3088" t="s">
        <v>254</v>
      </c>
      <c r="AZ3088" t="s">
        <v>230</v>
      </c>
      <c r="BA3088" t="s">
        <v>344</v>
      </c>
      <c r="BB3088" t="s">
        <v>232</v>
      </c>
      <c r="BC3088" t="s">
        <v>3927</v>
      </c>
      <c r="BD3088" t="s">
        <v>3927</v>
      </c>
      <c r="BE3088" t="s">
        <v>3927</v>
      </c>
      <c r="BF3088">
        <v>12</v>
      </c>
    </row>
    <row r="3089" spans="1:58" x14ac:dyDescent="0.3">
      <c r="A3089">
        <v>2026</v>
      </c>
      <c r="B3089">
        <v>202605</v>
      </c>
      <c r="C3089">
        <v>5</v>
      </c>
      <c r="D3089" s="14">
        <v>20001623560328</v>
      </c>
      <c r="E3089" t="s">
        <v>2810</v>
      </c>
      <c r="F3089" s="2">
        <v>46148.531608796293</v>
      </c>
      <c r="G3089" s="2">
        <v>46151</v>
      </c>
      <c r="I3089" t="s">
        <v>224</v>
      </c>
      <c r="J3089" t="s">
        <v>230</v>
      </c>
      <c r="L3089" t="s">
        <v>3694</v>
      </c>
      <c r="M3089" t="s">
        <v>4359</v>
      </c>
      <c r="N3089" t="s">
        <v>752</v>
      </c>
      <c r="O3089" t="s">
        <v>623</v>
      </c>
      <c r="Q3089" t="s">
        <v>12946</v>
      </c>
      <c r="R3089" t="s">
        <v>2809</v>
      </c>
      <c r="S3089" t="s">
        <v>5446</v>
      </c>
      <c r="T3089" t="s">
        <v>5447</v>
      </c>
      <c r="U3089" t="s">
        <v>3034</v>
      </c>
      <c r="V3089" t="s">
        <v>647</v>
      </c>
      <c r="W3089" t="s">
        <v>245</v>
      </c>
      <c r="X3089" t="s">
        <v>387</v>
      </c>
      <c r="Z3089">
        <v>4</v>
      </c>
      <c r="AA3089" t="s">
        <v>3921</v>
      </c>
      <c r="AE3089" t="s">
        <v>3922</v>
      </c>
      <c r="AG3089" t="s">
        <v>5111</v>
      </c>
      <c r="AH3089">
        <v>6108887013</v>
      </c>
      <c r="AI3089" t="s">
        <v>12947</v>
      </c>
      <c r="AM3089" t="s">
        <v>3925</v>
      </c>
      <c r="AN3089" t="s">
        <v>3926</v>
      </c>
      <c r="AO3089" t="s">
        <v>268</v>
      </c>
      <c r="AP3089" t="s">
        <v>330</v>
      </c>
      <c r="AW3089" t="s">
        <v>389</v>
      </c>
      <c r="AX3089" t="s">
        <v>388</v>
      </c>
      <c r="AY3089" t="s">
        <v>253</v>
      </c>
      <c r="AZ3089" t="s">
        <v>230</v>
      </c>
      <c r="BA3089" t="s">
        <v>344</v>
      </c>
      <c r="BB3089" t="s">
        <v>232</v>
      </c>
      <c r="BC3089" t="s">
        <v>3927</v>
      </c>
      <c r="BD3089" t="s">
        <v>3927</v>
      </c>
      <c r="BE3089" t="s">
        <v>3927</v>
      </c>
      <c r="BF3089">
        <v>12</v>
      </c>
    </row>
    <row r="3090" spans="1:58" x14ac:dyDescent="0.3">
      <c r="A3090">
        <v>2026</v>
      </c>
      <c r="B3090">
        <v>202605</v>
      </c>
      <c r="C3090">
        <v>5</v>
      </c>
      <c r="D3090" s="14">
        <v>20001623556045</v>
      </c>
      <c r="E3090" t="s">
        <v>2810</v>
      </c>
      <c r="F3090" s="2">
        <v>46148.51835648148</v>
      </c>
      <c r="G3090" s="2">
        <v>46149</v>
      </c>
      <c r="I3090" t="s">
        <v>224</v>
      </c>
      <c r="J3090" t="s">
        <v>230</v>
      </c>
      <c r="L3090" t="s">
        <v>12948</v>
      </c>
      <c r="M3090" t="s">
        <v>1949</v>
      </c>
      <c r="N3090" t="s">
        <v>322</v>
      </c>
      <c r="O3090" t="s">
        <v>331</v>
      </c>
      <c r="Q3090" t="s">
        <v>12949</v>
      </c>
      <c r="R3090" t="s">
        <v>2809</v>
      </c>
      <c r="S3090" t="s">
        <v>6146</v>
      </c>
      <c r="T3090" t="s">
        <v>6147</v>
      </c>
      <c r="U3090" t="s">
        <v>5044</v>
      </c>
      <c r="V3090" t="s">
        <v>5045</v>
      </c>
      <c r="W3090" t="s">
        <v>245</v>
      </c>
      <c r="X3090" t="s">
        <v>225</v>
      </c>
      <c r="Z3090">
        <v>6</v>
      </c>
      <c r="AA3090" t="s">
        <v>3921</v>
      </c>
      <c r="AE3090" t="s">
        <v>3922</v>
      </c>
      <c r="AG3090" t="s">
        <v>5047</v>
      </c>
      <c r="AH3090">
        <v>6108885001</v>
      </c>
      <c r="AI3090" t="s">
        <v>12950</v>
      </c>
      <c r="AM3090" t="s">
        <v>3925</v>
      </c>
      <c r="AN3090" t="s">
        <v>3926</v>
      </c>
      <c r="AO3090" t="s">
        <v>268</v>
      </c>
      <c r="AP3090" t="s">
        <v>249</v>
      </c>
      <c r="AW3090" t="s">
        <v>320</v>
      </c>
      <c r="AX3090" t="s">
        <v>319</v>
      </c>
      <c r="AY3090" t="s">
        <v>254</v>
      </c>
      <c r="AZ3090" t="s">
        <v>230</v>
      </c>
      <c r="BA3090" t="s">
        <v>395</v>
      </c>
      <c r="BB3090" t="s">
        <v>380</v>
      </c>
      <c r="BC3090" t="s">
        <v>3927</v>
      </c>
      <c r="BD3090" t="s">
        <v>3927</v>
      </c>
      <c r="BE3090" t="s">
        <v>3927</v>
      </c>
      <c r="BF3090">
        <v>12</v>
      </c>
    </row>
    <row r="3091" spans="1:58" x14ac:dyDescent="0.3">
      <c r="A3091">
        <v>2026</v>
      </c>
      <c r="B3091">
        <v>202605</v>
      </c>
      <c r="C3091">
        <v>5</v>
      </c>
      <c r="D3091" s="14">
        <v>20001623555052</v>
      </c>
      <c r="E3091" t="s">
        <v>2810</v>
      </c>
      <c r="F3091" s="2">
        <v>46148.518611111111</v>
      </c>
      <c r="G3091" s="2">
        <v>46149</v>
      </c>
      <c r="I3091" t="s">
        <v>224</v>
      </c>
      <c r="J3091" t="s">
        <v>230</v>
      </c>
      <c r="L3091" t="s">
        <v>2985</v>
      </c>
      <c r="M3091" t="s">
        <v>1933</v>
      </c>
      <c r="N3091" t="s">
        <v>1927</v>
      </c>
      <c r="O3091" t="s">
        <v>257</v>
      </c>
      <c r="Q3091" t="s">
        <v>12951</v>
      </c>
      <c r="R3091" t="s">
        <v>2809</v>
      </c>
      <c r="S3091" t="s">
        <v>6146</v>
      </c>
      <c r="T3091" t="s">
        <v>6147</v>
      </c>
      <c r="U3091" t="s">
        <v>5044</v>
      </c>
      <c r="V3091" t="s">
        <v>5045</v>
      </c>
      <c r="W3091" t="s">
        <v>245</v>
      </c>
      <c r="X3091" t="s">
        <v>225</v>
      </c>
      <c r="Z3091">
        <v>6</v>
      </c>
      <c r="AA3091" t="s">
        <v>3921</v>
      </c>
      <c r="AE3091" t="s">
        <v>3922</v>
      </c>
      <c r="AG3091" t="s">
        <v>5047</v>
      </c>
      <c r="AH3091">
        <v>6108895854</v>
      </c>
      <c r="AI3091" t="s">
        <v>12952</v>
      </c>
      <c r="AM3091" t="s">
        <v>3925</v>
      </c>
      <c r="AN3091" t="s">
        <v>3926</v>
      </c>
      <c r="AO3091" t="s">
        <v>268</v>
      </c>
      <c r="AP3091" t="s">
        <v>304</v>
      </c>
      <c r="AW3091" t="s">
        <v>320</v>
      </c>
      <c r="AX3091" t="s">
        <v>319</v>
      </c>
      <c r="AY3091" t="s">
        <v>254</v>
      </c>
      <c r="AZ3091" t="s">
        <v>230</v>
      </c>
      <c r="BA3091" t="s">
        <v>395</v>
      </c>
      <c r="BB3091" t="s">
        <v>380</v>
      </c>
      <c r="BC3091" t="s">
        <v>3927</v>
      </c>
      <c r="BD3091" t="s">
        <v>3927</v>
      </c>
      <c r="BE3091" t="s">
        <v>3927</v>
      </c>
      <c r="BF3091">
        <v>12</v>
      </c>
    </row>
    <row r="3092" spans="1:58" x14ac:dyDescent="0.3">
      <c r="A3092">
        <v>2026</v>
      </c>
      <c r="B3092">
        <v>202605</v>
      </c>
      <c r="C3092">
        <v>5</v>
      </c>
      <c r="D3092" s="14">
        <v>20001623550359</v>
      </c>
      <c r="E3092" t="s">
        <v>2810</v>
      </c>
      <c r="F3092" s="2">
        <v>46148.530335648145</v>
      </c>
      <c r="G3092" s="2">
        <v>46149</v>
      </c>
      <c r="I3092" t="s">
        <v>224</v>
      </c>
      <c r="J3092" t="s">
        <v>230</v>
      </c>
      <c r="L3092" t="s">
        <v>3235</v>
      </c>
      <c r="M3092" t="s">
        <v>261</v>
      </c>
      <c r="N3092" t="s">
        <v>237</v>
      </c>
      <c r="O3092" t="s">
        <v>257</v>
      </c>
      <c r="Q3092" t="s">
        <v>12953</v>
      </c>
      <c r="R3092" t="s">
        <v>2809</v>
      </c>
      <c r="S3092" t="s">
        <v>6966</v>
      </c>
      <c r="T3092" t="s">
        <v>6967</v>
      </c>
      <c r="U3092" t="s">
        <v>4796</v>
      </c>
      <c r="V3092" t="s">
        <v>2024</v>
      </c>
      <c r="W3092" t="s">
        <v>245</v>
      </c>
      <c r="X3092" t="s">
        <v>387</v>
      </c>
      <c r="Z3092">
        <v>6</v>
      </c>
      <c r="AA3092" t="s">
        <v>3921</v>
      </c>
      <c r="AE3092" t="s">
        <v>3922</v>
      </c>
      <c r="AG3092" t="s">
        <v>2026</v>
      </c>
      <c r="AH3092">
        <v>6108887998</v>
      </c>
      <c r="AI3092" t="s">
        <v>12954</v>
      </c>
      <c r="AM3092" t="s">
        <v>3925</v>
      </c>
      <c r="AN3092" t="s">
        <v>3926</v>
      </c>
      <c r="AO3092" t="s">
        <v>268</v>
      </c>
      <c r="AP3092" t="s">
        <v>386</v>
      </c>
      <c r="AW3092" t="s">
        <v>389</v>
      </c>
      <c r="AX3092" t="s">
        <v>388</v>
      </c>
      <c r="AY3092" t="s">
        <v>253</v>
      </c>
      <c r="AZ3092" t="s">
        <v>230</v>
      </c>
      <c r="BA3092" t="s">
        <v>395</v>
      </c>
      <c r="BB3092" t="s">
        <v>232</v>
      </c>
      <c r="BC3092" t="s">
        <v>3927</v>
      </c>
      <c r="BD3092" t="s">
        <v>3927</v>
      </c>
      <c r="BE3092" t="s">
        <v>3927</v>
      </c>
      <c r="BF3092">
        <v>12</v>
      </c>
    </row>
    <row r="3093" spans="1:58" x14ac:dyDescent="0.3">
      <c r="A3093">
        <v>2026</v>
      </c>
      <c r="B3093">
        <v>202605</v>
      </c>
      <c r="C3093">
        <v>5</v>
      </c>
      <c r="D3093" s="14">
        <v>20001623549581</v>
      </c>
      <c r="E3093" t="s">
        <v>2810</v>
      </c>
      <c r="F3093" s="2">
        <v>46148.540960648148</v>
      </c>
      <c r="G3093" s="2">
        <v>46148</v>
      </c>
      <c r="I3093" t="s">
        <v>224</v>
      </c>
      <c r="J3093" t="s">
        <v>230</v>
      </c>
      <c r="L3093" t="s">
        <v>3458</v>
      </c>
      <c r="M3093" t="s">
        <v>309</v>
      </c>
      <c r="N3093" t="s">
        <v>297</v>
      </c>
      <c r="O3093" t="s">
        <v>283</v>
      </c>
      <c r="Q3093" t="s">
        <v>12955</v>
      </c>
      <c r="R3093" t="s">
        <v>2809</v>
      </c>
      <c r="S3093" t="s">
        <v>1161</v>
      </c>
      <c r="T3093" t="s">
        <v>1162</v>
      </c>
      <c r="U3093" t="s">
        <v>258</v>
      </c>
      <c r="V3093" t="s">
        <v>247</v>
      </c>
      <c r="W3093" t="s">
        <v>245</v>
      </c>
      <c r="X3093" t="s">
        <v>225</v>
      </c>
      <c r="Z3093">
        <v>7</v>
      </c>
      <c r="AA3093" t="s">
        <v>3921</v>
      </c>
      <c r="AE3093" t="s">
        <v>3922</v>
      </c>
      <c r="AG3093" t="s">
        <v>410</v>
      </c>
      <c r="AH3093">
        <v>6108888025</v>
      </c>
      <c r="AI3093" t="s">
        <v>12956</v>
      </c>
      <c r="AM3093" t="s">
        <v>3925</v>
      </c>
      <c r="AN3093" t="s">
        <v>3926</v>
      </c>
      <c r="AO3093" t="s">
        <v>268</v>
      </c>
      <c r="AP3093" t="s">
        <v>386</v>
      </c>
      <c r="AW3093" t="s">
        <v>320</v>
      </c>
      <c r="AX3093" t="s">
        <v>319</v>
      </c>
      <c r="AY3093" t="s">
        <v>254</v>
      </c>
      <c r="AZ3093" t="s">
        <v>230</v>
      </c>
      <c r="BA3093" t="s">
        <v>395</v>
      </c>
      <c r="BB3093" t="s">
        <v>380</v>
      </c>
      <c r="BC3093" t="s">
        <v>3927</v>
      </c>
      <c r="BD3093" t="s">
        <v>3927</v>
      </c>
      <c r="BE3093" t="s">
        <v>3927</v>
      </c>
      <c r="BF3093">
        <v>12</v>
      </c>
    </row>
    <row r="3094" spans="1:58" x14ac:dyDescent="0.3">
      <c r="A3094">
        <v>2026</v>
      </c>
      <c r="B3094">
        <v>202605</v>
      </c>
      <c r="C3094">
        <v>5</v>
      </c>
      <c r="D3094" s="14">
        <v>20001623548912</v>
      </c>
      <c r="E3094" t="s">
        <v>2810</v>
      </c>
      <c r="F3094" s="2">
        <v>46148.510752314818</v>
      </c>
      <c r="G3094" s="2">
        <v>46149</v>
      </c>
      <c r="I3094" t="s">
        <v>224</v>
      </c>
      <c r="J3094" t="s">
        <v>230</v>
      </c>
      <c r="L3094" t="s">
        <v>2371</v>
      </c>
      <c r="M3094" t="s">
        <v>309</v>
      </c>
      <c r="N3094" t="s">
        <v>297</v>
      </c>
      <c r="O3094" t="s">
        <v>283</v>
      </c>
      <c r="Q3094" t="s">
        <v>12957</v>
      </c>
      <c r="R3094" t="s">
        <v>2809</v>
      </c>
      <c r="S3094" t="s">
        <v>6329</v>
      </c>
      <c r="T3094" t="s">
        <v>6330</v>
      </c>
      <c r="U3094" t="s">
        <v>4796</v>
      </c>
      <c r="V3094" t="s">
        <v>2024</v>
      </c>
      <c r="W3094" t="s">
        <v>245</v>
      </c>
      <c r="X3094" t="s">
        <v>387</v>
      </c>
      <c r="Z3094">
        <v>6</v>
      </c>
      <c r="AA3094" t="s">
        <v>3921</v>
      </c>
      <c r="AE3094" t="s">
        <v>3922</v>
      </c>
      <c r="AG3094" t="s">
        <v>6332</v>
      </c>
      <c r="AH3094">
        <v>6108891896</v>
      </c>
      <c r="AI3094" t="s">
        <v>12958</v>
      </c>
      <c r="AM3094" t="s">
        <v>3925</v>
      </c>
      <c r="AN3094" t="s">
        <v>3926</v>
      </c>
      <c r="AO3094" t="s">
        <v>268</v>
      </c>
      <c r="AP3094" t="s">
        <v>249</v>
      </c>
      <c r="AW3094" t="s">
        <v>447</v>
      </c>
      <c r="AX3094" t="s">
        <v>446</v>
      </c>
      <c r="AY3094" t="s">
        <v>253</v>
      </c>
      <c r="AZ3094" t="s">
        <v>230</v>
      </c>
      <c r="BA3094" t="s">
        <v>395</v>
      </c>
      <c r="BB3094" t="s">
        <v>380</v>
      </c>
      <c r="BC3094" t="s">
        <v>3927</v>
      </c>
      <c r="BD3094" t="s">
        <v>3927</v>
      </c>
      <c r="BE3094" t="s">
        <v>3927</v>
      </c>
      <c r="BF3094">
        <v>12</v>
      </c>
    </row>
    <row r="3095" spans="1:58" x14ac:dyDescent="0.3">
      <c r="A3095">
        <v>2026</v>
      </c>
      <c r="B3095">
        <v>202605</v>
      </c>
      <c r="C3095">
        <v>5</v>
      </c>
      <c r="D3095" s="14">
        <v>20001623547770</v>
      </c>
      <c r="E3095" t="s">
        <v>2810</v>
      </c>
      <c r="F3095" s="2">
        <v>46148.549340277779</v>
      </c>
      <c r="G3095" s="2">
        <v>46149</v>
      </c>
      <c r="I3095" t="s">
        <v>224</v>
      </c>
      <c r="J3095" t="s">
        <v>230</v>
      </c>
      <c r="L3095" t="s">
        <v>3193</v>
      </c>
      <c r="M3095" t="s">
        <v>261</v>
      </c>
      <c r="N3095" t="s">
        <v>237</v>
      </c>
      <c r="O3095" t="s">
        <v>257</v>
      </c>
      <c r="Q3095" t="s">
        <v>12959</v>
      </c>
      <c r="R3095" t="s">
        <v>2809</v>
      </c>
      <c r="S3095" t="s">
        <v>6146</v>
      </c>
      <c r="T3095" t="s">
        <v>6147</v>
      </c>
      <c r="U3095" t="s">
        <v>5044</v>
      </c>
      <c r="V3095" t="s">
        <v>5045</v>
      </c>
      <c r="W3095" t="s">
        <v>245</v>
      </c>
      <c r="X3095" t="s">
        <v>225</v>
      </c>
      <c r="Z3095">
        <v>6</v>
      </c>
      <c r="AA3095" t="s">
        <v>3921</v>
      </c>
      <c r="AE3095" t="s">
        <v>3922</v>
      </c>
      <c r="AG3095" t="s">
        <v>5047</v>
      </c>
      <c r="AH3095">
        <v>6108887057</v>
      </c>
      <c r="AI3095" t="s">
        <v>12960</v>
      </c>
      <c r="AM3095" t="s">
        <v>3925</v>
      </c>
      <c r="AN3095" t="s">
        <v>3926</v>
      </c>
      <c r="AO3095" t="s">
        <v>268</v>
      </c>
      <c r="AP3095" t="s">
        <v>249</v>
      </c>
      <c r="AW3095" t="s">
        <v>320</v>
      </c>
      <c r="AX3095" t="s">
        <v>319</v>
      </c>
      <c r="AY3095" t="s">
        <v>254</v>
      </c>
      <c r="AZ3095" t="s">
        <v>230</v>
      </c>
      <c r="BA3095" t="s">
        <v>395</v>
      </c>
      <c r="BB3095" t="s">
        <v>380</v>
      </c>
      <c r="BC3095" t="s">
        <v>3927</v>
      </c>
      <c r="BD3095" t="s">
        <v>3927</v>
      </c>
      <c r="BE3095" t="s">
        <v>3927</v>
      </c>
      <c r="BF3095">
        <v>12</v>
      </c>
    </row>
    <row r="3096" spans="1:58" x14ac:dyDescent="0.3">
      <c r="A3096">
        <v>2026</v>
      </c>
      <c r="B3096">
        <v>202605</v>
      </c>
      <c r="C3096">
        <v>5</v>
      </c>
      <c r="D3096" s="14">
        <v>20001623547314</v>
      </c>
      <c r="E3096" t="s">
        <v>2810</v>
      </c>
      <c r="F3096" s="2">
        <v>46148.52820601852</v>
      </c>
      <c r="G3096" s="2">
        <v>46149</v>
      </c>
      <c r="I3096" t="s">
        <v>224</v>
      </c>
      <c r="J3096" t="s">
        <v>230</v>
      </c>
      <c r="L3096" t="s">
        <v>2917</v>
      </c>
      <c r="M3096" t="s">
        <v>1036</v>
      </c>
      <c r="N3096" t="s">
        <v>752</v>
      </c>
      <c r="O3096" t="s">
        <v>623</v>
      </c>
      <c r="Q3096" t="s">
        <v>12961</v>
      </c>
      <c r="R3096" t="s">
        <v>2809</v>
      </c>
      <c r="S3096" t="s">
        <v>6146</v>
      </c>
      <c r="T3096" t="s">
        <v>6147</v>
      </c>
      <c r="U3096" t="s">
        <v>5044</v>
      </c>
      <c r="V3096" t="s">
        <v>5045</v>
      </c>
      <c r="W3096" t="s">
        <v>245</v>
      </c>
      <c r="X3096" t="s">
        <v>225</v>
      </c>
      <c r="Z3096">
        <v>6</v>
      </c>
      <c r="AA3096" t="s">
        <v>3921</v>
      </c>
      <c r="AE3096" t="s">
        <v>3922</v>
      </c>
      <c r="AG3096" t="s">
        <v>5047</v>
      </c>
      <c r="AH3096">
        <v>6108882030</v>
      </c>
      <c r="AI3096" t="s">
        <v>12962</v>
      </c>
      <c r="AM3096" t="s">
        <v>3925</v>
      </c>
      <c r="AN3096" t="s">
        <v>3926</v>
      </c>
      <c r="AO3096" t="s">
        <v>268</v>
      </c>
      <c r="AP3096" t="s">
        <v>386</v>
      </c>
      <c r="AW3096" t="s">
        <v>320</v>
      </c>
      <c r="AX3096" t="s">
        <v>319</v>
      </c>
      <c r="AY3096" t="s">
        <v>254</v>
      </c>
      <c r="AZ3096" t="s">
        <v>230</v>
      </c>
      <c r="BA3096" t="s">
        <v>395</v>
      </c>
      <c r="BB3096" t="s">
        <v>380</v>
      </c>
      <c r="BC3096" t="s">
        <v>3927</v>
      </c>
      <c r="BD3096" t="s">
        <v>3927</v>
      </c>
      <c r="BE3096" t="s">
        <v>3927</v>
      </c>
      <c r="BF3096">
        <v>12</v>
      </c>
    </row>
    <row r="3097" spans="1:58" x14ac:dyDescent="0.3">
      <c r="A3097">
        <v>2026</v>
      </c>
      <c r="B3097">
        <v>202605</v>
      </c>
      <c r="C3097">
        <v>5</v>
      </c>
      <c r="D3097" s="14">
        <v>20001623544825</v>
      </c>
      <c r="E3097" t="s">
        <v>2810</v>
      </c>
      <c r="F3097" s="2">
        <v>46148.548472222225</v>
      </c>
      <c r="G3097" s="2">
        <v>46150</v>
      </c>
      <c r="I3097" t="s">
        <v>224</v>
      </c>
      <c r="J3097" t="s">
        <v>230</v>
      </c>
      <c r="L3097" t="s">
        <v>3401</v>
      </c>
      <c r="M3097" t="s">
        <v>309</v>
      </c>
      <c r="N3097" t="s">
        <v>297</v>
      </c>
      <c r="O3097" t="s">
        <v>283</v>
      </c>
      <c r="Q3097" t="s">
        <v>12963</v>
      </c>
      <c r="R3097" t="s">
        <v>2809</v>
      </c>
      <c r="S3097" t="s">
        <v>935</v>
      </c>
      <c r="T3097" t="s">
        <v>936</v>
      </c>
      <c r="U3097" t="s">
        <v>258</v>
      </c>
      <c r="V3097" t="s">
        <v>247</v>
      </c>
      <c r="W3097" t="s">
        <v>245</v>
      </c>
      <c r="X3097" t="s">
        <v>225</v>
      </c>
      <c r="Z3097">
        <v>5</v>
      </c>
      <c r="AA3097" t="s">
        <v>3921</v>
      </c>
      <c r="AE3097" t="s">
        <v>3922</v>
      </c>
      <c r="AG3097" t="s">
        <v>329</v>
      </c>
      <c r="AH3097">
        <v>6108896872</v>
      </c>
      <c r="AI3097" t="s">
        <v>12964</v>
      </c>
      <c r="AM3097" t="s">
        <v>3925</v>
      </c>
      <c r="AN3097" t="s">
        <v>3926</v>
      </c>
      <c r="AO3097" t="s">
        <v>268</v>
      </c>
      <c r="AP3097" t="s">
        <v>386</v>
      </c>
      <c r="AW3097" t="s">
        <v>320</v>
      </c>
      <c r="AX3097" t="s">
        <v>319</v>
      </c>
      <c r="AY3097" t="s">
        <v>254</v>
      </c>
      <c r="AZ3097" t="s">
        <v>230</v>
      </c>
      <c r="BA3097" t="s">
        <v>395</v>
      </c>
      <c r="BB3097" t="s">
        <v>380</v>
      </c>
      <c r="BC3097" t="s">
        <v>3927</v>
      </c>
      <c r="BD3097" t="s">
        <v>3927</v>
      </c>
      <c r="BE3097" t="s">
        <v>3927</v>
      </c>
      <c r="BF3097">
        <v>12</v>
      </c>
    </row>
    <row r="3098" spans="1:58" x14ac:dyDescent="0.3">
      <c r="A3098">
        <v>2026</v>
      </c>
      <c r="B3098">
        <v>202605</v>
      </c>
      <c r="C3098">
        <v>5</v>
      </c>
      <c r="D3098" s="14">
        <v>20001623530503</v>
      </c>
      <c r="E3098" t="s">
        <v>2810</v>
      </c>
      <c r="F3098" s="2">
        <v>46148.499074074076</v>
      </c>
      <c r="G3098" s="2">
        <v>46151</v>
      </c>
      <c r="I3098" t="s">
        <v>224</v>
      </c>
      <c r="J3098" t="s">
        <v>230</v>
      </c>
      <c r="L3098" t="s">
        <v>3645</v>
      </c>
      <c r="M3098" t="s">
        <v>309</v>
      </c>
      <c r="N3098" t="s">
        <v>297</v>
      </c>
      <c r="O3098" t="s">
        <v>283</v>
      </c>
      <c r="Q3098" t="s">
        <v>12965</v>
      </c>
      <c r="R3098" t="s">
        <v>2809</v>
      </c>
      <c r="S3098" t="s">
        <v>5673</v>
      </c>
      <c r="T3098" t="s">
        <v>5674</v>
      </c>
      <c r="U3098" t="s">
        <v>4796</v>
      </c>
      <c r="V3098" t="s">
        <v>2024</v>
      </c>
      <c r="W3098" t="s">
        <v>245</v>
      </c>
      <c r="X3098" t="s">
        <v>225</v>
      </c>
      <c r="Z3098">
        <v>4</v>
      </c>
      <c r="AA3098" t="s">
        <v>3921</v>
      </c>
      <c r="AE3098" t="s">
        <v>3922</v>
      </c>
      <c r="AG3098" t="s">
        <v>2026</v>
      </c>
      <c r="AH3098">
        <v>6075681529</v>
      </c>
      <c r="AI3098" t="s">
        <v>12966</v>
      </c>
      <c r="AM3098" t="s">
        <v>3925</v>
      </c>
      <c r="AN3098" t="s">
        <v>3926</v>
      </c>
      <c r="AO3098" t="s">
        <v>268</v>
      </c>
      <c r="AP3098" t="s">
        <v>304</v>
      </c>
      <c r="AW3098" t="s">
        <v>227</v>
      </c>
      <c r="AX3098" t="s">
        <v>226</v>
      </c>
      <c r="AY3098" t="s">
        <v>254</v>
      </c>
      <c r="AZ3098" t="s">
        <v>230</v>
      </c>
      <c r="BA3098" t="s">
        <v>273</v>
      </c>
      <c r="BB3098" t="s">
        <v>380</v>
      </c>
      <c r="BC3098" t="s">
        <v>3927</v>
      </c>
      <c r="BD3098" t="s">
        <v>3927</v>
      </c>
      <c r="BE3098" t="s">
        <v>3927</v>
      </c>
      <c r="BF3098">
        <v>5</v>
      </c>
    </row>
    <row r="3099" spans="1:58" x14ac:dyDescent="0.3">
      <c r="A3099">
        <v>2026</v>
      </c>
      <c r="B3099">
        <v>202605</v>
      </c>
      <c r="C3099">
        <v>5</v>
      </c>
      <c r="D3099" s="14">
        <v>20001623530170</v>
      </c>
      <c r="E3099" t="s">
        <v>2810</v>
      </c>
      <c r="F3099" s="2">
        <v>46148.487002314818</v>
      </c>
      <c r="G3099" s="2">
        <v>46149</v>
      </c>
      <c r="I3099" t="s">
        <v>224</v>
      </c>
      <c r="J3099" t="s">
        <v>230</v>
      </c>
      <c r="L3099" t="s">
        <v>1741</v>
      </c>
      <c r="M3099" t="s">
        <v>334</v>
      </c>
      <c r="N3099" t="s">
        <v>322</v>
      </c>
      <c r="O3099" t="s">
        <v>331</v>
      </c>
      <c r="Q3099" t="s">
        <v>12967</v>
      </c>
      <c r="R3099" t="s">
        <v>2809</v>
      </c>
      <c r="S3099" t="s">
        <v>6590</v>
      </c>
      <c r="T3099" t="s">
        <v>6591</v>
      </c>
      <c r="U3099" t="s">
        <v>4796</v>
      </c>
      <c r="V3099" t="s">
        <v>2024</v>
      </c>
      <c r="W3099" t="s">
        <v>245</v>
      </c>
      <c r="X3099" t="s">
        <v>225</v>
      </c>
      <c r="Z3099">
        <v>6</v>
      </c>
      <c r="AA3099" t="s">
        <v>3921</v>
      </c>
      <c r="AE3099" t="s">
        <v>3922</v>
      </c>
      <c r="AG3099" t="s">
        <v>2026</v>
      </c>
      <c r="AH3099">
        <v>6108896744</v>
      </c>
      <c r="AI3099" t="s">
        <v>12968</v>
      </c>
      <c r="AM3099" t="s">
        <v>3925</v>
      </c>
      <c r="AN3099" t="s">
        <v>3926</v>
      </c>
      <c r="AO3099" t="s">
        <v>268</v>
      </c>
      <c r="AP3099" t="s">
        <v>249</v>
      </c>
      <c r="AW3099" t="s">
        <v>320</v>
      </c>
      <c r="AX3099" t="s">
        <v>319</v>
      </c>
      <c r="AY3099" t="s">
        <v>254</v>
      </c>
      <c r="AZ3099" t="s">
        <v>230</v>
      </c>
      <c r="BA3099" t="s">
        <v>395</v>
      </c>
      <c r="BB3099" t="s">
        <v>380</v>
      </c>
      <c r="BC3099" t="s">
        <v>3927</v>
      </c>
      <c r="BD3099" t="s">
        <v>3927</v>
      </c>
      <c r="BE3099" t="s">
        <v>3927</v>
      </c>
      <c r="BF3099">
        <v>12</v>
      </c>
    </row>
    <row r="3100" spans="1:58" x14ac:dyDescent="0.3">
      <c r="A3100">
        <v>2026</v>
      </c>
      <c r="B3100">
        <v>202605</v>
      </c>
      <c r="C3100">
        <v>5</v>
      </c>
      <c r="D3100" s="14">
        <v>20001623529474</v>
      </c>
      <c r="E3100" t="s">
        <v>2810</v>
      </c>
      <c r="F3100" s="2">
        <v>46148.498067129629</v>
      </c>
      <c r="G3100" s="2">
        <v>46152</v>
      </c>
      <c r="I3100" t="s">
        <v>224</v>
      </c>
      <c r="J3100" t="s">
        <v>230</v>
      </c>
      <c r="L3100" t="s">
        <v>1803</v>
      </c>
      <c r="M3100" t="s">
        <v>309</v>
      </c>
      <c r="N3100" t="s">
        <v>297</v>
      </c>
      <c r="O3100" t="s">
        <v>283</v>
      </c>
      <c r="Q3100" t="s">
        <v>12969</v>
      </c>
      <c r="R3100" t="s">
        <v>2809</v>
      </c>
      <c r="S3100" t="s">
        <v>463</v>
      </c>
      <c r="T3100" t="s">
        <v>464</v>
      </c>
      <c r="U3100" t="s">
        <v>258</v>
      </c>
      <c r="V3100" t="s">
        <v>247</v>
      </c>
      <c r="W3100" t="s">
        <v>245</v>
      </c>
      <c r="X3100" t="s">
        <v>387</v>
      </c>
      <c r="Z3100">
        <v>3</v>
      </c>
      <c r="AA3100" t="s">
        <v>3921</v>
      </c>
      <c r="AE3100" t="s">
        <v>3922</v>
      </c>
      <c r="AG3100" t="s">
        <v>410</v>
      </c>
      <c r="AH3100">
        <v>1024061686</v>
      </c>
      <c r="AI3100" t="s">
        <v>12970</v>
      </c>
      <c r="AM3100" t="s">
        <v>3925</v>
      </c>
      <c r="AN3100" t="s">
        <v>3926</v>
      </c>
      <c r="AO3100" t="s">
        <v>268</v>
      </c>
      <c r="AP3100" t="s">
        <v>304</v>
      </c>
      <c r="AW3100" t="s">
        <v>447</v>
      </c>
      <c r="AX3100" t="s">
        <v>446</v>
      </c>
      <c r="AY3100" t="s">
        <v>253</v>
      </c>
      <c r="AZ3100" t="s">
        <v>230</v>
      </c>
      <c r="BA3100" t="s">
        <v>273</v>
      </c>
      <c r="BB3100" t="s">
        <v>380</v>
      </c>
      <c r="BC3100" t="s">
        <v>3927</v>
      </c>
      <c r="BD3100" t="s">
        <v>3927</v>
      </c>
      <c r="BE3100" t="s">
        <v>3927</v>
      </c>
      <c r="BF3100">
        <v>16</v>
      </c>
    </row>
    <row r="3101" spans="1:58" x14ac:dyDescent="0.3">
      <c r="A3101">
        <v>2026</v>
      </c>
      <c r="B3101">
        <v>202605</v>
      </c>
      <c r="C3101">
        <v>5</v>
      </c>
      <c r="D3101" s="14">
        <v>20001623529075</v>
      </c>
      <c r="E3101" t="s">
        <v>2810</v>
      </c>
      <c r="F3101" s="2">
        <v>46148.483831018515</v>
      </c>
      <c r="G3101" s="2">
        <v>46151</v>
      </c>
      <c r="I3101" t="s">
        <v>224</v>
      </c>
      <c r="J3101" t="s">
        <v>230</v>
      </c>
      <c r="L3101" t="s">
        <v>934</v>
      </c>
      <c r="M3101" t="s">
        <v>309</v>
      </c>
      <c r="N3101" t="s">
        <v>297</v>
      </c>
      <c r="O3101" t="s">
        <v>283</v>
      </c>
      <c r="Q3101" t="s">
        <v>12971</v>
      </c>
      <c r="R3101" t="s">
        <v>2809</v>
      </c>
      <c r="S3101" t="s">
        <v>7052</v>
      </c>
      <c r="T3101" t="s">
        <v>7053</v>
      </c>
      <c r="U3101" t="s">
        <v>4008</v>
      </c>
      <c r="V3101" t="s">
        <v>980</v>
      </c>
      <c r="W3101" t="s">
        <v>245</v>
      </c>
      <c r="X3101" t="s">
        <v>387</v>
      </c>
      <c r="Z3101">
        <v>4</v>
      </c>
      <c r="AA3101" t="s">
        <v>3921</v>
      </c>
      <c r="AE3101" t="s">
        <v>3922</v>
      </c>
      <c r="AG3101" t="s">
        <v>4870</v>
      </c>
      <c r="AH3101">
        <v>6054906608</v>
      </c>
      <c r="AI3101" t="s">
        <v>12972</v>
      </c>
      <c r="AM3101" t="s">
        <v>3925</v>
      </c>
      <c r="AN3101" t="s">
        <v>3926</v>
      </c>
      <c r="AO3101" t="s">
        <v>268</v>
      </c>
      <c r="AP3101" t="s">
        <v>304</v>
      </c>
      <c r="AW3101" t="s">
        <v>447</v>
      </c>
      <c r="AX3101" t="s">
        <v>446</v>
      </c>
      <c r="AY3101" t="s">
        <v>253</v>
      </c>
      <c r="AZ3101" t="s">
        <v>230</v>
      </c>
      <c r="BA3101" t="s">
        <v>273</v>
      </c>
      <c r="BB3101" t="s">
        <v>380</v>
      </c>
      <c r="BC3101" t="s">
        <v>3927</v>
      </c>
      <c r="BD3101" t="s">
        <v>3927</v>
      </c>
      <c r="BE3101" t="s">
        <v>3927</v>
      </c>
      <c r="BF3101">
        <v>1</v>
      </c>
    </row>
    <row r="3102" spans="1:58" x14ac:dyDescent="0.3">
      <c r="A3102">
        <v>2026</v>
      </c>
      <c r="B3102">
        <v>202605</v>
      </c>
      <c r="C3102">
        <v>5</v>
      </c>
      <c r="D3102" s="14">
        <v>20001623523105</v>
      </c>
      <c r="E3102" t="s">
        <v>2810</v>
      </c>
      <c r="F3102" s="2">
        <v>46148.483113425929</v>
      </c>
      <c r="G3102" s="2">
        <v>46150</v>
      </c>
      <c r="I3102" t="s">
        <v>224</v>
      </c>
      <c r="J3102" t="s">
        <v>230</v>
      </c>
      <c r="L3102" t="s">
        <v>3520</v>
      </c>
      <c r="M3102" t="s">
        <v>309</v>
      </c>
      <c r="N3102" t="s">
        <v>297</v>
      </c>
      <c r="O3102" t="s">
        <v>283</v>
      </c>
      <c r="Q3102" t="s">
        <v>12973</v>
      </c>
      <c r="R3102" t="s">
        <v>2809</v>
      </c>
      <c r="S3102" t="s">
        <v>6208</v>
      </c>
      <c r="T3102" t="s">
        <v>6209</v>
      </c>
      <c r="U3102" t="s">
        <v>4796</v>
      </c>
      <c r="V3102" t="s">
        <v>2024</v>
      </c>
      <c r="W3102" t="s">
        <v>245</v>
      </c>
      <c r="X3102" t="s">
        <v>225</v>
      </c>
      <c r="Z3102">
        <v>5</v>
      </c>
      <c r="AA3102" t="s">
        <v>3921</v>
      </c>
      <c r="AE3102" t="s">
        <v>3922</v>
      </c>
      <c r="AG3102" t="s">
        <v>2026</v>
      </c>
      <c r="AH3102">
        <v>6052244113</v>
      </c>
      <c r="AI3102" t="s">
        <v>12974</v>
      </c>
      <c r="AM3102" t="s">
        <v>3925</v>
      </c>
      <c r="AN3102" t="s">
        <v>3926</v>
      </c>
      <c r="AO3102" t="s">
        <v>268</v>
      </c>
      <c r="AP3102" t="s">
        <v>249</v>
      </c>
      <c r="AW3102" t="s">
        <v>227</v>
      </c>
      <c r="AX3102" t="s">
        <v>226</v>
      </c>
      <c r="AY3102" t="s">
        <v>254</v>
      </c>
      <c r="AZ3102" t="s">
        <v>230</v>
      </c>
      <c r="BA3102" t="s">
        <v>273</v>
      </c>
      <c r="BB3102" t="s">
        <v>380</v>
      </c>
      <c r="BC3102" t="s">
        <v>3927</v>
      </c>
      <c r="BD3102" t="s">
        <v>3927</v>
      </c>
      <c r="BE3102" t="s">
        <v>3927</v>
      </c>
      <c r="BF3102">
        <v>20</v>
      </c>
    </row>
    <row r="3103" spans="1:58" x14ac:dyDescent="0.3">
      <c r="A3103">
        <v>2026</v>
      </c>
      <c r="B3103">
        <v>202605</v>
      </c>
      <c r="C3103">
        <v>5</v>
      </c>
      <c r="D3103" s="14">
        <v>20001623522935</v>
      </c>
      <c r="E3103" t="s">
        <v>2810</v>
      </c>
      <c r="F3103" s="2">
        <v>46148.477453703701</v>
      </c>
      <c r="G3103" s="2">
        <v>46152</v>
      </c>
      <c r="I3103" t="s">
        <v>224</v>
      </c>
      <c r="J3103" t="s">
        <v>230</v>
      </c>
      <c r="L3103" t="s">
        <v>2929</v>
      </c>
      <c r="M3103" t="s">
        <v>1949</v>
      </c>
      <c r="N3103" t="s">
        <v>322</v>
      </c>
      <c r="O3103" t="s">
        <v>331</v>
      </c>
      <c r="Q3103" t="s">
        <v>12975</v>
      </c>
      <c r="R3103" t="s">
        <v>2809</v>
      </c>
      <c r="S3103" t="s">
        <v>5183</v>
      </c>
      <c r="T3103" t="s">
        <v>5184</v>
      </c>
      <c r="U3103" t="s">
        <v>3034</v>
      </c>
      <c r="V3103" t="s">
        <v>647</v>
      </c>
      <c r="W3103" t="s">
        <v>245</v>
      </c>
      <c r="X3103" t="s">
        <v>225</v>
      </c>
      <c r="Z3103">
        <v>3</v>
      </c>
      <c r="AA3103" t="s">
        <v>3921</v>
      </c>
      <c r="AE3103" t="s">
        <v>3922</v>
      </c>
      <c r="AG3103" t="s">
        <v>5111</v>
      </c>
      <c r="AH3103">
        <v>6108891802</v>
      </c>
      <c r="AI3103" t="s">
        <v>12976</v>
      </c>
      <c r="AM3103" t="s">
        <v>3925</v>
      </c>
      <c r="AN3103" t="s">
        <v>3926</v>
      </c>
      <c r="AO3103" t="s">
        <v>268</v>
      </c>
      <c r="AP3103" t="s">
        <v>386</v>
      </c>
      <c r="AW3103" t="s">
        <v>1525</v>
      </c>
      <c r="AX3103" t="s">
        <v>1524</v>
      </c>
      <c r="AY3103" t="s">
        <v>254</v>
      </c>
      <c r="AZ3103" t="s">
        <v>230</v>
      </c>
      <c r="BA3103" t="s">
        <v>395</v>
      </c>
      <c r="BB3103" t="s">
        <v>380</v>
      </c>
      <c r="BC3103" t="s">
        <v>3927</v>
      </c>
      <c r="BD3103" t="s">
        <v>3927</v>
      </c>
      <c r="BE3103" t="s">
        <v>3927</v>
      </c>
      <c r="BF3103">
        <v>12</v>
      </c>
    </row>
    <row r="3104" spans="1:58" x14ac:dyDescent="0.3">
      <c r="A3104">
        <v>2026</v>
      </c>
      <c r="B3104">
        <v>202605</v>
      </c>
      <c r="C3104">
        <v>5</v>
      </c>
      <c r="D3104" s="14">
        <v>20001623521923</v>
      </c>
      <c r="E3104" t="s">
        <v>2810</v>
      </c>
      <c r="F3104" s="2">
        <v>46148.477048611108</v>
      </c>
      <c r="G3104" s="2">
        <v>46149</v>
      </c>
      <c r="I3104" t="s">
        <v>224</v>
      </c>
      <c r="J3104" t="s">
        <v>230</v>
      </c>
      <c r="L3104" t="s">
        <v>12977</v>
      </c>
      <c r="M3104" t="s">
        <v>1036</v>
      </c>
      <c r="N3104" t="s">
        <v>752</v>
      </c>
      <c r="O3104" t="s">
        <v>623</v>
      </c>
      <c r="Q3104" t="s">
        <v>12978</v>
      </c>
      <c r="R3104" t="s">
        <v>2809</v>
      </c>
      <c r="S3104" t="s">
        <v>7841</v>
      </c>
      <c r="T3104" t="s">
        <v>7842</v>
      </c>
      <c r="U3104" t="s">
        <v>4796</v>
      </c>
      <c r="V3104" t="s">
        <v>2024</v>
      </c>
      <c r="W3104" t="s">
        <v>245</v>
      </c>
      <c r="X3104" t="s">
        <v>225</v>
      </c>
      <c r="Z3104">
        <v>6</v>
      </c>
      <c r="AA3104" t="s">
        <v>3921</v>
      </c>
      <c r="AE3104" t="s">
        <v>3922</v>
      </c>
      <c r="AG3104" t="s">
        <v>6332</v>
      </c>
      <c r="AH3104">
        <v>6108895747</v>
      </c>
      <c r="AI3104" t="s">
        <v>12979</v>
      </c>
      <c r="AM3104" t="s">
        <v>3925</v>
      </c>
      <c r="AN3104" t="s">
        <v>3926</v>
      </c>
      <c r="AO3104" t="s">
        <v>268</v>
      </c>
      <c r="AP3104" t="s">
        <v>249</v>
      </c>
      <c r="AW3104" t="s">
        <v>227</v>
      </c>
      <c r="AX3104" t="s">
        <v>226</v>
      </c>
      <c r="AY3104" t="s">
        <v>254</v>
      </c>
      <c r="AZ3104" t="s">
        <v>230</v>
      </c>
      <c r="BA3104" t="s">
        <v>395</v>
      </c>
      <c r="BB3104" t="s">
        <v>380</v>
      </c>
      <c r="BC3104" t="s">
        <v>3927</v>
      </c>
      <c r="BD3104" t="s">
        <v>3927</v>
      </c>
      <c r="BE3104" t="s">
        <v>3927</v>
      </c>
      <c r="BF3104">
        <v>12</v>
      </c>
    </row>
    <row r="3105" spans="1:58" x14ac:dyDescent="0.3">
      <c r="A3105">
        <v>2026</v>
      </c>
      <c r="B3105">
        <v>202605</v>
      </c>
      <c r="C3105">
        <v>5</v>
      </c>
      <c r="D3105" s="14">
        <v>20001623519848</v>
      </c>
      <c r="E3105" t="s">
        <v>2810</v>
      </c>
      <c r="F3105" s="2">
        <v>46148.510115740741</v>
      </c>
      <c r="G3105" s="2">
        <v>46149</v>
      </c>
      <c r="I3105" t="s">
        <v>224</v>
      </c>
      <c r="J3105" t="s">
        <v>230</v>
      </c>
      <c r="L3105" t="s">
        <v>12980</v>
      </c>
      <c r="M3105" t="s">
        <v>6469</v>
      </c>
      <c r="N3105" t="s">
        <v>322</v>
      </c>
      <c r="O3105" t="s">
        <v>331</v>
      </c>
      <c r="Q3105" t="s">
        <v>12981</v>
      </c>
      <c r="R3105" t="s">
        <v>2809</v>
      </c>
      <c r="S3105" t="s">
        <v>6790</v>
      </c>
      <c r="T3105" t="s">
        <v>6791</v>
      </c>
      <c r="U3105" t="s">
        <v>4796</v>
      </c>
      <c r="V3105" t="s">
        <v>2024</v>
      </c>
      <c r="W3105" t="s">
        <v>245</v>
      </c>
      <c r="X3105" t="s">
        <v>225</v>
      </c>
      <c r="Z3105">
        <v>6</v>
      </c>
      <c r="AA3105" t="s">
        <v>3921</v>
      </c>
      <c r="AE3105" t="s">
        <v>3922</v>
      </c>
      <c r="AG3105" t="s">
        <v>2026</v>
      </c>
      <c r="AH3105">
        <v>6108896803</v>
      </c>
      <c r="AI3105" t="s">
        <v>12982</v>
      </c>
      <c r="AM3105" t="s">
        <v>3925</v>
      </c>
      <c r="AN3105" t="s">
        <v>3926</v>
      </c>
      <c r="AO3105" t="s">
        <v>268</v>
      </c>
      <c r="AP3105" t="s">
        <v>693</v>
      </c>
      <c r="AW3105" t="s">
        <v>320</v>
      </c>
      <c r="AX3105" t="s">
        <v>319</v>
      </c>
      <c r="AY3105" t="s">
        <v>254</v>
      </c>
      <c r="AZ3105" t="s">
        <v>230</v>
      </c>
      <c r="BA3105" t="s">
        <v>395</v>
      </c>
      <c r="BB3105" t="s">
        <v>380</v>
      </c>
      <c r="BC3105" t="s">
        <v>3927</v>
      </c>
      <c r="BD3105" t="s">
        <v>3927</v>
      </c>
      <c r="BE3105" t="s">
        <v>3927</v>
      </c>
      <c r="BF3105">
        <v>12</v>
      </c>
    </row>
    <row r="3106" spans="1:58" x14ac:dyDescent="0.3">
      <c r="A3106">
        <v>2026</v>
      </c>
      <c r="B3106">
        <v>202605</v>
      </c>
      <c r="C3106">
        <v>5</v>
      </c>
      <c r="D3106" s="14">
        <v>20001623518701</v>
      </c>
      <c r="E3106" t="s">
        <v>2810</v>
      </c>
      <c r="F3106" s="2">
        <v>46148.50408564815</v>
      </c>
      <c r="G3106" s="2">
        <v>46153</v>
      </c>
      <c r="I3106" t="s">
        <v>224</v>
      </c>
      <c r="J3106" t="s">
        <v>230</v>
      </c>
      <c r="L3106" t="s">
        <v>3641</v>
      </c>
      <c r="M3106" t="s">
        <v>309</v>
      </c>
      <c r="N3106" t="s">
        <v>297</v>
      </c>
      <c r="O3106" t="s">
        <v>283</v>
      </c>
      <c r="Q3106" t="s">
        <v>12983</v>
      </c>
      <c r="R3106" t="s">
        <v>2809</v>
      </c>
      <c r="S3106" t="s">
        <v>7818</v>
      </c>
      <c r="T3106" t="s">
        <v>7819</v>
      </c>
      <c r="U3106" t="s">
        <v>4796</v>
      </c>
      <c r="V3106" t="s">
        <v>2024</v>
      </c>
      <c r="W3106" t="s">
        <v>245</v>
      </c>
      <c r="X3106" t="s">
        <v>225</v>
      </c>
      <c r="Z3106">
        <v>2</v>
      </c>
      <c r="AA3106" t="s">
        <v>3921</v>
      </c>
      <c r="AE3106" t="s">
        <v>3922</v>
      </c>
      <c r="AG3106" t="s">
        <v>6701</v>
      </c>
      <c r="AH3106">
        <v>6108885955</v>
      </c>
      <c r="AI3106" t="s">
        <v>12984</v>
      </c>
      <c r="AM3106" t="s">
        <v>3925</v>
      </c>
      <c r="AN3106" t="s">
        <v>3926</v>
      </c>
      <c r="AO3106" t="s">
        <v>268</v>
      </c>
      <c r="AP3106" t="s">
        <v>386</v>
      </c>
      <c r="AW3106" t="s">
        <v>227</v>
      </c>
      <c r="AX3106" t="s">
        <v>226</v>
      </c>
      <c r="AY3106" t="s">
        <v>254</v>
      </c>
      <c r="AZ3106" t="s">
        <v>230</v>
      </c>
      <c r="BA3106" t="s">
        <v>344</v>
      </c>
      <c r="BB3106" t="s">
        <v>232</v>
      </c>
      <c r="BC3106" t="s">
        <v>3927</v>
      </c>
      <c r="BD3106" t="s">
        <v>3927</v>
      </c>
      <c r="BE3106" t="s">
        <v>3927</v>
      </c>
      <c r="BF3106">
        <v>9</v>
      </c>
    </row>
    <row r="3107" spans="1:58" x14ac:dyDescent="0.3">
      <c r="A3107">
        <v>2026</v>
      </c>
      <c r="B3107">
        <v>202605</v>
      </c>
      <c r="C3107">
        <v>5</v>
      </c>
      <c r="D3107" s="14">
        <v>20001623517718</v>
      </c>
      <c r="E3107" t="s">
        <v>2810</v>
      </c>
      <c r="F3107" s="2">
        <v>46148.504062499997</v>
      </c>
      <c r="G3107" s="2">
        <v>46149</v>
      </c>
      <c r="I3107" t="s">
        <v>224</v>
      </c>
      <c r="J3107" t="s">
        <v>230</v>
      </c>
      <c r="L3107" t="s">
        <v>3170</v>
      </c>
      <c r="M3107" t="s">
        <v>1286</v>
      </c>
      <c r="N3107" t="s">
        <v>1281</v>
      </c>
      <c r="O3107" t="s">
        <v>331</v>
      </c>
      <c r="Q3107" t="s">
        <v>12985</v>
      </c>
      <c r="R3107" t="s">
        <v>2809</v>
      </c>
      <c r="S3107" t="s">
        <v>6208</v>
      </c>
      <c r="T3107" t="s">
        <v>6209</v>
      </c>
      <c r="U3107" t="s">
        <v>4796</v>
      </c>
      <c r="V3107" t="s">
        <v>2024</v>
      </c>
      <c r="W3107" t="s">
        <v>245</v>
      </c>
      <c r="X3107" t="s">
        <v>387</v>
      </c>
      <c r="Z3107">
        <v>6</v>
      </c>
      <c r="AA3107" t="s">
        <v>3921</v>
      </c>
      <c r="AE3107" t="s">
        <v>3922</v>
      </c>
      <c r="AG3107" t="s">
        <v>2026</v>
      </c>
      <c r="AH3107">
        <v>6090769802</v>
      </c>
      <c r="AI3107" t="s">
        <v>12986</v>
      </c>
      <c r="AM3107" t="s">
        <v>3925</v>
      </c>
      <c r="AN3107" t="s">
        <v>3926</v>
      </c>
      <c r="AO3107" t="s">
        <v>268</v>
      </c>
      <c r="AP3107" t="s">
        <v>386</v>
      </c>
      <c r="AW3107" t="s">
        <v>447</v>
      </c>
      <c r="AX3107" t="s">
        <v>446</v>
      </c>
      <c r="AY3107" t="s">
        <v>253</v>
      </c>
      <c r="AZ3107" t="s">
        <v>230</v>
      </c>
      <c r="BA3107" t="s">
        <v>273</v>
      </c>
      <c r="BB3107" t="s">
        <v>1879</v>
      </c>
      <c r="BC3107" t="s">
        <v>3927</v>
      </c>
      <c r="BD3107" t="s">
        <v>3927</v>
      </c>
      <c r="BE3107" t="s">
        <v>3927</v>
      </c>
      <c r="BF3107">
        <v>23</v>
      </c>
    </row>
    <row r="3108" spans="1:58" x14ac:dyDescent="0.3">
      <c r="A3108">
        <v>2026</v>
      </c>
      <c r="B3108">
        <v>202605</v>
      </c>
      <c r="C3108">
        <v>5</v>
      </c>
      <c r="D3108" s="14">
        <v>20001623514529</v>
      </c>
      <c r="E3108" t="s">
        <v>2810</v>
      </c>
      <c r="F3108" s="2">
        <v>46148.496122685188</v>
      </c>
      <c r="G3108" s="2">
        <v>46150</v>
      </c>
      <c r="I3108" t="s">
        <v>224</v>
      </c>
      <c r="J3108" t="s">
        <v>230</v>
      </c>
      <c r="L3108" t="s">
        <v>2827</v>
      </c>
      <c r="M3108" t="s">
        <v>1104</v>
      </c>
      <c r="N3108" t="s">
        <v>322</v>
      </c>
      <c r="O3108" t="s">
        <v>331</v>
      </c>
      <c r="Q3108" t="s">
        <v>12987</v>
      </c>
      <c r="R3108" t="s">
        <v>2809</v>
      </c>
      <c r="S3108" t="s">
        <v>538</v>
      </c>
      <c r="T3108" t="s">
        <v>539</v>
      </c>
      <c r="U3108" t="s">
        <v>258</v>
      </c>
      <c r="V3108" t="s">
        <v>247</v>
      </c>
      <c r="W3108" t="s">
        <v>245</v>
      </c>
      <c r="X3108" t="s">
        <v>225</v>
      </c>
      <c r="Z3108">
        <v>5</v>
      </c>
      <c r="AA3108" t="s">
        <v>3921</v>
      </c>
      <c r="AE3108" t="s">
        <v>3922</v>
      </c>
      <c r="AG3108" t="s">
        <v>248</v>
      </c>
      <c r="AH3108">
        <v>6108882964</v>
      </c>
      <c r="AI3108" t="s">
        <v>12988</v>
      </c>
      <c r="AM3108" t="s">
        <v>3925</v>
      </c>
      <c r="AN3108" t="s">
        <v>3926</v>
      </c>
      <c r="AO3108" t="s">
        <v>268</v>
      </c>
      <c r="AP3108" t="s">
        <v>386</v>
      </c>
      <c r="AW3108" t="s">
        <v>320</v>
      </c>
      <c r="AX3108" t="s">
        <v>319</v>
      </c>
      <c r="AY3108" t="s">
        <v>254</v>
      </c>
      <c r="AZ3108" t="s">
        <v>230</v>
      </c>
      <c r="BA3108" t="s">
        <v>395</v>
      </c>
      <c r="BB3108" t="s">
        <v>380</v>
      </c>
      <c r="BC3108" t="s">
        <v>3927</v>
      </c>
      <c r="BD3108" t="s">
        <v>3927</v>
      </c>
      <c r="BE3108" t="s">
        <v>3927</v>
      </c>
      <c r="BF3108">
        <v>12</v>
      </c>
    </row>
    <row r="3109" spans="1:58" x14ac:dyDescent="0.3">
      <c r="A3109">
        <v>2026</v>
      </c>
      <c r="B3109">
        <v>202605</v>
      </c>
      <c r="C3109">
        <v>5</v>
      </c>
      <c r="D3109" s="14">
        <v>20001623514505</v>
      </c>
      <c r="E3109" t="s">
        <v>2810</v>
      </c>
      <c r="F3109" s="2">
        <v>46148.495289351849</v>
      </c>
      <c r="G3109" s="2">
        <v>46150</v>
      </c>
      <c r="I3109" t="s">
        <v>224</v>
      </c>
      <c r="J3109" t="s">
        <v>230</v>
      </c>
      <c r="L3109" t="s">
        <v>2413</v>
      </c>
      <c r="M3109" t="s">
        <v>334</v>
      </c>
      <c r="N3109" t="s">
        <v>322</v>
      </c>
      <c r="O3109" t="s">
        <v>331</v>
      </c>
      <c r="Q3109" t="s">
        <v>12989</v>
      </c>
      <c r="R3109" t="s">
        <v>2809</v>
      </c>
      <c r="S3109" t="s">
        <v>1640</v>
      </c>
      <c r="T3109" t="s">
        <v>1641</v>
      </c>
      <c r="U3109" t="s">
        <v>258</v>
      </c>
      <c r="V3109" t="s">
        <v>247</v>
      </c>
      <c r="W3109" t="s">
        <v>245</v>
      </c>
      <c r="X3109" t="s">
        <v>225</v>
      </c>
      <c r="Z3109">
        <v>5</v>
      </c>
      <c r="AA3109" t="s">
        <v>3921</v>
      </c>
      <c r="AE3109" t="s">
        <v>3922</v>
      </c>
      <c r="AG3109" t="s">
        <v>329</v>
      </c>
      <c r="AH3109">
        <v>6108895799</v>
      </c>
      <c r="AI3109" t="s">
        <v>12990</v>
      </c>
      <c r="AM3109" t="s">
        <v>3925</v>
      </c>
      <c r="AN3109" t="s">
        <v>3926</v>
      </c>
      <c r="AO3109" t="s">
        <v>268</v>
      </c>
      <c r="AP3109" t="s">
        <v>853</v>
      </c>
      <c r="AW3109" t="s">
        <v>1876</v>
      </c>
      <c r="AX3109" t="s">
        <v>1875</v>
      </c>
      <c r="AY3109" t="s">
        <v>254</v>
      </c>
      <c r="AZ3109" t="s">
        <v>230</v>
      </c>
      <c r="BA3109" t="s">
        <v>395</v>
      </c>
      <c r="BB3109" t="s">
        <v>1879</v>
      </c>
      <c r="BC3109" t="s">
        <v>3927</v>
      </c>
      <c r="BD3109" t="s">
        <v>3927</v>
      </c>
      <c r="BE3109" t="s">
        <v>3927</v>
      </c>
      <c r="BF3109">
        <v>12</v>
      </c>
    </row>
    <row r="3110" spans="1:58" x14ac:dyDescent="0.3">
      <c r="A3110">
        <v>2026</v>
      </c>
      <c r="B3110">
        <v>202605</v>
      </c>
      <c r="C3110">
        <v>5</v>
      </c>
      <c r="D3110" s="14">
        <v>20001623514008</v>
      </c>
      <c r="E3110" t="s">
        <v>2810</v>
      </c>
      <c r="F3110" s="2">
        <v>46148.477858796294</v>
      </c>
      <c r="G3110" s="2">
        <v>46151</v>
      </c>
      <c r="I3110" t="s">
        <v>224</v>
      </c>
      <c r="J3110" t="s">
        <v>230</v>
      </c>
      <c r="L3110" t="s">
        <v>12213</v>
      </c>
      <c r="M3110" t="s">
        <v>1336</v>
      </c>
      <c r="N3110" t="s">
        <v>546</v>
      </c>
      <c r="O3110" t="s">
        <v>554</v>
      </c>
      <c r="Q3110" t="s">
        <v>12991</v>
      </c>
      <c r="R3110" t="s">
        <v>2809</v>
      </c>
      <c r="S3110" t="s">
        <v>4944</v>
      </c>
      <c r="T3110" t="s">
        <v>4945</v>
      </c>
      <c r="U3110" t="s">
        <v>4008</v>
      </c>
      <c r="V3110" t="s">
        <v>980</v>
      </c>
      <c r="W3110" t="s">
        <v>245</v>
      </c>
      <c r="X3110" t="s">
        <v>225</v>
      </c>
      <c r="Z3110">
        <v>4</v>
      </c>
      <c r="AA3110" t="s">
        <v>3921</v>
      </c>
      <c r="AE3110" t="s">
        <v>3922</v>
      </c>
      <c r="AG3110" t="s">
        <v>4870</v>
      </c>
      <c r="AH3110">
        <v>6108884899</v>
      </c>
      <c r="AI3110" t="s">
        <v>12992</v>
      </c>
      <c r="AM3110" t="s">
        <v>3925</v>
      </c>
      <c r="AN3110" t="s">
        <v>3926</v>
      </c>
      <c r="AO3110" t="s">
        <v>268</v>
      </c>
      <c r="AP3110" t="s">
        <v>249</v>
      </c>
      <c r="AW3110" t="s">
        <v>1478</v>
      </c>
      <c r="AX3110" t="s">
        <v>1477</v>
      </c>
      <c r="AY3110" t="s">
        <v>254</v>
      </c>
      <c r="AZ3110" t="s">
        <v>230</v>
      </c>
      <c r="BA3110" t="s">
        <v>395</v>
      </c>
      <c r="BB3110" t="s">
        <v>380</v>
      </c>
      <c r="BC3110" t="s">
        <v>3927</v>
      </c>
      <c r="BD3110" t="s">
        <v>3927</v>
      </c>
      <c r="BE3110" t="s">
        <v>3927</v>
      </c>
      <c r="BF3110">
        <v>12</v>
      </c>
    </row>
    <row r="3111" spans="1:58" x14ac:dyDescent="0.3">
      <c r="A3111">
        <v>2026</v>
      </c>
      <c r="B3111">
        <v>202605</v>
      </c>
      <c r="C3111">
        <v>5</v>
      </c>
      <c r="D3111" s="14">
        <v>20001623513860</v>
      </c>
      <c r="E3111" t="s">
        <v>2810</v>
      </c>
      <c r="F3111" s="2">
        <v>46148.508321759262</v>
      </c>
      <c r="G3111" s="2">
        <v>46149</v>
      </c>
      <c r="I3111" t="s">
        <v>224</v>
      </c>
      <c r="J3111" t="s">
        <v>230</v>
      </c>
      <c r="L3111" t="s">
        <v>3576</v>
      </c>
      <c r="M3111" t="s">
        <v>309</v>
      </c>
      <c r="N3111" t="s">
        <v>297</v>
      </c>
      <c r="O3111" t="s">
        <v>283</v>
      </c>
      <c r="Q3111" t="s">
        <v>12993</v>
      </c>
      <c r="R3111" t="s">
        <v>2809</v>
      </c>
      <c r="S3111" t="s">
        <v>6573</v>
      </c>
      <c r="T3111" t="s">
        <v>6574</v>
      </c>
      <c r="U3111" t="s">
        <v>4796</v>
      </c>
      <c r="V3111" t="s">
        <v>2024</v>
      </c>
      <c r="W3111" t="s">
        <v>245</v>
      </c>
      <c r="X3111" t="s">
        <v>387</v>
      </c>
      <c r="Z3111">
        <v>6</v>
      </c>
      <c r="AA3111" t="s">
        <v>3921</v>
      </c>
      <c r="AE3111" t="s">
        <v>3922</v>
      </c>
      <c r="AG3111" t="s">
        <v>6332</v>
      </c>
      <c r="AH3111">
        <v>6108816403</v>
      </c>
      <c r="AI3111" t="s">
        <v>12994</v>
      </c>
      <c r="AM3111" t="s">
        <v>3925</v>
      </c>
      <c r="AN3111" t="s">
        <v>3926</v>
      </c>
      <c r="AO3111" t="s">
        <v>268</v>
      </c>
      <c r="AP3111" t="s">
        <v>386</v>
      </c>
      <c r="AW3111" t="s">
        <v>921</v>
      </c>
      <c r="AX3111" t="s">
        <v>920</v>
      </c>
      <c r="AY3111" t="s">
        <v>253</v>
      </c>
      <c r="AZ3111" t="s">
        <v>230</v>
      </c>
      <c r="BA3111" t="s">
        <v>395</v>
      </c>
      <c r="BB3111" t="s">
        <v>380</v>
      </c>
      <c r="BC3111" t="s">
        <v>3927</v>
      </c>
      <c r="BD3111" t="s">
        <v>3927</v>
      </c>
      <c r="BE3111" t="s">
        <v>3927</v>
      </c>
      <c r="BF3111">
        <v>9</v>
      </c>
    </row>
    <row r="3112" spans="1:58" x14ac:dyDescent="0.3">
      <c r="A3112">
        <v>2026</v>
      </c>
      <c r="B3112">
        <v>202605</v>
      </c>
      <c r="C3112">
        <v>5</v>
      </c>
      <c r="D3112" s="14">
        <v>20001623510828</v>
      </c>
      <c r="E3112" t="s">
        <v>2810</v>
      </c>
      <c r="F3112" s="2">
        <v>46148.506145833337</v>
      </c>
      <c r="G3112" s="2">
        <v>46149</v>
      </c>
      <c r="I3112" t="s">
        <v>224</v>
      </c>
      <c r="J3112" t="s">
        <v>230</v>
      </c>
      <c r="L3112" t="s">
        <v>323</v>
      </c>
      <c r="M3112" t="s">
        <v>261</v>
      </c>
      <c r="N3112" t="s">
        <v>237</v>
      </c>
      <c r="O3112" t="s">
        <v>257</v>
      </c>
      <c r="Q3112" t="s">
        <v>12995</v>
      </c>
      <c r="R3112" t="s">
        <v>2809</v>
      </c>
      <c r="S3112" t="s">
        <v>6146</v>
      </c>
      <c r="T3112" t="s">
        <v>6147</v>
      </c>
      <c r="U3112" t="s">
        <v>5044</v>
      </c>
      <c r="V3112" t="s">
        <v>5045</v>
      </c>
      <c r="W3112" t="s">
        <v>245</v>
      </c>
      <c r="X3112" t="s">
        <v>387</v>
      </c>
      <c r="Z3112">
        <v>6</v>
      </c>
      <c r="AA3112" t="s">
        <v>3921</v>
      </c>
      <c r="AE3112" t="s">
        <v>3922</v>
      </c>
      <c r="AG3112" t="s">
        <v>5047</v>
      </c>
      <c r="AH3112">
        <v>6108881004</v>
      </c>
      <c r="AI3112" t="s">
        <v>12996</v>
      </c>
      <c r="AM3112" t="s">
        <v>3925</v>
      </c>
      <c r="AN3112" t="s">
        <v>3926</v>
      </c>
      <c r="AO3112" t="s">
        <v>268</v>
      </c>
      <c r="AP3112" t="s">
        <v>386</v>
      </c>
      <c r="AW3112" t="s">
        <v>603</v>
      </c>
      <c r="AX3112" t="s">
        <v>602</v>
      </c>
      <c r="AY3112" t="s">
        <v>253</v>
      </c>
      <c r="AZ3112" t="s">
        <v>230</v>
      </c>
      <c r="BA3112" t="s">
        <v>395</v>
      </c>
      <c r="BB3112" t="s">
        <v>380</v>
      </c>
      <c r="BC3112" t="s">
        <v>3927</v>
      </c>
      <c r="BD3112" t="s">
        <v>3927</v>
      </c>
      <c r="BE3112" t="s">
        <v>3927</v>
      </c>
      <c r="BF3112">
        <v>12</v>
      </c>
    </row>
    <row r="3113" spans="1:58" x14ac:dyDescent="0.3">
      <c r="A3113">
        <v>2026</v>
      </c>
      <c r="B3113">
        <v>202605</v>
      </c>
      <c r="C3113">
        <v>5</v>
      </c>
      <c r="D3113" s="14">
        <v>20001623510620</v>
      </c>
      <c r="E3113" t="s">
        <v>2810</v>
      </c>
      <c r="F3113" s="2">
        <v>46148.498368055552</v>
      </c>
      <c r="G3113" s="2">
        <v>46151</v>
      </c>
      <c r="I3113" t="s">
        <v>224</v>
      </c>
      <c r="J3113" t="s">
        <v>230</v>
      </c>
      <c r="L3113" t="s">
        <v>3811</v>
      </c>
      <c r="M3113" t="s">
        <v>392</v>
      </c>
      <c r="N3113" t="s">
        <v>353</v>
      </c>
      <c r="O3113" t="s">
        <v>283</v>
      </c>
      <c r="Q3113" t="s">
        <v>12997</v>
      </c>
      <c r="R3113" t="s">
        <v>2809</v>
      </c>
      <c r="S3113" t="s">
        <v>7732</v>
      </c>
      <c r="T3113" t="s">
        <v>7733</v>
      </c>
      <c r="U3113" t="s">
        <v>4796</v>
      </c>
      <c r="V3113" t="s">
        <v>2024</v>
      </c>
      <c r="W3113" t="s">
        <v>245</v>
      </c>
      <c r="X3113" t="s">
        <v>225</v>
      </c>
      <c r="Z3113">
        <v>4</v>
      </c>
      <c r="AA3113" t="s">
        <v>3921</v>
      </c>
      <c r="AE3113" t="s">
        <v>3922</v>
      </c>
      <c r="AG3113" t="s">
        <v>2026</v>
      </c>
      <c r="AH3113">
        <v>6108881972</v>
      </c>
      <c r="AI3113" t="s">
        <v>12998</v>
      </c>
      <c r="AM3113" t="s">
        <v>3925</v>
      </c>
      <c r="AN3113" t="s">
        <v>3926</v>
      </c>
      <c r="AO3113" t="s">
        <v>268</v>
      </c>
      <c r="AP3113" t="s">
        <v>386</v>
      </c>
      <c r="AW3113" t="s">
        <v>320</v>
      </c>
      <c r="AX3113" t="s">
        <v>319</v>
      </c>
      <c r="AY3113" t="s">
        <v>254</v>
      </c>
      <c r="AZ3113" t="s">
        <v>230</v>
      </c>
      <c r="BA3113" t="s">
        <v>395</v>
      </c>
      <c r="BB3113" t="s">
        <v>380</v>
      </c>
      <c r="BC3113" t="s">
        <v>3927</v>
      </c>
      <c r="BD3113" t="s">
        <v>3927</v>
      </c>
      <c r="BE3113" t="s">
        <v>3927</v>
      </c>
      <c r="BF3113">
        <v>12</v>
      </c>
    </row>
    <row r="3114" spans="1:58" x14ac:dyDescent="0.3">
      <c r="A3114">
        <v>2026</v>
      </c>
      <c r="B3114">
        <v>202605</v>
      </c>
      <c r="C3114">
        <v>5</v>
      </c>
      <c r="D3114" s="14">
        <v>20001623494125</v>
      </c>
      <c r="E3114" t="s">
        <v>2810</v>
      </c>
      <c r="F3114" s="2">
        <v>46148.451956018522</v>
      </c>
      <c r="G3114" s="2">
        <v>46151</v>
      </c>
      <c r="I3114" t="s">
        <v>224</v>
      </c>
      <c r="J3114" t="s">
        <v>230</v>
      </c>
      <c r="L3114" t="s">
        <v>3797</v>
      </c>
      <c r="M3114" t="s">
        <v>1462</v>
      </c>
      <c r="N3114" t="s">
        <v>353</v>
      </c>
      <c r="O3114" t="s">
        <v>283</v>
      </c>
      <c r="Q3114" t="s">
        <v>12999</v>
      </c>
      <c r="R3114" t="s">
        <v>2809</v>
      </c>
      <c r="S3114" t="s">
        <v>6146</v>
      </c>
      <c r="T3114" t="s">
        <v>6147</v>
      </c>
      <c r="U3114" t="s">
        <v>5044</v>
      </c>
      <c r="V3114" t="s">
        <v>5045</v>
      </c>
      <c r="W3114" t="s">
        <v>245</v>
      </c>
      <c r="X3114" t="s">
        <v>225</v>
      </c>
      <c r="Z3114">
        <v>4</v>
      </c>
      <c r="AA3114" t="s">
        <v>3921</v>
      </c>
      <c r="AE3114" t="s">
        <v>3922</v>
      </c>
      <c r="AG3114" t="s">
        <v>5047</v>
      </c>
      <c r="AH3114">
        <v>6108880840</v>
      </c>
      <c r="AI3114" t="s">
        <v>13000</v>
      </c>
      <c r="AM3114" t="s">
        <v>3925</v>
      </c>
      <c r="AN3114" t="s">
        <v>3926</v>
      </c>
      <c r="AO3114" t="s">
        <v>268</v>
      </c>
      <c r="AP3114" t="s">
        <v>386</v>
      </c>
      <c r="AW3114" t="s">
        <v>320</v>
      </c>
      <c r="AX3114" t="s">
        <v>319</v>
      </c>
      <c r="AY3114" t="s">
        <v>254</v>
      </c>
      <c r="AZ3114" t="s">
        <v>230</v>
      </c>
      <c r="BA3114" t="s">
        <v>395</v>
      </c>
      <c r="BB3114" t="s">
        <v>380</v>
      </c>
      <c r="BC3114" t="s">
        <v>3927</v>
      </c>
      <c r="BD3114" t="s">
        <v>3927</v>
      </c>
      <c r="BE3114" t="s">
        <v>3927</v>
      </c>
      <c r="BF3114">
        <v>12</v>
      </c>
    </row>
    <row r="3115" spans="1:58" x14ac:dyDescent="0.3">
      <c r="A3115">
        <v>2026</v>
      </c>
      <c r="B3115">
        <v>202605</v>
      </c>
      <c r="C3115">
        <v>5</v>
      </c>
      <c r="D3115" s="14">
        <v>20001623491965</v>
      </c>
      <c r="E3115" t="s">
        <v>2810</v>
      </c>
      <c r="F3115" s="2">
        <v>46148.445405092592</v>
      </c>
      <c r="G3115" s="2">
        <v>46151</v>
      </c>
      <c r="I3115" t="s">
        <v>224</v>
      </c>
      <c r="J3115" t="s">
        <v>230</v>
      </c>
      <c r="L3115" t="s">
        <v>3633</v>
      </c>
      <c r="M3115" t="s">
        <v>309</v>
      </c>
      <c r="N3115" t="s">
        <v>297</v>
      </c>
      <c r="O3115" t="s">
        <v>283</v>
      </c>
      <c r="Q3115" t="s">
        <v>13001</v>
      </c>
      <c r="R3115" t="s">
        <v>2809</v>
      </c>
      <c r="S3115" t="s">
        <v>6329</v>
      </c>
      <c r="T3115" t="s">
        <v>6330</v>
      </c>
      <c r="U3115" t="s">
        <v>4796</v>
      </c>
      <c r="V3115" t="s">
        <v>2024</v>
      </c>
      <c r="W3115" t="s">
        <v>245</v>
      </c>
      <c r="X3115" t="s">
        <v>225</v>
      </c>
      <c r="Z3115">
        <v>4</v>
      </c>
      <c r="AA3115" t="s">
        <v>3921</v>
      </c>
      <c r="AE3115" t="s">
        <v>3922</v>
      </c>
      <c r="AG3115" t="s">
        <v>6332</v>
      </c>
      <c r="AH3115">
        <v>6108852689</v>
      </c>
      <c r="AI3115" t="s">
        <v>13002</v>
      </c>
      <c r="AM3115" t="s">
        <v>3925</v>
      </c>
      <c r="AN3115" t="s">
        <v>3926</v>
      </c>
      <c r="AO3115" t="s">
        <v>268</v>
      </c>
      <c r="AP3115" t="s">
        <v>249</v>
      </c>
      <c r="AW3115" t="s">
        <v>227</v>
      </c>
      <c r="AX3115" t="s">
        <v>226</v>
      </c>
      <c r="AY3115" t="s">
        <v>254</v>
      </c>
      <c r="AZ3115" t="s">
        <v>230</v>
      </c>
      <c r="BA3115" t="s">
        <v>273</v>
      </c>
      <c r="BB3115" t="s">
        <v>380</v>
      </c>
      <c r="BC3115" t="s">
        <v>3927</v>
      </c>
      <c r="BD3115" t="s">
        <v>3927</v>
      </c>
      <c r="BE3115" t="s">
        <v>3927</v>
      </c>
      <c r="BF3115">
        <v>12</v>
      </c>
    </row>
    <row r="3116" spans="1:58" x14ac:dyDescent="0.3">
      <c r="A3116">
        <v>2026</v>
      </c>
      <c r="B3116">
        <v>202605</v>
      </c>
      <c r="C3116">
        <v>5</v>
      </c>
      <c r="D3116" s="14">
        <v>20001623488129</v>
      </c>
      <c r="E3116" t="s">
        <v>2810</v>
      </c>
      <c r="F3116" s="2">
        <v>46148.449942129628</v>
      </c>
      <c r="G3116" s="2">
        <v>46154</v>
      </c>
      <c r="I3116" t="s">
        <v>224</v>
      </c>
      <c r="J3116" t="s">
        <v>230</v>
      </c>
      <c r="L3116" t="s">
        <v>3239</v>
      </c>
      <c r="M3116" t="s">
        <v>261</v>
      </c>
      <c r="N3116" t="s">
        <v>237</v>
      </c>
      <c r="O3116" t="s">
        <v>257</v>
      </c>
      <c r="Q3116" t="s">
        <v>13003</v>
      </c>
      <c r="R3116" t="s">
        <v>2809</v>
      </c>
      <c r="S3116" t="s">
        <v>5640</v>
      </c>
      <c r="T3116" t="s">
        <v>5641</v>
      </c>
      <c r="U3116" t="s">
        <v>3034</v>
      </c>
      <c r="V3116" t="s">
        <v>647</v>
      </c>
      <c r="W3116" t="s">
        <v>245</v>
      </c>
      <c r="X3116" t="s">
        <v>387</v>
      </c>
      <c r="Z3116">
        <v>1</v>
      </c>
      <c r="AA3116" t="s">
        <v>3921</v>
      </c>
      <c r="AE3116" t="s">
        <v>3922</v>
      </c>
      <c r="AG3116" t="s">
        <v>5006</v>
      </c>
      <c r="AH3116">
        <v>6108881847</v>
      </c>
      <c r="AI3116" t="s">
        <v>13004</v>
      </c>
      <c r="AM3116" t="s">
        <v>3925</v>
      </c>
      <c r="AN3116" t="s">
        <v>3926</v>
      </c>
      <c r="AO3116" t="s">
        <v>268</v>
      </c>
      <c r="AP3116" t="s">
        <v>304</v>
      </c>
      <c r="AW3116" t="s">
        <v>389</v>
      </c>
      <c r="AX3116" t="s">
        <v>388</v>
      </c>
      <c r="AY3116" t="s">
        <v>253</v>
      </c>
      <c r="AZ3116" t="s">
        <v>230</v>
      </c>
      <c r="BA3116" t="s">
        <v>395</v>
      </c>
      <c r="BB3116" t="s">
        <v>380</v>
      </c>
      <c r="BC3116" t="s">
        <v>3927</v>
      </c>
      <c r="BD3116" t="s">
        <v>3927</v>
      </c>
      <c r="BE3116" t="s">
        <v>3927</v>
      </c>
      <c r="BF3116">
        <v>12</v>
      </c>
    </row>
    <row r="3117" spans="1:58" x14ac:dyDescent="0.3">
      <c r="A3117">
        <v>2026</v>
      </c>
      <c r="B3117">
        <v>202605</v>
      </c>
      <c r="C3117">
        <v>5</v>
      </c>
      <c r="D3117" s="14">
        <v>20001623487587</v>
      </c>
      <c r="E3117" t="s">
        <v>2810</v>
      </c>
      <c r="F3117" s="2">
        <v>46148.465578703705</v>
      </c>
      <c r="G3117" s="2">
        <v>46148</v>
      </c>
      <c r="I3117" t="s">
        <v>224</v>
      </c>
      <c r="J3117" t="s">
        <v>230</v>
      </c>
      <c r="L3117" t="s">
        <v>3114</v>
      </c>
      <c r="M3117" t="s">
        <v>8294</v>
      </c>
      <c r="N3117" t="s">
        <v>2294</v>
      </c>
      <c r="O3117" t="s">
        <v>554</v>
      </c>
      <c r="Q3117" t="s">
        <v>13005</v>
      </c>
      <c r="R3117" t="s">
        <v>2809</v>
      </c>
      <c r="S3117" t="s">
        <v>719</v>
      </c>
      <c r="T3117" t="s">
        <v>720</v>
      </c>
      <c r="U3117" t="s">
        <v>258</v>
      </c>
      <c r="V3117" t="s">
        <v>247</v>
      </c>
      <c r="W3117" t="s">
        <v>245</v>
      </c>
      <c r="X3117" t="s">
        <v>387</v>
      </c>
      <c r="Z3117">
        <v>7</v>
      </c>
      <c r="AA3117" t="s">
        <v>3921</v>
      </c>
      <c r="AE3117" t="s">
        <v>3922</v>
      </c>
      <c r="AG3117" t="s">
        <v>342</v>
      </c>
      <c r="AH3117">
        <v>1037846568</v>
      </c>
      <c r="AI3117" t="s">
        <v>13006</v>
      </c>
      <c r="AM3117" t="s">
        <v>3925</v>
      </c>
      <c r="AN3117" t="s">
        <v>3926</v>
      </c>
      <c r="AO3117" t="s">
        <v>268</v>
      </c>
      <c r="AP3117" t="s">
        <v>386</v>
      </c>
      <c r="AW3117" t="s">
        <v>447</v>
      </c>
      <c r="AX3117" t="s">
        <v>446</v>
      </c>
      <c r="AY3117" t="s">
        <v>253</v>
      </c>
      <c r="AZ3117" t="s">
        <v>230</v>
      </c>
      <c r="BA3117" t="s">
        <v>273</v>
      </c>
      <c r="BB3117" t="s">
        <v>380</v>
      </c>
      <c r="BC3117" t="s">
        <v>3927</v>
      </c>
      <c r="BD3117" t="s">
        <v>3927</v>
      </c>
      <c r="BE3117" t="s">
        <v>3927</v>
      </c>
      <c r="BF3117">
        <v>5</v>
      </c>
    </row>
    <row r="3118" spans="1:58" x14ac:dyDescent="0.3">
      <c r="A3118">
        <v>2026</v>
      </c>
      <c r="B3118">
        <v>202605</v>
      </c>
      <c r="C3118">
        <v>5</v>
      </c>
      <c r="D3118" s="14">
        <v>20001623486910</v>
      </c>
      <c r="E3118" t="s">
        <v>2810</v>
      </c>
      <c r="F3118" s="2">
        <v>46148.442048611112</v>
      </c>
      <c r="G3118" s="2">
        <v>46149</v>
      </c>
      <c r="I3118" t="s">
        <v>224</v>
      </c>
      <c r="J3118" t="s">
        <v>230</v>
      </c>
      <c r="L3118" t="s">
        <v>323</v>
      </c>
      <c r="M3118" t="s">
        <v>334</v>
      </c>
      <c r="N3118" t="s">
        <v>322</v>
      </c>
      <c r="O3118" t="s">
        <v>331</v>
      </c>
      <c r="Q3118" t="s">
        <v>13007</v>
      </c>
      <c r="R3118" t="s">
        <v>2809</v>
      </c>
      <c r="S3118" t="s">
        <v>8132</v>
      </c>
      <c r="T3118" t="s">
        <v>8133</v>
      </c>
      <c r="U3118" t="s">
        <v>4796</v>
      </c>
      <c r="V3118" t="s">
        <v>2024</v>
      </c>
      <c r="W3118" t="s">
        <v>245</v>
      </c>
      <c r="X3118" t="s">
        <v>387</v>
      </c>
      <c r="Z3118">
        <v>6</v>
      </c>
      <c r="AA3118" t="s">
        <v>3921</v>
      </c>
      <c r="AE3118" t="s">
        <v>3922</v>
      </c>
      <c r="AG3118" t="s">
        <v>6332</v>
      </c>
      <c r="AH3118">
        <v>6108858617</v>
      </c>
      <c r="AI3118" t="s">
        <v>13008</v>
      </c>
      <c r="AM3118" t="s">
        <v>3925</v>
      </c>
      <c r="AN3118" t="s">
        <v>3926</v>
      </c>
      <c r="AO3118" t="s">
        <v>268</v>
      </c>
      <c r="AP3118" t="s">
        <v>330</v>
      </c>
      <c r="AW3118" t="s">
        <v>622</v>
      </c>
      <c r="AX3118" t="s">
        <v>621</v>
      </c>
      <c r="AY3118" t="s">
        <v>253</v>
      </c>
      <c r="AZ3118" t="s">
        <v>230</v>
      </c>
      <c r="BA3118" t="s">
        <v>395</v>
      </c>
      <c r="BB3118" t="s">
        <v>380</v>
      </c>
      <c r="BC3118" t="s">
        <v>3927</v>
      </c>
      <c r="BD3118" t="s">
        <v>3927</v>
      </c>
      <c r="BE3118" t="s">
        <v>3927</v>
      </c>
      <c r="BF3118">
        <v>12</v>
      </c>
    </row>
    <row r="3119" spans="1:58" x14ac:dyDescent="0.3">
      <c r="A3119">
        <v>2026</v>
      </c>
      <c r="B3119">
        <v>202605</v>
      </c>
      <c r="C3119">
        <v>5</v>
      </c>
      <c r="D3119" s="14">
        <v>20001623483886</v>
      </c>
      <c r="E3119" t="s">
        <v>2810</v>
      </c>
      <c r="F3119" s="2">
        <v>46148.475439814814</v>
      </c>
      <c r="G3119" s="2">
        <v>46150</v>
      </c>
      <c r="I3119" t="s">
        <v>224</v>
      </c>
      <c r="J3119" t="s">
        <v>230</v>
      </c>
      <c r="L3119" t="s">
        <v>3531</v>
      </c>
      <c r="M3119" t="s">
        <v>309</v>
      </c>
      <c r="N3119" t="s">
        <v>297</v>
      </c>
      <c r="O3119" t="s">
        <v>283</v>
      </c>
      <c r="Q3119" t="s">
        <v>13009</v>
      </c>
      <c r="R3119" t="s">
        <v>2809</v>
      </c>
      <c r="S3119" t="s">
        <v>7232</v>
      </c>
      <c r="T3119" t="s">
        <v>7233</v>
      </c>
      <c r="U3119" t="s">
        <v>4796</v>
      </c>
      <c r="V3119" t="s">
        <v>2024</v>
      </c>
      <c r="W3119" t="s">
        <v>245</v>
      </c>
      <c r="X3119" t="s">
        <v>225</v>
      </c>
      <c r="Z3119">
        <v>5</v>
      </c>
      <c r="AA3119" t="s">
        <v>3921</v>
      </c>
      <c r="AE3119" t="s">
        <v>3922</v>
      </c>
      <c r="AG3119" t="s">
        <v>2026</v>
      </c>
      <c r="AH3119">
        <v>6108893782</v>
      </c>
      <c r="AI3119" t="s">
        <v>13010</v>
      </c>
      <c r="AM3119" t="s">
        <v>3925</v>
      </c>
      <c r="AN3119" t="s">
        <v>3926</v>
      </c>
      <c r="AO3119" t="s">
        <v>268</v>
      </c>
      <c r="AP3119" t="s">
        <v>386</v>
      </c>
      <c r="AW3119" t="s">
        <v>320</v>
      </c>
      <c r="AX3119" t="s">
        <v>319</v>
      </c>
      <c r="AY3119" t="s">
        <v>254</v>
      </c>
      <c r="AZ3119" t="s">
        <v>230</v>
      </c>
      <c r="BA3119" t="s">
        <v>395</v>
      </c>
      <c r="BB3119" t="s">
        <v>380</v>
      </c>
      <c r="BC3119" t="s">
        <v>3927</v>
      </c>
      <c r="BD3119" t="s">
        <v>3927</v>
      </c>
      <c r="BE3119" t="s">
        <v>3927</v>
      </c>
      <c r="BF3119">
        <v>12</v>
      </c>
    </row>
    <row r="3120" spans="1:58" x14ac:dyDescent="0.3">
      <c r="A3120">
        <v>2026</v>
      </c>
      <c r="B3120">
        <v>202605</v>
      </c>
      <c r="C3120">
        <v>5</v>
      </c>
      <c r="D3120" s="14">
        <v>20001623476000</v>
      </c>
      <c r="E3120" t="s">
        <v>2810</v>
      </c>
      <c r="F3120" s="2">
        <v>46148.442627314813</v>
      </c>
      <c r="G3120" s="2">
        <v>46149</v>
      </c>
      <c r="I3120" t="s">
        <v>224</v>
      </c>
      <c r="J3120" t="s">
        <v>230</v>
      </c>
      <c r="L3120" t="s">
        <v>3494</v>
      </c>
      <c r="M3120" t="s">
        <v>309</v>
      </c>
      <c r="N3120" t="s">
        <v>297</v>
      </c>
      <c r="O3120" t="s">
        <v>283</v>
      </c>
      <c r="Q3120" t="s">
        <v>13011</v>
      </c>
      <c r="R3120" t="s">
        <v>2809</v>
      </c>
      <c r="S3120" t="s">
        <v>6146</v>
      </c>
      <c r="T3120" t="s">
        <v>6147</v>
      </c>
      <c r="U3120" t="s">
        <v>5044</v>
      </c>
      <c r="V3120" t="s">
        <v>5045</v>
      </c>
      <c r="W3120" t="s">
        <v>245</v>
      </c>
      <c r="X3120" t="s">
        <v>225</v>
      </c>
      <c r="Z3120">
        <v>6</v>
      </c>
      <c r="AA3120" t="s">
        <v>3921</v>
      </c>
      <c r="AE3120" t="s">
        <v>3922</v>
      </c>
      <c r="AG3120" t="s">
        <v>5047</v>
      </c>
      <c r="AH3120">
        <v>6108858634</v>
      </c>
      <c r="AI3120" t="s">
        <v>13012</v>
      </c>
      <c r="AM3120" t="s">
        <v>3925</v>
      </c>
      <c r="AN3120" t="s">
        <v>3926</v>
      </c>
      <c r="AO3120" t="s">
        <v>268</v>
      </c>
      <c r="AP3120" t="s">
        <v>386</v>
      </c>
      <c r="AW3120" t="s">
        <v>227</v>
      </c>
      <c r="AX3120" t="s">
        <v>226</v>
      </c>
      <c r="AY3120" t="s">
        <v>254</v>
      </c>
      <c r="AZ3120" t="s">
        <v>230</v>
      </c>
      <c r="BA3120" t="s">
        <v>273</v>
      </c>
      <c r="BB3120" t="s">
        <v>380</v>
      </c>
      <c r="BC3120" t="s">
        <v>3927</v>
      </c>
      <c r="BD3120" t="s">
        <v>3927</v>
      </c>
      <c r="BE3120" t="s">
        <v>3927</v>
      </c>
      <c r="BF3120">
        <v>12</v>
      </c>
    </row>
    <row r="3121" spans="1:58" x14ac:dyDescent="0.3">
      <c r="A3121">
        <v>2026</v>
      </c>
      <c r="B3121">
        <v>202605</v>
      </c>
      <c r="C3121">
        <v>5</v>
      </c>
      <c r="D3121" s="14">
        <v>20001623474936</v>
      </c>
      <c r="E3121" t="s">
        <v>2810</v>
      </c>
      <c r="F3121" s="2">
        <v>46148.43953703704</v>
      </c>
      <c r="G3121" s="2">
        <v>46149</v>
      </c>
      <c r="I3121" t="s">
        <v>224</v>
      </c>
      <c r="J3121" t="s">
        <v>230</v>
      </c>
      <c r="L3121" t="s">
        <v>578</v>
      </c>
      <c r="M3121" t="s">
        <v>902</v>
      </c>
      <c r="N3121" t="s">
        <v>752</v>
      </c>
      <c r="O3121" t="s">
        <v>623</v>
      </c>
      <c r="Q3121" t="s">
        <v>13013</v>
      </c>
      <c r="R3121" t="s">
        <v>2809</v>
      </c>
      <c r="S3121" t="s">
        <v>7963</v>
      </c>
      <c r="T3121" t="s">
        <v>7964</v>
      </c>
      <c r="U3121" t="s">
        <v>4796</v>
      </c>
      <c r="V3121" t="s">
        <v>2024</v>
      </c>
      <c r="W3121" t="s">
        <v>245</v>
      </c>
      <c r="X3121" t="s">
        <v>225</v>
      </c>
      <c r="Z3121">
        <v>6</v>
      </c>
      <c r="AA3121" t="s">
        <v>3921</v>
      </c>
      <c r="AE3121" t="s">
        <v>3922</v>
      </c>
      <c r="AG3121" t="s">
        <v>6701</v>
      </c>
      <c r="AH3121">
        <v>6060465993</v>
      </c>
      <c r="AI3121" t="s">
        <v>13014</v>
      </c>
      <c r="AM3121" t="s">
        <v>3925</v>
      </c>
      <c r="AN3121" t="s">
        <v>3926</v>
      </c>
      <c r="AO3121" t="s">
        <v>268</v>
      </c>
      <c r="AP3121" t="s">
        <v>386</v>
      </c>
      <c r="AW3121" t="s">
        <v>227</v>
      </c>
      <c r="AX3121" t="s">
        <v>226</v>
      </c>
      <c r="AY3121" t="s">
        <v>254</v>
      </c>
      <c r="AZ3121" t="s">
        <v>230</v>
      </c>
      <c r="BA3121" t="s">
        <v>273</v>
      </c>
      <c r="BB3121" t="s">
        <v>380</v>
      </c>
      <c r="BC3121" t="s">
        <v>3927</v>
      </c>
      <c r="BD3121" t="s">
        <v>3927</v>
      </c>
      <c r="BE3121" t="s">
        <v>3927</v>
      </c>
      <c r="BF3121">
        <v>20</v>
      </c>
    </row>
    <row r="3122" spans="1:58" x14ac:dyDescent="0.3">
      <c r="A3122">
        <v>2026</v>
      </c>
      <c r="B3122">
        <v>202605</v>
      </c>
      <c r="C3122">
        <v>5</v>
      </c>
      <c r="D3122" s="14">
        <v>20001623455766</v>
      </c>
      <c r="E3122" t="s">
        <v>2810</v>
      </c>
      <c r="F3122" s="2">
        <v>46148.438020833331</v>
      </c>
      <c r="G3122" s="2">
        <v>46149</v>
      </c>
      <c r="I3122" t="s">
        <v>224</v>
      </c>
      <c r="J3122" t="s">
        <v>230</v>
      </c>
      <c r="L3122" t="s">
        <v>3102</v>
      </c>
      <c r="M3122" t="s">
        <v>494</v>
      </c>
      <c r="N3122" t="s">
        <v>486</v>
      </c>
      <c r="O3122" t="s">
        <v>257</v>
      </c>
      <c r="Q3122" t="s">
        <v>13015</v>
      </c>
      <c r="R3122" t="s">
        <v>2809</v>
      </c>
      <c r="S3122" t="s">
        <v>6208</v>
      </c>
      <c r="T3122" t="s">
        <v>6209</v>
      </c>
      <c r="U3122" t="s">
        <v>4796</v>
      </c>
      <c r="V3122" t="s">
        <v>2024</v>
      </c>
      <c r="W3122" t="s">
        <v>245</v>
      </c>
      <c r="X3122" t="s">
        <v>225</v>
      </c>
      <c r="Z3122">
        <v>6</v>
      </c>
      <c r="AA3122" t="s">
        <v>3921</v>
      </c>
      <c r="AE3122" t="s">
        <v>3922</v>
      </c>
      <c r="AG3122" t="s">
        <v>2026</v>
      </c>
      <c r="AH3122">
        <v>6108859518</v>
      </c>
      <c r="AI3122" t="s">
        <v>13016</v>
      </c>
      <c r="AM3122" t="s">
        <v>3925</v>
      </c>
      <c r="AN3122" t="s">
        <v>3926</v>
      </c>
      <c r="AO3122" t="s">
        <v>268</v>
      </c>
      <c r="AP3122" t="s">
        <v>249</v>
      </c>
      <c r="AW3122" t="s">
        <v>1478</v>
      </c>
      <c r="AX3122" t="s">
        <v>1477</v>
      </c>
      <c r="AY3122" t="s">
        <v>254</v>
      </c>
      <c r="AZ3122" t="s">
        <v>230</v>
      </c>
      <c r="BA3122" t="s">
        <v>395</v>
      </c>
      <c r="BB3122" t="s">
        <v>380</v>
      </c>
      <c r="BC3122" t="s">
        <v>3927</v>
      </c>
      <c r="BD3122" t="s">
        <v>3927</v>
      </c>
      <c r="BE3122" t="s">
        <v>3927</v>
      </c>
      <c r="BF3122">
        <v>12</v>
      </c>
    </row>
    <row r="3123" spans="1:58" x14ac:dyDescent="0.3">
      <c r="A3123">
        <v>2026</v>
      </c>
      <c r="B3123">
        <v>202605</v>
      </c>
      <c r="C3123">
        <v>5</v>
      </c>
      <c r="D3123" s="14">
        <v>20001623455097</v>
      </c>
      <c r="E3123" t="s">
        <v>2810</v>
      </c>
      <c r="F3123" s="2">
        <v>46148.41238425926</v>
      </c>
      <c r="G3123" s="2">
        <v>46150</v>
      </c>
      <c r="I3123" t="s">
        <v>224</v>
      </c>
      <c r="J3123" t="s">
        <v>230</v>
      </c>
      <c r="L3123" t="s">
        <v>13017</v>
      </c>
      <c r="M3123" t="s">
        <v>4359</v>
      </c>
      <c r="N3123" t="s">
        <v>752</v>
      </c>
      <c r="O3123" t="s">
        <v>623</v>
      </c>
      <c r="Q3123" t="s">
        <v>13018</v>
      </c>
      <c r="R3123" t="s">
        <v>2809</v>
      </c>
      <c r="S3123" t="s">
        <v>7748</v>
      </c>
      <c r="T3123" t="s">
        <v>7749</v>
      </c>
      <c r="U3123" t="s">
        <v>4796</v>
      </c>
      <c r="V3123" t="s">
        <v>2024</v>
      </c>
      <c r="W3123" t="s">
        <v>245</v>
      </c>
      <c r="X3123" t="s">
        <v>225</v>
      </c>
      <c r="Z3123">
        <v>5</v>
      </c>
      <c r="AA3123" t="s">
        <v>3921</v>
      </c>
      <c r="AE3123" t="s">
        <v>3922</v>
      </c>
      <c r="AG3123" t="s">
        <v>6701</v>
      </c>
      <c r="AH3123">
        <v>6107874614</v>
      </c>
      <c r="AI3123" t="s">
        <v>13019</v>
      </c>
      <c r="AM3123" t="s">
        <v>3925</v>
      </c>
      <c r="AN3123" t="s">
        <v>3926</v>
      </c>
      <c r="AO3123" t="s">
        <v>268</v>
      </c>
      <c r="AP3123" t="s">
        <v>304</v>
      </c>
      <c r="AW3123" t="s">
        <v>227</v>
      </c>
      <c r="AX3123" t="s">
        <v>226</v>
      </c>
      <c r="AY3123" t="s">
        <v>254</v>
      </c>
      <c r="AZ3123" t="s">
        <v>230</v>
      </c>
      <c r="BA3123" t="s">
        <v>273</v>
      </c>
      <c r="BB3123" t="s">
        <v>380</v>
      </c>
      <c r="BC3123" t="s">
        <v>3927</v>
      </c>
      <c r="BD3123" t="s">
        <v>3927</v>
      </c>
      <c r="BE3123" t="s">
        <v>3927</v>
      </c>
      <c r="BF3123">
        <v>23</v>
      </c>
    </row>
    <row r="3124" spans="1:58" x14ac:dyDescent="0.3">
      <c r="A3124">
        <v>2026</v>
      </c>
      <c r="B3124">
        <v>202605</v>
      </c>
      <c r="C3124">
        <v>5</v>
      </c>
      <c r="D3124" s="14">
        <v>20001623444968</v>
      </c>
      <c r="E3124" t="s">
        <v>2810</v>
      </c>
      <c r="F3124" s="2">
        <v>46148.40415509259</v>
      </c>
      <c r="G3124" s="2">
        <v>46149</v>
      </c>
      <c r="I3124" t="s">
        <v>224</v>
      </c>
      <c r="J3124" t="s">
        <v>230</v>
      </c>
      <c r="L3124" t="s">
        <v>3355</v>
      </c>
      <c r="M3124" t="s">
        <v>309</v>
      </c>
      <c r="N3124" t="s">
        <v>297</v>
      </c>
      <c r="O3124" t="s">
        <v>283</v>
      </c>
      <c r="Q3124" t="s">
        <v>13020</v>
      </c>
      <c r="R3124" t="s">
        <v>2809</v>
      </c>
      <c r="S3124" t="s">
        <v>6208</v>
      </c>
      <c r="T3124" t="s">
        <v>6209</v>
      </c>
      <c r="U3124" t="s">
        <v>4796</v>
      </c>
      <c r="V3124" t="s">
        <v>2024</v>
      </c>
      <c r="W3124" t="s">
        <v>245</v>
      </c>
      <c r="X3124" t="s">
        <v>225</v>
      </c>
      <c r="Z3124">
        <v>6</v>
      </c>
      <c r="AA3124" t="s">
        <v>3921</v>
      </c>
      <c r="AE3124" t="s">
        <v>3922</v>
      </c>
      <c r="AG3124" t="s">
        <v>2026</v>
      </c>
      <c r="AH3124">
        <v>6086659397</v>
      </c>
      <c r="AI3124" t="s">
        <v>13021</v>
      </c>
      <c r="AM3124" t="s">
        <v>3925</v>
      </c>
      <c r="AN3124" t="s">
        <v>3926</v>
      </c>
      <c r="AO3124" t="s">
        <v>268</v>
      </c>
      <c r="AP3124" t="s">
        <v>386</v>
      </c>
      <c r="AW3124" t="s">
        <v>227</v>
      </c>
      <c r="AX3124" t="s">
        <v>226</v>
      </c>
      <c r="AY3124" t="s">
        <v>254</v>
      </c>
      <c r="AZ3124" t="s">
        <v>230</v>
      </c>
      <c r="BA3124" t="s">
        <v>273</v>
      </c>
      <c r="BB3124" t="s">
        <v>380</v>
      </c>
      <c r="BC3124" t="s">
        <v>3927</v>
      </c>
      <c r="BD3124" t="s">
        <v>3927</v>
      </c>
      <c r="BE3124" t="s">
        <v>3927</v>
      </c>
      <c r="BF3124">
        <v>26</v>
      </c>
    </row>
    <row r="3125" spans="1:58" x14ac:dyDescent="0.3">
      <c r="A3125">
        <v>2026</v>
      </c>
      <c r="B3125">
        <v>202605</v>
      </c>
      <c r="C3125">
        <v>5</v>
      </c>
      <c r="D3125" s="14">
        <v>20001623443558</v>
      </c>
      <c r="E3125" t="s">
        <v>2810</v>
      </c>
      <c r="F3125" s="2">
        <v>46148.426365740743</v>
      </c>
      <c r="G3125" s="2">
        <v>46150</v>
      </c>
      <c r="I3125" t="s">
        <v>224</v>
      </c>
      <c r="J3125" t="s">
        <v>230</v>
      </c>
      <c r="L3125" t="s">
        <v>13022</v>
      </c>
      <c r="M3125" t="s">
        <v>1286</v>
      </c>
      <c r="N3125" t="s">
        <v>1281</v>
      </c>
      <c r="O3125" t="s">
        <v>331</v>
      </c>
      <c r="Q3125" t="s">
        <v>13023</v>
      </c>
      <c r="R3125" t="s">
        <v>2809</v>
      </c>
      <c r="S3125" t="s">
        <v>7591</v>
      </c>
      <c r="T3125" t="s">
        <v>7592</v>
      </c>
      <c r="U3125" t="s">
        <v>4796</v>
      </c>
      <c r="V3125" t="s">
        <v>2024</v>
      </c>
      <c r="W3125" t="s">
        <v>245</v>
      </c>
      <c r="X3125" t="s">
        <v>225</v>
      </c>
      <c r="Z3125">
        <v>5</v>
      </c>
      <c r="AA3125" t="s">
        <v>3921</v>
      </c>
      <c r="AE3125" t="s">
        <v>3922</v>
      </c>
      <c r="AG3125" t="s">
        <v>6332</v>
      </c>
      <c r="AH3125">
        <v>1030232853</v>
      </c>
      <c r="AI3125" t="s">
        <v>13024</v>
      </c>
      <c r="AM3125" t="s">
        <v>3925</v>
      </c>
      <c r="AN3125" t="s">
        <v>3926</v>
      </c>
      <c r="AO3125" t="s">
        <v>268</v>
      </c>
      <c r="AP3125" t="s">
        <v>249</v>
      </c>
      <c r="AW3125" t="s">
        <v>227</v>
      </c>
      <c r="AX3125" t="s">
        <v>226</v>
      </c>
      <c r="AY3125" t="s">
        <v>254</v>
      </c>
      <c r="AZ3125" t="s">
        <v>230</v>
      </c>
      <c r="BA3125" t="s">
        <v>273</v>
      </c>
      <c r="BB3125" t="s">
        <v>380</v>
      </c>
      <c r="BC3125" t="s">
        <v>3927</v>
      </c>
      <c r="BD3125" t="s">
        <v>3927</v>
      </c>
      <c r="BE3125" t="s">
        <v>3927</v>
      </c>
      <c r="BF3125">
        <v>16</v>
      </c>
    </row>
    <row r="3126" spans="1:58" x14ac:dyDescent="0.3">
      <c r="A3126">
        <v>2026</v>
      </c>
      <c r="B3126">
        <v>202605</v>
      </c>
      <c r="C3126">
        <v>5</v>
      </c>
      <c r="D3126" s="14">
        <v>20001623442741</v>
      </c>
      <c r="E3126" t="s">
        <v>2810</v>
      </c>
      <c r="F3126" s="2">
        <v>46148.433495370373</v>
      </c>
      <c r="G3126" s="2">
        <v>46149</v>
      </c>
      <c r="I3126" t="s">
        <v>224</v>
      </c>
      <c r="J3126" t="s">
        <v>230</v>
      </c>
      <c r="L3126" t="s">
        <v>13025</v>
      </c>
      <c r="M3126" t="s">
        <v>1350</v>
      </c>
      <c r="N3126" t="s">
        <v>322</v>
      </c>
      <c r="O3126" t="s">
        <v>331</v>
      </c>
      <c r="Q3126" t="s">
        <v>13026</v>
      </c>
      <c r="R3126" t="s">
        <v>2809</v>
      </c>
      <c r="S3126" t="s">
        <v>6698</v>
      </c>
      <c r="T3126" t="s">
        <v>6699</v>
      </c>
      <c r="U3126" t="s">
        <v>4796</v>
      </c>
      <c r="V3126" t="s">
        <v>2024</v>
      </c>
      <c r="W3126" t="s">
        <v>245</v>
      </c>
      <c r="X3126" t="s">
        <v>225</v>
      </c>
      <c r="Z3126">
        <v>6</v>
      </c>
      <c r="AA3126" t="s">
        <v>3921</v>
      </c>
      <c r="AE3126" t="s">
        <v>3922</v>
      </c>
      <c r="AG3126" t="s">
        <v>6701</v>
      </c>
      <c r="AH3126">
        <v>1037886600</v>
      </c>
      <c r="AI3126" t="s">
        <v>13027</v>
      </c>
      <c r="AM3126" t="s">
        <v>3925</v>
      </c>
      <c r="AN3126" t="s">
        <v>3926</v>
      </c>
      <c r="AO3126" t="s">
        <v>268</v>
      </c>
      <c r="AP3126" t="s">
        <v>386</v>
      </c>
      <c r="AW3126" t="s">
        <v>227</v>
      </c>
      <c r="AX3126" t="s">
        <v>226</v>
      </c>
      <c r="AY3126" t="s">
        <v>254</v>
      </c>
      <c r="AZ3126" t="s">
        <v>230</v>
      </c>
      <c r="BA3126" t="s">
        <v>273</v>
      </c>
      <c r="BB3126" t="s">
        <v>380</v>
      </c>
      <c r="BC3126" t="s">
        <v>3927</v>
      </c>
      <c r="BD3126" t="s">
        <v>3927</v>
      </c>
      <c r="BE3126" t="s">
        <v>3927</v>
      </c>
      <c r="BF3126">
        <v>12</v>
      </c>
    </row>
    <row r="3127" spans="1:58" x14ac:dyDescent="0.3">
      <c r="A3127">
        <v>2026</v>
      </c>
      <c r="B3127">
        <v>202605</v>
      </c>
      <c r="C3127">
        <v>5</v>
      </c>
      <c r="D3127" s="14">
        <v>20001623442324</v>
      </c>
      <c r="E3127" t="s">
        <v>2810</v>
      </c>
      <c r="F3127" s="2">
        <v>46148.417048611111</v>
      </c>
      <c r="G3127" s="2">
        <v>46151</v>
      </c>
      <c r="I3127" t="s">
        <v>224</v>
      </c>
      <c r="J3127" t="s">
        <v>230</v>
      </c>
      <c r="L3127" t="s">
        <v>1601</v>
      </c>
      <c r="M3127" t="s">
        <v>334</v>
      </c>
      <c r="N3127" t="s">
        <v>322</v>
      </c>
      <c r="O3127" t="s">
        <v>331</v>
      </c>
      <c r="Q3127" t="s">
        <v>13028</v>
      </c>
      <c r="R3127" t="s">
        <v>2809</v>
      </c>
      <c r="S3127" t="s">
        <v>4841</v>
      </c>
      <c r="T3127" t="s">
        <v>4842</v>
      </c>
      <c r="U3127" t="s">
        <v>4008</v>
      </c>
      <c r="V3127" t="s">
        <v>980</v>
      </c>
      <c r="W3127" t="s">
        <v>245</v>
      </c>
      <c r="X3127" t="s">
        <v>387</v>
      </c>
      <c r="Z3127">
        <v>4</v>
      </c>
      <c r="AA3127" t="s">
        <v>3921</v>
      </c>
      <c r="AE3127" t="s">
        <v>3922</v>
      </c>
      <c r="AG3127" t="s">
        <v>4844</v>
      </c>
      <c r="AH3127">
        <v>6105410736</v>
      </c>
      <c r="AI3127" t="s">
        <v>13029</v>
      </c>
      <c r="AM3127" t="s">
        <v>3925</v>
      </c>
      <c r="AN3127" t="s">
        <v>3926</v>
      </c>
      <c r="AO3127" t="s">
        <v>268</v>
      </c>
      <c r="AP3127" t="s">
        <v>249</v>
      </c>
      <c r="AW3127" t="s">
        <v>447</v>
      </c>
      <c r="AX3127" t="s">
        <v>446</v>
      </c>
      <c r="AY3127" t="s">
        <v>253</v>
      </c>
      <c r="AZ3127" t="s">
        <v>230</v>
      </c>
      <c r="BA3127" t="s">
        <v>273</v>
      </c>
      <c r="BB3127" t="s">
        <v>380</v>
      </c>
      <c r="BC3127" t="s">
        <v>3927</v>
      </c>
      <c r="BD3127" t="s">
        <v>3927</v>
      </c>
      <c r="BE3127" t="s">
        <v>3927</v>
      </c>
      <c r="BF3127">
        <v>20</v>
      </c>
    </row>
    <row r="3128" spans="1:58" x14ac:dyDescent="0.3">
      <c r="A3128">
        <v>2026</v>
      </c>
      <c r="B3128">
        <v>202605</v>
      </c>
      <c r="C3128">
        <v>5</v>
      </c>
      <c r="D3128" s="14">
        <v>20001623441862</v>
      </c>
      <c r="E3128" t="s">
        <v>2810</v>
      </c>
      <c r="F3128" s="2">
        <v>46148.437719907408</v>
      </c>
      <c r="G3128" s="2">
        <v>46150</v>
      </c>
      <c r="I3128" t="s">
        <v>224</v>
      </c>
      <c r="J3128" t="s">
        <v>230</v>
      </c>
      <c r="L3128" t="s">
        <v>792</v>
      </c>
      <c r="M3128" t="s">
        <v>309</v>
      </c>
      <c r="N3128" t="s">
        <v>297</v>
      </c>
      <c r="O3128" t="s">
        <v>283</v>
      </c>
      <c r="Q3128" t="s">
        <v>13030</v>
      </c>
      <c r="R3128" t="s">
        <v>2809</v>
      </c>
      <c r="S3128" t="s">
        <v>1542</v>
      </c>
      <c r="T3128" t="s">
        <v>1543</v>
      </c>
      <c r="U3128" t="s">
        <v>258</v>
      </c>
      <c r="V3128" t="s">
        <v>247</v>
      </c>
      <c r="W3128" t="s">
        <v>245</v>
      </c>
      <c r="X3128" t="s">
        <v>387</v>
      </c>
      <c r="Z3128">
        <v>5</v>
      </c>
      <c r="AA3128" t="s">
        <v>3921</v>
      </c>
      <c r="AE3128" t="s">
        <v>3922</v>
      </c>
      <c r="AG3128" t="s">
        <v>329</v>
      </c>
      <c r="AH3128">
        <v>6108882809</v>
      </c>
      <c r="AI3128" t="s">
        <v>13031</v>
      </c>
      <c r="AM3128" t="s">
        <v>3925</v>
      </c>
      <c r="AN3128" t="s">
        <v>3926</v>
      </c>
      <c r="AO3128" t="s">
        <v>268</v>
      </c>
      <c r="AP3128" t="s">
        <v>386</v>
      </c>
      <c r="AW3128" t="s">
        <v>389</v>
      </c>
      <c r="AX3128" t="s">
        <v>388</v>
      </c>
      <c r="AY3128" t="s">
        <v>253</v>
      </c>
      <c r="AZ3128" t="s">
        <v>230</v>
      </c>
      <c r="BA3128" t="s">
        <v>395</v>
      </c>
      <c r="BB3128" t="s">
        <v>380</v>
      </c>
      <c r="BC3128" t="s">
        <v>3927</v>
      </c>
      <c r="BD3128" t="s">
        <v>3927</v>
      </c>
      <c r="BE3128" t="s">
        <v>3927</v>
      </c>
      <c r="BF3128">
        <v>12</v>
      </c>
    </row>
    <row r="3129" spans="1:58" x14ac:dyDescent="0.3">
      <c r="A3129">
        <v>2026</v>
      </c>
      <c r="B3129">
        <v>202605</v>
      </c>
      <c r="C3129">
        <v>5</v>
      </c>
      <c r="D3129" s="14">
        <v>20001623441690</v>
      </c>
      <c r="E3129" t="s">
        <v>2810</v>
      </c>
      <c r="F3129" s="2">
        <v>46148.431273148148</v>
      </c>
      <c r="G3129" s="2">
        <v>46148</v>
      </c>
      <c r="I3129" t="s">
        <v>224</v>
      </c>
      <c r="J3129" t="s">
        <v>230</v>
      </c>
      <c r="L3129" t="s">
        <v>3406</v>
      </c>
      <c r="M3129" t="s">
        <v>309</v>
      </c>
      <c r="N3129" t="s">
        <v>297</v>
      </c>
      <c r="O3129" t="s">
        <v>283</v>
      </c>
      <c r="Q3129" t="s">
        <v>13032</v>
      </c>
      <c r="R3129" t="s">
        <v>2809</v>
      </c>
      <c r="S3129" t="s">
        <v>1835</v>
      </c>
      <c r="T3129" t="s">
        <v>1836</v>
      </c>
      <c r="U3129" t="s">
        <v>258</v>
      </c>
      <c r="V3129" t="s">
        <v>247</v>
      </c>
      <c r="W3129" t="s">
        <v>245</v>
      </c>
      <c r="X3129" t="s">
        <v>225</v>
      </c>
      <c r="Z3129">
        <v>7</v>
      </c>
      <c r="AA3129" t="s">
        <v>3921</v>
      </c>
      <c r="AE3129" t="s">
        <v>3922</v>
      </c>
      <c r="AG3129" t="s">
        <v>342</v>
      </c>
      <c r="AH3129">
        <v>6108885756</v>
      </c>
      <c r="AI3129" t="s">
        <v>13033</v>
      </c>
      <c r="AM3129" t="s">
        <v>3925</v>
      </c>
      <c r="AN3129" t="s">
        <v>3926</v>
      </c>
      <c r="AO3129" t="s">
        <v>268</v>
      </c>
      <c r="AP3129" t="s">
        <v>386</v>
      </c>
      <c r="AW3129" t="s">
        <v>227</v>
      </c>
      <c r="AX3129" t="s">
        <v>226</v>
      </c>
      <c r="AY3129" t="s">
        <v>254</v>
      </c>
      <c r="AZ3129" t="s">
        <v>230</v>
      </c>
      <c r="BA3129" t="s">
        <v>395</v>
      </c>
      <c r="BB3129" t="s">
        <v>380</v>
      </c>
      <c r="BC3129" t="s">
        <v>3927</v>
      </c>
      <c r="BD3129" t="s">
        <v>3927</v>
      </c>
      <c r="BE3129" t="s">
        <v>3927</v>
      </c>
      <c r="BF3129">
        <v>12</v>
      </c>
    </row>
    <row r="3130" spans="1:58" x14ac:dyDescent="0.3">
      <c r="A3130">
        <v>2026</v>
      </c>
      <c r="B3130">
        <v>202605</v>
      </c>
      <c r="C3130">
        <v>5</v>
      </c>
      <c r="D3130" s="14">
        <v>20001623418486</v>
      </c>
      <c r="E3130" t="s">
        <v>2810</v>
      </c>
      <c r="F3130" s="2">
        <v>46148.387280092589</v>
      </c>
      <c r="G3130" s="2">
        <v>46149</v>
      </c>
      <c r="I3130" t="s">
        <v>224</v>
      </c>
      <c r="J3130" t="s">
        <v>230</v>
      </c>
      <c r="L3130" t="s">
        <v>13034</v>
      </c>
      <c r="M3130" t="s">
        <v>722</v>
      </c>
      <c r="N3130" t="s">
        <v>715</v>
      </c>
      <c r="O3130" t="s">
        <v>623</v>
      </c>
      <c r="Q3130" t="s">
        <v>13035</v>
      </c>
      <c r="R3130" t="s">
        <v>2809</v>
      </c>
      <c r="S3130" t="s">
        <v>7963</v>
      </c>
      <c r="T3130" t="s">
        <v>7964</v>
      </c>
      <c r="U3130" t="s">
        <v>4796</v>
      </c>
      <c r="V3130" t="s">
        <v>2024</v>
      </c>
      <c r="W3130" t="s">
        <v>245</v>
      </c>
      <c r="X3130" t="s">
        <v>387</v>
      </c>
      <c r="Z3130">
        <v>6</v>
      </c>
      <c r="AA3130" t="s">
        <v>3921</v>
      </c>
      <c r="AE3130" t="s">
        <v>3922</v>
      </c>
      <c r="AG3130" t="s">
        <v>6701</v>
      </c>
      <c r="AH3130">
        <v>6108849603</v>
      </c>
      <c r="AI3130" t="s">
        <v>13036</v>
      </c>
      <c r="AM3130" t="s">
        <v>3925</v>
      </c>
      <c r="AN3130" t="s">
        <v>3926</v>
      </c>
      <c r="AO3130" t="s">
        <v>268</v>
      </c>
      <c r="AP3130" t="s">
        <v>386</v>
      </c>
      <c r="AW3130" t="s">
        <v>622</v>
      </c>
      <c r="AX3130" t="s">
        <v>621</v>
      </c>
      <c r="AY3130" t="s">
        <v>253</v>
      </c>
      <c r="AZ3130" t="s">
        <v>230</v>
      </c>
      <c r="BA3130" t="s">
        <v>395</v>
      </c>
      <c r="BB3130" t="s">
        <v>380</v>
      </c>
      <c r="BC3130" t="s">
        <v>3927</v>
      </c>
      <c r="BD3130" t="s">
        <v>3927</v>
      </c>
      <c r="BE3130" t="s">
        <v>3927</v>
      </c>
      <c r="BF3130">
        <v>12</v>
      </c>
    </row>
    <row r="3131" spans="1:58" x14ac:dyDescent="0.3">
      <c r="A3131">
        <v>2026</v>
      </c>
      <c r="B3131">
        <v>202605</v>
      </c>
      <c r="C3131">
        <v>5</v>
      </c>
      <c r="D3131" s="14">
        <v>20001623416224</v>
      </c>
      <c r="E3131" t="s">
        <v>2810</v>
      </c>
      <c r="F3131" s="2">
        <v>46148.371261574073</v>
      </c>
      <c r="G3131" s="2">
        <v>46150</v>
      </c>
      <c r="I3131" t="s">
        <v>224</v>
      </c>
      <c r="J3131" t="s">
        <v>230</v>
      </c>
      <c r="L3131" t="s">
        <v>13037</v>
      </c>
      <c r="M3131" t="s">
        <v>9501</v>
      </c>
      <c r="N3131" t="s">
        <v>938</v>
      </c>
      <c r="O3131" t="s">
        <v>331</v>
      </c>
      <c r="Q3131" t="s">
        <v>13038</v>
      </c>
      <c r="R3131" t="s">
        <v>2809</v>
      </c>
      <c r="S3131" t="s">
        <v>5673</v>
      </c>
      <c r="T3131" t="s">
        <v>5674</v>
      </c>
      <c r="U3131" t="s">
        <v>4796</v>
      </c>
      <c r="V3131" t="s">
        <v>2024</v>
      </c>
      <c r="W3131" t="s">
        <v>245</v>
      </c>
      <c r="X3131" t="s">
        <v>225</v>
      </c>
      <c r="Z3131">
        <v>5</v>
      </c>
      <c r="AA3131" t="s">
        <v>3921</v>
      </c>
      <c r="AE3131" t="s">
        <v>3922</v>
      </c>
      <c r="AG3131" t="s">
        <v>2026</v>
      </c>
      <c r="AH3131">
        <v>6108858479</v>
      </c>
      <c r="AI3131" t="s">
        <v>13039</v>
      </c>
      <c r="AM3131" t="s">
        <v>3925</v>
      </c>
      <c r="AN3131" t="s">
        <v>3926</v>
      </c>
      <c r="AO3131" t="s">
        <v>268</v>
      </c>
      <c r="AP3131" t="s">
        <v>304</v>
      </c>
      <c r="AW3131" t="s">
        <v>227</v>
      </c>
      <c r="AX3131" t="s">
        <v>226</v>
      </c>
      <c r="AY3131" t="s">
        <v>254</v>
      </c>
      <c r="AZ3131" t="s">
        <v>230</v>
      </c>
      <c r="BA3131" t="s">
        <v>395</v>
      </c>
      <c r="BB3131" t="s">
        <v>380</v>
      </c>
      <c r="BC3131" t="s">
        <v>3927</v>
      </c>
      <c r="BD3131" t="s">
        <v>3927</v>
      </c>
      <c r="BE3131" t="s">
        <v>3927</v>
      </c>
      <c r="BF3131">
        <v>12</v>
      </c>
    </row>
    <row r="3132" spans="1:58" x14ac:dyDescent="0.3">
      <c r="A3132">
        <v>2026</v>
      </c>
      <c r="B3132">
        <v>202605</v>
      </c>
      <c r="C3132">
        <v>5</v>
      </c>
      <c r="D3132" s="14">
        <v>20001623415644</v>
      </c>
      <c r="E3132" t="s">
        <v>2810</v>
      </c>
      <c r="F3132" s="2">
        <v>46148.393113425926</v>
      </c>
      <c r="G3132" s="2">
        <v>46149</v>
      </c>
      <c r="I3132" t="s">
        <v>224</v>
      </c>
      <c r="J3132" t="s">
        <v>230</v>
      </c>
      <c r="L3132" t="s">
        <v>3324</v>
      </c>
      <c r="M3132" t="s">
        <v>309</v>
      </c>
      <c r="N3132" t="s">
        <v>297</v>
      </c>
      <c r="O3132" t="s">
        <v>283</v>
      </c>
      <c r="Q3132" t="s">
        <v>13040</v>
      </c>
      <c r="R3132" t="s">
        <v>2809</v>
      </c>
      <c r="S3132" t="s">
        <v>8859</v>
      </c>
      <c r="T3132" t="s">
        <v>8860</v>
      </c>
      <c r="U3132" t="s">
        <v>4796</v>
      </c>
      <c r="V3132" t="s">
        <v>2024</v>
      </c>
      <c r="W3132" t="s">
        <v>245</v>
      </c>
      <c r="X3132" t="s">
        <v>225</v>
      </c>
      <c r="Z3132">
        <v>6</v>
      </c>
      <c r="AA3132" t="s">
        <v>3921</v>
      </c>
      <c r="AE3132" t="s">
        <v>3922</v>
      </c>
      <c r="AG3132" t="s">
        <v>6701</v>
      </c>
      <c r="AH3132">
        <v>6023031412</v>
      </c>
      <c r="AI3132" t="s">
        <v>13041</v>
      </c>
      <c r="AM3132" t="s">
        <v>3925</v>
      </c>
      <c r="AN3132" t="s">
        <v>3926</v>
      </c>
      <c r="AO3132" t="s">
        <v>268</v>
      </c>
      <c r="AP3132" t="s">
        <v>249</v>
      </c>
      <c r="AW3132" t="s">
        <v>227</v>
      </c>
      <c r="AX3132" t="s">
        <v>226</v>
      </c>
      <c r="AY3132" t="s">
        <v>254</v>
      </c>
      <c r="AZ3132" t="s">
        <v>230</v>
      </c>
      <c r="BA3132" t="s">
        <v>273</v>
      </c>
      <c r="BB3132" t="s">
        <v>380</v>
      </c>
      <c r="BC3132" t="s">
        <v>3927</v>
      </c>
      <c r="BD3132" t="s">
        <v>3927</v>
      </c>
      <c r="BE3132" t="s">
        <v>3927</v>
      </c>
      <c r="BF3132">
        <v>12</v>
      </c>
    </row>
    <row r="3133" spans="1:58" x14ac:dyDescent="0.3">
      <c r="A3133">
        <v>2026</v>
      </c>
      <c r="B3133">
        <v>202605</v>
      </c>
      <c r="C3133">
        <v>5</v>
      </c>
      <c r="D3133" s="14">
        <v>20001623412926</v>
      </c>
      <c r="E3133" t="s">
        <v>2810</v>
      </c>
      <c r="F3133" s="2">
        <v>46148.351435185185</v>
      </c>
      <c r="G3133" s="2">
        <v>46149</v>
      </c>
      <c r="I3133" t="s">
        <v>224</v>
      </c>
      <c r="J3133" t="s">
        <v>230</v>
      </c>
      <c r="L3133" t="s">
        <v>13042</v>
      </c>
      <c r="M3133" t="s">
        <v>1366</v>
      </c>
      <c r="N3133" t="s">
        <v>1359</v>
      </c>
      <c r="O3133" t="s">
        <v>554</v>
      </c>
      <c r="Q3133" t="s">
        <v>13043</v>
      </c>
      <c r="R3133" t="s">
        <v>2809</v>
      </c>
      <c r="S3133" t="s">
        <v>7732</v>
      </c>
      <c r="T3133" t="s">
        <v>7733</v>
      </c>
      <c r="U3133" t="s">
        <v>4796</v>
      </c>
      <c r="V3133" t="s">
        <v>2024</v>
      </c>
      <c r="W3133" t="s">
        <v>245</v>
      </c>
      <c r="X3133" t="s">
        <v>225</v>
      </c>
      <c r="Z3133">
        <v>6</v>
      </c>
      <c r="AA3133" t="s">
        <v>3921</v>
      </c>
      <c r="AE3133" t="s">
        <v>3922</v>
      </c>
      <c r="AG3133" t="s">
        <v>2026</v>
      </c>
      <c r="AH3133">
        <v>6108849547</v>
      </c>
      <c r="AI3133" t="s">
        <v>13044</v>
      </c>
      <c r="AM3133" t="s">
        <v>3925</v>
      </c>
      <c r="AN3133" t="s">
        <v>3926</v>
      </c>
      <c r="AO3133" t="s">
        <v>268</v>
      </c>
      <c r="AP3133" t="s">
        <v>304</v>
      </c>
      <c r="AW3133" t="s">
        <v>320</v>
      </c>
      <c r="AX3133" t="s">
        <v>319</v>
      </c>
      <c r="AY3133" t="s">
        <v>254</v>
      </c>
      <c r="AZ3133" t="s">
        <v>230</v>
      </c>
      <c r="BA3133" t="s">
        <v>395</v>
      </c>
      <c r="BB3133" t="s">
        <v>380</v>
      </c>
      <c r="BC3133" t="s">
        <v>3927</v>
      </c>
      <c r="BD3133" t="s">
        <v>3927</v>
      </c>
      <c r="BE3133" t="s">
        <v>3927</v>
      </c>
      <c r="BF3133">
        <v>12</v>
      </c>
    </row>
    <row r="3134" spans="1:58" x14ac:dyDescent="0.3">
      <c r="A3134">
        <v>2026</v>
      </c>
      <c r="B3134">
        <v>202605</v>
      </c>
      <c r="C3134">
        <v>5</v>
      </c>
      <c r="D3134" s="14">
        <v>20001623411946</v>
      </c>
      <c r="E3134" t="s">
        <v>2810</v>
      </c>
      <c r="F3134" s="2">
        <v>46148.35260416667</v>
      </c>
      <c r="G3134" s="2">
        <v>46148</v>
      </c>
      <c r="I3134" t="s">
        <v>224</v>
      </c>
      <c r="J3134" t="s">
        <v>230</v>
      </c>
      <c r="L3134" t="s">
        <v>2002</v>
      </c>
      <c r="M3134" t="s">
        <v>309</v>
      </c>
      <c r="N3134" t="s">
        <v>297</v>
      </c>
      <c r="O3134" t="s">
        <v>283</v>
      </c>
      <c r="Q3134" t="s">
        <v>3317</v>
      </c>
      <c r="R3134" t="s">
        <v>2809</v>
      </c>
      <c r="S3134" t="s">
        <v>6146</v>
      </c>
      <c r="T3134" t="s">
        <v>6147</v>
      </c>
      <c r="U3134" t="s">
        <v>5044</v>
      </c>
      <c r="V3134" t="s">
        <v>5045</v>
      </c>
      <c r="W3134" t="s">
        <v>245</v>
      </c>
      <c r="X3134" t="s">
        <v>387</v>
      </c>
      <c r="Z3134">
        <v>7</v>
      </c>
      <c r="AA3134" t="s">
        <v>3921</v>
      </c>
      <c r="AE3134" t="s">
        <v>3922</v>
      </c>
      <c r="AG3134" t="s">
        <v>5047</v>
      </c>
      <c r="AH3134">
        <v>6108849539</v>
      </c>
      <c r="AI3134" t="s">
        <v>13045</v>
      </c>
      <c r="AM3134" t="s">
        <v>3925</v>
      </c>
      <c r="AN3134" t="s">
        <v>3926</v>
      </c>
      <c r="AO3134" t="s">
        <v>268</v>
      </c>
      <c r="AP3134" t="s">
        <v>386</v>
      </c>
      <c r="AW3134" t="s">
        <v>447</v>
      </c>
      <c r="AX3134" t="s">
        <v>446</v>
      </c>
      <c r="AY3134" t="s">
        <v>253</v>
      </c>
      <c r="AZ3134" t="s">
        <v>230</v>
      </c>
      <c r="BA3134" t="s">
        <v>395</v>
      </c>
      <c r="BB3134" t="s">
        <v>380</v>
      </c>
      <c r="BC3134" t="s">
        <v>3927</v>
      </c>
      <c r="BD3134" t="s">
        <v>3927</v>
      </c>
      <c r="BE3134" t="s">
        <v>3927</v>
      </c>
      <c r="BF3134">
        <v>12</v>
      </c>
    </row>
    <row r="3135" spans="1:58" x14ac:dyDescent="0.3">
      <c r="A3135">
        <v>2026</v>
      </c>
      <c r="B3135">
        <v>202605</v>
      </c>
      <c r="C3135">
        <v>5</v>
      </c>
      <c r="D3135" s="14">
        <v>20001623409398</v>
      </c>
      <c r="E3135" t="s">
        <v>2810</v>
      </c>
      <c r="F3135" s="2">
        <v>46148.378865740742</v>
      </c>
      <c r="G3135" s="2">
        <v>46150</v>
      </c>
      <c r="I3135" t="s">
        <v>224</v>
      </c>
      <c r="J3135" t="s">
        <v>230</v>
      </c>
      <c r="L3135" t="s">
        <v>3255</v>
      </c>
      <c r="M3135" t="s">
        <v>261</v>
      </c>
      <c r="N3135" t="s">
        <v>237</v>
      </c>
      <c r="O3135" t="s">
        <v>257</v>
      </c>
      <c r="Q3135" t="s">
        <v>13046</v>
      </c>
      <c r="R3135" t="s">
        <v>2809</v>
      </c>
      <c r="S3135" t="s">
        <v>7591</v>
      </c>
      <c r="T3135" t="s">
        <v>7592</v>
      </c>
      <c r="U3135" t="s">
        <v>4796</v>
      </c>
      <c r="V3135" t="s">
        <v>2024</v>
      </c>
      <c r="W3135" t="s">
        <v>245</v>
      </c>
      <c r="X3135" t="s">
        <v>225</v>
      </c>
      <c r="Z3135">
        <v>5</v>
      </c>
      <c r="AA3135" t="s">
        <v>3921</v>
      </c>
      <c r="AE3135" t="s">
        <v>3922</v>
      </c>
      <c r="AG3135" t="s">
        <v>6332</v>
      </c>
      <c r="AH3135">
        <v>6108842706</v>
      </c>
      <c r="AI3135" t="s">
        <v>13047</v>
      </c>
      <c r="AM3135" t="s">
        <v>3925</v>
      </c>
      <c r="AN3135" t="s">
        <v>3926</v>
      </c>
      <c r="AO3135" t="s">
        <v>268</v>
      </c>
      <c r="AP3135" t="s">
        <v>304</v>
      </c>
      <c r="AW3135" t="s">
        <v>1191</v>
      </c>
      <c r="AX3135" t="s">
        <v>1190</v>
      </c>
      <c r="AY3135" t="s">
        <v>254</v>
      </c>
      <c r="AZ3135" t="s">
        <v>230</v>
      </c>
      <c r="BA3135" t="s">
        <v>395</v>
      </c>
      <c r="BB3135" t="s">
        <v>232</v>
      </c>
      <c r="BC3135" t="s">
        <v>3927</v>
      </c>
      <c r="BD3135" t="s">
        <v>3927</v>
      </c>
      <c r="BE3135" t="s">
        <v>3927</v>
      </c>
      <c r="BF3135">
        <v>12</v>
      </c>
    </row>
    <row r="3136" spans="1:58" x14ac:dyDescent="0.3">
      <c r="A3136">
        <v>2026</v>
      </c>
      <c r="B3136">
        <v>202605</v>
      </c>
      <c r="C3136">
        <v>5</v>
      </c>
      <c r="D3136" s="14">
        <v>20001623407351</v>
      </c>
      <c r="E3136" t="s">
        <v>2810</v>
      </c>
      <c r="F3136" s="2">
        <v>46148.375393518516</v>
      </c>
      <c r="G3136" s="2">
        <v>46151</v>
      </c>
      <c r="I3136" t="s">
        <v>224</v>
      </c>
      <c r="J3136" t="s">
        <v>230</v>
      </c>
      <c r="L3136" t="s">
        <v>13048</v>
      </c>
      <c r="M3136" t="s">
        <v>4359</v>
      </c>
      <c r="N3136" t="s">
        <v>752</v>
      </c>
      <c r="O3136" t="s">
        <v>623</v>
      </c>
      <c r="Q3136" t="s">
        <v>13049</v>
      </c>
      <c r="R3136" t="s">
        <v>2809</v>
      </c>
      <c r="S3136" t="s">
        <v>5050</v>
      </c>
      <c r="T3136" t="s">
        <v>5051</v>
      </c>
      <c r="U3136" t="s">
        <v>4008</v>
      </c>
      <c r="V3136" t="s">
        <v>980</v>
      </c>
      <c r="W3136" t="s">
        <v>245</v>
      </c>
      <c r="X3136" t="s">
        <v>387</v>
      </c>
      <c r="Z3136">
        <v>4</v>
      </c>
      <c r="AA3136" t="s">
        <v>3921</v>
      </c>
      <c r="AE3136" t="s">
        <v>3922</v>
      </c>
      <c r="AG3136" t="s">
        <v>4870</v>
      </c>
      <c r="AH3136">
        <v>6108854477</v>
      </c>
      <c r="AI3136" t="s">
        <v>13050</v>
      </c>
      <c r="AM3136" t="s">
        <v>3925</v>
      </c>
      <c r="AN3136" t="s">
        <v>3926</v>
      </c>
      <c r="AO3136" t="s">
        <v>268</v>
      </c>
      <c r="AP3136" t="s">
        <v>304</v>
      </c>
      <c r="AW3136" t="s">
        <v>389</v>
      </c>
      <c r="AX3136" t="s">
        <v>388</v>
      </c>
      <c r="AY3136" t="s">
        <v>253</v>
      </c>
      <c r="AZ3136" t="s">
        <v>230</v>
      </c>
      <c r="BA3136" t="s">
        <v>395</v>
      </c>
      <c r="BB3136" t="s">
        <v>3006</v>
      </c>
      <c r="BC3136" t="s">
        <v>3927</v>
      </c>
      <c r="BD3136" t="s">
        <v>3927</v>
      </c>
      <c r="BE3136" t="s">
        <v>3927</v>
      </c>
      <c r="BF3136">
        <v>12</v>
      </c>
    </row>
    <row r="3137" spans="1:58" x14ac:dyDescent="0.3">
      <c r="A3137">
        <v>2026</v>
      </c>
      <c r="B3137">
        <v>202605</v>
      </c>
      <c r="C3137">
        <v>5</v>
      </c>
      <c r="D3137" s="14">
        <v>20001623406199</v>
      </c>
      <c r="E3137" t="s">
        <v>2810</v>
      </c>
      <c r="F3137" s="2">
        <v>46148.366759259261</v>
      </c>
      <c r="G3137" s="2">
        <v>46151</v>
      </c>
      <c r="I3137" t="s">
        <v>224</v>
      </c>
      <c r="J3137" t="s">
        <v>230</v>
      </c>
      <c r="L3137" t="s">
        <v>13051</v>
      </c>
      <c r="M3137" t="s">
        <v>261</v>
      </c>
      <c r="N3137" t="s">
        <v>237</v>
      </c>
      <c r="O3137" t="s">
        <v>257</v>
      </c>
      <c r="Q3137" t="s">
        <v>3230</v>
      </c>
      <c r="R3137" t="s">
        <v>2809</v>
      </c>
      <c r="S3137" t="s">
        <v>6146</v>
      </c>
      <c r="T3137" t="s">
        <v>6147</v>
      </c>
      <c r="U3137" t="s">
        <v>5044</v>
      </c>
      <c r="V3137" t="s">
        <v>5045</v>
      </c>
      <c r="W3137" t="s">
        <v>245</v>
      </c>
      <c r="X3137" t="s">
        <v>387</v>
      </c>
      <c r="Z3137">
        <v>4</v>
      </c>
      <c r="AA3137" t="s">
        <v>3921</v>
      </c>
      <c r="AE3137" t="s">
        <v>3922</v>
      </c>
      <c r="AG3137" t="s">
        <v>5047</v>
      </c>
      <c r="AH3137">
        <v>6108844664</v>
      </c>
      <c r="AI3137" t="s">
        <v>13052</v>
      </c>
      <c r="AM3137" t="s">
        <v>3925</v>
      </c>
      <c r="AN3137" t="s">
        <v>3926</v>
      </c>
      <c r="AO3137" t="s">
        <v>268</v>
      </c>
      <c r="AP3137" t="s">
        <v>386</v>
      </c>
      <c r="AW3137" t="s">
        <v>622</v>
      </c>
      <c r="AX3137" t="s">
        <v>621</v>
      </c>
      <c r="AY3137" t="s">
        <v>253</v>
      </c>
      <c r="AZ3137" t="s">
        <v>230</v>
      </c>
      <c r="BA3137" t="s">
        <v>395</v>
      </c>
      <c r="BB3137" t="s">
        <v>380</v>
      </c>
      <c r="BC3137" t="s">
        <v>3927</v>
      </c>
      <c r="BD3137" t="s">
        <v>3927</v>
      </c>
      <c r="BE3137" t="s">
        <v>3927</v>
      </c>
      <c r="BF3137">
        <v>12</v>
      </c>
    </row>
    <row r="3138" spans="1:58" x14ac:dyDescent="0.3">
      <c r="A3138">
        <v>2026</v>
      </c>
      <c r="B3138">
        <v>202605</v>
      </c>
      <c r="C3138">
        <v>5</v>
      </c>
      <c r="D3138" s="14">
        <v>20001623400808</v>
      </c>
      <c r="E3138" t="s">
        <v>2810</v>
      </c>
      <c r="F3138" s="2">
        <v>46148.397858796299</v>
      </c>
      <c r="G3138" s="2">
        <v>46153</v>
      </c>
      <c r="I3138" t="s">
        <v>224</v>
      </c>
      <c r="J3138" t="s">
        <v>230</v>
      </c>
      <c r="L3138" t="s">
        <v>2880</v>
      </c>
      <c r="M3138" t="s">
        <v>764</v>
      </c>
      <c r="N3138" t="s">
        <v>752</v>
      </c>
      <c r="O3138" t="s">
        <v>623</v>
      </c>
      <c r="Q3138" t="s">
        <v>13053</v>
      </c>
      <c r="R3138" t="s">
        <v>2809</v>
      </c>
      <c r="S3138" t="s">
        <v>5089</v>
      </c>
      <c r="T3138" t="s">
        <v>5090</v>
      </c>
      <c r="U3138" t="s">
        <v>3034</v>
      </c>
      <c r="V3138" t="s">
        <v>647</v>
      </c>
      <c r="W3138" t="s">
        <v>245</v>
      </c>
      <c r="X3138" t="s">
        <v>225</v>
      </c>
      <c r="Z3138">
        <v>2</v>
      </c>
      <c r="AA3138" t="s">
        <v>3921</v>
      </c>
      <c r="AE3138" t="s">
        <v>3922</v>
      </c>
      <c r="AG3138" t="s">
        <v>5006</v>
      </c>
      <c r="AH3138">
        <v>1028722728</v>
      </c>
      <c r="AI3138" t="s">
        <v>13054</v>
      </c>
      <c r="AM3138" t="s">
        <v>3925</v>
      </c>
      <c r="AN3138" t="s">
        <v>3926</v>
      </c>
      <c r="AO3138" t="s">
        <v>268</v>
      </c>
      <c r="AP3138" t="s">
        <v>304</v>
      </c>
      <c r="AW3138" t="s">
        <v>227</v>
      </c>
      <c r="AX3138" t="s">
        <v>226</v>
      </c>
      <c r="AY3138" t="s">
        <v>254</v>
      </c>
      <c r="AZ3138" t="s">
        <v>230</v>
      </c>
      <c r="BA3138" t="s">
        <v>344</v>
      </c>
      <c r="BB3138" t="s">
        <v>232</v>
      </c>
      <c r="BC3138" t="s">
        <v>3927</v>
      </c>
      <c r="BD3138" t="s">
        <v>3927</v>
      </c>
      <c r="BE3138" t="s">
        <v>3927</v>
      </c>
      <c r="BF3138">
        <v>23</v>
      </c>
    </row>
    <row r="3139" spans="1:58" x14ac:dyDescent="0.3">
      <c r="A3139">
        <v>2026</v>
      </c>
      <c r="B3139">
        <v>202605</v>
      </c>
      <c r="C3139">
        <v>5</v>
      </c>
      <c r="D3139" s="14">
        <v>20001623395033</v>
      </c>
      <c r="E3139" t="s">
        <v>2810</v>
      </c>
      <c r="F3139" s="2">
        <v>46148.353819444441</v>
      </c>
      <c r="G3139" s="2">
        <v>46149</v>
      </c>
      <c r="I3139" t="s">
        <v>224</v>
      </c>
      <c r="J3139" t="s">
        <v>230</v>
      </c>
      <c r="L3139" t="s">
        <v>3013</v>
      </c>
      <c r="M3139" t="s">
        <v>309</v>
      </c>
      <c r="N3139" t="s">
        <v>297</v>
      </c>
      <c r="O3139" t="s">
        <v>283</v>
      </c>
      <c r="Q3139" t="s">
        <v>13055</v>
      </c>
      <c r="R3139" t="s">
        <v>2809</v>
      </c>
      <c r="S3139" t="s">
        <v>7823</v>
      </c>
      <c r="T3139" t="s">
        <v>7824</v>
      </c>
      <c r="U3139" t="s">
        <v>4796</v>
      </c>
      <c r="V3139" t="s">
        <v>2024</v>
      </c>
      <c r="W3139" t="s">
        <v>245</v>
      </c>
      <c r="X3139" t="s">
        <v>387</v>
      </c>
      <c r="Z3139">
        <v>6</v>
      </c>
      <c r="AA3139" t="s">
        <v>3921</v>
      </c>
      <c r="AE3139" t="s">
        <v>3922</v>
      </c>
      <c r="AG3139" t="s">
        <v>6701</v>
      </c>
      <c r="AH3139">
        <v>6108860412</v>
      </c>
      <c r="AI3139" t="s">
        <v>13056</v>
      </c>
      <c r="AM3139" t="s">
        <v>3925</v>
      </c>
      <c r="AN3139" t="s">
        <v>3926</v>
      </c>
      <c r="AO3139" t="s">
        <v>268</v>
      </c>
      <c r="AP3139" t="s">
        <v>304</v>
      </c>
      <c r="AW3139" t="s">
        <v>389</v>
      </c>
      <c r="AX3139" t="s">
        <v>388</v>
      </c>
      <c r="AY3139" t="s">
        <v>253</v>
      </c>
      <c r="AZ3139" t="s">
        <v>230</v>
      </c>
      <c r="BA3139" t="s">
        <v>395</v>
      </c>
      <c r="BB3139" t="s">
        <v>380</v>
      </c>
      <c r="BC3139" t="s">
        <v>3927</v>
      </c>
      <c r="BD3139" t="s">
        <v>3927</v>
      </c>
      <c r="BE3139" t="s">
        <v>3927</v>
      </c>
      <c r="BF3139">
        <v>12</v>
      </c>
    </row>
    <row r="3140" spans="1:58" x14ac:dyDescent="0.3">
      <c r="A3140">
        <v>2026</v>
      </c>
      <c r="B3140">
        <v>202605</v>
      </c>
      <c r="C3140">
        <v>5</v>
      </c>
      <c r="D3140" s="14">
        <v>20001623395019</v>
      </c>
      <c r="E3140" t="s">
        <v>2810</v>
      </c>
      <c r="F3140" s="2">
        <v>46148.352523148147</v>
      </c>
      <c r="G3140" s="2">
        <v>46149</v>
      </c>
      <c r="I3140" t="s">
        <v>224</v>
      </c>
      <c r="J3140" t="s">
        <v>230</v>
      </c>
      <c r="L3140" t="s">
        <v>3513</v>
      </c>
      <c r="M3140" t="s">
        <v>309</v>
      </c>
      <c r="N3140" t="s">
        <v>297</v>
      </c>
      <c r="O3140" t="s">
        <v>283</v>
      </c>
      <c r="Q3140" t="s">
        <v>13057</v>
      </c>
      <c r="R3140" t="s">
        <v>2809</v>
      </c>
      <c r="S3140" t="s">
        <v>6146</v>
      </c>
      <c r="T3140" t="s">
        <v>6147</v>
      </c>
      <c r="U3140" t="s">
        <v>5044</v>
      </c>
      <c r="V3140" t="s">
        <v>5045</v>
      </c>
      <c r="W3140" t="s">
        <v>245</v>
      </c>
      <c r="X3140" t="s">
        <v>225</v>
      </c>
      <c r="Z3140">
        <v>6</v>
      </c>
      <c r="AA3140" t="s">
        <v>3921</v>
      </c>
      <c r="AE3140" t="s">
        <v>3922</v>
      </c>
      <c r="AG3140" t="s">
        <v>5047</v>
      </c>
      <c r="AH3140">
        <v>6108841638</v>
      </c>
      <c r="AI3140" t="s">
        <v>13058</v>
      </c>
      <c r="AM3140" t="s">
        <v>3925</v>
      </c>
      <c r="AN3140" t="s">
        <v>3926</v>
      </c>
      <c r="AO3140" t="s">
        <v>268</v>
      </c>
      <c r="AP3140" t="s">
        <v>304</v>
      </c>
      <c r="AW3140" t="s">
        <v>227</v>
      </c>
      <c r="AX3140" t="s">
        <v>226</v>
      </c>
      <c r="AY3140" t="s">
        <v>254</v>
      </c>
      <c r="AZ3140" t="s">
        <v>230</v>
      </c>
      <c r="BA3140" t="s">
        <v>273</v>
      </c>
      <c r="BB3140" t="s">
        <v>380</v>
      </c>
      <c r="BC3140" t="s">
        <v>3927</v>
      </c>
      <c r="BD3140" t="s">
        <v>3927</v>
      </c>
      <c r="BE3140" t="s">
        <v>3927</v>
      </c>
      <c r="BF3140">
        <v>12</v>
      </c>
    </row>
    <row r="3141" spans="1:58" x14ac:dyDescent="0.3">
      <c r="A3141">
        <v>2026</v>
      </c>
      <c r="B3141">
        <v>202605</v>
      </c>
      <c r="C3141">
        <v>5</v>
      </c>
      <c r="D3141" s="14">
        <v>20001623393307</v>
      </c>
      <c r="E3141" t="s">
        <v>2810</v>
      </c>
      <c r="F3141" s="2">
        <v>46148.369895833333</v>
      </c>
      <c r="G3141" s="2">
        <v>46149</v>
      </c>
      <c r="I3141" t="s">
        <v>224</v>
      </c>
      <c r="J3141" t="s">
        <v>230</v>
      </c>
      <c r="L3141" t="s">
        <v>792</v>
      </c>
      <c r="M3141" t="s">
        <v>309</v>
      </c>
      <c r="N3141" t="s">
        <v>297</v>
      </c>
      <c r="O3141" t="s">
        <v>283</v>
      </c>
      <c r="Q3141" t="s">
        <v>13059</v>
      </c>
      <c r="R3141" t="s">
        <v>2809</v>
      </c>
      <c r="S3141" t="s">
        <v>719</v>
      </c>
      <c r="T3141" t="s">
        <v>720</v>
      </c>
      <c r="U3141" t="s">
        <v>258</v>
      </c>
      <c r="V3141" t="s">
        <v>247</v>
      </c>
      <c r="W3141" t="s">
        <v>245</v>
      </c>
      <c r="X3141" t="s">
        <v>225</v>
      </c>
      <c r="Z3141">
        <v>6</v>
      </c>
      <c r="AA3141" t="s">
        <v>3921</v>
      </c>
      <c r="AE3141" t="s">
        <v>3922</v>
      </c>
      <c r="AG3141" t="s">
        <v>342</v>
      </c>
      <c r="AH3141">
        <v>6108848606</v>
      </c>
      <c r="AI3141" t="s">
        <v>13060</v>
      </c>
      <c r="AM3141" t="s">
        <v>3925</v>
      </c>
      <c r="AN3141" t="s">
        <v>3926</v>
      </c>
      <c r="AO3141" t="s">
        <v>268</v>
      </c>
      <c r="AP3141" t="s">
        <v>249</v>
      </c>
      <c r="AW3141" t="s">
        <v>320</v>
      </c>
      <c r="AX3141" t="s">
        <v>319</v>
      </c>
      <c r="AY3141" t="s">
        <v>254</v>
      </c>
      <c r="AZ3141" t="s">
        <v>230</v>
      </c>
      <c r="BA3141" t="s">
        <v>395</v>
      </c>
      <c r="BB3141" t="s">
        <v>380</v>
      </c>
      <c r="BC3141" t="s">
        <v>3927</v>
      </c>
      <c r="BD3141" t="s">
        <v>3927</v>
      </c>
      <c r="BE3141" t="s">
        <v>3927</v>
      </c>
      <c r="BF3141">
        <v>12</v>
      </c>
    </row>
    <row r="3142" spans="1:58" x14ac:dyDescent="0.3">
      <c r="A3142">
        <v>2026</v>
      </c>
      <c r="B3142">
        <v>202605</v>
      </c>
      <c r="C3142">
        <v>5</v>
      </c>
      <c r="D3142" s="14">
        <v>20001623392105</v>
      </c>
      <c r="E3142" t="s">
        <v>2810</v>
      </c>
      <c r="F3142" s="2">
        <v>46148.358495370368</v>
      </c>
      <c r="G3142" s="2">
        <v>46149</v>
      </c>
      <c r="I3142" t="s">
        <v>224</v>
      </c>
      <c r="J3142" t="s">
        <v>230</v>
      </c>
      <c r="L3142" t="s">
        <v>5175</v>
      </c>
      <c r="M3142" t="s">
        <v>4091</v>
      </c>
      <c r="N3142" t="s">
        <v>546</v>
      </c>
      <c r="O3142" t="s">
        <v>554</v>
      </c>
      <c r="Q3142" t="s">
        <v>13061</v>
      </c>
      <c r="R3142" t="s">
        <v>2809</v>
      </c>
      <c r="S3142" t="s">
        <v>7748</v>
      </c>
      <c r="T3142" t="s">
        <v>7749</v>
      </c>
      <c r="U3142" t="s">
        <v>4796</v>
      </c>
      <c r="V3142" t="s">
        <v>2024</v>
      </c>
      <c r="W3142" t="s">
        <v>245</v>
      </c>
      <c r="X3142" t="s">
        <v>225</v>
      </c>
      <c r="Z3142">
        <v>6</v>
      </c>
      <c r="AA3142" t="s">
        <v>3921</v>
      </c>
      <c r="AE3142" t="s">
        <v>3922</v>
      </c>
      <c r="AG3142" t="s">
        <v>6701</v>
      </c>
      <c r="AH3142">
        <v>6102784277</v>
      </c>
      <c r="AI3142" t="s">
        <v>13062</v>
      </c>
      <c r="AM3142" t="s">
        <v>3925</v>
      </c>
      <c r="AN3142" t="s">
        <v>3926</v>
      </c>
      <c r="AO3142" t="s">
        <v>268</v>
      </c>
      <c r="AP3142" t="s">
        <v>249</v>
      </c>
      <c r="AW3142" t="s">
        <v>227</v>
      </c>
      <c r="AX3142" t="s">
        <v>226</v>
      </c>
      <c r="AY3142" t="s">
        <v>254</v>
      </c>
      <c r="AZ3142" t="s">
        <v>230</v>
      </c>
      <c r="BA3142" t="s">
        <v>273</v>
      </c>
      <c r="BB3142" t="s">
        <v>380</v>
      </c>
      <c r="BC3142" t="s">
        <v>3927</v>
      </c>
      <c r="BD3142" t="s">
        <v>3927</v>
      </c>
      <c r="BE3142" t="s">
        <v>3927</v>
      </c>
      <c r="BF3142">
        <v>26</v>
      </c>
    </row>
    <row r="3143" spans="1:58" x14ac:dyDescent="0.3">
      <c r="A3143">
        <v>2026</v>
      </c>
      <c r="B3143">
        <v>202605</v>
      </c>
      <c r="C3143">
        <v>5</v>
      </c>
      <c r="D3143" s="14">
        <v>20001623158067</v>
      </c>
      <c r="E3143" t="s">
        <v>2810</v>
      </c>
      <c r="F3143" s="2">
        <v>46147.74863425926</v>
      </c>
      <c r="G3143" s="2">
        <v>46150</v>
      </c>
      <c r="I3143" t="s">
        <v>224</v>
      </c>
      <c r="J3143" t="s">
        <v>230</v>
      </c>
      <c r="L3143" t="s">
        <v>1577</v>
      </c>
      <c r="M3143" t="s">
        <v>902</v>
      </c>
      <c r="N3143" t="s">
        <v>752</v>
      </c>
      <c r="O3143" t="s">
        <v>623</v>
      </c>
      <c r="Q3143" t="s">
        <v>13063</v>
      </c>
      <c r="R3143" t="s">
        <v>2809</v>
      </c>
      <c r="S3143" t="s">
        <v>6208</v>
      </c>
      <c r="T3143" t="s">
        <v>6209</v>
      </c>
      <c r="U3143" t="s">
        <v>4796</v>
      </c>
      <c r="V3143" t="s">
        <v>2024</v>
      </c>
      <c r="W3143" t="s">
        <v>245</v>
      </c>
      <c r="X3143" t="s">
        <v>225</v>
      </c>
      <c r="Z3143">
        <v>5</v>
      </c>
      <c r="AA3143" t="s">
        <v>3921</v>
      </c>
      <c r="AE3143" t="s">
        <v>3922</v>
      </c>
      <c r="AG3143" t="s">
        <v>2026</v>
      </c>
      <c r="AH3143">
        <v>6108847557</v>
      </c>
      <c r="AI3143" t="s">
        <v>13064</v>
      </c>
      <c r="AM3143" t="s">
        <v>3925</v>
      </c>
      <c r="AN3143" t="s">
        <v>3926</v>
      </c>
      <c r="AO3143" t="s">
        <v>268</v>
      </c>
      <c r="AP3143" t="s">
        <v>386</v>
      </c>
      <c r="AW3143" t="s">
        <v>227</v>
      </c>
      <c r="AX3143" t="s">
        <v>226</v>
      </c>
      <c r="AY3143" t="s">
        <v>254</v>
      </c>
      <c r="AZ3143" t="s">
        <v>230</v>
      </c>
      <c r="BA3143" t="s">
        <v>395</v>
      </c>
      <c r="BB3143" t="s">
        <v>380</v>
      </c>
      <c r="BC3143" t="s">
        <v>3927</v>
      </c>
      <c r="BD3143" t="s">
        <v>3927</v>
      </c>
      <c r="BE3143" t="s">
        <v>3927</v>
      </c>
      <c r="BF3143">
        <v>12</v>
      </c>
    </row>
    <row r="3144" spans="1:58" x14ac:dyDescent="0.3">
      <c r="A3144">
        <v>2026</v>
      </c>
      <c r="B3144">
        <v>202605</v>
      </c>
      <c r="C3144">
        <v>5</v>
      </c>
      <c r="D3144" s="14">
        <v>20001623157895</v>
      </c>
      <c r="E3144" t="s">
        <v>2810</v>
      </c>
      <c r="F3144" s="2">
        <v>46148.350254629629</v>
      </c>
      <c r="G3144" s="2">
        <v>46149</v>
      </c>
      <c r="I3144" t="s">
        <v>224</v>
      </c>
      <c r="J3144" t="s">
        <v>230</v>
      </c>
      <c r="L3144" t="s">
        <v>3584</v>
      </c>
      <c r="M3144" t="s">
        <v>309</v>
      </c>
      <c r="N3144" t="s">
        <v>297</v>
      </c>
      <c r="O3144" t="s">
        <v>283</v>
      </c>
      <c r="Q3144" t="s">
        <v>13065</v>
      </c>
      <c r="R3144" t="s">
        <v>2809</v>
      </c>
      <c r="S3144" t="s">
        <v>719</v>
      </c>
      <c r="T3144" t="s">
        <v>720</v>
      </c>
      <c r="U3144" t="s">
        <v>258</v>
      </c>
      <c r="V3144" t="s">
        <v>247</v>
      </c>
      <c r="W3144" t="s">
        <v>245</v>
      </c>
      <c r="X3144" t="s">
        <v>387</v>
      </c>
      <c r="Z3144">
        <v>6</v>
      </c>
      <c r="AA3144" t="s">
        <v>3921</v>
      </c>
      <c r="AE3144" t="s">
        <v>3922</v>
      </c>
      <c r="AG3144" t="s">
        <v>342</v>
      </c>
      <c r="AH3144">
        <v>6046466401</v>
      </c>
      <c r="AI3144" t="s">
        <v>13066</v>
      </c>
      <c r="AM3144" t="s">
        <v>3925</v>
      </c>
      <c r="AN3144" t="s">
        <v>3926</v>
      </c>
      <c r="AO3144" t="s">
        <v>268</v>
      </c>
      <c r="AP3144" t="s">
        <v>386</v>
      </c>
      <c r="AW3144" t="s">
        <v>447</v>
      </c>
      <c r="AX3144" t="s">
        <v>446</v>
      </c>
      <c r="AY3144" t="s">
        <v>253</v>
      </c>
      <c r="AZ3144" t="s">
        <v>230</v>
      </c>
      <c r="BA3144" t="s">
        <v>273</v>
      </c>
      <c r="BB3144" t="s">
        <v>380</v>
      </c>
      <c r="BC3144" t="s">
        <v>3927</v>
      </c>
      <c r="BD3144" t="s">
        <v>3927</v>
      </c>
      <c r="BE3144" t="s">
        <v>3927</v>
      </c>
      <c r="BF3144">
        <v>20</v>
      </c>
    </row>
    <row r="3145" spans="1:58" x14ac:dyDescent="0.3">
      <c r="A3145">
        <v>2026</v>
      </c>
      <c r="B3145">
        <v>202605</v>
      </c>
      <c r="C3145">
        <v>5</v>
      </c>
      <c r="D3145" s="14">
        <v>20001623157184</v>
      </c>
      <c r="E3145" t="s">
        <v>2810</v>
      </c>
      <c r="F3145" s="2">
        <v>46147.757777777777</v>
      </c>
      <c r="G3145" s="2">
        <v>46154</v>
      </c>
      <c r="I3145" t="s">
        <v>224</v>
      </c>
      <c r="J3145" t="s">
        <v>1696</v>
      </c>
      <c r="L3145" t="s">
        <v>1438</v>
      </c>
      <c r="M3145" t="s">
        <v>261</v>
      </c>
      <c r="N3145" t="s">
        <v>237</v>
      </c>
      <c r="O3145" t="s">
        <v>257</v>
      </c>
      <c r="Q3145" t="s">
        <v>13067</v>
      </c>
      <c r="R3145" t="s">
        <v>4141</v>
      </c>
      <c r="S3145" t="s">
        <v>444</v>
      </c>
      <c r="T3145" t="s">
        <v>445</v>
      </c>
      <c r="U3145" t="s">
        <v>258</v>
      </c>
      <c r="V3145" t="s">
        <v>247</v>
      </c>
      <c r="W3145" t="s">
        <v>245</v>
      </c>
      <c r="X3145" t="s">
        <v>225</v>
      </c>
      <c r="Z3145">
        <v>1</v>
      </c>
      <c r="AA3145" t="s">
        <v>3921</v>
      </c>
      <c r="AE3145" t="s">
        <v>3922</v>
      </c>
      <c r="AG3145" t="s">
        <v>359</v>
      </c>
      <c r="AH3145">
        <v>6108852468</v>
      </c>
      <c r="AI3145" t="s">
        <v>13068</v>
      </c>
      <c r="AM3145" t="s">
        <v>3925</v>
      </c>
      <c r="AN3145" t="s">
        <v>3926</v>
      </c>
      <c r="AO3145" t="s">
        <v>268</v>
      </c>
      <c r="AP3145" t="s">
        <v>1701</v>
      </c>
      <c r="AW3145" t="s">
        <v>4550</v>
      </c>
      <c r="AX3145" t="s">
        <v>3017</v>
      </c>
      <c r="AY3145" t="s">
        <v>254</v>
      </c>
      <c r="AZ3145" t="s">
        <v>1696</v>
      </c>
      <c r="BA3145" t="s">
        <v>395</v>
      </c>
      <c r="BB3145" t="s">
        <v>1698</v>
      </c>
      <c r="BC3145" t="s">
        <v>3927</v>
      </c>
      <c r="BD3145" t="s">
        <v>3927</v>
      </c>
      <c r="BE3145" t="s">
        <v>3927</v>
      </c>
      <c r="BF3145">
        <v>12</v>
      </c>
    </row>
    <row r="3146" spans="1:58" x14ac:dyDescent="0.3">
      <c r="A3146">
        <v>2026</v>
      </c>
      <c r="B3146">
        <v>202605</v>
      </c>
      <c r="C3146">
        <v>5</v>
      </c>
      <c r="D3146" s="14">
        <v>20001623156875</v>
      </c>
      <c r="E3146" t="s">
        <v>2810</v>
      </c>
      <c r="F3146" s="2">
        <v>46148.348726851851</v>
      </c>
      <c r="G3146" s="2">
        <v>46153</v>
      </c>
      <c r="I3146" t="s">
        <v>224</v>
      </c>
      <c r="J3146" t="s">
        <v>230</v>
      </c>
      <c r="L3146" t="s">
        <v>3007</v>
      </c>
      <c r="M3146" t="s">
        <v>261</v>
      </c>
      <c r="N3146" t="s">
        <v>237</v>
      </c>
      <c r="O3146" t="s">
        <v>257</v>
      </c>
      <c r="Q3146" t="s">
        <v>13069</v>
      </c>
      <c r="R3146" t="s">
        <v>2809</v>
      </c>
      <c r="S3146" t="s">
        <v>5306</v>
      </c>
      <c r="T3146" t="s">
        <v>5307</v>
      </c>
      <c r="U3146" t="s">
        <v>3034</v>
      </c>
      <c r="V3146" t="s">
        <v>647</v>
      </c>
      <c r="W3146" t="s">
        <v>245</v>
      </c>
      <c r="X3146" t="s">
        <v>225</v>
      </c>
      <c r="Z3146">
        <v>2</v>
      </c>
      <c r="AA3146" t="s">
        <v>3921</v>
      </c>
      <c r="AE3146" t="s">
        <v>3922</v>
      </c>
      <c r="AG3146" t="s">
        <v>5006</v>
      </c>
      <c r="AH3146">
        <v>6108858444</v>
      </c>
      <c r="AI3146" t="s">
        <v>13070</v>
      </c>
      <c r="AM3146" t="s">
        <v>3925</v>
      </c>
      <c r="AN3146" t="s">
        <v>3926</v>
      </c>
      <c r="AO3146" t="s">
        <v>268</v>
      </c>
      <c r="AP3146" t="s">
        <v>249</v>
      </c>
      <c r="AW3146" t="s">
        <v>320</v>
      </c>
      <c r="AX3146" t="s">
        <v>319</v>
      </c>
      <c r="AY3146" t="s">
        <v>254</v>
      </c>
      <c r="AZ3146" t="s">
        <v>230</v>
      </c>
      <c r="BA3146" t="s">
        <v>344</v>
      </c>
      <c r="BB3146" t="s">
        <v>232</v>
      </c>
      <c r="BC3146" t="s">
        <v>3927</v>
      </c>
      <c r="BD3146" t="s">
        <v>3927</v>
      </c>
      <c r="BE3146" t="s">
        <v>3927</v>
      </c>
      <c r="BF3146">
        <v>12</v>
      </c>
    </row>
    <row r="3147" spans="1:58" x14ac:dyDescent="0.3">
      <c r="A3147">
        <v>2026</v>
      </c>
      <c r="B3147">
        <v>202605</v>
      </c>
      <c r="C3147">
        <v>5</v>
      </c>
      <c r="D3147" s="14">
        <v>20001623154674</v>
      </c>
      <c r="E3147" t="s">
        <v>2810</v>
      </c>
      <c r="F3147" s="2">
        <v>46147.914375</v>
      </c>
      <c r="G3147" s="2">
        <v>46150</v>
      </c>
      <c r="I3147" t="s">
        <v>224</v>
      </c>
      <c r="J3147" t="s">
        <v>230</v>
      </c>
      <c r="L3147" t="s">
        <v>13071</v>
      </c>
      <c r="M3147" t="s">
        <v>309</v>
      </c>
      <c r="N3147" t="s">
        <v>297</v>
      </c>
      <c r="O3147" t="s">
        <v>283</v>
      </c>
      <c r="Q3147" t="s">
        <v>13072</v>
      </c>
      <c r="R3147" t="s">
        <v>2809</v>
      </c>
      <c r="S3147" t="s">
        <v>243</v>
      </c>
      <c r="T3147" t="s">
        <v>244</v>
      </c>
      <c r="U3147" t="s">
        <v>258</v>
      </c>
      <c r="V3147" t="s">
        <v>247</v>
      </c>
      <c r="W3147" t="s">
        <v>245</v>
      </c>
      <c r="X3147" t="s">
        <v>387</v>
      </c>
      <c r="Z3147">
        <v>5</v>
      </c>
      <c r="AA3147" t="s">
        <v>3921</v>
      </c>
      <c r="AE3147" t="s">
        <v>3922</v>
      </c>
      <c r="AG3147" t="s">
        <v>248</v>
      </c>
      <c r="AH3147">
        <v>6089630729</v>
      </c>
      <c r="AI3147" t="s">
        <v>13073</v>
      </c>
      <c r="AM3147" t="s">
        <v>3925</v>
      </c>
      <c r="AN3147" t="s">
        <v>3926</v>
      </c>
      <c r="AO3147" t="s">
        <v>268</v>
      </c>
      <c r="AP3147" t="s">
        <v>304</v>
      </c>
      <c r="AW3147" t="s">
        <v>447</v>
      </c>
      <c r="AX3147" t="s">
        <v>446</v>
      </c>
      <c r="AY3147" t="s">
        <v>253</v>
      </c>
      <c r="AZ3147" t="s">
        <v>230</v>
      </c>
      <c r="BA3147" t="s">
        <v>273</v>
      </c>
      <c r="BB3147" t="s">
        <v>380</v>
      </c>
      <c r="BC3147" t="s">
        <v>3927</v>
      </c>
      <c r="BD3147" t="s">
        <v>3927</v>
      </c>
      <c r="BE3147" t="s">
        <v>3927</v>
      </c>
      <c r="BF3147">
        <v>12</v>
      </c>
    </row>
    <row r="3148" spans="1:58" x14ac:dyDescent="0.3">
      <c r="A3148">
        <v>2026</v>
      </c>
      <c r="B3148">
        <v>202605</v>
      </c>
      <c r="C3148">
        <v>5</v>
      </c>
      <c r="D3148" s="14">
        <v>20001623147647</v>
      </c>
      <c r="E3148" t="s">
        <v>2810</v>
      </c>
      <c r="F3148" s="2">
        <v>46147.850682870368</v>
      </c>
      <c r="G3148" s="2">
        <v>46149</v>
      </c>
      <c r="I3148" t="s">
        <v>224</v>
      </c>
      <c r="J3148" t="s">
        <v>230</v>
      </c>
      <c r="L3148" t="s">
        <v>3633</v>
      </c>
      <c r="M3148" t="s">
        <v>309</v>
      </c>
      <c r="N3148" t="s">
        <v>297</v>
      </c>
      <c r="O3148" t="s">
        <v>283</v>
      </c>
      <c r="Q3148" t="s">
        <v>13074</v>
      </c>
      <c r="R3148" t="s">
        <v>2809</v>
      </c>
      <c r="S3148" t="s">
        <v>7380</v>
      </c>
      <c r="T3148" t="s">
        <v>7381</v>
      </c>
      <c r="U3148" t="s">
        <v>4796</v>
      </c>
      <c r="V3148" t="s">
        <v>2024</v>
      </c>
      <c r="W3148" t="s">
        <v>245</v>
      </c>
      <c r="X3148" t="s">
        <v>387</v>
      </c>
      <c r="Z3148">
        <v>6</v>
      </c>
      <c r="AA3148" t="s">
        <v>3921</v>
      </c>
      <c r="AE3148" t="s">
        <v>3922</v>
      </c>
      <c r="AG3148" t="s">
        <v>2026</v>
      </c>
      <c r="AH3148">
        <v>6108843598</v>
      </c>
      <c r="AI3148" t="s">
        <v>13075</v>
      </c>
      <c r="AM3148" t="s">
        <v>3925</v>
      </c>
      <c r="AN3148" t="s">
        <v>3926</v>
      </c>
      <c r="AO3148" t="s">
        <v>268</v>
      </c>
      <c r="AP3148" t="s">
        <v>249</v>
      </c>
      <c r="AW3148" t="s">
        <v>389</v>
      </c>
      <c r="AX3148" t="s">
        <v>388</v>
      </c>
      <c r="AY3148" t="s">
        <v>253</v>
      </c>
      <c r="AZ3148" t="s">
        <v>230</v>
      </c>
      <c r="BA3148" t="s">
        <v>395</v>
      </c>
      <c r="BB3148" t="s">
        <v>380</v>
      </c>
      <c r="BC3148" t="s">
        <v>3927</v>
      </c>
      <c r="BD3148" t="s">
        <v>3927</v>
      </c>
      <c r="BE3148" t="s">
        <v>3927</v>
      </c>
      <c r="BF3148">
        <v>12</v>
      </c>
    </row>
    <row r="3149" spans="1:58" x14ac:dyDescent="0.3">
      <c r="A3149">
        <v>2026</v>
      </c>
      <c r="B3149">
        <v>202605</v>
      </c>
      <c r="C3149">
        <v>5</v>
      </c>
      <c r="D3149" s="14">
        <v>20001623146003</v>
      </c>
      <c r="E3149" t="s">
        <v>2810</v>
      </c>
      <c r="F3149" s="2">
        <v>46147.738240740742</v>
      </c>
      <c r="G3149" s="2">
        <v>46150</v>
      </c>
      <c r="I3149" t="s">
        <v>224</v>
      </c>
      <c r="J3149" t="s">
        <v>1696</v>
      </c>
      <c r="L3149" t="s">
        <v>729</v>
      </c>
      <c r="M3149" t="s">
        <v>1366</v>
      </c>
      <c r="N3149" t="s">
        <v>1359</v>
      </c>
      <c r="O3149" t="s">
        <v>554</v>
      </c>
      <c r="Q3149" t="s">
        <v>13076</v>
      </c>
      <c r="R3149" t="s">
        <v>4141</v>
      </c>
      <c r="S3149" t="s">
        <v>444</v>
      </c>
      <c r="T3149" t="s">
        <v>445</v>
      </c>
      <c r="U3149" t="s">
        <v>258</v>
      </c>
      <c r="V3149" t="s">
        <v>247</v>
      </c>
      <c r="W3149" t="s">
        <v>245</v>
      </c>
      <c r="X3149" t="s">
        <v>225</v>
      </c>
      <c r="Z3149">
        <v>5</v>
      </c>
      <c r="AA3149" t="s">
        <v>3921</v>
      </c>
      <c r="AE3149" t="s">
        <v>3922</v>
      </c>
      <c r="AG3149" t="s">
        <v>359</v>
      </c>
      <c r="AH3149">
        <v>6108850421</v>
      </c>
      <c r="AI3149" t="s">
        <v>13077</v>
      </c>
      <c r="AM3149" t="s">
        <v>3925</v>
      </c>
      <c r="AN3149" t="s">
        <v>3926</v>
      </c>
      <c r="AO3149" t="s">
        <v>268</v>
      </c>
      <c r="AP3149" t="s">
        <v>1701</v>
      </c>
      <c r="AW3149" t="s">
        <v>4550</v>
      </c>
      <c r="AX3149" t="s">
        <v>3017</v>
      </c>
      <c r="AY3149" t="s">
        <v>254</v>
      </c>
      <c r="AZ3149" t="s">
        <v>1696</v>
      </c>
      <c r="BA3149" t="s">
        <v>395</v>
      </c>
      <c r="BB3149" t="s">
        <v>1698</v>
      </c>
      <c r="BC3149" t="s">
        <v>3927</v>
      </c>
      <c r="BD3149" t="s">
        <v>3927</v>
      </c>
      <c r="BE3149" t="s">
        <v>3927</v>
      </c>
      <c r="BF3149">
        <v>12</v>
      </c>
    </row>
    <row r="3150" spans="1:58" x14ac:dyDescent="0.3">
      <c r="A3150">
        <v>2026</v>
      </c>
      <c r="B3150">
        <v>202605</v>
      </c>
      <c r="C3150">
        <v>5</v>
      </c>
      <c r="D3150" s="14">
        <v>20001623139729</v>
      </c>
      <c r="E3150" t="s">
        <v>2810</v>
      </c>
      <c r="F3150" s="2">
        <v>46147.877060185187</v>
      </c>
      <c r="G3150" s="2">
        <v>46151</v>
      </c>
      <c r="I3150" t="s">
        <v>224</v>
      </c>
      <c r="J3150" t="s">
        <v>230</v>
      </c>
      <c r="L3150" t="s">
        <v>3767</v>
      </c>
      <c r="M3150" t="s">
        <v>902</v>
      </c>
      <c r="N3150" t="s">
        <v>752</v>
      </c>
      <c r="O3150" t="s">
        <v>623</v>
      </c>
      <c r="Q3150" t="s">
        <v>13078</v>
      </c>
      <c r="R3150" t="s">
        <v>2809</v>
      </c>
      <c r="S3150" t="s">
        <v>7442</v>
      </c>
      <c r="T3150" t="s">
        <v>7443</v>
      </c>
      <c r="U3150" t="s">
        <v>4008</v>
      </c>
      <c r="V3150" t="s">
        <v>980</v>
      </c>
      <c r="W3150" t="s">
        <v>245</v>
      </c>
      <c r="X3150" t="s">
        <v>225</v>
      </c>
      <c r="Z3150">
        <v>4</v>
      </c>
      <c r="AA3150" t="s">
        <v>3921</v>
      </c>
      <c r="AE3150" t="s">
        <v>3922</v>
      </c>
      <c r="AG3150" t="s">
        <v>4870</v>
      </c>
      <c r="AH3150">
        <v>6108841620</v>
      </c>
      <c r="AI3150" t="s">
        <v>13079</v>
      </c>
      <c r="AM3150" t="s">
        <v>3925</v>
      </c>
      <c r="AN3150" t="s">
        <v>3926</v>
      </c>
      <c r="AO3150" t="s">
        <v>268</v>
      </c>
      <c r="AP3150" t="s">
        <v>249</v>
      </c>
      <c r="AW3150" t="s">
        <v>320</v>
      </c>
      <c r="AX3150" t="s">
        <v>319</v>
      </c>
      <c r="AY3150" t="s">
        <v>254</v>
      </c>
      <c r="AZ3150" t="s">
        <v>230</v>
      </c>
      <c r="BA3150" t="s">
        <v>395</v>
      </c>
      <c r="BB3150" t="s">
        <v>380</v>
      </c>
      <c r="BC3150" t="s">
        <v>3927</v>
      </c>
      <c r="BD3150" t="s">
        <v>3927</v>
      </c>
      <c r="BE3150" t="s">
        <v>3927</v>
      </c>
      <c r="BF3150">
        <v>12</v>
      </c>
    </row>
    <row r="3151" spans="1:58" x14ac:dyDescent="0.3">
      <c r="A3151">
        <v>2026</v>
      </c>
      <c r="B3151">
        <v>202605</v>
      </c>
      <c r="C3151">
        <v>5</v>
      </c>
      <c r="D3151" s="14">
        <v>20001623138694</v>
      </c>
      <c r="E3151" t="s">
        <v>2810</v>
      </c>
      <c r="F3151" s="2">
        <v>46147.848229166666</v>
      </c>
      <c r="G3151" s="2">
        <v>46150</v>
      </c>
      <c r="I3151" t="s">
        <v>224</v>
      </c>
      <c r="J3151" t="s">
        <v>230</v>
      </c>
      <c r="L3151" t="s">
        <v>13080</v>
      </c>
      <c r="M3151" t="s">
        <v>1045</v>
      </c>
      <c r="N3151" t="s">
        <v>1040</v>
      </c>
      <c r="O3151" t="s">
        <v>257</v>
      </c>
      <c r="Q3151" t="s">
        <v>13081</v>
      </c>
      <c r="R3151" t="s">
        <v>2809</v>
      </c>
      <c r="S3151" t="s">
        <v>243</v>
      </c>
      <c r="T3151" t="s">
        <v>244</v>
      </c>
      <c r="U3151" t="s">
        <v>258</v>
      </c>
      <c r="V3151" t="s">
        <v>247</v>
      </c>
      <c r="W3151" t="s">
        <v>245</v>
      </c>
      <c r="X3151" t="s">
        <v>387</v>
      </c>
      <c r="Z3151">
        <v>5</v>
      </c>
      <c r="AA3151" t="s">
        <v>3921</v>
      </c>
      <c r="AE3151" t="s">
        <v>3922</v>
      </c>
      <c r="AG3151" t="s">
        <v>248</v>
      </c>
      <c r="AH3151">
        <v>6108848553</v>
      </c>
      <c r="AI3151" t="s">
        <v>13082</v>
      </c>
      <c r="AM3151" t="s">
        <v>3925</v>
      </c>
      <c r="AN3151" t="s">
        <v>3926</v>
      </c>
      <c r="AO3151" t="s">
        <v>268</v>
      </c>
      <c r="AP3151" t="s">
        <v>304</v>
      </c>
      <c r="AW3151" t="s">
        <v>389</v>
      </c>
      <c r="AX3151" t="s">
        <v>388</v>
      </c>
      <c r="AY3151" t="s">
        <v>253</v>
      </c>
      <c r="AZ3151" t="s">
        <v>230</v>
      </c>
      <c r="BA3151" t="s">
        <v>395</v>
      </c>
      <c r="BB3151" t="s">
        <v>380</v>
      </c>
      <c r="BC3151" t="s">
        <v>3927</v>
      </c>
      <c r="BD3151" t="s">
        <v>3927</v>
      </c>
      <c r="BE3151" t="s">
        <v>3927</v>
      </c>
      <c r="BF3151">
        <v>12</v>
      </c>
    </row>
    <row r="3152" spans="1:58" x14ac:dyDescent="0.3">
      <c r="A3152">
        <v>2026</v>
      </c>
      <c r="B3152">
        <v>202605</v>
      </c>
      <c r="C3152">
        <v>5</v>
      </c>
      <c r="D3152" s="14">
        <v>20001623136797</v>
      </c>
      <c r="E3152" t="s">
        <v>2810</v>
      </c>
      <c r="F3152" s="2">
        <v>46148.304722222223</v>
      </c>
      <c r="G3152" s="2">
        <v>46152</v>
      </c>
      <c r="I3152" t="s">
        <v>224</v>
      </c>
      <c r="J3152" t="s">
        <v>230</v>
      </c>
      <c r="L3152" t="s">
        <v>1324</v>
      </c>
      <c r="M3152" t="s">
        <v>334</v>
      </c>
      <c r="N3152" t="s">
        <v>322</v>
      </c>
      <c r="O3152" t="s">
        <v>331</v>
      </c>
      <c r="Q3152" t="s">
        <v>13083</v>
      </c>
      <c r="R3152" t="s">
        <v>2809</v>
      </c>
      <c r="S3152" t="s">
        <v>674</v>
      </c>
      <c r="T3152" t="s">
        <v>675</v>
      </c>
      <c r="U3152" t="s">
        <v>258</v>
      </c>
      <c r="V3152" t="s">
        <v>247</v>
      </c>
      <c r="W3152" t="s">
        <v>245</v>
      </c>
      <c r="X3152" t="s">
        <v>225</v>
      </c>
      <c r="Z3152">
        <v>3</v>
      </c>
      <c r="AA3152" t="s">
        <v>3921</v>
      </c>
      <c r="AE3152" t="s">
        <v>3922</v>
      </c>
      <c r="AG3152" t="s">
        <v>359</v>
      </c>
      <c r="AH3152">
        <v>6108848558</v>
      </c>
      <c r="AI3152" t="s">
        <v>13084</v>
      </c>
      <c r="AM3152" t="s">
        <v>3925</v>
      </c>
      <c r="AN3152" t="s">
        <v>3926</v>
      </c>
      <c r="AO3152" t="s">
        <v>268</v>
      </c>
      <c r="AP3152" t="s">
        <v>386</v>
      </c>
      <c r="AW3152" t="s">
        <v>320</v>
      </c>
      <c r="AX3152" t="s">
        <v>319</v>
      </c>
      <c r="AY3152" t="s">
        <v>254</v>
      </c>
      <c r="AZ3152" t="s">
        <v>230</v>
      </c>
      <c r="BA3152" t="s">
        <v>395</v>
      </c>
      <c r="BB3152" t="s">
        <v>380</v>
      </c>
      <c r="BC3152" t="s">
        <v>3927</v>
      </c>
      <c r="BD3152" t="s">
        <v>3927</v>
      </c>
      <c r="BE3152" t="s">
        <v>3927</v>
      </c>
      <c r="BF3152">
        <v>12</v>
      </c>
    </row>
    <row r="3153" spans="1:58" x14ac:dyDescent="0.3">
      <c r="A3153">
        <v>2026</v>
      </c>
      <c r="B3153">
        <v>202605</v>
      </c>
      <c r="C3153">
        <v>5</v>
      </c>
      <c r="D3153" s="14">
        <v>20001623135971</v>
      </c>
      <c r="E3153" t="s">
        <v>2810</v>
      </c>
      <c r="F3153" s="2">
        <v>46147.731770833336</v>
      </c>
      <c r="G3153" s="2">
        <v>46149</v>
      </c>
      <c r="I3153" t="s">
        <v>224</v>
      </c>
      <c r="J3153" t="s">
        <v>230</v>
      </c>
      <c r="L3153" t="s">
        <v>8140</v>
      </c>
      <c r="M3153" t="s">
        <v>1286</v>
      </c>
      <c r="N3153" t="s">
        <v>1281</v>
      </c>
      <c r="O3153" t="s">
        <v>331</v>
      </c>
      <c r="Q3153" t="s">
        <v>13085</v>
      </c>
      <c r="R3153" t="s">
        <v>2809</v>
      </c>
      <c r="S3153" t="s">
        <v>6590</v>
      </c>
      <c r="T3153" t="s">
        <v>6591</v>
      </c>
      <c r="U3153" t="s">
        <v>4796</v>
      </c>
      <c r="V3153" t="s">
        <v>2024</v>
      </c>
      <c r="W3153" t="s">
        <v>245</v>
      </c>
      <c r="X3153" t="s">
        <v>387</v>
      </c>
      <c r="Z3153">
        <v>6</v>
      </c>
      <c r="AA3153" t="s">
        <v>3921</v>
      </c>
      <c r="AE3153" t="s">
        <v>3922</v>
      </c>
      <c r="AG3153" t="s">
        <v>2026</v>
      </c>
      <c r="AH3153">
        <v>6108841576</v>
      </c>
      <c r="AI3153" t="s">
        <v>13086</v>
      </c>
      <c r="AM3153" t="s">
        <v>3925</v>
      </c>
      <c r="AN3153" t="s">
        <v>3926</v>
      </c>
      <c r="AO3153" t="s">
        <v>268</v>
      </c>
      <c r="AP3153" t="s">
        <v>304</v>
      </c>
      <c r="AW3153" t="s">
        <v>447</v>
      </c>
      <c r="AX3153" t="s">
        <v>446</v>
      </c>
      <c r="AY3153" t="s">
        <v>253</v>
      </c>
      <c r="AZ3153" t="s">
        <v>230</v>
      </c>
      <c r="BA3153" t="s">
        <v>395</v>
      </c>
      <c r="BB3153" t="s">
        <v>380</v>
      </c>
      <c r="BC3153" t="s">
        <v>3927</v>
      </c>
      <c r="BD3153" t="s">
        <v>3927</v>
      </c>
      <c r="BE3153" t="s">
        <v>3927</v>
      </c>
      <c r="BF3153">
        <v>12</v>
      </c>
    </row>
    <row r="3154" spans="1:58" x14ac:dyDescent="0.3">
      <c r="A3154">
        <v>2026</v>
      </c>
      <c r="B3154">
        <v>202605</v>
      </c>
      <c r="C3154">
        <v>5</v>
      </c>
      <c r="D3154" s="14">
        <v>20001623135699</v>
      </c>
      <c r="E3154" t="s">
        <v>2810</v>
      </c>
      <c r="F3154" s="2">
        <v>46147.839236111111</v>
      </c>
      <c r="G3154" s="2">
        <v>46151</v>
      </c>
      <c r="I3154" t="s">
        <v>224</v>
      </c>
      <c r="J3154" t="s">
        <v>230</v>
      </c>
      <c r="L3154" t="s">
        <v>1280</v>
      </c>
      <c r="M3154" t="s">
        <v>1286</v>
      </c>
      <c r="N3154" t="s">
        <v>1281</v>
      </c>
      <c r="O3154" t="s">
        <v>331</v>
      </c>
      <c r="Q3154" t="s">
        <v>13087</v>
      </c>
      <c r="R3154" t="s">
        <v>2809</v>
      </c>
      <c r="S3154" t="s">
        <v>6704</v>
      </c>
      <c r="T3154" t="s">
        <v>6705</v>
      </c>
      <c r="U3154" t="s">
        <v>4796</v>
      </c>
      <c r="V3154" t="s">
        <v>2024</v>
      </c>
      <c r="W3154" t="s">
        <v>245</v>
      </c>
      <c r="X3154" t="s">
        <v>225</v>
      </c>
      <c r="Z3154">
        <v>4</v>
      </c>
      <c r="AA3154" t="s">
        <v>3921</v>
      </c>
      <c r="AE3154" t="s">
        <v>3922</v>
      </c>
      <c r="AG3154" t="s">
        <v>2026</v>
      </c>
      <c r="AH3154">
        <v>6108860390</v>
      </c>
      <c r="AI3154" t="s">
        <v>13088</v>
      </c>
      <c r="AM3154" t="s">
        <v>3925</v>
      </c>
      <c r="AN3154" t="s">
        <v>3926</v>
      </c>
      <c r="AO3154" t="s">
        <v>268</v>
      </c>
      <c r="AP3154" t="s">
        <v>386</v>
      </c>
      <c r="AW3154" t="s">
        <v>320</v>
      </c>
      <c r="AX3154" t="s">
        <v>319</v>
      </c>
      <c r="AY3154" t="s">
        <v>254</v>
      </c>
      <c r="AZ3154" t="s">
        <v>230</v>
      </c>
      <c r="BA3154" t="s">
        <v>395</v>
      </c>
      <c r="BB3154" t="s">
        <v>380</v>
      </c>
      <c r="BC3154" t="s">
        <v>3927</v>
      </c>
      <c r="BD3154" t="s">
        <v>3927</v>
      </c>
      <c r="BE3154" t="s">
        <v>3927</v>
      </c>
      <c r="BF3154">
        <v>12</v>
      </c>
    </row>
    <row r="3155" spans="1:58" x14ac:dyDescent="0.3">
      <c r="A3155">
        <v>2026</v>
      </c>
      <c r="B3155">
        <v>202605</v>
      </c>
      <c r="C3155">
        <v>5</v>
      </c>
      <c r="D3155" s="14">
        <v>20001623110442</v>
      </c>
      <c r="E3155" t="s">
        <v>2810</v>
      </c>
      <c r="F3155" s="2">
        <v>46147.709861111114</v>
      </c>
      <c r="G3155" s="2">
        <v>46154</v>
      </c>
      <c r="I3155" t="s">
        <v>224</v>
      </c>
      <c r="J3155" t="s">
        <v>230</v>
      </c>
      <c r="L3155" t="s">
        <v>3170</v>
      </c>
      <c r="M3155" t="s">
        <v>309</v>
      </c>
      <c r="N3155" t="s">
        <v>297</v>
      </c>
      <c r="O3155" t="s">
        <v>283</v>
      </c>
      <c r="Q3155" t="s">
        <v>13089</v>
      </c>
      <c r="R3155" t="s">
        <v>2809</v>
      </c>
      <c r="S3155" t="s">
        <v>5865</v>
      </c>
      <c r="T3155" t="s">
        <v>5866</v>
      </c>
      <c r="U3155" t="s">
        <v>3034</v>
      </c>
      <c r="V3155" t="s">
        <v>647</v>
      </c>
      <c r="W3155" t="s">
        <v>245</v>
      </c>
      <c r="X3155" t="s">
        <v>225</v>
      </c>
      <c r="Z3155">
        <v>1</v>
      </c>
      <c r="AA3155" t="s">
        <v>3921</v>
      </c>
      <c r="AE3155" t="s">
        <v>3922</v>
      </c>
      <c r="AG3155" t="s">
        <v>5111</v>
      </c>
      <c r="AH3155">
        <v>6108862244</v>
      </c>
      <c r="AI3155" t="s">
        <v>13090</v>
      </c>
      <c r="AM3155" t="s">
        <v>3925</v>
      </c>
      <c r="AN3155" t="s">
        <v>3926</v>
      </c>
      <c r="AO3155" t="s">
        <v>268</v>
      </c>
      <c r="AP3155" t="s">
        <v>386</v>
      </c>
      <c r="AW3155" t="s">
        <v>320</v>
      </c>
      <c r="AX3155" t="s">
        <v>319</v>
      </c>
      <c r="AY3155" t="s">
        <v>254</v>
      </c>
      <c r="AZ3155" t="s">
        <v>230</v>
      </c>
      <c r="BA3155" t="s">
        <v>344</v>
      </c>
      <c r="BB3155" t="s">
        <v>232</v>
      </c>
      <c r="BC3155" t="s">
        <v>3927</v>
      </c>
      <c r="BD3155" t="s">
        <v>3927</v>
      </c>
      <c r="BE3155" t="s">
        <v>3927</v>
      </c>
      <c r="BF3155">
        <v>12</v>
      </c>
    </row>
    <row r="3156" spans="1:58" x14ac:dyDescent="0.3">
      <c r="A3156">
        <v>2026</v>
      </c>
      <c r="B3156">
        <v>202605</v>
      </c>
      <c r="C3156">
        <v>5</v>
      </c>
      <c r="D3156" s="14">
        <v>20001623105159</v>
      </c>
      <c r="E3156" t="s">
        <v>2810</v>
      </c>
      <c r="F3156" s="2">
        <v>46147.697997685187</v>
      </c>
      <c r="G3156" s="2">
        <v>46150</v>
      </c>
      <c r="I3156" t="s">
        <v>224</v>
      </c>
      <c r="J3156" t="s">
        <v>230</v>
      </c>
      <c r="L3156" t="s">
        <v>3418</v>
      </c>
      <c r="M3156" t="s">
        <v>309</v>
      </c>
      <c r="N3156" t="s">
        <v>297</v>
      </c>
      <c r="O3156" t="s">
        <v>283</v>
      </c>
      <c r="Q3156" t="s">
        <v>13091</v>
      </c>
      <c r="R3156" t="s">
        <v>2809</v>
      </c>
      <c r="S3156" t="s">
        <v>2403</v>
      </c>
      <c r="T3156" t="s">
        <v>2404</v>
      </c>
      <c r="U3156" t="s">
        <v>258</v>
      </c>
      <c r="V3156" t="s">
        <v>247</v>
      </c>
      <c r="W3156" t="s">
        <v>245</v>
      </c>
      <c r="X3156" t="s">
        <v>225</v>
      </c>
      <c r="Z3156">
        <v>5</v>
      </c>
      <c r="AA3156" t="s">
        <v>3921</v>
      </c>
      <c r="AE3156" t="s">
        <v>3922</v>
      </c>
      <c r="AG3156" t="s">
        <v>248</v>
      </c>
      <c r="AH3156">
        <v>6108282330</v>
      </c>
      <c r="AI3156" t="s">
        <v>13092</v>
      </c>
      <c r="AM3156" t="s">
        <v>3928</v>
      </c>
      <c r="AN3156" t="s">
        <v>3926</v>
      </c>
      <c r="AO3156" t="s">
        <v>268</v>
      </c>
      <c r="AP3156" t="s">
        <v>386</v>
      </c>
      <c r="AW3156" t="s">
        <v>227</v>
      </c>
      <c r="AX3156" t="s">
        <v>226</v>
      </c>
      <c r="AY3156" t="s">
        <v>254</v>
      </c>
      <c r="AZ3156" t="s">
        <v>230</v>
      </c>
      <c r="BA3156" t="s">
        <v>273</v>
      </c>
      <c r="BB3156" t="s">
        <v>380</v>
      </c>
      <c r="BC3156" t="s">
        <v>3927</v>
      </c>
      <c r="BD3156" t="s">
        <v>3927</v>
      </c>
      <c r="BE3156" t="s">
        <v>3927</v>
      </c>
      <c r="BF3156">
        <v>12</v>
      </c>
    </row>
    <row r="3157" spans="1:58" x14ac:dyDescent="0.3">
      <c r="A3157">
        <v>2026</v>
      </c>
      <c r="B3157">
        <v>202605</v>
      </c>
      <c r="C3157">
        <v>5</v>
      </c>
      <c r="D3157" s="14">
        <v>20001623097299</v>
      </c>
      <c r="E3157" t="s">
        <v>2810</v>
      </c>
      <c r="F3157" s="2">
        <v>46147.701307870368</v>
      </c>
      <c r="G3157" s="2">
        <v>46149</v>
      </c>
      <c r="I3157" t="s">
        <v>224</v>
      </c>
      <c r="J3157" t="s">
        <v>230</v>
      </c>
      <c r="L3157" t="s">
        <v>2871</v>
      </c>
      <c r="M3157" t="s">
        <v>334</v>
      </c>
      <c r="N3157" t="s">
        <v>322</v>
      </c>
      <c r="O3157" t="s">
        <v>331</v>
      </c>
      <c r="Q3157" t="s">
        <v>13093</v>
      </c>
      <c r="R3157" t="s">
        <v>2809</v>
      </c>
      <c r="S3157" t="s">
        <v>7591</v>
      </c>
      <c r="T3157" t="s">
        <v>7592</v>
      </c>
      <c r="U3157" t="s">
        <v>4796</v>
      </c>
      <c r="V3157" t="s">
        <v>2024</v>
      </c>
      <c r="W3157" t="s">
        <v>245</v>
      </c>
      <c r="X3157" t="s">
        <v>225</v>
      </c>
      <c r="Z3157">
        <v>6</v>
      </c>
      <c r="AA3157" t="s">
        <v>3921</v>
      </c>
      <c r="AE3157" t="s">
        <v>3922</v>
      </c>
      <c r="AG3157" t="s">
        <v>6332</v>
      </c>
      <c r="AH3157">
        <v>6108841525</v>
      </c>
      <c r="AI3157" t="s">
        <v>13094</v>
      </c>
      <c r="AM3157" t="s">
        <v>3925</v>
      </c>
      <c r="AN3157" t="s">
        <v>3926</v>
      </c>
      <c r="AO3157" t="s">
        <v>268</v>
      </c>
      <c r="AP3157" t="s">
        <v>304</v>
      </c>
      <c r="AW3157" t="s">
        <v>320</v>
      </c>
      <c r="AX3157" t="s">
        <v>319</v>
      </c>
      <c r="AY3157" t="s">
        <v>254</v>
      </c>
      <c r="AZ3157" t="s">
        <v>230</v>
      </c>
      <c r="BA3157" t="s">
        <v>395</v>
      </c>
      <c r="BB3157" t="s">
        <v>380</v>
      </c>
      <c r="BC3157" t="s">
        <v>3927</v>
      </c>
      <c r="BD3157" t="s">
        <v>3927</v>
      </c>
      <c r="BE3157" t="s">
        <v>3927</v>
      </c>
      <c r="BF3157">
        <v>12</v>
      </c>
    </row>
    <row r="3158" spans="1:58" x14ac:dyDescent="0.3">
      <c r="A3158">
        <v>2026</v>
      </c>
      <c r="B3158">
        <v>202605</v>
      </c>
      <c r="C3158">
        <v>5</v>
      </c>
      <c r="D3158" s="14">
        <v>20001623097048</v>
      </c>
      <c r="E3158" t="s">
        <v>2810</v>
      </c>
      <c r="F3158" s="2">
        <v>46147.691365740742</v>
      </c>
      <c r="G3158" s="2">
        <v>46149</v>
      </c>
      <c r="I3158" t="s">
        <v>224</v>
      </c>
      <c r="J3158" t="s">
        <v>230</v>
      </c>
      <c r="L3158" t="s">
        <v>3570</v>
      </c>
      <c r="M3158" t="s">
        <v>309</v>
      </c>
      <c r="N3158" t="s">
        <v>297</v>
      </c>
      <c r="O3158" t="s">
        <v>283</v>
      </c>
      <c r="Q3158" t="s">
        <v>13095</v>
      </c>
      <c r="R3158" t="s">
        <v>2809</v>
      </c>
      <c r="S3158" t="s">
        <v>6624</v>
      </c>
      <c r="T3158" t="s">
        <v>6625</v>
      </c>
      <c r="U3158" t="s">
        <v>4796</v>
      </c>
      <c r="V3158" t="s">
        <v>2024</v>
      </c>
      <c r="W3158" t="s">
        <v>245</v>
      </c>
      <c r="X3158" t="s">
        <v>225</v>
      </c>
      <c r="Z3158">
        <v>6</v>
      </c>
      <c r="AA3158" t="s">
        <v>3921</v>
      </c>
      <c r="AE3158" t="s">
        <v>3922</v>
      </c>
      <c r="AG3158" t="s">
        <v>6332</v>
      </c>
      <c r="AH3158">
        <v>6108862210</v>
      </c>
      <c r="AI3158" t="s">
        <v>13096</v>
      </c>
      <c r="AM3158" t="s">
        <v>3925</v>
      </c>
      <c r="AN3158" t="s">
        <v>3926</v>
      </c>
      <c r="AO3158" t="s">
        <v>268</v>
      </c>
      <c r="AP3158" t="s">
        <v>386</v>
      </c>
      <c r="AW3158" t="s">
        <v>320</v>
      </c>
      <c r="AX3158" t="s">
        <v>319</v>
      </c>
      <c r="AY3158" t="s">
        <v>254</v>
      </c>
      <c r="AZ3158" t="s">
        <v>230</v>
      </c>
      <c r="BA3158" t="s">
        <v>395</v>
      </c>
      <c r="BB3158" t="s">
        <v>380</v>
      </c>
      <c r="BC3158" t="s">
        <v>3927</v>
      </c>
      <c r="BD3158" t="s">
        <v>3927</v>
      </c>
      <c r="BE3158" t="s">
        <v>3927</v>
      </c>
      <c r="BF3158">
        <v>12</v>
      </c>
    </row>
    <row r="3159" spans="1:58" x14ac:dyDescent="0.3">
      <c r="A3159">
        <v>2026</v>
      </c>
      <c r="B3159">
        <v>202605</v>
      </c>
      <c r="C3159">
        <v>5</v>
      </c>
      <c r="D3159" s="14">
        <v>20001623074676</v>
      </c>
      <c r="E3159" t="s">
        <v>2810</v>
      </c>
      <c r="F3159" s="2">
        <v>46147.682060185187</v>
      </c>
      <c r="G3159" s="2">
        <v>46148</v>
      </c>
      <c r="I3159" t="s">
        <v>224</v>
      </c>
      <c r="J3159" t="s">
        <v>230</v>
      </c>
      <c r="L3159" t="s">
        <v>3297</v>
      </c>
      <c r="M3159" t="s">
        <v>809</v>
      </c>
      <c r="N3159" t="s">
        <v>237</v>
      </c>
      <c r="O3159" t="s">
        <v>257</v>
      </c>
      <c r="Q3159" t="s">
        <v>13097</v>
      </c>
      <c r="R3159" t="s">
        <v>2809</v>
      </c>
      <c r="S3159" t="s">
        <v>9832</v>
      </c>
      <c r="T3159" t="s">
        <v>9833</v>
      </c>
      <c r="U3159" t="s">
        <v>4796</v>
      </c>
      <c r="V3159" t="s">
        <v>2024</v>
      </c>
      <c r="W3159" t="s">
        <v>245</v>
      </c>
      <c r="X3159" t="s">
        <v>225</v>
      </c>
      <c r="Z3159">
        <v>7</v>
      </c>
      <c r="AA3159" t="s">
        <v>3921</v>
      </c>
      <c r="AE3159" t="s">
        <v>3922</v>
      </c>
      <c r="AG3159" t="s">
        <v>6332</v>
      </c>
      <c r="AH3159">
        <v>6108843477</v>
      </c>
      <c r="AI3159" t="s">
        <v>13098</v>
      </c>
      <c r="AM3159" t="s">
        <v>3925</v>
      </c>
      <c r="AN3159" t="s">
        <v>3926</v>
      </c>
      <c r="AO3159" t="s">
        <v>268</v>
      </c>
      <c r="AP3159" t="s">
        <v>386</v>
      </c>
      <c r="AW3159" t="s">
        <v>320</v>
      </c>
      <c r="AX3159" t="s">
        <v>319</v>
      </c>
      <c r="AY3159" t="s">
        <v>254</v>
      </c>
      <c r="AZ3159" t="s">
        <v>230</v>
      </c>
      <c r="BA3159" t="s">
        <v>395</v>
      </c>
      <c r="BB3159" t="s">
        <v>380</v>
      </c>
      <c r="BC3159" t="s">
        <v>3927</v>
      </c>
      <c r="BD3159" t="s">
        <v>3927</v>
      </c>
      <c r="BE3159" t="s">
        <v>3927</v>
      </c>
      <c r="BF3159">
        <v>12</v>
      </c>
    </row>
    <row r="3160" spans="1:58" x14ac:dyDescent="0.3">
      <c r="A3160">
        <v>2026</v>
      </c>
      <c r="B3160">
        <v>202605</v>
      </c>
      <c r="C3160">
        <v>5</v>
      </c>
      <c r="D3160" s="14">
        <v>20001623070589</v>
      </c>
      <c r="E3160" t="s">
        <v>2810</v>
      </c>
      <c r="F3160" s="2">
        <v>46147.677048611113</v>
      </c>
      <c r="G3160" s="2">
        <v>46150</v>
      </c>
      <c r="I3160" t="s">
        <v>224</v>
      </c>
      <c r="J3160" t="s">
        <v>230</v>
      </c>
      <c r="L3160" t="s">
        <v>3496</v>
      </c>
      <c r="M3160" t="s">
        <v>309</v>
      </c>
      <c r="N3160" t="s">
        <v>297</v>
      </c>
      <c r="O3160" t="s">
        <v>283</v>
      </c>
      <c r="Q3160" t="s">
        <v>13099</v>
      </c>
      <c r="R3160" t="s">
        <v>2809</v>
      </c>
      <c r="S3160" t="s">
        <v>6130</v>
      </c>
      <c r="T3160" t="s">
        <v>6131</v>
      </c>
      <c r="U3160" t="s">
        <v>4796</v>
      </c>
      <c r="V3160" t="s">
        <v>2024</v>
      </c>
      <c r="W3160" t="s">
        <v>245</v>
      </c>
      <c r="X3160" t="s">
        <v>225</v>
      </c>
      <c r="Z3160">
        <v>5</v>
      </c>
      <c r="AA3160" t="s">
        <v>3921</v>
      </c>
      <c r="AE3160" t="s">
        <v>3922</v>
      </c>
      <c r="AG3160" t="s">
        <v>2026</v>
      </c>
      <c r="AH3160">
        <v>6108860236</v>
      </c>
      <c r="AI3160" t="s">
        <v>13100</v>
      </c>
      <c r="AM3160" t="s">
        <v>3925</v>
      </c>
      <c r="AN3160" t="s">
        <v>3926</v>
      </c>
      <c r="AO3160" t="s">
        <v>268</v>
      </c>
      <c r="AP3160" t="s">
        <v>249</v>
      </c>
      <c r="AW3160" t="s">
        <v>320</v>
      </c>
      <c r="AX3160" t="s">
        <v>319</v>
      </c>
      <c r="AY3160" t="s">
        <v>254</v>
      </c>
      <c r="AZ3160" t="s">
        <v>230</v>
      </c>
      <c r="BA3160" t="s">
        <v>395</v>
      </c>
      <c r="BB3160" t="s">
        <v>380</v>
      </c>
      <c r="BC3160" t="s">
        <v>3927</v>
      </c>
      <c r="BD3160" t="s">
        <v>3927</v>
      </c>
      <c r="BE3160" t="s">
        <v>3927</v>
      </c>
      <c r="BF3160">
        <v>12</v>
      </c>
    </row>
    <row r="3161" spans="1:58" x14ac:dyDescent="0.3">
      <c r="A3161">
        <v>2026</v>
      </c>
      <c r="B3161">
        <v>202605</v>
      </c>
      <c r="C3161">
        <v>5</v>
      </c>
      <c r="D3161" s="14">
        <v>20001623070056</v>
      </c>
      <c r="E3161" t="s">
        <v>2810</v>
      </c>
      <c r="F3161" s="2">
        <v>46147.656886574077</v>
      </c>
      <c r="G3161" s="2">
        <v>46149</v>
      </c>
      <c r="I3161" t="s">
        <v>224</v>
      </c>
      <c r="J3161" t="s">
        <v>230</v>
      </c>
      <c r="L3161" t="s">
        <v>3688</v>
      </c>
      <c r="M3161" t="s">
        <v>902</v>
      </c>
      <c r="N3161" t="s">
        <v>752</v>
      </c>
      <c r="O3161" t="s">
        <v>623</v>
      </c>
      <c r="Q3161" t="s">
        <v>13101</v>
      </c>
      <c r="R3161" t="s">
        <v>2809</v>
      </c>
      <c r="S3161" t="s">
        <v>6476</v>
      </c>
      <c r="T3161" t="s">
        <v>6477</v>
      </c>
      <c r="U3161" t="s">
        <v>4796</v>
      </c>
      <c r="V3161" t="s">
        <v>2024</v>
      </c>
      <c r="W3161" t="s">
        <v>245</v>
      </c>
      <c r="X3161" t="s">
        <v>225</v>
      </c>
      <c r="Z3161">
        <v>6</v>
      </c>
      <c r="AA3161" t="s">
        <v>3921</v>
      </c>
      <c r="AE3161" t="s">
        <v>3922</v>
      </c>
      <c r="AG3161" t="s">
        <v>2026</v>
      </c>
      <c r="AH3161">
        <v>6066323710</v>
      </c>
      <c r="AI3161" t="s">
        <v>13102</v>
      </c>
      <c r="AM3161" t="s">
        <v>3925</v>
      </c>
      <c r="AN3161" t="s">
        <v>3926</v>
      </c>
      <c r="AO3161" t="s">
        <v>268</v>
      </c>
      <c r="AP3161" t="s">
        <v>386</v>
      </c>
      <c r="AW3161" t="s">
        <v>227</v>
      </c>
      <c r="AX3161" t="s">
        <v>226</v>
      </c>
      <c r="AY3161" t="s">
        <v>254</v>
      </c>
      <c r="AZ3161" t="s">
        <v>230</v>
      </c>
      <c r="BA3161" t="s">
        <v>273</v>
      </c>
      <c r="BB3161" t="s">
        <v>380</v>
      </c>
      <c r="BC3161" t="s">
        <v>3927</v>
      </c>
      <c r="BD3161" t="s">
        <v>3927</v>
      </c>
      <c r="BE3161" t="s">
        <v>3927</v>
      </c>
      <c r="BF3161">
        <v>1</v>
      </c>
    </row>
    <row r="3162" spans="1:58" x14ac:dyDescent="0.3">
      <c r="A3162">
        <v>2026</v>
      </c>
      <c r="B3162">
        <v>202605</v>
      </c>
      <c r="C3162">
        <v>5</v>
      </c>
      <c r="D3162" s="14">
        <v>20001623059467</v>
      </c>
      <c r="E3162" t="s">
        <v>2810</v>
      </c>
      <c r="F3162" s="2">
        <v>46147.668888888889</v>
      </c>
      <c r="G3162" s="2">
        <v>46151</v>
      </c>
      <c r="I3162" t="s">
        <v>224</v>
      </c>
      <c r="J3162" t="s">
        <v>230</v>
      </c>
      <c r="L3162" t="s">
        <v>1667</v>
      </c>
      <c r="M3162" t="s">
        <v>309</v>
      </c>
      <c r="N3162" t="s">
        <v>297</v>
      </c>
      <c r="O3162" t="s">
        <v>283</v>
      </c>
      <c r="Q3162" t="s">
        <v>13103</v>
      </c>
      <c r="R3162" t="s">
        <v>2809</v>
      </c>
      <c r="S3162" t="s">
        <v>1742</v>
      </c>
      <c r="T3162" t="s">
        <v>1743</v>
      </c>
      <c r="U3162" t="s">
        <v>258</v>
      </c>
      <c r="V3162" t="s">
        <v>247</v>
      </c>
      <c r="W3162" t="s">
        <v>245</v>
      </c>
      <c r="X3162" t="s">
        <v>387</v>
      </c>
      <c r="Z3162">
        <v>4</v>
      </c>
      <c r="AA3162" t="s">
        <v>3921</v>
      </c>
      <c r="AE3162" t="s">
        <v>3922</v>
      </c>
      <c r="AG3162" t="s">
        <v>342</v>
      </c>
      <c r="AH3162">
        <v>6050570984</v>
      </c>
      <c r="AI3162" t="s">
        <v>13104</v>
      </c>
      <c r="AM3162" t="s">
        <v>3925</v>
      </c>
      <c r="AN3162" t="s">
        <v>3926</v>
      </c>
      <c r="AO3162" t="s">
        <v>268</v>
      </c>
      <c r="AP3162" t="s">
        <v>386</v>
      </c>
      <c r="AW3162" t="s">
        <v>921</v>
      </c>
      <c r="AX3162" t="s">
        <v>920</v>
      </c>
      <c r="AY3162" t="s">
        <v>253</v>
      </c>
      <c r="AZ3162" t="s">
        <v>230</v>
      </c>
      <c r="BA3162" t="s">
        <v>273</v>
      </c>
      <c r="BB3162" t="s">
        <v>380</v>
      </c>
      <c r="BC3162" t="s">
        <v>3927</v>
      </c>
      <c r="BD3162" t="s">
        <v>3927</v>
      </c>
      <c r="BE3162" t="s">
        <v>3927</v>
      </c>
      <c r="BF3162">
        <v>5</v>
      </c>
    </row>
    <row r="3163" spans="1:58" x14ac:dyDescent="0.3">
      <c r="A3163">
        <v>2026</v>
      </c>
      <c r="B3163">
        <v>202605</v>
      </c>
      <c r="C3163">
        <v>5</v>
      </c>
      <c r="D3163" s="14">
        <v>20001623058610</v>
      </c>
      <c r="E3163" t="s">
        <v>2810</v>
      </c>
      <c r="F3163" s="2">
        <v>46147.674571759257</v>
      </c>
      <c r="G3163" s="2">
        <v>46151</v>
      </c>
      <c r="I3163" t="s">
        <v>224</v>
      </c>
      <c r="J3163" t="s">
        <v>230</v>
      </c>
      <c r="L3163" t="s">
        <v>2487</v>
      </c>
      <c r="M3163" t="s">
        <v>309</v>
      </c>
      <c r="N3163" t="s">
        <v>297</v>
      </c>
      <c r="O3163" t="s">
        <v>283</v>
      </c>
      <c r="Q3163" t="s">
        <v>13105</v>
      </c>
      <c r="R3163" t="s">
        <v>2809</v>
      </c>
      <c r="S3163" t="s">
        <v>5145</v>
      </c>
      <c r="T3163" t="s">
        <v>5146</v>
      </c>
      <c r="U3163" t="s">
        <v>3034</v>
      </c>
      <c r="V3163" t="s">
        <v>647</v>
      </c>
      <c r="W3163" t="s">
        <v>245</v>
      </c>
      <c r="X3163" t="s">
        <v>387</v>
      </c>
      <c r="Z3163">
        <v>4</v>
      </c>
      <c r="AA3163" t="s">
        <v>3921</v>
      </c>
      <c r="AE3163" t="s">
        <v>3922</v>
      </c>
      <c r="AG3163" t="s">
        <v>5111</v>
      </c>
      <c r="AH3163">
        <v>6108857242</v>
      </c>
      <c r="AI3163" t="s">
        <v>13106</v>
      </c>
      <c r="AM3163" t="s">
        <v>3925</v>
      </c>
      <c r="AN3163" t="s">
        <v>3926</v>
      </c>
      <c r="AO3163" t="s">
        <v>268</v>
      </c>
      <c r="AP3163" t="s">
        <v>386</v>
      </c>
      <c r="AW3163" t="s">
        <v>389</v>
      </c>
      <c r="AX3163" t="s">
        <v>388</v>
      </c>
      <c r="AY3163" t="s">
        <v>253</v>
      </c>
      <c r="AZ3163" t="s">
        <v>230</v>
      </c>
      <c r="BA3163" t="s">
        <v>395</v>
      </c>
      <c r="BB3163" t="s">
        <v>380</v>
      </c>
      <c r="BC3163" t="s">
        <v>3927</v>
      </c>
      <c r="BD3163" t="s">
        <v>3927</v>
      </c>
      <c r="BE3163" t="s">
        <v>3927</v>
      </c>
      <c r="BF3163">
        <v>12</v>
      </c>
    </row>
    <row r="3164" spans="1:58" x14ac:dyDescent="0.3">
      <c r="A3164">
        <v>2026</v>
      </c>
      <c r="B3164">
        <v>202605</v>
      </c>
      <c r="C3164">
        <v>5</v>
      </c>
      <c r="D3164" s="14">
        <v>20001623029993</v>
      </c>
      <c r="E3164" t="s">
        <v>2810</v>
      </c>
      <c r="F3164" s="2">
        <v>46147.615694444445</v>
      </c>
      <c r="G3164" s="2">
        <v>46150</v>
      </c>
      <c r="I3164" t="s">
        <v>224</v>
      </c>
      <c r="J3164" t="s">
        <v>230</v>
      </c>
      <c r="L3164" t="s">
        <v>3354</v>
      </c>
      <c r="M3164" t="s">
        <v>309</v>
      </c>
      <c r="N3164" t="s">
        <v>297</v>
      </c>
      <c r="O3164" t="s">
        <v>283</v>
      </c>
      <c r="Q3164" t="s">
        <v>13107</v>
      </c>
      <c r="R3164" t="s">
        <v>2809</v>
      </c>
      <c r="S3164" t="s">
        <v>444</v>
      </c>
      <c r="T3164" t="s">
        <v>445</v>
      </c>
      <c r="U3164" t="s">
        <v>258</v>
      </c>
      <c r="V3164" t="s">
        <v>247</v>
      </c>
      <c r="W3164" t="s">
        <v>245</v>
      </c>
      <c r="X3164" t="s">
        <v>225</v>
      </c>
      <c r="Z3164">
        <v>5</v>
      </c>
      <c r="AA3164" t="s">
        <v>3921</v>
      </c>
      <c r="AE3164" t="s">
        <v>3922</v>
      </c>
      <c r="AG3164" t="s">
        <v>359</v>
      </c>
      <c r="AH3164">
        <v>6078258700</v>
      </c>
      <c r="AI3164" t="s">
        <v>13108</v>
      </c>
      <c r="AM3164" t="s">
        <v>3925</v>
      </c>
      <c r="AN3164" t="s">
        <v>3926</v>
      </c>
      <c r="AO3164" t="s">
        <v>268</v>
      </c>
      <c r="AP3164" t="s">
        <v>386</v>
      </c>
      <c r="AW3164" t="s">
        <v>227</v>
      </c>
      <c r="AX3164" t="s">
        <v>226</v>
      </c>
      <c r="AY3164" t="s">
        <v>254</v>
      </c>
      <c r="AZ3164" t="s">
        <v>230</v>
      </c>
      <c r="BA3164" t="s">
        <v>273</v>
      </c>
      <c r="BB3164" t="s">
        <v>380</v>
      </c>
      <c r="BC3164" t="s">
        <v>3927</v>
      </c>
      <c r="BD3164" t="s">
        <v>3927</v>
      </c>
      <c r="BE3164" t="s">
        <v>3927</v>
      </c>
      <c r="BF3164">
        <v>26</v>
      </c>
    </row>
    <row r="3165" spans="1:58" x14ac:dyDescent="0.3">
      <c r="A3165">
        <v>2026</v>
      </c>
      <c r="B3165">
        <v>202605</v>
      </c>
      <c r="C3165">
        <v>5</v>
      </c>
      <c r="D3165" s="14">
        <v>20001623013935</v>
      </c>
      <c r="E3165" t="s">
        <v>2810</v>
      </c>
      <c r="F3165" s="2">
        <v>46147.609039351853</v>
      </c>
      <c r="G3165" s="2">
        <v>46149</v>
      </c>
      <c r="I3165" t="s">
        <v>224</v>
      </c>
      <c r="J3165" t="s">
        <v>230</v>
      </c>
      <c r="L3165" t="s">
        <v>9414</v>
      </c>
      <c r="M3165" t="s">
        <v>309</v>
      </c>
      <c r="N3165" t="s">
        <v>297</v>
      </c>
      <c r="O3165" t="s">
        <v>283</v>
      </c>
      <c r="Q3165" t="s">
        <v>13109</v>
      </c>
      <c r="R3165" t="s">
        <v>2809</v>
      </c>
      <c r="S3165" t="s">
        <v>7347</v>
      </c>
      <c r="T3165" t="s">
        <v>7348</v>
      </c>
      <c r="U3165" t="s">
        <v>4796</v>
      </c>
      <c r="V3165" t="s">
        <v>2024</v>
      </c>
      <c r="W3165" t="s">
        <v>245</v>
      </c>
      <c r="X3165" t="s">
        <v>225</v>
      </c>
      <c r="Z3165">
        <v>6</v>
      </c>
      <c r="AA3165" t="s">
        <v>3921</v>
      </c>
      <c r="AE3165" t="s">
        <v>3922</v>
      </c>
      <c r="AG3165" t="s">
        <v>2026</v>
      </c>
      <c r="AH3165">
        <v>6108847277</v>
      </c>
      <c r="AI3165" t="s">
        <v>13110</v>
      </c>
      <c r="AM3165" t="s">
        <v>3925</v>
      </c>
      <c r="AN3165" t="s">
        <v>3926</v>
      </c>
      <c r="AO3165" t="s">
        <v>268</v>
      </c>
      <c r="AP3165" t="s">
        <v>386</v>
      </c>
      <c r="AW3165" t="s">
        <v>320</v>
      </c>
      <c r="AX3165" t="s">
        <v>319</v>
      </c>
      <c r="AY3165" t="s">
        <v>254</v>
      </c>
      <c r="AZ3165" t="s">
        <v>230</v>
      </c>
      <c r="BA3165" t="s">
        <v>395</v>
      </c>
      <c r="BB3165" t="s">
        <v>380</v>
      </c>
      <c r="BC3165" t="s">
        <v>3927</v>
      </c>
      <c r="BD3165" t="s">
        <v>3927</v>
      </c>
      <c r="BE3165" t="s">
        <v>3927</v>
      </c>
      <c r="BF3165">
        <v>12</v>
      </c>
    </row>
    <row r="3166" spans="1:58" x14ac:dyDescent="0.3">
      <c r="A3166">
        <v>2026</v>
      </c>
      <c r="B3166">
        <v>202605</v>
      </c>
      <c r="C3166">
        <v>5</v>
      </c>
      <c r="D3166" s="14">
        <v>20001623012168</v>
      </c>
      <c r="E3166" t="s">
        <v>2810</v>
      </c>
      <c r="F3166" s="2">
        <v>46147.617812500001</v>
      </c>
      <c r="G3166" s="2">
        <v>46150</v>
      </c>
      <c r="I3166" t="s">
        <v>224</v>
      </c>
      <c r="J3166" t="s">
        <v>230</v>
      </c>
      <c r="L3166" t="s">
        <v>3746</v>
      </c>
      <c r="M3166" t="s">
        <v>1117</v>
      </c>
      <c r="N3166" t="s">
        <v>752</v>
      </c>
      <c r="O3166" t="s">
        <v>623</v>
      </c>
      <c r="Q3166" t="s">
        <v>13111</v>
      </c>
      <c r="R3166" t="s">
        <v>2809</v>
      </c>
      <c r="S3166" t="s">
        <v>7080</v>
      </c>
      <c r="T3166" t="s">
        <v>7081</v>
      </c>
      <c r="U3166" t="s">
        <v>4796</v>
      </c>
      <c r="V3166" t="s">
        <v>2024</v>
      </c>
      <c r="W3166" t="s">
        <v>245</v>
      </c>
      <c r="X3166" t="s">
        <v>225</v>
      </c>
      <c r="Z3166">
        <v>5</v>
      </c>
      <c r="AA3166" t="s">
        <v>3921</v>
      </c>
      <c r="AE3166" t="s">
        <v>3922</v>
      </c>
      <c r="AG3166" t="s">
        <v>6701</v>
      </c>
      <c r="AH3166">
        <v>6108857126</v>
      </c>
      <c r="AI3166" t="s">
        <v>13112</v>
      </c>
      <c r="AM3166" t="s">
        <v>3925</v>
      </c>
      <c r="AN3166" t="s">
        <v>3926</v>
      </c>
      <c r="AO3166" t="s">
        <v>268</v>
      </c>
      <c r="AP3166" t="s">
        <v>304</v>
      </c>
      <c r="AW3166" t="s">
        <v>320</v>
      </c>
      <c r="AX3166" t="s">
        <v>319</v>
      </c>
      <c r="AY3166" t="s">
        <v>254</v>
      </c>
      <c r="AZ3166" t="s">
        <v>230</v>
      </c>
      <c r="BA3166" t="s">
        <v>395</v>
      </c>
      <c r="BB3166" t="s">
        <v>380</v>
      </c>
      <c r="BC3166" t="s">
        <v>3927</v>
      </c>
      <c r="BD3166" t="s">
        <v>3927</v>
      </c>
      <c r="BE3166" t="s">
        <v>3927</v>
      </c>
      <c r="BF3166">
        <v>12</v>
      </c>
    </row>
    <row r="3167" spans="1:58" x14ac:dyDescent="0.3">
      <c r="A3167">
        <v>2026</v>
      </c>
      <c r="B3167">
        <v>202605</v>
      </c>
      <c r="C3167">
        <v>5</v>
      </c>
      <c r="D3167" s="14">
        <v>20001623005757</v>
      </c>
      <c r="E3167" t="s">
        <v>2810</v>
      </c>
      <c r="F3167" s="2">
        <v>46147.638622685183</v>
      </c>
      <c r="G3167" s="2">
        <v>46154</v>
      </c>
      <c r="I3167" t="s">
        <v>224</v>
      </c>
      <c r="J3167" t="s">
        <v>1696</v>
      </c>
      <c r="L3167" t="s">
        <v>2849</v>
      </c>
      <c r="M3167" t="s">
        <v>2089</v>
      </c>
      <c r="N3167" t="s">
        <v>353</v>
      </c>
      <c r="O3167" t="s">
        <v>283</v>
      </c>
      <c r="Q3167" t="s">
        <v>13113</v>
      </c>
      <c r="R3167" t="s">
        <v>4141</v>
      </c>
      <c r="S3167" t="s">
        <v>515</v>
      </c>
      <c r="T3167" t="s">
        <v>522</v>
      </c>
      <c r="U3167" t="s">
        <v>258</v>
      </c>
      <c r="V3167" t="s">
        <v>247</v>
      </c>
      <c r="W3167" t="s">
        <v>245</v>
      </c>
      <c r="X3167" t="s">
        <v>225</v>
      </c>
      <c r="Z3167">
        <v>1</v>
      </c>
      <c r="AA3167" t="s">
        <v>3921</v>
      </c>
      <c r="AE3167" t="s">
        <v>3922</v>
      </c>
      <c r="AG3167" t="s">
        <v>410</v>
      </c>
      <c r="AH3167">
        <v>6108856244</v>
      </c>
      <c r="AI3167" t="s">
        <v>13114</v>
      </c>
      <c r="AM3167" t="s">
        <v>3925</v>
      </c>
      <c r="AN3167" t="s">
        <v>3926</v>
      </c>
      <c r="AO3167" t="s">
        <v>268</v>
      </c>
      <c r="AP3167" t="s">
        <v>1701</v>
      </c>
      <c r="AW3167" t="s">
        <v>1694</v>
      </c>
      <c r="AX3167" t="s">
        <v>1693</v>
      </c>
      <c r="AY3167" t="s">
        <v>254</v>
      </c>
      <c r="AZ3167" t="s">
        <v>1696</v>
      </c>
      <c r="BA3167" t="s">
        <v>395</v>
      </c>
      <c r="BB3167" t="s">
        <v>1698</v>
      </c>
      <c r="BC3167" t="s">
        <v>3927</v>
      </c>
      <c r="BD3167" t="s">
        <v>3927</v>
      </c>
      <c r="BE3167" t="s">
        <v>3927</v>
      </c>
      <c r="BF3167">
        <v>12</v>
      </c>
    </row>
    <row r="3168" spans="1:58" x14ac:dyDescent="0.3">
      <c r="A3168">
        <v>2026</v>
      </c>
      <c r="B3168">
        <v>202605</v>
      </c>
      <c r="C3168">
        <v>5</v>
      </c>
      <c r="D3168" s="14">
        <v>20001622984795</v>
      </c>
      <c r="E3168" t="s">
        <v>2810</v>
      </c>
      <c r="F3168" s="2">
        <v>46147.607939814814</v>
      </c>
      <c r="G3168" s="2">
        <v>46150</v>
      </c>
      <c r="I3168" t="s">
        <v>224</v>
      </c>
      <c r="J3168" t="s">
        <v>230</v>
      </c>
      <c r="L3168" t="s">
        <v>1577</v>
      </c>
      <c r="M3168" t="s">
        <v>902</v>
      </c>
      <c r="N3168" t="s">
        <v>752</v>
      </c>
      <c r="O3168" t="s">
        <v>623</v>
      </c>
      <c r="Q3168" t="s">
        <v>13115</v>
      </c>
      <c r="R3168" t="s">
        <v>2809</v>
      </c>
      <c r="S3168" t="s">
        <v>515</v>
      </c>
      <c r="T3168" t="s">
        <v>522</v>
      </c>
      <c r="U3168" t="s">
        <v>258</v>
      </c>
      <c r="V3168" t="s">
        <v>247</v>
      </c>
      <c r="W3168" t="s">
        <v>245</v>
      </c>
      <c r="X3168" t="s">
        <v>387</v>
      </c>
      <c r="Z3168">
        <v>5</v>
      </c>
      <c r="AA3168" t="s">
        <v>3921</v>
      </c>
      <c r="AE3168" t="s">
        <v>3922</v>
      </c>
      <c r="AG3168" t="s">
        <v>410</v>
      </c>
      <c r="AH3168">
        <v>6047644432</v>
      </c>
      <c r="AI3168" t="s">
        <v>13116</v>
      </c>
      <c r="AM3168" t="s">
        <v>3925</v>
      </c>
      <c r="AN3168" t="s">
        <v>3926</v>
      </c>
      <c r="AO3168" t="s">
        <v>268</v>
      </c>
      <c r="AP3168" t="s">
        <v>386</v>
      </c>
      <c r="AW3168" t="s">
        <v>447</v>
      </c>
      <c r="AX3168" t="s">
        <v>446</v>
      </c>
      <c r="AY3168" t="s">
        <v>253</v>
      </c>
      <c r="AZ3168" t="s">
        <v>230</v>
      </c>
      <c r="BA3168" t="s">
        <v>273</v>
      </c>
      <c r="BB3168" t="s">
        <v>380</v>
      </c>
      <c r="BC3168" t="s">
        <v>3927</v>
      </c>
      <c r="BD3168" t="s">
        <v>3927</v>
      </c>
      <c r="BE3168" t="s">
        <v>3927</v>
      </c>
      <c r="BF3168">
        <v>12</v>
      </c>
    </row>
    <row r="3169" spans="1:58" x14ac:dyDescent="0.3">
      <c r="A3169">
        <v>2026</v>
      </c>
      <c r="B3169">
        <v>202605</v>
      </c>
      <c r="C3169">
        <v>5</v>
      </c>
      <c r="D3169" s="14">
        <v>20001622967675</v>
      </c>
      <c r="E3169" t="s">
        <v>2810</v>
      </c>
      <c r="F3169" s="2">
        <v>46147.598958333336</v>
      </c>
      <c r="G3169" s="2">
        <v>46149</v>
      </c>
      <c r="I3169" t="s">
        <v>224</v>
      </c>
      <c r="J3169" t="s">
        <v>230</v>
      </c>
      <c r="L3169" t="s">
        <v>3632</v>
      </c>
      <c r="M3169" t="s">
        <v>309</v>
      </c>
      <c r="N3169" t="s">
        <v>297</v>
      </c>
      <c r="O3169" t="s">
        <v>283</v>
      </c>
      <c r="Q3169" t="s">
        <v>13117</v>
      </c>
      <c r="R3169" t="s">
        <v>2809</v>
      </c>
      <c r="S3169" t="s">
        <v>7841</v>
      </c>
      <c r="T3169" t="s">
        <v>7842</v>
      </c>
      <c r="U3169" t="s">
        <v>4796</v>
      </c>
      <c r="V3169" t="s">
        <v>2024</v>
      </c>
      <c r="W3169" t="s">
        <v>245</v>
      </c>
      <c r="X3169" t="s">
        <v>225</v>
      </c>
      <c r="Z3169">
        <v>6</v>
      </c>
      <c r="AA3169" t="s">
        <v>3921</v>
      </c>
      <c r="AE3169" t="s">
        <v>3922</v>
      </c>
      <c r="AG3169" t="s">
        <v>6332</v>
      </c>
      <c r="AH3169">
        <v>6108858062</v>
      </c>
      <c r="AI3169" t="s">
        <v>13118</v>
      </c>
      <c r="AM3169" t="s">
        <v>3925</v>
      </c>
      <c r="AN3169" t="s">
        <v>3926</v>
      </c>
      <c r="AO3169" t="s">
        <v>268</v>
      </c>
      <c r="AP3169" t="s">
        <v>249</v>
      </c>
      <c r="AW3169" t="s">
        <v>320</v>
      </c>
      <c r="AX3169" t="s">
        <v>319</v>
      </c>
      <c r="AY3169" t="s">
        <v>254</v>
      </c>
      <c r="AZ3169" t="s">
        <v>230</v>
      </c>
      <c r="BA3169" t="s">
        <v>395</v>
      </c>
      <c r="BB3169" t="s">
        <v>380</v>
      </c>
      <c r="BC3169" t="s">
        <v>3927</v>
      </c>
      <c r="BD3169" t="s">
        <v>3927</v>
      </c>
      <c r="BE3169" t="s">
        <v>3927</v>
      </c>
      <c r="BF3169">
        <v>12</v>
      </c>
    </row>
    <row r="3170" spans="1:58" x14ac:dyDescent="0.3">
      <c r="A3170">
        <v>2026</v>
      </c>
      <c r="B3170">
        <v>202605</v>
      </c>
      <c r="C3170">
        <v>5</v>
      </c>
      <c r="D3170" s="14">
        <v>20001622960274</v>
      </c>
      <c r="E3170" t="s">
        <v>2810</v>
      </c>
      <c r="F3170" s="2">
        <v>46147.577361111114</v>
      </c>
      <c r="G3170" s="2">
        <v>46150</v>
      </c>
      <c r="I3170" t="s">
        <v>224</v>
      </c>
      <c r="J3170" t="s">
        <v>230</v>
      </c>
      <c r="L3170" t="s">
        <v>2828</v>
      </c>
      <c r="M3170" t="s">
        <v>334</v>
      </c>
      <c r="N3170" t="s">
        <v>322</v>
      </c>
      <c r="O3170" t="s">
        <v>331</v>
      </c>
      <c r="Q3170" t="s">
        <v>13119</v>
      </c>
      <c r="R3170" t="s">
        <v>2809</v>
      </c>
      <c r="S3170" t="s">
        <v>7818</v>
      </c>
      <c r="T3170" t="s">
        <v>7819</v>
      </c>
      <c r="U3170" t="s">
        <v>4796</v>
      </c>
      <c r="V3170" t="s">
        <v>2024</v>
      </c>
      <c r="W3170" t="s">
        <v>245</v>
      </c>
      <c r="X3170" t="s">
        <v>225</v>
      </c>
      <c r="Z3170">
        <v>5</v>
      </c>
      <c r="AA3170" t="s">
        <v>3921</v>
      </c>
      <c r="AE3170" t="s">
        <v>3922</v>
      </c>
      <c r="AG3170" t="s">
        <v>6701</v>
      </c>
      <c r="AH3170">
        <v>6073584218</v>
      </c>
      <c r="AI3170" t="s">
        <v>13120</v>
      </c>
      <c r="AM3170" t="s">
        <v>3925</v>
      </c>
      <c r="AN3170" t="s">
        <v>3926</v>
      </c>
      <c r="AO3170" t="s">
        <v>268</v>
      </c>
      <c r="AP3170" t="s">
        <v>304</v>
      </c>
      <c r="AW3170" t="s">
        <v>227</v>
      </c>
      <c r="AX3170" t="s">
        <v>226</v>
      </c>
      <c r="AY3170" t="s">
        <v>254</v>
      </c>
      <c r="AZ3170" t="s">
        <v>230</v>
      </c>
      <c r="BA3170" t="s">
        <v>273</v>
      </c>
      <c r="BB3170" t="s">
        <v>380</v>
      </c>
      <c r="BC3170" t="s">
        <v>3927</v>
      </c>
      <c r="BD3170" t="s">
        <v>3927</v>
      </c>
      <c r="BE3170" t="s">
        <v>3927</v>
      </c>
      <c r="BF3170">
        <v>16</v>
      </c>
    </row>
    <row r="3171" spans="1:58" x14ac:dyDescent="0.3">
      <c r="A3171">
        <v>2026</v>
      </c>
      <c r="B3171">
        <v>202605</v>
      </c>
      <c r="C3171">
        <v>5</v>
      </c>
      <c r="D3171" s="14">
        <v>20001622959967</v>
      </c>
      <c r="E3171" t="s">
        <v>2810</v>
      </c>
      <c r="F3171" s="2">
        <v>46147.561759259261</v>
      </c>
      <c r="G3171" s="2">
        <v>46148</v>
      </c>
      <c r="I3171" t="s">
        <v>224</v>
      </c>
      <c r="J3171" t="s">
        <v>230</v>
      </c>
      <c r="L3171" t="s">
        <v>2888</v>
      </c>
      <c r="M3171" t="s">
        <v>1117</v>
      </c>
      <c r="N3171" t="s">
        <v>752</v>
      </c>
      <c r="O3171" t="s">
        <v>623</v>
      </c>
      <c r="Q3171" t="s">
        <v>13121</v>
      </c>
      <c r="R3171" t="s">
        <v>2809</v>
      </c>
      <c r="S3171" t="s">
        <v>9832</v>
      </c>
      <c r="T3171" t="s">
        <v>9833</v>
      </c>
      <c r="U3171" t="s">
        <v>4796</v>
      </c>
      <c r="V3171" t="s">
        <v>2024</v>
      </c>
      <c r="W3171" t="s">
        <v>245</v>
      </c>
      <c r="X3171" t="s">
        <v>387</v>
      </c>
      <c r="Z3171">
        <v>7</v>
      </c>
      <c r="AA3171" t="s">
        <v>3921</v>
      </c>
      <c r="AE3171" t="s">
        <v>3922</v>
      </c>
      <c r="AG3171" t="s">
        <v>6332</v>
      </c>
      <c r="AH3171">
        <v>6108858976</v>
      </c>
      <c r="AI3171" t="s">
        <v>13122</v>
      </c>
      <c r="AM3171" t="s">
        <v>3925</v>
      </c>
      <c r="AN3171" t="s">
        <v>3926</v>
      </c>
      <c r="AO3171" t="s">
        <v>268</v>
      </c>
      <c r="AP3171" t="s">
        <v>386</v>
      </c>
      <c r="AW3171" t="s">
        <v>447</v>
      </c>
      <c r="AX3171" t="s">
        <v>446</v>
      </c>
      <c r="AY3171" t="s">
        <v>253</v>
      </c>
      <c r="AZ3171" t="s">
        <v>230</v>
      </c>
      <c r="BA3171" t="s">
        <v>273</v>
      </c>
      <c r="BB3171" t="s">
        <v>380</v>
      </c>
      <c r="BC3171" t="s">
        <v>3927</v>
      </c>
      <c r="BD3171" t="s">
        <v>3927</v>
      </c>
      <c r="BE3171" t="s">
        <v>3927</v>
      </c>
      <c r="BF3171">
        <v>12</v>
      </c>
    </row>
    <row r="3172" spans="1:58" x14ac:dyDescent="0.3">
      <c r="A3172">
        <v>2026</v>
      </c>
      <c r="B3172">
        <v>202605</v>
      </c>
      <c r="C3172">
        <v>5</v>
      </c>
      <c r="D3172" s="14">
        <v>20001622935654</v>
      </c>
      <c r="E3172" t="s">
        <v>2810</v>
      </c>
      <c r="F3172" s="2">
        <v>46147.55636574074</v>
      </c>
      <c r="G3172" s="2">
        <v>46151</v>
      </c>
      <c r="I3172" t="s">
        <v>224</v>
      </c>
      <c r="J3172" t="s">
        <v>230</v>
      </c>
      <c r="L3172" t="s">
        <v>13123</v>
      </c>
      <c r="M3172" t="s">
        <v>1462</v>
      </c>
      <c r="N3172" t="s">
        <v>353</v>
      </c>
      <c r="O3172" t="s">
        <v>283</v>
      </c>
      <c r="Q3172" t="s">
        <v>13124</v>
      </c>
      <c r="R3172" t="s">
        <v>2809</v>
      </c>
      <c r="S3172" t="s">
        <v>5030</v>
      </c>
      <c r="T3172" t="s">
        <v>5031</v>
      </c>
      <c r="U3172" t="s">
        <v>4008</v>
      </c>
      <c r="V3172" t="s">
        <v>980</v>
      </c>
      <c r="W3172" t="s">
        <v>245</v>
      </c>
      <c r="X3172" t="s">
        <v>225</v>
      </c>
      <c r="Z3172">
        <v>4</v>
      </c>
      <c r="AA3172" t="s">
        <v>3921</v>
      </c>
      <c r="AE3172" t="s">
        <v>3922</v>
      </c>
      <c r="AG3172" t="s">
        <v>4870</v>
      </c>
      <c r="AH3172">
        <v>6108841216</v>
      </c>
      <c r="AI3172" t="s">
        <v>13125</v>
      </c>
      <c r="AM3172" t="s">
        <v>3925</v>
      </c>
      <c r="AN3172" t="s">
        <v>3926</v>
      </c>
      <c r="AO3172" t="s">
        <v>268</v>
      </c>
      <c r="AP3172" t="s">
        <v>386</v>
      </c>
      <c r="AW3172" t="s">
        <v>320</v>
      </c>
      <c r="AX3172" t="s">
        <v>319</v>
      </c>
      <c r="AY3172" t="s">
        <v>254</v>
      </c>
      <c r="AZ3172" t="s">
        <v>230</v>
      </c>
      <c r="BA3172" t="s">
        <v>395</v>
      </c>
      <c r="BB3172" t="s">
        <v>380</v>
      </c>
      <c r="BC3172" t="s">
        <v>3927</v>
      </c>
      <c r="BD3172" t="s">
        <v>3927</v>
      </c>
      <c r="BE3172" t="s">
        <v>3927</v>
      </c>
      <c r="BF3172">
        <v>12</v>
      </c>
    </row>
    <row r="3173" spans="1:58" x14ac:dyDescent="0.3">
      <c r="A3173">
        <v>2026</v>
      </c>
      <c r="B3173">
        <v>202605</v>
      </c>
      <c r="C3173">
        <v>5</v>
      </c>
      <c r="D3173" s="14">
        <v>20001622935213</v>
      </c>
      <c r="E3173" t="s">
        <v>2810</v>
      </c>
      <c r="F3173" s="2">
        <v>46147.534351851849</v>
      </c>
      <c r="G3173" s="2">
        <v>46151</v>
      </c>
      <c r="I3173" t="s">
        <v>224</v>
      </c>
      <c r="J3173" t="s">
        <v>230</v>
      </c>
      <c r="L3173" t="s">
        <v>3435</v>
      </c>
      <c r="M3173" t="s">
        <v>309</v>
      </c>
      <c r="N3173" t="s">
        <v>297</v>
      </c>
      <c r="O3173" t="s">
        <v>283</v>
      </c>
      <c r="Q3173" t="s">
        <v>13126</v>
      </c>
      <c r="R3173" t="s">
        <v>2809</v>
      </c>
      <c r="S3173" t="s">
        <v>5594</v>
      </c>
      <c r="T3173" t="s">
        <v>5595</v>
      </c>
      <c r="U3173" t="s">
        <v>4796</v>
      </c>
      <c r="V3173" t="s">
        <v>2024</v>
      </c>
      <c r="W3173" t="s">
        <v>245</v>
      </c>
      <c r="X3173" t="s">
        <v>387</v>
      </c>
      <c r="Z3173">
        <v>4</v>
      </c>
      <c r="AA3173" t="s">
        <v>3921</v>
      </c>
      <c r="AE3173" t="s">
        <v>3922</v>
      </c>
      <c r="AG3173" t="s">
        <v>2026</v>
      </c>
      <c r="AH3173">
        <v>6108858937</v>
      </c>
      <c r="AI3173" t="s">
        <v>13127</v>
      </c>
      <c r="AM3173" t="s">
        <v>3925</v>
      </c>
      <c r="AN3173" t="s">
        <v>3926</v>
      </c>
      <c r="AO3173" t="s">
        <v>268</v>
      </c>
      <c r="AP3173" t="s">
        <v>386</v>
      </c>
      <c r="AW3173" t="s">
        <v>389</v>
      </c>
      <c r="AX3173" t="s">
        <v>388</v>
      </c>
      <c r="AY3173" t="s">
        <v>253</v>
      </c>
      <c r="AZ3173" t="s">
        <v>230</v>
      </c>
      <c r="BA3173" t="s">
        <v>395</v>
      </c>
      <c r="BB3173" t="s">
        <v>380</v>
      </c>
      <c r="BC3173" t="s">
        <v>3927</v>
      </c>
      <c r="BD3173" t="s">
        <v>3927</v>
      </c>
      <c r="BE3173" t="s">
        <v>3927</v>
      </c>
      <c r="BF3173">
        <v>12</v>
      </c>
    </row>
    <row r="3174" spans="1:58" x14ac:dyDescent="0.3">
      <c r="A3174">
        <v>2026</v>
      </c>
      <c r="B3174">
        <v>202605</v>
      </c>
      <c r="C3174">
        <v>5</v>
      </c>
      <c r="D3174" s="14">
        <v>20001622934706</v>
      </c>
      <c r="E3174" t="s">
        <v>2810</v>
      </c>
      <c r="F3174" s="2">
        <v>46147.558587962965</v>
      </c>
      <c r="G3174" s="2">
        <v>46154</v>
      </c>
      <c r="I3174" t="s">
        <v>224</v>
      </c>
      <c r="J3174" t="s">
        <v>230</v>
      </c>
      <c r="L3174" t="s">
        <v>1400</v>
      </c>
      <c r="M3174" t="s">
        <v>902</v>
      </c>
      <c r="N3174" t="s">
        <v>752</v>
      </c>
      <c r="O3174" t="s">
        <v>623</v>
      </c>
      <c r="Q3174" t="s">
        <v>13128</v>
      </c>
      <c r="R3174" t="s">
        <v>2809</v>
      </c>
      <c r="S3174" t="s">
        <v>6130</v>
      </c>
      <c r="T3174" t="s">
        <v>6131</v>
      </c>
      <c r="U3174" t="s">
        <v>4796</v>
      </c>
      <c r="V3174" t="s">
        <v>2024</v>
      </c>
      <c r="W3174" t="s">
        <v>245</v>
      </c>
      <c r="X3174" t="s">
        <v>387</v>
      </c>
      <c r="Z3174">
        <v>1</v>
      </c>
      <c r="AA3174" t="s">
        <v>3921</v>
      </c>
      <c r="AE3174" t="s">
        <v>3922</v>
      </c>
      <c r="AG3174" t="s">
        <v>2026</v>
      </c>
      <c r="AH3174">
        <v>6108858973</v>
      </c>
      <c r="AI3174" t="s">
        <v>13129</v>
      </c>
      <c r="AM3174" t="s">
        <v>3925</v>
      </c>
      <c r="AN3174" t="s">
        <v>3926</v>
      </c>
      <c r="AO3174" t="s">
        <v>268</v>
      </c>
      <c r="AP3174" t="s">
        <v>249</v>
      </c>
      <c r="AW3174" t="s">
        <v>603</v>
      </c>
      <c r="AX3174" t="s">
        <v>602</v>
      </c>
      <c r="AY3174" t="s">
        <v>253</v>
      </c>
      <c r="AZ3174" t="s">
        <v>230</v>
      </c>
      <c r="BA3174" t="s">
        <v>273</v>
      </c>
      <c r="BB3174" t="s">
        <v>380</v>
      </c>
      <c r="BC3174" t="s">
        <v>3927</v>
      </c>
      <c r="BD3174" t="s">
        <v>3927</v>
      </c>
      <c r="BE3174" t="s">
        <v>3927</v>
      </c>
      <c r="BF3174">
        <v>12</v>
      </c>
    </row>
    <row r="3175" spans="1:58" x14ac:dyDescent="0.3">
      <c r="A3175">
        <v>2026</v>
      </c>
      <c r="B3175">
        <v>202605</v>
      </c>
      <c r="C3175">
        <v>5</v>
      </c>
      <c r="D3175" s="14">
        <v>20001622920903</v>
      </c>
      <c r="E3175" t="s">
        <v>2810</v>
      </c>
      <c r="F3175" s="2">
        <v>46147.562106481484</v>
      </c>
      <c r="G3175" s="2">
        <v>46154</v>
      </c>
      <c r="I3175" t="s">
        <v>224</v>
      </c>
      <c r="J3175" t="s">
        <v>230</v>
      </c>
      <c r="L3175" t="s">
        <v>13130</v>
      </c>
      <c r="M3175" t="s">
        <v>694</v>
      </c>
      <c r="N3175" t="s">
        <v>322</v>
      </c>
      <c r="O3175" t="s">
        <v>331</v>
      </c>
      <c r="Q3175" t="s">
        <v>13131</v>
      </c>
      <c r="R3175" t="s">
        <v>2809</v>
      </c>
      <c r="S3175" t="s">
        <v>5777</v>
      </c>
      <c r="T3175" t="s">
        <v>5778</v>
      </c>
      <c r="U3175" t="s">
        <v>4008</v>
      </c>
      <c r="V3175" t="s">
        <v>980</v>
      </c>
      <c r="W3175" t="s">
        <v>245</v>
      </c>
      <c r="X3175" t="s">
        <v>225</v>
      </c>
      <c r="Z3175">
        <v>1</v>
      </c>
      <c r="AA3175" t="s">
        <v>3921</v>
      </c>
      <c r="AE3175" t="s">
        <v>3922</v>
      </c>
      <c r="AG3175" t="s">
        <v>5098</v>
      </c>
      <c r="AH3175">
        <v>6108842226</v>
      </c>
      <c r="AI3175" t="s">
        <v>13132</v>
      </c>
      <c r="AM3175" t="s">
        <v>3925</v>
      </c>
      <c r="AN3175" t="s">
        <v>3926</v>
      </c>
      <c r="AO3175" t="s">
        <v>268</v>
      </c>
      <c r="AP3175" t="s">
        <v>330</v>
      </c>
      <c r="AW3175" t="s">
        <v>320</v>
      </c>
      <c r="AX3175" t="s">
        <v>319</v>
      </c>
      <c r="AY3175" t="s">
        <v>254</v>
      </c>
      <c r="AZ3175" t="s">
        <v>230</v>
      </c>
      <c r="BA3175" t="s">
        <v>344</v>
      </c>
      <c r="BB3175" t="s">
        <v>232</v>
      </c>
      <c r="BC3175" t="s">
        <v>3927</v>
      </c>
      <c r="BD3175" t="s">
        <v>3927</v>
      </c>
      <c r="BE3175" t="s">
        <v>3927</v>
      </c>
      <c r="BF3175">
        <v>12</v>
      </c>
    </row>
    <row r="3176" spans="1:58" x14ac:dyDescent="0.3">
      <c r="A3176">
        <v>2026</v>
      </c>
      <c r="B3176">
        <v>202605</v>
      </c>
      <c r="C3176">
        <v>5</v>
      </c>
      <c r="D3176" s="14">
        <v>20001622920640</v>
      </c>
      <c r="E3176" t="s">
        <v>2847</v>
      </c>
      <c r="F3176" s="2">
        <v>46147.548946759256</v>
      </c>
      <c r="G3176" s="2">
        <v>46154</v>
      </c>
      <c r="I3176" t="s">
        <v>224</v>
      </c>
      <c r="J3176" t="s">
        <v>230</v>
      </c>
      <c r="L3176" t="s">
        <v>5339</v>
      </c>
      <c r="M3176" t="s">
        <v>309</v>
      </c>
      <c r="N3176" t="s">
        <v>297</v>
      </c>
      <c r="O3176" t="s">
        <v>283</v>
      </c>
      <c r="Q3176" t="s">
        <v>13133</v>
      </c>
      <c r="R3176" t="s">
        <v>2809</v>
      </c>
      <c r="S3176" t="s">
        <v>11575</v>
      </c>
      <c r="T3176" t="s">
        <v>11576</v>
      </c>
      <c r="U3176" t="s">
        <v>4008</v>
      </c>
      <c r="V3176" t="s">
        <v>980</v>
      </c>
      <c r="W3176" t="s">
        <v>245</v>
      </c>
      <c r="X3176" t="s">
        <v>387</v>
      </c>
      <c r="Z3176">
        <v>1</v>
      </c>
      <c r="AA3176" t="s">
        <v>3921</v>
      </c>
      <c r="AE3176" t="s">
        <v>3922</v>
      </c>
      <c r="AG3176" t="s">
        <v>11577</v>
      </c>
      <c r="AH3176">
        <v>6078089735</v>
      </c>
      <c r="AI3176" t="s">
        <v>13134</v>
      </c>
      <c r="AM3176" t="s">
        <v>3925</v>
      </c>
      <c r="AN3176" t="s">
        <v>3926</v>
      </c>
      <c r="AO3176" t="s">
        <v>268</v>
      </c>
      <c r="AP3176" t="s">
        <v>386</v>
      </c>
      <c r="AW3176" t="s">
        <v>447</v>
      </c>
      <c r="AX3176" t="s">
        <v>446</v>
      </c>
      <c r="AY3176" t="s">
        <v>253</v>
      </c>
      <c r="AZ3176" t="s">
        <v>230</v>
      </c>
      <c r="BA3176" t="s">
        <v>273</v>
      </c>
      <c r="BB3176" t="s">
        <v>232</v>
      </c>
      <c r="BC3176" t="s">
        <v>3927</v>
      </c>
      <c r="BD3176" t="s">
        <v>3927</v>
      </c>
      <c r="BE3176" t="s">
        <v>3927</v>
      </c>
      <c r="BF3176">
        <v>1</v>
      </c>
    </row>
    <row r="3177" spans="1:58" x14ac:dyDescent="0.3">
      <c r="A3177">
        <v>2026</v>
      </c>
      <c r="B3177">
        <v>202605</v>
      </c>
      <c r="C3177">
        <v>5</v>
      </c>
      <c r="D3177" s="14">
        <v>20001622891087</v>
      </c>
      <c r="E3177" t="s">
        <v>2810</v>
      </c>
      <c r="F3177" s="2">
        <v>46147.48982638889</v>
      </c>
      <c r="G3177" s="2">
        <v>46151</v>
      </c>
      <c r="I3177" t="s">
        <v>224</v>
      </c>
      <c r="J3177" t="s">
        <v>230</v>
      </c>
      <c r="L3177" t="s">
        <v>13135</v>
      </c>
      <c r="M3177" t="s">
        <v>334</v>
      </c>
      <c r="N3177" t="s">
        <v>322</v>
      </c>
      <c r="O3177" t="s">
        <v>331</v>
      </c>
      <c r="Q3177" t="s">
        <v>13136</v>
      </c>
      <c r="R3177" t="s">
        <v>2809</v>
      </c>
      <c r="S3177" t="s">
        <v>1268</v>
      </c>
      <c r="T3177" t="s">
        <v>1269</v>
      </c>
      <c r="U3177" t="s">
        <v>258</v>
      </c>
      <c r="V3177" t="s">
        <v>247</v>
      </c>
      <c r="W3177" t="s">
        <v>245</v>
      </c>
      <c r="X3177" t="s">
        <v>225</v>
      </c>
      <c r="Z3177">
        <v>4</v>
      </c>
      <c r="AA3177" t="s">
        <v>3921</v>
      </c>
      <c r="AE3177" t="s">
        <v>3922</v>
      </c>
      <c r="AG3177" t="s">
        <v>329</v>
      </c>
      <c r="AH3177">
        <v>6108845020</v>
      </c>
      <c r="AI3177" t="s">
        <v>13137</v>
      </c>
      <c r="AM3177" t="s">
        <v>3925</v>
      </c>
      <c r="AN3177" t="s">
        <v>3926</v>
      </c>
      <c r="AO3177" t="s">
        <v>268</v>
      </c>
      <c r="AP3177" t="s">
        <v>853</v>
      </c>
      <c r="AW3177" t="s">
        <v>5143</v>
      </c>
      <c r="AX3177" t="s">
        <v>3056</v>
      </c>
      <c r="AY3177" t="s">
        <v>254</v>
      </c>
      <c r="AZ3177" t="s">
        <v>230</v>
      </c>
      <c r="BA3177" t="s">
        <v>395</v>
      </c>
      <c r="BB3177" t="s">
        <v>380</v>
      </c>
      <c r="BC3177" t="s">
        <v>3927</v>
      </c>
      <c r="BD3177" t="s">
        <v>3927</v>
      </c>
      <c r="BE3177" t="s">
        <v>3927</v>
      </c>
      <c r="BF3177">
        <v>12</v>
      </c>
    </row>
    <row r="3178" spans="1:58" x14ac:dyDescent="0.3">
      <c r="A3178">
        <v>2026</v>
      </c>
      <c r="B3178">
        <v>202605</v>
      </c>
      <c r="C3178">
        <v>5</v>
      </c>
      <c r="D3178" s="14">
        <v>20001622883199</v>
      </c>
      <c r="E3178" t="s">
        <v>2810</v>
      </c>
      <c r="F3178" s="2">
        <v>46147.490891203706</v>
      </c>
      <c r="G3178" s="2">
        <v>46154</v>
      </c>
      <c r="I3178" t="s">
        <v>224</v>
      </c>
      <c r="J3178" t="s">
        <v>230</v>
      </c>
      <c r="L3178" t="s">
        <v>13138</v>
      </c>
      <c r="M3178" t="s">
        <v>1366</v>
      </c>
      <c r="N3178" t="s">
        <v>1359</v>
      </c>
      <c r="O3178" t="s">
        <v>554</v>
      </c>
      <c r="Q3178" t="s">
        <v>13139</v>
      </c>
      <c r="R3178" t="s">
        <v>2809</v>
      </c>
      <c r="S3178" t="s">
        <v>4825</v>
      </c>
      <c r="T3178" t="s">
        <v>4826</v>
      </c>
      <c r="U3178" t="s">
        <v>3034</v>
      </c>
      <c r="V3178" t="s">
        <v>3994</v>
      </c>
      <c r="W3178" t="s">
        <v>245</v>
      </c>
      <c r="X3178" t="s">
        <v>225</v>
      </c>
      <c r="Z3178">
        <v>1</v>
      </c>
      <c r="AA3178" t="s">
        <v>3921</v>
      </c>
      <c r="AE3178" t="s">
        <v>3922</v>
      </c>
      <c r="AG3178" t="s">
        <v>4828</v>
      </c>
      <c r="AH3178">
        <v>6090587499</v>
      </c>
      <c r="AI3178" t="s">
        <v>13140</v>
      </c>
      <c r="AM3178" t="s">
        <v>3925</v>
      </c>
      <c r="AN3178" t="s">
        <v>3926</v>
      </c>
      <c r="AO3178" t="s">
        <v>268</v>
      </c>
      <c r="AP3178" t="s">
        <v>249</v>
      </c>
      <c r="AW3178" t="s">
        <v>1191</v>
      </c>
      <c r="AX3178" t="s">
        <v>1190</v>
      </c>
      <c r="AY3178" t="s">
        <v>254</v>
      </c>
      <c r="AZ3178" t="s">
        <v>230</v>
      </c>
      <c r="BA3178" t="s">
        <v>273</v>
      </c>
      <c r="BB3178" t="s">
        <v>380</v>
      </c>
      <c r="BC3178" t="s">
        <v>3927</v>
      </c>
      <c r="BD3178" t="s">
        <v>3927</v>
      </c>
      <c r="BE3178" t="s">
        <v>3927</v>
      </c>
      <c r="BF3178">
        <v>5</v>
      </c>
    </row>
    <row r="3179" spans="1:58" x14ac:dyDescent="0.3">
      <c r="A3179">
        <v>2026</v>
      </c>
      <c r="B3179">
        <v>202605</v>
      </c>
      <c r="C3179">
        <v>5</v>
      </c>
      <c r="D3179" s="14">
        <v>20001622882085</v>
      </c>
      <c r="E3179" t="s">
        <v>2810</v>
      </c>
      <c r="F3179" s="2">
        <v>46147.486666666664</v>
      </c>
      <c r="G3179" s="2">
        <v>46149</v>
      </c>
      <c r="I3179" t="s">
        <v>224</v>
      </c>
      <c r="J3179" t="s">
        <v>230</v>
      </c>
      <c r="L3179" t="s">
        <v>2877</v>
      </c>
      <c r="M3179" t="s">
        <v>334</v>
      </c>
      <c r="N3179" t="s">
        <v>322</v>
      </c>
      <c r="O3179" t="s">
        <v>331</v>
      </c>
      <c r="Q3179" t="s">
        <v>13141</v>
      </c>
      <c r="R3179" t="s">
        <v>2809</v>
      </c>
      <c r="S3179" t="s">
        <v>8859</v>
      </c>
      <c r="T3179" t="s">
        <v>8860</v>
      </c>
      <c r="U3179" t="s">
        <v>4796</v>
      </c>
      <c r="V3179" t="s">
        <v>2024</v>
      </c>
      <c r="W3179" t="s">
        <v>245</v>
      </c>
      <c r="X3179" t="s">
        <v>225</v>
      </c>
      <c r="Z3179">
        <v>6</v>
      </c>
      <c r="AA3179" t="s">
        <v>3921</v>
      </c>
      <c r="AE3179" t="s">
        <v>3922</v>
      </c>
      <c r="AG3179" t="s">
        <v>6701</v>
      </c>
      <c r="AH3179">
        <v>6108847030</v>
      </c>
      <c r="AI3179" t="s">
        <v>13142</v>
      </c>
      <c r="AM3179" t="s">
        <v>3925</v>
      </c>
      <c r="AN3179" t="s">
        <v>3926</v>
      </c>
      <c r="AO3179" t="s">
        <v>268</v>
      </c>
      <c r="AP3179" t="s">
        <v>249</v>
      </c>
      <c r="AW3179" t="s">
        <v>320</v>
      </c>
      <c r="AX3179" t="s">
        <v>319</v>
      </c>
      <c r="AY3179" t="s">
        <v>254</v>
      </c>
      <c r="AZ3179" t="s">
        <v>230</v>
      </c>
      <c r="BA3179" t="s">
        <v>344</v>
      </c>
      <c r="BB3179" t="s">
        <v>232</v>
      </c>
      <c r="BC3179" t="s">
        <v>3927</v>
      </c>
      <c r="BD3179" t="s">
        <v>3927</v>
      </c>
      <c r="BE3179" t="s">
        <v>3927</v>
      </c>
      <c r="BF3179">
        <v>12</v>
      </c>
    </row>
    <row r="3180" spans="1:58" x14ac:dyDescent="0.3">
      <c r="A3180">
        <v>2026</v>
      </c>
      <c r="B3180">
        <v>202605</v>
      </c>
      <c r="C3180">
        <v>5</v>
      </c>
      <c r="D3180" s="14">
        <v>20001622868710</v>
      </c>
      <c r="E3180" t="s">
        <v>2810</v>
      </c>
      <c r="F3180" s="2">
        <v>46147.506099537037</v>
      </c>
      <c r="G3180" s="2">
        <v>46150</v>
      </c>
      <c r="I3180" t="s">
        <v>224</v>
      </c>
      <c r="J3180" t="s">
        <v>230</v>
      </c>
      <c r="L3180" t="s">
        <v>3558</v>
      </c>
      <c r="M3180" t="s">
        <v>309</v>
      </c>
      <c r="N3180" t="s">
        <v>297</v>
      </c>
      <c r="O3180" t="s">
        <v>283</v>
      </c>
      <c r="Q3180" t="s">
        <v>13143</v>
      </c>
      <c r="R3180" t="s">
        <v>2809</v>
      </c>
      <c r="S3180" t="s">
        <v>407</v>
      </c>
      <c r="T3180" t="s">
        <v>408</v>
      </c>
      <c r="U3180" t="s">
        <v>258</v>
      </c>
      <c r="V3180" t="s">
        <v>247</v>
      </c>
      <c r="W3180" t="s">
        <v>245</v>
      </c>
      <c r="X3180" t="s">
        <v>225</v>
      </c>
      <c r="Z3180">
        <v>5</v>
      </c>
      <c r="AA3180" t="s">
        <v>3921</v>
      </c>
      <c r="AE3180" t="s">
        <v>3922</v>
      </c>
      <c r="AG3180" t="s">
        <v>410</v>
      </c>
      <c r="AH3180">
        <v>6108847085</v>
      </c>
      <c r="AI3180" t="s">
        <v>13144</v>
      </c>
      <c r="AM3180" t="s">
        <v>3925</v>
      </c>
      <c r="AN3180" t="s">
        <v>3926</v>
      </c>
      <c r="AO3180" t="s">
        <v>268</v>
      </c>
      <c r="AP3180" t="s">
        <v>304</v>
      </c>
      <c r="AW3180" t="s">
        <v>320</v>
      </c>
      <c r="AX3180" t="s">
        <v>319</v>
      </c>
      <c r="AY3180" t="s">
        <v>254</v>
      </c>
      <c r="AZ3180" t="s">
        <v>230</v>
      </c>
      <c r="BA3180" t="s">
        <v>395</v>
      </c>
      <c r="BB3180" t="s">
        <v>380</v>
      </c>
      <c r="BC3180" t="s">
        <v>3927</v>
      </c>
      <c r="BD3180" t="s">
        <v>3927</v>
      </c>
      <c r="BE3180" t="s">
        <v>3927</v>
      </c>
      <c r="BF3180">
        <v>12</v>
      </c>
    </row>
    <row r="3181" spans="1:58" x14ac:dyDescent="0.3">
      <c r="A3181">
        <v>2026</v>
      </c>
      <c r="B3181">
        <v>202605</v>
      </c>
      <c r="C3181">
        <v>5</v>
      </c>
      <c r="D3181" s="14">
        <v>20001622867795</v>
      </c>
      <c r="E3181" t="s">
        <v>2810</v>
      </c>
      <c r="F3181" s="2">
        <v>46147.509664351855</v>
      </c>
      <c r="G3181" s="2">
        <v>46149</v>
      </c>
      <c r="I3181" t="s">
        <v>224</v>
      </c>
      <c r="J3181" t="s">
        <v>230</v>
      </c>
      <c r="L3181" t="s">
        <v>2938</v>
      </c>
      <c r="M3181" t="s">
        <v>334</v>
      </c>
      <c r="N3181" t="s">
        <v>322</v>
      </c>
      <c r="O3181" t="s">
        <v>331</v>
      </c>
      <c r="Q3181" t="s">
        <v>13145</v>
      </c>
      <c r="R3181" t="s">
        <v>2809</v>
      </c>
      <c r="S3181" t="s">
        <v>6590</v>
      </c>
      <c r="T3181" t="s">
        <v>6591</v>
      </c>
      <c r="U3181" t="s">
        <v>4796</v>
      </c>
      <c r="V3181" t="s">
        <v>2024</v>
      </c>
      <c r="W3181" t="s">
        <v>245</v>
      </c>
      <c r="X3181" t="s">
        <v>225</v>
      </c>
      <c r="Z3181">
        <v>6</v>
      </c>
      <c r="AA3181" t="s">
        <v>3921</v>
      </c>
      <c r="AE3181" t="s">
        <v>3922</v>
      </c>
      <c r="AG3181" t="s">
        <v>2026</v>
      </c>
      <c r="AH3181">
        <v>6108861834</v>
      </c>
      <c r="AI3181" t="s">
        <v>13146</v>
      </c>
      <c r="AM3181" t="s">
        <v>3925</v>
      </c>
      <c r="AN3181" t="s">
        <v>3926</v>
      </c>
      <c r="AO3181" t="s">
        <v>268</v>
      </c>
      <c r="AP3181" t="s">
        <v>386</v>
      </c>
      <c r="AW3181" t="s">
        <v>320</v>
      </c>
      <c r="AX3181" t="s">
        <v>319</v>
      </c>
      <c r="AY3181" t="s">
        <v>254</v>
      </c>
      <c r="AZ3181" t="s">
        <v>230</v>
      </c>
      <c r="BA3181" t="s">
        <v>395</v>
      </c>
      <c r="BB3181" t="s">
        <v>380</v>
      </c>
      <c r="BC3181" t="s">
        <v>3927</v>
      </c>
      <c r="BD3181" t="s">
        <v>3927</v>
      </c>
      <c r="BE3181" t="s">
        <v>3927</v>
      </c>
      <c r="BF3181">
        <v>12</v>
      </c>
    </row>
    <row r="3182" spans="1:58" x14ac:dyDescent="0.3">
      <c r="A3182">
        <v>2026</v>
      </c>
      <c r="B3182">
        <v>202605</v>
      </c>
      <c r="C3182">
        <v>5</v>
      </c>
      <c r="D3182" s="14">
        <v>20001622831889</v>
      </c>
      <c r="E3182" t="s">
        <v>2810</v>
      </c>
      <c r="F3182" s="2">
        <v>46147.481493055559</v>
      </c>
      <c r="G3182" s="2">
        <v>46149</v>
      </c>
      <c r="I3182" t="s">
        <v>224</v>
      </c>
      <c r="J3182" t="s">
        <v>230</v>
      </c>
      <c r="L3182" t="s">
        <v>3495</v>
      </c>
      <c r="M3182" t="s">
        <v>309</v>
      </c>
      <c r="N3182" t="s">
        <v>297</v>
      </c>
      <c r="O3182" t="s">
        <v>283</v>
      </c>
      <c r="Q3182" t="s">
        <v>13147</v>
      </c>
      <c r="R3182" t="s">
        <v>2809</v>
      </c>
      <c r="S3182" t="s">
        <v>6966</v>
      </c>
      <c r="T3182" t="s">
        <v>6967</v>
      </c>
      <c r="U3182" t="s">
        <v>4796</v>
      </c>
      <c r="V3182" t="s">
        <v>2024</v>
      </c>
      <c r="W3182" t="s">
        <v>245</v>
      </c>
      <c r="X3182" t="s">
        <v>225</v>
      </c>
      <c r="Z3182">
        <v>6</v>
      </c>
      <c r="AA3182" t="s">
        <v>3921</v>
      </c>
      <c r="AE3182" t="s">
        <v>3922</v>
      </c>
      <c r="AG3182" t="s">
        <v>2026</v>
      </c>
      <c r="AH3182">
        <v>6108843044</v>
      </c>
      <c r="AI3182" t="s">
        <v>13148</v>
      </c>
      <c r="AM3182" t="s">
        <v>3925</v>
      </c>
      <c r="AN3182" t="s">
        <v>3926</v>
      </c>
      <c r="AO3182" t="s">
        <v>268</v>
      </c>
      <c r="AP3182" t="s">
        <v>249</v>
      </c>
      <c r="AW3182" t="s">
        <v>320</v>
      </c>
      <c r="AX3182" t="s">
        <v>319</v>
      </c>
      <c r="AY3182" t="s">
        <v>254</v>
      </c>
      <c r="AZ3182" t="s">
        <v>230</v>
      </c>
      <c r="BA3182" t="s">
        <v>395</v>
      </c>
      <c r="BB3182" t="s">
        <v>380</v>
      </c>
      <c r="BC3182" t="s">
        <v>3927</v>
      </c>
      <c r="BD3182" t="s">
        <v>3927</v>
      </c>
      <c r="BE3182" t="s">
        <v>3927</v>
      </c>
      <c r="BF3182">
        <v>12</v>
      </c>
    </row>
    <row r="3183" spans="1:58" x14ac:dyDescent="0.3">
      <c r="A3183">
        <v>2026</v>
      </c>
      <c r="B3183">
        <v>202605</v>
      </c>
      <c r="C3183">
        <v>5</v>
      </c>
      <c r="D3183" s="14">
        <v>20001622820004</v>
      </c>
      <c r="E3183" t="s">
        <v>2810</v>
      </c>
      <c r="F3183" s="2">
        <v>46147.447175925925</v>
      </c>
      <c r="G3183" s="2">
        <v>46152</v>
      </c>
      <c r="I3183" t="s">
        <v>224</v>
      </c>
      <c r="J3183" t="s">
        <v>230</v>
      </c>
      <c r="L3183" t="s">
        <v>13149</v>
      </c>
      <c r="M3183" t="s">
        <v>1366</v>
      </c>
      <c r="N3183" t="s">
        <v>1359</v>
      </c>
      <c r="O3183" t="s">
        <v>554</v>
      </c>
      <c r="Q3183" t="s">
        <v>13150</v>
      </c>
      <c r="R3183" t="s">
        <v>2809</v>
      </c>
      <c r="S3183" t="s">
        <v>5306</v>
      </c>
      <c r="T3183" t="s">
        <v>5307</v>
      </c>
      <c r="U3183" t="s">
        <v>3034</v>
      </c>
      <c r="V3183" t="s">
        <v>647</v>
      </c>
      <c r="W3183" t="s">
        <v>245</v>
      </c>
      <c r="X3183" t="s">
        <v>225</v>
      </c>
      <c r="Z3183">
        <v>3</v>
      </c>
      <c r="AA3183" t="s">
        <v>3921</v>
      </c>
      <c r="AE3183" t="s">
        <v>3922</v>
      </c>
      <c r="AG3183" t="s">
        <v>5006</v>
      </c>
      <c r="AH3183">
        <v>6089416385</v>
      </c>
      <c r="AI3183" t="s">
        <v>13151</v>
      </c>
      <c r="AM3183" t="s">
        <v>3925</v>
      </c>
      <c r="AN3183" t="s">
        <v>3926</v>
      </c>
      <c r="AO3183" t="s">
        <v>268</v>
      </c>
      <c r="AP3183" t="s">
        <v>693</v>
      </c>
      <c r="AW3183" t="s">
        <v>227</v>
      </c>
      <c r="AX3183" t="s">
        <v>226</v>
      </c>
      <c r="AY3183" t="s">
        <v>254</v>
      </c>
      <c r="AZ3183" t="s">
        <v>230</v>
      </c>
      <c r="BA3183" t="s">
        <v>344</v>
      </c>
      <c r="BB3183" t="s">
        <v>232</v>
      </c>
      <c r="BC3183" t="s">
        <v>3927</v>
      </c>
      <c r="BD3183" t="s">
        <v>3927</v>
      </c>
      <c r="BE3183" t="s">
        <v>3927</v>
      </c>
      <c r="BF3183">
        <v>9</v>
      </c>
    </row>
    <row r="3184" spans="1:58" x14ac:dyDescent="0.3">
      <c r="A3184">
        <v>2026</v>
      </c>
      <c r="B3184">
        <v>202605</v>
      </c>
      <c r="C3184">
        <v>5</v>
      </c>
      <c r="D3184" s="14">
        <v>20001622818308</v>
      </c>
      <c r="E3184" t="s">
        <v>2810</v>
      </c>
      <c r="F3184" s="2">
        <v>46147.457766203705</v>
      </c>
      <c r="G3184" s="2">
        <v>46154</v>
      </c>
      <c r="I3184" t="s">
        <v>224</v>
      </c>
      <c r="J3184" t="s">
        <v>230</v>
      </c>
      <c r="L3184" t="s">
        <v>3332</v>
      </c>
      <c r="M3184" t="s">
        <v>309</v>
      </c>
      <c r="N3184" t="s">
        <v>297</v>
      </c>
      <c r="O3184" t="s">
        <v>283</v>
      </c>
      <c r="Q3184" t="s">
        <v>13152</v>
      </c>
      <c r="R3184" t="s">
        <v>2809</v>
      </c>
      <c r="S3184" t="s">
        <v>5777</v>
      </c>
      <c r="T3184" t="s">
        <v>5778</v>
      </c>
      <c r="U3184" t="s">
        <v>4008</v>
      </c>
      <c r="V3184" t="s">
        <v>980</v>
      </c>
      <c r="W3184" t="s">
        <v>245</v>
      </c>
      <c r="X3184" t="s">
        <v>387</v>
      </c>
      <c r="Z3184">
        <v>1</v>
      </c>
      <c r="AA3184" t="s">
        <v>3921</v>
      </c>
      <c r="AE3184" t="s">
        <v>3922</v>
      </c>
      <c r="AG3184" t="s">
        <v>5098</v>
      </c>
      <c r="AH3184">
        <v>6107153564</v>
      </c>
      <c r="AI3184" t="s">
        <v>13153</v>
      </c>
      <c r="AM3184" t="s">
        <v>3925</v>
      </c>
      <c r="AN3184" t="s">
        <v>3926</v>
      </c>
      <c r="AO3184" t="s">
        <v>268</v>
      </c>
      <c r="AP3184" t="s">
        <v>386</v>
      </c>
      <c r="AW3184" t="s">
        <v>447</v>
      </c>
      <c r="AX3184" t="s">
        <v>446</v>
      </c>
      <c r="AY3184" t="s">
        <v>253</v>
      </c>
      <c r="AZ3184" t="s">
        <v>230</v>
      </c>
      <c r="BA3184" t="s">
        <v>273</v>
      </c>
      <c r="BB3184" t="s">
        <v>380</v>
      </c>
      <c r="BC3184" t="s">
        <v>3927</v>
      </c>
      <c r="BD3184" t="s">
        <v>3927</v>
      </c>
      <c r="BE3184" t="s">
        <v>3927</v>
      </c>
      <c r="BF3184">
        <v>26</v>
      </c>
    </row>
    <row r="3185" spans="1:58" x14ac:dyDescent="0.3">
      <c r="A3185">
        <v>2026</v>
      </c>
      <c r="B3185">
        <v>202605</v>
      </c>
      <c r="C3185">
        <v>5</v>
      </c>
      <c r="D3185" s="14">
        <v>20001622814699</v>
      </c>
      <c r="E3185" t="s">
        <v>2810</v>
      </c>
      <c r="F3185" s="2">
        <v>46147.470833333333</v>
      </c>
      <c r="G3185" s="2">
        <v>46150</v>
      </c>
      <c r="I3185" t="s">
        <v>224</v>
      </c>
      <c r="J3185" t="s">
        <v>230</v>
      </c>
      <c r="L3185" t="s">
        <v>1649</v>
      </c>
      <c r="M3185" t="s">
        <v>309</v>
      </c>
      <c r="N3185" t="s">
        <v>297</v>
      </c>
      <c r="O3185" t="s">
        <v>283</v>
      </c>
      <c r="Q3185" t="s">
        <v>13154</v>
      </c>
      <c r="R3185" t="s">
        <v>2809</v>
      </c>
      <c r="S3185" t="s">
        <v>463</v>
      </c>
      <c r="T3185" t="s">
        <v>464</v>
      </c>
      <c r="U3185" t="s">
        <v>258</v>
      </c>
      <c r="V3185" t="s">
        <v>247</v>
      </c>
      <c r="W3185" t="s">
        <v>245</v>
      </c>
      <c r="X3185" t="s">
        <v>387</v>
      </c>
      <c r="Z3185">
        <v>5</v>
      </c>
      <c r="AA3185" t="s">
        <v>3921</v>
      </c>
      <c r="AE3185" t="s">
        <v>3922</v>
      </c>
      <c r="AG3185" t="s">
        <v>410</v>
      </c>
      <c r="AH3185">
        <v>6108853864</v>
      </c>
      <c r="AI3185" t="s">
        <v>13155</v>
      </c>
      <c r="AM3185" t="s">
        <v>3925</v>
      </c>
      <c r="AN3185" t="s">
        <v>3926</v>
      </c>
      <c r="AO3185" t="s">
        <v>268</v>
      </c>
      <c r="AP3185" t="s">
        <v>386</v>
      </c>
      <c r="AW3185" t="s">
        <v>389</v>
      </c>
      <c r="AX3185" t="s">
        <v>388</v>
      </c>
      <c r="AY3185" t="s">
        <v>253</v>
      </c>
      <c r="AZ3185" t="s">
        <v>230</v>
      </c>
      <c r="BA3185" t="s">
        <v>395</v>
      </c>
      <c r="BB3185" t="s">
        <v>380</v>
      </c>
      <c r="BC3185" t="s">
        <v>3927</v>
      </c>
      <c r="BD3185" t="s">
        <v>3927</v>
      </c>
      <c r="BE3185" t="s">
        <v>3927</v>
      </c>
      <c r="BF3185">
        <v>12</v>
      </c>
    </row>
    <row r="3186" spans="1:58" x14ac:dyDescent="0.3">
      <c r="A3186">
        <v>2026</v>
      </c>
      <c r="B3186">
        <v>202605</v>
      </c>
      <c r="C3186">
        <v>5</v>
      </c>
      <c r="D3186" s="14">
        <v>20001622782996</v>
      </c>
      <c r="E3186" t="s">
        <v>2810</v>
      </c>
      <c r="F3186" s="2">
        <v>46147.411423611113</v>
      </c>
      <c r="G3186" s="2">
        <v>46149</v>
      </c>
      <c r="I3186" t="s">
        <v>224</v>
      </c>
      <c r="J3186" t="s">
        <v>230</v>
      </c>
      <c r="L3186" t="s">
        <v>3561</v>
      </c>
      <c r="M3186" t="s">
        <v>309</v>
      </c>
      <c r="N3186" t="s">
        <v>297</v>
      </c>
      <c r="O3186" t="s">
        <v>283</v>
      </c>
      <c r="Q3186" t="s">
        <v>13156</v>
      </c>
      <c r="R3186" t="s">
        <v>2809</v>
      </c>
      <c r="S3186" t="s">
        <v>11611</v>
      </c>
      <c r="T3186" t="s">
        <v>11612</v>
      </c>
      <c r="U3186" t="s">
        <v>4796</v>
      </c>
      <c r="V3186" t="s">
        <v>2024</v>
      </c>
      <c r="W3186" t="s">
        <v>245</v>
      </c>
      <c r="X3186" t="s">
        <v>387</v>
      </c>
      <c r="Z3186">
        <v>6</v>
      </c>
      <c r="AA3186" t="s">
        <v>3921</v>
      </c>
      <c r="AE3186" t="s">
        <v>3922</v>
      </c>
      <c r="AG3186" t="s">
        <v>6701</v>
      </c>
      <c r="AH3186">
        <v>6036677124</v>
      </c>
      <c r="AI3186" t="s">
        <v>13157</v>
      </c>
      <c r="AM3186" t="s">
        <v>3925</v>
      </c>
      <c r="AN3186" t="s">
        <v>3926</v>
      </c>
      <c r="AO3186" t="s">
        <v>268</v>
      </c>
      <c r="AP3186" t="s">
        <v>249</v>
      </c>
      <c r="AW3186" t="s">
        <v>447</v>
      </c>
      <c r="AX3186" t="s">
        <v>446</v>
      </c>
      <c r="AY3186" t="s">
        <v>253</v>
      </c>
      <c r="AZ3186" t="s">
        <v>230</v>
      </c>
      <c r="BA3186" t="s">
        <v>273</v>
      </c>
      <c r="BB3186" t="s">
        <v>380</v>
      </c>
      <c r="BC3186" t="s">
        <v>3927</v>
      </c>
      <c r="BD3186" t="s">
        <v>3927</v>
      </c>
      <c r="BE3186" t="s">
        <v>3927</v>
      </c>
      <c r="BF3186">
        <v>16</v>
      </c>
    </row>
    <row r="3187" spans="1:58" x14ac:dyDescent="0.3">
      <c r="A3187">
        <v>2026</v>
      </c>
      <c r="B3187">
        <v>202605</v>
      </c>
      <c r="C3187">
        <v>5</v>
      </c>
      <c r="D3187" s="14">
        <v>20001622782246</v>
      </c>
      <c r="E3187" t="s">
        <v>2810</v>
      </c>
      <c r="F3187" s="2">
        <v>46147.420960648145</v>
      </c>
      <c r="G3187" s="2">
        <v>46149</v>
      </c>
      <c r="I3187" t="s">
        <v>224</v>
      </c>
      <c r="J3187" t="s">
        <v>230</v>
      </c>
      <c r="L3187" t="s">
        <v>3638</v>
      </c>
      <c r="M3187" t="s">
        <v>309</v>
      </c>
      <c r="N3187" t="s">
        <v>297</v>
      </c>
      <c r="O3187" t="s">
        <v>283</v>
      </c>
      <c r="Q3187" t="s">
        <v>13158</v>
      </c>
      <c r="R3187" t="s">
        <v>2809</v>
      </c>
      <c r="S3187" t="s">
        <v>6329</v>
      </c>
      <c r="T3187" t="s">
        <v>6330</v>
      </c>
      <c r="U3187" t="s">
        <v>4796</v>
      </c>
      <c r="V3187" t="s">
        <v>2024</v>
      </c>
      <c r="W3187" t="s">
        <v>245</v>
      </c>
      <c r="X3187" t="s">
        <v>225</v>
      </c>
      <c r="Z3187">
        <v>6</v>
      </c>
      <c r="AA3187" t="s">
        <v>3921</v>
      </c>
      <c r="AE3187" t="s">
        <v>3922</v>
      </c>
      <c r="AG3187" t="s">
        <v>6332</v>
      </c>
      <c r="AH3187">
        <v>6108107171</v>
      </c>
      <c r="AI3187" t="s">
        <v>13159</v>
      </c>
      <c r="AM3187" t="s">
        <v>3925</v>
      </c>
      <c r="AN3187" t="s">
        <v>3926</v>
      </c>
      <c r="AO3187" t="s">
        <v>268</v>
      </c>
      <c r="AP3187" t="s">
        <v>386</v>
      </c>
      <c r="AW3187" t="s">
        <v>227</v>
      </c>
      <c r="AX3187" t="s">
        <v>226</v>
      </c>
      <c r="AY3187" t="s">
        <v>254</v>
      </c>
      <c r="AZ3187" t="s">
        <v>230</v>
      </c>
      <c r="BA3187" t="s">
        <v>273</v>
      </c>
      <c r="BB3187" t="s">
        <v>380</v>
      </c>
      <c r="BC3187" t="s">
        <v>3927</v>
      </c>
      <c r="BD3187" t="s">
        <v>3927</v>
      </c>
      <c r="BE3187" t="s">
        <v>3927</v>
      </c>
      <c r="BF3187">
        <v>12</v>
      </c>
    </row>
    <row r="3188" spans="1:58" x14ac:dyDescent="0.3">
      <c r="A3188">
        <v>2026</v>
      </c>
      <c r="B3188">
        <v>202605</v>
      </c>
      <c r="C3188">
        <v>5</v>
      </c>
      <c r="D3188" s="14">
        <v>20001622777499</v>
      </c>
      <c r="E3188" t="s">
        <v>2810</v>
      </c>
      <c r="F3188" s="2">
        <v>46147.430543981478</v>
      </c>
      <c r="G3188" s="2">
        <v>46154</v>
      </c>
      <c r="I3188" t="s">
        <v>224</v>
      </c>
      <c r="J3188" t="s">
        <v>230</v>
      </c>
      <c r="L3188" t="s">
        <v>3097</v>
      </c>
      <c r="M3188" t="s">
        <v>1594</v>
      </c>
      <c r="N3188" t="s">
        <v>938</v>
      </c>
      <c r="O3188" t="s">
        <v>331</v>
      </c>
      <c r="Q3188" t="s">
        <v>13160</v>
      </c>
      <c r="R3188" t="s">
        <v>2809</v>
      </c>
      <c r="S3188" t="s">
        <v>758</v>
      </c>
      <c r="T3188" t="s">
        <v>759</v>
      </c>
      <c r="U3188" t="s">
        <v>258</v>
      </c>
      <c r="V3188" t="s">
        <v>247</v>
      </c>
      <c r="W3188" t="s">
        <v>245</v>
      </c>
      <c r="X3188" t="s">
        <v>387</v>
      </c>
      <c r="Z3188">
        <v>1</v>
      </c>
      <c r="AA3188" t="s">
        <v>3921</v>
      </c>
      <c r="AE3188" t="s">
        <v>3922</v>
      </c>
      <c r="AG3188" t="s">
        <v>359</v>
      </c>
      <c r="AH3188">
        <v>6108840931</v>
      </c>
      <c r="AI3188" t="s">
        <v>13161</v>
      </c>
      <c r="AM3188" t="s">
        <v>3925</v>
      </c>
      <c r="AN3188" t="s">
        <v>3926</v>
      </c>
      <c r="AO3188" t="s">
        <v>268</v>
      </c>
      <c r="AP3188" t="s">
        <v>330</v>
      </c>
      <c r="AW3188" t="s">
        <v>447</v>
      </c>
      <c r="AX3188" t="s">
        <v>446</v>
      </c>
      <c r="AY3188" t="s">
        <v>253</v>
      </c>
      <c r="AZ3188" t="s">
        <v>230</v>
      </c>
      <c r="BA3188" t="s">
        <v>395</v>
      </c>
      <c r="BB3188" t="s">
        <v>380</v>
      </c>
      <c r="BC3188" t="s">
        <v>3927</v>
      </c>
      <c r="BD3188" t="s">
        <v>3927</v>
      </c>
      <c r="BE3188" t="s">
        <v>3927</v>
      </c>
      <c r="BF3188">
        <v>12</v>
      </c>
    </row>
    <row r="3189" spans="1:58" x14ac:dyDescent="0.3">
      <c r="A3189">
        <v>2026</v>
      </c>
      <c r="B3189">
        <v>202605</v>
      </c>
      <c r="C3189">
        <v>5</v>
      </c>
      <c r="D3189" s="14">
        <v>20001622777429</v>
      </c>
      <c r="E3189" t="s">
        <v>2810</v>
      </c>
      <c r="F3189" s="2">
        <v>46147.427916666667</v>
      </c>
      <c r="G3189" s="2">
        <v>46150</v>
      </c>
      <c r="I3189" t="s">
        <v>224</v>
      </c>
      <c r="J3189" t="s">
        <v>230</v>
      </c>
      <c r="L3189" t="s">
        <v>1626</v>
      </c>
      <c r="M3189" t="s">
        <v>1629</v>
      </c>
      <c r="N3189" t="s">
        <v>353</v>
      </c>
      <c r="O3189" t="s">
        <v>283</v>
      </c>
      <c r="Q3189" t="s">
        <v>13162</v>
      </c>
      <c r="R3189" t="s">
        <v>2809</v>
      </c>
      <c r="S3189" t="s">
        <v>340</v>
      </c>
      <c r="T3189" t="s">
        <v>341</v>
      </c>
      <c r="U3189" t="s">
        <v>258</v>
      </c>
      <c r="V3189" t="s">
        <v>247</v>
      </c>
      <c r="W3189" t="s">
        <v>245</v>
      </c>
      <c r="X3189" t="s">
        <v>225</v>
      </c>
      <c r="Z3189">
        <v>5</v>
      </c>
      <c r="AA3189" t="s">
        <v>3921</v>
      </c>
      <c r="AE3189" t="s">
        <v>3922</v>
      </c>
      <c r="AG3189" t="s">
        <v>342</v>
      </c>
      <c r="AH3189">
        <v>6108854752</v>
      </c>
      <c r="AI3189" t="s">
        <v>13163</v>
      </c>
      <c r="AM3189" t="s">
        <v>3925</v>
      </c>
      <c r="AN3189" t="s">
        <v>3926</v>
      </c>
      <c r="AO3189" t="s">
        <v>268</v>
      </c>
      <c r="AP3189" t="s">
        <v>386</v>
      </c>
      <c r="AW3189" t="s">
        <v>320</v>
      </c>
      <c r="AX3189" t="s">
        <v>319</v>
      </c>
      <c r="AY3189" t="s">
        <v>254</v>
      </c>
      <c r="AZ3189" t="s">
        <v>230</v>
      </c>
      <c r="BA3189" t="s">
        <v>344</v>
      </c>
      <c r="BB3189" t="s">
        <v>232</v>
      </c>
      <c r="BC3189" t="s">
        <v>3927</v>
      </c>
      <c r="BD3189" t="s">
        <v>3927</v>
      </c>
      <c r="BE3189" t="s">
        <v>3927</v>
      </c>
      <c r="BF3189">
        <v>12</v>
      </c>
    </row>
    <row r="3190" spans="1:58" x14ac:dyDescent="0.3">
      <c r="A3190">
        <v>2026</v>
      </c>
      <c r="B3190">
        <v>202605</v>
      </c>
      <c r="C3190">
        <v>5</v>
      </c>
      <c r="D3190" s="14">
        <v>20001622777322</v>
      </c>
      <c r="E3190" t="s">
        <v>2810</v>
      </c>
      <c r="F3190" s="2">
        <v>46147.423611111109</v>
      </c>
      <c r="G3190" s="2">
        <v>46151</v>
      </c>
      <c r="I3190" t="s">
        <v>224</v>
      </c>
      <c r="J3190" t="s">
        <v>230</v>
      </c>
      <c r="L3190" t="s">
        <v>3434</v>
      </c>
      <c r="M3190" t="s">
        <v>309</v>
      </c>
      <c r="N3190" t="s">
        <v>297</v>
      </c>
      <c r="O3190" t="s">
        <v>283</v>
      </c>
      <c r="Q3190" t="s">
        <v>13164</v>
      </c>
      <c r="R3190" t="s">
        <v>2809</v>
      </c>
      <c r="S3190" t="s">
        <v>5313</v>
      </c>
      <c r="T3190" t="s">
        <v>5314</v>
      </c>
      <c r="U3190" t="s">
        <v>3034</v>
      </c>
      <c r="V3190" t="s">
        <v>647</v>
      </c>
      <c r="W3190" t="s">
        <v>245</v>
      </c>
      <c r="X3190" t="s">
        <v>225</v>
      </c>
      <c r="Z3190">
        <v>4</v>
      </c>
      <c r="AA3190" t="s">
        <v>3921</v>
      </c>
      <c r="AE3190" t="s">
        <v>3922</v>
      </c>
      <c r="AG3190" t="s">
        <v>5111</v>
      </c>
      <c r="AH3190">
        <v>6088329075</v>
      </c>
      <c r="AI3190" t="s">
        <v>13165</v>
      </c>
      <c r="AM3190" t="s">
        <v>3925</v>
      </c>
      <c r="AN3190" t="s">
        <v>3926</v>
      </c>
      <c r="AO3190" t="s">
        <v>268</v>
      </c>
      <c r="AP3190" t="s">
        <v>249</v>
      </c>
      <c r="AW3190" t="s">
        <v>227</v>
      </c>
      <c r="AX3190" t="s">
        <v>226</v>
      </c>
      <c r="AY3190" t="s">
        <v>254</v>
      </c>
      <c r="AZ3190" t="s">
        <v>230</v>
      </c>
      <c r="BA3190" t="s">
        <v>273</v>
      </c>
      <c r="BB3190" t="s">
        <v>380</v>
      </c>
      <c r="BC3190" t="s">
        <v>3927</v>
      </c>
      <c r="BD3190" t="s">
        <v>3927</v>
      </c>
      <c r="BE3190" t="s">
        <v>3927</v>
      </c>
      <c r="BF3190">
        <v>16</v>
      </c>
    </row>
    <row r="3191" spans="1:58" x14ac:dyDescent="0.3">
      <c r="A3191">
        <v>2026</v>
      </c>
      <c r="B3191">
        <v>202605</v>
      </c>
      <c r="C3191">
        <v>5</v>
      </c>
      <c r="D3191" s="14">
        <v>20001622774513</v>
      </c>
      <c r="E3191" t="s">
        <v>2810</v>
      </c>
      <c r="F3191" s="2">
        <v>46147.430243055554</v>
      </c>
      <c r="G3191" s="2">
        <v>46149</v>
      </c>
      <c r="I3191" t="s">
        <v>224</v>
      </c>
      <c r="J3191" t="s">
        <v>230</v>
      </c>
      <c r="L3191" t="s">
        <v>2957</v>
      </c>
      <c r="M3191" t="s">
        <v>261</v>
      </c>
      <c r="N3191" t="s">
        <v>237</v>
      </c>
      <c r="O3191" t="s">
        <v>257</v>
      </c>
      <c r="Q3191" t="s">
        <v>13166</v>
      </c>
      <c r="R3191" t="s">
        <v>2809</v>
      </c>
      <c r="S3191" t="s">
        <v>6720</v>
      </c>
      <c r="T3191" t="s">
        <v>6721</v>
      </c>
      <c r="U3191" t="s">
        <v>4796</v>
      </c>
      <c r="V3191" t="s">
        <v>2024</v>
      </c>
      <c r="W3191" t="s">
        <v>245</v>
      </c>
      <c r="X3191" t="s">
        <v>225</v>
      </c>
      <c r="Z3191">
        <v>6</v>
      </c>
      <c r="AA3191" t="s">
        <v>3921</v>
      </c>
      <c r="AE3191" t="s">
        <v>3922</v>
      </c>
      <c r="AG3191" t="s">
        <v>6701</v>
      </c>
      <c r="AH3191">
        <v>6108840926</v>
      </c>
      <c r="AI3191" t="s">
        <v>13167</v>
      </c>
      <c r="AM3191" t="s">
        <v>3925</v>
      </c>
      <c r="AN3191" t="s">
        <v>3926</v>
      </c>
      <c r="AO3191" t="s">
        <v>268</v>
      </c>
      <c r="AP3191" t="s">
        <v>249</v>
      </c>
      <c r="AW3191" t="s">
        <v>320</v>
      </c>
      <c r="AX3191" t="s">
        <v>319</v>
      </c>
      <c r="AY3191" t="s">
        <v>254</v>
      </c>
      <c r="AZ3191" t="s">
        <v>230</v>
      </c>
      <c r="BA3191" t="s">
        <v>395</v>
      </c>
      <c r="BB3191" t="s">
        <v>380</v>
      </c>
      <c r="BC3191" t="s">
        <v>3927</v>
      </c>
      <c r="BD3191" t="s">
        <v>3927</v>
      </c>
      <c r="BE3191" t="s">
        <v>3927</v>
      </c>
      <c r="BF3191">
        <v>12</v>
      </c>
    </row>
    <row r="3192" spans="1:58" x14ac:dyDescent="0.3">
      <c r="A3192">
        <v>2026</v>
      </c>
      <c r="B3192">
        <v>202605</v>
      </c>
      <c r="C3192">
        <v>5</v>
      </c>
      <c r="D3192" s="14">
        <v>20001622770594</v>
      </c>
      <c r="E3192" t="s">
        <v>2810</v>
      </c>
      <c r="F3192" s="2">
        <v>46147.431979166664</v>
      </c>
      <c r="G3192" s="2">
        <v>46150</v>
      </c>
      <c r="I3192" t="s">
        <v>224</v>
      </c>
      <c r="J3192" t="s">
        <v>230</v>
      </c>
      <c r="L3192" t="s">
        <v>1614</v>
      </c>
      <c r="M3192" t="s">
        <v>902</v>
      </c>
      <c r="N3192" t="s">
        <v>752</v>
      </c>
      <c r="O3192" t="s">
        <v>623</v>
      </c>
      <c r="Q3192" t="s">
        <v>13168</v>
      </c>
      <c r="R3192" t="s">
        <v>2809</v>
      </c>
      <c r="S3192" t="s">
        <v>719</v>
      </c>
      <c r="T3192" t="s">
        <v>720</v>
      </c>
      <c r="U3192" t="s">
        <v>258</v>
      </c>
      <c r="V3192" t="s">
        <v>247</v>
      </c>
      <c r="W3192" t="s">
        <v>245</v>
      </c>
      <c r="X3192" t="s">
        <v>225</v>
      </c>
      <c r="Z3192">
        <v>5</v>
      </c>
      <c r="AA3192" t="s">
        <v>3921</v>
      </c>
      <c r="AE3192" t="s">
        <v>3922</v>
      </c>
      <c r="AG3192" t="s">
        <v>342</v>
      </c>
      <c r="AH3192">
        <v>1043262596</v>
      </c>
      <c r="AI3192" t="s">
        <v>13169</v>
      </c>
      <c r="AM3192" t="s">
        <v>3925</v>
      </c>
      <c r="AN3192" t="s">
        <v>3926</v>
      </c>
      <c r="AO3192" t="s">
        <v>268</v>
      </c>
      <c r="AP3192" t="s">
        <v>386</v>
      </c>
      <c r="AW3192" t="s">
        <v>227</v>
      </c>
      <c r="AX3192" t="s">
        <v>226</v>
      </c>
      <c r="AY3192" t="s">
        <v>254</v>
      </c>
      <c r="AZ3192" t="s">
        <v>230</v>
      </c>
      <c r="BA3192" t="s">
        <v>273</v>
      </c>
      <c r="BB3192" t="s">
        <v>380</v>
      </c>
      <c r="BC3192" t="s">
        <v>3927</v>
      </c>
      <c r="BD3192" t="s">
        <v>3927</v>
      </c>
      <c r="BE3192" t="s">
        <v>3927</v>
      </c>
      <c r="BF3192">
        <v>9</v>
      </c>
    </row>
    <row r="3193" spans="1:58" x14ac:dyDescent="0.3">
      <c r="A3193">
        <v>2026</v>
      </c>
      <c r="B3193">
        <v>202605</v>
      </c>
      <c r="C3193">
        <v>5</v>
      </c>
      <c r="D3193" s="14">
        <v>20001622768214</v>
      </c>
      <c r="E3193" t="s">
        <v>2810</v>
      </c>
      <c r="F3193" s="2">
        <v>46147.416087962964</v>
      </c>
      <c r="G3193" s="2">
        <v>46150</v>
      </c>
      <c r="I3193" t="s">
        <v>224</v>
      </c>
      <c r="J3193" t="s">
        <v>230</v>
      </c>
      <c r="L3193" t="s">
        <v>990</v>
      </c>
      <c r="M3193" t="s">
        <v>334</v>
      </c>
      <c r="N3193" t="s">
        <v>322</v>
      </c>
      <c r="O3193" t="s">
        <v>331</v>
      </c>
      <c r="Q3193" t="s">
        <v>13170</v>
      </c>
      <c r="R3193" t="s">
        <v>2809</v>
      </c>
      <c r="S3193" t="s">
        <v>6273</v>
      </c>
      <c r="T3193" t="s">
        <v>6274</v>
      </c>
      <c r="U3193" t="s">
        <v>4008</v>
      </c>
      <c r="V3193" t="s">
        <v>980</v>
      </c>
      <c r="W3193" t="s">
        <v>245</v>
      </c>
      <c r="X3193" t="s">
        <v>387</v>
      </c>
      <c r="Z3193">
        <v>5</v>
      </c>
      <c r="AA3193" t="s">
        <v>3921</v>
      </c>
      <c r="AE3193" t="s">
        <v>3922</v>
      </c>
      <c r="AG3193" t="s">
        <v>4870</v>
      </c>
      <c r="AH3193">
        <v>6108851756</v>
      </c>
      <c r="AI3193" t="s">
        <v>13171</v>
      </c>
      <c r="AM3193" t="s">
        <v>3925</v>
      </c>
      <c r="AN3193" t="s">
        <v>3926</v>
      </c>
      <c r="AO3193" t="s">
        <v>268</v>
      </c>
      <c r="AP3193" t="s">
        <v>330</v>
      </c>
      <c r="AW3193" t="s">
        <v>447</v>
      </c>
      <c r="AX3193" t="s">
        <v>446</v>
      </c>
      <c r="AY3193" t="s">
        <v>253</v>
      </c>
      <c r="AZ3193" t="s">
        <v>230</v>
      </c>
      <c r="BA3193" t="s">
        <v>395</v>
      </c>
      <c r="BB3193" t="s">
        <v>380</v>
      </c>
      <c r="BC3193" t="s">
        <v>3927</v>
      </c>
      <c r="BD3193" t="s">
        <v>3927</v>
      </c>
      <c r="BE3193" t="s">
        <v>3927</v>
      </c>
      <c r="BF3193">
        <v>12</v>
      </c>
    </row>
    <row r="3194" spans="1:58" x14ac:dyDescent="0.3">
      <c r="A3194">
        <v>2026</v>
      </c>
      <c r="B3194">
        <v>202605</v>
      </c>
      <c r="C3194">
        <v>5</v>
      </c>
      <c r="D3194" s="14">
        <v>20001622764664</v>
      </c>
      <c r="E3194" t="s">
        <v>2810</v>
      </c>
      <c r="F3194" s="2">
        <v>46147.432314814818</v>
      </c>
      <c r="G3194" s="2">
        <v>46148</v>
      </c>
      <c r="I3194" t="s">
        <v>224</v>
      </c>
      <c r="J3194" t="s">
        <v>230</v>
      </c>
      <c r="L3194" t="s">
        <v>2971</v>
      </c>
      <c r="M3194" t="s">
        <v>4740</v>
      </c>
      <c r="N3194" t="s">
        <v>1128</v>
      </c>
      <c r="O3194" t="s">
        <v>331</v>
      </c>
      <c r="Q3194" t="s">
        <v>13172</v>
      </c>
      <c r="R3194" t="s">
        <v>2809</v>
      </c>
      <c r="S3194" t="s">
        <v>7591</v>
      </c>
      <c r="T3194" t="s">
        <v>7592</v>
      </c>
      <c r="U3194" t="s">
        <v>4796</v>
      </c>
      <c r="V3194" t="s">
        <v>2024</v>
      </c>
      <c r="W3194" t="s">
        <v>245</v>
      </c>
      <c r="X3194" t="s">
        <v>387</v>
      </c>
      <c r="Z3194">
        <v>7</v>
      </c>
      <c r="AA3194" t="s">
        <v>3921</v>
      </c>
      <c r="AE3194" t="s">
        <v>3922</v>
      </c>
      <c r="AG3194" t="s">
        <v>6332</v>
      </c>
      <c r="AH3194">
        <v>6108850815</v>
      </c>
      <c r="AI3194" t="s">
        <v>13173</v>
      </c>
      <c r="AM3194" t="s">
        <v>3925</v>
      </c>
      <c r="AN3194" t="s">
        <v>3926</v>
      </c>
      <c r="AO3194" t="s">
        <v>268</v>
      </c>
      <c r="AP3194" t="s">
        <v>386</v>
      </c>
      <c r="AW3194" t="s">
        <v>447</v>
      </c>
      <c r="AX3194" t="s">
        <v>446</v>
      </c>
      <c r="AY3194" t="s">
        <v>253</v>
      </c>
      <c r="AZ3194" t="s">
        <v>230</v>
      </c>
      <c r="BA3194" t="s">
        <v>395</v>
      </c>
      <c r="BB3194" t="s">
        <v>380</v>
      </c>
      <c r="BC3194" t="s">
        <v>3927</v>
      </c>
      <c r="BD3194" t="s">
        <v>3927</v>
      </c>
      <c r="BE3194" t="s">
        <v>3927</v>
      </c>
      <c r="BF3194">
        <v>12</v>
      </c>
    </row>
    <row r="3195" spans="1:58" x14ac:dyDescent="0.3">
      <c r="A3195">
        <v>2026</v>
      </c>
      <c r="B3195">
        <v>202605</v>
      </c>
      <c r="C3195">
        <v>5</v>
      </c>
      <c r="D3195" s="14">
        <v>20001622734273</v>
      </c>
      <c r="E3195" t="s">
        <v>2810</v>
      </c>
      <c r="F3195" s="2">
        <v>46147.383449074077</v>
      </c>
      <c r="G3195" s="2">
        <v>46148</v>
      </c>
      <c r="I3195" t="s">
        <v>224</v>
      </c>
      <c r="J3195" t="s">
        <v>230</v>
      </c>
      <c r="L3195" t="s">
        <v>3422</v>
      </c>
      <c r="M3195" t="s">
        <v>309</v>
      </c>
      <c r="N3195" t="s">
        <v>297</v>
      </c>
      <c r="O3195" t="s">
        <v>283</v>
      </c>
      <c r="Q3195" t="s">
        <v>13174</v>
      </c>
      <c r="R3195" t="s">
        <v>2809</v>
      </c>
      <c r="S3195" t="s">
        <v>6865</v>
      </c>
      <c r="T3195" t="s">
        <v>6866</v>
      </c>
      <c r="U3195" t="s">
        <v>4796</v>
      </c>
      <c r="V3195" t="s">
        <v>2024</v>
      </c>
      <c r="W3195" t="s">
        <v>245</v>
      </c>
      <c r="X3195" t="s">
        <v>225</v>
      </c>
      <c r="Z3195">
        <v>7</v>
      </c>
      <c r="AA3195" t="s">
        <v>3921</v>
      </c>
      <c r="AE3195" t="s">
        <v>3922</v>
      </c>
      <c r="AG3195" t="s">
        <v>2026</v>
      </c>
      <c r="AH3195">
        <v>6108839819</v>
      </c>
      <c r="AI3195" t="s">
        <v>13175</v>
      </c>
      <c r="AM3195" t="s">
        <v>3925</v>
      </c>
      <c r="AN3195" t="s">
        <v>3926</v>
      </c>
      <c r="AO3195" t="s">
        <v>268</v>
      </c>
      <c r="AP3195" t="s">
        <v>386</v>
      </c>
      <c r="AW3195" t="s">
        <v>227</v>
      </c>
      <c r="AX3195" t="s">
        <v>226</v>
      </c>
      <c r="AY3195" t="s">
        <v>254</v>
      </c>
      <c r="AZ3195" t="s">
        <v>230</v>
      </c>
      <c r="BA3195" t="s">
        <v>395</v>
      </c>
      <c r="BB3195" t="s">
        <v>380</v>
      </c>
      <c r="BC3195" t="s">
        <v>3927</v>
      </c>
      <c r="BD3195" t="s">
        <v>3927</v>
      </c>
      <c r="BE3195" t="s">
        <v>3927</v>
      </c>
      <c r="BF3195">
        <v>12</v>
      </c>
    </row>
    <row r="3196" spans="1:58" x14ac:dyDescent="0.3">
      <c r="A3196">
        <v>2026</v>
      </c>
      <c r="B3196">
        <v>202605</v>
      </c>
      <c r="C3196">
        <v>5</v>
      </c>
      <c r="D3196" s="14">
        <v>20001622721236</v>
      </c>
      <c r="E3196" t="s">
        <v>2810</v>
      </c>
      <c r="F3196" s="2">
        <v>46147.378923611112</v>
      </c>
      <c r="G3196" s="2">
        <v>46151</v>
      </c>
      <c r="I3196" t="s">
        <v>224</v>
      </c>
      <c r="J3196" t="s">
        <v>230</v>
      </c>
      <c r="L3196" t="s">
        <v>3022</v>
      </c>
      <c r="M3196" t="s">
        <v>309</v>
      </c>
      <c r="N3196" t="s">
        <v>297</v>
      </c>
      <c r="O3196" t="s">
        <v>283</v>
      </c>
      <c r="Q3196" t="s">
        <v>13176</v>
      </c>
      <c r="R3196" t="s">
        <v>2809</v>
      </c>
      <c r="S3196" t="s">
        <v>6929</v>
      </c>
      <c r="T3196" t="s">
        <v>6930</v>
      </c>
      <c r="U3196" t="s">
        <v>4008</v>
      </c>
      <c r="V3196" t="s">
        <v>980</v>
      </c>
      <c r="W3196" t="s">
        <v>245</v>
      </c>
      <c r="X3196" t="s">
        <v>387</v>
      </c>
      <c r="Z3196">
        <v>4</v>
      </c>
      <c r="AA3196" t="s">
        <v>3921</v>
      </c>
      <c r="AE3196" t="s">
        <v>3922</v>
      </c>
      <c r="AG3196" t="s">
        <v>5098</v>
      </c>
      <c r="AH3196">
        <v>6108843797</v>
      </c>
      <c r="AI3196" t="s">
        <v>13177</v>
      </c>
      <c r="AM3196" t="s">
        <v>3925</v>
      </c>
      <c r="AN3196" t="s">
        <v>3926</v>
      </c>
      <c r="AO3196" t="s">
        <v>268</v>
      </c>
      <c r="AP3196" t="s">
        <v>304</v>
      </c>
      <c r="AW3196" t="s">
        <v>447</v>
      </c>
      <c r="AX3196" t="s">
        <v>446</v>
      </c>
      <c r="AY3196" t="s">
        <v>253</v>
      </c>
      <c r="AZ3196" t="s">
        <v>230</v>
      </c>
      <c r="BA3196" t="s">
        <v>395</v>
      </c>
      <c r="BB3196" t="s">
        <v>380</v>
      </c>
      <c r="BC3196" t="s">
        <v>3927</v>
      </c>
      <c r="BD3196" t="s">
        <v>3927</v>
      </c>
      <c r="BE3196" t="s">
        <v>3927</v>
      </c>
      <c r="BF3196">
        <v>12</v>
      </c>
    </row>
    <row r="3197" spans="1:58" x14ac:dyDescent="0.3">
      <c r="A3197">
        <v>2026</v>
      </c>
      <c r="B3197">
        <v>202605</v>
      </c>
      <c r="C3197">
        <v>5</v>
      </c>
      <c r="D3197" s="14">
        <v>20001622720055</v>
      </c>
      <c r="E3197" t="s">
        <v>2810</v>
      </c>
      <c r="F3197" s="2">
        <v>46147.369062500002</v>
      </c>
      <c r="G3197" s="2">
        <v>46154</v>
      </c>
      <c r="I3197" t="s">
        <v>224</v>
      </c>
      <c r="J3197" t="s">
        <v>230</v>
      </c>
      <c r="L3197" t="s">
        <v>919</v>
      </c>
      <c r="M3197" t="s">
        <v>309</v>
      </c>
      <c r="N3197" t="s">
        <v>297</v>
      </c>
      <c r="O3197" t="s">
        <v>283</v>
      </c>
      <c r="Q3197" t="s">
        <v>13178</v>
      </c>
      <c r="R3197" t="s">
        <v>2809</v>
      </c>
      <c r="S3197" t="s">
        <v>5089</v>
      </c>
      <c r="T3197" t="s">
        <v>5090</v>
      </c>
      <c r="U3197" t="s">
        <v>3034</v>
      </c>
      <c r="V3197" t="s">
        <v>647</v>
      </c>
      <c r="W3197" t="s">
        <v>245</v>
      </c>
      <c r="X3197" t="s">
        <v>225</v>
      </c>
      <c r="Z3197">
        <v>1</v>
      </c>
      <c r="AA3197" t="s">
        <v>3921</v>
      </c>
      <c r="AE3197" t="s">
        <v>3922</v>
      </c>
      <c r="AG3197" t="s">
        <v>5006</v>
      </c>
      <c r="AH3197">
        <v>6108823679</v>
      </c>
      <c r="AI3197" t="s">
        <v>13179</v>
      </c>
      <c r="AM3197" t="s">
        <v>3925</v>
      </c>
      <c r="AN3197" t="s">
        <v>3926</v>
      </c>
      <c r="AO3197" t="s">
        <v>268</v>
      </c>
      <c r="AP3197" t="s">
        <v>386</v>
      </c>
      <c r="AW3197" t="s">
        <v>320</v>
      </c>
      <c r="AX3197" t="s">
        <v>319</v>
      </c>
      <c r="AY3197" t="s">
        <v>254</v>
      </c>
      <c r="AZ3197" t="s">
        <v>230</v>
      </c>
      <c r="BA3197" t="s">
        <v>395</v>
      </c>
      <c r="BB3197" t="s">
        <v>380</v>
      </c>
      <c r="BC3197" t="s">
        <v>3927</v>
      </c>
      <c r="BD3197" t="s">
        <v>3927</v>
      </c>
      <c r="BE3197" t="s">
        <v>3927</v>
      </c>
      <c r="BF3197">
        <v>12</v>
      </c>
    </row>
    <row r="3198" spans="1:58" x14ac:dyDescent="0.3">
      <c r="A3198">
        <v>2026</v>
      </c>
      <c r="B3198">
        <v>202605</v>
      </c>
      <c r="C3198">
        <v>5</v>
      </c>
      <c r="D3198" s="14">
        <v>20001622714747</v>
      </c>
      <c r="E3198" t="s">
        <v>2810</v>
      </c>
      <c r="F3198" s="2">
        <v>46147.398078703707</v>
      </c>
      <c r="G3198" s="2">
        <v>46151</v>
      </c>
      <c r="I3198" t="s">
        <v>224</v>
      </c>
      <c r="J3198" t="s">
        <v>230</v>
      </c>
      <c r="L3198" t="s">
        <v>4373</v>
      </c>
      <c r="M3198" t="s">
        <v>626</v>
      </c>
      <c r="N3198" t="s">
        <v>616</v>
      </c>
      <c r="O3198" t="s">
        <v>623</v>
      </c>
      <c r="Q3198" t="s">
        <v>13180</v>
      </c>
      <c r="R3198" t="s">
        <v>2809</v>
      </c>
      <c r="S3198" t="s">
        <v>5095</v>
      </c>
      <c r="T3198" t="s">
        <v>5096</v>
      </c>
      <c r="U3198" t="s">
        <v>4008</v>
      </c>
      <c r="V3198" t="s">
        <v>980</v>
      </c>
      <c r="W3198" t="s">
        <v>245</v>
      </c>
      <c r="X3198" t="s">
        <v>225</v>
      </c>
      <c r="Z3198">
        <v>4</v>
      </c>
      <c r="AA3198" t="s">
        <v>3921</v>
      </c>
      <c r="AE3198" t="s">
        <v>3922</v>
      </c>
      <c r="AG3198" t="s">
        <v>5098</v>
      </c>
      <c r="AH3198">
        <v>6066695410</v>
      </c>
      <c r="AI3198" t="s">
        <v>13181</v>
      </c>
      <c r="AM3198" t="s">
        <v>3925</v>
      </c>
      <c r="AN3198" t="s">
        <v>3926</v>
      </c>
      <c r="AO3198" t="s">
        <v>268</v>
      </c>
      <c r="AP3198" t="s">
        <v>693</v>
      </c>
      <c r="AW3198" t="s">
        <v>227</v>
      </c>
      <c r="AX3198" t="s">
        <v>226</v>
      </c>
      <c r="AY3198" t="s">
        <v>254</v>
      </c>
      <c r="AZ3198" t="s">
        <v>230</v>
      </c>
      <c r="BA3198" t="s">
        <v>273</v>
      </c>
      <c r="BB3198" t="s">
        <v>380</v>
      </c>
      <c r="BC3198" t="s">
        <v>3927</v>
      </c>
      <c r="BD3198" t="s">
        <v>3927</v>
      </c>
      <c r="BE3198" t="s">
        <v>3927</v>
      </c>
      <c r="BF3198">
        <v>16</v>
      </c>
    </row>
    <row r="3199" spans="1:58" x14ac:dyDescent="0.3">
      <c r="A3199">
        <v>2026</v>
      </c>
      <c r="B3199">
        <v>202605</v>
      </c>
      <c r="C3199">
        <v>5</v>
      </c>
      <c r="D3199" s="14">
        <v>20001622163801</v>
      </c>
      <c r="E3199" t="s">
        <v>2810</v>
      </c>
      <c r="F3199" s="2">
        <v>46147.360127314816</v>
      </c>
      <c r="G3199" s="2">
        <v>46153</v>
      </c>
      <c r="I3199" t="s">
        <v>224</v>
      </c>
      <c r="J3199" t="s">
        <v>230</v>
      </c>
      <c r="L3199" t="s">
        <v>742</v>
      </c>
      <c r="M3199" t="s">
        <v>261</v>
      </c>
      <c r="N3199" t="s">
        <v>237</v>
      </c>
      <c r="O3199" t="s">
        <v>257</v>
      </c>
      <c r="Q3199" t="s">
        <v>13182</v>
      </c>
      <c r="R3199" t="s">
        <v>2809</v>
      </c>
      <c r="S3199" t="s">
        <v>7963</v>
      </c>
      <c r="T3199" t="s">
        <v>7964</v>
      </c>
      <c r="U3199" t="s">
        <v>4796</v>
      </c>
      <c r="V3199" t="s">
        <v>2024</v>
      </c>
      <c r="W3199" t="s">
        <v>245</v>
      </c>
      <c r="X3199" t="s">
        <v>387</v>
      </c>
      <c r="Z3199">
        <v>2</v>
      </c>
      <c r="AA3199" t="s">
        <v>3921</v>
      </c>
      <c r="AE3199" t="s">
        <v>3922</v>
      </c>
      <c r="AG3199" t="s">
        <v>6701</v>
      </c>
      <c r="AH3199">
        <v>6108839481</v>
      </c>
      <c r="AI3199" t="s">
        <v>13183</v>
      </c>
      <c r="AM3199" t="s">
        <v>3925</v>
      </c>
      <c r="AN3199" t="s">
        <v>3926</v>
      </c>
      <c r="AO3199" t="s">
        <v>268</v>
      </c>
      <c r="AP3199" t="s">
        <v>304</v>
      </c>
      <c r="AW3199" t="s">
        <v>447</v>
      </c>
      <c r="AX3199" t="s">
        <v>446</v>
      </c>
      <c r="AY3199" t="s">
        <v>253</v>
      </c>
      <c r="AZ3199" t="s">
        <v>230</v>
      </c>
      <c r="BA3199" t="s">
        <v>395</v>
      </c>
      <c r="BB3199" t="s">
        <v>380</v>
      </c>
      <c r="BC3199" t="s">
        <v>3927</v>
      </c>
      <c r="BD3199" t="s">
        <v>3927</v>
      </c>
      <c r="BE3199" t="s">
        <v>3927</v>
      </c>
      <c r="BF3199">
        <v>12</v>
      </c>
    </row>
    <row r="3200" spans="1:58" x14ac:dyDescent="0.3">
      <c r="A3200">
        <v>2026</v>
      </c>
      <c r="B3200">
        <v>202605</v>
      </c>
      <c r="C3200">
        <v>5</v>
      </c>
      <c r="D3200" s="14">
        <v>20001622163549</v>
      </c>
      <c r="E3200" t="s">
        <v>2810</v>
      </c>
      <c r="F3200" s="2">
        <v>46147.330497685187</v>
      </c>
      <c r="G3200" s="2">
        <v>46149</v>
      </c>
      <c r="I3200" t="s">
        <v>224</v>
      </c>
      <c r="J3200" t="s">
        <v>230</v>
      </c>
      <c r="L3200" t="s">
        <v>3244</v>
      </c>
      <c r="M3200" t="s">
        <v>261</v>
      </c>
      <c r="N3200" t="s">
        <v>237</v>
      </c>
      <c r="O3200" t="s">
        <v>257</v>
      </c>
      <c r="Q3200" t="s">
        <v>13184</v>
      </c>
      <c r="R3200" t="s">
        <v>2809</v>
      </c>
      <c r="S3200" t="s">
        <v>6790</v>
      </c>
      <c r="T3200" t="s">
        <v>6791</v>
      </c>
      <c r="U3200" t="s">
        <v>4796</v>
      </c>
      <c r="V3200" t="s">
        <v>2024</v>
      </c>
      <c r="W3200" t="s">
        <v>245</v>
      </c>
      <c r="X3200" t="s">
        <v>225</v>
      </c>
      <c r="Z3200">
        <v>6</v>
      </c>
      <c r="AA3200" t="s">
        <v>3921</v>
      </c>
      <c r="AE3200" t="s">
        <v>3922</v>
      </c>
      <c r="AG3200" t="s">
        <v>2026</v>
      </c>
      <c r="AH3200">
        <v>6108831653</v>
      </c>
      <c r="AI3200" t="s">
        <v>13185</v>
      </c>
      <c r="AM3200" t="s">
        <v>3925</v>
      </c>
      <c r="AN3200" t="s">
        <v>3926</v>
      </c>
      <c r="AO3200" t="s">
        <v>268</v>
      </c>
      <c r="AP3200" t="s">
        <v>330</v>
      </c>
      <c r="AW3200" t="s">
        <v>320</v>
      </c>
      <c r="AX3200" t="s">
        <v>319</v>
      </c>
      <c r="AY3200" t="s">
        <v>254</v>
      </c>
      <c r="AZ3200" t="s">
        <v>230</v>
      </c>
      <c r="BA3200" t="s">
        <v>395</v>
      </c>
      <c r="BB3200" t="s">
        <v>380</v>
      </c>
      <c r="BC3200" t="s">
        <v>3927</v>
      </c>
      <c r="BD3200" t="s">
        <v>3927</v>
      </c>
      <c r="BE3200" t="s">
        <v>3927</v>
      </c>
      <c r="BF3200">
        <v>12</v>
      </c>
    </row>
    <row r="3201" spans="1:58" x14ac:dyDescent="0.3">
      <c r="A3201">
        <v>2026</v>
      </c>
      <c r="B3201">
        <v>202605</v>
      </c>
      <c r="C3201">
        <v>5</v>
      </c>
      <c r="D3201" s="14">
        <v>20001622161965</v>
      </c>
      <c r="E3201" t="s">
        <v>2810</v>
      </c>
      <c r="F3201" s="2">
        <v>46146.761261574073</v>
      </c>
      <c r="G3201" s="2">
        <v>46150</v>
      </c>
      <c r="I3201" t="s">
        <v>224</v>
      </c>
      <c r="J3201" t="s">
        <v>230</v>
      </c>
      <c r="L3201" t="s">
        <v>2821</v>
      </c>
      <c r="M3201" t="s">
        <v>334</v>
      </c>
      <c r="N3201" t="s">
        <v>322</v>
      </c>
      <c r="O3201" t="s">
        <v>331</v>
      </c>
      <c r="Q3201" t="s">
        <v>13186</v>
      </c>
      <c r="R3201" t="s">
        <v>2809</v>
      </c>
      <c r="S3201" t="s">
        <v>6704</v>
      </c>
      <c r="T3201" t="s">
        <v>6705</v>
      </c>
      <c r="U3201" t="s">
        <v>4796</v>
      </c>
      <c r="V3201" t="s">
        <v>2024</v>
      </c>
      <c r="W3201" t="s">
        <v>245</v>
      </c>
      <c r="X3201" t="s">
        <v>387</v>
      </c>
      <c r="Z3201">
        <v>5</v>
      </c>
      <c r="AA3201" t="s">
        <v>3921</v>
      </c>
      <c r="AE3201" t="s">
        <v>3922</v>
      </c>
      <c r="AG3201" t="s">
        <v>2026</v>
      </c>
      <c r="AH3201">
        <v>6108820702</v>
      </c>
      <c r="AI3201" t="s">
        <v>13187</v>
      </c>
      <c r="AM3201" t="s">
        <v>3925</v>
      </c>
      <c r="AN3201" t="s">
        <v>3926</v>
      </c>
      <c r="AO3201" t="s">
        <v>268</v>
      </c>
      <c r="AP3201" t="s">
        <v>386</v>
      </c>
      <c r="AW3201" t="s">
        <v>447</v>
      </c>
      <c r="AX3201" t="s">
        <v>446</v>
      </c>
      <c r="AY3201" t="s">
        <v>253</v>
      </c>
      <c r="AZ3201" t="s">
        <v>230</v>
      </c>
      <c r="BA3201" t="s">
        <v>395</v>
      </c>
      <c r="BB3201" t="s">
        <v>380</v>
      </c>
      <c r="BC3201" t="s">
        <v>3927</v>
      </c>
      <c r="BD3201" t="s">
        <v>3927</v>
      </c>
      <c r="BE3201" t="s">
        <v>3927</v>
      </c>
      <c r="BF3201">
        <v>12</v>
      </c>
    </row>
    <row r="3202" spans="1:58" x14ac:dyDescent="0.3">
      <c r="A3202">
        <v>2026</v>
      </c>
      <c r="B3202">
        <v>202605</v>
      </c>
      <c r="C3202">
        <v>5</v>
      </c>
      <c r="D3202" s="14">
        <v>20001622154500</v>
      </c>
      <c r="E3202" t="s">
        <v>2810</v>
      </c>
      <c r="F3202" s="2">
        <v>46146.894097222219</v>
      </c>
      <c r="G3202" s="2">
        <v>46151</v>
      </c>
      <c r="I3202" t="s">
        <v>224</v>
      </c>
      <c r="J3202" t="s">
        <v>230</v>
      </c>
      <c r="L3202" t="s">
        <v>11771</v>
      </c>
      <c r="M3202" t="s">
        <v>309</v>
      </c>
      <c r="N3202" t="s">
        <v>297</v>
      </c>
      <c r="O3202" t="s">
        <v>283</v>
      </c>
      <c r="Q3202" t="s">
        <v>13188</v>
      </c>
      <c r="R3202" t="s">
        <v>2809</v>
      </c>
      <c r="S3202" t="s">
        <v>425</v>
      </c>
      <c r="T3202" t="s">
        <v>426</v>
      </c>
      <c r="U3202" t="s">
        <v>258</v>
      </c>
      <c r="V3202" t="s">
        <v>247</v>
      </c>
      <c r="W3202" t="s">
        <v>245</v>
      </c>
      <c r="X3202" t="s">
        <v>387</v>
      </c>
      <c r="Z3202">
        <v>4</v>
      </c>
      <c r="AA3202" t="s">
        <v>3921</v>
      </c>
      <c r="AE3202" t="s">
        <v>3922</v>
      </c>
      <c r="AG3202" t="s">
        <v>410</v>
      </c>
      <c r="AH3202">
        <v>6108841754</v>
      </c>
      <c r="AI3202" t="s">
        <v>13189</v>
      </c>
      <c r="AM3202" t="s">
        <v>3925</v>
      </c>
      <c r="AN3202" t="s">
        <v>3926</v>
      </c>
      <c r="AO3202" t="s">
        <v>268</v>
      </c>
      <c r="AP3202" t="s">
        <v>386</v>
      </c>
      <c r="AW3202" t="s">
        <v>3966</v>
      </c>
      <c r="AX3202" t="s">
        <v>3967</v>
      </c>
      <c r="AY3202" t="s">
        <v>253</v>
      </c>
      <c r="AZ3202" t="s">
        <v>230</v>
      </c>
      <c r="BA3202" t="s">
        <v>395</v>
      </c>
      <c r="BB3202" t="s">
        <v>380</v>
      </c>
      <c r="BC3202" t="s">
        <v>3927</v>
      </c>
      <c r="BD3202" t="s">
        <v>3927</v>
      </c>
      <c r="BE3202" t="s">
        <v>3927</v>
      </c>
      <c r="BF3202">
        <v>12</v>
      </c>
    </row>
    <row r="3203" spans="1:58" x14ac:dyDescent="0.3">
      <c r="A3203">
        <v>2026</v>
      </c>
      <c r="B3203">
        <v>202605</v>
      </c>
      <c r="C3203">
        <v>5</v>
      </c>
      <c r="D3203" s="14">
        <v>20001622150153</v>
      </c>
      <c r="E3203" t="s">
        <v>2810</v>
      </c>
      <c r="F3203" s="2">
        <v>46146.773460648146</v>
      </c>
      <c r="G3203" s="2">
        <v>46147</v>
      </c>
      <c r="I3203" t="s">
        <v>224</v>
      </c>
      <c r="J3203" t="s">
        <v>230</v>
      </c>
      <c r="L3203" t="s">
        <v>2969</v>
      </c>
      <c r="M3203" t="s">
        <v>261</v>
      </c>
      <c r="N3203" t="s">
        <v>237</v>
      </c>
      <c r="O3203" t="s">
        <v>257</v>
      </c>
      <c r="Q3203" t="s">
        <v>13190</v>
      </c>
      <c r="R3203" t="s">
        <v>2809</v>
      </c>
      <c r="S3203" t="s">
        <v>9832</v>
      </c>
      <c r="T3203" t="s">
        <v>9833</v>
      </c>
      <c r="U3203" t="s">
        <v>4796</v>
      </c>
      <c r="V3203" t="s">
        <v>2024</v>
      </c>
      <c r="W3203" t="s">
        <v>245</v>
      </c>
      <c r="X3203" t="s">
        <v>225</v>
      </c>
      <c r="Z3203">
        <v>8</v>
      </c>
      <c r="AA3203" t="s">
        <v>3921</v>
      </c>
      <c r="AE3203" t="s">
        <v>3922</v>
      </c>
      <c r="AG3203" t="s">
        <v>6332</v>
      </c>
      <c r="AH3203">
        <v>6108835526</v>
      </c>
      <c r="AI3203" t="s">
        <v>13191</v>
      </c>
      <c r="AM3203" t="s">
        <v>3925</v>
      </c>
      <c r="AN3203" t="s">
        <v>3926</v>
      </c>
      <c r="AO3203" t="s">
        <v>268</v>
      </c>
      <c r="AP3203" t="s">
        <v>386</v>
      </c>
      <c r="AW3203" t="s">
        <v>320</v>
      </c>
      <c r="AX3203" t="s">
        <v>319</v>
      </c>
      <c r="AY3203" t="s">
        <v>254</v>
      </c>
      <c r="AZ3203" t="s">
        <v>230</v>
      </c>
      <c r="BA3203" t="s">
        <v>395</v>
      </c>
      <c r="BB3203" t="s">
        <v>380</v>
      </c>
      <c r="BC3203" t="s">
        <v>3927</v>
      </c>
      <c r="BD3203" t="s">
        <v>3927</v>
      </c>
      <c r="BE3203" t="s">
        <v>3927</v>
      </c>
      <c r="BF3203">
        <v>12</v>
      </c>
    </row>
    <row r="3204" spans="1:58" x14ac:dyDescent="0.3">
      <c r="A3204">
        <v>2026</v>
      </c>
      <c r="B3204">
        <v>202605</v>
      </c>
      <c r="C3204">
        <v>5</v>
      </c>
      <c r="D3204" s="14">
        <v>20001622139631</v>
      </c>
      <c r="E3204" t="s">
        <v>2810</v>
      </c>
      <c r="F3204" s="2">
        <v>46146.920393518521</v>
      </c>
      <c r="G3204" s="2">
        <v>46150</v>
      </c>
      <c r="I3204" t="s">
        <v>224</v>
      </c>
      <c r="J3204" t="s">
        <v>230</v>
      </c>
      <c r="L3204" t="s">
        <v>1667</v>
      </c>
      <c r="M3204" t="s">
        <v>309</v>
      </c>
      <c r="N3204" t="s">
        <v>297</v>
      </c>
      <c r="O3204" t="s">
        <v>283</v>
      </c>
      <c r="Q3204" t="s">
        <v>13192</v>
      </c>
      <c r="R3204" t="s">
        <v>2809</v>
      </c>
      <c r="S3204" t="s">
        <v>444</v>
      </c>
      <c r="T3204" t="s">
        <v>445</v>
      </c>
      <c r="U3204" t="s">
        <v>258</v>
      </c>
      <c r="V3204" t="s">
        <v>247</v>
      </c>
      <c r="W3204" t="s">
        <v>245</v>
      </c>
      <c r="X3204" t="s">
        <v>387</v>
      </c>
      <c r="Z3204">
        <v>5</v>
      </c>
      <c r="AA3204" t="s">
        <v>3921</v>
      </c>
      <c r="AE3204" t="s">
        <v>3922</v>
      </c>
      <c r="AG3204" t="s">
        <v>359</v>
      </c>
      <c r="AH3204">
        <v>6108844735</v>
      </c>
      <c r="AI3204" t="s">
        <v>13193</v>
      </c>
      <c r="AM3204" t="s">
        <v>3925</v>
      </c>
      <c r="AN3204" t="s">
        <v>3926</v>
      </c>
      <c r="AO3204" t="s">
        <v>268</v>
      </c>
      <c r="AP3204" t="s">
        <v>386</v>
      </c>
      <c r="AW3204" t="s">
        <v>389</v>
      </c>
      <c r="AX3204" t="s">
        <v>388</v>
      </c>
      <c r="AY3204" t="s">
        <v>253</v>
      </c>
      <c r="AZ3204" t="s">
        <v>230</v>
      </c>
      <c r="BA3204" t="s">
        <v>395</v>
      </c>
      <c r="BB3204" t="s">
        <v>380</v>
      </c>
      <c r="BC3204" t="s">
        <v>3927</v>
      </c>
      <c r="BD3204" t="s">
        <v>3927</v>
      </c>
      <c r="BE3204" t="s">
        <v>3927</v>
      </c>
      <c r="BF3204">
        <v>12</v>
      </c>
    </row>
    <row r="3205" spans="1:58" x14ac:dyDescent="0.3">
      <c r="A3205">
        <v>2026</v>
      </c>
      <c r="B3205">
        <v>202605</v>
      </c>
      <c r="C3205">
        <v>5</v>
      </c>
      <c r="D3205" s="14">
        <v>20001622139409</v>
      </c>
      <c r="E3205" t="s">
        <v>2810</v>
      </c>
      <c r="F3205" s="2">
        <v>46146.798078703701</v>
      </c>
      <c r="G3205" s="2">
        <v>46150</v>
      </c>
      <c r="I3205" t="s">
        <v>224</v>
      </c>
      <c r="J3205" t="s">
        <v>230</v>
      </c>
      <c r="L3205" t="s">
        <v>13194</v>
      </c>
      <c r="M3205" t="s">
        <v>309</v>
      </c>
      <c r="N3205" t="s">
        <v>297</v>
      </c>
      <c r="O3205" t="s">
        <v>283</v>
      </c>
      <c r="Q3205" t="s">
        <v>13195</v>
      </c>
      <c r="R3205" t="s">
        <v>2809</v>
      </c>
      <c r="S3205" t="s">
        <v>6559</v>
      </c>
      <c r="T3205" t="s">
        <v>6560</v>
      </c>
      <c r="U3205" t="s">
        <v>4796</v>
      </c>
      <c r="V3205" t="s">
        <v>2024</v>
      </c>
      <c r="W3205" t="s">
        <v>245</v>
      </c>
      <c r="X3205" t="s">
        <v>387</v>
      </c>
      <c r="Z3205">
        <v>5</v>
      </c>
      <c r="AA3205" t="s">
        <v>3921</v>
      </c>
      <c r="AE3205" t="s">
        <v>3922</v>
      </c>
      <c r="AG3205" t="s">
        <v>2026</v>
      </c>
      <c r="AH3205">
        <v>6079487707</v>
      </c>
      <c r="AI3205" t="s">
        <v>13196</v>
      </c>
      <c r="AM3205" t="s">
        <v>3925</v>
      </c>
      <c r="AN3205" t="s">
        <v>3926</v>
      </c>
      <c r="AO3205" t="s">
        <v>268</v>
      </c>
      <c r="AP3205" t="s">
        <v>249</v>
      </c>
      <c r="AW3205" t="s">
        <v>447</v>
      </c>
      <c r="AX3205" t="s">
        <v>446</v>
      </c>
      <c r="AY3205" t="s">
        <v>253</v>
      </c>
      <c r="AZ3205" t="s">
        <v>230</v>
      </c>
      <c r="BA3205" t="s">
        <v>273</v>
      </c>
      <c r="BB3205" t="s">
        <v>380</v>
      </c>
      <c r="BC3205" t="s">
        <v>3927</v>
      </c>
      <c r="BD3205" t="s">
        <v>3927</v>
      </c>
      <c r="BE3205" t="s">
        <v>3927</v>
      </c>
      <c r="BF3205">
        <v>1</v>
      </c>
    </row>
    <row r="3206" spans="1:58" x14ac:dyDescent="0.3">
      <c r="A3206">
        <v>2026</v>
      </c>
      <c r="B3206">
        <v>202605</v>
      </c>
      <c r="C3206">
        <v>5</v>
      </c>
      <c r="D3206" s="14">
        <v>20001622127379</v>
      </c>
      <c r="E3206" t="s">
        <v>2810</v>
      </c>
      <c r="F3206" s="2">
        <v>46146.722557870373</v>
      </c>
      <c r="G3206" s="2">
        <v>46150</v>
      </c>
      <c r="I3206" t="s">
        <v>224</v>
      </c>
      <c r="J3206" t="s">
        <v>230</v>
      </c>
      <c r="L3206" t="s">
        <v>2002</v>
      </c>
      <c r="M3206" t="s">
        <v>309</v>
      </c>
      <c r="N3206" t="s">
        <v>297</v>
      </c>
      <c r="O3206" t="s">
        <v>283</v>
      </c>
      <c r="Q3206" t="s">
        <v>13197</v>
      </c>
      <c r="R3206" t="s">
        <v>2809</v>
      </c>
      <c r="S3206" t="s">
        <v>6146</v>
      </c>
      <c r="T3206" t="s">
        <v>6147</v>
      </c>
      <c r="U3206" t="s">
        <v>5044</v>
      </c>
      <c r="V3206" t="s">
        <v>5045</v>
      </c>
      <c r="W3206" t="s">
        <v>245</v>
      </c>
      <c r="X3206" t="s">
        <v>387</v>
      </c>
      <c r="Z3206">
        <v>5</v>
      </c>
      <c r="AA3206" t="s">
        <v>3921</v>
      </c>
      <c r="AE3206" t="s">
        <v>3922</v>
      </c>
      <c r="AG3206" t="s">
        <v>5047</v>
      </c>
      <c r="AH3206">
        <v>6108830541</v>
      </c>
      <c r="AI3206" t="s">
        <v>13198</v>
      </c>
      <c r="AM3206" t="s">
        <v>3925</v>
      </c>
      <c r="AN3206" t="s">
        <v>3926</v>
      </c>
      <c r="AO3206" t="s">
        <v>268</v>
      </c>
      <c r="AP3206" t="s">
        <v>386</v>
      </c>
      <c r="AW3206" t="s">
        <v>389</v>
      </c>
      <c r="AX3206" t="s">
        <v>388</v>
      </c>
      <c r="AY3206" t="s">
        <v>253</v>
      </c>
      <c r="AZ3206" t="s">
        <v>230</v>
      </c>
      <c r="BA3206" t="s">
        <v>395</v>
      </c>
      <c r="BB3206" t="s">
        <v>380</v>
      </c>
      <c r="BC3206" t="s">
        <v>3927</v>
      </c>
      <c r="BD3206" t="s">
        <v>3927</v>
      </c>
      <c r="BE3206" t="s">
        <v>3927</v>
      </c>
      <c r="BF3206">
        <v>12</v>
      </c>
    </row>
    <row r="3207" spans="1:58" x14ac:dyDescent="0.3">
      <c r="A3207">
        <v>2026</v>
      </c>
      <c r="B3207">
        <v>202605</v>
      </c>
      <c r="C3207">
        <v>5</v>
      </c>
      <c r="D3207" s="14">
        <v>20001622120888</v>
      </c>
      <c r="E3207" t="s">
        <v>2810</v>
      </c>
      <c r="F3207" s="2">
        <v>46146.749340277776</v>
      </c>
      <c r="G3207" s="2">
        <v>46147</v>
      </c>
      <c r="I3207" t="s">
        <v>224</v>
      </c>
      <c r="J3207" t="s">
        <v>230</v>
      </c>
      <c r="L3207" t="s">
        <v>2920</v>
      </c>
      <c r="M3207" t="s">
        <v>334</v>
      </c>
      <c r="N3207" t="s">
        <v>322</v>
      </c>
      <c r="O3207" t="s">
        <v>331</v>
      </c>
      <c r="Q3207" t="s">
        <v>13199</v>
      </c>
      <c r="R3207" t="s">
        <v>2809</v>
      </c>
      <c r="S3207" t="s">
        <v>9832</v>
      </c>
      <c r="T3207" t="s">
        <v>9833</v>
      </c>
      <c r="U3207" t="s">
        <v>4796</v>
      </c>
      <c r="V3207" t="s">
        <v>2024</v>
      </c>
      <c r="W3207" t="s">
        <v>245</v>
      </c>
      <c r="X3207" t="s">
        <v>225</v>
      </c>
      <c r="Z3207">
        <v>8</v>
      </c>
      <c r="AA3207" t="s">
        <v>3921</v>
      </c>
      <c r="AE3207" t="s">
        <v>3922</v>
      </c>
      <c r="AG3207" t="s">
        <v>6332</v>
      </c>
      <c r="AH3207">
        <v>1024601863</v>
      </c>
      <c r="AI3207" t="s">
        <v>13200</v>
      </c>
      <c r="AM3207" t="s">
        <v>3925</v>
      </c>
      <c r="AN3207" t="s">
        <v>3926</v>
      </c>
      <c r="AO3207" t="s">
        <v>268</v>
      </c>
      <c r="AP3207" t="s">
        <v>330</v>
      </c>
      <c r="AW3207" t="s">
        <v>320</v>
      </c>
      <c r="AX3207" t="s">
        <v>319</v>
      </c>
      <c r="AY3207" t="s">
        <v>254</v>
      </c>
      <c r="AZ3207" t="s">
        <v>230</v>
      </c>
      <c r="BA3207" t="s">
        <v>273</v>
      </c>
      <c r="BB3207" t="s">
        <v>380</v>
      </c>
      <c r="BC3207" t="s">
        <v>3927</v>
      </c>
      <c r="BD3207" t="s">
        <v>3927</v>
      </c>
      <c r="BE3207" t="s">
        <v>3927</v>
      </c>
      <c r="BF3207">
        <v>23</v>
      </c>
    </row>
    <row r="3208" spans="1:58" x14ac:dyDescent="0.3">
      <c r="A3208">
        <v>2026</v>
      </c>
      <c r="B3208">
        <v>202605</v>
      </c>
      <c r="C3208">
        <v>5</v>
      </c>
      <c r="D3208" s="14">
        <v>20001622116310</v>
      </c>
      <c r="E3208" t="s">
        <v>2810</v>
      </c>
      <c r="F3208" s="2">
        <v>46146.716307870367</v>
      </c>
      <c r="G3208" s="2">
        <v>46147</v>
      </c>
      <c r="I3208" t="s">
        <v>224</v>
      </c>
      <c r="J3208" t="s">
        <v>230</v>
      </c>
      <c r="L3208" t="s">
        <v>13201</v>
      </c>
      <c r="M3208" t="s">
        <v>722</v>
      </c>
      <c r="N3208" t="s">
        <v>715</v>
      </c>
      <c r="O3208" t="s">
        <v>623</v>
      </c>
      <c r="Q3208" t="s">
        <v>13202</v>
      </c>
      <c r="R3208" t="s">
        <v>2809</v>
      </c>
      <c r="S3208" t="s">
        <v>9832</v>
      </c>
      <c r="T3208" t="s">
        <v>9833</v>
      </c>
      <c r="U3208" t="s">
        <v>4796</v>
      </c>
      <c r="V3208" t="s">
        <v>2024</v>
      </c>
      <c r="W3208" t="s">
        <v>245</v>
      </c>
      <c r="X3208" t="s">
        <v>225</v>
      </c>
      <c r="Z3208">
        <v>8</v>
      </c>
      <c r="AA3208" t="s">
        <v>3921</v>
      </c>
      <c r="AE3208" t="s">
        <v>3922</v>
      </c>
      <c r="AG3208" t="s">
        <v>6332</v>
      </c>
      <c r="AH3208">
        <v>6108820638</v>
      </c>
      <c r="AI3208" t="s">
        <v>13203</v>
      </c>
      <c r="AM3208" t="s">
        <v>3925</v>
      </c>
      <c r="AN3208" t="s">
        <v>3926</v>
      </c>
      <c r="AO3208" t="s">
        <v>268</v>
      </c>
      <c r="AP3208" t="s">
        <v>693</v>
      </c>
      <c r="AW3208" t="s">
        <v>320</v>
      </c>
      <c r="AX3208" t="s">
        <v>319</v>
      </c>
      <c r="AY3208" t="s">
        <v>254</v>
      </c>
      <c r="AZ3208" t="s">
        <v>230</v>
      </c>
      <c r="BA3208" t="s">
        <v>273</v>
      </c>
      <c r="BB3208" t="s">
        <v>380</v>
      </c>
      <c r="BC3208" t="s">
        <v>3927</v>
      </c>
      <c r="BD3208" t="s">
        <v>3927</v>
      </c>
      <c r="BE3208" t="s">
        <v>3927</v>
      </c>
      <c r="BF3208">
        <v>12</v>
      </c>
    </row>
    <row r="3209" spans="1:58" x14ac:dyDescent="0.3">
      <c r="A3209">
        <v>2026</v>
      </c>
      <c r="B3209">
        <v>202605</v>
      </c>
      <c r="C3209">
        <v>5</v>
      </c>
      <c r="D3209" s="14">
        <v>20001622107266</v>
      </c>
      <c r="E3209" t="s">
        <v>2810</v>
      </c>
      <c r="F3209" s="2">
        <v>46146.7108912037</v>
      </c>
      <c r="G3209" s="2">
        <v>46149</v>
      </c>
      <c r="I3209" t="s">
        <v>224</v>
      </c>
      <c r="J3209" t="s">
        <v>230</v>
      </c>
      <c r="L3209" t="s">
        <v>13204</v>
      </c>
      <c r="M3209" t="s">
        <v>334</v>
      </c>
      <c r="N3209" t="s">
        <v>322</v>
      </c>
      <c r="O3209" t="s">
        <v>331</v>
      </c>
      <c r="Q3209" t="s">
        <v>13205</v>
      </c>
      <c r="R3209" t="s">
        <v>2809</v>
      </c>
      <c r="S3209" t="s">
        <v>6624</v>
      </c>
      <c r="T3209" t="s">
        <v>6625</v>
      </c>
      <c r="U3209" t="s">
        <v>4796</v>
      </c>
      <c r="V3209" t="s">
        <v>2024</v>
      </c>
      <c r="W3209" t="s">
        <v>245</v>
      </c>
      <c r="X3209" t="s">
        <v>225</v>
      </c>
      <c r="Z3209">
        <v>6</v>
      </c>
      <c r="AA3209" t="s">
        <v>3921</v>
      </c>
      <c r="AE3209" t="s">
        <v>3922</v>
      </c>
      <c r="AG3209" t="s">
        <v>6332</v>
      </c>
      <c r="AH3209">
        <v>6108830514</v>
      </c>
      <c r="AI3209" t="s">
        <v>13206</v>
      </c>
      <c r="AM3209" t="s">
        <v>3925</v>
      </c>
      <c r="AN3209" t="s">
        <v>3926</v>
      </c>
      <c r="AO3209" t="s">
        <v>268</v>
      </c>
      <c r="AP3209" t="s">
        <v>386</v>
      </c>
      <c r="AW3209" t="s">
        <v>1478</v>
      </c>
      <c r="AX3209" t="s">
        <v>1477</v>
      </c>
      <c r="AY3209" t="s">
        <v>254</v>
      </c>
      <c r="AZ3209" t="s">
        <v>230</v>
      </c>
      <c r="BA3209" t="s">
        <v>395</v>
      </c>
      <c r="BB3209" t="s">
        <v>380</v>
      </c>
      <c r="BC3209" t="s">
        <v>3927</v>
      </c>
      <c r="BD3209" t="s">
        <v>3927</v>
      </c>
      <c r="BE3209" t="s">
        <v>3927</v>
      </c>
      <c r="BF3209">
        <v>12</v>
      </c>
    </row>
    <row r="3210" spans="1:58" x14ac:dyDescent="0.3">
      <c r="A3210">
        <v>2026</v>
      </c>
      <c r="B3210">
        <v>202605</v>
      </c>
      <c r="C3210">
        <v>5</v>
      </c>
      <c r="D3210" s="14">
        <v>20001622094173</v>
      </c>
      <c r="E3210" t="s">
        <v>2810</v>
      </c>
      <c r="F3210" s="2">
        <v>46146.674479166664</v>
      </c>
      <c r="G3210" s="2">
        <v>46150</v>
      </c>
      <c r="I3210" t="s">
        <v>224</v>
      </c>
      <c r="J3210" t="s">
        <v>230</v>
      </c>
      <c r="L3210" t="s">
        <v>1252</v>
      </c>
      <c r="M3210" t="s">
        <v>334</v>
      </c>
      <c r="N3210" t="s">
        <v>322</v>
      </c>
      <c r="O3210" t="s">
        <v>331</v>
      </c>
      <c r="Q3210" t="s">
        <v>13207</v>
      </c>
      <c r="R3210" t="s">
        <v>2809</v>
      </c>
      <c r="S3210" t="s">
        <v>6146</v>
      </c>
      <c r="T3210" t="s">
        <v>6147</v>
      </c>
      <c r="U3210" t="s">
        <v>5044</v>
      </c>
      <c r="V3210" t="s">
        <v>5045</v>
      </c>
      <c r="W3210" t="s">
        <v>245</v>
      </c>
      <c r="X3210" t="s">
        <v>387</v>
      </c>
      <c r="Z3210">
        <v>5</v>
      </c>
      <c r="AA3210" t="s">
        <v>3921</v>
      </c>
      <c r="AE3210" t="s">
        <v>3922</v>
      </c>
      <c r="AG3210" t="s">
        <v>5047</v>
      </c>
      <c r="AH3210">
        <v>6108813570</v>
      </c>
      <c r="AI3210" t="s">
        <v>13208</v>
      </c>
      <c r="AM3210" t="s">
        <v>3925</v>
      </c>
      <c r="AN3210" t="s">
        <v>3926</v>
      </c>
      <c r="AO3210" t="s">
        <v>268</v>
      </c>
      <c r="AP3210" t="s">
        <v>304</v>
      </c>
      <c r="AW3210" t="s">
        <v>389</v>
      </c>
      <c r="AX3210" t="s">
        <v>388</v>
      </c>
      <c r="AY3210" t="s">
        <v>253</v>
      </c>
      <c r="AZ3210" t="s">
        <v>230</v>
      </c>
      <c r="BA3210" t="s">
        <v>395</v>
      </c>
      <c r="BB3210" t="s">
        <v>232</v>
      </c>
      <c r="BC3210" t="s">
        <v>3927</v>
      </c>
      <c r="BD3210" t="s">
        <v>3927</v>
      </c>
      <c r="BE3210" t="s">
        <v>3927</v>
      </c>
      <c r="BF3210">
        <v>12</v>
      </c>
    </row>
    <row r="3211" spans="1:58" x14ac:dyDescent="0.3">
      <c r="A3211">
        <v>2026</v>
      </c>
      <c r="B3211">
        <v>202605</v>
      </c>
      <c r="C3211">
        <v>5</v>
      </c>
      <c r="D3211" s="14">
        <v>20001622093390</v>
      </c>
      <c r="E3211" t="s">
        <v>2810</v>
      </c>
      <c r="F3211" s="2">
        <v>46146.681550925925</v>
      </c>
      <c r="G3211" s="2">
        <v>46149</v>
      </c>
      <c r="I3211" t="s">
        <v>224</v>
      </c>
      <c r="J3211" t="s">
        <v>230</v>
      </c>
      <c r="L3211" t="s">
        <v>975</v>
      </c>
      <c r="M3211" t="s">
        <v>309</v>
      </c>
      <c r="N3211" t="s">
        <v>297</v>
      </c>
      <c r="O3211" t="s">
        <v>283</v>
      </c>
      <c r="Q3211" t="s">
        <v>13209</v>
      </c>
      <c r="R3211" t="s">
        <v>2809</v>
      </c>
      <c r="S3211" t="s">
        <v>7380</v>
      </c>
      <c r="T3211" t="s">
        <v>7381</v>
      </c>
      <c r="U3211" t="s">
        <v>4796</v>
      </c>
      <c r="V3211" t="s">
        <v>2024</v>
      </c>
      <c r="W3211" t="s">
        <v>245</v>
      </c>
      <c r="X3211" t="s">
        <v>387</v>
      </c>
      <c r="Z3211">
        <v>6</v>
      </c>
      <c r="AA3211" t="s">
        <v>3921</v>
      </c>
      <c r="AE3211" t="s">
        <v>3922</v>
      </c>
      <c r="AG3211" t="s">
        <v>2026</v>
      </c>
      <c r="AH3211">
        <v>6091683148</v>
      </c>
      <c r="AI3211" t="s">
        <v>13210</v>
      </c>
      <c r="AM3211" t="s">
        <v>3925</v>
      </c>
      <c r="AN3211" t="s">
        <v>3926</v>
      </c>
      <c r="AO3211" t="s">
        <v>268</v>
      </c>
      <c r="AP3211" t="s">
        <v>386</v>
      </c>
      <c r="AW3211" t="s">
        <v>447</v>
      </c>
      <c r="AX3211" t="s">
        <v>446</v>
      </c>
      <c r="AY3211" t="s">
        <v>253</v>
      </c>
      <c r="AZ3211" t="s">
        <v>230</v>
      </c>
      <c r="BA3211" t="s">
        <v>273</v>
      </c>
      <c r="BB3211" t="s">
        <v>380</v>
      </c>
      <c r="BC3211" t="s">
        <v>3927</v>
      </c>
      <c r="BD3211" t="s">
        <v>3927</v>
      </c>
      <c r="BE3211" t="s">
        <v>3927</v>
      </c>
      <c r="BF3211">
        <v>12</v>
      </c>
    </row>
    <row r="3212" spans="1:58" x14ac:dyDescent="0.3">
      <c r="A3212">
        <v>2026</v>
      </c>
      <c r="B3212">
        <v>202605</v>
      </c>
      <c r="C3212">
        <v>5</v>
      </c>
      <c r="D3212" s="14">
        <v>20001622088852</v>
      </c>
      <c r="E3212" t="s">
        <v>2810</v>
      </c>
      <c r="F3212" s="2">
        <v>46146.698321759257</v>
      </c>
      <c r="G3212" s="2">
        <v>46149</v>
      </c>
      <c r="I3212" t="s">
        <v>224</v>
      </c>
      <c r="J3212" t="s">
        <v>230</v>
      </c>
      <c r="L3212" t="s">
        <v>3431</v>
      </c>
      <c r="M3212" t="s">
        <v>309</v>
      </c>
      <c r="N3212" t="s">
        <v>297</v>
      </c>
      <c r="O3212" t="s">
        <v>283</v>
      </c>
      <c r="Q3212" t="s">
        <v>13211</v>
      </c>
      <c r="R3212" t="s">
        <v>2809</v>
      </c>
      <c r="S3212" t="s">
        <v>7232</v>
      </c>
      <c r="T3212" t="s">
        <v>7233</v>
      </c>
      <c r="U3212" t="s">
        <v>4796</v>
      </c>
      <c r="V3212" t="s">
        <v>2024</v>
      </c>
      <c r="W3212" t="s">
        <v>245</v>
      </c>
      <c r="X3212" t="s">
        <v>225</v>
      </c>
      <c r="Z3212">
        <v>6</v>
      </c>
      <c r="AA3212" t="s">
        <v>3921</v>
      </c>
      <c r="AE3212" t="s">
        <v>3922</v>
      </c>
      <c r="AG3212" t="s">
        <v>2026</v>
      </c>
      <c r="AH3212">
        <v>6108838388</v>
      </c>
      <c r="AI3212" t="s">
        <v>13212</v>
      </c>
      <c r="AM3212" t="s">
        <v>3925</v>
      </c>
      <c r="AN3212" t="s">
        <v>3926</v>
      </c>
      <c r="AO3212" t="s">
        <v>268</v>
      </c>
      <c r="AP3212" t="s">
        <v>386</v>
      </c>
      <c r="AW3212" t="s">
        <v>227</v>
      </c>
      <c r="AX3212" t="s">
        <v>226</v>
      </c>
      <c r="AY3212" t="s">
        <v>254</v>
      </c>
      <c r="AZ3212" t="s">
        <v>230</v>
      </c>
      <c r="BA3212" t="s">
        <v>395</v>
      </c>
      <c r="BB3212" t="s">
        <v>3204</v>
      </c>
      <c r="BC3212" t="s">
        <v>3927</v>
      </c>
      <c r="BD3212" t="s">
        <v>3927</v>
      </c>
      <c r="BE3212" t="s">
        <v>3927</v>
      </c>
      <c r="BF3212">
        <v>12</v>
      </c>
    </row>
    <row r="3213" spans="1:58" x14ac:dyDescent="0.3">
      <c r="A3213">
        <v>2026</v>
      </c>
      <c r="B3213">
        <v>202605</v>
      </c>
      <c r="C3213">
        <v>5</v>
      </c>
      <c r="D3213" s="14">
        <v>20001622080900</v>
      </c>
      <c r="E3213" t="s">
        <v>2810</v>
      </c>
      <c r="F3213" s="2">
        <v>46146.697546296295</v>
      </c>
      <c r="G3213" s="2">
        <v>46151</v>
      </c>
      <c r="I3213" t="s">
        <v>224</v>
      </c>
      <c r="J3213" t="s">
        <v>230</v>
      </c>
      <c r="L3213" t="s">
        <v>1324</v>
      </c>
      <c r="M3213" t="s">
        <v>334</v>
      </c>
      <c r="N3213" t="s">
        <v>322</v>
      </c>
      <c r="O3213" t="s">
        <v>331</v>
      </c>
      <c r="Q3213" t="s">
        <v>13213</v>
      </c>
      <c r="R3213" t="s">
        <v>2809</v>
      </c>
      <c r="S3213" t="s">
        <v>6146</v>
      </c>
      <c r="T3213" t="s">
        <v>6147</v>
      </c>
      <c r="U3213" t="s">
        <v>5044</v>
      </c>
      <c r="V3213" t="s">
        <v>5045</v>
      </c>
      <c r="W3213" t="s">
        <v>245</v>
      </c>
      <c r="X3213" t="s">
        <v>225</v>
      </c>
      <c r="Z3213">
        <v>4</v>
      </c>
      <c r="AA3213" t="s">
        <v>3921</v>
      </c>
      <c r="AE3213" t="s">
        <v>3922</v>
      </c>
      <c r="AG3213" t="s">
        <v>5047</v>
      </c>
      <c r="AH3213">
        <v>6108838389</v>
      </c>
      <c r="AI3213" t="s">
        <v>13214</v>
      </c>
      <c r="AM3213" t="s">
        <v>3925</v>
      </c>
      <c r="AN3213" t="s">
        <v>3926</v>
      </c>
      <c r="AO3213" t="s">
        <v>268</v>
      </c>
      <c r="AP3213" t="s">
        <v>386</v>
      </c>
      <c r="AW3213" t="s">
        <v>320</v>
      </c>
      <c r="AX3213" t="s">
        <v>319</v>
      </c>
      <c r="AY3213" t="s">
        <v>254</v>
      </c>
      <c r="AZ3213" t="s">
        <v>230</v>
      </c>
      <c r="BA3213" t="s">
        <v>395</v>
      </c>
      <c r="BB3213" t="s">
        <v>380</v>
      </c>
      <c r="BC3213" t="s">
        <v>3927</v>
      </c>
      <c r="BD3213" t="s">
        <v>3927</v>
      </c>
      <c r="BE3213" t="s">
        <v>3927</v>
      </c>
      <c r="BF3213">
        <v>12</v>
      </c>
    </row>
    <row r="3214" spans="1:58" x14ac:dyDescent="0.3">
      <c r="A3214">
        <v>2026</v>
      </c>
      <c r="B3214">
        <v>202605</v>
      </c>
      <c r="C3214">
        <v>5</v>
      </c>
      <c r="D3214" s="14">
        <v>20001622065614</v>
      </c>
      <c r="E3214" t="s">
        <v>2810</v>
      </c>
      <c r="F3214" s="2">
        <v>46146.653356481482</v>
      </c>
      <c r="G3214" s="2">
        <v>46153</v>
      </c>
      <c r="I3214" t="s">
        <v>224</v>
      </c>
      <c r="J3214" t="s">
        <v>230</v>
      </c>
      <c r="L3214" t="s">
        <v>3537</v>
      </c>
      <c r="M3214" t="s">
        <v>309</v>
      </c>
      <c r="N3214" t="s">
        <v>297</v>
      </c>
      <c r="O3214" t="s">
        <v>283</v>
      </c>
      <c r="Q3214" t="s">
        <v>13215</v>
      </c>
      <c r="R3214" t="s">
        <v>2809</v>
      </c>
      <c r="S3214" t="s">
        <v>5693</v>
      </c>
      <c r="T3214" t="s">
        <v>5694</v>
      </c>
      <c r="U3214" t="s">
        <v>3034</v>
      </c>
      <c r="V3214" t="s">
        <v>647</v>
      </c>
      <c r="W3214" t="s">
        <v>245</v>
      </c>
      <c r="X3214" t="s">
        <v>225</v>
      </c>
      <c r="Z3214">
        <v>2</v>
      </c>
      <c r="AA3214" t="s">
        <v>3921</v>
      </c>
      <c r="AE3214" t="s">
        <v>3922</v>
      </c>
      <c r="AG3214" t="s">
        <v>5111</v>
      </c>
      <c r="AH3214">
        <v>6068094868</v>
      </c>
      <c r="AI3214" t="s">
        <v>13216</v>
      </c>
      <c r="AM3214" t="s">
        <v>3925</v>
      </c>
      <c r="AN3214" t="s">
        <v>3926</v>
      </c>
      <c r="AO3214" t="s">
        <v>268</v>
      </c>
      <c r="AP3214" t="s">
        <v>304</v>
      </c>
      <c r="AW3214" t="s">
        <v>1478</v>
      </c>
      <c r="AX3214" t="s">
        <v>1477</v>
      </c>
      <c r="AY3214" t="s">
        <v>254</v>
      </c>
      <c r="AZ3214" t="s">
        <v>230</v>
      </c>
      <c r="BA3214" t="s">
        <v>273</v>
      </c>
      <c r="BB3214" t="s">
        <v>380</v>
      </c>
      <c r="BC3214" t="s">
        <v>3927</v>
      </c>
      <c r="BD3214" t="s">
        <v>3927</v>
      </c>
      <c r="BE3214" t="s">
        <v>3927</v>
      </c>
      <c r="BF3214">
        <v>5</v>
      </c>
    </row>
    <row r="3215" spans="1:58" x14ac:dyDescent="0.3">
      <c r="A3215">
        <v>2026</v>
      </c>
      <c r="B3215">
        <v>202605</v>
      </c>
      <c r="C3215">
        <v>5</v>
      </c>
      <c r="D3215" s="14">
        <v>20001622061330</v>
      </c>
      <c r="E3215" t="s">
        <v>2810</v>
      </c>
      <c r="F3215" s="2">
        <v>46146.640960648147</v>
      </c>
      <c r="G3215" s="2">
        <v>46154</v>
      </c>
      <c r="I3215" t="s">
        <v>224</v>
      </c>
      <c r="J3215" t="s">
        <v>230</v>
      </c>
      <c r="L3215" t="s">
        <v>8504</v>
      </c>
      <c r="M3215" t="s">
        <v>309</v>
      </c>
      <c r="N3215" t="s">
        <v>297</v>
      </c>
      <c r="O3215" t="s">
        <v>283</v>
      </c>
      <c r="Q3215" t="s">
        <v>13217</v>
      </c>
      <c r="R3215" t="s">
        <v>2809</v>
      </c>
      <c r="S3215" t="s">
        <v>5388</v>
      </c>
      <c r="T3215" t="s">
        <v>5389</v>
      </c>
      <c r="U3215" t="s">
        <v>3034</v>
      </c>
      <c r="V3215" t="s">
        <v>647</v>
      </c>
      <c r="W3215" t="s">
        <v>245</v>
      </c>
      <c r="X3215" t="s">
        <v>225</v>
      </c>
      <c r="Z3215">
        <v>1</v>
      </c>
      <c r="AA3215" t="s">
        <v>3921</v>
      </c>
      <c r="AE3215" t="s">
        <v>3922</v>
      </c>
      <c r="AG3215" t="s">
        <v>5006</v>
      </c>
      <c r="AH3215">
        <v>6108833348</v>
      </c>
      <c r="AI3215" t="s">
        <v>13218</v>
      </c>
      <c r="AM3215" t="s">
        <v>3925</v>
      </c>
      <c r="AN3215" t="s">
        <v>3926</v>
      </c>
      <c r="AO3215" t="s">
        <v>268</v>
      </c>
      <c r="AP3215" t="s">
        <v>386</v>
      </c>
      <c r="AW3215" t="s">
        <v>320</v>
      </c>
      <c r="AX3215" t="s">
        <v>319</v>
      </c>
      <c r="AY3215" t="s">
        <v>254</v>
      </c>
      <c r="AZ3215" t="s">
        <v>230</v>
      </c>
      <c r="BA3215" t="s">
        <v>395</v>
      </c>
      <c r="BB3215" t="s">
        <v>380</v>
      </c>
      <c r="BC3215" t="s">
        <v>3927</v>
      </c>
      <c r="BD3215" t="s">
        <v>3927</v>
      </c>
      <c r="BE3215" t="s">
        <v>3927</v>
      </c>
      <c r="BF3215">
        <v>12</v>
      </c>
    </row>
    <row r="3216" spans="1:58" x14ac:dyDescent="0.3">
      <c r="A3216">
        <v>2026</v>
      </c>
      <c r="B3216">
        <v>202605</v>
      </c>
      <c r="C3216">
        <v>5</v>
      </c>
      <c r="D3216" s="14">
        <v>20001622057382</v>
      </c>
      <c r="E3216" t="s">
        <v>2810</v>
      </c>
      <c r="F3216" s="2">
        <v>46146.642152777778</v>
      </c>
      <c r="G3216" s="2">
        <v>46154</v>
      </c>
      <c r="I3216" t="s">
        <v>224</v>
      </c>
      <c r="J3216" t="s">
        <v>230</v>
      </c>
      <c r="L3216" t="s">
        <v>13219</v>
      </c>
      <c r="M3216" t="s">
        <v>392</v>
      </c>
      <c r="N3216" t="s">
        <v>353</v>
      </c>
      <c r="O3216" t="s">
        <v>283</v>
      </c>
      <c r="Q3216" t="s">
        <v>13220</v>
      </c>
      <c r="R3216" t="s">
        <v>2809</v>
      </c>
      <c r="S3216" t="s">
        <v>7732</v>
      </c>
      <c r="T3216" t="s">
        <v>7733</v>
      </c>
      <c r="U3216" t="s">
        <v>4796</v>
      </c>
      <c r="V3216" t="s">
        <v>2024</v>
      </c>
      <c r="W3216" t="s">
        <v>245</v>
      </c>
      <c r="X3216" t="s">
        <v>225</v>
      </c>
      <c r="Z3216">
        <v>1</v>
      </c>
      <c r="AA3216" t="s">
        <v>3921</v>
      </c>
      <c r="AE3216" t="s">
        <v>3922</v>
      </c>
      <c r="AG3216" t="s">
        <v>2026</v>
      </c>
      <c r="AH3216">
        <v>6108813499</v>
      </c>
      <c r="AI3216" t="s">
        <v>13221</v>
      </c>
      <c r="AM3216" t="s">
        <v>3925</v>
      </c>
      <c r="AN3216" t="s">
        <v>3926</v>
      </c>
      <c r="AO3216" t="s">
        <v>268</v>
      </c>
      <c r="AP3216" t="s">
        <v>386</v>
      </c>
      <c r="AW3216" t="s">
        <v>227</v>
      </c>
      <c r="AX3216" t="s">
        <v>226</v>
      </c>
      <c r="AY3216" t="s">
        <v>254</v>
      </c>
      <c r="AZ3216" t="s">
        <v>230</v>
      </c>
      <c r="BA3216" t="s">
        <v>273</v>
      </c>
      <c r="BB3216" t="s">
        <v>380</v>
      </c>
      <c r="BC3216" t="s">
        <v>3927</v>
      </c>
      <c r="BD3216" t="s">
        <v>3927</v>
      </c>
      <c r="BE3216" t="s">
        <v>3927</v>
      </c>
      <c r="BF3216">
        <v>12</v>
      </c>
    </row>
    <row r="3217" spans="1:58" x14ac:dyDescent="0.3">
      <c r="A3217">
        <v>2026</v>
      </c>
      <c r="B3217">
        <v>202605</v>
      </c>
      <c r="C3217">
        <v>5</v>
      </c>
      <c r="D3217" s="14">
        <v>20001622051135</v>
      </c>
      <c r="E3217" t="s">
        <v>2810</v>
      </c>
      <c r="F3217" s="2">
        <v>46146.632407407407</v>
      </c>
      <c r="G3217" s="2">
        <v>46153</v>
      </c>
      <c r="I3217" t="s">
        <v>224</v>
      </c>
      <c r="J3217" t="s">
        <v>230</v>
      </c>
      <c r="L3217" t="s">
        <v>3426</v>
      </c>
      <c r="M3217" t="s">
        <v>309</v>
      </c>
      <c r="N3217" t="s">
        <v>297</v>
      </c>
      <c r="O3217" t="s">
        <v>283</v>
      </c>
      <c r="Q3217" t="s">
        <v>13222</v>
      </c>
      <c r="R3217" t="s">
        <v>2809</v>
      </c>
      <c r="S3217" t="s">
        <v>6002</v>
      </c>
      <c r="T3217" t="s">
        <v>6003</v>
      </c>
      <c r="U3217" t="s">
        <v>3034</v>
      </c>
      <c r="V3217" t="s">
        <v>647</v>
      </c>
      <c r="W3217" t="s">
        <v>245</v>
      </c>
      <c r="X3217" t="s">
        <v>225</v>
      </c>
      <c r="Z3217">
        <v>2</v>
      </c>
      <c r="AA3217" t="s">
        <v>3921</v>
      </c>
      <c r="AE3217" t="s">
        <v>3922</v>
      </c>
      <c r="AG3217" t="s">
        <v>5111</v>
      </c>
      <c r="AH3217">
        <v>6108837299</v>
      </c>
      <c r="AI3217" t="s">
        <v>13223</v>
      </c>
      <c r="AM3217" t="s">
        <v>3925</v>
      </c>
      <c r="AN3217" t="s">
        <v>3926</v>
      </c>
      <c r="AO3217" t="s">
        <v>268</v>
      </c>
      <c r="AP3217" t="s">
        <v>386</v>
      </c>
      <c r="AW3217" t="s">
        <v>320</v>
      </c>
      <c r="AX3217" t="s">
        <v>319</v>
      </c>
      <c r="AY3217" t="s">
        <v>254</v>
      </c>
      <c r="AZ3217" t="s">
        <v>230</v>
      </c>
      <c r="BA3217" t="s">
        <v>395</v>
      </c>
      <c r="BB3217" t="s">
        <v>380</v>
      </c>
      <c r="BC3217" t="s">
        <v>3927</v>
      </c>
      <c r="BD3217" t="s">
        <v>3927</v>
      </c>
      <c r="BE3217" t="s">
        <v>3927</v>
      </c>
      <c r="BF3217">
        <v>12</v>
      </c>
    </row>
    <row r="3218" spans="1:58" x14ac:dyDescent="0.3">
      <c r="A3218">
        <v>2026</v>
      </c>
      <c r="B3218">
        <v>202605</v>
      </c>
      <c r="C3218">
        <v>5</v>
      </c>
      <c r="D3218" s="14">
        <v>20001622031901</v>
      </c>
      <c r="E3218" t="s">
        <v>2810</v>
      </c>
      <c r="F3218" s="2">
        <v>46146.627291666664</v>
      </c>
      <c r="G3218" s="2">
        <v>46154</v>
      </c>
      <c r="I3218" t="s">
        <v>224</v>
      </c>
      <c r="J3218" t="s">
        <v>230</v>
      </c>
      <c r="L3218" t="s">
        <v>3658</v>
      </c>
      <c r="M3218" t="s">
        <v>309</v>
      </c>
      <c r="N3218" t="s">
        <v>297</v>
      </c>
      <c r="O3218" t="s">
        <v>283</v>
      </c>
      <c r="Q3218" t="s">
        <v>13224</v>
      </c>
      <c r="R3218" t="s">
        <v>2809</v>
      </c>
      <c r="S3218" t="s">
        <v>5187</v>
      </c>
      <c r="T3218" t="s">
        <v>5188</v>
      </c>
      <c r="U3218" t="s">
        <v>3034</v>
      </c>
      <c r="V3218" t="s">
        <v>647</v>
      </c>
      <c r="W3218" t="s">
        <v>245</v>
      </c>
      <c r="X3218" t="s">
        <v>225</v>
      </c>
      <c r="Z3218">
        <v>1</v>
      </c>
      <c r="AA3218" t="s">
        <v>3921</v>
      </c>
      <c r="AE3218" t="s">
        <v>3922</v>
      </c>
      <c r="AG3218" t="s">
        <v>5111</v>
      </c>
      <c r="AH3218">
        <v>6108820449</v>
      </c>
      <c r="AI3218" t="s">
        <v>13225</v>
      </c>
      <c r="AM3218" t="s">
        <v>3925</v>
      </c>
      <c r="AN3218" t="s">
        <v>3926</v>
      </c>
      <c r="AO3218" t="s">
        <v>268</v>
      </c>
      <c r="AP3218" t="s">
        <v>386</v>
      </c>
      <c r="AW3218" t="s">
        <v>320</v>
      </c>
      <c r="AX3218" t="s">
        <v>319</v>
      </c>
      <c r="AY3218" t="s">
        <v>254</v>
      </c>
      <c r="AZ3218" t="s">
        <v>230</v>
      </c>
      <c r="BA3218" t="s">
        <v>395</v>
      </c>
      <c r="BB3218" t="s">
        <v>380</v>
      </c>
      <c r="BC3218" t="s">
        <v>3927</v>
      </c>
      <c r="BD3218" t="s">
        <v>3927</v>
      </c>
      <c r="BE3218" t="s">
        <v>3927</v>
      </c>
      <c r="BF3218">
        <v>12</v>
      </c>
    </row>
    <row r="3219" spans="1:58" x14ac:dyDescent="0.3">
      <c r="A3219">
        <v>2026</v>
      </c>
      <c r="B3219">
        <v>202605</v>
      </c>
      <c r="C3219">
        <v>5</v>
      </c>
      <c r="D3219" s="14">
        <v>20001622031164</v>
      </c>
      <c r="E3219" t="s">
        <v>2810</v>
      </c>
      <c r="F3219" s="2">
        <v>46146.597743055558</v>
      </c>
      <c r="G3219" s="2">
        <v>46150</v>
      </c>
      <c r="I3219" t="s">
        <v>224</v>
      </c>
      <c r="J3219" t="s">
        <v>230</v>
      </c>
      <c r="L3219" t="s">
        <v>3042</v>
      </c>
      <c r="M3219" t="s">
        <v>261</v>
      </c>
      <c r="N3219" t="s">
        <v>237</v>
      </c>
      <c r="O3219" t="s">
        <v>257</v>
      </c>
      <c r="Q3219" t="s">
        <v>13226</v>
      </c>
      <c r="R3219" t="s">
        <v>2809</v>
      </c>
      <c r="S3219" t="s">
        <v>243</v>
      </c>
      <c r="T3219" t="s">
        <v>244</v>
      </c>
      <c r="U3219" t="s">
        <v>258</v>
      </c>
      <c r="V3219" t="s">
        <v>247</v>
      </c>
      <c r="W3219" t="s">
        <v>245</v>
      </c>
      <c r="X3219" t="s">
        <v>387</v>
      </c>
      <c r="Z3219">
        <v>5</v>
      </c>
      <c r="AA3219" t="s">
        <v>3921</v>
      </c>
      <c r="AE3219" t="s">
        <v>3922</v>
      </c>
      <c r="AG3219" t="s">
        <v>248</v>
      </c>
      <c r="AH3219">
        <v>6108834200</v>
      </c>
      <c r="AI3219" t="s">
        <v>13227</v>
      </c>
      <c r="AM3219" t="s">
        <v>3925</v>
      </c>
      <c r="AN3219" t="s">
        <v>3926</v>
      </c>
      <c r="AO3219" t="s">
        <v>268</v>
      </c>
      <c r="AP3219" t="s">
        <v>249</v>
      </c>
      <c r="AW3219" t="s">
        <v>447</v>
      </c>
      <c r="AX3219" t="s">
        <v>446</v>
      </c>
      <c r="AY3219" t="s">
        <v>253</v>
      </c>
      <c r="AZ3219" t="s">
        <v>230</v>
      </c>
      <c r="BA3219" t="s">
        <v>395</v>
      </c>
      <c r="BB3219" t="s">
        <v>380</v>
      </c>
      <c r="BC3219" t="s">
        <v>3927</v>
      </c>
      <c r="BD3219" t="s">
        <v>3927</v>
      </c>
      <c r="BE3219" t="s">
        <v>3927</v>
      </c>
      <c r="BF3219">
        <v>12</v>
      </c>
    </row>
    <row r="3220" spans="1:58" x14ac:dyDescent="0.3">
      <c r="A3220">
        <v>2026</v>
      </c>
      <c r="B3220">
        <v>202605</v>
      </c>
      <c r="C3220">
        <v>5</v>
      </c>
      <c r="D3220" s="14">
        <v>20001622030000</v>
      </c>
      <c r="E3220" t="s">
        <v>2810</v>
      </c>
      <c r="F3220" s="2">
        <v>46146.589803240742</v>
      </c>
      <c r="G3220" s="2">
        <v>46153</v>
      </c>
      <c r="I3220" t="s">
        <v>224</v>
      </c>
      <c r="J3220" t="s">
        <v>230</v>
      </c>
      <c r="L3220" t="s">
        <v>3410</v>
      </c>
      <c r="M3220" t="s">
        <v>309</v>
      </c>
      <c r="N3220" t="s">
        <v>297</v>
      </c>
      <c r="O3220" t="s">
        <v>283</v>
      </c>
      <c r="Q3220" t="s">
        <v>13228</v>
      </c>
      <c r="R3220" t="s">
        <v>2809</v>
      </c>
      <c r="S3220" t="s">
        <v>6208</v>
      </c>
      <c r="T3220" t="s">
        <v>6209</v>
      </c>
      <c r="U3220" t="s">
        <v>4796</v>
      </c>
      <c r="V3220" t="s">
        <v>2024</v>
      </c>
      <c r="W3220" t="s">
        <v>245</v>
      </c>
      <c r="X3220" t="s">
        <v>225</v>
      </c>
      <c r="Z3220">
        <v>2</v>
      </c>
      <c r="AA3220" t="s">
        <v>3921</v>
      </c>
      <c r="AE3220" t="s">
        <v>3922</v>
      </c>
      <c r="AG3220" t="s">
        <v>2026</v>
      </c>
      <c r="AH3220">
        <v>6108816402</v>
      </c>
      <c r="AI3220" t="s">
        <v>13229</v>
      </c>
      <c r="AM3220" t="s">
        <v>3925</v>
      </c>
      <c r="AN3220" t="s">
        <v>3926</v>
      </c>
      <c r="AO3220" t="s">
        <v>268</v>
      </c>
      <c r="AP3220" t="s">
        <v>386</v>
      </c>
      <c r="AW3220" t="s">
        <v>320</v>
      </c>
      <c r="AX3220" t="s">
        <v>319</v>
      </c>
      <c r="AY3220" t="s">
        <v>254</v>
      </c>
      <c r="AZ3220" t="s">
        <v>230</v>
      </c>
      <c r="BA3220" t="s">
        <v>395</v>
      </c>
      <c r="BB3220" t="s">
        <v>380</v>
      </c>
      <c r="BC3220" t="s">
        <v>3927</v>
      </c>
      <c r="BD3220" t="s">
        <v>3927</v>
      </c>
      <c r="BE3220" t="s">
        <v>3927</v>
      </c>
      <c r="BF3220">
        <v>12</v>
      </c>
    </row>
    <row r="3221" spans="1:58" x14ac:dyDescent="0.3">
      <c r="A3221">
        <v>2026</v>
      </c>
      <c r="B3221">
        <v>202605</v>
      </c>
      <c r="C3221">
        <v>5</v>
      </c>
      <c r="D3221" s="14">
        <v>20001621996586</v>
      </c>
      <c r="E3221" t="s">
        <v>2810</v>
      </c>
      <c r="F3221" s="2">
        <v>46146.569027777776</v>
      </c>
      <c r="G3221" s="2">
        <v>46151</v>
      </c>
      <c r="I3221" t="s">
        <v>224</v>
      </c>
      <c r="J3221" t="s">
        <v>230</v>
      </c>
      <c r="L3221" t="s">
        <v>1710</v>
      </c>
      <c r="M3221" t="s">
        <v>1713</v>
      </c>
      <c r="N3221" t="s">
        <v>546</v>
      </c>
      <c r="O3221" t="s">
        <v>554</v>
      </c>
      <c r="Q3221" t="s">
        <v>1716</v>
      </c>
      <c r="R3221" t="s">
        <v>2809</v>
      </c>
      <c r="S3221" t="s">
        <v>870</v>
      </c>
      <c r="T3221" t="s">
        <v>877</v>
      </c>
      <c r="U3221" t="s">
        <v>258</v>
      </c>
      <c r="V3221" t="s">
        <v>247</v>
      </c>
      <c r="W3221" t="s">
        <v>245</v>
      </c>
      <c r="X3221" t="s">
        <v>225</v>
      </c>
      <c r="Z3221">
        <v>4</v>
      </c>
      <c r="AA3221" t="s">
        <v>3921</v>
      </c>
      <c r="AE3221" t="s">
        <v>3922</v>
      </c>
      <c r="AG3221" t="s">
        <v>410</v>
      </c>
      <c r="AH3221">
        <v>6108827322</v>
      </c>
      <c r="AI3221" t="s">
        <v>13230</v>
      </c>
      <c r="AM3221" t="s">
        <v>3925</v>
      </c>
      <c r="AN3221" t="s">
        <v>3926</v>
      </c>
      <c r="AO3221" t="s">
        <v>268</v>
      </c>
      <c r="AP3221" t="s">
        <v>330</v>
      </c>
      <c r="AW3221" t="s">
        <v>227</v>
      </c>
      <c r="AX3221" t="s">
        <v>226</v>
      </c>
      <c r="AY3221" t="s">
        <v>254</v>
      </c>
      <c r="AZ3221" t="s">
        <v>230</v>
      </c>
      <c r="BA3221" t="s">
        <v>395</v>
      </c>
      <c r="BB3221" t="s">
        <v>380</v>
      </c>
      <c r="BC3221" t="s">
        <v>3927</v>
      </c>
      <c r="BD3221" t="s">
        <v>3927</v>
      </c>
      <c r="BE3221" t="s">
        <v>3927</v>
      </c>
      <c r="BF3221">
        <v>12</v>
      </c>
    </row>
    <row r="3222" spans="1:58" x14ac:dyDescent="0.3">
      <c r="A3222">
        <v>2026</v>
      </c>
      <c r="B3222">
        <v>202605</v>
      </c>
      <c r="C3222">
        <v>5</v>
      </c>
      <c r="D3222" s="14">
        <v>20001621995106</v>
      </c>
      <c r="E3222" t="s">
        <v>2810</v>
      </c>
      <c r="F3222" s="2">
        <v>46146.545891203707</v>
      </c>
      <c r="G3222" s="2">
        <v>46149</v>
      </c>
      <c r="I3222" t="s">
        <v>224</v>
      </c>
      <c r="J3222" t="s">
        <v>230</v>
      </c>
      <c r="L3222" t="s">
        <v>3455</v>
      </c>
      <c r="M3222" t="s">
        <v>309</v>
      </c>
      <c r="N3222" t="s">
        <v>297</v>
      </c>
      <c r="O3222" t="s">
        <v>283</v>
      </c>
      <c r="Q3222" t="s">
        <v>13231</v>
      </c>
      <c r="R3222" t="s">
        <v>2809</v>
      </c>
      <c r="S3222" t="s">
        <v>340</v>
      </c>
      <c r="T3222" t="s">
        <v>341</v>
      </c>
      <c r="U3222" t="s">
        <v>258</v>
      </c>
      <c r="V3222" t="s">
        <v>247</v>
      </c>
      <c r="W3222" t="s">
        <v>245</v>
      </c>
      <c r="X3222" t="s">
        <v>225</v>
      </c>
      <c r="Z3222">
        <v>6</v>
      </c>
      <c r="AA3222" t="s">
        <v>3921</v>
      </c>
      <c r="AE3222" t="s">
        <v>3922</v>
      </c>
      <c r="AG3222" t="s">
        <v>342</v>
      </c>
      <c r="AH3222">
        <v>6108815346</v>
      </c>
      <c r="AI3222" t="s">
        <v>13232</v>
      </c>
      <c r="AM3222" t="s">
        <v>3925</v>
      </c>
      <c r="AN3222" t="s">
        <v>3926</v>
      </c>
      <c r="AO3222" t="s">
        <v>268</v>
      </c>
      <c r="AP3222" t="s">
        <v>249</v>
      </c>
      <c r="AW3222" t="s">
        <v>1525</v>
      </c>
      <c r="AX3222" t="s">
        <v>1524</v>
      </c>
      <c r="AY3222" t="s">
        <v>254</v>
      </c>
      <c r="AZ3222" t="s">
        <v>230</v>
      </c>
      <c r="BA3222" t="s">
        <v>395</v>
      </c>
      <c r="BB3222" t="s">
        <v>380</v>
      </c>
      <c r="BC3222" t="s">
        <v>3927</v>
      </c>
      <c r="BD3222" t="s">
        <v>3927</v>
      </c>
      <c r="BE3222" t="s">
        <v>3927</v>
      </c>
      <c r="BF3222">
        <v>12</v>
      </c>
    </row>
    <row r="3223" spans="1:58" x14ac:dyDescent="0.3">
      <c r="A3223">
        <v>2026</v>
      </c>
      <c r="B3223">
        <v>202605</v>
      </c>
      <c r="C3223">
        <v>5</v>
      </c>
      <c r="D3223" s="14">
        <v>20001621992480</v>
      </c>
      <c r="E3223" t="s">
        <v>2810</v>
      </c>
      <c r="F3223" s="2">
        <v>46146.563622685186</v>
      </c>
      <c r="G3223" s="2">
        <v>46149</v>
      </c>
      <c r="I3223" t="s">
        <v>224</v>
      </c>
      <c r="J3223" t="s">
        <v>230</v>
      </c>
      <c r="L3223" t="s">
        <v>1390</v>
      </c>
      <c r="M3223" t="s">
        <v>309</v>
      </c>
      <c r="N3223" t="s">
        <v>297</v>
      </c>
      <c r="O3223" t="s">
        <v>283</v>
      </c>
      <c r="Q3223" t="s">
        <v>13233</v>
      </c>
      <c r="R3223" t="s">
        <v>2809</v>
      </c>
      <c r="S3223" t="s">
        <v>5594</v>
      </c>
      <c r="T3223" t="s">
        <v>5595</v>
      </c>
      <c r="U3223" t="s">
        <v>4796</v>
      </c>
      <c r="V3223" t="s">
        <v>2024</v>
      </c>
      <c r="W3223" t="s">
        <v>245</v>
      </c>
      <c r="X3223" t="s">
        <v>225</v>
      </c>
      <c r="Z3223">
        <v>6</v>
      </c>
      <c r="AA3223" t="s">
        <v>3921</v>
      </c>
      <c r="AE3223" t="s">
        <v>3922</v>
      </c>
      <c r="AG3223" t="s">
        <v>2026</v>
      </c>
      <c r="AH3223">
        <v>1043954308</v>
      </c>
      <c r="AI3223" t="s">
        <v>13234</v>
      </c>
      <c r="AM3223" t="s">
        <v>3925</v>
      </c>
      <c r="AN3223" t="s">
        <v>3926</v>
      </c>
      <c r="AO3223" t="s">
        <v>268</v>
      </c>
      <c r="AP3223" t="s">
        <v>249</v>
      </c>
      <c r="AW3223" t="s">
        <v>1191</v>
      </c>
      <c r="AX3223" t="s">
        <v>1190</v>
      </c>
      <c r="AY3223" t="s">
        <v>254</v>
      </c>
      <c r="AZ3223" t="s">
        <v>230</v>
      </c>
      <c r="BA3223" t="s">
        <v>273</v>
      </c>
      <c r="BB3223" t="s">
        <v>380</v>
      </c>
      <c r="BC3223" t="s">
        <v>3927</v>
      </c>
      <c r="BD3223" t="s">
        <v>3927</v>
      </c>
      <c r="BE3223" t="s">
        <v>3927</v>
      </c>
      <c r="BF3223">
        <v>26</v>
      </c>
    </row>
    <row r="3224" spans="1:58" x14ac:dyDescent="0.3">
      <c r="A3224">
        <v>2026</v>
      </c>
      <c r="B3224">
        <v>202605</v>
      </c>
      <c r="C3224">
        <v>5</v>
      </c>
      <c r="D3224" s="14">
        <v>20001621971783</v>
      </c>
      <c r="E3224" t="s">
        <v>2810</v>
      </c>
      <c r="F3224" s="2">
        <v>46146.533680555556</v>
      </c>
      <c r="G3224" s="2">
        <v>46150</v>
      </c>
      <c r="I3224" t="s">
        <v>224</v>
      </c>
      <c r="J3224" t="s">
        <v>230</v>
      </c>
      <c r="L3224" t="s">
        <v>3344</v>
      </c>
      <c r="M3224" t="s">
        <v>309</v>
      </c>
      <c r="N3224" t="s">
        <v>297</v>
      </c>
      <c r="O3224" t="s">
        <v>283</v>
      </c>
      <c r="Q3224" t="s">
        <v>13235</v>
      </c>
      <c r="R3224" t="s">
        <v>2809</v>
      </c>
      <c r="S3224" t="s">
        <v>6329</v>
      </c>
      <c r="T3224" t="s">
        <v>6330</v>
      </c>
      <c r="U3224" t="s">
        <v>4796</v>
      </c>
      <c r="V3224" t="s">
        <v>2024</v>
      </c>
      <c r="W3224" t="s">
        <v>245</v>
      </c>
      <c r="X3224" t="s">
        <v>225</v>
      </c>
      <c r="Z3224">
        <v>5</v>
      </c>
      <c r="AA3224" t="s">
        <v>3921</v>
      </c>
      <c r="AE3224" t="s">
        <v>3922</v>
      </c>
      <c r="AG3224" t="s">
        <v>6332</v>
      </c>
      <c r="AH3224">
        <v>6108837084</v>
      </c>
      <c r="AI3224" t="s">
        <v>13236</v>
      </c>
      <c r="AM3224" t="s">
        <v>3925</v>
      </c>
      <c r="AN3224" t="s">
        <v>3926</v>
      </c>
      <c r="AO3224" t="s">
        <v>268</v>
      </c>
      <c r="AP3224" t="s">
        <v>386</v>
      </c>
      <c r="AW3224" t="s">
        <v>320</v>
      </c>
      <c r="AX3224" t="s">
        <v>319</v>
      </c>
      <c r="AY3224" t="s">
        <v>254</v>
      </c>
      <c r="AZ3224" t="s">
        <v>230</v>
      </c>
      <c r="BA3224" t="s">
        <v>395</v>
      </c>
      <c r="BB3224" t="s">
        <v>380</v>
      </c>
      <c r="BC3224" t="s">
        <v>3927</v>
      </c>
      <c r="BD3224" t="s">
        <v>3927</v>
      </c>
      <c r="BE3224" t="s">
        <v>3927</v>
      </c>
      <c r="BF3224">
        <v>12</v>
      </c>
    </row>
    <row r="3225" spans="1:58" x14ac:dyDescent="0.3">
      <c r="A3225">
        <v>2026</v>
      </c>
      <c r="B3225">
        <v>202605</v>
      </c>
      <c r="C3225">
        <v>5</v>
      </c>
      <c r="D3225" s="14">
        <v>20001621965799</v>
      </c>
      <c r="E3225" t="s">
        <v>2810</v>
      </c>
      <c r="F3225" s="2">
        <v>46146.531192129631</v>
      </c>
      <c r="G3225" s="2">
        <v>46151</v>
      </c>
      <c r="I3225" t="s">
        <v>224</v>
      </c>
      <c r="J3225" t="s">
        <v>230</v>
      </c>
      <c r="L3225" t="s">
        <v>3464</v>
      </c>
      <c r="M3225" t="s">
        <v>309</v>
      </c>
      <c r="N3225" t="s">
        <v>297</v>
      </c>
      <c r="O3225" t="s">
        <v>283</v>
      </c>
      <c r="Q3225" t="s">
        <v>13237</v>
      </c>
      <c r="R3225" t="s">
        <v>2809</v>
      </c>
      <c r="S3225" t="s">
        <v>4841</v>
      </c>
      <c r="T3225" t="s">
        <v>4842</v>
      </c>
      <c r="U3225" t="s">
        <v>4008</v>
      </c>
      <c r="V3225" t="s">
        <v>980</v>
      </c>
      <c r="W3225" t="s">
        <v>245</v>
      </c>
      <c r="X3225" t="s">
        <v>387</v>
      </c>
      <c r="Z3225">
        <v>4</v>
      </c>
      <c r="AA3225" t="s">
        <v>3921</v>
      </c>
      <c r="AE3225" t="s">
        <v>3922</v>
      </c>
      <c r="AG3225" t="s">
        <v>4844</v>
      </c>
      <c r="AH3225">
        <v>6108767211</v>
      </c>
      <c r="AI3225" t="s">
        <v>13238</v>
      </c>
      <c r="AM3225" t="s">
        <v>3925</v>
      </c>
      <c r="AN3225" t="s">
        <v>3926</v>
      </c>
      <c r="AO3225" t="s">
        <v>268</v>
      </c>
      <c r="AP3225" t="s">
        <v>386</v>
      </c>
      <c r="AW3225" t="s">
        <v>447</v>
      </c>
      <c r="AX3225" t="s">
        <v>446</v>
      </c>
      <c r="AY3225" t="s">
        <v>253</v>
      </c>
      <c r="AZ3225" t="s">
        <v>230</v>
      </c>
      <c r="BA3225" t="s">
        <v>395</v>
      </c>
      <c r="BB3225" t="s">
        <v>380</v>
      </c>
      <c r="BC3225" t="s">
        <v>3927</v>
      </c>
      <c r="BD3225" t="s">
        <v>3927</v>
      </c>
      <c r="BE3225" t="s">
        <v>3927</v>
      </c>
      <c r="BF3225">
        <v>9</v>
      </c>
    </row>
    <row r="3226" spans="1:58" x14ac:dyDescent="0.3">
      <c r="A3226">
        <v>2026</v>
      </c>
      <c r="B3226">
        <v>202605</v>
      </c>
      <c r="C3226">
        <v>5</v>
      </c>
      <c r="D3226" s="14">
        <v>20001621955112</v>
      </c>
      <c r="E3226" t="s">
        <v>2810</v>
      </c>
      <c r="F3226" s="2">
        <v>46146.502025462964</v>
      </c>
      <c r="G3226" s="2">
        <v>46151</v>
      </c>
      <c r="I3226" t="s">
        <v>224</v>
      </c>
      <c r="J3226" t="s">
        <v>230</v>
      </c>
      <c r="L3226" t="s">
        <v>3313</v>
      </c>
      <c r="M3226" t="s">
        <v>309</v>
      </c>
      <c r="N3226" t="s">
        <v>297</v>
      </c>
      <c r="O3226" t="s">
        <v>283</v>
      </c>
      <c r="Q3226" t="s">
        <v>13239</v>
      </c>
      <c r="R3226" t="s">
        <v>2809</v>
      </c>
      <c r="S3226" t="s">
        <v>5050</v>
      </c>
      <c r="T3226" t="s">
        <v>5051</v>
      </c>
      <c r="U3226" t="s">
        <v>4008</v>
      </c>
      <c r="V3226" t="s">
        <v>980</v>
      </c>
      <c r="W3226" t="s">
        <v>245</v>
      </c>
      <c r="X3226" t="s">
        <v>225</v>
      </c>
      <c r="Z3226">
        <v>4</v>
      </c>
      <c r="AA3226" t="s">
        <v>3921</v>
      </c>
      <c r="AE3226" t="s">
        <v>3922</v>
      </c>
      <c r="AG3226" t="s">
        <v>4870</v>
      </c>
      <c r="AH3226">
        <v>6064444271</v>
      </c>
      <c r="AI3226" t="s">
        <v>13240</v>
      </c>
      <c r="AM3226" t="s">
        <v>3925</v>
      </c>
      <c r="AN3226" t="s">
        <v>3926</v>
      </c>
      <c r="AO3226" t="s">
        <v>268</v>
      </c>
      <c r="AP3226" t="s">
        <v>386</v>
      </c>
      <c r="AW3226" t="s">
        <v>227</v>
      </c>
      <c r="AX3226" t="s">
        <v>226</v>
      </c>
      <c r="AY3226" t="s">
        <v>254</v>
      </c>
      <c r="AZ3226" t="s">
        <v>230</v>
      </c>
      <c r="BA3226" t="s">
        <v>273</v>
      </c>
      <c r="BB3226" t="s">
        <v>380</v>
      </c>
      <c r="BC3226" t="s">
        <v>3927</v>
      </c>
      <c r="BD3226" t="s">
        <v>3927</v>
      </c>
      <c r="BE3226" t="s">
        <v>3927</v>
      </c>
      <c r="BF3226">
        <v>20</v>
      </c>
    </row>
    <row r="3227" spans="1:58" x14ac:dyDescent="0.3">
      <c r="A3227">
        <v>2026</v>
      </c>
      <c r="B3227">
        <v>202605</v>
      </c>
      <c r="C3227">
        <v>5</v>
      </c>
      <c r="D3227" s="14">
        <v>20001621954633</v>
      </c>
      <c r="E3227" t="s">
        <v>2810</v>
      </c>
      <c r="F3227" s="2">
        <v>46146.521550925929</v>
      </c>
      <c r="G3227" s="2">
        <v>46151</v>
      </c>
      <c r="I3227" t="s">
        <v>224</v>
      </c>
      <c r="J3227" t="s">
        <v>230</v>
      </c>
      <c r="L3227" t="s">
        <v>2999</v>
      </c>
      <c r="M3227" t="s">
        <v>1739</v>
      </c>
      <c r="N3227" t="s">
        <v>1002</v>
      </c>
      <c r="O3227" t="s">
        <v>257</v>
      </c>
      <c r="Q3227" t="s">
        <v>13241</v>
      </c>
      <c r="R3227" t="s">
        <v>2809</v>
      </c>
      <c r="S3227" t="s">
        <v>870</v>
      </c>
      <c r="T3227" t="s">
        <v>877</v>
      </c>
      <c r="U3227" t="s">
        <v>258</v>
      </c>
      <c r="V3227" t="s">
        <v>247</v>
      </c>
      <c r="W3227" t="s">
        <v>245</v>
      </c>
      <c r="X3227" t="s">
        <v>225</v>
      </c>
      <c r="Z3227">
        <v>4</v>
      </c>
      <c r="AA3227" t="s">
        <v>3921</v>
      </c>
      <c r="AE3227" t="s">
        <v>3922</v>
      </c>
      <c r="AG3227" t="s">
        <v>410</v>
      </c>
      <c r="AH3227">
        <v>6108838032</v>
      </c>
      <c r="AI3227" t="s">
        <v>13242</v>
      </c>
      <c r="AM3227" t="s">
        <v>3925</v>
      </c>
      <c r="AN3227" t="s">
        <v>3926</v>
      </c>
      <c r="AO3227" t="s">
        <v>268</v>
      </c>
      <c r="AP3227" t="s">
        <v>386</v>
      </c>
      <c r="AW3227" t="s">
        <v>320</v>
      </c>
      <c r="AX3227" t="s">
        <v>319</v>
      </c>
      <c r="AY3227" t="s">
        <v>254</v>
      </c>
      <c r="AZ3227" t="s">
        <v>230</v>
      </c>
      <c r="BA3227" t="s">
        <v>395</v>
      </c>
      <c r="BB3227" t="s">
        <v>380</v>
      </c>
      <c r="BC3227" t="s">
        <v>3927</v>
      </c>
      <c r="BD3227" t="s">
        <v>3927</v>
      </c>
      <c r="BE3227" t="s">
        <v>3927</v>
      </c>
      <c r="BF3227">
        <v>12</v>
      </c>
    </row>
    <row r="3228" spans="1:58" x14ac:dyDescent="0.3">
      <c r="A3228">
        <v>2026</v>
      </c>
      <c r="B3228">
        <v>202605</v>
      </c>
      <c r="C3228">
        <v>5</v>
      </c>
      <c r="D3228" s="14">
        <v>20001621930349</v>
      </c>
      <c r="E3228" t="s">
        <v>2810</v>
      </c>
      <c r="F3228" s="2">
        <v>46146.477592592593</v>
      </c>
      <c r="G3228" s="2">
        <v>46150</v>
      </c>
      <c r="I3228" t="s">
        <v>224</v>
      </c>
      <c r="J3228" t="s">
        <v>230</v>
      </c>
      <c r="L3228" t="s">
        <v>1557</v>
      </c>
      <c r="M3228" t="s">
        <v>902</v>
      </c>
      <c r="N3228" t="s">
        <v>752</v>
      </c>
      <c r="O3228" t="s">
        <v>623</v>
      </c>
      <c r="Q3228" t="s">
        <v>13243</v>
      </c>
      <c r="R3228" t="s">
        <v>2809</v>
      </c>
      <c r="S3228" t="s">
        <v>1161</v>
      </c>
      <c r="T3228" t="s">
        <v>1162</v>
      </c>
      <c r="U3228" t="s">
        <v>258</v>
      </c>
      <c r="V3228" t="s">
        <v>247</v>
      </c>
      <c r="W3228" t="s">
        <v>245</v>
      </c>
      <c r="X3228" t="s">
        <v>387</v>
      </c>
      <c r="Z3228">
        <v>5</v>
      </c>
      <c r="AA3228" t="s">
        <v>3921</v>
      </c>
      <c r="AE3228" t="s">
        <v>3922</v>
      </c>
      <c r="AG3228" t="s">
        <v>410</v>
      </c>
      <c r="AH3228">
        <v>6108818200</v>
      </c>
      <c r="AI3228" t="s">
        <v>13244</v>
      </c>
      <c r="AM3228" t="s">
        <v>3925</v>
      </c>
      <c r="AN3228" t="s">
        <v>3926</v>
      </c>
      <c r="AO3228" t="s">
        <v>268</v>
      </c>
      <c r="AP3228" t="s">
        <v>386</v>
      </c>
      <c r="AW3228" t="s">
        <v>447</v>
      </c>
      <c r="AX3228" t="s">
        <v>446</v>
      </c>
      <c r="AY3228" t="s">
        <v>253</v>
      </c>
      <c r="AZ3228" t="s">
        <v>230</v>
      </c>
      <c r="BA3228" t="s">
        <v>395</v>
      </c>
      <c r="BB3228" t="s">
        <v>380</v>
      </c>
      <c r="BC3228" t="s">
        <v>3927</v>
      </c>
      <c r="BD3228" t="s">
        <v>3927</v>
      </c>
      <c r="BE3228" t="s">
        <v>3927</v>
      </c>
      <c r="BF3228">
        <v>12</v>
      </c>
    </row>
    <row r="3229" spans="1:58" x14ac:dyDescent="0.3">
      <c r="A3229">
        <v>2026</v>
      </c>
      <c r="B3229">
        <v>202605</v>
      </c>
      <c r="C3229">
        <v>5</v>
      </c>
      <c r="D3229" s="14">
        <v>20001621928866</v>
      </c>
      <c r="E3229" t="s">
        <v>2810</v>
      </c>
      <c r="F3229" s="2">
        <v>46146.495312500003</v>
      </c>
      <c r="G3229" s="2">
        <v>46151</v>
      </c>
      <c r="I3229" t="s">
        <v>224</v>
      </c>
      <c r="J3229" t="s">
        <v>230</v>
      </c>
      <c r="L3229" t="s">
        <v>13245</v>
      </c>
      <c r="M3229" t="s">
        <v>8294</v>
      </c>
      <c r="N3229" t="s">
        <v>2294</v>
      </c>
      <c r="O3229" t="s">
        <v>554</v>
      </c>
      <c r="Q3229" t="s">
        <v>13246</v>
      </c>
      <c r="R3229" t="s">
        <v>2809</v>
      </c>
      <c r="S3229" t="s">
        <v>7823</v>
      </c>
      <c r="T3229" t="s">
        <v>7824</v>
      </c>
      <c r="U3229" t="s">
        <v>4796</v>
      </c>
      <c r="V3229" t="s">
        <v>2024</v>
      </c>
      <c r="W3229" t="s">
        <v>245</v>
      </c>
      <c r="X3229" t="s">
        <v>225</v>
      </c>
      <c r="Z3229">
        <v>4</v>
      </c>
      <c r="AA3229" t="s">
        <v>3921</v>
      </c>
      <c r="AE3229" t="s">
        <v>3922</v>
      </c>
      <c r="AG3229" t="s">
        <v>6701</v>
      </c>
      <c r="AH3229">
        <v>6108818246</v>
      </c>
      <c r="AI3229" t="s">
        <v>13247</v>
      </c>
      <c r="AM3229" t="s">
        <v>3925</v>
      </c>
      <c r="AN3229" t="s">
        <v>3926</v>
      </c>
      <c r="AO3229" t="s">
        <v>268</v>
      </c>
      <c r="AP3229" t="s">
        <v>304</v>
      </c>
      <c r="AW3229" t="s">
        <v>320</v>
      </c>
      <c r="AX3229" t="s">
        <v>319</v>
      </c>
      <c r="AY3229" t="s">
        <v>254</v>
      </c>
      <c r="AZ3229" t="s">
        <v>230</v>
      </c>
      <c r="BA3229" t="s">
        <v>395</v>
      </c>
      <c r="BB3229" t="s">
        <v>380</v>
      </c>
      <c r="BC3229" t="s">
        <v>3927</v>
      </c>
      <c r="BD3229" t="s">
        <v>3927</v>
      </c>
      <c r="BE3229" t="s">
        <v>3927</v>
      </c>
      <c r="BF3229">
        <v>12</v>
      </c>
    </row>
    <row r="3230" spans="1:58" x14ac:dyDescent="0.3">
      <c r="A3230">
        <v>2026</v>
      </c>
      <c r="B3230">
        <v>202605</v>
      </c>
      <c r="C3230">
        <v>5</v>
      </c>
      <c r="D3230" s="14">
        <v>20001621925732</v>
      </c>
      <c r="E3230" t="s">
        <v>2810</v>
      </c>
      <c r="F3230" s="2">
        <v>46146.490752314814</v>
      </c>
      <c r="G3230" s="2">
        <v>46149</v>
      </c>
      <c r="I3230" t="s">
        <v>224</v>
      </c>
      <c r="J3230" t="s">
        <v>230</v>
      </c>
      <c r="L3230" t="s">
        <v>3496</v>
      </c>
      <c r="M3230" t="s">
        <v>309</v>
      </c>
      <c r="N3230" t="s">
        <v>297</v>
      </c>
      <c r="O3230" t="s">
        <v>283</v>
      </c>
      <c r="Q3230" t="s">
        <v>13248</v>
      </c>
      <c r="R3230" t="s">
        <v>2809</v>
      </c>
      <c r="S3230" t="s">
        <v>6966</v>
      </c>
      <c r="T3230" t="s">
        <v>6967</v>
      </c>
      <c r="U3230" t="s">
        <v>4796</v>
      </c>
      <c r="V3230" t="s">
        <v>2024</v>
      </c>
      <c r="W3230" t="s">
        <v>245</v>
      </c>
      <c r="X3230" t="s">
        <v>225</v>
      </c>
      <c r="Z3230">
        <v>6</v>
      </c>
      <c r="AA3230" t="s">
        <v>3921</v>
      </c>
      <c r="AE3230" t="s">
        <v>3922</v>
      </c>
      <c r="AG3230" t="s">
        <v>2026</v>
      </c>
      <c r="AH3230">
        <v>6108823129</v>
      </c>
      <c r="AI3230" t="s">
        <v>13249</v>
      </c>
      <c r="AM3230" t="s">
        <v>3925</v>
      </c>
      <c r="AN3230" t="s">
        <v>3926</v>
      </c>
      <c r="AO3230" t="s">
        <v>268</v>
      </c>
      <c r="AP3230" t="s">
        <v>249</v>
      </c>
      <c r="AW3230" t="s">
        <v>1478</v>
      </c>
      <c r="AX3230" t="s">
        <v>1477</v>
      </c>
      <c r="AY3230" t="s">
        <v>254</v>
      </c>
      <c r="AZ3230" t="s">
        <v>230</v>
      </c>
      <c r="BA3230" t="s">
        <v>395</v>
      </c>
      <c r="BB3230" t="s">
        <v>380</v>
      </c>
      <c r="BC3230" t="s">
        <v>3927</v>
      </c>
      <c r="BD3230" t="s">
        <v>3927</v>
      </c>
      <c r="BE3230" t="s">
        <v>3927</v>
      </c>
      <c r="BF3230">
        <v>12</v>
      </c>
    </row>
    <row r="3231" spans="1:58" x14ac:dyDescent="0.3">
      <c r="A3231">
        <v>2026</v>
      </c>
      <c r="B3231">
        <v>202605</v>
      </c>
      <c r="C3231">
        <v>5</v>
      </c>
      <c r="D3231" s="14">
        <v>20001621922856</v>
      </c>
      <c r="E3231" t="s">
        <v>2810</v>
      </c>
      <c r="F3231" s="2">
        <v>46146.494189814817</v>
      </c>
      <c r="G3231" s="2">
        <v>46153</v>
      </c>
      <c r="I3231" t="s">
        <v>224</v>
      </c>
      <c r="J3231" t="s">
        <v>230</v>
      </c>
      <c r="L3231" t="s">
        <v>13250</v>
      </c>
      <c r="M3231" t="s">
        <v>1045</v>
      </c>
      <c r="N3231" t="s">
        <v>1040</v>
      </c>
      <c r="O3231" t="s">
        <v>257</v>
      </c>
      <c r="Q3231" t="s">
        <v>13251</v>
      </c>
      <c r="R3231" t="s">
        <v>2809</v>
      </c>
      <c r="S3231" t="s">
        <v>5296</v>
      </c>
      <c r="T3231" t="s">
        <v>5297</v>
      </c>
      <c r="U3231" t="s">
        <v>3034</v>
      </c>
      <c r="V3231" t="s">
        <v>647</v>
      </c>
      <c r="W3231" t="s">
        <v>245</v>
      </c>
      <c r="X3231" t="s">
        <v>225</v>
      </c>
      <c r="Z3231">
        <v>2</v>
      </c>
      <c r="AA3231" t="s">
        <v>3921</v>
      </c>
      <c r="AE3231" t="s">
        <v>3922</v>
      </c>
      <c r="AG3231" t="s">
        <v>5006</v>
      </c>
      <c r="AH3231">
        <v>6108835976</v>
      </c>
      <c r="AI3231" t="s">
        <v>13252</v>
      </c>
      <c r="AM3231" t="s">
        <v>3925</v>
      </c>
      <c r="AN3231" t="s">
        <v>3926</v>
      </c>
      <c r="AO3231" t="s">
        <v>268</v>
      </c>
      <c r="AP3231" t="s">
        <v>304</v>
      </c>
      <c r="AW3231" t="s">
        <v>320</v>
      </c>
      <c r="AX3231" t="s">
        <v>319</v>
      </c>
      <c r="AY3231" t="s">
        <v>254</v>
      </c>
      <c r="AZ3231" t="s">
        <v>230</v>
      </c>
      <c r="BA3231" t="s">
        <v>395</v>
      </c>
      <c r="BB3231" t="s">
        <v>380</v>
      </c>
      <c r="BC3231" t="s">
        <v>3927</v>
      </c>
      <c r="BD3231" t="s">
        <v>3927</v>
      </c>
      <c r="BE3231" t="s">
        <v>3927</v>
      </c>
      <c r="BF3231">
        <v>12</v>
      </c>
    </row>
    <row r="3232" spans="1:58" x14ac:dyDescent="0.3">
      <c r="A3232">
        <v>2026</v>
      </c>
      <c r="B3232">
        <v>202605</v>
      </c>
      <c r="C3232">
        <v>5</v>
      </c>
      <c r="D3232" s="14">
        <v>20001621888192</v>
      </c>
      <c r="E3232" t="s">
        <v>2810</v>
      </c>
      <c r="F3232" s="2">
        <v>46146.43822916667</v>
      </c>
      <c r="G3232" s="2">
        <v>46149</v>
      </c>
      <c r="I3232" t="s">
        <v>224</v>
      </c>
      <c r="J3232" t="s">
        <v>230</v>
      </c>
      <c r="L3232" t="s">
        <v>13253</v>
      </c>
      <c r="M3232" t="s">
        <v>334</v>
      </c>
      <c r="N3232" t="s">
        <v>322</v>
      </c>
      <c r="O3232" t="s">
        <v>331</v>
      </c>
      <c r="Q3232" t="s">
        <v>13254</v>
      </c>
      <c r="R3232" t="s">
        <v>2809</v>
      </c>
      <c r="S3232" t="s">
        <v>6208</v>
      </c>
      <c r="T3232" t="s">
        <v>6209</v>
      </c>
      <c r="U3232" t="s">
        <v>4796</v>
      </c>
      <c r="V3232" t="s">
        <v>2024</v>
      </c>
      <c r="W3232" t="s">
        <v>245</v>
      </c>
      <c r="X3232" t="s">
        <v>225</v>
      </c>
      <c r="Z3232">
        <v>6</v>
      </c>
      <c r="AA3232" t="s">
        <v>3921</v>
      </c>
      <c r="AE3232" t="s">
        <v>3922</v>
      </c>
      <c r="AG3232" t="s">
        <v>2026</v>
      </c>
      <c r="AH3232">
        <v>6108835859</v>
      </c>
      <c r="AI3232" t="s">
        <v>13255</v>
      </c>
      <c r="AM3232" t="s">
        <v>3925</v>
      </c>
      <c r="AN3232" t="s">
        <v>3926</v>
      </c>
      <c r="AO3232" t="s">
        <v>268</v>
      </c>
      <c r="AP3232" t="s">
        <v>330</v>
      </c>
      <c r="AW3232" t="s">
        <v>227</v>
      </c>
      <c r="AX3232" t="s">
        <v>226</v>
      </c>
      <c r="AY3232" t="s">
        <v>254</v>
      </c>
      <c r="AZ3232" t="s">
        <v>230</v>
      </c>
      <c r="BA3232" t="s">
        <v>395</v>
      </c>
      <c r="BB3232" t="s">
        <v>380</v>
      </c>
      <c r="BC3232" t="s">
        <v>3927</v>
      </c>
      <c r="BD3232" t="s">
        <v>3927</v>
      </c>
      <c r="BE3232" t="s">
        <v>3927</v>
      </c>
      <c r="BF3232">
        <v>12</v>
      </c>
    </row>
    <row r="3233" spans="1:58" x14ac:dyDescent="0.3">
      <c r="A3233">
        <v>2026</v>
      </c>
      <c r="B3233">
        <v>202605</v>
      </c>
      <c r="C3233">
        <v>5</v>
      </c>
      <c r="D3233" s="14">
        <v>20001621871412</v>
      </c>
      <c r="E3233" t="s">
        <v>2810</v>
      </c>
      <c r="F3233" s="2">
        <v>46146.411620370367</v>
      </c>
      <c r="G3233" s="2">
        <v>46147</v>
      </c>
      <c r="I3233" t="s">
        <v>224</v>
      </c>
      <c r="J3233" t="s">
        <v>230</v>
      </c>
      <c r="L3233" t="s">
        <v>3702</v>
      </c>
      <c r="M3233" t="s">
        <v>902</v>
      </c>
      <c r="N3233" t="s">
        <v>752</v>
      </c>
      <c r="O3233" t="s">
        <v>623</v>
      </c>
      <c r="Q3233" t="s">
        <v>13256</v>
      </c>
      <c r="R3233" t="s">
        <v>2809</v>
      </c>
      <c r="S3233" t="s">
        <v>1742</v>
      </c>
      <c r="T3233" t="s">
        <v>1743</v>
      </c>
      <c r="U3233" t="s">
        <v>258</v>
      </c>
      <c r="V3233" t="s">
        <v>247</v>
      </c>
      <c r="W3233" t="s">
        <v>245</v>
      </c>
      <c r="X3233" t="s">
        <v>225</v>
      </c>
      <c r="Z3233">
        <v>8</v>
      </c>
      <c r="AA3233" t="s">
        <v>3921</v>
      </c>
      <c r="AE3233" t="s">
        <v>3922</v>
      </c>
      <c r="AG3233" t="s">
        <v>342</v>
      </c>
      <c r="AH3233">
        <v>6048374920</v>
      </c>
      <c r="AI3233" t="s">
        <v>13257</v>
      </c>
      <c r="AM3233" t="s">
        <v>3925</v>
      </c>
      <c r="AN3233" t="s">
        <v>3926</v>
      </c>
      <c r="AO3233" t="s">
        <v>268</v>
      </c>
      <c r="AP3233" t="s">
        <v>386</v>
      </c>
      <c r="AW3233" t="s">
        <v>1478</v>
      </c>
      <c r="AX3233" t="s">
        <v>1477</v>
      </c>
      <c r="AY3233" t="s">
        <v>254</v>
      </c>
      <c r="AZ3233" t="s">
        <v>230</v>
      </c>
      <c r="BA3233" t="s">
        <v>344</v>
      </c>
      <c r="BB3233" t="s">
        <v>232</v>
      </c>
      <c r="BC3233" t="s">
        <v>3927</v>
      </c>
      <c r="BD3233" t="s">
        <v>3927</v>
      </c>
      <c r="BE3233" t="s">
        <v>3927</v>
      </c>
      <c r="BF3233">
        <v>16</v>
      </c>
    </row>
    <row r="3234" spans="1:58" x14ac:dyDescent="0.3">
      <c r="A3234">
        <v>2026</v>
      </c>
      <c r="B3234">
        <v>202605</v>
      </c>
      <c r="C3234">
        <v>5</v>
      </c>
      <c r="D3234" s="14">
        <v>20001621861291</v>
      </c>
      <c r="E3234" t="s">
        <v>2810</v>
      </c>
      <c r="F3234" s="2">
        <v>46146.40388888889</v>
      </c>
      <c r="G3234" s="2">
        <v>46151</v>
      </c>
      <c r="I3234" t="s">
        <v>224</v>
      </c>
      <c r="J3234" t="s">
        <v>230</v>
      </c>
      <c r="L3234" t="s">
        <v>3688</v>
      </c>
      <c r="M3234" t="s">
        <v>902</v>
      </c>
      <c r="N3234" t="s">
        <v>752</v>
      </c>
      <c r="O3234" t="s">
        <v>623</v>
      </c>
      <c r="Q3234" t="s">
        <v>13258</v>
      </c>
      <c r="R3234" t="s">
        <v>2809</v>
      </c>
      <c r="S3234" t="s">
        <v>13259</v>
      </c>
      <c r="T3234" t="s">
        <v>13260</v>
      </c>
      <c r="U3234" t="s">
        <v>4008</v>
      </c>
      <c r="V3234" t="s">
        <v>980</v>
      </c>
      <c r="W3234" t="s">
        <v>245</v>
      </c>
      <c r="X3234" t="s">
        <v>225</v>
      </c>
      <c r="Z3234">
        <v>4</v>
      </c>
      <c r="AA3234" t="s">
        <v>3921</v>
      </c>
      <c r="AE3234" t="s">
        <v>3922</v>
      </c>
      <c r="AG3234" t="s">
        <v>11577</v>
      </c>
      <c r="AH3234">
        <v>6108824919</v>
      </c>
      <c r="AI3234" t="s">
        <v>13261</v>
      </c>
      <c r="AM3234" t="s">
        <v>3928</v>
      </c>
      <c r="AN3234" t="s">
        <v>3926</v>
      </c>
      <c r="AO3234" t="s">
        <v>268</v>
      </c>
      <c r="AP3234" t="s">
        <v>330</v>
      </c>
      <c r="AW3234" t="s">
        <v>227</v>
      </c>
      <c r="AX3234" t="s">
        <v>226</v>
      </c>
      <c r="AY3234" t="s">
        <v>254</v>
      </c>
      <c r="AZ3234" t="s">
        <v>230</v>
      </c>
      <c r="BA3234" t="s">
        <v>273</v>
      </c>
      <c r="BB3234" t="s">
        <v>380</v>
      </c>
      <c r="BC3234" t="s">
        <v>3927</v>
      </c>
      <c r="BD3234" t="s">
        <v>3927</v>
      </c>
      <c r="BE3234" t="s">
        <v>3927</v>
      </c>
      <c r="BF3234">
        <v>12</v>
      </c>
    </row>
    <row r="3235" spans="1:58" x14ac:dyDescent="0.3">
      <c r="A3235">
        <v>2026</v>
      </c>
      <c r="B3235">
        <v>202605</v>
      </c>
      <c r="C3235">
        <v>5</v>
      </c>
      <c r="D3235" s="14">
        <v>20001621690958</v>
      </c>
      <c r="E3235" t="s">
        <v>2810</v>
      </c>
      <c r="F3235" s="2">
        <v>46145.747488425928</v>
      </c>
      <c r="G3235" s="2">
        <v>46149</v>
      </c>
      <c r="I3235" t="s">
        <v>224</v>
      </c>
      <c r="J3235" t="s">
        <v>230</v>
      </c>
      <c r="L3235" t="s">
        <v>2580</v>
      </c>
      <c r="M3235" t="s">
        <v>309</v>
      </c>
      <c r="N3235" t="s">
        <v>297</v>
      </c>
      <c r="O3235" t="s">
        <v>283</v>
      </c>
      <c r="Q3235" t="s">
        <v>13262</v>
      </c>
      <c r="R3235" t="s">
        <v>2809</v>
      </c>
      <c r="S3235" t="s">
        <v>6966</v>
      </c>
      <c r="T3235" t="s">
        <v>6967</v>
      </c>
      <c r="U3235" t="s">
        <v>4796</v>
      </c>
      <c r="V3235" t="s">
        <v>2024</v>
      </c>
      <c r="W3235" t="s">
        <v>245</v>
      </c>
      <c r="X3235" t="s">
        <v>225</v>
      </c>
      <c r="Z3235">
        <v>6</v>
      </c>
      <c r="AA3235" t="s">
        <v>3921</v>
      </c>
      <c r="AE3235" t="s">
        <v>3922</v>
      </c>
      <c r="AG3235" t="s">
        <v>2026</v>
      </c>
      <c r="AH3235">
        <v>6108779696</v>
      </c>
      <c r="AI3235" t="s">
        <v>13263</v>
      </c>
      <c r="AM3235" t="s">
        <v>3925</v>
      </c>
      <c r="AN3235" t="s">
        <v>3926</v>
      </c>
      <c r="AO3235" t="s">
        <v>268</v>
      </c>
      <c r="AP3235" t="s">
        <v>304</v>
      </c>
      <c r="AW3235" t="s">
        <v>320</v>
      </c>
      <c r="AX3235" t="s">
        <v>319</v>
      </c>
      <c r="AY3235" t="s">
        <v>254</v>
      </c>
      <c r="AZ3235" t="s">
        <v>230</v>
      </c>
      <c r="BA3235" t="s">
        <v>395</v>
      </c>
      <c r="BB3235" t="s">
        <v>380</v>
      </c>
      <c r="BC3235" t="s">
        <v>3927</v>
      </c>
      <c r="BD3235" t="s">
        <v>3927</v>
      </c>
      <c r="BE3235" t="s">
        <v>3927</v>
      </c>
      <c r="BF3235">
        <v>9</v>
      </c>
    </row>
    <row r="3236" spans="1:58" x14ac:dyDescent="0.3">
      <c r="A3236">
        <v>2026</v>
      </c>
      <c r="B3236">
        <v>202605</v>
      </c>
      <c r="C3236">
        <v>5</v>
      </c>
      <c r="D3236" s="14">
        <v>20001621689328</v>
      </c>
      <c r="E3236" t="s">
        <v>2810</v>
      </c>
      <c r="F3236" s="2">
        <v>46146.358252314814</v>
      </c>
      <c r="G3236" s="2">
        <v>46154</v>
      </c>
      <c r="I3236" t="s">
        <v>224</v>
      </c>
      <c r="J3236" t="s">
        <v>230</v>
      </c>
      <c r="L3236" t="s">
        <v>990</v>
      </c>
      <c r="M3236" t="s">
        <v>309</v>
      </c>
      <c r="N3236" t="s">
        <v>297</v>
      </c>
      <c r="O3236" t="s">
        <v>283</v>
      </c>
      <c r="Q3236" t="s">
        <v>13264</v>
      </c>
      <c r="R3236" t="s">
        <v>2811</v>
      </c>
      <c r="S3236" t="s">
        <v>10082</v>
      </c>
      <c r="T3236" t="s">
        <v>10083</v>
      </c>
      <c r="U3236" t="s">
        <v>4796</v>
      </c>
      <c r="V3236" t="s">
        <v>2024</v>
      </c>
      <c r="W3236" t="s">
        <v>245</v>
      </c>
      <c r="X3236" t="s">
        <v>387</v>
      </c>
      <c r="Z3236">
        <v>1</v>
      </c>
      <c r="AA3236" t="s">
        <v>3921</v>
      </c>
      <c r="AE3236" t="s">
        <v>3922</v>
      </c>
      <c r="AG3236" t="s">
        <v>6701</v>
      </c>
      <c r="AH3236">
        <v>6108534494</v>
      </c>
      <c r="AI3236" t="s">
        <v>13265</v>
      </c>
      <c r="AM3236" t="s">
        <v>3925</v>
      </c>
      <c r="AN3236" t="s">
        <v>3926</v>
      </c>
      <c r="AO3236" t="s">
        <v>268</v>
      </c>
      <c r="AP3236" t="s">
        <v>249</v>
      </c>
      <c r="AW3236" t="s">
        <v>447</v>
      </c>
      <c r="AX3236" t="s">
        <v>446</v>
      </c>
      <c r="AY3236" t="s">
        <v>253</v>
      </c>
      <c r="AZ3236" t="s">
        <v>230</v>
      </c>
      <c r="BA3236" t="s">
        <v>273</v>
      </c>
      <c r="BB3236" t="s">
        <v>380</v>
      </c>
      <c r="BC3236" t="s">
        <v>3927</v>
      </c>
      <c r="BD3236" t="s">
        <v>3927</v>
      </c>
      <c r="BE3236" t="s">
        <v>3927</v>
      </c>
      <c r="BF3236">
        <v>1</v>
      </c>
    </row>
    <row r="3237" spans="1:58" x14ac:dyDescent="0.3">
      <c r="A3237">
        <v>2026</v>
      </c>
      <c r="B3237">
        <v>202605</v>
      </c>
      <c r="C3237">
        <v>5</v>
      </c>
      <c r="D3237" s="14">
        <v>20001621682072</v>
      </c>
      <c r="E3237" t="s">
        <v>2810</v>
      </c>
      <c r="F3237" s="2">
        <v>46145.843865740739</v>
      </c>
      <c r="G3237" s="2">
        <v>46151</v>
      </c>
      <c r="I3237" t="s">
        <v>224</v>
      </c>
      <c r="J3237" t="s">
        <v>230</v>
      </c>
      <c r="L3237" t="s">
        <v>4566</v>
      </c>
      <c r="M3237" t="s">
        <v>1366</v>
      </c>
      <c r="N3237" t="s">
        <v>1359</v>
      </c>
      <c r="O3237" t="s">
        <v>554</v>
      </c>
      <c r="Q3237" t="s">
        <v>13266</v>
      </c>
      <c r="R3237" t="s">
        <v>2809</v>
      </c>
      <c r="S3237" t="s">
        <v>5075</v>
      </c>
      <c r="T3237" t="s">
        <v>5076</v>
      </c>
      <c r="U3237" t="s">
        <v>4008</v>
      </c>
      <c r="V3237" t="s">
        <v>980</v>
      </c>
      <c r="W3237" t="s">
        <v>245</v>
      </c>
      <c r="X3237" t="s">
        <v>225</v>
      </c>
      <c r="Z3237">
        <v>4</v>
      </c>
      <c r="AA3237" t="s">
        <v>3921</v>
      </c>
      <c r="AE3237" t="s">
        <v>3922</v>
      </c>
      <c r="AG3237" t="s">
        <v>4870</v>
      </c>
      <c r="AH3237">
        <v>6108826815</v>
      </c>
      <c r="AI3237" t="s">
        <v>13267</v>
      </c>
      <c r="AM3237" t="s">
        <v>3925</v>
      </c>
      <c r="AN3237" t="s">
        <v>3926</v>
      </c>
      <c r="AO3237" t="s">
        <v>268</v>
      </c>
      <c r="AP3237" t="s">
        <v>386</v>
      </c>
      <c r="AW3237" t="s">
        <v>227</v>
      </c>
      <c r="AX3237" t="s">
        <v>226</v>
      </c>
      <c r="AY3237" t="s">
        <v>254</v>
      </c>
      <c r="AZ3237" t="s">
        <v>230</v>
      </c>
      <c r="BA3237" t="s">
        <v>273</v>
      </c>
      <c r="BB3237" t="s">
        <v>380</v>
      </c>
      <c r="BC3237" t="s">
        <v>3927</v>
      </c>
      <c r="BD3237" t="s">
        <v>3927</v>
      </c>
      <c r="BE3237" t="s">
        <v>3927</v>
      </c>
      <c r="BF3237">
        <v>9</v>
      </c>
    </row>
    <row r="3238" spans="1:58" x14ac:dyDescent="0.3">
      <c r="A3238">
        <v>2026</v>
      </c>
      <c r="B3238">
        <v>202605</v>
      </c>
      <c r="C3238">
        <v>5</v>
      </c>
      <c r="D3238" s="14">
        <v>20001621679981</v>
      </c>
      <c r="E3238" t="s">
        <v>2810</v>
      </c>
      <c r="F3238" s="2">
        <v>46145.731087962966</v>
      </c>
      <c r="G3238" s="2">
        <v>46151</v>
      </c>
      <c r="I3238" t="s">
        <v>224</v>
      </c>
      <c r="J3238" t="s">
        <v>230</v>
      </c>
      <c r="L3238" t="s">
        <v>3414</v>
      </c>
      <c r="M3238" t="s">
        <v>309</v>
      </c>
      <c r="N3238" t="s">
        <v>297</v>
      </c>
      <c r="O3238" t="s">
        <v>283</v>
      </c>
      <c r="Q3238" t="s">
        <v>13268</v>
      </c>
      <c r="R3238" t="s">
        <v>2809</v>
      </c>
      <c r="S3238" t="s">
        <v>797</v>
      </c>
      <c r="T3238" t="s">
        <v>806</v>
      </c>
      <c r="U3238" t="s">
        <v>258</v>
      </c>
      <c r="V3238" t="s">
        <v>247</v>
      </c>
      <c r="W3238" t="s">
        <v>245</v>
      </c>
      <c r="X3238" t="s">
        <v>225</v>
      </c>
      <c r="Z3238">
        <v>4</v>
      </c>
      <c r="AA3238" t="s">
        <v>3921</v>
      </c>
      <c r="AE3238" t="s">
        <v>3922</v>
      </c>
      <c r="AG3238" t="s">
        <v>248</v>
      </c>
      <c r="AH3238">
        <v>6108814921</v>
      </c>
      <c r="AI3238" t="s">
        <v>13269</v>
      </c>
      <c r="AM3238" t="s">
        <v>3925</v>
      </c>
      <c r="AN3238" t="s">
        <v>3926</v>
      </c>
      <c r="AO3238" t="s">
        <v>268</v>
      </c>
      <c r="AP3238" t="s">
        <v>386</v>
      </c>
      <c r="AW3238" t="s">
        <v>320</v>
      </c>
      <c r="AX3238" t="s">
        <v>319</v>
      </c>
      <c r="AY3238" t="s">
        <v>254</v>
      </c>
      <c r="AZ3238" t="s">
        <v>230</v>
      </c>
      <c r="BA3238" t="s">
        <v>395</v>
      </c>
      <c r="BB3238" t="s">
        <v>1879</v>
      </c>
      <c r="BC3238" t="s">
        <v>3927</v>
      </c>
      <c r="BD3238" t="s">
        <v>3927</v>
      </c>
      <c r="BE3238" t="s">
        <v>3927</v>
      </c>
      <c r="BF3238">
        <v>9</v>
      </c>
    </row>
    <row r="3239" spans="1:58" x14ac:dyDescent="0.3">
      <c r="A3239">
        <v>2026</v>
      </c>
      <c r="B3239">
        <v>202605</v>
      </c>
      <c r="C3239">
        <v>5</v>
      </c>
      <c r="D3239" s="14">
        <v>20001621676996</v>
      </c>
      <c r="E3239" t="s">
        <v>2810</v>
      </c>
      <c r="F3239" s="2">
        <v>46145.72760416667</v>
      </c>
      <c r="G3239" s="2">
        <v>46150</v>
      </c>
      <c r="I3239" t="s">
        <v>224</v>
      </c>
      <c r="J3239" t="s">
        <v>230</v>
      </c>
      <c r="L3239" t="s">
        <v>474</v>
      </c>
      <c r="M3239" t="s">
        <v>309</v>
      </c>
      <c r="N3239" t="s">
        <v>297</v>
      </c>
      <c r="O3239" t="s">
        <v>283</v>
      </c>
      <c r="Q3239" t="s">
        <v>1637</v>
      </c>
      <c r="R3239" t="s">
        <v>2809</v>
      </c>
      <c r="S3239" t="s">
        <v>758</v>
      </c>
      <c r="T3239" t="s">
        <v>759</v>
      </c>
      <c r="U3239" t="s">
        <v>258</v>
      </c>
      <c r="V3239" t="s">
        <v>247</v>
      </c>
      <c r="W3239" t="s">
        <v>245</v>
      </c>
      <c r="X3239" t="s">
        <v>387</v>
      </c>
      <c r="Z3239">
        <v>5</v>
      </c>
      <c r="AA3239" t="s">
        <v>3921</v>
      </c>
      <c r="AE3239" t="s">
        <v>3922</v>
      </c>
      <c r="AG3239" t="s">
        <v>359</v>
      </c>
      <c r="AH3239">
        <v>6108790653</v>
      </c>
      <c r="AI3239" t="s">
        <v>13270</v>
      </c>
      <c r="AM3239" t="s">
        <v>3925</v>
      </c>
      <c r="AN3239" t="s">
        <v>3926</v>
      </c>
      <c r="AO3239" t="s">
        <v>268</v>
      </c>
      <c r="AP3239" t="s">
        <v>386</v>
      </c>
      <c r="AW3239" t="s">
        <v>447</v>
      </c>
      <c r="AX3239" t="s">
        <v>446</v>
      </c>
      <c r="AY3239" t="s">
        <v>253</v>
      </c>
      <c r="AZ3239" t="s">
        <v>230</v>
      </c>
      <c r="BA3239" t="s">
        <v>395</v>
      </c>
      <c r="BB3239" t="s">
        <v>1857</v>
      </c>
      <c r="BC3239" t="s">
        <v>3927</v>
      </c>
      <c r="BD3239" t="s">
        <v>3927</v>
      </c>
      <c r="BE3239" t="s">
        <v>3927</v>
      </c>
      <c r="BF3239">
        <v>9</v>
      </c>
    </row>
    <row r="3240" spans="1:58" x14ac:dyDescent="0.3">
      <c r="A3240">
        <v>2026</v>
      </c>
      <c r="B3240">
        <v>202605</v>
      </c>
      <c r="C3240">
        <v>5</v>
      </c>
      <c r="D3240" s="14">
        <v>20001621676777</v>
      </c>
      <c r="E3240" t="s">
        <v>2810</v>
      </c>
      <c r="F3240" s="2">
        <v>46146.37840277778</v>
      </c>
      <c r="G3240" s="2">
        <v>46149</v>
      </c>
      <c r="I3240" t="s">
        <v>224</v>
      </c>
      <c r="J3240" t="s">
        <v>230</v>
      </c>
      <c r="L3240" t="s">
        <v>13271</v>
      </c>
      <c r="M3240" t="s">
        <v>1594</v>
      </c>
      <c r="N3240" t="s">
        <v>938</v>
      </c>
      <c r="O3240" t="s">
        <v>331</v>
      </c>
      <c r="Q3240" t="s">
        <v>13272</v>
      </c>
      <c r="R3240" t="s">
        <v>2809</v>
      </c>
      <c r="S3240" t="s">
        <v>5102</v>
      </c>
      <c r="T3240" t="s">
        <v>5103</v>
      </c>
      <c r="U3240" t="s">
        <v>5044</v>
      </c>
      <c r="V3240" t="s">
        <v>5045</v>
      </c>
      <c r="W3240" t="s">
        <v>245</v>
      </c>
      <c r="X3240" t="s">
        <v>387</v>
      </c>
      <c r="Z3240">
        <v>6</v>
      </c>
      <c r="AA3240" t="s">
        <v>3921</v>
      </c>
      <c r="AE3240" t="s">
        <v>3922</v>
      </c>
      <c r="AG3240" t="s">
        <v>5047</v>
      </c>
      <c r="AH3240">
        <v>6108812977</v>
      </c>
      <c r="AI3240" t="s">
        <v>13273</v>
      </c>
      <c r="AM3240" t="s">
        <v>3925</v>
      </c>
      <c r="AN3240" t="s">
        <v>3926</v>
      </c>
      <c r="AO3240" t="s">
        <v>268</v>
      </c>
      <c r="AP3240" t="s">
        <v>330</v>
      </c>
      <c r="AW3240" t="s">
        <v>447</v>
      </c>
      <c r="AX3240" t="s">
        <v>446</v>
      </c>
      <c r="AY3240" t="s">
        <v>253</v>
      </c>
      <c r="AZ3240" t="s">
        <v>230</v>
      </c>
      <c r="BA3240" t="s">
        <v>395</v>
      </c>
      <c r="BB3240" t="s">
        <v>380</v>
      </c>
      <c r="BC3240" t="s">
        <v>3927</v>
      </c>
      <c r="BD3240" t="s">
        <v>3927</v>
      </c>
      <c r="BE3240" t="s">
        <v>3927</v>
      </c>
      <c r="BF3240">
        <v>1</v>
      </c>
    </row>
    <row r="3241" spans="1:58" x14ac:dyDescent="0.3">
      <c r="A3241">
        <v>2026</v>
      </c>
      <c r="B3241">
        <v>202605</v>
      </c>
      <c r="C3241">
        <v>5</v>
      </c>
      <c r="D3241" s="14">
        <v>20001621676768</v>
      </c>
      <c r="E3241" t="s">
        <v>2810</v>
      </c>
      <c r="F3241" s="2">
        <v>46146.378125000003</v>
      </c>
      <c r="G3241" s="2">
        <v>46153</v>
      </c>
      <c r="I3241" t="s">
        <v>224</v>
      </c>
      <c r="J3241" t="s">
        <v>230</v>
      </c>
      <c r="L3241" t="s">
        <v>11673</v>
      </c>
      <c r="M3241" t="s">
        <v>809</v>
      </c>
      <c r="N3241" t="s">
        <v>237</v>
      </c>
      <c r="O3241" t="s">
        <v>257</v>
      </c>
      <c r="Q3241" t="s">
        <v>13274</v>
      </c>
      <c r="R3241" t="s">
        <v>2809</v>
      </c>
      <c r="S3241" t="s">
        <v>7748</v>
      </c>
      <c r="T3241" t="s">
        <v>7749</v>
      </c>
      <c r="U3241" t="s">
        <v>4796</v>
      </c>
      <c r="V3241" t="s">
        <v>2024</v>
      </c>
      <c r="W3241" t="s">
        <v>245</v>
      </c>
      <c r="X3241" t="s">
        <v>225</v>
      </c>
      <c r="Z3241">
        <v>2</v>
      </c>
      <c r="AA3241" t="s">
        <v>3921</v>
      </c>
      <c r="AE3241" t="s">
        <v>3922</v>
      </c>
      <c r="AG3241" t="s">
        <v>6701</v>
      </c>
      <c r="AH3241">
        <v>6108812978</v>
      </c>
      <c r="AI3241" t="s">
        <v>13275</v>
      </c>
      <c r="AM3241" t="s">
        <v>3925</v>
      </c>
      <c r="AN3241" t="s">
        <v>3926</v>
      </c>
      <c r="AO3241" t="s">
        <v>268</v>
      </c>
      <c r="AP3241" t="s">
        <v>386</v>
      </c>
      <c r="AW3241" t="s">
        <v>227</v>
      </c>
      <c r="AX3241" t="s">
        <v>226</v>
      </c>
      <c r="AY3241" t="s">
        <v>254</v>
      </c>
      <c r="AZ3241" t="s">
        <v>230</v>
      </c>
      <c r="BA3241" t="s">
        <v>395</v>
      </c>
      <c r="BB3241" t="s">
        <v>380</v>
      </c>
      <c r="BC3241" t="s">
        <v>3927</v>
      </c>
      <c r="BD3241" t="s">
        <v>3927</v>
      </c>
      <c r="BE3241" t="s">
        <v>3927</v>
      </c>
      <c r="BF3241">
        <v>12</v>
      </c>
    </row>
    <row r="3242" spans="1:58" x14ac:dyDescent="0.3">
      <c r="A3242">
        <v>2026</v>
      </c>
      <c r="B3242">
        <v>202605</v>
      </c>
      <c r="C3242">
        <v>5</v>
      </c>
      <c r="D3242" s="14">
        <v>20001621544875</v>
      </c>
      <c r="E3242" t="s">
        <v>2810</v>
      </c>
      <c r="F3242" s="2">
        <v>46145.750138888892</v>
      </c>
      <c r="G3242" s="2">
        <v>46149</v>
      </c>
      <c r="I3242" t="s">
        <v>224</v>
      </c>
      <c r="J3242" t="s">
        <v>230</v>
      </c>
      <c r="L3242" t="s">
        <v>2429</v>
      </c>
      <c r="M3242" t="s">
        <v>309</v>
      </c>
      <c r="N3242" t="s">
        <v>297</v>
      </c>
      <c r="O3242" t="s">
        <v>283</v>
      </c>
      <c r="Q3242" t="s">
        <v>13276</v>
      </c>
      <c r="R3242" t="s">
        <v>2809</v>
      </c>
      <c r="S3242" t="s">
        <v>6130</v>
      </c>
      <c r="T3242" t="s">
        <v>6131</v>
      </c>
      <c r="U3242" t="s">
        <v>4796</v>
      </c>
      <c r="V3242" t="s">
        <v>2024</v>
      </c>
      <c r="W3242" t="s">
        <v>245</v>
      </c>
      <c r="X3242" t="s">
        <v>387</v>
      </c>
      <c r="Z3242">
        <v>6</v>
      </c>
      <c r="AA3242" t="s">
        <v>3921</v>
      </c>
      <c r="AE3242" t="s">
        <v>3922</v>
      </c>
      <c r="AG3242" t="s">
        <v>2026</v>
      </c>
      <c r="AH3242">
        <v>6108789694</v>
      </c>
      <c r="AI3242" t="s">
        <v>13277</v>
      </c>
      <c r="AM3242" t="s">
        <v>3925</v>
      </c>
      <c r="AN3242" t="s">
        <v>3926</v>
      </c>
      <c r="AO3242" t="s">
        <v>268</v>
      </c>
      <c r="AP3242" t="s">
        <v>853</v>
      </c>
      <c r="AW3242" t="s">
        <v>389</v>
      </c>
      <c r="AX3242" t="s">
        <v>388</v>
      </c>
      <c r="AY3242" t="s">
        <v>253</v>
      </c>
      <c r="AZ3242" t="s">
        <v>230</v>
      </c>
      <c r="BA3242" t="s">
        <v>395</v>
      </c>
      <c r="BB3242" t="s">
        <v>380</v>
      </c>
      <c r="BC3242" t="s">
        <v>3927</v>
      </c>
      <c r="BD3242" t="s">
        <v>3927</v>
      </c>
      <c r="BE3242" t="s">
        <v>3927</v>
      </c>
      <c r="BF3242">
        <v>9</v>
      </c>
    </row>
    <row r="3243" spans="1:58" x14ac:dyDescent="0.3">
      <c r="A3243">
        <v>2026</v>
      </c>
      <c r="B3243">
        <v>202605</v>
      </c>
      <c r="C3243">
        <v>5</v>
      </c>
      <c r="D3243" s="14">
        <v>20001621544425</v>
      </c>
      <c r="E3243" t="s">
        <v>2810</v>
      </c>
      <c r="F3243" s="2">
        <v>46145.524236111109</v>
      </c>
      <c r="G3243" s="2">
        <v>46150</v>
      </c>
      <c r="I3243" t="s">
        <v>224</v>
      </c>
      <c r="J3243" t="s">
        <v>230</v>
      </c>
      <c r="L3243" t="s">
        <v>3525</v>
      </c>
      <c r="M3243" t="s">
        <v>309</v>
      </c>
      <c r="N3243" t="s">
        <v>297</v>
      </c>
      <c r="O3243" t="s">
        <v>283</v>
      </c>
      <c r="Q3243" t="s">
        <v>13278</v>
      </c>
      <c r="R3243" t="s">
        <v>2809</v>
      </c>
      <c r="S3243" t="s">
        <v>7380</v>
      </c>
      <c r="T3243" t="s">
        <v>7381</v>
      </c>
      <c r="U3243" t="s">
        <v>4796</v>
      </c>
      <c r="V3243" t="s">
        <v>2024</v>
      </c>
      <c r="W3243" t="s">
        <v>245</v>
      </c>
      <c r="X3243" t="s">
        <v>225</v>
      </c>
      <c r="Z3243">
        <v>5</v>
      </c>
      <c r="AA3243" t="s">
        <v>3921</v>
      </c>
      <c r="AE3243" t="s">
        <v>3922</v>
      </c>
      <c r="AG3243" t="s">
        <v>2026</v>
      </c>
      <c r="AH3243">
        <v>6108829757</v>
      </c>
      <c r="AI3243" t="s">
        <v>13279</v>
      </c>
      <c r="AM3243" t="s">
        <v>3925</v>
      </c>
      <c r="AN3243" t="s">
        <v>3926</v>
      </c>
      <c r="AO3243" t="s">
        <v>268</v>
      </c>
      <c r="AP3243" t="s">
        <v>386</v>
      </c>
      <c r="AW3243" t="s">
        <v>1478</v>
      </c>
      <c r="AX3243" t="s">
        <v>1477</v>
      </c>
      <c r="AY3243" t="s">
        <v>254</v>
      </c>
      <c r="AZ3243" t="s">
        <v>230</v>
      </c>
      <c r="BA3243" t="s">
        <v>273</v>
      </c>
      <c r="BB3243" t="s">
        <v>380</v>
      </c>
      <c r="BC3243" t="s">
        <v>3927</v>
      </c>
      <c r="BD3243" t="s">
        <v>3927</v>
      </c>
      <c r="BE3243" t="s">
        <v>3927</v>
      </c>
      <c r="BF3243">
        <v>9</v>
      </c>
    </row>
    <row r="3244" spans="1:58" x14ac:dyDescent="0.3">
      <c r="A3244">
        <v>2026</v>
      </c>
      <c r="B3244">
        <v>202605</v>
      </c>
      <c r="C3244">
        <v>5</v>
      </c>
      <c r="D3244" s="14">
        <v>20001621536093</v>
      </c>
      <c r="E3244" t="s">
        <v>2810</v>
      </c>
      <c r="F3244" s="2">
        <v>46144.838414351849</v>
      </c>
      <c r="G3244" s="2">
        <v>46151</v>
      </c>
      <c r="I3244" t="s">
        <v>224</v>
      </c>
      <c r="J3244" t="s">
        <v>230</v>
      </c>
      <c r="L3244" t="s">
        <v>1677</v>
      </c>
      <c r="M3244" t="s">
        <v>902</v>
      </c>
      <c r="N3244" t="s">
        <v>752</v>
      </c>
      <c r="O3244" t="s">
        <v>623</v>
      </c>
      <c r="Q3244" t="s">
        <v>13280</v>
      </c>
      <c r="R3244" t="s">
        <v>2809</v>
      </c>
      <c r="S3244" t="s">
        <v>829</v>
      </c>
      <c r="T3244" t="s">
        <v>830</v>
      </c>
      <c r="U3244" t="s">
        <v>258</v>
      </c>
      <c r="V3244" t="s">
        <v>247</v>
      </c>
      <c r="W3244" t="s">
        <v>245</v>
      </c>
      <c r="X3244" t="s">
        <v>225</v>
      </c>
      <c r="Z3244">
        <v>4</v>
      </c>
      <c r="AA3244" t="s">
        <v>3921</v>
      </c>
      <c r="AE3244" t="s">
        <v>3922</v>
      </c>
      <c r="AG3244" t="s">
        <v>410</v>
      </c>
      <c r="AH3244">
        <v>6108828729</v>
      </c>
      <c r="AI3244" t="s">
        <v>13281</v>
      </c>
      <c r="AM3244" t="s">
        <v>3925</v>
      </c>
      <c r="AN3244" t="s">
        <v>3926</v>
      </c>
      <c r="AO3244" t="s">
        <v>268</v>
      </c>
      <c r="AP3244" t="s">
        <v>386</v>
      </c>
      <c r="AW3244" t="s">
        <v>227</v>
      </c>
      <c r="AX3244" t="s">
        <v>226</v>
      </c>
      <c r="AY3244" t="s">
        <v>254</v>
      </c>
      <c r="AZ3244" t="s">
        <v>230</v>
      </c>
      <c r="BA3244" t="s">
        <v>395</v>
      </c>
      <c r="BB3244" t="s">
        <v>380</v>
      </c>
      <c r="BC3244" t="s">
        <v>3927</v>
      </c>
      <c r="BD3244" t="s">
        <v>3927</v>
      </c>
      <c r="BE3244" t="s">
        <v>3927</v>
      </c>
      <c r="BF3244">
        <v>9</v>
      </c>
    </row>
    <row r="3245" spans="1:58" x14ac:dyDescent="0.3">
      <c r="A3245">
        <v>2026</v>
      </c>
      <c r="B3245">
        <v>202605</v>
      </c>
      <c r="C3245">
        <v>5</v>
      </c>
      <c r="D3245" s="14">
        <v>20001621533557</v>
      </c>
      <c r="E3245" t="s">
        <v>2810</v>
      </c>
      <c r="F3245" s="2">
        <v>46145.541516203702</v>
      </c>
      <c r="G3245" s="2">
        <v>46151</v>
      </c>
      <c r="I3245" t="s">
        <v>224</v>
      </c>
      <c r="J3245" t="s">
        <v>230</v>
      </c>
      <c r="L3245" t="s">
        <v>13282</v>
      </c>
      <c r="M3245" t="s">
        <v>309</v>
      </c>
      <c r="N3245" t="s">
        <v>297</v>
      </c>
      <c r="O3245" t="s">
        <v>283</v>
      </c>
      <c r="Q3245" t="s">
        <v>13283</v>
      </c>
      <c r="R3245" t="s">
        <v>2809</v>
      </c>
      <c r="S3245" t="s">
        <v>5009</v>
      </c>
      <c r="T3245" t="s">
        <v>5010</v>
      </c>
      <c r="U3245" t="s">
        <v>4008</v>
      </c>
      <c r="V3245" t="s">
        <v>980</v>
      </c>
      <c r="W3245" t="s">
        <v>245</v>
      </c>
      <c r="X3245" t="s">
        <v>225</v>
      </c>
      <c r="Z3245">
        <v>4</v>
      </c>
      <c r="AA3245" t="s">
        <v>3921</v>
      </c>
      <c r="AE3245" t="s">
        <v>3922</v>
      </c>
      <c r="AG3245" t="s">
        <v>4870</v>
      </c>
      <c r="AH3245">
        <v>6108824803</v>
      </c>
      <c r="AI3245" t="s">
        <v>13284</v>
      </c>
      <c r="AM3245" t="s">
        <v>3925</v>
      </c>
      <c r="AN3245" t="s">
        <v>3926</v>
      </c>
      <c r="AO3245" t="s">
        <v>268</v>
      </c>
      <c r="AP3245" t="s">
        <v>304</v>
      </c>
      <c r="AW3245" t="s">
        <v>1525</v>
      </c>
      <c r="AX3245" t="s">
        <v>1524</v>
      </c>
      <c r="AY3245" t="s">
        <v>254</v>
      </c>
      <c r="AZ3245" t="s">
        <v>230</v>
      </c>
      <c r="BA3245" t="s">
        <v>395</v>
      </c>
      <c r="BB3245" t="s">
        <v>380</v>
      </c>
      <c r="BC3245" t="s">
        <v>3927</v>
      </c>
      <c r="BD3245" t="s">
        <v>3927</v>
      </c>
      <c r="BE3245" t="s">
        <v>3927</v>
      </c>
      <c r="BF3245">
        <v>9</v>
      </c>
    </row>
    <row r="3246" spans="1:58" x14ac:dyDescent="0.3">
      <c r="A3246">
        <v>2026</v>
      </c>
      <c r="B3246">
        <v>202605</v>
      </c>
      <c r="C3246">
        <v>5</v>
      </c>
      <c r="D3246" s="14">
        <v>20001621531179</v>
      </c>
      <c r="E3246" t="s">
        <v>2810</v>
      </c>
      <c r="F3246" s="2">
        <v>46145.314930555556</v>
      </c>
      <c r="G3246" s="2">
        <v>46150</v>
      </c>
      <c r="I3246" t="s">
        <v>224</v>
      </c>
      <c r="J3246" t="s">
        <v>230</v>
      </c>
      <c r="L3246" t="s">
        <v>1577</v>
      </c>
      <c r="M3246" t="s">
        <v>902</v>
      </c>
      <c r="N3246" t="s">
        <v>752</v>
      </c>
      <c r="O3246" t="s">
        <v>623</v>
      </c>
      <c r="Q3246" t="s">
        <v>13285</v>
      </c>
      <c r="R3246" t="s">
        <v>2809</v>
      </c>
      <c r="S3246" t="s">
        <v>8510</v>
      </c>
      <c r="T3246" t="s">
        <v>8511</v>
      </c>
      <c r="U3246" t="s">
        <v>4796</v>
      </c>
      <c r="V3246" t="s">
        <v>2024</v>
      </c>
      <c r="W3246" t="s">
        <v>245</v>
      </c>
      <c r="X3246" t="s">
        <v>225</v>
      </c>
      <c r="Z3246">
        <v>5</v>
      </c>
      <c r="AA3246" t="s">
        <v>3921</v>
      </c>
      <c r="AE3246" t="s">
        <v>3922</v>
      </c>
      <c r="AG3246" t="s">
        <v>6332</v>
      </c>
      <c r="AH3246">
        <v>6108289442</v>
      </c>
      <c r="AI3246" t="s">
        <v>13286</v>
      </c>
      <c r="AM3246" t="s">
        <v>3925</v>
      </c>
      <c r="AN3246" t="s">
        <v>3926</v>
      </c>
      <c r="AO3246" t="s">
        <v>268</v>
      </c>
      <c r="AP3246" t="s">
        <v>386</v>
      </c>
      <c r="AW3246" t="s">
        <v>1191</v>
      </c>
      <c r="AX3246" t="s">
        <v>1190</v>
      </c>
      <c r="AY3246" t="s">
        <v>254</v>
      </c>
      <c r="AZ3246" t="s">
        <v>230</v>
      </c>
      <c r="BA3246" t="s">
        <v>273</v>
      </c>
      <c r="BB3246" t="s">
        <v>380</v>
      </c>
      <c r="BC3246" t="s">
        <v>3927</v>
      </c>
      <c r="BD3246" t="s">
        <v>3927</v>
      </c>
      <c r="BE3246" t="s">
        <v>3927</v>
      </c>
      <c r="BF3246">
        <v>12</v>
      </c>
    </row>
    <row r="3247" spans="1:58" x14ac:dyDescent="0.3">
      <c r="A3247">
        <v>2026</v>
      </c>
      <c r="B3247">
        <v>202605</v>
      </c>
      <c r="C3247">
        <v>5</v>
      </c>
      <c r="D3247" s="14">
        <v>20001621527753</v>
      </c>
      <c r="E3247" t="s">
        <v>2810</v>
      </c>
      <c r="F3247" s="2">
        <v>46145.628692129627</v>
      </c>
      <c r="G3247" s="2">
        <v>46153</v>
      </c>
      <c r="I3247" t="s">
        <v>224</v>
      </c>
      <c r="J3247" t="s">
        <v>230</v>
      </c>
      <c r="L3247" t="s">
        <v>990</v>
      </c>
      <c r="M3247" t="s">
        <v>1933</v>
      </c>
      <c r="N3247" t="s">
        <v>1927</v>
      </c>
      <c r="O3247" t="s">
        <v>257</v>
      </c>
      <c r="Q3247" t="s">
        <v>13287</v>
      </c>
      <c r="R3247" t="s">
        <v>2809</v>
      </c>
      <c r="S3247" t="s">
        <v>7732</v>
      </c>
      <c r="T3247" t="s">
        <v>7733</v>
      </c>
      <c r="U3247" t="s">
        <v>4796</v>
      </c>
      <c r="V3247" t="s">
        <v>2024</v>
      </c>
      <c r="W3247" t="s">
        <v>245</v>
      </c>
      <c r="X3247" t="s">
        <v>225</v>
      </c>
      <c r="Z3247">
        <v>2</v>
      </c>
      <c r="AA3247" t="s">
        <v>3921</v>
      </c>
      <c r="AE3247" t="s">
        <v>3922</v>
      </c>
      <c r="AG3247" t="s">
        <v>2026</v>
      </c>
      <c r="AH3247">
        <v>6108787640</v>
      </c>
      <c r="AI3247" t="s">
        <v>13288</v>
      </c>
      <c r="AM3247" t="s">
        <v>3925</v>
      </c>
      <c r="AN3247" t="s">
        <v>3926</v>
      </c>
      <c r="AO3247" t="s">
        <v>268</v>
      </c>
      <c r="AP3247" t="s">
        <v>386</v>
      </c>
      <c r="AW3247" t="s">
        <v>320</v>
      </c>
      <c r="AX3247" t="s">
        <v>319</v>
      </c>
      <c r="AY3247" t="s">
        <v>254</v>
      </c>
      <c r="AZ3247" t="s">
        <v>230</v>
      </c>
      <c r="BA3247" t="s">
        <v>395</v>
      </c>
      <c r="BB3247" t="s">
        <v>380</v>
      </c>
      <c r="BC3247" t="s">
        <v>3927</v>
      </c>
      <c r="BD3247" t="s">
        <v>3927</v>
      </c>
      <c r="BE3247" t="s">
        <v>3927</v>
      </c>
      <c r="BF3247">
        <v>9</v>
      </c>
    </row>
    <row r="3248" spans="1:58" x14ac:dyDescent="0.3">
      <c r="A3248">
        <v>2026</v>
      </c>
      <c r="B3248">
        <v>202605</v>
      </c>
      <c r="C3248">
        <v>5</v>
      </c>
      <c r="D3248" s="14">
        <v>20001621527253</v>
      </c>
      <c r="E3248" t="s">
        <v>2810</v>
      </c>
      <c r="F3248" s="2">
        <v>46145.405578703707</v>
      </c>
      <c r="G3248" s="2">
        <v>46150</v>
      </c>
      <c r="I3248" t="s">
        <v>224</v>
      </c>
      <c r="J3248" t="s">
        <v>230</v>
      </c>
      <c r="L3248" t="s">
        <v>3320</v>
      </c>
      <c r="M3248" t="s">
        <v>309</v>
      </c>
      <c r="N3248" t="s">
        <v>297</v>
      </c>
      <c r="O3248" t="s">
        <v>283</v>
      </c>
      <c r="Q3248" t="s">
        <v>13289</v>
      </c>
      <c r="R3248" t="s">
        <v>2809</v>
      </c>
      <c r="S3248" t="s">
        <v>8510</v>
      </c>
      <c r="T3248" t="s">
        <v>8511</v>
      </c>
      <c r="U3248" t="s">
        <v>4796</v>
      </c>
      <c r="V3248" t="s">
        <v>2024</v>
      </c>
      <c r="W3248" t="s">
        <v>245</v>
      </c>
      <c r="X3248" t="s">
        <v>387</v>
      </c>
      <c r="Z3248">
        <v>5</v>
      </c>
      <c r="AA3248" t="s">
        <v>3921</v>
      </c>
      <c r="AE3248" t="s">
        <v>3922</v>
      </c>
      <c r="AG3248" t="s">
        <v>6332</v>
      </c>
      <c r="AH3248">
        <v>6108825791</v>
      </c>
      <c r="AI3248" t="s">
        <v>13290</v>
      </c>
      <c r="AM3248" t="s">
        <v>3925</v>
      </c>
      <c r="AN3248" t="s">
        <v>3926</v>
      </c>
      <c r="AO3248" t="s">
        <v>268</v>
      </c>
      <c r="AP3248" t="s">
        <v>386</v>
      </c>
      <c r="AW3248" t="s">
        <v>389</v>
      </c>
      <c r="AX3248" t="s">
        <v>388</v>
      </c>
      <c r="AY3248" t="s">
        <v>253</v>
      </c>
      <c r="AZ3248" t="s">
        <v>230</v>
      </c>
      <c r="BA3248" t="s">
        <v>395</v>
      </c>
      <c r="BB3248" t="s">
        <v>380</v>
      </c>
      <c r="BC3248" t="s">
        <v>3927</v>
      </c>
      <c r="BD3248" t="s">
        <v>3927</v>
      </c>
      <c r="BE3248" t="s">
        <v>3927</v>
      </c>
      <c r="BF3248">
        <v>9</v>
      </c>
    </row>
    <row r="3249" spans="1:58" x14ac:dyDescent="0.3">
      <c r="A3249">
        <v>2026</v>
      </c>
      <c r="B3249">
        <v>202605</v>
      </c>
      <c r="C3249">
        <v>5</v>
      </c>
      <c r="D3249" s="14">
        <v>20001621524326</v>
      </c>
      <c r="E3249" t="s">
        <v>2810</v>
      </c>
      <c r="F3249" s="2">
        <v>46145.440810185188</v>
      </c>
      <c r="G3249" s="2">
        <v>46151</v>
      </c>
      <c r="I3249" t="s">
        <v>224</v>
      </c>
      <c r="J3249" t="s">
        <v>230</v>
      </c>
      <c r="L3249" t="s">
        <v>2429</v>
      </c>
      <c r="M3249" t="s">
        <v>309</v>
      </c>
      <c r="N3249" t="s">
        <v>297</v>
      </c>
      <c r="O3249" t="s">
        <v>283</v>
      </c>
      <c r="Q3249" t="s">
        <v>13291</v>
      </c>
      <c r="R3249" t="s">
        <v>2809</v>
      </c>
      <c r="S3249" t="s">
        <v>8510</v>
      </c>
      <c r="T3249" t="s">
        <v>8511</v>
      </c>
      <c r="U3249" t="s">
        <v>4796</v>
      </c>
      <c r="V3249" t="s">
        <v>2024</v>
      </c>
      <c r="W3249" t="s">
        <v>245</v>
      </c>
      <c r="X3249" t="s">
        <v>225</v>
      </c>
      <c r="Z3249">
        <v>4</v>
      </c>
      <c r="AA3249" t="s">
        <v>3921</v>
      </c>
      <c r="AE3249" t="s">
        <v>3922</v>
      </c>
      <c r="AG3249" t="s">
        <v>6332</v>
      </c>
      <c r="AH3249">
        <v>1027544070</v>
      </c>
      <c r="AI3249" t="s">
        <v>13292</v>
      </c>
      <c r="AM3249" t="s">
        <v>3925</v>
      </c>
      <c r="AN3249" t="s">
        <v>3926</v>
      </c>
      <c r="AO3249" t="s">
        <v>268</v>
      </c>
      <c r="AP3249" t="s">
        <v>853</v>
      </c>
      <c r="AW3249" t="s">
        <v>227</v>
      </c>
      <c r="AX3249" t="s">
        <v>226</v>
      </c>
      <c r="AY3249" t="s">
        <v>254</v>
      </c>
      <c r="AZ3249" t="s">
        <v>230</v>
      </c>
      <c r="BA3249" t="s">
        <v>273</v>
      </c>
      <c r="BB3249" t="s">
        <v>380</v>
      </c>
      <c r="BC3249" t="s">
        <v>3927</v>
      </c>
      <c r="BD3249" t="s">
        <v>3927</v>
      </c>
      <c r="BE3249" t="s">
        <v>3927</v>
      </c>
      <c r="BF3249">
        <v>16</v>
      </c>
    </row>
    <row r="3250" spans="1:58" x14ac:dyDescent="0.3">
      <c r="A3250">
        <v>2026</v>
      </c>
      <c r="B3250">
        <v>202605</v>
      </c>
      <c r="C3250">
        <v>5</v>
      </c>
      <c r="D3250" s="14">
        <v>20001621481272</v>
      </c>
      <c r="E3250" t="s">
        <v>2810</v>
      </c>
      <c r="F3250" s="2">
        <v>46144.617743055554</v>
      </c>
      <c r="G3250" s="2">
        <v>46151</v>
      </c>
      <c r="I3250" t="s">
        <v>224</v>
      </c>
      <c r="J3250" t="s">
        <v>230</v>
      </c>
      <c r="L3250" t="s">
        <v>3520</v>
      </c>
      <c r="M3250" t="s">
        <v>309</v>
      </c>
      <c r="N3250" t="s">
        <v>297</v>
      </c>
      <c r="O3250" t="s">
        <v>283</v>
      </c>
      <c r="Q3250" t="s">
        <v>13293</v>
      </c>
      <c r="R3250" t="s">
        <v>2809</v>
      </c>
      <c r="S3250" t="s">
        <v>6865</v>
      </c>
      <c r="T3250" t="s">
        <v>6866</v>
      </c>
      <c r="U3250" t="s">
        <v>4796</v>
      </c>
      <c r="V3250" t="s">
        <v>2024</v>
      </c>
      <c r="W3250" t="s">
        <v>245</v>
      </c>
      <c r="X3250" t="s">
        <v>225</v>
      </c>
      <c r="Z3250">
        <v>4</v>
      </c>
      <c r="AA3250" t="s">
        <v>3921</v>
      </c>
      <c r="AE3250" t="s">
        <v>3922</v>
      </c>
      <c r="AG3250" t="s">
        <v>2026</v>
      </c>
      <c r="AH3250">
        <v>6108817796</v>
      </c>
      <c r="AI3250" t="s">
        <v>13294</v>
      </c>
      <c r="AM3250" t="s">
        <v>3925</v>
      </c>
      <c r="AN3250" t="s">
        <v>3926</v>
      </c>
      <c r="AO3250" t="s">
        <v>268</v>
      </c>
      <c r="AP3250" t="s">
        <v>249</v>
      </c>
      <c r="AW3250" t="s">
        <v>320</v>
      </c>
      <c r="AX3250" t="s">
        <v>319</v>
      </c>
      <c r="AY3250" t="s">
        <v>254</v>
      </c>
      <c r="AZ3250" t="s">
        <v>230</v>
      </c>
      <c r="BA3250" t="s">
        <v>395</v>
      </c>
      <c r="BB3250" t="s">
        <v>380</v>
      </c>
      <c r="BC3250" t="s">
        <v>3927</v>
      </c>
      <c r="BD3250" t="s">
        <v>3927</v>
      </c>
      <c r="BE3250" t="s">
        <v>3927</v>
      </c>
      <c r="BF3250">
        <v>9</v>
      </c>
    </row>
    <row r="3251" spans="1:58" x14ac:dyDescent="0.3">
      <c r="A3251">
        <v>2026</v>
      </c>
      <c r="B3251">
        <v>202605</v>
      </c>
      <c r="C3251">
        <v>5</v>
      </c>
      <c r="D3251" s="14">
        <v>20001621478542</v>
      </c>
      <c r="E3251" t="s">
        <v>2810</v>
      </c>
      <c r="F3251" s="2">
        <v>46144.658067129632</v>
      </c>
      <c r="G3251" s="2">
        <v>46154</v>
      </c>
      <c r="I3251" t="s">
        <v>224</v>
      </c>
      <c r="J3251" t="s">
        <v>230</v>
      </c>
      <c r="L3251" t="s">
        <v>3681</v>
      </c>
      <c r="M3251" t="s">
        <v>902</v>
      </c>
      <c r="N3251" t="s">
        <v>752</v>
      </c>
      <c r="O3251" t="s">
        <v>623</v>
      </c>
      <c r="Q3251" t="s">
        <v>13295</v>
      </c>
      <c r="R3251" t="s">
        <v>2809</v>
      </c>
      <c r="S3251" t="s">
        <v>5673</v>
      </c>
      <c r="T3251" t="s">
        <v>5674</v>
      </c>
      <c r="U3251" t="s">
        <v>4796</v>
      </c>
      <c r="V3251" t="s">
        <v>2024</v>
      </c>
      <c r="W3251" t="s">
        <v>245</v>
      </c>
      <c r="X3251" t="s">
        <v>387</v>
      </c>
      <c r="Z3251">
        <v>1</v>
      </c>
      <c r="AA3251" t="s">
        <v>3921</v>
      </c>
      <c r="AE3251" t="s">
        <v>3922</v>
      </c>
      <c r="AG3251" t="s">
        <v>2026</v>
      </c>
      <c r="AH3251">
        <v>6108786609</v>
      </c>
      <c r="AI3251" t="s">
        <v>13296</v>
      </c>
      <c r="AM3251" t="s">
        <v>3925</v>
      </c>
      <c r="AN3251" t="s">
        <v>3926</v>
      </c>
      <c r="AO3251" t="s">
        <v>268</v>
      </c>
      <c r="AP3251" t="s">
        <v>853</v>
      </c>
      <c r="AW3251" t="s">
        <v>389</v>
      </c>
      <c r="AX3251" t="s">
        <v>388</v>
      </c>
      <c r="AY3251" t="s">
        <v>253</v>
      </c>
      <c r="AZ3251" t="s">
        <v>230</v>
      </c>
      <c r="BA3251" t="s">
        <v>273</v>
      </c>
      <c r="BB3251" t="s">
        <v>232</v>
      </c>
      <c r="BC3251" t="s">
        <v>3927</v>
      </c>
      <c r="BD3251" t="s">
        <v>3927</v>
      </c>
      <c r="BE3251" t="s">
        <v>3927</v>
      </c>
      <c r="BF3251">
        <v>9</v>
      </c>
    </row>
    <row r="3252" spans="1:58" x14ac:dyDescent="0.3">
      <c r="A3252">
        <v>2026</v>
      </c>
      <c r="B3252">
        <v>202605</v>
      </c>
      <c r="C3252">
        <v>5</v>
      </c>
      <c r="D3252" s="14">
        <v>20001621429315</v>
      </c>
      <c r="E3252" t="s">
        <v>2810</v>
      </c>
      <c r="F3252" s="2">
        <v>46144.536574074074</v>
      </c>
      <c r="G3252" s="2">
        <v>46151</v>
      </c>
      <c r="I3252" t="s">
        <v>224</v>
      </c>
      <c r="J3252" t="s">
        <v>230</v>
      </c>
      <c r="L3252" t="s">
        <v>521</v>
      </c>
      <c r="M3252" t="s">
        <v>309</v>
      </c>
      <c r="N3252" t="s">
        <v>297</v>
      </c>
      <c r="O3252" t="s">
        <v>283</v>
      </c>
      <c r="Q3252" t="s">
        <v>13297</v>
      </c>
      <c r="R3252" t="s">
        <v>2809</v>
      </c>
      <c r="S3252" t="s">
        <v>8045</v>
      </c>
      <c r="T3252" t="s">
        <v>8046</v>
      </c>
      <c r="U3252" t="s">
        <v>4008</v>
      </c>
      <c r="V3252" t="s">
        <v>980</v>
      </c>
      <c r="W3252" t="s">
        <v>245</v>
      </c>
      <c r="X3252" t="s">
        <v>387</v>
      </c>
      <c r="Z3252">
        <v>4</v>
      </c>
      <c r="AA3252" t="s">
        <v>3921</v>
      </c>
      <c r="AE3252" t="s">
        <v>3922</v>
      </c>
      <c r="AG3252" t="s">
        <v>5098</v>
      </c>
      <c r="AH3252">
        <v>6108788472</v>
      </c>
      <c r="AI3252" t="s">
        <v>13298</v>
      </c>
      <c r="AM3252" t="s">
        <v>3925</v>
      </c>
      <c r="AN3252" t="s">
        <v>3926</v>
      </c>
      <c r="AO3252" t="s">
        <v>268</v>
      </c>
      <c r="AP3252" t="s">
        <v>386</v>
      </c>
      <c r="AW3252" t="s">
        <v>603</v>
      </c>
      <c r="AX3252" t="s">
        <v>602</v>
      </c>
      <c r="AY3252" t="s">
        <v>253</v>
      </c>
      <c r="AZ3252" t="s">
        <v>230</v>
      </c>
      <c r="BA3252" t="s">
        <v>395</v>
      </c>
      <c r="BB3252" t="s">
        <v>380</v>
      </c>
      <c r="BC3252" t="s">
        <v>3927</v>
      </c>
      <c r="BD3252" t="s">
        <v>3927</v>
      </c>
      <c r="BE3252" t="s">
        <v>3927</v>
      </c>
      <c r="BF3252">
        <v>9</v>
      </c>
    </row>
    <row r="3253" spans="1:58" x14ac:dyDescent="0.3">
      <c r="A3253">
        <v>2026</v>
      </c>
      <c r="B3253">
        <v>202605</v>
      </c>
      <c r="C3253">
        <v>5</v>
      </c>
      <c r="D3253" s="14">
        <v>20001621415842</v>
      </c>
      <c r="E3253" t="s">
        <v>2810</v>
      </c>
      <c r="F3253" s="2">
        <v>46144.518055555556</v>
      </c>
      <c r="G3253" s="2">
        <v>46151</v>
      </c>
      <c r="I3253" t="s">
        <v>224</v>
      </c>
      <c r="J3253" t="s">
        <v>230</v>
      </c>
      <c r="L3253" t="s">
        <v>3846</v>
      </c>
      <c r="M3253" t="s">
        <v>2613</v>
      </c>
      <c r="N3253" t="s">
        <v>353</v>
      </c>
      <c r="O3253" t="s">
        <v>283</v>
      </c>
      <c r="Q3253" t="s">
        <v>13299</v>
      </c>
      <c r="R3253" t="s">
        <v>2809</v>
      </c>
      <c r="S3253" t="s">
        <v>6720</v>
      </c>
      <c r="T3253" t="s">
        <v>6721</v>
      </c>
      <c r="U3253" t="s">
        <v>4796</v>
      </c>
      <c r="V3253" t="s">
        <v>2024</v>
      </c>
      <c r="W3253" t="s">
        <v>245</v>
      </c>
      <c r="X3253" t="s">
        <v>225</v>
      </c>
      <c r="Z3253">
        <v>4</v>
      </c>
      <c r="AA3253" t="s">
        <v>3921</v>
      </c>
      <c r="AE3253" t="s">
        <v>3922</v>
      </c>
      <c r="AG3253" t="s">
        <v>6701</v>
      </c>
      <c r="AH3253">
        <v>6108777579</v>
      </c>
      <c r="AI3253" t="s">
        <v>13300</v>
      </c>
      <c r="AM3253" t="s">
        <v>3925</v>
      </c>
      <c r="AN3253" t="s">
        <v>3926</v>
      </c>
      <c r="AO3253" t="s">
        <v>268</v>
      </c>
      <c r="AP3253" t="s">
        <v>304</v>
      </c>
      <c r="AW3253" t="s">
        <v>320</v>
      </c>
      <c r="AX3253" t="s">
        <v>319</v>
      </c>
      <c r="AY3253" t="s">
        <v>254</v>
      </c>
      <c r="AZ3253" t="s">
        <v>230</v>
      </c>
      <c r="BA3253" t="s">
        <v>395</v>
      </c>
      <c r="BB3253" t="s">
        <v>380</v>
      </c>
      <c r="BC3253" t="s">
        <v>3927</v>
      </c>
      <c r="BD3253" t="s">
        <v>3927</v>
      </c>
      <c r="BE3253" t="s">
        <v>3927</v>
      </c>
      <c r="BF3253">
        <v>9</v>
      </c>
    </row>
    <row r="3254" spans="1:58" x14ac:dyDescent="0.3">
      <c r="A3254">
        <v>2026</v>
      </c>
      <c r="B3254">
        <v>202605</v>
      </c>
      <c r="C3254">
        <v>5</v>
      </c>
      <c r="D3254" s="14">
        <v>20001621338049</v>
      </c>
      <c r="E3254" t="s">
        <v>2810</v>
      </c>
      <c r="F3254" s="2">
        <v>46144.380115740743</v>
      </c>
      <c r="G3254" s="2">
        <v>46154</v>
      </c>
      <c r="I3254" t="s">
        <v>224</v>
      </c>
      <c r="J3254" t="s">
        <v>230</v>
      </c>
      <c r="L3254" t="s">
        <v>3178</v>
      </c>
      <c r="M3254" t="s">
        <v>494</v>
      </c>
      <c r="N3254" t="s">
        <v>486</v>
      </c>
      <c r="O3254" t="s">
        <v>257</v>
      </c>
      <c r="Q3254" t="s">
        <v>13301</v>
      </c>
      <c r="R3254" t="s">
        <v>2809</v>
      </c>
      <c r="S3254" t="s">
        <v>5095</v>
      </c>
      <c r="T3254" t="s">
        <v>5096</v>
      </c>
      <c r="U3254" t="s">
        <v>4008</v>
      </c>
      <c r="V3254" t="s">
        <v>980</v>
      </c>
      <c r="W3254" t="s">
        <v>245</v>
      </c>
      <c r="X3254" t="s">
        <v>387</v>
      </c>
      <c r="Z3254">
        <v>1</v>
      </c>
      <c r="AA3254" t="s">
        <v>3921</v>
      </c>
      <c r="AE3254" t="s">
        <v>3922</v>
      </c>
      <c r="AG3254" t="s">
        <v>5098</v>
      </c>
      <c r="AH3254">
        <v>6108775390</v>
      </c>
      <c r="AI3254" t="s">
        <v>13302</v>
      </c>
      <c r="AM3254" t="s">
        <v>3925</v>
      </c>
      <c r="AN3254" t="s">
        <v>3926</v>
      </c>
      <c r="AO3254" t="s">
        <v>268</v>
      </c>
      <c r="AP3254" t="s">
        <v>386</v>
      </c>
      <c r="AW3254" t="s">
        <v>622</v>
      </c>
      <c r="AX3254" t="s">
        <v>621</v>
      </c>
      <c r="AY3254" t="s">
        <v>253</v>
      </c>
      <c r="AZ3254" t="s">
        <v>230</v>
      </c>
      <c r="BA3254" t="s">
        <v>273</v>
      </c>
      <c r="BB3254" t="s">
        <v>380</v>
      </c>
      <c r="BC3254" t="s">
        <v>3927</v>
      </c>
      <c r="BD3254" t="s">
        <v>3927</v>
      </c>
      <c r="BE3254" t="s">
        <v>3927</v>
      </c>
      <c r="BF3254">
        <v>9</v>
      </c>
    </row>
    <row r="3255" spans="1:58" x14ac:dyDescent="0.3">
      <c r="A3255">
        <v>2026</v>
      </c>
      <c r="B3255">
        <v>202605</v>
      </c>
      <c r="C3255">
        <v>5</v>
      </c>
      <c r="D3255" s="14">
        <v>20001621094696</v>
      </c>
      <c r="E3255" t="s">
        <v>2810</v>
      </c>
      <c r="F3255" s="2">
        <v>46143.817662037036</v>
      </c>
      <c r="G3255" s="2">
        <v>46150</v>
      </c>
      <c r="I3255" t="s">
        <v>224</v>
      </c>
      <c r="J3255" t="s">
        <v>230</v>
      </c>
      <c r="L3255" t="s">
        <v>8943</v>
      </c>
      <c r="M3255" t="s">
        <v>626</v>
      </c>
      <c r="N3255" t="s">
        <v>616</v>
      </c>
      <c r="O3255" t="s">
        <v>623</v>
      </c>
      <c r="Q3255" t="s">
        <v>13303</v>
      </c>
      <c r="R3255" t="s">
        <v>2809</v>
      </c>
      <c r="S3255" t="s">
        <v>7732</v>
      </c>
      <c r="T3255" t="s">
        <v>7733</v>
      </c>
      <c r="U3255" t="s">
        <v>4796</v>
      </c>
      <c r="V3255" t="s">
        <v>2024</v>
      </c>
      <c r="W3255" t="s">
        <v>245</v>
      </c>
      <c r="X3255" t="s">
        <v>225</v>
      </c>
      <c r="Z3255">
        <v>5</v>
      </c>
      <c r="AA3255" t="s">
        <v>3921</v>
      </c>
      <c r="AE3255" t="s">
        <v>3922</v>
      </c>
      <c r="AG3255" t="s">
        <v>2026</v>
      </c>
      <c r="AH3255">
        <v>6108591985</v>
      </c>
      <c r="AI3255" t="s">
        <v>13304</v>
      </c>
      <c r="AM3255" t="s">
        <v>3925</v>
      </c>
      <c r="AN3255" t="s">
        <v>3926</v>
      </c>
      <c r="AO3255" t="s">
        <v>268</v>
      </c>
      <c r="AP3255" t="s">
        <v>304</v>
      </c>
      <c r="AW3255" t="s">
        <v>1478</v>
      </c>
      <c r="AX3255" t="s">
        <v>1477</v>
      </c>
      <c r="AY3255" t="s">
        <v>254</v>
      </c>
      <c r="AZ3255" t="s">
        <v>230</v>
      </c>
      <c r="BA3255" t="s">
        <v>273</v>
      </c>
      <c r="BB3255" t="s">
        <v>380</v>
      </c>
      <c r="BC3255" t="s">
        <v>3927</v>
      </c>
      <c r="BD3255" t="s">
        <v>3927</v>
      </c>
      <c r="BE3255" t="s">
        <v>3927</v>
      </c>
      <c r="BF3255">
        <v>20</v>
      </c>
    </row>
    <row r="3256" spans="1:58" x14ac:dyDescent="0.3">
      <c r="A3256">
        <v>2026</v>
      </c>
      <c r="B3256">
        <v>202605</v>
      </c>
      <c r="C3256">
        <v>5</v>
      </c>
      <c r="D3256" s="14">
        <v>20001621086276</v>
      </c>
      <c r="E3256" t="s">
        <v>2810</v>
      </c>
      <c r="F3256" s="2">
        <v>46143.571689814817</v>
      </c>
      <c r="G3256" s="2">
        <v>46151</v>
      </c>
      <c r="I3256" t="s">
        <v>224</v>
      </c>
      <c r="J3256" t="s">
        <v>230</v>
      </c>
      <c r="L3256" t="s">
        <v>13305</v>
      </c>
      <c r="M3256" t="s">
        <v>994</v>
      </c>
      <c r="N3256" t="s">
        <v>989</v>
      </c>
      <c r="O3256" t="s">
        <v>554</v>
      </c>
      <c r="Q3256" t="s">
        <v>13306</v>
      </c>
      <c r="R3256" t="s">
        <v>2809</v>
      </c>
      <c r="S3256" t="s">
        <v>425</v>
      </c>
      <c r="T3256" t="s">
        <v>426</v>
      </c>
      <c r="U3256" t="s">
        <v>258</v>
      </c>
      <c r="V3256" t="s">
        <v>247</v>
      </c>
      <c r="W3256" t="s">
        <v>245</v>
      </c>
      <c r="X3256" t="s">
        <v>387</v>
      </c>
      <c r="Z3256">
        <v>4</v>
      </c>
      <c r="AA3256" t="s">
        <v>3921</v>
      </c>
      <c r="AE3256" t="s">
        <v>3922</v>
      </c>
      <c r="AG3256" t="s">
        <v>410</v>
      </c>
      <c r="AH3256">
        <v>6060472978</v>
      </c>
      <c r="AI3256" t="s">
        <v>13307</v>
      </c>
      <c r="AM3256" t="s">
        <v>3925</v>
      </c>
      <c r="AN3256" t="s">
        <v>3926</v>
      </c>
      <c r="AO3256" t="s">
        <v>268</v>
      </c>
      <c r="AP3256" t="s">
        <v>304</v>
      </c>
      <c r="AW3256" t="s">
        <v>921</v>
      </c>
      <c r="AX3256" t="s">
        <v>920</v>
      </c>
      <c r="AY3256" t="s">
        <v>253</v>
      </c>
      <c r="AZ3256" t="s">
        <v>230</v>
      </c>
      <c r="BA3256" t="s">
        <v>273</v>
      </c>
      <c r="BB3256" t="s">
        <v>380</v>
      </c>
      <c r="BC3256" t="s">
        <v>3927</v>
      </c>
      <c r="BD3256" t="s">
        <v>3927</v>
      </c>
      <c r="BE3256" t="s">
        <v>3927</v>
      </c>
      <c r="BF3256">
        <v>12</v>
      </c>
    </row>
    <row r="3257" spans="1:58" x14ac:dyDescent="0.3">
      <c r="A3257">
        <v>2026</v>
      </c>
      <c r="B3257">
        <v>202605</v>
      </c>
      <c r="C3257">
        <v>5</v>
      </c>
      <c r="D3257" s="14">
        <v>20001621080984</v>
      </c>
      <c r="E3257" t="s">
        <v>2810</v>
      </c>
      <c r="F3257" s="2">
        <v>46143.454884259256</v>
      </c>
      <c r="G3257" s="2">
        <v>46150</v>
      </c>
      <c r="I3257" t="s">
        <v>224</v>
      </c>
      <c r="J3257" t="s">
        <v>230</v>
      </c>
      <c r="L3257" t="s">
        <v>3780</v>
      </c>
      <c r="M3257" t="s">
        <v>902</v>
      </c>
      <c r="N3257" t="s">
        <v>752</v>
      </c>
      <c r="O3257" t="s">
        <v>623</v>
      </c>
      <c r="Q3257" t="s">
        <v>13308</v>
      </c>
      <c r="R3257" t="s">
        <v>2809</v>
      </c>
      <c r="S3257" t="s">
        <v>5030</v>
      </c>
      <c r="T3257" t="s">
        <v>5031</v>
      </c>
      <c r="U3257" t="s">
        <v>4008</v>
      </c>
      <c r="V3257" t="s">
        <v>980</v>
      </c>
      <c r="W3257" t="s">
        <v>245</v>
      </c>
      <c r="X3257" t="s">
        <v>225</v>
      </c>
      <c r="Z3257">
        <v>5</v>
      </c>
      <c r="AA3257" t="s">
        <v>3921</v>
      </c>
      <c r="AE3257" t="s">
        <v>3922</v>
      </c>
      <c r="AG3257" t="s">
        <v>4870</v>
      </c>
      <c r="AH3257">
        <v>6108788141</v>
      </c>
      <c r="AI3257" t="s">
        <v>13309</v>
      </c>
      <c r="AM3257" t="s">
        <v>3925</v>
      </c>
      <c r="AN3257" t="s">
        <v>3926</v>
      </c>
      <c r="AO3257" t="s">
        <v>268</v>
      </c>
      <c r="AP3257" t="s">
        <v>330</v>
      </c>
      <c r="AW3257" t="s">
        <v>320</v>
      </c>
      <c r="AX3257" t="s">
        <v>319</v>
      </c>
      <c r="AY3257" t="s">
        <v>254</v>
      </c>
      <c r="AZ3257" t="s">
        <v>230</v>
      </c>
      <c r="BA3257" t="s">
        <v>273</v>
      </c>
      <c r="BB3257" t="s">
        <v>380</v>
      </c>
      <c r="BC3257" t="s">
        <v>3927</v>
      </c>
      <c r="BD3257" t="s">
        <v>3927</v>
      </c>
      <c r="BE3257" t="s">
        <v>3927</v>
      </c>
      <c r="BF3257">
        <v>9</v>
      </c>
    </row>
    <row r="3258" spans="1:58" x14ac:dyDescent="0.3">
      <c r="A3258">
        <v>2026</v>
      </c>
      <c r="B3258">
        <v>202605</v>
      </c>
      <c r="C3258">
        <v>5</v>
      </c>
      <c r="D3258" s="14">
        <v>20001621077364</v>
      </c>
      <c r="E3258" t="s">
        <v>2810</v>
      </c>
      <c r="F3258" s="2">
        <v>46143.593645833331</v>
      </c>
      <c r="G3258" s="2">
        <v>46150</v>
      </c>
      <c r="I3258" t="s">
        <v>224</v>
      </c>
      <c r="J3258" t="s">
        <v>230</v>
      </c>
      <c r="L3258" t="s">
        <v>3249</v>
      </c>
      <c r="M3258" t="s">
        <v>261</v>
      </c>
      <c r="N3258" t="s">
        <v>237</v>
      </c>
      <c r="O3258" t="s">
        <v>257</v>
      </c>
      <c r="Q3258" t="s">
        <v>13310</v>
      </c>
      <c r="R3258" t="s">
        <v>2809</v>
      </c>
      <c r="S3258" t="s">
        <v>302</v>
      </c>
      <c r="T3258" t="s">
        <v>303</v>
      </c>
      <c r="U3258" t="s">
        <v>258</v>
      </c>
      <c r="V3258" t="s">
        <v>247</v>
      </c>
      <c r="W3258" t="s">
        <v>245</v>
      </c>
      <c r="X3258" t="s">
        <v>225</v>
      </c>
      <c r="Z3258">
        <v>5</v>
      </c>
      <c r="AA3258" t="s">
        <v>3921</v>
      </c>
      <c r="AE3258" t="s">
        <v>3922</v>
      </c>
      <c r="AG3258" t="s">
        <v>248</v>
      </c>
      <c r="AH3258">
        <v>6108777281</v>
      </c>
      <c r="AI3258" t="s">
        <v>13311</v>
      </c>
      <c r="AM3258" t="s">
        <v>3925</v>
      </c>
      <c r="AN3258" t="s">
        <v>3926</v>
      </c>
      <c r="AO3258" t="s">
        <v>268</v>
      </c>
      <c r="AP3258" t="s">
        <v>304</v>
      </c>
      <c r="AW3258" t="s">
        <v>320</v>
      </c>
      <c r="AX3258" t="s">
        <v>319</v>
      </c>
      <c r="AY3258" t="s">
        <v>254</v>
      </c>
      <c r="AZ3258" t="s">
        <v>230</v>
      </c>
      <c r="BA3258" t="s">
        <v>395</v>
      </c>
      <c r="BB3258" t="s">
        <v>380</v>
      </c>
      <c r="BC3258" t="s">
        <v>3927</v>
      </c>
      <c r="BD3258" t="s">
        <v>3927</v>
      </c>
      <c r="BE3258" t="s">
        <v>3927</v>
      </c>
      <c r="BF3258">
        <v>9</v>
      </c>
    </row>
    <row r="3259" spans="1:58" x14ac:dyDescent="0.3">
      <c r="A3259">
        <v>2026</v>
      </c>
      <c r="B3259">
        <v>202605</v>
      </c>
      <c r="C3259">
        <v>5</v>
      </c>
      <c r="D3259" s="14">
        <v>20001621075760</v>
      </c>
      <c r="E3259" t="s">
        <v>2810</v>
      </c>
      <c r="F3259" s="2">
        <v>46143.823506944442</v>
      </c>
      <c r="G3259" s="2">
        <v>46150</v>
      </c>
      <c r="I3259" t="s">
        <v>224</v>
      </c>
      <c r="J3259" t="s">
        <v>230</v>
      </c>
      <c r="L3259" t="s">
        <v>1621</v>
      </c>
      <c r="M3259" t="s">
        <v>694</v>
      </c>
      <c r="N3259" t="s">
        <v>322</v>
      </c>
      <c r="O3259" t="s">
        <v>331</v>
      </c>
      <c r="Q3259" t="s">
        <v>13312</v>
      </c>
      <c r="R3259" t="s">
        <v>2809</v>
      </c>
      <c r="S3259" t="s">
        <v>425</v>
      </c>
      <c r="T3259" t="s">
        <v>426</v>
      </c>
      <c r="U3259" t="s">
        <v>258</v>
      </c>
      <c r="V3259" t="s">
        <v>247</v>
      </c>
      <c r="W3259" t="s">
        <v>245</v>
      </c>
      <c r="X3259" t="s">
        <v>225</v>
      </c>
      <c r="Z3259">
        <v>5</v>
      </c>
      <c r="AA3259" t="s">
        <v>3921</v>
      </c>
      <c r="AE3259" t="s">
        <v>3922</v>
      </c>
      <c r="AG3259" t="s">
        <v>410</v>
      </c>
      <c r="AH3259">
        <v>6108771420</v>
      </c>
      <c r="AI3259" t="s">
        <v>13313</v>
      </c>
      <c r="AM3259" t="s">
        <v>3925</v>
      </c>
      <c r="AN3259" t="s">
        <v>3926</v>
      </c>
      <c r="AO3259" t="s">
        <v>268</v>
      </c>
      <c r="AP3259" t="s">
        <v>330</v>
      </c>
      <c r="AW3259" t="s">
        <v>227</v>
      </c>
      <c r="AX3259" t="s">
        <v>226</v>
      </c>
      <c r="AY3259" t="s">
        <v>254</v>
      </c>
      <c r="AZ3259" t="s">
        <v>230</v>
      </c>
      <c r="BA3259" t="s">
        <v>395</v>
      </c>
      <c r="BB3259" t="s">
        <v>380</v>
      </c>
      <c r="BC3259" t="s">
        <v>3927</v>
      </c>
      <c r="BD3259" t="s">
        <v>3927</v>
      </c>
      <c r="BE3259" t="s">
        <v>3927</v>
      </c>
      <c r="BF3259">
        <v>9</v>
      </c>
    </row>
    <row r="3260" spans="1:58" x14ac:dyDescent="0.3">
      <c r="A3260">
        <v>2026</v>
      </c>
      <c r="B3260">
        <v>202605</v>
      </c>
      <c r="C3260">
        <v>5</v>
      </c>
      <c r="D3260" s="14">
        <v>20001620888839</v>
      </c>
      <c r="E3260" t="s">
        <v>2810</v>
      </c>
      <c r="F3260" s="2">
        <v>46143.388009259259</v>
      </c>
      <c r="G3260" s="2">
        <v>46151</v>
      </c>
      <c r="I3260" t="s">
        <v>224</v>
      </c>
      <c r="J3260" t="s">
        <v>230</v>
      </c>
      <c r="L3260" t="s">
        <v>1843</v>
      </c>
      <c r="M3260" t="s">
        <v>334</v>
      </c>
      <c r="N3260" t="s">
        <v>322</v>
      </c>
      <c r="O3260" t="s">
        <v>331</v>
      </c>
      <c r="Q3260" t="s">
        <v>1846</v>
      </c>
      <c r="R3260" t="s">
        <v>2809</v>
      </c>
      <c r="S3260" t="s">
        <v>551</v>
      </c>
      <c r="T3260" t="s">
        <v>552</v>
      </c>
      <c r="U3260" t="s">
        <v>258</v>
      </c>
      <c r="V3260" t="s">
        <v>247</v>
      </c>
      <c r="W3260" t="s">
        <v>245</v>
      </c>
      <c r="X3260" t="s">
        <v>387</v>
      </c>
      <c r="Z3260">
        <v>4</v>
      </c>
      <c r="AA3260" t="s">
        <v>3921</v>
      </c>
      <c r="AE3260" t="s">
        <v>3922</v>
      </c>
      <c r="AG3260" t="s">
        <v>359</v>
      </c>
      <c r="AH3260">
        <v>6108783200</v>
      </c>
      <c r="AI3260" t="s">
        <v>13314</v>
      </c>
      <c r="AM3260" t="s">
        <v>3925</v>
      </c>
      <c r="AN3260" t="s">
        <v>3926</v>
      </c>
      <c r="AO3260" t="s">
        <v>268</v>
      </c>
      <c r="AP3260" t="s">
        <v>386</v>
      </c>
      <c r="AW3260" t="s">
        <v>447</v>
      </c>
      <c r="AX3260" t="s">
        <v>446</v>
      </c>
      <c r="AY3260" t="s">
        <v>253</v>
      </c>
      <c r="AZ3260" t="s">
        <v>230</v>
      </c>
      <c r="BA3260" t="s">
        <v>395</v>
      </c>
      <c r="BB3260" t="s">
        <v>380</v>
      </c>
      <c r="BC3260" t="s">
        <v>3927</v>
      </c>
      <c r="BD3260" t="s">
        <v>3927</v>
      </c>
      <c r="BE3260" t="s">
        <v>3927</v>
      </c>
      <c r="BF3260">
        <v>9</v>
      </c>
    </row>
    <row r="3261" spans="1:58" x14ac:dyDescent="0.3">
      <c r="A3261">
        <v>2026</v>
      </c>
      <c r="B3261">
        <v>202605</v>
      </c>
      <c r="C3261">
        <v>5</v>
      </c>
      <c r="D3261" s="14">
        <v>20001620814349</v>
      </c>
      <c r="E3261" t="s">
        <v>2810</v>
      </c>
      <c r="F3261" s="2">
        <v>46142.673831018517</v>
      </c>
      <c r="G3261" s="2">
        <v>46150</v>
      </c>
      <c r="I3261" t="s">
        <v>224</v>
      </c>
      <c r="J3261" t="s">
        <v>230</v>
      </c>
      <c r="L3261" t="s">
        <v>9508</v>
      </c>
      <c r="M3261" t="s">
        <v>557</v>
      </c>
      <c r="N3261" t="s">
        <v>546</v>
      </c>
      <c r="O3261" t="s">
        <v>554</v>
      </c>
      <c r="Q3261" t="s">
        <v>13315</v>
      </c>
      <c r="R3261" t="s">
        <v>2809</v>
      </c>
      <c r="S3261" t="s">
        <v>1640</v>
      </c>
      <c r="T3261" t="s">
        <v>1641</v>
      </c>
      <c r="U3261" t="s">
        <v>258</v>
      </c>
      <c r="V3261" t="s">
        <v>247</v>
      </c>
      <c r="W3261" t="s">
        <v>245</v>
      </c>
      <c r="X3261" t="s">
        <v>225</v>
      </c>
      <c r="Z3261">
        <v>5</v>
      </c>
      <c r="AA3261" t="s">
        <v>3921</v>
      </c>
      <c r="AE3261" t="s">
        <v>3922</v>
      </c>
      <c r="AG3261" t="s">
        <v>329</v>
      </c>
      <c r="AH3261">
        <v>6108780061</v>
      </c>
      <c r="AI3261" t="s">
        <v>13316</v>
      </c>
      <c r="AM3261" t="s">
        <v>3925</v>
      </c>
      <c r="AN3261" t="s">
        <v>3926</v>
      </c>
      <c r="AO3261" t="s">
        <v>268</v>
      </c>
      <c r="AP3261" t="s">
        <v>693</v>
      </c>
      <c r="AW3261" t="s">
        <v>320</v>
      </c>
      <c r="AX3261" t="s">
        <v>319</v>
      </c>
      <c r="AY3261" t="s">
        <v>254</v>
      </c>
      <c r="AZ3261" t="s">
        <v>230</v>
      </c>
      <c r="BA3261" t="s">
        <v>344</v>
      </c>
      <c r="BB3261" t="s">
        <v>232</v>
      </c>
      <c r="BC3261" t="s">
        <v>3927</v>
      </c>
      <c r="BD3261" t="s">
        <v>3927</v>
      </c>
      <c r="BE3261" t="s">
        <v>3927</v>
      </c>
      <c r="BF3261">
        <v>9</v>
      </c>
    </row>
    <row r="3262" spans="1:58" x14ac:dyDescent="0.3">
      <c r="A3262">
        <v>2026</v>
      </c>
      <c r="B3262">
        <v>202605</v>
      </c>
      <c r="C3262">
        <v>5</v>
      </c>
      <c r="D3262" s="14">
        <v>20001620806980</v>
      </c>
      <c r="E3262" t="s">
        <v>2810</v>
      </c>
      <c r="F3262" s="2">
        <v>46142.65730324074</v>
      </c>
      <c r="G3262" s="2">
        <v>46154</v>
      </c>
      <c r="I3262" t="s">
        <v>224</v>
      </c>
      <c r="J3262" t="s">
        <v>230</v>
      </c>
      <c r="L3262" t="s">
        <v>13317</v>
      </c>
      <c r="M3262" t="s">
        <v>309</v>
      </c>
      <c r="N3262" t="s">
        <v>297</v>
      </c>
      <c r="O3262" t="s">
        <v>283</v>
      </c>
      <c r="Q3262" t="s">
        <v>13318</v>
      </c>
      <c r="R3262" t="s">
        <v>2809</v>
      </c>
      <c r="S3262" t="s">
        <v>5395</v>
      </c>
      <c r="T3262" t="s">
        <v>5396</v>
      </c>
      <c r="U3262" t="s">
        <v>3034</v>
      </c>
      <c r="V3262" t="s">
        <v>647</v>
      </c>
      <c r="W3262" t="s">
        <v>245</v>
      </c>
      <c r="X3262" t="s">
        <v>387</v>
      </c>
      <c r="Z3262">
        <v>1</v>
      </c>
      <c r="AA3262" t="s">
        <v>3921</v>
      </c>
      <c r="AE3262" t="s">
        <v>3922</v>
      </c>
      <c r="AG3262" t="s">
        <v>5111</v>
      </c>
      <c r="AH3262">
        <v>6108778087</v>
      </c>
      <c r="AI3262" t="s">
        <v>13319</v>
      </c>
      <c r="AM3262" t="s">
        <v>3925</v>
      </c>
      <c r="AN3262" t="s">
        <v>3926</v>
      </c>
      <c r="AO3262" t="s">
        <v>268</v>
      </c>
      <c r="AP3262" t="s">
        <v>386</v>
      </c>
      <c r="AW3262" t="s">
        <v>389</v>
      </c>
      <c r="AX3262" t="s">
        <v>388</v>
      </c>
      <c r="AY3262" t="s">
        <v>253</v>
      </c>
      <c r="AZ3262" t="s">
        <v>230</v>
      </c>
      <c r="BA3262" t="s">
        <v>395</v>
      </c>
      <c r="BB3262" t="s">
        <v>1857</v>
      </c>
      <c r="BC3262" t="s">
        <v>3927</v>
      </c>
      <c r="BD3262" t="s">
        <v>3927</v>
      </c>
      <c r="BE3262" t="s">
        <v>3927</v>
      </c>
      <c r="BF3262">
        <v>9</v>
      </c>
    </row>
    <row r="3263" spans="1:58" x14ac:dyDescent="0.3">
      <c r="A3263">
        <v>2026</v>
      </c>
      <c r="B3263">
        <v>202605</v>
      </c>
      <c r="C3263">
        <v>5</v>
      </c>
      <c r="D3263" s="14">
        <v>20001620758829</v>
      </c>
      <c r="E3263" t="s">
        <v>2810</v>
      </c>
      <c r="F3263" s="2">
        <v>46142.65152777778</v>
      </c>
      <c r="G3263" s="2">
        <v>46150</v>
      </c>
      <c r="I3263" t="s">
        <v>224</v>
      </c>
      <c r="J3263" t="s">
        <v>230</v>
      </c>
      <c r="L3263" t="s">
        <v>1685</v>
      </c>
      <c r="M3263" t="s">
        <v>309</v>
      </c>
      <c r="N3263" t="s">
        <v>297</v>
      </c>
      <c r="O3263" t="s">
        <v>283</v>
      </c>
      <c r="Q3263" t="s">
        <v>13320</v>
      </c>
      <c r="R3263" t="s">
        <v>2809</v>
      </c>
      <c r="S3263" t="s">
        <v>1161</v>
      </c>
      <c r="T3263" t="s">
        <v>1162</v>
      </c>
      <c r="U3263" t="s">
        <v>258</v>
      </c>
      <c r="V3263" t="s">
        <v>247</v>
      </c>
      <c r="W3263" t="s">
        <v>245</v>
      </c>
      <c r="X3263" t="s">
        <v>387</v>
      </c>
      <c r="Z3263">
        <v>5</v>
      </c>
      <c r="AA3263" t="s">
        <v>3921</v>
      </c>
      <c r="AE3263" t="s">
        <v>3922</v>
      </c>
      <c r="AG3263" t="s">
        <v>410</v>
      </c>
      <c r="AH3263">
        <v>6108777040</v>
      </c>
      <c r="AI3263" t="s">
        <v>13321</v>
      </c>
      <c r="AM3263" t="s">
        <v>3925</v>
      </c>
      <c r="AN3263" t="s">
        <v>3926</v>
      </c>
      <c r="AO3263" t="s">
        <v>268</v>
      </c>
      <c r="AP3263" t="s">
        <v>853</v>
      </c>
      <c r="AW3263" t="s">
        <v>389</v>
      </c>
      <c r="AX3263" t="s">
        <v>388</v>
      </c>
      <c r="AY3263" t="s">
        <v>253</v>
      </c>
      <c r="AZ3263" t="s">
        <v>230</v>
      </c>
      <c r="BA3263" t="s">
        <v>395</v>
      </c>
      <c r="BB3263" t="s">
        <v>380</v>
      </c>
      <c r="BC3263" t="s">
        <v>3927</v>
      </c>
      <c r="BD3263" t="s">
        <v>3927</v>
      </c>
      <c r="BE3263" t="s">
        <v>3927</v>
      </c>
      <c r="BF3263">
        <v>9</v>
      </c>
    </row>
    <row r="3264" spans="1:58" x14ac:dyDescent="0.3">
      <c r="A3264">
        <v>2026</v>
      </c>
      <c r="B3264">
        <v>202605</v>
      </c>
      <c r="C3264">
        <v>5</v>
      </c>
      <c r="D3264" s="14">
        <v>20001620729539</v>
      </c>
      <c r="E3264" t="s">
        <v>2810</v>
      </c>
      <c r="F3264" s="2">
        <v>46142.602210648147</v>
      </c>
      <c r="G3264" s="2">
        <v>46151</v>
      </c>
      <c r="I3264" t="s">
        <v>224</v>
      </c>
      <c r="J3264" t="s">
        <v>230</v>
      </c>
      <c r="L3264" t="s">
        <v>521</v>
      </c>
      <c r="M3264" t="s">
        <v>309</v>
      </c>
      <c r="N3264" t="s">
        <v>297</v>
      </c>
      <c r="O3264" t="s">
        <v>283</v>
      </c>
      <c r="Q3264" t="s">
        <v>13322</v>
      </c>
      <c r="R3264" t="s">
        <v>2809</v>
      </c>
      <c r="S3264" t="s">
        <v>347</v>
      </c>
      <c r="T3264" t="s">
        <v>358</v>
      </c>
      <c r="U3264" t="s">
        <v>258</v>
      </c>
      <c r="V3264" t="s">
        <v>247</v>
      </c>
      <c r="W3264" t="s">
        <v>245</v>
      </c>
      <c r="X3264" t="s">
        <v>387</v>
      </c>
      <c r="Z3264">
        <v>4</v>
      </c>
      <c r="AA3264" t="s">
        <v>3921</v>
      </c>
      <c r="AE3264" t="s">
        <v>3922</v>
      </c>
      <c r="AG3264" t="s">
        <v>359</v>
      </c>
      <c r="AH3264">
        <v>6108781913</v>
      </c>
      <c r="AI3264" t="s">
        <v>13323</v>
      </c>
      <c r="AM3264" t="s">
        <v>3925</v>
      </c>
      <c r="AN3264" t="s">
        <v>3926</v>
      </c>
      <c r="AO3264" t="s">
        <v>268</v>
      </c>
      <c r="AP3264" t="s">
        <v>304</v>
      </c>
      <c r="AW3264" t="s">
        <v>447</v>
      </c>
      <c r="AX3264" t="s">
        <v>446</v>
      </c>
      <c r="AY3264" t="s">
        <v>253</v>
      </c>
      <c r="AZ3264" t="s">
        <v>230</v>
      </c>
      <c r="BA3264" t="s">
        <v>395</v>
      </c>
      <c r="BB3264" t="s">
        <v>380</v>
      </c>
      <c r="BC3264" t="s">
        <v>3927</v>
      </c>
      <c r="BD3264" t="s">
        <v>3927</v>
      </c>
      <c r="BE3264" t="s">
        <v>3927</v>
      </c>
      <c r="BF3264">
        <v>9</v>
      </c>
    </row>
    <row r="3265" spans="1:58" x14ac:dyDescent="0.3">
      <c r="A3265">
        <v>2026</v>
      </c>
      <c r="B3265">
        <v>202605</v>
      </c>
      <c r="C3265">
        <v>5</v>
      </c>
      <c r="D3265" s="14">
        <v>20001620720734</v>
      </c>
      <c r="E3265" t="s">
        <v>2810</v>
      </c>
      <c r="F3265" s="2">
        <v>46142.608854166669</v>
      </c>
      <c r="G3265" s="2">
        <v>46150</v>
      </c>
      <c r="I3265" t="s">
        <v>224</v>
      </c>
      <c r="J3265" t="s">
        <v>1696</v>
      </c>
      <c r="L3265" t="s">
        <v>3001</v>
      </c>
      <c r="M3265" t="s">
        <v>309</v>
      </c>
      <c r="N3265" t="s">
        <v>297</v>
      </c>
      <c r="O3265" t="s">
        <v>283</v>
      </c>
      <c r="Q3265" t="s">
        <v>13324</v>
      </c>
      <c r="R3265" t="s">
        <v>4141</v>
      </c>
      <c r="S3265" t="s">
        <v>6476</v>
      </c>
      <c r="T3265" t="s">
        <v>6477</v>
      </c>
      <c r="U3265" t="s">
        <v>4796</v>
      </c>
      <c r="V3265" t="s">
        <v>2024</v>
      </c>
      <c r="W3265" t="s">
        <v>245</v>
      </c>
      <c r="X3265" t="s">
        <v>225</v>
      </c>
      <c r="Z3265">
        <v>5</v>
      </c>
      <c r="AA3265" t="s">
        <v>3921</v>
      </c>
      <c r="AE3265" t="s">
        <v>3922</v>
      </c>
      <c r="AG3265" t="s">
        <v>2026</v>
      </c>
      <c r="AH3265">
        <v>6108788838</v>
      </c>
      <c r="AI3265" t="s">
        <v>9984</v>
      </c>
      <c r="AM3265" t="s">
        <v>3925</v>
      </c>
      <c r="AN3265" t="s">
        <v>3926</v>
      </c>
      <c r="AO3265" t="s">
        <v>268</v>
      </c>
      <c r="AP3265" t="s">
        <v>1701</v>
      </c>
      <c r="AW3265" t="s">
        <v>320</v>
      </c>
      <c r="AX3265" t="s">
        <v>319</v>
      </c>
      <c r="AY3265" t="s">
        <v>254</v>
      </c>
      <c r="AZ3265" t="s">
        <v>1696</v>
      </c>
      <c r="BA3265" t="s">
        <v>395</v>
      </c>
      <c r="BB3265" t="s">
        <v>1698</v>
      </c>
      <c r="BC3265" t="s">
        <v>3927</v>
      </c>
      <c r="BD3265" t="s">
        <v>3927</v>
      </c>
      <c r="BE3265" t="s">
        <v>3927</v>
      </c>
      <c r="BF3265">
        <v>9</v>
      </c>
    </row>
    <row r="3266" spans="1:58" x14ac:dyDescent="0.3">
      <c r="A3266">
        <v>2026</v>
      </c>
      <c r="B3266">
        <v>202605</v>
      </c>
      <c r="C3266">
        <v>5</v>
      </c>
      <c r="D3266" s="14">
        <v>20001620689116</v>
      </c>
      <c r="E3266" t="s">
        <v>2810</v>
      </c>
      <c r="F3266" s="2">
        <v>46142.537233796298</v>
      </c>
      <c r="G3266" s="2">
        <v>46151</v>
      </c>
      <c r="I3266" t="s">
        <v>224</v>
      </c>
      <c r="J3266" t="s">
        <v>230</v>
      </c>
      <c r="L3266" t="s">
        <v>3522</v>
      </c>
      <c r="M3266" t="s">
        <v>309</v>
      </c>
      <c r="N3266" t="s">
        <v>297</v>
      </c>
      <c r="O3266" t="s">
        <v>283</v>
      </c>
      <c r="Q3266" t="s">
        <v>13325</v>
      </c>
      <c r="R3266" t="s">
        <v>2809</v>
      </c>
      <c r="S3266" t="s">
        <v>1268</v>
      </c>
      <c r="T3266" t="s">
        <v>1269</v>
      </c>
      <c r="U3266" t="s">
        <v>258</v>
      </c>
      <c r="V3266" t="s">
        <v>247</v>
      </c>
      <c r="W3266" t="s">
        <v>245</v>
      </c>
      <c r="X3266" t="s">
        <v>387</v>
      </c>
      <c r="Z3266">
        <v>4</v>
      </c>
      <c r="AA3266" t="s">
        <v>3921</v>
      </c>
      <c r="AE3266" t="s">
        <v>3922</v>
      </c>
      <c r="AG3266" t="s">
        <v>329</v>
      </c>
      <c r="AH3266">
        <v>6083995106</v>
      </c>
      <c r="AI3266" t="s">
        <v>13326</v>
      </c>
      <c r="AM3266" t="s">
        <v>3925</v>
      </c>
      <c r="AN3266" t="s">
        <v>3926</v>
      </c>
      <c r="AO3266" t="s">
        <v>268</v>
      </c>
      <c r="AP3266" t="s">
        <v>386</v>
      </c>
      <c r="AW3266" t="s">
        <v>447</v>
      </c>
      <c r="AX3266" t="s">
        <v>446</v>
      </c>
      <c r="AY3266" t="s">
        <v>253</v>
      </c>
      <c r="AZ3266" t="s">
        <v>230</v>
      </c>
      <c r="BA3266" t="s">
        <v>273</v>
      </c>
      <c r="BB3266" t="s">
        <v>380</v>
      </c>
      <c r="BC3266" t="s">
        <v>3927</v>
      </c>
      <c r="BD3266" t="s">
        <v>3927</v>
      </c>
      <c r="BE3266" t="s">
        <v>3927</v>
      </c>
      <c r="BF3266">
        <v>26</v>
      </c>
    </row>
    <row r="3267" spans="1:58" x14ac:dyDescent="0.3">
      <c r="A3267">
        <v>2026</v>
      </c>
      <c r="B3267">
        <v>202605</v>
      </c>
      <c r="C3267">
        <v>5</v>
      </c>
      <c r="D3267" s="14">
        <v>20001620634213</v>
      </c>
      <c r="E3267" t="s">
        <v>2810</v>
      </c>
      <c r="F3267" s="2">
        <v>46142.498252314814</v>
      </c>
      <c r="G3267" s="2">
        <v>46150</v>
      </c>
      <c r="I3267" t="s">
        <v>224</v>
      </c>
      <c r="J3267" t="s">
        <v>230</v>
      </c>
      <c r="L3267" t="s">
        <v>13327</v>
      </c>
      <c r="M3267" t="s">
        <v>902</v>
      </c>
      <c r="N3267" t="s">
        <v>752</v>
      </c>
      <c r="O3267" t="s">
        <v>623</v>
      </c>
      <c r="Q3267" t="s">
        <v>13328</v>
      </c>
      <c r="R3267" t="s">
        <v>2809</v>
      </c>
      <c r="S3267" t="s">
        <v>6146</v>
      </c>
      <c r="T3267" t="s">
        <v>6147</v>
      </c>
      <c r="U3267" t="s">
        <v>5044</v>
      </c>
      <c r="V3267" t="s">
        <v>5045</v>
      </c>
      <c r="W3267" t="s">
        <v>245</v>
      </c>
      <c r="X3267" t="s">
        <v>387</v>
      </c>
      <c r="Z3267">
        <v>5</v>
      </c>
      <c r="AA3267" t="s">
        <v>3921</v>
      </c>
      <c r="AE3267" t="s">
        <v>3922</v>
      </c>
      <c r="AG3267" t="s">
        <v>5047</v>
      </c>
      <c r="AH3267">
        <v>6102943792</v>
      </c>
      <c r="AI3267" t="s">
        <v>13329</v>
      </c>
      <c r="AM3267" t="s">
        <v>3925</v>
      </c>
      <c r="AN3267" t="s">
        <v>3926</v>
      </c>
      <c r="AO3267" t="s">
        <v>268</v>
      </c>
      <c r="AP3267" t="s">
        <v>853</v>
      </c>
      <c r="AW3267" t="s">
        <v>447</v>
      </c>
      <c r="AX3267" t="s">
        <v>446</v>
      </c>
      <c r="AY3267" t="s">
        <v>253</v>
      </c>
      <c r="AZ3267" t="s">
        <v>230</v>
      </c>
      <c r="BA3267" t="s">
        <v>273</v>
      </c>
      <c r="BB3267" t="s">
        <v>380</v>
      </c>
      <c r="BC3267" t="s">
        <v>3927</v>
      </c>
      <c r="BD3267" t="s">
        <v>3927</v>
      </c>
      <c r="BE3267" t="s">
        <v>3927</v>
      </c>
      <c r="BF3267">
        <v>12</v>
      </c>
    </row>
    <row r="3268" spans="1:58" x14ac:dyDescent="0.3">
      <c r="A3268">
        <v>2026</v>
      </c>
      <c r="B3268">
        <v>202605</v>
      </c>
      <c r="C3268">
        <v>5</v>
      </c>
      <c r="D3268" s="14">
        <v>20001620519118</v>
      </c>
      <c r="E3268" t="s">
        <v>2810</v>
      </c>
      <c r="F3268" s="2">
        <v>46142.384826388887</v>
      </c>
      <c r="G3268" s="2">
        <v>46154</v>
      </c>
      <c r="I3268" t="s">
        <v>224</v>
      </c>
      <c r="J3268" t="s">
        <v>230</v>
      </c>
      <c r="L3268" t="s">
        <v>3693</v>
      </c>
      <c r="M3268" t="s">
        <v>902</v>
      </c>
      <c r="N3268" t="s">
        <v>752</v>
      </c>
      <c r="O3268" t="s">
        <v>623</v>
      </c>
      <c r="Q3268" t="s">
        <v>13330</v>
      </c>
      <c r="R3268" t="s">
        <v>2809</v>
      </c>
      <c r="S3268" t="s">
        <v>4944</v>
      </c>
      <c r="T3268" t="s">
        <v>4945</v>
      </c>
      <c r="U3268" t="s">
        <v>4008</v>
      </c>
      <c r="V3268" t="s">
        <v>980</v>
      </c>
      <c r="W3268" t="s">
        <v>245</v>
      </c>
      <c r="X3268" t="s">
        <v>225</v>
      </c>
      <c r="Z3268">
        <v>1</v>
      </c>
      <c r="AA3268" t="s">
        <v>3921</v>
      </c>
      <c r="AE3268" t="s">
        <v>3922</v>
      </c>
      <c r="AG3268" t="s">
        <v>4870</v>
      </c>
      <c r="AH3268">
        <v>6108758576</v>
      </c>
      <c r="AI3268" t="s">
        <v>13331</v>
      </c>
      <c r="AM3268" t="s">
        <v>3925</v>
      </c>
      <c r="AN3268" t="s">
        <v>3926</v>
      </c>
      <c r="AO3268" t="s">
        <v>268</v>
      </c>
      <c r="AP3268" t="s">
        <v>386</v>
      </c>
      <c r="AW3268" t="s">
        <v>320</v>
      </c>
      <c r="AX3268" t="s">
        <v>319</v>
      </c>
      <c r="AY3268" t="s">
        <v>254</v>
      </c>
      <c r="AZ3268" t="s">
        <v>230</v>
      </c>
      <c r="BA3268" t="s">
        <v>273</v>
      </c>
      <c r="BB3268" t="s">
        <v>380</v>
      </c>
      <c r="BC3268" t="s">
        <v>3927</v>
      </c>
      <c r="BD3268" t="s">
        <v>3927</v>
      </c>
      <c r="BE3268" t="s">
        <v>3927</v>
      </c>
      <c r="BF3268">
        <v>9</v>
      </c>
    </row>
    <row r="3269" spans="1:58" x14ac:dyDescent="0.3">
      <c r="A3269">
        <v>2026</v>
      </c>
      <c r="B3269">
        <v>202605</v>
      </c>
      <c r="C3269">
        <v>5</v>
      </c>
      <c r="D3269" s="14">
        <v>20001620511897</v>
      </c>
      <c r="E3269" t="s">
        <v>2810</v>
      </c>
      <c r="F3269" s="2">
        <v>46142.415219907409</v>
      </c>
      <c r="G3269" s="2">
        <v>46151</v>
      </c>
      <c r="I3269" t="s">
        <v>224</v>
      </c>
      <c r="J3269" t="s">
        <v>230</v>
      </c>
      <c r="L3269" t="s">
        <v>521</v>
      </c>
      <c r="M3269" t="s">
        <v>309</v>
      </c>
      <c r="N3269" t="s">
        <v>297</v>
      </c>
      <c r="O3269" t="s">
        <v>283</v>
      </c>
      <c r="Q3269" t="s">
        <v>13332</v>
      </c>
      <c r="R3269" t="s">
        <v>2809</v>
      </c>
      <c r="S3269" t="s">
        <v>7963</v>
      </c>
      <c r="T3269" t="s">
        <v>7964</v>
      </c>
      <c r="U3269" t="s">
        <v>4796</v>
      </c>
      <c r="V3269" t="s">
        <v>2024</v>
      </c>
      <c r="W3269" t="s">
        <v>245</v>
      </c>
      <c r="X3269" t="s">
        <v>387</v>
      </c>
      <c r="Z3269">
        <v>4</v>
      </c>
      <c r="AA3269" t="s">
        <v>3921</v>
      </c>
      <c r="AE3269" t="s">
        <v>3922</v>
      </c>
      <c r="AG3269" t="s">
        <v>6701</v>
      </c>
      <c r="AH3269">
        <v>6089394423</v>
      </c>
      <c r="AI3269" t="s">
        <v>13333</v>
      </c>
      <c r="AM3269" t="s">
        <v>3925</v>
      </c>
      <c r="AN3269" t="s">
        <v>3926</v>
      </c>
      <c r="AO3269" t="s">
        <v>268</v>
      </c>
      <c r="AP3269" t="s">
        <v>386</v>
      </c>
      <c r="AW3269" t="s">
        <v>447</v>
      </c>
      <c r="AX3269" t="s">
        <v>446</v>
      </c>
      <c r="AY3269" t="s">
        <v>253</v>
      </c>
      <c r="AZ3269" t="s">
        <v>230</v>
      </c>
      <c r="BA3269" t="s">
        <v>273</v>
      </c>
      <c r="BB3269" t="s">
        <v>380</v>
      </c>
      <c r="BC3269" t="s">
        <v>3927</v>
      </c>
      <c r="BD3269" t="s">
        <v>3927</v>
      </c>
      <c r="BE3269" t="s">
        <v>3927</v>
      </c>
      <c r="BF3269">
        <v>1</v>
      </c>
    </row>
    <row r="3270" spans="1:58" x14ac:dyDescent="0.3">
      <c r="A3270">
        <v>2026</v>
      </c>
      <c r="B3270">
        <v>202605</v>
      </c>
      <c r="C3270">
        <v>5</v>
      </c>
      <c r="D3270" s="14">
        <v>20001620506696</v>
      </c>
      <c r="E3270" t="s">
        <v>2810</v>
      </c>
      <c r="F3270" s="2">
        <v>46142.406944444447</v>
      </c>
      <c r="G3270" s="2">
        <v>46154</v>
      </c>
      <c r="I3270" t="s">
        <v>224</v>
      </c>
      <c r="J3270" t="s">
        <v>230</v>
      </c>
      <c r="L3270" t="s">
        <v>501</v>
      </c>
      <c r="M3270" t="s">
        <v>309</v>
      </c>
      <c r="N3270" t="s">
        <v>297</v>
      </c>
      <c r="O3270" t="s">
        <v>283</v>
      </c>
      <c r="Q3270" t="s">
        <v>13334</v>
      </c>
      <c r="R3270" t="s">
        <v>2809</v>
      </c>
      <c r="S3270" t="s">
        <v>5494</v>
      </c>
      <c r="T3270" t="s">
        <v>5495</v>
      </c>
      <c r="U3270" t="s">
        <v>3034</v>
      </c>
      <c r="V3270" t="s">
        <v>647</v>
      </c>
      <c r="W3270" t="s">
        <v>245</v>
      </c>
      <c r="X3270" t="s">
        <v>225</v>
      </c>
      <c r="Z3270">
        <v>1</v>
      </c>
      <c r="AA3270" t="s">
        <v>3921</v>
      </c>
      <c r="AE3270" t="s">
        <v>3922</v>
      </c>
      <c r="AG3270" t="s">
        <v>5111</v>
      </c>
      <c r="AH3270">
        <v>6051231141</v>
      </c>
      <c r="AI3270" t="s">
        <v>13335</v>
      </c>
      <c r="AM3270" t="s">
        <v>3925</v>
      </c>
      <c r="AN3270" t="s">
        <v>3926</v>
      </c>
      <c r="AO3270" t="s">
        <v>268</v>
      </c>
      <c r="AP3270" t="s">
        <v>386</v>
      </c>
      <c r="AW3270" t="s">
        <v>227</v>
      </c>
      <c r="AX3270" t="s">
        <v>226</v>
      </c>
      <c r="AY3270" t="s">
        <v>254</v>
      </c>
      <c r="AZ3270" t="s">
        <v>230</v>
      </c>
      <c r="BA3270" t="s">
        <v>273</v>
      </c>
      <c r="BB3270" t="s">
        <v>380</v>
      </c>
      <c r="BC3270" t="s">
        <v>3927</v>
      </c>
      <c r="BD3270" t="s">
        <v>3927</v>
      </c>
      <c r="BE3270" t="s">
        <v>3927</v>
      </c>
      <c r="BF3270">
        <v>26</v>
      </c>
    </row>
    <row r="3271" spans="1:58" x14ac:dyDescent="0.3">
      <c r="A3271">
        <v>2026</v>
      </c>
      <c r="B3271">
        <v>202605</v>
      </c>
      <c r="C3271">
        <v>5</v>
      </c>
      <c r="D3271" s="14">
        <v>20001620499286</v>
      </c>
      <c r="E3271" t="s">
        <v>2810</v>
      </c>
      <c r="F3271" s="2">
        <v>46142.388784722221</v>
      </c>
      <c r="G3271" s="2">
        <v>46150</v>
      </c>
      <c r="I3271" t="s">
        <v>224</v>
      </c>
      <c r="J3271" t="s">
        <v>230</v>
      </c>
      <c r="L3271" t="s">
        <v>3181</v>
      </c>
      <c r="M3271" t="s">
        <v>494</v>
      </c>
      <c r="N3271" t="s">
        <v>486</v>
      </c>
      <c r="O3271" t="s">
        <v>257</v>
      </c>
      <c r="Q3271" t="s">
        <v>13336</v>
      </c>
      <c r="R3271" t="s">
        <v>2809</v>
      </c>
      <c r="S3271" t="s">
        <v>327</v>
      </c>
      <c r="T3271" t="s">
        <v>328</v>
      </c>
      <c r="U3271" t="s">
        <v>258</v>
      </c>
      <c r="V3271" t="s">
        <v>247</v>
      </c>
      <c r="W3271" t="s">
        <v>245</v>
      </c>
      <c r="X3271" t="s">
        <v>225</v>
      </c>
      <c r="Z3271">
        <v>5</v>
      </c>
      <c r="AA3271" t="s">
        <v>3921</v>
      </c>
      <c r="AE3271" t="s">
        <v>3922</v>
      </c>
      <c r="AG3271" t="s">
        <v>329</v>
      </c>
      <c r="AH3271">
        <v>6108763463</v>
      </c>
      <c r="AI3271" t="s">
        <v>13337</v>
      </c>
      <c r="AM3271" t="s">
        <v>3925</v>
      </c>
      <c r="AN3271" t="s">
        <v>3926</v>
      </c>
      <c r="AO3271" t="s">
        <v>268</v>
      </c>
      <c r="AP3271" t="s">
        <v>386</v>
      </c>
      <c r="AW3271" t="s">
        <v>320</v>
      </c>
      <c r="AX3271" t="s">
        <v>319</v>
      </c>
      <c r="AY3271" t="s">
        <v>254</v>
      </c>
      <c r="AZ3271" t="s">
        <v>230</v>
      </c>
      <c r="BA3271" t="s">
        <v>395</v>
      </c>
      <c r="BB3271" t="s">
        <v>380</v>
      </c>
      <c r="BC3271" t="s">
        <v>3927</v>
      </c>
      <c r="BD3271" t="s">
        <v>3927</v>
      </c>
      <c r="BE3271" t="s">
        <v>3927</v>
      </c>
      <c r="BF3271">
        <v>9</v>
      </c>
    </row>
    <row r="3272" spans="1:58" x14ac:dyDescent="0.3">
      <c r="A3272">
        <v>2026</v>
      </c>
      <c r="B3272">
        <v>202605</v>
      </c>
      <c r="C3272">
        <v>5</v>
      </c>
      <c r="D3272" s="14">
        <v>20001620232587</v>
      </c>
      <c r="E3272" t="s">
        <v>2810</v>
      </c>
      <c r="F3272" s="2">
        <v>46142.359270833331</v>
      </c>
      <c r="G3272" s="2">
        <v>46150</v>
      </c>
      <c r="I3272" t="s">
        <v>224</v>
      </c>
      <c r="J3272" t="s">
        <v>230</v>
      </c>
      <c r="L3272" t="s">
        <v>3745</v>
      </c>
      <c r="M3272" t="s">
        <v>902</v>
      </c>
      <c r="N3272" t="s">
        <v>752</v>
      </c>
      <c r="O3272" t="s">
        <v>623</v>
      </c>
      <c r="Q3272" t="s">
        <v>13338</v>
      </c>
      <c r="R3272" t="s">
        <v>2809</v>
      </c>
      <c r="S3272" t="s">
        <v>6590</v>
      </c>
      <c r="T3272" t="s">
        <v>6591</v>
      </c>
      <c r="U3272" t="s">
        <v>4796</v>
      </c>
      <c r="V3272" t="s">
        <v>2024</v>
      </c>
      <c r="W3272" t="s">
        <v>245</v>
      </c>
      <c r="X3272" t="s">
        <v>225</v>
      </c>
      <c r="Z3272">
        <v>5</v>
      </c>
      <c r="AA3272" t="s">
        <v>3921</v>
      </c>
      <c r="AE3272" t="s">
        <v>3922</v>
      </c>
      <c r="AG3272" t="s">
        <v>2026</v>
      </c>
      <c r="AH3272">
        <v>6108754581</v>
      </c>
      <c r="AI3272" t="s">
        <v>13339</v>
      </c>
      <c r="AM3272" t="s">
        <v>3925</v>
      </c>
      <c r="AN3272" t="s">
        <v>3926</v>
      </c>
      <c r="AO3272" t="s">
        <v>268</v>
      </c>
      <c r="AP3272" t="s">
        <v>386</v>
      </c>
      <c r="AW3272" t="s">
        <v>320</v>
      </c>
      <c r="AX3272" t="s">
        <v>319</v>
      </c>
      <c r="AY3272" t="s">
        <v>254</v>
      </c>
      <c r="AZ3272" t="s">
        <v>230</v>
      </c>
      <c r="BA3272" t="s">
        <v>395</v>
      </c>
      <c r="BB3272" t="s">
        <v>380</v>
      </c>
      <c r="BC3272" t="s">
        <v>3927</v>
      </c>
      <c r="BD3272" t="s">
        <v>3927</v>
      </c>
      <c r="BE3272" t="s">
        <v>3927</v>
      </c>
      <c r="BF3272">
        <v>9</v>
      </c>
    </row>
    <row r="3273" spans="1:58" x14ac:dyDescent="0.3">
      <c r="A3273">
        <v>2026</v>
      </c>
      <c r="B3273">
        <v>202605</v>
      </c>
      <c r="C3273">
        <v>5</v>
      </c>
      <c r="D3273" s="14">
        <v>20001620229632</v>
      </c>
      <c r="E3273" t="s">
        <v>2810</v>
      </c>
      <c r="F3273" s="2">
        <v>46142.361250000002</v>
      </c>
      <c r="G3273" s="2">
        <v>46149</v>
      </c>
      <c r="I3273" t="s">
        <v>224</v>
      </c>
      <c r="J3273" t="s">
        <v>230</v>
      </c>
      <c r="L3273" t="s">
        <v>1305</v>
      </c>
      <c r="M3273" t="s">
        <v>309</v>
      </c>
      <c r="N3273" t="s">
        <v>297</v>
      </c>
      <c r="O3273" t="s">
        <v>283</v>
      </c>
      <c r="Q3273" t="s">
        <v>13340</v>
      </c>
      <c r="R3273" t="s">
        <v>2809</v>
      </c>
      <c r="S3273" t="s">
        <v>6704</v>
      </c>
      <c r="T3273" t="s">
        <v>6705</v>
      </c>
      <c r="U3273" t="s">
        <v>4796</v>
      </c>
      <c r="V3273" t="s">
        <v>2024</v>
      </c>
      <c r="W3273" t="s">
        <v>245</v>
      </c>
      <c r="X3273" t="s">
        <v>225</v>
      </c>
      <c r="Z3273">
        <v>6</v>
      </c>
      <c r="AA3273" t="s">
        <v>3921</v>
      </c>
      <c r="AE3273" t="s">
        <v>3922</v>
      </c>
      <c r="AG3273" t="s">
        <v>2026</v>
      </c>
      <c r="AH3273">
        <v>6108762470</v>
      </c>
      <c r="AI3273" t="s">
        <v>13341</v>
      </c>
      <c r="AM3273" t="s">
        <v>3925</v>
      </c>
      <c r="AN3273" t="s">
        <v>3926</v>
      </c>
      <c r="AO3273" t="s">
        <v>268</v>
      </c>
      <c r="AP3273" t="s">
        <v>249</v>
      </c>
      <c r="AW3273" t="s">
        <v>227</v>
      </c>
      <c r="AX3273" t="s">
        <v>226</v>
      </c>
      <c r="AY3273" t="s">
        <v>254</v>
      </c>
      <c r="AZ3273" t="s">
        <v>230</v>
      </c>
      <c r="BA3273" t="s">
        <v>273</v>
      </c>
      <c r="BB3273" t="s">
        <v>380</v>
      </c>
      <c r="BC3273" t="s">
        <v>3927</v>
      </c>
      <c r="BD3273" t="s">
        <v>3927</v>
      </c>
      <c r="BE3273" t="s">
        <v>3927</v>
      </c>
      <c r="BF3273">
        <v>9</v>
      </c>
    </row>
    <row r="3274" spans="1:58" x14ac:dyDescent="0.3">
      <c r="A3274">
        <v>2026</v>
      </c>
      <c r="B3274">
        <v>202605</v>
      </c>
      <c r="C3274">
        <v>5</v>
      </c>
      <c r="D3274" s="14">
        <v>20001620143357</v>
      </c>
      <c r="E3274" t="s">
        <v>2810</v>
      </c>
      <c r="F3274" s="2">
        <v>46141.756956018522</v>
      </c>
      <c r="G3274" s="2">
        <v>46146</v>
      </c>
      <c r="I3274" t="s">
        <v>224</v>
      </c>
      <c r="J3274" t="s">
        <v>230</v>
      </c>
      <c r="L3274" t="s">
        <v>1333</v>
      </c>
      <c r="M3274" t="s">
        <v>1336</v>
      </c>
      <c r="N3274" t="s">
        <v>546</v>
      </c>
      <c r="O3274" t="s">
        <v>554</v>
      </c>
      <c r="Q3274" t="s">
        <v>13342</v>
      </c>
      <c r="R3274" t="s">
        <v>2809</v>
      </c>
      <c r="S3274" t="s">
        <v>1640</v>
      </c>
      <c r="T3274" t="s">
        <v>1641</v>
      </c>
      <c r="U3274" t="s">
        <v>258</v>
      </c>
      <c r="V3274" t="s">
        <v>247</v>
      </c>
      <c r="W3274" t="s">
        <v>245</v>
      </c>
      <c r="X3274" t="s">
        <v>225</v>
      </c>
      <c r="Z3274">
        <v>9</v>
      </c>
      <c r="AA3274" t="s">
        <v>3921</v>
      </c>
      <c r="AE3274" t="s">
        <v>3922</v>
      </c>
      <c r="AG3274" t="s">
        <v>329</v>
      </c>
      <c r="AH3274">
        <v>6108752540</v>
      </c>
      <c r="AI3274" t="s">
        <v>13343</v>
      </c>
      <c r="AM3274" t="s">
        <v>3925</v>
      </c>
      <c r="AN3274" t="s">
        <v>3926</v>
      </c>
      <c r="AO3274" t="s">
        <v>268</v>
      </c>
      <c r="AP3274" t="s">
        <v>853</v>
      </c>
      <c r="AU3274" t="s">
        <v>3929</v>
      </c>
      <c r="AV3274" t="s">
        <v>3930</v>
      </c>
      <c r="AW3274" t="s">
        <v>320</v>
      </c>
      <c r="AX3274" t="s">
        <v>319</v>
      </c>
      <c r="AY3274" t="s">
        <v>254</v>
      </c>
      <c r="AZ3274" t="s">
        <v>230</v>
      </c>
      <c r="BA3274" t="s">
        <v>395</v>
      </c>
      <c r="BB3274" t="s">
        <v>2234</v>
      </c>
      <c r="BC3274" t="s">
        <v>3927</v>
      </c>
      <c r="BD3274" t="s">
        <v>3927</v>
      </c>
      <c r="BE3274" t="s">
        <v>3927</v>
      </c>
      <c r="BF3274">
        <v>5</v>
      </c>
    </row>
    <row r="3275" spans="1:58" x14ac:dyDescent="0.3">
      <c r="A3275">
        <v>2026</v>
      </c>
      <c r="B3275">
        <v>202605</v>
      </c>
      <c r="C3275">
        <v>5</v>
      </c>
      <c r="D3275" s="14">
        <v>20001620117871</v>
      </c>
      <c r="E3275" t="s">
        <v>2810</v>
      </c>
      <c r="F3275" s="2">
        <v>46141.720173611109</v>
      </c>
      <c r="G3275" s="2">
        <v>46150</v>
      </c>
      <c r="I3275" t="s">
        <v>224</v>
      </c>
      <c r="J3275" t="s">
        <v>230</v>
      </c>
      <c r="L3275" t="s">
        <v>2546</v>
      </c>
      <c r="M3275" t="s">
        <v>309</v>
      </c>
      <c r="N3275" t="s">
        <v>297</v>
      </c>
      <c r="O3275" t="s">
        <v>283</v>
      </c>
      <c r="Q3275" t="s">
        <v>3569</v>
      </c>
      <c r="R3275" t="s">
        <v>2809</v>
      </c>
      <c r="S3275" t="s">
        <v>5050</v>
      </c>
      <c r="T3275" t="s">
        <v>5051</v>
      </c>
      <c r="U3275" t="s">
        <v>4008</v>
      </c>
      <c r="V3275" t="s">
        <v>980</v>
      </c>
      <c r="W3275" t="s">
        <v>245</v>
      </c>
      <c r="X3275" t="s">
        <v>387</v>
      </c>
      <c r="Z3275">
        <v>5</v>
      </c>
      <c r="AA3275" t="s">
        <v>3921</v>
      </c>
      <c r="AE3275" t="s">
        <v>3922</v>
      </c>
      <c r="AG3275" t="s">
        <v>4870</v>
      </c>
      <c r="AH3275">
        <v>6108758439</v>
      </c>
      <c r="AI3275" t="s">
        <v>13344</v>
      </c>
      <c r="AM3275" t="s">
        <v>3925</v>
      </c>
      <c r="AN3275" t="s">
        <v>3926</v>
      </c>
      <c r="AO3275" t="s">
        <v>268</v>
      </c>
      <c r="AP3275" t="s">
        <v>386</v>
      </c>
      <c r="AW3275" t="s">
        <v>389</v>
      </c>
      <c r="AX3275" t="s">
        <v>388</v>
      </c>
      <c r="AY3275" t="s">
        <v>253</v>
      </c>
      <c r="AZ3275" t="s">
        <v>230</v>
      </c>
      <c r="BA3275" t="s">
        <v>395</v>
      </c>
      <c r="BB3275" t="s">
        <v>380</v>
      </c>
      <c r="BC3275" t="s">
        <v>3927</v>
      </c>
      <c r="BD3275" t="s">
        <v>3927</v>
      </c>
      <c r="BE3275" t="s">
        <v>3927</v>
      </c>
      <c r="BF3275">
        <v>5</v>
      </c>
    </row>
    <row r="3276" spans="1:58" x14ac:dyDescent="0.3">
      <c r="A3276">
        <v>2026</v>
      </c>
      <c r="B3276">
        <v>202605</v>
      </c>
      <c r="C3276">
        <v>5</v>
      </c>
      <c r="D3276" s="14">
        <v>20001620082586</v>
      </c>
      <c r="E3276" t="s">
        <v>2810</v>
      </c>
      <c r="F3276" s="2">
        <v>46141.660844907405</v>
      </c>
      <c r="G3276" s="2">
        <v>46153</v>
      </c>
      <c r="I3276" t="s">
        <v>224</v>
      </c>
      <c r="J3276" t="s">
        <v>1696</v>
      </c>
      <c r="L3276" t="s">
        <v>13345</v>
      </c>
      <c r="M3276" t="s">
        <v>309</v>
      </c>
      <c r="N3276" t="s">
        <v>297</v>
      </c>
      <c r="O3276" t="s">
        <v>283</v>
      </c>
      <c r="Q3276" t="s">
        <v>13346</v>
      </c>
      <c r="R3276" t="s">
        <v>4141</v>
      </c>
      <c r="S3276" t="s">
        <v>797</v>
      </c>
      <c r="T3276" t="s">
        <v>806</v>
      </c>
      <c r="U3276" t="s">
        <v>258</v>
      </c>
      <c r="V3276" t="s">
        <v>247</v>
      </c>
      <c r="W3276" t="s">
        <v>245</v>
      </c>
      <c r="X3276" t="s">
        <v>225</v>
      </c>
      <c r="Z3276">
        <v>2</v>
      </c>
      <c r="AA3276" t="s">
        <v>3921</v>
      </c>
      <c r="AE3276" t="s">
        <v>3922</v>
      </c>
      <c r="AG3276" t="s">
        <v>248</v>
      </c>
      <c r="AH3276">
        <v>6108753416</v>
      </c>
      <c r="AI3276" t="s">
        <v>13347</v>
      </c>
      <c r="AM3276" t="s">
        <v>3925</v>
      </c>
      <c r="AN3276" t="s">
        <v>3926</v>
      </c>
      <c r="AO3276" t="s">
        <v>268</v>
      </c>
      <c r="AP3276" t="s">
        <v>1701</v>
      </c>
      <c r="AW3276" t="s">
        <v>1694</v>
      </c>
      <c r="AX3276" t="s">
        <v>1693</v>
      </c>
      <c r="AY3276" t="s">
        <v>254</v>
      </c>
      <c r="AZ3276" t="s">
        <v>1696</v>
      </c>
      <c r="BA3276" t="s">
        <v>395</v>
      </c>
      <c r="BB3276" t="s">
        <v>1698</v>
      </c>
      <c r="BC3276" t="s">
        <v>3927</v>
      </c>
      <c r="BD3276" t="s">
        <v>3927</v>
      </c>
      <c r="BE3276" t="s">
        <v>3927</v>
      </c>
      <c r="BF3276">
        <v>5</v>
      </c>
    </row>
    <row r="3277" spans="1:58" x14ac:dyDescent="0.3">
      <c r="A3277">
        <v>2026</v>
      </c>
      <c r="B3277">
        <v>202605</v>
      </c>
      <c r="C3277">
        <v>5</v>
      </c>
      <c r="D3277" s="14">
        <v>20001620021666</v>
      </c>
      <c r="E3277" t="s">
        <v>2810</v>
      </c>
      <c r="F3277" s="2">
        <v>46141.622083333335</v>
      </c>
      <c r="G3277" s="2">
        <v>46149</v>
      </c>
      <c r="I3277" t="s">
        <v>224</v>
      </c>
      <c r="J3277" t="s">
        <v>230</v>
      </c>
      <c r="L3277" t="s">
        <v>911</v>
      </c>
      <c r="M3277" t="s">
        <v>309</v>
      </c>
      <c r="N3277" t="s">
        <v>297</v>
      </c>
      <c r="O3277" t="s">
        <v>283</v>
      </c>
      <c r="Q3277" t="s">
        <v>13348</v>
      </c>
      <c r="R3277" t="s">
        <v>2809</v>
      </c>
      <c r="S3277" t="s">
        <v>6130</v>
      </c>
      <c r="T3277" t="s">
        <v>6131</v>
      </c>
      <c r="U3277" t="s">
        <v>4796</v>
      </c>
      <c r="V3277" t="s">
        <v>2024</v>
      </c>
      <c r="W3277" t="s">
        <v>245</v>
      </c>
      <c r="X3277" t="s">
        <v>225</v>
      </c>
      <c r="Z3277">
        <v>6</v>
      </c>
      <c r="AA3277" t="s">
        <v>3921</v>
      </c>
      <c r="AE3277" t="s">
        <v>3922</v>
      </c>
      <c r="AG3277" t="s">
        <v>2026</v>
      </c>
      <c r="AH3277">
        <v>6108763165</v>
      </c>
      <c r="AI3277" t="s">
        <v>13349</v>
      </c>
      <c r="AM3277" t="s">
        <v>3925</v>
      </c>
      <c r="AN3277" t="s">
        <v>3926</v>
      </c>
      <c r="AO3277" t="s">
        <v>268</v>
      </c>
      <c r="AP3277" t="s">
        <v>249</v>
      </c>
      <c r="AW3277" t="s">
        <v>227</v>
      </c>
      <c r="AX3277" t="s">
        <v>226</v>
      </c>
      <c r="AY3277" t="s">
        <v>254</v>
      </c>
      <c r="AZ3277" t="s">
        <v>230</v>
      </c>
      <c r="BA3277" t="s">
        <v>395</v>
      </c>
      <c r="BB3277" t="s">
        <v>380</v>
      </c>
      <c r="BC3277" t="s">
        <v>3927</v>
      </c>
      <c r="BD3277" t="s">
        <v>3927</v>
      </c>
      <c r="BE3277" t="s">
        <v>3927</v>
      </c>
      <c r="BF3277">
        <v>5</v>
      </c>
    </row>
    <row r="3278" spans="1:58" x14ac:dyDescent="0.3">
      <c r="A3278">
        <v>2026</v>
      </c>
      <c r="B3278">
        <v>202605</v>
      </c>
      <c r="C3278">
        <v>5</v>
      </c>
      <c r="D3278" s="14">
        <v>20001619953662</v>
      </c>
      <c r="E3278" t="s">
        <v>2810</v>
      </c>
      <c r="F3278" s="2">
        <v>46141.5234837963</v>
      </c>
      <c r="G3278" s="2">
        <v>46149</v>
      </c>
      <c r="I3278" t="s">
        <v>224</v>
      </c>
      <c r="J3278" t="s">
        <v>230</v>
      </c>
      <c r="L3278" t="s">
        <v>13350</v>
      </c>
      <c r="M3278" t="s">
        <v>1350</v>
      </c>
      <c r="N3278" t="s">
        <v>322</v>
      </c>
      <c r="O3278" t="s">
        <v>331</v>
      </c>
      <c r="Q3278" t="s">
        <v>13351</v>
      </c>
      <c r="R3278" t="s">
        <v>2809</v>
      </c>
      <c r="S3278" t="s">
        <v>7963</v>
      </c>
      <c r="T3278" t="s">
        <v>7964</v>
      </c>
      <c r="U3278" t="s">
        <v>4796</v>
      </c>
      <c r="V3278" t="s">
        <v>2024</v>
      </c>
      <c r="W3278" t="s">
        <v>245</v>
      </c>
      <c r="X3278" t="s">
        <v>387</v>
      </c>
      <c r="Z3278">
        <v>6</v>
      </c>
      <c r="AA3278" t="s">
        <v>3921</v>
      </c>
      <c r="AE3278" t="s">
        <v>3922</v>
      </c>
      <c r="AG3278" t="s">
        <v>6701</v>
      </c>
      <c r="AH3278">
        <v>6108757064</v>
      </c>
      <c r="AI3278" t="s">
        <v>13352</v>
      </c>
      <c r="AM3278" t="s">
        <v>3925</v>
      </c>
      <c r="AN3278" t="s">
        <v>3926</v>
      </c>
      <c r="AO3278" t="s">
        <v>268</v>
      </c>
      <c r="AP3278" t="s">
        <v>249</v>
      </c>
      <c r="AW3278" t="s">
        <v>389</v>
      </c>
      <c r="AX3278" t="s">
        <v>388</v>
      </c>
      <c r="AY3278" t="s">
        <v>253</v>
      </c>
      <c r="AZ3278" t="s">
        <v>230</v>
      </c>
      <c r="BA3278" t="s">
        <v>395</v>
      </c>
      <c r="BB3278" t="s">
        <v>380</v>
      </c>
      <c r="BC3278" t="s">
        <v>3927</v>
      </c>
      <c r="BD3278" t="s">
        <v>3927</v>
      </c>
      <c r="BE3278" t="s">
        <v>3927</v>
      </c>
      <c r="BF3278">
        <v>5</v>
      </c>
    </row>
    <row r="3279" spans="1:58" x14ac:dyDescent="0.3">
      <c r="A3279">
        <v>2026</v>
      </c>
      <c r="B3279">
        <v>202605</v>
      </c>
      <c r="C3279">
        <v>5</v>
      </c>
      <c r="D3279" s="14">
        <v>20001619901466</v>
      </c>
      <c r="E3279" t="s">
        <v>2810</v>
      </c>
      <c r="F3279" s="2">
        <v>46141.472858796296</v>
      </c>
      <c r="G3279" s="2">
        <v>46151</v>
      </c>
      <c r="I3279" t="s">
        <v>224</v>
      </c>
      <c r="J3279" t="s">
        <v>230</v>
      </c>
      <c r="L3279" t="s">
        <v>3730</v>
      </c>
      <c r="M3279" t="s">
        <v>1607</v>
      </c>
      <c r="N3279" t="s">
        <v>752</v>
      </c>
      <c r="O3279" t="s">
        <v>623</v>
      </c>
      <c r="Q3279" t="s">
        <v>13353</v>
      </c>
      <c r="R3279" t="s">
        <v>2809</v>
      </c>
      <c r="S3279" t="s">
        <v>7831</v>
      </c>
      <c r="T3279" t="s">
        <v>7832</v>
      </c>
      <c r="U3279" t="s">
        <v>4796</v>
      </c>
      <c r="V3279" t="s">
        <v>2024</v>
      </c>
      <c r="W3279" t="s">
        <v>245</v>
      </c>
      <c r="X3279" t="s">
        <v>387</v>
      </c>
      <c r="Z3279">
        <v>4</v>
      </c>
      <c r="AA3279" t="s">
        <v>3921</v>
      </c>
      <c r="AE3279" t="s">
        <v>3922</v>
      </c>
      <c r="AG3279" t="s">
        <v>6332</v>
      </c>
      <c r="AH3279">
        <v>6108762917</v>
      </c>
      <c r="AI3279" t="s">
        <v>13354</v>
      </c>
      <c r="AM3279" t="s">
        <v>3925</v>
      </c>
      <c r="AN3279" t="s">
        <v>3926</v>
      </c>
      <c r="AO3279" t="s">
        <v>268</v>
      </c>
      <c r="AP3279" t="s">
        <v>249</v>
      </c>
      <c r="AW3279" t="s">
        <v>447</v>
      </c>
      <c r="AX3279" t="s">
        <v>446</v>
      </c>
      <c r="AY3279" t="s">
        <v>253</v>
      </c>
      <c r="AZ3279" t="s">
        <v>230</v>
      </c>
      <c r="BA3279" t="s">
        <v>395</v>
      </c>
      <c r="BB3279" t="s">
        <v>380</v>
      </c>
      <c r="BC3279" t="s">
        <v>3927</v>
      </c>
      <c r="BD3279" t="s">
        <v>3927</v>
      </c>
      <c r="BE3279" t="s">
        <v>3927</v>
      </c>
      <c r="BF3279">
        <v>5</v>
      </c>
    </row>
    <row r="3280" spans="1:58" x14ac:dyDescent="0.3">
      <c r="A3280">
        <v>2026</v>
      </c>
      <c r="B3280">
        <v>202605</v>
      </c>
      <c r="C3280">
        <v>5</v>
      </c>
      <c r="D3280" s="14">
        <v>20001619852751</v>
      </c>
      <c r="E3280" t="s">
        <v>2810</v>
      </c>
      <c r="F3280" s="2">
        <v>46141.442199074074</v>
      </c>
      <c r="G3280" s="2">
        <v>46150</v>
      </c>
      <c r="I3280" t="s">
        <v>224</v>
      </c>
      <c r="J3280" t="s">
        <v>230</v>
      </c>
      <c r="L3280" t="s">
        <v>8676</v>
      </c>
      <c r="M3280" t="s">
        <v>364</v>
      </c>
      <c r="N3280" t="s">
        <v>353</v>
      </c>
      <c r="O3280" t="s">
        <v>283</v>
      </c>
      <c r="Q3280" t="s">
        <v>13355</v>
      </c>
      <c r="R3280" t="s">
        <v>2809</v>
      </c>
      <c r="S3280" t="s">
        <v>6720</v>
      </c>
      <c r="T3280" t="s">
        <v>6721</v>
      </c>
      <c r="U3280" t="s">
        <v>4796</v>
      </c>
      <c r="V3280" t="s">
        <v>2024</v>
      </c>
      <c r="W3280" t="s">
        <v>245</v>
      </c>
      <c r="X3280" t="s">
        <v>387</v>
      </c>
      <c r="Z3280">
        <v>5</v>
      </c>
      <c r="AA3280" t="s">
        <v>3921</v>
      </c>
      <c r="AE3280" t="s">
        <v>3922</v>
      </c>
      <c r="AG3280" t="s">
        <v>6701</v>
      </c>
      <c r="AH3280">
        <v>6108760862</v>
      </c>
      <c r="AI3280" t="s">
        <v>13356</v>
      </c>
      <c r="AM3280" t="s">
        <v>3925</v>
      </c>
      <c r="AN3280" t="s">
        <v>3926</v>
      </c>
      <c r="AO3280" t="s">
        <v>268</v>
      </c>
      <c r="AP3280" t="s">
        <v>386</v>
      </c>
      <c r="AW3280" t="s">
        <v>447</v>
      </c>
      <c r="AX3280" t="s">
        <v>446</v>
      </c>
      <c r="AY3280" t="s">
        <v>253</v>
      </c>
      <c r="AZ3280" t="s">
        <v>230</v>
      </c>
      <c r="BA3280" t="s">
        <v>395</v>
      </c>
      <c r="BB3280" t="s">
        <v>380</v>
      </c>
      <c r="BC3280" t="s">
        <v>3927</v>
      </c>
      <c r="BD3280" t="s">
        <v>3927</v>
      </c>
      <c r="BE3280" t="s">
        <v>3927</v>
      </c>
      <c r="BF3280">
        <v>5</v>
      </c>
    </row>
    <row r="3281" spans="1:58" x14ac:dyDescent="0.3">
      <c r="A3281">
        <v>2026</v>
      </c>
      <c r="B3281">
        <v>202605</v>
      </c>
      <c r="C3281">
        <v>5</v>
      </c>
      <c r="D3281" s="14">
        <v>20001619814825</v>
      </c>
      <c r="E3281" t="s">
        <v>2810</v>
      </c>
      <c r="F3281" s="2">
        <v>46141.403460648151</v>
      </c>
      <c r="G3281" s="2">
        <v>46151</v>
      </c>
      <c r="I3281" t="s">
        <v>224</v>
      </c>
      <c r="J3281" t="s">
        <v>230</v>
      </c>
      <c r="L3281" t="s">
        <v>2172</v>
      </c>
      <c r="M3281" t="s">
        <v>309</v>
      </c>
      <c r="N3281" t="s">
        <v>297</v>
      </c>
      <c r="O3281" t="s">
        <v>283</v>
      </c>
      <c r="Q3281" t="s">
        <v>13357</v>
      </c>
      <c r="R3281" t="s">
        <v>2809</v>
      </c>
      <c r="S3281" t="s">
        <v>5929</v>
      </c>
      <c r="T3281" t="s">
        <v>5930</v>
      </c>
      <c r="U3281" t="s">
        <v>4008</v>
      </c>
      <c r="V3281" t="s">
        <v>980</v>
      </c>
      <c r="W3281" t="s">
        <v>245</v>
      </c>
      <c r="X3281" t="s">
        <v>387</v>
      </c>
      <c r="Z3281">
        <v>4</v>
      </c>
      <c r="AA3281" t="s">
        <v>3921</v>
      </c>
      <c r="AE3281" t="s">
        <v>3922</v>
      </c>
      <c r="AG3281" t="s">
        <v>4844</v>
      </c>
      <c r="AH3281">
        <v>6091144533</v>
      </c>
      <c r="AI3281" t="s">
        <v>13358</v>
      </c>
      <c r="AM3281" t="s">
        <v>3925</v>
      </c>
      <c r="AN3281" t="s">
        <v>3926</v>
      </c>
      <c r="AO3281" t="s">
        <v>268</v>
      </c>
      <c r="AP3281" t="s">
        <v>304</v>
      </c>
      <c r="AW3281" t="s">
        <v>447</v>
      </c>
      <c r="AX3281" t="s">
        <v>446</v>
      </c>
      <c r="AY3281" t="s">
        <v>253</v>
      </c>
      <c r="AZ3281" t="s">
        <v>230</v>
      </c>
      <c r="BA3281" t="s">
        <v>273</v>
      </c>
      <c r="BB3281" t="s">
        <v>380</v>
      </c>
      <c r="BC3281" t="s">
        <v>3927</v>
      </c>
      <c r="BD3281" t="s">
        <v>3927</v>
      </c>
      <c r="BE3281" t="s">
        <v>3927</v>
      </c>
      <c r="BF3281">
        <v>1</v>
      </c>
    </row>
    <row r="3282" spans="1:58" x14ac:dyDescent="0.3">
      <c r="A3282">
        <v>2026</v>
      </c>
      <c r="B3282">
        <v>202605</v>
      </c>
      <c r="C3282">
        <v>5</v>
      </c>
      <c r="D3282" s="14">
        <v>20001619634486</v>
      </c>
      <c r="E3282" t="s">
        <v>2810</v>
      </c>
      <c r="F3282" s="2">
        <v>46140.87909722222</v>
      </c>
      <c r="G3282" s="2">
        <v>46151</v>
      </c>
      <c r="I3282" t="s">
        <v>224</v>
      </c>
      <c r="J3282" t="s">
        <v>230</v>
      </c>
      <c r="L3282" t="s">
        <v>9041</v>
      </c>
      <c r="M3282" t="s">
        <v>309</v>
      </c>
      <c r="N3282" t="s">
        <v>297</v>
      </c>
      <c r="O3282" t="s">
        <v>283</v>
      </c>
      <c r="Q3282" t="s">
        <v>13359</v>
      </c>
      <c r="R3282" t="s">
        <v>2809</v>
      </c>
      <c r="S3282" t="s">
        <v>5084</v>
      </c>
      <c r="T3282" t="s">
        <v>5085</v>
      </c>
      <c r="U3282" t="s">
        <v>4008</v>
      </c>
      <c r="V3282" t="s">
        <v>980</v>
      </c>
      <c r="W3282" t="s">
        <v>245</v>
      </c>
      <c r="X3282" t="s">
        <v>387</v>
      </c>
      <c r="Z3282">
        <v>4</v>
      </c>
      <c r="AA3282" t="s">
        <v>3921</v>
      </c>
      <c r="AE3282" t="s">
        <v>3922</v>
      </c>
      <c r="AG3282" t="s">
        <v>4870</v>
      </c>
      <c r="AH3282">
        <v>6108725715</v>
      </c>
      <c r="AI3282" t="s">
        <v>13360</v>
      </c>
      <c r="AM3282" t="s">
        <v>3925</v>
      </c>
      <c r="AN3282" t="s">
        <v>3926</v>
      </c>
      <c r="AO3282" t="s">
        <v>268</v>
      </c>
      <c r="AP3282" t="s">
        <v>304</v>
      </c>
      <c r="AW3282" t="s">
        <v>389</v>
      </c>
      <c r="AX3282" t="s">
        <v>388</v>
      </c>
      <c r="AY3282" t="s">
        <v>253</v>
      </c>
      <c r="AZ3282" t="s">
        <v>230</v>
      </c>
      <c r="BA3282" t="s">
        <v>273</v>
      </c>
      <c r="BB3282" t="s">
        <v>380</v>
      </c>
      <c r="BC3282" t="s">
        <v>3927</v>
      </c>
      <c r="BD3282" t="s">
        <v>3927</v>
      </c>
      <c r="BE3282" t="s">
        <v>3927</v>
      </c>
      <c r="BF3282">
        <v>5</v>
      </c>
    </row>
    <row r="3283" spans="1:58" x14ac:dyDescent="0.3">
      <c r="A3283">
        <v>2026</v>
      </c>
      <c r="B3283">
        <v>202605</v>
      </c>
      <c r="C3283">
        <v>5</v>
      </c>
      <c r="D3283" s="14">
        <v>20001619596687</v>
      </c>
      <c r="E3283" t="s">
        <v>2810</v>
      </c>
      <c r="F3283" s="2">
        <v>46140.721041666664</v>
      </c>
      <c r="G3283" s="2">
        <v>46150</v>
      </c>
      <c r="I3283" t="s">
        <v>224</v>
      </c>
      <c r="J3283" t="s">
        <v>230</v>
      </c>
      <c r="L3283" t="s">
        <v>13361</v>
      </c>
      <c r="M3283" t="s">
        <v>4449</v>
      </c>
      <c r="N3283" t="s">
        <v>2982</v>
      </c>
      <c r="O3283" t="s">
        <v>554</v>
      </c>
      <c r="Q3283" t="s">
        <v>13362</v>
      </c>
      <c r="R3283" t="s">
        <v>2809</v>
      </c>
      <c r="S3283" t="s">
        <v>7661</v>
      </c>
      <c r="T3283" t="s">
        <v>7662</v>
      </c>
      <c r="U3283" t="s">
        <v>4008</v>
      </c>
      <c r="V3283" t="s">
        <v>980</v>
      </c>
      <c r="W3283" t="s">
        <v>245</v>
      </c>
      <c r="X3283" t="s">
        <v>225</v>
      </c>
      <c r="Z3283">
        <v>5</v>
      </c>
      <c r="AA3283" t="s">
        <v>3921</v>
      </c>
      <c r="AE3283" t="s">
        <v>3922</v>
      </c>
      <c r="AG3283" t="s">
        <v>4870</v>
      </c>
      <c r="AH3283">
        <v>6108737490</v>
      </c>
      <c r="AI3283" t="s">
        <v>13363</v>
      </c>
      <c r="AM3283" t="s">
        <v>3925</v>
      </c>
      <c r="AN3283" t="s">
        <v>3926</v>
      </c>
      <c r="AO3283" t="s">
        <v>268</v>
      </c>
      <c r="AP3283" t="s">
        <v>249</v>
      </c>
      <c r="AW3283" t="s">
        <v>320</v>
      </c>
      <c r="AX3283" t="s">
        <v>319</v>
      </c>
      <c r="AY3283" t="s">
        <v>254</v>
      </c>
      <c r="AZ3283" t="s">
        <v>230</v>
      </c>
      <c r="BA3283" t="s">
        <v>395</v>
      </c>
      <c r="BB3283" t="s">
        <v>380</v>
      </c>
      <c r="BC3283" t="s">
        <v>3927</v>
      </c>
      <c r="BD3283" t="s">
        <v>3927</v>
      </c>
      <c r="BE3283" t="s">
        <v>3927</v>
      </c>
      <c r="BF3283">
        <v>5</v>
      </c>
    </row>
    <row r="3284" spans="1:58" x14ac:dyDescent="0.3">
      <c r="A3284">
        <v>2026</v>
      </c>
      <c r="B3284">
        <v>202605</v>
      </c>
      <c r="C3284">
        <v>5</v>
      </c>
      <c r="D3284" s="14">
        <v>20001619451473</v>
      </c>
      <c r="E3284" t="s">
        <v>2810</v>
      </c>
      <c r="F3284" s="2">
        <v>46140.541481481479</v>
      </c>
      <c r="G3284" s="2">
        <v>46152</v>
      </c>
      <c r="I3284" t="s">
        <v>224</v>
      </c>
      <c r="J3284" t="s">
        <v>230</v>
      </c>
      <c r="L3284" t="s">
        <v>1927</v>
      </c>
      <c r="M3284" t="s">
        <v>309</v>
      </c>
      <c r="N3284" t="s">
        <v>297</v>
      </c>
      <c r="O3284" t="s">
        <v>283</v>
      </c>
      <c r="Q3284" t="s">
        <v>13364</v>
      </c>
      <c r="R3284" t="s">
        <v>2809</v>
      </c>
      <c r="S3284" t="s">
        <v>5395</v>
      </c>
      <c r="T3284" t="s">
        <v>5396</v>
      </c>
      <c r="U3284" t="s">
        <v>3034</v>
      </c>
      <c r="V3284" t="s">
        <v>647</v>
      </c>
      <c r="W3284" t="s">
        <v>245</v>
      </c>
      <c r="X3284" t="s">
        <v>387</v>
      </c>
      <c r="Z3284">
        <v>3</v>
      </c>
      <c r="AA3284" t="s">
        <v>3921</v>
      </c>
      <c r="AE3284" t="s">
        <v>3922</v>
      </c>
      <c r="AG3284" t="s">
        <v>5111</v>
      </c>
      <c r="AH3284">
        <v>1011511131</v>
      </c>
      <c r="AI3284" t="s">
        <v>13365</v>
      </c>
      <c r="AM3284" t="s">
        <v>3925</v>
      </c>
      <c r="AN3284" t="s">
        <v>3926</v>
      </c>
      <c r="AO3284" t="s">
        <v>268</v>
      </c>
      <c r="AP3284" t="s">
        <v>304</v>
      </c>
      <c r="AW3284" t="s">
        <v>447</v>
      </c>
      <c r="AX3284" t="s">
        <v>446</v>
      </c>
      <c r="AY3284" t="s">
        <v>253</v>
      </c>
      <c r="AZ3284" t="s">
        <v>230</v>
      </c>
      <c r="BA3284" t="s">
        <v>273</v>
      </c>
      <c r="BB3284" t="s">
        <v>380</v>
      </c>
      <c r="BC3284" t="s">
        <v>3927</v>
      </c>
      <c r="BD3284" t="s">
        <v>3927</v>
      </c>
      <c r="BE3284" t="s">
        <v>3927</v>
      </c>
      <c r="BF3284">
        <v>9</v>
      </c>
    </row>
    <row r="3285" spans="1:58" x14ac:dyDescent="0.3">
      <c r="A3285">
        <v>2026</v>
      </c>
      <c r="B3285">
        <v>202605</v>
      </c>
      <c r="C3285">
        <v>5</v>
      </c>
      <c r="D3285" s="14">
        <v>20001619422827</v>
      </c>
      <c r="E3285" t="s">
        <v>2810</v>
      </c>
      <c r="F3285" s="2">
        <v>46140.513391203705</v>
      </c>
      <c r="G3285" s="2">
        <v>46149</v>
      </c>
      <c r="I3285" t="s">
        <v>224</v>
      </c>
      <c r="J3285" t="s">
        <v>230</v>
      </c>
      <c r="L3285" t="s">
        <v>3385</v>
      </c>
      <c r="M3285" t="s">
        <v>309</v>
      </c>
      <c r="N3285" t="s">
        <v>297</v>
      </c>
      <c r="O3285" t="s">
        <v>283</v>
      </c>
      <c r="Q3285" t="s">
        <v>13366</v>
      </c>
      <c r="R3285" t="s">
        <v>2809</v>
      </c>
      <c r="S3285" t="s">
        <v>7080</v>
      </c>
      <c r="T3285" t="s">
        <v>7081</v>
      </c>
      <c r="U3285" t="s">
        <v>4796</v>
      </c>
      <c r="V3285" t="s">
        <v>2024</v>
      </c>
      <c r="W3285" t="s">
        <v>245</v>
      </c>
      <c r="X3285" t="s">
        <v>225</v>
      </c>
      <c r="Z3285">
        <v>6</v>
      </c>
      <c r="AA3285" t="s">
        <v>3921</v>
      </c>
      <c r="AE3285" t="s">
        <v>3922</v>
      </c>
      <c r="AG3285" t="s">
        <v>6701</v>
      </c>
      <c r="AH3285">
        <v>6056061531</v>
      </c>
      <c r="AI3285" t="s">
        <v>13367</v>
      </c>
      <c r="AM3285" t="s">
        <v>3925</v>
      </c>
      <c r="AN3285" t="s">
        <v>3926</v>
      </c>
      <c r="AO3285" t="s">
        <v>268</v>
      </c>
      <c r="AP3285" t="s">
        <v>386</v>
      </c>
      <c r="AW3285" t="s">
        <v>227</v>
      </c>
      <c r="AX3285" t="s">
        <v>226</v>
      </c>
      <c r="AY3285" t="s">
        <v>254</v>
      </c>
      <c r="AZ3285" t="s">
        <v>230</v>
      </c>
      <c r="BA3285" t="s">
        <v>273</v>
      </c>
      <c r="BB3285" t="s">
        <v>380</v>
      </c>
      <c r="BC3285" t="s">
        <v>3927</v>
      </c>
      <c r="BD3285" t="s">
        <v>3927</v>
      </c>
      <c r="BE3285" t="s">
        <v>3927</v>
      </c>
      <c r="BF3285">
        <v>26</v>
      </c>
    </row>
    <row r="3286" spans="1:58" x14ac:dyDescent="0.3">
      <c r="A3286">
        <v>2026</v>
      </c>
      <c r="B3286">
        <v>202605</v>
      </c>
      <c r="C3286">
        <v>5</v>
      </c>
      <c r="D3286" s="14">
        <v>20001619384186</v>
      </c>
      <c r="E3286" t="s">
        <v>2810</v>
      </c>
      <c r="F3286" s="2">
        <v>46140.454189814816</v>
      </c>
      <c r="G3286" s="2">
        <v>46154</v>
      </c>
      <c r="I3286" t="s">
        <v>224</v>
      </c>
      <c r="J3286" t="s">
        <v>230</v>
      </c>
      <c r="L3286" t="s">
        <v>3177</v>
      </c>
      <c r="M3286" t="s">
        <v>494</v>
      </c>
      <c r="N3286" t="s">
        <v>486</v>
      </c>
      <c r="O3286" t="s">
        <v>257</v>
      </c>
      <c r="Q3286" t="s">
        <v>13368</v>
      </c>
      <c r="R3286" t="s">
        <v>2809</v>
      </c>
      <c r="S3286" t="s">
        <v>5159</v>
      </c>
      <c r="T3286" t="s">
        <v>5160</v>
      </c>
      <c r="U3286" t="s">
        <v>3034</v>
      </c>
      <c r="V3286" t="s">
        <v>647</v>
      </c>
      <c r="W3286" t="s">
        <v>245</v>
      </c>
      <c r="X3286" t="s">
        <v>225</v>
      </c>
      <c r="Z3286">
        <v>1</v>
      </c>
      <c r="AA3286" t="s">
        <v>3921</v>
      </c>
      <c r="AE3286" t="s">
        <v>3922</v>
      </c>
      <c r="AG3286" t="s">
        <v>5111</v>
      </c>
      <c r="AH3286">
        <v>6108741033</v>
      </c>
      <c r="AI3286" t="s">
        <v>13369</v>
      </c>
      <c r="AM3286" t="s">
        <v>3925</v>
      </c>
      <c r="AN3286" t="s">
        <v>3926</v>
      </c>
      <c r="AO3286" t="s">
        <v>268</v>
      </c>
      <c r="AP3286" t="s">
        <v>386</v>
      </c>
      <c r="AW3286" t="s">
        <v>320</v>
      </c>
      <c r="AX3286" t="s">
        <v>319</v>
      </c>
      <c r="AY3286" t="s">
        <v>254</v>
      </c>
      <c r="AZ3286" t="s">
        <v>230</v>
      </c>
      <c r="BA3286" t="s">
        <v>395</v>
      </c>
      <c r="BB3286" t="s">
        <v>380</v>
      </c>
      <c r="BC3286" t="s">
        <v>3927</v>
      </c>
      <c r="BD3286" t="s">
        <v>3927</v>
      </c>
      <c r="BE3286" t="s">
        <v>3927</v>
      </c>
      <c r="BF3286">
        <v>5</v>
      </c>
    </row>
    <row r="3287" spans="1:58" x14ac:dyDescent="0.3">
      <c r="A3287">
        <v>2026</v>
      </c>
      <c r="B3287">
        <v>202605</v>
      </c>
      <c r="C3287">
        <v>5</v>
      </c>
      <c r="D3287" s="14">
        <v>20001619383974</v>
      </c>
      <c r="E3287" t="s">
        <v>2810</v>
      </c>
      <c r="F3287" s="2">
        <v>46140.446620370371</v>
      </c>
      <c r="G3287" s="2">
        <v>46151</v>
      </c>
      <c r="I3287" t="s">
        <v>224</v>
      </c>
      <c r="J3287" t="s">
        <v>230</v>
      </c>
      <c r="L3287" t="s">
        <v>589</v>
      </c>
      <c r="M3287" t="s">
        <v>309</v>
      </c>
      <c r="N3287" t="s">
        <v>297</v>
      </c>
      <c r="O3287" t="s">
        <v>283</v>
      </c>
      <c r="Q3287" t="s">
        <v>13370</v>
      </c>
      <c r="R3287" t="s">
        <v>2809</v>
      </c>
      <c r="S3287" t="s">
        <v>7907</v>
      </c>
      <c r="T3287" t="s">
        <v>7908</v>
      </c>
      <c r="U3287" t="s">
        <v>4008</v>
      </c>
      <c r="V3287" t="s">
        <v>980</v>
      </c>
      <c r="W3287" t="s">
        <v>245</v>
      </c>
      <c r="X3287" t="s">
        <v>225</v>
      </c>
      <c r="Z3287">
        <v>4</v>
      </c>
      <c r="AA3287" t="s">
        <v>3921</v>
      </c>
      <c r="AE3287" t="s">
        <v>3922</v>
      </c>
      <c r="AG3287" t="s">
        <v>5098</v>
      </c>
      <c r="AH3287">
        <v>6069489742</v>
      </c>
      <c r="AI3287" t="s">
        <v>13371</v>
      </c>
      <c r="AM3287" t="s">
        <v>3925</v>
      </c>
      <c r="AN3287" t="s">
        <v>3926</v>
      </c>
      <c r="AO3287" t="s">
        <v>268</v>
      </c>
      <c r="AP3287" t="s">
        <v>386</v>
      </c>
      <c r="AW3287" t="s">
        <v>227</v>
      </c>
      <c r="AX3287" t="s">
        <v>226</v>
      </c>
      <c r="AY3287" t="s">
        <v>254</v>
      </c>
      <c r="AZ3287" t="s">
        <v>230</v>
      </c>
      <c r="BA3287" t="s">
        <v>273</v>
      </c>
      <c r="BB3287" t="s">
        <v>380</v>
      </c>
      <c r="BC3287" t="s">
        <v>3927</v>
      </c>
      <c r="BD3287" t="s">
        <v>3927</v>
      </c>
      <c r="BE3287" t="s">
        <v>3927</v>
      </c>
      <c r="BF3287">
        <v>20</v>
      </c>
    </row>
    <row r="3288" spans="1:58" x14ac:dyDescent="0.3">
      <c r="A3288">
        <v>2026</v>
      </c>
      <c r="B3288">
        <v>202605</v>
      </c>
      <c r="C3288">
        <v>5</v>
      </c>
      <c r="D3288" s="14">
        <v>20001618845767</v>
      </c>
      <c r="E3288" t="s">
        <v>2810</v>
      </c>
      <c r="F3288" s="2">
        <v>46139.568483796298</v>
      </c>
      <c r="G3288" s="2">
        <v>46150</v>
      </c>
      <c r="I3288" t="s">
        <v>224</v>
      </c>
      <c r="J3288" t="s">
        <v>230</v>
      </c>
      <c r="L3288" t="s">
        <v>2429</v>
      </c>
      <c r="M3288" t="s">
        <v>309</v>
      </c>
      <c r="N3288" t="s">
        <v>297</v>
      </c>
      <c r="O3288" t="s">
        <v>283</v>
      </c>
      <c r="Q3288" t="s">
        <v>13372</v>
      </c>
      <c r="R3288" t="s">
        <v>2809</v>
      </c>
      <c r="S3288" t="s">
        <v>1968</v>
      </c>
      <c r="T3288" t="s">
        <v>1969</v>
      </c>
      <c r="U3288" t="s">
        <v>258</v>
      </c>
      <c r="V3288" t="s">
        <v>247</v>
      </c>
      <c r="W3288" t="s">
        <v>245</v>
      </c>
      <c r="X3288" t="s">
        <v>225</v>
      </c>
      <c r="Z3288">
        <v>5</v>
      </c>
      <c r="AA3288" t="s">
        <v>3921</v>
      </c>
      <c r="AE3288" t="s">
        <v>3922</v>
      </c>
      <c r="AG3288" t="s">
        <v>248</v>
      </c>
      <c r="AH3288">
        <v>6108704411</v>
      </c>
      <c r="AI3288" t="s">
        <v>13373</v>
      </c>
      <c r="AM3288" t="s">
        <v>3925</v>
      </c>
      <c r="AN3288" t="s">
        <v>3926</v>
      </c>
      <c r="AO3288" t="s">
        <v>268</v>
      </c>
      <c r="AP3288" t="s">
        <v>853</v>
      </c>
      <c r="AW3288" t="s">
        <v>227</v>
      </c>
      <c r="AX3288" t="s">
        <v>226</v>
      </c>
      <c r="AY3288" t="s">
        <v>254</v>
      </c>
      <c r="AZ3288" t="s">
        <v>230</v>
      </c>
      <c r="BA3288" t="s">
        <v>273</v>
      </c>
      <c r="BB3288" t="s">
        <v>380</v>
      </c>
      <c r="BC3288" t="s">
        <v>3927</v>
      </c>
      <c r="BD3288" t="s">
        <v>3927</v>
      </c>
      <c r="BE3288" t="s">
        <v>3927</v>
      </c>
      <c r="BF3288">
        <v>5</v>
      </c>
    </row>
    <row r="3289" spans="1:58" x14ac:dyDescent="0.3">
      <c r="A3289">
        <v>2026</v>
      </c>
      <c r="B3289">
        <v>202605</v>
      </c>
      <c r="C3289">
        <v>5</v>
      </c>
      <c r="D3289" s="14">
        <v>20001618801563</v>
      </c>
      <c r="E3289" t="s">
        <v>2810</v>
      </c>
      <c r="F3289" s="2">
        <v>46139.515208333331</v>
      </c>
      <c r="G3289" s="2">
        <v>46149</v>
      </c>
      <c r="I3289" t="s">
        <v>224</v>
      </c>
      <c r="J3289" t="s">
        <v>230</v>
      </c>
      <c r="L3289" t="s">
        <v>3742</v>
      </c>
      <c r="M3289" t="s">
        <v>902</v>
      </c>
      <c r="N3289" t="s">
        <v>752</v>
      </c>
      <c r="O3289" t="s">
        <v>623</v>
      </c>
      <c r="Q3289" t="s">
        <v>13374</v>
      </c>
      <c r="R3289" t="s">
        <v>2809</v>
      </c>
      <c r="S3289" t="s">
        <v>7963</v>
      </c>
      <c r="T3289" t="s">
        <v>7964</v>
      </c>
      <c r="U3289" t="s">
        <v>4796</v>
      </c>
      <c r="V3289" t="s">
        <v>2024</v>
      </c>
      <c r="W3289" t="s">
        <v>245</v>
      </c>
      <c r="X3289" t="s">
        <v>387</v>
      </c>
      <c r="Z3289">
        <v>6</v>
      </c>
      <c r="AA3289" t="s">
        <v>3921</v>
      </c>
      <c r="AE3289" t="s">
        <v>3922</v>
      </c>
      <c r="AG3289" t="s">
        <v>6701</v>
      </c>
      <c r="AH3289">
        <v>6058278111</v>
      </c>
      <c r="AI3289" t="s">
        <v>6690</v>
      </c>
      <c r="AM3289" t="s">
        <v>3925</v>
      </c>
      <c r="AN3289" t="s">
        <v>3926</v>
      </c>
      <c r="AO3289" t="s">
        <v>268</v>
      </c>
      <c r="AP3289" t="s">
        <v>386</v>
      </c>
      <c r="AW3289" t="s">
        <v>447</v>
      </c>
      <c r="AX3289" t="s">
        <v>446</v>
      </c>
      <c r="AY3289" t="s">
        <v>253</v>
      </c>
      <c r="AZ3289" t="s">
        <v>230</v>
      </c>
      <c r="BA3289" t="s">
        <v>273</v>
      </c>
      <c r="BB3289" t="s">
        <v>380</v>
      </c>
      <c r="BC3289" t="s">
        <v>3927</v>
      </c>
      <c r="BD3289" t="s">
        <v>3927</v>
      </c>
      <c r="BE3289" t="s">
        <v>3927</v>
      </c>
      <c r="BF3289">
        <v>26</v>
      </c>
    </row>
    <row r="3290" spans="1:58" x14ac:dyDescent="0.3">
      <c r="A3290">
        <v>2026</v>
      </c>
      <c r="B3290">
        <v>202605</v>
      </c>
      <c r="C3290">
        <v>5</v>
      </c>
      <c r="D3290" s="14">
        <v>20001617667430</v>
      </c>
      <c r="E3290" t="s">
        <v>2810</v>
      </c>
      <c r="F3290" s="2">
        <v>46138.454097222224</v>
      </c>
      <c r="G3290" s="2">
        <v>46154</v>
      </c>
      <c r="I3290" t="s">
        <v>224</v>
      </c>
      <c r="J3290" t="s">
        <v>230</v>
      </c>
      <c r="L3290" t="s">
        <v>3358</v>
      </c>
      <c r="M3290" t="s">
        <v>309</v>
      </c>
      <c r="N3290" t="s">
        <v>297</v>
      </c>
      <c r="O3290" t="s">
        <v>283</v>
      </c>
      <c r="Q3290" t="s">
        <v>13375</v>
      </c>
      <c r="R3290" t="s">
        <v>2809</v>
      </c>
      <c r="S3290" t="s">
        <v>6624</v>
      </c>
      <c r="T3290" t="s">
        <v>6625</v>
      </c>
      <c r="U3290" t="s">
        <v>4796</v>
      </c>
      <c r="V3290" t="s">
        <v>2024</v>
      </c>
      <c r="W3290" t="s">
        <v>245</v>
      </c>
      <c r="X3290" t="s">
        <v>387</v>
      </c>
      <c r="Z3290">
        <v>1</v>
      </c>
      <c r="AA3290" t="s">
        <v>3921</v>
      </c>
      <c r="AE3290" t="s">
        <v>3922</v>
      </c>
      <c r="AG3290" t="s">
        <v>6332</v>
      </c>
      <c r="AH3290">
        <v>6108690997</v>
      </c>
      <c r="AI3290" t="s">
        <v>13376</v>
      </c>
      <c r="AM3290" t="s">
        <v>3925</v>
      </c>
      <c r="AN3290" t="s">
        <v>3926</v>
      </c>
      <c r="AO3290" t="s">
        <v>268</v>
      </c>
      <c r="AP3290" t="s">
        <v>386</v>
      </c>
      <c r="AW3290" t="s">
        <v>447</v>
      </c>
      <c r="AX3290" t="s">
        <v>446</v>
      </c>
      <c r="AY3290" t="s">
        <v>253</v>
      </c>
      <c r="AZ3290" t="s">
        <v>230</v>
      </c>
      <c r="BA3290" t="s">
        <v>273</v>
      </c>
      <c r="BB3290" t="s">
        <v>380</v>
      </c>
      <c r="BC3290" t="s">
        <v>3927</v>
      </c>
      <c r="BD3290" t="s">
        <v>3927</v>
      </c>
      <c r="BE3290" t="s">
        <v>3927</v>
      </c>
      <c r="BF3290">
        <v>5</v>
      </c>
    </row>
    <row r="3291" spans="1:58" x14ac:dyDescent="0.3">
      <c r="A3291">
        <v>2026</v>
      </c>
      <c r="B3291">
        <v>202605</v>
      </c>
      <c r="C3291">
        <v>5</v>
      </c>
      <c r="D3291" s="14">
        <v>20001617488713</v>
      </c>
      <c r="E3291" t="s">
        <v>2810</v>
      </c>
      <c r="F3291" s="2">
        <v>46137.502974537034</v>
      </c>
      <c r="G3291" s="2">
        <v>46153</v>
      </c>
      <c r="I3291" t="s">
        <v>224</v>
      </c>
      <c r="J3291" t="s">
        <v>230</v>
      </c>
      <c r="L3291" t="s">
        <v>1261</v>
      </c>
      <c r="M3291" t="s">
        <v>334</v>
      </c>
      <c r="N3291" t="s">
        <v>322</v>
      </c>
      <c r="O3291" t="s">
        <v>331</v>
      </c>
      <c r="Q3291" t="s">
        <v>13377</v>
      </c>
      <c r="R3291" t="s">
        <v>2809</v>
      </c>
      <c r="S3291" t="s">
        <v>5003</v>
      </c>
      <c r="T3291" t="s">
        <v>5004</v>
      </c>
      <c r="U3291" t="s">
        <v>3034</v>
      </c>
      <c r="V3291" t="s">
        <v>647</v>
      </c>
      <c r="W3291" t="s">
        <v>245</v>
      </c>
      <c r="X3291" t="s">
        <v>387</v>
      </c>
      <c r="Z3291">
        <v>2</v>
      </c>
      <c r="AA3291" t="s">
        <v>3921</v>
      </c>
      <c r="AE3291" t="s">
        <v>3922</v>
      </c>
      <c r="AG3291" t="s">
        <v>5006</v>
      </c>
      <c r="AH3291">
        <v>6108227000</v>
      </c>
      <c r="AI3291" t="s">
        <v>13378</v>
      </c>
      <c r="AM3291" t="s">
        <v>3925</v>
      </c>
      <c r="AN3291" t="s">
        <v>3926</v>
      </c>
      <c r="AO3291" t="s">
        <v>268</v>
      </c>
      <c r="AP3291" t="s">
        <v>330</v>
      </c>
      <c r="AW3291" t="s">
        <v>622</v>
      </c>
      <c r="AX3291" t="s">
        <v>621</v>
      </c>
      <c r="AY3291" t="s">
        <v>253</v>
      </c>
      <c r="AZ3291" t="s">
        <v>230</v>
      </c>
      <c r="BA3291" t="s">
        <v>273</v>
      </c>
      <c r="BB3291" t="s">
        <v>380</v>
      </c>
      <c r="BC3291" t="s">
        <v>3927</v>
      </c>
      <c r="BD3291" t="s">
        <v>3927</v>
      </c>
      <c r="BE3291" t="s">
        <v>3927</v>
      </c>
      <c r="BF3291">
        <v>16</v>
      </c>
    </row>
    <row r="3292" spans="1:58" x14ac:dyDescent="0.3">
      <c r="A3292">
        <v>2026</v>
      </c>
      <c r="B3292">
        <v>202605</v>
      </c>
      <c r="C3292">
        <v>5</v>
      </c>
      <c r="D3292" s="14">
        <v>20001615751856</v>
      </c>
      <c r="E3292" t="s">
        <v>2810</v>
      </c>
      <c r="F3292" s="2">
        <v>46135.390752314815</v>
      </c>
      <c r="G3292" s="2">
        <v>46153</v>
      </c>
      <c r="I3292" t="s">
        <v>224</v>
      </c>
      <c r="J3292" t="s">
        <v>230</v>
      </c>
      <c r="L3292" t="s">
        <v>12023</v>
      </c>
      <c r="M3292" t="s">
        <v>309</v>
      </c>
      <c r="N3292" t="s">
        <v>297</v>
      </c>
      <c r="O3292" t="s">
        <v>283</v>
      </c>
      <c r="Q3292" t="s">
        <v>13379</v>
      </c>
      <c r="R3292" t="s">
        <v>2809</v>
      </c>
      <c r="S3292" t="s">
        <v>6995</v>
      </c>
      <c r="T3292" t="s">
        <v>6996</v>
      </c>
      <c r="U3292" t="s">
        <v>4796</v>
      </c>
      <c r="V3292" t="s">
        <v>2024</v>
      </c>
      <c r="W3292" t="s">
        <v>245</v>
      </c>
      <c r="X3292" t="s">
        <v>387</v>
      </c>
      <c r="Z3292">
        <v>2</v>
      </c>
      <c r="AA3292" t="s">
        <v>3921</v>
      </c>
      <c r="AE3292" t="s">
        <v>3922</v>
      </c>
      <c r="AG3292" t="s">
        <v>6701</v>
      </c>
      <c r="AH3292">
        <v>6108602828</v>
      </c>
      <c r="AI3292" t="s">
        <v>13380</v>
      </c>
      <c r="AM3292" t="s">
        <v>3925</v>
      </c>
      <c r="AN3292" t="s">
        <v>3926</v>
      </c>
      <c r="AO3292" t="s">
        <v>268</v>
      </c>
      <c r="AP3292" t="s">
        <v>304</v>
      </c>
      <c r="AW3292" t="s">
        <v>447</v>
      </c>
      <c r="AX3292" t="s">
        <v>446</v>
      </c>
      <c r="AY3292" t="s">
        <v>253</v>
      </c>
      <c r="AZ3292" t="s">
        <v>230</v>
      </c>
      <c r="BA3292" t="s">
        <v>273</v>
      </c>
      <c r="BB3292" t="s">
        <v>380</v>
      </c>
      <c r="BC3292" t="s">
        <v>3927</v>
      </c>
      <c r="BD3292" t="s">
        <v>3927</v>
      </c>
      <c r="BE3292" t="s">
        <v>3927</v>
      </c>
      <c r="BF3292">
        <v>1</v>
      </c>
    </row>
    <row r="3293" spans="1:58" x14ac:dyDescent="0.3">
      <c r="A3293">
        <v>2026</v>
      </c>
      <c r="B3293">
        <v>202605</v>
      </c>
      <c r="C3293">
        <v>5</v>
      </c>
      <c r="D3293" s="14">
        <v>20001615281077</v>
      </c>
      <c r="E3293" t="s">
        <v>2810</v>
      </c>
      <c r="F3293" s="2">
        <v>46134.472511574073</v>
      </c>
      <c r="G3293" s="2">
        <v>46144</v>
      </c>
      <c r="I3293" t="s">
        <v>224</v>
      </c>
      <c r="J3293" t="s">
        <v>230</v>
      </c>
      <c r="L3293" t="s">
        <v>7093</v>
      </c>
      <c r="M3293" t="s">
        <v>309</v>
      </c>
      <c r="N3293" t="s">
        <v>297</v>
      </c>
      <c r="O3293" t="s">
        <v>283</v>
      </c>
      <c r="Q3293" t="s">
        <v>13381</v>
      </c>
      <c r="R3293" t="s">
        <v>2809</v>
      </c>
      <c r="S3293" t="s">
        <v>13382</v>
      </c>
      <c r="T3293" t="s">
        <v>13383</v>
      </c>
      <c r="U3293" t="s">
        <v>5044</v>
      </c>
      <c r="V3293" t="s">
        <v>12580</v>
      </c>
      <c r="W3293" t="s">
        <v>245</v>
      </c>
      <c r="X3293" t="s">
        <v>387</v>
      </c>
      <c r="Z3293">
        <v>11</v>
      </c>
      <c r="AA3293" t="s">
        <v>13384</v>
      </c>
      <c r="AE3293" t="s">
        <v>3922</v>
      </c>
      <c r="AG3293" t="s">
        <v>12581</v>
      </c>
      <c r="AH3293">
        <v>6108548859</v>
      </c>
      <c r="AI3293" t="s">
        <v>13385</v>
      </c>
      <c r="AM3293" t="s">
        <v>3925</v>
      </c>
      <c r="AN3293" t="s">
        <v>3926</v>
      </c>
      <c r="AO3293" t="s">
        <v>268</v>
      </c>
      <c r="AP3293" t="s">
        <v>304</v>
      </c>
      <c r="AU3293" t="s">
        <v>3929</v>
      </c>
      <c r="AV3293" t="s">
        <v>3930</v>
      </c>
      <c r="AW3293" t="s">
        <v>447</v>
      </c>
      <c r="AX3293" t="s">
        <v>446</v>
      </c>
      <c r="AY3293" t="s">
        <v>253</v>
      </c>
      <c r="AZ3293" t="s">
        <v>230</v>
      </c>
      <c r="BA3293" t="s">
        <v>395</v>
      </c>
      <c r="BB3293" t="s">
        <v>380</v>
      </c>
      <c r="BC3293" t="s">
        <v>3927</v>
      </c>
      <c r="BD3293" t="s">
        <v>3927</v>
      </c>
      <c r="BE3293" t="s">
        <v>3927</v>
      </c>
      <c r="BF3293">
        <v>1</v>
      </c>
    </row>
    <row r="3294" spans="1:58" x14ac:dyDescent="0.3">
      <c r="A3294">
        <v>2026</v>
      </c>
      <c r="B3294">
        <v>202605</v>
      </c>
      <c r="C3294">
        <v>5</v>
      </c>
      <c r="D3294" s="14">
        <v>20001614761510</v>
      </c>
      <c r="E3294" t="s">
        <v>2810</v>
      </c>
      <c r="F3294" s="2">
        <v>46134.361967592595</v>
      </c>
      <c r="G3294" s="2">
        <v>46153</v>
      </c>
      <c r="I3294" t="s">
        <v>224</v>
      </c>
      <c r="J3294" t="s">
        <v>230</v>
      </c>
      <c r="L3294" t="s">
        <v>1863</v>
      </c>
      <c r="M3294" t="s">
        <v>309</v>
      </c>
      <c r="N3294" t="s">
        <v>297</v>
      </c>
      <c r="O3294" t="s">
        <v>283</v>
      </c>
      <c r="Q3294" t="s">
        <v>13386</v>
      </c>
      <c r="R3294" t="s">
        <v>2809</v>
      </c>
      <c r="S3294" t="s">
        <v>6746</v>
      </c>
      <c r="T3294" t="s">
        <v>6747</v>
      </c>
      <c r="U3294" t="s">
        <v>3034</v>
      </c>
      <c r="V3294" t="s">
        <v>647</v>
      </c>
      <c r="W3294" t="s">
        <v>245</v>
      </c>
      <c r="X3294" t="s">
        <v>387</v>
      </c>
      <c r="Z3294">
        <v>2</v>
      </c>
      <c r="AA3294" t="s">
        <v>3921</v>
      </c>
      <c r="AE3294" t="s">
        <v>3922</v>
      </c>
      <c r="AG3294" t="s">
        <v>5006</v>
      </c>
      <c r="AH3294">
        <v>6108539802</v>
      </c>
      <c r="AI3294" t="s">
        <v>13387</v>
      </c>
      <c r="AM3294" t="s">
        <v>3925</v>
      </c>
      <c r="AN3294" t="s">
        <v>3926</v>
      </c>
      <c r="AO3294" t="s">
        <v>268</v>
      </c>
      <c r="AP3294" t="s">
        <v>304</v>
      </c>
      <c r="AW3294" t="s">
        <v>447</v>
      </c>
      <c r="AX3294" t="s">
        <v>446</v>
      </c>
      <c r="AY3294" t="s">
        <v>253</v>
      </c>
      <c r="AZ3294" t="s">
        <v>230</v>
      </c>
      <c r="BA3294" t="s">
        <v>273</v>
      </c>
      <c r="BB3294" t="s">
        <v>380</v>
      </c>
      <c r="BC3294" t="s">
        <v>3927</v>
      </c>
      <c r="BD3294" t="s">
        <v>3927</v>
      </c>
      <c r="BE3294" t="s">
        <v>3927</v>
      </c>
      <c r="BF3294">
        <v>1</v>
      </c>
    </row>
    <row r="3295" spans="1:58" x14ac:dyDescent="0.3">
      <c r="A3295">
        <v>2026</v>
      </c>
      <c r="B3295">
        <v>202605</v>
      </c>
      <c r="C3295">
        <v>5</v>
      </c>
      <c r="D3295" s="14">
        <v>20001614317982</v>
      </c>
      <c r="E3295" t="s">
        <v>2810</v>
      </c>
      <c r="F3295" s="2">
        <v>46132.766400462962</v>
      </c>
      <c r="G3295" s="2">
        <v>46151</v>
      </c>
      <c r="I3295" t="s">
        <v>224</v>
      </c>
      <c r="J3295" t="s">
        <v>230</v>
      </c>
      <c r="L3295" t="s">
        <v>1956</v>
      </c>
      <c r="M3295" t="s">
        <v>902</v>
      </c>
      <c r="N3295" t="s">
        <v>752</v>
      </c>
      <c r="O3295" t="s">
        <v>623</v>
      </c>
      <c r="Q3295" t="s">
        <v>13388</v>
      </c>
      <c r="R3295" t="s">
        <v>2809</v>
      </c>
      <c r="S3295" t="s">
        <v>6865</v>
      </c>
      <c r="T3295" t="s">
        <v>6866</v>
      </c>
      <c r="U3295" t="s">
        <v>4796</v>
      </c>
      <c r="V3295" t="s">
        <v>2024</v>
      </c>
      <c r="W3295" t="s">
        <v>245</v>
      </c>
      <c r="X3295" t="s">
        <v>225</v>
      </c>
      <c r="Z3295">
        <v>4</v>
      </c>
      <c r="AA3295" t="s">
        <v>3921</v>
      </c>
      <c r="AE3295" t="s">
        <v>3922</v>
      </c>
      <c r="AG3295" t="s">
        <v>2026</v>
      </c>
      <c r="AH3295">
        <v>6108489643</v>
      </c>
      <c r="AI3295" t="s">
        <v>13389</v>
      </c>
      <c r="AM3295" t="s">
        <v>3925</v>
      </c>
      <c r="AN3295" t="s">
        <v>3926</v>
      </c>
      <c r="AO3295" t="s">
        <v>268</v>
      </c>
      <c r="AP3295" t="s">
        <v>249</v>
      </c>
      <c r="AW3295" t="s">
        <v>320</v>
      </c>
      <c r="AX3295" t="s">
        <v>319</v>
      </c>
      <c r="AY3295" t="s">
        <v>254</v>
      </c>
      <c r="AZ3295" t="s">
        <v>230</v>
      </c>
      <c r="BA3295" t="s">
        <v>273</v>
      </c>
      <c r="BB3295" t="s">
        <v>380</v>
      </c>
      <c r="BC3295" t="s">
        <v>3927</v>
      </c>
      <c r="BD3295" t="s">
        <v>3927</v>
      </c>
      <c r="BE3295" t="s">
        <v>3927</v>
      </c>
      <c r="BF3295">
        <v>26</v>
      </c>
    </row>
    <row r="3296" spans="1:58" x14ac:dyDescent="0.3">
      <c r="A3296">
        <v>2026</v>
      </c>
      <c r="B3296">
        <v>202605</v>
      </c>
      <c r="C3296">
        <v>5</v>
      </c>
      <c r="D3296" s="14">
        <v>20001606322148</v>
      </c>
      <c r="E3296" t="s">
        <v>2810</v>
      </c>
      <c r="F3296" s="2">
        <v>46118.55097222222</v>
      </c>
      <c r="G3296" s="2">
        <v>46146</v>
      </c>
      <c r="I3296" t="s">
        <v>224</v>
      </c>
      <c r="J3296" t="s">
        <v>230</v>
      </c>
      <c r="L3296" t="s">
        <v>13390</v>
      </c>
      <c r="M3296" t="s">
        <v>334</v>
      </c>
      <c r="N3296" t="s">
        <v>322</v>
      </c>
      <c r="O3296" t="s">
        <v>331</v>
      </c>
      <c r="Q3296" t="s">
        <v>13391</v>
      </c>
      <c r="R3296" t="s">
        <v>2809</v>
      </c>
      <c r="S3296" t="s">
        <v>13382</v>
      </c>
      <c r="T3296" t="s">
        <v>13383</v>
      </c>
      <c r="U3296" t="s">
        <v>5044</v>
      </c>
      <c r="V3296" t="s">
        <v>12580</v>
      </c>
      <c r="W3296" t="s">
        <v>245</v>
      </c>
      <c r="X3296" t="s">
        <v>225</v>
      </c>
      <c r="Z3296">
        <v>9</v>
      </c>
      <c r="AA3296" t="s">
        <v>3921</v>
      </c>
      <c r="AE3296" t="s">
        <v>3922</v>
      </c>
      <c r="AG3296" t="s">
        <v>12581</v>
      </c>
      <c r="AH3296">
        <v>6108141603</v>
      </c>
      <c r="AI3296" t="s">
        <v>13392</v>
      </c>
      <c r="AM3296" t="s">
        <v>3925</v>
      </c>
      <c r="AN3296" t="s">
        <v>3926</v>
      </c>
      <c r="AO3296" t="s">
        <v>268</v>
      </c>
      <c r="AP3296" t="s">
        <v>853</v>
      </c>
      <c r="AU3296" t="s">
        <v>3929</v>
      </c>
      <c r="AV3296" t="s">
        <v>3930</v>
      </c>
      <c r="AW3296" t="s">
        <v>320</v>
      </c>
      <c r="AX3296" t="s">
        <v>319</v>
      </c>
      <c r="AY3296" t="s">
        <v>254</v>
      </c>
      <c r="AZ3296" t="s">
        <v>230</v>
      </c>
      <c r="BA3296" t="s">
        <v>273</v>
      </c>
      <c r="BB3296" t="s">
        <v>380</v>
      </c>
      <c r="BC3296" t="s">
        <v>3927</v>
      </c>
      <c r="BD3296" t="s">
        <v>3927</v>
      </c>
      <c r="BE3296" t="s">
        <v>3927</v>
      </c>
      <c r="BF3296">
        <v>12</v>
      </c>
    </row>
    <row r="3297" spans="1:58" x14ac:dyDescent="0.3">
      <c r="A3297">
        <v>2026</v>
      </c>
      <c r="B3297">
        <v>202605</v>
      </c>
      <c r="C3297">
        <v>5</v>
      </c>
      <c r="D3297" s="14">
        <v>20001624133123</v>
      </c>
      <c r="E3297" t="s">
        <v>2810</v>
      </c>
      <c r="F3297" s="2">
        <v>46149.638009259259</v>
      </c>
      <c r="G3297" s="2">
        <v>46153</v>
      </c>
      <c r="I3297" t="s">
        <v>224</v>
      </c>
      <c r="J3297" t="s">
        <v>1696</v>
      </c>
      <c r="L3297" t="s">
        <v>3511</v>
      </c>
      <c r="M3297" t="s">
        <v>309</v>
      </c>
      <c r="N3297" t="s">
        <v>297</v>
      </c>
      <c r="O3297" t="s">
        <v>283</v>
      </c>
      <c r="Q3297" t="s">
        <v>13393</v>
      </c>
      <c r="R3297" t="s">
        <v>4141</v>
      </c>
      <c r="S3297" t="s">
        <v>13394</v>
      </c>
      <c r="T3297" t="s">
        <v>13395</v>
      </c>
      <c r="U3297" t="s">
        <v>4796</v>
      </c>
      <c r="V3297" t="s">
        <v>2024</v>
      </c>
      <c r="W3297" t="s">
        <v>13396</v>
      </c>
      <c r="X3297" t="s">
        <v>225</v>
      </c>
      <c r="Z3297">
        <v>1</v>
      </c>
      <c r="AA3297" t="s">
        <v>3921</v>
      </c>
      <c r="AB3297" t="s">
        <v>13397</v>
      </c>
      <c r="AC3297">
        <v>46154.622766203705</v>
      </c>
      <c r="AD3297">
        <v>46154</v>
      </c>
      <c r="AE3297" t="s">
        <v>3938</v>
      </c>
      <c r="AG3297" t="s">
        <v>13398</v>
      </c>
      <c r="AH3297">
        <v>6108904068</v>
      </c>
      <c r="AI3297" t="s">
        <v>13399</v>
      </c>
      <c r="AM3297" t="s">
        <v>3925</v>
      </c>
      <c r="AN3297" t="s">
        <v>3926</v>
      </c>
      <c r="AO3297" t="s">
        <v>268</v>
      </c>
      <c r="AP3297" t="s">
        <v>1701</v>
      </c>
      <c r="AQ3297" t="s">
        <v>3940</v>
      </c>
      <c r="AU3297" t="s">
        <v>3999</v>
      </c>
      <c r="AV3297" t="s">
        <v>4000</v>
      </c>
      <c r="AW3297" t="s">
        <v>1694</v>
      </c>
      <c r="AX3297" t="s">
        <v>1693</v>
      </c>
      <c r="AY3297" t="s">
        <v>254</v>
      </c>
      <c r="AZ3297" t="s">
        <v>1696</v>
      </c>
      <c r="BA3297" t="s">
        <v>395</v>
      </c>
      <c r="BB3297" t="s">
        <v>1698</v>
      </c>
      <c r="BC3297" t="s">
        <v>3927</v>
      </c>
      <c r="BD3297" t="s">
        <v>3927</v>
      </c>
      <c r="BE3297" t="s">
        <v>3927</v>
      </c>
      <c r="BF3297">
        <v>16</v>
      </c>
    </row>
    <row r="3298" spans="1:58" x14ac:dyDescent="0.3">
      <c r="A3298">
        <v>2026</v>
      </c>
      <c r="B3298">
        <v>202605</v>
      </c>
      <c r="C3298">
        <v>5</v>
      </c>
      <c r="D3298" s="14">
        <v>20001624114062</v>
      </c>
      <c r="E3298" t="s">
        <v>2810</v>
      </c>
      <c r="F3298" s="2">
        <v>46149.631493055553</v>
      </c>
      <c r="G3298" s="2">
        <v>46151</v>
      </c>
      <c r="I3298" t="s">
        <v>224</v>
      </c>
      <c r="J3298" t="s">
        <v>1696</v>
      </c>
      <c r="L3298" t="s">
        <v>3795</v>
      </c>
      <c r="M3298" t="s">
        <v>694</v>
      </c>
      <c r="N3298" t="s">
        <v>322</v>
      </c>
      <c r="O3298" t="s">
        <v>331</v>
      </c>
      <c r="Q3298" t="s">
        <v>13400</v>
      </c>
      <c r="R3298" t="s">
        <v>4141</v>
      </c>
      <c r="S3298" t="s">
        <v>13401</v>
      </c>
      <c r="T3298" t="s">
        <v>13402</v>
      </c>
      <c r="U3298" t="s">
        <v>4796</v>
      </c>
      <c r="V3298" t="s">
        <v>2024</v>
      </c>
      <c r="W3298" t="s">
        <v>13396</v>
      </c>
      <c r="X3298" t="s">
        <v>387</v>
      </c>
      <c r="Z3298">
        <v>4</v>
      </c>
      <c r="AA3298" t="s">
        <v>3921</v>
      </c>
      <c r="AB3298" t="s">
        <v>3995</v>
      </c>
      <c r="AC3298">
        <v>46155.513136574074</v>
      </c>
      <c r="AD3298">
        <v>46155</v>
      </c>
      <c r="AE3298" t="s">
        <v>3938</v>
      </c>
      <c r="AG3298" t="s">
        <v>13398</v>
      </c>
      <c r="AH3298">
        <v>6108906109</v>
      </c>
      <c r="AI3298" t="s">
        <v>13403</v>
      </c>
      <c r="AM3298" t="s">
        <v>3925</v>
      </c>
      <c r="AN3298" t="s">
        <v>3926</v>
      </c>
      <c r="AO3298" t="s">
        <v>268</v>
      </c>
      <c r="AP3298" t="s">
        <v>1701</v>
      </c>
      <c r="AQ3298" t="s">
        <v>3998</v>
      </c>
      <c r="AW3298" t="s">
        <v>4165</v>
      </c>
      <c r="AX3298" t="s">
        <v>4166</v>
      </c>
      <c r="AY3298" t="s">
        <v>253</v>
      </c>
      <c r="AZ3298" t="s">
        <v>1696</v>
      </c>
      <c r="BA3298" t="s">
        <v>395</v>
      </c>
      <c r="BB3298" t="s">
        <v>1698</v>
      </c>
      <c r="BC3298" t="s">
        <v>3927</v>
      </c>
      <c r="BD3298" t="s">
        <v>3927</v>
      </c>
      <c r="BE3298" t="s">
        <v>3927</v>
      </c>
      <c r="BF3298">
        <v>16</v>
      </c>
    </row>
    <row r="3299" spans="1:58" x14ac:dyDescent="0.3">
      <c r="A3299">
        <v>2026</v>
      </c>
      <c r="B3299">
        <v>202605</v>
      </c>
      <c r="C3299">
        <v>5</v>
      </c>
      <c r="D3299" s="14">
        <v>20001623968965</v>
      </c>
      <c r="E3299" t="s">
        <v>2810</v>
      </c>
      <c r="F3299" s="2">
        <v>46149.453888888886</v>
      </c>
      <c r="G3299" s="2">
        <v>46153</v>
      </c>
      <c r="I3299" t="s">
        <v>224</v>
      </c>
      <c r="J3299" t="s">
        <v>1696</v>
      </c>
      <c r="L3299" t="s">
        <v>2855</v>
      </c>
      <c r="M3299" t="s">
        <v>261</v>
      </c>
      <c r="N3299" t="s">
        <v>237</v>
      </c>
      <c r="O3299" t="s">
        <v>257</v>
      </c>
      <c r="Q3299" t="s">
        <v>13404</v>
      </c>
      <c r="R3299" t="s">
        <v>4141</v>
      </c>
      <c r="S3299" t="s">
        <v>13394</v>
      </c>
      <c r="T3299" t="s">
        <v>13395</v>
      </c>
      <c r="U3299" t="s">
        <v>4796</v>
      </c>
      <c r="V3299" t="s">
        <v>2024</v>
      </c>
      <c r="W3299" t="s">
        <v>13396</v>
      </c>
      <c r="X3299" t="s">
        <v>225</v>
      </c>
      <c r="Z3299">
        <v>1</v>
      </c>
      <c r="AA3299" t="s">
        <v>3921</v>
      </c>
      <c r="AB3299" t="s">
        <v>13405</v>
      </c>
      <c r="AC3299">
        <v>46154.622766203705</v>
      </c>
      <c r="AD3299">
        <v>46154</v>
      </c>
      <c r="AE3299" t="s">
        <v>3938</v>
      </c>
      <c r="AG3299" t="s">
        <v>13398</v>
      </c>
      <c r="AH3299">
        <v>6108902441</v>
      </c>
      <c r="AI3299" t="s">
        <v>13406</v>
      </c>
      <c r="AM3299" t="s">
        <v>3925</v>
      </c>
      <c r="AN3299" t="s">
        <v>3926</v>
      </c>
      <c r="AO3299" t="s">
        <v>268</v>
      </c>
      <c r="AP3299" t="s">
        <v>1701</v>
      </c>
      <c r="AQ3299" t="s">
        <v>3940</v>
      </c>
      <c r="AU3299" t="s">
        <v>3999</v>
      </c>
      <c r="AV3299" t="s">
        <v>4000</v>
      </c>
      <c r="AW3299" t="s">
        <v>4550</v>
      </c>
      <c r="AX3299" t="s">
        <v>3017</v>
      </c>
      <c r="AY3299" t="s">
        <v>254</v>
      </c>
      <c r="AZ3299" t="s">
        <v>1696</v>
      </c>
      <c r="BA3299" t="s">
        <v>395</v>
      </c>
      <c r="BB3299" t="s">
        <v>1698</v>
      </c>
      <c r="BC3299" t="s">
        <v>3927</v>
      </c>
      <c r="BD3299" t="s">
        <v>3927</v>
      </c>
      <c r="BE3299" t="s">
        <v>3927</v>
      </c>
      <c r="BF3299">
        <v>16</v>
      </c>
    </row>
    <row r="3300" spans="1:58" x14ac:dyDescent="0.3">
      <c r="A3300">
        <v>2026</v>
      </c>
      <c r="B3300">
        <v>202605</v>
      </c>
      <c r="C3300">
        <v>5</v>
      </c>
      <c r="D3300" s="14">
        <v>20001623906395</v>
      </c>
      <c r="E3300" t="s">
        <v>2810</v>
      </c>
      <c r="F3300" s="2">
        <v>46149.391944444447</v>
      </c>
      <c r="G3300" s="2">
        <v>46150</v>
      </c>
      <c r="I3300" t="s">
        <v>224</v>
      </c>
      <c r="J3300" t="s">
        <v>1696</v>
      </c>
      <c r="L3300" t="s">
        <v>2906</v>
      </c>
      <c r="M3300" t="s">
        <v>334</v>
      </c>
      <c r="N3300" t="s">
        <v>322</v>
      </c>
      <c r="O3300" t="s">
        <v>331</v>
      </c>
      <c r="Q3300" t="s">
        <v>13407</v>
      </c>
      <c r="R3300" t="s">
        <v>4141</v>
      </c>
      <c r="S3300" t="s">
        <v>13408</v>
      </c>
      <c r="T3300" t="s">
        <v>13409</v>
      </c>
      <c r="U3300" t="s">
        <v>4796</v>
      </c>
      <c r="V3300" t="s">
        <v>2024</v>
      </c>
      <c r="W3300" t="s">
        <v>13396</v>
      </c>
      <c r="X3300" t="s">
        <v>225</v>
      </c>
      <c r="Z3300">
        <v>4</v>
      </c>
      <c r="AA3300" t="s">
        <v>3921</v>
      </c>
      <c r="AB3300" t="s">
        <v>3995</v>
      </c>
      <c r="AC3300">
        <v>46155.513055555559</v>
      </c>
      <c r="AD3300">
        <v>46154</v>
      </c>
      <c r="AE3300" t="s">
        <v>3938</v>
      </c>
      <c r="AG3300" t="s">
        <v>13398</v>
      </c>
      <c r="AH3300">
        <v>6108901293</v>
      </c>
      <c r="AI3300" t="s">
        <v>13410</v>
      </c>
      <c r="AM3300" t="s">
        <v>3925</v>
      </c>
      <c r="AN3300" t="s">
        <v>3926</v>
      </c>
      <c r="AO3300" t="s">
        <v>268</v>
      </c>
      <c r="AP3300" t="s">
        <v>1701</v>
      </c>
      <c r="AQ3300" t="s">
        <v>3998</v>
      </c>
      <c r="AW3300" t="s">
        <v>2181</v>
      </c>
      <c r="AX3300" t="s">
        <v>2180</v>
      </c>
      <c r="AY3300" t="s">
        <v>254</v>
      </c>
      <c r="AZ3300" t="s">
        <v>1696</v>
      </c>
      <c r="BA3300" t="s">
        <v>395</v>
      </c>
      <c r="BB3300" t="s">
        <v>1698</v>
      </c>
      <c r="BC3300" t="s">
        <v>3927</v>
      </c>
      <c r="BD3300" t="s">
        <v>3927</v>
      </c>
      <c r="BE3300" t="s">
        <v>3927</v>
      </c>
      <c r="BF3300">
        <v>16</v>
      </c>
    </row>
    <row r="3301" spans="1:58" x14ac:dyDescent="0.3">
      <c r="A3301">
        <v>2026</v>
      </c>
      <c r="B3301">
        <v>202605</v>
      </c>
      <c r="C3301">
        <v>5</v>
      </c>
      <c r="D3301" s="14">
        <v>20001623028382</v>
      </c>
      <c r="E3301" t="s">
        <v>2810</v>
      </c>
      <c r="F3301" s="2">
        <v>46147.63040509259</v>
      </c>
      <c r="G3301" s="2">
        <v>46148</v>
      </c>
      <c r="I3301" t="s">
        <v>224</v>
      </c>
      <c r="J3301" t="s">
        <v>1696</v>
      </c>
      <c r="L3301" t="s">
        <v>3406</v>
      </c>
      <c r="M3301" t="s">
        <v>309</v>
      </c>
      <c r="N3301" t="s">
        <v>297</v>
      </c>
      <c r="O3301" t="s">
        <v>283</v>
      </c>
      <c r="Q3301" t="s">
        <v>13411</v>
      </c>
      <c r="R3301" t="s">
        <v>4141</v>
      </c>
      <c r="S3301" t="s">
        <v>13412</v>
      </c>
      <c r="T3301" t="s">
        <v>13413</v>
      </c>
      <c r="U3301" t="s">
        <v>4796</v>
      </c>
      <c r="V3301" t="s">
        <v>2024</v>
      </c>
      <c r="W3301" t="s">
        <v>13396</v>
      </c>
      <c r="X3301" t="s">
        <v>225</v>
      </c>
      <c r="Z3301">
        <v>4</v>
      </c>
      <c r="AA3301" t="s">
        <v>3921</v>
      </c>
      <c r="AB3301" t="s">
        <v>3995</v>
      </c>
      <c r="AC3301">
        <v>46153.458240740743</v>
      </c>
      <c r="AD3301">
        <v>46152</v>
      </c>
      <c r="AE3301" t="s">
        <v>3938</v>
      </c>
      <c r="AG3301" t="s">
        <v>13398</v>
      </c>
      <c r="AH3301">
        <v>6108851257</v>
      </c>
      <c r="AI3301" t="s">
        <v>13414</v>
      </c>
      <c r="AM3301" t="s">
        <v>3925</v>
      </c>
      <c r="AN3301" t="s">
        <v>3926</v>
      </c>
      <c r="AO3301" t="s">
        <v>268</v>
      </c>
      <c r="AP3301" t="s">
        <v>1701</v>
      </c>
      <c r="AQ3301" t="s">
        <v>3998</v>
      </c>
      <c r="AU3301" t="s">
        <v>4220</v>
      </c>
      <c r="AV3301" t="s">
        <v>4000</v>
      </c>
      <c r="AW3301" t="s">
        <v>1694</v>
      </c>
      <c r="AX3301" t="s">
        <v>1693</v>
      </c>
      <c r="AY3301" t="s">
        <v>254</v>
      </c>
      <c r="AZ3301" t="s">
        <v>1696</v>
      </c>
      <c r="BA3301" t="s">
        <v>395</v>
      </c>
      <c r="BB3301" t="s">
        <v>1698</v>
      </c>
      <c r="BC3301" t="s">
        <v>3927</v>
      </c>
      <c r="BD3301" t="s">
        <v>3927</v>
      </c>
      <c r="BE3301" t="s">
        <v>3927</v>
      </c>
      <c r="BF3301">
        <v>12</v>
      </c>
    </row>
    <row r="3302" spans="1:58" x14ac:dyDescent="0.3">
      <c r="A3302">
        <v>2026</v>
      </c>
      <c r="B3302">
        <v>202605</v>
      </c>
      <c r="C3302">
        <v>5</v>
      </c>
      <c r="D3302" s="14">
        <v>20001622891389</v>
      </c>
      <c r="E3302" t="s">
        <v>2810</v>
      </c>
      <c r="F3302" s="2">
        <v>46147.499907407408</v>
      </c>
      <c r="G3302" s="2">
        <v>46148</v>
      </c>
      <c r="I3302" t="s">
        <v>224</v>
      </c>
      <c r="J3302" t="s">
        <v>1696</v>
      </c>
      <c r="L3302" t="s">
        <v>13415</v>
      </c>
      <c r="M3302" t="s">
        <v>1045</v>
      </c>
      <c r="N3302" t="s">
        <v>1040</v>
      </c>
      <c r="O3302" t="s">
        <v>257</v>
      </c>
      <c r="Q3302" t="s">
        <v>13416</v>
      </c>
      <c r="R3302" t="s">
        <v>4141</v>
      </c>
      <c r="S3302" t="s">
        <v>13394</v>
      </c>
      <c r="T3302" t="s">
        <v>13395</v>
      </c>
      <c r="U3302" t="s">
        <v>4796</v>
      </c>
      <c r="V3302" t="s">
        <v>2024</v>
      </c>
      <c r="W3302" t="s">
        <v>13396</v>
      </c>
      <c r="X3302" t="s">
        <v>225</v>
      </c>
      <c r="Z3302">
        <v>2</v>
      </c>
      <c r="AA3302" t="s">
        <v>3921</v>
      </c>
      <c r="AB3302" t="s">
        <v>13417</v>
      </c>
      <c r="AC3302">
        <v>46150.618055555555</v>
      </c>
      <c r="AD3302">
        <v>46150</v>
      </c>
      <c r="AE3302" t="s">
        <v>3938</v>
      </c>
      <c r="AG3302" t="s">
        <v>13398</v>
      </c>
      <c r="AH3302">
        <v>6108841112</v>
      </c>
      <c r="AI3302" t="s">
        <v>13418</v>
      </c>
      <c r="AM3302" t="s">
        <v>3925</v>
      </c>
      <c r="AN3302" t="s">
        <v>3926</v>
      </c>
      <c r="AO3302" t="s">
        <v>268</v>
      </c>
      <c r="AP3302" t="s">
        <v>1701</v>
      </c>
      <c r="AQ3302" t="s">
        <v>3940</v>
      </c>
      <c r="AU3302" t="s">
        <v>4149</v>
      </c>
      <c r="AV3302" t="s">
        <v>4000</v>
      </c>
      <c r="AW3302" t="s">
        <v>4550</v>
      </c>
      <c r="AX3302" t="s">
        <v>3017</v>
      </c>
      <c r="AY3302" t="s">
        <v>254</v>
      </c>
      <c r="AZ3302" t="s">
        <v>1696</v>
      </c>
      <c r="BA3302" t="s">
        <v>395</v>
      </c>
      <c r="BB3302" t="s">
        <v>1698</v>
      </c>
      <c r="BC3302" t="s">
        <v>3927</v>
      </c>
      <c r="BD3302" t="s">
        <v>3927</v>
      </c>
      <c r="BE3302" t="s">
        <v>3927</v>
      </c>
      <c r="BF3302">
        <v>12</v>
      </c>
    </row>
    <row r="3303" spans="1:58" x14ac:dyDescent="0.3">
      <c r="A3303">
        <v>2026</v>
      </c>
      <c r="B3303">
        <v>202605</v>
      </c>
      <c r="C3303">
        <v>5</v>
      </c>
      <c r="D3303" s="14">
        <v>20001622729607</v>
      </c>
      <c r="E3303" t="s">
        <v>2810</v>
      </c>
      <c r="F3303" s="2">
        <v>46147.395636574074</v>
      </c>
      <c r="G3303" s="2">
        <v>46148</v>
      </c>
      <c r="I3303" t="s">
        <v>224</v>
      </c>
      <c r="J3303" t="s">
        <v>1696</v>
      </c>
      <c r="L3303" t="s">
        <v>3433</v>
      </c>
      <c r="M3303" t="s">
        <v>309</v>
      </c>
      <c r="N3303" t="s">
        <v>297</v>
      </c>
      <c r="O3303" t="s">
        <v>283</v>
      </c>
      <c r="Q3303" t="s">
        <v>13419</v>
      </c>
      <c r="R3303" t="s">
        <v>4141</v>
      </c>
      <c r="S3303" t="s">
        <v>13412</v>
      </c>
      <c r="T3303" t="s">
        <v>13413</v>
      </c>
      <c r="U3303" t="s">
        <v>4796</v>
      </c>
      <c r="V3303" t="s">
        <v>2024</v>
      </c>
      <c r="W3303" t="s">
        <v>13396</v>
      </c>
      <c r="X3303" t="s">
        <v>225</v>
      </c>
      <c r="Z3303">
        <v>4</v>
      </c>
      <c r="AA3303" t="s">
        <v>3921</v>
      </c>
      <c r="AB3303" t="s">
        <v>3995</v>
      </c>
      <c r="AC3303">
        <v>46153.458240740743</v>
      </c>
      <c r="AD3303">
        <v>46152</v>
      </c>
      <c r="AE3303" t="s">
        <v>3938</v>
      </c>
      <c r="AG3303" t="s">
        <v>13398</v>
      </c>
      <c r="AH3303">
        <v>6108834609</v>
      </c>
      <c r="AI3303" t="s">
        <v>13420</v>
      </c>
      <c r="AM3303" t="s">
        <v>3925</v>
      </c>
      <c r="AN3303" t="s">
        <v>3926</v>
      </c>
      <c r="AO3303" t="s">
        <v>268</v>
      </c>
      <c r="AP3303" t="s">
        <v>1701</v>
      </c>
      <c r="AQ3303" t="s">
        <v>3998</v>
      </c>
      <c r="AU3303" t="s">
        <v>4220</v>
      </c>
      <c r="AV3303" t="s">
        <v>4000</v>
      </c>
      <c r="AW3303" t="s">
        <v>1694</v>
      </c>
      <c r="AX3303" t="s">
        <v>1693</v>
      </c>
      <c r="AY3303" t="s">
        <v>254</v>
      </c>
      <c r="AZ3303" t="s">
        <v>1696</v>
      </c>
      <c r="BA3303" t="s">
        <v>395</v>
      </c>
      <c r="BB3303" t="s">
        <v>1698</v>
      </c>
      <c r="BC3303" t="s">
        <v>3927</v>
      </c>
      <c r="BD3303" t="s">
        <v>3927</v>
      </c>
      <c r="BE3303" t="s">
        <v>3927</v>
      </c>
      <c r="BF3303">
        <v>12</v>
      </c>
    </row>
    <row r="3304" spans="1:58" x14ac:dyDescent="0.3">
      <c r="A3304">
        <v>2026</v>
      </c>
      <c r="B3304">
        <v>202605</v>
      </c>
      <c r="C3304">
        <v>5</v>
      </c>
      <c r="D3304" s="14">
        <v>20001621854989</v>
      </c>
      <c r="E3304" t="s">
        <v>2810</v>
      </c>
      <c r="F3304" s="2">
        <v>46146.389340277776</v>
      </c>
      <c r="G3304" s="2">
        <v>46146</v>
      </c>
      <c r="I3304" t="s">
        <v>224</v>
      </c>
      <c r="J3304" t="s">
        <v>230</v>
      </c>
      <c r="L3304" t="s">
        <v>13421</v>
      </c>
      <c r="M3304" t="s">
        <v>309</v>
      </c>
      <c r="N3304" t="s">
        <v>297</v>
      </c>
      <c r="O3304" t="s">
        <v>283</v>
      </c>
      <c r="Q3304" t="s">
        <v>13422</v>
      </c>
      <c r="R3304" t="s">
        <v>2809</v>
      </c>
      <c r="S3304" t="s">
        <v>13423</v>
      </c>
      <c r="T3304" t="s">
        <v>13424</v>
      </c>
      <c r="U3304" t="s">
        <v>13425</v>
      </c>
      <c r="V3304" t="s">
        <v>13426</v>
      </c>
      <c r="W3304" t="s">
        <v>13396</v>
      </c>
      <c r="X3304" t="s">
        <v>225</v>
      </c>
      <c r="Z3304">
        <v>1</v>
      </c>
      <c r="AA3304" t="s">
        <v>3921</v>
      </c>
      <c r="AB3304" t="s">
        <v>13427</v>
      </c>
      <c r="AC3304">
        <v>46147.657731481479</v>
      </c>
      <c r="AD3304">
        <v>46147</v>
      </c>
      <c r="AE3304" t="s">
        <v>3938</v>
      </c>
      <c r="AG3304" t="s">
        <v>13428</v>
      </c>
      <c r="AH3304">
        <v>6108829860</v>
      </c>
      <c r="AI3304" t="s">
        <v>13429</v>
      </c>
      <c r="AM3304" t="s">
        <v>3925</v>
      </c>
      <c r="AN3304" t="s">
        <v>3926</v>
      </c>
      <c r="AO3304" t="s">
        <v>268</v>
      </c>
      <c r="AP3304" t="s">
        <v>693</v>
      </c>
      <c r="AQ3304" t="s">
        <v>3940</v>
      </c>
      <c r="AU3304" t="s">
        <v>8103</v>
      </c>
      <c r="AV3304" t="s">
        <v>4000</v>
      </c>
      <c r="AW3304" t="s">
        <v>320</v>
      </c>
      <c r="AX3304" t="s">
        <v>319</v>
      </c>
      <c r="AY3304" t="s">
        <v>254</v>
      </c>
      <c r="AZ3304" t="s">
        <v>230</v>
      </c>
      <c r="BA3304" t="s">
        <v>395</v>
      </c>
      <c r="BB3304" t="s">
        <v>232</v>
      </c>
      <c r="BC3304" t="s">
        <v>3927</v>
      </c>
      <c r="BD3304" t="s">
        <v>3927</v>
      </c>
      <c r="BE3304" t="s">
        <v>3927</v>
      </c>
      <c r="BF3304">
        <v>12</v>
      </c>
    </row>
    <row r="3305" spans="1:58" x14ac:dyDescent="0.3">
      <c r="A3305">
        <v>2026</v>
      </c>
      <c r="B3305">
        <v>202605</v>
      </c>
      <c r="C3305">
        <v>5</v>
      </c>
      <c r="D3305" s="14">
        <v>20001620587787</v>
      </c>
      <c r="E3305" t="s">
        <v>2810</v>
      </c>
      <c r="F3305" s="2">
        <v>46142.483298611114</v>
      </c>
      <c r="G3305" s="2">
        <v>46149</v>
      </c>
      <c r="I3305" t="s">
        <v>224</v>
      </c>
      <c r="J3305" t="s">
        <v>1696</v>
      </c>
      <c r="L3305" t="s">
        <v>3741</v>
      </c>
      <c r="M3305" t="s">
        <v>902</v>
      </c>
      <c r="N3305" t="s">
        <v>752</v>
      </c>
      <c r="O3305" t="s">
        <v>623</v>
      </c>
      <c r="Q3305" t="s">
        <v>13430</v>
      </c>
      <c r="R3305" t="s">
        <v>4141</v>
      </c>
      <c r="S3305" t="s">
        <v>13394</v>
      </c>
      <c r="T3305" t="s">
        <v>13395</v>
      </c>
      <c r="U3305" t="s">
        <v>4796</v>
      </c>
      <c r="V3305" t="s">
        <v>2024</v>
      </c>
      <c r="W3305" t="s">
        <v>13396</v>
      </c>
      <c r="X3305" t="s">
        <v>225</v>
      </c>
      <c r="Z3305">
        <v>4</v>
      </c>
      <c r="AA3305" t="s">
        <v>3921</v>
      </c>
      <c r="AB3305" t="s">
        <v>3995</v>
      </c>
      <c r="AC3305">
        <v>46153.458136574074</v>
      </c>
      <c r="AD3305">
        <v>46153</v>
      </c>
      <c r="AE3305" t="s">
        <v>3938</v>
      </c>
      <c r="AG3305" t="s">
        <v>13398</v>
      </c>
      <c r="AH3305">
        <v>6108780751</v>
      </c>
      <c r="AI3305" t="s">
        <v>13431</v>
      </c>
      <c r="AM3305" t="s">
        <v>3925</v>
      </c>
      <c r="AN3305" t="s">
        <v>3926</v>
      </c>
      <c r="AO3305" t="s">
        <v>268</v>
      </c>
      <c r="AP3305" t="s">
        <v>1701</v>
      </c>
      <c r="AQ3305" t="s">
        <v>3998</v>
      </c>
      <c r="AU3305" t="s">
        <v>4220</v>
      </c>
      <c r="AV3305" t="s">
        <v>4000</v>
      </c>
      <c r="AW3305" t="s">
        <v>4550</v>
      </c>
      <c r="AX3305" t="s">
        <v>3017</v>
      </c>
      <c r="AY3305" t="s">
        <v>254</v>
      </c>
      <c r="AZ3305" t="s">
        <v>1696</v>
      </c>
      <c r="BA3305" t="s">
        <v>395</v>
      </c>
      <c r="BB3305" t="s">
        <v>1698</v>
      </c>
      <c r="BC3305" t="s">
        <v>3927</v>
      </c>
      <c r="BD3305" t="s">
        <v>3927</v>
      </c>
      <c r="BE3305" t="s">
        <v>3927</v>
      </c>
      <c r="BF3305">
        <v>9</v>
      </c>
    </row>
    <row r="3306" spans="1:58" x14ac:dyDescent="0.3">
      <c r="A3306">
        <v>2026</v>
      </c>
      <c r="B3306">
        <v>202605</v>
      </c>
      <c r="C3306">
        <v>5</v>
      </c>
      <c r="D3306" s="14">
        <v>20001619552008</v>
      </c>
      <c r="E3306" t="s">
        <v>2810</v>
      </c>
      <c r="F3306" s="2">
        <v>46140.629965277774</v>
      </c>
      <c r="G3306" s="2">
        <v>46149</v>
      </c>
      <c r="I3306" t="s">
        <v>224</v>
      </c>
      <c r="J3306" t="s">
        <v>1696</v>
      </c>
      <c r="L3306" t="s">
        <v>3811</v>
      </c>
      <c r="M3306" t="s">
        <v>392</v>
      </c>
      <c r="N3306" t="s">
        <v>353</v>
      </c>
      <c r="O3306" t="s">
        <v>283</v>
      </c>
      <c r="Q3306" t="s">
        <v>13432</v>
      </c>
      <c r="R3306" t="s">
        <v>4141</v>
      </c>
      <c r="S3306" t="s">
        <v>13394</v>
      </c>
      <c r="T3306" t="s">
        <v>13395</v>
      </c>
      <c r="U3306" t="s">
        <v>4796</v>
      </c>
      <c r="V3306" t="s">
        <v>2024</v>
      </c>
      <c r="W3306" t="s">
        <v>13396</v>
      </c>
      <c r="X3306" t="s">
        <v>225</v>
      </c>
      <c r="Z3306">
        <v>4</v>
      </c>
      <c r="AA3306" t="s">
        <v>3921</v>
      </c>
      <c r="AB3306" t="s">
        <v>3995</v>
      </c>
      <c r="AC3306">
        <v>46153.458171296297</v>
      </c>
      <c r="AD3306">
        <v>46153</v>
      </c>
      <c r="AE3306" t="s">
        <v>3938</v>
      </c>
      <c r="AG3306" t="s">
        <v>13398</v>
      </c>
      <c r="AH3306">
        <v>6108741385</v>
      </c>
      <c r="AI3306" t="s">
        <v>13433</v>
      </c>
      <c r="AM3306" t="s">
        <v>3925</v>
      </c>
      <c r="AN3306" t="s">
        <v>3926</v>
      </c>
      <c r="AO3306" t="s">
        <v>268</v>
      </c>
      <c r="AP3306" t="s">
        <v>1701</v>
      </c>
      <c r="AQ3306" t="s">
        <v>3998</v>
      </c>
      <c r="AU3306" t="s">
        <v>4220</v>
      </c>
      <c r="AV3306" t="s">
        <v>4000</v>
      </c>
      <c r="AW3306" t="s">
        <v>1694</v>
      </c>
      <c r="AX3306" t="s">
        <v>1693</v>
      </c>
      <c r="AY3306" t="s">
        <v>254</v>
      </c>
      <c r="AZ3306" t="s">
        <v>1696</v>
      </c>
      <c r="BA3306" t="s">
        <v>395</v>
      </c>
      <c r="BB3306" t="s">
        <v>1698</v>
      </c>
      <c r="BC3306" t="s">
        <v>3927</v>
      </c>
      <c r="BD3306" t="s">
        <v>3927</v>
      </c>
      <c r="BE3306" t="s">
        <v>3927</v>
      </c>
      <c r="BF3306">
        <v>5</v>
      </c>
    </row>
    <row r="3307" spans="1:58" x14ac:dyDescent="0.3">
      <c r="A3307">
        <v>2026</v>
      </c>
      <c r="B3307">
        <v>202605</v>
      </c>
      <c r="C3307">
        <v>5</v>
      </c>
      <c r="D3307" s="14">
        <v>20001626786916</v>
      </c>
      <c r="E3307" t="s">
        <v>2810</v>
      </c>
      <c r="F3307" s="2">
        <v>46154.684166666666</v>
      </c>
      <c r="G3307" s="2">
        <v>46154</v>
      </c>
      <c r="I3307" t="s">
        <v>224</v>
      </c>
      <c r="J3307" t="s">
        <v>1696</v>
      </c>
      <c r="L3307" t="s">
        <v>13434</v>
      </c>
      <c r="M3307" t="s">
        <v>6184</v>
      </c>
      <c r="N3307" t="s">
        <v>3027</v>
      </c>
      <c r="O3307" t="s">
        <v>257</v>
      </c>
      <c r="Q3307" t="s">
        <v>13435</v>
      </c>
      <c r="R3307" t="s">
        <v>4141</v>
      </c>
      <c r="S3307" t="s">
        <v>13408</v>
      </c>
      <c r="T3307" t="s">
        <v>13409</v>
      </c>
      <c r="U3307" t="s">
        <v>4796</v>
      </c>
      <c r="V3307" t="s">
        <v>2024</v>
      </c>
      <c r="W3307" t="s">
        <v>13396</v>
      </c>
      <c r="X3307" t="s">
        <v>225</v>
      </c>
      <c r="Z3307">
        <v>1</v>
      </c>
      <c r="AA3307" t="s">
        <v>3921</v>
      </c>
      <c r="AE3307" t="s">
        <v>3922</v>
      </c>
      <c r="AG3307" t="s">
        <v>13398</v>
      </c>
      <c r="AH3307">
        <v>6109013403</v>
      </c>
      <c r="AI3307" t="s">
        <v>13436</v>
      </c>
      <c r="AM3307" t="s">
        <v>3925</v>
      </c>
      <c r="AN3307" t="s">
        <v>3926</v>
      </c>
      <c r="AO3307" t="s">
        <v>268</v>
      </c>
      <c r="AP3307" t="s">
        <v>1701</v>
      </c>
      <c r="AW3307" t="s">
        <v>4550</v>
      </c>
      <c r="AX3307" t="s">
        <v>3017</v>
      </c>
      <c r="AY3307" t="s">
        <v>254</v>
      </c>
      <c r="AZ3307" t="s">
        <v>1696</v>
      </c>
      <c r="BA3307" t="s">
        <v>395</v>
      </c>
      <c r="BB3307" t="s">
        <v>1698</v>
      </c>
      <c r="BC3307" t="s">
        <v>3927</v>
      </c>
      <c r="BD3307" t="s">
        <v>3927</v>
      </c>
      <c r="BE3307" t="s">
        <v>3927</v>
      </c>
      <c r="BF3307">
        <v>20</v>
      </c>
    </row>
    <row r="3308" spans="1:58" x14ac:dyDescent="0.3">
      <c r="A3308">
        <v>2026</v>
      </c>
      <c r="B3308">
        <v>202605</v>
      </c>
      <c r="C3308">
        <v>5</v>
      </c>
      <c r="D3308" s="14">
        <v>20001625937026</v>
      </c>
      <c r="E3308" t="s">
        <v>2810</v>
      </c>
      <c r="F3308" s="2">
        <v>46153.487673611111</v>
      </c>
      <c r="G3308" s="2">
        <v>46154</v>
      </c>
      <c r="I3308" t="s">
        <v>224</v>
      </c>
      <c r="J3308" t="s">
        <v>1696</v>
      </c>
      <c r="L3308" t="s">
        <v>3589</v>
      </c>
      <c r="M3308" t="s">
        <v>309</v>
      </c>
      <c r="N3308" t="s">
        <v>297</v>
      </c>
      <c r="O3308" t="s">
        <v>283</v>
      </c>
      <c r="Q3308" t="s">
        <v>13437</v>
      </c>
      <c r="R3308" t="s">
        <v>4141</v>
      </c>
      <c r="S3308" t="s">
        <v>13394</v>
      </c>
      <c r="T3308" t="s">
        <v>13395</v>
      </c>
      <c r="U3308" t="s">
        <v>4796</v>
      </c>
      <c r="V3308" t="s">
        <v>2024</v>
      </c>
      <c r="W3308" t="s">
        <v>13396</v>
      </c>
      <c r="X3308" t="s">
        <v>225</v>
      </c>
      <c r="Z3308">
        <v>1</v>
      </c>
      <c r="AA3308" t="s">
        <v>3921</v>
      </c>
      <c r="AE3308" t="s">
        <v>3922</v>
      </c>
      <c r="AG3308" t="s">
        <v>13398</v>
      </c>
      <c r="AH3308">
        <v>6108974929</v>
      </c>
      <c r="AI3308" t="s">
        <v>13438</v>
      </c>
      <c r="AM3308" t="s">
        <v>3925</v>
      </c>
      <c r="AN3308" t="s">
        <v>3926</v>
      </c>
      <c r="AO3308" t="s">
        <v>268</v>
      </c>
      <c r="AP3308" t="s">
        <v>1701</v>
      </c>
      <c r="AW3308" t="s">
        <v>1694</v>
      </c>
      <c r="AX3308" t="s">
        <v>1693</v>
      </c>
      <c r="AY3308" t="s">
        <v>254</v>
      </c>
      <c r="AZ3308" t="s">
        <v>1696</v>
      </c>
      <c r="BA3308" t="s">
        <v>395</v>
      </c>
      <c r="BB3308" t="s">
        <v>1698</v>
      </c>
      <c r="BC3308" t="s">
        <v>3927</v>
      </c>
      <c r="BD3308" t="s">
        <v>3927</v>
      </c>
      <c r="BE3308" t="s">
        <v>3927</v>
      </c>
      <c r="BF3308">
        <v>20</v>
      </c>
    </row>
    <row r="3309" spans="1:58" x14ac:dyDescent="0.3">
      <c r="A3309">
        <v>2026</v>
      </c>
      <c r="B3309">
        <v>202605</v>
      </c>
      <c r="C3309">
        <v>5</v>
      </c>
      <c r="D3309" s="14">
        <v>20001624392560</v>
      </c>
      <c r="E3309" t="s">
        <v>2810</v>
      </c>
      <c r="F3309" s="2">
        <v>46150.395439814813</v>
      </c>
      <c r="G3309" s="2">
        <v>46154</v>
      </c>
      <c r="I3309" t="s">
        <v>224</v>
      </c>
      <c r="J3309" t="s">
        <v>1696</v>
      </c>
      <c r="L3309" t="s">
        <v>2927</v>
      </c>
      <c r="M3309" t="s">
        <v>334</v>
      </c>
      <c r="N3309" t="s">
        <v>322</v>
      </c>
      <c r="O3309" t="s">
        <v>331</v>
      </c>
      <c r="Q3309" t="s">
        <v>13439</v>
      </c>
      <c r="R3309" t="s">
        <v>4141</v>
      </c>
      <c r="S3309" t="s">
        <v>13408</v>
      </c>
      <c r="T3309" t="s">
        <v>13409</v>
      </c>
      <c r="U3309" t="s">
        <v>4796</v>
      </c>
      <c r="V3309" t="s">
        <v>2024</v>
      </c>
      <c r="W3309" t="s">
        <v>13396</v>
      </c>
      <c r="X3309" t="s">
        <v>225</v>
      </c>
      <c r="Z3309">
        <v>1</v>
      </c>
      <c r="AA3309" t="s">
        <v>3921</v>
      </c>
      <c r="AE3309" t="s">
        <v>3922</v>
      </c>
      <c r="AG3309" t="s">
        <v>13398</v>
      </c>
      <c r="AH3309">
        <v>6108915270</v>
      </c>
      <c r="AI3309" t="s">
        <v>13410</v>
      </c>
      <c r="AM3309" t="s">
        <v>3925</v>
      </c>
      <c r="AN3309" t="s">
        <v>3926</v>
      </c>
      <c r="AO3309" t="s">
        <v>268</v>
      </c>
      <c r="AP3309" t="s">
        <v>1701</v>
      </c>
      <c r="AW3309" t="s">
        <v>2181</v>
      </c>
      <c r="AX3309" t="s">
        <v>2180</v>
      </c>
      <c r="AY3309" t="s">
        <v>254</v>
      </c>
      <c r="AZ3309" t="s">
        <v>1696</v>
      </c>
      <c r="BA3309" t="s">
        <v>395</v>
      </c>
      <c r="BB3309" t="s">
        <v>1698</v>
      </c>
      <c r="BC3309" t="s">
        <v>3927</v>
      </c>
      <c r="BD3309" t="s">
        <v>3927</v>
      </c>
      <c r="BE3309" t="s">
        <v>3927</v>
      </c>
      <c r="BF3309">
        <v>16</v>
      </c>
    </row>
    <row r="3310" spans="1:58" x14ac:dyDescent="0.3">
      <c r="A3310">
        <v>2026</v>
      </c>
      <c r="B3310">
        <v>202605</v>
      </c>
      <c r="C3310">
        <v>5</v>
      </c>
      <c r="D3310" s="14">
        <v>20001625976361</v>
      </c>
      <c r="E3310" t="s">
        <v>2810</v>
      </c>
      <c r="F3310" s="2">
        <v>46153.545300925929</v>
      </c>
      <c r="G3310" s="2">
        <v>46153</v>
      </c>
      <c r="I3310" t="s">
        <v>224</v>
      </c>
      <c r="J3310" t="s">
        <v>1696</v>
      </c>
      <c r="L3310" t="s">
        <v>3495</v>
      </c>
      <c r="M3310" t="s">
        <v>309</v>
      </c>
      <c r="N3310" t="s">
        <v>297</v>
      </c>
      <c r="O3310" t="s">
        <v>283</v>
      </c>
      <c r="Q3310" t="s">
        <v>13440</v>
      </c>
      <c r="R3310" t="s">
        <v>4141</v>
      </c>
      <c r="S3310" t="s">
        <v>13441</v>
      </c>
      <c r="T3310" t="s">
        <v>13442</v>
      </c>
      <c r="U3310" t="s">
        <v>4796</v>
      </c>
      <c r="V3310" t="s">
        <v>2024</v>
      </c>
      <c r="W3310" t="s">
        <v>13443</v>
      </c>
      <c r="X3310" t="s">
        <v>225</v>
      </c>
      <c r="Z3310">
        <v>2</v>
      </c>
      <c r="AA3310" t="s">
        <v>3921</v>
      </c>
      <c r="AB3310" t="s">
        <v>3995</v>
      </c>
      <c r="AC3310">
        <v>46155.513101851851</v>
      </c>
      <c r="AD3310">
        <v>46155</v>
      </c>
      <c r="AE3310" t="s">
        <v>3938</v>
      </c>
      <c r="AG3310" t="s">
        <v>13444</v>
      </c>
      <c r="AH3310">
        <v>6108976008</v>
      </c>
      <c r="AI3310" t="s">
        <v>13445</v>
      </c>
      <c r="AM3310" t="s">
        <v>3925</v>
      </c>
      <c r="AN3310" t="s">
        <v>3926</v>
      </c>
      <c r="AO3310" t="s">
        <v>268</v>
      </c>
      <c r="AP3310" t="s">
        <v>1701</v>
      </c>
      <c r="AQ3310" t="s">
        <v>3998</v>
      </c>
      <c r="AW3310" t="s">
        <v>1694</v>
      </c>
      <c r="AX3310" t="s">
        <v>1693</v>
      </c>
      <c r="AY3310" t="s">
        <v>254</v>
      </c>
      <c r="AZ3310" t="s">
        <v>1696</v>
      </c>
      <c r="BA3310" t="s">
        <v>395</v>
      </c>
      <c r="BB3310" t="s">
        <v>1698</v>
      </c>
      <c r="BC3310" t="s">
        <v>3927</v>
      </c>
      <c r="BD3310" t="s">
        <v>3927</v>
      </c>
      <c r="BE3310" t="s">
        <v>3927</v>
      </c>
      <c r="BF3310">
        <v>20</v>
      </c>
    </row>
    <row r="3311" spans="1:58" x14ac:dyDescent="0.3">
      <c r="A3311">
        <v>2026</v>
      </c>
      <c r="B3311">
        <v>202605</v>
      </c>
      <c r="C3311">
        <v>5</v>
      </c>
      <c r="D3311" s="14">
        <v>20001624493522</v>
      </c>
      <c r="E3311" t="s">
        <v>2810</v>
      </c>
      <c r="F3311" s="2">
        <v>46150.51489583333</v>
      </c>
      <c r="G3311" s="2">
        <v>46153</v>
      </c>
      <c r="I3311" t="s">
        <v>224</v>
      </c>
      <c r="J3311" t="s">
        <v>1696</v>
      </c>
      <c r="L3311" t="s">
        <v>2958</v>
      </c>
      <c r="M3311" t="s">
        <v>334</v>
      </c>
      <c r="N3311" t="s">
        <v>322</v>
      </c>
      <c r="O3311" t="s">
        <v>331</v>
      </c>
      <c r="Q3311" t="s">
        <v>13446</v>
      </c>
      <c r="R3311" t="s">
        <v>4141</v>
      </c>
      <c r="S3311" t="s">
        <v>13441</v>
      </c>
      <c r="T3311" t="s">
        <v>13442</v>
      </c>
      <c r="U3311" t="s">
        <v>4796</v>
      </c>
      <c r="V3311" t="s">
        <v>2024</v>
      </c>
      <c r="W3311" t="s">
        <v>13443</v>
      </c>
      <c r="X3311" t="s">
        <v>225</v>
      </c>
      <c r="Z3311">
        <v>2</v>
      </c>
      <c r="AA3311" t="s">
        <v>3921</v>
      </c>
      <c r="AB3311" t="s">
        <v>3995</v>
      </c>
      <c r="AC3311">
        <v>46155.513020833336</v>
      </c>
      <c r="AD3311">
        <v>46155</v>
      </c>
      <c r="AE3311" t="s">
        <v>3938</v>
      </c>
      <c r="AG3311" t="s">
        <v>13444</v>
      </c>
      <c r="AH3311">
        <v>6108907653</v>
      </c>
      <c r="AI3311" t="s">
        <v>13447</v>
      </c>
      <c r="AM3311" t="s">
        <v>3925</v>
      </c>
      <c r="AN3311" t="s">
        <v>3926</v>
      </c>
      <c r="AO3311" t="s">
        <v>268</v>
      </c>
      <c r="AP3311" t="s">
        <v>1701</v>
      </c>
      <c r="AQ3311" t="s">
        <v>3998</v>
      </c>
      <c r="AW3311" t="s">
        <v>2181</v>
      </c>
      <c r="AX3311" t="s">
        <v>2180</v>
      </c>
      <c r="AY3311" t="s">
        <v>254</v>
      </c>
      <c r="AZ3311" t="s">
        <v>1696</v>
      </c>
      <c r="BA3311" t="s">
        <v>395</v>
      </c>
      <c r="BB3311" t="s">
        <v>1698</v>
      </c>
      <c r="BC3311" t="s">
        <v>3927</v>
      </c>
      <c r="BD3311" t="s">
        <v>3927</v>
      </c>
      <c r="BE3311" t="s">
        <v>3927</v>
      </c>
      <c r="BF3311">
        <v>16</v>
      </c>
    </row>
    <row r="3312" spans="1:58" x14ac:dyDescent="0.3">
      <c r="A3312">
        <v>2026</v>
      </c>
      <c r="B3312">
        <v>202605</v>
      </c>
      <c r="C3312">
        <v>5</v>
      </c>
      <c r="D3312" s="14">
        <v>20001624131762</v>
      </c>
      <c r="E3312" t="s">
        <v>2810</v>
      </c>
      <c r="F3312" s="2">
        <v>46149.663541666669</v>
      </c>
      <c r="G3312" s="2">
        <v>46150</v>
      </c>
      <c r="I3312" t="s">
        <v>224</v>
      </c>
      <c r="J3312" t="s">
        <v>1696</v>
      </c>
      <c r="L3312" t="s">
        <v>729</v>
      </c>
      <c r="M3312" t="s">
        <v>1336</v>
      </c>
      <c r="N3312" t="s">
        <v>546</v>
      </c>
      <c r="O3312" t="s">
        <v>554</v>
      </c>
      <c r="Q3312" t="s">
        <v>13448</v>
      </c>
      <c r="R3312" t="s">
        <v>4141</v>
      </c>
      <c r="S3312" t="s">
        <v>13441</v>
      </c>
      <c r="T3312" t="s">
        <v>13442</v>
      </c>
      <c r="U3312" t="s">
        <v>4796</v>
      </c>
      <c r="V3312" t="s">
        <v>2024</v>
      </c>
      <c r="W3312" t="s">
        <v>13443</v>
      </c>
      <c r="X3312" t="s">
        <v>387</v>
      </c>
      <c r="Z3312">
        <v>4</v>
      </c>
      <c r="AA3312" t="s">
        <v>3921</v>
      </c>
      <c r="AB3312" t="s">
        <v>3995</v>
      </c>
      <c r="AC3312">
        <v>46155.513055555559</v>
      </c>
      <c r="AD3312">
        <v>46154</v>
      </c>
      <c r="AE3312" t="s">
        <v>3938</v>
      </c>
      <c r="AG3312" t="s">
        <v>13444</v>
      </c>
      <c r="AH3312">
        <v>6108918963</v>
      </c>
      <c r="AI3312" t="s">
        <v>13449</v>
      </c>
      <c r="AM3312" t="s">
        <v>3925</v>
      </c>
      <c r="AN3312" t="s">
        <v>3926</v>
      </c>
      <c r="AO3312" t="s">
        <v>268</v>
      </c>
      <c r="AP3312" t="s">
        <v>1701</v>
      </c>
      <c r="AQ3312" t="s">
        <v>3998</v>
      </c>
      <c r="AW3312" t="s">
        <v>13450</v>
      </c>
      <c r="AX3312" t="s">
        <v>13451</v>
      </c>
      <c r="AY3312" t="s">
        <v>253</v>
      </c>
      <c r="AZ3312" t="s">
        <v>1696</v>
      </c>
      <c r="BA3312" t="s">
        <v>395</v>
      </c>
      <c r="BB3312" t="s">
        <v>1698</v>
      </c>
      <c r="BC3312" t="s">
        <v>3927</v>
      </c>
      <c r="BD3312" t="s">
        <v>3927</v>
      </c>
      <c r="BE3312" t="s">
        <v>3927</v>
      </c>
      <c r="BF3312">
        <v>16</v>
      </c>
    </row>
    <row r="3313" spans="1:58" x14ac:dyDescent="0.3">
      <c r="A3313">
        <v>2026</v>
      </c>
      <c r="B3313">
        <v>202605</v>
      </c>
      <c r="C3313">
        <v>5</v>
      </c>
      <c r="D3313" s="14">
        <v>20001623890218</v>
      </c>
      <c r="E3313" t="s">
        <v>2810</v>
      </c>
      <c r="F3313" s="2">
        <v>46149.376701388886</v>
      </c>
      <c r="G3313" s="2">
        <v>46151</v>
      </c>
      <c r="I3313" t="s">
        <v>224</v>
      </c>
      <c r="J3313" t="s">
        <v>1696</v>
      </c>
      <c r="L3313" t="s">
        <v>2887</v>
      </c>
      <c r="M3313" t="s">
        <v>1949</v>
      </c>
      <c r="N3313" t="s">
        <v>322</v>
      </c>
      <c r="O3313" t="s">
        <v>331</v>
      </c>
      <c r="Q3313" t="s">
        <v>2937</v>
      </c>
      <c r="R3313" t="s">
        <v>4141</v>
      </c>
      <c r="S3313" t="s">
        <v>13441</v>
      </c>
      <c r="T3313" t="s">
        <v>13442</v>
      </c>
      <c r="U3313" t="s">
        <v>4796</v>
      </c>
      <c r="V3313" t="s">
        <v>2024</v>
      </c>
      <c r="W3313" t="s">
        <v>13443</v>
      </c>
      <c r="X3313" t="s">
        <v>387</v>
      </c>
      <c r="Z3313">
        <v>4</v>
      </c>
      <c r="AA3313" t="s">
        <v>3921</v>
      </c>
      <c r="AB3313" t="s">
        <v>3995</v>
      </c>
      <c r="AC3313">
        <v>46155.513055555559</v>
      </c>
      <c r="AD3313">
        <v>46155</v>
      </c>
      <c r="AE3313" t="s">
        <v>3938</v>
      </c>
      <c r="AG3313" t="s">
        <v>13444</v>
      </c>
      <c r="AH3313">
        <v>6108902274</v>
      </c>
      <c r="AI3313" t="s">
        <v>13452</v>
      </c>
      <c r="AM3313" t="s">
        <v>3925</v>
      </c>
      <c r="AN3313" t="s">
        <v>3926</v>
      </c>
      <c r="AO3313" t="s">
        <v>268</v>
      </c>
      <c r="AP3313" t="s">
        <v>1701</v>
      </c>
      <c r="AQ3313" t="s">
        <v>3998</v>
      </c>
      <c r="AW3313" t="s">
        <v>4165</v>
      </c>
      <c r="AX3313" t="s">
        <v>4166</v>
      </c>
      <c r="AY3313" t="s">
        <v>253</v>
      </c>
      <c r="AZ3313" t="s">
        <v>1696</v>
      </c>
      <c r="BA3313" t="s">
        <v>395</v>
      </c>
      <c r="BB3313" t="s">
        <v>1698</v>
      </c>
      <c r="BC3313" t="s">
        <v>3927</v>
      </c>
      <c r="BD3313" t="s">
        <v>3927</v>
      </c>
      <c r="BE3313" t="s">
        <v>3927</v>
      </c>
      <c r="BF3313">
        <v>16</v>
      </c>
    </row>
    <row r="3314" spans="1:58" x14ac:dyDescent="0.3">
      <c r="A3314">
        <v>2026</v>
      </c>
      <c r="B3314">
        <v>202605</v>
      </c>
      <c r="C3314">
        <v>5</v>
      </c>
      <c r="D3314" s="14">
        <v>20001622917918</v>
      </c>
      <c r="E3314" t="s">
        <v>2810</v>
      </c>
      <c r="F3314" s="2">
        <v>46147.515185185184</v>
      </c>
      <c r="G3314" s="2">
        <v>46148</v>
      </c>
      <c r="I3314" t="s">
        <v>224</v>
      </c>
      <c r="J3314" t="s">
        <v>1696</v>
      </c>
      <c r="L3314" t="s">
        <v>13453</v>
      </c>
      <c r="M3314" t="s">
        <v>1713</v>
      </c>
      <c r="N3314" t="s">
        <v>546</v>
      </c>
      <c r="O3314" t="s">
        <v>554</v>
      </c>
      <c r="Q3314" t="s">
        <v>13454</v>
      </c>
      <c r="R3314" t="s">
        <v>4141</v>
      </c>
      <c r="S3314" t="s">
        <v>13441</v>
      </c>
      <c r="T3314" t="s">
        <v>13442</v>
      </c>
      <c r="U3314" t="s">
        <v>4796</v>
      </c>
      <c r="V3314" t="s">
        <v>2024</v>
      </c>
      <c r="W3314" t="s">
        <v>13443</v>
      </c>
      <c r="X3314" t="s">
        <v>225</v>
      </c>
      <c r="Z3314">
        <v>4</v>
      </c>
      <c r="AA3314" t="s">
        <v>3921</v>
      </c>
      <c r="AB3314" t="s">
        <v>3995</v>
      </c>
      <c r="AC3314">
        <v>46153.458113425928</v>
      </c>
      <c r="AD3314">
        <v>46152</v>
      </c>
      <c r="AE3314" t="s">
        <v>3938</v>
      </c>
      <c r="AG3314" t="s">
        <v>13444</v>
      </c>
      <c r="AH3314">
        <v>6108850008</v>
      </c>
      <c r="AI3314" t="s">
        <v>13455</v>
      </c>
      <c r="AM3314" t="s">
        <v>3925</v>
      </c>
      <c r="AN3314" t="s">
        <v>3926</v>
      </c>
      <c r="AO3314" t="s">
        <v>268</v>
      </c>
      <c r="AP3314" t="s">
        <v>1701</v>
      </c>
      <c r="AQ3314" t="s">
        <v>3998</v>
      </c>
      <c r="AU3314" t="s">
        <v>4220</v>
      </c>
      <c r="AV3314" t="s">
        <v>4000</v>
      </c>
      <c r="AW3314" t="s">
        <v>4550</v>
      </c>
      <c r="AX3314" t="s">
        <v>3017</v>
      </c>
      <c r="AY3314" t="s">
        <v>254</v>
      </c>
      <c r="AZ3314" t="s">
        <v>1696</v>
      </c>
      <c r="BA3314" t="s">
        <v>395</v>
      </c>
      <c r="BB3314" t="s">
        <v>1698</v>
      </c>
      <c r="BC3314" t="s">
        <v>3927</v>
      </c>
      <c r="BD3314" t="s">
        <v>3927</v>
      </c>
      <c r="BE3314" t="s">
        <v>3927</v>
      </c>
      <c r="BF3314">
        <v>12</v>
      </c>
    </row>
    <row r="3315" spans="1:58" x14ac:dyDescent="0.3">
      <c r="A3315">
        <v>2026</v>
      </c>
      <c r="B3315">
        <v>202605</v>
      </c>
      <c r="C3315">
        <v>5</v>
      </c>
      <c r="D3315" s="14">
        <v>20001621927165</v>
      </c>
      <c r="E3315" t="s">
        <v>2810</v>
      </c>
      <c r="F3315" s="2">
        <v>46146.471655092595</v>
      </c>
      <c r="G3315" s="2">
        <v>46147</v>
      </c>
      <c r="I3315" t="s">
        <v>224</v>
      </c>
      <c r="J3315" t="s">
        <v>1696</v>
      </c>
      <c r="L3315" t="s">
        <v>13456</v>
      </c>
      <c r="M3315" t="s">
        <v>4847</v>
      </c>
      <c r="N3315" t="s">
        <v>546</v>
      </c>
      <c r="O3315" t="s">
        <v>554</v>
      </c>
      <c r="Q3315" t="s">
        <v>13457</v>
      </c>
      <c r="R3315" t="s">
        <v>4141</v>
      </c>
      <c r="S3315" t="s">
        <v>13441</v>
      </c>
      <c r="T3315" t="s">
        <v>13442</v>
      </c>
      <c r="U3315" t="s">
        <v>4796</v>
      </c>
      <c r="V3315" t="s">
        <v>2024</v>
      </c>
      <c r="W3315" t="s">
        <v>13443</v>
      </c>
      <c r="X3315" t="s">
        <v>225</v>
      </c>
      <c r="Z3315">
        <v>4</v>
      </c>
      <c r="AA3315" t="s">
        <v>3921</v>
      </c>
      <c r="AB3315" t="s">
        <v>3995</v>
      </c>
      <c r="AC3315">
        <v>46153.458240740743</v>
      </c>
      <c r="AD3315">
        <v>46151</v>
      </c>
      <c r="AE3315" t="s">
        <v>3938</v>
      </c>
      <c r="AG3315" t="s">
        <v>13444</v>
      </c>
      <c r="AH3315">
        <v>6108827096</v>
      </c>
      <c r="AI3315" t="s">
        <v>13458</v>
      </c>
      <c r="AM3315" t="s">
        <v>3925</v>
      </c>
      <c r="AN3315" t="s">
        <v>3926</v>
      </c>
      <c r="AO3315" t="s">
        <v>268</v>
      </c>
      <c r="AP3315" t="s">
        <v>1701</v>
      </c>
      <c r="AQ3315" t="s">
        <v>3998</v>
      </c>
      <c r="AU3315" t="s">
        <v>4220</v>
      </c>
      <c r="AV3315" t="s">
        <v>4000</v>
      </c>
      <c r="AW3315" t="s">
        <v>4550</v>
      </c>
      <c r="AX3315" t="s">
        <v>3017</v>
      </c>
      <c r="AY3315" t="s">
        <v>254</v>
      </c>
      <c r="AZ3315" t="s">
        <v>1696</v>
      </c>
      <c r="BA3315" t="s">
        <v>395</v>
      </c>
      <c r="BB3315" t="s">
        <v>1698</v>
      </c>
      <c r="BC3315" t="s">
        <v>3927</v>
      </c>
      <c r="BD3315" t="s">
        <v>3927</v>
      </c>
      <c r="BE3315" t="s">
        <v>3927</v>
      </c>
      <c r="BF3315">
        <v>12</v>
      </c>
    </row>
    <row r="3316" spans="1:58" x14ac:dyDescent="0.3">
      <c r="A3316">
        <v>2026</v>
      </c>
      <c r="B3316">
        <v>202605</v>
      </c>
      <c r="C3316">
        <v>5</v>
      </c>
      <c r="D3316" s="14">
        <v>20001620738733</v>
      </c>
      <c r="E3316" t="s">
        <v>2810</v>
      </c>
      <c r="F3316" s="2">
        <v>46142.613298611112</v>
      </c>
      <c r="G3316" s="2">
        <v>46149</v>
      </c>
      <c r="I3316" t="s">
        <v>224</v>
      </c>
      <c r="J3316" t="s">
        <v>1696</v>
      </c>
      <c r="L3316" t="s">
        <v>1591</v>
      </c>
      <c r="M3316" t="s">
        <v>261</v>
      </c>
      <c r="N3316" t="s">
        <v>237</v>
      </c>
      <c r="O3316" t="s">
        <v>257</v>
      </c>
      <c r="Q3316" t="s">
        <v>13459</v>
      </c>
      <c r="R3316" t="s">
        <v>4141</v>
      </c>
      <c r="S3316" t="s">
        <v>13441</v>
      </c>
      <c r="T3316" t="s">
        <v>13442</v>
      </c>
      <c r="U3316" t="s">
        <v>4796</v>
      </c>
      <c r="V3316" t="s">
        <v>2024</v>
      </c>
      <c r="W3316" t="s">
        <v>13443</v>
      </c>
      <c r="X3316" t="s">
        <v>225</v>
      </c>
      <c r="Z3316">
        <v>4</v>
      </c>
      <c r="AA3316" t="s">
        <v>3921</v>
      </c>
      <c r="AB3316" t="s">
        <v>3995</v>
      </c>
      <c r="AC3316">
        <v>46153.458171296297</v>
      </c>
      <c r="AD3316">
        <v>46153</v>
      </c>
      <c r="AE3316" t="s">
        <v>3938</v>
      </c>
      <c r="AG3316" t="s">
        <v>13444</v>
      </c>
      <c r="AH3316">
        <v>6108775007</v>
      </c>
      <c r="AI3316" t="s">
        <v>13460</v>
      </c>
      <c r="AM3316" t="s">
        <v>3925</v>
      </c>
      <c r="AN3316" t="s">
        <v>3926</v>
      </c>
      <c r="AO3316" t="s">
        <v>268</v>
      </c>
      <c r="AP3316" t="s">
        <v>1701</v>
      </c>
      <c r="AQ3316" t="s">
        <v>3998</v>
      </c>
      <c r="AU3316" t="s">
        <v>4220</v>
      </c>
      <c r="AV3316" t="s">
        <v>4000</v>
      </c>
      <c r="AW3316" t="s">
        <v>4550</v>
      </c>
      <c r="AX3316" t="s">
        <v>3017</v>
      </c>
      <c r="AY3316" t="s">
        <v>254</v>
      </c>
      <c r="AZ3316" t="s">
        <v>1696</v>
      </c>
      <c r="BA3316" t="s">
        <v>395</v>
      </c>
      <c r="BB3316" t="s">
        <v>1698</v>
      </c>
      <c r="BC3316" t="s">
        <v>3927</v>
      </c>
      <c r="BD3316" t="s">
        <v>3927</v>
      </c>
      <c r="BE3316" t="s">
        <v>3927</v>
      </c>
      <c r="BF3316">
        <v>9</v>
      </c>
    </row>
    <row r="3317" spans="1:58" x14ac:dyDescent="0.3">
      <c r="A3317">
        <v>2026</v>
      </c>
      <c r="B3317">
        <v>202605</v>
      </c>
      <c r="C3317">
        <v>5</v>
      </c>
      <c r="D3317" s="14">
        <v>20001620731027</v>
      </c>
      <c r="E3317" t="s">
        <v>2810</v>
      </c>
      <c r="F3317" s="2">
        <v>46142.580451388887</v>
      </c>
      <c r="G3317" s="2">
        <v>46144</v>
      </c>
      <c r="I3317" t="s">
        <v>224</v>
      </c>
      <c r="J3317" t="s">
        <v>1696</v>
      </c>
      <c r="L3317" t="s">
        <v>3139</v>
      </c>
      <c r="M3317" t="s">
        <v>1713</v>
      </c>
      <c r="N3317" t="s">
        <v>546</v>
      </c>
      <c r="O3317" t="s">
        <v>554</v>
      </c>
      <c r="Q3317" t="s">
        <v>13461</v>
      </c>
      <c r="R3317" t="s">
        <v>4141</v>
      </c>
      <c r="S3317" t="s">
        <v>13441</v>
      </c>
      <c r="T3317" t="s">
        <v>13442</v>
      </c>
      <c r="U3317" t="s">
        <v>4796</v>
      </c>
      <c r="V3317" t="s">
        <v>2024</v>
      </c>
      <c r="W3317" t="s">
        <v>13443</v>
      </c>
      <c r="X3317" t="s">
        <v>225</v>
      </c>
      <c r="Z3317">
        <v>3</v>
      </c>
      <c r="AA3317" t="s">
        <v>3921</v>
      </c>
      <c r="AB3317" t="s">
        <v>3995</v>
      </c>
      <c r="AC3317">
        <v>46147.490254629629</v>
      </c>
      <c r="AD3317">
        <v>46147</v>
      </c>
      <c r="AE3317" t="s">
        <v>3938</v>
      </c>
      <c r="AG3317" t="s">
        <v>13444</v>
      </c>
      <c r="AH3317">
        <v>6108789777</v>
      </c>
      <c r="AI3317" t="s">
        <v>13462</v>
      </c>
      <c r="AM3317" t="s">
        <v>3925</v>
      </c>
      <c r="AN3317" t="s">
        <v>3926</v>
      </c>
      <c r="AO3317" t="s">
        <v>268</v>
      </c>
      <c r="AP3317" t="s">
        <v>1701</v>
      </c>
      <c r="AQ3317" t="s">
        <v>3998</v>
      </c>
      <c r="AU3317" t="s">
        <v>8103</v>
      </c>
      <c r="AV3317" t="s">
        <v>4000</v>
      </c>
      <c r="AW3317" t="s">
        <v>4550</v>
      </c>
      <c r="AX3317" t="s">
        <v>3017</v>
      </c>
      <c r="AY3317" t="s">
        <v>254</v>
      </c>
      <c r="AZ3317" t="s">
        <v>1696</v>
      </c>
      <c r="BA3317" t="s">
        <v>395</v>
      </c>
      <c r="BB3317" t="s">
        <v>1698</v>
      </c>
      <c r="BC3317" t="s">
        <v>3927</v>
      </c>
      <c r="BD3317" t="s">
        <v>3927</v>
      </c>
      <c r="BE3317" t="s">
        <v>3927</v>
      </c>
      <c r="BF3317">
        <v>9</v>
      </c>
    </row>
    <row r="3318" spans="1:58" x14ac:dyDescent="0.3">
      <c r="A3318">
        <v>2026</v>
      </c>
      <c r="B3318">
        <v>202605</v>
      </c>
      <c r="C3318">
        <v>5</v>
      </c>
      <c r="D3318" s="14">
        <v>20001620497159</v>
      </c>
      <c r="E3318" t="s">
        <v>2810</v>
      </c>
      <c r="F3318" s="2">
        <v>46142.383171296293</v>
      </c>
      <c r="G3318" s="2">
        <v>46147</v>
      </c>
      <c r="I3318" t="s">
        <v>224</v>
      </c>
      <c r="J3318" t="s">
        <v>1696</v>
      </c>
      <c r="L3318" t="s">
        <v>2877</v>
      </c>
      <c r="M3318" t="s">
        <v>902</v>
      </c>
      <c r="N3318" t="s">
        <v>752</v>
      </c>
      <c r="O3318" t="s">
        <v>623</v>
      </c>
      <c r="Q3318" t="s">
        <v>13463</v>
      </c>
      <c r="R3318" t="s">
        <v>4141</v>
      </c>
      <c r="S3318" t="s">
        <v>13441</v>
      </c>
      <c r="T3318" t="s">
        <v>13442</v>
      </c>
      <c r="U3318" t="s">
        <v>4796</v>
      </c>
      <c r="V3318" t="s">
        <v>2024</v>
      </c>
      <c r="W3318" t="s">
        <v>13443</v>
      </c>
      <c r="X3318" t="s">
        <v>225</v>
      </c>
      <c r="Z3318">
        <v>4</v>
      </c>
      <c r="AA3318" t="s">
        <v>3921</v>
      </c>
      <c r="AB3318" t="s">
        <v>3995</v>
      </c>
      <c r="AC3318">
        <v>46153.458136574074</v>
      </c>
      <c r="AD3318">
        <v>46151</v>
      </c>
      <c r="AE3318" t="s">
        <v>3938</v>
      </c>
      <c r="AG3318" t="s">
        <v>13444</v>
      </c>
      <c r="AH3318">
        <v>6108766502</v>
      </c>
      <c r="AI3318" t="s">
        <v>13464</v>
      </c>
      <c r="AM3318" t="s">
        <v>3925</v>
      </c>
      <c r="AN3318" t="s">
        <v>3926</v>
      </c>
      <c r="AO3318" t="s">
        <v>268</v>
      </c>
      <c r="AP3318" t="s">
        <v>1701</v>
      </c>
      <c r="AQ3318" t="s">
        <v>3998</v>
      </c>
      <c r="AU3318" t="s">
        <v>4220</v>
      </c>
      <c r="AV3318" t="s">
        <v>4000</v>
      </c>
      <c r="AW3318" t="s">
        <v>4550</v>
      </c>
      <c r="AX3318" t="s">
        <v>3017</v>
      </c>
      <c r="AY3318" t="s">
        <v>254</v>
      </c>
      <c r="AZ3318" t="s">
        <v>1696</v>
      </c>
      <c r="BA3318" t="s">
        <v>395</v>
      </c>
      <c r="BB3318" t="s">
        <v>1698</v>
      </c>
      <c r="BC3318" t="s">
        <v>3927</v>
      </c>
      <c r="BD3318" t="s">
        <v>3927</v>
      </c>
      <c r="BE3318" t="s">
        <v>3927</v>
      </c>
      <c r="BF3318">
        <v>9</v>
      </c>
    </row>
    <row r="3319" spans="1:58" x14ac:dyDescent="0.3">
      <c r="A3319">
        <v>2026</v>
      </c>
      <c r="B3319">
        <v>202605</v>
      </c>
      <c r="C3319">
        <v>5</v>
      </c>
      <c r="D3319" s="14">
        <v>20001619549606</v>
      </c>
      <c r="E3319" t="s">
        <v>2810</v>
      </c>
      <c r="F3319" s="2">
        <v>46140.658680555556</v>
      </c>
      <c r="G3319" s="2">
        <v>46146</v>
      </c>
      <c r="I3319" t="s">
        <v>224</v>
      </c>
      <c r="J3319" t="s">
        <v>1696</v>
      </c>
      <c r="L3319" t="s">
        <v>3599</v>
      </c>
      <c r="M3319" t="s">
        <v>309</v>
      </c>
      <c r="N3319" t="s">
        <v>297</v>
      </c>
      <c r="O3319" t="s">
        <v>283</v>
      </c>
      <c r="Q3319" t="s">
        <v>13465</v>
      </c>
      <c r="R3319" t="s">
        <v>4141</v>
      </c>
      <c r="S3319" t="s">
        <v>13441</v>
      </c>
      <c r="T3319" t="s">
        <v>13442</v>
      </c>
      <c r="U3319" t="s">
        <v>4796</v>
      </c>
      <c r="V3319" t="s">
        <v>2024</v>
      </c>
      <c r="W3319" t="s">
        <v>13443</v>
      </c>
      <c r="X3319" t="s">
        <v>225</v>
      </c>
      <c r="Z3319">
        <v>4</v>
      </c>
      <c r="AA3319" t="s">
        <v>3921</v>
      </c>
      <c r="AB3319" t="s">
        <v>3995</v>
      </c>
      <c r="AC3319">
        <v>46153.458136574074</v>
      </c>
      <c r="AD3319">
        <v>46150</v>
      </c>
      <c r="AE3319" t="s">
        <v>3938</v>
      </c>
      <c r="AG3319" t="s">
        <v>13444</v>
      </c>
      <c r="AH3319">
        <v>6108729511</v>
      </c>
      <c r="AI3319" t="s">
        <v>13466</v>
      </c>
      <c r="AM3319" t="s">
        <v>3925</v>
      </c>
      <c r="AN3319" t="s">
        <v>3926</v>
      </c>
      <c r="AO3319" t="s">
        <v>268</v>
      </c>
      <c r="AP3319" t="s">
        <v>1701</v>
      </c>
      <c r="AQ3319" t="s">
        <v>3998</v>
      </c>
      <c r="AU3319" t="s">
        <v>4220</v>
      </c>
      <c r="AV3319" t="s">
        <v>4000</v>
      </c>
      <c r="AW3319" t="s">
        <v>1694</v>
      </c>
      <c r="AX3319" t="s">
        <v>1693</v>
      </c>
      <c r="AY3319" t="s">
        <v>254</v>
      </c>
      <c r="AZ3319" t="s">
        <v>1696</v>
      </c>
      <c r="BA3319" t="s">
        <v>395</v>
      </c>
      <c r="BB3319" t="s">
        <v>1698</v>
      </c>
      <c r="BC3319" t="s">
        <v>3927</v>
      </c>
      <c r="BD3319" t="s">
        <v>3927</v>
      </c>
      <c r="BE3319" t="s">
        <v>3927</v>
      </c>
      <c r="BF3319">
        <v>5</v>
      </c>
    </row>
    <row r="3320" spans="1:58" x14ac:dyDescent="0.3">
      <c r="A3320">
        <v>2026</v>
      </c>
      <c r="B3320">
        <v>202605</v>
      </c>
      <c r="C3320">
        <v>5</v>
      </c>
      <c r="D3320" s="14">
        <v>20001618884489</v>
      </c>
      <c r="E3320" t="s">
        <v>2810</v>
      </c>
      <c r="F3320" s="2">
        <v>46139.59815972222</v>
      </c>
      <c r="G3320" s="2">
        <v>46147</v>
      </c>
      <c r="I3320" t="s">
        <v>224</v>
      </c>
      <c r="J3320" t="s">
        <v>1696</v>
      </c>
      <c r="L3320" t="s">
        <v>13467</v>
      </c>
      <c r="M3320" t="s">
        <v>309</v>
      </c>
      <c r="N3320" t="s">
        <v>297</v>
      </c>
      <c r="O3320" t="s">
        <v>283</v>
      </c>
      <c r="Q3320" t="s">
        <v>13468</v>
      </c>
      <c r="R3320" t="s">
        <v>4141</v>
      </c>
      <c r="S3320" t="s">
        <v>13441</v>
      </c>
      <c r="T3320" t="s">
        <v>13442</v>
      </c>
      <c r="U3320" t="s">
        <v>4796</v>
      </c>
      <c r="V3320" t="s">
        <v>2024</v>
      </c>
      <c r="W3320" t="s">
        <v>13443</v>
      </c>
      <c r="X3320" t="s">
        <v>225</v>
      </c>
      <c r="Z3320">
        <v>4</v>
      </c>
      <c r="AA3320" t="s">
        <v>3921</v>
      </c>
      <c r="AB3320" t="s">
        <v>3995</v>
      </c>
      <c r="AC3320">
        <v>46153.458113425928</v>
      </c>
      <c r="AD3320">
        <v>46151</v>
      </c>
      <c r="AE3320" t="s">
        <v>3938</v>
      </c>
      <c r="AG3320" t="s">
        <v>13444</v>
      </c>
      <c r="AH3320">
        <v>6108693571</v>
      </c>
      <c r="AI3320" t="s">
        <v>13469</v>
      </c>
      <c r="AM3320" t="s">
        <v>3925</v>
      </c>
      <c r="AN3320" t="s">
        <v>3926</v>
      </c>
      <c r="AO3320" t="s">
        <v>268</v>
      </c>
      <c r="AP3320" t="s">
        <v>1701</v>
      </c>
      <c r="AQ3320" t="s">
        <v>3998</v>
      </c>
      <c r="AU3320" t="s">
        <v>4220</v>
      </c>
      <c r="AV3320" t="s">
        <v>4000</v>
      </c>
      <c r="AW3320" t="s">
        <v>1694</v>
      </c>
      <c r="AX3320" t="s">
        <v>1693</v>
      </c>
      <c r="AY3320" t="s">
        <v>254</v>
      </c>
      <c r="AZ3320" t="s">
        <v>1696</v>
      </c>
      <c r="BA3320" t="s">
        <v>395</v>
      </c>
      <c r="BB3320" t="s">
        <v>1698</v>
      </c>
      <c r="BC3320" t="s">
        <v>3927</v>
      </c>
      <c r="BD3320" t="s">
        <v>3927</v>
      </c>
      <c r="BE3320" t="s">
        <v>3927</v>
      </c>
      <c r="BF3320">
        <v>5</v>
      </c>
    </row>
    <row r="3321" spans="1:58" x14ac:dyDescent="0.3">
      <c r="A3321">
        <v>2026</v>
      </c>
      <c r="B3321">
        <v>202605</v>
      </c>
      <c r="C3321">
        <v>5</v>
      </c>
      <c r="D3321" s="14">
        <v>20001618797363</v>
      </c>
      <c r="E3321" t="s">
        <v>2810</v>
      </c>
      <c r="F3321" s="2">
        <v>46139.507002314815</v>
      </c>
      <c r="G3321" s="2">
        <v>46146</v>
      </c>
      <c r="I3321" t="s">
        <v>224</v>
      </c>
      <c r="J3321" t="s">
        <v>1696</v>
      </c>
      <c r="L3321" t="s">
        <v>3167</v>
      </c>
      <c r="M3321" t="s">
        <v>309</v>
      </c>
      <c r="N3321" t="s">
        <v>297</v>
      </c>
      <c r="O3321" t="s">
        <v>283</v>
      </c>
      <c r="Q3321" t="s">
        <v>13470</v>
      </c>
      <c r="R3321" t="s">
        <v>4141</v>
      </c>
      <c r="S3321" t="s">
        <v>13441</v>
      </c>
      <c r="T3321" t="s">
        <v>13442</v>
      </c>
      <c r="U3321" t="s">
        <v>4796</v>
      </c>
      <c r="V3321" t="s">
        <v>2024</v>
      </c>
      <c r="W3321" t="s">
        <v>13443</v>
      </c>
      <c r="X3321" t="s">
        <v>387</v>
      </c>
      <c r="Z3321">
        <v>1</v>
      </c>
      <c r="AA3321" t="s">
        <v>3921</v>
      </c>
      <c r="AB3321" t="s">
        <v>3995</v>
      </c>
      <c r="AC3321">
        <v>46147.489930555559</v>
      </c>
      <c r="AD3321">
        <v>46147</v>
      </c>
      <c r="AE3321" t="s">
        <v>3938</v>
      </c>
      <c r="AG3321" t="s">
        <v>13444</v>
      </c>
      <c r="AH3321">
        <v>6108688393</v>
      </c>
      <c r="AI3321" t="s">
        <v>13471</v>
      </c>
      <c r="AM3321" t="s">
        <v>3925</v>
      </c>
      <c r="AN3321" t="s">
        <v>3926</v>
      </c>
      <c r="AO3321" t="s">
        <v>268</v>
      </c>
      <c r="AP3321" t="s">
        <v>1701</v>
      </c>
      <c r="AQ3321" t="s">
        <v>3998</v>
      </c>
      <c r="AU3321" t="s">
        <v>8103</v>
      </c>
      <c r="AV3321" t="s">
        <v>4000</v>
      </c>
      <c r="AW3321" t="s">
        <v>13472</v>
      </c>
      <c r="AX3321" t="s">
        <v>13473</v>
      </c>
      <c r="AY3321" t="s">
        <v>253</v>
      </c>
      <c r="AZ3321" t="s">
        <v>1696</v>
      </c>
      <c r="BA3321" t="s">
        <v>395</v>
      </c>
      <c r="BB3321" t="s">
        <v>1698</v>
      </c>
      <c r="BC3321" t="s">
        <v>3927</v>
      </c>
      <c r="BD3321" t="s">
        <v>3927</v>
      </c>
      <c r="BE3321" t="s">
        <v>3927</v>
      </c>
      <c r="BF3321">
        <v>5</v>
      </c>
    </row>
    <row r="3322" spans="1:58" x14ac:dyDescent="0.3">
      <c r="A3322">
        <v>2026</v>
      </c>
      <c r="B3322">
        <v>202605</v>
      </c>
      <c r="C3322">
        <v>5</v>
      </c>
      <c r="D3322" s="14">
        <v>20001615224407</v>
      </c>
      <c r="E3322" t="s">
        <v>2810</v>
      </c>
      <c r="F3322" s="2">
        <v>46134.445775462962</v>
      </c>
      <c r="G3322" s="2">
        <v>46148</v>
      </c>
      <c r="I3322" t="s">
        <v>224</v>
      </c>
      <c r="J3322" t="s">
        <v>1696</v>
      </c>
      <c r="L3322" t="s">
        <v>3203</v>
      </c>
      <c r="M3322" t="s">
        <v>494</v>
      </c>
      <c r="N3322" t="s">
        <v>486</v>
      </c>
      <c r="O3322" t="s">
        <v>257</v>
      </c>
      <c r="Q3322" t="s">
        <v>13474</v>
      </c>
      <c r="R3322" t="s">
        <v>4141</v>
      </c>
      <c r="S3322" t="s">
        <v>13441</v>
      </c>
      <c r="T3322" t="s">
        <v>13442</v>
      </c>
      <c r="U3322" t="s">
        <v>4796</v>
      </c>
      <c r="V3322" t="s">
        <v>2024</v>
      </c>
      <c r="W3322" t="s">
        <v>13443</v>
      </c>
      <c r="X3322" t="s">
        <v>225</v>
      </c>
      <c r="Z3322">
        <v>4</v>
      </c>
      <c r="AA3322" t="s">
        <v>3921</v>
      </c>
      <c r="AB3322" t="s">
        <v>3995</v>
      </c>
      <c r="AC3322">
        <v>46153.458171296297</v>
      </c>
      <c r="AD3322">
        <v>46152</v>
      </c>
      <c r="AE3322" t="s">
        <v>3938</v>
      </c>
      <c r="AG3322" t="s">
        <v>13444</v>
      </c>
      <c r="AH3322">
        <v>6108552767</v>
      </c>
      <c r="AI3322" t="s">
        <v>13475</v>
      </c>
      <c r="AM3322" t="s">
        <v>3925</v>
      </c>
      <c r="AN3322" t="s">
        <v>3926</v>
      </c>
      <c r="AO3322" t="s">
        <v>268</v>
      </c>
      <c r="AP3322" t="s">
        <v>1701</v>
      </c>
      <c r="AQ3322" t="s">
        <v>3998</v>
      </c>
      <c r="AU3322" t="s">
        <v>4220</v>
      </c>
      <c r="AV3322" t="s">
        <v>4000</v>
      </c>
      <c r="AW3322" t="s">
        <v>4550</v>
      </c>
      <c r="AX3322" t="s">
        <v>3017</v>
      </c>
      <c r="AY3322" t="s">
        <v>254</v>
      </c>
      <c r="AZ3322" t="s">
        <v>1696</v>
      </c>
      <c r="BA3322" t="s">
        <v>395</v>
      </c>
      <c r="BB3322" t="s">
        <v>1698</v>
      </c>
      <c r="BC3322" t="s">
        <v>3927</v>
      </c>
      <c r="BD3322" t="s">
        <v>3927</v>
      </c>
      <c r="BE3322" t="s">
        <v>3927</v>
      </c>
      <c r="BF3322">
        <v>1</v>
      </c>
    </row>
    <row r="3323" spans="1:58" x14ac:dyDescent="0.3">
      <c r="A3323">
        <v>2026</v>
      </c>
      <c r="B3323">
        <v>202605</v>
      </c>
      <c r="C3323">
        <v>5</v>
      </c>
      <c r="D3323" s="14">
        <v>20001626418123</v>
      </c>
      <c r="E3323" t="s">
        <v>2810</v>
      </c>
      <c r="F3323" s="2">
        <v>46154.350138888891</v>
      </c>
      <c r="G3323" s="2">
        <v>46154</v>
      </c>
      <c r="I3323" t="s">
        <v>224</v>
      </c>
      <c r="J3323" t="s">
        <v>1696</v>
      </c>
      <c r="L3323" t="s">
        <v>424</v>
      </c>
      <c r="M3323" t="s">
        <v>309</v>
      </c>
      <c r="N3323" t="s">
        <v>297</v>
      </c>
      <c r="O3323" t="s">
        <v>283</v>
      </c>
      <c r="Q3323" t="s">
        <v>13476</v>
      </c>
      <c r="R3323" t="s">
        <v>4141</v>
      </c>
      <c r="S3323" t="s">
        <v>13441</v>
      </c>
      <c r="T3323" t="s">
        <v>13442</v>
      </c>
      <c r="U3323" t="s">
        <v>4796</v>
      </c>
      <c r="V3323" t="s">
        <v>2024</v>
      </c>
      <c r="W3323" t="s">
        <v>13443</v>
      </c>
      <c r="X3323" t="s">
        <v>225</v>
      </c>
      <c r="Z3323">
        <v>1</v>
      </c>
      <c r="AA3323" t="s">
        <v>3921</v>
      </c>
      <c r="AE3323" t="s">
        <v>3922</v>
      </c>
      <c r="AG3323" t="s">
        <v>13444</v>
      </c>
      <c r="AH3323">
        <v>6109022743</v>
      </c>
      <c r="AI3323" t="s">
        <v>13477</v>
      </c>
      <c r="AM3323" t="s">
        <v>3925</v>
      </c>
      <c r="AN3323" t="s">
        <v>3926</v>
      </c>
      <c r="AO3323" t="s">
        <v>268</v>
      </c>
      <c r="AP3323" t="s">
        <v>1701</v>
      </c>
      <c r="AW3323" t="s">
        <v>1694</v>
      </c>
      <c r="AX3323" t="s">
        <v>1693</v>
      </c>
      <c r="AY3323" t="s">
        <v>254</v>
      </c>
      <c r="AZ3323" t="s">
        <v>1696</v>
      </c>
      <c r="BA3323" t="s">
        <v>395</v>
      </c>
      <c r="BB3323" t="s">
        <v>1698</v>
      </c>
      <c r="BC3323" t="s">
        <v>3927</v>
      </c>
      <c r="BD3323" t="s">
        <v>3927</v>
      </c>
      <c r="BE3323" t="s">
        <v>3927</v>
      </c>
      <c r="BF3323">
        <v>20</v>
      </c>
    </row>
    <row r="3324" spans="1:58" x14ac:dyDescent="0.3">
      <c r="A3324">
        <v>2026</v>
      </c>
      <c r="B3324">
        <v>202605</v>
      </c>
      <c r="C3324">
        <v>5</v>
      </c>
      <c r="D3324" s="14">
        <v>20001626410381</v>
      </c>
      <c r="E3324" t="s">
        <v>2810</v>
      </c>
      <c r="F3324" s="2">
        <v>46154.368148148147</v>
      </c>
      <c r="G3324" s="2">
        <v>46154</v>
      </c>
      <c r="I3324" t="s">
        <v>224</v>
      </c>
      <c r="J3324" t="s">
        <v>1696</v>
      </c>
      <c r="L3324" t="s">
        <v>3470</v>
      </c>
      <c r="M3324" t="s">
        <v>309</v>
      </c>
      <c r="N3324" t="s">
        <v>297</v>
      </c>
      <c r="O3324" t="s">
        <v>283</v>
      </c>
      <c r="Q3324" t="s">
        <v>13478</v>
      </c>
      <c r="R3324" t="s">
        <v>4141</v>
      </c>
      <c r="S3324" t="s">
        <v>13479</v>
      </c>
      <c r="T3324" t="s">
        <v>13480</v>
      </c>
      <c r="U3324" t="s">
        <v>13481</v>
      </c>
      <c r="V3324" t="s">
        <v>13482</v>
      </c>
      <c r="W3324" t="s">
        <v>13443</v>
      </c>
      <c r="X3324" t="s">
        <v>387</v>
      </c>
      <c r="Z3324">
        <v>1</v>
      </c>
      <c r="AA3324" t="s">
        <v>3921</v>
      </c>
      <c r="AE3324" t="s">
        <v>3922</v>
      </c>
      <c r="AG3324" t="s">
        <v>13483</v>
      </c>
      <c r="AH3324">
        <v>6109012769</v>
      </c>
      <c r="AI3324" t="s">
        <v>13484</v>
      </c>
      <c r="AM3324" t="s">
        <v>3925</v>
      </c>
      <c r="AN3324" t="s">
        <v>3926</v>
      </c>
      <c r="AO3324" t="s">
        <v>268</v>
      </c>
      <c r="AP3324" t="s">
        <v>1701</v>
      </c>
      <c r="AW3324" t="s">
        <v>13472</v>
      </c>
      <c r="AX3324" t="s">
        <v>13473</v>
      </c>
      <c r="AY3324" t="s">
        <v>253</v>
      </c>
      <c r="AZ3324" t="s">
        <v>1696</v>
      </c>
      <c r="BA3324" t="s">
        <v>395</v>
      </c>
      <c r="BB3324" t="s">
        <v>1698</v>
      </c>
      <c r="BC3324" t="s">
        <v>3927</v>
      </c>
      <c r="BD3324" t="s">
        <v>3927</v>
      </c>
      <c r="BE3324" t="s">
        <v>3927</v>
      </c>
      <c r="BF3324">
        <v>20</v>
      </c>
    </row>
    <row r="3325" spans="1:58" x14ac:dyDescent="0.3">
      <c r="A3325">
        <v>2026</v>
      </c>
      <c r="B3325">
        <v>202605</v>
      </c>
      <c r="C3325">
        <v>5</v>
      </c>
      <c r="D3325" s="14">
        <v>20001626177997</v>
      </c>
      <c r="E3325" t="s">
        <v>2810</v>
      </c>
      <c r="F3325" s="2">
        <v>46153.707743055558</v>
      </c>
      <c r="G3325" s="2">
        <v>46154</v>
      </c>
      <c r="I3325" t="s">
        <v>224</v>
      </c>
      <c r="J3325" t="s">
        <v>1696</v>
      </c>
      <c r="L3325" t="s">
        <v>339</v>
      </c>
      <c r="M3325" t="s">
        <v>334</v>
      </c>
      <c r="N3325" t="s">
        <v>322</v>
      </c>
      <c r="O3325" t="s">
        <v>331</v>
      </c>
      <c r="Q3325" t="s">
        <v>13485</v>
      </c>
      <c r="R3325" t="s">
        <v>4141</v>
      </c>
      <c r="S3325" t="s">
        <v>13479</v>
      </c>
      <c r="T3325" t="s">
        <v>13480</v>
      </c>
      <c r="U3325" t="s">
        <v>13481</v>
      </c>
      <c r="V3325" t="s">
        <v>13482</v>
      </c>
      <c r="W3325" t="s">
        <v>13443</v>
      </c>
      <c r="X3325" t="s">
        <v>387</v>
      </c>
      <c r="Z3325">
        <v>1</v>
      </c>
      <c r="AA3325" t="s">
        <v>3921</v>
      </c>
      <c r="AE3325" t="s">
        <v>3922</v>
      </c>
      <c r="AG3325" t="s">
        <v>13483</v>
      </c>
      <c r="AH3325">
        <v>6108989101</v>
      </c>
      <c r="AI3325" t="s">
        <v>13486</v>
      </c>
      <c r="AM3325" t="s">
        <v>3925</v>
      </c>
      <c r="AN3325" t="s">
        <v>3926</v>
      </c>
      <c r="AO3325" t="s">
        <v>268</v>
      </c>
      <c r="AP3325" t="s">
        <v>1701</v>
      </c>
      <c r="AW3325" t="s">
        <v>4165</v>
      </c>
      <c r="AX3325" t="s">
        <v>4166</v>
      </c>
      <c r="AY3325" t="s">
        <v>253</v>
      </c>
      <c r="AZ3325" t="s">
        <v>1696</v>
      </c>
      <c r="BA3325" t="s">
        <v>395</v>
      </c>
      <c r="BB3325" t="s">
        <v>1698</v>
      </c>
      <c r="BC3325" t="s">
        <v>3927</v>
      </c>
      <c r="BD3325" t="s">
        <v>3927</v>
      </c>
      <c r="BE3325" t="s">
        <v>3927</v>
      </c>
      <c r="BF3325">
        <v>20</v>
      </c>
    </row>
    <row r="3326" spans="1:58" x14ac:dyDescent="0.3">
      <c r="A3326">
        <v>2026</v>
      </c>
      <c r="B3326">
        <v>202605</v>
      </c>
      <c r="C3326">
        <v>5</v>
      </c>
      <c r="D3326" s="14">
        <v>20001625942476</v>
      </c>
      <c r="E3326" t="s">
        <v>2810</v>
      </c>
      <c r="F3326" s="2">
        <v>46153.505671296298</v>
      </c>
      <c r="G3326" s="2">
        <v>46154</v>
      </c>
      <c r="I3326" t="s">
        <v>224</v>
      </c>
      <c r="J3326" t="s">
        <v>1696</v>
      </c>
      <c r="L3326" t="s">
        <v>13487</v>
      </c>
      <c r="M3326" t="s">
        <v>309</v>
      </c>
      <c r="N3326" t="s">
        <v>297</v>
      </c>
      <c r="O3326" t="s">
        <v>283</v>
      </c>
      <c r="Q3326" t="s">
        <v>13488</v>
      </c>
      <c r="R3326" t="s">
        <v>4141</v>
      </c>
      <c r="S3326" t="s">
        <v>13441</v>
      </c>
      <c r="T3326" t="s">
        <v>13442</v>
      </c>
      <c r="U3326" t="s">
        <v>4796</v>
      </c>
      <c r="V3326" t="s">
        <v>2024</v>
      </c>
      <c r="W3326" t="s">
        <v>13443</v>
      </c>
      <c r="X3326" t="s">
        <v>225</v>
      </c>
      <c r="Z3326">
        <v>1</v>
      </c>
      <c r="AA3326" t="s">
        <v>3921</v>
      </c>
      <c r="AE3326" t="s">
        <v>3922</v>
      </c>
      <c r="AG3326" t="s">
        <v>13444</v>
      </c>
      <c r="AH3326">
        <v>6108982824</v>
      </c>
      <c r="AI3326" t="s">
        <v>13489</v>
      </c>
      <c r="AM3326" t="s">
        <v>3925</v>
      </c>
      <c r="AN3326" t="s">
        <v>3926</v>
      </c>
      <c r="AO3326" t="s">
        <v>268</v>
      </c>
      <c r="AP3326" t="s">
        <v>1701</v>
      </c>
      <c r="AW3326" t="s">
        <v>1694</v>
      </c>
      <c r="AX3326" t="s">
        <v>1693</v>
      </c>
      <c r="AY3326" t="s">
        <v>254</v>
      </c>
      <c r="AZ3326" t="s">
        <v>1696</v>
      </c>
      <c r="BA3326" t="s">
        <v>395</v>
      </c>
      <c r="BB3326" t="s">
        <v>1698</v>
      </c>
      <c r="BC3326" t="s">
        <v>3927</v>
      </c>
      <c r="BD3326" t="s">
        <v>3927</v>
      </c>
      <c r="BE3326" t="s">
        <v>3927</v>
      </c>
      <c r="BF3326">
        <v>20</v>
      </c>
    </row>
    <row r="3327" spans="1:58" x14ac:dyDescent="0.3">
      <c r="A3327">
        <v>2026</v>
      </c>
      <c r="B3327">
        <v>202605</v>
      </c>
      <c r="C3327">
        <v>5</v>
      </c>
      <c r="D3327" s="14">
        <v>20001625878033</v>
      </c>
      <c r="E3327" t="s">
        <v>2810</v>
      </c>
      <c r="F3327" s="2">
        <v>46153.452662037038</v>
      </c>
      <c r="G3327" s="2">
        <v>46153</v>
      </c>
      <c r="I3327" t="s">
        <v>224</v>
      </c>
      <c r="J3327" t="s">
        <v>1696</v>
      </c>
      <c r="L3327" t="s">
        <v>1182</v>
      </c>
      <c r="M3327" t="s">
        <v>309</v>
      </c>
      <c r="N3327" t="s">
        <v>297</v>
      </c>
      <c r="O3327" t="s">
        <v>283</v>
      </c>
      <c r="Q3327" t="s">
        <v>13490</v>
      </c>
      <c r="R3327" t="s">
        <v>4141</v>
      </c>
      <c r="S3327" t="s">
        <v>13491</v>
      </c>
      <c r="T3327" t="s">
        <v>13492</v>
      </c>
      <c r="U3327" t="s">
        <v>13481</v>
      </c>
      <c r="V3327" t="s">
        <v>13482</v>
      </c>
      <c r="W3327" t="s">
        <v>13443</v>
      </c>
      <c r="X3327" t="s">
        <v>387</v>
      </c>
      <c r="Z3327">
        <v>2</v>
      </c>
      <c r="AA3327" t="s">
        <v>3921</v>
      </c>
      <c r="AE3327" t="s">
        <v>3922</v>
      </c>
      <c r="AG3327" t="s">
        <v>13483</v>
      </c>
      <c r="AH3327">
        <v>6108975834</v>
      </c>
      <c r="AI3327" t="s">
        <v>13493</v>
      </c>
      <c r="AM3327" t="s">
        <v>3925</v>
      </c>
      <c r="AN3327" t="s">
        <v>3926</v>
      </c>
      <c r="AO3327" t="s">
        <v>268</v>
      </c>
      <c r="AP3327" t="s">
        <v>1701</v>
      </c>
      <c r="AW3327" t="s">
        <v>13472</v>
      </c>
      <c r="AX3327" t="s">
        <v>13473</v>
      </c>
      <c r="AY3327" t="s">
        <v>253</v>
      </c>
      <c r="AZ3327" t="s">
        <v>1696</v>
      </c>
      <c r="BA3327" t="s">
        <v>395</v>
      </c>
      <c r="BB3327" t="s">
        <v>1698</v>
      </c>
      <c r="BC3327" t="s">
        <v>3927</v>
      </c>
      <c r="BD3327" t="s">
        <v>3927</v>
      </c>
      <c r="BE3327" t="s">
        <v>3927</v>
      </c>
      <c r="BF3327">
        <v>20</v>
      </c>
    </row>
    <row r="3328" spans="1:58" x14ac:dyDescent="0.3">
      <c r="A3328">
        <v>2026</v>
      </c>
      <c r="B3328">
        <v>202605</v>
      </c>
      <c r="C3328">
        <v>5</v>
      </c>
      <c r="D3328" s="14">
        <v>20001625815114</v>
      </c>
      <c r="E3328" t="s">
        <v>2810</v>
      </c>
      <c r="F3328" s="2">
        <v>46153.409803240742</v>
      </c>
      <c r="G3328" s="2">
        <v>46154</v>
      </c>
      <c r="I3328" t="s">
        <v>224</v>
      </c>
      <c r="J3328" t="s">
        <v>1696</v>
      </c>
      <c r="L3328" t="s">
        <v>6605</v>
      </c>
      <c r="M3328" t="s">
        <v>309</v>
      </c>
      <c r="N3328" t="s">
        <v>297</v>
      </c>
      <c r="O3328" t="s">
        <v>283</v>
      </c>
      <c r="Q3328" t="s">
        <v>13494</v>
      </c>
      <c r="R3328" t="s">
        <v>4141</v>
      </c>
      <c r="S3328" t="s">
        <v>13491</v>
      </c>
      <c r="T3328" t="s">
        <v>13492</v>
      </c>
      <c r="U3328" t="s">
        <v>13481</v>
      </c>
      <c r="V3328" t="s">
        <v>13482</v>
      </c>
      <c r="W3328" t="s">
        <v>13443</v>
      </c>
      <c r="X3328" t="s">
        <v>225</v>
      </c>
      <c r="Z3328">
        <v>1</v>
      </c>
      <c r="AA3328" t="s">
        <v>3921</v>
      </c>
      <c r="AE3328" t="s">
        <v>3922</v>
      </c>
      <c r="AG3328" t="s">
        <v>13483</v>
      </c>
      <c r="AH3328">
        <v>6108934587</v>
      </c>
      <c r="AI3328" t="s">
        <v>13495</v>
      </c>
      <c r="AM3328" t="s">
        <v>3925</v>
      </c>
      <c r="AN3328" t="s">
        <v>3926</v>
      </c>
      <c r="AO3328" t="s">
        <v>268</v>
      </c>
      <c r="AP3328" t="s">
        <v>1701</v>
      </c>
      <c r="AW3328" t="s">
        <v>1694</v>
      </c>
      <c r="AX3328" t="s">
        <v>1693</v>
      </c>
      <c r="AY3328" t="s">
        <v>254</v>
      </c>
      <c r="AZ3328" t="s">
        <v>1696</v>
      </c>
      <c r="BA3328" t="s">
        <v>395</v>
      </c>
      <c r="BB3328" t="s">
        <v>1698</v>
      </c>
      <c r="BC3328" t="s">
        <v>3927</v>
      </c>
      <c r="BD3328" t="s">
        <v>3927</v>
      </c>
      <c r="BE3328" t="s">
        <v>3927</v>
      </c>
      <c r="BF3328">
        <v>20</v>
      </c>
    </row>
    <row r="3329" spans="1:58" x14ac:dyDescent="0.3">
      <c r="A3329">
        <v>2026</v>
      </c>
      <c r="B3329">
        <v>202605</v>
      </c>
      <c r="C3329">
        <v>5</v>
      </c>
      <c r="D3329" s="14">
        <v>20001625779947</v>
      </c>
      <c r="E3329" t="s">
        <v>2810</v>
      </c>
      <c r="F3329" s="2">
        <v>46153.363217592596</v>
      </c>
      <c r="G3329" s="2">
        <v>46154</v>
      </c>
      <c r="I3329" t="s">
        <v>224</v>
      </c>
      <c r="J3329" t="s">
        <v>1696</v>
      </c>
      <c r="L3329" t="s">
        <v>3451</v>
      </c>
      <c r="M3329" t="s">
        <v>309</v>
      </c>
      <c r="N3329" t="s">
        <v>297</v>
      </c>
      <c r="O3329" t="s">
        <v>283</v>
      </c>
      <c r="Q3329" t="s">
        <v>13496</v>
      </c>
      <c r="R3329" t="s">
        <v>4141</v>
      </c>
      <c r="S3329" t="s">
        <v>13497</v>
      </c>
      <c r="T3329" t="s">
        <v>13498</v>
      </c>
      <c r="U3329" t="s">
        <v>13481</v>
      </c>
      <c r="V3329" t="s">
        <v>13482</v>
      </c>
      <c r="W3329" t="s">
        <v>13443</v>
      </c>
      <c r="X3329" t="s">
        <v>387</v>
      </c>
      <c r="Z3329">
        <v>1</v>
      </c>
      <c r="AA3329" t="s">
        <v>3921</v>
      </c>
      <c r="AE3329" t="s">
        <v>3922</v>
      </c>
      <c r="AG3329" t="s">
        <v>13483</v>
      </c>
      <c r="AH3329">
        <v>6108936495</v>
      </c>
      <c r="AI3329" t="s">
        <v>13499</v>
      </c>
      <c r="AM3329" t="s">
        <v>3925</v>
      </c>
      <c r="AN3329" t="s">
        <v>3926</v>
      </c>
      <c r="AO3329" t="s">
        <v>268</v>
      </c>
      <c r="AP3329" t="s">
        <v>1701</v>
      </c>
      <c r="AW3329" t="s">
        <v>13472</v>
      </c>
      <c r="AX3329" t="s">
        <v>13473</v>
      </c>
      <c r="AY3329" t="s">
        <v>253</v>
      </c>
      <c r="AZ3329" t="s">
        <v>1696</v>
      </c>
      <c r="BA3329" t="s">
        <v>395</v>
      </c>
      <c r="BB3329" t="s">
        <v>1698</v>
      </c>
      <c r="BC3329" t="s">
        <v>3927</v>
      </c>
      <c r="BD3329" t="s">
        <v>3927</v>
      </c>
      <c r="BE3329" t="s">
        <v>3927</v>
      </c>
      <c r="BF3329">
        <v>20</v>
      </c>
    </row>
    <row r="3330" spans="1:58" x14ac:dyDescent="0.3">
      <c r="A3330">
        <v>2026</v>
      </c>
      <c r="B3330">
        <v>202605</v>
      </c>
      <c r="C3330">
        <v>5</v>
      </c>
      <c r="D3330" s="14">
        <v>20001624391210</v>
      </c>
      <c r="E3330" t="s">
        <v>2810</v>
      </c>
      <c r="F3330" s="2">
        <v>46150.375868055555</v>
      </c>
      <c r="G3330" s="2">
        <v>46151</v>
      </c>
      <c r="I3330" t="s">
        <v>224</v>
      </c>
      <c r="J3330" t="s">
        <v>1696</v>
      </c>
      <c r="L3330" t="s">
        <v>3365</v>
      </c>
      <c r="M3330" t="s">
        <v>309</v>
      </c>
      <c r="N3330" t="s">
        <v>297</v>
      </c>
      <c r="O3330" t="s">
        <v>283</v>
      </c>
      <c r="Q3330" t="s">
        <v>13500</v>
      </c>
      <c r="R3330" t="s">
        <v>4141</v>
      </c>
      <c r="S3330" t="s">
        <v>13501</v>
      </c>
      <c r="T3330" t="s">
        <v>13502</v>
      </c>
      <c r="U3330" t="s">
        <v>13481</v>
      </c>
      <c r="V3330" t="s">
        <v>13482</v>
      </c>
      <c r="W3330" t="s">
        <v>13443</v>
      </c>
      <c r="X3330" t="s">
        <v>387</v>
      </c>
      <c r="Z3330">
        <v>4</v>
      </c>
      <c r="AA3330" t="s">
        <v>3921</v>
      </c>
      <c r="AE3330" t="s">
        <v>3922</v>
      </c>
      <c r="AG3330" t="s">
        <v>13483</v>
      </c>
      <c r="AH3330">
        <v>6108913257</v>
      </c>
      <c r="AI3330" t="s">
        <v>13503</v>
      </c>
      <c r="AM3330" t="s">
        <v>3925</v>
      </c>
      <c r="AN3330" t="s">
        <v>3926</v>
      </c>
      <c r="AO3330" t="s">
        <v>268</v>
      </c>
      <c r="AP3330" t="s">
        <v>1701</v>
      </c>
      <c r="AW3330" t="s">
        <v>13472</v>
      </c>
      <c r="AX3330" t="s">
        <v>13473</v>
      </c>
      <c r="AY3330" t="s">
        <v>253</v>
      </c>
      <c r="AZ3330" t="s">
        <v>1696</v>
      </c>
      <c r="BA3330" t="s">
        <v>395</v>
      </c>
      <c r="BB3330" t="s">
        <v>1698</v>
      </c>
      <c r="BC3330" t="s">
        <v>3927</v>
      </c>
      <c r="BD3330" t="s">
        <v>3927</v>
      </c>
      <c r="BE3330" t="s">
        <v>3927</v>
      </c>
      <c r="BF3330">
        <v>16</v>
      </c>
    </row>
    <row r="3331" spans="1:58" x14ac:dyDescent="0.3">
      <c r="A3331">
        <v>2026</v>
      </c>
      <c r="B3331">
        <v>202605</v>
      </c>
      <c r="C3331">
        <v>5</v>
      </c>
      <c r="D3331" s="14">
        <v>20001624173278</v>
      </c>
      <c r="E3331" t="s">
        <v>2810</v>
      </c>
      <c r="F3331" s="2">
        <v>46149.686689814815</v>
      </c>
      <c r="G3331" s="2">
        <v>46150</v>
      </c>
      <c r="I3331" t="s">
        <v>224</v>
      </c>
      <c r="J3331" t="s">
        <v>1696</v>
      </c>
      <c r="L3331" t="s">
        <v>3224</v>
      </c>
      <c r="M3331" t="s">
        <v>309</v>
      </c>
      <c r="N3331" t="s">
        <v>297</v>
      </c>
      <c r="O3331" t="s">
        <v>283</v>
      </c>
      <c r="Q3331" t="s">
        <v>13504</v>
      </c>
      <c r="R3331" t="s">
        <v>4141</v>
      </c>
      <c r="S3331" t="s">
        <v>13497</v>
      </c>
      <c r="T3331" t="s">
        <v>13498</v>
      </c>
      <c r="U3331" t="s">
        <v>13481</v>
      </c>
      <c r="V3331" t="s">
        <v>13482</v>
      </c>
      <c r="W3331" t="s">
        <v>13443</v>
      </c>
      <c r="X3331" t="s">
        <v>225</v>
      </c>
      <c r="Z3331">
        <v>5</v>
      </c>
      <c r="AA3331" t="s">
        <v>3921</v>
      </c>
      <c r="AE3331" t="s">
        <v>3922</v>
      </c>
      <c r="AG3331" t="s">
        <v>13483</v>
      </c>
      <c r="AH3331">
        <v>6108907205</v>
      </c>
      <c r="AI3331" t="s">
        <v>13505</v>
      </c>
      <c r="AM3331" t="s">
        <v>3925</v>
      </c>
      <c r="AN3331" t="s">
        <v>3926</v>
      </c>
      <c r="AO3331" t="s">
        <v>268</v>
      </c>
      <c r="AP3331" t="s">
        <v>1701</v>
      </c>
      <c r="AW3331" t="s">
        <v>1694</v>
      </c>
      <c r="AX3331" t="s">
        <v>1693</v>
      </c>
      <c r="AY3331" t="s">
        <v>254</v>
      </c>
      <c r="AZ3331" t="s">
        <v>1696</v>
      </c>
      <c r="BA3331" t="s">
        <v>395</v>
      </c>
      <c r="BB3331" t="s">
        <v>1698</v>
      </c>
      <c r="BC3331" t="s">
        <v>3927</v>
      </c>
      <c r="BD3331" t="s">
        <v>3927</v>
      </c>
      <c r="BE3331" t="s">
        <v>3927</v>
      </c>
      <c r="BF3331">
        <v>16</v>
      </c>
    </row>
    <row r="3332" spans="1:58" x14ac:dyDescent="0.3">
      <c r="A3332">
        <v>2026</v>
      </c>
      <c r="B3332">
        <v>202605</v>
      </c>
      <c r="C3332">
        <v>5</v>
      </c>
      <c r="D3332" s="14">
        <v>20001624137007</v>
      </c>
      <c r="E3332" t="s">
        <v>2810</v>
      </c>
      <c r="F3332" s="2">
        <v>46149.634502314817</v>
      </c>
      <c r="G3332" s="2">
        <v>46150</v>
      </c>
      <c r="I3332" t="s">
        <v>224</v>
      </c>
      <c r="J3332" t="s">
        <v>1696</v>
      </c>
      <c r="L3332" t="s">
        <v>3353</v>
      </c>
      <c r="M3332" t="s">
        <v>309</v>
      </c>
      <c r="N3332" t="s">
        <v>297</v>
      </c>
      <c r="O3332" t="s">
        <v>283</v>
      </c>
      <c r="Q3332" t="s">
        <v>13506</v>
      </c>
      <c r="R3332" t="s">
        <v>4141</v>
      </c>
      <c r="S3332" t="s">
        <v>13501</v>
      </c>
      <c r="T3332" t="s">
        <v>13502</v>
      </c>
      <c r="U3332" t="s">
        <v>13481</v>
      </c>
      <c r="V3332" t="s">
        <v>13482</v>
      </c>
      <c r="W3332" t="s">
        <v>13443</v>
      </c>
      <c r="X3332" t="s">
        <v>387</v>
      </c>
      <c r="Z3332">
        <v>5</v>
      </c>
      <c r="AA3332" t="s">
        <v>3921</v>
      </c>
      <c r="AE3332" t="s">
        <v>3922</v>
      </c>
      <c r="AG3332" t="s">
        <v>13483</v>
      </c>
      <c r="AH3332">
        <v>6108910998</v>
      </c>
      <c r="AI3332" t="s">
        <v>13507</v>
      </c>
      <c r="AM3332" t="s">
        <v>3925</v>
      </c>
      <c r="AN3332" t="s">
        <v>3926</v>
      </c>
      <c r="AO3332" t="s">
        <v>268</v>
      </c>
      <c r="AP3332" t="s">
        <v>1701</v>
      </c>
      <c r="AW3332" t="s">
        <v>13472</v>
      </c>
      <c r="AX3332" t="s">
        <v>13473</v>
      </c>
      <c r="AY3332" t="s">
        <v>253</v>
      </c>
      <c r="AZ3332" t="s">
        <v>1696</v>
      </c>
      <c r="BA3332" t="s">
        <v>395</v>
      </c>
      <c r="BB3332" t="s">
        <v>1698</v>
      </c>
      <c r="BC3332" t="s">
        <v>3927</v>
      </c>
      <c r="BD3332" t="s">
        <v>3927</v>
      </c>
      <c r="BE3332" t="s">
        <v>3927</v>
      </c>
      <c r="BF3332">
        <v>16</v>
      </c>
    </row>
    <row r="3333" spans="1:58" x14ac:dyDescent="0.3">
      <c r="A3333">
        <v>2026</v>
      </c>
      <c r="B3333">
        <v>202605</v>
      </c>
      <c r="C3333">
        <v>5</v>
      </c>
      <c r="D3333" s="14">
        <v>20001624114626</v>
      </c>
      <c r="E3333" t="s">
        <v>2810</v>
      </c>
      <c r="F3333" s="2">
        <v>46149.65420138889</v>
      </c>
      <c r="G3333" s="2">
        <v>46154</v>
      </c>
      <c r="I3333" t="s">
        <v>224</v>
      </c>
      <c r="J3333" t="s">
        <v>1696</v>
      </c>
      <c r="L3333" t="s">
        <v>3020</v>
      </c>
      <c r="M3333" t="s">
        <v>902</v>
      </c>
      <c r="N3333" t="s">
        <v>752</v>
      </c>
      <c r="O3333" t="s">
        <v>623</v>
      </c>
      <c r="Q3333" t="s">
        <v>13508</v>
      </c>
      <c r="R3333" t="s">
        <v>4141</v>
      </c>
      <c r="S3333" t="s">
        <v>13491</v>
      </c>
      <c r="T3333" t="s">
        <v>13492</v>
      </c>
      <c r="U3333" t="s">
        <v>13481</v>
      </c>
      <c r="V3333" t="s">
        <v>13482</v>
      </c>
      <c r="W3333" t="s">
        <v>13443</v>
      </c>
      <c r="X3333" t="s">
        <v>225</v>
      </c>
      <c r="Z3333">
        <v>1</v>
      </c>
      <c r="AA3333" t="s">
        <v>3921</v>
      </c>
      <c r="AE3333" t="s">
        <v>3922</v>
      </c>
      <c r="AG3333" t="s">
        <v>13483</v>
      </c>
      <c r="AH3333">
        <v>6108905129</v>
      </c>
      <c r="AI3333" t="s">
        <v>13509</v>
      </c>
      <c r="AM3333" t="s">
        <v>3925</v>
      </c>
      <c r="AN3333" t="s">
        <v>3926</v>
      </c>
      <c r="AO3333" t="s">
        <v>268</v>
      </c>
      <c r="AP3333" t="s">
        <v>1701</v>
      </c>
      <c r="AW3333" t="s">
        <v>4550</v>
      </c>
      <c r="AX3333" t="s">
        <v>3017</v>
      </c>
      <c r="AY3333" t="s">
        <v>254</v>
      </c>
      <c r="AZ3333" t="s">
        <v>1696</v>
      </c>
      <c r="BA3333" t="s">
        <v>395</v>
      </c>
      <c r="BB3333" t="s">
        <v>1698</v>
      </c>
      <c r="BC3333" t="s">
        <v>3927</v>
      </c>
      <c r="BD3333" t="s">
        <v>3927</v>
      </c>
      <c r="BE3333" t="s">
        <v>3927</v>
      </c>
      <c r="BF3333">
        <v>16</v>
      </c>
    </row>
    <row r="3334" spans="1:58" x14ac:dyDescent="0.3">
      <c r="A3334">
        <v>2026</v>
      </c>
      <c r="B3334">
        <v>202605</v>
      </c>
      <c r="C3334">
        <v>5</v>
      </c>
      <c r="D3334" s="14">
        <v>20001624021354</v>
      </c>
      <c r="E3334" t="s">
        <v>2810</v>
      </c>
      <c r="F3334" s="2">
        <v>46149.503900462965</v>
      </c>
      <c r="G3334" s="2">
        <v>46149</v>
      </c>
      <c r="I3334" t="s">
        <v>224</v>
      </c>
      <c r="J3334" t="s">
        <v>13510</v>
      </c>
      <c r="L3334" t="s">
        <v>4429</v>
      </c>
      <c r="M3334" t="s">
        <v>1366</v>
      </c>
      <c r="N3334" t="s">
        <v>1359</v>
      </c>
      <c r="O3334" t="s">
        <v>554</v>
      </c>
      <c r="Q3334" t="s">
        <v>13511</v>
      </c>
      <c r="R3334" t="s">
        <v>4141</v>
      </c>
      <c r="S3334" t="s">
        <v>13491</v>
      </c>
      <c r="T3334" t="s">
        <v>13492</v>
      </c>
      <c r="U3334" t="s">
        <v>13481</v>
      </c>
      <c r="V3334" t="s">
        <v>13482</v>
      </c>
      <c r="W3334" t="s">
        <v>13443</v>
      </c>
      <c r="X3334" t="s">
        <v>225</v>
      </c>
      <c r="Z3334">
        <v>6</v>
      </c>
      <c r="AA3334" t="s">
        <v>3921</v>
      </c>
      <c r="AE3334" t="s">
        <v>3922</v>
      </c>
      <c r="AG3334" t="s">
        <v>13483</v>
      </c>
      <c r="AH3334">
        <v>6108905838</v>
      </c>
      <c r="AI3334" t="s">
        <v>13512</v>
      </c>
      <c r="AM3334" t="s">
        <v>3925</v>
      </c>
      <c r="AN3334" t="s">
        <v>3926</v>
      </c>
      <c r="AO3334" t="s">
        <v>268</v>
      </c>
      <c r="AP3334" t="s">
        <v>1701</v>
      </c>
      <c r="AW3334" t="s">
        <v>4550</v>
      </c>
      <c r="AX3334" t="s">
        <v>3017</v>
      </c>
      <c r="AY3334" t="s">
        <v>254</v>
      </c>
      <c r="AZ3334" t="s">
        <v>13510</v>
      </c>
      <c r="BA3334" t="s">
        <v>395</v>
      </c>
      <c r="BB3334" t="s">
        <v>2812</v>
      </c>
      <c r="BC3334" t="s">
        <v>3927</v>
      </c>
      <c r="BD3334" t="s">
        <v>3927</v>
      </c>
      <c r="BE3334" t="s">
        <v>3927</v>
      </c>
      <c r="BF3334">
        <v>16</v>
      </c>
    </row>
    <row r="3335" spans="1:58" x14ac:dyDescent="0.3">
      <c r="A3335">
        <v>2026</v>
      </c>
      <c r="B3335">
        <v>202605</v>
      </c>
      <c r="C3335">
        <v>5</v>
      </c>
      <c r="D3335" s="14">
        <v>20001624019775</v>
      </c>
      <c r="E3335" t="s">
        <v>2810</v>
      </c>
      <c r="F3335" s="2">
        <v>46149.520243055558</v>
      </c>
      <c r="G3335" s="2">
        <v>46153</v>
      </c>
      <c r="I3335" t="s">
        <v>224</v>
      </c>
      <c r="J3335" t="s">
        <v>1696</v>
      </c>
      <c r="L3335" t="s">
        <v>3335</v>
      </c>
      <c r="M3335" t="s">
        <v>309</v>
      </c>
      <c r="N3335" t="s">
        <v>297</v>
      </c>
      <c r="O3335" t="s">
        <v>283</v>
      </c>
      <c r="Q3335" t="s">
        <v>13513</v>
      </c>
      <c r="R3335" t="s">
        <v>4141</v>
      </c>
      <c r="S3335" t="s">
        <v>13491</v>
      </c>
      <c r="T3335" t="s">
        <v>13492</v>
      </c>
      <c r="U3335" t="s">
        <v>13481</v>
      </c>
      <c r="V3335" t="s">
        <v>13482</v>
      </c>
      <c r="W3335" t="s">
        <v>13443</v>
      </c>
      <c r="X3335" t="s">
        <v>225</v>
      </c>
      <c r="Z3335">
        <v>2</v>
      </c>
      <c r="AA3335" t="s">
        <v>3921</v>
      </c>
      <c r="AE3335" t="s">
        <v>3922</v>
      </c>
      <c r="AG3335" t="s">
        <v>13483</v>
      </c>
      <c r="AH3335">
        <v>6108897689</v>
      </c>
      <c r="AI3335" t="s">
        <v>13514</v>
      </c>
      <c r="AM3335" t="s">
        <v>3925</v>
      </c>
      <c r="AN3335" t="s">
        <v>3926</v>
      </c>
      <c r="AO3335" t="s">
        <v>268</v>
      </c>
      <c r="AP3335" t="s">
        <v>1701</v>
      </c>
      <c r="AW3335" t="s">
        <v>1694</v>
      </c>
      <c r="AX3335" t="s">
        <v>1693</v>
      </c>
      <c r="AY3335" t="s">
        <v>254</v>
      </c>
      <c r="AZ3335" t="s">
        <v>1696</v>
      </c>
      <c r="BA3335" t="s">
        <v>395</v>
      </c>
      <c r="BB3335" t="s">
        <v>1698</v>
      </c>
      <c r="BC3335" t="s">
        <v>3927</v>
      </c>
      <c r="BD3335" t="s">
        <v>3927</v>
      </c>
      <c r="BE3335" t="s">
        <v>3927</v>
      </c>
      <c r="BF3335">
        <v>16</v>
      </c>
    </row>
    <row r="3336" spans="1:58" x14ac:dyDescent="0.3">
      <c r="A3336">
        <v>2026</v>
      </c>
      <c r="B3336">
        <v>202605</v>
      </c>
      <c r="C3336">
        <v>5</v>
      </c>
      <c r="D3336" s="14">
        <v>20001623924736</v>
      </c>
      <c r="E3336" t="s">
        <v>2810</v>
      </c>
      <c r="F3336" s="2">
        <v>46149.442303240743</v>
      </c>
      <c r="G3336" s="2">
        <v>46150</v>
      </c>
      <c r="I3336" t="s">
        <v>224</v>
      </c>
      <c r="J3336" t="s">
        <v>1696</v>
      </c>
      <c r="L3336" t="s">
        <v>2852</v>
      </c>
      <c r="M3336" t="s">
        <v>309</v>
      </c>
      <c r="N3336" t="s">
        <v>297</v>
      </c>
      <c r="O3336" t="s">
        <v>283</v>
      </c>
      <c r="Q3336" t="s">
        <v>13515</v>
      </c>
      <c r="R3336" t="s">
        <v>4141</v>
      </c>
      <c r="S3336" t="s">
        <v>13491</v>
      </c>
      <c r="T3336" t="s">
        <v>13492</v>
      </c>
      <c r="U3336" t="s">
        <v>13481</v>
      </c>
      <c r="V3336" t="s">
        <v>13482</v>
      </c>
      <c r="W3336" t="s">
        <v>13443</v>
      </c>
      <c r="X3336" t="s">
        <v>387</v>
      </c>
      <c r="Z3336">
        <v>5</v>
      </c>
      <c r="AA3336" t="s">
        <v>3921</v>
      </c>
      <c r="AE3336" t="s">
        <v>3922</v>
      </c>
      <c r="AG3336" t="s">
        <v>13483</v>
      </c>
      <c r="AH3336">
        <v>6108881672</v>
      </c>
      <c r="AI3336" t="s">
        <v>13516</v>
      </c>
      <c r="AM3336" t="s">
        <v>3925</v>
      </c>
      <c r="AN3336" t="s">
        <v>3926</v>
      </c>
      <c r="AO3336" t="s">
        <v>268</v>
      </c>
      <c r="AP3336" t="s">
        <v>1701</v>
      </c>
      <c r="AW3336" t="s">
        <v>13472</v>
      </c>
      <c r="AX3336" t="s">
        <v>13473</v>
      </c>
      <c r="AY3336" t="s">
        <v>253</v>
      </c>
      <c r="AZ3336" t="s">
        <v>1696</v>
      </c>
      <c r="BA3336" t="s">
        <v>395</v>
      </c>
      <c r="BB3336" t="s">
        <v>1698</v>
      </c>
      <c r="BC3336" t="s">
        <v>3927</v>
      </c>
      <c r="BD3336" t="s">
        <v>3927</v>
      </c>
      <c r="BE3336" t="s">
        <v>3927</v>
      </c>
      <c r="BF3336">
        <v>16</v>
      </c>
    </row>
    <row r="3337" spans="1:58" x14ac:dyDescent="0.3">
      <c r="A3337">
        <v>2026</v>
      </c>
      <c r="B3337">
        <v>202605</v>
      </c>
      <c r="C3337">
        <v>5</v>
      </c>
      <c r="D3337" s="14">
        <v>20001623740840</v>
      </c>
      <c r="E3337" t="s">
        <v>2810</v>
      </c>
      <c r="F3337" s="2">
        <v>46149.355497685188</v>
      </c>
      <c r="G3337" s="2">
        <v>46150</v>
      </c>
      <c r="I3337" t="s">
        <v>224</v>
      </c>
      <c r="J3337" t="s">
        <v>1696</v>
      </c>
      <c r="L3337" t="s">
        <v>3224</v>
      </c>
      <c r="M3337" t="s">
        <v>309</v>
      </c>
      <c r="N3337" t="s">
        <v>297</v>
      </c>
      <c r="O3337" t="s">
        <v>283</v>
      </c>
      <c r="Q3337" t="s">
        <v>13517</v>
      </c>
      <c r="R3337" t="s">
        <v>4141</v>
      </c>
      <c r="S3337" t="s">
        <v>13518</v>
      </c>
      <c r="T3337" t="s">
        <v>13519</v>
      </c>
      <c r="U3337" t="s">
        <v>13481</v>
      </c>
      <c r="V3337" t="s">
        <v>13482</v>
      </c>
      <c r="W3337" t="s">
        <v>13443</v>
      </c>
      <c r="X3337" t="s">
        <v>225</v>
      </c>
      <c r="Z3337">
        <v>5</v>
      </c>
      <c r="AA3337" t="s">
        <v>3921</v>
      </c>
      <c r="AE3337" t="s">
        <v>3922</v>
      </c>
      <c r="AG3337" t="s">
        <v>13483</v>
      </c>
      <c r="AH3337">
        <v>6108894387</v>
      </c>
      <c r="AI3337" t="s">
        <v>13520</v>
      </c>
      <c r="AM3337" t="s">
        <v>3925</v>
      </c>
      <c r="AN3337" t="s">
        <v>3926</v>
      </c>
      <c r="AO3337" t="s">
        <v>268</v>
      </c>
      <c r="AP3337" t="s">
        <v>1701</v>
      </c>
      <c r="AW3337" t="s">
        <v>1694</v>
      </c>
      <c r="AX3337" t="s">
        <v>1693</v>
      </c>
      <c r="AY3337" t="s">
        <v>254</v>
      </c>
      <c r="AZ3337" t="s">
        <v>1696</v>
      </c>
      <c r="BA3337" t="s">
        <v>395</v>
      </c>
      <c r="BB3337" t="s">
        <v>1698</v>
      </c>
      <c r="BC3337" t="s">
        <v>3927</v>
      </c>
      <c r="BD3337" t="s">
        <v>3927</v>
      </c>
      <c r="BE3337" t="s">
        <v>3927</v>
      </c>
      <c r="BF3337">
        <v>16</v>
      </c>
    </row>
    <row r="3338" spans="1:58" x14ac:dyDescent="0.3">
      <c r="A3338">
        <v>2026</v>
      </c>
      <c r="B3338">
        <v>202605</v>
      </c>
      <c r="C3338">
        <v>5</v>
      </c>
      <c r="D3338" s="14">
        <v>20001623673328</v>
      </c>
      <c r="E3338" t="s">
        <v>2810</v>
      </c>
      <c r="F3338" s="2">
        <v>46148.663101851853</v>
      </c>
      <c r="G3338" s="2">
        <v>46153</v>
      </c>
      <c r="I3338" t="s">
        <v>224</v>
      </c>
      <c r="J3338" t="s">
        <v>13510</v>
      </c>
      <c r="L3338" t="s">
        <v>2860</v>
      </c>
      <c r="M3338" t="s">
        <v>309</v>
      </c>
      <c r="N3338" t="s">
        <v>297</v>
      </c>
      <c r="O3338" t="s">
        <v>283</v>
      </c>
      <c r="Q3338" t="s">
        <v>13521</v>
      </c>
      <c r="R3338" t="s">
        <v>4141</v>
      </c>
      <c r="S3338" t="s">
        <v>13497</v>
      </c>
      <c r="T3338" t="s">
        <v>13498</v>
      </c>
      <c r="U3338" t="s">
        <v>13481</v>
      </c>
      <c r="V3338" t="s">
        <v>13482</v>
      </c>
      <c r="W3338" t="s">
        <v>13443</v>
      </c>
      <c r="X3338" t="s">
        <v>387</v>
      </c>
      <c r="Z3338">
        <v>2</v>
      </c>
      <c r="AA3338" t="s">
        <v>3921</v>
      </c>
      <c r="AE3338" t="s">
        <v>3922</v>
      </c>
      <c r="AG3338" t="s">
        <v>13483</v>
      </c>
      <c r="AH3338">
        <v>6108883308</v>
      </c>
      <c r="AI3338" t="s">
        <v>13522</v>
      </c>
      <c r="AM3338" t="s">
        <v>3925</v>
      </c>
      <c r="AN3338" t="s">
        <v>3926</v>
      </c>
      <c r="AO3338" t="s">
        <v>268</v>
      </c>
      <c r="AP3338" t="s">
        <v>1701</v>
      </c>
      <c r="AW3338" t="s">
        <v>13472</v>
      </c>
      <c r="AX3338" t="s">
        <v>13473</v>
      </c>
      <c r="AY3338" t="s">
        <v>253</v>
      </c>
      <c r="AZ3338" t="s">
        <v>13510</v>
      </c>
      <c r="BA3338" t="s">
        <v>395</v>
      </c>
      <c r="BB3338" t="s">
        <v>3156</v>
      </c>
      <c r="BC3338" t="s">
        <v>3927</v>
      </c>
      <c r="BD3338" t="s">
        <v>3927</v>
      </c>
      <c r="BE3338" t="s">
        <v>3927</v>
      </c>
      <c r="BF3338">
        <v>12</v>
      </c>
    </row>
    <row r="3339" spans="1:58" x14ac:dyDescent="0.3">
      <c r="A3339">
        <v>2026</v>
      </c>
      <c r="B3339">
        <v>202605</v>
      </c>
      <c r="C3339">
        <v>5</v>
      </c>
      <c r="D3339" s="14">
        <v>20001623662251</v>
      </c>
      <c r="E3339" t="s">
        <v>2810</v>
      </c>
      <c r="F3339" s="2">
        <v>46148.657395833332</v>
      </c>
      <c r="G3339" s="2">
        <v>46149</v>
      </c>
      <c r="I3339" t="s">
        <v>224</v>
      </c>
      <c r="J3339" t="s">
        <v>1696</v>
      </c>
      <c r="L3339" t="s">
        <v>3366</v>
      </c>
      <c r="M3339" t="s">
        <v>309</v>
      </c>
      <c r="N3339" t="s">
        <v>297</v>
      </c>
      <c r="O3339" t="s">
        <v>283</v>
      </c>
      <c r="Q3339" t="s">
        <v>13523</v>
      </c>
      <c r="R3339" t="s">
        <v>4141</v>
      </c>
      <c r="S3339" t="s">
        <v>13497</v>
      </c>
      <c r="T3339" t="s">
        <v>13498</v>
      </c>
      <c r="U3339" t="s">
        <v>13481</v>
      </c>
      <c r="V3339" t="s">
        <v>13482</v>
      </c>
      <c r="W3339" t="s">
        <v>13443</v>
      </c>
      <c r="X3339" t="s">
        <v>225</v>
      </c>
      <c r="Z3339">
        <v>6</v>
      </c>
      <c r="AA3339" t="s">
        <v>3921</v>
      </c>
      <c r="AE3339" t="s">
        <v>3922</v>
      </c>
      <c r="AG3339" t="s">
        <v>13483</v>
      </c>
      <c r="AH3339">
        <v>6108894205</v>
      </c>
      <c r="AI3339" t="s">
        <v>13524</v>
      </c>
      <c r="AM3339" t="s">
        <v>3925</v>
      </c>
      <c r="AN3339" t="s">
        <v>3926</v>
      </c>
      <c r="AO3339" t="s">
        <v>268</v>
      </c>
      <c r="AP3339" t="s">
        <v>1701</v>
      </c>
      <c r="AW3339" t="s">
        <v>1694</v>
      </c>
      <c r="AX3339" t="s">
        <v>1693</v>
      </c>
      <c r="AY3339" t="s">
        <v>254</v>
      </c>
      <c r="AZ3339" t="s">
        <v>1696</v>
      </c>
      <c r="BA3339" t="s">
        <v>395</v>
      </c>
      <c r="BB3339" t="s">
        <v>1698</v>
      </c>
      <c r="BC3339" t="s">
        <v>3927</v>
      </c>
      <c r="BD3339" t="s">
        <v>3927</v>
      </c>
      <c r="BE3339" t="s">
        <v>3927</v>
      </c>
      <c r="BF3339">
        <v>12</v>
      </c>
    </row>
    <row r="3340" spans="1:58" x14ac:dyDescent="0.3">
      <c r="A3340">
        <v>2026</v>
      </c>
      <c r="B3340">
        <v>202605</v>
      </c>
      <c r="C3340">
        <v>5</v>
      </c>
      <c r="D3340" s="14">
        <v>20001623623457</v>
      </c>
      <c r="E3340" t="s">
        <v>2810</v>
      </c>
      <c r="F3340" s="2">
        <v>46148.626875000002</v>
      </c>
      <c r="G3340" s="2">
        <v>46149</v>
      </c>
      <c r="I3340" t="s">
        <v>224</v>
      </c>
      <c r="J3340" t="s">
        <v>1696</v>
      </c>
      <c r="L3340" t="s">
        <v>3532</v>
      </c>
      <c r="M3340" t="s">
        <v>309</v>
      </c>
      <c r="N3340" t="s">
        <v>297</v>
      </c>
      <c r="O3340" t="s">
        <v>283</v>
      </c>
      <c r="Q3340" t="s">
        <v>13525</v>
      </c>
      <c r="R3340" t="s">
        <v>4141</v>
      </c>
      <c r="S3340" t="s">
        <v>13497</v>
      </c>
      <c r="T3340" t="s">
        <v>13498</v>
      </c>
      <c r="U3340" t="s">
        <v>13481</v>
      </c>
      <c r="V3340" t="s">
        <v>13482</v>
      </c>
      <c r="W3340" t="s">
        <v>13443</v>
      </c>
      <c r="X3340" t="s">
        <v>225</v>
      </c>
      <c r="Z3340">
        <v>6</v>
      </c>
      <c r="AA3340" t="s">
        <v>3921</v>
      </c>
      <c r="AE3340" t="s">
        <v>3922</v>
      </c>
      <c r="AG3340" t="s">
        <v>13483</v>
      </c>
      <c r="AH3340">
        <v>6108898026</v>
      </c>
      <c r="AI3340" t="s">
        <v>13526</v>
      </c>
      <c r="AM3340" t="s">
        <v>3925</v>
      </c>
      <c r="AN3340" t="s">
        <v>3926</v>
      </c>
      <c r="AO3340" t="s">
        <v>268</v>
      </c>
      <c r="AP3340" t="s">
        <v>1701</v>
      </c>
      <c r="AW3340" t="s">
        <v>1694</v>
      </c>
      <c r="AX3340" t="s">
        <v>1693</v>
      </c>
      <c r="AY3340" t="s">
        <v>254</v>
      </c>
      <c r="AZ3340" t="s">
        <v>1696</v>
      </c>
      <c r="BA3340" t="s">
        <v>395</v>
      </c>
      <c r="BB3340" t="s">
        <v>1698</v>
      </c>
      <c r="BC3340" t="s">
        <v>3927</v>
      </c>
      <c r="BD3340" t="s">
        <v>3927</v>
      </c>
      <c r="BE3340" t="s">
        <v>3927</v>
      </c>
      <c r="BF3340">
        <v>12</v>
      </c>
    </row>
    <row r="3341" spans="1:58" x14ac:dyDescent="0.3">
      <c r="A3341">
        <v>2026</v>
      </c>
      <c r="B3341">
        <v>202605</v>
      </c>
      <c r="C3341">
        <v>5</v>
      </c>
      <c r="D3341" s="14">
        <v>20001623617086</v>
      </c>
      <c r="E3341" t="s">
        <v>2810</v>
      </c>
      <c r="F3341" s="2">
        <v>46148.610706018517</v>
      </c>
      <c r="G3341" s="2">
        <v>46149</v>
      </c>
      <c r="I3341" t="s">
        <v>224</v>
      </c>
      <c r="J3341" t="s">
        <v>1696</v>
      </c>
      <c r="L3341" t="s">
        <v>3714</v>
      </c>
      <c r="M3341" t="s">
        <v>902</v>
      </c>
      <c r="N3341" t="s">
        <v>752</v>
      </c>
      <c r="O3341" t="s">
        <v>623</v>
      </c>
      <c r="Q3341" t="s">
        <v>13527</v>
      </c>
      <c r="R3341" t="s">
        <v>4141</v>
      </c>
      <c r="S3341" t="s">
        <v>13528</v>
      </c>
      <c r="T3341" t="s">
        <v>13529</v>
      </c>
      <c r="U3341" t="s">
        <v>13481</v>
      </c>
      <c r="V3341" t="s">
        <v>13482</v>
      </c>
      <c r="W3341" t="s">
        <v>13443</v>
      </c>
      <c r="X3341" t="s">
        <v>225</v>
      </c>
      <c r="Z3341">
        <v>6</v>
      </c>
      <c r="AA3341" t="s">
        <v>3921</v>
      </c>
      <c r="AE3341" t="s">
        <v>3922</v>
      </c>
      <c r="AG3341" t="s">
        <v>13483</v>
      </c>
      <c r="AH3341">
        <v>6108897022</v>
      </c>
      <c r="AI3341" t="s">
        <v>13530</v>
      </c>
      <c r="AM3341" t="s">
        <v>3925</v>
      </c>
      <c r="AN3341" t="s">
        <v>3926</v>
      </c>
      <c r="AO3341" t="s">
        <v>268</v>
      </c>
      <c r="AP3341" t="s">
        <v>1701</v>
      </c>
      <c r="AW3341" t="s">
        <v>4550</v>
      </c>
      <c r="AX3341" t="s">
        <v>3017</v>
      </c>
      <c r="AY3341" t="s">
        <v>254</v>
      </c>
      <c r="AZ3341" t="s">
        <v>1696</v>
      </c>
      <c r="BA3341" t="s">
        <v>395</v>
      </c>
      <c r="BB3341" t="s">
        <v>1698</v>
      </c>
      <c r="BC3341" t="s">
        <v>3927</v>
      </c>
      <c r="BD3341" t="s">
        <v>3927</v>
      </c>
      <c r="BE3341" t="s">
        <v>3927</v>
      </c>
      <c r="BF3341">
        <v>12</v>
      </c>
    </row>
    <row r="3342" spans="1:58" x14ac:dyDescent="0.3">
      <c r="A3342">
        <v>2026</v>
      </c>
      <c r="B3342">
        <v>202605</v>
      </c>
      <c r="C3342">
        <v>5</v>
      </c>
      <c r="D3342" s="14">
        <v>20001623596747</v>
      </c>
      <c r="E3342" t="s">
        <v>2810</v>
      </c>
      <c r="F3342" s="2">
        <v>46148.598449074074</v>
      </c>
      <c r="G3342" s="2">
        <v>46149</v>
      </c>
      <c r="I3342" t="s">
        <v>224</v>
      </c>
      <c r="J3342" t="s">
        <v>1696</v>
      </c>
      <c r="L3342" t="s">
        <v>13531</v>
      </c>
      <c r="M3342" t="s">
        <v>309</v>
      </c>
      <c r="N3342" t="s">
        <v>297</v>
      </c>
      <c r="O3342" t="s">
        <v>283</v>
      </c>
      <c r="Q3342" t="s">
        <v>13532</v>
      </c>
      <c r="R3342" t="s">
        <v>4141</v>
      </c>
      <c r="S3342" t="s">
        <v>13497</v>
      </c>
      <c r="T3342" t="s">
        <v>13498</v>
      </c>
      <c r="U3342" t="s">
        <v>13481</v>
      </c>
      <c r="V3342" t="s">
        <v>13482</v>
      </c>
      <c r="W3342" t="s">
        <v>13443</v>
      </c>
      <c r="X3342" t="s">
        <v>387</v>
      </c>
      <c r="Z3342">
        <v>6</v>
      </c>
      <c r="AA3342" t="s">
        <v>3921</v>
      </c>
      <c r="AE3342" t="s">
        <v>3922</v>
      </c>
      <c r="AG3342" t="s">
        <v>13483</v>
      </c>
      <c r="AH3342">
        <v>6108897973</v>
      </c>
      <c r="AI3342" t="s">
        <v>13533</v>
      </c>
      <c r="AM3342" t="s">
        <v>3925</v>
      </c>
      <c r="AN3342" t="s">
        <v>3926</v>
      </c>
      <c r="AO3342" t="s">
        <v>268</v>
      </c>
      <c r="AP3342" t="s">
        <v>1701</v>
      </c>
      <c r="AW3342" t="s">
        <v>13472</v>
      </c>
      <c r="AX3342" t="s">
        <v>13473</v>
      </c>
      <c r="AY3342" t="s">
        <v>253</v>
      </c>
      <c r="AZ3342" t="s">
        <v>1696</v>
      </c>
      <c r="BA3342" t="s">
        <v>395</v>
      </c>
      <c r="BB3342" t="s">
        <v>1698</v>
      </c>
      <c r="BC3342" t="s">
        <v>3927</v>
      </c>
      <c r="BD3342" t="s">
        <v>3927</v>
      </c>
      <c r="BE3342" t="s">
        <v>3927</v>
      </c>
      <c r="BF3342">
        <v>12</v>
      </c>
    </row>
    <row r="3343" spans="1:58" x14ac:dyDescent="0.3">
      <c r="A3343">
        <v>2026</v>
      </c>
      <c r="B3343">
        <v>202605</v>
      </c>
      <c r="C3343">
        <v>5</v>
      </c>
      <c r="D3343" s="14">
        <v>20001623487209</v>
      </c>
      <c r="E3343" t="s">
        <v>2810</v>
      </c>
      <c r="F3343" s="2">
        <v>46148.45275462963</v>
      </c>
      <c r="G3343" s="2">
        <v>46149</v>
      </c>
      <c r="I3343" t="s">
        <v>224</v>
      </c>
      <c r="J3343" t="s">
        <v>1696</v>
      </c>
      <c r="L3343" t="s">
        <v>3538</v>
      </c>
      <c r="M3343" t="s">
        <v>309</v>
      </c>
      <c r="N3343" t="s">
        <v>297</v>
      </c>
      <c r="O3343" t="s">
        <v>283</v>
      </c>
      <c r="Q3343" t="s">
        <v>13534</v>
      </c>
      <c r="R3343" t="s">
        <v>4141</v>
      </c>
      <c r="S3343" t="s">
        <v>13518</v>
      </c>
      <c r="T3343" t="s">
        <v>13519</v>
      </c>
      <c r="U3343" t="s">
        <v>13481</v>
      </c>
      <c r="V3343" t="s">
        <v>13482</v>
      </c>
      <c r="W3343" t="s">
        <v>13443</v>
      </c>
      <c r="X3343" t="s">
        <v>225</v>
      </c>
      <c r="Z3343">
        <v>6</v>
      </c>
      <c r="AA3343" t="s">
        <v>3921</v>
      </c>
      <c r="AE3343" t="s">
        <v>3922</v>
      </c>
      <c r="AG3343" t="s">
        <v>13483</v>
      </c>
      <c r="AH3343">
        <v>6108850683</v>
      </c>
      <c r="AI3343" t="s">
        <v>13535</v>
      </c>
      <c r="AM3343" t="s">
        <v>3925</v>
      </c>
      <c r="AN3343" t="s">
        <v>3926</v>
      </c>
      <c r="AO3343" t="s">
        <v>268</v>
      </c>
      <c r="AP3343" t="s">
        <v>1701</v>
      </c>
      <c r="AW3343" t="s">
        <v>1694</v>
      </c>
      <c r="AX3343" t="s">
        <v>1693</v>
      </c>
      <c r="AY3343" t="s">
        <v>254</v>
      </c>
      <c r="AZ3343" t="s">
        <v>1696</v>
      </c>
      <c r="BA3343" t="s">
        <v>395</v>
      </c>
      <c r="BB3343" t="s">
        <v>1698</v>
      </c>
      <c r="BC3343" t="s">
        <v>3927</v>
      </c>
      <c r="BD3343" t="s">
        <v>3927</v>
      </c>
      <c r="BE3343" t="s">
        <v>3927</v>
      </c>
      <c r="BF3343">
        <v>12</v>
      </c>
    </row>
    <row r="3344" spans="1:58" x14ac:dyDescent="0.3">
      <c r="A3344">
        <v>2026</v>
      </c>
      <c r="B3344">
        <v>202605</v>
      </c>
      <c r="C3344">
        <v>5</v>
      </c>
      <c r="D3344" s="14">
        <v>20001623447448</v>
      </c>
      <c r="E3344" t="s">
        <v>2810</v>
      </c>
      <c r="F3344" s="2">
        <v>46148.423541666663</v>
      </c>
      <c r="G3344" s="2">
        <v>46154</v>
      </c>
      <c r="I3344" t="s">
        <v>224</v>
      </c>
      <c r="J3344" t="s">
        <v>13510</v>
      </c>
      <c r="L3344" t="s">
        <v>3416</v>
      </c>
      <c r="M3344" t="s">
        <v>309</v>
      </c>
      <c r="N3344" t="s">
        <v>297</v>
      </c>
      <c r="O3344" t="s">
        <v>283</v>
      </c>
      <c r="Q3344" t="s">
        <v>13536</v>
      </c>
      <c r="R3344" t="s">
        <v>4141</v>
      </c>
      <c r="S3344" t="s">
        <v>13497</v>
      </c>
      <c r="T3344" t="s">
        <v>13498</v>
      </c>
      <c r="U3344" t="s">
        <v>13481</v>
      </c>
      <c r="V3344" t="s">
        <v>13482</v>
      </c>
      <c r="W3344" t="s">
        <v>13443</v>
      </c>
      <c r="X3344" t="s">
        <v>225</v>
      </c>
      <c r="Z3344">
        <v>1</v>
      </c>
      <c r="AA3344" t="s">
        <v>3921</v>
      </c>
      <c r="AE3344" t="s">
        <v>3922</v>
      </c>
      <c r="AG3344" t="s">
        <v>13483</v>
      </c>
      <c r="AH3344">
        <v>6108848694</v>
      </c>
      <c r="AI3344" t="s">
        <v>13537</v>
      </c>
      <c r="AM3344" t="s">
        <v>3925</v>
      </c>
      <c r="AN3344" t="s">
        <v>3926</v>
      </c>
      <c r="AO3344" t="s">
        <v>268</v>
      </c>
      <c r="AP3344" t="s">
        <v>1701</v>
      </c>
      <c r="AW3344" t="s">
        <v>1694</v>
      </c>
      <c r="AX3344" t="s">
        <v>1693</v>
      </c>
      <c r="AY3344" t="s">
        <v>254</v>
      </c>
      <c r="AZ3344" t="s">
        <v>13510</v>
      </c>
      <c r="BA3344" t="s">
        <v>395</v>
      </c>
      <c r="BB3344" t="s">
        <v>2812</v>
      </c>
      <c r="BC3344" t="s">
        <v>3927</v>
      </c>
      <c r="BD3344" t="s">
        <v>3927</v>
      </c>
      <c r="BE3344" t="s">
        <v>3927</v>
      </c>
      <c r="BF3344">
        <v>12</v>
      </c>
    </row>
    <row r="3345" spans="1:58" x14ac:dyDescent="0.3">
      <c r="A3345">
        <v>2026</v>
      </c>
      <c r="B3345">
        <v>202605</v>
      </c>
      <c r="C3345">
        <v>5</v>
      </c>
      <c r="D3345" s="14">
        <v>20001623107763</v>
      </c>
      <c r="E3345" t="s">
        <v>2810</v>
      </c>
      <c r="F3345" s="2">
        <v>46147.724236111113</v>
      </c>
      <c r="G3345" s="2">
        <v>46148</v>
      </c>
      <c r="I3345" t="s">
        <v>224</v>
      </c>
      <c r="J3345" t="s">
        <v>230</v>
      </c>
      <c r="L3345" t="s">
        <v>1741</v>
      </c>
      <c r="M3345" t="s">
        <v>1739</v>
      </c>
      <c r="N3345" t="s">
        <v>1002</v>
      </c>
      <c r="O3345" t="s">
        <v>257</v>
      </c>
      <c r="Q3345" t="s">
        <v>13538</v>
      </c>
      <c r="R3345" t="s">
        <v>4141</v>
      </c>
      <c r="S3345" t="s">
        <v>13497</v>
      </c>
      <c r="T3345" t="s">
        <v>13498</v>
      </c>
      <c r="U3345" t="s">
        <v>13481</v>
      </c>
      <c r="V3345" t="s">
        <v>13482</v>
      </c>
      <c r="W3345" t="s">
        <v>13443</v>
      </c>
      <c r="X3345" t="s">
        <v>225</v>
      </c>
      <c r="Z3345">
        <v>7</v>
      </c>
      <c r="AA3345" t="s">
        <v>3921</v>
      </c>
      <c r="AE3345" t="s">
        <v>3922</v>
      </c>
      <c r="AG3345" t="s">
        <v>13483</v>
      </c>
      <c r="AH3345">
        <v>6108847528</v>
      </c>
      <c r="AI3345" t="s">
        <v>13539</v>
      </c>
      <c r="AM3345" t="s">
        <v>3925</v>
      </c>
      <c r="AN3345" t="s">
        <v>3926</v>
      </c>
      <c r="AO3345" t="s">
        <v>268</v>
      </c>
      <c r="AP3345" t="s">
        <v>1701</v>
      </c>
      <c r="AW3345" t="s">
        <v>4550</v>
      </c>
      <c r="AX3345" t="s">
        <v>3017</v>
      </c>
      <c r="AY3345" t="s">
        <v>254</v>
      </c>
      <c r="AZ3345" t="s">
        <v>230</v>
      </c>
      <c r="BA3345" t="s">
        <v>395</v>
      </c>
      <c r="BB3345" t="s">
        <v>3080</v>
      </c>
      <c r="BC3345" t="s">
        <v>3927</v>
      </c>
      <c r="BD3345" t="s">
        <v>3927</v>
      </c>
      <c r="BE3345" t="s">
        <v>3927</v>
      </c>
      <c r="BF3345">
        <v>12</v>
      </c>
    </row>
    <row r="3346" spans="1:58" x14ac:dyDescent="0.3">
      <c r="A3346">
        <v>2026</v>
      </c>
      <c r="B3346">
        <v>202605</v>
      </c>
      <c r="C3346">
        <v>5</v>
      </c>
      <c r="D3346" s="14">
        <v>20001623105479</v>
      </c>
      <c r="E3346" t="s">
        <v>2810</v>
      </c>
      <c r="F3346" s="2">
        <v>46147.710486111115</v>
      </c>
      <c r="G3346" s="2">
        <v>46153</v>
      </c>
      <c r="I3346" t="s">
        <v>224</v>
      </c>
      <c r="J3346" t="s">
        <v>13510</v>
      </c>
      <c r="L3346" t="s">
        <v>1700</v>
      </c>
      <c r="M3346" t="s">
        <v>309</v>
      </c>
      <c r="N3346" t="s">
        <v>297</v>
      </c>
      <c r="O3346" t="s">
        <v>283</v>
      </c>
      <c r="Q3346" t="s">
        <v>13540</v>
      </c>
      <c r="R3346" t="s">
        <v>4141</v>
      </c>
      <c r="S3346" t="s">
        <v>13501</v>
      </c>
      <c r="T3346" t="s">
        <v>13502</v>
      </c>
      <c r="U3346" t="s">
        <v>13481</v>
      </c>
      <c r="V3346" t="s">
        <v>13482</v>
      </c>
      <c r="W3346" t="s">
        <v>13443</v>
      </c>
      <c r="X3346" t="s">
        <v>225</v>
      </c>
      <c r="Z3346">
        <v>2</v>
      </c>
      <c r="AA3346" t="s">
        <v>3921</v>
      </c>
      <c r="AE3346" t="s">
        <v>3922</v>
      </c>
      <c r="AG3346" t="s">
        <v>13483</v>
      </c>
      <c r="AH3346">
        <v>6108850394</v>
      </c>
      <c r="AI3346" t="s">
        <v>13541</v>
      </c>
      <c r="AM3346" t="s">
        <v>3925</v>
      </c>
      <c r="AN3346" t="s">
        <v>3926</v>
      </c>
      <c r="AO3346" t="s">
        <v>268</v>
      </c>
      <c r="AP3346" t="s">
        <v>1701</v>
      </c>
      <c r="AW3346" t="s">
        <v>1694</v>
      </c>
      <c r="AX3346" t="s">
        <v>1693</v>
      </c>
      <c r="AY3346" t="s">
        <v>254</v>
      </c>
      <c r="AZ3346" t="s">
        <v>13510</v>
      </c>
      <c r="BA3346" t="s">
        <v>395</v>
      </c>
      <c r="BB3346" t="s">
        <v>2812</v>
      </c>
      <c r="BC3346" t="s">
        <v>3927</v>
      </c>
      <c r="BD3346" t="s">
        <v>3927</v>
      </c>
      <c r="BE3346" t="s">
        <v>3927</v>
      </c>
      <c r="BF3346">
        <v>12</v>
      </c>
    </row>
    <row r="3347" spans="1:58" x14ac:dyDescent="0.3">
      <c r="A3347">
        <v>2026</v>
      </c>
      <c r="B3347">
        <v>202605</v>
      </c>
      <c r="C3347">
        <v>5</v>
      </c>
      <c r="D3347" s="14">
        <v>20001623095456</v>
      </c>
      <c r="E3347" t="s">
        <v>2810</v>
      </c>
      <c r="F3347" s="2">
        <v>46147.707037037035</v>
      </c>
      <c r="G3347" s="2">
        <v>46149</v>
      </c>
      <c r="I3347" t="s">
        <v>224</v>
      </c>
      <c r="J3347" t="s">
        <v>13510</v>
      </c>
      <c r="L3347" t="s">
        <v>13542</v>
      </c>
      <c r="M3347" t="s">
        <v>309</v>
      </c>
      <c r="N3347" t="s">
        <v>297</v>
      </c>
      <c r="O3347" t="s">
        <v>283</v>
      </c>
      <c r="Q3347" t="s">
        <v>13543</v>
      </c>
      <c r="R3347" t="s">
        <v>4141</v>
      </c>
      <c r="S3347" t="s">
        <v>13501</v>
      </c>
      <c r="T3347" t="s">
        <v>13502</v>
      </c>
      <c r="U3347" t="s">
        <v>13481</v>
      </c>
      <c r="V3347" t="s">
        <v>13482</v>
      </c>
      <c r="W3347" t="s">
        <v>13443</v>
      </c>
      <c r="X3347" t="s">
        <v>387</v>
      </c>
      <c r="Z3347">
        <v>6</v>
      </c>
      <c r="AA3347" t="s">
        <v>3921</v>
      </c>
      <c r="AE3347" t="s">
        <v>3922</v>
      </c>
      <c r="AG3347" t="s">
        <v>13483</v>
      </c>
      <c r="AH3347">
        <v>6108859270</v>
      </c>
      <c r="AI3347" t="s">
        <v>13544</v>
      </c>
      <c r="AM3347" t="s">
        <v>3925</v>
      </c>
      <c r="AN3347" t="s">
        <v>3926</v>
      </c>
      <c r="AO3347" t="s">
        <v>268</v>
      </c>
      <c r="AP3347" t="s">
        <v>1701</v>
      </c>
      <c r="AW3347" t="s">
        <v>13472</v>
      </c>
      <c r="AX3347" t="s">
        <v>13473</v>
      </c>
      <c r="AY3347" t="s">
        <v>253</v>
      </c>
      <c r="AZ3347" t="s">
        <v>13510</v>
      </c>
      <c r="BA3347" t="s">
        <v>395</v>
      </c>
      <c r="BB3347" t="s">
        <v>2812</v>
      </c>
      <c r="BC3347" t="s">
        <v>3927</v>
      </c>
      <c r="BD3347" t="s">
        <v>3927</v>
      </c>
      <c r="BE3347" t="s">
        <v>3927</v>
      </c>
      <c r="BF3347">
        <v>12</v>
      </c>
    </row>
    <row r="3348" spans="1:58" x14ac:dyDescent="0.3">
      <c r="A3348">
        <v>2026</v>
      </c>
      <c r="B3348">
        <v>202605</v>
      </c>
      <c r="C3348">
        <v>5</v>
      </c>
      <c r="D3348" s="14">
        <v>20001623067794</v>
      </c>
      <c r="E3348" t="s">
        <v>2810</v>
      </c>
      <c r="F3348" s="2">
        <v>46147.683807870373</v>
      </c>
      <c r="G3348" s="2">
        <v>46148</v>
      </c>
      <c r="I3348" t="s">
        <v>224</v>
      </c>
      <c r="J3348" t="s">
        <v>1696</v>
      </c>
      <c r="L3348" t="s">
        <v>1744</v>
      </c>
      <c r="M3348" t="s">
        <v>309</v>
      </c>
      <c r="N3348" t="s">
        <v>297</v>
      </c>
      <c r="O3348" t="s">
        <v>283</v>
      </c>
      <c r="Q3348" t="s">
        <v>13545</v>
      </c>
      <c r="R3348" t="s">
        <v>4141</v>
      </c>
      <c r="S3348" t="s">
        <v>13491</v>
      </c>
      <c r="T3348" t="s">
        <v>13492</v>
      </c>
      <c r="U3348" t="s">
        <v>13481</v>
      </c>
      <c r="V3348" t="s">
        <v>13482</v>
      </c>
      <c r="W3348" t="s">
        <v>13443</v>
      </c>
      <c r="X3348" t="s">
        <v>225</v>
      </c>
      <c r="Z3348">
        <v>7</v>
      </c>
      <c r="AA3348" t="s">
        <v>3921</v>
      </c>
      <c r="AE3348" t="s">
        <v>3922</v>
      </c>
      <c r="AG3348" t="s">
        <v>13483</v>
      </c>
      <c r="AH3348">
        <v>6108844474</v>
      </c>
      <c r="AI3348" t="s">
        <v>13546</v>
      </c>
      <c r="AM3348" t="s">
        <v>3925</v>
      </c>
      <c r="AN3348" t="s">
        <v>3926</v>
      </c>
      <c r="AO3348" t="s">
        <v>268</v>
      </c>
      <c r="AP3348" t="s">
        <v>1701</v>
      </c>
      <c r="AW3348" t="s">
        <v>1694</v>
      </c>
      <c r="AX3348" t="s">
        <v>1693</v>
      </c>
      <c r="AY3348" t="s">
        <v>254</v>
      </c>
      <c r="AZ3348" t="s">
        <v>1696</v>
      </c>
      <c r="BA3348" t="s">
        <v>395</v>
      </c>
      <c r="BB3348" t="s">
        <v>1698</v>
      </c>
      <c r="BC3348" t="s">
        <v>3927</v>
      </c>
      <c r="BD3348" t="s">
        <v>3927</v>
      </c>
      <c r="BE3348" t="s">
        <v>3927</v>
      </c>
      <c r="BF3348">
        <v>12</v>
      </c>
    </row>
    <row r="3349" spans="1:58" x14ac:dyDescent="0.3">
      <c r="A3349">
        <v>2026</v>
      </c>
      <c r="B3349">
        <v>202605</v>
      </c>
      <c r="C3349">
        <v>5</v>
      </c>
      <c r="D3349" s="14">
        <v>20001623067694</v>
      </c>
      <c r="E3349" t="s">
        <v>2810</v>
      </c>
      <c r="F3349" s="2">
        <v>46147.679699074077</v>
      </c>
      <c r="G3349" s="2">
        <v>46148</v>
      </c>
      <c r="I3349" t="s">
        <v>224</v>
      </c>
      <c r="J3349" t="s">
        <v>1696</v>
      </c>
      <c r="L3349" t="s">
        <v>9414</v>
      </c>
      <c r="M3349" t="s">
        <v>309</v>
      </c>
      <c r="N3349" t="s">
        <v>297</v>
      </c>
      <c r="O3349" t="s">
        <v>283</v>
      </c>
      <c r="Q3349" t="s">
        <v>13547</v>
      </c>
      <c r="R3349" t="s">
        <v>4141</v>
      </c>
      <c r="S3349" t="s">
        <v>13479</v>
      </c>
      <c r="T3349" t="s">
        <v>13480</v>
      </c>
      <c r="U3349" t="s">
        <v>13481</v>
      </c>
      <c r="V3349" t="s">
        <v>13482</v>
      </c>
      <c r="W3349" t="s">
        <v>13443</v>
      </c>
      <c r="X3349" t="s">
        <v>387</v>
      </c>
      <c r="Z3349">
        <v>7</v>
      </c>
      <c r="AA3349" t="s">
        <v>3921</v>
      </c>
      <c r="AE3349" t="s">
        <v>3922</v>
      </c>
      <c r="AG3349" t="s">
        <v>13483</v>
      </c>
      <c r="AH3349">
        <v>6108841478</v>
      </c>
      <c r="AI3349" t="s">
        <v>13548</v>
      </c>
      <c r="AM3349" t="s">
        <v>3925</v>
      </c>
      <c r="AN3349" t="s">
        <v>3926</v>
      </c>
      <c r="AO3349" t="s">
        <v>268</v>
      </c>
      <c r="AP3349" t="s">
        <v>1701</v>
      </c>
      <c r="AW3349" t="s">
        <v>13472</v>
      </c>
      <c r="AX3349" t="s">
        <v>13473</v>
      </c>
      <c r="AY3349" t="s">
        <v>253</v>
      </c>
      <c r="AZ3349" t="s">
        <v>1696</v>
      </c>
      <c r="BA3349" t="s">
        <v>395</v>
      </c>
      <c r="BB3349" t="s">
        <v>1698</v>
      </c>
      <c r="BC3349" t="s">
        <v>3927</v>
      </c>
      <c r="BD3349" t="s">
        <v>3927</v>
      </c>
      <c r="BE3349" t="s">
        <v>3927</v>
      </c>
      <c r="BF3349">
        <v>12</v>
      </c>
    </row>
    <row r="3350" spans="1:58" x14ac:dyDescent="0.3">
      <c r="A3350">
        <v>2026</v>
      </c>
      <c r="B3350">
        <v>202605</v>
      </c>
      <c r="C3350">
        <v>5</v>
      </c>
      <c r="D3350" s="14">
        <v>20001623062227</v>
      </c>
      <c r="E3350" t="s">
        <v>2810</v>
      </c>
      <c r="F3350" s="2">
        <v>46147.661087962966</v>
      </c>
      <c r="G3350" s="2">
        <v>46148</v>
      </c>
      <c r="I3350" t="s">
        <v>224</v>
      </c>
      <c r="J3350" t="s">
        <v>1696</v>
      </c>
      <c r="L3350" t="s">
        <v>3139</v>
      </c>
      <c r="M3350" t="s">
        <v>1713</v>
      </c>
      <c r="N3350" t="s">
        <v>546</v>
      </c>
      <c r="O3350" t="s">
        <v>554</v>
      </c>
      <c r="Q3350" t="s">
        <v>13549</v>
      </c>
      <c r="R3350" t="s">
        <v>4141</v>
      </c>
      <c r="S3350" t="s">
        <v>13479</v>
      </c>
      <c r="T3350" t="s">
        <v>13480</v>
      </c>
      <c r="U3350" t="s">
        <v>13481</v>
      </c>
      <c r="V3350" t="s">
        <v>13482</v>
      </c>
      <c r="W3350" t="s">
        <v>13443</v>
      </c>
      <c r="X3350" t="s">
        <v>225</v>
      </c>
      <c r="Z3350">
        <v>7</v>
      </c>
      <c r="AA3350" t="s">
        <v>3921</v>
      </c>
      <c r="AE3350" t="s">
        <v>3922</v>
      </c>
      <c r="AG3350" t="s">
        <v>13483</v>
      </c>
      <c r="AH3350">
        <v>6108845406</v>
      </c>
      <c r="AI3350" t="s">
        <v>13550</v>
      </c>
      <c r="AM3350" t="s">
        <v>3925</v>
      </c>
      <c r="AN3350" t="s">
        <v>3926</v>
      </c>
      <c r="AO3350" t="s">
        <v>268</v>
      </c>
      <c r="AP3350" t="s">
        <v>1701</v>
      </c>
      <c r="AW3350" t="s">
        <v>4550</v>
      </c>
      <c r="AX3350" t="s">
        <v>3017</v>
      </c>
      <c r="AY3350" t="s">
        <v>254</v>
      </c>
      <c r="AZ3350" t="s">
        <v>1696</v>
      </c>
      <c r="BA3350" t="s">
        <v>395</v>
      </c>
      <c r="BB3350" t="s">
        <v>1698</v>
      </c>
      <c r="BC3350" t="s">
        <v>3927</v>
      </c>
      <c r="BD3350" t="s">
        <v>3927</v>
      </c>
      <c r="BE3350" t="s">
        <v>3927</v>
      </c>
      <c r="BF3350">
        <v>12</v>
      </c>
    </row>
    <row r="3351" spans="1:58" x14ac:dyDescent="0.3">
      <c r="A3351">
        <v>2026</v>
      </c>
      <c r="B3351">
        <v>202605</v>
      </c>
      <c r="C3351">
        <v>5</v>
      </c>
      <c r="D3351" s="14">
        <v>20001623012178</v>
      </c>
      <c r="E3351" t="s">
        <v>2810</v>
      </c>
      <c r="F3351" s="2">
        <v>46147.618159722224</v>
      </c>
      <c r="G3351" s="2">
        <v>46149</v>
      </c>
      <c r="I3351" t="s">
        <v>224</v>
      </c>
      <c r="J3351" t="s">
        <v>1696</v>
      </c>
      <c r="L3351" t="s">
        <v>3612</v>
      </c>
      <c r="M3351" t="s">
        <v>309</v>
      </c>
      <c r="N3351" t="s">
        <v>297</v>
      </c>
      <c r="O3351" t="s">
        <v>283</v>
      </c>
      <c r="Q3351" t="s">
        <v>13551</v>
      </c>
      <c r="R3351" t="s">
        <v>4141</v>
      </c>
      <c r="S3351" t="s">
        <v>13479</v>
      </c>
      <c r="T3351" t="s">
        <v>13480</v>
      </c>
      <c r="U3351" t="s">
        <v>13481</v>
      </c>
      <c r="V3351" t="s">
        <v>13482</v>
      </c>
      <c r="W3351" t="s">
        <v>13443</v>
      </c>
      <c r="X3351" t="s">
        <v>225</v>
      </c>
      <c r="Z3351">
        <v>6</v>
      </c>
      <c r="AA3351" t="s">
        <v>3921</v>
      </c>
      <c r="AE3351" t="s">
        <v>3922</v>
      </c>
      <c r="AG3351" t="s">
        <v>13483</v>
      </c>
      <c r="AH3351">
        <v>6108859078</v>
      </c>
      <c r="AI3351" t="s">
        <v>13552</v>
      </c>
      <c r="AM3351" t="s">
        <v>3925</v>
      </c>
      <c r="AN3351" t="s">
        <v>3926</v>
      </c>
      <c r="AO3351" t="s">
        <v>268</v>
      </c>
      <c r="AP3351" t="s">
        <v>1701</v>
      </c>
      <c r="AW3351" t="s">
        <v>1694</v>
      </c>
      <c r="AX3351" t="s">
        <v>1693</v>
      </c>
      <c r="AY3351" t="s">
        <v>254</v>
      </c>
      <c r="AZ3351" t="s">
        <v>1696</v>
      </c>
      <c r="BA3351" t="s">
        <v>395</v>
      </c>
      <c r="BB3351" t="s">
        <v>1698</v>
      </c>
      <c r="BC3351" t="s">
        <v>3927</v>
      </c>
      <c r="BD3351" t="s">
        <v>3927</v>
      </c>
      <c r="BE3351" t="s">
        <v>3927</v>
      </c>
      <c r="BF3351">
        <v>12</v>
      </c>
    </row>
    <row r="3352" spans="1:58" x14ac:dyDescent="0.3">
      <c r="A3352">
        <v>2026</v>
      </c>
      <c r="B3352">
        <v>202605</v>
      </c>
      <c r="C3352">
        <v>5</v>
      </c>
      <c r="D3352" s="14">
        <v>20001622870561</v>
      </c>
      <c r="E3352" t="s">
        <v>2810</v>
      </c>
      <c r="F3352" s="2">
        <v>46147.501030092593</v>
      </c>
      <c r="G3352" s="2">
        <v>46148</v>
      </c>
      <c r="I3352" t="s">
        <v>224</v>
      </c>
      <c r="J3352" t="s">
        <v>13510</v>
      </c>
      <c r="L3352" t="s">
        <v>3416</v>
      </c>
      <c r="M3352" t="s">
        <v>309</v>
      </c>
      <c r="N3352" t="s">
        <v>297</v>
      </c>
      <c r="O3352" t="s">
        <v>283</v>
      </c>
      <c r="Q3352" t="s">
        <v>13553</v>
      </c>
      <c r="R3352" t="s">
        <v>4141</v>
      </c>
      <c r="S3352" t="s">
        <v>13491</v>
      </c>
      <c r="T3352" t="s">
        <v>13492</v>
      </c>
      <c r="U3352" t="s">
        <v>13481</v>
      </c>
      <c r="V3352" t="s">
        <v>13482</v>
      </c>
      <c r="W3352" t="s">
        <v>13443</v>
      </c>
      <c r="X3352" t="s">
        <v>225</v>
      </c>
      <c r="Z3352">
        <v>7</v>
      </c>
      <c r="AA3352" t="s">
        <v>3921</v>
      </c>
      <c r="AE3352" t="s">
        <v>3922</v>
      </c>
      <c r="AG3352" t="s">
        <v>13483</v>
      </c>
      <c r="AH3352">
        <v>6108847061</v>
      </c>
      <c r="AI3352" t="s">
        <v>13554</v>
      </c>
      <c r="AM3352" t="s">
        <v>3925</v>
      </c>
      <c r="AN3352" t="s">
        <v>3926</v>
      </c>
      <c r="AO3352" t="s">
        <v>268</v>
      </c>
      <c r="AP3352" t="s">
        <v>1701</v>
      </c>
      <c r="AW3352" t="s">
        <v>1694</v>
      </c>
      <c r="AX3352" t="s">
        <v>1693</v>
      </c>
      <c r="AY3352" t="s">
        <v>254</v>
      </c>
      <c r="AZ3352" t="s">
        <v>13510</v>
      </c>
      <c r="BA3352" t="s">
        <v>395</v>
      </c>
      <c r="BB3352" t="s">
        <v>2812</v>
      </c>
      <c r="BC3352" t="s">
        <v>3927</v>
      </c>
      <c r="BD3352" t="s">
        <v>3927</v>
      </c>
      <c r="BE3352" t="s">
        <v>3927</v>
      </c>
      <c r="BF3352">
        <v>12</v>
      </c>
    </row>
    <row r="3353" spans="1:58" x14ac:dyDescent="0.3">
      <c r="A3353">
        <v>2026</v>
      </c>
      <c r="B3353">
        <v>202605</v>
      </c>
      <c r="C3353">
        <v>5</v>
      </c>
      <c r="D3353" s="14">
        <v>20001622773461</v>
      </c>
      <c r="E3353" t="s">
        <v>2810</v>
      </c>
      <c r="F3353" s="2">
        <v>46147.427152777775</v>
      </c>
      <c r="G3353" s="2">
        <v>46148</v>
      </c>
      <c r="I3353" t="s">
        <v>224</v>
      </c>
      <c r="J3353" t="s">
        <v>1696</v>
      </c>
      <c r="L3353" t="s">
        <v>3128</v>
      </c>
      <c r="M3353" t="s">
        <v>1336</v>
      </c>
      <c r="N3353" t="s">
        <v>546</v>
      </c>
      <c r="O3353" t="s">
        <v>554</v>
      </c>
      <c r="Q3353" t="s">
        <v>13555</v>
      </c>
      <c r="R3353" t="s">
        <v>4141</v>
      </c>
      <c r="S3353" t="s">
        <v>13501</v>
      </c>
      <c r="T3353" t="s">
        <v>13502</v>
      </c>
      <c r="U3353" t="s">
        <v>13481</v>
      </c>
      <c r="V3353" t="s">
        <v>13482</v>
      </c>
      <c r="W3353" t="s">
        <v>13443</v>
      </c>
      <c r="X3353" t="s">
        <v>225</v>
      </c>
      <c r="Z3353">
        <v>7</v>
      </c>
      <c r="AA3353" t="s">
        <v>3921</v>
      </c>
      <c r="AE3353" t="s">
        <v>3922</v>
      </c>
      <c r="AG3353" t="s">
        <v>13483</v>
      </c>
      <c r="AH3353">
        <v>6108855756</v>
      </c>
      <c r="AI3353" t="s">
        <v>13556</v>
      </c>
      <c r="AM3353" t="s">
        <v>3925</v>
      </c>
      <c r="AN3353" t="s">
        <v>3926</v>
      </c>
      <c r="AO3353" t="s">
        <v>268</v>
      </c>
      <c r="AP3353" t="s">
        <v>1701</v>
      </c>
      <c r="AW3353" t="s">
        <v>4550</v>
      </c>
      <c r="AX3353" t="s">
        <v>3017</v>
      </c>
      <c r="AY3353" t="s">
        <v>254</v>
      </c>
      <c r="AZ3353" t="s">
        <v>1696</v>
      </c>
      <c r="BA3353" t="s">
        <v>395</v>
      </c>
      <c r="BB3353" t="s">
        <v>1698</v>
      </c>
      <c r="BC3353" t="s">
        <v>3927</v>
      </c>
      <c r="BD3353" t="s">
        <v>3927</v>
      </c>
      <c r="BE3353" t="s">
        <v>3927</v>
      </c>
      <c r="BF3353">
        <v>12</v>
      </c>
    </row>
    <row r="3354" spans="1:58" x14ac:dyDescent="0.3">
      <c r="A3354">
        <v>2026</v>
      </c>
      <c r="B3354">
        <v>202605</v>
      </c>
      <c r="C3354">
        <v>5</v>
      </c>
      <c r="D3354" s="14">
        <v>20001622767951</v>
      </c>
      <c r="E3354" t="s">
        <v>2810</v>
      </c>
      <c r="F3354" s="2">
        <v>46147.405972222223</v>
      </c>
      <c r="G3354" s="2">
        <v>46148</v>
      </c>
      <c r="I3354" t="s">
        <v>224</v>
      </c>
      <c r="J3354" t="s">
        <v>1696</v>
      </c>
      <c r="L3354" t="s">
        <v>2842</v>
      </c>
      <c r="M3354" t="s">
        <v>334</v>
      </c>
      <c r="N3354" t="s">
        <v>322</v>
      </c>
      <c r="O3354" t="s">
        <v>331</v>
      </c>
      <c r="Q3354" t="s">
        <v>13557</v>
      </c>
      <c r="R3354" t="s">
        <v>4141</v>
      </c>
      <c r="S3354" t="s">
        <v>13479</v>
      </c>
      <c r="T3354" t="s">
        <v>13480</v>
      </c>
      <c r="U3354" t="s">
        <v>13481</v>
      </c>
      <c r="V3354" t="s">
        <v>13482</v>
      </c>
      <c r="W3354" t="s">
        <v>13443</v>
      </c>
      <c r="X3354" t="s">
        <v>225</v>
      </c>
      <c r="Z3354">
        <v>7</v>
      </c>
      <c r="AA3354" t="s">
        <v>3921</v>
      </c>
      <c r="AE3354" t="s">
        <v>3922</v>
      </c>
      <c r="AG3354" t="s">
        <v>13483</v>
      </c>
      <c r="AH3354">
        <v>6108836638</v>
      </c>
      <c r="AI3354" t="s">
        <v>13558</v>
      </c>
      <c r="AM3354" t="s">
        <v>3925</v>
      </c>
      <c r="AN3354" t="s">
        <v>3926</v>
      </c>
      <c r="AO3354" t="s">
        <v>268</v>
      </c>
      <c r="AP3354" t="s">
        <v>1701</v>
      </c>
      <c r="AW3354" t="s">
        <v>2181</v>
      </c>
      <c r="AX3354" t="s">
        <v>2180</v>
      </c>
      <c r="AY3354" t="s">
        <v>254</v>
      </c>
      <c r="AZ3354" t="s">
        <v>1696</v>
      </c>
      <c r="BA3354" t="s">
        <v>395</v>
      </c>
      <c r="BB3354" t="s">
        <v>1698</v>
      </c>
      <c r="BC3354" t="s">
        <v>3927</v>
      </c>
      <c r="BD3354" t="s">
        <v>3927</v>
      </c>
      <c r="BE3354" t="s">
        <v>3927</v>
      </c>
      <c r="BF3354">
        <v>12</v>
      </c>
    </row>
    <row r="3355" spans="1:58" x14ac:dyDescent="0.3">
      <c r="A3355">
        <v>2026</v>
      </c>
      <c r="B3355">
        <v>202605</v>
      </c>
      <c r="C3355">
        <v>5</v>
      </c>
      <c r="D3355" s="14">
        <v>20001622119839</v>
      </c>
      <c r="E3355" t="s">
        <v>2810</v>
      </c>
      <c r="F3355" s="2">
        <v>46146.745509259257</v>
      </c>
      <c r="G3355" s="2">
        <v>46147</v>
      </c>
      <c r="I3355" t="s">
        <v>224</v>
      </c>
      <c r="J3355" t="s">
        <v>1696</v>
      </c>
      <c r="L3355" t="s">
        <v>3477</v>
      </c>
      <c r="M3355" t="s">
        <v>309</v>
      </c>
      <c r="N3355" t="s">
        <v>297</v>
      </c>
      <c r="O3355" t="s">
        <v>283</v>
      </c>
      <c r="Q3355" t="s">
        <v>13559</v>
      </c>
      <c r="R3355" t="s">
        <v>4141</v>
      </c>
      <c r="S3355" t="s">
        <v>13497</v>
      </c>
      <c r="T3355" t="s">
        <v>13498</v>
      </c>
      <c r="U3355" t="s">
        <v>13481</v>
      </c>
      <c r="V3355" t="s">
        <v>13482</v>
      </c>
      <c r="W3355" t="s">
        <v>13443</v>
      </c>
      <c r="X3355" t="s">
        <v>225</v>
      </c>
      <c r="Z3355">
        <v>8</v>
      </c>
      <c r="AA3355" t="s">
        <v>3921</v>
      </c>
      <c r="AE3355" t="s">
        <v>3922</v>
      </c>
      <c r="AG3355" t="s">
        <v>13483</v>
      </c>
      <c r="AH3355">
        <v>6108834473</v>
      </c>
      <c r="AI3355" t="s">
        <v>13560</v>
      </c>
      <c r="AM3355" t="s">
        <v>3925</v>
      </c>
      <c r="AN3355" t="s">
        <v>3926</v>
      </c>
      <c r="AO3355" t="s">
        <v>268</v>
      </c>
      <c r="AP3355" t="s">
        <v>1701</v>
      </c>
      <c r="AW3355" t="s">
        <v>1694</v>
      </c>
      <c r="AX3355" t="s">
        <v>1693</v>
      </c>
      <c r="AY3355" t="s">
        <v>254</v>
      </c>
      <c r="AZ3355" t="s">
        <v>1696</v>
      </c>
      <c r="BA3355" t="s">
        <v>395</v>
      </c>
      <c r="BB3355" t="s">
        <v>1698</v>
      </c>
      <c r="BC3355" t="s">
        <v>3927</v>
      </c>
      <c r="BD3355" t="s">
        <v>3927</v>
      </c>
      <c r="BE3355" t="s">
        <v>3927</v>
      </c>
      <c r="BF3355">
        <v>12</v>
      </c>
    </row>
    <row r="3356" spans="1:58" x14ac:dyDescent="0.3">
      <c r="A3356">
        <v>2026</v>
      </c>
      <c r="B3356">
        <v>202605</v>
      </c>
      <c r="C3356">
        <v>5</v>
      </c>
      <c r="D3356" s="14">
        <v>20001620863400</v>
      </c>
      <c r="E3356" t="s">
        <v>2810</v>
      </c>
      <c r="F3356" s="2">
        <v>46142.720150462963</v>
      </c>
      <c r="G3356" s="2">
        <v>46149</v>
      </c>
      <c r="I3356" t="s">
        <v>224</v>
      </c>
      <c r="J3356" t="s">
        <v>1696</v>
      </c>
      <c r="L3356" t="s">
        <v>3790</v>
      </c>
      <c r="M3356" t="s">
        <v>902</v>
      </c>
      <c r="N3356" t="s">
        <v>752</v>
      </c>
      <c r="O3356" t="s">
        <v>623</v>
      </c>
      <c r="Q3356" t="s">
        <v>13561</v>
      </c>
      <c r="R3356" t="s">
        <v>4141</v>
      </c>
      <c r="S3356" t="s">
        <v>13491</v>
      </c>
      <c r="T3356" t="s">
        <v>13492</v>
      </c>
      <c r="U3356" t="s">
        <v>13481</v>
      </c>
      <c r="V3356" t="s">
        <v>13482</v>
      </c>
      <c r="W3356" t="s">
        <v>13443</v>
      </c>
      <c r="X3356" t="s">
        <v>225</v>
      </c>
      <c r="Z3356">
        <v>6</v>
      </c>
      <c r="AA3356" t="s">
        <v>3921</v>
      </c>
      <c r="AE3356" t="s">
        <v>3922</v>
      </c>
      <c r="AG3356" t="s">
        <v>13483</v>
      </c>
      <c r="AH3356">
        <v>6108789063</v>
      </c>
      <c r="AI3356" t="s">
        <v>13562</v>
      </c>
      <c r="AM3356" t="s">
        <v>3925</v>
      </c>
      <c r="AN3356" t="s">
        <v>3926</v>
      </c>
      <c r="AO3356" t="s">
        <v>268</v>
      </c>
      <c r="AP3356" t="s">
        <v>1701</v>
      </c>
      <c r="AW3356" t="s">
        <v>4550</v>
      </c>
      <c r="AX3356" t="s">
        <v>3017</v>
      </c>
      <c r="AY3356" t="s">
        <v>254</v>
      </c>
      <c r="AZ3356" t="s">
        <v>1696</v>
      </c>
      <c r="BA3356" t="s">
        <v>395</v>
      </c>
      <c r="BB3356" t="s">
        <v>1698</v>
      </c>
      <c r="BC3356" t="s">
        <v>3927</v>
      </c>
      <c r="BD3356" t="s">
        <v>3927</v>
      </c>
      <c r="BE3356" t="s">
        <v>3927</v>
      </c>
      <c r="BF3356">
        <v>9</v>
      </c>
    </row>
    <row r="3357" spans="1:58" x14ac:dyDescent="0.3">
      <c r="A3357">
        <v>2026</v>
      </c>
      <c r="B3357">
        <v>202605</v>
      </c>
      <c r="C3357">
        <v>5</v>
      </c>
      <c r="D3357" s="14">
        <v>20001620858358</v>
      </c>
      <c r="E3357" t="s">
        <v>2810</v>
      </c>
      <c r="F3357" s="2">
        <v>46142.715949074074</v>
      </c>
      <c r="G3357" s="2">
        <v>46144</v>
      </c>
      <c r="I3357" t="s">
        <v>224</v>
      </c>
      <c r="J3357" t="s">
        <v>1696</v>
      </c>
      <c r="L3357" t="s">
        <v>1744</v>
      </c>
      <c r="M3357" t="s">
        <v>309</v>
      </c>
      <c r="N3357" t="s">
        <v>297</v>
      </c>
      <c r="O3357" t="s">
        <v>283</v>
      </c>
      <c r="Q3357" t="s">
        <v>13563</v>
      </c>
      <c r="R3357" t="s">
        <v>4141</v>
      </c>
      <c r="S3357" t="s">
        <v>13491</v>
      </c>
      <c r="T3357" t="s">
        <v>13492</v>
      </c>
      <c r="U3357" t="s">
        <v>13481</v>
      </c>
      <c r="V3357" t="s">
        <v>13482</v>
      </c>
      <c r="W3357" t="s">
        <v>13443</v>
      </c>
      <c r="X3357" t="s">
        <v>387</v>
      </c>
      <c r="Z3357">
        <v>11</v>
      </c>
      <c r="AA3357" t="s">
        <v>13384</v>
      </c>
      <c r="AE3357" t="s">
        <v>3922</v>
      </c>
      <c r="AG3357" t="s">
        <v>13483</v>
      </c>
      <c r="AH3357">
        <v>6108782112</v>
      </c>
      <c r="AI3357" t="s">
        <v>13564</v>
      </c>
      <c r="AM3357" t="s">
        <v>3925</v>
      </c>
      <c r="AN3357" t="s">
        <v>3926</v>
      </c>
      <c r="AO3357" t="s">
        <v>268</v>
      </c>
      <c r="AP3357" t="s">
        <v>1701</v>
      </c>
      <c r="AU3357" t="s">
        <v>3929</v>
      </c>
      <c r="AV3357" t="s">
        <v>3930</v>
      </c>
      <c r="AW3357" t="s">
        <v>13472</v>
      </c>
      <c r="AX3357" t="s">
        <v>13473</v>
      </c>
      <c r="AY3357" t="s">
        <v>253</v>
      </c>
      <c r="AZ3357" t="s">
        <v>1696</v>
      </c>
      <c r="BA3357" t="s">
        <v>395</v>
      </c>
      <c r="BB3357" t="s">
        <v>1698</v>
      </c>
      <c r="BC3357" t="s">
        <v>3927</v>
      </c>
      <c r="BD3357" t="s">
        <v>3927</v>
      </c>
      <c r="BE3357" t="s">
        <v>3927</v>
      </c>
      <c r="BF3357">
        <v>9</v>
      </c>
    </row>
    <row r="3358" spans="1:58" x14ac:dyDescent="0.3">
      <c r="A3358">
        <v>2026</v>
      </c>
      <c r="B3358">
        <v>202605</v>
      </c>
      <c r="C3358">
        <v>5</v>
      </c>
      <c r="D3358" s="14">
        <v>20001620640285</v>
      </c>
      <c r="E3358" t="s">
        <v>2810</v>
      </c>
      <c r="F3358" s="2">
        <v>46142.501620370371</v>
      </c>
      <c r="G3358" s="2">
        <v>46144</v>
      </c>
      <c r="I3358" t="s">
        <v>224</v>
      </c>
      <c r="J3358" t="s">
        <v>1696</v>
      </c>
      <c r="L3358" t="s">
        <v>3167</v>
      </c>
      <c r="M3358" t="s">
        <v>309</v>
      </c>
      <c r="N3358" t="s">
        <v>297</v>
      </c>
      <c r="O3358" t="s">
        <v>283</v>
      </c>
      <c r="Q3358" t="s">
        <v>13565</v>
      </c>
      <c r="R3358" t="s">
        <v>4141</v>
      </c>
      <c r="S3358" t="s">
        <v>13491</v>
      </c>
      <c r="T3358" t="s">
        <v>13492</v>
      </c>
      <c r="U3358" t="s">
        <v>13481</v>
      </c>
      <c r="V3358" t="s">
        <v>13482</v>
      </c>
      <c r="W3358" t="s">
        <v>13443</v>
      </c>
      <c r="X3358" t="s">
        <v>225</v>
      </c>
      <c r="Z3358">
        <v>11</v>
      </c>
      <c r="AA3358" t="s">
        <v>13384</v>
      </c>
      <c r="AE3358" t="s">
        <v>3922</v>
      </c>
      <c r="AG3358" t="s">
        <v>13483</v>
      </c>
      <c r="AH3358">
        <v>6108779782</v>
      </c>
      <c r="AI3358" t="s">
        <v>13566</v>
      </c>
      <c r="AM3358" t="s">
        <v>3925</v>
      </c>
      <c r="AN3358" t="s">
        <v>3926</v>
      </c>
      <c r="AO3358" t="s">
        <v>268</v>
      </c>
      <c r="AP3358" t="s">
        <v>1701</v>
      </c>
      <c r="AU3358" t="s">
        <v>3929</v>
      </c>
      <c r="AV3358" t="s">
        <v>3930</v>
      </c>
      <c r="AW3358" t="s">
        <v>1694</v>
      </c>
      <c r="AX3358" t="s">
        <v>1693</v>
      </c>
      <c r="AY3358" t="s">
        <v>254</v>
      </c>
      <c r="AZ3358" t="s">
        <v>1696</v>
      </c>
      <c r="BA3358" t="s">
        <v>395</v>
      </c>
      <c r="BB3358" t="s">
        <v>1698</v>
      </c>
      <c r="BC3358" t="s">
        <v>3927</v>
      </c>
      <c r="BD3358" t="s">
        <v>3927</v>
      </c>
      <c r="BE3358" t="s">
        <v>3927</v>
      </c>
      <c r="BF3358">
        <v>9</v>
      </c>
    </row>
    <row r="3359" spans="1:58" x14ac:dyDescent="0.3">
      <c r="A3359">
        <v>2026</v>
      </c>
      <c r="B3359">
        <v>202605</v>
      </c>
      <c r="C3359">
        <v>5</v>
      </c>
      <c r="D3359" s="14">
        <v>20001620230547</v>
      </c>
      <c r="E3359" t="s">
        <v>2810</v>
      </c>
      <c r="F3359" s="2">
        <v>46142.355555555558</v>
      </c>
      <c r="G3359" s="2">
        <v>46144</v>
      </c>
      <c r="I3359" t="s">
        <v>224</v>
      </c>
      <c r="J3359" t="s">
        <v>1696</v>
      </c>
      <c r="L3359" t="s">
        <v>3218</v>
      </c>
      <c r="M3359" t="s">
        <v>5260</v>
      </c>
      <c r="N3359" t="s">
        <v>2294</v>
      </c>
      <c r="O3359" t="s">
        <v>554</v>
      </c>
      <c r="Q3359" t="s">
        <v>13567</v>
      </c>
      <c r="R3359" t="s">
        <v>4141</v>
      </c>
      <c r="S3359" t="s">
        <v>13491</v>
      </c>
      <c r="T3359" t="s">
        <v>13492</v>
      </c>
      <c r="U3359" t="s">
        <v>13481</v>
      </c>
      <c r="V3359" t="s">
        <v>13482</v>
      </c>
      <c r="W3359" t="s">
        <v>13443</v>
      </c>
      <c r="X3359" t="s">
        <v>225</v>
      </c>
      <c r="Z3359">
        <v>11</v>
      </c>
      <c r="AA3359" t="s">
        <v>13384</v>
      </c>
      <c r="AE3359" t="s">
        <v>3922</v>
      </c>
      <c r="AG3359" t="s">
        <v>13483</v>
      </c>
      <c r="AH3359">
        <v>6108769376</v>
      </c>
      <c r="AI3359" t="s">
        <v>13568</v>
      </c>
      <c r="AM3359" t="s">
        <v>3925</v>
      </c>
      <c r="AN3359" t="s">
        <v>3926</v>
      </c>
      <c r="AO3359" t="s">
        <v>268</v>
      </c>
      <c r="AP3359" t="s">
        <v>1701</v>
      </c>
      <c r="AU3359" t="s">
        <v>3929</v>
      </c>
      <c r="AV3359" t="s">
        <v>3930</v>
      </c>
      <c r="AW3359" t="s">
        <v>4550</v>
      </c>
      <c r="AX3359" t="s">
        <v>3017</v>
      </c>
      <c r="AY3359" t="s">
        <v>254</v>
      </c>
      <c r="AZ3359" t="s">
        <v>1696</v>
      </c>
      <c r="BA3359" t="s">
        <v>395</v>
      </c>
      <c r="BB3359" t="s">
        <v>1698</v>
      </c>
      <c r="BC3359" t="s">
        <v>3927</v>
      </c>
      <c r="BD3359" t="s">
        <v>3927</v>
      </c>
      <c r="BE3359" t="s">
        <v>3927</v>
      </c>
      <c r="BF3359">
        <v>9</v>
      </c>
    </row>
    <row r="3360" spans="1:58" x14ac:dyDescent="0.3">
      <c r="A3360">
        <v>2026</v>
      </c>
      <c r="B3360">
        <v>202605</v>
      </c>
      <c r="C3360">
        <v>5</v>
      </c>
      <c r="D3360" s="14">
        <v>20001620069312</v>
      </c>
      <c r="E3360" t="s">
        <v>2810</v>
      </c>
      <c r="F3360" s="2">
        <v>46141.649074074077</v>
      </c>
      <c r="G3360" s="2">
        <v>46146</v>
      </c>
      <c r="I3360" t="s">
        <v>224</v>
      </c>
      <c r="J3360" t="s">
        <v>1696</v>
      </c>
      <c r="L3360" t="s">
        <v>1927</v>
      </c>
      <c r="M3360" t="s">
        <v>309</v>
      </c>
      <c r="N3360" t="s">
        <v>297</v>
      </c>
      <c r="O3360" t="s">
        <v>283</v>
      </c>
      <c r="Q3360" t="s">
        <v>13569</v>
      </c>
      <c r="R3360" t="s">
        <v>4141</v>
      </c>
      <c r="S3360" t="s">
        <v>13479</v>
      </c>
      <c r="T3360" t="s">
        <v>13480</v>
      </c>
      <c r="U3360" t="s">
        <v>13481</v>
      </c>
      <c r="V3360" t="s">
        <v>13482</v>
      </c>
      <c r="W3360" t="s">
        <v>13443</v>
      </c>
      <c r="X3360" t="s">
        <v>225</v>
      </c>
      <c r="Z3360">
        <v>9</v>
      </c>
      <c r="AA3360" t="s">
        <v>3921</v>
      </c>
      <c r="AE3360" t="s">
        <v>3922</v>
      </c>
      <c r="AG3360" t="s">
        <v>13483</v>
      </c>
      <c r="AH3360">
        <v>6108761245</v>
      </c>
      <c r="AI3360" t="s">
        <v>13570</v>
      </c>
      <c r="AM3360" t="s">
        <v>3925</v>
      </c>
      <c r="AN3360" t="s">
        <v>3926</v>
      </c>
      <c r="AO3360" t="s">
        <v>268</v>
      </c>
      <c r="AP3360" t="s">
        <v>1701</v>
      </c>
      <c r="AU3360" t="s">
        <v>3929</v>
      </c>
      <c r="AV3360" t="s">
        <v>3930</v>
      </c>
      <c r="AW3360" t="s">
        <v>1694</v>
      </c>
      <c r="AX3360" t="s">
        <v>1693</v>
      </c>
      <c r="AY3360" t="s">
        <v>254</v>
      </c>
      <c r="AZ3360" t="s">
        <v>1696</v>
      </c>
      <c r="BA3360" t="s">
        <v>395</v>
      </c>
      <c r="BB3360" t="s">
        <v>1698</v>
      </c>
      <c r="BC3360" t="s">
        <v>3927</v>
      </c>
      <c r="BD3360" t="s">
        <v>3927</v>
      </c>
      <c r="BE3360" t="s">
        <v>3927</v>
      </c>
      <c r="BF3360">
        <v>5</v>
      </c>
    </row>
    <row r="3361" spans="1:58" x14ac:dyDescent="0.3">
      <c r="A3361">
        <v>2026</v>
      </c>
      <c r="B3361">
        <v>202605</v>
      </c>
      <c r="C3361">
        <v>5</v>
      </c>
      <c r="D3361" s="14">
        <v>20001620067678</v>
      </c>
      <c r="E3361" t="s">
        <v>2810</v>
      </c>
      <c r="F3361" s="2">
        <v>46141.662627314814</v>
      </c>
      <c r="G3361" s="2">
        <v>46143</v>
      </c>
      <c r="I3361" t="s">
        <v>224</v>
      </c>
      <c r="J3361" t="s">
        <v>1696</v>
      </c>
      <c r="L3361" t="s">
        <v>3040</v>
      </c>
      <c r="M3361" t="s">
        <v>1045</v>
      </c>
      <c r="N3361" t="s">
        <v>1040</v>
      </c>
      <c r="O3361" t="s">
        <v>257</v>
      </c>
      <c r="Q3361" t="s">
        <v>13571</v>
      </c>
      <c r="R3361" t="s">
        <v>4141</v>
      </c>
      <c r="S3361" t="s">
        <v>13479</v>
      </c>
      <c r="T3361" t="s">
        <v>13480</v>
      </c>
      <c r="U3361" t="s">
        <v>13481</v>
      </c>
      <c r="V3361" t="s">
        <v>13482</v>
      </c>
      <c r="W3361" t="s">
        <v>13443</v>
      </c>
      <c r="X3361" t="s">
        <v>225</v>
      </c>
      <c r="Z3361">
        <v>12</v>
      </c>
      <c r="AA3361" t="s">
        <v>13572</v>
      </c>
      <c r="AE3361" t="s">
        <v>3922</v>
      </c>
      <c r="AG3361" t="s">
        <v>13483</v>
      </c>
      <c r="AH3361">
        <v>6108753421</v>
      </c>
      <c r="AI3361" t="s">
        <v>13573</v>
      </c>
      <c r="AM3361" t="s">
        <v>3925</v>
      </c>
      <c r="AN3361" t="s">
        <v>3926</v>
      </c>
      <c r="AO3361" t="s">
        <v>268</v>
      </c>
      <c r="AP3361" t="s">
        <v>1701</v>
      </c>
      <c r="AU3361" t="s">
        <v>3929</v>
      </c>
      <c r="AV3361" t="s">
        <v>3930</v>
      </c>
      <c r="AW3361" t="s">
        <v>4550</v>
      </c>
      <c r="AX3361" t="s">
        <v>3017</v>
      </c>
      <c r="AY3361" t="s">
        <v>254</v>
      </c>
      <c r="AZ3361" t="s">
        <v>1696</v>
      </c>
      <c r="BA3361" t="s">
        <v>395</v>
      </c>
      <c r="BB3361" t="s">
        <v>1698</v>
      </c>
      <c r="BC3361" t="s">
        <v>3927</v>
      </c>
      <c r="BD3361" t="s">
        <v>3927</v>
      </c>
      <c r="BE3361" t="s">
        <v>3927</v>
      </c>
      <c r="BF3361">
        <v>5</v>
      </c>
    </row>
    <row r="3362" spans="1:58" x14ac:dyDescent="0.3">
      <c r="A3362">
        <v>2026</v>
      </c>
      <c r="B3362">
        <v>202605</v>
      </c>
      <c r="C3362">
        <v>5</v>
      </c>
      <c r="D3362" s="14">
        <v>20001620032885</v>
      </c>
      <c r="E3362" t="s">
        <v>2810</v>
      </c>
      <c r="F3362" s="2">
        <v>46141.633645833332</v>
      </c>
      <c r="G3362" s="2">
        <v>46146</v>
      </c>
      <c r="I3362" t="s">
        <v>224</v>
      </c>
      <c r="J3362" t="s">
        <v>1696</v>
      </c>
      <c r="L3362" t="s">
        <v>13574</v>
      </c>
      <c r="M3362" t="s">
        <v>309</v>
      </c>
      <c r="N3362" t="s">
        <v>297</v>
      </c>
      <c r="O3362" t="s">
        <v>283</v>
      </c>
      <c r="Q3362" t="s">
        <v>13575</v>
      </c>
      <c r="R3362" t="s">
        <v>4141</v>
      </c>
      <c r="S3362" t="s">
        <v>13501</v>
      </c>
      <c r="T3362" t="s">
        <v>13502</v>
      </c>
      <c r="U3362" t="s">
        <v>13481</v>
      </c>
      <c r="V3362" t="s">
        <v>13482</v>
      </c>
      <c r="W3362" t="s">
        <v>13443</v>
      </c>
      <c r="X3362" t="s">
        <v>225</v>
      </c>
      <c r="Z3362">
        <v>9</v>
      </c>
      <c r="AA3362" t="s">
        <v>3921</v>
      </c>
      <c r="AE3362" t="s">
        <v>3922</v>
      </c>
      <c r="AG3362" t="s">
        <v>13483</v>
      </c>
      <c r="AH3362">
        <v>6108766185</v>
      </c>
      <c r="AI3362" t="s">
        <v>13576</v>
      </c>
      <c r="AM3362" t="s">
        <v>3925</v>
      </c>
      <c r="AN3362" t="s">
        <v>3926</v>
      </c>
      <c r="AO3362" t="s">
        <v>268</v>
      </c>
      <c r="AP3362" t="s">
        <v>1701</v>
      </c>
      <c r="AU3362" t="s">
        <v>3929</v>
      </c>
      <c r="AV3362" t="s">
        <v>3930</v>
      </c>
      <c r="AW3362" t="s">
        <v>1694</v>
      </c>
      <c r="AX3362" t="s">
        <v>1693</v>
      </c>
      <c r="AY3362" t="s">
        <v>254</v>
      </c>
      <c r="AZ3362" t="s">
        <v>1696</v>
      </c>
      <c r="BA3362" t="s">
        <v>395</v>
      </c>
      <c r="BB3362" t="s">
        <v>1698</v>
      </c>
      <c r="BC3362" t="s">
        <v>3927</v>
      </c>
      <c r="BD3362" t="s">
        <v>3927</v>
      </c>
      <c r="BE3362" t="s">
        <v>3927</v>
      </c>
      <c r="BF3362">
        <v>5</v>
      </c>
    </row>
    <row r="3363" spans="1:58" x14ac:dyDescent="0.3">
      <c r="A3363">
        <v>2026</v>
      </c>
      <c r="B3363">
        <v>202605</v>
      </c>
      <c r="C3363">
        <v>5</v>
      </c>
      <c r="D3363" s="14">
        <v>20001619603822</v>
      </c>
      <c r="E3363" t="s">
        <v>2810</v>
      </c>
      <c r="F3363" s="2">
        <v>46140.733587962961</v>
      </c>
      <c r="G3363" s="2">
        <v>46148</v>
      </c>
      <c r="I3363" t="s">
        <v>224</v>
      </c>
      <c r="J3363" t="s">
        <v>1696</v>
      </c>
      <c r="L3363" t="s">
        <v>1390</v>
      </c>
      <c r="M3363" t="s">
        <v>309</v>
      </c>
      <c r="N3363" t="s">
        <v>297</v>
      </c>
      <c r="O3363" t="s">
        <v>283</v>
      </c>
      <c r="Q3363" t="s">
        <v>13577</v>
      </c>
      <c r="R3363" t="s">
        <v>4141</v>
      </c>
      <c r="S3363" t="s">
        <v>13491</v>
      </c>
      <c r="T3363" t="s">
        <v>13492</v>
      </c>
      <c r="U3363" t="s">
        <v>13481</v>
      </c>
      <c r="V3363" t="s">
        <v>13482</v>
      </c>
      <c r="W3363" t="s">
        <v>13443</v>
      </c>
      <c r="X3363" t="s">
        <v>225</v>
      </c>
      <c r="Z3363">
        <v>7</v>
      </c>
      <c r="AA3363" t="s">
        <v>3921</v>
      </c>
      <c r="AE3363" t="s">
        <v>3922</v>
      </c>
      <c r="AG3363" t="s">
        <v>13483</v>
      </c>
      <c r="AH3363">
        <v>6062909266</v>
      </c>
      <c r="AI3363" t="s">
        <v>13578</v>
      </c>
      <c r="AM3363" t="s">
        <v>3925</v>
      </c>
      <c r="AN3363" t="s">
        <v>3926</v>
      </c>
      <c r="AO3363" t="s">
        <v>268</v>
      </c>
      <c r="AP3363" t="s">
        <v>1701</v>
      </c>
      <c r="AW3363" t="s">
        <v>1694</v>
      </c>
      <c r="AX3363" t="s">
        <v>1693</v>
      </c>
      <c r="AY3363" t="s">
        <v>254</v>
      </c>
      <c r="AZ3363" t="s">
        <v>1696</v>
      </c>
      <c r="BA3363" t="s">
        <v>395</v>
      </c>
      <c r="BB3363" t="s">
        <v>1698</v>
      </c>
      <c r="BC3363" t="s">
        <v>3927</v>
      </c>
      <c r="BD3363" t="s">
        <v>3927</v>
      </c>
      <c r="BE3363" t="s">
        <v>3927</v>
      </c>
      <c r="BF3363">
        <v>5</v>
      </c>
    </row>
    <row r="3364" spans="1:58" x14ac:dyDescent="0.3">
      <c r="A3364">
        <v>2026</v>
      </c>
      <c r="B3364">
        <v>202605</v>
      </c>
      <c r="C3364">
        <v>5</v>
      </c>
      <c r="D3364" s="14">
        <v>20001624454563</v>
      </c>
      <c r="E3364" t="s">
        <v>2810</v>
      </c>
      <c r="F3364" s="2">
        <v>46150.477881944447</v>
      </c>
      <c r="G3364" s="2">
        <v>46150</v>
      </c>
      <c r="I3364" t="s">
        <v>224</v>
      </c>
      <c r="J3364" t="s">
        <v>230</v>
      </c>
      <c r="L3364" t="s">
        <v>3638</v>
      </c>
      <c r="M3364" t="s">
        <v>309</v>
      </c>
      <c r="N3364" t="s">
        <v>297</v>
      </c>
      <c r="O3364" t="s">
        <v>283</v>
      </c>
      <c r="Q3364" t="s">
        <v>13579</v>
      </c>
      <c r="R3364" t="s">
        <v>2809</v>
      </c>
      <c r="S3364" t="s">
        <v>13580</v>
      </c>
      <c r="T3364" t="s">
        <v>13581</v>
      </c>
      <c r="U3364" t="s">
        <v>3034</v>
      </c>
      <c r="V3364" t="s">
        <v>647</v>
      </c>
      <c r="W3364" t="s">
        <v>13582</v>
      </c>
      <c r="X3364" t="s">
        <v>225</v>
      </c>
      <c r="Z3364">
        <v>4</v>
      </c>
      <c r="AA3364" t="s">
        <v>3921</v>
      </c>
      <c r="AB3364" t="s">
        <v>7088</v>
      </c>
      <c r="AC3364">
        <v>46154.683587962965</v>
      </c>
      <c r="AD3364">
        <v>46154</v>
      </c>
      <c r="AE3364" t="s">
        <v>3938</v>
      </c>
      <c r="AG3364" t="s">
        <v>13583</v>
      </c>
      <c r="AH3364">
        <v>6108923272</v>
      </c>
      <c r="AI3364" t="s">
        <v>13584</v>
      </c>
      <c r="AM3364" t="s">
        <v>3925</v>
      </c>
      <c r="AN3364" t="s">
        <v>3926</v>
      </c>
      <c r="AO3364" t="s">
        <v>268</v>
      </c>
      <c r="AP3364" t="s">
        <v>386</v>
      </c>
      <c r="AQ3364" t="s">
        <v>3940</v>
      </c>
      <c r="AU3364" t="s">
        <v>3999</v>
      </c>
      <c r="AV3364" t="s">
        <v>4000</v>
      </c>
      <c r="AW3364" t="s">
        <v>320</v>
      </c>
      <c r="AX3364" t="s">
        <v>319</v>
      </c>
      <c r="AY3364" t="s">
        <v>254</v>
      </c>
      <c r="AZ3364" t="s">
        <v>230</v>
      </c>
      <c r="BA3364" t="s">
        <v>395</v>
      </c>
      <c r="BB3364" t="s">
        <v>380</v>
      </c>
      <c r="BC3364" t="s">
        <v>3927</v>
      </c>
      <c r="BD3364" t="s">
        <v>3927</v>
      </c>
      <c r="BE3364" t="s">
        <v>3927</v>
      </c>
      <c r="BF3364">
        <v>16</v>
      </c>
    </row>
    <row r="3365" spans="1:58" x14ac:dyDescent="0.3">
      <c r="A3365">
        <v>2026</v>
      </c>
      <c r="B3365">
        <v>202605</v>
      </c>
      <c r="C3365">
        <v>5</v>
      </c>
      <c r="D3365" s="14">
        <v>20001624995682</v>
      </c>
      <c r="E3365" t="s">
        <v>2810</v>
      </c>
      <c r="F3365" s="2">
        <v>46152.938287037039</v>
      </c>
      <c r="G3365" s="2">
        <v>46153</v>
      </c>
      <c r="I3365" t="s">
        <v>224</v>
      </c>
      <c r="J3365" t="s">
        <v>230</v>
      </c>
      <c r="L3365" t="s">
        <v>3646</v>
      </c>
      <c r="M3365" t="s">
        <v>309</v>
      </c>
      <c r="N3365" t="s">
        <v>297</v>
      </c>
      <c r="O3365" t="s">
        <v>283</v>
      </c>
      <c r="Q3365" t="s">
        <v>13585</v>
      </c>
      <c r="R3365" t="s">
        <v>2809</v>
      </c>
      <c r="S3365" t="s">
        <v>13586</v>
      </c>
      <c r="T3365" t="s">
        <v>13587</v>
      </c>
      <c r="U3365" t="s">
        <v>3034</v>
      </c>
      <c r="V3365" t="s">
        <v>13588</v>
      </c>
      <c r="W3365" t="s">
        <v>13582</v>
      </c>
      <c r="X3365" t="s">
        <v>387</v>
      </c>
      <c r="Z3365">
        <v>2</v>
      </c>
      <c r="AA3365" t="s">
        <v>3921</v>
      </c>
      <c r="AE3365" t="s">
        <v>3922</v>
      </c>
      <c r="AG3365" t="s">
        <v>13589</v>
      </c>
      <c r="AH3365">
        <v>6108929579</v>
      </c>
      <c r="AI3365" t="s">
        <v>13590</v>
      </c>
      <c r="AM3365" t="s">
        <v>3925</v>
      </c>
      <c r="AN3365" t="s">
        <v>3926</v>
      </c>
      <c r="AO3365" t="s">
        <v>268</v>
      </c>
      <c r="AP3365" t="s">
        <v>386</v>
      </c>
      <c r="AW3365" t="s">
        <v>4955</v>
      </c>
      <c r="AX3365" t="s">
        <v>4956</v>
      </c>
      <c r="AY3365" t="s">
        <v>253</v>
      </c>
      <c r="AZ3365" t="s">
        <v>230</v>
      </c>
      <c r="BA3365" t="s">
        <v>395</v>
      </c>
      <c r="BB3365" t="s">
        <v>380</v>
      </c>
      <c r="BC3365" t="s">
        <v>3927</v>
      </c>
      <c r="BD3365" t="s">
        <v>3927</v>
      </c>
      <c r="BE3365" t="s">
        <v>3927</v>
      </c>
      <c r="BF3365">
        <v>16</v>
      </c>
    </row>
    <row r="3366" spans="1:58" x14ac:dyDescent="0.3">
      <c r="A3366">
        <v>2026</v>
      </c>
      <c r="B3366">
        <v>202605</v>
      </c>
      <c r="C3366">
        <v>5</v>
      </c>
      <c r="D3366" s="14">
        <v>20001624988748</v>
      </c>
      <c r="E3366" t="s">
        <v>2810</v>
      </c>
      <c r="F3366" s="2">
        <v>46153.075902777775</v>
      </c>
      <c r="G3366" s="2">
        <v>46153</v>
      </c>
      <c r="I3366" t="s">
        <v>224</v>
      </c>
      <c r="J3366" t="s">
        <v>230</v>
      </c>
      <c r="L3366" t="s">
        <v>2413</v>
      </c>
      <c r="M3366" t="s">
        <v>334</v>
      </c>
      <c r="N3366" t="s">
        <v>322</v>
      </c>
      <c r="O3366" t="s">
        <v>331</v>
      </c>
      <c r="Q3366" t="s">
        <v>13585</v>
      </c>
      <c r="R3366" t="s">
        <v>2809</v>
      </c>
      <c r="S3366" t="s">
        <v>13586</v>
      </c>
      <c r="T3366" t="s">
        <v>13587</v>
      </c>
      <c r="U3366" t="s">
        <v>3034</v>
      </c>
      <c r="V3366" t="s">
        <v>13588</v>
      </c>
      <c r="W3366" t="s">
        <v>13582</v>
      </c>
      <c r="X3366" t="s">
        <v>387</v>
      </c>
      <c r="Z3366">
        <v>2</v>
      </c>
      <c r="AA3366" t="s">
        <v>3921</v>
      </c>
      <c r="AE3366" t="s">
        <v>3922</v>
      </c>
      <c r="AG3366" t="s">
        <v>13589</v>
      </c>
      <c r="AH3366">
        <v>6108936468</v>
      </c>
      <c r="AI3366" t="s">
        <v>13590</v>
      </c>
      <c r="AM3366" t="s">
        <v>3925</v>
      </c>
      <c r="AN3366" t="s">
        <v>3926</v>
      </c>
      <c r="AO3366" t="s">
        <v>268</v>
      </c>
      <c r="AP3366" t="s">
        <v>853</v>
      </c>
      <c r="AW3366" t="s">
        <v>4955</v>
      </c>
      <c r="AX3366" t="s">
        <v>4956</v>
      </c>
      <c r="AY3366" t="s">
        <v>253</v>
      </c>
      <c r="AZ3366" t="s">
        <v>230</v>
      </c>
      <c r="BA3366" t="s">
        <v>395</v>
      </c>
      <c r="BB3366" t="s">
        <v>380</v>
      </c>
      <c r="BC3366" t="s">
        <v>3927</v>
      </c>
      <c r="BD3366" t="s">
        <v>3927</v>
      </c>
      <c r="BE3366" t="s">
        <v>3927</v>
      </c>
      <c r="BF3366">
        <v>20</v>
      </c>
    </row>
    <row r="3367" spans="1:58" x14ac:dyDescent="0.3">
      <c r="A3367">
        <v>2026</v>
      </c>
      <c r="B3367">
        <v>202605</v>
      </c>
      <c r="C3367">
        <v>5</v>
      </c>
      <c r="D3367" s="14">
        <v>20001624922274</v>
      </c>
      <c r="E3367" t="s">
        <v>2810</v>
      </c>
      <c r="F3367" s="2">
        <v>46151.631481481483</v>
      </c>
      <c r="G3367" s="2">
        <v>46154</v>
      </c>
      <c r="I3367" t="s">
        <v>224</v>
      </c>
      <c r="J3367" t="s">
        <v>230</v>
      </c>
      <c r="L3367" t="s">
        <v>323</v>
      </c>
      <c r="M3367" t="s">
        <v>334</v>
      </c>
      <c r="N3367" t="s">
        <v>322</v>
      </c>
      <c r="O3367" t="s">
        <v>331</v>
      </c>
      <c r="Q3367" t="s">
        <v>13591</v>
      </c>
      <c r="R3367" t="s">
        <v>2809</v>
      </c>
      <c r="S3367" t="s">
        <v>13580</v>
      </c>
      <c r="T3367" t="s">
        <v>13581</v>
      </c>
      <c r="U3367" t="s">
        <v>3034</v>
      </c>
      <c r="V3367" t="s">
        <v>647</v>
      </c>
      <c r="W3367" t="s">
        <v>13582</v>
      </c>
      <c r="X3367" t="s">
        <v>225</v>
      </c>
      <c r="Z3367">
        <v>1</v>
      </c>
      <c r="AA3367" t="s">
        <v>3921</v>
      </c>
      <c r="AE3367" t="s">
        <v>3922</v>
      </c>
      <c r="AG3367" t="s">
        <v>13583</v>
      </c>
      <c r="AH3367">
        <v>6108935394</v>
      </c>
      <c r="AI3367" t="s">
        <v>13592</v>
      </c>
      <c r="AM3367" t="s">
        <v>3925</v>
      </c>
      <c r="AN3367" t="s">
        <v>3926</v>
      </c>
      <c r="AO3367" t="s">
        <v>268</v>
      </c>
      <c r="AP3367" t="s">
        <v>330</v>
      </c>
      <c r="AW3367" t="s">
        <v>320</v>
      </c>
      <c r="AX3367" t="s">
        <v>319</v>
      </c>
      <c r="AY3367" t="s">
        <v>254</v>
      </c>
      <c r="AZ3367" t="s">
        <v>230</v>
      </c>
      <c r="BA3367" t="s">
        <v>395</v>
      </c>
      <c r="BB3367" t="s">
        <v>380</v>
      </c>
      <c r="BC3367" t="s">
        <v>3927</v>
      </c>
      <c r="BD3367" t="s">
        <v>3927</v>
      </c>
      <c r="BE3367" t="s">
        <v>3927</v>
      </c>
      <c r="BF3367">
        <v>16</v>
      </c>
    </row>
    <row r="3368" spans="1:58" x14ac:dyDescent="0.3">
      <c r="A3368">
        <v>2026</v>
      </c>
      <c r="B3368">
        <v>202605</v>
      </c>
      <c r="C3368">
        <v>5</v>
      </c>
      <c r="D3368" s="14">
        <v>20001624892692</v>
      </c>
      <c r="E3368" t="s">
        <v>2810</v>
      </c>
      <c r="F3368" s="2">
        <v>46151.567314814813</v>
      </c>
      <c r="G3368" s="2">
        <v>46153</v>
      </c>
      <c r="I3368" t="s">
        <v>224</v>
      </c>
      <c r="J3368" t="s">
        <v>230</v>
      </c>
      <c r="L3368" t="s">
        <v>3393</v>
      </c>
      <c r="M3368" t="s">
        <v>309</v>
      </c>
      <c r="N3368" t="s">
        <v>297</v>
      </c>
      <c r="O3368" t="s">
        <v>283</v>
      </c>
      <c r="Q3368" t="s">
        <v>13593</v>
      </c>
      <c r="R3368" t="s">
        <v>2809</v>
      </c>
      <c r="S3368" t="s">
        <v>13580</v>
      </c>
      <c r="T3368" t="s">
        <v>13581</v>
      </c>
      <c r="U3368" t="s">
        <v>3034</v>
      </c>
      <c r="V3368" t="s">
        <v>647</v>
      </c>
      <c r="W3368" t="s">
        <v>13582</v>
      </c>
      <c r="X3368" t="s">
        <v>225</v>
      </c>
      <c r="Z3368">
        <v>2</v>
      </c>
      <c r="AA3368" t="s">
        <v>3921</v>
      </c>
      <c r="AE3368" t="s">
        <v>3922</v>
      </c>
      <c r="AG3368" t="s">
        <v>13583</v>
      </c>
      <c r="AH3368">
        <v>6090102840</v>
      </c>
      <c r="AI3368" t="s">
        <v>13594</v>
      </c>
      <c r="AM3368" t="s">
        <v>3925</v>
      </c>
      <c r="AN3368" t="s">
        <v>3926</v>
      </c>
      <c r="AO3368" t="s">
        <v>268</v>
      </c>
      <c r="AP3368" t="s">
        <v>304</v>
      </c>
      <c r="AW3368" t="s">
        <v>227</v>
      </c>
      <c r="AX3368" t="s">
        <v>226</v>
      </c>
      <c r="AY3368" t="s">
        <v>254</v>
      </c>
      <c r="AZ3368" t="s">
        <v>230</v>
      </c>
      <c r="BA3368" t="s">
        <v>273</v>
      </c>
      <c r="BB3368" t="s">
        <v>380</v>
      </c>
      <c r="BC3368" t="s">
        <v>3927</v>
      </c>
      <c r="BD3368" t="s">
        <v>3927</v>
      </c>
      <c r="BE3368" t="s">
        <v>3927</v>
      </c>
      <c r="BF3368">
        <v>1</v>
      </c>
    </row>
    <row r="3369" spans="1:58" x14ac:dyDescent="0.3">
      <c r="A3369">
        <v>2026</v>
      </c>
      <c r="B3369">
        <v>202605</v>
      </c>
      <c r="C3369">
        <v>5</v>
      </c>
      <c r="D3369" s="14">
        <v>20001624617242</v>
      </c>
      <c r="E3369" t="s">
        <v>2810</v>
      </c>
      <c r="F3369" s="2">
        <v>46150.653310185182</v>
      </c>
      <c r="G3369" s="2">
        <v>46153</v>
      </c>
      <c r="I3369" t="s">
        <v>224</v>
      </c>
      <c r="J3369" t="s">
        <v>230</v>
      </c>
      <c r="L3369" t="s">
        <v>2597</v>
      </c>
      <c r="M3369" t="s">
        <v>1336</v>
      </c>
      <c r="N3369" t="s">
        <v>546</v>
      </c>
      <c r="O3369" t="s">
        <v>554</v>
      </c>
      <c r="Q3369" t="s">
        <v>13595</v>
      </c>
      <c r="R3369" t="s">
        <v>2809</v>
      </c>
      <c r="S3369" t="s">
        <v>13580</v>
      </c>
      <c r="T3369" t="s">
        <v>13581</v>
      </c>
      <c r="U3369" t="s">
        <v>3034</v>
      </c>
      <c r="V3369" t="s">
        <v>647</v>
      </c>
      <c r="W3369" t="s">
        <v>13582</v>
      </c>
      <c r="X3369" t="s">
        <v>225</v>
      </c>
      <c r="Z3369">
        <v>2</v>
      </c>
      <c r="AA3369" t="s">
        <v>3921</v>
      </c>
      <c r="AE3369" t="s">
        <v>3922</v>
      </c>
      <c r="AG3369" t="s">
        <v>13583</v>
      </c>
      <c r="AH3369">
        <v>6072593600</v>
      </c>
      <c r="AI3369" t="s">
        <v>13596</v>
      </c>
      <c r="AM3369" t="s">
        <v>3925</v>
      </c>
      <c r="AN3369" t="s">
        <v>3926</v>
      </c>
      <c r="AO3369" t="s">
        <v>268</v>
      </c>
      <c r="AP3369" t="s">
        <v>330</v>
      </c>
      <c r="AW3369" t="s">
        <v>1191</v>
      </c>
      <c r="AX3369" t="s">
        <v>1190</v>
      </c>
      <c r="AY3369" t="s">
        <v>254</v>
      </c>
      <c r="AZ3369" t="s">
        <v>230</v>
      </c>
      <c r="BA3369" t="s">
        <v>273</v>
      </c>
      <c r="BB3369" t="s">
        <v>380</v>
      </c>
      <c r="BC3369" t="s">
        <v>3927</v>
      </c>
      <c r="BD3369" t="s">
        <v>3927</v>
      </c>
      <c r="BE3369" t="s">
        <v>3927</v>
      </c>
      <c r="BF3369">
        <v>12</v>
      </c>
    </row>
    <row r="3370" spans="1:58" x14ac:dyDescent="0.3">
      <c r="A3370">
        <v>2026</v>
      </c>
      <c r="B3370">
        <v>202605</v>
      </c>
      <c r="C3370">
        <v>5</v>
      </c>
      <c r="D3370" s="14">
        <v>20001623935286</v>
      </c>
      <c r="E3370" t="s">
        <v>2810</v>
      </c>
      <c r="F3370" s="2">
        <v>46149.427210648151</v>
      </c>
      <c r="G3370" s="2">
        <v>46151</v>
      </c>
      <c r="I3370" t="s">
        <v>224</v>
      </c>
      <c r="J3370" t="s">
        <v>230</v>
      </c>
      <c r="L3370" t="s">
        <v>3466</v>
      </c>
      <c r="M3370" t="s">
        <v>309</v>
      </c>
      <c r="N3370" t="s">
        <v>297</v>
      </c>
      <c r="O3370" t="s">
        <v>283</v>
      </c>
      <c r="Q3370" t="s">
        <v>13597</v>
      </c>
      <c r="R3370" t="s">
        <v>2809</v>
      </c>
      <c r="S3370" t="s">
        <v>13580</v>
      </c>
      <c r="T3370" t="s">
        <v>13581</v>
      </c>
      <c r="U3370" t="s">
        <v>3034</v>
      </c>
      <c r="V3370" t="s">
        <v>647</v>
      </c>
      <c r="W3370" t="s">
        <v>13582</v>
      </c>
      <c r="X3370" t="s">
        <v>387</v>
      </c>
      <c r="Z3370">
        <v>4</v>
      </c>
      <c r="AA3370" t="s">
        <v>3921</v>
      </c>
      <c r="AE3370" t="s">
        <v>3922</v>
      </c>
      <c r="AG3370" t="s">
        <v>13583</v>
      </c>
      <c r="AH3370">
        <v>6008913487</v>
      </c>
      <c r="AI3370" t="s">
        <v>13598</v>
      </c>
      <c r="AM3370" t="s">
        <v>3925</v>
      </c>
      <c r="AN3370" t="s">
        <v>3926</v>
      </c>
      <c r="AO3370" t="s">
        <v>268</v>
      </c>
      <c r="AP3370" t="s">
        <v>249</v>
      </c>
      <c r="AW3370" t="s">
        <v>447</v>
      </c>
      <c r="AX3370" t="s">
        <v>446</v>
      </c>
      <c r="AY3370" t="s">
        <v>253</v>
      </c>
      <c r="AZ3370" t="s">
        <v>230</v>
      </c>
      <c r="BA3370" t="s">
        <v>273</v>
      </c>
      <c r="BB3370" t="s">
        <v>380</v>
      </c>
      <c r="BC3370" t="s">
        <v>3927</v>
      </c>
      <c r="BD3370" t="s">
        <v>3927</v>
      </c>
      <c r="BE3370" t="s">
        <v>3927</v>
      </c>
      <c r="BF3370">
        <v>1</v>
      </c>
    </row>
    <row r="3371" spans="1:58" x14ac:dyDescent="0.3">
      <c r="A3371">
        <v>2026</v>
      </c>
      <c r="B3371">
        <v>202605</v>
      </c>
      <c r="C3371">
        <v>5</v>
      </c>
      <c r="D3371" s="14">
        <v>20001623544439</v>
      </c>
      <c r="E3371" t="s">
        <v>2810</v>
      </c>
      <c r="F3371" s="2">
        <v>46148.530347222222</v>
      </c>
      <c r="G3371" s="2">
        <v>46148</v>
      </c>
      <c r="I3371" t="s">
        <v>224</v>
      </c>
      <c r="J3371" t="s">
        <v>230</v>
      </c>
      <c r="L3371" t="s">
        <v>3037</v>
      </c>
      <c r="M3371" t="s">
        <v>13599</v>
      </c>
      <c r="N3371" t="s">
        <v>1040</v>
      </c>
      <c r="O3371" t="s">
        <v>257</v>
      </c>
      <c r="Q3371" t="s">
        <v>13600</v>
      </c>
      <c r="R3371" t="s">
        <v>2809</v>
      </c>
      <c r="S3371" t="s">
        <v>13580</v>
      </c>
      <c r="T3371" t="s">
        <v>13581</v>
      </c>
      <c r="U3371" t="s">
        <v>3034</v>
      </c>
      <c r="V3371" t="s">
        <v>647</v>
      </c>
      <c r="W3371" t="s">
        <v>13582</v>
      </c>
      <c r="X3371" t="s">
        <v>225</v>
      </c>
      <c r="Z3371">
        <v>7</v>
      </c>
      <c r="AA3371" t="s">
        <v>3921</v>
      </c>
      <c r="AE3371" t="s">
        <v>3922</v>
      </c>
      <c r="AG3371" t="s">
        <v>13583</v>
      </c>
      <c r="AH3371">
        <v>6108883024</v>
      </c>
      <c r="AI3371" t="s">
        <v>13601</v>
      </c>
      <c r="AM3371" t="s">
        <v>3925</v>
      </c>
      <c r="AN3371" t="s">
        <v>3926</v>
      </c>
      <c r="AO3371" t="s">
        <v>268</v>
      </c>
      <c r="AP3371" t="s">
        <v>304</v>
      </c>
      <c r="AW3371" t="s">
        <v>320</v>
      </c>
      <c r="AX3371" t="s">
        <v>319</v>
      </c>
      <c r="AY3371" t="s">
        <v>254</v>
      </c>
      <c r="AZ3371" t="s">
        <v>230</v>
      </c>
      <c r="BA3371" t="s">
        <v>344</v>
      </c>
      <c r="BB3371" t="s">
        <v>232</v>
      </c>
      <c r="BC3371" t="s">
        <v>3927</v>
      </c>
      <c r="BD3371" t="s">
        <v>3927</v>
      </c>
      <c r="BE3371" t="s">
        <v>3927</v>
      </c>
      <c r="BF3371">
        <v>12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74A33-77F6-4D53-BBDB-D66D523D04C5}">
  <dimension ref="A1:FM974"/>
  <sheetViews>
    <sheetView workbookViewId="0"/>
  </sheetViews>
  <sheetFormatPr baseColWidth="10" defaultRowHeight="14.4" x14ac:dyDescent="0.3"/>
  <sheetData>
    <row r="1" spans="1:169" x14ac:dyDescent="0.3">
      <c r="A1" t="s">
        <v>2641</v>
      </c>
      <c r="B1" t="s">
        <v>2642</v>
      </c>
      <c r="C1" t="s">
        <v>2643</v>
      </c>
      <c r="D1" t="s">
        <v>2644</v>
      </c>
      <c r="E1" t="s">
        <v>2645</v>
      </c>
      <c r="F1" t="s">
        <v>2646</v>
      </c>
      <c r="G1" t="s">
        <v>2647</v>
      </c>
      <c r="H1" t="s">
        <v>2648</v>
      </c>
      <c r="I1" t="s">
        <v>2649</v>
      </c>
      <c r="J1" t="s">
        <v>2650</v>
      </c>
      <c r="K1" t="s">
        <v>2651</v>
      </c>
      <c r="L1" t="s">
        <v>2652</v>
      </c>
      <c r="M1" t="s">
        <v>2653</v>
      </c>
      <c r="N1" t="s">
        <v>2654</v>
      </c>
      <c r="O1" t="s">
        <v>2655</v>
      </c>
      <c r="P1" t="s">
        <v>2656</v>
      </c>
      <c r="Q1" t="s">
        <v>2657</v>
      </c>
      <c r="R1" t="s">
        <v>2658</v>
      </c>
      <c r="S1" t="s">
        <v>2659</v>
      </c>
      <c r="T1" t="s">
        <v>2660</v>
      </c>
      <c r="U1" t="s">
        <v>2661</v>
      </c>
      <c r="V1" t="s">
        <v>2662</v>
      </c>
      <c r="W1" t="s">
        <v>2663</v>
      </c>
      <c r="X1" t="s">
        <v>2664</v>
      </c>
      <c r="Y1" t="s">
        <v>2665</v>
      </c>
      <c r="Z1" t="s">
        <v>2666</v>
      </c>
      <c r="AA1" t="s">
        <v>2667</v>
      </c>
      <c r="AB1" t="s">
        <v>2668</v>
      </c>
      <c r="AC1" t="s">
        <v>2669</v>
      </c>
      <c r="AD1" t="s">
        <v>2670</v>
      </c>
      <c r="AE1" t="s">
        <v>2671</v>
      </c>
      <c r="AF1" t="s">
        <v>2672</v>
      </c>
      <c r="AG1" t="s">
        <v>2673</v>
      </c>
      <c r="AH1" t="s">
        <v>2674</v>
      </c>
      <c r="AI1" t="s">
        <v>2675</v>
      </c>
      <c r="AJ1" t="s">
        <v>2676</v>
      </c>
      <c r="AK1" t="s">
        <v>2677</v>
      </c>
      <c r="AL1" t="s">
        <v>2678</v>
      </c>
      <c r="AM1" t="s">
        <v>2679</v>
      </c>
      <c r="AN1" t="s">
        <v>2680</v>
      </c>
      <c r="AO1" t="s">
        <v>2681</v>
      </c>
      <c r="AP1" t="s">
        <v>2682</v>
      </c>
      <c r="AQ1" t="s">
        <v>2683</v>
      </c>
      <c r="AR1" t="s">
        <v>2684</v>
      </c>
      <c r="AS1" t="s">
        <v>2685</v>
      </c>
      <c r="AT1" t="s">
        <v>2686</v>
      </c>
      <c r="AU1" t="s">
        <v>2687</v>
      </c>
      <c r="AV1" t="s">
        <v>2688</v>
      </c>
      <c r="AW1" t="s">
        <v>2689</v>
      </c>
      <c r="AX1" t="s">
        <v>2690</v>
      </c>
      <c r="AY1" t="s">
        <v>2691</v>
      </c>
      <c r="AZ1" t="s">
        <v>2692</v>
      </c>
      <c r="BA1" t="s">
        <v>2693</v>
      </c>
      <c r="BB1" t="s">
        <v>2694</v>
      </c>
      <c r="BC1" t="s">
        <v>2695</v>
      </c>
      <c r="BD1" t="s">
        <v>2696</v>
      </c>
      <c r="BE1" t="s">
        <v>2697</v>
      </c>
      <c r="BF1" t="s">
        <v>2698</v>
      </c>
      <c r="BG1" t="s">
        <v>2699</v>
      </c>
      <c r="BH1" t="s">
        <v>2700</v>
      </c>
      <c r="BI1" t="s">
        <v>2701</v>
      </c>
      <c r="BJ1" t="s">
        <v>2702</v>
      </c>
      <c r="BK1" t="s">
        <v>2703</v>
      </c>
      <c r="BL1" t="s">
        <v>2704</v>
      </c>
      <c r="BM1" t="s">
        <v>2705</v>
      </c>
      <c r="BN1" t="s">
        <v>2706</v>
      </c>
      <c r="BO1" t="s">
        <v>2707</v>
      </c>
      <c r="BP1" t="s">
        <v>2708</v>
      </c>
      <c r="BQ1" t="s">
        <v>2709</v>
      </c>
      <c r="BR1" t="s">
        <v>2710</v>
      </c>
      <c r="BS1" t="s">
        <v>2711</v>
      </c>
      <c r="BT1" t="s">
        <v>2712</v>
      </c>
      <c r="BU1" t="s">
        <v>2713</v>
      </c>
      <c r="BV1" t="s">
        <v>2714</v>
      </c>
      <c r="BW1" t="s">
        <v>2715</v>
      </c>
      <c r="BX1" t="s">
        <v>2716</v>
      </c>
      <c r="BY1" t="s">
        <v>2717</v>
      </c>
      <c r="BZ1" t="s">
        <v>2718</v>
      </c>
      <c r="CA1" t="s">
        <v>2719</v>
      </c>
      <c r="CB1" t="s">
        <v>2720</v>
      </c>
      <c r="CC1" t="s">
        <v>2721</v>
      </c>
      <c r="CD1" t="s">
        <v>2722</v>
      </c>
      <c r="CE1" t="s">
        <v>2723</v>
      </c>
      <c r="CF1" t="s">
        <v>2724</v>
      </c>
      <c r="CG1" t="s">
        <v>2725</v>
      </c>
      <c r="CH1" t="s">
        <v>2726</v>
      </c>
      <c r="CI1" t="s">
        <v>2727</v>
      </c>
      <c r="CJ1" t="s">
        <v>2728</v>
      </c>
      <c r="CK1" t="s">
        <v>2729</v>
      </c>
      <c r="CL1" t="s">
        <v>2730</v>
      </c>
      <c r="CM1" t="s">
        <v>2731</v>
      </c>
      <c r="CN1" t="s">
        <v>2732</v>
      </c>
      <c r="CO1" t="s">
        <v>2733</v>
      </c>
      <c r="CP1" t="s">
        <v>2734</v>
      </c>
      <c r="CQ1" t="s">
        <v>2735</v>
      </c>
      <c r="CR1" t="s">
        <v>2736</v>
      </c>
      <c r="CS1" t="s">
        <v>2737</v>
      </c>
      <c r="CT1" t="s">
        <v>2738</v>
      </c>
      <c r="CU1" t="s">
        <v>2739</v>
      </c>
      <c r="CV1" t="s">
        <v>2740</v>
      </c>
      <c r="CW1" t="s">
        <v>2741</v>
      </c>
      <c r="CX1" t="s">
        <v>2742</v>
      </c>
      <c r="CY1" t="s">
        <v>2743</v>
      </c>
      <c r="CZ1" t="s">
        <v>2744</v>
      </c>
      <c r="DA1" t="s">
        <v>2745</v>
      </c>
      <c r="DB1" t="s">
        <v>2746</v>
      </c>
      <c r="DC1" t="s">
        <v>2747</v>
      </c>
      <c r="DD1" t="s">
        <v>2748</v>
      </c>
      <c r="DE1" t="s">
        <v>2749</v>
      </c>
      <c r="DF1" t="s">
        <v>2750</v>
      </c>
      <c r="DG1" t="s">
        <v>2751</v>
      </c>
      <c r="DH1" t="s">
        <v>2752</v>
      </c>
      <c r="DI1" t="s">
        <v>2753</v>
      </c>
      <c r="DJ1" t="s">
        <v>2754</v>
      </c>
      <c r="DK1" t="s">
        <v>2755</v>
      </c>
      <c r="DL1" t="s">
        <v>2756</v>
      </c>
      <c r="DM1" t="s">
        <v>2757</v>
      </c>
      <c r="DN1" t="s">
        <v>2758</v>
      </c>
      <c r="DO1" t="s">
        <v>2759</v>
      </c>
      <c r="DP1" t="s">
        <v>2760</v>
      </c>
      <c r="DQ1" t="s">
        <v>2761</v>
      </c>
      <c r="DR1" t="s">
        <v>2762</v>
      </c>
      <c r="DS1" t="s">
        <v>255</v>
      </c>
      <c r="DT1" t="s">
        <v>2763</v>
      </c>
      <c r="DU1" t="s">
        <v>2764</v>
      </c>
      <c r="DV1" t="s">
        <v>2765</v>
      </c>
      <c r="DW1" t="s">
        <v>2766</v>
      </c>
      <c r="DX1" t="s">
        <v>2767</v>
      </c>
      <c r="DY1" t="s">
        <v>2768</v>
      </c>
      <c r="DZ1" t="s">
        <v>2769</v>
      </c>
      <c r="EA1" t="s">
        <v>2770</v>
      </c>
      <c r="EB1" t="s">
        <v>2771</v>
      </c>
      <c r="EC1" t="s">
        <v>2772</v>
      </c>
      <c r="ED1" t="s">
        <v>2773</v>
      </c>
      <c r="EE1" t="s">
        <v>2774</v>
      </c>
      <c r="EF1" t="s">
        <v>2775</v>
      </c>
      <c r="EG1" t="s">
        <v>2776</v>
      </c>
      <c r="EH1" t="s">
        <v>2777</v>
      </c>
      <c r="EI1" t="s">
        <v>2778</v>
      </c>
      <c r="EJ1" t="s">
        <v>2779</v>
      </c>
      <c r="EK1" t="s">
        <v>2780</v>
      </c>
      <c r="EL1" t="s">
        <v>2781</v>
      </c>
      <c r="EM1" t="s">
        <v>2782</v>
      </c>
      <c r="EN1" t="s">
        <v>2783</v>
      </c>
      <c r="EO1" t="s">
        <v>2784</v>
      </c>
      <c r="EP1" t="s">
        <v>2785</v>
      </c>
      <c r="EQ1" t="s">
        <v>2786</v>
      </c>
      <c r="ER1" t="s">
        <v>2787</v>
      </c>
      <c r="ES1" t="s">
        <v>2788</v>
      </c>
      <c r="ET1" t="s">
        <v>2789</v>
      </c>
      <c r="EU1" t="s">
        <v>2790</v>
      </c>
      <c r="EV1" t="s">
        <v>2791</v>
      </c>
      <c r="EW1" t="s">
        <v>2792</v>
      </c>
      <c r="EX1" t="s">
        <v>2793</v>
      </c>
      <c r="EY1" t="s">
        <v>2794</v>
      </c>
      <c r="EZ1" t="s">
        <v>2795</v>
      </c>
      <c r="FA1" t="s">
        <v>2796</v>
      </c>
      <c r="FB1" t="s">
        <v>2797</v>
      </c>
      <c r="FC1" t="s">
        <v>2798</v>
      </c>
      <c r="FD1" t="s">
        <v>2799</v>
      </c>
      <c r="FE1" t="s">
        <v>2800</v>
      </c>
      <c r="FF1" t="s">
        <v>2801</v>
      </c>
      <c r="FG1" t="s">
        <v>2802</v>
      </c>
      <c r="FH1" t="s">
        <v>2803</v>
      </c>
      <c r="FI1" t="s">
        <v>2804</v>
      </c>
      <c r="FJ1" t="s">
        <v>2805</v>
      </c>
      <c r="FK1" t="s">
        <v>2806</v>
      </c>
      <c r="FL1" t="s">
        <v>2807</v>
      </c>
      <c r="FM1" t="s">
        <v>2808</v>
      </c>
    </row>
    <row r="2" spans="1:169" x14ac:dyDescent="0.3">
      <c r="A2">
        <v>0</v>
      </c>
      <c r="B2" t="s">
        <v>17916</v>
      </c>
      <c r="C2" t="s">
        <v>17917</v>
      </c>
      <c r="E2" t="s">
        <v>17918</v>
      </c>
      <c r="F2">
        <v>46159.5</v>
      </c>
      <c r="G2">
        <v>2026</v>
      </c>
      <c r="H2">
        <v>5</v>
      </c>
      <c r="I2">
        <v>17</v>
      </c>
      <c r="J2" t="s">
        <v>17919</v>
      </c>
      <c r="O2" t="s">
        <v>17920</v>
      </c>
      <c r="P2">
        <v>2026</v>
      </c>
      <c r="Q2">
        <v>5</v>
      </c>
      <c r="R2">
        <v>11</v>
      </c>
      <c r="S2" t="s">
        <v>17921</v>
      </c>
      <c r="T2" t="s">
        <v>17922</v>
      </c>
      <c r="V2" t="s">
        <v>17923</v>
      </c>
      <c r="Y2" t="s">
        <v>17916</v>
      </c>
      <c r="AB2" t="s">
        <v>251</v>
      </c>
      <c r="AC2" t="s">
        <v>17924</v>
      </c>
      <c r="AD2">
        <v>1000008221219</v>
      </c>
      <c r="AF2" t="s">
        <v>17925</v>
      </c>
      <c r="AG2" t="s">
        <v>17926</v>
      </c>
      <c r="AI2" t="s">
        <v>17927</v>
      </c>
      <c r="AJ2" t="s">
        <v>17928</v>
      </c>
      <c r="AK2" t="s">
        <v>693</v>
      </c>
      <c r="AN2" t="s">
        <v>17929</v>
      </c>
      <c r="AO2" t="s">
        <v>693</v>
      </c>
      <c r="AT2" t="s">
        <v>17930</v>
      </c>
      <c r="AU2" t="s">
        <v>17931</v>
      </c>
      <c r="AV2" t="s">
        <v>17932</v>
      </c>
      <c r="AW2" t="s">
        <v>230</v>
      </c>
      <c r="AX2" t="s">
        <v>230</v>
      </c>
      <c r="AY2" t="s">
        <v>17933</v>
      </c>
      <c r="AZ2" t="s">
        <v>17933</v>
      </c>
      <c r="BA2" t="s">
        <v>255</v>
      </c>
      <c r="BB2" s="1">
        <v>46153.702916666669</v>
      </c>
      <c r="BC2">
        <v>2026</v>
      </c>
      <c r="BD2">
        <v>5</v>
      </c>
      <c r="BE2">
        <v>11</v>
      </c>
      <c r="BF2" t="s">
        <v>17934</v>
      </c>
      <c r="BG2" t="s">
        <v>17935</v>
      </c>
      <c r="BH2" t="s">
        <v>17936</v>
      </c>
      <c r="BJ2" t="s">
        <v>17937</v>
      </c>
      <c r="BL2" t="s">
        <v>17938</v>
      </c>
      <c r="BM2" t="s">
        <v>17939</v>
      </c>
      <c r="BN2" t="s">
        <v>17940</v>
      </c>
      <c r="BO2" t="s">
        <v>322</v>
      </c>
      <c r="BP2" t="s">
        <v>729</v>
      </c>
      <c r="BQ2" t="s">
        <v>17941</v>
      </c>
      <c r="BR2" t="s">
        <v>17942</v>
      </c>
      <c r="BS2" t="s">
        <v>17920</v>
      </c>
      <c r="BT2">
        <v>2026</v>
      </c>
      <c r="BU2">
        <v>5</v>
      </c>
      <c r="BV2">
        <v>11</v>
      </c>
      <c r="BY2" t="s">
        <v>693</v>
      </c>
      <c r="BZ2" t="s">
        <v>17943</v>
      </c>
      <c r="CA2" s="1">
        <v>46153.702777777777</v>
      </c>
      <c r="CB2" s="2">
        <v>46154</v>
      </c>
      <c r="CE2" t="s">
        <v>2810</v>
      </c>
      <c r="CY2" s="1"/>
      <c r="DQ2" t="s">
        <v>17918</v>
      </c>
      <c r="DS2" t="s">
        <v>693</v>
      </c>
      <c r="EP2" t="s">
        <v>17944</v>
      </c>
      <c r="EQ2" t="s">
        <v>255</v>
      </c>
      <c r="ER2" t="s">
        <v>17945</v>
      </c>
      <c r="ES2" t="s">
        <v>281</v>
      </c>
      <c r="ET2" t="s">
        <v>17946</v>
      </c>
      <c r="EU2" t="s">
        <v>17947</v>
      </c>
      <c r="EZ2" t="s">
        <v>270</v>
      </c>
      <c r="FB2" t="s">
        <v>281</v>
      </c>
      <c r="FD2" t="s">
        <v>17948</v>
      </c>
      <c r="FE2" t="s">
        <v>281</v>
      </c>
      <c r="FF2" s="1">
        <v>46153.758414351854</v>
      </c>
      <c r="FG2">
        <v>1.33</v>
      </c>
      <c r="FH2">
        <v>0</v>
      </c>
      <c r="FI2">
        <v>3</v>
      </c>
      <c r="FM2" t="s">
        <v>17949</v>
      </c>
    </row>
    <row r="3" spans="1:169" x14ac:dyDescent="0.3">
      <c r="A3">
        <v>0</v>
      </c>
      <c r="B3" t="s">
        <v>17916</v>
      </c>
      <c r="C3" t="s">
        <v>17917</v>
      </c>
      <c r="E3" t="s">
        <v>17918</v>
      </c>
      <c r="F3">
        <v>46159.5</v>
      </c>
      <c r="G3">
        <v>2026</v>
      </c>
      <c r="H3">
        <v>5</v>
      </c>
      <c r="I3">
        <v>17</v>
      </c>
      <c r="J3" t="s">
        <v>17919</v>
      </c>
      <c r="O3" t="s">
        <v>17920</v>
      </c>
      <c r="P3">
        <v>2026</v>
      </c>
      <c r="Q3">
        <v>5</v>
      </c>
      <c r="R3">
        <v>11</v>
      </c>
      <c r="S3" t="s">
        <v>17950</v>
      </c>
      <c r="T3" t="s">
        <v>17951</v>
      </c>
      <c r="Y3" t="s">
        <v>17916</v>
      </c>
      <c r="AB3" t="s">
        <v>251</v>
      </c>
      <c r="AC3" t="s">
        <v>17924</v>
      </c>
      <c r="AD3">
        <v>1000008221806</v>
      </c>
      <c r="AG3" t="s">
        <v>17952</v>
      </c>
      <c r="AI3" t="s">
        <v>17953</v>
      </c>
      <c r="AJ3" t="s">
        <v>17954</v>
      </c>
      <c r="AK3" t="s">
        <v>693</v>
      </c>
      <c r="AN3" t="s">
        <v>17955</v>
      </c>
      <c r="AO3" t="s">
        <v>693</v>
      </c>
      <c r="AT3" t="s">
        <v>17956</v>
      </c>
      <c r="AU3" t="s">
        <v>17957</v>
      </c>
      <c r="AV3" t="s">
        <v>17958</v>
      </c>
      <c r="AW3" t="s">
        <v>230</v>
      </c>
      <c r="AX3" t="s">
        <v>230</v>
      </c>
      <c r="AY3" t="s">
        <v>17933</v>
      </c>
      <c r="AZ3" t="s">
        <v>17933</v>
      </c>
      <c r="BA3" t="s">
        <v>255</v>
      </c>
      <c r="BB3" s="1">
        <v>46153.889305555553</v>
      </c>
      <c r="BC3">
        <v>2026</v>
      </c>
      <c r="BD3">
        <v>5</v>
      </c>
      <c r="BE3">
        <v>11</v>
      </c>
      <c r="BF3" t="s">
        <v>17934</v>
      </c>
      <c r="BG3" t="s">
        <v>17935</v>
      </c>
      <c r="BH3" t="s">
        <v>17936</v>
      </c>
      <c r="BJ3" t="s">
        <v>17959</v>
      </c>
      <c r="BL3" t="s">
        <v>324</v>
      </c>
      <c r="BM3" t="s">
        <v>321</v>
      </c>
      <c r="BN3" t="s">
        <v>17940</v>
      </c>
      <c r="BO3" t="s">
        <v>322</v>
      </c>
      <c r="BP3" t="s">
        <v>1601</v>
      </c>
      <c r="BQ3" t="s">
        <v>17960</v>
      </c>
      <c r="BR3" t="s">
        <v>17961</v>
      </c>
      <c r="BS3" t="s">
        <v>17920</v>
      </c>
      <c r="BT3">
        <v>2026</v>
      </c>
      <c r="BU3">
        <v>5</v>
      </c>
      <c r="BV3">
        <v>11</v>
      </c>
      <c r="BY3" t="s">
        <v>693</v>
      </c>
      <c r="BZ3" t="s">
        <v>17943</v>
      </c>
      <c r="CA3" s="1">
        <v>46153.888888888891</v>
      </c>
      <c r="CB3" s="2">
        <v>46154</v>
      </c>
      <c r="CE3" t="s">
        <v>2810</v>
      </c>
      <c r="CY3" s="1"/>
      <c r="DQ3" t="s">
        <v>17918</v>
      </c>
      <c r="DS3" t="s">
        <v>693</v>
      </c>
      <c r="EP3" t="s">
        <v>17944</v>
      </c>
      <c r="EQ3" t="s">
        <v>255</v>
      </c>
      <c r="ER3" t="s">
        <v>17945</v>
      </c>
      <c r="ES3" t="s">
        <v>281</v>
      </c>
      <c r="ET3" t="s">
        <v>17946</v>
      </c>
      <c r="EU3" t="s">
        <v>17962</v>
      </c>
      <c r="EZ3" t="s">
        <v>270</v>
      </c>
      <c r="FB3" t="s">
        <v>281</v>
      </c>
      <c r="FD3" t="s">
        <v>17948</v>
      </c>
      <c r="FE3" t="s">
        <v>281</v>
      </c>
      <c r="FF3" s="1">
        <v>46153.925416666665</v>
      </c>
      <c r="FG3">
        <v>0.87</v>
      </c>
      <c r="FH3">
        <v>0</v>
      </c>
      <c r="FI3">
        <v>1</v>
      </c>
      <c r="FM3" t="s">
        <v>17949</v>
      </c>
    </row>
    <row r="4" spans="1:169" x14ac:dyDescent="0.3">
      <c r="A4">
        <v>0</v>
      </c>
      <c r="B4" t="s">
        <v>17916</v>
      </c>
      <c r="C4" t="s">
        <v>17917</v>
      </c>
      <c r="E4" t="s">
        <v>17918</v>
      </c>
      <c r="F4">
        <v>46157.291666666664</v>
      </c>
      <c r="G4">
        <v>2026</v>
      </c>
      <c r="H4">
        <v>5</v>
      </c>
      <c r="I4">
        <v>15</v>
      </c>
      <c r="J4" t="s">
        <v>17963</v>
      </c>
      <c r="O4" t="s">
        <v>17964</v>
      </c>
      <c r="P4">
        <v>2026</v>
      </c>
      <c r="Q4">
        <v>5</v>
      </c>
      <c r="R4">
        <v>13</v>
      </c>
      <c r="S4" t="s">
        <v>17965</v>
      </c>
      <c r="T4" t="s">
        <v>17966</v>
      </c>
      <c r="Y4" t="s">
        <v>17916</v>
      </c>
      <c r="AB4" t="s">
        <v>251</v>
      </c>
      <c r="AC4" t="s">
        <v>17924</v>
      </c>
      <c r="AD4">
        <v>1000008227514</v>
      </c>
      <c r="AI4" t="s">
        <v>17967</v>
      </c>
      <c r="AJ4" t="s">
        <v>17968</v>
      </c>
      <c r="AK4" t="s">
        <v>693</v>
      </c>
      <c r="AN4" t="s">
        <v>17969</v>
      </c>
      <c r="AO4" t="s">
        <v>693</v>
      </c>
      <c r="AT4" t="s">
        <v>17970</v>
      </c>
      <c r="AU4" t="s">
        <v>17971</v>
      </c>
      <c r="AV4" t="s">
        <v>17972</v>
      </c>
      <c r="AW4" t="s">
        <v>230</v>
      </c>
      <c r="AX4" t="s">
        <v>230</v>
      </c>
      <c r="AY4" t="s">
        <v>17933</v>
      </c>
      <c r="AZ4" t="s">
        <v>17933</v>
      </c>
      <c r="BA4" t="s">
        <v>255</v>
      </c>
      <c r="BB4" s="1">
        <v>46155.705000000002</v>
      </c>
      <c r="BC4">
        <v>2026</v>
      </c>
      <c r="BD4">
        <v>5</v>
      </c>
      <c r="BE4">
        <v>13</v>
      </c>
      <c r="BF4" t="s">
        <v>17934</v>
      </c>
      <c r="BG4" t="s">
        <v>17935</v>
      </c>
      <c r="BH4" t="s">
        <v>17936</v>
      </c>
      <c r="BJ4" t="s">
        <v>17973</v>
      </c>
      <c r="BL4" t="s">
        <v>324</v>
      </c>
      <c r="BM4" t="s">
        <v>321</v>
      </c>
      <c r="BN4" t="s">
        <v>17940</v>
      </c>
      <c r="BO4" t="s">
        <v>322</v>
      </c>
      <c r="BP4" t="s">
        <v>17974</v>
      </c>
      <c r="BQ4" t="s">
        <v>17975</v>
      </c>
      <c r="BR4" t="s">
        <v>17976</v>
      </c>
      <c r="BS4" t="s">
        <v>17964</v>
      </c>
      <c r="BT4">
        <v>2026</v>
      </c>
      <c r="BU4">
        <v>5</v>
      </c>
      <c r="BV4">
        <v>13</v>
      </c>
      <c r="BY4" t="s">
        <v>693</v>
      </c>
      <c r="BZ4" t="s">
        <v>17943</v>
      </c>
      <c r="CA4" s="1">
        <v>46155.704861111109</v>
      </c>
      <c r="CB4" s="2">
        <v>46156</v>
      </c>
      <c r="CE4" t="s">
        <v>2810</v>
      </c>
      <c r="CY4" s="1"/>
      <c r="DQ4" t="s">
        <v>17918</v>
      </c>
      <c r="DS4" t="s">
        <v>693</v>
      </c>
      <c r="EP4" t="s">
        <v>17944</v>
      </c>
      <c r="EQ4" t="s">
        <v>255</v>
      </c>
      <c r="ER4" t="s">
        <v>17945</v>
      </c>
      <c r="ES4" t="s">
        <v>281</v>
      </c>
      <c r="ET4" t="s">
        <v>17946</v>
      </c>
      <c r="EU4" t="s">
        <v>17962</v>
      </c>
      <c r="EZ4" t="s">
        <v>270</v>
      </c>
      <c r="FB4" t="s">
        <v>281</v>
      </c>
      <c r="FD4" t="s">
        <v>17948</v>
      </c>
      <c r="FE4" t="s">
        <v>281</v>
      </c>
      <c r="FF4" s="1">
        <v>46155.758460648147</v>
      </c>
      <c r="FG4">
        <v>1.28</v>
      </c>
      <c r="FH4">
        <v>0</v>
      </c>
      <c r="FI4">
        <v>1</v>
      </c>
      <c r="FM4" t="s">
        <v>17949</v>
      </c>
    </row>
    <row r="5" spans="1:169" x14ac:dyDescent="0.3">
      <c r="A5">
        <v>0</v>
      </c>
      <c r="B5" t="s">
        <v>17916</v>
      </c>
      <c r="C5" t="s">
        <v>17917</v>
      </c>
      <c r="E5" t="s">
        <v>17918</v>
      </c>
      <c r="F5">
        <v>46157.291666666664</v>
      </c>
      <c r="G5">
        <v>2026</v>
      </c>
      <c r="H5">
        <v>5</v>
      </c>
      <c r="I5">
        <v>15</v>
      </c>
      <c r="J5" t="s">
        <v>17963</v>
      </c>
      <c r="O5" t="s">
        <v>17964</v>
      </c>
      <c r="P5">
        <v>2026</v>
      </c>
      <c r="Q5">
        <v>5</v>
      </c>
      <c r="R5">
        <v>13</v>
      </c>
      <c r="S5" t="s">
        <v>17977</v>
      </c>
      <c r="T5" t="s">
        <v>17978</v>
      </c>
      <c r="Y5" t="s">
        <v>17916</v>
      </c>
      <c r="AB5" t="s">
        <v>251</v>
      </c>
      <c r="AC5" t="s">
        <v>17924</v>
      </c>
      <c r="AD5">
        <v>1000008227929</v>
      </c>
      <c r="AG5" t="s">
        <v>17979</v>
      </c>
      <c r="AI5" t="s">
        <v>17980</v>
      </c>
      <c r="AJ5" t="s">
        <v>17981</v>
      </c>
      <c r="AK5" t="s">
        <v>693</v>
      </c>
      <c r="AN5" t="s">
        <v>17980</v>
      </c>
      <c r="AO5" t="s">
        <v>693</v>
      </c>
      <c r="AT5" t="s">
        <v>17982</v>
      </c>
      <c r="AU5" t="s">
        <v>17983</v>
      </c>
      <c r="AV5" t="s">
        <v>17984</v>
      </c>
      <c r="AW5" t="s">
        <v>230</v>
      </c>
      <c r="AX5" t="s">
        <v>230</v>
      </c>
      <c r="AY5" t="s">
        <v>17933</v>
      </c>
      <c r="AZ5" t="s">
        <v>17933</v>
      </c>
      <c r="BA5" t="s">
        <v>255</v>
      </c>
      <c r="BB5" s="1">
        <v>46155.779247685183</v>
      </c>
      <c r="BC5">
        <v>2026</v>
      </c>
      <c r="BD5">
        <v>5</v>
      </c>
      <c r="BE5">
        <v>13</v>
      </c>
      <c r="BF5" t="s">
        <v>17934</v>
      </c>
      <c r="BG5" t="s">
        <v>17935</v>
      </c>
      <c r="BH5" t="s">
        <v>17936</v>
      </c>
      <c r="BJ5" t="s">
        <v>17985</v>
      </c>
      <c r="BL5" t="s">
        <v>692</v>
      </c>
      <c r="BM5" t="s">
        <v>690</v>
      </c>
      <c r="BN5" t="s">
        <v>17940</v>
      </c>
      <c r="BO5" t="s">
        <v>322</v>
      </c>
      <c r="BP5" t="s">
        <v>2856</v>
      </c>
      <c r="BQ5" t="s">
        <v>17986</v>
      </c>
      <c r="BR5" t="s">
        <v>17987</v>
      </c>
      <c r="BS5" t="s">
        <v>17964</v>
      </c>
      <c r="BT5">
        <v>2026</v>
      </c>
      <c r="BU5">
        <v>5</v>
      </c>
      <c r="BV5">
        <v>13</v>
      </c>
      <c r="BY5" t="s">
        <v>693</v>
      </c>
      <c r="BZ5" t="s">
        <v>17943</v>
      </c>
      <c r="CA5" s="1">
        <v>46155.779166666667</v>
      </c>
      <c r="CB5" s="2">
        <v>46156</v>
      </c>
      <c r="CE5" t="s">
        <v>2810</v>
      </c>
      <c r="CY5" s="1"/>
      <c r="DQ5" t="s">
        <v>17918</v>
      </c>
      <c r="DS5" t="s">
        <v>693</v>
      </c>
      <c r="EP5" t="s">
        <v>17944</v>
      </c>
      <c r="EQ5" t="s">
        <v>255</v>
      </c>
      <c r="ER5" t="s">
        <v>17945</v>
      </c>
      <c r="ES5" t="s">
        <v>281</v>
      </c>
      <c r="ET5" t="s">
        <v>17946</v>
      </c>
      <c r="EU5" t="s">
        <v>17962</v>
      </c>
      <c r="EZ5" t="s">
        <v>270</v>
      </c>
      <c r="FB5" t="s">
        <v>281</v>
      </c>
      <c r="FD5" t="s">
        <v>17948</v>
      </c>
      <c r="FE5" t="s">
        <v>281</v>
      </c>
      <c r="FF5" s="1">
        <v>46155.800196759257</v>
      </c>
      <c r="FG5">
        <v>0.5</v>
      </c>
      <c r="FH5">
        <v>0</v>
      </c>
      <c r="FI5">
        <v>1</v>
      </c>
      <c r="FM5" t="s">
        <v>17949</v>
      </c>
    </row>
    <row r="6" spans="1:169" x14ac:dyDescent="0.3">
      <c r="A6">
        <v>0</v>
      </c>
      <c r="B6" t="s">
        <v>17916</v>
      </c>
      <c r="C6" t="s">
        <v>17917</v>
      </c>
      <c r="E6" t="s">
        <v>17918</v>
      </c>
      <c r="F6">
        <v>46158.291666666664</v>
      </c>
      <c r="G6">
        <v>2026</v>
      </c>
      <c r="H6">
        <v>5</v>
      </c>
      <c r="I6">
        <v>16</v>
      </c>
      <c r="J6" t="s">
        <v>17963</v>
      </c>
      <c r="O6" t="s">
        <v>17964</v>
      </c>
      <c r="P6">
        <v>2026</v>
      </c>
      <c r="Q6">
        <v>5</v>
      </c>
      <c r="R6">
        <v>13</v>
      </c>
      <c r="S6" t="s">
        <v>17988</v>
      </c>
      <c r="T6" t="s">
        <v>17989</v>
      </c>
      <c r="Y6" t="s">
        <v>17916</v>
      </c>
      <c r="AB6" t="s">
        <v>251</v>
      </c>
      <c r="AC6" t="s">
        <v>17924</v>
      </c>
      <c r="AD6">
        <v>1000008228067</v>
      </c>
      <c r="AG6" t="s">
        <v>17990</v>
      </c>
      <c r="AI6" t="s">
        <v>17991</v>
      </c>
      <c r="AJ6" t="s">
        <v>17992</v>
      </c>
      <c r="AK6" t="s">
        <v>693</v>
      </c>
      <c r="AN6" t="s">
        <v>17991</v>
      </c>
      <c r="AO6" t="s">
        <v>693</v>
      </c>
      <c r="AT6" t="s">
        <v>17993</v>
      </c>
      <c r="AU6" t="s">
        <v>17994</v>
      </c>
      <c r="AV6" t="s">
        <v>17995</v>
      </c>
      <c r="AW6" t="s">
        <v>230</v>
      </c>
      <c r="AX6" t="s">
        <v>230</v>
      </c>
      <c r="AY6" t="s">
        <v>17933</v>
      </c>
      <c r="AZ6" t="s">
        <v>17933</v>
      </c>
      <c r="BA6" t="s">
        <v>255</v>
      </c>
      <c r="BB6" s="1">
        <v>46155.85019675926</v>
      </c>
      <c r="BC6">
        <v>2026</v>
      </c>
      <c r="BD6">
        <v>5</v>
      </c>
      <c r="BE6">
        <v>13</v>
      </c>
      <c r="BF6" t="s">
        <v>17934</v>
      </c>
      <c r="BG6" t="s">
        <v>17935</v>
      </c>
      <c r="BH6" t="s">
        <v>17936</v>
      </c>
      <c r="BJ6" t="s">
        <v>17996</v>
      </c>
      <c r="BL6" t="s">
        <v>1101</v>
      </c>
      <c r="BM6" t="s">
        <v>1098</v>
      </c>
      <c r="BN6" t="s">
        <v>17940</v>
      </c>
      <c r="BO6" t="s">
        <v>322</v>
      </c>
      <c r="BP6" t="s">
        <v>17997</v>
      </c>
      <c r="BQ6" t="s">
        <v>17998</v>
      </c>
      <c r="BR6" t="s">
        <v>17999</v>
      </c>
      <c r="BS6" t="s">
        <v>17964</v>
      </c>
      <c r="BT6">
        <v>2026</v>
      </c>
      <c r="BU6">
        <v>5</v>
      </c>
      <c r="BV6">
        <v>13</v>
      </c>
      <c r="BY6" t="s">
        <v>693</v>
      </c>
      <c r="BZ6" t="s">
        <v>17943</v>
      </c>
      <c r="CA6" s="1">
        <v>46155.85</v>
      </c>
      <c r="CB6" s="2">
        <v>46156</v>
      </c>
      <c r="CE6" t="s">
        <v>2810</v>
      </c>
      <c r="CY6" s="1"/>
      <c r="DQ6" t="s">
        <v>17918</v>
      </c>
      <c r="DS6" t="s">
        <v>693</v>
      </c>
      <c r="EP6" t="s">
        <v>17944</v>
      </c>
      <c r="EQ6" t="s">
        <v>255</v>
      </c>
      <c r="ER6" t="s">
        <v>17945</v>
      </c>
      <c r="ES6" t="s">
        <v>281</v>
      </c>
      <c r="ET6" t="s">
        <v>17946</v>
      </c>
      <c r="EU6" t="s">
        <v>17962</v>
      </c>
      <c r="EZ6" t="s">
        <v>270</v>
      </c>
      <c r="FB6" t="s">
        <v>281</v>
      </c>
      <c r="FD6" t="s">
        <v>17948</v>
      </c>
      <c r="FE6" t="s">
        <v>281</v>
      </c>
      <c r="FF6" s="1">
        <v>46155.884039351855</v>
      </c>
      <c r="FG6">
        <v>0.81</v>
      </c>
      <c r="FH6">
        <v>0</v>
      </c>
      <c r="FI6">
        <v>1</v>
      </c>
      <c r="FM6" t="s">
        <v>17949</v>
      </c>
    </row>
    <row r="7" spans="1:169" x14ac:dyDescent="0.3">
      <c r="A7">
        <v>0</v>
      </c>
      <c r="B7" t="s">
        <v>17916</v>
      </c>
      <c r="C7" t="s">
        <v>17917</v>
      </c>
      <c r="E7" t="s">
        <v>17918</v>
      </c>
      <c r="F7">
        <v>46158.291666666664</v>
      </c>
      <c r="G7">
        <v>2026</v>
      </c>
      <c r="H7">
        <v>5</v>
      </c>
      <c r="I7">
        <v>16</v>
      </c>
      <c r="J7" t="s">
        <v>17963</v>
      </c>
      <c r="O7" t="s">
        <v>18000</v>
      </c>
      <c r="P7">
        <v>2026</v>
      </c>
      <c r="Q7">
        <v>5</v>
      </c>
      <c r="R7">
        <v>14</v>
      </c>
      <c r="S7" t="s">
        <v>18001</v>
      </c>
      <c r="T7" t="s">
        <v>18002</v>
      </c>
      <c r="Y7" t="s">
        <v>17916</v>
      </c>
      <c r="AB7" t="s">
        <v>251</v>
      </c>
      <c r="AC7" t="s">
        <v>17924</v>
      </c>
      <c r="AD7">
        <v>1000008239674</v>
      </c>
      <c r="AG7" t="s">
        <v>18003</v>
      </c>
      <c r="AI7" t="s">
        <v>18004</v>
      </c>
      <c r="AJ7" t="s">
        <v>18005</v>
      </c>
      <c r="AK7" t="s">
        <v>693</v>
      </c>
      <c r="AN7" t="s">
        <v>18006</v>
      </c>
      <c r="AO7" t="s">
        <v>693</v>
      </c>
      <c r="AT7" t="s">
        <v>18007</v>
      </c>
      <c r="AU7" t="s">
        <v>18008</v>
      </c>
      <c r="AV7" t="s">
        <v>18009</v>
      </c>
      <c r="AW7" t="s">
        <v>230</v>
      </c>
      <c r="AX7" t="s">
        <v>230</v>
      </c>
      <c r="AY7" t="s">
        <v>17933</v>
      </c>
      <c r="AZ7" t="s">
        <v>17933</v>
      </c>
      <c r="BA7" t="s">
        <v>255</v>
      </c>
      <c r="BB7" s="1">
        <v>46156.731319444443</v>
      </c>
      <c r="BC7">
        <v>2026</v>
      </c>
      <c r="BD7">
        <v>5</v>
      </c>
      <c r="BE7">
        <v>14</v>
      </c>
      <c r="BF7" t="s">
        <v>18010</v>
      </c>
      <c r="BG7" t="s">
        <v>17935</v>
      </c>
      <c r="BH7" t="s">
        <v>17936</v>
      </c>
      <c r="BJ7" t="s">
        <v>18011</v>
      </c>
      <c r="BL7" t="s">
        <v>324</v>
      </c>
      <c r="BM7" t="s">
        <v>321</v>
      </c>
      <c r="BN7" t="s">
        <v>17940</v>
      </c>
      <c r="BO7" t="s">
        <v>322</v>
      </c>
      <c r="BP7" t="s">
        <v>2824</v>
      </c>
      <c r="BQ7" t="s">
        <v>18012</v>
      </c>
      <c r="BR7" t="s">
        <v>18013</v>
      </c>
      <c r="BS7" t="s">
        <v>18000</v>
      </c>
      <c r="BT7">
        <v>2026</v>
      </c>
      <c r="BU7">
        <v>5</v>
      </c>
      <c r="BV7">
        <v>14</v>
      </c>
      <c r="BY7" t="s">
        <v>693</v>
      </c>
      <c r="BZ7" t="s">
        <v>17943</v>
      </c>
      <c r="CA7" s="1">
        <v>46156.731249999997</v>
      </c>
      <c r="CB7" s="2">
        <v>46157</v>
      </c>
      <c r="CE7" t="s">
        <v>2810</v>
      </c>
      <c r="CY7" s="1"/>
      <c r="DQ7" t="s">
        <v>17918</v>
      </c>
      <c r="DS7" t="s">
        <v>693</v>
      </c>
      <c r="EP7" t="s">
        <v>17944</v>
      </c>
      <c r="EQ7" t="s">
        <v>255</v>
      </c>
      <c r="ER7" t="s">
        <v>17945</v>
      </c>
      <c r="ES7" t="s">
        <v>281</v>
      </c>
      <c r="ET7" t="s">
        <v>17946</v>
      </c>
      <c r="EU7" t="s">
        <v>17962</v>
      </c>
      <c r="EZ7" t="s">
        <v>270</v>
      </c>
      <c r="FB7" t="s">
        <v>281</v>
      </c>
      <c r="FD7" t="s">
        <v>17948</v>
      </c>
      <c r="FE7" t="s">
        <v>281</v>
      </c>
      <c r="FF7" s="1">
        <v>46156.75849537037</v>
      </c>
      <c r="FG7">
        <v>0.65</v>
      </c>
      <c r="FH7">
        <v>0</v>
      </c>
      <c r="FM7" t="s">
        <v>17949</v>
      </c>
    </row>
    <row r="8" spans="1:169" x14ac:dyDescent="0.3">
      <c r="A8">
        <v>0</v>
      </c>
      <c r="B8" t="s">
        <v>17916</v>
      </c>
      <c r="C8" t="s">
        <v>17917</v>
      </c>
      <c r="E8" t="s">
        <v>17918</v>
      </c>
      <c r="F8">
        <v>46157.5</v>
      </c>
      <c r="G8">
        <v>2026</v>
      </c>
      <c r="H8">
        <v>5</v>
      </c>
      <c r="I8">
        <v>15</v>
      </c>
      <c r="J8" t="s">
        <v>17919</v>
      </c>
      <c r="O8" t="s">
        <v>18000</v>
      </c>
      <c r="P8">
        <v>2026</v>
      </c>
      <c r="Q8">
        <v>5</v>
      </c>
      <c r="R8">
        <v>14</v>
      </c>
      <c r="S8" t="s">
        <v>18014</v>
      </c>
      <c r="T8" t="s">
        <v>18015</v>
      </c>
      <c r="V8" t="s">
        <v>17923</v>
      </c>
      <c r="Y8" t="s">
        <v>17916</v>
      </c>
      <c r="AB8" t="s">
        <v>251</v>
      </c>
      <c r="AC8" t="s">
        <v>17924</v>
      </c>
      <c r="AD8">
        <v>1000008239881</v>
      </c>
      <c r="AF8" t="s">
        <v>18016</v>
      </c>
      <c r="AI8" t="s">
        <v>18017</v>
      </c>
      <c r="AJ8" t="s">
        <v>18018</v>
      </c>
      <c r="AK8" t="s">
        <v>693</v>
      </c>
      <c r="AN8" t="s">
        <v>18017</v>
      </c>
      <c r="AO8" t="s">
        <v>693</v>
      </c>
      <c r="AT8" t="s">
        <v>18019</v>
      </c>
      <c r="AU8" t="s">
        <v>18020</v>
      </c>
      <c r="AV8" t="s">
        <v>18021</v>
      </c>
      <c r="AW8" t="s">
        <v>230</v>
      </c>
      <c r="AX8" t="s">
        <v>230</v>
      </c>
      <c r="AY8" t="s">
        <v>17933</v>
      </c>
      <c r="AZ8" t="s">
        <v>17933</v>
      </c>
      <c r="BA8" t="s">
        <v>255</v>
      </c>
      <c r="BB8" s="1">
        <v>46156.745567129627</v>
      </c>
      <c r="BC8">
        <v>2026</v>
      </c>
      <c r="BD8">
        <v>5</v>
      </c>
      <c r="BE8">
        <v>14</v>
      </c>
      <c r="BF8" t="s">
        <v>17934</v>
      </c>
      <c r="BG8" t="s">
        <v>17935</v>
      </c>
      <c r="BH8" t="s">
        <v>17936</v>
      </c>
      <c r="BJ8" t="s">
        <v>18022</v>
      </c>
      <c r="BL8" t="s">
        <v>2816</v>
      </c>
      <c r="BM8" t="s">
        <v>2836</v>
      </c>
      <c r="BN8" t="s">
        <v>17940</v>
      </c>
      <c r="BO8" t="s">
        <v>322</v>
      </c>
      <c r="BP8" t="s">
        <v>18023</v>
      </c>
      <c r="BQ8" t="s">
        <v>18024</v>
      </c>
      <c r="BR8" t="s">
        <v>18025</v>
      </c>
      <c r="BS8" t="s">
        <v>18000</v>
      </c>
      <c r="BT8">
        <v>2026</v>
      </c>
      <c r="BU8">
        <v>5</v>
      </c>
      <c r="BV8">
        <v>14</v>
      </c>
      <c r="BY8" t="s">
        <v>693</v>
      </c>
      <c r="BZ8" t="s">
        <v>17943</v>
      </c>
      <c r="CA8" s="1">
        <v>46156.745138888888</v>
      </c>
      <c r="CB8" s="2">
        <v>46157</v>
      </c>
      <c r="CE8" t="s">
        <v>2810</v>
      </c>
      <c r="CY8" s="1"/>
      <c r="DQ8" t="s">
        <v>17918</v>
      </c>
      <c r="DS8" t="s">
        <v>693</v>
      </c>
      <c r="EP8" t="s">
        <v>17944</v>
      </c>
      <c r="EQ8" t="s">
        <v>255</v>
      </c>
      <c r="ER8" t="s">
        <v>17945</v>
      </c>
      <c r="ES8" t="s">
        <v>281</v>
      </c>
      <c r="ET8" t="s">
        <v>17946</v>
      </c>
      <c r="EU8" t="s">
        <v>17947</v>
      </c>
      <c r="EZ8" t="s">
        <v>270</v>
      </c>
      <c r="FB8" t="s">
        <v>281</v>
      </c>
      <c r="FD8" t="s">
        <v>17948</v>
      </c>
      <c r="FE8" t="s">
        <v>281</v>
      </c>
      <c r="FF8" s="1">
        <v>46156.75849537037</v>
      </c>
      <c r="FG8">
        <v>0.31</v>
      </c>
      <c r="FH8">
        <v>0</v>
      </c>
      <c r="FM8" t="s">
        <v>17949</v>
      </c>
    </row>
    <row r="9" spans="1:169" x14ac:dyDescent="0.3">
      <c r="A9">
        <v>0</v>
      </c>
      <c r="B9" t="s">
        <v>17916</v>
      </c>
      <c r="C9" t="s">
        <v>17917</v>
      </c>
      <c r="E9" t="s">
        <v>17918</v>
      </c>
      <c r="F9">
        <v>46159.291666666664</v>
      </c>
      <c r="G9">
        <v>2026</v>
      </c>
      <c r="H9">
        <v>5</v>
      </c>
      <c r="I9">
        <v>17</v>
      </c>
      <c r="J9" t="s">
        <v>17963</v>
      </c>
      <c r="O9" t="s">
        <v>18000</v>
      </c>
      <c r="P9">
        <v>2026</v>
      </c>
      <c r="Q9">
        <v>5</v>
      </c>
      <c r="R9">
        <v>14</v>
      </c>
      <c r="S9" t="s">
        <v>18026</v>
      </c>
      <c r="T9" t="s">
        <v>18027</v>
      </c>
      <c r="Y9" t="s">
        <v>17916</v>
      </c>
      <c r="AB9" t="s">
        <v>251</v>
      </c>
      <c r="AC9" t="s">
        <v>17924</v>
      </c>
      <c r="AD9">
        <v>1000008240018</v>
      </c>
      <c r="AI9" t="s">
        <v>18028</v>
      </c>
      <c r="AJ9" t="s">
        <v>18029</v>
      </c>
      <c r="AK9" t="s">
        <v>693</v>
      </c>
      <c r="AN9" t="s">
        <v>18028</v>
      </c>
      <c r="AO9" t="s">
        <v>693</v>
      </c>
      <c r="AT9" t="s">
        <v>18030</v>
      </c>
      <c r="AU9" t="s">
        <v>18031</v>
      </c>
      <c r="AV9" t="s">
        <v>18032</v>
      </c>
      <c r="AW9" t="s">
        <v>230</v>
      </c>
      <c r="AX9" t="s">
        <v>230</v>
      </c>
      <c r="AY9" t="s">
        <v>17933</v>
      </c>
      <c r="AZ9" t="s">
        <v>17933</v>
      </c>
      <c r="BA9" t="s">
        <v>255</v>
      </c>
      <c r="BB9" s="1">
        <v>46156.759027777778</v>
      </c>
      <c r="BC9">
        <v>2026</v>
      </c>
      <c r="BD9">
        <v>5</v>
      </c>
      <c r="BE9">
        <v>14</v>
      </c>
      <c r="BF9" t="s">
        <v>17934</v>
      </c>
      <c r="BG9" t="s">
        <v>17935</v>
      </c>
      <c r="BH9" t="s">
        <v>17936</v>
      </c>
      <c r="BJ9" t="s">
        <v>18033</v>
      </c>
      <c r="BL9" t="s">
        <v>324</v>
      </c>
      <c r="BM9" t="s">
        <v>321</v>
      </c>
      <c r="BN9" t="s">
        <v>17940</v>
      </c>
      <c r="BO9" t="s">
        <v>322</v>
      </c>
      <c r="BP9" t="s">
        <v>2290</v>
      </c>
      <c r="BQ9" t="s">
        <v>18034</v>
      </c>
      <c r="BR9" t="s">
        <v>18035</v>
      </c>
      <c r="BS9" t="s">
        <v>18000</v>
      </c>
      <c r="BT9">
        <v>2026</v>
      </c>
      <c r="BU9">
        <v>5</v>
      </c>
      <c r="BV9">
        <v>14</v>
      </c>
      <c r="BY9" t="s">
        <v>693</v>
      </c>
      <c r="BZ9" t="s">
        <v>17943</v>
      </c>
      <c r="CA9" s="1">
        <v>46156.759027777778</v>
      </c>
      <c r="CB9" s="2">
        <v>46157</v>
      </c>
      <c r="CE9" t="s">
        <v>2810</v>
      </c>
      <c r="CY9" s="1"/>
      <c r="DQ9" t="s">
        <v>17918</v>
      </c>
      <c r="DS9" t="s">
        <v>693</v>
      </c>
      <c r="EP9" t="s">
        <v>17944</v>
      </c>
      <c r="EQ9" t="s">
        <v>255</v>
      </c>
      <c r="ER9" t="s">
        <v>17945</v>
      </c>
      <c r="ES9" t="s">
        <v>281</v>
      </c>
      <c r="ET9" t="s">
        <v>17946</v>
      </c>
      <c r="EU9" t="s">
        <v>17962</v>
      </c>
      <c r="EZ9" t="s">
        <v>270</v>
      </c>
      <c r="FB9" t="s">
        <v>281</v>
      </c>
      <c r="FD9" t="s">
        <v>17948</v>
      </c>
      <c r="FE9" t="s">
        <v>281</v>
      </c>
      <c r="FF9" s="1">
        <v>46156.800243055557</v>
      </c>
      <c r="FG9">
        <v>0.99</v>
      </c>
      <c r="FH9">
        <v>0</v>
      </c>
      <c r="FM9" t="s">
        <v>17949</v>
      </c>
    </row>
    <row r="10" spans="1:169" x14ac:dyDescent="0.3">
      <c r="A10">
        <v>0</v>
      </c>
      <c r="B10" t="s">
        <v>17916</v>
      </c>
      <c r="C10" t="s">
        <v>17917</v>
      </c>
      <c r="E10" t="s">
        <v>17918</v>
      </c>
      <c r="F10">
        <v>46158.5</v>
      </c>
      <c r="G10">
        <v>2026</v>
      </c>
      <c r="H10">
        <v>5</v>
      </c>
      <c r="I10">
        <v>16</v>
      </c>
      <c r="J10" t="s">
        <v>17919</v>
      </c>
      <c r="O10" t="s">
        <v>18000</v>
      </c>
      <c r="P10">
        <v>2026</v>
      </c>
      <c r="Q10">
        <v>5</v>
      </c>
      <c r="R10">
        <v>14</v>
      </c>
      <c r="S10" t="s">
        <v>18036</v>
      </c>
      <c r="T10" t="s">
        <v>18037</v>
      </c>
      <c r="Y10" t="s">
        <v>17916</v>
      </c>
      <c r="AB10" t="s">
        <v>251</v>
      </c>
      <c r="AC10" t="s">
        <v>17924</v>
      </c>
      <c r="AD10">
        <v>1000008240293</v>
      </c>
      <c r="AG10" t="s">
        <v>18038</v>
      </c>
      <c r="AI10" t="s">
        <v>18039</v>
      </c>
      <c r="AJ10" t="s">
        <v>18040</v>
      </c>
      <c r="AK10" t="s">
        <v>693</v>
      </c>
      <c r="AN10" t="s">
        <v>18041</v>
      </c>
      <c r="AO10" t="s">
        <v>693</v>
      </c>
      <c r="AT10" t="s">
        <v>18042</v>
      </c>
      <c r="AU10" t="s">
        <v>18043</v>
      </c>
      <c r="AV10" t="s">
        <v>18044</v>
      </c>
      <c r="AW10" t="s">
        <v>230</v>
      </c>
      <c r="AX10" t="s">
        <v>230</v>
      </c>
      <c r="AY10" t="s">
        <v>17933</v>
      </c>
      <c r="AZ10" t="s">
        <v>17933</v>
      </c>
      <c r="BA10" t="s">
        <v>255</v>
      </c>
      <c r="BB10" s="1">
        <v>46156.856203703705</v>
      </c>
      <c r="BC10">
        <v>2026</v>
      </c>
      <c r="BD10">
        <v>5</v>
      </c>
      <c r="BE10">
        <v>14</v>
      </c>
      <c r="BF10" t="s">
        <v>17934</v>
      </c>
      <c r="BG10" t="s">
        <v>17935</v>
      </c>
      <c r="BH10" t="s">
        <v>17936</v>
      </c>
      <c r="BJ10" t="s">
        <v>18045</v>
      </c>
      <c r="BL10" t="s">
        <v>324</v>
      </c>
      <c r="BM10" t="s">
        <v>321</v>
      </c>
      <c r="BN10" t="s">
        <v>17940</v>
      </c>
      <c r="BO10" t="s">
        <v>322</v>
      </c>
      <c r="BP10" t="s">
        <v>2928</v>
      </c>
      <c r="BQ10" t="s">
        <v>18046</v>
      </c>
      <c r="BR10" t="s">
        <v>18047</v>
      </c>
      <c r="BS10" t="s">
        <v>18000</v>
      </c>
      <c r="BT10">
        <v>2026</v>
      </c>
      <c r="BU10">
        <v>5</v>
      </c>
      <c r="BV10">
        <v>14</v>
      </c>
      <c r="BY10" t="s">
        <v>693</v>
      </c>
      <c r="BZ10" t="s">
        <v>17943</v>
      </c>
      <c r="CA10" s="1">
        <v>46156.855555555558</v>
      </c>
      <c r="CB10" s="2">
        <v>46157</v>
      </c>
      <c r="CE10" t="s">
        <v>2810</v>
      </c>
      <c r="CY10" s="1"/>
      <c r="DQ10" t="s">
        <v>17918</v>
      </c>
      <c r="DS10" t="s">
        <v>693</v>
      </c>
      <c r="EP10" t="s">
        <v>17944</v>
      </c>
      <c r="EQ10" t="s">
        <v>255</v>
      </c>
      <c r="ER10" t="s">
        <v>17945</v>
      </c>
      <c r="ES10" t="s">
        <v>281</v>
      </c>
      <c r="ET10" t="s">
        <v>17946</v>
      </c>
      <c r="EU10" t="s">
        <v>17962</v>
      </c>
      <c r="EZ10" t="s">
        <v>270</v>
      </c>
      <c r="FB10" t="s">
        <v>281</v>
      </c>
      <c r="FD10" t="s">
        <v>17948</v>
      </c>
      <c r="FE10" t="s">
        <v>281</v>
      </c>
      <c r="FF10" s="1">
        <v>46156.884560185186</v>
      </c>
      <c r="FG10">
        <v>0.68</v>
      </c>
      <c r="FH10">
        <v>0</v>
      </c>
      <c r="FM10" t="s">
        <v>17949</v>
      </c>
    </row>
    <row r="11" spans="1:169" x14ac:dyDescent="0.3">
      <c r="A11">
        <v>0</v>
      </c>
      <c r="B11" t="s">
        <v>17916</v>
      </c>
      <c r="C11" t="s">
        <v>17917</v>
      </c>
      <c r="E11" t="s">
        <v>17918</v>
      </c>
      <c r="F11">
        <v>46158.291666666664</v>
      </c>
      <c r="G11">
        <v>2026</v>
      </c>
      <c r="H11">
        <v>5</v>
      </c>
      <c r="I11">
        <v>16</v>
      </c>
      <c r="J11" t="s">
        <v>17963</v>
      </c>
      <c r="O11" t="s">
        <v>18000</v>
      </c>
      <c r="P11">
        <v>2026</v>
      </c>
      <c r="Q11">
        <v>5</v>
      </c>
      <c r="R11">
        <v>14</v>
      </c>
      <c r="S11" t="s">
        <v>18048</v>
      </c>
      <c r="T11" t="s">
        <v>18049</v>
      </c>
      <c r="Y11" t="s">
        <v>17916</v>
      </c>
      <c r="AB11" t="s">
        <v>251</v>
      </c>
      <c r="AC11" t="s">
        <v>17924</v>
      </c>
      <c r="AD11">
        <v>1000008240312</v>
      </c>
      <c r="AI11" t="s">
        <v>18050</v>
      </c>
      <c r="AJ11" t="s">
        <v>18051</v>
      </c>
      <c r="AK11" t="s">
        <v>693</v>
      </c>
      <c r="AN11" t="s">
        <v>18052</v>
      </c>
      <c r="AO11" t="s">
        <v>693</v>
      </c>
      <c r="AT11" t="s">
        <v>18053</v>
      </c>
      <c r="AU11" t="s">
        <v>18054</v>
      </c>
      <c r="AV11" t="s">
        <v>18055</v>
      </c>
      <c r="AW11" t="s">
        <v>230</v>
      </c>
      <c r="AX11" t="s">
        <v>230</v>
      </c>
      <c r="AY11" t="s">
        <v>17933</v>
      </c>
      <c r="AZ11" t="s">
        <v>17933</v>
      </c>
      <c r="BA11" t="s">
        <v>255</v>
      </c>
      <c r="BB11" s="1">
        <v>46156.915972222225</v>
      </c>
      <c r="BC11">
        <v>2026</v>
      </c>
      <c r="BD11">
        <v>5</v>
      </c>
      <c r="BE11">
        <v>14</v>
      </c>
      <c r="BF11" t="s">
        <v>17934</v>
      </c>
      <c r="BG11" t="s">
        <v>17935</v>
      </c>
      <c r="BH11" t="s">
        <v>17936</v>
      </c>
      <c r="BJ11" t="s">
        <v>18056</v>
      </c>
      <c r="BL11" t="s">
        <v>2816</v>
      </c>
      <c r="BM11" t="s">
        <v>2836</v>
      </c>
      <c r="BN11" t="s">
        <v>17940</v>
      </c>
      <c r="BO11" t="s">
        <v>322</v>
      </c>
      <c r="BP11" t="s">
        <v>18057</v>
      </c>
      <c r="BQ11" t="s">
        <v>18024</v>
      </c>
      <c r="BR11" t="s">
        <v>18058</v>
      </c>
      <c r="BS11" t="s">
        <v>18000</v>
      </c>
      <c r="BT11">
        <v>2026</v>
      </c>
      <c r="BU11">
        <v>5</v>
      </c>
      <c r="BV11">
        <v>14</v>
      </c>
      <c r="BY11" t="s">
        <v>693</v>
      </c>
      <c r="BZ11" t="s">
        <v>17943</v>
      </c>
      <c r="CA11" s="1">
        <v>46156.915972222225</v>
      </c>
      <c r="CB11" s="2">
        <v>46157</v>
      </c>
      <c r="CE11" t="s">
        <v>2810</v>
      </c>
      <c r="CY11" s="1"/>
      <c r="DQ11" t="s">
        <v>17918</v>
      </c>
      <c r="DS11" t="s">
        <v>693</v>
      </c>
      <c r="EP11" t="s">
        <v>17944</v>
      </c>
      <c r="EQ11" t="s">
        <v>255</v>
      </c>
      <c r="ER11" t="s">
        <v>17945</v>
      </c>
      <c r="ES11" t="s">
        <v>281</v>
      </c>
      <c r="ET11" t="s">
        <v>17946</v>
      </c>
      <c r="EU11" t="s">
        <v>17962</v>
      </c>
      <c r="EZ11" t="s">
        <v>270</v>
      </c>
      <c r="FB11" t="s">
        <v>281</v>
      </c>
      <c r="FD11" t="s">
        <v>17948</v>
      </c>
      <c r="FE11" t="s">
        <v>281</v>
      </c>
      <c r="FF11" s="1">
        <v>46156.967037037037</v>
      </c>
      <c r="FG11">
        <v>1.23</v>
      </c>
      <c r="FH11">
        <v>0</v>
      </c>
      <c r="FM11" t="s">
        <v>17949</v>
      </c>
    </row>
    <row r="12" spans="1:169" x14ac:dyDescent="0.3">
      <c r="A12">
        <v>0</v>
      </c>
      <c r="B12" t="s">
        <v>17917</v>
      </c>
      <c r="C12" t="s">
        <v>17916</v>
      </c>
      <c r="D12" t="s">
        <v>18059</v>
      </c>
      <c r="E12" t="s">
        <v>17918</v>
      </c>
      <c r="F12">
        <v>46156.291666666664</v>
      </c>
      <c r="G12">
        <v>2026</v>
      </c>
      <c r="H12">
        <v>5</v>
      </c>
      <c r="I12">
        <v>14</v>
      </c>
      <c r="J12" t="s">
        <v>17963</v>
      </c>
      <c r="O12" t="s">
        <v>18060</v>
      </c>
      <c r="P12">
        <v>2026</v>
      </c>
      <c r="Q12">
        <v>4</v>
      </c>
      <c r="R12">
        <v>29</v>
      </c>
      <c r="S12" t="s">
        <v>18061</v>
      </c>
      <c r="T12" t="s">
        <v>18062</v>
      </c>
      <c r="V12" t="s">
        <v>18063</v>
      </c>
      <c r="W12" t="s">
        <v>18064</v>
      </c>
      <c r="Y12" t="s">
        <v>17916</v>
      </c>
      <c r="AB12" t="s">
        <v>251</v>
      </c>
      <c r="AC12" t="s">
        <v>18065</v>
      </c>
      <c r="AD12">
        <v>1000008193792</v>
      </c>
      <c r="AF12" t="s">
        <v>18066</v>
      </c>
      <c r="AG12" t="s">
        <v>18067</v>
      </c>
      <c r="AH12" t="s">
        <v>18068</v>
      </c>
      <c r="AI12" t="s">
        <v>18069</v>
      </c>
      <c r="AJ12" t="s">
        <v>18070</v>
      </c>
      <c r="AK12" t="s">
        <v>693</v>
      </c>
      <c r="AL12" t="s">
        <v>18067</v>
      </c>
      <c r="AM12" t="s">
        <v>18071</v>
      </c>
      <c r="AN12" t="s">
        <v>18069</v>
      </c>
      <c r="AO12" t="s">
        <v>693</v>
      </c>
      <c r="AP12" t="s">
        <v>18072</v>
      </c>
      <c r="AR12" t="s">
        <v>18071</v>
      </c>
      <c r="AS12" t="s">
        <v>18072</v>
      </c>
      <c r="AT12" t="s">
        <v>18073</v>
      </c>
      <c r="AU12" t="s">
        <v>18074</v>
      </c>
      <c r="AV12" t="s">
        <v>18075</v>
      </c>
      <c r="AW12" t="s">
        <v>230</v>
      </c>
      <c r="AX12" t="s">
        <v>230</v>
      </c>
      <c r="AY12" t="s">
        <v>1322</v>
      </c>
      <c r="AZ12" t="s">
        <v>1322</v>
      </c>
      <c r="BA12" t="s">
        <v>18076</v>
      </c>
      <c r="BB12" s="1">
        <v>46141.699421296296</v>
      </c>
      <c r="BC12">
        <v>2026</v>
      </c>
      <c r="BD12">
        <v>4</v>
      </c>
      <c r="BE12">
        <v>29</v>
      </c>
      <c r="BF12" t="s">
        <v>18077</v>
      </c>
      <c r="BG12" t="s">
        <v>17935</v>
      </c>
      <c r="BH12" t="s">
        <v>17936</v>
      </c>
      <c r="BJ12" t="s">
        <v>18078</v>
      </c>
      <c r="BL12" t="s">
        <v>18079</v>
      </c>
      <c r="BM12" t="s">
        <v>18080</v>
      </c>
      <c r="BN12" t="s">
        <v>17940</v>
      </c>
      <c r="BO12" t="s">
        <v>322</v>
      </c>
      <c r="BP12" t="s">
        <v>18080</v>
      </c>
      <c r="BQ12" t="s">
        <v>18081</v>
      </c>
      <c r="BR12" t="s">
        <v>18082</v>
      </c>
      <c r="BS12" t="s">
        <v>18060</v>
      </c>
      <c r="BT12">
        <v>2026</v>
      </c>
      <c r="BU12">
        <v>4</v>
      </c>
      <c r="BV12">
        <v>29</v>
      </c>
      <c r="BY12" t="s">
        <v>304</v>
      </c>
      <c r="BZ12" t="s">
        <v>18083</v>
      </c>
      <c r="CA12" s="1">
        <v>46141.699305555558</v>
      </c>
      <c r="CB12" s="2">
        <v>46143</v>
      </c>
      <c r="CE12" t="s">
        <v>2810</v>
      </c>
      <c r="CY12" s="1"/>
      <c r="DQ12" t="s">
        <v>17918</v>
      </c>
      <c r="DR12" t="s">
        <v>693</v>
      </c>
      <c r="DS12" t="s">
        <v>693</v>
      </c>
      <c r="DT12" t="s">
        <v>693</v>
      </c>
      <c r="DV12" t="s">
        <v>693</v>
      </c>
      <c r="EA12" t="s">
        <v>693</v>
      </c>
      <c r="EB12" t="s">
        <v>693</v>
      </c>
      <c r="EP12" t="s">
        <v>17944</v>
      </c>
      <c r="EQ12" t="s">
        <v>18084</v>
      </c>
      <c r="ES12" t="s">
        <v>281</v>
      </c>
      <c r="ET12" t="s">
        <v>18085</v>
      </c>
      <c r="EU12" t="s">
        <v>17947</v>
      </c>
      <c r="EZ12" t="s">
        <v>270</v>
      </c>
      <c r="FB12" t="s">
        <v>279</v>
      </c>
      <c r="FC12" t="s">
        <v>18086</v>
      </c>
      <c r="FD12" t="s">
        <v>18087</v>
      </c>
      <c r="FE12" t="s">
        <v>281</v>
      </c>
      <c r="FF12" s="1">
        <v>46141.716898148145</v>
      </c>
      <c r="FG12">
        <v>0.42</v>
      </c>
      <c r="FH12">
        <v>0</v>
      </c>
      <c r="FI12">
        <v>9</v>
      </c>
      <c r="FM12" t="s">
        <v>17949</v>
      </c>
    </row>
    <row r="13" spans="1:169" x14ac:dyDescent="0.3">
      <c r="A13">
        <v>6</v>
      </c>
      <c r="B13" t="s">
        <v>17917</v>
      </c>
      <c r="C13" t="s">
        <v>17917</v>
      </c>
      <c r="D13" t="s">
        <v>18088</v>
      </c>
      <c r="E13" t="s">
        <v>17918</v>
      </c>
      <c r="F13">
        <v>46157.291666666664</v>
      </c>
      <c r="G13">
        <v>2026</v>
      </c>
      <c r="H13">
        <v>5</v>
      </c>
      <c r="I13">
        <v>15</v>
      </c>
      <c r="J13" t="s">
        <v>17963</v>
      </c>
      <c r="O13" t="s">
        <v>18089</v>
      </c>
      <c r="P13">
        <v>2026</v>
      </c>
      <c r="Q13">
        <v>5</v>
      </c>
      <c r="R13">
        <v>7</v>
      </c>
      <c r="S13" t="s">
        <v>18090</v>
      </c>
      <c r="T13" t="s">
        <v>18091</v>
      </c>
      <c r="V13" t="s">
        <v>18092</v>
      </c>
      <c r="Y13" t="s">
        <v>17916</v>
      </c>
      <c r="AB13" t="s">
        <v>251</v>
      </c>
      <c r="AC13" t="s">
        <v>17924</v>
      </c>
      <c r="AD13">
        <v>1000008212344</v>
      </c>
      <c r="AI13" t="s">
        <v>18093</v>
      </c>
      <c r="AJ13" t="s">
        <v>18094</v>
      </c>
      <c r="AK13" t="s">
        <v>693</v>
      </c>
      <c r="AM13" t="s">
        <v>18095</v>
      </c>
      <c r="AN13" t="s">
        <v>18093</v>
      </c>
      <c r="AO13" t="s">
        <v>693</v>
      </c>
      <c r="AP13" t="s">
        <v>18096</v>
      </c>
      <c r="AR13" t="s">
        <v>18095</v>
      </c>
      <c r="AS13" t="s">
        <v>18096</v>
      </c>
      <c r="AT13" t="s">
        <v>18097</v>
      </c>
      <c r="AU13" t="s">
        <v>18098</v>
      </c>
      <c r="AV13" t="s">
        <v>18099</v>
      </c>
      <c r="AW13" t="s">
        <v>230</v>
      </c>
      <c r="AX13" t="s">
        <v>230</v>
      </c>
      <c r="AY13" t="s">
        <v>1879</v>
      </c>
      <c r="AZ13" t="s">
        <v>1879</v>
      </c>
      <c r="BA13" t="s">
        <v>255</v>
      </c>
      <c r="BB13" s="1">
        <v>46149.626620370371</v>
      </c>
      <c r="BC13">
        <v>2026</v>
      </c>
      <c r="BD13">
        <v>5</v>
      </c>
      <c r="BE13">
        <v>7</v>
      </c>
      <c r="BF13" t="s">
        <v>18100</v>
      </c>
      <c r="BG13" t="s">
        <v>17935</v>
      </c>
      <c r="BH13" t="s">
        <v>17936</v>
      </c>
      <c r="BI13" t="s">
        <v>18101</v>
      </c>
      <c r="BJ13" t="s">
        <v>18102</v>
      </c>
      <c r="BL13" t="s">
        <v>324</v>
      </c>
      <c r="BM13" t="s">
        <v>321</v>
      </c>
      <c r="BN13" t="s">
        <v>17940</v>
      </c>
      <c r="BO13" t="s">
        <v>322</v>
      </c>
      <c r="BP13" t="s">
        <v>406</v>
      </c>
      <c r="BQ13" t="s">
        <v>18103</v>
      </c>
      <c r="BR13" t="s">
        <v>18104</v>
      </c>
      <c r="BS13" t="s">
        <v>18089</v>
      </c>
      <c r="BT13">
        <v>2026</v>
      </c>
      <c r="BU13">
        <v>5</v>
      </c>
      <c r="BV13">
        <v>7</v>
      </c>
      <c r="BY13" t="s">
        <v>693</v>
      </c>
      <c r="BZ13" t="s">
        <v>17943</v>
      </c>
      <c r="CA13" s="1">
        <v>46149.626388888886</v>
      </c>
      <c r="CB13" s="2">
        <v>46150</v>
      </c>
      <c r="CE13" t="s">
        <v>2810</v>
      </c>
      <c r="CY13" s="1"/>
      <c r="DQ13" t="s">
        <v>17918</v>
      </c>
      <c r="DS13" t="s">
        <v>693</v>
      </c>
      <c r="EP13" t="s">
        <v>17944</v>
      </c>
      <c r="EQ13" t="s">
        <v>255</v>
      </c>
      <c r="ER13" t="s">
        <v>17945</v>
      </c>
      <c r="ES13" t="s">
        <v>281</v>
      </c>
      <c r="ET13" t="s">
        <v>17946</v>
      </c>
      <c r="EU13" t="s">
        <v>17962</v>
      </c>
      <c r="EZ13" t="s">
        <v>270</v>
      </c>
      <c r="FB13" t="s">
        <v>281</v>
      </c>
      <c r="FD13" t="s">
        <v>17948</v>
      </c>
      <c r="FE13" t="s">
        <v>281</v>
      </c>
      <c r="FF13" s="1">
        <v>46149.675104166665</v>
      </c>
      <c r="FG13">
        <v>1.1599999999999999</v>
      </c>
      <c r="FH13">
        <v>0</v>
      </c>
      <c r="FI13">
        <v>1</v>
      </c>
      <c r="FM13" t="s">
        <v>17949</v>
      </c>
    </row>
    <row r="14" spans="1:169" x14ac:dyDescent="0.3">
      <c r="A14">
        <v>4</v>
      </c>
      <c r="B14" t="s">
        <v>17917</v>
      </c>
      <c r="C14" t="s">
        <v>17917</v>
      </c>
      <c r="D14" t="s">
        <v>18105</v>
      </c>
      <c r="E14" t="s">
        <v>17918</v>
      </c>
      <c r="F14">
        <v>46157.5</v>
      </c>
      <c r="G14">
        <v>2026</v>
      </c>
      <c r="H14">
        <v>5</v>
      </c>
      <c r="I14">
        <v>15</v>
      </c>
      <c r="J14" t="s">
        <v>17919</v>
      </c>
      <c r="O14" t="s">
        <v>18089</v>
      </c>
      <c r="P14">
        <v>2026</v>
      </c>
      <c r="Q14">
        <v>5</v>
      </c>
      <c r="R14">
        <v>7</v>
      </c>
      <c r="S14" t="s">
        <v>18106</v>
      </c>
      <c r="T14" t="s">
        <v>18107</v>
      </c>
      <c r="V14" t="s">
        <v>18108</v>
      </c>
      <c r="Y14" t="s">
        <v>17916</v>
      </c>
      <c r="AB14" t="s">
        <v>251</v>
      </c>
      <c r="AC14" t="s">
        <v>17924</v>
      </c>
      <c r="AD14">
        <v>1000008213134</v>
      </c>
      <c r="AI14" t="s">
        <v>18109</v>
      </c>
      <c r="AJ14" t="s">
        <v>18110</v>
      </c>
      <c r="AK14" t="s">
        <v>693</v>
      </c>
      <c r="AM14" t="s">
        <v>18111</v>
      </c>
      <c r="AN14" t="s">
        <v>18109</v>
      </c>
      <c r="AO14" t="s">
        <v>693</v>
      </c>
      <c r="AR14" t="s">
        <v>18111</v>
      </c>
      <c r="AT14" t="s">
        <v>18112</v>
      </c>
      <c r="AU14" t="s">
        <v>18113</v>
      </c>
      <c r="AV14" t="s">
        <v>18114</v>
      </c>
      <c r="AW14" t="s">
        <v>230</v>
      </c>
      <c r="AX14" t="s">
        <v>230</v>
      </c>
      <c r="AY14" t="s">
        <v>232</v>
      </c>
      <c r="AZ14" t="s">
        <v>232</v>
      </c>
      <c r="BA14" t="s">
        <v>255</v>
      </c>
      <c r="BB14" s="1">
        <v>46149.721898148149</v>
      </c>
      <c r="BC14">
        <v>2026</v>
      </c>
      <c r="BD14">
        <v>5</v>
      </c>
      <c r="BE14">
        <v>7</v>
      </c>
      <c r="BF14" t="s">
        <v>17934</v>
      </c>
      <c r="BG14" t="s">
        <v>17935</v>
      </c>
      <c r="BH14" t="s">
        <v>17936</v>
      </c>
      <c r="BI14" t="s">
        <v>18101</v>
      </c>
      <c r="BJ14" t="s">
        <v>18111</v>
      </c>
      <c r="BL14" t="s">
        <v>324</v>
      </c>
      <c r="BM14" t="s">
        <v>321</v>
      </c>
      <c r="BN14" t="s">
        <v>17940</v>
      </c>
      <c r="BO14" t="s">
        <v>322</v>
      </c>
      <c r="BP14" t="s">
        <v>2935</v>
      </c>
      <c r="BQ14" t="s">
        <v>18115</v>
      </c>
      <c r="BR14" t="s">
        <v>18116</v>
      </c>
      <c r="BS14" t="s">
        <v>18089</v>
      </c>
      <c r="BT14">
        <v>2026</v>
      </c>
      <c r="BU14">
        <v>5</v>
      </c>
      <c r="BV14">
        <v>7</v>
      </c>
      <c r="BY14" t="s">
        <v>693</v>
      </c>
      <c r="BZ14" t="s">
        <v>17943</v>
      </c>
      <c r="CA14" s="1">
        <v>46149.72152777778</v>
      </c>
      <c r="CB14" s="2">
        <v>46150</v>
      </c>
      <c r="CE14" t="s">
        <v>2810</v>
      </c>
      <c r="CY14" s="1"/>
      <c r="DQ14" t="s">
        <v>17918</v>
      </c>
      <c r="DS14" t="s">
        <v>693</v>
      </c>
      <c r="EP14" t="s">
        <v>17944</v>
      </c>
      <c r="EQ14" t="s">
        <v>255</v>
      </c>
      <c r="ER14" t="s">
        <v>17945</v>
      </c>
      <c r="ES14" t="s">
        <v>281</v>
      </c>
      <c r="ET14" t="s">
        <v>17946</v>
      </c>
      <c r="EU14" t="s">
        <v>17962</v>
      </c>
      <c r="EZ14" t="s">
        <v>270</v>
      </c>
      <c r="FB14" t="s">
        <v>281</v>
      </c>
      <c r="FD14" t="s">
        <v>17948</v>
      </c>
      <c r="FE14" t="s">
        <v>281</v>
      </c>
      <c r="FF14" s="1">
        <v>46151.425625000003</v>
      </c>
      <c r="FG14">
        <v>40.89</v>
      </c>
      <c r="FH14">
        <v>2</v>
      </c>
      <c r="FI14">
        <v>2</v>
      </c>
      <c r="FM14" t="s">
        <v>17949</v>
      </c>
    </row>
    <row r="15" spans="1:169" x14ac:dyDescent="0.3">
      <c r="A15">
        <v>0</v>
      </c>
      <c r="B15" t="s">
        <v>17917</v>
      </c>
      <c r="C15" t="s">
        <v>17917</v>
      </c>
      <c r="D15" t="s">
        <v>18117</v>
      </c>
      <c r="E15" t="s">
        <v>17918</v>
      </c>
      <c r="F15">
        <v>46156.5</v>
      </c>
      <c r="G15">
        <v>2026</v>
      </c>
      <c r="H15">
        <v>5</v>
      </c>
      <c r="I15">
        <v>14</v>
      </c>
      <c r="O15" t="s">
        <v>18118</v>
      </c>
      <c r="P15">
        <v>2026</v>
      </c>
      <c r="Q15">
        <v>5</v>
      </c>
      <c r="R15">
        <v>8</v>
      </c>
      <c r="S15" t="s">
        <v>18119</v>
      </c>
      <c r="T15" t="s">
        <v>18120</v>
      </c>
      <c r="V15" t="s">
        <v>18108</v>
      </c>
      <c r="Y15" t="s">
        <v>17916</v>
      </c>
      <c r="AB15" t="s">
        <v>251</v>
      </c>
      <c r="AC15" t="s">
        <v>18065</v>
      </c>
      <c r="AD15">
        <v>1000008215203</v>
      </c>
      <c r="AF15" t="s">
        <v>18121</v>
      </c>
      <c r="AG15" t="s">
        <v>18122</v>
      </c>
      <c r="AH15" t="s">
        <v>18123</v>
      </c>
      <c r="AI15" t="s">
        <v>18124</v>
      </c>
      <c r="AJ15" t="s">
        <v>18125</v>
      </c>
      <c r="AK15" t="s">
        <v>693</v>
      </c>
      <c r="AL15" t="s">
        <v>18122</v>
      </c>
      <c r="AN15" t="s">
        <v>18124</v>
      </c>
      <c r="AO15" t="s">
        <v>693</v>
      </c>
      <c r="AT15" t="s">
        <v>18126</v>
      </c>
      <c r="AU15" t="s">
        <v>18127</v>
      </c>
      <c r="AV15" t="s">
        <v>18128</v>
      </c>
      <c r="AW15" t="s">
        <v>230</v>
      </c>
      <c r="AX15" t="s">
        <v>230</v>
      </c>
      <c r="AY15" t="s">
        <v>380</v>
      </c>
      <c r="AZ15" t="s">
        <v>380</v>
      </c>
      <c r="BA15" t="s">
        <v>18076</v>
      </c>
      <c r="BB15" s="1">
        <v>46150.622523148151</v>
      </c>
      <c r="BC15">
        <v>2026</v>
      </c>
      <c r="BD15">
        <v>5</v>
      </c>
      <c r="BE15">
        <v>8</v>
      </c>
      <c r="BF15" t="s">
        <v>18129</v>
      </c>
      <c r="BG15" t="s">
        <v>18130</v>
      </c>
      <c r="BH15" t="s">
        <v>17936</v>
      </c>
      <c r="BJ15" t="s">
        <v>18131</v>
      </c>
      <c r="BL15" t="s">
        <v>324</v>
      </c>
      <c r="BM15" t="s">
        <v>321</v>
      </c>
      <c r="BN15" t="s">
        <v>17940</v>
      </c>
      <c r="BO15" t="s">
        <v>322</v>
      </c>
      <c r="BP15" t="s">
        <v>2870</v>
      </c>
      <c r="BQ15" t="s">
        <v>18115</v>
      </c>
      <c r="BR15" t="s">
        <v>18132</v>
      </c>
      <c r="BS15" t="s">
        <v>18118</v>
      </c>
      <c r="BT15">
        <v>2026</v>
      </c>
      <c r="BU15">
        <v>5</v>
      </c>
      <c r="BV15">
        <v>8</v>
      </c>
      <c r="BY15" t="s">
        <v>386</v>
      </c>
      <c r="BZ15" t="s">
        <v>18083</v>
      </c>
      <c r="CA15" s="1">
        <v>46150.62222222222</v>
      </c>
      <c r="CB15" s="2">
        <v>46151</v>
      </c>
      <c r="CE15" t="s">
        <v>2810</v>
      </c>
      <c r="CY15" s="1"/>
      <c r="DQ15" t="s">
        <v>17918</v>
      </c>
      <c r="DR15" t="s">
        <v>693</v>
      </c>
      <c r="DS15" t="s">
        <v>693</v>
      </c>
      <c r="DT15" t="s">
        <v>693</v>
      </c>
      <c r="DV15" t="s">
        <v>693</v>
      </c>
      <c r="EA15" t="s">
        <v>693</v>
      </c>
      <c r="EB15" t="s">
        <v>693</v>
      </c>
      <c r="EP15" t="s">
        <v>17944</v>
      </c>
      <c r="EQ15" t="s">
        <v>18084</v>
      </c>
      <c r="ES15" t="s">
        <v>281</v>
      </c>
      <c r="ET15" t="s">
        <v>17946</v>
      </c>
      <c r="EU15" t="s">
        <v>17962</v>
      </c>
      <c r="EZ15" t="s">
        <v>270</v>
      </c>
      <c r="FB15" t="s">
        <v>281</v>
      </c>
      <c r="FD15" t="s">
        <v>18133</v>
      </c>
      <c r="FE15" t="s">
        <v>281</v>
      </c>
      <c r="FF15" s="1">
        <v>46150.675185185188</v>
      </c>
      <c r="FG15">
        <v>1.26</v>
      </c>
      <c r="FH15">
        <v>0</v>
      </c>
      <c r="FI15">
        <v>4</v>
      </c>
      <c r="FM15" t="s">
        <v>17949</v>
      </c>
    </row>
    <row r="16" spans="1:169" x14ac:dyDescent="0.3">
      <c r="A16">
        <v>0</v>
      </c>
      <c r="B16" t="s">
        <v>17917</v>
      </c>
      <c r="C16" t="s">
        <v>17916</v>
      </c>
      <c r="D16" t="s">
        <v>18134</v>
      </c>
      <c r="E16" t="s">
        <v>17918</v>
      </c>
      <c r="F16">
        <v>46157.291666666664</v>
      </c>
      <c r="G16">
        <v>2026</v>
      </c>
      <c r="H16">
        <v>5</v>
      </c>
      <c r="I16">
        <v>15</v>
      </c>
      <c r="J16" t="s">
        <v>17963</v>
      </c>
      <c r="O16" t="s">
        <v>18135</v>
      </c>
      <c r="P16">
        <v>2026</v>
      </c>
      <c r="Q16">
        <v>5</v>
      </c>
      <c r="R16">
        <v>9</v>
      </c>
      <c r="S16" t="s">
        <v>18136</v>
      </c>
      <c r="T16" t="s">
        <v>18137</v>
      </c>
      <c r="Y16" t="s">
        <v>17916</v>
      </c>
      <c r="AB16" t="s">
        <v>251</v>
      </c>
      <c r="AC16" t="s">
        <v>17924</v>
      </c>
      <c r="AD16">
        <v>1000008217439</v>
      </c>
      <c r="AI16" t="s">
        <v>18138</v>
      </c>
      <c r="AJ16" t="s">
        <v>18139</v>
      </c>
      <c r="AK16" t="s">
        <v>693</v>
      </c>
      <c r="AM16" t="s">
        <v>18071</v>
      </c>
      <c r="AN16" t="s">
        <v>18138</v>
      </c>
      <c r="AO16" t="s">
        <v>693</v>
      </c>
      <c r="AR16" t="s">
        <v>18071</v>
      </c>
      <c r="AT16" t="s">
        <v>18140</v>
      </c>
      <c r="AU16" t="s">
        <v>18141</v>
      </c>
      <c r="AV16" t="s">
        <v>18142</v>
      </c>
      <c r="AW16" t="s">
        <v>230</v>
      </c>
      <c r="AX16" t="s">
        <v>230</v>
      </c>
      <c r="AY16" t="s">
        <v>1857</v>
      </c>
      <c r="AZ16" t="s">
        <v>1857</v>
      </c>
      <c r="BA16" t="s">
        <v>255</v>
      </c>
      <c r="BB16" s="1">
        <v>46151.516840277778</v>
      </c>
      <c r="BC16">
        <v>2026</v>
      </c>
      <c r="BD16">
        <v>5</v>
      </c>
      <c r="BE16">
        <v>9</v>
      </c>
      <c r="BF16" t="s">
        <v>18143</v>
      </c>
      <c r="BG16" t="s">
        <v>17935</v>
      </c>
      <c r="BH16" t="s">
        <v>17936</v>
      </c>
      <c r="BJ16" t="s">
        <v>18144</v>
      </c>
      <c r="BL16" t="s">
        <v>2816</v>
      </c>
      <c r="BM16" t="s">
        <v>2836</v>
      </c>
      <c r="BN16" t="s">
        <v>17940</v>
      </c>
      <c r="BO16" t="s">
        <v>322</v>
      </c>
      <c r="BP16" t="s">
        <v>2875</v>
      </c>
      <c r="BQ16" t="s">
        <v>18024</v>
      </c>
      <c r="BR16" t="s">
        <v>2876</v>
      </c>
      <c r="BS16" t="s">
        <v>18135</v>
      </c>
      <c r="BT16">
        <v>2026</v>
      </c>
      <c r="BU16">
        <v>5</v>
      </c>
      <c r="BV16">
        <v>9</v>
      </c>
      <c r="BY16" t="s">
        <v>693</v>
      </c>
      <c r="BZ16" t="s">
        <v>17943</v>
      </c>
      <c r="CA16" s="1">
        <v>46151.51666666667</v>
      </c>
      <c r="CB16" s="2">
        <v>46152</v>
      </c>
      <c r="CE16" t="s">
        <v>2810</v>
      </c>
      <c r="CY16" s="1"/>
      <c r="DQ16" t="s">
        <v>17918</v>
      </c>
      <c r="DS16" t="s">
        <v>693</v>
      </c>
      <c r="EP16" t="s">
        <v>17944</v>
      </c>
      <c r="EQ16" t="s">
        <v>255</v>
      </c>
      <c r="ER16" t="s">
        <v>17945</v>
      </c>
      <c r="ES16" t="s">
        <v>281</v>
      </c>
      <c r="ET16" t="s">
        <v>18145</v>
      </c>
      <c r="EU16" t="s">
        <v>17962</v>
      </c>
      <c r="EZ16" t="s">
        <v>270</v>
      </c>
      <c r="FB16" t="s">
        <v>281</v>
      </c>
      <c r="FD16" t="s">
        <v>17948</v>
      </c>
      <c r="FE16" t="s">
        <v>281</v>
      </c>
      <c r="FF16" s="1">
        <v>46151.550208333334</v>
      </c>
      <c r="FG16">
        <v>0.8</v>
      </c>
      <c r="FH16">
        <v>0</v>
      </c>
      <c r="FI16">
        <v>2</v>
      </c>
      <c r="FM16" t="s">
        <v>17949</v>
      </c>
    </row>
    <row r="17" spans="1:169" x14ac:dyDescent="0.3">
      <c r="A17">
        <v>0</v>
      </c>
      <c r="B17" t="s">
        <v>17916</v>
      </c>
      <c r="C17" t="s">
        <v>17916</v>
      </c>
      <c r="E17" t="s">
        <v>17918</v>
      </c>
      <c r="F17">
        <v>46158.5</v>
      </c>
      <c r="G17">
        <v>2026</v>
      </c>
      <c r="H17">
        <v>5</v>
      </c>
      <c r="I17">
        <v>16</v>
      </c>
      <c r="J17" t="s">
        <v>17919</v>
      </c>
      <c r="O17" t="s">
        <v>17920</v>
      </c>
      <c r="P17">
        <v>2026</v>
      </c>
      <c r="Q17">
        <v>5</v>
      </c>
      <c r="R17">
        <v>11</v>
      </c>
      <c r="S17" t="s">
        <v>18146</v>
      </c>
      <c r="T17" t="s">
        <v>18147</v>
      </c>
      <c r="V17" t="s">
        <v>17923</v>
      </c>
      <c r="Y17" t="s">
        <v>17916</v>
      </c>
      <c r="AB17" t="s">
        <v>251</v>
      </c>
      <c r="AC17" t="s">
        <v>17924</v>
      </c>
      <c r="AD17">
        <v>1000008218919</v>
      </c>
      <c r="AF17" t="s">
        <v>18148</v>
      </c>
      <c r="AI17" t="s">
        <v>18149</v>
      </c>
      <c r="AJ17" t="s">
        <v>18150</v>
      </c>
      <c r="AK17" t="s">
        <v>693</v>
      </c>
      <c r="AN17" t="s">
        <v>18149</v>
      </c>
      <c r="AO17" t="s">
        <v>693</v>
      </c>
      <c r="AT17" t="s">
        <v>18151</v>
      </c>
      <c r="AU17" t="s">
        <v>18152</v>
      </c>
      <c r="AV17" t="s">
        <v>18153</v>
      </c>
      <c r="AW17" t="s">
        <v>230</v>
      </c>
      <c r="AX17" t="s">
        <v>230</v>
      </c>
      <c r="AY17" t="s">
        <v>380</v>
      </c>
      <c r="AZ17" t="s">
        <v>380</v>
      </c>
      <c r="BA17" t="s">
        <v>255</v>
      </c>
      <c r="BB17" s="1">
        <v>46153.306111111109</v>
      </c>
      <c r="BC17">
        <v>2026</v>
      </c>
      <c r="BD17">
        <v>5</v>
      </c>
      <c r="BE17">
        <v>11</v>
      </c>
      <c r="BF17" t="s">
        <v>18010</v>
      </c>
      <c r="BG17" t="s">
        <v>18130</v>
      </c>
      <c r="BH17" t="s">
        <v>17936</v>
      </c>
      <c r="BJ17" t="s">
        <v>18154</v>
      </c>
      <c r="BL17" t="s">
        <v>324</v>
      </c>
      <c r="BM17" t="s">
        <v>321</v>
      </c>
      <c r="BN17" t="s">
        <v>17940</v>
      </c>
      <c r="BO17" t="s">
        <v>322</v>
      </c>
      <c r="BP17" t="s">
        <v>2821</v>
      </c>
      <c r="BQ17" t="s">
        <v>18155</v>
      </c>
      <c r="BR17" t="s">
        <v>18156</v>
      </c>
      <c r="BS17" t="s">
        <v>17920</v>
      </c>
      <c r="BT17">
        <v>2026</v>
      </c>
      <c r="BU17">
        <v>5</v>
      </c>
      <c r="BV17">
        <v>11</v>
      </c>
      <c r="BY17" t="s">
        <v>693</v>
      </c>
      <c r="BZ17" t="s">
        <v>17943</v>
      </c>
      <c r="CA17" s="1">
        <v>46153.305555555555</v>
      </c>
      <c r="CB17" s="2">
        <v>46153</v>
      </c>
      <c r="CE17" t="s">
        <v>2810</v>
      </c>
      <c r="CY17" s="1"/>
      <c r="DQ17" t="s">
        <v>17918</v>
      </c>
      <c r="DS17" t="s">
        <v>693</v>
      </c>
      <c r="EP17" t="s">
        <v>17944</v>
      </c>
      <c r="EQ17" t="s">
        <v>255</v>
      </c>
      <c r="ER17" t="s">
        <v>17945</v>
      </c>
      <c r="ES17" t="s">
        <v>281</v>
      </c>
      <c r="ET17" t="s">
        <v>17946</v>
      </c>
      <c r="EU17" t="s">
        <v>17947</v>
      </c>
      <c r="EZ17" t="s">
        <v>270</v>
      </c>
      <c r="FB17" t="s">
        <v>281</v>
      </c>
      <c r="FD17" t="s">
        <v>17948</v>
      </c>
      <c r="FE17" t="s">
        <v>281</v>
      </c>
      <c r="FF17" s="1">
        <v>46153.342175925929</v>
      </c>
      <c r="FG17">
        <v>0.87</v>
      </c>
      <c r="FH17">
        <v>0</v>
      </c>
      <c r="FI17">
        <v>2</v>
      </c>
      <c r="FM17" t="s">
        <v>17949</v>
      </c>
    </row>
    <row r="18" spans="1:169" x14ac:dyDescent="0.3">
      <c r="A18">
        <v>1</v>
      </c>
      <c r="B18" t="s">
        <v>17916</v>
      </c>
      <c r="C18" t="s">
        <v>17917</v>
      </c>
      <c r="E18" t="s">
        <v>17918</v>
      </c>
      <c r="F18">
        <v>46157.291666666664</v>
      </c>
      <c r="G18">
        <v>2026</v>
      </c>
      <c r="H18">
        <v>5</v>
      </c>
      <c r="I18">
        <v>15</v>
      </c>
      <c r="J18" t="s">
        <v>17963</v>
      </c>
      <c r="O18" t="s">
        <v>17920</v>
      </c>
      <c r="P18">
        <v>2026</v>
      </c>
      <c r="Q18">
        <v>5</v>
      </c>
      <c r="R18">
        <v>11</v>
      </c>
      <c r="S18" t="s">
        <v>18157</v>
      </c>
      <c r="T18" t="s">
        <v>18158</v>
      </c>
      <c r="V18" t="s">
        <v>17923</v>
      </c>
      <c r="Y18" t="s">
        <v>17916</v>
      </c>
      <c r="AB18" t="s">
        <v>251</v>
      </c>
      <c r="AC18" t="s">
        <v>17924</v>
      </c>
      <c r="AD18">
        <v>1000008219319</v>
      </c>
      <c r="AF18" t="s">
        <v>18159</v>
      </c>
      <c r="AG18" t="s">
        <v>18160</v>
      </c>
      <c r="AI18" t="s">
        <v>18161</v>
      </c>
      <c r="AJ18" t="s">
        <v>18162</v>
      </c>
      <c r="AK18" t="s">
        <v>693</v>
      </c>
      <c r="AM18" t="s">
        <v>18163</v>
      </c>
      <c r="AN18" t="s">
        <v>18161</v>
      </c>
      <c r="AO18" t="s">
        <v>693</v>
      </c>
      <c r="AP18" t="s">
        <v>18163</v>
      </c>
      <c r="AR18" t="s">
        <v>18163</v>
      </c>
      <c r="AS18" t="s">
        <v>18163</v>
      </c>
      <c r="AT18" t="s">
        <v>18164</v>
      </c>
      <c r="AU18" t="s">
        <v>18165</v>
      </c>
      <c r="AV18" t="s">
        <v>18166</v>
      </c>
      <c r="AW18" t="s">
        <v>230</v>
      </c>
      <c r="AX18" t="s">
        <v>230</v>
      </c>
      <c r="AY18" t="s">
        <v>380</v>
      </c>
      <c r="AZ18" t="s">
        <v>380</v>
      </c>
      <c r="BA18" t="s">
        <v>255</v>
      </c>
      <c r="BB18" s="1">
        <v>46153.432523148149</v>
      </c>
      <c r="BC18">
        <v>2026</v>
      </c>
      <c r="BD18">
        <v>5</v>
      </c>
      <c r="BE18">
        <v>11</v>
      </c>
      <c r="BF18" t="s">
        <v>18100</v>
      </c>
      <c r="BG18" t="s">
        <v>18130</v>
      </c>
      <c r="BH18" t="s">
        <v>17936</v>
      </c>
      <c r="BI18" t="s">
        <v>18101</v>
      </c>
      <c r="BJ18" t="s">
        <v>18167</v>
      </c>
      <c r="BL18" t="s">
        <v>1347</v>
      </c>
      <c r="BM18" t="s">
        <v>1344</v>
      </c>
      <c r="BN18" t="s">
        <v>17940</v>
      </c>
      <c r="BO18" t="s">
        <v>322</v>
      </c>
      <c r="BP18" t="s">
        <v>2881</v>
      </c>
      <c r="BQ18" t="s">
        <v>18168</v>
      </c>
      <c r="BR18" t="s">
        <v>18169</v>
      </c>
      <c r="BS18" t="s">
        <v>17920</v>
      </c>
      <c r="BT18">
        <v>2026</v>
      </c>
      <c r="BU18">
        <v>5</v>
      </c>
      <c r="BV18">
        <v>11</v>
      </c>
      <c r="BY18" t="s">
        <v>693</v>
      </c>
      <c r="BZ18" t="s">
        <v>17943</v>
      </c>
      <c r="CA18" s="1">
        <v>46153.431944444441</v>
      </c>
      <c r="CB18" s="2">
        <v>46154</v>
      </c>
      <c r="CE18" t="s">
        <v>2810</v>
      </c>
      <c r="CY18" s="1"/>
      <c r="DQ18" t="s">
        <v>17918</v>
      </c>
      <c r="DS18" t="s">
        <v>693</v>
      </c>
      <c r="EP18" t="s">
        <v>17944</v>
      </c>
      <c r="EQ18" t="s">
        <v>255</v>
      </c>
      <c r="ER18" t="s">
        <v>17945</v>
      </c>
      <c r="ES18" t="s">
        <v>281</v>
      </c>
      <c r="ET18" t="s">
        <v>17946</v>
      </c>
      <c r="EU18" t="s">
        <v>17947</v>
      </c>
      <c r="EZ18" t="s">
        <v>270</v>
      </c>
      <c r="FB18" t="s">
        <v>281</v>
      </c>
      <c r="FD18" t="s">
        <v>17948</v>
      </c>
      <c r="FE18" t="s">
        <v>281</v>
      </c>
      <c r="FF18" s="1">
        <v>46153.466805555552</v>
      </c>
      <c r="FG18">
        <v>0.82</v>
      </c>
      <c r="FH18">
        <v>0</v>
      </c>
      <c r="FI18">
        <v>1</v>
      </c>
      <c r="FM18" t="s">
        <v>17949</v>
      </c>
    </row>
    <row r="19" spans="1:169" x14ac:dyDescent="0.3">
      <c r="A19">
        <v>0</v>
      </c>
      <c r="B19" t="s">
        <v>17917</v>
      </c>
      <c r="C19" t="s">
        <v>17916</v>
      </c>
      <c r="D19" t="s">
        <v>18170</v>
      </c>
      <c r="E19" t="s">
        <v>17918</v>
      </c>
      <c r="F19">
        <v>46157.5</v>
      </c>
      <c r="G19">
        <v>2026</v>
      </c>
      <c r="H19">
        <v>5</v>
      </c>
      <c r="I19">
        <v>15</v>
      </c>
      <c r="O19" t="s">
        <v>17920</v>
      </c>
      <c r="P19">
        <v>2026</v>
      </c>
      <c r="Q19">
        <v>5</v>
      </c>
      <c r="R19">
        <v>11</v>
      </c>
      <c r="S19" t="s">
        <v>18171</v>
      </c>
      <c r="T19" t="s">
        <v>18172</v>
      </c>
      <c r="Y19" t="s">
        <v>17916</v>
      </c>
      <c r="AB19" t="s">
        <v>251</v>
      </c>
      <c r="AC19" t="s">
        <v>17924</v>
      </c>
      <c r="AD19">
        <v>1000008219809</v>
      </c>
      <c r="AG19" t="s">
        <v>18173</v>
      </c>
      <c r="AI19" t="s">
        <v>18174</v>
      </c>
      <c r="AJ19" t="s">
        <v>18175</v>
      </c>
      <c r="AK19" t="s">
        <v>693</v>
      </c>
      <c r="AM19" t="s">
        <v>18071</v>
      </c>
      <c r="AN19" t="s">
        <v>18174</v>
      </c>
      <c r="AO19" t="s">
        <v>693</v>
      </c>
      <c r="AR19" t="s">
        <v>18071</v>
      </c>
      <c r="AT19" t="s">
        <v>18176</v>
      </c>
      <c r="AU19" t="s">
        <v>18177</v>
      </c>
      <c r="AV19" t="s">
        <v>18178</v>
      </c>
      <c r="AW19" t="s">
        <v>230</v>
      </c>
      <c r="AX19" t="s">
        <v>230</v>
      </c>
      <c r="AY19" t="s">
        <v>1322</v>
      </c>
      <c r="AZ19" t="s">
        <v>1322</v>
      </c>
      <c r="BA19" t="s">
        <v>255</v>
      </c>
      <c r="BB19" s="1">
        <v>46153.499201388891</v>
      </c>
      <c r="BC19">
        <v>2026</v>
      </c>
      <c r="BD19">
        <v>5</v>
      </c>
      <c r="BE19">
        <v>11</v>
      </c>
      <c r="BF19" t="s">
        <v>17934</v>
      </c>
      <c r="BG19" t="s">
        <v>17935</v>
      </c>
      <c r="BH19" t="s">
        <v>17936</v>
      </c>
      <c r="BJ19" t="s">
        <v>18179</v>
      </c>
      <c r="BL19" t="s">
        <v>324</v>
      </c>
      <c r="BM19" t="s">
        <v>321</v>
      </c>
      <c r="BN19" t="s">
        <v>17940</v>
      </c>
      <c r="BO19" t="s">
        <v>322</v>
      </c>
      <c r="BP19" t="s">
        <v>2884</v>
      </c>
      <c r="BQ19" t="s">
        <v>18012</v>
      </c>
      <c r="BR19" t="s">
        <v>18180</v>
      </c>
      <c r="BS19" t="s">
        <v>17920</v>
      </c>
      <c r="BT19">
        <v>2026</v>
      </c>
      <c r="BU19">
        <v>5</v>
      </c>
      <c r="BV19">
        <v>11</v>
      </c>
      <c r="BY19" t="s">
        <v>693</v>
      </c>
      <c r="BZ19" t="s">
        <v>17943</v>
      </c>
      <c r="CA19" s="1">
        <v>46153.498611111114</v>
      </c>
      <c r="CB19" s="2">
        <v>46154</v>
      </c>
      <c r="CE19" t="s">
        <v>2810</v>
      </c>
      <c r="CY19" s="1"/>
      <c r="DQ19" t="s">
        <v>17918</v>
      </c>
      <c r="DS19" t="s">
        <v>693</v>
      </c>
      <c r="EP19" t="s">
        <v>17944</v>
      </c>
      <c r="EQ19" t="s">
        <v>255</v>
      </c>
      <c r="ER19" t="s">
        <v>17945</v>
      </c>
      <c r="ES19" t="s">
        <v>281</v>
      </c>
      <c r="ET19" t="s">
        <v>17946</v>
      </c>
      <c r="EU19" t="s">
        <v>17962</v>
      </c>
      <c r="EZ19" t="s">
        <v>270</v>
      </c>
      <c r="FB19" t="s">
        <v>281</v>
      </c>
      <c r="FD19" t="s">
        <v>17948</v>
      </c>
      <c r="FE19" t="s">
        <v>281</v>
      </c>
      <c r="FF19" s="1">
        <v>46153.675046296295</v>
      </c>
      <c r="FG19">
        <v>4.22</v>
      </c>
      <c r="FH19">
        <v>0</v>
      </c>
      <c r="FI19">
        <v>1</v>
      </c>
      <c r="FM19" t="s">
        <v>17949</v>
      </c>
    </row>
    <row r="20" spans="1:169" x14ac:dyDescent="0.3">
      <c r="A20">
        <v>0</v>
      </c>
      <c r="B20" t="s">
        <v>17916</v>
      </c>
      <c r="C20" t="s">
        <v>17916</v>
      </c>
      <c r="E20" t="s">
        <v>17918</v>
      </c>
      <c r="F20">
        <v>46159.5</v>
      </c>
      <c r="G20">
        <v>2026</v>
      </c>
      <c r="H20">
        <v>5</v>
      </c>
      <c r="I20">
        <v>17</v>
      </c>
      <c r="J20" t="s">
        <v>17919</v>
      </c>
      <c r="O20" t="s">
        <v>17920</v>
      </c>
      <c r="P20">
        <v>2026</v>
      </c>
      <c r="Q20">
        <v>5</v>
      </c>
      <c r="R20">
        <v>11</v>
      </c>
      <c r="S20" t="s">
        <v>18181</v>
      </c>
      <c r="T20" t="s">
        <v>18182</v>
      </c>
      <c r="V20" t="s">
        <v>17923</v>
      </c>
      <c r="Y20" t="s">
        <v>17916</v>
      </c>
      <c r="AB20" t="s">
        <v>251</v>
      </c>
      <c r="AC20" t="s">
        <v>17924</v>
      </c>
      <c r="AD20">
        <v>1000008220602</v>
      </c>
      <c r="AG20" t="s">
        <v>18183</v>
      </c>
      <c r="AI20" t="s">
        <v>18184</v>
      </c>
      <c r="AJ20" t="s">
        <v>18185</v>
      </c>
      <c r="AK20" t="s">
        <v>693</v>
      </c>
      <c r="AN20" t="s">
        <v>18184</v>
      </c>
      <c r="AO20" t="s">
        <v>693</v>
      </c>
      <c r="AT20" t="s">
        <v>18186</v>
      </c>
      <c r="AU20" t="s">
        <v>18187</v>
      </c>
      <c r="AV20" t="s">
        <v>18188</v>
      </c>
      <c r="AW20" t="s">
        <v>230</v>
      </c>
      <c r="AX20" t="s">
        <v>230</v>
      </c>
      <c r="AY20" t="s">
        <v>380</v>
      </c>
      <c r="AZ20" t="s">
        <v>380</v>
      </c>
      <c r="BA20" t="s">
        <v>255</v>
      </c>
      <c r="BB20" s="1">
        <v>46153.625497685185</v>
      </c>
      <c r="BC20">
        <v>2026</v>
      </c>
      <c r="BD20">
        <v>5</v>
      </c>
      <c r="BE20">
        <v>11</v>
      </c>
      <c r="BF20" t="s">
        <v>17934</v>
      </c>
      <c r="BG20" t="s">
        <v>18130</v>
      </c>
      <c r="BH20" t="s">
        <v>17936</v>
      </c>
      <c r="BJ20" t="s">
        <v>18189</v>
      </c>
      <c r="BL20" t="s">
        <v>324</v>
      </c>
      <c r="BM20" t="s">
        <v>321</v>
      </c>
      <c r="BN20" t="s">
        <v>17940</v>
      </c>
      <c r="BO20" t="s">
        <v>322</v>
      </c>
      <c r="BP20" t="s">
        <v>2889</v>
      </c>
      <c r="BQ20" t="s">
        <v>18190</v>
      </c>
      <c r="BR20" t="s">
        <v>18191</v>
      </c>
      <c r="BS20" t="s">
        <v>17920</v>
      </c>
      <c r="BT20">
        <v>2026</v>
      </c>
      <c r="BU20">
        <v>5</v>
      </c>
      <c r="BV20">
        <v>11</v>
      </c>
      <c r="BY20" t="s">
        <v>693</v>
      </c>
      <c r="BZ20" t="s">
        <v>17943</v>
      </c>
      <c r="CA20" s="1">
        <v>46153.625</v>
      </c>
      <c r="CB20" s="2">
        <v>46154</v>
      </c>
      <c r="CE20" t="s">
        <v>2810</v>
      </c>
      <c r="CY20" s="1"/>
      <c r="DQ20" t="s">
        <v>17918</v>
      </c>
      <c r="DS20" t="s">
        <v>693</v>
      </c>
      <c r="EP20" t="s">
        <v>17944</v>
      </c>
      <c r="EQ20" t="s">
        <v>255</v>
      </c>
      <c r="ER20" t="s">
        <v>17945</v>
      </c>
      <c r="ES20" t="s">
        <v>281</v>
      </c>
      <c r="ET20" t="s">
        <v>17946</v>
      </c>
      <c r="EU20" t="s">
        <v>17947</v>
      </c>
      <c r="EZ20" t="s">
        <v>270</v>
      </c>
      <c r="FB20" t="s">
        <v>281</v>
      </c>
      <c r="FD20" t="s">
        <v>17948</v>
      </c>
      <c r="FE20" t="s">
        <v>281</v>
      </c>
      <c r="FF20" s="1">
        <v>46153.675046296295</v>
      </c>
      <c r="FG20">
        <v>1.19</v>
      </c>
      <c r="FH20">
        <v>0</v>
      </c>
      <c r="FI20">
        <v>2</v>
      </c>
      <c r="FM20" t="s">
        <v>17949</v>
      </c>
    </row>
    <row r="21" spans="1:169" x14ac:dyDescent="0.3">
      <c r="A21">
        <v>1</v>
      </c>
      <c r="B21" t="s">
        <v>17917</v>
      </c>
      <c r="C21" t="s">
        <v>17917</v>
      </c>
      <c r="D21" t="s">
        <v>18192</v>
      </c>
      <c r="E21" t="s">
        <v>17918</v>
      </c>
      <c r="F21">
        <v>46157.291666666664</v>
      </c>
      <c r="G21">
        <v>2026</v>
      </c>
      <c r="H21">
        <v>5</v>
      </c>
      <c r="I21">
        <v>15</v>
      </c>
      <c r="J21" t="s">
        <v>17963</v>
      </c>
      <c r="O21" t="s">
        <v>17920</v>
      </c>
      <c r="P21">
        <v>2026</v>
      </c>
      <c r="Q21">
        <v>5</v>
      </c>
      <c r="R21">
        <v>11</v>
      </c>
      <c r="S21" t="s">
        <v>18193</v>
      </c>
      <c r="T21" t="s">
        <v>18194</v>
      </c>
      <c r="V21" t="s">
        <v>18108</v>
      </c>
      <c r="Y21" t="s">
        <v>17916</v>
      </c>
      <c r="AB21" t="s">
        <v>251</v>
      </c>
      <c r="AC21" t="s">
        <v>18065</v>
      </c>
      <c r="AD21">
        <v>1000008220875</v>
      </c>
      <c r="AG21" t="s">
        <v>18195</v>
      </c>
      <c r="AH21" t="s">
        <v>18196</v>
      </c>
      <c r="AI21" t="s">
        <v>18197</v>
      </c>
      <c r="AJ21" t="s">
        <v>18198</v>
      </c>
      <c r="AK21" t="s">
        <v>693</v>
      </c>
      <c r="AL21" t="s">
        <v>18195</v>
      </c>
      <c r="AN21" t="s">
        <v>18197</v>
      </c>
      <c r="AO21" t="s">
        <v>693</v>
      </c>
      <c r="AT21" t="s">
        <v>18199</v>
      </c>
      <c r="AU21" t="s">
        <v>18200</v>
      </c>
      <c r="AV21" t="s">
        <v>18201</v>
      </c>
      <c r="AW21" t="s">
        <v>230</v>
      </c>
      <c r="AX21" t="s">
        <v>230</v>
      </c>
      <c r="AY21" t="s">
        <v>232</v>
      </c>
      <c r="AZ21" t="s">
        <v>232</v>
      </c>
      <c r="BA21" t="s">
        <v>18076</v>
      </c>
      <c r="BB21" s="1">
        <v>46153.664155092592</v>
      </c>
      <c r="BC21">
        <v>2026</v>
      </c>
      <c r="BD21">
        <v>5</v>
      </c>
      <c r="BE21">
        <v>11</v>
      </c>
      <c r="BF21" t="s">
        <v>18129</v>
      </c>
      <c r="BG21" t="s">
        <v>17935</v>
      </c>
      <c r="BH21" t="s">
        <v>17936</v>
      </c>
      <c r="BI21" t="s">
        <v>18101</v>
      </c>
      <c r="BJ21" t="s">
        <v>18202</v>
      </c>
      <c r="BL21" t="s">
        <v>692</v>
      </c>
      <c r="BM21" t="s">
        <v>690</v>
      </c>
      <c r="BN21" t="s">
        <v>17940</v>
      </c>
      <c r="BO21" t="s">
        <v>322</v>
      </c>
      <c r="BP21" t="s">
        <v>2917</v>
      </c>
      <c r="BQ21" t="s">
        <v>18203</v>
      </c>
      <c r="BR21" t="s">
        <v>18204</v>
      </c>
      <c r="BS21" t="s">
        <v>17920</v>
      </c>
      <c r="BT21">
        <v>2026</v>
      </c>
      <c r="BU21">
        <v>5</v>
      </c>
      <c r="BV21">
        <v>11</v>
      </c>
      <c r="BY21" t="s">
        <v>386</v>
      </c>
      <c r="BZ21" t="s">
        <v>18083</v>
      </c>
      <c r="CA21" s="1">
        <v>46153.663888888892</v>
      </c>
      <c r="CB21" s="2">
        <v>46154</v>
      </c>
      <c r="CE21" t="s">
        <v>2810</v>
      </c>
      <c r="CY21" s="1"/>
      <c r="DQ21" t="s">
        <v>17918</v>
      </c>
      <c r="DR21" t="s">
        <v>693</v>
      </c>
      <c r="DS21" t="s">
        <v>693</v>
      </c>
      <c r="DT21" t="s">
        <v>693</v>
      </c>
      <c r="DV21" t="s">
        <v>693</v>
      </c>
      <c r="EA21" t="s">
        <v>693</v>
      </c>
      <c r="EB21" t="s">
        <v>693</v>
      </c>
      <c r="EP21" t="s">
        <v>17944</v>
      </c>
      <c r="EQ21" t="s">
        <v>18084</v>
      </c>
      <c r="ES21" t="s">
        <v>281</v>
      </c>
      <c r="ET21" t="s">
        <v>17946</v>
      </c>
      <c r="EU21" t="s">
        <v>17962</v>
      </c>
      <c r="EZ21" t="s">
        <v>270</v>
      </c>
      <c r="FB21" t="s">
        <v>281</v>
      </c>
      <c r="FD21" t="s">
        <v>18133</v>
      </c>
      <c r="FE21" t="s">
        <v>281</v>
      </c>
      <c r="FF21" s="1">
        <v>46153.716782407406</v>
      </c>
      <c r="FG21">
        <v>1.26</v>
      </c>
      <c r="FH21">
        <v>0</v>
      </c>
      <c r="FI21">
        <v>1</v>
      </c>
      <c r="FM21" t="s">
        <v>17949</v>
      </c>
    </row>
    <row r="22" spans="1:169" x14ac:dyDescent="0.3">
      <c r="A22">
        <v>1</v>
      </c>
      <c r="B22" t="s">
        <v>17917</v>
      </c>
      <c r="C22" t="s">
        <v>17917</v>
      </c>
      <c r="D22" t="s">
        <v>18205</v>
      </c>
      <c r="E22" t="s">
        <v>17918</v>
      </c>
      <c r="F22">
        <v>46157.5</v>
      </c>
      <c r="G22">
        <v>2026</v>
      </c>
      <c r="H22">
        <v>5</v>
      </c>
      <c r="I22">
        <v>15</v>
      </c>
      <c r="J22" t="s">
        <v>17919</v>
      </c>
      <c r="O22" t="s">
        <v>17920</v>
      </c>
      <c r="P22">
        <v>2026</v>
      </c>
      <c r="Q22">
        <v>5</v>
      </c>
      <c r="R22">
        <v>11</v>
      </c>
      <c r="S22" t="s">
        <v>18206</v>
      </c>
      <c r="T22" t="s">
        <v>18207</v>
      </c>
      <c r="V22" t="s">
        <v>18108</v>
      </c>
      <c r="Y22" t="s">
        <v>17916</v>
      </c>
      <c r="AB22" t="s">
        <v>251</v>
      </c>
      <c r="AC22" t="s">
        <v>17924</v>
      </c>
      <c r="AD22">
        <v>1000008221390</v>
      </c>
      <c r="AI22" t="s">
        <v>18208</v>
      </c>
      <c r="AJ22" t="s">
        <v>18209</v>
      </c>
      <c r="AK22" t="s">
        <v>693</v>
      </c>
      <c r="AN22" t="s">
        <v>18208</v>
      </c>
      <c r="AO22" t="s">
        <v>693</v>
      </c>
      <c r="AT22" t="s">
        <v>18210</v>
      </c>
      <c r="AU22" t="s">
        <v>18211</v>
      </c>
      <c r="AV22" t="s">
        <v>18212</v>
      </c>
      <c r="AW22" t="s">
        <v>230</v>
      </c>
      <c r="AX22" t="s">
        <v>230</v>
      </c>
      <c r="AY22" t="s">
        <v>380</v>
      </c>
      <c r="AZ22" t="s">
        <v>380</v>
      </c>
      <c r="BA22" t="s">
        <v>255</v>
      </c>
      <c r="BB22" s="1">
        <v>46153.726527777777</v>
      </c>
      <c r="BC22">
        <v>2026</v>
      </c>
      <c r="BD22">
        <v>5</v>
      </c>
      <c r="BE22">
        <v>11</v>
      </c>
      <c r="BF22" t="s">
        <v>17934</v>
      </c>
      <c r="BG22" t="s">
        <v>18130</v>
      </c>
      <c r="BH22" t="s">
        <v>17936</v>
      </c>
      <c r="BI22" t="s">
        <v>18101</v>
      </c>
      <c r="BJ22" t="s">
        <v>18213</v>
      </c>
      <c r="BL22" t="s">
        <v>324</v>
      </c>
      <c r="BM22" t="s">
        <v>321</v>
      </c>
      <c r="BN22" t="s">
        <v>17940</v>
      </c>
      <c r="BO22" t="s">
        <v>322</v>
      </c>
      <c r="BP22" t="s">
        <v>2946</v>
      </c>
      <c r="BQ22" t="s">
        <v>18214</v>
      </c>
      <c r="BR22" t="s">
        <v>18215</v>
      </c>
      <c r="BS22" t="s">
        <v>17920</v>
      </c>
      <c r="BT22">
        <v>2026</v>
      </c>
      <c r="BU22">
        <v>5</v>
      </c>
      <c r="BV22">
        <v>11</v>
      </c>
      <c r="BY22" t="s">
        <v>693</v>
      </c>
      <c r="BZ22" t="s">
        <v>17943</v>
      </c>
      <c r="CA22" s="1">
        <v>46153.726388888892</v>
      </c>
      <c r="CB22" s="2">
        <v>46154</v>
      </c>
      <c r="CE22" t="s">
        <v>2810</v>
      </c>
      <c r="CY22" s="1"/>
      <c r="DQ22" t="s">
        <v>17918</v>
      </c>
      <c r="DS22" t="s">
        <v>693</v>
      </c>
      <c r="EP22" t="s">
        <v>17944</v>
      </c>
      <c r="EQ22" t="s">
        <v>255</v>
      </c>
      <c r="ER22" t="s">
        <v>17945</v>
      </c>
      <c r="ES22" t="s">
        <v>281</v>
      </c>
      <c r="ET22" t="s">
        <v>17946</v>
      </c>
      <c r="EU22" t="s">
        <v>17962</v>
      </c>
      <c r="EZ22" t="s">
        <v>270</v>
      </c>
      <c r="FB22" t="s">
        <v>281</v>
      </c>
      <c r="FD22" t="s">
        <v>17948</v>
      </c>
      <c r="FE22" t="s">
        <v>281</v>
      </c>
      <c r="FF22" s="1">
        <v>46153.758414351854</v>
      </c>
      <c r="FG22">
        <v>0.77</v>
      </c>
      <c r="FH22">
        <v>0</v>
      </c>
      <c r="FI22">
        <v>1</v>
      </c>
      <c r="FM22" t="s">
        <v>17949</v>
      </c>
    </row>
    <row r="23" spans="1:169" x14ac:dyDescent="0.3">
      <c r="A23">
        <v>0</v>
      </c>
      <c r="B23" t="s">
        <v>17917</v>
      </c>
      <c r="C23" t="s">
        <v>17917</v>
      </c>
      <c r="D23" t="s">
        <v>18216</v>
      </c>
      <c r="E23" t="s">
        <v>17918</v>
      </c>
      <c r="F23">
        <v>46158.5</v>
      </c>
      <c r="G23">
        <v>2026</v>
      </c>
      <c r="H23">
        <v>5</v>
      </c>
      <c r="I23">
        <v>16</v>
      </c>
      <c r="J23" t="s">
        <v>17919</v>
      </c>
      <c r="O23" t="s">
        <v>17920</v>
      </c>
      <c r="P23">
        <v>2026</v>
      </c>
      <c r="Q23">
        <v>5</v>
      </c>
      <c r="R23">
        <v>11</v>
      </c>
      <c r="S23" t="s">
        <v>18217</v>
      </c>
      <c r="T23" t="s">
        <v>18218</v>
      </c>
      <c r="V23" t="s">
        <v>18108</v>
      </c>
      <c r="Y23" t="s">
        <v>17916</v>
      </c>
      <c r="AB23" t="s">
        <v>251</v>
      </c>
      <c r="AC23" t="s">
        <v>18065</v>
      </c>
      <c r="AD23">
        <v>1000008221467</v>
      </c>
      <c r="AF23" t="s">
        <v>18219</v>
      </c>
      <c r="AG23" t="s">
        <v>18220</v>
      </c>
      <c r="AH23" t="s">
        <v>18221</v>
      </c>
      <c r="AI23" t="s">
        <v>18222</v>
      </c>
      <c r="AJ23" t="s">
        <v>18223</v>
      </c>
      <c r="AK23" t="s">
        <v>693</v>
      </c>
      <c r="AL23" t="s">
        <v>18220</v>
      </c>
      <c r="AN23" t="s">
        <v>18222</v>
      </c>
      <c r="AO23" t="s">
        <v>693</v>
      </c>
      <c r="AT23" t="s">
        <v>18224</v>
      </c>
      <c r="AU23" t="s">
        <v>18225</v>
      </c>
      <c r="AV23" t="s">
        <v>18226</v>
      </c>
      <c r="AW23" t="s">
        <v>230</v>
      </c>
      <c r="AX23" t="s">
        <v>230</v>
      </c>
      <c r="AY23" t="s">
        <v>380</v>
      </c>
      <c r="AZ23" t="s">
        <v>380</v>
      </c>
      <c r="BA23" t="s">
        <v>18076</v>
      </c>
      <c r="BB23" s="1">
        <v>46153.737500000003</v>
      </c>
      <c r="BC23">
        <v>2026</v>
      </c>
      <c r="BD23">
        <v>5</v>
      </c>
      <c r="BE23">
        <v>11</v>
      </c>
      <c r="BF23" t="s">
        <v>18227</v>
      </c>
      <c r="BG23" t="s">
        <v>18130</v>
      </c>
      <c r="BH23" t="s">
        <v>17936</v>
      </c>
      <c r="BJ23" t="s">
        <v>18228</v>
      </c>
      <c r="BL23" t="s">
        <v>324</v>
      </c>
      <c r="BM23" t="s">
        <v>321</v>
      </c>
      <c r="BN23" t="s">
        <v>17940</v>
      </c>
      <c r="BO23" t="s">
        <v>322</v>
      </c>
      <c r="BP23" t="s">
        <v>2839</v>
      </c>
      <c r="BQ23" t="s">
        <v>18103</v>
      </c>
      <c r="BR23" t="s">
        <v>18229</v>
      </c>
      <c r="BS23" t="s">
        <v>17920</v>
      </c>
      <c r="BT23">
        <v>2026</v>
      </c>
      <c r="BU23">
        <v>5</v>
      </c>
      <c r="BV23">
        <v>11</v>
      </c>
      <c r="BY23" t="s">
        <v>386</v>
      </c>
      <c r="BZ23" t="s">
        <v>18083</v>
      </c>
      <c r="CA23" s="1">
        <v>46153.737500000003</v>
      </c>
      <c r="CB23" s="2">
        <v>46154</v>
      </c>
      <c r="CE23" t="s">
        <v>2810</v>
      </c>
      <c r="CY23" s="1"/>
      <c r="DQ23" t="s">
        <v>17918</v>
      </c>
      <c r="DR23" t="s">
        <v>693</v>
      </c>
      <c r="DS23" t="s">
        <v>693</v>
      </c>
      <c r="DT23" t="s">
        <v>693</v>
      </c>
      <c r="DV23" t="s">
        <v>693</v>
      </c>
      <c r="EA23" t="s">
        <v>693</v>
      </c>
      <c r="EB23" t="s">
        <v>693</v>
      </c>
      <c r="EP23" t="s">
        <v>17944</v>
      </c>
      <c r="EQ23" t="s">
        <v>18084</v>
      </c>
      <c r="ES23" t="s">
        <v>281</v>
      </c>
      <c r="ET23" t="s">
        <v>17946</v>
      </c>
      <c r="EU23" t="s">
        <v>17962</v>
      </c>
      <c r="EZ23" t="s">
        <v>270</v>
      </c>
      <c r="FB23" t="s">
        <v>281</v>
      </c>
      <c r="FD23" t="s">
        <v>18133</v>
      </c>
      <c r="FE23" t="s">
        <v>281</v>
      </c>
      <c r="FF23" s="1">
        <v>46153.800057870372</v>
      </c>
      <c r="FG23">
        <v>1.5</v>
      </c>
      <c r="FH23">
        <v>0</v>
      </c>
      <c r="FI23">
        <v>2</v>
      </c>
      <c r="FM23" t="s">
        <v>17949</v>
      </c>
    </row>
    <row r="24" spans="1:169" x14ac:dyDescent="0.3">
      <c r="A24">
        <v>0</v>
      </c>
      <c r="B24" t="s">
        <v>17916</v>
      </c>
      <c r="C24" t="s">
        <v>17916</v>
      </c>
      <c r="E24" t="s">
        <v>17918</v>
      </c>
      <c r="F24">
        <v>46158.5</v>
      </c>
      <c r="G24">
        <v>2026</v>
      </c>
      <c r="H24">
        <v>5</v>
      </c>
      <c r="I24">
        <v>16</v>
      </c>
      <c r="J24" t="s">
        <v>17919</v>
      </c>
      <c r="O24" t="s">
        <v>18230</v>
      </c>
      <c r="P24">
        <v>2026</v>
      </c>
      <c r="Q24">
        <v>5</v>
      </c>
      <c r="R24">
        <v>12</v>
      </c>
      <c r="S24" t="s">
        <v>18231</v>
      </c>
      <c r="T24" t="s">
        <v>18232</v>
      </c>
      <c r="Y24" t="s">
        <v>17916</v>
      </c>
      <c r="AB24" t="s">
        <v>251</v>
      </c>
      <c r="AC24" t="s">
        <v>17924</v>
      </c>
      <c r="AD24">
        <v>1000008222015</v>
      </c>
      <c r="AI24" t="s">
        <v>18233</v>
      </c>
      <c r="AJ24" t="s">
        <v>18234</v>
      </c>
      <c r="AK24" t="s">
        <v>693</v>
      </c>
      <c r="AM24" t="s">
        <v>18235</v>
      </c>
      <c r="AN24" t="s">
        <v>18233</v>
      </c>
      <c r="AO24" t="s">
        <v>693</v>
      </c>
      <c r="AR24" t="s">
        <v>18235</v>
      </c>
      <c r="AT24" t="s">
        <v>18236</v>
      </c>
      <c r="AU24" t="s">
        <v>18237</v>
      </c>
      <c r="AV24" t="s">
        <v>18238</v>
      </c>
      <c r="AW24" t="s">
        <v>230</v>
      </c>
      <c r="AX24" t="s">
        <v>230</v>
      </c>
      <c r="AY24" t="s">
        <v>380</v>
      </c>
      <c r="AZ24" t="s">
        <v>380</v>
      </c>
      <c r="BA24" t="s">
        <v>255</v>
      </c>
      <c r="BB24" s="1">
        <v>46154.377905092595</v>
      </c>
      <c r="BC24">
        <v>2026</v>
      </c>
      <c r="BD24">
        <v>5</v>
      </c>
      <c r="BE24">
        <v>12</v>
      </c>
      <c r="BF24" t="s">
        <v>18100</v>
      </c>
      <c r="BG24" t="s">
        <v>18130</v>
      </c>
      <c r="BH24" t="s">
        <v>17936</v>
      </c>
      <c r="BJ24" t="s">
        <v>18239</v>
      </c>
      <c r="BL24" t="s">
        <v>324</v>
      </c>
      <c r="BM24" t="s">
        <v>321</v>
      </c>
      <c r="BN24" t="s">
        <v>17940</v>
      </c>
      <c r="BO24" t="s">
        <v>322</v>
      </c>
      <c r="BP24" t="s">
        <v>18240</v>
      </c>
      <c r="BQ24" t="s">
        <v>18214</v>
      </c>
      <c r="BR24" t="s">
        <v>18241</v>
      </c>
      <c r="BS24" t="s">
        <v>18230</v>
      </c>
      <c r="BT24">
        <v>2026</v>
      </c>
      <c r="BU24">
        <v>5</v>
      </c>
      <c r="BV24">
        <v>12</v>
      </c>
      <c r="BY24" t="s">
        <v>693</v>
      </c>
      <c r="BZ24" t="s">
        <v>17943</v>
      </c>
      <c r="CA24" s="1">
        <v>46154.37777777778</v>
      </c>
      <c r="CB24" s="2">
        <v>46155</v>
      </c>
      <c r="CE24" t="s">
        <v>2810</v>
      </c>
      <c r="CY24" s="1"/>
      <c r="DQ24" t="s">
        <v>17918</v>
      </c>
      <c r="DS24" t="s">
        <v>693</v>
      </c>
      <c r="EP24" t="s">
        <v>17944</v>
      </c>
      <c r="EQ24" t="s">
        <v>255</v>
      </c>
      <c r="ER24" t="s">
        <v>17945</v>
      </c>
      <c r="ES24" t="s">
        <v>281</v>
      </c>
      <c r="ET24" t="s">
        <v>17946</v>
      </c>
      <c r="EU24" t="s">
        <v>17962</v>
      </c>
      <c r="EZ24" t="s">
        <v>270</v>
      </c>
      <c r="FB24" t="s">
        <v>281</v>
      </c>
      <c r="FD24" t="s">
        <v>17948</v>
      </c>
      <c r="FE24" t="s">
        <v>281</v>
      </c>
      <c r="FF24" s="1">
        <v>46154.508831018517</v>
      </c>
      <c r="FG24">
        <v>3.14</v>
      </c>
      <c r="FH24">
        <v>0</v>
      </c>
      <c r="FI24">
        <v>1</v>
      </c>
      <c r="FM24" t="s">
        <v>17949</v>
      </c>
    </row>
    <row r="25" spans="1:169" x14ac:dyDescent="0.3">
      <c r="A25">
        <v>1</v>
      </c>
      <c r="B25" t="s">
        <v>17917</v>
      </c>
      <c r="C25" t="s">
        <v>17917</v>
      </c>
      <c r="D25" t="s">
        <v>18242</v>
      </c>
      <c r="E25" t="s">
        <v>17918</v>
      </c>
      <c r="F25">
        <v>46157.291666666664</v>
      </c>
      <c r="G25">
        <v>2026</v>
      </c>
      <c r="H25">
        <v>5</v>
      </c>
      <c r="I25">
        <v>15</v>
      </c>
      <c r="J25" t="s">
        <v>17963</v>
      </c>
      <c r="O25" t="s">
        <v>18230</v>
      </c>
      <c r="P25">
        <v>2026</v>
      </c>
      <c r="Q25">
        <v>5</v>
      </c>
      <c r="R25">
        <v>12</v>
      </c>
      <c r="S25" t="s">
        <v>18243</v>
      </c>
      <c r="T25" t="s">
        <v>18244</v>
      </c>
      <c r="V25" t="s">
        <v>18108</v>
      </c>
      <c r="Y25" t="s">
        <v>17916</v>
      </c>
      <c r="AB25" t="s">
        <v>251</v>
      </c>
      <c r="AC25" t="s">
        <v>18065</v>
      </c>
      <c r="AD25">
        <v>1000008222926</v>
      </c>
      <c r="AG25" t="s">
        <v>18245</v>
      </c>
      <c r="AH25" t="s">
        <v>18246</v>
      </c>
      <c r="AI25" t="s">
        <v>18247</v>
      </c>
      <c r="AJ25" t="s">
        <v>18248</v>
      </c>
      <c r="AK25" t="s">
        <v>693</v>
      </c>
      <c r="AL25" t="s">
        <v>18245</v>
      </c>
      <c r="AM25" t="s">
        <v>18249</v>
      </c>
      <c r="AN25" t="s">
        <v>18247</v>
      </c>
      <c r="AO25" t="s">
        <v>693</v>
      </c>
      <c r="AP25" t="s">
        <v>18249</v>
      </c>
      <c r="AR25" t="s">
        <v>18249</v>
      </c>
      <c r="AS25" t="s">
        <v>18249</v>
      </c>
      <c r="AT25" t="s">
        <v>18250</v>
      </c>
      <c r="AU25" t="s">
        <v>18251</v>
      </c>
      <c r="AV25" t="s">
        <v>18252</v>
      </c>
      <c r="AW25" t="s">
        <v>230</v>
      </c>
      <c r="AX25" t="s">
        <v>230</v>
      </c>
      <c r="AY25" t="s">
        <v>380</v>
      </c>
      <c r="AZ25" t="s">
        <v>380</v>
      </c>
      <c r="BA25" t="s">
        <v>18076</v>
      </c>
      <c r="BB25" s="1">
        <v>46154.494340277779</v>
      </c>
      <c r="BC25">
        <v>2026</v>
      </c>
      <c r="BD25">
        <v>5</v>
      </c>
      <c r="BE25">
        <v>12</v>
      </c>
      <c r="BF25" t="s">
        <v>18129</v>
      </c>
      <c r="BG25" t="s">
        <v>18130</v>
      </c>
      <c r="BH25" t="s">
        <v>17936</v>
      </c>
      <c r="BI25" t="s">
        <v>18101</v>
      </c>
      <c r="BJ25" t="s">
        <v>18249</v>
      </c>
      <c r="BL25" t="s">
        <v>324</v>
      </c>
      <c r="BM25" t="s">
        <v>321</v>
      </c>
      <c r="BN25" t="s">
        <v>17940</v>
      </c>
      <c r="BO25" t="s">
        <v>322</v>
      </c>
      <c r="BP25" t="s">
        <v>18253</v>
      </c>
      <c r="BQ25" t="s">
        <v>18254</v>
      </c>
      <c r="BR25" t="s">
        <v>18255</v>
      </c>
      <c r="BS25" t="s">
        <v>18230</v>
      </c>
      <c r="BT25">
        <v>2026</v>
      </c>
      <c r="BU25">
        <v>5</v>
      </c>
      <c r="BV25">
        <v>12</v>
      </c>
      <c r="BY25" t="s">
        <v>386</v>
      </c>
      <c r="BZ25" t="s">
        <v>18083</v>
      </c>
      <c r="CA25" s="1">
        <v>46154.493750000001</v>
      </c>
      <c r="CB25" s="2">
        <v>46155</v>
      </c>
      <c r="CE25" t="s">
        <v>2810</v>
      </c>
      <c r="CY25" s="1"/>
      <c r="DQ25" t="s">
        <v>17918</v>
      </c>
      <c r="DR25" t="s">
        <v>693</v>
      </c>
      <c r="DS25" t="s">
        <v>693</v>
      </c>
      <c r="DT25" t="s">
        <v>693</v>
      </c>
      <c r="DV25" t="s">
        <v>693</v>
      </c>
      <c r="EA25" t="s">
        <v>693</v>
      </c>
      <c r="EB25" t="s">
        <v>693</v>
      </c>
      <c r="EP25" t="s">
        <v>17944</v>
      </c>
      <c r="EQ25" t="s">
        <v>18084</v>
      </c>
      <c r="ES25" t="s">
        <v>281</v>
      </c>
      <c r="ET25" t="s">
        <v>17946</v>
      </c>
      <c r="EU25" t="s">
        <v>17962</v>
      </c>
      <c r="EZ25" t="s">
        <v>270</v>
      </c>
      <c r="FB25" t="s">
        <v>281</v>
      </c>
      <c r="FD25" t="s">
        <v>18133</v>
      </c>
      <c r="FE25" t="s">
        <v>281</v>
      </c>
      <c r="FF25" s="1">
        <v>46154.508831018517</v>
      </c>
      <c r="FG25">
        <v>0.35</v>
      </c>
      <c r="FH25">
        <v>0</v>
      </c>
      <c r="FI25">
        <v>1</v>
      </c>
      <c r="FM25" t="s">
        <v>17949</v>
      </c>
    </row>
    <row r="26" spans="1:169" x14ac:dyDescent="0.3">
      <c r="A26">
        <v>0</v>
      </c>
      <c r="B26" t="s">
        <v>17917</v>
      </c>
      <c r="C26" t="s">
        <v>17916</v>
      </c>
      <c r="D26" t="s">
        <v>18256</v>
      </c>
      <c r="E26" t="s">
        <v>17918</v>
      </c>
      <c r="F26">
        <v>46157.5</v>
      </c>
      <c r="G26">
        <v>2026</v>
      </c>
      <c r="H26">
        <v>5</v>
      </c>
      <c r="I26">
        <v>15</v>
      </c>
      <c r="J26" t="s">
        <v>17919</v>
      </c>
      <c r="O26" t="s">
        <v>18230</v>
      </c>
      <c r="P26">
        <v>2026</v>
      </c>
      <c r="Q26">
        <v>5</v>
      </c>
      <c r="R26">
        <v>12</v>
      </c>
      <c r="S26" t="s">
        <v>18257</v>
      </c>
      <c r="T26" t="s">
        <v>18258</v>
      </c>
      <c r="W26" t="s">
        <v>2961</v>
      </c>
      <c r="Y26" t="s">
        <v>17916</v>
      </c>
      <c r="AB26" t="s">
        <v>251</v>
      </c>
      <c r="AC26" t="s">
        <v>17924</v>
      </c>
      <c r="AD26">
        <v>1000008223319</v>
      </c>
      <c r="AI26" t="s">
        <v>18259</v>
      </c>
      <c r="AJ26" t="s">
        <v>18260</v>
      </c>
      <c r="AK26" t="s">
        <v>693</v>
      </c>
      <c r="AN26" t="s">
        <v>18259</v>
      </c>
      <c r="AO26" t="s">
        <v>693</v>
      </c>
      <c r="AT26" t="s">
        <v>18261</v>
      </c>
      <c r="AU26" t="s">
        <v>18262</v>
      </c>
      <c r="AV26" t="s">
        <v>18263</v>
      </c>
      <c r="AW26" t="s">
        <v>230</v>
      </c>
      <c r="AX26" t="s">
        <v>230</v>
      </c>
      <c r="AY26" t="s">
        <v>380</v>
      </c>
      <c r="AZ26" t="s">
        <v>380</v>
      </c>
      <c r="BA26" t="s">
        <v>255</v>
      </c>
      <c r="BB26" s="1">
        <v>46154.54859953704</v>
      </c>
      <c r="BC26">
        <v>2026</v>
      </c>
      <c r="BD26">
        <v>5</v>
      </c>
      <c r="BE26">
        <v>12</v>
      </c>
      <c r="BF26" t="s">
        <v>17934</v>
      </c>
      <c r="BG26" t="s">
        <v>18130</v>
      </c>
      <c r="BH26" t="s">
        <v>17936</v>
      </c>
      <c r="BJ26" t="s">
        <v>18264</v>
      </c>
      <c r="BL26" t="s">
        <v>2588</v>
      </c>
      <c r="BM26" t="s">
        <v>1128</v>
      </c>
      <c r="BN26" t="s">
        <v>17940</v>
      </c>
      <c r="BO26" t="s">
        <v>322</v>
      </c>
      <c r="BP26" t="s">
        <v>2962</v>
      </c>
      <c r="BQ26" t="s">
        <v>18265</v>
      </c>
      <c r="BR26" t="s">
        <v>18266</v>
      </c>
      <c r="BS26" t="s">
        <v>18230</v>
      </c>
      <c r="BT26">
        <v>2026</v>
      </c>
      <c r="BU26">
        <v>5</v>
      </c>
      <c r="BV26">
        <v>12</v>
      </c>
      <c r="BY26" t="s">
        <v>693</v>
      </c>
      <c r="BZ26" t="s">
        <v>17943</v>
      </c>
      <c r="CA26" s="1">
        <v>46154.54791666667</v>
      </c>
      <c r="CB26" s="2">
        <v>46155</v>
      </c>
      <c r="CE26" t="s">
        <v>2810</v>
      </c>
      <c r="CY26" s="1"/>
      <c r="DQ26" t="s">
        <v>17918</v>
      </c>
      <c r="DS26" t="s">
        <v>693</v>
      </c>
      <c r="EP26" t="s">
        <v>17944</v>
      </c>
      <c r="EQ26" t="s">
        <v>255</v>
      </c>
      <c r="ER26" t="s">
        <v>17945</v>
      </c>
      <c r="ES26" t="s">
        <v>281</v>
      </c>
      <c r="ET26" t="s">
        <v>17946</v>
      </c>
      <c r="EU26" t="s">
        <v>17962</v>
      </c>
      <c r="EZ26" t="s">
        <v>270</v>
      </c>
      <c r="FB26" t="s">
        <v>281</v>
      </c>
      <c r="FD26" t="s">
        <v>17948</v>
      </c>
      <c r="FE26" t="s">
        <v>281</v>
      </c>
      <c r="FF26" s="1">
        <v>46154.591782407406</v>
      </c>
      <c r="FG26">
        <v>1.04</v>
      </c>
      <c r="FH26">
        <v>0</v>
      </c>
      <c r="FI26">
        <v>1</v>
      </c>
      <c r="FM26" t="s">
        <v>17949</v>
      </c>
    </row>
    <row r="27" spans="1:169" x14ac:dyDescent="0.3">
      <c r="A27">
        <v>0</v>
      </c>
      <c r="B27" t="s">
        <v>17917</v>
      </c>
      <c r="C27" t="s">
        <v>17916</v>
      </c>
      <c r="D27" t="s">
        <v>18267</v>
      </c>
      <c r="E27" t="s">
        <v>17918</v>
      </c>
      <c r="F27">
        <v>46157.291666666664</v>
      </c>
      <c r="G27">
        <v>2026</v>
      </c>
      <c r="H27">
        <v>5</v>
      </c>
      <c r="I27">
        <v>15</v>
      </c>
      <c r="J27" t="s">
        <v>17963</v>
      </c>
      <c r="O27" t="s">
        <v>18230</v>
      </c>
      <c r="P27">
        <v>2026</v>
      </c>
      <c r="Q27">
        <v>5</v>
      </c>
      <c r="R27">
        <v>12</v>
      </c>
      <c r="S27" t="s">
        <v>18268</v>
      </c>
      <c r="T27" t="s">
        <v>18269</v>
      </c>
      <c r="W27" t="s">
        <v>18064</v>
      </c>
      <c r="Y27" t="s">
        <v>17916</v>
      </c>
      <c r="AB27" t="s">
        <v>251</v>
      </c>
      <c r="AC27" t="s">
        <v>18065</v>
      </c>
      <c r="AD27">
        <v>1000008223370</v>
      </c>
      <c r="AG27" t="s">
        <v>18270</v>
      </c>
      <c r="AH27" t="s">
        <v>18271</v>
      </c>
      <c r="AI27" t="s">
        <v>18272</v>
      </c>
      <c r="AJ27" t="s">
        <v>18273</v>
      </c>
      <c r="AK27" t="s">
        <v>693</v>
      </c>
      <c r="AL27" t="s">
        <v>18270</v>
      </c>
      <c r="AN27" t="s">
        <v>18272</v>
      </c>
      <c r="AO27" t="s">
        <v>693</v>
      </c>
      <c r="AT27" t="s">
        <v>18274</v>
      </c>
      <c r="AU27" t="s">
        <v>18275</v>
      </c>
      <c r="AV27" t="s">
        <v>18276</v>
      </c>
      <c r="AW27" t="s">
        <v>230</v>
      </c>
      <c r="AX27" t="s">
        <v>230</v>
      </c>
      <c r="AY27" t="s">
        <v>380</v>
      </c>
      <c r="AZ27" t="s">
        <v>380</v>
      </c>
      <c r="BA27" t="s">
        <v>18076</v>
      </c>
      <c r="BB27" s="1">
        <v>46154.553807870368</v>
      </c>
      <c r="BC27">
        <v>2026</v>
      </c>
      <c r="BD27">
        <v>5</v>
      </c>
      <c r="BE27">
        <v>12</v>
      </c>
      <c r="BF27" t="s">
        <v>18077</v>
      </c>
      <c r="BG27" t="s">
        <v>18130</v>
      </c>
      <c r="BH27" t="s">
        <v>17936</v>
      </c>
      <c r="BJ27" t="s">
        <v>18277</v>
      </c>
      <c r="BL27" t="s">
        <v>324</v>
      </c>
      <c r="BM27" t="s">
        <v>321</v>
      </c>
      <c r="BN27" t="s">
        <v>17940</v>
      </c>
      <c r="BO27" t="s">
        <v>322</v>
      </c>
      <c r="BP27" t="s">
        <v>2867</v>
      </c>
      <c r="BQ27" t="s">
        <v>18278</v>
      </c>
      <c r="BR27" t="s">
        <v>2898</v>
      </c>
      <c r="BS27" t="s">
        <v>18230</v>
      </c>
      <c r="BT27">
        <v>2026</v>
      </c>
      <c r="BU27">
        <v>5</v>
      </c>
      <c r="BV27">
        <v>12</v>
      </c>
      <c r="BY27" t="s">
        <v>304</v>
      </c>
      <c r="BZ27" t="s">
        <v>18083</v>
      </c>
      <c r="CA27" s="1">
        <v>46154.553472222222</v>
      </c>
      <c r="CB27" s="2">
        <v>46155</v>
      </c>
      <c r="CE27" t="s">
        <v>2810</v>
      </c>
      <c r="CY27" s="1"/>
      <c r="DQ27" t="s">
        <v>17918</v>
      </c>
      <c r="DR27" t="s">
        <v>693</v>
      </c>
      <c r="DS27" t="s">
        <v>693</v>
      </c>
      <c r="DT27" t="s">
        <v>693</v>
      </c>
      <c r="DV27" t="s">
        <v>693</v>
      </c>
      <c r="EA27" t="s">
        <v>693</v>
      </c>
      <c r="EB27" t="s">
        <v>693</v>
      </c>
      <c r="EP27" t="s">
        <v>17944</v>
      </c>
      <c r="EQ27" t="s">
        <v>18084</v>
      </c>
      <c r="ES27" t="s">
        <v>281</v>
      </c>
      <c r="ET27" t="s">
        <v>17946</v>
      </c>
      <c r="EU27" t="s">
        <v>17962</v>
      </c>
      <c r="EZ27" t="s">
        <v>270</v>
      </c>
      <c r="FB27" t="s">
        <v>281</v>
      </c>
      <c r="FD27" t="s">
        <v>18087</v>
      </c>
      <c r="FE27" t="s">
        <v>281</v>
      </c>
      <c r="FF27" s="1">
        <v>46154.591782407406</v>
      </c>
      <c r="FG27">
        <v>0.91</v>
      </c>
      <c r="FH27">
        <v>0</v>
      </c>
      <c r="FI27">
        <v>2</v>
      </c>
      <c r="FM27" t="s">
        <v>17949</v>
      </c>
    </row>
    <row r="28" spans="1:169" x14ac:dyDescent="0.3">
      <c r="A28">
        <v>0</v>
      </c>
      <c r="B28" t="s">
        <v>17916</v>
      </c>
      <c r="C28" t="s">
        <v>17916</v>
      </c>
      <c r="E28" t="s">
        <v>17918</v>
      </c>
      <c r="F28">
        <v>46157.5</v>
      </c>
      <c r="G28">
        <v>2026</v>
      </c>
      <c r="H28">
        <v>5</v>
      </c>
      <c r="I28">
        <v>15</v>
      </c>
      <c r="J28" t="s">
        <v>17919</v>
      </c>
      <c r="O28" t="s">
        <v>18230</v>
      </c>
      <c r="P28">
        <v>2026</v>
      </c>
      <c r="Q28">
        <v>5</v>
      </c>
      <c r="R28">
        <v>12</v>
      </c>
      <c r="S28" t="s">
        <v>18279</v>
      </c>
      <c r="T28" t="s">
        <v>18280</v>
      </c>
      <c r="Y28" t="s">
        <v>17916</v>
      </c>
      <c r="AB28" t="s">
        <v>251</v>
      </c>
      <c r="AC28" t="s">
        <v>18065</v>
      </c>
      <c r="AD28">
        <v>1000008223548</v>
      </c>
      <c r="AG28" t="s">
        <v>18281</v>
      </c>
      <c r="AH28" t="s">
        <v>18282</v>
      </c>
      <c r="AI28" t="s">
        <v>18283</v>
      </c>
      <c r="AJ28" t="s">
        <v>18284</v>
      </c>
      <c r="AK28" t="s">
        <v>693</v>
      </c>
      <c r="AL28" t="s">
        <v>18281</v>
      </c>
      <c r="AN28" t="s">
        <v>18283</v>
      </c>
      <c r="AO28" t="s">
        <v>693</v>
      </c>
      <c r="AT28" t="s">
        <v>18285</v>
      </c>
      <c r="AU28" t="s">
        <v>18286</v>
      </c>
      <c r="AV28" t="s">
        <v>18287</v>
      </c>
      <c r="AW28" t="s">
        <v>230</v>
      </c>
      <c r="AX28" t="s">
        <v>230</v>
      </c>
      <c r="AY28" t="s">
        <v>380</v>
      </c>
      <c r="AZ28" t="s">
        <v>380</v>
      </c>
      <c r="BA28" t="s">
        <v>18076</v>
      </c>
      <c r="BB28" s="1">
        <v>46154.591643518521</v>
      </c>
      <c r="BC28">
        <v>2026</v>
      </c>
      <c r="BD28">
        <v>5</v>
      </c>
      <c r="BE28">
        <v>12</v>
      </c>
      <c r="BF28" t="s">
        <v>18288</v>
      </c>
      <c r="BG28" t="s">
        <v>18130</v>
      </c>
      <c r="BH28" t="s">
        <v>17936</v>
      </c>
      <c r="BJ28" t="s">
        <v>18289</v>
      </c>
      <c r="BL28" t="s">
        <v>1947</v>
      </c>
      <c r="BM28" t="s">
        <v>1945</v>
      </c>
      <c r="BN28" t="s">
        <v>17940</v>
      </c>
      <c r="BO28" t="s">
        <v>322</v>
      </c>
      <c r="BP28" t="s">
        <v>18290</v>
      </c>
      <c r="BQ28" t="s">
        <v>18291</v>
      </c>
      <c r="BR28" t="s">
        <v>18292</v>
      </c>
      <c r="BS28" t="s">
        <v>18230</v>
      </c>
      <c r="BT28">
        <v>2026</v>
      </c>
      <c r="BU28">
        <v>5</v>
      </c>
      <c r="BV28">
        <v>12</v>
      </c>
      <c r="BY28" t="s">
        <v>386</v>
      </c>
      <c r="BZ28" t="s">
        <v>18083</v>
      </c>
      <c r="CA28" s="1">
        <v>46154.59097222222</v>
      </c>
      <c r="CB28" s="2">
        <v>46155</v>
      </c>
      <c r="CE28" t="s">
        <v>2810</v>
      </c>
      <c r="CY28" s="1"/>
      <c r="DQ28" t="s">
        <v>17918</v>
      </c>
      <c r="DR28" t="s">
        <v>693</v>
      </c>
      <c r="DS28" t="s">
        <v>693</v>
      </c>
      <c r="DT28" t="s">
        <v>693</v>
      </c>
      <c r="DV28" t="s">
        <v>693</v>
      </c>
      <c r="EA28" t="s">
        <v>693</v>
      </c>
      <c r="EB28" t="s">
        <v>693</v>
      </c>
      <c r="EP28" t="s">
        <v>17944</v>
      </c>
      <c r="EQ28" t="s">
        <v>18084</v>
      </c>
      <c r="ES28" t="s">
        <v>281</v>
      </c>
      <c r="ET28" t="s">
        <v>17946</v>
      </c>
      <c r="EU28" t="s">
        <v>17962</v>
      </c>
      <c r="EZ28" t="s">
        <v>270</v>
      </c>
      <c r="FB28" t="s">
        <v>281</v>
      </c>
      <c r="FD28" t="s">
        <v>18133</v>
      </c>
      <c r="FE28" t="s">
        <v>281</v>
      </c>
      <c r="FF28" s="1">
        <v>46154.633402777778</v>
      </c>
      <c r="FG28">
        <v>1</v>
      </c>
      <c r="FH28">
        <v>0</v>
      </c>
      <c r="FI28">
        <v>1</v>
      </c>
      <c r="FM28" t="s">
        <v>17949</v>
      </c>
    </row>
    <row r="29" spans="1:169" x14ac:dyDescent="0.3">
      <c r="A29">
        <v>1</v>
      </c>
      <c r="B29" t="s">
        <v>17917</v>
      </c>
      <c r="C29" t="s">
        <v>17917</v>
      </c>
      <c r="D29" t="s">
        <v>18293</v>
      </c>
      <c r="E29" t="s">
        <v>17918</v>
      </c>
      <c r="F29">
        <v>46157.5</v>
      </c>
      <c r="G29">
        <v>2026</v>
      </c>
      <c r="H29">
        <v>5</v>
      </c>
      <c r="I29">
        <v>15</v>
      </c>
      <c r="J29" t="s">
        <v>17919</v>
      </c>
      <c r="O29" t="s">
        <v>18230</v>
      </c>
      <c r="P29">
        <v>2026</v>
      </c>
      <c r="Q29">
        <v>5</v>
      </c>
      <c r="R29">
        <v>12</v>
      </c>
      <c r="S29" t="s">
        <v>18294</v>
      </c>
      <c r="T29" t="s">
        <v>18295</v>
      </c>
      <c r="V29" t="s">
        <v>18108</v>
      </c>
      <c r="Y29" t="s">
        <v>17916</v>
      </c>
      <c r="AB29" t="s">
        <v>251</v>
      </c>
      <c r="AC29" t="s">
        <v>18065</v>
      </c>
      <c r="AD29">
        <v>1000008223555</v>
      </c>
      <c r="AG29" t="s">
        <v>18296</v>
      </c>
      <c r="AH29" t="s">
        <v>18297</v>
      </c>
      <c r="AI29" t="s">
        <v>18298</v>
      </c>
      <c r="AJ29" t="s">
        <v>18299</v>
      </c>
      <c r="AK29" t="s">
        <v>693</v>
      </c>
      <c r="AL29" t="s">
        <v>18296</v>
      </c>
      <c r="AM29" t="s">
        <v>18300</v>
      </c>
      <c r="AN29" t="s">
        <v>18298</v>
      </c>
      <c r="AO29" t="s">
        <v>693</v>
      </c>
      <c r="AR29" t="s">
        <v>18300</v>
      </c>
      <c r="AT29" t="s">
        <v>18301</v>
      </c>
      <c r="AU29" t="s">
        <v>18302</v>
      </c>
      <c r="AV29" t="s">
        <v>18303</v>
      </c>
      <c r="AW29" t="s">
        <v>230</v>
      </c>
      <c r="AX29" t="s">
        <v>230</v>
      </c>
      <c r="AY29" t="s">
        <v>380</v>
      </c>
      <c r="AZ29" t="s">
        <v>380</v>
      </c>
      <c r="BA29" t="s">
        <v>18076</v>
      </c>
      <c r="BB29" s="1">
        <v>46154.592905092592</v>
      </c>
      <c r="BC29">
        <v>2026</v>
      </c>
      <c r="BD29">
        <v>5</v>
      </c>
      <c r="BE29">
        <v>12</v>
      </c>
      <c r="BF29" t="s">
        <v>18304</v>
      </c>
      <c r="BG29" t="s">
        <v>18130</v>
      </c>
      <c r="BH29" t="s">
        <v>17936</v>
      </c>
      <c r="BI29" t="s">
        <v>18101</v>
      </c>
      <c r="BJ29" t="s">
        <v>18300</v>
      </c>
      <c r="BL29" t="s">
        <v>2816</v>
      </c>
      <c r="BM29" t="s">
        <v>2836</v>
      </c>
      <c r="BN29" t="s">
        <v>17940</v>
      </c>
      <c r="BO29" t="s">
        <v>322</v>
      </c>
      <c r="BP29" t="s">
        <v>2948</v>
      </c>
      <c r="BQ29" t="s">
        <v>18024</v>
      </c>
      <c r="BR29" t="s">
        <v>18305</v>
      </c>
      <c r="BS29" t="s">
        <v>18230</v>
      </c>
      <c r="BT29">
        <v>2026</v>
      </c>
      <c r="BU29">
        <v>5</v>
      </c>
      <c r="BV29">
        <v>12</v>
      </c>
      <c r="BY29" t="s">
        <v>304</v>
      </c>
      <c r="BZ29" t="s">
        <v>18083</v>
      </c>
      <c r="CA29" s="1">
        <v>46154.592361111114</v>
      </c>
      <c r="CB29" s="2">
        <v>46155</v>
      </c>
      <c r="CE29" t="s">
        <v>2810</v>
      </c>
      <c r="CY29" s="1"/>
      <c r="DQ29" t="s">
        <v>17918</v>
      </c>
      <c r="DR29" t="s">
        <v>693</v>
      </c>
      <c r="DS29" t="s">
        <v>693</v>
      </c>
      <c r="DT29" t="s">
        <v>693</v>
      </c>
      <c r="DV29" t="s">
        <v>693</v>
      </c>
      <c r="EA29" t="s">
        <v>693</v>
      </c>
      <c r="EB29" t="s">
        <v>693</v>
      </c>
      <c r="EP29" t="s">
        <v>17944</v>
      </c>
      <c r="EQ29" t="s">
        <v>18084</v>
      </c>
      <c r="ES29" t="s">
        <v>281</v>
      </c>
      <c r="ET29" t="s">
        <v>17946</v>
      </c>
      <c r="EU29" t="s">
        <v>17962</v>
      </c>
      <c r="EZ29" t="s">
        <v>270</v>
      </c>
      <c r="FB29" t="s">
        <v>281</v>
      </c>
      <c r="FD29" t="s">
        <v>18087</v>
      </c>
      <c r="FE29" t="s">
        <v>281</v>
      </c>
      <c r="FF29" s="1">
        <v>46154.716747685183</v>
      </c>
      <c r="FG29">
        <v>2.97</v>
      </c>
      <c r="FH29">
        <v>0</v>
      </c>
      <c r="FI29">
        <v>1</v>
      </c>
      <c r="FM29" t="s">
        <v>17949</v>
      </c>
    </row>
    <row r="30" spans="1:169" x14ac:dyDescent="0.3">
      <c r="A30">
        <v>2</v>
      </c>
      <c r="B30" t="s">
        <v>17917</v>
      </c>
      <c r="C30" t="s">
        <v>17917</v>
      </c>
      <c r="D30" t="s">
        <v>18306</v>
      </c>
      <c r="E30" t="s">
        <v>17918</v>
      </c>
      <c r="F30">
        <v>46157.5</v>
      </c>
      <c r="G30">
        <v>2026</v>
      </c>
      <c r="H30">
        <v>5</v>
      </c>
      <c r="I30">
        <v>15</v>
      </c>
      <c r="J30" t="s">
        <v>17919</v>
      </c>
      <c r="O30" t="s">
        <v>18230</v>
      </c>
      <c r="P30">
        <v>2026</v>
      </c>
      <c r="Q30">
        <v>5</v>
      </c>
      <c r="R30">
        <v>12</v>
      </c>
      <c r="S30" t="s">
        <v>18307</v>
      </c>
      <c r="T30" t="s">
        <v>18308</v>
      </c>
      <c r="V30" t="s">
        <v>18108</v>
      </c>
      <c r="Y30" t="s">
        <v>17916</v>
      </c>
      <c r="AB30" t="s">
        <v>251</v>
      </c>
      <c r="AC30" t="s">
        <v>17924</v>
      </c>
      <c r="AD30">
        <v>1000008223803</v>
      </c>
      <c r="AI30" t="s">
        <v>18309</v>
      </c>
      <c r="AJ30" t="s">
        <v>18310</v>
      </c>
      <c r="AK30" t="s">
        <v>693</v>
      </c>
      <c r="AM30" t="s">
        <v>18311</v>
      </c>
      <c r="AN30" t="s">
        <v>18309</v>
      </c>
      <c r="AO30" t="s">
        <v>693</v>
      </c>
      <c r="AP30" t="s">
        <v>18311</v>
      </c>
      <c r="AR30" t="s">
        <v>18311</v>
      </c>
      <c r="AS30" t="s">
        <v>18311</v>
      </c>
      <c r="AT30" t="s">
        <v>18312</v>
      </c>
      <c r="AU30" t="s">
        <v>18313</v>
      </c>
      <c r="AV30" t="s">
        <v>18314</v>
      </c>
      <c r="AW30" t="s">
        <v>230</v>
      </c>
      <c r="AX30" t="s">
        <v>230</v>
      </c>
      <c r="AY30" t="s">
        <v>380</v>
      </c>
      <c r="AZ30" t="s">
        <v>380</v>
      </c>
      <c r="BA30" t="s">
        <v>255</v>
      </c>
      <c r="BB30" s="1">
        <v>46154.622430555559</v>
      </c>
      <c r="BC30">
        <v>2026</v>
      </c>
      <c r="BD30">
        <v>5</v>
      </c>
      <c r="BE30">
        <v>12</v>
      </c>
      <c r="BF30" t="s">
        <v>17934</v>
      </c>
      <c r="BG30" t="s">
        <v>18130</v>
      </c>
      <c r="BH30" t="s">
        <v>17936</v>
      </c>
      <c r="BI30" t="s">
        <v>18101</v>
      </c>
      <c r="BJ30" t="s">
        <v>18311</v>
      </c>
      <c r="BL30" t="s">
        <v>324</v>
      </c>
      <c r="BM30" t="s">
        <v>321</v>
      </c>
      <c r="BN30" t="s">
        <v>17940</v>
      </c>
      <c r="BO30" t="s">
        <v>322</v>
      </c>
      <c r="BP30" t="s">
        <v>18315</v>
      </c>
      <c r="BQ30" t="s">
        <v>18034</v>
      </c>
      <c r="BR30" t="s">
        <v>18316</v>
      </c>
      <c r="BS30" t="s">
        <v>18230</v>
      </c>
      <c r="BT30">
        <v>2026</v>
      </c>
      <c r="BU30">
        <v>5</v>
      </c>
      <c r="BV30">
        <v>12</v>
      </c>
      <c r="BY30" t="s">
        <v>693</v>
      </c>
      <c r="BZ30" t="s">
        <v>17943</v>
      </c>
      <c r="CA30" s="1">
        <v>46154.62222222222</v>
      </c>
      <c r="CB30" s="2">
        <v>46155</v>
      </c>
      <c r="CE30" t="s">
        <v>2810</v>
      </c>
      <c r="CY30" s="1"/>
      <c r="DQ30" t="s">
        <v>17918</v>
      </c>
      <c r="DS30" t="s">
        <v>693</v>
      </c>
      <c r="EP30" t="s">
        <v>17944</v>
      </c>
      <c r="EQ30" t="s">
        <v>255</v>
      </c>
      <c r="ER30" t="s">
        <v>17945</v>
      </c>
      <c r="ES30" t="s">
        <v>281</v>
      </c>
      <c r="ET30" t="s">
        <v>17946</v>
      </c>
      <c r="EU30" t="s">
        <v>17962</v>
      </c>
      <c r="EZ30" t="s">
        <v>270</v>
      </c>
      <c r="FB30" t="s">
        <v>281</v>
      </c>
      <c r="FD30" t="s">
        <v>17948</v>
      </c>
      <c r="FE30" t="s">
        <v>281</v>
      </c>
      <c r="FF30" s="1">
        <v>46154.633402777778</v>
      </c>
      <c r="FG30">
        <v>0.26</v>
      </c>
      <c r="FH30">
        <v>0</v>
      </c>
      <c r="FI30">
        <v>1</v>
      </c>
      <c r="FM30" t="s">
        <v>17949</v>
      </c>
    </row>
    <row r="31" spans="1:169" x14ac:dyDescent="0.3">
      <c r="A31">
        <v>1</v>
      </c>
      <c r="B31" t="s">
        <v>17917</v>
      </c>
      <c r="C31" t="s">
        <v>17917</v>
      </c>
      <c r="D31" t="s">
        <v>18317</v>
      </c>
      <c r="E31" t="s">
        <v>17918</v>
      </c>
      <c r="F31">
        <v>46157.291666666664</v>
      </c>
      <c r="G31">
        <v>2026</v>
      </c>
      <c r="H31">
        <v>5</v>
      </c>
      <c r="I31">
        <v>15</v>
      </c>
      <c r="J31" t="s">
        <v>17963</v>
      </c>
      <c r="O31" t="s">
        <v>18230</v>
      </c>
      <c r="P31">
        <v>2026</v>
      </c>
      <c r="Q31">
        <v>5</v>
      </c>
      <c r="R31">
        <v>12</v>
      </c>
      <c r="S31" t="s">
        <v>18318</v>
      </c>
      <c r="T31" t="s">
        <v>18319</v>
      </c>
      <c r="V31" t="s">
        <v>18108</v>
      </c>
      <c r="Y31" t="s">
        <v>17916</v>
      </c>
      <c r="AB31" t="s">
        <v>251</v>
      </c>
      <c r="AC31" t="s">
        <v>18065</v>
      </c>
      <c r="AD31">
        <v>1000008224053</v>
      </c>
      <c r="AG31" t="s">
        <v>18320</v>
      </c>
      <c r="AH31" t="s">
        <v>18321</v>
      </c>
      <c r="AI31" t="s">
        <v>18322</v>
      </c>
      <c r="AJ31" t="s">
        <v>18323</v>
      </c>
      <c r="AK31" t="s">
        <v>693</v>
      </c>
      <c r="AL31" t="s">
        <v>18320</v>
      </c>
      <c r="AM31" t="s">
        <v>18324</v>
      </c>
      <c r="AN31" t="s">
        <v>18322</v>
      </c>
      <c r="AO31" t="s">
        <v>693</v>
      </c>
      <c r="AP31" t="s">
        <v>18325</v>
      </c>
      <c r="AR31" t="s">
        <v>18324</v>
      </c>
      <c r="AS31" t="s">
        <v>18325</v>
      </c>
      <c r="AT31" t="s">
        <v>18326</v>
      </c>
      <c r="AU31" t="s">
        <v>18327</v>
      </c>
      <c r="AV31" t="s">
        <v>18328</v>
      </c>
      <c r="AW31" t="s">
        <v>230</v>
      </c>
      <c r="AX31" t="s">
        <v>230</v>
      </c>
      <c r="AY31" t="s">
        <v>380</v>
      </c>
      <c r="AZ31" t="s">
        <v>380</v>
      </c>
      <c r="BA31" t="s">
        <v>18076</v>
      </c>
      <c r="BB31" s="1">
        <v>46154.657361111109</v>
      </c>
      <c r="BC31">
        <v>2026</v>
      </c>
      <c r="BD31">
        <v>5</v>
      </c>
      <c r="BE31">
        <v>12</v>
      </c>
      <c r="BF31" t="s">
        <v>18077</v>
      </c>
      <c r="BG31" t="s">
        <v>18130</v>
      </c>
      <c r="BH31" t="s">
        <v>17936</v>
      </c>
      <c r="BI31" t="s">
        <v>18101</v>
      </c>
      <c r="BJ31" t="s">
        <v>18324</v>
      </c>
      <c r="BL31" t="s">
        <v>692</v>
      </c>
      <c r="BM31" t="s">
        <v>690</v>
      </c>
      <c r="BN31" t="s">
        <v>17940</v>
      </c>
      <c r="BO31" t="s">
        <v>322</v>
      </c>
      <c r="BP31" t="s">
        <v>2556</v>
      </c>
      <c r="BQ31" t="s">
        <v>17986</v>
      </c>
      <c r="BR31" t="s">
        <v>18329</v>
      </c>
      <c r="BS31" t="s">
        <v>18230</v>
      </c>
      <c r="BT31">
        <v>2026</v>
      </c>
      <c r="BU31">
        <v>5</v>
      </c>
      <c r="BV31">
        <v>12</v>
      </c>
      <c r="BY31" t="s">
        <v>304</v>
      </c>
      <c r="BZ31" t="s">
        <v>18083</v>
      </c>
      <c r="CA31" s="1">
        <v>46154.656944444447</v>
      </c>
      <c r="CB31" s="2">
        <v>46155</v>
      </c>
      <c r="CE31" t="s">
        <v>2810</v>
      </c>
      <c r="CY31" s="1"/>
      <c r="DQ31" t="s">
        <v>17918</v>
      </c>
      <c r="DR31" t="s">
        <v>693</v>
      </c>
      <c r="DS31" t="s">
        <v>693</v>
      </c>
      <c r="DT31" t="s">
        <v>693</v>
      </c>
      <c r="DV31" t="s">
        <v>693</v>
      </c>
      <c r="EA31" t="s">
        <v>693</v>
      </c>
      <c r="EB31" t="s">
        <v>693</v>
      </c>
      <c r="EP31" t="s">
        <v>17944</v>
      </c>
      <c r="EQ31" t="s">
        <v>18084</v>
      </c>
      <c r="ES31" t="s">
        <v>281</v>
      </c>
      <c r="ET31" t="s">
        <v>17946</v>
      </c>
      <c r="EU31" t="s">
        <v>17962</v>
      </c>
      <c r="EZ31" t="s">
        <v>270</v>
      </c>
      <c r="FB31" t="s">
        <v>281</v>
      </c>
      <c r="FD31" t="s">
        <v>18087</v>
      </c>
      <c r="FE31" t="s">
        <v>281</v>
      </c>
      <c r="FF31" s="1">
        <v>46154.675057870372</v>
      </c>
      <c r="FG31">
        <v>0.42</v>
      </c>
      <c r="FH31">
        <v>0</v>
      </c>
      <c r="FI31">
        <v>1</v>
      </c>
      <c r="FM31" t="s">
        <v>17949</v>
      </c>
    </row>
    <row r="32" spans="1:169" x14ac:dyDescent="0.3">
      <c r="A32">
        <v>0</v>
      </c>
      <c r="B32" t="s">
        <v>17916</v>
      </c>
      <c r="C32" t="s">
        <v>17916</v>
      </c>
      <c r="E32" t="s">
        <v>17918</v>
      </c>
      <c r="F32">
        <v>46157.291666666664</v>
      </c>
      <c r="G32">
        <v>2026</v>
      </c>
      <c r="H32">
        <v>5</v>
      </c>
      <c r="I32">
        <v>15</v>
      </c>
      <c r="J32" t="s">
        <v>17963</v>
      </c>
      <c r="O32" t="s">
        <v>18000</v>
      </c>
      <c r="P32">
        <v>2026</v>
      </c>
      <c r="Q32">
        <v>5</v>
      </c>
      <c r="R32">
        <v>14</v>
      </c>
      <c r="S32" t="s">
        <v>18330</v>
      </c>
      <c r="T32" t="s">
        <v>18331</v>
      </c>
      <c r="Y32" t="s">
        <v>17916</v>
      </c>
      <c r="AB32" t="s">
        <v>251</v>
      </c>
      <c r="AC32" t="s">
        <v>17924</v>
      </c>
      <c r="AD32">
        <v>1000008228228</v>
      </c>
      <c r="AG32" t="s">
        <v>18332</v>
      </c>
      <c r="AI32" t="s">
        <v>18333</v>
      </c>
      <c r="AJ32" t="s">
        <v>18334</v>
      </c>
      <c r="AK32" t="s">
        <v>693</v>
      </c>
      <c r="AN32" t="s">
        <v>18333</v>
      </c>
      <c r="AO32" t="s">
        <v>693</v>
      </c>
      <c r="AT32" t="s">
        <v>18335</v>
      </c>
      <c r="AU32" t="s">
        <v>18336</v>
      </c>
      <c r="AV32" t="s">
        <v>18337</v>
      </c>
      <c r="AW32" t="s">
        <v>230</v>
      </c>
      <c r="AX32" t="s">
        <v>230</v>
      </c>
      <c r="AY32" t="s">
        <v>380</v>
      </c>
      <c r="AZ32" t="s">
        <v>380</v>
      </c>
      <c r="BA32" t="s">
        <v>255</v>
      </c>
      <c r="BB32" s="1">
        <v>46156.375150462962</v>
      </c>
      <c r="BC32">
        <v>2026</v>
      </c>
      <c r="BD32">
        <v>5</v>
      </c>
      <c r="BE32">
        <v>14</v>
      </c>
      <c r="BF32" t="s">
        <v>18338</v>
      </c>
      <c r="BG32" t="s">
        <v>18130</v>
      </c>
      <c r="BH32" t="s">
        <v>17936</v>
      </c>
      <c r="BJ32" t="s">
        <v>18339</v>
      </c>
      <c r="BL32" t="s">
        <v>324</v>
      </c>
      <c r="BM32" t="s">
        <v>321</v>
      </c>
      <c r="BN32" t="s">
        <v>17940</v>
      </c>
      <c r="BO32" t="s">
        <v>322</v>
      </c>
      <c r="BP32" t="s">
        <v>1601</v>
      </c>
      <c r="BQ32" t="s">
        <v>17960</v>
      </c>
      <c r="BR32" t="s">
        <v>18340</v>
      </c>
      <c r="BS32" t="s">
        <v>18000</v>
      </c>
      <c r="BT32">
        <v>2026</v>
      </c>
      <c r="BU32">
        <v>5</v>
      </c>
      <c r="BV32">
        <v>14</v>
      </c>
      <c r="BY32" t="s">
        <v>693</v>
      </c>
      <c r="BZ32" t="s">
        <v>17943</v>
      </c>
      <c r="CA32" s="1">
        <v>46156.375</v>
      </c>
      <c r="CB32" s="2">
        <v>46157</v>
      </c>
      <c r="CE32" t="s">
        <v>2810</v>
      </c>
      <c r="CY32" s="1"/>
      <c r="DQ32" t="s">
        <v>17918</v>
      </c>
      <c r="DS32" t="s">
        <v>693</v>
      </c>
      <c r="EP32" t="s">
        <v>17944</v>
      </c>
      <c r="EQ32" t="s">
        <v>255</v>
      </c>
      <c r="ER32" t="s">
        <v>17945</v>
      </c>
      <c r="ES32" t="s">
        <v>281</v>
      </c>
      <c r="ET32" t="s">
        <v>17946</v>
      </c>
      <c r="EU32" t="s">
        <v>17962</v>
      </c>
      <c r="EZ32" t="s">
        <v>270</v>
      </c>
      <c r="FB32" t="s">
        <v>281</v>
      </c>
      <c r="FD32" t="s">
        <v>17948</v>
      </c>
      <c r="FE32" t="s">
        <v>281</v>
      </c>
      <c r="FF32" s="1">
        <v>46156.425416666665</v>
      </c>
      <c r="FG32">
        <v>1.21</v>
      </c>
      <c r="FH32">
        <v>0</v>
      </c>
      <c r="FM32" t="s">
        <v>17949</v>
      </c>
    </row>
    <row r="33" spans="1:169" x14ac:dyDescent="0.3">
      <c r="A33">
        <v>0</v>
      </c>
      <c r="B33" t="s">
        <v>17916</v>
      </c>
      <c r="C33" t="s">
        <v>17916</v>
      </c>
      <c r="E33" t="s">
        <v>17918</v>
      </c>
      <c r="F33">
        <v>46157.291666666664</v>
      </c>
      <c r="G33">
        <v>2026</v>
      </c>
      <c r="H33">
        <v>5</v>
      </c>
      <c r="I33">
        <v>15</v>
      </c>
      <c r="J33" t="s">
        <v>17963</v>
      </c>
      <c r="O33" t="s">
        <v>18000</v>
      </c>
      <c r="P33">
        <v>2026</v>
      </c>
      <c r="Q33">
        <v>5</v>
      </c>
      <c r="R33">
        <v>14</v>
      </c>
      <c r="S33" t="s">
        <v>18341</v>
      </c>
      <c r="T33" t="s">
        <v>18342</v>
      </c>
      <c r="Y33" t="s">
        <v>17916</v>
      </c>
      <c r="AB33" t="s">
        <v>251</v>
      </c>
      <c r="AC33" t="s">
        <v>18065</v>
      </c>
      <c r="AD33">
        <v>1000008228619</v>
      </c>
      <c r="AG33" t="s">
        <v>18343</v>
      </c>
      <c r="AH33" t="s">
        <v>18344</v>
      </c>
      <c r="AI33" t="s">
        <v>18345</v>
      </c>
      <c r="AJ33" t="s">
        <v>18346</v>
      </c>
      <c r="AK33" t="s">
        <v>693</v>
      </c>
      <c r="AL33" t="s">
        <v>18343</v>
      </c>
      <c r="AN33" t="s">
        <v>18345</v>
      </c>
      <c r="AO33" t="s">
        <v>693</v>
      </c>
      <c r="AT33" t="s">
        <v>18347</v>
      </c>
      <c r="AU33" t="s">
        <v>18348</v>
      </c>
      <c r="AV33" t="s">
        <v>18349</v>
      </c>
      <c r="AW33" t="s">
        <v>230</v>
      </c>
      <c r="AX33" t="s">
        <v>230</v>
      </c>
      <c r="AY33" t="s">
        <v>380</v>
      </c>
      <c r="AZ33" t="s">
        <v>380</v>
      </c>
      <c r="BA33" t="s">
        <v>18076</v>
      </c>
      <c r="BB33" s="1">
        <v>46156.441099537034</v>
      </c>
      <c r="BC33">
        <v>2026</v>
      </c>
      <c r="BD33">
        <v>5</v>
      </c>
      <c r="BE33">
        <v>14</v>
      </c>
      <c r="BF33" t="s">
        <v>18227</v>
      </c>
      <c r="BG33" t="s">
        <v>18130</v>
      </c>
      <c r="BH33" t="s">
        <v>17936</v>
      </c>
      <c r="BJ33" t="s">
        <v>18350</v>
      </c>
      <c r="BL33" t="s">
        <v>692</v>
      </c>
      <c r="BM33" t="s">
        <v>690</v>
      </c>
      <c r="BN33" t="s">
        <v>17940</v>
      </c>
      <c r="BO33" t="s">
        <v>322</v>
      </c>
      <c r="BP33" t="s">
        <v>2834</v>
      </c>
      <c r="BQ33" t="s">
        <v>17986</v>
      </c>
      <c r="BR33" t="s">
        <v>18351</v>
      </c>
      <c r="BS33" t="s">
        <v>18000</v>
      </c>
      <c r="BT33">
        <v>2026</v>
      </c>
      <c r="BU33">
        <v>5</v>
      </c>
      <c r="BV33">
        <v>14</v>
      </c>
      <c r="BY33" t="s">
        <v>386</v>
      </c>
      <c r="BZ33" t="s">
        <v>18083</v>
      </c>
      <c r="CA33" s="1">
        <v>46156.440972222219</v>
      </c>
      <c r="CB33" s="2">
        <v>46157</v>
      </c>
      <c r="CE33" t="s">
        <v>2810</v>
      </c>
      <c r="CY33" s="1"/>
      <c r="DQ33" t="s">
        <v>17918</v>
      </c>
      <c r="DR33" t="s">
        <v>693</v>
      </c>
      <c r="DS33" t="s">
        <v>693</v>
      </c>
      <c r="DT33" t="s">
        <v>693</v>
      </c>
      <c r="DV33" t="s">
        <v>693</v>
      </c>
      <c r="EA33" t="s">
        <v>693</v>
      </c>
      <c r="EB33" t="s">
        <v>693</v>
      </c>
      <c r="EP33" t="s">
        <v>17944</v>
      </c>
      <c r="EQ33" t="s">
        <v>18084</v>
      </c>
      <c r="ES33" t="s">
        <v>281</v>
      </c>
      <c r="ET33" t="s">
        <v>17946</v>
      </c>
      <c r="EU33" t="s">
        <v>17962</v>
      </c>
      <c r="EZ33" t="s">
        <v>270</v>
      </c>
      <c r="FB33" t="s">
        <v>281</v>
      </c>
      <c r="FD33" t="s">
        <v>18133</v>
      </c>
      <c r="FE33" t="s">
        <v>281</v>
      </c>
      <c r="FF33" s="1">
        <v>46156.466979166667</v>
      </c>
      <c r="FG33">
        <v>0.62</v>
      </c>
      <c r="FH33">
        <v>0</v>
      </c>
      <c r="FM33" t="s">
        <v>17949</v>
      </c>
    </row>
    <row r="34" spans="1:169" x14ac:dyDescent="0.3">
      <c r="A34">
        <v>0</v>
      </c>
      <c r="B34" t="s">
        <v>17916</v>
      </c>
      <c r="C34" t="s">
        <v>17916</v>
      </c>
      <c r="E34" t="s">
        <v>17918</v>
      </c>
      <c r="F34">
        <v>46156.5</v>
      </c>
      <c r="G34">
        <v>2026</v>
      </c>
      <c r="H34">
        <v>5</v>
      </c>
      <c r="I34">
        <v>14</v>
      </c>
      <c r="O34" t="s">
        <v>18000</v>
      </c>
      <c r="P34">
        <v>2026</v>
      </c>
      <c r="Q34">
        <v>5</v>
      </c>
      <c r="R34">
        <v>14</v>
      </c>
      <c r="S34" t="s">
        <v>18352</v>
      </c>
      <c r="T34" t="s">
        <v>18353</v>
      </c>
      <c r="V34" t="s">
        <v>18354</v>
      </c>
      <c r="Y34" t="s">
        <v>17916</v>
      </c>
      <c r="AB34" t="s">
        <v>251</v>
      </c>
      <c r="AC34" t="s">
        <v>17924</v>
      </c>
      <c r="AD34">
        <v>1000008228841</v>
      </c>
      <c r="AF34" t="s">
        <v>18355</v>
      </c>
      <c r="AG34" t="s">
        <v>18356</v>
      </c>
      <c r="AI34" t="s">
        <v>18357</v>
      </c>
      <c r="AJ34" t="s">
        <v>18358</v>
      </c>
      <c r="AK34" t="s">
        <v>693</v>
      </c>
      <c r="AN34" t="s">
        <v>18357</v>
      </c>
      <c r="AO34" t="s">
        <v>693</v>
      </c>
      <c r="AT34" t="s">
        <v>18359</v>
      </c>
      <c r="AU34" t="s">
        <v>18360</v>
      </c>
      <c r="AV34" t="s">
        <v>18361</v>
      </c>
      <c r="AW34" t="s">
        <v>230</v>
      </c>
      <c r="AX34" t="s">
        <v>230</v>
      </c>
      <c r="AY34" t="s">
        <v>380</v>
      </c>
      <c r="AZ34" t="s">
        <v>380</v>
      </c>
      <c r="BA34" t="s">
        <v>255</v>
      </c>
      <c r="BB34" s="1">
        <v>46156.465937499997</v>
      </c>
      <c r="BC34">
        <v>2026</v>
      </c>
      <c r="BD34">
        <v>5</v>
      </c>
      <c r="BE34">
        <v>14</v>
      </c>
      <c r="BF34" t="s">
        <v>17934</v>
      </c>
      <c r="BG34" t="s">
        <v>18130</v>
      </c>
      <c r="BH34" t="s">
        <v>17936</v>
      </c>
      <c r="BJ34" t="s">
        <v>18362</v>
      </c>
      <c r="BL34" t="s">
        <v>324</v>
      </c>
      <c r="BM34" t="s">
        <v>321</v>
      </c>
      <c r="BN34" t="s">
        <v>17940</v>
      </c>
      <c r="BO34" t="s">
        <v>322</v>
      </c>
      <c r="BP34" t="s">
        <v>2933</v>
      </c>
      <c r="BQ34" t="s">
        <v>18363</v>
      </c>
      <c r="BR34" t="s">
        <v>18364</v>
      </c>
      <c r="BS34" t="s">
        <v>18000</v>
      </c>
      <c r="BT34">
        <v>2026</v>
      </c>
      <c r="BU34">
        <v>5</v>
      </c>
      <c r="BV34">
        <v>14</v>
      </c>
      <c r="BY34" t="s">
        <v>693</v>
      </c>
      <c r="BZ34" t="s">
        <v>17943</v>
      </c>
      <c r="CA34" s="1">
        <v>46156.465277777781</v>
      </c>
      <c r="CB34" s="2">
        <v>46157</v>
      </c>
      <c r="CE34" t="s">
        <v>2810</v>
      </c>
      <c r="CY34" s="1"/>
      <c r="DQ34" t="s">
        <v>17918</v>
      </c>
      <c r="DS34" t="s">
        <v>693</v>
      </c>
      <c r="EP34" t="s">
        <v>17944</v>
      </c>
      <c r="EQ34" t="s">
        <v>255</v>
      </c>
      <c r="ER34" t="s">
        <v>17945</v>
      </c>
      <c r="ES34" t="s">
        <v>281</v>
      </c>
      <c r="ET34" t="s">
        <v>17946</v>
      </c>
      <c r="EU34" t="s">
        <v>17962</v>
      </c>
      <c r="EZ34" t="s">
        <v>270</v>
      </c>
      <c r="FB34" t="s">
        <v>281</v>
      </c>
      <c r="FD34" t="s">
        <v>17948</v>
      </c>
      <c r="FE34" t="s">
        <v>281</v>
      </c>
      <c r="FF34" s="1">
        <v>46156.508449074077</v>
      </c>
      <c r="FG34">
        <v>1.02</v>
      </c>
      <c r="FH34">
        <v>0</v>
      </c>
      <c r="FM34" t="s">
        <v>17949</v>
      </c>
    </row>
    <row r="35" spans="1:169" x14ac:dyDescent="0.3">
      <c r="A35">
        <v>0</v>
      </c>
      <c r="B35" t="s">
        <v>17916</v>
      </c>
      <c r="C35" t="s">
        <v>17916</v>
      </c>
      <c r="E35" t="s">
        <v>17918</v>
      </c>
      <c r="F35">
        <v>46157.291666666664</v>
      </c>
      <c r="G35">
        <v>2026</v>
      </c>
      <c r="H35">
        <v>5</v>
      </c>
      <c r="I35">
        <v>15</v>
      </c>
      <c r="J35" t="s">
        <v>17963</v>
      </c>
      <c r="O35" t="s">
        <v>18000</v>
      </c>
      <c r="P35">
        <v>2026</v>
      </c>
      <c r="Q35">
        <v>5</v>
      </c>
      <c r="R35">
        <v>14</v>
      </c>
      <c r="S35" t="s">
        <v>18365</v>
      </c>
      <c r="T35" t="s">
        <v>18366</v>
      </c>
      <c r="Y35" t="s">
        <v>17916</v>
      </c>
      <c r="AB35" t="s">
        <v>251</v>
      </c>
      <c r="AC35" t="s">
        <v>17924</v>
      </c>
      <c r="AD35">
        <v>1000008228287</v>
      </c>
      <c r="AI35" t="s">
        <v>18367</v>
      </c>
      <c r="AJ35" t="s">
        <v>18368</v>
      </c>
      <c r="AK35" t="s">
        <v>693</v>
      </c>
      <c r="AN35" t="s">
        <v>18367</v>
      </c>
      <c r="AO35" t="s">
        <v>693</v>
      </c>
      <c r="AT35" t="s">
        <v>18369</v>
      </c>
      <c r="AU35" t="s">
        <v>18370</v>
      </c>
      <c r="AV35" t="s">
        <v>18371</v>
      </c>
      <c r="AW35" t="s">
        <v>230</v>
      </c>
      <c r="AX35" t="s">
        <v>230</v>
      </c>
      <c r="AY35" t="s">
        <v>380</v>
      </c>
      <c r="AZ35" t="s">
        <v>380</v>
      </c>
      <c r="BA35" t="s">
        <v>255</v>
      </c>
      <c r="BB35" s="1">
        <v>46156.385000000002</v>
      </c>
      <c r="BC35">
        <v>2026</v>
      </c>
      <c r="BD35">
        <v>5</v>
      </c>
      <c r="BE35">
        <v>14</v>
      </c>
      <c r="BF35" t="s">
        <v>17934</v>
      </c>
      <c r="BG35" t="s">
        <v>18130</v>
      </c>
      <c r="BH35" t="s">
        <v>17936</v>
      </c>
      <c r="BJ35" t="s">
        <v>18372</v>
      </c>
      <c r="BL35" t="s">
        <v>324</v>
      </c>
      <c r="BM35" t="s">
        <v>321</v>
      </c>
      <c r="BN35" t="s">
        <v>17940</v>
      </c>
      <c r="BO35" t="s">
        <v>322</v>
      </c>
      <c r="BP35" t="s">
        <v>986</v>
      </c>
      <c r="BQ35" t="s">
        <v>18155</v>
      </c>
      <c r="BR35" t="s">
        <v>18373</v>
      </c>
      <c r="BS35" t="s">
        <v>18000</v>
      </c>
      <c r="BT35">
        <v>2026</v>
      </c>
      <c r="BU35">
        <v>5</v>
      </c>
      <c r="BV35">
        <v>14</v>
      </c>
      <c r="BY35" t="s">
        <v>693</v>
      </c>
      <c r="BZ35" t="s">
        <v>17943</v>
      </c>
      <c r="CA35" s="1">
        <v>46156.384722222225</v>
      </c>
      <c r="CB35" s="2">
        <v>46157</v>
      </c>
      <c r="CE35" t="s">
        <v>2810</v>
      </c>
      <c r="CY35" s="1"/>
      <c r="DQ35" t="s">
        <v>17918</v>
      </c>
      <c r="DS35" t="s">
        <v>693</v>
      </c>
      <c r="EP35" t="s">
        <v>17944</v>
      </c>
      <c r="EQ35" t="s">
        <v>255</v>
      </c>
      <c r="ER35" t="s">
        <v>17945</v>
      </c>
      <c r="ES35" t="s">
        <v>281</v>
      </c>
      <c r="ET35" t="s">
        <v>17946</v>
      </c>
      <c r="EU35" t="s">
        <v>17962</v>
      </c>
      <c r="EZ35" t="s">
        <v>270</v>
      </c>
      <c r="FB35" t="s">
        <v>281</v>
      </c>
      <c r="FD35" t="s">
        <v>17948</v>
      </c>
      <c r="FE35" t="s">
        <v>281</v>
      </c>
      <c r="FF35" s="1">
        <v>46156.425416666665</v>
      </c>
      <c r="FG35">
        <v>0.97</v>
      </c>
      <c r="FH35">
        <v>0</v>
      </c>
      <c r="FM35" t="s">
        <v>17949</v>
      </c>
    </row>
    <row r="36" spans="1:169" x14ac:dyDescent="0.3">
      <c r="A36">
        <v>0</v>
      </c>
      <c r="B36" t="s">
        <v>17916</v>
      </c>
      <c r="C36" t="s">
        <v>17916</v>
      </c>
      <c r="E36" t="s">
        <v>17918</v>
      </c>
      <c r="F36">
        <v>46158.291666666664</v>
      </c>
      <c r="G36">
        <v>2026</v>
      </c>
      <c r="H36">
        <v>5</v>
      </c>
      <c r="I36">
        <v>16</v>
      </c>
      <c r="J36" t="s">
        <v>17963</v>
      </c>
      <c r="O36" t="s">
        <v>18000</v>
      </c>
      <c r="P36">
        <v>2026</v>
      </c>
      <c r="Q36">
        <v>5</v>
      </c>
      <c r="R36">
        <v>14</v>
      </c>
      <c r="S36" t="s">
        <v>18374</v>
      </c>
      <c r="T36" t="s">
        <v>18375</v>
      </c>
      <c r="Y36" t="s">
        <v>17916</v>
      </c>
      <c r="AB36" t="s">
        <v>251</v>
      </c>
      <c r="AC36" t="s">
        <v>17924</v>
      </c>
      <c r="AD36">
        <v>1000008229155</v>
      </c>
      <c r="AI36" t="s">
        <v>18376</v>
      </c>
      <c r="AJ36" t="s">
        <v>18377</v>
      </c>
      <c r="AK36" t="s">
        <v>693</v>
      </c>
      <c r="AM36" t="s">
        <v>18378</v>
      </c>
      <c r="AN36" t="s">
        <v>18376</v>
      </c>
      <c r="AO36" t="s">
        <v>693</v>
      </c>
      <c r="AP36" t="s">
        <v>18378</v>
      </c>
      <c r="AR36" t="s">
        <v>18378</v>
      </c>
      <c r="AS36" t="s">
        <v>18378</v>
      </c>
      <c r="AT36" t="s">
        <v>18379</v>
      </c>
      <c r="AU36" t="s">
        <v>18380</v>
      </c>
      <c r="AV36" t="s">
        <v>18381</v>
      </c>
      <c r="AW36" t="s">
        <v>230</v>
      </c>
      <c r="AX36" t="s">
        <v>230</v>
      </c>
      <c r="AY36" t="s">
        <v>380</v>
      </c>
      <c r="AZ36" t="s">
        <v>380</v>
      </c>
      <c r="BA36" t="s">
        <v>255</v>
      </c>
      <c r="BB36" s="1">
        <v>46156.502118055556</v>
      </c>
      <c r="BC36">
        <v>2026</v>
      </c>
      <c r="BD36">
        <v>5</v>
      </c>
      <c r="BE36">
        <v>14</v>
      </c>
      <c r="BF36" t="s">
        <v>17934</v>
      </c>
      <c r="BG36" t="s">
        <v>18130</v>
      </c>
      <c r="BH36" t="s">
        <v>17936</v>
      </c>
      <c r="BJ36" t="s">
        <v>18378</v>
      </c>
      <c r="BL36" t="s">
        <v>1947</v>
      </c>
      <c r="BM36" t="s">
        <v>1945</v>
      </c>
      <c r="BN36" t="s">
        <v>17940</v>
      </c>
      <c r="BO36" t="s">
        <v>322</v>
      </c>
      <c r="BP36" t="s">
        <v>2929</v>
      </c>
      <c r="BQ36" t="s">
        <v>18382</v>
      </c>
      <c r="BR36" t="s">
        <v>18383</v>
      </c>
      <c r="BS36" t="s">
        <v>18000</v>
      </c>
      <c r="BT36">
        <v>2026</v>
      </c>
      <c r="BU36">
        <v>5</v>
      </c>
      <c r="BV36">
        <v>14</v>
      </c>
      <c r="BY36" t="s">
        <v>693</v>
      </c>
      <c r="BZ36" t="s">
        <v>17943</v>
      </c>
      <c r="CA36" s="1">
        <v>46156.502083333333</v>
      </c>
      <c r="CB36" s="2">
        <v>46157</v>
      </c>
      <c r="CE36" t="s">
        <v>2810</v>
      </c>
      <c r="CY36" s="1"/>
      <c r="DQ36" t="s">
        <v>17918</v>
      </c>
      <c r="DS36" t="s">
        <v>693</v>
      </c>
      <c r="EP36" t="s">
        <v>17944</v>
      </c>
      <c r="EQ36" t="s">
        <v>255</v>
      </c>
      <c r="ER36" t="s">
        <v>17945</v>
      </c>
      <c r="ES36" t="s">
        <v>281</v>
      </c>
      <c r="ET36" t="s">
        <v>17946</v>
      </c>
      <c r="EU36" t="s">
        <v>17962</v>
      </c>
      <c r="EZ36" t="s">
        <v>270</v>
      </c>
      <c r="FB36" t="s">
        <v>281</v>
      </c>
      <c r="FD36" t="s">
        <v>17948</v>
      </c>
      <c r="FE36" t="s">
        <v>281</v>
      </c>
      <c r="FF36" s="1">
        <v>46156.550069444442</v>
      </c>
      <c r="FG36">
        <v>1.1499999999999999</v>
      </c>
      <c r="FH36">
        <v>0</v>
      </c>
      <c r="FM36" t="s">
        <v>17949</v>
      </c>
    </row>
    <row r="37" spans="1:169" x14ac:dyDescent="0.3">
      <c r="A37">
        <v>0</v>
      </c>
      <c r="B37" t="s">
        <v>17916</v>
      </c>
      <c r="C37" t="s">
        <v>17916</v>
      </c>
      <c r="E37" t="s">
        <v>17918</v>
      </c>
      <c r="F37">
        <v>46157.5</v>
      </c>
      <c r="G37">
        <v>2026</v>
      </c>
      <c r="H37">
        <v>5</v>
      </c>
      <c r="I37">
        <v>15</v>
      </c>
      <c r="J37" t="s">
        <v>17919</v>
      </c>
      <c r="O37" t="s">
        <v>18000</v>
      </c>
      <c r="P37">
        <v>2026</v>
      </c>
      <c r="Q37">
        <v>5</v>
      </c>
      <c r="R37">
        <v>14</v>
      </c>
      <c r="S37" t="s">
        <v>18384</v>
      </c>
      <c r="T37" t="s">
        <v>18385</v>
      </c>
      <c r="Y37" t="s">
        <v>17916</v>
      </c>
      <c r="AB37" t="s">
        <v>251</v>
      </c>
      <c r="AC37" t="s">
        <v>18065</v>
      </c>
      <c r="AD37">
        <v>1000008229306</v>
      </c>
      <c r="AG37" t="s">
        <v>18386</v>
      </c>
      <c r="AH37" t="s">
        <v>18387</v>
      </c>
      <c r="AI37" t="s">
        <v>18388</v>
      </c>
      <c r="AJ37" t="s">
        <v>18389</v>
      </c>
      <c r="AK37" t="s">
        <v>693</v>
      </c>
      <c r="AL37" t="s">
        <v>18386</v>
      </c>
      <c r="AN37" t="s">
        <v>18388</v>
      </c>
      <c r="AO37" t="s">
        <v>693</v>
      </c>
      <c r="AT37" t="s">
        <v>18390</v>
      </c>
      <c r="AU37" t="s">
        <v>18391</v>
      </c>
      <c r="AV37" t="s">
        <v>18392</v>
      </c>
      <c r="AW37" t="s">
        <v>230</v>
      </c>
      <c r="AX37" t="s">
        <v>230</v>
      </c>
      <c r="AY37" t="s">
        <v>380</v>
      </c>
      <c r="AZ37" t="s">
        <v>380</v>
      </c>
      <c r="BA37" t="s">
        <v>18076</v>
      </c>
      <c r="BB37" s="1">
        <v>46156.526226851849</v>
      </c>
      <c r="BC37">
        <v>2026</v>
      </c>
      <c r="BD37">
        <v>5</v>
      </c>
      <c r="BE37">
        <v>14</v>
      </c>
      <c r="BF37" t="s">
        <v>18077</v>
      </c>
      <c r="BG37" t="s">
        <v>18130</v>
      </c>
      <c r="BH37" t="s">
        <v>17936</v>
      </c>
      <c r="BJ37" t="s">
        <v>18393</v>
      </c>
      <c r="BL37" t="s">
        <v>1947</v>
      </c>
      <c r="BM37" t="s">
        <v>1945</v>
      </c>
      <c r="BN37" t="s">
        <v>17940</v>
      </c>
      <c r="BO37" t="s">
        <v>322</v>
      </c>
      <c r="BP37" t="s">
        <v>2869</v>
      </c>
      <c r="BQ37" t="s">
        <v>18382</v>
      </c>
      <c r="BR37" t="s">
        <v>18394</v>
      </c>
      <c r="BS37" t="s">
        <v>18000</v>
      </c>
      <c r="BT37">
        <v>2026</v>
      </c>
      <c r="BU37">
        <v>5</v>
      </c>
      <c r="BV37">
        <v>14</v>
      </c>
      <c r="BY37" t="s">
        <v>304</v>
      </c>
      <c r="BZ37" t="s">
        <v>18083</v>
      </c>
      <c r="CA37" s="1">
        <v>46156.525694444441</v>
      </c>
      <c r="CB37" s="2">
        <v>46157</v>
      </c>
      <c r="CE37" t="s">
        <v>2810</v>
      </c>
      <c r="CY37" s="1"/>
      <c r="DQ37" t="s">
        <v>17918</v>
      </c>
      <c r="DR37" t="s">
        <v>693</v>
      </c>
      <c r="DS37" t="s">
        <v>693</v>
      </c>
      <c r="DT37" t="s">
        <v>693</v>
      </c>
      <c r="DV37" t="s">
        <v>693</v>
      </c>
      <c r="EA37" t="s">
        <v>693</v>
      </c>
      <c r="EB37" t="s">
        <v>693</v>
      </c>
      <c r="EP37" t="s">
        <v>17944</v>
      </c>
      <c r="EQ37" t="s">
        <v>18084</v>
      </c>
      <c r="ES37" t="s">
        <v>281</v>
      </c>
      <c r="ET37" t="s">
        <v>17946</v>
      </c>
      <c r="EU37" t="s">
        <v>17962</v>
      </c>
      <c r="EZ37" t="s">
        <v>270</v>
      </c>
      <c r="FB37" t="s">
        <v>281</v>
      </c>
      <c r="FD37" t="s">
        <v>18087</v>
      </c>
      <c r="FE37" t="s">
        <v>281</v>
      </c>
      <c r="FF37" s="1">
        <v>46156.550069444442</v>
      </c>
      <c r="FG37">
        <v>0.56999999999999995</v>
      </c>
      <c r="FH37">
        <v>0</v>
      </c>
      <c r="FM37" t="s">
        <v>17949</v>
      </c>
    </row>
    <row r="38" spans="1:169" x14ac:dyDescent="0.3">
      <c r="A38">
        <v>0</v>
      </c>
      <c r="B38" t="s">
        <v>17916</v>
      </c>
      <c r="C38" t="s">
        <v>17916</v>
      </c>
      <c r="E38" t="s">
        <v>17918</v>
      </c>
      <c r="F38">
        <v>46158.291666666664</v>
      </c>
      <c r="G38">
        <v>2026</v>
      </c>
      <c r="H38">
        <v>5</v>
      </c>
      <c r="I38">
        <v>16</v>
      </c>
      <c r="J38" t="s">
        <v>17963</v>
      </c>
      <c r="O38" t="s">
        <v>18000</v>
      </c>
      <c r="P38">
        <v>2026</v>
      </c>
      <c r="Q38">
        <v>5</v>
      </c>
      <c r="R38">
        <v>14</v>
      </c>
      <c r="S38" t="s">
        <v>18395</v>
      </c>
      <c r="T38" t="s">
        <v>18396</v>
      </c>
      <c r="Y38" t="s">
        <v>17916</v>
      </c>
      <c r="AB38" t="s">
        <v>251</v>
      </c>
      <c r="AC38" t="s">
        <v>17924</v>
      </c>
      <c r="AD38">
        <v>1000008229368</v>
      </c>
      <c r="AI38" t="s">
        <v>18397</v>
      </c>
      <c r="AJ38" t="s">
        <v>18398</v>
      </c>
      <c r="AK38" t="s">
        <v>693</v>
      </c>
      <c r="AM38" t="s">
        <v>18399</v>
      </c>
      <c r="AN38" t="s">
        <v>18397</v>
      </c>
      <c r="AO38" t="s">
        <v>693</v>
      </c>
      <c r="AR38" t="s">
        <v>18399</v>
      </c>
      <c r="AT38" t="s">
        <v>18400</v>
      </c>
      <c r="AU38" t="s">
        <v>18401</v>
      </c>
      <c r="AV38" t="s">
        <v>18402</v>
      </c>
      <c r="AW38" t="s">
        <v>230</v>
      </c>
      <c r="AX38" t="s">
        <v>230</v>
      </c>
      <c r="AY38" t="s">
        <v>380</v>
      </c>
      <c r="AZ38" t="s">
        <v>380</v>
      </c>
      <c r="BA38" t="s">
        <v>255</v>
      </c>
      <c r="BB38" s="1">
        <v>46156.534178240741</v>
      </c>
      <c r="BC38">
        <v>2026</v>
      </c>
      <c r="BD38">
        <v>5</v>
      </c>
      <c r="BE38">
        <v>14</v>
      </c>
      <c r="BF38" t="s">
        <v>18100</v>
      </c>
      <c r="BG38" t="s">
        <v>18130</v>
      </c>
      <c r="BH38" t="s">
        <v>17936</v>
      </c>
      <c r="BJ38" t="s">
        <v>18399</v>
      </c>
      <c r="BL38" t="s">
        <v>324</v>
      </c>
      <c r="BM38" t="s">
        <v>321</v>
      </c>
      <c r="BN38" t="s">
        <v>17940</v>
      </c>
      <c r="BO38" t="s">
        <v>322</v>
      </c>
      <c r="BP38" t="s">
        <v>2839</v>
      </c>
      <c r="BQ38" t="s">
        <v>18103</v>
      </c>
      <c r="BR38" t="s">
        <v>18403</v>
      </c>
      <c r="BS38" t="s">
        <v>18000</v>
      </c>
      <c r="BT38">
        <v>2026</v>
      </c>
      <c r="BU38">
        <v>5</v>
      </c>
      <c r="BV38">
        <v>14</v>
      </c>
      <c r="BY38" t="s">
        <v>693</v>
      </c>
      <c r="BZ38" t="s">
        <v>17943</v>
      </c>
      <c r="CA38" s="1">
        <v>46156.53402777778</v>
      </c>
      <c r="CB38" s="2">
        <v>46157</v>
      </c>
      <c r="CE38" t="s">
        <v>2810</v>
      </c>
      <c r="CY38" s="1"/>
      <c r="DQ38" t="s">
        <v>17918</v>
      </c>
      <c r="DS38" t="s">
        <v>693</v>
      </c>
      <c r="EP38" t="s">
        <v>17944</v>
      </c>
      <c r="EQ38" t="s">
        <v>255</v>
      </c>
      <c r="ER38" t="s">
        <v>17945</v>
      </c>
      <c r="ES38" t="s">
        <v>281</v>
      </c>
      <c r="ET38" t="s">
        <v>17946</v>
      </c>
      <c r="EU38" t="s">
        <v>17962</v>
      </c>
      <c r="EZ38" t="s">
        <v>270</v>
      </c>
      <c r="FB38" t="s">
        <v>281</v>
      </c>
      <c r="FD38" t="s">
        <v>17948</v>
      </c>
      <c r="FE38" t="s">
        <v>281</v>
      </c>
      <c r="FF38" s="1">
        <v>46156.550069444442</v>
      </c>
      <c r="FG38">
        <v>0.38</v>
      </c>
      <c r="FH38">
        <v>0</v>
      </c>
      <c r="FM38" t="s">
        <v>17949</v>
      </c>
    </row>
    <row r="39" spans="1:169" x14ac:dyDescent="0.3">
      <c r="A39">
        <v>0</v>
      </c>
      <c r="B39" t="s">
        <v>17916</v>
      </c>
      <c r="C39" t="s">
        <v>17916</v>
      </c>
      <c r="E39" t="s">
        <v>17918</v>
      </c>
      <c r="F39">
        <v>46157.5</v>
      </c>
      <c r="G39">
        <v>2026</v>
      </c>
      <c r="H39">
        <v>5</v>
      </c>
      <c r="I39">
        <v>15</v>
      </c>
      <c r="J39" t="s">
        <v>17919</v>
      </c>
      <c r="O39" t="s">
        <v>18000</v>
      </c>
      <c r="P39">
        <v>2026</v>
      </c>
      <c r="Q39">
        <v>5</v>
      </c>
      <c r="R39">
        <v>14</v>
      </c>
      <c r="S39" t="s">
        <v>18404</v>
      </c>
      <c r="T39" t="s">
        <v>18405</v>
      </c>
      <c r="Y39" t="s">
        <v>17916</v>
      </c>
      <c r="AB39" t="s">
        <v>251</v>
      </c>
      <c r="AC39" t="s">
        <v>18065</v>
      </c>
      <c r="AD39">
        <v>1000008229410</v>
      </c>
      <c r="AG39" t="s">
        <v>18406</v>
      </c>
      <c r="AH39" t="s">
        <v>18407</v>
      </c>
      <c r="AI39" t="s">
        <v>18408</v>
      </c>
      <c r="AJ39" t="s">
        <v>18409</v>
      </c>
      <c r="AK39" t="s">
        <v>693</v>
      </c>
      <c r="AL39" t="s">
        <v>18406</v>
      </c>
      <c r="AN39" t="s">
        <v>18408</v>
      </c>
      <c r="AO39" t="s">
        <v>693</v>
      </c>
      <c r="AT39" t="s">
        <v>18410</v>
      </c>
      <c r="AU39" t="s">
        <v>18411</v>
      </c>
      <c r="AV39" t="s">
        <v>18412</v>
      </c>
      <c r="AW39" t="s">
        <v>230</v>
      </c>
      <c r="AX39" t="s">
        <v>230</v>
      </c>
      <c r="AY39" t="s">
        <v>380</v>
      </c>
      <c r="AZ39" t="s">
        <v>380</v>
      </c>
      <c r="BA39" t="s">
        <v>18076</v>
      </c>
      <c r="BB39" s="1">
        <v>46156.541724537034</v>
      </c>
      <c r="BC39">
        <v>2026</v>
      </c>
      <c r="BD39">
        <v>5</v>
      </c>
      <c r="BE39">
        <v>14</v>
      </c>
      <c r="BF39" t="s">
        <v>18413</v>
      </c>
      <c r="BG39" t="s">
        <v>18130</v>
      </c>
      <c r="BH39" t="s">
        <v>17936</v>
      </c>
      <c r="BJ39" t="s">
        <v>18414</v>
      </c>
      <c r="BL39" t="s">
        <v>2813</v>
      </c>
      <c r="BM39" t="s">
        <v>2814</v>
      </c>
      <c r="BN39" t="s">
        <v>17940</v>
      </c>
      <c r="BO39" t="s">
        <v>322</v>
      </c>
      <c r="BP39" t="s">
        <v>3549</v>
      </c>
      <c r="BQ39" t="s">
        <v>18415</v>
      </c>
      <c r="BR39" t="s">
        <v>18416</v>
      </c>
      <c r="BS39" t="s">
        <v>18000</v>
      </c>
      <c r="BT39">
        <v>2026</v>
      </c>
      <c r="BU39">
        <v>5</v>
      </c>
      <c r="BV39">
        <v>14</v>
      </c>
      <c r="BY39" t="s">
        <v>304</v>
      </c>
      <c r="BZ39" t="s">
        <v>18083</v>
      </c>
      <c r="CA39" s="1">
        <v>46156.541666666664</v>
      </c>
      <c r="CB39" s="2">
        <v>46157</v>
      </c>
      <c r="CE39" t="s">
        <v>2810</v>
      </c>
      <c r="CY39" s="1"/>
      <c r="DQ39" t="s">
        <v>17918</v>
      </c>
      <c r="DR39" t="s">
        <v>693</v>
      </c>
      <c r="DS39" t="s">
        <v>693</v>
      </c>
      <c r="DT39" t="s">
        <v>693</v>
      </c>
      <c r="DV39" t="s">
        <v>693</v>
      </c>
      <c r="EA39" t="s">
        <v>693</v>
      </c>
      <c r="EB39" t="s">
        <v>693</v>
      </c>
      <c r="EP39" t="s">
        <v>17944</v>
      </c>
      <c r="EQ39" t="s">
        <v>18084</v>
      </c>
      <c r="ES39" t="s">
        <v>281</v>
      </c>
      <c r="ET39" t="s">
        <v>17946</v>
      </c>
      <c r="EU39" t="s">
        <v>17962</v>
      </c>
      <c r="EZ39" t="s">
        <v>270</v>
      </c>
      <c r="FB39" t="s">
        <v>281</v>
      </c>
      <c r="FD39" t="s">
        <v>18087</v>
      </c>
      <c r="FE39" t="s">
        <v>281</v>
      </c>
      <c r="FF39" s="1">
        <v>46156.591747685183</v>
      </c>
      <c r="FG39">
        <v>1.2</v>
      </c>
      <c r="FH39">
        <v>0</v>
      </c>
      <c r="FM39" t="s">
        <v>17949</v>
      </c>
    </row>
    <row r="40" spans="1:169" x14ac:dyDescent="0.3">
      <c r="A40">
        <v>0</v>
      </c>
      <c r="B40" t="s">
        <v>17916</v>
      </c>
      <c r="C40" t="s">
        <v>17916</v>
      </c>
      <c r="E40" t="s">
        <v>17918</v>
      </c>
      <c r="F40">
        <v>46157.291666666664</v>
      </c>
      <c r="G40">
        <v>2026</v>
      </c>
      <c r="H40">
        <v>5</v>
      </c>
      <c r="I40">
        <v>15</v>
      </c>
      <c r="J40" t="s">
        <v>17963</v>
      </c>
      <c r="O40" t="s">
        <v>18000</v>
      </c>
      <c r="P40">
        <v>2026</v>
      </c>
      <c r="Q40">
        <v>5</v>
      </c>
      <c r="R40">
        <v>14</v>
      </c>
      <c r="S40" t="s">
        <v>18417</v>
      </c>
      <c r="T40" t="s">
        <v>18418</v>
      </c>
      <c r="Y40" t="s">
        <v>17916</v>
      </c>
      <c r="AB40" t="s">
        <v>251</v>
      </c>
      <c r="AC40" t="s">
        <v>17924</v>
      </c>
      <c r="AD40">
        <v>1000008229415</v>
      </c>
      <c r="AI40" t="s">
        <v>18419</v>
      </c>
      <c r="AJ40" t="s">
        <v>18420</v>
      </c>
      <c r="AK40" t="s">
        <v>693</v>
      </c>
      <c r="AM40" t="s">
        <v>18421</v>
      </c>
      <c r="AN40" t="s">
        <v>18419</v>
      </c>
      <c r="AO40" t="s">
        <v>693</v>
      </c>
      <c r="AR40" t="s">
        <v>18421</v>
      </c>
      <c r="AT40" t="s">
        <v>18422</v>
      </c>
      <c r="AU40" t="s">
        <v>18423</v>
      </c>
      <c r="AV40" t="s">
        <v>18424</v>
      </c>
      <c r="AW40" t="s">
        <v>230</v>
      </c>
      <c r="AX40" t="s">
        <v>230</v>
      </c>
      <c r="AY40" t="s">
        <v>380</v>
      </c>
      <c r="AZ40" t="s">
        <v>380</v>
      </c>
      <c r="BA40" t="s">
        <v>255</v>
      </c>
      <c r="BB40" s="1">
        <v>46156.542650462965</v>
      </c>
      <c r="BC40">
        <v>2026</v>
      </c>
      <c r="BD40">
        <v>5</v>
      </c>
      <c r="BE40">
        <v>14</v>
      </c>
      <c r="BF40" t="s">
        <v>18100</v>
      </c>
      <c r="BG40" t="s">
        <v>18130</v>
      </c>
      <c r="BH40" t="s">
        <v>17936</v>
      </c>
      <c r="BJ40" t="s">
        <v>18425</v>
      </c>
      <c r="BL40" t="s">
        <v>324</v>
      </c>
      <c r="BM40" t="s">
        <v>321</v>
      </c>
      <c r="BN40" t="s">
        <v>17940</v>
      </c>
      <c r="BO40" t="s">
        <v>322</v>
      </c>
      <c r="BP40" t="s">
        <v>2870</v>
      </c>
      <c r="BQ40" t="s">
        <v>18115</v>
      </c>
      <c r="BR40" t="s">
        <v>18426</v>
      </c>
      <c r="BS40" t="s">
        <v>18000</v>
      </c>
      <c r="BT40">
        <v>2026</v>
      </c>
      <c r="BU40">
        <v>5</v>
      </c>
      <c r="BV40">
        <v>14</v>
      </c>
      <c r="BY40" t="s">
        <v>693</v>
      </c>
      <c r="BZ40" t="s">
        <v>17943</v>
      </c>
      <c r="CA40" s="1">
        <v>46156.542361111111</v>
      </c>
      <c r="CB40" s="2">
        <v>46157</v>
      </c>
      <c r="CE40" t="s">
        <v>2810</v>
      </c>
      <c r="CY40" s="1"/>
      <c r="DQ40" t="s">
        <v>17918</v>
      </c>
      <c r="DS40" t="s">
        <v>693</v>
      </c>
      <c r="EP40" t="s">
        <v>17944</v>
      </c>
      <c r="EQ40" t="s">
        <v>255</v>
      </c>
      <c r="ER40" t="s">
        <v>17945</v>
      </c>
      <c r="ES40" t="s">
        <v>281</v>
      </c>
      <c r="ET40" t="s">
        <v>17946</v>
      </c>
      <c r="EU40" t="s">
        <v>17962</v>
      </c>
      <c r="EZ40" t="s">
        <v>270</v>
      </c>
      <c r="FB40" t="s">
        <v>281</v>
      </c>
      <c r="FD40" t="s">
        <v>17948</v>
      </c>
      <c r="FE40" t="s">
        <v>281</v>
      </c>
      <c r="FF40" s="1">
        <v>46156.675173611111</v>
      </c>
      <c r="FG40">
        <v>3.18</v>
      </c>
      <c r="FH40">
        <v>0</v>
      </c>
      <c r="FM40" t="s">
        <v>17949</v>
      </c>
    </row>
    <row r="41" spans="1:169" x14ac:dyDescent="0.3">
      <c r="A41">
        <v>0</v>
      </c>
      <c r="B41" t="s">
        <v>17916</v>
      </c>
      <c r="C41" t="s">
        <v>17916</v>
      </c>
      <c r="E41" t="s">
        <v>17918</v>
      </c>
      <c r="F41">
        <v>46158.291666666664</v>
      </c>
      <c r="G41">
        <v>2026</v>
      </c>
      <c r="H41">
        <v>5</v>
      </c>
      <c r="I41">
        <v>16</v>
      </c>
      <c r="J41" t="s">
        <v>17963</v>
      </c>
      <c r="O41" t="s">
        <v>18000</v>
      </c>
      <c r="P41">
        <v>2026</v>
      </c>
      <c r="Q41">
        <v>5</v>
      </c>
      <c r="R41">
        <v>14</v>
      </c>
      <c r="S41" t="s">
        <v>18427</v>
      </c>
      <c r="T41" t="s">
        <v>18428</v>
      </c>
      <c r="Y41" t="s">
        <v>17916</v>
      </c>
      <c r="AB41" t="s">
        <v>251</v>
      </c>
      <c r="AC41" t="s">
        <v>17924</v>
      </c>
      <c r="AD41">
        <v>1000008229501</v>
      </c>
      <c r="AI41" t="s">
        <v>18429</v>
      </c>
      <c r="AJ41" t="s">
        <v>18430</v>
      </c>
      <c r="AK41" t="s">
        <v>693</v>
      </c>
      <c r="AN41" t="s">
        <v>18429</v>
      </c>
      <c r="AO41" t="s">
        <v>693</v>
      </c>
      <c r="AT41" t="s">
        <v>18431</v>
      </c>
      <c r="AU41" t="s">
        <v>18432</v>
      </c>
      <c r="AV41" t="s">
        <v>18433</v>
      </c>
      <c r="AW41" t="s">
        <v>230</v>
      </c>
      <c r="AX41" t="s">
        <v>230</v>
      </c>
      <c r="AY41" t="s">
        <v>380</v>
      </c>
      <c r="AZ41" t="s">
        <v>380</v>
      </c>
      <c r="BA41" t="s">
        <v>255</v>
      </c>
      <c r="BB41" s="1">
        <v>46156.557280092595</v>
      </c>
      <c r="BC41">
        <v>2026</v>
      </c>
      <c r="BD41">
        <v>5</v>
      </c>
      <c r="BE41">
        <v>14</v>
      </c>
      <c r="BF41" t="s">
        <v>17934</v>
      </c>
      <c r="BG41" t="s">
        <v>18130</v>
      </c>
      <c r="BH41" t="s">
        <v>17936</v>
      </c>
      <c r="BJ41" t="s">
        <v>18434</v>
      </c>
      <c r="BL41" t="s">
        <v>324</v>
      </c>
      <c r="BM41" t="s">
        <v>321</v>
      </c>
      <c r="BN41" t="s">
        <v>17940</v>
      </c>
      <c r="BO41" t="s">
        <v>322</v>
      </c>
      <c r="BP41" t="s">
        <v>7455</v>
      </c>
      <c r="BQ41" t="s">
        <v>18435</v>
      </c>
      <c r="BR41" t="s">
        <v>18436</v>
      </c>
      <c r="BS41" t="s">
        <v>18000</v>
      </c>
      <c r="BT41">
        <v>2026</v>
      </c>
      <c r="BU41">
        <v>5</v>
      </c>
      <c r="BV41">
        <v>14</v>
      </c>
      <c r="BY41" t="s">
        <v>693</v>
      </c>
      <c r="BZ41" t="s">
        <v>17943</v>
      </c>
      <c r="CA41" s="1">
        <v>46156.556944444441</v>
      </c>
      <c r="CB41" s="2">
        <v>46157</v>
      </c>
      <c r="CE41" t="s">
        <v>2810</v>
      </c>
      <c r="CY41" s="1"/>
      <c r="DQ41" t="s">
        <v>17918</v>
      </c>
      <c r="DS41" t="s">
        <v>693</v>
      </c>
      <c r="EP41" t="s">
        <v>17944</v>
      </c>
      <c r="EQ41" t="s">
        <v>255</v>
      </c>
      <c r="ER41" t="s">
        <v>17945</v>
      </c>
      <c r="ES41" t="s">
        <v>281</v>
      </c>
      <c r="ET41" t="s">
        <v>17946</v>
      </c>
      <c r="EU41" t="s">
        <v>17962</v>
      </c>
      <c r="EZ41" t="s">
        <v>270</v>
      </c>
      <c r="FB41" t="s">
        <v>281</v>
      </c>
      <c r="FD41" t="s">
        <v>17948</v>
      </c>
      <c r="FE41" t="s">
        <v>281</v>
      </c>
      <c r="FF41" s="1">
        <v>46156.591747685183</v>
      </c>
      <c r="FG41">
        <v>0.83</v>
      </c>
      <c r="FH41">
        <v>0</v>
      </c>
      <c r="FM41" t="s">
        <v>17949</v>
      </c>
    </row>
    <row r="42" spans="1:169" x14ac:dyDescent="0.3">
      <c r="A42">
        <v>0</v>
      </c>
      <c r="B42" t="s">
        <v>17916</v>
      </c>
      <c r="C42" t="s">
        <v>17916</v>
      </c>
      <c r="E42" t="s">
        <v>17918</v>
      </c>
      <c r="F42">
        <v>46158.291666666664</v>
      </c>
      <c r="G42">
        <v>2026</v>
      </c>
      <c r="H42">
        <v>5</v>
      </c>
      <c r="I42">
        <v>16</v>
      </c>
      <c r="J42" t="s">
        <v>17963</v>
      </c>
      <c r="O42" t="s">
        <v>18000</v>
      </c>
      <c r="P42">
        <v>2026</v>
      </c>
      <c r="Q42">
        <v>5</v>
      </c>
      <c r="R42">
        <v>14</v>
      </c>
      <c r="S42" t="s">
        <v>18437</v>
      </c>
      <c r="T42" t="s">
        <v>18438</v>
      </c>
      <c r="Y42" t="s">
        <v>17916</v>
      </c>
      <c r="AB42" t="s">
        <v>251</v>
      </c>
      <c r="AC42" t="s">
        <v>17924</v>
      </c>
      <c r="AD42">
        <v>1000008238787</v>
      </c>
      <c r="AI42" t="s">
        <v>18439</v>
      </c>
      <c r="AJ42" t="s">
        <v>18440</v>
      </c>
      <c r="AK42" t="s">
        <v>693</v>
      </c>
      <c r="AN42" t="s">
        <v>18439</v>
      </c>
      <c r="AO42" t="s">
        <v>693</v>
      </c>
      <c r="AT42" t="s">
        <v>18441</v>
      </c>
      <c r="AU42" t="s">
        <v>18442</v>
      </c>
      <c r="AV42" t="s">
        <v>18443</v>
      </c>
      <c r="AW42" t="s">
        <v>230</v>
      </c>
      <c r="AX42" t="s">
        <v>230</v>
      </c>
      <c r="AY42" t="s">
        <v>380</v>
      </c>
      <c r="AZ42" t="s">
        <v>380</v>
      </c>
      <c r="BA42" t="s">
        <v>255</v>
      </c>
      <c r="BB42" s="1">
        <v>46156.685995370368</v>
      </c>
      <c r="BC42">
        <v>2026</v>
      </c>
      <c r="BD42">
        <v>5</v>
      </c>
      <c r="BE42">
        <v>14</v>
      </c>
      <c r="BF42" t="s">
        <v>18100</v>
      </c>
      <c r="BG42" t="s">
        <v>18130</v>
      </c>
      <c r="BH42" t="s">
        <v>17936</v>
      </c>
      <c r="BJ42" t="s">
        <v>18444</v>
      </c>
      <c r="BL42" t="s">
        <v>324</v>
      </c>
      <c r="BM42" t="s">
        <v>321</v>
      </c>
      <c r="BN42" t="s">
        <v>17940</v>
      </c>
      <c r="BO42" t="s">
        <v>322</v>
      </c>
      <c r="BP42" t="s">
        <v>2946</v>
      </c>
      <c r="BQ42" t="s">
        <v>18214</v>
      </c>
      <c r="BR42" t="s">
        <v>18445</v>
      </c>
      <c r="BS42" t="s">
        <v>18000</v>
      </c>
      <c r="BT42">
        <v>2026</v>
      </c>
      <c r="BU42">
        <v>5</v>
      </c>
      <c r="BV42">
        <v>14</v>
      </c>
      <c r="BY42" t="s">
        <v>693</v>
      </c>
      <c r="BZ42" t="s">
        <v>17943</v>
      </c>
      <c r="CA42" s="1">
        <v>46156.685416666667</v>
      </c>
      <c r="CB42" s="2">
        <v>46157</v>
      </c>
      <c r="CE42" t="s">
        <v>2810</v>
      </c>
      <c r="CY42" s="1"/>
      <c r="DQ42" t="s">
        <v>17918</v>
      </c>
      <c r="DS42" t="s">
        <v>693</v>
      </c>
      <c r="EP42" t="s">
        <v>17944</v>
      </c>
      <c r="EQ42" t="s">
        <v>255</v>
      </c>
      <c r="ER42" t="s">
        <v>17945</v>
      </c>
      <c r="ES42" t="s">
        <v>281</v>
      </c>
      <c r="ET42" t="s">
        <v>17946</v>
      </c>
      <c r="EU42" t="s">
        <v>17962</v>
      </c>
      <c r="EZ42" t="s">
        <v>270</v>
      </c>
      <c r="FB42" t="s">
        <v>281</v>
      </c>
      <c r="FD42" t="s">
        <v>17948</v>
      </c>
      <c r="FE42" t="s">
        <v>281</v>
      </c>
      <c r="FF42" s="1">
        <v>46156.716874999998</v>
      </c>
      <c r="FG42">
        <v>0.74</v>
      </c>
      <c r="FH42">
        <v>0</v>
      </c>
      <c r="FM42" t="s">
        <v>17949</v>
      </c>
    </row>
    <row r="43" spans="1:169" x14ac:dyDescent="0.3">
      <c r="A43">
        <v>0</v>
      </c>
      <c r="B43" t="s">
        <v>17916</v>
      </c>
      <c r="C43" t="s">
        <v>17916</v>
      </c>
      <c r="E43" t="s">
        <v>17918</v>
      </c>
      <c r="F43">
        <v>46157.5</v>
      </c>
      <c r="G43">
        <v>2026</v>
      </c>
      <c r="H43">
        <v>5</v>
      </c>
      <c r="I43">
        <v>15</v>
      </c>
      <c r="J43" t="s">
        <v>17919</v>
      </c>
      <c r="O43" t="s">
        <v>18000</v>
      </c>
      <c r="P43">
        <v>2026</v>
      </c>
      <c r="Q43">
        <v>5</v>
      </c>
      <c r="R43">
        <v>14</v>
      </c>
      <c r="S43" t="s">
        <v>18446</v>
      </c>
      <c r="T43" t="s">
        <v>18447</v>
      </c>
      <c r="Y43" t="s">
        <v>17916</v>
      </c>
      <c r="AB43" t="s">
        <v>251</v>
      </c>
      <c r="AC43" t="s">
        <v>18065</v>
      </c>
      <c r="AD43">
        <v>1000008238888</v>
      </c>
      <c r="AG43" t="s">
        <v>18448</v>
      </c>
      <c r="AH43" t="s">
        <v>18449</v>
      </c>
      <c r="AI43" t="s">
        <v>18450</v>
      </c>
      <c r="AJ43" t="s">
        <v>18451</v>
      </c>
      <c r="AK43" t="s">
        <v>693</v>
      </c>
      <c r="AL43" t="s">
        <v>18448</v>
      </c>
      <c r="AM43" t="s">
        <v>18071</v>
      </c>
      <c r="AN43" t="s">
        <v>18450</v>
      </c>
      <c r="AO43" t="s">
        <v>693</v>
      </c>
      <c r="AP43" t="s">
        <v>696</v>
      </c>
      <c r="AR43" t="s">
        <v>18071</v>
      </c>
      <c r="AS43" t="s">
        <v>696</v>
      </c>
      <c r="AT43" t="s">
        <v>18452</v>
      </c>
      <c r="AU43" t="s">
        <v>18453</v>
      </c>
      <c r="AV43" t="s">
        <v>18454</v>
      </c>
      <c r="AW43" t="s">
        <v>230</v>
      </c>
      <c r="AX43" t="s">
        <v>230</v>
      </c>
      <c r="AY43" t="s">
        <v>1857</v>
      </c>
      <c r="AZ43" t="s">
        <v>1857</v>
      </c>
      <c r="BA43" t="s">
        <v>18076</v>
      </c>
      <c r="BB43" s="1">
        <v>46156.688437500001</v>
      </c>
      <c r="BC43">
        <v>2026</v>
      </c>
      <c r="BD43">
        <v>5</v>
      </c>
      <c r="BE43">
        <v>14</v>
      </c>
      <c r="BF43" t="s">
        <v>18077</v>
      </c>
      <c r="BG43" t="s">
        <v>17935</v>
      </c>
      <c r="BH43" t="s">
        <v>17936</v>
      </c>
      <c r="BJ43" t="s">
        <v>18455</v>
      </c>
      <c r="BL43" t="s">
        <v>1101</v>
      </c>
      <c r="BM43" t="s">
        <v>1098</v>
      </c>
      <c r="BN43" t="s">
        <v>17940</v>
      </c>
      <c r="BO43" t="s">
        <v>322</v>
      </c>
      <c r="BP43" t="s">
        <v>18456</v>
      </c>
      <c r="BQ43" t="s">
        <v>17998</v>
      </c>
      <c r="BR43" t="s">
        <v>18457</v>
      </c>
      <c r="BS43" t="s">
        <v>18000</v>
      </c>
      <c r="BT43">
        <v>2026</v>
      </c>
      <c r="BU43">
        <v>5</v>
      </c>
      <c r="BV43">
        <v>14</v>
      </c>
      <c r="BY43" t="s">
        <v>304</v>
      </c>
      <c r="BZ43" t="s">
        <v>18083</v>
      </c>
      <c r="CA43" s="1">
        <v>46156.688194444447</v>
      </c>
      <c r="CB43" s="2">
        <v>46157</v>
      </c>
      <c r="CE43" t="s">
        <v>2810</v>
      </c>
      <c r="CY43" s="1"/>
      <c r="DQ43" t="s">
        <v>17918</v>
      </c>
      <c r="DR43" t="s">
        <v>693</v>
      </c>
      <c r="DS43" t="s">
        <v>693</v>
      </c>
      <c r="DT43" t="s">
        <v>693</v>
      </c>
      <c r="DV43" t="s">
        <v>693</v>
      </c>
      <c r="EA43" t="s">
        <v>693</v>
      </c>
      <c r="EB43" t="s">
        <v>693</v>
      </c>
      <c r="EP43" t="s">
        <v>17944</v>
      </c>
      <c r="EQ43" t="s">
        <v>18084</v>
      </c>
      <c r="ES43" t="s">
        <v>281</v>
      </c>
      <c r="ET43" t="s">
        <v>17946</v>
      </c>
      <c r="EU43" t="s">
        <v>17962</v>
      </c>
      <c r="EZ43" t="s">
        <v>270</v>
      </c>
      <c r="FB43" t="s">
        <v>281</v>
      </c>
      <c r="FD43" t="s">
        <v>18087</v>
      </c>
      <c r="FE43" t="s">
        <v>281</v>
      </c>
      <c r="FF43" s="1">
        <v>46156.716874999998</v>
      </c>
      <c r="FG43">
        <v>0.68</v>
      </c>
      <c r="FH43">
        <v>0</v>
      </c>
      <c r="FM43" t="s">
        <v>17949</v>
      </c>
    </row>
    <row r="44" spans="1:169" x14ac:dyDescent="0.3">
      <c r="A44">
        <v>0</v>
      </c>
      <c r="B44" t="s">
        <v>17916</v>
      </c>
      <c r="C44" t="s">
        <v>17916</v>
      </c>
      <c r="E44" t="s">
        <v>17918</v>
      </c>
      <c r="F44">
        <v>46157.5</v>
      </c>
      <c r="G44">
        <v>2026</v>
      </c>
      <c r="H44">
        <v>5</v>
      </c>
      <c r="I44">
        <v>15</v>
      </c>
      <c r="J44" t="s">
        <v>17919</v>
      </c>
      <c r="O44" t="s">
        <v>18000</v>
      </c>
      <c r="P44">
        <v>2026</v>
      </c>
      <c r="Q44">
        <v>5</v>
      </c>
      <c r="R44">
        <v>14</v>
      </c>
      <c r="S44" t="s">
        <v>18458</v>
      </c>
      <c r="T44" t="s">
        <v>18459</v>
      </c>
      <c r="Y44" t="s">
        <v>17916</v>
      </c>
      <c r="AB44" t="s">
        <v>251</v>
      </c>
      <c r="AC44" t="s">
        <v>17924</v>
      </c>
      <c r="AD44">
        <v>1000008238797</v>
      </c>
      <c r="AI44" t="s">
        <v>18460</v>
      </c>
      <c r="AJ44" t="s">
        <v>18461</v>
      </c>
      <c r="AK44" t="s">
        <v>693</v>
      </c>
      <c r="AM44" t="s">
        <v>18462</v>
      </c>
      <c r="AN44" t="s">
        <v>18460</v>
      </c>
      <c r="AO44" t="s">
        <v>693</v>
      </c>
      <c r="AR44" t="s">
        <v>18462</v>
      </c>
      <c r="AT44" t="s">
        <v>18463</v>
      </c>
      <c r="AU44" t="s">
        <v>18464</v>
      </c>
      <c r="AV44" t="s">
        <v>18465</v>
      </c>
      <c r="AW44" t="s">
        <v>230</v>
      </c>
      <c r="AX44" t="s">
        <v>230</v>
      </c>
      <c r="AY44" t="s">
        <v>380</v>
      </c>
      <c r="AZ44" t="s">
        <v>380</v>
      </c>
      <c r="BA44" t="s">
        <v>255</v>
      </c>
      <c r="BB44" s="1">
        <v>46156.686111111114</v>
      </c>
      <c r="BC44">
        <v>2026</v>
      </c>
      <c r="BD44">
        <v>5</v>
      </c>
      <c r="BE44">
        <v>14</v>
      </c>
      <c r="BF44" t="s">
        <v>17934</v>
      </c>
      <c r="BG44" t="s">
        <v>18130</v>
      </c>
      <c r="BH44" t="s">
        <v>17936</v>
      </c>
      <c r="BJ44" t="s">
        <v>18462</v>
      </c>
      <c r="BL44" t="s">
        <v>324</v>
      </c>
      <c r="BM44" t="s">
        <v>321</v>
      </c>
      <c r="BN44" t="s">
        <v>17940</v>
      </c>
      <c r="BO44" t="s">
        <v>322</v>
      </c>
      <c r="BP44" t="s">
        <v>18466</v>
      </c>
      <c r="BQ44" t="s">
        <v>18467</v>
      </c>
      <c r="BR44" t="s">
        <v>18468</v>
      </c>
      <c r="BS44" t="s">
        <v>18000</v>
      </c>
      <c r="BT44">
        <v>2026</v>
      </c>
      <c r="BU44">
        <v>5</v>
      </c>
      <c r="BV44">
        <v>14</v>
      </c>
      <c r="BY44" t="s">
        <v>693</v>
      </c>
      <c r="BZ44" t="s">
        <v>17943</v>
      </c>
      <c r="CA44" s="1">
        <v>46156.686111111114</v>
      </c>
      <c r="CB44" s="2">
        <v>46157</v>
      </c>
      <c r="CE44" t="s">
        <v>2810</v>
      </c>
      <c r="CY44" s="1"/>
      <c r="DQ44" t="s">
        <v>17918</v>
      </c>
      <c r="DS44" t="s">
        <v>693</v>
      </c>
      <c r="EP44" t="s">
        <v>17944</v>
      </c>
      <c r="EQ44" t="s">
        <v>255</v>
      </c>
      <c r="ER44" t="s">
        <v>17945</v>
      </c>
      <c r="ES44" t="s">
        <v>281</v>
      </c>
      <c r="ET44" t="s">
        <v>17946</v>
      </c>
      <c r="EU44" t="s">
        <v>17962</v>
      </c>
      <c r="EZ44" t="s">
        <v>270</v>
      </c>
      <c r="FB44" t="s">
        <v>281</v>
      </c>
      <c r="FD44" t="s">
        <v>17948</v>
      </c>
      <c r="FE44" t="s">
        <v>281</v>
      </c>
      <c r="FF44" s="1">
        <v>46156.84202546296</v>
      </c>
      <c r="FG44">
        <v>3.74</v>
      </c>
      <c r="FH44">
        <v>0</v>
      </c>
      <c r="FM44" t="s">
        <v>17949</v>
      </c>
    </row>
    <row r="45" spans="1:169" x14ac:dyDescent="0.3">
      <c r="A45">
        <v>0</v>
      </c>
      <c r="B45" t="s">
        <v>17916</v>
      </c>
      <c r="C45" t="s">
        <v>17916</v>
      </c>
      <c r="E45" t="s">
        <v>17918</v>
      </c>
      <c r="F45">
        <v>46157.5</v>
      </c>
      <c r="G45">
        <v>2026</v>
      </c>
      <c r="H45">
        <v>5</v>
      </c>
      <c r="I45">
        <v>15</v>
      </c>
      <c r="J45" t="s">
        <v>17919</v>
      </c>
      <c r="O45" t="s">
        <v>18000</v>
      </c>
      <c r="P45">
        <v>2026</v>
      </c>
      <c r="Q45">
        <v>5</v>
      </c>
      <c r="R45">
        <v>14</v>
      </c>
      <c r="S45" t="s">
        <v>18469</v>
      </c>
      <c r="T45" t="s">
        <v>18470</v>
      </c>
      <c r="Y45" t="s">
        <v>17916</v>
      </c>
      <c r="AB45" t="s">
        <v>251</v>
      </c>
      <c r="AC45" t="s">
        <v>18065</v>
      </c>
      <c r="AD45">
        <v>1000008239216</v>
      </c>
      <c r="AG45" t="s">
        <v>18471</v>
      </c>
      <c r="AH45" t="s">
        <v>18472</v>
      </c>
      <c r="AI45" t="s">
        <v>18473</v>
      </c>
      <c r="AJ45" t="s">
        <v>18474</v>
      </c>
      <c r="AK45" t="s">
        <v>693</v>
      </c>
      <c r="AL45" t="s">
        <v>18471</v>
      </c>
      <c r="AN45" t="s">
        <v>18473</v>
      </c>
      <c r="AO45" t="s">
        <v>693</v>
      </c>
      <c r="AT45" t="s">
        <v>18475</v>
      </c>
      <c r="AU45" t="s">
        <v>18476</v>
      </c>
      <c r="AV45" t="s">
        <v>18477</v>
      </c>
      <c r="AW45" t="s">
        <v>230</v>
      </c>
      <c r="AX45" t="s">
        <v>230</v>
      </c>
      <c r="AY45" t="s">
        <v>380</v>
      </c>
      <c r="AZ45" t="s">
        <v>380</v>
      </c>
      <c r="BA45" t="s">
        <v>18076</v>
      </c>
      <c r="BB45" s="1">
        <v>46156.702407407407</v>
      </c>
      <c r="BC45">
        <v>2026</v>
      </c>
      <c r="BD45">
        <v>5</v>
      </c>
      <c r="BE45">
        <v>14</v>
      </c>
      <c r="BF45" t="s">
        <v>18129</v>
      </c>
      <c r="BG45" t="s">
        <v>18130</v>
      </c>
      <c r="BH45" t="s">
        <v>17936</v>
      </c>
      <c r="BJ45" t="s">
        <v>18478</v>
      </c>
      <c r="BL45" t="s">
        <v>324</v>
      </c>
      <c r="BM45" t="s">
        <v>321</v>
      </c>
      <c r="BN45" t="s">
        <v>17940</v>
      </c>
      <c r="BO45" t="s">
        <v>322</v>
      </c>
      <c r="BP45" t="s">
        <v>1741</v>
      </c>
      <c r="BQ45" t="s">
        <v>18046</v>
      </c>
      <c r="BR45" t="s">
        <v>18479</v>
      </c>
      <c r="BS45" t="s">
        <v>18000</v>
      </c>
      <c r="BT45">
        <v>2026</v>
      </c>
      <c r="BU45">
        <v>5</v>
      </c>
      <c r="BV45">
        <v>14</v>
      </c>
      <c r="BY45" t="s">
        <v>386</v>
      </c>
      <c r="BZ45" t="s">
        <v>18083</v>
      </c>
      <c r="CA45" s="1">
        <v>46156.70208333333</v>
      </c>
      <c r="CB45" s="2">
        <v>46157</v>
      </c>
      <c r="CE45" t="s">
        <v>2810</v>
      </c>
      <c r="CY45" s="1"/>
      <c r="DQ45" t="s">
        <v>17918</v>
      </c>
      <c r="DR45" t="s">
        <v>693</v>
      </c>
      <c r="DS45" t="s">
        <v>693</v>
      </c>
      <c r="DT45" t="s">
        <v>693</v>
      </c>
      <c r="DV45" t="s">
        <v>693</v>
      </c>
      <c r="EA45" t="s">
        <v>693</v>
      </c>
      <c r="EB45" t="s">
        <v>693</v>
      </c>
      <c r="EP45" t="s">
        <v>17944</v>
      </c>
      <c r="EQ45" t="s">
        <v>18084</v>
      </c>
      <c r="ES45" t="s">
        <v>281</v>
      </c>
      <c r="ET45" t="s">
        <v>17946</v>
      </c>
      <c r="EU45" t="s">
        <v>17962</v>
      </c>
      <c r="EZ45" t="s">
        <v>270</v>
      </c>
      <c r="FB45" t="s">
        <v>281</v>
      </c>
      <c r="FD45" t="s">
        <v>18133</v>
      </c>
      <c r="FE45" t="s">
        <v>281</v>
      </c>
      <c r="FF45" s="1">
        <v>46156.716874999998</v>
      </c>
      <c r="FG45">
        <v>0.35</v>
      </c>
      <c r="FH45">
        <v>0</v>
      </c>
      <c r="FM45" t="s">
        <v>17949</v>
      </c>
    </row>
    <row r="46" spans="1:169" x14ac:dyDescent="0.3">
      <c r="A46">
        <v>0</v>
      </c>
      <c r="B46" t="s">
        <v>17916</v>
      </c>
      <c r="C46" t="s">
        <v>17916</v>
      </c>
      <c r="E46" t="s">
        <v>17918</v>
      </c>
      <c r="F46">
        <v>46157.5</v>
      </c>
      <c r="G46">
        <v>2026</v>
      </c>
      <c r="H46">
        <v>5</v>
      </c>
      <c r="I46">
        <v>15</v>
      </c>
      <c r="J46" t="s">
        <v>17919</v>
      </c>
      <c r="O46" t="s">
        <v>18000</v>
      </c>
      <c r="P46">
        <v>2026</v>
      </c>
      <c r="Q46">
        <v>5</v>
      </c>
      <c r="R46">
        <v>14</v>
      </c>
      <c r="S46" t="s">
        <v>18480</v>
      </c>
      <c r="T46" t="s">
        <v>18481</v>
      </c>
      <c r="Y46" t="s">
        <v>17916</v>
      </c>
      <c r="AB46" t="s">
        <v>251</v>
      </c>
      <c r="AC46" t="s">
        <v>17924</v>
      </c>
      <c r="AD46">
        <v>1000008239320</v>
      </c>
      <c r="AG46" t="s">
        <v>18482</v>
      </c>
      <c r="AI46" t="s">
        <v>18483</v>
      </c>
      <c r="AJ46" t="s">
        <v>18484</v>
      </c>
      <c r="AK46" t="s">
        <v>693</v>
      </c>
      <c r="AM46" t="s">
        <v>18485</v>
      </c>
      <c r="AN46" t="s">
        <v>18483</v>
      </c>
      <c r="AO46" t="s">
        <v>693</v>
      </c>
      <c r="AP46" t="s">
        <v>18486</v>
      </c>
      <c r="AR46" t="s">
        <v>18485</v>
      </c>
      <c r="AS46" t="s">
        <v>18486</v>
      </c>
      <c r="AT46" t="s">
        <v>18487</v>
      </c>
      <c r="AU46" t="s">
        <v>18488</v>
      </c>
      <c r="AV46" t="s">
        <v>18489</v>
      </c>
      <c r="AW46" t="s">
        <v>230</v>
      </c>
      <c r="AX46" t="s">
        <v>230</v>
      </c>
      <c r="AY46" t="s">
        <v>380</v>
      </c>
      <c r="AZ46" t="s">
        <v>380</v>
      </c>
      <c r="BA46" t="s">
        <v>255</v>
      </c>
      <c r="BB46" s="1">
        <v>46156.707233796296</v>
      </c>
      <c r="BC46">
        <v>2026</v>
      </c>
      <c r="BD46">
        <v>5</v>
      </c>
      <c r="BE46">
        <v>14</v>
      </c>
      <c r="BF46" t="s">
        <v>18100</v>
      </c>
      <c r="BG46" t="s">
        <v>18130</v>
      </c>
      <c r="BH46" t="s">
        <v>17936</v>
      </c>
      <c r="BJ46" t="s">
        <v>18490</v>
      </c>
      <c r="BL46" t="s">
        <v>324</v>
      </c>
      <c r="BM46" t="s">
        <v>321</v>
      </c>
      <c r="BN46" t="s">
        <v>17940</v>
      </c>
      <c r="BO46" t="s">
        <v>322</v>
      </c>
      <c r="BP46" t="s">
        <v>2036</v>
      </c>
      <c r="BQ46" t="s">
        <v>18491</v>
      </c>
      <c r="BR46" t="s">
        <v>18492</v>
      </c>
      <c r="BS46" t="s">
        <v>18000</v>
      </c>
      <c r="BT46">
        <v>2026</v>
      </c>
      <c r="BU46">
        <v>5</v>
      </c>
      <c r="BV46">
        <v>14</v>
      </c>
      <c r="BY46" t="s">
        <v>693</v>
      </c>
      <c r="BZ46" t="s">
        <v>17943</v>
      </c>
      <c r="CA46" s="1">
        <v>46156.706944444442</v>
      </c>
      <c r="CB46" s="2">
        <v>46157</v>
      </c>
      <c r="CE46" t="s">
        <v>2810</v>
      </c>
      <c r="CY46" s="1"/>
      <c r="DQ46" t="s">
        <v>17918</v>
      </c>
      <c r="DS46" t="s">
        <v>693</v>
      </c>
      <c r="EP46" t="s">
        <v>17944</v>
      </c>
      <c r="EQ46" t="s">
        <v>255</v>
      </c>
      <c r="ER46" t="s">
        <v>17945</v>
      </c>
      <c r="ES46" t="s">
        <v>281</v>
      </c>
      <c r="ET46" t="s">
        <v>17946</v>
      </c>
      <c r="EU46" t="s">
        <v>17962</v>
      </c>
      <c r="EZ46" t="s">
        <v>270</v>
      </c>
      <c r="FB46" t="s">
        <v>281</v>
      </c>
      <c r="FD46" t="s">
        <v>17948</v>
      </c>
      <c r="FE46" t="s">
        <v>281</v>
      </c>
      <c r="FF46" s="1">
        <v>46156.75849537037</v>
      </c>
      <c r="FG46">
        <v>1.23</v>
      </c>
      <c r="FH46">
        <v>0</v>
      </c>
      <c r="FM46" t="s">
        <v>17949</v>
      </c>
    </row>
    <row r="47" spans="1:169" x14ac:dyDescent="0.3">
      <c r="A47">
        <v>0</v>
      </c>
      <c r="B47" t="s">
        <v>17916</v>
      </c>
      <c r="C47" t="s">
        <v>17916</v>
      </c>
      <c r="E47" t="s">
        <v>17918</v>
      </c>
      <c r="F47">
        <v>46157.291666666664</v>
      </c>
      <c r="G47">
        <v>2026</v>
      </c>
      <c r="H47">
        <v>5</v>
      </c>
      <c r="I47">
        <v>15</v>
      </c>
      <c r="J47" t="s">
        <v>17963</v>
      </c>
      <c r="O47" t="s">
        <v>18000</v>
      </c>
      <c r="P47">
        <v>2026</v>
      </c>
      <c r="Q47">
        <v>5</v>
      </c>
      <c r="R47">
        <v>14</v>
      </c>
      <c r="S47" t="s">
        <v>18493</v>
      </c>
      <c r="T47" t="s">
        <v>18494</v>
      </c>
      <c r="Y47" t="s">
        <v>17917</v>
      </c>
      <c r="AB47" t="s">
        <v>251</v>
      </c>
      <c r="AC47" t="s">
        <v>17924</v>
      </c>
      <c r="AD47">
        <v>1000008229257</v>
      </c>
      <c r="AG47" t="s">
        <v>18495</v>
      </c>
      <c r="AI47" t="s">
        <v>18496</v>
      </c>
      <c r="AJ47" t="s">
        <v>18497</v>
      </c>
      <c r="AK47" t="s">
        <v>249</v>
      </c>
      <c r="AM47" t="s">
        <v>18498</v>
      </c>
      <c r="AN47" t="s">
        <v>18499</v>
      </c>
      <c r="AO47" t="s">
        <v>249</v>
      </c>
      <c r="AP47" t="s">
        <v>18500</v>
      </c>
      <c r="AR47" t="s">
        <v>18498</v>
      </c>
      <c r="AS47" t="s">
        <v>18500</v>
      </c>
      <c r="AT47" t="s">
        <v>18501</v>
      </c>
      <c r="AU47" t="s">
        <v>18502</v>
      </c>
      <c r="AV47" t="s">
        <v>18503</v>
      </c>
      <c r="AW47" t="s">
        <v>1696</v>
      </c>
      <c r="AX47" t="s">
        <v>1696</v>
      </c>
      <c r="AY47" t="s">
        <v>1698</v>
      </c>
      <c r="AZ47" t="s">
        <v>1698</v>
      </c>
      <c r="BA47" t="s">
        <v>255</v>
      </c>
      <c r="BB47" s="1">
        <v>46156.517858796295</v>
      </c>
      <c r="BC47">
        <v>2026</v>
      </c>
      <c r="BD47">
        <v>5</v>
      </c>
      <c r="BE47">
        <v>14</v>
      </c>
      <c r="BF47" t="s">
        <v>18504</v>
      </c>
      <c r="BG47" t="s">
        <v>18505</v>
      </c>
      <c r="BH47" t="s">
        <v>17936</v>
      </c>
      <c r="BJ47" t="s">
        <v>18500</v>
      </c>
      <c r="BL47" t="s">
        <v>324</v>
      </c>
      <c r="BM47" t="s">
        <v>321</v>
      </c>
      <c r="BN47" t="s">
        <v>17940</v>
      </c>
      <c r="BO47" t="s">
        <v>322</v>
      </c>
      <c r="BP47" t="s">
        <v>2501</v>
      </c>
      <c r="BQ47" t="s">
        <v>18254</v>
      </c>
      <c r="BR47" t="s">
        <v>18506</v>
      </c>
      <c r="BS47" t="s">
        <v>18000</v>
      </c>
      <c r="BT47">
        <v>2026</v>
      </c>
      <c r="BU47">
        <v>5</v>
      </c>
      <c r="BV47">
        <v>14</v>
      </c>
      <c r="BY47" t="s">
        <v>693</v>
      </c>
      <c r="BZ47" t="s">
        <v>17943</v>
      </c>
      <c r="CA47" s="1">
        <v>46156.517361111109</v>
      </c>
      <c r="CB47" s="2">
        <v>46157</v>
      </c>
      <c r="CE47" t="s">
        <v>2810</v>
      </c>
      <c r="CY47" s="1"/>
      <c r="DQ47" t="s">
        <v>17918</v>
      </c>
      <c r="DS47" t="s">
        <v>693</v>
      </c>
      <c r="EP47" t="s">
        <v>17944</v>
      </c>
      <c r="EQ47" t="s">
        <v>255</v>
      </c>
      <c r="ER47" t="s">
        <v>17945</v>
      </c>
      <c r="ES47" t="s">
        <v>281</v>
      </c>
      <c r="ET47" t="s">
        <v>17946</v>
      </c>
      <c r="EU47" t="s">
        <v>17962</v>
      </c>
      <c r="EZ47" t="s">
        <v>270</v>
      </c>
      <c r="FB47" t="s">
        <v>281</v>
      </c>
      <c r="FD47" t="s">
        <v>17948</v>
      </c>
      <c r="FE47" t="s">
        <v>281</v>
      </c>
      <c r="FF47" s="1">
        <v>46156.550069444442</v>
      </c>
      <c r="FG47">
        <v>0.77</v>
      </c>
      <c r="FH47">
        <v>0</v>
      </c>
      <c r="FM47" t="s">
        <v>17949</v>
      </c>
    </row>
    <row r="48" spans="1:169" x14ac:dyDescent="0.3">
      <c r="A48">
        <v>0</v>
      </c>
      <c r="B48" t="s">
        <v>17916</v>
      </c>
      <c r="C48" t="s">
        <v>17916</v>
      </c>
      <c r="E48" t="s">
        <v>17918</v>
      </c>
      <c r="F48">
        <v>46158.291666666664</v>
      </c>
      <c r="G48">
        <v>2026</v>
      </c>
      <c r="H48">
        <v>5</v>
      </c>
      <c r="I48">
        <v>16</v>
      </c>
      <c r="J48" t="s">
        <v>17963</v>
      </c>
      <c r="O48" t="s">
        <v>18000</v>
      </c>
      <c r="P48">
        <v>2026</v>
      </c>
      <c r="Q48">
        <v>5</v>
      </c>
      <c r="R48">
        <v>14</v>
      </c>
      <c r="S48" t="s">
        <v>18507</v>
      </c>
      <c r="T48" t="s">
        <v>18508</v>
      </c>
      <c r="Y48" t="s">
        <v>17916</v>
      </c>
      <c r="AB48" t="s">
        <v>251</v>
      </c>
      <c r="AC48" t="s">
        <v>17924</v>
      </c>
      <c r="AD48">
        <v>1000008238967</v>
      </c>
      <c r="AF48" t="s">
        <v>18509</v>
      </c>
      <c r="AI48" t="s">
        <v>18510</v>
      </c>
      <c r="AJ48" t="s">
        <v>18511</v>
      </c>
      <c r="AK48" t="s">
        <v>693</v>
      </c>
      <c r="AN48" t="s">
        <v>18510</v>
      </c>
      <c r="AO48" t="s">
        <v>693</v>
      </c>
      <c r="AT48" t="s">
        <v>18512</v>
      </c>
      <c r="AU48" t="s">
        <v>18513</v>
      </c>
      <c r="AV48" t="s">
        <v>18514</v>
      </c>
      <c r="AW48" t="s">
        <v>230</v>
      </c>
      <c r="AX48" t="s">
        <v>230</v>
      </c>
      <c r="AY48" t="s">
        <v>380</v>
      </c>
      <c r="AZ48" t="s">
        <v>380</v>
      </c>
      <c r="BA48" t="s">
        <v>255</v>
      </c>
      <c r="BB48" s="1">
        <v>46156.691307870373</v>
      </c>
      <c r="BC48">
        <v>2026</v>
      </c>
      <c r="BD48">
        <v>5</v>
      </c>
      <c r="BE48">
        <v>14</v>
      </c>
      <c r="BF48" t="s">
        <v>17934</v>
      </c>
      <c r="BG48" t="s">
        <v>18130</v>
      </c>
      <c r="BH48" t="s">
        <v>17936</v>
      </c>
      <c r="BJ48" t="s">
        <v>18515</v>
      </c>
      <c r="BL48" t="s">
        <v>324</v>
      </c>
      <c r="BM48" t="s">
        <v>321</v>
      </c>
      <c r="BN48" t="s">
        <v>17940</v>
      </c>
      <c r="BO48" t="s">
        <v>322</v>
      </c>
      <c r="BP48" t="s">
        <v>18516</v>
      </c>
      <c r="BQ48" t="s">
        <v>18214</v>
      </c>
      <c r="BR48" t="s">
        <v>18517</v>
      </c>
      <c r="BS48" t="s">
        <v>18000</v>
      </c>
      <c r="BT48">
        <v>2026</v>
      </c>
      <c r="BU48">
        <v>5</v>
      </c>
      <c r="BV48">
        <v>14</v>
      </c>
      <c r="BZ48" t="s">
        <v>17943</v>
      </c>
      <c r="CA48" s="1">
        <v>46156.693749999999</v>
      </c>
      <c r="CB48" s="2">
        <v>46157</v>
      </c>
      <c r="CE48" t="s">
        <v>2810</v>
      </c>
      <c r="CY48" s="1"/>
      <c r="DQ48" t="s">
        <v>17918</v>
      </c>
      <c r="DS48" t="s">
        <v>693</v>
      </c>
      <c r="EP48" t="s">
        <v>17944</v>
      </c>
      <c r="EQ48" t="s">
        <v>255</v>
      </c>
      <c r="ER48" t="s">
        <v>17945</v>
      </c>
      <c r="ES48" t="s">
        <v>281</v>
      </c>
      <c r="ET48" t="s">
        <v>17946</v>
      </c>
      <c r="EU48" t="s">
        <v>17962</v>
      </c>
      <c r="EZ48" t="s">
        <v>394</v>
      </c>
      <c r="FB48" t="s">
        <v>279</v>
      </c>
      <c r="FC48" t="s">
        <v>18518</v>
      </c>
      <c r="FE48" t="s">
        <v>281</v>
      </c>
      <c r="FF48" s="1"/>
      <c r="FM48" t="s">
        <v>17949</v>
      </c>
    </row>
    <row r="49" spans="1:169" x14ac:dyDescent="0.3">
      <c r="A49">
        <v>0</v>
      </c>
      <c r="B49" t="s">
        <v>17916</v>
      </c>
      <c r="C49" t="s">
        <v>17916</v>
      </c>
      <c r="E49" t="s">
        <v>17918</v>
      </c>
      <c r="F49">
        <v>46157.5</v>
      </c>
      <c r="G49">
        <v>2026</v>
      </c>
      <c r="H49">
        <v>5</v>
      </c>
      <c r="I49">
        <v>15</v>
      </c>
      <c r="O49" t="s">
        <v>18000</v>
      </c>
      <c r="P49">
        <v>2026</v>
      </c>
      <c r="Q49">
        <v>5</v>
      </c>
      <c r="R49">
        <v>14</v>
      </c>
      <c r="S49" t="s">
        <v>18519</v>
      </c>
      <c r="T49" t="s">
        <v>18520</v>
      </c>
      <c r="Y49" t="s">
        <v>17916</v>
      </c>
      <c r="AB49" t="s">
        <v>251</v>
      </c>
      <c r="AC49" t="s">
        <v>18065</v>
      </c>
      <c r="AD49">
        <v>1000008240075</v>
      </c>
      <c r="AG49" t="s">
        <v>18521</v>
      </c>
      <c r="AH49" t="s">
        <v>18522</v>
      </c>
      <c r="AI49" t="s">
        <v>18523</v>
      </c>
      <c r="AJ49" t="s">
        <v>18524</v>
      </c>
      <c r="AK49" t="s">
        <v>693</v>
      </c>
      <c r="AL49" t="s">
        <v>18521</v>
      </c>
      <c r="AN49" t="s">
        <v>18523</v>
      </c>
      <c r="AO49" t="s">
        <v>693</v>
      </c>
      <c r="AT49" t="s">
        <v>18525</v>
      </c>
      <c r="AU49" t="s">
        <v>18526</v>
      </c>
      <c r="AV49" t="s">
        <v>18527</v>
      </c>
      <c r="AW49" t="s">
        <v>230</v>
      </c>
      <c r="AX49" t="s">
        <v>230</v>
      </c>
      <c r="AY49" t="s">
        <v>380</v>
      </c>
      <c r="AZ49" t="s">
        <v>380</v>
      </c>
      <c r="BA49" t="s">
        <v>18076</v>
      </c>
      <c r="BB49" s="1">
        <v>46156.767523148148</v>
      </c>
      <c r="BC49">
        <v>2026</v>
      </c>
      <c r="BD49">
        <v>5</v>
      </c>
      <c r="BE49">
        <v>14</v>
      </c>
      <c r="BF49" t="s">
        <v>18077</v>
      </c>
      <c r="BG49" t="s">
        <v>18130</v>
      </c>
      <c r="BH49" t="s">
        <v>17936</v>
      </c>
      <c r="BJ49" t="s">
        <v>18528</v>
      </c>
      <c r="BL49" t="s">
        <v>2588</v>
      </c>
      <c r="BM49" t="s">
        <v>1128</v>
      </c>
      <c r="BN49" t="s">
        <v>17940</v>
      </c>
      <c r="BO49" t="s">
        <v>322</v>
      </c>
      <c r="BP49" t="s">
        <v>18529</v>
      </c>
      <c r="BQ49" t="s">
        <v>18265</v>
      </c>
      <c r="BR49" t="s">
        <v>18530</v>
      </c>
      <c r="BS49" t="s">
        <v>18000</v>
      </c>
      <c r="BT49">
        <v>2026</v>
      </c>
      <c r="BU49">
        <v>5</v>
      </c>
      <c r="BV49">
        <v>14</v>
      </c>
      <c r="BY49" t="s">
        <v>304</v>
      </c>
      <c r="BZ49" t="s">
        <v>18083</v>
      </c>
      <c r="CA49" s="1">
        <v>46156.767361111109</v>
      </c>
      <c r="CB49" s="2">
        <v>46157</v>
      </c>
      <c r="CE49" t="s">
        <v>2810</v>
      </c>
      <c r="CY49" s="1"/>
      <c r="DQ49" t="s">
        <v>17918</v>
      </c>
      <c r="DR49" t="s">
        <v>693</v>
      </c>
      <c r="DS49" t="s">
        <v>693</v>
      </c>
      <c r="DT49" t="s">
        <v>693</v>
      </c>
      <c r="DV49" t="s">
        <v>693</v>
      </c>
      <c r="EA49" t="s">
        <v>693</v>
      </c>
      <c r="EB49" t="s">
        <v>693</v>
      </c>
      <c r="EP49" t="s">
        <v>17944</v>
      </c>
      <c r="EQ49" t="s">
        <v>18084</v>
      </c>
      <c r="ES49" t="s">
        <v>281</v>
      </c>
      <c r="ET49" t="s">
        <v>17946</v>
      </c>
      <c r="EU49" t="s">
        <v>17962</v>
      </c>
      <c r="EZ49" t="s">
        <v>270</v>
      </c>
      <c r="FB49" t="s">
        <v>281</v>
      </c>
      <c r="FD49" t="s">
        <v>18087</v>
      </c>
      <c r="FE49" t="s">
        <v>281</v>
      </c>
      <c r="FF49" s="1">
        <v>46156.800243055557</v>
      </c>
      <c r="FG49">
        <v>0.79</v>
      </c>
      <c r="FH49">
        <v>0</v>
      </c>
      <c r="FM49" t="s">
        <v>17949</v>
      </c>
    </row>
    <row r="50" spans="1:169" x14ac:dyDescent="0.3">
      <c r="A50">
        <v>0</v>
      </c>
      <c r="B50" t="s">
        <v>17916</v>
      </c>
      <c r="C50" t="s">
        <v>17916</v>
      </c>
      <c r="E50" t="s">
        <v>17918</v>
      </c>
      <c r="F50">
        <v>46158.5</v>
      </c>
      <c r="G50">
        <v>2026</v>
      </c>
      <c r="H50">
        <v>5</v>
      </c>
      <c r="I50">
        <v>16</v>
      </c>
      <c r="J50" t="s">
        <v>17919</v>
      </c>
      <c r="O50" t="s">
        <v>18000</v>
      </c>
      <c r="P50">
        <v>2026</v>
      </c>
      <c r="Q50">
        <v>5</v>
      </c>
      <c r="R50">
        <v>14</v>
      </c>
      <c r="S50" t="s">
        <v>18531</v>
      </c>
      <c r="T50" t="s">
        <v>18532</v>
      </c>
      <c r="Y50" t="s">
        <v>17916</v>
      </c>
      <c r="AB50" t="s">
        <v>251</v>
      </c>
      <c r="AC50" t="s">
        <v>18065</v>
      </c>
      <c r="AD50">
        <v>1000008240235</v>
      </c>
      <c r="AG50" t="s">
        <v>18533</v>
      </c>
      <c r="AH50" t="s">
        <v>18534</v>
      </c>
      <c r="AI50" t="s">
        <v>18535</v>
      </c>
      <c r="AJ50" t="s">
        <v>18536</v>
      </c>
      <c r="AK50" t="s">
        <v>693</v>
      </c>
      <c r="AL50" t="s">
        <v>18533</v>
      </c>
      <c r="AM50" t="s">
        <v>18537</v>
      </c>
      <c r="AN50" t="s">
        <v>18535</v>
      </c>
      <c r="AO50" t="s">
        <v>693</v>
      </c>
      <c r="AP50" t="s">
        <v>18537</v>
      </c>
      <c r="AR50" t="s">
        <v>18537</v>
      </c>
      <c r="AS50" t="s">
        <v>18537</v>
      </c>
      <c r="AT50" t="s">
        <v>18538</v>
      </c>
      <c r="AU50" t="s">
        <v>18539</v>
      </c>
      <c r="AV50" t="s">
        <v>18540</v>
      </c>
      <c r="AW50" t="s">
        <v>230</v>
      </c>
      <c r="AX50" t="s">
        <v>230</v>
      </c>
      <c r="AY50" t="s">
        <v>380</v>
      </c>
      <c r="AZ50" t="s">
        <v>380</v>
      </c>
      <c r="BA50" t="s">
        <v>18076</v>
      </c>
      <c r="BB50" s="1">
        <v>46156.811238425929</v>
      </c>
      <c r="BC50">
        <v>2026</v>
      </c>
      <c r="BD50">
        <v>5</v>
      </c>
      <c r="BE50">
        <v>14</v>
      </c>
      <c r="BF50" t="s">
        <v>18129</v>
      </c>
      <c r="BG50" t="s">
        <v>18130</v>
      </c>
      <c r="BH50" t="s">
        <v>17936</v>
      </c>
      <c r="BJ50" t="s">
        <v>18537</v>
      </c>
      <c r="BL50" t="s">
        <v>324</v>
      </c>
      <c r="BM50" t="s">
        <v>321</v>
      </c>
      <c r="BN50" t="s">
        <v>17940</v>
      </c>
      <c r="BO50" t="s">
        <v>322</v>
      </c>
      <c r="BP50" t="s">
        <v>2866</v>
      </c>
      <c r="BQ50" t="s">
        <v>18541</v>
      </c>
      <c r="BR50" t="s">
        <v>18542</v>
      </c>
      <c r="BS50" t="s">
        <v>18000</v>
      </c>
      <c r="BT50">
        <v>2026</v>
      </c>
      <c r="BU50">
        <v>5</v>
      </c>
      <c r="BV50">
        <v>14</v>
      </c>
      <c r="BY50" t="s">
        <v>386</v>
      </c>
      <c r="BZ50" t="s">
        <v>18083</v>
      </c>
      <c r="CA50" s="1">
        <v>46156.811111111114</v>
      </c>
      <c r="CB50" s="2">
        <v>46157</v>
      </c>
      <c r="CE50" t="s">
        <v>2810</v>
      </c>
      <c r="CY50" s="1"/>
      <c r="DQ50" t="s">
        <v>17918</v>
      </c>
      <c r="DR50" t="s">
        <v>693</v>
      </c>
      <c r="DS50" t="s">
        <v>693</v>
      </c>
      <c r="DT50" t="s">
        <v>693</v>
      </c>
      <c r="DV50" t="s">
        <v>693</v>
      </c>
      <c r="EA50" t="s">
        <v>693</v>
      </c>
      <c r="EB50" t="s">
        <v>693</v>
      </c>
      <c r="EP50" t="s">
        <v>17944</v>
      </c>
      <c r="EQ50" t="s">
        <v>18084</v>
      </c>
      <c r="ES50" t="s">
        <v>281</v>
      </c>
      <c r="ET50" t="s">
        <v>17946</v>
      </c>
      <c r="EU50" t="s">
        <v>17962</v>
      </c>
      <c r="EZ50" t="s">
        <v>270</v>
      </c>
      <c r="FB50" t="s">
        <v>281</v>
      </c>
      <c r="FD50" t="s">
        <v>18133</v>
      </c>
      <c r="FE50" t="s">
        <v>281</v>
      </c>
      <c r="FF50" s="1">
        <v>46156.84202546296</v>
      </c>
      <c r="FG50">
        <v>0.74</v>
      </c>
      <c r="FH50">
        <v>0</v>
      </c>
      <c r="FM50" t="s">
        <v>17949</v>
      </c>
    </row>
    <row r="51" spans="1:169" x14ac:dyDescent="0.3">
      <c r="A51">
        <v>0</v>
      </c>
      <c r="B51" t="s">
        <v>17916</v>
      </c>
      <c r="C51" t="s">
        <v>17916</v>
      </c>
      <c r="E51" t="s">
        <v>17918</v>
      </c>
      <c r="F51">
        <v>46157.291666666664</v>
      </c>
      <c r="G51">
        <v>2026</v>
      </c>
      <c r="H51">
        <v>5</v>
      </c>
      <c r="I51">
        <v>15</v>
      </c>
      <c r="J51" t="s">
        <v>17963</v>
      </c>
      <c r="O51" t="s">
        <v>18000</v>
      </c>
      <c r="P51">
        <v>2026</v>
      </c>
      <c r="Q51">
        <v>5</v>
      </c>
      <c r="R51">
        <v>14</v>
      </c>
      <c r="S51" t="s">
        <v>18543</v>
      </c>
      <c r="T51" t="s">
        <v>18544</v>
      </c>
      <c r="Y51" t="s">
        <v>17917</v>
      </c>
      <c r="AB51" t="s">
        <v>251</v>
      </c>
      <c r="AC51" t="s">
        <v>17924</v>
      </c>
      <c r="AD51">
        <v>1000008228730</v>
      </c>
      <c r="AI51" t="s">
        <v>18545</v>
      </c>
      <c r="AJ51" t="s">
        <v>18546</v>
      </c>
      <c r="AK51" t="s">
        <v>249</v>
      </c>
      <c r="AM51" t="s">
        <v>18547</v>
      </c>
      <c r="AN51" t="s">
        <v>18548</v>
      </c>
      <c r="AO51" t="s">
        <v>249</v>
      </c>
      <c r="AR51" t="s">
        <v>18547</v>
      </c>
      <c r="AT51" t="s">
        <v>18549</v>
      </c>
      <c r="AU51" t="s">
        <v>18550</v>
      </c>
      <c r="AV51" t="s">
        <v>18551</v>
      </c>
      <c r="AW51" t="s">
        <v>1696</v>
      </c>
      <c r="AX51" t="s">
        <v>1696</v>
      </c>
      <c r="AY51" t="s">
        <v>1698</v>
      </c>
      <c r="AZ51" t="s">
        <v>1698</v>
      </c>
      <c r="BA51" t="s">
        <v>255</v>
      </c>
      <c r="BB51" s="1">
        <v>46156.451921296299</v>
      </c>
      <c r="BC51">
        <v>2026</v>
      </c>
      <c r="BD51">
        <v>5</v>
      </c>
      <c r="BE51">
        <v>14</v>
      </c>
      <c r="BF51" t="s">
        <v>18504</v>
      </c>
      <c r="BG51" t="s">
        <v>18505</v>
      </c>
      <c r="BH51" t="s">
        <v>17936</v>
      </c>
      <c r="BJ51" t="s">
        <v>18547</v>
      </c>
      <c r="BL51" t="s">
        <v>1101</v>
      </c>
      <c r="BM51" t="s">
        <v>1098</v>
      </c>
      <c r="BN51" t="s">
        <v>17940</v>
      </c>
      <c r="BO51" t="s">
        <v>322</v>
      </c>
      <c r="BP51" t="s">
        <v>2873</v>
      </c>
      <c r="BQ51" t="s">
        <v>18552</v>
      </c>
      <c r="BR51" t="s">
        <v>18553</v>
      </c>
      <c r="BS51" t="s">
        <v>18000</v>
      </c>
      <c r="BT51">
        <v>2026</v>
      </c>
      <c r="BU51">
        <v>5</v>
      </c>
      <c r="BV51">
        <v>14</v>
      </c>
      <c r="BY51" t="s">
        <v>693</v>
      </c>
      <c r="BZ51" t="s">
        <v>17943</v>
      </c>
      <c r="CA51" s="1">
        <v>46156.451388888891</v>
      </c>
      <c r="CB51" s="2">
        <v>46157</v>
      </c>
      <c r="CE51" t="s">
        <v>2810</v>
      </c>
      <c r="CY51" s="1"/>
      <c r="DQ51" t="s">
        <v>17918</v>
      </c>
      <c r="DS51" t="s">
        <v>693</v>
      </c>
      <c r="EP51" t="s">
        <v>17944</v>
      </c>
      <c r="EQ51" t="s">
        <v>255</v>
      </c>
      <c r="ER51" t="s">
        <v>17945</v>
      </c>
      <c r="ES51" t="s">
        <v>281</v>
      </c>
      <c r="ET51" t="s">
        <v>17946</v>
      </c>
      <c r="EU51" t="s">
        <v>17962</v>
      </c>
      <c r="EZ51" t="s">
        <v>270</v>
      </c>
      <c r="FB51" t="s">
        <v>281</v>
      </c>
      <c r="FD51" t="s">
        <v>17948</v>
      </c>
      <c r="FE51" t="s">
        <v>281</v>
      </c>
      <c r="FF51" s="1">
        <v>46156.591747685183</v>
      </c>
      <c r="FG51">
        <v>3.36</v>
      </c>
      <c r="FH51">
        <v>0</v>
      </c>
      <c r="FM51" t="s">
        <v>17949</v>
      </c>
    </row>
    <row r="52" spans="1:169" x14ac:dyDescent="0.3">
      <c r="A52">
        <v>0</v>
      </c>
      <c r="B52" t="s">
        <v>17916</v>
      </c>
      <c r="C52" t="s">
        <v>17916</v>
      </c>
      <c r="E52" t="s">
        <v>17918</v>
      </c>
      <c r="F52">
        <v>46158.291666666664</v>
      </c>
      <c r="G52">
        <v>2026</v>
      </c>
      <c r="H52">
        <v>5</v>
      </c>
      <c r="I52">
        <v>16</v>
      </c>
      <c r="J52" t="s">
        <v>17963</v>
      </c>
      <c r="O52" t="s">
        <v>18000</v>
      </c>
      <c r="P52">
        <v>2026</v>
      </c>
      <c r="Q52">
        <v>5</v>
      </c>
      <c r="R52">
        <v>14</v>
      </c>
      <c r="S52" t="s">
        <v>18554</v>
      </c>
      <c r="T52" t="s">
        <v>18555</v>
      </c>
      <c r="Y52" t="s">
        <v>17916</v>
      </c>
      <c r="AB52" t="s">
        <v>251</v>
      </c>
      <c r="AC52" t="s">
        <v>17924</v>
      </c>
      <c r="AD52">
        <v>1000008229442</v>
      </c>
      <c r="AG52" t="s">
        <v>18556</v>
      </c>
      <c r="AI52" t="s">
        <v>18557</v>
      </c>
      <c r="AJ52" t="s">
        <v>18558</v>
      </c>
      <c r="AK52" t="s">
        <v>693</v>
      </c>
      <c r="AN52" t="s">
        <v>18557</v>
      </c>
      <c r="AO52" t="s">
        <v>693</v>
      </c>
      <c r="AT52" t="s">
        <v>18559</v>
      </c>
      <c r="AU52" t="s">
        <v>18560</v>
      </c>
      <c r="AV52" t="s">
        <v>18561</v>
      </c>
      <c r="AW52" t="s">
        <v>230</v>
      </c>
      <c r="AX52" t="s">
        <v>230</v>
      </c>
      <c r="AY52" t="s">
        <v>380</v>
      </c>
      <c r="AZ52" t="s">
        <v>380</v>
      </c>
      <c r="BA52" t="s">
        <v>255</v>
      </c>
      <c r="BB52" s="1">
        <v>46156.5465625</v>
      </c>
      <c r="BC52">
        <v>2026</v>
      </c>
      <c r="BD52">
        <v>5</v>
      </c>
      <c r="BE52">
        <v>14</v>
      </c>
      <c r="BF52" t="s">
        <v>17934</v>
      </c>
      <c r="BG52" t="s">
        <v>18130</v>
      </c>
      <c r="BH52" t="s">
        <v>17936</v>
      </c>
      <c r="BJ52" t="s">
        <v>18562</v>
      </c>
      <c r="BL52" t="s">
        <v>324</v>
      </c>
      <c r="BM52" t="s">
        <v>321</v>
      </c>
      <c r="BN52" t="s">
        <v>17940</v>
      </c>
      <c r="BO52" t="s">
        <v>322</v>
      </c>
      <c r="BP52" t="s">
        <v>2889</v>
      </c>
      <c r="BQ52" t="s">
        <v>18190</v>
      </c>
      <c r="BR52" t="s">
        <v>18563</v>
      </c>
      <c r="BS52" t="s">
        <v>18000</v>
      </c>
      <c r="BT52">
        <v>2026</v>
      </c>
      <c r="BU52">
        <v>5</v>
      </c>
      <c r="BV52">
        <v>14</v>
      </c>
      <c r="BY52" t="s">
        <v>693</v>
      </c>
      <c r="BZ52" t="s">
        <v>17943</v>
      </c>
      <c r="CA52" s="1">
        <v>46156.546527777777</v>
      </c>
      <c r="CB52" s="2">
        <v>46157</v>
      </c>
      <c r="CE52" t="s">
        <v>2810</v>
      </c>
      <c r="CY52" s="1"/>
      <c r="DQ52" t="s">
        <v>17918</v>
      </c>
      <c r="DS52" t="s">
        <v>693</v>
      </c>
      <c r="EP52" t="s">
        <v>17944</v>
      </c>
      <c r="EQ52" t="s">
        <v>255</v>
      </c>
      <c r="ER52" t="s">
        <v>17945</v>
      </c>
      <c r="ES52" t="s">
        <v>281</v>
      </c>
      <c r="ET52" t="s">
        <v>17946</v>
      </c>
      <c r="EU52" t="s">
        <v>17962</v>
      </c>
      <c r="EZ52" t="s">
        <v>270</v>
      </c>
      <c r="FB52" t="s">
        <v>281</v>
      </c>
      <c r="FD52" t="s">
        <v>17948</v>
      </c>
      <c r="FE52" t="s">
        <v>281</v>
      </c>
      <c r="FF52" s="1">
        <v>46156.591747685183</v>
      </c>
      <c r="FG52">
        <v>1.08</v>
      </c>
      <c r="FH52">
        <v>0</v>
      </c>
      <c r="FM52" t="s">
        <v>17949</v>
      </c>
    </row>
    <row r="53" spans="1:169" x14ac:dyDescent="0.3">
      <c r="A53">
        <v>0</v>
      </c>
      <c r="B53" t="s">
        <v>17916</v>
      </c>
      <c r="C53" t="s">
        <v>17916</v>
      </c>
      <c r="E53" t="s">
        <v>17918</v>
      </c>
      <c r="F53">
        <v>46158.291666666664</v>
      </c>
      <c r="G53">
        <v>2026</v>
      </c>
      <c r="H53">
        <v>5</v>
      </c>
      <c r="I53">
        <v>16</v>
      </c>
      <c r="J53" t="s">
        <v>17963</v>
      </c>
      <c r="O53" t="s">
        <v>18000</v>
      </c>
      <c r="P53">
        <v>2026</v>
      </c>
      <c r="Q53">
        <v>5</v>
      </c>
      <c r="R53">
        <v>14</v>
      </c>
      <c r="S53" t="s">
        <v>18564</v>
      </c>
      <c r="T53" t="s">
        <v>18565</v>
      </c>
      <c r="Y53" t="s">
        <v>17916</v>
      </c>
      <c r="AB53" t="s">
        <v>251</v>
      </c>
      <c r="AC53" t="s">
        <v>18065</v>
      </c>
      <c r="AD53">
        <v>1000008240150</v>
      </c>
      <c r="AG53" t="s">
        <v>18566</v>
      </c>
      <c r="AH53" t="s">
        <v>18567</v>
      </c>
      <c r="AI53" t="s">
        <v>18568</v>
      </c>
      <c r="AJ53" t="s">
        <v>18569</v>
      </c>
      <c r="AK53" t="s">
        <v>693</v>
      </c>
      <c r="AL53" t="s">
        <v>18566</v>
      </c>
      <c r="AM53" t="s">
        <v>18570</v>
      </c>
      <c r="AN53" t="s">
        <v>18568</v>
      </c>
      <c r="AO53" t="s">
        <v>693</v>
      </c>
      <c r="AP53" t="s">
        <v>18571</v>
      </c>
      <c r="AR53" t="s">
        <v>18570</v>
      </c>
      <c r="AS53" t="s">
        <v>18571</v>
      </c>
      <c r="AT53" t="s">
        <v>18572</v>
      </c>
      <c r="AU53" t="s">
        <v>18573</v>
      </c>
      <c r="AV53" t="s">
        <v>18574</v>
      </c>
      <c r="AW53" t="s">
        <v>230</v>
      </c>
      <c r="AX53" t="s">
        <v>230</v>
      </c>
      <c r="AY53" t="s">
        <v>2234</v>
      </c>
      <c r="AZ53" t="s">
        <v>2234</v>
      </c>
      <c r="BA53" t="s">
        <v>18076</v>
      </c>
      <c r="BB53" s="1">
        <v>46156.7815625</v>
      </c>
      <c r="BC53">
        <v>2026</v>
      </c>
      <c r="BD53">
        <v>5</v>
      </c>
      <c r="BE53">
        <v>14</v>
      </c>
      <c r="BF53" t="s">
        <v>18129</v>
      </c>
      <c r="BG53" t="s">
        <v>17935</v>
      </c>
      <c r="BH53" t="s">
        <v>17936</v>
      </c>
      <c r="BJ53" t="s">
        <v>18570</v>
      </c>
      <c r="BL53" t="s">
        <v>324</v>
      </c>
      <c r="BM53" t="s">
        <v>321</v>
      </c>
      <c r="BN53" t="s">
        <v>17940</v>
      </c>
      <c r="BO53" t="s">
        <v>322</v>
      </c>
      <c r="BP53" t="s">
        <v>2828</v>
      </c>
      <c r="BQ53" t="s">
        <v>18467</v>
      </c>
      <c r="BR53" t="s">
        <v>18575</v>
      </c>
      <c r="BS53" t="s">
        <v>18000</v>
      </c>
      <c r="BT53">
        <v>2026</v>
      </c>
      <c r="BU53">
        <v>5</v>
      </c>
      <c r="BV53">
        <v>14</v>
      </c>
      <c r="BY53" t="s">
        <v>386</v>
      </c>
      <c r="BZ53" t="s">
        <v>18083</v>
      </c>
      <c r="CA53" s="1">
        <v>46156.78125</v>
      </c>
      <c r="CB53" s="2">
        <v>46157</v>
      </c>
      <c r="CE53" t="s">
        <v>2810</v>
      </c>
      <c r="CY53" s="1"/>
      <c r="DQ53" t="s">
        <v>17918</v>
      </c>
      <c r="DR53" t="s">
        <v>693</v>
      </c>
      <c r="DS53" t="s">
        <v>693</v>
      </c>
      <c r="DT53" t="s">
        <v>693</v>
      </c>
      <c r="DV53" t="s">
        <v>693</v>
      </c>
      <c r="EA53" t="s">
        <v>693</v>
      </c>
      <c r="EB53" t="s">
        <v>693</v>
      </c>
      <c r="EP53" t="s">
        <v>17944</v>
      </c>
      <c r="EQ53" t="s">
        <v>18084</v>
      </c>
      <c r="ES53" t="s">
        <v>281</v>
      </c>
      <c r="ET53" t="s">
        <v>17946</v>
      </c>
      <c r="EU53" t="s">
        <v>17962</v>
      </c>
      <c r="EZ53" t="s">
        <v>270</v>
      </c>
      <c r="FB53" t="s">
        <v>281</v>
      </c>
      <c r="FD53" t="s">
        <v>18133</v>
      </c>
      <c r="FE53" t="s">
        <v>281</v>
      </c>
      <c r="FF53" s="1">
        <v>46156.800243055557</v>
      </c>
      <c r="FG53">
        <v>0.45</v>
      </c>
      <c r="FH53">
        <v>0</v>
      </c>
      <c r="FM53" t="s">
        <v>17949</v>
      </c>
    </row>
    <row r="54" spans="1:169" x14ac:dyDescent="0.3">
      <c r="A54">
        <v>0</v>
      </c>
      <c r="B54" t="s">
        <v>17916</v>
      </c>
      <c r="C54" t="s">
        <v>17916</v>
      </c>
      <c r="E54" t="s">
        <v>17918</v>
      </c>
      <c r="F54">
        <v>46158.291666666664</v>
      </c>
      <c r="G54">
        <v>2026</v>
      </c>
      <c r="H54">
        <v>5</v>
      </c>
      <c r="I54">
        <v>16</v>
      </c>
      <c r="J54" t="s">
        <v>17963</v>
      </c>
      <c r="O54" t="s">
        <v>18230</v>
      </c>
      <c r="P54">
        <v>2026</v>
      </c>
      <c r="Q54">
        <v>5</v>
      </c>
      <c r="R54">
        <v>12</v>
      </c>
      <c r="S54" t="s">
        <v>18576</v>
      </c>
      <c r="T54" t="s">
        <v>18577</v>
      </c>
      <c r="V54" t="s">
        <v>17923</v>
      </c>
      <c r="Y54" t="s">
        <v>17916</v>
      </c>
      <c r="AB54" t="s">
        <v>251</v>
      </c>
      <c r="AC54" t="s">
        <v>17924</v>
      </c>
      <c r="AD54">
        <v>1000008224847</v>
      </c>
      <c r="AF54" t="s">
        <v>18578</v>
      </c>
      <c r="AG54" t="s">
        <v>18579</v>
      </c>
      <c r="AI54" t="s">
        <v>18580</v>
      </c>
      <c r="AJ54" t="s">
        <v>18581</v>
      </c>
      <c r="AK54" t="s">
        <v>693</v>
      </c>
      <c r="AM54" t="s">
        <v>18582</v>
      </c>
      <c r="AN54" t="s">
        <v>18580</v>
      </c>
      <c r="AO54" t="s">
        <v>693</v>
      </c>
      <c r="AR54" t="s">
        <v>18582</v>
      </c>
      <c r="AT54" t="s">
        <v>18583</v>
      </c>
      <c r="AU54" t="s">
        <v>18584</v>
      </c>
      <c r="AV54" t="s">
        <v>18585</v>
      </c>
      <c r="AW54" t="s">
        <v>230</v>
      </c>
      <c r="AX54" t="s">
        <v>230</v>
      </c>
      <c r="AY54" t="s">
        <v>380</v>
      </c>
      <c r="AZ54" t="s">
        <v>380</v>
      </c>
      <c r="BA54" t="s">
        <v>255</v>
      </c>
      <c r="BB54" s="1">
        <v>46154.861307870371</v>
      </c>
      <c r="BC54">
        <v>2026</v>
      </c>
      <c r="BD54">
        <v>5</v>
      </c>
      <c r="BE54">
        <v>12</v>
      </c>
      <c r="BF54" t="s">
        <v>18100</v>
      </c>
      <c r="BG54" t="s">
        <v>18130</v>
      </c>
      <c r="BH54" t="s">
        <v>17936</v>
      </c>
      <c r="BJ54" t="s">
        <v>18586</v>
      </c>
      <c r="BL54" t="s">
        <v>324</v>
      </c>
      <c r="BM54" t="s">
        <v>321</v>
      </c>
      <c r="BN54" t="s">
        <v>17940</v>
      </c>
      <c r="BO54" t="s">
        <v>322</v>
      </c>
      <c r="BP54" t="s">
        <v>2860</v>
      </c>
      <c r="BQ54" t="s">
        <v>18587</v>
      </c>
      <c r="BR54" t="s">
        <v>18588</v>
      </c>
      <c r="BS54" t="s">
        <v>18230</v>
      </c>
      <c r="BT54">
        <v>2026</v>
      </c>
      <c r="BU54">
        <v>5</v>
      </c>
      <c r="BV54">
        <v>12</v>
      </c>
      <c r="BY54" t="s">
        <v>693</v>
      </c>
      <c r="BZ54" t="s">
        <v>17943</v>
      </c>
      <c r="CA54" s="1">
        <v>46154.861111111109</v>
      </c>
      <c r="CB54" s="2">
        <v>46155</v>
      </c>
      <c r="CE54" t="s">
        <v>2810</v>
      </c>
      <c r="CY54" s="1"/>
      <c r="DQ54" t="s">
        <v>17918</v>
      </c>
      <c r="DS54" t="s">
        <v>693</v>
      </c>
      <c r="EP54" t="s">
        <v>17944</v>
      </c>
      <c r="EQ54" t="s">
        <v>255</v>
      </c>
      <c r="ER54" t="s">
        <v>17945</v>
      </c>
      <c r="ES54" t="s">
        <v>281</v>
      </c>
      <c r="ET54" t="s">
        <v>17946</v>
      </c>
      <c r="EU54" t="s">
        <v>17947</v>
      </c>
      <c r="EZ54" t="s">
        <v>270</v>
      </c>
      <c r="FB54" t="s">
        <v>281</v>
      </c>
      <c r="FD54" t="s">
        <v>17948</v>
      </c>
      <c r="FE54" t="s">
        <v>281</v>
      </c>
      <c r="FF54" s="1">
        <v>46154.883923611109</v>
      </c>
      <c r="FG54">
        <v>0.54</v>
      </c>
      <c r="FH54">
        <v>0</v>
      </c>
      <c r="FI54">
        <v>2</v>
      </c>
      <c r="FM54" t="s">
        <v>17949</v>
      </c>
    </row>
    <row r="55" spans="1:169" x14ac:dyDescent="0.3">
      <c r="A55">
        <v>0</v>
      </c>
      <c r="B55" t="s">
        <v>17916</v>
      </c>
      <c r="C55" t="s">
        <v>17916</v>
      </c>
      <c r="E55" t="s">
        <v>17918</v>
      </c>
      <c r="F55">
        <v>46158.291666666664</v>
      </c>
      <c r="G55">
        <v>2026</v>
      </c>
      <c r="H55">
        <v>5</v>
      </c>
      <c r="I55">
        <v>16</v>
      </c>
      <c r="J55" t="s">
        <v>17963</v>
      </c>
      <c r="O55" t="s">
        <v>18000</v>
      </c>
      <c r="P55">
        <v>2026</v>
      </c>
      <c r="Q55">
        <v>5</v>
      </c>
      <c r="R55">
        <v>14</v>
      </c>
      <c r="S55" t="s">
        <v>18589</v>
      </c>
      <c r="T55" t="s">
        <v>18590</v>
      </c>
      <c r="Y55" t="s">
        <v>17916</v>
      </c>
      <c r="AB55" t="s">
        <v>251</v>
      </c>
      <c r="AC55" t="s">
        <v>18065</v>
      </c>
      <c r="AD55">
        <v>1000008239126</v>
      </c>
      <c r="AG55" t="s">
        <v>18591</v>
      </c>
      <c r="AH55" t="s">
        <v>18592</v>
      </c>
      <c r="AI55" t="s">
        <v>18593</v>
      </c>
      <c r="AJ55" t="s">
        <v>18594</v>
      </c>
      <c r="AK55" t="s">
        <v>693</v>
      </c>
      <c r="AL55" t="s">
        <v>18591</v>
      </c>
      <c r="AN55" t="s">
        <v>18593</v>
      </c>
      <c r="AO55" t="s">
        <v>693</v>
      </c>
      <c r="AT55" t="s">
        <v>18595</v>
      </c>
      <c r="AU55" t="s">
        <v>18596</v>
      </c>
      <c r="AV55" t="s">
        <v>18597</v>
      </c>
      <c r="AW55" t="s">
        <v>230</v>
      </c>
      <c r="AX55" t="s">
        <v>230</v>
      </c>
      <c r="AY55" t="s">
        <v>380</v>
      </c>
      <c r="AZ55" t="s">
        <v>380</v>
      </c>
      <c r="BA55" t="s">
        <v>18076</v>
      </c>
      <c r="BB55" s="1">
        <v>46156.696875000001</v>
      </c>
      <c r="BC55">
        <v>2026</v>
      </c>
      <c r="BD55">
        <v>5</v>
      </c>
      <c r="BE55">
        <v>14</v>
      </c>
      <c r="BF55" t="s">
        <v>18129</v>
      </c>
      <c r="BG55" t="s">
        <v>18130</v>
      </c>
      <c r="BH55" t="s">
        <v>17936</v>
      </c>
      <c r="BJ55" t="s">
        <v>18598</v>
      </c>
      <c r="BL55" t="s">
        <v>2813</v>
      </c>
      <c r="BM55" t="s">
        <v>2814</v>
      </c>
      <c r="BN55" t="s">
        <v>17940</v>
      </c>
      <c r="BO55" t="s">
        <v>322</v>
      </c>
      <c r="BP55" t="s">
        <v>18599</v>
      </c>
      <c r="BQ55" t="s">
        <v>18415</v>
      </c>
      <c r="BR55" t="s">
        <v>18600</v>
      </c>
      <c r="BS55" t="s">
        <v>18000</v>
      </c>
      <c r="BT55">
        <v>2026</v>
      </c>
      <c r="BU55">
        <v>5</v>
      </c>
      <c r="BV55">
        <v>14</v>
      </c>
      <c r="BY55" t="s">
        <v>386</v>
      </c>
      <c r="BZ55" t="s">
        <v>18083</v>
      </c>
      <c r="CA55" s="1">
        <v>46156.696527777778</v>
      </c>
      <c r="CB55" s="2">
        <v>46157</v>
      </c>
      <c r="CE55" t="s">
        <v>2810</v>
      </c>
      <c r="CY55" s="1"/>
      <c r="DQ55" t="s">
        <v>17918</v>
      </c>
      <c r="DR55" t="s">
        <v>693</v>
      </c>
      <c r="DS55" t="s">
        <v>693</v>
      </c>
      <c r="DT55" t="s">
        <v>693</v>
      </c>
      <c r="DV55" t="s">
        <v>693</v>
      </c>
      <c r="EA55" t="s">
        <v>693</v>
      </c>
      <c r="EB55" t="s">
        <v>693</v>
      </c>
      <c r="EP55" t="s">
        <v>17944</v>
      </c>
      <c r="EQ55" t="s">
        <v>18084</v>
      </c>
      <c r="ES55" t="s">
        <v>281</v>
      </c>
      <c r="ET55" t="s">
        <v>17946</v>
      </c>
      <c r="EU55" t="s">
        <v>17962</v>
      </c>
      <c r="EZ55" t="s">
        <v>270</v>
      </c>
      <c r="FB55" t="s">
        <v>281</v>
      </c>
      <c r="FD55" t="s">
        <v>18133</v>
      </c>
      <c r="FE55" t="s">
        <v>281</v>
      </c>
      <c r="FF55" s="1">
        <v>46156.716874999998</v>
      </c>
      <c r="FG55">
        <v>0.48</v>
      </c>
      <c r="FH55">
        <v>0</v>
      </c>
      <c r="FM55" t="s">
        <v>17949</v>
      </c>
    </row>
    <row r="56" spans="1:169" x14ac:dyDescent="0.3">
      <c r="A56">
        <v>0</v>
      </c>
      <c r="B56" t="s">
        <v>17917</v>
      </c>
      <c r="C56" t="s">
        <v>17916</v>
      </c>
      <c r="D56" t="s">
        <v>18601</v>
      </c>
      <c r="E56" t="s">
        <v>17918</v>
      </c>
      <c r="F56">
        <v>46157.5</v>
      </c>
      <c r="G56">
        <v>2026</v>
      </c>
      <c r="H56">
        <v>5</v>
      </c>
      <c r="I56">
        <v>15</v>
      </c>
      <c r="O56" t="s">
        <v>17964</v>
      </c>
      <c r="P56">
        <v>2026</v>
      </c>
      <c r="Q56">
        <v>5</v>
      </c>
      <c r="R56">
        <v>13</v>
      </c>
      <c r="S56" t="s">
        <v>18602</v>
      </c>
      <c r="T56" t="s">
        <v>18603</v>
      </c>
      <c r="Y56" t="s">
        <v>17916</v>
      </c>
      <c r="AB56" t="s">
        <v>251</v>
      </c>
      <c r="AC56" t="s">
        <v>17924</v>
      </c>
      <c r="AD56">
        <v>1000008225316</v>
      </c>
      <c r="AI56" t="s">
        <v>18604</v>
      </c>
      <c r="AJ56" t="s">
        <v>18605</v>
      </c>
      <c r="AK56" t="s">
        <v>693</v>
      </c>
      <c r="AM56" t="s">
        <v>18606</v>
      </c>
      <c r="AN56" t="s">
        <v>18604</v>
      </c>
      <c r="AO56" t="s">
        <v>693</v>
      </c>
      <c r="AR56" t="s">
        <v>18606</v>
      </c>
      <c r="AT56" t="s">
        <v>18607</v>
      </c>
      <c r="AU56" t="s">
        <v>18608</v>
      </c>
      <c r="AV56" t="s">
        <v>18609</v>
      </c>
      <c r="AW56" t="s">
        <v>230</v>
      </c>
      <c r="AX56" t="s">
        <v>230</v>
      </c>
      <c r="AY56" t="s">
        <v>380</v>
      </c>
      <c r="AZ56" t="s">
        <v>380</v>
      </c>
      <c r="BA56" t="s">
        <v>255</v>
      </c>
      <c r="BB56" s="1">
        <v>46155.425671296296</v>
      </c>
      <c r="BC56">
        <v>2026</v>
      </c>
      <c r="BD56">
        <v>5</v>
      </c>
      <c r="BE56">
        <v>13</v>
      </c>
      <c r="BF56" t="s">
        <v>17934</v>
      </c>
      <c r="BG56" t="s">
        <v>18130</v>
      </c>
      <c r="BH56" t="s">
        <v>17936</v>
      </c>
      <c r="BJ56" t="s">
        <v>18606</v>
      </c>
      <c r="BL56" t="s">
        <v>324</v>
      </c>
      <c r="BM56" t="s">
        <v>321</v>
      </c>
      <c r="BN56" t="s">
        <v>17940</v>
      </c>
      <c r="BO56" t="s">
        <v>322</v>
      </c>
      <c r="BP56" t="s">
        <v>1967</v>
      </c>
      <c r="BQ56" t="s">
        <v>18214</v>
      </c>
      <c r="BR56" t="s">
        <v>18610</v>
      </c>
      <c r="BS56" t="s">
        <v>17964</v>
      </c>
      <c r="BT56">
        <v>2026</v>
      </c>
      <c r="BU56">
        <v>5</v>
      </c>
      <c r="BV56">
        <v>13</v>
      </c>
      <c r="BY56" t="s">
        <v>693</v>
      </c>
      <c r="BZ56" t="s">
        <v>17943</v>
      </c>
      <c r="CA56" s="1">
        <v>46155.425000000003</v>
      </c>
      <c r="CB56" s="2">
        <v>46156</v>
      </c>
      <c r="CE56" t="s">
        <v>2810</v>
      </c>
      <c r="CY56" s="1"/>
      <c r="DQ56" t="s">
        <v>17918</v>
      </c>
      <c r="DS56" t="s">
        <v>693</v>
      </c>
      <c r="EP56" t="s">
        <v>17944</v>
      </c>
      <c r="EQ56" t="s">
        <v>255</v>
      </c>
      <c r="ER56" t="s">
        <v>17945</v>
      </c>
      <c r="ES56" t="s">
        <v>281</v>
      </c>
      <c r="ET56" t="s">
        <v>17946</v>
      </c>
      <c r="EU56" t="s">
        <v>17962</v>
      </c>
      <c r="EZ56" t="s">
        <v>270</v>
      </c>
      <c r="FB56" t="s">
        <v>281</v>
      </c>
      <c r="FD56" t="s">
        <v>17948</v>
      </c>
      <c r="FE56" t="s">
        <v>281</v>
      </c>
      <c r="FF56" s="1">
        <v>46155.550127314818</v>
      </c>
      <c r="FG56">
        <v>2.99</v>
      </c>
      <c r="FH56">
        <v>0</v>
      </c>
      <c r="FI56">
        <v>2</v>
      </c>
      <c r="FM56" t="s">
        <v>17949</v>
      </c>
    </row>
    <row r="57" spans="1:169" x14ac:dyDescent="0.3">
      <c r="A57">
        <v>0</v>
      </c>
      <c r="B57" t="s">
        <v>17916</v>
      </c>
      <c r="C57" t="s">
        <v>17916</v>
      </c>
      <c r="E57" t="s">
        <v>17918</v>
      </c>
      <c r="F57">
        <v>46157.5</v>
      </c>
      <c r="G57">
        <v>2026</v>
      </c>
      <c r="H57">
        <v>5</v>
      </c>
      <c r="I57">
        <v>15</v>
      </c>
      <c r="J57" t="s">
        <v>17919</v>
      </c>
      <c r="O57" t="s">
        <v>17964</v>
      </c>
      <c r="P57">
        <v>2026</v>
      </c>
      <c r="Q57">
        <v>5</v>
      </c>
      <c r="R57">
        <v>13</v>
      </c>
      <c r="S57" t="s">
        <v>18611</v>
      </c>
      <c r="T57" t="s">
        <v>18612</v>
      </c>
      <c r="V57" t="s">
        <v>17923</v>
      </c>
      <c r="Y57" t="s">
        <v>17916</v>
      </c>
      <c r="AB57" t="s">
        <v>251</v>
      </c>
      <c r="AC57" t="s">
        <v>17924</v>
      </c>
      <c r="AD57">
        <v>1000008226089</v>
      </c>
      <c r="AG57" t="s">
        <v>18613</v>
      </c>
      <c r="AI57" t="s">
        <v>18614</v>
      </c>
      <c r="AJ57" t="s">
        <v>18615</v>
      </c>
      <c r="AK57" t="s">
        <v>693</v>
      </c>
      <c r="AN57" t="s">
        <v>18614</v>
      </c>
      <c r="AO57" t="s">
        <v>693</v>
      </c>
      <c r="AT57" t="s">
        <v>18616</v>
      </c>
      <c r="AU57" t="s">
        <v>18617</v>
      </c>
      <c r="AV57" t="s">
        <v>18618</v>
      </c>
      <c r="AW57" t="s">
        <v>230</v>
      </c>
      <c r="AX57" t="s">
        <v>230</v>
      </c>
      <c r="AY57" t="s">
        <v>380</v>
      </c>
      <c r="AZ57" t="s">
        <v>380</v>
      </c>
      <c r="BA57" t="s">
        <v>255</v>
      </c>
      <c r="BB57" s="1">
        <v>46155.519490740742</v>
      </c>
      <c r="BC57">
        <v>2026</v>
      </c>
      <c r="BD57">
        <v>5</v>
      </c>
      <c r="BE57">
        <v>13</v>
      </c>
      <c r="BF57" t="s">
        <v>17934</v>
      </c>
      <c r="BG57" t="s">
        <v>18130</v>
      </c>
      <c r="BH57" t="s">
        <v>17936</v>
      </c>
      <c r="BJ57" t="s">
        <v>18619</v>
      </c>
      <c r="BL57" t="s">
        <v>324</v>
      </c>
      <c r="BM57" t="s">
        <v>321</v>
      </c>
      <c r="BN57" t="s">
        <v>17940</v>
      </c>
      <c r="BO57" t="s">
        <v>322</v>
      </c>
      <c r="BP57" t="s">
        <v>2926</v>
      </c>
      <c r="BQ57" t="s">
        <v>18491</v>
      </c>
      <c r="BR57" t="s">
        <v>18620</v>
      </c>
      <c r="BS57" t="s">
        <v>17964</v>
      </c>
      <c r="BT57">
        <v>2026</v>
      </c>
      <c r="BU57">
        <v>5</v>
      </c>
      <c r="BV57">
        <v>13</v>
      </c>
      <c r="BY57" t="s">
        <v>693</v>
      </c>
      <c r="BZ57" t="s">
        <v>17943</v>
      </c>
      <c r="CA57" s="1">
        <v>46155.519444444442</v>
      </c>
      <c r="CB57" s="2">
        <v>46156</v>
      </c>
      <c r="CE57" t="s">
        <v>2810</v>
      </c>
      <c r="CY57" s="1"/>
      <c r="DQ57" t="s">
        <v>17918</v>
      </c>
      <c r="DS57" t="s">
        <v>693</v>
      </c>
      <c r="EP57" t="s">
        <v>17944</v>
      </c>
      <c r="EQ57" t="s">
        <v>255</v>
      </c>
      <c r="ER57" t="s">
        <v>17945</v>
      </c>
      <c r="ES57" t="s">
        <v>281</v>
      </c>
      <c r="ET57" t="s">
        <v>17946</v>
      </c>
      <c r="EU57" t="s">
        <v>17947</v>
      </c>
      <c r="EZ57" t="s">
        <v>270</v>
      </c>
      <c r="FB57" t="s">
        <v>281</v>
      </c>
      <c r="FD57" t="s">
        <v>17948</v>
      </c>
      <c r="FE57" t="s">
        <v>281</v>
      </c>
      <c r="FF57" s="1">
        <v>46155.550127314818</v>
      </c>
      <c r="FG57">
        <v>0.74</v>
      </c>
      <c r="FH57">
        <v>0</v>
      </c>
      <c r="FI57">
        <v>2</v>
      </c>
      <c r="FM57" t="s">
        <v>17949</v>
      </c>
    </row>
    <row r="58" spans="1:169" x14ac:dyDescent="0.3">
      <c r="A58">
        <v>0</v>
      </c>
      <c r="B58" t="s">
        <v>17916</v>
      </c>
      <c r="C58" t="s">
        <v>17916</v>
      </c>
      <c r="E58" t="s">
        <v>17918</v>
      </c>
      <c r="F58">
        <v>46158.5</v>
      </c>
      <c r="G58">
        <v>2026</v>
      </c>
      <c r="H58">
        <v>5</v>
      </c>
      <c r="I58">
        <v>16</v>
      </c>
      <c r="J58" t="s">
        <v>17919</v>
      </c>
      <c r="O58" t="s">
        <v>18230</v>
      </c>
      <c r="P58">
        <v>2026</v>
      </c>
      <c r="Q58">
        <v>5</v>
      </c>
      <c r="R58">
        <v>12</v>
      </c>
      <c r="S58" t="s">
        <v>18621</v>
      </c>
      <c r="T58" t="s">
        <v>18622</v>
      </c>
      <c r="Y58" t="s">
        <v>17916</v>
      </c>
      <c r="AB58" t="s">
        <v>251</v>
      </c>
      <c r="AC58" t="s">
        <v>17924</v>
      </c>
      <c r="AD58">
        <v>1000008224782</v>
      </c>
      <c r="AI58" t="s">
        <v>18623</v>
      </c>
      <c r="AJ58" t="s">
        <v>18624</v>
      </c>
      <c r="AK58" t="s">
        <v>693</v>
      </c>
      <c r="AN58" t="s">
        <v>18623</v>
      </c>
      <c r="AO58" t="s">
        <v>693</v>
      </c>
      <c r="AT58" t="s">
        <v>18625</v>
      </c>
      <c r="AU58" t="s">
        <v>18626</v>
      </c>
      <c r="AV58" t="s">
        <v>18627</v>
      </c>
      <c r="AW58" t="s">
        <v>230</v>
      </c>
      <c r="AX58" t="s">
        <v>230</v>
      </c>
      <c r="AY58" t="s">
        <v>380</v>
      </c>
      <c r="AZ58" t="s">
        <v>380</v>
      </c>
      <c r="BA58" t="s">
        <v>255</v>
      </c>
      <c r="BB58" s="1">
        <v>46154.796342592592</v>
      </c>
      <c r="BC58">
        <v>2026</v>
      </c>
      <c r="BD58">
        <v>5</v>
      </c>
      <c r="BE58">
        <v>12</v>
      </c>
      <c r="BF58" t="s">
        <v>17934</v>
      </c>
      <c r="BG58" t="s">
        <v>18130</v>
      </c>
      <c r="BH58" t="s">
        <v>17936</v>
      </c>
      <c r="BJ58" t="s">
        <v>18628</v>
      </c>
      <c r="BL58" t="s">
        <v>2816</v>
      </c>
      <c r="BM58" t="s">
        <v>2836</v>
      </c>
      <c r="BN58" t="s">
        <v>17940</v>
      </c>
      <c r="BO58" t="s">
        <v>322</v>
      </c>
      <c r="BP58" t="s">
        <v>2907</v>
      </c>
      <c r="BQ58" t="s">
        <v>18024</v>
      </c>
      <c r="BR58" t="s">
        <v>18629</v>
      </c>
      <c r="BS58" t="s">
        <v>18230</v>
      </c>
      <c r="BT58">
        <v>2026</v>
      </c>
      <c r="BU58">
        <v>5</v>
      </c>
      <c r="BV58">
        <v>12</v>
      </c>
      <c r="BY58" t="s">
        <v>693</v>
      </c>
      <c r="BZ58" t="s">
        <v>17943</v>
      </c>
      <c r="CA58" s="1">
        <v>46154.79583333333</v>
      </c>
      <c r="CB58" s="2">
        <v>46155</v>
      </c>
      <c r="CE58" t="s">
        <v>2810</v>
      </c>
      <c r="CY58" s="1"/>
      <c r="DQ58" t="s">
        <v>17918</v>
      </c>
      <c r="DS58" t="s">
        <v>693</v>
      </c>
      <c r="EP58" t="s">
        <v>17944</v>
      </c>
      <c r="EQ58" t="s">
        <v>255</v>
      </c>
      <c r="ER58" t="s">
        <v>17945</v>
      </c>
      <c r="ES58" t="s">
        <v>281</v>
      </c>
      <c r="ET58" t="s">
        <v>17946</v>
      </c>
      <c r="EU58" t="s">
        <v>17962</v>
      </c>
      <c r="EZ58" t="s">
        <v>270</v>
      </c>
      <c r="FB58" t="s">
        <v>281</v>
      </c>
      <c r="FD58" t="s">
        <v>17948</v>
      </c>
      <c r="FE58" t="s">
        <v>281</v>
      </c>
      <c r="FF58" s="1">
        <v>46154.841770833336</v>
      </c>
      <c r="FG58">
        <v>1.0900000000000001</v>
      </c>
      <c r="FH58">
        <v>0</v>
      </c>
      <c r="FI58">
        <v>1</v>
      </c>
      <c r="FM58" t="s">
        <v>17949</v>
      </c>
    </row>
    <row r="59" spans="1:169" x14ac:dyDescent="0.3">
      <c r="A59">
        <v>0</v>
      </c>
      <c r="B59" t="s">
        <v>17916</v>
      </c>
      <c r="C59" t="s">
        <v>17916</v>
      </c>
      <c r="E59" t="s">
        <v>17918</v>
      </c>
      <c r="F59">
        <v>46157.291666666664</v>
      </c>
      <c r="G59">
        <v>2026</v>
      </c>
      <c r="H59">
        <v>5</v>
      </c>
      <c r="I59">
        <v>15</v>
      </c>
      <c r="J59" t="s">
        <v>17963</v>
      </c>
      <c r="O59" t="s">
        <v>18230</v>
      </c>
      <c r="P59">
        <v>2026</v>
      </c>
      <c r="Q59">
        <v>5</v>
      </c>
      <c r="R59">
        <v>12</v>
      </c>
      <c r="S59" t="s">
        <v>18630</v>
      </c>
      <c r="T59" t="s">
        <v>18631</v>
      </c>
      <c r="Y59" t="s">
        <v>17916</v>
      </c>
      <c r="AB59" t="s">
        <v>251</v>
      </c>
      <c r="AC59" t="s">
        <v>17924</v>
      </c>
      <c r="AD59">
        <v>1000008224860</v>
      </c>
      <c r="AG59" t="s">
        <v>18632</v>
      </c>
      <c r="AI59" t="s">
        <v>18633</v>
      </c>
      <c r="AJ59" t="s">
        <v>18634</v>
      </c>
      <c r="AK59" t="s">
        <v>693</v>
      </c>
      <c r="AN59" t="s">
        <v>18633</v>
      </c>
      <c r="AO59" t="s">
        <v>693</v>
      </c>
      <c r="AT59" t="s">
        <v>18635</v>
      </c>
      <c r="AU59" t="s">
        <v>18636</v>
      </c>
      <c r="AV59" t="s">
        <v>18637</v>
      </c>
      <c r="AW59" t="s">
        <v>230</v>
      </c>
      <c r="AX59" t="s">
        <v>230</v>
      </c>
      <c r="AY59" t="s">
        <v>380</v>
      </c>
      <c r="AZ59" t="s">
        <v>380</v>
      </c>
      <c r="BA59" t="s">
        <v>255</v>
      </c>
      <c r="BB59" s="1">
        <v>46154.873645833337</v>
      </c>
      <c r="BC59">
        <v>2026</v>
      </c>
      <c r="BD59">
        <v>5</v>
      </c>
      <c r="BE59">
        <v>12</v>
      </c>
      <c r="BF59" t="s">
        <v>17934</v>
      </c>
      <c r="BG59" t="s">
        <v>18130</v>
      </c>
      <c r="BH59" t="s">
        <v>17936</v>
      </c>
      <c r="BJ59" t="s">
        <v>18638</v>
      </c>
      <c r="BL59" t="s">
        <v>324</v>
      </c>
      <c r="BM59" t="s">
        <v>321</v>
      </c>
      <c r="BN59" t="s">
        <v>17940</v>
      </c>
      <c r="BO59" t="s">
        <v>322</v>
      </c>
      <c r="BP59" t="s">
        <v>18639</v>
      </c>
      <c r="BQ59" t="s">
        <v>18640</v>
      </c>
      <c r="BR59" t="s">
        <v>18641</v>
      </c>
      <c r="BS59" t="s">
        <v>18230</v>
      </c>
      <c r="BT59">
        <v>2026</v>
      </c>
      <c r="BU59">
        <v>5</v>
      </c>
      <c r="BV59">
        <v>12</v>
      </c>
      <c r="BY59" t="s">
        <v>693</v>
      </c>
      <c r="BZ59" t="s">
        <v>17943</v>
      </c>
      <c r="CA59" s="1">
        <v>46154.873611111114</v>
      </c>
      <c r="CB59" s="2">
        <v>46155</v>
      </c>
      <c r="CE59" t="s">
        <v>2810</v>
      </c>
      <c r="CY59" s="1"/>
      <c r="DQ59" t="s">
        <v>17918</v>
      </c>
      <c r="DS59" t="s">
        <v>693</v>
      </c>
      <c r="EP59" t="s">
        <v>17944</v>
      </c>
      <c r="EQ59" t="s">
        <v>255</v>
      </c>
      <c r="ER59" t="s">
        <v>17945</v>
      </c>
      <c r="ES59" t="s">
        <v>281</v>
      </c>
      <c r="ET59" t="s">
        <v>17946</v>
      </c>
      <c r="EU59" t="s">
        <v>17962</v>
      </c>
      <c r="EZ59" t="s">
        <v>270</v>
      </c>
      <c r="FB59" t="s">
        <v>281</v>
      </c>
      <c r="FD59" t="s">
        <v>17948</v>
      </c>
      <c r="FE59" t="s">
        <v>281</v>
      </c>
      <c r="FF59" s="1">
        <v>46154.925520833334</v>
      </c>
      <c r="FG59">
        <v>1.24</v>
      </c>
      <c r="FH59">
        <v>0</v>
      </c>
      <c r="FI59">
        <v>1</v>
      </c>
      <c r="FM59" t="s">
        <v>17949</v>
      </c>
    </row>
    <row r="60" spans="1:169" x14ac:dyDescent="0.3">
      <c r="A60">
        <v>0</v>
      </c>
      <c r="B60" t="s">
        <v>17916</v>
      </c>
      <c r="C60" t="s">
        <v>17916</v>
      </c>
      <c r="E60" t="s">
        <v>17918</v>
      </c>
      <c r="F60">
        <v>46158.291666666664</v>
      </c>
      <c r="G60">
        <v>2026</v>
      </c>
      <c r="H60">
        <v>5</v>
      </c>
      <c r="I60">
        <v>16</v>
      </c>
      <c r="J60" t="s">
        <v>17963</v>
      </c>
      <c r="O60" t="s">
        <v>17964</v>
      </c>
      <c r="P60">
        <v>2026</v>
      </c>
      <c r="Q60">
        <v>5</v>
      </c>
      <c r="R60">
        <v>13</v>
      </c>
      <c r="S60" t="s">
        <v>18642</v>
      </c>
      <c r="T60" t="s">
        <v>18643</v>
      </c>
      <c r="Y60" t="s">
        <v>17916</v>
      </c>
      <c r="AB60" t="s">
        <v>251</v>
      </c>
      <c r="AC60" t="s">
        <v>17924</v>
      </c>
      <c r="AD60">
        <v>1000008226222</v>
      </c>
      <c r="AG60" t="s">
        <v>18644</v>
      </c>
      <c r="AI60" t="s">
        <v>18645</v>
      </c>
      <c r="AJ60" t="s">
        <v>18646</v>
      </c>
      <c r="AK60" t="s">
        <v>693</v>
      </c>
      <c r="AM60" t="s">
        <v>18647</v>
      </c>
      <c r="AN60" t="s">
        <v>18645</v>
      </c>
      <c r="AO60" t="s">
        <v>693</v>
      </c>
      <c r="AP60" t="s">
        <v>18648</v>
      </c>
      <c r="AR60" t="s">
        <v>18647</v>
      </c>
      <c r="AS60" t="s">
        <v>18648</v>
      </c>
      <c r="AT60" t="s">
        <v>18649</v>
      </c>
      <c r="AU60" t="s">
        <v>18650</v>
      </c>
      <c r="AV60" t="s">
        <v>18651</v>
      </c>
      <c r="AW60" t="s">
        <v>230</v>
      </c>
      <c r="AX60" t="s">
        <v>230</v>
      </c>
      <c r="AY60" t="s">
        <v>380</v>
      </c>
      <c r="AZ60" t="s">
        <v>380</v>
      </c>
      <c r="BA60" t="s">
        <v>255</v>
      </c>
      <c r="BB60" s="1">
        <v>46155.540995370371</v>
      </c>
      <c r="BC60">
        <v>2026</v>
      </c>
      <c r="BD60">
        <v>5</v>
      </c>
      <c r="BE60">
        <v>13</v>
      </c>
      <c r="BF60" t="s">
        <v>18652</v>
      </c>
      <c r="BG60" t="s">
        <v>18130</v>
      </c>
      <c r="BH60" t="s">
        <v>17936</v>
      </c>
      <c r="BJ60" t="s">
        <v>18653</v>
      </c>
      <c r="BL60" t="s">
        <v>324</v>
      </c>
      <c r="BM60" t="s">
        <v>321</v>
      </c>
      <c r="BN60" t="s">
        <v>17940</v>
      </c>
      <c r="BO60" t="s">
        <v>322</v>
      </c>
      <c r="BP60" t="s">
        <v>2927</v>
      </c>
      <c r="BQ60" t="s">
        <v>18190</v>
      </c>
      <c r="BR60" t="s">
        <v>18654</v>
      </c>
      <c r="BS60" t="s">
        <v>17964</v>
      </c>
      <c r="BT60">
        <v>2026</v>
      </c>
      <c r="BU60">
        <v>5</v>
      </c>
      <c r="BV60">
        <v>13</v>
      </c>
      <c r="BY60" t="s">
        <v>693</v>
      </c>
      <c r="BZ60" t="s">
        <v>17943</v>
      </c>
      <c r="CA60" s="1">
        <v>46155.540972222225</v>
      </c>
      <c r="CB60" s="2">
        <v>46156</v>
      </c>
      <c r="CE60" t="s">
        <v>2810</v>
      </c>
      <c r="CY60" s="1"/>
      <c r="DQ60" t="s">
        <v>17918</v>
      </c>
      <c r="DS60" t="s">
        <v>693</v>
      </c>
      <c r="EP60" t="s">
        <v>17944</v>
      </c>
      <c r="EQ60" t="s">
        <v>255</v>
      </c>
      <c r="ER60" t="s">
        <v>17945</v>
      </c>
      <c r="ES60" t="s">
        <v>281</v>
      </c>
      <c r="ET60" t="s">
        <v>17946</v>
      </c>
      <c r="EU60" t="s">
        <v>17962</v>
      </c>
      <c r="EZ60" t="s">
        <v>270</v>
      </c>
      <c r="FB60" t="s">
        <v>281</v>
      </c>
      <c r="FD60" t="s">
        <v>17948</v>
      </c>
      <c r="FE60" t="s">
        <v>281</v>
      </c>
      <c r="FF60" s="1">
        <v>46155.591793981483</v>
      </c>
      <c r="FG60">
        <v>1.22</v>
      </c>
      <c r="FH60">
        <v>0</v>
      </c>
      <c r="FI60">
        <v>1</v>
      </c>
      <c r="FM60" t="s">
        <v>17949</v>
      </c>
    </row>
    <row r="61" spans="1:169" x14ac:dyDescent="0.3">
      <c r="A61">
        <v>0</v>
      </c>
      <c r="B61" t="s">
        <v>17916</v>
      </c>
      <c r="C61" t="s">
        <v>17916</v>
      </c>
      <c r="E61" t="s">
        <v>17918</v>
      </c>
      <c r="F61">
        <v>46157.291666666664</v>
      </c>
      <c r="G61">
        <v>2026</v>
      </c>
      <c r="H61">
        <v>5</v>
      </c>
      <c r="I61">
        <v>15</v>
      </c>
      <c r="J61" t="s">
        <v>17963</v>
      </c>
      <c r="O61" t="s">
        <v>17964</v>
      </c>
      <c r="P61">
        <v>2026</v>
      </c>
      <c r="Q61">
        <v>5</v>
      </c>
      <c r="R61">
        <v>13</v>
      </c>
      <c r="S61" t="s">
        <v>18655</v>
      </c>
      <c r="T61" t="s">
        <v>18656</v>
      </c>
      <c r="Y61" t="s">
        <v>17916</v>
      </c>
      <c r="AB61" t="s">
        <v>251</v>
      </c>
      <c r="AC61" t="s">
        <v>17924</v>
      </c>
      <c r="AD61">
        <v>1000008226332</v>
      </c>
      <c r="AI61" t="s">
        <v>18657</v>
      </c>
      <c r="AJ61" t="s">
        <v>18658</v>
      </c>
      <c r="AK61" t="s">
        <v>693</v>
      </c>
      <c r="AM61" t="s">
        <v>18659</v>
      </c>
      <c r="AN61" t="s">
        <v>18657</v>
      </c>
      <c r="AO61" t="s">
        <v>693</v>
      </c>
      <c r="AP61" t="s">
        <v>18659</v>
      </c>
      <c r="AR61" t="s">
        <v>18659</v>
      </c>
      <c r="AS61" t="s">
        <v>18659</v>
      </c>
      <c r="AT61" t="s">
        <v>18660</v>
      </c>
      <c r="AU61" t="s">
        <v>18661</v>
      </c>
      <c r="AV61" t="s">
        <v>18662</v>
      </c>
      <c r="AW61" t="s">
        <v>230</v>
      </c>
      <c r="AX61" t="s">
        <v>230</v>
      </c>
      <c r="AY61" t="s">
        <v>380</v>
      </c>
      <c r="AZ61" t="s">
        <v>380</v>
      </c>
      <c r="BA61" t="s">
        <v>255</v>
      </c>
      <c r="BB61" s="1">
        <v>46155.55841435185</v>
      </c>
      <c r="BC61">
        <v>2026</v>
      </c>
      <c r="BD61">
        <v>5</v>
      </c>
      <c r="BE61">
        <v>13</v>
      </c>
      <c r="BF61" t="s">
        <v>17934</v>
      </c>
      <c r="BG61" t="s">
        <v>18130</v>
      </c>
      <c r="BH61" t="s">
        <v>17936</v>
      </c>
      <c r="BJ61" t="s">
        <v>18659</v>
      </c>
      <c r="BL61" t="s">
        <v>324</v>
      </c>
      <c r="BM61" t="s">
        <v>321</v>
      </c>
      <c r="BN61" t="s">
        <v>17940</v>
      </c>
      <c r="BO61" t="s">
        <v>322</v>
      </c>
      <c r="BP61" t="s">
        <v>1423</v>
      </c>
      <c r="BQ61" t="s">
        <v>18663</v>
      </c>
      <c r="BR61" t="s">
        <v>18664</v>
      </c>
      <c r="BS61" t="s">
        <v>17964</v>
      </c>
      <c r="BT61">
        <v>2026</v>
      </c>
      <c r="BU61">
        <v>5</v>
      </c>
      <c r="BV61">
        <v>13</v>
      </c>
      <c r="BY61" t="s">
        <v>693</v>
      </c>
      <c r="BZ61" t="s">
        <v>17943</v>
      </c>
      <c r="CA61" s="1">
        <v>46155.558333333334</v>
      </c>
      <c r="CB61" s="2">
        <v>46156</v>
      </c>
      <c r="CE61" t="s">
        <v>2810</v>
      </c>
      <c r="CY61" s="1"/>
      <c r="DQ61" t="s">
        <v>17918</v>
      </c>
      <c r="DS61" t="s">
        <v>693</v>
      </c>
      <c r="EP61" t="s">
        <v>17944</v>
      </c>
      <c r="EQ61" t="s">
        <v>255</v>
      </c>
      <c r="ER61" t="s">
        <v>17945</v>
      </c>
      <c r="ES61" t="s">
        <v>281</v>
      </c>
      <c r="ET61" t="s">
        <v>17946</v>
      </c>
      <c r="EU61" t="s">
        <v>17962</v>
      </c>
      <c r="EZ61" t="s">
        <v>270</v>
      </c>
      <c r="FB61" t="s">
        <v>281</v>
      </c>
      <c r="FD61" t="s">
        <v>17948</v>
      </c>
      <c r="FE61" t="s">
        <v>281</v>
      </c>
      <c r="FF61" s="1">
        <v>46155.591793981483</v>
      </c>
      <c r="FG61">
        <v>0.8</v>
      </c>
      <c r="FH61">
        <v>0</v>
      </c>
      <c r="FI61">
        <v>1</v>
      </c>
      <c r="FM61" t="s">
        <v>17949</v>
      </c>
    </row>
    <row r="62" spans="1:169" x14ac:dyDescent="0.3">
      <c r="A62">
        <v>0</v>
      </c>
      <c r="B62" t="s">
        <v>17916</v>
      </c>
      <c r="C62" t="s">
        <v>17916</v>
      </c>
      <c r="E62" t="s">
        <v>17918</v>
      </c>
      <c r="F62">
        <v>46158.5</v>
      </c>
      <c r="G62">
        <v>2026</v>
      </c>
      <c r="H62">
        <v>5</v>
      </c>
      <c r="I62">
        <v>16</v>
      </c>
      <c r="J62" t="s">
        <v>17919</v>
      </c>
      <c r="O62" t="s">
        <v>17964</v>
      </c>
      <c r="P62">
        <v>2026</v>
      </c>
      <c r="Q62">
        <v>5</v>
      </c>
      <c r="R62">
        <v>13</v>
      </c>
      <c r="S62" t="s">
        <v>18665</v>
      </c>
      <c r="T62" t="s">
        <v>18666</v>
      </c>
      <c r="V62" t="s">
        <v>17923</v>
      </c>
      <c r="Y62" t="s">
        <v>17916</v>
      </c>
      <c r="AB62" t="s">
        <v>251</v>
      </c>
      <c r="AC62" t="s">
        <v>17924</v>
      </c>
      <c r="AD62">
        <v>1000008226388</v>
      </c>
      <c r="AF62" t="s">
        <v>18667</v>
      </c>
      <c r="AG62" t="s">
        <v>18668</v>
      </c>
      <c r="AI62" t="s">
        <v>18669</v>
      </c>
      <c r="AJ62" t="s">
        <v>18670</v>
      </c>
      <c r="AK62" t="s">
        <v>693</v>
      </c>
      <c r="AN62" t="s">
        <v>18671</v>
      </c>
      <c r="AO62" t="s">
        <v>693</v>
      </c>
      <c r="AT62" t="s">
        <v>18672</v>
      </c>
      <c r="AU62" t="s">
        <v>18673</v>
      </c>
      <c r="AV62" t="s">
        <v>18674</v>
      </c>
      <c r="AW62" t="s">
        <v>230</v>
      </c>
      <c r="AX62" t="s">
        <v>230</v>
      </c>
      <c r="AY62" t="s">
        <v>380</v>
      </c>
      <c r="AZ62" t="s">
        <v>380</v>
      </c>
      <c r="BA62" t="s">
        <v>255</v>
      </c>
      <c r="BB62" s="1">
        <v>46155.567025462966</v>
      </c>
      <c r="BC62">
        <v>2026</v>
      </c>
      <c r="BD62">
        <v>5</v>
      </c>
      <c r="BE62">
        <v>13</v>
      </c>
      <c r="BF62" t="s">
        <v>18675</v>
      </c>
      <c r="BG62" t="s">
        <v>18130</v>
      </c>
      <c r="BH62" t="s">
        <v>17936</v>
      </c>
      <c r="BJ62" t="s">
        <v>18676</v>
      </c>
      <c r="BL62" t="s">
        <v>324</v>
      </c>
      <c r="BM62" t="s">
        <v>321</v>
      </c>
      <c r="BN62" t="s">
        <v>17940</v>
      </c>
      <c r="BO62" t="s">
        <v>322</v>
      </c>
      <c r="BP62" t="s">
        <v>2920</v>
      </c>
      <c r="BQ62" t="s">
        <v>18046</v>
      </c>
      <c r="BR62" t="s">
        <v>18677</v>
      </c>
      <c r="BS62" t="s">
        <v>17964</v>
      </c>
      <c r="BT62">
        <v>2026</v>
      </c>
      <c r="BU62">
        <v>5</v>
      </c>
      <c r="BV62">
        <v>13</v>
      </c>
      <c r="BY62" t="s">
        <v>693</v>
      </c>
      <c r="BZ62" t="s">
        <v>17943</v>
      </c>
      <c r="CA62" s="1">
        <v>46155.566666666666</v>
      </c>
      <c r="CB62" s="2">
        <v>46156</v>
      </c>
      <c r="CE62" t="s">
        <v>2810</v>
      </c>
      <c r="CY62" s="1"/>
      <c r="DQ62" t="s">
        <v>17918</v>
      </c>
      <c r="DS62" t="s">
        <v>693</v>
      </c>
      <c r="EP62" t="s">
        <v>17944</v>
      </c>
      <c r="EQ62" t="s">
        <v>255</v>
      </c>
      <c r="ER62" t="s">
        <v>17945</v>
      </c>
      <c r="ES62" t="s">
        <v>281</v>
      </c>
      <c r="ET62" t="s">
        <v>17946</v>
      </c>
      <c r="EU62" t="s">
        <v>17947</v>
      </c>
      <c r="EZ62" t="s">
        <v>270</v>
      </c>
      <c r="FB62" t="s">
        <v>281</v>
      </c>
      <c r="FD62" t="s">
        <v>17948</v>
      </c>
      <c r="FE62" t="s">
        <v>281</v>
      </c>
      <c r="FF62" s="1">
        <v>46155.591793981483</v>
      </c>
      <c r="FG62">
        <v>0.59</v>
      </c>
      <c r="FH62">
        <v>0</v>
      </c>
      <c r="FI62">
        <v>2</v>
      </c>
      <c r="FM62" t="s">
        <v>17949</v>
      </c>
    </row>
    <row r="63" spans="1:169" x14ac:dyDescent="0.3">
      <c r="A63">
        <v>0</v>
      </c>
      <c r="B63" t="s">
        <v>17916</v>
      </c>
      <c r="C63" t="s">
        <v>17916</v>
      </c>
      <c r="E63" t="s">
        <v>17918</v>
      </c>
      <c r="F63">
        <v>46159.5</v>
      </c>
      <c r="G63">
        <v>2026</v>
      </c>
      <c r="H63">
        <v>5</v>
      </c>
      <c r="I63">
        <v>17</v>
      </c>
      <c r="J63" t="s">
        <v>17919</v>
      </c>
      <c r="O63" t="s">
        <v>17964</v>
      </c>
      <c r="P63">
        <v>2026</v>
      </c>
      <c r="Q63">
        <v>5</v>
      </c>
      <c r="R63">
        <v>13</v>
      </c>
      <c r="S63" t="s">
        <v>18678</v>
      </c>
      <c r="T63" t="s">
        <v>18679</v>
      </c>
      <c r="Y63" t="s">
        <v>17916</v>
      </c>
      <c r="AB63" t="s">
        <v>251</v>
      </c>
      <c r="AC63" t="s">
        <v>18065</v>
      </c>
      <c r="AD63">
        <v>1000008226398</v>
      </c>
      <c r="AG63" t="s">
        <v>18680</v>
      </c>
      <c r="AH63" t="s">
        <v>18681</v>
      </c>
      <c r="AI63" t="s">
        <v>18682</v>
      </c>
      <c r="AJ63" t="s">
        <v>18683</v>
      </c>
      <c r="AK63" t="s">
        <v>693</v>
      </c>
      <c r="AL63" t="s">
        <v>18680</v>
      </c>
      <c r="AN63" t="s">
        <v>18682</v>
      </c>
      <c r="AO63" t="s">
        <v>693</v>
      </c>
      <c r="AT63" t="s">
        <v>18684</v>
      </c>
      <c r="AU63" t="s">
        <v>18685</v>
      </c>
      <c r="AV63" t="s">
        <v>18686</v>
      </c>
      <c r="AW63" t="s">
        <v>230</v>
      </c>
      <c r="AX63" t="s">
        <v>230</v>
      </c>
      <c r="AY63" t="s">
        <v>380</v>
      </c>
      <c r="AZ63" t="s">
        <v>380</v>
      </c>
      <c r="BA63" t="s">
        <v>18076</v>
      </c>
      <c r="BB63" s="1">
        <v>46155.56826388889</v>
      </c>
      <c r="BC63">
        <v>2026</v>
      </c>
      <c r="BD63">
        <v>5</v>
      </c>
      <c r="BE63">
        <v>13</v>
      </c>
      <c r="BF63" t="s">
        <v>18687</v>
      </c>
      <c r="BG63" t="s">
        <v>18130</v>
      </c>
      <c r="BH63" t="s">
        <v>17936</v>
      </c>
      <c r="BJ63" t="s">
        <v>18688</v>
      </c>
      <c r="BL63" t="s">
        <v>1101</v>
      </c>
      <c r="BM63" t="s">
        <v>1098</v>
      </c>
      <c r="BN63" t="s">
        <v>17940</v>
      </c>
      <c r="BO63" t="s">
        <v>322</v>
      </c>
      <c r="BP63" t="s">
        <v>2909</v>
      </c>
      <c r="BQ63" t="s">
        <v>18689</v>
      </c>
      <c r="BR63" t="s">
        <v>18690</v>
      </c>
      <c r="BS63" t="s">
        <v>17964</v>
      </c>
      <c r="BT63">
        <v>2026</v>
      </c>
      <c r="BU63">
        <v>5</v>
      </c>
      <c r="BV63">
        <v>13</v>
      </c>
      <c r="BY63" t="s">
        <v>386</v>
      </c>
      <c r="BZ63" t="s">
        <v>18083</v>
      </c>
      <c r="CA63" s="1">
        <v>46155.568055555559</v>
      </c>
      <c r="CB63" s="2">
        <v>46156</v>
      </c>
      <c r="CE63" t="s">
        <v>2810</v>
      </c>
      <c r="CY63" s="1"/>
      <c r="DQ63" t="s">
        <v>17918</v>
      </c>
      <c r="DR63" t="s">
        <v>693</v>
      </c>
      <c r="DS63" t="s">
        <v>693</v>
      </c>
      <c r="DT63" t="s">
        <v>693</v>
      </c>
      <c r="DV63" t="s">
        <v>693</v>
      </c>
      <c r="EA63" t="s">
        <v>693</v>
      </c>
      <c r="EB63" t="s">
        <v>693</v>
      </c>
      <c r="EP63" t="s">
        <v>17944</v>
      </c>
      <c r="EQ63" t="s">
        <v>18084</v>
      </c>
      <c r="ES63" t="s">
        <v>281</v>
      </c>
      <c r="ET63" t="s">
        <v>17946</v>
      </c>
      <c r="EU63" t="s">
        <v>17962</v>
      </c>
      <c r="EZ63" t="s">
        <v>270</v>
      </c>
      <c r="FB63" t="s">
        <v>281</v>
      </c>
      <c r="FD63" t="s">
        <v>18133</v>
      </c>
      <c r="FE63" t="s">
        <v>281</v>
      </c>
      <c r="FF63" s="1">
        <v>46155.591793981483</v>
      </c>
      <c r="FG63">
        <v>0.56000000000000005</v>
      </c>
      <c r="FH63">
        <v>0</v>
      </c>
      <c r="FI63">
        <v>1</v>
      </c>
      <c r="FM63" t="s">
        <v>17949</v>
      </c>
    </row>
    <row r="64" spans="1:169" x14ac:dyDescent="0.3">
      <c r="A64">
        <v>0</v>
      </c>
      <c r="B64" t="s">
        <v>17916</v>
      </c>
      <c r="C64" t="s">
        <v>17916</v>
      </c>
      <c r="E64" t="s">
        <v>17918</v>
      </c>
      <c r="F64">
        <v>46157.291666666664</v>
      </c>
      <c r="G64">
        <v>2026</v>
      </c>
      <c r="H64">
        <v>5</v>
      </c>
      <c r="I64">
        <v>15</v>
      </c>
      <c r="J64" t="s">
        <v>17963</v>
      </c>
      <c r="O64" t="s">
        <v>17964</v>
      </c>
      <c r="P64">
        <v>2026</v>
      </c>
      <c r="Q64">
        <v>5</v>
      </c>
      <c r="R64">
        <v>13</v>
      </c>
      <c r="S64" t="s">
        <v>18691</v>
      </c>
      <c r="T64" t="s">
        <v>18692</v>
      </c>
      <c r="Y64" t="s">
        <v>17916</v>
      </c>
      <c r="AB64" t="s">
        <v>251</v>
      </c>
      <c r="AC64" t="s">
        <v>17924</v>
      </c>
      <c r="AD64">
        <v>1000008226417</v>
      </c>
      <c r="AI64" t="s">
        <v>18693</v>
      </c>
      <c r="AJ64" t="s">
        <v>18694</v>
      </c>
      <c r="AK64" t="s">
        <v>693</v>
      </c>
      <c r="AM64" t="s">
        <v>18695</v>
      </c>
      <c r="AN64" t="s">
        <v>18693</v>
      </c>
      <c r="AO64" t="s">
        <v>693</v>
      </c>
      <c r="AP64" t="s">
        <v>18695</v>
      </c>
      <c r="AR64" t="s">
        <v>18695</v>
      </c>
      <c r="AS64" t="s">
        <v>18695</v>
      </c>
      <c r="AT64" t="s">
        <v>18696</v>
      </c>
      <c r="AU64" t="s">
        <v>18697</v>
      </c>
      <c r="AV64" t="s">
        <v>18698</v>
      </c>
      <c r="AW64" t="s">
        <v>230</v>
      </c>
      <c r="AX64" t="s">
        <v>230</v>
      </c>
      <c r="AY64" t="s">
        <v>380</v>
      </c>
      <c r="AZ64" t="s">
        <v>380</v>
      </c>
      <c r="BA64" t="s">
        <v>255</v>
      </c>
      <c r="BB64" s="1">
        <v>46155.570925925924</v>
      </c>
      <c r="BC64">
        <v>2026</v>
      </c>
      <c r="BD64">
        <v>5</v>
      </c>
      <c r="BE64">
        <v>13</v>
      </c>
      <c r="BF64" t="s">
        <v>18100</v>
      </c>
      <c r="BG64" t="s">
        <v>18130</v>
      </c>
      <c r="BH64" t="s">
        <v>17936</v>
      </c>
      <c r="BJ64" t="s">
        <v>18699</v>
      </c>
      <c r="BL64" t="s">
        <v>1947</v>
      </c>
      <c r="BM64" t="s">
        <v>1945</v>
      </c>
      <c r="BN64" t="s">
        <v>17940</v>
      </c>
      <c r="BO64" t="s">
        <v>322</v>
      </c>
      <c r="BP64" t="s">
        <v>2911</v>
      </c>
      <c r="BQ64" t="s">
        <v>18291</v>
      </c>
      <c r="BR64" t="s">
        <v>2912</v>
      </c>
      <c r="BS64" t="s">
        <v>17964</v>
      </c>
      <c r="BT64">
        <v>2026</v>
      </c>
      <c r="BU64">
        <v>5</v>
      </c>
      <c r="BV64">
        <v>13</v>
      </c>
      <c r="BY64" t="s">
        <v>693</v>
      </c>
      <c r="BZ64" t="s">
        <v>17943</v>
      </c>
      <c r="CA64" s="1">
        <v>46155.570833333331</v>
      </c>
      <c r="CB64" s="2">
        <v>46156</v>
      </c>
      <c r="CE64" t="s">
        <v>2810</v>
      </c>
      <c r="CY64" s="1"/>
      <c r="DQ64" t="s">
        <v>17918</v>
      </c>
      <c r="DS64" t="s">
        <v>693</v>
      </c>
      <c r="EP64" t="s">
        <v>17944</v>
      </c>
      <c r="EQ64" t="s">
        <v>255</v>
      </c>
      <c r="ER64" t="s">
        <v>17945</v>
      </c>
      <c r="ES64" t="s">
        <v>281</v>
      </c>
      <c r="ET64" t="s">
        <v>17946</v>
      </c>
      <c r="EU64" t="s">
        <v>17962</v>
      </c>
      <c r="EZ64" t="s">
        <v>270</v>
      </c>
      <c r="FB64" t="s">
        <v>281</v>
      </c>
      <c r="FD64" t="s">
        <v>17948</v>
      </c>
      <c r="FE64" t="s">
        <v>281</v>
      </c>
      <c r="FF64" s="1">
        <v>46155.591793981483</v>
      </c>
      <c r="FG64">
        <v>0.5</v>
      </c>
      <c r="FH64">
        <v>0</v>
      </c>
      <c r="FI64">
        <v>1</v>
      </c>
      <c r="FM64" t="s">
        <v>17949</v>
      </c>
    </row>
    <row r="65" spans="1:169" x14ac:dyDescent="0.3">
      <c r="A65">
        <v>0</v>
      </c>
      <c r="B65" t="s">
        <v>17916</v>
      </c>
      <c r="C65" t="s">
        <v>17916</v>
      </c>
      <c r="E65" t="s">
        <v>17918</v>
      </c>
      <c r="F65">
        <v>46158.5</v>
      </c>
      <c r="G65">
        <v>2026</v>
      </c>
      <c r="H65">
        <v>5</v>
      </c>
      <c r="I65">
        <v>16</v>
      </c>
      <c r="J65" t="s">
        <v>17919</v>
      </c>
      <c r="O65" t="s">
        <v>17964</v>
      </c>
      <c r="P65">
        <v>2026</v>
      </c>
      <c r="Q65">
        <v>5</v>
      </c>
      <c r="R65">
        <v>13</v>
      </c>
      <c r="S65" t="s">
        <v>18700</v>
      </c>
      <c r="T65" t="s">
        <v>18701</v>
      </c>
      <c r="V65" t="s">
        <v>17923</v>
      </c>
      <c r="Y65" t="s">
        <v>17916</v>
      </c>
      <c r="AB65" t="s">
        <v>251</v>
      </c>
      <c r="AC65" t="s">
        <v>18065</v>
      </c>
      <c r="AD65">
        <v>1000008226910</v>
      </c>
      <c r="AG65" t="s">
        <v>18702</v>
      </c>
      <c r="AH65" t="s">
        <v>18703</v>
      </c>
      <c r="AI65" t="s">
        <v>18704</v>
      </c>
      <c r="AJ65" t="s">
        <v>18705</v>
      </c>
      <c r="AK65" t="s">
        <v>693</v>
      </c>
      <c r="AL65" t="s">
        <v>18702</v>
      </c>
      <c r="AN65" t="s">
        <v>18704</v>
      </c>
      <c r="AO65" t="s">
        <v>693</v>
      </c>
      <c r="AT65" t="s">
        <v>18706</v>
      </c>
      <c r="AU65" t="s">
        <v>18707</v>
      </c>
      <c r="AV65" t="s">
        <v>18708</v>
      </c>
      <c r="AW65" t="s">
        <v>230</v>
      </c>
      <c r="AX65" t="s">
        <v>230</v>
      </c>
      <c r="AY65" t="s">
        <v>380</v>
      </c>
      <c r="AZ65" t="s">
        <v>380</v>
      </c>
      <c r="BA65" t="s">
        <v>18076</v>
      </c>
      <c r="BB65" s="1">
        <v>46155.644895833335</v>
      </c>
      <c r="BC65">
        <v>2026</v>
      </c>
      <c r="BD65">
        <v>5</v>
      </c>
      <c r="BE65">
        <v>13</v>
      </c>
      <c r="BF65" t="s">
        <v>18304</v>
      </c>
      <c r="BG65" t="s">
        <v>18130</v>
      </c>
      <c r="BH65" t="s">
        <v>17936</v>
      </c>
      <c r="BJ65" t="s">
        <v>18709</v>
      </c>
      <c r="BL65" t="s">
        <v>692</v>
      </c>
      <c r="BM65" t="s">
        <v>690</v>
      </c>
      <c r="BN65" t="s">
        <v>17940</v>
      </c>
      <c r="BO65" t="s">
        <v>322</v>
      </c>
      <c r="BP65" t="s">
        <v>2834</v>
      </c>
      <c r="BQ65" t="s">
        <v>17986</v>
      </c>
      <c r="BR65" t="s">
        <v>18710</v>
      </c>
      <c r="BS65" t="s">
        <v>17964</v>
      </c>
      <c r="BT65">
        <v>2026</v>
      </c>
      <c r="BU65">
        <v>5</v>
      </c>
      <c r="BV65">
        <v>13</v>
      </c>
      <c r="BY65" t="s">
        <v>304</v>
      </c>
      <c r="BZ65" t="s">
        <v>18083</v>
      </c>
      <c r="CA65" s="1">
        <v>46155.644444444442</v>
      </c>
      <c r="CB65" s="2">
        <v>46156</v>
      </c>
      <c r="CE65" t="s">
        <v>2810</v>
      </c>
      <c r="CY65" s="1"/>
      <c r="DQ65" t="s">
        <v>17918</v>
      </c>
      <c r="DR65" t="s">
        <v>693</v>
      </c>
      <c r="DS65" t="s">
        <v>693</v>
      </c>
      <c r="DT65" t="s">
        <v>693</v>
      </c>
      <c r="DV65" t="s">
        <v>693</v>
      </c>
      <c r="EA65" t="s">
        <v>693</v>
      </c>
      <c r="EB65" t="s">
        <v>693</v>
      </c>
      <c r="EP65" t="s">
        <v>17944</v>
      </c>
      <c r="EQ65" t="s">
        <v>18084</v>
      </c>
      <c r="ES65" t="s">
        <v>281</v>
      </c>
      <c r="ET65" t="s">
        <v>17946</v>
      </c>
      <c r="EU65" t="s">
        <v>17947</v>
      </c>
      <c r="EZ65" t="s">
        <v>270</v>
      </c>
      <c r="FB65" t="s">
        <v>281</v>
      </c>
      <c r="FD65" t="s">
        <v>18087</v>
      </c>
      <c r="FE65" t="s">
        <v>281</v>
      </c>
      <c r="FF65" s="1">
        <v>46155.675104166665</v>
      </c>
      <c r="FG65">
        <v>0.72</v>
      </c>
      <c r="FH65">
        <v>0</v>
      </c>
      <c r="FI65">
        <v>3</v>
      </c>
      <c r="FM65" t="s">
        <v>17949</v>
      </c>
    </row>
    <row r="66" spans="1:169" x14ac:dyDescent="0.3">
      <c r="A66">
        <v>0</v>
      </c>
      <c r="B66" t="s">
        <v>17916</v>
      </c>
      <c r="C66" t="s">
        <v>17916</v>
      </c>
      <c r="E66" t="s">
        <v>17918</v>
      </c>
      <c r="F66">
        <v>46157.291666666664</v>
      </c>
      <c r="G66">
        <v>2026</v>
      </c>
      <c r="H66">
        <v>5</v>
      </c>
      <c r="I66">
        <v>15</v>
      </c>
      <c r="J66" t="s">
        <v>17963</v>
      </c>
      <c r="O66" t="s">
        <v>17964</v>
      </c>
      <c r="P66">
        <v>2026</v>
      </c>
      <c r="Q66">
        <v>5</v>
      </c>
      <c r="R66">
        <v>13</v>
      </c>
      <c r="S66" t="s">
        <v>18711</v>
      </c>
      <c r="T66" t="s">
        <v>18712</v>
      </c>
      <c r="Y66" t="s">
        <v>17916</v>
      </c>
      <c r="AB66" t="s">
        <v>251</v>
      </c>
      <c r="AC66" t="s">
        <v>17924</v>
      </c>
      <c r="AD66">
        <v>1000008226886</v>
      </c>
      <c r="AG66" t="s">
        <v>18713</v>
      </c>
      <c r="AI66" t="s">
        <v>18714</v>
      </c>
      <c r="AJ66" t="s">
        <v>18715</v>
      </c>
      <c r="AK66" t="s">
        <v>693</v>
      </c>
      <c r="AM66" t="s">
        <v>18716</v>
      </c>
      <c r="AN66" t="s">
        <v>18714</v>
      </c>
      <c r="AO66" t="s">
        <v>693</v>
      </c>
      <c r="AP66" t="s">
        <v>18716</v>
      </c>
      <c r="AR66" t="s">
        <v>18716</v>
      </c>
      <c r="AS66" t="s">
        <v>18716</v>
      </c>
      <c r="AT66" t="s">
        <v>18717</v>
      </c>
      <c r="AU66" t="s">
        <v>18718</v>
      </c>
      <c r="AV66" t="s">
        <v>18719</v>
      </c>
      <c r="AW66" t="s">
        <v>230</v>
      </c>
      <c r="AX66" t="s">
        <v>230</v>
      </c>
      <c r="AY66" t="s">
        <v>380</v>
      </c>
      <c r="AZ66" t="s">
        <v>380</v>
      </c>
      <c r="BA66" t="s">
        <v>255</v>
      </c>
      <c r="BB66" s="1">
        <v>46155.658495370371</v>
      </c>
      <c r="BC66">
        <v>2026</v>
      </c>
      <c r="BD66">
        <v>5</v>
      </c>
      <c r="BE66">
        <v>13</v>
      </c>
      <c r="BF66" t="s">
        <v>18100</v>
      </c>
      <c r="BG66" t="s">
        <v>18130</v>
      </c>
      <c r="BH66" t="s">
        <v>17936</v>
      </c>
      <c r="BJ66" t="s">
        <v>18716</v>
      </c>
      <c r="BL66" t="s">
        <v>1101</v>
      </c>
      <c r="BM66" t="s">
        <v>1098</v>
      </c>
      <c r="BN66" t="s">
        <v>17940</v>
      </c>
      <c r="BO66" t="s">
        <v>322</v>
      </c>
      <c r="BP66" t="s">
        <v>18720</v>
      </c>
      <c r="BQ66" t="s">
        <v>18689</v>
      </c>
      <c r="BR66" t="s">
        <v>18721</v>
      </c>
      <c r="BS66" t="s">
        <v>17964</v>
      </c>
      <c r="BT66">
        <v>2026</v>
      </c>
      <c r="BU66">
        <v>5</v>
      </c>
      <c r="BV66">
        <v>13</v>
      </c>
      <c r="BY66" t="s">
        <v>693</v>
      </c>
      <c r="BZ66" t="s">
        <v>17943</v>
      </c>
      <c r="CA66" s="1">
        <v>46155.658333333333</v>
      </c>
      <c r="CB66" s="2">
        <v>46156</v>
      </c>
      <c r="CE66" t="s">
        <v>2810</v>
      </c>
      <c r="CY66" s="1"/>
      <c r="DQ66" t="s">
        <v>17918</v>
      </c>
      <c r="DS66" t="s">
        <v>693</v>
      </c>
      <c r="EP66" t="s">
        <v>17944</v>
      </c>
      <c r="EQ66" t="s">
        <v>255</v>
      </c>
      <c r="ER66" t="s">
        <v>17945</v>
      </c>
      <c r="ES66" t="s">
        <v>281</v>
      </c>
      <c r="ET66" t="s">
        <v>17946</v>
      </c>
      <c r="EU66" t="s">
        <v>17962</v>
      </c>
      <c r="EZ66" t="s">
        <v>270</v>
      </c>
      <c r="FB66" t="s">
        <v>281</v>
      </c>
      <c r="FD66" t="s">
        <v>17948</v>
      </c>
      <c r="FE66" t="s">
        <v>281</v>
      </c>
      <c r="FF66" s="1">
        <v>46155.675104166665</v>
      </c>
      <c r="FG66">
        <v>0.4</v>
      </c>
      <c r="FH66">
        <v>0</v>
      </c>
      <c r="FI66">
        <v>1</v>
      </c>
      <c r="FM66" t="s">
        <v>17949</v>
      </c>
    </row>
    <row r="67" spans="1:169" x14ac:dyDescent="0.3">
      <c r="A67">
        <v>0</v>
      </c>
      <c r="B67" t="s">
        <v>17916</v>
      </c>
      <c r="C67" t="s">
        <v>17916</v>
      </c>
      <c r="E67" t="s">
        <v>17918</v>
      </c>
      <c r="F67">
        <v>46158.291666666664</v>
      </c>
      <c r="G67">
        <v>2026</v>
      </c>
      <c r="H67">
        <v>5</v>
      </c>
      <c r="I67">
        <v>16</v>
      </c>
      <c r="J67" t="s">
        <v>17963</v>
      </c>
      <c r="O67" t="s">
        <v>17964</v>
      </c>
      <c r="P67">
        <v>2026</v>
      </c>
      <c r="Q67">
        <v>5</v>
      </c>
      <c r="R67">
        <v>13</v>
      </c>
      <c r="S67" t="s">
        <v>18722</v>
      </c>
      <c r="T67" t="s">
        <v>18723</v>
      </c>
      <c r="Y67" t="s">
        <v>17916</v>
      </c>
      <c r="AB67" t="s">
        <v>251</v>
      </c>
      <c r="AC67" t="s">
        <v>17924</v>
      </c>
      <c r="AD67">
        <v>1000008227305</v>
      </c>
      <c r="AI67" t="s">
        <v>18724</v>
      </c>
      <c r="AJ67" t="s">
        <v>18725</v>
      </c>
      <c r="AK67" t="s">
        <v>693</v>
      </c>
      <c r="AN67" t="s">
        <v>18724</v>
      </c>
      <c r="AO67" t="s">
        <v>693</v>
      </c>
      <c r="AT67" t="s">
        <v>18726</v>
      </c>
      <c r="AU67" t="s">
        <v>18727</v>
      </c>
      <c r="AV67" t="s">
        <v>18728</v>
      </c>
      <c r="AW67" t="s">
        <v>230</v>
      </c>
      <c r="AX67" t="s">
        <v>230</v>
      </c>
      <c r="AY67" t="s">
        <v>380</v>
      </c>
      <c r="AZ67" t="s">
        <v>380</v>
      </c>
      <c r="BA67" t="s">
        <v>255</v>
      </c>
      <c r="BB67" s="1">
        <v>46155.684212962966</v>
      </c>
      <c r="BC67">
        <v>2026</v>
      </c>
      <c r="BD67">
        <v>5</v>
      </c>
      <c r="BE67">
        <v>13</v>
      </c>
      <c r="BF67" t="s">
        <v>17934</v>
      </c>
      <c r="BG67" t="s">
        <v>18130</v>
      </c>
      <c r="BH67" t="s">
        <v>17936</v>
      </c>
      <c r="BJ67" t="s">
        <v>18729</v>
      </c>
      <c r="BL67" t="s">
        <v>324</v>
      </c>
      <c r="BM67" t="s">
        <v>321</v>
      </c>
      <c r="BN67" t="s">
        <v>17940</v>
      </c>
      <c r="BO67" t="s">
        <v>322</v>
      </c>
      <c r="BP67" t="s">
        <v>2916</v>
      </c>
      <c r="BQ67" t="s">
        <v>18115</v>
      </c>
      <c r="BR67" t="s">
        <v>18730</v>
      </c>
      <c r="BS67" t="s">
        <v>17964</v>
      </c>
      <c r="BT67">
        <v>2026</v>
      </c>
      <c r="BU67">
        <v>5</v>
      </c>
      <c r="BV67">
        <v>13</v>
      </c>
      <c r="BY67" t="s">
        <v>693</v>
      </c>
      <c r="BZ67" t="s">
        <v>17943</v>
      </c>
      <c r="CA67" s="1">
        <v>46155.684027777781</v>
      </c>
      <c r="CB67" s="2">
        <v>46156</v>
      </c>
      <c r="CE67" t="s">
        <v>2810</v>
      </c>
      <c r="CY67" s="1"/>
      <c r="DQ67" t="s">
        <v>17918</v>
      </c>
      <c r="DS67" t="s">
        <v>693</v>
      </c>
      <c r="EP67" t="s">
        <v>17944</v>
      </c>
      <c r="EQ67" t="s">
        <v>255</v>
      </c>
      <c r="ER67" t="s">
        <v>17945</v>
      </c>
      <c r="ES67" t="s">
        <v>281</v>
      </c>
      <c r="ET67" t="s">
        <v>17946</v>
      </c>
      <c r="EU67" t="s">
        <v>17962</v>
      </c>
      <c r="EZ67" t="s">
        <v>270</v>
      </c>
      <c r="FB67" t="s">
        <v>281</v>
      </c>
      <c r="FD67" t="s">
        <v>17948</v>
      </c>
      <c r="FE67" t="s">
        <v>281</v>
      </c>
      <c r="FF67" s="1">
        <v>46155.716770833336</v>
      </c>
      <c r="FG67">
        <v>0.78</v>
      </c>
      <c r="FH67">
        <v>0</v>
      </c>
      <c r="FI67">
        <v>1</v>
      </c>
      <c r="FM67" t="s">
        <v>17949</v>
      </c>
    </row>
    <row r="68" spans="1:169" x14ac:dyDescent="0.3">
      <c r="A68">
        <v>0</v>
      </c>
      <c r="B68" t="s">
        <v>17917</v>
      </c>
      <c r="C68" t="s">
        <v>17916</v>
      </c>
      <c r="D68" t="s">
        <v>18731</v>
      </c>
      <c r="E68" t="s">
        <v>17918</v>
      </c>
      <c r="F68">
        <v>46161.291666666664</v>
      </c>
      <c r="G68">
        <v>2026</v>
      </c>
      <c r="H68">
        <v>5</v>
      </c>
      <c r="I68">
        <v>19</v>
      </c>
      <c r="J68" t="s">
        <v>17963</v>
      </c>
      <c r="O68" t="s">
        <v>17964</v>
      </c>
      <c r="P68">
        <v>2026</v>
      </c>
      <c r="Q68">
        <v>5</v>
      </c>
      <c r="R68">
        <v>13</v>
      </c>
      <c r="S68" t="s">
        <v>18732</v>
      </c>
      <c r="T68" t="s">
        <v>18733</v>
      </c>
      <c r="Y68" t="s">
        <v>17916</v>
      </c>
      <c r="AB68" t="s">
        <v>251</v>
      </c>
      <c r="AC68" t="s">
        <v>18065</v>
      </c>
      <c r="AD68">
        <v>1000008227377</v>
      </c>
      <c r="AG68" t="s">
        <v>18734</v>
      </c>
      <c r="AH68" t="s">
        <v>18735</v>
      </c>
      <c r="AI68" t="s">
        <v>18736</v>
      </c>
      <c r="AJ68" t="s">
        <v>18737</v>
      </c>
      <c r="AK68" t="s">
        <v>693</v>
      </c>
      <c r="AL68" t="s">
        <v>18734</v>
      </c>
      <c r="AN68" t="s">
        <v>18736</v>
      </c>
      <c r="AO68" t="s">
        <v>693</v>
      </c>
      <c r="AT68" t="s">
        <v>18738</v>
      </c>
      <c r="AU68" t="s">
        <v>18739</v>
      </c>
      <c r="AV68" t="s">
        <v>18740</v>
      </c>
      <c r="AW68" t="s">
        <v>230</v>
      </c>
      <c r="AX68" t="s">
        <v>230</v>
      </c>
      <c r="AY68" t="s">
        <v>380</v>
      </c>
      <c r="AZ68" t="s">
        <v>380</v>
      </c>
      <c r="BA68" t="s">
        <v>18076</v>
      </c>
      <c r="BB68" s="1">
        <v>46155.691967592589</v>
      </c>
      <c r="BC68">
        <v>2026</v>
      </c>
      <c r="BD68">
        <v>5</v>
      </c>
      <c r="BE68">
        <v>13</v>
      </c>
      <c r="BF68" t="s">
        <v>18077</v>
      </c>
      <c r="BG68" t="s">
        <v>18130</v>
      </c>
      <c r="BH68" t="s">
        <v>17936</v>
      </c>
      <c r="BJ68" t="s">
        <v>18741</v>
      </c>
      <c r="BL68" t="s">
        <v>2816</v>
      </c>
      <c r="BM68" t="s">
        <v>2836</v>
      </c>
      <c r="BN68" t="s">
        <v>17940</v>
      </c>
      <c r="BO68" t="s">
        <v>322</v>
      </c>
      <c r="BP68" t="s">
        <v>2851</v>
      </c>
      <c r="BQ68" t="s">
        <v>18024</v>
      </c>
      <c r="BR68" t="s">
        <v>18742</v>
      </c>
      <c r="BS68" t="s">
        <v>17964</v>
      </c>
      <c r="BT68">
        <v>2026</v>
      </c>
      <c r="BU68">
        <v>5</v>
      </c>
      <c r="BV68">
        <v>13</v>
      </c>
      <c r="BY68" t="s">
        <v>304</v>
      </c>
      <c r="BZ68" t="s">
        <v>18083</v>
      </c>
      <c r="CA68" s="1">
        <v>46155.691666666666</v>
      </c>
      <c r="CB68" s="2">
        <v>46156</v>
      </c>
      <c r="CE68" t="s">
        <v>2810</v>
      </c>
      <c r="CY68" s="1"/>
      <c r="DQ68" t="s">
        <v>17918</v>
      </c>
      <c r="DR68" t="s">
        <v>693</v>
      </c>
      <c r="DS68" t="s">
        <v>693</v>
      </c>
      <c r="DT68" t="s">
        <v>693</v>
      </c>
      <c r="DV68" t="s">
        <v>693</v>
      </c>
      <c r="EA68" t="s">
        <v>693</v>
      </c>
      <c r="EB68" t="s">
        <v>693</v>
      </c>
      <c r="EP68" t="s">
        <v>17944</v>
      </c>
      <c r="EQ68" t="s">
        <v>18084</v>
      </c>
      <c r="ES68" t="s">
        <v>281</v>
      </c>
      <c r="ET68" t="s">
        <v>17946</v>
      </c>
      <c r="EU68" t="s">
        <v>17962</v>
      </c>
      <c r="EZ68" t="s">
        <v>270</v>
      </c>
      <c r="FB68" t="s">
        <v>281</v>
      </c>
      <c r="FD68" t="s">
        <v>18087</v>
      </c>
      <c r="FE68" t="s">
        <v>281</v>
      </c>
      <c r="FF68" s="1">
        <v>46155.841770833336</v>
      </c>
      <c r="FG68">
        <v>3.6</v>
      </c>
      <c r="FH68">
        <v>0</v>
      </c>
      <c r="FI68">
        <v>2</v>
      </c>
      <c r="FM68" t="s">
        <v>17949</v>
      </c>
    </row>
    <row r="69" spans="1:169" x14ac:dyDescent="0.3">
      <c r="A69">
        <v>0</v>
      </c>
      <c r="B69" t="s">
        <v>17916</v>
      </c>
      <c r="C69" t="s">
        <v>17916</v>
      </c>
      <c r="E69" t="s">
        <v>17918</v>
      </c>
      <c r="F69">
        <v>46157.291666666664</v>
      </c>
      <c r="G69">
        <v>2026</v>
      </c>
      <c r="H69">
        <v>5</v>
      </c>
      <c r="I69">
        <v>15</v>
      </c>
      <c r="J69" t="s">
        <v>17963</v>
      </c>
      <c r="O69" t="s">
        <v>17964</v>
      </c>
      <c r="P69">
        <v>2026</v>
      </c>
      <c r="Q69">
        <v>5</v>
      </c>
      <c r="R69">
        <v>13</v>
      </c>
      <c r="S69" t="s">
        <v>18743</v>
      </c>
      <c r="T69" t="s">
        <v>18744</v>
      </c>
      <c r="Y69" t="s">
        <v>17916</v>
      </c>
      <c r="AB69" t="s">
        <v>251</v>
      </c>
      <c r="AC69" t="s">
        <v>18065</v>
      </c>
      <c r="AD69">
        <v>1000008227584</v>
      </c>
      <c r="AG69" t="s">
        <v>18745</v>
      </c>
      <c r="AH69" t="s">
        <v>18746</v>
      </c>
      <c r="AI69" t="s">
        <v>18747</v>
      </c>
      <c r="AJ69" t="s">
        <v>18748</v>
      </c>
      <c r="AK69" t="s">
        <v>693</v>
      </c>
      <c r="AL69" t="s">
        <v>18745</v>
      </c>
      <c r="AN69" t="s">
        <v>18747</v>
      </c>
      <c r="AO69" t="s">
        <v>693</v>
      </c>
      <c r="AT69" t="s">
        <v>18749</v>
      </c>
      <c r="AU69" t="s">
        <v>18750</v>
      </c>
      <c r="AV69" t="s">
        <v>18751</v>
      </c>
      <c r="AW69" t="s">
        <v>230</v>
      </c>
      <c r="AX69" t="s">
        <v>230</v>
      </c>
      <c r="AY69" t="s">
        <v>380</v>
      </c>
      <c r="AZ69" t="s">
        <v>380</v>
      </c>
      <c r="BA69" t="s">
        <v>18076</v>
      </c>
      <c r="BB69" s="1">
        <v>46155.717685185184</v>
      </c>
      <c r="BC69">
        <v>2026</v>
      </c>
      <c r="BD69">
        <v>5</v>
      </c>
      <c r="BE69">
        <v>13</v>
      </c>
      <c r="BF69" t="s">
        <v>18129</v>
      </c>
      <c r="BG69" t="s">
        <v>18130</v>
      </c>
      <c r="BH69" t="s">
        <v>17936</v>
      </c>
      <c r="BJ69" t="s">
        <v>18752</v>
      </c>
      <c r="BL69" t="s">
        <v>692</v>
      </c>
      <c r="BM69" t="s">
        <v>690</v>
      </c>
      <c r="BN69" t="s">
        <v>17940</v>
      </c>
      <c r="BO69" t="s">
        <v>322</v>
      </c>
      <c r="BP69" t="s">
        <v>2917</v>
      </c>
      <c r="BQ69" t="s">
        <v>18203</v>
      </c>
      <c r="BR69" t="s">
        <v>2918</v>
      </c>
      <c r="BS69" t="s">
        <v>17964</v>
      </c>
      <c r="BT69">
        <v>2026</v>
      </c>
      <c r="BU69">
        <v>5</v>
      </c>
      <c r="BV69">
        <v>13</v>
      </c>
      <c r="BY69" t="s">
        <v>386</v>
      </c>
      <c r="BZ69" t="s">
        <v>18083</v>
      </c>
      <c r="CA69" s="1">
        <v>46155.717361111114</v>
      </c>
      <c r="CB69" s="2">
        <v>46156</v>
      </c>
      <c r="CE69" t="s">
        <v>2810</v>
      </c>
      <c r="CY69" s="1"/>
      <c r="DQ69" t="s">
        <v>17918</v>
      </c>
      <c r="DR69" t="s">
        <v>693</v>
      </c>
      <c r="DS69" t="s">
        <v>693</v>
      </c>
      <c r="DT69" t="s">
        <v>693</v>
      </c>
      <c r="DV69" t="s">
        <v>693</v>
      </c>
      <c r="EA69" t="s">
        <v>693</v>
      </c>
      <c r="EB69" t="s">
        <v>693</v>
      </c>
      <c r="EP69" t="s">
        <v>17944</v>
      </c>
      <c r="EQ69" t="s">
        <v>18084</v>
      </c>
      <c r="ES69" t="s">
        <v>281</v>
      </c>
      <c r="ET69" t="s">
        <v>17946</v>
      </c>
      <c r="EU69" t="s">
        <v>17962</v>
      </c>
      <c r="EZ69" t="s">
        <v>270</v>
      </c>
      <c r="FB69" t="s">
        <v>281</v>
      </c>
      <c r="FD69" t="s">
        <v>18133</v>
      </c>
      <c r="FE69" t="s">
        <v>281</v>
      </c>
      <c r="FF69" s="1">
        <v>46155.758460648147</v>
      </c>
      <c r="FG69">
        <v>0.98</v>
      </c>
      <c r="FH69">
        <v>0</v>
      </c>
      <c r="FI69">
        <v>1</v>
      </c>
      <c r="FM69" t="s">
        <v>17949</v>
      </c>
    </row>
    <row r="70" spans="1:169" x14ac:dyDescent="0.3">
      <c r="A70">
        <v>0</v>
      </c>
      <c r="B70" t="s">
        <v>17916</v>
      </c>
      <c r="C70" t="s">
        <v>17916</v>
      </c>
      <c r="E70" t="s">
        <v>17918</v>
      </c>
      <c r="F70">
        <v>46157.291666666664</v>
      </c>
      <c r="G70">
        <v>2026</v>
      </c>
      <c r="H70">
        <v>5</v>
      </c>
      <c r="I70">
        <v>15</v>
      </c>
      <c r="J70" t="s">
        <v>17963</v>
      </c>
      <c r="O70" t="s">
        <v>17964</v>
      </c>
      <c r="P70">
        <v>2026</v>
      </c>
      <c r="Q70">
        <v>5</v>
      </c>
      <c r="R70">
        <v>13</v>
      </c>
      <c r="S70" t="s">
        <v>18753</v>
      </c>
      <c r="T70" t="s">
        <v>18754</v>
      </c>
      <c r="Y70" t="s">
        <v>17916</v>
      </c>
      <c r="AB70" t="s">
        <v>251</v>
      </c>
      <c r="AC70" t="s">
        <v>18065</v>
      </c>
      <c r="AD70">
        <v>1000008227597</v>
      </c>
      <c r="AG70" t="s">
        <v>18755</v>
      </c>
      <c r="AH70" t="s">
        <v>18756</v>
      </c>
      <c r="AI70" t="s">
        <v>18757</v>
      </c>
      <c r="AJ70" t="s">
        <v>18758</v>
      </c>
      <c r="AK70" t="s">
        <v>693</v>
      </c>
      <c r="AL70" t="s">
        <v>18755</v>
      </c>
      <c r="AN70" t="s">
        <v>18757</v>
      </c>
      <c r="AO70" t="s">
        <v>693</v>
      </c>
      <c r="AT70" t="s">
        <v>18759</v>
      </c>
      <c r="AU70" t="s">
        <v>18760</v>
      </c>
      <c r="AV70" t="s">
        <v>18761</v>
      </c>
      <c r="AW70" t="s">
        <v>230</v>
      </c>
      <c r="AX70" t="s">
        <v>230</v>
      </c>
      <c r="AY70" t="s">
        <v>380</v>
      </c>
      <c r="AZ70" t="s">
        <v>380</v>
      </c>
      <c r="BA70" t="s">
        <v>18076</v>
      </c>
      <c r="BB70" s="1">
        <v>46155.722905092596</v>
      </c>
      <c r="BC70">
        <v>2026</v>
      </c>
      <c r="BD70">
        <v>5</v>
      </c>
      <c r="BE70">
        <v>13</v>
      </c>
      <c r="BF70" t="s">
        <v>18687</v>
      </c>
      <c r="BG70" t="s">
        <v>18130</v>
      </c>
      <c r="BH70" t="s">
        <v>17936</v>
      </c>
      <c r="BJ70" t="s">
        <v>18762</v>
      </c>
      <c r="BL70" t="s">
        <v>324</v>
      </c>
      <c r="BM70" t="s">
        <v>321</v>
      </c>
      <c r="BN70" t="s">
        <v>17940</v>
      </c>
      <c r="BO70" t="s">
        <v>322</v>
      </c>
      <c r="BP70" t="s">
        <v>2919</v>
      </c>
      <c r="BQ70" t="s">
        <v>18190</v>
      </c>
      <c r="BR70" t="s">
        <v>18763</v>
      </c>
      <c r="BS70" t="s">
        <v>17964</v>
      </c>
      <c r="BT70">
        <v>2026</v>
      </c>
      <c r="BU70">
        <v>5</v>
      </c>
      <c r="BV70">
        <v>13</v>
      </c>
      <c r="BY70" t="s">
        <v>386</v>
      </c>
      <c r="BZ70" t="s">
        <v>18083</v>
      </c>
      <c r="CA70" s="1">
        <v>46155.722222222219</v>
      </c>
      <c r="CB70" s="2">
        <v>46156</v>
      </c>
      <c r="CE70" t="s">
        <v>2810</v>
      </c>
      <c r="CY70" s="1"/>
      <c r="DQ70" t="s">
        <v>17918</v>
      </c>
      <c r="DR70" t="s">
        <v>693</v>
      </c>
      <c r="DS70" t="s">
        <v>693</v>
      </c>
      <c r="DT70" t="s">
        <v>693</v>
      </c>
      <c r="DV70" t="s">
        <v>693</v>
      </c>
      <c r="EA70" t="s">
        <v>693</v>
      </c>
      <c r="EB70" t="s">
        <v>693</v>
      </c>
      <c r="EP70" t="s">
        <v>17944</v>
      </c>
      <c r="EQ70" t="s">
        <v>18084</v>
      </c>
      <c r="ES70" t="s">
        <v>281</v>
      </c>
      <c r="ET70" t="s">
        <v>17946</v>
      </c>
      <c r="EU70" t="s">
        <v>17962</v>
      </c>
      <c r="EZ70" t="s">
        <v>270</v>
      </c>
      <c r="FB70" t="s">
        <v>281</v>
      </c>
      <c r="FD70" t="s">
        <v>18133</v>
      </c>
      <c r="FE70" t="s">
        <v>281</v>
      </c>
      <c r="FF70" s="1">
        <v>46155.758460648147</v>
      </c>
      <c r="FG70">
        <v>0.85</v>
      </c>
      <c r="FH70">
        <v>0</v>
      </c>
      <c r="FI70">
        <v>1</v>
      </c>
      <c r="FM70" t="s">
        <v>17949</v>
      </c>
    </row>
    <row r="71" spans="1:169" x14ac:dyDescent="0.3">
      <c r="A71">
        <v>0</v>
      </c>
      <c r="B71" t="s">
        <v>17916</v>
      </c>
      <c r="C71" t="s">
        <v>17916</v>
      </c>
      <c r="E71" t="s">
        <v>17918</v>
      </c>
      <c r="F71">
        <v>46157.291666666664</v>
      </c>
      <c r="G71">
        <v>2026</v>
      </c>
      <c r="H71">
        <v>5</v>
      </c>
      <c r="I71">
        <v>15</v>
      </c>
      <c r="J71" t="s">
        <v>17963</v>
      </c>
      <c r="O71" t="s">
        <v>17964</v>
      </c>
      <c r="P71">
        <v>2026</v>
      </c>
      <c r="Q71">
        <v>5</v>
      </c>
      <c r="R71">
        <v>13</v>
      </c>
      <c r="S71" t="s">
        <v>18764</v>
      </c>
      <c r="T71" t="s">
        <v>18765</v>
      </c>
      <c r="Y71" t="s">
        <v>17916</v>
      </c>
      <c r="AB71" t="s">
        <v>251</v>
      </c>
      <c r="AC71" t="s">
        <v>17924</v>
      </c>
      <c r="AD71">
        <v>1000008227780</v>
      </c>
      <c r="AI71" t="s">
        <v>18766</v>
      </c>
      <c r="AJ71" t="s">
        <v>18767</v>
      </c>
      <c r="AK71" t="s">
        <v>693</v>
      </c>
      <c r="AN71" t="s">
        <v>18766</v>
      </c>
      <c r="AO71" t="s">
        <v>693</v>
      </c>
      <c r="AT71" t="s">
        <v>18768</v>
      </c>
      <c r="AU71" t="s">
        <v>18769</v>
      </c>
      <c r="AV71" t="s">
        <v>18770</v>
      </c>
      <c r="AW71" t="s">
        <v>230</v>
      </c>
      <c r="AX71" t="s">
        <v>230</v>
      </c>
      <c r="AY71" t="s">
        <v>380</v>
      </c>
      <c r="AZ71" t="s">
        <v>380</v>
      </c>
      <c r="BA71" t="s">
        <v>255</v>
      </c>
      <c r="BB71" s="1">
        <v>46155.753229166665</v>
      </c>
      <c r="BC71">
        <v>2026</v>
      </c>
      <c r="BD71">
        <v>5</v>
      </c>
      <c r="BE71">
        <v>13</v>
      </c>
      <c r="BF71" t="s">
        <v>17934</v>
      </c>
      <c r="BG71" t="s">
        <v>18130</v>
      </c>
      <c r="BH71" t="s">
        <v>17936</v>
      </c>
      <c r="BJ71" t="s">
        <v>18771</v>
      </c>
      <c r="BL71" t="s">
        <v>324</v>
      </c>
      <c r="BM71" t="s">
        <v>321</v>
      </c>
      <c r="BN71" t="s">
        <v>17940</v>
      </c>
      <c r="BO71" t="s">
        <v>322</v>
      </c>
      <c r="BP71" t="s">
        <v>18772</v>
      </c>
      <c r="BQ71" t="s">
        <v>18663</v>
      </c>
      <c r="BR71" t="s">
        <v>18773</v>
      </c>
      <c r="BS71" t="s">
        <v>17964</v>
      </c>
      <c r="BT71">
        <v>2026</v>
      </c>
      <c r="BU71">
        <v>5</v>
      </c>
      <c r="BV71">
        <v>13</v>
      </c>
      <c r="BY71" t="s">
        <v>693</v>
      </c>
      <c r="BZ71" t="s">
        <v>17943</v>
      </c>
      <c r="CA71" s="1">
        <v>46155.75277777778</v>
      </c>
      <c r="CB71" s="2">
        <v>46156</v>
      </c>
      <c r="CE71" t="s">
        <v>2810</v>
      </c>
      <c r="CY71" s="1"/>
      <c r="DQ71" t="s">
        <v>17918</v>
      </c>
      <c r="DS71" t="s">
        <v>693</v>
      </c>
      <c r="EP71" t="s">
        <v>17944</v>
      </c>
      <c r="EQ71" t="s">
        <v>255</v>
      </c>
      <c r="ER71" t="s">
        <v>17945</v>
      </c>
      <c r="ES71" t="s">
        <v>281</v>
      </c>
      <c r="ET71" t="s">
        <v>17946</v>
      </c>
      <c r="EU71" t="s">
        <v>17962</v>
      </c>
      <c r="EZ71" t="s">
        <v>270</v>
      </c>
      <c r="FB71" t="s">
        <v>281</v>
      </c>
      <c r="FD71" t="s">
        <v>17948</v>
      </c>
      <c r="FE71" t="s">
        <v>281</v>
      </c>
      <c r="FF71" s="1">
        <v>46156.466979166667</v>
      </c>
      <c r="FG71">
        <v>17.13</v>
      </c>
      <c r="FH71">
        <v>1</v>
      </c>
      <c r="FI71">
        <v>1</v>
      </c>
      <c r="FM71" t="s">
        <v>17949</v>
      </c>
    </row>
    <row r="72" spans="1:169" x14ac:dyDescent="0.3">
      <c r="A72">
        <v>0</v>
      </c>
      <c r="B72" t="s">
        <v>17916</v>
      </c>
      <c r="C72" t="s">
        <v>17916</v>
      </c>
      <c r="E72" t="s">
        <v>17918</v>
      </c>
      <c r="F72">
        <v>46158.5</v>
      </c>
      <c r="G72">
        <v>2026</v>
      </c>
      <c r="H72">
        <v>5</v>
      </c>
      <c r="I72">
        <v>16</v>
      </c>
      <c r="J72" t="s">
        <v>17919</v>
      </c>
      <c r="O72" t="s">
        <v>17964</v>
      </c>
      <c r="P72">
        <v>2026</v>
      </c>
      <c r="Q72">
        <v>5</v>
      </c>
      <c r="R72">
        <v>13</v>
      </c>
      <c r="S72" t="s">
        <v>18774</v>
      </c>
      <c r="T72" t="s">
        <v>18775</v>
      </c>
      <c r="Y72" t="s">
        <v>17916</v>
      </c>
      <c r="AB72" t="s">
        <v>251</v>
      </c>
      <c r="AC72" t="s">
        <v>18065</v>
      </c>
      <c r="AD72">
        <v>1000008228044</v>
      </c>
      <c r="AG72" t="s">
        <v>18776</v>
      </c>
      <c r="AH72" t="s">
        <v>18777</v>
      </c>
      <c r="AI72" t="s">
        <v>18778</v>
      </c>
      <c r="AJ72" t="s">
        <v>18779</v>
      </c>
      <c r="AK72" t="s">
        <v>693</v>
      </c>
      <c r="AL72" t="s">
        <v>18776</v>
      </c>
      <c r="AM72" t="s">
        <v>18780</v>
      </c>
      <c r="AN72" t="s">
        <v>18778</v>
      </c>
      <c r="AO72" t="s">
        <v>693</v>
      </c>
      <c r="AP72" t="s">
        <v>18780</v>
      </c>
      <c r="AR72" t="s">
        <v>18780</v>
      </c>
      <c r="AS72" t="s">
        <v>18780</v>
      </c>
      <c r="AT72" t="s">
        <v>18781</v>
      </c>
      <c r="AU72" t="s">
        <v>18782</v>
      </c>
      <c r="AV72" t="s">
        <v>18783</v>
      </c>
      <c r="AW72" t="s">
        <v>230</v>
      </c>
      <c r="AX72" t="s">
        <v>230</v>
      </c>
      <c r="AY72" t="s">
        <v>380</v>
      </c>
      <c r="AZ72" t="s">
        <v>380</v>
      </c>
      <c r="BA72" t="s">
        <v>18076</v>
      </c>
      <c r="BB72" s="1">
        <v>46155.818796296298</v>
      </c>
      <c r="BC72">
        <v>2026</v>
      </c>
      <c r="BD72">
        <v>5</v>
      </c>
      <c r="BE72">
        <v>13</v>
      </c>
      <c r="BF72" t="s">
        <v>18129</v>
      </c>
      <c r="BG72" t="s">
        <v>18130</v>
      </c>
      <c r="BH72" t="s">
        <v>17936</v>
      </c>
      <c r="BJ72" t="s">
        <v>18784</v>
      </c>
      <c r="BL72" t="s">
        <v>1101</v>
      </c>
      <c r="BM72" t="s">
        <v>1098</v>
      </c>
      <c r="BN72" t="s">
        <v>17940</v>
      </c>
      <c r="BO72" t="s">
        <v>322</v>
      </c>
      <c r="BP72" t="s">
        <v>18720</v>
      </c>
      <c r="BQ72" t="s">
        <v>17998</v>
      </c>
      <c r="BR72" t="s">
        <v>18785</v>
      </c>
      <c r="BS72" t="s">
        <v>17964</v>
      </c>
      <c r="BT72">
        <v>2026</v>
      </c>
      <c r="BU72">
        <v>5</v>
      </c>
      <c r="BV72">
        <v>13</v>
      </c>
      <c r="BY72" t="s">
        <v>386</v>
      </c>
      <c r="BZ72" t="s">
        <v>18083</v>
      </c>
      <c r="CA72" s="1">
        <v>46155.818749999999</v>
      </c>
      <c r="CB72" s="2">
        <v>46156</v>
      </c>
      <c r="CE72" t="s">
        <v>2810</v>
      </c>
      <c r="CY72" s="1"/>
      <c r="DQ72" t="s">
        <v>17918</v>
      </c>
      <c r="DR72" t="s">
        <v>693</v>
      </c>
      <c r="DS72" t="s">
        <v>693</v>
      </c>
      <c r="DT72" t="s">
        <v>693</v>
      </c>
      <c r="DV72" t="s">
        <v>693</v>
      </c>
      <c r="EA72" t="s">
        <v>693</v>
      </c>
      <c r="EB72" t="s">
        <v>693</v>
      </c>
      <c r="EP72" t="s">
        <v>17944</v>
      </c>
      <c r="EQ72" t="s">
        <v>18084</v>
      </c>
      <c r="ES72" t="s">
        <v>281</v>
      </c>
      <c r="ET72" t="s">
        <v>17946</v>
      </c>
      <c r="EU72" t="s">
        <v>17962</v>
      </c>
      <c r="EZ72" t="s">
        <v>270</v>
      </c>
      <c r="FB72" t="s">
        <v>281</v>
      </c>
      <c r="FD72" t="s">
        <v>18133</v>
      </c>
      <c r="FE72" t="s">
        <v>281</v>
      </c>
      <c r="FF72" s="1">
        <v>46155.841770833336</v>
      </c>
      <c r="FG72">
        <v>0.55000000000000004</v>
      </c>
      <c r="FH72">
        <v>0</v>
      </c>
      <c r="FI72">
        <v>1</v>
      </c>
      <c r="FM72" t="s">
        <v>17949</v>
      </c>
    </row>
    <row r="73" spans="1:169" x14ac:dyDescent="0.3">
      <c r="A73">
        <v>0</v>
      </c>
      <c r="B73" t="s">
        <v>17916</v>
      </c>
      <c r="C73" t="s">
        <v>17916</v>
      </c>
      <c r="E73" t="s">
        <v>17918</v>
      </c>
      <c r="F73">
        <v>46158.291666666664</v>
      </c>
      <c r="G73">
        <v>2026</v>
      </c>
      <c r="H73">
        <v>5</v>
      </c>
      <c r="I73">
        <v>16</v>
      </c>
      <c r="J73" t="s">
        <v>17963</v>
      </c>
      <c r="O73" t="s">
        <v>17964</v>
      </c>
      <c r="P73">
        <v>2026</v>
      </c>
      <c r="Q73">
        <v>5</v>
      </c>
      <c r="R73">
        <v>13</v>
      </c>
      <c r="S73" t="s">
        <v>18786</v>
      </c>
      <c r="T73" t="s">
        <v>18787</v>
      </c>
      <c r="Y73" t="s">
        <v>17916</v>
      </c>
      <c r="AB73" t="s">
        <v>251</v>
      </c>
      <c r="AC73" t="s">
        <v>18065</v>
      </c>
      <c r="AD73">
        <v>1000008228071</v>
      </c>
      <c r="AG73" t="s">
        <v>18788</v>
      </c>
      <c r="AH73" t="s">
        <v>18789</v>
      </c>
      <c r="AI73" t="s">
        <v>18790</v>
      </c>
      <c r="AJ73" t="s">
        <v>18791</v>
      </c>
      <c r="AK73" t="s">
        <v>693</v>
      </c>
      <c r="AL73" t="s">
        <v>18788</v>
      </c>
      <c r="AM73" t="s">
        <v>18792</v>
      </c>
      <c r="AN73" t="s">
        <v>18790</v>
      </c>
      <c r="AO73" t="s">
        <v>693</v>
      </c>
      <c r="AP73" t="s">
        <v>18793</v>
      </c>
      <c r="AR73" t="s">
        <v>18792</v>
      </c>
      <c r="AS73" t="s">
        <v>18793</v>
      </c>
      <c r="AT73" t="s">
        <v>18794</v>
      </c>
      <c r="AU73" t="s">
        <v>18795</v>
      </c>
      <c r="AV73" t="s">
        <v>18796</v>
      </c>
      <c r="AW73" t="s">
        <v>230</v>
      </c>
      <c r="AX73" t="s">
        <v>230</v>
      </c>
      <c r="AY73" t="s">
        <v>380</v>
      </c>
      <c r="AZ73" t="s">
        <v>380</v>
      </c>
      <c r="BA73" t="s">
        <v>18076</v>
      </c>
      <c r="BB73" s="1">
        <v>46155.863275462965</v>
      </c>
      <c r="BC73">
        <v>2026</v>
      </c>
      <c r="BD73">
        <v>5</v>
      </c>
      <c r="BE73">
        <v>13</v>
      </c>
      <c r="BF73" t="s">
        <v>18797</v>
      </c>
      <c r="BG73" t="s">
        <v>18130</v>
      </c>
      <c r="BH73" t="s">
        <v>17936</v>
      </c>
      <c r="BJ73" t="s">
        <v>18798</v>
      </c>
      <c r="BL73" t="s">
        <v>1347</v>
      </c>
      <c r="BM73" t="s">
        <v>1344</v>
      </c>
      <c r="BN73" t="s">
        <v>17940</v>
      </c>
      <c r="BO73" t="s">
        <v>322</v>
      </c>
      <c r="BP73" t="s">
        <v>18799</v>
      </c>
      <c r="BQ73" t="s">
        <v>18168</v>
      </c>
      <c r="BR73" t="s">
        <v>18800</v>
      </c>
      <c r="BS73" t="s">
        <v>17964</v>
      </c>
      <c r="BT73">
        <v>2026</v>
      </c>
      <c r="BU73">
        <v>5</v>
      </c>
      <c r="BV73">
        <v>13</v>
      </c>
      <c r="BY73" t="s">
        <v>386</v>
      </c>
      <c r="BZ73" t="s">
        <v>18083</v>
      </c>
      <c r="CA73" s="1">
        <v>46155.863194444442</v>
      </c>
      <c r="CB73" s="2">
        <v>46156</v>
      </c>
      <c r="CE73" t="s">
        <v>2810</v>
      </c>
      <c r="CY73" s="1"/>
      <c r="DQ73" t="s">
        <v>17918</v>
      </c>
      <c r="DR73" t="s">
        <v>693</v>
      </c>
      <c r="DS73" t="s">
        <v>693</v>
      </c>
      <c r="DT73" t="s">
        <v>693</v>
      </c>
      <c r="DV73" t="s">
        <v>693</v>
      </c>
      <c r="EA73" t="s">
        <v>693</v>
      </c>
      <c r="EB73" t="s">
        <v>693</v>
      </c>
      <c r="EP73" t="s">
        <v>17944</v>
      </c>
      <c r="EQ73" t="s">
        <v>18084</v>
      </c>
      <c r="ES73" t="s">
        <v>281</v>
      </c>
      <c r="ET73" t="s">
        <v>17946</v>
      </c>
      <c r="EU73" t="s">
        <v>17962</v>
      </c>
      <c r="EZ73" t="s">
        <v>270</v>
      </c>
      <c r="FB73" t="s">
        <v>281</v>
      </c>
      <c r="FD73" t="s">
        <v>18133</v>
      </c>
      <c r="FE73" t="s">
        <v>281</v>
      </c>
      <c r="FF73" s="1">
        <v>46155.884039351855</v>
      </c>
      <c r="FG73">
        <v>0.5</v>
      </c>
      <c r="FH73">
        <v>0</v>
      </c>
      <c r="FI73">
        <v>1</v>
      </c>
      <c r="FM73" t="s">
        <v>17949</v>
      </c>
    </row>
    <row r="74" spans="1:169" x14ac:dyDescent="0.3">
      <c r="A74">
        <v>0</v>
      </c>
      <c r="B74" t="s">
        <v>17916</v>
      </c>
      <c r="C74" t="s">
        <v>17916</v>
      </c>
      <c r="E74" t="s">
        <v>17918</v>
      </c>
      <c r="F74">
        <v>46157.5</v>
      </c>
      <c r="G74">
        <v>2026</v>
      </c>
      <c r="H74">
        <v>5</v>
      </c>
      <c r="I74">
        <v>15</v>
      </c>
      <c r="J74" t="s">
        <v>17919</v>
      </c>
      <c r="O74" t="s">
        <v>17964</v>
      </c>
      <c r="P74">
        <v>2026</v>
      </c>
      <c r="Q74">
        <v>5</v>
      </c>
      <c r="R74">
        <v>13</v>
      </c>
      <c r="S74" t="s">
        <v>18801</v>
      </c>
      <c r="T74" t="s">
        <v>18802</v>
      </c>
      <c r="Y74" t="s">
        <v>17916</v>
      </c>
      <c r="AB74" t="s">
        <v>251</v>
      </c>
      <c r="AC74" t="s">
        <v>18065</v>
      </c>
      <c r="AD74">
        <v>1000008228075</v>
      </c>
      <c r="AG74" t="s">
        <v>18803</v>
      </c>
      <c r="AH74" t="s">
        <v>18804</v>
      </c>
      <c r="AI74" t="s">
        <v>18805</v>
      </c>
      <c r="AJ74" t="s">
        <v>18806</v>
      </c>
      <c r="AK74" t="s">
        <v>693</v>
      </c>
      <c r="AL74" t="s">
        <v>18803</v>
      </c>
      <c r="AN74" t="s">
        <v>18805</v>
      </c>
      <c r="AO74" t="s">
        <v>693</v>
      </c>
      <c r="AT74" t="s">
        <v>18807</v>
      </c>
      <c r="AU74" t="s">
        <v>18808</v>
      </c>
      <c r="AV74" t="s">
        <v>18809</v>
      </c>
      <c r="AW74" t="s">
        <v>230</v>
      </c>
      <c r="AX74" t="s">
        <v>230</v>
      </c>
      <c r="AY74" t="s">
        <v>232</v>
      </c>
      <c r="AZ74" t="s">
        <v>232</v>
      </c>
      <c r="BA74" t="s">
        <v>18076</v>
      </c>
      <c r="BB74" s="1">
        <v>46155.882951388892</v>
      </c>
      <c r="BC74">
        <v>2026</v>
      </c>
      <c r="BD74">
        <v>5</v>
      </c>
      <c r="BE74">
        <v>13</v>
      </c>
      <c r="BF74" t="s">
        <v>18687</v>
      </c>
      <c r="BG74" t="s">
        <v>17935</v>
      </c>
      <c r="BH74" t="s">
        <v>17936</v>
      </c>
      <c r="BJ74" t="s">
        <v>18810</v>
      </c>
      <c r="BL74" t="s">
        <v>1101</v>
      </c>
      <c r="BM74" t="s">
        <v>1098</v>
      </c>
      <c r="BN74" t="s">
        <v>17940</v>
      </c>
      <c r="BO74" t="s">
        <v>322</v>
      </c>
      <c r="BP74" t="s">
        <v>2878</v>
      </c>
      <c r="BQ74" t="s">
        <v>18552</v>
      </c>
      <c r="BR74" t="s">
        <v>18811</v>
      </c>
      <c r="BS74" t="s">
        <v>17964</v>
      </c>
      <c r="BT74">
        <v>2026</v>
      </c>
      <c r="BU74">
        <v>5</v>
      </c>
      <c r="BV74">
        <v>13</v>
      </c>
      <c r="BY74" t="s">
        <v>386</v>
      </c>
      <c r="BZ74" t="s">
        <v>18083</v>
      </c>
      <c r="CA74" s="1">
        <v>46155.882638888892</v>
      </c>
      <c r="CB74" s="2">
        <v>46156</v>
      </c>
      <c r="CE74" t="s">
        <v>2810</v>
      </c>
      <c r="CY74" s="1"/>
      <c r="DQ74" t="s">
        <v>17918</v>
      </c>
      <c r="DR74" t="s">
        <v>693</v>
      </c>
      <c r="DS74" t="s">
        <v>693</v>
      </c>
      <c r="DT74" t="s">
        <v>693</v>
      </c>
      <c r="DV74" t="s">
        <v>693</v>
      </c>
      <c r="EA74" t="s">
        <v>693</v>
      </c>
      <c r="EB74" t="s">
        <v>693</v>
      </c>
      <c r="EP74" t="s">
        <v>17944</v>
      </c>
      <c r="EQ74" t="s">
        <v>18084</v>
      </c>
      <c r="ES74" t="s">
        <v>281</v>
      </c>
      <c r="ET74" t="s">
        <v>17946</v>
      </c>
      <c r="EU74" t="s">
        <v>17962</v>
      </c>
      <c r="EZ74" t="s">
        <v>270</v>
      </c>
      <c r="FB74" t="s">
        <v>281</v>
      </c>
      <c r="FD74" t="s">
        <v>18133</v>
      </c>
      <c r="FE74" t="s">
        <v>281</v>
      </c>
      <c r="FF74" s="1">
        <v>46155.925671296296</v>
      </c>
      <c r="FG74">
        <v>1.03</v>
      </c>
      <c r="FH74">
        <v>0</v>
      </c>
      <c r="FI74">
        <v>1</v>
      </c>
      <c r="FM74" t="s">
        <v>17949</v>
      </c>
    </row>
    <row r="75" spans="1:169" x14ac:dyDescent="0.3">
      <c r="A75">
        <v>0</v>
      </c>
      <c r="B75" t="s">
        <v>17916</v>
      </c>
      <c r="C75" t="s">
        <v>17916</v>
      </c>
      <c r="E75" t="s">
        <v>17918</v>
      </c>
      <c r="F75">
        <v>46157.5</v>
      </c>
      <c r="G75">
        <v>2026</v>
      </c>
      <c r="H75">
        <v>5</v>
      </c>
      <c r="I75">
        <v>15</v>
      </c>
      <c r="O75" t="s">
        <v>18000</v>
      </c>
      <c r="P75">
        <v>2026</v>
      </c>
      <c r="Q75">
        <v>5</v>
      </c>
      <c r="R75">
        <v>14</v>
      </c>
      <c r="S75" t="s">
        <v>18812</v>
      </c>
      <c r="T75" t="s">
        <v>18813</v>
      </c>
      <c r="Y75" t="s">
        <v>17916</v>
      </c>
      <c r="AB75" t="s">
        <v>251</v>
      </c>
      <c r="AC75" t="s">
        <v>17924</v>
      </c>
      <c r="AD75">
        <v>1000008228149</v>
      </c>
      <c r="AI75" t="s">
        <v>18814</v>
      </c>
      <c r="AJ75" t="s">
        <v>18815</v>
      </c>
      <c r="AK75" t="s">
        <v>693</v>
      </c>
      <c r="AM75" t="s">
        <v>18816</v>
      </c>
      <c r="AN75" t="s">
        <v>18814</v>
      </c>
      <c r="AO75" t="s">
        <v>693</v>
      </c>
      <c r="AR75" t="s">
        <v>18816</v>
      </c>
      <c r="AT75" t="s">
        <v>18817</v>
      </c>
      <c r="AU75" t="s">
        <v>18818</v>
      </c>
      <c r="AV75" t="s">
        <v>18819</v>
      </c>
      <c r="AW75" t="s">
        <v>230</v>
      </c>
      <c r="AX75" t="s">
        <v>230</v>
      </c>
      <c r="AY75" t="s">
        <v>380</v>
      </c>
      <c r="AZ75" t="s">
        <v>380</v>
      </c>
      <c r="BA75" t="s">
        <v>255</v>
      </c>
      <c r="BB75" s="1">
        <v>46156.332361111112</v>
      </c>
      <c r="BC75">
        <v>2026</v>
      </c>
      <c r="BD75">
        <v>5</v>
      </c>
      <c r="BE75">
        <v>14</v>
      </c>
      <c r="BF75" t="s">
        <v>17934</v>
      </c>
      <c r="BG75" t="s">
        <v>18130</v>
      </c>
      <c r="BH75" t="s">
        <v>17936</v>
      </c>
      <c r="BJ75" t="s">
        <v>18816</v>
      </c>
      <c r="BL75" t="s">
        <v>1101</v>
      </c>
      <c r="BM75" t="s">
        <v>1098</v>
      </c>
      <c r="BN75" t="s">
        <v>17940</v>
      </c>
      <c r="BO75" t="s">
        <v>322</v>
      </c>
      <c r="BP75" t="s">
        <v>18820</v>
      </c>
      <c r="BQ75" t="s">
        <v>18552</v>
      </c>
      <c r="BR75" t="s">
        <v>18821</v>
      </c>
      <c r="BS75" t="s">
        <v>18000</v>
      </c>
      <c r="BT75">
        <v>2026</v>
      </c>
      <c r="BU75">
        <v>5</v>
      </c>
      <c r="BV75">
        <v>14</v>
      </c>
      <c r="BY75" t="s">
        <v>693</v>
      </c>
      <c r="BZ75" t="s">
        <v>17943</v>
      </c>
      <c r="CA75" s="1">
        <v>46156.331944444442</v>
      </c>
      <c r="CB75" s="2">
        <v>46157</v>
      </c>
      <c r="CE75" t="s">
        <v>2810</v>
      </c>
      <c r="CY75" s="1"/>
      <c r="DQ75" t="s">
        <v>17918</v>
      </c>
      <c r="DS75" t="s">
        <v>693</v>
      </c>
      <c r="EP75" t="s">
        <v>17944</v>
      </c>
      <c r="EQ75" t="s">
        <v>255</v>
      </c>
      <c r="ER75" t="s">
        <v>17945</v>
      </c>
      <c r="ES75" t="s">
        <v>281</v>
      </c>
      <c r="ET75" t="s">
        <v>17946</v>
      </c>
      <c r="EU75" t="s">
        <v>17962</v>
      </c>
      <c r="EZ75" t="s">
        <v>270</v>
      </c>
      <c r="FB75" t="s">
        <v>281</v>
      </c>
      <c r="FD75" t="s">
        <v>17948</v>
      </c>
      <c r="FE75" t="s">
        <v>281</v>
      </c>
      <c r="FF75" s="1">
        <v>46156.384571759256</v>
      </c>
      <c r="FG75">
        <v>1.25</v>
      </c>
      <c r="FH75">
        <v>0</v>
      </c>
      <c r="FM75" t="s">
        <v>17949</v>
      </c>
    </row>
    <row r="76" spans="1:169" x14ac:dyDescent="0.3">
      <c r="A76">
        <v>0</v>
      </c>
      <c r="B76" t="s">
        <v>17916</v>
      </c>
      <c r="C76" t="s">
        <v>17916</v>
      </c>
      <c r="E76" t="s">
        <v>17918</v>
      </c>
      <c r="F76">
        <v>46157.291666666664</v>
      </c>
      <c r="G76">
        <v>2026</v>
      </c>
      <c r="H76">
        <v>5</v>
      </c>
      <c r="I76">
        <v>15</v>
      </c>
      <c r="J76" t="s">
        <v>17963</v>
      </c>
      <c r="O76" t="s">
        <v>18000</v>
      </c>
      <c r="P76">
        <v>2026</v>
      </c>
      <c r="Q76">
        <v>5</v>
      </c>
      <c r="R76">
        <v>14</v>
      </c>
      <c r="S76" t="s">
        <v>18822</v>
      </c>
      <c r="T76" t="s">
        <v>18823</v>
      </c>
      <c r="Y76" t="s">
        <v>17916</v>
      </c>
      <c r="AB76" t="s">
        <v>251</v>
      </c>
      <c r="AC76" t="s">
        <v>17924</v>
      </c>
      <c r="AD76">
        <v>1000008228270</v>
      </c>
      <c r="AI76" t="s">
        <v>18824</v>
      </c>
      <c r="AJ76" t="s">
        <v>18825</v>
      </c>
      <c r="AK76" t="s">
        <v>693</v>
      </c>
      <c r="AM76" t="s">
        <v>18826</v>
      </c>
      <c r="AN76" t="s">
        <v>18824</v>
      </c>
      <c r="AO76" t="s">
        <v>693</v>
      </c>
      <c r="AP76" t="s">
        <v>18827</v>
      </c>
      <c r="AR76" t="s">
        <v>18826</v>
      </c>
      <c r="AS76" t="s">
        <v>18827</v>
      </c>
      <c r="AT76" t="s">
        <v>18828</v>
      </c>
      <c r="AU76" t="s">
        <v>18829</v>
      </c>
      <c r="AV76" t="s">
        <v>18830</v>
      </c>
      <c r="AW76" t="s">
        <v>230</v>
      </c>
      <c r="AX76" t="s">
        <v>230</v>
      </c>
      <c r="AY76" t="s">
        <v>380</v>
      </c>
      <c r="AZ76" t="s">
        <v>380</v>
      </c>
      <c r="BA76" t="s">
        <v>255</v>
      </c>
      <c r="BB76" s="1">
        <v>46156.382696759261</v>
      </c>
      <c r="BC76">
        <v>2026</v>
      </c>
      <c r="BD76">
        <v>5</v>
      </c>
      <c r="BE76">
        <v>14</v>
      </c>
      <c r="BF76" t="s">
        <v>18100</v>
      </c>
      <c r="BG76" t="s">
        <v>18130</v>
      </c>
      <c r="BH76" t="s">
        <v>17936</v>
      </c>
      <c r="BJ76" t="s">
        <v>18831</v>
      </c>
      <c r="BL76" t="s">
        <v>324</v>
      </c>
      <c r="BM76" t="s">
        <v>321</v>
      </c>
      <c r="BN76" t="s">
        <v>17940</v>
      </c>
      <c r="BO76" t="s">
        <v>322</v>
      </c>
      <c r="BP76" t="s">
        <v>1843</v>
      </c>
      <c r="BQ76" t="s">
        <v>18663</v>
      </c>
      <c r="BR76" t="s">
        <v>18832</v>
      </c>
      <c r="BS76" t="s">
        <v>18000</v>
      </c>
      <c r="BT76">
        <v>2026</v>
      </c>
      <c r="BU76">
        <v>5</v>
      </c>
      <c r="BV76">
        <v>14</v>
      </c>
      <c r="BY76" t="s">
        <v>693</v>
      </c>
      <c r="BZ76" t="s">
        <v>17943</v>
      </c>
      <c r="CA76" s="1">
        <v>46156.382638888892</v>
      </c>
      <c r="CB76" s="2">
        <v>46157</v>
      </c>
      <c r="CE76" t="s">
        <v>2810</v>
      </c>
      <c r="CY76" s="1"/>
      <c r="DQ76" t="s">
        <v>17918</v>
      </c>
      <c r="DS76" t="s">
        <v>693</v>
      </c>
      <c r="EP76" t="s">
        <v>17944</v>
      </c>
      <c r="EQ76" t="s">
        <v>255</v>
      </c>
      <c r="ER76" t="s">
        <v>17945</v>
      </c>
      <c r="ES76" t="s">
        <v>281</v>
      </c>
      <c r="ET76" t="s">
        <v>17946</v>
      </c>
      <c r="EU76" t="s">
        <v>17962</v>
      </c>
      <c r="EZ76" t="s">
        <v>270</v>
      </c>
      <c r="FB76" t="s">
        <v>281</v>
      </c>
      <c r="FD76" t="s">
        <v>17948</v>
      </c>
      <c r="FE76" t="s">
        <v>281</v>
      </c>
      <c r="FF76" s="1">
        <v>46156.425416666665</v>
      </c>
      <c r="FG76">
        <v>1.03</v>
      </c>
      <c r="FH76">
        <v>0</v>
      </c>
      <c r="FM76" t="s">
        <v>17949</v>
      </c>
    </row>
    <row r="77" spans="1:169" x14ac:dyDescent="0.3">
      <c r="A77">
        <v>0</v>
      </c>
      <c r="B77" t="s">
        <v>17916</v>
      </c>
      <c r="C77" t="s">
        <v>17916</v>
      </c>
      <c r="E77" t="s">
        <v>17918</v>
      </c>
      <c r="F77">
        <v>46157.5</v>
      </c>
      <c r="G77">
        <v>2026</v>
      </c>
      <c r="H77">
        <v>5</v>
      </c>
      <c r="I77">
        <v>15</v>
      </c>
      <c r="O77" t="s">
        <v>18000</v>
      </c>
      <c r="P77">
        <v>2026</v>
      </c>
      <c r="Q77">
        <v>5</v>
      </c>
      <c r="R77">
        <v>14</v>
      </c>
      <c r="S77" t="s">
        <v>18833</v>
      </c>
      <c r="T77" t="s">
        <v>18834</v>
      </c>
      <c r="Y77" t="s">
        <v>17916</v>
      </c>
      <c r="AB77" t="s">
        <v>251</v>
      </c>
      <c r="AC77" t="s">
        <v>18065</v>
      </c>
      <c r="AD77">
        <v>1000008228276</v>
      </c>
      <c r="AG77" t="s">
        <v>18835</v>
      </c>
      <c r="AH77" t="s">
        <v>18836</v>
      </c>
      <c r="AI77" t="s">
        <v>18837</v>
      </c>
      <c r="AJ77" t="s">
        <v>18838</v>
      </c>
      <c r="AK77" t="s">
        <v>693</v>
      </c>
      <c r="AL77" t="s">
        <v>18835</v>
      </c>
      <c r="AM77" t="s">
        <v>18839</v>
      </c>
      <c r="AN77" t="s">
        <v>18837</v>
      </c>
      <c r="AO77" t="s">
        <v>693</v>
      </c>
      <c r="AP77" t="s">
        <v>18839</v>
      </c>
      <c r="AR77" t="s">
        <v>18839</v>
      </c>
      <c r="AS77" t="s">
        <v>18839</v>
      </c>
      <c r="AT77" t="s">
        <v>18840</v>
      </c>
      <c r="AU77" t="s">
        <v>18841</v>
      </c>
      <c r="AV77" t="s">
        <v>18842</v>
      </c>
      <c r="AW77" t="s">
        <v>230</v>
      </c>
      <c r="AX77" t="s">
        <v>230</v>
      </c>
      <c r="AY77" t="s">
        <v>380</v>
      </c>
      <c r="AZ77" t="s">
        <v>380</v>
      </c>
      <c r="BA77" t="s">
        <v>18076</v>
      </c>
      <c r="BB77" s="1">
        <v>46156.383750000001</v>
      </c>
      <c r="BC77">
        <v>2026</v>
      </c>
      <c r="BD77">
        <v>5</v>
      </c>
      <c r="BE77">
        <v>14</v>
      </c>
      <c r="BF77" t="s">
        <v>18129</v>
      </c>
      <c r="BG77" t="s">
        <v>18130</v>
      </c>
      <c r="BH77" t="s">
        <v>17936</v>
      </c>
      <c r="BJ77" t="s">
        <v>18839</v>
      </c>
      <c r="BL77" t="s">
        <v>324</v>
      </c>
      <c r="BM77" t="s">
        <v>321</v>
      </c>
      <c r="BN77" t="s">
        <v>17940</v>
      </c>
      <c r="BO77" t="s">
        <v>322</v>
      </c>
      <c r="BP77" t="s">
        <v>1927</v>
      </c>
      <c r="BQ77" t="s">
        <v>18435</v>
      </c>
      <c r="BR77" t="s">
        <v>18843</v>
      </c>
      <c r="BS77" t="s">
        <v>18000</v>
      </c>
      <c r="BT77">
        <v>2026</v>
      </c>
      <c r="BU77">
        <v>5</v>
      </c>
      <c r="BV77">
        <v>14</v>
      </c>
      <c r="BY77" t="s">
        <v>386</v>
      </c>
      <c r="BZ77" t="s">
        <v>18083</v>
      </c>
      <c r="CA77" s="1">
        <v>46156.383333333331</v>
      </c>
      <c r="CB77" s="2">
        <v>46157</v>
      </c>
      <c r="CE77" t="s">
        <v>2810</v>
      </c>
      <c r="CY77" s="1"/>
      <c r="DQ77" t="s">
        <v>17918</v>
      </c>
      <c r="DR77" t="s">
        <v>693</v>
      </c>
      <c r="DS77" t="s">
        <v>693</v>
      </c>
      <c r="DT77" t="s">
        <v>693</v>
      </c>
      <c r="DV77" t="s">
        <v>693</v>
      </c>
      <c r="EA77" t="s">
        <v>693</v>
      </c>
      <c r="EB77" t="s">
        <v>693</v>
      </c>
      <c r="EP77" t="s">
        <v>17944</v>
      </c>
      <c r="EQ77" t="s">
        <v>18084</v>
      </c>
      <c r="ES77" t="s">
        <v>281</v>
      </c>
      <c r="ET77" t="s">
        <v>17946</v>
      </c>
      <c r="EU77" t="s">
        <v>17962</v>
      </c>
      <c r="EZ77" t="s">
        <v>270</v>
      </c>
      <c r="FB77" t="s">
        <v>281</v>
      </c>
      <c r="FD77" t="s">
        <v>18133</v>
      </c>
      <c r="FE77" t="s">
        <v>281</v>
      </c>
      <c r="FF77" s="1">
        <v>46156.425416666665</v>
      </c>
      <c r="FG77">
        <v>1</v>
      </c>
      <c r="FH77">
        <v>0</v>
      </c>
      <c r="FM77" t="s">
        <v>17949</v>
      </c>
    </row>
    <row r="78" spans="1:169" x14ac:dyDescent="0.3">
      <c r="A78">
        <v>0</v>
      </c>
      <c r="B78" t="s">
        <v>17916</v>
      </c>
      <c r="C78" t="s">
        <v>17916</v>
      </c>
      <c r="E78" t="s">
        <v>17918</v>
      </c>
      <c r="F78">
        <v>46157.5</v>
      </c>
      <c r="G78">
        <v>2026</v>
      </c>
      <c r="H78">
        <v>5</v>
      </c>
      <c r="I78">
        <v>15</v>
      </c>
      <c r="J78" t="s">
        <v>17919</v>
      </c>
      <c r="O78" t="s">
        <v>18000</v>
      </c>
      <c r="P78">
        <v>2026</v>
      </c>
      <c r="Q78">
        <v>5</v>
      </c>
      <c r="R78">
        <v>14</v>
      </c>
      <c r="S78" t="s">
        <v>18844</v>
      </c>
      <c r="T78" t="s">
        <v>18845</v>
      </c>
      <c r="Y78" t="s">
        <v>17916</v>
      </c>
      <c r="AB78" t="s">
        <v>251</v>
      </c>
      <c r="AC78" t="s">
        <v>18065</v>
      </c>
      <c r="AD78">
        <v>1000008228397</v>
      </c>
      <c r="AG78" t="s">
        <v>18846</v>
      </c>
      <c r="AH78" t="s">
        <v>18847</v>
      </c>
      <c r="AI78" t="s">
        <v>18848</v>
      </c>
      <c r="AJ78" t="s">
        <v>18849</v>
      </c>
      <c r="AK78" t="s">
        <v>693</v>
      </c>
      <c r="AL78" t="s">
        <v>18846</v>
      </c>
      <c r="AM78" t="s">
        <v>18850</v>
      </c>
      <c r="AN78" t="s">
        <v>18848</v>
      </c>
      <c r="AO78" t="s">
        <v>693</v>
      </c>
      <c r="AR78" t="s">
        <v>18850</v>
      </c>
      <c r="AT78" t="s">
        <v>18851</v>
      </c>
      <c r="AU78" t="s">
        <v>18852</v>
      </c>
      <c r="AV78" t="s">
        <v>18853</v>
      </c>
      <c r="AW78" t="s">
        <v>230</v>
      </c>
      <c r="AX78" t="s">
        <v>230</v>
      </c>
      <c r="AY78" t="s">
        <v>380</v>
      </c>
      <c r="AZ78" t="s">
        <v>380</v>
      </c>
      <c r="BA78" t="s">
        <v>18076</v>
      </c>
      <c r="BB78" s="1">
        <v>46156.404895833337</v>
      </c>
      <c r="BC78">
        <v>2026</v>
      </c>
      <c r="BD78">
        <v>5</v>
      </c>
      <c r="BE78">
        <v>14</v>
      </c>
      <c r="BF78" t="s">
        <v>18129</v>
      </c>
      <c r="BG78" t="s">
        <v>18130</v>
      </c>
      <c r="BH78" t="s">
        <v>17936</v>
      </c>
      <c r="BJ78" t="s">
        <v>18850</v>
      </c>
      <c r="BL78" t="s">
        <v>324</v>
      </c>
      <c r="BM78" t="s">
        <v>321</v>
      </c>
      <c r="BN78" t="s">
        <v>17940</v>
      </c>
      <c r="BO78" t="s">
        <v>322</v>
      </c>
      <c r="BP78" t="s">
        <v>2525</v>
      </c>
      <c r="BQ78" t="s">
        <v>18854</v>
      </c>
      <c r="BR78" t="s">
        <v>18855</v>
      </c>
      <c r="BS78" t="s">
        <v>18000</v>
      </c>
      <c r="BT78">
        <v>2026</v>
      </c>
      <c r="BU78">
        <v>5</v>
      </c>
      <c r="BV78">
        <v>14</v>
      </c>
      <c r="BY78" t="s">
        <v>386</v>
      </c>
      <c r="BZ78" t="s">
        <v>18083</v>
      </c>
      <c r="CA78" s="1">
        <v>46156.404861111114</v>
      </c>
      <c r="CB78" s="2">
        <v>46157</v>
      </c>
      <c r="CE78" t="s">
        <v>2810</v>
      </c>
      <c r="CY78" s="1"/>
      <c r="DQ78" t="s">
        <v>17918</v>
      </c>
      <c r="DR78" t="s">
        <v>693</v>
      </c>
      <c r="DS78" t="s">
        <v>693</v>
      </c>
      <c r="DT78" t="s">
        <v>693</v>
      </c>
      <c r="DV78" t="s">
        <v>693</v>
      </c>
      <c r="EA78" t="s">
        <v>693</v>
      </c>
      <c r="EB78" t="s">
        <v>693</v>
      </c>
      <c r="EP78" t="s">
        <v>17944</v>
      </c>
      <c r="EQ78" t="s">
        <v>18084</v>
      </c>
      <c r="ES78" t="s">
        <v>281</v>
      </c>
      <c r="ET78" t="s">
        <v>17946</v>
      </c>
      <c r="EU78" t="s">
        <v>17962</v>
      </c>
      <c r="EZ78" t="s">
        <v>270</v>
      </c>
      <c r="FB78" t="s">
        <v>281</v>
      </c>
      <c r="FD78" t="s">
        <v>18133</v>
      </c>
      <c r="FE78" t="s">
        <v>281</v>
      </c>
      <c r="FF78" s="1">
        <v>46156.425416666665</v>
      </c>
      <c r="FG78">
        <v>0.49</v>
      </c>
      <c r="FH78">
        <v>0</v>
      </c>
      <c r="FM78" t="s">
        <v>17949</v>
      </c>
    </row>
    <row r="79" spans="1:169" x14ac:dyDescent="0.3">
      <c r="A79">
        <v>0</v>
      </c>
      <c r="B79" t="s">
        <v>17916</v>
      </c>
      <c r="C79" t="s">
        <v>17916</v>
      </c>
      <c r="E79" t="s">
        <v>17918</v>
      </c>
      <c r="F79">
        <v>46157.5</v>
      </c>
      <c r="G79">
        <v>2026</v>
      </c>
      <c r="H79">
        <v>5</v>
      </c>
      <c r="I79">
        <v>15</v>
      </c>
      <c r="O79" t="s">
        <v>18000</v>
      </c>
      <c r="P79">
        <v>2026</v>
      </c>
      <c r="Q79">
        <v>5</v>
      </c>
      <c r="R79">
        <v>14</v>
      </c>
      <c r="S79" t="s">
        <v>18856</v>
      </c>
      <c r="T79" t="s">
        <v>18857</v>
      </c>
      <c r="Y79" t="s">
        <v>17916</v>
      </c>
      <c r="AB79" t="s">
        <v>251</v>
      </c>
      <c r="AC79" t="s">
        <v>17924</v>
      </c>
      <c r="AD79">
        <v>1000008240289</v>
      </c>
      <c r="AG79" t="s">
        <v>18858</v>
      </c>
      <c r="AI79" t="s">
        <v>18859</v>
      </c>
      <c r="AJ79" t="s">
        <v>18860</v>
      </c>
      <c r="AK79" t="s">
        <v>693</v>
      </c>
      <c r="AN79" t="s">
        <v>18859</v>
      </c>
      <c r="AO79" t="s">
        <v>693</v>
      </c>
      <c r="AT79" t="s">
        <v>18861</v>
      </c>
      <c r="AU79" t="s">
        <v>18862</v>
      </c>
      <c r="AV79" t="s">
        <v>18863</v>
      </c>
      <c r="AW79" t="s">
        <v>230</v>
      </c>
      <c r="AX79" t="s">
        <v>230</v>
      </c>
      <c r="AY79" t="s">
        <v>380</v>
      </c>
      <c r="AZ79" t="s">
        <v>380</v>
      </c>
      <c r="BA79" t="s">
        <v>255</v>
      </c>
      <c r="BB79" s="1">
        <v>46156.846354166664</v>
      </c>
      <c r="BC79">
        <v>2026</v>
      </c>
      <c r="BD79">
        <v>5</v>
      </c>
      <c r="BE79">
        <v>14</v>
      </c>
      <c r="BF79" t="s">
        <v>17934</v>
      </c>
      <c r="BG79" t="s">
        <v>18130</v>
      </c>
      <c r="BH79" t="s">
        <v>17936</v>
      </c>
      <c r="BJ79" t="s">
        <v>18864</v>
      </c>
      <c r="BL79" t="s">
        <v>324</v>
      </c>
      <c r="BM79" t="s">
        <v>321</v>
      </c>
      <c r="BN79" t="s">
        <v>17940</v>
      </c>
      <c r="BO79" t="s">
        <v>322</v>
      </c>
      <c r="BP79" t="s">
        <v>2906</v>
      </c>
      <c r="BQ79" t="s">
        <v>18865</v>
      </c>
      <c r="BR79" t="s">
        <v>18866</v>
      </c>
      <c r="BS79" t="s">
        <v>18000</v>
      </c>
      <c r="BT79">
        <v>2026</v>
      </c>
      <c r="BU79">
        <v>5</v>
      </c>
      <c r="BV79">
        <v>14</v>
      </c>
      <c r="BY79" t="s">
        <v>693</v>
      </c>
      <c r="BZ79" t="s">
        <v>17943</v>
      </c>
      <c r="CA79" s="1">
        <v>46156.845833333333</v>
      </c>
      <c r="CB79" s="2">
        <v>46157</v>
      </c>
      <c r="CE79" t="s">
        <v>2810</v>
      </c>
      <c r="CY79" s="1"/>
      <c r="DQ79" t="s">
        <v>17918</v>
      </c>
      <c r="DS79" t="s">
        <v>693</v>
      </c>
      <c r="EP79" t="s">
        <v>17944</v>
      </c>
      <c r="EQ79" t="s">
        <v>255</v>
      </c>
      <c r="ER79" t="s">
        <v>17945</v>
      </c>
      <c r="ES79" t="s">
        <v>281</v>
      </c>
      <c r="ET79" t="s">
        <v>17946</v>
      </c>
      <c r="EU79" t="s">
        <v>17962</v>
      </c>
      <c r="EZ79" t="s">
        <v>270</v>
      </c>
      <c r="FB79" t="s">
        <v>281</v>
      </c>
      <c r="FD79" t="s">
        <v>17948</v>
      </c>
      <c r="FE79" t="s">
        <v>281</v>
      </c>
      <c r="FF79" s="1">
        <v>46156.884560185186</v>
      </c>
      <c r="FG79">
        <v>0.92</v>
      </c>
      <c r="FH79">
        <v>0</v>
      </c>
      <c r="FM79" t="s">
        <v>17949</v>
      </c>
    </row>
    <row r="80" spans="1:169" x14ac:dyDescent="0.3">
      <c r="A80">
        <v>0</v>
      </c>
      <c r="B80" t="s">
        <v>17917</v>
      </c>
      <c r="C80" t="s">
        <v>17917</v>
      </c>
      <c r="D80" t="s">
        <v>18867</v>
      </c>
      <c r="E80" t="s">
        <v>17918</v>
      </c>
      <c r="F80">
        <v>46157.291666666664</v>
      </c>
      <c r="G80">
        <v>2026</v>
      </c>
      <c r="H80">
        <v>5</v>
      </c>
      <c r="I80">
        <v>15</v>
      </c>
      <c r="J80" t="s">
        <v>17963</v>
      </c>
      <c r="O80" t="s">
        <v>18118</v>
      </c>
      <c r="P80">
        <v>2026</v>
      </c>
      <c r="Q80">
        <v>5</v>
      </c>
      <c r="R80">
        <v>8</v>
      </c>
      <c r="S80" t="s">
        <v>18868</v>
      </c>
      <c r="T80" t="s">
        <v>18869</v>
      </c>
      <c r="V80" t="s">
        <v>18870</v>
      </c>
      <c r="Y80" t="s">
        <v>17916</v>
      </c>
      <c r="AB80" t="s">
        <v>251</v>
      </c>
      <c r="AC80" t="s">
        <v>18065</v>
      </c>
      <c r="AD80">
        <v>1000008216321</v>
      </c>
      <c r="AF80" t="s">
        <v>18121</v>
      </c>
      <c r="AG80" t="s">
        <v>18871</v>
      </c>
      <c r="AH80" t="s">
        <v>18872</v>
      </c>
      <c r="AI80" t="s">
        <v>18873</v>
      </c>
      <c r="AJ80" t="s">
        <v>18874</v>
      </c>
      <c r="AK80" t="s">
        <v>693</v>
      </c>
      <c r="AL80" t="s">
        <v>18871</v>
      </c>
      <c r="AM80" t="s">
        <v>18071</v>
      </c>
      <c r="AN80" t="s">
        <v>18873</v>
      </c>
      <c r="AO80" t="s">
        <v>693</v>
      </c>
      <c r="AR80" t="s">
        <v>18071</v>
      </c>
      <c r="AT80" t="s">
        <v>18875</v>
      </c>
      <c r="AU80" t="s">
        <v>18876</v>
      </c>
      <c r="AV80" t="s">
        <v>18877</v>
      </c>
      <c r="AW80" t="s">
        <v>230</v>
      </c>
      <c r="AX80" t="s">
        <v>230</v>
      </c>
      <c r="AY80" t="s">
        <v>1857</v>
      </c>
      <c r="AZ80" t="s">
        <v>1857</v>
      </c>
      <c r="BA80" t="s">
        <v>18076</v>
      </c>
      <c r="BB80" s="1">
        <v>46150.868043981478</v>
      </c>
      <c r="BC80">
        <v>2026</v>
      </c>
      <c r="BD80">
        <v>5</v>
      </c>
      <c r="BE80">
        <v>8</v>
      </c>
      <c r="BF80" t="s">
        <v>18129</v>
      </c>
      <c r="BG80" t="s">
        <v>17935</v>
      </c>
      <c r="BH80" t="s">
        <v>17936</v>
      </c>
      <c r="BJ80" t="s">
        <v>18878</v>
      </c>
      <c r="BL80" t="s">
        <v>692</v>
      </c>
      <c r="BM80" t="s">
        <v>690</v>
      </c>
      <c r="BN80" t="s">
        <v>17940</v>
      </c>
      <c r="BO80" t="s">
        <v>322</v>
      </c>
      <c r="BP80" t="s">
        <v>2574</v>
      </c>
      <c r="BQ80" t="s">
        <v>18203</v>
      </c>
      <c r="BR80" t="s">
        <v>18879</v>
      </c>
      <c r="BS80" t="s">
        <v>18118</v>
      </c>
      <c r="BT80">
        <v>2026</v>
      </c>
      <c r="BU80">
        <v>5</v>
      </c>
      <c r="BV80">
        <v>8</v>
      </c>
      <c r="BY80" t="s">
        <v>386</v>
      </c>
      <c r="BZ80" t="s">
        <v>18083</v>
      </c>
      <c r="CA80" s="1">
        <v>46150.867361111108</v>
      </c>
      <c r="CB80" s="2">
        <v>46151</v>
      </c>
      <c r="CC80">
        <v>12436</v>
      </c>
      <c r="CD80" t="s">
        <v>337</v>
      </c>
      <c r="CE80" t="s">
        <v>2810</v>
      </c>
      <c r="CF80" t="s">
        <v>18880</v>
      </c>
      <c r="CW80">
        <v>5182973</v>
      </c>
      <c r="CX80">
        <v>34615819</v>
      </c>
      <c r="CY80" s="1">
        <v>46156.429861111108</v>
      </c>
      <c r="CZ80">
        <v>2026</v>
      </c>
      <c r="DA80">
        <v>5</v>
      </c>
      <c r="DB80">
        <v>14</v>
      </c>
      <c r="DC80">
        <v>4</v>
      </c>
      <c r="DD80">
        <v>10</v>
      </c>
      <c r="DE80">
        <v>1344</v>
      </c>
      <c r="DF80" t="s">
        <v>18871</v>
      </c>
      <c r="DG80" t="s">
        <v>18881</v>
      </c>
      <c r="DQ80" t="s">
        <v>17918</v>
      </c>
      <c r="DR80" t="s">
        <v>693</v>
      </c>
      <c r="DS80" t="s">
        <v>693</v>
      </c>
      <c r="DT80" t="s">
        <v>693</v>
      </c>
      <c r="DV80" t="s">
        <v>693</v>
      </c>
      <c r="EA80" t="s">
        <v>693</v>
      </c>
      <c r="EB80" t="s">
        <v>693</v>
      </c>
      <c r="EP80" t="s">
        <v>17944</v>
      </c>
      <c r="EQ80" t="s">
        <v>18084</v>
      </c>
      <c r="ES80" t="s">
        <v>281</v>
      </c>
      <c r="ET80" t="s">
        <v>17946</v>
      </c>
      <c r="EU80" t="s">
        <v>17962</v>
      </c>
      <c r="EV80" t="s">
        <v>18882</v>
      </c>
      <c r="EW80" t="s">
        <v>18883</v>
      </c>
      <c r="EX80" t="s">
        <v>18884</v>
      </c>
      <c r="EY80" t="s">
        <v>18885</v>
      </c>
      <c r="EZ80" t="s">
        <v>270</v>
      </c>
      <c r="FA80" t="s">
        <v>336</v>
      </c>
      <c r="FB80" t="s">
        <v>281</v>
      </c>
      <c r="FD80" t="s">
        <v>18133</v>
      </c>
      <c r="FE80" t="s">
        <v>281</v>
      </c>
      <c r="FF80" s="1">
        <v>46150.884016203701</v>
      </c>
      <c r="FG80">
        <v>0.38</v>
      </c>
      <c r="FH80">
        <v>0</v>
      </c>
      <c r="FI80">
        <v>5</v>
      </c>
      <c r="FK80" t="s">
        <v>18203</v>
      </c>
      <c r="FL80" t="s">
        <v>18886</v>
      </c>
      <c r="FM80" t="s">
        <v>17949</v>
      </c>
    </row>
    <row r="81" spans="1:169" x14ac:dyDescent="0.3">
      <c r="A81">
        <v>0</v>
      </c>
      <c r="B81" t="s">
        <v>17917</v>
      </c>
      <c r="C81" t="s">
        <v>17917</v>
      </c>
      <c r="D81" t="s">
        <v>18887</v>
      </c>
      <c r="E81" t="s">
        <v>17918</v>
      </c>
      <c r="F81">
        <v>46157.5</v>
      </c>
      <c r="G81">
        <v>2026</v>
      </c>
      <c r="H81">
        <v>5</v>
      </c>
      <c r="I81">
        <v>15</v>
      </c>
      <c r="J81" t="s">
        <v>17919</v>
      </c>
      <c r="O81" t="s">
        <v>18230</v>
      </c>
      <c r="P81">
        <v>2026</v>
      </c>
      <c r="Q81">
        <v>5</v>
      </c>
      <c r="R81">
        <v>12</v>
      </c>
      <c r="S81" t="s">
        <v>18888</v>
      </c>
      <c r="T81" t="s">
        <v>18889</v>
      </c>
      <c r="U81" t="s">
        <v>18890</v>
      </c>
      <c r="Y81" t="s">
        <v>17916</v>
      </c>
      <c r="AB81" t="s">
        <v>251</v>
      </c>
      <c r="AC81" t="s">
        <v>17924</v>
      </c>
      <c r="AD81">
        <v>1000008224844</v>
      </c>
      <c r="AG81" t="s">
        <v>18891</v>
      </c>
      <c r="AI81" t="s">
        <v>18892</v>
      </c>
      <c r="AJ81" t="s">
        <v>18893</v>
      </c>
      <c r="AK81" t="s">
        <v>693</v>
      </c>
      <c r="AN81" t="s">
        <v>18892</v>
      </c>
      <c r="AO81" t="s">
        <v>693</v>
      </c>
      <c r="AT81" t="s">
        <v>18894</v>
      </c>
      <c r="AU81" t="s">
        <v>18895</v>
      </c>
      <c r="AV81" t="s">
        <v>18896</v>
      </c>
      <c r="AW81" t="s">
        <v>230</v>
      </c>
      <c r="AX81" t="s">
        <v>230</v>
      </c>
      <c r="AY81" t="s">
        <v>17933</v>
      </c>
      <c r="AZ81" t="s">
        <v>17933</v>
      </c>
      <c r="BA81" t="s">
        <v>255</v>
      </c>
      <c r="BB81" s="1">
        <v>46154.881793981483</v>
      </c>
      <c r="BC81">
        <v>2026</v>
      </c>
      <c r="BD81">
        <v>5</v>
      </c>
      <c r="BE81">
        <v>12</v>
      </c>
      <c r="BF81" t="s">
        <v>17934</v>
      </c>
      <c r="BG81" t="s">
        <v>17935</v>
      </c>
      <c r="BH81" t="s">
        <v>17936</v>
      </c>
      <c r="BJ81" t="s">
        <v>18897</v>
      </c>
      <c r="BL81" t="s">
        <v>324</v>
      </c>
      <c r="BM81" t="s">
        <v>321</v>
      </c>
      <c r="BN81" t="s">
        <v>17940</v>
      </c>
      <c r="BO81" t="s">
        <v>322</v>
      </c>
      <c r="BP81" t="s">
        <v>2920</v>
      </c>
      <c r="BQ81" t="s">
        <v>18046</v>
      </c>
      <c r="BR81" t="s">
        <v>18898</v>
      </c>
      <c r="BS81" t="s">
        <v>18230</v>
      </c>
      <c r="BT81">
        <v>2026</v>
      </c>
      <c r="BU81">
        <v>5</v>
      </c>
      <c r="BV81">
        <v>12</v>
      </c>
      <c r="BY81" t="s">
        <v>693</v>
      </c>
      <c r="BZ81" t="s">
        <v>17943</v>
      </c>
      <c r="CA81" s="1">
        <v>46154.881249999999</v>
      </c>
      <c r="CB81" s="2">
        <v>46155</v>
      </c>
      <c r="CC81">
        <v>2921</v>
      </c>
      <c r="CD81" t="s">
        <v>337</v>
      </c>
      <c r="CE81" t="s">
        <v>2810</v>
      </c>
      <c r="CW81">
        <v>5176350</v>
      </c>
      <c r="CX81">
        <v>34604597</v>
      </c>
      <c r="CY81" s="1">
        <v>46156.111157407409</v>
      </c>
      <c r="CZ81">
        <v>2026</v>
      </c>
      <c r="DA81">
        <v>5</v>
      </c>
      <c r="DB81">
        <v>14</v>
      </c>
      <c r="DC81">
        <v>0</v>
      </c>
      <c r="DD81">
        <v>0</v>
      </c>
      <c r="DE81">
        <v>1334</v>
      </c>
      <c r="DG81" t="s">
        <v>17946</v>
      </c>
      <c r="DQ81" t="s">
        <v>17918</v>
      </c>
      <c r="DS81" t="s">
        <v>693</v>
      </c>
      <c r="EP81" t="s">
        <v>17944</v>
      </c>
      <c r="EQ81" t="s">
        <v>255</v>
      </c>
      <c r="ER81" t="s">
        <v>17945</v>
      </c>
      <c r="ES81" t="s">
        <v>281</v>
      </c>
      <c r="ET81" t="s">
        <v>17946</v>
      </c>
      <c r="EU81" t="s">
        <v>17962</v>
      </c>
      <c r="EW81" t="s">
        <v>18899</v>
      </c>
      <c r="EZ81" t="s">
        <v>270</v>
      </c>
      <c r="FB81" t="s">
        <v>281</v>
      </c>
      <c r="FD81" t="s">
        <v>17948</v>
      </c>
      <c r="FE81" t="s">
        <v>281</v>
      </c>
      <c r="FF81" s="1">
        <v>46156.099108796298</v>
      </c>
      <c r="FG81">
        <v>29.22</v>
      </c>
      <c r="FH81">
        <v>2</v>
      </c>
      <c r="FK81" t="s">
        <v>18046</v>
      </c>
      <c r="FL81" t="s">
        <v>18900</v>
      </c>
      <c r="FM81" t="s">
        <v>17949</v>
      </c>
    </row>
    <row r="82" spans="1:169" x14ac:dyDescent="0.3">
      <c r="A82">
        <v>1</v>
      </c>
      <c r="B82" t="s">
        <v>17917</v>
      </c>
      <c r="C82" t="s">
        <v>17917</v>
      </c>
      <c r="D82" t="s">
        <v>18731</v>
      </c>
      <c r="E82" t="s">
        <v>17918</v>
      </c>
      <c r="F82">
        <v>46158.291666666664</v>
      </c>
      <c r="G82">
        <v>2026</v>
      </c>
      <c r="H82">
        <v>5</v>
      </c>
      <c r="I82">
        <v>16</v>
      </c>
      <c r="J82" t="s">
        <v>17963</v>
      </c>
      <c r="O82" t="s">
        <v>18135</v>
      </c>
      <c r="P82">
        <v>2026</v>
      </c>
      <c r="Q82">
        <v>5</v>
      </c>
      <c r="R82">
        <v>9</v>
      </c>
      <c r="S82" t="s">
        <v>18901</v>
      </c>
      <c r="T82" t="s">
        <v>18902</v>
      </c>
      <c r="V82" t="s">
        <v>18870</v>
      </c>
      <c r="Y82" t="s">
        <v>17916</v>
      </c>
      <c r="AB82" t="s">
        <v>251</v>
      </c>
      <c r="AC82" t="s">
        <v>17924</v>
      </c>
      <c r="AD82">
        <v>1000008217775</v>
      </c>
      <c r="AI82" t="s">
        <v>18903</v>
      </c>
      <c r="AJ82" t="s">
        <v>18904</v>
      </c>
      <c r="AK82" t="s">
        <v>693</v>
      </c>
      <c r="AN82" t="s">
        <v>18903</v>
      </c>
      <c r="AO82" t="s">
        <v>693</v>
      </c>
      <c r="AT82" t="s">
        <v>18905</v>
      </c>
      <c r="AU82" t="s">
        <v>18906</v>
      </c>
      <c r="AV82" t="s">
        <v>18907</v>
      </c>
      <c r="AW82" t="s">
        <v>230</v>
      </c>
      <c r="AX82" t="s">
        <v>230</v>
      </c>
      <c r="AY82" t="s">
        <v>380</v>
      </c>
      <c r="AZ82" t="s">
        <v>380</v>
      </c>
      <c r="BA82" t="s">
        <v>255</v>
      </c>
      <c r="BB82" s="1">
        <v>46151.571087962962</v>
      </c>
      <c r="BC82">
        <v>2026</v>
      </c>
      <c r="BD82">
        <v>5</v>
      </c>
      <c r="BE82">
        <v>9</v>
      </c>
      <c r="BF82" t="s">
        <v>17934</v>
      </c>
      <c r="BG82" t="s">
        <v>18130</v>
      </c>
      <c r="BH82" t="s">
        <v>17936</v>
      </c>
      <c r="BI82" t="s">
        <v>18101</v>
      </c>
      <c r="BJ82" t="s">
        <v>18908</v>
      </c>
      <c r="BL82" t="s">
        <v>324</v>
      </c>
      <c r="BM82" t="s">
        <v>321</v>
      </c>
      <c r="BN82" t="s">
        <v>17940</v>
      </c>
      <c r="BO82" t="s">
        <v>322</v>
      </c>
      <c r="BP82" t="s">
        <v>2828</v>
      </c>
      <c r="BQ82" t="s">
        <v>18467</v>
      </c>
      <c r="BR82" t="s">
        <v>18909</v>
      </c>
      <c r="BS82" t="s">
        <v>18135</v>
      </c>
      <c r="BT82">
        <v>2026</v>
      </c>
      <c r="BU82">
        <v>5</v>
      </c>
      <c r="BV82">
        <v>9</v>
      </c>
      <c r="BY82" t="s">
        <v>693</v>
      </c>
      <c r="BZ82" t="s">
        <v>17943</v>
      </c>
      <c r="CA82" s="1">
        <v>46151.570833333331</v>
      </c>
      <c r="CB82" s="2">
        <v>46152</v>
      </c>
      <c r="CC82">
        <v>9736</v>
      </c>
      <c r="CD82" t="s">
        <v>337</v>
      </c>
      <c r="CE82" t="s">
        <v>2810</v>
      </c>
      <c r="CF82" t="s">
        <v>18880</v>
      </c>
      <c r="CW82">
        <v>5181041</v>
      </c>
      <c r="CX82">
        <v>34600645</v>
      </c>
      <c r="CY82" s="1">
        <v>46154.521527777775</v>
      </c>
      <c r="CZ82">
        <v>2026</v>
      </c>
      <c r="DA82">
        <v>5</v>
      </c>
      <c r="DB82">
        <v>12</v>
      </c>
      <c r="DC82">
        <v>4</v>
      </c>
      <c r="DD82">
        <v>16</v>
      </c>
      <c r="DE82">
        <v>1357</v>
      </c>
      <c r="DG82" t="s">
        <v>18910</v>
      </c>
      <c r="DQ82" t="s">
        <v>17918</v>
      </c>
      <c r="DS82" t="s">
        <v>693</v>
      </c>
      <c r="EP82" t="s">
        <v>17944</v>
      </c>
      <c r="EQ82" t="s">
        <v>255</v>
      </c>
      <c r="ER82" t="s">
        <v>17945</v>
      </c>
      <c r="ES82" t="s">
        <v>281</v>
      </c>
      <c r="ET82" t="s">
        <v>17946</v>
      </c>
      <c r="EU82" t="s">
        <v>17962</v>
      </c>
      <c r="EV82" t="s">
        <v>18911</v>
      </c>
      <c r="EW82" t="s">
        <v>18912</v>
      </c>
      <c r="EX82" t="s">
        <v>18913</v>
      </c>
      <c r="EY82" t="s">
        <v>18914</v>
      </c>
      <c r="EZ82" t="s">
        <v>270</v>
      </c>
      <c r="FB82" t="s">
        <v>281</v>
      </c>
      <c r="FD82" t="s">
        <v>17948</v>
      </c>
      <c r="FE82" t="s">
        <v>281</v>
      </c>
      <c r="FF82" s="1">
        <v>46151.591840277775</v>
      </c>
      <c r="FG82">
        <v>0.5</v>
      </c>
      <c r="FH82">
        <v>0</v>
      </c>
      <c r="FI82">
        <v>2</v>
      </c>
      <c r="FK82" t="s">
        <v>18467</v>
      </c>
      <c r="FL82" t="s">
        <v>18915</v>
      </c>
      <c r="FM82" t="s">
        <v>17949</v>
      </c>
    </row>
    <row r="83" spans="1:169" x14ac:dyDescent="0.3">
      <c r="A83">
        <v>3</v>
      </c>
      <c r="B83" t="s">
        <v>17917</v>
      </c>
      <c r="C83" t="s">
        <v>17917</v>
      </c>
      <c r="D83" t="s">
        <v>18916</v>
      </c>
      <c r="E83" t="s">
        <v>17918</v>
      </c>
      <c r="F83">
        <v>46157.291666666664</v>
      </c>
      <c r="G83">
        <v>2026</v>
      </c>
      <c r="H83">
        <v>5</v>
      </c>
      <c r="I83">
        <v>15</v>
      </c>
      <c r="J83" t="s">
        <v>17963</v>
      </c>
      <c r="O83" t="s">
        <v>18917</v>
      </c>
      <c r="P83">
        <v>2026</v>
      </c>
      <c r="Q83">
        <v>5</v>
      </c>
      <c r="R83">
        <v>6</v>
      </c>
      <c r="S83" t="s">
        <v>18918</v>
      </c>
      <c r="T83" t="s">
        <v>18919</v>
      </c>
      <c r="V83" t="s">
        <v>18870</v>
      </c>
      <c r="Y83" t="s">
        <v>17916</v>
      </c>
      <c r="AB83" t="s">
        <v>251</v>
      </c>
      <c r="AC83" t="s">
        <v>18065</v>
      </c>
      <c r="AD83">
        <v>1000008208244</v>
      </c>
      <c r="AF83" t="s">
        <v>18920</v>
      </c>
      <c r="AG83" t="s">
        <v>18921</v>
      </c>
      <c r="AH83" t="s">
        <v>18922</v>
      </c>
      <c r="AI83" t="s">
        <v>18923</v>
      </c>
      <c r="AJ83" t="s">
        <v>18924</v>
      </c>
      <c r="AK83" t="s">
        <v>693</v>
      </c>
      <c r="AL83" t="s">
        <v>18921</v>
      </c>
      <c r="AM83" t="s">
        <v>18925</v>
      </c>
      <c r="AN83" t="s">
        <v>18923</v>
      </c>
      <c r="AO83" t="s">
        <v>693</v>
      </c>
      <c r="AP83" t="s">
        <v>18926</v>
      </c>
      <c r="AR83" t="s">
        <v>18925</v>
      </c>
      <c r="AS83" t="s">
        <v>18926</v>
      </c>
      <c r="AT83" t="s">
        <v>18927</v>
      </c>
      <c r="AU83" t="s">
        <v>18928</v>
      </c>
      <c r="AV83" t="s">
        <v>18929</v>
      </c>
      <c r="AW83" t="s">
        <v>230</v>
      </c>
      <c r="AX83" t="s">
        <v>230</v>
      </c>
      <c r="AY83" t="s">
        <v>2234</v>
      </c>
      <c r="AZ83" t="s">
        <v>2234</v>
      </c>
      <c r="BA83" t="s">
        <v>18076</v>
      </c>
      <c r="BB83" s="1">
        <v>46148.547500000001</v>
      </c>
      <c r="BC83">
        <v>2026</v>
      </c>
      <c r="BD83">
        <v>5</v>
      </c>
      <c r="BE83">
        <v>6</v>
      </c>
      <c r="BF83" t="s">
        <v>18930</v>
      </c>
      <c r="BG83" t="s">
        <v>17935</v>
      </c>
      <c r="BH83" t="s">
        <v>17936</v>
      </c>
      <c r="BI83" t="s">
        <v>18101</v>
      </c>
      <c r="BJ83" t="s">
        <v>18925</v>
      </c>
      <c r="BL83" t="s">
        <v>324</v>
      </c>
      <c r="BM83" t="s">
        <v>321</v>
      </c>
      <c r="BN83" t="s">
        <v>17940</v>
      </c>
      <c r="BO83" t="s">
        <v>322</v>
      </c>
      <c r="BP83" t="s">
        <v>2413</v>
      </c>
      <c r="BQ83" t="s">
        <v>18254</v>
      </c>
      <c r="BR83" t="s">
        <v>2410</v>
      </c>
      <c r="BS83" t="s">
        <v>18917</v>
      </c>
      <c r="BT83">
        <v>2026</v>
      </c>
      <c r="BU83">
        <v>5</v>
      </c>
      <c r="BV83">
        <v>6</v>
      </c>
      <c r="BY83" t="s">
        <v>853</v>
      </c>
      <c r="BZ83" t="s">
        <v>18083</v>
      </c>
      <c r="CA83" s="1">
        <v>46148.547222222223</v>
      </c>
      <c r="CB83" s="2">
        <v>46149</v>
      </c>
      <c r="CC83">
        <v>8490</v>
      </c>
      <c r="CD83" t="s">
        <v>337</v>
      </c>
      <c r="CE83" t="s">
        <v>2810</v>
      </c>
      <c r="CF83" t="s">
        <v>18880</v>
      </c>
      <c r="CW83">
        <v>5176847</v>
      </c>
      <c r="CX83">
        <v>34572491</v>
      </c>
      <c r="CY83" s="1">
        <v>46150.348611111112</v>
      </c>
      <c r="CZ83">
        <v>2026</v>
      </c>
      <c r="DA83">
        <v>5</v>
      </c>
      <c r="DB83">
        <v>8</v>
      </c>
      <c r="DC83">
        <v>57</v>
      </c>
      <c r="DD83">
        <v>44</v>
      </c>
      <c r="DE83">
        <v>1341</v>
      </c>
      <c r="DF83" t="s">
        <v>18921</v>
      </c>
      <c r="DG83" t="s">
        <v>18931</v>
      </c>
      <c r="DQ83" t="s">
        <v>17918</v>
      </c>
      <c r="DR83" t="s">
        <v>693</v>
      </c>
      <c r="DS83" t="s">
        <v>693</v>
      </c>
      <c r="DT83" t="s">
        <v>693</v>
      </c>
      <c r="DV83" t="s">
        <v>693</v>
      </c>
      <c r="EA83" t="s">
        <v>693</v>
      </c>
      <c r="EB83" t="s">
        <v>693</v>
      </c>
      <c r="EP83" t="s">
        <v>17944</v>
      </c>
      <c r="EQ83" t="s">
        <v>18084</v>
      </c>
      <c r="ES83" t="s">
        <v>281</v>
      </c>
      <c r="ET83" t="s">
        <v>17946</v>
      </c>
      <c r="EU83" t="s">
        <v>17947</v>
      </c>
      <c r="EV83" t="s">
        <v>18932</v>
      </c>
      <c r="EW83" t="s">
        <v>18933</v>
      </c>
      <c r="EX83" t="s">
        <v>18934</v>
      </c>
      <c r="EY83" t="s">
        <v>18935</v>
      </c>
      <c r="EZ83" t="s">
        <v>270</v>
      </c>
      <c r="FB83" t="s">
        <v>281</v>
      </c>
      <c r="FD83" t="s">
        <v>18936</v>
      </c>
      <c r="FE83" t="s">
        <v>281</v>
      </c>
      <c r="FF83" s="1">
        <v>46148.591886574075</v>
      </c>
      <c r="FG83">
        <v>1.07</v>
      </c>
      <c r="FH83">
        <v>0</v>
      </c>
      <c r="FI83">
        <v>3</v>
      </c>
      <c r="FK83" t="s">
        <v>18254</v>
      </c>
      <c r="FL83" t="s">
        <v>18937</v>
      </c>
      <c r="FM83" t="s">
        <v>17949</v>
      </c>
    </row>
    <row r="84" spans="1:169" x14ac:dyDescent="0.3">
      <c r="A84">
        <v>2</v>
      </c>
      <c r="B84" t="s">
        <v>17917</v>
      </c>
      <c r="C84" t="s">
        <v>17917</v>
      </c>
      <c r="D84" t="s">
        <v>18731</v>
      </c>
      <c r="E84" t="s">
        <v>17918</v>
      </c>
      <c r="F84">
        <v>46164.291666666664</v>
      </c>
      <c r="G84">
        <v>2026</v>
      </c>
      <c r="H84">
        <v>5</v>
      </c>
      <c r="I84">
        <v>22</v>
      </c>
      <c r="J84" t="s">
        <v>17963</v>
      </c>
      <c r="O84" t="s">
        <v>18135</v>
      </c>
      <c r="P84">
        <v>2026</v>
      </c>
      <c r="Q84">
        <v>5</v>
      </c>
      <c r="R84">
        <v>9</v>
      </c>
      <c r="S84" t="s">
        <v>18938</v>
      </c>
      <c r="T84" t="s">
        <v>18939</v>
      </c>
      <c r="V84" t="s">
        <v>18108</v>
      </c>
      <c r="Y84" t="s">
        <v>17916</v>
      </c>
      <c r="AB84" t="s">
        <v>251</v>
      </c>
      <c r="AC84" t="s">
        <v>17924</v>
      </c>
      <c r="AD84">
        <v>1000008217335</v>
      </c>
      <c r="AG84" t="s">
        <v>18940</v>
      </c>
      <c r="AI84" t="s">
        <v>18941</v>
      </c>
      <c r="AJ84" t="s">
        <v>18942</v>
      </c>
      <c r="AK84" t="s">
        <v>693</v>
      </c>
      <c r="AN84" t="s">
        <v>18941</v>
      </c>
      <c r="AO84" t="s">
        <v>693</v>
      </c>
      <c r="AT84" t="s">
        <v>18943</v>
      </c>
      <c r="AU84" t="s">
        <v>18944</v>
      </c>
      <c r="AV84" t="s">
        <v>18945</v>
      </c>
      <c r="AW84" t="s">
        <v>230</v>
      </c>
      <c r="AX84" t="s">
        <v>230</v>
      </c>
      <c r="AY84" t="s">
        <v>380</v>
      </c>
      <c r="AZ84" t="s">
        <v>380</v>
      </c>
      <c r="BA84" t="s">
        <v>255</v>
      </c>
      <c r="BB84" s="1">
        <v>46151.503483796296</v>
      </c>
      <c r="BC84">
        <v>2026</v>
      </c>
      <c r="BD84">
        <v>5</v>
      </c>
      <c r="BE84">
        <v>9</v>
      </c>
      <c r="BF84" t="s">
        <v>17934</v>
      </c>
      <c r="BG84" t="s">
        <v>18130</v>
      </c>
      <c r="BH84" t="s">
        <v>17936</v>
      </c>
      <c r="BI84" t="s">
        <v>18101</v>
      </c>
      <c r="BJ84" t="s">
        <v>18946</v>
      </c>
      <c r="BL84" t="s">
        <v>324</v>
      </c>
      <c r="BM84" t="s">
        <v>321</v>
      </c>
      <c r="BN84" t="s">
        <v>17940</v>
      </c>
      <c r="BO84" t="s">
        <v>322</v>
      </c>
      <c r="BP84" t="s">
        <v>2378</v>
      </c>
      <c r="BQ84" t="s">
        <v>18947</v>
      </c>
      <c r="BR84" t="s">
        <v>2375</v>
      </c>
      <c r="BS84" t="s">
        <v>18135</v>
      </c>
      <c r="BT84">
        <v>2026</v>
      </c>
      <c r="BU84">
        <v>5</v>
      </c>
      <c r="BV84">
        <v>9</v>
      </c>
      <c r="BY84" t="s">
        <v>693</v>
      </c>
      <c r="BZ84" t="s">
        <v>17943</v>
      </c>
      <c r="CA84" s="1">
        <v>46151.503472222219</v>
      </c>
      <c r="CB84" s="2">
        <v>46152</v>
      </c>
      <c r="CC84">
        <v>4897</v>
      </c>
      <c r="CD84" t="s">
        <v>337</v>
      </c>
      <c r="CE84" t="s">
        <v>2810</v>
      </c>
      <c r="CF84" t="s">
        <v>18948</v>
      </c>
      <c r="CW84">
        <v>5180706</v>
      </c>
      <c r="CX84">
        <v>34603371</v>
      </c>
      <c r="CY84" s="1">
        <v>46154.709027777775</v>
      </c>
      <c r="CZ84">
        <v>2026</v>
      </c>
      <c r="DA84">
        <v>5</v>
      </c>
      <c r="DB84">
        <v>12</v>
      </c>
      <c r="DC84">
        <v>2</v>
      </c>
      <c r="DD84">
        <v>9</v>
      </c>
      <c r="DE84">
        <v>1354</v>
      </c>
      <c r="DG84" t="s">
        <v>18949</v>
      </c>
      <c r="DQ84" t="s">
        <v>17918</v>
      </c>
      <c r="DS84" t="s">
        <v>693</v>
      </c>
      <c r="EP84" t="s">
        <v>17944</v>
      </c>
      <c r="EQ84" t="s">
        <v>255</v>
      </c>
      <c r="ER84" t="s">
        <v>17945</v>
      </c>
      <c r="ES84" t="s">
        <v>281</v>
      </c>
      <c r="ET84" t="s">
        <v>17946</v>
      </c>
      <c r="EU84" t="s">
        <v>17962</v>
      </c>
      <c r="EX84" t="s">
        <v>18950</v>
      </c>
      <c r="EY84" t="s">
        <v>18951</v>
      </c>
      <c r="EZ84" t="s">
        <v>270</v>
      </c>
      <c r="FA84" t="s">
        <v>336</v>
      </c>
      <c r="FB84" t="s">
        <v>281</v>
      </c>
      <c r="FD84" t="s">
        <v>17948</v>
      </c>
      <c r="FE84" t="s">
        <v>281</v>
      </c>
      <c r="FF84" s="1">
        <v>46151.550208333334</v>
      </c>
      <c r="FG84">
        <v>1.1200000000000001</v>
      </c>
      <c r="FH84">
        <v>0</v>
      </c>
      <c r="FI84">
        <v>2</v>
      </c>
      <c r="FK84" t="s">
        <v>18947</v>
      </c>
      <c r="FL84" t="s">
        <v>18952</v>
      </c>
      <c r="FM84" t="s">
        <v>17949</v>
      </c>
    </row>
    <row r="85" spans="1:169" x14ac:dyDescent="0.3">
      <c r="A85">
        <v>0</v>
      </c>
      <c r="B85" t="s">
        <v>17917</v>
      </c>
      <c r="C85" t="s">
        <v>17917</v>
      </c>
      <c r="D85" t="s">
        <v>18953</v>
      </c>
      <c r="E85" t="s">
        <v>17918</v>
      </c>
      <c r="F85">
        <v>46158.5</v>
      </c>
      <c r="G85">
        <v>2026</v>
      </c>
      <c r="H85">
        <v>5</v>
      </c>
      <c r="I85">
        <v>16</v>
      </c>
      <c r="J85" t="s">
        <v>17919</v>
      </c>
      <c r="O85" t="s">
        <v>17920</v>
      </c>
      <c r="P85">
        <v>2026</v>
      </c>
      <c r="Q85">
        <v>5</v>
      </c>
      <c r="R85">
        <v>11</v>
      </c>
      <c r="S85" t="s">
        <v>18954</v>
      </c>
      <c r="T85" t="s">
        <v>18955</v>
      </c>
      <c r="V85" t="s">
        <v>18870</v>
      </c>
      <c r="Y85" t="s">
        <v>17916</v>
      </c>
      <c r="AB85" t="s">
        <v>251</v>
      </c>
      <c r="AC85" t="s">
        <v>17924</v>
      </c>
      <c r="AD85">
        <v>1000008221530</v>
      </c>
      <c r="AI85" t="s">
        <v>18956</v>
      </c>
      <c r="AJ85" t="s">
        <v>18957</v>
      </c>
      <c r="AK85" t="s">
        <v>693</v>
      </c>
      <c r="AM85" t="s">
        <v>18958</v>
      </c>
      <c r="AN85" t="s">
        <v>18956</v>
      </c>
      <c r="AO85" t="s">
        <v>693</v>
      </c>
      <c r="AP85" t="s">
        <v>18958</v>
      </c>
      <c r="AR85" t="s">
        <v>18958</v>
      </c>
      <c r="AS85" t="s">
        <v>18958</v>
      </c>
      <c r="AT85" t="s">
        <v>18959</v>
      </c>
      <c r="AU85" t="s">
        <v>18960</v>
      </c>
      <c r="AV85" t="s">
        <v>18961</v>
      </c>
      <c r="AW85" t="s">
        <v>230</v>
      </c>
      <c r="AX85" t="s">
        <v>230</v>
      </c>
      <c r="AY85" t="s">
        <v>380</v>
      </c>
      <c r="AZ85" t="s">
        <v>380</v>
      </c>
      <c r="BA85" t="s">
        <v>255</v>
      </c>
      <c r="BB85" s="1">
        <v>46153.748564814814</v>
      </c>
      <c r="BC85">
        <v>2026</v>
      </c>
      <c r="BD85">
        <v>5</v>
      </c>
      <c r="BE85">
        <v>11</v>
      </c>
      <c r="BF85" t="s">
        <v>17934</v>
      </c>
      <c r="BG85" t="s">
        <v>18130</v>
      </c>
      <c r="BH85" t="s">
        <v>17936</v>
      </c>
      <c r="BJ85" t="s">
        <v>18958</v>
      </c>
      <c r="BL85" t="s">
        <v>324</v>
      </c>
      <c r="BM85" t="s">
        <v>321</v>
      </c>
      <c r="BN85" t="s">
        <v>17940</v>
      </c>
      <c r="BO85" t="s">
        <v>322</v>
      </c>
      <c r="BP85" t="s">
        <v>2236</v>
      </c>
      <c r="BQ85" t="s">
        <v>18962</v>
      </c>
      <c r="BR85" t="s">
        <v>2833</v>
      </c>
      <c r="BS85" t="s">
        <v>17920</v>
      </c>
      <c r="BT85">
        <v>2026</v>
      </c>
      <c r="BU85">
        <v>5</v>
      </c>
      <c r="BV85">
        <v>11</v>
      </c>
      <c r="BY85" t="s">
        <v>693</v>
      </c>
      <c r="BZ85" t="s">
        <v>17943</v>
      </c>
      <c r="CA85" s="1">
        <v>46153.747916666667</v>
      </c>
      <c r="CB85" s="2">
        <v>46154</v>
      </c>
      <c r="CC85">
        <v>12212</v>
      </c>
      <c r="CD85" t="s">
        <v>337</v>
      </c>
      <c r="CE85" t="s">
        <v>2810</v>
      </c>
      <c r="CF85" t="s">
        <v>18880</v>
      </c>
      <c r="CW85">
        <v>5180730</v>
      </c>
      <c r="CX85">
        <v>34602364</v>
      </c>
      <c r="CY85" s="1">
        <v>46154.642361111109</v>
      </c>
      <c r="CZ85">
        <v>2026</v>
      </c>
      <c r="DA85">
        <v>5</v>
      </c>
      <c r="DB85">
        <v>12</v>
      </c>
      <c r="DC85">
        <v>8</v>
      </c>
      <c r="DD85">
        <v>16</v>
      </c>
      <c r="DE85">
        <v>1380</v>
      </c>
      <c r="DG85" t="s">
        <v>18963</v>
      </c>
      <c r="DQ85" t="s">
        <v>17918</v>
      </c>
      <c r="DS85" t="s">
        <v>693</v>
      </c>
      <c r="EP85" t="s">
        <v>17944</v>
      </c>
      <c r="EQ85" t="s">
        <v>255</v>
      </c>
      <c r="ER85" t="s">
        <v>17945</v>
      </c>
      <c r="ES85" t="s">
        <v>281</v>
      </c>
      <c r="ET85" t="s">
        <v>17946</v>
      </c>
      <c r="EU85" t="s">
        <v>17962</v>
      </c>
      <c r="EV85" t="s">
        <v>18964</v>
      </c>
      <c r="EX85" t="s">
        <v>18965</v>
      </c>
      <c r="EY85" t="s">
        <v>18966</v>
      </c>
      <c r="EZ85" t="s">
        <v>270</v>
      </c>
      <c r="FB85" t="s">
        <v>281</v>
      </c>
      <c r="FD85" t="s">
        <v>17948</v>
      </c>
      <c r="FE85" t="s">
        <v>281</v>
      </c>
      <c r="FF85" s="1">
        <v>46153.800057870372</v>
      </c>
      <c r="FG85">
        <v>1.24</v>
      </c>
      <c r="FH85">
        <v>0</v>
      </c>
      <c r="FI85">
        <v>2</v>
      </c>
      <c r="FK85" t="s">
        <v>18962</v>
      </c>
      <c r="FL85" t="s">
        <v>18967</v>
      </c>
      <c r="FM85" t="s">
        <v>17949</v>
      </c>
    </row>
    <row r="86" spans="1:169" x14ac:dyDescent="0.3">
      <c r="A86">
        <v>0</v>
      </c>
      <c r="B86" t="s">
        <v>17917</v>
      </c>
      <c r="C86" t="s">
        <v>17917</v>
      </c>
      <c r="D86" t="s">
        <v>18968</v>
      </c>
      <c r="E86" t="s">
        <v>17918</v>
      </c>
      <c r="F86">
        <v>46157.5</v>
      </c>
      <c r="G86">
        <v>2026</v>
      </c>
      <c r="H86">
        <v>5</v>
      </c>
      <c r="I86">
        <v>15</v>
      </c>
      <c r="J86" t="s">
        <v>17919</v>
      </c>
      <c r="O86" t="s">
        <v>18230</v>
      </c>
      <c r="P86">
        <v>2026</v>
      </c>
      <c r="Q86">
        <v>5</v>
      </c>
      <c r="R86">
        <v>12</v>
      </c>
      <c r="S86" t="s">
        <v>18969</v>
      </c>
      <c r="T86" t="s">
        <v>18970</v>
      </c>
      <c r="V86" t="s">
        <v>18870</v>
      </c>
      <c r="Y86" t="s">
        <v>17916</v>
      </c>
      <c r="AB86" t="s">
        <v>251</v>
      </c>
      <c r="AC86" t="s">
        <v>17924</v>
      </c>
      <c r="AD86">
        <v>1000008224360</v>
      </c>
      <c r="AF86" t="s">
        <v>18971</v>
      </c>
      <c r="AG86" t="s">
        <v>18972</v>
      </c>
      <c r="AI86" t="s">
        <v>18973</v>
      </c>
      <c r="AJ86" t="s">
        <v>18974</v>
      </c>
      <c r="AK86" t="s">
        <v>693</v>
      </c>
      <c r="AN86" t="s">
        <v>18973</v>
      </c>
      <c r="AO86" t="s">
        <v>693</v>
      </c>
      <c r="AT86" t="s">
        <v>18975</v>
      </c>
      <c r="AU86" t="s">
        <v>18976</v>
      </c>
      <c r="AV86" t="s">
        <v>18977</v>
      </c>
      <c r="AW86" t="s">
        <v>230</v>
      </c>
      <c r="AX86" t="s">
        <v>230</v>
      </c>
      <c r="AY86" t="s">
        <v>380</v>
      </c>
      <c r="AZ86" t="s">
        <v>380</v>
      </c>
      <c r="BA86" t="s">
        <v>255</v>
      </c>
      <c r="BB86" s="1">
        <v>46154.70416666667</v>
      </c>
      <c r="BC86">
        <v>2026</v>
      </c>
      <c r="BD86">
        <v>5</v>
      </c>
      <c r="BE86">
        <v>12</v>
      </c>
      <c r="BF86" t="s">
        <v>18100</v>
      </c>
      <c r="BG86" t="s">
        <v>18130</v>
      </c>
      <c r="BH86" t="s">
        <v>17936</v>
      </c>
      <c r="BJ86" t="s">
        <v>18978</v>
      </c>
      <c r="BL86" t="s">
        <v>1347</v>
      </c>
      <c r="BM86" t="s">
        <v>1344</v>
      </c>
      <c r="BN86" t="s">
        <v>17940</v>
      </c>
      <c r="BO86" t="s">
        <v>322</v>
      </c>
      <c r="BP86" t="s">
        <v>1741</v>
      </c>
      <c r="BQ86" t="s">
        <v>18979</v>
      </c>
      <c r="BR86" t="s">
        <v>18980</v>
      </c>
      <c r="BS86" t="s">
        <v>18230</v>
      </c>
      <c r="BT86">
        <v>2026</v>
      </c>
      <c r="BU86">
        <v>5</v>
      </c>
      <c r="BV86">
        <v>12</v>
      </c>
      <c r="BY86" t="s">
        <v>693</v>
      </c>
      <c r="BZ86" t="s">
        <v>17943</v>
      </c>
      <c r="CA86" s="1">
        <v>46154.70416666667</v>
      </c>
      <c r="CB86" s="2">
        <v>46155</v>
      </c>
      <c r="CC86">
        <v>12436</v>
      </c>
      <c r="CD86" t="s">
        <v>337</v>
      </c>
      <c r="CE86" t="s">
        <v>2810</v>
      </c>
      <c r="CF86" t="s">
        <v>18880</v>
      </c>
      <c r="CW86">
        <v>5182973</v>
      </c>
      <c r="CX86">
        <v>34618361</v>
      </c>
      <c r="CY86" s="1">
        <v>46156.636805555558</v>
      </c>
      <c r="CZ86">
        <v>2026</v>
      </c>
      <c r="DA86">
        <v>5</v>
      </c>
      <c r="DB86">
        <v>14</v>
      </c>
      <c r="DC86">
        <v>3</v>
      </c>
      <c r="DD86">
        <v>1</v>
      </c>
      <c r="DE86">
        <v>1349</v>
      </c>
      <c r="DG86" t="s">
        <v>18881</v>
      </c>
      <c r="DQ86" t="s">
        <v>17918</v>
      </c>
      <c r="DS86" t="s">
        <v>693</v>
      </c>
      <c r="EP86" t="s">
        <v>17944</v>
      </c>
      <c r="EQ86" t="s">
        <v>255</v>
      </c>
      <c r="ER86" t="s">
        <v>17945</v>
      </c>
      <c r="ES86" t="s">
        <v>281</v>
      </c>
      <c r="ET86" t="s">
        <v>17946</v>
      </c>
      <c r="EU86" t="s">
        <v>17947</v>
      </c>
      <c r="EV86" t="s">
        <v>18981</v>
      </c>
      <c r="EW86" t="s">
        <v>18982</v>
      </c>
      <c r="EX86" t="s">
        <v>18983</v>
      </c>
      <c r="EY86" t="s">
        <v>18984</v>
      </c>
      <c r="EZ86" t="s">
        <v>270</v>
      </c>
      <c r="FA86" t="s">
        <v>336</v>
      </c>
      <c r="FB86" t="s">
        <v>281</v>
      </c>
      <c r="FD86" t="s">
        <v>17948</v>
      </c>
      <c r="FE86" t="s">
        <v>281</v>
      </c>
      <c r="FF86" s="1">
        <v>46154.716747685183</v>
      </c>
      <c r="FG86">
        <v>0.3</v>
      </c>
      <c r="FH86">
        <v>0</v>
      </c>
      <c r="FI86">
        <v>2</v>
      </c>
      <c r="FK86" t="s">
        <v>18979</v>
      </c>
      <c r="FL86" t="s">
        <v>18985</v>
      </c>
      <c r="FM86" t="s">
        <v>17949</v>
      </c>
    </row>
    <row r="87" spans="1:169" x14ac:dyDescent="0.3">
      <c r="A87">
        <v>0</v>
      </c>
      <c r="B87" t="s">
        <v>17916</v>
      </c>
      <c r="C87" t="s">
        <v>17916</v>
      </c>
      <c r="E87" t="s">
        <v>17918</v>
      </c>
      <c r="F87">
        <v>46156.5</v>
      </c>
      <c r="G87">
        <v>2026</v>
      </c>
      <c r="H87">
        <v>5</v>
      </c>
      <c r="I87">
        <v>14</v>
      </c>
      <c r="O87" t="s">
        <v>17964</v>
      </c>
      <c r="P87">
        <v>2026</v>
      </c>
      <c r="Q87">
        <v>5</v>
      </c>
      <c r="R87">
        <v>13</v>
      </c>
      <c r="S87" t="s">
        <v>18986</v>
      </c>
      <c r="T87" t="s">
        <v>18987</v>
      </c>
      <c r="Y87" t="s">
        <v>17916</v>
      </c>
      <c r="AB87" t="s">
        <v>251</v>
      </c>
      <c r="AC87" t="s">
        <v>17924</v>
      </c>
      <c r="AD87">
        <v>1000008226529</v>
      </c>
      <c r="AG87" t="s">
        <v>18988</v>
      </c>
      <c r="AI87" t="s">
        <v>18989</v>
      </c>
      <c r="AJ87" t="s">
        <v>18990</v>
      </c>
      <c r="AK87" t="s">
        <v>693</v>
      </c>
      <c r="AN87" t="s">
        <v>18989</v>
      </c>
      <c r="AO87" t="s">
        <v>693</v>
      </c>
      <c r="AT87" t="s">
        <v>18991</v>
      </c>
      <c r="AU87" t="s">
        <v>18992</v>
      </c>
      <c r="AV87" t="s">
        <v>18993</v>
      </c>
      <c r="AW87" t="s">
        <v>230</v>
      </c>
      <c r="AX87" t="s">
        <v>230</v>
      </c>
      <c r="AY87" t="s">
        <v>380</v>
      </c>
      <c r="AZ87" t="s">
        <v>380</v>
      </c>
      <c r="BA87" t="s">
        <v>255</v>
      </c>
      <c r="BB87" s="1">
        <v>46155.592916666668</v>
      </c>
      <c r="BC87">
        <v>2026</v>
      </c>
      <c r="BD87">
        <v>5</v>
      </c>
      <c r="BE87">
        <v>13</v>
      </c>
      <c r="BF87" t="s">
        <v>17934</v>
      </c>
      <c r="BG87" t="s">
        <v>18130</v>
      </c>
      <c r="BH87" t="s">
        <v>17936</v>
      </c>
      <c r="BJ87" t="s">
        <v>18994</v>
      </c>
      <c r="BL87" t="s">
        <v>324</v>
      </c>
      <c r="BM87" t="s">
        <v>321</v>
      </c>
      <c r="BN87" t="s">
        <v>17940</v>
      </c>
      <c r="BO87" t="s">
        <v>322</v>
      </c>
      <c r="BP87" t="s">
        <v>18995</v>
      </c>
      <c r="BQ87" t="s">
        <v>18012</v>
      </c>
      <c r="BR87" t="s">
        <v>18996</v>
      </c>
      <c r="BS87" t="s">
        <v>17964</v>
      </c>
      <c r="BT87">
        <v>2026</v>
      </c>
      <c r="BU87">
        <v>5</v>
      </c>
      <c r="BV87">
        <v>13</v>
      </c>
      <c r="BY87" t="s">
        <v>693</v>
      </c>
      <c r="BZ87" t="s">
        <v>17943</v>
      </c>
      <c r="CA87" s="1">
        <v>46155.592361111114</v>
      </c>
      <c r="CB87" s="2">
        <v>46156</v>
      </c>
      <c r="CC87">
        <v>4897</v>
      </c>
      <c r="CD87" t="s">
        <v>337</v>
      </c>
      <c r="CE87" t="s">
        <v>2810</v>
      </c>
      <c r="CF87" t="s">
        <v>18948</v>
      </c>
      <c r="CW87">
        <v>5182946</v>
      </c>
      <c r="CX87">
        <v>34617957</v>
      </c>
      <c r="CY87" s="1">
        <v>46156.570833333331</v>
      </c>
      <c r="CZ87">
        <v>2026</v>
      </c>
      <c r="DA87">
        <v>5</v>
      </c>
      <c r="DB87">
        <v>14</v>
      </c>
      <c r="DC87">
        <v>5</v>
      </c>
      <c r="DD87">
        <v>2</v>
      </c>
      <c r="DE87">
        <v>1339</v>
      </c>
      <c r="DG87" t="s">
        <v>18949</v>
      </c>
      <c r="DQ87" t="s">
        <v>17918</v>
      </c>
      <c r="DS87" t="s">
        <v>693</v>
      </c>
      <c r="EP87" t="s">
        <v>17944</v>
      </c>
      <c r="EQ87" t="s">
        <v>255</v>
      </c>
      <c r="ER87" t="s">
        <v>17945</v>
      </c>
      <c r="ES87" t="s">
        <v>281</v>
      </c>
      <c r="ET87" t="s">
        <v>17946</v>
      </c>
      <c r="EU87" t="s">
        <v>17962</v>
      </c>
      <c r="EV87" t="s">
        <v>18997</v>
      </c>
      <c r="EX87" t="s">
        <v>18998</v>
      </c>
      <c r="EY87" t="s">
        <v>18999</v>
      </c>
      <c r="EZ87" t="s">
        <v>270</v>
      </c>
      <c r="FA87" t="s">
        <v>336</v>
      </c>
      <c r="FB87" t="s">
        <v>281</v>
      </c>
      <c r="FD87" t="s">
        <v>17948</v>
      </c>
      <c r="FE87" t="s">
        <v>281</v>
      </c>
      <c r="FF87" s="1">
        <v>46155.633611111109</v>
      </c>
      <c r="FG87">
        <v>0.98</v>
      </c>
      <c r="FH87">
        <v>0</v>
      </c>
      <c r="FI87">
        <v>1</v>
      </c>
      <c r="FK87" t="s">
        <v>18012</v>
      </c>
      <c r="FL87" t="s">
        <v>19000</v>
      </c>
      <c r="FM87" t="s">
        <v>17949</v>
      </c>
    </row>
    <row r="88" spans="1:169" x14ac:dyDescent="0.3">
      <c r="A88">
        <v>0</v>
      </c>
      <c r="B88" t="s">
        <v>17916</v>
      </c>
      <c r="C88" t="s">
        <v>17916</v>
      </c>
      <c r="E88" t="s">
        <v>17918</v>
      </c>
      <c r="F88">
        <v>46156.5</v>
      </c>
      <c r="G88">
        <v>2026</v>
      </c>
      <c r="H88">
        <v>5</v>
      </c>
      <c r="I88">
        <v>14</v>
      </c>
      <c r="O88" t="s">
        <v>17964</v>
      </c>
      <c r="P88">
        <v>2026</v>
      </c>
      <c r="Q88">
        <v>5</v>
      </c>
      <c r="R88">
        <v>13</v>
      </c>
      <c r="S88" t="s">
        <v>19001</v>
      </c>
      <c r="T88" t="s">
        <v>19002</v>
      </c>
      <c r="V88" t="s">
        <v>17923</v>
      </c>
      <c r="Y88" t="s">
        <v>17916</v>
      </c>
      <c r="AB88" t="s">
        <v>251</v>
      </c>
      <c r="AC88" t="s">
        <v>18065</v>
      </c>
      <c r="AD88">
        <v>1000008227809</v>
      </c>
      <c r="AG88" t="s">
        <v>19003</v>
      </c>
      <c r="AH88" t="s">
        <v>19004</v>
      </c>
      <c r="AI88" t="s">
        <v>19005</v>
      </c>
      <c r="AJ88" t="s">
        <v>19006</v>
      </c>
      <c r="AK88" t="s">
        <v>693</v>
      </c>
      <c r="AL88" t="s">
        <v>19003</v>
      </c>
      <c r="AN88" t="s">
        <v>19005</v>
      </c>
      <c r="AO88" t="s">
        <v>693</v>
      </c>
      <c r="AT88" t="s">
        <v>19007</v>
      </c>
      <c r="AU88" t="s">
        <v>19008</v>
      </c>
      <c r="AV88" t="s">
        <v>19009</v>
      </c>
      <c r="AW88" t="s">
        <v>230</v>
      </c>
      <c r="AX88" t="s">
        <v>230</v>
      </c>
      <c r="AY88" t="s">
        <v>380</v>
      </c>
      <c r="AZ88" t="s">
        <v>380</v>
      </c>
      <c r="BA88" t="s">
        <v>18076</v>
      </c>
      <c r="BB88" s="1">
        <v>46155.76189814815</v>
      </c>
      <c r="BC88">
        <v>2026</v>
      </c>
      <c r="BD88">
        <v>5</v>
      </c>
      <c r="BE88">
        <v>13</v>
      </c>
      <c r="BF88" t="s">
        <v>19010</v>
      </c>
      <c r="BG88" t="s">
        <v>18130</v>
      </c>
      <c r="BH88" t="s">
        <v>17936</v>
      </c>
      <c r="BJ88" t="s">
        <v>19011</v>
      </c>
      <c r="BL88" t="s">
        <v>324</v>
      </c>
      <c r="BM88" t="s">
        <v>321</v>
      </c>
      <c r="BN88" t="s">
        <v>17940</v>
      </c>
      <c r="BO88" t="s">
        <v>322</v>
      </c>
      <c r="BP88" t="s">
        <v>1488</v>
      </c>
      <c r="BQ88" t="s">
        <v>18587</v>
      </c>
      <c r="BR88" t="s">
        <v>19012</v>
      </c>
      <c r="BS88" t="s">
        <v>17964</v>
      </c>
      <c r="BT88">
        <v>2026</v>
      </c>
      <c r="BU88">
        <v>5</v>
      </c>
      <c r="BV88">
        <v>13</v>
      </c>
      <c r="BY88" t="s">
        <v>386</v>
      </c>
      <c r="BZ88" t="s">
        <v>18083</v>
      </c>
      <c r="CA88" s="1">
        <v>46155.761805555558</v>
      </c>
      <c r="CB88" s="2">
        <v>46156</v>
      </c>
      <c r="CC88">
        <v>5457</v>
      </c>
      <c r="CD88" t="s">
        <v>337</v>
      </c>
      <c r="CE88" t="s">
        <v>2810</v>
      </c>
      <c r="CF88" t="s">
        <v>18948</v>
      </c>
      <c r="CW88">
        <v>5182947</v>
      </c>
      <c r="CX88">
        <v>34618428</v>
      </c>
      <c r="CY88" s="1">
        <v>46156.625</v>
      </c>
      <c r="CZ88">
        <v>2026</v>
      </c>
      <c r="DA88">
        <v>5</v>
      </c>
      <c r="DB88">
        <v>14</v>
      </c>
      <c r="DC88">
        <v>37</v>
      </c>
      <c r="DD88">
        <v>76</v>
      </c>
      <c r="DE88">
        <v>1331</v>
      </c>
      <c r="DF88" t="s">
        <v>19003</v>
      </c>
      <c r="DG88" t="s">
        <v>19013</v>
      </c>
      <c r="DQ88" t="s">
        <v>17918</v>
      </c>
      <c r="DR88" t="s">
        <v>693</v>
      </c>
      <c r="DS88" t="s">
        <v>693</v>
      </c>
      <c r="DT88" t="s">
        <v>693</v>
      </c>
      <c r="DV88" t="s">
        <v>693</v>
      </c>
      <c r="EA88" t="s">
        <v>693</v>
      </c>
      <c r="EB88" t="s">
        <v>693</v>
      </c>
      <c r="EP88" t="s">
        <v>17944</v>
      </c>
      <c r="EQ88" t="s">
        <v>18084</v>
      </c>
      <c r="ES88" t="s">
        <v>281</v>
      </c>
      <c r="ET88" t="s">
        <v>17946</v>
      </c>
      <c r="EU88" t="s">
        <v>17947</v>
      </c>
      <c r="EV88" t="s">
        <v>19014</v>
      </c>
      <c r="EX88" t="s">
        <v>19015</v>
      </c>
      <c r="EY88" t="s">
        <v>19016</v>
      </c>
      <c r="EZ88" t="s">
        <v>270</v>
      </c>
      <c r="FA88" t="s">
        <v>336</v>
      </c>
      <c r="FB88" t="s">
        <v>281</v>
      </c>
      <c r="FD88" t="s">
        <v>18133</v>
      </c>
      <c r="FE88" t="s">
        <v>281</v>
      </c>
      <c r="FF88" s="1">
        <v>46155.800196759257</v>
      </c>
      <c r="FG88">
        <v>0.92</v>
      </c>
      <c r="FH88">
        <v>0</v>
      </c>
      <c r="FI88">
        <v>2</v>
      </c>
      <c r="FK88" t="s">
        <v>18587</v>
      </c>
      <c r="FL88" t="s">
        <v>19017</v>
      </c>
      <c r="FM88" t="s">
        <v>17949</v>
      </c>
    </row>
    <row r="89" spans="1:169" x14ac:dyDescent="0.3">
      <c r="A89">
        <v>0</v>
      </c>
      <c r="B89" t="s">
        <v>17917</v>
      </c>
      <c r="C89" t="s">
        <v>17917</v>
      </c>
      <c r="D89" t="s">
        <v>19018</v>
      </c>
      <c r="E89" t="s">
        <v>17918</v>
      </c>
      <c r="F89">
        <v>46158.5</v>
      </c>
      <c r="G89">
        <v>2026</v>
      </c>
      <c r="H89">
        <v>5</v>
      </c>
      <c r="I89">
        <v>16</v>
      </c>
      <c r="J89" t="s">
        <v>17919</v>
      </c>
      <c r="O89" t="s">
        <v>17920</v>
      </c>
      <c r="P89">
        <v>2026</v>
      </c>
      <c r="Q89">
        <v>5</v>
      </c>
      <c r="R89">
        <v>11</v>
      </c>
      <c r="S89" t="s">
        <v>19019</v>
      </c>
      <c r="T89" t="s">
        <v>19020</v>
      </c>
      <c r="V89" t="s">
        <v>18870</v>
      </c>
      <c r="Y89" t="s">
        <v>17916</v>
      </c>
      <c r="AB89" t="s">
        <v>251</v>
      </c>
      <c r="AC89" t="s">
        <v>18065</v>
      </c>
      <c r="AD89">
        <v>1000008221695</v>
      </c>
      <c r="AF89" t="s">
        <v>19021</v>
      </c>
      <c r="AG89" t="s">
        <v>19022</v>
      </c>
      <c r="AH89" t="s">
        <v>19023</v>
      </c>
      <c r="AI89" t="s">
        <v>19024</v>
      </c>
      <c r="AJ89" t="s">
        <v>19025</v>
      </c>
      <c r="AK89" t="s">
        <v>693</v>
      </c>
      <c r="AL89" t="s">
        <v>19022</v>
      </c>
      <c r="AN89" t="s">
        <v>19024</v>
      </c>
      <c r="AO89" t="s">
        <v>693</v>
      </c>
      <c r="AT89" t="s">
        <v>19026</v>
      </c>
      <c r="AU89" t="s">
        <v>19027</v>
      </c>
      <c r="AV89" t="s">
        <v>19028</v>
      </c>
      <c r="AW89" t="s">
        <v>230</v>
      </c>
      <c r="AX89" t="s">
        <v>230</v>
      </c>
      <c r="AY89" t="s">
        <v>380</v>
      </c>
      <c r="AZ89" t="s">
        <v>380</v>
      </c>
      <c r="BA89" t="s">
        <v>18076</v>
      </c>
      <c r="BB89" s="1">
        <v>46153.792511574073</v>
      </c>
      <c r="BC89">
        <v>2026</v>
      </c>
      <c r="BD89">
        <v>5</v>
      </c>
      <c r="BE89">
        <v>11</v>
      </c>
      <c r="BF89" t="s">
        <v>18413</v>
      </c>
      <c r="BG89" t="s">
        <v>18130</v>
      </c>
      <c r="BH89" t="s">
        <v>17936</v>
      </c>
      <c r="BJ89" t="s">
        <v>19029</v>
      </c>
      <c r="BL89" t="s">
        <v>324</v>
      </c>
      <c r="BM89" t="s">
        <v>321</v>
      </c>
      <c r="BN89" t="s">
        <v>17940</v>
      </c>
      <c r="BO89" t="s">
        <v>322</v>
      </c>
      <c r="BP89" t="s">
        <v>1859</v>
      </c>
      <c r="BQ89" t="s">
        <v>18214</v>
      </c>
      <c r="BR89" t="s">
        <v>19030</v>
      </c>
      <c r="BS89" t="s">
        <v>17920</v>
      </c>
      <c r="BT89">
        <v>2026</v>
      </c>
      <c r="BU89">
        <v>5</v>
      </c>
      <c r="BV89">
        <v>11</v>
      </c>
      <c r="BY89" t="s">
        <v>304</v>
      </c>
      <c r="BZ89" t="s">
        <v>18083</v>
      </c>
      <c r="CA89" s="1">
        <v>46153.792361111111</v>
      </c>
      <c r="CB89" s="2">
        <v>46154</v>
      </c>
      <c r="CC89">
        <v>10190</v>
      </c>
      <c r="CD89" t="s">
        <v>337</v>
      </c>
      <c r="CE89" t="s">
        <v>2810</v>
      </c>
      <c r="CF89" t="s">
        <v>18948</v>
      </c>
      <c r="CW89">
        <v>5181664</v>
      </c>
      <c r="CX89">
        <v>34611521</v>
      </c>
      <c r="CY89" s="1">
        <v>46155.691666666666</v>
      </c>
      <c r="CZ89">
        <v>2026</v>
      </c>
      <c r="DA89">
        <v>5</v>
      </c>
      <c r="DB89">
        <v>13</v>
      </c>
      <c r="DC89">
        <v>4</v>
      </c>
      <c r="DD89">
        <v>1</v>
      </c>
      <c r="DE89">
        <v>1375</v>
      </c>
      <c r="DF89" t="s">
        <v>19022</v>
      </c>
      <c r="DG89" t="s">
        <v>19031</v>
      </c>
      <c r="DQ89" t="s">
        <v>17918</v>
      </c>
      <c r="DR89" t="s">
        <v>693</v>
      </c>
      <c r="DS89" t="s">
        <v>693</v>
      </c>
      <c r="DT89" t="s">
        <v>693</v>
      </c>
      <c r="DV89" t="s">
        <v>693</v>
      </c>
      <c r="EA89" t="s">
        <v>693</v>
      </c>
      <c r="EB89" t="s">
        <v>693</v>
      </c>
      <c r="EP89" t="s">
        <v>17944</v>
      </c>
      <c r="EQ89" t="s">
        <v>18084</v>
      </c>
      <c r="ES89" t="s">
        <v>281</v>
      </c>
      <c r="ET89" t="s">
        <v>17946</v>
      </c>
      <c r="EU89" t="s">
        <v>17962</v>
      </c>
      <c r="EV89" t="s">
        <v>19032</v>
      </c>
      <c r="EX89" t="s">
        <v>19033</v>
      </c>
      <c r="EY89" t="s">
        <v>19034</v>
      </c>
      <c r="EZ89" t="s">
        <v>270</v>
      </c>
      <c r="FB89" t="s">
        <v>281</v>
      </c>
      <c r="FD89" t="s">
        <v>18087</v>
      </c>
      <c r="FE89" t="s">
        <v>281</v>
      </c>
      <c r="FF89" s="1">
        <v>46153.841736111113</v>
      </c>
      <c r="FG89">
        <v>1.18</v>
      </c>
      <c r="FH89">
        <v>0</v>
      </c>
      <c r="FI89">
        <v>4</v>
      </c>
      <c r="FK89" t="s">
        <v>18214</v>
      </c>
      <c r="FL89" t="s">
        <v>19035</v>
      </c>
      <c r="FM89" t="s">
        <v>17949</v>
      </c>
    </row>
    <row r="90" spans="1:169" x14ac:dyDescent="0.3">
      <c r="A90">
        <v>0</v>
      </c>
      <c r="B90" t="s">
        <v>17917</v>
      </c>
      <c r="C90" t="s">
        <v>17917</v>
      </c>
      <c r="D90" t="s">
        <v>19036</v>
      </c>
      <c r="E90" t="s">
        <v>19037</v>
      </c>
      <c r="O90" t="s">
        <v>19038</v>
      </c>
      <c r="P90">
        <v>2026</v>
      </c>
      <c r="Q90">
        <v>4</v>
      </c>
      <c r="R90">
        <v>30</v>
      </c>
      <c r="S90" t="s">
        <v>19039</v>
      </c>
      <c r="T90" t="s">
        <v>19040</v>
      </c>
      <c r="Y90" t="s">
        <v>17916</v>
      </c>
      <c r="AB90" t="s">
        <v>251</v>
      </c>
      <c r="AC90" t="s">
        <v>17924</v>
      </c>
      <c r="AD90">
        <v>1000008195938</v>
      </c>
      <c r="AI90" t="s">
        <v>19041</v>
      </c>
      <c r="AJ90" t="s">
        <v>19042</v>
      </c>
      <c r="AK90" t="s">
        <v>693</v>
      </c>
      <c r="AN90" t="s">
        <v>19041</v>
      </c>
      <c r="AO90" t="s">
        <v>693</v>
      </c>
      <c r="AT90" t="s">
        <v>19043</v>
      </c>
      <c r="AU90" t="s">
        <v>19044</v>
      </c>
      <c r="AV90" t="s">
        <v>19045</v>
      </c>
      <c r="AW90" t="s">
        <v>230</v>
      </c>
      <c r="AX90" t="s">
        <v>230</v>
      </c>
      <c r="AY90" t="s">
        <v>17933</v>
      </c>
      <c r="AZ90" t="s">
        <v>17933</v>
      </c>
      <c r="BA90" t="s">
        <v>255</v>
      </c>
      <c r="BB90" s="1">
        <v>46142.516203703701</v>
      </c>
      <c r="BC90">
        <v>2026</v>
      </c>
      <c r="BD90">
        <v>4</v>
      </c>
      <c r="BE90">
        <v>30</v>
      </c>
      <c r="BF90" t="s">
        <v>17934</v>
      </c>
      <c r="BG90" t="s">
        <v>17935</v>
      </c>
      <c r="BH90" t="s">
        <v>17936</v>
      </c>
      <c r="BJ90" t="s">
        <v>19046</v>
      </c>
      <c r="BL90" t="s">
        <v>1101</v>
      </c>
      <c r="BM90" t="s">
        <v>1098</v>
      </c>
      <c r="BN90" t="s">
        <v>17940</v>
      </c>
      <c r="BO90" t="s">
        <v>322</v>
      </c>
      <c r="BP90" t="s">
        <v>2856</v>
      </c>
      <c r="BQ90" t="s">
        <v>18552</v>
      </c>
      <c r="BR90" t="s">
        <v>19047</v>
      </c>
      <c r="BS90" t="s">
        <v>19038</v>
      </c>
      <c r="BT90">
        <v>2026</v>
      </c>
      <c r="BU90">
        <v>4</v>
      </c>
      <c r="BV90">
        <v>30</v>
      </c>
      <c r="BZ90" t="s">
        <v>17943</v>
      </c>
      <c r="CA90" s="1">
        <v>46142.515972222223</v>
      </c>
      <c r="CB90" s="2">
        <v>46143</v>
      </c>
      <c r="CE90" t="s">
        <v>2810</v>
      </c>
      <c r="CY90" s="1"/>
      <c r="DQ90" t="s">
        <v>19037</v>
      </c>
      <c r="DS90" t="s">
        <v>693</v>
      </c>
      <c r="EP90" t="s">
        <v>17944</v>
      </c>
      <c r="EQ90" t="s">
        <v>255</v>
      </c>
      <c r="ER90" t="s">
        <v>17945</v>
      </c>
      <c r="ES90" t="s">
        <v>281</v>
      </c>
      <c r="ET90" t="s">
        <v>17946</v>
      </c>
      <c r="EU90" t="s">
        <v>17962</v>
      </c>
      <c r="EZ90" t="s">
        <v>394</v>
      </c>
      <c r="FB90" t="s">
        <v>279</v>
      </c>
      <c r="FC90" t="s">
        <v>18518</v>
      </c>
      <c r="FE90" t="s">
        <v>281</v>
      </c>
      <c r="FF90" s="1"/>
      <c r="FI90">
        <v>2</v>
      </c>
      <c r="FM90" t="s">
        <v>17949</v>
      </c>
    </row>
    <row r="91" spans="1:169" x14ac:dyDescent="0.3">
      <c r="A91">
        <v>1</v>
      </c>
      <c r="B91" t="s">
        <v>17916</v>
      </c>
      <c r="C91" t="s">
        <v>17917</v>
      </c>
      <c r="E91" t="s">
        <v>19037</v>
      </c>
      <c r="O91" t="s">
        <v>18230</v>
      </c>
      <c r="P91">
        <v>2026</v>
      </c>
      <c r="Q91">
        <v>5</v>
      </c>
      <c r="R91">
        <v>12</v>
      </c>
      <c r="S91" t="s">
        <v>19048</v>
      </c>
      <c r="T91" t="s">
        <v>19049</v>
      </c>
      <c r="V91" t="s">
        <v>18108</v>
      </c>
      <c r="Y91" t="s">
        <v>17916</v>
      </c>
      <c r="AB91" t="s">
        <v>251</v>
      </c>
      <c r="AC91" t="s">
        <v>17924</v>
      </c>
      <c r="AD91">
        <v>1000008224559</v>
      </c>
      <c r="AI91" t="s">
        <v>19050</v>
      </c>
      <c r="AJ91" t="s">
        <v>19051</v>
      </c>
      <c r="AK91" t="s">
        <v>693</v>
      </c>
      <c r="AN91" t="s">
        <v>19050</v>
      </c>
      <c r="AO91" t="s">
        <v>693</v>
      </c>
      <c r="AT91" t="s">
        <v>19052</v>
      </c>
      <c r="AU91" t="s">
        <v>19053</v>
      </c>
      <c r="AV91" t="s">
        <v>19054</v>
      </c>
      <c r="AW91" t="s">
        <v>230</v>
      </c>
      <c r="AX91" t="s">
        <v>230</v>
      </c>
      <c r="AY91" t="s">
        <v>17933</v>
      </c>
      <c r="AZ91" t="s">
        <v>17933</v>
      </c>
      <c r="BA91" t="s">
        <v>255</v>
      </c>
      <c r="BB91" s="1">
        <v>46154.739548611113</v>
      </c>
      <c r="BC91">
        <v>2026</v>
      </c>
      <c r="BD91">
        <v>5</v>
      </c>
      <c r="BE91">
        <v>12</v>
      </c>
      <c r="BF91" t="s">
        <v>17934</v>
      </c>
      <c r="BG91" t="s">
        <v>17935</v>
      </c>
      <c r="BH91" t="s">
        <v>17936</v>
      </c>
      <c r="BI91" t="s">
        <v>18101</v>
      </c>
      <c r="BJ91" t="s">
        <v>19055</v>
      </c>
      <c r="BL91" t="s">
        <v>1947</v>
      </c>
      <c r="BM91" t="s">
        <v>1945</v>
      </c>
      <c r="BN91" t="s">
        <v>17940</v>
      </c>
      <c r="BO91" t="s">
        <v>322</v>
      </c>
      <c r="BP91" t="s">
        <v>19056</v>
      </c>
      <c r="BQ91" t="s">
        <v>18382</v>
      </c>
      <c r="BR91" t="s">
        <v>19057</v>
      </c>
      <c r="BS91" t="s">
        <v>18230</v>
      </c>
      <c r="BT91">
        <v>2026</v>
      </c>
      <c r="BU91">
        <v>5</v>
      </c>
      <c r="BV91">
        <v>12</v>
      </c>
      <c r="BY91" t="s">
        <v>693</v>
      </c>
      <c r="BZ91" t="s">
        <v>17943</v>
      </c>
      <c r="CA91" s="1">
        <v>46154.738888888889</v>
      </c>
      <c r="CB91" s="2">
        <v>46155</v>
      </c>
      <c r="CE91" t="s">
        <v>2810</v>
      </c>
      <c r="CY91" s="1"/>
      <c r="DQ91" t="s">
        <v>19037</v>
      </c>
      <c r="DS91" t="s">
        <v>693</v>
      </c>
      <c r="EP91" t="s">
        <v>17944</v>
      </c>
      <c r="EQ91" t="s">
        <v>255</v>
      </c>
      <c r="ER91" t="s">
        <v>17945</v>
      </c>
      <c r="ES91" t="s">
        <v>281</v>
      </c>
      <c r="ET91" t="s">
        <v>17946</v>
      </c>
      <c r="EU91" t="s">
        <v>17962</v>
      </c>
      <c r="EZ91" t="s">
        <v>270</v>
      </c>
      <c r="FB91" t="s">
        <v>281</v>
      </c>
      <c r="FD91" t="s">
        <v>17948</v>
      </c>
      <c r="FE91" t="s">
        <v>281</v>
      </c>
      <c r="FF91" s="1">
        <v>46155.591793981483</v>
      </c>
      <c r="FG91">
        <v>20.45</v>
      </c>
      <c r="FH91">
        <v>1</v>
      </c>
      <c r="FI91">
        <v>1</v>
      </c>
      <c r="FM91" t="s">
        <v>17949</v>
      </c>
    </row>
    <row r="92" spans="1:169" x14ac:dyDescent="0.3">
      <c r="A92">
        <v>3</v>
      </c>
      <c r="B92" t="s">
        <v>17917</v>
      </c>
      <c r="C92" t="s">
        <v>17917</v>
      </c>
      <c r="D92" t="s">
        <v>19058</v>
      </c>
      <c r="E92" t="s">
        <v>19037</v>
      </c>
      <c r="O92" t="s">
        <v>19059</v>
      </c>
      <c r="P92">
        <v>2026</v>
      </c>
      <c r="Q92">
        <v>5</v>
      </c>
      <c r="R92">
        <v>5</v>
      </c>
      <c r="S92" t="s">
        <v>19060</v>
      </c>
      <c r="T92" t="s">
        <v>19061</v>
      </c>
      <c r="V92" t="s">
        <v>18108</v>
      </c>
      <c r="W92" t="s">
        <v>19062</v>
      </c>
      <c r="Y92" t="s">
        <v>17916</v>
      </c>
      <c r="AB92" t="s">
        <v>251</v>
      </c>
      <c r="AC92" t="s">
        <v>18065</v>
      </c>
      <c r="AD92">
        <v>1000008205623</v>
      </c>
      <c r="AF92" t="s">
        <v>18121</v>
      </c>
      <c r="AG92" t="s">
        <v>19063</v>
      </c>
      <c r="AH92" t="s">
        <v>19064</v>
      </c>
      <c r="AI92" t="s">
        <v>19065</v>
      </c>
      <c r="AJ92" t="s">
        <v>19066</v>
      </c>
      <c r="AK92" t="s">
        <v>693</v>
      </c>
      <c r="AL92" t="s">
        <v>19063</v>
      </c>
      <c r="AN92" t="s">
        <v>19065</v>
      </c>
      <c r="AO92" t="s">
        <v>693</v>
      </c>
      <c r="AT92" t="s">
        <v>19067</v>
      </c>
      <c r="AU92" t="s">
        <v>19068</v>
      </c>
      <c r="AV92" t="s">
        <v>19069</v>
      </c>
      <c r="AW92" t="s">
        <v>230</v>
      </c>
      <c r="AX92" t="s">
        <v>230</v>
      </c>
      <c r="AY92" t="s">
        <v>380</v>
      </c>
      <c r="AZ92" t="s">
        <v>380</v>
      </c>
      <c r="BA92" t="s">
        <v>18076</v>
      </c>
      <c r="BB92" s="1">
        <v>46147.618483796294</v>
      </c>
      <c r="BC92">
        <v>2026</v>
      </c>
      <c r="BD92">
        <v>5</v>
      </c>
      <c r="BE92">
        <v>5</v>
      </c>
      <c r="BF92" t="s">
        <v>18129</v>
      </c>
      <c r="BG92" t="s">
        <v>18130</v>
      </c>
      <c r="BH92" t="s">
        <v>17936</v>
      </c>
      <c r="BI92" t="s">
        <v>19070</v>
      </c>
      <c r="BJ92" t="s">
        <v>19071</v>
      </c>
      <c r="BL92" t="s">
        <v>692</v>
      </c>
      <c r="BM92" t="s">
        <v>690</v>
      </c>
      <c r="BN92" t="s">
        <v>17940</v>
      </c>
      <c r="BO92" t="s">
        <v>322</v>
      </c>
      <c r="BP92" t="s">
        <v>2944</v>
      </c>
      <c r="BQ92" t="s">
        <v>19072</v>
      </c>
      <c r="BR92" t="s">
        <v>19073</v>
      </c>
      <c r="BS92" t="s">
        <v>19059</v>
      </c>
      <c r="BT92">
        <v>2026</v>
      </c>
      <c r="BU92">
        <v>5</v>
      </c>
      <c r="BV92">
        <v>5</v>
      </c>
      <c r="BY92" t="s">
        <v>386</v>
      </c>
      <c r="BZ92" t="s">
        <v>18083</v>
      </c>
      <c r="CA92" s="1">
        <v>46147.618055555555</v>
      </c>
      <c r="CB92" s="2">
        <v>46148</v>
      </c>
      <c r="CE92" t="s">
        <v>2810</v>
      </c>
      <c r="CY92" s="1"/>
      <c r="DQ92" t="s">
        <v>19037</v>
      </c>
      <c r="DR92" t="s">
        <v>693</v>
      </c>
      <c r="DS92" t="s">
        <v>693</v>
      </c>
      <c r="DT92" t="s">
        <v>693</v>
      </c>
      <c r="DV92" t="s">
        <v>693</v>
      </c>
      <c r="EA92" t="s">
        <v>693</v>
      </c>
      <c r="EB92" t="s">
        <v>693</v>
      </c>
      <c r="EP92" t="s">
        <v>17944</v>
      </c>
      <c r="EQ92" t="s">
        <v>18084</v>
      </c>
      <c r="ES92" t="s">
        <v>281</v>
      </c>
      <c r="ET92" t="s">
        <v>17946</v>
      </c>
      <c r="EU92" t="s">
        <v>17962</v>
      </c>
      <c r="EZ92" t="s">
        <v>270</v>
      </c>
      <c r="FB92" t="s">
        <v>279</v>
      </c>
      <c r="FC92" t="s">
        <v>19074</v>
      </c>
      <c r="FD92" t="s">
        <v>18133</v>
      </c>
      <c r="FE92" t="s">
        <v>281</v>
      </c>
      <c r="FF92" s="1">
        <v>46147.63349537037</v>
      </c>
      <c r="FG92">
        <v>0.36</v>
      </c>
      <c r="FH92">
        <v>0</v>
      </c>
      <c r="FI92">
        <v>3</v>
      </c>
      <c r="FM92" t="s">
        <v>17949</v>
      </c>
    </row>
    <row r="93" spans="1:169" x14ac:dyDescent="0.3">
      <c r="A93">
        <v>2</v>
      </c>
      <c r="B93" t="s">
        <v>17917</v>
      </c>
      <c r="C93" t="s">
        <v>17917</v>
      </c>
      <c r="D93" t="s">
        <v>19075</v>
      </c>
      <c r="E93" t="s">
        <v>19037</v>
      </c>
      <c r="O93" t="s">
        <v>18135</v>
      </c>
      <c r="P93">
        <v>2026</v>
      </c>
      <c r="Q93">
        <v>5</v>
      </c>
      <c r="R93">
        <v>9</v>
      </c>
      <c r="S93" t="s">
        <v>19076</v>
      </c>
      <c r="T93" t="s">
        <v>19077</v>
      </c>
      <c r="V93" t="s">
        <v>18108</v>
      </c>
      <c r="Y93" t="s">
        <v>17916</v>
      </c>
      <c r="AB93" t="s">
        <v>251</v>
      </c>
      <c r="AC93" t="s">
        <v>17924</v>
      </c>
      <c r="AD93">
        <v>1000008217529</v>
      </c>
      <c r="AI93" t="s">
        <v>19078</v>
      </c>
      <c r="AJ93" t="s">
        <v>19079</v>
      </c>
      <c r="AK93" t="s">
        <v>693</v>
      </c>
      <c r="AN93" t="s">
        <v>19078</v>
      </c>
      <c r="AO93" t="s">
        <v>693</v>
      </c>
      <c r="AT93" t="s">
        <v>19080</v>
      </c>
      <c r="AU93" t="s">
        <v>19081</v>
      </c>
      <c r="AV93" t="s">
        <v>19082</v>
      </c>
      <c r="AW93" t="s">
        <v>230</v>
      </c>
      <c r="AX93" t="s">
        <v>230</v>
      </c>
      <c r="AY93" t="s">
        <v>232</v>
      </c>
      <c r="AZ93" t="s">
        <v>232</v>
      </c>
      <c r="BA93" t="s">
        <v>255</v>
      </c>
      <c r="BB93" s="1">
        <v>46151.527696759258</v>
      </c>
      <c r="BC93">
        <v>2026</v>
      </c>
      <c r="BD93">
        <v>5</v>
      </c>
      <c r="BE93">
        <v>9</v>
      </c>
      <c r="BF93" t="s">
        <v>18100</v>
      </c>
      <c r="BG93" t="s">
        <v>17935</v>
      </c>
      <c r="BH93" t="s">
        <v>17936</v>
      </c>
      <c r="BI93" t="s">
        <v>18101</v>
      </c>
      <c r="BJ93" t="s">
        <v>19083</v>
      </c>
      <c r="BL93" t="s">
        <v>1101</v>
      </c>
      <c r="BM93" t="s">
        <v>1098</v>
      </c>
      <c r="BN93" t="s">
        <v>17940</v>
      </c>
      <c r="BO93" t="s">
        <v>322</v>
      </c>
      <c r="BP93" t="s">
        <v>18820</v>
      </c>
      <c r="BQ93" t="s">
        <v>18552</v>
      </c>
      <c r="BR93" t="s">
        <v>19084</v>
      </c>
      <c r="BS93" t="s">
        <v>18135</v>
      </c>
      <c r="BT93">
        <v>2026</v>
      </c>
      <c r="BU93">
        <v>5</v>
      </c>
      <c r="BV93">
        <v>9</v>
      </c>
      <c r="BY93" t="s">
        <v>693</v>
      </c>
      <c r="BZ93" t="s">
        <v>17943</v>
      </c>
      <c r="CA93" s="1">
        <v>46151.527083333334</v>
      </c>
      <c r="CB93" s="2">
        <v>46152</v>
      </c>
      <c r="CE93" t="s">
        <v>2810</v>
      </c>
      <c r="CY93" s="1"/>
      <c r="DQ93" t="s">
        <v>19037</v>
      </c>
      <c r="DS93" t="s">
        <v>693</v>
      </c>
      <c r="EP93" t="s">
        <v>17944</v>
      </c>
      <c r="EQ93" t="s">
        <v>255</v>
      </c>
      <c r="ER93" t="s">
        <v>17945</v>
      </c>
      <c r="ES93" t="s">
        <v>281</v>
      </c>
      <c r="ET93" t="s">
        <v>17946</v>
      </c>
      <c r="EU93" t="s">
        <v>17962</v>
      </c>
      <c r="EZ93" t="s">
        <v>270</v>
      </c>
      <c r="FB93" t="s">
        <v>281</v>
      </c>
      <c r="FD93" t="s">
        <v>17948</v>
      </c>
      <c r="FE93" t="s">
        <v>281</v>
      </c>
      <c r="FF93" s="1">
        <v>46152.46671296296</v>
      </c>
      <c r="FG93">
        <v>22.54</v>
      </c>
      <c r="FH93">
        <v>1</v>
      </c>
      <c r="FI93">
        <v>2</v>
      </c>
      <c r="FM93" t="s">
        <v>17949</v>
      </c>
    </row>
    <row r="94" spans="1:169" x14ac:dyDescent="0.3">
      <c r="A94">
        <v>1</v>
      </c>
      <c r="B94" t="s">
        <v>17916</v>
      </c>
      <c r="C94" t="s">
        <v>17917</v>
      </c>
      <c r="E94" t="s">
        <v>19037</v>
      </c>
      <c r="O94" t="s">
        <v>17920</v>
      </c>
      <c r="P94">
        <v>2026</v>
      </c>
      <c r="Q94">
        <v>5</v>
      </c>
      <c r="R94">
        <v>11</v>
      </c>
      <c r="S94" t="s">
        <v>19085</v>
      </c>
      <c r="T94" t="s">
        <v>19086</v>
      </c>
      <c r="V94" t="s">
        <v>18108</v>
      </c>
      <c r="Y94" t="s">
        <v>17916</v>
      </c>
      <c r="AB94" t="s">
        <v>251</v>
      </c>
      <c r="AC94" t="s">
        <v>17924</v>
      </c>
      <c r="AD94">
        <v>1000008219550</v>
      </c>
      <c r="AI94" t="s">
        <v>19087</v>
      </c>
      <c r="AJ94" t="s">
        <v>19088</v>
      </c>
      <c r="AK94" t="s">
        <v>693</v>
      </c>
      <c r="AM94" t="s">
        <v>19089</v>
      </c>
      <c r="AN94" t="s">
        <v>19087</v>
      </c>
      <c r="AO94" t="s">
        <v>693</v>
      </c>
      <c r="AR94" t="s">
        <v>19089</v>
      </c>
      <c r="AT94" t="s">
        <v>19090</v>
      </c>
      <c r="AU94" t="s">
        <v>19091</v>
      </c>
      <c r="AV94" t="s">
        <v>19092</v>
      </c>
      <c r="AW94" t="s">
        <v>230</v>
      </c>
      <c r="AX94" t="s">
        <v>230</v>
      </c>
      <c r="AY94" t="s">
        <v>380</v>
      </c>
      <c r="AZ94" t="s">
        <v>380</v>
      </c>
      <c r="BA94" t="s">
        <v>255</v>
      </c>
      <c r="BB94" s="1">
        <v>46153.46502314815</v>
      </c>
      <c r="BC94">
        <v>2026</v>
      </c>
      <c r="BD94">
        <v>5</v>
      </c>
      <c r="BE94">
        <v>11</v>
      </c>
      <c r="BF94" t="s">
        <v>18100</v>
      </c>
      <c r="BG94" t="s">
        <v>18130</v>
      </c>
      <c r="BH94" t="s">
        <v>17936</v>
      </c>
      <c r="BI94" t="s">
        <v>18101</v>
      </c>
      <c r="BJ94" t="s">
        <v>19089</v>
      </c>
      <c r="BL94" t="s">
        <v>2816</v>
      </c>
      <c r="BM94" t="s">
        <v>2836</v>
      </c>
      <c r="BN94" t="s">
        <v>17940</v>
      </c>
      <c r="BO94" t="s">
        <v>322</v>
      </c>
      <c r="BP94" t="s">
        <v>2882</v>
      </c>
      <c r="BQ94" t="s">
        <v>18024</v>
      </c>
      <c r="BR94" t="s">
        <v>19093</v>
      </c>
      <c r="BS94" t="s">
        <v>17920</v>
      </c>
      <c r="BT94">
        <v>2026</v>
      </c>
      <c r="BU94">
        <v>5</v>
      </c>
      <c r="BV94">
        <v>11</v>
      </c>
      <c r="BY94" t="s">
        <v>693</v>
      </c>
      <c r="BZ94" t="s">
        <v>17943</v>
      </c>
      <c r="CA94" s="1">
        <v>46153.464583333334</v>
      </c>
      <c r="CB94" s="2">
        <v>46154</v>
      </c>
      <c r="CE94" t="s">
        <v>2810</v>
      </c>
      <c r="CY94" s="1"/>
      <c r="DQ94" t="s">
        <v>19037</v>
      </c>
      <c r="DS94" t="s">
        <v>693</v>
      </c>
      <c r="EP94" t="s">
        <v>17944</v>
      </c>
      <c r="EQ94" t="s">
        <v>255</v>
      </c>
      <c r="ER94" t="s">
        <v>17945</v>
      </c>
      <c r="ES94" t="s">
        <v>281</v>
      </c>
      <c r="ET94" t="s">
        <v>18145</v>
      </c>
      <c r="EU94" t="s">
        <v>17962</v>
      </c>
      <c r="EZ94" t="s">
        <v>270</v>
      </c>
      <c r="FB94" t="s">
        <v>281</v>
      </c>
      <c r="FD94" t="s">
        <v>17948</v>
      </c>
      <c r="FE94" t="s">
        <v>281</v>
      </c>
      <c r="FF94" s="1">
        <v>46153.508391203701</v>
      </c>
      <c r="FG94">
        <v>1.04</v>
      </c>
      <c r="FH94">
        <v>0</v>
      </c>
      <c r="FI94">
        <v>1</v>
      </c>
      <c r="FM94" t="s">
        <v>17949</v>
      </c>
    </row>
    <row r="95" spans="1:169" x14ac:dyDescent="0.3">
      <c r="A95">
        <v>1</v>
      </c>
      <c r="B95" t="s">
        <v>17917</v>
      </c>
      <c r="C95" t="s">
        <v>17917</v>
      </c>
      <c r="D95" t="s">
        <v>19094</v>
      </c>
      <c r="E95" t="s">
        <v>19037</v>
      </c>
      <c r="O95" t="s">
        <v>17920</v>
      </c>
      <c r="P95">
        <v>2026</v>
      </c>
      <c r="Q95">
        <v>5</v>
      </c>
      <c r="R95">
        <v>11</v>
      </c>
      <c r="S95" t="s">
        <v>19095</v>
      </c>
      <c r="T95" t="s">
        <v>19096</v>
      </c>
      <c r="V95" t="s">
        <v>18108</v>
      </c>
      <c r="Y95" t="s">
        <v>17916</v>
      </c>
      <c r="AB95" t="s">
        <v>251</v>
      </c>
      <c r="AC95" t="s">
        <v>17924</v>
      </c>
      <c r="AD95">
        <v>1000008219946</v>
      </c>
      <c r="AI95" t="s">
        <v>19097</v>
      </c>
      <c r="AJ95" t="s">
        <v>19098</v>
      </c>
      <c r="AK95" t="s">
        <v>693</v>
      </c>
      <c r="AN95" t="s">
        <v>19097</v>
      </c>
      <c r="AO95" t="s">
        <v>693</v>
      </c>
      <c r="AT95" t="s">
        <v>19099</v>
      </c>
      <c r="AU95" t="s">
        <v>19100</v>
      </c>
      <c r="AV95" t="s">
        <v>19101</v>
      </c>
      <c r="AW95" t="s">
        <v>230</v>
      </c>
      <c r="AX95" t="s">
        <v>230</v>
      </c>
      <c r="AY95" t="s">
        <v>380</v>
      </c>
      <c r="AZ95" t="s">
        <v>380</v>
      </c>
      <c r="BA95" t="s">
        <v>255</v>
      </c>
      <c r="BB95" s="1">
        <v>46153.527407407404</v>
      </c>
      <c r="BC95">
        <v>2026</v>
      </c>
      <c r="BD95">
        <v>5</v>
      </c>
      <c r="BE95">
        <v>11</v>
      </c>
      <c r="BF95" t="s">
        <v>18100</v>
      </c>
      <c r="BG95" t="s">
        <v>18130</v>
      </c>
      <c r="BH95" t="s">
        <v>17936</v>
      </c>
      <c r="BI95" t="s">
        <v>19070</v>
      </c>
      <c r="BJ95" t="s">
        <v>19102</v>
      </c>
      <c r="BL95" t="s">
        <v>324</v>
      </c>
      <c r="BM95" t="s">
        <v>321</v>
      </c>
      <c r="BN95" t="s">
        <v>17940</v>
      </c>
      <c r="BO95" t="s">
        <v>322</v>
      </c>
      <c r="BP95" t="s">
        <v>2828</v>
      </c>
      <c r="BQ95" t="s">
        <v>18467</v>
      </c>
      <c r="BR95" t="s">
        <v>19103</v>
      </c>
      <c r="BS95" t="s">
        <v>17920</v>
      </c>
      <c r="BT95">
        <v>2026</v>
      </c>
      <c r="BU95">
        <v>5</v>
      </c>
      <c r="BV95">
        <v>11</v>
      </c>
      <c r="BY95" t="s">
        <v>693</v>
      </c>
      <c r="BZ95" t="s">
        <v>17943</v>
      </c>
      <c r="CA95" s="1">
        <v>46153.527083333334</v>
      </c>
      <c r="CB95" s="2">
        <v>46154</v>
      </c>
      <c r="CE95" t="s">
        <v>2810</v>
      </c>
      <c r="CY95" s="1"/>
      <c r="DQ95" t="s">
        <v>19037</v>
      </c>
      <c r="DS95" t="s">
        <v>693</v>
      </c>
      <c r="EP95" t="s">
        <v>17944</v>
      </c>
      <c r="EQ95" t="s">
        <v>255</v>
      </c>
      <c r="ER95" t="s">
        <v>17945</v>
      </c>
      <c r="ES95" t="s">
        <v>281</v>
      </c>
      <c r="ET95" t="s">
        <v>17946</v>
      </c>
      <c r="EU95" t="s">
        <v>17962</v>
      </c>
      <c r="EZ95" t="s">
        <v>270</v>
      </c>
      <c r="FB95" t="s">
        <v>281</v>
      </c>
      <c r="FD95" t="s">
        <v>17948</v>
      </c>
      <c r="FE95" t="s">
        <v>281</v>
      </c>
      <c r="FF95" s="1">
        <v>46153.550057870372</v>
      </c>
      <c r="FG95">
        <v>0.54</v>
      </c>
      <c r="FH95">
        <v>0</v>
      </c>
      <c r="FI95">
        <v>2</v>
      </c>
      <c r="FM95" t="s">
        <v>17949</v>
      </c>
    </row>
    <row r="96" spans="1:169" x14ac:dyDescent="0.3">
      <c r="A96">
        <v>3</v>
      </c>
      <c r="B96" t="s">
        <v>17916</v>
      </c>
      <c r="C96" t="s">
        <v>17917</v>
      </c>
      <c r="E96" t="s">
        <v>19037</v>
      </c>
      <c r="O96" t="s">
        <v>17920</v>
      </c>
      <c r="P96">
        <v>2026</v>
      </c>
      <c r="Q96">
        <v>5</v>
      </c>
      <c r="R96">
        <v>11</v>
      </c>
      <c r="S96" t="s">
        <v>19104</v>
      </c>
      <c r="T96" t="s">
        <v>19105</v>
      </c>
      <c r="V96" t="s">
        <v>18108</v>
      </c>
      <c r="Y96" t="s">
        <v>17916</v>
      </c>
      <c r="AB96" t="s">
        <v>251</v>
      </c>
      <c r="AC96" t="s">
        <v>17924</v>
      </c>
      <c r="AD96">
        <v>1000008220770</v>
      </c>
      <c r="AI96" t="s">
        <v>19106</v>
      </c>
      <c r="AJ96" t="s">
        <v>19107</v>
      </c>
      <c r="AK96" t="s">
        <v>693</v>
      </c>
      <c r="AN96" t="s">
        <v>19106</v>
      </c>
      <c r="AO96" t="s">
        <v>693</v>
      </c>
      <c r="AT96" t="s">
        <v>19108</v>
      </c>
      <c r="AU96" t="s">
        <v>19109</v>
      </c>
      <c r="AV96" t="s">
        <v>19110</v>
      </c>
      <c r="AW96" t="s">
        <v>230</v>
      </c>
      <c r="AX96" t="s">
        <v>230</v>
      </c>
      <c r="AY96" t="s">
        <v>380</v>
      </c>
      <c r="AZ96" t="s">
        <v>380</v>
      </c>
      <c r="BA96" t="s">
        <v>255</v>
      </c>
      <c r="BB96" s="1">
        <v>46153.650856481479</v>
      </c>
      <c r="BC96">
        <v>2026</v>
      </c>
      <c r="BD96">
        <v>5</v>
      </c>
      <c r="BE96">
        <v>11</v>
      </c>
      <c r="BF96" t="s">
        <v>17934</v>
      </c>
      <c r="BG96" t="s">
        <v>18130</v>
      </c>
      <c r="BH96" t="s">
        <v>17936</v>
      </c>
      <c r="BI96" t="s">
        <v>18101</v>
      </c>
      <c r="BJ96" t="s">
        <v>19111</v>
      </c>
      <c r="BL96" t="s">
        <v>2816</v>
      </c>
      <c r="BM96" t="s">
        <v>2836</v>
      </c>
      <c r="BN96" t="s">
        <v>17940</v>
      </c>
      <c r="BO96" t="s">
        <v>322</v>
      </c>
      <c r="BP96" t="s">
        <v>19112</v>
      </c>
      <c r="BQ96" t="s">
        <v>18024</v>
      </c>
      <c r="BR96" t="s">
        <v>19113</v>
      </c>
      <c r="BS96" t="s">
        <v>17920</v>
      </c>
      <c r="BT96">
        <v>2026</v>
      </c>
      <c r="BU96">
        <v>5</v>
      </c>
      <c r="BV96">
        <v>11</v>
      </c>
      <c r="BY96" t="s">
        <v>693</v>
      </c>
      <c r="BZ96" t="s">
        <v>17943</v>
      </c>
      <c r="CA96" s="1">
        <v>46153.650694444441</v>
      </c>
      <c r="CB96" s="2">
        <v>46154</v>
      </c>
      <c r="CE96" t="s">
        <v>2810</v>
      </c>
      <c r="CY96" s="1"/>
      <c r="DQ96" t="s">
        <v>19037</v>
      </c>
      <c r="DS96" t="s">
        <v>693</v>
      </c>
      <c r="EP96" t="s">
        <v>17944</v>
      </c>
      <c r="EQ96" t="s">
        <v>255</v>
      </c>
      <c r="ER96" t="s">
        <v>17945</v>
      </c>
      <c r="ES96" t="s">
        <v>281</v>
      </c>
      <c r="ET96" t="s">
        <v>18145</v>
      </c>
      <c r="EU96" t="s">
        <v>17962</v>
      </c>
      <c r="EZ96" t="s">
        <v>270</v>
      </c>
      <c r="FB96" t="s">
        <v>281</v>
      </c>
      <c r="FD96" t="s">
        <v>17948</v>
      </c>
      <c r="FE96" t="s">
        <v>281</v>
      </c>
      <c r="FF96" s="1">
        <v>46153.675046296295</v>
      </c>
      <c r="FG96">
        <v>0.57999999999999996</v>
      </c>
      <c r="FH96">
        <v>0</v>
      </c>
      <c r="FI96">
        <v>1</v>
      </c>
      <c r="FM96" t="s">
        <v>17949</v>
      </c>
    </row>
    <row r="97" spans="1:169" x14ac:dyDescent="0.3">
      <c r="A97">
        <v>3</v>
      </c>
      <c r="B97" t="s">
        <v>17916</v>
      </c>
      <c r="C97" t="s">
        <v>17917</v>
      </c>
      <c r="E97" t="s">
        <v>19037</v>
      </c>
      <c r="O97" t="s">
        <v>18230</v>
      </c>
      <c r="P97">
        <v>2026</v>
      </c>
      <c r="Q97">
        <v>5</v>
      </c>
      <c r="R97">
        <v>12</v>
      </c>
      <c r="S97" t="s">
        <v>19114</v>
      </c>
      <c r="T97" t="s">
        <v>19115</v>
      </c>
      <c r="V97" t="s">
        <v>18108</v>
      </c>
      <c r="Y97" t="s">
        <v>17916</v>
      </c>
      <c r="AB97" t="s">
        <v>251</v>
      </c>
      <c r="AC97" t="s">
        <v>18065</v>
      </c>
      <c r="AD97">
        <v>1000008222513</v>
      </c>
      <c r="AG97" t="s">
        <v>19116</v>
      </c>
      <c r="AH97" t="s">
        <v>19117</v>
      </c>
      <c r="AI97" t="s">
        <v>19118</v>
      </c>
      <c r="AJ97" t="s">
        <v>19119</v>
      </c>
      <c r="AK97" t="s">
        <v>693</v>
      </c>
      <c r="AL97" t="s">
        <v>19116</v>
      </c>
      <c r="AM97" t="s">
        <v>19120</v>
      </c>
      <c r="AN97" t="s">
        <v>19118</v>
      </c>
      <c r="AO97" t="s">
        <v>693</v>
      </c>
      <c r="AR97" t="s">
        <v>19120</v>
      </c>
      <c r="AT97" t="s">
        <v>19121</v>
      </c>
      <c r="AU97" t="s">
        <v>19122</v>
      </c>
      <c r="AV97" t="s">
        <v>19123</v>
      </c>
      <c r="AW97" t="s">
        <v>230</v>
      </c>
      <c r="AX97" t="s">
        <v>230</v>
      </c>
      <c r="AY97" t="s">
        <v>380</v>
      </c>
      <c r="AZ97" t="s">
        <v>380</v>
      </c>
      <c r="BA97" t="s">
        <v>18076</v>
      </c>
      <c r="BB97" s="1">
        <v>46154.449340277781</v>
      </c>
      <c r="BC97">
        <v>2026</v>
      </c>
      <c r="BD97">
        <v>5</v>
      </c>
      <c r="BE97">
        <v>12</v>
      </c>
      <c r="BF97" t="s">
        <v>18227</v>
      </c>
      <c r="BG97" t="s">
        <v>18130</v>
      </c>
      <c r="BH97" t="s">
        <v>17936</v>
      </c>
      <c r="BI97" t="s">
        <v>18101</v>
      </c>
      <c r="BJ97" t="s">
        <v>19120</v>
      </c>
      <c r="BL97" t="s">
        <v>692</v>
      </c>
      <c r="BM97" t="s">
        <v>690</v>
      </c>
      <c r="BN97" t="s">
        <v>17940</v>
      </c>
      <c r="BO97" t="s">
        <v>322</v>
      </c>
      <c r="BP97" t="s">
        <v>2556</v>
      </c>
      <c r="BQ97" t="s">
        <v>17986</v>
      </c>
      <c r="BR97" t="s">
        <v>2553</v>
      </c>
      <c r="BS97" t="s">
        <v>18230</v>
      </c>
      <c r="BT97">
        <v>2026</v>
      </c>
      <c r="BU97">
        <v>5</v>
      </c>
      <c r="BV97">
        <v>12</v>
      </c>
      <c r="BY97" t="s">
        <v>386</v>
      </c>
      <c r="BZ97" t="s">
        <v>18083</v>
      </c>
      <c r="CA97" s="1">
        <v>46154.449305555558</v>
      </c>
      <c r="CB97" s="2">
        <v>46155</v>
      </c>
      <c r="CE97" t="s">
        <v>2810</v>
      </c>
      <c r="CY97" s="1"/>
      <c r="DQ97" t="s">
        <v>19037</v>
      </c>
      <c r="DR97" t="s">
        <v>693</v>
      </c>
      <c r="DS97" t="s">
        <v>693</v>
      </c>
      <c r="DT97" t="s">
        <v>693</v>
      </c>
      <c r="DV97" t="s">
        <v>693</v>
      </c>
      <c r="EA97" t="s">
        <v>693</v>
      </c>
      <c r="EB97" t="s">
        <v>693</v>
      </c>
      <c r="EP97" t="s">
        <v>17944</v>
      </c>
      <c r="EQ97" t="s">
        <v>18084</v>
      </c>
      <c r="ES97" t="s">
        <v>281</v>
      </c>
      <c r="ET97" t="s">
        <v>17946</v>
      </c>
      <c r="EU97" t="s">
        <v>17962</v>
      </c>
      <c r="EZ97" t="s">
        <v>270</v>
      </c>
      <c r="FB97" t="s">
        <v>281</v>
      </c>
      <c r="FD97" t="s">
        <v>18133</v>
      </c>
      <c r="FE97" t="s">
        <v>281</v>
      </c>
      <c r="FF97" s="1">
        <v>46154.466805555552</v>
      </c>
      <c r="FG97">
        <v>0.42</v>
      </c>
      <c r="FH97">
        <v>0</v>
      </c>
      <c r="FI97">
        <v>1</v>
      </c>
      <c r="FM97" t="s">
        <v>17949</v>
      </c>
    </row>
    <row r="98" spans="1:169" x14ac:dyDescent="0.3">
      <c r="A98">
        <v>1</v>
      </c>
      <c r="B98" t="s">
        <v>17916</v>
      </c>
      <c r="C98" t="s">
        <v>17917</v>
      </c>
      <c r="E98" t="s">
        <v>19037</v>
      </c>
      <c r="O98" t="s">
        <v>18230</v>
      </c>
      <c r="P98">
        <v>2026</v>
      </c>
      <c r="Q98">
        <v>5</v>
      </c>
      <c r="R98">
        <v>12</v>
      </c>
      <c r="S98" t="s">
        <v>19124</v>
      </c>
      <c r="T98" t="s">
        <v>19125</v>
      </c>
      <c r="V98" t="s">
        <v>18108</v>
      </c>
      <c r="Y98" t="s">
        <v>17916</v>
      </c>
      <c r="AB98" t="s">
        <v>251</v>
      </c>
      <c r="AC98" t="s">
        <v>18065</v>
      </c>
      <c r="AD98">
        <v>1000008223743</v>
      </c>
      <c r="AG98" t="s">
        <v>19126</v>
      </c>
      <c r="AH98" t="s">
        <v>19127</v>
      </c>
      <c r="AI98" t="s">
        <v>19128</v>
      </c>
      <c r="AJ98" t="s">
        <v>19129</v>
      </c>
      <c r="AK98" t="s">
        <v>693</v>
      </c>
      <c r="AL98" t="s">
        <v>19126</v>
      </c>
      <c r="AN98" t="s">
        <v>19128</v>
      </c>
      <c r="AO98" t="s">
        <v>693</v>
      </c>
      <c r="AT98" t="s">
        <v>19130</v>
      </c>
      <c r="AU98" t="s">
        <v>19131</v>
      </c>
      <c r="AV98" t="s">
        <v>19132</v>
      </c>
      <c r="AW98" t="s">
        <v>230</v>
      </c>
      <c r="AX98" t="s">
        <v>230</v>
      </c>
      <c r="AY98" t="s">
        <v>380</v>
      </c>
      <c r="AZ98" t="s">
        <v>380</v>
      </c>
      <c r="BA98" t="s">
        <v>18076</v>
      </c>
      <c r="BB98" s="1">
        <v>46154.616620370369</v>
      </c>
      <c r="BC98">
        <v>2026</v>
      </c>
      <c r="BD98">
        <v>5</v>
      </c>
      <c r="BE98">
        <v>12</v>
      </c>
      <c r="BF98" t="s">
        <v>18077</v>
      </c>
      <c r="BG98" t="s">
        <v>18130</v>
      </c>
      <c r="BH98" t="s">
        <v>17936</v>
      </c>
      <c r="BI98" t="s">
        <v>18101</v>
      </c>
      <c r="BJ98" t="s">
        <v>19133</v>
      </c>
      <c r="BL98" t="s">
        <v>1101</v>
      </c>
      <c r="BM98" t="s">
        <v>1098</v>
      </c>
      <c r="BN98" t="s">
        <v>17940</v>
      </c>
      <c r="BO98" t="s">
        <v>322</v>
      </c>
      <c r="BP98" t="s">
        <v>2856</v>
      </c>
      <c r="BQ98" t="s">
        <v>18689</v>
      </c>
      <c r="BR98" t="s">
        <v>19134</v>
      </c>
      <c r="BS98" t="s">
        <v>18230</v>
      </c>
      <c r="BT98">
        <v>2026</v>
      </c>
      <c r="BU98">
        <v>5</v>
      </c>
      <c r="BV98">
        <v>12</v>
      </c>
      <c r="BY98" t="s">
        <v>304</v>
      </c>
      <c r="BZ98" t="s">
        <v>18083</v>
      </c>
      <c r="CA98" s="1">
        <v>46154.615972222222</v>
      </c>
      <c r="CB98" s="2">
        <v>46155</v>
      </c>
      <c r="CE98" t="s">
        <v>2810</v>
      </c>
      <c r="CY98" s="1"/>
      <c r="DQ98" t="s">
        <v>19037</v>
      </c>
      <c r="DR98" t="s">
        <v>693</v>
      </c>
      <c r="DS98" t="s">
        <v>693</v>
      </c>
      <c r="DT98" t="s">
        <v>693</v>
      </c>
      <c r="DV98" t="s">
        <v>693</v>
      </c>
      <c r="EA98" t="s">
        <v>693</v>
      </c>
      <c r="EB98" t="s">
        <v>693</v>
      </c>
      <c r="EP98" t="s">
        <v>17944</v>
      </c>
      <c r="EQ98" t="s">
        <v>18084</v>
      </c>
      <c r="ES98" t="s">
        <v>281</v>
      </c>
      <c r="ET98" t="s">
        <v>17946</v>
      </c>
      <c r="EU98" t="s">
        <v>17962</v>
      </c>
      <c r="EZ98" t="s">
        <v>270</v>
      </c>
      <c r="FB98" t="s">
        <v>281</v>
      </c>
      <c r="FD98" t="s">
        <v>18087</v>
      </c>
      <c r="FE98" t="s">
        <v>281</v>
      </c>
      <c r="FF98" s="1">
        <v>46154.633402777778</v>
      </c>
      <c r="FG98">
        <v>0.4</v>
      </c>
      <c r="FH98">
        <v>0</v>
      </c>
      <c r="FI98">
        <v>1</v>
      </c>
      <c r="FM98" t="s">
        <v>17949</v>
      </c>
    </row>
    <row r="99" spans="1:169" x14ac:dyDescent="0.3">
      <c r="A99">
        <v>2</v>
      </c>
      <c r="B99" t="s">
        <v>17916</v>
      </c>
      <c r="C99" t="s">
        <v>17917</v>
      </c>
      <c r="E99" t="s">
        <v>19037</v>
      </c>
      <c r="O99" t="s">
        <v>18230</v>
      </c>
      <c r="P99">
        <v>2026</v>
      </c>
      <c r="Q99">
        <v>5</v>
      </c>
      <c r="R99">
        <v>12</v>
      </c>
      <c r="S99" t="s">
        <v>19135</v>
      </c>
      <c r="T99" t="s">
        <v>19136</v>
      </c>
      <c r="V99" t="s">
        <v>18108</v>
      </c>
      <c r="Y99" t="s">
        <v>17916</v>
      </c>
      <c r="AB99" t="s">
        <v>251</v>
      </c>
      <c r="AC99" t="s">
        <v>18065</v>
      </c>
      <c r="AD99">
        <v>1000008224674</v>
      </c>
      <c r="AG99" t="s">
        <v>19137</v>
      </c>
      <c r="AH99" t="s">
        <v>19138</v>
      </c>
      <c r="AI99" t="s">
        <v>19139</v>
      </c>
      <c r="AJ99" t="s">
        <v>19140</v>
      </c>
      <c r="AK99" t="s">
        <v>693</v>
      </c>
      <c r="AL99" t="s">
        <v>19137</v>
      </c>
      <c r="AN99" t="s">
        <v>19139</v>
      </c>
      <c r="AO99" t="s">
        <v>693</v>
      </c>
      <c r="AT99" t="s">
        <v>19141</v>
      </c>
      <c r="AU99" t="s">
        <v>19142</v>
      </c>
      <c r="AV99" t="s">
        <v>19143</v>
      </c>
      <c r="AW99" t="s">
        <v>230</v>
      </c>
      <c r="AX99" t="s">
        <v>230</v>
      </c>
      <c r="AY99" t="s">
        <v>380</v>
      </c>
      <c r="AZ99" t="s">
        <v>380</v>
      </c>
      <c r="BA99" t="s">
        <v>18076</v>
      </c>
      <c r="BB99" s="1">
        <v>46154.755509259259</v>
      </c>
      <c r="BC99">
        <v>2026</v>
      </c>
      <c r="BD99">
        <v>5</v>
      </c>
      <c r="BE99">
        <v>12</v>
      </c>
      <c r="BF99" t="s">
        <v>19144</v>
      </c>
      <c r="BG99" t="s">
        <v>18130</v>
      </c>
      <c r="BH99" t="s">
        <v>17936</v>
      </c>
      <c r="BI99" t="s">
        <v>18101</v>
      </c>
      <c r="BJ99" t="s">
        <v>19145</v>
      </c>
      <c r="BL99" t="s">
        <v>324</v>
      </c>
      <c r="BM99" t="s">
        <v>321</v>
      </c>
      <c r="BN99" t="s">
        <v>17940</v>
      </c>
      <c r="BO99" t="s">
        <v>322</v>
      </c>
      <c r="BP99" t="s">
        <v>986</v>
      </c>
      <c r="BQ99" t="s">
        <v>18155</v>
      </c>
      <c r="BR99" t="s">
        <v>19146</v>
      </c>
      <c r="BS99" t="s">
        <v>18230</v>
      </c>
      <c r="BT99">
        <v>2026</v>
      </c>
      <c r="BU99">
        <v>5</v>
      </c>
      <c r="BV99">
        <v>12</v>
      </c>
      <c r="BY99" t="s">
        <v>386</v>
      </c>
      <c r="BZ99" t="s">
        <v>18083</v>
      </c>
      <c r="CA99" s="1">
        <v>46154.754861111112</v>
      </c>
      <c r="CB99" s="2">
        <v>46155</v>
      </c>
      <c r="CE99" t="s">
        <v>2810</v>
      </c>
      <c r="CY99" s="1"/>
      <c r="DQ99" t="s">
        <v>19037</v>
      </c>
      <c r="DR99" t="s">
        <v>693</v>
      </c>
      <c r="DS99" t="s">
        <v>693</v>
      </c>
      <c r="DT99" t="s">
        <v>693</v>
      </c>
      <c r="DV99" t="s">
        <v>693</v>
      </c>
      <c r="EA99" t="s">
        <v>693</v>
      </c>
      <c r="EB99" t="s">
        <v>693</v>
      </c>
      <c r="EP99" t="s">
        <v>17944</v>
      </c>
      <c r="EQ99" t="s">
        <v>18084</v>
      </c>
      <c r="ES99" t="s">
        <v>281</v>
      </c>
      <c r="ET99" t="s">
        <v>17946</v>
      </c>
      <c r="EU99" t="s">
        <v>17962</v>
      </c>
      <c r="EZ99" t="s">
        <v>270</v>
      </c>
      <c r="FB99" t="s">
        <v>281</v>
      </c>
      <c r="FD99" t="s">
        <v>18133</v>
      </c>
      <c r="FE99" t="s">
        <v>281</v>
      </c>
      <c r="FF99" s="1">
        <v>46154.800081018519</v>
      </c>
      <c r="FG99">
        <v>1.07</v>
      </c>
      <c r="FH99">
        <v>0</v>
      </c>
      <c r="FI99">
        <v>1</v>
      </c>
      <c r="FM99" t="s">
        <v>17949</v>
      </c>
    </row>
    <row r="100" spans="1:169" x14ac:dyDescent="0.3">
      <c r="A100">
        <v>1</v>
      </c>
      <c r="B100" t="s">
        <v>17917</v>
      </c>
      <c r="C100" t="s">
        <v>17917</v>
      </c>
      <c r="D100" t="s">
        <v>18601</v>
      </c>
      <c r="E100" t="s">
        <v>19037</v>
      </c>
      <c r="O100" t="s">
        <v>18230</v>
      </c>
      <c r="P100">
        <v>2026</v>
      </c>
      <c r="Q100">
        <v>5</v>
      </c>
      <c r="R100">
        <v>12</v>
      </c>
      <c r="S100" t="s">
        <v>19147</v>
      </c>
      <c r="T100" t="s">
        <v>19148</v>
      </c>
      <c r="V100" t="s">
        <v>18108</v>
      </c>
      <c r="Y100" t="s">
        <v>17916</v>
      </c>
      <c r="AB100" t="s">
        <v>251</v>
      </c>
      <c r="AC100" t="s">
        <v>18065</v>
      </c>
      <c r="AD100">
        <v>1000008224728</v>
      </c>
      <c r="AG100" t="s">
        <v>19149</v>
      </c>
      <c r="AH100" t="s">
        <v>19150</v>
      </c>
      <c r="AI100" t="s">
        <v>19151</v>
      </c>
      <c r="AJ100" t="s">
        <v>19152</v>
      </c>
      <c r="AK100" t="s">
        <v>693</v>
      </c>
      <c r="AL100" t="s">
        <v>19149</v>
      </c>
      <c r="AN100" t="s">
        <v>19151</v>
      </c>
      <c r="AO100" t="s">
        <v>693</v>
      </c>
      <c r="AT100" t="s">
        <v>19153</v>
      </c>
      <c r="AU100" t="s">
        <v>19154</v>
      </c>
      <c r="AV100" t="s">
        <v>19155</v>
      </c>
      <c r="AW100" t="s">
        <v>230</v>
      </c>
      <c r="AX100" t="s">
        <v>230</v>
      </c>
      <c r="AY100" t="s">
        <v>380</v>
      </c>
      <c r="AZ100" t="s">
        <v>380</v>
      </c>
      <c r="BA100" t="s">
        <v>18076</v>
      </c>
      <c r="BB100" s="1">
        <v>46154.773020833331</v>
      </c>
      <c r="BC100">
        <v>2026</v>
      </c>
      <c r="BD100">
        <v>5</v>
      </c>
      <c r="BE100">
        <v>12</v>
      </c>
      <c r="BF100" t="s">
        <v>18077</v>
      </c>
      <c r="BG100" t="s">
        <v>18130</v>
      </c>
      <c r="BH100" t="s">
        <v>17936</v>
      </c>
      <c r="BI100" t="s">
        <v>18101</v>
      </c>
      <c r="BJ100" t="s">
        <v>19156</v>
      </c>
      <c r="BL100" t="s">
        <v>324</v>
      </c>
      <c r="BM100" t="s">
        <v>321</v>
      </c>
      <c r="BN100" t="s">
        <v>17940</v>
      </c>
      <c r="BO100" t="s">
        <v>322</v>
      </c>
      <c r="BP100" t="s">
        <v>2906</v>
      </c>
      <c r="BQ100" t="s">
        <v>18640</v>
      </c>
      <c r="BR100" t="s">
        <v>19157</v>
      </c>
      <c r="BS100" t="s">
        <v>18230</v>
      </c>
      <c r="BT100">
        <v>2026</v>
      </c>
      <c r="BU100">
        <v>5</v>
      </c>
      <c r="BV100">
        <v>12</v>
      </c>
      <c r="BY100" t="s">
        <v>304</v>
      </c>
      <c r="BZ100" t="s">
        <v>18083</v>
      </c>
      <c r="CA100" s="1">
        <v>46154.772916666669</v>
      </c>
      <c r="CB100" s="2">
        <v>46155</v>
      </c>
      <c r="CE100" t="s">
        <v>2810</v>
      </c>
      <c r="CY100" s="1"/>
      <c r="DQ100" t="s">
        <v>19037</v>
      </c>
      <c r="DR100" t="s">
        <v>693</v>
      </c>
      <c r="DS100" t="s">
        <v>693</v>
      </c>
      <c r="DT100" t="s">
        <v>693</v>
      </c>
      <c r="DV100" t="s">
        <v>693</v>
      </c>
      <c r="EA100" t="s">
        <v>693</v>
      </c>
      <c r="EB100" t="s">
        <v>693</v>
      </c>
      <c r="EP100" t="s">
        <v>17944</v>
      </c>
      <c r="EQ100" t="s">
        <v>18084</v>
      </c>
      <c r="ES100" t="s">
        <v>281</v>
      </c>
      <c r="ET100" t="s">
        <v>17946</v>
      </c>
      <c r="EU100" t="s">
        <v>17962</v>
      </c>
      <c r="EZ100" t="s">
        <v>270</v>
      </c>
      <c r="FB100" t="s">
        <v>281</v>
      </c>
      <c r="FD100" t="s">
        <v>18087</v>
      </c>
      <c r="FE100" t="s">
        <v>281</v>
      </c>
      <c r="FF100" s="1">
        <v>46155.467083333337</v>
      </c>
      <c r="FG100">
        <v>16.66</v>
      </c>
      <c r="FH100">
        <v>1</v>
      </c>
      <c r="FI100">
        <v>2</v>
      </c>
      <c r="FM100" t="s">
        <v>17949</v>
      </c>
    </row>
    <row r="101" spans="1:169" x14ac:dyDescent="0.3">
      <c r="A101">
        <v>1</v>
      </c>
      <c r="B101" t="s">
        <v>17916</v>
      </c>
      <c r="C101" t="s">
        <v>17917</v>
      </c>
      <c r="E101" t="s">
        <v>19037</v>
      </c>
      <c r="O101" t="s">
        <v>17964</v>
      </c>
      <c r="P101">
        <v>2026</v>
      </c>
      <c r="Q101">
        <v>5</v>
      </c>
      <c r="R101">
        <v>13</v>
      </c>
      <c r="S101" t="s">
        <v>19158</v>
      </c>
      <c r="T101" t="s">
        <v>19159</v>
      </c>
      <c r="V101" t="s">
        <v>18108</v>
      </c>
      <c r="Y101" t="s">
        <v>17916</v>
      </c>
      <c r="AB101" t="s">
        <v>251</v>
      </c>
      <c r="AC101" t="s">
        <v>18065</v>
      </c>
      <c r="AD101">
        <v>1000008225695</v>
      </c>
      <c r="AG101" t="s">
        <v>19160</v>
      </c>
      <c r="AH101" t="s">
        <v>19161</v>
      </c>
      <c r="AI101" t="s">
        <v>19162</v>
      </c>
      <c r="AJ101" t="s">
        <v>19163</v>
      </c>
      <c r="AK101" t="s">
        <v>693</v>
      </c>
      <c r="AL101" t="s">
        <v>19160</v>
      </c>
      <c r="AM101" t="s">
        <v>19164</v>
      </c>
      <c r="AN101" t="s">
        <v>19162</v>
      </c>
      <c r="AO101" t="s">
        <v>693</v>
      </c>
      <c r="AP101" t="s">
        <v>19164</v>
      </c>
      <c r="AR101" t="s">
        <v>19164</v>
      </c>
      <c r="AS101" t="s">
        <v>19164</v>
      </c>
      <c r="AT101" t="s">
        <v>19165</v>
      </c>
      <c r="AU101" t="s">
        <v>19166</v>
      </c>
      <c r="AV101" t="s">
        <v>19167</v>
      </c>
      <c r="AW101" t="s">
        <v>230</v>
      </c>
      <c r="AX101" t="s">
        <v>230</v>
      </c>
      <c r="AY101" t="s">
        <v>232</v>
      </c>
      <c r="AZ101" t="s">
        <v>232</v>
      </c>
      <c r="BA101" t="s">
        <v>18076</v>
      </c>
      <c r="BB101" s="1">
        <v>46155.473402777781</v>
      </c>
      <c r="BC101">
        <v>2026</v>
      </c>
      <c r="BD101">
        <v>5</v>
      </c>
      <c r="BE101">
        <v>13</v>
      </c>
      <c r="BF101" t="s">
        <v>18129</v>
      </c>
      <c r="BG101" t="s">
        <v>17935</v>
      </c>
      <c r="BH101" t="s">
        <v>17936</v>
      </c>
      <c r="BI101" t="s">
        <v>18101</v>
      </c>
      <c r="BJ101" t="s">
        <v>19164</v>
      </c>
      <c r="BL101" t="s">
        <v>324</v>
      </c>
      <c r="BM101" t="s">
        <v>321</v>
      </c>
      <c r="BN101" t="s">
        <v>17940</v>
      </c>
      <c r="BO101" t="s">
        <v>322</v>
      </c>
      <c r="BP101" t="s">
        <v>2139</v>
      </c>
      <c r="BQ101" t="s">
        <v>18254</v>
      </c>
      <c r="BR101" t="s">
        <v>19168</v>
      </c>
      <c r="BS101" t="s">
        <v>17964</v>
      </c>
      <c r="BT101">
        <v>2026</v>
      </c>
      <c r="BU101">
        <v>5</v>
      </c>
      <c r="BV101">
        <v>13</v>
      </c>
      <c r="BY101" t="s">
        <v>386</v>
      </c>
      <c r="BZ101" t="s">
        <v>18083</v>
      </c>
      <c r="CA101" s="1">
        <v>46155.472916666666</v>
      </c>
      <c r="CB101" s="2">
        <v>46156</v>
      </c>
      <c r="CE101" t="s">
        <v>2810</v>
      </c>
      <c r="CY101" s="1"/>
      <c r="DQ101" t="s">
        <v>19037</v>
      </c>
      <c r="DR101" t="s">
        <v>693</v>
      </c>
      <c r="DS101" t="s">
        <v>693</v>
      </c>
      <c r="DT101" t="s">
        <v>693</v>
      </c>
      <c r="DV101" t="s">
        <v>693</v>
      </c>
      <c r="EA101" t="s">
        <v>693</v>
      </c>
      <c r="EB101" t="s">
        <v>693</v>
      </c>
      <c r="EP101" t="s">
        <v>17944</v>
      </c>
      <c r="EQ101" t="s">
        <v>18084</v>
      </c>
      <c r="ES101" t="s">
        <v>281</v>
      </c>
      <c r="ET101" t="s">
        <v>17946</v>
      </c>
      <c r="EU101" t="s">
        <v>17962</v>
      </c>
      <c r="EZ101" t="s">
        <v>270</v>
      </c>
      <c r="FB101" t="s">
        <v>281</v>
      </c>
      <c r="FD101" t="s">
        <v>18133</v>
      </c>
      <c r="FE101" t="s">
        <v>281</v>
      </c>
      <c r="FF101" s="1">
        <v>46155.508437500001</v>
      </c>
      <c r="FG101">
        <v>0.84</v>
      </c>
      <c r="FH101">
        <v>0</v>
      </c>
      <c r="FI101">
        <v>1</v>
      </c>
      <c r="FM101" t="s">
        <v>17949</v>
      </c>
    </row>
    <row r="102" spans="1:169" x14ac:dyDescent="0.3">
      <c r="A102">
        <v>1</v>
      </c>
      <c r="B102" t="s">
        <v>17916</v>
      </c>
      <c r="C102" t="s">
        <v>17917</v>
      </c>
      <c r="E102" t="s">
        <v>19037</v>
      </c>
      <c r="O102" t="s">
        <v>17964</v>
      </c>
      <c r="P102">
        <v>2026</v>
      </c>
      <c r="Q102">
        <v>5</v>
      </c>
      <c r="R102">
        <v>13</v>
      </c>
      <c r="S102" t="s">
        <v>19169</v>
      </c>
      <c r="T102" t="s">
        <v>19170</v>
      </c>
      <c r="Y102" t="s">
        <v>17916</v>
      </c>
      <c r="AB102" t="s">
        <v>251</v>
      </c>
      <c r="AC102" t="s">
        <v>17924</v>
      </c>
      <c r="AD102">
        <v>1000008226164</v>
      </c>
      <c r="AG102" t="s">
        <v>19171</v>
      </c>
      <c r="AI102" t="s">
        <v>19172</v>
      </c>
      <c r="AJ102" t="s">
        <v>19173</v>
      </c>
      <c r="AK102" t="s">
        <v>693</v>
      </c>
      <c r="AM102" t="s">
        <v>19174</v>
      </c>
      <c r="AN102" t="s">
        <v>19172</v>
      </c>
      <c r="AO102" t="s">
        <v>693</v>
      </c>
      <c r="AP102" t="s">
        <v>19174</v>
      </c>
      <c r="AR102" t="s">
        <v>19174</v>
      </c>
      <c r="AS102" t="s">
        <v>19174</v>
      </c>
      <c r="AT102" t="s">
        <v>19175</v>
      </c>
      <c r="AU102" t="s">
        <v>19176</v>
      </c>
      <c r="AV102" t="s">
        <v>19177</v>
      </c>
      <c r="AW102" t="s">
        <v>230</v>
      </c>
      <c r="AX102" t="s">
        <v>230</v>
      </c>
      <c r="AY102" t="s">
        <v>380</v>
      </c>
      <c r="AZ102" t="s">
        <v>380</v>
      </c>
      <c r="BA102" t="s">
        <v>255</v>
      </c>
      <c r="BB102" s="1">
        <v>46155.532187500001</v>
      </c>
      <c r="BC102">
        <v>2026</v>
      </c>
      <c r="BD102">
        <v>5</v>
      </c>
      <c r="BE102">
        <v>13</v>
      </c>
      <c r="BF102" t="s">
        <v>17934</v>
      </c>
      <c r="BG102" t="s">
        <v>18130</v>
      </c>
      <c r="BH102" t="s">
        <v>17936</v>
      </c>
      <c r="BI102" t="s">
        <v>18101</v>
      </c>
      <c r="BJ102" t="s">
        <v>19174</v>
      </c>
      <c r="BL102" t="s">
        <v>324</v>
      </c>
      <c r="BM102" t="s">
        <v>321</v>
      </c>
      <c r="BN102" t="s">
        <v>17940</v>
      </c>
      <c r="BO102" t="s">
        <v>322</v>
      </c>
      <c r="BP102" t="s">
        <v>2185</v>
      </c>
      <c r="BQ102" t="s">
        <v>19178</v>
      </c>
      <c r="BR102" t="s">
        <v>19179</v>
      </c>
      <c r="BS102" t="s">
        <v>17964</v>
      </c>
      <c r="BT102">
        <v>2026</v>
      </c>
      <c r="BU102">
        <v>5</v>
      </c>
      <c r="BV102">
        <v>13</v>
      </c>
      <c r="BY102" t="s">
        <v>693</v>
      </c>
      <c r="BZ102" t="s">
        <v>17943</v>
      </c>
      <c r="CA102" s="1">
        <v>46155.531944444447</v>
      </c>
      <c r="CB102" s="2">
        <v>46156</v>
      </c>
      <c r="CE102" t="s">
        <v>2810</v>
      </c>
      <c r="CY102" s="1"/>
      <c r="DQ102" t="s">
        <v>19037</v>
      </c>
      <c r="DS102" t="s">
        <v>693</v>
      </c>
      <c r="EP102" t="s">
        <v>17944</v>
      </c>
      <c r="EQ102" t="s">
        <v>255</v>
      </c>
      <c r="ER102" t="s">
        <v>17945</v>
      </c>
      <c r="ES102" t="s">
        <v>281</v>
      </c>
      <c r="ET102" t="s">
        <v>17946</v>
      </c>
      <c r="EU102" t="s">
        <v>17962</v>
      </c>
      <c r="EZ102" t="s">
        <v>270</v>
      </c>
      <c r="FB102" t="s">
        <v>281</v>
      </c>
      <c r="FD102" t="s">
        <v>17948</v>
      </c>
      <c r="FE102" t="s">
        <v>281</v>
      </c>
      <c r="FF102" s="1">
        <v>46156.508449074077</v>
      </c>
      <c r="FG102">
        <v>23.43</v>
      </c>
      <c r="FH102">
        <v>1</v>
      </c>
      <c r="FI102">
        <v>1</v>
      </c>
      <c r="FM102" t="s">
        <v>17949</v>
      </c>
    </row>
    <row r="103" spans="1:169" x14ac:dyDescent="0.3">
      <c r="A103">
        <v>1</v>
      </c>
      <c r="B103" t="s">
        <v>17916</v>
      </c>
      <c r="C103" t="s">
        <v>17917</v>
      </c>
      <c r="E103" t="s">
        <v>19037</v>
      </c>
      <c r="O103" t="s">
        <v>17964</v>
      </c>
      <c r="P103">
        <v>2026</v>
      </c>
      <c r="Q103">
        <v>5</v>
      </c>
      <c r="R103">
        <v>13</v>
      </c>
      <c r="S103" t="s">
        <v>19180</v>
      </c>
      <c r="T103" t="s">
        <v>19181</v>
      </c>
      <c r="V103" t="s">
        <v>18108</v>
      </c>
      <c r="Y103" t="s">
        <v>17916</v>
      </c>
      <c r="AB103" t="s">
        <v>251</v>
      </c>
      <c r="AC103" t="s">
        <v>17924</v>
      </c>
      <c r="AD103">
        <v>1000008227041</v>
      </c>
      <c r="AI103" t="s">
        <v>19182</v>
      </c>
      <c r="AJ103" t="s">
        <v>19183</v>
      </c>
      <c r="AK103" t="s">
        <v>693</v>
      </c>
      <c r="AN103" t="s">
        <v>19182</v>
      </c>
      <c r="AO103" t="s">
        <v>693</v>
      </c>
      <c r="AT103" t="s">
        <v>19184</v>
      </c>
      <c r="AU103" t="s">
        <v>19185</v>
      </c>
      <c r="AV103" t="s">
        <v>19186</v>
      </c>
      <c r="AW103" t="s">
        <v>230</v>
      </c>
      <c r="AX103" t="s">
        <v>230</v>
      </c>
      <c r="AY103" t="s">
        <v>380</v>
      </c>
      <c r="AZ103" t="s">
        <v>380</v>
      </c>
      <c r="BA103" t="s">
        <v>255</v>
      </c>
      <c r="BB103" s="1">
        <v>46155.66128472222</v>
      </c>
      <c r="BC103">
        <v>2026</v>
      </c>
      <c r="BD103">
        <v>5</v>
      </c>
      <c r="BE103">
        <v>13</v>
      </c>
      <c r="BF103" t="s">
        <v>19187</v>
      </c>
      <c r="BG103" t="s">
        <v>18130</v>
      </c>
      <c r="BH103" t="s">
        <v>17936</v>
      </c>
      <c r="BI103" t="s">
        <v>18101</v>
      </c>
      <c r="BJ103" t="s">
        <v>19188</v>
      </c>
      <c r="BL103" t="s">
        <v>2815</v>
      </c>
      <c r="BM103" t="s">
        <v>2838</v>
      </c>
      <c r="BN103" t="s">
        <v>17940</v>
      </c>
      <c r="BO103" t="s">
        <v>322</v>
      </c>
      <c r="BP103" t="s">
        <v>2827</v>
      </c>
      <c r="BQ103" t="s">
        <v>19189</v>
      </c>
      <c r="BR103" t="s">
        <v>19190</v>
      </c>
      <c r="BS103" t="s">
        <v>17964</v>
      </c>
      <c r="BT103">
        <v>2026</v>
      </c>
      <c r="BU103">
        <v>5</v>
      </c>
      <c r="BV103">
        <v>13</v>
      </c>
      <c r="BY103" t="s">
        <v>693</v>
      </c>
      <c r="BZ103" t="s">
        <v>17943</v>
      </c>
      <c r="CA103" s="1">
        <v>46155.661111111112</v>
      </c>
      <c r="CB103" s="2">
        <v>46156</v>
      </c>
      <c r="CE103" t="s">
        <v>2810</v>
      </c>
      <c r="CY103" s="1"/>
      <c r="DQ103" t="s">
        <v>19037</v>
      </c>
      <c r="DS103" t="s">
        <v>693</v>
      </c>
      <c r="EP103" t="s">
        <v>17944</v>
      </c>
      <c r="EQ103" t="s">
        <v>255</v>
      </c>
      <c r="ER103" t="s">
        <v>17945</v>
      </c>
      <c r="ES103" t="s">
        <v>281</v>
      </c>
      <c r="ET103" t="s">
        <v>17946</v>
      </c>
      <c r="EU103" t="s">
        <v>17962</v>
      </c>
      <c r="EZ103" t="s">
        <v>270</v>
      </c>
      <c r="FB103" t="s">
        <v>281</v>
      </c>
      <c r="FD103" t="s">
        <v>17948</v>
      </c>
      <c r="FE103" t="s">
        <v>281</v>
      </c>
      <c r="FF103" s="1">
        <v>46155.675104166665</v>
      </c>
      <c r="FG103">
        <v>0.33</v>
      </c>
      <c r="FH103">
        <v>0</v>
      </c>
      <c r="FI103">
        <v>1</v>
      </c>
      <c r="FM103" t="s">
        <v>17949</v>
      </c>
    </row>
    <row r="104" spans="1:169" x14ac:dyDescent="0.3">
      <c r="A104">
        <v>1</v>
      </c>
      <c r="B104" t="s">
        <v>17916</v>
      </c>
      <c r="C104" t="s">
        <v>17917</v>
      </c>
      <c r="E104" t="s">
        <v>19037</v>
      </c>
      <c r="O104" t="s">
        <v>17964</v>
      </c>
      <c r="P104">
        <v>2026</v>
      </c>
      <c r="Q104">
        <v>5</v>
      </c>
      <c r="R104">
        <v>13</v>
      </c>
      <c r="S104" t="s">
        <v>19191</v>
      </c>
      <c r="T104" t="s">
        <v>19192</v>
      </c>
      <c r="V104" t="s">
        <v>18108</v>
      </c>
      <c r="Y104" t="s">
        <v>17916</v>
      </c>
      <c r="AB104" t="s">
        <v>251</v>
      </c>
      <c r="AC104" t="s">
        <v>18065</v>
      </c>
      <c r="AD104">
        <v>1000008227410</v>
      </c>
      <c r="AG104" t="s">
        <v>19193</v>
      </c>
      <c r="AH104" t="s">
        <v>19194</v>
      </c>
      <c r="AI104" t="s">
        <v>19195</v>
      </c>
      <c r="AJ104" t="s">
        <v>19196</v>
      </c>
      <c r="AK104" t="s">
        <v>693</v>
      </c>
      <c r="AL104" t="s">
        <v>19193</v>
      </c>
      <c r="AM104" t="s">
        <v>19197</v>
      </c>
      <c r="AN104" t="s">
        <v>19195</v>
      </c>
      <c r="AO104" t="s">
        <v>693</v>
      </c>
      <c r="AP104" t="s">
        <v>19198</v>
      </c>
      <c r="AR104" t="s">
        <v>19197</v>
      </c>
      <c r="AS104" t="s">
        <v>19198</v>
      </c>
      <c r="AT104" t="s">
        <v>19199</v>
      </c>
      <c r="AU104" t="s">
        <v>19200</v>
      </c>
      <c r="AV104" t="s">
        <v>19201</v>
      </c>
      <c r="AW104" t="s">
        <v>230</v>
      </c>
      <c r="AX104" t="s">
        <v>230</v>
      </c>
      <c r="AY104" t="s">
        <v>380</v>
      </c>
      <c r="AZ104" t="s">
        <v>380</v>
      </c>
      <c r="BA104" t="s">
        <v>18076</v>
      </c>
      <c r="BB104" s="1">
        <v>46155.69327546296</v>
      </c>
      <c r="BC104">
        <v>2026</v>
      </c>
      <c r="BD104">
        <v>5</v>
      </c>
      <c r="BE104">
        <v>13</v>
      </c>
      <c r="BF104" t="s">
        <v>18077</v>
      </c>
      <c r="BG104" t="s">
        <v>18130</v>
      </c>
      <c r="BH104" t="s">
        <v>17936</v>
      </c>
      <c r="BI104" t="s">
        <v>18101</v>
      </c>
      <c r="BJ104" t="s">
        <v>19197</v>
      </c>
      <c r="BL104" t="s">
        <v>2588</v>
      </c>
      <c r="BM104" t="s">
        <v>1128</v>
      </c>
      <c r="BN104" t="s">
        <v>17940</v>
      </c>
      <c r="BO104" t="s">
        <v>322</v>
      </c>
      <c r="BP104" t="s">
        <v>2587</v>
      </c>
      <c r="BQ104" t="s">
        <v>18265</v>
      </c>
      <c r="BR104" t="s">
        <v>2584</v>
      </c>
      <c r="BS104" t="s">
        <v>17964</v>
      </c>
      <c r="BT104">
        <v>2026</v>
      </c>
      <c r="BU104">
        <v>5</v>
      </c>
      <c r="BV104">
        <v>13</v>
      </c>
      <c r="BY104" t="s">
        <v>304</v>
      </c>
      <c r="BZ104" t="s">
        <v>18083</v>
      </c>
      <c r="CA104" s="1">
        <v>46155.693055555559</v>
      </c>
      <c r="CB104" s="2">
        <v>46156</v>
      </c>
      <c r="CE104" t="s">
        <v>2810</v>
      </c>
      <c r="CY104" s="1"/>
      <c r="DQ104" t="s">
        <v>19037</v>
      </c>
      <c r="DR104" t="s">
        <v>693</v>
      </c>
      <c r="DS104" t="s">
        <v>693</v>
      </c>
      <c r="DT104" t="s">
        <v>693</v>
      </c>
      <c r="DV104" t="s">
        <v>693</v>
      </c>
      <c r="EA104" t="s">
        <v>693</v>
      </c>
      <c r="EB104" t="s">
        <v>693</v>
      </c>
      <c r="EP104" t="s">
        <v>17944</v>
      </c>
      <c r="EQ104" t="s">
        <v>18084</v>
      </c>
      <c r="ES104" t="s">
        <v>281</v>
      </c>
      <c r="ET104" t="s">
        <v>17946</v>
      </c>
      <c r="EU104" t="s">
        <v>17962</v>
      </c>
      <c r="EZ104" t="s">
        <v>270</v>
      </c>
      <c r="FB104" t="s">
        <v>281</v>
      </c>
      <c r="FD104" t="s">
        <v>18087</v>
      </c>
      <c r="FE104" t="s">
        <v>281</v>
      </c>
      <c r="FF104" s="1">
        <v>46155.716770833336</v>
      </c>
      <c r="FG104">
        <v>0.56000000000000005</v>
      </c>
      <c r="FH104">
        <v>0</v>
      </c>
      <c r="FI104">
        <v>1</v>
      </c>
      <c r="FM104" t="s">
        <v>17949</v>
      </c>
    </row>
    <row r="105" spans="1:169" x14ac:dyDescent="0.3">
      <c r="A105">
        <v>1</v>
      </c>
      <c r="B105" t="s">
        <v>17916</v>
      </c>
      <c r="C105" t="s">
        <v>17917</v>
      </c>
      <c r="E105" t="s">
        <v>19037</v>
      </c>
      <c r="O105" t="s">
        <v>17964</v>
      </c>
      <c r="P105">
        <v>2026</v>
      </c>
      <c r="Q105">
        <v>5</v>
      </c>
      <c r="R105">
        <v>13</v>
      </c>
      <c r="S105" t="s">
        <v>19202</v>
      </c>
      <c r="T105" t="s">
        <v>19203</v>
      </c>
      <c r="V105" t="s">
        <v>18108</v>
      </c>
      <c r="Y105" t="s">
        <v>17916</v>
      </c>
      <c r="AB105" t="s">
        <v>251</v>
      </c>
      <c r="AC105" t="s">
        <v>17924</v>
      </c>
      <c r="AD105">
        <v>1000008227622</v>
      </c>
      <c r="AG105" t="s">
        <v>19204</v>
      </c>
      <c r="AI105" t="s">
        <v>19205</v>
      </c>
      <c r="AJ105" t="s">
        <v>19206</v>
      </c>
      <c r="AK105" t="s">
        <v>693</v>
      </c>
      <c r="AM105" t="s">
        <v>19207</v>
      </c>
      <c r="AN105" t="s">
        <v>19205</v>
      </c>
      <c r="AO105" t="s">
        <v>693</v>
      </c>
      <c r="AP105" t="s">
        <v>19207</v>
      </c>
      <c r="AR105" t="s">
        <v>19207</v>
      </c>
      <c r="AS105" t="s">
        <v>19207</v>
      </c>
      <c r="AT105" t="s">
        <v>19208</v>
      </c>
      <c r="AU105" t="s">
        <v>19209</v>
      </c>
      <c r="AV105" t="s">
        <v>19210</v>
      </c>
      <c r="AW105" t="s">
        <v>230</v>
      </c>
      <c r="AX105" t="s">
        <v>230</v>
      </c>
      <c r="AY105" t="s">
        <v>380</v>
      </c>
      <c r="AZ105" t="s">
        <v>380</v>
      </c>
      <c r="BA105" t="s">
        <v>255</v>
      </c>
      <c r="BB105" s="1">
        <v>46155.722511574073</v>
      </c>
      <c r="BC105">
        <v>2026</v>
      </c>
      <c r="BD105">
        <v>5</v>
      </c>
      <c r="BE105">
        <v>13</v>
      </c>
      <c r="BF105" t="s">
        <v>18652</v>
      </c>
      <c r="BG105" t="s">
        <v>18130</v>
      </c>
      <c r="BH105" t="s">
        <v>17936</v>
      </c>
      <c r="BI105" t="s">
        <v>18101</v>
      </c>
      <c r="BJ105" t="s">
        <v>19207</v>
      </c>
      <c r="BL105" t="s">
        <v>692</v>
      </c>
      <c r="BM105" t="s">
        <v>690</v>
      </c>
      <c r="BN105" t="s">
        <v>17940</v>
      </c>
      <c r="BO105" t="s">
        <v>322</v>
      </c>
      <c r="BP105" t="s">
        <v>2865</v>
      </c>
      <c r="BQ105" t="s">
        <v>17986</v>
      </c>
      <c r="BR105" t="s">
        <v>19211</v>
      </c>
      <c r="BS105" t="s">
        <v>17964</v>
      </c>
      <c r="BT105">
        <v>2026</v>
      </c>
      <c r="BU105">
        <v>5</v>
      </c>
      <c r="BV105">
        <v>13</v>
      </c>
      <c r="BY105" t="s">
        <v>693</v>
      </c>
      <c r="BZ105" t="s">
        <v>17943</v>
      </c>
      <c r="CA105" s="1">
        <v>46155.722222222219</v>
      </c>
      <c r="CB105" s="2">
        <v>46156</v>
      </c>
      <c r="CC105">
        <v>10445</v>
      </c>
      <c r="CD105" t="s">
        <v>337</v>
      </c>
      <c r="CE105" t="s">
        <v>2810</v>
      </c>
      <c r="CF105" t="s">
        <v>18880</v>
      </c>
      <c r="CW105">
        <v>5182960</v>
      </c>
      <c r="CX105">
        <v>34618082</v>
      </c>
      <c r="CY105" s="1">
        <v>46156.597222222219</v>
      </c>
      <c r="CZ105">
        <v>2026</v>
      </c>
      <c r="DA105">
        <v>5</v>
      </c>
      <c r="DB105">
        <v>14</v>
      </c>
      <c r="DC105">
        <v>3</v>
      </c>
      <c r="DD105">
        <v>1</v>
      </c>
      <c r="DE105">
        <v>1343</v>
      </c>
      <c r="DG105" t="s">
        <v>19212</v>
      </c>
      <c r="DQ105" t="s">
        <v>19037</v>
      </c>
      <c r="DS105" t="s">
        <v>693</v>
      </c>
      <c r="EP105" t="s">
        <v>17944</v>
      </c>
      <c r="EQ105" t="s">
        <v>255</v>
      </c>
      <c r="ER105" t="s">
        <v>17945</v>
      </c>
      <c r="ES105" t="s">
        <v>281</v>
      </c>
      <c r="ET105" t="s">
        <v>17946</v>
      </c>
      <c r="EU105" t="s">
        <v>17962</v>
      </c>
      <c r="EV105" t="s">
        <v>19213</v>
      </c>
      <c r="EW105" t="s">
        <v>19214</v>
      </c>
      <c r="EX105" t="s">
        <v>19215</v>
      </c>
      <c r="EY105" t="s">
        <v>19216</v>
      </c>
      <c r="EZ105" t="s">
        <v>270</v>
      </c>
      <c r="FA105" t="s">
        <v>336</v>
      </c>
      <c r="FB105" t="s">
        <v>281</v>
      </c>
      <c r="FD105" t="s">
        <v>17948</v>
      </c>
      <c r="FE105" t="s">
        <v>281</v>
      </c>
      <c r="FF105" s="1">
        <v>46155.758460648147</v>
      </c>
      <c r="FG105">
        <v>0.86</v>
      </c>
      <c r="FH105">
        <v>0</v>
      </c>
      <c r="FI105">
        <v>1</v>
      </c>
      <c r="FK105" t="s">
        <v>17986</v>
      </c>
      <c r="FL105" t="s">
        <v>19217</v>
      </c>
      <c r="FM105" t="s">
        <v>17949</v>
      </c>
    </row>
    <row r="106" spans="1:169" x14ac:dyDescent="0.3">
      <c r="A106">
        <v>1</v>
      </c>
      <c r="B106" t="s">
        <v>17916</v>
      </c>
      <c r="C106" t="s">
        <v>17917</v>
      </c>
      <c r="E106" t="s">
        <v>19037</v>
      </c>
      <c r="O106" t="s">
        <v>17964</v>
      </c>
      <c r="P106">
        <v>2026</v>
      </c>
      <c r="Q106">
        <v>5</v>
      </c>
      <c r="R106">
        <v>13</v>
      </c>
      <c r="S106" t="s">
        <v>19218</v>
      </c>
      <c r="T106" t="s">
        <v>19219</v>
      </c>
      <c r="V106" t="s">
        <v>18870</v>
      </c>
      <c r="Y106" t="s">
        <v>17916</v>
      </c>
      <c r="AB106" t="s">
        <v>251</v>
      </c>
      <c r="AC106" t="s">
        <v>18065</v>
      </c>
      <c r="AD106">
        <v>1000008227815</v>
      </c>
      <c r="AG106" t="s">
        <v>19220</v>
      </c>
      <c r="AH106" t="s">
        <v>19221</v>
      </c>
      <c r="AI106" t="s">
        <v>19222</v>
      </c>
      <c r="AJ106" t="s">
        <v>19223</v>
      </c>
      <c r="AK106" t="s">
        <v>693</v>
      </c>
      <c r="AL106" t="s">
        <v>19220</v>
      </c>
      <c r="AN106" t="s">
        <v>19222</v>
      </c>
      <c r="AO106" t="s">
        <v>693</v>
      </c>
      <c r="AT106" t="s">
        <v>19224</v>
      </c>
      <c r="AU106" t="s">
        <v>19225</v>
      </c>
      <c r="AV106" t="s">
        <v>19226</v>
      </c>
      <c r="AW106" t="s">
        <v>230</v>
      </c>
      <c r="AX106" t="s">
        <v>230</v>
      </c>
      <c r="AY106" t="s">
        <v>380</v>
      </c>
      <c r="AZ106" t="s">
        <v>380</v>
      </c>
      <c r="BA106" t="s">
        <v>18076</v>
      </c>
      <c r="BB106" s="1">
        <v>46155.765972222223</v>
      </c>
      <c r="BC106">
        <v>2026</v>
      </c>
      <c r="BD106">
        <v>5</v>
      </c>
      <c r="BE106">
        <v>13</v>
      </c>
      <c r="BF106" t="s">
        <v>18129</v>
      </c>
      <c r="BG106" t="s">
        <v>18130</v>
      </c>
      <c r="BH106" t="s">
        <v>17936</v>
      </c>
      <c r="BI106" t="s">
        <v>19070</v>
      </c>
      <c r="BJ106" t="s">
        <v>19227</v>
      </c>
      <c r="BL106" t="s">
        <v>324</v>
      </c>
      <c r="BM106" t="s">
        <v>321</v>
      </c>
      <c r="BN106" t="s">
        <v>17940</v>
      </c>
      <c r="BO106" t="s">
        <v>322</v>
      </c>
      <c r="BP106" t="s">
        <v>2861</v>
      </c>
      <c r="BQ106" t="s">
        <v>18541</v>
      </c>
      <c r="BR106" t="s">
        <v>19228</v>
      </c>
      <c r="BS106" t="s">
        <v>17964</v>
      </c>
      <c r="BT106">
        <v>2026</v>
      </c>
      <c r="BU106">
        <v>5</v>
      </c>
      <c r="BV106">
        <v>13</v>
      </c>
      <c r="BY106" t="s">
        <v>386</v>
      </c>
      <c r="BZ106" t="s">
        <v>18083</v>
      </c>
      <c r="CA106" s="1">
        <v>46155.765972222223</v>
      </c>
      <c r="CB106" s="2">
        <v>46156</v>
      </c>
      <c r="CC106">
        <v>11274</v>
      </c>
      <c r="CD106" t="s">
        <v>337</v>
      </c>
      <c r="CE106" t="s">
        <v>2810</v>
      </c>
      <c r="CF106" t="s">
        <v>18880</v>
      </c>
      <c r="CW106">
        <v>5182965</v>
      </c>
      <c r="CX106">
        <v>34617978</v>
      </c>
      <c r="CY106" s="1">
        <v>46156.576388888891</v>
      </c>
      <c r="CZ106">
        <v>2026</v>
      </c>
      <c r="DA106">
        <v>5</v>
      </c>
      <c r="DB106">
        <v>14</v>
      </c>
      <c r="DC106">
        <v>3</v>
      </c>
      <c r="DD106">
        <v>4</v>
      </c>
      <c r="DE106">
        <v>1332</v>
      </c>
      <c r="DF106" t="s">
        <v>19220</v>
      </c>
      <c r="DG106" t="s">
        <v>19229</v>
      </c>
      <c r="DQ106" t="s">
        <v>19037</v>
      </c>
      <c r="DR106" t="s">
        <v>693</v>
      </c>
      <c r="DS106" t="s">
        <v>693</v>
      </c>
      <c r="DT106" t="s">
        <v>693</v>
      </c>
      <c r="DV106" t="s">
        <v>693</v>
      </c>
      <c r="EA106" t="s">
        <v>693</v>
      </c>
      <c r="EB106" t="s">
        <v>693</v>
      </c>
      <c r="EP106" t="s">
        <v>17944</v>
      </c>
      <c r="EQ106" t="s">
        <v>18084</v>
      </c>
      <c r="ES106" t="s">
        <v>281</v>
      </c>
      <c r="ET106" t="s">
        <v>17946</v>
      </c>
      <c r="EU106" t="s">
        <v>17962</v>
      </c>
      <c r="EV106" t="s">
        <v>19230</v>
      </c>
      <c r="EW106" t="s">
        <v>19231</v>
      </c>
      <c r="EX106" t="s">
        <v>19232</v>
      </c>
      <c r="EY106" t="s">
        <v>19233</v>
      </c>
      <c r="EZ106" t="s">
        <v>270</v>
      </c>
      <c r="FB106" t="s">
        <v>281</v>
      </c>
      <c r="FD106" t="s">
        <v>18133</v>
      </c>
      <c r="FE106" t="s">
        <v>281</v>
      </c>
      <c r="FF106" s="1">
        <v>46155.800196759257</v>
      </c>
      <c r="FG106">
        <v>0.82</v>
      </c>
      <c r="FH106">
        <v>0</v>
      </c>
      <c r="FI106">
        <v>1</v>
      </c>
      <c r="FK106" t="s">
        <v>18541</v>
      </c>
      <c r="FL106" t="s">
        <v>19234</v>
      </c>
      <c r="FM106" t="s">
        <v>17949</v>
      </c>
    </row>
    <row r="107" spans="1:169" x14ac:dyDescent="0.3">
      <c r="A107">
        <v>5</v>
      </c>
      <c r="B107" t="s">
        <v>17917</v>
      </c>
      <c r="C107" t="s">
        <v>17917</v>
      </c>
      <c r="D107" t="s">
        <v>19235</v>
      </c>
      <c r="E107" t="s">
        <v>19037</v>
      </c>
      <c r="O107" t="s">
        <v>18917</v>
      </c>
      <c r="P107">
        <v>2026</v>
      </c>
      <c r="Q107">
        <v>5</v>
      </c>
      <c r="R107">
        <v>6</v>
      </c>
      <c r="S107" t="s">
        <v>19236</v>
      </c>
      <c r="T107" t="s">
        <v>19237</v>
      </c>
      <c r="V107" t="s">
        <v>18108</v>
      </c>
      <c r="W107" t="s">
        <v>19238</v>
      </c>
      <c r="Y107" t="s">
        <v>17916</v>
      </c>
      <c r="AB107" t="s">
        <v>251</v>
      </c>
      <c r="AC107" t="s">
        <v>17924</v>
      </c>
      <c r="AD107">
        <v>1000008208148</v>
      </c>
      <c r="AF107" t="s">
        <v>19239</v>
      </c>
      <c r="AG107" t="s">
        <v>19240</v>
      </c>
      <c r="AI107" t="s">
        <v>19241</v>
      </c>
      <c r="AJ107" t="s">
        <v>19242</v>
      </c>
      <c r="AK107" t="s">
        <v>693</v>
      </c>
      <c r="AM107" t="s">
        <v>19243</v>
      </c>
      <c r="AN107" t="s">
        <v>19241</v>
      </c>
      <c r="AO107" t="s">
        <v>693</v>
      </c>
      <c r="AP107" t="s">
        <v>19243</v>
      </c>
      <c r="AR107" t="s">
        <v>19243</v>
      </c>
      <c r="AS107" t="s">
        <v>19243</v>
      </c>
      <c r="AT107" t="s">
        <v>19244</v>
      </c>
      <c r="AU107" t="s">
        <v>19245</v>
      </c>
      <c r="AV107" t="s">
        <v>19246</v>
      </c>
      <c r="AW107" t="s">
        <v>230</v>
      </c>
      <c r="AX107" t="s">
        <v>230</v>
      </c>
      <c r="AY107" t="s">
        <v>380</v>
      </c>
      <c r="AZ107" t="s">
        <v>380</v>
      </c>
      <c r="BA107" t="s">
        <v>255</v>
      </c>
      <c r="BB107" s="1">
        <v>46148.533425925925</v>
      </c>
      <c r="BC107">
        <v>2026</v>
      </c>
      <c r="BD107">
        <v>5</v>
      </c>
      <c r="BE107">
        <v>6</v>
      </c>
      <c r="BF107" t="s">
        <v>17934</v>
      </c>
      <c r="BG107" t="s">
        <v>18130</v>
      </c>
      <c r="BH107" t="s">
        <v>17936</v>
      </c>
      <c r="BI107" t="s">
        <v>18101</v>
      </c>
      <c r="BJ107" t="s">
        <v>19247</v>
      </c>
      <c r="BL107" t="s">
        <v>324</v>
      </c>
      <c r="BM107" t="s">
        <v>321</v>
      </c>
      <c r="BN107" t="s">
        <v>17940</v>
      </c>
      <c r="BO107" t="s">
        <v>322</v>
      </c>
      <c r="BP107" t="s">
        <v>2921</v>
      </c>
      <c r="BQ107" t="s">
        <v>18254</v>
      </c>
      <c r="BR107" t="s">
        <v>19248</v>
      </c>
      <c r="BS107" t="s">
        <v>18917</v>
      </c>
      <c r="BT107">
        <v>2026</v>
      </c>
      <c r="BU107">
        <v>5</v>
      </c>
      <c r="BV107">
        <v>6</v>
      </c>
      <c r="BY107" t="s">
        <v>693</v>
      </c>
      <c r="BZ107" t="s">
        <v>17943</v>
      </c>
      <c r="CA107" s="1">
        <v>46148.533333333333</v>
      </c>
      <c r="CB107" s="2">
        <v>46149</v>
      </c>
      <c r="CC107">
        <v>10378</v>
      </c>
      <c r="CD107" t="s">
        <v>337</v>
      </c>
      <c r="CE107" t="s">
        <v>2810</v>
      </c>
      <c r="CF107" t="s">
        <v>18880</v>
      </c>
      <c r="CW107">
        <v>5181665</v>
      </c>
      <c r="CX107">
        <v>34606694</v>
      </c>
      <c r="CY107" s="1">
        <v>46155.363194444442</v>
      </c>
      <c r="CZ107">
        <v>2026</v>
      </c>
      <c r="DA107">
        <v>5</v>
      </c>
      <c r="DB107">
        <v>13</v>
      </c>
      <c r="DC107">
        <v>22</v>
      </c>
      <c r="DD107">
        <v>17</v>
      </c>
      <c r="DE107">
        <v>1341</v>
      </c>
      <c r="DG107" t="s">
        <v>19249</v>
      </c>
      <c r="DQ107" t="s">
        <v>19037</v>
      </c>
      <c r="DS107" t="s">
        <v>693</v>
      </c>
      <c r="EP107" t="s">
        <v>17944</v>
      </c>
      <c r="EQ107" t="s">
        <v>255</v>
      </c>
      <c r="ER107" t="s">
        <v>17945</v>
      </c>
      <c r="ES107" t="s">
        <v>281</v>
      </c>
      <c r="ET107" t="s">
        <v>17946</v>
      </c>
      <c r="EU107" t="s">
        <v>17962</v>
      </c>
      <c r="EV107" t="s">
        <v>19250</v>
      </c>
      <c r="EW107" t="s">
        <v>19251</v>
      </c>
      <c r="EX107" t="s">
        <v>19252</v>
      </c>
      <c r="EY107" t="s">
        <v>19253</v>
      </c>
      <c r="EZ107" t="s">
        <v>270</v>
      </c>
      <c r="FA107" t="s">
        <v>336</v>
      </c>
      <c r="FB107" t="s">
        <v>281</v>
      </c>
      <c r="FD107" t="s">
        <v>17948</v>
      </c>
      <c r="FE107" t="s">
        <v>281</v>
      </c>
      <c r="FF107" s="1">
        <v>46148.550266203703</v>
      </c>
      <c r="FG107">
        <v>0.4</v>
      </c>
      <c r="FH107">
        <v>0</v>
      </c>
      <c r="FI107">
        <v>6</v>
      </c>
      <c r="FK107" t="s">
        <v>18254</v>
      </c>
      <c r="FL107" t="s">
        <v>19254</v>
      </c>
      <c r="FM107" t="s">
        <v>17949</v>
      </c>
    </row>
    <row r="108" spans="1:169" x14ac:dyDescent="0.3">
      <c r="A108">
        <v>1</v>
      </c>
      <c r="B108" t="s">
        <v>17917</v>
      </c>
      <c r="C108" t="s">
        <v>17917</v>
      </c>
      <c r="D108" t="s">
        <v>19255</v>
      </c>
      <c r="E108" t="s">
        <v>19037</v>
      </c>
      <c r="O108" t="s">
        <v>19059</v>
      </c>
      <c r="P108">
        <v>2026</v>
      </c>
      <c r="Q108">
        <v>5</v>
      </c>
      <c r="R108">
        <v>5</v>
      </c>
      <c r="S108" t="s">
        <v>19256</v>
      </c>
      <c r="T108" t="s">
        <v>19257</v>
      </c>
      <c r="V108" t="s">
        <v>18108</v>
      </c>
      <c r="W108" t="s">
        <v>2843</v>
      </c>
      <c r="Y108" t="s">
        <v>17916</v>
      </c>
      <c r="AB108" t="s">
        <v>251</v>
      </c>
      <c r="AC108" t="s">
        <v>18065</v>
      </c>
      <c r="AD108">
        <v>1000008206831</v>
      </c>
      <c r="AF108" t="s">
        <v>19258</v>
      </c>
      <c r="AG108" t="s">
        <v>19259</v>
      </c>
      <c r="AH108" t="s">
        <v>19260</v>
      </c>
      <c r="AI108" t="s">
        <v>19261</v>
      </c>
      <c r="AJ108" t="s">
        <v>19262</v>
      </c>
      <c r="AK108" t="s">
        <v>693</v>
      </c>
      <c r="AL108" t="s">
        <v>19259</v>
      </c>
      <c r="AN108" t="s">
        <v>19261</v>
      </c>
      <c r="AO108" t="s">
        <v>693</v>
      </c>
      <c r="AT108" t="s">
        <v>19263</v>
      </c>
      <c r="AU108" t="s">
        <v>19264</v>
      </c>
      <c r="AV108" t="s">
        <v>19265</v>
      </c>
      <c r="AW108" t="s">
        <v>230</v>
      </c>
      <c r="AX108" t="s">
        <v>230</v>
      </c>
      <c r="AY108" t="s">
        <v>380</v>
      </c>
      <c r="AZ108" t="s">
        <v>380</v>
      </c>
      <c r="BA108" t="s">
        <v>18076</v>
      </c>
      <c r="BB108" s="1">
        <v>46147.873668981483</v>
      </c>
      <c r="BC108">
        <v>2026</v>
      </c>
      <c r="BD108">
        <v>5</v>
      </c>
      <c r="BE108">
        <v>5</v>
      </c>
      <c r="BF108" t="s">
        <v>18077</v>
      </c>
      <c r="BG108" t="s">
        <v>18130</v>
      </c>
      <c r="BH108" t="s">
        <v>17936</v>
      </c>
      <c r="BI108" t="s">
        <v>18101</v>
      </c>
      <c r="BJ108" t="s">
        <v>19266</v>
      </c>
      <c r="BL108" t="s">
        <v>324</v>
      </c>
      <c r="BM108" t="s">
        <v>321</v>
      </c>
      <c r="BN108" t="s">
        <v>17940</v>
      </c>
      <c r="BO108" t="s">
        <v>322</v>
      </c>
      <c r="BP108" t="s">
        <v>2844</v>
      </c>
      <c r="BQ108" t="s">
        <v>19267</v>
      </c>
      <c r="BR108" t="s">
        <v>19268</v>
      </c>
      <c r="BS108" t="s">
        <v>19059</v>
      </c>
      <c r="BT108">
        <v>2026</v>
      </c>
      <c r="BU108">
        <v>5</v>
      </c>
      <c r="BV108">
        <v>5</v>
      </c>
      <c r="BY108" t="s">
        <v>304</v>
      </c>
      <c r="BZ108" t="s">
        <v>18083</v>
      </c>
      <c r="CA108" s="1">
        <v>46147.873611111114</v>
      </c>
      <c r="CB108" s="2">
        <v>46148</v>
      </c>
      <c r="CC108">
        <v>11199</v>
      </c>
      <c r="CD108" t="s">
        <v>337</v>
      </c>
      <c r="CE108" t="s">
        <v>2810</v>
      </c>
      <c r="CF108" t="s">
        <v>18880</v>
      </c>
      <c r="CN108" t="s">
        <v>19269</v>
      </c>
      <c r="CW108">
        <v>5177958</v>
      </c>
      <c r="CX108">
        <v>34581455</v>
      </c>
      <c r="CY108" s="1">
        <v>46151.463194444441</v>
      </c>
      <c r="CZ108">
        <v>2026</v>
      </c>
      <c r="DA108">
        <v>5</v>
      </c>
      <c r="DB108">
        <v>9</v>
      </c>
      <c r="DC108">
        <v>19</v>
      </c>
      <c r="DD108">
        <v>11</v>
      </c>
      <c r="DE108">
        <v>1353</v>
      </c>
      <c r="DF108" t="s">
        <v>19259</v>
      </c>
      <c r="DG108" t="s">
        <v>19270</v>
      </c>
      <c r="DQ108" t="s">
        <v>19037</v>
      </c>
      <c r="DR108" t="s">
        <v>693</v>
      </c>
      <c r="DS108" t="s">
        <v>693</v>
      </c>
      <c r="DT108" t="s">
        <v>693</v>
      </c>
      <c r="DV108" t="s">
        <v>693</v>
      </c>
      <c r="EA108" t="s">
        <v>693</v>
      </c>
      <c r="EB108" t="s">
        <v>693</v>
      </c>
      <c r="EP108" t="s">
        <v>17944</v>
      </c>
      <c r="EQ108" t="s">
        <v>18084</v>
      </c>
      <c r="ES108" t="s">
        <v>281</v>
      </c>
      <c r="ET108" t="s">
        <v>17946</v>
      </c>
      <c r="EU108" t="s">
        <v>17962</v>
      </c>
      <c r="EV108" t="s">
        <v>19271</v>
      </c>
      <c r="EW108" t="s">
        <v>19272</v>
      </c>
      <c r="EX108" t="s">
        <v>19273</v>
      </c>
      <c r="EY108" t="s">
        <v>19274</v>
      </c>
      <c r="EZ108" t="s">
        <v>270</v>
      </c>
      <c r="FB108" t="s">
        <v>279</v>
      </c>
      <c r="FC108" t="s">
        <v>19074</v>
      </c>
      <c r="FD108" t="s">
        <v>18087</v>
      </c>
      <c r="FE108" t="s">
        <v>281</v>
      </c>
      <c r="FF108" s="1">
        <v>46148.653425925928</v>
      </c>
      <c r="FG108">
        <v>18.71</v>
      </c>
      <c r="FH108">
        <v>1</v>
      </c>
      <c r="FI108">
        <v>4</v>
      </c>
      <c r="FK108" t="s">
        <v>19267</v>
      </c>
      <c r="FL108" t="s">
        <v>19275</v>
      </c>
      <c r="FM108" t="s">
        <v>17949</v>
      </c>
    </row>
    <row r="109" spans="1:169" x14ac:dyDescent="0.3">
      <c r="A109">
        <v>4</v>
      </c>
      <c r="B109" t="s">
        <v>17916</v>
      </c>
      <c r="C109" t="s">
        <v>17917</v>
      </c>
      <c r="E109" t="s">
        <v>19037</v>
      </c>
      <c r="O109" t="s">
        <v>18135</v>
      </c>
      <c r="P109">
        <v>2026</v>
      </c>
      <c r="Q109">
        <v>5</v>
      </c>
      <c r="R109">
        <v>9</v>
      </c>
      <c r="S109" t="s">
        <v>19276</v>
      </c>
      <c r="T109" t="s">
        <v>19277</v>
      </c>
      <c r="V109" t="s">
        <v>18870</v>
      </c>
      <c r="Y109" t="s">
        <v>17916</v>
      </c>
      <c r="AB109" t="s">
        <v>251</v>
      </c>
      <c r="AC109" t="s">
        <v>17924</v>
      </c>
      <c r="AD109">
        <v>1000008217693</v>
      </c>
      <c r="AG109" t="s">
        <v>19278</v>
      </c>
      <c r="AI109" t="s">
        <v>19279</v>
      </c>
      <c r="AJ109" t="s">
        <v>19280</v>
      </c>
      <c r="AK109" t="s">
        <v>693</v>
      </c>
      <c r="AM109" t="s">
        <v>19281</v>
      </c>
      <c r="AN109" t="s">
        <v>19279</v>
      </c>
      <c r="AO109" t="s">
        <v>693</v>
      </c>
      <c r="AP109" t="s">
        <v>19282</v>
      </c>
      <c r="AR109" t="s">
        <v>19281</v>
      </c>
      <c r="AS109" t="s">
        <v>19282</v>
      </c>
      <c r="AT109" t="s">
        <v>19283</v>
      </c>
      <c r="AU109" t="s">
        <v>19284</v>
      </c>
      <c r="AV109" t="s">
        <v>19285</v>
      </c>
      <c r="AW109" t="s">
        <v>230</v>
      </c>
      <c r="AX109" t="s">
        <v>230</v>
      </c>
      <c r="AY109" t="s">
        <v>1322</v>
      </c>
      <c r="AZ109" t="s">
        <v>1322</v>
      </c>
      <c r="BA109" t="s">
        <v>255</v>
      </c>
      <c r="BB109" s="1">
        <v>46151.552407407406</v>
      </c>
      <c r="BC109">
        <v>2026</v>
      </c>
      <c r="BD109">
        <v>5</v>
      </c>
      <c r="BE109">
        <v>9</v>
      </c>
      <c r="BF109" t="s">
        <v>18675</v>
      </c>
      <c r="BG109" t="s">
        <v>17935</v>
      </c>
      <c r="BH109" t="s">
        <v>17936</v>
      </c>
      <c r="BI109" t="s">
        <v>18101</v>
      </c>
      <c r="BJ109" t="s">
        <v>19286</v>
      </c>
      <c r="BL109" t="s">
        <v>692</v>
      </c>
      <c r="BM109" t="s">
        <v>690</v>
      </c>
      <c r="BN109" t="s">
        <v>17940</v>
      </c>
      <c r="BO109" t="s">
        <v>322</v>
      </c>
      <c r="BP109" t="s">
        <v>19287</v>
      </c>
      <c r="BQ109" t="s">
        <v>17986</v>
      </c>
      <c r="BR109" t="s">
        <v>19288</v>
      </c>
      <c r="BS109" t="s">
        <v>18135</v>
      </c>
      <c r="BT109">
        <v>2026</v>
      </c>
      <c r="BU109">
        <v>5</v>
      </c>
      <c r="BV109">
        <v>9</v>
      </c>
      <c r="BY109" t="s">
        <v>693</v>
      </c>
      <c r="BZ109" t="s">
        <v>17943</v>
      </c>
      <c r="CA109" s="1">
        <v>46151.552083333336</v>
      </c>
      <c r="CB109" s="2">
        <v>46152</v>
      </c>
      <c r="CC109">
        <v>10445</v>
      </c>
      <c r="CD109" t="s">
        <v>337</v>
      </c>
      <c r="CE109" t="s">
        <v>2810</v>
      </c>
      <c r="CF109" t="s">
        <v>18880</v>
      </c>
      <c r="CW109">
        <v>5179578</v>
      </c>
      <c r="CX109">
        <v>34592106</v>
      </c>
      <c r="CY109" s="1">
        <v>46153.540972222225</v>
      </c>
      <c r="CZ109">
        <v>2026</v>
      </c>
      <c r="DA109">
        <v>5</v>
      </c>
      <c r="DB109">
        <v>11</v>
      </c>
      <c r="DC109">
        <v>5</v>
      </c>
      <c r="DD109">
        <v>5</v>
      </c>
      <c r="DE109">
        <v>1343</v>
      </c>
      <c r="DG109" t="s">
        <v>19212</v>
      </c>
      <c r="DQ109" t="s">
        <v>19037</v>
      </c>
      <c r="DS109" t="s">
        <v>693</v>
      </c>
      <c r="EP109" t="s">
        <v>17944</v>
      </c>
      <c r="EQ109" t="s">
        <v>255</v>
      </c>
      <c r="ER109" t="s">
        <v>17945</v>
      </c>
      <c r="ES109" t="s">
        <v>281</v>
      </c>
      <c r="ET109" t="s">
        <v>17946</v>
      </c>
      <c r="EU109" t="s">
        <v>17962</v>
      </c>
      <c r="EV109" t="s">
        <v>19289</v>
      </c>
      <c r="EX109" t="s">
        <v>19290</v>
      </c>
      <c r="EY109" t="s">
        <v>19291</v>
      </c>
      <c r="EZ109" t="s">
        <v>270</v>
      </c>
      <c r="FB109" t="s">
        <v>281</v>
      </c>
      <c r="FD109" t="s">
        <v>17948</v>
      </c>
      <c r="FE109" t="s">
        <v>281</v>
      </c>
      <c r="FF109" s="1">
        <v>46151.591840277775</v>
      </c>
      <c r="FG109">
        <v>0.95</v>
      </c>
      <c r="FH109">
        <v>0</v>
      </c>
      <c r="FI109">
        <v>1</v>
      </c>
      <c r="FK109" t="s">
        <v>17986</v>
      </c>
      <c r="FL109" t="s">
        <v>19292</v>
      </c>
      <c r="FM109" t="s">
        <v>17949</v>
      </c>
    </row>
    <row r="110" spans="1:169" x14ac:dyDescent="0.3">
      <c r="A110">
        <v>3</v>
      </c>
      <c r="B110" t="s">
        <v>17916</v>
      </c>
      <c r="C110" t="s">
        <v>17917</v>
      </c>
      <c r="E110" t="s">
        <v>19037</v>
      </c>
      <c r="O110" t="s">
        <v>17920</v>
      </c>
      <c r="P110">
        <v>2026</v>
      </c>
      <c r="Q110">
        <v>5</v>
      </c>
      <c r="R110">
        <v>11</v>
      </c>
      <c r="S110" t="s">
        <v>19293</v>
      </c>
      <c r="T110" t="s">
        <v>19294</v>
      </c>
      <c r="V110" t="s">
        <v>18870</v>
      </c>
      <c r="Y110" t="s">
        <v>17916</v>
      </c>
      <c r="AB110" t="s">
        <v>251</v>
      </c>
      <c r="AC110" t="s">
        <v>17924</v>
      </c>
      <c r="AD110">
        <v>1000008219269</v>
      </c>
      <c r="AG110" t="s">
        <v>19295</v>
      </c>
      <c r="AI110" t="s">
        <v>19296</v>
      </c>
      <c r="AJ110" t="s">
        <v>19297</v>
      </c>
      <c r="AK110" t="s">
        <v>693</v>
      </c>
      <c r="AN110" t="s">
        <v>19296</v>
      </c>
      <c r="AO110" t="s">
        <v>693</v>
      </c>
      <c r="AT110" t="s">
        <v>19298</v>
      </c>
      <c r="AU110" t="s">
        <v>19299</v>
      </c>
      <c r="AV110" t="s">
        <v>19300</v>
      </c>
      <c r="AW110" t="s">
        <v>230</v>
      </c>
      <c r="AX110" t="s">
        <v>230</v>
      </c>
      <c r="AY110" t="s">
        <v>380</v>
      </c>
      <c r="AZ110" t="s">
        <v>380</v>
      </c>
      <c r="BA110" t="s">
        <v>255</v>
      </c>
      <c r="BB110" s="1">
        <v>46153.424849537034</v>
      </c>
      <c r="BC110">
        <v>2026</v>
      </c>
      <c r="BD110">
        <v>5</v>
      </c>
      <c r="BE110">
        <v>11</v>
      </c>
      <c r="BF110" t="s">
        <v>17934</v>
      </c>
      <c r="BG110" t="s">
        <v>18130</v>
      </c>
      <c r="BH110" t="s">
        <v>17936</v>
      </c>
      <c r="BI110" t="s">
        <v>19070</v>
      </c>
      <c r="BJ110" t="s">
        <v>19301</v>
      </c>
      <c r="BL110" t="s">
        <v>324</v>
      </c>
      <c r="BM110" t="s">
        <v>321</v>
      </c>
      <c r="BN110" t="s">
        <v>17940</v>
      </c>
      <c r="BO110" t="s">
        <v>322</v>
      </c>
      <c r="BP110" t="s">
        <v>2874</v>
      </c>
      <c r="BQ110" t="s">
        <v>18046</v>
      </c>
      <c r="BR110" t="s">
        <v>2942</v>
      </c>
      <c r="BS110" t="s">
        <v>17920</v>
      </c>
      <c r="BT110">
        <v>2026</v>
      </c>
      <c r="BU110">
        <v>5</v>
      </c>
      <c r="BV110">
        <v>11</v>
      </c>
      <c r="BY110" t="s">
        <v>693</v>
      </c>
      <c r="BZ110" t="s">
        <v>17943</v>
      </c>
      <c r="CA110" s="1">
        <v>46153.424305555556</v>
      </c>
      <c r="CB110" s="2">
        <v>46154</v>
      </c>
      <c r="CC110">
        <v>2237</v>
      </c>
      <c r="CD110" t="s">
        <v>337</v>
      </c>
      <c r="CE110" t="s">
        <v>2810</v>
      </c>
      <c r="CF110" t="s">
        <v>18948</v>
      </c>
      <c r="CW110">
        <v>5181650</v>
      </c>
      <c r="CX110">
        <v>34610811</v>
      </c>
      <c r="CY110" s="1">
        <v>46155.647916666669</v>
      </c>
      <c r="CZ110">
        <v>2026</v>
      </c>
      <c r="DA110">
        <v>5</v>
      </c>
      <c r="DB110">
        <v>13</v>
      </c>
      <c r="DC110">
        <v>5</v>
      </c>
      <c r="DD110">
        <v>3</v>
      </c>
      <c r="DE110">
        <v>1334</v>
      </c>
      <c r="DG110" t="s">
        <v>19302</v>
      </c>
      <c r="DQ110" t="s">
        <v>19037</v>
      </c>
      <c r="DS110" t="s">
        <v>693</v>
      </c>
      <c r="EP110" t="s">
        <v>17944</v>
      </c>
      <c r="EQ110" t="s">
        <v>255</v>
      </c>
      <c r="ER110" t="s">
        <v>17945</v>
      </c>
      <c r="ES110" t="s">
        <v>281</v>
      </c>
      <c r="ET110" t="s">
        <v>17946</v>
      </c>
      <c r="EU110" t="s">
        <v>17962</v>
      </c>
      <c r="EV110" t="s">
        <v>19303</v>
      </c>
      <c r="EX110" t="s">
        <v>19304</v>
      </c>
      <c r="EY110" t="s">
        <v>19305</v>
      </c>
      <c r="EZ110" t="s">
        <v>270</v>
      </c>
      <c r="FA110" t="s">
        <v>336</v>
      </c>
      <c r="FB110" t="s">
        <v>281</v>
      </c>
      <c r="FD110" t="s">
        <v>17948</v>
      </c>
      <c r="FE110" t="s">
        <v>281</v>
      </c>
      <c r="FF110" s="1">
        <v>46153.466805555552</v>
      </c>
      <c r="FG110">
        <v>1.01</v>
      </c>
      <c r="FH110">
        <v>0</v>
      </c>
      <c r="FI110">
        <v>1</v>
      </c>
      <c r="FK110" t="s">
        <v>18046</v>
      </c>
      <c r="FL110" t="s">
        <v>19306</v>
      </c>
      <c r="FM110" t="s">
        <v>17949</v>
      </c>
    </row>
    <row r="111" spans="1:169" x14ac:dyDescent="0.3">
      <c r="A111">
        <v>1</v>
      </c>
      <c r="B111" t="s">
        <v>17917</v>
      </c>
      <c r="C111" t="s">
        <v>17917</v>
      </c>
      <c r="D111" t="s">
        <v>19307</v>
      </c>
      <c r="E111" t="s">
        <v>19037</v>
      </c>
      <c r="O111" t="s">
        <v>18230</v>
      </c>
      <c r="P111">
        <v>2026</v>
      </c>
      <c r="Q111">
        <v>5</v>
      </c>
      <c r="R111">
        <v>12</v>
      </c>
      <c r="S111" t="s">
        <v>19308</v>
      </c>
      <c r="T111" t="s">
        <v>19309</v>
      </c>
      <c r="V111" t="s">
        <v>18108</v>
      </c>
      <c r="W111" t="s">
        <v>19310</v>
      </c>
      <c r="Y111" t="s">
        <v>17916</v>
      </c>
      <c r="AB111" t="s">
        <v>251</v>
      </c>
      <c r="AC111" t="s">
        <v>17924</v>
      </c>
      <c r="AD111">
        <v>1000008224851</v>
      </c>
      <c r="AG111" t="s">
        <v>19311</v>
      </c>
      <c r="AI111" t="s">
        <v>19312</v>
      </c>
      <c r="AJ111" t="s">
        <v>19313</v>
      </c>
      <c r="AK111" t="s">
        <v>693</v>
      </c>
      <c r="AN111" t="s">
        <v>19312</v>
      </c>
      <c r="AO111" t="s">
        <v>693</v>
      </c>
      <c r="AT111" t="s">
        <v>19314</v>
      </c>
      <c r="AU111" t="s">
        <v>19315</v>
      </c>
      <c r="AV111" t="s">
        <v>19316</v>
      </c>
      <c r="AW111" t="s">
        <v>230</v>
      </c>
      <c r="AX111" t="s">
        <v>230</v>
      </c>
      <c r="AY111" t="s">
        <v>380</v>
      </c>
      <c r="AZ111" t="s">
        <v>380</v>
      </c>
      <c r="BA111" t="s">
        <v>255</v>
      </c>
      <c r="BB111" s="1">
        <v>46154.864363425928</v>
      </c>
      <c r="BC111">
        <v>2026</v>
      </c>
      <c r="BD111">
        <v>5</v>
      </c>
      <c r="BE111">
        <v>12</v>
      </c>
      <c r="BF111" t="s">
        <v>18100</v>
      </c>
      <c r="BG111" t="s">
        <v>18130</v>
      </c>
      <c r="BH111" t="s">
        <v>17936</v>
      </c>
      <c r="BI111" t="s">
        <v>18101</v>
      </c>
      <c r="BJ111" t="s">
        <v>19317</v>
      </c>
      <c r="BL111" t="s">
        <v>324</v>
      </c>
      <c r="BM111" t="s">
        <v>321</v>
      </c>
      <c r="BN111" t="s">
        <v>17940</v>
      </c>
      <c r="BO111" t="s">
        <v>322</v>
      </c>
      <c r="BP111" t="s">
        <v>2501</v>
      </c>
      <c r="BQ111" t="s">
        <v>18640</v>
      </c>
      <c r="BR111" t="s">
        <v>19318</v>
      </c>
      <c r="BS111" t="s">
        <v>18230</v>
      </c>
      <c r="BT111">
        <v>2026</v>
      </c>
      <c r="BU111">
        <v>5</v>
      </c>
      <c r="BV111">
        <v>12</v>
      </c>
      <c r="BY111" t="s">
        <v>693</v>
      </c>
      <c r="BZ111" t="s">
        <v>17943</v>
      </c>
      <c r="CA111" s="1">
        <v>46154.863888888889</v>
      </c>
      <c r="CB111" s="2">
        <v>46155</v>
      </c>
      <c r="CC111">
        <v>11199</v>
      </c>
      <c r="CD111" t="s">
        <v>337</v>
      </c>
      <c r="CE111" t="s">
        <v>2810</v>
      </c>
      <c r="CF111" t="s">
        <v>18880</v>
      </c>
      <c r="CW111">
        <v>5181670</v>
      </c>
      <c r="CX111">
        <v>34610298</v>
      </c>
      <c r="CY111" s="1">
        <v>46155.612500000003</v>
      </c>
      <c r="CZ111">
        <v>2026</v>
      </c>
      <c r="DA111">
        <v>5</v>
      </c>
      <c r="DB111">
        <v>13</v>
      </c>
      <c r="DC111">
        <v>12</v>
      </c>
      <c r="DD111">
        <v>4</v>
      </c>
      <c r="DE111">
        <v>1351</v>
      </c>
      <c r="DG111" t="s">
        <v>19270</v>
      </c>
      <c r="DQ111" t="s">
        <v>19037</v>
      </c>
      <c r="DS111" t="s">
        <v>693</v>
      </c>
      <c r="EP111" t="s">
        <v>17944</v>
      </c>
      <c r="EQ111" t="s">
        <v>255</v>
      </c>
      <c r="ER111" t="s">
        <v>17945</v>
      </c>
      <c r="ES111" t="s">
        <v>281</v>
      </c>
      <c r="ET111" t="s">
        <v>17946</v>
      </c>
      <c r="EU111" t="s">
        <v>17962</v>
      </c>
      <c r="EV111" t="s">
        <v>19319</v>
      </c>
      <c r="EX111" t="s">
        <v>19320</v>
      </c>
      <c r="EY111" t="s">
        <v>19321</v>
      </c>
      <c r="EZ111" t="s">
        <v>270</v>
      </c>
      <c r="FA111" t="s">
        <v>336</v>
      </c>
      <c r="FB111" t="s">
        <v>279</v>
      </c>
      <c r="FC111" t="s">
        <v>19074</v>
      </c>
      <c r="FD111" t="s">
        <v>17948</v>
      </c>
      <c r="FE111" t="s">
        <v>281</v>
      </c>
      <c r="FF111" s="1">
        <v>46154.883923611109</v>
      </c>
      <c r="FG111">
        <v>0.47</v>
      </c>
      <c r="FH111">
        <v>0</v>
      </c>
      <c r="FI111">
        <v>2</v>
      </c>
      <c r="FK111" t="s">
        <v>18640</v>
      </c>
      <c r="FL111" t="s">
        <v>19322</v>
      </c>
      <c r="FM111" t="s">
        <v>17949</v>
      </c>
    </row>
    <row r="112" spans="1:169" x14ac:dyDescent="0.3">
      <c r="A112">
        <v>6</v>
      </c>
      <c r="B112" t="s">
        <v>17917</v>
      </c>
      <c r="C112" t="s">
        <v>17917</v>
      </c>
      <c r="D112" t="s">
        <v>18601</v>
      </c>
      <c r="E112" t="s">
        <v>19037</v>
      </c>
      <c r="O112" t="s">
        <v>18118</v>
      </c>
      <c r="P112">
        <v>2026</v>
      </c>
      <c r="Q112">
        <v>5</v>
      </c>
      <c r="R112">
        <v>8</v>
      </c>
      <c r="S112" t="s">
        <v>19323</v>
      </c>
      <c r="T112" t="s">
        <v>19324</v>
      </c>
      <c r="V112" t="s">
        <v>18108</v>
      </c>
      <c r="Y112" t="s">
        <v>17916</v>
      </c>
      <c r="AB112" t="s">
        <v>251</v>
      </c>
      <c r="AC112" t="s">
        <v>18065</v>
      </c>
      <c r="AD112">
        <v>1000008214677</v>
      </c>
      <c r="AG112" t="s">
        <v>19325</v>
      </c>
      <c r="AH112" t="s">
        <v>19326</v>
      </c>
      <c r="AI112" t="s">
        <v>19327</v>
      </c>
      <c r="AJ112" t="s">
        <v>19328</v>
      </c>
      <c r="AK112" t="s">
        <v>693</v>
      </c>
      <c r="AL112" t="s">
        <v>19325</v>
      </c>
      <c r="AM112" t="s">
        <v>18071</v>
      </c>
      <c r="AN112" t="s">
        <v>19327</v>
      </c>
      <c r="AO112" t="s">
        <v>693</v>
      </c>
      <c r="AP112" t="s">
        <v>19329</v>
      </c>
      <c r="AR112" t="s">
        <v>18071</v>
      </c>
      <c r="AS112" t="s">
        <v>19329</v>
      </c>
      <c r="AT112" t="s">
        <v>19330</v>
      </c>
      <c r="AU112" t="s">
        <v>19331</v>
      </c>
      <c r="AV112" t="s">
        <v>19332</v>
      </c>
      <c r="AW112" t="s">
        <v>230</v>
      </c>
      <c r="AX112" t="s">
        <v>230</v>
      </c>
      <c r="AY112" t="s">
        <v>1322</v>
      </c>
      <c r="AZ112" t="s">
        <v>1322</v>
      </c>
      <c r="BA112" t="s">
        <v>18076</v>
      </c>
      <c r="BB112" s="1">
        <v>46150.525729166664</v>
      </c>
      <c r="BC112">
        <v>2026</v>
      </c>
      <c r="BD112">
        <v>5</v>
      </c>
      <c r="BE112">
        <v>8</v>
      </c>
      <c r="BF112" t="s">
        <v>19333</v>
      </c>
      <c r="BG112" t="s">
        <v>17935</v>
      </c>
      <c r="BH112" t="s">
        <v>17936</v>
      </c>
      <c r="BI112" t="s">
        <v>18101</v>
      </c>
      <c r="BJ112" t="s">
        <v>19334</v>
      </c>
      <c r="BL112" t="s">
        <v>324</v>
      </c>
      <c r="BM112" t="s">
        <v>321</v>
      </c>
      <c r="BN112" t="s">
        <v>17940</v>
      </c>
      <c r="BO112" t="s">
        <v>322</v>
      </c>
      <c r="BP112" t="s">
        <v>2832</v>
      </c>
      <c r="BQ112" t="s">
        <v>18962</v>
      </c>
      <c r="BR112" t="s">
        <v>19335</v>
      </c>
      <c r="BS112" t="s">
        <v>18118</v>
      </c>
      <c r="BT112">
        <v>2026</v>
      </c>
      <c r="BU112">
        <v>5</v>
      </c>
      <c r="BV112">
        <v>8</v>
      </c>
      <c r="BY112" t="s">
        <v>249</v>
      </c>
      <c r="BZ112" t="s">
        <v>18083</v>
      </c>
      <c r="CA112" s="1">
        <v>46150.525694444441</v>
      </c>
      <c r="CB112" s="2">
        <v>46151</v>
      </c>
      <c r="CC112">
        <v>12444</v>
      </c>
      <c r="CD112" t="s">
        <v>337</v>
      </c>
      <c r="CE112" t="s">
        <v>2810</v>
      </c>
      <c r="CF112" t="s">
        <v>18880</v>
      </c>
      <c r="CW112">
        <v>5177976</v>
      </c>
      <c r="CX112">
        <v>34583437</v>
      </c>
      <c r="CY112" s="1">
        <v>46151.621527777781</v>
      </c>
      <c r="CZ112">
        <v>2026</v>
      </c>
      <c r="DA112">
        <v>5</v>
      </c>
      <c r="DB112">
        <v>9</v>
      </c>
      <c r="DC112">
        <v>11</v>
      </c>
      <c r="DD112">
        <v>53</v>
      </c>
      <c r="DE112">
        <v>1380</v>
      </c>
      <c r="DF112" t="s">
        <v>19325</v>
      </c>
      <c r="DG112" t="s">
        <v>19336</v>
      </c>
      <c r="DQ112" t="s">
        <v>19037</v>
      </c>
      <c r="DR112" t="s">
        <v>693</v>
      </c>
      <c r="DS112" t="s">
        <v>693</v>
      </c>
      <c r="DT112" t="s">
        <v>693</v>
      </c>
      <c r="DV112" t="s">
        <v>693</v>
      </c>
      <c r="EA112" t="s">
        <v>693</v>
      </c>
      <c r="EB112" t="s">
        <v>693</v>
      </c>
      <c r="EP112" t="s">
        <v>17944</v>
      </c>
      <c r="EQ112" t="s">
        <v>18084</v>
      </c>
      <c r="ES112" t="s">
        <v>281</v>
      </c>
      <c r="ET112" t="s">
        <v>17946</v>
      </c>
      <c r="EU112" t="s">
        <v>17962</v>
      </c>
      <c r="EV112" t="s">
        <v>19337</v>
      </c>
      <c r="EX112" t="s">
        <v>19338</v>
      </c>
      <c r="EY112" t="s">
        <v>19339</v>
      </c>
      <c r="EZ112" t="s">
        <v>270</v>
      </c>
      <c r="FB112" t="s">
        <v>281</v>
      </c>
      <c r="FD112" t="s">
        <v>19340</v>
      </c>
      <c r="FE112" t="s">
        <v>281</v>
      </c>
      <c r="FF112" s="1">
        <v>46150.591921296298</v>
      </c>
      <c r="FG112">
        <v>1.59</v>
      </c>
      <c r="FH112">
        <v>0</v>
      </c>
      <c r="FI112">
        <v>2</v>
      </c>
      <c r="FK112" t="s">
        <v>18962</v>
      </c>
      <c r="FL112" t="s">
        <v>19341</v>
      </c>
      <c r="FM112" t="s">
        <v>17949</v>
      </c>
    </row>
    <row r="113" spans="1:169" x14ac:dyDescent="0.3">
      <c r="A113">
        <v>3</v>
      </c>
      <c r="B113" t="s">
        <v>17916</v>
      </c>
      <c r="C113" t="s">
        <v>17917</v>
      </c>
      <c r="E113" t="s">
        <v>19037</v>
      </c>
      <c r="O113" t="s">
        <v>17920</v>
      </c>
      <c r="P113">
        <v>2026</v>
      </c>
      <c r="Q113">
        <v>5</v>
      </c>
      <c r="R113">
        <v>11</v>
      </c>
      <c r="S113" t="s">
        <v>19342</v>
      </c>
      <c r="T113" t="s">
        <v>19343</v>
      </c>
      <c r="V113" t="s">
        <v>18870</v>
      </c>
      <c r="Y113" t="s">
        <v>17916</v>
      </c>
      <c r="AB113" t="s">
        <v>251</v>
      </c>
      <c r="AC113" t="s">
        <v>17924</v>
      </c>
      <c r="AD113">
        <v>1000008219386</v>
      </c>
      <c r="AF113" t="s">
        <v>19344</v>
      </c>
      <c r="AI113" t="s">
        <v>19345</v>
      </c>
      <c r="AJ113" t="s">
        <v>19346</v>
      </c>
      <c r="AK113" t="s">
        <v>693</v>
      </c>
      <c r="AN113" t="s">
        <v>19345</v>
      </c>
      <c r="AO113" t="s">
        <v>693</v>
      </c>
      <c r="AT113" t="s">
        <v>19347</v>
      </c>
      <c r="AU113" t="s">
        <v>19348</v>
      </c>
      <c r="AV113" t="s">
        <v>19349</v>
      </c>
      <c r="AW113" t="s">
        <v>230</v>
      </c>
      <c r="AX113" t="s">
        <v>230</v>
      </c>
      <c r="AY113" t="s">
        <v>232</v>
      </c>
      <c r="AZ113" t="s">
        <v>232</v>
      </c>
      <c r="BA113" t="s">
        <v>255</v>
      </c>
      <c r="BB113" s="1">
        <v>46153.443749999999</v>
      </c>
      <c r="BC113">
        <v>2026</v>
      </c>
      <c r="BD113">
        <v>5</v>
      </c>
      <c r="BE113">
        <v>11</v>
      </c>
      <c r="BF113" t="s">
        <v>18143</v>
      </c>
      <c r="BG113" t="s">
        <v>17935</v>
      </c>
      <c r="BH113" t="s">
        <v>17936</v>
      </c>
      <c r="BI113" t="s">
        <v>18101</v>
      </c>
      <c r="BJ113" t="s">
        <v>19350</v>
      </c>
      <c r="BL113" t="s">
        <v>1947</v>
      </c>
      <c r="BM113" t="s">
        <v>1945</v>
      </c>
      <c r="BN113" t="s">
        <v>17940</v>
      </c>
      <c r="BO113" t="s">
        <v>322</v>
      </c>
      <c r="BP113" t="s">
        <v>2869</v>
      </c>
      <c r="BQ113" t="s">
        <v>18291</v>
      </c>
      <c r="BR113" t="s">
        <v>19351</v>
      </c>
      <c r="BS113" t="s">
        <v>17920</v>
      </c>
      <c r="BT113">
        <v>2026</v>
      </c>
      <c r="BU113">
        <v>5</v>
      </c>
      <c r="BV113">
        <v>11</v>
      </c>
      <c r="BY113" t="s">
        <v>693</v>
      </c>
      <c r="BZ113" t="s">
        <v>17943</v>
      </c>
      <c r="CA113" s="1">
        <v>46153.443749999999</v>
      </c>
      <c r="CB113" s="2">
        <v>46154</v>
      </c>
      <c r="CC113">
        <v>11432</v>
      </c>
      <c r="CD113" t="s">
        <v>337</v>
      </c>
      <c r="CE113" t="s">
        <v>2810</v>
      </c>
      <c r="CF113" t="s">
        <v>18880</v>
      </c>
      <c r="CW113">
        <v>5180726</v>
      </c>
      <c r="CX113">
        <v>34601974</v>
      </c>
      <c r="CY113" s="1">
        <v>46154.598611111112</v>
      </c>
      <c r="CZ113">
        <v>2026</v>
      </c>
      <c r="DA113">
        <v>5</v>
      </c>
      <c r="DB113">
        <v>12</v>
      </c>
      <c r="DC113">
        <v>37</v>
      </c>
      <c r="DD113">
        <v>10</v>
      </c>
      <c r="DE113">
        <v>1377</v>
      </c>
      <c r="DG113" t="s">
        <v>19352</v>
      </c>
      <c r="DQ113" t="s">
        <v>19037</v>
      </c>
      <c r="DS113" t="s">
        <v>693</v>
      </c>
      <c r="EP113" t="s">
        <v>17944</v>
      </c>
      <c r="EQ113" t="s">
        <v>255</v>
      </c>
      <c r="ER113" t="s">
        <v>17945</v>
      </c>
      <c r="ES113" t="s">
        <v>281</v>
      </c>
      <c r="ET113" t="s">
        <v>17946</v>
      </c>
      <c r="EU113" t="s">
        <v>17962</v>
      </c>
      <c r="EV113" t="s">
        <v>19353</v>
      </c>
      <c r="EW113" t="s">
        <v>19354</v>
      </c>
      <c r="EX113" t="s">
        <v>19355</v>
      </c>
      <c r="EY113" t="s">
        <v>19356</v>
      </c>
      <c r="EZ113" t="s">
        <v>270</v>
      </c>
      <c r="FB113" t="s">
        <v>281</v>
      </c>
      <c r="FD113" t="s">
        <v>17948</v>
      </c>
      <c r="FE113" t="s">
        <v>281</v>
      </c>
      <c r="FF113" s="1">
        <v>46153.800057870372</v>
      </c>
      <c r="FG113">
        <v>8.5500000000000007</v>
      </c>
      <c r="FH113">
        <v>0</v>
      </c>
      <c r="FI113">
        <v>2</v>
      </c>
      <c r="FK113" t="s">
        <v>18291</v>
      </c>
      <c r="FL113" t="s">
        <v>19357</v>
      </c>
      <c r="FM113" t="s">
        <v>17949</v>
      </c>
    </row>
    <row r="114" spans="1:169" x14ac:dyDescent="0.3">
      <c r="A114">
        <v>0</v>
      </c>
      <c r="B114" t="s">
        <v>17916</v>
      </c>
      <c r="C114" t="s">
        <v>17916</v>
      </c>
      <c r="E114" t="s">
        <v>19358</v>
      </c>
      <c r="O114" t="s">
        <v>17920</v>
      </c>
      <c r="P114">
        <v>2026</v>
      </c>
      <c r="Q114">
        <v>5</v>
      </c>
      <c r="R114">
        <v>11</v>
      </c>
      <c r="S114" t="s">
        <v>19359</v>
      </c>
      <c r="T114" t="s">
        <v>19360</v>
      </c>
      <c r="W114" t="s">
        <v>19361</v>
      </c>
      <c r="Y114" t="s">
        <v>17916</v>
      </c>
      <c r="AB114" t="s">
        <v>251</v>
      </c>
      <c r="AC114" t="s">
        <v>17924</v>
      </c>
      <c r="AD114">
        <v>1000008220313</v>
      </c>
      <c r="AI114" t="s">
        <v>19362</v>
      </c>
      <c r="AJ114" t="s">
        <v>19363</v>
      </c>
      <c r="AK114" t="s">
        <v>693</v>
      </c>
      <c r="AM114" t="s">
        <v>19364</v>
      </c>
      <c r="AN114" t="s">
        <v>19362</v>
      </c>
      <c r="AO114" t="s">
        <v>693</v>
      </c>
      <c r="AP114" t="s">
        <v>19364</v>
      </c>
      <c r="AR114" t="s">
        <v>19364</v>
      </c>
      <c r="AS114" t="s">
        <v>19364</v>
      </c>
      <c r="AT114" t="s">
        <v>19365</v>
      </c>
      <c r="AU114" t="s">
        <v>19366</v>
      </c>
      <c r="AV114" t="s">
        <v>19367</v>
      </c>
      <c r="AW114" t="s">
        <v>230</v>
      </c>
      <c r="AX114" t="s">
        <v>230</v>
      </c>
      <c r="AY114" t="s">
        <v>232</v>
      </c>
      <c r="AZ114" t="s">
        <v>232</v>
      </c>
      <c r="BA114" t="s">
        <v>255</v>
      </c>
      <c r="BB114" s="1">
        <v>46153.580497685187</v>
      </c>
      <c r="BC114">
        <v>2026</v>
      </c>
      <c r="BD114">
        <v>5</v>
      </c>
      <c r="BE114">
        <v>11</v>
      </c>
      <c r="BF114" t="s">
        <v>18100</v>
      </c>
      <c r="BG114" t="s">
        <v>17935</v>
      </c>
      <c r="BH114" t="s">
        <v>17936</v>
      </c>
      <c r="BJ114" t="s">
        <v>19368</v>
      </c>
      <c r="BL114" t="s">
        <v>324</v>
      </c>
      <c r="BM114" t="s">
        <v>321</v>
      </c>
      <c r="BN114" t="s">
        <v>17940</v>
      </c>
      <c r="BO114" t="s">
        <v>322</v>
      </c>
      <c r="BP114" t="s">
        <v>2936</v>
      </c>
      <c r="BQ114" t="s">
        <v>18663</v>
      </c>
      <c r="BR114" t="s">
        <v>2959</v>
      </c>
      <c r="BS114" t="s">
        <v>17920</v>
      </c>
      <c r="BT114">
        <v>2026</v>
      </c>
      <c r="BU114">
        <v>5</v>
      </c>
      <c r="BV114">
        <v>11</v>
      </c>
      <c r="BY114" t="s">
        <v>693</v>
      </c>
      <c r="BZ114" t="s">
        <v>17943</v>
      </c>
      <c r="CA114" s="1">
        <v>46153.579861111109</v>
      </c>
      <c r="CB114" s="2">
        <v>46154</v>
      </c>
      <c r="CE114" t="s">
        <v>2810</v>
      </c>
      <c r="CY114" s="1"/>
      <c r="DQ114" t="s">
        <v>19358</v>
      </c>
      <c r="DS114" t="s">
        <v>693</v>
      </c>
      <c r="EP114" t="s">
        <v>17944</v>
      </c>
      <c r="EQ114" t="s">
        <v>255</v>
      </c>
      <c r="ER114" t="s">
        <v>17945</v>
      </c>
      <c r="ES114" t="s">
        <v>281</v>
      </c>
      <c r="ET114" t="s">
        <v>17946</v>
      </c>
      <c r="EU114" t="s">
        <v>17962</v>
      </c>
      <c r="EZ114" t="s">
        <v>270</v>
      </c>
      <c r="FB114" t="s">
        <v>281</v>
      </c>
      <c r="FD114" t="s">
        <v>17948</v>
      </c>
      <c r="FE114" t="s">
        <v>281</v>
      </c>
      <c r="FF114" s="1">
        <v>46153.633379629631</v>
      </c>
      <c r="FG114">
        <v>1.27</v>
      </c>
      <c r="FH114">
        <v>0</v>
      </c>
      <c r="FI114">
        <v>1</v>
      </c>
      <c r="FM114" t="s">
        <v>17949</v>
      </c>
    </row>
    <row r="115" spans="1:169" x14ac:dyDescent="0.3">
      <c r="A115">
        <v>0</v>
      </c>
      <c r="B115" t="s">
        <v>17916</v>
      </c>
      <c r="C115" t="s">
        <v>17916</v>
      </c>
      <c r="E115" t="s">
        <v>19358</v>
      </c>
      <c r="O115" t="s">
        <v>18230</v>
      </c>
      <c r="P115">
        <v>2026</v>
      </c>
      <c r="Q115">
        <v>5</v>
      </c>
      <c r="R115">
        <v>12</v>
      </c>
      <c r="S115" t="s">
        <v>19369</v>
      </c>
      <c r="T115" t="s">
        <v>19370</v>
      </c>
      <c r="W115" t="s">
        <v>19371</v>
      </c>
      <c r="Y115" t="s">
        <v>17916</v>
      </c>
      <c r="AB115" t="s">
        <v>251</v>
      </c>
      <c r="AC115" t="s">
        <v>18065</v>
      </c>
      <c r="AD115">
        <v>1000008223313</v>
      </c>
      <c r="AG115" t="s">
        <v>19372</v>
      </c>
      <c r="AH115" t="s">
        <v>19373</v>
      </c>
      <c r="AI115" t="s">
        <v>19374</v>
      </c>
      <c r="AJ115" t="s">
        <v>19375</v>
      </c>
      <c r="AK115" t="s">
        <v>693</v>
      </c>
      <c r="AL115" t="s">
        <v>19372</v>
      </c>
      <c r="AN115" t="s">
        <v>19374</v>
      </c>
      <c r="AO115" t="s">
        <v>693</v>
      </c>
      <c r="AT115" t="s">
        <v>19376</v>
      </c>
      <c r="AU115" t="s">
        <v>19377</v>
      </c>
      <c r="AV115" t="s">
        <v>19378</v>
      </c>
      <c r="AW115" t="s">
        <v>230</v>
      </c>
      <c r="AX115" t="s">
        <v>230</v>
      </c>
      <c r="AY115" t="s">
        <v>380</v>
      </c>
      <c r="AZ115" t="s">
        <v>380</v>
      </c>
      <c r="BA115" t="s">
        <v>18076</v>
      </c>
      <c r="BB115" s="1">
        <v>46154.548113425924</v>
      </c>
      <c r="BC115">
        <v>2026</v>
      </c>
      <c r="BD115">
        <v>5</v>
      </c>
      <c r="BE115">
        <v>12</v>
      </c>
      <c r="BF115" t="s">
        <v>18227</v>
      </c>
      <c r="BG115" t="s">
        <v>18130</v>
      </c>
      <c r="BH115" t="s">
        <v>17936</v>
      </c>
      <c r="BJ115" t="s">
        <v>19379</v>
      </c>
      <c r="BL115" t="s">
        <v>1101</v>
      </c>
      <c r="BM115" t="s">
        <v>1098</v>
      </c>
      <c r="BN115" t="s">
        <v>17940</v>
      </c>
      <c r="BO115" t="s">
        <v>322</v>
      </c>
      <c r="BP115" t="s">
        <v>18820</v>
      </c>
      <c r="BQ115" t="s">
        <v>19380</v>
      </c>
      <c r="BR115" t="s">
        <v>19381</v>
      </c>
      <c r="BS115" t="s">
        <v>18230</v>
      </c>
      <c r="BT115">
        <v>2026</v>
      </c>
      <c r="BU115">
        <v>5</v>
      </c>
      <c r="BV115">
        <v>12</v>
      </c>
      <c r="BY115" t="s">
        <v>386</v>
      </c>
      <c r="BZ115" t="s">
        <v>18083</v>
      </c>
      <c r="CA115" s="1">
        <v>46154.54791666667</v>
      </c>
      <c r="CB115" s="2">
        <v>46155</v>
      </c>
      <c r="CE115" t="s">
        <v>2810</v>
      </c>
      <c r="CY115" s="1"/>
      <c r="DQ115" t="s">
        <v>19358</v>
      </c>
      <c r="DR115" t="s">
        <v>693</v>
      </c>
      <c r="DS115" t="s">
        <v>693</v>
      </c>
      <c r="DT115" t="s">
        <v>693</v>
      </c>
      <c r="DV115" t="s">
        <v>693</v>
      </c>
      <c r="EA115" t="s">
        <v>693</v>
      </c>
      <c r="EB115" t="s">
        <v>693</v>
      </c>
      <c r="EP115" t="s">
        <v>17944</v>
      </c>
      <c r="EQ115" t="s">
        <v>18084</v>
      </c>
      <c r="ES115" t="s">
        <v>281</v>
      </c>
      <c r="ET115" t="s">
        <v>17946</v>
      </c>
      <c r="EU115" t="s">
        <v>17962</v>
      </c>
      <c r="EZ115" t="s">
        <v>270</v>
      </c>
      <c r="FB115" t="s">
        <v>279</v>
      </c>
      <c r="FC115" t="s">
        <v>19074</v>
      </c>
      <c r="FD115" t="s">
        <v>18133</v>
      </c>
      <c r="FE115" t="s">
        <v>281</v>
      </c>
      <c r="FF115" s="1">
        <v>46154.591782407406</v>
      </c>
      <c r="FG115">
        <v>1.05</v>
      </c>
      <c r="FH115">
        <v>0</v>
      </c>
      <c r="FI115">
        <v>1</v>
      </c>
      <c r="FM115" t="s">
        <v>17949</v>
      </c>
    </row>
    <row r="116" spans="1:169" x14ac:dyDescent="0.3">
      <c r="A116">
        <v>0</v>
      </c>
      <c r="B116" t="s">
        <v>17916</v>
      </c>
      <c r="C116" t="s">
        <v>17916</v>
      </c>
      <c r="E116" t="s">
        <v>19358</v>
      </c>
      <c r="O116" t="s">
        <v>17964</v>
      </c>
      <c r="P116">
        <v>2026</v>
      </c>
      <c r="Q116">
        <v>5</v>
      </c>
      <c r="R116">
        <v>13</v>
      </c>
      <c r="S116" t="s">
        <v>19382</v>
      </c>
      <c r="T116" t="s">
        <v>19383</v>
      </c>
      <c r="W116" t="s">
        <v>19371</v>
      </c>
      <c r="Y116" t="s">
        <v>17916</v>
      </c>
      <c r="AB116" t="s">
        <v>251</v>
      </c>
      <c r="AC116" t="s">
        <v>17924</v>
      </c>
      <c r="AD116">
        <v>1000008225857</v>
      </c>
      <c r="AI116" t="s">
        <v>19384</v>
      </c>
      <c r="AJ116" t="s">
        <v>19385</v>
      </c>
      <c r="AK116" t="s">
        <v>693</v>
      </c>
      <c r="AN116" t="s">
        <v>19384</v>
      </c>
      <c r="AO116" t="s">
        <v>693</v>
      </c>
      <c r="AT116" t="s">
        <v>19386</v>
      </c>
      <c r="AU116" t="s">
        <v>19387</v>
      </c>
      <c r="AV116" t="s">
        <v>19388</v>
      </c>
      <c r="AW116" t="s">
        <v>230</v>
      </c>
      <c r="AX116" t="s">
        <v>230</v>
      </c>
      <c r="AY116" t="s">
        <v>380</v>
      </c>
      <c r="AZ116" t="s">
        <v>380</v>
      </c>
      <c r="BA116" t="s">
        <v>255</v>
      </c>
      <c r="BB116" s="1">
        <v>46155.494560185187</v>
      </c>
      <c r="BC116">
        <v>2026</v>
      </c>
      <c r="BD116">
        <v>5</v>
      </c>
      <c r="BE116">
        <v>13</v>
      </c>
      <c r="BF116" t="s">
        <v>19187</v>
      </c>
      <c r="BG116" t="s">
        <v>18130</v>
      </c>
      <c r="BH116" t="s">
        <v>17936</v>
      </c>
      <c r="BJ116" t="s">
        <v>19389</v>
      </c>
      <c r="BL116" t="s">
        <v>324</v>
      </c>
      <c r="BM116" t="s">
        <v>321</v>
      </c>
      <c r="BN116" t="s">
        <v>17940</v>
      </c>
      <c r="BO116" t="s">
        <v>322</v>
      </c>
      <c r="BP116" t="s">
        <v>2935</v>
      </c>
      <c r="BQ116" t="s">
        <v>18115</v>
      </c>
      <c r="BR116" t="s">
        <v>19390</v>
      </c>
      <c r="BS116" t="s">
        <v>17964</v>
      </c>
      <c r="BT116">
        <v>2026</v>
      </c>
      <c r="BU116">
        <v>5</v>
      </c>
      <c r="BV116">
        <v>13</v>
      </c>
      <c r="BY116" t="s">
        <v>693</v>
      </c>
      <c r="BZ116" t="s">
        <v>17943</v>
      </c>
      <c r="CA116" s="1">
        <v>46155.494444444441</v>
      </c>
      <c r="CB116" s="2">
        <v>46156</v>
      </c>
      <c r="CE116" t="s">
        <v>2810</v>
      </c>
      <c r="CY116" s="1"/>
      <c r="DQ116" t="s">
        <v>19358</v>
      </c>
      <c r="DS116" t="s">
        <v>693</v>
      </c>
      <c r="EP116" t="s">
        <v>17944</v>
      </c>
      <c r="EQ116" t="s">
        <v>255</v>
      </c>
      <c r="ER116" t="s">
        <v>17945</v>
      </c>
      <c r="ES116" t="s">
        <v>281</v>
      </c>
      <c r="ET116" t="s">
        <v>17946</v>
      </c>
      <c r="EU116" t="s">
        <v>17962</v>
      </c>
      <c r="EZ116" t="s">
        <v>270</v>
      </c>
      <c r="FB116" t="s">
        <v>279</v>
      </c>
      <c r="FC116" t="s">
        <v>19074</v>
      </c>
      <c r="FD116" t="s">
        <v>17948</v>
      </c>
      <c r="FE116" t="s">
        <v>281</v>
      </c>
      <c r="FF116" s="1">
        <v>46155.508437500001</v>
      </c>
      <c r="FG116">
        <v>0.33</v>
      </c>
      <c r="FH116">
        <v>0</v>
      </c>
      <c r="FI116">
        <v>1</v>
      </c>
      <c r="FM116" t="s">
        <v>17949</v>
      </c>
    </row>
    <row r="117" spans="1:169" x14ac:dyDescent="0.3">
      <c r="A117">
        <v>0</v>
      </c>
      <c r="B117" t="s">
        <v>17916</v>
      </c>
      <c r="C117" t="s">
        <v>17916</v>
      </c>
      <c r="E117" t="s">
        <v>19358</v>
      </c>
      <c r="O117" t="s">
        <v>17964</v>
      </c>
      <c r="P117">
        <v>2026</v>
      </c>
      <c r="Q117">
        <v>5</v>
      </c>
      <c r="R117">
        <v>13</v>
      </c>
      <c r="S117" t="s">
        <v>19391</v>
      </c>
      <c r="T117" t="s">
        <v>19392</v>
      </c>
      <c r="W117" t="s">
        <v>19371</v>
      </c>
      <c r="Y117" t="s">
        <v>17916</v>
      </c>
      <c r="AB117" t="s">
        <v>251</v>
      </c>
      <c r="AC117" t="s">
        <v>18065</v>
      </c>
      <c r="AD117">
        <v>1000008227270</v>
      </c>
      <c r="AG117" t="s">
        <v>19393</v>
      </c>
      <c r="AH117" t="s">
        <v>19394</v>
      </c>
      <c r="AI117" t="s">
        <v>19395</v>
      </c>
      <c r="AJ117" t="s">
        <v>19396</v>
      </c>
      <c r="AK117" t="s">
        <v>693</v>
      </c>
      <c r="AL117" t="s">
        <v>19393</v>
      </c>
      <c r="AN117" t="s">
        <v>19395</v>
      </c>
      <c r="AO117" t="s">
        <v>693</v>
      </c>
      <c r="AT117" t="s">
        <v>19397</v>
      </c>
      <c r="AU117" t="s">
        <v>19398</v>
      </c>
      <c r="AV117" t="s">
        <v>19399</v>
      </c>
      <c r="AW117" t="s">
        <v>230</v>
      </c>
      <c r="AX117" t="s">
        <v>230</v>
      </c>
      <c r="AY117" t="s">
        <v>380</v>
      </c>
      <c r="AZ117" t="s">
        <v>380</v>
      </c>
      <c r="BA117" t="s">
        <v>18076</v>
      </c>
      <c r="BB117" s="1">
        <v>46155.681898148148</v>
      </c>
      <c r="BC117">
        <v>2026</v>
      </c>
      <c r="BD117">
        <v>5</v>
      </c>
      <c r="BE117">
        <v>13</v>
      </c>
      <c r="BF117" t="s">
        <v>18413</v>
      </c>
      <c r="BG117" t="s">
        <v>18130</v>
      </c>
      <c r="BH117" t="s">
        <v>17936</v>
      </c>
      <c r="BJ117" t="s">
        <v>19400</v>
      </c>
      <c r="BL117" t="s">
        <v>324</v>
      </c>
      <c r="BM117" t="s">
        <v>321</v>
      </c>
      <c r="BN117" t="s">
        <v>17940</v>
      </c>
      <c r="BO117" t="s">
        <v>322</v>
      </c>
      <c r="BP117" t="s">
        <v>1843</v>
      </c>
      <c r="BQ117" t="s">
        <v>18663</v>
      </c>
      <c r="BR117" t="s">
        <v>19401</v>
      </c>
      <c r="BS117" t="s">
        <v>17964</v>
      </c>
      <c r="BT117">
        <v>2026</v>
      </c>
      <c r="BU117">
        <v>5</v>
      </c>
      <c r="BV117">
        <v>13</v>
      </c>
      <c r="BY117" t="s">
        <v>304</v>
      </c>
      <c r="BZ117" t="s">
        <v>18083</v>
      </c>
      <c r="CA117" s="1">
        <v>46155.681250000001</v>
      </c>
      <c r="CB117" s="2">
        <v>46156</v>
      </c>
      <c r="CE117" t="s">
        <v>2810</v>
      </c>
      <c r="CY117" s="1"/>
      <c r="DQ117" t="s">
        <v>19358</v>
      </c>
      <c r="DR117" t="s">
        <v>693</v>
      </c>
      <c r="DS117" t="s">
        <v>693</v>
      </c>
      <c r="DT117" t="s">
        <v>693</v>
      </c>
      <c r="DV117" t="s">
        <v>693</v>
      </c>
      <c r="EA117" t="s">
        <v>693</v>
      </c>
      <c r="EB117" t="s">
        <v>693</v>
      </c>
      <c r="EP117" t="s">
        <v>17944</v>
      </c>
      <c r="EQ117" t="s">
        <v>18084</v>
      </c>
      <c r="ES117" t="s">
        <v>281</v>
      </c>
      <c r="ET117" t="s">
        <v>17946</v>
      </c>
      <c r="EU117" t="s">
        <v>17962</v>
      </c>
      <c r="EZ117" t="s">
        <v>270</v>
      </c>
      <c r="FB117" t="s">
        <v>279</v>
      </c>
      <c r="FC117" t="s">
        <v>19074</v>
      </c>
      <c r="FD117" t="s">
        <v>18087</v>
      </c>
      <c r="FE117" t="s">
        <v>281</v>
      </c>
      <c r="FF117" s="1">
        <v>46155.716770833336</v>
      </c>
      <c r="FG117">
        <v>0.84</v>
      </c>
      <c r="FH117">
        <v>0</v>
      </c>
      <c r="FI117">
        <v>1</v>
      </c>
      <c r="FM117" t="s">
        <v>17949</v>
      </c>
    </row>
    <row r="118" spans="1:169" x14ac:dyDescent="0.3">
      <c r="A118">
        <v>0</v>
      </c>
      <c r="B118" t="s">
        <v>17916</v>
      </c>
      <c r="C118" t="s">
        <v>17916</v>
      </c>
      <c r="E118" t="s">
        <v>19358</v>
      </c>
      <c r="O118" t="s">
        <v>17964</v>
      </c>
      <c r="P118">
        <v>2026</v>
      </c>
      <c r="Q118">
        <v>5</v>
      </c>
      <c r="R118">
        <v>13</v>
      </c>
      <c r="S118" t="s">
        <v>19402</v>
      </c>
      <c r="T118" t="s">
        <v>19403</v>
      </c>
      <c r="W118" t="s">
        <v>19371</v>
      </c>
      <c r="Y118" t="s">
        <v>17916</v>
      </c>
      <c r="AB118" t="s">
        <v>251</v>
      </c>
      <c r="AC118" t="s">
        <v>18065</v>
      </c>
      <c r="AD118">
        <v>1000008227459</v>
      </c>
      <c r="AG118" t="s">
        <v>19404</v>
      </c>
      <c r="AH118" t="s">
        <v>19405</v>
      </c>
      <c r="AI118" t="s">
        <v>19406</v>
      </c>
      <c r="AJ118" t="s">
        <v>19407</v>
      </c>
      <c r="AK118" t="s">
        <v>693</v>
      </c>
      <c r="AL118" t="s">
        <v>19404</v>
      </c>
      <c r="AN118" t="s">
        <v>19406</v>
      </c>
      <c r="AO118" t="s">
        <v>693</v>
      </c>
      <c r="AT118" t="s">
        <v>19408</v>
      </c>
      <c r="AU118" t="s">
        <v>19409</v>
      </c>
      <c r="AV118" t="s">
        <v>19410</v>
      </c>
      <c r="AW118" t="s">
        <v>230</v>
      </c>
      <c r="AX118" t="s">
        <v>230</v>
      </c>
      <c r="AY118" t="s">
        <v>380</v>
      </c>
      <c r="AZ118" t="s">
        <v>380</v>
      </c>
      <c r="BA118" t="s">
        <v>18076</v>
      </c>
      <c r="BB118" s="1">
        <v>46155.699074074073</v>
      </c>
      <c r="BC118">
        <v>2026</v>
      </c>
      <c r="BD118">
        <v>5</v>
      </c>
      <c r="BE118">
        <v>13</v>
      </c>
      <c r="BF118" t="s">
        <v>18077</v>
      </c>
      <c r="BG118" t="s">
        <v>18130</v>
      </c>
      <c r="BH118" t="s">
        <v>17936</v>
      </c>
      <c r="BJ118" t="s">
        <v>19411</v>
      </c>
      <c r="BL118" t="s">
        <v>324</v>
      </c>
      <c r="BM118" t="s">
        <v>321</v>
      </c>
      <c r="BN118" t="s">
        <v>17940</v>
      </c>
      <c r="BO118" t="s">
        <v>322</v>
      </c>
      <c r="BP118" t="s">
        <v>2900</v>
      </c>
      <c r="BQ118" t="s">
        <v>19412</v>
      </c>
      <c r="BR118" t="s">
        <v>19413</v>
      </c>
      <c r="BS118" t="s">
        <v>17964</v>
      </c>
      <c r="BT118">
        <v>2026</v>
      </c>
      <c r="BU118">
        <v>5</v>
      </c>
      <c r="BV118">
        <v>13</v>
      </c>
      <c r="BY118" t="s">
        <v>304</v>
      </c>
      <c r="BZ118" t="s">
        <v>18083</v>
      </c>
      <c r="CA118" s="1">
        <v>46155.698611111111</v>
      </c>
      <c r="CB118" s="2">
        <v>46156</v>
      </c>
      <c r="CE118" t="s">
        <v>2810</v>
      </c>
      <c r="CY118" s="1"/>
      <c r="DQ118" t="s">
        <v>19358</v>
      </c>
      <c r="DR118" t="s">
        <v>693</v>
      </c>
      <c r="DS118" t="s">
        <v>693</v>
      </c>
      <c r="DT118" t="s">
        <v>693</v>
      </c>
      <c r="DV118" t="s">
        <v>693</v>
      </c>
      <c r="EA118" t="s">
        <v>693</v>
      </c>
      <c r="EB118" t="s">
        <v>693</v>
      </c>
      <c r="EP118" t="s">
        <v>17944</v>
      </c>
      <c r="EQ118" t="s">
        <v>18084</v>
      </c>
      <c r="ES118" t="s">
        <v>281</v>
      </c>
      <c r="ET118" t="s">
        <v>17946</v>
      </c>
      <c r="EU118" t="s">
        <v>17962</v>
      </c>
      <c r="EZ118" t="s">
        <v>270</v>
      </c>
      <c r="FB118" t="s">
        <v>279</v>
      </c>
      <c r="FC118" t="s">
        <v>19074</v>
      </c>
      <c r="FD118" t="s">
        <v>18087</v>
      </c>
      <c r="FE118" t="s">
        <v>281</v>
      </c>
      <c r="FF118" s="1">
        <v>46155.800196759257</v>
      </c>
      <c r="FG118">
        <v>2.4300000000000002</v>
      </c>
      <c r="FH118">
        <v>0</v>
      </c>
      <c r="FI118">
        <v>1</v>
      </c>
      <c r="FM118" t="s">
        <v>17949</v>
      </c>
    </row>
    <row r="119" spans="1:169" x14ac:dyDescent="0.3">
      <c r="A119">
        <v>0</v>
      </c>
      <c r="B119" t="s">
        <v>17916</v>
      </c>
      <c r="C119" t="s">
        <v>17916</v>
      </c>
      <c r="E119" t="s">
        <v>19358</v>
      </c>
      <c r="O119" t="s">
        <v>17964</v>
      </c>
      <c r="P119">
        <v>2026</v>
      </c>
      <c r="Q119">
        <v>5</v>
      </c>
      <c r="R119">
        <v>13</v>
      </c>
      <c r="S119" t="s">
        <v>19414</v>
      </c>
      <c r="T119" t="s">
        <v>19415</v>
      </c>
      <c r="W119" t="s">
        <v>19371</v>
      </c>
      <c r="Y119" t="s">
        <v>17916</v>
      </c>
      <c r="AB119" t="s">
        <v>251</v>
      </c>
      <c r="AC119" t="s">
        <v>17924</v>
      </c>
      <c r="AD119">
        <v>1000008228047</v>
      </c>
      <c r="AI119" t="s">
        <v>19416</v>
      </c>
      <c r="AJ119" t="s">
        <v>19417</v>
      </c>
      <c r="AK119" t="s">
        <v>693</v>
      </c>
      <c r="AM119" t="s">
        <v>19418</v>
      </c>
      <c r="AN119" t="s">
        <v>19416</v>
      </c>
      <c r="AO119" t="s">
        <v>693</v>
      </c>
      <c r="AP119" t="s">
        <v>19419</v>
      </c>
      <c r="AR119" t="s">
        <v>19418</v>
      </c>
      <c r="AS119" t="s">
        <v>19419</v>
      </c>
      <c r="AT119" t="s">
        <v>19420</v>
      </c>
      <c r="AU119" t="s">
        <v>19421</v>
      </c>
      <c r="AV119" t="s">
        <v>19422</v>
      </c>
      <c r="AW119" t="s">
        <v>230</v>
      </c>
      <c r="AX119" t="s">
        <v>230</v>
      </c>
      <c r="AY119" t="s">
        <v>1887</v>
      </c>
      <c r="AZ119" t="s">
        <v>1887</v>
      </c>
      <c r="BA119" t="s">
        <v>255</v>
      </c>
      <c r="BB119" s="1">
        <v>46155.824432870373</v>
      </c>
      <c r="BC119">
        <v>2026</v>
      </c>
      <c r="BD119">
        <v>5</v>
      </c>
      <c r="BE119">
        <v>13</v>
      </c>
      <c r="BF119" t="s">
        <v>17934</v>
      </c>
      <c r="BG119" t="s">
        <v>17935</v>
      </c>
      <c r="BH119" t="s">
        <v>17936</v>
      </c>
      <c r="BJ119" t="s">
        <v>19423</v>
      </c>
      <c r="BL119" t="s">
        <v>324</v>
      </c>
      <c r="BM119" t="s">
        <v>321</v>
      </c>
      <c r="BN119" t="s">
        <v>17940</v>
      </c>
      <c r="BO119" t="s">
        <v>322</v>
      </c>
      <c r="BP119" t="s">
        <v>2925</v>
      </c>
      <c r="BQ119" t="s">
        <v>17975</v>
      </c>
      <c r="BR119" t="s">
        <v>19424</v>
      </c>
      <c r="BS119" t="s">
        <v>17964</v>
      </c>
      <c r="BT119">
        <v>2026</v>
      </c>
      <c r="BU119">
        <v>5</v>
      </c>
      <c r="BV119">
        <v>13</v>
      </c>
      <c r="BY119" t="s">
        <v>693</v>
      </c>
      <c r="BZ119" t="s">
        <v>17943</v>
      </c>
      <c r="CA119" s="1">
        <v>46155.824305555558</v>
      </c>
      <c r="CB119" s="2">
        <v>46156</v>
      </c>
      <c r="CE119" t="s">
        <v>2810</v>
      </c>
      <c r="CY119" s="1"/>
      <c r="DQ119" t="s">
        <v>19358</v>
      </c>
      <c r="DS119" t="s">
        <v>693</v>
      </c>
      <c r="EP119" t="s">
        <v>17944</v>
      </c>
      <c r="EQ119" t="s">
        <v>255</v>
      </c>
      <c r="ER119" t="s">
        <v>17945</v>
      </c>
      <c r="ES119" t="s">
        <v>281</v>
      </c>
      <c r="ET119" t="s">
        <v>17946</v>
      </c>
      <c r="EU119" t="s">
        <v>17962</v>
      </c>
      <c r="EZ119" t="s">
        <v>270</v>
      </c>
      <c r="FB119" t="s">
        <v>279</v>
      </c>
      <c r="FC119" t="s">
        <v>19074</v>
      </c>
      <c r="FD119" t="s">
        <v>17948</v>
      </c>
      <c r="FE119" t="s">
        <v>281</v>
      </c>
      <c r="FF119" s="1">
        <v>46155.841770833336</v>
      </c>
      <c r="FG119">
        <v>0.42</v>
      </c>
      <c r="FH119">
        <v>0</v>
      </c>
      <c r="FI119">
        <v>1</v>
      </c>
      <c r="FM119" t="s">
        <v>17949</v>
      </c>
    </row>
    <row r="120" spans="1:169" x14ac:dyDescent="0.3">
      <c r="A120">
        <v>0</v>
      </c>
      <c r="B120" t="s">
        <v>17916</v>
      </c>
      <c r="C120" t="s">
        <v>17916</v>
      </c>
      <c r="E120" t="s">
        <v>19358</v>
      </c>
      <c r="O120" t="s">
        <v>17964</v>
      </c>
      <c r="P120">
        <v>2026</v>
      </c>
      <c r="Q120">
        <v>5</v>
      </c>
      <c r="R120">
        <v>13</v>
      </c>
      <c r="S120" t="s">
        <v>19425</v>
      </c>
      <c r="T120" t="s">
        <v>19426</v>
      </c>
      <c r="W120" t="s">
        <v>19371</v>
      </c>
      <c r="Y120" t="s">
        <v>17916</v>
      </c>
      <c r="AB120" t="s">
        <v>251</v>
      </c>
      <c r="AC120" t="s">
        <v>17924</v>
      </c>
      <c r="AD120">
        <v>1000008228019</v>
      </c>
      <c r="AG120" t="s">
        <v>19427</v>
      </c>
      <c r="AI120" t="s">
        <v>19428</v>
      </c>
      <c r="AJ120" t="s">
        <v>19429</v>
      </c>
      <c r="AK120" t="s">
        <v>693</v>
      </c>
      <c r="AM120" t="s">
        <v>19430</v>
      </c>
      <c r="AN120" t="s">
        <v>19428</v>
      </c>
      <c r="AO120" t="s">
        <v>693</v>
      </c>
      <c r="AP120" t="s">
        <v>19430</v>
      </c>
      <c r="AR120" t="s">
        <v>19430</v>
      </c>
      <c r="AS120" t="s">
        <v>19430</v>
      </c>
      <c r="AT120" t="s">
        <v>19431</v>
      </c>
      <c r="AU120" t="s">
        <v>19432</v>
      </c>
      <c r="AV120" t="s">
        <v>19433</v>
      </c>
      <c r="AW120" t="s">
        <v>230</v>
      </c>
      <c r="AX120" t="s">
        <v>230</v>
      </c>
      <c r="AY120" t="s">
        <v>380</v>
      </c>
      <c r="AZ120" t="s">
        <v>380</v>
      </c>
      <c r="BA120" t="s">
        <v>255</v>
      </c>
      <c r="BB120" s="1">
        <v>46155.870335648149</v>
      </c>
      <c r="BC120">
        <v>2026</v>
      </c>
      <c r="BD120">
        <v>5</v>
      </c>
      <c r="BE120">
        <v>13</v>
      </c>
      <c r="BF120" t="s">
        <v>17934</v>
      </c>
      <c r="BG120" t="s">
        <v>18130</v>
      </c>
      <c r="BH120" t="s">
        <v>17936</v>
      </c>
      <c r="BJ120" t="s">
        <v>19430</v>
      </c>
      <c r="BL120" t="s">
        <v>324</v>
      </c>
      <c r="BM120" t="s">
        <v>321</v>
      </c>
      <c r="BN120" t="s">
        <v>17940</v>
      </c>
      <c r="BO120" t="s">
        <v>322</v>
      </c>
      <c r="BP120" t="s">
        <v>2896</v>
      </c>
      <c r="BQ120" t="s">
        <v>18491</v>
      </c>
      <c r="BR120" t="s">
        <v>2934</v>
      </c>
      <c r="BS120" t="s">
        <v>17964</v>
      </c>
      <c r="BT120">
        <v>2026</v>
      </c>
      <c r="BU120">
        <v>5</v>
      </c>
      <c r="BV120">
        <v>13</v>
      </c>
      <c r="BY120" t="s">
        <v>693</v>
      </c>
      <c r="BZ120" t="s">
        <v>17943</v>
      </c>
      <c r="CA120" s="1">
        <v>46155.870138888888</v>
      </c>
      <c r="CB120" s="2">
        <v>46156</v>
      </c>
      <c r="CE120" t="s">
        <v>2810</v>
      </c>
      <c r="CY120" s="1"/>
      <c r="DQ120" t="s">
        <v>19358</v>
      </c>
      <c r="DS120" t="s">
        <v>693</v>
      </c>
      <c r="EP120" t="s">
        <v>17944</v>
      </c>
      <c r="EQ120" t="s">
        <v>255</v>
      </c>
      <c r="ER120" t="s">
        <v>17945</v>
      </c>
      <c r="ES120" t="s">
        <v>281</v>
      </c>
      <c r="ET120" t="s">
        <v>17946</v>
      </c>
      <c r="EU120" t="s">
        <v>17962</v>
      </c>
      <c r="EZ120" t="s">
        <v>270</v>
      </c>
      <c r="FB120" t="s">
        <v>279</v>
      </c>
      <c r="FC120" t="s">
        <v>19074</v>
      </c>
      <c r="FD120" t="s">
        <v>17948</v>
      </c>
      <c r="FE120" t="s">
        <v>281</v>
      </c>
      <c r="FF120" s="1">
        <v>46155.884039351855</v>
      </c>
      <c r="FG120">
        <v>0.33</v>
      </c>
      <c r="FH120">
        <v>0</v>
      </c>
      <c r="FI120">
        <v>1</v>
      </c>
      <c r="FM120" t="s">
        <v>17949</v>
      </c>
    </row>
    <row r="121" spans="1:169" x14ac:dyDescent="0.3">
      <c r="A121">
        <v>1</v>
      </c>
      <c r="B121" t="s">
        <v>17917</v>
      </c>
      <c r="C121" t="s">
        <v>17917</v>
      </c>
      <c r="D121" t="s">
        <v>19434</v>
      </c>
      <c r="E121" t="s">
        <v>19358</v>
      </c>
      <c r="O121" t="s">
        <v>18135</v>
      </c>
      <c r="P121">
        <v>2026</v>
      </c>
      <c r="Q121">
        <v>5</v>
      </c>
      <c r="R121">
        <v>9</v>
      </c>
      <c r="S121" t="s">
        <v>19435</v>
      </c>
      <c r="T121" t="s">
        <v>19436</v>
      </c>
      <c r="W121" t="s">
        <v>19371</v>
      </c>
      <c r="Y121" t="s">
        <v>17916</v>
      </c>
      <c r="AB121" t="s">
        <v>251</v>
      </c>
      <c r="AC121" t="s">
        <v>17924</v>
      </c>
      <c r="AD121">
        <v>1000008217486</v>
      </c>
      <c r="AG121" t="s">
        <v>19437</v>
      </c>
      <c r="AI121" t="s">
        <v>19438</v>
      </c>
      <c r="AJ121" t="s">
        <v>19439</v>
      </c>
      <c r="AK121" t="s">
        <v>693</v>
      </c>
      <c r="AN121" t="s">
        <v>19438</v>
      </c>
      <c r="AO121" t="s">
        <v>693</v>
      </c>
      <c r="AT121" t="s">
        <v>19440</v>
      </c>
      <c r="AU121" t="s">
        <v>19441</v>
      </c>
      <c r="AV121" t="s">
        <v>19442</v>
      </c>
      <c r="AW121" t="s">
        <v>230</v>
      </c>
      <c r="AX121" t="s">
        <v>230</v>
      </c>
      <c r="AY121" t="s">
        <v>17933</v>
      </c>
      <c r="AZ121" t="s">
        <v>17933</v>
      </c>
      <c r="BA121" t="s">
        <v>255</v>
      </c>
      <c r="BB121" s="1">
        <v>46151.527083333334</v>
      </c>
      <c r="BC121">
        <v>2026</v>
      </c>
      <c r="BD121">
        <v>5</v>
      </c>
      <c r="BE121">
        <v>9</v>
      </c>
      <c r="BF121" t="s">
        <v>17934</v>
      </c>
      <c r="BG121" t="s">
        <v>17935</v>
      </c>
      <c r="BH121" t="s">
        <v>17936</v>
      </c>
      <c r="BI121" t="s">
        <v>18101</v>
      </c>
      <c r="BJ121" t="s">
        <v>19443</v>
      </c>
      <c r="BL121" t="s">
        <v>324</v>
      </c>
      <c r="BM121" t="s">
        <v>321</v>
      </c>
      <c r="BN121" t="s">
        <v>17940</v>
      </c>
      <c r="BO121" t="s">
        <v>322</v>
      </c>
      <c r="BP121" t="s">
        <v>2895</v>
      </c>
      <c r="BQ121" t="s">
        <v>18854</v>
      </c>
      <c r="BR121" t="s">
        <v>19444</v>
      </c>
      <c r="BS121" t="s">
        <v>18135</v>
      </c>
      <c r="BT121">
        <v>2026</v>
      </c>
      <c r="BU121">
        <v>5</v>
      </c>
      <c r="BV121">
        <v>9</v>
      </c>
      <c r="BY121" t="s">
        <v>693</v>
      </c>
      <c r="BZ121" t="s">
        <v>17943</v>
      </c>
      <c r="CA121" s="1">
        <v>46151.527083333334</v>
      </c>
      <c r="CB121" s="2">
        <v>46152</v>
      </c>
      <c r="CC121">
        <v>4897</v>
      </c>
      <c r="CD121" t="s">
        <v>337</v>
      </c>
      <c r="CE121" t="s">
        <v>2810</v>
      </c>
      <c r="CF121" t="s">
        <v>18948</v>
      </c>
      <c r="CW121">
        <v>5181651</v>
      </c>
      <c r="CX121">
        <v>34610249</v>
      </c>
      <c r="CY121" s="1">
        <v>46155.602083333331</v>
      </c>
      <c r="CZ121">
        <v>2026</v>
      </c>
      <c r="DA121">
        <v>5</v>
      </c>
      <c r="DB121">
        <v>13</v>
      </c>
      <c r="DC121">
        <v>23</v>
      </c>
      <c r="DD121">
        <v>13</v>
      </c>
      <c r="DE121">
        <v>1338</v>
      </c>
      <c r="DG121" t="s">
        <v>18949</v>
      </c>
      <c r="DQ121" t="s">
        <v>19358</v>
      </c>
      <c r="DS121" t="s">
        <v>693</v>
      </c>
      <c r="EP121" t="s">
        <v>17944</v>
      </c>
      <c r="EQ121" t="s">
        <v>255</v>
      </c>
      <c r="ER121" t="s">
        <v>17945</v>
      </c>
      <c r="ES121" t="s">
        <v>281</v>
      </c>
      <c r="ET121" t="s">
        <v>17946</v>
      </c>
      <c r="EU121" t="s">
        <v>17962</v>
      </c>
      <c r="EV121" t="s">
        <v>19445</v>
      </c>
      <c r="EW121" t="s">
        <v>19446</v>
      </c>
      <c r="EX121" t="s">
        <v>19447</v>
      </c>
      <c r="EY121" t="s">
        <v>19448</v>
      </c>
      <c r="EZ121" t="s">
        <v>270</v>
      </c>
      <c r="FA121" t="s">
        <v>336</v>
      </c>
      <c r="FB121" t="s">
        <v>279</v>
      </c>
      <c r="FC121" t="s">
        <v>19074</v>
      </c>
      <c r="FD121" t="s">
        <v>17948</v>
      </c>
      <c r="FE121" t="s">
        <v>281</v>
      </c>
      <c r="FF121" s="1">
        <v>46152.425046296295</v>
      </c>
      <c r="FG121">
        <v>21.55</v>
      </c>
      <c r="FH121">
        <v>1</v>
      </c>
      <c r="FI121">
        <v>2</v>
      </c>
      <c r="FK121" t="s">
        <v>18854</v>
      </c>
      <c r="FL121" t="s">
        <v>19449</v>
      </c>
      <c r="FM121" t="s">
        <v>17949</v>
      </c>
    </row>
    <row r="122" spans="1:169" x14ac:dyDescent="0.3">
      <c r="A122">
        <v>0</v>
      </c>
      <c r="B122" t="s">
        <v>17917</v>
      </c>
      <c r="C122" t="s">
        <v>17916</v>
      </c>
      <c r="D122" t="s">
        <v>19450</v>
      </c>
      <c r="E122" t="s">
        <v>19358</v>
      </c>
      <c r="O122" t="s">
        <v>19451</v>
      </c>
      <c r="P122">
        <v>2026</v>
      </c>
      <c r="Q122">
        <v>5</v>
      </c>
      <c r="R122">
        <v>2</v>
      </c>
      <c r="S122" t="s">
        <v>19452</v>
      </c>
      <c r="T122" t="s">
        <v>19453</v>
      </c>
      <c r="V122" t="s">
        <v>18354</v>
      </c>
      <c r="W122" t="s">
        <v>19238</v>
      </c>
      <c r="Y122" t="s">
        <v>17916</v>
      </c>
      <c r="AB122" t="s">
        <v>251</v>
      </c>
      <c r="AC122" t="s">
        <v>18065</v>
      </c>
      <c r="AD122">
        <v>1000008199424</v>
      </c>
      <c r="AF122" t="s">
        <v>19454</v>
      </c>
      <c r="AG122" t="s">
        <v>19455</v>
      </c>
      <c r="AH122" t="s">
        <v>19456</v>
      </c>
      <c r="AI122" t="s">
        <v>19457</v>
      </c>
      <c r="AJ122" t="s">
        <v>19458</v>
      </c>
      <c r="AK122" t="s">
        <v>693</v>
      </c>
      <c r="AL122" t="s">
        <v>19455</v>
      </c>
      <c r="AN122" t="s">
        <v>19457</v>
      </c>
      <c r="AO122" t="s">
        <v>693</v>
      </c>
      <c r="AT122" t="s">
        <v>19459</v>
      </c>
      <c r="AU122" t="s">
        <v>18707</v>
      </c>
      <c r="AV122" t="s">
        <v>18708</v>
      </c>
      <c r="AW122" t="s">
        <v>230</v>
      </c>
      <c r="AX122" t="s">
        <v>230</v>
      </c>
      <c r="AY122" t="s">
        <v>380</v>
      </c>
      <c r="AZ122" t="s">
        <v>380</v>
      </c>
      <c r="BA122" t="s">
        <v>18076</v>
      </c>
      <c r="BB122" s="1">
        <v>46144.526203703703</v>
      </c>
      <c r="BC122">
        <v>2026</v>
      </c>
      <c r="BD122">
        <v>5</v>
      </c>
      <c r="BE122">
        <v>2</v>
      </c>
      <c r="BF122" t="s">
        <v>18129</v>
      </c>
      <c r="BG122" t="s">
        <v>18130</v>
      </c>
      <c r="BH122" t="s">
        <v>17936</v>
      </c>
      <c r="BJ122" t="s">
        <v>19460</v>
      </c>
      <c r="BL122" t="s">
        <v>692</v>
      </c>
      <c r="BM122" t="s">
        <v>690</v>
      </c>
      <c r="BN122" t="s">
        <v>17940</v>
      </c>
      <c r="BO122" t="s">
        <v>322</v>
      </c>
      <c r="BP122" t="s">
        <v>2834</v>
      </c>
      <c r="BQ122" t="s">
        <v>17986</v>
      </c>
      <c r="BR122" t="s">
        <v>19461</v>
      </c>
      <c r="BS122" t="s">
        <v>19451</v>
      </c>
      <c r="BT122">
        <v>2026</v>
      </c>
      <c r="BU122">
        <v>5</v>
      </c>
      <c r="BV122">
        <v>2</v>
      </c>
      <c r="BY122" t="s">
        <v>386</v>
      </c>
      <c r="BZ122" t="s">
        <v>18083</v>
      </c>
      <c r="CA122" s="1">
        <v>46144.525694444441</v>
      </c>
      <c r="CB122" s="2">
        <v>46145</v>
      </c>
      <c r="CC122">
        <v>10445</v>
      </c>
      <c r="CD122" t="s">
        <v>337</v>
      </c>
      <c r="CE122" t="s">
        <v>2810</v>
      </c>
      <c r="CF122" t="s">
        <v>18880</v>
      </c>
      <c r="CW122">
        <v>5180719</v>
      </c>
      <c r="CX122">
        <v>34601782</v>
      </c>
      <c r="CY122" s="1">
        <v>46154.543749999997</v>
      </c>
      <c r="CZ122">
        <v>2026</v>
      </c>
      <c r="DA122">
        <v>5</v>
      </c>
      <c r="DB122">
        <v>12</v>
      </c>
      <c r="DC122">
        <v>102</v>
      </c>
      <c r="DD122">
        <v>7</v>
      </c>
      <c r="DE122">
        <v>1343</v>
      </c>
      <c r="DF122" t="s">
        <v>19455</v>
      </c>
      <c r="DG122" t="s">
        <v>19212</v>
      </c>
      <c r="DH122" t="s">
        <v>19269</v>
      </c>
      <c r="DI122" t="s">
        <v>19462</v>
      </c>
      <c r="DJ122" t="s">
        <v>19269</v>
      </c>
      <c r="DK122" t="s">
        <v>19463</v>
      </c>
      <c r="DQ122" t="s">
        <v>19358</v>
      </c>
      <c r="DR122" t="s">
        <v>693</v>
      </c>
      <c r="DS122" t="s">
        <v>693</v>
      </c>
      <c r="DT122" t="s">
        <v>693</v>
      </c>
      <c r="DV122" t="s">
        <v>693</v>
      </c>
      <c r="EA122" t="s">
        <v>693</v>
      </c>
      <c r="EB122" t="s">
        <v>693</v>
      </c>
      <c r="EP122" t="s">
        <v>17944</v>
      </c>
      <c r="EQ122" t="s">
        <v>18084</v>
      </c>
      <c r="ES122" t="s">
        <v>281</v>
      </c>
      <c r="ET122" t="s">
        <v>17946</v>
      </c>
      <c r="EU122" t="s">
        <v>17962</v>
      </c>
      <c r="EV122" t="s">
        <v>19464</v>
      </c>
      <c r="EW122" t="s">
        <v>19465</v>
      </c>
      <c r="EX122" t="s">
        <v>19466</v>
      </c>
      <c r="EY122" t="s">
        <v>19467</v>
      </c>
      <c r="EZ122" t="s">
        <v>270</v>
      </c>
      <c r="FB122" t="s">
        <v>281</v>
      </c>
      <c r="FD122" t="s">
        <v>18133</v>
      </c>
      <c r="FE122" t="s">
        <v>281</v>
      </c>
      <c r="FF122" s="1">
        <v>46145.425000000003</v>
      </c>
      <c r="FG122">
        <v>21.57</v>
      </c>
      <c r="FH122">
        <v>1</v>
      </c>
      <c r="FI122">
        <v>4</v>
      </c>
      <c r="FK122" t="s">
        <v>17986</v>
      </c>
      <c r="FL122" t="s">
        <v>19468</v>
      </c>
      <c r="FM122" t="s">
        <v>17949</v>
      </c>
    </row>
    <row r="123" spans="1:169" x14ac:dyDescent="0.3">
      <c r="A123">
        <v>0</v>
      </c>
      <c r="B123" t="s">
        <v>17916</v>
      </c>
      <c r="C123" t="s">
        <v>17916</v>
      </c>
      <c r="E123" t="s">
        <v>19358</v>
      </c>
      <c r="O123" t="s">
        <v>19469</v>
      </c>
      <c r="P123">
        <v>2026</v>
      </c>
      <c r="Q123">
        <v>4</v>
      </c>
      <c r="R123">
        <v>24</v>
      </c>
      <c r="S123" t="s">
        <v>19470</v>
      </c>
      <c r="T123" t="s">
        <v>19471</v>
      </c>
      <c r="V123" t="s">
        <v>18354</v>
      </c>
      <c r="W123" t="s">
        <v>19238</v>
      </c>
      <c r="Y123" t="s">
        <v>17916</v>
      </c>
      <c r="AB123" t="s">
        <v>251</v>
      </c>
      <c r="AC123" t="s">
        <v>18065</v>
      </c>
      <c r="AD123">
        <v>1000008180225</v>
      </c>
      <c r="AF123" t="s">
        <v>19472</v>
      </c>
      <c r="AG123" t="s">
        <v>19473</v>
      </c>
      <c r="AH123" t="s">
        <v>19474</v>
      </c>
      <c r="AI123" t="s">
        <v>19475</v>
      </c>
      <c r="AJ123" t="s">
        <v>19476</v>
      </c>
      <c r="AK123" t="s">
        <v>693</v>
      </c>
      <c r="AL123" t="s">
        <v>19473</v>
      </c>
      <c r="AM123" t="s">
        <v>19477</v>
      </c>
      <c r="AN123" t="s">
        <v>19475</v>
      </c>
      <c r="AO123" t="s">
        <v>693</v>
      </c>
      <c r="AP123" t="s">
        <v>19477</v>
      </c>
      <c r="AR123" t="s">
        <v>19477</v>
      </c>
      <c r="AS123" t="s">
        <v>19477</v>
      </c>
      <c r="AT123" t="s">
        <v>19478</v>
      </c>
      <c r="AU123" t="s">
        <v>19479</v>
      </c>
      <c r="AV123" t="s">
        <v>19480</v>
      </c>
      <c r="AW123" t="s">
        <v>230</v>
      </c>
      <c r="AX123" t="s">
        <v>230</v>
      </c>
      <c r="AY123" t="s">
        <v>1857</v>
      </c>
      <c r="AZ123" t="s">
        <v>1857</v>
      </c>
      <c r="BA123" t="s">
        <v>18076</v>
      </c>
      <c r="BB123" s="1">
        <v>46136.486574074072</v>
      </c>
      <c r="BC123">
        <v>2026</v>
      </c>
      <c r="BD123">
        <v>4</v>
      </c>
      <c r="BE123">
        <v>24</v>
      </c>
      <c r="BF123" t="s">
        <v>18288</v>
      </c>
      <c r="BG123" t="s">
        <v>17935</v>
      </c>
      <c r="BH123" t="s">
        <v>17936</v>
      </c>
      <c r="BJ123" t="s">
        <v>19481</v>
      </c>
      <c r="BL123" t="s">
        <v>19482</v>
      </c>
      <c r="BM123" t="s">
        <v>19483</v>
      </c>
      <c r="BN123" t="s">
        <v>17940</v>
      </c>
      <c r="BO123" t="s">
        <v>322</v>
      </c>
      <c r="BP123" t="s">
        <v>729</v>
      </c>
      <c r="BQ123" t="s">
        <v>19484</v>
      </c>
      <c r="BR123" t="s">
        <v>19485</v>
      </c>
      <c r="BS123" t="s">
        <v>19469</v>
      </c>
      <c r="BT123">
        <v>2026</v>
      </c>
      <c r="BU123">
        <v>4</v>
      </c>
      <c r="BV123">
        <v>24</v>
      </c>
      <c r="BY123" t="s">
        <v>386</v>
      </c>
      <c r="BZ123" t="s">
        <v>18083</v>
      </c>
      <c r="CA123" s="1">
        <v>46136.486111111109</v>
      </c>
      <c r="CB123" s="2">
        <v>46137</v>
      </c>
      <c r="CC123">
        <v>11995</v>
      </c>
      <c r="CD123" t="s">
        <v>337</v>
      </c>
      <c r="CE123" t="s">
        <v>2810</v>
      </c>
      <c r="CF123" t="s">
        <v>18880</v>
      </c>
      <c r="CW123">
        <v>5173387</v>
      </c>
      <c r="CX123">
        <v>34548084</v>
      </c>
      <c r="CY123" s="1">
        <v>46147.370833333334</v>
      </c>
      <c r="CZ123">
        <v>2026</v>
      </c>
      <c r="DA123">
        <v>5</v>
      </c>
      <c r="DB123">
        <v>5</v>
      </c>
      <c r="DC123">
        <v>127</v>
      </c>
      <c r="DD123">
        <v>84</v>
      </c>
      <c r="DE123">
        <v>1424</v>
      </c>
      <c r="DF123" t="s">
        <v>19473</v>
      </c>
      <c r="DG123" t="s">
        <v>19486</v>
      </c>
      <c r="DQ123" t="s">
        <v>19358</v>
      </c>
      <c r="DR123" t="s">
        <v>693</v>
      </c>
      <c r="DS123" t="s">
        <v>693</v>
      </c>
      <c r="DT123" t="s">
        <v>693</v>
      </c>
      <c r="DV123" t="s">
        <v>693</v>
      </c>
      <c r="EA123" t="s">
        <v>693</v>
      </c>
      <c r="EB123" t="s">
        <v>693</v>
      </c>
      <c r="EP123" t="s">
        <v>17944</v>
      </c>
      <c r="EQ123" t="s">
        <v>18084</v>
      </c>
      <c r="ES123" t="s">
        <v>281</v>
      </c>
      <c r="ET123" t="s">
        <v>17946</v>
      </c>
      <c r="EU123" t="s">
        <v>17962</v>
      </c>
      <c r="EV123" t="s">
        <v>19487</v>
      </c>
      <c r="EW123" t="s">
        <v>19488</v>
      </c>
      <c r="EX123" t="s">
        <v>19489</v>
      </c>
      <c r="EY123" t="s">
        <v>19490</v>
      </c>
      <c r="EZ123" t="s">
        <v>270</v>
      </c>
      <c r="FB123" t="s">
        <v>281</v>
      </c>
      <c r="FD123" t="s">
        <v>18133</v>
      </c>
      <c r="FE123" t="s">
        <v>281</v>
      </c>
      <c r="FF123" s="1">
        <v>46136.508472222224</v>
      </c>
      <c r="FG123">
        <v>0.53</v>
      </c>
      <c r="FH123">
        <v>0</v>
      </c>
      <c r="FI123">
        <v>3</v>
      </c>
      <c r="FK123" t="s">
        <v>19484</v>
      </c>
      <c r="FL123" t="s">
        <v>19491</v>
      </c>
      <c r="FM123" t="s">
        <v>17949</v>
      </c>
    </row>
    <row r="124" spans="1:169" x14ac:dyDescent="0.3">
      <c r="A124">
        <v>0</v>
      </c>
      <c r="B124" t="s">
        <v>17916</v>
      </c>
      <c r="C124" t="s">
        <v>17917</v>
      </c>
      <c r="E124" t="s">
        <v>19358</v>
      </c>
      <c r="O124" t="s">
        <v>18230</v>
      </c>
      <c r="P124">
        <v>2026</v>
      </c>
      <c r="Q124">
        <v>5</v>
      </c>
      <c r="R124">
        <v>12</v>
      </c>
      <c r="S124" t="s">
        <v>19492</v>
      </c>
      <c r="T124" t="s">
        <v>19493</v>
      </c>
      <c r="W124" t="s">
        <v>19062</v>
      </c>
      <c r="Y124" t="s">
        <v>17916</v>
      </c>
      <c r="AB124" t="s">
        <v>251</v>
      </c>
      <c r="AC124" t="s">
        <v>17924</v>
      </c>
      <c r="AD124">
        <v>1000008223367</v>
      </c>
      <c r="AI124" t="s">
        <v>19494</v>
      </c>
      <c r="AJ124" t="s">
        <v>19495</v>
      </c>
      <c r="AK124" t="s">
        <v>693</v>
      </c>
      <c r="AN124" t="s">
        <v>19494</v>
      </c>
      <c r="AO124" t="s">
        <v>693</v>
      </c>
      <c r="AT124" t="s">
        <v>19496</v>
      </c>
      <c r="AU124" t="s">
        <v>19497</v>
      </c>
      <c r="AV124" t="s">
        <v>19498</v>
      </c>
      <c r="AW124" t="s">
        <v>230</v>
      </c>
      <c r="AX124" t="s">
        <v>230</v>
      </c>
      <c r="AY124" t="s">
        <v>17933</v>
      </c>
      <c r="AZ124" t="s">
        <v>17933</v>
      </c>
      <c r="BA124" t="s">
        <v>255</v>
      </c>
      <c r="BB124" s="1">
        <v>46154.553541666668</v>
      </c>
      <c r="BC124">
        <v>2026</v>
      </c>
      <c r="BD124">
        <v>5</v>
      </c>
      <c r="BE124">
        <v>12</v>
      </c>
      <c r="BF124" t="s">
        <v>18675</v>
      </c>
      <c r="BG124" t="s">
        <v>17935</v>
      </c>
      <c r="BH124" t="s">
        <v>17936</v>
      </c>
      <c r="BJ124" t="s">
        <v>19499</v>
      </c>
      <c r="BL124" t="s">
        <v>324</v>
      </c>
      <c r="BM124" t="s">
        <v>321</v>
      </c>
      <c r="BN124" t="s">
        <v>17940</v>
      </c>
      <c r="BO124" t="s">
        <v>322</v>
      </c>
      <c r="BP124" t="s">
        <v>2893</v>
      </c>
      <c r="BQ124" t="s">
        <v>18103</v>
      </c>
      <c r="BR124" t="s">
        <v>19500</v>
      </c>
      <c r="BS124" t="s">
        <v>18230</v>
      </c>
      <c r="BT124">
        <v>2026</v>
      </c>
      <c r="BU124">
        <v>5</v>
      </c>
      <c r="BV124">
        <v>12</v>
      </c>
      <c r="BY124" t="s">
        <v>693</v>
      </c>
      <c r="BZ124" t="s">
        <v>17943</v>
      </c>
      <c r="CA124" s="1">
        <v>46154.553472222222</v>
      </c>
      <c r="CB124" s="2">
        <v>46155</v>
      </c>
      <c r="CC124">
        <v>12212</v>
      </c>
      <c r="CD124" t="s">
        <v>337</v>
      </c>
      <c r="CE124" t="s">
        <v>2810</v>
      </c>
      <c r="CF124" t="s">
        <v>18880</v>
      </c>
      <c r="CW124">
        <v>5181677</v>
      </c>
      <c r="CX124">
        <v>34609896</v>
      </c>
      <c r="CY124" s="1">
        <v>46155.578472222223</v>
      </c>
      <c r="CZ124">
        <v>2026</v>
      </c>
      <c r="DA124">
        <v>5</v>
      </c>
      <c r="DB124">
        <v>13</v>
      </c>
      <c r="DC124">
        <v>21</v>
      </c>
      <c r="DD124">
        <v>26</v>
      </c>
      <c r="DE124">
        <v>1380</v>
      </c>
      <c r="DG124" t="s">
        <v>18963</v>
      </c>
      <c r="DQ124" t="s">
        <v>19358</v>
      </c>
      <c r="DS124" t="s">
        <v>693</v>
      </c>
      <c r="EP124" t="s">
        <v>17944</v>
      </c>
      <c r="EQ124" t="s">
        <v>255</v>
      </c>
      <c r="ER124" t="s">
        <v>17945</v>
      </c>
      <c r="ES124" t="s">
        <v>281</v>
      </c>
      <c r="ET124" t="s">
        <v>17946</v>
      </c>
      <c r="EU124" t="s">
        <v>17962</v>
      </c>
      <c r="EV124" t="s">
        <v>19501</v>
      </c>
      <c r="EX124" t="s">
        <v>19502</v>
      </c>
      <c r="EY124" t="s">
        <v>19503</v>
      </c>
      <c r="EZ124" t="s">
        <v>270</v>
      </c>
      <c r="FB124" t="s">
        <v>279</v>
      </c>
      <c r="FC124" t="s">
        <v>19074</v>
      </c>
      <c r="FD124" t="s">
        <v>17948</v>
      </c>
      <c r="FE124" t="s">
        <v>281</v>
      </c>
      <c r="FF124" s="1">
        <v>46154.591782407406</v>
      </c>
      <c r="FG124">
        <v>0.92</v>
      </c>
      <c r="FH124">
        <v>0</v>
      </c>
      <c r="FI124">
        <v>1</v>
      </c>
      <c r="FK124" t="s">
        <v>18103</v>
      </c>
      <c r="FL124" t="s">
        <v>19504</v>
      </c>
      <c r="FM124" t="s">
        <v>17949</v>
      </c>
    </row>
    <row r="125" spans="1:169" x14ac:dyDescent="0.3">
      <c r="A125">
        <v>6</v>
      </c>
      <c r="B125" t="s">
        <v>17916</v>
      </c>
      <c r="C125" t="s">
        <v>17917</v>
      </c>
      <c r="D125" t="s">
        <v>19505</v>
      </c>
      <c r="E125" t="s">
        <v>19358</v>
      </c>
      <c r="O125" t="s">
        <v>19059</v>
      </c>
      <c r="P125">
        <v>2026</v>
      </c>
      <c r="Q125">
        <v>5</v>
      </c>
      <c r="R125">
        <v>5</v>
      </c>
      <c r="S125" t="s">
        <v>19506</v>
      </c>
      <c r="T125" t="s">
        <v>19507</v>
      </c>
      <c r="V125" t="s">
        <v>18870</v>
      </c>
      <c r="W125" t="s">
        <v>19371</v>
      </c>
      <c r="Y125" t="s">
        <v>17916</v>
      </c>
      <c r="AB125" t="s">
        <v>251</v>
      </c>
      <c r="AC125" t="s">
        <v>17924</v>
      </c>
      <c r="AD125">
        <v>1000008204029</v>
      </c>
      <c r="AG125" t="s">
        <v>19508</v>
      </c>
      <c r="AI125" t="s">
        <v>19509</v>
      </c>
      <c r="AJ125" t="s">
        <v>19510</v>
      </c>
      <c r="AK125" t="s">
        <v>693</v>
      </c>
      <c r="AN125" t="s">
        <v>19509</v>
      </c>
      <c r="AO125" t="s">
        <v>693</v>
      </c>
      <c r="AT125" t="s">
        <v>19511</v>
      </c>
      <c r="AU125" t="s">
        <v>19512</v>
      </c>
      <c r="AV125" t="s">
        <v>19513</v>
      </c>
      <c r="AW125" t="s">
        <v>230</v>
      </c>
      <c r="AX125" t="s">
        <v>230</v>
      </c>
      <c r="AY125" t="s">
        <v>380</v>
      </c>
      <c r="AZ125" t="s">
        <v>380</v>
      </c>
      <c r="BA125" t="s">
        <v>255</v>
      </c>
      <c r="BB125" s="1">
        <v>46147.389687499999</v>
      </c>
      <c r="BC125">
        <v>2026</v>
      </c>
      <c r="BD125">
        <v>5</v>
      </c>
      <c r="BE125">
        <v>5</v>
      </c>
      <c r="BF125" t="s">
        <v>18143</v>
      </c>
      <c r="BG125" t="s">
        <v>18130</v>
      </c>
      <c r="BH125" t="s">
        <v>17936</v>
      </c>
      <c r="BI125" t="s">
        <v>18101</v>
      </c>
      <c r="BJ125" t="s">
        <v>19514</v>
      </c>
      <c r="BL125" t="s">
        <v>324</v>
      </c>
      <c r="BM125" t="s">
        <v>321</v>
      </c>
      <c r="BN125" t="s">
        <v>17940</v>
      </c>
      <c r="BO125" t="s">
        <v>322</v>
      </c>
      <c r="BP125" t="s">
        <v>2921</v>
      </c>
      <c r="BQ125" t="s">
        <v>18254</v>
      </c>
      <c r="BR125" t="s">
        <v>19515</v>
      </c>
      <c r="BS125" t="s">
        <v>19059</v>
      </c>
      <c r="BT125">
        <v>2026</v>
      </c>
      <c r="BU125">
        <v>5</v>
      </c>
      <c r="BV125">
        <v>5</v>
      </c>
      <c r="BY125" t="s">
        <v>693</v>
      </c>
      <c r="BZ125" t="s">
        <v>17943</v>
      </c>
      <c r="CA125" s="1">
        <v>46147.38958333333</v>
      </c>
      <c r="CB125" s="2">
        <v>46148</v>
      </c>
      <c r="CC125">
        <v>11803</v>
      </c>
      <c r="CD125" t="s">
        <v>337</v>
      </c>
      <c r="CE125" t="s">
        <v>2810</v>
      </c>
      <c r="CF125" t="s">
        <v>18880</v>
      </c>
      <c r="CW125">
        <v>5175730</v>
      </c>
      <c r="CX125">
        <v>34563717</v>
      </c>
      <c r="CY125" s="1">
        <v>46149.338888888888</v>
      </c>
      <c r="CZ125">
        <v>2026</v>
      </c>
      <c r="DA125">
        <v>5</v>
      </c>
      <c r="DB125">
        <v>7</v>
      </c>
      <c r="DC125">
        <v>8</v>
      </c>
      <c r="DD125">
        <v>6</v>
      </c>
      <c r="DE125">
        <v>1341</v>
      </c>
      <c r="DG125" t="s">
        <v>19516</v>
      </c>
      <c r="DQ125" t="s">
        <v>19358</v>
      </c>
      <c r="DS125" t="s">
        <v>693</v>
      </c>
      <c r="EP125" t="s">
        <v>17944</v>
      </c>
      <c r="EQ125" t="s">
        <v>255</v>
      </c>
      <c r="ER125" t="s">
        <v>17945</v>
      </c>
      <c r="ES125" t="s">
        <v>281</v>
      </c>
      <c r="ET125" t="s">
        <v>17946</v>
      </c>
      <c r="EU125" t="s">
        <v>17962</v>
      </c>
      <c r="EV125" t="s">
        <v>19517</v>
      </c>
      <c r="EW125" t="s">
        <v>19518</v>
      </c>
      <c r="EX125" t="s">
        <v>19519</v>
      </c>
      <c r="EY125" t="s">
        <v>19520</v>
      </c>
      <c r="EZ125" t="s">
        <v>270</v>
      </c>
      <c r="FA125" t="s">
        <v>336</v>
      </c>
      <c r="FB125" t="s">
        <v>279</v>
      </c>
      <c r="FC125" t="s">
        <v>19074</v>
      </c>
      <c r="FD125" t="s">
        <v>17948</v>
      </c>
      <c r="FE125" t="s">
        <v>281</v>
      </c>
      <c r="FF125" s="1">
        <v>46147.425000000003</v>
      </c>
      <c r="FG125">
        <v>0.85</v>
      </c>
      <c r="FH125">
        <v>0</v>
      </c>
      <c r="FI125">
        <v>3</v>
      </c>
      <c r="FK125" t="s">
        <v>18254</v>
      </c>
      <c r="FL125" t="s">
        <v>19521</v>
      </c>
      <c r="FM125" t="s">
        <v>17949</v>
      </c>
    </row>
    <row r="126" spans="1:169" x14ac:dyDescent="0.3">
      <c r="A126">
        <v>6</v>
      </c>
      <c r="B126" t="s">
        <v>17916</v>
      </c>
      <c r="C126" t="s">
        <v>17917</v>
      </c>
      <c r="D126" t="s">
        <v>19522</v>
      </c>
      <c r="E126" t="s">
        <v>19358</v>
      </c>
      <c r="O126" t="s">
        <v>18917</v>
      </c>
      <c r="P126">
        <v>2026</v>
      </c>
      <c r="Q126">
        <v>5</v>
      </c>
      <c r="R126">
        <v>6</v>
      </c>
      <c r="S126" t="s">
        <v>19523</v>
      </c>
      <c r="T126" t="s">
        <v>19524</v>
      </c>
      <c r="V126" t="s">
        <v>18870</v>
      </c>
      <c r="W126" t="s">
        <v>19062</v>
      </c>
      <c r="Y126" t="s">
        <v>17916</v>
      </c>
      <c r="AB126" t="s">
        <v>251</v>
      </c>
      <c r="AC126" t="s">
        <v>17924</v>
      </c>
      <c r="AD126">
        <v>1000008208907</v>
      </c>
      <c r="AG126" t="s">
        <v>19525</v>
      </c>
      <c r="AI126" t="s">
        <v>19526</v>
      </c>
      <c r="AJ126" t="s">
        <v>19527</v>
      </c>
      <c r="AK126" t="s">
        <v>693</v>
      </c>
      <c r="AM126" t="s">
        <v>19528</v>
      </c>
      <c r="AN126" t="s">
        <v>19526</v>
      </c>
      <c r="AO126" t="s">
        <v>693</v>
      </c>
      <c r="AP126" t="s">
        <v>19528</v>
      </c>
      <c r="AR126" t="s">
        <v>19528</v>
      </c>
      <c r="AS126" t="s">
        <v>19528</v>
      </c>
      <c r="AT126" t="s">
        <v>19529</v>
      </c>
      <c r="AU126" t="s">
        <v>19530</v>
      </c>
      <c r="AV126" t="s">
        <v>19531</v>
      </c>
      <c r="AW126" t="s">
        <v>230</v>
      </c>
      <c r="AX126" t="s">
        <v>230</v>
      </c>
      <c r="AY126" t="s">
        <v>380</v>
      </c>
      <c r="AZ126" t="s">
        <v>380</v>
      </c>
      <c r="BA126" t="s">
        <v>255</v>
      </c>
      <c r="BB126" s="1">
        <v>46148.639189814814</v>
      </c>
      <c r="BC126">
        <v>2026</v>
      </c>
      <c r="BD126">
        <v>5</v>
      </c>
      <c r="BE126">
        <v>6</v>
      </c>
      <c r="BF126" t="s">
        <v>18143</v>
      </c>
      <c r="BG126" t="s">
        <v>18130</v>
      </c>
      <c r="BH126" t="s">
        <v>17936</v>
      </c>
      <c r="BI126" t="s">
        <v>19070</v>
      </c>
      <c r="BJ126" t="s">
        <v>19528</v>
      </c>
      <c r="BL126" t="s">
        <v>324</v>
      </c>
      <c r="BM126" t="s">
        <v>321</v>
      </c>
      <c r="BN126" t="s">
        <v>17940</v>
      </c>
      <c r="BO126" t="s">
        <v>322</v>
      </c>
      <c r="BP126" t="s">
        <v>2501</v>
      </c>
      <c r="BQ126" t="s">
        <v>18254</v>
      </c>
      <c r="BR126" t="s">
        <v>19532</v>
      </c>
      <c r="BS126" t="s">
        <v>18917</v>
      </c>
      <c r="BT126">
        <v>2026</v>
      </c>
      <c r="BU126">
        <v>5</v>
      </c>
      <c r="BV126">
        <v>6</v>
      </c>
      <c r="BY126" t="s">
        <v>693</v>
      </c>
      <c r="BZ126" t="s">
        <v>17943</v>
      </c>
      <c r="CA126" s="1">
        <v>46148.638888888891</v>
      </c>
      <c r="CB126" s="2">
        <v>46149</v>
      </c>
      <c r="CC126">
        <v>10378</v>
      </c>
      <c r="CD126" t="s">
        <v>337</v>
      </c>
      <c r="CE126" t="s">
        <v>2810</v>
      </c>
      <c r="CF126" t="s">
        <v>18880</v>
      </c>
      <c r="CW126">
        <v>5182959</v>
      </c>
      <c r="CX126">
        <v>34618447</v>
      </c>
      <c r="CY126" s="1">
        <v>46156.624305555553</v>
      </c>
      <c r="CZ126">
        <v>2026</v>
      </c>
      <c r="DA126">
        <v>5</v>
      </c>
      <c r="DB126">
        <v>14</v>
      </c>
      <c r="DC126">
        <v>42</v>
      </c>
      <c r="DD126">
        <v>4</v>
      </c>
      <c r="DE126">
        <v>1341</v>
      </c>
      <c r="DG126" t="s">
        <v>19249</v>
      </c>
      <c r="DQ126" t="s">
        <v>19358</v>
      </c>
      <c r="DS126" t="s">
        <v>693</v>
      </c>
      <c r="EP126" t="s">
        <v>17944</v>
      </c>
      <c r="EQ126" t="s">
        <v>255</v>
      </c>
      <c r="ER126" t="s">
        <v>17945</v>
      </c>
      <c r="ES126" t="s">
        <v>281</v>
      </c>
      <c r="ET126" t="s">
        <v>17946</v>
      </c>
      <c r="EU126" t="s">
        <v>17962</v>
      </c>
      <c r="EV126" t="s">
        <v>19533</v>
      </c>
      <c r="EW126" t="s">
        <v>19534</v>
      </c>
      <c r="EX126" t="s">
        <v>19535</v>
      </c>
      <c r="EY126" t="s">
        <v>19536</v>
      </c>
      <c r="EZ126" t="s">
        <v>270</v>
      </c>
      <c r="FA126" t="s">
        <v>336</v>
      </c>
      <c r="FB126" t="s">
        <v>279</v>
      </c>
      <c r="FC126" t="s">
        <v>19074</v>
      </c>
      <c r="FD126" t="s">
        <v>17948</v>
      </c>
      <c r="FE126" t="s">
        <v>281</v>
      </c>
      <c r="FF126" s="1">
        <v>46148.675185185188</v>
      </c>
      <c r="FG126">
        <v>0.86</v>
      </c>
      <c r="FH126">
        <v>0</v>
      </c>
      <c r="FI126">
        <v>2</v>
      </c>
      <c r="FK126" t="s">
        <v>18254</v>
      </c>
      <c r="FL126" t="s">
        <v>19537</v>
      </c>
      <c r="FM126" t="s">
        <v>17949</v>
      </c>
    </row>
    <row r="127" spans="1:169" x14ac:dyDescent="0.3">
      <c r="A127">
        <v>0</v>
      </c>
      <c r="B127" t="s">
        <v>17916</v>
      </c>
      <c r="C127" t="s">
        <v>17916</v>
      </c>
      <c r="E127" t="s">
        <v>19358</v>
      </c>
      <c r="O127" t="s">
        <v>17920</v>
      </c>
      <c r="P127">
        <v>2026</v>
      </c>
      <c r="Q127">
        <v>5</v>
      </c>
      <c r="R127">
        <v>11</v>
      </c>
      <c r="S127" t="s">
        <v>19538</v>
      </c>
      <c r="T127" t="s">
        <v>19539</v>
      </c>
      <c r="W127" t="s">
        <v>2952</v>
      </c>
      <c r="Y127" t="s">
        <v>17916</v>
      </c>
      <c r="AB127" t="s">
        <v>251</v>
      </c>
      <c r="AC127" t="s">
        <v>18065</v>
      </c>
      <c r="AD127">
        <v>1000008219012</v>
      </c>
      <c r="AG127" t="s">
        <v>19540</v>
      </c>
      <c r="AH127" t="s">
        <v>19541</v>
      </c>
      <c r="AI127" t="s">
        <v>19542</v>
      </c>
      <c r="AJ127" t="s">
        <v>19543</v>
      </c>
      <c r="AK127" t="s">
        <v>693</v>
      </c>
      <c r="AL127" t="s">
        <v>19540</v>
      </c>
      <c r="AM127" t="s">
        <v>19544</v>
      </c>
      <c r="AN127" t="s">
        <v>19542</v>
      </c>
      <c r="AO127" t="s">
        <v>693</v>
      </c>
      <c r="AR127" t="s">
        <v>19544</v>
      </c>
      <c r="AT127" t="s">
        <v>19545</v>
      </c>
      <c r="AU127" t="s">
        <v>19546</v>
      </c>
      <c r="AV127" t="s">
        <v>19547</v>
      </c>
      <c r="AW127" t="s">
        <v>230</v>
      </c>
      <c r="AX127" t="s">
        <v>230</v>
      </c>
      <c r="AY127" t="s">
        <v>380</v>
      </c>
      <c r="AZ127" t="s">
        <v>380</v>
      </c>
      <c r="BA127" t="s">
        <v>18076</v>
      </c>
      <c r="BB127" s="1">
        <v>46153.365370370368</v>
      </c>
      <c r="BC127">
        <v>2026</v>
      </c>
      <c r="BD127">
        <v>5</v>
      </c>
      <c r="BE127">
        <v>11</v>
      </c>
      <c r="BF127" t="s">
        <v>19548</v>
      </c>
      <c r="BG127" t="s">
        <v>18130</v>
      </c>
      <c r="BH127" t="s">
        <v>17936</v>
      </c>
      <c r="BJ127" t="s">
        <v>19544</v>
      </c>
      <c r="BL127" t="s">
        <v>324</v>
      </c>
      <c r="BM127" t="s">
        <v>321</v>
      </c>
      <c r="BN127" t="s">
        <v>17940</v>
      </c>
      <c r="BO127" t="s">
        <v>322</v>
      </c>
      <c r="BP127" t="s">
        <v>965</v>
      </c>
      <c r="BQ127" t="s">
        <v>17975</v>
      </c>
      <c r="BR127" t="s">
        <v>2956</v>
      </c>
      <c r="BS127" t="s">
        <v>17920</v>
      </c>
      <c r="BT127">
        <v>2026</v>
      </c>
      <c r="BU127">
        <v>5</v>
      </c>
      <c r="BV127">
        <v>11</v>
      </c>
      <c r="BY127" t="s">
        <v>386</v>
      </c>
      <c r="BZ127" t="s">
        <v>18083</v>
      </c>
      <c r="CA127" s="1">
        <v>46153.365277777775</v>
      </c>
      <c r="CB127" s="2">
        <v>46154</v>
      </c>
      <c r="CC127">
        <v>11275</v>
      </c>
      <c r="CD127" t="s">
        <v>337</v>
      </c>
      <c r="CE127" t="s">
        <v>2810</v>
      </c>
      <c r="CF127" t="s">
        <v>18880</v>
      </c>
      <c r="CW127">
        <v>5181672</v>
      </c>
      <c r="CX127">
        <v>34607146</v>
      </c>
      <c r="CY127" s="1">
        <v>46155.388194444444</v>
      </c>
      <c r="CZ127">
        <v>2026</v>
      </c>
      <c r="DA127">
        <v>5</v>
      </c>
      <c r="DB127">
        <v>13</v>
      </c>
      <c r="DC127">
        <v>25</v>
      </c>
      <c r="DD127">
        <v>9</v>
      </c>
      <c r="DE127">
        <v>1357</v>
      </c>
      <c r="DF127" t="s">
        <v>19540</v>
      </c>
      <c r="DG127" t="s">
        <v>19549</v>
      </c>
      <c r="DQ127" t="s">
        <v>19358</v>
      </c>
      <c r="DR127" t="s">
        <v>693</v>
      </c>
      <c r="DS127" t="s">
        <v>693</v>
      </c>
      <c r="DT127" t="s">
        <v>693</v>
      </c>
      <c r="DV127" t="s">
        <v>693</v>
      </c>
      <c r="EA127" t="s">
        <v>693</v>
      </c>
      <c r="EB127" t="s">
        <v>693</v>
      </c>
      <c r="EP127" t="s">
        <v>17944</v>
      </c>
      <c r="EQ127" t="s">
        <v>18084</v>
      </c>
      <c r="ES127" t="s">
        <v>281</v>
      </c>
      <c r="ET127" t="s">
        <v>17946</v>
      </c>
      <c r="EU127" t="s">
        <v>17962</v>
      </c>
      <c r="EW127" t="s">
        <v>19550</v>
      </c>
      <c r="EX127" t="s">
        <v>19551</v>
      </c>
      <c r="EY127" t="s">
        <v>19552</v>
      </c>
      <c r="EZ127" t="s">
        <v>270</v>
      </c>
      <c r="FB127" t="s">
        <v>279</v>
      </c>
      <c r="FC127" t="s">
        <v>19074</v>
      </c>
      <c r="FD127" t="s">
        <v>18133</v>
      </c>
      <c r="FE127" t="s">
        <v>281</v>
      </c>
      <c r="FF127" s="1">
        <v>46153.508391203701</v>
      </c>
      <c r="FG127">
        <v>3.43</v>
      </c>
      <c r="FH127">
        <v>0</v>
      </c>
      <c r="FI127">
        <v>1</v>
      </c>
      <c r="FK127" t="s">
        <v>17975</v>
      </c>
      <c r="FL127" t="s">
        <v>19553</v>
      </c>
      <c r="FM127" t="s">
        <v>17949</v>
      </c>
    </row>
    <row r="128" spans="1:169" x14ac:dyDescent="0.3">
      <c r="A128">
        <v>0</v>
      </c>
      <c r="B128" t="s">
        <v>17916</v>
      </c>
      <c r="C128" t="s">
        <v>17916</v>
      </c>
      <c r="E128" t="s">
        <v>19358</v>
      </c>
      <c r="O128" t="s">
        <v>18230</v>
      </c>
      <c r="P128">
        <v>2026</v>
      </c>
      <c r="Q128">
        <v>5</v>
      </c>
      <c r="R128">
        <v>12</v>
      </c>
      <c r="S128" t="s">
        <v>19554</v>
      </c>
      <c r="T128" t="s">
        <v>19555</v>
      </c>
      <c r="W128" t="s">
        <v>2952</v>
      </c>
      <c r="Y128" t="s">
        <v>17917</v>
      </c>
      <c r="AB128" t="s">
        <v>251</v>
      </c>
      <c r="AC128" t="s">
        <v>17924</v>
      </c>
      <c r="AD128">
        <v>1000008224508</v>
      </c>
      <c r="AG128" t="s">
        <v>19556</v>
      </c>
      <c r="AI128" t="s">
        <v>19557</v>
      </c>
      <c r="AJ128" t="s">
        <v>19558</v>
      </c>
      <c r="AK128" t="s">
        <v>249</v>
      </c>
      <c r="AM128" t="s">
        <v>19559</v>
      </c>
      <c r="AN128" t="s">
        <v>19560</v>
      </c>
      <c r="AO128" t="s">
        <v>249</v>
      </c>
      <c r="AP128" t="s">
        <v>19559</v>
      </c>
      <c r="AR128" t="s">
        <v>19559</v>
      </c>
      <c r="AS128" t="s">
        <v>19559</v>
      </c>
      <c r="AT128" t="s">
        <v>19561</v>
      </c>
      <c r="AU128" t="s">
        <v>19562</v>
      </c>
      <c r="AV128" t="s">
        <v>19563</v>
      </c>
      <c r="AW128" t="s">
        <v>230</v>
      </c>
      <c r="AX128" t="s">
        <v>230</v>
      </c>
      <c r="AY128" t="s">
        <v>380</v>
      </c>
      <c r="AZ128" t="s">
        <v>380</v>
      </c>
      <c r="BA128" t="s">
        <v>255</v>
      </c>
      <c r="BB128" s="1">
        <v>46154.723981481482</v>
      </c>
      <c r="BC128">
        <v>2026</v>
      </c>
      <c r="BD128">
        <v>5</v>
      </c>
      <c r="BE128">
        <v>12</v>
      </c>
      <c r="BF128" t="s">
        <v>18504</v>
      </c>
      <c r="BG128" t="s">
        <v>18130</v>
      </c>
      <c r="BH128" t="s">
        <v>17936</v>
      </c>
      <c r="BJ128" t="s">
        <v>19564</v>
      </c>
      <c r="BL128" t="s">
        <v>692</v>
      </c>
      <c r="BM128" t="s">
        <v>690</v>
      </c>
      <c r="BN128" t="s">
        <v>17940</v>
      </c>
      <c r="BO128" t="s">
        <v>322</v>
      </c>
      <c r="BP128" t="s">
        <v>2848</v>
      </c>
      <c r="BQ128" t="s">
        <v>17986</v>
      </c>
      <c r="BR128" t="s">
        <v>19565</v>
      </c>
      <c r="BS128" t="s">
        <v>18230</v>
      </c>
      <c r="BT128">
        <v>2026</v>
      </c>
      <c r="BU128">
        <v>5</v>
      </c>
      <c r="BV128">
        <v>12</v>
      </c>
      <c r="BY128" t="s">
        <v>693</v>
      </c>
      <c r="BZ128" t="s">
        <v>17943</v>
      </c>
      <c r="CA128" s="1">
        <v>46154.723611111112</v>
      </c>
      <c r="CB128" s="2">
        <v>46155</v>
      </c>
      <c r="CC128">
        <v>12436</v>
      </c>
      <c r="CD128" t="s">
        <v>337</v>
      </c>
      <c r="CE128" t="s">
        <v>2810</v>
      </c>
      <c r="CF128" t="s">
        <v>18880</v>
      </c>
      <c r="CW128">
        <v>5182973</v>
      </c>
      <c r="CX128">
        <v>34616153</v>
      </c>
      <c r="CY128" s="1">
        <v>46156.441666666666</v>
      </c>
      <c r="CZ128">
        <v>2026</v>
      </c>
      <c r="DA128">
        <v>5</v>
      </c>
      <c r="DB128">
        <v>14</v>
      </c>
      <c r="DC128">
        <v>18</v>
      </c>
      <c r="DD128">
        <v>10</v>
      </c>
      <c r="DE128">
        <v>1343</v>
      </c>
      <c r="DG128" t="s">
        <v>18881</v>
      </c>
      <c r="DQ128" t="s">
        <v>19358</v>
      </c>
      <c r="DS128" t="s">
        <v>693</v>
      </c>
      <c r="EP128" t="s">
        <v>17944</v>
      </c>
      <c r="EQ128" t="s">
        <v>255</v>
      </c>
      <c r="ER128" t="s">
        <v>17945</v>
      </c>
      <c r="ES128" t="s">
        <v>281</v>
      </c>
      <c r="ET128" t="s">
        <v>17946</v>
      </c>
      <c r="EU128" t="s">
        <v>17962</v>
      </c>
      <c r="EX128" t="s">
        <v>19566</v>
      </c>
      <c r="EY128" t="s">
        <v>19567</v>
      </c>
      <c r="EZ128" t="s">
        <v>270</v>
      </c>
      <c r="FA128" t="s">
        <v>336</v>
      </c>
      <c r="FB128" t="s">
        <v>279</v>
      </c>
      <c r="FC128" t="s">
        <v>19074</v>
      </c>
      <c r="FD128" t="s">
        <v>17948</v>
      </c>
      <c r="FE128" t="s">
        <v>281</v>
      </c>
      <c r="FF128" s="1">
        <v>46155.467083333337</v>
      </c>
      <c r="FG128">
        <v>17.829999999999998</v>
      </c>
      <c r="FH128">
        <v>1</v>
      </c>
      <c r="FI128">
        <v>1</v>
      </c>
      <c r="FK128" t="s">
        <v>17986</v>
      </c>
      <c r="FL128" t="s">
        <v>19568</v>
      </c>
      <c r="FM128" t="s">
        <v>17949</v>
      </c>
    </row>
    <row r="129" spans="1:169" x14ac:dyDescent="0.3">
      <c r="A129">
        <v>0</v>
      </c>
      <c r="B129" t="s">
        <v>17916</v>
      </c>
      <c r="C129" t="s">
        <v>17917</v>
      </c>
      <c r="E129" t="s">
        <v>19358</v>
      </c>
      <c r="O129" t="s">
        <v>17920</v>
      </c>
      <c r="P129">
        <v>2026</v>
      </c>
      <c r="Q129">
        <v>5</v>
      </c>
      <c r="R129">
        <v>11</v>
      </c>
      <c r="S129" t="s">
        <v>19569</v>
      </c>
      <c r="T129" t="s">
        <v>19570</v>
      </c>
      <c r="V129" t="s">
        <v>18108</v>
      </c>
      <c r="W129" t="s">
        <v>2964</v>
      </c>
      <c r="Y129" t="s">
        <v>17916</v>
      </c>
      <c r="AB129" t="s">
        <v>251</v>
      </c>
      <c r="AC129" t="s">
        <v>17924</v>
      </c>
      <c r="AD129">
        <v>1000008220571</v>
      </c>
      <c r="AI129" t="s">
        <v>19571</v>
      </c>
      <c r="AJ129" t="s">
        <v>19572</v>
      </c>
      <c r="AK129" t="s">
        <v>693</v>
      </c>
      <c r="AN129" t="s">
        <v>19571</v>
      </c>
      <c r="AO129" t="s">
        <v>693</v>
      </c>
      <c r="AT129" t="s">
        <v>19573</v>
      </c>
      <c r="AU129" t="s">
        <v>19574</v>
      </c>
      <c r="AV129" t="s">
        <v>19575</v>
      </c>
      <c r="AW129" t="s">
        <v>230</v>
      </c>
      <c r="AX129" t="s">
        <v>230</v>
      </c>
      <c r="AY129" t="s">
        <v>380</v>
      </c>
      <c r="AZ129" t="s">
        <v>380</v>
      </c>
      <c r="BA129" t="s">
        <v>255</v>
      </c>
      <c r="BB129" s="1">
        <v>46153.620833333334</v>
      </c>
      <c r="BC129">
        <v>2026</v>
      </c>
      <c r="BD129">
        <v>5</v>
      </c>
      <c r="BE129">
        <v>11</v>
      </c>
      <c r="BF129" t="s">
        <v>17934</v>
      </c>
      <c r="BG129" t="s">
        <v>18130</v>
      </c>
      <c r="BH129" t="s">
        <v>17936</v>
      </c>
      <c r="BJ129" t="s">
        <v>19576</v>
      </c>
      <c r="BL129" t="s">
        <v>1101</v>
      </c>
      <c r="BM129" t="s">
        <v>1098</v>
      </c>
      <c r="BN129" t="s">
        <v>17940</v>
      </c>
      <c r="BO129" t="s">
        <v>322</v>
      </c>
      <c r="BP129" t="s">
        <v>19577</v>
      </c>
      <c r="BQ129" t="s">
        <v>19380</v>
      </c>
      <c r="BR129" t="s">
        <v>19578</v>
      </c>
      <c r="BS129" t="s">
        <v>17920</v>
      </c>
      <c r="BT129">
        <v>2026</v>
      </c>
      <c r="BU129">
        <v>5</v>
      </c>
      <c r="BV129">
        <v>11</v>
      </c>
      <c r="BY129" t="s">
        <v>693</v>
      </c>
      <c r="BZ129" t="s">
        <v>17943</v>
      </c>
      <c r="CA129" s="1">
        <v>46153.620833333334</v>
      </c>
      <c r="CB129" s="2">
        <v>46154</v>
      </c>
      <c r="CC129">
        <v>7636</v>
      </c>
      <c r="CD129" t="s">
        <v>337</v>
      </c>
      <c r="CE129" t="s">
        <v>2810</v>
      </c>
      <c r="CF129" t="s">
        <v>18948</v>
      </c>
      <c r="CW129">
        <v>5182949</v>
      </c>
      <c r="CX129">
        <v>34614989</v>
      </c>
      <c r="CY129" s="1">
        <v>46156.347916666666</v>
      </c>
      <c r="CZ129">
        <v>2026</v>
      </c>
      <c r="DA129">
        <v>5</v>
      </c>
      <c r="DB129">
        <v>14</v>
      </c>
      <c r="DC129">
        <v>36</v>
      </c>
      <c r="DD129">
        <v>47</v>
      </c>
      <c r="DE129">
        <v>1346</v>
      </c>
      <c r="DG129" t="s">
        <v>19579</v>
      </c>
      <c r="DQ129" t="s">
        <v>19358</v>
      </c>
      <c r="DS129" t="s">
        <v>693</v>
      </c>
      <c r="EP129" t="s">
        <v>17944</v>
      </c>
      <c r="EQ129" t="s">
        <v>255</v>
      </c>
      <c r="ER129" t="s">
        <v>17945</v>
      </c>
      <c r="ES129" t="s">
        <v>281</v>
      </c>
      <c r="ET129" t="s">
        <v>17946</v>
      </c>
      <c r="EU129" t="s">
        <v>17947</v>
      </c>
      <c r="EV129" t="s">
        <v>19580</v>
      </c>
      <c r="EX129" t="s">
        <v>19581</v>
      </c>
      <c r="EY129" t="s">
        <v>19582</v>
      </c>
      <c r="EZ129" t="s">
        <v>270</v>
      </c>
      <c r="FB129" t="s">
        <v>279</v>
      </c>
      <c r="FC129" t="s">
        <v>19074</v>
      </c>
      <c r="FD129" t="s">
        <v>17948</v>
      </c>
      <c r="FE129" t="s">
        <v>281</v>
      </c>
      <c r="FF129" s="1">
        <v>46153.633379629631</v>
      </c>
      <c r="FG129">
        <v>0.3</v>
      </c>
      <c r="FH129">
        <v>0</v>
      </c>
      <c r="FI129">
        <v>2</v>
      </c>
      <c r="FK129" t="s">
        <v>19380</v>
      </c>
      <c r="FL129" t="s">
        <v>19583</v>
      </c>
      <c r="FM129" t="s">
        <v>17949</v>
      </c>
    </row>
    <row r="130" spans="1:169" x14ac:dyDescent="0.3">
      <c r="A130">
        <v>0</v>
      </c>
      <c r="B130" t="s">
        <v>17916</v>
      </c>
      <c r="C130" t="s">
        <v>17916</v>
      </c>
      <c r="E130" t="s">
        <v>19358</v>
      </c>
      <c r="O130" t="s">
        <v>17964</v>
      </c>
      <c r="P130">
        <v>2026</v>
      </c>
      <c r="Q130">
        <v>5</v>
      </c>
      <c r="R130">
        <v>13</v>
      </c>
      <c r="S130" t="s">
        <v>19584</v>
      </c>
      <c r="T130" t="s">
        <v>19585</v>
      </c>
      <c r="W130" t="s">
        <v>2843</v>
      </c>
      <c r="Y130" t="s">
        <v>17916</v>
      </c>
      <c r="AB130" t="s">
        <v>251</v>
      </c>
      <c r="AC130" t="s">
        <v>17924</v>
      </c>
      <c r="AD130">
        <v>1000008226287</v>
      </c>
      <c r="AG130" t="s">
        <v>19586</v>
      </c>
      <c r="AI130" t="s">
        <v>19587</v>
      </c>
      <c r="AJ130" t="s">
        <v>19588</v>
      </c>
      <c r="AK130" t="s">
        <v>693</v>
      </c>
      <c r="AN130" t="s">
        <v>19587</v>
      </c>
      <c r="AO130" t="s">
        <v>693</v>
      </c>
      <c r="AT130" t="s">
        <v>19589</v>
      </c>
      <c r="AU130" t="s">
        <v>19590</v>
      </c>
      <c r="AV130" t="s">
        <v>19591</v>
      </c>
      <c r="AW130" t="s">
        <v>230</v>
      </c>
      <c r="AX130" t="s">
        <v>230</v>
      </c>
      <c r="AY130" t="s">
        <v>380</v>
      </c>
      <c r="AZ130" t="s">
        <v>380</v>
      </c>
      <c r="BA130" t="s">
        <v>255</v>
      </c>
      <c r="BB130" s="1">
        <v>46155.55164351852</v>
      </c>
      <c r="BC130">
        <v>2026</v>
      </c>
      <c r="BD130">
        <v>5</v>
      </c>
      <c r="BE130">
        <v>13</v>
      </c>
      <c r="BF130" t="s">
        <v>18100</v>
      </c>
      <c r="BG130" t="s">
        <v>18130</v>
      </c>
      <c r="BH130" t="s">
        <v>17936</v>
      </c>
      <c r="BJ130" t="s">
        <v>19592</v>
      </c>
      <c r="BL130" t="s">
        <v>324</v>
      </c>
      <c r="BM130" t="s">
        <v>321</v>
      </c>
      <c r="BN130" t="s">
        <v>17940</v>
      </c>
      <c r="BO130" t="s">
        <v>322</v>
      </c>
      <c r="BP130" t="s">
        <v>2928</v>
      </c>
      <c r="BQ130" t="s">
        <v>18046</v>
      </c>
      <c r="BR130" t="s">
        <v>19593</v>
      </c>
      <c r="BS130" t="s">
        <v>17964</v>
      </c>
      <c r="BT130">
        <v>2026</v>
      </c>
      <c r="BU130">
        <v>5</v>
      </c>
      <c r="BV130">
        <v>13</v>
      </c>
      <c r="BY130" t="s">
        <v>693</v>
      </c>
      <c r="BZ130" t="s">
        <v>17943</v>
      </c>
      <c r="CA130" s="1">
        <v>46155.551388888889</v>
      </c>
      <c r="CB130" s="2">
        <v>46156</v>
      </c>
      <c r="CC130">
        <v>4897</v>
      </c>
      <c r="CD130" t="s">
        <v>337</v>
      </c>
      <c r="CE130" t="s">
        <v>2810</v>
      </c>
      <c r="CF130" t="s">
        <v>18948</v>
      </c>
      <c r="CW130">
        <v>5182946</v>
      </c>
      <c r="CX130">
        <v>34618117</v>
      </c>
      <c r="CY130" s="1">
        <v>46156.583333333336</v>
      </c>
      <c r="CZ130">
        <v>2026</v>
      </c>
      <c r="DA130">
        <v>5</v>
      </c>
      <c r="DB130">
        <v>14</v>
      </c>
      <c r="DC130">
        <v>32</v>
      </c>
      <c r="DD130">
        <v>12</v>
      </c>
      <c r="DE130">
        <v>1334</v>
      </c>
      <c r="DG130" t="s">
        <v>18949</v>
      </c>
      <c r="DQ130" t="s">
        <v>19358</v>
      </c>
      <c r="DS130" t="s">
        <v>693</v>
      </c>
      <c r="EP130" t="s">
        <v>17944</v>
      </c>
      <c r="EQ130" t="s">
        <v>255</v>
      </c>
      <c r="ER130" t="s">
        <v>17945</v>
      </c>
      <c r="ES130" t="s">
        <v>281</v>
      </c>
      <c r="ET130" t="s">
        <v>17946</v>
      </c>
      <c r="EU130" t="s">
        <v>17962</v>
      </c>
      <c r="EV130" t="s">
        <v>19594</v>
      </c>
      <c r="EX130" t="s">
        <v>19595</v>
      </c>
      <c r="EY130" t="s">
        <v>19596</v>
      </c>
      <c r="EZ130" t="s">
        <v>270</v>
      </c>
      <c r="FA130" t="s">
        <v>336</v>
      </c>
      <c r="FB130" t="s">
        <v>279</v>
      </c>
      <c r="FC130" t="s">
        <v>19074</v>
      </c>
      <c r="FD130" t="s">
        <v>17948</v>
      </c>
      <c r="FE130" t="s">
        <v>281</v>
      </c>
      <c r="FF130" s="1">
        <v>46155.591793981483</v>
      </c>
      <c r="FG130">
        <v>0.96</v>
      </c>
      <c r="FH130">
        <v>0</v>
      </c>
      <c r="FI130">
        <v>1</v>
      </c>
      <c r="FK130" t="s">
        <v>18046</v>
      </c>
      <c r="FL130" t="s">
        <v>19597</v>
      </c>
      <c r="FM130" t="s">
        <v>17949</v>
      </c>
    </row>
    <row r="131" spans="1:169" x14ac:dyDescent="0.3">
      <c r="A131">
        <v>0</v>
      </c>
      <c r="B131" t="s">
        <v>17916</v>
      </c>
      <c r="C131" t="s">
        <v>17916</v>
      </c>
      <c r="E131" t="s">
        <v>19358</v>
      </c>
      <c r="O131" t="s">
        <v>17964</v>
      </c>
      <c r="P131">
        <v>2026</v>
      </c>
      <c r="Q131">
        <v>5</v>
      </c>
      <c r="R131">
        <v>13</v>
      </c>
      <c r="S131" t="s">
        <v>19598</v>
      </c>
      <c r="T131" t="s">
        <v>19599</v>
      </c>
      <c r="W131" t="s">
        <v>2843</v>
      </c>
      <c r="Y131" t="s">
        <v>17916</v>
      </c>
      <c r="AB131" t="s">
        <v>251</v>
      </c>
      <c r="AC131" t="s">
        <v>18065</v>
      </c>
      <c r="AD131">
        <v>1000008225450</v>
      </c>
      <c r="AG131" t="s">
        <v>19600</v>
      </c>
      <c r="AH131" t="s">
        <v>19601</v>
      </c>
      <c r="AI131" t="s">
        <v>19602</v>
      </c>
      <c r="AJ131" t="s">
        <v>19603</v>
      </c>
      <c r="AK131" t="s">
        <v>693</v>
      </c>
      <c r="AL131" t="s">
        <v>19600</v>
      </c>
      <c r="AN131" t="s">
        <v>19602</v>
      </c>
      <c r="AO131" t="s">
        <v>693</v>
      </c>
      <c r="AT131" t="s">
        <v>19604</v>
      </c>
      <c r="AU131" t="s">
        <v>19605</v>
      </c>
      <c r="AV131" t="s">
        <v>19606</v>
      </c>
      <c r="AW131" t="s">
        <v>230</v>
      </c>
      <c r="AX131" t="s">
        <v>230</v>
      </c>
      <c r="AY131" t="s">
        <v>380</v>
      </c>
      <c r="AZ131" t="s">
        <v>380</v>
      </c>
      <c r="BA131" t="s">
        <v>18076</v>
      </c>
      <c r="BB131" s="1">
        <v>46155.439525462964</v>
      </c>
      <c r="BC131">
        <v>2026</v>
      </c>
      <c r="BD131">
        <v>5</v>
      </c>
      <c r="BE131">
        <v>13</v>
      </c>
      <c r="BF131" t="s">
        <v>19607</v>
      </c>
      <c r="BG131" t="s">
        <v>18130</v>
      </c>
      <c r="BH131" t="s">
        <v>17936</v>
      </c>
      <c r="BJ131" t="s">
        <v>19608</v>
      </c>
      <c r="BL131" t="s">
        <v>324</v>
      </c>
      <c r="BM131" t="s">
        <v>321</v>
      </c>
      <c r="BN131" t="s">
        <v>17940</v>
      </c>
      <c r="BO131" t="s">
        <v>322</v>
      </c>
      <c r="BP131" t="s">
        <v>2861</v>
      </c>
      <c r="BQ131" t="s">
        <v>18541</v>
      </c>
      <c r="BR131" t="s">
        <v>19609</v>
      </c>
      <c r="BS131" t="s">
        <v>17964</v>
      </c>
      <c r="BT131">
        <v>2026</v>
      </c>
      <c r="BU131">
        <v>5</v>
      </c>
      <c r="BV131">
        <v>13</v>
      </c>
      <c r="BY131" t="s">
        <v>304</v>
      </c>
      <c r="BZ131" t="s">
        <v>18083</v>
      </c>
      <c r="CA131" s="1">
        <v>46155.438888888886</v>
      </c>
      <c r="CB131" s="2">
        <v>46156</v>
      </c>
      <c r="CC131">
        <v>9736</v>
      </c>
      <c r="CD131" t="s">
        <v>337</v>
      </c>
      <c r="CE131" t="s">
        <v>2810</v>
      </c>
      <c r="CF131" t="s">
        <v>18880</v>
      </c>
      <c r="CW131">
        <v>5183412</v>
      </c>
      <c r="CX131">
        <v>34616066</v>
      </c>
      <c r="CY131" s="1">
        <v>46156.444444444445</v>
      </c>
      <c r="CZ131">
        <v>2026</v>
      </c>
      <c r="DA131">
        <v>5</v>
      </c>
      <c r="DB131">
        <v>14</v>
      </c>
      <c r="DC131">
        <v>7</v>
      </c>
      <c r="DD131">
        <v>18</v>
      </c>
      <c r="DE131">
        <v>1332</v>
      </c>
      <c r="DF131" t="s">
        <v>19600</v>
      </c>
      <c r="DG131" t="s">
        <v>18910</v>
      </c>
      <c r="DQ131" t="s">
        <v>19358</v>
      </c>
      <c r="DR131" t="s">
        <v>693</v>
      </c>
      <c r="DS131" t="s">
        <v>693</v>
      </c>
      <c r="DT131" t="s">
        <v>693</v>
      </c>
      <c r="DV131" t="s">
        <v>693</v>
      </c>
      <c r="EA131" t="s">
        <v>693</v>
      </c>
      <c r="EB131" t="s">
        <v>693</v>
      </c>
      <c r="EP131" t="s">
        <v>17944</v>
      </c>
      <c r="EQ131" t="s">
        <v>18084</v>
      </c>
      <c r="ES131" t="s">
        <v>281</v>
      </c>
      <c r="ET131" t="s">
        <v>17946</v>
      </c>
      <c r="EU131" t="s">
        <v>17962</v>
      </c>
      <c r="EW131" t="s">
        <v>19610</v>
      </c>
      <c r="EX131" t="s">
        <v>19611</v>
      </c>
      <c r="EY131" t="s">
        <v>19612</v>
      </c>
      <c r="EZ131" t="s">
        <v>270</v>
      </c>
      <c r="FB131" t="s">
        <v>279</v>
      </c>
      <c r="FC131" t="s">
        <v>19074</v>
      </c>
      <c r="FD131" t="s">
        <v>18087</v>
      </c>
      <c r="FE131" t="s">
        <v>281</v>
      </c>
      <c r="FF131" s="1">
        <v>46155.467083333337</v>
      </c>
      <c r="FG131">
        <v>0.66</v>
      </c>
      <c r="FH131">
        <v>0</v>
      </c>
      <c r="FI131">
        <v>1</v>
      </c>
      <c r="FK131" t="s">
        <v>18541</v>
      </c>
      <c r="FL131" t="s">
        <v>19613</v>
      </c>
      <c r="FM131" t="s">
        <v>17949</v>
      </c>
    </row>
    <row r="132" spans="1:169" x14ac:dyDescent="0.3">
      <c r="A132">
        <v>0</v>
      </c>
      <c r="B132" t="s">
        <v>17916</v>
      </c>
      <c r="C132" t="s">
        <v>17916</v>
      </c>
      <c r="E132" t="s">
        <v>19358</v>
      </c>
      <c r="O132" t="s">
        <v>17964</v>
      </c>
      <c r="P132">
        <v>2026</v>
      </c>
      <c r="Q132">
        <v>5</v>
      </c>
      <c r="R132">
        <v>13</v>
      </c>
      <c r="S132" t="s">
        <v>19614</v>
      </c>
      <c r="T132" t="s">
        <v>19615</v>
      </c>
      <c r="V132" t="s">
        <v>18354</v>
      </c>
      <c r="W132" t="s">
        <v>19371</v>
      </c>
      <c r="Y132" t="s">
        <v>17917</v>
      </c>
      <c r="AB132" t="s">
        <v>251</v>
      </c>
      <c r="AC132" t="s">
        <v>17924</v>
      </c>
      <c r="AD132">
        <v>1000008225538</v>
      </c>
      <c r="AF132" t="s">
        <v>19616</v>
      </c>
      <c r="AG132" t="s">
        <v>19617</v>
      </c>
      <c r="AI132" t="s">
        <v>19618</v>
      </c>
      <c r="AJ132" t="s">
        <v>19619</v>
      </c>
      <c r="AK132" t="s">
        <v>249</v>
      </c>
      <c r="AM132" t="s">
        <v>19620</v>
      </c>
      <c r="AN132" t="s">
        <v>19621</v>
      </c>
      <c r="AO132" t="s">
        <v>249</v>
      </c>
      <c r="AR132" t="s">
        <v>19620</v>
      </c>
      <c r="AT132" t="s">
        <v>19622</v>
      </c>
      <c r="AU132" t="s">
        <v>19623</v>
      </c>
      <c r="AV132" t="s">
        <v>19624</v>
      </c>
      <c r="AW132" t="s">
        <v>1696</v>
      </c>
      <c r="AX132" t="s">
        <v>1696</v>
      </c>
      <c r="AY132" t="s">
        <v>1698</v>
      </c>
      <c r="AZ132" t="s">
        <v>1698</v>
      </c>
      <c r="BA132" t="s">
        <v>255</v>
      </c>
      <c r="BB132" s="1">
        <v>46155.454710648148</v>
      </c>
      <c r="BC132">
        <v>2026</v>
      </c>
      <c r="BD132">
        <v>5</v>
      </c>
      <c r="BE132">
        <v>13</v>
      </c>
      <c r="BF132" t="s">
        <v>18504</v>
      </c>
      <c r="BG132" t="s">
        <v>18505</v>
      </c>
      <c r="BH132" t="s">
        <v>17936</v>
      </c>
      <c r="BJ132" t="s">
        <v>19620</v>
      </c>
      <c r="BL132" t="s">
        <v>324</v>
      </c>
      <c r="BM132" t="s">
        <v>321</v>
      </c>
      <c r="BN132" t="s">
        <v>17940</v>
      </c>
      <c r="BO132" t="s">
        <v>322</v>
      </c>
      <c r="BP132" t="s">
        <v>2896</v>
      </c>
      <c r="BQ132" t="s">
        <v>19178</v>
      </c>
      <c r="BR132" t="s">
        <v>19625</v>
      </c>
      <c r="BS132" t="s">
        <v>17964</v>
      </c>
      <c r="BT132">
        <v>2026</v>
      </c>
      <c r="BU132">
        <v>5</v>
      </c>
      <c r="BV132">
        <v>13</v>
      </c>
      <c r="BY132" t="s">
        <v>693</v>
      </c>
      <c r="BZ132" t="s">
        <v>17943</v>
      </c>
      <c r="CA132" s="1">
        <v>46155.45416666667</v>
      </c>
      <c r="CB132" s="2">
        <v>46155</v>
      </c>
      <c r="CC132">
        <v>2237</v>
      </c>
      <c r="CD132" t="s">
        <v>337</v>
      </c>
      <c r="CE132" t="s">
        <v>2810</v>
      </c>
      <c r="CF132" t="s">
        <v>18948</v>
      </c>
      <c r="CW132">
        <v>5181650</v>
      </c>
      <c r="CX132">
        <v>34611461</v>
      </c>
      <c r="CY132" s="1">
        <v>46155.6875</v>
      </c>
      <c r="CZ132">
        <v>2026</v>
      </c>
      <c r="DA132">
        <v>5</v>
      </c>
      <c r="DB132">
        <v>13</v>
      </c>
      <c r="DC132">
        <v>3</v>
      </c>
      <c r="DD132">
        <v>25</v>
      </c>
      <c r="DE132">
        <v>1337</v>
      </c>
      <c r="DG132" t="s">
        <v>19302</v>
      </c>
      <c r="DQ132" t="s">
        <v>19358</v>
      </c>
      <c r="DS132" t="s">
        <v>693</v>
      </c>
      <c r="EP132" t="s">
        <v>17944</v>
      </c>
      <c r="EQ132" t="s">
        <v>255</v>
      </c>
      <c r="ER132" t="s">
        <v>17945</v>
      </c>
      <c r="ES132" t="s">
        <v>281</v>
      </c>
      <c r="ET132" t="s">
        <v>17946</v>
      </c>
      <c r="EU132" t="s">
        <v>17962</v>
      </c>
      <c r="EV132" t="s">
        <v>19626</v>
      </c>
      <c r="EX132" t="s">
        <v>19627</v>
      </c>
      <c r="EY132" t="s">
        <v>19628</v>
      </c>
      <c r="EZ132" t="s">
        <v>270</v>
      </c>
      <c r="FA132" t="s">
        <v>336</v>
      </c>
      <c r="FB132" t="s">
        <v>279</v>
      </c>
      <c r="FC132" t="s">
        <v>19074</v>
      </c>
      <c r="FD132" t="s">
        <v>17948</v>
      </c>
      <c r="FE132" t="s">
        <v>281</v>
      </c>
      <c r="FF132" s="1">
        <v>46155.633611111109</v>
      </c>
      <c r="FG132">
        <v>4.29</v>
      </c>
      <c r="FH132">
        <v>0</v>
      </c>
      <c r="FI132">
        <v>2</v>
      </c>
      <c r="FK132" t="s">
        <v>19178</v>
      </c>
      <c r="FL132" t="s">
        <v>19629</v>
      </c>
      <c r="FM132" t="s">
        <v>17949</v>
      </c>
    </row>
    <row r="133" spans="1:169" x14ac:dyDescent="0.3">
      <c r="A133">
        <v>0</v>
      </c>
      <c r="B133" t="s">
        <v>17916</v>
      </c>
      <c r="C133" t="s">
        <v>17916</v>
      </c>
      <c r="E133" t="s">
        <v>19358</v>
      </c>
      <c r="O133" t="s">
        <v>17964</v>
      </c>
      <c r="P133">
        <v>2026</v>
      </c>
      <c r="Q133">
        <v>5</v>
      </c>
      <c r="R133">
        <v>13</v>
      </c>
      <c r="S133" t="s">
        <v>19630</v>
      </c>
      <c r="T133" t="s">
        <v>19631</v>
      </c>
      <c r="W133" t="s">
        <v>19371</v>
      </c>
      <c r="Y133" t="s">
        <v>17916</v>
      </c>
      <c r="AB133" t="s">
        <v>251</v>
      </c>
      <c r="AC133" t="s">
        <v>17924</v>
      </c>
      <c r="AD133">
        <v>1000008225322</v>
      </c>
      <c r="AI133" t="s">
        <v>19632</v>
      </c>
      <c r="AJ133" t="s">
        <v>19633</v>
      </c>
      <c r="AK133" t="s">
        <v>693</v>
      </c>
      <c r="AM133" t="s">
        <v>696</v>
      </c>
      <c r="AN133" t="s">
        <v>19632</v>
      </c>
      <c r="AO133" t="s">
        <v>693</v>
      </c>
      <c r="AP133" t="s">
        <v>696</v>
      </c>
      <c r="AR133" t="s">
        <v>696</v>
      </c>
      <c r="AS133" t="s">
        <v>696</v>
      </c>
      <c r="AT133" t="s">
        <v>19634</v>
      </c>
      <c r="AU133" t="s">
        <v>19635</v>
      </c>
      <c r="AV133" t="s">
        <v>19636</v>
      </c>
      <c r="AW133" t="s">
        <v>230</v>
      </c>
      <c r="AX133" t="s">
        <v>230</v>
      </c>
      <c r="AY133" t="s">
        <v>380</v>
      </c>
      <c r="AZ133" t="s">
        <v>380</v>
      </c>
      <c r="BA133" t="s">
        <v>255</v>
      </c>
      <c r="BB133" s="1">
        <v>46155.429583333331</v>
      </c>
      <c r="BC133">
        <v>2026</v>
      </c>
      <c r="BD133">
        <v>5</v>
      </c>
      <c r="BE133">
        <v>13</v>
      </c>
      <c r="BF133" t="s">
        <v>18100</v>
      </c>
      <c r="BG133" t="s">
        <v>18130</v>
      </c>
      <c r="BH133" t="s">
        <v>17936</v>
      </c>
      <c r="BJ133" t="s">
        <v>19637</v>
      </c>
      <c r="BL133" t="s">
        <v>324</v>
      </c>
      <c r="BM133" t="s">
        <v>321</v>
      </c>
      <c r="BN133" t="s">
        <v>17940</v>
      </c>
      <c r="BO133" t="s">
        <v>322</v>
      </c>
      <c r="BP133" t="s">
        <v>2862</v>
      </c>
      <c r="BQ133" t="s">
        <v>18962</v>
      </c>
      <c r="BR133" t="s">
        <v>19638</v>
      </c>
      <c r="BS133" t="s">
        <v>17964</v>
      </c>
      <c r="BT133">
        <v>2026</v>
      </c>
      <c r="BU133">
        <v>5</v>
      </c>
      <c r="BV133">
        <v>13</v>
      </c>
      <c r="BY133" t="s">
        <v>693</v>
      </c>
      <c r="BZ133" t="s">
        <v>17943</v>
      </c>
      <c r="CA133" s="1">
        <v>46155.429166666669</v>
      </c>
      <c r="CB133" s="2">
        <v>46156</v>
      </c>
      <c r="CC133">
        <v>12444</v>
      </c>
      <c r="CD133" t="s">
        <v>337</v>
      </c>
      <c r="CE133" t="s">
        <v>2810</v>
      </c>
      <c r="CF133" t="s">
        <v>18880</v>
      </c>
      <c r="CW133">
        <v>5182974</v>
      </c>
      <c r="CX133">
        <v>34615408</v>
      </c>
      <c r="CY133" s="1">
        <v>46156.379861111112</v>
      </c>
      <c r="CZ133">
        <v>2026</v>
      </c>
      <c r="DA133">
        <v>5</v>
      </c>
      <c r="DB133">
        <v>14</v>
      </c>
      <c r="DC133">
        <v>34</v>
      </c>
      <c r="DD133">
        <v>1</v>
      </c>
      <c r="DE133">
        <v>1380</v>
      </c>
      <c r="DG133" t="s">
        <v>19336</v>
      </c>
      <c r="DQ133" t="s">
        <v>19358</v>
      </c>
      <c r="DS133" t="s">
        <v>693</v>
      </c>
      <c r="EP133" t="s">
        <v>17944</v>
      </c>
      <c r="EQ133" t="s">
        <v>255</v>
      </c>
      <c r="ER133" t="s">
        <v>17945</v>
      </c>
      <c r="ES133" t="s">
        <v>281</v>
      </c>
      <c r="ET133" t="s">
        <v>17946</v>
      </c>
      <c r="EU133" t="s">
        <v>17962</v>
      </c>
      <c r="EV133" t="s">
        <v>19639</v>
      </c>
      <c r="EW133" t="s">
        <v>19640</v>
      </c>
      <c r="EX133" t="s">
        <v>19641</v>
      </c>
      <c r="EY133" t="s">
        <v>19642</v>
      </c>
      <c r="EZ133" t="s">
        <v>270</v>
      </c>
      <c r="FB133" t="s">
        <v>279</v>
      </c>
      <c r="FC133" t="s">
        <v>19074</v>
      </c>
      <c r="FD133" t="s">
        <v>17948</v>
      </c>
      <c r="FE133" t="s">
        <v>281</v>
      </c>
      <c r="FF133" s="1">
        <v>46155.467083333337</v>
      </c>
      <c r="FG133">
        <v>0.9</v>
      </c>
      <c r="FH133">
        <v>0</v>
      </c>
      <c r="FI133">
        <v>1</v>
      </c>
      <c r="FK133" t="s">
        <v>18962</v>
      </c>
      <c r="FL133" t="s">
        <v>19643</v>
      </c>
      <c r="FM133" t="s">
        <v>17949</v>
      </c>
    </row>
    <row r="134" spans="1:169" x14ac:dyDescent="0.3">
      <c r="A134">
        <v>0</v>
      </c>
      <c r="B134" t="s">
        <v>17916</v>
      </c>
      <c r="C134" t="s">
        <v>17917</v>
      </c>
      <c r="E134" t="s">
        <v>19358</v>
      </c>
      <c r="O134" t="s">
        <v>19059</v>
      </c>
      <c r="P134">
        <v>2026</v>
      </c>
      <c r="Q134">
        <v>5</v>
      </c>
      <c r="R134">
        <v>5</v>
      </c>
      <c r="S134" t="s">
        <v>19644</v>
      </c>
      <c r="T134" t="s">
        <v>19645</v>
      </c>
      <c r="W134" t="s">
        <v>19238</v>
      </c>
      <c r="Y134" t="s">
        <v>17916</v>
      </c>
      <c r="AB134" t="s">
        <v>251</v>
      </c>
      <c r="AC134" t="s">
        <v>17924</v>
      </c>
      <c r="AD134">
        <v>1000008204102</v>
      </c>
      <c r="AG134" t="s">
        <v>19646</v>
      </c>
      <c r="AI134" t="s">
        <v>19647</v>
      </c>
      <c r="AJ134" t="s">
        <v>19648</v>
      </c>
      <c r="AK134" t="s">
        <v>693</v>
      </c>
      <c r="AN134" t="s">
        <v>19649</v>
      </c>
      <c r="AO134" t="s">
        <v>693</v>
      </c>
      <c r="AT134" t="s">
        <v>19650</v>
      </c>
      <c r="AU134" t="s">
        <v>19651</v>
      </c>
      <c r="AV134" t="s">
        <v>19652</v>
      </c>
      <c r="AW134" t="s">
        <v>230</v>
      </c>
      <c r="AX134" t="s">
        <v>230</v>
      </c>
      <c r="AY134" t="s">
        <v>17933</v>
      </c>
      <c r="AZ134" t="s">
        <v>17933</v>
      </c>
      <c r="BA134" t="s">
        <v>255</v>
      </c>
      <c r="BB134" s="1">
        <v>46147.444293981483</v>
      </c>
      <c r="BC134">
        <v>2026</v>
      </c>
      <c r="BD134">
        <v>5</v>
      </c>
      <c r="BE134">
        <v>5</v>
      </c>
      <c r="BF134" t="s">
        <v>19653</v>
      </c>
      <c r="BG134" t="s">
        <v>17935</v>
      </c>
      <c r="BH134" t="s">
        <v>17936</v>
      </c>
      <c r="BJ134" t="s">
        <v>19654</v>
      </c>
      <c r="BL134" t="s">
        <v>324</v>
      </c>
      <c r="BM134" t="s">
        <v>321</v>
      </c>
      <c r="BN134" t="s">
        <v>17940</v>
      </c>
      <c r="BO134" t="s">
        <v>322</v>
      </c>
      <c r="BP134" t="s">
        <v>2858</v>
      </c>
      <c r="BQ134" t="s">
        <v>18254</v>
      </c>
      <c r="BR134" t="s">
        <v>19655</v>
      </c>
      <c r="BS134" t="s">
        <v>19059</v>
      </c>
      <c r="BT134">
        <v>2026</v>
      </c>
      <c r="BU134">
        <v>5</v>
      </c>
      <c r="BV134">
        <v>5</v>
      </c>
      <c r="BY134" t="s">
        <v>693</v>
      </c>
      <c r="BZ134" t="s">
        <v>17943</v>
      </c>
      <c r="CA134" s="1">
        <v>46147.443749999999</v>
      </c>
      <c r="CB134" s="2">
        <v>46148</v>
      </c>
      <c r="CC134">
        <v>11803</v>
      </c>
      <c r="CD134" t="s">
        <v>337</v>
      </c>
      <c r="CE134" t="s">
        <v>2810</v>
      </c>
      <c r="CF134" t="s">
        <v>18880</v>
      </c>
      <c r="CW134">
        <v>5174507</v>
      </c>
      <c r="CX134">
        <v>34559287</v>
      </c>
      <c r="CY134" s="1">
        <v>46148.574999999997</v>
      </c>
      <c r="CZ134">
        <v>2026</v>
      </c>
      <c r="DA134">
        <v>5</v>
      </c>
      <c r="DB134">
        <v>6</v>
      </c>
      <c r="DC134">
        <v>83</v>
      </c>
      <c r="DD134">
        <v>17</v>
      </c>
      <c r="DE134">
        <v>1341</v>
      </c>
      <c r="DG134" t="s">
        <v>19516</v>
      </c>
      <c r="DQ134" t="s">
        <v>19358</v>
      </c>
      <c r="DS134" t="s">
        <v>693</v>
      </c>
      <c r="EP134" t="s">
        <v>17944</v>
      </c>
      <c r="EQ134" t="s">
        <v>255</v>
      </c>
      <c r="ER134" t="s">
        <v>17945</v>
      </c>
      <c r="ES134" t="s">
        <v>281</v>
      </c>
      <c r="ET134" t="s">
        <v>17946</v>
      </c>
      <c r="EU134" t="s">
        <v>17962</v>
      </c>
      <c r="EW134" t="s">
        <v>19656</v>
      </c>
      <c r="EX134" t="s">
        <v>19657</v>
      </c>
      <c r="EY134" t="s">
        <v>19658</v>
      </c>
      <c r="EZ134" t="s">
        <v>270</v>
      </c>
      <c r="FA134" t="s">
        <v>336</v>
      </c>
      <c r="FB134" t="s">
        <v>281</v>
      </c>
      <c r="FD134" t="s">
        <v>17948</v>
      </c>
      <c r="FE134" t="s">
        <v>281</v>
      </c>
      <c r="FF134" s="1">
        <v>46147.46671296296</v>
      </c>
      <c r="FG134">
        <v>0.54</v>
      </c>
      <c r="FH134">
        <v>0</v>
      </c>
      <c r="FI134">
        <v>1</v>
      </c>
      <c r="FK134" t="s">
        <v>18254</v>
      </c>
      <c r="FL134" t="s">
        <v>19659</v>
      </c>
      <c r="FM134" t="s">
        <v>17949</v>
      </c>
    </row>
    <row r="135" spans="1:169" x14ac:dyDescent="0.3">
      <c r="A135">
        <v>0</v>
      </c>
      <c r="B135" t="s">
        <v>17917</v>
      </c>
      <c r="C135" t="s">
        <v>17917</v>
      </c>
      <c r="D135" t="s">
        <v>19660</v>
      </c>
      <c r="E135" t="s">
        <v>19358</v>
      </c>
      <c r="O135" t="s">
        <v>18089</v>
      </c>
      <c r="P135">
        <v>2026</v>
      </c>
      <c r="Q135">
        <v>5</v>
      </c>
      <c r="R135">
        <v>7</v>
      </c>
      <c r="S135" t="s">
        <v>19661</v>
      </c>
      <c r="T135" t="s">
        <v>19662</v>
      </c>
      <c r="V135" t="s">
        <v>18870</v>
      </c>
      <c r="W135" t="s">
        <v>2952</v>
      </c>
      <c r="Y135" t="s">
        <v>17916</v>
      </c>
      <c r="AB135" t="s">
        <v>251</v>
      </c>
      <c r="AC135" t="s">
        <v>17924</v>
      </c>
      <c r="AD135">
        <v>1000008210083</v>
      </c>
      <c r="AF135" t="s">
        <v>19663</v>
      </c>
      <c r="AG135" t="s">
        <v>19664</v>
      </c>
      <c r="AI135" t="s">
        <v>19665</v>
      </c>
      <c r="AJ135" t="s">
        <v>19666</v>
      </c>
      <c r="AK135" t="s">
        <v>693</v>
      </c>
      <c r="AM135" t="s">
        <v>19667</v>
      </c>
      <c r="AN135" t="s">
        <v>19665</v>
      </c>
      <c r="AO135" t="s">
        <v>693</v>
      </c>
      <c r="AP135" t="s">
        <v>19667</v>
      </c>
      <c r="AR135" t="s">
        <v>19667</v>
      </c>
      <c r="AS135" t="s">
        <v>19667</v>
      </c>
      <c r="AT135" t="s">
        <v>19668</v>
      </c>
      <c r="AU135" t="s">
        <v>19669</v>
      </c>
      <c r="AV135" t="s">
        <v>19670</v>
      </c>
      <c r="AW135" t="s">
        <v>230</v>
      </c>
      <c r="AX135" t="s">
        <v>230</v>
      </c>
      <c r="AY135" t="s">
        <v>1879</v>
      </c>
      <c r="AZ135" t="s">
        <v>1879</v>
      </c>
      <c r="BA135" t="s">
        <v>255</v>
      </c>
      <c r="BB135" s="1">
        <v>46149.305381944447</v>
      </c>
      <c r="BC135">
        <v>2026</v>
      </c>
      <c r="BD135">
        <v>5</v>
      </c>
      <c r="BE135">
        <v>7</v>
      </c>
      <c r="BF135" t="s">
        <v>17934</v>
      </c>
      <c r="BG135" t="s">
        <v>17935</v>
      </c>
      <c r="BH135" t="s">
        <v>17936</v>
      </c>
      <c r="BJ135" t="s">
        <v>19671</v>
      </c>
      <c r="BL135" t="s">
        <v>692</v>
      </c>
      <c r="BM135" t="s">
        <v>690</v>
      </c>
      <c r="BN135" t="s">
        <v>17940</v>
      </c>
      <c r="BO135" t="s">
        <v>322</v>
      </c>
      <c r="BP135" t="s">
        <v>19672</v>
      </c>
      <c r="BQ135" t="s">
        <v>18203</v>
      </c>
      <c r="BR135" t="s">
        <v>19673</v>
      </c>
      <c r="BS135" t="s">
        <v>18089</v>
      </c>
      <c r="BT135">
        <v>2026</v>
      </c>
      <c r="BU135">
        <v>5</v>
      </c>
      <c r="BV135">
        <v>7</v>
      </c>
      <c r="BY135" t="s">
        <v>693</v>
      </c>
      <c r="BZ135" t="s">
        <v>17943</v>
      </c>
      <c r="CA135" s="1">
        <v>46149.304861111108</v>
      </c>
      <c r="CB135" s="2">
        <v>46150</v>
      </c>
      <c r="CC135">
        <v>12436</v>
      </c>
      <c r="CD135" t="s">
        <v>337</v>
      </c>
      <c r="CE135" t="s">
        <v>2810</v>
      </c>
      <c r="CF135" t="s">
        <v>18880</v>
      </c>
      <c r="CW135">
        <v>5181680</v>
      </c>
      <c r="CX135">
        <v>34606790</v>
      </c>
      <c r="CY135" s="1">
        <v>46155.359027777777</v>
      </c>
      <c r="CZ135">
        <v>2026</v>
      </c>
      <c r="DA135">
        <v>5</v>
      </c>
      <c r="DB135">
        <v>13</v>
      </c>
      <c r="DC135">
        <v>34</v>
      </c>
      <c r="DD135">
        <v>52</v>
      </c>
      <c r="DE135">
        <v>1344</v>
      </c>
      <c r="DG135" t="s">
        <v>18881</v>
      </c>
      <c r="DQ135" t="s">
        <v>19358</v>
      </c>
      <c r="DS135" t="s">
        <v>693</v>
      </c>
      <c r="EP135" t="s">
        <v>17944</v>
      </c>
      <c r="EQ135" t="s">
        <v>255</v>
      </c>
      <c r="ER135" t="s">
        <v>17945</v>
      </c>
      <c r="ES135" t="s">
        <v>281</v>
      </c>
      <c r="ET135" t="s">
        <v>17946</v>
      </c>
      <c r="EU135" t="s">
        <v>17962</v>
      </c>
      <c r="EV135" t="s">
        <v>19674</v>
      </c>
      <c r="EW135" t="s">
        <v>19675</v>
      </c>
      <c r="EX135" t="s">
        <v>19676</v>
      </c>
      <c r="EY135" t="s">
        <v>19677</v>
      </c>
      <c r="EZ135" t="s">
        <v>270</v>
      </c>
      <c r="FA135" t="s">
        <v>336</v>
      </c>
      <c r="FB135" t="s">
        <v>279</v>
      </c>
      <c r="FC135" t="s">
        <v>19074</v>
      </c>
      <c r="FD135" t="s">
        <v>17948</v>
      </c>
      <c r="FE135" t="s">
        <v>281</v>
      </c>
      <c r="FF135" s="1">
        <v>46149.342083333337</v>
      </c>
      <c r="FG135">
        <v>0.88</v>
      </c>
      <c r="FH135">
        <v>0</v>
      </c>
      <c r="FI135">
        <v>5</v>
      </c>
      <c r="FK135" t="s">
        <v>18203</v>
      </c>
      <c r="FL135" t="s">
        <v>19678</v>
      </c>
      <c r="FM135" t="s">
        <v>17949</v>
      </c>
    </row>
    <row r="136" spans="1:169" x14ac:dyDescent="0.3">
      <c r="A136">
        <v>0</v>
      </c>
      <c r="B136" t="s">
        <v>17916</v>
      </c>
      <c r="C136" t="s">
        <v>17917</v>
      </c>
      <c r="E136" t="s">
        <v>17918</v>
      </c>
      <c r="F136">
        <v>46157.291666666664</v>
      </c>
      <c r="G136">
        <v>2026</v>
      </c>
      <c r="H136">
        <v>5</v>
      </c>
      <c r="I136">
        <v>15</v>
      </c>
      <c r="J136" t="s">
        <v>17963</v>
      </c>
      <c r="O136" t="s">
        <v>17964</v>
      </c>
      <c r="P136">
        <v>2026</v>
      </c>
      <c r="Q136">
        <v>5</v>
      </c>
      <c r="R136">
        <v>13</v>
      </c>
      <c r="S136" t="s">
        <v>19679</v>
      </c>
      <c r="T136" t="s">
        <v>19680</v>
      </c>
      <c r="Y136" t="s">
        <v>17916</v>
      </c>
      <c r="AB136" t="s">
        <v>251</v>
      </c>
      <c r="AC136" t="s">
        <v>17924</v>
      </c>
      <c r="AD136">
        <v>1000008226597</v>
      </c>
      <c r="AI136" t="s">
        <v>19681</v>
      </c>
      <c r="AJ136" t="s">
        <v>19682</v>
      </c>
      <c r="AK136" t="s">
        <v>693</v>
      </c>
      <c r="AN136" t="s">
        <v>19681</v>
      </c>
      <c r="AO136" t="s">
        <v>693</v>
      </c>
      <c r="AT136" t="s">
        <v>19683</v>
      </c>
      <c r="AU136" t="s">
        <v>19684</v>
      </c>
      <c r="AV136" t="s">
        <v>19685</v>
      </c>
      <c r="AW136" t="s">
        <v>230</v>
      </c>
      <c r="AX136" t="s">
        <v>230</v>
      </c>
      <c r="AY136" t="s">
        <v>17933</v>
      </c>
      <c r="AZ136" t="s">
        <v>17933</v>
      </c>
      <c r="BA136" t="s">
        <v>255</v>
      </c>
      <c r="BB136" s="1">
        <v>46155.605370370373</v>
      </c>
      <c r="BC136">
        <v>2026</v>
      </c>
      <c r="BD136">
        <v>5</v>
      </c>
      <c r="BE136">
        <v>13</v>
      </c>
      <c r="BF136" t="s">
        <v>17934</v>
      </c>
      <c r="BG136" t="s">
        <v>17935</v>
      </c>
      <c r="BH136" t="s">
        <v>17936</v>
      </c>
      <c r="BJ136" t="s">
        <v>19686</v>
      </c>
      <c r="BL136" t="s">
        <v>2967</v>
      </c>
      <c r="BM136" t="s">
        <v>2968</v>
      </c>
      <c r="BN136" t="s">
        <v>2966</v>
      </c>
      <c r="BO136" t="s">
        <v>1128</v>
      </c>
      <c r="BP136" t="s">
        <v>19687</v>
      </c>
      <c r="BQ136" t="s">
        <v>19688</v>
      </c>
      <c r="BR136" t="s">
        <v>19689</v>
      </c>
      <c r="BS136" t="s">
        <v>17964</v>
      </c>
      <c r="BT136">
        <v>2026</v>
      </c>
      <c r="BU136">
        <v>5</v>
      </c>
      <c r="BV136">
        <v>13</v>
      </c>
      <c r="BY136" t="s">
        <v>693</v>
      </c>
      <c r="BZ136" t="s">
        <v>17943</v>
      </c>
      <c r="CA136" s="1">
        <v>46155.604861111111</v>
      </c>
      <c r="CB136" s="2">
        <v>46156</v>
      </c>
      <c r="CE136" t="s">
        <v>2810</v>
      </c>
      <c r="CY136" s="1"/>
      <c r="DQ136" t="s">
        <v>17918</v>
      </c>
      <c r="DS136" t="s">
        <v>693</v>
      </c>
      <c r="EP136" t="s">
        <v>19690</v>
      </c>
      <c r="EQ136" t="s">
        <v>255</v>
      </c>
      <c r="ER136" t="s">
        <v>17945</v>
      </c>
      <c r="ES136" t="s">
        <v>281</v>
      </c>
      <c r="ET136" t="s">
        <v>19691</v>
      </c>
      <c r="EU136" t="s">
        <v>17962</v>
      </c>
      <c r="EZ136" t="s">
        <v>270</v>
      </c>
      <c r="FB136" t="s">
        <v>281</v>
      </c>
      <c r="FD136" t="s">
        <v>17948</v>
      </c>
      <c r="FE136" t="s">
        <v>281</v>
      </c>
      <c r="FF136" s="1">
        <v>46155.633611111109</v>
      </c>
      <c r="FG136">
        <v>0.68</v>
      </c>
      <c r="FH136">
        <v>0</v>
      </c>
      <c r="FI136">
        <v>1</v>
      </c>
      <c r="FM136" t="s">
        <v>17949</v>
      </c>
    </row>
    <row r="137" spans="1:169" x14ac:dyDescent="0.3">
      <c r="A137">
        <v>0</v>
      </c>
      <c r="B137" t="s">
        <v>17917</v>
      </c>
      <c r="C137" t="s">
        <v>17916</v>
      </c>
      <c r="D137" t="s">
        <v>19692</v>
      </c>
      <c r="E137" t="s">
        <v>17918</v>
      </c>
      <c r="F137">
        <v>46159.5</v>
      </c>
      <c r="G137">
        <v>2026</v>
      </c>
      <c r="H137">
        <v>5</v>
      </c>
      <c r="I137">
        <v>17</v>
      </c>
      <c r="J137" t="s">
        <v>17919</v>
      </c>
      <c r="O137" t="s">
        <v>17920</v>
      </c>
      <c r="P137">
        <v>2026</v>
      </c>
      <c r="Q137">
        <v>5</v>
      </c>
      <c r="R137">
        <v>11</v>
      </c>
      <c r="S137" t="s">
        <v>19693</v>
      </c>
      <c r="T137" t="s">
        <v>19694</v>
      </c>
      <c r="W137" t="s">
        <v>18064</v>
      </c>
      <c r="Y137" t="s">
        <v>17916</v>
      </c>
      <c r="AB137" t="s">
        <v>251</v>
      </c>
      <c r="AC137" t="s">
        <v>18065</v>
      </c>
      <c r="AD137">
        <v>1000008219625</v>
      </c>
      <c r="AG137" t="s">
        <v>19695</v>
      </c>
      <c r="AH137" t="s">
        <v>19696</v>
      </c>
      <c r="AI137" t="s">
        <v>19697</v>
      </c>
      <c r="AJ137" t="s">
        <v>19698</v>
      </c>
      <c r="AK137" t="s">
        <v>249</v>
      </c>
      <c r="AL137" t="s">
        <v>19695</v>
      </c>
      <c r="AN137" t="s">
        <v>19697</v>
      </c>
      <c r="AO137" t="s">
        <v>249</v>
      </c>
      <c r="AT137" t="s">
        <v>19699</v>
      </c>
      <c r="AU137" t="s">
        <v>19700</v>
      </c>
      <c r="AV137" t="s">
        <v>19701</v>
      </c>
      <c r="AW137" t="s">
        <v>1696</v>
      </c>
      <c r="AX137" t="s">
        <v>1696</v>
      </c>
      <c r="AY137" t="s">
        <v>1698</v>
      </c>
      <c r="AZ137" t="s">
        <v>1698</v>
      </c>
      <c r="BA137" t="s">
        <v>18076</v>
      </c>
      <c r="BB137" s="1">
        <v>46153.47761574074</v>
      </c>
      <c r="BC137">
        <v>2026</v>
      </c>
      <c r="BD137">
        <v>5</v>
      </c>
      <c r="BE137">
        <v>11</v>
      </c>
      <c r="BF137" t="s">
        <v>19702</v>
      </c>
      <c r="BG137" t="s">
        <v>18505</v>
      </c>
      <c r="BH137" t="s">
        <v>17936</v>
      </c>
      <c r="BJ137" t="s">
        <v>19703</v>
      </c>
      <c r="BL137" t="s">
        <v>2967</v>
      </c>
      <c r="BM137" t="s">
        <v>2968</v>
      </c>
      <c r="BN137" t="s">
        <v>2966</v>
      </c>
      <c r="BO137" t="s">
        <v>1128</v>
      </c>
      <c r="BP137" t="s">
        <v>19704</v>
      </c>
      <c r="BQ137" t="s">
        <v>19705</v>
      </c>
      <c r="BR137" t="s">
        <v>19706</v>
      </c>
      <c r="BS137" t="s">
        <v>17920</v>
      </c>
      <c r="BT137">
        <v>2026</v>
      </c>
      <c r="BU137">
        <v>5</v>
      </c>
      <c r="BV137">
        <v>11</v>
      </c>
      <c r="BY137" t="s">
        <v>304</v>
      </c>
      <c r="BZ137" t="s">
        <v>18083</v>
      </c>
      <c r="CA137" s="1">
        <v>46153.477083333331</v>
      </c>
      <c r="CB137" s="2">
        <v>46153</v>
      </c>
      <c r="CE137" t="s">
        <v>2810</v>
      </c>
      <c r="CY137" s="1"/>
      <c r="DQ137" t="s">
        <v>17918</v>
      </c>
      <c r="DR137" t="s">
        <v>693</v>
      </c>
      <c r="DS137" t="s">
        <v>693</v>
      </c>
      <c r="DT137" t="s">
        <v>693</v>
      </c>
      <c r="DV137" t="s">
        <v>693</v>
      </c>
      <c r="EA137" t="s">
        <v>693</v>
      </c>
      <c r="EB137" t="s">
        <v>693</v>
      </c>
      <c r="EP137" t="s">
        <v>19690</v>
      </c>
      <c r="EQ137" t="s">
        <v>18084</v>
      </c>
      <c r="ES137" t="s">
        <v>281</v>
      </c>
      <c r="ET137" t="s">
        <v>19691</v>
      </c>
      <c r="EU137" t="s">
        <v>17962</v>
      </c>
      <c r="EZ137" t="s">
        <v>270</v>
      </c>
      <c r="FB137" t="s">
        <v>281</v>
      </c>
      <c r="FD137" t="s">
        <v>18087</v>
      </c>
      <c r="FE137" t="s">
        <v>281</v>
      </c>
      <c r="FF137" s="1">
        <v>46153.675046296295</v>
      </c>
      <c r="FG137">
        <v>4.74</v>
      </c>
      <c r="FH137">
        <v>0</v>
      </c>
      <c r="FI137">
        <v>2</v>
      </c>
      <c r="FM137" t="s">
        <v>17949</v>
      </c>
    </row>
    <row r="138" spans="1:169" x14ac:dyDescent="0.3">
      <c r="A138">
        <v>0</v>
      </c>
      <c r="B138" t="s">
        <v>17916</v>
      </c>
      <c r="C138" t="s">
        <v>17916</v>
      </c>
      <c r="E138" t="s">
        <v>17918</v>
      </c>
      <c r="F138">
        <v>46157.5</v>
      </c>
      <c r="G138">
        <v>2026</v>
      </c>
      <c r="H138">
        <v>5</v>
      </c>
      <c r="I138">
        <v>15</v>
      </c>
      <c r="O138" t="s">
        <v>18000</v>
      </c>
      <c r="P138">
        <v>2026</v>
      </c>
      <c r="Q138">
        <v>5</v>
      </c>
      <c r="R138">
        <v>14</v>
      </c>
      <c r="S138" t="s">
        <v>19707</v>
      </c>
      <c r="T138" t="s">
        <v>19708</v>
      </c>
      <c r="Y138" t="s">
        <v>17916</v>
      </c>
      <c r="AB138" t="s">
        <v>251</v>
      </c>
      <c r="AC138" t="s">
        <v>17924</v>
      </c>
      <c r="AD138">
        <v>1000008238723</v>
      </c>
      <c r="AI138" t="s">
        <v>19709</v>
      </c>
      <c r="AJ138" t="s">
        <v>19710</v>
      </c>
      <c r="AK138" t="s">
        <v>693</v>
      </c>
      <c r="AM138" t="s">
        <v>19711</v>
      </c>
      <c r="AN138" t="s">
        <v>19709</v>
      </c>
      <c r="AO138" t="s">
        <v>693</v>
      </c>
      <c r="AR138" t="s">
        <v>19711</v>
      </c>
      <c r="AT138" t="s">
        <v>19712</v>
      </c>
      <c r="AU138" t="s">
        <v>19713</v>
      </c>
      <c r="AV138" t="s">
        <v>19714</v>
      </c>
      <c r="AW138" t="s">
        <v>230</v>
      </c>
      <c r="AX138" t="s">
        <v>230</v>
      </c>
      <c r="AY138" t="s">
        <v>380</v>
      </c>
      <c r="AZ138" t="s">
        <v>380</v>
      </c>
      <c r="BA138" t="s">
        <v>255</v>
      </c>
      <c r="BB138" s="1">
        <v>46156.684895833336</v>
      </c>
      <c r="BC138">
        <v>2026</v>
      </c>
      <c r="BD138">
        <v>5</v>
      </c>
      <c r="BE138">
        <v>14</v>
      </c>
      <c r="BF138" t="s">
        <v>18100</v>
      </c>
      <c r="BG138" t="s">
        <v>18130</v>
      </c>
      <c r="BH138" t="s">
        <v>17936</v>
      </c>
      <c r="BJ138" t="s">
        <v>19711</v>
      </c>
      <c r="BL138" t="s">
        <v>2967</v>
      </c>
      <c r="BM138" t="s">
        <v>2968</v>
      </c>
      <c r="BN138" t="s">
        <v>2966</v>
      </c>
      <c r="BO138" t="s">
        <v>1128</v>
      </c>
      <c r="BP138" t="s">
        <v>19715</v>
      </c>
      <c r="BQ138" t="s">
        <v>19705</v>
      </c>
      <c r="BR138" t="s">
        <v>19716</v>
      </c>
      <c r="BS138" t="s">
        <v>18000</v>
      </c>
      <c r="BT138">
        <v>2026</v>
      </c>
      <c r="BU138">
        <v>5</v>
      </c>
      <c r="BV138">
        <v>14</v>
      </c>
      <c r="BY138" t="s">
        <v>693</v>
      </c>
      <c r="BZ138" t="s">
        <v>17943</v>
      </c>
      <c r="CA138" s="1">
        <v>46156.68472222222</v>
      </c>
      <c r="CB138" s="2">
        <v>46157</v>
      </c>
      <c r="CE138" t="s">
        <v>2810</v>
      </c>
      <c r="CY138" s="1"/>
      <c r="DQ138" t="s">
        <v>17918</v>
      </c>
      <c r="DS138" t="s">
        <v>693</v>
      </c>
      <c r="EP138" t="s">
        <v>19690</v>
      </c>
      <c r="EQ138" t="s">
        <v>255</v>
      </c>
      <c r="ER138" t="s">
        <v>17945</v>
      </c>
      <c r="ES138" t="s">
        <v>281</v>
      </c>
      <c r="ET138" t="s">
        <v>19691</v>
      </c>
      <c r="EU138" t="s">
        <v>17962</v>
      </c>
      <c r="EZ138" t="s">
        <v>270</v>
      </c>
      <c r="FB138" t="s">
        <v>281</v>
      </c>
      <c r="FD138" t="s">
        <v>17948</v>
      </c>
      <c r="FE138" t="s">
        <v>281</v>
      </c>
      <c r="FF138" s="1">
        <v>46156.716874999998</v>
      </c>
      <c r="FG138">
        <v>0.77</v>
      </c>
      <c r="FH138">
        <v>0</v>
      </c>
      <c r="FM138" t="s">
        <v>17949</v>
      </c>
    </row>
    <row r="139" spans="1:169" x14ac:dyDescent="0.3">
      <c r="A139">
        <v>0</v>
      </c>
      <c r="B139" t="s">
        <v>17916</v>
      </c>
      <c r="C139" t="s">
        <v>17916</v>
      </c>
      <c r="E139" t="s">
        <v>17918</v>
      </c>
      <c r="F139">
        <v>46158.5</v>
      </c>
      <c r="G139">
        <v>2026</v>
      </c>
      <c r="H139">
        <v>5</v>
      </c>
      <c r="I139">
        <v>16</v>
      </c>
      <c r="J139" t="s">
        <v>17919</v>
      </c>
      <c r="O139" t="s">
        <v>18000</v>
      </c>
      <c r="P139">
        <v>2026</v>
      </c>
      <c r="Q139">
        <v>5</v>
      </c>
      <c r="R139">
        <v>14</v>
      </c>
      <c r="S139" t="s">
        <v>19717</v>
      </c>
      <c r="T139" t="s">
        <v>19718</v>
      </c>
      <c r="Y139" t="s">
        <v>17916</v>
      </c>
      <c r="AB139" t="s">
        <v>251</v>
      </c>
      <c r="AC139" t="s">
        <v>18065</v>
      </c>
      <c r="AD139">
        <v>1000008229564</v>
      </c>
      <c r="AG139" t="s">
        <v>19719</v>
      </c>
      <c r="AH139" t="s">
        <v>19720</v>
      </c>
      <c r="AI139" t="s">
        <v>19721</v>
      </c>
      <c r="AJ139" t="s">
        <v>19722</v>
      </c>
      <c r="AK139" t="s">
        <v>693</v>
      </c>
      <c r="AL139" t="s">
        <v>19719</v>
      </c>
      <c r="AM139" t="s">
        <v>19723</v>
      </c>
      <c r="AN139" t="s">
        <v>19721</v>
      </c>
      <c r="AO139" t="s">
        <v>693</v>
      </c>
      <c r="AP139" t="s">
        <v>19723</v>
      </c>
      <c r="AR139" t="s">
        <v>19723</v>
      </c>
      <c r="AS139" t="s">
        <v>19723</v>
      </c>
      <c r="AT139" t="s">
        <v>19724</v>
      </c>
      <c r="AU139" t="s">
        <v>19725</v>
      </c>
      <c r="AV139" t="s">
        <v>19726</v>
      </c>
      <c r="AW139" t="s">
        <v>230</v>
      </c>
      <c r="AX139" t="s">
        <v>230</v>
      </c>
      <c r="AY139" t="s">
        <v>232</v>
      </c>
      <c r="AZ139" t="s">
        <v>232</v>
      </c>
      <c r="BA139" t="s">
        <v>18076</v>
      </c>
      <c r="BB139" s="1">
        <v>46156.565740740742</v>
      </c>
      <c r="BC139">
        <v>2026</v>
      </c>
      <c r="BD139">
        <v>5</v>
      </c>
      <c r="BE139">
        <v>14</v>
      </c>
      <c r="BF139" t="s">
        <v>18129</v>
      </c>
      <c r="BG139" t="s">
        <v>17935</v>
      </c>
      <c r="BH139" t="s">
        <v>17936</v>
      </c>
      <c r="BJ139" t="s">
        <v>19727</v>
      </c>
      <c r="BL139" t="s">
        <v>2967</v>
      </c>
      <c r="BM139" t="s">
        <v>2968</v>
      </c>
      <c r="BN139" t="s">
        <v>2966</v>
      </c>
      <c r="BO139" t="s">
        <v>1128</v>
      </c>
      <c r="BP139" t="s">
        <v>19728</v>
      </c>
      <c r="BQ139" t="s">
        <v>19688</v>
      </c>
      <c r="BR139" t="s">
        <v>19729</v>
      </c>
      <c r="BS139" t="s">
        <v>18000</v>
      </c>
      <c r="BT139">
        <v>2026</v>
      </c>
      <c r="BU139">
        <v>5</v>
      </c>
      <c r="BV139">
        <v>14</v>
      </c>
      <c r="BY139" t="s">
        <v>386</v>
      </c>
      <c r="BZ139" t="s">
        <v>18083</v>
      </c>
      <c r="CA139" s="1">
        <v>46156.56527777778</v>
      </c>
      <c r="CB139" s="2">
        <v>46157</v>
      </c>
      <c r="CE139" t="s">
        <v>2810</v>
      </c>
      <c r="CY139" s="1"/>
      <c r="DQ139" t="s">
        <v>17918</v>
      </c>
      <c r="DR139" t="s">
        <v>693</v>
      </c>
      <c r="DS139" t="s">
        <v>693</v>
      </c>
      <c r="DT139" t="s">
        <v>693</v>
      </c>
      <c r="DV139" t="s">
        <v>693</v>
      </c>
      <c r="EA139" t="s">
        <v>693</v>
      </c>
      <c r="EB139" t="s">
        <v>693</v>
      </c>
      <c r="EP139" t="s">
        <v>19690</v>
      </c>
      <c r="EQ139" t="s">
        <v>18084</v>
      </c>
      <c r="ES139" t="s">
        <v>281</v>
      </c>
      <c r="ET139" t="s">
        <v>19691</v>
      </c>
      <c r="EU139" t="s">
        <v>17962</v>
      </c>
      <c r="EZ139" t="s">
        <v>270</v>
      </c>
      <c r="FB139" t="s">
        <v>281</v>
      </c>
      <c r="FD139" t="s">
        <v>18133</v>
      </c>
      <c r="FE139" t="s">
        <v>281</v>
      </c>
      <c r="FF139" s="1">
        <v>46156.75849537037</v>
      </c>
      <c r="FG139">
        <v>4.63</v>
      </c>
      <c r="FH139">
        <v>0</v>
      </c>
      <c r="FM139" t="s">
        <v>17949</v>
      </c>
    </row>
    <row r="140" spans="1:169" x14ac:dyDescent="0.3">
      <c r="A140">
        <v>0</v>
      </c>
      <c r="B140" t="s">
        <v>17916</v>
      </c>
      <c r="C140" t="s">
        <v>17916</v>
      </c>
      <c r="E140" t="s">
        <v>17918</v>
      </c>
      <c r="F140">
        <v>46157.5</v>
      </c>
      <c r="G140">
        <v>2026</v>
      </c>
      <c r="H140">
        <v>5</v>
      </c>
      <c r="I140">
        <v>15</v>
      </c>
      <c r="J140" t="s">
        <v>17919</v>
      </c>
      <c r="O140" t="s">
        <v>18000</v>
      </c>
      <c r="P140">
        <v>2026</v>
      </c>
      <c r="Q140">
        <v>5</v>
      </c>
      <c r="R140">
        <v>14</v>
      </c>
      <c r="S140" t="s">
        <v>19730</v>
      </c>
      <c r="T140" t="s">
        <v>19731</v>
      </c>
      <c r="Y140" t="s">
        <v>17916</v>
      </c>
      <c r="AB140" t="s">
        <v>251</v>
      </c>
      <c r="AC140" t="s">
        <v>17924</v>
      </c>
      <c r="AD140">
        <v>1000008240124</v>
      </c>
      <c r="AI140" t="s">
        <v>19732</v>
      </c>
      <c r="AJ140" t="s">
        <v>19733</v>
      </c>
      <c r="AK140" t="s">
        <v>693</v>
      </c>
      <c r="AN140" t="s">
        <v>19732</v>
      </c>
      <c r="AO140" t="s">
        <v>693</v>
      </c>
      <c r="AT140" t="s">
        <v>19734</v>
      </c>
      <c r="AU140" t="s">
        <v>19735</v>
      </c>
      <c r="AV140" t="s">
        <v>19736</v>
      </c>
      <c r="AW140" t="s">
        <v>230</v>
      </c>
      <c r="AX140" t="s">
        <v>230</v>
      </c>
      <c r="AY140" t="s">
        <v>380</v>
      </c>
      <c r="AZ140" t="s">
        <v>380</v>
      </c>
      <c r="BA140" t="s">
        <v>255</v>
      </c>
      <c r="BB140" s="1">
        <v>46156.777546296296</v>
      </c>
      <c r="BC140">
        <v>2026</v>
      </c>
      <c r="BD140">
        <v>5</v>
      </c>
      <c r="BE140">
        <v>14</v>
      </c>
      <c r="BF140" t="s">
        <v>17934</v>
      </c>
      <c r="BG140" t="s">
        <v>18130</v>
      </c>
      <c r="BH140" t="s">
        <v>17936</v>
      </c>
      <c r="BJ140" t="s">
        <v>19737</v>
      </c>
      <c r="BL140" t="s">
        <v>2967</v>
      </c>
      <c r="BM140" t="s">
        <v>2968</v>
      </c>
      <c r="BN140" t="s">
        <v>2966</v>
      </c>
      <c r="BO140" t="s">
        <v>1128</v>
      </c>
      <c r="BP140" t="s">
        <v>11419</v>
      </c>
      <c r="BQ140" t="s">
        <v>19705</v>
      </c>
      <c r="BR140" t="s">
        <v>19738</v>
      </c>
      <c r="BS140" t="s">
        <v>18000</v>
      </c>
      <c r="BT140">
        <v>2026</v>
      </c>
      <c r="BU140">
        <v>5</v>
      </c>
      <c r="BV140">
        <v>14</v>
      </c>
      <c r="BY140" t="s">
        <v>693</v>
      </c>
      <c r="BZ140" t="s">
        <v>17943</v>
      </c>
      <c r="CA140" s="1">
        <v>46156.777083333334</v>
      </c>
      <c r="CB140" s="2">
        <v>46157</v>
      </c>
      <c r="CE140" t="s">
        <v>2810</v>
      </c>
      <c r="CY140" s="1"/>
      <c r="DQ140" t="s">
        <v>17918</v>
      </c>
      <c r="DS140" t="s">
        <v>693</v>
      </c>
      <c r="EP140" t="s">
        <v>19690</v>
      </c>
      <c r="EQ140" t="s">
        <v>255</v>
      </c>
      <c r="ER140" t="s">
        <v>17945</v>
      </c>
      <c r="ES140" t="s">
        <v>281</v>
      </c>
      <c r="ET140" t="s">
        <v>19691</v>
      </c>
      <c r="EU140" t="s">
        <v>17962</v>
      </c>
      <c r="EZ140" t="s">
        <v>270</v>
      </c>
      <c r="FB140" t="s">
        <v>281</v>
      </c>
      <c r="FD140" t="s">
        <v>17948</v>
      </c>
      <c r="FE140" t="s">
        <v>281</v>
      </c>
      <c r="FF140" s="1">
        <v>46156.800243055557</v>
      </c>
      <c r="FG140">
        <v>0.54</v>
      </c>
      <c r="FH140">
        <v>0</v>
      </c>
      <c r="FM140" t="s">
        <v>17949</v>
      </c>
    </row>
    <row r="141" spans="1:169" x14ac:dyDescent="0.3">
      <c r="A141">
        <v>0</v>
      </c>
      <c r="B141" t="s">
        <v>17916</v>
      </c>
      <c r="C141" t="s">
        <v>17916</v>
      </c>
      <c r="E141" t="s">
        <v>17918</v>
      </c>
      <c r="F141">
        <v>46158.291666666664</v>
      </c>
      <c r="G141">
        <v>2026</v>
      </c>
      <c r="H141">
        <v>5</v>
      </c>
      <c r="I141">
        <v>16</v>
      </c>
      <c r="J141" t="s">
        <v>17963</v>
      </c>
      <c r="O141" t="s">
        <v>17964</v>
      </c>
      <c r="P141">
        <v>2026</v>
      </c>
      <c r="Q141">
        <v>5</v>
      </c>
      <c r="R141">
        <v>13</v>
      </c>
      <c r="S141" t="s">
        <v>19739</v>
      </c>
      <c r="T141" t="s">
        <v>19740</v>
      </c>
      <c r="Y141" t="s">
        <v>17916</v>
      </c>
      <c r="AB141" t="s">
        <v>251</v>
      </c>
      <c r="AC141" t="s">
        <v>18065</v>
      </c>
      <c r="AD141">
        <v>1000008226148</v>
      </c>
      <c r="AG141" t="s">
        <v>19741</v>
      </c>
      <c r="AH141" t="s">
        <v>19742</v>
      </c>
      <c r="AI141" t="s">
        <v>19743</v>
      </c>
      <c r="AJ141" t="s">
        <v>19744</v>
      </c>
      <c r="AK141" t="s">
        <v>693</v>
      </c>
      <c r="AL141" t="s">
        <v>19741</v>
      </c>
      <c r="AN141" t="s">
        <v>19743</v>
      </c>
      <c r="AO141" t="s">
        <v>693</v>
      </c>
      <c r="AT141" t="s">
        <v>19745</v>
      </c>
      <c r="AU141" t="s">
        <v>19746</v>
      </c>
      <c r="AV141" t="s">
        <v>19747</v>
      </c>
      <c r="AW141" t="s">
        <v>230</v>
      </c>
      <c r="AX141" t="s">
        <v>230</v>
      </c>
      <c r="AY141" t="s">
        <v>380</v>
      </c>
      <c r="AZ141" t="s">
        <v>380</v>
      </c>
      <c r="BA141" t="s">
        <v>18076</v>
      </c>
      <c r="BB141" s="1">
        <v>46155.529861111114</v>
      </c>
      <c r="BC141">
        <v>2026</v>
      </c>
      <c r="BD141">
        <v>5</v>
      </c>
      <c r="BE141">
        <v>13</v>
      </c>
      <c r="BF141" t="s">
        <v>18129</v>
      </c>
      <c r="BG141" t="s">
        <v>18130</v>
      </c>
      <c r="BH141" t="s">
        <v>17936</v>
      </c>
      <c r="BJ141" t="s">
        <v>19748</v>
      </c>
      <c r="BL141" t="s">
        <v>2967</v>
      </c>
      <c r="BM141" t="s">
        <v>2968</v>
      </c>
      <c r="BN141" t="s">
        <v>2966</v>
      </c>
      <c r="BO141" t="s">
        <v>1128</v>
      </c>
      <c r="BP141" t="s">
        <v>19749</v>
      </c>
      <c r="BQ141" t="s">
        <v>19688</v>
      </c>
      <c r="BR141" t="s">
        <v>19750</v>
      </c>
      <c r="BS141" t="s">
        <v>17964</v>
      </c>
      <c r="BT141">
        <v>2026</v>
      </c>
      <c r="BU141">
        <v>5</v>
      </c>
      <c r="BV141">
        <v>13</v>
      </c>
      <c r="BY141" t="s">
        <v>386</v>
      </c>
      <c r="BZ141" t="s">
        <v>18083</v>
      </c>
      <c r="CA141" s="1">
        <v>46155.529861111114</v>
      </c>
      <c r="CB141" s="2">
        <v>46156</v>
      </c>
      <c r="CE141" t="s">
        <v>2810</v>
      </c>
      <c r="CY141" s="1"/>
      <c r="DQ141" t="s">
        <v>17918</v>
      </c>
      <c r="DR141" t="s">
        <v>693</v>
      </c>
      <c r="DS141" t="s">
        <v>693</v>
      </c>
      <c r="DT141" t="s">
        <v>693</v>
      </c>
      <c r="DV141" t="s">
        <v>693</v>
      </c>
      <c r="EA141" t="s">
        <v>693</v>
      </c>
      <c r="EB141" t="s">
        <v>693</v>
      </c>
      <c r="EP141" t="s">
        <v>19690</v>
      </c>
      <c r="EQ141" t="s">
        <v>18084</v>
      </c>
      <c r="ES141" t="s">
        <v>281</v>
      </c>
      <c r="ET141" t="s">
        <v>19691</v>
      </c>
      <c r="EU141" t="s">
        <v>17962</v>
      </c>
      <c r="EZ141" t="s">
        <v>270</v>
      </c>
      <c r="FB141" t="s">
        <v>281</v>
      </c>
      <c r="FD141" t="s">
        <v>18133</v>
      </c>
      <c r="FE141" t="s">
        <v>281</v>
      </c>
      <c r="FF141" s="1">
        <v>46155.550127314818</v>
      </c>
      <c r="FG141">
        <v>0.49</v>
      </c>
      <c r="FH141">
        <v>0</v>
      </c>
      <c r="FI141">
        <v>1</v>
      </c>
      <c r="FM141" t="s">
        <v>17949</v>
      </c>
    </row>
    <row r="142" spans="1:169" x14ac:dyDescent="0.3">
      <c r="A142">
        <v>0</v>
      </c>
      <c r="B142" t="s">
        <v>17916</v>
      </c>
      <c r="C142" t="s">
        <v>17916</v>
      </c>
      <c r="E142" t="s">
        <v>17918</v>
      </c>
      <c r="F142">
        <v>46157.291666666664</v>
      </c>
      <c r="G142">
        <v>2026</v>
      </c>
      <c r="H142">
        <v>5</v>
      </c>
      <c r="I142">
        <v>15</v>
      </c>
      <c r="J142" t="s">
        <v>17963</v>
      </c>
      <c r="O142" t="s">
        <v>18000</v>
      </c>
      <c r="P142">
        <v>2026</v>
      </c>
      <c r="Q142">
        <v>5</v>
      </c>
      <c r="R142">
        <v>14</v>
      </c>
      <c r="S142" t="s">
        <v>19751</v>
      </c>
      <c r="T142" t="s">
        <v>19752</v>
      </c>
      <c r="Y142" t="s">
        <v>17916</v>
      </c>
      <c r="AB142" t="s">
        <v>251</v>
      </c>
      <c r="AC142" t="s">
        <v>17924</v>
      </c>
      <c r="AD142">
        <v>1000008228568</v>
      </c>
      <c r="AI142" t="s">
        <v>19753</v>
      </c>
      <c r="AJ142" t="s">
        <v>19754</v>
      </c>
      <c r="AK142" t="s">
        <v>693</v>
      </c>
      <c r="AM142" t="s">
        <v>19755</v>
      </c>
      <c r="AN142" t="s">
        <v>19753</v>
      </c>
      <c r="AO142" t="s">
        <v>693</v>
      </c>
      <c r="AP142" t="s">
        <v>19756</v>
      </c>
      <c r="AR142" t="s">
        <v>19755</v>
      </c>
      <c r="AS142" t="s">
        <v>19756</v>
      </c>
      <c r="AT142" t="s">
        <v>19757</v>
      </c>
      <c r="AU142" t="s">
        <v>19758</v>
      </c>
      <c r="AV142" t="s">
        <v>19759</v>
      </c>
      <c r="AW142" t="s">
        <v>230</v>
      </c>
      <c r="AX142" t="s">
        <v>230</v>
      </c>
      <c r="AY142" t="s">
        <v>380</v>
      </c>
      <c r="AZ142" t="s">
        <v>380</v>
      </c>
      <c r="BA142" t="s">
        <v>255</v>
      </c>
      <c r="BB142" s="1">
        <v>46156.428101851852</v>
      </c>
      <c r="BC142">
        <v>2026</v>
      </c>
      <c r="BD142">
        <v>5</v>
      </c>
      <c r="BE142">
        <v>14</v>
      </c>
      <c r="BF142" t="s">
        <v>18652</v>
      </c>
      <c r="BG142" t="s">
        <v>18130</v>
      </c>
      <c r="BH142" t="s">
        <v>17936</v>
      </c>
      <c r="BJ142" t="s">
        <v>19755</v>
      </c>
      <c r="BL142" t="s">
        <v>2967</v>
      </c>
      <c r="BM142" t="s">
        <v>2968</v>
      </c>
      <c r="BN142" t="s">
        <v>2966</v>
      </c>
      <c r="BO142" t="s">
        <v>1128</v>
      </c>
      <c r="BP142" t="s">
        <v>2871</v>
      </c>
      <c r="BQ142" t="s">
        <v>19760</v>
      </c>
      <c r="BR142" t="s">
        <v>19761</v>
      </c>
      <c r="BS142" t="s">
        <v>18000</v>
      </c>
      <c r="BT142">
        <v>2026</v>
      </c>
      <c r="BU142">
        <v>5</v>
      </c>
      <c r="BV142">
        <v>14</v>
      </c>
      <c r="BY142" t="s">
        <v>693</v>
      </c>
      <c r="BZ142" t="s">
        <v>17943</v>
      </c>
      <c r="CA142" s="1">
        <v>46156.427777777775</v>
      </c>
      <c r="CB142" s="2">
        <v>46157</v>
      </c>
      <c r="CE142" t="s">
        <v>2810</v>
      </c>
      <c r="CY142" s="1"/>
      <c r="DQ142" t="s">
        <v>17918</v>
      </c>
      <c r="DS142" t="s">
        <v>693</v>
      </c>
      <c r="EP142" t="s">
        <v>19690</v>
      </c>
      <c r="EQ142" t="s">
        <v>255</v>
      </c>
      <c r="ER142" t="s">
        <v>17945</v>
      </c>
      <c r="ES142" t="s">
        <v>281</v>
      </c>
      <c r="ET142" t="s">
        <v>19691</v>
      </c>
      <c r="EU142" t="s">
        <v>17962</v>
      </c>
      <c r="EZ142" t="s">
        <v>270</v>
      </c>
      <c r="FB142" t="s">
        <v>281</v>
      </c>
      <c r="FD142" t="s">
        <v>17948</v>
      </c>
      <c r="FE142" t="s">
        <v>281</v>
      </c>
      <c r="FF142" s="1">
        <v>46156.466979166667</v>
      </c>
      <c r="FG142">
        <v>0.93</v>
      </c>
      <c r="FH142">
        <v>0</v>
      </c>
      <c r="FM142" t="s">
        <v>17949</v>
      </c>
    </row>
    <row r="143" spans="1:169" x14ac:dyDescent="0.3">
      <c r="A143">
        <v>0</v>
      </c>
      <c r="B143" t="s">
        <v>17917</v>
      </c>
      <c r="C143" t="s">
        <v>17916</v>
      </c>
      <c r="D143" t="s">
        <v>19762</v>
      </c>
      <c r="E143" t="s">
        <v>17918</v>
      </c>
      <c r="F143">
        <v>46157.5</v>
      </c>
      <c r="G143">
        <v>2026</v>
      </c>
      <c r="H143">
        <v>5</v>
      </c>
      <c r="I143">
        <v>15</v>
      </c>
      <c r="J143" t="s">
        <v>17919</v>
      </c>
      <c r="O143" t="s">
        <v>18118</v>
      </c>
      <c r="P143">
        <v>2026</v>
      </c>
      <c r="Q143">
        <v>5</v>
      </c>
      <c r="R143">
        <v>8</v>
      </c>
      <c r="S143" t="s">
        <v>19763</v>
      </c>
      <c r="T143" t="s">
        <v>19764</v>
      </c>
      <c r="W143" t="s">
        <v>19062</v>
      </c>
      <c r="Y143" t="s">
        <v>17916</v>
      </c>
      <c r="AB143" t="s">
        <v>251</v>
      </c>
      <c r="AC143" t="s">
        <v>17924</v>
      </c>
      <c r="AD143">
        <v>1000008214889</v>
      </c>
      <c r="AI143" t="s">
        <v>19765</v>
      </c>
      <c r="AJ143" t="s">
        <v>19766</v>
      </c>
      <c r="AK143" t="s">
        <v>693</v>
      </c>
      <c r="AM143" t="s">
        <v>19767</v>
      </c>
      <c r="AN143" t="s">
        <v>19765</v>
      </c>
      <c r="AO143" t="s">
        <v>693</v>
      </c>
      <c r="AP143" t="s">
        <v>19767</v>
      </c>
      <c r="AR143" t="s">
        <v>19767</v>
      </c>
      <c r="AS143" t="s">
        <v>19767</v>
      </c>
      <c r="AT143" t="s">
        <v>19768</v>
      </c>
      <c r="AU143" t="s">
        <v>19769</v>
      </c>
      <c r="AV143" t="s">
        <v>19770</v>
      </c>
      <c r="AW143" t="s">
        <v>230</v>
      </c>
      <c r="AX143" t="s">
        <v>230</v>
      </c>
      <c r="AY143" t="s">
        <v>232</v>
      </c>
      <c r="AZ143" t="s">
        <v>232</v>
      </c>
      <c r="BA143" t="s">
        <v>255</v>
      </c>
      <c r="BB143" s="1">
        <v>46150.567199074074</v>
      </c>
      <c r="BC143">
        <v>2026</v>
      </c>
      <c r="BD143">
        <v>5</v>
      </c>
      <c r="BE143">
        <v>8</v>
      </c>
      <c r="BF143" t="s">
        <v>18100</v>
      </c>
      <c r="BG143" t="s">
        <v>17935</v>
      </c>
      <c r="BH143" t="s">
        <v>17936</v>
      </c>
      <c r="BJ143" t="s">
        <v>19771</v>
      </c>
      <c r="BL143" t="s">
        <v>2967</v>
      </c>
      <c r="BM143" t="s">
        <v>2968</v>
      </c>
      <c r="BN143" t="s">
        <v>2966</v>
      </c>
      <c r="BO143" t="s">
        <v>1128</v>
      </c>
      <c r="BP143" t="s">
        <v>2954</v>
      </c>
      <c r="BQ143" t="s">
        <v>19688</v>
      </c>
      <c r="BR143" t="s">
        <v>19772</v>
      </c>
      <c r="BS143" t="s">
        <v>18118</v>
      </c>
      <c r="BT143">
        <v>2026</v>
      </c>
      <c r="BU143">
        <v>5</v>
      </c>
      <c r="BV143">
        <v>8</v>
      </c>
      <c r="BY143" t="s">
        <v>693</v>
      </c>
      <c r="BZ143" t="s">
        <v>17943</v>
      </c>
      <c r="CA143" s="1">
        <v>46150.566666666666</v>
      </c>
      <c r="CB143" s="2">
        <v>46151</v>
      </c>
      <c r="CC143">
        <v>12503</v>
      </c>
      <c r="CD143" t="s">
        <v>337</v>
      </c>
      <c r="CE143" t="s">
        <v>2810</v>
      </c>
      <c r="CF143" t="s">
        <v>19773</v>
      </c>
      <c r="CW143">
        <v>5179986</v>
      </c>
      <c r="CX143">
        <v>34591944</v>
      </c>
      <c r="CY143" s="1">
        <v>46153.497916666667</v>
      </c>
      <c r="CZ143">
        <v>2026</v>
      </c>
      <c r="DA143">
        <v>5</v>
      </c>
      <c r="DB143">
        <v>11</v>
      </c>
      <c r="DC143">
        <v>48</v>
      </c>
      <c r="DD143">
        <v>27</v>
      </c>
      <c r="DE143">
        <v>46</v>
      </c>
      <c r="DG143" t="s">
        <v>19774</v>
      </c>
      <c r="DQ143" t="s">
        <v>17918</v>
      </c>
      <c r="DS143" t="s">
        <v>693</v>
      </c>
      <c r="EP143" t="s">
        <v>19690</v>
      </c>
      <c r="EQ143" t="s">
        <v>255</v>
      </c>
      <c r="ER143" t="s">
        <v>17945</v>
      </c>
      <c r="ES143" t="s">
        <v>281</v>
      </c>
      <c r="ET143" t="s">
        <v>19691</v>
      </c>
      <c r="EU143" t="s">
        <v>17962</v>
      </c>
      <c r="EV143" t="s">
        <v>19775</v>
      </c>
      <c r="EX143" t="s">
        <v>19776</v>
      </c>
      <c r="EY143" t="s">
        <v>19777</v>
      </c>
      <c r="EZ143" t="s">
        <v>270</v>
      </c>
      <c r="FB143" t="s">
        <v>281</v>
      </c>
      <c r="FD143" t="s">
        <v>17948</v>
      </c>
      <c r="FE143" t="s">
        <v>281</v>
      </c>
      <c r="FF143" s="1">
        <v>46150.717118055552</v>
      </c>
      <c r="FG143">
        <v>3.6</v>
      </c>
      <c r="FH143">
        <v>0</v>
      </c>
      <c r="FI143">
        <v>2</v>
      </c>
      <c r="FK143" t="s">
        <v>19688</v>
      </c>
      <c r="FL143" t="s">
        <v>19778</v>
      </c>
      <c r="FM143" t="s">
        <v>17949</v>
      </c>
    </row>
    <row r="144" spans="1:169" x14ac:dyDescent="0.3">
      <c r="A144">
        <v>0</v>
      </c>
      <c r="B144" t="s">
        <v>17916</v>
      </c>
      <c r="C144" t="s">
        <v>17917</v>
      </c>
      <c r="E144" t="s">
        <v>19037</v>
      </c>
      <c r="O144" t="s">
        <v>18230</v>
      </c>
      <c r="P144">
        <v>2026</v>
      </c>
      <c r="Q144">
        <v>5</v>
      </c>
      <c r="R144">
        <v>12</v>
      </c>
      <c r="S144" t="s">
        <v>19779</v>
      </c>
      <c r="T144" t="s">
        <v>19780</v>
      </c>
      <c r="Y144" t="s">
        <v>17916</v>
      </c>
      <c r="AB144" t="s">
        <v>251</v>
      </c>
      <c r="AC144" t="s">
        <v>17924</v>
      </c>
      <c r="AD144">
        <v>1000008224531</v>
      </c>
      <c r="AI144" t="s">
        <v>19781</v>
      </c>
      <c r="AJ144" t="s">
        <v>19782</v>
      </c>
      <c r="AK144" t="s">
        <v>693</v>
      </c>
      <c r="AN144" t="s">
        <v>19781</v>
      </c>
      <c r="AO144" t="s">
        <v>693</v>
      </c>
      <c r="AT144" t="s">
        <v>19783</v>
      </c>
      <c r="AU144" t="s">
        <v>19784</v>
      </c>
      <c r="AV144" t="s">
        <v>19785</v>
      </c>
      <c r="AW144" t="s">
        <v>230</v>
      </c>
      <c r="AX144" t="s">
        <v>230</v>
      </c>
      <c r="AY144" t="s">
        <v>17933</v>
      </c>
      <c r="AZ144" t="s">
        <v>17933</v>
      </c>
      <c r="BA144" t="s">
        <v>255</v>
      </c>
      <c r="BB144" s="1">
        <v>46154.729189814818</v>
      </c>
      <c r="BC144">
        <v>2026</v>
      </c>
      <c r="BD144">
        <v>5</v>
      </c>
      <c r="BE144">
        <v>12</v>
      </c>
      <c r="BF144" t="s">
        <v>17934</v>
      </c>
      <c r="BG144" t="s">
        <v>17935</v>
      </c>
      <c r="BH144" t="s">
        <v>17936</v>
      </c>
      <c r="BJ144" t="s">
        <v>19786</v>
      </c>
      <c r="BL144" t="s">
        <v>2967</v>
      </c>
      <c r="BM144" t="s">
        <v>2968</v>
      </c>
      <c r="BN144" t="s">
        <v>2966</v>
      </c>
      <c r="BO144" t="s">
        <v>1128</v>
      </c>
      <c r="BP144" t="s">
        <v>19787</v>
      </c>
      <c r="BQ144" t="s">
        <v>19705</v>
      </c>
      <c r="BR144" t="s">
        <v>19788</v>
      </c>
      <c r="BS144" t="s">
        <v>18230</v>
      </c>
      <c r="BT144">
        <v>2026</v>
      </c>
      <c r="BU144">
        <v>5</v>
      </c>
      <c r="BV144">
        <v>12</v>
      </c>
      <c r="BZ144" t="s">
        <v>17943</v>
      </c>
      <c r="CA144" s="1">
        <v>46154.729166666664</v>
      </c>
      <c r="CB144" s="2">
        <v>46155</v>
      </c>
      <c r="CE144" t="s">
        <v>2810</v>
      </c>
      <c r="CY144" s="1"/>
      <c r="DQ144" t="s">
        <v>19037</v>
      </c>
      <c r="DS144" t="s">
        <v>693</v>
      </c>
      <c r="EP144" t="s">
        <v>19690</v>
      </c>
      <c r="EQ144" t="s">
        <v>255</v>
      </c>
      <c r="ER144" t="s">
        <v>17945</v>
      </c>
      <c r="ES144" t="s">
        <v>281</v>
      </c>
      <c r="ET144" t="s">
        <v>19691</v>
      </c>
      <c r="EU144" t="s">
        <v>17962</v>
      </c>
      <c r="EZ144" t="s">
        <v>394</v>
      </c>
      <c r="FB144" t="s">
        <v>279</v>
      </c>
      <c r="FC144" t="s">
        <v>18518</v>
      </c>
      <c r="FE144" t="s">
        <v>281</v>
      </c>
      <c r="FF144" s="1"/>
      <c r="FI144">
        <v>1</v>
      </c>
      <c r="FM144" t="s">
        <v>17949</v>
      </c>
    </row>
    <row r="145" spans="1:169" x14ac:dyDescent="0.3">
      <c r="A145">
        <v>5</v>
      </c>
      <c r="B145" t="s">
        <v>17916</v>
      </c>
      <c r="C145" t="s">
        <v>17917</v>
      </c>
      <c r="E145" t="s">
        <v>19037</v>
      </c>
      <c r="K145">
        <v>46157.680555555555</v>
      </c>
      <c r="L145">
        <v>2026</v>
      </c>
      <c r="M145">
        <v>5</v>
      </c>
      <c r="N145">
        <v>15</v>
      </c>
      <c r="O145" t="s">
        <v>18917</v>
      </c>
      <c r="P145">
        <v>2026</v>
      </c>
      <c r="Q145">
        <v>5</v>
      </c>
      <c r="R145">
        <v>6</v>
      </c>
      <c r="S145" t="s">
        <v>19789</v>
      </c>
      <c r="T145" t="s">
        <v>19790</v>
      </c>
      <c r="V145" t="s">
        <v>18870</v>
      </c>
      <c r="Y145" t="s">
        <v>17916</v>
      </c>
      <c r="AB145" t="s">
        <v>251</v>
      </c>
      <c r="AC145" t="s">
        <v>17924</v>
      </c>
      <c r="AD145">
        <v>1000008209426</v>
      </c>
      <c r="AI145" t="s">
        <v>19791</v>
      </c>
      <c r="AJ145" t="s">
        <v>19792</v>
      </c>
      <c r="AK145" t="s">
        <v>693</v>
      </c>
      <c r="AN145" t="s">
        <v>19791</v>
      </c>
      <c r="AO145" t="s">
        <v>693</v>
      </c>
      <c r="AT145" t="s">
        <v>19793</v>
      </c>
      <c r="AU145" t="s">
        <v>19794</v>
      </c>
      <c r="AV145" t="s">
        <v>19795</v>
      </c>
      <c r="AW145" t="s">
        <v>230</v>
      </c>
      <c r="AX145" t="s">
        <v>230</v>
      </c>
      <c r="AY145" t="s">
        <v>380</v>
      </c>
      <c r="AZ145" t="s">
        <v>380</v>
      </c>
      <c r="BA145" t="s">
        <v>255</v>
      </c>
      <c r="BB145" s="1">
        <v>46148.701701388891</v>
      </c>
      <c r="BC145">
        <v>2026</v>
      </c>
      <c r="BD145">
        <v>5</v>
      </c>
      <c r="BE145">
        <v>6</v>
      </c>
      <c r="BF145" t="s">
        <v>17934</v>
      </c>
      <c r="BG145" t="s">
        <v>18130</v>
      </c>
      <c r="BH145" t="s">
        <v>17936</v>
      </c>
      <c r="BI145" t="s">
        <v>18101</v>
      </c>
      <c r="BJ145" t="s">
        <v>19796</v>
      </c>
      <c r="BL145" t="s">
        <v>2967</v>
      </c>
      <c r="BM145" t="s">
        <v>2968</v>
      </c>
      <c r="BN145" t="s">
        <v>2966</v>
      </c>
      <c r="BO145" t="s">
        <v>1128</v>
      </c>
      <c r="BP145" t="s">
        <v>2977</v>
      </c>
      <c r="BQ145" t="s">
        <v>19760</v>
      </c>
      <c r="BR145" t="s">
        <v>19797</v>
      </c>
      <c r="BS145" t="s">
        <v>18917</v>
      </c>
      <c r="BT145">
        <v>2026</v>
      </c>
      <c r="BU145">
        <v>5</v>
      </c>
      <c r="BV145">
        <v>6</v>
      </c>
      <c r="BY145" t="s">
        <v>693</v>
      </c>
      <c r="BZ145" t="s">
        <v>17943</v>
      </c>
      <c r="CA145" s="1">
        <v>46148.701388888891</v>
      </c>
      <c r="CB145" s="2">
        <v>46149</v>
      </c>
      <c r="CC145">
        <v>12503</v>
      </c>
      <c r="CD145" t="s">
        <v>337</v>
      </c>
      <c r="CE145" t="s">
        <v>2810</v>
      </c>
      <c r="CF145" t="s">
        <v>19773</v>
      </c>
      <c r="CW145">
        <v>5177228</v>
      </c>
      <c r="CX145">
        <v>34573948</v>
      </c>
      <c r="CY145" s="1">
        <v>46150.477777777778</v>
      </c>
      <c r="CZ145">
        <v>2026</v>
      </c>
      <c r="DA145">
        <v>5</v>
      </c>
      <c r="DB145">
        <v>8</v>
      </c>
      <c r="DC145">
        <v>8</v>
      </c>
      <c r="DD145">
        <v>22</v>
      </c>
      <c r="DE145">
        <v>46</v>
      </c>
      <c r="DG145" t="s">
        <v>19774</v>
      </c>
      <c r="DQ145" t="s">
        <v>19037</v>
      </c>
      <c r="DS145" t="s">
        <v>693</v>
      </c>
      <c r="EP145" t="s">
        <v>19690</v>
      </c>
      <c r="EQ145" t="s">
        <v>255</v>
      </c>
      <c r="ER145" t="s">
        <v>17945</v>
      </c>
      <c r="ES145" t="s">
        <v>281</v>
      </c>
      <c r="ET145" t="s">
        <v>19691</v>
      </c>
      <c r="EU145" t="s">
        <v>17962</v>
      </c>
      <c r="EV145" t="s">
        <v>19798</v>
      </c>
      <c r="EX145" t="s">
        <v>19799</v>
      </c>
      <c r="EY145" t="s">
        <v>19800</v>
      </c>
      <c r="EZ145" t="s">
        <v>270</v>
      </c>
      <c r="FB145" t="s">
        <v>281</v>
      </c>
      <c r="FD145" t="s">
        <v>17948</v>
      </c>
      <c r="FE145" t="s">
        <v>281</v>
      </c>
      <c r="FF145" s="1">
        <v>46148.716944444444</v>
      </c>
      <c r="FG145">
        <v>0.37</v>
      </c>
      <c r="FH145">
        <v>0</v>
      </c>
      <c r="FI145">
        <v>1</v>
      </c>
      <c r="FK145" t="s">
        <v>19760</v>
      </c>
      <c r="FL145" t="s">
        <v>19801</v>
      </c>
      <c r="FM145" t="s">
        <v>17949</v>
      </c>
    </row>
    <row r="146" spans="1:169" x14ac:dyDescent="0.3">
      <c r="A146">
        <v>0</v>
      </c>
      <c r="B146" t="s">
        <v>17916</v>
      </c>
      <c r="C146" t="s">
        <v>17916</v>
      </c>
      <c r="E146" t="s">
        <v>17918</v>
      </c>
      <c r="F146">
        <v>46158.291666666664</v>
      </c>
      <c r="G146">
        <v>2026</v>
      </c>
      <c r="H146">
        <v>5</v>
      </c>
      <c r="I146">
        <v>16</v>
      </c>
      <c r="J146" t="s">
        <v>17963</v>
      </c>
      <c r="O146" t="s">
        <v>17964</v>
      </c>
      <c r="P146">
        <v>2026</v>
      </c>
      <c r="Q146">
        <v>5</v>
      </c>
      <c r="R146">
        <v>13</v>
      </c>
      <c r="S146" t="s">
        <v>19802</v>
      </c>
      <c r="T146" t="s">
        <v>19803</v>
      </c>
      <c r="Y146" t="s">
        <v>17916</v>
      </c>
      <c r="AB146" t="s">
        <v>251</v>
      </c>
      <c r="AC146" t="s">
        <v>17924</v>
      </c>
      <c r="AD146">
        <v>1000008226378</v>
      </c>
      <c r="AI146" t="s">
        <v>19804</v>
      </c>
      <c r="AJ146" t="s">
        <v>19805</v>
      </c>
      <c r="AK146" t="s">
        <v>693</v>
      </c>
      <c r="AN146" t="s">
        <v>19804</v>
      </c>
      <c r="AO146" t="s">
        <v>693</v>
      </c>
      <c r="AT146" t="s">
        <v>19806</v>
      </c>
      <c r="AU146" t="s">
        <v>19807</v>
      </c>
      <c r="AV146" t="s">
        <v>19808</v>
      </c>
      <c r="AW146" t="s">
        <v>230</v>
      </c>
      <c r="AX146" t="s">
        <v>230</v>
      </c>
      <c r="AY146" t="s">
        <v>380</v>
      </c>
      <c r="AZ146" t="s">
        <v>380</v>
      </c>
      <c r="BA146" t="s">
        <v>255</v>
      </c>
      <c r="BB146" s="1">
        <v>46155.565717592595</v>
      </c>
      <c r="BC146">
        <v>2026</v>
      </c>
      <c r="BD146">
        <v>5</v>
      </c>
      <c r="BE146">
        <v>13</v>
      </c>
      <c r="BF146" t="s">
        <v>17934</v>
      </c>
      <c r="BG146" t="s">
        <v>18130</v>
      </c>
      <c r="BH146" t="s">
        <v>17936</v>
      </c>
      <c r="BJ146" t="s">
        <v>19809</v>
      </c>
      <c r="BL146" t="s">
        <v>2980</v>
      </c>
      <c r="BM146" t="s">
        <v>2981</v>
      </c>
      <c r="BN146" t="s">
        <v>19810</v>
      </c>
      <c r="BO146" t="s">
        <v>2982</v>
      </c>
      <c r="BP146" t="s">
        <v>2984</v>
      </c>
      <c r="BQ146" t="s">
        <v>19811</v>
      </c>
      <c r="BR146" t="s">
        <v>19812</v>
      </c>
      <c r="BS146" t="s">
        <v>17964</v>
      </c>
      <c r="BT146">
        <v>2026</v>
      </c>
      <c r="BU146">
        <v>5</v>
      </c>
      <c r="BV146">
        <v>13</v>
      </c>
      <c r="BY146" t="s">
        <v>693</v>
      </c>
      <c r="BZ146" t="s">
        <v>17943</v>
      </c>
      <c r="CA146" s="1">
        <v>46155.56527777778</v>
      </c>
      <c r="CB146" s="2">
        <v>46156</v>
      </c>
      <c r="CE146" t="s">
        <v>2810</v>
      </c>
      <c r="CY146" s="1"/>
      <c r="DQ146" t="s">
        <v>17918</v>
      </c>
      <c r="DS146" t="s">
        <v>693</v>
      </c>
      <c r="EP146" t="s">
        <v>19813</v>
      </c>
      <c r="EQ146" t="s">
        <v>255</v>
      </c>
      <c r="ER146" t="s">
        <v>17945</v>
      </c>
      <c r="ES146" t="s">
        <v>281</v>
      </c>
      <c r="ET146" t="s">
        <v>19814</v>
      </c>
      <c r="EU146" t="s">
        <v>17962</v>
      </c>
      <c r="EZ146" t="s">
        <v>270</v>
      </c>
      <c r="FB146" t="s">
        <v>281</v>
      </c>
      <c r="FD146" t="s">
        <v>17948</v>
      </c>
      <c r="FE146" t="s">
        <v>281</v>
      </c>
      <c r="FF146" s="1">
        <v>46155.591793981483</v>
      </c>
      <c r="FG146">
        <v>0.63</v>
      </c>
      <c r="FH146">
        <v>0</v>
      </c>
      <c r="FI146">
        <v>1</v>
      </c>
      <c r="FM146" t="s">
        <v>17949</v>
      </c>
    </row>
    <row r="147" spans="1:169" x14ac:dyDescent="0.3">
      <c r="A147">
        <v>0</v>
      </c>
      <c r="B147" t="s">
        <v>17917</v>
      </c>
      <c r="C147" t="s">
        <v>17916</v>
      </c>
      <c r="D147" t="s">
        <v>19815</v>
      </c>
      <c r="E147" t="s">
        <v>17918</v>
      </c>
      <c r="F147">
        <v>46157.5</v>
      </c>
      <c r="G147">
        <v>2026</v>
      </c>
      <c r="H147">
        <v>5</v>
      </c>
      <c r="I147">
        <v>15</v>
      </c>
      <c r="O147" t="s">
        <v>17964</v>
      </c>
      <c r="P147">
        <v>2026</v>
      </c>
      <c r="Q147">
        <v>5</v>
      </c>
      <c r="R147">
        <v>13</v>
      </c>
      <c r="S147" t="s">
        <v>19816</v>
      </c>
      <c r="T147" t="s">
        <v>19817</v>
      </c>
      <c r="Y147" t="s">
        <v>17916</v>
      </c>
      <c r="AB147" t="s">
        <v>251</v>
      </c>
      <c r="AC147" t="s">
        <v>17924</v>
      </c>
      <c r="AD147">
        <v>1000008227676</v>
      </c>
      <c r="AI147" t="s">
        <v>19818</v>
      </c>
      <c r="AJ147" t="s">
        <v>19819</v>
      </c>
      <c r="AK147" t="s">
        <v>693</v>
      </c>
      <c r="AN147" t="s">
        <v>19818</v>
      </c>
      <c r="AO147" t="s">
        <v>693</v>
      </c>
      <c r="AT147" t="s">
        <v>19820</v>
      </c>
      <c r="AU147" t="s">
        <v>19821</v>
      </c>
      <c r="AV147" t="s">
        <v>19822</v>
      </c>
      <c r="AW147" t="s">
        <v>230</v>
      </c>
      <c r="AX147" t="s">
        <v>230</v>
      </c>
      <c r="AY147" t="s">
        <v>380</v>
      </c>
      <c r="AZ147" t="s">
        <v>380</v>
      </c>
      <c r="BA147" t="s">
        <v>255</v>
      </c>
      <c r="BB147" s="1">
        <v>46155.732986111114</v>
      </c>
      <c r="BC147">
        <v>2026</v>
      </c>
      <c r="BD147">
        <v>5</v>
      </c>
      <c r="BE147">
        <v>13</v>
      </c>
      <c r="BF147" t="s">
        <v>17934</v>
      </c>
      <c r="BG147" t="s">
        <v>18130</v>
      </c>
      <c r="BH147" t="s">
        <v>17936</v>
      </c>
      <c r="BJ147" t="s">
        <v>19823</v>
      </c>
      <c r="BL147" t="s">
        <v>2980</v>
      </c>
      <c r="BM147" t="s">
        <v>2981</v>
      </c>
      <c r="BN147" t="s">
        <v>19810</v>
      </c>
      <c r="BO147" t="s">
        <v>2982</v>
      </c>
      <c r="BP147" t="s">
        <v>19824</v>
      </c>
      <c r="BQ147" t="s">
        <v>19825</v>
      </c>
      <c r="BR147" t="s">
        <v>19826</v>
      </c>
      <c r="BS147" t="s">
        <v>17964</v>
      </c>
      <c r="BT147">
        <v>2026</v>
      </c>
      <c r="BU147">
        <v>5</v>
      </c>
      <c r="BV147">
        <v>13</v>
      </c>
      <c r="BY147" t="s">
        <v>693</v>
      </c>
      <c r="BZ147" t="s">
        <v>17943</v>
      </c>
      <c r="CA147" s="1">
        <v>46155.732638888891</v>
      </c>
      <c r="CB147" s="2">
        <v>46156</v>
      </c>
      <c r="CE147" t="s">
        <v>2810</v>
      </c>
      <c r="CY147" s="1"/>
      <c r="DQ147" t="s">
        <v>17918</v>
      </c>
      <c r="DS147" t="s">
        <v>693</v>
      </c>
      <c r="EP147" t="s">
        <v>19813</v>
      </c>
      <c r="EQ147" t="s">
        <v>255</v>
      </c>
      <c r="ER147" t="s">
        <v>17945</v>
      </c>
      <c r="ES147" t="s">
        <v>281</v>
      </c>
      <c r="ET147" t="s">
        <v>19814</v>
      </c>
      <c r="EU147" t="s">
        <v>17962</v>
      </c>
      <c r="EZ147" t="s">
        <v>270</v>
      </c>
      <c r="FB147" t="s">
        <v>281</v>
      </c>
      <c r="FD147" t="s">
        <v>17948</v>
      </c>
      <c r="FE147" t="s">
        <v>281</v>
      </c>
      <c r="FF147" s="1">
        <v>46156.508449074077</v>
      </c>
      <c r="FG147">
        <v>18.61</v>
      </c>
      <c r="FH147">
        <v>1</v>
      </c>
      <c r="FI147">
        <v>1</v>
      </c>
      <c r="FM147" t="s">
        <v>17949</v>
      </c>
    </row>
    <row r="148" spans="1:169" x14ac:dyDescent="0.3">
      <c r="A148">
        <v>0</v>
      </c>
      <c r="B148" t="s">
        <v>17916</v>
      </c>
      <c r="C148" t="s">
        <v>17916</v>
      </c>
      <c r="E148" t="s">
        <v>17918</v>
      </c>
      <c r="F148">
        <v>46158.291666666664</v>
      </c>
      <c r="G148">
        <v>2026</v>
      </c>
      <c r="H148">
        <v>5</v>
      </c>
      <c r="I148">
        <v>16</v>
      </c>
      <c r="J148" t="s">
        <v>17963</v>
      </c>
      <c r="O148" t="s">
        <v>17964</v>
      </c>
      <c r="P148">
        <v>2026</v>
      </c>
      <c r="Q148">
        <v>5</v>
      </c>
      <c r="R148">
        <v>13</v>
      </c>
      <c r="S148" t="s">
        <v>19827</v>
      </c>
      <c r="T148" t="s">
        <v>19828</v>
      </c>
      <c r="Y148" t="s">
        <v>17916</v>
      </c>
      <c r="AB148" t="s">
        <v>251</v>
      </c>
      <c r="AC148" t="s">
        <v>17924</v>
      </c>
      <c r="AD148">
        <v>1000008227056</v>
      </c>
      <c r="AI148" t="s">
        <v>19829</v>
      </c>
      <c r="AJ148" t="s">
        <v>19830</v>
      </c>
      <c r="AK148" t="s">
        <v>693</v>
      </c>
      <c r="AN148" t="s">
        <v>19829</v>
      </c>
      <c r="AO148" t="s">
        <v>693</v>
      </c>
      <c r="AT148" t="s">
        <v>19831</v>
      </c>
      <c r="AU148" t="s">
        <v>19832</v>
      </c>
      <c r="AV148" t="s">
        <v>19833</v>
      </c>
      <c r="AW148" t="s">
        <v>230</v>
      </c>
      <c r="AX148" t="s">
        <v>230</v>
      </c>
      <c r="AY148" t="s">
        <v>380</v>
      </c>
      <c r="AZ148" t="s">
        <v>380</v>
      </c>
      <c r="BA148" t="s">
        <v>255</v>
      </c>
      <c r="BB148" s="1">
        <v>46155.663715277777</v>
      </c>
      <c r="BC148">
        <v>2026</v>
      </c>
      <c r="BD148">
        <v>5</v>
      </c>
      <c r="BE148">
        <v>13</v>
      </c>
      <c r="BF148" t="s">
        <v>17934</v>
      </c>
      <c r="BG148" t="s">
        <v>18130</v>
      </c>
      <c r="BH148" t="s">
        <v>17936</v>
      </c>
      <c r="BJ148" t="s">
        <v>19834</v>
      </c>
      <c r="BL148" t="s">
        <v>19835</v>
      </c>
      <c r="BM148" t="s">
        <v>19836</v>
      </c>
      <c r="BN148" t="s">
        <v>2989</v>
      </c>
      <c r="BO148" t="s">
        <v>715</v>
      </c>
      <c r="BP148" t="s">
        <v>19836</v>
      </c>
      <c r="BQ148" t="s">
        <v>19837</v>
      </c>
      <c r="BR148" t="s">
        <v>19838</v>
      </c>
      <c r="BS148" t="s">
        <v>17964</v>
      </c>
      <c r="BT148">
        <v>2026</v>
      </c>
      <c r="BU148">
        <v>5</v>
      </c>
      <c r="BV148">
        <v>13</v>
      </c>
      <c r="BY148" t="s">
        <v>693</v>
      </c>
      <c r="BZ148" t="s">
        <v>17943</v>
      </c>
      <c r="CA148" s="1">
        <v>46155.663194444445</v>
      </c>
      <c r="CB148" s="2">
        <v>46156</v>
      </c>
      <c r="CE148" t="s">
        <v>2810</v>
      </c>
      <c r="CY148" s="1"/>
      <c r="DQ148" t="s">
        <v>17918</v>
      </c>
      <c r="DS148" t="s">
        <v>693</v>
      </c>
      <c r="EP148" t="s">
        <v>19839</v>
      </c>
      <c r="EQ148" t="s">
        <v>255</v>
      </c>
      <c r="ER148" t="s">
        <v>17945</v>
      </c>
      <c r="ES148" t="s">
        <v>281</v>
      </c>
      <c r="ET148" t="s">
        <v>19840</v>
      </c>
      <c r="EU148" t="s">
        <v>17962</v>
      </c>
      <c r="EZ148" t="s">
        <v>270</v>
      </c>
      <c r="FB148" t="s">
        <v>281</v>
      </c>
      <c r="FD148" t="s">
        <v>17948</v>
      </c>
      <c r="FE148" t="s">
        <v>281</v>
      </c>
      <c r="FF148" s="1">
        <v>46155.675104166665</v>
      </c>
      <c r="FG148">
        <v>0.27</v>
      </c>
      <c r="FH148">
        <v>0</v>
      </c>
      <c r="FI148">
        <v>1</v>
      </c>
      <c r="FM148" t="s">
        <v>17949</v>
      </c>
    </row>
    <row r="149" spans="1:169" x14ac:dyDescent="0.3">
      <c r="A149">
        <v>0</v>
      </c>
      <c r="B149" t="s">
        <v>17916</v>
      </c>
      <c r="C149" t="s">
        <v>17916</v>
      </c>
      <c r="E149" t="s">
        <v>19358</v>
      </c>
      <c r="O149" t="s">
        <v>17920</v>
      </c>
      <c r="P149">
        <v>2026</v>
      </c>
      <c r="Q149">
        <v>5</v>
      </c>
      <c r="R149">
        <v>11</v>
      </c>
      <c r="S149" t="s">
        <v>19841</v>
      </c>
      <c r="T149" t="s">
        <v>19842</v>
      </c>
      <c r="W149" t="s">
        <v>19062</v>
      </c>
      <c r="Y149" t="s">
        <v>17916</v>
      </c>
      <c r="AB149" t="s">
        <v>251</v>
      </c>
      <c r="AC149" t="s">
        <v>18065</v>
      </c>
      <c r="AD149">
        <v>1000008220032</v>
      </c>
      <c r="AG149" t="s">
        <v>19843</v>
      </c>
      <c r="AH149" t="s">
        <v>19844</v>
      </c>
      <c r="AI149" t="s">
        <v>19845</v>
      </c>
      <c r="AJ149" t="s">
        <v>19846</v>
      </c>
      <c r="AK149" t="s">
        <v>693</v>
      </c>
      <c r="AL149" t="s">
        <v>19843</v>
      </c>
      <c r="AN149" t="s">
        <v>19845</v>
      </c>
      <c r="AO149" t="s">
        <v>693</v>
      </c>
      <c r="AT149" t="s">
        <v>19847</v>
      </c>
      <c r="AU149" t="s">
        <v>19848</v>
      </c>
      <c r="AV149" t="s">
        <v>19849</v>
      </c>
      <c r="AW149" t="s">
        <v>230</v>
      </c>
      <c r="AX149" t="s">
        <v>230</v>
      </c>
      <c r="AY149" t="s">
        <v>1857</v>
      </c>
      <c r="AZ149" t="s">
        <v>1857</v>
      </c>
      <c r="BA149" t="s">
        <v>18076</v>
      </c>
      <c r="BB149" s="1">
        <v>46153.529409722221</v>
      </c>
      <c r="BC149">
        <v>2026</v>
      </c>
      <c r="BD149">
        <v>5</v>
      </c>
      <c r="BE149">
        <v>11</v>
      </c>
      <c r="BF149" t="s">
        <v>18129</v>
      </c>
      <c r="BG149" t="s">
        <v>17935</v>
      </c>
      <c r="BH149" t="s">
        <v>17936</v>
      </c>
      <c r="BJ149" t="s">
        <v>19850</v>
      </c>
      <c r="BL149" t="s">
        <v>717</v>
      </c>
      <c r="BM149" t="s">
        <v>714</v>
      </c>
      <c r="BN149" t="s">
        <v>2989</v>
      </c>
      <c r="BO149" t="s">
        <v>715</v>
      </c>
      <c r="BP149" t="s">
        <v>19851</v>
      </c>
      <c r="BQ149" t="s">
        <v>19852</v>
      </c>
      <c r="BR149" t="s">
        <v>19853</v>
      </c>
      <c r="BS149" t="s">
        <v>17920</v>
      </c>
      <c r="BT149">
        <v>2026</v>
      </c>
      <c r="BU149">
        <v>5</v>
      </c>
      <c r="BV149">
        <v>11</v>
      </c>
      <c r="BY149" t="s">
        <v>386</v>
      </c>
      <c r="BZ149" t="s">
        <v>18083</v>
      </c>
      <c r="CA149" s="1">
        <v>46153.529166666667</v>
      </c>
      <c r="CB149" s="2">
        <v>46154</v>
      </c>
      <c r="CC149">
        <v>12219</v>
      </c>
      <c r="CD149" t="s">
        <v>337</v>
      </c>
      <c r="CE149" t="s">
        <v>2810</v>
      </c>
      <c r="CF149" t="s">
        <v>18948</v>
      </c>
      <c r="CW149">
        <v>5181331</v>
      </c>
      <c r="CX149">
        <v>34606253</v>
      </c>
      <c r="CY149" s="1">
        <v>46155.323611111111</v>
      </c>
      <c r="CZ149">
        <v>2026</v>
      </c>
      <c r="DA149">
        <v>5</v>
      </c>
      <c r="DB149">
        <v>13</v>
      </c>
      <c r="DC149">
        <v>12</v>
      </c>
      <c r="DD149">
        <v>29</v>
      </c>
      <c r="DE149">
        <v>599</v>
      </c>
      <c r="DF149" t="s">
        <v>19843</v>
      </c>
      <c r="DG149" t="s">
        <v>19854</v>
      </c>
      <c r="DQ149" t="s">
        <v>19358</v>
      </c>
      <c r="DR149" t="s">
        <v>693</v>
      </c>
      <c r="DS149" t="s">
        <v>693</v>
      </c>
      <c r="DT149" t="s">
        <v>693</v>
      </c>
      <c r="DV149" t="s">
        <v>693</v>
      </c>
      <c r="EA149" t="s">
        <v>693</v>
      </c>
      <c r="EB149" t="s">
        <v>693</v>
      </c>
      <c r="EP149" t="s">
        <v>19839</v>
      </c>
      <c r="EQ149" t="s">
        <v>18084</v>
      </c>
      <c r="ES149" t="s">
        <v>281</v>
      </c>
      <c r="ET149" t="s">
        <v>19840</v>
      </c>
      <c r="EU149" t="s">
        <v>17962</v>
      </c>
      <c r="EV149" t="s">
        <v>19855</v>
      </c>
      <c r="EX149" t="s">
        <v>19856</v>
      </c>
      <c r="EY149" t="s">
        <v>19857</v>
      </c>
      <c r="EZ149" t="s">
        <v>270</v>
      </c>
      <c r="FB149" t="s">
        <v>279</v>
      </c>
      <c r="FC149" t="s">
        <v>19074</v>
      </c>
      <c r="FD149" t="s">
        <v>18133</v>
      </c>
      <c r="FE149" t="s">
        <v>281</v>
      </c>
      <c r="FF149" s="1">
        <v>46153.550057870372</v>
      </c>
      <c r="FG149">
        <v>0.5</v>
      </c>
      <c r="FH149">
        <v>0</v>
      </c>
      <c r="FI149">
        <v>1</v>
      </c>
      <c r="FK149" t="s">
        <v>19852</v>
      </c>
      <c r="FL149" t="s">
        <v>19858</v>
      </c>
      <c r="FM149" t="s">
        <v>17949</v>
      </c>
    </row>
    <row r="150" spans="1:169" x14ac:dyDescent="0.3">
      <c r="A150">
        <v>0</v>
      </c>
      <c r="B150" t="s">
        <v>17916</v>
      </c>
      <c r="C150" t="s">
        <v>17916</v>
      </c>
      <c r="E150" t="s">
        <v>17918</v>
      </c>
      <c r="F150">
        <v>46158.5</v>
      </c>
      <c r="G150">
        <v>2026</v>
      </c>
      <c r="H150">
        <v>5</v>
      </c>
      <c r="I150">
        <v>16</v>
      </c>
      <c r="J150" t="s">
        <v>17919</v>
      </c>
      <c r="O150" t="s">
        <v>18000</v>
      </c>
      <c r="P150">
        <v>2026</v>
      </c>
      <c r="Q150">
        <v>5</v>
      </c>
      <c r="R150">
        <v>14</v>
      </c>
      <c r="S150" t="s">
        <v>19859</v>
      </c>
      <c r="T150" t="s">
        <v>19860</v>
      </c>
      <c r="V150" t="s">
        <v>17923</v>
      </c>
      <c r="Y150" t="s">
        <v>17916</v>
      </c>
      <c r="AB150" t="s">
        <v>251</v>
      </c>
      <c r="AC150" t="s">
        <v>17924</v>
      </c>
      <c r="AD150">
        <v>1000008229490</v>
      </c>
      <c r="AI150" t="s">
        <v>19861</v>
      </c>
      <c r="AJ150" t="s">
        <v>19862</v>
      </c>
      <c r="AK150" t="s">
        <v>693</v>
      </c>
      <c r="AN150" t="s">
        <v>19861</v>
      </c>
      <c r="AO150" t="s">
        <v>693</v>
      </c>
      <c r="AT150" t="s">
        <v>19863</v>
      </c>
      <c r="AU150" t="s">
        <v>19864</v>
      </c>
      <c r="AV150" t="s">
        <v>19865</v>
      </c>
      <c r="AW150" t="s">
        <v>230</v>
      </c>
      <c r="AX150" t="s">
        <v>230</v>
      </c>
      <c r="AY150" t="s">
        <v>380</v>
      </c>
      <c r="AZ150" t="s">
        <v>380</v>
      </c>
      <c r="BA150" t="s">
        <v>255</v>
      </c>
      <c r="BB150" s="1">
        <v>46156.556006944447</v>
      </c>
      <c r="BC150">
        <v>2026</v>
      </c>
      <c r="BD150">
        <v>5</v>
      </c>
      <c r="BE150">
        <v>14</v>
      </c>
      <c r="BF150" t="s">
        <v>18143</v>
      </c>
      <c r="BG150" t="s">
        <v>18130</v>
      </c>
      <c r="BH150" t="s">
        <v>17936</v>
      </c>
      <c r="BJ150" t="s">
        <v>19866</v>
      </c>
      <c r="BL150" t="s">
        <v>1736</v>
      </c>
      <c r="BM150" t="s">
        <v>1734</v>
      </c>
      <c r="BN150" t="s">
        <v>2372</v>
      </c>
      <c r="BO150" t="s">
        <v>1002</v>
      </c>
      <c r="BP150" t="s">
        <v>19867</v>
      </c>
      <c r="BQ150" t="s">
        <v>19868</v>
      </c>
      <c r="BR150" t="s">
        <v>19869</v>
      </c>
      <c r="BS150" t="s">
        <v>18000</v>
      </c>
      <c r="BT150">
        <v>2026</v>
      </c>
      <c r="BU150">
        <v>5</v>
      </c>
      <c r="BV150">
        <v>14</v>
      </c>
      <c r="BY150" t="s">
        <v>693</v>
      </c>
      <c r="BZ150" t="s">
        <v>17943</v>
      </c>
      <c r="CA150" s="1">
        <v>46156.555555555555</v>
      </c>
      <c r="CB150" s="2">
        <v>46157</v>
      </c>
      <c r="CE150" t="s">
        <v>2810</v>
      </c>
      <c r="CY150" s="1"/>
      <c r="DQ150" t="s">
        <v>17918</v>
      </c>
      <c r="DS150" t="s">
        <v>693</v>
      </c>
      <c r="EP150" t="s">
        <v>19870</v>
      </c>
      <c r="EQ150" t="s">
        <v>255</v>
      </c>
      <c r="ER150" t="s">
        <v>17945</v>
      </c>
      <c r="ES150" t="s">
        <v>281</v>
      </c>
      <c r="ET150" t="s">
        <v>19871</v>
      </c>
      <c r="EU150" t="s">
        <v>17947</v>
      </c>
      <c r="EZ150" t="s">
        <v>270</v>
      </c>
      <c r="FB150" t="s">
        <v>281</v>
      </c>
      <c r="FD150" t="s">
        <v>17948</v>
      </c>
      <c r="FE150" t="s">
        <v>281</v>
      </c>
      <c r="FF150" s="1">
        <v>46156.591747685183</v>
      </c>
      <c r="FG150">
        <v>0.86</v>
      </c>
      <c r="FH150">
        <v>0</v>
      </c>
      <c r="FM150" t="s">
        <v>17949</v>
      </c>
    </row>
    <row r="151" spans="1:169" x14ac:dyDescent="0.3">
      <c r="A151">
        <v>0</v>
      </c>
      <c r="B151" t="s">
        <v>17916</v>
      </c>
      <c r="C151" t="s">
        <v>17916</v>
      </c>
      <c r="E151" t="s">
        <v>17918</v>
      </c>
      <c r="F151">
        <v>46157.5</v>
      </c>
      <c r="G151">
        <v>2026</v>
      </c>
      <c r="H151">
        <v>5</v>
      </c>
      <c r="I151">
        <v>15</v>
      </c>
      <c r="J151" t="s">
        <v>17919</v>
      </c>
      <c r="O151" t="s">
        <v>18000</v>
      </c>
      <c r="P151">
        <v>2026</v>
      </c>
      <c r="Q151">
        <v>5</v>
      </c>
      <c r="R151">
        <v>14</v>
      </c>
      <c r="S151" t="s">
        <v>19872</v>
      </c>
      <c r="T151" t="s">
        <v>19873</v>
      </c>
      <c r="Y151" t="s">
        <v>17916</v>
      </c>
      <c r="AB151" t="s">
        <v>251</v>
      </c>
      <c r="AC151" t="s">
        <v>18065</v>
      </c>
      <c r="AD151">
        <v>1000008239142</v>
      </c>
      <c r="AG151" t="s">
        <v>19874</v>
      </c>
      <c r="AH151" t="s">
        <v>19875</v>
      </c>
      <c r="AI151" t="s">
        <v>19876</v>
      </c>
      <c r="AJ151" t="s">
        <v>19877</v>
      </c>
      <c r="AK151" t="s">
        <v>693</v>
      </c>
      <c r="AL151" t="s">
        <v>19874</v>
      </c>
      <c r="AN151" t="s">
        <v>19876</v>
      </c>
      <c r="AO151" t="s">
        <v>693</v>
      </c>
      <c r="AT151" t="s">
        <v>19878</v>
      </c>
      <c r="AU151" t="s">
        <v>19879</v>
      </c>
      <c r="AV151" t="s">
        <v>19880</v>
      </c>
      <c r="AW151" t="s">
        <v>230</v>
      </c>
      <c r="AX151" t="s">
        <v>230</v>
      </c>
      <c r="AY151" t="s">
        <v>380</v>
      </c>
      <c r="AZ151" t="s">
        <v>380</v>
      </c>
      <c r="BA151" t="s">
        <v>18076</v>
      </c>
      <c r="BB151" s="1">
        <v>46156.697800925926</v>
      </c>
      <c r="BC151">
        <v>2026</v>
      </c>
      <c r="BD151">
        <v>5</v>
      </c>
      <c r="BE151">
        <v>14</v>
      </c>
      <c r="BF151" t="s">
        <v>18129</v>
      </c>
      <c r="BG151" t="s">
        <v>18130</v>
      </c>
      <c r="BH151" t="s">
        <v>17936</v>
      </c>
      <c r="BJ151" t="s">
        <v>19881</v>
      </c>
      <c r="BL151" t="s">
        <v>1736</v>
      </c>
      <c r="BM151" t="s">
        <v>1734</v>
      </c>
      <c r="BN151" t="s">
        <v>2372</v>
      </c>
      <c r="BO151" t="s">
        <v>1002</v>
      </c>
      <c r="BP151" t="s">
        <v>2825</v>
      </c>
      <c r="BQ151" t="s">
        <v>19868</v>
      </c>
      <c r="BR151" t="s">
        <v>19882</v>
      </c>
      <c r="BS151" t="s">
        <v>18000</v>
      </c>
      <c r="BT151">
        <v>2026</v>
      </c>
      <c r="BU151">
        <v>5</v>
      </c>
      <c r="BV151">
        <v>14</v>
      </c>
      <c r="BY151" t="s">
        <v>386</v>
      </c>
      <c r="BZ151" t="s">
        <v>18083</v>
      </c>
      <c r="CA151" s="1">
        <v>46156.697222222225</v>
      </c>
      <c r="CB151" s="2">
        <v>46157</v>
      </c>
      <c r="CE151" t="s">
        <v>2810</v>
      </c>
      <c r="CY151" s="1"/>
      <c r="DQ151" t="s">
        <v>17918</v>
      </c>
      <c r="DR151" t="s">
        <v>693</v>
      </c>
      <c r="DS151" t="s">
        <v>693</v>
      </c>
      <c r="DT151" t="s">
        <v>693</v>
      </c>
      <c r="DV151" t="s">
        <v>693</v>
      </c>
      <c r="EA151" t="s">
        <v>693</v>
      </c>
      <c r="EB151" t="s">
        <v>693</v>
      </c>
      <c r="EP151" t="s">
        <v>19870</v>
      </c>
      <c r="EQ151" t="s">
        <v>18084</v>
      </c>
      <c r="ES151" t="s">
        <v>281</v>
      </c>
      <c r="ET151" t="s">
        <v>19871</v>
      </c>
      <c r="EU151" t="s">
        <v>17962</v>
      </c>
      <c r="EZ151" t="s">
        <v>270</v>
      </c>
      <c r="FB151" t="s">
        <v>281</v>
      </c>
      <c r="FD151" t="s">
        <v>18133</v>
      </c>
      <c r="FE151" t="s">
        <v>281</v>
      </c>
      <c r="FF151" s="1">
        <v>46156.716874999998</v>
      </c>
      <c r="FG151">
        <v>0.46</v>
      </c>
      <c r="FH151">
        <v>0</v>
      </c>
      <c r="FM151" t="s">
        <v>17949</v>
      </c>
    </row>
    <row r="152" spans="1:169" x14ac:dyDescent="0.3">
      <c r="A152">
        <v>0</v>
      </c>
      <c r="B152" t="s">
        <v>17917</v>
      </c>
      <c r="C152" t="s">
        <v>17916</v>
      </c>
      <c r="D152" t="s">
        <v>19883</v>
      </c>
      <c r="E152" t="s">
        <v>17918</v>
      </c>
      <c r="F152">
        <v>46157.5</v>
      </c>
      <c r="G152">
        <v>2026</v>
      </c>
      <c r="H152">
        <v>5</v>
      </c>
      <c r="I152">
        <v>15</v>
      </c>
      <c r="O152" t="s">
        <v>18000</v>
      </c>
      <c r="P152">
        <v>2026</v>
      </c>
      <c r="Q152">
        <v>5</v>
      </c>
      <c r="R152">
        <v>14</v>
      </c>
      <c r="S152" t="s">
        <v>19884</v>
      </c>
      <c r="T152" t="s">
        <v>19885</v>
      </c>
      <c r="W152" t="s">
        <v>2843</v>
      </c>
      <c r="Y152" t="s">
        <v>17916</v>
      </c>
      <c r="AB152" t="s">
        <v>251</v>
      </c>
      <c r="AC152" t="s">
        <v>18065</v>
      </c>
      <c r="AD152">
        <v>1000008240103</v>
      </c>
      <c r="AG152" t="s">
        <v>19886</v>
      </c>
      <c r="AH152" t="s">
        <v>19887</v>
      </c>
      <c r="AI152" t="s">
        <v>19888</v>
      </c>
      <c r="AJ152" t="s">
        <v>19889</v>
      </c>
      <c r="AK152" t="s">
        <v>693</v>
      </c>
      <c r="AL152" t="s">
        <v>19886</v>
      </c>
      <c r="AM152" t="s">
        <v>19890</v>
      </c>
      <c r="AN152" t="s">
        <v>19888</v>
      </c>
      <c r="AO152" t="s">
        <v>693</v>
      </c>
      <c r="AR152" t="s">
        <v>19890</v>
      </c>
      <c r="AT152" t="s">
        <v>19891</v>
      </c>
      <c r="AU152" t="s">
        <v>19892</v>
      </c>
      <c r="AV152" t="s">
        <v>19893</v>
      </c>
      <c r="AW152" t="s">
        <v>230</v>
      </c>
      <c r="AX152" t="s">
        <v>230</v>
      </c>
      <c r="AY152" t="s">
        <v>380</v>
      </c>
      <c r="AZ152" t="s">
        <v>380</v>
      </c>
      <c r="BA152" t="s">
        <v>18076</v>
      </c>
      <c r="BB152" s="1">
        <v>46156.773668981485</v>
      </c>
      <c r="BC152">
        <v>2026</v>
      </c>
      <c r="BD152">
        <v>5</v>
      </c>
      <c r="BE152">
        <v>14</v>
      </c>
      <c r="BF152" t="s">
        <v>18129</v>
      </c>
      <c r="BG152" t="s">
        <v>18130</v>
      </c>
      <c r="BH152" t="s">
        <v>17936</v>
      </c>
      <c r="BJ152" t="s">
        <v>19894</v>
      </c>
      <c r="BL152" t="s">
        <v>1736</v>
      </c>
      <c r="BM152" t="s">
        <v>1734</v>
      </c>
      <c r="BN152" t="s">
        <v>2372</v>
      </c>
      <c r="BO152" t="s">
        <v>1002</v>
      </c>
      <c r="BP152" t="s">
        <v>19895</v>
      </c>
      <c r="BQ152" t="s">
        <v>19868</v>
      </c>
      <c r="BR152" t="s">
        <v>19896</v>
      </c>
      <c r="BS152" t="s">
        <v>18000</v>
      </c>
      <c r="BT152">
        <v>2026</v>
      </c>
      <c r="BU152">
        <v>5</v>
      </c>
      <c r="BV152">
        <v>14</v>
      </c>
      <c r="BY152" t="s">
        <v>386</v>
      </c>
      <c r="BZ152" t="s">
        <v>18083</v>
      </c>
      <c r="CA152" s="1">
        <v>46156.773611111108</v>
      </c>
      <c r="CB152" s="2">
        <v>46157</v>
      </c>
      <c r="CE152" t="s">
        <v>2810</v>
      </c>
      <c r="CY152" s="1"/>
      <c r="DQ152" t="s">
        <v>17918</v>
      </c>
      <c r="DR152" t="s">
        <v>693</v>
      </c>
      <c r="DS152" t="s">
        <v>693</v>
      </c>
      <c r="DT152" t="s">
        <v>693</v>
      </c>
      <c r="DV152" t="s">
        <v>693</v>
      </c>
      <c r="EA152" t="s">
        <v>693</v>
      </c>
      <c r="EB152" t="s">
        <v>693</v>
      </c>
      <c r="EP152" t="s">
        <v>19870</v>
      </c>
      <c r="EQ152" t="s">
        <v>18084</v>
      </c>
      <c r="ES152" t="s">
        <v>281</v>
      </c>
      <c r="ET152" t="s">
        <v>19871</v>
      </c>
      <c r="EU152" t="s">
        <v>17962</v>
      </c>
      <c r="EZ152" t="s">
        <v>270</v>
      </c>
      <c r="FB152" t="s">
        <v>281</v>
      </c>
      <c r="FD152" t="s">
        <v>18133</v>
      </c>
      <c r="FE152" t="s">
        <v>281</v>
      </c>
      <c r="FF152" s="1">
        <v>46156.800243055557</v>
      </c>
      <c r="FG152">
        <v>0.64</v>
      </c>
      <c r="FH152">
        <v>0</v>
      </c>
      <c r="FM152" t="s">
        <v>17949</v>
      </c>
    </row>
    <row r="153" spans="1:169" x14ac:dyDescent="0.3">
      <c r="A153">
        <v>0</v>
      </c>
      <c r="B153" t="s">
        <v>17916</v>
      </c>
      <c r="C153" t="s">
        <v>17916</v>
      </c>
      <c r="E153" t="s">
        <v>17918</v>
      </c>
      <c r="F153">
        <v>46157.291666666664</v>
      </c>
      <c r="G153">
        <v>2026</v>
      </c>
      <c r="H153">
        <v>5</v>
      </c>
      <c r="I153">
        <v>15</v>
      </c>
      <c r="J153" t="s">
        <v>17963</v>
      </c>
      <c r="O153" t="s">
        <v>17964</v>
      </c>
      <c r="P153">
        <v>2026</v>
      </c>
      <c r="Q153">
        <v>5</v>
      </c>
      <c r="R153">
        <v>13</v>
      </c>
      <c r="S153" t="s">
        <v>19897</v>
      </c>
      <c r="T153" t="s">
        <v>19898</v>
      </c>
      <c r="Y153" t="s">
        <v>17916</v>
      </c>
      <c r="AB153" t="s">
        <v>251</v>
      </c>
      <c r="AC153" t="s">
        <v>18065</v>
      </c>
      <c r="AD153">
        <v>1000008226355</v>
      </c>
      <c r="AG153" t="s">
        <v>19899</v>
      </c>
      <c r="AH153" t="s">
        <v>19900</v>
      </c>
      <c r="AI153" t="s">
        <v>19901</v>
      </c>
      <c r="AJ153" t="s">
        <v>19902</v>
      </c>
      <c r="AK153" t="s">
        <v>693</v>
      </c>
      <c r="AL153" t="s">
        <v>19899</v>
      </c>
      <c r="AM153" t="s">
        <v>19903</v>
      </c>
      <c r="AN153" t="s">
        <v>19901</v>
      </c>
      <c r="AO153" t="s">
        <v>693</v>
      </c>
      <c r="AP153" t="s">
        <v>19904</v>
      </c>
      <c r="AR153" t="s">
        <v>19903</v>
      </c>
      <c r="AS153" t="s">
        <v>19904</v>
      </c>
      <c r="AT153" t="s">
        <v>19905</v>
      </c>
      <c r="AU153" t="s">
        <v>19906</v>
      </c>
      <c r="AV153" t="s">
        <v>19907</v>
      </c>
      <c r="AW153" t="s">
        <v>230</v>
      </c>
      <c r="AX153" t="s">
        <v>230</v>
      </c>
      <c r="AY153" t="s">
        <v>1322</v>
      </c>
      <c r="AZ153" t="s">
        <v>1322</v>
      </c>
      <c r="BA153" t="s">
        <v>18076</v>
      </c>
      <c r="BB153" s="1">
        <v>46155.562395833331</v>
      </c>
      <c r="BC153">
        <v>2026</v>
      </c>
      <c r="BD153">
        <v>5</v>
      </c>
      <c r="BE153">
        <v>13</v>
      </c>
      <c r="BF153" t="s">
        <v>18129</v>
      </c>
      <c r="BG153" t="s">
        <v>17935</v>
      </c>
      <c r="BH153" t="s">
        <v>17936</v>
      </c>
      <c r="BJ153" t="s">
        <v>19908</v>
      </c>
      <c r="BL153" t="s">
        <v>1736</v>
      </c>
      <c r="BM153" t="s">
        <v>1734</v>
      </c>
      <c r="BN153" t="s">
        <v>2372</v>
      </c>
      <c r="BO153" t="s">
        <v>1002</v>
      </c>
      <c r="BP153" t="s">
        <v>19909</v>
      </c>
      <c r="BQ153" t="s">
        <v>19868</v>
      </c>
      <c r="BR153" t="s">
        <v>19910</v>
      </c>
      <c r="BS153" t="s">
        <v>17964</v>
      </c>
      <c r="BT153">
        <v>2026</v>
      </c>
      <c r="BU153">
        <v>5</v>
      </c>
      <c r="BV153">
        <v>13</v>
      </c>
      <c r="BY153" t="s">
        <v>386</v>
      </c>
      <c r="BZ153" t="s">
        <v>18083</v>
      </c>
      <c r="CA153" s="1">
        <v>46155.561805555553</v>
      </c>
      <c r="CB153" s="2">
        <v>46156</v>
      </c>
      <c r="CE153" t="s">
        <v>2810</v>
      </c>
      <c r="CY153" s="1"/>
      <c r="DQ153" t="s">
        <v>17918</v>
      </c>
      <c r="DR153" t="s">
        <v>693</v>
      </c>
      <c r="DS153" t="s">
        <v>693</v>
      </c>
      <c r="DT153" t="s">
        <v>693</v>
      </c>
      <c r="DV153" t="s">
        <v>693</v>
      </c>
      <c r="EA153" t="s">
        <v>693</v>
      </c>
      <c r="EB153" t="s">
        <v>693</v>
      </c>
      <c r="EP153" t="s">
        <v>19870</v>
      </c>
      <c r="EQ153" t="s">
        <v>18084</v>
      </c>
      <c r="ES153" t="s">
        <v>281</v>
      </c>
      <c r="ET153" t="s">
        <v>19871</v>
      </c>
      <c r="EU153" t="s">
        <v>17962</v>
      </c>
      <c r="EZ153" t="s">
        <v>270</v>
      </c>
      <c r="FB153" t="s">
        <v>281</v>
      </c>
      <c r="FD153" t="s">
        <v>18133</v>
      </c>
      <c r="FE153" t="s">
        <v>281</v>
      </c>
      <c r="FF153" s="1">
        <v>46155.591793981483</v>
      </c>
      <c r="FG153">
        <v>0.71</v>
      </c>
      <c r="FH153">
        <v>0</v>
      </c>
      <c r="FI153">
        <v>1</v>
      </c>
      <c r="FM153" t="s">
        <v>17949</v>
      </c>
    </row>
    <row r="154" spans="1:169" x14ac:dyDescent="0.3">
      <c r="A154">
        <v>0</v>
      </c>
      <c r="B154" t="s">
        <v>17916</v>
      </c>
      <c r="C154" t="s">
        <v>17916</v>
      </c>
      <c r="E154" t="s">
        <v>17918</v>
      </c>
      <c r="F154">
        <v>46157.291666666664</v>
      </c>
      <c r="G154">
        <v>2026</v>
      </c>
      <c r="H154">
        <v>5</v>
      </c>
      <c r="I154">
        <v>15</v>
      </c>
      <c r="J154" t="s">
        <v>17963</v>
      </c>
      <c r="O154" t="s">
        <v>17964</v>
      </c>
      <c r="P154">
        <v>2026</v>
      </c>
      <c r="Q154">
        <v>5</v>
      </c>
      <c r="R154">
        <v>13</v>
      </c>
      <c r="S154" t="s">
        <v>19911</v>
      </c>
      <c r="T154" t="s">
        <v>19912</v>
      </c>
      <c r="Y154" t="s">
        <v>17916</v>
      </c>
      <c r="AB154" t="s">
        <v>251</v>
      </c>
      <c r="AC154" t="s">
        <v>17924</v>
      </c>
      <c r="AD154">
        <v>1000008226823</v>
      </c>
      <c r="AI154" t="s">
        <v>19913</v>
      </c>
      <c r="AJ154" t="s">
        <v>19914</v>
      </c>
      <c r="AK154" t="s">
        <v>693</v>
      </c>
      <c r="AN154" t="s">
        <v>19913</v>
      </c>
      <c r="AO154" t="s">
        <v>693</v>
      </c>
      <c r="AT154" t="s">
        <v>19915</v>
      </c>
      <c r="AU154" t="s">
        <v>19916</v>
      </c>
      <c r="AV154" t="s">
        <v>19917</v>
      </c>
      <c r="AW154" t="s">
        <v>230</v>
      </c>
      <c r="AX154" t="s">
        <v>230</v>
      </c>
      <c r="AY154" t="s">
        <v>380</v>
      </c>
      <c r="AZ154" t="s">
        <v>380</v>
      </c>
      <c r="BA154" t="s">
        <v>255</v>
      </c>
      <c r="BB154" s="1">
        <v>46155.639328703706</v>
      </c>
      <c r="BC154">
        <v>2026</v>
      </c>
      <c r="BD154">
        <v>5</v>
      </c>
      <c r="BE154">
        <v>13</v>
      </c>
      <c r="BF154" t="s">
        <v>18100</v>
      </c>
      <c r="BG154" t="s">
        <v>18130</v>
      </c>
      <c r="BH154" t="s">
        <v>17936</v>
      </c>
      <c r="BJ154" t="s">
        <v>19918</v>
      </c>
      <c r="BL154" t="s">
        <v>1736</v>
      </c>
      <c r="BM154" t="s">
        <v>1734</v>
      </c>
      <c r="BN154" t="s">
        <v>2372</v>
      </c>
      <c r="BO154" t="s">
        <v>1002</v>
      </c>
      <c r="BP154" t="s">
        <v>19919</v>
      </c>
      <c r="BQ154" t="s">
        <v>19920</v>
      </c>
      <c r="BR154" t="s">
        <v>19921</v>
      </c>
      <c r="BS154" t="s">
        <v>17964</v>
      </c>
      <c r="BT154">
        <v>2026</v>
      </c>
      <c r="BU154">
        <v>5</v>
      </c>
      <c r="BV154">
        <v>13</v>
      </c>
      <c r="BY154" t="s">
        <v>693</v>
      </c>
      <c r="BZ154" t="s">
        <v>17943</v>
      </c>
      <c r="CA154" s="1">
        <v>46155.638888888891</v>
      </c>
      <c r="CB154" s="2">
        <v>46156</v>
      </c>
      <c r="CE154" t="s">
        <v>2810</v>
      </c>
      <c r="CY154" s="1"/>
      <c r="DQ154" t="s">
        <v>17918</v>
      </c>
      <c r="DS154" t="s">
        <v>693</v>
      </c>
      <c r="EP154" t="s">
        <v>19870</v>
      </c>
      <c r="EQ154" t="s">
        <v>255</v>
      </c>
      <c r="ER154" t="s">
        <v>17945</v>
      </c>
      <c r="ES154" t="s">
        <v>281</v>
      </c>
      <c r="ET154" t="s">
        <v>19871</v>
      </c>
      <c r="EU154" t="s">
        <v>17962</v>
      </c>
      <c r="EZ154" t="s">
        <v>270</v>
      </c>
      <c r="FB154" t="s">
        <v>281</v>
      </c>
      <c r="FD154" t="s">
        <v>17948</v>
      </c>
      <c r="FE154" t="s">
        <v>281</v>
      </c>
      <c r="FF154" s="1">
        <v>46155.675104166665</v>
      </c>
      <c r="FG154">
        <v>0.86</v>
      </c>
      <c r="FH154">
        <v>0</v>
      </c>
      <c r="FI154">
        <v>1</v>
      </c>
      <c r="FM154" t="s">
        <v>17949</v>
      </c>
    </row>
    <row r="155" spans="1:169" x14ac:dyDescent="0.3">
      <c r="A155">
        <v>0</v>
      </c>
      <c r="B155" t="s">
        <v>17916</v>
      </c>
      <c r="C155" t="s">
        <v>17916</v>
      </c>
      <c r="E155" t="s">
        <v>17918</v>
      </c>
      <c r="F155">
        <v>46157.291666666664</v>
      </c>
      <c r="G155">
        <v>2026</v>
      </c>
      <c r="H155">
        <v>5</v>
      </c>
      <c r="I155">
        <v>15</v>
      </c>
      <c r="J155" t="s">
        <v>17963</v>
      </c>
      <c r="O155" t="s">
        <v>18000</v>
      </c>
      <c r="P155">
        <v>2026</v>
      </c>
      <c r="Q155">
        <v>5</v>
      </c>
      <c r="R155">
        <v>14</v>
      </c>
      <c r="S155" t="s">
        <v>19922</v>
      </c>
      <c r="T155" t="s">
        <v>19923</v>
      </c>
      <c r="Y155" t="s">
        <v>17916</v>
      </c>
      <c r="AB155" t="s">
        <v>251</v>
      </c>
      <c r="AC155" t="s">
        <v>18065</v>
      </c>
      <c r="AD155">
        <v>1000008228254</v>
      </c>
      <c r="AG155" t="s">
        <v>19924</v>
      </c>
      <c r="AH155" t="s">
        <v>19925</v>
      </c>
      <c r="AI155" t="s">
        <v>19926</v>
      </c>
      <c r="AJ155" t="s">
        <v>19927</v>
      </c>
      <c r="AK155" t="s">
        <v>693</v>
      </c>
      <c r="AL155" t="s">
        <v>19924</v>
      </c>
      <c r="AM155" t="s">
        <v>19928</v>
      </c>
      <c r="AN155" t="s">
        <v>19926</v>
      </c>
      <c r="AO155" t="s">
        <v>693</v>
      </c>
      <c r="AP155" t="s">
        <v>19928</v>
      </c>
      <c r="AR155" t="s">
        <v>19928</v>
      </c>
      <c r="AS155" t="s">
        <v>19928</v>
      </c>
      <c r="AT155" t="s">
        <v>19929</v>
      </c>
      <c r="AU155" t="s">
        <v>19930</v>
      </c>
      <c r="AV155" t="s">
        <v>19931</v>
      </c>
      <c r="AW155" t="s">
        <v>230</v>
      </c>
      <c r="AX155" t="s">
        <v>230</v>
      </c>
      <c r="AY155" t="s">
        <v>380</v>
      </c>
      <c r="AZ155" t="s">
        <v>380</v>
      </c>
      <c r="BA155" t="s">
        <v>18076</v>
      </c>
      <c r="BB155" s="1">
        <v>46156.378819444442</v>
      </c>
      <c r="BC155">
        <v>2026</v>
      </c>
      <c r="BD155">
        <v>5</v>
      </c>
      <c r="BE155">
        <v>14</v>
      </c>
      <c r="BF155" t="s">
        <v>18129</v>
      </c>
      <c r="BG155" t="s">
        <v>18130</v>
      </c>
      <c r="BH155" t="s">
        <v>17936</v>
      </c>
      <c r="BJ155" t="s">
        <v>19928</v>
      </c>
      <c r="BL155" t="s">
        <v>1736</v>
      </c>
      <c r="BM155" t="s">
        <v>1734</v>
      </c>
      <c r="BN155" t="s">
        <v>2372</v>
      </c>
      <c r="BO155" t="s">
        <v>1002</v>
      </c>
      <c r="BP155" t="s">
        <v>2969</v>
      </c>
      <c r="BQ155" t="s">
        <v>19932</v>
      </c>
      <c r="BR155" t="s">
        <v>19933</v>
      </c>
      <c r="BS155" t="s">
        <v>18000</v>
      </c>
      <c r="BT155">
        <v>2026</v>
      </c>
      <c r="BU155">
        <v>5</v>
      </c>
      <c r="BV155">
        <v>14</v>
      </c>
      <c r="BY155" t="s">
        <v>386</v>
      </c>
      <c r="BZ155" t="s">
        <v>18083</v>
      </c>
      <c r="CA155" s="1">
        <v>46156.378472222219</v>
      </c>
      <c r="CB155" s="2">
        <v>46156</v>
      </c>
      <c r="CE155" t="s">
        <v>2810</v>
      </c>
      <c r="CY155" s="1"/>
      <c r="DQ155" t="s">
        <v>17918</v>
      </c>
      <c r="DR155" t="s">
        <v>693</v>
      </c>
      <c r="DS155" t="s">
        <v>693</v>
      </c>
      <c r="DT155" t="s">
        <v>693</v>
      </c>
      <c r="DV155" t="s">
        <v>693</v>
      </c>
      <c r="EA155" t="s">
        <v>693</v>
      </c>
      <c r="EB155" t="s">
        <v>693</v>
      </c>
      <c r="EP155" t="s">
        <v>19870</v>
      </c>
      <c r="EQ155" t="s">
        <v>18084</v>
      </c>
      <c r="ES155" t="s">
        <v>281</v>
      </c>
      <c r="ET155" t="s">
        <v>19871</v>
      </c>
      <c r="EU155" t="s">
        <v>17962</v>
      </c>
      <c r="EZ155" t="s">
        <v>270</v>
      </c>
      <c r="FB155" t="s">
        <v>281</v>
      </c>
      <c r="FD155" t="s">
        <v>18133</v>
      </c>
      <c r="FE155" t="s">
        <v>281</v>
      </c>
      <c r="FF155" s="1">
        <v>46156.425416666665</v>
      </c>
      <c r="FG155">
        <v>1.1200000000000001</v>
      </c>
      <c r="FH155">
        <v>0</v>
      </c>
      <c r="FM155" t="s">
        <v>17949</v>
      </c>
    </row>
    <row r="156" spans="1:169" x14ac:dyDescent="0.3">
      <c r="A156">
        <v>3</v>
      </c>
      <c r="B156" t="s">
        <v>17917</v>
      </c>
      <c r="C156" t="s">
        <v>17917</v>
      </c>
      <c r="D156" t="s">
        <v>19934</v>
      </c>
      <c r="E156" t="s">
        <v>17918</v>
      </c>
      <c r="F156">
        <v>46157.291666666664</v>
      </c>
      <c r="G156">
        <v>2026</v>
      </c>
      <c r="H156">
        <v>5</v>
      </c>
      <c r="I156">
        <v>15</v>
      </c>
      <c r="J156" t="s">
        <v>17963</v>
      </c>
      <c r="O156" t="s">
        <v>18089</v>
      </c>
      <c r="P156">
        <v>2026</v>
      </c>
      <c r="Q156">
        <v>5</v>
      </c>
      <c r="R156">
        <v>7</v>
      </c>
      <c r="S156" t="s">
        <v>19935</v>
      </c>
      <c r="T156" t="s">
        <v>19936</v>
      </c>
      <c r="V156" t="s">
        <v>18108</v>
      </c>
      <c r="Y156" t="s">
        <v>17916</v>
      </c>
      <c r="AB156" t="s">
        <v>251</v>
      </c>
      <c r="AC156" t="s">
        <v>19937</v>
      </c>
      <c r="AD156">
        <v>1000008210881</v>
      </c>
      <c r="AG156" t="s">
        <v>19938</v>
      </c>
      <c r="AH156" t="s">
        <v>19939</v>
      </c>
      <c r="AI156" t="s">
        <v>19940</v>
      </c>
      <c r="AJ156" t="s">
        <v>19941</v>
      </c>
      <c r="AK156" t="s">
        <v>693</v>
      </c>
      <c r="AN156" t="s">
        <v>19940</v>
      </c>
      <c r="AO156" t="s">
        <v>693</v>
      </c>
      <c r="AT156" t="s">
        <v>19942</v>
      </c>
      <c r="AU156" t="s">
        <v>19943</v>
      </c>
      <c r="AV156" t="s">
        <v>19944</v>
      </c>
      <c r="AW156" t="s">
        <v>230</v>
      </c>
      <c r="AX156" t="s">
        <v>230</v>
      </c>
      <c r="AY156" t="s">
        <v>17933</v>
      </c>
      <c r="AZ156" t="s">
        <v>17933</v>
      </c>
      <c r="BA156" t="s">
        <v>19945</v>
      </c>
      <c r="BB156" s="1">
        <v>46149.443298611113</v>
      </c>
      <c r="BC156">
        <v>2026</v>
      </c>
      <c r="BD156">
        <v>5</v>
      </c>
      <c r="BE156">
        <v>7</v>
      </c>
      <c r="BF156" t="s">
        <v>19946</v>
      </c>
      <c r="BG156" t="s">
        <v>17935</v>
      </c>
      <c r="BH156" t="s">
        <v>17936</v>
      </c>
      <c r="BI156" t="s">
        <v>18101</v>
      </c>
      <c r="BJ156" t="s">
        <v>19947</v>
      </c>
      <c r="BL156" t="s">
        <v>1736</v>
      </c>
      <c r="BM156" t="s">
        <v>1734</v>
      </c>
      <c r="BN156" t="s">
        <v>2372</v>
      </c>
      <c r="BO156" t="s">
        <v>1002</v>
      </c>
      <c r="BP156" t="s">
        <v>19948</v>
      </c>
      <c r="BQ156" t="s">
        <v>19868</v>
      </c>
      <c r="BR156" t="s">
        <v>19949</v>
      </c>
      <c r="BS156" t="s">
        <v>18089</v>
      </c>
      <c r="BT156">
        <v>2026</v>
      </c>
      <c r="BU156">
        <v>5</v>
      </c>
      <c r="BV156">
        <v>7</v>
      </c>
      <c r="BY156" t="s">
        <v>304</v>
      </c>
      <c r="BZ156" t="s">
        <v>18083</v>
      </c>
      <c r="CA156" s="1">
        <v>46149.443055555559</v>
      </c>
      <c r="CB156" s="2">
        <v>46150</v>
      </c>
      <c r="CC156">
        <v>10296</v>
      </c>
      <c r="CD156" t="s">
        <v>337</v>
      </c>
      <c r="CE156" t="s">
        <v>2810</v>
      </c>
      <c r="CF156" t="s">
        <v>19950</v>
      </c>
      <c r="CW156">
        <v>5176909</v>
      </c>
      <c r="CX156">
        <v>34576222</v>
      </c>
      <c r="CY156" s="1">
        <v>46150.650694444441</v>
      </c>
      <c r="CZ156">
        <v>2026</v>
      </c>
      <c r="DA156">
        <v>5</v>
      </c>
      <c r="DB156">
        <v>8</v>
      </c>
      <c r="DC156">
        <v>4</v>
      </c>
      <c r="DD156">
        <v>1</v>
      </c>
      <c r="DE156">
        <v>1247</v>
      </c>
      <c r="DG156" t="s">
        <v>19951</v>
      </c>
      <c r="DQ156" t="s">
        <v>17918</v>
      </c>
      <c r="DR156" t="s">
        <v>693</v>
      </c>
      <c r="DS156" t="s">
        <v>693</v>
      </c>
      <c r="DT156" t="s">
        <v>693</v>
      </c>
      <c r="EA156" t="s">
        <v>693</v>
      </c>
      <c r="EB156" t="s">
        <v>693</v>
      </c>
      <c r="EP156" t="s">
        <v>19870</v>
      </c>
      <c r="EQ156" t="s">
        <v>19952</v>
      </c>
      <c r="ES156" t="s">
        <v>281</v>
      </c>
      <c r="ET156" t="s">
        <v>19871</v>
      </c>
      <c r="EU156" t="s">
        <v>17962</v>
      </c>
      <c r="EV156" t="s">
        <v>19953</v>
      </c>
      <c r="EX156" t="s">
        <v>19954</v>
      </c>
      <c r="EY156" t="s">
        <v>19955</v>
      </c>
      <c r="EZ156" t="s">
        <v>270</v>
      </c>
      <c r="FB156" t="s">
        <v>281</v>
      </c>
      <c r="FD156" t="s">
        <v>18087</v>
      </c>
      <c r="FE156" t="s">
        <v>281</v>
      </c>
      <c r="FF156" s="1">
        <v>46149.716851851852</v>
      </c>
      <c r="FG156">
        <v>6.57</v>
      </c>
      <c r="FH156">
        <v>0</v>
      </c>
      <c r="FI156">
        <v>3</v>
      </c>
      <c r="FK156" t="s">
        <v>19868</v>
      </c>
      <c r="FL156" t="s">
        <v>19956</v>
      </c>
      <c r="FM156" t="s">
        <v>17949</v>
      </c>
    </row>
    <row r="157" spans="1:169" x14ac:dyDescent="0.3">
      <c r="A157">
        <v>1</v>
      </c>
      <c r="B157" t="s">
        <v>17917</v>
      </c>
      <c r="C157" t="s">
        <v>17917</v>
      </c>
      <c r="D157" t="s">
        <v>19957</v>
      </c>
      <c r="E157" t="s">
        <v>19037</v>
      </c>
      <c r="O157" t="s">
        <v>19958</v>
      </c>
      <c r="P157">
        <v>2026</v>
      </c>
      <c r="Q157">
        <v>5</v>
      </c>
      <c r="R157">
        <v>4</v>
      </c>
      <c r="S157" t="s">
        <v>19959</v>
      </c>
      <c r="T157" t="s">
        <v>19960</v>
      </c>
      <c r="V157" t="s">
        <v>18108</v>
      </c>
      <c r="Y157" t="s">
        <v>17916</v>
      </c>
      <c r="AB157" t="s">
        <v>251</v>
      </c>
      <c r="AC157" t="s">
        <v>18065</v>
      </c>
      <c r="AD157">
        <v>1000008203050</v>
      </c>
      <c r="AG157" t="s">
        <v>19961</v>
      </c>
      <c r="AH157" t="s">
        <v>19962</v>
      </c>
      <c r="AI157" t="s">
        <v>19963</v>
      </c>
      <c r="AJ157" t="s">
        <v>19964</v>
      </c>
      <c r="AK157" t="s">
        <v>693</v>
      </c>
      <c r="AL157" t="s">
        <v>19961</v>
      </c>
      <c r="AM157" t="s">
        <v>19965</v>
      </c>
      <c r="AN157" t="s">
        <v>19963</v>
      </c>
      <c r="AO157" t="s">
        <v>693</v>
      </c>
      <c r="AP157" t="s">
        <v>19966</v>
      </c>
      <c r="AR157" t="s">
        <v>19965</v>
      </c>
      <c r="AS157" t="s">
        <v>19966</v>
      </c>
      <c r="AT157" t="s">
        <v>19967</v>
      </c>
      <c r="AU157" t="s">
        <v>19968</v>
      </c>
      <c r="AV157" t="s">
        <v>19969</v>
      </c>
      <c r="AW157" t="s">
        <v>230</v>
      </c>
      <c r="AX157" t="s">
        <v>230</v>
      </c>
      <c r="AY157" t="s">
        <v>1857</v>
      </c>
      <c r="AZ157" t="s">
        <v>1857</v>
      </c>
      <c r="BA157" t="s">
        <v>18076</v>
      </c>
      <c r="BB157" s="1">
        <v>46146.679340277777</v>
      </c>
      <c r="BC157">
        <v>2026</v>
      </c>
      <c r="BD157">
        <v>5</v>
      </c>
      <c r="BE157">
        <v>4</v>
      </c>
      <c r="BF157" t="s">
        <v>18227</v>
      </c>
      <c r="BG157" t="s">
        <v>17935</v>
      </c>
      <c r="BH157" t="s">
        <v>17936</v>
      </c>
      <c r="BI157" t="s">
        <v>18101</v>
      </c>
      <c r="BJ157" t="s">
        <v>19970</v>
      </c>
      <c r="BL157" t="s">
        <v>1736</v>
      </c>
      <c r="BM157" t="s">
        <v>1734</v>
      </c>
      <c r="BN157" t="s">
        <v>2372</v>
      </c>
      <c r="BO157" t="s">
        <v>1002</v>
      </c>
      <c r="BP157" t="s">
        <v>2368</v>
      </c>
      <c r="BQ157" t="s">
        <v>19971</v>
      </c>
      <c r="BR157" t="s">
        <v>2365</v>
      </c>
      <c r="BS157" t="s">
        <v>19958</v>
      </c>
      <c r="BT157">
        <v>2026</v>
      </c>
      <c r="BU157">
        <v>5</v>
      </c>
      <c r="BV157">
        <v>4</v>
      </c>
      <c r="BY157" t="s">
        <v>386</v>
      </c>
      <c r="BZ157" t="s">
        <v>18083</v>
      </c>
      <c r="CA157" s="1">
        <v>46146.679166666669</v>
      </c>
      <c r="CB157" s="2">
        <v>46147</v>
      </c>
      <c r="CC157">
        <v>11854</v>
      </c>
      <c r="CD157" t="s">
        <v>337</v>
      </c>
      <c r="CE157" t="s">
        <v>2810</v>
      </c>
      <c r="CF157" t="s">
        <v>19950</v>
      </c>
      <c r="CW157">
        <v>5177594</v>
      </c>
      <c r="CX157">
        <v>34583171</v>
      </c>
      <c r="CY157" s="1">
        <v>46151.600694444445</v>
      </c>
      <c r="CZ157">
        <v>2026</v>
      </c>
      <c r="DA157">
        <v>5</v>
      </c>
      <c r="DB157">
        <v>9</v>
      </c>
      <c r="DC157">
        <v>8</v>
      </c>
      <c r="DD157">
        <v>1</v>
      </c>
      <c r="DE157">
        <v>1247</v>
      </c>
      <c r="DF157" t="s">
        <v>19961</v>
      </c>
      <c r="DG157" t="s">
        <v>19972</v>
      </c>
      <c r="DQ157" t="s">
        <v>19037</v>
      </c>
      <c r="DR157" t="s">
        <v>693</v>
      </c>
      <c r="DS157" t="s">
        <v>693</v>
      </c>
      <c r="DT157" t="s">
        <v>693</v>
      </c>
      <c r="DV157" t="s">
        <v>693</v>
      </c>
      <c r="EA157" t="s">
        <v>693</v>
      </c>
      <c r="EB157" t="s">
        <v>693</v>
      </c>
      <c r="EP157" t="s">
        <v>19870</v>
      </c>
      <c r="EQ157" t="s">
        <v>18084</v>
      </c>
      <c r="ES157" t="s">
        <v>281</v>
      </c>
      <c r="ET157" t="s">
        <v>19871</v>
      </c>
      <c r="EU157" t="s">
        <v>17962</v>
      </c>
      <c r="EV157" t="s">
        <v>19973</v>
      </c>
      <c r="EX157" t="s">
        <v>19974</v>
      </c>
      <c r="EY157" t="s">
        <v>19975</v>
      </c>
      <c r="EZ157" t="s">
        <v>270</v>
      </c>
      <c r="FB157" t="s">
        <v>281</v>
      </c>
      <c r="FD157" t="s">
        <v>18133</v>
      </c>
      <c r="FE157" t="s">
        <v>281</v>
      </c>
      <c r="FF157" s="1">
        <v>46146.716898148145</v>
      </c>
      <c r="FG157">
        <v>0.9</v>
      </c>
      <c r="FH157">
        <v>0</v>
      </c>
      <c r="FI157">
        <v>4</v>
      </c>
      <c r="FK157" t="s">
        <v>19971</v>
      </c>
      <c r="FL157" t="s">
        <v>19976</v>
      </c>
      <c r="FM157" t="s">
        <v>17949</v>
      </c>
    </row>
    <row r="158" spans="1:169" x14ac:dyDescent="0.3">
      <c r="A158">
        <v>0</v>
      </c>
      <c r="B158" t="s">
        <v>17916</v>
      </c>
      <c r="C158" t="s">
        <v>17917</v>
      </c>
      <c r="E158" t="s">
        <v>19037</v>
      </c>
      <c r="O158" t="s">
        <v>17964</v>
      </c>
      <c r="P158">
        <v>2026</v>
      </c>
      <c r="Q158">
        <v>5</v>
      </c>
      <c r="R158">
        <v>13</v>
      </c>
      <c r="S158" t="s">
        <v>19977</v>
      </c>
      <c r="T158" t="s">
        <v>19978</v>
      </c>
      <c r="V158" t="s">
        <v>18108</v>
      </c>
      <c r="Y158" t="s">
        <v>17916</v>
      </c>
      <c r="AB158" t="s">
        <v>251</v>
      </c>
      <c r="AC158" t="s">
        <v>17924</v>
      </c>
      <c r="AD158">
        <v>1000008226320</v>
      </c>
      <c r="AI158" t="s">
        <v>19979</v>
      </c>
      <c r="AJ158" t="s">
        <v>19980</v>
      </c>
      <c r="AK158" t="s">
        <v>693</v>
      </c>
      <c r="AN158" t="s">
        <v>19979</v>
      </c>
      <c r="AO158" t="s">
        <v>693</v>
      </c>
      <c r="AT158" t="s">
        <v>19981</v>
      </c>
      <c r="AU158" t="s">
        <v>19982</v>
      </c>
      <c r="AV158" t="s">
        <v>19983</v>
      </c>
      <c r="AW158" t="s">
        <v>230</v>
      </c>
      <c r="AX158" t="s">
        <v>230</v>
      </c>
      <c r="AY158" t="s">
        <v>380</v>
      </c>
      <c r="AZ158" t="s">
        <v>380</v>
      </c>
      <c r="BA158" t="s">
        <v>255</v>
      </c>
      <c r="BB158" s="1">
        <v>46155.556643518517</v>
      </c>
      <c r="BC158">
        <v>2026</v>
      </c>
      <c r="BD158">
        <v>5</v>
      </c>
      <c r="BE158">
        <v>13</v>
      </c>
      <c r="BF158" t="s">
        <v>17934</v>
      </c>
      <c r="BG158" t="s">
        <v>18130</v>
      </c>
      <c r="BH158" t="s">
        <v>17936</v>
      </c>
      <c r="BJ158" t="s">
        <v>19984</v>
      </c>
      <c r="BL158" t="s">
        <v>1736</v>
      </c>
      <c r="BM158" t="s">
        <v>1734</v>
      </c>
      <c r="BN158" t="s">
        <v>2372</v>
      </c>
      <c r="BO158" t="s">
        <v>1002</v>
      </c>
      <c r="BP158" t="s">
        <v>2996</v>
      </c>
      <c r="BQ158" t="s">
        <v>19868</v>
      </c>
      <c r="BR158" t="s">
        <v>19985</v>
      </c>
      <c r="BS158" t="s">
        <v>17964</v>
      </c>
      <c r="BT158">
        <v>2026</v>
      </c>
      <c r="BU158">
        <v>5</v>
      </c>
      <c r="BV158">
        <v>13</v>
      </c>
      <c r="BY158" t="s">
        <v>693</v>
      </c>
      <c r="BZ158" t="s">
        <v>17943</v>
      </c>
      <c r="CA158" s="1">
        <v>46155.556250000001</v>
      </c>
      <c r="CB158" s="2">
        <v>46156</v>
      </c>
      <c r="CC158">
        <v>10720</v>
      </c>
      <c r="CD158" t="s">
        <v>337</v>
      </c>
      <c r="CE158" t="s">
        <v>2810</v>
      </c>
      <c r="CF158" t="s">
        <v>19950</v>
      </c>
      <c r="CW158">
        <v>5183093</v>
      </c>
      <c r="CX158">
        <v>34626489</v>
      </c>
      <c r="CY158" s="1">
        <v>46156.643055555556</v>
      </c>
      <c r="CZ158">
        <v>2026</v>
      </c>
      <c r="DA158">
        <v>5</v>
      </c>
      <c r="DB158">
        <v>14</v>
      </c>
      <c r="DC158">
        <v>156</v>
      </c>
      <c r="DD158">
        <v>23</v>
      </c>
      <c r="DE158">
        <v>1247</v>
      </c>
      <c r="DG158" t="s">
        <v>19986</v>
      </c>
      <c r="DH158" t="s">
        <v>19269</v>
      </c>
      <c r="DI158" t="s">
        <v>19987</v>
      </c>
      <c r="DQ158" t="s">
        <v>19037</v>
      </c>
      <c r="DS158" t="s">
        <v>693</v>
      </c>
      <c r="EP158" t="s">
        <v>19870</v>
      </c>
      <c r="EQ158" t="s">
        <v>255</v>
      </c>
      <c r="ER158" t="s">
        <v>17945</v>
      </c>
      <c r="ES158" t="s">
        <v>281</v>
      </c>
      <c r="ET158" t="s">
        <v>19871</v>
      </c>
      <c r="EU158" t="s">
        <v>17947</v>
      </c>
      <c r="EW158" t="s">
        <v>19988</v>
      </c>
      <c r="EX158" t="s">
        <v>19989</v>
      </c>
      <c r="EY158" t="s">
        <v>19990</v>
      </c>
      <c r="EZ158" t="s">
        <v>270</v>
      </c>
      <c r="FB158" t="s">
        <v>281</v>
      </c>
      <c r="FD158" t="s">
        <v>17948</v>
      </c>
      <c r="FE158" t="s">
        <v>281</v>
      </c>
      <c r="FF158" s="1">
        <v>46155.758460648147</v>
      </c>
      <c r="FG158">
        <v>4.84</v>
      </c>
      <c r="FH158">
        <v>0</v>
      </c>
      <c r="FI158">
        <v>2</v>
      </c>
      <c r="FJ158" t="s">
        <v>19991</v>
      </c>
      <c r="FK158" t="s">
        <v>19868</v>
      </c>
      <c r="FL158" t="s">
        <v>19992</v>
      </c>
      <c r="FM158" t="s">
        <v>17949</v>
      </c>
    </row>
    <row r="159" spans="1:169" x14ac:dyDescent="0.3">
      <c r="A159">
        <v>0</v>
      </c>
      <c r="B159" t="s">
        <v>17916</v>
      </c>
      <c r="C159" t="s">
        <v>17917</v>
      </c>
      <c r="E159" t="s">
        <v>19358</v>
      </c>
      <c r="O159" t="s">
        <v>17964</v>
      </c>
      <c r="P159">
        <v>2026</v>
      </c>
      <c r="Q159">
        <v>5</v>
      </c>
      <c r="R159">
        <v>13</v>
      </c>
      <c r="S159" t="s">
        <v>19993</v>
      </c>
      <c r="T159" t="s">
        <v>19994</v>
      </c>
      <c r="V159" t="s">
        <v>18870</v>
      </c>
      <c r="W159" t="s">
        <v>3213</v>
      </c>
      <c r="Y159" t="s">
        <v>17916</v>
      </c>
      <c r="AB159" t="s">
        <v>251</v>
      </c>
      <c r="AC159" t="s">
        <v>17924</v>
      </c>
      <c r="AD159">
        <v>1000008225304</v>
      </c>
      <c r="AI159" t="s">
        <v>19995</v>
      </c>
      <c r="AJ159" t="s">
        <v>19996</v>
      </c>
      <c r="AK159" t="s">
        <v>693</v>
      </c>
      <c r="AN159" t="s">
        <v>19995</v>
      </c>
      <c r="AO159" t="s">
        <v>693</v>
      </c>
      <c r="AT159" t="s">
        <v>19997</v>
      </c>
      <c r="AU159" t="s">
        <v>19998</v>
      </c>
      <c r="AV159" t="s">
        <v>19999</v>
      </c>
      <c r="AW159" t="s">
        <v>230</v>
      </c>
      <c r="AX159" t="s">
        <v>230</v>
      </c>
      <c r="AY159" t="s">
        <v>380</v>
      </c>
      <c r="AZ159" t="s">
        <v>380</v>
      </c>
      <c r="BA159" t="s">
        <v>255</v>
      </c>
      <c r="BB159" s="1">
        <v>46155.420914351853</v>
      </c>
      <c r="BC159">
        <v>2026</v>
      </c>
      <c r="BD159">
        <v>5</v>
      </c>
      <c r="BE159">
        <v>13</v>
      </c>
      <c r="BF159" t="s">
        <v>18100</v>
      </c>
      <c r="BG159" t="s">
        <v>18130</v>
      </c>
      <c r="BH159" t="s">
        <v>17936</v>
      </c>
      <c r="BJ159" t="s">
        <v>20000</v>
      </c>
      <c r="BL159" t="s">
        <v>1736</v>
      </c>
      <c r="BM159" t="s">
        <v>1734</v>
      </c>
      <c r="BN159" t="s">
        <v>2372</v>
      </c>
      <c r="BO159" t="s">
        <v>1002</v>
      </c>
      <c r="BP159" t="s">
        <v>20001</v>
      </c>
      <c r="BQ159" t="s">
        <v>19868</v>
      </c>
      <c r="BR159" t="s">
        <v>20002</v>
      </c>
      <c r="BS159" t="s">
        <v>17964</v>
      </c>
      <c r="BT159">
        <v>2026</v>
      </c>
      <c r="BU159">
        <v>5</v>
      </c>
      <c r="BV159">
        <v>13</v>
      </c>
      <c r="BY159" t="s">
        <v>693</v>
      </c>
      <c r="BZ159" t="s">
        <v>17943</v>
      </c>
      <c r="CA159" s="1">
        <v>46155.42083333333</v>
      </c>
      <c r="CB159" s="2">
        <v>46156</v>
      </c>
      <c r="CC159">
        <v>9183</v>
      </c>
      <c r="CD159" t="s">
        <v>337</v>
      </c>
      <c r="CE159" t="s">
        <v>2810</v>
      </c>
      <c r="CF159" t="s">
        <v>19950</v>
      </c>
      <c r="CW159">
        <v>5183090</v>
      </c>
      <c r="CX159">
        <v>34617180</v>
      </c>
      <c r="CY159" s="1">
        <v>46156.49722222222</v>
      </c>
      <c r="CZ159">
        <v>2026</v>
      </c>
      <c r="DA159">
        <v>5</v>
      </c>
      <c r="DB159">
        <v>14</v>
      </c>
      <c r="DC159">
        <v>23</v>
      </c>
      <c r="DD159">
        <v>1</v>
      </c>
      <c r="DE159">
        <v>1247</v>
      </c>
      <c r="DG159" t="s">
        <v>20003</v>
      </c>
      <c r="DQ159" t="s">
        <v>19358</v>
      </c>
      <c r="DS159" t="s">
        <v>693</v>
      </c>
      <c r="EP159" t="s">
        <v>19870</v>
      </c>
      <c r="EQ159" t="s">
        <v>255</v>
      </c>
      <c r="ER159" t="s">
        <v>17945</v>
      </c>
      <c r="ES159" t="s">
        <v>281</v>
      </c>
      <c r="ET159" t="s">
        <v>19871</v>
      </c>
      <c r="EU159" t="s">
        <v>17947</v>
      </c>
      <c r="EV159" t="s">
        <v>20004</v>
      </c>
      <c r="EX159" t="s">
        <v>20005</v>
      </c>
      <c r="EY159" t="s">
        <v>20006</v>
      </c>
      <c r="EZ159" t="s">
        <v>270</v>
      </c>
      <c r="FB159" t="s">
        <v>279</v>
      </c>
      <c r="FC159" t="s">
        <v>19074</v>
      </c>
      <c r="FD159" t="s">
        <v>17948</v>
      </c>
      <c r="FE159" t="s">
        <v>281</v>
      </c>
      <c r="FF159" s="1">
        <v>46155.467083333337</v>
      </c>
      <c r="FG159">
        <v>1.1100000000000001</v>
      </c>
      <c r="FH159">
        <v>0</v>
      </c>
      <c r="FI159">
        <v>1</v>
      </c>
      <c r="FK159" t="s">
        <v>19868</v>
      </c>
      <c r="FL159" t="s">
        <v>20007</v>
      </c>
      <c r="FM159" t="s">
        <v>17949</v>
      </c>
    </row>
    <row r="160" spans="1:169" x14ac:dyDescent="0.3">
      <c r="A160">
        <v>2</v>
      </c>
      <c r="B160" t="s">
        <v>17917</v>
      </c>
      <c r="C160" t="s">
        <v>17917</v>
      </c>
      <c r="D160" t="s">
        <v>18293</v>
      </c>
      <c r="E160" t="s">
        <v>17918</v>
      </c>
      <c r="F160">
        <v>46157.5</v>
      </c>
      <c r="G160">
        <v>2026</v>
      </c>
      <c r="H160">
        <v>5</v>
      </c>
      <c r="I160">
        <v>15</v>
      </c>
      <c r="J160" t="s">
        <v>17919</v>
      </c>
      <c r="O160" t="s">
        <v>17920</v>
      </c>
      <c r="P160">
        <v>2026</v>
      </c>
      <c r="Q160">
        <v>5</v>
      </c>
      <c r="R160">
        <v>11</v>
      </c>
      <c r="S160" t="s">
        <v>20008</v>
      </c>
      <c r="T160" t="s">
        <v>20009</v>
      </c>
      <c r="Y160" t="s">
        <v>17917</v>
      </c>
      <c r="AB160" t="s">
        <v>251</v>
      </c>
      <c r="AC160" t="s">
        <v>17924</v>
      </c>
      <c r="AD160">
        <v>1000008219708</v>
      </c>
      <c r="AI160" t="s">
        <v>20010</v>
      </c>
      <c r="AJ160" t="s">
        <v>20011</v>
      </c>
      <c r="AK160" t="s">
        <v>249</v>
      </c>
      <c r="AM160" t="s">
        <v>20012</v>
      </c>
      <c r="AN160" t="s">
        <v>20013</v>
      </c>
      <c r="AO160" t="s">
        <v>249</v>
      </c>
      <c r="AP160" t="s">
        <v>20014</v>
      </c>
      <c r="AR160" t="s">
        <v>20012</v>
      </c>
      <c r="AS160" t="s">
        <v>20014</v>
      </c>
      <c r="AT160" t="s">
        <v>20015</v>
      </c>
      <c r="AU160" t="s">
        <v>20016</v>
      </c>
      <c r="AV160" t="s">
        <v>20017</v>
      </c>
      <c r="AW160" t="s">
        <v>1696</v>
      </c>
      <c r="AX160" t="s">
        <v>1696</v>
      </c>
      <c r="AY160" t="s">
        <v>1698</v>
      </c>
      <c r="AZ160" t="s">
        <v>1698</v>
      </c>
      <c r="BA160" t="s">
        <v>255</v>
      </c>
      <c r="BB160" s="1">
        <v>46153.485277777778</v>
      </c>
      <c r="BC160">
        <v>2026</v>
      </c>
      <c r="BD160">
        <v>5</v>
      </c>
      <c r="BE160">
        <v>11</v>
      </c>
      <c r="BF160" t="s">
        <v>20018</v>
      </c>
      <c r="BG160" t="s">
        <v>18505</v>
      </c>
      <c r="BH160" t="s">
        <v>17936</v>
      </c>
      <c r="BI160" t="s">
        <v>18101</v>
      </c>
      <c r="BJ160" t="s">
        <v>20019</v>
      </c>
      <c r="BL160" t="s">
        <v>619</v>
      </c>
      <c r="BM160" t="s">
        <v>615</v>
      </c>
      <c r="BN160" t="s">
        <v>3009</v>
      </c>
      <c r="BO160" t="s">
        <v>616</v>
      </c>
      <c r="BP160" t="s">
        <v>20020</v>
      </c>
      <c r="BQ160" t="s">
        <v>20021</v>
      </c>
      <c r="BR160" t="s">
        <v>20022</v>
      </c>
      <c r="BS160" t="s">
        <v>17920</v>
      </c>
      <c r="BT160">
        <v>2026</v>
      </c>
      <c r="BU160">
        <v>5</v>
      </c>
      <c r="BV160">
        <v>11</v>
      </c>
      <c r="BY160" t="s">
        <v>693</v>
      </c>
      <c r="BZ160" t="s">
        <v>17943</v>
      </c>
      <c r="CA160" s="1">
        <v>46153.484722222223</v>
      </c>
      <c r="CB160" s="2">
        <v>46154</v>
      </c>
      <c r="CE160" t="s">
        <v>2810</v>
      </c>
      <c r="CY160" s="1"/>
      <c r="DQ160" t="s">
        <v>17918</v>
      </c>
      <c r="DS160" t="s">
        <v>693</v>
      </c>
      <c r="EP160" t="s">
        <v>19839</v>
      </c>
      <c r="EQ160" t="s">
        <v>255</v>
      </c>
      <c r="ER160" t="s">
        <v>17945</v>
      </c>
      <c r="ES160" t="s">
        <v>281</v>
      </c>
      <c r="ET160" t="s">
        <v>20023</v>
      </c>
      <c r="EU160" t="s">
        <v>17962</v>
      </c>
      <c r="EZ160" t="s">
        <v>270</v>
      </c>
      <c r="FB160" t="s">
        <v>281</v>
      </c>
      <c r="FD160" t="s">
        <v>17948</v>
      </c>
      <c r="FE160" t="s">
        <v>281</v>
      </c>
      <c r="FF160" s="1">
        <v>46154.425104166665</v>
      </c>
      <c r="FG160">
        <v>22.56</v>
      </c>
      <c r="FH160">
        <v>1</v>
      </c>
      <c r="FI160">
        <v>1</v>
      </c>
      <c r="FM160" t="s">
        <v>17949</v>
      </c>
    </row>
    <row r="161" spans="1:169" x14ac:dyDescent="0.3">
      <c r="A161">
        <v>0</v>
      </c>
      <c r="B161" t="s">
        <v>17916</v>
      </c>
      <c r="C161" t="s">
        <v>17916</v>
      </c>
      <c r="E161" t="s">
        <v>17918</v>
      </c>
      <c r="F161">
        <v>46157.291666666664</v>
      </c>
      <c r="G161">
        <v>2026</v>
      </c>
      <c r="H161">
        <v>5</v>
      </c>
      <c r="I161">
        <v>15</v>
      </c>
      <c r="J161" t="s">
        <v>17963</v>
      </c>
      <c r="O161" t="s">
        <v>17964</v>
      </c>
      <c r="P161">
        <v>2026</v>
      </c>
      <c r="Q161">
        <v>5</v>
      </c>
      <c r="R161">
        <v>13</v>
      </c>
      <c r="S161" t="s">
        <v>20024</v>
      </c>
      <c r="T161" t="s">
        <v>20025</v>
      </c>
      <c r="Y161" t="s">
        <v>17916</v>
      </c>
      <c r="AB161" t="s">
        <v>251</v>
      </c>
      <c r="AC161" t="s">
        <v>17924</v>
      </c>
      <c r="AD161">
        <v>1000008225763</v>
      </c>
      <c r="AI161" t="s">
        <v>20026</v>
      </c>
      <c r="AJ161" t="s">
        <v>20027</v>
      </c>
      <c r="AK161" t="s">
        <v>693</v>
      </c>
      <c r="AN161" t="s">
        <v>20026</v>
      </c>
      <c r="AO161" t="s">
        <v>693</v>
      </c>
      <c r="AT161" t="s">
        <v>20028</v>
      </c>
      <c r="AU161" t="s">
        <v>20029</v>
      </c>
      <c r="AV161" t="s">
        <v>20030</v>
      </c>
      <c r="AW161" t="s">
        <v>230</v>
      </c>
      <c r="AX161" t="s">
        <v>230</v>
      </c>
      <c r="AY161" t="s">
        <v>380</v>
      </c>
      <c r="AZ161" t="s">
        <v>380</v>
      </c>
      <c r="BA161" t="s">
        <v>255</v>
      </c>
      <c r="BB161" s="1">
        <v>46155.486238425925</v>
      </c>
      <c r="BC161">
        <v>2026</v>
      </c>
      <c r="BD161">
        <v>5</v>
      </c>
      <c r="BE161">
        <v>13</v>
      </c>
      <c r="BF161" t="s">
        <v>17934</v>
      </c>
      <c r="BG161" t="s">
        <v>18130</v>
      </c>
      <c r="BH161" t="s">
        <v>17936</v>
      </c>
      <c r="BJ161" t="s">
        <v>20031</v>
      </c>
      <c r="BL161" t="s">
        <v>619</v>
      </c>
      <c r="BM161" t="s">
        <v>615</v>
      </c>
      <c r="BN161" t="s">
        <v>3009</v>
      </c>
      <c r="BO161" t="s">
        <v>616</v>
      </c>
      <c r="BP161" t="s">
        <v>20032</v>
      </c>
      <c r="BQ161" t="s">
        <v>20033</v>
      </c>
      <c r="BR161" t="s">
        <v>20034</v>
      </c>
      <c r="BS161" t="s">
        <v>17964</v>
      </c>
      <c r="BT161">
        <v>2026</v>
      </c>
      <c r="BU161">
        <v>5</v>
      </c>
      <c r="BV161">
        <v>13</v>
      </c>
      <c r="BY161" t="s">
        <v>693</v>
      </c>
      <c r="BZ161" t="s">
        <v>17943</v>
      </c>
      <c r="CA161" s="1">
        <v>46155.486111111109</v>
      </c>
      <c r="CB161" s="2">
        <v>46155</v>
      </c>
      <c r="CE161" t="s">
        <v>2810</v>
      </c>
      <c r="CY161" s="1"/>
      <c r="DQ161" t="s">
        <v>17918</v>
      </c>
      <c r="DS161" t="s">
        <v>693</v>
      </c>
      <c r="EP161" t="s">
        <v>19839</v>
      </c>
      <c r="EQ161" t="s">
        <v>255</v>
      </c>
      <c r="ER161" t="s">
        <v>17945</v>
      </c>
      <c r="ES161" t="s">
        <v>281</v>
      </c>
      <c r="ET161" t="s">
        <v>20023</v>
      </c>
      <c r="EU161" t="s">
        <v>17962</v>
      </c>
      <c r="EZ161" t="s">
        <v>270</v>
      </c>
      <c r="FB161" t="s">
        <v>281</v>
      </c>
      <c r="FD161" t="s">
        <v>17948</v>
      </c>
      <c r="FE161" t="s">
        <v>281</v>
      </c>
      <c r="FF161" s="1">
        <v>46155.508437500001</v>
      </c>
      <c r="FG161">
        <v>0.53</v>
      </c>
      <c r="FH161">
        <v>0</v>
      </c>
      <c r="FI161">
        <v>1</v>
      </c>
      <c r="FM161" t="s">
        <v>17949</v>
      </c>
    </row>
    <row r="162" spans="1:169" x14ac:dyDescent="0.3">
      <c r="A162">
        <v>0</v>
      </c>
      <c r="B162" t="s">
        <v>17916</v>
      </c>
      <c r="C162" t="s">
        <v>17917</v>
      </c>
      <c r="E162" t="s">
        <v>19037</v>
      </c>
      <c r="O162" t="s">
        <v>17964</v>
      </c>
      <c r="P162">
        <v>2026</v>
      </c>
      <c r="Q162">
        <v>5</v>
      </c>
      <c r="R162">
        <v>13</v>
      </c>
      <c r="S162" t="s">
        <v>20035</v>
      </c>
      <c r="T162" t="s">
        <v>20036</v>
      </c>
      <c r="Y162" t="s">
        <v>17916</v>
      </c>
      <c r="AB162" t="s">
        <v>251</v>
      </c>
      <c r="AC162" t="s">
        <v>17924</v>
      </c>
      <c r="AD162">
        <v>1000008226830</v>
      </c>
      <c r="AI162" t="s">
        <v>20037</v>
      </c>
      <c r="AJ162" t="s">
        <v>20038</v>
      </c>
      <c r="AK162" t="s">
        <v>693</v>
      </c>
      <c r="AM162" t="s">
        <v>20039</v>
      </c>
      <c r="AN162" t="s">
        <v>20037</v>
      </c>
      <c r="AO162" t="s">
        <v>693</v>
      </c>
      <c r="AP162" t="s">
        <v>20039</v>
      </c>
      <c r="AR162" t="s">
        <v>20039</v>
      </c>
      <c r="AS162" t="s">
        <v>20039</v>
      </c>
      <c r="AT162" t="s">
        <v>20040</v>
      </c>
      <c r="AU162" t="s">
        <v>20041</v>
      </c>
      <c r="AV162" t="s">
        <v>20042</v>
      </c>
      <c r="AW162" t="s">
        <v>230</v>
      </c>
      <c r="AX162" t="s">
        <v>230</v>
      </c>
      <c r="AY162" t="s">
        <v>380</v>
      </c>
      <c r="AZ162" t="s">
        <v>380</v>
      </c>
      <c r="BA162" t="s">
        <v>255</v>
      </c>
      <c r="BB162" s="1">
        <v>46155.640416666669</v>
      </c>
      <c r="BC162">
        <v>2026</v>
      </c>
      <c r="BD162">
        <v>5</v>
      </c>
      <c r="BE162">
        <v>13</v>
      </c>
      <c r="BF162" t="s">
        <v>17934</v>
      </c>
      <c r="BG162" t="s">
        <v>18130</v>
      </c>
      <c r="BH162" t="s">
        <v>17936</v>
      </c>
      <c r="BJ162" t="s">
        <v>20039</v>
      </c>
      <c r="BL162" t="s">
        <v>619</v>
      </c>
      <c r="BM162" t="s">
        <v>615</v>
      </c>
      <c r="BN162" t="s">
        <v>3009</v>
      </c>
      <c r="BO162" t="s">
        <v>616</v>
      </c>
      <c r="BP162" t="s">
        <v>20043</v>
      </c>
      <c r="BQ162" t="s">
        <v>20021</v>
      </c>
      <c r="BR162" t="s">
        <v>20044</v>
      </c>
      <c r="BS162" t="s">
        <v>17964</v>
      </c>
      <c r="BT162">
        <v>2026</v>
      </c>
      <c r="BU162">
        <v>5</v>
      </c>
      <c r="BV162">
        <v>13</v>
      </c>
      <c r="BZ162" t="s">
        <v>17943</v>
      </c>
      <c r="CA162" s="1">
        <v>46155.640277777777</v>
      </c>
      <c r="CB162" s="2">
        <v>46156</v>
      </c>
      <c r="CE162" t="s">
        <v>2810</v>
      </c>
      <c r="CY162" s="1"/>
      <c r="DQ162" t="s">
        <v>19037</v>
      </c>
      <c r="DS162" t="s">
        <v>693</v>
      </c>
      <c r="EP162" t="s">
        <v>19839</v>
      </c>
      <c r="EQ162" t="s">
        <v>255</v>
      </c>
      <c r="ER162" t="s">
        <v>17945</v>
      </c>
      <c r="ES162" t="s">
        <v>281</v>
      </c>
      <c r="ET162" t="s">
        <v>20023</v>
      </c>
      <c r="EU162" t="s">
        <v>17962</v>
      </c>
      <c r="EZ162" t="s">
        <v>394</v>
      </c>
      <c r="FB162" t="s">
        <v>279</v>
      </c>
      <c r="FC162" t="s">
        <v>18518</v>
      </c>
      <c r="FE162" t="s">
        <v>281</v>
      </c>
      <c r="FF162" s="1"/>
      <c r="FI162">
        <v>1</v>
      </c>
      <c r="FM162" t="s">
        <v>17949</v>
      </c>
    </row>
    <row r="163" spans="1:169" x14ac:dyDescent="0.3">
      <c r="A163">
        <v>0</v>
      </c>
      <c r="B163" t="s">
        <v>17916</v>
      </c>
      <c r="C163" t="s">
        <v>17916</v>
      </c>
      <c r="E163" t="s">
        <v>19358</v>
      </c>
      <c r="O163" t="s">
        <v>18230</v>
      </c>
      <c r="P163">
        <v>2026</v>
      </c>
      <c r="Q163">
        <v>5</v>
      </c>
      <c r="R163">
        <v>12</v>
      </c>
      <c r="S163" t="s">
        <v>20045</v>
      </c>
      <c r="T163" t="s">
        <v>20046</v>
      </c>
      <c r="W163" t="s">
        <v>2843</v>
      </c>
      <c r="Y163" t="s">
        <v>17916</v>
      </c>
      <c r="AB163" t="s">
        <v>251</v>
      </c>
      <c r="AC163" t="s">
        <v>17924</v>
      </c>
      <c r="AD163">
        <v>1000008223222</v>
      </c>
      <c r="AI163" t="s">
        <v>20047</v>
      </c>
      <c r="AJ163" t="s">
        <v>20048</v>
      </c>
      <c r="AK163" t="s">
        <v>693</v>
      </c>
      <c r="AM163" t="s">
        <v>20049</v>
      </c>
      <c r="AN163" t="s">
        <v>20047</v>
      </c>
      <c r="AO163" t="s">
        <v>693</v>
      </c>
      <c r="AR163" t="s">
        <v>20049</v>
      </c>
      <c r="AT163" t="s">
        <v>20050</v>
      </c>
      <c r="AU163" t="s">
        <v>20051</v>
      </c>
      <c r="AV163" t="s">
        <v>20052</v>
      </c>
      <c r="AW163" t="s">
        <v>230</v>
      </c>
      <c r="AX163" t="s">
        <v>230</v>
      </c>
      <c r="AY163" t="s">
        <v>232</v>
      </c>
      <c r="AZ163" t="s">
        <v>232</v>
      </c>
      <c r="BA163" t="s">
        <v>255</v>
      </c>
      <c r="BB163" s="1">
        <v>46154.532187500001</v>
      </c>
      <c r="BC163">
        <v>2026</v>
      </c>
      <c r="BD163">
        <v>5</v>
      </c>
      <c r="BE163">
        <v>12</v>
      </c>
      <c r="BF163" t="s">
        <v>18100</v>
      </c>
      <c r="BG163" t="s">
        <v>17935</v>
      </c>
      <c r="BH163" t="s">
        <v>17936</v>
      </c>
      <c r="BJ163" t="s">
        <v>20049</v>
      </c>
      <c r="BL163" t="s">
        <v>619</v>
      </c>
      <c r="BM163" t="s">
        <v>615</v>
      </c>
      <c r="BN163" t="s">
        <v>3009</v>
      </c>
      <c r="BO163" t="s">
        <v>616</v>
      </c>
      <c r="BP163" t="s">
        <v>3015</v>
      </c>
      <c r="BQ163" t="s">
        <v>20053</v>
      </c>
      <c r="BR163" t="s">
        <v>20054</v>
      </c>
      <c r="BS163" t="s">
        <v>18230</v>
      </c>
      <c r="BT163">
        <v>2026</v>
      </c>
      <c r="BU163">
        <v>5</v>
      </c>
      <c r="BV163">
        <v>12</v>
      </c>
      <c r="BY163" t="s">
        <v>693</v>
      </c>
      <c r="BZ163" t="s">
        <v>17943</v>
      </c>
      <c r="CA163" s="1">
        <v>46154.531944444447</v>
      </c>
      <c r="CB163" s="2">
        <v>46155</v>
      </c>
      <c r="CC163">
        <v>12133</v>
      </c>
      <c r="CD163" t="s">
        <v>337</v>
      </c>
      <c r="CE163" t="s">
        <v>2810</v>
      </c>
      <c r="CF163" t="s">
        <v>18948</v>
      </c>
      <c r="CW163">
        <v>5181262</v>
      </c>
      <c r="CX163">
        <v>34606983</v>
      </c>
      <c r="CY163" s="1">
        <v>46155.383333333331</v>
      </c>
      <c r="CZ163">
        <v>2026</v>
      </c>
      <c r="DA163">
        <v>5</v>
      </c>
      <c r="DB163">
        <v>13</v>
      </c>
      <c r="DC163">
        <v>18</v>
      </c>
      <c r="DD163">
        <v>21</v>
      </c>
      <c r="DE163">
        <v>493</v>
      </c>
      <c r="DG163" t="s">
        <v>20055</v>
      </c>
      <c r="DQ163" t="s">
        <v>19358</v>
      </c>
      <c r="DS163" t="s">
        <v>693</v>
      </c>
      <c r="EP163" t="s">
        <v>19839</v>
      </c>
      <c r="EQ163" t="s">
        <v>255</v>
      </c>
      <c r="ER163" t="s">
        <v>17945</v>
      </c>
      <c r="ES163" t="s">
        <v>281</v>
      </c>
      <c r="ET163" t="s">
        <v>20023</v>
      </c>
      <c r="EU163" t="s">
        <v>17962</v>
      </c>
      <c r="EV163" t="s">
        <v>20056</v>
      </c>
      <c r="EX163" t="s">
        <v>20057</v>
      </c>
      <c r="EY163" t="s">
        <v>20058</v>
      </c>
      <c r="EZ163" t="s">
        <v>270</v>
      </c>
      <c r="FB163" t="s">
        <v>279</v>
      </c>
      <c r="FC163" t="s">
        <v>19074</v>
      </c>
      <c r="FD163" t="s">
        <v>17948</v>
      </c>
      <c r="FE163" t="s">
        <v>281</v>
      </c>
      <c r="FF163" s="1">
        <v>46154.675057870372</v>
      </c>
      <c r="FG163">
        <v>3.43</v>
      </c>
      <c r="FH163">
        <v>0</v>
      </c>
      <c r="FI163">
        <v>1</v>
      </c>
      <c r="FK163" t="s">
        <v>20053</v>
      </c>
      <c r="FL163" t="s">
        <v>20059</v>
      </c>
      <c r="FM163" t="s">
        <v>17949</v>
      </c>
    </row>
    <row r="164" spans="1:169" x14ac:dyDescent="0.3">
      <c r="A164">
        <v>0</v>
      </c>
      <c r="B164" t="s">
        <v>17916</v>
      </c>
      <c r="C164" t="s">
        <v>17916</v>
      </c>
      <c r="E164" t="s">
        <v>19358</v>
      </c>
      <c r="O164" t="s">
        <v>17964</v>
      </c>
      <c r="P164">
        <v>2026</v>
      </c>
      <c r="Q164">
        <v>5</v>
      </c>
      <c r="R164">
        <v>13</v>
      </c>
      <c r="S164" t="s">
        <v>20060</v>
      </c>
      <c r="T164" t="s">
        <v>20061</v>
      </c>
      <c r="V164" t="s">
        <v>17923</v>
      </c>
      <c r="W164" t="s">
        <v>3026</v>
      </c>
      <c r="Y164" t="s">
        <v>17916</v>
      </c>
      <c r="AB164" t="s">
        <v>251</v>
      </c>
      <c r="AC164" t="s">
        <v>18065</v>
      </c>
      <c r="AD164">
        <v>1000008226555</v>
      </c>
      <c r="AG164" t="s">
        <v>20062</v>
      </c>
      <c r="AH164" t="s">
        <v>20063</v>
      </c>
      <c r="AI164" t="s">
        <v>20064</v>
      </c>
      <c r="AJ164" t="s">
        <v>20065</v>
      </c>
      <c r="AK164" t="s">
        <v>693</v>
      </c>
      <c r="AL164" t="s">
        <v>20062</v>
      </c>
      <c r="AM164" t="s">
        <v>20066</v>
      </c>
      <c r="AN164" t="s">
        <v>20064</v>
      </c>
      <c r="AO164" t="s">
        <v>693</v>
      </c>
      <c r="AR164" t="s">
        <v>20066</v>
      </c>
      <c r="AT164" t="s">
        <v>20067</v>
      </c>
      <c r="AU164" t="s">
        <v>20068</v>
      </c>
      <c r="AV164" t="s">
        <v>20069</v>
      </c>
      <c r="AW164" t="s">
        <v>230</v>
      </c>
      <c r="AX164" t="s">
        <v>230</v>
      </c>
      <c r="AY164" t="s">
        <v>380</v>
      </c>
      <c r="AZ164" t="s">
        <v>380</v>
      </c>
      <c r="BA164" t="s">
        <v>18076</v>
      </c>
      <c r="BB164" s="1">
        <v>46155.597638888888</v>
      </c>
      <c r="BC164">
        <v>2026</v>
      </c>
      <c r="BD164">
        <v>5</v>
      </c>
      <c r="BE164">
        <v>13</v>
      </c>
      <c r="BF164" t="s">
        <v>18129</v>
      </c>
      <c r="BG164" t="s">
        <v>18130</v>
      </c>
      <c r="BH164" t="s">
        <v>17936</v>
      </c>
      <c r="BJ164" t="s">
        <v>20070</v>
      </c>
      <c r="BL164" t="s">
        <v>619</v>
      </c>
      <c r="BM164" t="s">
        <v>615</v>
      </c>
      <c r="BN164" t="s">
        <v>3009</v>
      </c>
      <c r="BO164" t="s">
        <v>616</v>
      </c>
      <c r="BP164" t="s">
        <v>20071</v>
      </c>
      <c r="BQ164" t="s">
        <v>20033</v>
      </c>
      <c r="BR164" t="s">
        <v>20072</v>
      </c>
      <c r="BS164" t="s">
        <v>17964</v>
      </c>
      <c r="BT164">
        <v>2026</v>
      </c>
      <c r="BU164">
        <v>5</v>
      </c>
      <c r="BV164">
        <v>13</v>
      </c>
      <c r="BY164" t="s">
        <v>386</v>
      </c>
      <c r="BZ164" t="s">
        <v>18083</v>
      </c>
      <c r="CA164" s="1">
        <v>46155.597222222219</v>
      </c>
      <c r="CB164" s="2">
        <v>46156</v>
      </c>
      <c r="CC164">
        <v>12490</v>
      </c>
      <c r="CD164" t="s">
        <v>337</v>
      </c>
      <c r="CE164" t="s">
        <v>2810</v>
      </c>
      <c r="CF164" t="s">
        <v>18948</v>
      </c>
      <c r="CW164">
        <v>5182546</v>
      </c>
      <c r="CX164">
        <v>34618208</v>
      </c>
      <c r="CY164" s="1">
        <v>46156.582638888889</v>
      </c>
      <c r="CZ164">
        <v>2026</v>
      </c>
      <c r="DA164">
        <v>5</v>
      </c>
      <c r="DB164">
        <v>14</v>
      </c>
      <c r="DC164">
        <v>51</v>
      </c>
      <c r="DD164">
        <v>12</v>
      </c>
      <c r="DE164">
        <v>493</v>
      </c>
      <c r="DF164" t="s">
        <v>20062</v>
      </c>
      <c r="DG164" t="s">
        <v>20073</v>
      </c>
      <c r="DQ164" t="s">
        <v>19358</v>
      </c>
      <c r="DR164" t="s">
        <v>693</v>
      </c>
      <c r="DS164" t="s">
        <v>693</v>
      </c>
      <c r="DT164" t="s">
        <v>693</v>
      </c>
      <c r="DV164" t="s">
        <v>693</v>
      </c>
      <c r="EA164" t="s">
        <v>693</v>
      </c>
      <c r="EB164" t="s">
        <v>693</v>
      </c>
      <c r="EP164" t="s">
        <v>19839</v>
      </c>
      <c r="EQ164" t="s">
        <v>18084</v>
      </c>
      <c r="ES164" t="s">
        <v>281</v>
      </c>
      <c r="ET164" t="s">
        <v>20023</v>
      </c>
      <c r="EU164" t="s">
        <v>17947</v>
      </c>
      <c r="EV164" t="s">
        <v>20074</v>
      </c>
      <c r="EX164" t="s">
        <v>20075</v>
      </c>
      <c r="EY164" t="s">
        <v>20076</v>
      </c>
      <c r="EZ164" t="s">
        <v>270</v>
      </c>
      <c r="FB164" t="s">
        <v>279</v>
      </c>
      <c r="FC164" t="s">
        <v>19074</v>
      </c>
      <c r="FD164" t="s">
        <v>18133</v>
      </c>
      <c r="FE164" t="s">
        <v>281</v>
      </c>
      <c r="FF164" s="1">
        <v>46155.633611111109</v>
      </c>
      <c r="FG164">
        <v>0.86</v>
      </c>
      <c r="FH164">
        <v>0</v>
      </c>
      <c r="FI164">
        <v>2</v>
      </c>
      <c r="FK164" t="s">
        <v>20033</v>
      </c>
      <c r="FL164" t="s">
        <v>20077</v>
      </c>
      <c r="FM164" t="s">
        <v>17949</v>
      </c>
    </row>
    <row r="165" spans="1:169" x14ac:dyDescent="0.3">
      <c r="A165">
        <v>0</v>
      </c>
      <c r="B165" t="s">
        <v>17916</v>
      </c>
      <c r="C165" t="s">
        <v>17916</v>
      </c>
      <c r="E165" t="s">
        <v>17918</v>
      </c>
      <c r="F165">
        <v>46158.291666666664</v>
      </c>
      <c r="G165">
        <v>2026</v>
      </c>
      <c r="H165">
        <v>5</v>
      </c>
      <c r="I165">
        <v>16</v>
      </c>
      <c r="J165" t="s">
        <v>17963</v>
      </c>
      <c r="O165" t="s">
        <v>18000</v>
      </c>
      <c r="P165">
        <v>2026</v>
      </c>
      <c r="Q165">
        <v>5</v>
      </c>
      <c r="R165">
        <v>14</v>
      </c>
      <c r="S165" t="s">
        <v>20078</v>
      </c>
      <c r="T165" t="s">
        <v>20079</v>
      </c>
      <c r="Y165" t="s">
        <v>17916</v>
      </c>
      <c r="AB165" t="s">
        <v>251</v>
      </c>
      <c r="AC165" t="s">
        <v>17924</v>
      </c>
      <c r="AD165">
        <v>1000008239071</v>
      </c>
      <c r="AI165" t="s">
        <v>20080</v>
      </c>
      <c r="AJ165" t="s">
        <v>20081</v>
      </c>
      <c r="AK165" t="s">
        <v>693</v>
      </c>
      <c r="AM165" t="s">
        <v>20082</v>
      </c>
      <c r="AN165" t="s">
        <v>20080</v>
      </c>
      <c r="AO165" t="s">
        <v>693</v>
      </c>
      <c r="AP165" t="s">
        <v>20082</v>
      </c>
      <c r="AR165" t="s">
        <v>20082</v>
      </c>
      <c r="AS165" t="s">
        <v>20082</v>
      </c>
      <c r="AT165" t="s">
        <v>20083</v>
      </c>
      <c r="AU165" t="s">
        <v>20084</v>
      </c>
      <c r="AV165" t="s">
        <v>20085</v>
      </c>
      <c r="AW165" t="s">
        <v>230</v>
      </c>
      <c r="AX165" t="s">
        <v>230</v>
      </c>
      <c r="AY165" t="s">
        <v>380</v>
      </c>
      <c r="AZ165" t="s">
        <v>380</v>
      </c>
      <c r="BA165" t="s">
        <v>255</v>
      </c>
      <c r="BB165" s="1">
        <v>46156.694641203707</v>
      </c>
      <c r="BC165">
        <v>2026</v>
      </c>
      <c r="BD165">
        <v>5</v>
      </c>
      <c r="BE165">
        <v>14</v>
      </c>
      <c r="BF165" t="s">
        <v>18100</v>
      </c>
      <c r="BG165" t="s">
        <v>18130</v>
      </c>
      <c r="BH165" t="s">
        <v>17936</v>
      </c>
      <c r="BJ165" t="s">
        <v>20086</v>
      </c>
      <c r="BL165" t="s">
        <v>3028</v>
      </c>
      <c r="BM165" t="s">
        <v>3029</v>
      </c>
      <c r="BN165" t="s">
        <v>20087</v>
      </c>
      <c r="BO165" t="s">
        <v>3027</v>
      </c>
      <c r="BP165" t="s">
        <v>729</v>
      </c>
      <c r="BQ165" t="s">
        <v>20088</v>
      </c>
      <c r="BR165" t="s">
        <v>20089</v>
      </c>
      <c r="BS165" t="s">
        <v>18000</v>
      </c>
      <c r="BT165">
        <v>2026</v>
      </c>
      <c r="BU165">
        <v>5</v>
      </c>
      <c r="BV165">
        <v>14</v>
      </c>
      <c r="BY165" t="s">
        <v>693</v>
      </c>
      <c r="BZ165" t="s">
        <v>17943</v>
      </c>
      <c r="CA165" s="1">
        <v>46156.694444444445</v>
      </c>
      <c r="CB165" s="2">
        <v>46157</v>
      </c>
      <c r="CE165" t="s">
        <v>2810</v>
      </c>
      <c r="CY165" s="1"/>
      <c r="DQ165" t="s">
        <v>17918</v>
      </c>
      <c r="DS165" t="s">
        <v>693</v>
      </c>
      <c r="EP165" t="s">
        <v>19870</v>
      </c>
      <c r="EQ165" t="s">
        <v>255</v>
      </c>
      <c r="ER165" t="s">
        <v>17945</v>
      </c>
      <c r="ES165" t="s">
        <v>281</v>
      </c>
      <c r="ET165" t="s">
        <v>20090</v>
      </c>
      <c r="EU165" t="s">
        <v>17962</v>
      </c>
      <c r="EZ165" t="s">
        <v>270</v>
      </c>
      <c r="FB165" t="s">
        <v>281</v>
      </c>
      <c r="FD165" t="s">
        <v>17948</v>
      </c>
      <c r="FE165" t="s">
        <v>281</v>
      </c>
      <c r="FF165" s="1">
        <v>46156.716874999998</v>
      </c>
      <c r="FG165">
        <v>0.53</v>
      </c>
      <c r="FH165">
        <v>0</v>
      </c>
      <c r="FM165" t="s">
        <v>17949</v>
      </c>
    </row>
    <row r="166" spans="1:169" x14ac:dyDescent="0.3">
      <c r="A166">
        <v>0</v>
      </c>
      <c r="B166" t="s">
        <v>17916</v>
      </c>
      <c r="C166" t="s">
        <v>17916</v>
      </c>
      <c r="E166" t="s">
        <v>17918</v>
      </c>
      <c r="F166">
        <v>46157.291666666664</v>
      </c>
      <c r="G166">
        <v>2026</v>
      </c>
      <c r="H166">
        <v>5</v>
      </c>
      <c r="I166">
        <v>15</v>
      </c>
      <c r="J166" t="s">
        <v>17963</v>
      </c>
      <c r="O166" t="s">
        <v>18000</v>
      </c>
      <c r="P166">
        <v>2026</v>
      </c>
      <c r="Q166">
        <v>5</v>
      </c>
      <c r="R166">
        <v>14</v>
      </c>
      <c r="S166" t="s">
        <v>20091</v>
      </c>
      <c r="T166" t="s">
        <v>20092</v>
      </c>
      <c r="Y166" t="s">
        <v>17916</v>
      </c>
      <c r="AB166" t="s">
        <v>251</v>
      </c>
      <c r="AC166" t="s">
        <v>18065</v>
      </c>
      <c r="AD166">
        <v>1000008228897</v>
      </c>
      <c r="AG166" t="s">
        <v>20093</v>
      </c>
      <c r="AH166" t="s">
        <v>20094</v>
      </c>
      <c r="AI166" t="s">
        <v>20095</v>
      </c>
      <c r="AJ166" t="s">
        <v>20096</v>
      </c>
      <c r="AK166" t="s">
        <v>693</v>
      </c>
      <c r="AL166" t="s">
        <v>20093</v>
      </c>
      <c r="AM166" t="s">
        <v>20097</v>
      </c>
      <c r="AN166" t="s">
        <v>20095</v>
      </c>
      <c r="AO166" t="s">
        <v>693</v>
      </c>
      <c r="AP166" t="s">
        <v>20098</v>
      </c>
      <c r="AR166" t="s">
        <v>20097</v>
      </c>
      <c r="AS166" t="s">
        <v>20098</v>
      </c>
      <c r="AT166" t="s">
        <v>20099</v>
      </c>
      <c r="AU166" t="s">
        <v>20100</v>
      </c>
      <c r="AV166" t="s">
        <v>20101</v>
      </c>
      <c r="AW166" t="s">
        <v>230</v>
      </c>
      <c r="AX166" t="s">
        <v>230</v>
      </c>
      <c r="AY166" t="s">
        <v>380</v>
      </c>
      <c r="AZ166" t="s">
        <v>380</v>
      </c>
      <c r="BA166" t="s">
        <v>18076</v>
      </c>
      <c r="BB166" s="1">
        <v>46156.470104166663</v>
      </c>
      <c r="BC166">
        <v>2026</v>
      </c>
      <c r="BD166">
        <v>5</v>
      </c>
      <c r="BE166">
        <v>14</v>
      </c>
      <c r="BF166" t="s">
        <v>18288</v>
      </c>
      <c r="BG166" t="s">
        <v>18130</v>
      </c>
      <c r="BH166" t="s">
        <v>17936</v>
      </c>
      <c r="BJ166" t="s">
        <v>20102</v>
      </c>
      <c r="BL166" t="s">
        <v>3028</v>
      </c>
      <c r="BM166" t="s">
        <v>3029</v>
      </c>
      <c r="BN166" t="s">
        <v>20087</v>
      </c>
      <c r="BO166" t="s">
        <v>3027</v>
      </c>
      <c r="BP166" t="s">
        <v>20103</v>
      </c>
      <c r="BQ166" t="s">
        <v>20088</v>
      </c>
      <c r="BR166" t="s">
        <v>20104</v>
      </c>
      <c r="BS166" t="s">
        <v>18000</v>
      </c>
      <c r="BT166">
        <v>2026</v>
      </c>
      <c r="BU166">
        <v>5</v>
      </c>
      <c r="BV166">
        <v>14</v>
      </c>
      <c r="BY166" t="s">
        <v>386</v>
      </c>
      <c r="BZ166" t="s">
        <v>18083</v>
      </c>
      <c r="CA166" s="1">
        <v>46156.469444444447</v>
      </c>
      <c r="CB166" s="2">
        <v>46156</v>
      </c>
      <c r="CE166" t="s">
        <v>2810</v>
      </c>
      <c r="CY166" s="1"/>
      <c r="DQ166" t="s">
        <v>17918</v>
      </c>
      <c r="DR166" t="s">
        <v>693</v>
      </c>
      <c r="DS166" t="s">
        <v>693</v>
      </c>
      <c r="DT166" t="s">
        <v>693</v>
      </c>
      <c r="DV166" t="s">
        <v>693</v>
      </c>
      <c r="EA166" t="s">
        <v>693</v>
      </c>
      <c r="EB166" t="s">
        <v>693</v>
      </c>
      <c r="EP166" t="s">
        <v>19870</v>
      </c>
      <c r="EQ166" t="s">
        <v>18084</v>
      </c>
      <c r="ES166" t="s">
        <v>281</v>
      </c>
      <c r="ET166" t="s">
        <v>20090</v>
      </c>
      <c r="EU166" t="s">
        <v>17962</v>
      </c>
      <c r="EZ166" t="s">
        <v>270</v>
      </c>
      <c r="FB166" t="s">
        <v>281</v>
      </c>
      <c r="FD166" t="s">
        <v>18133</v>
      </c>
      <c r="FE166" t="s">
        <v>281</v>
      </c>
      <c r="FF166" s="1">
        <v>46156.508449074077</v>
      </c>
      <c r="FG166">
        <v>0.92</v>
      </c>
      <c r="FH166">
        <v>0</v>
      </c>
      <c r="FM166" t="s">
        <v>17949</v>
      </c>
    </row>
    <row r="167" spans="1:169" x14ac:dyDescent="0.3">
      <c r="A167">
        <v>2</v>
      </c>
      <c r="B167" t="s">
        <v>17917</v>
      </c>
      <c r="C167" t="s">
        <v>17917</v>
      </c>
      <c r="D167" t="s">
        <v>18731</v>
      </c>
      <c r="E167" t="s">
        <v>17918</v>
      </c>
      <c r="F167">
        <v>46164.5</v>
      </c>
      <c r="G167">
        <v>2026</v>
      </c>
      <c r="H167">
        <v>5</v>
      </c>
      <c r="I167">
        <v>22</v>
      </c>
      <c r="J167" t="s">
        <v>17919</v>
      </c>
      <c r="O167" t="s">
        <v>18917</v>
      </c>
      <c r="P167">
        <v>2026</v>
      </c>
      <c r="Q167">
        <v>5</v>
      </c>
      <c r="R167">
        <v>6</v>
      </c>
      <c r="S167" t="s">
        <v>20105</v>
      </c>
      <c r="T167" t="s">
        <v>20106</v>
      </c>
      <c r="V167" t="s">
        <v>18092</v>
      </c>
      <c r="Y167" t="s">
        <v>17916</v>
      </c>
      <c r="AB167" t="s">
        <v>251</v>
      </c>
      <c r="AC167" t="s">
        <v>18065</v>
      </c>
      <c r="AD167">
        <v>1000008207809</v>
      </c>
      <c r="AG167" t="s">
        <v>20107</v>
      </c>
      <c r="AH167" t="s">
        <v>20108</v>
      </c>
      <c r="AI167" t="s">
        <v>20109</v>
      </c>
      <c r="AJ167" t="s">
        <v>20110</v>
      </c>
      <c r="AK167" t="s">
        <v>693</v>
      </c>
      <c r="AL167" t="s">
        <v>20107</v>
      </c>
      <c r="AM167" t="s">
        <v>20111</v>
      </c>
      <c r="AN167" t="s">
        <v>20109</v>
      </c>
      <c r="AO167" t="s">
        <v>693</v>
      </c>
      <c r="AP167" t="s">
        <v>20112</v>
      </c>
      <c r="AR167" t="s">
        <v>20111</v>
      </c>
      <c r="AS167" t="s">
        <v>20112</v>
      </c>
      <c r="AT167" t="s">
        <v>20113</v>
      </c>
      <c r="AU167" t="s">
        <v>20114</v>
      </c>
      <c r="AV167" t="s">
        <v>20115</v>
      </c>
      <c r="AW167" t="s">
        <v>230</v>
      </c>
      <c r="AX167" t="s">
        <v>230</v>
      </c>
      <c r="AY167" t="s">
        <v>380</v>
      </c>
      <c r="AZ167" t="s">
        <v>380</v>
      </c>
      <c r="BA167" t="s">
        <v>18076</v>
      </c>
      <c r="BB167" s="1">
        <v>46148.49150462963</v>
      </c>
      <c r="BC167">
        <v>2026</v>
      </c>
      <c r="BD167">
        <v>5</v>
      </c>
      <c r="BE167">
        <v>6</v>
      </c>
      <c r="BF167" t="s">
        <v>18413</v>
      </c>
      <c r="BG167" t="s">
        <v>18130</v>
      </c>
      <c r="BH167" t="s">
        <v>17936</v>
      </c>
      <c r="BI167" t="s">
        <v>18101</v>
      </c>
      <c r="BJ167" t="s">
        <v>20111</v>
      </c>
      <c r="BL167" t="s">
        <v>1042</v>
      </c>
      <c r="BM167" t="s">
        <v>1048</v>
      </c>
      <c r="BN167" t="s">
        <v>1745</v>
      </c>
      <c r="BO167" t="s">
        <v>1040</v>
      </c>
      <c r="BP167" t="s">
        <v>2895</v>
      </c>
      <c r="BQ167" t="s">
        <v>20116</v>
      </c>
      <c r="BR167" t="s">
        <v>20117</v>
      </c>
      <c r="BS167" t="s">
        <v>18917</v>
      </c>
      <c r="BT167">
        <v>2026</v>
      </c>
      <c r="BU167">
        <v>5</v>
      </c>
      <c r="BV167">
        <v>6</v>
      </c>
      <c r="BY167" t="s">
        <v>304</v>
      </c>
      <c r="BZ167" t="s">
        <v>18083</v>
      </c>
      <c r="CA167" s="1">
        <v>46148.490972222222</v>
      </c>
      <c r="CB167" s="2">
        <v>46149</v>
      </c>
      <c r="CE167" t="s">
        <v>2810</v>
      </c>
      <c r="CY167" s="1"/>
      <c r="DQ167" t="s">
        <v>17918</v>
      </c>
      <c r="DR167" t="s">
        <v>693</v>
      </c>
      <c r="DS167" t="s">
        <v>693</v>
      </c>
      <c r="DT167" t="s">
        <v>693</v>
      </c>
      <c r="DV167" t="s">
        <v>693</v>
      </c>
      <c r="EA167" t="s">
        <v>693</v>
      </c>
      <c r="EB167" t="s">
        <v>693</v>
      </c>
      <c r="EP167" t="s">
        <v>19870</v>
      </c>
      <c r="EQ167" t="s">
        <v>18084</v>
      </c>
      <c r="ES167" t="s">
        <v>281</v>
      </c>
      <c r="ET167" t="s">
        <v>20118</v>
      </c>
      <c r="EU167" t="s">
        <v>17962</v>
      </c>
      <c r="EZ167" t="s">
        <v>270</v>
      </c>
      <c r="FB167" t="s">
        <v>281</v>
      </c>
      <c r="FD167" t="s">
        <v>18087</v>
      </c>
      <c r="FE167" t="s">
        <v>281</v>
      </c>
      <c r="FF167" s="1">
        <v>46148.508460648147</v>
      </c>
      <c r="FG167">
        <v>0.41</v>
      </c>
      <c r="FH167">
        <v>0</v>
      </c>
      <c r="FI167">
        <v>5</v>
      </c>
      <c r="FM167" t="s">
        <v>17949</v>
      </c>
    </row>
    <row r="168" spans="1:169" x14ac:dyDescent="0.3">
      <c r="A168">
        <v>0</v>
      </c>
      <c r="B168" t="s">
        <v>17916</v>
      </c>
      <c r="C168" t="s">
        <v>17916</v>
      </c>
      <c r="E168" t="s">
        <v>17918</v>
      </c>
      <c r="F168">
        <v>46157.291666666664</v>
      </c>
      <c r="G168">
        <v>2026</v>
      </c>
      <c r="H168">
        <v>5</v>
      </c>
      <c r="I168">
        <v>15</v>
      </c>
      <c r="J168" t="s">
        <v>17963</v>
      </c>
      <c r="O168" t="s">
        <v>18230</v>
      </c>
      <c r="P168">
        <v>2026</v>
      </c>
      <c r="Q168">
        <v>5</v>
      </c>
      <c r="R168">
        <v>12</v>
      </c>
      <c r="S168" t="s">
        <v>20119</v>
      </c>
      <c r="T168" t="s">
        <v>20120</v>
      </c>
      <c r="Y168" t="s">
        <v>17916</v>
      </c>
      <c r="AB168" t="s">
        <v>251</v>
      </c>
      <c r="AC168" t="s">
        <v>18065</v>
      </c>
      <c r="AD168">
        <v>1000008222016</v>
      </c>
      <c r="AG168" t="s">
        <v>20121</v>
      </c>
      <c r="AH168" t="s">
        <v>20122</v>
      </c>
      <c r="AI168" t="s">
        <v>20123</v>
      </c>
      <c r="AJ168" t="s">
        <v>20124</v>
      </c>
      <c r="AK168" t="s">
        <v>693</v>
      </c>
      <c r="AL168" t="s">
        <v>20121</v>
      </c>
      <c r="AN168" t="s">
        <v>20123</v>
      </c>
      <c r="AO168" t="s">
        <v>693</v>
      </c>
      <c r="AT168" t="s">
        <v>20125</v>
      </c>
      <c r="AU168" t="s">
        <v>20126</v>
      </c>
      <c r="AV168" t="s">
        <v>20127</v>
      </c>
      <c r="AW168" t="s">
        <v>230</v>
      </c>
      <c r="AX168" t="s">
        <v>230</v>
      </c>
      <c r="AY168" t="s">
        <v>380</v>
      </c>
      <c r="AZ168" t="s">
        <v>380</v>
      </c>
      <c r="BA168" t="s">
        <v>18076</v>
      </c>
      <c r="BB168" s="1">
        <v>46154.378032407411</v>
      </c>
      <c r="BC168">
        <v>2026</v>
      </c>
      <c r="BD168">
        <v>5</v>
      </c>
      <c r="BE168">
        <v>12</v>
      </c>
      <c r="BF168" t="s">
        <v>18129</v>
      </c>
      <c r="BG168" t="s">
        <v>18130</v>
      </c>
      <c r="BH168" t="s">
        <v>17936</v>
      </c>
      <c r="BJ168" t="s">
        <v>20128</v>
      </c>
      <c r="BL168" t="s">
        <v>1042</v>
      </c>
      <c r="BM168" t="s">
        <v>1048</v>
      </c>
      <c r="BN168" t="s">
        <v>1745</v>
      </c>
      <c r="BO168" t="s">
        <v>1040</v>
      </c>
      <c r="BP168" t="s">
        <v>20129</v>
      </c>
      <c r="BQ168" t="s">
        <v>20130</v>
      </c>
      <c r="BR168" t="s">
        <v>20131</v>
      </c>
      <c r="BS168" t="s">
        <v>18230</v>
      </c>
      <c r="BT168">
        <v>2026</v>
      </c>
      <c r="BU168">
        <v>5</v>
      </c>
      <c r="BV168">
        <v>12</v>
      </c>
      <c r="BY168" t="s">
        <v>386</v>
      </c>
      <c r="BZ168" t="s">
        <v>18083</v>
      </c>
      <c r="CA168" s="1">
        <v>46154.37777777778</v>
      </c>
      <c r="CB168" s="2">
        <v>46154</v>
      </c>
      <c r="CE168" t="s">
        <v>2810</v>
      </c>
      <c r="CY168" s="1"/>
      <c r="DQ168" t="s">
        <v>17918</v>
      </c>
      <c r="DR168" t="s">
        <v>693</v>
      </c>
      <c r="DS168" t="s">
        <v>693</v>
      </c>
      <c r="DT168" t="s">
        <v>693</v>
      </c>
      <c r="DV168" t="s">
        <v>693</v>
      </c>
      <c r="EA168" t="s">
        <v>693</v>
      </c>
      <c r="EB168" t="s">
        <v>693</v>
      </c>
      <c r="EP168" t="s">
        <v>19870</v>
      </c>
      <c r="EQ168" t="s">
        <v>18084</v>
      </c>
      <c r="ES168" t="s">
        <v>281</v>
      </c>
      <c r="ET168" t="s">
        <v>20118</v>
      </c>
      <c r="EU168" t="s">
        <v>17962</v>
      </c>
      <c r="EZ168" t="s">
        <v>270</v>
      </c>
      <c r="FB168" t="s">
        <v>281</v>
      </c>
      <c r="FD168" t="s">
        <v>18133</v>
      </c>
      <c r="FE168" t="s">
        <v>281</v>
      </c>
      <c r="FF168" s="1">
        <v>46154.425104166665</v>
      </c>
      <c r="FG168">
        <v>1.1299999999999999</v>
      </c>
      <c r="FH168">
        <v>0</v>
      </c>
      <c r="FI168">
        <v>1</v>
      </c>
      <c r="FM168" t="s">
        <v>17949</v>
      </c>
    </row>
    <row r="169" spans="1:169" x14ac:dyDescent="0.3">
      <c r="A169">
        <v>0</v>
      </c>
      <c r="B169" t="s">
        <v>17916</v>
      </c>
      <c r="C169" t="s">
        <v>17916</v>
      </c>
      <c r="E169" t="s">
        <v>17918</v>
      </c>
      <c r="F169">
        <v>46161.5</v>
      </c>
      <c r="G169">
        <v>2026</v>
      </c>
      <c r="H169">
        <v>5</v>
      </c>
      <c r="I169">
        <v>19</v>
      </c>
      <c r="J169" t="s">
        <v>17919</v>
      </c>
      <c r="O169" t="s">
        <v>18000</v>
      </c>
      <c r="P169">
        <v>2026</v>
      </c>
      <c r="Q169">
        <v>5</v>
      </c>
      <c r="R169">
        <v>14</v>
      </c>
      <c r="S169" t="s">
        <v>20132</v>
      </c>
      <c r="T169" t="s">
        <v>20133</v>
      </c>
      <c r="Y169" t="s">
        <v>17916</v>
      </c>
      <c r="AB169" t="s">
        <v>251</v>
      </c>
      <c r="AC169" t="s">
        <v>17924</v>
      </c>
      <c r="AD169">
        <v>1000008228992</v>
      </c>
      <c r="AI169" t="s">
        <v>20134</v>
      </c>
      <c r="AJ169" t="s">
        <v>20135</v>
      </c>
      <c r="AK169" t="s">
        <v>693</v>
      </c>
      <c r="AM169" t="s">
        <v>20136</v>
      </c>
      <c r="AN169" t="s">
        <v>20134</v>
      </c>
      <c r="AO169" t="s">
        <v>693</v>
      </c>
      <c r="AP169" t="s">
        <v>20136</v>
      </c>
      <c r="AR169" t="s">
        <v>20136</v>
      </c>
      <c r="AS169" t="s">
        <v>20136</v>
      </c>
      <c r="AT169" t="s">
        <v>20137</v>
      </c>
      <c r="AU169" t="s">
        <v>20138</v>
      </c>
      <c r="AV169" t="s">
        <v>20139</v>
      </c>
      <c r="AW169" t="s">
        <v>230</v>
      </c>
      <c r="AX169" t="s">
        <v>230</v>
      </c>
      <c r="AY169" t="s">
        <v>380</v>
      </c>
      <c r="AZ169" t="s">
        <v>380</v>
      </c>
      <c r="BA169" t="s">
        <v>255</v>
      </c>
      <c r="BB169" s="1">
        <v>46156.489884259259</v>
      </c>
      <c r="BC169">
        <v>2026</v>
      </c>
      <c r="BD169">
        <v>5</v>
      </c>
      <c r="BE169">
        <v>14</v>
      </c>
      <c r="BF169" t="s">
        <v>17934</v>
      </c>
      <c r="BG169" t="s">
        <v>18130</v>
      </c>
      <c r="BH169" t="s">
        <v>17936</v>
      </c>
      <c r="BJ169" t="s">
        <v>20136</v>
      </c>
      <c r="BL169" t="s">
        <v>1042</v>
      </c>
      <c r="BM169" t="s">
        <v>1048</v>
      </c>
      <c r="BN169" t="s">
        <v>1745</v>
      </c>
      <c r="BO169" t="s">
        <v>1040</v>
      </c>
      <c r="BP169" t="s">
        <v>18720</v>
      </c>
      <c r="BQ169" t="s">
        <v>20116</v>
      </c>
      <c r="BR169" t="s">
        <v>20140</v>
      </c>
      <c r="BS169" t="s">
        <v>18000</v>
      </c>
      <c r="BT169">
        <v>2026</v>
      </c>
      <c r="BU169">
        <v>5</v>
      </c>
      <c r="BV169">
        <v>14</v>
      </c>
      <c r="BY169" t="s">
        <v>693</v>
      </c>
      <c r="BZ169" t="s">
        <v>17943</v>
      </c>
      <c r="CA169" s="1">
        <v>46156.489583333336</v>
      </c>
      <c r="CB169" s="2">
        <v>46156</v>
      </c>
      <c r="CE169" t="s">
        <v>2810</v>
      </c>
      <c r="CY169" s="1"/>
      <c r="DQ169" t="s">
        <v>17918</v>
      </c>
      <c r="DS169" t="s">
        <v>693</v>
      </c>
      <c r="EP169" t="s">
        <v>19870</v>
      </c>
      <c r="EQ169" t="s">
        <v>255</v>
      </c>
      <c r="ER169" t="s">
        <v>17945</v>
      </c>
      <c r="ES169" t="s">
        <v>281</v>
      </c>
      <c r="ET169" t="s">
        <v>20118</v>
      </c>
      <c r="EU169" t="s">
        <v>17962</v>
      </c>
      <c r="EZ169" t="s">
        <v>270</v>
      </c>
      <c r="FB169" t="s">
        <v>281</v>
      </c>
      <c r="FD169" t="s">
        <v>17948</v>
      </c>
      <c r="FE169" t="s">
        <v>281</v>
      </c>
      <c r="FF169" s="1">
        <v>46156.716874999998</v>
      </c>
      <c r="FG169">
        <v>5.45</v>
      </c>
      <c r="FH169">
        <v>0</v>
      </c>
      <c r="FM169" t="s">
        <v>17949</v>
      </c>
    </row>
    <row r="170" spans="1:169" x14ac:dyDescent="0.3">
      <c r="A170">
        <v>0</v>
      </c>
      <c r="B170" t="s">
        <v>17916</v>
      </c>
      <c r="C170" t="s">
        <v>17916</v>
      </c>
      <c r="E170" t="s">
        <v>17918</v>
      </c>
      <c r="F170">
        <v>46158.291666666664</v>
      </c>
      <c r="G170">
        <v>2026</v>
      </c>
      <c r="H170">
        <v>5</v>
      </c>
      <c r="I170">
        <v>16</v>
      </c>
      <c r="J170" t="s">
        <v>17963</v>
      </c>
      <c r="O170" t="s">
        <v>18000</v>
      </c>
      <c r="P170">
        <v>2026</v>
      </c>
      <c r="Q170">
        <v>5</v>
      </c>
      <c r="R170">
        <v>14</v>
      </c>
      <c r="S170" t="s">
        <v>20141</v>
      </c>
      <c r="T170" t="s">
        <v>20142</v>
      </c>
      <c r="Y170" t="s">
        <v>17916</v>
      </c>
      <c r="AB170" t="s">
        <v>251</v>
      </c>
      <c r="AC170" t="s">
        <v>18065</v>
      </c>
      <c r="AD170">
        <v>1000008239146</v>
      </c>
      <c r="AG170" t="s">
        <v>20143</v>
      </c>
      <c r="AH170" t="s">
        <v>20144</v>
      </c>
      <c r="AI170" t="s">
        <v>20145</v>
      </c>
      <c r="AJ170" t="s">
        <v>20146</v>
      </c>
      <c r="AK170" t="s">
        <v>693</v>
      </c>
      <c r="AL170" t="s">
        <v>20143</v>
      </c>
      <c r="AM170" t="s">
        <v>18071</v>
      </c>
      <c r="AN170" t="s">
        <v>20145</v>
      </c>
      <c r="AO170" t="s">
        <v>693</v>
      </c>
      <c r="AP170" t="s">
        <v>20147</v>
      </c>
      <c r="AR170" t="s">
        <v>18071</v>
      </c>
      <c r="AS170" t="s">
        <v>20147</v>
      </c>
      <c r="AT170" t="s">
        <v>20148</v>
      </c>
      <c r="AU170" t="s">
        <v>20149</v>
      </c>
      <c r="AV170" t="s">
        <v>20150</v>
      </c>
      <c r="AW170" t="s">
        <v>230</v>
      </c>
      <c r="AX170" t="s">
        <v>230</v>
      </c>
      <c r="AY170" t="s">
        <v>380</v>
      </c>
      <c r="AZ170" t="s">
        <v>380</v>
      </c>
      <c r="BA170" t="s">
        <v>18076</v>
      </c>
      <c r="BB170" s="1">
        <v>46156.69809027778</v>
      </c>
      <c r="BC170">
        <v>2026</v>
      </c>
      <c r="BD170">
        <v>5</v>
      </c>
      <c r="BE170">
        <v>14</v>
      </c>
      <c r="BF170" t="s">
        <v>18077</v>
      </c>
      <c r="BG170" t="s">
        <v>18130</v>
      </c>
      <c r="BH170" t="s">
        <v>17936</v>
      </c>
      <c r="BJ170" t="s">
        <v>20151</v>
      </c>
      <c r="BL170" t="s">
        <v>1042</v>
      </c>
      <c r="BM170" t="s">
        <v>1048</v>
      </c>
      <c r="BN170" t="s">
        <v>1745</v>
      </c>
      <c r="BO170" t="s">
        <v>1040</v>
      </c>
      <c r="BP170" t="s">
        <v>20152</v>
      </c>
      <c r="BQ170" t="s">
        <v>20116</v>
      </c>
      <c r="BR170" t="s">
        <v>20153</v>
      </c>
      <c r="BS170" t="s">
        <v>18000</v>
      </c>
      <c r="BT170">
        <v>2026</v>
      </c>
      <c r="BU170">
        <v>5</v>
      </c>
      <c r="BV170">
        <v>14</v>
      </c>
      <c r="BY170" t="s">
        <v>304</v>
      </c>
      <c r="BZ170" t="s">
        <v>18083</v>
      </c>
      <c r="CA170" s="1">
        <v>46156.697916666664</v>
      </c>
      <c r="CB170" s="2">
        <v>46157</v>
      </c>
      <c r="CE170" t="s">
        <v>2810</v>
      </c>
      <c r="CY170" s="1"/>
      <c r="DQ170" t="s">
        <v>17918</v>
      </c>
      <c r="DR170" t="s">
        <v>693</v>
      </c>
      <c r="DS170" t="s">
        <v>693</v>
      </c>
      <c r="DT170" t="s">
        <v>693</v>
      </c>
      <c r="DV170" t="s">
        <v>693</v>
      </c>
      <c r="EA170" t="s">
        <v>693</v>
      </c>
      <c r="EB170" t="s">
        <v>693</v>
      </c>
      <c r="EP170" t="s">
        <v>19870</v>
      </c>
      <c r="EQ170" t="s">
        <v>18084</v>
      </c>
      <c r="ES170" t="s">
        <v>281</v>
      </c>
      <c r="ET170" t="s">
        <v>20118</v>
      </c>
      <c r="EU170" t="s">
        <v>17962</v>
      </c>
      <c r="EZ170" t="s">
        <v>270</v>
      </c>
      <c r="FB170" t="s">
        <v>281</v>
      </c>
      <c r="FD170" t="s">
        <v>18087</v>
      </c>
      <c r="FE170" t="s">
        <v>281</v>
      </c>
      <c r="FF170" s="1">
        <v>46156.716874999998</v>
      </c>
      <c r="FG170">
        <v>0.45</v>
      </c>
      <c r="FH170">
        <v>0</v>
      </c>
      <c r="FM170" t="s">
        <v>17949</v>
      </c>
    </row>
    <row r="171" spans="1:169" x14ac:dyDescent="0.3">
      <c r="A171">
        <v>0</v>
      </c>
      <c r="B171" t="s">
        <v>17916</v>
      </c>
      <c r="C171" t="s">
        <v>17916</v>
      </c>
      <c r="E171" t="s">
        <v>17918</v>
      </c>
      <c r="F171">
        <v>46157.291666666664</v>
      </c>
      <c r="G171">
        <v>2026</v>
      </c>
      <c r="H171">
        <v>5</v>
      </c>
      <c r="I171">
        <v>15</v>
      </c>
      <c r="J171" t="s">
        <v>17963</v>
      </c>
      <c r="O171" t="s">
        <v>18000</v>
      </c>
      <c r="P171">
        <v>2026</v>
      </c>
      <c r="Q171">
        <v>5</v>
      </c>
      <c r="R171">
        <v>14</v>
      </c>
      <c r="S171" t="s">
        <v>20154</v>
      </c>
      <c r="T171" t="s">
        <v>20155</v>
      </c>
      <c r="Y171" t="s">
        <v>17916</v>
      </c>
      <c r="AB171" t="s">
        <v>251</v>
      </c>
      <c r="AC171" t="s">
        <v>18065</v>
      </c>
      <c r="AD171">
        <v>1000008239403</v>
      </c>
      <c r="AG171" t="s">
        <v>20156</v>
      </c>
      <c r="AH171" t="s">
        <v>20157</v>
      </c>
      <c r="AI171" t="s">
        <v>20158</v>
      </c>
      <c r="AJ171" t="s">
        <v>20159</v>
      </c>
      <c r="AK171" t="s">
        <v>693</v>
      </c>
      <c r="AL171" t="s">
        <v>20156</v>
      </c>
      <c r="AM171" t="s">
        <v>20160</v>
      </c>
      <c r="AN171" t="s">
        <v>20158</v>
      </c>
      <c r="AO171" t="s">
        <v>693</v>
      </c>
      <c r="AP171" t="s">
        <v>20161</v>
      </c>
      <c r="AR171" t="s">
        <v>20160</v>
      </c>
      <c r="AS171" t="s">
        <v>20161</v>
      </c>
      <c r="AT171" t="s">
        <v>20162</v>
      </c>
      <c r="AU171" t="s">
        <v>20163</v>
      </c>
      <c r="AV171" t="s">
        <v>20164</v>
      </c>
      <c r="AW171" t="s">
        <v>230</v>
      </c>
      <c r="AX171" t="s">
        <v>230</v>
      </c>
      <c r="AY171" t="s">
        <v>380</v>
      </c>
      <c r="AZ171" t="s">
        <v>380</v>
      </c>
      <c r="BA171" t="s">
        <v>18076</v>
      </c>
      <c r="BB171" s="1">
        <v>46156.710717592592</v>
      </c>
      <c r="BC171">
        <v>2026</v>
      </c>
      <c r="BD171">
        <v>5</v>
      </c>
      <c r="BE171">
        <v>14</v>
      </c>
      <c r="BF171" t="s">
        <v>18077</v>
      </c>
      <c r="BG171" t="s">
        <v>18130</v>
      </c>
      <c r="BH171" t="s">
        <v>17936</v>
      </c>
      <c r="BJ171" t="s">
        <v>20165</v>
      </c>
      <c r="BL171" t="s">
        <v>1042</v>
      </c>
      <c r="BM171" t="s">
        <v>1048</v>
      </c>
      <c r="BN171" t="s">
        <v>1745</v>
      </c>
      <c r="BO171" t="s">
        <v>1040</v>
      </c>
      <c r="BP171" t="s">
        <v>20166</v>
      </c>
      <c r="BQ171" t="s">
        <v>20130</v>
      </c>
      <c r="BR171" t="s">
        <v>20167</v>
      </c>
      <c r="BS171" t="s">
        <v>18000</v>
      </c>
      <c r="BT171">
        <v>2026</v>
      </c>
      <c r="BU171">
        <v>5</v>
      </c>
      <c r="BV171">
        <v>14</v>
      </c>
      <c r="BY171" t="s">
        <v>304</v>
      </c>
      <c r="BZ171" t="s">
        <v>18083</v>
      </c>
      <c r="CA171" s="1">
        <v>46156.710416666669</v>
      </c>
      <c r="CB171" s="2">
        <v>46157</v>
      </c>
      <c r="CE171" t="s">
        <v>2810</v>
      </c>
      <c r="CY171" s="1"/>
      <c r="DQ171" t="s">
        <v>17918</v>
      </c>
      <c r="DR171" t="s">
        <v>693</v>
      </c>
      <c r="DS171" t="s">
        <v>693</v>
      </c>
      <c r="DT171" t="s">
        <v>693</v>
      </c>
      <c r="DV171" t="s">
        <v>693</v>
      </c>
      <c r="EA171" t="s">
        <v>693</v>
      </c>
      <c r="EB171" t="s">
        <v>693</v>
      </c>
      <c r="EP171" t="s">
        <v>19870</v>
      </c>
      <c r="EQ171" t="s">
        <v>18084</v>
      </c>
      <c r="ES171" t="s">
        <v>281</v>
      </c>
      <c r="ET171" t="s">
        <v>20118</v>
      </c>
      <c r="EU171" t="s">
        <v>17962</v>
      </c>
      <c r="EZ171" t="s">
        <v>270</v>
      </c>
      <c r="FB171" t="s">
        <v>281</v>
      </c>
      <c r="FD171" t="s">
        <v>18087</v>
      </c>
      <c r="FE171" t="s">
        <v>281</v>
      </c>
      <c r="FF171" s="1">
        <v>46156.75849537037</v>
      </c>
      <c r="FG171">
        <v>1.1499999999999999</v>
      </c>
      <c r="FH171">
        <v>0</v>
      </c>
      <c r="FM171" t="s">
        <v>17949</v>
      </c>
    </row>
    <row r="172" spans="1:169" x14ac:dyDescent="0.3">
      <c r="A172">
        <v>2</v>
      </c>
      <c r="B172" t="s">
        <v>17916</v>
      </c>
      <c r="C172" t="s">
        <v>17917</v>
      </c>
      <c r="E172" t="s">
        <v>17918</v>
      </c>
      <c r="F172">
        <v>46157.291666666664</v>
      </c>
      <c r="G172">
        <v>2026</v>
      </c>
      <c r="H172">
        <v>5</v>
      </c>
      <c r="I172">
        <v>15</v>
      </c>
      <c r="J172" t="s">
        <v>17963</v>
      </c>
      <c r="O172" t="s">
        <v>18118</v>
      </c>
      <c r="P172">
        <v>2026</v>
      </c>
      <c r="Q172">
        <v>5</v>
      </c>
      <c r="R172">
        <v>8</v>
      </c>
      <c r="S172" t="s">
        <v>20168</v>
      </c>
      <c r="T172" t="s">
        <v>20169</v>
      </c>
      <c r="V172" t="s">
        <v>18870</v>
      </c>
      <c r="Y172" t="s">
        <v>17916</v>
      </c>
      <c r="AB172" t="s">
        <v>251</v>
      </c>
      <c r="AC172" t="s">
        <v>18065</v>
      </c>
      <c r="AD172">
        <v>1000008215743</v>
      </c>
      <c r="AG172" t="s">
        <v>20170</v>
      </c>
      <c r="AH172" t="s">
        <v>20171</v>
      </c>
      <c r="AI172" t="s">
        <v>20172</v>
      </c>
      <c r="AJ172" t="s">
        <v>20173</v>
      </c>
      <c r="AK172" t="s">
        <v>693</v>
      </c>
      <c r="AL172" t="s">
        <v>20170</v>
      </c>
      <c r="AM172" t="s">
        <v>20174</v>
      </c>
      <c r="AN172" t="s">
        <v>20172</v>
      </c>
      <c r="AO172" t="s">
        <v>693</v>
      </c>
      <c r="AP172" t="s">
        <v>20174</v>
      </c>
      <c r="AR172" t="s">
        <v>20174</v>
      </c>
      <c r="AS172" t="s">
        <v>20174</v>
      </c>
      <c r="AT172" t="s">
        <v>20175</v>
      </c>
      <c r="AU172" t="s">
        <v>20176</v>
      </c>
      <c r="AV172" t="s">
        <v>20177</v>
      </c>
      <c r="AW172" t="s">
        <v>230</v>
      </c>
      <c r="AX172" t="s">
        <v>230</v>
      </c>
      <c r="AY172" t="s">
        <v>380</v>
      </c>
      <c r="AZ172" t="s">
        <v>380</v>
      </c>
      <c r="BA172" t="s">
        <v>18076</v>
      </c>
      <c r="BB172" s="1">
        <v>46150.684571759259</v>
      </c>
      <c r="BC172">
        <v>2026</v>
      </c>
      <c r="BD172">
        <v>5</v>
      </c>
      <c r="BE172">
        <v>8</v>
      </c>
      <c r="BF172" t="s">
        <v>18129</v>
      </c>
      <c r="BG172" t="s">
        <v>18130</v>
      </c>
      <c r="BH172" t="s">
        <v>17936</v>
      </c>
      <c r="BI172" t="s">
        <v>18101</v>
      </c>
      <c r="BJ172" t="s">
        <v>20178</v>
      </c>
      <c r="BL172" t="s">
        <v>1042</v>
      </c>
      <c r="BM172" t="s">
        <v>1048</v>
      </c>
      <c r="BN172" t="s">
        <v>1745</v>
      </c>
      <c r="BO172" t="s">
        <v>1040</v>
      </c>
      <c r="BP172" t="s">
        <v>20179</v>
      </c>
      <c r="BQ172" t="s">
        <v>20116</v>
      </c>
      <c r="BR172" t="s">
        <v>20180</v>
      </c>
      <c r="BS172" t="s">
        <v>18118</v>
      </c>
      <c r="BT172">
        <v>2026</v>
      </c>
      <c r="BU172">
        <v>5</v>
      </c>
      <c r="BV172">
        <v>8</v>
      </c>
      <c r="BY172" t="s">
        <v>386</v>
      </c>
      <c r="BZ172" t="s">
        <v>18083</v>
      </c>
      <c r="CA172" s="1">
        <v>46150.684027777781</v>
      </c>
      <c r="CB172" s="2">
        <v>46151</v>
      </c>
      <c r="CC172">
        <v>1273</v>
      </c>
      <c r="CD172" t="s">
        <v>337</v>
      </c>
      <c r="CE172" t="s">
        <v>2810</v>
      </c>
      <c r="CF172" t="s">
        <v>19950</v>
      </c>
      <c r="CW172">
        <v>5179758</v>
      </c>
      <c r="CX172">
        <v>34592793</v>
      </c>
      <c r="CY172" s="1">
        <v>46153.595138888886</v>
      </c>
      <c r="CZ172">
        <v>2026</v>
      </c>
      <c r="DA172">
        <v>5</v>
      </c>
      <c r="DB172">
        <v>11</v>
      </c>
      <c r="DC172">
        <v>5</v>
      </c>
      <c r="DD172">
        <v>1</v>
      </c>
      <c r="DE172">
        <v>153</v>
      </c>
      <c r="DF172" t="s">
        <v>20170</v>
      </c>
      <c r="DG172" t="s">
        <v>20181</v>
      </c>
      <c r="DQ172" t="s">
        <v>17918</v>
      </c>
      <c r="DR172" t="s">
        <v>693</v>
      </c>
      <c r="DS172" t="s">
        <v>693</v>
      </c>
      <c r="DT172" t="s">
        <v>693</v>
      </c>
      <c r="DV172" t="s">
        <v>693</v>
      </c>
      <c r="EA172" t="s">
        <v>693</v>
      </c>
      <c r="EB172" t="s">
        <v>693</v>
      </c>
      <c r="EP172" t="s">
        <v>19870</v>
      </c>
      <c r="EQ172" t="s">
        <v>18084</v>
      </c>
      <c r="ES172" t="s">
        <v>281</v>
      </c>
      <c r="ET172" t="s">
        <v>20118</v>
      </c>
      <c r="EU172" t="s">
        <v>17947</v>
      </c>
      <c r="EV172" t="s">
        <v>20182</v>
      </c>
      <c r="EX172" t="s">
        <v>20183</v>
      </c>
      <c r="EY172" t="s">
        <v>20184</v>
      </c>
      <c r="EZ172" t="s">
        <v>270</v>
      </c>
      <c r="FB172" t="s">
        <v>281</v>
      </c>
      <c r="FD172" t="s">
        <v>18133</v>
      </c>
      <c r="FE172" t="s">
        <v>281</v>
      </c>
      <c r="FF172" s="1">
        <v>46150.717118055552</v>
      </c>
      <c r="FG172">
        <v>0.78</v>
      </c>
      <c r="FH172">
        <v>0</v>
      </c>
      <c r="FI172">
        <v>2</v>
      </c>
      <c r="FK172" t="s">
        <v>20116</v>
      </c>
      <c r="FL172" t="s">
        <v>20185</v>
      </c>
      <c r="FM172" t="s">
        <v>17949</v>
      </c>
    </row>
    <row r="173" spans="1:169" x14ac:dyDescent="0.3">
      <c r="A173">
        <v>0</v>
      </c>
      <c r="B173" t="s">
        <v>17917</v>
      </c>
      <c r="C173" t="s">
        <v>17917</v>
      </c>
      <c r="D173" t="s">
        <v>20186</v>
      </c>
      <c r="E173" t="s">
        <v>17918</v>
      </c>
      <c r="F173">
        <v>46157.5</v>
      </c>
      <c r="G173">
        <v>2026</v>
      </c>
      <c r="H173">
        <v>5</v>
      </c>
      <c r="I173">
        <v>15</v>
      </c>
      <c r="O173" t="s">
        <v>18230</v>
      </c>
      <c r="P173">
        <v>2026</v>
      </c>
      <c r="Q173">
        <v>5</v>
      </c>
      <c r="R173">
        <v>12</v>
      </c>
      <c r="S173" t="s">
        <v>20187</v>
      </c>
      <c r="T173" t="s">
        <v>20188</v>
      </c>
      <c r="V173" t="s">
        <v>18870</v>
      </c>
      <c r="Y173" t="s">
        <v>17916</v>
      </c>
      <c r="AB173" t="s">
        <v>251</v>
      </c>
      <c r="AC173" t="s">
        <v>18065</v>
      </c>
      <c r="AD173">
        <v>1000008223510</v>
      </c>
      <c r="AG173" t="s">
        <v>20189</v>
      </c>
      <c r="AH173" t="s">
        <v>20190</v>
      </c>
      <c r="AI173" t="s">
        <v>20191</v>
      </c>
      <c r="AJ173" t="s">
        <v>20192</v>
      </c>
      <c r="AK173" t="s">
        <v>693</v>
      </c>
      <c r="AL173" t="s">
        <v>20189</v>
      </c>
      <c r="AM173" t="s">
        <v>20193</v>
      </c>
      <c r="AN173" t="s">
        <v>20191</v>
      </c>
      <c r="AO173" t="s">
        <v>693</v>
      </c>
      <c r="AP173" t="s">
        <v>20193</v>
      </c>
      <c r="AR173" t="s">
        <v>20193</v>
      </c>
      <c r="AS173" t="s">
        <v>20193</v>
      </c>
      <c r="AT173" t="s">
        <v>20194</v>
      </c>
      <c r="AU173" t="s">
        <v>20195</v>
      </c>
      <c r="AV173" t="s">
        <v>20196</v>
      </c>
      <c r="AW173" t="s">
        <v>230</v>
      </c>
      <c r="AX173" t="s">
        <v>230</v>
      </c>
      <c r="AY173" t="s">
        <v>380</v>
      </c>
      <c r="AZ173" t="s">
        <v>380</v>
      </c>
      <c r="BA173" t="s">
        <v>18076</v>
      </c>
      <c r="BB173" s="1">
        <v>46154.582824074074</v>
      </c>
      <c r="BC173">
        <v>2026</v>
      </c>
      <c r="BD173">
        <v>5</v>
      </c>
      <c r="BE173">
        <v>12</v>
      </c>
      <c r="BF173" t="s">
        <v>20197</v>
      </c>
      <c r="BG173" t="s">
        <v>18130</v>
      </c>
      <c r="BH173" t="s">
        <v>17936</v>
      </c>
      <c r="BJ173" t="s">
        <v>20198</v>
      </c>
      <c r="BL173" t="s">
        <v>1042</v>
      </c>
      <c r="BM173" t="s">
        <v>1048</v>
      </c>
      <c r="BN173" t="s">
        <v>1745</v>
      </c>
      <c r="BO173" t="s">
        <v>1040</v>
      </c>
      <c r="BP173" t="s">
        <v>20199</v>
      </c>
      <c r="BQ173" t="s">
        <v>20116</v>
      </c>
      <c r="BR173" t="s">
        <v>20200</v>
      </c>
      <c r="BS173" t="s">
        <v>18230</v>
      </c>
      <c r="BT173">
        <v>2026</v>
      </c>
      <c r="BU173">
        <v>5</v>
      </c>
      <c r="BV173">
        <v>12</v>
      </c>
      <c r="BY173" t="s">
        <v>386</v>
      </c>
      <c r="BZ173" t="s">
        <v>18083</v>
      </c>
      <c r="CA173" s="1">
        <v>46154.582638888889</v>
      </c>
      <c r="CB173" s="2">
        <v>46155</v>
      </c>
      <c r="CC173">
        <v>5565</v>
      </c>
      <c r="CD173" t="s">
        <v>337</v>
      </c>
      <c r="CE173" t="s">
        <v>2810</v>
      </c>
      <c r="CF173" t="s">
        <v>19950</v>
      </c>
      <c r="CW173">
        <v>5182493</v>
      </c>
      <c r="CX173">
        <v>34625665</v>
      </c>
      <c r="CY173" s="1">
        <v>46156.689583333333</v>
      </c>
      <c r="CZ173">
        <v>2026</v>
      </c>
      <c r="DA173">
        <v>5</v>
      </c>
      <c r="DB173">
        <v>14</v>
      </c>
      <c r="DC173">
        <v>14</v>
      </c>
      <c r="DD173">
        <v>1</v>
      </c>
      <c r="DE173">
        <v>153</v>
      </c>
      <c r="DF173" t="s">
        <v>20189</v>
      </c>
      <c r="DG173" t="s">
        <v>20201</v>
      </c>
      <c r="DQ173" t="s">
        <v>17918</v>
      </c>
      <c r="DR173" t="s">
        <v>693</v>
      </c>
      <c r="DS173" t="s">
        <v>693</v>
      </c>
      <c r="DT173" t="s">
        <v>693</v>
      </c>
      <c r="DV173" t="s">
        <v>693</v>
      </c>
      <c r="EA173" t="s">
        <v>693</v>
      </c>
      <c r="EB173" t="s">
        <v>693</v>
      </c>
      <c r="EP173" t="s">
        <v>19870</v>
      </c>
      <c r="EQ173" t="s">
        <v>18084</v>
      </c>
      <c r="ES173" t="s">
        <v>281</v>
      </c>
      <c r="ET173" t="s">
        <v>20118</v>
      </c>
      <c r="EU173" t="s">
        <v>17962</v>
      </c>
      <c r="EV173" t="s">
        <v>20202</v>
      </c>
      <c r="EX173" t="s">
        <v>20203</v>
      </c>
      <c r="EY173" t="s">
        <v>20204</v>
      </c>
      <c r="EZ173" t="s">
        <v>270</v>
      </c>
      <c r="FB173" t="s">
        <v>281</v>
      </c>
      <c r="FD173" t="s">
        <v>18133</v>
      </c>
      <c r="FE173" t="s">
        <v>281</v>
      </c>
      <c r="FF173" s="1">
        <v>46154.675057870372</v>
      </c>
      <c r="FG173">
        <v>2.21</v>
      </c>
      <c r="FH173">
        <v>0</v>
      </c>
      <c r="FI173">
        <v>1</v>
      </c>
      <c r="FK173" t="s">
        <v>20116</v>
      </c>
      <c r="FL173" t="s">
        <v>20205</v>
      </c>
      <c r="FM173" t="s">
        <v>17949</v>
      </c>
    </row>
    <row r="174" spans="1:169" x14ac:dyDescent="0.3">
      <c r="A174">
        <v>1</v>
      </c>
      <c r="B174" t="s">
        <v>17916</v>
      </c>
      <c r="C174" t="s">
        <v>17917</v>
      </c>
      <c r="E174" t="s">
        <v>19037</v>
      </c>
      <c r="O174" t="s">
        <v>17964</v>
      </c>
      <c r="P174">
        <v>2026</v>
      </c>
      <c r="Q174">
        <v>5</v>
      </c>
      <c r="R174">
        <v>13</v>
      </c>
      <c r="S174" t="s">
        <v>20206</v>
      </c>
      <c r="T174" t="s">
        <v>20207</v>
      </c>
      <c r="V174" t="s">
        <v>18870</v>
      </c>
      <c r="Y174" t="s">
        <v>17916</v>
      </c>
      <c r="AB174" t="s">
        <v>251</v>
      </c>
      <c r="AC174" t="s">
        <v>18065</v>
      </c>
      <c r="AD174">
        <v>1000008226285</v>
      </c>
      <c r="AG174" t="s">
        <v>20208</v>
      </c>
      <c r="AH174" t="s">
        <v>20209</v>
      </c>
      <c r="AI174" t="s">
        <v>20210</v>
      </c>
      <c r="AJ174" t="s">
        <v>20211</v>
      </c>
      <c r="AK174" t="s">
        <v>693</v>
      </c>
      <c r="AL174" t="s">
        <v>20208</v>
      </c>
      <c r="AM174" t="s">
        <v>20212</v>
      </c>
      <c r="AN174" t="s">
        <v>20210</v>
      </c>
      <c r="AO174" t="s">
        <v>693</v>
      </c>
      <c r="AP174" t="s">
        <v>20213</v>
      </c>
      <c r="AR174" t="s">
        <v>20212</v>
      </c>
      <c r="AS174" t="s">
        <v>20213</v>
      </c>
      <c r="AT174" t="s">
        <v>20214</v>
      </c>
      <c r="AU174" t="s">
        <v>20215</v>
      </c>
      <c r="AV174" t="s">
        <v>20216</v>
      </c>
      <c r="AW174" t="s">
        <v>230</v>
      </c>
      <c r="AX174" t="s">
        <v>230</v>
      </c>
      <c r="AY174" t="s">
        <v>380</v>
      </c>
      <c r="AZ174" t="s">
        <v>380</v>
      </c>
      <c r="BA174" t="s">
        <v>18076</v>
      </c>
      <c r="BB174" s="1">
        <v>46155.551145833335</v>
      </c>
      <c r="BC174">
        <v>2026</v>
      </c>
      <c r="BD174">
        <v>5</v>
      </c>
      <c r="BE174">
        <v>13</v>
      </c>
      <c r="BF174" t="s">
        <v>18077</v>
      </c>
      <c r="BG174" t="s">
        <v>18130</v>
      </c>
      <c r="BH174" t="s">
        <v>17936</v>
      </c>
      <c r="BI174" t="s">
        <v>18101</v>
      </c>
      <c r="BJ174" t="s">
        <v>20217</v>
      </c>
      <c r="BL174" t="s">
        <v>1042</v>
      </c>
      <c r="BM174" t="s">
        <v>1048</v>
      </c>
      <c r="BN174" t="s">
        <v>1745</v>
      </c>
      <c r="BO174" t="s">
        <v>1040</v>
      </c>
      <c r="BP174" t="s">
        <v>20218</v>
      </c>
      <c r="BQ174" t="s">
        <v>20219</v>
      </c>
      <c r="BR174" t="s">
        <v>20220</v>
      </c>
      <c r="BS174" t="s">
        <v>17964</v>
      </c>
      <c r="BT174">
        <v>2026</v>
      </c>
      <c r="BU174">
        <v>5</v>
      </c>
      <c r="BV174">
        <v>13</v>
      </c>
      <c r="BY174" t="s">
        <v>304</v>
      </c>
      <c r="BZ174" t="s">
        <v>18083</v>
      </c>
      <c r="CA174" s="1">
        <v>46155.550694444442</v>
      </c>
      <c r="CB174" s="2">
        <v>46156</v>
      </c>
      <c r="CC174">
        <v>1396</v>
      </c>
      <c r="CD174" t="s">
        <v>337</v>
      </c>
      <c r="CE174" t="s">
        <v>2810</v>
      </c>
      <c r="CF174" t="s">
        <v>19950</v>
      </c>
      <c r="CW174">
        <v>5182517</v>
      </c>
      <c r="CX174">
        <v>34614815</v>
      </c>
      <c r="CY174" s="1">
        <v>46156.347916666666</v>
      </c>
      <c r="CZ174">
        <v>2026</v>
      </c>
      <c r="DA174">
        <v>5</v>
      </c>
      <c r="DB174">
        <v>14</v>
      </c>
      <c r="DC174">
        <v>12</v>
      </c>
      <c r="DD174">
        <v>11</v>
      </c>
      <c r="DE174">
        <v>335</v>
      </c>
      <c r="DF174" t="s">
        <v>20208</v>
      </c>
      <c r="DG174" t="s">
        <v>20221</v>
      </c>
      <c r="DQ174" t="s">
        <v>19037</v>
      </c>
      <c r="DR174" t="s">
        <v>693</v>
      </c>
      <c r="DS174" t="s">
        <v>693</v>
      </c>
      <c r="DT174" t="s">
        <v>693</v>
      </c>
      <c r="DV174" t="s">
        <v>693</v>
      </c>
      <c r="EA174" t="s">
        <v>693</v>
      </c>
      <c r="EB174" t="s">
        <v>693</v>
      </c>
      <c r="EP174" t="s">
        <v>19870</v>
      </c>
      <c r="EQ174" t="s">
        <v>18084</v>
      </c>
      <c r="ES174" t="s">
        <v>281</v>
      </c>
      <c r="ET174" t="s">
        <v>20118</v>
      </c>
      <c r="EU174" t="s">
        <v>17962</v>
      </c>
      <c r="EV174" t="s">
        <v>20222</v>
      </c>
      <c r="EX174" t="s">
        <v>20223</v>
      </c>
      <c r="EY174" t="s">
        <v>20224</v>
      </c>
      <c r="EZ174" t="s">
        <v>270</v>
      </c>
      <c r="FB174" t="s">
        <v>281</v>
      </c>
      <c r="FD174" t="s">
        <v>18087</v>
      </c>
      <c r="FE174" t="s">
        <v>281</v>
      </c>
      <c r="FF174" s="1">
        <v>46155.591793981483</v>
      </c>
      <c r="FG174">
        <v>0.98</v>
      </c>
      <c r="FH174">
        <v>0</v>
      </c>
      <c r="FI174">
        <v>1</v>
      </c>
      <c r="FK174" t="s">
        <v>20219</v>
      </c>
      <c r="FL174" t="s">
        <v>20225</v>
      </c>
      <c r="FM174" t="s">
        <v>17949</v>
      </c>
    </row>
    <row r="175" spans="1:169" x14ac:dyDescent="0.3">
      <c r="A175">
        <v>3</v>
      </c>
      <c r="B175" t="s">
        <v>17917</v>
      </c>
      <c r="C175" t="s">
        <v>17917</v>
      </c>
      <c r="D175" t="s">
        <v>18731</v>
      </c>
      <c r="E175" t="s">
        <v>19358</v>
      </c>
      <c r="O175" t="s">
        <v>19958</v>
      </c>
      <c r="P175">
        <v>2026</v>
      </c>
      <c r="Q175">
        <v>5</v>
      </c>
      <c r="R175">
        <v>4</v>
      </c>
      <c r="S175" t="s">
        <v>20226</v>
      </c>
      <c r="T175" t="s">
        <v>20227</v>
      </c>
      <c r="V175" t="s">
        <v>18108</v>
      </c>
      <c r="W175" t="s">
        <v>20228</v>
      </c>
      <c r="Y175" t="s">
        <v>17916</v>
      </c>
      <c r="AB175" t="s">
        <v>251</v>
      </c>
      <c r="AC175" t="s">
        <v>18065</v>
      </c>
      <c r="AD175">
        <v>1000008202407</v>
      </c>
      <c r="AG175" t="s">
        <v>20229</v>
      </c>
      <c r="AH175" t="s">
        <v>20230</v>
      </c>
      <c r="AI175" t="s">
        <v>20231</v>
      </c>
      <c r="AJ175" t="s">
        <v>20232</v>
      </c>
      <c r="AK175" t="s">
        <v>693</v>
      </c>
      <c r="AL175" t="s">
        <v>20229</v>
      </c>
      <c r="AN175" t="s">
        <v>20231</v>
      </c>
      <c r="AO175" t="s">
        <v>693</v>
      </c>
      <c r="AT175" t="s">
        <v>20233</v>
      </c>
      <c r="AU175" t="s">
        <v>20234</v>
      </c>
      <c r="AV175" t="s">
        <v>20235</v>
      </c>
      <c r="AW175" t="s">
        <v>230</v>
      </c>
      <c r="AX175" t="s">
        <v>230</v>
      </c>
      <c r="AY175" t="s">
        <v>380</v>
      </c>
      <c r="AZ175" t="s">
        <v>380</v>
      </c>
      <c r="BA175" t="s">
        <v>18076</v>
      </c>
      <c r="BB175" s="1">
        <v>46146.599456018521</v>
      </c>
      <c r="BC175">
        <v>2026</v>
      </c>
      <c r="BD175">
        <v>5</v>
      </c>
      <c r="BE175">
        <v>4</v>
      </c>
      <c r="BF175" t="s">
        <v>19548</v>
      </c>
      <c r="BG175" t="s">
        <v>18130</v>
      </c>
      <c r="BH175" t="s">
        <v>17936</v>
      </c>
      <c r="BI175" t="s">
        <v>18101</v>
      </c>
      <c r="BJ175" t="s">
        <v>20236</v>
      </c>
      <c r="BL175" t="s">
        <v>1042</v>
      </c>
      <c r="BM175" t="s">
        <v>1048</v>
      </c>
      <c r="BN175" t="s">
        <v>1745</v>
      </c>
      <c r="BO175" t="s">
        <v>1040</v>
      </c>
      <c r="BP175" t="s">
        <v>20237</v>
      </c>
      <c r="BQ175" t="s">
        <v>20116</v>
      </c>
      <c r="BR175" t="s">
        <v>20238</v>
      </c>
      <c r="BS175" t="s">
        <v>19958</v>
      </c>
      <c r="BT175">
        <v>2026</v>
      </c>
      <c r="BU175">
        <v>5</v>
      </c>
      <c r="BV175">
        <v>4</v>
      </c>
      <c r="BY175" t="s">
        <v>386</v>
      </c>
      <c r="BZ175" t="s">
        <v>18083</v>
      </c>
      <c r="CA175" s="1">
        <v>46146.599305555559</v>
      </c>
      <c r="CB175" s="2">
        <v>46147</v>
      </c>
      <c r="CC175">
        <v>8464</v>
      </c>
      <c r="CD175" t="s">
        <v>337</v>
      </c>
      <c r="CE175" t="s">
        <v>2810</v>
      </c>
      <c r="CF175" t="s">
        <v>19950</v>
      </c>
      <c r="CW175">
        <v>5182476</v>
      </c>
      <c r="CX175">
        <v>34618569</v>
      </c>
      <c r="CY175" s="1">
        <v>46156.584027777775</v>
      </c>
      <c r="CZ175">
        <v>2026</v>
      </c>
      <c r="DA175">
        <v>5</v>
      </c>
      <c r="DB175">
        <v>14</v>
      </c>
      <c r="DC175">
        <v>128</v>
      </c>
      <c r="DD175">
        <v>1</v>
      </c>
      <c r="DE175">
        <v>153</v>
      </c>
      <c r="DF175" t="s">
        <v>20229</v>
      </c>
      <c r="DG175" t="s">
        <v>20239</v>
      </c>
      <c r="DQ175" t="s">
        <v>19358</v>
      </c>
      <c r="DR175" t="s">
        <v>693</v>
      </c>
      <c r="DS175" t="s">
        <v>693</v>
      </c>
      <c r="DT175" t="s">
        <v>693</v>
      </c>
      <c r="DV175" t="s">
        <v>693</v>
      </c>
      <c r="EA175" t="s">
        <v>693</v>
      </c>
      <c r="EB175" t="s">
        <v>693</v>
      </c>
      <c r="EP175" t="s">
        <v>19870</v>
      </c>
      <c r="EQ175" t="s">
        <v>18084</v>
      </c>
      <c r="ES175" t="s">
        <v>281</v>
      </c>
      <c r="ET175" t="s">
        <v>20118</v>
      </c>
      <c r="EU175" t="s">
        <v>17962</v>
      </c>
      <c r="EV175" t="s">
        <v>20240</v>
      </c>
      <c r="EW175" t="s">
        <v>20241</v>
      </c>
      <c r="EX175" t="s">
        <v>20242</v>
      </c>
      <c r="EY175" t="s">
        <v>20243</v>
      </c>
      <c r="EZ175" t="s">
        <v>270</v>
      </c>
      <c r="FB175" t="s">
        <v>279</v>
      </c>
      <c r="FC175" t="s">
        <v>19074</v>
      </c>
      <c r="FD175" t="s">
        <v>18133</v>
      </c>
      <c r="FE175" t="s">
        <v>281</v>
      </c>
      <c r="FF175" s="1">
        <v>46146.633425925924</v>
      </c>
      <c r="FG175">
        <v>0.82</v>
      </c>
      <c r="FH175">
        <v>0</v>
      </c>
      <c r="FI175">
        <v>3</v>
      </c>
      <c r="FK175" t="s">
        <v>20116</v>
      </c>
      <c r="FL175" t="s">
        <v>20244</v>
      </c>
      <c r="FM175" t="s">
        <v>17949</v>
      </c>
    </row>
    <row r="176" spans="1:169" x14ac:dyDescent="0.3">
      <c r="A176">
        <v>0</v>
      </c>
      <c r="B176" t="s">
        <v>17916</v>
      </c>
      <c r="C176" t="s">
        <v>17916</v>
      </c>
      <c r="E176" t="s">
        <v>19358</v>
      </c>
      <c r="O176" t="s">
        <v>17964</v>
      </c>
      <c r="P176">
        <v>2026</v>
      </c>
      <c r="Q176">
        <v>5</v>
      </c>
      <c r="R176">
        <v>13</v>
      </c>
      <c r="S176" t="s">
        <v>20245</v>
      </c>
      <c r="T176" t="s">
        <v>20246</v>
      </c>
      <c r="W176" t="s">
        <v>2843</v>
      </c>
      <c r="Y176" t="s">
        <v>17916</v>
      </c>
      <c r="AB176" t="s">
        <v>251</v>
      </c>
      <c r="AC176" t="s">
        <v>18065</v>
      </c>
      <c r="AD176">
        <v>1000008226182</v>
      </c>
      <c r="AG176" t="s">
        <v>20247</v>
      </c>
      <c r="AH176" t="s">
        <v>20248</v>
      </c>
      <c r="AI176" t="s">
        <v>20249</v>
      </c>
      <c r="AJ176" t="s">
        <v>20250</v>
      </c>
      <c r="AK176" t="s">
        <v>693</v>
      </c>
      <c r="AL176" t="s">
        <v>20247</v>
      </c>
      <c r="AN176" t="s">
        <v>20249</v>
      </c>
      <c r="AO176" t="s">
        <v>693</v>
      </c>
      <c r="AT176" t="s">
        <v>20251</v>
      </c>
      <c r="AU176" t="s">
        <v>20252</v>
      </c>
      <c r="AV176" t="s">
        <v>20253</v>
      </c>
      <c r="AW176" t="s">
        <v>230</v>
      </c>
      <c r="AX176" t="s">
        <v>230</v>
      </c>
      <c r="AY176" t="s">
        <v>380</v>
      </c>
      <c r="AZ176" t="s">
        <v>380</v>
      </c>
      <c r="BA176" t="s">
        <v>18076</v>
      </c>
      <c r="BB176" s="1">
        <v>46155.535729166666</v>
      </c>
      <c r="BC176">
        <v>2026</v>
      </c>
      <c r="BD176">
        <v>5</v>
      </c>
      <c r="BE176">
        <v>13</v>
      </c>
      <c r="BF176" t="s">
        <v>18077</v>
      </c>
      <c r="BG176" t="s">
        <v>18130</v>
      </c>
      <c r="BH176" t="s">
        <v>17936</v>
      </c>
      <c r="BJ176" t="s">
        <v>20254</v>
      </c>
      <c r="BL176" t="s">
        <v>1042</v>
      </c>
      <c r="BM176" t="s">
        <v>1048</v>
      </c>
      <c r="BN176" t="s">
        <v>1745</v>
      </c>
      <c r="BO176" t="s">
        <v>1040</v>
      </c>
      <c r="BP176" t="s">
        <v>20255</v>
      </c>
      <c r="BQ176" t="s">
        <v>20219</v>
      </c>
      <c r="BR176" t="s">
        <v>20256</v>
      </c>
      <c r="BS176" t="s">
        <v>17964</v>
      </c>
      <c r="BT176">
        <v>2026</v>
      </c>
      <c r="BU176">
        <v>5</v>
      </c>
      <c r="BV176">
        <v>13</v>
      </c>
      <c r="BY176" t="s">
        <v>304</v>
      </c>
      <c r="BZ176" t="s">
        <v>18083</v>
      </c>
      <c r="CA176" s="1">
        <v>46155.535416666666</v>
      </c>
      <c r="CB176" s="2">
        <v>46156</v>
      </c>
      <c r="CC176">
        <v>7868</v>
      </c>
      <c r="CD176" t="s">
        <v>337</v>
      </c>
      <c r="CE176" t="s">
        <v>2810</v>
      </c>
      <c r="CF176" t="s">
        <v>19950</v>
      </c>
      <c r="CW176">
        <v>5182496</v>
      </c>
      <c r="CX176">
        <v>34614956</v>
      </c>
      <c r="CY176" s="1">
        <v>46156.354166666664</v>
      </c>
      <c r="CZ176">
        <v>2026</v>
      </c>
      <c r="DA176">
        <v>5</v>
      </c>
      <c r="DB176">
        <v>14</v>
      </c>
      <c r="DC176">
        <v>23</v>
      </c>
      <c r="DD176">
        <v>2</v>
      </c>
      <c r="DE176">
        <v>335</v>
      </c>
      <c r="DF176" t="s">
        <v>20247</v>
      </c>
      <c r="DG176" t="s">
        <v>20257</v>
      </c>
      <c r="DQ176" t="s">
        <v>19358</v>
      </c>
      <c r="DR176" t="s">
        <v>693</v>
      </c>
      <c r="DS176" t="s">
        <v>693</v>
      </c>
      <c r="DT176" t="s">
        <v>693</v>
      </c>
      <c r="DV176" t="s">
        <v>693</v>
      </c>
      <c r="EA176" t="s">
        <v>693</v>
      </c>
      <c r="EB176" t="s">
        <v>693</v>
      </c>
      <c r="EP176" t="s">
        <v>19870</v>
      </c>
      <c r="EQ176" t="s">
        <v>18084</v>
      </c>
      <c r="ES176" t="s">
        <v>281</v>
      </c>
      <c r="ET176" t="s">
        <v>20118</v>
      </c>
      <c r="EU176" t="s">
        <v>17962</v>
      </c>
      <c r="EW176" t="s">
        <v>20258</v>
      </c>
      <c r="EX176" t="s">
        <v>20259</v>
      </c>
      <c r="EY176" t="s">
        <v>20260</v>
      </c>
      <c r="EZ176" t="s">
        <v>270</v>
      </c>
      <c r="FB176" t="s">
        <v>279</v>
      </c>
      <c r="FC176" t="s">
        <v>19074</v>
      </c>
      <c r="FD176" t="s">
        <v>18087</v>
      </c>
      <c r="FE176" t="s">
        <v>281</v>
      </c>
      <c r="FF176" s="1">
        <v>46155.550127314818</v>
      </c>
      <c r="FG176">
        <v>0.35</v>
      </c>
      <c r="FH176">
        <v>0</v>
      </c>
      <c r="FI176">
        <v>1</v>
      </c>
      <c r="FK176" t="s">
        <v>20219</v>
      </c>
      <c r="FL176" t="s">
        <v>20261</v>
      </c>
      <c r="FM176" t="s">
        <v>17949</v>
      </c>
    </row>
    <row r="177" spans="1:169" x14ac:dyDescent="0.3">
      <c r="A177">
        <v>0</v>
      </c>
      <c r="B177" t="s">
        <v>17916</v>
      </c>
      <c r="C177" t="s">
        <v>17916</v>
      </c>
      <c r="E177" t="s">
        <v>19358</v>
      </c>
      <c r="O177" t="s">
        <v>17964</v>
      </c>
      <c r="P177">
        <v>2026</v>
      </c>
      <c r="Q177">
        <v>5</v>
      </c>
      <c r="R177">
        <v>13</v>
      </c>
      <c r="S177" t="s">
        <v>20262</v>
      </c>
      <c r="T177" t="s">
        <v>20263</v>
      </c>
      <c r="W177" t="s">
        <v>20264</v>
      </c>
      <c r="Y177" t="s">
        <v>17916</v>
      </c>
      <c r="AB177" t="s">
        <v>251</v>
      </c>
      <c r="AC177" t="s">
        <v>17924</v>
      </c>
      <c r="AD177">
        <v>1000008226936</v>
      </c>
      <c r="AI177" t="s">
        <v>20265</v>
      </c>
      <c r="AJ177" t="s">
        <v>20266</v>
      </c>
      <c r="AK177" t="s">
        <v>693</v>
      </c>
      <c r="AM177" t="s">
        <v>20267</v>
      </c>
      <c r="AN177" t="s">
        <v>20265</v>
      </c>
      <c r="AO177" t="s">
        <v>693</v>
      </c>
      <c r="AP177" t="s">
        <v>20267</v>
      </c>
      <c r="AR177" t="s">
        <v>20267</v>
      </c>
      <c r="AS177" t="s">
        <v>20267</v>
      </c>
      <c r="AT177" t="s">
        <v>20268</v>
      </c>
      <c r="AU177" t="s">
        <v>20269</v>
      </c>
      <c r="AV177" t="s">
        <v>20270</v>
      </c>
      <c r="AW177" t="s">
        <v>230</v>
      </c>
      <c r="AX177" t="s">
        <v>230</v>
      </c>
      <c r="AY177" t="s">
        <v>380</v>
      </c>
      <c r="AZ177" t="s">
        <v>380</v>
      </c>
      <c r="BA177" t="s">
        <v>255</v>
      </c>
      <c r="BB177" s="1">
        <v>46155.64675925926</v>
      </c>
      <c r="BC177">
        <v>2026</v>
      </c>
      <c r="BD177">
        <v>5</v>
      </c>
      <c r="BE177">
        <v>13</v>
      </c>
      <c r="BF177" t="s">
        <v>18100</v>
      </c>
      <c r="BG177" t="s">
        <v>18130</v>
      </c>
      <c r="BH177" t="s">
        <v>17936</v>
      </c>
      <c r="BJ177" t="s">
        <v>20271</v>
      </c>
      <c r="BL177" t="s">
        <v>1042</v>
      </c>
      <c r="BM177" t="s">
        <v>1048</v>
      </c>
      <c r="BN177" t="s">
        <v>1745</v>
      </c>
      <c r="BO177" t="s">
        <v>1040</v>
      </c>
      <c r="BP177" t="s">
        <v>20179</v>
      </c>
      <c r="BQ177" t="s">
        <v>20116</v>
      </c>
      <c r="BR177" t="s">
        <v>20272</v>
      </c>
      <c r="BS177" t="s">
        <v>17964</v>
      </c>
      <c r="BT177">
        <v>2026</v>
      </c>
      <c r="BU177">
        <v>5</v>
      </c>
      <c r="BV177">
        <v>13</v>
      </c>
      <c r="BY177" t="s">
        <v>693</v>
      </c>
      <c r="BZ177" t="s">
        <v>17943</v>
      </c>
      <c r="CA177" s="1">
        <v>46155.646527777775</v>
      </c>
      <c r="CB177" s="2">
        <v>46156</v>
      </c>
      <c r="CC177">
        <v>5490</v>
      </c>
      <c r="CD177" t="s">
        <v>337</v>
      </c>
      <c r="CE177" t="s">
        <v>2810</v>
      </c>
      <c r="CF177" t="s">
        <v>19950</v>
      </c>
      <c r="CW177">
        <v>5182859</v>
      </c>
      <c r="CX177">
        <v>34618237</v>
      </c>
      <c r="CY177" s="1">
        <v>46156.586111111108</v>
      </c>
      <c r="CZ177">
        <v>2026</v>
      </c>
      <c r="DA177">
        <v>5</v>
      </c>
      <c r="DB177">
        <v>14</v>
      </c>
      <c r="DC177">
        <v>51</v>
      </c>
      <c r="DD177">
        <v>1</v>
      </c>
      <c r="DE177">
        <v>153</v>
      </c>
      <c r="DG177" t="s">
        <v>20273</v>
      </c>
      <c r="DQ177" t="s">
        <v>19358</v>
      </c>
      <c r="DS177" t="s">
        <v>693</v>
      </c>
      <c r="EP177" t="s">
        <v>19870</v>
      </c>
      <c r="EQ177" t="s">
        <v>255</v>
      </c>
      <c r="ER177" t="s">
        <v>17945</v>
      </c>
      <c r="ES177" t="s">
        <v>281</v>
      </c>
      <c r="ET177" t="s">
        <v>20118</v>
      </c>
      <c r="EU177" t="s">
        <v>17962</v>
      </c>
      <c r="EW177" t="s">
        <v>20274</v>
      </c>
      <c r="EX177" t="s">
        <v>20275</v>
      </c>
      <c r="EY177" t="s">
        <v>20276</v>
      </c>
      <c r="EZ177" t="s">
        <v>270</v>
      </c>
      <c r="FB177" t="s">
        <v>279</v>
      </c>
      <c r="FC177" t="s">
        <v>19074</v>
      </c>
      <c r="FD177" t="s">
        <v>17948</v>
      </c>
      <c r="FE177" t="s">
        <v>281</v>
      </c>
      <c r="FF177" s="1">
        <v>46155.675104166665</v>
      </c>
      <c r="FG177">
        <v>0.68</v>
      </c>
      <c r="FH177">
        <v>0</v>
      </c>
      <c r="FI177">
        <v>1</v>
      </c>
      <c r="FK177" t="s">
        <v>20116</v>
      </c>
      <c r="FL177" t="s">
        <v>20277</v>
      </c>
      <c r="FM177" t="s">
        <v>17949</v>
      </c>
    </row>
    <row r="178" spans="1:169" x14ac:dyDescent="0.3">
      <c r="A178">
        <v>0</v>
      </c>
      <c r="B178" t="s">
        <v>17917</v>
      </c>
      <c r="C178" t="s">
        <v>17917</v>
      </c>
      <c r="D178" t="s">
        <v>20278</v>
      </c>
      <c r="E178" t="s">
        <v>17918</v>
      </c>
      <c r="F178">
        <v>46158.5</v>
      </c>
      <c r="G178">
        <v>2026</v>
      </c>
      <c r="H178">
        <v>5</v>
      </c>
      <c r="I178">
        <v>16</v>
      </c>
      <c r="J178" t="s">
        <v>17919</v>
      </c>
      <c r="O178" t="s">
        <v>18230</v>
      </c>
      <c r="P178">
        <v>2026</v>
      </c>
      <c r="Q178">
        <v>5</v>
      </c>
      <c r="R178">
        <v>12</v>
      </c>
      <c r="S178" t="s">
        <v>20279</v>
      </c>
      <c r="T178" t="s">
        <v>20280</v>
      </c>
      <c r="W178" t="s">
        <v>2843</v>
      </c>
      <c r="Y178" t="s">
        <v>17916</v>
      </c>
      <c r="AB178" t="s">
        <v>251</v>
      </c>
      <c r="AC178" t="s">
        <v>19937</v>
      </c>
      <c r="AD178">
        <v>1000008224625</v>
      </c>
      <c r="AG178" t="s">
        <v>20281</v>
      </c>
      <c r="AH178" t="s">
        <v>20282</v>
      </c>
      <c r="AI178" t="s">
        <v>20283</v>
      </c>
      <c r="AJ178" t="s">
        <v>20284</v>
      </c>
      <c r="AK178" t="s">
        <v>693</v>
      </c>
      <c r="AN178" t="s">
        <v>20285</v>
      </c>
      <c r="AO178" t="s">
        <v>693</v>
      </c>
      <c r="AT178" t="s">
        <v>20286</v>
      </c>
      <c r="AU178" t="s">
        <v>20287</v>
      </c>
      <c r="AV178" t="s">
        <v>20288</v>
      </c>
      <c r="AW178" t="s">
        <v>230</v>
      </c>
      <c r="AX178" t="s">
        <v>230</v>
      </c>
      <c r="AY178" t="s">
        <v>17933</v>
      </c>
      <c r="AZ178" t="s">
        <v>17933</v>
      </c>
      <c r="BA178" t="s">
        <v>19945</v>
      </c>
      <c r="BB178" s="1">
        <v>46154.825023148151</v>
      </c>
      <c r="BC178">
        <v>2026</v>
      </c>
      <c r="BD178">
        <v>5</v>
      </c>
      <c r="BE178">
        <v>12</v>
      </c>
      <c r="BF178" t="s">
        <v>19946</v>
      </c>
      <c r="BG178" t="s">
        <v>17935</v>
      </c>
      <c r="BH178" t="s">
        <v>17936</v>
      </c>
      <c r="BJ178" t="s">
        <v>20289</v>
      </c>
      <c r="BL178" t="s">
        <v>1362</v>
      </c>
      <c r="BM178" t="s">
        <v>1358</v>
      </c>
      <c r="BN178" t="s">
        <v>3048</v>
      </c>
      <c r="BO178" t="s">
        <v>1359</v>
      </c>
      <c r="BP178" t="s">
        <v>20290</v>
      </c>
      <c r="BQ178" t="s">
        <v>20291</v>
      </c>
      <c r="BR178" t="s">
        <v>20292</v>
      </c>
      <c r="BS178" t="s">
        <v>18230</v>
      </c>
      <c r="BT178">
        <v>2026</v>
      </c>
      <c r="BU178">
        <v>5</v>
      </c>
      <c r="BV178">
        <v>12</v>
      </c>
      <c r="BY178" t="s">
        <v>304</v>
      </c>
      <c r="BZ178" t="s">
        <v>18083</v>
      </c>
      <c r="CA178" s="1">
        <v>46154.824999999997</v>
      </c>
      <c r="CB178" s="2">
        <v>46155</v>
      </c>
      <c r="CE178" t="s">
        <v>2810</v>
      </c>
      <c r="CY178" s="1"/>
      <c r="DQ178" t="s">
        <v>17918</v>
      </c>
      <c r="DR178" t="s">
        <v>693</v>
      </c>
      <c r="DS178" t="s">
        <v>693</v>
      </c>
      <c r="DT178" t="s">
        <v>693</v>
      </c>
      <c r="EA178" t="s">
        <v>693</v>
      </c>
      <c r="EB178" t="s">
        <v>693</v>
      </c>
      <c r="EP178" t="s">
        <v>19839</v>
      </c>
      <c r="EQ178" t="s">
        <v>19952</v>
      </c>
      <c r="ES178" t="s">
        <v>281</v>
      </c>
      <c r="ET178" t="s">
        <v>20293</v>
      </c>
      <c r="EU178" t="s">
        <v>17962</v>
      </c>
      <c r="EZ178" t="s">
        <v>270</v>
      </c>
      <c r="FB178" t="s">
        <v>281</v>
      </c>
      <c r="FD178" t="s">
        <v>18087</v>
      </c>
      <c r="FE178" t="s">
        <v>281</v>
      </c>
      <c r="FF178" s="1">
        <v>46154.883923611109</v>
      </c>
      <c r="FG178">
        <v>1.41</v>
      </c>
      <c r="FH178">
        <v>0</v>
      </c>
      <c r="FI178">
        <v>2</v>
      </c>
      <c r="FM178" t="s">
        <v>17949</v>
      </c>
    </row>
    <row r="179" spans="1:169" x14ac:dyDescent="0.3">
      <c r="A179">
        <v>0</v>
      </c>
      <c r="B179" t="s">
        <v>17916</v>
      </c>
      <c r="C179" t="s">
        <v>17916</v>
      </c>
      <c r="E179" t="s">
        <v>17918</v>
      </c>
      <c r="F179">
        <v>46158.5</v>
      </c>
      <c r="G179">
        <v>2026</v>
      </c>
      <c r="H179">
        <v>5</v>
      </c>
      <c r="I179">
        <v>16</v>
      </c>
      <c r="J179" t="s">
        <v>17919</v>
      </c>
      <c r="O179" t="s">
        <v>17920</v>
      </c>
      <c r="P179">
        <v>2026</v>
      </c>
      <c r="Q179">
        <v>5</v>
      </c>
      <c r="R179">
        <v>11</v>
      </c>
      <c r="S179" t="s">
        <v>20294</v>
      </c>
      <c r="T179" t="s">
        <v>20295</v>
      </c>
      <c r="Y179" t="s">
        <v>17916</v>
      </c>
      <c r="AB179" t="s">
        <v>251</v>
      </c>
      <c r="AC179" t="s">
        <v>17924</v>
      </c>
      <c r="AD179">
        <v>1000008221286</v>
      </c>
      <c r="AI179" t="s">
        <v>20296</v>
      </c>
      <c r="AJ179" t="s">
        <v>20297</v>
      </c>
      <c r="AK179" t="s">
        <v>693</v>
      </c>
      <c r="AM179" t="s">
        <v>20298</v>
      </c>
      <c r="AN179" t="s">
        <v>20296</v>
      </c>
      <c r="AO179" t="s">
        <v>693</v>
      </c>
      <c r="AP179" t="s">
        <v>2467</v>
      </c>
      <c r="AR179" t="s">
        <v>20298</v>
      </c>
      <c r="AS179" t="s">
        <v>2467</v>
      </c>
      <c r="AT179" t="s">
        <v>20299</v>
      </c>
      <c r="AU179" t="s">
        <v>20300</v>
      </c>
      <c r="AV179" t="s">
        <v>20301</v>
      </c>
      <c r="AW179" t="s">
        <v>230</v>
      </c>
      <c r="AX179" t="s">
        <v>230</v>
      </c>
      <c r="AY179" t="s">
        <v>380</v>
      </c>
      <c r="AZ179" t="s">
        <v>380</v>
      </c>
      <c r="BA179" t="s">
        <v>255</v>
      </c>
      <c r="BB179" s="1">
        <v>46153.714895833335</v>
      </c>
      <c r="BC179">
        <v>2026</v>
      </c>
      <c r="BD179">
        <v>5</v>
      </c>
      <c r="BE179">
        <v>11</v>
      </c>
      <c r="BF179" t="s">
        <v>18100</v>
      </c>
      <c r="BG179" t="s">
        <v>18130</v>
      </c>
      <c r="BH179" t="s">
        <v>17936</v>
      </c>
      <c r="BJ179" t="s">
        <v>20298</v>
      </c>
      <c r="BL179" t="s">
        <v>1362</v>
      </c>
      <c r="BM179" t="s">
        <v>1358</v>
      </c>
      <c r="BN179" t="s">
        <v>3048</v>
      </c>
      <c r="BO179" t="s">
        <v>1359</v>
      </c>
      <c r="BP179" t="s">
        <v>2463</v>
      </c>
      <c r="BQ179" t="s">
        <v>20302</v>
      </c>
      <c r="BR179" t="s">
        <v>2460</v>
      </c>
      <c r="BS179" t="s">
        <v>17920</v>
      </c>
      <c r="BT179">
        <v>2026</v>
      </c>
      <c r="BU179">
        <v>5</v>
      </c>
      <c r="BV179">
        <v>11</v>
      </c>
      <c r="BY179" t="s">
        <v>693</v>
      </c>
      <c r="BZ179" t="s">
        <v>17943</v>
      </c>
      <c r="CA179" s="1">
        <v>46153.714583333334</v>
      </c>
      <c r="CB179" s="2">
        <v>46154</v>
      </c>
      <c r="CE179" t="s">
        <v>2810</v>
      </c>
      <c r="CY179" s="1"/>
      <c r="DQ179" t="s">
        <v>17918</v>
      </c>
      <c r="DS179" t="s">
        <v>693</v>
      </c>
      <c r="EP179" t="s">
        <v>19839</v>
      </c>
      <c r="EQ179" t="s">
        <v>255</v>
      </c>
      <c r="ER179" t="s">
        <v>17945</v>
      </c>
      <c r="ES179" t="s">
        <v>281</v>
      </c>
      <c r="ET179" t="s">
        <v>20293</v>
      </c>
      <c r="EU179" t="s">
        <v>17962</v>
      </c>
      <c r="EZ179" t="s">
        <v>270</v>
      </c>
      <c r="FB179" t="s">
        <v>281</v>
      </c>
      <c r="FD179" t="s">
        <v>17948</v>
      </c>
      <c r="FE179" t="s">
        <v>281</v>
      </c>
      <c r="FF179" s="1">
        <v>46153.800057870372</v>
      </c>
      <c r="FG179">
        <v>2.04</v>
      </c>
      <c r="FH179">
        <v>0</v>
      </c>
      <c r="FI179">
        <v>1</v>
      </c>
      <c r="FM179" t="s">
        <v>17949</v>
      </c>
    </row>
    <row r="180" spans="1:169" x14ac:dyDescent="0.3">
      <c r="A180">
        <v>0</v>
      </c>
      <c r="B180" t="s">
        <v>17916</v>
      </c>
      <c r="C180" t="s">
        <v>17916</v>
      </c>
      <c r="E180" t="s">
        <v>17918</v>
      </c>
      <c r="F180">
        <v>46158.291666666664</v>
      </c>
      <c r="G180">
        <v>2026</v>
      </c>
      <c r="H180">
        <v>5</v>
      </c>
      <c r="I180">
        <v>16</v>
      </c>
      <c r="J180" t="s">
        <v>17963</v>
      </c>
      <c r="O180" t="s">
        <v>18000</v>
      </c>
      <c r="P180">
        <v>2026</v>
      </c>
      <c r="Q180">
        <v>5</v>
      </c>
      <c r="R180">
        <v>14</v>
      </c>
      <c r="S180" t="s">
        <v>20303</v>
      </c>
      <c r="T180" t="s">
        <v>20304</v>
      </c>
      <c r="Y180" t="s">
        <v>17916</v>
      </c>
      <c r="AB180" t="s">
        <v>251</v>
      </c>
      <c r="AC180" t="s">
        <v>17924</v>
      </c>
      <c r="AD180">
        <v>1000008229588</v>
      </c>
      <c r="AI180" t="s">
        <v>20305</v>
      </c>
      <c r="AJ180" t="s">
        <v>20306</v>
      </c>
      <c r="AK180" t="s">
        <v>693</v>
      </c>
      <c r="AM180" t="s">
        <v>20307</v>
      </c>
      <c r="AN180" t="s">
        <v>20305</v>
      </c>
      <c r="AO180" t="s">
        <v>693</v>
      </c>
      <c r="AR180" t="s">
        <v>20307</v>
      </c>
      <c r="AT180" t="s">
        <v>20308</v>
      </c>
      <c r="AU180" t="s">
        <v>20309</v>
      </c>
      <c r="AV180" t="s">
        <v>20310</v>
      </c>
      <c r="AW180" t="s">
        <v>230</v>
      </c>
      <c r="AX180" t="s">
        <v>230</v>
      </c>
      <c r="AY180" t="s">
        <v>232</v>
      </c>
      <c r="AZ180" t="s">
        <v>232</v>
      </c>
      <c r="BA180" t="s">
        <v>255</v>
      </c>
      <c r="BB180" s="1">
        <v>46156.568518518521</v>
      </c>
      <c r="BC180">
        <v>2026</v>
      </c>
      <c r="BD180">
        <v>5</v>
      </c>
      <c r="BE180">
        <v>14</v>
      </c>
      <c r="BF180" t="s">
        <v>17934</v>
      </c>
      <c r="BG180" t="s">
        <v>17935</v>
      </c>
      <c r="BH180" t="s">
        <v>17936</v>
      </c>
      <c r="BJ180" t="s">
        <v>20307</v>
      </c>
      <c r="BL180" t="s">
        <v>1362</v>
      </c>
      <c r="BM180" t="s">
        <v>1358</v>
      </c>
      <c r="BN180" t="s">
        <v>3048</v>
      </c>
      <c r="BO180" t="s">
        <v>1359</v>
      </c>
      <c r="BP180" t="s">
        <v>3060</v>
      </c>
      <c r="BQ180" t="s">
        <v>20311</v>
      </c>
      <c r="BR180" t="s">
        <v>20312</v>
      </c>
      <c r="BS180" t="s">
        <v>18000</v>
      </c>
      <c r="BT180">
        <v>2026</v>
      </c>
      <c r="BU180">
        <v>5</v>
      </c>
      <c r="BV180">
        <v>14</v>
      </c>
      <c r="BY180" t="s">
        <v>693</v>
      </c>
      <c r="BZ180" t="s">
        <v>17943</v>
      </c>
      <c r="CA180" s="1">
        <v>46156.568055555559</v>
      </c>
      <c r="CB180" s="2">
        <v>46157</v>
      </c>
      <c r="CE180" t="s">
        <v>2810</v>
      </c>
      <c r="CY180" s="1"/>
      <c r="DQ180" t="s">
        <v>17918</v>
      </c>
      <c r="DS180" t="s">
        <v>693</v>
      </c>
      <c r="EP180" t="s">
        <v>19839</v>
      </c>
      <c r="EQ180" t="s">
        <v>255</v>
      </c>
      <c r="ER180" t="s">
        <v>17945</v>
      </c>
      <c r="ES180" t="s">
        <v>281</v>
      </c>
      <c r="ET180" t="s">
        <v>20293</v>
      </c>
      <c r="EU180" t="s">
        <v>17962</v>
      </c>
      <c r="EZ180" t="s">
        <v>270</v>
      </c>
      <c r="FB180" t="s">
        <v>281</v>
      </c>
      <c r="FD180" t="s">
        <v>17948</v>
      </c>
      <c r="FE180" t="s">
        <v>281</v>
      </c>
      <c r="FF180" s="1">
        <v>46156.800243055557</v>
      </c>
      <c r="FG180">
        <v>5.56</v>
      </c>
      <c r="FH180">
        <v>0</v>
      </c>
      <c r="FM180" t="s">
        <v>17949</v>
      </c>
    </row>
    <row r="181" spans="1:169" x14ac:dyDescent="0.3">
      <c r="A181">
        <v>0</v>
      </c>
      <c r="B181" t="s">
        <v>17916</v>
      </c>
      <c r="C181" t="s">
        <v>17916</v>
      </c>
      <c r="E181" t="s">
        <v>17918</v>
      </c>
      <c r="F181">
        <v>46158.291666666664</v>
      </c>
      <c r="G181">
        <v>2026</v>
      </c>
      <c r="H181">
        <v>5</v>
      </c>
      <c r="I181">
        <v>16</v>
      </c>
      <c r="J181" t="s">
        <v>17963</v>
      </c>
      <c r="O181" t="s">
        <v>18000</v>
      </c>
      <c r="P181">
        <v>2026</v>
      </c>
      <c r="Q181">
        <v>5</v>
      </c>
      <c r="R181">
        <v>14</v>
      </c>
      <c r="S181" t="s">
        <v>20313</v>
      </c>
      <c r="T181" t="s">
        <v>20314</v>
      </c>
      <c r="Y181" t="s">
        <v>17916</v>
      </c>
      <c r="AB181" t="s">
        <v>251</v>
      </c>
      <c r="AC181" t="s">
        <v>18065</v>
      </c>
      <c r="AD181">
        <v>1000008239067</v>
      </c>
      <c r="AG181" t="s">
        <v>20315</v>
      </c>
      <c r="AH181" t="s">
        <v>20316</v>
      </c>
      <c r="AI181" t="s">
        <v>20317</v>
      </c>
      <c r="AJ181" t="s">
        <v>20318</v>
      </c>
      <c r="AK181" t="s">
        <v>693</v>
      </c>
      <c r="AL181" t="s">
        <v>20315</v>
      </c>
      <c r="AM181" t="s">
        <v>20319</v>
      </c>
      <c r="AN181" t="s">
        <v>20317</v>
      </c>
      <c r="AO181" t="s">
        <v>693</v>
      </c>
      <c r="AP181" t="s">
        <v>20319</v>
      </c>
      <c r="AR181" t="s">
        <v>20319</v>
      </c>
      <c r="AS181" t="s">
        <v>20319</v>
      </c>
      <c r="AT181" t="s">
        <v>20320</v>
      </c>
      <c r="AU181" t="s">
        <v>20321</v>
      </c>
      <c r="AV181" t="s">
        <v>20322</v>
      </c>
      <c r="AW181" t="s">
        <v>230</v>
      </c>
      <c r="AX181" t="s">
        <v>230</v>
      </c>
      <c r="AY181" t="s">
        <v>380</v>
      </c>
      <c r="AZ181" t="s">
        <v>380</v>
      </c>
      <c r="BA181" t="s">
        <v>18076</v>
      </c>
      <c r="BB181" s="1">
        <v>46156.694432870368</v>
      </c>
      <c r="BC181">
        <v>2026</v>
      </c>
      <c r="BD181">
        <v>5</v>
      </c>
      <c r="BE181">
        <v>14</v>
      </c>
      <c r="BF181" t="s">
        <v>18227</v>
      </c>
      <c r="BG181" t="s">
        <v>18130</v>
      </c>
      <c r="BH181" t="s">
        <v>17936</v>
      </c>
      <c r="BJ181" t="s">
        <v>20323</v>
      </c>
      <c r="BL181" t="s">
        <v>1362</v>
      </c>
      <c r="BM181" t="s">
        <v>1358</v>
      </c>
      <c r="BN181" t="s">
        <v>3048</v>
      </c>
      <c r="BO181" t="s">
        <v>1359</v>
      </c>
      <c r="BP181" t="s">
        <v>729</v>
      </c>
      <c r="BQ181" t="s">
        <v>20324</v>
      </c>
      <c r="BR181" t="s">
        <v>20325</v>
      </c>
      <c r="BS181" t="s">
        <v>18000</v>
      </c>
      <c r="BT181">
        <v>2026</v>
      </c>
      <c r="BU181">
        <v>5</v>
      </c>
      <c r="BV181">
        <v>14</v>
      </c>
      <c r="BY181" t="s">
        <v>386</v>
      </c>
      <c r="BZ181" t="s">
        <v>18083</v>
      </c>
      <c r="CA181" s="1">
        <v>46156.694444444445</v>
      </c>
      <c r="CB181" s="2">
        <v>46157</v>
      </c>
      <c r="CE181" t="s">
        <v>2810</v>
      </c>
      <c r="CY181" s="1"/>
      <c r="DQ181" t="s">
        <v>17918</v>
      </c>
      <c r="DR181" t="s">
        <v>693</v>
      </c>
      <c r="DS181" t="s">
        <v>693</v>
      </c>
      <c r="DT181" t="s">
        <v>693</v>
      </c>
      <c r="DV181" t="s">
        <v>693</v>
      </c>
      <c r="EA181" t="s">
        <v>693</v>
      </c>
      <c r="EB181" t="s">
        <v>693</v>
      </c>
      <c r="EP181" t="s">
        <v>19839</v>
      </c>
      <c r="EQ181" t="s">
        <v>18084</v>
      </c>
      <c r="ES181" t="s">
        <v>281</v>
      </c>
      <c r="ET181" t="s">
        <v>20293</v>
      </c>
      <c r="EU181" t="s">
        <v>17962</v>
      </c>
      <c r="EZ181" t="s">
        <v>270</v>
      </c>
      <c r="FB181" t="s">
        <v>281</v>
      </c>
      <c r="FD181" t="s">
        <v>18133</v>
      </c>
      <c r="FE181" t="s">
        <v>281</v>
      </c>
      <c r="FF181" s="1">
        <v>46156.75849537037</v>
      </c>
      <c r="FG181">
        <v>1.54</v>
      </c>
      <c r="FH181">
        <v>0</v>
      </c>
      <c r="FM181" t="s">
        <v>17949</v>
      </c>
    </row>
    <row r="182" spans="1:169" x14ac:dyDescent="0.3">
      <c r="A182">
        <v>0</v>
      </c>
      <c r="B182" t="s">
        <v>17916</v>
      </c>
      <c r="C182" t="s">
        <v>17916</v>
      </c>
      <c r="E182" t="s">
        <v>17918</v>
      </c>
      <c r="F182">
        <v>46158.291666666664</v>
      </c>
      <c r="G182">
        <v>2026</v>
      </c>
      <c r="H182">
        <v>5</v>
      </c>
      <c r="I182">
        <v>16</v>
      </c>
      <c r="J182" t="s">
        <v>17963</v>
      </c>
      <c r="O182" t="s">
        <v>18000</v>
      </c>
      <c r="P182">
        <v>2026</v>
      </c>
      <c r="Q182">
        <v>5</v>
      </c>
      <c r="R182">
        <v>14</v>
      </c>
      <c r="S182" t="s">
        <v>20326</v>
      </c>
      <c r="T182" t="s">
        <v>20327</v>
      </c>
      <c r="Y182" t="s">
        <v>17916</v>
      </c>
      <c r="AB182" t="s">
        <v>251</v>
      </c>
      <c r="AC182" t="s">
        <v>17924</v>
      </c>
      <c r="AD182">
        <v>1000008240196</v>
      </c>
      <c r="AI182" t="s">
        <v>20328</v>
      </c>
      <c r="AJ182" t="s">
        <v>20329</v>
      </c>
      <c r="AK182" t="s">
        <v>693</v>
      </c>
      <c r="AM182" t="s">
        <v>20330</v>
      </c>
      <c r="AN182" t="s">
        <v>20328</v>
      </c>
      <c r="AO182" t="s">
        <v>693</v>
      </c>
      <c r="AP182" t="s">
        <v>20330</v>
      </c>
      <c r="AR182" t="s">
        <v>20330</v>
      </c>
      <c r="AS182" t="s">
        <v>20330</v>
      </c>
      <c r="AT182" t="s">
        <v>20331</v>
      </c>
      <c r="AU182" t="s">
        <v>20332</v>
      </c>
      <c r="AV182" t="s">
        <v>20333</v>
      </c>
      <c r="AW182" t="s">
        <v>230</v>
      </c>
      <c r="AX182" t="s">
        <v>230</v>
      </c>
      <c r="AY182" t="s">
        <v>1322</v>
      </c>
      <c r="AZ182" t="s">
        <v>1322</v>
      </c>
      <c r="BA182" t="s">
        <v>255</v>
      </c>
      <c r="BB182" s="1">
        <v>46156.794849537036</v>
      </c>
      <c r="BC182">
        <v>2026</v>
      </c>
      <c r="BD182">
        <v>5</v>
      </c>
      <c r="BE182">
        <v>14</v>
      </c>
      <c r="BF182" t="s">
        <v>18100</v>
      </c>
      <c r="BG182" t="s">
        <v>17935</v>
      </c>
      <c r="BH182" t="s">
        <v>17936</v>
      </c>
      <c r="BJ182" t="s">
        <v>20334</v>
      </c>
      <c r="BL182" t="s">
        <v>1362</v>
      </c>
      <c r="BM182" t="s">
        <v>1358</v>
      </c>
      <c r="BN182" t="s">
        <v>3048</v>
      </c>
      <c r="BO182" t="s">
        <v>1359</v>
      </c>
      <c r="BP182" t="s">
        <v>20335</v>
      </c>
      <c r="BQ182" t="s">
        <v>20336</v>
      </c>
      <c r="BR182" t="s">
        <v>20337</v>
      </c>
      <c r="BS182" t="s">
        <v>18000</v>
      </c>
      <c r="BT182">
        <v>2026</v>
      </c>
      <c r="BU182">
        <v>5</v>
      </c>
      <c r="BV182">
        <v>14</v>
      </c>
      <c r="BY182" t="s">
        <v>693</v>
      </c>
      <c r="BZ182" t="s">
        <v>17943</v>
      </c>
      <c r="CA182" s="1">
        <v>46156.794444444444</v>
      </c>
      <c r="CB182" s="2">
        <v>46157</v>
      </c>
      <c r="CE182" t="s">
        <v>2810</v>
      </c>
      <c r="CY182" s="1"/>
      <c r="DQ182" t="s">
        <v>17918</v>
      </c>
      <c r="DS182" t="s">
        <v>693</v>
      </c>
      <c r="EP182" t="s">
        <v>19839</v>
      </c>
      <c r="EQ182" t="s">
        <v>255</v>
      </c>
      <c r="ER182" t="s">
        <v>17945</v>
      </c>
      <c r="ES182" t="s">
        <v>281</v>
      </c>
      <c r="ET182" t="s">
        <v>20293</v>
      </c>
      <c r="EU182" t="s">
        <v>17962</v>
      </c>
      <c r="EZ182" t="s">
        <v>270</v>
      </c>
      <c r="FB182" t="s">
        <v>281</v>
      </c>
      <c r="FD182" t="s">
        <v>17948</v>
      </c>
      <c r="FE182" t="s">
        <v>281</v>
      </c>
      <c r="FF182" s="1">
        <v>46156.84202546296</v>
      </c>
      <c r="FG182">
        <v>1.1299999999999999</v>
      </c>
      <c r="FH182">
        <v>0</v>
      </c>
      <c r="FM182" t="s">
        <v>17949</v>
      </c>
    </row>
    <row r="183" spans="1:169" x14ac:dyDescent="0.3">
      <c r="A183">
        <v>0</v>
      </c>
      <c r="B183" t="s">
        <v>17916</v>
      </c>
      <c r="C183" t="s">
        <v>17916</v>
      </c>
      <c r="E183" t="s">
        <v>17918</v>
      </c>
      <c r="F183">
        <v>46158.291666666664</v>
      </c>
      <c r="G183">
        <v>2026</v>
      </c>
      <c r="H183">
        <v>5</v>
      </c>
      <c r="I183">
        <v>16</v>
      </c>
      <c r="J183" t="s">
        <v>17963</v>
      </c>
      <c r="O183" t="s">
        <v>18000</v>
      </c>
      <c r="P183">
        <v>2026</v>
      </c>
      <c r="Q183">
        <v>5</v>
      </c>
      <c r="R183">
        <v>14</v>
      </c>
      <c r="S183" t="s">
        <v>20338</v>
      </c>
      <c r="T183" t="s">
        <v>20339</v>
      </c>
      <c r="Y183" t="s">
        <v>17916</v>
      </c>
      <c r="AB183" t="s">
        <v>251</v>
      </c>
      <c r="AC183" t="s">
        <v>18065</v>
      </c>
      <c r="AD183">
        <v>1000008240295</v>
      </c>
      <c r="AG183" t="s">
        <v>20340</v>
      </c>
      <c r="AH183" t="s">
        <v>20341</v>
      </c>
      <c r="AI183" t="s">
        <v>20342</v>
      </c>
      <c r="AJ183" t="s">
        <v>20343</v>
      </c>
      <c r="AK183" t="s">
        <v>693</v>
      </c>
      <c r="AL183" t="s">
        <v>20340</v>
      </c>
      <c r="AM183" t="s">
        <v>20344</v>
      </c>
      <c r="AN183" t="s">
        <v>20342</v>
      </c>
      <c r="AO183" t="s">
        <v>693</v>
      </c>
      <c r="AR183" t="s">
        <v>20344</v>
      </c>
      <c r="AT183" t="s">
        <v>20345</v>
      </c>
      <c r="AU183" t="s">
        <v>20346</v>
      </c>
      <c r="AV183" t="s">
        <v>20347</v>
      </c>
      <c r="AW183" t="s">
        <v>230</v>
      </c>
      <c r="AX183" t="s">
        <v>230</v>
      </c>
      <c r="AY183" t="s">
        <v>380</v>
      </c>
      <c r="AZ183" t="s">
        <v>380</v>
      </c>
      <c r="BA183" t="s">
        <v>18076</v>
      </c>
      <c r="BB183" s="1">
        <v>46156.857847222222</v>
      </c>
      <c r="BC183">
        <v>2026</v>
      </c>
      <c r="BD183">
        <v>5</v>
      </c>
      <c r="BE183">
        <v>14</v>
      </c>
      <c r="BF183" t="s">
        <v>19144</v>
      </c>
      <c r="BG183" t="s">
        <v>18130</v>
      </c>
      <c r="BH183" t="s">
        <v>17936</v>
      </c>
      <c r="BJ183" t="s">
        <v>20348</v>
      </c>
      <c r="BL183" t="s">
        <v>1362</v>
      </c>
      <c r="BM183" t="s">
        <v>1358</v>
      </c>
      <c r="BN183" t="s">
        <v>3048</v>
      </c>
      <c r="BO183" t="s">
        <v>1359</v>
      </c>
      <c r="BP183" t="s">
        <v>20349</v>
      </c>
      <c r="BQ183" t="s">
        <v>20336</v>
      </c>
      <c r="BR183" t="s">
        <v>20350</v>
      </c>
      <c r="BS183" t="s">
        <v>18000</v>
      </c>
      <c r="BT183">
        <v>2026</v>
      </c>
      <c r="BU183">
        <v>5</v>
      </c>
      <c r="BV183">
        <v>14</v>
      </c>
      <c r="BY183" t="s">
        <v>386</v>
      </c>
      <c r="BZ183" t="s">
        <v>18083</v>
      </c>
      <c r="CA183" s="1">
        <v>46156.857638888891</v>
      </c>
      <c r="CB183" s="2">
        <v>46157</v>
      </c>
      <c r="CE183" t="s">
        <v>2810</v>
      </c>
      <c r="CY183" s="1"/>
      <c r="DQ183" t="s">
        <v>17918</v>
      </c>
      <c r="DR183" t="s">
        <v>693</v>
      </c>
      <c r="DS183" t="s">
        <v>693</v>
      </c>
      <c r="DT183" t="s">
        <v>693</v>
      </c>
      <c r="DV183" t="s">
        <v>693</v>
      </c>
      <c r="EA183" t="s">
        <v>693</v>
      </c>
      <c r="EB183" t="s">
        <v>693</v>
      </c>
      <c r="EP183" t="s">
        <v>19839</v>
      </c>
      <c r="EQ183" t="s">
        <v>18084</v>
      </c>
      <c r="ES183" t="s">
        <v>281</v>
      </c>
      <c r="ET183" t="s">
        <v>20293</v>
      </c>
      <c r="EU183" t="s">
        <v>17962</v>
      </c>
      <c r="EZ183" t="s">
        <v>270</v>
      </c>
      <c r="FB183" t="s">
        <v>281</v>
      </c>
      <c r="FD183" t="s">
        <v>18133</v>
      </c>
      <c r="FE183" t="s">
        <v>281</v>
      </c>
      <c r="FF183" s="1">
        <v>46156.884560185186</v>
      </c>
      <c r="FG183">
        <v>0.64</v>
      </c>
      <c r="FH183">
        <v>0</v>
      </c>
      <c r="FM183" t="s">
        <v>17949</v>
      </c>
    </row>
    <row r="184" spans="1:169" x14ac:dyDescent="0.3">
      <c r="A184">
        <v>0</v>
      </c>
      <c r="B184" t="s">
        <v>17916</v>
      </c>
      <c r="C184" t="s">
        <v>17916</v>
      </c>
      <c r="E184" t="s">
        <v>17918</v>
      </c>
      <c r="F184">
        <v>46157.291666666664</v>
      </c>
      <c r="G184">
        <v>2026</v>
      </c>
      <c r="H184">
        <v>5</v>
      </c>
      <c r="I184">
        <v>15</v>
      </c>
      <c r="J184" t="s">
        <v>17963</v>
      </c>
      <c r="O184" t="s">
        <v>17964</v>
      </c>
      <c r="P184">
        <v>2026</v>
      </c>
      <c r="Q184">
        <v>5</v>
      </c>
      <c r="R184">
        <v>13</v>
      </c>
      <c r="S184" t="s">
        <v>20351</v>
      </c>
      <c r="T184" t="s">
        <v>20352</v>
      </c>
      <c r="Y184" t="s">
        <v>17916</v>
      </c>
      <c r="AB184" t="s">
        <v>251</v>
      </c>
      <c r="AC184" t="s">
        <v>18065</v>
      </c>
      <c r="AD184">
        <v>1000008225710</v>
      </c>
      <c r="AG184" t="s">
        <v>20353</v>
      </c>
      <c r="AH184" t="s">
        <v>20354</v>
      </c>
      <c r="AI184" t="s">
        <v>20355</v>
      </c>
      <c r="AJ184" t="s">
        <v>20356</v>
      </c>
      <c r="AK184" t="s">
        <v>693</v>
      </c>
      <c r="AL184" t="s">
        <v>20353</v>
      </c>
      <c r="AN184" t="s">
        <v>20355</v>
      </c>
      <c r="AO184" t="s">
        <v>693</v>
      </c>
      <c r="AT184" t="s">
        <v>20357</v>
      </c>
      <c r="AU184" t="s">
        <v>20358</v>
      </c>
      <c r="AV184" t="s">
        <v>20359</v>
      </c>
      <c r="AW184" t="s">
        <v>230</v>
      </c>
      <c r="AX184" t="s">
        <v>230</v>
      </c>
      <c r="AY184" t="s">
        <v>232</v>
      </c>
      <c r="AZ184" t="s">
        <v>232</v>
      </c>
      <c r="BA184" t="s">
        <v>18076</v>
      </c>
      <c r="BB184" s="1">
        <v>46155.474409722221</v>
      </c>
      <c r="BC184">
        <v>2026</v>
      </c>
      <c r="BD184">
        <v>5</v>
      </c>
      <c r="BE184">
        <v>13</v>
      </c>
      <c r="BF184" t="s">
        <v>18227</v>
      </c>
      <c r="BG184" t="s">
        <v>17935</v>
      </c>
      <c r="BH184" t="s">
        <v>17936</v>
      </c>
      <c r="BJ184" t="s">
        <v>20360</v>
      </c>
      <c r="BL184" t="s">
        <v>1362</v>
      </c>
      <c r="BM184" t="s">
        <v>1358</v>
      </c>
      <c r="BN184" t="s">
        <v>3048</v>
      </c>
      <c r="BO184" t="s">
        <v>1359</v>
      </c>
      <c r="BP184" t="s">
        <v>3052</v>
      </c>
      <c r="BQ184" t="s">
        <v>20361</v>
      </c>
      <c r="BR184" t="s">
        <v>3053</v>
      </c>
      <c r="BS184" t="s">
        <v>17964</v>
      </c>
      <c r="BT184">
        <v>2026</v>
      </c>
      <c r="BU184">
        <v>5</v>
      </c>
      <c r="BV184">
        <v>13</v>
      </c>
      <c r="BY184" t="s">
        <v>386</v>
      </c>
      <c r="BZ184" t="s">
        <v>18083</v>
      </c>
      <c r="CA184" s="1">
        <v>46155.474305555559</v>
      </c>
      <c r="CB184" s="2">
        <v>46155</v>
      </c>
      <c r="CE184" t="s">
        <v>2810</v>
      </c>
      <c r="CY184" s="1"/>
      <c r="DQ184" t="s">
        <v>17918</v>
      </c>
      <c r="DR184" t="s">
        <v>693</v>
      </c>
      <c r="DS184" t="s">
        <v>693</v>
      </c>
      <c r="DT184" t="s">
        <v>693</v>
      </c>
      <c r="DV184" t="s">
        <v>693</v>
      </c>
      <c r="EA184" t="s">
        <v>693</v>
      </c>
      <c r="EB184" t="s">
        <v>693</v>
      </c>
      <c r="EP184" t="s">
        <v>19839</v>
      </c>
      <c r="EQ184" t="s">
        <v>18084</v>
      </c>
      <c r="ES184" t="s">
        <v>281</v>
      </c>
      <c r="ET184" t="s">
        <v>20293</v>
      </c>
      <c r="EU184" t="s">
        <v>17962</v>
      </c>
      <c r="EZ184" t="s">
        <v>270</v>
      </c>
      <c r="FB184" t="s">
        <v>281</v>
      </c>
      <c r="FD184" t="s">
        <v>18133</v>
      </c>
      <c r="FE184" t="s">
        <v>281</v>
      </c>
      <c r="FF184" s="1">
        <v>46155.550127314818</v>
      </c>
      <c r="FG184">
        <v>1.82</v>
      </c>
      <c r="FH184">
        <v>0</v>
      </c>
      <c r="FI184">
        <v>1</v>
      </c>
      <c r="FM184" t="s">
        <v>17949</v>
      </c>
    </row>
    <row r="185" spans="1:169" x14ac:dyDescent="0.3">
      <c r="A185">
        <v>0</v>
      </c>
      <c r="B185" t="s">
        <v>17916</v>
      </c>
      <c r="C185" t="s">
        <v>17916</v>
      </c>
      <c r="E185" t="s">
        <v>17918</v>
      </c>
      <c r="F185">
        <v>46158.5</v>
      </c>
      <c r="G185">
        <v>2026</v>
      </c>
      <c r="H185">
        <v>5</v>
      </c>
      <c r="I185">
        <v>16</v>
      </c>
      <c r="O185" t="s">
        <v>18230</v>
      </c>
      <c r="P185">
        <v>2026</v>
      </c>
      <c r="Q185">
        <v>5</v>
      </c>
      <c r="R185">
        <v>12</v>
      </c>
      <c r="S185" t="s">
        <v>20362</v>
      </c>
      <c r="T185" t="s">
        <v>20363</v>
      </c>
      <c r="V185" t="s">
        <v>18063</v>
      </c>
      <c r="Y185" t="s">
        <v>17916</v>
      </c>
      <c r="AB185" t="s">
        <v>251</v>
      </c>
      <c r="AC185" t="s">
        <v>17924</v>
      </c>
      <c r="AD185">
        <v>1000008224727</v>
      </c>
      <c r="AF185" t="s">
        <v>20364</v>
      </c>
      <c r="AI185" t="s">
        <v>20365</v>
      </c>
      <c r="AJ185" t="s">
        <v>20366</v>
      </c>
      <c r="AK185" t="s">
        <v>693</v>
      </c>
      <c r="AN185" t="s">
        <v>20365</v>
      </c>
      <c r="AO185" t="s">
        <v>693</v>
      </c>
      <c r="AT185" t="s">
        <v>20367</v>
      </c>
      <c r="AU185" t="s">
        <v>20368</v>
      </c>
      <c r="AV185" t="s">
        <v>20369</v>
      </c>
      <c r="AW185" t="s">
        <v>230</v>
      </c>
      <c r="AX185" t="s">
        <v>230</v>
      </c>
      <c r="AY185" t="s">
        <v>380</v>
      </c>
      <c r="AZ185" t="s">
        <v>380</v>
      </c>
      <c r="BA185" t="s">
        <v>255</v>
      </c>
      <c r="BB185" s="1">
        <v>46154.772060185183</v>
      </c>
      <c r="BC185">
        <v>2026</v>
      </c>
      <c r="BD185">
        <v>5</v>
      </c>
      <c r="BE185">
        <v>12</v>
      </c>
      <c r="BF185" t="s">
        <v>17934</v>
      </c>
      <c r="BG185" t="s">
        <v>18130</v>
      </c>
      <c r="BH185" t="s">
        <v>17936</v>
      </c>
      <c r="BJ185" t="s">
        <v>20370</v>
      </c>
      <c r="BL185" t="s">
        <v>1362</v>
      </c>
      <c r="BM185" t="s">
        <v>1358</v>
      </c>
      <c r="BN185" t="s">
        <v>3048</v>
      </c>
      <c r="BO185" t="s">
        <v>1359</v>
      </c>
      <c r="BP185" t="s">
        <v>20371</v>
      </c>
      <c r="BQ185" t="s">
        <v>20302</v>
      </c>
      <c r="BR185" t="s">
        <v>20372</v>
      </c>
      <c r="BS185" t="s">
        <v>18230</v>
      </c>
      <c r="BT185">
        <v>2026</v>
      </c>
      <c r="BU185">
        <v>5</v>
      </c>
      <c r="BV185">
        <v>12</v>
      </c>
      <c r="BY185" t="s">
        <v>693</v>
      </c>
      <c r="BZ185" t="s">
        <v>17943</v>
      </c>
      <c r="CA185" s="1">
        <v>46154.771527777775</v>
      </c>
      <c r="CB185" s="2">
        <v>46155</v>
      </c>
      <c r="CC185">
        <v>9738</v>
      </c>
      <c r="CD185" t="s">
        <v>337</v>
      </c>
      <c r="CE185" t="s">
        <v>2810</v>
      </c>
      <c r="CF185" t="s">
        <v>18948</v>
      </c>
      <c r="CW185">
        <v>5182159</v>
      </c>
      <c r="CX185">
        <v>34610010</v>
      </c>
      <c r="CY185" s="1">
        <v>46155.597916666666</v>
      </c>
      <c r="CZ185">
        <v>2026</v>
      </c>
      <c r="DA185">
        <v>5</v>
      </c>
      <c r="DB185">
        <v>13</v>
      </c>
      <c r="DC185">
        <v>4</v>
      </c>
      <c r="DD185">
        <v>4</v>
      </c>
      <c r="DE185">
        <v>529</v>
      </c>
      <c r="DG185" t="s">
        <v>20373</v>
      </c>
      <c r="DQ185" t="s">
        <v>17918</v>
      </c>
      <c r="DS185" t="s">
        <v>693</v>
      </c>
      <c r="EP185" t="s">
        <v>19839</v>
      </c>
      <c r="EQ185" t="s">
        <v>255</v>
      </c>
      <c r="ER185" t="s">
        <v>17945</v>
      </c>
      <c r="ES185" t="s">
        <v>281</v>
      </c>
      <c r="ET185" t="s">
        <v>20293</v>
      </c>
      <c r="EU185" t="s">
        <v>17962</v>
      </c>
      <c r="EV185" t="s">
        <v>20374</v>
      </c>
      <c r="EW185" t="s">
        <v>20375</v>
      </c>
      <c r="EX185" t="s">
        <v>20376</v>
      </c>
      <c r="EY185" t="s">
        <v>20377</v>
      </c>
      <c r="EZ185" t="s">
        <v>270</v>
      </c>
      <c r="FB185" t="s">
        <v>281</v>
      </c>
      <c r="FD185" t="s">
        <v>17948</v>
      </c>
      <c r="FE185" t="s">
        <v>281</v>
      </c>
      <c r="FF185" s="1">
        <v>46154.800081018519</v>
      </c>
      <c r="FG185">
        <v>0.67</v>
      </c>
      <c r="FH185">
        <v>0</v>
      </c>
      <c r="FI185">
        <v>3</v>
      </c>
      <c r="FK185" t="s">
        <v>20302</v>
      </c>
      <c r="FL185" t="s">
        <v>20378</v>
      </c>
      <c r="FM185" t="s">
        <v>17949</v>
      </c>
    </row>
    <row r="186" spans="1:169" x14ac:dyDescent="0.3">
      <c r="A186">
        <v>0</v>
      </c>
      <c r="B186" t="s">
        <v>17917</v>
      </c>
      <c r="C186" t="s">
        <v>17917</v>
      </c>
      <c r="D186" t="s">
        <v>20379</v>
      </c>
      <c r="E186" t="s">
        <v>19037</v>
      </c>
      <c r="O186" t="s">
        <v>19059</v>
      </c>
      <c r="P186">
        <v>2026</v>
      </c>
      <c r="Q186">
        <v>5</v>
      </c>
      <c r="R186">
        <v>5</v>
      </c>
      <c r="S186" t="s">
        <v>20380</v>
      </c>
      <c r="T186" t="s">
        <v>20381</v>
      </c>
      <c r="Y186" t="s">
        <v>17916</v>
      </c>
      <c r="AB186" t="s">
        <v>251</v>
      </c>
      <c r="AC186" t="s">
        <v>18065</v>
      </c>
      <c r="AD186">
        <v>1000008206829</v>
      </c>
      <c r="AF186" t="s">
        <v>20382</v>
      </c>
      <c r="AI186" t="s">
        <v>20383</v>
      </c>
      <c r="AJ186" t="s">
        <v>20384</v>
      </c>
      <c r="AK186" t="s">
        <v>249</v>
      </c>
      <c r="AL186" t="s">
        <v>20385</v>
      </c>
      <c r="AN186" t="s">
        <v>20386</v>
      </c>
      <c r="AO186" t="s">
        <v>249</v>
      </c>
      <c r="AT186" t="s">
        <v>20387</v>
      </c>
      <c r="AU186" t="s">
        <v>20388</v>
      </c>
      <c r="AV186" t="s">
        <v>20389</v>
      </c>
      <c r="AW186" t="s">
        <v>1696</v>
      </c>
      <c r="AX186" t="s">
        <v>1696</v>
      </c>
      <c r="AY186" t="s">
        <v>1698</v>
      </c>
      <c r="AZ186" t="s">
        <v>1698</v>
      </c>
      <c r="BA186" t="s">
        <v>18076</v>
      </c>
      <c r="BB186" s="1">
        <v>46147.867013888892</v>
      </c>
      <c r="BC186">
        <v>2026</v>
      </c>
      <c r="BD186">
        <v>5</v>
      </c>
      <c r="BE186">
        <v>5</v>
      </c>
      <c r="BF186" t="s">
        <v>18077</v>
      </c>
      <c r="BG186" t="s">
        <v>18505</v>
      </c>
      <c r="BH186" t="s">
        <v>17936</v>
      </c>
      <c r="BJ186" t="s">
        <v>20390</v>
      </c>
      <c r="BL186" t="s">
        <v>1362</v>
      </c>
      <c r="BM186" t="s">
        <v>1358</v>
      </c>
      <c r="BN186" t="s">
        <v>3048</v>
      </c>
      <c r="BO186" t="s">
        <v>1359</v>
      </c>
      <c r="BP186" t="s">
        <v>20391</v>
      </c>
      <c r="BQ186" t="s">
        <v>20324</v>
      </c>
      <c r="BR186" t="s">
        <v>20392</v>
      </c>
      <c r="BS186" t="s">
        <v>19059</v>
      </c>
      <c r="BT186">
        <v>2026</v>
      </c>
      <c r="BU186">
        <v>5</v>
      </c>
      <c r="BV186">
        <v>5</v>
      </c>
      <c r="BZ186" t="s">
        <v>18083</v>
      </c>
      <c r="CA186" s="1">
        <v>46147.866666666669</v>
      </c>
      <c r="CB186" s="2">
        <v>46148</v>
      </c>
      <c r="CE186" t="s">
        <v>2810</v>
      </c>
      <c r="CY186" s="1"/>
      <c r="DQ186" t="s">
        <v>19037</v>
      </c>
      <c r="DR186" t="s">
        <v>693</v>
      </c>
      <c r="DS186" t="s">
        <v>693</v>
      </c>
      <c r="DT186" t="s">
        <v>693</v>
      </c>
      <c r="DV186" t="s">
        <v>693</v>
      </c>
      <c r="EA186" t="s">
        <v>693</v>
      </c>
      <c r="EP186" t="s">
        <v>19839</v>
      </c>
      <c r="EQ186" t="s">
        <v>18084</v>
      </c>
      <c r="ES186" t="s">
        <v>281</v>
      </c>
      <c r="ET186" t="s">
        <v>20293</v>
      </c>
      <c r="EU186" t="s">
        <v>17962</v>
      </c>
      <c r="EZ186" t="s">
        <v>394</v>
      </c>
      <c r="FB186" t="s">
        <v>279</v>
      </c>
      <c r="FC186" t="s">
        <v>18518</v>
      </c>
      <c r="FE186" t="s">
        <v>281</v>
      </c>
      <c r="FF186" s="1"/>
      <c r="FI186">
        <v>4</v>
      </c>
      <c r="FM186" t="s">
        <v>17949</v>
      </c>
    </row>
    <row r="187" spans="1:169" x14ac:dyDescent="0.3">
      <c r="A187">
        <v>2</v>
      </c>
      <c r="B187" t="s">
        <v>17916</v>
      </c>
      <c r="C187" t="s">
        <v>17916</v>
      </c>
      <c r="E187" t="s">
        <v>19358</v>
      </c>
      <c r="O187" t="s">
        <v>19059</v>
      </c>
      <c r="P187">
        <v>2026</v>
      </c>
      <c r="Q187">
        <v>5</v>
      </c>
      <c r="R187">
        <v>5</v>
      </c>
      <c r="S187" t="s">
        <v>20393</v>
      </c>
      <c r="T187" t="s">
        <v>20394</v>
      </c>
      <c r="V187" t="s">
        <v>18354</v>
      </c>
      <c r="W187" t="s">
        <v>3059</v>
      </c>
      <c r="Y187" t="s">
        <v>17916</v>
      </c>
      <c r="AB187" t="s">
        <v>251</v>
      </c>
      <c r="AC187" t="s">
        <v>17924</v>
      </c>
      <c r="AD187">
        <v>1000008205221</v>
      </c>
      <c r="AF187" t="s">
        <v>20395</v>
      </c>
      <c r="AI187" t="s">
        <v>20396</v>
      </c>
      <c r="AJ187" t="s">
        <v>20397</v>
      </c>
      <c r="AK187" t="s">
        <v>693</v>
      </c>
      <c r="AM187" t="s">
        <v>20398</v>
      </c>
      <c r="AN187" t="s">
        <v>20396</v>
      </c>
      <c r="AO187" t="s">
        <v>693</v>
      </c>
      <c r="AP187" t="s">
        <v>20399</v>
      </c>
      <c r="AR187" t="s">
        <v>20398</v>
      </c>
      <c r="AS187" t="s">
        <v>20399</v>
      </c>
      <c r="AT187" t="s">
        <v>20400</v>
      </c>
      <c r="AU187" t="s">
        <v>20401</v>
      </c>
      <c r="AV187" t="s">
        <v>20402</v>
      </c>
      <c r="AW187" t="s">
        <v>230</v>
      </c>
      <c r="AX187" t="s">
        <v>230</v>
      </c>
      <c r="AY187" t="s">
        <v>380</v>
      </c>
      <c r="AZ187" t="s">
        <v>380</v>
      </c>
      <c r="BA187" t="s">
        <v>255</v>
      </c>
      <c r="BB187" s="1">
        <v>46147.546377314815</v>
      </c>
      <c r="BC187">
        <v>2026</v>
      </c>
      <c r="BD187">
        <v>5</v>
      </c>
      <c r="BE187">
        <v>5</v>
      </c>
      <c r="BF187" t="s">
        <v>18675</v>
      </c>
      <c r="BG187" t="s">
        <v>18130</v>
      </c>
      <c r="BH187" t="s">
        <v>17936</v>
      </c>
      <c r="BI187" t="s">
        <v>18101</v>
      </c>
      <c r="BJ187" t="s">
        <v>20403</v>
      </c>
      <c r="BL187" t="s">
        <v>1362</v>
      </c>
      <c r="BM187" t="s">
        <v>1358</v>
      </c>
      <c r="BN187" t="s">
        <v>3048</v>
      </c>
      <c r="BO187" t="s">
        <v>1359</v>
      </c>
      <c r="BP187" t="s">
        <v>729</v>
      </c>
      <c r="BQ187" t="s">
        <v>20324</v>
      </c>
      <c r="BR187" t="s">
        <v>20404</v>
      </c>
      <c r="BS187" t="s">
        <v>19059</v>
      </c>
      <c r="BT187">
        <v>2026</v>
      </c>
      <c r="BU187">
        <v>5</v>
      </c>
      <c r="BV187">
        <v>5</v>
      </c>
      <c r="BY187" t="s">
        <v>693</v>
      </c>
      <c r="BZ187" t="s">
        <v>17943</v>
      </c>
      <c r="CA187" s="1">
        <v>46147.54583333333</v>
      </c>
      <c r="CB187" s="2">
        <v>46148</v>
      </c>
      <c r="CC187">
        <v>5531</v>
      </c>
      <c r="CD187" t="s">
        <v>337</v>
      </c>
      <c r="CE187" t="s">
        <v>2810</v>
      </c>
      <c r="CF187" t="s">
        <v>18948</v>
      </c>
      <c r="CW187">
        <v>5179605</v>
      </c>
      <c r="CX187">
        <v>34590042</v>
      </c>
      <c r="CY187" s="1">
        <v>46153.363194444442</v>
      </c>
      <c r="CZ187">
        <v>2026</v>
      </c>
      <c r="DA187">
        <v>5</v>
      </c>
      <c r="DB187">
        <v>11</v>
      </c>
      <c r="DC187">
        <v>82</v>
      </c>
      <c r="DD187">
        <v>18</v>
      </c>
      <c r="DE187">
        <v>1299</v>
      </c>
      <c r="DG187" t="s">
        <v>20405</v>
      </c>
      <c r="DQ187" t="s">
        <v>19358</v>
      </c>
      <c r="DS187" t="s">
        <v>693</v>
      </c>
      <c r="EP187" t="s">
        <v>19839</v>
      </c>
      <c r="EQ187" t="s">
        <v>255</v>
      </c>
      <c r="ER187" t="s">
        <v>17945</v>
      </c>
      <c r="ES187" t="s">
        <v>281</v>
      </c>
      <c r="ET187" t="s">
        <v>20293</v>
      </c>
      <c r="EU187" t="s">
        <v>17962</v>
      </c>
      <c r="EV187" t="s">
        <v>20406</v>
      </c>
      <c r="EX187" t="s">
        <v>20407</v>
      </c>
      <c r="EY187" t="s">
        <v>20408</v>
      </c>
      <c r="EZ187" t="s">
        <v>270</v>
      </c>
      <c r="FB187" t="s">
        <v>279</v>
      </c>
      <c r="FC187" t="s">
        <v>19074</v>
      </c>
      <c r="FD187" t="s">
        <v>17948</v>
      </c>
      <c r="FE187" t="s">
        <v>281</v>
      </c>
      <c r="FF187" s="1">
        <v>46147.63349537037</v>
      </c>
      <c r="FG187">
        <v>2.09</v>
      </c>
      <c r="FH187">
        <v>0</v>
      </c>
      <c r="FI187">
        <v>3</v>
      </c>
      <c r="FK187" t="s">
        <v>20324</v>
      </c>
      <c r="FL187" t="s">
        <v>20409</v>
      </c>
      <c r="FM187" t="s">
        <v>17949</v>
      </c>
    </row>
    <row r="188" spans="1:169" x14ac:dyDescent="0.3">
      <c r="A188">
        <v>1</v>
      </c>
      <c r="B188" t="s">
        <v>17917</v>
      </c>
      <c r="C188" t="s">
        <v>17916</v>
      </c>
      <c r="E188" t="s">
        <v>19358</v>
      </c>
      <c r="O188" t="s">
        <v>18917</v>
      </c>
      <c r="P188">
        <v>2026</v>
      </c>
      <c r="Q188">
        <v>5</v>
      </c>
      <c r="R188">
        <v>6</v>
      </c>
      <c r="S188" t="s">
        <v>20410</v>
      </c>
      <c r="T188" t="s">
        <v>20411</v>
      </c>
      <c r="W188" t="s">
        <v>2964</v>
      </c>
      <c r="Y188" t="s">
        <v>17916</v>
      </c>
      <c r="AB188" t="s">
        <v>251</v>
      </c>
      <c r="AC188" t="s">
        <v>18065</v>
      </c>
      <c r="AD188">
        <v>1000008209533</v>
      </c>
      <c r="AG188" t="s">
        <v>20412</v>
      </c>
      <c r="AH188" t="s">
        <v>20413</v>
      </c>
      <c r="AI188" t="s">
        <v>20414</v>
      </c>
      <c r="AJ188" t="s">
        <v>20415</v>
      </c>
      <c r="AK188" t="s">
        <v>693</v>
      </c>
      <c r="AL188" t="s">
        <v>20412</v>
      </c>
      <c r="AN188" t="s">
        <v>20414</v>
      </c>
      <c r="AO188" t="s">
        <v>693</v>
      </c>
      <c r="AT188" t="s">
        <v>20416</v>
      </c>
      <c r="AU188" t="s">
        <v>20417</v>
      </c>
      <c r="AV188" t="s">
        <v>20418</v>
      </c>
      <c r="AW188" t="s">
        <v>230</v>
      </c>
      <c r="AX188" t="s">
        <v>230</v>
      </c>
      <c r="AY188" t="s">
        <v>380</v>
      </c>
      <c r="AZ188" t="s">
        <v>380</v>
      </c>
      <c r="BA188" t="s">
        <v>18076</v>
      </c>
      <c r="BB188" s="1">
        <v>46148.719409722224</v>
      </c>
      <c r="BC188">
        <v>2026</v>
      </c>
      <c r="BD188">
        <v>5</v>
      </c>
      <c r="BE188">
        <v>6</v>
      </c>
      <c r="BF188" t="s">
        <v>20419</v>
      </c>
      <c r="BG188" t="s">
        <v>18130</v>
      </c>
      <c r="BH188" t="s">
        <v>17936</v>
      </c>
      <c r="BI188" t="s">
        <v>18101</v>
      </c>
      <c r="BJ188" t="s">
        <v>20420</v>
      </c>
      <c r="BL188" t="s">
        <v>1362</v>
      </c>
      <c r="BM188" t="s">
        <v>1358</v>
      </c>
      <c r="BN188" t="s">
        <v>3048</v>
      </c>
      <c r="BO188" t="s">
        <v>1359</v>
      </c>
      <c r="BP188" t="s">
        <v>20421</v>
      </c>
      <c r="BQ188" t="s">
        <v>20311</v>
      </c>
      <c r="BR188" t="s">
        <v>20422</v>
      </c>
      <c r="BS188" t="s">
        <v>18917</v>
      </c>
      <c r="BT188">
        <v>2026</v>
      </c>
      <c r="BU188">
        <v>5</v>
      </c>
      <c r="BV188">
        <v>6</v>
      </c>
      <c r="BY188" t="s">
        <v>304</v>
      </c>
      <c r="BZ188" t="s">
        <v>18083</v>
      </c>
      <c r="CA188" s="1">
        <v>46148.71875</v>
      </c>
      <c r="CB188" s="2">
        <v>46149</v>
      </c>
      <c r="CC188">
        <v>9108</v>
      </c>
      <c r="CD188" t="s">
        <v>337</v>
      </c>
      <c r="CE188" t="s">
        <v>2810</v>
      </c>
      <c r="CF188" t="s">
        <v>18948</v>
      </c>
      <c r="CN188" t="s">
        <v>19269</v>
      </c>
      <c r="CW188">
        <v>5182157</v>
      </c>
      <c r="CX188">
        <v>34610266</v>
      </c>
      <c r="CY188" s="1">
        <v>46155.60833333333</v>
      </c>
      <c r="CZ188">
        <v>2026</v>
      </c>
      <c r="DA188">
        <v>5</v>
      </c>
      <c r="DB188">
        <v>13</v>
      </c>
      <c r="DC188">
        <v>15</v>
      </c>
      <c r="DD188">
        <v>18</v>
      </c>
      <c r="DE188">
        <v>1297</v>
      </c>
      <c r="DF188" t="s">
        <v>20412</v>
      </c>
      <c r="DG188" t="s">
        <v>20423</v>
      </c>
      <c r="DH188" t="s">
        <v>19269</v>
      </c>
      <c r="DI188" t="s">
        <v>20424</v>
      </c>
      <c r="DJ188" t="s">
        <v>19269</v>
      </c>
      <c r="DK188" t="s">
        <v>20425</v>
      </c>
      <c r="DQ188" t="s">
        <v>19358</v>
      </c>
      <c r="DR188" t="s">
        <v>693</v>
      </c>
      <c r="DS188" t="s">
        <v>693</v>
      </c>
      <c r="DT188" t="s">
        <v>693</v>
      </c>
      <c r="DV188" t="s">
        <v>693</v>
      </c>
      <c r="EA188" t="s">
        <v>693</v>
      </c>
      <c r="EB188" t="s">
        <v>693</v>
      </c>
      <c r="EP188" t="s">
        <v>19839</v>
      </c>
      <c r="EQ188" t="s">
        <v>18084</v>
      </c>
      <c r="ES188" t="s">
        <v>281</v>
      </c>
      <c r="ET188" t="s">
        <v>20293</v>
      </c>
      <c r="EU188" t="s">
        <v>17962</v>
      </c>
      <c r="EV188" t="s">
        <v>20426</v>
      </c>
      <c r="EW188" t="s">
        <v>20427</v>
      </c>
      <c r="EX188" t="s">
        <v>20428</v>
      </c>
      <c r="EY188" t="s">
        <v>20429</v>
      </c>
      <c r="EZ188" t="s">
        <v>270</v>
      </c>
      <c r="FB188" t="s">
        <v>279</v>
      </c>
      <c r="FC188" t="s">
        <v>19074</v>
      </c>
      <c r="FD188" t="s">
        <v>18087</v>
      </c>
      <c r="FE188" t="s">
        <v>281</v>
      </c>
      <c r="FF188" s="1">
        <v>46148.758483796293</v>
      </c>
      <c r="FG188">
        <v>0.94</v>
      </c>
      <c r="FH188">
        <v>0</v>
      </c>
      <c r="FI188">
        <v>3</v>
      </c>
      <c r="FJ188" t="s">
        <v>20430</v>
      </c>
      <c r="FK188" t="s">
        <v>20311</v>
      </c>
      <c r="FL188" t="s">
        <v>20431</v>
      </c>
      <c r="FM188" t="s">
        <v>17949</v>
      </c>
    </row>
    <row r="189" spans="1:169" x14ac:dyDescent="0.3">
      <c r="A189">
        <v>5</v>
      </c>
      <c r="B189" t="s">
        <v>17917</v>
      </c>
      <c r="C189" t="s">
        <v>17917</v>
      </c>
      <c r="E189" t="s">
        <v>19358</v>
      </c>
      <c r="O189" t="s">
        <v>18135</v>
      </c>
      <c r="P189">
        <v>2026</v>
      </c>
      <c r="Q189">
        <v>5</v>
      </c>
      <c r="R189">
        <v>9</v>
      </c>
      <c r="S189" t="s">
        <v>20432</v>
      </c>
      <c r="T189" t="s">
        <v>20433</v>
      </c>
      <c r="V189" t="s">
        <v>18870</v>
      </c>
      <c r="W189" t="s">
        <v>2964</v>
      </c>
      <c r="Y189" t="s">
        <v>17916</v>
      </c>
      <c r="AB189" t="s">
        <v>251</v>
      </c>
      <c r="AC189" t="s">
        <v>17924</v>
      </c>
      <c r="AD189">
        <v>1000008216695</v>
      </c>
      <c r="AF189" t="s">
        <v>20434</v>
      </c>
      <c r="AI189" t="s">
        <v>20435</v>
      </c>
      <c r="AJ189" t="s">
        <v>20436</v>
      </c>
      <c r="AK189" t="s">
        <v>693</v>
      </c>
      <c r="AM189" t="s">
        <v>20437</v>
      </c>
      <c r="AN189" t="s">
        <v>20435</v>
      </c>
      <c r="AO189" t="s">
        <v>693</v>
      </c>
      <c r="AR189" t="s">
        <v>20437</v>
      </c>
      <c r="AT189" t="s">
        <v>20438</v>
      </c>
      <c r="AU189" t="s">
        <v>20439</v>
      </c>
      <c r="AV189" t="s">
        <v>20440</v>
      </c>
      <c r="AW189" t="s">
        <v>230</v>
      </c>
      <c r="AX189" t="s">
        <v>230</v>
      </c>
      <c r="AY189" t="s">
        <v>380</v>
      </c>
      <c r="AZ189" t="s">
        <v>380</v>
      </c>
      <c r="BA189" t="s">
        <v>255</v>
      </c>
      <c r="BB189" s="1">
        <v>46151.411238425928</v>
      </c>
      <c r="BC189">
        <v>2026</v>
      </c>
      <c r="BD189">
        <v>5</v>
      </c>
      <c r="BE189">
        <v>9</v>
      </c>
      <c r="BF189" t="s">
        <v>17934</v>
      </c>
      <c r="BG189" t="s">
        <v>18130</v>
      </c>
      <c r="BH189" t="s">
        <v>17936</v>
      </c>
      <c r="BI189" t="s">
        <v>18101</v>
      </c>
      <c r="BJ189" t="s">
        <v>20437</v>
      </c>
      <c r="BL189" t="s">
        <v>1362</v>
      </c>
      <c r="BM189" t="s">
        <v>1358</v>
      </c>
      <c r="BN189" t="s">
        <v>3048</v>
      </c>
      <c r="BO189" t="s">
        <v>1359</v>
      </c>
      <c r="BP189" t="s">
        <v>20441</v>
      </c>
      <c r="BQ189" t="s">
        <v>20302</v>
      </c>
      <c r="BR189" t="s">
        <v>20442</v>
      </c>
      <c r="BS189" t="s">
        <v>18135</v>
      </c>
      <c r="BT189">
        <v>2026</v>
      </c>
      <c r="BU189">
        <v>5</v>
      </c>
      <c r="BV189">
        <v>9</v>
      </c>
      <c r="BY189" t="s">
        <v>693</v>
      </c>
      <c r="BZ189" t="s">
        <v>17943</v>
      </c>
      <c r="CA189" s="1">
        <v>46151.411111111112</v>
      </c>
      <c r="CB189" s="2">
        <v>46151</v>
      </c>
      <c r="CC189">
        <v>11932</v>
      </c>
      <c r="CD189" t="s">
        <v>337</v>
      </c>
      <c r="CE189" t="s">
        <v>2810</v>
      </c>
      <c r="CF189" t="s">
        <v>18948</v>
      </c>
      <c r="CW189">
        <v>5183057</v>
      </c>
      <c r="CX189">
        <v>34614601</v>
      </c>
      <c r="CY189" s="1">
        <v>46156.322916666664</v>
      </c>
      <c r="CZ189">
        <v>2026</v>
      </c>
      <c r="DA189">
        <v>5</v>
      </c>
      <c r="DB189">
        <v>14</v>
      </c>
      <c r="DC189">
        <v>14</v>
      </c>
      <c r="DD189">
        <v>17</v>
      </c>
      <c r="DE189">
        <v>529</v>
      </c>
      <c r="DG189" t="s">
        <v>20443</v>
      </c>
      <c r="DQ189" t="s">
        <v>19358</v>
      </c>
      <c r="DS189" t="s">
        <v>693</v>
      </c>
      <c r="EP189" t="s">
        <v>19839</v>
      </c>
      <c r="EQ189" t="s">
        <v>255</v>
      </c>
      <c r="ER189" t="s">
        <v>17945</v>
      </c>
      <c r="ES189" t="s">
        <v>281</v>
      </c>
      <c r="ET189" t="s">
        <v>20293</v>
      </c>
      <c r="EU189" t="s">
        <v>17962</v>
      </c>
      <c r="EV189" t="s">
        <v>20444</v>
      </c>
      <c r="EW189" t="s">
        <v>20445</v>
      </c>
      <c r="EX189" t="s">
        <v>20446</v>
      </c>
      <c r="EY189" t="s">
        <v>20447</v>
      </c>
      <c r="EZ189" t="s">
        <v>270</v>
      </c>
      <c r="FB189" t="s">
        <v>279</v>
      </c>
      <c r="FC189" t="s">
        <v>19074</v>
      </c>
      <c r="FD189" t="s">
        <v>17948</v>
      </c>
      <c r="FE189" t="s">
        <v>281</v>
      </c>
      <c r="FF189" s="1">
        <v>46151.425625000003</v>
      </c>
      <c r="FG189">
        <v>0.35</v>
      </c>
      <c r="FH189">
        <v>0</v>
      </c>
      <c r="FI189">
        <v>3</v>
      </c>
      <c r="FK189" t="s">
        <v>20302</v>
      </c>
      <c r="FL189" t="s">
        <v>20448</v>
      </c>
      <c r="FM189" t="s">
        <v>17949</v>
      </c>
    </row>
    <row r="190" spans="1:169" x14ac:dyDescent="0.3">
      <c r="A190">
        <v>0</v>
      </c>
      <c r="B190" t="s">
        <v>17916</v>
      </c>
      <c r="C190" t="s">
        <v>17916</v>
      </c>
      <c r="E190" t="s">
        <v>17918</v>
      </c>
      <c r="F190">
        <v>46158.291666666664</v>
      </c>
      <c r="G190">
        <v>2026</v>
      </c>
      <c r="H190">
        <v>5</v>
      </c>
      <c r="I190">
        <v>16</v>
      </c>
      <c r="J190" t="s">
        <v>17963</v>
      </c>
      <c r="O190" t="s">
        <v>18230</v>
      </c>
      <c r="P190">
        <v>2026</v>
      </c>
      <c r="Q190">
        <v>5</v>
      </c>
      <c r="R190">
        <v>12</v>
      </c>
      <c r="S190" t="s">
        <v>20449</v>
      </c>
      <c r="T190" t="s">
        <v>20450</v>
      </c>
      <c r="Y190" t="s">
        <v>17916</v>
      </c>
      <c r="AB190" t="s">
        <v>251</v>
      </c>
      <c r="AC190" t="s">
        <v>17924</v>
      </c>
      <c r="AD190">
        <v>1000008222940</v>
      </c>
      <c r="AI190" t="s">
        <v>20451</v>
      </c>
      <c r="AJ190" t="s">
        <v>20452</v>
      </c>
      <c r="AK190" t="s">
        <v>693</v>
      </c>
      <c r="AM190" t="s">
        <v>20453</v>
      </c>
      <c r="AN190" t="s">
        <v>20451</v>
      </c>
      <c r="AO190" t="s">
        <v>693</v>
      </c>
      <c r="AP190" t="s">
        <v>20454</v>
      </c>
      <c r="AR190" t="s">
        <v>20453</v>
      </c>
      <c r="AS190" t="s">
        <v>20454</v>
      </c>
      <c r="AT190" t="s">
        <v>20455</v>
      </c>
      <c r="AU190" t="s">
        <v>20456</v>
      </c>
      <c r="AV190" t="s">
        <v>20457</v>
      </c>
      <c r="AW190" t="s">
        <v>230</v>
      </c>
      <c r="AX190" t="s">
        <v>230</v>
      </c>
      <c r="AY190" t="s">
        <v>380</v>
      </c>
      <c r="AZ190" t="s">
        <v>380</v>
      </c>
      <c r="BA190" t="s">
        <v>255</v>
      </c>
      <c r="BB190" s="1">
        <v>46154.494467592594</v>
      </c>
      <c r="BC190">
        <v>2026</v>
      </c>
      <c r="BD190">
        <v>5</v>
      </c>
      <c r="BE190">
        <v>12</v>
      </c>
      <c r="BF190" t="s">
        <v>17934</v>
      </c>
      <c r="BG190" t="s">
        <v>18130</v>
      </c>
      <c r="BH190" t="s">
        <v>17936</v>
      </c>
      <c r="BJ190" t="s">
        <v>20458</v>
      </c>
      <c r="BL190" t="s">
        <v>991</v>
      </c>
      <c r="BM190" t="s">
        <v>988</v>
      </c>
      <c r="BN190" t="s">
        <v>20459</v>
      </c>
      <c r="BO190" t="s">
        <v>989</v>
      </c>
      <c r="BP190" t="s">
        <v>20460</v>
      </c>
      <c r="BQ190" t="s">
        <v>20461</v>
      </c>
      <c r="BR190" t="s">
        <v>20462</v>
      </c>
      <c r="BS190" t="s">
        <v>18230</v>
      </c>
      <c r="BT190">
        <v>2026</v>
      </c>
      <c r="BU190">
        <v>5</v>
      </c>
      <c r="BV190">
        <v>12</v>
      </c>
      <c r="BY190" t="s">
        <v>693</v>
      </c>
      <c r="BZ190" t="s">
        <v>17943</v>
      </c>
      <c r="CA190" s="1">
        <v>46154.494444444441</v>
      </c>
      <c r="CB190" s="2">
        <v>46154</v>
      </c>
      <c r="CE190" t="s">
        <v>2810</v>
      </c>
      <c r="CY190" s="1"/>
      <c r="DQ190" t="s">
        <v>17918</v>
      </c>
      <c r="DS190" t="s">
        <v>693</v>
      </c>
      <c r="EP190" t="s">
        <v>19813</v>
      </c>
      <c r="EQ190" t="s">
        <v>255</v>
      </c>
      <c r="ER190" t="s">
        <v>17945</v>
      </c>
      <c r="ES190" t="s">
        <v>281</v>
      </c>
      <c r="ET190" t="s">
        <v>20463</v>
      </c>
      <c r="EU190" t="s">
        <v>17962</v>
      </c>
      <c r="EZ190" t="s">
        <v>270</v>
      </c>
      <c r="FB190" t="s">
        <v>281</v>
      </c>
      <c r="FD190" t="s">
        <v>17948</v>
      </c>
      <c r="FE190" t="s">
        <v>281</v>
      </c>
      <c r="FF190" s="1">
        <v>46154.675057870372</v>
      </c>
      <c r="FG190">
        <v>4.33</v>
      </c>
      <c r="FH190">
        <v>0</v>
      </c>
      <c r="FI190">
        <v>1</v>
      </c>
      <c r="FM190" t="s">
        <v>17949</v>
      </c>
    </row>
    <row r="191" spans="1:169" x14ac:dyDescent="0.3">
      <c r="A191">
        <v>0</v>
      </c>
      <c r="B191" t="s">
        <v>17917</v>
      </c>
      <c r="C191" t="s">
        <v>17916</v>
      </c>
      <c r="D191" t="s">
        <v>20464</v>
      </c>
      <c r="E191" t="s">
        <v>17918</v>
      </c>
      <c r="F191">
        <v>46158.5</v>
      </c>
      <c r="G191">
        <v>2026</v>
      </c>
      <c r="H191">
        <v>5</v>
      </c>
      <c r="I191">
        <v>16</v>
      </c>
      <c r="J191" t="s">
        <v>17919</v>
      </c>
      <c r="O191" t="s">
        <v>18000</v>
      </c>
      <c r="P191">
        <v>2026</v>
      </c>
      <c r="Q191">
        <v>5</v>
      </c>
      <c r="R191">
        <v>14</v>
      </c>
      <c r="S191" t="s">
        <v>20465</v>
      </c>
      <c r="T191" t="s">
        <v>20466</v>
      </c>
      <c r="W191" t="s">
        <v>2843</v>
      </c>
      <c r="Y191" t="s">
        <v>17916</v>
      </c>
      <c r="AB191" t="s">
        <v>251</v>
      </c>
      <c r="AC191" t="s">
        <v>17924</v>
      </c>
      <c r="AD191">
        <v>1000008239059</v>
      </c>
      <c r="AI191" t="s">
        <v>20467</v>
      </c>
      <c r="AJ191" t="s">
        <v>20468</v>
      </c>
      <c r="AK191" t="s">
        <v>693</v>
      </c>
      <c r="AM191" t="s">
        <v>20469</v>
      </c>
      <c r="AN191" t="s">
        <v>20467</v>
      </c>
      <c r="AO191" t="s">
        <v>693</v>
      </c>
      <c r="AP191" t="s">
        <v>18486</v>
      </c>
      <c r="AR191" t="s">
        <v>20469</v>
      </c>
      <c r="AS191" t="s">
        <v>18486</v>
      </c>
      <c r="AT191" t="s">
        <v>20470</v>
      </c>
      <c r="AU191" t="s">
        <v>20471</v>
      </c>
      <c r="AV191" t="s">
        <v>20472</v>
      </c>
      <c r="AW191" t="s">
        <v>230</v>
      </c>
      <c r="AX191" t="s">
        <v>230</v>
      </c>
      <c r="AY191" t="s">
        <v>380</v>
      </c>
      <c r="AZ191" t="s">
        <v>380</v>
      </c>
      <c r="BA191" t="s">
        <v>255</v>
      </c>
      <c r="BB191" s="1">
        <v>46156.694166666668</v>
      </c>
      <c r="BC191">
        <v>2026</v>
      </c>
      <c r="BD191">
        <v>5</v>
      </c>
      <c r="BE191">
        <v>14</v>
      </c>
      <c r="BF191" t="s">
        <v>18100</v>
      </c>
      <c r="BG191" t="s">
        <v>18130</v>
      </c>
      <c r="BH191" t="s">
        <v>17936</v>
      </c>
      <c r="BJ191" t="s">
        <v>20473</v>
      </c>
      <c r="BL191" t="s">
        <v>991</v>
      </c>
      <c r="BM191" t="s">
        <v>988</v>
      </c>
      <c r="BN191" t="s">
        <v>20459</v>
      </c>
      <c r="BO191" t="s">
        <v>989</v>
      </c>
      <c r="BP191" t="s">
        <v>2991</v>
      </c>
      <c r="BQ191" t="s">
        <v>20474</v>
      </c>
      <c r="BR191" t="s">
        <v>20475</v>
      </c>
      <c r="BS191" t="s">
        <v>18000</v>
      </c>
      <c r="BT191">
        <v>2026</v>
      </c>
      <c r="BU191">
        <v>5</v>
      </c>
      <c r="BV191">
        <v>14</v>
      </c>
      <c r="BY191" t="s">
        <v>693</v>
      </c>
      <c r="BZ191" t="s">
        <v>17943</v>
      </c>
      <c r="CA191" s="1">
        <v>46156.693749999999</v>
      </c>
      <c r="CB191" s="2">
        <v>46157</v>
      </c>
      <c r="CE191" t="s">
        <v>2810</v>
      </c>
      <c r="CY191" s="1"/>
      <c r="DQ191" t="s">
        <v>17918</v>
      </c>
      <c r="DS191" t="s">
        <v>693</v>
      </c>
      <c r="EP191" t="s">
        <v>19813</v>
      </c>
      <c r="EQ191" t="s">
        <v>255</v>
      </c>
      <c r="ER191" t="s">
        <v>17945</v>
      </c>
      <c r="ES191" t="s">
        <v>281</v>
      </c>
      <c r="ET191" t="s">
        <v>20463</v>
      </c>
      <c r="EU191" t="s">
        <v>17962</v>
      </c>
      <c r="EZ191" t="s">
        <v>270</v>
      </c>
      <c r="FB191" t="s">
        <v>281</v>
      </c>
      <c r="FD191" t="s">
        <v>17948</v>
      </c>
      <c r="FE191" t="s">
        <v>281</v>
      </c>
      <c r="FF191" s="1">
        <v>46156.716874999998</v>
      </c>
      <c r="FG191">
        <v>0.55000000000000004</v>
      </c>
      <c r="FH191">
        <v>0</v>
      </c>
      <c r="FM191" t="s">
        <v>17949</v>
      </c>
    </row>
    <row r="192" spans="1:169" x14ac:dyDescent="0.3">
      <c r="A192">
        <v>0</v>
      </c>
      <c r="B192" t="s">
        <v>17916</v>
      </c>
      <c r="C192" t="s">
        <v>17916</v>
      </c>
      <c r="E192" t="s">
        <v>17918</v>
      </c>
      <c r="F192">
        <v>46157.291666666664</v>
      </c>
      <c r="G192">
        <v>2026</v>
      </c>
      <c r="H192">
        <v>5</v>
      </c>
      <c r="I192">
        <v>15</v>
      </c>
      <c r="J192" t="s">
        <v>17963</v>
      </c>
      <c r="O192" t="s">
        <v>17964</v>
      </c>
      <c r="P192">
        <v>2026</v>
      </c>
      <c r="Q192">
        <v>5</v>
      </c>
      <c r="R192">
        <v>13</v>
      </c>
      <c r="S192" t="s">
        <v>20476</v>
      </c>
      <c r="T192" t="s">
        <v>20477</v>
      </c>
      <c r="Y192" t="s">
        <v>17916</v>
      </c>
      <c r="AB192" t="s">
        <v>251</v>
      </c>
      <c r="AC192" t="s">
        <v>17924</v>
      </c>
      <c r="AD192">
        <v>1000008226726</v>
      </c>
      <c r="AI192" t="s">
        <v>20478</v>
      </c>
      <c r="AJ192" t="s">
        <v>20479</v>
      </c>
      <c r="AK192" t="s">
        <v>693</v>
      </c>
      <c r="AN192" t="s">
        <v>20478</v>
      </c>
      <c r="AO192" t="s">
        <v>693</v>
      </c>
      <c r="AT192" t="s">
        <v>20480</v>
      </c>
      <c r="AU192" t="s">
        <v>20481</v>
      </c>
      <c r="AV192" t="s">
        <v>20482</v>
      </c>
      <c r="AW192" t="s">
        <v>230</v>
      </c>
      <c r="AX192" t="s">
        <v>230</v>
      </c>
      <c r="AY192" t="s">
        <v>232</v>
      </c>
      <c r="AZ192" t="s">
        <v>232</v>
      </c>
      <c r="BA192" t="s">
        <v>255</v>
      </c>
      <c r="BB192" s="1">
        <v>46155.626307870371</v>
      </c>
      <c r="BC192">
        <v>2026</v>
      </c>
      <c r="BD192">
        <v>5</v>
      </c>
      <c r="BE192">
        <v>13</v>
      </c>
      <c r="BF192" t="s">
        <v>18100</v>
      </c>
      <c r="BG192" t="s">
        <v>17935</v>
      </c>
      <c r="BH192" t="s">
        <v>17936</v>
      </c>
      <c r="BJ192" t="s">
        <v>20483</v>
      </c>
      <c r="BL192" t="s">
        <v>991</v>
      </c>
      <c r="BM192" t="s">
        <v>988</v>
      </c>
      <c r="BN192" t="s">
        <v>20459</v>
      </c>
      <c r="BO192" t="s">
        <v>989</v>
      </c>
      <c r="BP192" t="s">
        <v>3069</v>
      </c>
      <c r="BQ192" t="s">
        <v>20461</v>
      </c>
      <c r="BR192" t="s">
        <v>20484</v>
      </c>
      <c r="BS192" t="s">
        <v>17964</v>
      </c>
      <c r="BT192">
        <v>2026</v>
      </c>
      <c r="BU192">
        <v>5</v>
      </c>
      <c r="BV192">
        <v>13</v>
      </c>
      <c r="BY192" t="s">
        <v>693</v>
      </c>
      <c r="BZ192" t="s">
        <v>17943</v>
      </c>
      <c r="CA192" s="1">
        <v>46155.625694444447</v>
      </c>
      <c r="CB192" s="2">
        <v>46156</v>
      </c>
      <c r="CE192" t="s">
        <v>2810</v>
      </c>
      <c r="CY192" s="1"/>
      <c r="DQ192" t="s">
        <v>17918</v>
      </c>
      <c r="DS192" t="s">
        <v>693</v>
      </c>
      <c r="EP192" t="s">
        <v>19813</v>
      </c>
      <c r="EQ192" t="s">
        <v>255</v>
      </c>
      <c r="ER192" t="s">
        <v>17945</v>
      </c>
      <c r="ES192" t="s">
        <v>281</v>
      </c>
      <c r="ET192" t="s">
        <v>20463</v>
      </c>
      <c r="EU192" t="s">
        <v>17962</v>
      </c>
      <c r="EZ192" t="s">
        <v>270</v>
      </c>
      <c r="FB192" t="s">
        <v>281</v>
      </c>
      <c r="FD192" t="s">
        <v>17948</v>
      </c>
      <c r="FE192" t="s">
        <v>281</v>
      </c>
      <c r="FF192" s="1">
        <v>46156.508449074077</v>
      </c>
      <c r="FG192">
        <v>21.17</v>
      </c>
      <c r="FH192">
        <v>1</v>
      </c>
      <c r="FI192">
        <v>1</v>
      </c>
      <c r="FM192" t="s">
        <v>17949</v>
      </c>
    </row>
    <row r="193" spans="1:169" x14ac:dyDescent="0.3">
      <c r="A193">
        <v>0</v>
      </c>
      <c r="B193" t="s">
        <v>17917</v>
      </c>
      <c r="C193" t="s">
        <v>17916</v>
      </c>
      <c r="D193" t="s">
        <v>20485</v>
      </c>
      <c r="E193" t="s">
        <v>17918</v>
      </c>
      <c r="F193">
        <v>46158.291666666664</v>
      </c>
      <c r="G193">
        <v>2026</v>
      </c>
      <c r="H193">
        <v>5</v>
      </c>
      <c r="I193">
        <v>16</v>
      </c>
      <c r="J193" t="s">
        <v>17963</v>
      </c>
      <c r="O193" t="s">
        <v>18135</v>
      </c>
      <c r="P193">
        <v>2026</v>
      </c>
      <c r="Q193">
        <v>5</v>
      </c>
      <c r="R193">
        <v>9</v>
      </c>
      <c r="S193" t="s">
        <v>20486</v>
      </c>
      <c r="T193" t="s">
        <v>20487</v>
      </c>
      <c r="W193" t="s">
        <v>20488</v>
      </c>
      <c r="Y193" t="s">
        <v>17916</v>
      </c>
      <c r="AB193" t="s">
        <v>251</v>
      </c>
      <c r="AC193" t="s">
        <v>17924</v>
      </c>
      <c r="AD193">
        <v>1000008216494</v>
      </c>
      <c r="AI193" t="s">
        <v>20489</v>
      </c>
      <c r="AJ193" t="s">
        <v>20490</v>
      </c>
      <c r="AK193" t="s">
        <v>693</v>
      </c>
      <c r="AN193" t="s">
        <v>20489</v>
      </c>
      <c r="AO193" t="s">
        <v>693</v>
      </c>
      <c r="AT193" t="s">
        <v>20491</v>
      </c>
      <c r="AU193" t="s">
        <v>20492</v>
      </c>
      <c r="AV193" t="s">
        <v>20493</v>
      </c>
      <c r="AW193" t="s">
        <v>230</v>
      </c>
      <c r="AX193" t="s">
        <v>230</v>
      </c>
      <c r="AY193" t="s">
        <v>380</v>
      </c>
      <c r="AZ193" t="s">
        <v>380</v>
      </c>
      <c r="BA193" t="s">
        <v>255</v>
      </c>
      <c r="BB193" s="1">
        <v>46151.368449074071</v>
      </c>
      <c r="BC193">
        <v>2026</v>
      </c>
      <c r="BD193">
        <v>5</v>
      </c>
      <c r="BE193">
        <v>9</v>
      </c>
      <c r="BF193" t="s">
        <v>17934</v>
      </c>
      <c r="BG193" t="s">
        <v>18130</v>
      </c>
      <c r="BH193" t="s">
        <v>17936</v>
      </c>
      <c r="BJ193" t="s">
        <v>20494</v>
      </c>
      <c r="BL193" t="s">
        <v>991</v>
      </c>
      <c r="BM193" t="s">
        <v>988</v>
      </c>
      <c r="BN193" t="s">
        <v>20459</v>
      </c>
      <c r="BO193" t="s">
        <v>989</v>
      </c>
      <c r="BP193" t="s">
        <v>3070</v>
      </c>
      <c r="BQ193" t="s">
        <v>20495</v>
      </c>
      <c r="BR193" t="s">
        <v>20496</v>
      </c>
      <c r="BS193" t="s">
        <v>18135</v>
      </c>
      <c r="BT193">
        <v>2026</v>
      </c>
      <c r="BU193">
        <v>5</v>
      </c>
      <c r="BV193">
        <v>9</v>
      </c>
      <c r="BY193" t="s">
        <v>693</v>
      </c>
      <c r="BZ193" t="s">
        <v>17943</v>
      </c>
      <c r="CA193" s="1">
        <v>46151.368055555555</v>
      </c>
      <c r="CB193" s="2">
        <v>46152</v>
      </c>
      <c r="CC193">
        <v>9175</v>
      </c>
      <c r="CD193" t="s">
        <v>337</v>
      </c>
      <c r="CE193" t="s">
        <v>2810</v>
      </c>
      <c r="CF193" t="s">
        <v>20497</v>
      </c>
      <c r="CW193">
        <v>5179620</v>
      </c>
      <c r="CX193">
        <v>34589938</v>
      </c>
      <c r="CY193" s="1">
        <v>46153.386111111111</v>
      </c>
      <c r="CZ193">
        <v>2026</v>
      </c>
      <c r="DA193">
        <v>5</v>
      </c>
      <c r="DB193">
        <v>11</v>
      </c>
      <c r="DC193">
        <v>38</v>
      </c>
      <c r="DD193">
        <v>9</v>
      </c>
      <c r="DE193">
        <v>720</v>
      </c>
      <c r="DG193" t="s">
        <v>20498</v>
      </c>
      <c r="DQ193" t="s">
        <v>17918</v>
      </c>
      <c r="DS193" t="s">
        <v>693</v>
      </c>
      <c r="EP193" t="s">
        <v>19813</v>
      </c>
      <c r="EQ193" t="s">
        <v>255</v>
      </c>
      <c r="ER193" t="s">
        <v>17945</v>
      </c>
      <c r="ES193" t="s">
        <v>281</v>
      </c>
      <c r="ET193" t="s">
        <v>20499</v>
      </c>
      <c r="EU193" t="s">
        <v>17962</v>
      </c>
      <c r="EV193" t="s">
        <v>20500</v>
      </c>
      <c r="EX193" t="s">
        <v>20501</v>
      </c>
      <c r="EY193" t="s">
        <v>20502</v>
      </c>
      <c r="EZ193" t="s">
        <v>270</v>
      </c>
      <c r="FB193" t="s">
        <v>281</v>
      </c>
      <c r="FD193" t="s">
        <v>17948</v>
      </c>
      <c r="FE193" t="s">
        <v>281</v>
      </c>
      <c r="FF193" s="1">
        <v>46151.425625000003</v>
      </c>
      <c r="FG193">
        <v>1.37</v>
      </c>
      <c r="FH193">
        <v>0</v>
      </c>
      <c r="FI193">
        <v>1</v>
      </c>
      <c r="FK193" t="s">
        <v>20461</v>
      </c>
      <c r="FL193" t="s">
        <v>20503</v>
      </c>
      <c r="FM193" t="s">
        <v>17949</v>
      </c>
    </row>
    <row r="194" spans="1:169" x14ac:dyDescent="0.3">
      <c r="A194">
        <v>0</v>
      </c>
      <c r="B194" t="s">
        <v>17916</v>
      </c>
      <c r="C194" t="s">
        <v>17916</v>
      </c>
      <c r="E194" t="s">
        <v>19358</v>
      </c>
      <c r="O194" t="s">
        <v>18230</v>
      </c>
      <c r="P194">
        <v>2026</v>
      </c>
      <c r="Q194">
        <v>5</v>
      </c>
      <c r="R194">
        <v>12</v>
      </c>
      <c r="S194" t="s">
        <v>20504</v>
      </c>
      <c r="T194" t="s">
        <v>20505</v>
      </c>
      <c r="W194" t="s">
        <v>2952</v>
      </c>
      <c r="Y194" t="s">
        <v>17916</v>
      </c>
      <c r="AB194" t="s">
        <v>251</v>
      </c>
      <c r="AC194" t="s">
        <v>17924</v>
      </c>
      <c r="AD194">
        <v>1000008222606</v>
      </c>
      <c r="AI194" t="s">
        <v>20506</v>
      </c>
      <c r="AJ194" t="s">
        <v>20507</v>
      </c>
      <c r="AK194" t="s">
        <v>693</v>
      </c>
      <c r="AM194" t="s">
        <v>18071</v>
      </c>
      <c r="AN194" t="s">
        <v>20506</v>
      </c>
      <c r="AO194" t="s">
        <v>693</v>
      </c>
      <c r="AP194" t="s">
        <v>20508</v>
      </c>
      <c r="AR194" t="s">
        <v>18071</v>
      </c>
      <c r="AS194" t="s">
        <v>20508</v>
      </c>
      <c r="AT194" t="s">
        <v>20509</v>
      </c>
      <c r="AU194" t="s">
        <v>20510</v>
      </c>
      <c r="AV194" t="s">
        <v>20511</v>
      </c>
      <c r="AW194" t="s">
        <v>230</v>
      </c>
      <c r="AX194" t="s">
        <v>230</v>
      </c>
      <c r="AY194" t="s">
        <v>380</v>
      </c>
      <c r="AZ194" t="s">
        <v>380</v>
      </c>
      <c r="BA194" t="s">
        <v>255</v>
      </c>
      <c r="BB194" s="1">
        <v>46154.460115740738</v>
      </c>
      <c r="BC194">
        <v>2026</v>
      </c>
      <c r="BD194">
        <v>5</v>
      </c>
      <c r="BE194">
        <v>12</v>
      </c>
      <c r="BF194" t="s">
        <v>18100</v>
      </c>
      <c r="BG194" t="s">
        <v>18130</v>
      </c>
      <c r="BH194" t="s">
        <v>17936</v>
      </c>
      <c r="BJ194" t="s">
        <v>20512</v>
      </c>
      <c r="BL194" t="s">
        <v>1994</v>
      </c>
      <c r="BM194" t="s">
        <v>1992</v>
      </c>
      <c r="BN194" t="s">
        <v>20459</v>
      </c>
      <c r="BO194" t="s">
        <v>989</v>
      </c>
      <c r="BP194" t="s">
        <v>2914</v>
      </c>
      <c r="BQ194" t="s">
        <v>20513</v>
      </c>
      <c r="BR194" t="s">
        <v>20514</v>
      </c>
      <c r="BS194" t="s">
        <v>18230</v>
      </c>
      <c r="BT194">
        <v>2026</v>
      </c>
      <c r="BU194">
        <v>5</v>
      </c>
      <c r="BV194">
        <v>12</v>
      </c>
      <c r="BY194" t="s">
        <v>693</v>
      </c>
      <c r="BZ194" t="s">
        <v>17943</v>
      </c>
      <c r="CA194" s="1">
        <v>46154.459722222222</v>
      </c>
      <c r="CB194" s="2">
        <v>46154</v>
      </c>
      <c r="CC194">
        <v>2700</v>
      </c>
      <c r="CD194" t="s">
        <v>337</v>
      </c>
      <c r="CE194" t="s">
        <v>2810</v>
      </c>
      <c r="CF194" t="s">
        <v>20497</v>
      </c>
      <c r="CW194">
        <v>5182141</v>
      </c>
      <c r="CX194">
        <v>34607037</v>
      </c>
      <c r="CY194" s="1">
        <v>46155.356249999997</v>
      </c>
      <c r="CZ194">
        <v>2026</v>
      </c>
      <c r="DA194">
        <v>5</v>
      </c>
      <c r="DB194">
        <v>13</v>
      </c>
      <c r="DC194">
        <v>62</v>
      </c>
      <c r="DD194">
        <v>0</v>
      </c>
      <c r="DE194">
        <v>722</v>
      </c>
      <c r="DG194" t="s">
        <v>20515</v>
      </c>
      <c r="DQ194" t="s">
        <v>19358</v>
      </c>
      <c r="DS194" t="s">
        <v>693</v>
      </c>
      <c r="EP194" t="s">
        <v>19813</v>
      </c>
      <c r="EQ194" t="s">
        <v>255</v>
      </c>
      <c r="ER194" t="s">
        <v>17945</v>
      </c>
      <c r="ES194" t="s">
        <v>281</v>
      </c>
      <c r="ET194" t="s">
        <v>20516</v>
      </c>
      <c r="EU194" t="s">
        <v>17962</v>
      </c>
      <c r="EV194" t="s">
        <v>20517</v>
      </c>
      <c r="EX194" t="s">
        <v>20518</v>
      </c>
      <c r="EY194" t="s">
        <v>20519</v>
      </c>
      <c r="EZ194" t="s">
        <v>270</v>
      </c>
      <c r="FB194" t="s">
        <v>279</v>
      </c>
      <c r="FC194" t="s">
        <v>19074</v>
      </c>
      <c r="FD194" t="s">
        <v>17948</v>
      </c>
      <c r="FE194" t="s">
        <v>281</v>
      </c>
      <c r="FF194" s="1">
        <v>46154.508831018517</v>
      </c>
      <c r="FG194">
        <v>1.17</v>
      </c>
      <c r="FH194">
        <v>0</v>
      </c>
      <c r="FI194">
        <v>1</v>
      </c>
      <c r="FK194" t="s">
        <v>20513</v>
      </c>
      <c r="FL194" t="s">
        <v>20520</v>
      </c>
      <c r="FM194" t="s">
        <v>17949</v>
      </c>
    </row>
    <row r="195" spans="1:169" x14ac:dyDescent="0.3">
      <c r="A195">
        <v>0</v>
      </c>
      <c r="B195" t="s">
        <v>17916</v>
      </c>
      <c r="C195" t="s">
        <v>17916</v>
      </c>
      <c r="E195" t="s">
        <v>19358</v>
      </c>
      <c r="O195" t="s">
        <v>17964</v>
      </c>
      <c r="P195">
        <v>2026</v>
      </c>
      <c r="Q195">
        <v>5</v>
      </c>
      <c r="R195">
        <v>13</v>
      </c>
      <c r="S195" t="s">
        <v>20521</v>
      </c>
      <c r="T195" t="s">
        <v>20522</v>
      </c>
      <c r="W195" t="s">
        <v>2964</v>
      </c>
      <c r="Y195" t="s">
        <v>17916</v>
      </c>
      <c r="AB195" t="s">
        <v>251</v>
      </c>
      <c r="AC195" t="s">
        <v>17924</v>
      </c>
      <c r="AD195">
        <v>1000008226675</v>
      </c>
      <c r="AI195" t="s">
        <v>20523</v>
      </c>
      <c r="AJ195" t="s">
        <v>20524</v>
      </c>
      <c r="AK195" t="s">
        <v>693</v>
      </c>
      <c r="AM195" t="s">
        <v>18071</v>
      </c>
      <c r="AN195" t="s">
        <v>20523</v>
      </c>
      <c r="AO195" t="s">
        <v>693</v>
      </c>
      <c r="AR195" t="s">
        <v>18071</v>
      </c>
      <c r="AT195" t="s">
        <v>20525</v>
      </c>
      <c r="AU195" t="s">
        <v>20526</v>
      </c>
      <c r="AV195" t="s">
        <v>20527</v>
      </c>
      <c r="AW195" t="s">
        <v>230</v>
      </c>
      <c r="AX195" t="s">
        <v>230</v>
      </c>
      <c r="AY195" t="s">
        <v>2234</v>
      </c>
      <c r="AZ195" t="s">
        <v>2234</v>
      </c>
      <c r="BA195" t="s">
        <v>255</v>
      </c>
      <c r="BB195" s="1">
        <v>46155.619606481479</v>
      </c>
      <c r="BC195">
        <v>2026</v>
      </c>
      <c r="BD195">
        <v>5</v>
      </c>
      <c r="BE195">
        <v>13</v>
      </c>
      <c r="BF195" t="s">
        <v>17934</v>
      </c>
      <c r="BG195" t="s">
        <v>17935</v>
      </c>
      <c r="BH195" t="s">
        <v>17936</v>
      </c>
      <c r="BJ195" t="s">
        <v>20528</v>
      </c>
      <c r="BL195" t="s">
        <v>1994</v>
      </c>
      <c r="BM195" t="s">
        <v>1992</v>
      </c>
      <c r="BN195" t="s">
        <v>20459</v>
      </c>
      <c r="BO195" t="s">
        <v>989</v>
      </c>
      <c r="BP195" t="s">
        <v>1993</v>
      </c>
      <c r="BQ195" t="s">
        <v>20513</v>
      </c>
      <c r="BR195" t="s">
        <v>20529</v>
      </c>
      <c r="BS195" t="s">
        <v>17964</v>
      </c>
      <c r="BT195">
        <v>2026</v>
      </c>
      <c r="BU195">
        <v>5</v>
      </c>
      <c r="BV195">
        <v>13</v>
      </c>
      <c r="BY195" t="s">
        <v>693</v>
      </c>
      <c r="BZ195" t="s">
        <v>17943</v>
      </c>
      <c r="CA195" s="1">
        <v>46155.619444444441</v>
      </c>
      <c r="CB195" s="2">
        <v>46156</v>
      </c>
      <c r="CC195">
        <v>2700</v>
      </c>
      <c r="CD195" t="s">
        <v>337</v>
      </c>
      <c r="CE195" t="s">
        <v>2810</v>
      </c>
      <c r="CF195" t="s">
        <v>20497</v>
      </c>
      <c r="CW195">
        <v>5183232</v>
      </c>
      <c r="CX195">
        <v>34615132</v>
      </c>
      <c r="CY195" s="1">
        <v>46156.370138888888</v>
      </c>
      <c r="CZ195">
        <v>2026</v>
      </c>
      <c r="DA195">
        <v>5</v>
      </c>
      <c r="DB195">
        <v>14</v>
      </c>
      <c r="DC195">
        <v>19</v>
      </c>
      <c r="DD195">
        <v>0</v>
      </c>
      <c r="DE195">
        <v>722</v>
      </c>
      <c r="DG195" t="s">
        <v>20515</v>
      </c>
      <c r="DQ195" t="s">
        <v>19358</v>
      </c>
      <c r="DS195" t="s">
        <v>693</v>
      </c>
      <c r="EP195" t="s">
        <v>19813</v>
      </c>
      <c r="EQ195" t="s">
        <v>255</v>
      </c>
      <c r="ER195" t="s">
        <v>17945</v>
      </c>
      <c r="ES195" t="s">
        <v>281</v>
      </c>
      <c r="ET195" t="s">
        <v>20516</v>
      </c>
      <c r="EU195" t="s">
        <v>17962</v>
      </c>
      <c r="EV195" t="s">
        <v>20530</v>
      </c>
      <c r="EX195" t="s">
        <v>20531</v>
      </c>
      <c r="EY195" t="s">
        <v>20532</v>
      </c>
      <c r="EZ195" t="s">
        <v>270</v>
      </c>
      <c r="FB195" t="s">
        <v>279</v>
      </c>
      <c r="FC195" t="s">
        <v>19074</v>
      </c>
      <c r="FD195" t="s">
        <v>17948</v>
      </c>
      <c r="FE195" t="s">
        <v>281</v>
      </c>
      <c r="FF195" s="1">
        <v>46155.633611111109</v>
      </c>
      <c r="FG195">
        <v>0.34</v>
      </c>
      <c r="FH195">
        <v>0</v>
      </c>
      <c r="FI195">
        <v>1</v>
      </c>
      <c r="FK195" t="s">
        <v>20513</v>
      </c>
      <c r="FL195" t="s">
        <v>20533</v>
      </c>
      <c r="FM195" t="s">
        <v>17949</v>
      </c>
    </row>
    <row r="196" spans="1:169" x14ac:dyDescent="0.3">
      <c r="A196">
        <v>0</v>
      </c>
      <c r="B196" t="s">
        <v>17916</v>
      </c>
      <c r="C196" t="s">
        <v>17916</v>
      </c>
      <c r="E196" t="s">
        <v>19358</v>
      </c>
      <c r="O196" t="s">
        <v>17964</v>
      </c>
      <c r="P196">
        <v>2026</v>
      </c>
      <c r="Q196">
        <v>5</v>
      </c>
      <c r="R196">
        <v>13</v>
      </c>
      <c r="S196" t="s">
        <v>20534</v>
      </c>
      <c r="T196" t="s">
        <v>20535</v>
      </c>
      <c r="W196" t="s">
        <v>2843</v>
      </c>
      <c r="Y196" t="s">
        <v>17916</v>
      </c>
      <c r="AB196" t="s">
        <v>251</v>
      </c>
      <c r="AC196" t="s">
        <v>17924</v>
      </c>
      <c r="AD196">
        <v>1000008226710</v>
      </c>
      <c r="AI196" t="s">
        <v>20536</v>
      </c>
      <c r="AJ196" t="s">
        <v>20537</v>
      </c>
      <c r="AK196" t="s">
        <v>693</v>
      </c>
      <c r="AM196" t="s">
        <v>18071</v>
      </c>
      <c r="AN196" t="s">
        <v>20536</v>
      </c>
      <c r="AO196" t="s">
        <v>693</v>
      </c>
      <c r="AR196" t="s">
        <v>18071</v>
      </c>
      <c r="AT196" t="s">
        <v>20538</v>
      </c>
      <c r="AU196" t="s">
        <v>20539</v>
      </c>
      <c r="AV196" t="s">
        <v>20540</v>
      </c>
      <c r="AW196" t="s">
        <v>230</v>
      </c>
      <c r="AX196" t="s">
        <v>230</v>
      </c>
      <c r="AY196" t="s">
        <v>380</v>
      </c>
      <c r="AZ196" t="s">
        <v>380</v>
      </c>
      <c r="BA196" t="s">
        <v>255</v>
      </c>
      <c r="BB196" s="1">
        <v>46155.623784722222</v>
      </c>
      <c r="BC196">
        <v>2026</v>
      </c>
      <c r="BD196">
        <v>5</v>
      </c>
      <c r="BE196">
        <v>13</v>
      </c>
      <c r="BF196" t="s">
        <v>18100</v>
      </c>
      <c r="BG196" t="s">
        <v>18130</v>
      </c>
      <c r="BH196" t="s">
        <v>17936</v>
      </c>
      <c r="BJ196" t="s">
        <v>20541</v>
      </c>
      <c r="BL196" t="s">
        <v>991</v>
      </c>
      <c r="BM196" t="s">
        <v>988</v>
      </c>
      <c r="BN196" t="s">
        <v>20459</v>
      </c>
      <c r="BO196" t="s">
        <v>989</v>
      </c>
      <c r="BP196" t="s">
        <v>3070</v>
      </c>
      <c r="BQ196" t="s">
        <v>20542</v>
      </c>
      <c r="BR196" t="s">
        <v>3071</v>
      </c>
      <c r="BS196" t="s">
        <v>17964</v>
      </c>
      <c r="BT196">
        <v>2026</v>
      </c>
      <c r="BU196">
        <v>5</v>
      </c>
      <c r="BV196">
        <v>13</v>
      </c>
      <c r="BY196" t="s">
        <v>693</v>
      </c>
      <c r="BZ196" t="s">
        <v>17943</v>
      </c>
      <c r="CA196" s="1">
        <v>46155.623611111114</v>
      </c>
      <c r="CB196" s="2">
        <v>46156</v>
      </c>
      <c r="CC196">
        <v>2781</v>
      </c>
      <c r="CD196" t="s">
        <v>337</v>
      </c>
      <c r="CE196" t="s">
        <v>2810</v>
      </c>
      <c r="CF196" t="s">
        <v>20497</v>
      </c>
      <c r="CW196">
        <v>5183235</v>
      </c>
      <c r="CX196">
        <v>34625686</v>
      </c>
      <c r="CY196" s="1">
        <v>46156.665972222225</v>
      </c>
      <c r="CZ196">
        <v>2026</v>
      </c>
      <c r="DA196">
        <v>5</v>
      </c>
      <c r="DB196">
        <v>14</v>
      </c>
      <c r="DC196">
        <v>50</v>
      </c>
      <c r="DD196">
        <v>8</v>
      </c>
      <c r="DE196">
        <v>738</v>
      </c>
      <c r="DG196" t="s">
        <v>20543</v>
      </c>
      <c r="DQ196" t="s">
        <v>19358</v>
      </c>
      <c r="DS196" t="s">
        <v>693</v>
      </c>
      <c r="EP196" t="s">
        <v>19813</v>
      </c>
      <c r="EQ196" t="s">
        <v>255</v>
      </c>
      <c r="ER196" t="s">
        <v>17945</v>
      </c>
      <c r="ES196" t="s">
        <v>281</v>
      </c>
      <c r="ET196" t="s">
        <v>20463</v>
      </c>
      <c r="EU196" t="s">
        <v>17962</v>
      </c>
      <c r="EV196" t="s">
        <v>20544</v>
      </c>
      <c r="EX196" t="s">
        <v>20545</v>
      </c>
      <c r="EY196" t="s">
        <v>20546</v>
      </c>
      <c r="EZ196" t="s">
        <v>270</v>
      </c>
      <c r="FB196" t="s">
        <v>279</v>
      </c>
      <c r="FC196" t="s">
        <v>19074</v>
      </c>
      <c r="FD196" t="s">
        <v>17948</v>
      </c>
      <c r="FE196" t="s">
        <v>281</v>
      </c>
      <c r="FF196" s="1">
        <v>46155.675104166665</v>
      </c>
      <c r="FG196">
        <v>1.23</v>
      </c>
      <c r="FH196">
        <v>0</v>
      </c>
      <c r="FI196">
        <v>1</v>
      </c>
      <c r="FK196" t="s">
        <v>20542</v>
      </c>
      <c r="FL196" t="s">
        <v>20547</v>
      </c>
      <c r="FM196" t="s">
        <v>17949</v>
      </c>
    </row>
    <row r="197" spans="1:169" x14ac:dyDescent="0.3">
      <c r="A197">
        <v>0</v>
      </c>
      <c r="B197" t="s">
        <v>17916</v>
      </c>
      <c r="C197" t="s">
        <v>17916</v>
      </c>
      <c r="E197" t="s">
        <v>17918</v>
      </c>
      <c r="F197">
        <v>46157.291666666664</v>
      </c>
      <c r="G197">
        <v>2026</v>
      </c>
      <c r="H197">
        <v>5</v>
      </c>
      <c r="I197">
        <v>15</v>
      </c>
      <c r="J197" t="s">
        <v>17963</v>
      </c>
      <c r="O197" t="s">
        <v>17964</v>
      </c>
      <c r="P197">
        <v>2026</v>
      </c>
      <c r="Q197">
        <v>5</v>
      </c>
      <c r="R197">
        <v>13</v>
      </c>
      <c r="S197" t="s">
        <v>20548</v>
      </c>
      <c r="T197" t="s">
        <v>20549</v>
      </c>
      <c r="Y197" t="s">
        <v>17916</v>
      </c>
      <c r="AB197" t="s">
        <v>251</v>
      </c>
      <c r="AC197" t="s">
        <v>18065</v>
      </c>
      <c r="AD197">
        <v>1000008226637</v>
      </c>
      <c r="AG197" t="s">
        <v>20550</v>
      </c>
      <c r="AH197" t="s">
        <v>20551</v>
      </c>
      <c r="AI197" t="s">
        <v>20552</v>
      </c>
      <c r="AJ197" t="s">
        <v>20553</v>
      </c>
      <c r="AK197" t="s">
        <v>693</v>
      </c>
      <c r="AL197" t="s">
        <v>20550</v>
      </c>
      <c r="AM197" t="s">
        <v>20554</v>
      </c>
      <c r="AN197" t="s">
        <v>20552</v>
      </c>
      <c r="AO197" t="s">
        <v>693</v>
      </c>
      <c r="AP197" t="s">
        <v>20554</v>
      </c>
      <c r="AR197" t="s">
        <v>20554</v>
      </c>
      <c r="AS197" t="s">
        <v>20554</v>
      </c>
      <c r="AT197" t="s">
        <v>20555</v>
      </c>
      <c r="AU197" t="s">
        <v>20556</v>
      </c>
      <c r="AV197" t="s">
        <v>20557</v>
      </c>
      <c r="AW197" t="s">
        <v>230</v>
      </c>
      <c r="AX197" t="s">
        <v>230</v>
      </c>
      <c r="AY197" t="s">
        <v>380</v>
      </c>
      <c r="AZ197" t="s">
        <v>380</v>
      </c>
      <c r="BA197" t="s">
        <v>18076</v>
      </c>
      <c r="BB197" s="1">
        <v>46155.612858796296</v>
      </c>
      <c r="BC197">
        <v>2026</v>
      </c>
      <c r="BD197">
        <v>5</v>
      </c>
      <c r="BE197">
        <v>13</v>
      </c>
      <c r="BF197" t="s">
        <v>18129</v>
      </c>
      <c r="BG197" t="s">
        <v>18130</v>
      </c>
      <c r="BH197" t="s">
        <v>17936</v>
      </c>
      <c r="BJ197" t="s">
        <v>20558</v>
      </c>
      <c r="BL197" t="s">
        <v>20559</v>
      </c>
      <c r="BM197" t="s">
        <v>20560</v>
      </c>
      <c r="BN197" t="s">
        <v>3081</v>
      </c>
      <c r="BO197" t="s">
        <v>2097</v>
      </c>
      <c r="BP197" t="s">
        <v>20561</v>
      </c>
      <c r="BQ197" t="s">
        <v>20562</v>
      </c>
      <c r="BR197" t="s">
        <v>20563</v>
      </c>
      <c r="BS197" t="s">
        <v>17964</v>
      </c>
      <c r="BT197">
        <v>2026</v>
      </c>
      <c r="BU197">
        <v>5</v>
      </c>
      <c r="BV197">
        <v>13</v>
      </c>
      <c r="BY197" t="s">
        <v>386</v>
      </c>
      <c r="BZ197" t="s">
        <v>18083</v>
      </c>
      <c r="CA197" s="1">
        <v>46155.612500000003</v>
      </c>
      <c r="CB197" s="2">
        <v>46156</v>
      </c>
      <c r="CE197" t="s">
        <v>2810</v>
      </c>
      <c r="CY197" s="1"/>
      <c r="DQ197" t="s">
        <v>17918</v>
      </c>
      <c r="DR197" t="s">
        <v>693</v>
      </c>
      <c r="DS197" t="s">
        <v>693</v>
      </c>
      <c r="DT197" t="s">
        <v>693</v>
      </c>
      <c r="DV197" t="s">
        <v>693</v>
      </c>
      <c r="EA197" t="s">
        <v>693</v>
      </c>
      <c r="EB197" t="s">
        <v>693</v>
      </c>
      <c r="EP197" t="s">
        <v>19690</v>
      </c>
      <c r="EQ197" t="s">
        <v>18084</v>
      </c>
      <c r="ES197" t="s">
        <v>281</v>
      </c>
      <c r="ET197" t="s">
        <v>20564</v>
      </c>
      <c r="EU197" t="s">
        <v>17962</v>
      </c>
      <c r="EZ197" t="s">
        <v>270</v>
      </c>
      <c r="FB197" t="s">
        <v>281</v>
      </c>
      <c r="FD197" t="s">
        <v>18133</v>
      </c>
      <c r="FE197" t="s">
        <v>281</v>
      </c>
      <c r="FF197" s="1">
        <v>46155.633611111109</v>
      </c>
      <c r="FG197">
        <v>0.5</v>
      </c>
      <c r="FH197">
        <v>0</v>
      </c>
      <c r="FI197">
        <v>1</v>
      </c>
      <c r="FM197" t="s">
        <v>17949</v>
      </c>
    </row>
    <row r="198" spans="1:169" x14ac:dyDescent="0.3">
      <c r="A198">
        <v>0</v>
      </c>
      <c r="B198" t="s">
        <v>17916</v>
      </c>
      <c r="C198" t="s">
        <v>17916</v>
      </c>
      <c r="E198" t="s">
        <v>17918</v>
      </c>
      <c r="F198">
        <v>46158.291666666664</v>
      </c>
      <c r="G198">
        <v>2026</v>
      </c>
      <c r="H198">
        <v>5</v>
      </c>
      <c r="I198">
        <v>16</v>
      </c>
      <c r="J198" t="s">
        <v>17963</v>
      </c>
      <c r="O198" t="s">
        <v>18000</v>
      </c>
      <c r="P198">
        <v>2026</v>
      </c>
      <c r="Q198">
        <v>5</v>
      </c>
      <c r="R198">
        <v>14</v>
      </c>
      <c r="S198" t="s">
        <v>20565</v>
      </c>
      <c r="T198" t="s">
        <v>20566</v>
      </c>
      <c r="Y198" t="s">
        <v>17916</v>
      </c>
      <c r="AB198" t="s">
        <v>251</v>
      </c>
      <c r="AC198" t="s">
        <v>17924</v>
      </c>
      <c r="AD198">
        <v>1000008228198</v>
      </c>
      <c r="AI198" t="s">
        <v>20567</v>
      </c>
      <c r="AJ198" t="s">
        <v>20568</v>
      </c>
      <c r="AK198" t="s">
        <v>693</v>
      </c>
      <c r="AN198" t="s">
        <v>20567</v>
      </c>
      <c r="AO198" t="s">
        <v>693</v>
      </c>
      <c r="AT198" t="s">
        <v>20569</v>
      </c>
      <c r="AU198" t="s">
        <v>20570</v>
      </c>
      <c r="AV198" t="s">
        <v>20571</v>
      </c>
      <c r="AW198" t="s">
        <v>230</v>
      </c>
      <c r="AX198" t="s">
        <v>230</v>
      </c>
      <c r="AY198" t="s">
        <v>380</v>
      </c>
      <c r="AZ198" t="s">
        <v>380</v>
      </c>
      <c r="BA198" t="s">
        <v>255</v>
      </c>
      <c r="BB198" s="1">
        <v>46156.355324074073</v>
      </c>
      <c r="BC198">
        <v>2026</v>
      </c>
      <c r="BD198">
        <v>5</v>
      </c>
      <c r="BE198">
        <v>14</v>
      </c>
      <c r="BF198" t="s">
        <v>17934</v>
      </c>
      <c r="BG198" t="s">
        <v>18130</v>
      </c>
      <c r="BH198" t="s">
        <v>17936</v>
      </c>
      <c r="BJ198" t="s">
        <v>20572</v>
      </c>
      <c r="BL198" t="s">
        <v>20559</v>
      </c>
      <c r="BM198" t="s">
        <v>20560</v>
      </c>
      <c r="BN198" t="s">
        <v>3081</v>
      </c>
      <c r="BO198" t="s">
        <v>2097</v>
      </c>
      <c r="BP198" t="s">
        <v>323</v>
      </c>
      <c r="BQ198" t="s">
        <v>20562</v>
      </c>
      <c r="BR198" t="s">
        <v>20573</v>
      </c>
      <c r="BS198" t="s">
        <v>18000</v>
      </c>
      <c r="BT198">
        <v>2026</v>
      </c>
      <c r="BU198">
        <v>5</v>
      </c>
      <c r="BV198">
        <v>14</v>
      </c>
      <c r="BY198" t="s">
        <v>693</v>
      </c>
      <c r="BZ198" t="s">
        <v>17943</v>
      </c>
      <c r="CA198" s="1">
        <v>46156.354861111111</v>
      </c>
      <c r="CB198" s="2">
        <v>46156</v>
      </c>
      <c r="CE198" t="s">
        <v>2810</v>
      </c>
      <c r="CY198" s="1"/>
      <c r="DQ198" t="s">
        <v>17918</v>
      </c>
      <c r="DS198" t="s">
        <v>693</v>
      </c>
      <c r="EP198" t="s">
        <v>19690</v>
      </c>
      <c r="EQ198" t="s">
        <v>255</v>
      </c>
      <c r="ER198" t="s">
        <v>17945</v>
      </c>
      <c r="ES198" t="s">
        <v>281</v>
      </c>
      <c r="ET198" t="s">
        <v>20564</v>
      </c>
      <c r="EU198" t="s">
        <v>17962</v>
      </c>
      <c r="EZ198" t="s">
        <v>270</v>
      </c>
      <c r="FB198" t="s">
        <v>281</v>
      </c>
      <c r="FD198" t="s">
        <v>17948</v>
      </c>
      <c r="FE198" t="s">
        <v>281</v>
      </c>
      <c r="FF198" s="1">
        <v>46156.425416666665</v>
      </c>
      <c r="FG198">
        <v>1.68</v>
      </c>
      <c r="FH198">
        <v>0</v>
      </c>
      <c r="FM198" t="s">
        <v>17949</v>
      </c>
    </row>
    <row r="199" spans="1:169" x14ac:dyDescent="0.3">
      <c r="A199">
        <v>1</v>
      </c>
      <c r="B199" t="s">
        <v>17916</v>
      </c>
      <c r="C199" t="s">
        <v>17917</v>
      </c>
      <c r="E199" t="s">
        <v>19037</v>
      </c>
      <c r="O199" t="s">
        <v>17964</v>
      </c>
      <c r="P199">
        <v>2026</v>
      </c>
      <c r="Q199">
        <v>5</v>
      </c>
      <c r="R199">
        <v>13</v>
      </c>
      <c r="S199" t="s">
        <v>20574</v>
      </c>
      <c r="T199" t="s">
        <v>20575</v>
      </c>
      <c r="V199" t="s">
        <v>18870</v>
      </c>
      <c r="Y199" t="s">
        <v>17917</v>
      </c>
      <c r="AB199" t="s">
        <v>251</v>
      </c>
      <c r="AC199" t="s">
        <v>17924</v>
      </c>
      <c r="AD199">
        <v>1000008227104</v>
      </c>
      <c r="AG199" t="s">
        <v>20576</v>
      </c>
      <c r="AI199" t="s">
        <v>20577</v>
      </c>
      <c r="AJ199" t="s">
        <v>20578</v>
      </c>
      <c r="AK199" t="s">
        <v>249</v>
      </c>
      <c r="AM199" t="s">
        <v>20579</v>
      </c>
      <c r="AN199" t="s">
        <v>20580</v>
      </c>
      <c r="AO199" t="s">
        <v>249</v>
      </c>
      <c r="AP199" t="s">
        <v>20579</v>
      </c>
      <c r="AR199" t="s">
        <v>20579</v>
      </c>
      <c r="AS199" t="s">
        <v>20579</v>
      </c>
      <c r="AT199" t="s">
        <v>20581</v>
      </c>
      <c r="AU199" t="s">
        <v>20582</v>
      </c>
      <c r="AV199" t="s">
        <v>20583</v>
      </c>
      <c r="AW199" t="s">
        <v>1696</v>
      </c>
      <c r="AX199" t="s">
        <v>1696</v>
      </c>
      <c r="AY199" t="s">
        <v>1698</v>
      </c>
      <c r="AZ199" t="s">
        <v>1698</v>
      </c>
      <c r="BA199" t="s">
        <v>255</v>
      </c>
      <c r="BB199" s="1">
        <v>46155.667233796295</v>
      </c>
      <c r="BC199">
        <v>2026</v>
      </c>
      <c r="BD199">
        <v>5</v>
      </c>
      <c r="BE199">
        <v>13</v>
      </c>
      <c r="BF199" t="s">
        <v>18504</v>
      </c>
      <c r="BG199" t="s">
        <v>18505</v>
      </c>
      <c r="BH199" t="s">
        <v>17936</v>
      </c>
      <c r="BI199" t="s">
        <v>18101</v>
      </c>
      <c r="BJ199" t="s">
        <v>20579</v>
      </c>
      <c r="BL199" t="s">
        <v>2100</v>
      </c>
      <c r="BM199" t="s">
        <v>2096</v>
      </c>
      <c r="BN199" t="s">
        <v>3081</v>
      </c>
      <c r="BO199" t="s">
        <v>2097</v>
      </c>
      <c r="BP199" t="s">
        <v>3089</v>
      </c>
      <c r="BQ199" t="s">
        <v>20584</v>
      </c>
      <c r="BR199" t="s">
        <v>20585</v>
      </c>
      <c r="BS199" t="s">
        <v>17964</v>
      </c>
      <c r="BT199">
        <v>2026</v>
      </c>
      <c r="BU199">
        <v>5</v>
      </c>
      <c r="BV199">
        <v>13</v>
      </c>
      <c r="BY199" t="s">
        <v>693</v>
      </c>
      <c r="BZ199" t="s">
        <v>17943</v>
      </c>
      <c r="CA199" s="1">
        <v>46155.666666666664</v>
      </c>
      <c r="CB199" s="2">
        <v>46156</v>
      </c>
      <c r="CC199">
        <v>10943</v>
      </c>
      <c r="CD199" t="s">
        <v>337</v>
      </c>
      <c r="CE199" t="s">
        <v>2810</v>
      </c>
      <c r="CF199" t="s">
        <v>19773</v>
      </c>
      <c r="CW199">
        <v>5183375</v>
      </c>
      <c r="CX199">
        <v>34618564</v>
      </c>
      <c r="CY199" s="1">
        <v>46156.652777777781</v>
      </c>
      <c r="CZ199">
        <v>2026</v>
      </c>
      <c r="DA199">
        <v>5</v>
      </c>
      <c r="DB199">
        <v>14</v>
      </c>
      <c r="DC199">
        <v>27</v>
      </c>
      <c r="DD199">
        <v>35</v>
      </c>
      <c r="DE199">
        <v>371</v>
      </c>
      <c r="DG199" t="s">
        <v>20586</v>
      </c>
      <c r="DQ199" t="s">
        <v>19037</v>
      </c>
      <c r="DS199" t="s">
        <v>693</v>
      </c>
      <c r="EP199" t="s">
        <v>19690</v>
      </c>
      <c r="EQ199" t="s">
        <v>255</v>
      </c>
      <c r="ER199" t="s">
        <v>17945</v>
      </c>
      <c r="ES199" t="s">
        <v>281</v>
      </c>
      <c r="ET199" t="s">
        <v>20564</v>
      </c>
      <c r="EU199" t="s">
        <v>17962</v>
      </c>
      <c r="EV199" t="s">
        <v>20587</v>
      </c>
      <c r="EX199" t="s">
        <v>20588</v>
      </c>
      <c r="EY199" t="s">
        <v>20589</v>
      </c>
      <c r="EZ199" t="s">
        <v>270</v>
      </c>
      <c r="FA199" t="s">
        <v>336</v>
      </c>
      <c r="FB199" t="s">
        <v>281</v>
      </c>
      <c r="FD199" t="s">
        <v>17948</v>
      </c>
      <c r="FE199" t="s">
        <v>281</v>
      </c>
      <c r="FF199" s="1">
        <v>46155.716770833336</v>
      </c>
      <c r="FG199">
        <v>1.19</v>
      </c>
      <c r="FH199">
        <v>0</v>
      </c>
      <c r="FI199">
        <v>1</v>
      </c>
      <c r="FK199" t="s">
        <v>20584</v>
      </c>
      <c r="FL199" t="s">
        <v>20590</v>
      </c>
      <c r="FM199" t="s">
        <v>17949</v>
      </c>
    </row>
    <row r="200" spans="1:169" x14ac:dyDescent="0.3">
      <c r="A200">
        <v>1</v>
      </c>
      <c r="B200" t="s">
        <v>17916</v>
      </c>
      <c r="C200" t="s">
        <v>17917</v>
      </c>
      <c r="E200" t="s">
        <v>19037</v>
      </c>
      <c r="O200" t="s">
        <v>17964</v>
      </c>
      <c r="P200">
        <v>2026</v>
      </c>
      <c r="Q200">
        <v>5</v>
      </c>
      <c r="R200">
        <v>13</v>
      </c>
      <c r="S200" t="s">
        <v>20591</v>
      </c>
      <c r="T200" t="s">
        <v>20592</v>
      </c>
      <c r="V200" t="s">
        <v>18870</v>
      </c>
      <c r="Y200" t="s">
        <v>17916</v>
      </c>
      <c r="AB200" t="s">
        <v>251</v>
      </c>
      <c r="AC200" t="s">
        <v>18065</v>
      </c>
      <c r="AD200">
        <v>1000008227681</v>
      </c>
      <c r="AG200" t="s">
        <v>20593</v>
      </c>
      <c r="AH200" t="s">
        <v>20594</v>
      </c>
      <c r="AI200" t="s">
        <v>20595</v>
      </c>
      <c r="AJ200" t="s">
        <v>20596</v>
      </c>
      <c r="AK200" t="s">
        <v>693</v>
      </c>
      <c r="AL200" t="s">
        <v>20593</v>
      </c>
      <c r="AN200" t="s">
        <v>20595</v>
      </c>
      <c r="AO200" t="s">
        <v>693</v>
      </c>
      <c r="AT200" t="s">
        <v>20597</v>
      </c>
      <c r="AU200" t="s">
        <v>20598</v>
      </c>
      <c r="AV200" t="s">
        <v>20599</v>
      </c>
      <c r="AW200" t="s">
        <v>230</v>
      </c>
      <c r="AX200" t="s">
        <v>230</v>
      </c>
      <c r="AY200" t="s">
        <v>380</v>
      </c>
      <c r="AZ200" t="s">
        <v>380</v>
      </c>
      <c r="BA200" t="s">
        <v>18076</v>
      </c>
      <c r="BB200" s="1">
        <v>46155.733749999999</v>
      </c>
      <c r="BC200">
        <v>2026</v>
      </c>
      <c r="BD200">
        <v>5</v>
      </c>
      <c r="BE200">
        <v>13</v>
      </c>
      <c r="BF200" t="s">
        <v>18687</v>
      </c>
      <c r="BG200" t="s">
        <v>18130</v>
      </c>
      <c r="BH200" t="s">
        <v>17936</v>
      </c>
      <c r="BI200" t="s">
        <v>18101</v>
      </c>
      <c r="BJ200" t="s">
        <v>20600</v>
      </c>
      <c r="BL200" t="s">
        <v>2100</v>
      </c>
      <c r="BM200" t="s">
        <v>2096</v>
      </c>
      <c r="BN200" t="s">
        <v>3081</v>
      </c>
      <c r="BO200" t="s">
        <v>2097</v>
      </c>
      <c r="BP200" t="s">
        <v>2880</v>
      </c>
      <c r="BQ200" t="s">
        <v>20601</v>
      </c>
      <c r="BR200" t="s">
        <v>20602</v>
      </c>
      <c r="BS200" t="s">
        <v>17964</v>
      </c>
      <c r="BT200">
        <v>2026</v>
      </c>
      <c r="BU200">
        <v>5</v>
      </c>
      <c r="BV200">
        <v>13</v>
      </c>
      <c r="BY200" t="s">
        <v>386</v>
      </c>
      <c r="BZ200" t="s">
        <v>18083</v>
      </c>
      <c r="CA200" s="1">
        <v>46155.73333333333</v>
      </c>
      <c r="CB200" s="2">
        <v>46156</v>
      </c>
      <c r="CC200">
        <v>12290</v>
      </c>
      <c r="CD200" t="s">
        <v>337</v>
      </c>
      <c r="CE200" t="s">
        <v>2810</v>
      </c>
      <c r="CF200" t="s">
        <v>19773</v>
      </c>
      <c r="CW200">
        <v>5183376</v>
      </c>
      <c r="CX200">
        <v>34618162</v>
      </c>
      <c r="CY200" s="1">
        <v>46156.607638888891</v>
      </c>
      <c r="CZ200">
        <v>2026</v>
      </c>
      <c r="DA200">
        <v>5</v>
      </c>
      <c r="DB200">
        <v>14</v>
      </c>
      <c r="DC200">
        <v>5</v>
      </c>
      <c r="DD200">
        <v>10</v>
      </c>
      <c r="DE200">
        <v>73</v>
      </c>
      <c r="DF200" t="s">
        <v>20593</v>
      </c>
      <c r="DG200" t="s">
        <v>20603</v>
      </c>
      <c r="DQ200" t="s">
        <v>19037</v>
      </c>
      <c r="DR200" t="s">
        <v>693</v>
      </c>
      <c r="DS200" t="s">
        <v>693</v>
      </c>
      <c r="DT200" t="s">
        <v>693</v>
      </c>
      <c r="DV200" t="s">
        <v>693</v>
      </c>
      <c r="EA200" t="s">
        <v>693</v>
      </c>
      <c r="EB200" t="s">
        <v>693</v>
      </c>
      <c r="EP200" t="s">
        <v>19690</v>
      </c>
      <c r="EQ200" t="s">
        <v>18084</v>
      </c>
      <c r="ES200" t="s">
        <v>281</v>
      </c>
      <c r="ET200" t="s">
        <v>20564</v>
      </c>
      <c r="EU200" t="s">
        <v>17962</v>
      </c>
      <c r="EV200" t="s">
        <v>20604</v>
      </c>
      <c r="EX200" t="s">
        <v>20605</v>
      </c>
      <c r="EY200" t="s">
        <v>20606</v>
      </c>
      <c r="EZ200" t="s">
        <v>270</v>
      </c>
      <c r="FB200" t="s">
        <v>281</v>
      </c>
      <c r="FD200" t="s">
        <v>18133</v>
      </c>
      <c r="FE200" t="s">
        <v>281</v>
      </c>
      <c r="FF200" s="1">
        <v>46155.758460648147</v>
      </c>
      <c r="FG200">
        <v>0.59</v>
      </c>
      <c r="FH200">
        <v>0</v>
      </c>
      <c r="FI200">
        <v>1</v>
      </c>
      <c r="FK200" t="s">
        <v>20601</v>
      </c>
      <c r="FL200" t="s">
        <v>20607</v>
      </c>
      <c r="FM200" t="s">
        <v>17949</v>
      </c>
    </row>
    <row r="201" spans="1:169" x14ac:dyDescent="0.3">
      <c r="A201">
        <v>0</v>
      </c>
      <c r="B201" t="s">
        <v>17916</v>
      </c>
      <c r="C201" t="s">
        <v>17916</v>
      </c>
      <c r="E201" t="s">
        <v>19358</v>
      </c>
      <c r="O201" t="s">
        <v>18230</v>
      </c>
      <c r="P201">
        <v>2026</v>
      </c>
      <c r="Q201">
        <v>5</v>
      </c>
      <c r="R201">
        <v>12</v>
      </c>
      <c r="S201" t="s">
        <v>20608</v>
      </c>
      <c r="T201" t="s">
        <v>20609</v>
      </c>
      <c r="V201" t="s">
        <v>18354</v>
      </c>
      <c r="W201" t="s">
        <v>19371</v>
      </c>
      <c r="Y201" t="s">
        <v>17916</v>
      </c>
      <c r="AB201" t="s">
        <v>251</v>
      </c>
      <c r="AC201" t="s">
        <v>17924</v>
      </c>
      <c r="AD201">
        <v>1000008223464</v>
      </c>
      <c r="AF201" t="s">
        <v>20610</v>
      </c>
      <c r="AG201" t="s">
        <v>20611</v>
      </c>
      <c r="AI201" t="s">
        <v>20612</v>
      </c>
      <c r="AJ201" t="s">
        <v>20613</v>
      </c>
      <c r="AK201" t="s">
        <v>693</v>
      </c>
      <c r="AM201" t="s">
        <v>20614</v>
      </c>
      <c r="AN201" t="s">
        <v>20612</v>
      </c>
      <c r="AO201" t="s">
        <v>693</v>
      </c>
      <c r="AP201" t="s">
        <v>20614</v>
      </c>
      <c r="AR201" t="s">
        <v>20614</v>
      </c>
      <c r="AS201" t="s">
        <v>20614</v>
      </c>
      <c r="AT201" t="s">
        <v>20615</v>
      </c>
      <c r="AU201" t="s">
        <v>20616</v>
      </c>
      <c r="AV201" t="s">
        <v>20617</v>
      </c>
      <c r="AW201" t="s">
        <v>230</v>
      </c>
      <c r="AX201" t="s">
        <v>230</v>
      </c>
      <c r="AY201" t="s">
        <v>380</v>
      </c>
      <c r="AZ201" t="s">
        <v>380</v>
      </c>
      <c r="BA201" t="s">
        <v>255</v>
      </c>
      <c r="BB201" s="1">
        <v>46154.578425925924</v>
      </c>
      <c r="BC201">
        <v>2026</v>
      </c>
      <c r="BD201">
        <v>5</v>
      </c>
      <c r="BE201">
        <v>12</v>
      </c>
      <c r="BF201" t="s">
        <v>18100</v>
      </c>
      <c r="BG201" t="s">
        <v>18130</v>
      </c>
      <c r="BH201" t="s">
        <v>17936</v>
      </c>
      <c r="BJ201" t="s">
        <v>20614</v>
      </c>
      <c r="BL201" t="s">
        <v>2100</v>
      </c>
      <c r="BM201" t="s">
        <v>2096</v>
      </c>
      <c r="BN201" t="s">
        <v>3081</v>
      </c>
      <c r="BO201" t="s">
        <v>2097</v>
      </c>
      <c r="BP201" t="s">
        <v>20618</v>
      </c>
      <c r="BQ201" t="s">
        <v>20619</v>
      </c>
      <c r="BR201" t="s">
        <v>20620</v>
      </c>
      <c r="BS201" t="s">
        <v>18230</v>
      </c>
      <c r="BT201">
        <v>2026</v>
      </c>
      <c r="BU201">
        <v>5</v>
      </c>
      <c r="BV201">
        <v>12</v>
      </c>
      <c r="BY201" t="s">
        <v>693</v>
      </c>
      <c r="BZ201" t="s">
        <v>17943</v>
      </c>
      <c r="CA201" s="1">
        <v>46154.577777777777</v>
      </c>
      <c r="CB201" s="2">
        <v>46155</v>
      </c>
      <c r="CC201">
        <v>10943</v>
      </c>
      <c r="CD201" t="s">
        <v>337</v>
      </c>
      <c r="CE201" t="s">
        <v>2810</v>
      </c>
      <c r="CF201" t="s">
        <v>19773</v>
      </c>
      <c r="CW201">
        <v>5182275</v>
      </c>
      <c r="CX201">
        <v>34608170</v>
      </c>
      <c r="CY201" s="1">
        <v>46155.45208333333</v>
      </c>
      <c r="CZ201">
        <v>2026</v>
      </c>
      <c r="DA201">
        <v>5</v>
      </c>
      <c r="DB201">
        <v>13</v>
      </c>
      <c r="DC201">
        <v>28</v>
      </c>
      <c r="DD201">
        <v>16</v>
      </c>
      <c r="DE201">
        <v>371</v>
      </c>
      <c r="DG201" t="s">
        <v>20586</v>
      </c>
      <c r="DQ201" t="s">
        <v>19358</v>
      </c>
      <c r="DS201" t="s">
        <v>693</v>
      </c>
      <c r="EP201" t="s">
        <v>19690</v>
      </c>
      <c r="EQ201" t="s">
        <v>255</v>
      </c>
      <c r="ER201" t="s">
        <v>17945</v>
      </c>
      <c r="ES201" t="s">
        <v>281</v>
      </c>
      <c r="ET201" t="s">
        <v>20564</v>
      </c>
      <c r="EU201" t="s">
        <v>17962</v>
      </c>
      <c r="EV201" t="s">
        <v>20621</v>
      </c>
      <c r="EX201" t="s">
        <v>20622</v>
      </c>
      <c r="EY201" t="s">
        <v>20623</v>
      </c>
      <c r="EZ201" t="s">
        <v>270</v>
      </c>
      <c r="FB201" t="s">
        <v>279</v>
      </c>
      <c r="FC201" t="s">
        <v>19074</v>
      </c>
      <c r="FD201" t="s">
        <v>17948</v>
      </c>
      <c r="FE201" t="s">
        <v>281</v>
      </c>
      <c r="FF201" s="1">
        <v>46154.591782407406</v>
      </c>
      <c r="FG201">
        <v>0.32</v>
      </c>
      <c r="FH201">
        <v>0</v>
      </c>
      <c r="FI201">
        <v>2</v>
      </c>
      <c r="FK201" t="s">
        <v>20619</v>
      </c>
      <c r="FL201" t="s">
        <v>20624</v>
      </c>
      <c r="FM201" t="s">
        <v>17949</v>
      </c>
    </row>
    <row r="202" spans="1:169" x14ac:dyDescent="0.3">
      <c r="A202">
        <v>0</v>
      </c>
      <c r="B202" t="s">
        <v>17916</v>
      </c>
      <c r="C202" t="s">
        <v>17916</v>
      </c>
      <c r="E202" t="s">
        <v>19358</v>
      </c>
      <c r="O202" t="s">
        <v>17964</v>
      </c>
      <c r="P202">
        <v>2026</v>
      </c>
      <c r="Q202">
        <v>5</v>
      </c>
      <c r="R202">
        <v>13</v>
      </c>
      <c r="S202" t="s">
        <v>20625</v>
      </c>
      <c r="T202" t="s">
        <v>20626</v>
      </c>
      <c r="W202" t="s">
        <v>19371</v>
      </c>
      <c r="Y202" t="s">
        <v>17916</v>
      </c>
      <c r="AB202" t="s">
        <v>251</v>
      </c>
      <c r="AC202" t="s">
        <v>17924</v>
      </c>
      <c r="AD202">
        <v>1000008227265</v>
      </c>
      <c r="AG202" t="s">
        <v>20627</v>
      </c>
      <c r="AI202" t="s">
        <v>20628</v>
      </c>
      <c r="AJ202" t="s">
        <v>20629</v>
      </c>
      <c r="AK202" t="s">
        <v>693</v>
      </c>
      <c r="AM202" t="s">
        <v>3086</v>
      </c>
      <c r="AN202" t="s">
        <v>20628</v>
      </c>
      <c r="AO202" t="s">
        <v>693</v>
      </c>
      <c r="AP202" t="s">
        <v>3086</v>
      </c>
      <c r="AR202" t="s">
        <v>3086</v>
      </c>
      <c r="AS202" t="s">
        <v>3086</v>
      </c>
      <c r="AT202" t="s">
        <v>20630</v>
      </c>
      <c r="AU202" t="s">
        <v>20631</v>
      </c>
      <c r="AV202" t="s">
        <v>20632</v>
      </c>
      <c r="AW202" t="s">
        <v>230</v>
      </c>
      <c r="AX202" t="s">
        <v>230</v>
      </c>
      <c r="AY202" t="s">
        <v>380</v>
      </c>
      <c r="AZ202" t="s">
        <v>380</v>
      </c>
      <c r="BA202" t="s">
        <v>255</v>
      </c>
      <c r="BB202" s="1">
        <v>46155.681180555555</v>
      </c>
      <c r="BC202">
        <v>2026</v>
      </c>
      <c r="BD202">
        <v>5</v>
      </c>
      <c r="BE202">
        <v>13</v>
      </c>
      <c r="BF202" t="s">
        <v>17934</v>
      </c>
      <c r="BG202" t="s">
        <v>18130</v>
      </c>
      <c r="BH202" t="s">
        <v>17936</v>
      </c>
      <c r="BJ202" t="s">
        <v>3086</v>
      </c>
      <c r="BL202" t="s">
        <v>2100</v>
      </c>
      <c r="BM202" t="s">
        <v>2096</v>
      </c>
      <c r="BN202" t="s">
        <v>3081</v>
      </c>
      <c r="BO202" t="s">
        <v>2097</v>
      </c>
      <c r="BP202" t="s">
        <v>3087</v>
      </c>
      <c r="BQ202" t="s">
        <v>20584</v>
      </c>
      <c r="BR202" t="s">
        <v>3088</v>
      </c>
      <c r="BS202" t="s">
        <v>17964</v>
      </c>
      <c r="BT202">
        <v>2026</v>
      </c>
      <c r="BU202">
        <v>5</v>
      </c>
      <c r="BV202">
        <v>13</v>
      </c>
      <c r="BY202" t="s">
        <v>693</v>
      </c>
      <c r="BZ202" t="s">
        <v>17943</v>
      </c>
      <c r="CA202" s="1">
        <v>46155.680555555555</v>
      </c>
      <c r="CB202" s="2">
        <v>46156</v>
      </c>
      <c r="CC202">
        <v>9010</v>
      </c>
      <c r="CD202" t="s">
        <v>337</v>
      </c>
      <c r="CE202" t="s">
        <v>2810</v>
      </c>
      <c r="CF202" t="s">
        <v>19773</v>
      </c>
      <c r="CW202">
        <v>5183371</v>
      </c>
      <c r="CX202">
        <v>34615738</v>
      </c>
      <c r="CY202" s="1">
        <v>46156.40347222222</v>
      </c>
      <c r="CZ202">
        <v>2026</v>
      </c>
      <c r="DA202">
        <v>5</v>
      </c>
      <c r="DB202">
        <v>14</v>
      </c>
      <c r="DC202">
        <v>34</v>
      </c>
      <c r="DD202">
        <v>22</v>
      </c>
      <c r="DE202">
        <v>371</v>
      </c>
      <c r="DG202" t="s">
        <v>20633</v>
      </c>
      <c r="DQ202" t="s">
        <v>19358</v>
      </c>
      <c r="DS202" t="s">
        <v>693</v>
      </c>
      <c r="EP202" t="s">
        <v>19690</v>
      </c>
      <c r="EQ202" t="s">
        <v>255</v>
      </c>
      <c r="ER202" t="s">
        <v>17945</v>
      </c>
      <c r="ES202" t="s">
        <v>281</v>
      </c>
      <c r="ET202" t="s">
        <v>20564</v>
      </c>
      <c r="EU202" t="s">
        <v>17962</v>
      </c>
      <c r="EV202" t="s">
        <v>20634</v>
      </c>
      <c r="EX202" t="s">
        <v>20635</v>
      </c>
      <c r="EY202" t="s">
        <v>20636</v>
      </c>
      <c r="EZ202" t="s">
        <v>270</v>
      </c>
      <c r="FA202" t="s">
        <v>336</v>
      </c>
      <c r="FB202" t="s">
        <v>279</v>
      </c>
      <c r="FC202" t="s">
        <v>19074</v>
      </c>
      <c r="FD202" t="s">
        <v>17948</v>
      </c>
      <c r="FE202" t="s">
        <v>281</v>
      </c>
      <c r="FF202" s="1">
        <v>46155.716770833336</v>
      </c>
      <c r="FG202">
        <v>0.85</v>
      </c>
      <c r="FH202">
        <v>0</v>
      </c>
      <c r="FI202">
        <v>1</v>
      </c>
      <c r="FK202" t="s">
        <v>20584</v>
      </c>
      <c r="FL202" t="s">
        <v>20637</v>
      </c>
      <c r="FM202" t="s">
        <v>17949</v>
      </c>
    </row>
    <row r="203" spans="1:169" x14ac:dyDescent="0.3">
      <c r="A203">
        <v>0</v>
      </c>
      <c r="B203" t="s">
        <v>17916</v>
      </c>
      <c r="C203" t="s">
        <v>17916</v>
      </c>
      <c r="E203" t="s">
        <v>17918</v>
      </c>
      <c r="F203">
        <v>46157.291666666664</v>
      </c>
      <c r="G203">
        <v>2026</v>
      </c>
      <c r="H203">
        <v>5</v>
      </c>
      <c r="I203">
        <v>15</v>
      </c>
      <c r="J203" t="s">
        <v>17963</v>
      </c>
      <c r="O203" t="s">
        <v>18000</v>
      </c>
      <c r="P203">
        <v>2026</v>
      </c>
      <c r="Q203">
        <v>5</v>
      </c>
      <c r="R203">
        <v>14</v>
      </c>
      <c r="S203" t="s">
        <v>20638</v>
      </c>
      <c r="T203" t="s">
        <v>20639</v>
      </c>
      <c r="Y203" t="s">
        <v>17916</v>
      </c>
      <c r="AB203" t="s">
        <v>251</v>
      </c>
      <c r="AC203" t="s">
        <v>17924</v>
      </c>
      <c r="AD203">
        <v>1000008229130</v>
      </c>
      <c r="AI203" t="s">
        <v>20640</v>
      </c>
      <c r="AJ203" t="s">
        <v>20641</v>
      </c>
      <c r="AK203" t="s">
        <v>693</v>
      </c>
      <c r="AM203" t="s">
        <v>20642</v>
      </c>
      <c r="AN203" t="s">
        <v>20643</v>
      </c>
      <c r="AO203" t="s">
        <v>693</v>
      </c>
      <c r="AR203" t="s">
        <v>20642</v>
      </c>
      <c r="AT203" t="s">
        <v>20644</v>
      </c>
      <c r="AU203" t="s">
        <v>20645</v>
      </c>
      <c r="AV203" t="s">
        <v>20646</v>
      </c>
      <c r="AW203" t="s">
        <v>230</v>
      </c>
      <c r="AX203" t="s">
        <v>230</v>
      </c>
      <c r="AY203" t="s">
        <v>380</v>
      </c>
      <c r="AZ203" t="s">
        <v>380</v>
      </c>
      <c r="BA203" t="s">
        <v>255</v>
      </c>
      <c r="BB203" s="1">
        <v>46156.498668981483</v>
      </c>
      <c r="BC203">
        <v>2026</v>
      </c>
      <c r="BD203">
        <v>5</v>
      </c>
      <c r="BE203">
        <v>14</v>
      </c>
      <c r="BF203" t="s">
        <v>17934</v>
      </c>
      <c r="BG203" t="s">
        <v>18130</v>
      </c>
      <c r="BH203" t="s">
        <v>17936</v>
      </c>
      <c r="BJ203" t="s">
        <v>20647</v>
      </c>
      <c r="BL203" t="s">
        <v>940</v>
      </c>
      <c r="BM203" t="s">
        <v>937</v>
      </c>
      <c r="BN203" t="s">
        <v>20648</v>
      </c>
      <c r="BO203" t="s">
        <v>938</v>
      </c>
      <c r="BP203" t="s">
        <v>937</v>
      </c>
      <c r="BQ203" t="s">
        <v>20649</v>
      </c>
      <c r="BR203" t="s">
        <v>20650</v>
      </c>
      <c r="BS203" t="s">
        <v>18000</v>
      </c>
      <c r="BT203">
        <v>2026</v>
      </c>
      <c r="BU203">
        <v>5</v>
      </c>
      <c r="BV203">
        <v>14</v>
      </c>
      <c r="BY203" t="s">
        <v>693</v>
      </c>
      <c r="BZ203" t="s">
        <v>17943</v>
      </c>
      <c r="CA203" s="1">
        <v>46156.498611111114</v>
      </c>
      <c r="CB203" s="2">
        <v>46156</v>
      </c>
      <c r="CE203" t="s">
        <v>2810</v>
      </c>
      <c r="CY203" s="1"/>
      <c r="DQ203" t="s">
        <v>17918</v>
      </c>
      <c r="DS203" t="s">
        <v>693</v>
      </c>
      <c r="EP203" t="s">
        <v>19690</v>
      </c>
      <c r="EQ203" t="s">
        <v>255</v>
      </c>
      <c r="ER203" t="s">
        <v>17945</v>
      </c>
      <c r="ES203" t="s">
        <v>281</v>
      </c>
      <c r="ET203" t="s">
        <v>20651</v>
      </c>
      <c r="EU203" t="s">
        <v>17962</v>
      </c>
      <c r="EZ203" t="s">
        <v>270</v>
      </c>
      <c r="FB203" t="s">
        <v>281</v>
      </c>
      <c r="FD203" t="s">
        <v>17948</v>
      </c>
      <c r="FE203" t="s">
        <v>281</v>
      </c>
      <c r="FF203" s="1">
        <v>46156.550069444442</v>
      </c>
      <c r="FG203">
        <v>1.23</v>
      </c>
      <c r="FH203">
        <v>0</v>
      </c>
      <c r="FM203" t="s">
        <v>17949</v>
      </c>
    </row>
    <row r="204" spans="1:169" x14ac:dyDescent="0.3">
      <c r="A204">
        <v>0</v>
      </c>
      <c r="B204" t="s">
        <v>17916</v>
      </c>
      <c r="C204" t="s">
        <v>17916</v>
      </c>
      <c r="E204" t="s">
        <v>17918</v>
      </c>
      <c r="F204">
        <v>46157.5</v>
      </c>
      <c r="G204">
        <v>2026</v>
      </c>
      <c r="H204">
        <v>5</v>
      </c>
      <c r="I204">
        <v>15</v>
      </c>
      <c r="J204" t="s">
        <v>17919</v>
      </c>
      <c r="O204" t="s">
        <v>18000</v>
      </c>
      <c r="P204">
        <v>2026</v>
      </c>
      <c r="Q204">
        <v>5</v>
      </c>
      <c r="R204">
        <v>14</v>
      </c>
      <c r="S204" t="s">
        <v>20652</v>
      </c>
      <c r="T204" t="s">
        <v>20653</v>
      </c>
      <c r="Y204" t="s">
        <v>17916</v>
      </c>
      <c r="AB204" t="s">
        <v>251</v>
      </c>
      <c r="AC204" t="s">
        <v>17924</v>
      </c>
      <c r="AD204">
        <v>1000008239977</v>
      </c>
      <c r="AI204" t="s">
        <v>20654</v>
      </c>
      <c r="AJ204" t="s">
        <v>20655</v>
      </c>
      <c r="AK204" t="s">
        <v>693</v>
      </c>
      <c r="AN204" t="s">
        <v>20654</v>
      </c>
      <c r="AO204" t="s">
        <v>693</v>
      </c>
      <c r="AT204" t="s">
        <v>20656</v>
      </c>
      <c r="AU204" t="s">
        <v>20657</v>
      </c>
      <c r="AV204" t="s">
        <v>20658</v>
      </c>
      <c r="AW204" t="s">
        <v>230</v>
      </c>
      <c r="AX204" t="s">
        <v>230</v>
      </c>
      <c r="AY204" t="s">
        <v>380</v>
      </c>
      <c r="AZ204" t="s">
        <v>380</v>
      </c>
      <c r="BA204" t="s">
        <v>255</v>
      </c>
      <c r="BB204" s="1">
        <v>46156.753611111111</v>
      </c>
      <c r="BC204">
        <v>2026</v>
      </c>
      <c r="BD204">
        <v>5</v>
      </c>
      <c r="BE204">
        <v>14</v>
      </c>
      <c r="BF204" t="s">
        <v>17934</v>
      </c>
      <c r="BG204" t="s">
        <v>18130</v>
      </c>
      <c r="BH204" t="s">
        <v>17936</v>
      </c>
      <c r="BJ204" t="s">
        <v>20659</v>
      </c>
      <c r="BL204" t="s">
        <v>3093</v>
      </c>
      <c r="BM204" t="s">
        <v>3094</v>
      </c>
      <c r="BN204" t="s">
        <v>20648</v>
      </c>
      <c r="BO204" t="s">
        <v>938</v>
      </c>
      <c r="BP204" t="s">
        <v>20660</v>
      </c>
      <c r="BQ204" t="s">
        <v>20661</v>
      </c>
      <c r="BR204" t="s">
        <v>20662</v>
      </c>
      <c r="BS204" t="s">
        <v>18000</v>
      </c>
      <c r="BT204">
        <v>2026</v>
      </c>
      <c r="BU204">
        <v>5</v>
      </c>
      <c r="BV204">
        <v>14</v>
      </c>
      <c r="BY204" t="s">
        <v>693</v>
      </c>
      <c r="BZ204" t="s">
        <v>17943</v>
      </c>
      <c r="CA204" s="1">
        <v>46156.753472222219</v>
      </c>
      <c r="CB204" s="2">
        <v>46157</v>
      </c>
      <c r="CE204" t="s">
        <v>2810</v>
      </c>
      <c r="CY204" s="1"/>
      <c r="DQ204" t="s">
        <v>17918</v>
      </c>
      <c r="DS204" t="s">
        <v>693</v>
      </c>
      <c r="EP204" t="s">
        <v>19690</v>
      </c>
      <c r="EQ204" t="s">
        <v>255</v>
      </c>
      <c r="ER204" t="s">
        <v>17945</v>
      </c>
      <c r="ES204" t="s">
        <v>281</v>
      </c>
      <c r="ET204" t="s">
        <v>20651</v>
      </c>
      <c r="EU204" t="s">
        <v>17962</v>
      </c>
      <c r="EZ204" t="s">
        <v>270</v>
      </c>
      <c r="FB204" t="s">
        <v>281</v>
      </c>
      <c r="FD204" t="s">
        <v>17948</v>
      </c>
      <c r="FE204" t="s">
        <v>281</v>
      </c>
      <c r="FF204" s="1">
        <v>46156.800243055557</v>
      </c>
      <c r="FG204">
        <v>1.1200000000000001</v>
      </c>
      <c r="FH204">
        <v>0</v>
      </c>
      <c r="FM204" t="s">
        <v>17949</v>
      </c>
    </row>
    <row r="205" spans="1:169" x14ac:dyDescent="0.3">
      <c r="A205">
        <v>0</v>
      </c>
      <c r="B205" t="s">
        <v>17916</v>
      </c>
      <c r="C205" t="s">
        <v>17916</v>
      </c>
      <c r="E205" t="s">
        <v>17918</v>
      </c>
      <c r="F205">
        <v>46158.5</v>
      </c>
      <c r="G205">
        <v>2026</v>
      </c>
      <c r="H205">
        <v>5</v>
      </c>
      <c r="I205">
        <v>16</v>
      </c>
      <c r="J205" t="s">
        <v>17919</v>
      </c>
      <c r="O205" t="s">
        <v>18000</v>
      </c>
      <c r="P205">
        <v>2026</v>
      </c>
      <c r="Q205">
        <v>5</v>
      </c>
      <c r="R205">
        <v>14</v>
      </c>
      <c r="S205" t="s">
        <v>20663</v>
      </c>
      <c r="T205" t="s">
        <v>20664</v>
      </c>
      <c r="Y205" t="s">
        <v>17916</v>
      </c>
      <c r="AB205" t="s">
        <v>251</v>
      </c>
      <c r="AC205" t="s">
        <v>18065</v>
      </c>
      <c r="AD205">
        <v>1000008240200</v>
      </c>
      <c r="AG205" t="s">
        <v>20665</v>
      </c>
      <c r="AH205" t="s">
        <v>20666</v>
      </c>
      <c r="AI205" t="s">
        <v>20667</v>
      </c>
      <c r="AJ205" t="s">
        <v>20668</v>
      </c>
      <c r="AK205" t="s">
        <v>693</v>
      </c>
      <c r="AL205" t="s">
        <v>20665</v>
      </c>
      <c r="AM205" t="s">
        <v>20669</v>
      </c>
      <c r="AN205" t="s">
        <v>20667</v>
      </c>
      <c r="AO205" t="s">
        <v>693</v>
      </c>
      <c r="AR205" t="s">
        <v>20669</v>
      </c>
      <c r="AT205" t="s">
        <v>20670</v>
      </c>
      <c r="AU205" t="s">
        <v>20671</v>
      </c>
      <c r="AV205" t="s">
        <v>20672</v>
      </c>
      <c r="AW205" t="s">
        <v>230</v>
      </c>
      <c r="AX205" t="s">
        <v>230</v>
      </c>
      <c r="AY205" t="s">
        <v>380</v>
      </c>
      <c r="AZ205" t="s">
        <v>380</v>
      </c>
      <c r="BA205" t="s">
        <v>18076</v>
      </c>
      <c r="BB205" s="1">
        <v>46156.796701388892</v>
      </c>
      <c r="BC205">
        <v>2026</v>
      </c>
      <c r="BD205">
        <v>5</v>
      </c>
      <c r="BE205">
        <v>14</v>
      </c>
      <c r="BF205" t="s">
        <v>18687</v>
      </c>
      <c r="BG205" t="s">
        <v>18130</v>
      </c>
      <c r="BH205" t="s">
        <v>17936</v>
      </c>
      <c r="BJ205" t="s">
        <v>20673</v>
      </c>
      <c r="BL205" t="s">
        <v>3093</v>
      </c>
      <c r="BM205" t="s">
        <v>3094</v>
      </c>
      <c r="BN205" t="s">
        <v>20648</v>
      </c>
      <c r="BO205" t="s">
        <v>938</v>
      </c>
      <c r="BP205" t="s">
        <v>20674</v>
      </c>
      <c r="BQ205" t="s">
        <v>20661</v>
      </c>
      <c r="BR205" t="s">
        <v>20675</v>
      </c>
      <c r="BS205" t="s">
        <v>18000</v>
      </c>
      <c r="BT205">
        <v>2026</v>
      </c>
      <c r="BU205">
        <v>5</v>
      </c>
      <c r="BV205">
        <v>14</v>
      </c>
      <c r="BY205" t="s">
        <v>386</v>
      </c>
      <c r="BZ205" t="s">
        <v>18083</v>
      </c>
      <c r="CA205" s="1">
        <v>46156.796527777777</v>
      </c>
      <c r="CB205" s="2">
        <v>46157</v>
      </c>
      <c r="CE205" t="s">
        <v>2810</v>
      </c>
      <c r="CY205" s="1"/>
      <c r="DQ205" t="s">
        <v>17918</v>
      </c>
      <c r="DR205" t="s">
        <v>693</v>
      </c>
      <c r="DS205" t="s">
        <v>693</v>
      </c>
      <c r="DT205" t="s">
        <v>693</v>
      </c>
      <c r="DV205" t="s">
        <v>693</v>
      </c>
      <c r="EA205" t="s">
        <v>693</v>
      </c>
      <c r="EB205" t="s">
        <v>693</v>
      </c>
      <c r="EP205" t="s">
        <v>19690</v>
      </c>
      <c r="EQ205" t="s">
        <v>18084</v>
      </c>
      <c r="ES205" t="s">
        <v>281</v>
      </c>
      <c r="ET205" t="s">
        <v>20651</v>
      </c>
      <c r="EU205" t="s">
        <v>17962</v>
      </c>
      <c r="EZ205" t="s">
        <v>270</v>
      </c>
      <c r="FB205" t="s">
        <v>281</v>
      </c>
      <c r="FD205" t="s">
        <v>18133</v>
      </c>
      <c r="FE205" t="s">
        <v>281</v>
      </c>
      <c r="FF205" s="1">
        <v>46156.84202546296</v>
      </c>
      <c r="FG205">
        <v>1.0900000000000001</v>
      </c>
      <c r="FH205">
        <v>0</v>
      </c>
      <c r="FM205" t="s">
        <v>17949</v>
      </c>
    </row>
    <row r="206" spans="1:169" x14ac:dyDescent="0.3">
      <c r="A206">
        <v>0</v>
      </c>
      <c r="B206" t="s">
        <v>17916</v>
      </c>
      <c r="C206" t="s">
        <v>17916</v>
      </c>
      <c r="E206" t="s">
        <v>17918</v>
      </c>
      <c r="F206">
        <v>46157.5</v>
      </c>
      <c r="G206">
        <v>2026</v>
      </c>
      <c r="H206">
        <v>5</v>
      </c>
      <c r="I206">
        <v>15</v>
      </c>
      <c r="J206" t="s">
        <v>17919</v>
      </c>
      <c r="O206" t="s">
        <v>18230</v>
      </c>
      <c r="P206">
        <v>2026</v>
      </c>
      <c r="Q206">
        <v>5</v>
      </c>
      <c r="R206">
        <v>12</v>
      </c>
      <c r="S206" t="s">
        <v>20676</v>
      </c>
      <c r="T206" t="s">
        <v>20677</v>
      </c>
      <c r="V206" t="s">
        <v>17923</v>
      </c>
      <c r="Y206" t="s">
        <v>17916</v>
      </c>
      <c r="AB206" t="s">
        <v>251</v>
      </c>
      <c r="AC206" t="s">
        <v>17924</v>
      </c>
      <c r="AD206">
        <v>1000008224892</v>
      </c>
      <c r="AI206" t="s">
        <v>20678</v>
      </c>
      <c r="AJ206" t="s">
        <v>20679</v>
      </c>
      <c r="AK206" t="s">
        <v>693</v>
      </c>
      <c r="AN206" t="s">
        <v>20678</v>
      </c>
      <c r="AO206" t="s">
        <v>693</v>
      </c>
      <c r="AT206" t="s">
        <v>20680</v>
      </c>
      <c r="AU206" t="s">
        <v>20681</v>
      </c>
      <c r="AV206" t="s">
        <v>20682</v>
      </c>
      <c r="AW206" t="s">
        <v>230</v>
      </c>
      <c r="AX206" t="s">
        <v>230</v>
      </c>
      <c r="AY206" t="s">
        <v>380</v>
      </c>
      <c r="AZ206" t="s">
        <v>380</v>
      </c>
      <c r="BA206" t="s">
        <v>255</v>
      </c>
      <c r="BB206" s="1">
        <v>46154.90797453704</v>
      </c>
      <c r="BC206">
        <v>2026</v>
      </c>
      <c r="BD206">
        <v>5</v>
      </c>
      <c r="BE206">
        <v>12</v>
      </c>
      <c r="BF206" t="s">
        <v>18100</v>
      </c>
      <c r="BG206" t="s">
        <v>18130</v>
      </c>
      <c r="BH206" t="s">
        <v>17936</v>
      </c>
      <c r="BJ206" t="s">
        <v>20683</v>
      </c>
      <c r="BL206" t="s">
        <v>1592</v>
      </c>
      <c r="BM206" t="s">
        <v>1589</v>
      </c>
      <c r="BN206" t="s">
        <v>20648</v>
      </c>
      <c r="BO206" t="s">
        <v>938</v>
      </c>
      <c r="BP206" t="s">
        <v>3101</v>
      </c>
      <c r="BQ206" t="s">
        <v>20684</v>
      </c>
      <c r="BR206" t="s">
        <v>20685</v>
      </c>
      <c r="BS206" t="s">
        <v>18230</v>
      </c>
      <c r="BT206">
        <v>2026</v>
      </c>
      <c r="BU206">
        <v>5</v>
      </c>
      <c r="BV206">
        <v>12</v>
      </c>
      <c r="BY206" t="s">
        <v>693</v>
      </c>
      <c r="BZ206" t="s">
        <v>17943</v>
      </c>
      <c r="CA206" s="1">
        <v>46154.907638888886</v>
      </c>
      <c r="CB206" s="2">
        <v>46155</v>
      </c>
      <c r="CE206" t="s">
        <v>2810</v>
      </c>
      <c r="CY206" s="1"/>
      <c r="DQ206" t="s">
        <v>17918</v>
      </c>
      <c r="DS206" t="s">
        <v>693</v>
      </c>
      <c r="EP206" t="s">
        <v>19690</v>
      </c>
      <c r="EQ206" t="s">
        <v>255</v>
      </c>
      <c r="ER206" t="s">
        <v>17945</v>
      </c>
      <c r="ES206" t="s">
        <v>281</v>
      </c>
      <c r="ET206" t="s">
        <v>20651</v>
      </c>
      <c r="EU206" t="s">
        <v>17947</v>
      </c>
      <c r="EZ206" t="s">
        <v>270</v>
      </c>
      <c r="FB206" t="s">
        <v>281</v>
      </c>
      <c r="FD206" t="s">
        <v>17948</v>
      </c>
      <c r="FE206" t="s">
        <v>281</v>
      </c>
      <c r="FF206" s="1">
        <v>46154.925520833334</v>
      </c>
      <c r="FG206">
        <v>0.42</v>
      </c>
      <c r="FH206">
        <v>0</v>
      </c>
      <c r="FI206">
        <v>2</v>
      </c>
      <c r="FM206" t="s">
        <v>17949</v>
      </c>
    </row>
    <row r="207" spans="1:169" x14ac:dyDescent="0.3">
      <c r="A207">
        <v>0</v>
      </c>
      <c r="B207" t="s">
        <v>17916</v>
      </c>
      <c r="C207" t="s">
        <v>17916</v>
      </c>
      <c r="E207" t="s">
        <v>17918</v>
      </c>
      <c r="F207">
        <v>46158.291666666664</v>
      </c>
      <c r="G207">
        <v>2026</v>
      </c>
      <c r="H207">
        <v>5</v>
      </c>
      <c r="I207">
        <v>16</v>
      </c>
      <c r="J207" t="s">
        <v>17963</v>
      </c>
      <c r="O207" t="s">
        <v>17964</v>
      </c>
      <c r="P207">
        <v>2026</v>
      </c>
      <c r="Q207">
        <v>5</v>
      </c>
      <c r="R207">
        <v>13</v>
      </c>
      <c r="S207" t="s">
        <v>20686</v>
      </c>
      <c r="T207" t="s">
        <v>20687</v>
      </c>
      <c r="Y207" t="s">
        <v>17916</v>
      </c>
      <c r="AB207" t="s">
        <v>251</v>
      </c>
      <c r="AC207" t="s">
        <v>17924</v>
      </c>
      <c r="AD207">
        <v>1000008226743</v>
      </c>
      <c r="AI207" t="s">
        <v>20688</v>
      </c>
      <c r="AJ207" t="s">
        <v>20689</v>
      </c>
      <c r="AK207" t="s">
        <v>693</v>
      </c>
      <c r="AM207" t="s">
        <v>20690</v>
      </c>
      <c r="AN207" t="s">
        <v>20688</v>
      </c>
      <c r="AO207" t="s">
        <v>693</v>
      </c>
      <c r="AP207" t="s">
        <v>20690</v>
      </c>
      <c r="AR207" t="s">
        <v>20690</v>
      </c>
      <c r="AS207" t="s">
        <v>20690</v>
      </c>
      <c r="AT207" t="s">
        <v>20691</v>
      </c>
      <c r="AU207" t="s">
        <v>20692</v>
      </c>
      <c r="AV207" t="s">
        <v>20693</v>
      </c>
      <c r="AW207" t="s">
        <v>230</v>
      </c>
      <c r="AX207" t="s">
        <v>230</v>
      </c>
      <c r="AY207" t="s">
        <v>380</v>
      </c>
      <c r="AZ207" t="s">
        <v>380</v>
      </c>
      <c r="BA207" t="s">
        <v>255</v>
      </c>
      <c r="BB207" s="1">
        <v>46155.630335648151</v>
      </c>
      <c r="BC207">
        <v>2026</v>
      </c>
      <c r="BD207">
        <v>5</v>
      </c>
      <c r="BE207">
        <v>13</v>
      </c>
      <c r="BF207" t="s">
        <v>17934</v>
      </c>
      <c r="BG207" t="s">
        <v>18130</v>
      </c>
      <c r="BH207" t="s">
        <v>17936</v>
      </c>
      <c r="BJ207" t="s">
        <v>20690</v>
      </c>
      <c r="BL207" t="s">
        <v>1592</v>
      </c>
      <c r="BM207" t="s">
        <v>1589</v>
      </c>
      <c r="BN207" t="s">
        <v>20648</v>
      </c>
      <c r="BO207" t="s">
        <v>938</v>
      </c>
      <c r="BP207" t="s">
        <v>20694</v>
      </c>
      <c r="BQ207" t="s">
        <v>20684</v>
      </c>
      <c r="BR207" t="s">
        <v>20695</v>
      </c>
      <c r="BS207" t="s">
        <v>17964</v>
      </c>
      <c r="BT207">
        <v>2026</v>
      </c>
      <c r="BU207">
        <v>5</v>
      </c>
      <c r="BV207">
        <v>13</v>
      </c>
      <c r="BY207" t="s">
        <v>693</v>
      </c>
      <c r="BZ207" t="s">
        <v>17943</v>
      </c>
      <c r="CA207" s="1">
        <v>46155.629861111112</v>
      </c>
      <c r="CB207" s="2">
        <v>46156</v>
      </c>
      <c r="CE207" t="s">
        <v>2810</v>
      </c>
      <c r="CY207" s="1"/>
      <c r="DQ207" t="s">
        <v>17918</v>
      </c>
      <c r="DS207" t="s">
        <v>693</v>
      </c>
      <c r="EP207" t="s">
        <v>19690</v>
      </c>
      <c r="EQ207" t="s">
        <v>255</v>
      </c>
      <c r="ER207" t="s">
        <v>17945</v>
      </c>
      <c r="ES207" t="s">
        <v>281</v>
      </c>
      <c r="ET207" t="s">
        <v>20651</v>
      </c>
      <c r="EU207" t="s">
        <v>17962</v>
      </c>
      <c r="EZ207" t="s">
        <v>270</v>
      </c>
      <c r="FB207" t="s">
        <v>281</v>
      </c>
      <c r="FD207" t="s">
        <v>17948</v>
      </c>
      <c r="FE207" t="s">
        <v>281</v>
      </c>
      <c r="FF207" s="1">
        <v>46155.675104166665</v>
      </c>
      <c r="FG207">
        <v>1.07</v>
      </c>
      <c r="FH207">
        <v>0</v>
      </c>
      <c r="FI207">
        <v>1</v>
      </c>
      <c r="FM207" t="s">
        <v>17949</v>
      </c>
    </row>
    <row r="208" spans="1:169" x14ac:dyDescent="0.3">
      <c r="A208">
        <v>4</v>
      </c>
      <c r="B208" t="s">
        <v>17917</v>
      </c>
      <c r="C208" t="s">
        <v>17917</v>
      </c>
      <c r="D208" t="s">
        <v>20696</v>
      </c>
      <c r="E208" t="s">
        <v>19037</v>
      </c>
      <c r="O208" t="s">
        <v>20697</v>
      </c>
      <c r="P208">
        <v>2026</v>
      </c>
      <c r="Q208">
        <v>5</v>
      </c>
      <c r="R208">
        <v>1</v>
      </c>
      <c r="S208" t="s">
        <v>20698</v>
      </c>
      <c r="T208" t="s">
        <v>20699</v>
      </c>
      <c r="V208" t="s">
        <v>18870</v>
      </c>
      <c r="W208" t="s">
        <v>2841</v>
      </c>
      <c r="Y208" t="s">
        <v>17916</v>
      </c>
      <c r="AB208" t="s">
        <v>251</v>
      </c>
      <c r="AC208" t="s">
        <v>17924</v>
      </c>
      <c r="AD208">
        <v>1000008198312</v>
      </c>
      <c r="AI208" t="s">
        <v>20700</v>
      </c>
      <c r="AJ208" t="s">
        <v>20701</v>
      </c>
      <c r="AK208" t="s">
        <v>693</v>
      </c>
      <c r="AN208" t="s">
        <v>20700</v>
      </c>
      <c r="AO208" t="s">
        <v>693</v>
      </c>
      <c r="AT208" t="s">
        <v>20702</v>
      </c>
      <c r="AU208" t="s">
        <v>20703</v>
      </c>
      <c r="AV208" t="s">
        <v>20704</v>
      </c>
      <c r="AW208" t="s">
        <v>230</v>
      </c>
      <c r="AX208" t="s">
        <v>230</v>
      </c>
      <c r="AY208" t="s">
        <v>380</v>
      </c>
      <c r="AZ208" t="s">
        <v>380</v>
      </c>
      <c r="BA208" t="s">
        <v>255</v>
      </c>
      <c r="BB208" s="1">
        <v>46143.695439814815</v>
      </c>
      <c r="BC208">
        <v>2026</v>
      </c>
      <c r="BD208">
        <v>5</v>
      </c>
      <c r="BE208">
        <v>1</v>
      </c>
      <c r="BF208" t="s">
        <v>18100</v>
      </c>
      <c r="BG208" t="s">
        <v>18130</v>
      </c>
      <c r="BH208" t="s">
        <v>17936</v>
      </c>
      <c r="BI208" t="s">
        <v>18101</v>
      </c>
      <c r="BJ208" t="s">
        <v>20705</v>
      </c>
      <c r="BL208" t="s">
        <v>1592</v>
      </c>
      <c r="BM208" t="s">
        <v>1589</v>
      </c>
      <c r="BN208" t="s">
        <v>20648</v>
      </c>
      <c r="BO208" t="s">
        <v>938</v>
      </c>
      <c r="BP208" t="s">
        <v>20706</v>
      </c>
      <c r="BQ208" t="s">
        <v>20707</v>
      </c>
      <c r="BR208" t="s">
        <v>20708</v>
      </c>
      <c r="BS208" t="s">
        <v>20697</v>
      </c>
      <c r="BT208">
        <v>2026</v>
      </c>
      <c r="BU208">
        <v>5</v>
      </c>
      <c r="BV208">
        <v>1</v>
      </c>
      <c r="BY208" t="s">
        <v>693</v>
      </c>
      <c r="BZ208" t="s">
        <v>17943</v>
      </c>
      <c r="CA208" s="1">
        <v>46143.695138888892</v>
      </c>
      <c r="CB208" s="2">
        <v>46144</v>
      </c>
      <c r="CC208">
        <v>12150</v>
      </c>
      <c r="CD208" t="s">
        <v>337</v>
      </c>
      <c r="CE208" t="s">
        <v>2810</v>
      </c>
      <c r="CF208" t="s">
        <v>19773</v>
      </c>
      <c r="CW208">
        <v>5182284</v>
      </c>
      <c r="CX208">
        <v>34611427</v>
      </c>
      <c r="CY208" s="1">
        <v>46155.685416666667</v>
      </c>
      <c r="CZ208">
        <v>2026</v>
      </c>
      <c r="DA208">
        <v>5</v>
      </c>
      <c r="DB208">
        <v>13</v>
      </c>
      <c r="DC208">
        <v>4</v>
      </c>
      <c r="DD208">
        <v>8</v>
      </c>
      <c r="DE208">
        <v>192</v>
      </c>
      <c r="DG208" t="s">
        <v>20709</v>
      </c>
      <c r="DQ208" t="s">
        <v>19037</v>
      </c>
      <c r="DS208" t="s">
        <v>693</v>
      </c>
      <c r="EP208" t="s">
        <v>19690</v>
      </c>
      <c r="EQ208" t="s">
        <v>255</v>
      </c>
      <c r="ER208" t="s">
        <v>17945</v>
      </c>
      <c r="ES208" t="s">
        <v>281</v>
      </c>
      <c r="ET208" t="s">
        <v>20710</v>
      </c>
      <c r="EU208" t="s">
        <v>17962</v>
      </c>
      <c r="EV208" t="s">
        <v>20711</v>
      </c>
      <c r="EX208" t="s">
        <v>20712</v>
      </c>
      <c r="EY208" t="s">
        <v>20713</v>
      </c>
      <c r="EZ208" t="s">
        <v>270</v>
      </c>
      <c r="FB208" t="s">
        <v>279</v>
      </c>
      <c r="FC208" t="s">
        <v>19074</v>
      </c>
      <c r="FD208" t="s">
        <v>17948</v>
      </c>
      <c r="FE208" t="s">
        <v>281</v>
      </c>
      <c r="FF208" s="1">
        <v>46152.550046296295</v>
      </c>
      <c r="FG208">
        <v>212.51</v>
      </c>
      <c r="FH208">
        <v>9</v>
      </c>
      <c r="FI208">
        <v>3</v>
      </c>
      <c r="FK208" t="s">
        <v>20714</v>
      </c>
      <c r="FL208" t="s">
        <v>20715</v>
      </c>
      <c r="FM208" t="s">
        <v>17949</v>
      </c>
    </row>
    <row r="209" spans="1:169" x14ac:dyDescent="0.3">
      <c r="A209">
        <v>0</v>
      </c>
      <c r="B209" t="s">
        <v>17916</v>
      </c>
      <c r="C209" t="s">
        <v>17916</v>
      </c>
      <c r="E209" t="s">
        <v>19358</v>
      </c>
      <c r="O209" t="s">
        <v>18230</v>
      </c>
      <c r="P209">
        <v>2026</v>
      </c>
      <c r="Q209">
        <v>5</v>
      </c>
      <c r="R209">
        <v>12</v>
      </c>
      <c r="S209" t="s">
        <v>20716</v>
      </c>
      <c r="T209" t="s">
        <v>20717</v>
      </c>
      <c r="W209" t="s">
        <v>19371</v>
      </c>
      <c r="Y209" t="s">
        <v>17916</v>
      </c>
      <c r="AB209" t="s">
        <v>251</v>
      </c>
      <c r="AC209" t="s">
        <v>17924</v>
      </c>
      <c r="AD209">
        <v>1000008222209</v>
      </c>
      <c r="AI209" t="s">
        <v>20718</v>
      </c>
      <c r="AJ209" t="s">
        <v>20719</v>
      </c>
      <c r="AK209" t="s">
        <v>693</v>
      </c>
      <c r="AN209" t="s">
        <v>20718</v>
      </c>
      <c r="AO209" t="s">
        <v>693</v>
      </c>
      <c r="AT209" t="s">
        <v>20720</v>
      </c>
      <c r="AU209" t="s">
        <v>20721</v>
      </c>
      <c r="AV209" t="s">
        <v>20722</v>
      </c>
      <c r="AW209" t="s">
        <v>230</v>
      </c>
      <c r="AX209" t="s">
        <v>230</v>
      </c>
      <c r="AY209" t="s">
        <v>380</v>
      </c>
      <c r="AZ209" t="s">
        <v>380</v>
      </c>
      <c r="BA209" t="s">
        <v>255</v>
      </c>
      <c r="BB209" s="1">
        <v>46154.408136574071</v>
      </c>
      <c r="BC209">
        <v>2026</v>
      </c>
      <c r="BD209">
        <v>5</v>
      </c>
      <c r="BE209">
        <v>12</v>
      </c>
      <c r="BF209" t="s">
        <v>17934</v>
      </c>
      <c r="BG209" t="s">
        <v>18130</v>
      </c>
      <c r="BH209" t="s">
        <v>17936</v>
      </c>
      <c r="BJ209" t="s">
        <v>20723</v>
      </c>
      <c r="BL209" t="s">
        <v>940</v>
      </c>
      <c r="BM209" t="s">
        <v>937</v>
      </c>
      <c r="BN209" t="s">
        <v>20648</v>
      </c>
      <c r="BO209" t="s">
        <v>938</v>
      </c>
      <c r="BP209" t="s">
        <v>20724</v>
      </c>
      <c r="BQ209" t="s">
        <v>20649</v>
      </c>
      <c r="BR209" t="s">
        <v>20725</v>
      </c>
      <c r="BS209" t="s">
        <v>18230</v>
      </c>
      <c r="BT209">
        <v>2026</v>
      </c>
      <c r="BU209">
        <v>5</v>
      </c>
      <c r="BV209">
        <v>12</v>
      </c>
      <c r="BY209" t="s">
        <v>693</v>
      </c>
      <c r="BZ209" t="s">
        <v>17943</v>
      </c>
      <c r="CA209" s="1">
        <v>46154.407638888886</v>
      </c>
      <c r="CB209" s="2">
        <v>46154</v>
      </c>
      <c r="CC209">
        <v>11922</v>
      </c>
      <c r="CD209" t="s">
        <v>337</v>
      </c>
      <c r="CE209" t="s">
        <v>2810</v>
      </c>
      <c r="CF209" t="s">
        <v>19773</v>
      </c>
      <c r="CW209">
        <v>5182283</v>
      </c>
      <c r="CX209">
        <v>34608143</v>
      </c>
      <c r="CY209" s="1">
        <v>46155.444444444445</v>
      </c>
      <c r="CZ209">
        <v>2026</v>
      </c>
      <c r="DA209">
        <v>5</v>
      </c>
      <c r="DB209">
        <v>13</v>
      </c>
      <c r="DC209">
        <v>37</v>
      </c>
      <c r="DD209">
        <v>18</v>
      </c>
      <c r="DE209">
        <v>97</v>
      </c>
      <c r="DG209" t="s">
        <v>20726</v>
      </c>
      <c r="DQ209" t="s">
        <v>19358</v>
      </c>
      <c r="DS209" t="s">
        <v>693</v>
      </c>
      <c r="EP209" t="s">
        <v>19690</v>
      </c>
      <c r="EQ209" t="s">
        <v>255</v>
      </c>
      <c r="ER209" t="s">
        <v>17945</v>
      </c>
      <c r="ES209" t="s">
        <v>281</v>
      </c>
      <c r="ET209" t="s">
        <v>20651</v>
      </c>
      <c r="EU209" t="s">
        <v>17962</v>
      </c>
      <c r="EV209" t="s">
        <v>20727</v>
      </c>
      <c r="EX209" t="s">
        <v>20728</v>
      </c>
      <c r="EY209" t="s">
        <v>20729</v>
      </c>
      <c r="EZ209" t="s">
        <v>270</v>
      </c>
      <c r="FB209" t="s">
        <v>279</v>
      </c>
      <c r="FC209" t="s">
        <v>19074</v>
      </c>
      <c r="FD209" t="s">
        <v>17948</v>
      </c>
      <c r="FE209" t="s">
        <v>281</v>
      </c>
      <c r="FF209" s="1">
        <v>46154.425104166665</v>
      </c>
      <c r="FG209">
        <v>0.41</v>
      </c>
      <c r="FH209">
        <v>0</v>
      </c>
      <c r="FI209">
        <v>1</v>
      </c>
      <c r="FK209" t="s">
        <v>20649</v>
      </c>
      <c r="FL209" t="s">
        <v>20730</v>
      </c>
      <c r="FM209" t="s">
        <v>17949</v>
      </c>
    </row>
    <row r="210" spans="1:169" x14ac:dyDescent="0.3">
      <c r="A210">
        <v>0</v>
      </c>
      <c r="B210" t="s">
        <v>17917</v>
      </c>
      <c r="C210" t="s">
        <v>17917</v>
      </c>
      <c r="D210" t="s">
        <v>20731</v>
      </c>
      <c r="E210" t="s">
        <v>17918</v>
      </c>
      <c r="F210">
        <v>46158.291666666664</v>
      </c>
      <c r="G210">
        <v>2026</v>
      </c>
      <c r="H210">
        <v>5</v>
      </c>
      <c r="I210">
        <v>16</v>
      </c>
      <c r="J210" t="s">
        <v>17963</v>
      </c>
      <c r="O210" t="s">
        <v>18917</v>
      </c>
      <c r="P210">
        <v>2026</v>
      </c>
      <c r="Q210">
        <v>5</v>
      </c>
      <c r="R210">
        <v>6</v>
      </c>
      <c r="S210" t="s">
        <v>20732</v>
      </c>
      <c r="T210" t="s">
        <v>20733</v>
      </c>
      <c r="V210" t="s">
        <v>18108</v>
      </c>
      <c r="Y210" t="s">
        <v>17916</v>
      </c>
      <c r="AB210" t="s">
        <v>251</v>
      </c>
      <c r="AC210" t="s">
        <v>18065</v>
      </c>
      <c r="AD210">
        <v>1000008207642</v>
      </c>
      <c r="AG210" t="s">
        <v>20734</v>
      </c>
      <c r="AH210" t="s">
        <v>20735</v>
      </c>
      <c r="AI210" t="s">
        <v>20736</v>
      </c>
      <c r="AJ210" t="s">
        <v>20737</v>
      </c>
      <c r="AK210" t="s">
        <v>693</v>
      </c>
      <c r="AL210" t="s">
        <v>20734</v>
      </c>
      <c r="AM210" t="s">
        <v>20738</v>
      </c>
      <c r="AN210" t="s">
        <v>20736</v>
      </c>
      <c r="AO210" t="s">
        <v>693</v>
      </c>
      <c r="AP210" t="s">
        <v>20739</v>
      </c>
      <c r="AR210" t="s">
        <v>20738</v>
      </c>
      <c r="AS210" t="s">
        <v>20739</v>
      </c>
      <c r="AT210" t="s">
        <v>20740</v>
      </c>
      <c r="AU210" t="s">
        <v>20741</v>
      </c>
      <c r="AV210" t="s">
        <v>20742</v>
      </c>
      <c r="AW210" t="s">
        <v>230</v>
      </c>
      <c r="AX210" t="s">
        <v>230</v>
      </c>
      <c r="AY210" t="s">
        <v>380</v>
      </c>
      <c r="AZ210" t="s">
        <v>380</v>
      </c>
      <c r="BA210" t="s">
        <v>18076</v>
      </c>
      <c r="BB210" s="1">
        <v>46148.47184027778</v>
      </c>
      <c r="BC210">
        <v>2026</v>
      </c>
      <c r="BD210">
        <v>5</v>
      </c>
      <c r="BE210">
        <v>6</v>
      </c>
      <c r="BF210" t="s">
        <v>18129</v>
      </c>
      <c r="BG210" t="s">
        <v>18130</v>
      </c>
      <c r="BH210" t="s">
        <v>17936</v>
      </c>
      <c r="BJ210" t="s">
        <v>20743</v>
      </c>
      <c r="BL210" t="s">
        <v>20744</v>
      </c>
      <c r="BM210" t="s">
        <v>20745</v>
      </c>
      <c r="BN210" t="s">
        <v>20746</v>
      </c>
      <c r="BO210" t="s">
        <v>546</v>
      </c>
      <c r="BP210" t="s">
        <v>20747</v>
      </c>
      <c r="BQ210" t="s">
        <v>20748</v>
      </c>
      <c r="BR210" t="s">
        <v>20749</v>
      </c>
      <c r="BS210" t="s">
        <v>18917</v>
      </c>
      <c r="BT210">
        <v>2026</v>
      </c>
      <c r="BU210">
        <v>5</v>
      </c>
      <c r="BV210">
        <v>6</v>
      </c>
      <c r="BY210" t="s">
        <v>386</v>
      </c>
      <c r="BZ210" t="s">
        <v>18083</v>
      </c>
      <c r="CA210" s="1">
        <v>46148.47152777778</v>
      </c>
      <c r="CB210" s="2">
        <v>46149</v>
      </c>
      <c r="CE210" t="s">
        <v>2810</v>
      </c>
      <c r="CY210" s="1"/>
      <c r="DQ210" t="s">
        <v>17918</v>
      </c>
      <c r="DR210" t="s">
        <v>693</v>
      </c>
      <c r="DS210" t="s">
        <v>693</v>
      </c>
      <c r="DT210" t="s">
        <v>693</v>
      </c>
      <c r="DV210" t="s">
        <v>693</v>
      </c>
      <c r="EA210" t="s">
        <v>693</v>
      </c>
      <c r="EB210" t="s">
        <v>693</v>
      </c>
      <c r="EP210" t="s">
        <v>19813</v>
      </c>
      <c r="EQ210" t="s">
        <v>18084</v>
      </c>
      <c r="ES210" t="s">
        <v>281</v>
      </c>
      <c r="ET210" t="s">
        <v>20750</v>
      </c>
      <c r="EU210" t="s">
        <v>17962</v>
      </c>
      <c r="EZ210" t="s">
        <v>270</v>
      </c>
      <c r="FB210" t="s">
        <v>281</v>
      </c>
      <c r="FD210" t="s">
        <v>18133</v>
      </c>
      <c r="FE210" t="s">
        <v>281</v>
      </c>
      <c r="FF210" s="1">
        <v>46148.508460648147</v>
      </c>
      <c r="FG210">
        <v>0.88</v>
      </c>
      <c r="FH210">
        <v>0</v>
      </c>
      <c r="FI210">
        <v>2</v>
      </c>
      <c r="FM210" t="s">
        <v>17949</v>
      </c>
    </row>
    <row r="211" spans="1:169" x14ac:dyDescent="0.3">
      <c r="A211">
        <v>0</v>
      </c>
      <c r="B211" t="s">
        <v>17917</v>
      </c>
      <c r="C211" t="s">
        <v>17916</v>
      </c>
      <c r="D211" t="s">
        <v>20751</v>
      </c>
      <c r="E211" t="s">
        <v>17918</v>
      </c>
      <c r="F211">
        <v>46157.5</v>
      </c>
      <c r="G211">
        <v>2026</v>
      </c>
      <c r="H211">
        <v>5</v>
      </c>
      <c r="I211">
        <v>15</v>
      </c>
      <c r="O211" t="s">
        <v>17920</v>
      </c>
      <c r="P211">
        <v>2026</v>
      </c>
      <c r="Q211">
        <v>5</v>
      </c>
      <c r="R211">
        <v>11</v>
      </c>
      <c r="S211" t="s">
        <v>20752</v>
      </c>
      <c r="T211" t="s">
        <v>20753</v>
      </c>
      <c r="V211" t="s">
        <v>17923</v>
      </c>
      <c r="Y211" t="s">
        <v>17916</v>
      </c>
      <c r="AB211" t="s">
        <v>251</v>
      </c>
      <c r="AC211" t="s">
        <v>17924</v>
      </c>
      <c r="AD211">
        <v>1000008218955</v>
      </c>
      <c r="AI211" t="s">
        <v>20754</v>
      </c>
      <c r="AJ211" t="s">
        <v>20755</v>
      </c>
      <c r="AK211" t="s">
        <v>693</v>
      </c>
      <c r="AM211" t="s">
        <v>20756</v>
      </c>
      <c r="AN211" t="s">
        <v>20754</v>
      </c>
      <c r="AO211" t="s">
        <v>693</v>
      </c>
      <c r="AR211" t="s">
        <v>20756</v>
      </c>
      <c r="AT211" t="s">
        <v>20757</v>
      </c>
      <c r="AU211" t="s">
        <v>20758</v>
      </c>
      <c r="AV211" t="s">
        <v>20759</v>
      </c>
      <c r="AW211" t="s">
        <v>230</v>
      </c>
      <c r="AX211" t="s">
        <v>230</v>
      </c>
      <c r="AY211" t="s">
        <v>232</v>
      </c>
      <c r="AZ211" t="s">
        <v>232</v>
      </c>
      <c r="BA211" t="s">
        <v>255</v>
      </c>
      <c r="BB211" s="1">
        <v>46153.347731481481</v>
      </c>
      <c r="BC211">
        <v>2026</v>
      </c>
      <c r="BD211">
        <v>5</v>
      </c>
      <c r="BE211">
        <v>11</v>
      </c>
      <c r="BF211" t="s">
        <v>17934</v>
      </c>
      <c r="BG211" t="s">
        <v>17935</v>
      </c>
      <c r="BH211" t="s">
        <v>17936</v>
      </c>
      <c r="BJ211" t="s">
        <v>20760</v>
      </c>
      <c r="BL211" t="s">
        <v>549</v>
      </c>
      <c r="BM211" t="s">
        <v>545</v>
      </c>
      <c r="BN211" t="s">
        <v>20746</v>
      </c>
      <c r="BO211" t="s">
        <v>546</v>
      </c>
      <c r="BP211" t="s">
        <v>20761</v>
      </c>
      <c r="BQ211" t="s">
        <v>20762</v>
      </c>
      <c r="BR211" t="s">
        <v>20763</v>
      </c>
      <c r="BS211" t="s">
        <v>17920</v>
      </c>
      <c r="BT211">
        <v>2026</v>
      </c>
      <c r="BU211">
        <v>5</v>
      </c>
      <c r="BV211">
        <v>11</v>
      </c>
      <c r="BY211" t="s">
        <v>693</v>
      </c>
      <c r="BZ211" t="s">
        <v>17943</v>
      </c>
      <c r="CA211" s="1">
        <v>46153.347222222219</v>
      </c>
      <c r="CB211" s="2">
        <v>46153</v>
      </c>
      <c r="CE211" t="s">
        <v>2810</v>
      </c>
      <c r="CY211" s="1"/>
      <c r="DQ211" t="s">
        <v>17918</v>
      </c>
      <c r="DS211" t="s">
        <v>693</v>
      </c>
      <c r="EP211" t="s">
        <v>19813</v>
      </c>
      <c r="EQ211" t="s">
        <v>255</v>
      </c>
      <c r="ER211" t="s">
        <v>17945</v>
      </c>
      <c r="ES211" t="s">
        <v>281</v>
      </c>
      <c r="ET211" t="s">
        <v>20764</v>
      </c>
      <c r="EU211" t="s">
        <v>17947</v>
      </c>
      <c r="EZ211" t="s">
        <v>270</v>
      </c>
      <c r="FB211" t="s">
        <v>281</v>
      </c>
      <c r="FD211" t="s">
        <v>17948</v>
      </c>
      <c r="FE211" t="s">
        <v>281</v>
      </c>
      <c r="FF211" s="1">
        <v>46153.800057870372</v>
      </c>
      <c r="FG211">
        <v>10.86</v>
      </c>
      <c r="FH211">
        <v>0</v>
      </c>
      <c r="FI211">
        <v>3</v>
      </c>
      <c r="FM211" t="s">
        <v>17949</v>
      </c>
    </row>
    <row r="212" spans="1:169" x14ac:dyDescent="0.3">
      <c r="A212">
        <v>0</v>
      </c>
      <c r="B212" t="s">
        <v>17916</v>
      </c>
      <c r="C212" t="s">
        <v>17916</v>
      </c>
      <c r="E212" t="s">
        <v>17918</v>
      </c>
      <c r="F212">
        <v>46158.291666666664</v>
      </c>
      <c r="G212">
        <v>2026</v>
      </c>
      <c r="H212">
        <v>5</v>
      </c>
      <c r="I212">
        <v>16</v>
      </c>
      <c r="J212" t="s">
        <v>17963</v>
      </c>
      <c r="O212" t="s">
        <v>18000</v>
      </c>
      <c r="P212">
        <v>2026</v>
      </c>
      <c r="Q212">
        <v>5</v>
      </c>
      <c r="R212">
        <v>14</v>
      </c>
      <c r="S212" t="s">
        <v>20765</v>
      </c>
      <c r="T212" t="s">
        <v>20766</v>
      </c>
      <c r="Y212" t="s">
        <v>17916</v>
      </c>
      <c r="AB212" t="s">
        <v>251</v>
      </c>
      <c r="AC212" t="s">
        <v>17924</v>
      </c>
      <c r="AD212">
        <v>1000008229111</v>
      </c>
      <c r="AI212" t="s">
        <v>20767</v>
      </c>
      <c r="AJ212" t="s">
        <v>20768</v>
      </c>
      <c r="AK212" t="s">
        <v>693</v>
      </c>
      <c r="AM212" t="s">
        <v>20769</v>
      </c>
      <c r="AN212" t="s">
        <v>20767</v>
      </c>
      <c r="AO212" t="s">
        <v>693</v>
      </c>
      <c r="AP212" t="s">
        <v>20770</v>
      </c>
      <c r="AR212" t="s">
        <v>20769</v>
      </c>
      <c r="AS212" t="s">
        <v>20770</v>
      </c>
      <c r="AT212" t="s">
        <v>20771</v>
      </c>
      <c r="AU212" t="s">
        <v>20772</v>
      </c>
      <c r="AV212" t="s">
        <v>20773</v>
      </c>
      <c r="AW212" t="s">
        <v>230</v>
      </c>
      <c r="AX212" t="s">
        <v>230</v>
      </c>
      <c r="AY212" t="s">
        <v>380</v>
      </c>
      <c r="AZ212" t="s">
        <v>380</v>
      </c>
      <c r="BA212" t="s">
        <v>255</v>
      </c>
      <c r="BB212" s="1">
        <v>46156.495300925926</v>
      </c>
      <c r="BC212">
        <v>2026</v>
      </c>
      <c r="BD212">
        <v>5</v>
      </c>
      <c r="BE212">
        <v>14</v>
      </c>
      <c r="BF212" t="s">
        <v>18100</v>
      </c>
      <c r="BG212" t="s">
        <v>18130</v>
      </c>
      <c r="BH212" t="s">
        <v>17936</v>
      </c>
      <c r="BJ212" t="s">
        <v>20774</v>
      </c>
      <c r="BL212" t="s">
        <v>549</v>
      </c>
      <c r="BM212" t="s">
        <v>545</v>
      </c>
      <c r="BN212" t="s">
        <v>20746</v>
      </c>
      <c r="BO212" t="s">
        <v>546</v>
      </c>
      <c r="BP212" t="s">
        <v>20775</v>
      </c>
      <c r="BQ212" t="s">
        <v>20776</v>
      </c>
      <c r="BR212" t="s">
        <v>20777</v>
      </c>
      <c r="BS212" t="s">
        <v>18000</v>
      </c>
      <c r="BT212">
        <v>2026</v>
      </c>
      <c r="BU212">
        <v>5</v>
      </c>
      <c r="BV212">
        <v>14</v>
      </c>
      <c r="BY212" t="s">
        <v>693</v>
      </c>
      <c r="BZ212" t="s">
        <v>17943</v>
      </c>
      <c r="CA212" s="1">
        <v>46156.495138888888</v>
      </c>
      <c r="CB212" s="2">
        <v>46157</v>
      </c>
      <c r="CE212" t="s">
        <v>2810</v>
      </c>
      <c r="CY212" s="1"/>
      <c r="DQ212" t="s">
        <v>17918</v>
      </c>
      <c r="DS212" t="s">
        <v>693</v>
      </c>
      <c r="EP212" t="s">
        <v>19813</v>
      </c>
      <c r="EQ212" t="s">
        <v>255</v>
      </c>
      <c r="ER212" t="s">
        <v>17945</v>
      </c>
      <c r="ES212" t="s">
        <v>281</v>
      </c>
      <c r="ET212" t="s">
        <v>20764</v>
      </c>
      <c r="EU212" t="s">
        <v>17962</v>
      </c>
      <c r="EZ212" t="s">
        <v>270</v>
      </c>
      <c r="FB212" t="s">
        <v>281</v>
      </c>
      <c r="FD212" t="s">
        <v>17948</v>
      </c>
      <c r="FE212" t="s">
        <v>281</v>
      </c>
      <c r="FF212" s="1">
        <v>46156.508449074077</v>
      </c>
      <c r="FG212">
        <v>0.32</v>
      </c>
      <c r="FH212">
        <v>0</v>
      </c>
      <c r="FM212" t="s">
        <v>17949</v>
      </c>
    </row>
    <row r="213" spans="1:169" x14ac:dyDescent="0.3">
      <c r="A213">
        <v>0</v>
      </c>
      <c r="B213" t="s">
        <v>17916</v>
      </c>
      <c r="C213" t="s">
        <v>17916</v>
      </c>
      <c r="E213" t="s">
        <v>17918</v>
      </c>
      <c r="F213">
        <v>46157.5</v>
      </c>
      <c r="G213">
        <v>2026</v>
      </c>
      <c r="H213">
        <v>5</v>
      </c>
      <c r="I213">
        <v>15</v>
      </c>
      <c r="J213" t="s">
        <v>17919</v>
      </c>
      <c r="O213" t="s">
        <v>18000</v>
      </c>
      <c r="P213">
        <v>2026</v>
      </c>
      <c r="Q213">
        <v>5</v>
      </c>
      <c r="R213">
        <v>14</v>
      </c>
      <c r="S213" t="s">
        <v>20778</v>
      </c>
      <c r="T213" t="s">
        <v>20779</v>
      </c>
      <c r="Y213" t="s">
        <v>17916</v>
      </c>
      <c r="AB213" t="s">
        <v>251</v>
      </c>
      <c r="AC213" t="s">
        <v>18065</v>
      </c>
      <c r="AD213">
        <v>1000008229549</v>
      </c>
      <c r="AG213" t="s">
        <v>20780</v>
      </c>
      <c r="AH213" t="s">
        <v>20781</v>
      </c>
      <c r="AI213" t="s">
        <v>20782</v>
      </c>
      <c r="AJ213" t="s">
        <v>20783</v>
      </c>
      <c r="AK213" t="s">
        <v>693</v>
      </c>
      <c r="AL213" t="s">
        <v>20780</v>
      </c>
      <c r="AM213" t="s">
        <v>20784</v>
      </c>
      <c r="AN213" t="s">
        <v>20782</v>
      </c>
      <c r="AO213" t="s">
        <v>693</v>
      </c>
      <c r="AP213" t="s">
        <v>20785</v>
      </c>
      <c r="AR213" t="s">
        <v>20784</v>
      </c>
      <c r="AS213" t="s">
        <v>20785</v>
      </c>
      <c r="AT213" t="s">
        <v>20786</v>
      </c>
      <c r="AU213" t="s">
        <v>20787</v>
      </c>
      <c r="AV213" t="s">
        <v>20788</v>
      </c>
      <c r="AW213" t="s">
        <v>230</v>
      </c>
      <c r="AX213" t="s">
        <v>230</v>
      </c>
      <c r="AY213" t="s">
        <v>380</v>
      </c>
      <c r="AZ213" t="s">
        <v>380</v>
      </c>
      <c r="BA213" t="s">
        <v>18076</v>
      </c>
      <c r="BB213" s="1">
        <v>46156.564814814818</v>
      </c>
      <c r="BC213">
        <v>2026</v>
      </c>
      <c r="BD213">
        <v>5</v>
      </c>
      <c r="BE213">
        <v>14</v>
      </c>
      <c r="BF213" t="s">
        <v>18129</v>
      </c>
      <c r="BG213" t="s">
        <v>18130</v>
      </c>
      <c r="BH213" t="s">
        <v>17936</v>
      </c>
      <c r="BJ213" t="s">
        <v>20789</v>
      </c>
      <c r="BL213" t="s">
        <v>549</v>
      </c>
      <c r="BM213" t="s">
        <v>545</v>
      </c>
      <c r="BN213" t="s">
        <v>20746</v>
      </c>
      <c r="BO213" t="s">
        <v>546</v>
      </c>
      <c r="BP213" t="s">
        <v>20790</v>
      </c>
      <c r="BQ213" t="s">
        <v>20776</v>
      </c>
      <c r="BR213" t="s">
        <v>20791</v>
      </c>
      <c r="BS213" t="s">
        <v>18000</v>
      </c>
      <c r="BT213">
        <v>2026</v>
      </c>
      <c r="BU213">
        <v>5</v>
      </c>
      <c r="BV213">
        <v>14</v>
      </c>
      <c r="BY213" t="s">
        <v>386</v>
      </c>
      <c r="BZ213" t="s">
        <v>18083</v>
      </c>
      <c r="CA213" s="1">
        <v>46156.564583333333</v>
      </c>
      <c r="CB213" s="2">
        <v>46157</v>
      </c>
      <c r="CE213" t="s">
        <v>2810</v>
      </c>
      <c r="CY213" s="1"/>
      <c r="DQ213" t="s">
        <v>17918</v>
      </c>
      <c r="DR213" t="s">
        <v>693</v>
      </c>
      <c r="DS213" t="s">
        <v>693</v>
      </c>
      <c r="DT213" t="s">
        <v>693</v>
      </c>
      <c r="DV213" t="s">
        <v>693</v>
      </c>
      <c r="EA213" t="s">
        <v>693</v>
      </c>
      <c r="EB213" t="s">
        <v>693</v>
      </c>
      <c r="EP213" t="s">
        <v>19813</v>
      </c>
      <c r="EQ213" t="s">
        <v>18084</v>
      </c>
      <c r="ES213" t="s">
        <v>281</v>
      </c>
      <c r="ET213" t="s">
        <v>20764</v>
      </c>
      <c r="EU213" t="s">
        <v>17962</v>
      </c>
      <c r="EZ213" t="s">
        <v>270</v>
      </c>
      <c r="FB213" t="s">
        <v>281</v>
      </c>
      <c r="FD213" t="s">
        <v>18133</v>
      </c>
      <c r="FE213" t="s">
        <v>281</v>
      </c>
      <c r="FF213" s="1">
        <v>46156.591747685183</v>
      </c>
      <c r="FG213">
        <v>0.65</v>
      </c>
      <c r="FH213">
        <v>0</v>
      </c>
      <c r="FM213" t="s">
        <v>17949</v>
      </c>
    </row>
    <row r="214" spans="1:169" x14ac:dyDescent="0.3">
      <c r="A214">
        <v>0</v>
      </c>
      <c r="B214" t="s">
        <v>17916</v>
      </c>
      <c r="C214" t="s">
        <v>17916</v>
      </c>
      <c r="E214" t="s">
        <v>17918</v>
      </c>
      <c r="F214">
        <v>46159.291666666664</v>
      </c>
      <c r="G214">
        <v>2026</v>
      </c>
      <c r="H214">
        <v>5</v>
      </c>
      <c r="I214">
        <v>17</v>
      </c>
      <c r="J214" t="s">
        <v>17963</v>
      </c>
      <c r="O214" t="s">
        <v>18000</v>
      </c>
      <c r="P214">
        <v>2026</v>
      </c>
      <c r="Q214">
        <v>5</v>
      </c>
      <c r="R214">
        <v>14</v>
      </c>
      <c r="S214" t="s">
        <v>20792</v>
      </c>
      <c r="T214" t="s">
        <v>20793</v>
      </c>
      <c r="V214" t="s">
        <v>17923</v>
      </c>
      <c r="Y214" t="s">
        <v>17916</v>
      </c>
      <c r="AB214" t="s">
        <v>251</v>
      </c>
      <c r="AC214" t="s">
        <v>17924</v>
      </c>
      <c r="AD214">
        <v>1000008239094</v>
      </c>
      <c r="AI214" t="s">
        <v>20794</v>
      </c>
      <c r="AJ214" t="s">
        <v>20795</v>
      </c>
      <c r="AK214" t="s">
        <v>693</v>
      </c>
      <c r="AN214" t="s">
        <v>20794</v>
      </c>
      <c r="AO214" t="s">
        <v>693</v>
      </c>
      <c r="AT214" t="s">
        <v>20796</v>
      </c>
      <c r="AU214" t="s">
        <v>20797</v>
      </c>
      <c r="AV214" t="s">
        <v>20798</v>
      </c>
      <c r="AW214" t="s">
        <v>230</v>
      </c>
      <c r="AX214" t="s">
        <v>230</v>
      </c>
      <c r="AY214" t="s">
        <v>232</v>
      </c>
      <c r="AZ214" t="s">
        <v>232</v>
      </c>
      <c r="BA214" t="s">
        <v>255</v>
      </c>
      <c r="BB214" s="1">
        <v>46156.695416666669</v>
      </c>
      <c r="BC214">
        <v>2026</v>
      </c>
      <c r="BD214">
        <v>5</v>
      </c>
      <c r="BE214">
        <v>14</v>
      </c>
      <c r="BF214" t="s">
        <v>18100</v>
      </c>
      <c r="BG214" t="s">
        <v>17935</v>
      </c>
      <c r="BH214" t="s">
        <v>17936</v>
      </c>
      <c r="BJ214" t="s">
        <v>20799</v>
      </c>
      <c r="BL214" t="s">
        <v>549</v>
      </c>
      <c r="BM214" t="s">
        <v>545</v>
      </c>
      <c r="BN214" t="s">
        <v>20746</v>
      </c>
      <c r="BO214" t="s">
        <v>546</v>
      </c>
      <c r="BP214" t="s">
        <v>2487</v>
      </c>
      <c r="BQ214" t="s">
        <v>20800</v>
      </c>
      <c r="BR214" t="s">
        <v>20801</v>
      </c>
      <c r="BS214" t="s">
        <v>18000</v>
      </c>
      <c r="BT214">
        <v>2026</v>
      </c>
      <c r="BU214">
        <v>5</v>
      </c>
      <c r="BV214">
        <v>14</v>
      </c>
      <c r="BY214" t="s">
        <v>693</v>
      </c>
      <c r="BZ214" t="s">
        <v>17943</v>
      </c>
      <c r="CA214" s="1">
        <v>46156.695138888892</v>
      </c>
      <c r="CB214" s="2">
        <v>46157</v>
      </c>
      <c r="CE214" t="s">
        <v>2810</v>
      </c>
      <c r="CY214" s="1"/>
      <c r="DQ214" t="s">
        <v>17918</v>
      </c>
      <c r="DS214" t="s">
        <v>693</v>
      </c>
      <c r="EP214" t="s">
        <v>19813</v>
      </c>
      <c r="EQ214" t="s">
        <v>255</v>
      </c>
      <c r="ER214" t="s">
        <v>17945</v>
      </c>
      <c r="ES214" t="s">
        <v>281</v>
      </c>
      <c r="ET214" t="s">
        <v>20764</v>
      </c>
      <c r="EU214" t="s">
        <v>17947</v>
      </c>
      <c r="EZ214" t="s">
        <v>270</v>
      </c>
      <c r="FB214" t="s">
        <v>281</v>
      </c>
      <c r="FD214" t="s">
        <v>17948</v>
      </c>
      <c r="FE214" t="s">
        <v>281</v>
      </c>
      <c r="FF214" s="1">
        <v>46156.716874999998</v>
      </c>
      <c r="FG214">
        <v>0.52</v>
      </c>
      <c r="FH214">
        <v>0</v>
      </c>
      <c r="FM214" t="s">
        <v>17949</v>
      </c>
    </row>
    <row r="215" spans="1:169" x14ac:dyDescent="0.3">
      <c r="A215">
        <v>0</v>
      </c>
      <c r="B215" t="s">
        <v>17916</v>
      </c>
      <c r="C215" t="s">
        <v>17916</v>
      </c>
      <c r="E215" t="s">
        <v>17918</v>
      </c>
      <c r="F215">
        <v>46157.5</v>
      </c>
      <c r="G215">
        <v>2026</v>
      </c>
      <c r="H215">
        <v>5</v>
      </c>
      <c r="I215">
        <v>15</v>
      </c>
      <c r="J215" t="s">
        <v>17919</v>
      </c>
      <c r="O215" t="s">
        <v>18000</v>
      </c>
      <c r="P215">
        <v>2026</v>
      </c>
      <c r="Q215">
        <v>5</v>
      </c>
      <c r="R215">
        <v>14</v>
      </c>
      <c r="S215" t="s">
        <v>20802</v>
      </c>
      <c r="T215" t="s">
        <v>20803</v>
      </c>
      <c r="Y215" t="s">
        <v>17916</v>
      </c>
      <c r="AB215" t="s">
        <v>251</v>
      </c>
      <c r="AC215" t="s">
        <v>18065</v>
      </c>
      <c r="AD215">
        <v>1000008239557</v>
      </c>
      <c r="AG215" t="s">
        <v>20804</v>
      </c>
      <c r="AH215" t="s">
        <v>20805</v>
      </c>
      <c r="AI215" t="s">
        <v>20806</v>
      </c>
      <c r="AJ215" t="s">
        <v>20807</v>
      </c>
      <c r="AK215" t="s">
        <v>693</v>
      </c>
      <c r="AL215" t="s">
        <v>20804</v>
      </c>
      <c r="AM215" t="s">
        <v>696</v>
      </c>
      <c r="AN215" t="s">
        <v>20806</v>
      </c>
      <c r="AO215" t="s">
        <v>693</v>
      </c>
      <c r="AP215" t="s">
        <v>696</v>
      </c>
      <c r="AR215" t="s">
        <v>696</v>
      </c>
      <c r="AS215" t="s">
        <v>696</v>
      </c>
      <c r="AT215" t="s">
        <v>20808</v>
      </c>
      <c r="AU215" t="s">
        <v>20809</v>
      </c>
      <c r="AV215" t="s">
        <v>20810</v>
      </c>
      <c r="AW215" t="s">
        <v>230</v>
      </c>
      <c r="AX215" t="s">
        <v>230</v>
      </c>
      <c r="AY215" t="s">
        <v>380</v>
      </c>
      <c r="AZ215" t="s">
        <v>380</v>
      </c>
      <c r="BA215" t="s">
        <v>18076</v>
      </c>
      <c r="BB215" s="1">
        <v>46156.722118055557</v>
      </c>
      <c r="BC215">
        <v>2026</v>
      </c>
      <c r="BD215">
        <v>5</v>
      </c>
      <c r="BE215">
        <v>14</v>
      </c>
      <c r="BF215" t="s">
        <v>18129</v>
      </c>
      <c r="BG215" t="s">
        <v>18130</v>
      </c>
      <c r="BH215" t="s">
        <v>17936</v>
      </c>
      <c r="BJ215" t="s">
        <v>20811</v>
      </c>
      <c r="BL215" t="s">
        <v>3105</v>
      </c>
      <c r="BM215" t="s">
        <v>3106</v>
      </c>
      <c r="BN215" t="s">
        <v>20746</v>
      </c>
      <c r="BO215" t="s">
        <v>546</v>
      </c>
      <c r="BP215" t="s">
        <v>20812</v>
      </c>
      <c r="BQ215" t="s">
        <v>20813</v>
      </c>
      <c r="BR215" t="s">
        <v>20814</v>
      </c>
      <c r="BS215" t="s">
        <v>18000</v>
      </c>
      <c r="BT215">
        <v>2026</v>
      </c>
      <c r="BU215">
        <v>5</v>
      </c>
      <c r="BV215">
        <v>14</v>
      </c>
      <c r="BY215" t="s">
        <v>386</v>
      </c>
      <c r="BZ215" t="s">
        <v>18083</v>
      </c>
      <c r="CA215" s="1">
        <v>46156.72152777778</v>
      </c>
      <c r="CB215" s="2">
        <v>46157</v>
      </c>
      <c r="CE215" t="s">
        <v>2810</v>
      </c>
      <c r="CY215" s="1"/>
      <c r="DQ215" t="s">
        <v>17918</v>
      </c>
      <c r="DR215" t="s">
        <v>693</v>
      </c>
      <c r="DS215" t="s">
        <v>693</v>
      </c>
      <c r="DT215" t="s">
        <v>693</v>
      </c>
      <c r="DV215" t="s">
        <v>693</v>
      </c>
      <c r="EA215" t="s">
        <v>693</v>
      </c>
      <c r="EB215" t="s">
        <v>693</v>
      </c>
      <c r="EP215" t="s">
        <v>19813</v>
      </c>
      <c r="EQ215" t="s">
        <v>18084</v>
      </c>
      <c r="ES215" t="s">
        <v>281</v>
      </c>
      <c r="ET215" t="s">
        <v>20764</v>
      </c>
      <c r="EU215" t="s">
        <v>17962</v>
      </c>
      <c r="EZ215" t="s">
        <v>270</v>
      </c>
      <c r="FB215" t="s">
        <v>281</v>
      </c>
      <c r="FD215" t="s">
        <v>18133</v>
      </c>
      <c r="FE215" t="s">
        <v>281</v>
      </c>
      <c r="FF215" s="1">
        <v>46156.75849537037</v>
      </c>
      <c r="FG215">
        <v>0.87</v>
      </c>
      <c r="FH215">
        <v>0</v>
      </c>
      <c r="FM215" t="s">
        <v>17949</v>
      </c>
    </row>
    <row r="216" spans="1:169" x14ac:dyDescent="0.3">
      <c r="A216">
        <v>0</v>
      </c>
      <c r="B216" t="s">
        <v>17917</v>
      </c>
      <c r="C216" t="s">
        <v>17917</v>
      </c>
      <c r="D216" t="s">
        <v>20815</v>
      </c>
      <c r="E216" t="s">
        <v>17918</v>
      </c>
      <c r="F216">
        <v>46157.5</v>
      </c>
      <c r="G216">
        <v>2026</v>
      </c>
      <c r="H216">
        <v>5</v>
      </c>
      <c r="I216">
        <v>15</v>
      </c>
      <c r="O216" t="s">
        <v>17964</v>
      </c>
      <c r="P216">
        <v>2026</v>
      </c>
      <c r="Q216">
        <v>5</v>
      </c>
      <c r="R216">
        <v>13</v>
      </c>
      <c r="S216" t="s">
        <v>20816</v>
      </c>
      <c r="T216" t="s">
        <v>20817</v>
      </c>
      <c r="V216" t="s">
        <v>18870</v>
      </c>
      <c r="Y216" t="s">
        <v>17916</v>
      </c>
      <c r="AB216" t="s">
        <v>251</v>
      </c>
      <c r="AC216" t="s">
        <v>17924</v>
      </c>
      <c r="AD216">
        <v>1000008227813</v>
      </c>
      <c r="AI216" t="s">
        <v>20818</v>
      </c>
      <c r="AJ216" t="s">
        <v>20819</v>
      </c>
      <c r="AK216" t="s">
        <v>693</v>
      </c>
      <c r="AM216" t="s">
        <v>20820</v>
      </c>
      <c r="AN216" t="s">
        <v>20818</v>
      </c>
      <c r="AO216" t="s">
        <v>693</v>
      </c>
      <c r="AP216" t="s">
        <v>20821</v>
      </c>
      <c r="AR216" t="s">
        <v>20820</v>
      </c>
      <c r="AS216" t="s">
        <v>20821</v>
      </c>
      <c r="AT216" t="s">
        <v>20822</v>
      </c>
      <c r="AU216" t="s">
        <v>20823</v>
      </c>
      <c r="AV216" t="s">
        <v>20824</v>
      </c>
      <c r="AW216" t="s">
        <v>230</v>
      </c>
      <c r="AX216" t="s">
        <v>230</v>
      </c>
      <c r="AY216" t="s">
        <v>380</v>
      </c>
      <c r="AZ216" t="s">
        <v>380</v>
      </c>
      <c r="BA216" t="s">
        <v>255</v>
      </c>
      <c r="BB216" s="1">
        <v>46155.764293981483</v>
      </c>
      <c r="BC216">
        <v>2026</v>
      </c>
      <c r="BD216">
        <v>5</v>
      </c>
      <c r="BE216">
        <v>13</v>
      </c>
      <c r="BF216" t="s">
        <v>18100</v>
      </c>
      <c r="BG216" t="s">
        <v>18130</v>
      </c>
      <c r="BH216" t="s">
        <v>17936</v>
      </c>
      <c r="BJ216" t="s">
        <v>20820</v>
      </c>
      <c r="BL216" t="s">
        <v>549</v>
      </c>
      <c r="BM216" t="s">
        <v>545</v>
      </c>
      <c r="BN216" t="s">
        <v>20746</v>
      </c>
      <c r="BO216" t="s">
        <v>546</v>
      </c>
      <c r="BP216" t="s">
        <v>20825</v>
      </c>
      <c r="BQ216" t="s">
        <v>20776</v>
      </c>
      <c r="BR216" t="s">
        <v>20826</v>
      </c>
      <c r="BS216" t="s">
        <v>17964</v>
      </c>
      <c r="BT216">
        <v>2026</v>
      </c>
      <c r="BU216">
        <v>5</v>
      </c>
      <c r="BV216">
        <v>13</v>
      </c>
      <c r="BY216" t="s">
        <v>693</v>
      </c>
      <c r="BZ216" t="s">
        <v>17943</v>
      </c>
      <c r="CA216" s="1">
        <v>46155.763888888891</v>
      </c>
      <c r="CB216" s="2">
        <v>46156</v>
      </c>
      <c r="CC216">
        <v>3815</v>
      </c>
      <c r="CD216" t="s">
        <v>337</v>
      </c>
      <c r="CE216" t="s">
        <v>2810</v>
      </c>
      <c r="CF216" t="s">
        <v>20497</v>
      </c>
      <c r="CW216">
        <v>5182938</v>
      </c>
      <c r="CX216">
        <v>34618438</v>
      </c>
      <c r="CY216" s="1">
        <v>46156.65</v>
      </c>
      <c r="CZ216">
        <v>2026</v>
      </c>
      <c r="DA216">
        <v>5</v>
      </c>
      <c r="DB216">
        <v>14</v>
      </c>
      <c r="DC216">
        <v>3</v>
      </c>
      <c r="DD216">
        <v>7</v>
      </c>
      <c r="DE216">
        <v>748</v>
      </c>
      <c r="DG216" t="s">
        <v>20827</v>
      </c>
      <c r="DQ216" t="s">
        <v>17918</v>
      </c>
      <c r="DS216" t="s">
        <v>693</v>
      </c>
      <c r="EP216" t="s">
        <v>19813</v>
      </c>
      <c r="EQ216" t="s">
        <v>255</v>
      </c>
      <c r="ER216" t="s">
        <v>17945</v>
      </c>
      <c r="ES216" t="s">
        <v>281</v>
      </c>
      <c r="ET216" t="s">
        <v>20764</v>
      </c>
      <c r="EU216" t="s">
        <v>17962</v>
      </c>
      <c r="EV216" t="s">
        <v>20828</v>
      </c>
      <c r="EX216" t="s">
        <v>20829</v>
      </c>
      <c r="EY216" t="s">
        <v>20830</v>
      </c>
      <c r="EZ216" t="s">
        <v>270</v>
      </c>
      <c r="FB216" t="s">
        <v>281</v>
      </c>
      <c r="FD216" t="s">
        <v>17948</v>
      </c>
      <c r="FE216" t="s">
        <v>281</v>
      </c>
      <c r="FF216" s="1">
        <v>46155.800196759257</v>
      </c>
      <c r="FG216">
        <v>0.86</v>
      </c>
      <c r="FH216">
        <v>0</v>
      </c>
      <c r="FI216">
        <v>1</v>
      </c>
      <c r="FK216" t="s">
        <v>20776</v>
      </c>
      <c r="FL216" t="s">
        <v>20831</v>
      </c>
      <c r="FM216" t="s">
        <v>17949</v>
      </c>
    </row>
    <row r="217" spans="1:169" x14ac:dyDescent="0.3">
      <c r="A217">
        <v>0</v>
      </c>
      <c r="B217" t="s">
        <v>17916</v>
      </c>
      <c r="C217" t="s">
        <v>17917</v>
      </c>
      <c r="E217" t="s">
        <v>17918</v>
      </c>
      <c r="F217">
        <v>46157.291666666664</v>
      </c>
      <c r="G217">
        <v>2026</v>
      </c>
      <c r="H217">
        <v>5</v>
      </c>
      <c r="I217">
        <v>15</v>
      </c>
      <c r="J217" t="s">
        <v>17963</v>
      </c>
      <c r="O217" t="s">
        <v>18230</v>
      </c>
      <c r="P217">
        <v>2026</v>
      </c>
      <c r="Q217">
        <v>5</v>
      </c>
      <c r="R217">
        <v>12</v>
      </c>
      <c r="S217" t="s">
        <v>20832</v>
      </c>
      <c r="T217" t="s">
        <v>20833</v>
      </c>
      <c r="V217" t="s">
        <v>18870</v>
      </c>
      <c r="Y217" t="s">
        <v>17916</v>
      </c>
      <c r="AB217" t="s">
        <v>251</v>
      </c>
      <c r="AC217" t="s">
        <v>17924</v>
      </c>
      <c r="AD217">
        <v>1000008223147</v>
      </c>
      <c r="AF217" t="s">
        <v>20834</v>
      </c>
      <c r="AI217" t="s">
        <v>20835</v>
      </c>
      <c r="AJ217" t="s">
        <v>20836</v>
      </c>
      <c r="AK217" t="s">
        <v>693</v>
      </c>
      <c r="AM217" t="s">
        <v>20837</v>
      </c>
      <c r="AN217" t="s">
        <v>20835</v>
      </c>
      <c r="AO217" t="s">
        <v>693</v>
      </c>
      <c r="AP217" t="s">
        <v>20838</v>
      </c>
      <c r="AR217" t="s">
        <v>20837</v>
      </c>
      <c r="AS217" t="s">
        <v>20838</v>
      </c>
      <c r="AT217" t="s">
        <v>20839</v>
      </c>
      <c r="AU217" t="s">
        <v>20840</v>
      </c>
      <c r="AV217" t="s">
        <v>20841</v>
      </c>
      <c r="AW217" t="s">
        <v>230</v>
      </c>
      <c r="AX217" t="s">
        <v>230</v>
      </c>
      <c r="AY217" t="s">
        <v>380</v>
      </c>
      <c r="AZ217" t="s">
        <v>380</v>
      </c>
      <c r="BA217" t="s">
        <v>255</v>
      </c>
      <c r="BB217" s="1">
        <v>46154.518321759257</v>
      </c>
      <c r="BC217">
        <v>2026</v>
      </c>
      <c r="BD217">
        <v>5</v>
      </c>
      <c r="BE217">
        <v>12</v>
      </c>
      <c r="BF217" t="s">
        <v>18675</v>
      </c>
      <c r="BG217" t="s">
        <v>18130</v>
      </c>
      <c r="BH217" t="s">
        <v>17936</v>
      </c>
      <c r="BJ217" t="s">
        <v>20837</v>
      </c>
      <c r="BL217" t="s">
        <v>20744</v>
      </c>
      <c r="BM217" t="s">
        <v>20745</v>
      </c>
      <c r="BN217" t="s">
        <v>20746</v>
      </c>
      <c r="BO217" t="s">
        <v>546</v>
      </c>
      <c r="BP217" t="s">
        <v>3109</v>
      </c>
      <c r="BQ217" t="s">
        <v>20748</v>
      </c>
      <c r="BR217" t="s">
        <v>20842</v>
      </c>
      <c r="BS217" t="s">
        <v>18230</v>
      </c>
      <c r="BT217">
        <v>2026</v>
      </c>
      <c r="BU217">
        <v>5</v>
      </c>
      <c r="BV217">
        <v>12</v>
      </c>
      <c r="BY217" t="s">
        <v>693</v>
      </c>
      <c r="BZ217" t="s">
        <v>17943</v>
      </c>
      <c r="CA217" s="1">
        <v>46154.518055555556</v>
      </c>
      <c r="CB217" s="2">
        <v>46155</v>
      </c>
      <c r="CC217">
        <v>2640</v>
      </c>
      <c r="CD217" t="s">
        <v>337</v>
      </c>
      <c r="CE217" t="s">
        <v>2810</v>
      </c>
      <c r="CF217" t="s">
        <v>20497</v>
      </c>
      <c r="CW217">
        <v>5182265</v>
      </c>
      <c r="CX217">
        <v>34608938</v>
      </c>
      <c r="CY217" s="1">
        <v>46155.509722222225</v>
      </c>
      <c r="CZ217">
        <v>2026</v>
      </c>
      <c r="DA217">
        <v>5</v>
      </c>
      <c r="DB217">
        <v>13</v>
      </c>
      <c r="DC217">
        <v>12</v>
      </c>
      <c r="DD217">
        <v>11</v>
      </c>
      <c r="DE217">
        <v>756</v>
      </c>
      <c r="DG217" t="s">
        <v>20843</v>
      </c>
      <c r="DQ217" t="s">
        <v>17918</v>
      </c>
      <c r="DS217" t="s">
        <v>693</v>
      </c>
      <c r="EP217" t="s">
        <v>19813</v>
      </c>
      <c r="EQ217" t="s">
        <v>255</v>
      </c>
      <c r="ER217" t="s">
        <v>17945</v>
      </c>
      <c r="ES217" t="s">
        <v>281</v>
      </c>
      <c r="ET217" t="s">
        <v>20750</v>
      </c>
      <c r="EU217" t="s">
        <v>17947</v>
      </c>
      <c r="EV217" t="s">
        <v>20844</v>
      </c>
      <c r="EX217" t="s">
        <v>20845</v>
      </c>
      <c r="EY217" t="s">
        <v>20846</v>
      </c>
      <c r="EZ217" t="s">
        <v>270</v>
      </c>
      <c r="FB217" t="s">
        <v>281</v>
      </c>
      <c r="FD217" t="s">
        <v>17948</v>
      </c>
      <c r="FE217" t="s">
        <v>281</v>
      </c>
      <c r="FF217" s="1">
        <v>46154.550115740742</v>
      </c>
      <c r="FG217">
        <v>0.76</v>
      </c>
      <c r="FH217">
        <v>0</v>
      </c>
      <c r="FI217">
        <v>3</v>
      </c>
      <c r="FK217" t="s">
        <v>20748</v>
      </c>
      <c r="FL217" t="s">
        <v>20847</v>
      </c>
      <c r="FM217" t="s">
        <v>17949</v>
      </c>
    </row>
    <row r="218" spans="1:169" x14ac:dyDescent="0.3">
      <c r="A218">
        <v>0</v>
      </c>
      <c r="B218" t="s">
        <v>17917</v>
      </c>
      <c r="C218" t="s">
        <v>17917</v>
      </c>
      <c r="D218" t="s">
        <v>20848</v>
      </c>
      <c r="E218" t="s">
        <v>19037</v>
      </c>
      <c r="O218" t="s">
        <v>19059</v>
      </c>
      <c r="P218">
        <v>2026</v>
      </c>
      <c r="Q218">
        <v>5</v>
      </c>
      <c r="R218">
        <v>5</v>
      </c>
      <c r="S218" t="s">
        <v>20849</v>
      </c>
      <c r="T218" t="s">
        <v>20850</v>
      </c>
      <c r="Y218" t="s">
        <v>17916</v>
      </c>
      <c r="AB218" t="s">
        <v>251</v>
      </c>
      <c r="AC218" t="s">
        <v>18065</v>
      </c>
      <c r="AD218">
        <v>1000008205495</v>
      </c>
      <c r="AF218" t="s">
        <v>20851</v>
      </c>
      <c r="AI218" t="s">
        <v>20852</v>
      </c>
      <c r="AJ218" t="s">
        <v>20853</v>
      </c>
      <c r="AK218" t="s">
        <v>693</v>
      </c>
      <c r="AL218" t="s">
        <v>20854</v>
      </c>
      <c r="AN218" t="s">
        <v>20852</v>
      </c>
      <c r="AO218" t="s">
        <v>693</v>
      </c>
      <c r="AT218" t="s">
        <v>20855</v>
      </c>
      <c r="AU218" t="s">
        <v>20856</v>
      </c>
      <c r="AV218" t="s">
        <v>20857</v>
      </c>
      <c r="AW218" t="s">
        <v>230</v>
      </c>
      <c r="AX218" t="s">
        <v>230</v>
      </c>
      <c r="AY218" t="s">
        <v>232</v>
      </c>
      <c r="AZ218" t="s">
        <v>232</v>
      </c>
      <c r="BA218" t="s">
        <v>18076</v>
      </c>
      <c r="BB218" s="1">
        <v>46147.599351851852</v>
      </c>
      <c r="BC218">
        <v>2026</v>
      </c>
      <c r="BD218">
        <v>5</v>
      </c>
      <c r="BE218">
        <v>5</v>
      </c>
      <c r="BF218" t="s">
        <v>18129</v>
      </c>
      <c r="BG218" t="s">
        <v>17935</v>
      </c>
      <c r="BH218" t="s">
        <v>17936</v>
      </c>
      <c r="BJ218" t="s">
        <v>20858</v>
      </c>
      <c r="BL218" t="s">
        <v>3105</v>
      </c>
      <c r="BM218" t="s">
        <v>3106</v>
      </c>
      <c r="BN218" t="s">
        <v>20746</v>
      </c>
      <c r="BO218" t="s">
        <v>546</v>
      </c>
      <c r="BP218" t="s">
        <v>20859</v>
      </c>
      <c r="BQ218" t="s">
        <v>20860</v>
      </c>
      <c r="BR218" t="s">
        <v>20861</v>
      </c>
      <c r="BS218" t="s">
        <v>19059</v>
      </c>
      <c r="BT218">
        <v>2026</v>
      </c>
      <c r="BU218">
        <v>5</v>
      </c>
      <c r="BV218">
        <v>5</v>
      </c>
      <c r="BZ218" t="s">
        <v>18083</v>
      </c>
      <c r="CA218" s="1">
        <v>46147.599305555559</v>
      </c>
      <c r="CB218" s="2">
        <v>46148</v>
      </c>
      <c r="CE218" t="s">
        <v>2810</v>
      </c>
      <c r="CY218" s="1"/>
      <c r="DQ218" t="s">
        <v>19037</v>
      </c>
      <c r="DR218" t="s">
        <v>693</v>
      </c>
      <c r="DS218" t="s">
        <v>693</v>
      </c>
      <c r="DT218" t="s">
        <v>693</v>
      </c>
      <c r="DV218" t="s">
        <v>693</v>
      </c>
      <c r="EA218" t="s">
        <v>693</v>
      </c>
      <c r="EP218" t="s">
        <v>19813</v>
      </c>
      <c r="EQ218" t="s">
        <v>18084</v>
      </c>
      <c r="ES218" t="s">
        <v>281</v>
      </c>
      <c r="ET218" t="s">
        <v>20764</v>
      </c>
      <c r="EU218" t="s">
        <v>17962</v>
      </c>
      <c r="EZ218" t="s">
        <v>394</v>
      </c>
      <c r="FB218" t="s">
        <v>279</v>
      </c>
      <c r="FC218" t="s">
        <v>18518</v>
      </c>
      <c r="FE218" t="s">
        <v>281</v>
      </c>
      <c r="FF218" s="1"/>
      <c r="FI218">
        <v>4</v>
      </c>
      <c r="FM218" t="s">
        <v>17949</v>
      </c>
    </row>
    <row r="219" spans="1:169" x14ac:dyDescent="0.3">
      <c r="A219">
        <v>0</v>
      </c>
      <c r="B219" t="s">
        <v>17916</v>
      </c>
      <c r="C219" t="s">
        <v>17916</v>
      </c>
      <c r="E219" t="s">
        <v>19358</v>
      </c>
      <c r="O219" t="s">
        <v>17964</v>
      </c>
      <c r="P219">
        <v>2026</v>
      </c>
      <c r="Q219">
        <v>5</v>
      </c>
      <c r="R219">
        <v>13</v>
      </c>
      <c r="S219" t="s">
        <v>20862</v>
      </c>
      <c r="T219" t="s">
        <v>20863</v>
      </c>
      <c r="W219" t="s">
        <v>2955</v>
      </c>
      <c r="Y219" t="s">
        <v>17916</v>
      </c>
      <c r="AB219" t="s">
        <v>251</v>
      </c>
      <c r="AC219" t="s">
        <v>18065</v>
      </c>
      <c r="AD219">
        <v>1000008225663</v>
      </c>
      <c r="AG219" t="s">
        <v>20864</v>
      </c>
      <c r="AH219" t="s">
        <v>20865</v>
      </c>
      <c r="AI219" t="s">
        <v>20866</v>
      </c>
      <c r="AJ219" t="s">
        <v>20867</v>
      </c>
      <c r="AK219" t="s">
        <v>693</v>
      </c>
      <c r="AL219" t="s">
        <v>20864</v>
      </c>
      <c r="AM219" t="s">
        <v>20868</v>
      </c>
      <c r="AN219" t="s">
        <v>20866</v>
      </c>
      <c r="AO219" t="s">
        <v>693</v>
      </c>
      <c r="AP219" t="s">
        <v>20869</v>
      </c>
      <c r="AR219" t="s">
        <v>20868</v>
      </c>
      <c r="AS219" t="s">
        <v>20869</v>
      </c>
      <c r="AT219" t="s">
        <v>20870</v>
      </c>
      <c r="AU219" t="s">
        <v>20871</v>
      </c>
      <c r="AV219" t="s">
        <v>20872</v>
      </c>
      <c r="AW219" t="s">
        <v>230</v>
      </c>
      <c r="AX219" t="s">
        <v>230</v>
      </c>
      <c r="AY219" t="s">
        <v>380</v>
      </c>
      <c r="AZ219" t="s">
        <v>380</v>
      </c>
      <c r="BA219" t="s">
        <v>18076</v>
      </c>
      <c r="BB219" s="1">
        <v>46155.476377314815</v>
      </c>
      <c r="BC219">
        <v>2026</v>
      </c>
      <c r="BD219">
        <v>5</v>
      </c>
      <c r="BE219">
        <v>13</v>
      </c>
      <c r="BF219" t="s">
        <v>18129</v>
      </c>
      <c r="BG219" t="s">
        <v>18130</v>
      </c>
      <c r="BH219" t="s">
        <v>17936</v>
      </c>
      <c r="BJ219" t="s">
        <v>20873</v>
      </c>
      <c r="BL219" t="s">
        <v>549</v>
      </c>
      <c r="BM219" t="s">
        <v>545</v>
      </c>
      <c r="BN219" t="s">
        <v>20746</v>
      </c>
      <c r="BO219" t="s">
        <v>546</v>
      </c>
      <c r="BP219" t="s">
        <v>3117</v>
      </c>
      <c r="BQ219" t="s">
        <v>20800</v>
      </c>
      <c r="BR219" t="s">
        <v>20874</v>
      </c>
      <c r="BS219" t="s">
        <v>17964</v>
      </c>
      <c r="BT219">
        <v>2026</v>
      </c>
      <c r="BU219">
        <v>5</v>
      </c>
      <c r="BV219">
        <v>13</v>
      </c>
      <c r="BY219" t="s">
        <v>386</v>
      </c>
      <c r="BZ219" t="s">
        <v>18083</v>
      </c>
      <c r="CA219" s="1">
        <v>46155.476388888892</v>
      </c>
      <c r="CB219" s="2">
        <v>46156</v>
      </c>
      <c r="CE219" t="s">
        <v>2810</v>
      </c>
      <c r="CY219" s="1"/>
      <c r="DQ219" t="s">
        <v>19358</v>
      </c>
      <c r="DR219" t="s">
        <v>693</v>
      </c>
      <c r="DS219" t="s">
        <v>693</v>
      </c>
      <c r="DT219" t="s">
        <v>693</v>
      </c>
      <c r="DV219" t="s">
        <v>693</v>
      </c>
      <c r="EA219" t="s">
        <v>693</v>
      </c>
      <c r="EB219" t="s">
        <v>693</v>
      </c>
      <c r="EP219" t="s">
        <v>19813</v>
      </c>
      <c r="EQ219" t="s">
        <v>18084</v>
      </c>
      <c r="ES219" t="s">
        <v>281</v>
      </c>
      <c r="ET219" t="s">
        <v>20764</v>
      </c>
      <c r="EU219" t="s">
        <v>17962</v>
      </c>
      <c r="EZ219" t="s">
        <v>270</v>
      </c>
      <c r="FB219" t="s">
        <v>279</v>
      </c>
      <c r="FC219" t="s">
        <v>19074</v>
      </c>
      <c r="FD219" t="s">
        <v>18133</v>
      </c>
      <c r="FE219" t="s">
        <v>281</v>
      </c>
      <c r="FF219" s="1">
        <v>46155.508437500001</v>
      </c>
      <c r="FG219">
        <v>0.77</v>
      </c>
      <c r="FH219">
        <v>0</v>
      </c>
      <c r="FI219">
        <v>1</v>
      </c>
      <c r="FM219" t="s">
        <v>17949</v>
      </c>
    </row>
    <row r="220" spans="1:169" x14ac:dyDescent="0.3">
      <c r="A220">
        <v>0</v>
      </c>
      <c r="B220" t="s">
        <v>17916</v>
      </c>
      <c r="C220" t="s">
        <v>17916</v>
      </c>
      <c r="E220" t="s">
        <v>19358</v>
      </c>
      <c r="O220" t="s">
        <v>18230</v>
      </c>
      <c r="P220">
        <v>2026</v>
      </c>
      <c r="Q220">
        <v>5</v>
      </c>
      <c r="R220">
        <v>12</v>
      </c>
      <c r="S220" t="s">
        <v>20875</v>
      </c>
      <c r="T220" t="s">
        <v>20876</v>
      </c>
      <c r="W220" t="s">
        <v>2964</v>
      </c>
      <c r="Y220" t="s">
        <v>17916</v>
      </c>
      <c r="AB220" t="s">
        <v>251</v>
      </c>
      <c r="AC220" t="s">
        <v>18065</v>
      </c>
      <c r="AD220">
        <v>1000008222321</v>
      </c>
      <c r="AG220" t="s">
        <v>20877</v>
      </c>
      <c r="AH220" t="s">
        <v>20878</v>
      </c>
      <c r="AI220" t="s">
        <v>20879</v>
      </c>
      <c r="AJ220" t="s">
        <v>20880</v>
      </c>
      <c r="AK220" t="s">
        <v>693</v>
      </c>
      <c r="AL220" t="s">
        <v>20877</v>
      </c>
      <c r="AN220" t="s">
        <v>20879</v>
      </c>
      <c r="AO220" t="s">
        <v>693</v>
      </c>
      <c r="AT220" t="s">
        <v>20881</v>
      </c>
      <c r="AU220" t="s">
        <v>20882</v>
      </c>
      <c r="AV220" t="s">
        <v>20883</v>
      </c>
      <c r="AW220" t="s">
        <v>230</v>
      </c>
      <c r="AX220" t="s">
        <v>230</v>
      </c>
      <c r="AY220" t="s">
        <v>380</v>
      </c>
      <c r="AZ220" t="s">
        <v>380</v>
      </c>
      <c r="BA220" t="s">
        <v>18076</v>
      </c>
      <c r="BB220" s="1">
        <v>46154.429710648146</v>
      </c>
      <c r="BC220">
        <v>2026</v>
      </c>
      <c r="BD220">
        <v>5</v>
      </c>
      <c r="BE220">
        <v>12</v>
      </c>
      <c r="BF220" t="s">
        <v>18129</v>
      </c>
      <c r="BG220" t="s">
        <v>18130</v>
      </c>
      <c r="BH220" t="s">
        <v>17936</v>
      </c>
      <c r="BJ220" t="s">
        <v>20884</v>
      </c>
      <c r="BL220" t="s">
        <v>549</v>
      </c>
      <c r="BM220" t="s">
        <v>545</v>
      </c>
      <c r="BN220" t="s">
        <v>20746</v>
      </c>
      <c r="BO220" t="s">
        <v>546</v>
      </c>
      <c r="BP220" t="s">
        <v>2301</v>
      </c>
      <c r="BQ220" t="s">
        <v>20776</v>
      </c>
      <c r="BR220" t="s">
        <v>2298</v>
      </c>
      <c r="BS220" t="s">
        <v>18230</v>
      </c>
      <c r="BT220">
        <v>2026</v>
      </c>
      <c r="BU220">
        <v>5</v>
      </c>
      <c r="BV220">
        <v>12</v>
      </c>
      <c r="BY220" t="s">
        <v>386</v>
      </c>
      <c r="BZ220" t="s">
        <v>18083</v>
      </c>
      <c r="CA220" s="1">
        <v>46154.429166666669</v>
      </c>
      <c r="CB220" s="2">
        <v>46155</v>
      </c>
      <c r="CC220">
        <v>5131</v>
      </c>
      <c r="CD220" t="s">
        <v>337</v>
      </c>
      <c r="CE220" t="s">
        <v>2810</v>
      </c>
      <c r="CF220" t="s">
        <v>20497</v>
      </c>
      <c r="CW220">
        <v>5181869</v>
      </c>
      <c r="CX220">
        <v>34606252</v>
      </c>
      <c r="CY220" s="1">
        <v>46155.328472222223</v>
      </c>
      <c r="CZ220">
        <v>2026</v>
      </c>
      <c r="DA220">
        <v>5</v>
      </c>
      <c r="DB220">
        <v>13</v>
      </c>
      <c r="DC220">
        <v>5</v>
      </c>
      <c r="DD220">
        <v>1</v>
      </c>
      <c r="DE220">
        <v>748</v>
      </c>
      <c r="DF220" t="s">
        <v>20877</v>
      </c>
      <c r="DG220" t="s">
        <v>20885</v>
      </c>
      <c r="DQ220" t="s">
        <v>19358</v>
      </c>
      <c r="DR220" t="s">
        <v>693</v>
      </c>
      <c r="DS220" t="s">
        <v>693</v>
      </c>
      <c r="DT220" t="s">
        <v>693</v>
      </c>
      <c r="DV220" t="s">
        <v>693</v>
      </c>
      <c r="EA220" t="s">
        <v>693</v>
      </c>
      <c r="EB220" t="s">
        <v>693</v>
      </c>
      <c r="EP220" t="s">
        <v>19813</v>
      </c>
      <c r="EQ220" t="s">
        <v>18084</v>
      </c>
      <c r="ES220" t="s">
        <v>281</v>
      </c>
      <c r="ET220" t="s">
        <v>20764</v>
      </c>
      <c r="EU220" t="s">
        <v>17962</v>
      </c>
      <c r="EV220" t="s">
        <v>20886</v>
      </c>
      <c r="EX220" t="s">
        <v>20887</v>
      </c>
      <c r="EY220" t="s">
        <v>20888</v>
      </c>
      <c r="EZ220" t="s">
        <v>270</v>
      </c>
      <c r="FB220" t="s">
        <v>279</v>
      </c>
      <c r="FC220" t="s">
        <v>19074</v>
      </c>
      <c r="FD220" t="s">
        <v>18133</v>
      </c>
      <c r="FE220" t="s">
        <v>281</v>
      </c>
      <c r="FF220" s="1">
        <v>46154.466805555552</v>
      </c>
      <c r="FG220">
        <v>0.89</v>
      </c>
      <c r="FH220">
        <v>0</v>
      </c>
      <c r="FI220">
        <v>1</v>
      </c>
      <c r="FK220" t="s">
        <v>20776</v>
      </c>
      <c r="FL220" t="s">
        <v>20889</v>
      </c>
      <c r="FM220" t="s">
        <v>17949</v>
      </c>
    </row>
    <row r="221" spans="1:169" x14ac:dyDescent="0.3">
      <c r="A221">
        <v>0</v>
      </c>
      <c r="B221" t="s">
        <v>17916</v>
      </c>
      <c r="C221" t="s">
        <v>17916</v>
      </c>
      <c r="E221" t="s">
        <v>19358</v>
      </c>
      <c r="O221" t="s">
        <v>17964</v>
      </c>
      <c r="P221">
        <v>2026</v>
      </c>
      <c r="Q221">
        <v>5</v>
      </c>
      <c r="R221">
        <v>13</v>
      </c>
      <c r="S221" t="s">
        <v>20890</v>
      </c>
      <c r="T221" t="s">
        <v>20891</v>
      </c>
      <c r="V221" t="s">
        <v>18354</v>
      </c>
      <c r="W221" t="s">
        <v>19371</v>
      </c>
      <c r="Y221" t="s">
        <v>17916</v>
      </c>
      <c r="AB221" t="s">
        <v>251</v>
      </c>
      <c r="AC221" t="s">
        <v>18065</v>
      </c>
      <c r="AD221">
        <v>1000008227026</v>
      </c>
      <c r="AF221" t="s">
        <v>20892</v>
      </c>
      <c r="AG221" t="s">
        <v>20893</v>
      </c>
      <c r="AH221" t="s">
        <v>20894</v>
      </c>
      <c r="AI221" t="s">
        <v>20895</v>
      </c>
      <c r="AJ221" t="s">
        <v>20896</v>
      </c>
      <c r="AK221" t="s">
        <v>693</v>
      </c>
      <c r="AL221" t="s">
        <v>20893</v>
      </c>
      <c r="AN221" t="s">
        <v>20895</v>
      </c>
      <c r="AO221" t="s">
        <v>693</v>
      </c>
      <c r="AT221" t="s">
        <v>20897</v>
      </c>
      <c r="AU221" t="s">
        <v>20898</v>
      </c>
      <c r="AV221" t="s">
        <v>20899</v>
      </c>
      <c r="AW221" t="s">
        <v>230</v>
      </c>
      <c r="AX221" t="s">
        <v>230</v>
      </c>
      <c r="AY221" t="s">
        <v>380</v>
      </c>
      <c r="AZ221" t="s">
        <v>380</v>
      </c>
      <c r="BA221" t="s">
        <v>18076</v>
      </c>
      <c r="BB221" s="1">
        <v>46155.658125000002</v>
      </c>
      <c r="BC221">
        <v>2026</v>
      </c>
      <c r="BD221">
        <v>5</v>
      </c>
      <c r="BE221">
        <v>13</v>
      </c>
      <c r="BF221" t="s">
        <v>18129</v>
      </c>
      <c r="BG221" t="s">
        <v>18130</v>
      </c>
      <c r="BH221" t="s">
        <v>17936</v>
      </c>
      <c r="BJ221" t="s">
        <v>20900</v>
      </c>
      <c r="BL221" t="s">
        <v>3105</v>
      </c>
      <c r="BM221" t="s">
        <v>3106</v>
      </c>
      <c r="BN221" t="s">
        <v>20746</v>
      </c>
      <c r="BO221" t="s">
        <v>546</v>
      </c>
      <c r="BP221" t="s">
        <v>3116</v>
      </c>
      <c r="BQ221" t="s">
        <v>20860</v>
      </c>
      <c r="BR221" t="s">
        <v>20901</v>
      </c>
      <c r="BS221" t="s">
        <v>17964</v>
      </c>
      <c r="BT221">
        <v>2026</v>
      </c>
      <c r="BU221">
        <v>5</v>
      </c>
      <c r="BV221">
        <v>13</v>
      </c>
      <c r="BY221" t="s">
        <v>386</v>
      </c>
      <c r="BZ221" t="s">
        <v>18083</v>
      </c>
      <c r="CA221" s="1">
        <v>46155.657638888886</v>
      </c>
      <c r="CB221" s="2">
        <v>46156</v>
      </c>
      <c r="CC221">
        <v>9628</v>
      </c>
      <c r="CD221" t="s">
        <v>337</v>
      </c>
      <c r="CE221" t="s">
        <v>2810</v>
      </c>
      <c r="CF221" t="s">
        <v>20497</v>
      </c>
      <c r="CW221">
        <v>5182944</v>
      </c>
      <c r="CX221">
        <v>34616174</v>
      </c>
      <c r="CY221" s="1">
        <v>46156.442361111112</v>
      </c>
      <c r="CZ221">
        <v>2026</v>
      </c>
      <c r="DA221">
        <v>5</v>
      </c>
      <c r="DB221">
        <v>14</v>
      </c>
      <c r="DC221">
        <v>19</v>
      </c>
      <c r="DD221">
        <v>2</v>
      </c>
      <c r="DE221">
        <v>771</v>
      </c>
      <c r="DF221" t="s">
        <v>20893</v>
      </c>
      <c r="DG221" t="s">
        <v>20902</v>
      </c>
      <c r="DQ221" t="s">
        <v>19358</v>
      </c>
      <c r="DR221" t="s">
        <v>693</v>
      </c>
      <c r="DS221" t="s">
        <v>693</v>
      </c>
      <c r="DT221" t="s">
        <v>693</v>
      </c>
      <c r="DV221" t="s">
        <v>693</v>
      </c>
      <c r="EA221" t="s">
        <v>693</v>
      </c>
      <c r="EB221" t="s">
        <v>693</v>
      </c>
      <c r="EP221" t="s">
        <v>19813</v>
      </c>
      <c r="EQ221" t="s">
        <v>18084</v>
      </c>
      <c r="ES221" t="s">
        <v>281</v>
      </c>
      <c r="ET221" t="s">
        <v>20764</v>
      </c>
      <c r="EU221" t="s">
        <v>17962</v>
      </c>
      <c r="EV221" t="s">
        <v>20903</v>
      </c>
      <c r="EX221" t="s">
        <v>20904</v>
      </c>
      <c r="EY221" t="s">
        <v>20905</v>
      </c>
      <c r="EZ221" t="s">
        <v>270</v>
      </c>
      <c r="FB221" t="s">
        <v>279</v>
      </c>
      <c r="FC221" t="s">
        <v>19074</v>
      </c>
      <c r="FD221" t="s">
        <v>18133</v>
      </c>
      <c r="FE221" t="s">
        <v>281</v>
      </c>
      <c r="FF221" s="1">
        <v>46155.675104166665</v>
      </c>
      <c r="FG221">
        <v>0.41</v>
      </c>
      <c r="FH221">
        <v>0</v>
      </c>
      <c r="FI221">
        <v>1</v>
      </c>
      <c r="FK221" t="s">
        <v>20860</v>
      </c>
      <c r="FL221" t="s">
        <v>20906</v>
      </c>
      <c r="FM221" t="s">
        <v>17949</v>
      </c>
    </row>
    <row r="222" spans="1:169" x14ac:dyDescent="0.3">
      <c r="A222">
        <v>0</v>
      </c>
      <c r="B222" t="s">
        <v>17916</v>
      </c>
      <c r="C222" t="s">
        <v>17917</v>
      </c>
      <c r="E222" t="s">
        <v>17918</v>
      </c>
      <c r="F222">
        <v>46158.5</v>
      </c>
      <c r="G222">
        <v>2026</v>
      </c>
      <c r="H222">
        <v>5</v>
      </c>
      <c r="I222">
        <v>16</v>
      </c>
      <c r="J222" t="s">
        <v>17919</v>
      </c>
      <c r="O222" t="s">
        <v>17920</v>
      </c>
      <c r="P222">
        <v>2026</v>
      </c>
      <c r="Q222">
        <v>5</v>
      </c>
      <c r="R222">
        <v>11</v>
      </c>
      <c r="S222" t="s">
        <v>20907</v>
      </c>
      <c r="T222" t="s">
        <v>20908</v>
      </c>
      <c r="Y222" t="s">
        <v>17916</v>
      </c>
      <c r="AB222" t="s">
        <v>251</v>
      </c>
      <c r="AC222" t="s">
        <v>17924</v>
      </c>
      <c r="AD222">
        <v>1000008220653</v>
      </c>
      <c r="AI222" t="s">
        <v>20909</v>
      </c>
      <c r="AJ222" t="s">
        <v>20910</v>
      </c>
      <c r="AK222" t="s">
        <v>693</v>
      </c>
      <c r="AN222" t="s">
        <v>20909</v>
      </c>
      <c r="AO222" t="s">
        <v>693</v>
      </c>
      <c r="AT222" t="s">
        <v>20911</v>
      </c>
      <c r="AU222" t="s">
        <v>20912</v>
      </c>
      <c r="AV222" t="s">
        <v>20913</v>
      </c>
      <c r="AW222" t="s">
        <v>230</v>
      </c>
      <c r="AX222" t="s">
        <v>230</v>
      </c>
      <c r="AY222" t="s">
        <v>17933</v>
      </c>
      <c r="AZ222" t="s">
        <v>17933</v>
      </c>
      <c r="BA222" t="s">
        <v>255</v>
      </c>
      <c r="BB222" s="1">
        <v>46153.633032407408</v>
      </c>
      <c r="BC222">
        <v>2026</v>
      </c>
      <c r="BD222">
        <v>5</v>
      </c>
      <c r="BE222">
        <v>11</v>
      </c>
      <c r="BF222" t="s">
        <v>17934</v>
      </c>
      <c r="BG222" t="s">
        <v>17935</v>
      </c>
      <c r="BH222" t="s">
        <v>17936</v>
      </c>
      <c r="BJ222" t="s">
        <v>20914</v>
      </c>
      <c r="BL222" t="s">
        <v>1711</v>
      </c>
      <c r="BM222" t="s">
        <v>1708</v>
      </c>
      <c r="BN222" t="s">
        <v>20746</v>
      </c>
      <c r="BO222" t="s">
        <v>546</v>
      </c>
      <c r="BP222" t="s">
        <v>20915</v>
      </c>
      <c r="BQ222" t="s">
        <v>20916</v>
      </c>
      <c r="BR222" t="s">
        <v>20917</v>
      </c>
      <c r="BS222" t="s">
        <v>17920</v>
      </c>
      <c r="BT222">
        <v>2026</v>
      </c>
      <c r="BU222">
        <v>5</v>
      </c>
      <c r="BV222">
        <v>11</v>
      </c>
      <c r="BY222" t="s">
        <v>693</v>
      </c>
      <c r="BZ222" t="s">
        <v>17943</v>
      </c>
      <c r="CA222" s="1">
        <v>46153.632638888892</v>
      </c>
      <c r="CB222" s="2">
        <v>46154</v>
      </c>
      <c r="CE222" t="s">
        <v>2810</v>
      </c>
      <c r="CY222" s="1"/>
      <c r="DQ222" t="s">
        <v>17918</v>
      </c>
      <c r="DS222" t="s">
        <v>693</v>
      </c>
      <c r="EP222" t="s">
        <v>20918</v>
      </c>
      <c r="EQ222" t="s">
        <v>255</v>
      </c>
      <c r="ER222" t="s">
        <v>17945</v>
      </c>
      <c r="ES222" t="s">
        <v>281</v>
      </c>
      <c r="ET222" t="s">
        <v>20919</v>
      </c>
      <c r="EU222" t="s">
        <v>17962</v>
      </c>
      <c r="EZ222" t="s">
        <v>270</v>
      </c>
      <c r="FB222" t="s">
        <v>281</v>
      </c>
      <c r="FD222" t="s">
        <v>17948</v>
      </c>
      <c r="FE222" t="s">
        <v>281</v>
      </c>
      <c r="FF222" s="1">
        <v>46153.800057870372</v>
      </c>
      <c r="FG222">
        <v>4.01</v>
      </c>
      <c r="FH222">
        <v>0</v>
      </c>
      <c r="FI222">
        <v>1</v>
      </c>
      <c r="FM222" t="s">
        <v>17949</v>
      </c>
    </row>
    <row r="223" spans="1:169" x14ac:dyDescent="0.3">
      <c r="A223">
        <v>0</v>
      </c>
      <c r="B223" t="s">
        <v>17916</v>
      </c>
      <c r="C223" t="s">
        <v>17917</v>
      </c>
      <c r="E223" t="s">
        <v>17918</v>
      </c>
      <c r="F223">
        <v>46161.5</v>
      </c>
      <c r="G223">
        <v>2026</v>
      </c>
      <c r="H223">
        <v>5</v>
      </c>
      <c r="I223">
        <v>19</v>
      </c>
      <c r="J223" t="s">
        <v>17919</v>
      </c>
      <c r="O223" t="s">
        <v>18000</v>
      </c>
      <c r="P223">
        <v>2026</v>
      </c>
      <c r="Q223">
        <v>5</v>
      </c>
      <c r="R223">
        <v>14</v>
      </c>
      <c r="S223" t="s">
        <v>20920</v>
      </c>
      <c r="T223" t="s">
        <v>20921</v>
      </c>
      <c r="Y223" t="s">
        <v>17916</v>
      </c>
      <c r="AB223" t="s">
        <v>251</v>
      </c>
      <c r="AC223" t="s">
        <v>17924</v>
      </c>
      <c r="AD223">
        <v>1000008240315</v>
      </c>
      <c r="AI223" t="s">
        <v>20922</v>
      </c>
      <c r="AJ223" t="s">
        <v>20923</v>
      </c>
      <c r="AK223" t="s">
        <v>693</v>
      </c>
      <c r="AN223" t="s">
        <v>20922</v>
      </c>
      <c r="AO223" t="s">
        <v>693</v>
      </c>
      <c r="AT223" t="s">
        <v>20924</v>
      </c>
      <c r="AU223" t="s">
        <v>20925</v>
      </c>
      <c r="AV223" t="s">
        <v>20926</v>
      </c>
      <c r="AW223" t="s">
        <v>230</v>
      </c>
      <c r="AX223" t="s">
        <v>230</v>
      </c>
      <c r="AY223" t="s">
        <v>17933</v>
      </c>
      <c r="AZ223" t="s">
        <v>17933</v>
      </c>
      <c r="BA223" t="s">
        <v>255</v>
      </c>
      <c r="BB223" s="1">
        <v>46156.923460648148</v>
      </c>
      <c r="BC223">
        <v>2026</v>
      </c>
      <c r="BD223">
        <v>5</v>
      </c>
      <c r="BE223">
        <v>14</v>
      </c>
      <c r="BF223" t="s">
        <v>17934</v>
      </c>
      <c r="BG223" t="s">
        <v>17935</v>
      </c>
      <c r="BH223" t="s">
        <v>17936</v>
      </c>
      <c r="BJ223" t="s">
        <v>20927</v>
      </c>
      <c r="BL223" t="s">
        <v>1334</v>
      </c>
      <c r="BM223" t="s">
        <v>1331</v>
      </c>
      <c r="BN223" t="s">
        <v>20746</v>
      </c>
      <c r="BO223" t="s">
        <v>546</v>
      </c>
      <c r="BP223" t="s">
        <v>3134</v>
      </c>
      <c r="BQ223" t="s">
        <v>20928</v>
      </c>
      <c r="BR223" t="s">
        <v>20929</v>
      </c>
      <c r="BS223" t="s">
        <v>18000</v>
      </c>
      <c r="BT223">
        <v>2026</v>
      </c>
      <c r="BU223">
        <v>5</v>
      </c>
      <c r="BV223">
        <v>14</v>
      </c>
      <c r="BY223" t="s">
        <v>693</v>
      </c>
      <c r="BZ223" t="s">
        <v>17943</v>
      </c>
      <c r="CA223" s="1">
        <v>46156.92291666667</v>
      </c>
      <c r="CB223" s="2">
        <v>46157</v>
      </c>
      <c r="CE223" t="s">
        <v>2810</v>
      </c>
      <c r="CY223" s="1"/>
      <c r="DQ223" t="s">
        <v>17918</v>
      </c>
      <c r="DS223" t="s">
        <v>693</v>
      </c>
      <c r="EP223" t="s">
        <v>20918</v>
      </c>
      <c r="EQ223" t="s">
        <v>255</v>
      </c>
      <c r="ER223" t="s">
        <v>17945</v>
      </c>
      <c r="ES223" t="s">
        <v>281</v>
      </c>
      <c r="ET223" t="s">
        <v>20919</v>
      </c>
      <c r="EU223" t="s">
        <v>17962</v>
      </c>
      <c r="EZ223" t="s">
        <v>270</v>
      </c>
      <c r="FB223" t="s">
        <v>281</v>
      </c>
      <c r="FD223" t="s">
        <v>17948</v>
      </c>
      <c r="FE223" t="s">
        <v>281</v>
      </c>
      <c r="FF223" s="1">
        <v>46156.967037037037</v>
      </c>
      <c r="FG223">
        <v>1.05</v>
      </c>
      <c r="FH223">
        <v>0</v>
      </c>
      <c r="FM223" t="s">
        <v>17949</v>
      </c>
    </row>
    <row r="224" spans="1:169" x14ac:dyDescent="0.3">
      <c r="A224">
        <v>0</v>
      </c>
      <c r="B224" t="s">
        <v>17916</v>
      </c>
      <c r="C224" t="s">
        <v>17916</v>
      </c>
      <c r="E224" t="s">
        <v>17918</v>
      </c>
      <c r="F224">
        <v>46158.291666666664</v>
      </c>
      <c r="G224">
        <v>2026</v>
      </c>
      <c r="H224">
        <v>5</v>
      </c>
      <c r="I224">
        <v>16</v>
      </c>
      <c r="J224" t="s">
        <v>17963</v>
      </c>
      <c r="O224" t="s">
        <v>17920</v>
      </c>
      <c r="P224">
        <v>2026</v>
      </c>
      <c r="Q224">
        <v>5</v>
      </c>
      <c r="R224">
        <v>11</v>
      </c>
      <c r="S224" t="s">
        <v>20930</v>
      </c>
      <c r="T224" t="s">
        <v>20931</v>
      </c>
      <c r="V224" t="s">
        <v>18354</v>
      </c>
      <c r="Y224" t="s">
        <v>17916</v>
      </c>
      <c r="AB224" t="s">
        <v>251</v>
      </c>
      <c r="AC224" t="s">
        <v>17924</v>
      </c>
      <c r="AD224">
        <v>1000008220816</v>
      </c>
      <c r="AF224" t="s">
        <v>20932</v>
      </c>
      <c r="AI224" t="s">
        <v>20933</v>
      </c>
      <c r="AJ224" t="s">
        <v>20934</v>
      </c>
      <c r="AK224" t="s">
        <v>693</v>
      </c>
      <c r="AN224" t="s">
        <v>20933</v>
      </c>
      <c r="AO224" t="s">
        <v>693</v>
      </c>
      <c r="AT224" t="s">
        <v>20935</v>
      </c>
      <c r="AU224" t="s">
        <v>20936</v>
      </c>
      <c r="AV224" t="s">
        <v>20937</v>
      </c>
      <c r="AW224" t="s">
        <v>230</v>
      </c>
      <c r="AX224" t="s">
        <v>230</v>
      </c>
      <c r="AY224" t="s">
        <v>380</v>
      </c>
      <c r="AZ224" t="s">
        <v>380</v>
      </c>
      <c r="BA224" t="s">
        <v>255</v>
      </c>
      <c r="BB224" s="1">
        <v>46153.656875000001</v>
      </c>
      <c r="BC224">
        <v>2026</v>
      </c>
      <c r="BD224">
        <v>5</v>
      </c>
      <c r="BE224">
        <v>11</v>
      </c>
      <c r="BF224" t="s">
        <v>17934</v>
      </c>
      <c r="BG224" t="s">
        <v>18130</v>
      </c>
      <c r="BH224" t="s">
        <v>17936</v>
      </c>
      <c r="BJ224" t="s">
        <v>20938</v>
      </c>
      <c r="BL224" t="s">
        <v>1334</v>
      </c>
      <c r="BM224" t="s">
        <v>1331</v>
      </c>
      <c r="BN224" t="s">
        <v>20746</v>
      </c>
      <c r="BO224" t="s">
        <v>546</v>
      </c>
      <c r="BP224" t="s">
        <v>3138</v>
      </c>
      <c r="BQ224" t="s">
        <v>20939</v>
      </c>
      <c r="BR224" t="s">
        <v>20940</v>
      </c>
      <c r="BS224" t="s">
        <v>17920</v>
      </c>
      <c r="BT224">
        <v>2026</v>
      </c>
      <c r="BU224">
        <v>5</v>
      </c>
      <c r="BV224">
        <v>11</v>
      </c>
      <c r="BY224" t="s">
        <v>693</v>
      </c>
      <c r="BZ224" t="s">
        <v>17943</v>
      </c>
      <c r="CA224" s="1">
        <v>46153.65625</v>
      </c>
      <c r="CB224" s="2">
        <v>46154</v>
      </c>
      <c r="CE224" t="s">
        <v>2810</v>
      </c>
      <c r="CY224" s="1"/>
      <c r="DQ224" t="s">
        <v>17918</v>
      </c>
      <c r="DS224" t="s">
        <v>693</v>
      </c>
      <c r="EP224" t="s">
        <v>20918</v>
      </c>
      <c r="EQ224" t="s">
        <v>255</v>
      </c>
      <c r="ER224" t="s">
        <v>17945</v>
      </c>
      <c r="ES224" t="s">
        <v>281</v>
      </c>
      <c r="ET224" t="s">
        <v>20919</v>
      </c>
      <c r="EU224" t="s">
        <v>17962</v>
      </c>
      <c r="EZ224" t="s">
        <v>270</v>
      </c>
      <c r="FB224" t="s">
        <v>281</v>
      </c>
      <c r="FD224" t="s">
        <v>17948</v>
      </c>
      <c r="FE224" t="s">
        <v>281</v>
      </c>
      <c r="FF224" s="1">
        <v>46153.675046296295</v>
      </c>
      <c r="FG224">
        <v>0.44</v>
      </c>
      <c r="FH224">
        <v>0</v>
      </c>
      <c r="FI224">
        <v>1</v>
      </c>
      <c r="FM224" t="s">
        <v>17949</v>
      </c>
    </row>
    <row r="225" spans="1:169" x14ac:dyDescent="0.3">
      <c r="A225">
        <v>0</v>
      </c>
      <c r="B225" t="s">
        <v>17916</v>
      </c>
      <c r="C225" t="s">
        <v>17916</v>
      </c>
      <c r="E225" t="s">
        <v>17918</v>
      </c>
      <c r="F225">
        <v>46158.291666666664</v>
      </c>
      <c r="G225">
        <v>2026</v>
      </c>
      <c r="H225">
        <v>5</v>
      </c>
      <c r="I225">
        <v>16</v>
      </c>
      <c r="J225" t="s">
        <v>17963</v>
      </c>
      <c r="O225" t="s">
        <v>17920</v>
      </c>
      <c r="P225">
        <v>2026</v>
      </c>
      <c r="Q225">
        <v>5</v>
      </c>
      <c r="R225">
        <v>11</v>
      </c>
      <c r="S225" t="s">
        <v>20941</v>
      </c>
      <c r="T225" t="s">
        <v>20942</v>
      </c>
      <c r="V225" t="s">
        <v>18063</v>
      </c>
      <c r="Y225" t="s">
        <v>17916</v>
      </c>
      <c r="AB225" t="s">
        <v>251</v>
      </c>
      <c r="AC225" t="s">
        <v>17924</v>
      </c>
      <c r="AD225">
        <v>1000008221027</v>
      </c>
      <c r="AF225" t="s">
        <v>20943</v>
      </c>
      <c r="AI225" t="s">
        <v>20944</v>
      </c>
      <c r="AJ225" t="s">
        <v>20945</v>
      </c>
      <c r="AK225" t="s">
        <v>693</v>
      </c>
      <c r="AM225" t="s">
        <v>20946</v>
      </c>
      <c r="AN225" t="s">
        <v>20944</v>
      </c>
      <c r="AO225" t="s">
        <v>693</v>
      </c>
      <c r="AP225" t="s">
        <v>20946</v>
      </c>
      <c r="AR225" t="s">
        <v>20946</v>
      </c>
      <c r="AS225" t="s">
        <v>20946</v>
      </c>
      <c r="AT225" t="s">
        <v>20947</v>
      </c>
      <c r="AU225" t="s">
        <v>20948</v>
      </c>
      <c r="AV225" t="s">
        <v>20949</v>
      </c>
      <c r="AW225" t="s">
        <v>230</v>
      </c>
      <c r="AX225" t="s">
        <v>230</v>
      </c>
      <c r="AY225" t="s">
        <v>380</v>
      </c>
      <c r="AZ225" t="s">
        <v>380</v>
      </c>
      <c r="BA225" t="s">
        <v>255</v>
      </c>
      <c r="BB225" s="1">
        <v>46153.682870370372</v>
      </c>
      <c r="BC225">
        <v>2026</v>
      </c>
      <c r="BD225">
        <v>5</v>
      </c>
      <c r="BE225">
        <v>11</v>
      </c>
      <c r="BF225" t="s">
        <v>17934</v>
      </c>
      <c r="BG225" t="s">
        <v>18130</v>
      </c>
      <c r="BH225" t="s">
        <v>17936</v>
      </c>
      <c r="BJ225" t="s">
        <v>20946</v>
      </c>
      <c r="BL225" t="s">
        <v>1711</v>
      </c>
      <c r="BM225" t="s">
        <v>1708</v>
      </c>
      <c r="BN225" t="s">
        <v>20746</v>
      </c>
      <c r="BO225" t="s">
        <v>546</v>
      </c>
      <c r="BP225" t="s">
        <v>20950</v>
      </c>
      <c r="BQ225" t="s">
        <v>20951</v>
      </c>
      <c r="BR225" t="s">
        <v>20952</v>
      </c>
      <c r="BS225" t="s">
        <v>17920</v>
      </c>
      <c r="BT225">
        <v>2026</v>
      </c>
      <c r="BU225">
        <v>5</v>
      </c>
      <c r="BV225">
        <v>11</v>
      </c>
      <c r="BY225" t="s">
        <v>693</v>
      </c>
      <c r="BZ225" t="s">
        <v>17943</v>
      </c>
      <c r="CA225" s="1">
        <v>46153.682638888888</v>
      </c>
      <c r="CB225" s="2">
        <v>46154</v>
      </c>
      <c r="CE225" t="s">
        <v>2810</v>
      </c>
      <c r="CY225" s="1"/>
      <c r="DQ225" t="s">
        <v>17918</v>
      </c>
      <c r="DS225" t="s">
        <v>693</v>
      </c>
      <c r="EP225" t="s">
        <v>20918</v>
      </c>
      <c r="EQ225" t="s">
        <v>255</v>
      </c>
      <c r="ER225" t="s">
        <v>17945</v>
      </c>
      <c r="ES225" t="s">
        <v>281</v>
      </c>
      <c r="ET225" t="s">
        <v>20919</v>
      </c>
      <c r="EU225" t="s">
        <v>17962</v>
      </c>
      <c r="EZ225" t="s">
        <v>270</v>
      </c>
      <c r="FB225" t="s">
        <v>281</v>
      </c>
      <c r="FD225" t="s">
        <v>17948</v>
      </c>
      <c r="FE225" t="s">
        <v>281</v>
      </c>
      <c r="FF225" s="1">
        <v>46153.716782407406</v>
      </c>
      <c r="FG225">
        <v>0.81</v>
      </c>
      <c r="FH225">
        <v>0</v>
      </c>
      <c r="FI225">
        <v>2</v>
      </c>
      <c r="FM225" t="s">
        <v>17949</v>
      </c>
    </row>
    <row r="226" spans="1:169" x14ac:dyDescent="0.3">
      <c r="A226">
        <v>0</v>
      </c>
      <c r="B226" t="s">
        <v>17917</v>
      </c>
      <c r="C226" t="s">
        <v>17917</v>
      </c>
      <c r="D226" t="s">
        <v>18293</v>
      </c>
      <c r="E226" t="s">
        <v>17918</v>
      </c>
      <c r="F226">
        <v>46157.291666666664</v>
      </c>
      <c r="G226">
        <v>2026</v>
      </c>
      <c r="H226">
        <v>5</v>
      </c>
      <c r="I226">
        <v>15</v>
      </c>
      <c r="J226" t="s">
        <v>17963</v>
      </c>
      <c r="O226" t="s">
        <v>17920</v>
      </c>
      <c r="P226">
        <v>2026</v>
      </c>
      <c r="Q226">
        <v>5</v>
      </c>
      <c r="R226">
        <v>11</v>
      </c>
      <c r="S226" t="s">
        <v>20953</v>
      </c>
      <c r="T226" t="s">
        <v>20954</v>
      </c>
      <c r="Y226" t="s">
        <v>17916</v>
      </c>
      <c r="AB226" t="s">
        <v>251</v>
      </c>
      <c r="AC226" t="s">
        <v>17924</v>
      </c>
      <c r="AD226">
        <v>1000008221762</v>
      </c>
      <c r="AF226" t="s">
        <v>20955</v>
      </c>
      <c r="AI226" t="s">
        <v>20956</v>
      </c>
      <c r="AJ226" t="s">
        <v>20957</v>
      </c>
      <c r="AK226" t="s">
        <v>693</v>
      </c>
      <c r="AM226" t="s">
        <v>18071</v>
      </c>
      <c r="AN226" t="s">
        <v>20956</v>
      </c>
      <c r="AO226" t="s">
        <v>693</v>
      </c>
      <c r="AP226" t="s">
        <v>20958</v>
      </c>
      <c r="AR226" t="s">
        <v>18071</v>
      </c>
      <c r="AS226" t="s">
        <v>20958</v>
      </c>
      <c r="AT226" t="s">
        <v>20959</v>
      </c>
      <c r="AU226" t="s">
        <v>20960</v>
      </c>
      <c r="AV226" t="s">
        <v>20961</v>
      </c>
      <c r="AW226" t="s">
        <v>230</v>
      </c>
      <c r="AX226" t="s">
        <v>230</v>
      </c>
      <c r="AY226" t="s">
        <v>380</v>
      </c>
      <c r="AZ226" t="s">
        <v>380</v>
      </c>
      <c r="BA226" t="s">
        <v>255</v>
      </c>
      <c r="BB226" s="1">
        <v>46153.848611111112</v>
      </c>
      <c r="BC226">
        <v>2026</v>
      </c>
      <c r="BD226">
        <v>5</v>
      </c>
      <c r="BE226">
        <v>11</v>
      </c>
      <c r="BF226" t="s">
        <v>17934</v>
      </c>
      <c r="BG226" t="s">
        <v>18130</v>
      </c>
      <c r="BH226" t="s">
        <v>17936</v>
      </c>
      <c r="BJ226" t="s">
        <v>20962</v>
      </c>
      <c r="BL226" t="s">
        <v>1334</v>
      </c>
      <c r="BM226" t="s">
        <v>1331</v>
      </c>
      <c r="BN226" t="s">
        <v>20746</v>
      </c>
      <c r="BO226" t="s">
        <v>546</v>
      </c>
      <c r="BP226" t="s">
        <v>2283</v>
      </c>
      <c r="BQ226" t="s">
        <v>20963</v>
      </c>
      <c r="BR226" t="s">
        <v>3153</v>
      </c>
      <c r="BS226" t="s">
        <v>17920</v>
      </c>
      <c r="BT226">
        <v>2026</v>
      </c>
      <c r="BU226">
        <v>5</v>
      </c>
      <c r="BV226">
        <v>11</v>
      </c>
      <c r="BZ226" t="s">
        <v>17943</v>
      </c>
      <c r="CA226" s="1">
        <v>46153.848611111112</v>
      </c>
      <c r="CB226" s="2">
        <v>46154</v>
      </c>
      <c r="CE226" t="s">
        <v>2810</v>
      </c>
      <c r="CY226" s="1"/>
      <c r="DQ226" t="s">
        <v>17918</v>
      </c>
      <c r="DS226" t="s">
        <v>693</v>
      </c>
      <c r="EP226" t="s">
        <v>20918</v>
      </c>
      <c r="EQ226" t="s">
        <v>255</v>
      </c>
      <c r="ER226" t="s">
        <v>17945</v>
      </c>
      <c r="ES226" t="s">
        <v>281</v>
      </c>
      <c r="ET226" t="s">
        <v>20919</v>
      </c>
      <c r="EU226" t="s">
        <v>17962</v>
      </c>
      <c r="EZ226" t="s">
        <v>394</v>
      </c>
      <c r="FB226" t="s">
        <v>279</v>
      </c>
      <c r="FC226" t="s">
        <v>18518</v>
      </c>
      <c r="FE226" t="s">
        <v>281</v>
      </c>
      <c r="FF226" s="1"/>
      <c r="FI226">
        <v>1</v>
      </c>
      <c r="FM226" t="s">
        <v>17949</v>
      </c>
    </row>
    <row r="227" spans="1:169" x14ac:dyDescent="0.3">
      <c r="A227">
        <v>0</v>
      </c>
      <c r="B227" t="s">
        <v>17916</v>
      </c>
      <c r="C227" t="s">
        <v>17916</v>
      </c>
      <c r="E227" t="s">
        <v>17918</v>
      </c>
      <c r="F227">
        <v>46157.5</v>
      </c>
      <c r="G227">
        <v>2026</v>
      </c>
      <c r="H227">
        <v>5</v>
      </c>
      <c r="I227">
        <v>15</v>
      </c>
      <c r="O227" t="s">
        <v>18230</v>
      </c>
      <c r="P227">
        <v>2026</v>
      </c>
      <c r="Q227">
        <v>5</v>
      </c>
      <c r="R227">
        <v>12</v>
      </c>
      <c r="S227" t="s">
        <v>20964</v>
      </c>
      <c r="T227" t="s">
        <v>20965</v>
      </c>
      <c r="V227" t="s">
        <v>18354</v>
      </c>
      <c r="Y227" t="s">
        <v>17916</v>
      </c>
      <c r="AB227" t="s">
        <v>251</v>
      </c>
      <c r="AC227" t="s">
        <v>17924</v>
      </c>
      <c r="AD227">
        <v>1000008221925</v>
      </c>
      <c r="AF227" t="s">
        <v>20966</v>
      </c>
      <c r="AI227" t="s">
        <v>20967</v>
      </c>
      <c r="AJ227" t="s">
        <v>20968</v>
      </c>
      <c r="AK227" t="s">
        <v>693</v>
      </c>
      <c r="AM227" t="s">
        <v>20969</v>
      </c>
      <c r="AN227" t="s">
        <v>20967</v>
      </c>
      <c r="AO227" t="s">
        <v>693</v>
      </c>
      <c r="AR227" t="s">
        <v>20969</v>
      </c>
      <c r="AT227" t="s">
        <v>20970</v>
      </c>
      <c r="AU227" t="s">
        <v>20971</v>
      </c>
      <c r="AV227" t="s">
        <v>20972</v>
      </c>
      <c r="AW227" t="s">
        <v>230</v>
      </c>
      <c r="AX227" t="s">
        <v>230</v>
      </c>
      <c r="AY227" t="s">
        <v>380</v>
      </c>
      <c r="AZ227" t="s">
        <v>380</v>
      </c>
      <c r="BA227" t="s">
        <v>255</v>
      </c>
      <c r="BB227" s="1">
        <v>46154.362291666665</v>
      </c>
      <c r="BC227">
        <v>2026</v>
      </c>
      <c r="BD227">
        <v>5</v>
      </c>
      <c r="BE227">
        <v>12</v>
      </c>
      <c r="BF227" t="s">
        <v>17934</v>
      </c>
      <c r="BG227" t="s">
        <v>18130</v>
      </c>
      <c r="BH227" t="s">
        <v>17936</v>
      </c>
      <c r="BJ227" t="s">
        <v>20969</v>
      </c>
      <c r="BL227" t="s">
        <v>1711</v>
      </c>
      <c r="BM227" t="s">
        <v>1708</v>
      </c>
      <c r="BN227" t="s">
        <v>20746</v>
      </c>
      <c r="BO227" t="s">
        <v>546</v>
      </c>
      <c r="BP227" t="s">
        <v>20973</v>
      </c>
      <c r="BQ227" t="s">
        <v>20974</v>
      </c>
      <c r="BR227" t="s">
        <v>20975</v>
      </c>
      <c r="BS227" t="s">
        <v>18230</v>
      </c>
      <c r="BT227">
        <v>2026</v>
      </c>
      <c r="BU227">
        <v>5</v>
      </c>
      <c r="BV227">
        <v>12</v>
      </c>
      <c r="BY227" t="s">
        <v>693</v>
      </c>
      <c r="BZ227" t="s">
        <v>17943</v>
      </c>
      <c r="CA227" s="1">
        <v>46154.361805555556</v>
      </c>
      <c r="CB227" s="2">
        <v>46154</v>
      </c>
      <c r="CE227" t="s">
        <v>2810</v>
      </c>
      <c r="CY227" s="1"/>
      <c r="DQ227" t="s">
        <v>17918</v>
      </c>
      <c r="DS227" t="s">
        <v>693</v>
      </c>
      <c r="EP227" t="s">
        <v>20918</v>
      </c>
      <c r="EQ227" t="s">
        <v>255</v>
      </c>
      <c r="ER227" t="s">
        <v>17945</v>
      </c>
      <c r="ES227" t="s">
        <v>281</v>
      </c>
      <c r="ET227" t="s">
        <v>20919</v>
      </c>
      <c r="EU227" t="s">
        <v>17962</v>
      </c>
      <c r="EZ227" t="s">
        <v>270</v>
      </c>
      <c r="FB227" t="s">
        <v>281</v>
      </c>
      <c r="FD227" t="s">
        <v>17948</v>
      </c>
      <c r="FE227" t="s">
        <v>281</v>
      </c>
      <c r="FF227" s="1">
        <v>46154.383634259262</v>
      </c>
      <c r="FG227">
        <v>0.51</v>
      </c>
      <c r="FH227">
        <v>0</v>
      </c>
      <c r="FI227">
        <v>2</v>
      </c>
      <c r="FM227" t="s">
        <v>17949</v>
      </c>
    </row>
    <row r="228" spans="1:169" x14ac:dyDescent="0.3">
      <c r="A228">
        <v>0</v>
      </c>
      <c r="B228" t="s">
        <v>17916</v>
      </c>
      <c r="C228" t="s">
        <v>17916</v>
      </c>
      <c r="E228" t="s">
        <v>17918</v>
      </c>
      <c r="F228">
        <v>46158.291666666664</v>
      </c>
      <c r="G228">
        <v>2026</v>
      </c>
      <c r="H228">
        <v>5</v>
      </c>
      <c r="I228">
        <v>16</v>
      </c>
      <c r="J228" t="s">
        <v>17963</v>
      </c>
      <c r="O228" t="s">
        <v>18000</v>
      </c>
      <c r="P228">
        <v>2026</v>
      </c>
      <c r="Q228">
        <v>5</v>
      </c>
      <c r="R228">
        <v>14</v>
      </c>
      <c r="S228" t="s">
        <v>20976</v>
      </c>
      <c r="T228" t="s">
        <v>20977</v>
      </c>
      <c r="Y228" t="s">
        <v>17916</v>
      </c>
      <c r="AB228" t="s">
        <v>251</v>
      </c>
      <c r="AC228" t="s">
        <v>17924</v>
      </c>
      <c r="AD228">
        <v>1000008228849</v>
      </c>
      <c r="AF228" t="s">
        <v>20978</v>
      </c>
      <c r="AI228" t="s">
        <v>20979</v>
      </c>
      <c r="AJ228" t="s">
        <v>20980</v>
      </c>
      <c r="AK228" t="s">
        <v>693</v>
      </c>
      <c r="AN228" t="s">
        <v>20979</v>
      </c>
      <c r="AO228" t="s">
        <v>693</v>
      </c>
      <c r="AT228" t="s">
        <v>20981</v>
      </c>
      <c r="AU228" t="s">
        <v>20982</v>
      </c>
      <c r="AV228" t="s">
        <v>20983</v>
      </c>
      <c r="AW228" t="s">
        <v>230</v>
      </c>
      <c r="AX228" t="s">
        <v>230</v>
      </c>
      <c r="AY228" t="s">
        <v>232</v>
      </c>
      <c r="AZ228" t="s">
        <v>232</v>
      </c>
      <c r="BA228" t="s">
        <v>255</v>
      </c>
      <c r="BB228" s="1">
        <v>46156.465532407405</v>
      </c>
      <c r="BC228">
        <v>2026</v>
      </c>
      <c r="BD228">
        <v>5</v>
      </c>
      <c r="BE228">
        <v>14</v>
      </c>
      <c r="BF228" t="s">
        <v>17934</v>
      </c>
      <c r="BG228" t="s">
        <v>17935</v>
      </c>
      <c r="BH228" t="s">
        <v>17936</v>
      </c>
      <c r="BJ228" t="s">
        <v>20984</v>
      </c>
      <c r="BL228" t="s">
        <v>1711</v>
      </c>
      <c r="BM228" t="s">
        <v>1708</v>
      </c>
      <c r="BN228" t="s">
        <v>20746</v>
      </c>
      <c r="BO228" t="s">
        <v>546</v>
      </c>
      <c r="BP228" t="s">
        <v>20985</v>
      </c>
      <c r="BQ228" t="s">
        <v>20986</v>
      </c>
      <c r="BR228" t="s">
        <v>20987</v>
      </c>
      <c r="BS228" t="s">
        <v>18000</v>
      </c>
      <c r="BT228">
        <v>2026</v>
      </c>
      <c r="BU228">
        <v>5</v>
      </c>
      <c r="BV228">
        <v>14</v>
      </c>
      <c r="BZ228" t="s">
        <v>17943</v>
      </c>
      <c r="CA228" s="1">
        <v>46156.465277777781</v>
      </c>
      <c r="CB228" s="2">
        <v>46156</v>
      </c>
      <c r="CE228" t="s">
        <v>2810</v>
      </c>
      <c r="CY228" s="1"/>
      <c r="DQ228" t="s">
        <v>17918</v>
      </c>
      <c r="DS228" t="s">
        <v>693</v>
      </c>
      <c r="EP228" t="s">
        <v>20918</v>
      </c>
      <c r="EQ228" t="s">
        <v>255</v>
      </c>
      <c r="ER228" t="s">
        <v>17945</v>
      </c>
      <c r="ES228" t="s">
        <v>281</v>
      </c>
      <c r="ET228" t="s">
        <v>20919</v>
      </c>
      <c r="EU228" t="s">
        <v>17962</v>
      </c>
      <c r="EZ228" t="s">
        <v>394</v>
      </c>
      <c r="FB228" t="s">
        <v>279</v>
      </c>
      <c r="FC228" t="s">
        <v>18518</v>
      </c>
      <c r="FE228" t="s">
        <v>281</v>
      </c>
      <c r="FF228" s="1"/>
      <c r="FM228" t="s">
        <v>17949</v>
      </c>
    </row>
    <row r="229" spans="1:169" x14ac:dyDescent="0.3">
      <c r="A229">
        <v>0</v>
      </c>
      <c r="B229" t="s">
        <v>17916</v>
      </c>
      <c r="C229" t="s">
        <v>17916</v>
      </c>
      <c r="E229" t="s">
        <v>17918</v>
      </c>
      <c r="F229">
        <v>46157.5</v>
      </c>
      <c r="G229">
        <v>2026</v>
      </c>
      <c r="H229">
        <v>5</v>
      </c>
      <c r="I229">
        <v>15</v>
      </c>
      <c r="J229" t="s">
        <v>17919</v>
      </c>
      <c r="O229" t="s">
        <v>18000</v>
      </c>
      <c r="P229">
        <v>2026</v>
      </c>
      <c r="Q229">
        <v>5</v>
      </c>
      <c r="R229">
        <v>14</v>
      </c>
      <c r="S229" t="s">
        <v>20988</v>
      </c>
      <c r="T229" t="s">
        <v>20989</v>
      </c>
      <c r="Y229" t="s">
        <v>17916</v>
      </c>
      <c r="AB229" t="s">
        <v>251</v>
      </c>
      <c r="AC229" t="s">
        <v>17924</v>
      </c>
      <c r="AD229">
        <v>1000008229334</v>
      </c>
      <c r="AI229" t="s">
        <v>20990</v>
      </c>
      <c r="AJ229" t="s">
        <v>20991</v>
      </c>
      <c r="AK229" t="s">
        <v>693</v>
      </c>
      <c r="AM229" t="s">
        <v>20992</v>
      </c>
      <c r="AN229" t="s">
        <v>20990</v>
      </c>
      <c r="AO229" t="s">
        <v>693</v>
      </c>
      <c r="AP229" t="s">
        <v>693</v>
      </c>
      <c r="AR229" t="s">
        <v>20992</v>
      </c>
      <c r="AS229" t="s">
        <v>693</v>
      </c>
      <c r="AT229" t="s">
        <v>20993</v>
      </c>
      <c r="AU229" t="s">
        <v>20994</v>
      </c>
      <c r="AV229" t="s">
        <v>20995</v>
      </c>
      <c r="AW229" t="s">
        <v>230</v>
      </c>
      <c r="AX229" t="s">
        <v>230</v>
      </c>
      <c r="AY229" t="s">
        <v>380</v>
      </c>
      <c r="AZ229" t="s">
        <v>380</v>
      </c>
      <c r="BA229" t="s">
        <v>255</v>
      </c>
      <c r="BB229" s="1">
        <v>46156.529594907406</v>
      </c>
      <c r="BC229">
        <v>2026</v>
      </c>
      <c r="BD229">
        <v>5</v>
      </c>
      <c r="BE229">
        <v>14</v>
      </c>
      <c r="BF229" t="s">
        <v>17934</v>
      </c>
      <c r="BG229" t="s">
        <v>18130</v>
      </c>
      <c r="BH229" t="s">
        <v>17936</v>
      </c>
      <c r="BJ229" t="s">
        <v>20992</v>
      </c>
      <c r="BL229" t="s">
        <v>1334</v>
      </c>
      <c r="BM229" t="s">
        <v>1331</v>
      </c>
      <c r="BN229" t="s">
        <v>20746</v>
      </c>
      <c r="BO229" t="s">
        <v>546</v>
      </c>
      <c r="BP229" t="s">
        <v>3127</v>
      </c>
      <c r="BQ229" t="s">
        <v>20996</v>
      </c>
      <c r="BR229" t="s">
        <v>20997</v>
      </c>
      <c r="BS229" t="s">
        <v>18000</v>
      </c>
      <c r="BT229">
        <v>2026</v>
      </c>
      <c r="BU229">
        <v>5</v>
      </c>
      <c r="BV229">
        <v>14</v>
      </c>
      <c r="BY229" t="s">
        <v>693</v>
      </c>
      <c r="BZ229" t="s">
        <v>17943</v>
      </c>
      <c r="CA229" s="1">
        <v>46156.529166666667</v>
      </c>
      <c r="CB229" s="2">
        <v>46157</v>
      </c>
      <c r="CE229" t="s">
        <v>2810</v>
      </c>
      <c r="CY229" s="1"/>
      <c r="DQ229" t="s">
        <v>17918</v>
      </c>
      <c r="DS229" t="s">
        <v>693</v>
      </c>
      <c r="EP229" t="s">
        <v>20918</v>
      </c>
      <c r="EQ229" t="s">
        <v>255</v>
      </c>
      <c r="ER229" t="s">
        <v>17945</v>
      </c>
      <c r="ES229" t="s">
        <v>281</v>
      </c>
      <c r="ET229" t="s">
        <v>20919</v>
      </c>
      <c r="EU229" t="s">
        <v>17962</v>
      </c>
      <c r="EZ229" t="s">
        <v>270</v>
      </c>
      <c r="FB229" t="s">
        <v>281</v>
      </c>
      <c r="FD229" t="s">
        <v>17948</v>
      </c>
      <c r="FE229" t="s">
        <v>281</v>
      </c>
      <c r="FF229" s="1">
        <v>46156.550069444442</v>
      </c>
      <c r="FG229">
        <v>0.49</v>
      </c>
      <c r="FH229">
        <v>0</v>
      </c>
      <c r="FM229" t="s">
        <v>17949</v>
      </c>
    </row>
    <row r="230" spans="1:169" x14ac:dyDescent="0.3">
      <c r="A230">
        <v>0</v>
      </c>
      <c r="B230" t="s">
        <v>17916</v>
      </c>
      <c r="C230" t="s">
        <v>17916</v>
      </c>
      <c r="E230" t="s">
        <v>17918</v>
      </c>
      <c r="F230">
        <v>46158.291666666664</v>
      </c>
      <c r="G230">
        <v>2026</v>
      </c>
      <c r="H230">
        <v>5</v>
      </c>
      <c r="I230">
        <v>16</v>
      </c>
      <c r="J230" t="s">
        <v>17963</v>
      </c>
      <c r="O230" t="s">
        <v>18000</v>
      </c>
      <c r="P230">
        <v>2026</v>
      </c>
      <c r="Q230">
        <v>5</v>
      </c>
      <c r="R230">
        <v>14</v>
      </c>
      <c r="S230" t="s">
        <v>20998</v>
      </c>
      <c r="T230" t="s">
        <v>20999</v>
      </c>
      <c r="Y230" t="s">
        <v>17916</v>
      </c>
      <c r="AB230" t="s">
        <v>251</v>
      </c>
      <c r="AC230" t="s">
        <v>18065</v>
      </c>
      <c r="AD230">
        <v>1000008229411</v>
      </c>
      <c r="AG230" t="s">
        <v>21000</v>
      </c>
      <c r="AH230" t="s">
        <v>21001</v>
      </c>
      <c r="AI230" t="s">
        <v>21002</v>
      </c>
      <c r="AJ230" t="s">
        <v>21003</v>
      </c>
      <c r="AK230" t="s">
        <v>693</v>
      </c>
      <c r="AL230" t="s">
        <v>21000</v>
      </c>
      <c r="AM230" t="s">
        <v>21004</v>
      </c>
      <c r="AN230" t="s">
        <v>21002</v>
      </c>
      <c r="AO230" t="s">
        <v>693</v>
      </c>
      <c r="AP230" t="s">
        <v>21005</v>
      </c>
      <c r="AR230" t="s">
        <v>21004</v>
      </c>
      <c r="AS230" t="s">
        <v>21005</v>
      </c>
      <c r="AT230" t="s">
        <v>21006</v>
      </c>
      <c r="AU230" t="s">
        <v>21007</v>
      </c>
      <c r="AV230" t="s">
        <v>21008</v>
      </c>
      <c r="AW230" t="s">
        <v>230</v>
      </c>
      <c r="AX230" t="s">
        <v>230</v>
      </c>
      <c r="AY230" t="s">
        <v>380</v>
      </c>
      <c r="AZ230" t="s">
        <v>380</v>
      </c>
      <c r="BA230" t="s">
        <v>18076</v>
      </c>
      <c r="BB230" s="1">
        <v>46156.541956018518</v>
      </c>
      <c r="BC230">
        <v>2026</v>
      </c>
      <c r="BD230">
        <v>5</v>
      </c>
      <c r="BE230">
        <v>14</v>
      </c>
      <c r="BF230" t="s">
        <v>21009</v>
      </c>
      <c r="BG230" t="s">
        <v>18130</v>
      </c>
      <c r="BH230" t="s">
        <v>17936</v>
      </c>
      <c r="BJ230" t="s">
        <v>21010</v>
      </c>
      <c r="BL230" t="s">
        <v>1334</v>
      </c>
      <c r="BM230" t="s">
        <v>1331</v>
      </c>
      <c r="BN230" t="s">
        <v>20746</v>
      </c>
      <c r="BO230" t="s">
        <v>546</v>
      </c>
      <c r="BP230" t="s">
        <v>21011</v>
      </c>
      <c r="BQ230" t="s">
        <v>21012</v>
      </c>
      <c r="BR230" t="s">
        <v>21013</v>
      </c>
      <c r="BS230" t="s">
        <v>18000</v>
      </c>
      <c r="BT230">
        <v>2026</v>
      </c>
      <c r="BU230">
        <v>5</v>
      </c>
      <c r="BV230">
        <v>14</v>
      </c>
      <c r="BY230" t="s">
        <v>2897</v>
      </c>
      <c r="BZ230" t="s">
        <v>18083</v>
      </c>
      <c r="CA230" s="1">
        <v>46156.541666666664</v>
      </c>
      <c r="CB230" s="2">
        <v>46157</v>
      </c>
      <c r="CE230" t="s">
        <v>2810</v>
      </c>
      <c r="CY230" s="1"/>
      <c r="DQ230" t="s">
        <v>17918</v>
      </c>
      <c r="DR230" t="s">
        <v>693</v>
      </c>
      <c r="DS230" t="s">
        <v>693</v>
      </c>
      <c r="DT230" t="s">
        <v>693</v>
      </c>
      <c r="DV230" t="s">
        <v>693</v>
      </c>
      <c r="EA230" t="s">
        <v>693</v>
      </c>
      <c r="EB230" t="s">
        <v>693</v>
      </c>
      <c r="EP230" t="s">
        <v>20918</v>
      </c>
      <c r="EQ230" t="s">
        <v>18084</v>
      </c>
      <c r="ES230" t="s">
        <v>281</v>
      </c>
      <c r="ET230" t="s">
        <v>20919</v>
      </c>
      <c r="EU230" t="s">
        <v>17962</v>
      </c>
      <c r="EZ230" t="s">
        <v>270</v>
      </c>
      <c r="FB230" t="s">
        <v>281</v>
      </c>
      <c r="FD230" t="s">
        <v>21014</v>
      </c>
      <c r="FE230" t="s">
        <v>281</v>
      </c>
      <c r="FF230" s="1">
        <v>46156.675173611111</v>
      </c>
      <c r="FG230">
        <v>3.2</v>
      </c>
      <c r="FH230">
        <v>0</v>
      </c>
      <c r="FM230" t="s">
        <v>17949</v>
      </c>
    </row>
    <row r="231" spans="1:169" x14ac:dyDescent="0.3">
      <c r="A231">
        <v>0</v>
      </c>
      <c r="B231" t="s">
        <v>17916</v>
      </c>
      <c r="C231" t="s">
        <v>17916</v>
      </c>
      <c r="E231" t="s">
        <v>17918</v>
      </c>
      <c r="F231">
        <v>46157.291666666664</v>
      </c>
      <c r="G231">
        <v>2026</v>
      </c>
      <c r="H231">
        <v>5</v>
      </c>
      <c r="I231">
        <v>15</v>
      </c>
      <c r="J231" t="s">
        <v>17963</v>
      </c>
      <c r="O231" t="s">
        <v>18000</v>
      </c>
      <c r="P231">
        <v>2026</v>
      </c>
      <c r="Q231">
        <v>5</v>
      </c>
      <c r="R231">
        <v>14</v>
      </c>
      <c r="S231" t="s">
        <v>21015</v>
      </c>
      <c r="T231" t="s">
        <v>21016</v>
      </c>
      <c r="Y231" t="s">
        <v>17916</v>
      </c>
      <c r="AB231" t="s">
        <v>251</v>
      </c>
      <c r="AC231" t="s">
        <v>17924</v>
      </c>
      <c r="AD231">
        <v>1000008238890</v>
      </c>
      <c r="AI231" t="s">
        <v>21017</v>
      </c>
      <c r="AJ231" t="s">
        <v>21018</v>
      </c>
      <c r="AK231" t="s">
        <v>693</v>
      </c>
      <c r="AM231" t="s">
        <v>21019</v>
      </c>
      <c r="AN231" t="s">
        <v>21017</v>
      </c>
      <c r="AO231" t="s">
        <v>693</v>
      </c>
      <c r="AR231" t="s">
        <v>21019</v>
      </c>
      <c r="AT231" t="s">
        <v>21020</v>
      </c>
      <c r="AU231" t="s">
        <v>21021</v>
      </c>
      <c r="AV231" t="s">
        <v>21022</v>
      </c>
      <c r="AW231" t="s">
        <v>230</v>
      </c>
      <c r="AX231" t="s">
        <v>230</v>
      </c>
      <c r="AY231" t="s">
        <v>380</v>
      </c>
      <c r="AZ231" t="s">
        <v>380</v>
      </c>
      <c r="BA231" t="s">
        <v>255</v>
      </c>
      <c r="BB231" s="1">
        <v>46156.688449074078</v>
      </c>
      <c r="BC231">
        <v>2026</v>
      </c>
      <c r="BD231">
        <v>5</v>
      </c>
      <c r="BE231">
        <v>14</v>
      </c>
      <c r="BF231" t="s">
        <v>17934</v>
      </c>
      <c r="BG231" t="s">
        <v>18130</v>
      </c>
      <c r="BH231" t="s">
        <v>17936</v>
      </c>
      <c r="BJ231" t="s">
        <v>21023</v>
      </c>
      <c r="BL231" t="s">
        <v>1334</v>
      </c>
      <c r="BM231" t="s">
        <v>1331</v>
      </c>
      <c r="BN231" t="s">
        <v>20746</v>
      </c>
      <c r="BO231" t="s">
        <v>546</v>
      </c>
      <c r="BP231" t="s">
        <v>3128</v>
      </c>
      <c r="BQ231" t="s">
        <v>21024</v>
      </c>
      <c r="BR231" t="s">
        <v>21025</v>
      </c>
      <c r="BS231" t="s">
        <v>18000</v>
      </c>
      <c r="BT231">
        <v>2026</v>
      </c>
      <c r="BU231">
        <v>5</v>
      </c>
      <c r="BV231">
        <v>14</v>
      </c>
      <c r="BY231" t="s">
        <v>693</v>
      </c>
      <c r="BZ231" t="s">
        <v>17943</v>
      </c>
      <c r="CA231" s="1">
        <v>46156.688194444447</v>
      </c>
      <c r="CB231" s="2">
        <v>46157</v>
      </c>
      <c r="CE231" t="s">
        <v>2810</v>
      </c>
      <c r="CY231" s="1"/>
      <c r="DQ231" t="s">
        <v>17918</v>
      </c>
      <c r="DS231" t="s">
        <v>693</v>
      </c>
      <c r="EP231" t="s">
        <v>20918</v>
      </c>
      <c r="EQ231" t="s">
        <v>255</v>
      </c>
      <c r="ER231" t="s">
        <v>17945</v>
      </c>
      <c r="ES231" t="s">
        <v>281</v>
      </c>
      <c r="ET231" t="s">
        <v>20919</v>
      </c>
      <c r="EU231" t="s">
        <v>17962</v>
      </c>
      <c r="EZ231" t="s">
        <v>270</v>
      </c>
      <c r="FB231" t="s">
        <v>281</v>
      </c>
      <c r="FD231" t="s">
        <v>17948</v>
      </c>
      <c r="FE231" t="s">
        <v>281</v>
      </c>
      <c r="FF231" s="1">
        <v>46156.716874999998</v>
      </c>
      <c r="FG231">
        <v>0.68</v>
      </c>
      <c r="FH231">
        <v>0</v>
      </c>
      <c r="FM231" t="s">
        <v>17949</v>
      </c>
    </row>
    <row r="232" spans="1:169" x14ac:dyDescent="0.3">
      <c r="A232">
        <v>0</v>
      </c>
      <c r="B232" t="s">
        <v>17916</v>
      </c>
      <c r="C232" t="s">
        <v>17916</v>
      </c>
      <c r="E232" t="s">
        <v>17918</v>
      </c>
      <c r="F232">
        <v>46157.291666666664</v>
      </c>
      <c r="G232">
        <v>2026</v>
      </c>
      <c r="H232">
        <v>5</v>
      </c>
      <c r="I232">
        <v>15</v>
      </c>
      <c r="J232" t="s">
        <v>17963</v>
      </c>
      <c r="O232" t="s">
        <v>18000</v>
      </c>
      <c r="P232">
        <v>2026</v>
      </c>
      <c r="Q232">
        <v>5</v>
      </c>
      <c r="R232">
        <v>14</v>
      </c>
      <c r="S232" t="s">
        <v>21026</v>
      </c>
      <c r="T232" t="s">
        <v>21027</v>
      </c>
      <c r="Y232" t="s">
        <v>17916</v>
      </c>
      <c r="AB232" t="s">
        <v>251</v>
      </c>
      <c r="AC232" t="s">
        <v>17924</v>
      </c>
      <c r="AD232">
        <v>1000008238943</v>
      </c>
      <c r="AI232" t="s">
        <v>21028</v>
      </c>
      <c r="AJ232" t="s">
        <v>21029</v>
      </c>
      <c r="AK232" t="s">
        <v>693</v>
      </c>
      <c r="AN232" t="s">
        <v>21028</v>
      </c>
      <c r="AO232" t="s">
        <v>693</v>
      </c>
      <c r="AT232" t="s">
        <v>21030</v>
      </c>
      <c r="AU232" t="s">
        <v>21031</v>
      </c>
      <c r="AV232" t="s">
        <v>21032</v>
      </c>
      <c r="AW232" t="s">
        <v>230</v>
      </c>
      <c r="AX232" t="s">
        <v>230</v>
      </c>
      <c r="AY232" t="s">
        <v>380</v>
      </c>
      <c r="AZ232" t="s">
        <v>380</v>
      </c>
      <c r="BA232" t="s">
        <v>255</v>
      </c>
      <c r="BB232" s="1">
        <v>46156.690509259257</v>
      </c>
      <c r="BC232">
        <v>2026</v>
      </c>
      <c r="BD232">
        <v>5</v>
      </c>
      <c r="BE232">
        <v>14</v>
      </c>
      <c r="BF232" t="s">
        <v>17934</v>
      </c>
      <c r="BG232" t="s">
        <v>18130</v>
      </c>
      <c r="BH232" t="s">
        <v>17936</v>
      </c>
      <c r="BJ232" t="s">
        <v>21033</v>
      </c>
      <c r="BL232" t="s">
        <v>1334</v>
      </c>
      <c r="BM232" t="s">
        <v>1331</v>
      </c>
      <c r="BN232" t="s">
        <v>20746</v>
      </c>
      <c r="BO232" t="s">
        <v>546</v>
      </c>
      <c r="BP232" t="s">
        <v>3133</v>
      </c>
      <c r="BQ232" t="s">
        <v>21034</v>
      </c>
      <c r="BR232" t="s">
        <v>21035</v>
      </c>
      <c r="BS232" t="s">
        <v>18000</v>
      </c>
      <c r="BT232">
        <v>2026</v>
      </c>
      <c r="BU232">
        <v>5</v>
      </c>
      <c r="BV232">
        <v>14</v>
      </c>
      <c r="BY232" t="s">
        <v>693</v>
      </c>
      <c r="BZ232" t="s">
        <v>17943</v>
      </c>
      <c r="CA232" s="1">
        <v>46156.693749999999</v>
      </c>
      <c r="CB232" s="2">
        <v>46157</v>
      </c>
      <c r="CE232" t="s">
        <v>2810</v>
      </c>
      <c r="CY232" s="1"/>
      <c r="DQ232" t="s">
        <v>17918</v>
      </c>
      <c r="DS232" t="s">
        <v>693</v>
      </c>
      <c r="EP232" t="s">
        <v>20918</v>
      </c>
      <c r="EQ232" t="s">
        <v>255</v>
      </c>
      <c r="ER232" t="s">
        <v>17945</v>
      </c>
      <c r="ES232" t="s">
        <v>281</v>
      </c>
      <c r="ET232" t="s">
        <v>20919</v>
      </c>
      <c r="EU232" t="s">
        <v>17962</v>
      </c>
      <c r="EZ232" t="s">
        <v>270</v>
      </c>
      <c r="FB232" t="s">
        <v>281</v>
      </c>
      <c r="FD232" t="s">
        <v>17948</v>
      </c>
      <c r="FE232" t="s">
        <v>281</v>
      </c>
      <c r="FF232" s="1">
        <v>46156.716874999998</v>
      </c>
      <c r="FG232">
        <v>0.63</v>
      </c>
      <c r="FH232">
        <v>0</v>
      </c>
      <c r="FM232" t="s">
        <v>17949</v>
      </c>
    </row>
    <row r="233" spans="1:169" x14ac:dyDescent="0.3">
      <c r="A233">
        <v>0</v>
      </c>
      <c r="B233" t="s">
        <v>17916</v>
      </c>
      <c r="C233" t="s">
        <v>17916</v>
      </c>
      <c r="E233" t="s">
        <v>17918</v>
      </c>
      <c r="F233">
        <v>46158.5</v>
      </c>
      <c r="G233">
        <v>2026</v>
      </c>
      <c r="H233">
        <v>5</v>
      </c>
      <c r="I233">
        <v>16</v>
      </c>
      <c r="J233" t="s">
        <v>17919</v>
      </c>
      <c r="O233" t="s">
        <v>18000</v>
      </c>
      <c r="P233">
        <v>2026</v>
      </c>
      <c r="Q233">
        <v>5</v>
      </c>
      <c r="R233">
        <v>14</v>
      </c>
      <c r="S233" t="s">
        <v>21036</v>
      </c>
      <c r="T233" t="s">
        <v>21037</v>
      </c>
      <c r="Y233" t="s">
        <v>17916</v>
      </c>
      <c r="AB233" t="s">
        <v>251</v>
      </c>
      <c r="AC233" t="s">
        <v>18065</v>
      </c>
      <c r="AD233">
        <v>1000008239673</v>
      </c>
      <c r="AG233" t="s">
        <v>21038</v>
      </c>
      <c r="AH233" t="s">
        <v>21039</v>
      </c>
      <c r="AI233" t="s">
        <v>21040</v>
      </c>
      <c r="AJ233" t="s">
        <v>21041</v>
      </c>
      <c r="AK233" t="s">
        <v>693</v>
      </c>
      <c r="AL233" t="s">
        <v>21038</v>
      </c>
      <c r="AM233" t="s">
        <v>21042</v>
      </c>
      <c r="AN233" t="s">
        <v>21040</v>
      </c>
      <c r="AO233" t="s">
        <v>693</v>
      </c>
      <c r="AR233" t="s">
        <v>21042</v>
      </c>
      <c r="AT233" t="s">
        <v>21043</v>
      </c>
      <c r="AU233" t="s">
        <v>21044</v>
      </c>
      <c r="AV233" t="s">
        <v>21045</v>
      </c>
      <c r="AW233" t="s">
        <v>230</v>
      </c>
      <c r="AX233" t="s">
        <v>230</v>
      </c>
      <c r="AY233" t="s">
        <v>380</v>
      </c>
      <c r="AZ233" t="s">
        <v>380</v>
      </c>
      <c r="BA233" t="s">
        <v>18076</v>
      </c>
      <c r="BB233" s="1">
        <v>46156.731180555558</v>
      </c>
      <c r="BC233">
        <v>2026</v>
      </c>
      <c r="BD233">
        <v>5</v>
      </c>
      <c r="BE233">
        <v>14</v>
      </c>
      <c r="BF233" t="s">
        <v>18129</v>
      </c>
      <c r="BG233" t="s">
        <v>18130</v>
      </c>
      <c r="BH233" t="s">
        <v>17936</v>
      </c>
      <c r="BJ233" t="s">
        <v>21046</v>
      </c>
      <c r="BL233" t="s">
        <v>1334</v>
      </c>
      <c r="BM233" t="s">
        <v>1331</v>
      </c>
      <c r="BN233" t="s">
        <v>20746</v>
      </c>
      <c r="BO233" t="s">
        <v>546</v>
      </c>
      <c r="BP233" t="s">
        <v>21047</v>
      </c>
      <c r="BQ233" t="s">
        <v>21048</v>
      </c>
      <c r="BR233" t="s">
        <v>21049</v>
      </c>
      <c r="BS233" t="s">
        <v>18000</v>
      </c>
      <c r="BT233">
        <v>2026</v>
      </c>
      <c r="BU233">
        <v>5</v>
      </c>
      <c r="BV233">
        <v>14</v>
      </c>
      <c r="BY233" t="s">
        <v>386</v>
      </c>
      <c r="BZ233" t="s">
        <v>18083</v>
      </c>
      <c r="CA233" s="1">
        <v>46156.730555555558</v>
      </c>
      <c r="CB233" s="2">
        <v>46157</v>
      </c>
      <c r="CE233" t="s">
        <v>2810</v>
      </c>
      <c r="CY233" s="1"/>
      <c r="DQ233" t="s">
        <v>17918</v>
      </c>
      <c r="DR233" t="s">
        <v>693</v>
      </c>
      <c r="DS233" t="s">
        <v>693</v>
      </c>
      <c r="DT233" t="s">
        <v>693</v>
      </c>
      <c r="DV233" t="s">
        <v>693</v>
      </c>
      <c r="EA233" t="s">
        <v>693</v>
      </c>
      <c r="EB233" t="s">
        <v>693</v>
      </c>
      <c r="EP233" t="s">
        <v>20918</v>
      </c>
      <c r="EQ233" t="s">
        <v>18084</v>
      </c>
      <c r="ES233" t="s">
        <v>281</v>
      </c>
      <c r="ET233" t="s">
        <v>20919</v>
      </c>
      <c r="EU233" t="s">
        <v>17962</v>
      </c>
      <c r="EZ233" t="s">
        <v>270</v>
      </c>
      <c r="FB233" t="s">
        <v>281</v>
      </c>
      <c r="FD233" t="s">
        <v>18133</v>
      </c>
      <c r="FE233" t="s">
        <v>281</v>
      </c>
      <c r="FF233" s="1">
        <v>46156.75849537037</v>
      </c>
      <c r="FG233">
        <v>0.66</v>
      </c>
      <c r="FH233">
        <v>0</v>
      </c>
      <c r="FM233" t="s">
        <v>17949</v>
      </c>
    </row>
    <row r="234" spans="1:169" x14ac:dyDescent="0.3">
      <c r="A234">
        <v>0</v>
      </c>
      <c r="B234" t="s">
        <v>17916</v>
      </c>
      <c r="C234" t="s">
        <v>17916</v>
      </c>
      <c r="E234" t="s">
        <v>17918</v>
      </c>
      <c r="F234">
        <v>46157.291666666664</v>
      </c>
      <c r="G234">
        <v>2026</v>
      </c>
      <c r="H234">
        <v>5</v>
      </c>
      <c r="I234">
        <v>15</v>
      </c>
      <c r="J234" t="s">
        <v>17963</v>
      </c>
      <c r="O234" t="s">
        <v>18230</v>
      </c>
      <c r="P234">
        <v>2026</v>
      </c>
      <c r="Q234">
        <v>5</v>
      </c>
      <c r="R234">
        <v>12</v>
      </c>
      <c r="S234" t="s">
        <v>21050</v>
      </c>
      <c r="T234" t="s">
        <v>21051</v>
      </c>
      <c r="Y234" t="s">
        <v>17916</v>
      </c>
      <c r="AB234" t="s">
        <v>251</v>
      </c>
      <c r="AC234" t="s">
        <v>17924</v>
      </c>
      <c r="AD234">
        <v>1000008224807</v>
      </c>
      <c r="AI234" t="s">
        <v>21052</v>
      </c>
      <c r="AJ234" t="s">
        <v>21053</v>
      </c>
      <c r="AK234" t="s">
        <v>693</v>
      </c>
      <c r="AN234" t="s">
        <v>21052</v>
      </c>
      <c r="AO234" t="s">
        <v>693</v>
      </c>
      <c r="AT234" t="s">
        <v>21054</v>
      </c>
      <c r="AU234" t="s">
        <v>21055</v>
      </c>
      <c r="AV234" t="s">
        <v>21056</v>
      </c>
      <c r="AW234" t="s">
        <v>230</v>
      </c>
      <c r="AX234" t="s">
        <v>230</v>
      </c>
      <c r="AY234" t="s">
        <v>380</v>
      </c>
      <c r="AZ234" t="s">
        <v>380</v>
      </c>
      <c r="BA234" t="s">
        <v>255</v>
      </c>
      <c r="BB234" s="1">
        <v>46154.813587962963</v>
      </c>
      <c r="BC234">
        <v>2026</v>
      </c>
      <c r="BD234">
        <v>5</v>
      </c>
      <c r="BE234">
        <v>12</v>
      </c>
      <c r="BF234" t="s">
        <v>18100</v>
      </c>
      <c r="BG234" t="s">
        <v>18130</v>
      </c>
      <c r="BH234" t="s">
        <v>17936</v>
      </c>
      <c r="BJ234" t="s">
        <v>21057</v>
      </c>
      <c r="BL234" t="s">
        <v>1334</v>
      </c>
      <c r="BM234" t="s">
        <v>1331</v>
      </c>
      <c r="BN234" t="s">
        <v>20746</v>
      </c>
      <c r="BO234" t="s">
        <v>546</v>
      </c>
      <c r="BP234" t="s">
        <v>3145</v>
      </c>
      <c r="BQ234" t="s">
        <v>21034</v>
      </c>
      <c r="BR234" t="s">
        <v>3149</v>
      </c>
      <c r="BS234" t="s">
        <v>18230</v>
      </c>
      <c r="BT234">
        <v>2026</v>
      </c>
      <c r="BU234">
        <v>5</v>
      </c>
      <c r="BV234">
        <v>12</v>
      </c>
      <c r="BY234" t="s">
        <v>693</v>
      </c>
      <c r="BZ234" t="s">
        <v>17943</v>
      </c>
      <c r="CA234" s="1">
        <v>46154.813194444447</v>
      </c>
      <c r="CB234" s="2">
        <v>46155</v>
      </c>
      <c r="CE234" t="s">
        <v>2810</v>
      </c>
      <c r="CY234" s="1"/>
      <c r="DQ234" t="s">
        <v>17918</v>
      </c>
      <c r="DS234" t="s">
        <v>693</v>
      </c>
      <c r="EP234" t="s">
        <v>20918</v>
      </c>
      <c r="EQ234" t="s">
        <v>255</v>
      </c>
      <c r="ER234" t="s">
        <v>17945</v>
      </c>
      <c r="ES234" t="s">
        <v>281</v>
      </c>
      <c r="ET234" t="s">
        <v>20919</v>
      </c>
      <c r="EU234" t="s">
        <v>17962</v>
      </c>
      <c r="EZ234" t="s">
        <v>270</v>
      </c>
      <c r="FB234" t="s">
        <v>281</v>
      </c>
      <c r="FD234" t="s">
        <v>17948</v>
      </c>
      <c r="FE234" t="s">
        <v>281</v>
      </c>
      <c r="FF234" s="1">
        <v>46155.425219907411</v>
      </c>
      <c r="FG234">
        <v>14.68</v>
      </c>
      <c r="FH234">
        <v>1</v>
      </c>
      <c r="FI234">
        <v>1</v>
      </c>
      <c r="FM234" t="s">
        <v>17949</v>
      </c>
    </row>
    <row r="235" spans="1:169" x14ac:dyDescent="0.3">
      <c r="A235">
        <v>2</v>
      </c>
      <c r="B235" t="s">
        <v>17916</v>
      </c>
      <c r="C235" t="s">
        <v>17917</v>
      </c>
      <c r="D235" t="s">
        <v>21058</v>
      </c>
      <c r="E235" t="s">
        <v>17918</v>
      </c>
      <c r="F235">
        <v>46157.291666666664</v>
      </c>
      <c r="G235">
        <v>2026</v>
      </c>
      <c r="H235">
        <v>5</v>
      </c>
      <c r="I235">
        <v>15</v>
      </c>
      <c r="J235" t="s">
        <v>17963</v>
      </c>
      <c r="O235" t="s">
        <v>19059</v>
      </c>
      <c r="P235">
        <v>2026</v>
      </c>
      <c r="Q235">
        <v>5</v>
      </c>
      <c r="R235">
        <v>5</v>
      </c>
      <c r="S235" t="s">
        <v>21059</v>
      </c>
      <c r="T235" t="s">
        <v>21060</v>
      </c>
      <c r="V235" t="s">
        <v>18870</v>
      </c>
      <c r="Y235" t="s">
        <v>17916</v>
      </c>
      <c r="AB235" t="s">
        <v>251</v>
      </c>
      <c r="AC235" t="s">
        <v>17924</v>
      </c>
      <c r="AD235">
        <v>1000008205454</v>
      </c>
      <c r="AF235" t="s">
        <v>19258</v>
      </c>
      <c r="AI235" t="s">
        <v>21061</v>
      </c>
      <c r="AJ235" t="s">
        <v>21062</v>
      </c>
      <c r="AK235" t="s">
        <v>693</v>
      </c>
      <c r="AM235" t="s">
        <v>21063</v>
      </c>
      <c r="AN235" t="s">
        <v>21061</v>
      </c>
      <c r="AO235" t="s">
        <v>693</v>
      </c>
      <c r="AP235" t="s">
        <v>21064</v>
      </c>
      <c r="AR235" t="s">
        <v>21063</v>
      </c>
      <c r="AS235" t="s">
        <v>21064</v>
      </c>
      <c r="AT235" t="s">
        <v>21065</v>
      </c>
      <c r="AU235" t="s">
        <v>21066</v>
      </c>
      <c r="AV235" t="s">
        <v>21067</v>
      </c>
      <c r="AW235" t="s">
        <v>230</v>
      </c>
      <c r="AX235" t="s">
        <v>230</v>
      </c>
      <c r="AY235" t="s">
        <v>380</v>
      </c>
      <c r="AZ235" t="s">
        <v>380</v>
      </c>
      <c r="BA235" t="s">
        <v>255</v>
      </c>
      <c r="BB235" s="1">
        <v>46147.592731481483</v>
      </c>
      <c r="BC235">
        <v>2026</v>
      </c>
      <c r="BD235">
        <v>5</v>
      </c>
      <c r="BE235">
        <v>5</v>
      </c>
      <c r="BF235" t="s">
        <v>17934</v>
      </c>
      <c r="BG235" t="s">
        <v>18130</v>
      </c>
      <c r="BH235" t="s">
        <v>17936</v>
      </c>
      <c r="BI235" t="s">
        <v>18101</v>
      </c>
      <c r="BJ235" t="s">
        <v>21064</v>
      </c>
      <c r="BL235" t="s">
        <v>1334</v>
      </c>
      <c r="BM235" t="s">
        <v>1331</v>
      </c>
      <c r="BN235" t="s">
        <v>20746</v>
      </c>
      <c r="BO235" t="s">
        <v>546</v>
      </c>
      <c r="BP235" t="s">
        <v>1333</v>
      </c>
      <c r="BQ235" t="s">
        <v>21068</v>
      </c>
      <c r="BR235" t="s">
        <v>21069</v>
      </c>
      <c r="BS235" t="s">
        <v>19059</v>
      </c>
      <c r="BT235">
        <v>2026</v>
      </c>
      <c r="BU235">
        <v>5</v>
      </c>
      <c r="BV235">
        <v>5</v>
      </c>
      <c r="BY235" t="s">
        <v>693</v>
      </c>
      <c r="BZ235" t="s">
        <v>17943</v>
      </c>
      <c r="CA235" s="1">
        <v>46147.592361111114</v>
      </c>
      <c r="CB235" s="2">
        <v>46148</v>
      </c>
      <c r="CC235">
        <v>5647</v>
      </c>
      <c r="CD235" t="s">
        <v>337</v>
      </c>
      <c r="CE235" t="s">
        <v>2810</v>
      </c>
      <c r="CF235" t="s">
        <v>21070</v>
      </c>
      <c r="CW235">
        <v>5182905</v>
      </c>
      <c r="CX235">
        <v>34615404</v>
      </c>
      <c r="CY235" s="1">
        <v>46156.399305555555</v>
      </c>
      <c r="CZ235">
        <v>2026</v>
      </c>
      <c r="DA235">
        <v>5</v>
      </c>
      <c r="DB235">
        <v>14</v>
      </c>
      <c r="DC235">
        <v>5</v>
      </c>
      <c r="DD235">
        <v>21</v>
      </c>
      <c r="DE235">
        <v>1286</v>
      </c>
      <c r="DG235" t="s">
        <v>21071</v>
      </c>
      <c r="DQ235" t="s">
        <v>17918</v>
      </c>
      <c r="DS235" t="s">
        <v>693</v>
      </c>
      <c r="EP235" t="s">
        <v>20918</v>
      </c>
      <c r="EQ235" t="s">
        <v>255</v>
      </c>
      <c r="ER235" t="s">
        <v>17945</v>
      </c>
      <c r="ES235" t="s">
        <v>281</v>
      </c>
      <c r="ET235" t="s">
        <v>20919</v>
      </c>
      <c r="EU235" t="s">
        <v>17962</v>
      </c>
      <c r="EV235" t="s">
        <v>21072</v>
      </c>
      <c r="EW235" t="s">
        <v>21073</v>
      </c>
      <c r="EX235" t="s">
        <v>21074</v>
      </c>
      <c r="EY235" t="s">
        <v>21075</v>
      </c>
      <c r="EZ235" t="s">
        <v>270</v>
      </c>
      <c r="FB235" t="s">
        <v>281</v>
      </c>
      <c r="FD235" t="s">
        <v>17948</v>
      </c>
      <c r="FE235" t="s">
        <v>281</v>
      </c>
      <c r="FF235" s="1">
        <v>46147.63349537037</v>
      </c>
      <c r="FG235">
        <v>0.98</v>
      </c>
      <c r="FH235">
        <v>0</v>
      </c>
      <c r="FI235">
        <v>5</v>
      </c>
      <c r="FK235" t="s">
        <v>21068</v>
      </c>
      <c r="FL235" t="s">
        <v>21076</v>
      </c>
      <c r="FM235" t="s">
        <v>17949</v>
      </c>
    </row>
    <row r="236" spans="1:169" x14ac:dyDescent="0.3">
      <c r="A236">
        <v>0</v>
      </c>
      <c r="B236" t="s">
        <v>17916</v>
      </c>
      <c r="C236" t="s">
        <v>17916</v>
      </c>
      <c r="D236" t="s">
        <v>21077</v>
      </c>
      <c r="E236" t="s">
        <v>17918</v>
      </c>
      <c r="F236">
        <v>46157.291666666664</v>
      </c>
      <c r="G236">
        <v>2026</v>
      </c>
      <c r="H236">
        <v>5</v>
      </c>
      <c r="I236">
        <v>15</v>
      </c>
      <c r="J236" t="s">
        <v>17963</v>
      </c>
      <c r="O236" t="s">
        <v>18000</v>
      </c>
      <c r="P236">
        <v>2026</v>
      </c>
      <c r="Q236">
        <v>5</v>
      </c>
      <c r="R236">
        <v>14</v>
      </c>
      <c r="S236" t="s">
        <v>21078</v>
      </c>
      <c r="T236" t="s">
        <v>21079</v>
      </c>
      <c r="Y236" t="s">
        <v>17916</v>
      </c>
      <c r="AB236" t="s">
        <v>251</v>
      </c>
      <c r="AC236" t="s">
        <v>17924</v>
      </c>
      <c r="AD236">
        <v>1000008228097</v>
      </c>
      <c r="AI236" t="s">
        <v>21080</v>
      </c>
      <c r="AJ236" t="s">
        <v>21081</v>
      </c>
      <c r="AK236" t="s">
        <v>693</v>
      </c>
      <c r="AM236" t="s">
        <v>21082</v>
      </c>
      <c r="AN236" t="s">
        <v>21080</v>
      </c>
      <c r="AO236" t="s">
        <v>693</v>
      </c>
      <c r="AP236" t="s">
        <v>21083</v>
      </c>
      <c r="AR236" t="s">
        <v>21082</v>
      </c>
      <c r="AS236" t="s">
        <v>21083</v>
      </c>
      <c r="AT236" t="s">
        <v>21084</v>
      </c>
      <c r="AU236" t="s">
        <v>21085</v>
      </c>
      <c r="AV236" t="s">
        <v>21086</v>
      </c>
      <c r="AW236" t="s">
        <v>230</v>
      </c>
      <c r="AX236" t="s">
        <v>230</v>
      </c>
      <c r="AY236" t="s">
        <v>1322</v>
      </c>
      <c r="AZ236" t="s">
        <v>1322</v>
      </c>
      <c r="BA236" t="s">
        <v>255</v>
      </c>
      <c r="BB236" s="1">
        <v>46156.317245370374</v>
      </c>
      <c r="BC236">
        <v>2026</v>
      </c>
      <c r="BD236">
        <v>5</v>
      </c>
      <c r="BE236">
        <v>14</v>
      </c>
      <c r="BF236" t="s">
        <v>17934</v>
      </c>
      <c r="BG236" t="s">
        <v>17935</v>
      </c>
      <c r="BH236" t="s">
        <v>17936</v>
      </c>
      <c r="BJ236" t="s">
        <v>21087</v>
      </c>
      <c r="BL236" t="s">
        <v>1711</v>
      </c>
      <c r="BM236" t="s">
        <v>1708</v>
      </c>
      <c r="BN236" t="s">
        <v>20746</v>
      </c>
      <c r="BO236" t="s">
        <v>546</v>
      </c>
      <c r="BP236" t="s">
        <v>3245</v>
      </c>
      <c r="BQ236" t="s">
        <v>20986</v>
      </c>
      <c r="BR236" t="s">
        <v>21088</v>
      </c>
      <c r="BS236" t="s">
        <v>18000</v>
      </c>
      <c r="BT236">
        <v>2026</v>
      </c>
      <c r="BU236">
        <v>5</v>
      </c>
      <c r="BV236">
        <v>14</v>
      </c>
      <c r="BY236" t="s">
        <v>693</v>
      </c>
      <c r="BZ236" t="s">
        <v>17943</v>
      </c>
      <c r="CA236" s="1">
        <v>46156.316666666666</v>
      </c>
      <c r="CB236" s="2">
        <v>46156</v>
      </c>
      <c r="CC236">
        <v>8612</v>
      </c>
      <c r="CD236" t="s">
        <v>337</v>
      </c>
      <c r="CE236" t="s">
        <v>2810</v>
      </c>
      <c r="CF236" t="s">
        <v>21070</v>
      </c>
      <c r="CW236">
        <v>5182932</v>
      </c>
      <c r="CX236">
        <v>34618120</v>
      </c>
      <c r="CY236" s="1">
        <v>46156.597222222219</v>
      </c>
      <c r="CZ236">
        <v>2026</v>
      </c>
      <c r="DA236">
        <v>5</v>
      </c>
      <c r="DB236">
        <v>14</v>
      </c>
      <c r="DC236">
        <v>13</v>
      </c>
      <c r="DD236">
        <v>25</v>
      </c>
      <c r="DE236">
        <v>1425</v>
      </c>
      <c r="DG236" t="s">
        <v>21089</v>
      </c>
      <c r="DQ236" t="s">
        <v>17918</v>
      </c>
      <c r="DS236" t="s">
        <v>693</v>
      </c>
      <c r="EP236" t="s">
        <v>20918</v>
      </c>
      <c r="EQ236" t="s">
        <v>255</v>
      </c>
      <c r="ER236" t="s">
        <v>17945</v>
      </c>
      <c r="ES236" t="s">
        <v>281</v>
      </c>
      <c r="ET236" t="s">
        <v>20919</v>
      </c>
      <c r="EU236" t="s">
        <v>17962</v>
      </c>
      <c r="EV236" t="s">
        <v>21090</v>
      </c>
      <c r="EX236" t="s">
        <v>21091</v>
      </c>
      <c r="EY236" t="s">
        <v>21092</v>
      </c>
      <c r="EZ236" t="s">
        <v>270</v>
      </c>
      <c r="FB236" t="s">
        <v>281</v>
      </c>
      <c r="FD236" t="s">
        <v>17948</v>
      </c>
      <c r="FE236" t="s">
        <v>281</v>
      </c>
      <c r="FF236" s="1">
        <v>46156.342372685183</v>
      </c>
      <c r="FG236">
        <v>0.6</v>
      </c>
      <c r="FH236">
        <v>0</v>
      </c>
      <c r="FK236" t="s">
        <v>20986</v>
      </c>
      <c r="FL236" t="s">
        <v>21093</v>
      </c>
      <c r="FM236" t="s">
        <v>17949</v>
      </c>
    </row>
    <row r="237" spans="1:169" x14ac:dyDescent="0.3">
      <c r="A237">
        <v>0</v>
      </c>
      <c r="B237" t="s">
        <v>17917</v>
      </c>
      <c r="C237" t="s">
        <v>17917</v>
      </c>
      <c r="D237" t="s">
        <v>19660</v>
      </c>
      <c r="E237" t="s">
        <v>19037</v>
      </c>
      <c r="O237" t="s">
        <v>18118</v>
      </c>
      <c r="P237">
        <v>2026</v>
      </c>
      <c r="Q237">
        <v>5</v>
      </c>
      <c r="R237">
        <v>8</v>
      </c>
      <c r="S237" t="s">
        <v>21094</v>
      </c>
      <c r="T237" t="s">
        <v>21095</v>
      </c>
      <c r="Y237" t="s">
        <v>17916</v>
      </c>
      <c r="AB237" t="s">
        <v>251</v>
      </c>
      <c r="AC237" t="s">
        <v>18065</v>
      </c>
      <c r="AD237">
        <v>1000008215017</v>
      </c>
      <c r="AF237" t="s">
        <v>21096</v>
      </c>
      <c r="AI237" t="s">
        <v>21097</v>
      </c>
      <c r="AJ237" t="s">
        <v>21098</v>
      </c>
      <c r="AK237" t="s">
        <v>693</v>
      </c>
      <c r="AL237" t="s">
        <v>21099</v>
      </c>
      <c r="AM237" t="s">
        <v>21100</v>
      </c>
      <c r="AN237" t="s">
        <v>21097</v>
      </c>
      <c r="AO237" t="s">
        <v>693</v>
      </c>
      <c r="AP237" t="s">
        <v>21100</v>
      </c>
      <c r="AR237" t="s">
        <v>21100</v>
      </c>
      <c r="AS237" t="s">
        <v>21100</v>
      </c>
      <c r="AT237" t="s">
        <v>21101</v>
      </c>
      <c r="AU237" t="s">
        <v>21102</v>
      </c>
      <c r="AV237" t="s">
        <v>21103</v>
      </c>
      <c r="AW237" t="s">
        <v>230</v>
      </c>
      <c r="AX237" t="s">
        <v>230</v>
      </c>
      <c r="AY237" t="s">
        <v>380</v>
      </c>
      <c r="AZ237" t="s">
        <v>380</v>
      </c>
      <c r="BA237" t="s">
        <v>18076</v>
      </c>
      <c r="BB237" s="1">
        <v>46150.591087962966</v>
      </c>
      <c r="BC237">
        <v>2026</v>
      </c>
      <c r="BD237">
        <v>5</v>
      </c>
      <c r="BE237">
        <v>8</v>
      </c>
      <c r="BF237" t="s">
        <v>18077</v>
      </c>
      <c r="BG237" t="s">
        <v>18130</v>
      </c>
      <c r="BH237" t="s">
        <v>17936</v>
      </c>
      <c r="BJ237" t="s">
        <v>21104</v>
      </c>
      <c r="BL237" t="s">
        <v>1711</v>
      </c>
      <c r="BM237" t="s">
        <v>1708</v>
      </c>
      <c r="BN237" t="s">
        <v>20746</v>
      </c>
      <c r="BO237" t="s">
        <v>546</v>
      </c>
      <c r="BP237" t="s">
        <v>21105</v>
      </c>
      <c r="BQ237" t="s">
        <v>20916</v>
      </c>
      <c r="BR237" t="s">
        <v>21106</v>
      </c>
      <c r="BS237" t="s">
        <v>18118</v>
      </c>
      <c r="BT237">
        <v>2026</v>
      </c>
      <c r="BU237">
        <v>5</v>
      </c>
      <c r="BV237">
        <v>8</v>
      </c>
      <c r="BZ237" t="s">
        <v>18083</v>
      </c>
      <c r="CA237" s="1">
        <v>46150.59097222222</v>
      </c>
      <c r="CB237" s="2">
        <v>46151</v>
      </c>
      <c r="CE237" t="s">
        <v>2810</v>
      </c>
      <c r="CY237" s="1"/>
      <c r="DQ237" t="s">
        <v>19037</v>
      </c>
      <c r="DR237" t="s">
        <v>693</v>
      </c>
      <c r="DS237" t="s">
        <v>693</v>
      </c>
      <c r="DT237" t="s">
        <v>693</v>
      </c>
      <c r="DV237" t="s">
        <v>693</v>
      </c>
      <c r="EA237" t="s">
        <v>693</v>
      </c>
      <c r="EP237" t="s">
        <v>20918</v>
      </c>
      <c r="EQ237" t="s">
        <v>18084</v>
      </c>
      <c r="ES237" t="s">
        <v>281</v>
      </c>
      <c r="ET237" t="s">
        <v>20919</v>
      </c>
      <c r="EU237" t="s">
        <v>17962</v>
      </c>
      <c r="EZ237" t="s">
        <v>394</v>
      </c>
      <c r="FB237" t="s">
        <v>279</v>
      </c>
      <c r="FC237" t="s">
        <v>18518</v>
      </c>
      <c r="FE237" t="s">
        <v>281</v>
      </c>
      <c r="FF237" s="1"/>
      <c r="FI237">
        <v>2</v>
      </c>
      <c r="FM237" t="s">
        <v>17949</v>
      </c>
    </row>
    <row r="238" spans="1:169" x14ac:dyDescent="0.3">
      <c r="A238">
        <v>0</v>
      </c>
      <c r="B238" t="s">
        <v>17916</v>
      </c>
      <c r="C238" t="s">
        <v>17917</v>
      </c>
      <c r="E238" t="s">
        <v>19037</v>
      </c>
      <c r="O238" t="s">
        <v>18230</v>
      </c>
      <c r="P238">
        <v>2026</v>
      </c>
      <c r="Q238">
        <v>5</v>
      </c>
      <c r="R238">
        <v>12</v>
      </c>
      <c r="S238" t="s">
        <v>21107</v>
      </c>
      <c r="T238" t="s">
        <v>21108</v>
      </c>
      <c r="Y238" t="s">
        <v>17916</v>
      </c>
      <c r="AB238" t="s">
        <v>251</v>
      </c>
      <c r="AC238" t="s">
        <v>17924</v>
      </c>
      <c r="AD238">
        <v>1000008222878</v>
      </c>
      <c r="AF238" t="s">
        <v>21109</v>
      </c>
      <c r="AI238" t="s">
        <v>21110</v>
      </c>
      <c r="AJ238" t="s">
        <v>21111</v>
      </c>
      <c r="AK238" t="s">
        <v>693</v>
      </c>
      <c r="AN238" t="s">
        <v>21110</v>
      </c>
      <c r="AO238" t="s">
        <v>693</v>
      </c>
      <c r="AT238" t="s">
        <v>21112</v>
      </c>
      <c r="AU238" t="s">
        <v>21113</v>
      </c>
      <c r="AV238" t="s">
        <v>21114</v>
      </c>
      <c r="AW238" t="s">
        <v>230</v>
      </c>
      <c r="AX238" t="s">
        <v>230</v>
      </c>
      <c r="AY238" t="s">
        <v>232</v>
      </c>
      <c r="AZ238" t="s">
        <v>232</v>
      </c>
      <c r="BA238" t="s">
        <v>255</v>
      </c>
      <c r="BB238" s="1">
        <v>46154.491273148145</v>
      </c>
      <c r="BC238">
        <v>2026</v>
      </c>
      <c r="BD238">
        <v>5</v>
      </c>
      <c r="BE238">
        <v>12</v>
      </c>
      <c r="BF238" t="s">
        <v>18100</v>
      </c>
      <c r="BG238" t="s">
        <v>17935</v>
      </c>
      <c r="BH238" t="s">
        <v>17936</v>
      </c>
      <c r="BJ238" t="s">
        <v>21115</v>
      </c>
      <c r="BL238" t="s">
        <v>1334</v>
      </c>
      <c r="BM238" t="s">
        <v>1331</v>
      </c>
      <c r="BN238" t="s">
        <v>20746</v>
      </c>
      <c r="BO238" t="s">
        <v>546</v>
      </c>
      <c r="BP238" t="s">
        <v>2283</v>
      </c>
      <c r="BQ238" t="s">
        <v>20963</v>
      </c>
      <c r="BR238" t="s">
        <v>21116</v>
      </c>
      <c r="BS238" t="s">
        <v>18230</v>
      </c>
      <c r="BT238">
        <v>2026</v>
      </c>
      <c r="BU238">
        <v>5</v>
      </c>
      <c r="BV238">
        <v>12</v>
      </c>
      <c r="BZ238" t="s">
        <v>17943</v>
      </c>
      <c r="CA238" s="1">
        <v>46154.490972222222</v>
      </c>
      <c r="CB238" s="2">
        <v>46154</v>
      </c>
      <c r="CE238" t="s">
        <v>2810</v>
      </c>
      <c r="CY238" s="1"/>
      <c r="DQ238" t="s">
        <v>19037</v>
      </c>
      <c r="DS238" t="s">
        <v>693</v>
      </c>
      <c r="EP238" t="s">
        <v>20918</v>
      </c>
      <c r="EQ238" t="s">
        <v>255</v>
      </c>
      <c r="ER238" t="s">
        <v>17945</v>
      </c>
      <c r="ES238" t="s">
        <v>281</v>
      </c>
      <c r="ET238" t="s">
        <v>20919</v>
      </c>
      <c r="EU238" t="s">
        <v>17962</v>
      </c>
      <c r="EZ238" t="s">
        <v>394</v>
      </c>
      <c r="FB238" t="s">
        <v>279</v>
      </c>
      <c r="FC238" t="s">
        <v>18518</v>
      </c>
      <c r="FE238" t="s">
        <v>281</v>
      </c>
      <c r="FF238" s="1"/>
      <c r="FI238">
        <v>1</v>
      </c>
      <c r="FM238" t="s">
        <v>17949</v>
      </c>
    </row>
    <row r="239" spans="1:169" x14ac:dyDescent="0.3">
      <c r="A239">
        <v>0</v>
      </c>
      <c r="B239" t="s">
        <v>17916</v>
      </c>
      <c r="C239" t="s">
        <v>17917</v>
      </c>
      <c r="E239" t="s">
        <v>19037</v>
      </c>
      <c r="O239" t="s">
        <v>18000</v>
      </c>
      <c r="P239">
        <v>2026</v>
      </c>
      <c r="Q239">
        <v>5</v>
      </c>
      <c r="R239">
        <v>14</v>
      </c>
      <c r="S239" t="s">
        <v>21117</v>
      </c>
      <c r="T239" t="s">
        <v>21118</v>
      </c>
      <c r="Y239" t="s">
        <v>17916</v>
      </c>
      <c r="AB239" t="s">
        <v>251</v>
      </c>
      <c r="AC239" t="s">
        <v>17924</v>
      </c>
      <c r="AD239">
        <v>1000008228984</v>
      </c>
      <c r="AF239" t="s">
        <v>21119</v>
      </c>
      <c r="AI239" t="s">
        <v>21120</v>
      </c>
      <c r="AJ239" t="s">
        <v>21121</v>
      </c>
      <c r="AK239" t="s">
        <v>693</v>
      </c>
      <c r="AN239" t="s">
        <v>21120</v>
      </c>
      <c r="AO239" t="s">
        <v>693</v>
      </c>
      <c r="AT239" t="s">
        <v>21122</v>
      </c>
      <c r="AU239" t="s">
        <v>21123</v>
      </c>
      <c r="AV239" t="s">
        <v>21124</v>
      </c>
      <c r="AW239" t="s">
        <v>230</v>
      </c>
      <c r="AX239" t="s">
        <v>230</v>
      </c>
      <c r="AY239" t="s">
        <v>380</v>
      </c>
      <c r="AZ239" t="s">
        <v>380</v>
      </c>
      <c r="BA239" t="s">
        <v>255</v>
      </c>
      <c r="BB239" s="1">
        <v>46156.483912037038</v>
      </c>
      <c r="BC239">
        <v>2026</v>
      </c>
      <c r="BD239">
        <v>5</v>
      </c>
      <c r="BE239">
        <v>14</v>
      </c>
      <c r="BF239" t="s">
        <v>17934</v>
      </c>
      <c r="BG239" t="s">
        <v>18130</v>
      </c>
      <c r="BH239" t="s">
        <v>17936</v>
      </c>
      <c r="BJ239" t="s">
        <v>21125</v>
      </c>
      <c r="BL239" t="s">
        <v>1334</v>
      </c>
      <c r="BM239" t="s">
        <v>1331</v>
      </c>
      <c r="BN239" t="s">
        <v>20746</v>
      </c>
      <c r="BO239" t="s">
        <v>546</v>
      </c>
      <c r="BP239" t="s">
        <v>21126</v>
      </c>
      <c r="BQ239" t="s">
        <v>21127</v>
      </c>
      <c r="BR239" t="s">
        <v>21128</v>
      </c>
      <c r="BS239" t="s">
        <v>18000</v>
      </c>
      <c r="BT239">
        <v>2026</v>
      </c>
      <c r="BU239">
        <v>5</v>
      </c>
      <c r="BV239">
        <v>14</v>
      </c>
      <c r="BZ239" t="s">
        <v>17943</v>
      </c>
      <c r="CA239" s="1">
        <v>46156.48333333333</v>
      </c>
      <c r="CB239" s="2">
        <v>46156</v>
      </c>
      <c r="CE239" t="s">
        <v>2810</v>
      </c>
      <c r="CY239" s="1"/>
      <c r="DQ239" t="s">
        <v>19037</v>
      </c>
      <c r="DS239" t="s">
        <v>693</v>
      </c>
      <c r="EP239" t="s">
        <v>20918</v>
      </c>
      <c r="EQ239" t="s">
        <v>255</v>
      </c>
      <c r="ER239" t="s">
        <v>17945</v>
      </c>
      <c r="ES239" t="s">
        <v>281</v>
      </c>
      <c r="ET239" t="s">
        <v>20919</v>
      </c>
      <c r="EU239" t="s">
        <v>17962</v>
      </c>
      <c r="EZ239" t="s">
        <v>394</v>
      </c>
      <c r="FB239" t="s">
        <v>279</v>
      </c>
      <c r="FC239" t="s">
        <v>18518</v>
      </c>
      <c r="FE239" t="s">
        <v>281</v>
      </c>
      <c r="FF239" s="1"/>
      <c r="FM239" t="s">
        <v>17949</v>
      </c>
    </row>
    <row r="240" spans="1:169" x14ac:dyDescent="0.3">
      <c r="A240">
        <v>5</v>
      </c>
      <c r="B240" t="s">
        <v>17916</v>
      </c>
      <c r="C240" t="s">
        <v>17917</v>
      </c>
      <c r="E240" t="s">
        <v>19037</v>
      </c>
      <c r="O240" t="s">
        <v>19958</v>
      </c>
      <c r="P240">
        <v>2026</v>
      </c>
      <c r="Q240">
        <v>5</v>
      </c>
      <c r="R240">
        <v>4</v>
      </c>
      <c r="S240" t="s">
        <v>21129</v>
      </c>
      <c r="T240" t="s">
        <v>21130</v>
      </c>
      <c r="V240" t="s">
        <v>18870</v>
      </c>
      <c r="Y240" t="s">
        <v>17916</v>
      </c>
      <c r="AB240" t="s">
        <v>251</v>
      </c>
      <c r="AC240" t="s">
        <v>17924</v>
      </c>
      <c r="AD240">
        <v>1000008201723</v>
      </c>
      <c r="AF240" t="s">
        <v>21131</v>
      </c>
      <c r="AI240" t="s">
        <v>21132</v>
      </c>
      <c r="AJ240" t="s">
        <v>21133</v>
      </c>
      <c r="AK240" t="s">
        <v>693</v>
      </c>
      <c r="AM240" t="s">
        <v>21134</v>
      </c>
      <c r="AN240" t="s">
        <v>21132</v>
      </c>
      <c r="AO240" t="s">
        <v>693</v>
      </c>
      <c r="AP240" t="s">
        <v>21135</v>
      </c>
      <c r="AR240" t="s">
        <v>21134</v>
      </c>
      <c r="AS240" t="s">
        <v>21135</v>
      </c>
      <c r="AT240" t="s">
        <v>21136</v>
      </c>
      <c r="AU240" t="s">
        <v>21137</v>
      </c>
      <c r="AV240" t="s">
        <v>21138</v>
      </c>
      <c r="AW240" t="s">
        <v>230</v>
      </c>
      <c r="AX240" t="s">
        <v>230</v>
      </c>
      <c r="AY240" t="s">
        <v>1322</v>
      </c>
      <c r="AZ240" t="s">
        <v>1322</v>
      </c>
      <c r="BA240" t="s">
        <v>255</v>
      </c>
      <c r="BB240" s="1">
        <v>46146.501203703701</v>
      </c>
      <c r="BC240">
        <v>2026</v>
      </c>
      <c r="BD240">
        <v>5</v>
      </c>
      <c r="BE240">
        <v>4</v>
      </c>
      <c r="BF240" t="s">
        <v>17934</v>
      </c>
      <c r="BG240" t="s">
        <v>17935</v>
      </c>
      <c r="BH240" t="s">
        <v>17936</v>
      </c>
      <c r="BI240" t="s">
        <v>18101</v>
      </c>
      <c r="BJ240" t="s">
        <v>21139</v>
      </c>
      <c r="BL240" t="s">
        <v>1334</v>
      </c>
      <c r="BM240" t="s">
        <v>1331</v>
      </c>
      <c r="BN240" t="s">
        <v>20746</v>
      </c>
      <c r="BO240" t="s">
        <v>546</v>
      </c>
      <c r="BP240" t="s">
        <v>3146</v>
      </c>
      <c r="BQ240" t="s">
        <v>20963</v>
      </c>
      <c r="BR240" t="s">
        <v>21140</v>
      </c>
      <c r="BS240" t="s">
        <v>19958</v>
      </c>
      <c r="BT240">
        <v>2026</v>
      </c>
      <c r="BU240">
        <v>5</v>
      </c>
      <c r="BV240">
        <v>4</v>
      </c>
      <c r="BY240" t="s">
        <v>693</v>
      </c>
      <c r="BZ240" t="s">
        <v>17943</v>
      </c>
      <c r="CA240" s="1">
        <v>46146.500694444447</v>
      </c>
      <c r="CB240" s="2">
        <v>46147</v>
      </c>
      <c r="CC240">
        <v>6202</v>
      </c>
      <c r="CD240" t="s">
        <v>337</v>
      </c>
      <c r="CE240" t="s">
        <v>2810</v>
      </c>
      <c r="CF240" t="s">
        <v>21070</v>
      </c>
      <c r="CW240">
        <v>5181896</v>
      </c>
      <c r="CX240">
        <v>34611256</v>
      </c>
      <c r="CY240" s="1">
        <v>46155.675694444442</v>
      </c>
      <c r="CZ240">
        <v>2026</v>
      </c>
      <c r="DA240">
        <v>5</v>
      </c>
      <c r="DB240">
        <v>13</v>
      </c>
      <c r="DC240">
        <v>5</v>
      </c>
      <c r="DD240">
        <v>16</v>
      </c>
      <c r="DE240">
        <v>1275</v>
      </c>
      <c r="DG240" t="s">
        <v>21141</v>
      </c>
      <c r="DQ240" t="s">
        <v>19037</v>
      </c>
      <c r="DS240" t="s">
        <v>693</v>
      </c>
      <c r="EP240" t="s">
        <v>20918</v>
      </c>
      <c r="EQ240" t="s">
        <v>255</v>
      </c>
      <c r="ER240" t="s">
        <v>17945</v>
      </c>
      <c r="ES240" t="s">
        <v>281</v>
      </c>
      <c r="ET240" t="s">
        <v>20919</v>
      </c>
      <c r="EU240" t="s">
        <v>17962</v>
      </c>
      <c r="EV240" t="s">
        <v>21142</v>
      </c>
      <c r="EW240" t="s">
        <v>21143</v>
      </c>
      <c r="EX240" t="s">
        <v>21144</v>
      </c>
      <c r="EY240" t="s">
        <v>21145</v>
      </c>
      <c r="EZ240" t="s">
        <v>270</v>
      </c>
      <c r="FB240" t="s">
        <v>281</v>
      </c>
      <c r="FD240" t="s">
        <v>17948</v>
      </c>
      <c r="FE240" t="s">
        <v>281</v>
      </c>
      <c r="FF240" s="1">
        <v>46147.758564814816</v>
      </c>
      <c r="FG240">
        <v>30.18</v>
      </c>
      <c r="FH240">
        <v>1</v>
      </c>
      <c r="FI240">
        <v>4</v>
      </c>
      <c r="FK240" t="s">
        <v>20963</v>
      </c>
      <c r="FL240" t="s">
        <v>21146</v>
      </c>
      <c r="FM240" t="s">
        <v>17949</v>
      </c>
    </row>
    <row r="241" spans="1:169" x14ac:dyDescent="0.3">
      <c r="A241">
        <v>0</v>
      </c>
      <c r="B241" t="s">
        <v>17916</v>
      </c>
      <c r="C241" t="s">
        <v>17916</v>
      </c>
      <c r="E241" t="s">
        <v>19358</v>
      </c>
      <c r="O241" t="s">
        <v>18000</v>
      </c>
      <c r="P241">
        <v>2026</v>
      </c>
      <c r="Q241">
        <v>5</v>
      </c>
      <c r="R241">
        <v>14</v>
      </c>
      <c r="S241" t="s">
        <v>21147</v>
      </c>
      <c r="T241" t="s">
        <v>21148</v>
      </c>
      <c r="V241" t="s">
        <v>18354</v>
      </c>
      <c r="W241" t="s">
        <v>21149</v>
      </c>
      <c r="Y241" t="s">
        <v>17916</v>
      </c>
      <c r="AB241" t="s">
        <v>251</v>
      </c>
      <c r="AC241" t="s">
        <v>17924</v>
      </c>
      <c r="AD241">
        <v>1000008228412</v>
      </c>
      <c r="AF241" t="s">
        <v>21150</v>
      </c>
      <c r="AI241" t="s">
        <v>21151</v>
      </c>
      <c r="AJ241" t="s">
        <v>21152</v>
      </c>
      <c r="AK241" t="s">
        <v>693</v>
      </c>
      <c r="AN241" t="s">
        <v>21151</v>
      </c>
      <c r="AO241" t="s">
        <v>693</v>
      </c>
      <c r="AT241" t="s">
        <v>21153</v>
      </c>
      <c r="AU241" t="s">
        <v>21154</v>
      </c>
      <c r="AV241" t="s">
        <v>21155</v>
      </c>
      <c r="AW241" t="s">
        <v>230</v>
      </c>
      <c r="AX241" t="s">
        <v>230</v>
      </c>
      <c r="AY241" t="s">
        <v>380</v>
      </c>
      <c r="AZ241" t="s">
        <v>380</v>
      </c>
      <c r="BA241" t="s">
        <v>255</v>
      </c>
      <c r="BB241" s="1">
        <v>46156.408194444448</v>
      </c>
      <c r="BC241">
        <v>2026</v>
      </c>
      <c r="BD241">
        <v>5</v>
      </c>
      <c r="BE241">
        <v>14</v>
      </c>
      <c r="BF241" t="s">
        <v>17934</v>
      </c>
      <c r="BG241" t="s">
        <v>18130</v>
      </c>
      <c r="BH241" t="s">
        <v>17936</v>
      </c>
      <c r="BJ241" t="s">
        <v>21156</v>
      </c>
      <c r="BL241" t="s">
        <v>1334</v>
      </c>
      <c r="BM241" t="s">
        <v>1331</v>
      </c>
      <c r="BN241" t="s">
        <v>20746</v>
      </c>
      <c r="BO241" t="s">
        <v>546</v>
      </c>
      <c r="BP241" t="s">
        <v>3131</v>
      </c>
      <c r="BQ241" t="s">
        <v>21068</v>
      </c>
      <c r="BR241" t="s">
        <v>21157</v>
      </c>
      <c r="BS241" t="s">
        <v>18000</v>
      </c>
      <c r="BT241">
        <v>2026</v>
      </c>
      <c r="BU241">
        <v>5</v>
      </c>
      <c r="BV241">
        <v>14</v>
      </c>
      <c r="BY241" t="s">
        <v>693</v>
      </c>
      <c r="BZ241" t="s">
        <v>17943</v>
      </c>
      <c r="CA241" s="1">
        <v>46156.407638888886</v>
      </c>
      <c r="CB241" s="2">
        <v>46156</v>
      </c>
      <c r="CE241" t="s">
        <v>2810</v>
      </c>
      <c r="CY241" s="1"/>
      <c r="DQ241" t="s">
        <v>19358</v>
      </c>
      <c r="DS241" t="s">
        <v>693</v>
      </c>
      <c r="EP241" t="s">
        <v>20918</v>
      </c>
      <c r="EQ241" t="s">
        <v>255</v>
      </c>
      <c r="ER241" t="s">
        <v>17945</v>
      </c>
      <c r="ES241" t="s">
        <v>281</v>
      </c>
      <c r="ET241" t="s">
        <v>20919</v>
      </c>
      <c r="EU241" t="s">
        <v>17962</v>
      </c>
      <c r="EZ241" t="s">
        <v>270</v>
      </c>
      <c r="FB241" t="s">
        <v>281</v>
      </c>
      <c r="FD241" t="s">
        <v>17948</v>
      </c>
      <c r="FE241" t="s">
        <v>281</v>
      </c>
      <c r="FF241" s="1">
        <v>46156.425416666665</v>
      </c>
      <c r="FG241">
        <v>0.41</v>
      </c>
      <c r="FH241">
        <v>0</v>
      </c>
      <c r="FM241" t="s">
        <v>17949</v>
      </c>
    </row>
    <row r="242" spans="1:169" x14ac:dyDescent="0.3">
      <c r="A242">
        <v>1</v>
      </c>
      <c r="B242" t="s">
        <v>17917</v>
      </c>
      <c r="C242" t="s">
        <v>17917</v>
      </c>
      <c r="D242" t="s">
        <v>21158</v>
      </c>
      <c r="E242" t="s">
        <v>19358</v>
      </c>
      <c r="O242" t="s">
        <v>17920</v>
      </c>
      <c r="P242">
        <v>2026</v>
      </c>
      <c r="Q242">
        <v>5</v>
      </c>
      <c r="R242">
        <v>11</v>
      </c>
      <c r="S242" t="s">
        <v>21159</v>
      </c>
      <c r="T242" t="s">
        <v>21160</v>
      </c>
      <c r="V242" t="s">
        <v>17923</v>
      </c>
      <c r="W242" t="s">
        <v>19062</v>
      </c>
      <c r="Y242" t="s">
        <v>17916</v>
      </c>
      <c r="AB242" t="s">
        <v>251</v>
      </c>
      <c r="AC242" t="s">
        <v>17924</v>
      </c>
      <c r="AD242">
        <v>1000008220670</v>
      </c>
      <c r="AI242" t="s">
        <v>21161</v>
      </c>
      <c r="AJ242" t="s">
        <v>21162</v>
      </c>
      <c r="AK242" t="s">
        <v>693</v>
      </c>
      <c r="AM242" t="s">
        <v>21163</v>
      </c>
      <c r="AN242" t="s">
        <v>21161</v>
      </c>
      <c r="AO242" t="s">
        <v>693</v>
      </c>
      <c r="AP242" t="s">
        <v>18485</v>
      </c>
      <c r="AR242" t="s">
        <v>21163</v>
      </c>
      <c r="AS242" t="s">
        <v>18485</v>
      </c>
      <c r="AT242" t="s">
        <v>21164</v>
      </c>
      <c r="AU242" t="s">
        <v>21165</v>
      </c>
      <c r="AV242" t="s">
        <v>21166</v>
      </c>
      <c r="AW242" t="s">
        <v>230</v>
      </c>
      <c r="AX242" t="s">
        <v>230</v>
      </c>
      <c r="AY242" t="s">
        <v>232</v>
      </c>
      <c r="AZ242" t="s">
        <v>232</v>
      </c>
      <c r="BA242" t="s">
        <v>255</v>
      </c>
      <c r="BB242" s="1">
        <v>46153.637546296297</v>
      </c>
      <c r="BC242">
        <v>2026</v>
      </c>
      <c r="BD242">
        <v>5</v>
      </c>
      <c r="BE242">
        <v>11</v>
      </c>
      <c r="BF242" t="s">
        <v>18100</v>
      </c>
      <c r="BG242" t="s">
        <v>17935</v>
      </c>
      <c r="BH242" t="s">
        <v>17936</v>
      </c>
      <c r="BI242" t="s">
        <v>18101</v>
      </c>
      <c r="BJ242" t="s">
        <v>21167</v>
      </c>
      <c r="BL242" t="s">
        <v>1711</v>
      </c>
      <c r="BM242" t="s">
        <v>1708</v>
      </c>
      <c r="BN242" t="s">
        <v>20746</v>
      </c>
      <c r="BO242" t="s">
        <v>546</v>
      </c>
      <c r="BP242" t="s">
        <v>3136</v>
      </c>
      <c r="BQ242" t="s">
        <v>20951</v>
      </c>
      <c r="BR242" t="s">
        <v>3137</v>
      </c>
      <c r="BS242" t="s">
        <v>17920</v>
      </c>
      <c r="BT242">
        <v>2026</v>
      </c>
      <c r="BU242">
        <v>5</v>
      </c>
      <c r="BV242">
        <v>11</v>
      </c>
      <c r="BY242" t="s">
        <v>693</v>
      </c>
      <c r="BZ242" t="s">
        <v>17943</v>
      </c>
      <c r="CA242" s="1">
        <v>46153.637499999997</v>
      </c>
      <c r="CB242" s="2">
        <v>46154</v>
      </c>
      <c r="CC242">
        <v>11573</v>
      </c>
      <c r="CD242" t="s">
        <v>337</v>
      </c>
      <c r="CE242" t="s">
        <v>2810</v>
      </c>
      <c r="CF242" t="s">
        <v>21070</v>
      </c>
      <c r="CW242">
        <v>5183264</v>
      </c>
      <c r="CX242">
        <v>34616540</v>
      </c>
      <c r="CY242" s="1">
        <v>46156.46875</v>
      </c>
      <c r="CZ242">
        <v>2026</v>
      </c>
      <c r="DA242">
        <v>5</v>
      </c>
      <c r="DB242">
        <v>14</v>
      </c>
      <c r="DC242">
        <v>9</v>
      </c>
      <c r="DD242">
        <v>19</v>
      </c>
      <c r="DE242">
        <v>1272</v>
      </c>
      <c r="DG242" t="s">
        <v>21168</v>
      </c>
      <c r="DQ242" t="s">
        <v>19358</v>
      </c>
      <c r="DS242" t="s">
        <v>693</v>
      </c>
      <c r="EP242" t="s">
        <v>20918</v>
      </c>
      <c r="EQ242" t="s">
        <v>255</v>
      </c>
      <c r="ER242" t="s">
        <v>17945</v>
      </c>
      <c r="ES242" t="s">
        <v>281</v>
      </c>
      <c r="ET242" t="s">
        <v>20919</v>
      </c>
      <c r="EU242" t="s">
        <v>17947</v>
      </c>
      <c r="EV242" t="s">
        <v>21169</v>
      </c>
      <c r="EW242" t="s">
        <v>21170</v>
      </c>
      <c r="EX242" t="s">
        <v>21171</v>
      </c>
      <c r="EY242" t="s">
        <v>21172</v>
      </c>
      <c r="EZ242" t="s">
        <v>270</v>
      </c>
      <c r="FB242" t="s">
        <v>279</v>
      </c>
      <c r="FC242" t="s">
        <v>19074</v>
      </c>
      <c r="FD242" t="s">
        <v>17948</v>
      </c>
      <c r="FE242" t="s">
        <v>281</v>
      </c>
      <c r="FF242" s="1">
        <v>46154.466805555552</v>
      </c>
      <c r="FG242">
        <v>19.899999999999999</v>
      </c>
      <c r="FH242">
        <v>1</v>
      </c>
      <c r="FI242">
        <v>3</v>
      </c>
      <c r="FK242" t="s">
        <v>20951</v>
      </c>
      <c r="FL242" t="s">
        <v>21173</v>
      </c>
      <c r="FM242" t="s">
        <v>17949</v>
      </c>
    </row>
    <row r="243" spans="1:169" x14ac:dyDescent="0.3">
      <c r="A243">
        <v>0</v>
      </c>
      <c r="B243" t="s">
        <v>17916</v>
      </c>
      <c r="C243" t="s">
        <v>17916</v>
      </c>
      <c r="E243" t="s">
        <v>19358</v>
      </c>
      <c r="O243" t="s">
        <v>17964</v>
      </c>
      <c r="P243">
        <v>2026</v>
      </c>
      <c r="Q243">
        <v>5</v>
      </c>
      <c r="R243">
        <v>13</v>
      </c>
      <c r="S243" t="s">
        <v>21174</v>
      </c>
      <c r="T243" t="s">
        <v>21175</v>
      </c>
      <c r="W243" t="s">
        <v>19371</v>
      </c>
      <c r="Y243" t="s">
        <v>17916</v>
      </c>
      <c r="AB243" t="s">
        <v>251</v>
      </c>
      <c r="AC243" t="s">
        <v>18065</v>
      </c>
      <c r="AD243">
        <v>1000008227755</v>
      </c>
      <c r="AG243" t="s">
        <v>21176</v>
      </c>
      <c r="AH243" t="s">
        <v>21177</v>
      </c>
      <c r="AI243" t="s">
        <v>21178</v>
      </c>
      <c r="AJ243" t="s">
        <v>21179</v>
      </c>
      <c r="AK243" t="s">
        <v>693</v>
      </c>
      <c r="AL243" t="s">
        <v>21176</v>
      </c>
      <c r="AM243" t="s">
        <v>21180</v>
      </c>
      <c r="AN243" t="s">
        <v>21178</v>
      </c>
      <c r="AO243" t="s">
        <v>693</v>
      </c>
      <c r="AP243" t="s">
        <v>21180</v>
      </c>
      <c r="AR243" t="s">
        <v>21180</v>
      </c>
      <c r="AS243" t="s">
        <v>21180</v>
      </c>
      <c r="AT243" t="s">
        <v>21181</v>
      </c>
      <c r="AU243" t="s">
        <v>21182</v>
      </c>
      <c r="AV243" t="s">
        <v>21183</v>
      </c>
      <c r="AW243" t="s">
        <v>230</v>
      </c>
      <c r="AX243" t="s">
        <v>230</v>
      </c>
      <c r="AY243" t="s">
        <v>380</v>
      </c>
      <c r="AZ243" t="s">
        <v>380</v>
      </c>
      <c r="BA243" t="s">
        <v>18076</v>
      </c>
      <c r="BB243" s="1">
        <v>46155.747048611112</v>
      </c>
      <c r="BC243">
        <v>2026</v>
      </c>
      <c r="BD243">
        <v>5</v>
      </c>
      <c r="BE243">
        <v>13</v>
      </c>
      <c r="BF243" t="s">
        <v>18129</v>
      </c>
      <c r="BG243" t="s">
        <v>18130</v>
      </c>
      <c r="BH243" t="s">
        <v>17936</v>
      </c>
      <c r="BJ243" t="s">
        <v>21184</v>
      </c>
      <c r="BL243" t="s">
        <v>1334</v>
      </c>
      <c r="BM243" t="s">
        <v>1331</v>
      </c>
      <c r="BN243" t="s">
        <v>20746</v>
      </c>
      <c r="BO243" t="s">
        <v>546</v>
      </c>
      <c r="BP243" t="s">
        <v>21185</v>
      </c>
      <c r="BQ243" t="s">
        <v>20928</v>
      </c>
      <c r="BR243" t="s">
        <v>21186</v>
      </c>
      <c r="BS243" t="s">
        <v>17964</v>
      </c>
      <c r="BT243">
        <v>2026</v>
      </c>
      <c r="BU243">
        <v>5</v>
      </c>
      <c r="BV243">
        <v>13</v>
      </c>
      <c r="BY243" t="s">
        <v>386</v>
      </c>
      <c r="BZ243" t="s">
        <v>18083</v>
      </c>
      <c r="CA243" s="1">
        <v>46155.746527777781</v>
      </c>
      <c r="CB243" s="2">
        <v>46156</v>
      </c>
      <c r="CC243">
        <v>7689</v>
      </c>
      <c r="CD243" t="s">
        <v>337</v>
      </c>
      <c r="CE243" t="s">
        <v>2810</v>
      </c>
      <c r="CF243" t="s">
        <v>21070</v>
      </c>
      <c r="CW243">
        <v>5182930</v>
      </c>
      <c r="CX243">
        <v>34615078</v>
      </c>
      <c r="CY243" s="1">
        <v>46156.35833333333</v>
      </c>
      <c r="CZ243">
        <v>2026</v>
      </c>
      <c r="DA243">
        <v>5</v>
      </c>
      <c r="DB243">
        <v>14</v>
      </c>
      <c r="DC243">
        <v>31</v>
      </c>
      <c r="DD243">
        <v>21</v>
      </c>
      <c r="DE243">
        <v>1429</v>
      </c>
      <c r="DF243" t="s">
        <v>21176</v>
      </c>
      <c r="DG243" t="s">
        <v>21187</v>
      </c>
      <c r="DQ243" t="s">
        <v>19358</v>
      </c>
      <c r="DR243" t="s">
        <v>693</v>
      </c>
      <c r="DS243" t="s">
        <v>693</v>
      </c>
      <c r="DT243" t="s">
        <v>693</v>
      </c>
      <c r="DV243" t="s">
        <v>693</v>
      </c>
      <c r="EA243" t="s">
        <v>693</v>
      </c>
      <c r="EB243" t="s">
        <v>693</v>
      </c>
      <c r="EP243" t="s">
        <v>20918</v>
      </c>
      <c r="EQ243" t="s">
        <v>18084</v>
      </c>
      <c r="ES243" t="s">
        <v>281</v>
      </c>
      <c r="ET243" t="s">
        <v>20919</v>
      </c>
      <c r="EU243" t="s">
        <v>17962</v>
      </c>
      <c r="EV243" t="s">
        <v>21188</v>
      </c>
      <c r="EX243" t="s">
        <v>21189</v>
      </c>
      <c r="EY243" t="s">
        <v>21190</v>
      </c>
      <c r="EZ243" t="s">
        <v>270</v>
      </c>
      <c r="FB243" t="s">
        <v>279</v>
      </c>
      <c r="FC243" t="s">
        <v>19074</v>
      </c>
      <c r="FD243" t="s">
        <v>18133</v>
      </c>
      <c r="FE243" t="s">
        <v>281</v>
      </c>
      <c r="FF243" s="1">
        <v>46155.800196759257</v>
      </c>
      <c r="FG243">
        <v>1.28</v>
      </c>
      <c r="FH243">
        <v>0</v>
      </c>
      <c r="FI243">
        <v>1</v>
      </c>
      <c r="FK243" t="s">
        <v>20928</v>
      </c>
      <c r="FL243" t="s">
        <v>21191</v>
      </c>
      <c r="FM243" t="s">
        <v>17949</v>
      </c>
    </row>
    <row r="244" spans="1:169" x14ac:dyDescent="0.3">
      <c r="A244">
        <v>0</v>
      </c>
      <c r="B244" t="s">
        <v>17916</v>
      </c>
      <c r="C244" t="s">
        <v>17917</v>
      </c>
      <c r="E244" t="s">
        <v>17918</v>
      </c>
      <c r="F244">
        <v>46158.291666666664</v>
      </c>
      <c r="G244">
        <v>2026</v>
      </c>
      <c r="H244">
        <v>5</v>
      </c>
      <c r="I244">
        <v>16</v>
      </c>
      <c r="J244" t="s">
        <v>17963</v>
      </c>
      <c r="O244" t="s">
        <v>18000</v>
      </c>
      <c r="P244">
        <v>2026</v>
      </c>
      <c r="Q244">
        <v>5</v>
      </c>
      <c r="R244">
        <v>14</v>
      </c>
      <c r="S244" t="s">
        <v>21192</v>
      </c>
      <c r="T244" t="s">
        <v>21193</v>
      </c>
      <c r="Y244" t="s">
        <v>17916</v>
      </c>
      <c r="AB244" t="s">
        <v>251</v>
      </c>
      <c r="AC244" t="s">
        <v>19937</v>
      </c>
      <c r="AD244">
        <v>1000008239256</v>
      </c>
      <c r="AG244" t="s">
        <v>21194</v>
      </c>
      <c r="AH244" t="s">
        <v>21195</v>
      </c>
      <c r="AI244" t="s">
        <v>21196</v>
      </c>
      <c r="AJ244" t="s">
        <v>21197</v>
      </c>
      <c r="AK244" t="s">
        <v>693</v>
      </c>
      <c r="AN244" t="s">
        <v>21198</v>
      </c>
      <c r="AO244" t="s">
        <v>693</v>
      </c>
      <c r="AT244" t="s">
        <v>21199</v>
      </c>
      <c r="AU244" t="s">
        <v>21200</v>
      </c>
      <c r="AV244" t="s">
        <v>21201</v>
      </c>
      <c r="AW244" t="s">
        <v>230</v>
      </c>
      <c r="AX244" t="s">
        <v>230</v>
      </c>
      <c r="AY244" t="s">
        <v>17933</v>
      </c>
      <c r="AZ244" t="s">
        <v>17933</v>
      </c>
      <c r="BA244" t="s">
        <v>19945</v>
      </c>
      <c r="BB244" s="1">
        <v>46156.704930555556</v>
      </c>
      <c r="BC244">
        <v>2026</v>
      </c>
      <c r="BD244">
        <v>5</v>
      </c>
      <c r="BE244">
        <v>14</v>
      </c>
      <c r="BF244" t="s">
        <v>19946</v>
      </c>
      <c r="BG244" t="s">
        <v>17935</v>
      </c>
      <c r="BH244" t="s">
        <v>17936</v>
      </c>
      <c r="BJ244" t="s">
        <v>21202</v>
      </c>
      <c r="BL244" t="s">
        <v>3154</v>
      </c>
      <c r="BM244" t="s">
        <v>3155</v>
      </c>
      <c r="BN244" t="s">
        <v>21203</v>
      </c>
      <c r="BO244" t="s">
        <v>2857</v>
      </c>
      <c r="BP244" t="s">
        <v>21204</v>
      </c>
      <c r="BQ244" t="s">
        <v>21205</v>
      </c>
      <c r="BR244" t="s">
        <v>21206</v>
      </c>
      <c r="BS244" t="s">
        <v>18000</v>
      </c>
      <c r="BT244">
        <v>2026</v>
      </c>
      <c r="BU244">
        <v>5</v>
      </c>
      <c r="BV244">
        <v>14</v>
      </c>
      <c r="BY244" t="s">
        <v>304</v>
      </c>
      <c r="BZ244" t="s">
        <v>18083</v>
      </c>
      <c r="CA244" s="1">
        <v>46156.704861111109</v>
      </c>
      <c r="CB244" s="2">
        <v>46157</v>
      </c>
      <c r="CE244" t="s">
        <v>2810</v>
      </c>
      <c r="CY244" s="1"/>
      <c r="DQ244" t="s">
        <v>17918</v>
      </c>
      <c r="DR244" t="s">
        <v>693</v>
      </c>
      <c r="DS244" t="s">
        <v>693</v>
      </c>
      <c r="DT244" t="s">
        <v>693</v>
      </c>
      <c r="EA244" t="s">
        <v>693</v>
      </c>
      <c r="EB244" t="s">
        <v>693</v>
      </c>
      <c r="EP244" t="s">
        <v>21207</v>
      </c>
      <c r="EQ244" t="s">
        <v>19952</v>
      </c>
      <c r="ES244" t="s">
        <v>281</v>
      </c>
      <c r="ET244" t="s">
        <v>21208</v>
      </c>
      <c r="EU244" t="s">
        <v>17962</v>
      </c>
      <c r="EZ244" t="s">
        <v>270</v>
      </c>
      <c r="FB244" t="s">
        <v>281</v>
      </c>
      <c r="FD244" t="s">
        <v>18087</v>
      </c>
      <c r="FE244" t="s">
        <v>281</v>
      </c>
      <c r="FF244" s="1">
        <v>46156.75849537037</v>
      </c>
      <c r="FG244">
        <v>1.29</v>
      </c>
      <c r="FH244">
        <v>0</v>
      </c>
      <c r="FM244" t="s">
        <v>17949</v>
      </c>
    </row>
    <row r="245" spans="1:169" x14ac:dyDescent="0.3">
      <c r="A245">
        <v>0</v>
      </c>
      <c r="B245" t="s">
        <v>17917</v>
      </c>
      <c r="C245" t="s">
        <v>17917</v>
      </c>
      <c r="D245" t="s">
        <v>21209</v>
      </c>
      <c r="E245" t="s">
        <v>17918</v>
      </c>
      <c r="F245">
        <v>46158.5</v>
      </c>
      <c r="G245">
        <v>2026</v>
      </c>
      <c r="H245">
        <v>5</v>
      </c>
      <c r="I245">
        <v>16</v>
      </c>
      <c r="J245" t="s">
        <v>17919</v>
      </c>
      <c r="O245" t="s">
        <v>17920</v>
      </c>
      <c r="P245">
        <v>2026</v>
      </c>
      <c r="Q245">
        <v>5</v>
      </c>
      <c r="R245">
        <v>11</v>
      </c>
      <c r="S245" t="s">
        <v>21210</v>
      </c>
      <c r="T245" t="s">
        <v>21211</v>
      </c>
      <c r="V245" t="s">
        <v>18870</v>
      </c>
      <c r="W245" t="s">
        <v>2841</v>
      </c>
      <c r="Y245" t="s">
        <v>17916</v>
      </c>
      <c r="AB245" t="s">
        <v>251</v>
      </c>
      <c r="AC245" t="s">
        <v>17924</v>
      </c>
      <c r="AD245">
        <v>1000008221045</v>
      </c>
      <c r="AI245" t="s">
        <v>21212</v>
      </c>
      <c r="AJ245" t="s">
        <v>21213</v>
      </c>
      <c r="AK245" t="s">
        <v>693</v>
      </c>
      <c r="AM245" t="s">
        <v>21214</v>
      </c>
      <c r="AN245" t="s">
        <v>21212</v>
      </c>
      <c r="AO245" t="s">
        <v>693</v>
      </c>
      <c r="AP245" t="s">
        <v>21214</v>
      </c>
      <c r="AR245" t="s">
        <v>21214</v>
      </c>
      <c r="AS245" t="s">
        <v>21214</v>
      </c>
      <c r="AT245" t="s">
        <v>21215</v>
      </c>
      <c r="AU245" t="s">
        <v>21216</v>
      </c>
      <c r="AV245" t="s">
        <v>21217</v>
      </c>
      <c r="AW245" t="s">
        <v>230</v>
      </c>
      <c r="AX245" t="s">
        <v>230</v>
      </c>
      <c r="AY245" t="s">
        <v>380</v>
      </c>
      <c r="AZ245" t="s">
        <v>380</v>
      </c>
      <c r="BA245" t="s">
        <v>255</v>
      </c>
      <c r="BB245" s="1">
        <v>46153.687222222223</v>
      </c>
      <c r="BC245">
        <v>2026</v>
      </c>
      <c r="BD245">
        <v>5</v>
      </c>
      <c r="BE245">
        <v>11</v>
      </c>
      <c r="BF245" t="s">
        <v>18100</v>
      </c>
      <c r="BG245" t="s">
        <v>18130</v>
      </c>
      <c r="BH245" t="s">
        <v>17936</v>
      </c>
      <c r="BJ245" t="s">
        <v>21218</v>
      </c>
      <c r="BL245" t="s">
        <v>3154</v>
      </c>
      <c r="BM245" t="s">
        <v>3155</v>
      </c>
      <c r="BN245" t="s">
        <v>21203</v>
      </c>
      <c r="BO245" t="s">
        <v>2857</v>
      </c>
      <c r="BP245" t="s">
        <v>21204</v>
      </c>
      <c r="BQ245" t="s">
        <v>21205</v>
      </c>
      <c r="BR245" t="s">
        <v>21219</v>
      </c>
      <c r="BS245" t="s">
        <v>17920</v>
      </c>
      <c r="BT245">
        <v>2026</v>
      </c>
      <c r="BU245">
        <v>5</v>
      </c>
      <c r="BV245">
        <v>11</v>
      </c>
      <c r="BY245" t="s">
        <v>693</v>
      </c>
      <c r="BZ245" t="s">
        <v>17943</v>
      </c>
      <c r="CA245" s="1">
        <v>46153.686805555553</v>
      </c>
      <c r="CB245" s="2">
        <v>46154</v>
      </c>
      <c r="CC245">
        <v>12904</v>
      </c>
      <c r="CD245" t="s">
        <v>337</v>
      </c>
      <c r="CE245" t="s">
        <v>2810</v>
      </c>
      <c r="CF245" t="s">
        <v>19773</v>
      </c>
      <c r="CW245">
        <v>5181845</v>
      </c>
      <c r="CX245">
        <v>34606332</v>
      </c>
      <c r="CY245" s="1">
        <v>46155.336111111108</v>
      </c>
      <c r="CZ245">
        <v>2026</v>
      </c>
      <c r="DA245">
        <v>5</v>
      </c>
      <c r="DB245">
        <v>13</v>
      </c>
      <c r="DC245">
        <v>5</v>
      </c>
      <c r="DD245">
        <v>2</v>
      </c>
      <c r="DE245">
        <v>290</v>
      </c>
      <c r="DG245" t="s">
        <v>21220</v>
      </c>
      <c r="DQ245" t="s">
        <v>17918</v>
      </c>
      <c r="DS245" t="s">
        <v>693</v>
      </c>
      <c r="EP245" t="s">
        <v>21207</v>
      </c>
      <c r="EQ245" t="s">
        <v>255</v>
      </c>
      <c r="ER245" t="s">
        <v>17945</v>
      </c>
      <c r="ES245" t="s">
        <v>281</v>
      </c>
      <c r="ET245" t="s">
        <v>21208</v>
      </c>
      <c r="EU245" t="s">
        <v>17947</v>
      </c>
      <c r="EV245" t="s">
        <v>21221</v>
      </c>
      <c r="EW245" t="s">
        <v>21222</v>
      </c>
      <c r="EX245" t="s">
        <v>21223</v>
      </c>
      <c r="EY245" t="s">
        <v>21224</v>
      </c>
      <c r="EZ245" t="s">
        <v>270</v>
      </c>
      <c r="FB245" t="s">
        <v>281</v>
      </c>
      <c r="FD245" t="s">
        <v>17948</v>
      </c>
      <c r="FE245" t="s">
        <v>281</v>
      </c>
      <c r="FF245" s="1">
        <v>46153.716782407406</v>
      </c>
      <c r="FG245">
        <v>0.71</v>
      </c>
      <c r="FH245">
        <v>0</v>
      </c>
      <c r="FI245">
        <v>3</v>
      </c>
      <c r="FK245" t="s">
        <v>21205</v>
      </c>
      <c r="FL245" t="s">
        <v>21225</v>
      </c>
      <c r="FM245" t="s">
        <v>17949</v>
      </c>
    </row>
    <row r="246" spans="1:169" x14ac:dyDescent="0.3">
      <c r="A246">
        <v>0</v>
      </c>
      <c r="B246" t="s">
        <v>17916</v>
      </c>
      <c r="C246" t="s">
        <v>17917</v>
      </c>
      <c r="E246" t="s">
        <v>17918</v>
      </c>
      <c r="F246">
        <v>46158.291666666664</v>
      </c>
      <c r="G246">
        <v>2026</v>
      </c>
      <c r="H246">
        <v>5</v>
      </c>
      <c r="I246">
        <v>16</v>
      </c>
      <c r="J246" t="s">
        <v>17963</v>
      </c>
      <c r="O246" t="s">
        <v>18000</v>
      </c>
      <c r="P246">
        <v>2026</v>
      </c>
      <c r="Q246">
        <v>5</v>
      </c>
      <c r="R246">
        <v>14</v>
      </c>
      <c r="S246" t="s">
        <v>21226</v>
      </c>
      <c r="T246" t="s">
        <v>21227</v>
      </c>
      <c r="Y246" t="s">
        <v>17916</v>
      </c>
      <c r="AB246" t="s">
        <v>251</v>
      </c>
      <c r="AC246" t="s">
        <v>17924</v>
      </c>
      <c r="AD246">
        <v>1000008238785</v>
      </c>
      <c r="AI246" t="s">
        <v>21228</v>
      </c>
      <c r="AJ246" t="s">
        <v>21229</v>
      </c>
      <c r="AK246" t="s">
        <v>693</v>
      </c>
      <c r="AN246" t="s">
        <v>21230</v>
      </c>
      <c r="AO246" t="s">
        <v>693</v>
      </c>
      <c r="AT246" t="s">
        <v>21231</v>
      </c>
      <c r="AU246" t="s">
        <v>21232</v>
      </c>
      <c r="AV246" t="s">
        <v>21233</v>
      </c>
      <c r="AW246" t="s">
        <v>230</v>
      </c>
      <c r="AX246" t="s">
        <v>230</v>
      </c>
      <c r="AY246" t="s">
        <v>17933</v>
      </c>
      <c r="AZ246" t="s">
        <v>17933</v>
      </c>
      <c r="BA246" t="s">
        <v>255</v>
      </c>
      <c r="BB246" s="1">
        <v>46156.685983796298</v>
      </c>
      <c r="BC246">
        <v>2026</v>
      </c>
      <c r="BD246">
        <v>5</v>
      </c>
      <c r="BE246">
        <v>14</v>
      </c>
      <c r="BF246" t="s">
        <v>17934</v>
      </c>
      <c r="BG246" t="s">
        <v>17935</v>
      </c>
      <c r="BH246" t="s">
        <v>17936</v>
      </c>
      <c r="BJ246" t="s">
        <v>21234</v>
      </c>
      <c r="BL246" t="s">
        <v>1283</v>
      </c>
      <c r="BM246" t="s">
        <v>1280</v>
      </c>
      <c r="BN246" t="s">
        <v>819</v>
      </c>
      <c r="BO246" t="s">
        <v>1281</v>
      </c>
      <c r="BP246" t="s">
        <v>21235</v>
      </c>
      <c r="BQ246" t="s">
        <v>21236</v>
      </c>
      <c r="BR246" t="s">
        <v>21237</v>
      </c>
      <c r="BS246" t="s">
        <v>18000</v>
      </c>
      <c r="BT246">
        <v>2026</v>
      </c>
      <c r="BU246">
        <v>5</v>
      </c>
      <c r="BV246">
        <v>14</v>
      </c>
      <c r="BY246" t="s">
        <v>693</v>
      </c>
      <c r="BZ246" t="s">
        <v>17943</v>
      </c>
      <c r="CA246" s="1">
        <v>46156.685416666667</v>
      </c>
      <c r="CB246" s="2">
        <v>46157</v>
      </c>
      <c r="CE246" t="s">
        <v>2810</v>
      </c>
      <c r="CY246" s="1"/>
      <c r="DQ246" t="s">
        <v>17918</v>
      </c>
      <c r="DS246" t="s">
        <v>693</v>
      </c>
      <c r="EP246" t="s">
        <v>21238</v>
      </c>
      <c r="EQ246" t="s">
        <v>255</v>
      </c>
      <c r="ER246" t="s">
        <v>17945</v>
      </c>
      <c r="ES246" t="s">
        <v>281</v>
      </c>
      <c r="ET246" t="s">
        <v>21239</v>
      </c>
      <c r="EU246" t="s">
        <v>17962</v>
      </c>
      <c r="EZ246" t="s">
        <v>270</v>
      </c>
      <c r="FB246" t="s">
        <v>281</v>
      </c>
      <c r="FD246" t="s">
        <v>17948</v>
      </c>
      <c r="FE246" t="s">
        <v>281</v>
      </c>
      <c r="FF246" s="1">
        <v>46156.716874999998</v>
      </c>
      <c r="FG246">
        <v>0.74</v>
      </c>
      <c r="FH246">
        <v>0</v>
      </c>
      <c r="FM246" t="s">
        <v>17949</v>
      </c>
    </row>
    <row r="247" spans="1:169" x14ac:dyDescent="0.3">
      <c r="A247">
        <v>0</v>
      </c>
      <c r="B247" t="s">
        <v>17916</v>
      </c>
      <c r="C247" t="s">
        <v>17916</v>
      </c>
      <c r="E247" t="s">
        <v>17918</v>
      </c>
      <c r="F247">
        <v>46157.291666666664</v>
      </c>
      <c r="G247">
        <v>2026</v>
      </c>
      <c r="H247">
        <v>5</v>
      </c>
      <c r="I247">
        <v>15</v>
      </c>
      <c r="J247" t="s">
        <v>17963</v>
      </c>
      <c r="O247" t="s">
        <v>18230</v>
      </c>
      <c r="P247">
        <v>2026</v>
      </c>
      <c r="Q247">
        <v>5</v>
      </c>
      <c r="R247">
        <v>12</v>
      </c>
      <c r="S247" t="s">
        <v>21240</v>
      </c>
      <c r="T247" t="s">
        <v>21241</v>
      </c>
      <c r="V247" t="s">
        <v>17923</v>
      </c>
      <c r="Y247" t="s">
        <v>17916</v>
      </c>
      <c r="AB247" t="s">
        <v>251</v>
      </c>
      <c r="AC247" t="s">
        <v>17924</v>
      </c>
      <c r="AD247">
        <v>1000008224503</v>
      </c>
      <c r="AI247" t="s">
        <v>21242</v>
      </c>
      <c r="AJ247" t="s">
        <v>21243</v>
      </c>
      <c r="AK247" t="s">
        <v>693</v>
      </c>
      <c r="AM247" t="s">
        <v>18071</v>
      </c>
      <c r="AN247" t="s">
        <v>21242</v>
      </c>
      <c r="AO247" t="s">
        <v>693</v>
      </c>
      <c r="AP247" t="s">
        <v>21244</v>
      </c>
      <c r="AR247" t="s">
        <v>18071</v>
      </c>
      <c r="AS247" t="s">
        <v>21244</v>
      </c>
      <c r="AT247" t="s">
        <v>21245</v>
      </c>
      <c r="AU247" t="s">
        <v>21246</v>
      </c>
      <c r="AV247" t="s">
        <v>21247</v>
      </c>
      <c r="AW247" t="s">
        <v>230</v>
      </c>
      <c r="AX247" t="s">
        <v>230</v>
      </c>
      <c r="AY247" t="s">
        <v>2234</v>
      </c>
      <c r="AZ247" t="s">
        <v>2234</v>
      </c>
      <c r="BA247" t="s">
        <v>255</v>
      </c>
      <c r="BB247" s="1">
        <v>46154.722777777781</v>
      </c>
      <c r="BC247">
        <v>2026</v>
      </c>
      <c r="BD247">
        <v>5</v>
      </c>
      <c r="BE247">
        <v>12</v>
      </c>
      <c r="BF247" t="s">
        <v>17934</v>
      </c>
      <c r="BG247" t="s">
        <v>17935</v>
      </c>
      <c r="BH247" t="s">
        <v>17936</v>
      </c>
      <c r="BJ247" t="s">
        <v>21248</v>
      </c>
      <c r="BL247" t="s">
        <v>1283</v>
      </c>
      <c r="BM247" t="s">
        <v>1280</v>
      </c>
      <c r="BN247" t="s">
        <v>819</v>
      </c>
      <c r="BO247" t="s">
        <v>1281</v>
      </c>
      <c r="BP247" t="s">
        <v>2896</v>
      </c>
      <c r="BQ247" t="s">
        <v>21249</v>
      </c>
      <c r="BR247" t="s">
        <v>21250</v>
      </c>
      <c r="BS247" t="s">
        <v>18230</v>
      </c>
      <c r="BT247">
        <v>2026</v>
      </c>
      <c r="BU247">
        <v>5</v>
      </c>
      <c r="BV247">
        <v>12</v>
      </c>
      <c r="BY247" t="s">
        <v>693</v>
      </c>
      <c r="BZ247" t="s">
        <v>17943</v>
      </c>
      <c r="CA247" s="1">
        <v>46154.722222222219</v>
      </c>
      <c r="CB247" s="2">
        <v>46155</v>
      </c>
      <c r="CE247" t="s">
        <v>2810</v>
      </c>
      <c r="CY247" s="1"/>
      <c r="DQ247" t="s">
        <v>17918</v>
      </c>
      <c r="DS247" t="s">
        <v>693</v>
      </c>
      <c r="EP247" t="s">
        <v>21238</v>
      </c>
      <c r="EQ247" t="s">
        <v>255</v>
      </c>
      <c r="ER247" t="s">
        <v>17945</v>
      </c>
      <c r="ES247" t="s">
        <v>281</v>
      </c>
      <c r="ET247" t="s">
        <v>21239</v>
      </c>
      <c r="EU247" t="s">
        <v>17947</v>
      </c>
      <c r="EZ247" t="s">
        <v>270</v>
      </c>
      <c r="FB247" t="s">
        <v>281</v>
      </c>
      <c r="FD247" t="s">
        <v>17948</v>
      </c>
      <c r="FE247" t="s">
        <v>281</v>
      </c>
      <c r="FF247" s="1">
        <v>46154.758368055554</v>
      </c>
      <c r="FG247">
        <v>0.85</v>
      </c>
      <c r="FH247">
        <v>0</v>
      </c>
      <c r="FI247">
        <v>2</v>
      </c>
      <c r="FM247" t="s">
        <v>17949</v>
      </c>
    </row>
    <row r="248" spans="1:169" x14ac:dyDescent="0.3">
      <c r="A248">
        <v>0</v>
      </c>
      <c r="B248" t="s">
        <v>17916</v>
      </c>
      <c r="C248" t="s">
        <v>17916</v>
      </c>
      <c r="E248" t="s">
        <v>17918</v>
      </c>
      <c r="F248">
        <v>46157.291666666664</v>
      </c>
      <c r="G248">
        <v>2026</v>
      </c>
      <c r="H248">
        <v>5</v>
      </c>
      <c r="I248">
        <v>15</v>
      </c>
      <c r="J248" t="s">
        <v>17963</v>
      </c>
      <c r="O248" t="s">
        <v>18000</v>
      </c>
      <c r="P248">
        <v>2026</v>
      </c>
      <c r="Q248">
        <v>5</v>
      </c>
      <c r="R248">
        <v>14</v>
      </c>
      <c r="S248" t="s">
        <v>21251</v>
      </c>
      <c r="T248" t="s">
        <v>21252</v>
      </c>
      <c r="Y248" t="s">
        <v>17916</v>
      </c>
      <c r="AB248" t="s">
        <v>251</v>
      </c>
      <c r="AC248" t="s">
        <v>18065</v>
      </c>
      <c r="AD248">
        <v>1000008229421</v>
      </c>
      <c r="AG248" t="s">
        <v>21253</v>
      </c>
      <c r="AH248" t="s">
        <v>21254</v>
      </c>
      <c r="AI248" t="s">
        <v>21255</v>
      </c>
      <c r="AJ248" t="s">
        <v>21256</v>
      </c>
      <c r="AK248" t="s">
        <v>693</v>
      </c>
      <c r="AL248" t="s">
        <v>21253</v>
      </c>
      <c r="AM248" t="s">
        <v>21257</v>
      </c>
      <c r="AN248" t="s">
        <v>21255</v>
      </c>
      <c r="AO248" t="s">
        <v>693</v>
      </c>
      <c r="AP248" t="s">
        <v>21257</v>
      </c>
      <c r="AR248" t="s">
        <v>21257</v>
      </c>
      <c r="AS248" t="s">
        <v>21257</v>
      </c>
      <c r="AT248" t="s">
        <v>21258</v>
      </c>
      <c r="AU248" t="s">
        <v>21259</v>
      </c>
      <c r="AV248" t="s">
        <v>21260</v>
      </c>
      <c r="AW248" t="s">
        <v>230</v>
      </c>
      <c r="AX248" t="s">
        <v>230</v>
      </c>
      <c r="AY248" t="s">
        <v>380</v>
      </c>
      <c r="AZ248" t="s">
        <v>380</v>
      </c>
      <c r="BA248" t="s">
        <v>18076</v>
      </c>
      <c r="BB248" s="1">
        <v>46156.543796296297</v>
      </c>
      <c r="BC248">
        <v>2026</v>
      </c>
      <c r="BD248">
        <v>5</v>
      </c>
      <c r="BE248">
        <v>14</v>
      </c>
      <c r="BF248" t="s">
        <v>18129</v>
      </c>
      <c r="BG248" t="s">
        <v>18130</v>
      </c>
      <c r="BH248" t="s">
        <v>17936</v>
      </c>
      <c r="BJ248" t="s">
        <v>21261</v>
      </c>
      <c r="BL248" t="s">
        <v>1283</v>
      </c>
      <c r="BM248" t="s">
        <v>1280</v>
      </c>
      <c r="BN248" t="s">
        <v>819</v>
      </c>
      <c r="BO248" t="s">
        <v>1281</v>
      </c>
      <c r="BP248" t="s">
        <v>21262</v>
      </c>
      <c r="BQ248" t="s">
        <v>21263</v>
      </c>
      <c r="BR248" t="s">
        <v>21264</v>
      </c>
      <c r="BS248" t="s">
        <v>18000</v>
      </c>
      <c r="BT248">
        <v>2026</v>
      </c>
      <c r="BU248">
        <v>5</v>
      </c>
      <c r="BV248">
        <v>14</v>
      </c>
      <c r="BY248" t="s">
        <v>386</v>
      </c>
      <c r="BZ248" t="s">
        <v>18083</v>
      </c>
      <c r="CA248" s="1">
        <v>46156.543749999997</v>
      </c>
      <c r="CB248" s="2">
        <v>46157</v>
      </c>
      <c r="CE248" t="s">
        <v>2810</v>
      </c>
      <c r="CY248" s="1"/>
      <c r="DQ248" t="s">
        <v>17918</v>
      </c>
      <c r="DR248" t="s">
        <v>693</v>
      </c>
      <c r="DS248" t="s">
        <v>693</v>
      </c>
      <c r="DT248" t="s">
        <v>693</v>
      </c>
      <c r="DV248" t="s">
        <v>693</v>
      </c>
      <c r="EA248" t="s">
        <v>693</v>
      </c>
      <c r="EB248" t="s">
        <v>693</v>
      </c>
      <c r="EP248" t="s">
        <v>21238</v>
      </c>
      <c r="EQ248" t="s">
        <v>18084</v>
      </c>
      <c r="ES248" t="s">
        <v>281</v>
      </c>
      <c r="ET248" t="s">
        <v>21239</v>
      </c>
      <c r="EU248" t="s">
        <v>17962</v>
      </c>
      <c r="EZ248" t="s">
        <v>270</v>
      </c>
      <c r="FB248" t="s">
        <v>281</v>
      </c>
      <c r="FD248" t="s">
        <v>18133</v>
      </c>
      <c r="FE248" t="s">
        <v>281</v>
      </c>
      <c r="FF248" s="1">
        <v>46156.75849537037</v>
      </c>
      <c r="FG248">
        <v>5.15</v>
      </c>
      <c r="FH248">
        <v>0</v>
      </c>
      <c r="FM248" t="s">
        <v>17949</v>
      </c>
    </row>
    <row r="249" spans="1:169" x14ac:dyDescent="0.3">
      <c r="A249">
        <v>0</v>
      </c>
      <c r="B249" t="s">
        <v>17916</v>
      </c>
      <c r="C249" t="s">
        <v>17916</v>
      </c>
      <c r="E249" t="s">
        <v>17918</v>
      </c>
      <c r="F249">
        <v>46157.5</v>
      </c>
      <c r="G249">
        <v>2026</v>
      </c>
      <c r="H249">
        <v>5</v>
      </c>
      <c r="I249">
        <v>15</v>
      </c>
      <c r="J249" t="s">
        <v>17919</v>
      </c>
      <c r="O249" t="s">
        <v>18000</v>
      </c>
      <c r="P249">
        <v>2026</v>
      </c>
      <c r="Q249">
        <v>5</v>
      </c>
      <c r="R249">
        <v>14</v>
      </c>
      <c r="S249" t="s">
        <v>21265</v>
      </c>
      <c r="T249" t="s">
        <v>21266</v>
      </c>
      <c r="Y249" t="s">
        <v>17916</v>
      </c>
      <c r="AB249" t="s">
        <v>251</v>
      </c>
      <c r="AC249" t="s">
        <v>17924</v>
      </c>
      <c r="AD249">
        <v>1000008240232</v>
      </c>
      <c r="AI249" t="s">
        <v>21267</v>
      </c>
      <c r="AJ249" t="s">
        <v>21268</v>
      </c>
      <c r="AK249" t="s">
        <v>693</v>
      </c>
      <c r="AM249" t="s">
        <v>21269</v>
      </c>
      <c r="AN249" t="s">
        <v>21267</v>
      </c>
      <c r="AO249" t="s">
        <v>693</v>
      </c>
      <c r="AP249" t="s">
        <v>21270</v>
      </c>
      <c r="AR249" t="s">
        <v>21269</v>
      </c>
      <c r="AS249" t="s">
        <v>21270</v>
      </c>
      <c r="AT249" t="s">
        <v>21271</v>
      </c>
      <c r="AU249" t="s">
        <v>21272</v>
      </c>
      <c r="AV249" t="s">
        <v>21273</v>
      </c>
      <c r="AW249" t="s">
        <v>230</v>
      </c>
      <c r="AX249" t="s">
        <v>230</v>
      </c>
      <c r="AY249" t="s">
        <v>380</v>
      </c>
      <c r="AZ249" t="s">
        <v>380</v>
      </c>
      <c r="BA249" t="s">
        <v>255</v>
      </c>
      <c r="BB249" s="1">
        <v>46156.808657407404</v>
      </c>
      <c r="BC249">
        <v>2026</v>
      </c>
      <c r="BD249">
        <v>5</v>
      </c>
      <c r="BE249">
        <v>14</v>
      </c>
      <c r="BF249" t="s">
        <v>18338</v>
      </c>
      <c r="BG249" t="s">
        <v>18130</v>
      </c>
      <c r="BH249" t="s">
        <v>17936</v>
      </c>
      <c r="BJ249" t="s">
        <v>21274</v>
      </c>
      <c r="BL249" t="s">
        <v>1283</v>
      </c>
      <c r="BM249" t="s">
        <v>1280</v>
      </c>
      <c r="BN249" t="s">
        <v>819</v>
      </c>
      <c r="BO249" t="s">
        <v>1281</v>
      </c>
      <c r="BP249" t="s">
        <v>729</v>
      </c>
      <c r="BQ249" t="s">
        <v>21275</v>
      </c>
      <c r="BR249" t="s">
        <v>21276</v>
      </c>
      <c r="BS249" t="s">
        <v>18000</v>
      </c>
      <c r="BT249">
        <v>2026</v>
      </c>
      <c r="BU249">
        <v>5</v>
      </c>
      <c r="BV249">
        <v>14</v>
      </c>
      <c r="BY249" t="s">
        <v>693</v>
      </c>
      <c r="BZ249" t="s">
        <v>17943</v>
      </c>
      <c r="CA249" s="1">
        <v>46156.808333333334</v>
      </c>
      <c r="CB249" s="2">
        <v>46157</v>
      </c>
      <c r="CE249" t="s">
        <v>2810</v>
      </c>
      <c r="CY249" s="1"/>
      <c r="DQ249" t="s">
        <v>17918</v>
      </c>
      <c r="DS249" t="s">
        <v>693</v>
      </c>
      <c r="EP249" t="s">
        <v>21238</v>
      </c>
      <c r="EQ249" t="s">
        <v>255</v>
      </c>
      <c r="ER249" t="s">
        <v>17945</v>
      </c>
      <c r="ES249" t="s">
        <v>281</v>
      </c>
      <c r="ET249" t="s">
        <v>21239</v>
      </c>
      <c r="EU249" t="s">
        <v>17962</v>
      </c>
      <c r="EZ249" t="s">
        <v>270</v>
      </c>
      <c r="FB249" t="s">
        <v>281</v>
      </c>
      <c r="FD249" t="s">
        <v>17948</v>
      </c>
      <c r="FE249" t="s">
        <v>281</v>
      </c>
      <c r="FF249" s="1">
        <v>46156.84202546296</v>
      </c>
      <c r="FG249">
        <v>0.8</v>
      </c>
      <c r="FH249">
        <v>0</v>
      </c>
      <c r="FM249" t="s">
        <v>17949</v>
      </c>
    </row>
    <row r="250" spans="1:169" x14ac:dyDescent="0.3">
      <c r="A250">
        <v>0</v>
      </c>
      <c r="B250" t="s">
        <v>17916</v>
      </c>
      <c r="C250" t="s">
        <v>17916</v>
      </c>
      <c r="E250" t="s">
        <v>17918</v>
      </c>
      <c r="F250">
        <v>46157.5</v>
      </c>
      <c r="G250">
        <v>2026</v>
      </c>
      <c r="H250">
        <v>5</v>
      </c>
      <c r="I250">
        <v>15</v>
      </c>
      <c r="O250" t="s">
        <v>18000</v>
      </c>
      <c r="P250">
        <v>2026</v>
      </c>
      <c r="Q250">
        <v>5</v>
      </c>
      <c r="R250">
        <v>14</v>
      </c>
      <c r="S250" t="s">
        <v>21277</v>
      </c>
      <c r="T250" t="s">
        <v>21278</v>
      </c>
      <c r="Y250" t="s">
        <v>17916</v>
      </c>
      <c r="AB250" t="s">
        <v>251</v>
      </c>
      <c r="AC250" t="s">
        <v>17924</v>
      </c>
      <c r="AD250">
        <v>1000008240162</v>
      </c>
      <c r="AI250" t="s">
        <v>21279</v>
      </c>
      <c r="AJ250" t="s">
        <v>21280</v>
      </c>
      <c r="AK250" t="s">
        <v>693</v>
      </c>
      <c r="AM250" t="s">
        <v>21281</v>
      </c>
      <c r="AN250" t="s">
        <v>21279</v>
      </c>
      <c r="AO250" t="s">
        <v>693</v>
      </c>
      <c r="AR250" t="s">
        <v>21281</v>
      </c>
      <c r="AT250" t="s">
        <v>21282</v>
      </c>
      <c r="AU250" t="s">
        <v>21283</v>
      </c>
      <c r="AV250" t="s">
        <v>21284</v>
      </c>
      <c r="AW250" t="s">
        <v>230</v>
      </c>
      <c r="AX250" t="s">
        <v>230</v>
      </c>
      <c r="AY250" t="s">
        <v>380</v>
      </c>
      <c r="AZ250" t="s">
        <v>380</v>
      </c>
      <c r="BA250" t="s">
        <v>255</v>
      </c>
      <c r="BB250" s="1">
        <v>46156.783715277779</v>
      </c>
      <c r="BC250">
        <v>2026</v>
      </c>
      <c r="BD250">
        <v>5</v>
      </c>
      <c r="BE250">
        <v>14</v>
      </c>
      <c r="BF250" t="s">
        <v>17934</v>
      </c>
      <c r="BG250" t="s">
        <v>18130</v>
      </c>
      <c r="BH250" t="s">
        <v>17936</v>
      </c>
      <c r="BJ250" t="s">
        <v>21281</v>
      </c>
      <c r="BL250" t="s">
        <v>1283</v>
      </c>
      <c r="BM250" t="s">
        <v>1280</v>
      </c>
      <c r="BN250" t="s">
        <v>819</v>
      </c>
      <c r="BO250" t="s">
        <v>1281</v>
      </c>
      <c r="BP250" t="s">
        <v>1280</v>
      </c>
      <c r="BQ250" t="s">
        <v>21236</v>
      </c>
      <c r="BR250" t="s">
        <v>21285</v>
      </c>
      <c r="BS250" t="s">
        <v>18000</v>
      </c>
      <c r="BT250">
        <v>2026</v>
      </c>
      <c r="BU250">
        <v>5</v>
      </c>
      <c r="BV250">
        <v>14</v>
      </c>
      <c r="BY250" t="s">
        <v>693</v>
      </c>
      <c r="BZ250" t="s">
        <v>17943</v>
      </c>
      <c r="CA250" s="1">
        <v>46156.783333333333</v>
      </c>
      <c r="CB250" s="2">
        <v>46157</v>
      </c>
      <c r="CE250" t="s">
        <v>2810</v>
      </c>
      <c r="CY250" s="1"/>
      <c r="DQ250" t="s">
        <v>17918</v>
      </c>
      <c r="DS250" t="s">
        <v>693</v>
      </c>
      <c r="EP250" t="s">
        <v>21238</v>
      </c>
      <c r="EQ250" t="s">
        <v>255</v>
      </c>
      <c r="ER250" t="s">
        <v>17945</v>
      </c>
      <c r="ES250" t="s">
        <v>281</v>
      </c>
      <c r="ET250" t="s">
        <v>21239</v>
      </c>
      <c r="EU250" t="s">
        <v>17962</v>
      </c>
      <c r="EZ250" t="s">
        <v>270</v>
      </c>
      <c r="FB250" t="s">
        <v>281</v>
      </c>
      <c r="FD250" t="s">
        <v>17948</v>
      </c>
      <c r="FE250" t="s">
        <v>281</v>
      </c>
      <c r="FF250" s="1">
        <v>46156.800243055557</v>
      </c>
      <c r="FG250">
        <v>0.4</v>
      </c>
      <c r="FH250">
        <v>0</v>
      </c>
      <c r="FM250" t="s">
        <v>17949</v>
      </c>
    </row>
    <row r="251" spans="1:169" x14ac:dyDescent="0.3">
      <c r="A251">
        <v>0</v>
      </c>
      <c r="B251" t="s">
        <v>17916</v>
      </c>
      <c r="C251" t="s">
        <v>17916</v>
      </c>
      <c r="E251" t="s">
        <v>17918</v>
      </c>
      <c r="F251">
        <v>46159.5</v>
      </c>
      <c r="G251">
        <v>2026</v>
      </c>
      <c r="H251">
        <v>5</v>
      </c>
      <c r="I251">
        <v>17</v>
      </c>
      <c r="J251" t="s">
        <v>17919</v>
      </c>
      <c r="O251" t="s">
        <v>17964</v>
      </c>
      <c r="P251">
        <v>2026</v>
      </c>
      <c r="Q251">
        <v>5</v>
      </c>
      <c r="R251">
        <v>13</v>
      </c>
      <c r="S251" t="s">
        <v>21286</v>
      </c>
      <c r="T251" t="s">
        <v>21287</v>
      </c>
      <c r="Y251" t="s">
        <v>17916</v>
      </c>
      <c r="AB251" t="s">
        <v>251</v>
      </c>
      <c r="AC251" t="s">
        <v>18065</v>
      </c>
      <c r="AD251">
        <v>1000008226030</v>
      </c>
      <c r="AG251" t="s">
        <v>21288</v>
      </c>
      <c r="AH251" t="s">
        <v>21289</v>
      </c>
      <c r="AI251" t="s">
        <v>21290</v>
      </c>
      <c r="AJ251" t="s">
        <v>21291</v>
      </c>
      <c r="AK251" t="s">
        <v>693</v>
      </c>
      <c r="AL251" t="s">
        <v>21288</v>
      </c>
      <c r="AM251" t="s">
        <v>21292</v>
      </c>
      <c r="AN251" t="s">
        <v>21290</v>
      </c>
      <c r="AO251" t="s">
        <v>693</v>
      </c>
      <c r="AR251" t="s">
        <v>21292</v>
      </c>
      <c r="AT251" t="s">
        <v>21293</v>
      </c>
      <c r="AU251" t="s">
        <v>21294</v>
      </c>
      <c r="AV251" t="s">
        <v>21295</v>
      </c>
      <c r="AW251" t="s">
        <v>230</v>
      </c>
      <c r="AX251" t="s">
        <v>230</v>
      </c>
      <c r="AY251" t="s">
        <v>380</v>
      </c>
      <c r="AZ251" t="s">
        <v>380</v>
      </c>
      <c r="BA251" t="s">
        <v>18076</v>
      </c>
      <c r="BB251" s="1">
        <v>46155.512870370374</v>
      </c>
      <c r="BC251">
        <v>2026</v>
      </c>
      <c r="BD251">
        <v>5</v>
      </c>
      <c r="BE251">
        <v>13</v>
      </c>
      <c r="BF251" t="s">
        <v>18129</v>
      </c>
      <c r="BG251" t="s">
        <v>18130</v>
      </c>
      <c r="BH251" t="s">
        <v>17936</v>
      </c>
      <c r="BJ251" t="s">
        <v>21292</v>
      </c>
      <c r="BL251" t="s">
        <v>1283</v>
      </c>
      <c r="BM251" t="s">
        <v>1280</v>
      </c>
      <c r="BN251" t="s">
        <v>819</v>
      </c>
      <c r="BO251" t="s">
        <v>1281</v>
      </c>
      <c r="BP251" t="s">
        <v>21296</v>
      </c>
      <c r="BQ251" t="s">
        <v>21297</v>
      </c>
      <c r="BR251" t="s">
        <v>21298</v>
      </c>
      <c r="BS251" t="s">
        <v>17964</v>
      </c>
      <c r="BT251">
        <v>2026</v>
      </c>
      <c r="BU251">
        <v>5</v>
      </c>
      <c r="BV251">
        <v>13</v>
      </c>
      <c r="BY251" t="s">
        <v>386</v>
      </c>
      <c r="BZ251" t="s">
        <v>18083</v>
      </c>
      <c r="CA251" s="1">
        <v>46155.512499999997</v>
      </c>
      <c r="CB251" s="2">
        <v>46156</v>
      </c>
      <c r="CE251" t="s">
        <v>2810</v>
      </c>
      <c r="CY251" s="1"/>
      <c r="DQ251" t="s">
        <v>17918</v>
      </c>
      <c r="DR251" t="s">
        <v>693</v>
      </c>
      <c r="DS251" t="s">
        <v>693</v>
      </c>
      <c r="DT251" t="s">
        <v>693</v>
      </c>
      <c r="DV251" t="s">
        <v>693</v>
      </c>
      <c r="EA251" t="s">
        <v>693</v>
      </c>
      <c r="EB251" t="s">
        <v>693</v>
      </c>
      <c r="EP251" t="s">
        <v>21238</v>
      </c>
      <c r="EQ251" t="s">
        <v>18084</v>
      </c>
      <c r="ES251" t="s">
        <v>281</v>
      </c>
      <c r="ET251" t="s">
        <v>21239</v>
      </c>
      <c r="EU251" t="s">
        <v>17962</v>
      </c>
      <c r="EZ251" t="s">
        <v>270</v>
      </c>
      <c r="FB251" t="s">
        <v>281</v>
      </c>
      <c r="FD251" t="s">
        <v>18133</v>
      </c>
      <c r="FE251" t="s">
        <v>281</v>
      </c>
      <c r="FF251" s="1">
        <v>46155.550127314818</v>
      </c>
      <c r="FG251">
        <v>0.89</v>
      </c>
      <c r="FH251">
        <v>0</v>
      </c>
      <c r="FI251">
        <v>1</v>
      </c>
      <c r="FM251" t="s">
        <v>17949</v>
      </c>
    </row>
    <row r="252" spans="1:169" x14ac:dyDescent="0.3">
      <c r="A252">
        <v>0</v>
      </c>
      <c r="B252" t="s">
        <v>17916</v>
      </c>
      <c r="C252" t="s">
        <v>17916</v>
      </c>
      <c r="E252" t="s">
        <v>17918</v>
      </c>
      <c r="F252">
        <v>46157.291666666664</v>
      </c>
      <c r="G252">
        <v>2026</v>
      </c>
      <c r="H252">
        <v>5</v>
      </c>
      <c r="I252">
        <v>15</v>
      </c>
      <c r="J252" t="s">
        <v>17963</v>
      </c>
      <c r="O252" t="s">
        <v>17964</v>
      </c>
      <c r="P252">
        <v>2026</v>
      </c>
      <c r="Q252">
        <v>5</v>
      </c>
      <c r="R252">
        <v>13</v>
      </c>
      <c r="S252" t="s">
        <v>21299</v>
      </c>
      <c r="T252" t="s">
        <v>21300</v>
      </c>
      <c r="Y252" t="s">
        <v>17916</v>
      </c>
      <c r="AB252" t="s">
        <v>251</v>
      </c>
      <c r="AC252" t="s">
        <v>18065</v>
      </c>
      <c r="AD252">
        <v>1000008226167</v>
      </c>
      <c r="AG252" t="s">
        <v>21301</v>
      </c>
      <c r="AH252" t="s">
        <v>21302</v>
      </c>
      <c r="AI252" t="s">
        <v>21303</v>
      </c>
      <c r="AJ252" t="s">
        <v>21304</v>
      </c>
      <c r="AK252" t="s">
        <v>693</v>
      </c>
      <c r="AL252" t="s">
        <v>21301</v>
      </c>
      <c r="AN252" t="s">
        <v>21303</v>
      </c>
      <c r="AO252" t="s">
        <v>693</v>
      </c>
      <c r="AT252" t="s">
        <v>21305</v>
      </c>
      <c r="AU252" t="s">
        <v>21306</v>
      </c>
      <c r="AV252" t="s">
        <v>21307</v>
      </c>
      <c r="AW252" t="s">
        <v>230</v>
      </c>
      <c r="AX252" t="s">
        <v>230</v>
      </c>
      <c r="AY252" t="s">
        <v>380</v>
      </c>
      <c r="AZ252" t="s">
        <v>380</v>
      </c>
      <c r="BA252" t="s">
        <v>18076</v>
      </c>
      <c r="BB252" s="1">
        <v>46155.533275462964</v>
      </c>
      <c r="BC252">
        <v>2026</v>
      </c>
      <c r="BD252">
        <v>5</v>
      </c>
      <c r="BE252">
        <v>13</v>
      </c>
      <c r="BF252" t="s">
        <v>18077</v>
      </c>
      <c r="BG252" t="s">
        <v>18130</v>
      </c>
      <c r="BH252" t="s">
        <v>17936</v>
      </c>
      <c r="BJ252" t="s">
        <v>21308</v>
      </c>
      <c r="BL252" t="s">
        <v>1283</v>
      </c>
      <c r="BM252" t="s">
        <v>1280</v>
      </c>
      <c r="BN252" t="s">
        <v>819</v>
      </c>
      <c r="BO252" t="s">
        <v>1281</v>
      </c>
      <c r="BP252" t="s">
        <v>21309</v>
      </c>
      <c r="BQ252" t="s">
        <v>21310</v>
      </c>
      <c r="BR252" t="s">
        <v>21311</v>
      </c>
      <c r="BS252" t="s">
        <v>17964</v>
      </c>
      <c r="BT252">
        <v>2026</v>
      </c>
      <c r="BU252">
        <v>5</v>
      </c>
      <c r="BV252">
        <v>13</v>
      </c>
      <c r="BY252" t="s">
        <v>304</v>
      </c>
      <c r="BZ252" t="s">
        <v>18083</v>
      </c>
      <c r="CA252" s="1">
        <v>46155.532638888886</v>
      </c>
      <c r="CB252" s="2">
        <v>46156</v>
      </c>
      <c r="CE252" t="s">
        <v>2810</v>
      </c>
      <c r="CY252" s="1"/>
      <c r="DQ252" t="s">
        <v>17918</v>
      </c>
      <c r="DR252" t="s">
        <v>693</v>
      </c>
      <c r="DS252" t="s">
        <v>693</v>
      </c>
      <c r="DT252" t="s">
        <v>693</v>
      </c>
      <c r="DV252" t="s">
        <v>693</v>
      </c>
      <c r="EA252" t="s">
        <v>693</v>
      </c>
      <c r="EB252" t="s">
        <v>693</v>
      </c>
      <c r="EP252" t="s">
        <v>21238</v>
      </c>
      <c r="EQ252" t="s">
        <v>18084</v>
      </c>
      <c r="ES252" t="s">
        <v>281</v>
      </c>
      <c r="ET252" t="s">
        <v>21239</v>
      </c>
      <c r="EU252" t="s">
        <v>17962</v>
      </c>
      <c r="EZ252" t="s">
        <v>270</v>
      </c>
      <c r="FB252" t="s">
        <v>281</v>
      </c>
      <c r="FD252" t="s">
        <v>18087</v>
      </c>
      <c r="FE252" t="s">
        <v>281</v>
      </c>
      <c r="FF252" s="1">
        <v>46155.550127314818</v>
      </c>
      <c r="FG252">
        <v>0.4</v>
      </c>
      <c r="FH252">
        <v>0</v>
      </c>
      <c r="FI252">
        <v>1</v>
      </c>
      <c r="FM252" t="s">
        <v>17949</v>
      </c>
    </row>
    <row r="253" spans="1:169" x14ac:dyDescent="0.3">
      <c r="A253">
        <v>0</v>
      </c>
      <c r="B253" t="s">
        <v>17916</v>
      </c>
      <c r="C253" t="s">
        <v>17916</v>
      </c>
      <c r="E253" t="s">
        <v>17918</v>
      </c>
      <c r="F253">
        <v>46157.5</v>
      </c>
      <c r="G253">
        <v>2026</v>
      </c>
      <c r="H253">
        <v>5</v>
      </c>
      <c r="I253">
        <v>15</v>
      </c>
      <c r="O253" t="s">
        <v>17964</v>
      </c>
      <c r="P253">
        <v>2026</v>
      </c>
      <c r="Q253">
        <v>5</v>
      </c>
      <c r="R253">
        <v>13</v>
      </c>
      <c r="S253" t="s">
        <v>21312</v>
      </c>
      <c r="T253" t="s">
        <v>21313</v>
      </c>
      <c r="Y253" t="s">
        <v>17916</v>
      </c>
      <c r="AB253" t="s">
        <v>251</v>
      </c>
      <c r="AC253" t="s">
        <v>17924</v>
      </c>
      <c r="AD253">
        <v>1000008226180</v>
      </c>
      <c r="AI253" t="s">
        <v>21303</v>
      </c>
      <c r="AJ253" t="s">
        <v>21304</v>
      </c>
      <c r="AK253" t="s">
        <v>693</v>
      </c>
      <c r="AN253" t="s">
        <v>21303</v>
      </c>
      <c r="AO253" t="s">
        <v>693</v>
      </c>
      <c r="AT253" t="s">
        <v>21314</v>
      </c>
      <c r="AU253" t="s">
        <v>21315</v>
      </c>
      <c r="AV253" t="s">
        <v>21316</v>
      </c>
      <c r="AW253" t="s">
        <v>230</v>
      </c>
      <c r="AX253" t="s">
        <v>230</v>
      </c>
      <c r="AY253" t="s">
        <v>380</v>
      </c>
      <c r="AZ253" t="s">
        <v>380</v>
      </c>
      <c r="BA253" t="s">
        <v>255</v>
      </c>
      <c r="BB253" s="1">
        <v>46155.535266203704</v>
      </c>
      <c r="BC253">
        <v>2026</v>
      </c>
      <c r="BD253">
        <v>5</v>
      </c>
      <c r="BE253">
        <v>13</v>
      </c>
      <c r="BF253" t="s">
        <v>18675</v>
      </c>
      <c r="BG253" t="s">
        <v>18130</v>
      </c>
      <c r="BH253" t="s">
        <v>17936</v>
      </c>
      <c r="BJ253" t="s">
        <v>21308</v>
      </c>
      <c r="BL253" t="s">
        <v>1283</v>
      </c>
      <c r="BM253" t="s">
        <v>1280</v>
      </c>
      <c r="BN253" t="s">
        <v>819</v>
      </c>
      <c r="BO253" t="s">
        <v>1281</v>
      </c>
      <c r="BP253" t="s">
        <v>21317</v>
      </c>
      <c r="BQ253" t="s">
        <v>21249</v>
      </c>
      <c r="BR253" t="s">
        <v>21318</v>
      </c>
      <c r="BS253" t="s">
        <v>17964</v>
      </c>
      <c r="BT253">
        <v>2026</v>
      </c>
      <c r="BU253">
        <v>5</v>
      </c>
      <c r="BV253">
        <v>13</v>
      </c>
      <c r="BY253" t="s">
        <v>693</v>
      </c>
      <c r="BZ253" t="s">
        <v>17943</v>
      </c>
      <c r="CA253" s="1">
        <v>46155.534722222219</v>
      </c>
      <c r="CB253" s="2">
        <v>46156</v>
      </c>
      <c r="CE253" t="s">
        <v>2810</v>
      </c>
      <c r="CY253" s="1"/>
      <c r="DQ253" t="s">
        <v>17918</v>
      </c>
      <c r="DS253" t="s">
        <v>693</v>
      </c>
      <c r="EP253" t="s">
        <v>21238</v>
      </c>
      <c r="EQ253" t="s">
        <v>255</v>
      </c>
      <c r="ER253" t="s">
        <v>17945</v>
      </c>
      <c r="ES253" t="s">
        <v>281</v>
      </c>
      <c r="ET253" t="s">
        <v>21239</v>
      </c>
      <c r="EU253" t="s">
        <v>17962</v>
      </c>
      <c r="EZ253" t="s">
        <v>270</v>
      </c>
      <c r="FB253" t="s">
        <v>281</v>
      </c>
      <c r="FD253" t="s">
        <v>17948</v>
      </c>
      <c r="FE253" t="s">
        <v>281</v>
      </c>
      <c r="FF253" s="1">
        <v>46155.550127314818</v>
      </c>
      <c r="FG253">
        <v>0.36</v>
      </c>
      <c r="FH253">
        <v>0</v>
      </c>
      <c r="FI253">
        <v>1</v>
      </c>
      <c r="FM253" t="s">
        <v>17949</v>
      </c>
    </row>
    <row r="254" spans="1:169" x14ac:dyDescent="0.3">
      <c r="A254">
        <v>4</v>
      </c>
      <c r="B254" t="s">
        <v>17917</v>
      </c>
      <c r="C254" t="s">
        <v>17917</v>
      </c>
      <c r="D254" t="s">
        <v>18731</v>
      </c>
      <c r="E254" t="s">
        <v>17918</v>
      </c>
      <c r="F254">
        <v>46158.291666666664</v>
      </c>
      <c r="G254">
        <v>2026</v>
      </c>
      <c r="H254">
        <v>5</v>
      </c>
      <c r="I254">
        <v>16</v>
      </c>
      <c r="J254" t="s">
        <v>17963</v>
      </c>
      <c r="O254" t="s">
        <v>19059</v>
      </c>
      <c r="P254">
        <v>2026</v>
      </c>
      <c r="Q254">
        <v>5</v>
      </c>
      <c r="R254">
        <v>5</v>
      </c>
      <c r="S254" t="s">
        <v>21319</v>
      </c>
      <c r="T254" t="s">
        <v>21320</v>
      </c>
      <c r="V254" t="s">
        <v>18870</v>
      </c>
      <c r="Y254" t="s">
        <v>17916</v>
      </c>
      <c r="AB254" t="s">
        <v>251</v>
      </c>
      <c r="AC254" t="s">
        <v>17924</v>
      </c>
      <c r="AD254">
        <v>1000008206005</v>
      </c>
      <c r="AF254" t="s">
        <v>21321</v>
      </c>
      <c r="AI254" t="s">
        <v>21322</v>
      </c>
      <c r="AJ254" t="s">
        <v>21323</v>
      </c>
      <c r="AK254" t="s">
        <v>693</v>
      </c>
      <c r="AM254" t="s">
        <v>21324</v>
      </c>
      <c r="AN254" t="s">
        <v>21322</v>
      </c>
      <c r="AO254" t="s">
        <v>693</v>
      </c>
      <c r="AR254" t="s">
        <v>21324</v>
      </c>
      <c r="AT254" t="s">
        <v>21325</v>
      </c>
      <c r="AU254" t="s">
        <v>21326</v>
      </c>
      <c r="AV254" t="s">
        <v>21327</v>
      </c>
      <c r="AW254" t="s">
        <v>230</v>
      </c>
      <c r="AX254" t="s">
        <v>230</v>
      </c>
      <c r="AY254" t="s">
        <v>380</v>
      </c>
      <c r="AZ254" t="s">
        <v>380</v>
      </c>
      <c r="BA254" t="s">
        <v>255</v>
      </c>
      <c r="BB254" s="1">
        <v>46147.664120370369</v>
      </c>
      <c r="BC254">
        <v>2026</v>
      </c>
      <c r="BD254">
        <v>5</v>
      </c>
      <c r="BE254">
        <v>5</v>
      </c>
      <c r="BF254" t="s">
        <v>17934</v>
      </c>
      <c r="BG254" t="s">
        <v>18130</v>
      </c>
      <c r="BH254" t="s">
        <v>17936</v>
      </c>
      <c r="BI254" t="s">
        <v>18101</v>
      </c>
      <c r="BJ254" t="s">
        <v>21324</v>
      </c>
      <c r="BL254" t="s">
        <v>1283</v>
      </c>
      <c r="BM254" t="s">
        <v>1280</v>
      </c>
      <c r="BN254" t="s">
        <v>819</v>
      </c>
      <c r="BO254" t="s">
        <v>1281</v>
      </c>
      <c r="BP254" t="s">
        <v>21328</v>
      </c>
      <c r="BQ254" t="s">
        <v>21249</v>
      </c>
      <c r="BR254" t="s">
        <v>21329</v>
      </c>
      <c r="BS254" t="s">
        <v>19059</v>
      </c>
      <c r="BT254">
        <v>2026</v>
      </c>
      <c r="BU254">
        <v>5</v>
      </c>
      <c r="BV254">
        <v>5</v>
      </c>
      <c r="BY254" t="s">
        <v>693</v>
      </c>
      <c r="BZ254" t="s">
        <v>17943</v>
      </c>
      <c r="CA254" s="1">
        <v>46147.663888888892</v>
      </c>
      <c r="CB254" s="2">
        <v>46148</v>
      </c>
      <c r="CC254">
        <v>1690</v>
      </c>
      <c r="CD254" t="s">
        <v>337</v>
      </c>
      <c r="CE254" t="s">
        <v>2810</v>
      </c>
      <c r="CF254" t="s">
        <v>21330</v>
      </c>
      <c r="CW254">
        <v>5181138</v>
      </c>
      <c r="CX254">
        <v>34603179</v>
      </c>
      <c r="CY254" s="1">
        <v>46154.656944444447</v>
      </c>
      <c r="CZ254">
        <v>2026</v>
      </c>
      <c r="DA254">
        <v>5</v>
      </c>
      <c r="DB254">
        <v>12</v>
      </c>
      <c r="DC254">
        <v>61</v>
      </c>
      <c r="DD254">
        <v>15</v>
      </c>
      <c r="DE254">
        <v>426</v>
      </c>
      <c r="DG254" t="s">
        <v>21331</v>
      </c>
      <c r="DQ254" t="s">
        <v>17918</v>
      </c>
      <c r="DS254" t="s">
        <v>693</v>
      </c>
      <c r="EP254" t="s">
        <v>21238</v>
      </c>
      <c r="EQ254" t="s">
        <v>255</v>
      </c>
      <c r="ER254" t="s">
        <v>17945</v>
      </c>
      <c r="ES254" t="s">
        <v>281</v>
      </c>
      <c r="ET254" t="s">
        <v>21239</v>
      </c>
      <c r="EU254" t="s">
        <v>17962</v>
      </c>
      <c r="EV254" t="s">
        <v>21332</v>
      </c>
      <c r="EX254" t="s">
        <v>21333</v>
      </c>
      <c r="EY254" t="s">
        <v>21334</v>
      </c>
      <c r="EZ254" t="s">
        <v>270</v>
      </c>
      <c r="FB254" t="s">
        <v>281</v>
      </c>
      <c r="FD254" t="s">
        <v>17948</v>
      </c>
      <c r="FE254" t="s">
        <v>281</v>
      </c>
      <c r="FF254" s="1">
        <v>46147.725532407407</v>
      </c>
      <c r="FG254">
        <v>1.47</v>
      </c>
      <c r="FH254">
        <v>0</v>
      </c>
      <c r="FI254">
        <v>7</v>
      </c>
      <c r="FK254" t="s">
        <v>21249</v>
      </c>
      <c r="FL254" t="s">
        <v>21335</v>
      </c>
      <c r="FM254" t="s">
        <v>17949</v>
      </c>
    </row>
    <row r="255" spans="1:169" x14ac:dyDescent="0.3">
      <c r="A255">
        <v>0</v>
      </c>
      <c r="B255" t="s">
        <v>17916</v>
      </c>
      <c r="C255" t="s">
        <v>17917</v>
      </c>
      <c r="E255" t="s">
        <v>19037</v>
      </c>
      <c r="O255" t="s">
        <v>18060</v>
      </c>
      <c r="P255">
        <v>2026</v>
      </c>
      <c r="Q255">
        <v>4</v>
      </c>
      <c r="R255">
        <v>29</v>
      </c>
      <c r="S255" t="s">
        <v>21336</v>
      </c>
      <c r="T255" t="s">
        <v>21337</v>
      </c>
      <c r="Y255" t="s">
        <v>17916</v>
      </c>
      <c r="AB255" t="s">
        <v>251</v>
      </c>
      <c r="AC255" t="s">
        <v>17924</v>
      </c>
      <c r="AD255">
        <v>1000008192327</v>
      </c>
      <c r="AF255" t="s">
        <v>21338</v>
      </c>
      <c r="AI255" t="s">
        <v>21339</v>
      </c>
      <c r="AJ255" t="s">
        <v>21340</v>
      </c>
      <c r="AK255" t="s">
        <v>693</v>
      </c>
      <c r="AN255" t="s">
        <v>21339</v>
      </c>
      <c r="AO255" t="s">
        <v>693</v>
      </c>
      <c r="AT255" t="s">
        <v>21341</v>
      </c>
      <c r="AU255" t="s">
        <v>21283</v>
      </c>
      <c r="AV255" t="s">
        <v>21284</v>
      </c>
      <c r="AW255" t="s">
        <v>230</v>
      </c>
      <c r="AX255" t="s">
        <v>230</v>
      </c>
      <c r="AY255" t="s">
        <v>380</v>
      </c>
      <c r="AZ255" t="s">
        <v>380</v>
      </c>
      <c r="BA255" t="s">
        <v>255</v>
      </c>
      <c r="BB255" s="1">
        <v>46141.517175925925</v>
      </c>
      <c r="BC255">
        <v>2026</v>
      </c>
      <c r="BD255">
        <v>4</v>
      </c>
      <c r="BE255">
        <v>29</v>
      </c>
      <c r="BF255" t="s">
        <v>18100</v>
      </c>
      <c r="BG255" t="s">
        <v>18130</v>
      </c>
      <c r="BH255" t="s">
        <v>17936</v>
      </c>
      <c r="BJ255" t="s">
        <v>21342</v>
      </c>
      <c r="BL255" t="s">
        <v>1283</v>
      </c>
      <c r="BM255" t="s">
        <v>1280</v>
      </c>
      <c r="BN255" t="s">
        <v>819</v>
      </c>
      <c r="BO255" t="s">
        <v>1281</v>
      </c>
      <c r="BP255" t="s">
        <v>1280</v>
      </c>
      <c r="BQ255" t="s">
        <v>21236</v>
      </c>
      <c r="BR255" t="s">
        <v>21343</v>
      </c>
      <c r="BS255" t="s">
        <v>18060</v>
      </c>
      <c r="BT255">
        <v>2026</v>
      </c>
      <c r="BU255">
        <v>4</v>
      </c>
      <c r="BV255">
        <v>29</v>
      </c>
      <c r="BZ255" t="s">
        <v>17943</v>
      </c>
      <c r="CA255" s="1">
        <v>46141.51666666667</v>
      </c>
      <c r="CB255" s="2">
        <v>46142</v>
      </c>
      <c r="CE255" t="s">
        <v>2810</v>
      </c>
      <c r="CY255" s="1"/>
      <c r="DQ255" t="s">
        <v>19037</v>
      </c>
      <c r="DS255" t="s">
        <v>693</v>
      </c>
      <c r="EP255" t="s">
        <v>21238</v>
      </c>
      <c r="EQ255" t="s">
        <v>255</v>
      </c>
      <c r="ER255" t="s">
        <v>17945</v>
      </c>
      <c r="ES255" t="s">
        <v>281</v>
      </c>
      <c r="ET255" t="s">
        <v>21239</v>
      </c>
      <c r="EU255" t="s">
        <v>17962</v>
      </c>
      <c r="EZ255" t="s">
        <v>394</v>
      </c>
      <c r="FB255" t="s">
        <v>279</v>
      </c>
      <c r="FC255" t="s">
        <v>18518</v>
      </c>
      <c r="FE255" t="s">
        <v>281</v>
      </c>
      <c r="FF255" s="1"/>
      <c r="FI255">
        <v>1</v>
      </c>
      <c r="FM255" t="s">
        <v>17949</v>
      </c>
    </row>
    <row r="256" spans="1:169" x14ac:dyDescent="0.3">
      <c r="A256">
        <v>0</v>
      </c>
      <c r="B256" t="s">
        <v>17917</v>
      </c>
      <c r="C256" t="s">
        <v>17916</v>
      </c>
      <c r="D256" t="s">
        <v>20751</v>
      </c>
      <c r="E256" t="s">
        <v>19358</v>
      </c>
      <c r="O256" t="s">
        <v>17920</v>
      </c>
      <c r="P256">
        <v>2026</v>
      </c>
      <c r="Q256">
        <v>5</v>
      </c>
      <c r="R256">
        <v>11</v>
      </c>
      <c r="S256" t="s">
        <v>21344</v>
      </c>
      <c r="T256" t="s">
        <v>21345</v>
      </c>
      <c r="W256" t="s">
        <v>2843</v>
      </c>
      <c r="Y256" t="s">
        <v>17916</v>
      </c>
      <c r="AB256" t="s">
        <v>251</v>
      </c>
      <c r="AC256" t="s">
        <v>17924</v>
      </c>
      <c r="AD256">
        <v>1000008219171</v>
      </c>
      <c r="AI256" t="s">
        <v>21346</v>
      </c>
      <c r="AJ256" t="s">
        <v>21347</v>
      </c>
      <c r="AK256" t="s">
        <v>693</v>
      </c>
      <c r="AM256" t="s">
        <v>21348</v>
      </c>
      <c r="AN256" t="s">
        <v>21346</v>
      </c>
      <c r="AO256" t="s">
        <v>693</v>
      </c>
      <c r="AP256" t="s">
        <v>21348</v>
      </c>
      <c r="AR256" t="s">
        <v>21348</v>
      </c>
      <c r="AS256" t="s">
        <v>21348</v>
      </c>
      <c r="AT256" t="s">
        <v>21349</v>
      </c>
      <c r="AU256" t="s">
        <v>21350</v>
      </c>
      <c r="AV256" t="s">
        <v>21351</v>
      </c>
      <c r="AW256" t="s">
        <v>230</v>
      </c>
      <c r="AX256" t="s">
        <v>230</v>
      </c>
      <c r="AY256" t="s">
        <v>380</v>
      </c>
      <c r="AZ256" t="s">
        <v>380</v>
      </c>
      <c r="BA256" t="s">
        <v>255</v>
      </c>
      <c r="BB256" s="1">
        <v>46153.40116898148</v>
      </c>
      <c r="BC256">
        <v>2026</v>
      </c>
      <c r="BD256">
        <v>5</v>
      </c>
      <c r="BE256">
        <v>11</v>
      </c>
      <c r="BF256" t="s">
        <v>17934</v>
      </c>
      <c r="BG256" t="s">
        <v>18130</v>
      </c>
      <c r="BH256" t="s">
        <v>17936</v>
      </c>
      <c r="BJ256" t="s">
        <v>21352</v>
      </c>
      <c r="BL256" t="s">
        <v>1283</v>
      </c>
      <c r="BM256" t="s">
        <v>1280</v>
      </c>
      <c r="BN256" t="s">
        <v>819</v>
      </c>
      <c r="BO256" t="s">
        <v>1281</v>
      </c>
      <c r="BP256" t="s">
        <v>21309</v>
      </c>
      <c r="BQ256" t="s">
        <v>21310</v>
      </c>
      <c r="BR256" t="s">
        <v>21353</v>
      </c>
      <c r="BS256" t="s">
        <v>17920</v>
      </c>
      <c r="BT256">
        <v>2026</v>
      </c>
      <c r="BU256">
        <v>5</v>
      </c>
      <c r="BV256">
        <v>11</v>
      </c>
      <c r="BY256" t="s">
        <v>693</v>
      </c>
      <c r="BZ256" t="s">
        <v>17943</v>
      </c>
      <c r="CA256" s="1">
        <v>46153.400694444441</v>
      </c>
      <c r="CB256" s="2">
        <v>46153</v>
      </c>
      <c r="CC256">
        <v>1643</v>
      </c>
      <c r="CD256" t="s">
        <v>337</v>
      </c>
      <c r="CE256" t="s">
        <v>2810</v>
      </c>
      <c r="CF256" t="s">
        <v>21330</v>
      </c>
      <c r="CW256">
        <v>5182287</v>
      </c>
      <c r="CX256">
        <v>34610732</v>
      </c>
      <c r="CY256" s="1">
        <v>46155.619444444441</v>
      </c>
      <c r="CZ256">
        <v>2026</v>
      </c>
      <c r="DA256">
        <v>5</v>
      </c>
      <c r="DB256">
        <v>13</v>
      </c>
      <c r="DC256">
        <v>38</v>
      </c>
      <c r="DD256">
        <v>25</v>
      </c>
      <c r="DE256">
        <v>426</v>
      </c>
      <c r="DG256" t="s">
        <v>21354</v>
      </c>
      <c r="DQ256" t="s">
        <v>19358</v>
      </c>
      <c r="DS256" t="s">
        <v>693</v>
      </c>
      <c r="EP256" t="s">
        <v>21238</v>
      </c>
      <c r="EQ256" t="s">
        <v>255</v>
      </c>
      <c r="ER256" t="s">
        <v>17945</v>
      </c>
      <c r="ES256" t="s">
        <v>281</v>
      </c>
      <c r="ET256" t="s">
        <v>21239</v>
      </c>
      <c r="EU256" t="s">
        <v>17962</v>
      </c>
      <c r="EV256" t="s">
        <v>21355</v>
      </c>
      <c r="EW256" t="s">
        <v>21356</v>
      </c>
      <c r="EX256" t="s">
        <v>21357</v>
      </c>
      <c r="EY256" t="s">
        <v>21358</v>
      </c>
      <c r="EZ256" t="s">
        <v>270</v>
      </c>
      <c r="FB256" t="s">
        <v>279</v>
      </c>
      <c r="FC256" t="s">
        <v>19074</v>
      </c>
      <c r="FD256" t="s">
        <v>17948</v>
      </c>
      <c r="FE256" t="s">
        <v>281</v>
      </c>
      <c r="FF256" s="1">
        <v>46153.716782407406</v>
      </c>
      <c r="FG256">
        <v>7.57</v>
      </c>
      <c r="FH256">
        <v>0</v>
      </c>
      <c r="FI256">
        <v>2</v>
      </c>
      <c r="FK256" t="s">
        <v>21310</v>
      </c>
      <c r="FL256" t="s">
        <v>21359</v>
      </c>
      <c r="FM256" t="s">
        <v>17949</v>
      </c>
    </row>
    <row r="257" spans="1:169" x14ac:dyDescent="0.3">
      <c r="A257">
        <v>0</v>
      </c>
      <c r="B257" t="s">
        <v>17916</v>
      </c>
      <c r="C257" t="s">
        <v>17916</v>
      </c>
      <c r="E257" t="s">
        <v>19358</v>
      </c>
      <c r="O257" t="s">
        <v>17920</v>
      </c>
      <c r="P257">
        <v>2026</v>
      </c>
      <c r="Q257">
        <v>5</v>
      </c>
      <c r="R257">
        <v>11</v>
      </c>
      <c r="S257" t="s">
        <v>21360</v>
      </c>
      <c r="T257" t="s">
        <v>21361</v>
      </c>
      <c r="W257" t="s">
        <v>20228</v>
      </c>
      <c r="Y257" t="s">
        <v>17916</v>
      </c>
      <c r="AB257" t="s">
        <v>251</v>
      </c>
      <c r="AC257" t="s">
        <v>18065</v>
      </c>
      <c r="AD257">
        <v>1000008220072</v>
      </c>
      <c r="AG257" t="s">
        <v>21362</v>
      </c>
      <c r="AH257" t="s">
        <v>21363</v>
      </c>
      <c r="AI257" t="s">
        <v>21364</v>
      </c>
      <c r="AJ257" t="s">
        <v>21365</v>
      </c>
      <c r="AK257" t="s">
        <v>693</v>
      </c>
      <c r="AL257" t="s">
        <v>21362</v>
      </c>
      <c r="AM257" t="s">
        <v>21366</v>
      </c>
      <c r="AN257" t="s">
        <v>21364</v>
      </c>
      <c r="AO257" t="s">
        <v>693</v>
      </c>
      <c r="AR257" t="s">
        <v>21366</v>
      </c>
      <c r="AT257" t="s">
        <v>21367</v>
      </c>
      <c r="AU257" t="s">
        <v>21368</v>
      </c>
      <c r="AV257" t="s">
        <v>21369</v>
      </c>
      <c r="AW257" t="s">
        <v>230</v>
      </c>
      <c r="AX257" t="s">
        <v>230</v>
      </c>
      <c r="AY257" t="s">
        <v>380</v>
      </c>
      <c r="AZ257" t="s">
        <v>380</v>
      </c>
      <c r="BA257" t="s">
        <v>18076</v>
      </c>
      <c r="BB257" s="1">
        <v>46153.533136574071</v>
      </c>
      <c r="BC257">
        <v>2026</v>
      </c>
      <c r="BD257">
        <v>5</v>
      </c>
      <c r="BE257">
        <v>11</v>
      </c>
      <c r="BF257" t="s">
        <v>18077</v>
      </c>
      <c r="BG257" t="s">
        <v>18130</v>
      </c>
      <c r="BH257" t="s">
        <v>17936</v>
      </c>
      <c r="BJ257" t="s">
        <v>21366</v>
      </c>
      <c r="BL257" t="s">
        <v>1283</v>
      </c>
      <c r="BM257" t="s">
        <v>1280</v>
      </c>
      <c r="BN257" t="s">
        <v>819</v>
      </c>
      <c r="BO257" t="s">
        <v>1281</v>
      </c>
      <c r="BP257" t="s">
        <v>2997</v>
      </c>
      <c r="BQ257" t="s">
        <v>21370</v>
      </c>
      <c r="BR257" t="s">
        <v>21371</v>
      </c>
      <c r="BS257" t="s">
        <v>17920</v>
      </c>
      <c r="BT257">
        <v>2026</v>
      </c>
      <c r="BU257">
        <v>5</v>
      </c>
      <c r="BV257">
        <v>11</v>
      </c>
      <c r="BY257" t="s">
        <v>304</v>
      </c>
      <c r="BZ257" t="s">
        <v>18083</v>
      </c>
      <c r="CA257" s="1">
        <v>46153.532638888886</v>
      </c>
      <c r="CB257" s="2">
        <v>46154</v>
      </c>
      <c r="CC257">
        <v>1732</v>
      </c>
      <c r="CD257" t="s">
        <v>337</v>
      </c>
      <c r="CE257" t="s">
        <v>2810</v>
      </c>
      <c r="CF257" t="s">
        <v>21330</v>
      </c>
      <c r="CW257">
        <v>5182294</v>
      </c>
      <c r="CX257">
        <v>34606895</v>
      </c>
      <c r="CY257" s="1">
        <v>46155.362500000003</v>
      </c>
      <c r="CZ257">
        <v>2026</v>
      </c>
      <c r="DA257">
        <v>5</v>
      </c>
      <c r="DB257">
        <v>13</v>
      </c>
      <c r="DC257">
        <v>39</v>
      </c>
      <c r="DD257">
        <v>59</v>
      </c>
      <c r="DE257">
        <v>417</v>
      </c>
      <c r="DF257" t="s">
        <v>21362</v>
      </c>
      <c r="DG257" t="s">
        <v>21372</v>
      </c>
      <c r="DQ257" t="s">
        <v>19358</v>
      </c>
      <c r="DR257" t="s">
        <v>693</v>
      </c>
      <c r="DS257" t="s">
        <v>693</v>
      </c>
      <c r="DT257" t="s">
        <v>693</v>
      </c>
      <c r="DV257" t="s">
        <v>693</v>
      </c>
      <c r="EA257" t="s">
        <v>693</v>
      </c>
      <c r="EB257" t="s">
        <v>693</v>
      </c>
      <c r="EP257" t="s">
        <v>21238</v>
      </c>
      <c r="EQ257" t="s">
        <v>18084</v>
      </c>
      <c r="ES257" t="s">
        <v>281</v>
      </c>
      <c r="ET257" t="s">
        <v>21239</v>
      </c>
      <c r="EU257" t="s">
        <v>17962</v>
      </c>
      <c r="EV257" t="s">
        <v>21373</v>
      </c>
      <c r="EX257" t="s">
        <v>21374</v>
      </c>
      <c r="EY257" t="s">
        <v>21375</v>
      </c>
      <c r="EZ257" t="s">
        <v>270</v>
      </c>
      <c r="FB257" t="s">
        <v>279</v>
      </c>
      <c r="FC257" t="s">
        <v>19074</v>
      </c>
      <c r="FD257" t="s">
        <v>18087</v>
      </c>
      <c r="FE257" t="s">
        <v>281</v>
      </c>
      <c r="FF257" s="1">
        <v>46153.550057870372</v>
      </c>
      <c r="FG257">
        <v>0.41</v>
      </c>
      <c r="FH257">
        <v>0</v>
      </c>
      <c r="FI257">
        <v>1</v>
      </c>
      <c r="FK257" t="s">
        <v>21370</v>
      </c>
      <c r="FL257" t="s">
        <v>21376</v>
      </c>
      <c r="FM257" t="s">
        <v>17949</v>
      </c>
    </row>
    <row r="258" spans="1:169" x14ac:dyDescent="0.3">
      <c r="A258">
        <v>0</v>
      </c>
      <c r="B258" t="s">
        <v>17916</v>
      </c>
      <c r="C258" t="s">
        <v>17917</v>
      </c>
      <c r="E258" t="s">
        <v>19358</v>
      </c>
      <c r="O258" t="s">
        <v>17920</v>
      </c>
      <c r="P258">
        <v>2026</v>
      </c>
      <c r="Q258">
        <v>5</v>
      </c>
      <c r="R258">
        <v>11</v>
      </c>
      <c r="S258" t="s">
        <v>21377</v>
      </c>
      <c r="T258" t="s">
        <v>21378</v>
      </c>
      <c r="V258" t="s">
        <v>18870</v>
      </c>
      <c r="W258" t="s">
        <v>2964</v>
      </c>
      <c r="Y258" t="s">
        <v>17916</v>
      </c>
      <c r="AB258" t="s">
        <v>251</v>
      </c>
      <c r="AC258" t="s">
        <v>18065</v>
      </c>
      <c r="AD258">
        <v>1000008219060</v>
      </c>
      <c r="AG258" t="s">
        <v>21379</v>
      </c>
      <c r="AH258" t="s">
        <v>21380</v>
      </c>
      <c r="AI258" t="s">
        <v>21381</v>
      </c>
      <c r="AJ258" t="s">
        <v>21382</v>
      </c>
      <c r="AK258" t="s">
        <v>693</v>
      </c>
      <c r="AL258" t="s">
        <v>21379</v>
      </c>
      <c r="AM258" t="s">
        <v>20869</v>
      </c>
      <c r="AN258" t="s">
        <v>21381</v>
      </c>
      <c r="AO258" t="s">
        <v>693</v>
      </c>
      <c r="AP258" t="s">
        <v>21383</v>
      </c>
      <c r="AR258" t="s">
        <v>20869</v>
      </c>
      <c r="AS258" t="s">
        <v>21383</v>
      </c>
      <c r="AT258" t="s">
        <v>21384</v>
      </c>
      <c r="AU258" t="s">
        <v>21385</v>
      </c>
      <c r="AV258" t="s">
        <v>21386</v>
      </c>
      <c r="AW258" t="s">
        <v>230</v>
      </c>
      <c r="AX258" t="s">
        <v>230</v>
      </c>
      <c r="AY258" t="s">
        <v>380</v>
      </c>
      <c r="AZ258" t="s">
        <v>380</v>
      </c>
      <c r="BA258" t="s">
        <v>18076</v>
      </c>
      <c r="BB258" s="1">
        <v>46153.375532407408</v>
      </c>
      <c r="BC258">
        <v>2026</v>
      </c>
      <c r="BD258">
        <v>5</v>
      </c>
      <c r="BE258">
        <v>11</v>
      </c>
      <c r="BF258" t="s">
        <v>21387</v>
      </c>
      <c r="BG258" t="s">
        <v>18130</v>
      </c>
      <c r="BH258" t="s">
        <v>17936</v>
      </c>
      <c r="BJ258" t="s">
        <v>21388</v>
      </c>
      <c r="BL258" t="s">
        <v>1283</v>
      </c>
      <c r="BM258" t="s">
        <v>1280</v>
      </c>
      <c r="BN258" t="s">
        <v>819</v>
      </c>
      <c r="BO258" t="s">
        <v>1281</v>
      </c>
      <c r="BP258" t="s">
        <v>1280</v>
      </c>
      <c r="BQ258" t="s">
        <v>21249</v>
      </c>
      <c r="BR258" t="s">
        <v>21389</v>
      </c>
      <c r="BS258" t="s">
        <v>17920</v>
      </c>
      <c r="BT258">
        <v>2026</v>
      </c>
      <c r="BU258">
        <v>5</v>
      </c>
      <c r="BV258">
        <v>11</v>
      </c>
      <c r="BY258" t="s">
        <v>330</v>
      </c>
      <c r="BZ258" t="s">
        <v>18083</v>
      </c>
      <c r="CA258" s="1">
        <v>46153.375</v>
      </c>
      <c r="CB258" s="2">
        <v>46153</v>
      </c>
      <c r="CC258">
        <v>1690</v>
      </c>
      <c r="CD258" t="s">
        <v>337</v>
      </c>
      <c r="CE258" t="s">
        <v>2810</v>
      </c>
      <c r="CF258" t="s">
        <v>21330</v>
      </c>
      <c r="CW258">
        <v>5182291</v>
      </c>
      <c r="CX258">
        <v>34607259</v>
      </c>
      <c r="CY258" s="1">
        <v>46155.394444444442</v>
      </c>
      <c r="CZ258">
        <v>2026</v>
      </c>
      <c r="DA258">
        <v>5</v>
      </c>
      <c r="DB258">
        <v>13</v>
      </c>
      <c r="DC258">
        <v>27</v>
      </c>
      <c r="DD258">
        <v>24</v>
      </c>
      <c r="DE258">
        <v>426</v>
      </c>
      <c r="DF258" t="s">
        <v>21379</v>
      </c>
      <c r="DG258" t="s">
        <v>21331</v>
      </c>
      <c r="DQ258" t="s">
        <v>19358</v>
      </c>
      <c r="DR258" t="s">
        <v>693</v>
      </c>
      <c r="DS258" t="s">
        <v>693</v>
      </c>
      <c r="DT258" t="s">
        <v>693</v>
      </c>
      <c r="DV258" t="s">
        <v>693</v>
      </c>
      <c r="EA258" t="s">
        <v>693</v>
      </c>
      <c r="EB258" t="s">
        <v>693</v>
      </c>
      <c r="EP258" t="s">
        <v>21238</v>
      </c>
      <c r="EQ258" t="s">
        <v>18084</v>
      </c>
      <c r="ES258" t="s">
        <v>281</v>
      </c>
      <c r="ET258" t="s">
        <v>21239</v>
      </c>
      <c r="EU258" t="s">
        <v>17947</v>
      </c>
      <c r="EV258" t="s">
        <v>21390</v>
      </c>
      <c r="EX258" t="s">
        <v>21391</v>
      </c>
      <c r="EY258" t="s">
        <v>21392</v>
      </c>
      <c r="EZ258" t="s">
        <v>270</v>
      </c>
      <c r="FB258" t="s">
        <v>279</v>
      </c>
      <c r="FC258" t="s">
        <v>19074</v>
      </c>
      <c r="FD258" t="s">
        <v>21393</v>
      </c>
      <c r="FE258" t="s">
        <v>281</v>
      </c>
      <c r="FF258" s="1">
        <v>46153.425162037034</v>
      </c>
      <c r="FG258">
        <v>1.19</v>
      </c>
      <c r="FH258">
        <v>0</v>
      </c>
      <c r="FI258">
        <v>2</v>
      </c>
      <c r="FK258" t="s">
        <v>21249</v>
      </c>
      <c r="FL258" t="s">
        <v>21394</v>
      </c>
      <c r="FM258" t="s">
        <v>17949</v>
      </c>
    </row>
    <row r="259" spans="1:169" x14ac:dyDescent="0.3">
      <c r="A259">
        <v>0</v>
      </c>
      <c r="B259" t="s">
        <v>17917</v>
      </c>
      <c r="C259" t="s">
        <v>17917</v>
      </c>
      <c r="D259" t="s">
        <v>21395</v>
      </c>
      <c r="E259" t="s">
        <v>17918</v>
      </c>
      <c r="F259">
        <v>46158.291666666664</v>
      </c>
      <c r="G259">
        <v>2026</v>
      </c>
      <c r="H259">
        <v>5</v>
      </c>
      <c r="I259">
        <v>16</v>
      </c>
      <c r="J259" t="s">
        <v>17963</v>
      </c>
      <c r="O259" t="s">
        <v>18230</v>
      </c>
      <c r="P259">
        <v>2026</v>
      </c>
      <c r="Q259">
        <v>5</v>
      </c>
      <c r="R259">
        <v>12</v>
      </c>
      <c r="S259" t="s">
        <v>21396</v>
      </c>
      <c r="T259" t="s">
        <v>21397</v>
      </c>
      <c r="Y259" t="s">
        <v>17916</v>
      </c>
      <c r="AB259" t="s">
        <v>251</v>
      </c>
      <c r="AC259" t="s">
        <v>17924</v>
      </c>
      <c r="AD259">
        <v>1000008223404</v>
      </c>
      <c r="AI259" t="s">
        <v>21398</v>
      </c>
      <c r="AJ259" t="s">
        <v>21399</v>
      </c>
      <c r="AK259" t="s">
        <v>693</v>
      </c>
      <c r="AN259" t="s">
        <v>21400</v>
      </c>
      <c r="AO259" t="s">
        <v>693</v>
      </c>
      <c r="AT259" t="s">
        <v>21401</v>
      </c>
      <c r="AU259" t="s">
        <v>21402</v>
      </c>
      <c r="AV259" t="s">
        <v>21403</v>
      </c>
      <c r="AW259" t="s">
        <v>230</v>
      </c>
      <c r="AX259" t="s">
        <v>230</v>
      </c>
      <c r="AY259" t="s">
        <v>17933</v>
      </c>
      <c r="AZ259" t="s">
        <v>17933</v>
      </c>
      <c r="BA259" t="s">
        <v>255</v>
      </c>
      <c r="BB259" s="1">
        <v>46154.56150462963</v>
      </c>
      <c r="BC259">
        <v>2026</v>
      </c>
      <c r="BD259">
        <v>5</v>
      </c>
      <c r="BE259">
        <v>12</v>
      </c>
      <c r="BF259" t="s">
        <v>18010</v>
      </c>
      <c r="BG259" t="s">
        <v>17935</v>
      </c>
      <c r="BH259" t="s">
        <v>17936</v>
      </c>
      <c r="BJ259" t="s">
        <v>21404</v>
      </c>
      <c r="BL259" t="s">
        <v>489</v>
      </c>
      <c r="BM259" t="s">
        <v>499</v>
      </c>
      <c r="BN259" t="s">
        <v>21405</v>
      </c>
      <c r="BO259" t="s">
        <v>486</v>
      </c>
      <c r="BP259" t="s">
        <v>21406</v>
      </c>
      <c r="BQ259" t="s">
        <v>21407</v>
      </c>
      <c r="BR259" t="s">
        <v>21408</v>
      </c>
      <c r="BS259" t="s">
        <v>18230</v>
      </c>
      <c r="BT259">
        <v>2026</v>
      </c>
      <c r="BU259">
        <v>5</v>
      </c>
      <c r="BV259">
        <v>12</v>
      </c>
      <c r="BY259" t="s">
        <v>693</v>
      </c>
      <c r="BZ259" t="s">
        <v>17943</v>
      </c>
      <c r="CA259" s="1">
        <v>46154.561111111114</v>
      </c>
      <c r="CB259" s="2">
        <v>46155</v>
      </c>
      <c r="CE259" t="s">
        <v>2810</v>
      </c>
      <c r="CY259" s="1"/>
      <c r="DQ259" t="s">
        <v>17918</v>
      </c>
      <c r="DS259" t="s">
        <v>693</v>
      </c>
      <c r="EP259" t="s">
        <v>21207</v>
      </c>
      <c r="EQ259" t="s">
        <v>255</v>
      </c>
      <c r="ER259" t="s">
        <v>17945</v>
      </c>
      <c r="ES259" t="s">
        <v>281</v>
      </c>
      <c r="ET259" t="s">
        <v>20499</v>
      </c>
      <c r="EU259" t="s">
        <v>17962</v>
      </c>
      <c r="EZ259" t="s">
        <v>270</v>
      </c>
      <c r="FB259" t="s">
        <v>281</v>
      </c>
      <c r="FD259" t="s">
        <v>17948</v>
      </c>
      <c r="FE259" t="s">
        <v>281</v>
      </c>
      <c r="FF259" s="1">
        <v>46154.716747685183</v>
      </c>
      <c r="FG259">
        <v>3.73</v>
      </c>
      <c r="FH259">
        <v>0</v>
      </c>
      <c r="FI259">
        <v>2</v>
      </c>
      <c r="FM259" t="s">
        <v>17949</v>
      </c>
    </row>
    <row r="260" spans="1:169" x14ac:dyDescent="0.3">
      <c r="A260">
        <v>0</v>
      </c>
      <c r="B260" t="s">
        <v>17916</v>
      </c>
      <c r="C260" t="s">
        <v>17917</v>
      </c>
      <c r="E260" t="s">
        <v>17918</v>
      </c>
      <c r="F260">
        <v>46158.5</v>
      </c>
      <c r="G260">
        <v>2026</v>
      </c>
      <c r="H260">
        <v>5</v>
      </c>
      <c r="I260">
        <v>16</v>
      </c>
      <c r="J260" t="s">
        <v>17919</v>
      </c>
      <c r="O260" t="s">
        <v>18000</v>
      </c>
      <c r="P260">
        <v>2026</v>
      </c>
      <c r="Q260">
        <v>5</v>
      </c>
      <c r="R260">
        <v>14</v>
      </c>
      <c r="S260" t="s">
        <v>21409</v>
      </c>
      <c r="T260" t="s">
        <v>21410</v>
      </c>
      <c r="Y260" t="s">
        <v>17916</v>
      </c>
      <c r="AB260" t="s">
        <v>251</v>
      </c>
      <c r="AC260" t="s">
        <v>19937</v>
      </c>
      <c r="AD260">
        <v>1000008240322</v>
      </c>
      <c r="AG260" t="s">
        <v>21411</v>
      </c>
      <c r="AH260" t="s">
        <v>21412</v>
      </c>
      <c r="AI260" t="s">
        <v>21413</v>
      </c>
      <c r="AJ260" t="s">
        <v>21414</v>
      </c>
      <c r="AK260" t="s">
        <v>693</v>
      </c>
      <c r="AN260" t="s">
        <v>21415</v>
      </c>
      <c r="AO260" t="s">
        <v>693</v>
      </c>
      <c r="AT260" t="s">
        <v>21416</v>
      </c>
      <c r="AU260" t="s">
        <v>21417</v>
      </c>
      <c r="AV260" t="s">
        <v>21418</v>
      </c>
      <c r="AW260" t="s">
        <v>230</v>
      </c>
      <c r="AX260" t="s">
        <v>230</v>
      </c>
      <c r="AY260" t="s">
        <v>17933</v>
      </c>
      <c r="AZ260" t="s">
        <v>17933</v>
      </c>
      <c r="BA260" t="s">
        <v>19945</v>
      </c>
      <c r="BB260" s="1">
        <v>46156.948182870372</v>
      </c>
      <c r="BC260">
        <v>2026</v>
      </c>
      <c r="BD260">
        <v>5</v>
      </c>
      <c r="BE260">
        <v>14</v>
      </c>
      <c r="BF260" t="s">
        <v>19946</v>
      </c>
      <c r="BG260" t="s">
        <v>17935</v>
      </c>
      <c r="BH260" t="s">
        <v>17936</v>
      </c>
      <c r="BJ260" t="s">
        <v>21419</v>
      </c>
      <c r="BL260" t="s">
        <v>489</v>
      </c>
      <c r="BM260" t="s">
        <v>499</v>
      </c>
      <c r="BN260" t="s">
        <v>21405</v>
      </c>
      <c r="BO260" t="s">
        <v>486</v>
      </c>
      <c r="BP260" t="s">
        <v>21420</v>
      </c>
      <c r="BQ260" t="s">
        <v>21421</v>
      </c>
      <c r="BR260" t="s">
        <v>21422</v>
      </c>
      <c r="BS260" t="s">
        <v>18000</v>
      </c>
      <c r="BT260">
        <v>2026</v>
      </c>
      <c r="BU260">
        <v>5</v>
      </c>
      <c r="BV260">
        <v>14</v>
      </c>
      <c r="BY260" t="s">
        <v>304</v>
      </c>
      <c r="BZ260" t="s">
        <v>18083</v>
      </c>
      <c r="CA260" s="1">
        <v>46156.947916666664</v>
      </c>
      <c r="CB260" s="2">
        <v>46157</v>
      </c>
      <c r="CE260" t="s">
        <v>2810</v>
      </c>
      <c r="CY260" s="1"/>
      <c r="DQ260" t="s">
        <v>17918</v>
      </c>
      <c r="DR260" t="s">
        <v>693</v>
      </c>
      <c r="DS260" t="s">
        <v>693</v>
      </c>
      <c r="DT260" t="s">
        <v>693</v>
      </c>
      <c r="EA260" t="s">
        <v>693</v>
      </c>
      <c r="EB260" t="s">
        <v>693</v>
      </c>
      <c r="EP260" t="s">
        <v>21207</v>
      </c>
      <c r="EQ260" t="s">
        <v>19952</v>
      </c>
      <c r="ES260" t="s">
        <v>281</v>
      </c>
      <c r="ET260" t="s">
        <v>20499</v>
      </c>
      <c r="EU260" t="s">
        <v>17962</v>
      </c>
      <c r="EZ260" t="s">
        <v>270</v>
      </c>
      <c r="FB260" t="s">
        <v>281</v>
      </c>
      <c r="FD260" t="s">
        <v>18087</v>
      </c>
      <c r="FE260" t="s">
        <v>281</v>
      </c>
      <c r="FF260" s="1">
        <v>46157.099490740744</v>
      </c>
      <c r="FG260">
        <v>3.63</v>
      </c>
      <c r="FH260">
        <v>1</v>
      </c>
      <c r="FM260" t="s">
        <v>17949</v>
      </c>
    </row>
    <row r="261" spans="1:169" x14ac:dyDescent="0.3">
      <c r="A261">
        <v>0</v>
      </c>
      <c r="B261" t="s">
        <v>17916</v>
      </c>
      <c r="C261" t="s">
        <v>17916</v>
      </c>
      <c r="E261" t="s">
        <v>17918</v>
      </c>
      <c r="F261">
        <v>46158.291666666664</v>
      </c>
      <c r="G261">
        <v>2026</v>
      </c>
      <c r="H261">
        <v>5</v>
      </c>
      <c r="I261">
        <v>16</v>
      </c>
      <c r="J261" t="s">
        <v>17963</v>
      </c>
      <c r="O261" t="s">
        <v>18000</v>
      </c>
      <c r="P261">
        <v>2026</v>
      </c>
      <c r="Q261">
        <v>5</v>
      </c>
      <c r="R261">
        <v>14</v>
      </c>
      <c r="S261" t="s">
        <v>21423</v>
      </c>
      <c r="T261" t="s">
        <v>21424</v>
      </c>
      <c r="Y261" t="s">
        <v>17916</v>
      </c>
      <c r="AB261" t="s">
        <v>251</v>
      </c>
      <c r="AC261" t="s">
        <v>18065</v>
      </c>
      <c r="AD261">
        <v>1000008238842</v>
      </c>
      <c r="AG261" t="s">
        <v>21425</v>
      </c>
      <c r="AH261" t="s">
        <v>21426</v>
      </c>
      <c r="AI261" t="s">
        <v>21427</v>
      </c>
      <c r="AJ261" t="s">
        <v>21428</v>
      </c>
      <c r="AK261" t="s">
        <v>693</v>
      </c>
      <c r="AL261" t="s">
        <v>21425</v>
      </c>
      <c r="AM261" t="s">
        <v>21429</v>
      </c>
      <c r="AN261" t="s">
        <v>21427</v>
      </c>
      <c r="AO261" t="s">
        <v>693</v>
      </c>
      <c r="AP261" t="s">
        <v>21429</v>
      </c>
      <c r="AR261" t="s">
        <v>21429</v>
      </c>
      <c r="AS261" t="s">
        <v>21429</v>
      </c>
      <c r="AT261" t="s">
        <v>21430</v>
      </c>
      <c r="AU261" t="s">
        <v>21431</v>
      </c>
      <c r="AV261" t="s">
        <v>21432</v>
      </c>
      <c r="AW261" t="s">
        <v>230</v>
      </c>
      <c r="AX261" t="s">
        <v>230</v>
      </c>
      <c r="AY261" t="s">
        <v>380</v>
      </c>
      <c r="AZ261" t="s">
        <v>380</v>
      </c>
      <c r="BA261" t="s">
        <v>18076</v>
      </c>
      <c r="BB261" s="1">
        <v>46156.687071759261</v>
      </c>
      <c r="BC261">
        <v>2026</v>
      </c>
      <c r="BD261">
        <v>5</v>
      </c>
      <c r="BE261">
        <v>14</v>
      </c>
      <c r="BF261" t="s">
        <v>18129</v>
      </c>
      <c r="BG261" t="s">
        <v>18130</v>
      </c>
      <c r="BH261" t="s">
        <v>17936</v>
      </c>
      <c r="BJ261" t="s">
        <v>21429</v>
      </c>
      <c r="BL261" t="s">
        <v>489</v>
      </c>
      <c r="BM261" t="s">
        <v>499</v>
      </c>
      <c r="BN261" t="s">
        <v>21405</v>
      </c>
      <c r="BO261" t="s">
        <v>486</v>
      </c>
      <c r="BP261" t="s">
        <v>2290</v>
      </c>
      <c r="BQ261" t="s">
        <v>21433</v>
      </c>
      <c r="BR261" t="s">
        <v>21434</v>
      </c>
      <c r="BS261" t="s">
        <v>18000</v>
      </c>
      <c r="BT261">
        <v>2026</v>
      </c>
      <c r="BU261">
        <v>5</v>
      </c>
      <c r="BV261">
        <v>14</v>
      </c>
      <c r="BY261" t="s">
        <v>386</v>
      </c>
      <c r="BZ261" t="s">
        <v>18083</v>
      </c>
      <c r="CA261" s="1">
        <v>46156.686805555553</v>
      </c>
      <c r="CB261" s="2">
        <v>46157</v>
      </c>
      <c r="CE261" t="s">
        <v>2810</v>
      </c>
      <c r="CY261" s="1"/>
      <c r="DQ261" t="s">
        <v>17918</v>
      </c>
      <c r="DR261" t="s">
        <v>693</v>
      </c>
      <c r="DS261" t="s">
        <v>693</v>
      </c>
      <c r="DT261" t="s">
        <v>693</v>
      </c>
      <c r="DV261" t="s">
        <v>693</v>
      </c>
      <c r="EA261" t="s">
        <v>693</v>
      </c>
      <c r="EB261" t="s">
        <v>693</v>
      </c>
      <c r="EP261" t="s">
        <v>21207</v>
      </c>
      <c r="EQ261" t="s">
        <v>18084</v>
      </c>
      <c r="ES261" t="s">
        <v>281</v>
      </c>
      <c r="ET261" t="s">
        <v>20499</v>
      </c>
      <c r="EU261" t="s">
        <v>17962</v>
      </c>
      <c r="EZ261" t="s">
        <v>270</v>
      </c>
      <c r="FB261" t="s">
        <v>281</v>
      </c>
      <c r="FD261" t="s">
        <v>18133</v>
      </c>
      <c r="FE261" t="s">
        <v>281</v>
      </c>
      <c r="FF261" s="1">
        <v>46156.716874999998</v>
      </c>
      <c r="FG261">
        <v>0.72</v>
      </c>
      <c r="FH261">
        <v>0</v>
      </c>
      <c r="FM261" t="s">
        <v>17949</v>
      </c>
    </row>
    <row r="262" spans="1:169" x14ac:dyDescent="0.3">
      <c r="A262">
        <v>2</v>
      </c>
      <c r="B262" t="s">
        <v>17917</v>
      </c>
      <c r="C262" t="s">
        <v>17917</v>
      </c>
      <c r="D262" t="s">
        <v>21435</v>
      </c>
      <c r="E262" t="s">
        <v>17918</v>
      </c>
      <c r="F262">
        <v>46157.291666666664</v>
      </c>
      <c r="G262">
        <v>2026</v>
      </c>
      <c r="H262">
        <v>5</v>
      </c>
      <c r="I262">
        <v>15</v>
      </c>
      <c r="J262" t="s">
        <v>17963</v>
      </c>
      <c r="O262" t="s">
        <v>17964</v>
      </c>
      <c r="P262">
        <v>2026</v>
      </c>
      <c r="Q262">
        <v>5</v>
      </c>
      <c r="R262">
        <v>13</v>
      </c>
      <c r="S262" t="s">
        <v>21436</v>
      </c>
      <c r="T262" t="s">
        <v>21437</v>
      </c>
      <c r="Y262" t="s">
        <v>17917</v>
      </c>
      <c r="AB262" t="s">
        <v>251</v>
      </c>
      <c r="AC262" t="s">
        <v>17924</v>
      </c>
      <c r="AD262">
        <v>1000008225329</v>
      </c>
      <c r="AI262" t="s">
        <v>21438</v>
      </c>
      <c r="AJ262" t="s">
        <v>21439</v>
      </c>
      <c r="AK262" t="s">
        <v>249</v>
      </c>
      <c r="AM262" t="s">
        <v>21440</v>
      </c>
      <c r="AN262" t="s">
        <v>21441</v>
      </c>
      <c r="AO262" t="s">
        <v>249</v>
      </c>
      <c r="AR262" t="s">
        <v>21440</v>
      </c>
      <c r="AT262" t="s">
        <v>21442</v>
      </c>
      <c r="AU262" t="s">
        <v>21443</v>
      </c>
      <c r="AV262" t="s">
        <v>21444</v>
      </c>
      <c r="AW262" t="s">
        <v>1696</v>
      </c>
      <c r="AX262" t="s">
        <v>1696</v>
      </c>
      <c r="AY262" t="s">
        <v>1698</v>
      </c>
      <c r="AZ262" t="s">
        <v>1698</v>
      </c>
      <c r="BA262" t="s">
        <v>255</v>
      </c>
      <c r="BB262" s="1">
        <v>46155.422314814816</v>
      </c>
      <c r="BC262">
        <v>2026</v>
      </c>
      <c r="BD262">
        <v>5</v>
      </c>
      <c r="BE262">
        <v>13</v>
      </c>
      <c r="BF262" t="s">
        <v>20018</v>
      </c>
      <c r="BG262" t="s">
        <v>18505</v>
      </c>
      <c r="BH262" t="s">
        <v>17936</v>
      </c>
      <c r="BI262" t="s">
        <v>19070</v>
      </c>
      <c r="BJ262" t="s">
        <v>21445</v>
      </c>
      <c r="BL262" t="s">
        <v>489</v>
      </c>
      <c r="BM262" t="s">
        <v>499</v>
      </c>
      <c r="BN262" t="s">
        <v>21405</v>
      </c>
      <c r="BO262" t="s">
        <v>486</v>
      </c>
      <c r="BP262" t="s">
        <v>3175</v>
      </c>
      <c r="BQ262" t="s">
        <v>21446</v>
      </c>
      <c r="BR262" t="s">
        <v>21447</v>
      </c>
      <c r="BS262" t="s">
        <v>17964</v>
      </c>
      <c r="BT262">
        <v>2026</v>
      </c>
      <c r="BU262">
        <v>5</v>
      </c>
      <c r="BV262">
        <v>13</v>
      </c>
      <c r="BY262" t="s">
        <v>693</v>
      </c>
      <c r="BZ262" t="s">
        <v>17943</v>
      </c>
      <c r="CA262" s="1">
        <v>46155.422222222223</v>
      </c>
      <c r="CB262" s="2">
        <v>46155</v>
      </c>
      <c r="CE262" t="s">
        <v>2810</v>
      </c>
      <c r="CY262" s="1"/>
      <c r="DQ262" t="s">
        <v>17918</v>
      </c>
      <c r="DS262" t="s">
        <v>693</v>
      </c>
      <c r="EP262" t="s">
        <v>21207</v>
      </c>
      <c r="EQ262" t="s">
        <v>255</v>
      </c>
      <c r="ER262" t="s">
        <v>17945</v>
      </c>
      <c r="ES262" t="s">
        <v>281</v>
      </c>
      <c r="ET262" t="s">
        <v>20499</v>
      </c>
      <c r="EU262" t="s">
        <v>17962</v>
      </c>
      <c r="EZ262" t="s">
        <v>270</v>
      </c>
      <c r="FB262" t="s">
        <v>281</v>
      </c>
      <c r="FD262" t="s">
        <v>17948</v>
      </c>
      <c r="FE262" t="s">
        <v>281</v>
      </c>
      <c r="FF262" s="1">
        <v>46155.633611111109</v>
      </c>
      <c r="FG262">
        <v>5.07</v>
      </c>
      <c r="FH262">
        <v>0</v>
      </c>
      <c r="FI262">
        <v>1</v>
      </c>
      <c r="FM262" t="s">
        <v>17949</v>
      </c>
    </row>
    <row r="263" spans="1:169" x14ac:dyDescent="0.3">
      <c r="A263">
        <v>0</v>
      </c>
      <c r="B263" t="s">
        <v>17916</v>
      </c>
      <c r="C263" t="s">
        <v>17916</v>
      </c>
      <c r="E263" t="s">
        <v>17918</v>
      </c>
      <c r="F263">
        <v>46157.291666666664</v>
      </c>
      <c r="G263">
        <v>2026</v>
      </c>
      <c r="H263">
        <v>5</v>
      </c>
      <c r="I263">
        <v>15</v>
      </c>
      <c r="J263" t="s">
        <v>17963</v>
      </c>
      <c r="O263" t="s">
        <v>17964</v>
      </c>
      <c r="P263">
        <v>2026</v>
      </c>
      <c r="Q263">
        <v>5</v>
      </c>
      <c r="R263">
        <v>13</v>
      </c>
      <c r="S263" t="s">
        <v>21448</v>
      </c>
      <c r="T263" t="s">
        <v>21449</v>
      </c>
      <c r="V263" t="s">
        <v>17923</v>
      </c>
      <c r="Y263" t="s">
        <v>17916</v>
      </c>
      <c r="AB263" t="s">
        <v>251</v>
      </c>
      <c r="AC263" t="s">
        <v>17924</v>
      </c>
      <c r="AD263">
        <v>1000008225437</v>
      </c>
      <c r="AI263" t="s">
        <v>21450</v>
      </c>
      <c r="AJ263" t="s">
        <v>21451</v>
      </c>
      <c r="AK263" t="s">
        <v>693</v>
      </c>
      <c r="AN263" t="s">
        <v>21450</v>
      </c>
      <c r="AO263" t="s">
        <v>693</v>
      </c>
      <c r="AT263" t="s">
        <v>21452</v>
      </c>
      <c r="AU263" t="s">
        <v>21453</v>
      </c>
      <c r="AV263" t="s">
        <v>21454</v>
      </c>
      <c r="AW263" t="s">
        <v>230</v>
      </c>
      <c r="AX263" t="s">
        <v>230</v>
      </c>
      <c r="AY263" t="s">
        <v>380</v>
      </c>
      <c r="AZ263" t="s">
        <v>380</v>
      </c>
      <c r="BA263" t="s">
        <v>255</v>
      </c>
      <c r="BB263" s="1">
        <v>46155.443865740737</v>
      </c>
      <c r="BC263">
        <v>2026</v>
      </c>
      <c r="BD263">
        <v>5</v>
      </c>
      <c r="BE263">
        <v>13</v>
      </c>
      <c r="BF263" t="s">
        <v>18675</v>
      </c>
      <c r="BG263" t="s">
        <v>18130</v>
      </c>
      <c r="BH263" t="s">
        <v>17936</v>
      </c>
      <c r="BJ263" t="s">
        <v>21455</v>
      </c>
      <c r="BL263" t="s">
        <v>489</v>
      </c>
      <c r="BM263" t="s">
        <v>499</v>
      </c>
      <c r="BN263" t="s">
        <v>21405</v>
      </c>
      <c r="BO263" t="s">
        <v>486</v>
      </c>
      <c r="BP263" t="s">
        <v>686</v>
      </c>
      <c r="BQ263" t="s">
        <v>21446</v>
      </c>
      <c r="BR263" t="s">
        <v>21456</v>
      </c>
      <c r="BS263" t="s">
        <v>17964</v>
      </c>
      <c r="BT263">
        <v>2026</v>
      </c>
      <c r="BU263">
        <v>5</v>
      </c>
      <c r="BV263">
        <v>13</v>
      </c>
      <c r="BY263" t="s">
        <v>693</v>
      </c>
      <c r="BZ263" t="s">
        <v>17943</v>
      </c>
      <c r="CA263" s="1">
        <v>46155.443749999999</v>
      </c>
      <c r="CB263" s="2">
        <v>46156</v>
      </c>
      <c r="CE263" t="s">
        <v>2810</v>
      </c>
      <c r="CY263" s="1"/>
      <c r="DQ263" t="s">
        <v>17918</v>
      </c>
      <c r="DS263" t="s">
        <v>693</v>
      </c>
      <c r="EP263" t="s">
        <v>21207</v>
      </c>
      <c r="EQ263" t="s">
        <v>255</v>
      </c>
      <c r="ER263" t="s">
        <v>17945</v>
      </c>
      <c r="ES263" t="s">
        <v>281</v>
      </c>
      <c r="ET263" t="s">
        <v>20499</v>
      </c>
      <c r="EU263" t="s">
        <v>17947</v>
      </c>
      <c r="EZ263" t="s">
        <v>270</v>
      </c>
      <c r="FB263" t="s">
        <v>281</v>
      </c>
      <c r="FD263" t="s">
        <v>17948</v>
      </c>
      <c r="FE263" t="s">
        <v>281</v>
      </c>
      <c r="FF263" s="1">
        <v>46155.467083333337</v>
      </c>
      <c r="FG263">
        <v>0.56000000000000005</v>
      </c>
      <c r="FH263">
        <v>0</v>
      </c>
      <c r="FI263">
        <v>1</v>
      </c>
      <c r="FM263" t="s">
        <v>17949</v>
      </c>
    </row>
    <row r="264" spans="1:169" x14ac:dyDescent="0.3">
      <c r="A264">
        <v>0</v>
      </c>
      <c r="B264" t="s">
        <v>17916</v>
      </c>
      <c r="C264" t="s">
        <v>17916</v>
      </c>
      <c r="E264" t="s">
        <v>17918</v>
      </c>
      <c r="F264">
        <v>46158.291666666664</v>
      </c>
      <c r="G264">
        <v>2026</v>
      </c>
      <c r="H264">
        <v>5</v>
      </c>
      <c r="I264">
        <v>16</v>
      </c>
      <c r="J264" t="s">
        <v>17963</v>
      </c>
      <c r="O264" t="s">
        <v>17964</v>
      </c>
      <c r="P264">
        <v>2026</v>
      </c>
      <c r="Q264">
        <v>5</v>
      </c>
      <c r="R264">
        <v>13</v>
      </c>
      <c r="S264" t="s">
        <v>21457</v>
      </c>
      <c r="T264" t="s">
        <v>21458</v>
      </c>
      <c r="Y264" t="s">
        <v>17916</v>
      </c>
      <c r="AB264" t="s">
        <v>251</v>
      </c>
      <c r="AC264" t="s">
        <v>17924</v>
      </c>
      <c r="AD264">
        <v>1000008227222</v>
      </c>
      <c r="AI264" t="s">
        <v>21459</v>
      </c>
      <c r="AJ264" t="s">
        <v>21460</v>
      </c>
      <c r="AK264" t="s">
        <v>693</v>
      </c>
      <c r="AN264" t="s">
        <v>21459</v>
      </c>
      <c r="AO264" t="s">
        <v>693</v>
      </c>
      <c r="AT264" t="s">
        <v>21461</v>
      </c>
      <c r="AU264" t="s">
        <v>21462</v>
      </c>
      <c r="AV264" t="s">
        <v>21463</v>
      </c>
      <c r="AW264" t="s">
        <v>230</v>
      </c>
      <c r="AX264" t="s">
        <v>230</v>
      </c>
      <c r="AY264" t="s">
        <v>380</v>
      </c>
      <c r="AZ264" t="s">
        <v>380</v>
      </c>
      <c r="BA264" t="s">
        <v>255</v>
      </c>
      <c r="BB264" s="1">
        <v>46155.676493055558</v>
      </c>
      <c r="BC264">
        <v>2026</v>
      </c>
      <c r="BD264">
        <v>5</v>
      </c>
      <c r="BE264">
        <v>13</v>
      </c>
      <c r="BF264" t="s">
        <v>17934</v>
      </c>
      <c r="BG264" t="s">
        <v>18130</v>
      </c>
      <c r="BH264" t="s">
        <v>17936</v>
      </c>
      <c r="BJ264" t="s">
        <v>21464</v>
      </c>
      <c r="BL264" t="s">
        <v>489</v>
      </c>
      <c r="BM264" t="s">
        <v>499</v>
      </c>
      <c r="BN264" t="s">
        <v>21405</v>
      </c>
      <c r="BO264" t="s">
        <v>486</v>
      </c>
      <c r="BP264" t="s">
        <v>21465</v>
      </c>
      <c r="BQ264" t="s">
        <v>21466</v>
      </c>
      <c r="BR264" t="s">
        <v>21467</v>
      </c>
      <c r="BS264" t="s">
        <v>17964</v>
      </c>
      <c r="BT264">
        <v>2026</v>
      </c>
      <c r="BU264">
        <v>5</v>
      </c>
      <c r="BV264">
        <v>13</v>
      </c>
      <c r="BY264" t="s">
        <v>693</v>
      </c>
      <c r="BZ264" t="s">
        <v>17943</v>
      </c>
      <c r="CA264" s="1">
        <v>46155.676388888889</v>
      </c>
      <c r="CB264" s="2">
        <v>46156</v>
      </c>
      <c r="CE264" t="s">
        <v>2810</v>
      </c>
      <c r="CY264" s="1"/>
      <c r="DQ264" t="s">
        <v>17918</v>
      </c>
      <c r="DS264" t="s">
        <v>693</v>
      </c>
      <c r="EP264" t="s">
        <v>21207</v>
      </c>
      <c r="EQ264" t="s">
        <v>255</v>
      </c>
      <c r="ER264" t="s">
        <v>17945</v>
      </c>
      <c r="ES264" t="s">
        <v>281</v>
      </c>
      <c r="ET264" t="s">
        <v>20499</v>
      </c>
      <c r="EU264" t="s">
        <v>17962</v>
      </c>
      <c r="EZ264" t="s">
        <v>270</v>
      </c>
      <c r="FB264" t="s">
        <v>281</v>
      </c>
      <c r="FD264" t="s">
        <v>17948</v>
      </c>
      <c r="FE264" t="s">
        <v>281</v>
      </c>
      <c r="FF264" s="1">
        <v>46155.716770833336</v>
      </c>
      <c r="FG264">
        <v>0.97</v>
      </c>
      <c r="FH264">
        <v>0</v>
      </c>
      <c r="FI264">
        <v>1</v>
      </c>
      <c r="FM264" t="s">
        <v>17949</v>
      </c>
    </row>
    <row r="265" spans="1:169" x14ac:dyDescent="0.3">
      <c r="A265">
        <v>0</v>
      </c>
      <c r="B265" t="s">
        <v>17916</v>
      </c>
      <c r="C265" t="s">
        <v>17916</v>
      </c>
      <c r="E265" t="s">
        <v>17918</v>
      </c>
      <c r="F265">
        <v>46157.291666666664</v>
      </c>
      <c r="G265">
        <v>2026</v>
      </c>
      <c r="H265">
        <v>5</v>
      </c>
      <c r="I265">
        <v>15</v>
      </c>
      <c r="J265" t="s">
        <v>17963</v>
      </c>
      <c r="O265" t="s">
        <v>17964</v>
      </c>
      <c r="P265">
        <v>2026</v>
      </c>
      <c r="Q265">
        <v>5</v>
      </c>
      <c r="R265">
        <v>13</v>
      </c>
      <c r="S265" t="s">
        <v>21468</v>
      </c>
      <c r="T265" t="s">
        <v>21469</v>
      </c>
      <c r="Y265" t="s">
        <v>17916</v>
      </c>
      <c r="AB265" t="s">
        <v>251</v>
      </c>
      <c r="AC265" t="s">
        <v>17924</v>
      </c>
      <c r="AD265">
        <v>1000008228046</v>
      </c>
      <c r="AI265" t="s">
        <v>21470</v>
      </c>
      <c r="AJ265" t="s">
        <v>21471</v>
      </c>
      <c r="AK265" t="s">
        <v>693</v>
      </c>
      <c r="AM265" t="s">
        <v>21472</v>
      </c>
      <c r="AN265" t="s">
        <v>21470</v>
      </c>
      <c r="AO265" t="s">
        <v>693</v>
      </c>
      <c r="AP265" t="s">
        <v>21473</v>
      </c>
      <c r="AR265" t="s">
        <v>21472</v>
      </c>
      <c r="AS265" t="s">
        <v>21473</v>
      </c>
      <c r="AT265" t="s">
        <v>21474</v>
      </c>
      <c r="AU265" t="s">
        <v>21475</v>
      </c>
      <c r="AV265" t="s">
        <v>21476</v>
      </c>
      <c r="AW265" t="s">
        <v>230</v>
      </c>
      <c r="AX265" t="s">
        <v>230</v>
      </c>
      <c r="AY265" t="s">
        <v>380</v>
      </c>
      <c r="AZ265" t="s">
        <v>380</v>
      </c>
      <c r="BA265" t="s">
        <v>255</v>
      </c>
      <c r="BB265" s="1">
        <v>46155.820428240739</v>
      </c>
      <c r="BC265">
        <v>2026</v>
      </c>
      <c r="BD265">
        <v>5</v>
      </c>
      <c r="BE265">
        <v>13</v>
      </c>
      <c r="BF265" t="s">
        <v>18675</v>
      </c>
      <c r="BG265" t="s">
        <v>18130</v>
      </c>
      <c r="BH265" t="s">
        <v>17936</v>
      </c>
      <c r="BJ265" t="s">
        <v>21477</v>
      </c>
      <c r="BL265" t="s">
        <v>489</v>
      </c>
      <c r="BM265" t="s">
        <v>499</v>
      </c>
      <c r="BN265" t="s">
        <v>21405</v>
      </c>
      <c r="BO265" t="s">
        <v>486</v>
      </c>
      <c r="BP265" t="s">
        <v>3076</v>
      </c>
      <c r="BQ265" t="s">
        <v>21478</v>
      </c>
      <c r="BR265" t="s">
        <v>3190</v>
      </c>
      <c r="BS265" t="s">
        <v>17964</v>
      </c>
      <c r="BT265">
        <v>2026</v>
      </c>
      <c r="BU265">
        <v>5</v>
      </c>
      <c r="BV265">
        <v>13</v>
      </c>
      <c r="BY265" t="s">
        <v>693</v>
      </c>
      <c r="BZ265" t="s">
        <v>17943</v>
      </c>
      <c r="CA265" s="1">
        <v>46155.820138888892</v>
      </c>
      <c r="CB265" s="2">
        <v>46157</v>
      </c>
      <c r="CE265" t="s">
        <v>2810</v>
      </c>
      <c r="CY265" s="1"/>
      <c r="DQ265" t="s">
        <v>17918</v>
      </c>
      <c r="DS265" t="s">
        <v>693</v>
      </c>
      <c r="EP265" t="s">
        <v>21207</v>
      </c>
      <c r="EQ265" t="s">
        <v>255</v>
      </c>
      <c r="ER265" t="s">
        <v>17945</v>
      </c>
      <c r="ES265" t="s">
        <v>281</v>
      </c>
      <c r="ET265" t="s">
        <v>20499</v>
      </c>
      <c r="EU265" t="s">
        <v>17962</v>
      </c>
      <c r="EZ265" t="s">
        <v>270</v>
      </c>
      <c r="FB265" t="s">
        <v>281</v>
      </c>
      <c r="FD265" t="s">
        <v>17948</v>
      </c>
      <c r="FE265" t="s">
        <v>281</v>
      </c>
      <c r="FF265" s="1">
        <v>46155.841770833336</v>
      </c>
      <c r="FG265">
        <v>0.51</v>
      </c>
      <c r="FH265">
        <v>0</v>
      </c>
      <c r="FI265">
        <v>1</v>
      </c>
      <c r="FM265" t="s">
        <v>17949</v>
      </c>
    </row>
    <row r="266" spans="1:169" x14ac:dyDescent="0.3">
      <c r="A266">
        <v>0</v>
      </c>
      <c r="B266" t="s">
        <v>17916</v>
      </c>
      <c r="C266" t="s">
        <v>17916</v>
      </c>
      <c r="E266" t="s">
        <v>17918</v>
      </c>
      <c r="F266">
        <v>46157.291666666664</v>
      </c>
      <c r="G266">
        <v>2026</v>
      </c>
      <c r="H266">
        <v>5</v>
      </c>
      <c r="I266">
        <v>15</v>
      </c>
      <c r="J266" t="s">
        <v>17963</v>
      </c>
      <c r="O266" t="s">
        <v>18000</v>
      </c>
      <c r="P266">
        <v>2026</v>
      </c>
      <c r="Q266">
        <v>5</v>
      </c>
      <c r="R266">
        <v>14</v>
      </c>
      <c r="S266" t="s">
        <v>21479</v>
      </c>
      <c r="T266" t="s">
        <v>21480</v>
      </c>
      <c r="Y266" t="s">
        <v>17916</v>
      </c>
      <c r="AB266" t="s">
        <v>251</v>
      </c>
      <c r="AC266" t="s">
        <v>18065</v>
      </c>
      <c r="AD266">
        <v>1000008228247</v>
      </c>
      <c r="AG266" t="s">
        <v>21481</v>
      </c>
      <c r="AH266" t="s">
        <v>21482</v>
      </c>
      <c r="AI266" t="s">
        <v>21483</v>
      </c>
      <c r="AJ266" t="s">
        <v>21484</v>
      </c>
      <c r="AK266" t="s">
        <v>249</v>
      </c>
      <c r="AL266" t="s">
        <v>21481</v>
      </c>
      <c r="AM266" t="s">
        <v>21485</v>
      </c>
      <c r="AN266" t="s">
        <v>21486</v>
      </c>
      <c r="AO266" t="s">
        <v>249</v>
      </c>
      <c r="AP266" t="s">
        <v>21485</v>
      </c>
      <c r="AR266" t="s">
        <v>21485</v>
      </c>
      <c r="AS266" t="s">
        <v>21485</v>
      </c>
      <c r="AT266" t="s">
        <v>21487</v>
      </c>
      <c r="AU266" t="s">
        <v>21488</v>
      </c>
      <c r="AV266" t="s">
        <v>21489</v>
      </c>
      <c r="AW266" t="s">
        <v>1696</v>
      </c>
      <c r="AX266" t="s">
        <v>1696</v>
      </c>
      <c r="AY266" t="s">
        <v>1698</v>
      </c>
      <c r="AZ266" t="s">
        <v>1698</v>
      </c>
      <c r="BA266" t="s">
        <v>18076</v>
      </c>
      <c r="BB266" s="1">
        <v>46156.376238425924</v>
      </c>
      <c r="BC266">
        <v>2026</v>
      </c>
      <c r="BD266">
        <v>5</v>
      </c>
      <c r="BE266">
        <v>14</v>
      </c>
      <c r="BF266" t="s">
        <v>21490</v>
      </c>
      <c r="BG266" t="s">
        <v>18505</v>
      </c>
      <c r="BH266" t="s">
        <v>17936</v>
      </c>
      <c r="BJ266" t="s">
        <v>21485</v>
      </c>
      <c r="BL266" t="s">
        <v>489</v>
      </c>
      <c r="BM266" t="s">
        <v>499</v>
      </c>
      <c r="BN266" t="s">
        <v>21405</v>
      </c>
      <c r="BO266" t="s">
        <v>486</v>
      </c>
      <c r="BP266" t="s">
        <v>3175</v>
      </c>
      <c r="BQ266" t="s">
        <v>21446</v>
      </c>
      <c r="BR266" t="s">
        <v>21491</v>
      </c>
      <c r="BS266" t="s">
        <v>18000</v>
      </c>
      <c r="BT266">
        <v>2026</v>
      </c>
      <c r="BU266">
        <v>5</v>
      </c>
      <c r="BV266">
        <v>14</v>
      </c>
      <c r="BY266" t="s">
        <v>249</v>
      </c>
      <c r="BZ266" t="s">
        <v>18083</v>
      </c>
      <c r="CA266" s="1">
        <v>46156.375694444447</v>
      </c>
      <c r="CB266" s="2">
        <v>46157</v>
      </c>
      <c r="CE266" t="s">
        <v>2810</v>
      </c>
      <c r="CY266" s="1"/>
      <c r="DQ266" t="s">
        <v>17918</v>
      </c>
      <c r="DR266" t="s">
        <v>693</v>
      </c>
      <c r="DS266" t="s">
        <v>693</v>
      </c>
      <c r="DT266" t="s">
        <v>693</v>
      </c>
      <c r="DV266" t="s">
        <v>693</v>
      </c>
      <c r="EA266" t="s">
        <v>693</v>
      </c>
      <c r="EB266" t="s">
        <v>693</v>
      </c>
      <c r="EP266" t="s">
        <v>21207</v>
      </c>
      <c r="EQ266" t="s">
        <v>18084</v>
      </c>
      <c r="ES266" t="s">
        <v>281</v>
      </c>
      <c r="ET266" t="s">
        <v>20499</v>
      </c>
      <c r="EU266" t="s">
        <v>17962</v>
      </c>
      <c r="EZ266" t="s">
        <v>270</v>
      </c>
      <c r="FB266" t="s">
        <v>281</v>
      </c>
      <c r="FD266" t="s">
        <v>19340</v>
      </c>
      <c r="FE266" t="s">
        <v>281</v>
      </c>
      <c r="FF266" s="1">
        <v>46156.425416666665</v>
      </c>
      <c r="FG266">
        <v>1.18</v>
      </c>
      <c r="FH266">
        <v>0</v>
      </c>
      <c r="FM266" t="s">
        <v>17949</v>
      </c>
    </row>
    <row r="267" spans="1:169" x14ac:dyDescent="0.3">
      <c r="A267">
        <v>0</v>
      </c>
      <c r="B267" t="s">
        <v>17916</v>
      </c>
      <c r="C267" t="s">
        <v>17916</v>
      </c>
      <c r="E267" t="s">
        <v>17918</v>
      </c>
      <c r="F267">
        <v>46157.291666666664</v>
      </c>
      <c r="G267">
        <v>2026</v>
      </c>
      <c r="H267">
        <v>5</v>
      </c>
      <c r="I267">
        <v>15</v>
      </c>
      <c r="J267" t="s">
        <v>17963</v>
      </c>
      <c r="O267" t="s">
        <v>18000</v>
      </c>
      <c r="P267">
        <v>2026</v>
      </c>
      <c r="Q267">
        <v>5</v>
      </c>
      <c r="R267">
        <v>14</v>
      </c>
      <c r="S267" t="s">
        <v>21492</v>
      </c>
      <c r="T267" t="s">
        <v>21493</v>
      </c>
      <c r="Y267" t="s">
        <v>17916</v>
      </c>
      <c r="AB267" t="s">
        <v>251</v>
      </c>
      <c r="AC267" t="s">
        <v>18065</v>
      </c>
      <c r="AD267">
        <v>1000008228242</v>
      </c>
      <c r="AG267" t="s">
        <v>21494</v>
      </c>
      <c r="AH267" t="s">
        <v>21495</v>
      </c>
      <c r="AI267" t="s">
        <v>21496</v>
      </c>
      <c r="AJ267" t="s">
        <v>21497</v>
      </c>
      <c r="AK267" t="s">
        <v>693</v>
      </c>
      <c r="AL267" t="s">
        <v>21494</v>
      </c>
      <c r="AN267" t="s">
        <v>21496</v>
      </c>
      <c r="AO267" t="s">
        <v>693</v>
      </c>
      <c r="AT267" t="s">
        <v>21498</v>
      </c>
      <c r="AU267" t="s">
        <v>21499</v>
      </c>
      <c r="AV267" t="s">
        <v>21500</v>
      </c>
      <c r="AW267" t="s">
        <v>230</v>
      </c>
      <c r="AX267" t="s">
        <v>230</v>
      </c>
      <c r="AY267" t="s">
        <v>380</v>
      </c>
      <c r="AZ267" t="s">
        <v>380</v>
      </c>
      <c r="BA267" t="s">
        <v>18076</v>
      </c>
      <c r="BB267" s="1">
        <v>46156.379201388889</v>
      </c>
      <c r="BC267">
        <v>2026</v>
      </c>
      <c r="BD267">
        <v>5</v>
      </c>
      <c r="BE267">
        <v>14</v>
      </c>
      <c r="BF267" t="s">
        <v>18077</v>
      </c>
      <c r="BG267" t="s">
        <v>18130</v>
      </c>
      <c r="BH267" t="s">
        <v>17936</v>
      </c>
      <c r="BJ267" t="s">
        <v>21501</v>
      </c>
      <c r="BL267" t="s">
        <v>489</v>
      </c>
      <c r="BM267" t="s">
        <v>499</v>
      </c>
      <c r="BN267" t="s">
        <v>21405</v>
      </c>
      <c r="BO267" t="s">
        <v>486</v>
      </c>
      <c r="BP267" t="s">
        <v>3180</v>
      </c>
      <c r="BQ267" t="s">
        <v>21433</v>
      </c>
      <c r="BR267" t="s">
        <v>21502</v>
      </c>
      <c r="BS267" t="s">
        <v>18000</v>
      </c>
      <c r="BT267">
        <v>2026</v>
      </c>
      <c r="BU267">
        <v>5</v>
      </c>
      <c r="BV267">
        <v>14</v>
      </c>
      <c r="BY267" t="s">
        <v>304</v>
      </c>
      <c r="BZ267" t="s">
        <v>18083</v>
      </c>
      <c r="CA267" s="1">
        <v>46156.379166666666</v>
      </c>
      <c r="CB267" s="2">
        <v>46157</v>
      </c>
      <c r="CE267" t="s">
        <v>2810</v>
      </c>
      <c r="CY267" s="1"/>
      <c r="DQ267" t="s">
        <v>17918</v>
      </c>
      <c r="DR267" t="s">
        <v>693</v>
      </c>
      <c r="DS267" t="s">
        <v>693</v>
      </c>
      <c r="DT267" t="s">
        <v>693</v>
      </c>
      <c r="DV267" t="s">
        <v>693</v>
      </c>
      <c r="EA267" t="s">
        <v>693</v>
      </c>
      <c r="EB267" t="s">
        <v>693</v>
      </c>
      <c r="EP267" t="s">
        <v>21207</v>
      </c>
      <c r="EQ267" t="s">
        <v>18084</v>
      </c>
      <c r="ES267" t="s">
        <v>281</v>
      </c>
      <c r="ET267" t="s">
        <v>20499</v>
      </c>
      <c r="EU267" t="s">
        <v>17962</v>
      </c>
      <c r="EZ267" t="s">
        <v>270</v>
      </c>
      <c r="FB267" t="s">
        <v>281</v>
      </c>
      <c r="FD267" t="s">
        <v>18087</v>
      </c>
      <c r="FE267" t="s">
        <v>281</v>
      </c>
      <c r="FF267" s="1">
        <v>46156.425416666665</v>
      </c>
      <c r="FG267">
        <v>1.1100000000000001</v>
      </c>
      <c r="FH267">
        <v>0</v>
      </c>
      <c r="FM267" t="s">
        <v>17949</v>
      </c>
    </row>
    <row r="268" spans="1:169" x14ac:dyDescent="0.3">
      <c r="A268">
        <v>0</v>
      </c>
      <c r="B268" t="s">
        <v>17916</v>
      </c>
      <c r="C268" t="s">
        <v>17916</v>
      </c>
      <c r="E268" t="s">
        <v>17918</v>
      </c>
      <c r="F268">
        <v>46157.5</v>
      </c>
      <c r="G268">
        <v>2026</v>
      </c>
      <c r="H268">
        <v>5</v>
      </c>
      <c r="I268">
        <v>15</v>
      </c>
      <c r="J268" t="s">
        <v>17919</v>
      </c>
      <c r="O268" t="s">
        <v>18000</v>
      </c>
      <c r="P268">
        <v>2026</v>
      </c>
      <c r="Q268">
        <v>5</v>
      </c>
      <c r="R268">
        <v>14</v>
      </c>
      <c r="S268" t="s">
        <v>21503</v>
      </c>
      <c r="T268" t="s">
        <v>21504</v>
      </c>
      <c r="V268" t="s">
        <v>17923</v>
      </c>
      <c r="Y268" t="s">
        <v>17916</v>
      </c>
      <c r="AB268" t="s">
        <v>251</v>
      </c>
      <c r="AC268" t="s">
        <v>17924</v>
      </c>
      <c r="AD268">
        <v>1000008228268</v>
      </c>
      <c r="AI268" t="s">
        <v>21505</v>
      </c>
      <c r="AJ268" t="s">
        <v>21506</v>
      </c>
      <c r="AK268" t="s">
        <v>693</v>
      </c>
      <c r="AM268" t="s">
        <v>21507</v>
      </c>
      <c r="AN268" t="s">
        <v>21505</v>
      </c>
      <c r="AO268" t="s">
        <v>693</v>
      </c>
      <c r="AP268" t="s">
        <v>21507</v>
      </c>
      <c r="AR268" t="s">
        <v>21507</v>
      </c>
      <c r="AS268" t="s">
        <v>21507</v>
      </c>
      <c r="AT268" t="s">
        <v>21508</v>
      </c>
      <c r="AU268" t="s">
        <v>21509</v>
      </c>
      <c r="AV268" t="s">
        <v>21510</v>
      </c>
      <c r="AW268" t="s">
        <v>230</v>
      </c>
      <c r="AX268" t="s">
        <v>230</v>
      </c>
      <c r="AY268" t="s">
        <v>380</v>
      </c>
      <c r="AZ268" t="s">
        <v>380</v>
      </c>
      <c r="BA268" t="s">
        <v>255</v>
      </c>
      <c r="BB268" s="1">
        <v>46156.382013888891</v>
      </c>
      <c r="BC268">
        <v>2026</v>
      </c>
      <c r="BD268">
        <v>5</v>
      </c>
      <c r="BE268">
        <v>14</v>
      </c>
      <c r="BF268" t="s">
        <v>18652</v>
      </c>
      <c r="BG268" t="s">
        <v>18130</v>
      </c>
      <c r="BH268" t="s">
        <v>17936</v>
      </c>
      <c r="BJ268" t="s">
        <v>21511</v>
      </c>
      <c r="BL268" t="s">
        <v>489</v>
      </c>
      <c r="BM268" t="s">
        <v>499</v>
      </c>
      <c r="BN268" t="s">
        <v>21405</v>
      </c>
      <c r="BO268" t="s">
        <v>486</v>
      </c>
      <c r="BP268" t="s">
        <v>21512</v>
      </c>
      <c r="BQ268" t="s">
        <v>21433</v>
      </c>
      <c r="BR268" t="s">
        <v>21513</v>
      </c>
      <c r="BS268" t="s">
        <v>18000</v>
      </c>
      <c r="BT268">
        <v>2026</v>
      </c>
      <c r="BU268">
        <v>5</v>
      </c>
      <c r="BV268">
        <v>14</v>
      </c>
      <c r="BY268" t="s">
        <v>693</v>
      </c>
      <c r="BZ268" t="s">
        <v>17943</v>
      </c>
      <c r="CA268" s="1">
        <v>46156.381944444445</v>
      </c>
      <c r="CB268" s="2">
        <v>46157</v>
      </c>
      <c r="CE268" t="s">
        <v>2810</v>
      </c>
      <c r="CY268" s="1"/>
      <c r="DQ268" t="s">
        <v>17918</v>
      </c>
      <c r="DS268" t="s">
        <v>693</v>
      </c>
      <c r="EP268" t="s">
        <v>21207</v>
      </c>
      <c r="EQ268" t="s">
        <v>255</v>
      </c>
      <c r="ER268" t="s">
        <v>17945</v>
      </c>
      <c r="ES268" t="s">
        <v>281</v>
      </c>
      <c r="ET268" t="s">
        <v>20499</v>
      </c>
      <c r="EU268" t="s">
        <v>17947</v>
      </c>
      <c r="EZ268" t="s">
        <v>270</v>
      </c>
      <c r="FB268" t="s">
        <v>281</v>
      </c>
      <c r="FD268" t="s">
        <v>17948</v>
      </c>
      <c r="FE268" t="s">
        <v>281</v>
      </c>
      <c r="FF268" s="1">
        <v>46156.425416666665</v>
      </c>
      <c r="FG268">
        <v>1.04</v>
      </c>
      <c r="FH268">
        <v>0</v>
      </c>
      <c r="FM268" t="s">
        <v>17949</v>
      </c>
    </row>
    <row r="269" spans="1:169" x14ac:dyDescent="0.3">
      <c r="A269">
        <v>0</v>
      </c>
      <c r="B269" t="s">
        <v>17916</v>
      </c>
      <c r="C269" t="s">
        <v>17916</v>
      </c>
      <c r="E269" t="s">
        <v>17918</v>
      </c>
      <c r="F269">
        <v>46157.291666666664</v>
      </c>
      <c r="G269">
        <v>2026</v>
      </c>
      <c r="H269">
        <v>5</v>
      </c>
      <c r="I269">
        <v>15</v>
      </c>
      <c r="J269" t="s">
        <v>17963</v>
      </c>
      <c r="O269" t="s">
        <v>18000</v>
      </c>
      <c r="P269">
        <v>2026</v>
      </c>
      <c r="Q269">
        <v>5</v>
      </c>
      <c r="R269">
        <v>14</v>
      </c>
      <c r="S269" t="s">
        <v>21514</v>
      </c>
      <c r="T269" t="s">
        <v>21515</v>
      </c>
      <c r="Y269" t="s">
        <v>17916</v>
      </c>
      <c r="AB269" t="s">
        <v>251</v>
      </c>
      <c r="AC269" t="s">
        <v>17924</v>
      </c>
      <c r="AD269">
        <v>1000008228698</v>
      </c>
      <c r="AI269" t="s">
        <v>21516</v>
      </c>
      <c r="AJ269" t="s">
        <v>21517</v>
      </c>
      <c r="AK269" t="s">
        <v>693</v>
      </c>
      <c r="AM269" t="s">
        <v>21518</v>
      </c>
      <c r="AN269" t="s">
        <v>21516</v>
      </c>
      <c r="AO269" t="s">
        <v>693</v>
      </c>
      <c r="AR269" t="s">
        <v>21518</v>
      </c>
      <c r="AT269" t="s">
        <v>21519</v>
      </c>
      <c r="AU269" t="s">
        <v>21520</v>
      </c>
      <c r="AV269" t="s">
        <v>21521</v>
      </c>
      <c r="AW269" t="s">
        <v>230</v>
      </c>
      <c r="AX269" t="s">
        <v>230</v>
      </c>
      <c r="AY269" t="s">
        <v>380</v>
      </c>
      <c r="AZ269" t="s">
        <v>380</v>
      </c>
      <c r="BA269" t="s">
        <v>255</v>
      </c>
      <c r="BB269" s="1">
        <v>46156.449236111112</v>
      </c>
      <c r="BC269">
        <v>2026</v>
      </c>
      <c r="BD269">
        <v>5</v>
      </c>
      <c r="BE269">
        <v>14</v>
      </c>
      <c r="BF269" t="s">
        <v>17934</v>
      </c>
      <c r="BG269" t="s">
        <v>18130</v>
      </c>
      <c r="BH269" t="s">
        <v>17936</v>
      </c>
      <c r="BJ269" t="s">
        <v>21518</v>
      </c>
      <c r="BL269" t="s">
        <v>489</v>
      </c>
      <c r="BM269" t="s">
        <v>499</v>
      </c>
      <c r="BN269" t="s">
        <v>21405</v>
      </c>
      <c r="BO269" t="s">
        <v>486</v>
      </c>
      <c r="BP269" t="s">
        <v>3187</v>
      </c>
      <c r="BQ269" t="s">
        <v>21522</v>
      </c>
      <c r="BR269" t="s">
        <v>21523</v>
      </c>
      <c r="BS269" t="s">
        <v>18000</v>
      </c>
      <c r="BT269">
        <v>2026</v>
      </c>
      <c r="BU269">
        <v>5</v>
      </c>
      <c r="BV269">
        <v>14</v>
      </c>
      <c r="BY269" t="s">
        <v>693</v>
      </c>
      <c r="BZ269" t="s">
        <v>17943</v>
      </c>
      <c r="CA269" s="1">
        <v>46156.448611111111</v>
      </c>
      <c r="CB269" s="2">
        <v>46157</v>
      </c>
      <c r="CE269" t="s">
        <v>2810</v>
      </c>
      <c r="CY269" s="1"/>
      <c r="DQ269" t="s">
        <v>17918</v>
      </c>
      <c r="DS269" t="s">
        <v>693</v>
      </c>
      <c r="EP269" t="s">
        <v>21207</v>
      </c>
      <c r="EQ269" t="s">
        <v>255</v>
      </c>
      <c r="ER269" t="s">
        <v>17945</v>
      </c>
      <c r="ES269" t="s">
        <v>281</v>
      </c>
      <c r="ET269" t="s">
        <v>20499</v>
      </c>
      <c r="EU269" t="s">
        <v>17962</v>
      </c>
      <c r="EZ269" t="s">
        <v>270</v>
      </c>
      <c r="FB269" t="s">
        <v>281</v>
      </c>
      <c r="FD269" t="s">
        <v>17948</v>
      </c>
      <c r="FE269" t="s">
        <v>281</v>
      </c>
      <c r="FF269" s="1">
        <v>46156.466979166667</v>
      </c>
      <c r="FG269">
        <v>0.43</v>
      </c>
      <c r="FH269">
        <v>0</v>
      </c>
      <c r="FM269" t="s">
        <v>17949</v>
      </c>
    </row>
    <row r="270" spans="1:169" x14ac:dyDescent="0.3">
      <c r="A270">
        <v>6</v>
      </c>
      <c r="B270" t="s">
        <v>17917</v>
      </c>
      <c r="C270" t="s">
        <v>17917</v>
      </c>
      <c r="D270" t="s">
        <v>21524</v>
      </c>
      <c r="E270" t="s">
        <v>17918</v>
      </c>
      <c r="F270">
        <v>46164.5</v>
      </c>
      <c r="G270">
        <v>2026</v>
      </c>
      <c r="H270">
        <v>5</v>
      </c>
      <c r="I270">
        <v>22</v>
      </c>
      <c r="J270" t="s">
        <v>17919</v>
      </c>
      <c r="O270" t="s">
        <v>21525</v>
      </c>
      <c r="P270">
        <v>2026</v>
      </c>
      <c r="Q270">
        <v>5</v>
      </c>
      <c r="R270">
        <v>3</v>
      </c>
      <c r="S270" t="s">
        <v>21526</v>
      </c>
      <c r="T270" t="s">
        <v>21527</v>
      </c>
      <c r="V270" t="s">
        <v>18870</v>
      </c>
      <c r="W270" t="s">
        <v>2823</v>
      </c>
      <c r="Y270" t="s">
        <v>17916</v>
      </c>
      <c r="AB270" t="s">
        <v>251</v>
      </c>
      <c r="AC270" t="s">
        <v>17924</v>
      </c>
      <c r="AD270">
        <v>1000008200539</v>
      </c>
      <c r="AI270" t="s">
        <v>21528</v>
      </c>
      <c r="AJ270" t="s">
        <v>21529</v>
      </c>
      <c r="AK270" t="s">
        <v>693</v>
      </c>
      <c r="AN270" t="s">
        <v>21528</v>
      </c>
      <c r="AO270" t="s">
        <v>693</v>
      </c>
      <c r="AT270" t="s">
        <v>21530</v>
      </c>
      <c r="AU270" t="s">
        <v>21531</v>
      </c>
      <c r="AV270" t="s">
        <v>21532</v>
      </c>
      <c r="AW270" t="s">
        <v>230</v>
      </c>
      <c r="AX270" t="s">
        <v>230</v>
      </c>
      <c r="AY270" t="s">
        <v>17933</v>
      </c>
      <c r="AZ270" t="s">
        <v>17933</v>
      </c>
      <c r="BA270" t="s">
        <v>255</v>
      </c>
      <c r="BB270" s="1">
        <v>46145.644699074073</v>
      </c>
      <c r="BC270">
        <v>2026</v>
      </c>
      <c r="BD270">
        <v>5</v>
      </c>
      <c r="BE270">
        <v>3</v>
      </c>
      <c r="BF270" t="s">
        <v>17934</v>
      </c>
      <c r="BG270" t="s">
        <v>17935</v>
      </c>
      <c r="BH270" t="s">
        <v>17936</v>
      </c>
      <c r="BI270" t="s">
        <v>18101</v>
      </c>
      <c r="BJ270" t="s">
        <v>21533</v>
      </c>
      <c r="BL270" t="s">
        <v>489</v>
      </c>
      <c r="BM270" t="s">
        <v>499</v>
      </c>
      <c r="BN270" t="s">
        <v>21405</v>
      </c>
      <c r="BO270" t="s">
        <v>486</v>
      </c>
      <c r="BP270" t="s">
        <v>990</v>
      </c>
      <c r="BQ270" t="s">
        <v>21534</v>
      </c>
      <c r="BR270" t="s">
        <v>21535</v>
      </c>
      <c r="BS270" t="s">
        <v>21525</v>
      </c>
      <c r="BT270">
        <v>2026</v>
      </c>
      <c r="BU270">
        <v>5</v>
      </c>
      <c r="BV270">
        <v>3</v>
      </c>
      <c r="BY270" t="s">
        <v>693</v>
      </c>
      <c r="BZ270" t="s">
        <v>17943</v>
      </c>
      <c r="CA270" s="1">
        <v>46145.644444444442</v>
      </c>
      <c r="CB270" s="2">
        <v>46146</v>
      </c>
      <c r="CC270">
        <v>12789</v>
      </c>
      <c r="CD270" t="s">
        <v>337</v>
      </c>
      <c r="CE270" t="s">
        <v>2810</v>
      </c>
      <c r="CF270" t="s">
        <v>19773</v>
      </c>
      <c r="CW270">
        <v>5179309</v>
      </c>
      <c r="CX270">
        <v>34588896</v>
      </c>
      <c r="CY270" s="1">
        <v>46153.313888888886</v>
      </c>
      <c r="CZ270">
        <v>2026</v>
      </c>
      <c r="DA270">
        <v>5</v>
      </c>
      <c r="DB270">
        <v>11</v>
      </c>
      <c r="DC270">
        <v>16</v>
      </c>
      <c r="DD270">
        <v>0</v>
      </c>
      <c r="DE270">
        <v>223</v>
      </c>
      <c r="DG270" t="s">
        <v>21536</v>
      </c>
      <c r="DQ270" t="s">
        <v>17918</v>
      </c>
      <c r="DS270" t="s">
        <v>693</v>
      </c>
      <c r="EP270" t="s">
        <v>21207</v>
      </c>
      <c r="EQ270" t="s">
        <v>255</v>
      </c>
      <c r="ER270" t="s">
        <v>17945</v>
      </c>
      <c r="ES270" t="s">
        <v>281</v>
      </c>
      <c r="ET270" t="s">
        <v>20499</v>
      </c>
      <c r="EU270" t="s">
        <v>17962</v>
      </c>
      <c r="EV270" t="s">
        <v>21537</v>
      </c>
      <c r="EX270" t="s">
        <v>21538</v>
      </c>
      <c r="EY270" t="s">
        <v>21539</v>
      </c>
      <c r="EZ270" t="s">
        <v>270</v>
      </c>
      <c r="FB270" t="s">
        <v>281</v>
      </c>
      <c r="FD270" t="s">
        <v>17948</v>
      </c>
      <c r="FE270" t="s">
        <v>281</v>
      </c>
      <c r="FF270" s="1">
        <v>46145.716666666667</v>
      </c>
      <c r="FG270">
        <v>1.73</v>
      </c>
      <c r="FH270">
        <v>0</v>
      </c>
      <c r="FI270">
        <v>3</v>
      </c>
      <c r="FK270" t="s">
        <v>21534</v>
      </c>
      <c r="FL270" t="s">
        <v>21540</v>
      </c>
      <c r="FM270" t="s">
        <v>17949</v>
      </c>
    </row>
    <row r="271" spans="1:169" x14ac:dyDescent="0.3">
      <c r="A271">
        <v>0</v>
      </c>
      <c r="B271" t="s">
        <v>17917</v>
      </c>
      <c r="C271" t="s">
        <v>17917</v>
      </c>
      <c r="D271" t="s">
        <v>21541</v>
      </c>
      <c r="E271" t="s">
        <v>17918</v>
      </c>
      <c r="F271">
        <v>46157.291666666664</v>
      </c>
      <c r="G271">
        <v>2026</v>
      </c>
      <c r="H271">
        <v>5</v>
      </c>
      <c r="I271">
        <v>15</v>
      </c>
      <c r="J271" t="s">
        <v>17963</v>
      </c>
      <c r="O271" t="s">
        <v>21542</v>
      </c>
      <c r="P271">
        <v>2026</v>
      </c>
      <c r="Q271">
        <v>5</v>
      </c>
      <c r="R271">
        <v>10</v>
      </c>
      <c r="S271" t="s">
        <v>21543</v>
      </c>
      <c r="T271" t="s">
        <v>21544</v>
      </c>
      <c r="V271" t="s">
        <v>18870</v>
      </c>
      <c r="Y271" t="s">
        <v>17916</v>
      </c>
      <c r="AB271" t="s">
        <v>251</v>
      </c>
      <c r="AC271" t="s">
        <v>17924</v>
      </c>
      <c r="AD271">
        <v>1000008218770</v>
      </c>
      <c r="AI271" t="s">
        <v>21545</v>
      </c>
      <c r="AJ271" t="s">
        <v>21546</v>
      </c>
      <c r="AK271" t="s">
        <v>693</v>
      </c>
      <c r="AN271" t="s">
        <v>21545</v>
      </c>
      <c r="AO271" t="s">
        <v>693</v>
      </c>
      <c r="AT271" t="s">
        <v>21547</v>
      </c>
      <c r="AU271" t="s">
        <v>21548</v>
      </c>
      <c r="AV271" t="s">
        <v>21549</v>
      </c>
      <c r="AW271" t="s">
        <v>230</v>
      </c>
      <c r="AX271" t="s">
        <v>230</v>
      </c>
      <c r="AY271" t="s">
        <v>380</v>
      </c>
      <c r="AZ271" t="s">
        <v>380</v>
      </c>
      <c r="BA271" t="s">
        <v>255</v>
      </c>
      <c r="BB271" s="1">
        <v>46152.586597222224</v>
      </c>
      <c r="BC271">
        <v>2026</v>
      </c>
      <c r="BD271">
        <v>5</v>
      </c>
      <c r="BE271">
        <v>10</v>
      </c>
      <c r="BF271" t="s">
        <v>17934</v>
      </c>
      <c r="BG271" t="s">
        <v>18130</v>
      </c>
      <c r="BH271" t="s">
        <v>17936</v>
      </c>
      <c r="BJ271" t="s">
        <v>21550</v>
      </c>
      <c r="BL271" t="s">
        <v>489</v>
      </c>
      <c r="BM271" t="s">
        <v>499</v>
      </c>
      <c r="BN271" t="s">
        <v>21405</v>
      </c>
      <c r="BO271" t="s">
        <v>486</v>
      </c>
      <c r="BP271" t="s">
        <v>3179</v>
      </c>
      <c r="BQ271" t="s">
        <v>21551</v>
      </c>
      <c r="BR271" t="s">
        <v>21552</v>
      </c>
      <c r="BS271" t="s">
        <v>21542</v>
      </c>
      <c r="BT271">
        <v>2026</v>
      </c>
      <c r="BU271">
        <v>5</v>
      </c>
      <c r="BV271">
        <v>10</v>
      </c>
      <c r="BY271" t="s">
        <v>693</v>
      </c>
      <c r="BZ271" t="s">
        <v>17943</v>
      </c>
      <c r="CA271" s="1">
        <v>46152.586111111108</v>
      </c>
      <c r="CB271" s="2">
        <v>46153</v>
      </c>
      <c r="CC271">
        <v>12637</v>
      </c>
      <c r="CD271" t="s">
        <v>337</v>
      </c>
      <c r="CE271" t="s">
        <v>2810</v>
      </c>
      <c r="CF271" t="s">
        <v>19773</v>
      </c>
      <c r="CW271">
        <v>5182687</v>
      </c>
      <c r="CX271">
        <v>34623860</v>
      </c>
      <c r="CY271" s="1">
        <v>46156.6875</v>
      </c>
      <c r="CZ271">
        <v>2026</v>
      </c>
      <c r="DA271">
        <v>5</v>
      </c>
      <c r="DB271">
        <v>14</v>
      </c>
      <c r="DC271">
        <v>9</v>
      </c>
      <c r="DD271">
        <v>22</v>
      </c>
      <c r="DE271">
        <v>1355</v>
      </c>
      <c r="DG271" t="s">
        <v>21553</v>
      </c>
      <c r="DQ271" t="s">
        <v>17918</v>
      </c>
      <c r="DS271" t="s">
        <v>693</v>
      </c>
      <c r="EP271" t="s">
        <v>21207</v>
      </c>
      <c r="EQ271" t="s">
        <v>255</v>
      </c>
      <c r="ER271" t="s">
        <v>17945</v>
      </c>
      <c r="ES271" t="s">
        <v>281</v>
      </c>
      <c r="ET271" t="s">
        <v>20499</v>
      </c>
      <c r="EU271" t="s">
        <v>17962</v>
      </c>
      <c r="EV271" t="s">
        <v>21554</v>
      </c>
      <c r="EW271" t="s">
        <v>21555</v>
      </c>
      <c r="EX271" t="s">
        <v>21556</v>
      </c>
      <c r="EY271" t="s">
        <v>21557</v>
      </c>
      <c r="EZ271" t="s">
        <v>270</v>
      </c>
      <c r="FB271" t="s">
        <v>281</v>
      </c>
      <c r="FD271" t="s">
        <v>17948</v>
      </c>
      <c r="FE271" t="s">
        <v>281</v>
      </c>
      <c r="FF271" s="1">
        <v>46155.716770833336</v>
      </c>
      <c r="FG271">
        <v>75.12</v>
      </c>
      <c r="FH271">
        <v>3</v>
      </c>
      <c r="FI271">
        <v>2</v>
      </c>
      <c r="FK271" t="s">
        <v>21551</v>
      </c>
      <c r="FL271" t="s">
        <v>21558</v>
      </c>
      <c r="FM271" t="s">
        <v>17949</v>
      </c>
    </row>
    <row r="272" spans="1:169" x14ac:dyDescent="0.3">
      <c r="A272">
        <v>0</v>
      </c>
      <c r="B272" t="s">
        <v>17917</v>
      </c>
      <c r="C272" t="s">
        <v>17917</v>
      </c>
      <c r="D272" t="s">
        <v>21559</v>
      </c>
      <c r="E272" t="s">
        <v>17918</v>
      </c>
      <c r="F272">
        <v>46157.291666666664</v>
      </c>
      <c r="G272">
        <v>2026</v>
      </c>
      <c r="H272">
        <v>5</v>
      </c>
      <c r="I272">
        <v>15</v>
      </c>
      <c r="J272" t="s">
        <v>17963</v>
      </c>
      <c r="O272" t="s">
        <v>18230</v>
      </c>
      <c r="P272">
        <v>2026</v>
      </c>
      <c r="Q272">
        <v>5</v>
      </c>
      <c r="R272">
        <v>12</v>
      </c>
      <c r="S272" t="s">
        <v>21560</v>
      </c>
      <c r="T272" t="s">
        <v>21561</v>
      </c>
      <c r="V272" t="s">
        <v>18870</v>
      </c>
      <c r="Y272" t="s">
        <v>17916</v>
      </c>
      <c r="AB272" t="s">
        <v>251</v>
      </c>
      <c r="AC272" t="s">
        <v>18065</v>
      </c>
      <c r="AD272">
        <v>1000008224839</v>
      </c>
      <c r="AG272" t="s">
        <v>21562</v>
      </c>
      <c r="AH272" t="s">
        <v>21563</v>
      </c>
      <c r="AI272" t="s">
        <v>21564</v>
      </c>
      <c r="AJ272" t="s">
        <v>21565</v>
      </c>
      <c r="AK272" t="s">
        <v>693</v>
      </c>
      <c r="AL272" t="s">
        <v>21562</v>
      </c>
      <c r="AN272" t="s">
        <v>21564</v>
      </c>
      <c r="AO272" t="s">
        <v>693</v>
      </c>
      <c r="AT272" t="s">
        <v>21566</v>
      </c>
      <c r="AU272" t="s">
        <v>21567</v>
      </c>
      <c r="AV272" t="s">
        <v>21568</v>
      </c>
      <c r="AW272" t="s">
        <v>230</v>
      </c>
      <c r="AX272" t="s">
        <v>230</v>
      </c>
      <c r="AY272" t="s">
        <v>380</v>
      </c>
      <c r="AZ272" t="s">
        <v>380</v>
      </c>
      <c r="BA272" t="s">
        <v>18076</v>
      </c>
      <c r="BB272" s="1">
        <v>46154.837534722225</v>
      </c>
      <c r="BC272">
        <v>2026</v>
      </c>
      <c r="BD272">
        <v>5</v>
      </c>
      <c r="BE272">
        <v>12</v>
      </c>
      <c r="BF272" t="s">
        <v>18129</v>
      </c>
      <c r="BG272" t="s">
        <v>18130</v>
      </c>
      <c r="BH272" t="s">
        <v>17936</v>
      </c>
      <c r="BJ272" t="s">
        <v>21569</v>
      </c>
      <c r="BL272" t="s">
        <v>3172</v>
      </c>
      <c r="BM272" t="s">
        <v>3173</v>
      </c>
      <c r="BN272" t="s">
        <v>21405</v>
      </c>
      <c r="BO272" t="s">
        <v>486</v>
      </c>
      <c r="BP272" t="s">
        <v>3182</v>
      </c>
      <c r="BQ272" t="s">
        <v>21570</v>
      </c>
      <c r="BR272" t="s">
        <v>21571</v>
      </c>
      <c r="BS272" t="s">
        <v>18230</v>
      </c>
      <c r="BT272">
        <v>2026</v>
      </c>
      <c r="BU272">
        <v>5</v>
      </c>
      <c r="BV272">
        <v>12</v>
      </c>
      <c r="BY272" t="s">
        <v>386</v>
      </c>
      <c r="BZ272" t="s">
        <v>18083</v>
      </c>
      <c r="CA272" s="1">
        <v>46154.837500000001</v>
      </c>
      <c r="CB272" s="2">
        <v>46155</v>
      </c>
      <c r="CC272">
        <v>12631</v>
      </c>
      <c r="CD272" t="s">
        <v>337</v>
      </c>
      <c r="CE272" t="s">
        <v>2810</v>
      </c>
      <c r="CF272" t="s">
        <v>19773</v>
      </c>
      <c r="CW272">
        <v>5182686</v>
      </c>
      <c r="CX272">
        <v>34625842</v>
      </c>
      <c r="CY272" s="1">
        <v>46156.690972222219</v>
      </c>
      <c r="CZ272">
        <v>2026</v>
      </c>
      <c r="DA272">
        <v>5</v>
      </c>
      <c r="DB272">
        <v>14</v>
      </c>
      <c r="DC272">
        <v>24</v>
      </c>
      <c r="DD272">
        <v>17</v>
      </c>
      <c r="DE272">
        <v>117</v>
      </c>
      <c r="DF272" t="s">
        <v>21562</v>
      </c>
      <c r="DG272" t="s">
        <v>21572</v>
      </c>
      <c r="DQ272" t="s">
        <v>17918</v>
      </c>
      <c r="DR272" t="s">
        <v>693</v>
      </c>
      <c r="DS272" t="s">
        <v>693</v>
      </c>
      <c r="DT272" t="s">
        <v>693</v>
      </c>
      <c r="DV272" t="s">
        <v>693</v>
      </c>
      <c r="EA272" t="s">
        <v>693</v>
      </c>
      <c r="EB272" t="s">
        <v>693</v>
      </c>
      <c r="EP272" t="s">
        <v>21207</v>
      </c>
      <c r="EQ272" t="s">
        <v>18084</v>
      </c>
      <c r="ES272" t="s">
        <v>281</v>
      </c>
      <c r="ET272" t="s">
        <v>20499</v>
      </c>
      <c r="EU272" t="s">
        <v>17962</v>
      </c>
      <c r="EV272" t="s">
        <v>21573</v>
      </c>
      <c r="EX272" t="s">
        <v>21574</v>
      </c>
      <c r="EY272" t="s">
        <v>21575</v>
      </c>
      <c r="EZ272" t="s">
        <v>270</v>
      </c>
      <c r="FB272" t="s">
        <v>281</v>
      </c>
      <c r="FD272" t="s">
        <v>18133</v>
      </c>
      <c r="FE272" t="s">
        <v>281</v>
      </c>
      <c r="FF272" s="1">
        <v>46154.883923611109</v>
      </c>
      <c r="FG272">
        <v>1.1100000000000001</v>
      </c>
      <c r="FH272">
        <v>0</v>
      </c>
      <c r="FI272">
        <v>1</v>
      </c>
      <c r="FK272" t="s">
        <v>21570</v>
      </c>
      <c r="FL272" t="s">
        <v>21576</v>
      </c>
      <c r="FM272" t="s">
        <v>17949</v>
      </c>
    </row>
    <row r="273" spans="1:169" x14ac:dyDescent="0.3">
      <c r="A273">
        <v>0</v>
      </c>
      <c r="B273" t="s">
        <v>17916</v>
      </c>
      <c r="C273" t="s">
        <v>17917</v>
      </c>
      <c r="E273" t="s">
        <v>19037</v>
      </c>
      <c r="O273" t="s">
        <v>18917</v>
      </c>
      <c r="P273">
        <v>2026</v>
      </c>
      <c r="Q273">
        <v>5</v>
      </c>
      <c r="R273">
        <v>6</v>
      </c>
      <c r="S273" t="s">
        <v>21577</v>
      </c>
      <c r="T273" t="s">
        <v>21578</v>
      </c>
      <c r="Y273" t="s">
        <v>17916</v>
      </c>
      <c r="AB273" t="s">
        <v>251</v>
      </c>
      <c r="AC273" t="s">
        <v>18065</v>
      </c>
      <c r="AD273">
        <v>1000008208339</v>
      </c>
      <c r="AF273" t="s">
        <v>21579</v>
      </c>
      <c r="AI273" t="s">
        <v>21580</v>
      </c>
      <c r="AJ273" t="s">
        <v>21581</v>
      </c>
      <c r="AK273" t="s">
        <v>693</v>
      </c>
      <c r="AL273" t="s">
        <v>21582</v>
      </c>
      <c r="AN273" t="s">
        <v>21580</v>
      </c>
      <c r="AO273" t="s">
        <v>693</v>
      </c>
      <c r="AT273" t="s">
        <v>21583</v>
      </c>
      <c r="AU273" t="s">
        <v>21584</v>
      </c>
      <c r="AV273" t="s">
        <v>21585</v>
      </c>
      <c r="AW273" t="s">
        <v>230</v>
      </c>
      <c r="AX273" t="s">
        <v>230</v>
      </c>
      <c r="AY273" t="s">
        <v>380</v>
      </c>
      <c r="AZ273" t="s">
        <v>380</v>
      </c>
      <c r="BA273" t="s">
        <v>18076</v>
      </c>
      <c r="BB273" s="1">
        <v>46148.560613425929</v>
      </c>
      <c r="BC273">
        <v>2026</v>
      </c>
      <c r="BD273">
        <v>5</v>
      </c>
      <c r="BE273">
        <v>6</v>
      </c>
      <c r="BF273" t="s">
        <v>18077</v>
      </c>
      <c r="BG273" t="s">
        <v>18130</v>
      </c>
      <c r="BH273" t="s">
        <v>17936</v>
      </c>
      <c r="BJ273" t="s">
        <v>21586</v>
      </c>
      <c r="BL273" t="s">
        <v>489</v>
      </c>
      <c r="BM273" t="s">
        <v>499</v>
      </c>
      <c r="BN273" t="s">
        <v>21405</v>
      </c>
      <c r="BO273" t="s">
        <v>486</v>
      </c>
      <c r="BP273" t="s">
        <v>3198</v>
      </c>
      <c r="BQ273" t="s">
        <v>21466</v>
      </c>
      <c r="BR273" t="s">
        <v>21587</v>
      </c>
      <c r="BS273" t="s">
        <v>18917</v>
      </c>
      <c r="BT273">
        <v>2026</v>
      </c>
      <c r="BU273">
        <v>5</v>
      </c>
      <c r="BV273">
        <v>6</v>
      </c>
      <c r="BZ273" t="s">
        <v>18083</v>
      </c>
      <c r="CA273" s="1">
        <v>46148.560416666667</v>
      </c>
      <c r="CB273" s="2">
        <v>46149</v>
      </c>
      <c r="CE273" t="s">
        <v>2810</v>
      </c>
      <c r="CY273" s="1"/>
      <c r="DQ273" t="s">
        <v>19037</v>
      </c>
      <c r="DR273" t="s">
        <v>693</v>
      </c>
      <c r="DS273" t="s">
        <v>693</v>
      </c>
      <c r="DT273" t="s">
        <v>693</v>
      </c>
      <c r="DV273" t="s">
        <v>693</v>
      </c>
      <c r="EA273" t="s">
        <v>693</v>
      </c>
      <c r="EP273" t="s">
        <v>21207</v>
      </c>
      <c r="EQ273" t="s">
        <v>18084</v>
      </c>
      <c r="ES273" t="s">
        <v>281</v>
      </c>
      <c r="ET273" t="s">
        <v>20499</v>
      </c>
      <c r="EU273" t="s">
        <v>17962</v>
      </c>
      <c r="EZ273" t="s">
        <v>394</v>
      </c>
      <c r="FB273" t="s">
        <v>279</v>
      </c>
      <c r="FC273" t="s">
        <v>18518</v>
      </c>
      <c r="FE273" t="s">
        <v>281</v>
      </c>
      <c r="FF273" s="1"/>
      <c r="FI273">
        <v>1</v>
      </c>
      <c r="FM273" t="s">
        <v>17949</v>
      </c>
    </row>
    <row r="274" spans="1:169" x14ac:dyDescent="0.3">
      <c r="A274">
        <v>0</v>
      </c>
      <c r="B274" t="s">
        <v>17917</v>
      </c>
      <c r="C274" t="s">
        <v>17917</v>
      </c>
      <c r="D274" t="s">
        <v>21588</v>
      </c>
      <c r="E274" t="s">
        <v>19037</v>
      </c>
      <c r="O274" t="s">
        <v>18135</v>
      </c>
      <c r="P274">
        <v>2026</v>
      </c>
      <c r="Q274">
        <v>5</v>
      </c>
      <c r="R274">
        <v>9</v>
      </c>
      <c r="S274" t="s">
        <v>21589</v>
      </c>
      <c r="T274" t="s">
        <v>21590</v>
      </c>
      <c r="Y274" t="s">
        <v>17916</v>
      </c>
      <c r="AB274" t="s">
        <v>251</v>
      </c>
      <c r="AC274" t="s">
        <v>17924</v>
      </c>
      <c r="AD274">
        <v>1000008216419</v>
      </c>
      <c r="AF274" t="s">
        <v>21591</v>
      </c>
      <c r="AI274" t="s">
        <v>21592</v>
      </c>
      <c r="AJ274" t="s">
        <v>21593</v>
      </c>
      <c r="AK274" t="s">
        <v>693</v>
      </c>
      <c r="AM274" t="s">
        <v>21594</v>
      </c>
      <c r="AN274" t="s">
        <v>21592</v>
      </c>
      <c r="AO274" t="s">
        <v>693</v>
      </c>
      <c r="AP274" t="s">
        <v>21595</v>
      </c>
      <c r="AR274" t="s">
        <v>21594</v>
      </c>
      <c r="AS274" t="s">
        <v>21595</v>
      </c>
      <c r="AT274" t="s">
        <v>21596</v>
      </c>
      <c r="AU274" t="s">
        <v>21597</v>
      </c>
      <c r="AV274" t="s">
        <v>21598</v>
      </c>
      <c r="AW274" t="s">
        <v>230</v>
      </c>
      <c r="AX274" t="s">
        <v>230</v>
      </c>
      <c r="AY274" t="s">
        <v>380</v>
      </c>
      <c r="AZ274" t="s">
        <v>380</v>
      </c>
      <c r="BA274" t="s">
        <v>255</v>
      </c>
      <c r="BB274" s="1">
        <v>46151.355891203704</v>
      </c>
      <c r="BC274">
        <v>2026</v>
      </c>
      <c r="BD274">
        <v>5</v>
      </c>
      <c r="BE274">
        <v>9</v>
      </c>
      <c r="BF274" t="s">
        <v>18100</v>
      </c>
      <c r="BG274" t="s">
        <v>18130</v>
      </c>
      <c r="BH274" t="s">
        <v>17936</v>
      </c>
      <c r="BJ274" t="s">
        <v>21599</v>
      </c>
      <c r="BL274" t="s">
        <v>489</v>
      </c>
      <c r="BM274" t="s">
        <v>499</v>
      </c>
      <c r="BN274" t="s">
        <v>21405</v>
      </c>
      <c r="BO274" t="s">
        <v>486</v>
      </c>
      <c r="BP274" t="s">
        <v>21600</v>
      </c>
      <c r="BQ274" t="s">
        <v>21478</v>
      </c>
      <c r="BR274" t="s">
        <v>21601</v>
      </c>
      <c r="BS274" t="s">
        <v>18135</v>
      </c>
      <c r="BT274">
        <v>2026</v>
      </c>
      <c r="BU274">
        <v>5</v>
      </c>
      <c r="BV274">
        <v>9</v>
      </c>
      <c r="BZ274" t="s">
        <v>17943</v>
      </c>
      <c r="CA274" s="1">
        <v>46151.355555555558</v>
      </c>
      <c r="CB274" s="2">
        <v>46152</v>
      </c>
      <c r="CE274" t="s">
        <v>2810</v>
      </c>
      <c r="CY274" s="1"/>
      <c r="DQ274" t="s">
        <v>19037</v>
      </c>
      <c r="DS274" t="s">
        <v>693</v>
      </c>
      <c r="EP274" t="s">
        <v>21207</v>
      </c>
      <c r="EQ274" t="s">
        <v>255</v>
      </c>
      <c r="ER274" t="s">
        <v>17945</v>
      </c>
      <c r="ES274" t="s">
        <v>281</v>
      </c>
      <c r="ET274" t="s">
        <v>20499</v>
      </c>
      <c r="EU274" t="s">
        <v>17962</v>
      </c>
      <c r="EZ274" t="s">
        <v>394</v>
      </c>
      <c r="FB274" t="s">
        <v>279</v>
      </c>
      <c r="FC274" t="s">
        <v>18518</v>
      </c>
      <c r="FE274" t="s">
        <v>281</v>
      </c>
      <c r="FF274" s="1"/>
      <c r="FI274">
        <v>3</v>
      </c>
      <c r="FM274" t="s">
        <v>17949</v>
      </c>
    </row>
    <row r="275" spans="1:169" x14ac:dyDescent="0.3">
      <c r="A275">
        <v>3</v>
      </c>
      <c r="B275" t="s">
        <v>17917</v>
      </c>
      <c r="C275" t="s">
        <v>17916</v>
      </c>
      <c r="D275" t="s">
        <v>21602</v>
      </c>
      <c r="E275" t="s">
        <v>19037</v>
      </c>
      <c r="F275">
        <v>46155.291666666664</v>
      </c>
      <c r="G275">
        <v>2026</v>
      </c>
      <c r="H275">
        <v>5</v>
      </c>
      <c r="I275">
        <v>13</v>
      </c>
      <c r="J275" t="s">
        <v>17963</v>
      </c>
      <c r="O275" t="s">
        <v>18089</v>
      </c>
      <c r="P275">
        <v>2026</v>
      </c>
      <c r="Q275">
        <v>5</v>
      </c>
      <c r="R275">
        <v>7</v>
      </c>
      <c r="S275" t="s">
        <v>21603</v>
      </c>
      <c r="T275" t="s">
        <v>21604</v>
      </c>
      <c r="V275" t="s">
        <v>18870</v>
      </c>
      <c r="W275" t="s">
        <v>20488</v>
      </c>
      <c r="Y275" t="s">
        <v>17916</v>
      </c>
      <c r="AB275" t="s">
        <v>251</v>
      </c>
      <c r="AC275" t="s">
        <v>18065</v>
      </c>
      <c r="AD275">
        <v>1000008211195</v>
      </c>
      <c r="AG275" t="s">
        <v>21605</v>
      </c>
      <c r="AH275" t="s">
        <v>21606</v>
      </c>
      <c r="AI275" t="s">
        <v>21607</v>
      </c>
      <c r="AJ275" t="s">
        <v>21608</v>
      </c>
      <c r="AK275" t="s">
        <v>693</v>
      </c>
      <c r="AL275" t="s">
        <v>21605</v>
      </c>
      <c r="AM275" t="s">
        <v>21609</v>
      </c>
      <c r="AN275" t="s">
        <v>21607</v>
      </c>
      <c r="AO275" t="s">
        <v>693</v>
      </c>
      <c r="AR275" t="s">
        <v>21609</v>
      </c>
      <c r="AT275" t="s">
        <v>21610</v>
      </c>
      <c r="AU275" t="s">
        <v>21611</v>
      </c>
      <c r="AV275" t="s">
        <v>21612</v>
      </c>
      <c r="AW275" t="s">
        <v>230</v>
      </c>
      <c r="AX275" t="s">
        <v>230</v>
      </c>
      <c r="AY275" t="s">
        <v>380</v>
      </c>
      <c r="AZ275" t="s">
        <v>380</v>
      </c>
      <c r="BA275" t="s">
        <v>18076</v>
      </c>
      <c r="BB275" s="1">
        <v>46149.473645833335</v>
      </c>
      <c r="BC275">
        <v>2026</v>
      </c>
      <c r="BD275">
        <v>5</v>
      </c>
      <c r="BE275">
        <v>7</v>
      </c>
      <c r="BF275" t="s">
        <v>20419</v>
      </c>
      <c r="BG275" t="s">
        <v>18130</v>
      </c>
      <c r="BH275" t="s">
        <v>17936</v>
      </c>
      <c r="BI275" t="s">
        <v>18101</v>
      </c>
      <c r="BJ275" t="s">
        <v>21609</v>
      </c>
      <c r="BL275" t="s">
        <v>489</v>
      </c>
      <c r="BM275" t="s">
        <v>499</v>
      </c>
      <c r="BN275" t="s">
        <v>21405</v>
      </c>
      <c r="BO275" t="s">
        <v>486</v>
      </c>
      <c r="BP275" t="s">
        <v>21613</v>
      </c>
      <c r="BQ275" t="s">
        <v>21614</v>
      </c>
      <c r="BR275" t="s">
        <v>21615</v>
      </c>
      <c r="BS275" t="s">
        <v>18089</v>
      </c>
      <c r="BT275">
        <v>2026</v>
      </c>
      <c r="BU275">
        <v>5</v>
      </c>
      <c r="BV275">
        <v>7</v>
      </c>
      <c r="BY275" t="s">
        <v>304</v>
      </c>
      <c r="BZ275" t="s">
        <v>18083</v>
      </c>
      <c r="CA275" s="1">
        <v>46149.473611111112</v>
      </c>
      <c r="CB275" s="2">
        <v>46150</v>
      </c>
      <c r="CC275">
        <v>12637</v>
      </c>
      <c r="CD275" t="s">
        <v>337</v>
      </c>
      <c r="CE275" t="s">
        <v>2810</v>
      </c>
      <c r="CF275" t="s">
        <v>19773</v>
      </c>
      <c r="CW275">
        <v>5181414</v>
      </c>
      <c r="CX275">
        <v>34607067</v>
      </c>
      <c r="CY275" s="1">
        <v>46155.348611111112</v>
      </c>
      <c r="CZ275">
        <v>2026</v>
      </c>
      <c r="DA275">
        <v>5</v>
      </c>
      <c r="DB275">
        <v>13</v>
      </c>
      <c r="DC275">
        <v>75</v>
      </c>
      <c r="DD275">
        <v>25</v>
      </c>
      <c r="DE275">
        <v>222</v>
      </c>
      <c r="DF275" t="s">
        <v>21605</v>
      </c>
      <c r="DG275" t="s">
        <v>21553</v>
      </c>
      <c r="DQ275" t="s">
        <v>19037</v>
      </c>
      <c r="DR275" t="s">
        <v>693</v>
      </c>
      <c r="DS275" t="s">
        <v>693</v>
      </c>
      <c r="DT275" t="s">
        <v>693</v>
      </c>
      <c r="DV275" t="s">
        <v>693</v>
      </c>
      <c r="EA275" t="s">
        <v>693</v>
      </c>
      <c r="EB275" t="s">
        <v>693</v>
      </c>
      <c r="EP275" t="s">
        <v>21207</v>
      </c>
      <c r="EQ275" t="s">
        <v>18084</v>
      </c>
      <c r="ES275" t="s">
        <v>281</v>
      </c>
      <c r="ET275" t="s">
        <v>20499</v>
      </c>
      <c r="EU275" t="s">
        <v>17962</v>
      </c>
      <c r="EV275" t="s">
        <v>21616</v>
      </c>
      <c r="EW275" t="s">
        <v>21617</v>
      </c>
      <c r="EX275" t="s">
        <v>21618</v>
      </c>
      <c r="EY275" t="s">
        <v>21619</v>
      </c>
      <c r="EZ275" t="s">
        <v>270</v>
      </c>
      <c r="FB275" t="s">
        <v>281</v>
      </c>
      <c r="FD275" t="s">
        <v>18087</v>
      </c>
      <c r="FE275" t="s">
        <v>281</v>
      </c>
      <c r="FF275" s="1">
        <v>46149.550185185188</v>
      </c>
      <c r="FG275">
        <v>1.84</v>
      </c>
      <c r="FH275">
        <v>0</v>
      </c>
      <c r="FI275">
        <v>4</v>
      </c>
      <c r="FK275" t="s">
        <v>21614</v>
      </c>
      <c r="FL275" t="s">
        <v>21620</v>
      </c>
      <c r="FM275" t="s">
        <v>17949</v>
      </c>
    </row>
    <row r="276" spans="1:169" x14ac:dyDescent="0.3">
      <c r="A276">
        <v>1</v>
      </c>
      <c r="B276" t="s">
        <v>17916</v>
      </c>
      <c r="C276" t="s">
        <v>17917</v>
      </c>
      <c r="E276" t="s">
        <v>19037</v>
      </c>
      <c r="O276" t="s">
        <v>17964</v>
      </c>
      <c r="P276">
        <v>2026</v>
      </c>
      <c r="Q276">
        <v>5</v>
      </c>
      <c r="R276">
        <v>13</v>
      </c>
      <c r="S276" t="s">
        <v>21621</v>
      </c>
      <c r="T276" t="s">
        <v>21622</v>
      </c>
      <c r="V276" t="s">
        <v>18870</v>
      </c>
      <c r="Y276" t="s">
        <v>17916</v>
      </c>
      <c r="AB276" t="s">
        <v>251</v>
      </c>
      <c r="AC276" t="s">
        <v>18065</v>
      </c>
      <c r="AD276">
        <v>1000008225800</v>
      </c>
      <c r="AG276" t="s">
        <v>21623</v>
      </c>
      <c r="AH276" t="s">
        <v>21624</v>
      </c>
      <c r="AI276" t="s">
        <v>21625</v>
      </c>
      <c r="AJ276" t="s">
        <v>21626</v>
      </c>
      <c r="AK276" t="s">
        <v>693</v>
      </c>
      <c r="AL276" t="s">
        <v>21623</v>
      </c>
      <c r="AM276" t="s">
        <v>21627</v>
      </c>
      <c r="AN276" t="s">
        <v>21625</v>
      </c>
      <c r="AO276" t="s">
        <v>693</v>
      </c>
      <c r="AP276" t="s">
        <v>21627</v>
      </c>
      <c r="AR276" t="s">
        <v>21627</v>
      </c>
      <c r="AS276" t="s">
        <v>21627</v>
      </c>
      <c r="AT276" t="s">
        <v>21628</v>
      </c>
      <c r="AU276" t="s">
        <v>21629</v>
      </c>
      <c r="AV276" t="s">
        <v>21630</v>
      </c>
      <c r="AW276" t="s">
        <v>230</v>
      </c>
      <c r="AX276" t="s">
        <v>230</v>
      </c>
      <c r="AY276" t="s">
        <v>380</v>
      </c>
      <c r="AZ276" t="s">
        <v>380</v>
      </c>
      <c r="BA276" t="s">
        <v>18076</v>
      </c>
      <c r="BB276" s="1">
        <v>46155.485439814816</v>
      </c>
      <c r="BC276">
        <v>2026</v>
      </c>
      <c r="BD276">
        <v>5</v>
      </c>
      <c r="BE276">
        <v>13</v>
      </c>
      <c r="BF276" t="s">
        <v>18077</v>
      </c>
      <c r="BG276" t="s">
        <v>18130</v>
      </c>
      <c r="BH276" t="s">
        <v>17936</v>
      </c>
      <c r="BI276" t="s">
        <v>18101</v>
      </c>
      <c r="BJ276" t="s">
        <v>21627</v>
      </c>
      <c r="BL276" t="s">
        <v>3172</v>
      </c>
      <c r="BM276" t="s">
        <v>3173</v>
      </c>
      <c r="BN276" t="s">
        <v>21405</v>
      </c>
      <c r="BO276" t="s">
        <v>486</v>
      </c>
      <c r="BP276" t="s">
        <v>3193</v>
      </c>
      <c r="BQ276" t="s">
        <v>21570</v>
      </c>
      <c r="BR276" t="s">
        <v>21631</v>
      </c>
      <c r="BS276" t="s">
        <v>17964</v>
      </c>
      <c r="BT276">
        <v>2026</v>
      </c>
      <c r="BU276">
        <v>5</v>
      </c>
      <c r="BV276">
        <v>13</v>
      </c>
      <c r="BY276" t="s">
        <v>304</v>
      </c>
      <c r="BZ276" t="s">
        <v>18083</v>
      </c>
      <c r="CA276" s="1">
        <v>46155.48541666667</v>
      </c>
      <c r="CB276" s="2">
        <v>46156</v>
      </c>
      <c r="CC276">
        <v>12631</v>
      </c>
      <c r="CD276" t="s">
        <v>337</v>
      </c>
      <c r="CE276" t="s">
        <v>2810</v>
      </c>
      <c r="CF276" t="s">
        <v>19773</v>
      </c>
      <c r="CW276">
        <v>5182686</v>
      </c>
      <c r="CX276">
        <v>34614975</v>
      </c>
      <c r="CY276" s="1">
        <v>46156.367361111108</v>
      </c>
      <c r="CZ276">
        <v>2026</v>
      </c>
      <c r="DA276">
        <v>5</v>
      </c>
      <c r="DB276">
        <v>14</v>
      </c>
      <c r="DC276">
        <v>7</v>
      </c>
      <c r="DD276">
        <v>38</v>
      </c>
      <c r="DE276">
        <v>117</v>
      </c>
      <c r="DF276" t="s">
        <v>21623</v>
      </c>
      <c r="DG276" t="s">
        <v>21572</v>
      </c>
      <c r="DQ276" t="s">
        <v>19037</v>
      </c>
      <c r="DR276" t="s">
        <v>693</v>
      </c>
      <c r="DS276" t="s">
        <v>693</v>
      </c>
      <c r="DT276" t="s">
        <v>693</v>
      </c>
      <c r="DV276" t="s">
        <v>693</v>
      </c>
      <c r="EA276" t="s">
        <v>693</v>
      </c>
      <c r="EB276" t="s">
        <v>693</v>
      </c>
      <c r="EP276" t="s">
        <v>21207</v>
      </c>
      <c r="EQ276" t="s">
        <v>18084</v>
      </c>
      <c r="ES276" t="s">
        <v>281</v>
      </c>
      <c r="ET276" t="s">
        <v>20499</v>
      </c>
      <c r="EU276" t="s">
        <v>17962</v>
      </c>
      <c r="EV276" t="s">
        <v>21632</v>
      </c>
      <c r="EX276" t="s">
        <v>21633</v>
      </c>
      <c r="EY276" t="s">
        <v>21634</v>
      </c>
      <c r="EZ276" t="s">
        <v>270</v>
      </c>
      <c r="FB276" t="s">
        <v>281</v>
      </c>
      <c r="FD276" t="s">
        <v>18087</v>
      </c>
      <c r="FE276" t="s">
        <v>281</v>
      </c>
      <c r="FF276" s="1">
        <v>46155.508437500001</v>
      </c>
      <c r="FG276">
        <v>0.55000000000000004</v>
      </c>
      <c r="FH276">
        <v>0</v>
      </c>
      <c r="FI276">
        <v>1</v>
      </c>
      <c r="FK276" t="s">
        <v>21570</v>
      </c>
      <c r="FL276" t="s">
        <v>21635</v>
      </c>
      <c r="FM276" t="s">
        <v>17949</v>
      </c>
    </row>
    <row r="277" spans="1:169" x14ac:dyDescent="0.3">
      <c r="A277">
        <v>0</v>
      </c>
      <c r="B277" t="s">
        <v>17916</v>
      </c>
      <c r="C277" t="s">
        <v>17916</v>
      </c>
      <c r="E277" t="s">
        <v>19358</v>
      </c>
      <c r="O277" t="s">
        <v>17964</v>
      </c>
      <c r="P277">
        <v>2026</v>
      </c>
      <c r="Q277">
        <v>5</v>
      </c>
      <c r="R277">
        <v>13</v>
      </c>
      <c r="S277" t="s">
        <v>21636</v>
      </c>
      <c r="T277" t="s">
        <v>21637</v>
      </c>
      <c r="W277" t="s">
        <v>2843</v>
      </c>
      <c r="Y277" t="s">
        <v>17916</v>
      </c>
      <c r="AB277" t="s">
        <v>251</v>
      </c>
      <c r="AC277" t="s">
        <v>17924</v>
      </c>
      <c r="AD277">
        <v>1000008227464</v>
      </c>
      <c r="AI277" t="s">
        <v>21638</v>
      </c>
      <c r="AJ277" t="s">
        <v>21639</v>
      </c>
      <c r="AK277" t="s">
        <v>693</v>
      </c>
      <c r="AM277" t="s">
        <v>21640</v>
      </c>
      <c r="AN277" t="s">
        <v>21638</v>
      </c>
      <c r="AO277" t="s">
        <v>693</v>
      </c>
      <c r="AR277" t="s">
        <v>21640</v>
      </c>
      <c r="AT277" t="s">
        <v>21641</v>
      </c>
      <c r="AU277" t="s">
        <v>21642</v>
      </c>
      <c r="AV277" t="s">
        <v>21643</v>
      </c>
      <c r="AW277" t="s">
        <v>230</v>
      </c>
      <c r="AX277" t="s">
        <v>230</v>
      </c>
      <c r="AY277" t="s">
        <v>380</v>
      </c>
      <c r="AZ277" t="s">
        <v>380</v>
      </c>
      <c r="BA277" t="s">
        <v>255</v>
      </c>
      <c r="BB277" s="1">
        <v>46155.699444444443</v>
      </c>
      <c r="BC277">
        <v>2026</v>
      </c>
      <c r="BD277">
        <v>5</v>
      </c>
      <c r="BE277">
        <v>13</v>
      </c>
      <c r="BF277" t="s">
        <v>18100</v>
      </c>
      <c r="BG277" t="s">
        <v>18130</v>
      </c>
      <c r="BH277" t="s">
        <v>17936</v>
      </c>
      <c r="BJ277" t="s">
        <v>21644</v>
      </c>
      <c r="BL277" t="s">
        <v>489</v>
      </c>
      <c r="BM277" t="s">
        <v>499</v>
      </c>
      <c r="BN277" t="s">
        <v>21405</v>
      </c>
      <c r="BO277" t="s">
        <v>486</v>
      </c>
      <c r="BP277" t="s">
        <v>21645</v>
      </c>
      <c r="BQ277" t="s">
        <v>21421</v>
      </c>
      <c r="BR277" t="s">
        <v>21646</v>
      </c>
      <c r="BS277" t="s">
        <v>17964</v>
      </c>
      <c r="BT277">
        <v>2026</v>
      </c>
      <c r="BU277">
        <v>5</v>
      </c>
      <c r="BV277">
        <v>13</v>
      </c>
      <c r="BY277" t="s">
        <v>693</v>
      </c>
      <c r="BZ277" t="s">
        <v>17943</v>
      </c>
      <c r="CA277" s="1">
        <v>46155.699305555558</v>
      </c>
      <c r="CB277" s="2">
        <v>46156</v>
      </c>
      <c r="CE277" t="s">
        <v>2810</v>
      </c>
      <c r="CY277" s="1"/>
      <c r="DQ277" t="s">
        <v>19358</v>
      </c>
      <c r="DS277" t="s">
        <v>693</v>
      </c>
      <c r="EP277" t="s">
        <v>21207</v>
      </c>
      <c r="EQ277" t="s">
        <v>255</v>
      </c>
      <c r="ER277" t="s">
        <v>17945</v>
      </c>
      <c r="ES277" t="s">
        <v>281</v>
      </c>
      <c r="ET277" t="s">
        <v>20499</v>
      </c>
      <c r="EU277" t="s">
        <v>17962</v>
      </c>
      <c r="EZ277" t="s">
        <v>270</v>
      </c>
      <c r="FB277" t="s">
        <v>279</v>
      </c>
      <c r="FC277" t="s">
        <v>19074</v>
      </c>
      <c r="FD277" t="s">
        <v>17948</v>
      </c>
      <c r="FE277" t="s">
        <v>281</v>
      </c>
      <c r="FF277" s="1">
        <v>46155.758460648147</v>
      </c>
      <c r="FG277">
        <v>1.42</v>
      </c>
      <c r="FH277">
        <v>0</v>
      </c>
      <c r="FI277">
        <v>1</v>
      </c>
      <c r="FM277" t="s">
        <v>17949</v>
      </c>
    </row>
    <row r="278" spans="1:169" x14ac:dyDescent="0.3">
      <c r="A278">
        <v>0</v>
      </c>
      <c r="B278" t="s">
        <v>17917</v>
      </c>
      <c r="C278" t="s">
        <v>17917</v>
      </c>
      <c r="D278" t="s">
        <v>21647</v>
      </c>
      <c r="E278" t="s">
        <v>19358</v>
      </c>
      <c r="O278" t="s">
        <v>18060</v>
      </c>
      <c r="P278">
        <v>2026</v>
      </c>
      <c r="Q278">
        <v>4</v>
      </c>
      <c r="R278">
        <v>29</v>
      </c>
      <c r="S278" t="s">
        <v>21648</v>
      </c>
      <c r="T278" t="s">
        <v>21649</v>
      </c>
      <c r="W278" t="s">
        <v>21650</v>
      </c>
      <c r="Y278" t="s">
        <v>17916</v>
      </c>
      <c r="AB278" t="s">
        <v>251</v>
      </c>
      <c r="AC278" t="s">
        <v>17924</v>
      </c>
      <c r="AD278">
        <v>1000008191387</v>
      </c>
      <c r="AI278" t="s">
        <v>21651</v>
      </c>
      <c r="AJ278" t="s">
        <v>21652</v>
      </c>
      <c r="AK278" t="s">
        <v>693</v>
      </c>
      <c r="AN278" t="s">
        <v>21651</v>
      </c>
      <c r="AO278" t="s">
        <v>693</v>
      </c>
      <c r="AT278" t="s">
        <v>21653</v>
      </c>
      <c r="AU278" t="s">
        <v>21654</v>
      </c>
      <c r="AV278" t="s">
        <v>21655</v>
      </c>
      <c r="AW278" t="s">
        <v>230</v>
      </c>
      <c r="AX278" t="s">
        <v>230</v>
      </c>
      <c r="AY278" t="s">
        <v>17933</v>
      </c>
      <c r="AZ278" t="s">
        <v>17933</v>
      </c>
      <c r="BA278" t="s">
        <v>255</v>
      </c>
      <c r="BB278" s="1">
        <v>46141.392152777778</v>
      </c>
      <c r="BC278">
        <v>2026</v>
      </c>
      <c r="BD278">
        <v>4</v>
      </c>
      <c r="BE278">
        <v>29</v>
      </c>
      <c r="BF278" t="s">
        <v>17934</v>
      </c>
      <c r="BG278" t="s">
        <v>17935</v>
      </c>
      <c r="BH278" t="s">
        <v>17936</v>
      </c>
      <c r="BJ278" t="s">
        <v>21656</v>
      </c>
      <c r="BL278" t="s">
        <v>3172</v>
      </c>
      <c r="BM278" t="s">
        <v>3173</v>
      </c>
      <c r="BN278" t="s">
        <v>21405</v>
      </c>
      <c r="BO278" t="s">
        <v>486</v>
      </c>
      <c r="BP278" t="s">
        <v>2896</v>
      </c>
      <c r="BQ278" t="s">
        <v>21570</v>
      </c>
      <c r="BR278" t="s">
        <v>21657</v>
      </c>
      <c r="BS278" t="s">
        <v>18060</v>
      </c>
      <c r="BT278">
        <v>2026</v>
      </c>
      <c r="BU278">
        <v>4</v>
      </c>
      <c r="BV278">
        <v>29</v>
      </c>
      <c r="BY278" t="s">
        <v>693</v>
      </c>
      <c r="BZ278" t="s">
        <v>17943</v>
      </c>
      <c r="CA278" s="1">
        <v>46141.39166666667</v>
      </c>
      <c r="CB278" s="2">
        <v>46142</v>
      </c>
      <c r="CC278">
        <v>12624</v>
      </c>
      <c r="CD278" t="s">
        <v>337</v>
      </c>
      <c r="CE278" t="s">
        <v>2810</v>
      </c>
      <c r="CF278" t="s">
        <v>19773</v>
      </c>
      <c r="CW278">
        <v>5181208</v>
      </c>
      <c r="CX278">
        <v>34606850</v>
      </c>
      <c r="CY278" s="1">
        <v>46155.347916666666</v>
      </c>
      <c r="CZ278">
        <v>2026</v>
      </c>
      <c r="DA278">
        <v>5</v>
      </c>
      <c r="DB278">
        <v>13</v>
      </c>
      <c r="DC278">
        <v>55</v>
      </c>
      <c r="DD278">
        <v>24</v>
      </c>
      <c r="DE278">
        <v>117</v>
      </c>
      <c r="DG278" t="s">
        <v>21658</v>
      </c>
      <c r="DQ278" t="s">
        <v>19358</v>
      </c>
      <c r="DS278" t="s">
        <v>693</v>
      </c>
      <c r="EP278" t="s">
        <v>21207</v>
      </c>
      <c r="EQ278" t="s">
        <v>255</v>
      </c>
      <c r="ER278" t="s">
        <v>17945</v>
      </c>
      <c r="ES278" t="s">
        <v>281</v>
      </c>
      <c r="ET278" t="s">
        <v>20499</v>
      </c>
      <c r="EU278" t="s">
        <v>17962</v>
      </c>
      <c r="EV278" t="s">
        <v>21659</v>
      </c>
      <c r="EW278" t="s">
        <v>21660</v>
      </c>
      <c r="EX278" t="s">
        <v>21661</v>
      </c>
      <c r="EY278" t="s">
        <v>21662</v>
      </c>
      <c r="EZ278" t="s">
        <v>270</v>
      </c>
      <c r="FA278" t="s">
        <v>274</v>
      </c>
      <c r="FB278" t="s">
        <v>279</v>
      </c>
      <c r="FC278" t="s">
        <v>19074</v>
      </c>
      <c r="FD278" t="s">
        <v>17948</v>
      </c>
      <c r="FE278" t="s">
        <v>281</v>
      </c>
      <c r="FF278" s="1">
        <v>46141.55027777778</v>
      </c>
      <c r="FG278">
        <v>3.8</v>
      </c>
      <c r="FH278">
        <v>0</v>
      </c>
      <c r="FI278">
        <v>2</v>
      </c>
      <c r="FK278" t="s">
        <v>21570</v>
      </c>
      <c r="FL278" t="s">
        <v>21663</v>
      </c>
      <c r="FM278" t="s">
        <v>17949</v>
      </c>
    </row>
    <row r="279" spans="1:169" x14ac:dyDescent="0.3">
      <c r="A279">
        <v>0</v>
      </c>
      <c r="B279" t="s">
        <v>17916</v>
      </c>
      <c r="C279" t="s">
        <v>17916</v>
      </c>
      <c r="E279" t="s">
        <v>19358</v>
      </c>
      <c r="O279" t="s">
        <v>18118</v>
      </c>
      <c r="P279">
        <v>2026</v>
      </c>
      <c r="Q279">
        <v>5</v>
      </c>
      <c r="R279">
        <v>8</v>
      </c>
      <c r="S279" t="s">
        <v>21664</v>
      </c>
      <c r="T279" t="s">
        <v>21665</v>
      </c>
      <c r="W279" t="s">
        <v>20488</v>
      </c>
      <c r="Y279" t="s">
        <v>17916</v>
      </c>
      <c r="AB279" t="s">
        <v>251</v>
      </c>
      <c r="AC279" t="s">
        <v>17924</v>
      </c>
      <c r="AD279">
        <v>1000008215411</v>
      </c>
      <c r="AI279" t="s">
        <v>21666</v>
      </c>
      <c r="AJ279" t="s">
        <v>21667</v>
      </c>
      <c r="AK279" t="s">
        <v>693</v>
      </c>
      <c r="AM279" t="s">
        <v>21668</v>
      </c>
      <c r="AN279" t="s">
        <v>21666</v>
      </c>
      <c r="AO279" t="s">
        <v>693</v>
      </c>
      <c r="AP279" t="s">
        <v>21669</v>
      </c>
      <c r="AR279" t="s">
        <v>21668</v>
      </c>
      <c r="AS279" t="s">
        <v>21669</v>
      </c>
      <c r="AT279" t="s">
        <v>21670</v>
      </c>
      <c r="AU279" t="s">
        <v>21671</v>
      </c>
      <c r="AV279" t="s">
        <v>21672</v>
      </c>
      <c r="AW279" t="s">
        <v>230</v>
      </c>
      <c r="AX279" t="s">
        <v>230</v>
      </c>
      <c r="AY279" t="s">
        <v>380</v>
      </c>
      <c r="AZ279" t="s">
        <v>380</v>
      </c>
      <c r="BA279" t="s">
        <v>255</v>
      </c>
      <c r="BB279" s="1">
        <v>46150.645196759258</v>
      </c>
      <c r="BC279">
        <v>2026</v>
      </c>
      <c r="BD279">
        <v>5</v>
      </c>
      <c r="BE279">
        <v>8</v>
      </c>
      <c r="BF279" t="s">
        <v>17934</v>
      </c>
      <c r="BG279" t="s">
        <v>18130</v>
      </c>
      <c r="BH279" t="s">
        <v>17936</v>
      </c>
      <c r="BJ279" t="s">
        <v>21673</v>
      </c>
      <c r="BL279" t="s">
        <v>489</v>
      </c>
      <c r="BM279" t="s">
        <v>499</v>
      </c>
      <c r="BN279" t="s">
        <v>21405</v>
      </c>
      <c r="BO279" t="s">
        <v>486</v>
      </c>
      <c r="BP279" t="s">
        <v>686</v>
      </c>
      <c r="BQ279" t="s">
        <v>21551</v>
      </c>
      <c r="BR279" t="s">
        <v>21674</v>
      </c>
      <c r="BS279" t="s">
        <v>18118</v>
      </c>
      <c r="BT279">
        <v>2026</v>
      </c>
      <c r="BU279">
        <v>5</v>
      </c>
      <c r="BV279">
        <v>8</v>
      </c>
      <c r="BY279" t="s">
        <v>693</v>
      </c>
      <c r="BZ279" t="s">
        <v>17943</v>
      </c>
      <c r="CA279" s="1">
        <v>46150.645138888889</v>
      </c>
      <c r="CB279" s="2">
        <v>46151</v>
      </c>
      <c r="CC279">
        <v>12417</v>
      </c>
      <c r="CD279" t="s">
        <v>337</v>
      </c>
      <c r="CE279" t="s">
        <v>2810</v>
      </c>
      <c r="CF279" t="s">
        <v>19773</v>
      </c>
      <c r="CW279">
        <v>5177751</v>
      </c>
      <c r="CX279">
        <v>34583814</v>
      </c>
      <c r="CY279" s="1">
        <v>46151.60833333333</v>
      </c>
      <c r="CZ279">
        <v>2026</v>
      </c>
      <c r="DA279">
        <v>5</v>
      </c>
      <c r="DB279">
        <v>9</v>
      </c>
      <c r="DC279">
        <v>82</v>
      </c>
      <c r="DD279">
        <v>17</v>
      </c>
      <c r="DE279">
        <v>1355</v>
      </c>
      <c r="DG279" t="s">
        <v>21675</v>
      </c>
      <c r="DQ279" t="s">
        <v>19358</v>
      </c>
      <c r="DS279" t="s">
        <v>693</v>
      </c>
      <c r="EG279" t="s">
        <v>1753</v>
      </c>
      <c r="EP279" t="s">
        <v>21207</v>
      </c>
      <c r="EQ279" t="s">
        <v>255</v>
      </c>
      <c r="ER279" t="s">
        <v>17945</v>
      </c>
      <c r="ES279" t="s">
        <v>281</v>
      </c>
      <c r="ET279" t="s">
        <v>20499</v>
      </c>
      <c r="EU279" t="s">
        <v>17962</v>
      </c>
      <c r="EV279" t="s">
        <v>21676</v>
      </c>
      <c r="EW279" t="s">
        <v>21677</v>
      </c>
      <c r="EX279" t="s">
        <v>21678</v>
      </c>
      <c r="EY279" t="s">
        <v>21679</v>
      </c>
      <c r="EZ279" t="s">
        <v>270</v>
      </c>
      <c r="FB279" t="s">
        <v>281</v>
      </c>
      <c r="FD279" t="s">
        <v>17948</v>
      </c>
      <c r="FE279" t="s">
        <v>281</v>
      </c>
      <c r="FF279" s="1">
        <v>46151.466956018521</v>
      </c>
      <c r="FG279">
        <v>19.72</v>
      </c>
      <c r="FH279">
        <v>1</v>
      </c>
      <c r="FI279">
        <v>1</v>
      </c>
      <c r="FK279" t="s">
        <v>21551</v>
      </c>
      <c r="FL279" t="s">
        <v>21680</v>
      </c>
      <c r="FM279" t="s">
        <v>17949</v>
      </c>
    </row>
    <row r="280" spans="1:169" x14ac:dyDescent="0.3">
      <c r="A280">
        <v>0</v>
      </c>
      <c r="B280" t="s">
        <v>17916</v>
      </c>
      <c r="C280" t="s">
        <v>17917</v>
      </c>
      <c r="D280" t="s">
        <v>21681</v>
      </c>
      <c r="E280" t="s">
        <v>19358</v>
      </c>
      <c r="O280" t="s">
        <v>21682</v>
      </c>
      <c r="P280">
        <v>2026</v>
      </c>
      <c r="Q280">
        <v>4</v>
      </c>
      <c r="R280">
        <v>21</v>
      </c>
      <c r="S280" t="s">
        <v>21683</v>
      </c>
      <c r="T280" t="s">
        <v>21684</v>
      </c>
      <c r="V280" t="s">
        <v>18108</v>
      </c>
      <c r="W280" t="s">
        <v>21685</v>
      </c>
      <c r="Y280" t="s">
        <v>17916</v>
      </c>
      <c r="AB280" t="s">
        <v>251</v>
      </c>
      <c r="AC280" t="s">
        <v>17924</v>
      </c>
      <c r="AD280">
        <v>1000008172974</v>
      </c>
      <c r="AF280" t="s">
        <v>21686</v>
      </c>
      <c r="AI280" t="s">
        <v>21687</v>
      </c>
      <c r="AJ280" t="s">
        <v>21688</v>
      </c>
      <c r="AK280" t="s">
        <v>693</v>
      </c>
      <c r="AM280" t="s">
        <v>21689</v>
      </c>
      <c r="AN280" t="s">
        <v>21687</v>
      </c>
      <c r="AO280" t="s">
        <v>693</v>
      </c>
      <c r="AP280" t="s">
        <v>21689</v>
      </c>
      <c r="AR280" t="s">
        <v>21689</v>
      </c>
      <c r="AS280" t="s">
        <v>21689</v>
      </c>
      <c r="AT280" t="s">
        <v>21690</v>
      </c>
      <c r="AU280" t="s">
        <v>21691</v>
      </c>
      <c r="AV280" t="s">
        <v>21692</v>
      </c>
      <c r="AW280" t="s">
        <v>230</v>
      </c>
      <c r="AX280" t="s">
        <v>230</v>
      </c>
      <c r="AY280" t="s">
        <v>380</v>
      </c>
      <c r="AZ280" t="s">
        <v>380</v>
      </c>
      <c r="BA280" t="s">
        <v>255</v>
      </c>
      <c r="BB280" s="1">
        <v>46133.761365740742</v>
      </c>
      <c r="BC280">
        <v>2026</v>
      </c>
      <c r="BD280">
        <v>4</v>
      </c>
      <c r="BE280">
        <v>21</v>
      </c>
      <c r="BF280" t="s">
        <v>18100</v>
      </c>
      <c r="BG280" t="s">
        <v>18130</v>
      </c>
      <c r="BH280" t="s">
        <v>17936</v>
      </c>
      <c r="BJ280" t="s">
        <v>21689</v>
      </c>
      <c r="BL280" t="s">
        <v>489</v>
      </c>
      <c r="BM280" t="s">
        <v>499</v>
      </c>
      <c r="BN280" t="s">
        <v>21405</v>
      </c>
      <c r="BO280" t="s">
        <v>486</v>
      </c>
      <c r="BP280" t="s">
        <v>21420</v>
      </c>
      <c r="BQ280" t="s">
        <v>21421</v>
      </c>
      <c r="BR280" t="s">
        <v>21693</v>
      </c>
      <c r="BS280" t="s">
        <v>21682</v>
      </c>
      <c r="BT280">
        <v>2026</v>
      </c>
      <c r="BU280">
        <v>4</v>
      </c>
      <c r="BV280">
        <v>21</v>
      </c>
      <c r="BY280" t="s">
        <v>693</v>
      </c>
      <c r="BZ280" t="s">
        <v>17943</v>
      </c>
      <c r="CA280" s="1">
        <v>46133.761111111111</v>
      </c>
      <c r="CB280" s="2">
        <v>46134</v>
      </c>
      <c r="CC280">
        <v>12635</v>
      </c>
      <c r="CD280" t="s">
        <v>337</v>
      </c>
      <c r="CE280" t="s">
        <v>2810</v>
      </c>
      <c r="CF280" t="s">
        <v>19773</v>
      </c>
      <c r="CW280">
        <v>5175411</v>
      </c>
      <c r="CX280">
        <v>34568444</v>
      </c>
      <c r="CY280" s="1">
        <v>46149.472222222219</v>
      </c>
      <c r="CZ280">
        <v>2026</v>
      </c>
      <c r="DA280">
        <v>5</v>
      </c>
      <c r="DB280">
        <v>7</v>
      </c>
      <c r="DC280">
        <v>293</v>
      </c>
      <c r="DD280">
        <v>1</v>
      </c>
      <c r="DE280">
        <v>222</v>
      </c>
      <c r="DG280" t="s">
        <v>21694</v>
      </c>
      <c r="DH280" t="s">
        <v>19269</v>
      </c>
      <c r="DI280" t="s">
        <v>21695</v>
      </c>
      <c r="DQ280" t="s">
        <v>19358</v>
      </c>
      <c r="DS280" t="s">
        <v>693</v>
      </c>
      <c r="EP280" t="s">
        <v>21207</v>
      </c>
      <c r="EQ280" t="s">
        <v>255</v>
      </c>
      <c r="ER280" t="s">
        <v>17945</v>
      </c>
      <c r="ES280" t="s">
        <v>281</v>
      </c>
      <c r="ET280" t="s">
        <v>20499</v>
      </c>
      <c r="EU280" t="s">
        <v>17962</v>
      </c>
      <c r="EX280" t="s">
        <v>21696</v>
      </c>
      <c r="EY280" t="s">
        <v>21697</v>
      </c>
      <c r="EZ280" t="s">
        <v>270</v>
      </c>
      <c r="FA280" t="s">
        <v>274</v>
      </c>
      <c r="FB280" t="s">
        <v>281</v>
      </c>
      <c r="FD280" t="s">
        <v>17948</v>
      </c>
      <c r="FE280" t="s">
        <v>281</v>
      </c>
      <c r="FF280" s="1">
        <v>46134.633460648147</v>
      </c>
      <c r="FG280">
        <v>20.93</v>
      </c>
      <c r="FH280">
        <v>1</v>
      </c>
      <c r="FI280">
        <v>5</v>
      </c>
      <c r="FK280" t="s">
        <v>21421</v>
      </c>
      <c r="FL280" t="s">
        <v>21698</v>
      </c>
      <c r="FM280" t="s">
        <v>17949</v>
      </c>
    </row>
    <row r="281" spans="1:169" x14ac:dyDescent="0.3">
      <c r="A281">
        <v>0</v>
      </c>
      <c r="B281" t="s">
        <v>17916</v>
      </c>
      <c r="C281" t="s">
        <v>17916</v>
      </c>
      <c r="E281" t="s">
        <v>19358</v>
      </c>
      <c r="O281" t="s">
        <v>18060</v>
      </c>
      <c r="P281">
        <v>2026</v>
      </c>
      <c r="Q281">
        <v>4</v>
      </c>
      <c r="R281">
        <v>29</v>
      </c>
      <c r="S281" t="s">
        <v>21699</v>
      </c>
      <c r="T281" t="s">
        <v>21700</v>
      </c>
      <c r="V281" t="s">
        <v>17923</v>
      </c>
      <c r="W281" t="s">
        <v>19238</v>
      </c>
      <c r="Y281" t="s">
        <v>17916</v>
      </c>
      <c r="AB281" t="s">
        <v>251</v>
      </c>
      <c r="AC281" t="s">
        <v>18065</v>
      </c>
      <c r="AD281">
        <v>1000008192826</v>
      </c>
      <c r="AG281" t="s">
        <v>21701</v>
      </c>
      <c r="AH281" t="s">
        <v>21702</v>
      </c>
      <c r="AI281" t="s">
        <v>21703</v>
      </c>
      <c r="AJ281" t="s">
        <v>21704</v>
      </c>
      <c r="AK281" t="s">
        <v>693</v>
      </c>
      <c r="AL281" t="s">
        <v>21701</v>
      </c>
      <c r="AM281" t="s">
        <v>21705</v>
      </c>
      <c r="AN281" t="s">
        <v>21703</v>
      </c>
      <c r="AO281" t="s">
        <v>693</v>
      </c>
      <c r="AP281" t="s">
        <v>21705</v>
      </c>
      <c r="AR281" t="s">
        <v>21705</v>
      </c>
      <c r="AS281" t="s">
        <v>21705</v>
      </c>
      <c r="AT281" t="s">
        <v>21706</v>
      </c>
      <c r="AU281" t="s">
        <v>21707</v>
      </c>
      <c r="AV281" t="s">
        <v>21708</v>
      </c>
      <c r="AW281" t="s">
        <v>230</v>
      </c>
      <c r="AX281" t="s">
        <v>230</v>
      </c>
      <c r="AY281" t="s">
        <v>380</v>
      </c>
      <c r="AZ281" t="s">
        <v>380</v>
      </c>
      <c r="BA281" t="s">
        <v>18076</v>
      </c>
      <c r="BB281" s="1">
        <v>46141.599293981482</v>
      </c>
      <c r="BC281">
        <v>2026</v>
      </c>
      <c r="BD281">
        <v>4</v>
      </c>
      <c r="BE281">
        <v>29</v>
      </c>
      <c r="BF281" t="s">
        <v>18687</v>
      </c>
      <c r="BG281" t="s">
        <v>18130</v>
      </c>
      <c r="BH281" t="s">
        <v>17936</v>
      </c>
      <c r="BJ281" t="s">
        <v>21709</v>
      </c>
      <c r="BL281" t="s">
        <v>489</v>
      </c>
      <c r="BM281" t="s">
        <v>499</v>
      </c>
      <c r="BN281" t="s">
        <v>21405</v>
      </c>
      <c r="BO281" t="s">
        <v>486</v>
      </c>
      <c r="BP281" t="s">
        <v>21710</v>
      </c>
      <c r="BQ281" t="s">
        <v>21551</v>
      </c>
      <c r="BR281" t="s">
        <v>21711</v>
      </c>
      <c r="BS281" t="s">
        <v>18060</v>
      </c>
      <c r="BT281">
        <v>2026</v>
      </c>
      <c r="BU281">
        <v>4</v>
      </c>
      <c r="BV281">
        <v>29</v>
      </c>
      <c r="BY281" t="s">
        <v>386</v>
      </c>
      <c r="BZ281" t="s">
        <v>18083</v>
      </c>
      <c r="CA281" s="1">
        <v>46141.598611111112</v>
      </c>
      <c r="CB281" s="2">
        <v>46142</v>
      </c>
      <c r="CC281">
        <v>12789</v>
      </c>
      <c r="CD281" t="s">
        <v>337</v>
      </c>
      <c r="CE281" t="s">
        <v>2810</v>
      </c>
      <c r="CF281" t="s">
        <v>19773</v>
      </c>
      <c r="CW281">
        <v>5173136</v>
      </c>
      <c r="CX281">
        <v>34550589</v>
      </c>
      <c r="CY281" s="1">
        <v>46147.51458333333</v>
      </c>
      <c r="CZ281">
        <v>2026</v>
      </c>
      <c r="DA281">
        <v>5</v>
      </c>
      <c r="DB281">
        <v>5</v>
      </c>
      <c r="DC281">
        <v>162</v>
      </c>
      <c r="DD281">
        <v>22</v>
      </c>
      <c r="DE281">
        <v>1355</v>
      </c>
      <c r="DF281" t="s">
        <v>21701</v>
      </c>
      <c r="DG281" t="s">
        <v>21536</v>
      </c>
      <c r="DQ281" t="s">
        <v>19358</v>
      </c>
      <c r="DR281" t="s">
        <v>693</v>
      </c>
      <c r="DS281" t="s">
        <v>693</v>
      </c>
      <c r="DT281" t="s">
        <v>693</v>
      </c>
      <c r="DV281" t="s">
        <v>693</v>
      </c>
      <c r="EA281" t="s">
        <v>693</v>
      </c>
      <c r="EB281" t="s">
        <v>693</v>
      </c>
      <c r="EP281" t="s">
        <v>21207</v>
      </c>
      <c r="EQ281" t="s">
        <v>18084</v>
      </c>
      <c r="ES281" t="s">
        <v>281</v>
      </c>
      <c r="ET281" t="s">
        <v>20499</v>
      </c>
      <c r="EU281" t="s">
        <v>17947</v>
      </c>
      <c r="EV281" t="s">
        <v>21712</v>
      </c>
      <c r="EW281" t="s">
        <v>21713</v>
      </c>
      <c r="EX281" t="s">
        <v>21714</v>
      </c>
      <c r="EY281" t="s">
        <v>21715</v>
      </c>
      <c r="EZ281" t="s">
        <v>270</v>
      </c>
      <c r="FA281" t="s">
        <v>274</v>
      </c>
      <c r="FB281" t="s">
        <v>281</v>
      </c>
      <c r="FD281" t="s">
        <v>18133</v>
      </c>
      <c r="FE281" t="s">
        <v>281</v>
      </c>
      <c r="FF281" s="1">
        <v>46141.716898148145</v>
      </c>
      <c r="FG281">
        <v>2.82</v>
      </c>
      <c r="FH281">
        <v>0</v>
      </c>
      <c r="FI281">
        <v>2</v>
      </c>
      <c r="FK281" t="s">
        <v>21551</v>
      </c>
      <c r="FL281" t="s">
        <v>21716</v>
      </c>
      <c r="FM281" t="s">
        <v>17949</v>
      </c>
    </row>
    <row r="282" spans="1:169" x14ac:dyDescent="0.3">
      <c r="A282">
        <v>0</v>
      </c>
      <c r="B282" t="s">
        <v>17916</v>
      </c>
      <c r="C282" t="s">
        <v>17916</v>
      </c>
      <c r="E282" t="s">
        <v>19358</v>
      </c>
      <c r="O282" t="s">
        <v>18089</v>
      </c>
      <c r="P282">
        <v>2026</v>
      </c>
      <c r="Q282">
        <v>5</v>
      </c>
      <c r="R282">
        <v>7</v>
      </c>
      <c r="S282" t="s">
        <v>21717</v>
      </c>
      <c r="T282" t="s">
        <v>21718</v>
      </c>
      <c r="W282" t="s">
        <v>21685</v>
      </c>
      <c r="Y282" t="s">
        <v>17916</v>
      </c>
      <c r="AB282" t="s">
        <v>251</v>
      </c>
      <c r="AC282" t="s">
        <v>18065</v>
      </c>
      <c r="AD282">
        <v>1000008212123</v>
      </c>
      <c r="AG282" t="s">
        <v>21719</v>
      </c>
      <c r="AH282" t="s">
        <v>21720</v>
      </c>
      <c r="AI282" t="s">
        <v>21721</v>
      </c>
      <c r="AJ282" t="s">
        <v>21722</v>
      </c>
      <c r="AK282" t="s">
        <v>693</v>
      </c>
      <c r="AL282" t="s">
        <v>21719</v>
      </c>
      <c r="AN282" t="s">
        <v>21721</v>
      </c>
      <c r="AO282" t="s">
        <v>693</v>
      </c>
      <c r="AT282" t="s">
        <v>21723</v>
      </c>
      <c r="AU282" t="s">
        <v>21724</v>
      </c>
      <c r="AV282" t="s">
        <v>21725</v>
      </c>
      <c r="AW282" t="s">
        <v>230</v>
      </c>
      <c r="AX282" t="s">
        <v>230</v>
      </c>
      <c r="AY282" t="s">
        <v>380</v>
      </c>
      <c r="AZ282" t="s">
        <v>380</v>
      </c>
      <c r="BA282" t="s">
        <v>18076</v>
      </c>
      <c r="BB282" s="1">
        <v>46149.607511574075</v>
      </c>
      <c r="BC282">
        <v>2026</v>
      </c>
      <c r="BD282">
        <v>5</v>
      </c>
      <c r="BE282">
        <v>7</v>
      </c>
      <c r="BF282" t="s">
        <v>18129</v>
      </c>
      <c r="BG282" t="s">
        <v>18130</v>
      </c>
      <c r="BH282" t="s">
        <v>17936</v>
      </c>
      <c r="BJ282" t="s">
        <v>21726</v>
      </c>
      <c r="BL282" t="s">
        <v>489</v>
      </c>
      <c r="BM282" t="s">
        <v>499</v>
      </c>
      <c r="BN282" t="s">
        <v>21405</v>
      </c>
      <c r="BO282" t="s">
        <v>486</v>
      </c>
      <c r="BP282" t="s">
        <v>21420</v>
      </c>
      <c r="BQ282" t="s">
        <v>21466</v>
      </c>
      <c r="BR282" t="s">
        <v>21727</v>
      </c>
      <c r="BS282" t="s">
        <v>18089</v>
      </c>
      <c r="BT282">
        <v>2026</v>
      </c>
      <c r="BU282">
        <v>5</v>
      </c>
      <c r="BV282">
        <v>7</v>
      </c>
      <c r="BY282" t="s">
        <v>386</v>
      </c>
      <c r="BZ282" t="s">
        <v>18083</v>
      </c>
      <c r="CA282" s="1">
        <v>46149.606944444444</v>
      </c>
      <c r="CB282" s="2">
        <v>46150</v>
      </c>
      <c r="CC282">
        <v>12637</v>
      </c>
      <c r="CD282" t="s">
        <v>337</v>
      </c>
      <c r="CE282" t="s">
        <v>2810</v>
      </c>
      <c r="CF282" t="s">
        <v>19773</v>
      </c>
      <c r="CW282">
        <v>5176684</v>
      </c>
      <c r="CX282">
        <v>34577689</v>
      </c>
      <c r="CY282" s="1">
        <v>46150.601388888892</v>
      </c>
      <c r="CZ282">
        <v>2026</v>
      </c>
      <c r="DA282">
        <v>5</v>
      </c>
      <c r="DB282">
        <v>8</v>
      </c>
      <c r="DC282">
        <v>265</v>
      </c>
      <c r="DD282">
        <v>26</v>
      </c>
      <c r="DE282">
        <v>225</v>
      </c>
      <c r="DF282" t="s">
        <v>21719</v>
      </c>
      <c r="DG282" t="s">
        <v>21553</v>
      </c>
      <c r="DH282" t="s">
        <v>19269</v>
      </c>
      <c r="DI282" t="s">
        <v>21728</v>
      </c>
      <c r="DQ282" t="s">
        <v>19358</v>
      </c>
      <c r="DR282" t="s">
        <v>693</v>
      </c>
      <c r="DS282" t="s">
        <v>693</v>
      </c>
      <c r="DT282" t="s">
        <v>693</v>
      </c>
      <c r="DV282" t="s">
        <v>693</v>
      </c>
      <c r="EA282" t="s">
        <v>693</v>
      </c>
      <c r="EB282" t="s">
        <v>693</v>
      </c>
      <c r="EP282" t="s">
        <v>21207</v>
      </c>
      <c r="EQ282" t="s">
        <v>18084</v>
      </c>
      <c r="ES282" t="s">
        <v>281</v>
      </c>
      <c r="ET282" t="s">
        <v>20499</v>
      </c>
      <c r="EU282" t="s">
        <v>17962</v>
      </c>
      <c r="EX282" t="s">
        <v>21729</v>
      </c>
      <c r="EY282" t="s">
        <v>21730</v>
      </c>
      <c r="EZ282" t="s">
        <v>270</v>
      </c>
      <c r="FB282" t="s">
        <v>281</v>
      </c>
      <c r="FD282" t="s">
        <v>18133</v>
      </c>
      <c r="FE282" t="s">
        <v>281</v>
      </c>
      <c r="FF282" s="1">
        <v>46149.633472222224</v>
      </c>
      <c r="FG282">
        <v>0.62</v>
      </c>
      <c r="FH282">
        <v>0</v>
      </c>
      <c r="FI282">
        <v>1</v>
      </c>
      <c r="FK282" t="s">
        <v>21466</v>
      </c>
      <c r="FL282" t="s">
        <v>21731</v>
      </c>
      <c r="FM282" t="s">
        <v>17949</v>
      </c>
    </row>
    <row r="283" spans="1:169" x14ac:dyDescent="0.3">
      <c r="A283">
        <v>0</v>
      </c>
      <c r="B283" t="s">
        <v>17917</v>
      </c>
      <c r="C283" t="s">
        <v>17916</v>
      </c>
      <c r="D283" t="s">
        <v>19307</v>
      </c>
      <c r="E283" t="s">
        <v>19358</v>
      </c>
      <c r="O283" t="s">
        <v>17920</v>
      </c>
      <c r="P283">
        <v>2026</v>
      </c>
      <c r="Q283">
        <v>5</v>
      </c>
      <c r="R283">
        <v>11</v>
      </c>
      <c r="S283" t="s">
        <v>21732</v>
      </c>
      <c r="T283" t="s">
        <v>21733</v>
      </c>
      <c r="W283" t="s">
        <v>2843</v>
      </c>
      <c r="Y283" t="s">
        <v>17916</v>
      </c>
      <c r="AB283" t="s">
        <v>251</v>
      </c>
      <c r="AC283" t="s">
        <v>17924</v>
      </c>
      <c r="AD283">
        <v>1000008219562</v>
      </c>
      <c r="AI283" t="s">
        <v>21734</v>
      </c>
      <c r="AJ283" t="s">
        <v>21735</v>
      </c>
      <c r="AK283" t="s">
        <v>693</v>
      </c>
      <c r="AN283" t="s">
        <v>21734</v>
      </c>
      <c r="AO283" t="s">
        <v>693</v>
      </c>
      <c r="AT283" t="s">
        <v>21736</v>
      </c>
      <c r="AU283" t="s">
        <v>21737</v>
      </c>
      <c r="AV283" t="s">
        <v>21738</v>
      </c>
      <c r="AW283" t="s">
        <v>230</v>
      </c>
      <c r="AX283" t="s">
        <v>230</v>
      </c>
      <c r="AY283" t="s">
        <v>232</v>
      </c>
      <c r="AZ283" t="s">
        <v>232</v>
      </c>
      <c r="BA283" t="s">
        <v>255</v>
      </c>
      <c r="BB283" s="1">
        <v>46153.469259259262</v>
      </c>
      <c r="BC283">
        <v>2026</v>
      </c>
      <c r="BD283">
        <v>5</v>
      </c>
      <c r="BE283">
        <v>11</v>
      </c>
      <c r="BF283" t="s">
        <v>17934</v>
      </c>
      <c r="BG283" t="s">
        <v>17935</v>
      </c>
      <c r="BH283" t="s">
        <v>17936</v>
      </c>
      <c r="BJ283" t="s">
        <v>21739</v>
      </c>
      <c r="BL283" t="s">
        <v>489</v>
      </c>
      <c r="BM283" t="s">
        <v>499</v>
      </c>
      <c r="BN283" t="s">
        <v>21405</v>
      </c>
      <c r="BO283" t="s">
        <v>486</v>
      </c>
      <c r="BP283" t="s">
        <v>21740</v>
      </c>
      <c r="BQ283" t="s">
        <v>21421</v>
      </c>
      <c r="BR283" t="s">
        <v>21741</v>
      </c>
      <c r="BS283" t="s">
        <v>17920</v>
      </c>
      <c r="BT283">
        <v>2026</v>
      </c>
      <c r="BU283">
        <v>5</v>
      </c>
      <c r="BV283">
        <v>11</v>
      </c>
      <c r="BY283" t="s">
        <v>693</v>
      </c>
      <c r="BZ283" t="s">
        <v>17943</v>
      </c>
      <c r="CA283" s="1">
        <v>46153.46875</v>
      </c>
      <c r="CB283" s="2">
        <v>46153</v>
      </c>
      <c r="CC283">
        <v>12815</v>
      </c>
      <c r="CD283" t="s">
        <v>337</v>
      </c>
      <c r="CE283" t="s">
        <v>2810</v>
      </c>
      <c r="CF283" t="s">
        <v>19773</v>
      </c>
      <c r="CW283">
        <v>5182697</v>
      </c>
      <c r="CX283">
        <v>34618570</v>
      </c>
      <c r="CY283" s="1">
        <v>46156.513194444444</v>
      </c>
      <c r="CZ283">
        <v>2026</v>
      </c>
      <c r="DA283">
        <v>5</v>
      </c>
      <c r="DB283">
        <v>14</v>
      </c>
      <c r="DC283">
        <v>231</v>
      </c>
      <c r="DD283">
        <v>1</v>
      </c>
      <c r="DE283">
        <v>222</v>
      </c>
      <c r="DG283" t="s">
        <v>21742</v>
      </c>
      <c r="DQ283" t="s">
        <v>19358</v>
      </c>
      <c r="DS283" t="s">
        <v>693</v>
      </c>
      <c r="EP283" t="s">
        <v>21207</v>
      </c>
      <c r="EQ283" t="s">
        <v>255</v>
      </c>
      <c r="ER283" t="s">
        <v>17945</v>
      </c>
      <c r="ES283" t="s">
        <v>281</v>
      </c>
      <c r="ET283" t="s">
        <v>20499</v>
      </c>
      <c r="EU283" t="s">
        <v>17962</v>
      </c>
      <c r="EV283" t="s">
        <v>21743</v>
      </c>
      <c r="EW283" t="s">
        <v>21744</v>
      </c>
      <c r="EX283" t="s">
        <v>21745</v>
      </c>
      <c r="EY283" t="s">
        <v>21746</v>
      </c>
      <c r="EZ283" t="s">
        <v>270</v>
      </c>
      <c r="FB283" t="s">
        <v>279</v>
      </c>
      <c r="FC283" t="s">
        <v>19074</v>
      </c>
      <c r="FD283" t="s">
        <v>17948</v>
      </c>
      <c r="FE283" t="s">
        <v>281</v>
      </c>
      <c r="FF283" s="1">
        <v>46153.508391203701</v>
      </c>
      <c r="FG283">
        <v>0.94</v>
      </c>
      <c r="FH283">
        <v>0</v>
      </c>
      <c r="FI283">
        <v>2</v>
      </c>
      <c r="FK283" t="s">
        <v>21421</v>
      </c>
      <c r="FL283" t="s">
        <v>21747</v>
      </c>
      <c r="FM283" t="s">
        <v>17949</v>
      </c>
    </row>
    <row r="284" spans="1:169" x14ac:dyDescent="0.3">
      <c r="A284">
        <v>0</v>
      </c>
      <c r="B284" t="s">
        <v>17916</v>
      </c>
      <c r="C284" t="s">
        <v>17916</v>
      </c>
      <c r="E284" t="s">
        <v>19358</v>
      </c>
      <c r="O284" t="s">
        <v>18230</v>
      </c>
      <c r="P284">
        <v>2026</v>
      </c>
      <c r="Q284">
        <v>5</v>
      </c>
      <c r="R284">
        <v>12</v>
      </c>
      <c r="S284" t="s">
        <v>21748</v>
      </c>
      <c r="T284" t="s">
        <v>21749</v>
      </c>
      <c r="W284" t="s">
        <v>19371</v>
      </c>
      <c r="Y284" t="s">
        <v>17916</v>
      </c>
      <c r="AB284" t="s">
        <v>251</v>
      </c>
      <c r="AC284" t="s">
        <v>18065</v>
      </c>
      <c r="AD284">
        <v>1000008224550</v>
      </c>
      <c r="AG284" t="s">
        <v>21750</v>
      </c>
      <c r="AH284" t="s">
        <v>21751</v>
      </c>
      <c r="AI284" t="s">
        <v>21752</v>
      </c>
      <c r="AJ284" t="s">
        <v>21753</v>
      </c>
      <c r="AK284" t="s">
        <v>693</v>
      </c>
      <c r="AL284" t="s">
        <v>21750</v>
      </c>
      <c r="AN284" t="s">
        <v>21752</v>
      </c>
      <c r="AO284" t="s">
        <v>693</v>
      </c>
      <c r="AT284" t="s">
        <v>21754</v>
      </c>
      <c r="AU284" t="s">
        <v>21755</v>
      </c>
      <c r="AV284" t="s">
        <v>21756</v>
      </c>
      <c r="AW284" t="s">
        <v>230</v>
      </c>
      <c r="AX284" t="s">
        <v>230</v>
      </c>
      <c r="AY284" t="s">
        <v>380</v>
      </c>
      <c r="AZ284" t="s">
        <v>380</v>
      </c>
      <c r="BA284" t="s">
        <v>18076</v>
      </c>
      <c r="BB284" s="1">
        <v>46154.737384259257</v>
      </c>
      <c r="BC284">
        <v>2026</v>
      </c>
      <c r="BD284">
        <v>5</v>
      </c>
      <c r="BE284">
        <v>12</v>
      </c>
      <c r="BF284" t="s">
        <v>21757</v>
      </c>
      <c r="BG284" t="s">
        <v>18130</v>
      </c>
      <c r="BH284" t="s">
        <v>17936</v>
      </c>
      <c r="BJ284" t="s">
        <v>21758</v>
      </c>
      <c r="BL284" t="s">
        <v>489</v>
      </c>
      <c r="BM284" t="s">
        <v>499</v>
      </c>
      <c r="BN284" t="s">
        <v>21405</v>
      </c>
      <c r="BO284" t="s">
        <v>486</v>
      </c>
      <c r="BP284" t="s">
        <v>2877</v>
      </c>
      <c r="BQ284" t="s">
        <v>21421</v>
      </c>
      <c r="BR284" t="s">
        <v>21759</v>
      </c>
      <c r="BS284" t="s">
        <v>18230</v>
      </c>
      <c r="BT284">
        <v>2026</v>
      </c>
      <c r="BU284">
        <v>5</v>
      </c>
      <c r="BV284">
        <v>12</v>
      </c>
      <c r="BY284" t="s">
        <v>249</v>
      </c>
      <c r="BZ284" t="s">
        <v>18083</v>
      </c>
      <c r="CA284" s="1">
        <v>46154.736805555556</v>
      </c>
      <c r="CB284" s="2">
        <v>46155</v>
      </c>
      <c r="CC284">
        <v>12883</v>
      </c>
      <c r="CD284" t="s">
        <v>337</v>
      </c>
      <c r="CE284" t="s">
        <v>2810</v>
      </c>
      <c r="CF284" t="s">
        <v>19773</v>
      </c>
      <c r="CW284">
        <v>5181806</v>
      </c>
      <c r="CX284">
        <v>34607202</v>
      </c>
      <c r="CY284" s="1">
        <v>46155.40625</v>
      </c>
      <c r="CZ284">
        <v>2026</v>
      </c>
      <c r="DA284">
        <v>5</v>
      </c>
      <c r="DB284">
        <v>13</v>
      </c>
      <c r="DC284">
        <v>5</v>
      </c>
      <c r="DD284">
        <v>1</v>
      </c>
      <c r="DE284">
        <v>222</v>
      </c>
      <c r="DF284" t="s">
        <v>21750</v>
      </c>
      <c r="DG284" t="s">
        <v>21760</v>
      </c>
      <c r="DQ284" t="s">
        <v>19358</v>
      </c>
      <c r="DR284" t="s">
        <v>693</v>
      </c>
      <c r="DS284" t="s">
        <v>693</v>
      </c>
      <c r="DT284" t="s">
        <v>693</v>
      </c>
      <c r="DV284" t="s">
        <v>693</v>
      </c>
      <c r="EA284" t="s">
        <v>693</v>
      </c>
      <c r="EB284" t="s">
        <v>693</v>
      </c>
      <c r="EP284" t="s">
        <v>21207</v>
      </c>
      <c r="EQ284" t="s">
        <v>18084</v>
      </c>
      <c r="ES284" t="s">
        <v>281</v>
      </c>
      <c r="ET284" t="s">
        <v>20499</v>
      </c>
      <c r="EU284" t="s">
        <v>17962</v>
      </c>
      <c r="EV284" t="s">
        <v>21761</v>
      </c>
      <c r="EW284" t="s">
        <v>21762</v>
      </c>
      <c r="EX284" t="s">
        <v>21763</v>
      </c>
      <c r="EY284" t="s">
        <v>21764</v>
      </c>
      <c r="EZ284" t="s">
        <v>270</v>
      </c>
      <c r="FB284" t="s">
        <v>279</v>
      </c>
      <c r="FC284" t="s">
        <v>19074</v>
      </c>
      <c r="FD284" t="s">
        <v>19340</v>
      </c>
      <c r="FE284" t="s">
        <v>281</v>
      </c>
      <c r="FF284" s="1">
        <v>46154.758368055554</v>
      </c>
      <c r="FG284">
        <v>0.5</v>
      </c>
      <c r="FH284">
        <v>0</v>
      </c>
      <c r="FI284">
        <v>1</v>
      </c>
      <c r="FK284" t="s">
        <v>21421</v>
      </c>
      <c r="FL284" t="s">
        <v>21765</v>
      </c>
      <c r="FM284" t="s">
        <v>17949</v>
      </c>
    </row>
    <row r="285" spans="1:169" x14ac:dyDescent="0.3">
      <c r="A285">
        <v>0</v>
      </c>
      <c r="B285" t="s">
        <v>17916</v>
      </c>
      <c r="C285" t="s">
        <v>17916</v>
      </c>
      <c r="E285" t="s">
        <v>19358</v>
      </c>
      <c r="O285" t="s">
        <v>18230</v>
      </c>
      <c r="P285">
        <v>2026</v>
      </c>
      <c r="Q285">
        <v>5</v>
      </c>
      <c r="R285">
        <v>12</v>
      </c>
      <c r="S285" t="s">
        <v>21766</v>
      </c>
      <c r="T285" t="s">
        <v>21767</v>
      </c>
      <c r="W285" t="s">
        <v>2843</v>
      </c>
      <c r="Y285" t="s">
        <v>17916</v>
      </c>
      <c r="AB285" t="s">
        <v>251</v>
      </c>
      <c r="AC285" t="s">
        <v>17924</v>
      </c>
      <c r="AD285">
        <v>1000008223304</v>
      </c>
      <c r="AI285" t="s">
        <v>21768</v>
      </c>
      <c r="AJ285" t="s">
        <v>21769</v>
      </c>
      <c r="AK285" t="s">
        <v>693</v>
      </c>
      <c r="AM285" t="s">
        <v>2573</v>
      </c>
      <c r="AN285" t="s">
        <v>21768</v>
      </c>
      <c r="AO285" t="s">
        <v>693</v>
      </c>
      <c r="AP285" t="s">
        <v>2573</v>
      </c>
      <c r="AR285" t="s">
        <v>2573</v>
      </c>
      <c r="AS285" t="s">
        <v>2573</v>
      </c>
      <c r="AT285" t="s">
        <v>21770</v>
      </c>
      <c r="AU285" t="s">
        <v>21771</v>
      </c>
      <c r="AV285" t="s">
        <v>21772</v>
      </c>
      <c r="AW285" t="s">
        <v>230</v>
      </c>
      <c r="AX285" t="s">
        <v>230</v>
      </c>
      <c r="AY285" t="s">
        <v>380</v>
      </c>
      <c r="AZ285" t="s">
        <v>380</v>
      </c>
      <c r="BA285" t="s">
        <v>255</v>
      </c>
      <c r="BB285" s="1">
        <v>46154.546817129631</v>
      </c>
      <c r="BC285">
        <v>2026</v>
      </c>
      <c r="BD285">
        <v>5</v>
      </c>
      <c r="BE285">
        <v>12</v>
      </c>
      <c r="BF285" t="s">
        <v>17934</v>
      </c>
      <c r="BG285" t="s">
        <v>18130</v>
      </c>
      <c r="BH285" t="s">
        <v>17936</v>
      </c>
      <c r="BJ285" t="s">
        <v>2573</v>
      </c>
      <c r="BL285" t="s">
        <v>489</v>
      </c>
      <c r="BM285" t="s">
        <v>499</v>
      </c>
      <c r="BN285" t="s">
        <v>21405</v>
      </c>
      <c r="BO285" t="s">
        <v>486</v>
      </c>
      <c r="BP285" t="s">
        <v>2202</v>
      </c>
      <c r="BQ285" t="s">
        <v>21407</v>
      </c>
      <c r="BR285" t="s">
        <v>2568</v>
      </c>
      <c r="BS285" t="s">
        <v>18230</v>
      </c>
      <c r="BT285">
        <v>2026</v>
      </c>
      <c r="BU285">
        <v>5</v>
      </c>
      <c r="BV285">
        <v>12</v>
      </c>
      <c r="BY285" t="s">
        <v>693</v>
      </c>
      <c r="BZ285" t="s">
        <v>17943</v>
      </c>
      <c r="CA285" s="1">
        <v>46154.546527777777</v>
      </c>
      <c r="CB285" s="2">
        <v>46155</v>
      </c>
      <c r="CC285">
        <v>12819</v>
      </c>
      <c r="CD285" t="s">
        <v>337</v>
      </c>
      <c r="CE285" t="s">
        <v>2810</v>
      </c>
      <c r="CF285" t="s">
        <v>19773</v>
      </c>
      <c r="CW285">
        <v>5181802</v>
      </c>
      <c r="CX285">
        <v>34608341</v>
      </c>
      <c r="CY285" s="1">
        <v>46155.463888888888</v>
      </c>
      <c r="CZ285">
        <v>2026</v>
      </c>
      <c r="DA285">
        <v>5</v>
      </c>
      <c r="DB285">
        <v>13</v>
      </c>
      <c r="DC285">
        <v>26</v>
      </c>
      <c r="DD285">
        <v>21</v>
      </c>
      <c r="DE285">
        <v>222</v>
      </c>
      <c r="DG285" t="s">
        <v>21773</v>
      </c>
      <c r="DQ285" t="s">
        <v>19358</v>
      </c>
      <c r="DS285" t="s">
        <v>693</v>
      </c>
      <c r="EP285" t="s">
        <v>21207</v>
      </c>
      <c r="EQ285" t="s">
        <v>255</v>
      </c>
      <c r="ER285" t="s">
        <v>17945</v>
      </c>
      <c r="ES285" t="s">
        <v>281</v>
      </c>
      <c r="ET285" t="s">
        <v>20499</v>
      </c>
      <c r="EU285" t="s">
        <v>17962</v>
      </c>
      <c r="EX285" t="s">
        <v>21774</v>
      </c>
      <c r="EY285" t="s">
        <v>21775</v>
      </c>
      <c r="EZ285" t="s">
        <v>270</v>
      </c>
      <c r="FB285" t="s">
        <v>279</v>
      </c>
      <c r="FC285" t="s">
        <v>19074</v>
      </c>
      <c r="FD285" t="s">
        <v>17948</v>
      </c>
      <c r="FE285" t="s">
        <v>281</v>
      </c>
      <c r="FF285" s="1">
        <v>46154.591782407406</v>
      </c>
      <c r="FG285">
        <v>1.08</v>
      </c>
      <c r="FH285">
        <v>0</v>
      </c>
      <c r="FI285">
        <v>1</v>
      </c>
      <c r="FK285" t="s">
        <v>21407</v>
      </c>
      <c r="FL285" t="s">
        <v>21776</v>
      </c>
      <c r="FM285" t="s">
        <v>17949</v>
      </c>
    </row>
    <row r="286" spans="1:169" x14ac:dyDescent="0.3">
      <c r="A286">
        <v>0</v>
      </c>
      <c r="B286" t="s">
        <v>17917</v>
      </c>
      <c r="C286" t="s">
        <v>17917</v>
      </c>
      <c r="D286" t="s">
        <v>21777</v>
      </c>
      <c r="E286" t="s">
        <v>19358</v>
      </c>
      <c r="O286" t="s">
        <v>18230</v>
      </c>
      <c r="P286">
        <v>2026</v>
      </c>
      <c r="Q286">
        <v>5</v>
      </c>
      <c r="R286">
        <v>12</v>
      </c>
      <c r="S286" t="s">
        <v>21778</v>
      </c>
      <c r="T286" t="s">
        <v>21779</v>
      </c>
      <c r="V286" t="s">
        <v>18108</v>
      </c>
      <c r="W286" t="s">
        <v>2823</v>
      </c>
      <c r="Y286" t="s">
        <v>17916</v>
      </c>
      <c r="AB286" t="s">
        <v>251</v>
      </c>
      <c r="AC286" t="s">
        <v>18065</v>
      </c>
      <c r="AD286">
        <v>1000008222240</v>
      </c>
      <c r="AG286" t="s">
        <v>21780</v>
      </c>
      <c r="AH286" t="s">
        <v>21781</v>
      </c>
      <c r="AI286" t="s">
        <v>21782</v>
      </c>
      <c r="AJ286" t="s">
        <v>21783</v>
      </c>
      <c r="AK286" t="s">
        <v>693</v>
      </c>
      <c r="AL286" t="s">
        <v>21780</v>
      </c>
      <c r="AM286" t="s">
        <v>21784</v>
      </c>
      <c r="AN286" t="s">
        <v>21782</v>
      </c>
      <c r="AO286" t="s">
        <v>693</v>
      </c>
      <c r="AR286" t="s">
        <v>21784</v>
      </c>
      <c r="AT286" t="s">
        <v>21785</v>
      </c>
      <c r="AU286" t="s">
        <v>21786</v>
      </c>
      <c r="AV286" t="s">
        <v>21787</v>
      </c>
      <c r="AW286" t="s">
        <v>230</v>
      </c>
      <c r="AX286" t="s">
        <v>230</v>
      </c>
      <c r="AY286" t="s">
        <v>380</v>
      </c>
      <c r="AZ286" t="s">
        <v>380</v>
      </c>
      <c r="BA286" t="s">
        <v>18076</v>
      </c>
      <c r="BB286" s="1">
        <v>46154.416261574072</v>
      </c>
      <c r="BC286">
        <v>2026</v>
      </c>
      <c r="BD286">
        <v>5</v>
      </c>
      <c r="BE286">
        <v>12</v>
      </c>
      <c r="BF286" t="s">
        <v>18129</v>
      </c>
      <c r="BG286" t="s">
        <v>18130</v>
      </c>
      <c r="BH286" t="s">
        <v>17936</v>
      </c>
      <c r="BJ286" t="s">
        <v>21788</v>
      </c>
      <c r="BL286" t="s">
        <v>489</v>
      </c>
      <c r="BM286" t="s">
        <v>499</v>
      </c>
      <c r="BN286" t="s">
        <v>21405</v>
      </c>
      <c r="BO286" t="s">
        <v>486</v>
      </c>
      <c r="BP286" t="s">
        <v>3203</v>
      </c>
      <c r="BQ286" t="s">
        <v>21407</v>
      </c>
      <c r="BR286" t="s">
        <v>21789</v>
      </c>
      <c r="BS286" t="s">
        <v>18230</v>
      </c>
      <c r="BT286">
        <v>2026</v>
      </c>
      <c r="BU286">
        <v>5</v>
      </c>
      <c r="BV286">
        <v>12</v>
      </c>
      <c r="BY286" t="s">
        <v>386</v>
      </c>
      <c r="BZ286" t="s">
        <v>18083</v>
      </c>
      <c r="CA286" s="1">
        <v>46154.415972222225</v>
      </c>
      <c r="CB286" s="2">
        <v>46154</v>
      </c>
      <c r="CC286">
        <v>12852</v>
      </c>
      <c r="CD286" t="s">
        <v>337</v>
      </c>
      <c r="CE286" t="s">
        <v>2810</v>
      </c>
      <c r="CF286" t="s">
        <v>19773</v>
      </c>
      <c r="CN286" t="s">
        <v>19269</v>
      </c>
      <c r="CW286">
        <v>5181804</v>
      </c>
      <c r="CX286">
        <v>34612390</v>
      </c>
      <c r="CY286" s="1">
        <v>46155.762499999997</v>
      </c>
      <c r="CZ286">
        <v>2026</v>
      </c>
      <c r="DA286">
        <v>5</v>
      </c>
      <c r="DB286">
        <v>13</v>
      </c>
      <c r="DC286">
        <v>3</v>
      </c>
      <c r="DD286">
        <v>1</v>
      </c>
      <c r="DE286">
        <v>222</v>
      </c>
      <c r="DF286" t="s">
        <v>21780</v>
      </c>
      <c r="DG286" t="s">
        <v>21790</v>
      </c>
      <c r="DH286" t="s">
        <v>19269</v>
      </c>
      <c r="DI286" t="s">
        <v>21791</v>
      </c>
      <c r="DJ286" t="s">
        <v>19269</v>
      </c>
      <c r="DK286" t="s">
        <v>21792</v>
      </c>
      <c r="DM286" t="s">
        <v>19269</v>
      </c>
      <c r="DO286" t="s">
        <v>21793</v>
      </c>
      <c r="DQ286" t="s">
        <v>19358</v>
      </c>
      <c r="DR286" t="s">
        <v>693</v>
      </c>
      <c r="DS286" t="s">
        <v>693</v>
      </c>
      <c r="DT286" t="s">
        <v>693</v>
      </c>
      <c r="DV286" t="s">
        <v>693</v>
      </c>
      <c r="EA286" t="s">
        <v>693</v>
      </c>
      <c r="EB286" t="s">
        <v>693</v>
      </c>
      <c r="EP286" t="s">
        <v>21207</v>
      </c>
      <c r="EQ286" t="s">
        <v>18084</v>
      </c>
      <c r="ES286" t="s">
        <v>281</v>
      </c>
      <c r="ET286" t="s">
        <v>20499</v>
      </c>
      <c r="EU286" t="s">
        <v>17962</v>
      </c>
      <c r="EV286" t="s">
        <v>21794</v>
      </c>
      <c r="EW286" t="s">
        <v>21795</v>
      </c>
      <c r="EX286" t="s">
        <v>21796</v>
      </c>
      <c r="EY286" t="s">
        <v>21797</v>
      </c>
      <c r="EZ286" t="s">
        <v>270</v>
      </c>
      <c r="FB286" t="s">
        <v>279</v>
      </c>
      <c r="FC286" t="s">
        <v>19074</v>
      </c>
      <c r="FD286" t="s">
        <v>18133</v>
      </c>
      <c r="FE286" t="s">
        <v>281</v>
      </c>
      <c r="FF286" s="1">
        <v>46154.591782407406</v>
      </c>
      <c r="FG286">
        <v>4.21</v>
      </c>
      <c r="FH286">
        <v>0</v>
      </c>
      <c r="FI286">
        <v>3</v>
      </c>
      <c r="FJ286" t="s">
        <v>21798</v>
      </c>
      <c r="FK286" t="s">
        <v>21407</v>
      </c>
      <c r="FL286" t="s">
        <v>21799</v>
      </c>
      <c r="FM286" t="s">
        <v>17949</v>
      </c>
    </row>
    <row r="287" spans="1:169" x14ac:dyDescent="0.3">
      <c r="A287">
        <v>1</v>
      </c>
      <c r="B287" t="s">
        <v>17917</v>
      </c>
      <c r="C287" t="s">
        <v>17917</v>
      </c>
      <c r="D287" t="s">
        <v>21800</v>
      </c>
      <c r="E287" t="s">
        <v>19358</v>
      </c>
      <c r="O287" t="s">
        <v>21801</v>
      </c>
      <c r="P287">
        <v>2026</v>
      </c>
      <c r="Q287">
        <v>4</v>
      </c>
      <c r="R287">
        <v>28</v>
      </c>
      <c r="S287" t="s">
        <v>21802</v>
      </c>
      <c r="T287" t="s">
        <v>21803</v>
      </c>
      <c r="V287" t="s">
        <v>18870</v>
      </c>
      <c r="W287" t="s">
        <v>21685</v>
      </c>
      <c r="Y287" t="s">
        <v>17916</v>
      </c>
      <c r="AB287" t="s">
        <v>251</v>
      </c>
      <c r="AC287" t="s">
        <v>17924</v>
      </c>
      <c r="AD287">
        <v>1000008188301</v>
      </c>
      <c r="AI287" t="s">
        <v>21804</v>
      </c>
      <c r="AJ287" t="s">
        <v>21805</v>
      </c>
      <c r="AK287" t="s">
        <v>693</v>
      </c>
      <c r="AM287" t="s">
        <v>21806</v>
      </c>
      <c r="AN287" t="s">
        <v>21804</v>
      </c>
      <c r="AO287" t="s">
        <v>693</v>
      </c>
      <c r="AR287" t="s">
        <v>21806</v>
      </c>
      <c r="AT287" t="s">
        <v>21807</v>
      </c>
      <c r="AU287" t="s">
        <v>21808</v>
      </c>
      <c r="AV287" t="s">
        <v>21809</v>
      </c>
      <c r="AW287" t="s">
        <v>230</v>
      </c>
      <c r="AX287" t="s">
        <v>230</v>
      </c>
      <c r="AY287" t="s">
        <v>380</v>
      </c>
      <c r="AZ287" t="s">
        <v>380</v>
      </c>
      <c r="BA287" t="s">
        <v>255</v>
      </c>
      <c r="BB287" s="1">
        <v>46140.39565972222</v>
      </c>
      <c r="BC287">
        <v>2026</v>
      </c>
      <c r="BD287">
        <v>4</v>
      </c>
      <c r="BE287">
        <v>28</v>
      </c>
      <c r="BF287" t="s">
        <v>17934</v>
      </c>
      <c r="BG287" t="s">
        <v>18130</v>
      </c>
      <c r="BH287" t="s">
        <v>17936</v>
      </c>
      <c r="BI287" t="s">
        <v>18101</v>
      </c>
      <c r="BJ287" t="s">
        <v>21806</v>
      </c>
      <c r="BL287" t="s">
        <v>489</v>
      </c>
      <c r="BM287" t="s">
        <v>499</v>
      </c>
      <c r="BN287" t="s">
        <v>21405</v>
      </c>
      <c r="BO287" t="s">
        <v>486</v>
      </c>
      <c r="BP287" t="s">
        <v>21810</v>
      </c>
      <c r="BQ287" t="s">
        <v>21433</v>
      </c>
      <c r="BR287" t="s">
        <v>21811</v>
      </c>
      <c r="BS287" t="s">
        <v>21801</v>
      </c>
      <c r="BT287">
        <v>2026</v>
      </c>
      <c r="BU287">
        <v>4</v>
      </c>
      <c r="BV287">
        <v>28</v>
      </c>
      <c r="BY287" t="s">
        <v>693</v>
      </c>
      <c r="BZ287" t="s">
        <v>17943</v>
      </c>
      <c r="CA287" s="1">
        <v>46140.395138888889</v>
      </c>
      <c r="CB287" s="2">
        <v>46141</v>
      </c>
      <c r="CC287">
        <v>12811</v>
      </c>
      <c r="CD287" t="s">
        <v>337</v>
      </c>
      <c r="CE287" t="s">
        <v>2810</v>
      </c>
      <c r="CF287" t="s">
        <v>19773</v>
      </c>
      <c r="CW287">
        <v>5179313</v>
      </c>
      <c r="CX287">
        <v>34591682</v>
      </c>
      <c r="CY287" s="1">
        <v>46153.452777777777</v>
      </c>
      <c r="CZ287">
        <v>2026</v>
      </c>
      <c r="DA287">
        <v>5</v>
      </c>
      <c r="DB287">
        <v>11</v>
      </c>
      <c r="DC287">
        <v>85</v>
      </c>
      <c r="DD287">
        <v>4</v>
      </c>
      <c r="DE287">
        <v>225</v>
      </c>
      <c r="DG287" t="s">
        <v>21812</v>
      </c>
      <c r="DH287" t="s">
        <v>19269</v>
      </c>
      <c r="DI287" t="s">
        <v>21813</v>
      </c>
      <c r="DQ287" t="s">
        <v>19358</v>
      </c>
      <c r="DS287" t="s">
        <v>693</v>
      </c>
      <c r="EP287" t="s">
        <v>21207</v>
      </c>
      <c r="EQ287" t="s">
        <v>255</v>
      </c>
      <c r="ER287" t="s">
        <v>17945</v>
      </c>
      <c r="ES287" t="s">
        <v>281</v>
      </c>
      <c r="ET287" t="s">
        <v>20499</v>
      </c>
      <c r="EU287" t="s">
        <v>17962</v>
      </c>
      <c r="EV287" t="s">
        <v>21814</v>
      </c>
      <c r="EW287" t="s">
        <v>21815</v>
      </c>
      <c r="EX287" t="s">
        <v>21816</v>
      </c>
      <c r="EY287" t="s">
        <v>21817</v>
      </c>
      <c r="EZ287" t="s">
        <v>270</v>
      </c>
      <c r="FA287" t="s">
        <v>274</v>
      </c>
      <c r="FB287" t="s">
        <v>281</v>
      </c>
      <c r="FD287" t="s">
        <v>17948</v>
      </c>
      <c r="FE287" t="s">
        <v>281</v>
      </c>
      <c r="FF287" s="1">
        <v>46140.425462962965</v>
      </c>
      <c r="FG287">
        <v>0.72</v>
      </c>
      <c r="FH287">
        <v>0</v>
      </c>
      <c r="FI287">
        <v>4</v>
      </c>
      <c r="FK287" t="s">
        <v>21433</v>
      </c>
      <c r="FL287" t="s">
        <v>21818</v>
      </c>
      <c r="FM287" t="s">
        <v>17949</v>
      </c>
    </row>
    <row r="288" spans="1:169" x14ac:dyDescent="0.3">
      <c r="A288">
        <v>0</v>
      </c>
      <c r="B288" t="s">
        <v>17916</v>
      </c>
      <c r="C288" t="s">
        <v>17916</v>
      </c>
      <c r="E288" t="s">
        <v>17918</v>
      </c>
      <c r="F288">
        <v>46157.291666666664</v>
      </c>
      <c r="G288">
        <v>2026</v>
      </c>
      <c r="H288">
        <v>5</v>
      </c>
      <c r="I288">
        <v>15</v>
      </c>
      <c r="J288" t="s">
        <v>17963</v>
      </c>
      <c r="O288" t="s">
        <v>18000</v>
      </c>
      <c r="P288">
        <v>2026</v>
      </c>
      <c r="Q288">
        <v>5</v>
      </c>
      <c r="R288">
        <v>14</v>
      </c>
      <c r="S288" t="s">
        <v>21819</v>
      </c>
      <c r="T288" t="s">
        <v>21820</v>
      </c>
      <c r="Y288" t="s">
        <v>17916</v>
      </c>
      <c r="AB288" t="s">
        <v>251</v>
      </c>
      <c r="AC288" t="s">
        <v>17924</v>
      </c>
      <c r="AD288">
        <v>1000008239862</v>
      </c>
      <c r="AI288" t="s">
        <v>21821</v>
      </c>
      <c r="AJ288" t="s">
        <v>21822</v>
      </c>
      <c r="AK288" t="s">
        <v>693</v>
      </c>
      <c r="AN288" t="s">
        <v>21821</v>
      </c>
      <c r="AO288" t="s">
        <v>693</v>
      </c>
      <c r="AT288" t="s">
        <v>21823</v>
      </c>
      <c r="AU288" t="s">
        <v>21824</v>
      </c>
      <c r="AV288" t="s">
        <v>21825</v>
      </c>
      <c r="AW288" t="s">
        <v>230</v>
      </c>
      <c r="AX288" t="s">
        <v>230</v>
      </c>
      <c r="AY288" t="s">
        <v>380</v>
      </c>
      <c r="AZ288" t="s">
        <v>380</v>
      </c>
      <c r="BA288" t="s">
        <v>255</v>
      </c>
      <c r="BB288" s="1">
        <v>46156.744120370371</v>
      </c>
      <c r="BC288">
        <v>2026</v>
      </c>
      <c r="BD288">
        <v>5</v>
      </c>
      <c r="BE288">
        <v>14</v>
      </c>
      <c r="BF288" t="s">
        <v>17934</v>
      </c>
      <c r="BG288" t="s">
        <v>18130</v>
      </c>
      <c r="BH288" t="s">
        <v>17936</v>
      </c>
      <c r="BJ288" t="s">
        <v>21826</v>
      </c>
      <c r="BL288" t="s">
        <v>1930</v>
      </c>
      <c r="BM288" t="s">
        <v>1926</v>
      </c>
      <c r="BN288" t="s">
        <v>21827</v>
      </c>
      <c r="BO288" t="s">
        <v>1927</v>
      </c>
      <c r="BP288" t="s">
        <v>21828</v>
      </c>
      <c r="BQ288" t="s">
        <v>21829</v>
      </c>
      <c r="BR288" t="s">
        <v>21830</v>
      </c>
      <c r="BS288" t="s">
        <v>18000</v>
      </c>
      <c r="BT288">
        <v>2026</v>
      </c>
      <c r="BU288">
        <v>5</v>
      </c>
      <c r="BV288">
        <v>14</v>
      </c>
      <c r="BY288" t="s">
        <v>693</v>
      </c>
      <c r="BZ288" t="s">
        <v>17943</v>
      </c>
      <c r="CA288" s="1">
        <v>46156.743750000001</v>
      </c>
      <c r="CB288" s="2">
        <v>46157</v>
      </c>
      <c r="CE288" t="s">
        <v>2810</v>
      </c>
      <c r="CY288" s="1"/>
      <c r="DQ288" t="s">
        <v>17918</v>
      </c>
      <c r="DS288" t="s">
        <v>693</v>
      </c>
      <c r="EP288" t="s">
        <v>21207</v>
      </c>
      <c r="EQ288" t="s">
        <v>255</v>
      </c>
      <c r="ER288" t="s">
        <v>17945</v>
      </c>
      <c r="ES288" t="s">
        <v>281</v>
      </c>
      <c r="ET288" t="s">
        <v>21831</v>
      </c>
      <c r="EU288" t="s">
        <v>17962</v>
      </c>
      <c r="EZ288" t="s">
        <v>270</v>
      </c>
      <c r="FB288" t="s">
        <v>281</v>
      </c>
      <c r="FD288" t="s">
        <v>17948</v>
      </c>
      <c r="FE288" t="s">
        <v>281</v>
      </c>
      <c r="FF288" s="1">
        <v>46156.75849537037</v>
      </c>
      <c r="FG288">
        <v>0.35</v>
      </c>
      <c r="FH288">
        <v>0</v>
      </c>
      <c r="FM288" t="s">
        <v>17949</v>
      </c>
    </row>
    <row r="289" spans="1:169" x14ac:dyDescent="0.3">
      <c r="A289">
        <v>6</v>
      </c>
      <c r="B289" t="s">
        <v>17916</v>
      </c>
      <c r="C289" t="s">
        <v>17917</v>
      </c>
      <c r="D289" t="s">
        <v>21832</v>
      </c>
      <c r="E289" t="s">
        <v>17918</v>
      </c>
      <c r="F289">
        <v>46157.291666666664</v>
      </c>
      <c r="G289">
        <v>2026</v>
      </c>
      <c r="H289">
        <v>5</v>
      </c>
      <c r="I289">
        <v>15</v>
      </c>
      <c r="J289" t="s">
        <v>17963</v>
      </c>
      <c r="O289" t="s">
        <v>18917</v>
      </c>
      <c r="P289">
        <v>2026</v>
      </c>
      <c r="Q289">
        <v>5</v>
      </c>
      <c r="R289">
        <v>6</v>
      </c>
      <c r="S289" t="s">
        <v>21833</v>
      </c>
      <c r="T289" t="s">
        <v>21834</v>
      </c>
      <c r="V289" t="s">
        <v>18108</v>
      </c>
      <c r="Y289" t="s">
        <v>17916</v>
      </c>
      <c r="AB289" t="s">
        <v>251</v>
      </c>
      <c r="AC289" t="s">
        <v>17924</v>
      </c>
      <c r="AD289">
        <v>1000008209203</v>
      </c>
      <c r="AI289" t="s">
        <v>21835</v>
      </c>
      <c r="AJ289" t="s">
        <v>21836</v>
      </c>
      <c r="AK289" t="s">
        <v>693</v>
      </c>
      <c r="AM289" t="s">
        <v>21837</v>
      </c>
      <c r="AN289" t="s">
        <v>21835</v>
      </c>
      <c r="AO289" t="s">
        <v>693</v>
      </c>
      <c r="AR289" t="s">
        <v>21837</v>
      </c>
      <c r="AT289" t="s">
        <v>21838</v>
      </c>
      <c r="AU289" t="s">
        <v>21839</v>
      </c>
      <c r="AV289" t="s">
        <v>21840</v>
      </c>
      <c r="AW289" t="s">
        <v>230</v>
      </c>
      <c r="AX289" t="s">
        <v>230</v>
      </c>
      <c r="AY289" t="s">
        <v>380</v>
      </c>
      <c r="AZ289" t="s">
        <v>380</v>
      </c>
      <c r="BA289" t="s">
        <v>255</v>
      </c>
      <c r="BB289" s="1">
        <v>46148.681886574072</v>
      </c>
      <c r="BC289">
        <v>2026</v>
      </c>
      <c r="BD289">
        <v>5</v>
      </c>
      <c r="BE289">
        <v>6</v>
      </c>
      <c r="BF289" t="s">
        <v>18010</v>
      </c>
      <c r="BG289" t="s">
        <v>18130</v>
      </c>
      <c r="BH289" t="s">
        <v>17936</v>
      </c>
      <c r="BI289" t="s">
        <v>18101</v>
      </c>
      <c r="BJ289" t="s">
        <v>21837</v>
      </c>
      <c r="BL289" t="s">
        <v>1930</v>
      </c>
      <c r="BM289" t="s">
        <v>1926</v>
      </c>
      <c r="BN289" t="s">
        <v>21827</v>
      </c>
      <c r="BO289" t="s">
        <v>1927</v>
      </c>
      <c r="BP289" t="s">
        <v>21841</v>
      </c>
      <c r="BQ289" t="s">
        <v>21842</v>
      </c>
      <c r="BR289" t="s">
        <v>21843</v>
      </c>
      <c r="BS289" t="s">
        <v>18917</v>
      </c>
      <c r="BT289">
        <v>2026</v>
      </c>
      <c r="BU289">
        <v>5</v>
      </c>
      <c r="BV289">
        <v>6</v>
      </c>
      <c r="BY289" t="s">
        <v>693</v>
      </c>
      <c r="BZ289" t="s">
        <v>17943</v>
      </c>
      <c r="CA289" s="1">
        <v>46148.681250000001</v>
      </c>
      <c r="CB289" s="2">
        <v>46150</v>
      </c>
      <c r="CC289">
        <v>12901</v>
      </c>
      <c r="CD289" t="s">
        <v>337</v>
      </c>
      <c r="CE289" t="s">
        <v>2810</v>
      </c>
      <c r="CF289" t="s">
        <v>19773</v>
      </c>
      <c r="CW289">
        <v>5177428</v>
      </c>
      <c r="CX289">
        <v>34577367</v>
      </c>
      <c r="CY289" s="1">
        <v>46150.720833333333</v>
      </c>
      <c r="CZ289">
        <v>2026</v>
      </c>
      <c r="DA289">
        <v>5</v>
      </c>
      <c r="DB289">
        <v>8</v>
      </c>
      <c r="DC289">
        <v>28</v>
      </c>
      <c r="DD289">
        <v>1</v>
      </c>
      <c r="DE289">
        <v>271</v>
      </c>
      <c r="DG289" t="s">
        <v>21844</v>
      </c>
      <c r="DQ289" t="s">
        <v>17918</v>
      </c>
      <c r="DS289" t="s">
        <v>693</v>
      </c>
      <c r="EP289" t="s">
        <v>21207</v>
      </c>
      <c r="EQ289" t="s">
        <v>255</v>
      </c>
      <c r="ER289" t="s">
        <v>17945</v>
      </c>
      <c r="ES289" t="s">
        <v>281</v>
      </c>
      <c r="ET289" t="s">
        <v>21831</v>
      </c>
      <c r="EU289" t="s">
        <v>17962</v>
      </c>
      <c r="EV289" t="s">
        <v>21845</v>
      </c>
      <c r="EX289" t="s">
        <v>21846</v>
      </c>
      <c r="EY289" t="s">
        <v>21847</v>
      </c>
      <c r="EZ289" t="s">
        <v>270</v>
      </c>
      <c r="FB289" t="s">
        <v>281</v>
      </c>
      <c r="FD289" t="s">
        <v>17948</v>
      </c>
      <c r="FE289" t="s">
        <v>281</v>
      </c>
      <c r="FF289" s="1">
        <v>46148.716944444444</v>
      </c>
      <c r="FG289">
        <v>0.84</v>
      </c>
      <c r="FH289">
        <v>0</v>
      </c>
      <c r="FI289">
        <v>1</v>
      </c>
      <c r="FK289" t="s">
        <v>21842</v>
      </c>
      <c r="FL289" t="s">
        <v>21848</v>
      </c>
      <c r="FM289" t="s">
        <v>17949</v>
      </c>
    </row>
    <row r="290" spans="1:169" x14ac:dyDescent="0.3">
      <c r="A290">
        <v>0</v>
      </c>
      <c r="B290" t="s">
        <v>17917</v>
      </c>
      <c r="C290" t="s">
        <v>17917</v>
      </c>
      <c r="D290" t="s">
        <v>18731</v>
      </c>
      <c r="E290" t="s">
        <v>19037</v>
      </c>
      <c r="O290" t="s">
        <v>19038</v>
      </c>
      <c r="P290">
        <v>2026</v>
      </c>
      <c r="Q290">
        <v>4</v>
      </c>
      <c r="R290">
        <v>30</v>
      </c>
      <c r="S290" t="s">
        <v>21849</v>
      </c>
      <c r="T290" t="s">
        <v>21850</v>
      </c>
      <c r="Y290" t="s">
        <v>17916</v>
      </c>
      <c r="AB290" t="s">
        <v>251</v>
      </c>
      <c r="AC290" t="s">
        <v>17924</v>
      </c>
      <c r="AD290">
        <v>1000008197549</v>
      </c>
      <c r="AF290" t="s">
        <v>21851</v>
      </c>
      <c r="AI290" t="s">
        <v>21852</v>
      </c>
      <c r="AJ290" t="s">
        <v>21853</v>
      </c>
      <c r="AK290" t="s">
        <v>693</v>
      </c>
      <c r="AM290" t="s">
        <v>21854</v>
      </c>
      <c r="AN290" t="s">
        <v>21852</v>
      </c>
      <c r="AO290" t="s">
        <v>693</v>
      </c>
      <c r="AP290" t="s">
        <v>21855</v>
      </c>
      <c r="AR290" t="s">
        <v>21854</v>
      </c>
      <c r="AS290" t="s">
        <v>21855</v>
      </c>
      <c r="AT290" t="s">
        <v>21856</v>
      </c>
      <c r="AU290" t="s">
        <v>21857</v>
      </c>
      <c r="AV290" t="s">
        <v>21858</v>
      </c>
      <c r="AW290" t="s">
        <v>230</v>
      </c>
      <c r="AX290" t="s">
        <v>230</v>
      </c>
      <c r="AY290" t="s">
        <v>380</v>
      </c>
      <c r="AZ290" t="s">
        <v>380</v>
      </c>
      <c r="BA290" t="s">
        <v>255</v>
      </c>
      <c r="BB290" s="1">
        <v>46142.722777777781</v>
      </c>
      <c r="BC290">
        <v>2026</v>
      </c>
      <c r="BD290">
        <v>4</v>
      </c>
      <c r="BE290">
        <v>30</v>
      </c>
      <c r="BF290" t="s">
        <v>17934</v>
      </c>
      <c r="BG290" t="s">
        <v>18130</v>
      </c>
      <c r="BH290" t="s">
        <v>17936</v>
      </c>
      <c r="BJ290" t="s">
        <v>21855</v>
      </c>
      <c r="BL290" t="s">
        <v>1930</v>
      </c>
      <c r="BM290" t="s">
        <v>1926</v>
      </c>
      <c r="BN290" t="s">
        <v>21827</v>
      </c>
      <c r="BO290" t="s">
        <v>1927</v>
      </c>
      <c r="BP290" t="s">
        <v>21859</v>
      </c>
      <c r="BQ290" t="s">
        <v>21860</v>
      </c>
      <c r="BR290" t="s">
        <v>21861</v>
      </c>
      <c r="BS290" t="s">
        <v>19038</v>
      </c>
      <c r="BT290">
        <v>2026</v>
      </c>
      <c r="BU290">
        <v>4</v>
      </c>
      <c r="BV290">
        <v>30</v>
      </c>
      <c r="BZ290" t="s">
        <v>17943</v>
      </c>
      <c r="CA290" s="1">
        <v>46142.722222222219</v>
      </c>
      <c r="CB290" s="2">
        <v>46144</v>
      </c>
      <c r="CE290" t="s">
        <v>2810</v>
      </c>
      <c r="CY290" s="1"/>
      <c r="DQ290" t="s">
        <v>19037</v>
      </c>
      <c r="DS290" t="s">
        <v>693</v>
      </c>
      <c r="EP290" t="s">
        <v>21207</v>
      </c>
      <c r="EQ290" t="s">
        <v>255</v>
      </c>
      <c r="ER290" t="s">
        <v>17945</v>
      </c>
      <c r="ES290" t="s">
        <v>281</v>
      </c>
      <c r="ET290" t="s">
        <v>21831</v>
      </c>
      <c r="EU290" t="s">
        <v>17962</v>
      </c>
      <c r="EZ290" t="s">
        <v>394</v>
      </c>
      <c r="FB290" t="s">
        <v>279</v>
      </c>
      <c r="FC290" t="s">
        <v>18518</v>
      </c>
      <c r="FE290" t="s">
        <v>281</v>
      </c>
      <c r="FF290" s="1"/>
      <c r="FI290">
        <v>3</v>
      </c>
      <c r="FM290" t="s">
        <v>17949</v>
      </c>
    </row>
    <row r="291" spans="1:169" x14ac:dyDescent="0.3">
      <c r="A291">
        <v>0</v>
      </c>
      <c r="B291" t="s">
        <v>17916</v>
      </c>
      <c r="C291" t="s">
        <v>17916</v>
      </c>
      <c r="E291" t="s">
        <v>19358</v>
      </c>
      <c r="O291" t="s">
        <v>18230</v>
      </c>
      <c r="P291">
        <v>2026</v>
      </c>
      <c r="Q291">
        <v>5</v>
      </c>
      <c r="R291">
        <v>12</v>
      </c>
      <c r="S291" t="s">
        <v>21862</v>
      </c>
      <c r="T291" t="s">
        <v>21863</v>
      </c>
      <c r="W291" t="s">
        <v>19371</v>
      </c>
      <c r="Y291" t="s">
        <v>17916</v>
      </c>
      <c r="AB291" t="s">
        <v>251</v>
      </c>
      <c r="AC291" t="s">
        <v>17924</v>
      </c>
      <c r="AD291">
        <v>1000008224120</v>
      </c>
      <c r="AI291" t="s">
        <v>21864</v>
      </c>
      <c r="AJ291" t="s">
        <v>21865</v>
      </c>
      <c r="AK291" t="s">
        <v>693</v>
      </c>
      <c r="AM291" t="s">
        <v>21866</v>
      </c>
      <c r="AN291" t="s">
        <v>21864</v>
      </c>
      <c r="AO291" t="s">
        <v>693</v>
      </c>
      <c r="AP291" t="s">
        <v>21867</v>
      </c>
      <c r="AR291" t="s">
        <v>21866</v>
      </c>
      <c r="AS291" t="s">
        <v>21867</v>
      </c>
      <c r="AT291" t="s">
        <v>21868</v>
      </c>
      <c r="AU291" t="s">
        <v>21869</v>
      </c>
      <c r="AV291" t="s">
        <v>21870</v>
      </c>
      <c r="AW291" t="s">
        <v>230</v>
      </c>
      <c r="AX291" t="s">
        <v>230</v>
      </c>
      <c r="AY291" t="s">
        <v>1879</v>
      </c>
      <c r="AZ291" t="s">
        <v>1879</v>
      </c>
      <c r="BA291" t="s">
        <v>255</v>
      </c>
      <c r="BB291" s="1">
        <v>46154.672094907408</v>
      </c>
      <c r="BC291">
        <v>2026</v>
      </c>
      <c r="BD291">
        <v>5</v>
      </c>
      <c r="BE291">
        <v>12</v>
      </c>
      <c r="BF291" t="s">
        <v>17934</v>
      </c>
      <c r="BG291" t="s">
        <v>17935</v>
      </c>
      <c r="BH291" t="s">
        <v>17936</v>
      </c>
      <c r="BJ291" t="s">
        <v>21871</v>
      </c>
      <c r="BL291" t="s">
        <v>1930</v>
      </c>
      <c r="BM291" t="s">
        <v>1926</v>
      </c>
      <c r="BN291" t="s">
        <v>21827</v>
      </c>
      <c r="BO291" t="s">
        <v>1927</v>
      </c>
      <c r="BP291" t="s">
        <v>2917</v>
      </c>
      <c r="BQ291" t="s">
        <v>21842</v>
      </c>
      <c r="BR291" t="s">
        <v>21872</v>
      </c>
      <c r="BS291" t="s">
        <v>18230</v>
      </c>
      <c r="BT291">
        <v>2026</v>
      </c>
      <c r="BU291">
        <v>5</v>
      </c>
      <c r="BV291">
        <v>12</v>
      </c>
      <c r="BY291" t="s">
        <v>693</v>
      </c>
      <c r="BZ291" t="s">
        <v>17943</v>
      </c>
      <c r="CA291" s="1">
        <v>46154.671527777777</v>
      </c>
      <c r="CB291" s="2">
        <v>46155</v>
      </c>
      <c r="CE291" t="s">
        <v>2810</v>
      </c>
      <c r="CY291" s="1"/>
      <c r="DQ291" t="s">
        <v>19358</v>
      </c>
      <c r="DS291" t="s">
        <v>693</v>
      </c>
      <c r="EP291" t="s">
        <v>21207</v>
      </c>
      <c r="EQ291" t="s">
        <v>255</v>
      </c>
      <c r="ER291" t="s">
        <v>17945</v>
      </c>
      <c r="ES291" t="s">
        <v>281</v>
      </c>
      <c r="ET291" t="s">
        <v>21831</v>
      </c>
      <c r="EU291" t="s">
        <v>17962</v>
      </c>
      <c r="EZ291" t="s">
        <v>270</v>
      </c>
      <c r="FB291" t="s">
        <v>279</v>
      </c>
      <c r="FC291" t="s">
        <v>19074</v>
      </c>
      <c r="FD291" t="s">
        <v>17948</v>
      </c>
      <c r="FE291" t="s">
        <v>281</v>
      </c>
      <c r="FF291" s="1">
        <v>46154.716747685183</v>
      </c>
      <c r="FG291">
        <v>1.07</v>
      </c>
      <c r="FH291">
        <v>0</v>
      </c>
      <c r="FI291">
        <v>1</v>
      </c>
      <c r="FM291" t="s">
        <v>17949</v>
      </c>
    </row>
    <row r="292" spans="1:169" x14ac:dyDescent="0.3">
      <c r="A292">
        <v>0</v>
      </c>
      <c r="B292" t="s">
        <v>17916</v>
      </c>
      <c r="C292" t="s">
        <v>17916</v>
      </c>
      <c r="E292" t="s">
        <v>17918</v>
      </c>
      <c r="F292">
        <v>46158.291666666664</v>
      </c>
      <c r="G292">
        <v>2026</v>
      </c>
      <c r="H292">
        <v>5</v>
      </c>
      <c r="I292">
        <v>16</v>
      </c>
      <c r="J292" t="s">
        <v>17963</v>
      </c>
      <c r="O292" t="s">
        <v>21542</v>
      </c>
      <c r="P292">
        <v>2026</v>
      </c>
      <c r="Q292">
        <v>5</v>
      </c>
      <c r="R292">
        <v>10</v>
      </c>
      <c r="S292" t="s">
        <v>21873</v>
      </c>
      <c r="T292" t="s">
        <v>21874</v>
      </c>
      <c r="V292" t="s">
        <v>18063</v>
      </c>
      <c r="Y292" t="s">
        <v>17916</v>
      </c>
      <c r="AB292" t="s">
        <v>251</v>
      </c>
      <c r="AC292" t="s">
        <v>17924</v>
      </c>
      <c r="AD292">
        <v>1000008218769</v>
      </c>
      <c r="AF292" t="s">
        <v>21875</v>
      </c>
      <c r="AI292" t="s">
        <v>21876</v>
      </c>
      <c r="AJ292" t="s">
        <v>21877</v>
      </c>
      <c r="AK292" t="s">
        <v>693</v>
      </c>
      <c r="AN292" t="s">
        <v>21878</v>
      </c>
      <c r="AO292" t="s">
        <v>693</v>
      </c>
      <c r="AT292" t="s">
        <v>21879</v>
      </c>
      <c r="AU292" t="s">
        <v>21880</v>
      </c>
      <c r="AV292" t="s">
        <v>21881</v>
      </c>
      <c r="AW292" t="s">
        <v>230</v>
      </c>
      <c r="AX292" t="s">
        <v>230</v>
      </c>
      <c r="AY292" t="s">
        <v>17933</v>
      </c>
      <c r="AZ292" t="s">
        <v>17933</v>
      </c>
      <c r="BA292" t="s">
        <v>255</v>
      </c>
      <c r="BB292" s="1">
        <v>46152.574988425928</v>
      </c>
      <c r="BC292">
        <v>2026</v>
      </c>
      <c r="BD292">
        <v>5</v>
      </c>
      <c r="BE292">
        <v>10</v>
      </c>
      <c r="BF292" t="s">
        <v>17934</v>
      </c>
      <c r="BG292" t="s">
        <v>17935</v>
      </c>
      <c r="BH292" t="s">
        <v>17936</v>
      </c>
      <c r="BJ292" t="s">
        <v>21882</v>
      </c>
      <c r="BL292" t="s">
        <v>21883</v>
      </c>
      <c r="BM292" t="s">
        <v>21884</v>
      </c>
      <c r="BN292" t="s">
        <v>1391</v>
      </c>
      <c r="BO292" t="s">
        <v>2294</v>
      </c>
      <c r="BP292" t="s">
        <v>20255</v>
      </c>
      <c r="BQ292" t="s">
        <v>21885</v>
      </c>
      <c r="BR292" t="s">
        <v>21886</v>
      </c>
      <c r="BS292" t="s">
        <v>21542</v>
      </c>
      <c r="BT292">
        <v>2026</v>
      </c>
      <c r="BU292">
        <v>5</v>
      </c>
      <c r="BV292">
        <v>10</v>
      </c>
      <c r="BY292" t="s">
        <v>693</v>
      </c>
      <c r="BZ292" t="s">
        <v>17943</v>
      </c>
      <c r="CA292" s="1">
        <v>46152.574305555558</v>
      </c>
      <c r="CB292" s="2">
        <v>46153</v>
      </c>
      <c r="CE292" t="s">
        <v>2810</v>
      </c>
      <c r="CY292" s="1"/>
      <c r="DQ292" t="s">
        <v>17918</v>
      </c>
      <c r="DS292" t="s">
        <v>693</v>
      </c>
      <c r="EP292" t="s">
        <v>19813</v>
      </c>
      <c r="EQ292" t="s">
        <v>255</v>
      </c>
      <c r="ER292" t="s">
        <v>17945</v>
      </c>
      <c r="ES292" t="s">
        <v>281</v>
      </c>
      <c r="ET292" t="s">
        <v>21887</v>
      </c>
      <c r="EU292" t="s">
        <v>17962</v>
      </c>
      <c r="EZ292" t="s">
        <v>270</v>
      </c>
      <c r="FB292" t="s">
        <v>281</v>
      </c>
      <c r="FD292" t="s">
        <v>17948</v>
      </c>
      <c r="FE292" t="s">
        <v>281</v>
      </c>
      <c r="FF292" s="1">
        <v>46152.633379629631</v>
      </c>
      <c r="FG292">
        <v>1.4</v>
      </c>
      <c r="FH292">
        <v>0</v>
      </c>
      <c r="FI292">
        <v>3</v>
      </c>
      <c r="FM292" t="s">
        <v>17949</v>
      </c>
    </row>
    <row r="293" spans="1:169" x14ac:dyDescent="0.3">
      <c r="A293">
        <v>0</v>
      </c>
      <c r="B293" t="s">
        <v>17917</v>
      </c>
      <c r="C293" t="s">
        <v>17916</v>
      </c>
      <c r="D293" t="s">
        <v>21888</v>
      </c>
      <c r="E293" t="s">
        <v>19358</v>
      </c>
      <c r="O293" t="s">
        <v>18000</v>
      </c>
      <c r="P293">
        <v>2026</v>
      </c>
      <c r="Q293">
        <v>5</v>
      </c>
      <c r="R293">
        <v>14</v>
      </c>
      <c r="S293" t="s">
        <v>21889</v>
      </c>
      <c r="T293" t="s">
        <v>21890</v>
      </c>
      <c r="V293" t="s">
        <v>18354</v>
      </c>
      <c r="W293" t="s">
        <v>2841</v>
      </c>
      <c r="Y293" t="s">
        <v>17916</v>
      </c>
      <c r="AB293" t="s">
        <v>251</v>
      </c>
      <c r="AC293" t="s">
        <v>17924</v>
      </c>
      <c r="AD293">
        <v>1000008229425</v>
      </c>
      <c r="AF293" t="s">
        <v>21891</v>
      </c>
      <c r="AI293" t="s">
        <v>21892</v>
      </c>
      <c r="AJ293" t="s">
        <v>21893</v>
      </c>
      <c r="AK293" t="s">
        <v>693</v>
      </c>
      <c r="AN293" t="s">
        <v>21892</v>
      </c>
      <c r="AO293" t="s">
        <v>693</v>
      </c>
      <c r="AT293" t="s">
        <v>21894</v>
      </c>
      <c r="AU293" t="s">
        <v>21895</v>
      </c>
      <c r="AV293" t="s">
        <v>21896</v>
      </c>
      <c r="AW293" t="s">
        <v>230</v>
      </c>
      <c r="AX293" t="s">
        <v>230</v>
      </c>
      <c r="AY293" t="s">
        <v>17933</v>
      </c>
      <c r="AZ293" t="s">
        <v>17933</v>
      </c>
      <c r="BA293" t="s">
        <v>255</v>
      </c>
      <c r="BB293" s="1">
        <v>46156.544456018521</v>
      </c>
      <c r="BC293">
        <v>2026</v>
      </c>
      <c r="BD293">
        <v>5</v>
      </c>
      <c r="BE293">
        <v>14</v>
      </c>
      <c r="BF293" t="s">
        <v>17934</v>
      </c>
      <c r="BG293" t="s">
        <v>17935</v>
      </c>
      <c r="BH293" t="s">
        <v>17936</v>
      </c>
      <c r="BJ293" t="s">
        <v>21897</v>
      </c>
      <c r="BL293" t="s">
        <v>3216</v>
      </c>
      <c r="BM293" t="s">
        <v>3217</v>
      </c>
      <c r="BN293" t="s">
        <v>1391</v>
      </c>
      <c r="BO293" t="s">
        <v>2294</v>
      </c>
      <c r="BP293" t="s">
        <v>21898</v>
      </c>
      <c r="BQ293" t="s">
        <v>21899</v>
      </c>
      <c r="BR293" t="s">
        <v>21900</v>
      </c>
      <c r="BS293" t="s">
        <v>18000</v>
      </c>
      <c r="BT293">
        <v>2026</v>
      </c>
      <c r="BU293">
        <v>5</v>
      </c>
      <c r="BV293">
        <v>14</v>
      </c>
      <c r="BY293" t="s">
        <v>693</v>
      </c>
      <c r="BZ293" t="s">
        <v>17943</v>
      </c>
      <c r="CA293" s="1">
        <v>46156.544444444444</v>
      </c>
      <c r="CB293" s="2">
        <v>46157</v>
      </c>
      <c r="CC293">
        <v>4524</v>
      </c>
      <c r="CD293" t="s">
        <v>337</v>
      </c>
      <c r="CE293" t="s">
        <v>2810</v>
      </c>
      <c r="CF293" t="s">
        <v>20497</v>
      </c>
      <c r="CW293">
        <v>5182880</v>
      </c>
      <c r="CX293">
        <v>34626012</v>
      </c>
      <c r="CY293" s="1">
        <v>46156.714583333334</v>
      </c>
      <c r="CZ293">
        <v>2026</v>
      </c>
      <c r="DA293">
        <v>5</v>
      </c>
      <c r="DB293">
        <v>14</v>
      </c>
      <c r="DC293">
        <v>3</v>
      </c>
      <c r="DD293">
        <v>1</v>
      </c>
      <c r="DE293">
        <v>825</v>
      </c>
      <c r="DG293" t="s">
        <v>21901</v>
      </c>
      <c r="DQ293" t="s">
        <v>19358</v>
      </c>
      <c r="DS293" t="s">
        <v>693</v>
      </c>
      <c r="EP293" t="s">
        <v>19813</v>
      </c>
      <c r="EQ293" t="s">
        <v>255</v>
      </c>
      <c r="ER293" t="s">
        <v>17945</v>
      </c>
      <c r="ES293" t="s">
        <v>281</v>
      </c>
      <c r="ET293" t="s">
        <v>21902</v>
      </c>
      <c r="EU293" t="s">
        <v>17962</v>
      </c>
      <c r="EV293" t="s">
        <v>21903</v>
      </c>
      <c r="EW293" t="s">
        <v>21904</v>
      </c>
      <c r="EX293" t="s">
        <v>21905</v>
      </c>
      <c r="EY293" t="s">
        <v>21906</v>
      </c>
      <c r="EZ293" t="s">
        <v>270</v>
      </c>
      <c r="FB293" t="s">
        <v>279</v>
      </c>
      <c r="FC293" t="s">
        <v>19074</v>
      </c>
      <c r="FD293" t="s">
        <v>17948</v>
      </c>
      <c r="FE293" t="s">
        <v>281</v>
      </c>
      <c r="FF293" s="1">
        <v>46156.591747685183</v>
      </c>
      <c r="FG293">
        <v>1.1399999999999999</v>
      </c>
      <c r="FH293">
        <v>0</v>
      </c>
      <c r="FK293" t="s">
        <v>21899</v>
      </c>
      <c r="FL293" t="s">
        <v>21907</v>
      </c>
      <c r="FM293" t="s">
        <v>17949</v>
      </c>
    </row>
    <row r="294" spans="1:169" x14ac:dyDescent="0.3">
      <c r="A294">
        <v>0</v>
      </c>
      <c r="B294" t="s">
        <v>17916</v>
      </c>
      <c r="C294" t="s">
        <v>17916</v>
      </c>
      <c r="E294" t="s">
        <v>19358</v>
      </c>
      <c r="O294" t="s">
        <v>18230</v>
      </c>
      <c r="P294">
        <v>2026</v>
      </c>
      <c r="Q294">
        <v>5</v>
      </c>
      <c r="R294">
        <v>12</v>
      </c>
      <c r="S294" t="s">
        <v>21908</v>
      </c>
      <c r="T294" t="s">
        <v>21909</v>
      </c>
      <c r="W294" t="s">
        <v>21910</v>
      </c>
      <c r="Y294" t="s">
        <v>17916</v>
      </c>
      <c r="AB294" t="s">
        <v>251</v>
      </c>
      <c r="AC294" t="s">
        <v>18065</v>
      </c>
      <c r="AD294">
        <v>1000008223864</v>
      </c>
      <c r="AG294" t="s">
        <v>21911</v>
      </c>
      <c r="AH294" t="s">
        <v>21912</v>
      </c>
      <c r="AI294" t="s">
        <v>21913</v>
      </c>
      <c r="AJ294" t="s">
        <v>21914</v>
      </c>
      <c r="AK294" t="s">
        <v>693</v>
      </c>
      <c r="AL294" t="s">
        <v>21911</v>
      </c>
      <c r="AM294" t="s">
        <v>21915</v>
      </c>
      <c r="AN294" t="s">
        <v>21913</v>
      </c>
      <c r="AO294" t="s">
        <v>693</v>
      </c>
      <c r="AR294" t="s">
        <v>21915</v>
      </c>
      <c r="AT294" t="s">
        <v>21916</v>
      </c>
      <c r="AU294" t="s">
        <v>21917</v>
      </c>
      <c r="AV294" t="s">
        <v>21918</v>
      </c>
      <c r="AW294" t="s">
        <v>230</v>
      </c>
      <c r="AX294" t="s">
        <v>230</v>
      </c>
      <c r="AY294" t="s">
        <v>380</v>
      </c>
      <c r="AZ294" t="s">
        <v>380</v>
      </c>
      <c r="BA294" t="s">
        <v>18076</v>
      </c>
      <c r="BB294" s="1">
        <v>46154.634664351855</v>
      </c>
      <c r="BC294">
        <v>2026</v>
      </c>
      <c r="BD294">
        <v>5</v>
      </c>
      <c r="BE294">
        <v>12</v>
      </c>
      <c r="BF294" t="s">
        <v>18129</v>
      </c>
      <c r="BG294" t="s">
        <v>18130</v>
      </c>
      <c r="BH294" t="s">
        <v>17936</v>
      </c>
      <c r="BJ294" t="s">
        <v>21915</v>
      </c>
      <c r="BL294" t="s">
        <v>21883</v>
      </c>
      <c r="BM294" t="s">
        <v>21884</v>
      </c>
      <c r="BN294" t="s">
        <v>1391</v>
      </c>
      <c r="BO294" t="s">
        <v>2294</v>
      </c>
      <c r="BP294" t="s">
        <v>2995</v>
      </c>
      <c r="BQ294" t="s">
        <v>21885</v>
      </c>
      <c r="BR294" t="s">
        <v>21919</v>
      </c>
      <c r="BS294" t="s">
        <v>18230</v>
      </c>
      <c r="BT294">
        <v>2026</v>
      </c>
      <c r="BU294">
        <v>5</v>
      </c>
      <c r="BV294">
        <v>12</v>
      </c>
      <c r="BY294" t="s">
        <v>386</v>
      </c>
      <c r="BZ294" t="s">
        <v>18083</v>
      </c>
      <c r="CA294" s="1">
        <v>46154.634027777778</v>
      </c>
      <c r="CB294" s="2">
        <v>46155</v>
      </c>
      <c r="CC294">
        <v>11982</v>
      </c>
      <c r="CD294" t="s">
        <v>337</v>
      </c>
      <c r="CE294" t="s">
        <v>2810</v>
      </c>
      <c r="CF294" t="s">
        <v>20497</v>
      </c>
      <c r="CW294">
        <v>5181834</v>
      </c>
      <c r="CX294">
        <v>34607856</v>
      </c>
      <c r="CY294" s="1">
        <v>46155.397916666669</v>
      </c>
      <c r="CZ294">
        <v>2026</v>
      </c>
      <c r="DA294">
        <v>5</v>
      </c>
      <c r="DB294">
        <v>13</v>
      </c>
      <c r="DC294">
        <v>80</v>
      </c>
      <c r="DD294">
        <v>1</v>
      </c>
      <c r="DE294">
        <v>980</v>
      </c>
      <c r="DF294" t="s">
        <v>21911</v>
      </c>
      <c r="DG294" t="s">
        <v>21920</v>
      </c>
      <c r="DQ294" t="s">
        <v>19358</v>
      </c>
      <c r="DR294" t="s">
        <v>693</v>
      </c>
      <c r="DS294" t="s">
        <v>693</v>
      </c>
      <c r="DT294" t="s">
        <v>693</v>
      </c>
      <c r="DV294" t="s">
        <v>693</v>
      </c>
      <c r="EA294" t="s">
        <v>693</v>
      </c>
      <c r="EB294" t="s">
        <v>693</v>
      </c>
      <c r="EP294" t="s">
        <v>19813</v>
      </c>
      <c r="EQ294" t="s">
        <v>18084</v>
      </c>
      <c r="ES294" t="s">
        <v>281</v>
      </c>
      <c r="ET294" t="s">
        <v>21887</v>
      </c>
      <c r="EU294" t="s">
        <v>17962</v>
      </c>
      <c r="EV294" t="s">
        <v>21921</v>
      </c>
      <c r="EX294" t="s">
        <v>21922</v>
      </c>
      <c r="EY294" t="s">
        <v>21923</v>
      </c>
      <c r="EZ294" t="s">
        <v>270</v>
      </c>
      <c r="FB294" t="s">
        <v>279</v>
      </c>
      <c r="FC294" t="s">
        <v>19074</v>
      </c>
      <c r="FD294" t="s">
        <v>18133</v>
      </c>
      <c r="FE294" t="s">
        <v>281</v>
      </c>
      <c r="FF294" s="1">
        <v>46154.675057870372</v>
      </c>
      <c r="FG294">
        <v>0.97</v>
      </c>
      <c r="FH294">
        <v>0</v>
      </c>
      <c r="FI294">
        <v>1</v>
      </c>
      <c r="FK294" t="s">
        <v>21885</v>
      </c>
      <c r="FL294" t="s">
        <v>21924</v>
      </c>
      <c r="FM294" t="s">
        <v>17949</v>
      </c>
    </row>
    <row r="295" spans="1:169" x14ac:dyDescent="0.3">
      <c r="A295">
        <v>0</v>
      </c>
      <c r="B295" t="s">
        <v>17916</v>
      </c>
      <c r="C295" t="s">
        <v>17917</v>
      </c>
      <c r="E295" t="s">
        <v>17918</v>
      </c>
      <c r="F295">
        <v>46157.291666666664</v>
      </c>
      <c r="G295">
        <v>2026</v>
      </c>
      <c r="H295">
        <v>5</v>
      </c>
      <c r="I295">
        <v>15</v>
      </c>
      <c r="J295" t="s">
        <v>17963</v>
      </c>
      <c r="O295" t="s">
        <v>17964</v>
      </c>
      <c r="P295">
        <v>2026</v>
      </c>
      <c r="Q295">
        <v>5</v>
      </c>
      <c r="R295">
        <v>13</v>
      </c>
      <c r="S295" t="s">
        <v>21925</v>
      </c>
      <c r="T295" t="s">
        <v>21926</v>
      </c>
      <c r="Y295" t="s">
        <v>17916</v>
      </c>
      <c r="AB295" t="s">
        <v>251</v>
      </c>
      <c r="AC295" t="s">
        <v>17924</v>
      </c>
      <c r="AD295">
        <v>1000008228073</v>
      </c>
      <c r="AI295" t="s">
        <v>21927</v>
      </c>
      <c r="AJ295" t="s">
        <v>21928</v>
      </c>
      <c r="AK295" t="s">
        <v>693</v>
      </c>
      <c r="AN295" t="s">
        <v>21927</v>
      </c>
      <c r="AO295" t="s">
        <v>693</v>
      </c>
      <c r="AT295" t="s">
        <v>21929</v>
      </c>
      <c r="AU295" t="s">
        <v>21930</v>
      </c>
      <c r="AV295" t="s">
        <v>21931</v>
      </c>
      <c r="AW295" t="s">
        <v>230</v>
      </c>
      <c r="AX295" t="s">
        <v>230</v>
      </c>
      <c r="AY295" t="s">
        <v>17933</v>
      </c>
      <c r="AZ295" t="s">
        <v>17933</v>
      </c>
      <c r="BA295" t="s">
        <v>255</v>
      </c>
      <c r="BB295" s="1">
        <v>46155.86346064815</v>
      </c>
      <c r="BC295">
        <v>2026</v>
      </c>
      <c r="BD295">
        <v>5</v>
      </c>
      <c r="BE295">
        <v>13</v>
      </c>
      <c r="BF295" t="s">
        <v>18675</v>
      </c>
      <c r="BG295" t="s">
        <v>17935</v>
      </c>
      <c r="BH295" t="s">
        <v>17936</v>
      </c>
      <c r="BJ295" t="s">
        <v>21932</v>
      </c>
      <c r="BL295" t="s">
        <v>240</v>
      </c>
      <c r="BM295" t="s">
        <v>275</v>
      </c>
      <c r="BN295" t="s">
        <v>21933</v>
      </c>
      <c r="BO295" t="s">
        <v>237</v>
      </c>
      <c r="BP295" t="s">
        <v>1150</v>
      </c>
      <c r="BQ295" t="s">
        <v>21934</v>
      </c>
      <c r="BR295" t="s">
        <v>21935</v>
      </c>
      <c r="BS295" t="s">
        <v>17964</v>
      </c>
      <c r="BT295">
        <v>2026</v>
      </c>
      <c r="BU295">
        <v>5</v>
      </c>
      <c r="BV295">
        <v>13</v>
      </c>
      <c r="BY295" t="s">
        <v>693</v>
      </c>
      <c r="BZ295" t="s">
        <v>17943</v>
      </c>
      <c r="CA295" s="1">
        <v>46155.863194444442</v>
      </c>
      <c r="CB295" s="2">
        <v>46157</v>
      </c>
      <c r="CE295" t="s">
        <v>2810</v>
      </c>
      <c r="CY295" s="1"/>
      <c r="DQ295" t="s">
        <v>17918</v>
      </c>
      <c r="DS295" t="s">
        <v>693</v>
      </c>
      <c r="EP295" t="s">
        <v>21207</v>
      </c>
      <c r="EQ295" t="s">
        <v>255</v>
      </c>
      <c r="ER295" t="s">
        <v>17945</v>
      </c>
      <c r="ES295" t="s">
        <v>281</v>
      </c>
      <c r="ET295" t="s">
        <v>21936</v>
      </c>
      <c r="EU295" t="s">
        <v>17962</v>
      </c>
      <c r="EZ295" t="s">
        <v>270</v>
      </c>
      <c r="FB295" t="s">
        <v>281</v>
      </c>
      <c r="FD295" t="s">
        <v>17948</v>
      </c>
      <c r="FE295" t="s">
        <v>281</v>
      </c>
      <c r="FF295" s="1">
        <v>46155.884039351855</v>
      </c>
      <c r="FG295">
        <v>0.49</v>
      </c>
      <c r="FH295">
        <v>0</v>
      </c>
      <c r="FI295">
        <v>1</v>
      </c>
      <c r="FM295" t="s">
        <v>17949</v>
      </c>
    </row>
    <row r="296" spans="1:169" x14ac:dyDescent="0.3">
      <c r="A296">
        <v>0</v>
      </c>
      <c r="B296" t="s">
        <v>17916</v>
      </c>
      <c r="C296" t="s">
        <v>17917</v>
      </c>
      <c r="E296" t="s">
        <v>17918</v>
      </c>
      <c r="F296">
        <v>46157.5</v>
      </c>
      <c r="G296">
        <v>2026</v>
      </c>
      <c r="H296">
        <v>5</v>
      </c>
      <c r="I296">
        <v>15</v>
      </c>
      <c r="J296" t="s">
        <v>17919</v>
      </c>
      <c r="O296" t="s">
        <v>17964</v>
      </c>
      <c r="P296">
        <v>2026</v>
      </c>
      <c r="Q296">
        <v>5</v>
      </c>
      <c r="R296">
        <v>13</v>
      </c>
      <c r="S296" t="s">
        <v>21937</v>
      </c>
      <c r="T296" t="s">
        <v>21938</v>
      </c>
      <c r="Y296" t="s">
        <v>17916</v>
      </c>
      <c r="AB296" t="s">
        <v>251</v>
      </c>
      <c r="AC296" t="s">
        <v>19937</v>
      </c>
      <c r="AD296">
        <v>1000008228080</v>
      </c>
      <c r="AG296" t="s">
        <v>21939</v>
      </c>
      <c r="AH296" t="s">
        <v>21940</v>
      </c>
      <c r="AI296" t="s">
        <v>21941</v>
      </c>
      <c r="AJ296" t="s">
        <v>21942</v>
      </c>
      <c r="AK296" t="s">
        <v>693</v>
      </c>
      <c r="AN296" t="s">
        <v>21941</v>
      </c>
      <c r="AO296" t="s">
        <v>693</v>
      </c>
      <c r="AT296" t="s">
        <v>21943</v>
      </c>
      <c r="AU296" t="s">
        <v>21944</v>
      </c>
      <c r="AV296" t="s">
        <v>21945</v>
      </c>
      <c r="AW296" t="s">
        <v>230</v>
      </c>
      <c r="AX296" t="s">
        <v>230</v>
      </c>
      <c r="AY296" t="s">
        <v>17933</v>
      </c>
      <c r="AZ296" t="s">
        <v>17933</v>
      </c>
      <c r="BA296" t="s">
        <v>19945</v>
      </c>
      <c r="BB296" s="1">
        <v>46155.930162037039</v>
      </c>
      <c r="BC296">
        <v>2026</v>
      </c>
      <c r="BD296">
        <v>5</v>
      </c>
      <c r="BE296">
        <v>13</v>
      </c>
      <c r="BF296" t="s">
        <v>19946</v>
      </c>
      <c r="BG296" t="s">
        <v>17935</v>
      </c>
      <c r="BH296" t="s">
        <v>17936</v>
      </c>
      <c r="BJ296" t="s">
        <v>21946</v>
      </c>
      <c r="BL296" t="s">
        <v>240</v>
      </c>
      <c r="BM296" t="s">
        <v>275</v>
      </c>
      <c r="BN296" t="s">
        <v>21933</v>
      </c>
      <c r="BO296" t="s">
        <v>237</v>
      </c>
      <c r="BP296" t="s">
        <v>3243</v>
      </c>
      <c r="BQ296" t="s">
        <v>21947</v>
      </c>
      <c r="BR296" t="s">
        <v>21948</v>
      </c>
      <c r="BS296" t="s">
        <v>17964</v>
      </c>
      <c r="BT296">
        <v>2026</v>
      </c>
      <c r="BU296">
        <v>5</v>
      </c>
      <c r="BV296">
        <v>13</v>
      </c>
      <c r="BY296" t="s">
        <v>304</v>
      </c>
      <c r="BZ296" t="s">
        <v>18083</v>
      </c>
      <c r="CA296" s="1">
        <v>46155.929861111108</v>
      </c>
      <c r="CB296" s="2">
        <v>46157</v>
      </c>
      <c r="CE296" t="s">
        <v>2810</v>
      </c>
      <c r="CY296" s="1"/>
      <c r="DQ296" t="s">
        <v>17918</v>
      </c>
      <c r="DR296" t="s">
        <v>693</v>
      </c>
      <c r="DS296" t="s">
        <v>693</v>
      </c>
      <c r="DT296" t="s">
        <v>693</v>
      </c>
      <c r="EA296" t="s">
        <v>693</v>
      </c>
      <c r="EB296" t="s">
        <v>693</v>
      </c>
      <c r="EP296" t="s">
        <v>21207</v>
      </c>
      <c r="EQ296" t="s">
        <v>19952</v>
      </c>
      <c r="ES296" t="s">
        <v>281</v>
      </c>
      <c r="ET296" t="s">
        <v>21936</v>
      </c>
      <c r="EU296" t="s">
        <v>17962</v>
      </c>
      <c r="EZ296" t="s">
        <v>270</v>
      </c>
      <c r="FB296" t="s">
        <v>281</v>
      </c>
      <c r="FD296" t="s">
        <v>18087</v>
      </c>
      <c r="FE296" t="s">
        <v>281</v>
      </c>
      <c r="FF296" s="1">
        <v>46156.384571759256</v>
      </c>
      <c r="FG296">
        <v>10.91</v>
      </c>
      <c r="FH296">
        <v>1</v>
      </c>
      <c r="FI296">
        <v>1</v>
      </c>
      <c r="FM296" t="s">
        <v>17949</v>
      </c>
    </row>
    <row r="297" spans="1:169" x14ac:dyDescent="0.3">
      <c r="A297">
        <v>0</v>
      </c>
      <c r="B297" t="s">
        <v>17917</v>
      </c>
      <c r="C297" t="s">
        <v>17917</v>
      </c>
      <c r="D297" t="s">
        <v>21949</v>
      </c>
      <c r="E297" t="s">
        <v>17918</v>
      </c>
      <c r="F297">
        <v>46157.291666666664</v>
      </c>
      <c r="G297">
        <v>2026</v>
      </c>
      <c r="H297">
        <v>5</v>
      </c>
      <c r="I297">
        <v>15</v>
      </c>
      <c r="J297" t="s">
        <v>17963</v>
      </c>
      <c r="O297" t="s">
        <v>19059</v>
      </c>
      <c r="P297">
        <v>2026</v>
      </c>
      <c r="Q297">
        <v>5</v>
      </c>
      <c r="R297">
        <v>5</v>
      </c>
      <c r="S297" t="s">
        <v>21950</v>
      </c>
      <c r="T297" t="s">
        <v>21951</v>
      </c>
      <c r="Y297" t="s">
        <v>17916</v>
      </c>
      <c r="AB297" t="s">
        <v>251</v>
      </c>
      <c r="AC297" t="s">
        <v>18065</v>
      </c>
      <c r="AD297">
        <v>1000008206767</v>
      </c>
      <c r="AF297" t="s">
        <v>21952</v>
      </c>
      <c r="AI297" t="s">
        <v>21953</v>
      </c>
      <c r="AJ297" t="s">
        <v>21954</v>
      </c>
      <c r="AK297" t="s">
        <v>693</v>
      </c>
      <c r="AL297" t="s">
        <v>21955</v>
      </c>
      <c r="AN297" t="s">
        <v>21953</v>
      </c>
      <c r="AO297" t="s">
        <v>693</v>
      </c>
      <c r="AT297" t="s">
        <v>21956</v>
      </c>
      <c r="AU297" t="s">
        <v>21957</v>
      </c>
      <c r="AV297" t="s">
        <v>21958</v>
      </c>
      <c r="AW297" t="s">
        <v>230</v>
      </c>
      <c r="AX297" t="s">
        <v>230</v>
      </c>
      <c r="AY297" t="s">
        <v>380</v>
      </c>
      <c r="AZ297" t="s">
        <v>380</v>
      </c>
      <c r="BA297" t="s">
        <v>18076</v>
      </c>
      <c r="BB297" s="1">
        <v>46147.792847222219</v>
      </c>
      <c r="BC297">
        <v>2026</v>
      </c>
      <c r="BD297">
        <v>5</v>
      </c>
      <c r="BE297">
        <v>5</v>
      </c>
      <c r="BF297" t="s">
        <v>18129</v>
      </c>
      <c r="BG297" t="s">
        <v>18130</v>
      </c>
      <c r="BH297" t="s">
        <v>17936</v>
      </c>
      <c r="BJ297" t="s">
        <v>21959</v>
      </c>
      <c r="BL297" t="s">
        <v>240</v>
      </c>
      <c r="BM297" t="s">
        <v>275</v>
      </c>
      <c r="BN297" t="s">
        <v>21933</v>
      </c>
      <c r="BO297" t="s">
        <v>237</v>
      </c>
      <c r="BP297" t="s">
        <v>21960</v>
      </c>
      <c r="BQ297" t="s">
        <v>21961</v>
      </c>
      <c r="BR297" t="s">
        <v>21962</v>
      </c>
      <c r="BS297" t="s">
        <v>19059</v>
      </c>
      <c r="BT297">
        <v>2026</v>
      </c>
      <c r="BU297">
        <v>5</v>
      </c>
      <c r="BV297">
        <v>5</v>
      </c>
      <c r="BZ297" t="s">
        <v>18083</v>
      </c>
      <c r="CA297" s="1">
        <v>46147.792361111111</v>
      </c>
      <c r="CB297" s="2">
        <v>46148</v>
      </c>
      <c r="CE297" t="s">
        <v>2810</v>
      </c>
      <c r="CY297" s="1"/>
      <c r="DQ297" t="s">
        <v>17918</v>
      </c>
      <c r="DR297" t="s">
        <v>693</v>
      </c>
      <c r="DS297" t="s">
        <v>693</v>
      </c>
      <c r="DT297" t="s">
        <v>693</v>
      </c>
      <c r="DV297" t="s">
        <v>693</v>
      </c>
      <c r="EA297" t="s">
        <v>693</v>
      </c>
      <c r="EP297" t="s">
        <v>21207</v>
      </c>
      <c r="EQ297" t="s">
        <v>18084</v>
      </c>
      <c r="ES297" t="s">
        <v>281</v>
      </c>
      <c r="ET297" t="s">
        <v>21936</v>
      </c>
      <c r="EU297" t="s">
        <v>17962</v>
      </c>
      <c r="EZ297" t="s">
        <v>394</v>
      </c>
      <c r="FB297" t="s">
        <v>279</v>
      </c>
      <c r="FC297" t="s">
        <v>18518</v>
      </c>
      <c r="FE297" t="s">
        <v>281</v>
      </c>
      <c r="FF297" s="1"/>
      <c r="FI297">
        <v>2</v>
      </c>
      <c r="FM297" t="s">
        <v>17949</v>
      </c>
    </row>
    <row r="298" spans="1:169" x14ac:dyDescent="0.3">
      <c r="A298">
        <v>1</v>
      </c>
      <c r="B298" t="s">
        <v>17917</v>
      </c>
      <c r="C298" t="s">
        <v>17917</v>
      </c>
      <c r="D298" t="s">
        <v>21963</v>
      </c>
      <c r="E298" t="s">
        <v>17918</v>
      </c>
      <c r="F298">
        <v>46157.291666666664</v>
      </c>
      <c r="G298">
        <v>2026</v>
      </c>
      <c r="H298">
        <v>5</v>
      </c>
      <c r="I298">
        <v>15</v>
      </c>
      <c r="J298" t="s">
        <v>17963</v>
      </c>
      <c r="O298" t="s">
        <v>17920</v>
      </c>
      <c r="P298">
        <v>2026</v>
      </c>
      <c r="Q298">
        <v>5</v>
      </c>
      <c r="R298">
        <v>11</v>
      </c>
      <c r="S298" t="s">
        <v>21964</v>
      </c>
      <c r="T298" t="s">
        <v>21965</v>
      </c>
      <c r="V298" t="s">
        <v>18108</v>
      </c>
      <c r="Y298" t="s">
        <v>17917</v>
      </c>
      <c r="AB298" t="s">
        <v>251</v>
      </c>
      <c r="AC298" t="s">
        <v>17924</v>
      </c>
      <c r="AD298">
        <v>1000008221473</v>
      </c>
      <c r="AI298" t="s">
        <v>21966</v>
      </c>
      <c r="AJ298" t="s">
        <v>21967</v>
      </c>
      <c r="AK298" t="s">
        <v>249</v>
      </c>
      <c r="AM298" t="s">
        <v>21968</v>
      </c>
      <c r="AN298" t="s">
        <v>21969</v>
      </c>
      <c r="AO298" t="s">
        <v>249</v>
      </c>
      <c r="AP298" t="s">
        <v>21970</v>
      </c>
      <c r="AR298" t="s">
        <v>21968</v>
      </c>
      <c r="AS298" t="s">
        <v>21970</v>
      </c>
      <c r="AT298" t="s">
        <v>21971</v>
      </c>
      <c r="AU298" t="s">
        <v>21972</v>
      </c>
      <c r="AV298" t="s">
        <v>21973</v>
      </c>
      <c r="AW298" t="s">
        <v>1696</v>
      </c>
      <c r="AX298" t="s">
        <v>1696</v>
      </c>
      <c r="AY298" t="s">
        <v>1698</v>
      </c>
      <c r="AZ298" t="s">
        <v>1698</v>
      </c>
      <c r="BA298" t="s">
        <v>255</v>
      </c>
      <c r="BB298" s="1">
        <v>46153.738645833335</v>
      </c>
      <c r="BC298">
        <v>2026</v>
      </c>
      <c r="BD298">
        <v>5</v>
      </c>
      <c r="BE298">
        <v>11</v>
      </c>
      <c r="BF298" t="s">
        <v>20018</v>
      </c>
      <c r="BG298" t="s">
        <v>18505</v>
      </c>
      <c r="BH298" t="s">
        <v>17936</v>
      </c>
      <c r="BI298" t="s">
        <v>18101</v>
      </c>
      <c r="BJ298" t="s">
        <v>21968</v>
      </c>
      <c r="BL298" t="s">
        <v>240</v>
      </c>
      <c r="BM298" t="s">
        <v>275</v>
      </c>
      <c r="BN298" t="s">
        <v>21933</v>
      </c>
      <c r="BO298" t="s">
        <v>237</v>
      </c>
      <c r="BP298" t="s">
        <v>3007</v>
      </c>
      <c r="BQ298" t="s">
        <v>21974</v>
      </c>
      <c r="BR298" t="s">
        <v>21975</v>
      </c>
      <c r="BS298" t="s">
        <v>17920</v>
      </c>
      <c r="BT298">
        <v>2026</v>
      </c>
      <c r="BU298">
        <v>5</v>
      </c>
      <c r="BV298">
        <v>11</v>
      </c>
      <c r="BY298" t="s">
        <v>693</v>
      </c>
      <c r="BZ298" t="s">
        <v>17943</v>
      </c>
      <c r="CA298" s="1">
        <v>46153.738194444442</v>
      </c>
      <c r="CB298" s="2">
        <v>46154</v>
      </c>
      <c r="CE298" t="s">
        <v>2810</v>
      </c>
      <c r="CY298" s="1"/>
      <c r="DQ298" t="s">
        <v>17918</v>
      </c>
      <c r="DS298" t="s">
        <v>693</v>
      </c>
      <c r="EP298" t="s">
        <v>21207</v>
      </c>
      <c r="EQ298" t="s">
        <v>255</v>
      </c>
      <c r="ER298" t="s">
        <v>17945</v>
      </c>
      <c r="ES298" t="s">
        <v>281</v>
      </c>
      <c r="ET298" t="s">
        <v>21936</v>
      </c>
      <c r="EU298" t="s">
        <v>17962</v>
      </c>
      <c r="EZ298" t="s">
        <v>270</v>
      </c>
      <c r="FB298" t="s">
        <v>281</v>
      </c>
      <c r="FD298" t="s">
        <v>17948</v>
      </c>
      <c r="FE298" t="s">
        <v>281</v>
      </c>
      <c r="FF298" s="1">
        <v>46153.758414351854</v>
      </c>
      <c r="FG298">
        <v>0.47</v>
      </c>
      <c r="FH298">
        <v>0</v>
      </c>
      <c r="FI298">
        <v>1</v>
      </c>
      <c r="FM298" t="s">
        <v>17949</v>
      </c>
    </row>
    <row r="299" spans="1:169" x14ac:dyDescent="0.3">
      <c r="A299">
        <v>0</v>
      </c>
      <c r="B299" t="s">
        <v>17916</v>
      </c>
      <c r="C299" t="s">
        <v>17916</v>
      </c>
      <c r="E299" t="s">
        <v>17918</v>
      </c>
      <c r="F299">
        <v>46157.291666666664</v>
      </c>
      <c r="G299">
        <v>2026</v>
      </c>
      <c r="H299">
        <v>5</v>
      </c>
      <c r="I299">
        <v>15</v>
      </c>
      <c r="J299" t="s">
        <v>17963</v>
      </c>
      <c r="O299" t="s">
        <v>18230</v>
      </c>
      <c r="P299">
        <v>2026</v>
      </c>
      <c r="Q299">
        <v>5</v>
      </c>
      <c r="R299">
        <v>12</v>
      </c>
      <c r="S299" t="s">
        <v>21976</v>
      </c>
      <c r="T299" t="s">
        <v>21977</v>
      </c>
      <c r="Y299" t="s">
        <v>17916</v>
      </c>
      <c r="AB299" t="s">
        <v>251</v>
      </c>
      <c r="AC299" t="s">
        <v>17924</v>
      </c>
      <c r="AD299">
        <v>1000008222483</v>
      </c>
      <c r="AI299" t="s">
        <v>21978</v>
      </c>
      <c r="AJ299" t="s">
        <v>21979</v>
      </c>
      <c r="AK299" t="s">
        <v>693</v>
      </c>
      <c r="AM299" t="s">
        <v>21980</v>
      </c>
      <c r="AN299" t="s">
        <v>21978</v>
      </c>
      <c r="AO299" t="s">
        <v>693</v>
      </c>
      <c r="AP299" t="s">
        <v>20869</v>
      </c>
      <c r="AR299" t="s">
        <v>21980</v>
      </c>
      <c r="AS299" t="s">
        <v>20869</v>
      </c>
      <c r="AT299" t="s">
        <v>21981</v>
      </c>
      <c r="AU299" t="s">
        <v>21982</v>
      </c>
      <c r="AV299" t="s">
        <v>21983</v>
      </c>
      <c r="AW299" t="s">
        <v>230</v>
      </c>
      <c r="AX299" t="s">
        <v>230</v>
      </c>
      <c r="AY299" t="s">
        <v>380</v>
      </c>
      <c r="AZ299" t="s">
        <v>380</v>
      </c>
      <c r="BA299" t="s">
        <v>255</v>
      </c>
      <c r="BB299" s="1">
        <v>46154.443298611113</v>
      </c>
      <c r="BC299">
        <v>2026</v>
      </c>
      <c r="BD299">
        <v>5</v>
      </c>
      <c r="BE299">
        <v>12</v>
      </c>
      <c r="BF299" t="s">
        <v>17934</v>
      </c>
      <c r="BG299" t="s">
        <v>18130</v>
      </c>
      <c r="BH299" t="s">
        <v>17936</v>
      </c>
      <c r="BJ299" t="s">
        <v>21980</v>
      </c>
      <c r="BL299" t="s">
        <v>240</v>
      </c>
      <c r="BM299" t="s">
        <v>275</v>
      </c>
      <c r="BN299" t="s">
        <v>21933</v>
      </c>
      <c r="BO299" t="s">
        <v>237</v>
      </c>
      <c r="BP299" t="s">
        <v>1591</v>
      </c>
      <c r="BQ299" t="s">
        <v>21984</v>
      </c>
      <c r="BR299" t="s">
        <v>21985</v>
      </c>
      <c r="BS299" t="s">
        <v>18230</v>
      </c>
      <c r="BT299">
        <v>2026</v>
      </c>
      <c r="BU299">
        <v>5</v>
      </c>
      <c r="BV299">
        <v>12</v>
      </c>
      <c r="BY299" t="s">
        <v>693</v>
      </c>
      <c r="BZ299" t="s">
        <v>17943</v>
      </c>
      <c r="CA299" s="1">
        <v>46154.443055555559</v>
      </c>
      <c r="CB299" s="2">
        <v>46155</v>
      </c>
      <c r="CE299" t="s">
        <v>2810</v>
      </c>
      <c r="CY299" s="1"/>
      <c r="DQ299" t="s">
        <v>17918</v>
      </c>
      <c r="DS299" t="s">
        <v>693</v>
      </c>
      <c r="EP299" t="s">
        <v>21207</v>
      </c>
      <c r="EQ299" t="s">
        <v>255</v>
      </c>
      <c r="ER299" t="s">
        <v>17945</v>
      </c>
      <c r="ES299" t="s">
        <v>281</v>
      </c>
      <c r="ET299" t="s">
        <v>21936</v>
      </c>
      <c r="EU299" t="s">
        <v>17962</v>
      </c>
      <c r="EZ299" t="s">
        <v>270</v>
      </c>
      <c r="FB299" t="s">
        <v>281</v>
      </c>
      <c r="FD299" t="s">
        <v>17948</v>
      </c>
      <c r="FE299" t="s">
        <v>281</v>
      </c>
      <c r="FF299" s="1">
        <v>46154.466805555552</v>
      </c>
      <c r="FG299">
        <v>0.56000000000000005</v>
      </c>
      <c r="FH299">
        <v>0</v>
      </c>
      <c r="FI299">
        <v>1</v>
      </c>
      <c r="FM299" t="s">
        <v>17949</v>
      </c>
    </row>
    <row r="300" spans="1:169" x14ac:dyDescent="0.3">
      <c r="A300">
        <v>0</v>
      </c>
      <c r="B300" t="s">
        <v>17916</v>
      </c>
      <c r="C300" t="s">
        <v>17916</v>
      </c>
      <c r="E300" t="s">
        <v>17918</v>
      </c>
      <c r="F300">
        <v>46158.5</v>
      </c>
      <c r="G300">
        <v>2026</v>
      </c>
      <c r="H300">
        <v>5</v>
      </c>
      <c r="I300">
        <v>16</v>
      </c>
      <c r="J300" t="s">
        <v>17919</v>
      </c>
      <c r="O300" t="s">
        <v>18230</v>
      </c>
      <c r="P300">
        <v>2026</v>
      </c>
      <c r="Q300">
        <v>5</v>
      </c>
      <c r="R300">
        <v>12</v>
      </c>
      <c r="S300" t="s">
        <v>21986</v>
      </c>
      <c r="T300" t="s">
        <v>21987</v>
      </c>
      <c r="Y300" t="s">
        <v>17916</v>
      </c>
      <c r="AB300" t="s">
        <v>251</v>
      </c>
      <c r="AC300" t="s">
        <v>17924</v>
      </c>
      <c r="AD300">
        <v>1000008222623</v>
      </c>
      <c r="AI300" t="s">
        <v>21988</v>
      </c>
      <c r="AJ300" t="s">
        <v>21989</v>
      </c>
      <c r="AK300" t="s">
        <v>693</v>
      </c>
      <c r="AM300" t="s">
        <v>21990</v>
      </c>
      <c r="AN300" t="s">
        <v>21988</v>
      </c>
      <c r="AO300" t="s">
        <v>693</v>
      </c>
      <c r="AP300" t="s">
        <v>21990</v>
      </c>
      <c r="AR300" t="s">
        <v>21990</v>
      </c>
      <c r="AS300" t="s">
        <v>21990</v>
      </c>
      <c r="AT300" t="s">
        <v>21991</v>
      </c>
      <c r="AU300" t="s">
        <v>21992</v>
      </c>
      <c r="AV300" t="s">
        <v>21993</v>
      </c>
      <c r="AW300" t="s">
        <v>230</v>
      </c>
      <c r="AX300" t="s">
        <v>230</v>
      </c>
      <c r="AY300" t="s">
        <v>232</v>
      </c>
      <c r="AZ300" t="s">
        <v>232</v>
      </c>
      <c r="BA300" t="s">
        <v>255</v>
      </c>
      <c r="BB300" s="1">
        <v>46154.462222222224</v>
      </c>
      <c r="BC300">
        <v>2026</v>
      </c>
      <c r="BD300">
        <v>5</v>
      </c>
      <c r="BE300">
        <v>12</v>
      </c>
      <c r="BF300" t="s">
        <v>21994</v>
      </c>
      <c r="BG300" t="s">
        <v>17935</v>
      </c>
      <c r="BH300" t="s">
        <v>17936</v>
      </c>
      <c r="BJ300" t="s">
        <v>21990</v>
      </c>
      <c r="BL300" t="s">
        <v>240</v>
      </c>
      <c r="BM300" t="s">
        <v>275</v>
      </c>
      <c r="BN300" t="s">
        <v>21933</v>
      </c>
      <c r="BO300" t="s">
        <v>237</v>
      </c>
      <c r="BP300" t="s">
        <v>2957</v>
      </c>
      <c r="BQ300" t="s">
        <v>21984</v>
      </c>
      <c r="BR300" t="s">
        <v>21995</v>
      </c>
      <c r="BS300" t="s">
        <v>18230</v>
      </c>
      <c r="BT300">
        <v>2026</v>
      </c>
      <c r="BU300">
        <v>5</v>
      </c>
      <c r="BV300">
        <v>12</v>
      </c>
      <c r="BY300" t="s">
        <v>693</v>
      </c>
      <c r="BZ300" t="s">
        <v>17943</v>
      </c>
      <c r="CA300" s="1">
        <v>46154.461805555555</v>
      </c>
      <c r="CB300" s="2">
        <v>46155</v>
      </c>
      <c r="CE300" t="s">
        <v>2810</v>
      </c>
      <c r="CY300" s="1"/>
      <c r="DQ300" t="s">
        <v>17918</v>
      </c>
      <c r="DS300" t="s">
        <v>693</v>
      </c>
      <c r="EP300" t="s">
        <v>21207</v>
      </c>
      <c r="EQ300" t="s">
        <v>255</v>
      </c>
      <c r="ER300" t="s">
        <v>17945</v>
      </c>
      <c r="ES300" t="s">
        <v>281</v>
      </c>
      <c r="ET300" t="s">
        <v>21936</v>
      </c>
      <c r="EU300" t="s">
        <v>17962</v>
      </c>
      <c r="EZ300" t="s">
        <v>270</v>
      </c>
      <c r="FB300" t="s">
        <v>281</v>
      </c>
      <c r="FD300" t="s">
        <v>17948</v>
      </c>
      <c r="FE300" t="s">
        <v>281</v>
      </c>
      <c r="FF300" s="1">
        <v>46154.508831018517</v>
      </c>
      <c r="FG300">
        <v>1.1200000000000001</v>
      </c>
      <c r="FH300">
        <v>0</v>
      </c>
      <c r="FI300">
        <v>1</v>
      </c>
      <c r="FM300" t="s">
        <v>17949</v>
      </c>
    </row>
    <row r="301" spans="1:169" x14ac:dyDescent="0.3">
      <c r="A301">
        <v>2</v>
      </c>
      <c r="B301" t="s">
        <v>17916</v>
      </c>
      <c r="C301" t="s">
        <v>17917</v>
      </c>
      <c r="D301" t="s">
        <v>21996</v>
      </c>
      <c r="E301" t="s">
        <v>17918</v>
      </c>
      <c r="F301">
        <v>46157.5</v>
      </c>
      <c r="G301">
        <v>2026</v>
      </c>
      <c r="H301">
        <v>5</v>
      </c>
      <c r="I301">
        <v>15</v>
      </c>
      <c r="O301" t="s">
        <v>18230</v>
      </c>
      <c r="P301">
        <v>2026</v>
      </c>
      <c r="Q301">
        <v>5</v>
      </c>
      <c r="R301">
        <v>12</v>
      </c>
      <c r="S301" t="s">
        <v>21997</v>
      </c>
      <c r="T301" t="s">
        <v>21998</v>
      </c>
      <c r="Y301" t="s">
        <v>17916</v>
      </c>
      <c r="AB301" t="s">
        <v>251</v>
      </c>
      <c r="AC301" t="s">
        <v>17924</v>
      </c>
      <c r="AD301">
        <v>1000008223010</v>
      </c>
      <c r="AI301" t="s">
        <v>21999</v>
      </c>
      <c r="AJ301" t="s">
        <v>22000</v>
      </c>
      <c r="AK301" t="s">
        <v>693</v>
      </c>
      <c r="AN301" t="s">
        <v>21999</v>
      </c>
      <c r="AO301" t="s">
        <v>693</v>
      </c>
      <c r="AT301" t="s">
        <v>22001</v>
      </c>
      <c r="AU301" t="s">
        <v>22002</v>
      </c>
      <c r="AV301" t="s">
        <v>22003</v>
      </c>
      <c r="AW301" t="s">
        <v>230</v>
      </c>
      <c r="AX301" t="s">
        <v>230</v>
      </c>
      <c r="AY301" t="s">
        <v>380</v>
      </c>
      <c r="AZ301" t="s">
        <v>380</v>
      </c>
      <c r="BA301" t="s">
        <v>255</v>
      </c>
      <c r="BB301" s="1">
        <v>46154.501944444448</v>
      </c>
      <c r="BC301">
        <v>2026</v>
      </c>
      <c r="BD301">
        <v>5</v>
      </c>
      <c r="BE301">
        <v>12</v>
      </c>
      <c r="BF301" t="s">
        <v>17934</v>
      </c>
      <c r="BG301" t="s">
        <v>18130</v>
      </c>
      <c r="BH301" t="s">
        <v>17936</v>
      </c>
      <c r="BI301" t="s">
        <v>19070</v>
      </c>
      <c r="BJ301" t="s">
        <v>22004</v>
      </c>
      <c r="BL301" t="s">
        <v>240</v>
      </c>
      <c r="BM301" t="s">
        <v>275</v>
      </c>
      <c r="BN301" t="s">
        <v>21933</v>
      </c>
      <c r="BO301" t="s">
        <v>237</v>
      </c>
      <c r="BP301" t="s">
        <v>2133</v>
      </c>
      <c r="BQ301" t="s">
        <v>22005</v>
      </c>
      <c r="BR301" t="s">
        <v>22006</v>
      </c>
      <c r="BS301" t="s">
        <v>18230</v>
      </c>
      <c r="BT301">
        <v>2026</v>
      </c>
      <c r="BU301">
        <v>5</v>
      </c>
      <c r="BV301">
        <v>12</v>
      </c>
      <c r="BY301" t="s">
        <v>693</v>
      </c>
      <c r="BZ301" t="s">
        <v>17943</v>
      </c>
      <c r="CA301" s="1">
        <v>46154.501388888886</v>
      </c>
      <c r="CB301" s="2">
        <v>46155</v>
      </c>
      <c r="CE301" t="s">
        <v>2810</v>
      </c>
      <c r="CY301" s="1"/>
      <c r="DQ301" t="s">
        <v>17918</v>
      </c>
      <c r="DS301" t="s">
        <v>693</v>
      </c>
      <c r="EP301" t="s">
        <v>21207</v>
      </c>
      <c r="EQ301" t="s">
        <v>255</v>
      </c>
      <c r="ER301" t="s">
        <v>17945</v>
      </c>
      <c r="ES301" t="s">
        <v>281</v>
      </c>
      <c r="ET301" t="s">
        <v>21936</v>
      </c>
      <c r="EU301" t="s">
        <v>17962</v>
      </c>
      <c r="EZ301" t="s">
        <v>270</v>
      </c>
      <c r="FB301" t="s">
        <v>281</v>
      </c>
      <c r="FD301" t="s">
        <v>17948</v>
      </c>
      <c r="FE301" t="s">
        <v>281</v>
      </c>
      <c r="FF301" s="1">
        <v>46155.425219907411</v>
      </c>
      <c r="FG301">
        <v>22.16</v>
      </c>
      <c r="FH301">
        <v>1</v>
      </c>
      <c r="FI301">
        <v>1</v>
      </c>
      <c r="FM301" t="s">
        <v>17949</v>
      </c>
    </row>
    <row r="302" spans="1:169" x14ac:dyDescent="0.3">
      <c r="A302">
        <v>0</v>
      </c>
      <c r="B302" t="s">
        <v>17916</v>
      </c>
      <c r="C302" t="s">
        <v>17916</v>
      </c>
      <c r="E302" t="s">
        <v>17918</v>
      </c>
      <c r="F302">
        <v>46157.291666666664</v>
      </c>
      <c r="G302">
        <v>2026</v>
      </c>
      <c r="H302">
        <v>5</v>
      </c>
      <c r="I302">
        <v>15</v>
      </c>
      <c r="J302" t="s">
        <v>17963</v>
      </c>
      <c r="O302" t="s">
        <v>18000</v>
      </c>
      <c r="P302">
        <v>2026</v>
      </c>
      <c r="Q302">
        <v>5</v>
      </c>
      <c r="R302">
        <v>14</v>
      </c>
      <c r="S302" t="s">
        <v>22007</v>
      </c>
      <c r="T302" t="s">
        <v>22008</v>
      </c>
      <c r="Y302" t="s">
        <v>17917</v>
      </c>
      <c r="AB302" t="s">
        <v>251</v>
      </c>
      <c r="AC302" t="s">
        <v>17924</v>
      </c>
      <c r="AD302">
        <v>1000008228736</v>
      </c>
      <c r="AI302" t="s">
        <v>22009</v>
      </c>
      <c r="AJ302" t="s">
        <v>22010</v>
      </c>
      <c r="AK302" t="s">
        <v>249</v>
      </c>
      <c r="AM302" t="s">
        <v>22011</v>
      </c>
      <c r="AN302" t="s">
        <v>22012</v>
      </c>
      <c r="AO302" t="s">
        <v>249</v>
      </c>
      <c r="AP302" t="s">
        <v>22011</v>
      </c>
      <c r="AR302" t="s">
        <v>22011</v>
      </c>
      <c r="AS302" t="s">
        <v>22011</v>
      </c>
      <c r="AT302" t="s">
        <v>22013</v>
      </c>
      <c r="AU302" t="s">
        <v>22014</v>
      </c>
      <c r="AV302" t="s">
        <v>22015</v>
      </c>
      <c r="AW302" t="s">
        <v>22016</v>
      </c>
      <c r="AX302" t="s">
        <v>22016</v>
      </c>
      <c r="AY302" t="s">
        <v>2812</v>
      </c>
      <c r="AZ302" t="s">
        <v>2812</v>
      </c>
      <c r="BA302" t="s">
        <v>255</v>
      </c>
      <c r="BB302" s="1">
        <v>46156.452939814815</v>
      </c>
      <c r="BC302">
        <v>2026</v>
      </c>
      <c r="BD302">
        <v>5</v>
      </c>
      <c r="BE302">
        <v>14</v>
      </c>
      <c r="BF302" t="s">
        <v>22017</v>
      </c>
      <c r="BG302" t="s">
        <v>22018</v>
      </c>
      <c r="BH302" t="s">
        <v>17936</v>
      </c>
      <c r="BJ302" t="s">
        <v>22019</v>
      </c>
      <c r="BL302" t="s">
        <v>240</v>
      </c>
      <c r="BM302" t="s">
        <v>275</v>
      </c>
      <c r="BN302" t="s">
        <v>21933</v>
      </c>
      <c r="BO302" t="s">
        <v>237</v>
      </c>
      <c r="BP302" t="s">
        <v>3195</v>
      </c>
      <c r="BQ302" t="s">
        <v>21961</v>
      </c>
      <c r="BR302" t="s">
        <v>22020</v>
      </c>
      <c r="BS302" t="s">
        <v>18000</v>
      </c>
      <c r="BT302">
        <v>2026</v>
      </c>
      <c r="BU302">
        <v>5</v>
      </c>
      <c r="BV302">
        <v>14</v>
      </c>
      <c r="BY302" t="s">
        <v>693</v>
      </c>
      <c r="BZ302" t="s">
        <v>17943</v>
      </c>
      <c r="CA302" s="1">
        <v>46156.452777777777</v>
      </c>
      <c r="CB302" s="2">
        <v>46157</v>
      </c>
      <c r="CE302" t="s">
        <v>2810</v>
      </c>
      <c r="CY302" s="1"/>
      <c r="DQ302" t="s">
        <v>17918</v>
      </c>
      <c r="DS302" t="s">
        <v>693</v>
      </c>
      <c r="EP302" t="s">
        <v>21207</v>
      </c>
      <c r="EQ302" t="s">
        <v>255</v>
      </c>
      <c r="ER302" t="s">
        <v>17945</v>
      </c>
      <c r="ES302" t="s">
        <v>281</v>
      </c>
      <c r="ET302" t="s">
        <v>21936</v>
      </c>
      <c r="EU302" t="s">
        <v>17962</v>
      </c>
      <c r="EZ302" t="s">
        <v>270</v>
      </c>
      <c r="FB302" t="s">
        <v>281</v>
      </c>
      <c r="FD302" t="s">
        <v>17948</v>
      </c>
      <c r="FE302" t="s">
        <v>281</v>
      </c>
      <c r="FF302" s="1">
        <v>46156.466979166667</v>
      </c>
      <c r="FG302">
        <v>0.34</v>
      </c>
      <c r="FH302">
        <v>0</v>
      </c>
      <c r="FM302" t="s">
        <v>17949</v>
      </c>
    </row>
    <row r="303" spans="1:169" x14ac:dyDescent="0.3">
      <c r="A303">
        <v>0</v>
      </c>
      <c r="B303" t="s">
        <v>17916</v>
      </c>
      <c r="C303" t="s">
        <v>17916</v>
      </c>
      <c r="E303" t="s">
        <v>17918</v>
      </c>
      <c r="F303">
        <v>46157.291666666664</v>
      </c>
      <c r="G303">
        <v>2026</v>
      </c>
      <c r="H303">
        <v>5</v>
      </c>
      <c r="I303">
        <v>15</v>
      </c>
      <c r="J303" t="s">
        <v>17963</v>
      </c>
      <c r="O303" t="s">
        <v>18000</v>
      </c>
      <c r="P303">
        <v>2026</v>
      </c>
      <c r="Q303">
        <v>5</v>
      </c>
      <c r="R303">
        <v>14</v>
      </c>
      <c r="S303" t="s">
        <v>22021</v>
      </c>
      <c r="T303" t="s">
        <v>22022</v>
      </c>
      <c r="Y303" t="s">
        <v>17916</v>
      </c>
      <c r="AB303" t="s">
        <v>251</v>
      </c>
      <c r="AC303" t="s">
        <v>18065</v>
      </c>
      <c r="AD303">
        <v>1000008239089</v>
      </c>
      <c r="AG303" t="s">
        <v>22023</v>
      </c>
      <c r="AH303" t="s">
        <v>22024</v>
      </c>
      <c r="AI303" t="s">
        <v>22025</v>
      </c>
      <c r="AJ303" t="s">
        <v>22026</v>
      </c>
      <c r="AK303" t="s">
        <v>693</v>
      </c>
      <c r="AL303" t="s">
        <v>22023</v>
      </c>
      <c r="AN303" t="s">
        <v>22025</v>
      </c>
      <c r="AO303" t="s">
        <v>693</v>
      </c>
      <c r="AT303" t="s">
        <v>22027</v>
      </c>
      <c r="AU303" t="s">
        <v>22028</v>
      </c>
      <c r="AV303" t="s">
        <v>22029</v>
      </c>
      <c r="AW303" t="s">
        <v>230</v>
      </c>
      <c r="AX303" t="s">
        <v>230</v>
      </c>
      <c r="AY303" t="s">
        <v>380</v>
      </c>
      <c r="AZ303" t="s">
        <v>380</v>
      </c>
      <c r="BA303" t="s">
        <v>18076</v>
      </c>
      <c r="BB303" s="1">
        <v>46156.695300925923</v>
      </c>
      <c r="BC303">
        <v>2026</v>
      </c>
      <c r="BD303">
        <v>5</v>
      </c>
      <c r="BE303">
        <v>14</v>
      </c>
      <c r="BF303" t="s">
        <v>18077</v>
      </c>
      <c r="BG303" t="s">
        <v>18130</v>
      </c>
      <c r="BH303" t="s">
        <v>17936</v>
      </c>
      <c r="BJ303" t="s">
        <v>22030</v>
      </c>
      <c r="BL303" t="s">
        <v>240</v>
      </c>
      <c r="BM303" t="s">
        <v>275</v>
      </c>
      <c r="BN303" t="s">
        <v>21933</v>
      </c>
      <c r="BO303" t="s">
        <v>237</v>
      </c>
      <c r="BP303" t="s">
        <v>22031</v>
      </c>
      <c r="BQ303" t="s">
        <v>21947</v>
      </c>
      <c r="BR303" t="s">
        <v>22032</v>
      </c>
      <c r="BS303" t="s">
        <v>18000</v>
      </c>
      <c r="BT303">
        <v>2026</v>
      </c>
      <c r="BU303">
        <v>5</v>
      </c>
      <c r="BV303">
        <v>14</v>
      </c>
      <c r="BY303" t="s">
        <v>304</v>
      </c>
      <c r="BZ303" t="s">
        <v>18083</v>
      </c>
      <c r="CA303" s="1">
        <v>46156.695138888892</v>
      </c>
      <c r="CB303" s="2">
        <v>46157</v>
      </c>
      <c r="CE303" t="s">
        <v>2810</v>
      </c>
      <c r="CY303" s="1"/>
      <c r="DQ303" t="s">
        <v>17918</v>
      </c>
      <c r="DR303" t="s">
        <v>693</v>
      </c>
      <c r="DS303" t="s">
        <v>693</v>
      </c>
      <c r="DT303" t="s">
        <v>693</v>
      </c>
      <c r="DV303" t="s">
        <v>693</v>
      </c>
      <c r="EA303" t="s">
        <v>693</v>
      </c>
      <c r="EB303" t="s">
        <v>693</v>
      </c>
      <c r="EP303" t="s">
        <v>21207</v>
      </c>
      <c r="EQ303" t="s">
        <v>18084</v>
      </c>
      <c r="ES303" t="s">
        <v>281</v>
      </c>
      <c r="ET303" t="s">
        <v>21936</v>
      </c>
      <c r="EU303" t="s">
        <v>17962</v>
      </c>
      <c r="EZ303" t="s">
        <v>270</v>
      </c>
      <c r="FB303" t="s">
        <v>281</v>
      </c>
      <c r="FD303" t="s">
        <v>18087</v>
      </c>
      <c r="FE303" t="s">
        <v>281</v>
      </c>
      <c r="FF303" s="1">
        <v>46156.75849537037</v>
      </c>
      <c r="FG303">
        <v>1.52</v>
      </c>
      <c r="FH303">
        <v>0</v>
      </c>
      <c r="FM303" t="s">
        <v>17949</v>
      </c>
    </row>
    <row r="304" spans="1:169" x14ac:dyDescent="0.3">
      <c r="A304">
        <v>0</v>
      </c>
      <c r="B304" t="s">
        <v>17916</v>
      </c>
      <c r="C304" t="s">
        <v>17916</v>
      </c>
      <c r="E304" t="s">
        <v>17918</v>
      </c>
      <c r="F304">
        <v>46158.291666666664</v>
      </c>
      <c r="G304">
        <v>2026</v>
      </c>
      <c r="H304">
        <v>5</v>
      </c>
      <c r="I304">
        <v>16</v>
      </c>
      <c r="J304" t="s">
        <v>17963</v>
      </c>
      <c r="O304" t="s">
        <v>18000</v>
      </c>
      <c r="P304">
        <v>2026</v>
      </c>
      <c r="Q304">
        <v>5</v>
      </c>
      <c r="R304">
        <v>14</v>
      </c>
      <c r="S304" t="s">
        <v>22033</v>
      </c>
      <c r="T304" t="s">
        <v>22034</v>
      </c>
      <c r="Y304" t="s">
        <v>17916</v>
      </c>
      <c r="AB304" t="s">
        <v>251</v>
      </c>
      <c r="AC304" t="s">
        <v>17924</v>
      </c>
      <c r="AD304">
        <v>1000008239050</v>
      </c>
      <c r="AI304" t="s">
        <v>22035</v>
      </c>
      <c r="AJ304" t="s">
        <v>22036</v>
      </c>
      <c r="AK304" t="s">
        <v>693</v>
      </c>
      <c r="AM304" t="s">
        <v>22037</v>
      </c>
      <c r="AN304" t="s">
        <v>22035</v>
      </c>
      <c r="AO304" t="s">
        <v>693</v>
      </c>
      <c r="AP304" t="s">
        <v>22037</v>
      </c>
      <c r="AR304" t="s">
        <v>22037</v>
      </c>
      <c r="AS304" t="s">
        <v>22037</v>
      </c>
      <c r="AT304" t="s">
        <v>22038</v>
      </c>
      <c r="AU304" t="s">
        <v>22039</v>
      </c>
      <c r="AV304" t="s">
        <v>22040</v>
      </c>
      <c r="AW304" t="s">
        <v>230</v>
      </c>
      <c r="AX304" t="s">
        <v>230</v>
      </c>
      <c r="AY304" t="s">
        <v>380</v>
      </c>
      <c r="AZ304" t="s">
        <v>380</v>
      </c>
      <c r="BA304" t="s">
        <v>255</v>
      </c>
      <c r="BB304" s="1">
        <v>46156.693842592591</v>
      </c>
      <c r="BC304">
        <v>2026</v>
      </c>
      <c r="BD304">
        <v>5</v>
      </c>
      <c r="BE304">
        <v>14</v>
      </c>
      <c r="BF304" t="s">
        <v>17934</v>
      </c>
      <c r="BG304" t="s">
        <v>18130</v>
      </c>
      <c r="BH304" t="s">
        <v>17936</v>
      </c>
      <c r="BJ304" t="s">
        <v>22037</v>
      </c>
      <c r="BL304" t="s">
        <v>240</v>
      </c>
      <c r="BM304" t="s">
        <v>275</v>
      </c>
      <c r="BN304" t="s">
        <v>21933</v>
      </c>
      <c r="BO304" t="s">
        <v>237</v>
      </c>
      <c r="BP304" t="s">
        <v>22041</v>
      </c>
      <c r="BQ304" t="s">
        <v>21947</v>
      </c>
      <c r="BR304" t="s">
        <v>22042</v>
      </c>
      <c r="BS304" t="s">
        <v>18000</v>
      </c>
      <c r="BT304">
        <v>2026</v>
      </c>
      <c r="BU304">
        <v>5</v>
      </c>
      <c r="BV304">
        <v>14</v>
      </c>
      <c r="BY304" t="s">
        <v>693</v>
      </c>
      <c r="BZ304" t="s">
        <v>17943</v>
      </c>
      <c r="CA304" s="1">
        <v>46156.693749999999</v>
      </c>
      <c r="CB304" s="2">
        <v>46157</v>
      </c>
      <c r="CE304" t="s">
        <v>2810</v>
      </c>
      <c r="CY304" s="1"/>
      <c r="DQ304" t="s">
        <v>17918</v>
      </c>
      <c r="DS304" t="s">
        <v>693</v>
      </c>
      <c r="EP304" t="s">
        <v>21207</v>
      </c>
      <c r="EQ304" t="s">
        <v>255</v>
      </c>
      <c r="ER304" t="s">
        <v>17945</v>
      </c>
      <c r="ES304" t="s">
        <v>281</v>
      </c>
      <c r="ET304" t="s">
        <v>21936</v>
      </c>
      <c r="EU304" t="s">
        <v>17962</v>
      </c>
      <c r="EZ304" t="s">
        <v>270</v>
      </c>
      <c r="FB304" t="s">
        <v>281</v>
      </c>
      <c r="FD304" t="s">
        <v>17948</v>
      </c>
      <c r="FE304" t="s">
        <v>281</v>
      </c>
      <c r="FF304" s="1">
        <v>46156.716874999998</v>
      </c>
      <c r="FG304">
        <v>0.55000000000000004</v>
      </c>
      <c r="FH304">
        <v>0</v>
      </c>
      <c r="FM304" t="s">
        <v>17949</v>
      </c>
    </row>
    <row r="305" spans="1:169" x14ac:dyDescent="0.3">
      <c r="A305">
        <v>0</v>
      </c>
      <c r="B305" t="s">
        <v>17916</v>
      </c>
      <c r="C305" t="s">
        <v>17916</v>
      </c>
      <c r="E305" t="s">
        <v>17918</v>
      </c>
      <c r="F305">
        <v>46157.5</v>
      </c>
      <c r="G305">
        <v>2026</v>
      </c>
      <c r="H305">
        <v>5</v>
      </c>
      <c r="I305">
        <v>15</v>
      </c>
      <c r="O305" t="s">
        <v>18000</v>
      </c>
      <c r="P305">
        <v>2026</v>
      </c>
      <c r="Q305">
        <v>5</v>
      </c>
      <c r="R305">
        <v>14</v>
      </c>
      <c r="S305" t="s">
        <v>22043</v>
      </c>
      <c r="T305" t="s">
        <v>22044</v>
      </c>
      <c r="Y305" t="s">
        <v>17916</v>
      </c>
      <c r="AB305" t="s">
        <v>251</v>
      </c>
      <c r="AC305" t="s">
        <v>17924</v>
      </c>
      <c r="AD305">
        <v>1000008239434</v>
      </c>
      <c r="AI305" t="s">
        <v>22045</v>
      </c>
      <c r="AJ305" t="s">
        <v>22046</v>
      </c>
      <c r="AK305" t="s">
        <v>693</v>
      </c>
      <c r="AM305" t="s">
        <v>22047</v>
      </c>
      <c r="AN305" t="s">
        <v>22045</v>
      </c>
      <c r="AO305" t="s">
        <v>693</v>
      </c>
      <c r="AP305" t="s">
        <v>22048</v>
      </c>
      <c r="AR305" t="s">
        <v>22047</v>
      </c>
      <c r="AS305" t="s">
        <v>22048</v>
      </c>
      <c r="AT305" t="s">
        <v>22049</v>
      </c>
      <c r="AU305" t="s">
        <v>22050</v>
      </c>
      <c r="AV305" t="s">
        <v>22051</v>
      </c>
      <c r="AW305" t="s">
        <v>230</v>
      </c>
      <c r="AX305" t="s">
        <v>230</v>
      </c>
      <c r="AY305" t="s">
        <v>380</v>
      </c>
      <c r="AZ305" t="s">
        <v>380</v>
      </c>
      <c r="BA305" t="s">
        <v>255</v>
      </c>
      <c r="BB305" s="1">
        <v>46156.714548611111</v>
      </c>
      <c r="BC305">
        <v>2026</v>
      </c>
      <c r="BD305">
        <v>5</v>
      </c>
      <c r="BE305">
        <v>14</v>
      </c>
      <c r="BF305" t="s">
        <v>17934</v>
      </c>
      <c r="BG305" t="s">
        <v>18130</v>
      </c>
      <c r="BH305" t="s">
        <v>17936</v>
      </c>
      <c r="BJ305" t="s">
        <v>22052</v>
      </c>
      <c r="BL305" t="s">
        <v>240</v>
      </c>
      <c r="BM305" t="s">
        <v>275</v>
      </c>
      <c r="BN305" t="s">
        <v>21933</v>
      </c>
      <c r="BO305" t="s">
        <v>237</v>
      </c>
      <c r="BP305" t="s">
        <v>22053</v>
      </c>
      <c r="BQ305" t="s">
        <v>22054</v>
      </c>
      <c r="BR305" t="s">
        <v>22055</v>
      </c>
      <c r="BS305" t="s">
        <v>18000</v>
      </c>
      <c r="BT305">
        <v>2026</v>
      </c>
      <c r="BU305">
        <v>5</v>
      </c>
      <c r="BV305">
        <v>14</v>
      </c>
      <c r="BY305" t="s">
        <v>693</v>
      </c>
      <c r="BZ305" t="s">
        <v>17943</v>
      </c>
      <c r="CA305" s="1">
        <v>46156.713888888888</v>
      </c>
      <c r="CB305" s="2">
        <v>46157</v>
      </c>
      <c r="CE305" t="s">
        <v>2810</v>
      </c>
      <c r="CY305" s="1"/>
      <c r="DQ305" t="s">
        <v>17918</v>
      </c>
      <c r="DS305" t="s">
        <v>693</v>
      </c>
      <c r="EP305" t="s">
        <v>21207</v>
      </c>
      <c r="EQ305" t="s">
        <v>255</v>
      </c>
      <c r="ER305" t="s">
        <v>17945</v>
      </c>
      <c r="ES305" t="s">
        <v>281</v>
      </c>
      <c r="ET305" t="s">
        <v>21936</v>
      </c>
      <c r="EU305" t="s">
        <v>17962</v>
      </c>
      <c r="EZ305" t="s">
        <v>270</v>
      </c>
      <c r="FB305" t="s">
        <v>281</v>
      </c>
      <c r="FD305" t="s">
        <v>17948</v>
      </c>
      <c r="FE305" t="s">
        <v>281</v>
      </c>
      <c r="FF305" s="1">
        <v>46156.800243055557</v>
      </c>
      <c r="FG305">
        <v>2.06</v>
      </c>
      <c r="FH305">
        <v>0</v>
      </c>
      <c r="FM305" t="s">
        <v>17949</v>
      </c>
    </row>
    <row r="306" spans="1:169" x14ac:dyDescent="0.3">
      <c r="A306">
        <v>0</v>
      </c>
      <c r="B306" t="s">
        <v>17916</v>
      </c>
      <c r="C306" t="s">
        <v>17916</v>
      </c>
      <c r="E306" t="s">
        <v>17918</v>
      </c>
      <c r="F306">
        <v>46161.291666666664</v>
      </c>
      <c r="G306">
        <v>2026</v>
      </c>
      <c r="H306">
        <v>5</v>
      </c>
      <c r="I306">
        <v>19</v>
      </c>
      <c r="J306" t="s">
        <v>17963</v>
      </c>
      <c r="O306" t="s">
        <v>18000</v>
      </c>
      <c r="P306">
        <v>2026</v>
      </c>
      <c r="Q306">
        <v>5</v>
      </c>
      <c r="R306">
        <v>14</v>
      </c>
      <c r="S306" t="s">
        <v>22056</v>
      </c>
      <c r="T306" t="s">
        <v>22057</v>
      </c>
      <c r="Y306" t="s">
        <v>17916</v>
      </c>
      <c r="AB306" t="s">
        <v>251</v>
      </c>
      <c r="AC306" t="s">
        <v>17924</v>
      </c>
      <c r="AD306">
        <v>1000008239156</v>
      </c>
      <c r="AI306" t="s">
        <v>22058</v>
      </c>
      <c r="AJ306" t="s">
        <v>22059</v>
      </c>
      <c r="AK306" t="s">
        <v>693</v>
      </c>
      <c r="AN306" t="s">
        <v>22058</v>
      </c>
      <c r="AO306" t="s">
        <v>693</v>
      </c>
      <c r="AT306" t="s">
        <v>22060</v>
      </c>
      <c r="AU306" t="s">
        <v>22061</v>
      </c>
      <c r="AV306" t="s">
        <v>22062</v>
      </c>
      <c r="AW306" t="s">
        <v>230</v>
      </c>
      <c r="AX306" t="s">
        <v>230</v>
      </c>
      <c r="AY306" t="s">
        <v>380</v>
      </c>
      <c r="AZ306" t="s">
        <v>380</v>
      </c>
      <c r="BA306" t="s">
        <v>255</v>
      </c>
      <c r="BB306" s="1">
        <v>46156.698993055557</v>
      </c>
      <c r="BC306">
        <v>2026</v>
      </c>
      <c r="BD306">
        <v>5</v>
      </c>
      <c r="BE306">
        <v>14</v>
      </c>
      <c r="BF306" t="s">
        <v>18100</v>
      </c>
      <c r="BG306" t="s">
        <v>18130</v>
      </c>
      <c r="BH306" t="s">
        <v>17936</v>
      </c>
      <c r="BJ306" t="s">
        <v>22063</v>
      </c>
      <c r="BL306" t="s">
        <v>240</v>
      </c>
      <c r="BM306" t="s">
        <v>275</v>
      </c>
      <c r="BN306" t="s">
        <v>21933</v>
      </c>
      <c r="BO306" t="s">
        <v>237</v>
      </c>
      <c r="BP306" t="s">
        <v>406</v>
      </c>
      <c r="BQ306" t="s">
        <v>22064</v>
      </c>
      <c r="BR306" t="s">
        <v>22065</v>
      </c>
      <c r="BS306" t="s">
        <v>18000</v>
      </c>
      <c r="BT306">
        <v>2026</v>
      </c>
      <c r="BU306">
        <v>5</v>
      </c>
      <c r="BV306">
        <v>14</v>
      </c>
      <c r="BY306" t="s">
        <v>693</v>
      </c>
      <c r="BZ306" t="s">
        <v>17943</v>
      </c>
      <c r="CA306" s="1">
        <v>46156.698611111111</v>
      </c>
      <c r="CB306" s="2">
        <v>46157</v>
      </c>
      <c r="CE306" t="s">
        <v>2810</v>
      </c>
      <c r="CY306" s="1"/>
      <c r="DQ306" t="s">
        <v>17918</v>
      </c>
      <c r="DS306" t="s">
        <v>693</v>
      </c>
      <c r="EP306" t="s">
        <v>21207</v>
      </c>
      <c r="EQ306" t="s">
        <v>255</v>
      </c>
      <c r="ER306" t="s">
        <v>17945</v>
      </c>
      <c r="ES306" t="s">
        <v>281</v>
      </c>
      <c r="ET306" t="s">
        <v>21936</v>
      </c>
      <c r="EU306" t="s">
        <v>17962</v>
      </c>
      <c r="EZ306" t="s">
        <v>270</v>
      </c>
      <c r="FB306" t="s">
        <v>281</v>
      </c>
      <c r="FD306" t="s">
        <v>17948</v>
      </c>
      <c r="FE306" t="s">
        <v>281</v>
      </c>
      <c r="FF306" s="1">
        <v>46156.716874999998</v>
      </c>
      <c r="FG306">
        <v>0.43</v>
      </c>
      <c r="FH306">
        <v>0</v>
      </c>
      <c r="FM306" t="s">
        <v>17949</v>
      </c>
    </row>
    <row r="307" spans="1:169" x14ac:dyDescent="0.3">
      <c r="A307">
        <v>0</v>
      </c>
      <c r="B307" t="s">
        <v>17916</v>
      </c>
      <c r="C307" t="s">
        <v>17916</v>
      </c>
      <c r="E307" t="s">
        <v>17918</v>
      </c>
      <c r="F307">
        <v>46157.5</v>
      </c>
      <c r="G307">
        <v>2026</v>
      </c>
      <c r="H307">
        <v>5</v>
      </c>
      <c r="I307">
        <v>15</v>
      </c>
      <c r="J307" t="s">
        <v>17919</v>
      </c>
      <c r="O307" t="s">
        <v>18000</v>
      </c>
      <c r="P307">
        <v>2026</v>
      </c>
      <c r="Q307">
        <v>5</v>
      </c>
      <c r="R307">
        <v>14</v>
      </c>
      <c r="S307" t="s">
        <v>22066</v>
      </c>
      <c r="T307" t="s">
        <v>22067</v>
      </c>
      <c r="Y307" t="s">
        <v>17916</v>
      </c>
      <c r="AB307" t="s">
        <v>251</v>
      </c>
      <c r="AC307" t="s">
        <v>17924</v>
      </c>
      <c r="AD307">
        <v>1000008240207</v>
      </c>
      <c r="AI307" t="s">
        <v>22068</v>
      </c>
      <c r="AJ307" t="s">
        <v>22069</v>
      </c>
      <c r="AK307" t="s">
        <v>693</v>
      </c>
      <c r="AM307" t="s">
        <v>22070</v>
      </c>
      <c r="AN307" t="s">
        <v>22068</v>
      </c>
      <c r="AO307" t="s">
        <v>693</v>
      </c>
      <c r="AR307" t="s">
        <v>22070</v>
      </c>
      <c r="AT307" t="s">
        <v>22071</v>
      </c>
      <c r="AU307" t="s">
        <v>22072</v>
      </c>
      <c r="AV307" t="s">
        <v>22073</v>
      </c>
      <c r="AW307" t="s">
        <v>230</v>
      </c>
      <c r="AX307" t="s">
        <v>230</v>
      </c>
      <c r="AY307" t="s">
        <v>380</v>
      </c>
      <c r="AZ307" t="s">
        <v>380</v>
      </c>
      <c r="BA307" t="s">
        <v>255</v>
      </c>
      <c r="BB307" s="1">
        <v>46156.798611111109</v>
      </c>
      <c r="BC307">
        <v>2026</v>
      </c>
      <c r="BD307">
        <v>5</v>
      </c>
      <c r="BE307">
        <v>14</v>
      </c>
      <c r="BF307" t="s">
        <v>17934</v>
      </c>
      <c r="BG307" t="s">
        <v>18130</v>
      </c>
      <c r="BH307" t="s">
        <v>17936</v>
      </c>
      <c r="BJ307" t="s">
        <v>22070</v>
      </c>
      <c r="BL307" t="s">
        <v>240</v>
      </c>
      <c r="BM307" t="s">
        <v>275</v>
      </c>
      <c r="BN307" t="s">
        <v>21933</v>
      </c>
      <c r="BO307" t="s">
        <v>237</v>
      </c>
      <c r="BP307" t="s">
        <v>22074</v>
      </c>
      <c r="BQ307" t="s">
        <v>22075</v>
      </c>
      <c r="BR307" t="s">
        <v>22076</v>
      </c>
      <c r="BS307" t="s">
        <v>18000</v>
      </c>
      <c r="BT307">
        <v>2026</v>
      </c>
      <c r="BU307">
        <v>5</v>
      </c>
      <c r="BV307">
        <v>14</v>
      </c>
      <c r="BY307" t="s">
        <v>693</v>
      </c>
      <c r="BZ307" t="s">
        <v>17943</v>
      </c>
      <c r="CA307" s="1">
        <v>46156.798611111109</v>
      </c>
      <c r="CB307" s="2">
        <v>46157</v>
      </c>
      <c r="CE307" t="s">
        <v>2810</v>
      </c>
      <c r="CY307" s="1"/>
      <c r="DQ307" t="s">
        <v>17918</v>
      </c>
      <c r="DS307" t="s">
        <v>693</v>
      </c>
      <c r="EP307" t="s">
        <v>21207</v>
      </c>
      <c r="EQ307" t="s">
        <v>255</v>
      </c>
      <c r="ER307" t="s">
        <v>17945</v>
      </c>
      <c r="ES307" t="s">
        <v>281</v>
      </c>
      <c r="ET307" t="s">
        <v>21936</v>
      </c>
      <c r="EU307" t="s">
        <v>17962</v>
      </c>
      <c r="EZ307" t="s">
        <v>270</v>
      </c>
      <c r="FB307" t="s">
        <v>281</v>
      </c>
      <c r="FD307" t="s">
        <v>17948</v>
      </c>
      <c r="FE307" t="s">
        <v>281</v>
      </c>
      <c r="FF307" s="1">
        <v>46156.84202546296</v>
      </c>
      <c r="FG307">
        <v>1.04</v>
      </c>
      <c r="FH307">
        <v>0</v>
      </c>
      <c r="FM307" t="s">
        <v>17949</v>
      </c>
    </row>
    <row r="308" spans="1:169" x14ac:dyDescent="0.3">
      <c r="A308">
        <v>0</v>
      </c>
      <c r="B308" t="s">
        <v>17916</v>
      </c>
      <c r="C308" t="s">
        <v>17916</v>
      </c>
      <c r="E308" t="s">
        <v>17918</v>
      </c>
      <c r="F308">
        <v>46158.291666666664</v>
      </c>
      <c r="G308">
        <v>2026</v>
      </c>
      <c r="H308">
        <v>5</v>
      </c>
      <c r="I308">
        <v>16</v>
      </c>
      <c r="J308" t="s">
        <v>17963</v>
      </c>
      <c r="O308" t="s">
        <v>18000</v>
      </c>
      <c r="P308">
        <v>2026</v>
      </c>
      <c r="Q308">
        <v>5</v>
      </c>
      <c r="R308">
        <v>14</v>
      </c>
      <c r="S308" t="s">
        <v>22077</v>
      </c>
      <c r="T308" t="s">
        <v>22078</v>
      </c>
      <c r="Y308" t="s">
        <v>17916</v>
      </c>
      <c r="AB308" t="s">
        <v>251</v>
      </c>
      <c r="AC308" t="s">
        <v>18065</v>
      </c>
      <c r="AD308">
        <v>1000008240219</v>
      </c>
      <c r="AG308" t="s">
        <v>22079</v>
      </c>
      <c r="AH308" t="s">
        <v>22080</v>
      </c>
      <c r="AI308" t="s">
        <v>22081</v>
      </c>
      <c r="AJ308" t="s">
        <v>22082</v>
      </c>
      <c r="AK308" t="s">
        <v>693</v>
      </c>
      <c r="AL308" t="s">
        <v>22079</v>
      </c>
      <c r="AM308" t="s">
        <v>22083</v>
      </c>
      <c r="AN308" t="s">
        <v>22081</v>
      </c>
      <c r="AO308" t="s">
        <v>693</v>
      </c>
      <c r="AP308" t="s">
        <v>22084</v>
      </c>
      <c r="AR308" t="s">
        <v>22083</v>
      </c>
      <c r="AS308" t="s">
        <v>22084</v>
      </c>
      <c r="AT308" t="s">
        <v>22085</v>
      </c>
      <c r="AU308" t="s">
        <v>22086</v>
      </c>
      <c r="AV308" t="s">
        <v>22087</v>
      </c>
      <c r="AW308" t="s">
        <v>230</v>
      </c>
      <c r="AX308" t="s">
        <v>230</v>
      </c>
      <c r="AY308" t="s">
        <v>380</v>
      </c>
      <c r="AZ308" t="s">
        <v>380</v>
      </c>
      <c r="BA308" t="s">
        <v>18076</v>
      </c>
      <c r="BB308" s="1">
        <v>46156.802534722221</v>
      </c>
      <c r="BC308">
        <v>2026</v>
      </c>
      <c r="BD308">
        <v>5</v>
      </c>
      <c r="BE308">
        <v>14</v>
      </c>
      <c r="BF308" t="s">
        <v>18129</v>
      </c>
      <c r="BG308" t="s">
        <v>18130</v>
      </c>
      <c r="BH308" t="s">
        <v>17936</v>
      </c>
      <c r="BJ308" t="s">
        <v>22083</v>
      </c>
      <c r="BL308" t="s">
        <v>240</v>
      </c>
      <c r="BM308" t="s">
        <v>275</v>
      </c>
      <c r="BN308" t="s">
        <v>21933</v>
      </c>
      <c r="BO308" t="s">
        <v>237</v>
      </c>
      <c r="BP308" t="s">
        <v>3232</v>
      </c>
      <c r="BQ308" t="s">
        <v>22088</v>
      </c>
      <c r="BR308" t="s">
        <v>22089</v>
      </c>
      <c r="BS308" t="s">
        <v>18000</v>
      </c>
      <c r="BT308">
        <v>2026</v>
      </c>
      <c r="BU308">
        <v>5</v>
      </c>
      <c r="BV308">
        <v>14</v>
      </c>
      <c r="BY308" t="s">
        <v>386</v>
      </c>
      <c r="BZ308" t="s">
        <v>18083</v>
      </c>
      <c r="CA308" s="1">
        <v>46156.802083333336</v>
      </c>
      <c r="CB308" s="2">
        <v>46157</v>
      </c>
      <c r="CE308" t="s">
        <v>2810</v>
      </c>
      <c r="CY308" s="1"/>
      <c r="DQ308" t="s">
        <v>17918</v>
      </c>
      <c r="DR308" t="s">
        <v>693</v>
      </c>
      <c r="DS308" t="s">
        <v>693</v>
      </c>
      <c r="DT308" t="s">
        <v>693</v>
      </c>
      <c r="DV308" t="s">
        <v>693</v>
      </c>
      <c r="EA308" t="s">
        <v>693</v>
      </c>
      <c r="EB308" t="s">
        <v>693</v>
      </c>
      <c r="EP308" t="s">
        <v>21207</v>
      </c>
      <c r="EQ308" t="s">
        <v>18084</v>
      </c>
      <c r="ES308" t="s">
        <v>281</v>
      </c>
      <c r="ET308" t="s">
        <v>21936</v>
      </c>
      <c r="EU308" t="s">
        <v>17962</v>
      </c>
      <c r="EZ308" t="s">
        <v>270</v>
      </c>
      <c r="FB308" t="s">
        <v>281</v>
      </c>
      <c r="FD308" t="s">
        <v>18133</v>
      </c>
      <c r="FE308" t="s">
        <v>281</v>
      </c>
      <c r="FF308" s="1">
        <v>46156.84202546296</v>
      </c>
      <c r="FG308">
        <v>0.95</v>
      </c>
      <c r="FH308">
        <v>0</v>
      </c>
      <c r="FM308" t="s">
        <v>17949</v>
      </c>
    </row>
    <row r="309" spans="1:169" x14ac:dyDescent="0.3">
      <c r="A309">
        <v>0</v>
      </c>
      <c r="B309" t="s">
        <v>17916</v>
      </c>
      <c r="C309" t="s">
        <v>17916</v>
      </c>
      <c r="E309" t="s">
        <v>17918</v>
      </c>
      <c r="F309">
        <v>46157.5</v>
      </c>
      <c r="G309">
        <v>2026</v>
      </c>
      <c r="H309">
        <v>5</v>
      </c>
      <c r="I309">
        <v>15</v>
      </c>
      <c r="J309" t="s">
        <v>17919</v>
      </c>
      <c r="O309" t="s">
        <v>18000</v>
      </c>
      <c r="P309">
        <v>2026</v>
      </c>
      <c r="Q309">
        <v>5</v>
      </c>
      <c r="R309">
        <v>14</v>
      </c>
      <c r="S309" t="s">
        <v>22090</v>
      </c>
      <c r="T309" t="s">
        <v>22091</v>
      </c>
      <c r="Y309" t="s">
        <v>17916</v>
      </c>
      <c r="AB309" t="s">
        <v>251</v>
      </c>
      <c r="AC309" t="s">
        <v>17924</v>
      </c>
      <c r="AD309">
        <v>1000008229138</v>
      </c>
      <c r="AI309" t="s">
        <v>22092</v>
      </c>
      <c r="AJ309" t="s">
        <v>22093</v>
      </c>
      <c r="AK309" t="s">
        <v>693</v>
      </c>
      <c r="AN309" t="s">
        <v>22092</v>
      </c>
      <c r="AO309" t="s">
        <v>693</v>
      </c>
      <c r="AT309" t="s">
        <v>22094</v>
      </c>
      <c r="AU309" t="s">
        <v>22095</v>
      </c>
      <c r="AV309" t="s">
        <v>22096</v>
      </c>
      <c r="AW309" t="s">
        <v>230</v>
      </c>
      <c r="AX309" t="s">
        <v>230</v>
      </c>
      <c r="AY309" t="s">
        <v>380</v>
      </c>
      <c r="AZ309" t="s">
        <v>380</v>
      </c>
      <c r="BA309" t="s">
        <v>255</v>
      </c>
      <c r="BB309" s="1">
        <v>46156.4999537037</v>
      </c>
      <c r="BC309">
        <v>2026</v>
      </c>
      <c r="BD309">
        <v>5</v>
      </c>
      <c r="BE309">
        <v>14</v>
      </c>
      <c r="BF309" t="s">
        <v>17934</v>
      </c>
      <c r="BG309" t="s">
        <v>18130</v>
      </c>
      <c r="BH309" t="s">
        <v>17936</v>
      </c>
      <c r="BJ309" t="s">
        <v>22097</v>
      </c>
      <c r="BL309" t="s">
        <v>240</v>
      </c>
      <c r="BM309" t="s">
        <v>275</v>
      </c>
      <c r="BN309" t="s">
        <v>21933</v>
      </c>
      <c r="BO309" t="s">
        <v>237</v>
      </c>
      <c r="BP309" t="s">
        <v>2957</v>
      </c>
      <c r="BQ309" t="s">
        <v>22098</v>
      </c>
      <c r="BR309" t="s">
        <v>22099</v>
      </c>
      <c r="BS309" t="s">
        <v>18000</v>
      </c>
      <c r="BT309">
        <v>2026</v>
      </c>
      <c r="BU309">
        <v>5</v>
      </c>
      <c r="BV309">
        <v>14</v>
      </c>
      <c r="BY309" t="s">
        <v>693</v>
      </c>
      <c r="BZ309" t="s">
        <v>17943</v>
      </c>
      <c r="CA309" s="1">
        <v>46156.499305555553</v>
      </c>
      <c r="CB309" s="2">
        <v>46157</v>
      </c>
      <c r="CE309" t="s">
        <v>2810</v>
      </c>
      <c r="CY309" s="1"/>
      <c r="DQ309" t="s">
        <v>17918</v>
      </c>
      <c r="DS309" t="s">
        <v>693</v>
      </c>
      <c r="EP309" t="s">
        <v>21207</v>
      </c>
      <c r="EQ309" t="s">
        <v>255</v>
      </c>
      <c r="ER309" t="s">
        <v>17945</v>
      </c>
      <c r="ES309" t="s">
        <v>281</v>
      </c>
      <c r="ET309" t="s">
        <v>21936</v>
      </c>
      <c r="EU309" t="s">
        <v>17962</v>
      </c>
      <c r="EZ309" t="s">
        <v>270</v>
      </c>
      <c r="FB309" t="s">
        <v>281</v>
      </c>
      <c r="FD309" t="s">
        <v>17948</v>
      </c>
      <c r="FE309" t="s">
        <v>281</v>
      </c>
      <c r="FF309" s="1">
        <v>46156.550069444442</v>
      </c>
      <c r="FG309">
        <v>1.2</v>
      </c>
      <c r="FH309">
        <v>0</v>
      </c>
      <c r="FM309" t="s">
        <v>17949</v>
      </c>
    </row>
    <row r="310" spans="1:169" x14ac:dyDescent="0.3">
      <c r="A310">
        <v>0</v>
      </c>
      <c r="B310" t="s">
        <v>17916</v>
      </c>
      <c r="C310" t="s">
        <v>17916</v>
      </c>
      <c r="E310" t="s">
        <v>17918</v>
      </c>
      <c r="F310">
        <v>46157.291666666664</v>
      </c>
      <c r="G310">
        <v>2026</v>
      </c>
      <c r="H310">
        <v>5</v>
      </c>
      <c r="I310">
        <v>15</v>
      </c>
      <c r="J310" t="s">
        <v>17963</v>
      </c>
      <c r="O310" t="s">
        <v>18000</v>
      </c>
      <c r="P310">
        <v>2026</v>
      </c>
      <c r="Q310">
        <v>5</v>
      </c>
      <c r="R310">
        <v>14</v>
      </c>
      <c r="S310" t="s">
        <v>22100</v>
      </c>
      <c r="T310" t="s">
        <v>22101</v>
      </c>
      <c r="Y310" t="s">
        <v>17916</v>
      </c>
      <c r="AB310" t="s">
        <v>251</v>
      </c>
      <c r="AC310" t="s">
        <v>17924</v>
      </c>
      <c r="AD310">
        <v>1000008239179</v>
      </c>
      <c r="AI310" t="s">
        <v>22102</v>
      </c>
      <c r="AJ310" t="s">
        <v>22103</v>
      </c>
      <c r="AK310" t="s">
        <v>693</v>
      </c>
      <c r="AN310" t="s">
        <v>22102</v>
      </c>
      <c r="AO310" t="s">
        <v>693</v>
      </c>
      <c r="AT310" t="s">
        <v>22104</v>
      </c>
      <c r="AU310" t="s">
        <v>22105</v>
      </c>
      <c r="AV310" t="s">
        <v>22106</v>
      </c>
      <c r="AW310" t="s">
        <v>230</v>
      </c>
      <c r="AX310" t="s">
        <v>230</v>
      </c>
      <c r="AY310" t="s">
        <v>380</v>
      </c>
      <c r="AZ310" t="s">
        <v>380</v>
      </c>
      <c r="BA310" t="s">
        <v>255</v>
      </c>
      <c r="BB310" s="1">
        <v>46156.700324074074</v>
      </c>
      <c r="BC310">
        <v>2026</v>
      </c>
      <c r="BD310">
        <v>5</v>
      </c>
      <c r="BE310">
        <v>14</v>
      </c>
      <c r="BF310" t="s">
        <v>17934</v>
      </c>
      <c r="BG310" t="s">
        <v>18130</v>
      </c>
      <c r="BH310" t="s">
        <v>17936</v>
      </c>
      <c r="BJ310" t="s">
        <v>22107</v>
      </c>
      <c r="BL310" t="s">
        <v>240</v>
      </c>
      <c r="BM310" t="s">
        <v>275</v>
      </c>
      <c r="BN310" t="s">
        <v>21933</v>
      </c>
      <c r="BO310" t="s">
        <v>237</v>
      </c>
      <c r="BP310" t="s">
        <v>3025</v>
      </c>
      <c r="BQ310" t="s">
        <v>22108</v>
      </c>
      <c r="BR310" t="s">
        <v>22109</v>
      </c>
      <c r="BS310" t="s">
        <v>18000</v>
      </c>
      <c r="BT310">
        <v>2026</v>
      </c>
      <c r="BU310">
        <v>5</v>
      </c>
      <c r="BV310">
        <v>14</v>
      </c>
      <c r="BY310" t="s">
        <v>693</v>
      </c>
      <c r="BZ310" t="s">
        <v>17943</v>
      </c>
      <c r="CA310" s="1">
        <v>46156.7</v>
      </c>
      <c r="CB310" s="2">
        <v>46157</v>
      </c>
      <c r="CE310" t="s">
        <v>2810</v>
      </c>
      <c r="CY310" s="1"/>
      <c r="DQ310" t="s">
        <v>17918</v>
      </c>
      <c r="DS310" t="s">
        <v>693</v>
      </c>
      <c r="EP310" t="s">
        <v>21207</v>
      </c>
      <c r="EQ310" t="s">
        <v>255</v>
      </c>
      <c r="ER310" t="s">
        <v>17945</v>
      </c>
      <c r="ES310" t="s">
        <v>281</v>
      </c>
      <c r="ET310" t="s">
        <v>21936</v>
      </c>
      <c r="EU310" t="s">
        <v>17962</v>
      </c>
      <c r="EZ310" t="s">
        <v>270</v>
      </c>
      <c r="FB310" t="s">
        <v>281</v>
      </c>
      <c r="FD310" t="s">
        <v>17948</v>
      </c>
      <c r="FE310" t="s">
        <v>281</v>
      </c>
      <c r="FF310" s="1">
        <v>46156.716874999998</v>
      </c>
      <c r="FG310">
        <v>0.4</v>
      </c>
      <c r="FH310">
        <v>0</v>
      </c>
      <c r="FM310" t="s">
        <v>17949</v>
      </c>
    </row>
    <row r="311" spans="1:169" x14ac:dyDescent="0.3">
      <c r="A311">
        <v>0</v>
      </c>
      <c r="B311" t="s">
        <v>17916</v>
      </c>
      <c r="C311" t="s">
        <v>17916</v>
      </c>
      <c r="E311" t="s">
        <v>17918</v>
      </c>
      <c r="F311">
        <v>46158.5</v>
      </c>
      <c r="G311">
        <v>2026</v>
      </c>
      <c r="H311">
        <v>5</v>
      </c>
      <c r="I311">
        <v>16</v>
      </c>
      <c r="J311" t="s">
        <v>17919</v>
      </c>
      <c r="O311" t="s">
        <v>18000</v>
      </c>
      <c r="P311">
        <v>2026</v>
      </c>
      <c r="Q311">
        <v>5</v>
      </c>
      <c r="R311">
        <v>14</v>
      </c>
      <c r="S311" t="s">
        <v>22110</v>
      </c>
      <c r="T311" t="s">
        <v>22111</v>
      </c>
      <c r="Y311" t="s">
        <v>17916</v>
      </c>
      <c r="AB311" t="s">
        <v>251</v>
      </c>
      <c r="AC311" t="s">
        <v>17924</v>
      </c>
      <c r="AD311">
        <v>1000008239629</v>
      </c>
      <c r="AI311" t="s">
        <v>22112</v>
      </c>
      <c r="AJ311" t="s">
        <v>22113</v>
      </c>
      <c r="AK311" t="s">
        <v>693</v>
      </c>
      <c r="AN311" t="s">
        <v>22112</v>
      </c>
      <c r="AO311" t="s">
        <v>693</v>
      </c>
      <c r="AT311" t="s">
        <v>22114</v>
      </c>
      <c r="AU311" t="s">
        <v>22115</v>
      </c>
      <c r="AV311" t="s">
        <v>22116</v>
      </c>
      <c r="AW311" t="s">
        <v>230</v>
      </c>
      <c r="AX311" t="s">
        <v>230</v>
      </c>
      <c r="AY311" t="s">
        <v>380</v>
      </c>
      <c r="AZ311" t="s">
        <v>380</v>
      </c>
      <c r="BA311" t="s">
        <v>255</v>
      </c>
      <c r="BB311" s="1">
        <v>46156.728402777779</v>
      </c>
      <c r="BC311">
        <v>2026</v>
      </c>
      <c r="BD311">
        <v>5</v>
      </c>
      <c r="BE311">
        <v>14</v>
      </c>
      <c r="BF311" t="s">
        <v>17934</v>
      </c>
      <c r="BG311" t="s">
        <v>18130</v>
      </c>
      <c r="BH311" t="s">
        <v>17936</v>
      </c>
      <c r="BJ311" t="s">
        <v>22117</v>
      </c>
      <c r="BL311" t="s">
        <v>240</v>
      </c>
      <c r="BM311" t="s">
        <v>275</v>
      </c>
      <c r="BN311" t="s">
        <v>21933</v>
      </c>
      <c r="BO311" t="s">
        <v>237</v>
      </c>
      <c r="BP311" t="s">
        <v>462</v>
      </c>
      <c r="BQ311" t="s">
        <v>21974</v>
      </c>
      <c r="BR311" t="s">
        <v>22118</v>
      </c>
      <c r="BS311" t="s">
        <v>18000</v>
      </c>
      <c r="BT311">
        <v>2026</v>
      </c>
      <c r="BU311">
        <v>5</v>
      </c>
      <c r="BV311">
        <v>14</v>
      </c>
      <c r="BY311" t="s">
        <v>693</v>
      </c>
      <c r="BZ311" t="s">
        <v>17943</v>
      </c>
      <c r="CA311" s="1">
        <v>46156.727777777778</v>
      </c>
      <c r="CB311" s="2">
        <v>46157</v>
      </c>
      <c r="CE311" t="s">
        <v>2810</v>
      </c>
      <c r="CY311" s="1"/>
      <c r="DQ311" t="s">
        <v>17918</v>
      </c>
      <c r="DS311" t="s">
        <v>693</v>
      </c>
      <c r="EP311" t="s">
        <v>21207</v>
      </c>
      <c r="EQ311" t="s">
        <v>255</v>
      </c>
      <c r="ER311" t="s">
        <v>17945</v>
      </c>
      <c r="ES311" t="s">
        <v>281</v>
      </c>
      <c r="ET311" t="s">
        <v>21936</v>
      </c>
      <c r="EU311" t="s">
        <v>17962</v>
      </c>
      <c r="EZ311" t="s">
        <v>270</v>
      </c>
      <c r="FB311" t="s">
        <v>281</v>
      </c>
      <c r="FD311" t="s">
        <v>17948</v>
      </c>
      <c r="FE311" t="s">
        <v>281</v>
      </c>
      <c r="FF311" s="1">
        <v>46156.75849537037</v>
      </c>
      <c r="FG311">
        <v>0.72</v>
      </c>
      <c r="FH311">
        <v>0</v>
      </c>
      <c r="FM311" t="s">
        <v>17949</v>
      </c>
    </row>
    <row r="312" spans="1:169" x14ac:dyDescent="0.3">
      <c r="A312">
        <v>0</v>
      </c>
      <c r="B312" t="s">
        <v>17916</v>
      </c>
      <c r="C312" t="s">
        <v>17916</v>
      </c>
      <c r="E312" t="s">
        <v>17918</v>
      </c>
      <c r="F312">
        <v>46157.5</v>
      </c>
      <c r="G312">
        <v>2026</v>
      </c>
      <c r="H312">
        <v>5</v>
      </c>
      <c r="I312">
        <v>15</v>
      </c>
      <c r="O312" t="s">
        <v>17964</v>
      </c>
      <c r="P312">
        <v>2026</v>
      </c>
      <c r="Q312">
        <v>5</v>
      </c>
      <c r="R312">
        <v>13</v>
      </c>
      <c r="S312" t="s">
        <v>22119</v>
      </c>
      <c r="T312" t="s">
        <v>22120</v>
      </c>
      <c r="Y312" t="s">
        <v>17916</v>
      </c>
      <c r="AB312" t="s">
        <v>251</v>
      </c>
      <c r="AC312" t="s">
        <v>17924</v>
      </c>
      <c r="AD312">
        <v>1000008225862</v>
      </c>
      <c r="AI312" t="s">
        <v>22121</v>
      </c>
      <c r="AJ312" t="s">
        <v>22122</v>
      </c>
      <c r="AK312" t="s">
        <v>693</v>
      </c>
      <c r="AM312" t="s">
        <v>22123</v>
      </c>
      <c r="AN312" t="s">
        <v>22121</v>
      </c>
      <c r="AO312" t="s">
        <v>693</v>
      </c>
      <c r="AR312" t="s">
        <v>22123</v>
      </c>
      <c r="AT312" t="s">
        <v>22124</v>
      </c>
      <c r="AU312" t="s">
        <v>22125</v>
      </c>
      <c r="AV312" t="s">
        <v>22126</v>
      </c>
      <c r="AW312" t="s">
        <v>230</v>
      </c>
      <c r="AX312" t="s">
        <v>230</v>
      </c>
      <c r="AY312" t="s">
        <v>380</v>
      </c>
      <c r="AZ312" t="s">
        <v>380</v>
      </c>
      <c r="BA312" t="s">
        <v>255</v>
      </c>
      <c r="BB312" s="1">
        <v>46155.494988425926</v>
      </c>
      <c r="BC312">
        <v>2026</v>
      </c>
      <c r="BD312">
        <v>5</v>
      </c>
      <c r="BE312">
        <v>13</v>
      </c>
      <c r="BF312" t="s">
        <v>17934</v>
      </c>
      <c r="BG312" t="s">
        <v>18130</v>
      </c>
      <c r="BH312" t="s">
        <v>17936</v>
      </c>
      <c r="BJ312" t="s">
        <v>22127</v>
      </c>
      <c r="BL312" t="s">
        <v>240</v>
      </c>
      <c r="BM312" t="s">
        <v>275</v>
      </c>
      <c r="BN312" t="s">
        <v>21933</v>
      </c>
      <c r="BO312" t="s">
        <v>237</v>
      </c>
      <c r="BP312" t="s">
        <v>3264</v>
      </c>
      <c r="BQ312" t="s">
        <v>22054</v>
      </c>
      <c r="BR312" t="s">
        <v>22128</v>
      </c>
      <c r="BS312" t="s">
        <v>17964</v>
      </c>
      <c r="BT312">
        <v>2026</v>
      </c>
      <c r="BU312">
        <v>5</v>
      </c>
      <c r="BV312">
        <v>13</v>
      </c>
      <c r="BY312" t="s">
        <v>693</v>
      </c>
      <c r="BZ312" t="s">
        <v>17943</v>
      </c>
      <c r="CA312" s="1">
        <v>46155.494444444441</v>
      </c>
      <c r="CB312" s="2">
        <v>46156</v>
      </c>
      <c r="CE312" t="s">
        <v>2810</v>
      </c>
      <c r="CY312" s="1"/>
      <c r="DQ312" t="s">
        <v>17918</v>
      </c>
      <c r="DS312" t="s">
        <v>693</v>
      </c>
      <c r="EP312" t="s">
        <v>21207</v>
      </c>
      <c r="EQ312" t="s">
        <v>255</v>
      </c>
      <c r="ER312" t="s">
        <v>17945</v>
      </c>
      <c r="ES312" t="s">
        <v>281</v>
      </c>
      <c r="ET312" t="s">
        <v>21936</v>
      </c>
      <c r="EU312" t="s">
        <v>17962</v>
      </c>
      <c r="EZ312" t="s">
        <v>270</v>
      </c>
      <c r="FB312" t="s">
        <v>281</v>
      </c>
      <c r="FD312" t="s">
        <v>17948</v>
      </c>
      <c r="FE312" t="s">
        <v>281</v>
      </c>
      <c r="FF312" s="1">
        <v>46155.508437500001</v>
      </c>
      <c r="FG312">
        <v>0.32</v>
      </c>
      <c r="FH312">
        <v>0</v>
      </c>
      <c r="FI312">
        <v>1</v>
      </c>
      <c r="FM312" t="s">
        <v>17949</v>
      </c>
    </row>
    <row r="313" spans="1:169" x14ac:dyDescent="0.3">
      <c r="A313">
        <v>0</v>
      </c>
      <c r="B313" t="s">
        <v>17916</v>
      </c>
      <c r="C313" t="s">
        <v>17916</v>
      </c>
      <c r="E313" t="s">
        <v>17918</v>
      </c>
      <c r="F313">
        <v>46158.291666666664</v>
      </c>
      <c r="G313">
        <v>2026</v>
      </c>
      <c r="H313">
        <v>5</v>
      </c>
      <c r="I313">
        <v>16</v>
      </c>
      <c r="J313" t="s">
        <v>17963</v>
      </c>
      <c r="O313" t="s">
        <v>17964</v>
      </c>
      <c r="P313">
        <v>2026</v>
      </c>
      <c r="Q313">
        <v>5</v>
      </c>
      <c r="R313">
        <v>13</v>
      </c>
      <c r="S313" t="s">
        <v>22129</v>
      </c>
      <c r="T313" t="s">
        <v>22130</v>
      </c>
      <c r="Y313" t="s">
        <v>17916</v>
      </c>
      <c r="AB313" t="s">
        <v>251</v>
      </c>
      <c r="AC313" t="s">
        <v>17924</v>
      </c>
      <c r="AD313">
        <v>1000008227487</v>
      </c>
      <c r="AI313" t="s">
        <v>22131</v>
      </c>
      <c r="AJ313" t="s">
        <v>22132</v>
      </c>
      <c r="AK313" t="s">
        <v>693</v>
      </c>
      <c r="AM313" t="s">
        <v>22133</v>
      </c>
      <c r="AN313" t="s">
        <v>22131</v>
      </c>
      <c r="AO313" t="s">
        <v>693</v>
      </c>
      <c r="AR313" t="s">
        <v>22133</v>
      </c>
      <c r="AT313" t="s">
        <v>22134</v>
      </c>
      <c r="AU313" t="s">
        <v>22135</v>
      </c>
      <c r="AV313" t="s">
        <v>22136</v>
      </c>
      <c r="AW313" t="s">
        <v>230</v>
      </c>
      <c r="AX313" t="s">
        <v>230</v>
      </c>
      <c r="AY313" t="s">
        <v>380</v>
      </c>
      <c r="AZ313" t="s">
        <v>380</v>
      </c>
      <c r="BA313" t="s">
        <v>255</v>
      </c>
      <c r="BB313" s="1">
        <v>46155.702349537038</v>
      </c>
      <c r="BC313">
        <v>2026</v>
      </c>
      <c r="BD313">
        <v>5</v>
      </c>
      <c r="BE313">
        <v>13</v>
      </c>
      <c r="BF313" t="s">
        <v>17934</v>
      </c>
      <c r="BG313" t="s">
        <v>18130</v>
      </c>
      <c r="BH313" t="s">
        <v>17936</v>
      </c>
      <c r="BJ313" t="s">
        <v>22137</v>
      </c>
      <c r="BL313" t="s">
        <v>240</v>
      </c>
      <c r="BM313" t="s">
        <v>275</v>
      </c>
      <c r="BN313" t="s">
        <v>21933</v>
      </c>
      <c r="BO313" t="s">
        <v>237</v>
      </c>
      <c r="BP313" t="s">
        <v>3102</v>
      </c>
      <c r="BQ313" t="s">
        <v>22005</v>
      </c>
      <c r="BR313" t="s">
        <v>22138</v>
      </c>
      <c r="BS313" t="s">
        <v>17964</v>
      </c>
      <c r="BT313">
        <v>2026</v>
      </c>
      <c r="BU313">
        <v>5</v>
      </c>
      <c r="BV313">
        <v>13</v>
      </c>
      <c r="BY313" t="s">
        <v>693</v>
      </c>
      <c r="BZ313" t="s">
        <v>17943</v>
      </c>
      <c r="CA313" s="1">
        <v>46155.70208333333</v>
      </c>
      <c r="CB313" s="2">
        <v>46156</v>
      </c>
      <c r="CE313" t="s">
        <v>2810</v>
      </c>
      <c r="CY313" s="1"/>
      <c r="DQ313" t="s">
        <v>17918</v>
      </c>
      <c r="DS313" t="s">
        <v>693</v>
      </c>
      <c r="EP313" t="s">
        <v>21207</v>
      </c>
      <c r="EQ313" t="s">
        <v>255</v>
      </c>
      <c r="ER313" t="s">
        <v>17945</v>
      </c>
      <c r="ES313" t="s">
        <v>281</v>
      </c>
      <c r="ET313" t="s">
        <v>21936</v>
      </c>
      <c r="EU313" t="s">
        <v>17962</v>
      </c>
      <c r="EZ313" t="s">
        <v>270</v>
      </c>
      <c r="FB313" t="s">
        <v>281</v>
      </c>
      <c r="FD313" t="s">
        <v>17948</v>
      </c>
      <c r="FE313" t="s">
        <v>281</v>
      </c>
      <c r="FF313" s="1">
        <v>46155.716770833336</v>
      </c>
      <c r="FG313">
        <v>0.35</v>
      </c>
      <c r="FH313">
        <v>0</v>
      </c>
      <c r="FI313">
        <v>1</v>
      </c>
      <c r="FM313" t="s">
        <v>17949</v>
      </c>
    </row>
    <row r="314" spans="1:169" x14ac:dyDescent="0.3">
      <c r="A314">
        <v>0</v>
      </c>
      <c r="B314" t="s">
        <v>17916</v>
      </c>
      <c r="C314" t="s">
        <v>17916</v>
      </c>
      <c r="E314" t="s">
        <v>17918</v>
      </c>
      <c r="F314">
        <v>46157.5</v>
      </c>
      <c r="G314">
        <v>2026</v>
      </c>
      <c r="H314">
        <v>5</v>
      </c>
      <c r="I314">
        <v>15</v>
      </c>
      <c r="J314" t="s">
        <v>17919</v>
      </c>
      <c r="O314" t="s">
        <v>17964</v>
      </c>
      <c r="P314">
        <v>2026</v>
      </c>
      <c r="Q314">
        <v>5</v>
      </c>
      <c r="R314">
        <v>13</v>
      </c>
      <c r="S314" t="s">
        <v>22139</v>
      </c>
      <c r="T314" t="s">
        <v>22140</v>
      </c>
      <c r="Y314" t="s">
        <v>17916</v>
      </c>
      <c r="AB314" t="s">
        <v>251</v>
      </c>
      <c r="AC314" t="s">
        <v>17924</v>
      </c>
      <c r="AD314">
        <v>1000008227555</v>
      </c>
      <c r="AI314" t="s">
        <v>22141</v>
      </c>
      <c r="AJ314" t="s">
        <v>22142</v>
      </c>
      <c r="AK314" t="s">
        <v>693</v>
      </c>
      <c r="AN314" t="s">
        <v>22141</v>
      </c>
      <c r="AO314" t="s">
        <v>693</v>
      </c>
      <c r="AT314" t="s">
        <v>22143</v>
      </c>
      <c r="AU314" t="s">
        <v>22144</v>
      </c>
      <c r="AV314" t="s">
        <v>22145</v>
      </c>
      <c r="AW314" t="s">
        <v>230</v>
      </c>
      <c r="AX314" t="s">
        <v>230</v>
      </c>
      <c r="AY314" t="s">
        <v>380</v>
      </c>
      <c r="AZ314" t="s">
        <v>380</v>
      </c>
      <c r="BA314" t="s">
        <v>255</v>
      </c>
      <c r="BB314" s="1">
        <v>46155.711157407408</v>
      </c>
      <c r="BC314">
        <v>2026</v>
      </c>
      <c r="BD314">
        <v>5</v>
      </c>
      <c r="BE314">
        <v>13</v>
      </c>
      <c r="BF314" t="s">
        <v>17934</v>
      </c>
      <c r="BG314" t="s">
        <v>18130</v>
      </c>
      <c r="BH314" t="s">
        <v>17936</v>
      </c>
      <c r="BJ314" t="s">
        <v>22146</v>
      </c>
      <c r="BL314" t="s">
        <v>240</v>
      </c>
      <c r="BM314" t="s">
        <v>275</v>
      </c>
      <c r="BN314" t="s">
        <v>21933</v>
      </c>
      <c r="BO314" t="s">
        <v>237</v>
      </c>
      <c r="BP314" t="s">
        <v>2863</v>
      </c>
      <c r="BQ314" t="s">
        <v>21947</v>
      </c>
      <c r="BR314" t="s">
        <v>22147</v>
      </c>
      <c r="BS314" t="s">
        <v>17964</v>
      </c>
      <c r="BT314">
        <v>2026</v>
      </c>
      <c r="BU314">
        <v>5</v>
      </c>
      <c r="BV314">
        <v>13</v>
      </c>
      <c r="BY314" t="s">
        <v>693</v>
      </c>
      <c r="BZ314" t="s">
        <v>17943</v>
      </c>
      <c r="CA314" s="1">
        <v>46155.711111111108</v>
      </c>
      <c r="CB314" s="2">
        <v>46156</v>
      </c>
      <c r="CE314" t="s">
        <v>2810</v>
      </c>
      <c r="CY314" s="1"/>
      <c r="DQ314" t="s">
        <v>17918</v>
      </c>
      <c r="DS314" t="s">
        <v>693</v>
      </c>
      <c r="EP314" t="s">
        <v>21207</v>
      </c>
      <c r="EQ314" t="s">
        <v>255</v>
      </c>
      <c r="ER314" t="s">
        <v>17945</v>
      </c>
      <c r="ES314" t="s">
        <v>281</v>
      </c>
      <c r="ET314" t="s">
        <v>21936</v>
      </c>
      <c r="EU314" t="s">
        <v>17962</v>
      </c>
      <c r="EZ314" t="s">
        <v>270</v>
      </c>
      <c r="FB314" t="s">
        <v>281</v>
      </c>
      <c r="FD314" t="s">
        <v>17948</v>
      </c>
      <c r="FE314" t="s">
        <v>281</v>
      </c>
      <c r="FF314" s="1">
        <v>46155.758460648147</v>
      </c>
      <c r="FG314">
        <v>1.1399999999999999</v>
      </c>
      <c r="FH314">
        <v>0</v>
      </c>
      <c r="FI314">
        <v>1</v>
      </c>
      <c r="FM314" t="s">
        <v>17949</v>
      </c>
    </row>
    <row r="315" spans="1:169" x14ac:dyDescent="0.3">
      <c r="A315">
        <v>0</v>
      </c>
      <c r="B315" t="s">
        <v>17916</v>
      </c>
      <c r="C315" t="s">
        <v>17916</v>
      </c>
      <c r="E315" t="s">
        <v>17918</v>
      </c>
      <c r="F315">
        <v>46157.5</v>
      </c>
      <c r="G315">
        <v>2026</v>
      </c>
      <c r="H315">
        <v>5</v>
      </c>
      <c r="I315">
        <v>15</v>
      </c>
      <c r="O315" t="s">
        <v>18000</v>
      </c>
      <c r="P315">
        <v>2026</v>
      </c>
      <c r="Q315">
        <v>5</v>
      </c>
      <c r="R315">
        <v>14</v>
      </c>
      <c r="S315" t="s">
        <v>22148</v>
      </c>
      <c r="T315" t="s">
        <v>22149</v>
      </c>
      <c r="Y315" t="s">
        <v>17916</v>
      </c>
      <c r="AB315" t="s">
        <v>251</v>
      </c>
      <c r="AC315" t="s">
        <v>17924</v>
      </c>
      <c r="AD315">
        <v>1000008228184</v>
      </c>
      <c r="AI315" t="s">
        <v>22150</v>
      </c>
      <c r="AJ315" t="s">
        <v>22151</v>
      </c>
      <c r="AK315" t="s">
        <v>693</v>
      </c>
      <c r="AN315" t="s">
        <v>22150</v>
      </c>
      <c r="AO315" t="s">
        <v>693</v>
      </c>
      <c r="AT315" t="s">
        <v>22152</v>
      </c>
      <c r="AU315" t="s">
        <v>22153</v>
      </c>
      <c r="AV315" t="s">
        <v>22154</v>
      </c>
      <c r="AW315" t="s">
        <v>230</v>
      </c>
      <c r="AX315" t="s">
        <v>230</v>
      </c>
      <c r="AY315" t="s">
        <v>380</v>
      </c>
      <c r="AZ315" t="s">
        <v>380</v>
      </c>
      <c r="BA315" t="s">
        <v>255</v>
      </c>
      <c r="BB315" s="1">
        <v>46156.350532407407</v>
      </c>
      <c r="BC315">
        <v>2026</v>
      </c>
      <c r="BD315">
        <v>5</v>
      </c>
      <c r="BE315">
        <v>14</v>
      </c>
      <c r="BF315" t="s">
        <v>18100</v>
      </c>
      <c r="BG315" t="s">
        <v>18130</v>
      </c>
      <c r="BH315" t="s">
        <v>17936</v>
      </c>
      <c r="BJ315" t="s">
        <v>22155</v>
      </c>
      <c r="BL315" t="s">
        <v>240</v>
      </c>
      <c r="BM315" t="s">
        <v>275</v>
      </c>
      <c r="BN315" t="s">
        <v>21933</v>
      </c>
      <c r="BO315" t="s">
        <v>237</v>
      </c>
      <c r="BP315" t="s">
        <v>22156</v>
      </c>
      <c r="BQ315" t="s">
        <v>22157</v>
      </c>
      <c r="BR315" t="s">
        <v>22158</v>
      </c>
      <c r="BS315" t="s">
        <v>18000</v>
      </c>
      <c r="BT315">
        <v>2026</v>
      </c>
      <c r="BU315">
        <v>5</v>
      </c>
      <c r="BV315">
        <v>14</v>
      </c>
      <c r="BY315" t="s">
        <v>693</v>
      </c>
      <c r="BZ315" t="s">
        <v>17943</v>
      </c>
      <c r="CA315" s="1">
        <v>46156.35</v>
      </c>
      <c r="CB315" s="2">
        <v>46157</v>
      </c>
      <c r="CE315" t="s">
        <v>2810</v>
      </c>
      <c r="CY315" s="1"/>
      <c r="DQ315" t="s">
        <v>17918</v>
      </c>
      <c r="DS315" t="s">
        <v>693</v>
      </c>
      <c r="EP315" t="s">
        <v>21207</v>
      </c>
      <c r="EQ315" t="s">
        <v>255</v>
      </c>
      <c r="ER315" t="s">
        <v>17945</v>
      </c>
      <c r="ES315" t="s">
        <v>281</v>
      </c>
      <c r="ET315" t="s">
        <v>21936</v>
      </c>
      <c r="EU315" t="s">
        <v>17962</v>
      </c>
      <c r="EZ315" t="s">
        <v>270</v>
      </c>
      <c r="FB315" t="s">
        <v>281</v>
      </c>
      <c r="FD315" t="s">
        <v>17948</v>
      </c>
      <c r="FE315" t="s">
        <v>281</v>
      </c>
      <c r="FF315" s="1">
        <v>46156.384571759256</v>
      </c>
      <c r="FG315">
        <v>0.82</v>
      </c>
      <c r="FH315">
        <v>0</v>
      </c>
      <c r="FM315" t="s">
        <v>17949</v>
      </c>
    </row>
    <row r="316" spans="1:169" x14ac:dyDescent="0.3">
      <c r="A316">
        <v>0</v>
      </c>
      <c r="B316" t="s">
        <v>17916</v>
      </c>
      <c r="C316" t="s">
        <v>17916</v>
      </c>
      <c r="E316" t="s">
        <v>17918</v>
      </c>
      <c r="F316">
        <v>46157.291666666664</v>
      </c>
      <c r="G316">
        <v>2026</v>
      </c>
      <c r="H316">
        <v>5</v>
      </c>
      <c r="I316">
        <v>15</v>
      </c>
      <c r="J316" t="s">
        <v>17963</v>
      </c>
      <c r="O316" t="s">
        <v>18000</v>
      </c>
      <c r="P316">
        <v>2026</v>
      </c>
      <c r="Q316">
        <v>5</v>
      </c>
      <c r="R316">
        <v>14</v>
      </c>
      <c r="S316" t="s">
        <v>22159</v>
      </c>
      <c r="T316" t="s">
        <v>22160</v>
      </c>
      <c r="Y316" t="s">
        <v>17916</v>
      </c>
      <c r="AB316" t="s">
        <v>251</v>
      </c>
      <c r="AC316" t="s">
        <v>17924</v>
      </c>
      <c r="AD316">
        <v>1000008228267</v>
      </c>
      <c r="AI316" t="s">
        <v>22161</v>
      </c>
      <c r="AJ316" t="s">
        <v>22162</v>
      </c>
      <c r="AK316" t="s">
        <v>693</v>
      </c>
      <c r="AM316" t="s">
        <v>22163</v>
      </c>
      <c r="AN316" t="s">
        <v>22161</v>
      </c>
      <c r="AO316" t="s">
        <v>693</v>
      </c>
      <c r="AR316" t="s">
        <v>22163</v>
      </c>
      <c r="AT316" t="s">
        <v>22164</v>
      </c>
      <c r="AU316" t="s">
        <v>22165</v>
      </c>
      <c r="AV316" t="s">
        <v>22166</v>
      </c>
      <c r="AW316" t="s">
        <v>230</v>
      </c>
      <c r="AX316" t="s">
        <v>230</v>
      </c>
      <c r="AY316" t="s">
        <v>380</v>
      </c>
      <c r="AZ316" t="s">
        <v>380</v>
      </c>
      <c r="BA316" t="s">
        <v>255</v>
      </c>
      <c r="BB316" s="1">
        <v>46156.381666666668</v>
      </c>
      <c r="BC316">
        <v>2026</v>
      </c>
      <c r="BD316">
        <v>5</v>
      </c>
      <c r="BE316">
        <v>14</v>
      </c>
      <c r="BF316" t="s">
        <v>18100</v>
      </c>
      <c r="BG316" t="s">
        <v>18130</v>
      </c>
      <c r="BH316" t="s">
        <v>17936</v>
      </c>
      <c r="BJ316" t="s">
        <v>22163</v>
      </c>
      <c r="BL316" t="s">
        <v>240</v>
      </c>
      <c r="BM316" t="s">
        <v>275</v>
      </c>
      <c r="BN316" t="s">
        <v>21933</v>
      </c>
      <c r="BO316" t="s">
        <v>237</v>
      </c>
      <c r="BP316" t="s">
        <v>3238</v>
      </c>
      <c r="BQ316" t="s">
        <v>21984</v>
      </c>
      <c r="BR316" t="s">
        <v>22167</v>
      </c>
      <c r="BS316" t="s">
        <v>18000</v>
      </c>
      <c r="BT316">
        <v>2026</v>
      </c>
      <c r="BU316">
        <v>5</v>
      </c>
      <c r="BV316">
        <v>14</v>
      </c>
      <c r="BY316" t="s">
        <v>693</v>
      </c>
      <c r="BZ316" t="s">
        <v>17943</v>
      </c>
      <c r="CA316" s="1">
        <v>46156.381249999999</v>
      </c>
      <c r="CB316" s="2">
        <v>46157</v>
      </c>
      <c r="CE316" t="s">
        <v>2810</v>
      </c>
      <c r="CY316" s="1"/>
      <c r="DQ316" t="s">
        <v>17918</v>
      </c>
      <c r="DS316" t="s">
        <v>693</v>
      </c>
      <c r="EP316" t="s">
        <v>21207</v>
      </c>
      <c r="EQ316" t="s">
        <v>255</v>
      </c>
      <c r="ER316" t="s">
        <v>17945</v>
      </c>
      <c r="ES316" t="s">
        <v>281</v>
      </c>
      <c r="ET316" t="s">
        <v>21936</v>
      </c>
      <c r="EU316" t="s">
        <v>17962</v>
      </c>
      <c r="EZ316" t="s">
        <v>270</v>
      </c>
      <c r="FB316" t="s">
        <v>281</v>
      </c>
      <c r="FD316" t="s">
        <v>17948</v>
      </c>
      <c r="FE316" t="s">
        <v>281</v>
      </c>
      <c r="FF316" s="1">
        <v>46156.591747685183</v>
      </c>
      <c r="FG316">
        <v>5.04</v>
      </c>
      <c r="FH316">
        <v>0</v>
      </c>
      <c r="FM316" t="s">
        <v>17949</v>
      </c>
    </row>
    <row r="317" spans="1:169" x14ac:dyDescent="0.3">
      <c r="A317">
        <v>0</v>
      </c>
      <c r="B317" t="s">
        <v>17916</v>
      </c>
      <c r="C317" t="s">
        <v>17916</v>
      </c>
      <c r="E317" t="s">
        <v>17918</v>
      </c>
      <c r="F317">
        <v>46157.291666666664</v>
      </c>
      <c r="G317">
        <v>2026</v>
      </c>
      <c r="H317">
        <v>5</v>
      </c>
      <c r="I317">
        <v>15</v>
      </c>
      <c r="J317" t="s">
        <v>17963</v>
      </c>
      <c r="O317" t="s">
        <v>18230</v>
      </c>
      <c r="P317">
        <v>2026</v>
      </c>
      <c r="Q317">
        <v>5</v>
      </c>
      <c r="R317">
        <v>12</v>
      </c>
      <c r="S317" t="s">
        <v>22168</v>
      </c>
      <c r="T317" t="s">
        <v>22169</v>
      </c>
      <c r="V317" t="s">
        <v>18354</v>
      </c>
      <c r="Y317" t="s">
        <v>17916</v>
      </c>
      <c r="AB317" t="s">
        <v>251</v>
      </c>
      <c r="AC317" t="s">
        <v>17924</v>
      </c>
      <c r="AD317">
        <v>1000008224494</v>
      </c>
      <c r="AF317" t="s">
        <v>22170</v>
      </c>
      <c r="AI317" t="s">
        <v>22171</v>
      </c>
      <c r="AJ317" t="s">
        <v>22172</v>
      </c>
      <c r="AK317" t="s">
        <v>693</v>
      </c>
      <c r="AM317" t="s">
        <v>22173</v>
      </c>
      <c r="AN317" t="s">
        <v>22171</v>
      </c>
      <c r="AO317" t="s">
        <v>693</v>
      </c>
      <c r="AP317" t="s">
        <v>22173</v>
      </c>
      <c r="AR317" t="s">
        <v>22173</v>
      </c>
      <c r="AS317" t="s">
        <v>22173</v>
      </c>
      <c r="AT317" t="s">
        <v>22174</v>
      </c>
      <c r="AU317" t="s">
        <v>22175</v>
      </c>
      <c r="AV317" t="s">
        <v>22176</v>
      </c>
      <c r="AW317" t="s">
        <v>230</v>
      </c>
      <c r="AX317" t="s">
        <v>230</v>
      </c>
      <c r="AY317" t="s">
        <v>380</v>
      </c>
      <c r="AZ317" t="s">
        <v>380</v>
      </c>
      <c r="BA317" t="s">
        <v>255</v>
      </c>
      <c r="BB317" s="1">
        <v>46154.722187500003</v>
      </c>
      <c r="BC317">
        <v>2026</v>
      </c>
      <c r="BD317">
        <v>5</v>
      </c>
      <c r="BE317">
        <v>12</v>
      </c>
      <c r="BF317" t="s">
        <v>17934</v>
      </c>
      <c r="BG317" t="s">
        <v>18130</v>
      </c>
      <c r="BH317" t="s">
        <v>17936</v>
      </c>
      <c r="BJ317" t="s">
        <v>22173</v>
      </c>
      <c r="BL317" t="s">
        <v>240</v>
      </c>
      <c r="BM317" t="s">
        <v>275</v>
      </c>
      <c r="BN317" t="s">
        <v>21933</v>
      </c>
      <c r="BO317" t="s">
        <v>237</v>
      </c>
      <c r="BP317" t="s">
        <v>22177</v>
      </c>
      <c r="BQ317" t="s">
        <v>22178</v>
      </c>
      <c r="BR317" t="s">
        <v>22179</v>
      </c>
      <c r="BS317" t="s">
        <v>18230</v>
      </c>
      <c r="BT317">
        <v>2026</v>
      </c>
      <c r="BU317">
        <v>5</v>
      </c>
      <c r="BV317">
        <v>12</v>
      </c>
      <c r="BY317" t="s">
        <v>693</v>
      </c>
      <c r="BZ317" t="s">
        <v>17943</v>
      </c>
      <c r="CA317" s="1">
        <v>46154.72152777778</v>
      </c>
      <c r="CB317" s="2">
        <v>46155</v>
      </c>
      <c r="CC317">
        <v>7054</v>
      </c>
      <c r="CD317" t="s">
        <v>337</v>
      </c>
      <c r="CE317" t="s">
        <v>2810</v>
      </c>
      <c r="CF317" t="s">
        <v>19773</v>
      </c>
      <c r="CW317">
        <v>5182652</v>
      </c>
      <c r="CX317">
        <v>34617400</v>
      </c>
      <c r="CY317" s="1">
        <v>46156.527083333334</v>
      </c>
      <c r="CZ317">
        <v>2026</v>
      </c>
      <c r="DA317">
        <v>5</v>
      </c>
      <c r="DB317">
        <v>14</v>
      </c>
      <c r="DC317">
        <v>2</v>
      </c>
      <c r="DD317">
        <v>46</v>
      </c>
      <c r="DE317">
        <v>207</v>
      </c>
      <c r="DG317" t="s">
        <v>22180</v>
      </c>
      <c r="DQ317" t="s">
        <v>17918</v>
      </c>
      <c r="DS317" t="s">
        <v>693</v>
      </c>
      <c r="EP317" t="s">
        <v>21207</v>
      </c>
      <c r="EQ317" t="s">
        <v>255</v>
      </c>
      <c r="ER317" t="s">
        <v>17945</v>
      </c>
      <c r="ES317" t="s">
        <v>281</v>
      </c>
      <c r="ET317" t="s">
        <v>21936</v>
      </c>
      <c r="EU317" t="s">
        <v>17962</v>
      </c>
      <c r="EV317" t="s">
        <v>22181</v>
      </c>
      <c r="EW317" t="s">
        <v>22182</v>
      </c>
      <c r="EX317" t="s">
        <v>22183</v>
      </c>
      <c r="EY317" t="s">
        <v>22184</v>
      </c>
      <c r="EZ317" t="s">
        <v>270</v>
      </c>
      <c r="FB317" t="s">
        <v>281</v>
      </c>
      <c r="FD317" t="s">
        <v>17948</v>
      </c>
      <c r="FE317" t="s">
        <v>281</v>
      </c>
      <c r="FF317" s="1">
        <v>46154.758368055554</v>
      </c>
      <c r="FG317">
        <v>0.87</v>
      </c>
      <c r="FH317">
        <v>0</v>
      </c>
      <c r="FI317">
        <v>1</v>
      </c>
      <c r="FK317" t="s">
        <v>22178</v>
      </c>
      <c r="FL317" t="s">
        <v>22185</v>
      </c>
      <c r="FM317" t="s">
        <v>17949</v>
      </c>
    </row>
    <row r="318" spans="1:169" x14ac:dyDescent="0.3">
      <c r="A318">
        <v>1</v>
      </c>
      <c r="B318" t="s">
        <v>17917</v>
      </c>
      <c r="C318" t="s">
        <v>17917</v>
      </c>
      <c r="D318" t="s">
        <v>22186</v>
      </c>
      <c r="E318" t="s">
        <v>17918</v>
      </c>
      <c r="F318">
        <v>46158.291666666664</v>
      </c>
      <c r="G318">
        <v>2026</v>
      </c>
      <c r="H318">
        <v>5</v>
      </c>
      <c r="I318">
        <v>16</v>
      </c>
      <c r="J318" t="s">
        <v>17963</v>
      </c>
      <c r="O318" t="s">
        <v>18089</v>
      </c>
      <c r="P318">
        <v>2026</v>
      </c>
      <c r="Q318">
        <v>5</v>
      </c>
      <c r="R318">
        <v>7</v>
      </c>
      <c r="S318" t="s">
        <v>22187</v>
      </c>
      <c r="T318" t="s">
        <v>22188</v>
      </c>
      <c r="V318" t="s">
        <v>18870</v>
      </c>
      <c r="Y318" t="s">
        <v>17916</v>
      </c>
      <c r="AB318" t="s">
        <v>251</v>
      </c>
      <c r="AC318" t="s">
        <v>17924</v>
      </c>
      <c r="AD318">
        <v>1000008210072</v>
      </c>
      <c r="AF318" t="s">
        <v>22189</v>
      </c>
      <c r="AI318" t="s">
        <v>22190</v>
      </c>
      <c r="AJ318" t="s">
        <v>22191</v>
      </c>
      <c r="AK318" t="s">
        <v>693</v>
      </c>
      <c r="AN318" t="s">
        <v>22192</v>
      </c>
      <c r="AO318" t="s">
        <v>693</v>
      </c>
      <c r="AT318" t="s">
        <v>22193</v>
      </c>
      <c r="AU318" t="s">
        <v>22194</v>
      </c>
      <c r="AV318" t="s">
        <v>22195</v>
      </c>
      <c r="AW318" t="s">
        <v>230</v>
      </c>
      <c r="AX318" t="s">
        <v>230</v>
      </c>
      <c r="AY318" t="s">
        <v>17933</v>
      </c>
      <c r="AZ318" t="s">
        <v>17933</v>
      </c>
      <c r="BA318" t="s">
        <v>255</v>
      </c>
      <c r="BB318" s="1">
        <v>46149.257106481484</v>
      </c>
      <c r="BC318">
        <v>2026</v>
      </c>
      <c r="BD318">
        <v>5</v>
      </c>
      <c r="BE318">
        <v>7</v>
      </c>
      <c r="BF318" t="s">
        <v>17934</v>
      </c>
      <c r="BG318" t="s">
        <v>17935</v>
      </c>
      <c r="BH318" t="s">
        <v>17936</v>
      </c>
      <c r="BI318" t="s">
        <v>18101</v>
      </c>
      <c r="BJ318" t="s">
        <v>22196</v>
      </c>
      <c r="BL318" t="s">
        <v>240</v>
      </c>
      <c r="BM318" t="s">
        <v>275</v>
      </c>
      <c r="BN318" t="s">
        <v>21933</v>
      </c>
      <c r="BO318" t="s">
        <v>237</v>
      </c>
      <c r="BP318" t="s">
        <v>3229</v>
      </c>
      <c r="BQ318" t="s">
        <v>22197</v>
      </c>
      <c r="BR318" t="s">
        <v>22198</v>
      </c>
      <c r="BS318" t="s">
        <v>18089</v>
      </c>
      <c r="BT318">
        <v>2026</v>
      </c>
      <c r="BU318">
        <v>5</v>
      </c>
      <c r="BV318">
        <v>7</v>
      </c>
      <c r="BY318" t="s">
        <v>693</v>
      </c>
      <c r="BZ318" t="s">
        <v>17943</v>
      </c>
      <c r="CA318" s="1">
        <v>46149.256944444445</v>
      </c>
      <c r="CB318" s="2">
        <v>46150</v>
      </c>
      <c r="CC318">
        <v>12768</v>
      </c>
      <c r="CD318" t="s">
        <v>337</v>
      </c>
      <c r="CE318" t="s">
        <v>2810</v>
      </c>
      <c r="CF318" t="s">
        <v>19773</v>
      </c>
      <c r="CW318">
        <v>5178636</v>
      </c>
      <c r="CX318">
        <v>34586179</v>
      </c>
      <c r="CY318" s="1">
        <v>46152.46597222222</v>
      </c>
      <c r="CZ318">
        <v>2026</v>
      </c>
      <c r="DA318">
        <v>5</v>
      </c>
      <c r="DB318">
        <v>10</v>
      </c>
      <c r="DC318">
        <v>5</v>
      </c>
      <c r="DD318">
        <v>1</v>
      </c>
      <c r="DE318">
        <v>1367</v>
      </c>
      <c r="DG318" t="s">
        <v>22199</v>
      </c>
      <c r="DQ318" t="s">
        <v>17918</v>
      </c>
      <c r="DS318" t="s">
        <v>693</v>
      </c>
      <c r="EP318" t="s">
        <v>21207</v>
      </c>
      <c r="EQ318" t="s">
        <v>255</v>
      </c>
      <c r="ER318" t="s">
        <v>17945</v>
      </c>
      <c r="ES318" t="s">
        <v>281</v>
      </c>
      <c r="ET318" t="s">
        <v>21936</v>
      </c>
      <c r="EU318" t="s">
        <v>17962</v>
      </c>
      <c r="EV318" t="s">
        <v>22200</v>
      </c>
      <c r="EX318" t="s">
        <v>22201</v>
      </c>
      <c r="EY318" t="s">
        <v>22202</v>
      </c>
      <c r="EZ318" t="s">
        <v>270</v>
      </c>
      <c r="FB318" t="s">
        <v>281</v>
      </c>
      <c r="FD318" t="s">
        <v>17948</v>
      </c>
      <c r="FE318" t="s">
        <v>281</v>
      </c>
      <c r="FF318" s="1">
        <v>46149.508842592593</v>
      </c>
      <c r="FG318">
        <v>6.04</v>
      </c>
      <c r="FH318">
        <v>0</v>
      </c>
      <c r="FI318">
        <v>3</v>
      </c>
      <c r="FK318" t="s">
        <v>22197</v>
      </c>
      <c r="FL318" t="s">
        <v>22203</v>
      </c>
      <c r="FM318" t="s">
        <v>17949</v>
      </c>
    </row>
    <row r="319" spans="1:169" x14ac:dyDescent="0.3">
      <c r="A319">
        <v>2</v>
      </c>
      <c r="B319" t="s">
        <v>17917</v>
      </c>
      <c r="C319" t="s">
        <v>17917</v>
      </c>
      <c r="D319" t="s">
        <v>18731</v>
      </c>
      <c r="E319" t="s">
        <v>17918</v>
      </c>
      <c r="F319">
        <v>46157.291666666664</v>
      </c>
      <c r="G319">
        <v>2026</v>
      </c>
      <c r="H319">
        <v>5</v>
      </c>
      <c r="I319">
        <v>15</v>
      </c>
      <c r="J319" t="s">
        <v>17963</v>
      </c>
      <c r="O319" t="s">
        <v>18917</v>
      </c>
      <c r="P319">
        <v>2026</v>
      </c>
      <c r="Q319">
        <v>5</v>
      </c>
      <c r="R319">
        <v>6</v>
      </c>
      <c r="S319" t="s">
        <v>22204</v>
      </c>
      <c r="T319" t="s">
        <v>22205</v>
      </c>
      <c r="V319" t="s">
        <v>18108</v>
      </c>
      <c r="Y319" t="s">
        <v>17916</v>
      </c>
      <c r="AB319" t="s">
        <v>251</v>
      </c>
      <c r="AC319" t="s">
        <v>17924</v>
      </c>
      <c r="AD319">
        <v>1000008208879</v>
      </c>
      <c r="AI319" t="s">
        <v>22206</v>
      </c>
      <c r="AJ319" t="s">
        <v>22207</v>
      </c>
      <c r="AK319" t="s">
        <v>249</v>
      </c>
      <c r="AN319" t="s">
        <v>22206</v>
      </c>
      <c r="AO319" t="s">
        <v>249</v>
      </c>
      <c r="AT319" t="s">
        <v>22208</v>
      </c>
      <c r="AU319" t="s">
        <v>22209</v>
      </c>
      <c r="AV319" t="s">
        <v>22210</v>
      </c>
      <c r="AW319" t="s">
        <v>1696</v>
      </c>
      <c r="AX319" t="s">
        <v>1696</v>
      </c>
      <c r="AY319" t="s">
        <v>1698</v>
      </c>
      <c r="AZ319" t="s">
        <v>1698</v>
      </c>
      <c r="BA319" t="s">
        <v>255</v>
      </c>
      <c r="BB319" s="1">
        <v>46148.636273148149</v>
      </c>
      <c r="BC319">
        <v>2026</v>
      </c>
      <c r="BD319">
        <v>5</v>
      </c>
      <c r="BE319">
        <v>6</v>
      </c>
      <c r="BF319" t="s">
        <v>20018</v>
      </c>
      <c r="BG319" t="s">
        <v>18505</v>
      </c>
      <c r="BH319" t="s">
        <v>17936</v>
      </c>
      <c r="BI319" t="s">
        <v>18101</v>
      </c>
      <c r="BJ319" t="s">
        <v>22211</v>
      </c>
      <c r="BL319" t="s">
        <v>240</v>
      </c>
      <c r="BM319" t="s">
        <v>275</v>
      </c>
      <c r="BN319" t="s">
        <v>21933</v>
      </c>
      <c r="BO319" t="s">
        <v>237</v>
      </c>
      <c r="BP319" t="s">
        <v>3238</v>
      </c>
      <c r="BQ319" t="s">
        <v>21984</v>
      </c>
      <c r="BR319" t="s">
        <v>22212</v>
      </c>
      <c r="BS319" t="s">
        <v>18917</v>
      </c>
      <c r="BT319">
        <v>2026</v>
      </c>
      <c r="BU319">
        <v>5</v>
      </c>
      <c r="BV319">
        <v>6</v>
      </c>
      <c r="BY319" t="s">
        <v>693</v>
      </c>
      <c r="BZ319" t="s">
        <v>17943</v>
      </c>
      <c r="CA319" s="1">
        <v>46148.636111111111</v>
      </c>
      <c r="CB319" s="2">
        <v>46149</v>
      </c>
      <c r="CC319">
        <v>12578</v>
      </c>
      <c r="CD319" t="s">
        <v>337</v>
      </c>
      <c r="CE319" t="s">
        <v>2810</v>
      </c>
      <c r="CF319" t="s">
        <v>19773</v>
      </c>
      <c r="CW319">
        <v>5179088</v>
      </c>
      <c r="CX319">
        <v>34593230</v>
      </c>
      <c r="CY319" s="1">
        <v>46153.593055555553</v>
      </c>
      <c r="CZ319">
        <v>2026</v>
      </c>
      <c r="DA319">
        <v>5</v>
      </c>
      <c r="DB319">
        <v>11</v>
      </c>
      <c r="DC319">
        <v>51</v>
      </c>
      <c r="DD319">
        <v>1</v>
      </c>
      <c r="DE319">
        <v>1372</v>
      </c>
      <c r="DG319" t="s">
        <v>22213</v>
      </c>
      <c r="DQ319" t="s">
        <v>17918</v>
      </c>
      <c r="DS319" t="s">
        <v>693</v>
      </c>
      <c r="EP319" t="s">
        <v>21207</v>
      </c>
      <c r="EQ319" t="s">
        <v>255</v>
      </c>
      <c r="ER319" t="s">
        <v>17945</v>
      </c>
      <c r="ES319" t="s">
        <v>281</v>
      </c>
      <c r="ET319" t="s">
        <v>21936</v>
      </c>
      <c r="EU319" t="s">
        <v>17962</v>
      </c>
      <c r="EV319" t="s">
        <v>22214</v>
      </c>
      <c r="EX319" t="s">
        <v>22215</v>
      </c>
      <c r="EY319" t="s">
        <v>22216</v>
      </c>
      <c r="EZ319" t="s">
        <v>270</v>
      </c>
      <c r="FB319" t="s">
        <v>281</v>
      </c>
      <c r="FD319" t="s">
        <v>17948</v>
      </c>
      <c r="FE319" t="s">
        <v>281</v>
      </c>
      <c r="FF319" s="1">
        <v>46148.675185185188</v>
      </c>
      <c r="FG319">
        <v>0.93</v>
      </c>
      <c r="FH319">
        <v>0</v>
      </c>
      <c r="FI319">
        <v>3</v>
      </c>
      <c r="FK319" t="s">
        <v>21984</v>
      </c>
      <c r="FL319" t="s">
        <v>22217</v>
      </c>
      <c r="FM319" t="s">
        <v>17949</v>
      </c>
    </row>
    <row r="320" spans="1:169" x14ac:dyDescent="0.3">
      <c r="A320">
        <v>3</v>
      </c>
      <c r="B320" t="s">
        <v>17917</v>
      </c>
      <c r="C320" t="s">
        <v>17917</v>
      </c>
      <c r="D320" t="s">
        <v>22218</v>
      </c>
      <c r="E320" t="s">
        <v>17918</v>
      </c>
      <c r="F320">
        <v>46158.291666666664</v>
      </c>
      <c r="G320">
        <v>2026</v>
      </c>
      <c r="H320">
        <v>5</v>
      </c>
      <c r="I320">
        <v>16</v>
      </c>
      <c r="J320" t="s">
        <v>17963</v>
      </c>
      <c r="O320" t="s">
        <v>18089</v>
      </c>
      <c r="P320">
        <v>2026</v>
      </c>
      <c r="Q320">
        <v>5</v>
      </c>
      <c r="R320">
        <v>7</v>
      </c>
      <c r="S320" t="s">
        <v>22219</v>
      </c>
      <c r="T320" t="s">
        <v>22220</v>
      </c>
      <c r="V320" t="s">
        <v>18870</v>
      </c>
      <c r="Y320" t="s">
        <v>17916</v>
      </c>
      <c r="AB320" t="s">
        <v>251</v>
      </c>
      <c r="AC320" t="s">
        <v>17924</v>
      </c>
      <c r="AD320">
        <v>1000008213135</v>
      </c>
      <c r="AI320" t="s">
        <v>22221</v>
      </c>
      <c r="AJ320" t="s">
        <v>22222</v>
      </c>
      <c r="AK320" t="s">
        <v>693</v>
      </c>
      <c r="AM320" t="s">
        <v>22223</v>
      </c>
      <c r="AN320" t="s">
        <v>22221</v>
      </c>
      <c r="AO320" t="s">
        <v>693</v>
      </c>
      <c r="AP320" t="s">
        <v>22223</v>
      </c>
      <c r="AR320" t="s">
        <v>22223</v>
      </c>
      <c r="AS320" t="s">
        <v>22223</v>
      </c>
      <c r="AT320" t="s">
        <v>22224</v>
      </c>
      <c r="AU320" t="s">
        <v>22225</v>
      </c>
      <c r="AV320" t="s">
        <v>22226</v>
      </c>
      <c r="AW320" t="s">
        <v>230</v>
      </c>
      <c r="AX320" t="s">
        <v>230</v>
      </c>
      <c r="AY320" t="s">
        <v>380</v>
      </c>
      <c r="AZ320" t="s">
        <v>380</v>
      </c>
      <c r="BA320" t="s">
        <v>255</v>
      </c>
      <c r="BB320" s="1">
        <v>46149.722129629627</v>
      </c>
      <c r="BC320">
        <v>2026</v>
      </c>
      <c r="BD320">
        <v>5</v>
      </c>
      <c r="BE320">
        <v>7</v>
      </c>
      <c r="BF320" t="s">
        <v>18100</v>
      </c>
      <c r="BG320" t="s">
        <v>18130</v>
      </c>
      <c r="BH320" t="s">
        <v>17936</v>
      </c>
      <c r="BI320" t="s">
        <v>18101</v>
      </c>
      <c r="BJ320" t="s">
        <v>22227</v>
      </c>
      <c r="BL320" t="s">
        <v>240</v>
      </c>
      <c r="BM320" t="s">
        <v>275</v>
      </c>
      <c r="BN320" t="s">
        <v>21933</v>
      </c>
      <c r="BO320" t="s">
        <v>237</v>
      </c>
      <c r="BP320" t="s">
        <v>3234</v>
      </c>
      <c r="BQ320" t="s">
        <v>22157</v>
      </c>
      <c r="BR320" t="s">
        <v>22228</v>
      </c>
      <c r="BS320" t="s">
        <v>18089</v>
      </c>
      <c r="BT320">
        <v>2026</v>
      </c>
      <c r="BU320">
        <v>5</v>
      </c>
      <c r="BV320">
        <v>7</v>
      </c>
      <c r="BY320" t="s">
        <v>693</v>
      </c>
      <c r="BZ320" t="s">
        <v>17943</v>
      </c>
      <c r="CA320" s="1">
        <v>46149.72152777778</v>
      </c>
      <c r="CB320" s="2">
        <v>46151</v>
      </c>
      <c r="CC320">
        <v>9155</v>
      </c>
      <c r="CD320" t="s">
        <v>337</v>
      </c>
      <c r="CE320" t="s">
        <v>2810</v>
      </c>
      <c r="CF320" t="s">
        <v>19773</v>
      </c>
      <c r="CW320">
        <v>5177488</v>
      </c>
      <c r="CX320">
        <v>34581050</v>
      </c>
      <c r="CY320" s="1">
        <v>46151.441666666666</v>
      </c>
      <c r="CZ320">
        <v>2026</v>
      </c>
      <c r="DA320">
        <v>5</v>
      </c>
      <c r="DB320">
        <v>9</v>
      </c>
      <c r="DC320">
        <v>7</v>
      </c>
      <c r="DD320">
        <v>12</v>
      </c>
      <c r="DE320">
        <v>1379</v>
      </c>
      <c r="DG320" t="s">
        <v>22229</v>
      </c>
      <c r="DQ320" t="s">
        <v>17918</v>
      </c>
      <c r="DS320" t="s">
        <v>693</v>
      </c>
      <c r="EP320" t="s">
        <v>21207</v>
      </c>
      <c r="EQ320" t="s">
        <v>255</v>
      </c>
      <c r="ER320" t="s">
        <v>17945</v>
      </c>
      <c r="ES320" t="s">
        <v>281</v>
      </c>
      <c r="ET320" t="s">
        <v>21936</v>
      </c>
      <c r="EU320" t="s">
        <v>17962</v>
      </c>
      <c r="EV320" t="s">
        <v>22230</v>
      </c>
      <c r="EX320" t="s">
        <v>22231</v>
      </c>
      <c r="EY320" t="s">
        <v>22232</v>
      </c>
      <c r="EZ320" t="s">
        <v>270</v>
      </c>
      <c r="FB320" t="s">
        <v>281</v>
      </c>
      <c r="FD320" t="s">
        <v>17948</v>
      </c>
      <c r="FE320" t="s">
        <v>281</v>
      </c>
      <c r="FF320" s="1">
        <v>46150.466817129629</v>
      </c>
      <c r="FG320">
        <v>17.87</v>
      </c>
      <c r="FH320">
        <v>1</v>
      </c>
      <c r="FI320">
        <v>2</v>
      </c>
      <c r="FK320" t="s">
        <v>22157</v>
      </c>
      <c r="FL320" t="s">
        <v>22233</v>
      </c>
      <c r="FM320" t="s">
        <v>17949</v>
      </c>
    </row>
    <row r="321" spans="1:169" x14ac:dyDescent="0.3">
      <c r="A321">
        <v>0</v>
      </c>
      <c r="B321" t="s">
        <v>17916</v>
      </c>
      <c r="C321" t="s">
        <v>17917</v>
      </c>
      <c r="E321" t="s">
        <v>17918</v>
      </c>
      <c r="F321">
        <v>46157.291666666664</v>
      </c>
      <c r="G321">
        <v>2026</v>
      </c>
      <c r="H321">
        <v>5</v>
      </c>
      <c r="I321">
        <v>15</v>
      </c>
      <c r="J321" t="s">
        <v>17963</v>
      </c>
      <c r="O321" t="s">
        <v>18230</v>
      </c>
      <c r="P321">
        <v>2026</v>
      </c>
      <c r="Q321">
        <v>5</v>
      </c>
      <c r="R321">
        <v>12</v>
      </c>
      <c r="S321" t="s">
        <v>22234</v>
      </c>
      <c r="T321" t="s">
        <v>22235</v>
      </c>
      <c r="V321" t="s">
        <v>18108</v>
      </c>
      <c r="Y321" t="s">
        <v>17916</v>
      </c>
      <c r="AB321" t="s">
        <v>251</v>
      </c>
      <c r="AC321" t="s">
        <v>18065</v>
      </c>
      <c r="AD321">
        <v>1000008222174</v>
      </c>
      <c r="AG321" t="s">
        <v>22236</v>
      </c>
      <c r="AH321" t="s">
        <v>22237</v>
      </c>
      <c r="AI321" t="s">
        <v>22238</v>
      </c>
      <c r="AJ321" t="s">
        <v>22239</v>
      </c>
      <c r="AK321" t="s">
        <v>693</v>
      </c>
      <c r="AL321" t="s">
        <v>22236</v>
      </c>
      <c r="AN321" t="s">
        <v>22238</v>
      </c>
      <c r="AO321" t="s">
        <v>693</v>
      </c>
      <c r="AT321" t="s">
        <v>22240</v>
      </c>
      <c r="AU321" t="s">
        <v>22241</v>
      </c>
      <c r="AV321" t="s">
        <v>22242</v>
      </c>
      <c r="AW321" t="s">
        <v>230</v>
      </c>
      <c r="AX321" t="s">
        <v>230</v>
      </c>
      <c r="AY321" t="s">
        <v>380</v>
      </c>
      <c r="AZ321" t="s">
        <v>380</v>
      </c>
      <c r="BA321" t="s">
        <v>18076</v>
      </c>
      <c r="BB321" s="1">
        <v>46154.405023148145</v>
      </c>
      <c r="BC321">
        <v>2026</v>
      </c>
      <c r="BD321">
        <v>5</v>
      </c>
      <c r="BE321">
        <v>12</v>
      </c>
      <c r="BF321" t="s">
        <v>18413</v>
      </c>
      <c r="BG321" t="s">
        <v>18130</v>
      </c>
      <c r="BH321" t="s">
        <v>17936</v>
      </c>
      <c r="BJ321" t="s">
        <v>22243</v>
      </c>
      <c r="BL321" t="s">
        <v>240</v>
      </c>
      <c r="BM321" t="s">
        <v>275</v>
      </c>
      <c r="BN321" t="s">
        <v>21933</v>
      </c>
      <c r="BO321" t="s">
        <v>237</v>
      </c>
      <c r="BP321" t="s">
        <v>22244</v>
      </c>
      <c r="BQ321" t="s">
        <v>22245</v>
      </c>
      <c r="BR321" t="s">
        <v>22246</v>
      </c>
      <c r="BS321" t="s">
        <v>18230</v>
      </c>
      <c r="BT321">
        <v>2026</v>
      </c>
      <c r="BU321">
        <v>5</v>
      </c>
      <c r="BV321">
        <v>12</v>
      </c>
      <c r="BY321" t="s">
        <v>304</v>
      </c>
      <c r="BZ321" t="s">
        <v>18083</v>
      </c>
      <c r="CA321" s="1">
        <v>46154.404861111114</v>
      </c>
      <c r="CB321" s="2">
        <v>46155</v>
      </c>
      <c r="CC321">
        <v>12841</v>
      </c>
      <c r="CD321" t="s">
        <v>337</v>
      </c>
      <c r="CE321" t="s">
        <v>2810</v>
      </c>
      <c r="CF321" t="s">
        <v>19773</v>
      </c>
      <c r="CW321">
        <v>5181447</v>
      </c>
      <c r="CX321">
        <v>34609969</v>
      </c>
      <c r="CY321" s="1">
        <v>46155.581944444442</v>
      </c>
      <c r="CZ321">
        <v>2026</v>
      </c>
      <c r="DA321">
        <v>5</v>
      </c>
      <c r="DB321">
        <v>13</v>
      </c>
      <c r="DC321">
        <v>23</v>
      </c>
      <c r="DD321">
        <v>1</v>
      </c>
      <c r="DE321">
        <v>320</v>
      </c>
      <c r="DF321" t="s">
        <v>22236</v>
      </c>
      <c r="DG321" t="s">
        <v>22247</v>
      </c>
      <c r="DQ321" t="s">
        <v>17918</v>
      </c>
      <c r="DR321" t="s">
        <v>693</v>
      </c>
      <c r="DS321" t="s">
        <v>693</v>
      </c>
      <c r="DT321" t="s">
        <v>693</v>
      </c>
      <c r="DV321" t="s">
        <v>693</v>
      </c>
      <c r="EA321" t="s">
        <v>693</v>
      </c>
      <c r="EB321" t="s">
        <v>693</v>
      </c>
      <c r="EP321" t="s">
        <v>21207</v>
      </c>
      <c r="EQ321" t="s">
        <v>18084</v>
      </c>
      <c r="ES321" t="s">
        <v>281</v>
      </c>
      <c r="ET321" t="s">
        <v>21936</v>
      </c>
      <c r="EU321" t="s">
        <v>17947</v>
      </c>
      <c r="EV321" t="s">
        <v>22248</v>
      </c>
      <c r="EX321" t="s">
        <v>22249</v>
      </c>
      <c r="EY321" t="s">
        <v>22250</v>
      </c>
      <c r="EZ321" t="s">
        <v>270</v>
      </c>
      <c r="FB321" t="s">
        <v>281</v>
      </c>
      <c r="FD321" t="s">
        <v>18087</v>
      </c>
      <c r="FE321" t="s">
        <v>281</v>
      </c>
      <c r="FF321" s="1">
        <v>46154.425104166665</v>
      </c>
      <c r="FG321">
        <v>0.48</v>
      </c>
      <c r="FH321">
        <v>0</v>
      </c>
      <c r="FI321">
        <v>1</v>
      </c>
      <c r="FK321" t="s">
        <v>22245</v>
      </c>
      <c r="FL321" t="s">
        <v>22251</v>
      </c>
      <c r="FM321" t="s">
        <v>17949</v>
      </c>
    </row>
    <row r="322" spans="1:169" x14ac:dyDescent="0.3">
      <c r="A322">
        <v>0</v>
      </c>
      <c r="B322" t="s">
        <v>17916</v>
      </c>
      <c r="C322" t="s">
        <v>17917</v>
      </c>
      <c r="E322" t="s">
        <v>17918</v>
      </c>
      <c r="F322">
        <v>46157.291666666664</v>
      </c>
      <c r="G322">
        <v>2026</v>
      </c>
      <c r="H322">
        <v>5</v>
      </c>
      <c r="I322">
        <v>15</v>
      </c>
      <c r="J322" t="s">
        <v>17963</v>
      </c>
      <c r="O322" t="s">
        <v>17964</v>
      </c>
      <c r="P322">
        <v>2026</v>
      </c>
      <c r="Q322">
        <v>5</v>
      </c>
      <c r="R322">
        <v>13</v>
      </c>
      <c r="S322" t="s">
        <v>22252</v>
      </c>
      <c r="T322" t="s">
        <v>22253</v>
      </c>
      <c r="V322" t="s">
        <v>18870</v>
      </c>
      <c r="Y322" t="s">
        <v>17916</v>
      </c>
      <c r="AB322" t="s">
        <v>251</v>
      </c>
      <c r="AC322" t="s">
        <v>17924</v>
      </c>
      <c r="AD322">
        <v>1000008227171</v>
      </c>
      <c r="AF322" t="s">
        <v>22254</v>
      </c>
      <c r="AI322" t="s">
        <v>22255</v>
      </c>
      <c r="AJ322" t="s">
        <v>22256</v>
      </c>
      <c r="AK322" t="s">
        <v>693</v>
      </c>
      <c r="AM322" t="s">
        <v>22257</v>
      </c>
      <c r="AN322" t="s">
        <v>22255</v>
      </c>
      <c r="AO322" t="s">
        <v>693</v>
      </c>
      <c r="AP322" t="s">
        <v>22258</v>
      </c>
      <c r="AR322" t="s">
        <v>22257</v>
      </c>
      <c r="AS322" t="s">
        <v>22258</v>
      </c>
      <c r="AT322" t="s">
        <v>22259</v>
      </c>
      <c r="AU322" t="s">
        <v>22260</v>
      </c>
      <c r="AV322" t="s">
        <v>22261</v>
      </c>
      <c r="AW322" t="s">
        <v>230</v>
      </c>
      <c r="AX322" t="s">
        <v>230</v>
      </c>
      <c r="AY322" t="s">
        <v>232</v>
      </c>
      <c r="AZ322" t="s">
        <v>232</v>
      </c>
      <c r="BA322" t="s">
        <v>255</v>
      </c>
      <c r="BB322" s="1">
        <v>46155.673634259256</v>
      </c>
      <c r="BC322">
        <v>2026</v>
      </c>
      <c r="BD322">
        <v>5</v>
      </c>
      <c r="BE322">
        <v>13</v>
      </c>
      <c r="BF322" t="s">
        <v>17934</v>
      </c>
      <c r="BG322" t="s">
        <v>17935</v>
      </c>
      <c r="BH322" t="s">
        <v>17936</v>
      </c>
      <c r="BJ322" t="s">
        <v>22262</v>
      </c>
      <c r="BL322" t="s">
        <v>3227</v>
      </c>
      <c r="BM322" t="s">
        <v>3228</v>
      </c>
      <c r="BN322" t="s">
        <v>21933</v>
      </c>
      <c r="BO322" t="s">
        <v>237</v>
      </c>
      <c r="BP322" t="s">
        <v>3260</v>
      </c>
      <c r="BQ322" t="s">
        <v>22263</v>
      </c>
      <c r="BR322" t="s">
        <v>3261</v>
      </c>
      <c r="BS322" t="s">
        <v>17964</v>
      </c>
      <c r="BT322">
        <v>2026</v>
      </c>
      <c r="BU322">
        <v>5</v>
      </c>
      <c r="BV322">
        <v>13</v>
      </c>
      <c r="BY322" t="s">
        <v>693</v>
      </c>
      <c r="BZ322" t="s">
        <v>17943</v>
      </c>
      <c r="CA322" s="1">
        <v>46155.673611111109</v>
      </c>
      <c r="CB322" s="2">
        <v>46156</v>
      </c>
      <c r="CC322">
        <v>11063</v>
      </c>
      <c r="CD322" t="s">
        <v>337</v>
      </c>
      <c r="CE322" t="s">
        <v>2810</v>
      </c>
      <c r="CF322" t="s">
        <v>19773</v>
      </c>
      <c r="CW322">
        <v>5182553</v>
      </c>
      <c r="CX322">
        <v>34625768</v>
      </c>
      <c r="CY322" s="1">
        <v>46156.699305555558</v>
      </c>
      <c r="CZ322">
        <v>2026</v>
      </c>
      <c r="DA322">
        <v>5</v>
      </c>
      <c r="DB322">
        <v>14</v>
      </c>
      <c r="DC322">
        <v>8</v>
      </c>
      <c r="DD322">
        <v>1</v>
      </c>
      <c r="DE322">
        <v>322</v>
      </c>
      <c r="DG322" t="s">
        <v>22264</v>
      </c>
      <c r="DQ322" t="s">
        <v>17918</v>
      </c>
      <c r="DS322" t="s">
        <v>693</v>
      </c>
      <c r="EP322" t="s">
        <v>21207</v>
      </c>
      <c r="EQ322" t="s">
        <v>255</v>
      </c>
      <c r="ER322" t="s">
        <v>17945</v>
      </c>
      <c r="ES322" t="s">
        <v>281</v>
      </c>
      <c r="ET322" t="s">
        <v>21936</v>
      </c>
      <c r="EU322" t="s">
        <v>17947</v>
      </c>
      <c r="EV322" t="s">
        <v>22265</v>
      </c>
      <c r="EW322" t="s">
        <v>22266</v>
      </c>
      <c r="EX322" t="s">
        <v>22267</v>
      </c>
      <c r="EY322" t="s">
        <v>22268</v>
      </c>
      <c r="EZ322" t="s">
        <v>270</v>
      </c>
      <c r="FB322" t="s">
        <v>281</v>
      </c>
      <c r="FD322" t="s">
        <v>17948</v>
      </c>
      <c r="FE322" t="s">
        <v>281</v>
      </c>
      <c r="FF322" s="1">
        <v>46155.716770833336</v>
      </c>
      <c r="FG322">
        <v>1.04</v>
      </c>
      <c r="FH322">
        <v>0</v>
      </c>
      <c r="FI322">
        <v>1</v>
      </c>
      <c r="FK322" t="s">
        <v>22263</v>
      </c>
      <c r="FL322" t="s">
        <v>22269</v>
      </c>
      <c r="FM322" t="s">
        <v>17949</v>
      </c>
    </row>
    <row r="323" spans="1:169" x14ac:dyDescent="0.3">
      <c r="A323">
        <v>2</v>
      </c>
      <c r="B323" t="s">
        <v>17916</v>
      </c>
      <c r="C323" t="s">
        <v>17917</v>
      </c>
      <c r="E323" t="s">
        <v>19037</v>
      </c>
      <c r="O323" t="s">
        <v>17920</v>
      </c>
      <c r="P323">
        <v>2026</v>
      </c>
      <c r="Q323">
        <v>5</v>
      </c>
      <c r="R323">
        <v>11</v>
      </c>
      <c r="S323" t="s">
        <v>22270</v>
      </c>
      <c r="T323" t="s">
        <v>22271</v>
      </c>
      <c r="V323" t="s">
        <v>18108</v>
      </c>
      <c r="Y323" t="s">
        <v>17916</v>
      </c>
      <c r="AB323" t="s">
        <v>251</v>
      </c>
      <c r="AC323" t="s">
        <v>17924</v>
      </c>
      <c r="AD323">
        <v>1000008218952</v>
      </c>
      <c r="AI323" t="s">
        <v>22272</v>
      </c>
      <c r="AJ323" t="s">
        <v>22273</v>
      </c>
      <c r="AK323" t="s">
        <v>693</v>
      </c>
      <c r="AN323" t="s">
        <v>22274</v>
      </c>
      <c r="AO323" t="s">
        <v>693</v>
      </c>
      <c r="AT323" t="s">
        <v>22275</v>
      </c>
      <c r="AU323" t="s">
        <v>22276</v>
      </c>
      <c r="AV323" t="s">
        <v>22277</v>
      </c>
      <c r="AW323" t="s">
        <v>230</v>
      </c>
      <c r="AX323" t="s">
        <v>230</v>
      </c>
      <c r="AY323" t="s">
        <v>17933</v>
      </c>
      <c r="AZ323" t="s">
        <v>17933</v>
      </c>
      <c r="BA323" t="s">
        <v>255</v>
      </c>
      <c r="BB323" s="1">
        <v>46153.344050925924</v>
      </c>
      <c r="BC323">
        <v>2026</v>
      </c>
      <c r="BD323">
        <v>5</v>
      </c>
      <c r="BE323">
        <v>11</v>
      </c>
      <c r="BF323" t="s">
        <v>17934</v>
      </c>
      <c r="BG323" t="s">
        <v>17935</v>
      </c>
      <c r="BH323" t="s">
        <v>17936</v>
      </c>
      <c r="BI323" t="s">
        <v>18101</v>
      </c>
      <c r="BJ323" t="s">
        <v>22278</v>
      </c>
      <c r="BL323" t="s">
        <v>240</v>
      </c>
      <c r="BM323" t="s">
        <v>275</v>
      </c>
      <c r="BN323" t="s">
        <v>21933</v>
      </c>
      <c r="BO323" t="s">
        <v>237</v>
      </c>
      <c r="BP323" t="s">
        <v>3237</v>
      </c>
      <c r="BQ323" t="s">
        <v>22098</v>
      </c>
      <c r="BR323" t="s">
        <v>22279</v>
      </c>
      <c r="BS323" t="s">
        <v>17920</v>
      </c>
      <c r="BT323">
        <v>2026</v>
      </c>
      <c r="BU323">
        <v>5</v>
      </c>
      <c r="BV323">
        <v>11</v>
      </c>
      <c r="BY323" t="s">
        <v>693</v>
      </c>
      <c r="BZ323" t="s">
        <v>17943</v>
      </c>
      <c r="CA323" s="1">
        <v>46153.34375</v>
      </c>
      <c r="CB323" s="2">
        <v>46154</v>
      </c>
      <c r="CE323" t="s">
        <v>2810</v>
      </c>
      <c r="CY323" s="1"/>
      <c r="DQ323" t="s">
        <v>19037</v>
      </c>
      <c r="DS323" t="s">
        <v>693</v>
      </c>
      <c r="EP323" t="s">
        <v>21207</v>
      </c>
      <c r="EQ323" t="s">
        <v>255</v>
      </c>
      <c r="ER323" t="s">
        <v>17945</v>
      </c>
      <c r="ES323" t="s">
        <v>281</v>
      </c>
      <c r="ET323" t="s">
        <v>21936</v>
      </c>
      <c r="EU323" t="s">
        <v>17962</v>
      </c>
      <c r="EZ323" t="s">
        <v>270</v>
      </c>
      <c r="FB323" t="s">
        <v>281</v>
      </c>
      <c r="FD323" t="s">
        <v>17948</v>
      </c>
      <c r="FE323" t="s">
        <v>281</v>
      </c>
      <c r="FF323" s="1">
        <v>46153.38417824074</v>
      </c>
      <c r="FG323">
        <v>0.96</v>
      </c>
      <c r="FH323">
        <v>0</v>
      </c>
      <c r="FI323">
        <v>1</v>
      </c>
      <c r="FM323" t="s">
        <v>17949</v>
      </c>
    </row>
    <row r="324" spans="1:169" x14ac:dyDescent="0.3">
      <c r="A324">
        <v>1</v>
      </c>
      <c r="B324" t="s">
        <v>17917</v>
      </c>
      <c r="C324" t="s">
        <v>17917</v>
      </c>
      <c r="D324" t="s">
        <v>18601</v>
      </c>
      <c r="E324" t="s">
        <v>19037</v>
      </c>
      <c r="O324" t="s">
        <v>17964</v>
      </c>
      <c r="P324">
        <v>2026</v>
      </c>
      <c r="Q324">
        <v>5</v>
      </c>
      <c r="R324">
        <v>13</v>
      </c>
      <c r="S324" t="s">
        <v>22280</v>
      </c>
      <c r="T324" t="s">
        <v>22281</v>
      </c>
      <c r="Y324" t="s">
        <v>17916</v>
      </c>
      <c r="AB324" t="s">
        <v>251</v>
      </c>
      <c r="AC324" t="s">
        <v>17924</v>
      </c>
      <c r="AD324">
        <v>1000008225337</v>
      </c>
      <c r="AI324" t="s">
        <v>22282</v>
      </c>
      <c r="AJ324" t="s">
        <v>22283</v>
      </c>
      <c r="AK324" t="s">
        <v>693</v>
      </c>
      <c r="AN324" t="s">
        <v>22282</v>
      </c>
      <c r="AO324" t="s">
        <v>693</v>
      </c>
      <c r="AT324" t="s">
        <v>22284</v>
      </c>
      <c r="AU324" t="s">
        <v>22285</v>
      </c>
      <c r="AV324" t="s">
        <v>22286</v>
      </c>
      <c r="AW324" t="s">
        <v>230</v>
      </c>
      <c r="AX324" t="s">
        <v>230</v>
      </c>
      <c r="AY324" t="s">
        <v>380</v>
      </c>
      <c r="AZ324" t="s">
        <v>380</v>
      </c>
      <c r="BA324" t="s">
        <v>255</v>
      </c>
      <c r="BB324" s="1">
        <v>46155.423622685186</v>
      </c>
      <c r="BC324">
        <v>2026</v>
      </c>
      <c r="BD324">
        <v>5</v>
      </c>
      <c r="BE324">
        <v>13</v>
      </c>
      <c r="BF324" t="s">
        <v>17934</v>
      </c>
      <c r="BG324" t="s">
        <v>18130</v>
      </c>
      <c r="BH324" t="s">
        <v>17936</v>
      </c>
      <c r="BI324" t="s">
        <v>18101</v>
      </c>
      <c r="BJ324" t="s">
        <v>22287</v>
      </c>
      <c r="BL324" t="s">
        <v>240</v>
      </c>
      <c r="BM324" t="s">
        <v>275</v>
      </c>
      <c r="BN324" t="s">
        <v>21933</v>
      </c>
      <c r="BO324" t="s">
        <v>237</v>
      </c>
      <c r="BP324" t="s">
        <v>22288</v>
      </c>
      <c r="BQ324" t="s">
        <v>21934</v>
      </c>
      <c r="BR324" t="s">
        <v>22289</v>
      </c>
      <c r="BS324" t="s">
        <v>17964</v>
      </c>
      <c r="BT324">
        <v>2026</v>
      </c>
      <c r="BU324">
        <v>5</v>
      </c>
      <c r="BV324">
        <v>13</v>
      </c>
      <c r="BY324" t="s">
        <v>693</v>
      </c>
      <c r="BZ324" t="s">
        <v>17943</v>
      </c>
      <c r="CA324" s="1">
        <v>46155.423611111109</v>
      </c>
      <c r="CB324" s="2">
        <v>46156</v>
      </c>
      <c r="CE324" t="s">
        <v>2810</v>
      </c>
      <c r="CY324" s="1"/>
      <c r="DQ324" t="s">
        <v>19037</v>
      </c>
      <c r="DS324" t="s">
        <v>693</v>
      </c>
      <c r="EP324" t="s">
        <v>21207</v>
      </c>
      <c r="EQ324" t="s">
        <v>255</v>
      </c>
      <c r="ER324" t="s">
        <v>17945</v>
      </c>
      <c r="ES324" t="s">
        <v>281</v>
      </c>
      <c r="ET324" t="s">
        <v>21936</v>
      </c>
      <c r="EU324" t="s">
        <v>17962</v>
      </c>
      <c r="EZ324" t="s">
        <v>270</v>
      </c>
      <c r="FB324" t="s">
        <v>281</v>
      </c>
      <c r="FD324" t="s">
        <v>17948</v>
      </c>
      <c r="FE324" t="s">
        <v>281</v>
      </c>
      <c r="FF324" s="1">
        <v>46156.384571759256</v>
      </c>
      <c r="FG324">
        <v>23.06</v>
      </c>
      <c r="FH324">
        <v>1</v>
      </c>
      <c r="FI324">
        <v>2</v>
      </c>
      <c r="FM324" t="s">
        <v>17949</v>
      </c>
    </row>
    <row r="325" spans="1:169" x14ac:dyDescent="0.3">
      <c r="A325">
        <v>0</v>
      </c>
      <c r="B325" t="s">
        <v>17916</v>
      </c>
      <c r="C325" t="s">
        <v>17917</v>
      </c>
      <c r="E325" t="s">
        <v>19037</v>
      </c>
      <c r="O325" t="s">
        <v>17964</v>
      </c>
      <c r="P325">
        <v>2026</v>
      </c>
      <c r="Q325">
        <v>5</v>
      </c>
      <c r="R325">
        <v>13</v>
      </c>
      <c r="S325" t="s">
        <v>22290</v>
      </c>
      <c r="T325" t="s">
        <v>22291</v>
      </c>
      <c r="Y325" t="s">
        <v>17916</v>
      </c>
      <c r="AB325" t="s">
        <v>251</v>
      </c>
      <c r="AC325" t="s">
        <v>17924</v>
      </c>
      <c r="AD325">
        <v>1000008227580</v>
      </c>
      <c r="AI325" t="s">
        <v>22292</v>
      </c>
      <c r="AJ325" t="s">
        <v>22293</v>
      </c>
      <c r="AK325" t="s">
        <v>693</v>
      </c>
      <c r="AM325" t="s">
        <v>22294</v>
      </c>
      <c r="AN325" t="s">
        <v>22292</v>
      </c>
      <c r="AO325" t="s">
        <v>693</v>
      </c>
      <c r="AP325" t="s">
        <v>22295</v>
      </c>
      <c r="AR325" t="s">
        <v>22294</v>
      </c>
      <c r="AS325" t="s">
        <v>22295</v>
      </c>
      <c r="AT325" t="s">
        <v>22296</v>
      </c>
      <c r="AU325" t="s">
        <v>22297</v>
      </c>
      <c r="AV325" t="s">
        <v>22298</v>
      </c>
      <c r="AW325" t="s">
        <v>230</v>
      </c>
      <c r="AX325" t="s">
        <v>230</v>
      </c>
      <c r="AY325" t="s">
        <v>380</v>
      </c>
      <c r="AZ325" t="s">
        <v>380</v>
      </c>
      <c r="BA325" t="s">
        <v>255</v>
      </c>
      <c r="BB325" s="1">
        <v>46155.716122685182</v>
      </c>
      <c r="BC325">
        <v>2026</v>
      </c>
      <c r="BD325">
        <v>5</v>
      </c>
      <c r="BE325">
        <v>13</v>
      </c>
      <c r="BF325" t="s">
        <v>17934</v>
      </c>
      <c r="BG325" t="s">
        <v>18130</v>
      </c>
      <c r="BH325" t="s">
        <v>17936</v>
      </c>
      <c r="BJ325" t="s">
        <v>22294</v>
      </c>
      <c r="BL325" t="s">
        <v>240</v>
      </c>
      <c r="BM325" t="s">
        <v>275</v>
      </c>
      <c r="BN325" t="s">
        <v>21933</v>
      </c>
      <c r="BO325" t="s">
        <v>237</v>
      </c>
      <c r="BP325" t="s">
        <v>22299</v>
      </c>
      <c r="BQ325" t="s">
        <v>21947</v>
      </c>
      <c r="BR325" t="s">
        <v>22300</v>
      </c>
      <c r="BS325" t="s">
        <v>17964</v>
      </c>
      <c r="BT325">
        <v>2026</v>
      </c>
      <c r="BU325">
        <v>5</v>
      </c>
      <c r="BV325">
        <v>13</v>
      </c>
      <c r="BY325" t="s">
        <v>693</v>
      </c>
      <c r="BZ325" t="s">
        <v>17943</v>
      </c>
      <c r="CA325" s="1">
        <v>46155.71597222222</v>
      </c>
      <c r="CB325" s="2">
        <v>46156</v>
      </c>
      <c r="CE325" t="s">
        <v>2810</v>
      </c>
      <c r="CY325" s="1"/>
      <c r="DQ325" t="s">
        <v>19037</v>
      </c>
      <c r="DS325" t="s">
        <v>693</v>
      </c>
      <c r="EP325" t="s">
        <v>21207</v>
      </c>
      <c r="EQ325" t="s">
        <v>255</v>
      </c>
      <c r="ER325" t="s">
        <v>17945</v>
      </c>
      <c r="ES325" t="s">
        <v>281</v>
      </c>
      <c r="ET325" t="s">
        <v>21936</v>
      </c>
      <c r="EU325" t="s">
        <v>17962</v>
      </c>
      <c r="EZ325" t="s">
        <v>270</v>
      </c>
      <c r="FB325" t="s">
        <v>281</v>
      </c>
      <c r="FD325" t="s">
        <v>17948</v>
      </c>
      <c r="FE325" t="s">
        <v>281</v>
      </c>
      <c r="FF325" s="1">
        <v>46156.550069444442</v>
      </c>
      <c r="FG325">
        <v>20.010000000000002</v>
      </c>
      <c r="FH325">
        <v>1</v>
      </c>
      <c r="FI325">
        <v>1</v>
      </c>
      <c r="FM325" t="s">
        <v>17949</v>
      </c>
    </row>
    <row r="326" spans="1:169" x14ac:dyDescent="0.3">
      <c r="A326">
        <v>1</v>
      </c>
      <c r="B326" t="s">
        <v>17916</v>
      </c>
      <c r="C326" t="s">
        <v>17917</v>
      </c>
      <c r="E326" t="s">
        <v>19037</v>
      </c>
      <c r="O326" t="s">
        <v>17964</v>
      </c>
      <c r="P326">
        <v>2026</v>
      </c>
      <c r="Q326">
        <v>5</v>
      </c>
      <c r="R326">
        <v>13</v>
      </c>
      <c r="S326" t="s">
        <v>22301</v>
      </c>
      <c r="T326" t="s">
        <v>22302</v>
      </c>
      <c r="Y326" t="s">
        <v>17916</v>
      </c>
      <c r="AB326" t="s">
        <v>251</v>
      </c>
      <c r="AC326" t="s">
        <v>17924</v>
      </c>
      <c r="AD326">
        <v>1000008227624</v>
      </c>
      <c r="AI326" t="s">
        <v>22303</v>
      </c>
      <c r="AJ326" t="s">
        <v>22304</v>
      </c>
      <c r="AK326" t="s">
        <v>693</v>
      </c>
      <c r="AN326" t="s">
        <v>22303</v>
      </c>
      <c r="AO326" t="s">
        <v>693</v>
      </c>
      <c r="AT326" t="s">
        <v>22305</v>
      </c>
      <c r="AU326" t="s">
        <v>22306</v>
      </c>
      <c r="AV326" t="s">
        <v>22307</v>
      </c>
      <c r="AW326" t="s">
        <v>230</v>
      </c>
      <c r="AX326" t="s">
        <v>230</v>
      </c>
      <c r="AY326" t="s">
        <v>380</v>
      </c>
      <c r="AZ326" t="s">
        <v>380</v>
      </c>
      <c r="BA326" t="s">
        <v>255</v>
      </c>
      <c r="BB326" s="1">
        <v>46155.723391203705</v>
      </c>
      <c r="BC326">
        <v>2026</v>
      </c>
      <c r="BD326">
        <v>5</v>
      </c>
      <c r="BE326">
        <v>13</v>
      </c>
      <c r="BF326" t="s">
        <v>17934</v>
      </c>
      <c r="BG326" t="s">
        <v>18130</v>
      </c>
      <c r="BH326" t="s">
        <v>17936</v>
      </c>
      <c r="BI326" t="s">
        <v>18101</v>
      </c>
      <c r="BJ326" t="s">
        <v>22308</v>
      </c>
      <c r="BL326" t="s">
        <v>240</v>
      </c>
      <c r="BM326" t="s">
        <v>275</v>
      </c>
      <c r="BN326" t="s">
        <v>21933</v>
      </c>
      <c r="BO326" t="s">
        <v>237</v>
      </c>
      <c r="BP326" t="s">
        <v>3256</v>
      </c>
      <c r="BQ326" t="s">
        <v>21974</v>
      </c>
      <c r="BR326" t="s">
        <v>22309</v>
      </c>
      <c r="BS326" t="s">
        <v>17964</v>
      </c>
      <c r="BT326">
        <v>2026</v>
      </c>
      <c r="BU326">
        <v>5</v>
      </c>
      <c r="BV326">
        <v>13</v>
      </c>
      <c r="BY326" t="s">
        <v>693</v>
      </c>
      <c r="BZ326" t="s">
        <v>17943</v>
      </c>
      <c r="CA326" s="1">
        <v>46155.722916666666</v>
      </c>
      <c r="CB326" s="2">
        <v>46156</v>
      </c>
      <c r="CE326" t="s">
        <v>2810</v>
      </c>
      <c r="CY326" s="1"/>
      <c r="DQ326" t="s">
        <v>19037</v>
      </c>
      <c r="DS326" t="s">
        <v>693</v>
      </c>
      <c r="EP326" t="s">
        <v>21207</v>
      </c>
      <c r="EQ326" t="s">
        <v>255</v>
      </c>
      <c r="ER326" t="s">
        <v>17945</v>
      </c>
      <c r="ES326" t="s">
        <v>281</v>
      </c>
      <c r="ET326" t="s">
        <v>21936</v>
      </c>
      <c r="EU326" t="s">
        <v>17962</v>
      </c>
      <c r="EZ326" t="s">
        <v>270</v>
      </c>
      <c r="FB326" t="s">
        <v>281</v>
      </c>
      <c r="FD326" t="s">
        <v>17948</v>
      </c>
      <c r="FE326" t="s">
        <v>281</v>
      </c>
      <c r="FF326" s="1">
        <v>46156.466979166667</v>
      </c>
      <c r="FG326">
        <v>17.850000000000001</v>
      </c>
      <c r="FH326">
        <v>1</v>
      </c>
      <c r="FI326">
        <v>1</v>
      </c>
      <c r="FM326" t="s">
        <v>17949</v>
      </c>
    </row>
    <row r="327" spans="1:169" x14ac:dyDescent="0.3">
      <c r="A327">
        <v>1</v>
      </c>
      <c r="B327" t="s">
        <v>17917</v>
      </c>
      <c r="C327" t="s">
        <v>17916</v>
      </c>
      <c r="D327" t="s">
        <v>22310</v>
      </c>
      <c r="E327" t="s">
        <v>19037</v>
      </c>
      <c r="O327" t="s">
        <v>19059</v>
      </c>
      <c r="P327">
        <v>2026</v>
      </c>
      <c r="Q327">
        <v>5</v>
      </c>
      <c r="R327">
        <v>5</v>
      </c>
      <c r="S327" t="s">
        <v>22311</v>
      </c>
      <c r="T327" t="s">
        <v>22312</v>
      </c>
      <c r="V327" t="s">
        <v>17923</v>
      </c>
      <c r="W327" t="s">
        <v>21685</v>
      </c>
      <c r="Y327" t="s">
        <v>17916</v>
      </c>
      <c r="AB327" t="s">
        <v>251</v>
      </c>
      <c r="AC327" t="s">
        <v>17924</v>
      </c>
      <c r="AD327">
        <v>1000008206282</v>
      </c>
      <c r="AF327" t="s">
        <v>22313</v>
      </c>
      <c r="AI327" t="s">
        <v>22314</v>
      </c>
      <c r="AJ327" t="s">
        <v>22315</v>
      </c>
      <c r="AK327" t="s">
        <v>693</v>
      </c>
      <c r="AM327" t="s">
        <v>22316</v>
      </c>
      <c r="AN327" t="s">
        <v>22314</v>
      </c>
      <c r="AO327" t="s">
        <v>693</v>
      </c>
      <c r="AP327" t="s">
        <v>22317</v>
      </c>
      <c r="AR327" t="s">
        <v>22316</v>
      </c>
      <c r="AS327" t="s">
        <v>22317</v>
      </c>
      <c r="AT327" t="s">
        <v>22318</v>
      </c>
      <c r="AU327" t="s">
        <v>22319</v>
      </c>
      <c r="AV327" t="s">
        <v>22320</v>
      </c>
      <c r="AW327" t="s">
        <v>230</v>
      </c>
      <c r="AX327" t="s">
        <v>230</v>
      </c>
      <c r="AY327" t="s">
        <v>380</v>
      </c>
      <c r="AZ327" t="s">
        <v>380</v>
      </c>
      <c r="BA327" t="s">
        <v>255</v>
      </c>
      <c r="BB327" s="1">
        <v>46147.69840277778</v>
      </c>
      <c r="BC327">
        <v>2026</v>
      </c>
      <c r="BD327">
        <v>5</v>
      </c>
      <c r="BE327">
        <v>5</v>
      </c>
      <c r="BF327" t="s">
        <v>17934</v>
      </c>
      <c r="BG327" t="s">
        <v>18130</v>
      </c>
      <c r="BH327" t="s">
        <v>17936</v>
      </c>
      <c r="BI327" t="s">
        <v>18101</v>
      </c>
      <c r="BJ327" t="s">
        <v>22316</v>
      </c>
      <c r="BL327" t="s">
        <v>240</v>
      </c>
      <c r="BM327" t="s">
        <v>275</v>
      </c>
      <c r="BN327" t="s">
        <v>21933</v>
      </c>
      <c r="BO327" t="s">
        <v>237</v>
      </c>
      <c r="BP327" t="s">
        <v>3007</v>
      </c>
      <c r="BQ327" t="s">
        <v>21974</v>
      </c>
      <c r="BR327" t="s">
        <v>22321</v>
      </c>
      <c r="BS327" t="s">
        <v>19059</v>
      </c>
      <c r="BT327">
        <v>2026</v>
      </c>
      <c r="BU327">
        <v>5</v>
      </c>
      <c r="BV327">
        <v>5</v>
      </c>
      <c r="BY327" t="s">
        <v>693</v>
      </c>
      <c r="BZ327" t="s">
        <v>17943</v>
      </c>
      <c r="CA327" s="1">
        <v>46147.697916666664</v>
      </c>
      <c r="CB327" s="2">
        <v>46148</v>
      </c>
      <c r="CC327">
        <v>11782</v>
      </c>
      <c r="CD327" t="s">
        <v>337</v>
      </c>
      <c r="CE327" t="s">
        <v>2810</v>
      </c>
      <c r="CF327" t="s">
        <v>19773</v>
      </c>
      <c r="CW327">
        <v>5181428</v>
      </c>
      <c r="CX327">
        <v>34607565</v>
      </c>
      <c r="CY327" s="1">
        <v>46155.309027777781</v>
      </c>
      <c r="CZ327">
        <v>2026</v>
      </c>
      <c r="DA327">
        <v>5</v>
      </c>
      <c r="DB327">
        <v>13</v>
      </c>
      <c r="DC327">
        <v>182</v>
      </c>
      <c r="DD327">
        <v>1</v>
      </c>
      <c r="DE327">
        <v>1361</v>
      </c>
      <c r="DG327" t="s">
        <v>22322</v>
      </c>
      <c r="DH327" t="s">
        <v>19269</v>
      </c>
      <c r="DI327" t="s">
        <v>22323</v>
      </c>
      <c r="DQ327" t="s">
        <v>19037</v>
      </c>
      <c r="DS327" t="s">
        <v>693</v>
      </c>
      <c r="EP327" t="s">
        <v>21207</v>
      </c>
      <c r="EQ327" t="s">
        <v>255</v>
      </c>
      <c r="ER327" t="s">
        <v>17945</v>
      </c>
      <c r="ES327" t="s">
        <v>281</v>
      </c>
      <c r="ET327" t="s">
        <v>21936</v>
      </c>
      <c r="EU327" t="s">
        <v>17962</v>
      </c>
      <c r="EV327" t="s">
        <v>22324</v>
      </c>
      <c r="EW327" t="s">
        <v>22325</v>
      </c>
      <c r="EX327" t="s">
        <v>22326</v>
      </c>
      <c r="EY327" t="s">
        <v>22327</v>
      </c>
      <c r="EZ327" t="s">
        <v>270</v>
      </c>
      <c r="FB327" t="s">
        <v>281</v>
      </c>
      <c r="FD327" t="s">
        <v>17948</v>
      </c>
      <c r="FE327" t="s">
        <v>281</v>
      </c>
      <c r="FF327" s="1">
        <v>46147.725532407407</v>
      </c>
      <c r="FG327">
        <v>0.65</v>
      </c>
      <c r="FH327">
        <v>0</v>
      </c>
      <c r="FI327">
        <v>3</v>
      </c>
      <c r="FK327" t="s">
        <v>21974</v>
      </c>
      <c r="FL327" t="s">
        <v>22328</v>
      </c>
      <c r="FM327" t="s">
        <v>17949</v>
      </c>
    </row>
    <row r="328" spans="1:169" x14ac:dyDescent="0.3">
      <c r="A328">
        <v>4</v>
      </c>
      <c r="B328" t="s">
        <v>17916</v>
      </c>
      <c r="C328" t="s">
        <v>17917</v>
      </c>
      <c r="E328" t="s">
        <v>19037</v>
      </c>
      <c r="O328" t="s">
        <v>18089</v>
      </c>
      <c r="P328">
        <v>2026</v>
      </c>
      <c r="Q328">
        <v>5</v>
      </c>
      <c r="R328">
        <v>7</v>
      </c>
      <c r="S328" t="s">
        <v>22329</v>
      </c>
      <c r="T328" t="s">
        <v>22330</v>
      </c>
      <c r="V328" t="s">
        <v>18870</v>
      </c>
      <c r="Y328" t="s">
        <v>17916</v>
      </c>
      <c r="AB328" t="s">
        <v>251</v>
      </c>
      <c r="AC328" t="s">
        <v>17924</v>
      </c>
      <c r="AD328">
        <v>1000008213099</v>
      </c>
      <c r="AI328" t="s">
        <v>22331</v>
      </c>
      <c r="AJ328" t="s">
        <v>22332</v>
      </c>
      <c r="AK328" t="s">
        <v>693</v>
      </c>
      <c r="AN328" t="s">
        <v>22331</v>
      </c>
      <c r="AO328" t="s">
        <v>693</v>
      </c>
      <c r="AT328" t="s">
        <v>22333</v>
      </c>
      <c r="AU328" t="s">
        <v>22334</v>
      </c>
      <c r="AV328" t="s">
        <v>22335</v>
      </c>
      <c r="AW328" t="s">
        <v>230</v>
      </c>
      <c r="AX328" t="s">
        <v>230</v>
      </c>
      <c r="AY328" t="s">
        <v>380</v>
      </c>
      <c r="AZ328" t="s">
        <v>380</v>
      </c>
      <c r="BA328" t="s">
        <v>255</v>
      </c>
      <c r="BB328" s="1">
        <v>46149.71670138889</v>
      </c>
      <c r="BC328">
        <v>2026</v>
      </c>
      <c r="BD328">
        <v>5</v>
      </c>
      <c r="BE328">
        <v>7</v>
      </c>
      <c r="BF328" t="s">
        <v>18100</v>
      </c>
      <c r="BG328" t="s">
        <v>18130</v>
      </c>
      <c r="BH328" t="s">
        <v>17936</v>
      </c>
      <c r="BI328" t="s">
        <v>18101</v>
      </c>
      <c r="BJ328" t="s">
        <v>22336</v>
      </c>
      <c r="BL328" t="s">
        <v>240</v>
      </c>
      <c r="BM328" t="s">
        <v>275</v>
      </c>
      <c r="BN328" t="s">
        <v>21933</v>
      </c>
      <c r="BO328" t="s">
        <v>237</v>
      </c>
      <c r="BP328" t="s">
        <v>22337</v>
      </c>
      <c r="BQ328" t="s">
        <v>22088</v>
      </c>
      <c r="BR328" t="s">
        <v>22338</v>
      </c>
      <c r="BS328" t="s">
        <v>18089</v>
      </c>
      <c r="BT328">
        <v>2026</v>
      </c>
      <c r="BU328">
        <v>5</v>
      </c>
      <c r="BV328">
        <v>7</v>
      </c>
      <c r="BY328" t="s">
        <v>693</v>
      </c>
      <c r="BZ328" t="s">
        <v>17943</v>
      </c>
      <c r="CA328" s="1">
        <v>46149.716666666667</v>
      </c>
      <c r="CB328" s="2">
        <v>46151</v>
      </c>
      <c r="CC328">
        <v>9778</v>
      </c>
      <c r="CD328" t="s">
        <v>337</v>
      </c>
      <c r="CE328" t="s">
        <v>2810</v>
      </c>
      <c r="CF328" t="s">
        <v>19773</v>
      </c>
      <c r="CW328">
        <v>5179077</v>
      </c>
      <c r="CX328">
        <v>34589104</v>
      </c>
      <c r="CY328" s="1">
        <v>46153.331944444442</v>
      </c>
      <c r="CZ328">
        <v>2026</v>
      </c>
      <c r="DA328">
        <v>5</v>
      </c>
      <c r="DB328">
        <v>11</v>
      </c>
      <c r="DC328">
        <v>26</v>
      </c>
      <c r="DD328">
        <v>17</v>
      </c>
      <c r="DE328">
        <v>1360</v>
      </c>
      <c r="DG328" t="s">
        <v>22339</v>
      </c>
      <c r="DQ328" t="s">
        <v>19037</v>
      </c>
      <c r="DS328" t="s">
        <v>693</v>
      </c>
      <c r="EP328" t="s">
        <v>21207</v>
      </c>
      <c r="EQ328" t="s">
        <v>255</v>
      </c>
      <c r="ER328" t="s">
        <v>17945</v>
      </c>
      <c r="ES328" t="s">
        <v>281</v>
      </c>
      <c r="ET328" t="s">
        <v>21936</v>
      </c>
      <c r="EU328" t="s">
        <v>17962</v>
      </c>
      <c r="EV328" t="s">
        <v>22340</v>
      </c>
      <c r="EX328" t="s">
        <v>22341</v>
      </c>
      <c r="EY328" t="s">
        <v>22342</v>
      </c>
      <c r="EZ328" t="s">
        <v>270</v>
      </c>
      <c r="FB328" t="s">
        <v>281</v>
      </c>
      <c r="FD328" t="s">
        <v>17948</v>
      </c>
      <c r="FE328" t="s">
        <v>281</v>
      </c>
      <c r="FF328" s="1">
        <v>46149.758449074077</v>
      </c>
      <c r="FG328">
        <v>1</v>
      </c>
      <c r="FH328">
        <v>0</v>
      </c>
      <c r="FI328">
        <v>1</v>
      </c>
      <c r="FK328" t="s">
        <v>22088</v>
      </c>
      <c r="FL328" t="s">
        <v>22343</v>
      </c>
      <c r="FM328" t="s">
        <v>17949</v>
      </c>
    </row>
    <row r="329" spans="1:169" x14ac:dyDescent="0.3">
      <c r="A329">
        <v>4</v>
      </c>
      <c r="B329" t="s">
        <v>17917</v>
      </c>
      <c r="C329" t="s">
        <v>17917</v>
      </c>
      <c r="D329" t="s">
        <v>18731</v>
      </c>
      <c r="E329" t="s">
        <v>19037</v>
      </c>
      <c r="O329" t="s">
        <v>18089</v>
      </c>
      <c r="P329">
        <v>2026</v>
      </c>
      <c r="Q329">
        <v>5</v>
      </c>
      <c r="R329">
        <v>7</v>
      </c>
      <c r="S329" t="s">
        <v>22344</v>
      </c>
      <c r="T329" t="s">
        <v>22345</v>
      </c>
      <c r="V329" t="s">
        <v>18870</v>
      </c>
      <c r="Y329" t="s">
        <v>17916</v>
      </c>
      <c r="AB329" t="s">
        <v>251</v>
      </c>
      <c r="AC329" t="s">
        <v>18065</v>
      </c>
      <c r="AD329">
        <v>1000008211605</v>
      </c>
      <c r="AG329" t="s">
        <v>22346</v>
      </c>
      <c r="AH329" t="s">
        <v>22347</v>
      </c>
      <c r="AI329" t="s">
        <v>22348</v>
      </c>
      <c r="AJ329" t="s">
        <v>22349</v>
      </c>
      <c r="AK329" t="s">
        <v>693</v>
      </c>
      <c r="AL329" t="s">
        <v>22346</v>
      </c>
      <c r="AN329" t="s">
        <v>22348</v>
      </c>
      <c r="AO329" t="s">
        <v>693</v>
      </c>
      <c r="AT329" t="s">
        <v>22350</v>
      </c>
      <c r="AU329" t="s">
        <v>22351</v>
      </c>
      <c r="AV329" t="s">
        <v>22352</v>
      </c>
      <c r="AW329" t="s">
        <v>230</v>
      </c>
      <c r="AX329" t="s">
        <v>230</v>
      </c>
      <c r="AY329" t="s">
        <v>380</v>
      </c>
      <c r="AZ329" t="s">
        <v>380</v>
      </c>
      <c r="BA329" t="s">
        <v>18076</v>
      </c>
      <c r="BB329" s="1">
        <v>46149.52175925926</v>
      </c>
      <c r="BC329">
        <v>2026</v>
      </c>
      <c r="BD329">
        <v>5</v>
      </c>
      <c r="BE329">
        <v>7</v>
      </c>
      <c r="BF329" t="s">
        <v>18129</v>
      </c>
      <c r="BG329" t="s">
        <v>18130</v>
      </c>
      <c r="BH329" t="s">
        <v>17936</v>
      </c>
      <c r="BI329" t="s">
        <v>18101</v>
      </c>
      <c r="BJ329" t="s">
        <v>22353</v>
      </c>
      <c r="BL329" t="s">
        <v>240</v>
      </c>
      <c r="BM329" t="s">
        <v>275</v>
      </c>
      <c r="BN329" t="s">
        <v>21933</v>
      </c>
      <c r="BO329" t="s">
        <v>237</v>
      </c>
      <c r="BP329" t="s">
        <v>1459</v>
      </c>
      <c r="BQ329" t="s">
        <v>22005</v>
      </c>
      <c r="BR329" t="s">
        <v>3240</v>
      </c>
      <c r="BS329" t="s">
        <v>18089</v>
      </c>
      <c r="BT329">
        <v>2026</v>
      </c>
      <c r="BU329">
        <v>5</v>
      </c>
      <c r="BV329">
        <v>7</v>
      </c>
      <c r="BY329" t="s">
        <v>386</v>
      </c>
      <c r="BZ329" t="s">
        <v>18083</v>
      </c>
      <c r="CA329" s="1">
        <v>46149.521527777775</v>
      </c>
      <c r="CB329" s="2">
        <v>46150</v>
      </c>
      <c r="CC329">
        <v>12487</v>
      </c>
      <c r="CD329" t="s">
        <v>337</v>
      </c>
      <c r="CE329" t="s">
        <v>2810</v>
      </c>
      <c r="CF329" t="s">
        <v>19773</v>
      </c>
      <c r="CW329">
        <v>5182664</v>
      </c>
      <c r="CX329">
        <v>34618185</v>
      </c>
      <c r="CY329" s="1">
        <v>46156.587500000001</v>
      </c>
      <c r="CZ329">
        <v>2026</v>
      </c>
      <c r="DA329">
        <v>5</v>
      </c>
      <c r="DB329">
        <v>14</v>
      </c>
      <c r="DC329">
        <v>41</v>
      </c>
      <c r="DD329">
        <v>40</v>
      </c>
      <c r="DE329">
        <v>1362</v>
      </c>
      <c r="DF329" t="s">
        <v>22346</v>
      </c>
      <c r="DG329" t="s">
        <v>22354</v>
      </c>
      <c r="DQ329" t="s">
        <v>19037</v>
      </c>
      <c r="DR329" t="s">
        <v>693</v>
      </c>
      <c r="DS329" t="s">
        <v>693</v>
      </c>
      <c r="DT329" t="s">
        <v>693</v>
      </c>
      <c r="DV329" t="s">
        <v>693</v>
      </c>
      <c r="EA329" t="s">
        <v>693</v>
      </c>
      <c r="EB329" t="s">
        <v>693</v>
      </c>
      <c r="EP329" t="s">
        <v>21207</v>
      </c>
      <c r="EQ329" t="s">
        <v>18084</v>
      </c>
      <c r="ES329" t="s">
        <v>281</v>
      </c>
      <c r="ET329" t="s">
        <v>21936</v>
      </c>
      <c r="EU329" t="s">
        <v>17962</v>
      </c>
      <c r="EV329" t="s">
        <v>22355</v>
      </c>
      <c r="EX329" t="s">
        <v>22356</v>
      </c>
      <c r="EY329" t="s">
        <v>22357</v>
      </c>
      <c r="EZ329" t="s">
        <v>270</v>
      </c>
      <c r="FB329" t="s">
        <v>281</v>
      </c>
      <c r="FD329" t="s">
        <v>18133</v>
      </c>
      <c r="FE329" t="s">
        <v>281</v>
      </c>
      <c r="FF329" s="1">
        <v>46149.675104166665</v>
      </c>
      <c r="FG329">
        <v>3.68</v>
      </c>
      <c r="FH329">
        <v>0</v>
      </c>
      <c r="FI329">
        <v>3</v>
      </c>
      <c r="FK329" t="s">
        <v>22005</v>
      </c>
      <c r="FL329" t="s">
        <v>22358</v>
      </c>
      <c r="FM329" t="s">
        <v>17949</v>
      </c>
    </row>
    <row r="330" spans="1:169" x14ac:dyDescent="0.3">
      <c r="A330">
        <v>5</v>
      </c>
      <c r="B330" t="s">
        <v>17916</v>
      </c>
      <c r="C330" t="s">
        <v>17917</v>
      </c>
      <c r="E330" t="s">
        <v>19037</v>
      </c>
      <c r="O330" t="s">
        <v>18917</v>
      </c>
      <c r="P330">
        <v>2026</v>
      </c>
      <c r="Q330">
        <v>5</v>
      </c>
      <c r="R330">
        <v>6</v>
      </c>
      <c r="S330" t="s">
        <v>22359</v>
      </c>
      <c r="T330" t="s">
        <v>22360</v>
      </c>
      <c r="V330" t="s">
        <v>18108</v>
      </c>
      <c r="Y330" t="s">
        <v>17916</v>
      </c>
      <c r="AB330" t="s">
        <v>251</v>
      </c>
      <c r="AC330" t="s">
        <v>17924</v>
      </c>
      <c r="AD330">
        <v>1000008207518</v>
      </c>
      <c r="AF330" t="s">
        <v>22361</v>
      </c>
      <c r="AI330" t="s">
        <v>22362</v>
      </c>
      <c r="AJ330" t="s">
        <v>22363</v>
      </c>
      <c r="AK330" t="s">
        <v>693</v>
      </c>
      <c r="AM330" t="s">
        <v>22364</v>
      </c>
      <c r="AN330" t="s">
        <v>22362</v>
      </c>
      <c r="AO330" t="s">
        <v>693</v>
      </c>
      <c r="AP330" t="s">
        <v>22364</v>
      </c>
      <c r="AR330" t="s">
        <v>22364</v>
      </c>
      <c r="AS330" t="s">
        <v>22364</v>
      </c>
      <c r="AT330" t="s">
        <v>22365</v>
      </c>
      <c r="AU330" t="s">
        <v>22366</v>
      </c>
      <c r="AV330" t="s">
        <v>22367</v>
      </c>
      <c r="AW330" t="s">
        <v>230</v>
      </c>
      <c r="AX330" t="s">
        <v>230</v>
      </c>
      <c r="AY330" t="s">
        <v>380</v>
      </c>
      <c r="AZ330" t="s">
        <v>380</v>
      </c>
      <c r="BA330" t="s">
        <v>255</v>
      </c>
      <c r="BB330" s="1">
        <v>46148.453946759262</v>
      </c>
      <c r="BC330">
        <v>2026</v>
      </c>
      <c r="BD330">
        <v>5</v>
      </c>
      <c r="BE330">
        <v>6</v>
      </c>
      <c r="BF330" t="s">
        <v>17934</v>
      </c>
      <c r="BG330" t="s">
        <v>18130</v>
      </c>
      <c r="BH330" t="s">
        <v>17936</v>
      </c>
      <c r="BI330" t="s">
        <v>18101</v>
      </c>
      <c r="BJ330" t="s">
        <v>22368</v>
      </c>
      <c r="BL330" t="s">
        <v>240</v>
      </c>
      <c r="BM330" t="s">
        <v>275</v>
      </c>
      <c r="BN330" t="s">
        <v>21933</v>
      </c>
      <c r="BO330" t="s">
        <v>237</v>
      </c>
      <c r="BP330" t="s">
        <v>2487</v>
      </c>
      <c r="BQ330" t="s">
        <v>21984</v>
      </c>
      <c r="BR330" t="s">
        <v>22369</v>
      </c>
      <c r="BS330" t="s">
        <v>18917</v>
      </c>
      <c r="BT330">
        <v>2026</v>
      </c>
      <c r="BU330">
        <v>5</v>
      </c>
      <c r="BV330">
        <v>6</v>
      </c>
      <c r="BY330" t="s">
        <v>693</v>
      </c>
      <c r="BZ330" t="s">
        <v>17943</v>
      </c>
      <c r="CA330" s="1">
        <v>46148.453472222223</v>
      </c>
      <c r="CB330" s="2">
        <v>46149</v>
      </c>
      <c r="CC330">
        <v>12857</v>
      </c>
      <c r="CD330" t="s">
        <v>337</v>
      </c>
      <c r="CE330" t="s">
        <v>2810</v>
      </c>
      <c r="CF330" t="s">
        <v>19773</v>
      </c>
      <c r="CW330">
        <v>5179109</v>
      </c>
      <c r="CX330">
        <v>34593024</v>
      </c>
      <c r="CY330" s="1">
        <v>46153.612500000003</v>
      </c>
      <c r="CZ330">
        <v>2026</v>
      </c>
      <c r="DA330">
        <v>5</v>
      </c>
      <c r="DB330">
        <v>11</v>
      </c>
      <c r="DC330">
        <v>4</v>
      </c>
      <c r="DD330">
        <v>2</v>
      </c>
      <c r="DE330">
        <v>1372</v>
      </c>
      <c r="DG330" t="s">
        <v>22370</v>
      </c>
      <c r="DQ330" t="s">
        <v>19037</v>
      </c>
      <c r="DS330" t="s">
        <v>693</v>
      </c>
      <c r="EP330" t="s">
        <v>21207</v>
      </c>
      <c r="EQ330" t="s">
        <v>255</v>
      </c>
      <c r="ER330" t="s">
        <v>17945</v>
      </c>
      <c r="ES330" t="s">
        <v>281</v>
      </c>
      <c r="ET330" t="s">
        <v>21936</v>
      </c>
      <c r="EU330" t="s">
        <v>17947</v>
      </c>
      <c r="EV330" t="s">
        <v>22371</v>
      </c>
      <c r="EX330" t="s">
        <v>22372</v>
      </c>
      <c r="EY330" t="s">
        <v>22373</v>
      </c>
      <c r="EZ330" t="s">
        <v>270</v>
      </c>
      <c r="FB330" t="s">
        <v>281</v>
      </c>
      <c r="FD330" t="s">
        <v>17948</v>
      </c>
      <c r="FE330" t="s">
        <v>281</v>
      </c>
      <c r="FF330" s="1">
        <v>46148.591886574075</v>
      </c>
      <c r="FG330">
        <v>3.31</v>
      </c>
      <c r="FH330">
        <v>0</v>
      </c>
      <c r="FI330">
        <v>2</v>
      </c>
      <c r="FK330" t="s">
        <v>21984</v>
      </c>
      <c r="FL330" t="s">
        <v>22374</v>
      </c>
      <c r="FM330" t="s">
        <v>17949</v>
      </c>
    </row>
    <row r="331" spans="1:169" x14ac:dyDescent="0.3">
      <c r="A331">
        <v>1</v>
      </c>
      <c r="B331" t="s">
        <v>17917</v>
      </c>
      <c r="C331" t="s">
        <v>17917</v>
      </c>
      <c r="D331" t="s">
        <v>20751</v>
      </c>
      <c r="E331" t="s">
        <v>19037</v>
      </c>
      <c r="O331" t="s">
        <v>17920</v>
      </c>
      <c r="P331">
        <v>2026</v>
      </c>
      <c r="Q331">
        <v>5</v>
      </c>
      <c r="R331">
        <v>11</v>
      </c>
      <c r="S331" t="s">
        <v>22375</v>
      </c>
      <c r="T331" t="s">
        <v>22376</v>
      </c>
      <c r="V331" t="s">
        <v>18870</v>
      </c>
      <c r="Y331" t="s">
        <v>17916</v>
      </c>
      <c r="AB331" t="s">
        <v>251</v>
      </c>
      <c r="AC331" t="s">
        <v>17924</v>
      </c>
      <c r="AD331">
        <v>1000008219261</v>
      </c>
      <c r="AI331" t="s">
        <v>22377</v>
      </c>
      <c r="AJ331" t="s">
        <v>22378</v>
      </c>
      <c r="AK331" t="s">
        <v>693</v>
      </c>
      <c r="AN331" t="s">
        <v>22377</v>
      </c>
      <c r="AO331" t="s">
        <v>693</v>
      </c>
      <c r="AT331" t="s">
        <v>22379</v>
      </c>
      <c r="AU331" t="s">
        <v>22380</v>
      </c>
      <c r="AV331" t="s">
        <v>22381</v>
      </c>
      <c r="AW331" t="s">
        <v>230</v>
      </c>
      <c r="AX331" t="s">
        <v>230</v>
      </c>
      <c r="AY331" t="s">
        <v>380</v>
      </c>
      <c r="AZ331" t="s">
        <v>380</v>
      </c>
      <c r="BA331" t="s">
        <v>255</v>
      </c>
      <c r="BB331" s="1">
        <v>46153.424178240741</v>
      </c>
      <c r="BC331">
        <v>2026</v>
      </c>
      <c r="BD331">
        <v>5</v>
      </c>
      <c r="BE331">
        <v>11</v>
      </c>
      <c r="BF331" t="s">
        <v>18100</v>
      </c>
      <c r="BG331" t="s">
        <v>18130</v>
      </c>
      <c r="BH331" t="s">
        <v>17936</v>
      </c>
      <c r="BI331" t="s">
        <v>18101</v>
      </c>
      <c r="BJ331" t="s">
        <v>22382</v>
      </c>
      <c r="BL331" t="s">
        <v>240</v>
      </c>
      <c r="BM331" t="s">
        <v>275</v>
      </c>
      <c r="BN331" t="s">
        <v>21933</v>
      </c>
      <c r="BO331" t="s">
        <v>237</v>
      </c>
      <c r="BP331" t="s">
        <v>2851</v>
      </c>
      <c r="BQ331" t="s">
        <v>22098</v>
      </c>
      <c r="BR331" t="s">
        <v>3251</v>
      </c>
      <c r="BS331" t="s">
        <v>17920</v>
      </c>
      <c r="BT331">
        <v>2026</v>
      </c>
      <c r="BU331">
        <v>5</v>
      </c>
      <c r="BV331">
        <v>11</v>
      </c>
      <c r="BY331" t="s">
        <v>693</v>
      </c>
      <c r="BZ331" t="s">
        <v>17943</v>
      </c>
      <c r="CA331" s="1">
        <v>46153.423611111109</v>
      </c>
      <c r="CB331" s="2">
        <v>46154</v>
      </c>
      <c r="CC331">
        <v>12578</v>
      </c>
      <c r="CD331" t="s">
        <v>337</v>
      </c>
      <c r="CE331" t="s">
        <v>2810</v>
      </c>
      <c r="CF331" t="s">
        <v>19773</v>
      </c>
      <c r="CW331">
        <v>5182666</v>
      </c>
      <c r="CX331">
        <v>34618164</v>
      </c>
      <c r="CY331" s="1">
        <v>46156.601388888892</v>
      </c>
      <c r="CZ331">
        <v>2026</v>
      </c>
      <c r="DA331">
        <v>5</v>
      </c>
      <c r="DB331">
        <v>14</v>
      </c>
      <c r="DC331">
        <v>14</v>
      </c>
      <c r="DD331">
        <v>1</v>
      </c>
      <c r="DE331">
        <v>1372</v>
      </c>
      <c r="DG331" t="s">
        <v>22213</v>
      </c>
      <c r="DQ331" t="s">
        <v>19037</v>
      </c>
      <c r="DS331" t="s">
        <v>693</v>
      </c>
      <c r="EP331" t="s">
        <v>21207</v>
      </c>
      <c r="EQ331" t="s">
        <v>255</v>
      </c>
      <c r="ER331" t="s">
        <v>17945</v>
      </c>
      <c r="ES331" t="s">
        <v>281</v>
      </c>
      <c r="ET331" t="s">
        <v>21936</v>
      </c>
      <c r="EU331" t="s">
        <v>17962</v>
      </c>
      <c r="EV331" t="s">
        <v>22383</v>
      </c>
      <c r="EX331" t="s">
        <v>22384</v>
      </c>
      <c r="EY331" t="s">
        <v>22385</v>
      </c>
      <c r="EZ331" t="s">
        <v>270</v>
      </c>
      <c r="FB331" t="s">
        <v>281</v>
      </c>
      <c r="FD331" t="s">
        <v>17948</v>
      </c>
      <c r="FE331" t="s">
        <v>281</v>
      </c>
      <c r="FF331" s="1">
        <v>46154.508831018517</v>
      </c>
      <c r="FG331">
        <v>26.03</v>
      </c>
      <c r="FH331">
        <v>1</v>
      </c>
      <c r="FI331">
        <v>2</v>
      </c>
      <c r="FK331" t="s">
        <v>22098</v>
      </c>
      <c r="FL331" t="s">
        <v>22386</v>
      </c>
      <c r="FM331" t="s">
        <v>17949</v>
      </c>
    </row>
    <row r="332" spans="1:169" x14ac:dyDescent="0.3">
      <c r="A332">
        <v>2</v>
      </c>
      <c r="B332" t="s">
        <v>17916</v>
      </c>
      <c r="C332" t="s">
        <v>17917</v>
      </c>
      <c r="E332" t="s">
        <v>19037</v>
      </c>
      <c r="O332" t="s">
        <v>17920</v>
      </c>
      <c r="P332">
        <v>2026</v>
      </c>
      <c r="Q332">
        <v>5</v>
      </c>
      <c r="R332">
        <v>11</v>
      </c>
      <c r="S332" t="s">
        <v>22387</v>
      </c>
      <c r="T332" t="s">
        <v>22388</v>
      </c>
      <c r="V332" t="s">
        <v>18108</v>
      </c>
      <c r="Y332" t="s">
        <v>17916</v>
      </c>
      <c r="AB332" t="s">
        <v>251</v>
      </c>
      <c r="AC332" t="s">
        <v>18065</v>
      </c>
      <c r="AD332">
        <v>1000008220251</v>
      </c>
      <c r="AG332" t="s">
        <v>22389</v>
      </c>
      <c r="AH332" t="s">
        <v>22390</v>
      </c>
      <c r="AI332" t="s">
        <v>22391</v>
      </c>
      <c r="AJ332" t="s">
        <v>22392</v>
      </c>
      <c r="AK332" t="s">
        <v>693</v>
      </c>
      <c r="AL332" t="s">
        <v>22389</v>
      </c>
      <c r="AM332" t="s">
        <v>22393</v>
      </c>
      <c r="AN332" t="s">
        <v>22391</v>
      </c>
      <c r="AO332" t="s">
        <v>693</v>
      </c>
      <c r="AP332" t="s">
        <v>22393</v>
      </c>
      <c r="AR332" t="s">
        <v>22393</v>
      </c>
      <c r="AS332" t="s">
        <v>22393</v>
      </c>
      <c r="AT332" t="s">
        <v>22394</v>
      </c>
      <c r="AU332" t="s">
        <v>22395</v>
      </c>
      <c r="AV332" t="s">
        <v>22396</v>
      </c>
      <c r="AW332" t="s">
        <v>230</v>
      </c>
      <c r="AX332" t="s">
        <v>230</v>
      </c>
      <c r="AY332" t="s">
        <v>380</v>
      </c>
      <c r="AZ332" t="s">
        <v>380</v>
      </c>
      <c r="BA332" t="s">
        <v>18076</v>
      </c>
      <c r="BB332" s="1">
        <v>46153.564212962963</v>
      </c>
      <c r="BC332">
        <v>2026</v>
      </c>
      <c r="BD332">
        <v>5</v>
      </c>
      <c r="BE332">
        <v>11</v>
      </c>
      <c r="BF332" t="s">
        <v>18129</v>
      </c>
      <c r="BG332" t="s">
        <v>18130</v>
      </c>
      <c r="BH332" t="s">
        <v>17936</v>
      </c>
      <c r="BI332" t="s">
        <v>18101</v>
      </c>
      <c r="BJ332" t="s">
        <v>22397</v>
      </c>
      <c r="BL332" t="s">
        <v>240</v>
      </c>
      <c r="BM332" t="s">
        <v>275</v>
      </c>
      <c r="BN332" t="s">
        <v>21933</v>
      </c>
      <c r="BO332" t="s">
        <v>237</v>
      </c>
      <c r="BP332" t="s">
        <v>22398</v>
      </c>
      <c r="BQ332" t="s">
        <v>22088</v>
      </c>
      <c r="BR332" t="s">
        <v>22399</v>
      </c>
      <c r="BS332" t="s">
        <v>17920</v>
      </c>
      <c r="BT332">
        <v>2026</v>
      </c>
      <c r="BU332">
        <v>5</v>
      </c>
      <c r="BV332">
        <v>11</v>
      </c>
      <c r="BY332" t="s">
        <v>386</v>
      </c>
      <c r="BZ332" t="s">
        <v>18083</v>
      </c>
      <c r="CA332" s="1">
        <v>46153.563888888886</v>
      </c>
      <c r="CB332" s="2">
        <v>46154</v>
      </c>
      <c r="CC332">
        <v>9778</v>
      </c>
      <c r="CD332" t="s">
        <v>337</v>
      </c>
      <c r="CE332" t="s">
        <v>2810</v>
      </c>
      <c r="CF332" t="s">
        <v>19773</v>
      </c>
      <c r="CW332">
        <v>5181425</v>
      </c>
      <c r="CX332">
        <v>34606383</v>
      </c>
      <c r="CY332" s="1">
        <v>46155.311805555553</v>
      </c>
      <c r="CZ332">
        <v>2026</v>
      </c>
      <c r="DA332">
        <v>5</v>
      </c>
      <c r="DB332">
        <v>13</v>
      </c>
      <c r="DC332">
        <v>52</v>
      </c>
      <c r="DD332">
        <v>29</v>
      </c>
      <c r="DE332">
        <v>1360</v>
      </c>
      <c r="DF332" t="s">
        <v>22389</v>
      </c>
      <c r="DG332" t="s">
        <v>22339</v>
      </c>
      <c r="DQ332" t="s">
        <v>19037</v>
      </c>
      <c r="DR332" t="s">
        <v>693</v>
      </c>
      <c r="DS332" t="s">
        <v>693</v>
      </c>
      <c r="DT332" t="s">
        <v>693</v>
      </c>
      <c r="DV332" t="s">
        <v>693</v>
      </c>
      <c r="EA332" t="s">
        <v>693</v>
      </c>
      <c r="EB332" t="s">
        <v>693</v>
      </c>
      <c r="EP332" t="s">
        <v>21207</v>
      </c>
      <c r="EQ332" t="s">
        <v>18084</v>
      </c>
      <c r="ES332" t="s">
        <v>281</v>
      </c>
      <c r="ET332" t="s">
        <v>21936</v>
      </c>
      <c r="EU332" t="s">
        <v>17962</v>
      </c>
      <c r="EV332" t="s">
        <v>22400</v>
      </c>
      <c r="EX332" t="s">
        <v>22401</v>
      </c>
      <c r="EY332" t="s">
        <v>22402</v>
      </c>
      <c r="EZ332" t="s">
        <v>270</v>
      </c>
      <c r="FB332" t="s">
        <v>281</v>
      </c>
      <c r="FD332" t="s">
        <v>18133</v>
      </c>
      <c r="FE332" t="s">
        <v>281</v>
      </c>
      <c r="FF332" s="1">
        <v>46153.633379629631</v>
      </c>
      <c r="FG332">
        <v>1.66</v>
      </c>
      <c r="FH332">
        <v>0</v>
      </c>
      <c r="FI332">
        <v>1</v>
      </c>
      <c r="FK332" t="s">
        <v>22088</v>
      </c>
      <c r="FL332" t="s">
        <v>22403</v>
      </c>
      <c r="FM332" t="s">
        <v>17949</v>
      </c>
    </row>
    <row r="333" spans="1:169" x14ac:dyDescent="0.3">
      <c r="A333">
        <v>1</v>
      </c>
      <c r="B333" t="s">
        <v>17916</v>
      </c>
      <c r="C333" t="s">
        <v>17917</v>
      </c>
      <c r="E333" t="s">
        <v>19037</v>
      </c>
      <c r="O333" t="s">
        <v>17964</v>
      </c>
      <c r="P333">
        <v>2026</v>
      </c>
      <c r="Q333">
        <v>5</v>
      </c>
      <c r="R333">
        <v>13</v>
      </c>
      <c r="S333" t="s">
        <v>22404</v>
      </c>
      <c r="T333" t="s">
        <v>22405</v>
      </c>
      <c r="V333" t="s">
        <v>18870</v>
      </c>
      <c r="Y333" t="s">
        <v>17916</v>
      </c>
      <c r="AB333" t="s">
        <v>251</v>
      </c>
      <c r="AC333" t="s">
        <v>18065</v>
      </c>
      <c r="AD333">
        <v>1000008225615</v>
      </c>
      <c r="AG333" t="s">
        <v>22406</v>
      </c>
      <c r="AH333" t="s">
        <v>22407</v>
      </c>
      <c r="AI333" t="s">
        <v>22408</v>
      </c>
      <c r="AJ333" t="s">
        <v>22409</v>
      </c>
      <c r="AK333" t="s">
        <v>693</v>
      </c>
      <c r="AL333" t="s">
        <v>22406</v>
      </c>
      <c r="AM333" t="s">
        <v>22410</v>
      </c>
      <c r="AN333" t="s">
        <v>22408</v>
      </c>
      <c r="AO333" t="s">
        <v>693</v>
      </c>
      <c r="AR333" t="s">
        <v>22410</v>
      </c>
      <c r="AT333" t="s">
        <v>22411</v>
      </c>
      <c r="AU333" t="s">
        <v>22412</v>
      </c>
      <c r="AV333" t="s">
        <v>22413</v>
      </c>
      <c r="AW333" t="s">
        <v>230</v>
      </c>
      <c r="AX333" t="s">
        <v>230</v>
      </c>
      <c r="AY333" t="s">
        <v>380</v>
      </c>
      <c r="AZ333" t="s">
        <v>380</v>
      </c>
      <c r="BA333" t="s">
        <v>18076</v>
      </c>
      <c r="BB333" s="1">
        <v>46155.465578703705</v>
      </c>
      <c r="BC333">
        <v>2026</v>
      </c>
      <c r="BD333">
        <v>5</v>
      </c>
      <c r="BE333">
        <v>13</v>
      </c>
      <c r="BF333" t="s">
        <v>18077</v>
      </c>
      <c r="BG333" t="s">
        <v>18130</v>
      </c>
      <c r="BH333" t="s">
        <v>17936</v>
      </c>
      <c r="BI333" t="s">
        <v>18101</v>
      </c>
      <c r="BJ333" t="s">
        <v>22414</v>
      </c>
      <c r="BL333" t="s">
        <v>240</v>
      </c>
      <c r="BM333" t="s">
        <v>275</v>
      </c>
      <c r="BN333" t="s">
        <v>21933</v>
      </c>
      <c r="BO333" t="s">
        <v>237</v>
      </c>
      <c r="BP333" t="s">
        <v>22415</v>
      </c>
      <c r="BQ333" t="s">
        <v>22416</v>
      </c>
      <c r="BR333" t="s">
        <v>22417</v>
      </c>
      <c r="BS333" t="s">
        <v>17964</v>
      </c>
      <c r="BT333">
        <v>2026</v>
      </c>
      <c r="BU333">
        <v>5</v>
      </c>
      <c r="BV333">
        <v>13</v>
      </c>
      <c r="BY333" t="s">
        <v>304</v>
      </c>
      <c r="BZ333" t="s">
        <v>18083</v>
      </c>
      <c r="CA333" s="1">
        <v>46155.465277777781</v>
      </c>
      <c r="CB333" s="2">
        <v>46156</v>
      </c>
      <c r="CC333">
        <v>12855</v>
      </c>
      <c r="CD333" t="s">
        <v>337</v>
      </c>
      <c r="CE333" t="s">
        <v>2810</v>
      </c>
      <c r="CF333" t="s">
        <v>19773</v>
      </c>
      <c r="CW333">
        <v>5182680</v>
      </c>
      <c r="CX333">
        <v>34615829</v>
      </c>
      <c r="CY333" s="1">
        <v>46156.423611111109</v>
      </c>
      <c r="CZ333">
        <v>2026</v>
      </c>
      <c r="DA333">
        <v>5</v>
      </c>
      <c r="DB333">
        <v>14</v>
      </c>
      <c r="DC333">
        <v>14</v>
      </c>
      <c r="DD333">
        <v>10</v>
      </c>
      <c r="DE333">
        <v>1364</v>
      </c>
      <c r="DF333" t="s">
        <v>22406</v>
      </c>
      <c r="DG333" t="s">
        <v>22418</v>
      </c>
      <c r="DQ333" t="s">
        <v>19037</v>
      </c>
      <c r="DR333" t="s">
        <v>693</v>
      </c>
      <c r="DS333" t="s">
        <v>693</v>
      </c>
      <c r="DT333" t="s">
        <v>693</v>
      </c>
      <c r="DV333" t="s">
        <v>693</v>
      </c>
      <c r="EA333" t="s">
        <v>693</v>
      </c>
      <c r="EB333" t="s">
        <v>693</v>
      </c>
      <c r="EP333" t="s">
        <v>21207</v>
      </c>
      <c r="EQ333" t="s">
        <v>18084</v>
      </c>
      <c r="ES333" t="s">
        <v>281</v>
      </c>
      <c r="ET333" t="s">
        <v>21936</v>
      </c>
      <c r="EU333" t="s">
        <v>17962</v>
      </c>
      <c r="EV333" t="s">
        <v>22419</v>
      </c>
      <c r="EX333" t="s">
        <v>22420</v>
      </c>
      <c r="EY333" t="s">
        <v>22421</v>
      </c>
      <c r="EZ333" t="s">
        <v>270</v>
      </c>
      <c r="FB333" t="s">
        <v>281</v>
      </c>
      <c r="FD333" t="s">
        <v>18087</v>
      </c>
      <c r="FE333" t="s">
        <v>281</v>
      </c>
      <c r="FF333" s="1">
        <v>46155.508437500001</v>
      </c>
      <c r="FG333">
        <v>1.03</v>
      </c>
      <c r="FH333">
        <v>0</v>
      </c>
      <c r="FI333">
        <v>1</v>
      </c>
      <c r="FK333" t="s">
        <v>22416</v>
      </c>
      <c r="FL333" t="s">
        <v>22422</v>
      </c>
      <c r="FM333" t="s">
        <v>17949</v>
      </c>
    </row>
    <row r="334" spans="1:169" x14ac:dyDescent="0.3">
      <c r="A334">
        <v>5</v>
      </c>
      <c r="B334" t="s">
        <v>17917</v>
      </c>
      <c r="C334" t="s">
        <v>17917</v>
      </c>
      <c r="D334" t="s">
        <v>22423</v>
      </c>
      <c r="E334" t="s">
        <v>19037</v>
      </c>
      <c r="O334" t="s">
        <v>18135</v>
      </c>
      <c r="P334">
        <v>2026</v>
      </c>
      <c r="Q334">
        <v>5</v>
      </c>
      <c r="R334">
        <v>9</v>
      </c>
      <c r="S334" t="s">
        <v>22424</v>
      </c>
      <c r="T334" t="s">
        <v>22425</v>
      </c>
      <c r="V334" t="s">
        <v>18870</v>
      </c>
      <c r="W334" t="s">
        <v>22426</v>
      </c>
      <c r="Y334" t="s">
        <v>17916</v>
      </c>
      <c r="AB334" t="s">
        <v>251</v>
      </c>
      <c r="AC334" t="s">
        <v>18065</v>
      </c>
      <c r="AD334">
        <v>1000008216598</v>
      </c>
      <c r="AG334" t="s">
        <v>22427</v>
      </c>
      <c r="AH334" t="s">
        <v>22428</v>
      </c>
      <c r="AI334" t="s">
        <v>22429</v>
      </c>
      <c r="AJ334" t="s">
        <v>22430</v>
      </c>
      <c r="AK334" t="s">
        <v>693</v>
      </c>
      <c r="AL334" t="s">
        <v>22427</v>
      </c>
      <c r="AN334" t="s">
        <v>22429</v>
      </c>
      <c r="AO334" t="s">
        <v>693</v>
      </c>
      <c r="AT334" t="s">
        <v>22431</v>
      </c>
      <c r="AU334" t="s">
        <v>22432</v>
      </c>
      <c r="AV334" t="s">
        <v>22433</v>
      </c>
      <c r="AW334" t="s">
        <v>230</v>
      </c>
      <c r="AX334" t="s">
        <v>230</v>
      </c>
      <c r="AY334" t="s">
        <v>380</v>
      </c>
      <c r="AZ334" t="s">
        <v>380</v>
      </c>
      <c r="BA334" t="s">
        <v>18076</v>
      </c>
      <c r="BB334" s="1">
        <v>46151.394768518519</v>
      </c>
      <c r="BC334">
        <v>2026</v>
      </c>
      <c r="BD334">
        <v>5</v>
      </c>
      <c r="BE334">
        <v>9</v>
      </c>
      <c r="BF334" t="s">
        <v>18129</v>
      </c>
      <c r="BG334" t="s">
        <v>18130</v>
      </c>
      <c r="BH334" t="s">
        <v>17936</v>
      </c>
      <c r="BI334" t="s">
        <v>18101</v>
      </c>
      <c r="BJ334" t="s">
        <v>22434</v>
      </c>
      <c r="BL334" t="s">
        <v>240</v>
      </c>
      <c r="BM334" t="s">
        <v>275</v>
      </c>
      <c r="BN334" t="s">
        <v>21933</v>
      </c>
      <c r="BO334" t="s">
        <v>237</v>
      </c>
      <c r="BP334" t="s">
        <v>3076</v>
      </c>
      <c r="BQ334" t="s">
        <v>22245</v>
      </c>
      <c r="BR334" t="s">
        <v>22435</v>
      </c>
      <c r="BS334" t="s">
        <v>18135</v>
      </c>
      <c r="BT334">
        <v>2026</v>
      </c>
      <c r="BU334">
        <v>5</v>
      </c>
      <c r="BV334">
        <v>9</v>
      </c>
      <c r="BY334" t="s">
        <v>386</v>
      </c>
      <c r="BZ334" t="s">
        <v>18083</v>
      </c>
      <c r="CA334" s="1">
        <v>46151.394444444442</v>
      </c>
      <c r="CB334" s="2">
        <v>46152</v>
      </c>
      <c r="CC334">
        <v>12841</v>
      </c>
      <c r="CD334" t="s">
        <v>337</v>
      </c>
      <c r="CE334" t="s">
        <v>2810</v>
      </c>
      <c r="CF334" t="s">
        <v>19773</v>
      </c>
      <c r="CW334">
        <v>5181447</v>
      </c>
      <c r="CX334">
        <v>34610480</v>
      </c>
      <c r="CY334" s="1">
        <v>46155.62777777778</v>
      </c>
      <c r="CZ334">
        <v>2026</v>
      </c>
      <c r="DA334">
        <v>5</v>
      </c>
      <c r="DB334">
        <v>13</v>
      </c>
      <c r="DC334">
        <v>7</v>
      </c>
      <c r="DD334">
        <v>13</v>
      </c>
      <c r="DE334">
        <v>320</v>
      </c>
      <c r="DF334" t="s">
        <v>22427</v>
      </c>
      <c r="DG334" t="s">
        <v>22247</v>
      </c>
      <c r="DQ334" t="s">
        <v>19037</v>
      </c>
      <c r="DR334" t="s">
        <v>693</v>
      </c>
      <c r="DS334" t="s">
        <v>693</v>
      </c>
      <c r="DT334" t="s">
        <v>693</v>
      </c>
      <c r="DV334" t="s">
        <v>693</v>
      </c>
      <c r="EA334" t="s">
        <v>693</v>
      </c>
      <c r="EB334" t="s">
        <v>693</v>
      </c>
      <c r="EP334" t="s">
        <v>21207</v>
      </c>
      <c r="EQ334" t="s">
        <v>18084</v>
      </c>
      <c r="ES334" t="s">
        <v>281</v>
      </c>
      <c r="ET334" t="s">
        <v>21936</v>
      </c>
      <c r="EU334" t="s">
        <v>17962</v>
      </c>
      <c r="EV334" t="s">
        <v>22436</v>
      </c>
      <c r="EW334" t="s">
        <v>22437</v>
      </c>
      <c r="EX334" t="s">
        <v>22438</v>
      </c>
      <c r="EY334" t="s">
        <v>22439</v>
      </c>
      <c r="EZ334" t="s">
        <v>270</v>
      </c>
      <c r="FB334" t="s">
        <v>281</v>
      </c>
      <c r="FD334" t="s">
        <v>18133</v>
      </c>
      <c r="FE334" t="s">
        <v>281</v>
      </c>
      <c r="FF334" s="1">
        <v>46151.425625000003</v>
      </c>
      <c r="FG334">
        <v>0.74</v>
      </c>
      <c r="FH334">
        <v>0</v>
      </c>
      <c r="FI334">
        <v>2</v>
      </c>
      <c r="FK334" t="s">
        <v>22245</v>
      </c>
      <c r="FL334" t="s">
        <v>22440</v>
      </c>
      <c r="FM334" t="s">
        <v>17949</v>
      </c>
    </row>
    <row r="335" spans="1:169" x14ac:dyDescent="0.3">
      <c r="A335">
        <v>0</v>
      </c>
      <c r="B335" t="s">
        <v>17916</v>
      </c>
      <c r="C335" t="s">
        <v>17916</v>
      </c>
      <c r="E335" t="s">
        <v>19358</v>
      </c>
      <c r="O335" t="s">
        <v>18000</v>
      </c>
      <c r="P335">
        <v>2026</v>
      </c>
      <c r="Q335">
        <v>5</v>
      </c>
      <c r="R335">
        <v>14</v>
      </c>
      <c r="S335" t="s">
        <v>22441</v>
      </c>
      <c r="T335" t="s">
        <v>22442</v>
      </c>
      <c r="W335" t="s">
        <v>19371</v>
      </c>
      <c r="Y335" t="s">
        <v>17916</v>
      </c>
      <c r="AB335" t="s">
        <v>251</v>
      </c>
      <c r="AC335" t="s">
        <v>17924</v>
      </c>
      <c r="AD335">
        <v>1000008228694</v>
      </c>
      <c r="AI335" t="s">
        <v>22443</v>
      </c>
      <c r="AJ335" t="s">
        <v>22444</v>
      </c>
      <c r="AK335" t="s">
        <v>693</v>
      </c>
      <c r="AN335" t="s">
        <v>22443</v>
      </c>
      <c r="AO335" t="s">
        <v>693</v>
      </c>
      <c r="AT335" t="s">
        <v>22445</v>
      </c>
      <c r="AU335" t="s">
        <v>22446</v>
      </c>
      <c r="AV335" t="s">
        <v>22447</v>
      </c>
      <c r="AW335" t="s">
        <v>230</v>
      </c>
      <c r="AX335" t="s">
        <v>230</v>
      </c>
      <c r="AY335" t="s">
        <v>380</v>
      </c>
      <c r="AZ335" t="s">
        <v>380</v>
      </c>
      <c r="BA335" t="s">
        <v>255</v>
      </c>
      <c r="BB335" s="1">
        <v>46156.448634259257</v>
      </c>
      <c r="BC335">
        <v>2026</v>
      </c>
      <c r="BD335">
        <v>5</v>
      </c>
      <c r="BE335">
        <v>14</v>
      </c>
      <c r="BF335" t="s">
        <v>18143</v>
      </c>
      <c r="BG335" t="s">
        <v>18130</v>
      </c>
      <c r="BH335" t="s">
        <v>17936</v>
      </c>
      <c r="BJ335" t="s">
        <v>22448</v>
      </c>
      <c r="BL335" t="s">
        <v>240</v>
      </c>
      <c r="BM335" t="s">
        <v>275</v>
      </c>
      <c r="BN335" t="s">
        <v>21933</v>
      </c>
      <c r="BO335" t="s">
        <v>237</v>
      </c>
      <c r="BP335" t="s">
        <v>3246</v>
      </c>
      <c r="BQ335" t="s">
        <v>22449</v>
      </c>
      <c r="BR335" t="s">
        <v>22450</v>
      </c>
      <c r="BS335" t="s">
        <v>18000</v>
      </c>
      <c r="BT335">
        <v>2026</v>
      </c>
      <c r="BU335">
        <v>5</v>
      </c>
      <c r="BV335">
        <v>14</v>
      </c>
      <c r="BY335" t="s">
        <v>693</v>
      </c>
      <c r="BZ335" t="s">
        <v>17943</v>
      </c>
      <c r="CA335" s="1">
        <v>46156.448611111111</v>
      </c>
      <c r="CB335" s="2">
        <v>46157</v>
      </c>
      <c r="CE335" t="s">
        <v>2810</v>
      </c>
      <c r="CY335" s="1"/>
      <c r="DQ335" t="s">
        <v>19358</v>
      </c>
      <c r="DS335" t="s">
        <v>693</v>
      </c>
      <c r="EP335" t="s">
        <v>21207</v>
      </c>
      <c r="EQ335" t="s">
        <v>255</v>
      </c>
      <c r="ER335" t="s">
        <v>17945</v>
      </c>
      <c r="ES335" t="s">
        <v>281</v>
      </c>
      <c r="ET335" t="s">
        <v>21936</v>
      </c>
      <c r="EU335" t="s">
        <v>17962</v>
      </c>
      <c r="EZ335" t="s">
        <v>270</v>
      </c>
      <c r="FB335" t="s">
        <v>279</v>
      </c>
      <c r="FC335" t="s">
        <v>19074</v>
      </c>
      <c r="FD335" t="s">
        <v>17948</v>
      </c>
      <c r="FE335" t="s">
        <v>281</v>
      </c>
      <c r="FF335" s="1">
        <v>46156.466979166667</v>
      </c>
      <c r="FG335">
        <v>0.44</v>
      </c>
      <c r="FH335">
        <v>0</v>
      </c>
      <c r="FM335" t="s">
        <v>17949</v>
      </c>
    </row>
    <row r="336" spans="1:169" x14ac:dyDescent="0.3">
      <c r="A336">
        <v>0</v>
      </c>
      <c r="B336" t="s">
        <v>17916</v>
      </c>
      <c r="C336" t="s">
        <v>17916</v>
      </c>
      <c r="E336" t="s">
        <v>19358</v>
      </c>
      <c r="O336" t="s">
        <v>18000</v>
      </c>
      <c r="P336">
        <v>2026</v>
      </c>
      <c r="Q336">
        <v>5</v>
      </c>
      <c r="R336">
        <v>14</v>
      </c>
      <c r="S336" t="s">
        <v>22451</v>
      </c>
      <c r="T336" t="s">
        <v>22452</v>
      </c>
      <c r="W336" t="s">
        <v>22453</v>
      </c>
      <c r="Y336" t="s">
        <v>17916</v>
      </c>
      <c r="AB336" t="s">
        <v>251</v>
      </c>
      <c r="AC336" t="s">
        <v>17924</v>
      </c>
      <c r="AD336">
        <v>1000008228654</v>
      </c>
      <c r="AI336" t="s">
        <v>22454</v>
      </c>
      <c r="AJ336" t="s">
        <v>22455</v>
      </c>
      <c r="AK336" t="s">
        <v>693</v>
      </c>
      <c r="AM336" t="s">
        <v>22456</v>
      </c>
      <c r="AN336" t="s">
        <v>22454</v>
      </c>
      <c r="AO336" t="s">
        <v>693</v>
      </c>
      <c r="AP336" t="s">
        <v>22456</v>
      </c>
      <c r="AR336" t="s">
        <v>22456</v>
      </c>
      <c r="AS336" t="s">
        <v>22456</v>
      </c>
      <c r="AT336" t="s">
        <v>22457</v>
      </c>
      <c r="AU336" t="s">
        <v>22458</v>
      </c>
      <c r="AV336" t="s">
        <v>22459</v>
      </c>
      <c r="AW336" t="s">
        <v>230</v>
      </c>
      <c r="AX336" t="s">
        <v>230</v>
      </c>
      <c r="AY336" t="s">
        <v>380</v>
      </c>
      <c r="AZ336" t="s">
        <v>380</v>
      </c>
      <c r="BA336" t="s">
        <v>255</v>
      </c>
      <c r="BB336" s="1">
        <v>46156.445023148146</v>
      </c>
      <c r="BC336">
        <v>2026</v>
      </c>
      <c r="BD336">
        <v>5</v>
      </c>
      <c r="BE336">
        <v>14</v>
      </c>
      <c r="BF336" t="s">
        <v>17934</v>
      </c>
      <c r="BG336" t="s">
        <v>18130</v>
      </c>
      <c r="BH336" t="s">
        <v>17936</v>
      </c>
      <c r="BJ336" t="s">
        <v>22456</v>
      </c>
      <c r="BL336" t="s">
        <v>240</v>
      </c>
      <c r="BM336" t="s">
        <v>275</v>
      </c>
      <c r="BN336" t="s">
        <v>21933</v>
      </c>
      <c r="BO336" t="s">
        <v>237</v>
      </c>
      <c r="BP336" t="s">
        <v>3247</v>
      </c>
      <c r="BQ336" t="s">
        <v>22088</v>
      </c>
      <c r="BR336" t="s">
        <v>22460</v>
      </c>
      <c r="BS336" t="s">
        <v>18000</v>
      </c>
      <c r="BT336">
        <v>2026</v>
      </c>
      <c r="BU336">
        <v>5</v>
      </c>
      <c r="BV336">
        <v>14</v>
      </c>
      <c r="BY336" t="s">
        <v>693</v>
      </c>
      <c r="BZ336" t="s">
        <v>17943</v>
      </c>
      <c r="CA336" s="1">
        <v>46156.444444444445</v>
      </c>
      <c r="CB336" s="2">
        <v>46157</v>
      </c>
      <c r="CE336" t="s">
        <v>2810</v>
      </c>
      <c r="CY336" s="1"/>
      <c r="DQ336" t="s">
        <v>19358</v>
      </c>
      <c r="DS336" t="s">
        <v>693</v>
      </c>
      <c r="EP336" t="s">
        <v>21207</v>
      </c>
      <c r="EQ336" t="s">
        <v>255</v>
      </c>
      <c r="ER336" t="s">
        <v>17945</v>
      </c>
      <c r="ES336" t="s">
        <v>281</v>
      </c>
      <c r="ET336" t="s">
        <v>21936</v>
      </c>
      <c r="EU336" t="s">
        <v>17962</v>
      </c>
      <c r="EZ336" t="s">
        <v>270</v>
      </c>
      <c r="FB336" t="s">
        <v>279</v>
      </c>
      <c r="FC336" t="s">
        <v>19074</v>
      </c>
      <c r="FD336" t="s">
        <v>17948</v>
      </c>
      <c r="FE336" t="s">
        <v>281</v>
      </c>
      <c r="FF336" s="1">
        <v>46156.508449074077</v>
      </c>
      <c r="FG336">
        <v>1.52</v>
      </c>
      <c r="FH336">
        <v>0</v>
      </c>
      <c r="FM336" t="s">
        <v>17949</v>
      </c>
    </row>
    <row r="337" spans="1:169" x14ac:dyDescent="0.3">
      <c r="A337">
        <v>1</v>
      </c>
      <c r="B337" t="s">
        <v>17917</v>
      </c>
      <c r="C337" t="s">
        <v>17917</v>
      </c>
      <c r="D337" t="s">
        <v>22461</v>
      </c>
      <c r="E337" t="s">
        <v>19358</v>
      </c>
      <c r="O337" t="s">
        <v>22462</v>
      </c>
      <c r="P337">
        <v>2026</v>
      </c>
      <c r="Q337">
        <v>4</v>
      </c>
      <c r="R337">
        <v>12</v>
      </c>
      <c r="S337" t="s">
        <v>22463</v>
      </c>
      <c r="T337" t="s">
        <v>22464</v>
      </c>
      <c r="V337" t="s">
        <v>18870</v>
      </c>
      <c r="W337" t="s">
        <v>21685</v>
      </c>
      <c r="Y337" t="s">
        <v>17916</v>
      </c>
      <c r="AB337" t="s">
        <v>251</v>
      </c>
      <c r="AC337" t="s">
        <v>17924</v>
      </c>
      <c r="AD337">
        <v>1000008147164</v>
      </c>
      <c r="AI337" t="s">
        <v>22465</v>
      </c>
      <c r="AJ337" t="s">
        <v>22466</v>
      </c>
      <c r="AK337" t="s">
        <v>693</v>
      </c>
      <c r="AN337" t="s">
        <v>22465</v>
      </c>
      <c r="AO337" t="s">
        <v>693</v>
      </c>
      <c r="AT337" t="s">
        <v>22467</v>
      </c>
      <c r="AU337" t="s">
        <v>22468</v>
      </c>
      <c r="AV337" t="s">
        <v>22469</v>
      </c>
      <c r="AW337" t="s">
        <v>230</v>
      </c>
      <c r="AX337" t="s">
        <v>230</v>
      </c>
      <c r="AY337" t="s">
        <v>17933</v>
      </c>
      <c r="AZ337" t="s">
        <v>17933</v>
      </c>
      <c r="BA337" t="s">
        <v>255</v>
      </c>
      <c r="BB337" s="1">
        <v>46124.385185185187</v>
      </c>
      <c r="BC337">
        <v>2026</v>
      </c>
      <c r="BD337">
        <v>4</v>
      </c>
      <c r="BE337">
        <v>12</v>
      </c>
      <c r="BF337" t="s">
        <v>17934</v>
      </c>
      <c r="BG337" t="s">
        <v>17935</v>
      </c>
      <c r="BH337" t="s">
        <v>17936</v>
      </c>
      <c r="BI337" t="s">
        <v>18101</v>
      </c>
      <c r="BJ337" t="s">
        <v>22470</v>
      </c>
      <c r="BL337" t="s">
        <v>240</v>
      </c>
      <c r="BM337" t="s">
        <v>275</v>
      </c>
      <c r="BN337" t="s">
        <v>21933</v>
      </c>
      <c r="BO337" t="s">
        <v>237</v>
      </c>
      <c r="BP337" t="s">
        <v>1418</v>
      </c>
      <c r="BQ337" t="s">
        <v>22098</v>
      </c>
      <c r="BR337" t="s">
        <v>22471</v>
      </c>
      <c r="BS337" t="s">
        <v>22462</v>
      </c>
      <c r="BT337">
        <v>2026</v>
      </c>
      <c r="BU337">
        <v>4</v>
      </c>
      <c r="BV337">
        <v>12</v>
      </c>
      <c r="BY337" t="s">
        <v>693</v>
      </c>
      <c r="BZ337" t="s">
        <v>17943</v>
      </c>
      <c r="CA337" s="1">
        <v>46124.384722222225</v>
      </c>
      <c r="CB337" s="2">
        <v>46126</v>
      </c>
      <c r="CC337">
        <v>12788</v>
      </c>
      <c r="CD337" t="s">
        <v>337</v>
      </c>
      <c r="CE337" t="s">
        <v>2810</v>
      </c>
      <c r="CF337" t="s">
        <v>19773</v>
      </c>
      <c r="CW337">
        <v>5181443</v>
      </c>
      <c r="CX337">
        <v>34609886</v>
      </c>
      <c r="CY337" s="1">
        <v>46155.586805555555</v>
      </c>
      <c r="CZ337">
        <v>2026</v>
      </c>
      <c r="DA337">
        <v>5</v>
      </c>
      <c r="DB337">
        <v>13</v>
      </c>
      <c r="DC337">
        <v>8</v>
      </c>
      <c r="DD337">
        <v>1</v>
      </c>
      <c r="DE337">
        <v>1372</v>
      </c>
      <c r="DG337" t="s">
        <v>22472</v>
      </c>
      <c r="DH337" t="s">
        <v>19269</v>
      </c>
      <c r="DI337" t="s">
        <v>22473</v>
      </c>
      <c r="DQ337" t="s">
        <v>19358</v>
      </c>
      <c r="DS337" t="s">
        <v>693</v>
      </c>
      <c r="EP337" t="s">
        <v>21207</v>
      </c>
      <c r="EQ337" t="s">
        <v>255</v>
      </c>
      <c r="ER337" t="s">
        <v>17945</v>
      </c>
      <c r="ES337" t="s">
        <v>281</v>
      </c>
      <c r="ET337" t="s">
        <v>21936</v>
      </c>
      <c r="EU337" t="s">
        <v>17962</v>
      </c>
      <c r="EV337" t="s">
        <v>22474</v>
      </c>
      <c r="EX337" t="s">
        <v>22475</v>
      </c>
      <c r="EY337" t="s">
        <v>22476</v>
      </c>
      <c r="EZ337" t="s">
        <v>270</v>
      </c>
      <c r="FB337" t="s">
        <v>281</v>
      </c>
      <c r="FD337" t="s">
        <v>17948</v>
      </c>
      <c r="FE337" t="s">
        <v>281</v>
      </c>
      <c r="FF337" s="1">
        <v>46134.508449074077</v>
      </c>
      <c r="FG337">
        <v>242.96</v>
      </c>
      <c r="FH337">
        <v>10</v>
      </c>
      <c r="FI337">
        <v>5</v>
      </c>
      <c r="FK337" t="s">
        <v>22098</v>
      </c>
      <c r="FL337" t="s">
        <v>22477</v>
      </c>
      <c r="FM337" t="s">
        <v>17949</v>
      </c>
    </row>
    <row r="338" spans="1:169" x14ac:dyDescent="0.3">
      <c r="A338">
        <v>3</v>
      </c>
      <c r="B338" t="s">
        <v>17917</v>
      </c>
      <c r="C338" t="s">
        <v>17917</v>
      </c>
      <c r="D338" t="s">
        <v>22478</v>
      </c>
      <c r="E338" t="s">
        <v>19358</v>
      </c>
      <c r="O338" t="s">
        <v>22479</v>
      </c>
      <c r="P338">
        <v>2026</v>
      </c>
      <c r="Q338">
        <v>4</v>
      </c>
      <c r="R338">
        <v>23</v>
      </c>
      <c r="S338" t="s">
        <v>22480</v>
      </c>
      <c r="T338" t="s">
        <v>22481</v>
      </c>
      <c r="V338" t="s">
        <v>18108</v>
      </c>
      <c r="W338" t="s">
        <v>19238</v>
      </c>
      <c r="Y338" t="s">
        <v>17917</v>
      </c>
      <c r="AB338" t="s">
        <v>251</v>
      </c>
      <c r="AC338" t="s">
        <v>17924</v>
      </c>
      <c r="AD338">
        <v>1000008177119</v>
      </c>
      <c r="AI338" t="s">
        <v>22482</v>
      </c>
      <c r="AJ338" t="s">
        <v>22483</v>
      </c>
      <c r="AK338" t="s">
        <v>249</v>
      </c>
      <c r="AM338" t="s">
        <v>22484</v>
      </c>
      <c r="AN338" t="s">
        <v>22485</v>
      </c>
      <c r="AO338" t="s">
        <v>249</v>
      </c>
      <c r="AP338" t="s">
        <v>22484</v>
      </c>
      <c r="AR338" t="s">
        <v>22484</v>
      </c>
      <c r="AS338" t="s">
        <v>22484</v>
      </c>
      <c r="AT338" t="s">
        <v>22486</v>
      </c>
      <c r="AU338" t="s">
        <v>22487</v>
      </c>
      <c r="AV338" t="s">
        <v>22488</v>
      </c>
      <c r="AW338" t="s">
        <v>1696</v>
      </c>
      <c r="AX338" t="s">
        <v>1696</v>
      </c>
      <c r="AY338" t="s">
        <v>1698</v>
      </c>
      <c r="AZ338" t="s">
        <v>1698</v>
      </c>
      <c r="BA338" t="s">
        <v>255</v>
      </c>
      <c r="BB338" s="1">
        <v>46135.480509259258</v>
      </c>
      <c r="BC338">
        <v>2026</v>
      </c>
      <c r="BD338">
        <v>4</v>
      </c>
      <c r="BE338">
        <v>23</v>
      </c>
      <c r="BF338" t="s">
        <v>20018</v>
      </c>
      <c r="BG338" t="s">
        <v>18505</v>
      </c>
      <c r="BH338" t="s">
        <v>17936</v>
      </c>
      <c r="BI338" t="s">
        <v>18101</v>
      </c>
      <c r="BJ338" t="s">
        <v>22489</v>
      </c>
      <c r="BL338" t="s">
        <v>240</v>
      </c>
      <c r="BM338" t="s">
        <v>275</v>
      </c>
      <c r="BN338" t="s">
        <v>21933</v>
      </c>
      <c r="BO338" t="s">
        <v>237</v>
      </c>
      <c r="BP338" t="s">
        <v>729</v>
      </c>
      <c r="BQ338" t="s">
        <v>22088</v>
      </c>
      <c r="BR338" t="s">
        <v>22490</v>
      </c>
      <c r="BS338" t="s">
        <v>22479</v>
      </c>
      <c r="BT338">
        <v>2026</v>
      </c>
      <c r="BU338">
        <v>4</v>
      </c>
      <c r="BV338">
        <v>23</v>
      </c>
      <c r="BY338" t="s">
        <v>693</v>
      </c>
      <c r="BZ338" t="s">
        <v>17943</v>
      </c>
      <c r="CA338" s="1">
        <v>46135.479861111111</v>
      </c>
      <c r="CB338" s="2">
        <v>46136</v>
      </c>
      <c r="CC338">
        <v>11063</v>
      </c>
      <c r="CD338" t="s">
        <v>337</v>
      </c>
      <c r="CE338" t="s">
        <v>2810</v>
      </c>
      <c r="CF338" t="s">
        <v>19773</v>
      </c>
      <c r="CW338">
        <v>5170326</v>
      </c>
      <c r="CX338">
        <v>34529476</v>
      </c>
      <c r="CY338" s="1">
        <v>46144.34375</v>
      </c>
      <c r="CZ338">
        <v>2026</v>
      </c>
      <c r="DA338">
        <v>5</v>
      </c>
      <c r="DB338">
        <v>2</v>
      </c>
      <c r="DC338">
        <v>99</v>
      </c>
      <c r="DD338">
        <v>39</v>
      </c>
      <c r="DE338">
        <v>1360</v>
      </c>
      <c r="DG338" t="s">
        <v>22264</v>
      </c>
      <c r="DQ338" t="s">
        <v>19358</v>
      </c>
      <c r="DS338" t="s">
        <v>693</v>
      </c>
      <c r="EP338" t="s">
        <v>21207</v>
      </c>
      <c r="EQ338" t="s">
        <v>255</v>
      </c>
      <c r="ER338" t="s">
        <v>17945</v>
      </c>
      <c r="ES338" t="s">
        <v>281</v>
      </c>
      <c r="ET338" t="s">
        <v>21936</v>
      </c>
      <c r="EU338" t="s">
        <v>17962</v>
      </c>
      <c r="EV338" t="s">
        <v>22491</v>
      </c>
      <c r="EW338" t="s">
        <v>22492</v>
      </c>
      <c r="EX338" t="s">
        <v>22493</v>
      </c>
      <c r="EY338" t="s">
        <v>22494</v>
      </c>
      <c r="EZ338" t="s">
        <v>270</v>
      </c>
      <c r="FA338" t="s">
        <v>274</v>
      </c>
      <c r="FB338" t="s">
        <v>281</v>
      </c>
      <c r="FD338" t="s">
        <v>17948</v>
      </c>
      <c r="FE338" t="s">
        <v>281</v>
      </c>
      <c r="FF338" s="1">
        <v>46135.550208333334</v>
      </c>
      <c r="FG338">
        <v>1.67</v>
      </c>
      <c r="FH338">
        <v>0</v>
      </c>
      <c r="FI338">
        <v>5</v>
      </c>
      <c r="FK338" t="s">
        <v>22088</v>
      </c>
      <c r="FL338" t="s">
        <v>22495</v>
      </c>
      <c r="FM338" t="s">
        <v>17949</v>
      </c>
    </row>
    <row r="339" spans="1:169" x14ac:dyDescent="0.3">
      <c r="A339">
        <v>7</v>
      </c>
      <c r="B339" t="s">
        <v>17916</v>
      </c>
      <c r="C339" t="s">
        <v>17917</v>
      </c>
      <c r="D339" t="s">
        <v>21681</v>
      </c>
      <c r="E339" t="s">
        <v>19358</v>
      </c>
      <c r="O339" t="s">
        <v>22496</v>
      </c>
      <c r="P339">
        <v>2026</v>
      </c>
      <c r="Q339">
        <v>4</v>
      </c>
      <c r="R339">
        <v>11</v>
      </c>
      <c r="S339" t="s">
        <v>22497</v>
      </c>
      <c r="T339" t="s">
        <v>22498</v>
      </c>
      <c r="V339" t="s">
        <v>18108</v>
      </c>
      <c r="W339" t="s">
        <v>19062</v>
      </c>
      <c r="Y339" t="s">
        <v>17916</v>
      </c>
      <c r="AB339" t="s">
        <v>251</v>
      </c>
      <c r="AC339" t="s">
        <v>17924</v>
      </c>
      <c r="AD339">
        <v>1000008147077</v>
      </c>
      <c r="AF339" t="s">
        <v>22499</v>
      </c>
      <c r="AI339" t="s">
        <v>22500</v>
      </c>
      <c r="AJ339" t="s">
        <v>22501</v>
      </c>
      <c r="AK339" t="s">
        <v>693</v>
      </c>
      <c r="AN339" t="s">
        <v>22502</v>
      </c>
      <c r="AO339" t="s">
        <v>693</v>
      </c>
      <c r="AT339" t="s">
        <v>22503</v>
      </c>
      <c r="AU339" t="s">
        <v>22504</v>
      </c>
      <c r="AV339" t="s">
        <v>22505</v>
      </c>
      <c r="AW339" t="s">
        <v>230</v>
      </c>
      <c r="AX339" t="s">
        <v>230</v>
      </c>
      <c r="AY339" t="s">
        <v>17933</v>
      </c>
      <c r="AZ339" t="s">
        <v>17933</v>
      </c>
      <c r="BA339" t="s">
        <v>255</v>
      </c>
      <c r="BB339" s="1">
        <v>46123.834224537037</v>
      </c>
      <c r="BC339">
        <v>2026</v>
      </c>
      <c r="BD339">
        <v>4</v>
      </c>
      <c r="BE339">
        <v>11</v>
      </c>
      <c r="BF339" t="s">
        <v>17934</v>
      </c>
      <c r="BG339" t="s">
        <v>17935</v>
      </c>
      <c r="BH339" t="s">
        <v>17936</v>
      </c>
      <c r="BI339" t="s">
        <v>19070</v>
      </c>
      <c r="BJ339" t="s">
        <v>22506</v>
      </c>
      <c r="BL339" t="s">
        <v>240</v>
      </c>
      <c r="BM339" t="s">
        <v>275</v>
      </c>
      <c r="BN339" t="s">
        <v>21933</v>
      </c>
      <c r="BO339" t="s">
        <v>237</v>
      </c>
      <c r="BP339" t="s">
        <v>462</v>
      </c>
      <c r="BQ339" t="s">
        <v>21974</v>
      </c>
      <c r="BR339" t="s">
        <v>22507</v>
      </c>
      <c r="BS339" t="s">
        <v>22496</v>
      </c>
      <c r="BT339">
        <v>2026</v>
      </c>
      <c r="BU339">
        <v>4</v>
      </c>
      <c r="BV339">
        <v>11</v>
      </c>
      <c r="BY339" t="s">
        <v>693</v>
      </c>
      <c r="BZ339" t="s">
        <v>17943</v>
      </c>
      <c r="CA339" s="1">
        <v>46123.834027777775</v>
      </c>
      <c r="CB339" s="2">
        <v>46126</v>
      </c>
      <c r="CC339">
        <v>12793</v>
      </c>
      <c r="CD339" t="s">
        <v>337</v>
      </c>
      <c r="CE339" t="s">
        <v>2810</v>
      </c>
      <c r="CF339" t="s">
        <v>19773</v>
      </c>
      <c r="CW339">
        <v>5182676</v>
      </c>
      <c r="CX339">
        <v>34615385</v>
      </c>
      <c r="CY339" s="1">
        <v>46156.332638888889</v>
      </c>
      <c r="CZ339">
        <v>2026</v>
      </c>
      <c r="DA339">
        <v>5</v>
      </c>
      <c r="DB339">
        <v>14</v>
      </c>
      <c r="DC339">
        <v>99</v>
      </c>
      <c r="DD339">
        <v>6</v>
      </c>
      <c r="DE339">
        <v>1361</v>
      </c>
      <c r="DG339" t="s">
        <v>22508</v>
      </c>
      <c r="DH339" t="s">
        <v>19269</v>
      </c>
      <c r="DI339" t="s">
        <v>22509</v>
      </c>
      <c r="DQ339" t="s">
        <v>19358</v>
      </c>
      <c r="DS339" t="s">
        <v>693</v>
      </c>
      <c r="EP339" t="s">
        <v>21207</v>
      </c>
      <c r="EQ339" t="s">
        <v>255</v>
      </c>
      <c r="ER339" t="s">
        <v>17945</v>
      </c>
      <c r="ES339" t="s">
        <v>281</v>
      </c>
      <c r="ET339" t="s">
        <v>21936</v>
      </c>
      <c r="EU339" t="s">
        <v>17962</v>
      </c>
      <c r="EV339" t="s">
        <v>22510</v>
      </c>
      <c r="EW339" t="s">
        <v>22511</v>
      </c>
      <c r="EX339" t="s">
        <v>22512</v>
      </c>
      <c r="EY339" t="s">
        <v>22513</v>
      </c>
      <c r="EZ339" t="s">
        <v>270</v>
      </c>
      <c r="FA339" t="s">
        <v>274</v>
      </c>
      <c r="FB339" t="s">
        <v>279</v>
      </c>
      <c r="FC339" t="s">
        <v>19074</v>
      </c>
      <c r="FD339" t="s">
        <v>17948</v>
      </c>
      <c r="FE339" t="s">
        <v>281</v>
      </c>
      <c r="FF339" s="1">
        <v>46123.883935185186</v>
      </c>
      <c r="FG339">
        <v>1.19</v>
      </c>
      <c r="FH339">
        <v>0</v>
      </c>
      <c r="FI339">
        <v>11</v>
      </c>
      <c r="FK339" t="s">
        <v>21974</v>
      </c>
      <c r="FL339" t="s">
        <v>22514</v>
      </c>
      <c r="FM339" t="s">
        <v>17949</v>
      </c>
    </row>
    <row r="340" spans="1:169" x14ac:dyDescent="0.3">
      <c r="A340">
        <v>0</v>
      </c>
      <c r="B340" t="s">
        <v>17917</v>
      </c>
      <c r="C340" t="s">
        <v>17916</v>
      </c>
      <c r="D340" t="s">
        <v>22515</v>
      </c>
      <c r="E340" t="s">
        <v>19358</v>
      </c>
      <c r="O340" t="s">
        <v>21682</v>
      </c>
      <c r="P340">
        <v>2026</v>
      </c>
      <c r="Q340">
        <v>4</v>
      </c>
      <c r="R340">
        <v>21</v>
      </c>
      <c r="S340" t="s">
        <v>22516</v>
      </c>
      <c r="T340" t="s">
        <v>22517</v>
      </c>
      <c r="W340" t="s">
        <v>19238</v>
      </c>
      <c r="Y340" t="s">
        <v>17916</v>
      </c>
      <c r="AB340" t="s">
        <v>251</v>
      </c>
      <c r="AC340" t="s">
        <v>18065</v>
      </c>
      <c r="AD340">
        <v>1000008171454</v>
      </c>
      <c r="AG340" t="s">
        <v>22518</v>
      </c>
      <c r="AH340" t="s">
        <v>22519</v>
      </c>
      <c r="AI340" t="s">
        <v>22520</v>
      </c>
      <c r="AJ340" t="s">
        <v>22521</v>
      </c>
      <c r="AK340" t="s">
        <v>693</v>
      </c>
      <c r="AL340" t="s">
        <v>22518</v>
      </c>
      <c r="AN340" t="s">
        <v>22520</v>
      </c>
      <c r="AO340" t="s">
        <v>693</v>
      </c>
      <c r="AT340" t="s">
        <v>22522</v>
      </c>
      <c r="AU340" t="s">
        <v>22523</v>
      </c>
      <c r="AV340" t="s">
        <v>22524</v>
      </c>
      <c r="AW340" t="s">
        <v>230</v>
      </c>
      <c r="AX340" t="s">
        <v>230</v>
      </c>
      <c r="AY340" t="s">
        <v>380</v>
      </c>
      <c r="AZ340" t="s">
        <v>380</v>
      </c>
      <c r="BA340" t="s">
        <v>18076</v>
      </c>
      <c r="BB340" s="1">
        <v>46133.527141203704</v>
      </c>
      <c r="BC340">
        <v>2026</v>
      </c>
      <c r="BD340">
        <v>4</v>
      </c>
      <c r="BE340">
        <v>21</v>
      </c>
      <c r="BF340" t="s">
        <v>18129</v>
      </c>
      <c r="BG340" t="s">
        <v>18130</v>
      </c>
      <c r="BH340" t="s">
        <v>17936</v>
      </c>
      <c r="BJ340" t="s">
        <v>22525</v>
      </c>
      <c r="BL340" t="s">
        <v>240</v>
      </c>
      <c r="BM340" t="s">
        <v>275</v>
      </c>
      <c r="BN340" t="s">
        <v>21933</v>
      </c>
      <c r="BO340" t="s">
        <v>237</v>
      </c>
      <c r="BP340" t="s">
        <v>3042</v>
      </c>
      <c r="BQ340" t="s">
        <v>21984</v>
      </c>
      <c r="BR340" t="s">
        <v>3273</v>
      </c>
      <c r="BS340" t="s">
        <v>21682</v>
      </c>
      <c r="BT340">
        <v>2026</v>
      </c>
      <c r="BU340">
        <v>4</v>
      </c>
      <c r="BV340">
        <v>21</v>
      </c>
      <c r="BY340" t="s">
        <v>386</v>
      </c>
      <c r="BZ340" t="s">
        <v>18083</v>
      </c>
      <c r="CA340" s="1">
        <v>46133.527083333334</v>
      </c>
      <c r="CB340" s="2">
        <v>46135</v>
      </c>
      <c r="CC340">
        <v>11338</v>
      </c>
      <c r="CD340" t="s">
        <v>337</v>
      </c>
      <c r="CE340" t="s">
        <v>2810</v>
      </c>
      <c r="CF340" t="s">
        <v>19773</v>
      </c>
      <c r="CW340">
        <v>5167243</v>
      </c>
      <c r="CX340">
        <v>34513537</v>
      </c>
      <c r="CY340" s="1">
        <v>46141.584722222222</v>
      </c>
      <c r="CZ340">
        <v>2026</v>
      </c>
      <c r="DA340">
        <v>4</v>
      </c>
      <c r="DB340">
        <v>29</v>
      </c>
      <c r="DC340">
        <v>79</v>
      </c>
      <c r="DD340">
        <v>18</v>
      </c>
      <c r="DE340">
        <v>1372</v>
      </c>
      <c r="DF340" t="s">
        <v>22518</v>
      </c>
      <c r="DG340" t="s">
        <v>22526</v>
      </c>
      <c r="DQ340" t="s">
        <v>19358</v>
      </c>
      <c r="DR340" t="s">
        <v>693</v>
      </c>
      <c r="DS340" t="s">
        <v>693</v>
      </c>
      <c r="DT340" t="s">
        <v>693</v>
      </c>
      <c r="DV340" t="s">
        <v>693</v>
      </c>
      <c r="EA340" t="s">
        <v>693</v>
      </c>
      <c r="EB340" t="s">
        <v>693</v>
      </c>
      <c r="EP340" t="s">
        <v>21207</v>
      </c>
      <c r="EQ340" t="s">
        <v>18084</v>
      </c>
      <c r="ES340" t="s">
        <v>281</v>
      </c>
      <c r="ET340" t="s">
        <v>21936</v>
      </c>
      <c r="EU340" t="s">
        <v>17962</v>
      </c>
      <c r="EW340" t="s">
        <v>22527</v>
      </c>
      <c r="EX340" t="s">
        <v>22528</v>
      </c>
      <c r="EY340" t="s">
        <v>22529</v>
      </c>
      <c r="EZ340" t="s">
        <v>270</v>
      </c>
      <c r="FA340" t="s">
        <v>274</v>
      </c>
      <c r="FB340" t="s">
        <v>281</v>
      </c>
      <c r="FD340" t="s">
        <v>18133</v>
      </c>
      <c r="FE340" t="s">
        <v>281</v>
      </c>
      <c r="FF340" s="1">
        <v>46133.550057870372</v>
      </c>
      <c r="FG340">
        <v>0.55000000000000004</v>
      </c>
      <c r="FH340">
        <v>0</v>
      </c>
      <c r="FI340">
        <v>2</v>
      </c>
      <c r="FK340" t="s">
        <v>21984</v>
      </c>
      <c r="FL340" t="s">
        <v>22530</v>
      </c>
      <c r="FM340" t="s">
        <v>17949</v>
      </c>
    </row>
    <row r="341" spans="1:169" x14ac:dyDescent="0.3">
      <c r="A341">
        <v>0</v>
      </c>
      <c r="B341" t="s">
        <v>17917</v>
      </c>
      <c r="C341" t="s">
        <v>17916</v>
      </c>
      <c r="D341" t="s">
        <v>22515</v>
      </c>
      <c r="E341" t="s">
        <v>19358</v>
      </c>
      <c r="O341" t="s">
        <v>22531</v>
      </c>
      <c r="P341">
        <v>2026</v>
      </c>
      <c r="Q341">
        <v>4</v>
      </c>
      <c r="R341">
        <v>9</v>
      </c>
      <c r="S341" t="s">
        <v>22532</v>
      </c>
      <c r="T341" t="s">
        <v>22533</v>
      </c>
      <c r="W341" t="s">
        <v>19238</v>
      </c>
      <c r="Y341" t="s">
        <v>17916</v>
      </c>
      <c r="AB341" t="s">
        <v>251</v>
      </c>
      <c r="AC341" t="s">
        <v>18065</v>
      </c>
      <c r="AD341">
        <v>1000008139125</v>
      </c>
      <c r="AG341" t="s">
        <v>22534</v>
      </c>
      <c r="AH341" t="s">
        <v>22535</v>
      </c>
      <c r="AI341" t="s">
        <v>22536</v>
      </c>
      <c r="AJ341" t="s">
        <v>22537</v>
      </c>
      <c r="AK341" t="s">
        <v>693</v>
      </c>
      <c r="AL341" t="s">
        <v>22534</v>
      </c>
      <c r="AM341" t="s">
        <v>22538</v>
      </c>
      <c r="AN341" t="s">
        <v>22536</v>
      </c>
      <c r="AO341" t="s">
        <v>693</v>
      </c>
      <c r="AR341" t="s">
        <v>22538</v>
      </c>
      <c r="AT341" t="s">
        <v>22539</v>
      </c>
      <c r="AU341" t="s">
        <v>22540</v>
      </c>
      <c r="AV341" t="s">
        <v>22541</v>
      </c>
      <c r="AW341" t="s">
        <v>230</v>
      </c>
      <c r="AX341" t="s">
        <v>230</v>
      </c>
      <c r="AY341" t="s">
        <v>1322</v>
      </c>
      <c r="AZ341" t="s">
        <v>1322</v>
      </c>
      <c r="BA341" t="s">
        <v>18076</v>
      </c>
      <c r="BB341" s="1">
        <v>46121.440451388888</v>
      </c>
      <c r="BC341">
        <v>2026</v>
      </c>
      <c r="BD341">
        <v>4</v>
      </c>
      <c r="BE341">
        <v>9</v>
      </c>
      <c r="BF341" t="s">
        <v>18304</v>
      </c>
      <c r="BG341" t="s">
        <v>17935</v>
      </c>
      <c r="BH341" t="s">
        <v>17936</v>
      </c>
      <c r="BJ341" t="s">
        <v>22542</v>
      </c>
      <c r="BL341" t="s">
        <v>240</v>
      </c>
      <c r="BM341" t="s">
        <v>275</v>
      </c>
      <c r="BN341" t="s">
        <v>21933</v>
      </c>
      <c r="BO341" t="s">
        <v>237</v>
      </c>
      <c r="BP341" t="s">
        <v>3265</v>
      </c>
      <c r="BQ341" t="s">
        <v>22543</v>
      </c>
      <c r="BR341" t="s">
        <v>22544</v>
      </c>
      <c r="BS341" t="s">
        <v>22531</v>
      </c>
      <c r="BT341">
        <v>2026</v>
      </c>
      <c r="BU341">
        <v>4</v>
      </c>
      <c r="BV341">
        <v>9</v>
      </c>
      <c r="BY341" t="s">
        <v>304</v>
      </c>
      <c r="BZ341" t="s">
        <v>18083</v>
      </c>
      <c r="CA341" s="1">
        <v>46121.44027777778</v>
      </c>
      <c r="CB341" s="2">
        <v>46122</v>
      </c>
      <c r="CC341">
        <v>12857</v>
      </c>
      <c r="CD341" t="s">
        <v>337</v>
      </c>
      <c r="CE341" t="s">
        <v>2810</v>
      </c>
      <c r="CF341" t="s">
        <v>19773</v>
      </c>
      <c r="CW341">
        <v>5167271</v>
      </c>
      <c r="CX341">
        <v>34514272</v>
      </c>
      <c r="CY341" s="1">
        <v>46141.636805555558</v>
      </c>
      <c r="CZ341">
        <v>2026</v>
      </c>
      <c r="DA341">
        <v>4</v>
      </c>
      <c r="DB341">
        <v>29</v>
      </c>
      <c r="DC341">
        <v>72</v>
      </c>
      <c r="DD341">
        <v>9</v>
      </c>
      <c r="DE341">
        <v>1368</v>
      </c>
      <c r="DF341" t="s">
        <v>22534</v>
      </c>
      <c r="DG341" t="s">
        <v>22370</v>
      </c>
      <c r="DQ341" t="s">
        <v>19358</v>
      </c>
      <c r="DR341" t="s">
        <v>693</v>
      </c>
      <c r="DS341" t="s">
        <v>693</v>
      </c>
      <c r="DT341" t="s">
        <v>693</v>
      </c>
      <c r="DV341" t="s">
        <v>693</v>
      </c>
      <c r="EA341" t="s">
        <v>693</v>
      </c>
      <c r="EB341" t="s">
        <v>693</v>
      </c>
      <c r="EP341" t="s">
        <v>21207</v>
      </c>
      <c r="EQ341" t="s">
        <v>18084</v>
      </c>
      <c r="ES341" t="s">
        <v>281</v>
      </c>
      <c r="ET341" t="s">
        <v>21936</v>
      </c>
      <c r="EU341" t="s">
        <v>17962</v>
      </c>
      <c r="EW341" t="s">
        <v>22545</v>
      </c>
      <c r="EX341" t="s">
        <v>22546</v>
      </c>
      <c r="EY341" t="s">
        <v>22547</v>
      </c>
      <c r="EZ341" t="s">
        <v>270</v>
      </c>
      <c r="FA341" t="s">
        <v>274</v>
      </c>
      <c r="FB341" t="s">
        <v>281</v>
      </c>
      <c r="FD341" t="s">
        <v>18087</v>
      </c>
      <c r="FE341" t="s">
        <v>281</v>
      </c>
      <c r="FF341" s="1">
        <v>46121.466747685183</v>
      </c>
      <c r="FG341">
        <v>0.63</v>
      </c>
      <c r="FH341">
        <v>0</v>
      </c>
      <c r="FI341">
        <v>2</v>
      </c>
      <c r="FK341" t="s">
        <v>22543</v>
      </c>
      <c r="FL341" t="s">
        <v>22548</v>
      </c>
      <c r="FM341" t="s">
        <v>17949</v>
      </c>
    </row>
    <row r="342" spans="1:169" x14ac:dyDescent="0.3">
      <c r="A342">
        <v>0</v>
      </c>
      <c r="B342" t="s">
        <v>17916</v>
      </c>
      <c r="C342" t="s">
        <v>17916</v>
      </c>
      <c r="E342" t="s">
        <v>19358</v>
      </c>
      <c r="O342" t="s">
        <v>18118</v>
      </c>
      <c r="P342">
        <v>2026</v>
      </c>
      <c r="Q342">
        <v>5</v>
      </c>
      <c r="R342">
        <v>8</v>
      </c>
      <c r="S342" t="s">
        <v>22549</v>
      </c>
      <c r="T342" t="s">
        <v>22550</v>
      </c>
      <c r="V342" t="s">
        <v>17923</v>
      </c>
      <c r="W342" t="s">
        <v>2841</v>
      </c>
      <c r="Y342" t="s">
        <v>17916</v>
      </c>
      <c r="AB342" t="s">
        <v>251</v>
      </c>
      <c r="AC342" t="s">
        <v>17924</v>
      </c>
      <c r="AD342">
        <v>1000008214493</v>
      </c>
      <c r="AF342" t="s">
        <v>22551</v>
      </c>
      <c r="AI342" t="s">
        <v>22552</v>
      </c>
      <c r="AJ342" t="s">
        <v>22553</v>
      </c>
      <c r="AK342" t="s">
        <v>693</v>
      </c>
      <c r="AM342" t="s">
        <v>22554</v>
      </c>
      <c r="AN342" t="s">
        <v>22552</v>
      </c>
      <c r="AO342" t="s">
        <v>693</v>
      </c>
      <c r="AP342" t="s">
        <v>22555</v>
      </c>
      <c r="AR342" t="s">
        <v>22554</v>
      </c>
      <c r="AS342" t="s">
        <v>22555</v>
      </c>
      <c r="AT342" t="s">
        <v>22556</v>
      </c>
      <c r="AU342" t="s">
        <v>22557</v>
      </c>
      <c r="AV342" t="s">
        <v>22558</v>
      </c>
      <c r="AW342" t="s">
        <v>230</v>
      </c>
      <c r="AX342" t="s">
        <v>230</v>
      </c>
      <c r="AY342" t="s">
        <v>380</v>
      </c>
      <c r="AZ342" t="s">
        <v>380</v>
      </c>
      <c r="BA342" t="s">
        <v>255</v>
      </c>
      <c r="BB342" s="1">
        <v>46150.493101851855</v>
      </c>
      <c r="BC342">
        <v>2026</v>
      </c>
      <c r="BD342">
        <v>5</v>
      </c>
      <c r="BE342">
        <v>8</v>
      </c>
      <c r="BF342" t="s">
        <v>18675</v>
      </c>
      <c r="BG342" t="s">
        <v>18130</v>
      </c>
      <c r="BH342" t="s">
        <v>17936</v>
      </c>
      <c r="BJ342" t="s">
        <v>22559</v>
      </c>
      <c r="BL342" t="s">
        <v>240</v>
      </c>
      <c r="BM342" t="s">
        <v>275</v>
      </c>
      <c r="BN342" t="s">
        <v>21933</v>
      </c>
      <c r="BO342" t="s">
        <v>237</v>
      </c>
      <c r="BP342" t="s">
        <v>3247</v>
      </c>
      <c r="BQ342" t="s">
        <v>22088</v>
      </c>
      <c r="BR342" t="s">
        <v>22560</v>
      </c>
      <c r="BS342" t="s">
        <v>18118</v>
      </c>
      <c r="BT342">
        <v>2026</v>
      </c>
      <c r="BU342">
        <v>5</v>
      </c>
      <c r="BV342">
        <v>8</v>
      </c>
      <c r="BY342" t="s">
        <v>693</v>
      </c>
      <c r="BZ342" t="s">
        <v>17943</v>
      </c>
      <c r="CA342" s="1">
        <v>46150.493055555555</v>
      </c>
      <c r="CB342" s="2">
        <v>46151</v>
      </c>
      <c r="CC342">
        <v>9778</v>
      </c>
      <c r="CD342" t="s">
        <v>337</v>
      </c>
      <c r="CE342" t="s">
        <v>2810</v>
      </c>
      <c r="CF342" t="s">
        <v>19773</v>
      </c>
      <c r="CW342">
        <v>5181425</v>
      </c>
      <c r="CX342">
        <v>34610077</v>
      </c>
      <c r="CY342" s="1">
        <v>46155.589583333334</v>
      </c>
      <c r="CZ342">
        <v>2026</v>
      </c>
      <c r="DA342">
        <v>5</v>
      </c>
      <c r="DB342">
        <v>13</v>
      </c>
      <c r="DC342">
        <v>23</v>
      </c>
      <c r="DD342">
        <v>1</v>
      </c>
      <c r="DE342">
        <v>1360</v>
      </c>
      <c r="DG342" t="s">
        <v>22339</v>
      </c>
      <c r="DQ342" t="s">
        <v>19358</v>
      </c>
      <c r="DS342" t="s">
        <v>693</v>
      </c>
      <c r="EP342" t="s">
        <v>21207</v>
      </c>
      <c r="EQ342" t="s">
        <v>255</v>
      </c>
      <c r="ER342" t="s">
        <v>17945</v>
      </c>
      <c r="ES342" t="s">
        <v>281</v>
      </c>
      <c r="ET342" t="s">
        <v>21936</v>
      </c>
      <c r="EU342" t="s">
        <v>17947</v>
      </c>
      <c r="EV342" t="s">
        <v>22561</v>
      </c>
      <c r="EX342" t="s">
        <v>22562</v>
      </c>
      <c r="EY342" t="s">
        <v>22563</v>
      </c>
      <c r="EZ342" t="s">
        <v>270</v>
      </c>
      <c r="FB342" t="s">
        <v>279</v>
      </c>
      <c r="FC342" t="s">
        <v>19074</v>
      </c>
      <c r="FD342" t="s">
        <v>17948</v>
      </c>
      <c r="FE342" t="s">
        <v>281</v>
      </c>
      <c r="FF342" s="1">
        <v>46150.508622685185</v>
      </c>
      <c r="FG342">
        <v>0.37</v>
      </c>
      <c r="FH342">
        <v>0</v>
      </c>
      <c r="FI342">
        <v>2</v>
      </c>
      <c r="FK342" t="s">
        <v>22088</v>
      </c>
      <c r="FL342" t="s">
        <v>22564</v>
      </c>
      <c r="FM342" t="s">
        <v>17949</v>
      </c>
    </row>
    <row r="343" spans="1:169" x14ac:dyDescent="0.3">
      <c r="A343">
        <v>0</v>
      </c>
      <c r="B343" t="s">
        <v>17916</v>
      </c>
      <c r="C343" t="s">
        <v>17916</v>
      </c>
      <c r="E343" t="s">
        <v>19358</v>
      </c>
      <c r="O343" t="s">
        <v>18060</v>
      </c>
      <c r="P343">
        <v>2026</v>
      </c>
      <c r="Q343">
        <v>4</v>
      </c>
      <c r="R343">
        <v>29</v>
      </c>
      <c r="S343" t="s">
        <v>22565</v>
      </c>
      <c r="T343" t="s">
        <v>22566</v>
      </c>
      <c r="W343" t="s">
        <v>19238</v>
      </c>
      <c r="Y343" t="s">
        <v>17916</v>
      </c>
      <c r="AB343" t="s">
        <v>251</v>
      </c>
      <c r="AC343" t="s">
        <v>17924</v>
      </c>
      <c r="AD343">
        <v>1000008192626</v>
      </c>
      <c r="AI343" t="s">
        <v>22567</v>
      </c>
      <c r="AJ343" t="s">
        <v>22568</v>
      </c>
      <c r="AK343" t="s">
        <v>693</v>
      </c>
      <c r="AM343" t="s">
        <v>22569</v>
      </c>
      <c r="AN343" t="s">
        <v>22567</v>
      </c>
      <c r="AO343" t="s">
        <v>693</v>
      </c>
      <c r="AP343" t="s">
        <v>22570</v>
      </c>
      <c r="AR343" t="s">
        <v>22569</v>
      </c>
      <c r="AS343" t="s">
        <v>22570</v>
      </c>
      <c r="AT343" t="s">
        <v>22571</v>
      </c>
      <c r="AU343" t="s">
        <v>22572</v>
      </c>
      <c r="AV343" t="s">
        <v>22573</v>
      </c>
      <c r="AW343" t="s">
        <v>230</v>
      </c>
      <c r="AX343" t="s">
        <v>230</v>
      </c>
      <c r="AY343" t="s">
        <v>380</v>
      </c>
      <c r="AZ343" t="s">
        <v>380</v>
      </c>
      <c r="BA343" t="s">
        <v>255</v>
      </c>
      <c r="BB343" s="1">
        <v>46141.568935185183</v>
      </c>
      <c r="BC343">
        <v>2026</v>
      </c>
      <c r="BD343">
        <v>4</v>
      </c>
      <c r="BE343">
        <v>29</v>
      </c>
      <c r="BF343" t="s">
        <v>18010</v>
      </c>
      <c r="BG343" t="s">
        <v>18130</v>
      </c>
      <c r="BH343" t="s">
        <v>17936</v>
      </c>
      <c r="BJ343" t="s">
        <v>22574</v>
      </c>
      <c r="BL343" t="s">
        <v>240</v>
      </c>
      <c r="BM343" t="s">
        <v>275</v>
      </c>
      <c r="BN343" t="s">
        <v>21933</v>
      </c>
      <c r="BO343" t="s">
        <v>237</v>
      </c>
      <c r="BP343" t="s">
        <v>3224</v>
      </c>
      <c r="BQ343" t="s">
        <v>22005</v>
      </c>
      <c r="BR343" t="s">
        <v>22575</v>
      </c>
      <c r="BS343" t="s">
        <v>18060</v>
      </c>
      <c r="BT343">
        <v>2026</v>
      </c>
      <c r="BU343">
        <v>4</v>
      </c>
      <c r="BV343">
        <v>29</v>
      </c>
      <c r="BY343" t="s">
        <v>693</v>
      </c>
      <c r="BZ343" t="s">
        <v>17943</v>
      </c>
      <c r="CA343" s="1">
        <v>46141.568749999999</v>
      </c>
      <c r="CB343" s="2">
        <v>46142</v>
      </c>
      <c r="CC343">
        <v>12632</v>
      </c>
      <c r="CD343" t="s">
        <v>337</v>
      </c>
      <c r="CE343" t="s">
        <v>2810</v>
      </c>
      <c r="CF343" t="s">
        <v>19773</v>
      </c>
      <c r="CW343">
        <v>5168488</v>
      </c>
      <c r="CX343">
        <v>34517928</v>
      </c>
      <c r="CY343" s="1">
        <v>46142.336805555555</v>
      </c>
      <c r="CZ343">
        <v>2026</v>
      </c>
      <c r="DA343">
        <v>4</v>
      </c>
      <c r="DB343">
        <v>30</v>
      </c>
      <c r="DC343">
        <v>40</v>
      </c>
      <c r="DD343">
        <v>34</v>
      </c>
      <c r="DE343">
        <v>1362</v>
      </c>
      <c r="DG343" t="s">
        <v>22576</v>
      </c>
      <c r="DQ343" t="s">
        <v>19358</v>
      </c>
      <c r="DS343" t="s">
        <v>693</v>
      </c>
      <c r="EP343" t="s">
        <v>21207</v>
      </c>
      <c r="EQ343" t="s">
        <v>255</v>
      </c>
      <c r="ER343" t="s">
        <v>17945</v>
      </c>
      <c r="ES343" t="s">
        <v>281</v>
      </c>
      <c r="ET343" t="s">
        <v>21936</v>
      </c>
      <c r="EU343" t="s">
        <v>17962</v>
      </c>
      <c r="EW343" t="s">
        <v>22577</v>
      </c>
      <c r="EX343" t="s">
        <v>22578</v>
      </c>
      <c r="EY343" t="s">
        <v>22579</v>
      </c>
      <c r="EZ343" t="s">
        <v>270</v>
      </c>
      <c r="FA343" t="s">
        <v>274</v>
      </c>
      <c r="FB343" t="s">
        <v>281</v>
      </c>
      <c r="FD343" t="s">
        <v>17948</v>
      </c>
      <c r="FE343" t="s">
        <v>281</v>
      </c>
      <c r="FF343" s="1">
        <v>46141.591805555552</v>
      </c>
      <c r="FG343">
        <v>0.55000000000000004</v>
      </c>
      <c r="FH343">
        <v>0</v>
      </c>
      <c r="FI343">
        <v>1</v>
      </c>
      <c r="FK343" t="s">
        <v>22005</v>
      </c>
      <c r="FL343" t="s">
        <v>22580</v>
      </c>
      <c r="FM343" t="s">
        <v>17949</v>
      </c>
    </row>
    <row r="344" spans="1:169" x14ac:dyDescent="0.3">
      <c r="A344">
        <v>0</v>
      </c>
      <c r="B344" t="s">
        <v>17916</v>
      </c>
      <c r="C344" t="s">
        <v>17916</v>
      </c>
      <c r="E344" t="s">
        <v>19358</v>
      </c>
      <c r="O344" t="s">
        <v>18089</v>
      </c>
      <c r="P344">
        <v>2026</v>
      </c>
      <c r="Q344">
        <v>5</v>
      </c>
      <c r="R344">
        <v>7</v>
      </c>
      <c r="S344" t="s">
        <v>22581</v>
      </c>
      <c r="T344" t="s">
        <v>22582</v>
      </c>
      <c r="W344" t="s">
        <v>21685</v>
      </c>
      <c r="Y344" t="s">
        <v>17916</v>
      </c>
      <c r="AB344" t="s">
        <v>251</v>
      </c>
      <c r="AC344" t="s">
        <v>17924</v>
      </c>
      <c r="AD344">
        <v>1000008211702</v>
      </c>
      <c r="AI344" t="s">
        <v>22583</v>
      </c>
      <c r="AJ344" t="s">
        <v>22584</v>
      </c>
      <c r="AK344" t="s">
        <v>693</v>
      </c>
      <c r="AM344" t="s">
        <v>22585</v>
      </c>
      <c r="AN344" t="s">
        <v>22583</v>
      </c>
      <c r="AO344" t="s">
        <v>693</v>
      </c>
      <c r="AR344" t="s">
        <v>22585</v>
      </c>
      <c r="AT344" t="s">
        <v>22586</v>
      </c>
      <c r="AU344" t="s">
        <v>22587</v>
      </c>
      <c r="AV344" t="s">
        <v>22588</v>
      </c>
      <c r="AW344" t="s">
        <v>230</v>
      </c>
      <c r="AX344" t="s">
        <v>230</v>
      </c>
      <c r="AY344" t="s">
        <v>380</v>
      </c>
      <c r="AZ344" t="s">
        <v>380</v>
      </c>
      <c r="BA344" t="s">
        <v>255</v>
      </c>
      <c r="BB344" s="1">
        <v>46149.535000000003</v>
      </c>
      <c r="BC344">
        <v>2026</v>
      </c>
      <c r="BD344">
        <v>5</v>
      </c>
      <c r="BE344">
        <v>7</v>
      </c>
      <c r="BF344" t="s">
        <v>17934</v>
      </c>
      <c r="BG344" t="s">
        <v>18130</v>
      </c>
      <c r="BH344" t="s">
        <v>17936</v>
      </c>
      <c r="BJ344" t="s">
        <v>22585</v>
      </c>
      <c r="BL344" t="s">
        <v>240</v>
      </c>
      <c r="BM344" t="s">
        <v>275</v>
      </c>
      <c r="BN344" t="s">
        <v>21933</v>
      </c>
      <c r="BO344" t="s">
        <v>237</v>
      </c>
      <c r="BP344" t="s">
        <v>462</v>
      </c>
      <c r="BQ344" t="s">
        <v>22088</v>
      </c>
      <c r="BR344" t="s">
        <v>22589</v>
      </c>
      <c r="BS344" t="s">
        <v>18089</v>
      </c>
      <c r="BT344">
        <v>2026</v>
      </c>
      <c r="BU344">
        <v>5</v>
      </c>
      <c r="BV344">
        <v>7</v>
      </c>
      <c r="BY344" t="s">
        <v>693</v>
      </c>
      <c r="BZ344" t="s">
        <v>17943</v>
      </c>
      <c r="CA344" s="1">
        <v>46149.534722222219</v>
      </c>
      <c r="CB344" s="2">
        <v>46150</v>
      </c>
      <c r="CC344">
        <v>12754</v>
      </c>
      <c r="CD344" t="s">
        <v>337</v>
      </c>
      <c r="CE344" t="s">
        <v>2810</v>
      </c>
      <c r="CF344" t="s">
        <v>19773</v>
      </c>
      <c r="CW344">
        <v>5177504</v>
      </c>
      <c r="CX344">
        <v>34583883</v>
      </c>
      <c r="CY344" s="1">
        <v>46151.614583333336</v>
      </c>
      <c r="CZ344">
        <v>2026</v>
      </c>
      <c r="DA344">
        <v>5</v>
      </c>
      <c r="DB344">
        <v>9</v>
      </c>
      <c r="DC344">
        <v>85</v>
      </c>
      <c r="DD344">
        <v>42</v>
      </c>
      <c r="DE344">
        <v>1360</v>
      </c>
      <c r="DG344" t="s">
        <v>22590</v>
      </c>
      <c r="DH344" t="s">
        <v>19269</v>
      </c>
      <c r="DI344" t="s">
        <v>22591</v>
      </c>
      <c r="DQ344" t="s">
        <v>19358</v>
      </c>
      <c r="DS344" t="s">
        <v>693</v>
      </c>
      <c r="EP344" t="s">
        <v>21207</v>
      </c>
      <c r="EQ344" t="s">
        <v>255</v>
      </c>
      <c r="ER344" t="s">
        <v>17945</v>
      </c>
      <c r="ES344" t="s">
        <v>281</v>
      </c>
      <c r="ET344" t="s">
        <v>21936</v>
      </c>
      <c r="EU344" t="s">
        <v>17962</v>
      </c>
      <c r="EX344" t="s">
        <v>22592</v>
      </c>
      <c r="EY344" t="s">
        <v>22593</v>
      </c>
      <c r="EZ344" t="s">
        <v>270</v>
      </c>
      <c r="FB344" t="s">
        <v>281</v>
      </c>
      <c r="FD344" t="s">
        <v>17948</v>
      </c>
      <c r="FE344" t="s">
        <v>281</v>
      </c>
      <c r="FF344" s="1">
        <v>46149.550185185188</v>
      </c>
      <c r="FG344">
        <v>0.36</v>
      </c>
      <c r="FH344">
        <v>0</v>
      </c>
      <c r="FI344">
        <v>1</v>
      </c>
      <c r="FK344" t="s">
        <v>22088</v>
      </c>
      <c r="FL344" t="s">
        <v>22594</v>
      </c>
      <c r="FM344" t="s">
        <v>17949</v>
      </c>
    </row>
    <row r="345" spans="1:169" x14ac:dyDescent="0.3">
      <c r="A345">
        <v>6</v>
      </c>
      <c r="B345" t="s">
        <v>17916</v>
      </c>
      <c r="C345" t="s">
        <v>17917</v>
      </c>
      <c r="D345" t="s">
        <v>22595</v>
      </c>
      <c r="E345" t="s">
        <v>19358</v>
      </c>
      <c r="O345" t="s">
        <v>19958</v>
      </c>
      <c r="P345">
        <v>2026</v>
      </c>
      <c r="Q345">
        <v>5</v>
      </c>
      <c r="R345">
        <v>4</v>
      </c>
      <c r="S345" t="s">
        <v>22596</v>
      </c>
      <c r="T345" t="s">
        <v>22597</v>
      </c>
      <c r="V345" t="s">
        <v>18870</v>
      </c>
      <c r="W345" t="s">
        <v>19062</v>
      </c>
      <c r="Y345" t="s">
        <v>17916</v>
      </c>
      <c r="AB345" t="s">
        <v>251</v>
      </c>
      <c r="AC345" t="s">
        <v>17924</v>
      </c>
      <c r="AD345">
        <v>1000008202958</v>
      </c>
      <c r="AI345" t="s">
        <v>22598</v>
      </c>
      <c r="AJ345" t="s">
        <v>22599</v>
      </c>
      <c r="AK345" t="s">
        <v>693</v>
      </c>
      <c r="AM345" t="s">
        <v>22600</v>
      </c>
      <c r="AN345" t="s">
        <v>22598</v>
      </c>
      <c r="AO345" t="s">
        <v>693</v>
      </c>
      <c r="AR345" t="s">
        <v>22600</v>
      </c>
      <c r="AT345" t="s">
        <v>22601</v>
      </c>
      <c r="AU345" t="s">
        <v>22602</v>
      </c>
      <c r="AV345" t="s">
        <v>22603</v>
      </c>
      <c r="AW345" t="s">
        <v>230</v>
      </c>
      <c r="AX345" t="s">
        <v>230</v>
      </c>
      <c r="AY345" t="s">
        <v>380</v>
      </c>
      <c r="AZ345" t="s">
        <v>380</v>
      </c>
      <c r="BA345" t="s">
        <v>255</v>
      </c>
      <c r="BB345" s="1">
        <v>46146.668587962966</v>
      </c>
      <c r="BC345">
        <v>2026</v>
      </c>
      <c r="BD345">
        <v>5</v>
      </c>
      <c r="BE345">
        <v>4</v>
      </c>
      <c r="BF345" t="s">
        <v>17934</v>
      </c>
      <c r="BG345" t="s">
        <v>18130</v>
      </c>
      <c r="BH345" t="s">
        <v>17936</v>
      </c>
      <c r="BI345" t="s">
        <v>18101</v>
      </c>
      <c r="BJ345" t="s">
        <v>22604</v>
      </c>
      <c r="BL345" t="s">
        <v>240</v>
      </c>
      <c r="BM345" t="s">
        <v>275</v>
      </c>
      <c r="BN345" t="s">
        <v>21933</v>
      </c>
      <c r="BO345" t="s">
        <v>237</v>
      </c>
      <c r="BP345" t="s">
        <v>1591</v>
      </c>
      <c r="BQ345" t="s">
        <v>21984</v>
      </c>
      <c r="BR345" t="s">
        <v>22605</v>
      </c>
      <c r="BS345" t="s">
        <v>19958</v>
      </c>
      <c r="BT345">
        <v>2026</v>
      </c>
      <c r="BU345">
        <v>5</v>
      </c>
      <c r="BV345">
        <v>4</v>
      </c>
      <c r="BY345" t="s">
        <v>693</v>
      </c>
      <c r="BZ345" t="s">
        <v>17943</v>
      </c>
      <c r="CA345" s="1">
        <v>46146.668055555558</v>
      </c>
      <c r="CB345" s="2">
        <v>46147</v>
      </c>
      <c r="CC345">
        <v>12642</v>
      </c>
      <c r="CD345" t="s">
        <v>337</v>
      </c>
      <c r="CE345" t="s">
        <v>2810</v>
      </c>
      <c r="CF345" t="s">
        <v>19773</v>
      </c>
      <c r="CW345">
        <v>5181437</v>
      </c>
      <c r="CX345">
        <v>34610145</v>
      </c>
      <c r="CY345" s="1">
        <v>46155.579861111109</v>
      </c>
      <c r="CZ345">
        <v>2026</v>
      </c>
      <c r="DA345">
        <v>5</v>
      </c>
      <c r="DB345">
        <v>13</v>
      </c>
      <c r="DC345">
        <v>44</v>
      </c>
      <c r="DD345">
        <v>7</v>
      </c>
      <c r="DE345">
        <v>1372</v>
      </c>
      <c r="DG345" t="s">
        <v>22606</v>
      </c>
      <c r="DQ345" t="s">
        <v>19358</v>
      </c>
      <c r="DS345" t="s">
        <v>693</v>
      </c>
      <c r="EP345" t="s">
        <v>21207</v>
      </c>
      <c r="EQ345" t="s">
        <v>255</v>
      </c>
      <c r="ER345" t="s">
        <v>17945</v>
      </c>
      <c r="ES345" t="s">
        <v>281</v>
      </c>
      <c r="ET345" t="s">
        <v>21936</v>
      </c>
      <c r="EU345" t="s">
        <v>17962</v>
      </c>
      <c r="EV345" t="s">
        <v>22607</v>
      </c>
      <c r="EW345" t="s">
        <v>22608</v>
      </c>
      <c r="EX345" t="s">
        <v>22609</v>
      </c>
      <c r="EY345" t="s">
        <v>22610</v>
      </c>
      <c r="EZ345" t="s">
        <v>270</v>
      </c>
      <c r="FB345" t="s">
        <v>279</v>
      </c>
      <c r="FC345" t="s">
        <v>19074</v>
      </c>
      <c r="FD345" t="s">
        <v>17948</v>
      </c>
      <c r="FE345" t="s">
        <v>281</v>
      </c>
      <c r="FF345" s="1">
        <v>46146.716898148145</v>
      </c>
      <c r="FG345">
        <v>1.1599999999999999</v>
      </c>
      <c r="FH345">
        <v>0</v>
      </c>
      <c r="FI345">
        <v>2</v>
      </c>
      <c r="FK345" t="s">
        <v>21984</v>
      </c>
      <c r="FL345" t="s">
        <v>22611</v>
      </c>
      <c r="FM345" t="s">
        <v>17949</v>
      </c>
    </row>
    <row r="346" spans="1:169" x14ac:dyDescent="0.3">
      <c r="A346">
        <v>2</v>
      </c>
      <c r="B346" t="s">
        <v>17917</v>
      </c>
      <c r="C346" t="s">
        <v>17917</v>
      </c>
      <c r="E346" t="s">
        <v>19358</v>
      </c>
      <c r="O346" t="s">
        <v>18118</v>
      </c>
      <c r="P346">
        <v>2026</v>
      </c>
      <c r="Q346">
        <v>5</v>
      </c>
      <c r="R346">
        <v>8</v>
      </c>
      <c r="S346" t="s">
        <v>22612</v>
      </c>
      <c r="T346" t="s">
        <v>22613</v>
      </c>
      <c r="V346" t="s">
        <v>18108</v>
      </c>
      <c r="W346" t="s">
        <v>3026</v>
      </c>
      <c r="Y346" t="s">
        <v>17917</v>
      </c>
      <c r="AB346" t="s">
        <v>251</v>
      </c>
      <c r="AC346" t="s">
        <v>17924</v>
      </c>
      <c r="AD346">
        <v>1000008214636</v>
      </c>
      <c r="AI346" t="s">
        <v>22614</v>
      </c>
      <c r="AJ346" t="s">
        <v>22615</v>
      </c>
      <c r="AK346" t="s">
        <v>249</v>
      </c>
      <c r="AM346" t="s">
        <v>22616</v>
      </c>
      <c r="AN346" t="s">
        <v>22617</v>
      </c>
      <c r="AO346" t="s">
        <v>249</v>
      </c>
      <c r="AP346" t="s">
        <v>22618</v>
      </c>
      <c r="AR346" t="s">
        <v>22616</v>
      </c>
      <c r="AS346" t="s">
        <v>22618</v>
      </c>
      <c r="AT346" t="s">
        <v>22619</v>
      </c>
      <c r="AU346" t="s">
        <v>22620</v>
      </c>
      <c r="AV346" t="s">
        <v>22621</v>
      </c>
      <c r="AW346" t="s">
        <v>1696</v>
      </c>
      <c r="AX346" t="s">
        <v>1696</v>
      </c>
      <c r="AY346" t="s">
        <v>1698</v>
      </c>
      <c r="AZ346" t="s">
        <v>1698</v>
      </c>
      <c r="BA346" t="s">
        <v>255</v>
      </c>
      <c r="BB346" s="1">
        <v>46150.519490740742</v>
      </c>
      <c r="BC346">
        <v>2026</v>
      </c>
      <c r="BD346">
        <v>5</v>
      </c>
      <c r="BE346">
        <v>8</v>
      </c>
      <c r="BF346" t="s">
        <v>20018</v>
      </c>
      <c r="BG346" t="s">
        <v>18505</v>
      </c>
      <c r="BH346" t="s">
        <v>17936</v>
      </c>
      <c r="BI346" t="s">
        <v>18101</v>
      </c>
      <c r="BJ346" t="s">
        <v>22616</v>
      </c>
      <c r="BL346" t="s">
        <v>240</v>
      </c>
      <c r="BM346" t="s">
        <v>275</v>
      </c>
      <c r="BN346" t="s">
        <v>21933</v>
      </c>
      <c r="BO346" t="s">
        <v>237</v>
      </c>
      <c r="BP346" t="s">
        <v>3247</v>
      </c>
      <c r="BQ346" t="s">
        <v>21974</v>
      </c>
      <c r="BR346" t="s">
        <v>22622</v>
      </c>
      <c r="BS346" t="s">
        <v>18118</v>
      </c>
      <c r="BT346">
        <v>2026</v>
      </c>
      <c r="BU346">
        <v>5</v>
      </c>
      <c r="BV346">
        <v>8</v>
      </c>
      <c r="BY346" t="s">
        <v>693</v>
      </c>
      <c r="BZ346" t="s">
        <v>17943</v>
      </c>
      <c r="CA346" s="1">
        <v>46150.519444444442</v>
      </c>
      <c r="CB346" s="2">
        <v>46151</v>
      </c>
      <c r="CC346">
        <v>12788</v>
      </c>
      <c r="CD346" t="s">
        <v>337</v>
      </c>
      <c r="CE346" t="s">
        <v>2810</v>
      </c>
      <c r="CF346" t="s">
        <v>19773</v>
      </c>
      <c r="CW346">
        <v>5182674</v>
      </c>
      <c r="CX346">
        <v>34616971</v>
      </c>
      <c r="CY346" s="1">
        <v>46156.472222222219</v>
      </c>
      <c r="CZ346">
        <v>2026</v>
      </c>
      <c r="DA346">
        <v>5</v>
      </c>
      <c r="DB346">
        <v>14</v>
      </c>
      <c r="DC346">
        <v>39</v>
      </c>
      <c r="DD346">
        <v>10</v>
      </c>
      <c r="DE346">
        <v>1361</v>
      </c>
      <c r="DG346" t="s">
        <v>22472</v>
      </c>
      <c r="DQ346" t="s">
        <v>19358</v>
      </c>
      <c r="DS346" t="s">
        <v>693</v>
      </c>
      <c r="EP346" t="s">
        <v>21207</v>
      </c>
      <c r="EQ346" t="s">
        <v>255</v>
      </c>
      <c r="ER346" t="s">
        <v>17945</v>
      </c>
      <c r="ES346" t="s">
        <v>281</v>
      </c>
      <c r="ET346" t="s">
        <v>21936</v>
      </c>
      <c r="EU346" t="s">
        <v>17962</v>
      </c>
      <c r="EV346" t="s">
        <v>22623</v>
      </c>
      <c r="EX346" t="s">
        <v>22624</v>
      </c>
      <c r="EY346" t="s">
        <v>22625</v>
      </c>
      <c r="EZ346" t="s">
        <v>270</v>
      </c>
      <c r="FB346" t="s">
        <v>279</v>
      </c>
      <c r="FC346" t="s">
        <v>19074</v>
      </c>
      <c r="FD346" t="s">
        <v>17948</v>
      </c>
      <c r="FE346" t="s">
        <v>281</v>
      </c>
      <c r="FF346" s="1">
        <v>46150.675185185188</v>
      </c>
      <c r="FG346">
        <v>3.74</v>
      </c>
      <c r="FH346">
        <v>0</v>
      </c>
      <c r="FI346">
        <v>2</v>
      </c>
      <c r="FK346" t="s">
        <v>21974</v>
      </c>
      <c r="FL346" t="s">
        <v>22626</v>
      </c>
      <c r="FM346" t="s">
        <v>17949</v>
      </c>
    </row>
    <row r="347" spans="1:169" x14ac:dyDescent="0.3">
      <c r="A347">
        <v>0</v>
      </c>
      <c r="B347" t="s">
        <v>17916</v>
      </c>
      <c r="C347" t="s">
        <v>17916</v>
      </c>
      <c r="E347" t="s">
        <v>19358</v>
      </c>
      <c r="O347" t="s">
        <v>17964</v>
      </c>
      <c r="P347">
        <v>2026</v>
      </c>
      <c r="Q347">
        <v>5</v>
      </c>
      <c r="R347">
        <v>13</v>
      </c>
      <c r="S347" t="s">
        <v>22627</v>
      </c>
      <c r="T347" t="s">
        <v>22628</v>
      </c>
      <c r="W347" t="s">
        <v>19238</v>
      </c>
      <c r="Y347" t="s">
        <v>17917</v>
      </c>
      <c r="AB347" t="s">
        <v>251</v>
      </c>
      <c r="AC347" t="s">
        <v>17924</v>
      </c>
      <c r="AD347">
        <v>1000008226647</v>
      </c>
      <c r="AI347" t="s">
        <v>22629</v>
      </c>
      <c r="AJ347" t="s">
        <v>22630</v>
      </c>
      <c r="AK347" t="s">
        <v>249</v>
      </c>
      <c r="AM347" t="s">
        <v>22631</v>
      </c>
      <c r="AN347" t="s">
        <v>22632</v>
      </c>
      <c r="AO347" t="s">
        <v>249</v>
      </c>
      <c r="AR347" t="s">
        <v>22631</v>
      </c>
      <c r="AT347" t="s">
        <v>22633</v>
      </c>
      <c r="AU347" t="s">
        <v>22634</v>
      </c>
      <c r="AV347" t="s">
        <v>22635</v>
      </c>
      <c r="AW347" t="s">
        <v>1696</v>
      </c>
      <c r="AX347" t="s">
        <v>1696</v>
      </c>
      <c r="AY347" t="s">
        <v>1698</v>
      </c>
      <c r="AZ347" t="s">
        <v>1698</v>
      </c>
      <c r="BA347" t="s">
        <v>255</v>
      </c>
      <c r="BB347" s="1">
        <v>46155.613958333335</v>
      </c>
      <c r="BC347">
        <v>2026</v>
      </c>
      <c r="BD347">
        <v>5</v>
      </c>
      <c r="BE347">
        <v>13</v>
      </c>
      <c r="BF347" t="s">
        <v>20018</v>
      </c>
      <c r="BG347" t="s">
        <v>18505</v>
      </c>
      <c r="BH347" t="s">
        <v>17936</v>
      </c>
      <c r="BJ347" t="s">
        <v>22636</v>
      </c>
      <c r="BL347" t="s">
        <v>240</v>
      </c>
      <c r="BM347" t="s">
        <v>275</v>
      </c>
      <c r="BN347" t="s">
        <v>21933</v>
      </c>
      <c r="BO347" t="s">
        <v>237</v>
      </c>
      <c r="BP347" t="s">
        <v>3193</v>
      </c>
      <c r="BQ347" t="s">
        <v>21961</v>
      </c>
      <c r="BR347" t="s">
        <v>22637</v>
      </c>
      <c r="BS347" t="s">
        <v>17964</v>
      </c>
      <c r="BT347">
        <v>2026</v>
      </c>
      <c r="BU347">
        <v>5</v>
      </c>
      <c r="BV347">
        <v>13</v>
      </c>
      <c r="BY347" t="s">
        <v>693</v>
      </c>
      <c r="BZ347" t="s">
        <v>17943</v>
      </c>
      <c r="CA347" s="1">
        <v>46155.613888888889</v>
      </c>
      <c r="CB347" s="2">
        <v>46156</v>
      </c>
      <c r="CC347">
        <v>12855</v>
      </c>
      <c r="CD347" t="s">
        <v>337</v>
      </c>
      <c r="CE347" t="s">
        <v>2810</v>
      </c>
      <c r="CF347" t="s">
        <v>19773</v>
      </c>
      <c r="CW347">
        <v>5182680</v>
      </c>
      <c r="CX347">
        <v>34615406</v>
      </c>
      <c r="CY347" s="1">
        <v>46156.353472222225</v>
      </c>
      <c r="CZ347">
        <v>2026</v>
      </c>
      <c r="DA347">
        <v>5</v>
      </c>
      <c r="DB347">
        <v>14</v>
      </c>
      <c r="DC347">
        <v>71</v>
      </c>
      <c r="DD347">
        <v>4</v>
      </c>
      <c r="DE347">
        <v>1363</v>
      </c>
      <c r="DG347" t="s">
        <v>22418</v>
      </c>
      <c r="DQ347" t="s">
        <v>19358</v>
      </c>
      <c r="DS347" t="s">
        <v>693</v>
      </c>
      <c r="EP347" t="s">
        <v>21207</v>
      </c>
      <c r="EQ347" t="s">
        <v>255</v>
      </c>
      <c r="ER347" t="s">
        <v>17945</v>
      </c>
      <c r="ES347" t="s">
        <v>281</v>
      </c>
      <c r="ET347" t="s">
        <v>21936</v>
      </c>
      <c r="EU347" t="s">
        <v>17962</v>
      </c>
      <c r="EV347" t="s">
        <v>22638</v>
      </c>
      <c r="EX347" t="s">
        <v>22639</v>
      </c>
      <c r="EY347" t="s">
        <v>22640</v>
      </c>
      <c r="EZ347" t="s">
        <v>270</v>
      </c>
      <c r="FB347" t="s">
        <v>281</v>
      </c>
      <c r="FD347" t="s">
        <v>17948</v>
      </c>
      <c r="FE347" t="s">
        <v>281</v>
      </c>
      <c r="FF347" s="1">
        <v>46155.633611111109</v>
      </c>
      <c r="FG347">
        <v>0.47</v>
      </c>
      <c r="FH347">
        <v>0</v>
      </c>
      <c r="FI347">
        <v>1</v>
      </c>
      <c r="FK347" t="s">
        <v>21961</v>
      </c>
      <c r="FL347" t="s">
        <v>22641</v>
      </c>
      <c r="FM347" t="s">
        <v>17949</v>
      </c>
    </row>
    <row r="348" spans="1:169" x14ac:dyDescent="0.3">
      <c r="A348">
        <v>0</v>
      </c>
      <c r="B348" t="s">
        <v>17916</v>
      </c>
      <c r="C348" t="s">
        <v>17916</v>
      </c>
      <c r="E348" t="s">
        <v>19358</v>
      </c>
      <c r="O348" t="s">
        <v>17964</v>
      </c>
      <c r="P348">
        <v>2026</v>
      </c>
      <c r="Q348">
        <v>5</v>
      </c>
      <c r="R348">
        <v>13</v>
      </c>
      <c r="S348" t="s">
        <v>22642</v>
      </c>
      <c r="T348" t="s">
        <v>22643</v>
      </c>
      <c r="W348" t="s">
        <v>3213</v>
      </c>
      <c r="Y348" t="s">
        <v>17916</v>
      </c>
      <c r="AB348" t="s">
        <v>251</v>
      </c>
      <c r="AC348" t="s">
        <v>18065</v>
      </c>
      <c r="AD348">
        <v>1000008226461</v>
      </c>
      <c r="AG348" t="s">
        <v>22644</v>
      </c>
      <c r="AH348" t="s">
        <v>22645</v>
      </c>
      <c r="AI348" t="s">
        <v>22646</v>
      </c>
      <c r="AJ348" t="s">
        <v>22647</v>
      </c>
      <c r="AK348" t="s">
        <v>693</v>
      </c>
      <c r="AL348" t="s">
        <v>22644</v>
      </c>
      <c r="AM348" t="s">
        <v>22648</v>
      </c>
      <c r="AN348" t="s">
        <v>22646</v>
      </c>
      <c r="AO348" t="s">
        <v>693</v>
      </c>
      <c r="AP348" t="s">
        <v>22648</v>
      </c>
      <c r="AR348" t="s">
        <v>22648</v>
      </c>
      <c r="AS348" t="s">
        <v>22648</v>
      </c>
      <c r="AT348" t="s">
        <v>22649</v>
      </c>
      <c r="AU348" t="s">
        <v>22650</v>
      </c>
      <c r="AV348" t="s">
        <v>22651</v>
      </c>
      <c r="AW348" t="s">
        <v>230</v>
      </c>
      <c r="AX348" t="s">
        <v>230</v>
      </c>
      <c r="AY348" t="s">
        <v>232</v>
      </c>
      <c r="AZ348" t="s">
        <v>232</v>
      </c>
      <c r="BA348" t="s">
        <v>18076</v>
      </c>
      <c r="BB348" s="1">
        <v>46155.581342592595</v>
      </c>
      <c r="BC348">
        <v>2026</v>
      </c>
      <c r="BD348">
        <v>5</v>
      </c>
      <c r="BE348">
        <v>13</v>
      </c>
      <c r="BF348" t="s">
        <v>22652</v>
      </c>
      <c r="BG348" t="s">
        <v>17935</v>
      </c>
      <c r="BH348" t="s">
        <v>17936</v>
      </c>
      <c r="BJ348" t="s">
        <v>22648</v>
      </c>
      <c r="BL348" t="s">
        <v>240</v>
      </c>
      <c r="BM348" t="s">
        <v>275</v>
      </c>
      <c r="BN348" t="s">
        <v>21933</v>
      </c>
      <c r="BO348" t="s">
        <v>237</v>
      </c>
      <c r="BP348" t="s">
        <v>237</v>
      </c>
      <c r="BQ348" t="s">
        <v>22088</v>
      </c>
      <c r="BR348" t="s">
        <v>22653</v>
      </c>
      <c r="BS348" t="s">
        <v>17964</v>
      </c>
      <c r="BT348">
        <v>2026</v>
      </c>
      <c r="BU348">
        <v>5</v>
      </c>
      <c r="BV348">
        <v>13</v>
      </c>
      <c r="BY348" t="s">
        <v>249</v>
      </c>
      <c r="BZ348" t="s">
        <v>18083</v>
      </c>
      <c r="CA348" s="1">
        <v>46155.581250000003</v>
      </c>
      <c r="CB348" s="2">
        <v>46156</v>
      </c>
      <c r="CC348">
        <v>5221</v>
      </c>
      <c r="CD348" t="s">
        <v>337</v>
      </c>
      <c r="CE348" t="s">
        <v>2810</v>
      </c>
      <c r="CF348" t="s">
        <v>19773</v>
      </c>
      <c r="CW348">
        <v>5182550</v>
      </c>
      <c r="CX348">
        <v>34618063</v>
      </c>
      <c r="CY348" s="1">
        <v>46156.580555555556</v>
      </c>
      <c r="CZ348">
        <v>2026</v>
      </c>
      <c r="DA348">
        <v>5</v>
      </c>
      <c r="DB348">
        <v>14</v>
      </c>
      <c r="DC348">
        <v>23</v>
      </c>
      <c r="DD348">
        <v>14</v>
      </c>
      <c r="DE348">
        <v>1360</v>
      </c>
      <c r="DF348" t="s">
        <v>22644</v>
      </c>
      <c r="DG348" t="s">
        <v>22654</v>
      </c>
      <c r="DQ348" t="s">
        <v>19358</v>
      </c>
      <c r="DR348" t="s">
        <v>693</v>
      </c>
      <c r="DS348" t="s">
        <v>693</v>
      </c>
      <c r="DT348" t="s">
        <v>693</v>
      </c>
      <c r="DV348" t="s">
        <v>693</v>
      </c>
      <c r="EA348" t="s">
        <v>693</v>
      </c>
      <c r="EB348" t="s">
        <v>693</v>
      </c>
      <c r="EP348" t="s">
        <v>21207</v>
      </c>
      <c r="EQ348" t="s">
        <v>18084</v>
      </c>
      <c r="ES348" t="s">
        <v>281</v>
      </c>
      <c r="ET348" t="s">
        <v>21936</v>
      </c>
      <c r="EU348" t="s">
        <v>17962</v>
      </c>
      <c r="EV348" t="s">
        <v>22655</v>
      </c>
      <c r="EX348" t="s">
        <v>22656</v>
      </c>
      <c r="EY348" t="s">
        <v>22657</v>
      </c>
      <c r="EZ348" t="s">
        <v>270</v>
      </c>
      <c r="FB348" t="s">
        <v>279</v>
      </c>
      <c r="FC348" t="s">
        <v>19074</v>
      </c>
      <c r="FD348" t="s">
        <v>19340</v>
      </c>
      <c r="FE348" t="s">
        <v>281</v>
      </c>
      <c r="FF348" s="1">
        <v>46156.425416666665</v>
      </c>
      <c r="FG348">
        <v>20.260000000000002</v>
      </c>
      <c r="FH348">
        <v>1</v>
      </c>
      <c r="FI348">
        <v>1</v>
      </c>
      <c r="FK348" t="s">
        <v>22088</v>
      </c>
      <c r="FL348" t="s">
        <v>22658</v>
      </c>
      <c r="FM348" t="s">
        <v>17949</v>
      </c>
    </row>
    <row r="349" spans="1:169" x14ac:dyDescent="0.3">
      <c r="A349">
        <v>0</v>
      </c>
      <c r="B349" t="s">
        <v>17916</v>
      </c>
      <c r="C349" t="s">
        <v>17916</v>
      </c>
      <c r="E349" t="s">
        <v>19358</v>
      </c>
      <c r="O349" t="s">
        <v>18230</v>
      </c>
      <c r="P349">
        <v>2026</v>
      </c>
      <c r="Q349">
        <v>5</v>
      </c>
      <c r="R349">
        <v>12</v>
      </c>
      <c r="S349" t="s">
        <v>22659</v>
      </c>
      <c r="T349" t="s">
        <v>22660</v>
      </c>
      <c r="W349" t="s">
        <v>2843</v>
      </c>
      <c r="Y349" t="s">
        <v>17916</v>
      </c>
      <c r="AB349" t="s">
        <v>251</v>
      </c>
      <c r="AC349" t="s">
        <v>17924</v>
      </c>
      <c r="AD349">
        <v>1000008223146</v>
      </c>
      <c r="AI349" t="s">
        <v>22454</v>
      </c>
      <c r="AJ349" t="s">
        <v>22455</v>
      </c>
      <c r="AK349" t="s">
        <v>693</v>
      </c>
      <c r="AM349" t="s">
        <v>22456</v>
      </c>
      <c r="AN349" t="s">
        <v>22454</v>
      </c>
      <c r="AO349" t="s">
        <v>693</v>
      </c>
      <c r="AP349" t="s">
        <v>22456</v>
      </c>
      <c r="AR349" t="s">
        <v>22456</v>
      </c>
      <c r="AS349" t="s">
        <v>22456</v>
      </c>
      <c r="AT349" t="s">
        <v>22661</v>
      </c>
      <c r="AU349" t="s">
        <v>22458</v>
      </c>
      <c r="AV349" t="s">
        <v>22459</v>
      </c>
      <c r="AW349" t="s">
        <v>230</v>
      </c>
      <c r="AX349" t="s">
        <v>230</v>
      </c>
      <c r="AY349" t="s">
        <v>380</v>
      </c>
      <c r="AZ349" t="s">
        <v>380</v>
      </c>
      <c r="BA349" t="s">
        <v>255</v>
      </c>
      <c r="BB349" s="1">
        <v>46154.518310185187</v>
      </c>
      <c r="BC349">
        <v>2026</v>
      </c>
      <c r="BD349">
        <v>5</v>
      </c>
      <c r="BE349">
        <v>12</v>
      </c>
      <c r="BF349" t="s">
        <v>17934</v>
      </c>
      <c r="BG349" t="s">
        <v>18130</v>
      </c>
      <c r="BH349" t="s">
        <v>17936</v>
      </c>
      <c r="BJ349" t="s">
        <v>22456</v>
      </c>
      <c r="BL349" t="s">
        <v>240</v>
      </c>
      <c r="BM349" t="s">
        <v>275</v>
      </c>
      <c r="BN349" t="s">
        <v>21933</v>
      </c>
      <c r="BO349" t="s">
        <v>237</v>
      </c>
      <c r="BP349" t="s">
        <v>3247</v>
      </c>
      <c r="BQ349" t="s">
        <v>22088</v>
      </c>
      <c r="BR349" t="s">
        <v>22662</v>
      </c>
      <c r="BS349" t="s">
        <v>18230</v>
      </c>
      <c r="BT349">
        <v>2026</v>
      </c>
      <c r="BU349">
        <v>5</v>
      </c>
      <c r="BV349">
        <v>12</v>
      </c>
      <c r="BY349" t="s">
        <v>693</v>
      </c>
      <c r="BZ349" t="s">
        <v>17943</v>
      </c>
      <c r="CA349" s="1">
        <v>46154.518055555556</v>
      </c>
      <c r="CB349" s="2">
        <v>46155</v>
      </c>
      <c r="CC349">
        <v>5512</v>
      </c>
      <c r="CD349" t="s">
        <v>337</v>
      </c>
      <c r="CE349" t="s">
        <v>2810</v>
      </c>
      <c r="CF349" t="s">
        <v>19773</v>
      </c>
      <c r="CW349">
        <v>5181554</v>
      </c>
      <c r="CX349">
        <v>34611177</v>
      </c>
      <c r="CY349" s="1">
        <v>46155.65625</v>
      </c>
      <c r="CZ349">
        <v>2026</v>
      </c>
      <c r="DA349">
        <v>5</v>
      </c>
      <c r="DB349">
        <v>13</v>
      </c>
      <c r="DC349">
        <v>25</v>
      </c>
      <c r="DD349">
        <v>28</v>
      </c>
      <c r="DE349">
        <v>1360</v>
      </c>
      <c r="DG349" t="s">
        <v>22663</v>
      </c>
      <c r="DQ349" t="s">
        <v>19358</v>
      </c>
      <c r="DS349" t="s">
        <v>693</v>
      </c>
      <c r="EP349" t="s">
        <v>21207</v>
      </c>
      <c r="EQ349" t="s">
        <v>255</v>
      </c>
      <c r="ER349" t="s">
        <v>17945</v>
      </c>
      <c r="ES349" t="s">
        <v>281</v>
      </c>
      <c r="ET349" t="s">
        <v>21936</v>
      </c>
      <c r="EU349" t="s">
        <v>17962</v>
      </c>
      <c r="EV349" t="s">
        <v>22664</v>
      </c>
      <c r="EX349" t="s">
        <v>22665</v>
      </c>
      <c r="EY349" t="s">
        <v>22666</v>
      </c>
      <c r="EZ349" t="s">
        <v>270</v>
      </c>
      <c r="FB349" t="s">
        <v>279</v>
      </c>
      <c r="FC349" t="s">
        <v>19074</v>
      </c>
      <c r="FD349" t="s">
        <v>17948</v>
      </c>
      <c r="FE349" t="s">
        <v>281</v>
      </c>
      <c r="FF349" s="1">
        <v>46154.550115740742</v>
      </c>
      <c r="FG349">
        <v>0.76</v>
      </c>
      <c r="FH349">
        <v>0</v>
      </c>
      <c r="FI349">
        <v>1</v>
      </c>
      <c r="FK349" t="s">
        <v>22088</v>
      </c>
      <c r="FL349" t="s">
        <v>22667</v>
      </c>
      <c r="FM349" t="s">
        <v>17949</v>
      </c>
    </row>
    <row r="350" spans="1:169" x14ac:dyDescent="0.3">
      <c r="A350">
        <v>0</v>
      </c>
      <c r="B350" t="s">
        <v>17917</v>
      </c>
      <c r="C350" t="s">
        <v>17916</v>
      </c>
      <c r="D350" t="s">
        <v>22668</v>
      </c>
      <c r="E350" t="s">
        <v>19358</v>
      </c>
      <c r="O350" t="s">
        <v>18230</v>
      </c>
      <c r="P350">
        <v>2026</v>
      </c>
      <c r="Q350">
        <v>5</v>
      </c>
      <c r="R350">
        <v>12</v>
      </c>
      <c r="S350" t="s">
        <v>22669</v>
      </c>
      <c r="T350" t="s">
        <v>22670</v>
      </c>
      <c r="W350" t="s">
        <v>2823</v>
      </c>
      <c r="Y350" t="s">
        <v>17916</v>
      </c>
      <c r="AB350" t="s">
        <v>251</v>
      </c>
      <c r="AC350" t="s">
        <v>18065</v>
      </c>
      <c r="AD350">
        <v>1000008224650</v>
      </c>
      <c r="AG350" t="s">
        <v>22671</v>
      </c>
      <c r="AH350" t="s">
        <v>22672</v>
      </c>
      <c r="AI350" t="s">
        <v>22673</v>
      </c>
      <c r="AJ350" t="s">
        <v>22674</v>
      </c>
      <c r="AK350" t="s">
        <v>693</v>
      </c>
      <c r="AL350" t="s">
        <v>22671</v>
      </c>
      <c r="AN350" t="s">
        <v>22673</v>
      </c>
      <c r="AO350" t="s">
        <v>693</v>
      </c>
      <c r="AT350" t="s">
        <v>22675</v>
      </c>
      <c r="AU350" t="s">
        <v>22676</v>
      </c>
      <c r="AV350" t="s">
        <v>22677</v>
      </c>
      <c r="AW350" t="s">
        <v>230</v>
      </c>
      <c r="AX350" t="s">
        <v>230</v>
      </c>
      <c r="AY350" t="s">
        <v>380</v>
      </c>
      <c r="AZ350" t="s">
        <v>380</v>
      </c>
      <c r="BA350" t="s">
        <v>18076</v>
      </c>
      <c r="BB350" s="1">
        <v>46154.749606481484</v>
      </c>
      <c r="BC350">
        <v>2026</v>
      </c>
      <c r="BD350">
        <v>5</v>
      </c>
      <c r="BE350">
        <v>12</v>
      </c>
      <c r="BF350" t="s">
        <v>18129</v>
      </c>
      <c r="BG350" t="s">
        <v>18130</v>
      </c>
      <c r="BH350" t="s">
        <v>17936</v>
      </c>
      <c r="BJ350" t="s">
        <v>22678</v>
      </c>
      <c r="BL350" t="s">
        <v>240</v>
      </c>
      <c r="BM350" t="s">
        <v>275</v>
      </c>
      <c r="BN350" t="s">
        <v>21933</v>
      </c>
      <c r="BO350" t="s">
        <v>237</v>
      </c>
      <c r="BP350" t="s">
        <v>462</v>
      </c>
      <c r="BQ350" t="s">
        <v>22088</v>
      </c>
      <c r="BR350" t="s">
        <v>22679</v>
      </c>
      <c r="BS350" t="s">
        <v>18230</v>
      </c>
      <c r="BT350">
        <v>2026</v>
      </c>
      <c r="BU350">
        <v>5</v>
      </c>
      <c r="BV350">
        <v>12</v>
      </c>
      <c r="BY350" t="s">
        <v>386</v>
      </c>
      <c r="BZ350" t="s">
        <v>18083</v>
      </c>
      <c r="CA350" s="1">
        <v>46154.749305555553</v>
      </c>
      <c r="CB350" s="2">
        <v>46155</v>
      </c>
      <c r="CC350">
        <v>9778</v>
      </c>
      <c r="CD350" t="s">
        <v>337</v>
      </c>
      <c r="CE350" t="s">
        <v>2810</v>
      </c>
      <c r="CF350" t="s">
        <v>19773</v>
      </c>
      <c r="CW350">
        <v>5181425</v>
      </c>
      <c r="CX350">
        <v>34609696</v>
      </c>
      <c r="CY350" s="1">
        <v>46155.550694444442</v>
      </c>
      <c r="CZ350">
        <v>2026</v>
      </c>
      <c r="DA350">
        <v>5</v>
      </c>
      <c r="DB350">
        <v>13</v>
      </c>
      <c r="DC350">
        <v>39</v>
      </c>
      <c r="DD350">
        <v>40</v>
      </c>
      <c r="DE350">
        <v>1360</v>
      </c>
      <c r="DF350" t="s">
        <v>22671</v>
      </c>
      <c r="DG350" t="s">
        <v>22339</v>
      </c>
      <c r="DQ350" t="s">
        <v>19358</v>
      </c>
      <c r="DR350" t="s">
        <v>693</v>
      </c>
      <c r="DS350" t="s">
        <v>693</v>
      </c>
      <c r="DT350" t="s">
        <v>693</v>
      </c>
      <c r="DV350" t="s">
        <v>693</v>
      </c>
      <c r="EA350" t="s">
        <v>693</v>
      </c>
      <c r="EB350" t="s">
        <v>693</v>
      </c>
      <c r="EP350" t="s">
        <v>21207</v>
      </c>
      <c r="EQ350" t="s">
        <v>18084</v>
      </c>
      <c r="ES350" t="s">
        <v>281</v>
      </c>
      <c r="ET350" t="s">
        <v>21936</v>
      </c>
      <c r="EU350" t="s">
        <v>17962</v>
      </c>
      <c r="EV350" t="s">
        <v>22680</v>
      </c>
      <c r="EW350" t="s">
        <v>22681</v>
      </c>
      <c r="EX350" t="s">
        <v>22682</v>
      </c>
      <c r="EY350" t="s">
        <v>22683</v>
      </c>
      <c r="EZ350" t="s">
        <v>270</v>
      </c>
      <c r="FB350" t="s">
        <v>279</v>
      </c>
      <c r="FC350" t="s">
        <v>19074</v>
      </c>
      <c r="FD350" t="s">
        <v>18133</v>
      </c>
      <c r="FE350" t="s">
        <v>281</v>
      </c>
      <c r="FF350" s="1">
        <v>46154.800081018519</v>
      </c>
      <c r="FG350">
        <v>1.21</v>
      </c>
      <c r="FH350">
        <v>0</v>
      </c>
      <c r="FI350">
        <v>2</v>
      </c>
      <c r="FK350" t="s">
        <v>22088</v>
      </c>
      <c r="FL350" t="s">
        <v>22684</v>
      </c>
      <c r="FM350" t="s">
        <v>17949</v>
      </c>
    </row>
    <row r="351" spans="1:169" x14ac:dyDescent="0.3">
      <c r="A351">
        <v>0</v>
      </c>
      <c r="B351" t="s">
        <v>17916</v>
      </c>
      <c r="C351" t="s">
        <v>17916</v>
      </c>
      <c r="E351" t="s">
        <v>19358</v>
      </c>
      <c r="O351" t="s">
        <v>17964</v>
      </c>
      <c r="P351">
        <v>2026</v>
      </c>
      <c r="Q351">
        <v>5</v>
      </c>
      <c r="R351">
        <v>13</v>
      </c>
      <c r="S351" t="s">
        <v>22685</v>
      </c>
      <c r="T351" t="s">
        <v>22686</v>
      </c>
      <c r="W351" t="s">
        <v>20228</v>
      </c>
      <c r="Y351" t="s">
        <v>17916</v>
      </c>
      <c r="AB351" t="s">
        <v>251</v>
      </c>
      <c r="AC351" t="s">
        <v>18065</v>
      </c>
      <c r="AD351">
        <v>1000008226526</v>
      </c>
      <c r="AG351" t="s">
        <v>22687</v>
      </c>
      <c r="AH351" t="s">
        <v>22688</v>
      </c>
      <c r="AI351" t="s">
        <v>22689</v>
      </c>
      <c r="AJ351" t="s">
        <v>22690</v>
      </c>
      <c r="AK351" t="s">
        <v>693</v>
      </c>
      <c r="AL351" t="s">
        <v>22687</v>
      </c>
      <c r="AN351" t="s">
        <v>22689</v>
      </c>
      <c r="AO351" t="s">
        <v>693</v>
      </c>
      <c r="AT351" t="s">
        <v>22691</v>
      </c>
      <c r="AU351" t="s">
        <v>22692</v>
      </c>
      <c r="AV351" t="s">
        <v>22693</v>
      </c>
      <c r="AW351" t="s">
        <v>230</v>
      </c>
      <c r="AX351" t="s">
        <v>230</v>
      </c>
      <c r="AY351" t="s">
        <v>380</v>
      </c>
      <c r="AZ351" t="s">
        <v>380</v>
      </c>
      <c r="BA351" t="s">
        <v>18076</v>
      </c>
      <c r="BB351" s="1">
        <v>46155.591527777775</v>
      </c>
      <c r="BC351">
        <v>2026</v>
      </c>
      <c r="BD351">
        <v>5</v>
      </c>
      <c r="BE351">
        <v>13</v>
      </c>
      <c r="BF351" t="s">
        <v>18129</v>
      </c>
      <c r="BG351" t="s">
        <v>18130</v>
      </c>
      <c r="BH351" t="s">
        <v>17936</v>
      </c>
      <c r="BJ351" t="s">
        <v>22694</v>
      </c>
      <c r="BL351" t="s">
        <v>240</v>
      </c>
      <c r="BM351" t="s">
        <v>275</v>
      </c>
      <c r="BN351" t="s">
        <v>21933</v>
      </c>
      <c r="BO351" t="s">
        <v>237</v>
      </c>
      <c r="BP351" t="s">
        <v>3256</v>
      </c>
      <c r="BQ351" t="s">
        <v>22197</v>
      </c>
      <c r="BR351" t="s">
        <v>22695</v>
      </c>
      <c r="BS351" t="s">
        <v>17964</v>
      </c>
      <c r="BT351">
        <v>2026</v>
      </c>
      <c r="BU351">
        <v>5</v>
      </c>
      <c r="BV351">
        <v>13</v>
      </c>
      <c r="BY351" t="s">
        <v>386</v>
      </c>
      <c r="BZ351" t="s">
        <v>18083</v>
      </c>
      <c r="CA351" s="1">
        <v>46155.59097222222</v>
      </c>
      <c r="CB351" s="2">
        <v>46156</v>
      </c>
      <c r="CC351">
        <v>11355</v>
      </c>
      <c r="CD351" t="s">
        <v>337</v>
      </c>
      <c r="CE351" t="s">
        <v>2810</v>
      </c>
      <c r="CF351" t="s">
        <v>19773</v>
      </c>
      <c r="CW351">
        <v>5182660</v>
      </c>
      <c r="CX351">
        <v>34616295</v>
      </c>
      <c r="CY351" s="1">
        <v>46156.433333333334</v>
      </c>
      <c r="CZ351">
        <v>2026</v>
      </c>
      <c r="DA351">
        <v>5</v>
      </c>
      <c r="DB351">
        <v>14</v>
      </c>
      <c r="DC351">
        <v>40</v>
      </c>
      <c r="DD351">
        <v>29</v>
      </c>
      <c r="DE351">
        <v>1367</v>
      </c>
      <c r="DF351" t="s">
        <v>22687</v>
      </c>
      <c r="DG351" t="s">
        <v>22696</v>
      </c>
      <c r="DQ351" t="s">
        <v>19358</v>
      </c>
      <c r="DR351" t="s">
        <v>693</v>
      </c>
      <c r="DS351" t="s">
        <v>693</v>
      </c>
      <c r="DT351" t="s">
        <v>693</v>
      </c>
      <c r="DV351" t="s">
        <v>693</v>
      </c>
      <c r="EA351" t="s">
        <v>693</v>
      </c>
      <c r="EB351" t="s">
        <v>693</v>
      </c>
      <c r="EP351" t="s">
        <v>21207</v>
      </c>
      <c r="EQ351" t="s">
        <v>18084</v>
      </c>
      <c r="ES351" t="s">
        <v>281</v>
      </c>
      <c r="ET351" t="s">
        <v>21936</v>
      </c>
      <c r="EU351" t="s">
        <v>17962</v>
      </c>
      <c r="EV351" t="s">
        <v>22697</v>
      </c>
      <c r="EX351" t="s">
        <v>22698</v>
      </c>
      <c r="EY351" t="s">
        <v>22699</v>
      </c>
      <c r="EZ351" t="s">
        <v>270</v>
      </c>
      <c r="FB351" t="s">
        <v>279</v>
      </c>
      <c r="FC351" t="s">
        <v>19074</v>
      </c>
      <c r="FD351" t="s">
        <v>18133</v>
      </c>
      <c r="FE351" t="s">
        <v>281</v>
      </c>
      <c r="FF351" s="1">
        <v>46155.633611111109</v>
      </c>
      <c r="FG351">
        <v>1.01</v>
      </c>
      <c r="FH351">
        <v>0</v>
      </c>
      <c r="FI351">
        <v>1</v>
      </c>
      <c r="FK351" t="s">
        <v>22197</v>
      </c>
      <c r="FL351" t="s">
        <v>22700</v>
      </c>
      <c r="FM351" t="s">
        <v>17949</v>
      </c>
    </row>
    <row r="352" spans="1:169" x14ac:dyDescent="0.3">
      <c r="A352">
        <v>0</v>
      </c>
      <c r="B352" t="s">
        <v>17916</v>
      </c>
      <c r="C352" t="s">
        <v>17916</v>
      </c>
      <c r="E352" t="s">
        <v>19358</v>
      </c>
      <c r="O352" t="s">
        <v>17964</v>
      </c>
      <c r="P352">
        <v>2026</v>
      </c>
      <c r="Q352">
        <v>5</v>
      </c>
      <c r="R352">
        <v>13</v>
      </c>
      <c r="S352" t="s">
        <v>22701</v>
      </c>
      <c r="T352" t="s">
        <v>22702</v>
      </c>
      <c r="W352" t="s">
        <v>19062</v>
      </c>
      <c r="Y352" t="s">
        <v>17916</v>
      </c>
      <c r="AB352" t="s">
        <v>251</v>
      </c>
      <c r="AC352" t="s">
        <v>17924</v>
      </c>
      <c r="AD352">
        <v>1000008227029</v>
      </c>
      <c r="AI352" t="s">
        <v>22703</v>
      </c>
      <c r="AJ352" t="s">
        <v>22704</v>
      </c>
      <c r="AK352" t="s">
        <v>693</v>
      </c>
      <c r="AN352" t="s">
        <v>22703</v>
      </c>
      <c r="AO352" t="s">
        <v>693</v>
      </c>
      <c r="AT352" t="s">
        <v>22705</v>
      </c>
      <c r="AU352" t="s">
        <v>22706</v>
      </c>
      <c r="AV352" t="s">
        <v>22707</v>
      </c>
      <c r="AW352" t="s">
        <v>230</v>
      </c>
      <c r="AX352" t="s">
        <v>230</v>
      </c>
      <c r="AY352" t="s">
        <v>380</v>
      </c>
      <c r="AZ352" t="s">
        <v>380</v>
      </c>
      <c r="BA352" t="s">
        <v>255</v>
      </c>
      <c r="BB352" s="1">
        <v>46155.658726851849</v>
      </c>
      <c r="BC352">
        <v>2026</v>
      </c>
      <c r="BD352">
        <v>5</v>
      </c>
      <c r="BE352">
        <v>13</v>
      </c>
      <c r="BF352" t="s">
        <v>18100</v>
      </c>
      <c r="BG352" t="s">
        <v>18130</v>
      </c>
      <c r="BH352" t="s">
        <v>17936</v>
      </c>
      <c r="BJ352" t="s">
        <v>22708</v>
      </c>
      <c r="BL352" t="s">
        <v>240</v>
      </c>
      <c r="BM352" t="s">
        <v>275</v>
      </c>
      <c r="BN352" t="s">
        <v>21933</v>
      </c>
      <c r="BO352" t="s">
        <v>237</v>
      </c>
      <c r="BP352" t="s">
        <v>3102</v>
      </c>
      <c r="BQ352" t="s">
        <v>22005</v>
      </c>
      <c r="BR352" t="s">
        <v>22709</v>
      </c>
      <c r="BS352" t="s">
        <v>17964</v>
      </c>
      <c r="BT352">
        <v>2026</v>
      </c>
      <c r="BU352">
        <v>5</v>
      </c>
      <c r="BV352">
        <v>13</v>
      </c>
      <c r="BY352" t="s">
        <v>693</v>
      </c>
      <c r="BZ352" t="s">
        <v>17943</v>
      </c>
      <c r="CA352" s="1">
        <v>46155.658333333333</v>
      </c>
      <c r="CB352" s="2">
        <v>46156</v>
      </c>
      <c r="CC352">
        <v>12578</v>
      </c>
      <c r="CD352" t="s">
        <v>337</v>
      </c>
      <c r="CE352" t="s">
        <v>2810</v>
      </c>
      <c r="CF352" t="s">
        <v>19773</v>
      </c>
      <c r="CW352">
        <v>5182666</v>
      </c>
      <c r="CX352">
        <v>34618013</v>
      </c>
      <c r="CY352" s="1">
        <v>46156.555555555555</v>
      </c>
      <c r="CZ352">
        <v>2026</v>
      </c>
      <c r="DA352">
        <v>5</v>
      </c>
      <c r="DB352">
        <v>14</v>
      </c>
      <c r="DC352">
        <v>43</v>
      </c>
      <c r="DD352">
        <v>6</v>
      </c>
      <c r="DE352">
        <v>1362</v>
      </c>
      <c r="DG352" t="s">
        <v>22213</v>
      </c>
      <c r="DQ352" t="s">
        <v>19358</v>
      </c>
      <c r="DS352" t="s">
        <v>693</v>
      </c>
      <c r="EP352" t="s">
        <v>21207</v>
      </c>
      <c r="EQ352" t="s">
        <v>255</v>
      </c>
      <c r="ER352" t="s">
        <v>17945</v>
      </c>
      <c r="ES352" t="s">
        <v>281</v>
      </c>
      <c r="ET352" t="s">
        <v>21936</v>
      </c>
      <c r="EU352" t="s">
        <v>17962</v>
      </c>
      <c r="EV352" t="s">
        <v>22710</v>
      </c>
      <c r="EX352" t="s">
        <v>22711</v>
      </c>
      <c r="EY352" t="s">
        <v>22712</v>
      </c>
      <c r="EZ352" t="s">
        <v>270</v>
      </c>
      <c r="FB352" t="s">
        <v>279</v>
      </c>
      <c r="FC352" t="s">
        <v>19074</v>
      </c>
      <c r="FD352" t="s">
        <v>17948</v>
      </c>
      <c r="FE352" t="s">
        <v>281</v>
      </c>
      <c r="FF352" s="1">
        <v>46155.675104166665</v>
      </c>
      <c r="FG352">
        <v>0.39</v>
      </c>
      <c r="FH352">
        <v>0</v>
      </c>
      <c r="FI352">
        <v>1</v>
      </c>
      <c r="FK352" t="s">
        <v>22005</v>
      </c>
      <c r="FL352" t="s">
        <v>22713</v>
      </c>
      <c r="FM352" t="s">
        <v>17949</v>
      </c>
    </row>
    <row r="353" spans="1:169" x14ac:dyDescent="0.3">
      <c r="A353">
        <v>0</v>
      </c>
      <c r="B353" t="s">
        <v>17916</v>
      </c>
      <c r="C353" t="s">
        <v>17917</v>
      </c>
      <c r="E353" t="s">
        <v>17918</v>
      </c>
      <c r="F353">
        <v>46158.291666666664</v>
      </c>
      <c r="G353">
        <v>2026</v>
      </c>
      <c r="H353">
        <v>5</v>
      </c>
      <c r="I353">
        <v>16</v>
      </c>
      <c r="J353" t="s">
        <v>17963</v>
      </c>
      <c r="O353" t="s">
        <v>18000</v>
      </c>
      <c r="P353">
        <v>2026</v>
      </c>
      <c r="Q353">
        <v>5</v>
      </c>
      <c r="R353">
        <v>14</v>
      </c>
      <c r="S353" t="s">
        <v>22714</v>
      </c>
      <c r="T353" t="s">
        <v>22715</v>
      </c>
      <c r="Y353" t="s">
        <v>17916</v>
      </c>
      <c r="AB353" t="s">
        <v>251</v>
      </c>
      <c r="AC353" t="s">
        <v>19937</v>
      </c>
      <c r="AD353">
        <v>1000008228825</v>
      </c>
      <c r="AG353" t="s">
        <v>22716</v>
      </c>
      <c r="AH353" t="s">
        <v>22717</v>
      </c>
      <c r="AI353" t="s">
        <v>22718</v>
      </c>
      <c r="AJ353" t="s">
        <v>22719</v>
      </c>
      <c r="AK353" t="s">
        <v>693</v>
      </c>
      <c r="AN353" t="s">
        <v>22718</v>
      </c>
      <c r="AO353" t="s">
        <v>693</v>
      </c>
      <c r="AT353" t="s">
        <v>22720</v>
      </c>
      <c r="AU353" t="s">
        <v>22721</v>
      </c>
      <c r="AV353" t="s">
        <v>22722</v>
      </c>
      <c r="AW353" t="s">
        <v>230</v>
      </c>
      <c r="AX353" t="s">
        <v>230</v>
      </c>
      <c r="AY353" t="s">
        <v>17933</v>
      </c>
      <c r="AZ353" t="s">
        <v>17933</v>
      </c>
      <c r="BA353" t="s">
        <v>19945</v>
      </c>
      <c r="BB353" s="1">
        <v>46156.464768518519</v>
      </c>
      <c r="BC353">
        <v>2026</v>
      </c>
      <c r="BD353">
        <v>5</v>
      </c>
      <c r="BE353">
        <v>14</v>
      </c>
      <c r="BF353" t="s">
        <v>19946</v>
      </c>
      <c r="BG353" t="s">
        <v>17935</v>
      </c>
      <c r="BH353" t="s">
        <v>17936</v>
      </c>
      <c r="BJ353" t="s">
        <v>22723</v>
      </c>
      <c r="BL353" t="s">
        <v>805</v>
      </c>
      <c r="BM353" t="s">
        <v>802</v>
      </c>
      <c r="BN353" t="s">
        <v>21933</v>
      </c>
      <c r="BO353" t="s">
        <v>237</v>
      </c>
      <c r="BP353" t="s">
        <v>22724</v>
      </c>
      <c r="BQ353" t="s">
        <v>22725</v>
      </c>
      <c r="BR353" t="s">
        <v>22726</v>
      </c>
      <c r="BS353" t="s">
        <v>18000</v>
      </c>
      <c r="BT353">
        <v>2026</v>
      </c>
      <c r="BU353">
        <v>5</v>
      </c>
      <c r="BV353">
        <v>14</v>
      </c>
      <c r="BY353" t="s">
        <v>304</v>
      </c>
      <c r="BZ353" t="s">
        <v>18083</v>
      </c>
      <c r="CA353" s="1">
        <v>46156.464583333334</v>
      </c>
      <c r="CB353" s="2">
        <v>46156</v>
      </c>
      <c r="CE353" t="s">
        <v>2810</v>
      </c>
      <c r="CY353" s="1"/>
      <c r="DQ353" t="s">
        <v>17918</v>
      </c>
      <c r="DR353" t="s">
        <v>693</v>
      </c>
      <c r="DS353" t="s">
        <v>693</v>
      </c>
      <c r="DT353" t="s">
        <v>693</v>
      </c>
      <c r="EA353" t="s">
        <v>693</v>
      </c>
      <c r="EB353" t="s">
        <v>693</v>
      </c>
      <c r="EP353" t="s">
        <v>20918</v>
      </c>
      <c r="EQ353" t="s">
        <v>19952</v>
      </c>
      <c r="ES353" t="s">
        <v>281</v>
      </c>
      <c r="ET353" t="s">
        <v>22727</v>
      </c>
      <c r="EU353" t="s">
        <v>17962</v>
      </c>
      <c r="EZ353" t="s">
        <v>270</v>
      </c>
      <c r="FB353" t="s">
        <v>281</v>
      </c>
      <c r="FD353" t="s">
        <v>18087</v>
      </c>
      <c r="FE353" t="s">
        <v>281</v>
      </c>
      <c r="FF353" s="1">
        <v>46156.508449074077</v>
      </c>
      <c r="FG353">
        <v>1.05</v>
      </c>
      <c r="FH353">
        <v>0</v>
      </c>
      <c r="FM353" t="s">
        <v>17949</v>
      </c>
    </row>
    <row r="354" spans="1:169" x14ac:dyDescent="0.3">
      <c r="A354">
        <v>0</v>
      </c>
      <c r="B354" t="s">
        <v>17917</v>
      </c>
      <c r="C354" t="s">
        <v>17917</v>
      </c>
      <c r="D354" t="s">
        <v>21949</v>
      </c>
      <c r="E354" t="s">
        <v>17918</v>
      </c>
      <c r="F354">
        <v>46157.5</v>
      </c>
      <c r="G354">
        <v>2026</v>
      </c>
      <c r="H354">
        <v>5</v>
      </c>
      <c r="I354">
        <v>15</v>
      </c>
      <c r="J354" t="s">
        <v>17919</v>
      </c>
      <c r="O354" t="s">
        <v>18118</v>
      </c>
      <c r="P354">
        <v>2026</v>
      </c>
      <c r="Q354">
        <v>5</v>
      </c>
      <c r="R354">
        <v>8</v>
      </c>
      <c r="S354" t="s">
        <v>22728</v>
      </c>
      <c r="T354" t="s">
        <v>22729</v>
      </c>
      <c r="Y354" t="s">
        <v>17916</v>
      </c>
      <c r="AB354" t="s">
        <v>251</v>
      </c>
      <c r="AC354" t="s">
        <v>17924</v>
      </c>
      <c r="AD354">
        <v>1000008215559</v>
      </c>
      <c r="AF354" t="s">
        <v>22730</v>
      </c>
      <c r="AI354" t="s">
        <v>22731</v>
      </c>
      <c r="AJ354" t="s">
        <v>22732</v>
      </c>
      <c r="AK354" t="s">
        <v>693</v>
      </c>
      <c r="AM354" t="s">
        <v>22733</v>
      </c>
      <c r="AN354" t="s">
        <v>22731</v>
      </c>
      <c r="AO354" t="s">
        <v>693</v>
      </c>
      <c r="AP354" t="s">
        <v>22734</v>
      </c>
      <c r="AR354" t="s">
        <v>22733</v>
      </c>
      <c r="AS354" t="s">
        <v>22734</v>
      </c>
      <c r="AT354" t="s">
        <v>22735</v>
      </c>
      <c r="AU354" t="s">
        <v>22736</v>
      </c>
      <c r="AV354" t="s">
        <v>22737</v>
      </c>
      <c r="AW354" t="s">
        <v>230</v>
      </c>
      <c r="AX354" t="s">
        <v>230</v>
      </c>
      <c r="AY354" t="s">
        <v>380</v>
      </c>
      <c r="AZ354" t="s">
        <v>380</v>
      </c>
      <c r="BA354" t="s">
        <v>255</v>
      </c>
      <c r="BB354" s="1">
        <v>46150.661192129628</v>
      </c>
      <c r="BC354">
        <v>2026</v>
      </c>
      <c r="BD354">
        <v>5</v>
      </c>
      <c r="BE354">
        <v>8</v>
      </c>
      <c r="BF354" t="s">
        <v>17934</v>
      </c>
      <c r="BG354" t="s">
        <v>18130</v>
      </c>
      <c r="BH354" t="s">
        <v>17936</v>
      </c>
      <c r="BJ354" t="s">
        <v>22738</v>
      </c>
      <c r="BL354" t="s">
        <v>240</v>
      </c>
      <c r="BM354" t="s">
        <v>275</v>
      </c>
      <c r="BN354" t="s">
        <v>21933</v>
      </c>
      <c r="BO354" t="s">
        <v>237</v>
      </c>
      <c r="BP354" t="s">
        <v>3233</v>
      </c>
      <c r="BQ354" t="s">
        <v>22739</v>
      </c>
      <c r="BR354" t="s">
        <v>22740</v>
      </c>
      <c r="BS354" t="s">
        <v>18118</v>
      </c>
      <c r="BT354">
        <v>2026</v>
      </c>
      <c r="BU354">
        <v>5</v>
      </c>
      <c r="BV354">
        <v>8</v>
      </c>
      <c r="BZ354" t="s">
        <v>17943</v>
      </c>
      <c r="CA354" s="1">
        <v>46150.661111111112</v>
      </c>
      <c r="CB354" s="2">
        <v>46151</v>
      </c>
      <c r="CE354" t="s">
        <v>2810</v>
      </c>
      <c r="CY354" s="1"/>
      <c r="DQ354" t="s">
        <v>17918</v>
      </c>
      <c r="DS354" t="s">
        <v>693</v>
      </c>
      <c r="EP354" t="s">
        <v>20918</v>
      </c>
      <c r="EQ354" t="s">
        <v>255</v>
      </c>
      <c r="ER354" t="s">
        <v>17945</v>
      </c>
      <c r="ES354" t="s">
        <v>281</v>
      </c>
      <c r="ET354" t="s">
        <v>22727</v>
      </c>
      <c r="EU354" t="s">
        <v>17962</v>
      </c>
      <c r="EZ354" t="s">
        <v>394</v>
      </c>
      <c r="FB354" t="s">
        <v>279</v>
      </c>
      <c r="FC354" t="s">
        <v>18518</v>
      </c>
      <c r="FE354" t="s">
        <v>281</v>
      </c>
      <c r="FF354" s="1"/>
      <c r="FI354">
        <v>2</v>
      </c>
      <c r="FM354" t="s">
        <v>17949</v>
      </c>
    </row>
    <row r="355" spans="1:169" x14ac:dyDescent="0.3">
      <c r="A355">
        <v>0</v>
      </c>
      <c r="B355" t="s">
        <v>17916</v>
      </c>
      <c r="C355" t="s">
        <v>17916</v>
      </c>
      <c r="E355" t="s">
        <v>17918</v>
      </c>
      <c r="F355">
        <v>46158.5</v>
      </c>
      <c r="G355">
        <v>2026</v>
      </c>
      <c r="H355">
        <v>5</v>
      </c>
      <c r="I355">
        <v>16</v>
      </c>
      <c r="J355" t="s">
        <v>17919</v>
      </c>
      <c r="O355" t="s">
        <v>17920</v>
      </c>
      <c r="P355">
        <v>2026</v>
      </c>
      <c r="Q355">
        <v>5</v>
      </c>
      <c r="R355">
        <v>11</v>
      </c>
      <c r="S355" t="s">
        <v>22741</v>
      </c>
      <c r="T355" t="s">
        <v>22742</v>
      </c>
      <c r="Y355" t="s">
        <v>17916</v>
      </c>
      <c r="AB355" t="s">
        <v>251</v>
      </c>
      <c r="AC355" t="s">
        <v>17924</v>
      </c>
      <c r="AD355">
        <v>1000008219553</v>
      </c>
      <c r="AI355" t="s">
        <v>22743</v>
      </c>
      <c r="AJ355" t="s">
        <v>22744</v>
      </c>
      <c r="AK355" t="s">
        <v>693</v>
      </c>
      <c r="AM355" t="s">
        <v>22745</v>
      </c>
      <c r="AN355" t="s">
        <v>22743</v>
      </c>
      <c r="AO355" t="s">
        <v>693</v>
      </c>
      <c r="AR355" t="s">
        <v>22745</v>
      </c>
      <c r="AT355" t="s">
        <v>22746</v>
      </c>
      <c r="AU355" t="s">
        <v>22747</v>
      </c>
      <c r="AV355" t="s">
        <v>22748</v>
      </c>
      <c r="AW355" t="s">
        <v>230</v>
      </c>
      <c r="AX355" t="s">
        <v>230</v>
      </c>
      <c r="AY355" t="s">
        <v>380</v>
      </c>
      <c r="AZ355" t="s">
        <v>380</v>
      </c>
      <c r="BA355" t="s">
        <v>255</v>
      </c>
      <c r="BB355" s="1">
        <v>46153.466331018521</v>
      </c>
      <c r="BC355">
        <v>2026</v>
      </c>
      <c r="BD355">
        <v>5</v>
      </c>
      <c r="BE355">
        <v>11</v>
      </c>
      <c r="BF355" t="s">
        <v>17934</v>
      </c>
      <c r="BG355" t="s">
        <v>18130</v>
      </c>
      <c r="BH355" t="s">
        <v>17936</v>
      </c>
      <c r="BJ355" t="s">
        <v>22745</v>
      </c>
      <c r="BL355" t="s">
        <v>805</v>
      </c>
      <c r="BM355" t="s">
        <v>802</v>
      </c>
      <c r="BN355" t="s">
        <v>21933</v>
      </c>
      <c r="BO355" t="s">
        <v>237</v>
      </c>
      <c r="BP355" t="s">
        <v>22749</v>
      </c>
      <c r="BQ355" t="s">
        <v>22750</v>
      </c>
      <c r="BR355" t="s">
        <v>22751</v>
      </c>
      <c r="BS355" t="s">
        <v>17920</v>
      </c>
      <c r="BT355">
        <v>2026</v>
      </c>
      <c r="BU355">
        <v>5</v>
      </c>
      <c r="BV355">
        <v>11</v>
      </c>
      <c r="BY355" t="s">
        <v>693</v>
      </c>
      <c r="BZ355" t="s">
        <v>17943</v>
      </c>
      <c r="CA355" s="1">
        <v>46153.46597222222</v>
      </c>
      <c r="CB355" s="2">
        <v>46153</v>
      </c>
      <c r="CE355" t="s">
        <v>2810</v>
      </c>
      <c r="CY355" s="1"/>
      <c r="DQ355" t="s">
        <v>17918</v>
      </c>
      <c r="DS355" t="s">
        <v>693</v>
      </c>
      <c r="EP355" t="s">
        <v>20918</v>
      </c>
      <c r="EQ355" t="s">
        <v>255</v>
      </c>
      <c r="ER355" t="s">
        <v>17945</v>
      </c>
      <c r="ES355" t="s">
        <v>281</v>
      </c>
      <c r="ET355" t="s">
        <v>22727</v>
      </c>
      <c r="EU355" t="s">
        <v>17962</v>
      </c>
      <c r="EZ355" t="s">
        <v>270</v>
      </c>
      <c r="FB355" t="s">
        <v>281</v>
      </c>
      <c r="FD355" t="s">
        <v>17948</v>
      </c>
      <c r="FE355" t="s">
        <v>281</v>
      </c>
      <c r="FF355" s="1">
        <v>46153.508391203701</v>
      </c>
      <c r="FG355">
        <v>1.01</v>
      </c>
      <c r="FH355">
        <v>0</v>
      </c>
      <c r="FI355">
        <v>1</v>
      </c>
      <c r="FM355" t="s">
        <v>17949</v>
      </c>
    </row>
    <row r="356" spans="1:169" x14ac:dyDescent="0.3">
      <c r="A356">
        <v>0</v>
      </c>
      <c r="B356" t="s">
        <v>17917</v>
      </c>
      <c r="C356" t="s">
        <v>17916</v>
      </c>
      <c r="D356" t="s">
        <v>20751</v>
      </c>
      <c r="E356" t="s">
        <v>17918</v>
      </c>
      <c r="F356">
        <v>46159.291666666664</v>
      </c>
      <c r="G356">
        <v>2026</v>
      </c>
      <c r="H356">
        <v>5</v>
      </c>
      <c r="I356">
        <v>17</v>
      </c>
      <c r="J356" t="s">
        <v>17963</v>
      </c>
      <c r="O356" t="s">
        <v>17920</v>
      </c>
      <c r="P356">
        <v>2026</v>
      </c>
      <c r="Q356">
        <v>5</v>
      </c>
      <c r="R356">
        <v>11</v>
      </c>
      <c r="S356" t="s">
        <v>22752</v>
      </c>
      <c r="T356" t="s">
        <v>22753</v>
      </c>
      <c r="Y356" t="s">
        <v>17916</v>
      </c>
      <c r="AB356" t="s">
        <v>251</v>
      </c>
      <c r="AC356" t="s">
        <v>17924</v>
      </c>
      <c r="AD356">
        <v>1000008220629</v>
      </c>
      <c r="AI356" t="s">
        <v>22754</v>
      </c>
      <c r="AJ356" t="s">
        <v>22755</v>
      </c>
      <c r="AK356" t="s">
        <v>693</v>
      </c>
      <c r="AM356" t="s">
        <v>22756</v>
      </c>
      <c r="AN356" t="s">
        <v>22754</v>
      </c>
      <c r="AO356" t="s">
        <v>693</v>
      </c>
      <c r="AP356" t="s">
        <v>22756</v>
      </c>
      <c r="AR356" t="s">
        <v>22756</v>
      </c>
      <c r="AS356" t="s">
        <v>22756</v>
      </c>
      <c r="AT356" t="s">
        <v>22757</v>
      </c>
      <c r="AU356" t="s">
        <v>22758</v>
      </c>
      <c r="AV356" t="s">
        <v>22759</v>
      </c>
      <c r="AW356" t="s">
        <v>230</v>
      </c>
      <c r="AX356" t="s">
        <v>230</v>
      </c>
      <c r="AY356" t="s">
        <v>380</v>
      </c>
      <c r="AZ356" t="s">
        <v>380</v>
      </c>
      <c r="BA356" t="s">
        <v>255</v>
      </c>
      <c r="BB356" s="1">
        <v>46153.629780092589</v>
      </c>
      <c r="BC356">
        <v>2026</v>
      </c>
      <c r="BD356">
        <v>5</v>
      </c>
      <c r="BE356">
        <v>11</v>
      </c>
      <c r="BF356" t="s">
        <v>17934</v>
      </c>
      <c r="BG356" t="s">
        <v>18130</v>
      </c>
      <c r="BH356" t="s">
        <v>17936</v>
      </c>
      <c r="BJ356" t="s">
        <v>22760</v>
      </c>
      <c r="BL356" t="s">
        <v>805</v>
      </c>
      <c r="BM356" t="s">
        <v>802</v>
      </c>
      <c r="BN356" t="s">
        <v>21933</v>
      </c>
      <c r="BO356" t="s">
        <v>237</v>
      </c>
      <c r="BP356" t="s">
        <v>22761</v>
      </c>
      <c r="BQ356" t="s">
        <v>22762</v>
      </c>
      <c r="BR356" t="s">
        <v>22763</v>
      </c>
      <c r="BS356" t="s">
        <v>17920</v>
      </c>
      <c r="BT356">
        <v>2026</v>
      </c>
      <c r="BU356">
        <v>5</v>
      </c>
      <c r="BV356">
        <v>11</v>
      </c>
      <c r="BY356" t="s">
        <v>693</v>
      </c>
      <c r="BZ356" t="s">
        <v>17943</v>
      </c>
      <c r="CA356" s="1">
        <v>46153.629166666666</v>
      </c>
      <c r="CB356" s="2">
        <v>46154</v>
      </c>
      <c r="CE356" t="s">
        <v>2810</v>
      </c>
      <c r="CY356" s="1"/>
      <c r="DQ356" t="s">
        <v>17918</v>
      </c>
      <c r="DS356" t="s">
        <v>693</v>
      </c>
      <c r="EP356" t="s">
        <v>20918</v>
      </c>
      <c r="EQ356" t="s">
        <v>255</v>
      </c>
      <c r="ER356" t="s">
        <v>17945</v>
      </c>
      <c r="ES356" t="s">
        <v>281</v>
      </c>
      <c r="ET356" t="s">
        <v>22727</v>
      </c>
      <c r="EU356" t="s">
        <v>17962</v>
      </c>
      <c r="EZ356" t="s">
        <v>270</v>
      </c>
      <c r="FB356" t="s">
        <v>281</v>
      </c>
      <c r="FD356" t="s">
        <v>17948</v>
      </c>
      <c r="FE356" t="s">
        <v>281</v>
      </c>
      <c r="FF356" s="1">
        <v>46154.508831018517</v>
      </c>
      <c r="FG356">
        <v>21.1</v>
      </c>
      <c r="FH356">
        <v>1</v>
      </c>
      <c r="FI356">
        <v>2</v>
      </c>
      <c r="FM356" t="s">
        <v>17949</v>
      </c>
    </row>
    <row r="357" spans="1:169" x14ac:dyDescent="0.3">
      <c r="A357">
        <v>0</v>
      </c>
      <c r="B357" t="s">
        <v>17916</v>
      </c>
      <c r="C357" t="s">
        <v>17916</v>
      </c>
      <c r="E357" t="s">
        <v>17918</v>
      </c>
      <c r="F357">
        <v>46158.5</v>
      </c>
      <c r="G357">
        <v>2026</v>
      </c>
      <c r="H357">
        <v>5</v>
      </c>
      <c r="I357">
        <v>16</v>
      </c>
      <c r="J357" t="s">
        <v>17919</v>
      </c>
      <c r="O357" t="s">
        <v>17920</v>
      </c>
      <c r="P357">
        <v>2026</v>
      </c>
      <c r="Q357">
        <v>5</v>
      </c>
      <c r="R357">
        <v>11</v>
      </c>
      <c r="S357" t="s">
        <v>22764</v>
      </c>
      <c r="T357" t="s">
        <v>22765</v>
      </c>
      <c r="Y357" t="s">
        <v>17916</v>
      </c>
      <c r="AB357" t="s">
        <v>251</v>
      </c>
      <c r="AC357" t="s">
        <v>18065</v>
      </c>
      <c r="AD357">
        <v>1000008220900</v>
      </c>
      <c r="AG357" t="s">
        <v>22766</v>
      </c>
      <c r="AH357" t="s">
        <v>22767</v>
      </c>
      <c r="AI357" t="s">
        <v>22768</v>
      </c>
      <c r="AJ357" t="s">
        <v>22769</v>
      </c>
      <c r="AK357" t="s">
        <v>693</v>
      </c>
      <c r="AL357" t="s">
        <v>22766</v>
      </c>
      <c r="AM357" t="s">
        <v>696</v>
      </c>
      <c r="AN357" t="s">
        <v>22768</v>
      </c>
      <c r="AO357" t="s">
        <v>693</v>
      </c>
      <c r="AP357" t="s">
        <v>696</v>
      </c>
      <c r="AR357" t="s">
        <v>696</v>
      </c>
      <c r="AS357" t="s">
        <v>696</v>
      </c>
      <c r="AT357" t="s">
        <v>22770</v>
      </c>
      <c r="AU357" t="s">
        <v>22771</v>
      </c>
      <c r="AV357" t="s">
        <v>22772</v>
      </c>
      <c r="AW357" t="s">
        <v>230</v>
      </c>
      <c r="AX357" t="s">
        <v>230</v>
      </c>
      <c r="AY357" t="s">
        <v>3080</v>
      </c>
      <c r="AZ357" t="s">
        <v>3080</v>
      </c>
      <c r="BA357" t="s">
        <v>18076</v>
      </c>
      <c r="BB357" s="1">
        <v>46153.674293981479</v>
      </c>
      <c r="BC357">
        <v>2026</v>
      </c>
      <c r="BD357">
        <v>5</v>
      </c>
      <c r="BE357">
        <v>11</v>
      </c>
      <c r="BF357" t="s">
        <v>18077</v>
      </c>
      <c r="BG357" t="s">
        <v>18505</v>
      </c>
      <c r="BH357" t="s">
        <v>17936</v>
      </c>
      <c r="BJ357" t="s">
        <v>22773</v>
      </c>
      <c r="BL357" t="s">
        <v>805</v>
      </c>
      <c r="BM357" t="s">
        <v>802</v>
      </c>
      <c r="BN357" t="s">
        <v>21933</v>
      </c>
      <c r="BO357" t="s">
        <v>237</v>
      </c>
      <c r="BP357" t="s">
        <v>2151</v>
      </c>
      <c r="BQ357" t="s">
        <v>22750</v>
      </c>
      <c r="BR357" t="s">
        <v>22774</v>
      </c>
      <c r="BS357" t="s">
        <v>17920</v>
      </c>
      <c r="BT357">
        <v>2026</v>
      </c>
      <c r="BU357">
        <v>5</v>
      </c>
      <c r="BV357">
        <v>11</v>
      </c>
      <c r="BY357" t="s">
        <v>304</v>
      </c>
      <c r="BZ357" t="s">
        <v>18083</v>
      </c>
      <c r="CA357" s="1">
        <v>46153.673611111109</v>
      </c>
      <c r="CB357" s="2">
        <v>46154</v>
      </c>
      <c r="CE357" t="s">
        <v>2810</v>
      </c>
      <c r="CY357" s="1"/>
      <c r="DQ357" t="s">
        <v>17918</v>
      </c>
      <c r="DR357" t="s">
        <v>693</v>
      </c>
      <c r="DS357" t="s">
        <v>693</v>
      </c>
      <c r="DT357" t="s">
        <v>693</v>
      </c>
      <c r="DV357" t="s">
        <v>693</v>
      </c>
      <c r="EA357" t="s">
        <v>693</v>
      </c>
      <c r="EB357" t="s">
        <v>693</v>
      </c>
      <c r="EP357" t="s">
        <v>20918</v>
      </c>
      <c r="EQ357" t="s">
        <v>18084</v>
      </c>
      <c r="ES357" t="s">
        <v>281</v>
      </c>
      <c r="ET357" t="s">
        <v>22727</v>
      </c>
      <c r="EU357" t="s">
        <v>17962</v>
      </c>
      <c r="EZ357" t="s">
        <v>270</v>
      </c>
      <c r="FB357" t="s">
        <v>281</v>
      </c>
      <c r="FD357" t="s">
        <v>18087</v>
      </c>
      <c r="FE357" t="s">
        <v>281</v>
      </c>
      <c r="FF357" s="1">
        <v>46153.716782407406</v>
      </c>
      <c r="FG357">
        <v>1.02</v>
      </c>
      <c r="FH357">
        <v>0</v>
      </c>
      <c r="FI357">
        <v>1</v>
      </c>
      <c r="FM357" t="s">
        <v>17949</v>
      </c>
    </row>
    <row r="358" spans="1:169" x14ac:dyDescent="0.3">
      <c r="A358">
        <v>0</v>
      </c>
      <c r="B358" t="s">
        <v>17916</v>
      </c>
      <c r="C358" t="s">
        <v>17916</v>
      </c>
      <c r="E358" t="s">
        <v>17918</v>
      </c>
      <c r="F358">
        <v>46162.5</v>
      </c>
      <c r="G358">
        <v>2026</v>
      </c>
      <c r="H358">
        <v>5</v>
      </c>
      <c r="I358">
        <v>20</v>
      </c>
      <c r="O358" t="s">
        <v>17920</v>
      </c>
      <c r="P358">
        <v>2026</v>
      </c>
      <c r="Q358">
        <v>5</v>
      </c>
      <c r="R358">
        <v>11</v>
      </c>
      <c r="S358" t="s">
        <v>22775</v>
      </c>
      <c r="T358" t="s">
        <v>22776</v>
      </c>
      <c r="V358" t="s">
        <v>18063</v>
      </c>
      <c r="Y358" t="s">
        <v>17916</v>
      </c>
      <c r="AB358" t="s">
        <v>251</v>
      </c>
      <c r="AC358" t="s">
        <v>17924</v>
      </c>
      <c r="AD358">
        <v>1000008221561</v>
      </c>
      <c r="AF358" t="s">
        <v>22777</v>
      </c>
      <c r="AI358" t="s">
        <v>22778</v>
      </c>
      <c r="AJ358" t="s">
        <v>22779</v>
      </c>
      <c r="AK358" t="s">
        <v>693</v>
      </c>
      <c r="AN358" t="s">
        <v>22778</v>
      </c>
      <c r="AO358" t="s">
        <v>693</v>
      </c>
      <c r="AT358" t="s">
        <v>22780</v>
      </c>
      <c r="AU358" t="s">
        <v>22781</v>
      </c>
      <c r="AV358" t="s">
        <v>22782</v>
      </c>
      <c r="AW358" t="s">
        <v>230</v>
      </c>
      <c r="AX358" t="s">
        <v>230</v>
      </c>
      <c r="AY358" t="s">
        <v>380</v>
      </c>
      <c r="AZ358" t="s">
        <v>380</v>
      </c>
      <c r="BA358" t="s">
        <v>255</v>
      </c>
      <c r="BB358" s="1">
        <v>46153.756226851852</v>
      </c>
      <c r="BC358">
        <v>2026</v>
      </c>
      <c r="BD358">
        <v>5</v>
      </c>
      <c r="BE358">
        <v>11</v>
      </c>
      <c r="BF358" t="s">
        <v>18100</v>
      </c>
      <c r="BG358" t="s">
        <v>18130</v>
      </c>
      <c r="BH358" t="s">
        <v>17936</v>
      </c>
      <c r="BJ358" t="s">
        <v>22783</v>
      </c>
      <c r="BL358" t="s">
        <v>805</v>
      </c>
      <c r="BM358" t="s">
        <v>802</v>
      </c>
      <c r="BN358" t="s">
        <v>21933</v>
      </c>
      <c r="BO358" t="s">
        <v>237</v>
      </c>
      <c r="BP358" t="s">
        <v>3284</v>
      </c>
      <c r="BQ358" t="s">
        <v>22784</v>
      </c>
      <c r="BR358" t="s">
        <v>22785</v>
      </c>
      <c r="BS358" t="s">
        <v>17920</v>
      </c>
      <c r="BT358">
        <v>2026</v>
      </c>
      <c r="BU358">
        <v>5</v>
      </c>
      <c r="BV358">
        <v>11</v>
      </c>
      <c r="BY358" t="s">
        <v>693</v>
      </c>
      <c r="BZ358" t="s">
        <v>17943</v>
      </c>
      <c r="CA358" s="1">
        <v>46153.755555555559</v>
      </c>
      <c r="CB358" s="2">
        <v>46154</v>
      </c>
      <c r="CE358" t="s">
        <v>2810</v>
      </c>
      <c r="CY358" s="1"/>
      <c r="DQ358" t="s">
        <v>17918</v>
      </c>
      <c r="DS358" t="s">
        <v>693</v>
      </c>
      <c r="EP358" t="s">
        <v>20918</v>
      </c>
      <c r="EQ358" t="s">
        <v>255</v>
      </c>
      <c r="ER358" t="s">
        <v>17945</v>
      </c>
      <c r="ES358" t="s">
        <v>281</v>
      </c>
      <c r="ET358" t="s">
        <v>22727</v>
      </c>
      <c r="EU358" t="s">
        <v>17962</v>
      </c>
      <c r="EZ358" t="s">
        <v>270</v>
      </c>
      <c r="FB358" t="s">
        <v>281</v>
      </c>
      <c r="FD358" t="s">
        <v>17948</v>
      </c>
      <c r="FE358" t="s">
        <v>281</v>
      </c>
      <c r="FF358" s="1">
        <v>46153.800057870372</v>
      </c>
      <c r="FG358">
        <v>1.05</v>
      </c>
      <c r="FH358">
        <v>0</v>
      </c>
      <c r="FI358">
        <v>1</v>
      </c>
      <c r="FM358" t="s">
        <v>17949</v>
      </c>
    </row>
    <row r="359" spans="1:169" x14ac:dyDescent="0.3">
      <c r="A359">
        <v>0</v>
      </c>
      <c r="B359" t="s">
        <v>17917</v>
      </c>
      <c r="C359" t="s">
        <v>17917</v>
      </c>
      <c r="D359" t="s">
        <v>18293</v>
      </c>
      <c r="E359" t="s">
        <v>17918</v>
      </c>
      <c r="F359">
        <v>46157.5</v>
      </c>
      <c r="G359">
        <v>2026</v>
      </c>
      <c r="H359">
        <v>5</v>
      </c>
      <c r="I359">
        <v>15</v>
      </c>
      <c r="J359" t="s">
        <v>17919</v>
      </c>
      <c r="O359" t="s">
        <v>18230</v>
      </c>
      <c r="P359">
        <v>2026</v>
      </c>
      <c r="Q359">
        <v>5</v>
      </c>
      <c r="R359">
        <v>12</v>
      </c>
      <c r="S359" t="s">
        <v>22786</v>
      </c>
      <c r="T359" t="s">
        <v>22787</v>
      </c>
      <c r="Y359" t="s">
        <v>17916</v>
      </c>
      <c r="AB359" t="s">
        <v>251</v>
      </c>
      <c r="AC359" t="s">
        <v>17924</v>
      </c>
      <c r="AD359">
        <v>1000008223660</v>
      </c>
      <c r="AI359" t="s">
        <v>22788</v>
      </c>
      <c r="AJ359" t="s">
        <v>22789</v>
      </c>
      <c r="AK359" t="s">
        <v>693</v>
      </c>
      <c r="AN359" t="s">
        <v>22788</v>
      </c>
      <c r="AO359" t="s">
        <v>693</v>
      </c>
      <c r="AT359" t="s">
        <v>22790</v>
      </c>
      <c r="AU359" t="s">
        <v>22791</v>
      </c>
      <c r="AV359" t="s">
        <v>22792</v>
      </c>
      <c r="AW359" t="s">
        <v>230</v>
      </c>
      <c r="AX359" t="s">
        <v>230</v>
      </c>
      <c r="AY359" t="s">
        <v>380</v>
      </c>
      <c r="AZ359" t="s">
        <v>380</v>
      </c>
      <c r="BA359" t="s">
        <v>255</v>
      </c>
      <c r="BB359" s="1">
        <v>46154.608622685184</v>
      </c>
      <c r="BC359">
        <v>2026</v>
      </c>
      <c r="BD359">
        <v>5</v>
      </c>
      <c r="BE359">
        <v>12</v>
      </c>
      <c r="BF359" t="s">
        <v>17934</v>
      </c>
      <c r="BG359" t="s">
        <v>18130</v>
      </c>
      <c r="BH359" t="s">
        <v>17936</v>
      </c>
      <c r="BJ359" t="s">
        <v>22793</v>
      </c>
      <c r="BL359" t="s">
        <v>805</v>
      </c>
      <c r="BM359" t="s">
        <v>802</v>
      </c>
      <c r="BN359" t="s">
        <v>21933</v>
      </c>
      <c r="BO359" t="s">
        <v>237</v>
      </c>
      <c r="BP359" t="s">
        <v>22794</v>
      </c>
      <c r="BQ359" t="s">
        <v>22795</v>
      </c>
      <c r="BR359" t="s">
        <v>22796</v>
      </c>
      <c r="BS359" t="s">
        <v>18230</v>
      </c>
      <c r="BT359">
        <v>2026</v>
      </c>
      <c r="BU359">
        <v>5</v>
      </c>
      <c r="BV359">
        <v>12</v>
      </c>
      <c r="BY359" t="s">
        <v>693</v>
      </c>
      <c r="BZ359" t="s">
        <v>17943</v>
      </c>
      <c r="CA359" s="1">
        <v>46154.60833333333</v>
      </c>
      <c r="CB359" s="2">
        <v>46155</v>
      </c>
      <c r="CE359" t="s">
        <v>2810</v>
      </c>
      <c r="CY359" s="1"/>
      <c r="DQ359" t="s">
        <v>17918</v>
      </c>
      <c r="DS359" t="s">
        <v>693</v>
      </c>
      <c r="EP359" t="s">
        <v>20918</v>
      </c>
      <c r="EQ359" t="s">
        <v>255</v>
      </c>
      <c r="ER359" t="s">
        <v>17945</v>
      </c>
      <c r="ES359" t="s">
        <v>281</v>
      </c>
      <c r="ET359" t="s">
        <v>22727</v>
      </c>
      <c r="EU359" t="s">
        <v>17962</v>
      </c>
      <c r="EZ359" t="s">
        <v>270</v>
      </c>
      <c r="FB359" t="s">
        <v>281</v>
      </c>
      <c r="FD359" t="s">
        <v>17948</v>
      </c>
      <c r="FE359" t="s">
        <v>281</v>
      </c>
      <c r="FF359" s="1">
        <v>46156.800243055557</v>
      </c>
      <c r="FG359">
        <v>52.6</v>
      </c>
      <c r="FH359">
        <v>2</v>
      </c>
      <c r="FI359">
        <v>1</v>
      </c>
      <c r="FM359" t="s">
        <v>17949</v>
      </c>
    </row>
    <row r="360" spans="1:169" x14ac:dyDescent="0.3">
      <c r="A360">
        <v>0</v>
      </c>
      <c r="B360" t="s">
        <v>17917</v>
      </c>
      <c r="C360" t="s">
        <v>17916</v>
      </c>
      <c r="D360" t="s">
        <v>22797</v>
      </c>
      <c r="E360" t="s">
        <v>17918</v>
      </c>
      <c r="F360">
        <v>46157.291666666664</v>
      </c>
      <c r="G360">
        <v>2026</v>
      </c>
      <c r="H360">
        <v>5</v>
      </c>
      <c r="I360">
        <v>15</v>
      </c>
      <c r="J360" t="s">
        <v>17963</v>
      </c>
      <c r="O360" t="s">
        <v>18000</v>
      </c>
      <c r="P360">
        <v>2026</v>
      </c>
      <c r="Q360">
        <v>5</v>
      </c>
      <c r="R360">
        <v>14</v>
      </c>
      <c r="S360" t="s">
        <v>22798</v>
      </c>
      <c r="T360" t="s">
        <v>22799</v>
      </c>
      <c r="W360" t="s">
        <v>2843</v>
      </c>
      <c r="Y360" t="s">
        <v>17916</v>
      </c>
      <c r="AB360" t="s">
        <v>251</v>
      </c>
      <c r="AC360" t="s">
        <v>17924</v>
      </c>
      <c r="AD360">
        <v>1000008229006</v>
      </c>
      <c r="AI360" t="s">
        <v>22800</v>
      </c>
      <c r="AJ360" t="s">
        <v>22801</v>
      </c>
      <c r="AK360" t="s">
        <v>693</v>
      </c>
      <c r="AM360" t="s">
        <v>22802</v>
      </c>
      <c r="AN360" t="s">
        <v>22800</v>
      </c>
      <c r="AO360" t="s">
        <v>693</v>
      </c>
      <c r="AP360" t="s">
        <v>22802</v>
      </c>
      <c r="AR360" t="s">
        <v>22802</v>
      </c>
      <c r="AS360" t="s">
        <v>22802</v>
      </c>
      <c r="AT360" t="s">
        <v>22803</v>
      </c>
      <c r="AU360" t="s">
        <v>22804</v>
      </c>
      <c r="AV360" t="s">
        <v>22805</v>
      </c>
      <c r="AW360" t="s">
        <v>230</v>
      </c>
      <c r="AX360" t="s">
        <v>230</v>
      </c>
      <c r="AY360" t="s">
        <v>380</v>
      </c>
      <c r="AZ360" t="s">
        <v>380</v>
      </c>
      <c r="BA360" t="s">
        <v>255</v>
      </c>
      <c r="BB360" s="1">
        <v>46156.49386574074</v>
      </c>
      <c r="BC360">
        <v>2026</v>
      </c>
      <c r="BD360">
        <v>5</v>
      </c>
      <c r="BE360">
        <v>14</v>
      </c>
      <c r="BF360" t="s">
        <v>18675</v>
      </c>
      <c r="BG360" t="s">
        <v>18130</v>
      </c>
      <c r="BH360" t="s">
        <v>17936</v>
      </c>
      <c r="BJ360" t="s">
        <v>22802</v>
      </c>
      <c r="BL360" t="s">
        <v>805</v>
      </c>
      <c r="BM360" t="s">
        <v>802</v>
      </c>
      <c r="BN360" t="s">
        <v>21933</v>
      </c>
      <c r="BO360" t="s">
        <v>237</v>
      </c>
      <c r="BP360" t="s">
        <v>2882</v>
      </c>
      <c r="BQ360" t="s">
        <v>22784</v>
      </c>
      <c r="BR360" t="s">
        <v>22806</v>
      </c>
      <c r="BS360" t="s">
        <v>18000</v>
      </c>
      <c r="BT360">
        <v>2026</v>
      </c>
      <c r="BU360">
        <v>5</v>
      </c>
      <c r="BV360">
        <v>14</v>
      </c>
      <c r="BY360" t="s">
        <v>693</v>
      </c>
      <c r="BZ360" t="s">
        <v>17943</v>
      </c>
      <c r="CA360" s="1">
        <v>46156.493750000001</v>
      </c>
      <c r="CB360" s="2">
        <v>46156</v>
      </c>
      <c r="CE360" t="s">
        <v>2810</v>
      </c>
      <c r="CY360" s="1"/>
      <c r="DQ360" t="s">
        <v>17918</v>
      </c>
      <c r="DS360" t="s">
        <v>693</v>
      </c>
      <c r="EP360" t="s">
        <v>20918</v>
      </c>
      <c r="EQ360" t="s">
        <v>255</v>
      </c>
      <c r="ER360" t="s">
        <v>17945</v>
      </c>
      <c r="ES360" t="s">
        <v>281</v>
      </c>
      <c r="ET360" t="s">
        <v>22727</v>
      </c>
      <c r="EU360" t="s">
        <v>17962</v>
      </c>
      <c r="EZ360" t="s">
        <v>270</v>
      </c>
      <c r="FB360" t="s">
        <v>281</v>
      </c>
      <c r="FD360" t="s">
        <v>17948</v>
      </c>
      <c r="FE360" t="s">
        <v>281</v>
      </c>
      <c r="FF360" s="1">
        <v>46156.508449074077</v>
      </c>
      <c r="FG360">
        <v>0.35</v>
      </c>
      <c r="FH360">
        <v>0</v>
      </c>
      <c r="FM360" t="s">
        <v>17949</v>
      </c>
    </row>
    <row r="361" spans="1:169" x14ac:dyDescent="0.3">
      <c r="A361">
        <v>0</v>
      </c>
      <c r="B361" t="s">
        <v>17916</v>
      </c>
      <c r="C361" t="s">
        <v>17916</v>
      </c>
      <c r="E361" t="s">
        <v>17918</v>
      </c>
      <c r="F361">
        <v>46161.5</v>
      </c>
      <c r="G361">
        <v>2026</v>
      </c>
      <c r="H361">
        <v>5</v>
      </c>
      <c r="I361">
        <v>19</v>
      </c>
      <c r="O361" t="s">
        <v>18000</v>
      </c>
      <c r="P361">
        <v>2026</v>
      </c>
      <c r="Q361">
        <v>5</v>
      </c>
      <c r="R361">
        <v>14</v>
      </c>
      <c r="S361" t="s">
        <v>22807</v>
      </c>
      <c r="T361" t="s">
        <v>22808</v>
      </c>
      <c r="Y361" t="s">
        <v>17916</v>
      </c>
      <c r="AB361" t="s">
        <v>251</v>
      </c>
      <c r="AC361" t="s">
        <v>17924</v>
      </c>
      <c r="AD361">
        <v>1000008229010</v>
      </c>
      <c r="AI361" t="s">
        <v>22809</v>
      </c>
      <c r="AJ361" t="s">
        <v>22810</v>
      </c>
      <c r="AK361" t="s">
        <v>693</v>
      </c>
      <c r="AM361" t="s">
        <v>22811</v>
      </c>
      <c r="AN361" t="s">
        <v>22809</v>
      </c>
      <c r="AO361" t="s">
        <v>693</v>
      </c>
      <c r="AR361" t="s">
        <v>22811</v>
      </c>
      <c r="AT361" t="s">
        <v>22812</v>
      </c>
      <c r="AU361" t="s">
        <v>22813</v>
      </c>
      <c r="AV361" t="s">
        <v>22814</v>
      </c>
      <c r="AW361" t="s">
        <v>230</v>
      </c>
      <c r="AX361" t="s">
        <v>230</v>
      </c>
      <c r="AY361" t="s">
        <v>380</v>
      </c>
      <c r="AZ361" t="s">
        <v>380</v>
      </c>
      <c r="BA361" t="s">
        <v>255</v>
      </c>
      <c r="BB361" s="1">
        <v>46156.484293981484</v>
      </c>
      <c r="BC361">
        <v>2026</v>
      </c>
      <c r="BD361">
        <v>5</v>
      </c>
      <c r="BE361">
        <v>14</v>
      </c>
      <c r="BF361" t="s">
        <v>18100</v>
      </c>
      <c r="BG361" t="s">
        <v>18130</v>
      </c>
      <c r="BH361" t="s">
        <v>17936</v>
      </c>
      <c r="BJ361" t="s">
        <v>22811</v>
      </c>
      <c r="BL361" t="s">
        <v>240</v>
      </c>
      <c r="BM361" t="s">
        <v>275</v>
      </c>
      <c r="BN361" t="s">
        <v>21933</v>
      </c>
      <c r="BO361" t="s">
        <v>237</v>
      </c>
      <c r="BP361" t="s">
        <v>22815</v>
      </c>
      <c r="BQ361" t="s">
        <v>22739</v>
      </c>
      <c r="BR361" t="s">
        <v>22816</v>
      </c>
      <c r="BS361" t="s">
        <v>18000</v>
      </c>
      <c r="BT361">
        <v>2026</v>
      </c>
      <c r="BU361">
        <v>5</v>
      </c>
      <c r="BV361">
        <v>14</v>
      </c>
      <c r="BY361" t="s">
        <v>693</v>
      </c>
      <c r="BZ361" t="s">
        <v>17943</v>
      </c>
      <c r="CA361" s="1">
        <v>46156.484027777777</v>
      </c>
      <c r="CB361" s="2">
        <v>46156</v>
      </c>
      <c r="CE361" t="s">
        <v>2810</v>
      </c>
      <c r="CY361" s="1"/>
      <c r="DQ361" t="s">
        <v>17918</v>
      </c>
      <c r="DS361" t="s">
        <v>693</v>
      </c>
      <c r="EP361" t="s">
        <v>20918</v>
      </c>
      <c r="EQ361" t="s">
        <v>255</v>
      </c>
      <c r="ER361" t="s">
        <v>17945</v>
      </c>
      <c r="ES361" t="s">
        <v>281</v>
      </c>
      <c r="ET361" t="s">
        <v>22727</v>
      </c>
      <c r="EU361" t="s">
        <v>17962</v>
      </c>
      <c r="EZ361" t="s">
        <v>270</v>
      </c>
      <c r="FB361" t="s">
        <v>281</v>
      </c>
      <c r="FD361" t="s">
        <v>17948</v>
      </c>
      <c r="FE361" t="s">
        <v>281</v>
      </c>
      <c r="FF361" s="1">
        <v>46156.508449074077</v>
      </c>
      <c r="FG361">
        <v>0.57999999999999996</v>
      </c>
      <c r="FH361">
        <v>0</v>
      </c>
      <c r="FM361" t="s">
        <v>17949</v>
      </c>
    </row>
    <row r="362" spans="1:169" x14ac:dyDescent="0.3">
      <c r="A362">
        <v>0</v>
      </c>
      <c r="B362" t="s">
        <v>17916</v>
      </c>
      <c r="C362" t="s">
        <v>17916</v>
      </c>
      <c r="E362" t="s">
        <v>17918</v>
      </c>
      <c r="F362">
        <v>46157.291666666664</v>
      </c>
      <c r="G362">
        <v>2026</v>
      </c>
      <c r="H362">
        <v>5</v>
      </c>
      <c r="I362">
        <v>15</v>
      </c>
      <c r="J362" t="s">
        <v>17963</v>
      </c>
      <c r="O362" t="s">
        <v>18000</v>
      </c>
      <c r="P362">
        <v>2026</v>
      </c>
      <c r="Q362">
        <v>5</v>
      </c>
      <c r="R362">
        <v>14</v>
      </c>
      <c r="S362" t="s">
        <v>22817</v>
      </c>
      <c r="T362" t="s">
        <v>22818</v>
      </c>
      <c r="Y362" t="s">
        <v>17916</v>
      </c>
      <c r="AB362" t="s">
        <v>251</v>
      </c>
      <c r="AC362" t="s">
        <v>17924</v>
      </c>
      <c r="AD362">
        <v>1000008229179</v>
      </c>
      <c r="AI362" t="s">
        <v>22819</v>
      </c>
      <c r="AJ362" t="s">
        <v>22820</v>
      </c>
      <c r="AK362" t="s">
        <v>693</v>
      </c>
      <c r="AM362" t="s">
        <v>22821</v>
      </c>
      <c r="AN362" t="s">
        <v>22819</v>
      </c>
      <c r="AO362" t="s">
        <v>693</v>
      </c>
      <c r="AP362" t="s">
        <v>20869</v>
      </c>
      <c r="AR362" t="s">
        <v>22821</v>
      </c>
      <c r="AS362" t="s">
        <v>20869</v>
      </c>
      <c r="AT362" t="s">
        <v>22822</v>
      </c>
      <c r="AU362" t="s">
        <v>22823</v>
      </c>
      <c r="AV362" t="s">
        <v>22824</v>
      </c>
      <c r="AW362" t="s">
        <v>230</v>
      </c>
      <c r="AX362" t="s">
        <v>230</v>
      </c>
      <c r="AY362" t="s">
        <v>380</v>
      </c>
      <c r="AZ362" t="s">
        <v>380</v>
      </c>
      <c r="BA362" t="s">
        <v>255</v>
      </c>
      <c r="BB362" s="1">
        <v>46156.507488425923</v>
      </c>
      <c r="BC362">
        <v>2026</v>
      </c>
      <c r="BD362">
        <v>5</v>
      </c>
      <c r="BE362">
        <v>14</v>
      </c>
      <c r="BF362" t="s">
        <v>17934</v>
      </c>
      <c r="BG362" t="s">
        <v>18130</v>
      </c>
      <c r="BH362" t="s">
        <v>17936</v>
      </c>
      <c r="BJ362" t="s">
        <v>22825</v>
      </c>
      <c r="BL362" t="s">
        <v>240</v>
      </c>
      <c r="BM362" t="s">
        <v>275</v>
      </c>
      <c r="BN362" t="s">
        <v>21933</v>
      </c>
      <c r="BO362" t="s">
        <v>237</v>
      </c>
      <c r="BP362" t="s">
        <v>22826</v>
      </c>
      <c r="BQ362" t="s">
        <v>22739</v>
      </c>
      <c r="BR362" t="s">
        <v>22827</v>
      </c>
      <c r="BS362" t="s">
        <v>18000</v>
      </c>
      <c r="BT362">
        <v>2026</v>
      </c>
      <c r="BU362">
        <v>5</v>
      </c>
      <c r="BV362">
        <v>14</v>
      </c>
      <c r="BY362" t="s">
        <v>693</v>
      </c>
      <c r="BZ362" t="s">
        <v>17943</v>
      </c>
      <c r="CA362" s="1">
        <v>46156.506944444445</v>
      </c>
      <c r="CB362" s="2">
        <v>46157</v>
      </c>
      <c r="CE362" t="s">
        <v>2810</v>
      </c>
      <c r="CY362" s="1"/>
      <c r="DQ362" t="s">
        <v>17918</v>
      </c>
      <c r="DS362" t="s">
        <v>693</v>
      </c>
      <c r="EP362" t="s">
        <v>20918</v>
      </c>
      <c r="EQ362" t="s">
        <v>255</v>
      </c>
      <c r="ER362" t="s">
        <v>17945</v>
      </c>
      <c r="ES362" t="s">
        <v>281</v>
      </c>
      <c r="ET362" t="s">
        <v>22727</v>
      </c>
      <c r="EU362" t="s">
        <v>17962</v>
      </c>
      <c r="EZ362" t="s">
        <v>270</v>
      </c>
      <c r="FB362" t="s">
        <v>281</v>
      </c>
      <c r="FD362" t="s">
        <v>17948</v>
      </c>
      <c r="FE362" t="s">
        <v>281</v>
      </c>
      <c r="FF362" s="1">
        <v>46156.550069444442</v>
      </c>
      <c r="FG362">
        <v>1.02</v>
      </c>
      <c r="FH362">
        <v>0</v>
      </c>
      <c r="FM362" t="s">
        <v>17949</v>
      </c>
    </row>
    <row r="363" spans="1:169" x14ac:dyDescent="0.3">
      <c r="A363">
        <v>0</v>
      </c>
      <c r="B363" t="s">
        <v>17916</v>
      </c>
      <c r="C363" t="s">
        <v>17916</v>
      </c>
      <c r="E363" t="s">
        <v>17918</v>
      </c>
      <c r="F363">
        <v>46157.291666666664</v>
      </c>
      <c r="G363">
        <v>2026</v>
      </c>
      <c r="H363">
        <v>5</v>
      </c>
      <c r="I363">
        <v>15</v>
      </c>
      <c r="J363" t="s">
        <v>17963</v>
      </c>
      <c r="O363" t="s">
        <v>18000</v>
      </c>
      <c r="P363">
        <v>2026</v>
      </c>
      <c r="Q363">
        <v>5</v>
      </c>
      <c r="R363">
        <v>14</v>
      </c>
      <c r="S363" t="s">
        <v>22828</v>
      </c>
      <c r="T363" t="s">
        <v>22829</v>
      </c>
      <c r="Y363" t="s">
        <v>17916</v>
      </c>
      <c r="AB363" t="s">
        <v>251</v>
      </c>
      <c r="AC363" t="s">
        <v>18065</v>
      </c>
      <c r="AD363">
        <v>1000008228934</v>
      </c>
      <c r="AG363" t="s">
        <v>22830</v>
      </c>
      <c r="AH363" t="s">
        <v>22831</v>
      </c>
      <c r="AI363" t="s">
        <v>22832</v>
      </c>
      <c r="AJ363" t="s">
        <v>22833</v>
      </c>
      <c r="AK363" t="s">
        <v>693</v>
      </c>
      <c r="AL363" t="s">
        <v>22830</v>
      </c>
      <c r="AM363" t="s">
        <v>22834</v>
      </c>
      <c r="AN363" t="s">
        <v>22832</v>
      </c>
      <c r="AO363" t="s">
        <v>693</v>
      </c>
      <c r="AR363" t="s">
        <v>22834</v>
      </c>
      <c r="AT363" t="s">
        <v>22835</v>
      </c>
      <c r="AU363" t="s">
        <v>22836</v>
      </c>
      <c r="AV363" t="s">
        <v>22837</v>
      </c>
      <c r="AW363" t="s">
        <v>230</v>
      </c>
      <c r="AX363" t="s">
        <v>230</v>
      </c>
      <c r="AY363" t="s">
        <v>380</v>
      </c>
      <c r="AZ363" t="s">
        <v>380</v>
      </c>
      <c r="BA363" t="s">
        <v>18076</v>
      </c>
      <c r="BB363" s="1">
        <v>46156.47996527778</v>
      </c>
      <c r="BC363">
        <v>2026</v>
      </c>
      <c r="BD363">
        <v>5</v>
      </c>
      <c r="BE363">
        <v>14</v>
      </c>
      <c r="BF363" t="s">
        <v>18077</v>
      </c>
      <c r="BG363" t="s">
        <v>18130</v>
      </c>
      <c r="BH363" t="s">
        <v>17936</v>
      </c>
      <c r="BJ363" t="s">
        <v>22834</v>
      </c>
      <c r="BL363" t="s">
        <v>805</v>
      </c>
      <c r="BM363" t="s">
        <v>802</v>
      </c>
      <c r="BN363" t="s">
        <v>21933</v>
      </c>
      <c r="BO363" t="s">
        <v>237</v>
      </c>
      <c r="BP363" t="s">
        <v>22838</v>
      </c>
      <c r="BQ363" t="s">
        <v>22784</v>
      </c>
      <c r="BR363" t="s">
        <v>22839</v>
      </c>
      <c r="BS363" t="s">
        <v>18000</v>
      </c>
      <c r="BT363">
        <v>2026</v>
      </c>
      <c r="BU363">
        <v>5</v>
      </c>
      <c r="BV363">
        <v>14</v>
      </c>
      <c r="BY363" t="s">
        <v>304</v>
      </c>
      <c r="BZ363" t="s">
        <v>18083</v>
      </c>
      <c r="CA363" s="1">
        <v>46156.479861111111</v>
      </c>
      <c r="CB363" s="2">
        <v>46156</v>
      </c>
      <c r="CE363" t="s">
        <v>2810</v>
      </c>
      <c r="CY363" s="1"/>
      <c r="DQ363" t="s">
        <v>17918</v>
      </c>
      <c r="DR363" t="s">
        <v>693</v>
      </c>
      <c r="DS363" t="s">
        <v>693</v>
      </c>
      <c r="DT363" t="s">
        <v>693</v>
      </c>
      <c r="DV363" t="s">
        <v>693</v>
      </c>
      <c r="EA363" t="s">
        <v>693</v>
      </c>
      <c r="EB363" t="s">
        <v>693</v>
      </c>
      <c r="EP363" t="s">
        <v>20918</v>
      </c>
      <c r="EQ363" t="s">
        <v>18084</v>
      </c>
      <c r="ES363" t="s">
        <v>281</v>
      </c>
      <c r="ET363" t="s">
        <v>22727</v>
      </c>
      <c r="EU363" t="s">
        <v>17962</v>
      </c>
      <c r="EZ363" t="s">
        <v>270</v>
      </c>
      <c r="FB363" t="s">
        <v>281</v>
      </c>
      <c r="FD363" t="s">
        <v>18087</v>
      </c>
      <c r="FE363" t="s">
        <v>281</v>
      </c>
      <c r="FF363" s="1">
        <v>46156.508449074077</v>
      </c>
      <c r="FG363">
        <v>0.68</v>
      </c>
      <c r="FH363">
        <v>0</v>
      </c>
      <c r="FM363" t="s">
        <v>17949</v>
      </c>
    </row>
    <row r="364" spans="1:169" x14ac:dyDescent="0.3">
      <c r="A364">
        <v>0</v>
      </c>
      <c r="B364" t="s">
        <v>17916</v>
      </c>
      <c r="C364" t="s">
        <v>17916</v>
      </c>
      <c r="E364" t="s">
        <v>17918</v>
      </c>
      <c r="F364">
        <v>46157.291666666664</v>
      </c>
      <c r="G364">
        <v>2026</v>
      </c>
      <c r="H364">
        <v>5</v>
      </c>
      <c r="I364">
        <v>15</v>
      </c>
      <c r="J364" t="s">
        <v>17963</v>
      </c>
      <c r="O364" t="s">
        <v>18000</v>
      </c>
      <c r="P364">
        <v>2026</v>
      </c>
      <c r="Q364">
        <v>5</v>
      </c>
      <c r="R364">
        <v>14</v>
      </c>
      <c r="S364" t="s">
        <v>22840</v>
      </c>
      <c r="T364" t="s">
        <v>22841</v>
      </c>
      <c r="Y364" t="s">
        <v>17916</v>
      </c>
      <c r="AB364" t="s">
        <v>251</v>
      </c>
      <c r="AC364" t="s">
        <v>18065</v>
      </c>
      <c r="AD364">
        <v>1000008229158</v>
      </c>
      <c r="AG364" t="s">
        <v>22842</v>
      </c>
      <c r="AH364" t="s">
        <v>22843</v>
      </c>
      <c r="AI364" t="s">
        <v>22844</v>
      </c>
      <c r="AJ364" t="s">
        <v>22845</v>
      </c>
      <c r="AK364" t="s">
        <v>693</v>
      </c>
      <c r="AL364" t="s">
        <v>22842</v>
      </c>
      <c r="AN364" t="s">
        <v>22844</v>
      </c>
      <c r="AO364" t="s">
        <v>693</v>
      </c>
      <c r="AT364" t="s">
        <v>22846</v>
      </c>
      <c r="AU364" t="s">
        <v>22847</v>
      </c>
      <c r="AV364" t="s">
        <v>22848</v>
      </c>
      <c r="AW364" t="s">
        <v>230</v>
      </c>
      <c r="AX364" t="s">
        <v>230</v>
      </c>
      <c r="AY364" t="s">
        <v>1887</v>
      </c>
      <c r="AZ364" t="s">
        <v>1887</v>
      </c>
      <c r="BA364" t="s">
        <v>18076</v>
      </c>
      <c r="BB364" s="1">
        <v>46156.50273148148</v>
      </c>
      <c r="BC364">
        <v>2026</v>
      </c>
      <c r="BD364">
        <v>5</v>
      </c>
      <c r="BE364">
        <v>14</v>
      </c>
      <c r="BF364" t="s">
        <v>18687</v>
      </c>
      <c r="BG364" t="s">
        <v>17935</v>
      </c>
      <c r="BH364" t="s">
        <v>17936</v>
      </c>
      <c r="BJ364" t="s">
        <v>22849</v>
      </c>
      <c r="BL364" t="s">
        <v>240</v>
      </c>
      <c r="BM364" t="s">
        <v>275</v>
      </c>
      <c r="BN364" t="s">
        <v>21933</v>
      </c>
      <c r="BO364" t="s">
        <v>237</v>
      </c>
      <c r="BP364" t="s">
        <v>3233</v>
      </c>
      <c r="BQ364" t="s">
        <v>22739</v>
      </c>
      <c r="BR364" t="s">
        <v>22850</v>
      </c>
      <c r="BS364" t="s">
        <v>18000</v>
      </c>
      <c r="BT364">
        <v>2026</v>
      </c>
      <c r="BU364">
        <v>5</v>
      </c>
      <c r="BV364">
        <v>14</v>
      </c>
      <c r="BY364" t="s">
        <v>386</v>
      </c>
      <c r="BZ364" t="s">
        <v>18083</v>
      </c>
      <c r="CA364" s="1">
        <v>46156.502083333333</v>
      </c>
      <c r="CB364" s="2">
        <v>46157</v>
      </c>
      <c r="CE364" t="s">
        <v>2810</v>
      </c>
      <c r="CY364" s="1"/>
      <c r="DQ364" t="s">
        <v>17918</v>
      </c>
      <c r="DR364" t="s">
        <v>693</v>
      </c>
      <c r="DS364" t="s">
        <v>693</v>
      </c>
      <c r="DT364" t="s">
        <v>693</v>
      </c>
      <c r="DV364" t="s">
        <v>693</v>
      </c>
      <c r="EA364" t="s">
        <v>693</v>
      </c>
      <c r="EB364" t="s">
        <v>693</v>
      </c>
      <c r="EP364" t="s">
        <v>20918</v>
      </c>
      <c r="EQ364" t="s">
        <v>18084</v>
      </c>
      <c r="ES364" t="s">
        <v>281</v>
      </c>
      <c r="ET364" t="s">
        <v>22727</v>
      </c>
      <c r="EU364" t="s">
        <v>17962</v>
      </c>
      <c r="EZ364" t="s">
        <v>270</v>
      </c>
      <c r="FB364" t="s">
        <v>281</v>
      </c>
      <c r="FD364" t="s">
        <v>18133</v>
      </c>
      <c r="FE364" t="s">
        <v>281</v>
      </c>
      <c r="FF364" s="1">
        <v>46156.591747685183</v>
      </c>
      <c r="FG364">
        <v>2.14</v>
      </c>
      <c r="FH364">
        <v>0</v>
      </c>
      <c r="FM364" t="s">
        <v>17949</v>
      </c>
    </row>
    <row r="365" spans="1:169" x14ac:dyDescent="0.3">
      <c r="A365">
        <v>0</v>
      </c>
      <c r="B365" t="s">
        <v>17916</v>
      </c>
      <c r="C365" t="s">
        <v>17916</v>
      </c>
      <c r="E365" t="s">
        <v>17918</v>
      </c>
      <c r="F365">
        <v>46157.291666666664</v>
      </c>
      <c r="G365">
        <v>2026</v>
      </c>
      <c r="H365">
        <v>5</v>
      </c>
      <c r="I365">
        <v>15</v>
      </c>
      <c r="J365" t="s">
        <v>17963</v>
      </c>
      <c r="O365" t="s">
        <v>18000</v>
      </c>
      <c r="P365">
        <v>2026</v>
      </c>
      <c r="Q365">
        <v>5</v>
      </c>
      <c r="R365">
        <v>14</v>
      </c>
      <c r="S365" t="s">
        <v>22851</v>
      </c>
      <c r="T365" t="s">
        <v>22852</v>
      </c>
      <c r="Y365" t="s">
        <v>17916</v>
      </c>
      <c r="AB365" t="s">
        <v>251</v>
      </c>
      <c r="AC365" t="s">
        <v>17924</v>
      </c>
      <c r="AD365">
        <v>1000008239240</v>
      </c>
      <c r="AI365" t="s">
        <v>22853</v>
      </c>
      <c r="AJ365" t="s">
        <v>22854</v>
      </c>
      <c r="AK365" t="s">
        <v>693</v>
      </c>
      <c r="AM365" t="s">
        <v>22855</v>
      </c>
      <c r="AN365" t="s">
        <v>22853</v>
      </c>
      <c r="AO365" t="s">
        <v>693</v>
      </c>
      <c r="AR365" t="s">
        <v>22855</v>
      </c>
      <c r="AT365" t="s">
        <v>22856</v>
      </c>
      <c r="AU365" t="s">
        <v>22721</v>
      </c>
      <c r="AV365" t="s">
        <v>22722</v>
      </c>
      <c r="AW365" t="s">
        <v>230</v>
      </c>
      <c r="AX365" t="s">
        <v>230</v>
      </c>
      <c r="AY365" t="s">
        <v>380</v>
      </c>
      <c r="AZ365" t="s">
        <v>380</v>
      </c>
      <c r="BA365" t="s">
        <v>255</v>
      </c>
      <c r="BB365" s="1">
        <v>46156.704050925924</v>
      </c>
      <c r="BC365">
        <v>2026</v>
      </c>
      <c r="BD365">
        <v>5</v>
      </c>
      <c r="BE365">
        <v>14</v>
      </c>
      <c r="BF365" t="s">
        <v>18100</v>
      </c>
      <c r="BG365" t="s">
        <v>18130</v>
      </c>
      <c r="BH365" t="s">
        <v>17936</v>
      </c>
      <c r="BJ365" t="s">
        <v>22855</v>
      </c>
      <c r="BL365" t="s">
        <v>805</v>
      </c>
      <c r="BM365" t="s">
        <v>802</v>
      </c>
      <c r="BN365" t="s">
        <v>21933</v>
      </c>
      <c r="BO365" t="s">
        <v>237</v>
      </c>
      <c r="BP365" t="s">
        <v>22724</v>
      </c>
      <c r="BQ365" t="s">
        <v>22725</v>
      </c>
      <c r="BR365" t="s">
        <v>22857</v>
      </c>
      <c r="BS365" t="s">
        <v>18000</v>
      </c>
      <c r="BT365">
        <v>2026</v>
      </c>
      <c r="BU365">
        <v>5</v>
      </c>
      <c r="BV365">
        <v>14</v>
      </c>
      <c r="BY365" t="s">
        <v>693</v>
      </c>
      <c r="BZ365" t="s">
        <v>17943</v>
      </c>
      <c r="CA365" s="1">
        <v>46156.703472222223</v>
      </c>
      <c r="CB365" s="2">
        <v>46157</v>
      </c>
      <c r="CE365" t="s">
        <v>2810</v>
      </c>
      <c r="CY365" s="1"/>
      <c r="DQ365" t="s">
        <v>17918</v>
      </c>
      <c r="DS365" t="s">
        <v>693</v>
      </c>
      <c r="EP365" t="s">
        <v>20918</v>
      </c>
      <c r="EQ365" t="s">
        <v>255</v>
      </c>
      <c r="ER365" t="s">
        <v>17945</v>
      </c>
      <c r="ES365" t="s">
        <v>281</v>
      </c>
      <c r="ET365" t="s">
        <v>22727</v>
      </c>
      <c r="EU365" t="s">
        <v>17962</v>
      </c>
      <c r="EZ365" t="s">
        <v>270</v>
      </c>
      <c r="FB365" t="s">
        <v>281</v>
      </c>
      <c r="FD365" t="s">
        <v>17948</v>
      </c>
      <c r="FE365" t="s">
        <v>281</v>
      </c>
      <c r="FF365" s="1">
        <v>46156.716874999998</v>
      </c>
      <c r="FG365">
        <v>0.31</v>
      </c>
      <c r="FH365">
        <v>0</v>
      </c>
      <c r="FM365" t="s">
        <v>17949</v>
      </c>
    </row>
    <row r="366" spans="1:169" x14ac:dyDescent="0.3">
      <c r="A366">
        <v>0</v>
      </c>
      <c r="B366" t="s">
        <v>17916</v>
      </c>
      <c r="C366" t="s">
        <v>17916</v>
      </c>
      <c r="E366" t="s">
        <v>17918</v>
      </c>
      <c r="F366">
        <v>46158.291666666664</v>
      </c>
      <c r="G366">
        <v>2026</v>
      </c>
      <c r="H366">
        <v>5</v>
      </c>
      <c r="I366">
        <v>16</v>
      </c>
      <c r="J366" t="s">
        <v>17963</v>
      </c>
      <c r="O366" t="s">
        <v>18000</v>
      </c>
      <c r="P366">
        <v>2026</v>
      </c>
      <c r="Q366">
        <v>5</v>
      </c>
      <c r="R366">
        <v>14</v>
      </c>
      <c r="S366" t="s">
        <v>22858</v>
      </c>
      <c r="T366" t="s">
        <v>22859</v>
      </c>
      <c r="Y366" t="s">
        <v>17916</v>
      </c>
      <c r="AB366" t="s">
        <v>251</v>
      </c>
      <c r="AC366" t="s">
        <v>18065</v>
      </c>
      <c r="AD366">
        <v>1000008229267</v>
      </c>
      <c r="AG366" t="s">
        <v>22860</v>
      </c>
      <c r="AH366" t="s">
        <v>22861</v>
      </c>
      <c r="AI366" t="s">
        <v>22862</v>
      </c>
      <c r="AJ366" t="s">
        <v>22863</v>
      </c>
      <c r="AK366" t="s">
        <v>693</v>
      </c>
      <c r="AL366" t="s">
        <v>22860</v>
      </c>
      <c r="AN366" t="s">
        <v>22862</v>
      </c>
      <c r="AO366" t="s">
        <v>693</v>
      </c>
      <c r="AT366" t="s">
        <v>22864</v>
      </c>
      <c r="AU366" t="s">
        <v>22865</v>
      </c>
      <c r="AV366" t="s">
        <v>22866</v>
      </c>
      <c r="AW366" t="s">
        <v>230</v>
      </c>
      <c r="AX366" t="s">
        <v>230</v>
      </c>
      <c r="AY366" t="s">
        <v>380</v>
      </c>
      <c r="AZ366" t="s">
        <v>380</v>
      </c>
      <c r="BA366" t="s">
        <v>18076</v>
      </c>
      <c r="BB366" s="1">
        <v>46156.518530092595</v>
      </c>
      <c r="BC366">
        <v>2026</v>
      </c>
      <c r="BD366">
        <v>5</v>
      </c>
      <c r="BE366">
        <v>14</v>
      </c>
      <c r="BF366" t="s">
        <v>18077</v>
      </c>
      <c r="BG366" t="s">
        <v>18130</v>
      </c>
      <c r="BH366" t="s">
        <v>17936</v>
      </c>
      <c r="BJ366" t="s">
        <v>22867</v>
      </c>
      <c r="BL366" t="s">
        <v>805</v>
      </c>
      <c r="BM366" t="s">
        <v>802</v>
      </c>
      <c r="BN366" t="s">
        <v>21933</v>
      </c>
      <c r="BO366" t="s">
        <v>237</v>
      </c>
      <c r="BP366" t="s">
        <v>3293</v>
      </c>
      <c r="BQ366" t="s">
        <v>22795</v>
      </c>
      <c r="BR366" t="s">
        <v>22868</v>
      </c>
      <c r="BS366" t="s">
        <v>18000</v>
      </c>
      <c r="BT366">
        <v>2026</v>
      </c>
      <c r="BU366">
        <v>5</v>
      </c>
      <c r="BV366">
        <v>14</v>
      </c>
      <c r="BY366" t="s">
        <v>304</v>
      </c>
      <c r="BZ366" t="s">
        <v>18083</v>
      </c>
      <c r="CA366" s="1">
        <v>46156.518055555556</v>
      </c>
      <c r="CB366" s="2">
        <v>46157</v>
      </c>
      <c r="CE366" t="s">
        <v>2810</v>
      </c>
      <c r="CY366" s="1"/>
      <c r="DQ366" t="s">
        <v>17918</v>
      </c>
      <c r="DR366" t="s">
        <v>693</v>
      </c>
      <c r="DS366" t="s">
        <v>693</v>
      </c>
      <c r="DT366" t="s">
        <v>693</v>
      </c>
      <c r="DV366" t="s">
        <v>693</v>
      </c>
      <c r="EA366" t="s">
        <v>693</v>
      </c>
      <c r="EB366" t="s">
        <v>693</v>
      </c>
      <c r="EP366" t="s">
        <v>20918</v>
      </c>
      <c r="EQ366" t="s">
        <v>18084</v>
      </c>
      <c r="ES366" t="s">
        <v>281</v>
      </c>
      <c r="ET366" t="s">
        <v>22727</v>
      </c>
      <c r="EU366" t="s">
        <v>17962</v>
      </c>
      <c r="EZ366" t="s">
        <v>270</v>
      </c>
      <c r="FB366" t="s">
        <v>281</v>
      </c>
      <c r="FD366" t="s">
        <v>18087</v>
      </c>
      <c r="FE366" t="s">
        <v>281</v>
      </c>
      <c r="FF366" s="1">
        <v>46156.550069444442</v>
      </c>
      <c r="FG366">
        <v>0.76</v>
      </c>
      <c r="FH366">
        <v>0</v>
      </c>
      <c r="FM366" t="s">
        <v>17949</v>
      </c>
    </row>
    <row r="367" spans="1:169" x14ac:dyDescent="0.3">
      <c r="A367">
        <v>0</v>
      </c>
      <c r="B367" t="s">
        <v>17916</v>
      </c>
      <c r="C367" t="s">
        <v>17916</v>
      </c>
      <c r="E367" t="s">
        <v>17918</v>
      </c>
      <c r="F367">
        <v>46157.291666666664</v>
      </c>
      <c r="G367">
        <v>2026</v>
      </c>
      <c r="H367">
        <v>5</v>
      </c>
      <c r="I367">
        <v>15</v>
      </c>
      <c r="J367" t="s">
        <v>17963</v>
      </c>
      <c r="O367" t="s">
        <v>18000</v>
      </c>
      <c r="P367">
        <v>2026</v>
      </c>
      <c r="Q367">
        <v>5</v>
      </c>
      <c r="R367">
        <v>14</v>
      </c>
      <c r="S367" t="s">
        <v>22869</v>
      </c>
      <c r="T367" t="s">
        <v>22870</v>
      </c>
      <c r="Y367" t="s">
        <v>17916</v>
      </c>
      <c r="AB367" t="s">
        <v>251</v>
      </c>
      <c r="AC367" t="s">
        <v>17924</v>
      </c>
      <c r="AD367">
        <v>1000008229298</v>
      </c>
      <c r="AI367" t="s">
        <v>22871</v>
      </c>
      <c r="AJ367" t="s">
        <v>22872</v>
      </c>
      <c r="AK367" t="s">
        <v>693</v>
      </c>
      <c r="AN367" t="s">
        <v>22871</v>
      </c>
      <c r="AO367" t="s">
        <v>693</v>
      </c>
      <c r="AT367" t="s">
        <v>22873</v>
      </c>
      <c r="AU367" t="s">
        <v>22874</v>
      </c>
      <c r="AV367" t="s">
        <v>22875</v>
      </c>
      <c r="AW367" t="s">
        <v>230</v>
      </c>
      <c r="AX367" t="s">
        <v>230</v>
      </c>
      <c r="AY367" t="s">
        <v>380</v>
      </c>
      <c r="AZ367" t="s">
        <v>380</v>
      </c>
      <c r="BA367" t="s">
        <v>255</v>
      </c>
      <c r="BB367" s="1">
        <v>46156.523958333331</v>
      </c>
      <c r="BC367">
        <v>2026</v>
      </c>
      <c r="BD367">
        <v>5</v>
      </c>
      <c r="BE367">
        <v>14</v>
      </c>
      <c r="BF367" t="s">
        <v>18010</v>
      </c>
      <c r="BG367" t="s">
        <v>18130</v>
      </c>
      <c r="BH367" t="s">
        <v>17936</v>
      </c>
      <c r="BJ367" t="s">
        <v>22876</v>
      </c>
      <c r="BL367" t="s">
        <v>240</v>
      </c>
      <c r="BM367" t="s">
        <v>275</v>
      </c>
      <c r="BN367" t="s">
        <v>21933</v>
      </c>
      <c r="BO367" t="s">
        <v>237</v>
      </c>
      <c r="BP367" t="s">
        <v>3279</v>
      </c>
      <c r="BQ367" t="s">
        <v>22739</v>
      </c>
      <c r="BR367" t="s">
        <v>22877</v>
      </c>
      <c r="BS367" t="s">
        <v>18000</v>
      </c>
      <c r="BT367">
        <v>2026</v>
      </c>
      <c r="BU367">
        <v>5</v>
      </c>
      <c r="BV367">
        <v>14</v>
      </c>
      <c r="BY367" t="s">
        <v>693</v>
      </c>
      <c r="BZ367" t="s">
        <v>17943</v>
      </c>
      <c r="CA367" s="1">
        <v>46156.523611111108</v>
      </c>
      <c r="CB367" s="2">
        <v>46157</v>
      </c>
      <c r="CE367" t="s">
        <v>2810</v>
      </c>
      <c r="CY367" s="1"/>
      <c r="DQ367" t="s">
        <v>17918</v>
      </c>
      <c r="DS367" t="s">
        <v>693</v>
      </c>
      <c r="EP367" t="s">
        <v>20918</v>
      </c>
      <c r="EQ367" t="s">
        <v>255</v>
      </c>
      <c r="ER367" t="s">
        <v>17945</v>
      </c>
      <c r="ES367" t="s">
        <v>281</v>
      </c>
      <c r="ET367" t="s">
        <v>22727</v>
      </c>
      <c r="EU367" t="s">
        <v>17962</v>
      </c>
      <c r="EZ367" t="s">
        <v>270</v>
      </c>
      <c r="FB367" t="s">
        <v>281</v>
      </c>
      <c r="FD367" t="s">
        <v>17948</v>
      </c>
      <c r="FE367" t="s">
        <v>281</v>
      </c>
      <c r="FF367" s="1">
        <v>46156.550069444442</v>
      </c>
      <c r="FG367">
        <v>0.63</v>
      </c>
      <c r="FH367">
        <v>0</v>
      </c>
      <c r="FM367" t="s">
        <v>17949</v>
      </c>
    </row>
    <row r="368" spans="1:169" x14ac:dyDescent="0.3">
      <c r="A368">
        <v>0</v>
      </c>
      <c r="B368" t="s">
        <v>17917</v>
      </c>
      <c r="C368" t="s">
        <v>17916</v>
      </c>
      <c r="D368" t="s">
        <v>18601</v>
      </c>
      <c r="E368" t="s">
        <v>17918</v>
      </c>
      <c r="F368">
        <v>46158.291666666664</v>
      </c>
      <c r="G368">
        <v>2026</v>
      </c>
      <c r="H368">
        <v>5</v>
      </c>
      <c r="I368">
        <v>16</v>
      </c>
      <c r="J368" t="s">
        <v>17963</v>
      </c>
      <c r="O368" t="s">
        <v>17964</v>
      </c>
      <c r="P368">
        <v>2026</v>
      </c>
      <c r="Q368">
        <v>5</v>
      </c>
      <c r="R368">
        <v>13</v>
      </c>
      <c r="S368" t="s">
        <v>22878</v>
      </c>
      <c r="T368" t="s">
        <v>22879</v>
      </c>
      <c r="Y368" t="s">
        <v>17916</v>
      </c>
      <c r="AB368" t="s">
        <v>251</v>
      </c>
      <c r="AC368" t="s">
        <v>17924</v>
      </c>
      <c r="AD368">
        <v>1000008225108</v>
      </c>
      <c r="AI368" t="s">
        <v>22880</v>
      </c>
      <c r="AJ368" t="s">
        <v>22881</v>
      </c>
      <c r="AK368" t="s">
        <v>693</v>
      </c>
      <c r="AM368" t="s">
        <v>18485</v>
      </c>
      <c r="AN368" t="s">
        <v>22880</v>
      </c>
      <c r="AO368" t="s">
        <v>693</v>
      </c>
      <c r="AP368" t="s">
        <v>18486</v>
      </c>
      <c r="AR368" t="s">
        <v>18485</v>
      </c>
      <c r="AS368" t="s">
        <v>18486</v>
      </c>
      <c r="AT368" t="s">
        <v>22882</v>
      </c>
      <c r="AU368" t="s">
        <v>22883</v>
      </c>
      <c r="AV368" t="s">
        <v>22884</v>
      </c>
      <c r="AW368" t="s">
        <v>230</v>
      </c>
      <c r="AX368" t="s">
        <v>230</v>
      </c>
      <c r="AY368" t="s">
        <v>232</v>
      </c>
      <c r="AZ368" t="s">
        <v>232</v>
      </c>
      <c r="BA368" t="s">
        <v>255</v>
      </c>
      <c r="BB368" s="1">
        <v>46155.38490740741</v>
      </c>
      <c r="BC368">
        <v>2026</v>
      </c>
      <c r="BD368">
        <v>5</v>
      </c>
      <c r="BE368">
        <v>13</v>
      </c>
      <c r="BF368" t="s">
        <v>17934</v>
      </c>
      <c r="BG368" t="s">
        <v>17935</v>
      </c>
      <c r="BH368" t="s">
        <v>17936</v>
      </c>
      <c r="BJ368" t="s">
        <v>22885</v>
      </c>
      <c r="BL368" t="s">
        <v>805</v>
      </c>
      <c r="BM368" t="s">
        <v>802</v>
      </c>
      <c r="BN368" t="s">
        <v>21933</v>
      </c>
      <c r="BO368" t="s">
        <v>237</v>
      </c>
      <c r="BP368" t="s">
        <v>22886</v>
      </c>
      <c r="BQ368" t="s">
        <v>22784</v>
      </c>
      <c r="BR368" t="s">
        <v>22887</v>
      </c>
      <c r="BS368" t="s">
        <v>17964</v>
      </c>
      <c r="BT368">
        <v>2026</v>
      </c>
      <c r="BU368">
        <v>5</v>
      </c>
      <c r="BV368">
        <v>13</v>
      </c>
      <c r="BY368" t="s">
        <v>693</v>
      </c>
      <c r="BZ368" t="s">
        <v>17943</v>
      </c>
      <c r="CA368" s="1">
        <v>46155.384722222225</v>
      </c>
      <c r="CB368" s="2">
        <v>46156</v>
      </c>
      <c r="CE368" t="s">
        <v>2810</v>
      </c>
      <c r="CY368" s="1"/>
      <c r="DQ368" t="s">
        <v>17918</v>
      </c>
      <c r="DS368" t="s">
        <v>693</v>
      </c>
      <c r="EP368" t="s">
        <v>20918</v>
      </c>
      <c r="EQ368" t="s">
        <v>255</v>
      </c>
      <c r="ER368" t="s">
        <v>17945</v>
      </c>
      <c r="ES368" t="s">
        <v>281</v>
      </c>
      <c r="ET368" t="s">
        <v>22727</v>
      </c>
      <c r="EU368" t="s">
        <v>17962</v>
      </c>
      <c r="EZ368" t="s">
        <v>270</v>
      </c>
      <c r="FB368" t="s">
        <v>281</v>
      </c>
      <c r="FD368" t="s">
        <v>17948</v>
      </c>
      <c r="FE368" t="s">
        <v>281</v>
      </c>
      <c r="FF368" s="1">
        <v>46155.675104166665</v>
      </c>
      <c r="FG368">
        <v>6.96</v>
      </c>
      <c r="FH368">
        <v>0</v>
      </c>
      <c r="FI368">
        <v>2</v>
      </c>
      <c r="FM368" t="s">
        <v>17949</v>
      </c>
    </row>
    <row r="369" spans="1:169" x14ac:dyDescent="0.3">
      <c r="A369">
        <v>0</v>
      </c>
      <c r="B369" t="s">
        <v>17916</v>
      </c>
      <c r="C369" t="s">
        <v>17916</v>
      </c>
      <c r="E369" t="s">
        <v>17918</v>
      </c>
      <c r="F369">
        <v>46157.5</v>
      </c>
      <c r="G369">
        <v>2026</v>
      </c>
      <c r="H369">
        <v>5</v>
      </c>
      <c r="I369">
        <v>15</v>
      </c>
      <c r="J369" t="s">
        <v>17919</v>
      </c>
      <c r="O369" t="s">
        <v>17964</v>
      </c>
      <c r="P369">
        <v>2026</v>
      </c>
      <c r="Q369">
        <v>5</v>
      </c>
      <c r="R369">
        <v>13</v>
      </c>
      <c r="S369" t="s">
        <v>22888</v>
      </c>
      <c r="T369" t="s">
        <v>22889</v>
      </c>
      <c r="Y369" t="s">
        <v>17916</v>
      </c>
      <c r="AB369" t="s">
        <v>251</v>
      </c>
      <c r="AC369" t="s">
        <v>17924</v>
      </c>
      <c r="AD369">
        <v>1000008226274</v>
      </c>
      <c r="AI369" t="s">
        <v>22890</v>
      </c>
      <c r="AJ369" t="s">
        <v>22891</v>
      </c>
      <c r="AK369" t="s">
        <v>693</v>
      </c>
      <c r="AM369" t="s">
        <v>22892</v>
      </c>
      <c r="AN369" t="s">
        <v>22890</v>
      </c>
      <c r="AO369" t="s">
        <v>693</v>
      </c>
      <c r="AP369" t="s">
        <v>22892</v>
      </c>
      <c r="AR369" t="s">
        <v>22892</v>
      </c>
      <c r="AS369" t="s">
        <v>22892</v>
      </c>
      <c r="AT369" t="s">
        <v>22893</v>
      </c>
      <c r="AU369" t="s">
        <v>22894</v>
      </c>
      <c r="AV369" t="s">
        <v>22895</v>
      </c>
      <c r="AW369" t="s">
        <v>230</v>
      </c>
      <c r="AX369" t="s">
        <v>230</v>
      </c>
      <c r="AY369" t="s">
        <v>380</v>
      </c>
      <c r="AZ369" t="s">
        <v>380</v>
      </c>
      <c r="BA369" t="s">
        <v>255</v>
      </c>
      <c r="BB369" s="1">
        <v>46155.548854166664</v>
      </c>
      <c r="BC369">
        <v>2026</v>
      </c>
      <c r="BD369">
        <v>5</v>
      </c>
      <c r="BE369">
        <v>13</v>
      </c>
      <c r="BF369" t="s">
        <v>17934</v>
      </c>
      <c r="BG369" t="s">
        <v>18130</v>
      </c>
      <c r="BH369" t="s">
        <v>17936</v>
      </c>
      <c r="BJ369" t="s">
        <v>22892</v>
      </c>
      <c r="BL369" t="s">
        <v>805</v>
      </c>
      <c r="BM369" t="s">
        <v>802</v>
      </c>
      <c r="BN369" t="s">
        <v>21933</v>
      </c>
      <c r="BO369" t="s">
        <v>237</v>
      </c>
      <c r="BP369" t="s">
        <v>3295</v>
      </c>
      <c r="BQ369" t="s">
        <v>22762</v>
      </c>
      <c r="BR369" t="s">
        <v>22896</v>
      </c>
      <c r="BS369" t="s">
        <v>17964</v>
      </c>
      <c r="BT369">
        <v>2026</v>
      </c>
      <c r="BU369">
        <v>5</v>
      </c>
      <c r="BV369">
        <v>13</v>
      </c>
      <c r="BY369" t="s">
        <v>693</v>
      </c>
      <c r="BZ369" t="s">
        <v>17943</v>
      </c>
      <c r="CA369" s="1">
        <v>46155.548611111109</v>
      </c>
      <c r="CB369" s="2">
        <v>46156</v>
      </c>
      <c r="CE369" t="s">
        <v>2810</v>
      </c>
      <c r="CY369" s="1"/>
      <c r="DQ369" t="s">
        <v>17918</v>
      </c>
      <c r="DS369" t="s">
        <v>693</v>
      </c>
      <c r="EP369" t="s">
        <v>20918</v>
      </c>
      <c r="EQ369" t="s">
        <v>255</v>
      </c>
      <c r="ER369" t="s">
        <v>17945</v>
      </c>
      <c r="ES369" t="s">
        <v>281</v>
      </c>
      <c r="ET369" t="s">
        <v>22727</v>
      </c>
      <c r="EU369" t="s">
        <v>17962</v>
      </c>
      <c r="EZ369" t="s">
        <v>270</v>
      </c>
      <c r="FB369" t="s">
        <v>281</v>
      </c>
      <c r="FD369" t="s">
        <v>17948</v>
      </c>
      <c r="FE369" t="s">
        <v>281</v>
      </c>
      <c r="FF369" s="1">
        <v>46155.591793981483</v>
      </c>
      <c r="FG369">
        <v>1.03</v>
      </c>
      <c r="FH369">
        <v>0</v>
      </c>
      <c r="FI369">
        <v>1</v>
      </c>
      <c r="FM369" t="s">
        <v>17949</v>
      </c>
    </row>
    <row r="370" spans="1:169" x14ac:dyDescent="0.3">
      <c r="A370">
        <v>0</v>
      </c>
      <c r="B370" t="s">
        <v>17917</v>
      </c>
      <c r="C370" t="s">
        <v>17916</v>
      </c>
      <c r="D370" t="s">
        <v>22897</v>
      </c>
      <c r="E370" t="s">
        <v>17918</v>
      </c>
      <c r="F370">
        <v>46157.291666666664</v>
      </c>
      <c r="G370">
        <v>2026</v>
      </c>
      <c r="H370">
        <v>5</v>
      </c>
      <c r="I370">
        <v>15</v>
      </c>
      <c r="J370" t="s">
        <v>17963</v>
      </c>
      <c r="O370" t="s">
        <v>17964</v>
      </c>
      <c r="P370">
        <v>2026</v>
      </c>
      <c r="Q370">
        <v>5</v>
      </c>
      <c r="R370">
        <v>13</v>
      </c>
      <c r="S370" t="s">
        <v>22898</v>
      </c>
      <c r="T370" t="s">
        <v>22899</v>
      </c>
      <c r="W370" t="s">
        <v>18064</v>
      </c>
      <c r="Y370" t="s">
        <v>17916</v>
      </c>
      <c r="AB370" t="s">
        <v>251</v>
      </c>
      <c r="AC370" t="s">
        <v>17924</v>
      </c>
      <c r="AD370">
        <v>1000008227765</v>
      </c>
      <c r="AI370" t="s">
        <v>22900</v>
      </c>
      <c r="AJ370" t="s">
        <v>22901</v>
      </c>
      <c r="AK370" t="s">
        <v>693</v>
      </c>
      <c r="AN370" t="s">
        <v>22900</v>
      </c>
      <c r="AO370" t="s">
        <v>693</v>
      </c>
      <c r="AT370" t="s">
        <v>22902</v>
      </c>
      <c r="AU370" t="s">
        <v>22903</v>
      </c>
      <c r="AV370" t="s">
        <v>22904</v>
      </c>
      <c r="AW370" t="s">
        <v>230</v>
      </c>
      <c r="AX370" t="s">
        <v>230</v>
      </c>
      <c r="AY370" t="s">
        <v>380</v>
      </c>
      <c r="AZ370" t="s">
        <v>380</v>
      </c>
      <c r="BA370" t="s">
        <v>255</v>
      </c>
      <c r="BB370" s="1">
        <v>46155.749085648145</v>
      </c>
      <c r="BC370">
        <v>2026</v>
      </c>
      <c r="BD370">
        <v>5</v>
      </c>
      <c r="BE370">
        <v>13</v>
      </c>
      <c r="BF370" t="s">
        <v>18100</v>
      </c>
      <c r="BG370" t="s">
        <v>18130</v>
      </c>
      <c r="BH370" t="s">
        <v>17936</v>
      </c>
      <c r="BJ370" t="s">
        <v>22905</v>
      </c>
      <c r="BL370" t="s">
        <v>805</v>
      </c>
      <c r="BM370" t="s">
        <v>802</v>
      </c>
      <c r="BN370" t="s">
        <v>21933</v>
      </c>
      <c r="BO370" t="s">
        <v>237</v>
      </c>
      <c r="BP370" t="s">
        <v>22906</v>
      </c>
      <c r="BQ370" t="s">
        <v>22784</v>
      </c>
      <c r="BR370" t="s">
        <v>22907</v>
      </c>
      <c r="BS370" t="s">
        <v>17964</v>
      </c>
      <c r="BT370">
        <v>2026</v>
      </c>
      <c r="BU370">
        <v>5</v>
      </c>
      <c r="BV370">
        <v>13</v>
      </c>
      <c r="BY370" t="s">
        <v>693</v>
      </c>
      <c r="BZ370" t="s">
        <v>17943</v>
      </c>
      <c r="CA370" s="1">
        <v>46155.748611111114</v>
      </c>
      <c r="CB370" s="2">
        <v>46156</v>
      </c>
      <c r="CE370" t="s">
        <v>2810</v>
      </c>
      <c r="CY370" s="1"/>
      <c r="DQ370" t="s">
        <v>17918</v>
      </c>
      <c r="DS370" t="s">
        <v>693</v>
      </c>
      <c r="EP370" t="s">
        <v>20918</v>
      </c>
      <c r="EQ370" t="s">
        <v>255</v>
      </c>
      <c r="ER370" t="s">
        <v>17945</v>
      </c>
      <c r="ES370" t="s">
        <v>281</v>
      </c>
      <c r="ET370" t="s">
        <v>22727</v>
      </c>
      <c r="EU370" t="s">
        <v>17962</v>
      </c>
      <c r="EZ370" t="s">
        <v>270</v>
      </c>
      <c r="FB370" t="s">
        <v>281</v>
      </c>
      <c r="FD370" t="s">
        <v>17948</v>
      </c>
      <c r="FE370" t="s">
        <v>281</v>
      </c>
      <c r="FF370" s="1">
        <v>46156.675173611111</v>
      </c>
      <c r="FG370">
        <v>22.23</v>
      </c>
      <c r="FH370">
        <v>1</v>
      </c>
      <c r="FI370">
        <v>1</v>
      </c>
      <c r="FM370" t="s">
        <v>17949</v>
      </c>
    </row>
    <row r="371" spans="1:169" x14ac:dyDescent="0.3">
      <c r="A371">
        <v>0</v>
      </c>
      <c r="B371" t="s">
        <v>17917</v>
      </c>
      <c r="C371" t="s">
        <v>17917</v>
      </c>
      <c r="D371" t="s">
        <v>22908</v>
      </c>
      <c r="E371" t="s">
        <v>17918</v>
      </c>
      <c r="F371">
        <v>46157.291666666664</v>
      </c>
      <c r="G371">
        <v>2026</v>
      </c>
      <c r="H371">
        <v>5</v>
      </c>
      <c r="I371">
        <v>15</v>
      </c>
      <c r="J371" t="s">
        <v>17963</v>
      </c>
      <c r="O371" t="s">
        <v>18230</v>
      </c>
      <c r="P371">
        <v>2026</v>
      </c>
      <c r="Q371">
        <v>5</v>
      </c>
      <c r="R371">
        <v>12</v>
      </c>
      <c r="S371" t="s">
        <v>22909</v>
      </c>
      <c r="T371" t="s">
        <v>22910</v>
      </c>
      <c r="V371" t="s">
        <v>18870</v>
      </c>
      <c r="Y371" t="s">
        <v>17916</v>
      </c>
      <c r="AB371" t="s">
        <v>251</v>
      </c>
      <c r="AC371" t="s">
        <v>17924</v>
      </c>
      <c r="AD371">
        <v>1000008222044</v>
      </c>
      <c r="AI371" t="s">
        <v>22911</v>
      </c>
      <c r="AJ371" t="s">
        <v>22912</v>
      </c>
      <c r="AK371" t="s">
        <v>693</v>
      </c>
      <c r="AN371" t="s">
        <v>22911</v>
      </c>
      <c r="AO371" t="s">
        <v>693</v>
      </c>
      <c r="AT371" t="s">
        <v>22913</v>
      </c>
      <c r="AU371" t="s">
        <v>22914</v>
      </c>
      <c r="AV371" t="s">
        <v>22915</v>
      </c>
      <c r="AW371" t="s">
        <v>230</v>
      </c>
      <c r="AX371" t="s">
        <v>230</v>
      </c>
      <c r="AY371" t="s">
        <v>380</v>
      </c>
      <c r="AZ371" t="s">
        <v>380</v>
      </c>
      <c r="BA371" t="s">
        <v>255</v>
      </c>
      <c r="BB371" s="1">
        <v>46154.385324074072</v>
      </c>
      <c r="BC371">
        <v>2026</v>
      </c>
      <c r="BD371">
        <v>5</v>
      </c>
      <c r="BE371">
        <v>12</v>
      </c>
      <c r="BF371" t="s">
        <v>17934</v>
      </c>
      <c r="BG371" t="s">
        <v>18130</v>
      </c>
      <c r="BH371" t="s">
        <v>17936</v>
      </c>
      <c r="BJ371" t="s">
        <v>22916</v>
      </c>
      <c r="BL371" t="s">
        <v>805</v>
      </c>
      <c r="BM371" t="s">
        <v>802</v>
      </c>
      <c r="BN371" t="s">
        <v>21933</v>
      </c>
      <c r="BO371" t="s">
        <v>237</v>
      </c>
      <c r="BP371" t="s">
        <v>3286</v>
      </c>
      <c r="BQ371" t="s">
        <v>22762</v>
      </c>
      <c r="BR371" t="s">
        <v>22917</v>
      </c>
      <c r="BS371" t="s">
        <v>18230</v>
      </c>
      <c r="BT371">
        <v>2026</v>
      </c>
      <c r="BU371">
        <v>5</v>
      </c>
      <c r="BV371">
        <v>12</v>
      </c>
      <c r="BY371" t="s">
        <v>693</v>
      </c>
      <c r="BZ371" t="s">
        <v>17943</v>
      </c>
      <c r="CA371" s="1">
        <v>46154.384722222225</v>
      </c>
      <c r="CB371" s="2">
        <v>46155</v>
      </c>
      <c r="CC371">
        <v>8002</v>
      </c>
      <c r="CD371" t="s">
        <v>337</v>
      </c>
      <c r="CE371" t="s">
        <v>2810</v>
      </c>
      <c r="CF371" t="s">
        <v>21070</v>
      </c>
      <c r="CW371">
        <v>5183008</v>
      </c>
      <c r="CX371">
        <v>34614897</v>
      </c>
      <c r="CY371" s="1">
        <v>46156.350694444445</v>
      </c>
      <c r="CZ371">
        <v>2026</v>
      </c>
      <c r="DA371">
        <v>5</v>
      </c>
      <c r="DB371">
        <v>14</v>
      </c>
      <c r="DC371">
        <v>19</v>
      </c>
      <c r="DD371">
        <v>45</v>
      </c>
      <c r="DE371">
        <v>1329</v>
      </c>
      <c r="DG371" t="s">
        <v>22918</v>
      </c>
      <c r="DQ371" t="s">
        <v>17918</v>
      </c>
      <c r="DS371" t="s">
        <v>693</v>
      </c>
      <c r="EP371" t="s">
        <v>20918</v>
      </c>
      <c r="EQ371" t="s">
        <v>255</v>
      </c>
      <c r="ER371" t="s">
        <v>17945</v>
      </c>
      <c r="ES371" t="s">
        <v>281</v>
      </c>
      <c r="ET371" t="s">
        <v>22727</v>
      </c>
      <c r="EU371" t="s">
        <v>17962</v>
      </c>
      <c r="EV371" t="s">
        <v>22919</v>
      </c>
      <c r="EW371" t="s">
        <v>22920</v>
      </c>
      <c r="EX371" t="s">
        <v>22921</v>
      </c>
      <c r="EY371" t="s">
        <v>22922</v>
      </c>
      <c r="EZ371" t="s">
        <v>270</v>
      </c>
      <c r="FB371" t="s">
        <v>281</v>
      </c>
      <c r="FD371" t="s">
        <v>17948</v>
      </c>
      <c r="FE371" t="s">
        <v>281</v>
      </c>
      <c r="FF371" s="1">
        <v>46154.425104166665</v>
      </c>
      <c r="FG371">
        <v>0.95</v>
      </c>
      <c r="FH371">
        <v>0</v>
      </c>
      <c r="FI371">
        <v>1</v>
      </c>
      <c r="FK371" t="s">
        <v>22762</v>
      </c>
      <c r="FL371" t="s">
        <v>22923</v>
      </c>
      <c r="FM371" t="s">
        <v>17949</v>
      </c>
    </row>
    <row r="372" spans="1:169" x14ac:dyDescent="0.3">
      <c r="A372">
        <v>0</v>
      </c>
      <c r="B372" t="s">
        <v>17916</v>
      </c>
      <c r="C372" t="s">
        <v>17916</v>
      </c>
      <c r="E372" t="s">
        <v>17918</v>
      </c>
      <c r="F372">
        <v>46156.5</v>
      </c>
      <c r="G372">
        <v>2026</v>
      </c>
      <c r="H372">
        <v>5</v>
      </c>
      <c r="I372">
        <v>14</v>
      </c>
      <c r="O372" t="s">
        <v>17964</v>
      </c>
      <c r="P372">
        <v>2026</v>
      </c>
      <c r="Q372">
        <v>5</v>
      </c>
      <c r="R372">
        <v>13</v>
      </c>
      <c r="S372" t="s">
        <v>22924</v>
      </c>
      <c r="T372" t="s">
        <v>22925</v>
      </c>
      <c r="Y372" t="s">
        <v>17916</v>
      </c>
      <c r="AB372" t="s">
        <v>251</v>
      </c>
      <c r="AC372" t="s">
        <v>18065</v>
      </c>
      <c r="AD372">
        <v>1000008226141</v>
      </c>
      <c r="AG372" t="s">
        <v>22926</v>
      </c>
      <c r="AH372" t="s">
        <v>22927</v>
      </c>
      <c r="AI372" t="s">
        <v>22928</v>
      </c>
      <c r="AJ372" t="s">
        <v>22929</v>
      </c>
      <c r="AK372" t="s">
        <v>693</v>
      </c>
      <c r="AL372" t="s">
        <v>22926</v>
      </c>
      <c r="AN372" t="s">
        <v>22928</v>
      </c>
      <c r="AO372" t="s">
        <v>693</v>
      </c>
      <c r="AT372" t="s">
        <v>22930</v>
      </c>
      <c r="AU372" t="s">
        <v>22931</v>
      </c>
      <c r="AV372" t="s">
        <v>22932</v>
      </c>
      <c r="AW372" t="s">
        <v>230</v>
      </c>
      <c r="AX372" t="s">
        <v>230</v>
      </c>
      <c r="AY372" t="s">
        <v>380</v>
      </c>
      <c r="AZ372" t="s">
        <v>380</v>
      </c>
      <c r="BA372" t="s">
        <v>18076</v>
      </c>
      <c r="BB372" s="1">
        <v>46155.529039351852</v>
      </c>
      <c r="BC372">
        <v>2026</v>
      </c>
      <c r="BD372">
        <v>5</v>
      </c>
      <c r="BE372">
        <v>13</v>
      </c>
      <c r="BF372" t="s">
        <v>19548</v>
      </c>
      <c r="BG372" t="s">
        <v>18130</v>
      </c>
      <c r="BH372" t="s">
        <v>17936</v>
      </c>
      <c r="BJ372" t="s">
        <v>22933</v>
      </c>
      <c r="BL372" t="s">
        <v>805</v>
      </c>
      <c r="BM372" t="s">
        <v>802</v>
      </c>
      <c r="BN372" t="s">
        <v>21933</v>
      </c>
      <c r="BO372" t="s">
        <v>237</v>
      </c>
      <c r="BP372" t="s">
        <v>22934</v>
      </c>
      <c r="BQ372" t="s">
        <v>22750</v>
      </c>
      <c r="BR372" t="s">
        <v>22935</v>
      </c>
      <c r="BS372" t="s">
        <v>17964</v>
      </c>
      <c r="BT372">
        <v>2026</v>
      </c>
      <c r="BU372">
        <v>5</v>
      </c>
      <c r="BV372">
        <v>13</v>
      </c>
      <c r="BY372" t="s">
        <v>386</v>
      </c>
      <c r="BZ372" t="s">
        <v>18083</v>
      </c>
      <c r="CA372" s="1">
        <v>46155.52847222222</v>
      </c>
      <c r="CB372" s="2">
        <v>46156</v>
      </c>
      <c r="CC372">
        <v>8004</v>
      </c>
      <c r="CD372" t="s">
        <v>337</v>
      </c>
      <c r="CE372" t="s">
        <v>2810</v>
      </c>
      <c r="CF372" t="s">
        <v>21070</v>
      </c>
      <c r="CW372">
        <v>5183009</v>
      </c>
      <c r="CX372">
        <v>34618054</v>
      </c>
      <c r="CY372" s="1">
        <v>46156.581250000003</v>
      </c>
      <c r="CZ372">
        <v>2026</v>
      </c>
      <c r="DA372">
        <v>5</v>
      </c>
      <c r="DB372">
        <v>14</v>
      </c>
      <c r="DC372">
        <v>18</v>
      </c>
      <c r="DD372">
        <v>19</v>
      </c>
      <c r="DE372">
        <v>1329</v>
      </c>
      <c r="DF372" t="s">
        <v>22926</v>
      </c>
      <c r="DG372" t="s">
        <v>22936</v>
      </c>
      <c r="DQ372" t="s">
        <v>17918</v>
      </c>
      <c r="DR372" t="s">
        <v>693</v>
      </c>
      <c r="DS372" t="s">
        <v>693</v>
      </c>
      <c r="DT372" t="s">
        <v>693</v>
      </c>
      <c r="DV372" t="s">
        <v>693</v>
      </c>
      <c r="EA372" t="s">
        <v>693</v>
      </c>
      <c r="EB372" t="s">
        <v>693</v>
      </c>
      <c r="EP372" t="s">
        <v>20918</v>
      </c>
      <c r="EQ372" t="s">
        <v>18084</v>
      </c>
      <c r="ES372" t="s">
        <v>281</v>
      </c>
      <c r="ET372" t="s">
        <v>22727</v>
      </c>
      <c r="EU372" t="s">
        <v>17962</v>
      </c>
      <c r="EV372" t="s">
        <v>22937</v>
      </c>
      <c r="EW372" t="s">
        <v>22938</v>
      </c>
      <c r="EX372" t="s">
        <v>22939</v>
      </c>
      <c r="EY372" t="s">
        <v>22940</v>
      </c>
      <c r="EZ372" t="s">
        <v>270</v>
      </c>
      <c r="FB372" t="s">
        <v>281</v>
      </c>
      <c r="FD372" t="s">
        <v>18133</v>
      </c>
      <c r="FE372" t="s">
        <v>281</v>
      </c>
      <c r="FF372" s="1">
        <v>46155.550127314818</v>
      </c>
      <c r="FG372">
        <v>0.51</v>
      </c>
      <c r="FH372">
        <v>0</v>
      </c>
      <c r="FI372">
        <v>1</v>
      </c>
      <c r="FK372" t="s">
        <v>22750</v>
      </c>
      <c r="FL372" t="s">
        <v>22941</v>
      </c>
      <c r="FM372" t="s">
        <v>17949</v>
      </c>
    </row>
    <row r="373" spans="1:169" x14ac:dyDescent="0.3">
      <c r="A373">
        <v>6</v>
      </c>
      <c r="B373" t="s">
        <v>17917</v>
      </c>
      <c r="C373" t="s">
        <v>17916</v>
      </c>
      <c r="D373" t="s">
        <v>18293</v>
      </c>
      <c r="E373" t="s">
        <v>17918</v>
      </c>
      <c r="F373">
        <v>46157.5</v>
      </c>
      <c r="G373">
        <v>2026</v>
      </c>
      <c r="H373">
        <v>5</v>
      </c>
      <c r="I373">
        <v>15</v>
      </c>
      <c r="O373" t="s">
        <v>22942</v>
      </c>
      <c r="P373">
        <v>2026</v>
      </c>
      <c r="Q373">
        <v>4</v>
      </c>
      <c r="R373">
        <v>18</v>
      </c>
      <c r="S373" t="s">
        <v>22943</v>
      </c>
      <c r="T373" t="s">
        <v>22944</v>
      </c>
      <c r="V373" t="s">
        <v>18063</v>
      </c>
      <c r="W373" t="s">
        <v>21685</v>
      </c>
      <c r="Y373" t="s">
        <v>17916</v>
      </c>
      <c r="AB373" t="s">
        <v>251</v>
      </c>
      <c r="AC373" t="s">
        <v>18065</v>
      </c>
      <c r="AD373">
        <v>1000008165041</v>
      </c>
      <c r="AF373" t="s">
        <v>22945</v>
      </c>
      <c r="AG373" t="s">
        <v>22946</v>
      </c>
      <c r="AH373" t="s">
        <v>22947</v>
      </c>
      <c r="AI373" t="s">
        <v>22948</v>
      </c>
      <c r="AJ373" t="s">
        <v>22949</v>
      </c>
      <c r="AK373" t="s">
        <v>693</v>
      </c>
      <c r="AL373" t="s">
        <v>22946</v>
      </c>
      <c r="AM373" t="s">
        <v>22950</v>
      </c>
      <c r="AN373" t="s">
        <v>22948</v>
      </c>
      <c r="AO373" t="s">
        <v>693</v>
      </c>
      <c r="AR373" t="s">
        <v>22950</v>
      </c>
      <c r="AT373" t="s">
        <v>22951</v>
      </c>
      <c r="AU373" t="s">
        <v>22952</v>
      </c>
      <c r="AV373" t="s">
        <v>22953</v>
      </c>
      <c r="AW373" t="s">
        <v>230</v>
      </c>
      <c r="AX373" t="s">
        <v>230</v>
      </c>
      <c r="AY373" t="s">
        <v>380</v>
      </c>
      <c r="AZ373" t="s">
        <v>380</v>
      </c>
      <c r="BA373" t="s">
        <v>18076</v>
      </c>
      <c r="BB373" s="1">
        <v>46130.472500000003</v>
      </c>
      <c r="BC373">
        <v>2026</v>
      </c>
      <c r="BD373">
        <v>4</v>
      </c>
      <c r="BE373">
        <v>18</v>
      </c>
      <c r="BF373" t="s">
        <v>20419</v>
      </c>
      <c r="BG373" t="s">
        <v>18130</v>
      </c>
      <c r="BH373" t="s">
        <v>17936</v>
      </c>
      <c r="BI373" t="s">
        <v>18101</v>
      </c>
      <c r="BJ373" t="s">
        <v>22950</v>
      </c>
      <c r="BL373" t="s">
        <v>240</v>
      </c>
      <c r="BM373" t="s">
        <v>275</v>
      </c>
      <c r="BN373" t="s">
        <v>21933</v>
      </c>
      <c r="BO373" t="s">
        <v>237</v>
      </c>
      <c r="BP373" t="s">
        <v>3233</v>
      </c>
      <c r="BQ373" t="s">
        <v>22739</v>
      </c>
      <c r="BR373" t="s">
        <v>22954</v>
      </c>
      <c r="BS373" t="s">
        <v>22942</v>
      </c>
      <c r="BT373">
        <v>2026</v>
      </c>
      <c r="BU373">
        <v>4</v>
      </c>
      <c r="BV373">
        <v>18</v>
      </c>
      <c r="BY373" t="s">
        <v>304</v>
      </c>
      <c r="BZ373" t="s">
        <v>18083</v>
      </c>
      <c r="CA373" s="1">
        <v>46130.472222222219</v>
      </c>
      <c r="CB373" s="2">
        <v>46131</v>
      </c>
      <c r="CC373">
        <v>9677</v>
      </c>
      <c r="CD373" t="s">
        <v>337</v>
      </c>
      <c r="CE373" t="s">
        <v>2810</v>
      </c>
      <c r="CF373" t="s">
        <v>21070</v>
      </c>
      <c r="CW373">
        <v>5181636</v>
      </c>
      <c r="CX373">
        <v>34608311</v>
      </c>
      <c r="CY373" s="1">
        <v>46155.448611111111</v>
      </c>
      <c r="CZ373">
        <v>2026</v>
      </c>
      <c r="DA373">
        <v>5</v>
      </c>
      <c r="DB373">
        <v>13</v>
      </c>
      <c r="DC373">
        <v>45</v>
      </c>
      <c r="DD373">
        <v>15</v>
      </c>
      <c r="DE373">
        <v>1287</v>
      </c>
      <c r="DF373" t="s">
        <v>22946</v>
      </c>
      <c r="DG373" t="s">
        <v>22955</v>
      </c>
      <c r="DH373" t="s">
        <v>19269</v>
      </c>
      <c r="DI373" t="s">
        <v>22956</v>
      </c>
      <c r="DJ373" t="s">
        <v>19269</v>
      </c>
      <c r="DK373" t="s">
        <v>22957</v>
      </c>
      <c r="DQ373" t="s">
        <v>17918</v>
      </c>
      <c r="DR373" t="s">
        <v>693</v>
      </c>
      <c r="DS373" t="s">
        <v>693</v>
      </c>
      <c r="DT373" t="s">
        <v>693</v>
      </c>
      <c r="DV373" t="s">
        <v>693</v>
      </c>
      <c r="EA373" t="s">
        <v>693</v>
      </c>
      <c r="EB373" t="s">
        <v>693</v>
      </c>
      <c r="EP373" t="s">
        <v>20918</v>
      </c>
      <c r="EQ373" t="s">
        <v>18084</v>
      </c>
      <c r="ES373" t="s">
        <v>281</v>
      </c>
      <c r="ET373" t="s">
        <v>22727</v>
      </c>
      <c r="EU373" t="s">
        <v>17962</v>
      </c>
      <c r="EV373" t="s">
        <v>22958</v>
      </c>
      <c r="EW373" t="s">
        <v>22959</v>
      </c>
      <c r="EX373" t="s">
        <v>22960</v>
      </c>
      <c r="EY373" t="s">
        <v>22961</v>
      </c>
      <c r="EZ373" t="s">
        <v>270</v>
      </c>
      <c r="FA373" t="s">
        <v>274</v>
      </c>
      <c r="FB373" t="s">
        <v>281</v>
      </c>
      <c r="FD373" t="s">
        <v>18087</v>
      </c>
      <c r="FE373" t="s">
        <v>281</v>
      </c>
      <c r="FF373" s="1">
        <v>46131.098807870374</v>
      </c>
      <c r="FG373">
        <v>15.03</v>
      </c>
      <c r="FH373">
        <v>1</v>
      </c>
      <c r="FI373">
        <v>8</v>
      </c>
      <c r="FK373" t="s">
        <v>22739</v>
      </c>
      <c r="FL373" t="s">
        <v>22962</v>
      </c>
      <c r="FM373" t="s">
        <v>17949</v>
      </c>
    </row>
    <row r="374" spans="1:169" x14ac:dyDescent="0.3">
      <c r="A374">
        <v>0</v>
      </c>
      <c r="B374" t="s">
        <v>17917</v>
      </c>
      <c r="C374" t="s">
        <v>17917</v>
      </c>
      <c r="D374" t="s">
        <v>18731</v>
      </c>
      <c r="E374" t="s">
        <v>19037</v>
      </c>
      <c r="O374" t="s">
        <v>18060</v>
      </c>
      <c r="P374">
        <v>2026</v>
      </c>
      <c r="Q374">
        <v>4</v>
      </c>
      <c r="R374">
        <v>29</v>
      </c>
      <c r="S374" t="s">
        <v>22963</v>
      </c>
      <c r="T374" t="s">
        <v>22964</v>
      </c>
      <c r="Y374" t="s">
        <v>17916</v>
      </c>
      <c r="AB374" t="s">
        <v>251</v>
      </c>
      <c r="AC374" t="s">
        <v>17924</v>
      </c>
      <c r="AD374">
        <v>1000008192784</v>
      </c>
      <c r="AF374" t="s">
        <v>22965</v>
      </c>
      <c r="AI374" t="s">
        <v>22966</v>
      </c>
      <c r="AJ374" t="s">
        <v>22967</v>
      </c>
      <c r="AK374" t="s">
        <v>693</v>
      </c>
      <c r="AN374" t="s">
        <v>22966</v>
      </c>
      <c r="AO374" t="s">
        <v>693</v>
      </c>
      <c r="AT374" t="s">
        <v>22968</v>
      </c>
      <c r="AU374" t="s">
        <v>22969</v>
      </c>
      <c r="AV374" t="s">
        <v>22970</v>
      </c>
      <c r="AW374" t="s">
        <v>230</v>
      </c>
      <c r="AX374" t="s">
        <v>230</v>
      </c>
      <c r="AY374" t="s">
        <v>380</v>
      </c>
      <c r="AZ374" t="s">
        <v>380</v>
      </c>
      <c r="BA374" t="s">
        <v>255</v>
      </c>
      <c r="BB374" s="1">
        <v>46141.596956018519</v>
      </c>
      <c r="BC374">
        <v>2026</v>
      </c>
      <c r="BD374">
        <v>4</v>
      </c>
      <c r="BE374">
        <v>29</v>
      </c>
      <c r="BF374" t="s">
        <v>18100</v>
      </c>
      <c r="BG374" t="s">
        <v>18130</v>
      </c>
      <c r="BH374" t="s">
        <v>17936</v>
      </c>
      <c r="BJ374" t="s">
        <v>22971</v>
      </c>
      <c r="BL374" t="s">
        <v>805</v>
      </c>
      <c r="BM374" t="s">
        <v>802</v>
      </c>
      <c r="BN374" t="s">
        <v>21933</v>
      </c>
      <c r="BO374" t="s">
        <v>237</v>
      </c>
      <c r="BP374" t="s">
        <v>3197</v>
      </c>
      <c r="BQ374" t="s">
        <v>22784</v>
      </c>
      <c r="BR374" t="s">
        <v>3281</v>
      </c>
      <c r="BS374" t="s">
        <v>18060</v>
      </c>
      <c r="BT374">
        <v>2026</v>
      </c>
      <c r="BU374">
        <v>4</v>
      </c>
      <c r="BV374">
        <v>29</v>
      </c>
      <c r="BZ374" t="s">
        <v>17943</v>
      </c>
      <c r="CA374" s="1">
        <v>46141.59652777778</v>
      </c>
      <c r="CB374" s="2">
        <v>46142</v>
      </c>
      <c r="CE374" t="s">
        <v>2810</v>
      </c>
      <c r="CY374" s="1"/>
      <c r="DQ374" t="s">
        <v>19037</v>
      </c>
      <c r="DS374" t="s">
        <v>693</v>
      </c>
      <c r="EP374" t="s">
        <v>20918</v>
      </c>
      <c r="EQ374" t="s">
        <v>255</v>
      </c>
      <c r="ER374" t="s">
        <v>17945</v>
      </c>
      <c r="ES374" t="s">
        <v>281</v>
      </c>
      <c r="ET374" t="s">
        <v>22727</v>
      </c>
      <c r="EU374" t="s">
        <v>17962</v>
      </c>
      <c r="EZ374" t="s">
        <v>394</v>
      </c>
      <c r="FB374" t="s">
        <v>279</v>
      </c>
      <c r="FC374" t="s">
        <v>18518</v>
      </c>
      <c r="FE374" t="s">
        <v>281</v>
      </c>
      <c r="FF374" s="1"/>
      <c r="FI374">
        <v>4</v>
      </c>
      <c r="FM374" t="s">
        <v>17949</v>
      </c>
    </row>
    <row r="375" spans="1:169" x14ac:dyDescent="0.3">
      <c r="A375">
        <v>3</v>
      </c>
      <c r="B375" t="s">
        <v>17916</v>
      </c>
      <c r="C375" t="s">
        <v>17917</v>
      </c>
      <c r="E375" t="s">
        <v>19037</v>
      </c>
      <c r="O375" t="s">
        <v>17920</v>
      </c>
      <c r="P375">
        <v>2026</v>
      </c>
      <c r="Q375">
        <v>5</v>
      </c>
      <c r="R375">
        <v>11</v>
      </c>
      <c r="S375" t="s">
        <v>22972</v>
      </c>
      <c r="T375" t="s">
        <v>22973</v>
      </c>
      <c r="V375" t="s">
        <v>22974</v>
      </c>
      <c r="Y375" t="s">
        <v>17916</v>
      </c>
      <c r="AB375" t="s">
        <v>251</v>
      </c>
      <c r="AC375" t="s">
        <v>17924</v>
      </c>
      <c r="AD375">
        <v>1000008219673</v>
      </c>
      <c r="AI375" t="s">
        <v>22975</v>
      </c>
      <c r="AJ375" t="s">
        <v>22976</v>
      </c>
      <c r="AK375" t="s">
        <v>693</v>
      </c>
      <c r="AM375" t="s">
        <v>22977</v>
      </c>
      <c r="AN375" t="s">
        <v>22975</v>
      </c>
      <c r="AO375" t="s">
        <v>693</v>
      </c>
      <c r="AP375" t="s">
        <v>22977</v>
      </c>
      <c r="AR375" t="s">
        <v>22977</v>
      </c>
      <c r="AS375" t="s">
        <v>22977</v>
      </c>
      <c r="AT375" t="s">
        <v>22978</v>
      </c>
      <c r="AU375" t="s">
        <v>22979</v>
      </c>
      <c r="AV375" t="s">
        <v>22980</v>
      </c>
      <c r="AW375" t="s">
        <v>230</v>
      </c>
      <c r="AX375" t="s">
        <v>230</v>
      </c>
      <c r="AY375" t="s">
        <v>380</v>
      </c>
      <c r="AZ375" t="s">
        <v>380</v>
      </c>
      <c r="BA375" t="s">
        <v>255</v>
      </c>
      <c r="BB375" s="1">
        <v>46153.480069444442</v>
      </c>
      <c r="BC375">
        <v>2026</v>
      </c>
      <c r="BD375">
        <v>5</v>
      </c>
      <c r="BE375">
        <v>11</v>
      </c>
      <c r="BF375" t="s">
        <v>17934</v>
      </c>
      <c r="BG375" t="s">
        <v>18130</v>
      </c>
      <c r="BH375" t="s">
        <v>17936</v>
      </c>
      <c r="BI375" t="s">
        <v>18101</v>
      </c>
      <c r="BJ375" t="s">
        <v>22977</v>
      </c>
      <c r="BL375" t="s">
        <v>805</v>
      </c>
      <c r="BM375" t="s">
        <v>802</v>
      </c>
      <c r="BN375" t="s">
        <v>21933</v>
      </c>
      <c r="BO375" t="s">
        <v>237</v>
      </c>
      <c r="BP375" t="s">
        <v>2882</v>
      </c>
      <c r="BQ375" t="s">
        <v>22784</v>
      </c>
      <c r="BR375" t="s">
        <v>3302</v>
      </c>
      <c r="BS375" t="s">
        <v>17920</v>
      </c>
      <c r="BT375">
        <v>2026</v>
      </c>
      <c r="BU375">
        <v>5</v>
      </c>
      <c r="BV375">
        <v>11</v>
      </c>
      <c r="BY375" t="s">
        <v>693</v>
      </c>
      <c r="BZ375" t="s">
        <v>17943</v>
      </c>
      <c r="CA375" s="1">
        <v>46153.479861111111</v>
      </c>
      <c r="CB375" s="2">
        <v>46153</v>
      </c>
      <c r="CE375" t="s">
        <v>2810</v>
      </c>
      <c r="CY375" s="1"/>
      <c r="DQ375" t="s">
        <v>19037</v>
      </c>
      <c r="DS375" t="s">
        <v>693</v>
      </c>
      <c r="EP375" t="s">
        <v>20918</v>
      </c>
      <c r="EQ375" t="s">
        <v>255</v>
      </c>
      <c r="ER375" t="s">
        <v>17945</v>
      </c>
      <c r="ES375" t="s">
        <v>281</v>
      </c>
      <c r="ET375" t="s">
        <v>22727</v>
      </c>
      <c r="EU375" t="s">
        <v>17962</v>
      </c>
      <c r="EZ375" t="s">
        <v>270</v>
      </c>
      <c r="FB375" t="s">
        <v>281</v>
      </c>
      <c r="FD375" t="s">
        <v>17948</v>
      </c>
      <c r="FE375" t="s">
        <v>281</v>
      </c>
      <c r="FF375" s="1">
        <v>46153.508391203701</v>
      </c>
      <c r="FG375">
        <v>0.68</v>
      </c>
      <c r="FH375">
        <v>0</v>
      </c>
      <c r="FI375">
        <v>1</v>
      </c>
      <c r="FM375" t="s">
        <v>17949</v>
      </c>
    </row>
    <row r="376" spans="1:169" x14ac:dyDescent="0.3">
      <c r="A376">
        <v>1</v>
      </c>
      <c r="B376" t="s">
        <v>17916</v>
      </c>
      <c r="C376" t="s">
        <v>17917</v>
      </c>
      <c r="E376" t="s">
        <v>19037</v>
      </c>
      <c r="O376" t="s">
        <v>18230</v>
      </c>
      <c r="P376">
        <v>2026</v>
      </c>
      <c r="Q376">
        <v>5</v>
      </c>
      <c r="R376">
        <v>12</v>
      </c>
      <c r="S376" t="s">
        <v>22981</v>
      </c>
      <c r="T376" t="s">
        <v>22982</v>
      </c>
      <c r="V376" t="s">
        <v>19361</v>
      </c>
      <c r="Y376" t="s">
        <v>17916</v>
      </c>
      <c r="AB376" t="s">
        <v>251</v>
      </c>
      <c r="AC376" t="s">
        <v>18065</v>
      </c>
      <c r="AD376">
        <v>1000008224568</v>
      </c>
      <c r="AG376" t="s">
        <v>22983</v>
      </c>
      <c r="AH376" t="s">
        <v>22984</v>
      </c>
      <c r="AI376" t="s">
        <v>22985</v>
      </c>
      <c r="AJ376" t="s">
        <v>22986</v>
      </c>
      <c r="AK376" t="s">
        <v>693</v>
      </c>
      <c r="AL376" t="s">
        <v>22983</v>
      </c>
      <c r="AM376" t="s">
        <v>18071</v>
      </c>
      <c r="AN376" t="s">
        <v>22985</v>
      </c>
      <c r="AO376" t="s">
        <v>693</v>
      </c>
      <c r="AR376" t="s">
        <v>18071</v>
      </c>
      <c r="AT376" t="s">
        <v>22987</v>
      </c>
      <c r="AU376" t="s">
        <v>22988</v>
      </c>
      <c r="AV376" t="s">
        <v>22989</v>
      </c>
      <c r="AW376" t="s">
        <v>230</v>
      </c>
      <c r="AX376" t="s">
        <v>230</v>
      </c>
      <c r="AY376" t="s">
        <v>1857</v>
      </c>
      <c r="AZ376" t="s">
        <v>1857</v>
      </c>
      <c r="BA376" t="s">
        <v>18076</v>
      </c>
      <c r="BB376" s="1">
        <v>46154.73333333333</v>
      </c>
      <c r="BC376">
        <v>2026</v>
      </c>
      <c r="BD376">
        <v>5</v>
      </c>
      <c r="BE376">
        <v>12</v>
      </c>
      <c r="BF376" t="s">
        <v>18077</v>
      </c>
      <c r="BG376" t="s">
        <v>17935</v>
      </c>
      <c r="BH376" t="s">
        <v>17936</v>
      </c>
      <c r="BI376" t="s">
        <v>18101</v>
      </c>
      <c r="BJ376" t="s">
        <v>22990</v>
      </c>
      <c r="BL376" t="s">
        <v>805</v>
      </c>
      <c r="BM376" t="s">
        <v>802</v>
      </c>
      <c r="BN376" t="s">
        <v>21933</v>
      </c>
      <c r="BO376" t="s">
        <v>237</v>
      </c>
      <c r="BP376" t="s">
        <v>3303</v>
      </c>
      <c r="BQ376" t="s">
        <v>22750</v>
      </c>
      <c r="BR376" t="s">
        <v>22991</v>
      </c>
      <c r="BS376" t="s">
        <v>18230</v>
      </c>
      <c r="BT376">
        <v>2026</v>
      </c>
      <c r="BU376">
        <v>5</v>
      </c>
      <c r="BV376">
        <v>12</v>
      </c>
      <c r="BY376" t="s">
        <v>304</v>
      </c>
      <c r="BZ376" t="s">
        <v>18083</v>
      </c>
      <c r="CA376" s="1">
        <v>46154.73333333333</v>
      </c>
      <c r="CB376" s="2">
        <v>46155</v>
      </c>
      <c r="CE376" t="s">
        <v>2810</v>
      </c>
      <c r="CY376" s="1"/>
      <c r="DQ376" t="s">
        <v>19037</v>
      </c>
      <c r="DR376" t="s">
        <v>693</v>
      </c>
      <c r="DS376" t="s">
        <v>693</v>
      </c>
      <c r="DT376" t="s">
        <v>693</v>
      </c>
      <c r="DV376" t="s">
        <v>693</v>
      </c>
      <c r="EA376" t="s">
        <v>693</v>
      </c>
      <c r="EB376" t="s">
        <v>693</v>
      </c>
      <c r="EP376" t="s">
        <v>20918</v>
      </c>
      <c r="EQ376" t="s">
        <v>18084</v>
      </c>
      <c r="ES376" t="s">
        <v>281</v>
      </c>
      <c r="ET376" t="s">
        <v>22727</v>
      </c>
      <c r="EU376" t="s">
        <v>17962</v>
      </c>
      <c r="EZ376" t="s">
        <v>270</v>
      </c>
      <c r="FB376" t="s">
        <v>281</v>
      </c>
      <c r="FD376" t="s">
        <v>18087</v>
      </c>
      <c r="FE376" t="s">
        <v>281</v>
      </c>
      <c r="FF376" s="1">
        <v>46154.758368055554</v>
      </c>
      <c r="FG376">
        <v>0.6</v>
      </c>
      <c r="FH376">
        <v>0</v>
      </c>
      <c r="FI376">
        <v>1</v>
      </c>
      <c r="FM376" t="s">
        <v>17949</v>
      </c>
    </row>
    <row r="377" spans="1:169" x14ac:dyDescent="0.3">
      <c r="A377">
        <v>1</v>
      </c>
      <c r="B377" t="s">
        <v>17916</v>
      </c>
      <c r="C377" t="s">
        <v>17917</v>
      </c>
      <c r="E377" t="s">
        <v>19037</v>
      </c>
      <c r="O377" t="s">
        <v>17964</v>
      </c>
      <c r="P377">
        <v>2026</v>
      </c>
      <c r="Q377">
        <v>5</v>
      </c>
      <c r="R377">
        <v>13</v>
      </c>
      <c r="S377" t="s">
        <v>22992</v>
      </c>
      <c r="T377" t="s">
        <v>22993</v>
      </c>
      <c r="Y377" t="s">
        <v>17916</v>
      </c>
      <c r="AB377" t="s">
        <v>251</v>
      </c>
      <c r="AC377" t="s">
        <v>18065</v>
      </c>
      <c r="AD377">
        <v>1000008226799</v>
      </c>
      <c r="AG377" t="s">
        <v>22994</v>
      </c>
      <c r="AH377" t="s">
        <v>22995</v>
      </c>
      <c r="AI377" t="s">
        <v>22996</v>
      </c>
      <c r="AJ377" t="s">
        <v>22997</v>
      </c>
      <c r="AK377" t="s">
        <v>693</v>
      </c>
      <c r="AL377" t="s">
        <v>22994</v>
      </c>
      <c r="AM377" t="s">
        <v>22998</v>
      </c>
      <c r="AN377" t="s">
        <v>22996</v>
      </c>
      <c r="AO377" t="s">
        <v>693</v>
      </c>
      <c r="AP377" t="s">
        <v>22998</v>
      </c>
      <c r="AR377" t="s">
        <v>22998</v>
      </c>
      <c r="AS377" t="s">
        <v>22998</v>
      </c>
      <c r="AT377" t="s">
        <v>22999</v>
      </c>
      <c r="AU377" t="s">
        <v>23000</v>
      </c>
      <c r="AV377" t="s">
        <v>23001</v>
      </c>
      <c r="AW377" t="s">
        <v>230</v>
      </c>
      <c r="AX377" t="s">
        <v>230</v>
      </c>
      <c r="AY377" t="s">
        <v>380</v>
      </c>
      <c r="AZ377" t="s">
        <v>380</v>
      </c>
      <c r="BA377" t="s">
        <v>18076</v>
      </c>
      <c r="BB377" s="1">
        <v>46155.637314814812</v>
      </c>
      <c r="BC377">
        <v>2026</v>
      </c>
      <c r="BD377">
        <v>5</v>
      </c>
      <c r="BE377">
        <v>13</v>
      </c>
      <c r="BF377" t="s">
        <v>18077</v>
      </c>
      <c r="BG377" t="s">
        <v>18130</v>
      </c>
      <c r="BH377" t="s">
        <v>17936</v>
      </c>
      <c r="BI377" t="s">
        <v>18101</v>
      </c>
      <c r="BJ377" t="s">
        <v>22998</v>
      </c>
      <c r="BL377" t="s">
        <v>240</v>
      </c>
      <c r="BM377" t="s">
        <v>275</v>
      </c>
      <c r="BN377" t="s">
        <v>21933</v>
      </c>
      <c r="BO377" t="s">
        <v>237</v>
      </c>
      <c r="BP377" t="s">
        <v>3185</v>
      </c>
      <c r="BQ377" t="s">
        <v>21068</v>
      </c>
      <c r="BR377" t="s">
        <v>23002</v>
      </c>
      <c r="BS377" t="s">
        <v>17964</v>
      </c>
      <c r="BT377">
        <v>2026</v>
      </c>
      <c r="BU377">
        <v>5</v>
      </c>
      <c r="BV377">
        <v>13</v>
      </c>
      <c r="BY377" t="s">
        <v>304</v>
      </c>
      <c r="BZ377" t="s">
        <v>18083</v>
      </c>
      <c r="CA377" s="1">
        <v>46155.636805555558</v>
      </c>
      <c r="CB377" s="2">
        <v>46156</v>
      </c>
      <c r="CE377" t="s">
        <v>2810</v>
      </c>
      <c r="CY377" s="1"/>
      <c r="DQ377" t="s">
        <v>19037</v>
      </c>
      <c r="DR377" t="s">
        <v>693</v>
      </c>
      <c r="DS377" t="s">
        <v>693</v>
      </c>
      <c r="DT377" t="s">
        <v>693</v>
      </c>
      <c r="DV377" t="s">
        <v>693</v>
      </c>
      <c r="EA377" t="s">
        <v>693</v>
      </c>
      <c r="EB377" t="s">
        <v>693</v>
      </c>
      <c r="EP377" t="s">
        <v>20918</v>
      </c>
      <c r="EQ377" t="s">
        <v>18084</v>
      </c>
      <c r="ES377" t="s">
        <v>281</v>
      </c>
      <c r="ET377" t="s">
        <v>20919</v>
      </c>
      <c r="EU377" t="s">
        <v>17962</v>
      </c>
      <c r="EZ377" t="s">
        <v>270</v>
      </c>
      <c r="FB377" t="s">
        <v>281</v>
      </c>
      <c r="FD377" t="s">
        <v>18087</v>
      </c>
      <c r="FE377" t="s">
        <v>281</v>
      </c>
      <c r="FF377" s="1">
        <v>46156.508449074077</v>
      </c>
      <c r="FG377">
        <v>20.91</v>
      </c>
      <c r="FH377">
        <v>1</v>
      </c>
      <c r="FI377">
        <v>1</v>
      </c>
      <c r="FM377" t="s">
        <v>17949</v>
      </c>
    </row>
    <row r="378" spans="1:169" x14ac:dyDescent="0.3">
      <c r="A378">
        <v>2</v>
      </c>
      <c r="B378" t="s">
        <v>17917</v>
      </c>
      <c r="C378" t="s">
        <v>17917</v>
      </c>
      <c r="D378" t="s">
        <v>23003</v>
      </c>
      <c r="E378" t="s">
        <v>19037</v>
      </c>
      <c r="O378" t="s">
        <v>18135</v>
      </c>
      <c r="P378">
        <v>2026</v>
      </c>
      <c r="Q378">
        <v>5</v>
      </c>
      <c r="R378">
        <v>9</v>
      </c>
      <c r="S378" t="s">
        <v>23004</v>
      </c>
      <c r="T378" t="s">
        <v>23005</v>
      </c>
      <c r="V378" t="s">
        <v>18870</v>
      </c>
      <c r="Y378" t="s">
        <v>17916</v>
      </c>
      <c r="AB378" t="s">
        <v>251</v>
      </c>
      <c r="AC378" t="s">
        <v>18065</v>
      </c>
      <c r="AD378">
        <v>1000008216764</v>
      </c>
      <c r="AG378" t="s">
        <v>23006</v>
      </c>
      <c r="AH378" t="s">
        <v>23007</v>
      </c>
      <c r="AI378" t="s">
        <v>23008</v>
      </c>
      <c r="AJ378" t="s">
        <v>23009</v>
      </c>
      <c r="AK378" t="s">
        <v>693</v>
      </c>
      <c r="AL378" t="s">
        <v>23006</v>
      </c>
      <c r="AN378" t="s">
        <v>23008</v>
      </c>
      <c r="AO378" t="s">
        <v>693</v>
      </c>
      <c r="AT378" t="s">
        <v>23010</v>
      </c>
      <c r="AU378" t="s">
        <v>23011</v>
      </c>
      <c r="AV378" t="s">
        <v>23012</v>
      </c>
      <c r="AW378" t="s">
        <v>230</v>
      </c>
      <c r="AX378" t="s">
        <v>230</v>
      </c>
      <c r="AY378" t="s">
        <v>380</v>
      </c>
      <c r="AZ378" t="s">
        <v>380</v>
      </c>
      <c r="BA378" t="s">
        <v>18076</v>
      </c>
      <c r="BB378" s="1">
        <v>46151.426111111112</v>
      </c>
      <c r="BC378">
        <v>2026</v>
      </c>
      <c r="BD378">
        <v>5</v>
      </c>
      <c r="BE378">
        <v>9</v>
      </c>
      <c r="BF378" t="s">
        <v>18129</v>
      </c>
      <c r="BG378" t="s">
        <v>18130</v>
      </c>
      <c r="BH378" t="s">
        <v>17936</v>
      </c>
      <c r="BI378" t="s">
        <v>18101</v>
      </c>
      <c r="BJ378" t="s">
        <v>23013</v>
      </c>
      <c r="BL378" t="s">
        <v>805</v>
      </c>
      <c r="BM378" t="s">
        <v>802</v>
      </c>
      <c r="BN378" t="s">
        <v>21933</v>
      </c>
      <c r="BO378" t="s">
        <v>237</v>
      </c>
      <c r="BP378" t="s">
        <v>3301</v>
      </c>
      <c r="BQ378" t="s">
        <v>22762</v>
      </c>
      <c r="BR378" t="s">
        <v>23014</v>
      </c>
      <c r="BS378" t="s">
        <v>18135</v>
      </c>
      <c r="BT378">
        <v>2026</v>
      </c>
      <c r="BU378">
        <v>5</v>
      </c>
      <c r="BV378">
        <v>9</v>
      </c>
      <c r="BY378" t="s">
        <v>386</v>
      </c>
      <c r="BZ378" t="s">
        <v>18083</v>
      </c>
      <c r="CA378" s="1">
        <v>46151.425694444442</v>
      </c>
      <c r="CB378" s="2">
        <v>46152</v>
      </c>
      <c r="CC378">
        <v>9717</v>
      </c>
      <c r="CD378" t="s">
        <v>337</v>
      </c>
      <c r="CE378" t="s">
        <v>2810</v>
      </c>
      <c r="CF378" t="s">
        <v>21070</v>
      </c>
      <c r="CW378">
        <v>5181258</v>
      </c>
      <c r="CX378">
        <v>34609720</v>
      </c>
      <c r="CY378" s="1">
        <v>46155.567361111112</v>
      </c>
      <c r="CZ378">
        <v>2026</v>
      </c>
      <c r="DA378">
        <v>5</v>
      </c>
      <c r="DB378">
        <v>13</v>
      </c>
      <c r="DC378">
        <v>18</v>
      </c>
      <c r="DD378">
        <v>8</v>
      </c>
      <c r="DE378">
        <v>1329</v>
      </c>
      <c r="DF378" t="s">
        <v>23006</v>
      </c>
      <c r="DG378" t="s">
        <v>23015</v>
      </c>
      <c r="DQ378" t="s">
        <v>19037</v>
      </c>
      <c r="DR378" t="s">
        <v>693</v>
      </c>
      <c r="DS378" t="s">
        <v>693</v>
      </c>
      <c r="DT378" t="s">
        <v>693</v>
      </c>
      <c r="DV378" t="s">
        <v>693</v>
      </c>
      <c r="EA378" t="s">
        <v>693</v>
      </c>
      <c r="EB378" t="s">
        <v>693</v>
      </c>
      <c r="EP378" t="s">
        <v>20918</v>
      </c>
      <c r="EQ378" t="s">
        <v>18084</v>
      </c>
      <c r="ES378" t="s">
        <v>281</v>
      </c>
      <c r="ET378" t="s">
        <v>22727</v>
      </c>
      <c r="EU378" t="s">
        <v>17962</v>
      </c>
      <c r="EV378" t="s">
        <v>23016</v>
      </c>
      <c r="EW378" t="s">
        <v>23017</v>
      </c>
      <c r="EX378" t="s">
        <v>23018</v>
      </c>
      <c r="EY378" t="s">
        <v>23019</v>
      </c>
      <c r="EZ378" t="s">
        <v>270</v>
      </c>
      <c r="FB378" t="s">
        <v>281</v>
      </c>
      <c r="FD378" t="s">
        <v>18133</v>
      </c>
      <c r="FE378" t="s">
        <v>281</v>
      </c>
      <c r="FF378" s="1">
        <v>46151.675173611111</v>
      </c>
      <c r="FG378">
        <v>5.98</v>
      </c>
      <c r="FH378">
        <v>0</v>
      </c>
      <c r="FI378">
        <v>4</v>
      </c>
      <c r="FK378" t="s">
        <v>22762</v>
      </c>
      <c r="FL378" t="s">
        <v>23020</v>
      </c>
      <c r="FM378" t="s">
        <v>17949</v>
      </c>
    </row>
    <row r="379" spans="1:169" x14ac:dyDescent="0.3">
      <c r="A379">
        <v>1</v>
      </c>
      <c r="B379" t="s">
        <v>17916</v>
      </c>
      <c r="C379" t="s">
        <v>17917</v>
      </c>
      <c r="E379" t="s">
        <v>19037</v>
      </c>
      <c r="O379" t="s">
        <v>17964</v>
      </c>
      <c r="P379">
        <v>2026</v>
      </c>
      <c r="Q379">
        <v>5</v>
      </c>
      <c r="R379">
        <v>13</v>
      </c>
      <c r="S379" t="s">
        <v>23021</v>
      </c>
      <c r="T379" t="s">
        <v>23022</v>
      </c>
      <c r="V379" t="s">
        <v>18870</v>
      </c>
      <c r="Y379" t="s">
        <v>17916</v>
      </c>
      <c r="AB379" t="s">
        <v>251</v>
      </c>
      <c r="AC379" t="s">
        <v>17924</v>
      </c>
      <c r="AD379">
        <v>1000008226245</v>
      </c>
      <c r="AI379" t="s">
        <v>23023</v>
      </c>
      <c r="AJ379" t="s">
        <v>23024</v>
      </c>
      <c r="AK379" t="s">
        <v>693</v>
      </c>
      <c r="AM379" t="s">
        <v>23025</v>
      </c>
      <c r="AN379" t="s">
        <v>23023</v>
      </c>
      <c r="AO379" t="s">
        <v>693</v>
      </c>
      <c r="AP379" t="s">
        <v>20869</v>
      </c>
      <c r="AR379" t="s">
        <v>23025</v>
      </c>
      <c r="AS379" t="s">
        <v>20869</v>
      </c>
      <c r="AT379" t="s">
        <v>23026</v>
      </c>
      <c r="AU379" t="s">
        <v>23027</v>
      </c>
      <c r="AV379" t="s">
        <v>23028</v>
      </c>
      <c r="AW379" t="s">
        <v>230</v>
      </c>
      <c r="AX379" t="s">
        <v>230</v>
      </c>
      <c r="AY379" t="s">
        <v>380</v>
      </c>
      <c r="AZ379" t="s">
        <v>380</v>
      </c>
      <c r="BA379" t="s">
        <v>255</v>
      </c>
      <c r="BB379" s="1">
        <v>46155.544027777774</v>
      </c>
      <c r="BC379">
        <v>2026</v>
      </c>
      <c r="BD379">
        <v>5</v>
      </c>
      <c r="BE379">
        <v>13</v>
      </c>
      <c r="BF379" t="s">
        <v>17934</v>
      </c>
      <c r="BG379" t="s">
        <v>18130</v>
      </c>
      <c r="BH379" t="s">
        <v>17936</v>
      </c>
      <c r="BI379" t="s">
        <v>18101</v>
      </c>
      <c r="BJ379" t="s">
        <v>23029</v>
      </c>
      <c r="BL379" t="s">
        <v>240</v>
      </c>
      <c r="BM379" t="s">
        <v>275</v>
      </c>
      <c r="BN379" t="s">
        <v>21933</v>
      </c>
      <c r="BO379" t="s">
        <v>237</v>
      </c>
      <c r="BP379" t="s">
        <v>3233</v>
      </c>
      <c r="BQ379" t="s">
        <v>23030</v>
      </c>
      <c r="BR379" t="s">
        <v>23031</v>
      </c>
      <c r="BS379" t="s">
        <v>17964</v>
      </c>
      <c r="BT379">
        <v>2026</v>
      </c>
      <c r="BU379">
        <v>5</v>
      </c>
      <c r="BV379">
        <v>13</v>
      </c>
      <c r="BY379" t="s">
        <v>693</v>
      </c>
      <c r="BZ379" t="s">
        <v>17943</v>
      </c>
      <c r="CA379" s="1">
        <v>46155.543749999997</v>
      </c>
      <c r="CB379" s="2">
        <v>46156</v>
      </c>
      <c r="CC379">
        <v>1284</v>
      </c>
      <c r="CD379" t="s">
        <v>337</v>
      </c>
      <c r="CE379" t="s">
        <v>2810</v>
      </c>
      <c r="CF379" t="s">
        <v>21070</v>
      </c>
      <c r="CW379">
        <v>5182993</v>
      </c>
      <c r="CX379">
        <v>34618334</v>
      </c>
      <c r="CY379" s="1">
        <v>46156.586805555555</v>
      </c>
      <c r="CZ379">
        <v>2026</v>
      </c>
      <c r="DA379">
        <v>5</v>
      </c>
      <c r="DB379">
        <v>14</v>
      </c>
      <c r="DC379">
        <v>69</v>
      </c>
      <c r="DD379">
        <v>27</v>
      </c>
      <c r="DE379">
        <v>1287</v>
      </c>
      <c r="DG379" t="s">
        <v>23032</v>
      </c>
      <c r="DQ379" t="s">
        <v>19037</v>
      </c>
      <c r="DS379" t="s">
        <v>693</v>
      </c>
      <c r="EP379" t="s">
        <v>20918</v>
      </c>
      <c r="EQ379" t="s">
        <v>255</v>
      </c>
      <c r="ER379" t="s">
        <v>17945</v>
      </c>
      <c r="ES379" t="s">
        <v>281</v>
      </c>
      <c r="ET379" t="s">
        <v>22727</v>
      </c>
      <c r="EU379" t="s">
        <v>17962</v>
      </c>
      <c r="EV379" t="s">
        <v>23033</v>
      </c>
      <c r="EW379" t="s">
        <v>23034</v>
      </c>
      <c r="EX379" t="s">
        <v>23035</v>
      </c>
      <c r="EY379" t="s">
        <v>23036</v>
      </c>
      <c r="EZ379" t="s">
        <v>270</v>
      </c>
      <c r="FB379" t="s">
        <v>281</v>
      </c>
      <c r="FD379" t="s">
        <v>17948</v>
      </c>
      <c r="FE379" t="s">
        <v>281</v>
      </c>
      <c r="FF379" s="1">
        <v>46156.425416666665</v>
      </c>
      <c r="FG379">
        <v>21.15</v>
      </c>
      <c r="FH379">
        <v>1</v>
      </c>
      <c r="FI379">
        <v>1</v>
      </c>
      <c r="FK379" t="s">
        <v>23030</v>
      </c>
      <c r="FL379" t="s">
        <v>23037</v>
      </c>
      <c r="FM379" t="s">
        <v>17949</v>
      </c>
    </row>
    <row r="380" spans="1:169" x14ac:dyDescent="0.3">
      <c r="A380">
        <v>0</v>
      </c>
      <c r="B380" t="s">
        <v>17916</v>
      </c>
      <c r="C380" t="s">
        <v>17916</v>
      </c>
      <c r="E380" t="s">
        <v>19358</v>
      </c>
      <c r="O380" t="s">
        <v>17920</v>
      </c>
      <c r="P380">
        <v>2026</v>
      </c>
      <c r="Q380">
        <v>5</v>
      </c>
      <c r="R380">
        <v>11</v>
      </c>
      <c r="S380" t="s">
        <v>23038</v>
      </c>
      <c r="T380" t="s">
        <v>23039</v>
      </c>
      <c r="W380" t="s">
        <v>19371</v>
      </c>
      <c r="Y380" t="s">
        <v>17916</v>
      </c>
      <c r="AB380" t="s">
        <v>251</v>
      </c>
      <c r="AC380" t="s">
        <v>18065</v>
      </c>
      <c r="AD380">
        <v>1000008219454</v>
      </c>
      <c r="AG380" t="s">
        <v>23040</v>
      </c>
      <c r="AH380" t="s">
        <v>23041</v>
      </c>
      <c r="AI380" t="s">
        <v>23042</v>
      </c>
      <c r="AJ380" t="s">
        <v>23043</v>
      </c>
      <c r="AK380" t="s">
        <v>693</v>
      </c>
      <c r="AL380" t="s">
        <v>23040</v>
      </c>
      <c r="AM380" t="s">
        <v>23044</v>
      </c>
      <c r="AN380" t="s">
        <v>23042</v>
      </c>
      <c r="AO380" t="s">
        <v>693</v>
      </c>
      <c r="AR380" t="s">
        <v>23044</v>
      </c>
      <c r="AT380" t="s">
        <v>23045</v>
      </c>
      <c r="AU380" t="s">
        <v>23046</v>
      </c>
      <c r="AV380" t="s">
        <v>23047</v>
      </c>
      <c r="AW380" t="s">
        <v>230</v>
      </c>
      <c r="AX380" t="s">
        <v>230</v>
      </c>
      <c r="AY380" t="s">
        <v>380</v>
      </c>
      <c r="AZ380" t="s">
        <v>380</v>
      </c>
      <c r="BA380" t="s">
        <v>18076</v>
      </c>
      <c r="BB380" s="1">
        <v>46153.453055555554</v>
      </c>
      <c r="BC380">
        <v>2026</v>
      </c>
      <c r="BD380">
        <v>5</v>
      </c>
      <c r="BE380">
        <v>11</v>
      </c>
      <c r="BF380" t="s">
        <v>18129</v>
      </c>
      <c r="BG380" t="s">
        <v>18130</v>
      </c>
      <c r="BH380" t="s">
        <v>17936</v>
      </c>
      <c r="BJ380" t="s">
        <v>23044</v>
      </c>
      <c r="BL380" t="s">
        <v>805</v>
      </c>
      <c r="BM380" t="s">
        <v>802</v>
      </c>
      <c r="BN380" t="s">
        <v>21933</v>
      </c>
      <c r="BO380" t="s">
        <v>237</v>
      </c>
      <c r="BP380" t="s">
        <v>3300</v>
      </c>
      <c r="BQ380" t="s">
        <v>22750</v>
      </c>
      <c r="BR380" t="s">
        <v>23048</v>
      </c>
      <c r="BS380" t="s">
        <v>17920</v>
      </c>
      <c r="BT380">
        <v>2026</v>
      </c>
      <c r="BU380">
        <v>5</v>
      </c>
      <c r="BV380">
        <v>11</v>
      </c>
      <c r="BY380" t="s">
        <v>386</v>
      </c>
      <c r="BZ380" t="s">
        <v>18083</v>
      </c>
      <c r="CA380" s="1">
        <v>46153.452777777777</v>
      </c>
      <c r="CB380" s="2">
        <v>46153</v>
      </c>
      <c r="CE380" t="s">
        <v>2810</v>
      </c>
      <c r="CY380" s="1"/>
      <c r="DQ380" t="s">
        <v>19358</v>
      </c>
      <c r="DR380" t="s">
        <v>693</v>
      </c>
      <c r="DS380" t="s">
        <v>693</v>
      </c>
      <c r="DT380" t="s">
        <v>693</v>
      </c>
      <c r="DV380" t="s">
        <v>693</v>
      </c>
      <c r="EA380" t="s">
        <v>693</v>
      </c>
      <c r="EB380" t="s">
        <v>693</v>
      </c>
      <c r="EP380" t="s">
        <v>20918</v>
      </c>
      <c r="EQ380" t="s">
        <v>18084</v>
      </c>
      <c r="ES380" t="s">
        <v>281</v>
      </c>
      <c r="ET380" t="s">
        <v>22727</v>
      </c>
      <c r="EU380" t="s">
        <v>17962</v>
      </c>
      <c r="EZ380" t="s">
        <v>270</v>
      </c>
      <c r="FB380" t="s">
        <v>279</v>
      </c>
      <c r="FC380" t="s">
        <v>19074</v>
      </c>
      <c r="FD380" t="s">
        <v>18133</v>
      </c>
      <c r="FE380" t="s">
        <v>281</v>
      </c>
      <c r="FF380" s="1">
        <v>46153.466805555552</v>
      </c>
      <c r="FG380">
        <v>0.33</v>
      </c>
      <c r="FH380">
        <v>0</v>
      </c>
      <c r="FI380">
        <v>1</v>
      </c>
      <c r="FM380" t="s">
        <v>17949</v>
      </c>
    </row>
    <row r="381" spans="1:169" x14ac:dyDescent="0.3">
      <c r="A381">
        <v>0</v>
      </c>
      <c r="B381" t="s">
        <v>17916</v>
      </c>
      <c r="C381" t="s">
        <v>17916</v>
      </c>
      <c r="E381" t="s">
        <v>19358</v>
      </c>
      <c r="O381" t="s">
        <v>17964</v>
      </c>
      <c r="P381">
        <v>2026</v>
      </c>
      <c r="Q381">
        <v>5</v>
      </c>
      <c r="R381">
        <v>13</v>
      </c>
      <c r="S381" t="s">
        <v>23049</v>
      </c>
      <c r="T381" t="s">
        <v>23050</v>
      </c>
      <c r="W381" t="s">
        <v>19371</v>
      </c>
      <c r="Y381" t="s">
        <v>17916</v>
      </c>
      <c r="AB381" t="s">
        <v>251</v>
      </c>
      <c r="AC381" t="s">
        <v>17924</v>
      </c>
      <c r="AD381">
        <v>1000008225200</v>
      </c>
      <c r="AI381" t="s">
        <v>23051</v>
      </c>
      <c r="AJ381" t="s">
        <v>23052</v>
      </c>
      <c r="AK381" t="s">
        <v>693</v>
      </c>
      <c r="AN381" t="s">
        <v>23051</v>
      </c>
      <c r="AO381" t="s">
        <v>693</v>
      </c>
      <c r="AT381" t="s">
        <v>23053</v>
      </c>
      <c r="AU381" t="s">
        <v>23054</v>
      </c>
      <c r="AV381" t="s">
        <v>23055</v>
      </c>
      <c r="AW381" t="s">
        <v>230</v>
      </c>
      <c r="AX381" t="s">
        <v>230</v>
      </c>
      <c r="AY381" t="s">
        <v>380</v>
      </c>
      <c r="AZ381" t="s">
        <v>380</v>
      </c>
      <c r="BA381" t="s">
        <v>255</v>
      </c>
      <c r="BB381" s="1">
        <v>46155.402638888889</v>
      </c>
      <c r="BC381">
        <v>2026</v>
      </c>
      <c r="BD381">
        <v>5</v>
      </c>
      <c r="BE381">
        <v>13</v>
      </c>
      <c r="BF381" t="s">
        <v>17934</v>
      </c>
      <c r="BG381" t="s">
        <v>18130</v>
      </c>
      <c r="BH381" t="s">
        <v>17936</v>
      </c>
      <c r="BJ381" t="s">
        <v>23056</v>
      </c>
      <c r="BL381" t="s">
        <v>805</v>
      </c>
      <c r="BM381" t="s">
        <v>802</v>
      </c>
      <c r="BN381" t="s">
        <v>21933</v>
      </c>
      <c r="BO381" t="s">
        <v>237</v>
      </c>
      <c r="BP381" t="s">
        <v>1538</v>
      </c>
      <c r="BQ381" t="s">
        <v>22784</v>
      </c>
      <c r="BR381" t="s">
        <v>23057</v>
      </c>
      <c r="BS381" t="s">
        <v>17964</v>
      </c>
      <c r="BT381">
        <v>2026</v>
      </c>
      <c r="BU381">
        <v>5</v>
      </c>
      <c r="BV381">
        <v>13</v>
      </c>
      <c r="BY381" t="s">
        <v>693</v>
      </c>
      <c r="BZ381" t="s">
        <v>17943</v>
      </c>
      <c r="CA381" s="1">
        <v>46155.402083333334</v>
      </c>
      <c r="CB381" s="2">
        <v>46156</v>
      </c>
      <c r="CE381" t="s">
        <v>2810</v>
      </c>
      <c r="CY381" s="1"/>
      <c r="DQ381" t="s">
        <v>19358</v>
      </c>
      <c r="DS381" t="s">
        <v>693</v>
      </c>
      <c r="EP381" t="s">
        <v>20918</v>
      </c>
      <c r="EQ381" t="s">
        <v>255</v>
      </c>
      <c r="ER381" t="s">
        <v>17945</v>
      </c>
      <c r="ES381" t="s">
        <v>281</v>
      </c>
      <c r="ET381" t="s">
        <v>22727</v>
      </c>
      <c r="EU381" t="s">
        <v>17962</v>
      </c>
      <c r="EZ381" t="s">
        <v>270</v>
      </c>
      <c r="FB381" t="s">
        <v>279</v>
      </c>
      <c r="FC381" t="s">
        <v>19074</v>
      </c>
      <c r="FD381" t="s">
        <v>17948</v>
      </c>
      <c r="FE381" t="s">
        <v>281</v>
      </c>
      <c r="FF381" s="1">
        <v>46155.425219907411</v>
      </c>
      <c r="FG381">
        <v>0.54</v>
      </c>
      <c r="FH381">
        <v>0</v>
      </c>
      <c r="FI381">
        <v>1</v>
      </c>
      <c r="FM381" t="s">
        <v>17949</v>
      </c>
    </row>
    <row r="382" spans="1:169" x14ac:dyDescent="0.3">
      <c r="A382">
        <v>0</v>
      </c>
      <c r="B382" t="s">
        <v>17916</v>
      </c>
      <c r="C382" t="s">
        <v>17916</v>
      </c>
      <c r="E382" t="s">
        <v>19358</v>
      </c>
      <c r="O382" t="s">
        <v>17964</v>
      </c>
      <c r="P382">
        <v>2026</v>
      </c>
      <c r="Q382">
        <v>5</v>
      </c>
      <c r="R382">
        <v>13</v>
      </c>
      <c r="S382" t="s">
        <v>23058</v>
      </c>
      <c r="T382" t="s">
        <v>23059</v>
      </c>
      <c r="W382" t="s">
        <v>19371</v>
      </c>
      <c r="Y382" t="s">
        <v>17916</v>
      </c>
      <c r="AB382" t="s">
        <v>251</v>
      </c>
      <c r="AC382" t="s">
        <v>17924</v>
      </c>
      <c r="AD382">
        <v>1000008225675</v>
      </c>
      <c r="AI382" t="s">
        <v>23060</v>
      </c>
      <c r="AJ382" t="s">
        <v>23061</v>
      </c>
      <c r="AK382" t="s">
        <v>693</v>
      </c>
      <c r="AM382" t="s">
        <v>23062</v>
      </c>
      <c r="AN382" t="s">
        <v>23060</v>
      </c>
      <c r="AO382" t="s">
        <v>693</v>
      </c>
      <c r="AR382" t="s">
        <v>23062</v>
      </c>
      <c r="AT382" t="s">
        <v>23063</v>
      </c>
      <c r="AU382" t="s">
        <v>23064</v>
      </c>
      <c r="AV382" t="s">
        <v>23065</v>
      </c>
      <c r="AW382" t="s">
        <v>230</v>
      </c>
      <c r="AX382" t="s">
        <v>230</v>
      </c>
      <c r="AY382" t="s">
        <v>380</v>
      </c>
      <c r="AZ382" t="s">
        <v>380</v>
      </c>
      <c r="BA382" t="s">
        <v>255</v>
      </c>
      <c r="BB382" s="1">
        <v>46155.471435185187</v>
      </c>
      <c r="BC382">
        <v>2026</v>
      </c>
      <c r="BD382">
        <v>5</v>
      </c>
      <c r="BE382">
        <v>13</v>
      </c>
      <c r="BF382" t="s">
        <v>17934</v>
      </c>
      <c r="BG382" t="s">
        <v>18130</v>
      </c>
      <c r="BH382" t="s">
        <v>17936</v>
      </c>
      <c r="BJ382" t="s">
        <v>23062</v>
      </c>
      <c r="BL382" t="s">
        <v>805</v>
      </c>
      <c r="BM382" t="s">
        <v>802</v>
      </c>
      <c r="BN382" t="s">
        <v>21933</v>
      </c>
      <c r="BO382" t="s">
        <v>237</v>
      </c>
      <c r="BP382" t="s">
        <v>3142</v>
      </c>
      <c r="BQ382" t="s">
        <v>22795</v>
      </c>
      <c r="BR382" t="s">
        <v>23066</v>
      </c>
      <c r="BS382" t="s">
        <v>17964</v>
      </c>
      <c r="BT382">
        <v>2026</v>
      </c>
      <c r="BU382">
        <v>5</v>
      </c>
      <c r="BV382">
        <v>13</v>
      </c>
      <c r="BY382" t="s">
        <v>693</v>
      </c>
      <c r="BZ382" t="s">
        <v>17943</v>
      </c>
      <c r="CA382" s="1">
        <v>46155.470833333333</v>
      </c>
      <c r="CB382" s="2">
        <v>46156</v>
      </c>
      <c r="CE382" t="s">
        <v>2810</v>
      </c>
      <c r="CY382" s="1"/>
      <c r="DQ382" t="s">
        <v>19358</v>
      </c>
      <c r="DS382" t="s">
        <v>693</v>
      </c>
      <c r="EP382" t="s">
        <v>20918</v>
      </c>
      <c r="EQ382" t="s">
        <v>255</v>
      </c>
      <c r="ER382" t="s">
        <v>17945</v>
      </c>
      <c r="ES382" t="s">
        <v>281</v>
      </c>
      <c r="ET382" t="s">
        <v>22727</v>
      </c>
      <c r="EU382" t="s">
        <v>17962</v>
      </c>
      <c r="EZ382" t="s">
        <v>270</v>
      </c>
      <c r="FB382" t="s">
        <v>279</v>
      </c>
      <c r="FC382" t="s">
        <v>19074</v>
      </c>
      <c r="FD382" t="s">
        <v>17948</v>
      </c>
      <c r="FE382" t="s">
        <v>281</v>
      </c>
      <c r="FF382" s="1">
        <v>46155.508437500001</v>
      </c>
      <c r="FG382">
        <v>0.89</v>
      </c>
      <c r="FH382">
        <v>0</v>
      </c>
      <c r="FI382">
        <v>1</v>
      </c>
      <c r="FM382" t="s">
        <v>17949</v>
      </c>
    </row>
    <row r="383" spans="1:169" x14ac:dyDescent="0.3">
      <c r="A383">
        <v>0</v>
      </c>
      <c r="B383" t="s">
        <v>17916</v>
      </c>
      <c r="C383" t="s">
        <v>17916</v>
      </c>
      <c r="E383" t="s">
        <v>19358</v>
      </c>
      <c r="O383" t="s">
        <v>18089</v>
      </c>
      <c r="P383">
        <v>2026</v>
      </c>
      <c r="Q383">
        <v>5</v>
      </c>
      <c r="R383">
        <v>7</v>
      </c>
      <c r="S383" t="s">
        <v>23067</v>
      </c>
      <c r="T383" t="s">
        <v>23068</v>
      </c>
      <c r="W383" t="s">
        <v>23069</v>
      </c>
      <c r="Y383" t="s">
        <v>17916</v>
      </c>
      <c r="AB383" t="s">
        <v>251</v>
      </c>
      <c r="AC383" t="s">
        <v>18065</v>
      </c>
      <c r="AD383">
        <v>1000008210820</v>
      </c>
      <c r="AG383" t="s">
        <v>23070</v>
      </c>
      <c r="AH383" t="s">
        <v>23071</v>
      </c>
      <c r="AI383" t="s">
        <v>23072</v>
      </c>
      <c r="AJ383" t="s">
        <v>23073</v>
      </c>
      <c r="AK383" t="s">
        <v>693</v>
      </c>
      <c r="AL383" t="s">
        <v>23070</v>
      </c>
      <c r="AN383" t="s">
        <v>23072</v>
      </c>
      <c r="AO383" t="s">
        <v>693</v>
      </c>
      <c r="AT383" t="s">
        <v>23074</v>
      </c>
      <c r="AU383" t="s">
        <v>23075</v>
      </c>
      <c r="AV383" t="s">
        <v>23076</v>
      </c>
      <c r="AW383" t="s">
        <v>230</v>
      </c>
      <c r="AX383" t="s">
        <v>230</v>
      </c>
      <c r="AY383" t="s">
        <v>380</v>
      </c>
      <c r="AZ383" t="s">
        <v>380</v>
      </c>
      <c r="BA383" t="s">
        <v>18076</v>
      </c>
      <c r="BB383" s="1">
        <v>46149.432881944442</v>
      </c>
      <c r="BC383">
        <v>2026</v>
      </c>
      <c r="BD383">
        <v>5</v>
      </c>
      <c r="BE383">
        <v>7</v>
      </c>
      <c r="BF383" t="s">
        <v>18413</v>
      </c>
      <c r="BG383" t="s">
        <v>18130</v>
      </c>
      <c r="BH383" t="s">
        <v>17936</v>
      </c>
      <c r="BJ383" t="s">
        <v>23077</v>
      </c>
      <c r="BL383" t="s">
        <v>805</v>
      </c>
      <c r="BM383" t="s">
        <v>802</v>
      </c>
      <c r="BN383" t="s">
        <v>21933</v>
      </c>
      <c r="BO383" t="s">
        <v>237</v>
      </c>
      <c r="BP383" t="s">
        <v>23078</v>
      </c>
      <c r="BQ383" t="s">
        <v>22784</v>
      </c>
      <c r="BR383" t="s">
        <v>23079</v>
      </c>
      <c r="BS383" t="s">
        <v>18089</v>
      </c>
      <c r="BT383">
        <v>2026</v>
      </c>
      <c r="BU383">
        <v>5</v>
      </c>
      <c r="BV383">
        <v>7</v>
      </c>
      <c r="BY383" t="s">
        <v>304</v>
      </c>
      <c r="BZ383" t="s">
        <v>18083</v>
      </c>
      <c r="CA383" s="1">
        <v>46149.432638888888</v>
      </c>
      <c r="CB383" s="2">
        <v>46150</v>
      </c>
      <c r="CC383">
        <v>11860</v>
      </c>
      <c r="CD383" t="s">
        <v>337</v>
      </c>
      <c r="CE383" t="s">
        <v>2810</v>
      </c>
      <c r="CF383" t="s">
        <v>21070</v>
      </c>
      <c r="CW383">
        <v>5176967</v>
      </c>
      <c r="CX383">
        <v>34573456</v>
      </c>
      <c r="CY383" s="1">
        <v>46150.450694444444</v>
      </c>
      <c r="CZ383">
        <v>2026</v>
      </c>
      <c r="DA383">
        <v>5</v>
      </c>
      <c r="DB383">
        <v>8</v>
      </c>
      <c r="DC383">
        <v>2</v>
      </c>
      <c r="DD383">
        <v>0</v>
      </c>
      <c r="DE383">
        <v>1329</v>
      </c>
      <c r="DF383" t="s">
        <v>23070</v>
      </c>
      <c r="DG383" t="s">
        <v>23080</v>
      </c>
      <c r="DQ383" t="s">
        <v>19358</v>
      </c>
      <c r="DR383" t="s">
        <v>693</v>
      </c>
      <c r="DS383" t="s">
        <v>693</v>
      </c>
      <c r="DT383" t="s">
        <v>693</v>
      </c>
      <c r="DV383" t="s">
        <v>693</v>
      </c>
      <c r="EA383" t="s">
        <v>693</v>
      </c>
      <c r="EB383" t="s">
        <v>693</v>
      </c>
      <c r="EP383" t="s">
        <v>20918</v>
      </c>
      <c r="EQ383" t="s">
        <v>18084</v>
      </c>
      <c r="ES383" t="s">
        <v>281</v>
      </c>
      <c r="ET383" t="s">
        <v>22727</v>
      </c>
      <c r="EU383" t="s">
        <v>17962</v>
      </c>
      <c r="EV383" t="s">
        <v>23081</v>
      </c>
      <c r="EW383" t="s">
        <v>23082</v>
      </c>
      <c r="EX383" t="s">
        <v>23083</v>
      </c>
      <c r="EY383" t="s">
        <v>23084</v>
      </c>
      <c r="EZ383" t="s">
        <v>270</v>
      </c>
      <c r="FB383" t="s">
        <v>281</v>
      </c>
      <c r="FD383" t="s">
        <v>18087</v>
      </c>
      <c r="FE383" t="s">
        <v>281</v>
      </c>
      <c r="FF383" s="1">
        <v>46149.466805555552</v>
      </c>
      <c r="FG383">
        <v>0.81</v>
      </c>
      <c r="FH383">
        <v>0</v>
      </c>
      <c r="FI383">
        <v>1</v>
      </c>
      <c r="FK383" t="s">
        <v>22784</v>
      </c>
      <c r="FL383" t="s">
        <v>23085</v>
      </c>
      <c r="FM383" t="s">
        <v>17949</v>
      </c>
    </row>
    <row r="384" spans="1:169" x14ac:dyDescent="0.3">
      <c r="A384">
        <v>0</v>
      </c>
      <c r="B384" t="s">
        <v>17916</v>
      </c>
      <c r="C384" t="s">
        <v>17916</v>
      </c>
      <c r="E384" t="s">
        <v>19358</v>
      </c>
      <c r="O384" t="s">
        <v>18118</v>
      </c>
      <c r="P384">
        <v>2026</v>
      </c>
      <c r="Q384">
        <v>5</v>
      </c>
      <c r="R384">
        <v>8</v>
      </c>
      <c r="S384" t="s">
        <v>23086</v>
      </c>
      <c r="T384" t="s">
        <v>23087</v>
      </c>
      <c r="W384" t="s">
        <v>23088</v>
      </c>
      <c r="Y384" t="s">
        <v>17916</v>
      </c>
      <c r="AB384" t="s">
        <v>251</v>
      </c>
      <c r="AC384" t="s">
        <v>17924</v>
      </c>
      <c r="AD384">
        <v>1000008214997</v>
      </c>
      <c r="AI384" t="s">
        <v>23089</v>
      </c>
      <c r="AJ384" t="s">
        <v>23090</v>
      </c>
      <c r="AK384" t="s">
        <v>693</v>
      </c>
      <c r="AM384" t="s">
        <v>23091</v>
      </c>
      <c r="AN384" t="s">
        <v>23089</v>
      </c>
      <c r="AO384" t="s">
        <v>693</v>
      </c>
      <c r="AP384" t="s">
        <v>23091</v>
      </c>
      <c r="AR384" t="s">
        <v>23091</v>
      </c>
      <c r="AS384" t="s">
        <v>23091</v>
      </c>
      <c r="AT384" t="s">
        <v>23092</v>
      </c>
      <c r="AU384" t="s">
        <v>23093</v>
      </c>
      <c r="AV384" t="s">
        <v>23094</v>
      </c>
      <c r="AW384" t="s">
        <v>230</v>
      </c>
      <c r="AX384" t="s">
        <v>230</v>
      </c>
      <c r="AY384" t="s">
        <v>380</v>
      </c>
      <c r="AZ384" t="s">
        <v>380</v>
      </c>
      <c r="BA384" t="s">
        <v>255</v>
      </c>
      <c r="BB384" s="1">
        <v>46150.587118055555</v>
      </c>
      <c r="BC384">
        <v>2026</v>
      </c>
      <c r="BD384">
        <v>5</v>
      </c>
      <c r="BE384">
        <v>8</v>
      </c>
      <c r="BF384" t="s">
        <v>17934</v>
      </c>
      <c r="BG384" t="s">
        <v>18130</v>
      </c>
      <c r="BH384" t="s">
        <v>17936</v>
      </c>
      <c r="BJ384" t="s">
        <v>23091</v>
      </c>
      <c r="BL384" t="s">
        <v>240</v>
      </c>
      <c r="BM384" t="s">
        <v>275</v>
      </c>
      <c r="BN384" t="s">
        <v>21933</v>
      </c>
      <c r="BO384" t="s">
        <v>237</v>
      </c>
      <c r="BP384" t="s">
        <v>23095</v>
      </c>
      <c r="BQ384" t="s">
        <v>23030</v>
      </c>
      <c r="BR384" t="s">
        <v>23096</v>
      </c>
      <c r="BS384" t="s">
        <v>18118</v>
      </c>
      <c r="BT384">
        <v>2026</v>
      </c>
      <c r="BU384">
        <v>5</v>
      </c>
      <c r="BV384">
        <v>8</v>
      </c>
      <c r="BY384" t="s">
        <v>693</v>
      </c>
      <c r="BZ384" t="s">
        <v>17943</v>
      </c>
      <c r="CA384" s="1">
        <v>46150.586805555555</v>
      </c>
      <c r="CB384" s="2">
        <v>46151</v>
      </c>
      <c r="CC384">
        <v>8193</v>
      </c>
      <c r="CD384" t="s">
        <v>337</v>
      </c>
      <c r="CE384" t="s">
        <v>2810</v>
      </c>
      <c r="CF384" t="s">
        <v>21070</v>
      </c>
      <c r="CW384">
        <v>5178063</v>
      </c>
      <c r="CX384">
        <v>34584041</v>
      </c>
      <c r="CY384" s="1">
        <v>46151.613194444442</v>
      </c>
      <c r="CZ384">
        <v>2026</v>
      </c>
      <c r="DA384">
        <v>5</v>
      </c>
      <c r="DB384">
        <v>9</v>
      </c>
      <c r="DC384">
        <v>111</v>
      </c>
      <c r="DD384">
        <v>17</v>
      </c>
      <c r="DE384">
        <v>1287</v>
      </c>
      <c r="DG384" t="s">
        <v>23097</v>
      </c>
      <c r="DQ384" t="s">
        <v>19358</v>
      </c>
      <c r="DS384" t="s">
        <v>693</v>
      </c>
      <c r="EP384" t="s">
        <v>20918</v>
      </c>
      <c r="EQ384" t="s">
        <v>255</v>
      </c>
      <c r="ER384" t="s">
        <v>17945</v>
      </c>
      <c r="ES384" t="s">
        <v>281</v>
      </c>
      <c r="ET384" t="s">
        <v>22727</v>
      </c>
      <c r="EU384" t="s">
        <v>17962</v>
      </c>
      <c r="EV384" t="s">
        <v>23098</v>
      </c>
      <c r="EW384" t="s">
        <v>23099</v>
      </c>
      <c r="EX384" t="s">
        <v>23100</v>
      </c>
      <c r="EY384" t="s">
        <v>23101</v>
      </c>
      <c r="EZ384" t="s">
        <v>270</v>
      </c>
      <c r="FB384" t="s">
        <v>281</v>
      </c>
      <c r="FD384" t="s">
        <v>17948</v>
      </c>
      <c r="FE384" t="s">
        <v>281</v>
      </c>
      <c r="FF384" s="1">
        <v>46150.633449074077</v>
      </c>
      <c r="FG384">
        <v>1.1100000000000001</v>
      </c>
      <c r="FH384">
        <v>0</v>
      </c>
      <c r="FI384">
        <v>1</v>
      </c>
      <c r="FK384" t="s">
        <v>23030</v>
      </c>
      <c r="FL384" t="s">
        <v>23102</v>
      </c>
      <c r="FM384" t="s">
        <v>17949</v>
      </c>
    </row>
    <row r="385" spans="1:169" x14ac:dyDescent="0.3">
      <c r="A385">
        <v>0</v>
      </c>
      <c r="B385" t="s">
        <v>17916</v>
      </c>
      <c r="C385" t="s">
        <v>17916</v>
      </c>
      <c r="E385" t="s">
        <v>19358</v>
      </c>
      <c r="O385" t="s">
        <v>17920</v>
      </c>
      <c r="P385">
        <v>2026</v>
      </c>
      <c r="Q385">
        <v>5</v>
      </c>
      <c r="R385">
        <v>11</v>
      </c>
      <c r="S385" t="s">
        <v>23103</v>
      </c>
      <c r="T385" t="s">
        <v>23104</v>
      </c>
      <c r="W385" t="s">
        <v>2964</v>
      </c>
      <c r="Y385" t="s">
        <v>17916</v>
      </c>
      <c r="AB385" t="s">
        <v>251</v>
      </c>
      <c r="AC385" t="s">
        <v>17924</v>
      </c>
      <c r="AD385">
        <v>1000008219531</v>
      </c>
      <c r="AI385" t="s">
        <v>23105</v>
      </c>
      <c r="AJ385" t="s">
        <v>23106</v>
      </c>
      <c r="AK385" t="s">
        <v>693</v>
      </c>
      <c r="AN385" t="s">
        <v>23105</v>
      </c>
      <c r="AO385" t="s">
        <v>693</v>
      </c>
      <c r="AT385" t="s">
        <v>23107</v>
      </c>
      <c r="AU385" t="s">
        <v>23108</v>
      </c>
      <c r="AV385" t="s">
        <v>23109</v>
      </c>
      <c r="AW385" t="s">
        <v>230</v>
      </c>
      <c r="AX385" t="s">
        <v>230</v>
      </c>
      <c r="AY385" t="s">
        <v>380</v>
      </c>
      <c r="AZ385" t="s">
        <v>380</v>
      </c>
      <c r="BA385" t="s">
        <v>255</v>
      </c>
      <c r="BB385" s="1">
        <v>46153.462604166663</v>
      </c>
      <c r="BC385">
        <v>2026</v>
      </c>
      <c r="BD385">
        <v>5</v>
      </c>
      <c r="BE385">
        <v>11</v>
      </c>
      <c r="BF385" t="s">
        <v>19187</v>
      </c>
      <c r="BG385" t="s">
        <v>18130</v>
      </c>
      <c r="BH385" t="s">
        <v>17936</v>
      </c>
      <c r="BJ385" t="s">
        <v>23110</v>
      </c>
      <c r="BL385" t="s">
        <v>805</v>
      </c>
      <c r="BM385" t="s">
        <v>802</v>
      </c>
      <c r="BN385" t="s">
        <v>21933</v>
      </c>
      <c r="BO385" t="s">
        <v>237</v>
      </c>
      <c r="BP385" t="s">
        <v>3287</v>
      </c>
      <c r="BQ385" t="s">
        <v>23111</v>
      </c>
      <c r="BR385" t="s">
        <v>3304</v>
      </c>
      <c r="BS385" t="s">
        <v>17920</v>
      </c>
      <c r="BT385">
        <v>2026</v>
      </c>
      <c r="BU385">
        <v>5</v>
      </c>
      <c r="BV385">
        <v>11</v>
      </c>
      <c r="BY385" t="s">
        <v>693</v>
      </c>
      <c r="BZ385" t="s">
        <v>17943</v>
      </c>
      <c r="CA385" s="1">
        <v>46153.462500000001</v>
      </c>
      <c r="CB385" s="2">
        <v>46153</v>
      </c>
      <c r="CC385">
        <v>7906</v>
      </c>
      <c r="CD385" t="s">
        <v>337</v>
      </c>
      <c r="CE385" t="s">
        <v>2810</v>
      </c>
      <c r="CF385" t="s">
        <v>21070</v>
      </c>
      <c r="CW385">
        <v>5181628</v>
      </c>
      <c r="CX385">
        <v>34606572</v>
      </c>
      <c r="CY385" s="1">
        <v>46155.356249999997</v>
      </c>
      <c r="CZ385">
        <v>2026</v>
      </c>
      <c r="DA385">
        <v>5</v>
      </c>
      <c r="DB385">
        <v>13</v>
      </c>
      <c r="DC385">
        <v>15</v>
      </c>
      <c r="DD385">
        <v>33</v>
      </c>
      <c r="DE385">
        <v>1329</v>
      </c>
      <c r="DG385" t="s">
        <v>23112</v>
      </c>
      <c r="DQ385" t="s">
        <v>19358</v>
      </c>
      <c r="DS385" t="s">
        <v>693</v>
      </c>
      <c r="EP385" t="s">
        <v>20918</v>
      </c>
      <c r="EQ385" t="s">
        <v>255</v>
      </c>
      <c r="ER385" t="s">
        <v>17945</v>
      </c>
      <c r="ES385" t="s">
        <v>281</v>
      </c>
      <c r="ET385" t="s">
        <v>22727</v>
      </c>
      <c r="EU385" t="s">
        <v>17962</v>
      </c>
      <c r="EV385" t="s">
        <v>23113</v>
      </c>
      <c r="EW385" t="s">
        <v>23114</v>
      </c>
      <c r="EX385" t="s">
        <v>23115</v>
      </c>
      <c r="EY385" t="s">
        <v>23116</v>
      </c>
      <c r="EZ385" t="s">
        <v>270</v>
      </c>
      <c r="FB385" t="s">
        <v>279</v>
      </c>
      <c r="FC385" t="s">
        <v>19074</v>
      </c>
      <c r="FD385" t="s">
        <v>17948</v>
      </c>
      <c r="FE385" t="s">
        <v>281</v>
      </c>
      <c r="FF385" s="1">
        <v>46153.508391203701</v>
      </c>
      <c r="FG385">
        <v>1.1000000000000001</v>
      </c>
      <c r="FH385">
        <v>0</v>
      </c>
      <c r="FI385">
        <v>1</v>
      </c>
      <c r="FK385" t="s">
        <v>23111</v>
      </c>
      <c r="FL385" t="s">
        <v>23117</v>
      </c>
      <c r="FM385" t="s">
        <v>17949</v>
      </c>
    </row>
    <row r="386" spans="1:169" x14ac:dyDescent="0.3">
      <c r="A386">
        <v>0</v>
      </c>
      <c r="B386" t="s">
        <v>17917</v>
      </c>
      <c r="C386" t="s">
        <v>17917</v>
      </c>
      <c r="D386" t="s">
        <v>23118</v>
      </c>
      <c r="E386" t="s">
        <v>19358</v>
      </c>
      <c r="O386" t="s">
        <v>17920</v>
      </c>
      <c r="P386">
        <v>2026</v>
      </c>
      <c r="Q386">
        <v>5</v>
      </c>
      <c r="R386">
        <v>11</v>
      </c>
      <c r="S386" t="s">
        <v>23119</v>
      </c>
      <c r="T386" t="s">
        <v>23120</v>
      </c>
      <c r="W386" t="s">
        <v>2964</v>
      </c>
      <c r="Y386" t="s">
        <v>17916</v>
      </c>
      <c r="AB386" t="s">
        <v>251</v>
      </c>
      <c r="AC386" t="s">
        <v>18065</v>
      </c>
      <c r="AD386">
        <v>1000008219933</v>
      </c>
      <c r="AG386" t="s">
        <v>23121</v>
      </c>
      <c r="AH386" t="s">
        <v>23122</v>
      </c>
      <c r="AI386" t="s">
        <v>23123</v>
      </c>
      <c r="AJ386" t="s">
        <v>3283</v>
      </c>
      <c r="AK386" t="s">
        <v>693</v>
      </c>
      <c r="AL386" t="s">
        <v>23121</v>
      </c>
      <c r="AN386" t="s">
        <v>23123</v>
      </c>
      <c r="AO386" t="s">
        <v>693</v>
      </c>
      <c r="AT386" t="s">
        <v>23124</v>
      </c>
      <c r="AU386" t="s">
        <v>22823</v>
      </c>
      <c r="AV386" t="s">
        <v>22824</v>
      </c>
      <c r="AW386" t="s">
        <v>230</v>
      </c>
      <c r="AX386" t="s">
        <v>230</v>
      </c>
      <c r="AY386" t="s">
        <v>380</v>
      </c>
      <c r="AZ386" t="s">
        <v>380</v>
      </c>
      <c r="BA386" t="s">
        <v>18076</v>
      </c>
      <c r="BB386" s="1">
        <v>46153.512824074074</v>
      </c>
      <c r="BC386">
        <v>2026</v>
      </c>
      <c r="BD386">
        <v>5</v>
      </c>
      <c r="BE386">
        <v>11</v>
      </c>
      <c r="BF386" t="s">
        <v>23125</v>
      </c>
      <c r="BG386" t="s">
        <v>18130</v>
      </c>
      <c r="BH386" t="s">
        <v>17936</v>
      </c>
      <c r="BJ386" t="s">
        <v>23126</v>
      </c>
      <c r="BL386" t="s">
        <v>240</v>
      </c>
      <c r="BM386" t="s">
        <v>275</v>
      </c>
      <c r="BN386" t="s">
        <v>21933</v>
      </c>
      <c r="BO386" t="s">
        <v>237</v>
      </c>
      <c r="BP386" t="s">
        <v>22826</v>
      </c>
      <c r="BQ386" t="s">
        <v>22739</v>
      </c>
      <c r="BR386" t="s">
        <v>23127</v>
      </c>
      <c r="BS386" t="s">
        <v>17920</v>
      </c>
      <c r="BT386">
        <v>2026</v>
      </c>
      <c r="BU386">
        <v>5</v>
      </c>
      <c r="BV386">
        <v>11</v>
      </c>
      <c r="BY386" t="s">
        <v>330</v>
      </c>
      <c r="BZ386" t="s">
        <v>18083</v>
      </c>
      <c r="CA386" s="1">
        <v>46153.512499999997</v>
      </c>
      <c r="CB386" s="2">
        <v>46154</v>
      </c>
      <c r="CC386">
        <v>5943</v>
      </c>
      <c r="CD386" t="s">
        <v>337</v>
      </c>
      <c r="CE386" t="s">
        <v>2810</v>
      </c>
      <c r="CF386" t="s">
        <v>21070</v>
      </c>
      <c r="CW386">
        <v>5182999</v>
      </c>
      <c r="CX386">
        <v>34618044</v>
      </c>
      <c r="CY386" s="1">
        <v>46156.584027777775</v>
      </c>
      <c r="CZ386">
        <v>2026</v>
      </c>
      <c r="DA386">
        <v>5</v>
      </c>
      <c r="DB386">
        <v>14</v>
      </c>
      <c r="DC386">
        <v>11</v>
      </c>
      <c r="DD386">
        <v>10</v>
      </c>
      <c r="DE386">
        <v>1287</v>
      </c>
      <c r="DF386" t="s">
        <v>23121</v>
      </c>
      <c r="DG386" t="s">
        <v>23128</v>
      </c>
      <c r="DQ386" t="s">
        <v>19358</v>
      </c>
      <c r="DR386" t="s">
        <v>693</v>
      </c>
      <c r="DS386" t="s">
        <v>693</v>
      </c>
      <c r="DT386" t="s">
        <v>693</v>
      </c>
      <c r="DV386" t="s">
        <v>693</v>
      </c>
      <c r="EA386" t="s">
        <v>693</v>
      </c>
      <c r="EB386" t="s">
        <v>693</v>
      </c>
      <c r="EP386" t="s">
        <v>20918</v>
      </c>
      <c r="EQ386" t="s">
        <v>18084</v>
      </c>
      <c r="ES386" t="s">
        <v>281</v>
      </c>
      <c r="ET386" t="s">
        <v>22727</v>
      </c>
      <c r="EU386" t="s">
        <v>17962</v>
      </c>
      <c r="EV386" t="s">
        <v>23129</v>
      </c>
      <c r="EW386" t="s">
        <v>23130</v>
      </c>
      <c r="EX386" t="s">
        <v>23131</v>
      </c>
      <c r="EY386" t="s">
        <v>23132</v>
      </c>
      <c r="EZ386" t="s">
        <v>270</v>
      </c>
      <c r="FB386" t="s">
        <v>279</v>
      </c>
      <c r="FC386" t="s">
        <v>19074</v>
      </c>
      <c r="FD386" t="s">
        <v>21393</v>
      </c>
      <c r="FE386" t="s">
        <v>281</v>
      </c>
      <c r="FF386" s="1">
        <v>46154.508831018517</v>
      </c>
      <c r="FG386">
        <v>23.9</v>
      </c>
      <c r="FH386">
        <v>1</v>
      </c>
      <c r="FI386">
        <v>2</v>
      </c>
      <c r="FK386" t="s">
        <v>22739</v>
      </c>
      <c r="FL386" t="s">
        <v>23133</v>
      </c>
      <c r="FM386" t="s">
        <v>17949</v>
      </c>
    </row>
    <row r="387" spans="1:169" x14ac:dyDescent="0.3">
      <c r="A387">
        <v>0</v>
      </c>
      <c r="B387" t="s">
        <v>17917</v>
      </c>
      <c r="C387" t="s">
        <v>17917</v>
      </c>
      <c r="D387" t="s">
        <v>23134</v>
      </c>
      <c r="E387" t="s">
        <v>19358</v>
      </c>
      <c r="O387" t="s">
        <v>19059</v>
      </c>
      <c r="P387">
        <v>2026</v>
      </c>
      <c r="Q387">
        <v>5</v>
      </c>
      <c r="R387">
        <v>5</v>
      </c>
      <c r="S387" t="s">
        <v>23135</v>
      </c>
      <c r="T387" t="s">
        <v>23136</v>
      </c>
      <c r="V387" t="s">
        <v>18870</v>
      </c>
      <c r="W387" t="s">
        <v>2823</v>
      </c>
      <c r="Y387" t="s">
        <v>17916</v>
      </c>
      <c r="AB387" t="s">
        <v>251</v>
      </c>
      <c r="AC387" t="s">
        <v>17924</v>
      </c>
      <c r="AD387">
        <v>1000008205521</v>
      </c>
      <c r="AI387" t="s">
        <v>23137</v>
      </c>
      <c r="AJ387" t="s">
        <v>23138</v>
      </c>
      <c r="AK387" t="s">
        <v>693</v>
      </c>
      <c r="AN387" t="s">
        <v>23137</v>
      </c>
      <c r="AO387" t="s">
        <v>693</v>
      </c>
      <c r="AT387" t="s">
        <v>23139</v>
      </c>
      <c r="AU387" t="s">
        <v>23140</v>
      </c>
      <c r="AV387" t="s">
        <v>23141</v>
      </c>
      <c r="AW387" t="s">
        <v>230</v>
      </c>
      <c r="AX387" t="s">
        <v>230</v>
      </c>
      <c r="AY387" t="s">
        <v>380</v>
      </c>
      <c r="AZ387" t="s">
        <v>380</v>
      </c>
      <c r="BA387" t="s">
        <v>255</v>
      </c>
      <c r="BB387" s="1">
        <v>46147.603784722225</v>
      </c>
      <c r="BC387">
        <v>2026</v>
      </c>
      <c r="BD387">
        <v>5</v>
      </c>
      <c r="BE387">
        <v>5</v>
      </c>
      <c r="BF387" t="s">
        <v>18100</v>
      </c>
      <c r="BG387" t="s">
        <v>18130</v>
      </c>
      <c r="BH387" t="s">
        <v>17936</v>
      </c>
      <c r="BJ387" t="s">
        <v>23142</v>
      </c>
      <c r="BL387" t="s">
        <v>23143</v>
      </c>
      <c r="BM387" t="s">
        <v>2859</v>
      </c>
      <c r="BN387" t="s">
        <v>23144</v>
      </c>
      <c r="BO387" t="s">
        <v>3305</v>
      </c>
      <c r="BP387" t="s">
        <v>2880</v>
      </c>
      <c r="BQ387" t="s">
        <v>23145</v>
      </c>
      <c r="BR387" t="s">
        <v>23146</v>
      </c>
      <c r="BS387" t="s">
        <v>19059</v>
      </c>
      <c r="BT387">
        <v>2026</v>
      </c>
      <c r="BU387">
        <v>5</v>
      </c>
      <c r="BV387">
        <v>5</v>
      </c>
      <c r="BY387" t="s">
        <v>693</v>
      </c>
      <c r="BZ387" t="s">
        <v>17943</v>
      </c>
      <c r="CA387" s="1">
        <v>46147.603472222225</v>
      </c>
      <c r="CB387" s="2">
        <v>46148</v>
      </c>
      <c r="CC387">
        <v>2238</v>
      </c>
      <c r="CD387" t="s">
        <v>337</v>
      </c>
      <c r="CE387" t="s">
        <v>2810</v>
      </c>
      <c r="CF387" t="s">
        <v>18948</v>
      </c>
      <c r="CW387">
        <v>5183240</v>
      </c>
      <c r="CX387">
        <v>34617011</v>
      </c>
      <c r="CY387" s="1">
        <v>46156.497916666667</v>
      </c>
      <c r="CZ387">
        <v>2026</v>
      </c>
      <c r="DA387">
        <v>5</v>
      </c>
      <c r="DB387">
        <v>14</v>
      </c>
      <c r="DC387">
        <v>5</v>
      </c>
      <c r="DD387">
        <v>1</v>
      </c>
      <c r="DE387">
        <v>608</v>
      </c>
      <c r="DG387" t="s">
        <v>23147</v>
      </c>
      <c r="DQ387" t="s">
        <v>19358</v>
      </c>
      <c r="DS387" t="s">
        <v>693</v>
      </c>
      <c r="EP387" t="s">
        <v>19839</v>
      </c>
      <c r="EQ387" t="s">
        <v>255</v>
      </c>
      <c r="ER387" t="s">
        <v>17945</v>
      </c>
      <c r="ES387" t="s">
        <v>281</v>
      </c>
      <c r="ET387" t="s">
        <v>23148</v>
      </c>
      <c r="EU387" t="s">
        <v>17962</v>
      </c>
      <c r="EV387" t="s">
        <v>23149</v>
      </c>
      <c r="EW387" t="s">
        <v>23150</v>
      </c>
      <c r="EX387" t="s">
        <v>23151</v>
      </c>
      <c r="EY387" t="s">
        <v>23152</v>
      </c>
      <c r="EZ387" t="s">
        <v>270</v>
      </c>
      <c r="FB387" t="s">
        <v>279</v>
      </c>
      <c r="FC387" t="s">
        <v>19074</v>
      </c>
      <c r="FD387" t="s">
        <v>17948</v>
      </c>
      <c r="FE387" t="s">
        <v>281</v>
      </c>
      <c r="FF387" s="1">
        <v>46147.63349537037</v>
      </c>
      <c r="FG387">
        <v>0.71</v>
      </c>
      <c r="FH387">
        <v>0</v>
      </c>
      <c r="FI387">
        <v>2</v>
      </c>
      <c r="FK387" t="s">
        <v>23145</v>
      </c>
      <c r="FL387" t="s">
        <v>23153</v>
      </c>
      <c r="FM387" t="s">
        <v>17949</v>
      </c>
    </row>
    <row r="388" spans="1:169" x14ac:dyDescent="0.3">
      <c r="A388">
        <v>0</v>
      </c>
      <c r="B388" t="s">
        <v>17916</v>
      </c>
      <c r="C388" t="s">
        <v>17917</v>
      </c>
      <c r="E388" t="s">
        <v>17918</v>
      </c>
      <c r="F388">
        <v>46158.291666666664</v>
      </c>
      <c r="G388">
        <v>2026</v>
      </c>
      <c r="H388">
        <v>5</v>
      </c>
      <c r="I388">
        <v>16</v>
      </c>
      <c r="J388" t="s">
        <v>17963</v>
      </c>
      <c r="O388" t="s">
        <v>17920</v>
      </c>
      <c r="P388">
        <v>2026</v>
      </c>
      <c r="Q388">
        <v>5</v>
      </c>
      <c r="R388">
        <v>11</v>
      </c>
      <c r="S388" t="s">
        <v>23154</v>
      </c>
      <c r="T388" t="s">
        <v>23155</v>
      </c>
      <c r="Y388" t="s">
        <v>17916</v>
      </c>
      <c r="AB388" t="s">
        <v>251</v>
      </c>
      <c r="AC388" t="s">
        <v>19937</v>
      </c>
      <c r="AD388">
        <v>1000008221791</v>
      </c>
      <c r="AG388" t="s">
        <v>23156</v>
      </c>
      <c r="AH388" t="s">
        <v>23157</v>
      </c>
      <c r="AI388" t="s">
        <v>23158</v>
      </c>
      <c r="AJ388" t="s">
        <v>23159</v>
      </c>
      <c r="AK388" t="s">
        <v>693</v>
      </c>
      <c r="AN388" t="s">
        <v>23158</v>
      </c>
      <c r="AO388" t="s">
        <v>693</v>
      </c>
      <c r="AT388" t="s">
        <v>23160</v>
      </c>
      <c r="AU388" t="s">
        <v>23161</v>
      </c>
      <c r="AV388" t="s">
        <v>23162</v>
      </c>
      <c r="AW388" t="s">
        <v>230</v>
      </c>
      <c r="AX388" t="s">
        <v>230</v>
      </c>
      <c r="AY388" t="s">
        <v>17933</v>
      </c>
      <c r="AZ388" t="s">
        <v>17933</v>
      </c>
      <c r="BA388" t="s">
        <v>19945</v>
      </c>
      <c r="BB388" s="1">
        <v>46153.863425925927</v>
      </c>
      <c r="BC388">
        <v>2026</v>
      </c>
      <c r="BD388">
        <v>5</v>
      </c>
      <c r="BE388">
        <v>11</v>
      </c>
      <c r="BF388" t="s">
        <v>23163</v>
      </c>
      <c r="BG388" t="s">
        <v>17935</v>
      </c>
      <c r="BH388" t="s">
        <v>17936</v>
      </c>
      <c r="BJ388" t="s">
        <v>23164</v>
      </c>
      <c r="BL388" t="s">
        <v>300</v>
      </c>
      <c r="BM388" t="s">
        <v>23165</v>
      </c>
      <c r="BN388" t="s">
        <v>3306</v>
      </c>
      <c r="BO388" t="s">
        <v>23166</v>
      </c>
      <c r="BP388" t="s">
        <v>3328</v>
      </c>
      <c r="BQ388" t="s">
        <v>23167</v>
      </c>
      <c r="BR388" t="s">
        <v>23168</v>
      </c>
      <c r="BS388" t="s">
        <v>17920</v>
      </c>
      <c r="BT388">
        <v>2026</v>
      </c>
      <c r="BU388">
        <v>5</v>
      </c>
      <c r="BV388">
        <v>11</v>
      </c>
      <c r="BY388" t="s">
        <v>386</v>
      </c>
      <c r="BZ388" t="s">
        <v>18083</v>
      </c>
      <c r="CA388" s="1">
        <v>46153.863194444442</v>
      </c>
      <c r="CB388" s="2">
        <v>46154</v>
      </c>
      <c r="CE388" t="s">
        <v>2810</v>
      </c>
      <c r="CY388" s="1"/>
      <c r="DQ388" t="s">
        <v>17918</v>
      </c>
      <c r="DR388" t="s">
        <v>693</v>
      </c>
      <c r="DS388" t="s">
        <v>693</v>
      </c>
      <c r="DT388" t="s">
        <v>693</v>
      </c>
      <c r="EA388" t="s">
        <v>693</v>
      </c>
      <c r="EB388" t="s">
        <v>693</v>
      </c>
      <c r="EP388" t="s">
        <v>19839</v>
      </c>
      <c r="EQ388" t="s">
        <v>19952</v>
      </c>
      <c r="ES388" t="s">
        <v>281</v>
      </c>
      <c r="ET388" t="s">
        <v>23169</v>
      </c>
      <c r="EU388" t="s">
        <v>17962</v>
      </c>
      <c r="EZ388" t="s">
        <v>270</v>
      </c>
      <c r="FB388" t="s">
        <v>281</v>
      </c>
      <c r="FD388" t="s">
        <v>18133</v>
      </c>
      <c r="FE388" t="s">
        <v>281</v>
      </c>
      <c r="FF388" s="1">
        <v>46153.925416666665</v>
      </c>
      <c r="FG388">
        <v>1.49</v>
      </c>
      <c r="FH388">
        <v>0</v>
      </c>
      <c r="FI388">
        <v>1</v>
      </c>
      <c r="FM388" t="s">
        <v>17949</v>
      </c>
    </row>
    <row r="389" spans="1:169" x14ac:dyDescent="0.3">
      <c r="A389">
        <v>0</v>
      </c>
      <c r="B389" t="s">
        <v>17916</v>
      </c>
      <c r="C389" t="s">
        <v>17917</v>
      </c>
      <c r="E389" t="s">
        <v>17918</v>
      </c>
      <c r="F389">
        <v>46157.5</v>
      </c>
      <c r="G389">
        <v>2026</v>
      </c>
      <c r="H389">
        <v>5</v>
      </c>
      <c r="I389">
        <v>15</v>
      </c>
      <c r="O389" t="s">
        <v>17964</v>
      </c>
      <c r="P389">
        <v>2026</v>
      </c>
      <c r="Q389">
        <v>5</v>
      </c>
      <c r="R389">
        <v>13</v>
      </c>
      <c r="S389" t="s">
        <v>23170</v>
      </c>
      <c r="T389" t="s">
        <v>23171</v>
      </c>
      <c r="Y389" t="s">
        <v>17916</v>
      </c>
      <c r="AB389" t="s">
        <v>251</v>
      </c>
      <c r="AC389" t="s">
        <v>17924</v>
      </c>
      <c r="AD389">
        <v>1000008228053</v>
      </c>
      <c r="AI389" t="s">
        <v>23172</v>
      </c>
      <c r="AJ389" t="s">
        <v>23173</v>
      </c>
      <c r="AK389" t="s">
        <v>693</v>
      </c>
      <c r="AN389" t="s">
        <v>23174</v>
      </c>
      <c r="AO389" t="s">
        <v>693</v>
      </c>
      <c r="AT389" t="s">
        <v>23175</v>
      </c>
      <c r="AU389" t="s">
        <v>23176</v>
      </c>
      <c r="AV389" t="s">
        <v>23177</v>
      </c>
      <c r="AW389" t="s">
        <v>230</v>
      </c>
      <c r="AX389" t="s">
        <v>230</v>
      </c>
      <c r="AY389" t="s">
        <v>17933</v>
      </c>
      <c r="AZ389" t="s">
        <v>17933</v>
      </c>
      <c r="BA389" t="s">
        <v>255</v>
      </c>
      <c r="BB389" s="1">
        <v>46155.827627314815</v>
      </c>
      <c r="BC389">
        <v>2026</v>
      </c>
      <c r="BD389">
        <v>5</v>
      </c>
      <c r="BE389">
        <v>13</v>
      </c>
      <c r="BF389" t="s">
        <v>17934</v>
      </c>
      <c r="BG389" t="s">
        <v>17935</v>
      </c>
      <c r="BH389" t="s">
        <v>17936</v>
      </c>
      <c r="BJ389" t="s">
        <v>23178</v>
      </c>
      <c r="BL389" t="s">
        <v>300</v>
      </c>
      <c r="BM389" t="s">
        <v>23165</v>
      </c>
      <c r="BN389" t="s">
        <v>3306</v>
      </c>
      <c r="BO389" t="s">
        <v>23166</v>
      </c>
      <c r="BP389" t="s">
        <v>3329</v>
      </c>
      <c r="BQ389" t="s">
        <v>23179</v>
      </c>
      <c r="BR389" t="s">
        <v>23180</v>
      </c>
      <c r="BS389" t="s">
        <v>17964</v>
      </c>
      <c r="BT389">
        <v>2026</v>
      </c>
      <c r="BU389">
        <v>5</v>
      </c>
      <c r="BV389">
        <v>13</v>
      </c>
      <c r="BY389" t="s">
        <v>693</v>
      </c>
      <c r="BZ389" t="s">
        <v>17943</v>
      </c>
      <c r="CA389" s="1">
        <v>46155.82708333333</v>
      </c>
      <c r="CB389" s="2">
        <v>46156</v>
      </c>
      <c r="CE389" t="s">
        <v>2810</v>
      </c>
      <c r="CY389" s="1"/>
      <c r="DQ389" t="s">
        <v>17918</v>
      </c>
      <c r="DS389" t="s">
        <v>693</v>
      </c>
      <c r="EP389" t="s">
        <v>19839</v>
      </c>
      <c r="EQ389" t="s">
        <v>255</v>
      </c>
      <c r="ER389" t="s">
        <v>17945</v>
      </c>
      <c r="ES389" t="s">
        <v>281</v>
      </c>
      <c r="ET389" t="s">
        <v>23169</v>
      </c>
      <c r="EU389" t="s">
        <v>17962</v>
      </c>
      <c r="EZ389" t="s">
        <v>270</v>
      </c>
      <c r="FB389" t="s">
        <v>281</v>
      </c>
      <c r="FD389" t="s">
        <v>17948</v>
      </c>
      <c r="FE389" t="s">
        <v>281</v>
      </c>
      <c r="FF389" s="1">
        <v>46156.384571759256</v>
      </c>
      <c r="FG389">
        <v>13.37</v>
      </c>
      <c r="FH389">
        <v>1</v>
      </c>
      <c r="FI389">
        <v>1</v>
      </c>
      <c r="FM389" t="s">
        <v>17949</v>
      </c>
    </row>
    <row r="390" spans="1:169" x14ac:dyDescent="0.3">
      <c r="A390">
        <v>0</v>
      </c>
      <c r="B390" t="s">
        <v>17916</v>
      </c>
      <c r="C390" t="s">
        <v>17917</v>
      </c>
      <c r="E390" t="s">
        <v>17918</v>
      </c>
      <c r="F390">
        <v>46158.5</v>
      </c>
      <c r="G390">
        <v>2026</v>
      </c>
      <c r="H390">
        <v>5</v>
      </c>
      <c r="I390">
        <v>16</v>
      </c>
      <c r="J390" t="s">
        <v>17919</v>
      </c>
      <c r="O390" t="s">
        <v>18000</v>
      </c>
      <c r="P390">
        <v>2026</v>
      </c>
      <c r="Q390">
        <v>5</v>
      </c>
      <c r="R390">
        <v>14</v>
      </c>
      <c r="S390" t="s">
        <v>23181</v>
      </c>
      <c r="T390" t="s">
        <v>23182</v>
      </c>
      <c r="Y390" t="s">
        <v>17916</v>
      </c>
      <c r="AB390" t="s">
        <v>251</v>
      </c>
      <c r="AC390" t="s">
        <v>17924</v>
      </c>
      <c r="AD390">
        <v>1000008228770</v>
      </c>
      <c r="AG390" t="s">
        <v>23183</v>
      </c>
      <c r="AI390" t="s">
        <v>23184</v>
      </c>
      <c r="AJ390" t="s">
        <v>23185</v>
      </c>
      <c r="AK390" t="s">
        <v>693</v>
      </c>
      <c r="AN390" t="s">
        <v>23184</v>
      </c>
      <c r="AO390" t="s">
        <v>693</v>
      </c>
      <c r="AT390" t="s">
        <v>23186</v>
      </c>
      <c r="AU390" t="s">
        <v>23187</v>
      </c>
      <c r="AV390" t="s">
        <v>23188</v>
      </c>
      <c r="AW390" t="s">
        <v>230</v>
      </c>
      <c r="AX390" t="s">
        <v>230</v>
      </c>
      <c r="AY390" t="s">
        <v>17933</v>
      </c>
      <c r="AZ390" t="s">
        <v>17933</v>
      </c>
      <c r="BA390" t="s">
        <v>255</v>
      </c>
      <c r="BB390" s="1">
        <v>46156.45789351852</v>
      </c>
      <c r="BC390">
        <v>2026</v>
      </c>
      <c r="BD390">
        <v>5</v>
      </c>
      <c r="BE390">
        <v>14</v>
      </c>
      <c r="BF390" t="s">
        <v>17934</v>
      </c>
      <c r="BG390" t="s">
        <v>17935</v>
      </c>
      <c r="BH390" t="s">
        <v>17936</v>
      </c>
      <c r="BJ390" t="s">
        <v>23189</v>
      </c>
      <c r="BL390" t="s">
        <v>300</v>
      </c>
      <c r="BM390" t="s">
        <v>23165</v>
      </c>
      <c r="BN390" t="s">
        <v>3306</v>
      </c>
      <c r="BO390" t="s">
        <v>23166</v>
      </c>
      <c r="BP390" t="s">
        <v>1981</v>
      </c>
      <c r="BQ390" t="s">
        <v>23190</v>
      </c>
      <c r="BR390" t="s">
        <v>23191</v>
      </c>
      <c r="BS390" t="s">
        <v>18000</v>
      </c>
      <c r="BT390">
        <v>2026</v>
      </c>
      <c r="BU390">
        <v>5</v>
      </c>
      <c r="BV390">
        <v>14</v>
      </c>
      <c r="BY390" t="s">
        <v>693</v>
      </c>
      <c r="BZ390" t="s">
        <v>17943</v>
      </c>
      <c r="CA390" s="1">
        <v>46156.457638888889</v>
      </c>
      <c r="CB390" s="2">
        <v>46156</v>
      </c>
      <c r="CE390" t="s">
        <v>2810</v>
      </c>
      <c r="CY390" s="1"/>
      <c r="DQ390" t="s">
        <v>17918</v>
      </c>
      <c r="DS390" t="s">
        <v>693</v>
      </c>
      <c r="EP390" t="s">
        <v>19839</v>
      </c>
      <c r="EQ390" t="s">
        <v>255</v>
      </c>
      <c r="ER390" t="s">
        <v>17945</v>
      </c>
      <c r="ES390" t="s">
        <v>281</v>
      </c>
      <c r="ET390" t="s">
        <v>23169</v>
      </c>
      <c r="EU390" t="s">
        <v>17962</v>
      </c>
      <c r="EZ390" t="s">
        <v>270</v>
      </c>
      <c r="FB390" t="s">
        <v>281</v>
      </c>
      <c r="FD390" t="s">
        <v>17948</v>
      </c>
      <c r="FE390" t="s">
        <v>281</v>
      </c>
      <c r="FF390" s="1">
        <v>46156.508449074077</v>
      </c>
      <c r="FG390">
        <v>1.21</v>
      </c>
      <c r="FH390">
        <v>0</v>
      </c>
      <c r="FM390" t="s">
        <v>17949</v>
      </c>
    </row>
    <row r="391" spans="1:169" x14ac:dyDescent="0.3">
      <c r="A391">
        <v>0</v>
      </c>
      <c r="B391" t="s">
        <v>17917</v>
      </c>
      <c r="C391" t="s">
        <v>17916</v>
      </c>
      <c r="D391" t="s">
        <v>23192</v>
      </c>
      <c r="E391" t="s">
        <v>17918</v>
      </c>
      <c r="F391">
        <v>46162.291666666664</v>
      </c>
      <c r="G391">
        <v>2026</v>
      </c>
      <c r="H391">
        <v>5</v>
      </c>
      <c r="I391">
        <v>20</v>
      </c>
      <c r="J391" t="s">
        <v>17963</v>
      </c>
      <c r="O391" t="s">
        <v>19451</v>
      </c>
      <c r="P391">
        <v>2026</v>
      </c>
      <c r="Q391">
        <v>5</v>
      </c>
      <c r="R391">
        <v>2</v>
      </c>
      <c r="S391" t="s">
        <v>23193</v>
      </c>
      <c r="T391" t="s">
        <v>23194</v>
      </c>
      <c r="Y391" t="s">
        <v>17916</v>
      </c>
      <c r="AB391" t="s">
        <v>251</v>
      </c>
      <c r="AC391" t="s">
        <v>17924</v>
      </c>
      <c r="AD391">
        <v>1000008199073</v>
      </c>
      <c r="AI391" t="s">
        <v>23195</v>
      </c>
      <c r="AJ391" t="s">
        <v>23196</v>
      </c>
      <c r="AK391" t="s">
        <v>693</v>
      </c>
      <c r="AN391" t="s">
        <v>23195</v>
      </c>
      <c r="AO391" t="s">
        <v>693</v>
      </c>
      <c r="AT391" t="s">
        <v>23197</v>
      </c>
      <c r="AU391" t="s">
        <v>23198</v>
      </c>
      <c r="AV391" t="s">
        <v>23199</v>
      </c>
      <c r="AW391" t="s">
        <v>230</v>
      </c>
      <c r="AX391" t="s">
        <v>230</v>
      </c>
      <c r="AY391" t="s">
        <v>380</v>
      </c>
      <c r="AZ391" t="s">
        <v>380</v>
      </c>
      <c r="BA391" t="s">
        <v>255</v>
      </c>
      <c r="BB391" s="1">
        <v>46144.467442129629</v>
      </c>
      <c r="BC391">
        <v>2026</v>
      </c>
      <c r="BD391">
        <v>5</v>
      </c>
      <c r="BE391">
        <v>2</v>
      </c>
      <c r="BF391" t="s">
        <v>18100</v>
      </c>
      <c r="BG391" t="s">
        <v>18130</v>
      </c>
      <c r="BH391" t="s">
        <v>17936</v>
      </c>
      <c r="BJ391" t="s">
        <v>23200</v>
      </c>
      <c r="BL391" t="s">
        <v>300</v>
      </c>
      <c r="BM391" t="s">
        <v>23165</v>
      </c>
      <c r="BN391" t="s">
        <v>3306</v>
      </c>
      <c r="BO391" t="s">
        <v>23166</v>
      </c>
      <c r="BP391" t="s">
        <v>23201</v>
      </c>
      <c r="BQ391" t="s">
        <v>23202</v>
      </c>
      <c r="BR391" t="s">
        <v>23203</v>
      </c>
      <c r="BS391" t="s">
        <v>19451</v>
      </c>
      <c r="BT391">
        <v>2026</v>
      </c>
      <c r="BU391">
        <v>5</v>
      </c>
      <c r="BV391">
        <v>2</v>
      </c>
      <c r="BY391" t="s">
        <v>693</v>
      </c>
      <c r="BZ391" t="s">
        <v>17943</v>
      </c>
      <c r="CA391" s="1">
        <v>46144.467361111114</v>
      </c>
      <c r="CB391" s="2">
        <v>46145</v>
      </c>
      <c r="CE391" t="s">
        <v>2810</v>
      </c>
      <c r="CY391" s="1"/>
      <c r="DQ391" t="s">
        <v>17918</v>
      </c>
      <c r="DS391" t="s">
        <v>693</v>
      </c>
      <c r="EP391" t="s">
        <v>19839</v>
      </c>
      <c r="EQ391" t="s">
        <v>255</v>
      </c>
      <c r="ER391" t="s">
        <v>17945</v>
      </c>
      <c r="ES391" t="s">
        <v>281</v>
      </c>
      <c r="ET391" t="s">
        <v>23169</v>
      </c>
      <c r="EU391" t="s">
        <v>17962</v>
      </c>
      <c r="EZ391" t="s">
        <v>270</v>
      </c>
      <c r="FB391" t="s">
        <v>281</v>
      </c>
      <c r="FD391" t="s">
        <v>17948</v>
      </c>
      <c r="FE391" t="s">
        <v>281</v>
      </c>
      <c r="FF391" s="1">
        <v>46144.59171296296</v>
      </c>
      <c r="FG391">
        <v>2.98</v>
      </c>
      <c r="FH391">
        <v>0</v>
      </c>
      <c r="FI391">
        <v>2</v>
      </c>
      <c r="FM391" t="s">
        <v>17949</v>
      </c>
    </row>
    <row r="392" spans="1:169" x14ac:dyDescent="0.3">
      <c r="A392">
        <v>1</v>
      </c>
      <c r="B392" t="s">
        <v>17917</v>
      </c>
      <c r="C392" t="s">
        <v>17917</v>
      </c>
      <c r="D392" t="s">
        <v>23204</v>
      </c>
      <c r="E392" t="s">
        <v>17918</v>
      </c>
      <c r="F392">
        <v>46158.5</v>
      </c>
      <c r="G392">
        <v>2026</v>
      </c>
      <c r="H392">
        <v>5</v>
      </c>
      <c r="I392">
        <v>16</v>
      </c>
      <c r="J392" t="s">
        <v>17919</v>
      </c>
      <c r="O392" t="s">
        <v>19059</v>
      </c>
      <c r="P392">
        <v>2026</v>
      </c>
      <c r="Q392">
        <v>5</v>
      </c>
      <c r="R392">
        <v>5</v>
      </c>
      <c r="S392" t="s">
        <v>23205</v>
      </c>
      <c r="T392" t="s">
        <v>23206</v>
      </c>
      <c r="V392" t="s">
        <v>18092</v>
      </c>
      <c r="Y392" t="s">
        <v>17916</v>
      </c>
      <c r="AB392" t="s">
        <v>251</v>
      </c>
      <c r="AC392" t="s">
        <v>17924</v>
      </c>
      <c r="AD392">
        <v>1000008204629</v>
      </c>
      <c r="AG392" t="s">
        <v>23207</v>
      </c>
      <c r="AI392" t="s">
        <v>23208</v>
      </c>
      <c r="AJ392" t="s">
        <v>23209</v>
      </c>
      <c r="AK392" t="s">
        <v>693</v>
      </c>
      <c r="AM392" t="s">
        <v>23210</v>
      </c>
      <c r="AN392" t="s">
        <v>23208</v>
      </c>
      <c r="AO392" t="s">
        <v>693</v>
      </c>
      <c r="AP392" t="s">
        <v>23210</v>
      </c>
      <c r="AR392" t="s">
        <v>23210</v>
      </c>
      <c r="AS392" t="s">
        <v>23210</v>
      </c>
      <c r="AT392" t="s">
        <v>23211</v>
      </c>
      <c r="AU392" t="s">
        <v>23212</v>
      </c>
      <c r="AV392" t="s">
        <v>23213</v>
      </c>
      <c r="AW392" t="s">
        <v>230</v>
      </c>
      <c r="AX392" t="s">
        <v>230</v>
      </c>
      <c r="AY392" t="s">
        <v>380</v>
      </c>
      <c r="AZ392" t="s">
        <v>380</v>
      </c>
      <c r="BA392" t="s">
        <v>255</v>
      </c>
      <c r="BB392" s="1">
        <v>46147.473587962966</v>
      </c>
      <c r="BC392">
        <v>2026</v>
      </c>
      <c r="BD392">
        <v>5</v>
      </c>
      <c r="BE392">
        <v>5</v>
      </c>
      <c r="BF392" t="s">
        <v>18100</v>
      </c>
      <c r="BG392" t="s">
        <v>18130</v>
      </c>
      <c r="BH392" t="s">
        <v>17936</v>
      </c>
      <c r="BI392" t="s">
        <v>18101</v>
      </c>
      <c r="BJ392" t="s">
        <v>23214</v>
      </c>
      <c r="BL392" t="s">
        <v>300</v>
      </c>
      <c r="BM392" t="s">
        <v>23165</v>
      </c>
      <c r="BN392" t="s">
        <v>3306</v>
      </c>
      <c r="BO392" t="s">
        <v>23166</v>
      </c>
      <c r="BP392" t="s">
        <v>657</v>
      </c>
      <c r="BQ392" t="s">
        <v>23215</v>
      </c>
      <c r="BR392" t="s">
        <v>23216</v>
      </c>
      <c r="BS392" t="s">
        <v>19059</v>
      </c>
      <c r="BT392">
        <v>2026</v>
      </c>
      <c r="BU392">
        <v>5</v>
      </c>
      <c r="BV392">
        <v>5</v>
      </c>
      <c r="BY392" t="s">
        <v>693</v>
      </c>
      <c r="BZ392" t="s">
        <v>17943</v>
      </c>
      <c r="CA392" s="1">
        <v>46147.472916666666</v>
      </c>
      <c r="CB392" s="2">
        <v>46148</v>
      </c>
      <c r="CE392" t="s">
        <v>2810</v>
      </c>
      <c r="CY392" s="1"/>
      <c r="DQ392" t="s">
        <v>17918</v>
      </c>
      <c r="DS392" t="s">
        <v>693</v>
      </c>
      <c r="EP392" t="s">
        <v>19839</v>
      </c>
      <c r="EQ392" t="s">
        <v>255</v>
      </c>
      <c r="ER392" t="s">
        <v>17945</v>
      </c>
      <c r="ES392" t="s">
        <v>281</v>
      </c>
      <c r="ET392" t="s">
        <v>23169</v>
      </c>
      <c r="EU392" t="s">
        <v>17962</v>
      </c>
      <c r="EZ392" t="s">
        <v>270</v>
      </c>
      <c r="FB392" t="s">
        <v>281</v>
      </c>
      <c r="FD392" t="s">
        <v>17948</v>
      </c>
      <c r="FE392" t="s">
        <v>281</v>
      </c>
      <c r="FF392" s="1">
        <v>46147.508356481485</v>
      </c>
      <c r="FG392">
        <v>0.83</v>
      </c>
      <c r="FH392">
        <v>0</v>
      </c>
      <c r="FI392">
        <v>3</v>
      </c>
      <c r="FM392" t="s">
        <v>17949</v>
      </c>
    </row>
    <row r="393" spans="1:169" x14ac:dyDescent="0.3">
      <c r="A393">
        <v>0</v>
      </c>
      <c r="B393" t="s">
        <v>17916</v>
      </c>
      <c r="C393" t="s">
        <v>17916</v>
      </c>
      <c r="E393" t="s">
        <v>17918</v>
      </c>
      <c r="F393">
        <v>46157.5</v>
      </c>
      <c r="G393">
        <v>2026</v>
      </c>
      <c r="H393">
        <v>5</v>
      </c>
      <c r="I393">
        <v>15</v>
      </c>
      <c r="O393" t="s">
        <v>18135</v>
      </c>
      <c r="P393">
        <v>2026</v>
      </c>
      <c r="Q393">
        <v>5</v>
      </c>
      <c r="R393">
        <v>9</v>
      </c>
      <c r="S393" t="s">
        <v>23217</v>
      </c>
      <c r="T393" t="s">
        <v>23218</v>
      </c>
      <c r="V393" t="s">
        <v>18063</v>
      </c>
      <c r="Y393" t="s">
        <v>17916</v>
      </c>
      <c r="AB393" t="s">
        <v>251</v>
      </c>
      <c r="AC393" t="s">
        <v>18065</v>
      </c>
      <c r="AD393">
        <v>1000008217054</v>
      </c>
      <c r="AF393" t="s">
        <v>23219</v>
      </c>
      <c r="AG393" t="s">
        <v>23220</v>
      </c>
      <c r="AH393" t="s">
        <v>23221</v>
      </c>
      <c r="AI393" t="s">
        <v>23222</v>
      </c>
      <c r="AJ393" t="s">
        <v>23223</v>
      </c>
      <c r="AK393" t="s">
        <v>693</v>
      </c>
      <c r="AL393" t="s">
        <v>23220</v>
      </c>
      <c r="AM393" t="s">
        <v>23224</v>
      </c>
      <c r="AN393" t="s">
        <v>23222</v>
      </c>
      <c r="AO393" t="s">
        <v>693</v>
      </c>
      <c r="AP393" t="s">
        <v>23224</v>
      </c>
      <c r="AR393" t="s">
        <v>23224</v>
      </c>
      <c r="AS393" t="s">
        <v>23224</v>
      </c>
      <c r="AT393" t="s">
        <v>23225</v>
      </c>
      <c r="AU393" t="s">
        <v>23226</v>
      </c>
      <c r="AV393" t="s">
        <v>23227</v>
      </c>
      <c r="AW393" t="s">
        <v>230</v>
      </c>
      <c r="AX393" t="s">
        <v>230</v>
      </c>
      <c r="AY393" t="s">
        <v>380</v>
      </c>
      <c r="AZ393" t="s">
        <v>380</v>
      </c>
      <c r="BA393" t="s">
        <v>18076</v>
      </c>
      <c r="BB393" s="1">
        <v>46151.462800925925</v>
      </c>
      <c r="BC393">
        <v>2026</v>
      </c>
      <c r="BD393">
        <v>5</v>
      </c>
      <c r="BE393">
        <v>9</v>
      </c>
      <c r="BF393" t="s">
        <v>18129</v>
      </c>
      <c r="BG393" t="s">
        <v>18130</v>
      </c>
      <c r="BH393" t="s">
        <v>17936</v>
      </c>
      <c r="BJ393" t="s">
        <v>23228</v>
      </c>
      <c r="BL393" t="s">
        <v>300</v>
      </c>
      <c r="BM393" t="s">
        <v>23165</v>
      </c>
      <c r="BN393" t="s">
        <v>3306</v>
      </c>
      <c r="BO393" t="s">
        <v>23166</v>
      </c>
      <c r="BP393" t="s">
        <v>3336</v>
      </c>
      <c r="BQ393" t="s">
        <v>23229</v>
      </c>
      <c r="BR393" t="s">
        <v>23230</v>
      </c>
      <c r="BS393" t="s">
        <v>18135</v>
      </c>
      <c r="BT393">
        <v>2026</v>
      </c>
      <c r="BU393">
        <v>5</v>
      </c>
      <c r="BV393">
        <v>9</v>
      </c>
      <c r="BY393" t="s">
        <v>386</v>
      </c>
      <c r="BZ393" t="s">
        <v>18083</v>
      </c>
      <c r="CA393" s="1">
        <v>46151.462500000001</v>
      </c>
      <c r="CB393" s="2">
        <v>46152</v>
      </c>
      <c r="CE393" t="s">
        <v>2810</v>
      </c>
      <c r="CY393" s="1"/>
      <c r="DQ393" t="s">
        <v>17918</v>
      </c>
      <c r="DR393" t="s">
        <v>693</v>
      </c>
      <c r="DS393" t="s">
        <v>693</v>
      </c>
      <c r="DT393" t="s">
        <v>693</v>
      </c>
      <c r="DV393" t="s">
        <v>693</v>
      </c>
      <c r="EA393" t="s">
        <v>693</v>
      </c>
      <c r="EB393" t="s">
        <v>693</v>
      </c>
      <c r="EP393" t="s">
        <v>19839</v>
      </c>
      <c r="EQ393" t="s">
        <v>18084</v>
      </c>
      <c r="ES393" t="s">
        <v>281</v>
      </c>
      <c r="ET393" t="s">
        <v>23169</v>
      </c>
      <c r="EU393" t="s">
        <v>17962</v>
      </c>
      <c r="EZ393" t="s">
        <v>270</v>
      </c>
      <c r="FB393" t="s">
        <v>281</v>
      </c>
      <c r="FD393" t="s">
        <v>18133</v>
      </c>
      <c r="FE393" t="s">
        <v>281</v>
      </c>
      <c r="FF393" s="1">
        <v>46151.508900462963</v>
      </c>
      <c r="FG393">
        <v>1.1100000000000001</v>
      </c>
      <c r="FH393">
        <v>0</v>
      </c>
      <c r="FI393">
        <v>2</v>
      </c>
      <c r="FM393" t="s">
        <v>17949</v>
      </c>
    </row>
    <row r="394" spans="1:169" x14ac:dyDescent="0.3">
      <c r="A394">
        <v>0</v>
      </c>
      <c r="B394" t="s">
        <v>17916</v>
      </c>
      <c r="C394" t="s">
        <v>17916</v>
      </c>
      <c r="E394" t="s">
        <v>17918</v>
      </c>
      <c r="F394">
        <v>46159.5</v>
      </c>
      <c r="G394">
        <v>2026</v>
      </c>
      <c r="H394">
        <v>5</v>
      </c>
      <c r="I394">
        <v>17</v>
      </c>
      <c r="O394" t="s">
        <v>18135</v>
      </c>
      <c r="P394">
        <v>2026</v>
      </c>
      <c r="Q394">
        <v>5</v>
      </c>
      <c r="R394">
        <v>9</v>
      </c>
      <c r="S394" t="s">
        <v>23231</v>
      </c>
      <c r="T394" t="s">
        <v>23232</v>
      </c>
      <c r="V394" t="s">
        <v>18063</v>
      </c>
      <c r="Y394" t="s">
        <v>17916</v>
      </c>
      <c r="AB394" t="s">
        <v>251</v>
      </c>
      <c r="AC394" t="s">
        <v>18065</v>
      </c>
      <c r="AD394">
        <v>1000008217643</v>
      </c>
      <c r="AF394" t="s">
        <v>23233</v>
      </c>
      <c r="AG394" t="s">
        <v>23234</v>
      </c>
      <c r="AH394" t="s">
        <v>23235</v>
      </c>
      <c r="AI394" t="s">
        <v>23236</v>
      </c>
      <c r="AJ394" t="s">
        <v>23237</v>
      </c>
      <c r="AK394" t="s">
        <v>693</v>
      </c>
      <c r="AL394" t="s">
        <v>23234</v>
      </c>
      <c r="AN394" t="s">
        <v>23236</v>
      </c>
      <c r="AO394" t="s">
        <v>693</v>
      </c>
      <c r="AT394" t="s">
        <v>23238</v>
      </c>
      <c r="AU394" t="s">
        <v>23239</v>
      </c>
      <c r="AV394" t="s">
        <v>23240</v>
      </c>
      <c r="AW394" t="s">
        <v>230</v>
      </c>
      <c r="AX394" t="s">
        <v>230</v>
      </c>
      <c r="AY394" t="s">
        <v>380</v>
      </c>
      <c r="AZ394" t="s">
        <v>380</v>
      </c>
      <c r="BA394" t="s">
        <v>18076</v>
      </c>
      <c r="BB394" s="1">
        <v>46151.542037037034</v>
      </c>
      <c r="BC394">
        <v>2026</v>
      </c>
      <c r="BD394">
        <v>5</v>
      </c>
      <c r="BE394">
        <v>9</v>
      </c>
      <c r="BF394" t="s">
        <v>18129</v>
      </c>
      <c r="BG394" t="s">
        <v>18130</v>
      </c>
      <c r="BH394" t="s">
        <v>17936</v>
      </c>
      <c r="BJ394" t="s">
        <v>23241</v>
      </c>
      <c r="BL394" t="s">
        <v>300</v>
      </c>
      <c r="BM394" t="s">
        <v>23165</v>
      </c>
      <c r="BN394" t="s">
        <v>3306</v>
      </c>
      <c r="BO394" t="s">
        <v>23166</v>
      </c>
      <c r="BP394" t="s">
        <v>3337</v>
      </c>
      <c r="BQ394" t="s">
        <v>23242</v>
      </c>
      <c r="BR394" t="s">
        <v>23243</v>
      </c>
      <c r="BS394" t="s">
        <v>18135</v>
      </c>
      <c r="BT394">
        <v>2026</v>
      </c>
      <c r="BU394">
        <v>5</v>
      </c>
      <c r="BV394">
        <v>9</v>
      </c>
      <c r="BY394" t="s">
        <v>386</v>
      </c>
      <c r="BZ394" t="s">
        <v>18083</v>
      </c>
      <c r="CA394" s="1">
        <v>46151.541666666664</v>
      </c>
      <c r="CB394" s="2">
        <v>46152</v>
      </c>
      <c r="CE394" t="s">
        <v>2810</v>
      </c>
      <c r="CY394" s="1"/>
      <c r="DQ394" t="s">
        <v>17918</v>
      </c>
      <c r="DR394" t="s">
        <v>693</v>
      </c>
      <c r="DS394" t="s">
        <v>693</v>
      </c>
      <c r="DT394" t="s">
        <v>693</v>
      </c>
      <c r="DV394" t="s">
        <v>693</v>
      </c>
      <c r="EA394" t="s">
        <v>693</v>
      </c>
      <c r="EB394" t="s">
        <v>693</v>
      </c>
      <c r="EP394" t="s">
        <v>19839</v>
      </c>
      <c r="EQ394" t="s">
        <v>18084</v>
      </c>
      <c r="ES394" t="s">
        <v>281</v>
      </c>
      <c r="ET394" t="s">
        <v>23169</v>
      </c>
      <c r="EU394" t="s">
        <v>17962</v>
      </c>
      <c r="EZ394" t="s">
        <v>270</v>
      </c>
      <c r="FB394" t="s">
        <v>281</v>
      </c>
      <c r="FD394" t="s">
        <v>18133</v>
      </c>
      <c r="FE394" t="s">
        <v>281</v>
      </c>
      <c r="FF394" s="1">
        <v>46151.591840277775</v>
      </c>
      <c r="FG394">
        <v>1.2</v>
      </c>
      <c r="FH394">
        <v>0</v>
      </c>
      <c r="FI394">
        <v>2</v>
      </c>
      <c r="FM394" t="s">
        <v>17949</v>
      </c>
    </row>
    <row r="395" spans="1:169" x14ac:dyDescent="0.3">
      <c r="A395">
        <v>0</v>
      </c>
      <c r="B395" t="s">
        <v>17916</v>
      </c>
      <c r="C395" t="s">
        <v>17916</v>
      </c>
      <c r="E395" t="s">
        <v>17918</v>
      </c>
      <c r="F395">
        <v>46158.291666666664</v>
      </c>
      <c r="G395">
        <v>2026</v>
      </c>
      <c r="H395">
        <v>5</v>
      </c>
      <c r="I395">
        <v>16</v>
      </c>
      <c r="J395" t="s">
        <v>17963</v>
      </c>
      <c r="O395" t="s">
        <v>17920</v>
      </c>
      <c r="P395">
        <v>2026</v>
      </c>
      <c r="Q395">
        <v>5</v>
      </c>
      <c r="R395">
        <v>11</v>
      </c>
      <c r="S395" t="s">
        <v>23244</v>
      </c>
      <c r="T395" t="s">
        <v>23245</v>
      </c>
      <c r="V395" t="s">
        <v>18063</v>
      </c>
      <c r="Y395" t="s">
        <v>17916</v>
      </c>
      <c r="AB395" t="s">
        <v>251</v>
      </c>
      <c r="AC395" t="s">
        <v>17924</v>
      </c>
      <c r="AD395">
        <v>1000008218996</v>
      </c>
      <c r="AF395" t="s">
        <v>23246</v>
      </c>
      <c r="AI395" t="s">
        <v>23247</v>
      </c>
      <c r="AJ395" t="s">
        <v>23248</v>
      </c>
      <c r="AK395" t="s">
        <v>693</v>
      </c>
      <c r="AM395" t="s">
        <v>23249</v>
      </c>
      <c r="AN395" t="s">
        <v>23247</v>
      </c>
      <c r="AO395" t="s">
        <v>693</v>
      </c>
      <c r="AP395" t="s">
        <v>23249</v>
      </c>
      <c r="AR395" t="s">
        <v>23249</v>
      </c>
      <c r="AS395" t="s">
        <v>23249</v>
      </c>
      <c r="AT395" t="s">
        <v>23250</v>
      </c>
      <c r="AU395" t="s">
        <v>23251</v>
      </c>
      <c r="AV395" t="s">
        <v>23252</v>
      </c>
      <c r="AW395" t="s">
        <v>230</v>
      </c>
      <c r="AX395" t="s">
        <v>230</v>
      </c>
      <c r="AY395" t="s">
        <v>1879</v>
      </c>
      <c r="AZ395" t="s">
        <v>1879</v>
      </c>
      <c r="BA395" t="s">
        <v>255</v>
      </c>
      <c r="BB395" s="1">
        <v>46153.383194444446</v>
      </c>
      <c r="BC395">
        <v>2026</v>
      </c>
      <c r="BD395">
        <v>5</v>
      </c>
      <c r="BE395">
        <v>11</v>
      </c>
      <c r="BF395" t="s">
        <v>17934</v>
      </c>
      <c r="BG395" t="s">
        <v>17935</v>
      </c>
      <c r="BH395" t="s">
        <v>17936</v>
      </c>
      <c r="BJ395" t="s">
        <v>23253</v>
      </c>
      <c r="BL395" t="s">
        <v>300</v>
      </c>
      <c r="BM395" t="s">
        <v>23165</v>
      </c>
      <c r="BN395" t="s">
        <v>3306</v>
      </c>
      <c r="BO395" t="s">
        <v>23166</v>
      </c>
      <c r="BP395" t="s">
        <v>3335</v>
      </c>
      <c r="BQ395" t="s">
        <v>23254</v>
      </c>
      <c r="BR395" t="s">
        <v>23255</v>
      </c>
      <c r="BS395" t="s">
        <v>17920</v>
      </c>
      <c r="BT395">
        <v>2026</v>
      </c>
      <c r="BU395">
        <v>5</v>
      </c>
      <c r="BV395">
        <v>11</v>
      </c>
      <c r="BY395" t="s">
        <v>693</v>
      </c>
      <c r="BZ395" t="s">
        <v>17943</v>
      </c>
      <c r="CA395" s="1">
        <v>46153.382638888892</v>
      </c>
      <c r="CB395" s="2">
        <v>46153</v>
      </c>
      <c r="CE395" t="s">
        <v>2810</v>
      </c>
      <c r="CY395" s="1"/>
      <c r="DQ395" t="s">
        <v>17918</v>
      </c>
      <c r="DS395" t="s">
        <v>693</v>
      </c>
      <c r="EP395" t="s">
        <v>19839</v>
      </c>
      <c r="EQ395" t="s">
        <v>255</v>
      </c>
      <c r="ER395" t="s">
        <v>17945</v>
      </c>
      <c r="ES395" t="s">
        <v>281</v>
      </c>
      <c r="ET395" t="s">
        <v>23169</v>
      </c>
      <c r="EU395" t="s">
        <v>17962</v>
      </c>
      <c r="EZ395" t="s">
        <v>270</v>
      </c>
      <c r="FB395" t="s">
        <v>281</v>
      </c>
      <c r="FD395" t="s">
        <v>17948</v>
      </c>
      <c r="FE395" t="s">
        <v>281</v>
      </c>
      <c r="FF395" s="1">
        <v>46153.425162037034</v>
      </c>
      <c r="FG395">
        <v>1.01</v>
      </c>
      <c r="FH395">
        <v>0</v>
      </c>
      <c r="FI395">
        <v>2</v>
      </c>
      <c r="FM395" t="s">
        <v>17949</v>
      </c>
    </row>
    <row r="396" spans="1:169" x14ac:dyDescent="0.3">
      <c r="A396">
        <v>0</v>
      </c>
      <c r="B396" t="s">
        <v>17916</v>
      </c>
      <c r="C396" t="s">
        <v>17916</v>
      </c>
      <c r="E396" t="s">
        <v>17918</v>
      </c>
      <c r="F396">
        <v>46159.291666666664</v>
      </c>
      <c r="G396">
        <v>2026</v>
      </c>
      <c r="H396">
        <v>5</v>
      </c>
      <c r="I396">
        <v>17</v>
      </c>
      <c r="J396" t="s">
        <v>17963</v>
      </c>
      <c r="O396" t="s">
        <v>17920</v>
      </c>
      <c r="P396">
        <v>2026</v>
      </c>
      <c r="Q396">
        <v>5</v>
      </c>
      <c r="R396">
        <v>11</v>
      </c>
      <c r="S396" t="s">
        <v>23256</v>
      </c>
      <c r="T396" t="s">
        <v>23257</v>
      </c>
      <c r="Y396" t="s">
        <v>17916</v>
      </c>
      <c r="AB396" t="s">
        <v>251</v>
      </c>
      <c r="AC396" t="s">
        <v>18065</v>
      </c>
      <c r="AD396">
        <v>1000008219167</v>
      </c>
      <c r="AG396" t="s">
        <v>23258</v>
      </c>
      <c r="AH396" t="s">
        <v>23259</v>
      </c>
      <c r="AI396" t="s">
        <v>23260</v>
      </c>
      <c r="AJ396" t="s">
        <v>23261</v>
      </c>
      <c r="AK396" t="s">
        <v>693</v>
      </c>
      <c r="AL396" t="s">
        <v>23258</v>
      </c>
      <c r="AM396" t="s">
        <v>23262</v>
      </c>
      <c r="AN396" t="s">
        <v>23260</v>
      </c>
      <c r="AO396" t="s">
        <v>693</v>
      </c>
      <c r="AP396" t="s">
        <v>23263</v>
      </c>
      <c r="AR396" t="s">
        <v>23262</v>
      </c>
      <c r="AS396" t="s">
        <v>23263</v>
      </c>
      <c r="AT396" t="s">
        <v>23264</v>
      </c>
      <c r="AU396" t="s">
        <v>23265</v>
      </c>
      <c r="AV396" t="s">
        <v>23266</v>
      </c>
      <c r="AW396" t="s">
        <v>230</v>
      </c>
      <c r="AX396" t="s">
        <v>230</v>
      </c>
      <c r="AY396" t="s">
        <v>380</v>
      </c>
      <c r="AZ396" t="s">
        <v>380</v>
      </c>
      <c r="BA396" t="s">
        <v>18076</v>
      </c>
      <c r="BB396" s="1">
        <v>46153.400069444448</v>
      </c>
      <c r="BC396">
        <v>2026</v>
      </c>
      <c r="BD396">
        <v>5</v>
      </c>
      <c r="BE396">
        <v>11</v>
      </c>
      <c r="BF396" t="s">
        <v>18129</v>
      </c>
      <c r="BG396" t="s">
        <v>18130</v>
      </c>
      <c r="BH396" t="s">
        <v>17936</v>
      </c>
      <c r="BJ396" t="s">
        <v>23263</v>
      </c>
      <c r="BL396" t="s">
        <v>300</v>
      </c>
      <c r="BM396" t="s">
        <v>23165</v>
      </c>
      <c r="BN396" t="s">
        <v>3306</v>
      </c>
      <c r="BO396" t="s">
        <v>23166</v>
      </c>
      <c r="BP396" t="s">
        <v>3336</v>
      </c>
      <c r="BQ396" t="s">
        <v>23267</v>
      </c>
      <c r="BR396" t="s">
        <v>23268</v>
      </c>
      <c r="BS396" t="s">
        <v>17920</v>
      </c>
      <c r="BT396">
        <v>2026</v>
      </c>
      <c r="BU396">
        <v>5</v>
      </c>
      <c r="BV396">
        <v>11</v>
      </c>
      <c r="BY396" t="s">
        <v>386</v>
      </c>
      <c r="BZ396" t="s">
        <v>18083</v>
      </c>
      <c r="CA396" s="1">
        <v>46153.4</v>
      </c>
      <c r="CB396" s="2">
        <v>46153</v>
      </c>
      <c r="CE396" t="s">
        <v>2810</v>
      </c>
      <c r="CY396" s="1"/>
      <c r="DQ396" t="s">
        <v>17918</v>
      </c>
      <c r="DR396" t="s">
        <v>693</v>
      </c>
      <c r="DS396" t="s">
        <v>693</v>
      </c>
      <c r="DT396" t="s">
        <v>693</v>
      </c>
      <c r="DV396" t="s">
        <v>693</v>
      </c>
      <c r="EA396" t="s">
        <v>693</v>
      </c>
      <c r="EB396" t="s">
        <v>693</v>
      </c>
      <c r="EP396" t="s">
        <v>19839</v>
      </c>
      <c r="EQ396" t="s">
        <v>18084</v>
      </c>
      <c r="ES396" t="s">
        <v>281</v>
      </c>
      <c r="ET396" t="s">
        <v>23169</v>
      </c>
      <c r="EU396" t="s">
        <v>17962</v>
      </c>
      <c r="EZ396" t="s">
        <v>270</v>
      </c>
      <c r="FB396" t="s">
        <v>281</v>
      </c>
      <c r="FD396" t="s">
        <v>18133</v>
      </c>
      <c r="FE396" t="s">
        <v>281</v>
      </c>
      <c r="FF396" s="1">
        <v>46153.425162037034</v>
      </c>
      <c r="FG396">
        <v>0.6</v>
      </c>
      <c r="FH396">
        <v>0</v>
      </c>
      <c r="FI396">
        <v>1</v>
      </c>
      <c r="FM396" t="s">
        <v>17949</v>
      </c>
    </row>
    <row r="397" spans="1:169" x14ac:dyDescent="0.3">
      <c r="A397">
        <v>0</v>
      </c>
      <c r="B397" t="s">
        <v>17916</v>
      </c>
      <c r="C397" t="s">
        <v>17916</v>
      </c>
      <c r="E397" t="s">
        <v>17918</v>
      </c>
      <c r="F397">
        <v>46157.5</v>
      </c>
      <c r="G397">
        <v>2026</v>
      </c>
      <c r="H397">
        <v>5</v>
      </c>
      <c r="I397">
        <v>15</v>
      </c>
      <c r="O397" t="s">
        <v>17920</v>
      </c>
      <c r="P397">
        <v>2026</v>
      </c>
      <c r="Q397">
        <v>5</v>
      </c>
      <c r="R397">
        <v>11</v>
      </c>
      <c r="S397" t="s">
        <v>23269</v>
      </c>
      <c r="T397" t="s">
        <v>23270</v>
      </c>
      <c r="V397" t="s">
        <v>18063</v>
      </c>
      <c r="Y397" t="s">
        <v>17916</v>
      </c>
      <c r="AB397" t="s">
        <v>251</v>
      </c>
      <c r="AC397" t="s">
        <v>17924</v>
      </c>
      <c r="AD397">
        <v>1000008220248</v>
      </c>
      <c r="AF397" t="s">
        <v>23271</v>
      </c>
      <c r="AG397" t="s">
        <v>23272</v>
      </c>
      <c r="AI397" t="s">
        <v>23273</v>
      </c>
      <c r="AJ397" t="s">
        <v>23274</v>
      </c>
      <c r="AK397" t="s">
        <v>693</v>
      </c>
      <c r="AN397" t="s">
        <v>23273</v>
      </c>
      <c r="AO397" t="s">
        <v>693</v>
      </c>
      <c r="AT397" t="s">
        <v>23275</v>
      </c>
      <c r="AU397" t="s">
        <v>23276</v>
      </c>
      <c r="AV397" t="s">
        <v>23277</v>
      </c>
      <c r="AW397" t="s">
        <v>230</v>
      </c>
      <c r="AX397" t="s">
        <v>230</v>
      </c>
      <c r="AY397" t="s">
        <v>380</v>
      </c>
      <c r="AZ397" t="s">
        <v>380</v>
      </c>
      <c r="BA397" t="s">
        <v>255</v>
      </c>
      <c r="BB397" s="1">
        <v>46153.563263888886</v>
      </c>
      <c r="BC397">
        <v>2026</v>
      </c>
      <c r="BD397">
        <v>5</v>
      </c>
      <c r="BE397">
        <v>11</v>
      </c>
      <c r="BF397" t="s">
        <v>18100</v>
      </c>
      <c r="BG397" t="s">
        <v>18130</v>
      </c>
      <c r="BH397" t="s">
        <v>17936</v>
      </c>
      <c r="BJ397" t="s">
        <v>23278</v>
      </c>
      <c r="BL397" t="s">
        <v>300</v>
      </c>
      <c r="BM397" t="s">
        <v>23165</v>
      </c>
      <c r="BN397" t="s">
        <v>3306</v>
      </c>
      <c r="BO397" t="s">
        <v>23166</v>
      </c>
      <c r="BP397" t="s">
        <v>3324</v>
      </c>
      <c r="BQ397" t="s">
        <v>23279</v>
      </c>
      <c r="BR397" t="s">
        <v>3339</v>
      </c>
      <c r="BS397" t="s">
        <v>17920</v>
      </c>
      <c r="BT397">
        <v>2026</v>
      </c>
      <c r="BU397">
        <v>5</v>
      </c>
      <c r="BV397">
        <v>11</v>
      </c>
      <c r="BY397" t="s">
        <v>693</v>
      </c>
      <c r="BZ397" t="s">
        <v>17943</v>
      </c>
      <c r="CA397" s="1">
        <v>46153.563194444447</v>
      </c>
      <c r="CB397" s="2">
        <v>46154</v>
      </c>
      <c r="CE397" t="s">
        <v>2810</v>
      </c>
      <c r="CY397" s="1"/>
      <c r="DQ397" t="s">
        <v>17918</v>
      </c>
      <c r="DS397" t="s">
        <v>693</v>
      </c>
      <c r="EP397" t="s">
        <v>19839</v>
      </c>
      <c r="EQ397" t="s">
        <v>255</v>
      </c>
      <c r="ER397" t="s">
        <v>17945</v>
      </c>
      <c r="ES397" t="s">
        <v>281</v>
      </c>
      <c r="ET397" t="s">
        <v>23169</v>
      </c>
      <c r="EU397" t="s">
        <v>17962</v>
      </c>
      <c r="EZ397" t="s">
        <v>270</v>
      </c>
      <c r="FB397" t="s">
        <v>281</v>
      </c>
      <c r="FD397" t="s">
        <v>17948</v>
      </c>
      <c r="FE397" t="s">
        <v>281</v>
      </c>
      <c r="FF397" s="1">
        <v>46153.633379629631</v>
      </c>
      <c r="FG397">
        <v>1.68</v>
      </c>
      <c r="FH397">
        <v>0</v>
      </c>
      <c r="FI397">
        <v>2</v>
      </c>
      <c r="FM397" t="s">
        <v>17949</v>
      </c>
    </row>
    <row r="398" spans="1:169" x14ac:dyDescent="0.3">
      <c r="A398">
        <v>0</v>
      </c>
      <c r="B398" t="s">
        <v>17916</v>
      </c>
      <c r="C398" t="s">
        <v>17916</v>
      </c>
      <c r="E398" t="s">
        <v>17918</v>
      </c>
      <c r="F398">
        <v>46158.291666666664</v>
      </c>
      <c r="G398">
        <v>2026</v>
      </c>
      <c r="H398">
        <v>5</v>
      </c>
      <c r="I398">
        <v>16</v>
      </c>
      <c r="J398" t="s">
        <v>17963</v>
      </c>
      <c r="O398" t="s">
        <v>18230</v>
      </c>
      <c r="P398">
        <v>2026</v>
      </c>
      <c r="Q398">
        <v>5</v>
      </c>
      <c r="R398">
        <v>12</v>
      </c>
      <c r="S398" t="s">
        <v>23280</v>
      </c>
      <c r="T398" t="s">
        <v>23281</v>
      </c>
      <c r="Y398" t="s">
        <v>17916</v>
      </c>
      <c r="AB398" t="s">
        <v>251</v>
      </c>
      <c r="AC398" t="s">
        <v>18065</v>
      </c>
      <c r="AD398">
        <v>1000008222228</v>
      </c>
      <c r="AG398" t="s">
        <v>23282</v>
      </c>
      <c r="AH398" t="s">
        <v>23283</v>
      </c>
      <c r="AI398" t="s">
        <v>23284</v>
      </c>
      <c r="AJ398" t="s">
        <v>23285</v>
      </c>
      <c r="AK398" t="s">
        <v>693</v>
      </c>
      <c r="AL398" t="s">
        <v>23282</v>
      </c>
      <c r="AN398" t="s">
        <v>23284</v>
      </c>
      <c r="AO398" t="s">
        <v>693</v>
      </c>
      <c r="AT398" t="s">
        <v>23286</v>
      </c>
      <c r="AU398" t="s">
        <v>23287</v>
      </c>
      <c r="AV398" t="s">
        <v>23288</v>
      </c>
      <c r="AW398" t="s">
        <v>230</v>
      </c>
      <c r="AX398" t="s">
        <v>230</v>
      </c>
      <c r="AY398" t="s">
        <v>380</v>
      </c>
      <c r="AZ398" t="s">
        <v>380</v>
      </c>
      <c r="BA398" t="s">
        <v>18076</v>
      </c>
      <c r="BB398" s="1">
        <v>46154.411898148152</v>
      </c>
      <c r="BC398">
        <v>2026</v>
      </c>
      <c r="BD398">
        <v>5</v>
      </c>
      <c r="BE398">
        <v>12</v>
      </c>
      <c r="BF398" t="s">
        <v>18129</v>
      </c>
      <c r="BG398" t="s">
        <v>18130</v>
      </c>
      <c r="BH398" t="s">
        <v>17936</v>
      </c>
      <c r="BJ398" t="s">
        <v>23289</v>
      </c>
      <c r="BL398" t="s">
        <v>300</v>
      </c>
      <c r="BM398" t="s">
        <v>23165</v>
      </c>
      <c r="BN398" t="s">
        <v>3306</v>
      </c>
      <c r="BO398" t="s">
        <v>23166</v>
      </c>
      <c r="BP398" t="s">
        <v>3343</v>
      </c>
      <c r="BQ398" t="s">
        <v>23167</v>
      </c>
      <c r="BR398" t="s">
        <v>23290</v>
      </c>
      <c r="BS398" t="s">
        <v>18230</v>
      </c>
      <c r="BT398">
        <v>2026</v>
      </c>
      <c r="BU398">
        <v>5</v>
      </c>
      <c r="BV398">
        <v>12</v>
      </c>
      <c r="BY398" t="s">
        <v>386</v>
      </c>
      <c r="BZ398" t="s">
        <v>18083</v>
      </c>
      <c r="CA398" s="1">
        <v>46154.411805555559</v>
      </c>
      <c r="CB398" s="2">
        <v>46154</v>
      </c>
      <c r="CE398" t="s">
        <v>2810</v>
      </c>
      <c r="CY398" s="1"/>
      <c r="DQ398" t="s">
        <v>17918</v>
      </c>
      <c r="DR398" t="s">
        <v>693</v>
      </c>
      <c r="DS398" t="s">
        <v>693</v>
      </c>
      <c r="DT398" t="s">
        <v>693</v>
      </c>
      <c r="DV398" t="s">
        <v>693</v>
      </c>
      <c r="EA398" t="s">
        <v>693</v>
      </c>
      <c r="EB398" t="s">
        <v>693</v>
      </c>
      <c r="EP398" t="s">
        <v>19839</v>
      </c>
      <c r="EQ398" t="s">
        <v>18084</v>
      </c>
      <c r="ES398" t="s">
        <v>281</v>
      </c>
      <c r="ET398" t="s">
        <v>23169</v>
      </c>
      <c r="EU398" t="s">
        <v>17962</v>
      </c>
      <c r="EZ398" t="s">
        <v>270</v>
      </c>
      <c r="FB398" t="s">
        <v>281</v>
      </c>
      <c r="FD398" t="s">
        <v>18133</v>
      </c>
      <c r="FE398" t="s">
        <v>281</v>
      </c>
      <c r="FF398" s="1">
        <v>46154.425104166665</v>
      </c>
      <c r="FG398">
        <v>0.32</v>
      </c>
      <c r="FH398">
        <v>0</v>
      </c>
      <c r="FI398">
        <v>1</v>
      </c>
      <c r="FM398" t="s">
        <v>17949</v>
      </c>
    </row>
    <row r="399" spans="1:169" x14ac:dyDescent="0.3">
      <c r="A399">
        <v>0</v>
      </c>
      <c r="B399" t="s">
        <v>17916</v>
      </c>
      <c r="C399" t="s">
        <v>17916</v>
      </c>
      <c r="E399" t="s">
        <v>17918</v>
      </c>
      <c r="F399">
        <v>46157.291666666664</v>
      </c>
      <c r="G399">
        <v>2026</v>
      </c>
      <c r="H399">
        <v>5</v>
      </c>
      <c r="I399">
        <v>15</v>
      </c>
      <c r="J399" t="s">
        <v>17963</v>
      </c>
      <c r="O399" t="s">
        <v>18230</v>
      </c>
      <c r="P399">
        <v>2026</v>
      </c>
      <c r="Q399">
        <v>5</v>
      </c>
      <c r="R399">
        <v>12</v>
      </c>
      <c r="S399" t="s">
        <v>23291</v>
      </c>
      <c r="T399" t="s">
        <v>23292</v>
      </c>
      <c r="Y399" t="s">
        <v>17916</v>
      </c>
      <c r="AB399" t="s">
        <v>251</v>
      </c>
      <c r="AC399" t="s">
        <v>18065</v>
      </c>
      <c r="AD399">
        <v>1000008222250</v>
      </c>
      <c r="AG399" t="s">
        <v>23293</v>
      </c>
      <c r="AH399" t="s">
        <v>23294</v>
      </c>
      <c r="AI399" t="s">
        <v>23295</v>
      </c>
      <c r="AJ399" t="s">
        <v>23296</v>
      </c>
      <c r="AK399" t="s">
        <v>693</v>
      </c>
      <c r="AL399" t="s">
        <v>23293</v>
      </c>
      <c r="AN399" t="s">
        <v>23295</v>
      </c>
      <c r="AO399" t="s">
        <v>693</v>
      </c>
      <c r="AT399" t="s">
        <v>23297</v>
      </c>
      <c r="AU399" t="s">
        <v>23298</v>
      </c>
      <c r="AV399" t="s">
        <v>23299</v>
      </c>
      <c r="AW399" t="s">
        <v>230</v>
      </c>
      <c r="AX399" t="s">
        <v>230</v>
      </c>
      <c r="AY399" t="s">
        <v>380</v>
      </c>
      <c r="AZ399" t="s">
        <v>380</v>
      </c>
      <c r="BA399" t="s">
        <v>18076</v>
      </c>
      <c r="BB399" s="1">
        <v>46154.412476851852</v>
      </c>
      <c r="BC399">
        <v>2026</v>
      </c>
      <c r="BD399">
        <v>5</v>
      </c>
      <c r="BE399">
        <v>12</v>
      </c>
      <c r="BF399" t="s">
        <v>18129</v>
      </c>
      <c r="BG399" t="s">
        <v>18130</v>
      </c>
      <c r="BH399" t="s">
        <v>17936</v>
      </c>
      <c r="BJ399" t="s">
        <v>23300</v>
      </c>
      <c r="BL399" t="s">
        <v>300</v>
      </c>
      <c r="BM399" t="s">
        <v>23165</v>
      </c>
      <c r="BN399" t="s">
        <v>3306</v>
      </c>
      <c r="BO399" t="s">
        <v>23166</v>
      </c>
      <c r="BP399" t="s">
        <v>2002</v>
      </c>
      <c r="BQ399" t="s">
        <v>23301</v>
      </c>
      <c r="BR399" t="s">
        <v>23302</v>
      </c>
      <c r="BS399" t="s">
        <v>18230</v>
      </c>
      <c r="BT399">
        <v>2026</v>
      </c>
      <c r="BU399">
        <v>5</v>
      </c>
      <c r="BV399">
        <v>12</v>
      </c>
      <c r="BY399" t="s">
        <v>386</v>
      </c>
      <c r="BZ399" t="s">
        <v>18083</v>
      </c>
      <c r="CA399" s="1">
        <v>46154.411805555559</v>
      </c>
      <c r="CB399" s="2">
        <v>46154</v>
      </c>
      <c r="CE399" t="s">
        <v>2810</v>
      </c>
      <c r="CY399" s="1"/>
      <c r="DQ399" t="s">
        <v>17918</v>
      </c>
      <c r="DR399" t="s">
        <v>693</v>
      </c>
      <c r="DS399" t="s">
        <v>693</v>
      </c>
      <c r="DT399" t="s">
        <v>693</v>
      </c>
      <c r="DV399" t="s">
        <v>693</v>
      </c>
      <c r="EA399" t="s">
        <v>693</v>
      </c>
      <c r="EB399" t="s">
        <v>693</v>
      </c>
      <c r="EP399" t="s">
        <v>19839</v>
      </c>
      <c r="EQ399" t="s">
        <v>18084</v>
      </c>
      <c r="ES399" t="s">
        <v>281</v>
      </c>
      <c r="ET399" t="s">
        <v>23169</v>
      </c>
      <c r="EU399" t="s">
        <v>17962</v>
      </c>
      <c r="EZ399" t="s">
        <v>270</v>
      </c>
      <c r="FB399" t="s">
        <v>281</v>
      </c>
      <c r="FD399" t="s">
        <v>18133</v>
      </c>
      <c r="FE399" t="s">
        <v>281</v>
      </c>
      <c r="FF399" s="1">
        <v>46154.425104166665</v>
      </c>
      <c r="FG399">
        <v>0.3</v>
      </c>
      <c r="FH399">
        <v>0</v>
      </c>
      <c r="FI399">
        <v>1</v>
      </c>
      <c r="FM399" t="s">
        <v>17949</v>
      </c>
    </row>
    <row r="400" spans="1:169" x14ac:dyDescent="0.3">
      <c r="A400">
        <v>0</v>
      </c>
      <c r="B400" t="s">
        <v>17917</v>
      </c>
      <c r="C400" t="s">
        <v>17916</v>
      </c>
      <c r="D400" t="s">
        <v>23118</v>
      </c>
      <c r="E400" t="s">
        <v>17918</v>
      </c>
      <c r="F400">
        <v>46158.291666666664</v>
      </c>
      <c r="G400">
        <v>2026</v>
      </c>
      <c r="H400">
        <v>5</v>
      </c>
      <c r="I400">
        <v>16</v>
      </c>
      <c r="J400" t="s">
        <v>17963</v>
      </c>
      <c r="O400" t="s">
        <v>18230</v>
      </c>
      <c r="P400">
        <v>2026</v>
      </c>
      <c r="Q400">
        <v>5</v>
      </c>
      <c r="R400">
        <v>12</v>
      </c>
      <c r="S400" t="s">
        <v>23303</v>
      </c>
      <c r="T400" t="s">
        <v>23304</v>
      </c>
      <c r="Y400" t="s">
        <v>17916</v>
      </c>
      <c r="AB400" t="s">
        <v>251</v>
      </c>
      <c r="AC400" t="s">
        <v>18065</v>
      </c>
      <c r="AD400">
        <v>1000008222315</v>
      </c>
      <c r="AG400" t="s">
        <v>23305</v>
      </c>
      <c r="AH400" t="s">
        <v>23306</v>
      </c>
      <c r="AI400" t="s">
        <v>23307</v>
      </c>
      <c r="AJ400" t="s">
        <v>23308</v>
      </c>
      <c r="AK400" t="s">
        <v>693</v>
      </c>
      <c r="AL400" t="s">
        <v>23305</v>
      </c>
      <c r="AN400" t="s">
        <v>23307</v>
      </c>
      <c r="AO400" t="s">
        <v>693</v>
      </c>
      <c r="AT400" t="s">
        <v>23309</v>
      </c>
      <c r="AU400" t="s">
        <v>23310</v>
      </c>
      <c r="AV400" t="s">
        <v>23311</v>
      </c>
      <c r="AW400" t="s">
        <v>230</v>
      </c>
      <c r="AX400" t="s">
        <v>230</v>
      </c>
      <c r="AY400" t="s">
        <v>380</v>
      </c>
      <c r="AZ400" t="s">
        <v>380</v>
      </c>
      <c r="BA400" t="s">
        <v>18076</v>
      </c>
      <c r="BB400" s="1">
        <v>46154.428900462961</v>
      </c>
      <c r="BC400">
        <v>2026</v>
      </c>
      <c r="BD400">
        <v>5</v>
      </c>
      <c r="BE400">
        <v>12</v>
      </c>
      <c r="BF400" t="s">
        <v>18129</v>
      </c>
      <c r="BG400" t="s">
        <v>18130</v>
      </c>
      <c r="BH400" t="s">
        <v>17936</v>
      </c>
      <c r="BJ400" t="s">
        <v>23312</v>
      </c>
      <c r="BL400" t="s">
        <v>300</v>
      </c>
      <c r="BM400" t="s">
        <v>23165</v>
      </c>
      <c r="BN400" t="s">
        <v>3306</v>
      </c>
      <c r="BO400" t="s">
        <v>23166</v>
      </c>
      <c r="BP400" t="s">
        <v>3344</v>
      </c>
      <c r="BQ400" t="s">
        <v>23313</v>
      </c>
      <c r="BR400" t="s">
        <v>23314</v>
      </c>
      <c r="BS400" t="s">
        <v>18230</v>
      </c>
      <c r="BT400">
        <v>2026</v>
      </c>
      <c r="BU400">
        <v>5</v>
      </c>
      <c r="BV400">
        <v>12</v>
      </c>
      <c r="BY400" t="s">
        <v>386</v>
      </c>
      <c r="BZ400" t="s">
        <v>18083</v>
      </c>
      <c r="CA400" s="1">
        <v>46154.428472222222</v>
      </c>
      <c r="CB400" s="2">
        <v>46154</v>
      </c>
      <c r="CE400" t="s">
        <v>2810</v>
      </c>
      <c r="CY400" s="1"/>
      <c r="DQ400" t="s">
        <v>17918</v>
      </c>
      <c r="DR400" t="s">
        <v>693</v>
      </c>
      <c r="DS400" t="s">
        <v>693</v>
      </c>
      <c r="DT400" t="s">
        <v>693</v>
      </c>
      <c r="DV400" t="s">
        <v>693</v>
      </c>
      <c r="EA400" t="s">
        <v>693</v>
      </c>
      <c r="EB400" t="s">
        <v>693</v>
      </c>
      <c r="EP400" t="s">
        <v>19839</v>
      </c>
      <c r="EQ400" t="s">
        <v>18084</v>
      </c>
      <c r="ES400" t="s">
        <v>281</v>
      </c>
      <c r="ET400" t="s">
        <v>23169</v>
      </c>
      <c r="EU400" t="s">
        <v>17962</v>
      </c>
      <c r="EZ400" t="s">
        <v>270</v>
      </c>
      <c r="FB400" t="s">
        <v>281</v>
      </c>
      <c r="FD400" t="s">
        <v>18133</v>
      </c>
      <c r="FE400" t="s">
        <v>281</v>
      </c>
      <c r="FF400" s="1">
        <v>46154.633402777778</v>
      </c>
      <c r="FG400">
        <v>4.91</v>
      </c>
      <c r="FH400">
        <v>0</v>
      </c>
      <c r="FI400">
        <v>2</v>
      </c>
      <c r="FM400" t="s">
        <v>17949</v>
      </c>
    </row>
    <row r="401" spans="1:169" x14ac:dyDescent="0.3">
      <c r="A401">
        <v>0</v>
      </c>
      <c r="B401" t="s">
        <v>17916</v>
      </c>
      <c r="C401" t="s">
        <v>17916</v>
      </c>
      <c r="E401" t="s">
        <v>17918</v>
      </c>
      <c r="F401">
        <v>46161.291666666664</v>
      </c>
      <c r="G401">
        <v>2026</v>
      </c>
      <c r="H401">
        <v>5</v>
      </c>
      <c r="I401">
        <v>19</v>
      </c>
      <c r="J401" t="s">
        <v>17963</v>
      </c>
      <c r="O401" t="s">
        <v>18000</v>
      </c>
      <c r="P401">
        <v>2026</v>
      </c>
      <c r="Q401">
        <v>5</v>
      </c>
      <c r="R401">
        <v>14</v>
      </c>
      <c r="S401" t="s">
        <v>23315</v>
      </c>
      <c r="T401" t="s">
        <v>23316</v>
      </c>
      <c r="Y401" t="s">
        <v>17916</v>
      </c>
      <c r="AB401" t="s">
        <v>251</v>
      </c>
      <c r="AC401" t="s">
        <v>18065</v>
      </c>
      <c r="AD401">
        <v>1000008228917</v>
      </c>
      <c r="AG401" t="s">
        <v>23317</v>
      </c>
      <c r="AH401" t="s">
        <v>23318</v>
      </c>
      <c r="AI401" t="s">
        <v>23319</v>
      </c>
      <c r="AJ401" t="s">
        <v>23320</v>
      </c>
      <c r="AK401" t="s">
        <v>693</v>
      </c>
      <c r="AL401" t="s">
        <v>23317</v>
      </c>
      <c r="AN401" t="s">
        <v>23319</v>
      </c>
      <c r="AO401" t="s">
        <v>693</v>
      </c>
      <c r="AT401" t="s">
        <v>23321</v>
      </c>
      <c r="AU401" t="s">
        <v>23322</v>
      </c>
      <c r="AV401" t="s">
        <v>23323</v>
      </c>
      <c r="AW401" t="s">
        <v>230</v>
      </c>
      <c r="AX401" t="s">
        <v>230</v>
      </c>
      <c r="AY401" t="s">
        <v>380</v>
      </c>
      <c r="AZ401" t="s">
        <v>380</v>
      </c>
      <c r="BA401" t="s">
        <v>18076</v>
      </c>
      <c r="BB401" s="1">
        <v>46156.475069444445</v>
      </c>
      <c r="BC401">
        <v>2026</v>
      </c>
      <c r="BD401">
        <v>5</v>
      </c>
      <c r="BE401">
        <v>14</v>
      </c>
      <c r="BF401" t="s">
        <v>18129</v>
      </c>
      <c r="BG401" t="s">
        <v>18130</v>
      </c>
      <c r="BH401" t="s">
        <v>17936</v>
      </c>
      <c r="BJ401" t="s">
        <v>23324</v>
      </c>
      <c r="BL401" t="s">
        <v>300</v>
      </c>
      <c r="BM401" t="s">
        <v>23165</v>
      </c>
      <c r="BN401" t="s">
        <v>3306</v>
      </c>
      <c r="BO401" t="s">
        <v>23166</v>
      </c>
      <c r="BP401" t="s">
        <v>23325</v>
      </c>
      <c r="BQ401" t="s">
        <v>23326</v>
      </c>
      <c r="BR401" t="s">
        <v>23327</v>
      </c>
      <c r="BS401" t="s">
        <v>18000</v>
      </c>
      <c r="BT401">
        <v>2026</v>
      </c>
      <c r="BU401">
        <v>5</v>
      </c>
      <c r="BV401">
        <v>14</v>
      </c>
      <c r="BY401" t="s">
        <v>386</v>
      </c>
      <c r="BZ401" t="s">
        <v>18083</v>
      </c>
      <c r="CA401" s="1">
        <v>46156.474999999999</v>
      </c>
      <c r="CB401" s="2">
        <v>46156</v>
      </c>
      <c r="CE401" t="s">
        <v>2810</v>
      </c>
      <c r="CY401" s="1"/>
      <c r="DQ401" t="s">
        <v>17918</v>
      </c>
      <c r="DR401" t="s">
        <v>693</v>
      </c>
      <c r="DS401" t="s">
        <v>693</v>
      </c>
      <c r="DT401" t="s">
        <v>693</v>
      </c>
      <c r="DV401" t="s">
        <v>693</v>
      </c>
      <c r="EA401" t="s">
        <v>693</v>
      </c>
      <c r="EB401" t="s">
        <v>693</v>
      </c>
      <c r="EP401" t="s">
        <v>19839</v>
      </c>
      <c r="EQ401" t="s">
        <v>18084</v>
      </c>
      <c r="ES401" t="s">
        <v>281</v>
      </c>
      <c r="ET401" t="s">
        <v>23169</v>
      </c>
      <c r="EU401" t="s">
        <v>17962</v>
      </c>
      <c r="EZ401" t="s">
        <v>270</v>
      </c>
      <c r="FB401" t="s">
        <v>281</v>
      </c>
      <c r="FD401" t="s">
        <v>18133</v>
      </c>
      <c r="FE401" t="s">
        <v>281</v>
      </c>
      <c r="FF401" s="1">
        <v>46156.508449074077</v>
      </c>
      <c r="FG401">
        <v>0.8</v>
      </c>
      <c r="FH401">
        <v>0</v>
      </c>
      <c r="FM401" t="s">
        <v>17949</v>
      </c>
    </row>
    <row r="402" spans="1:169" x14ac:dyDescent="0.3">
      <c r="A402">
        <v>0</v>
      </c>
      <c r="B402" t="s">
        <v>17916</v>
      </c>
      <c r="C402" t="s">
        <v>17916</v>
      </c>
      <c r="E402" t="s">
        <v>17918</v>
      </c>
      <c r="F402">
        <v>46161.5</v>
      </c>
      <c r="G402">
        <v>2026</v>
      </c>
      <c r="H402">
        <v>5</v>
      </c>
      <c r="I402">
        <v>19</v>
      </c>
      <c r="J402" t="s">
        <v>17919</v>
      </c>
      <c r="O402" t="s">
        <v>18000</v>
      </c>
      <c r="P402">
        <v>2026</v>
      </c>
      <c r="Q402">
        <v>5</v>
      </c>
      <c r="R402">
        <v>14</v>
      </c>
      <c r="S402" t="s">
        <v>23328</v>
      </c>
      <c r="T402" t="s">
        <v>23329</v>
      </c>
      <c r="Y402" t="s">
        <v>17916</v>
      </c>
      <c r="AB402" t="s">
        <v>251</v>
      </c>
      <c r="AC402" t="s">
        <v>18065</v>
      </c>
      <c r="AD402">
        <v>1000008229154</v>
      </c>
      <c r="AG402" t="s">
        <v>23330</v>
      </c>
      <c r="AH402" t="s">
        <v>23331</v>
      </c>
      <c r="AI402" t="s">
        <v>23332</v>
      </c>
      <c r="AJ402" t="s">
        <v>23333</v>
      </c>
      <c r="AK402" t="s">
        <v>693</v>
      </c>
      <c r="AL402" t="s">
        <v>23330</v>
      </c>
      <c r="AN402" t="s">
        <v>23332</v>
      </c>
      <c r="AO402" t="s">
        <v>693</v>
      </c>
      <c r="AT402" t="s">
        <v>23334</v>
      </c>
      <c r="AU402" t="s">
        <v>23335</v>
      </c>
      <c r="AV402" t="s">
        <v>23336</v>
      </c>
      <c r="AW402" t="s">
        <v>230</v>
      </c>
      <c r="AX402" t="s">
        <v>230</v>
      </c>
      <c r="AY402" t="s">
        <v>380</v>
      </c>
      <c r="AZ402" t="s">
        <v>380</v>
      </c>
      <c r="BA402" t="s">
        <v>18076</v>
      </c>
      <c r="BB402" s="1">
        <v>46156.50209490741</v>
      </c>
      <c r="BC402">
        <v>2026</v>
      </c>
      <c r="BD402">
        <v>5</v>
      </c>
      <c r="BE402">
        <v>14</v>
      </c>
      <c r="BF402" t="s">
        <v>18288</v>
      </c>
      <c r="BG402" t="s">
        <v>18130</v>
      </c>
      <c r="BH402" t="s">
        <v>17936</v>
      </c>
      <c r="BJ402" t="s">
        <v>23337</v>
      </c>
      <c r="BL402" t="s">
        <v>300</v>
      </c>
      <c r="BM402" t="s">
        <v>23165</v>
      </c>
      <c r="BN402" t="s">
        <v>3306</v>
      </c>
      <c r="BO402" t="s">
        <v>23166</v>
      </c>
      <c r="BP402" t="s">
        <v>3374</v>
      </c>
      <c r="BQ402" t="s">
        <v>23338</v>
      </c>
      <c r="BR402" t="s">
        <v>23339</v>
      </c>
      <c r="BS402" t="s">
        <v>18000</v>
      </c>
      <c r="BT402">
        <v>2026</v>
      </c>
      <c r="BU402">
        <v>5</v>
      </c>
      <c r="BV402">
        <v>14</v>
      </c>
      <c r="BY402" t="s">
        <v>386</v>
      </c>
      <c r="BZ402" t="s">
        <v>18083</v>
      </c>
      <c r="CA402" s="1">
        <v>46156.502083333333</v>
      </c>
      <c r="CB402" s="2">
        <v>46157</v>
      </c>
      <c r="CE402" t="s">
        <v>2810</v>
      </c>
      <c r="CY402" s="1"/>
      <c r="DQ402" t="s">
        <v>17918</v>
      </c>
      <c r="DR402" t="s">
        <v>693</v>
      </c>
      <c r="DS402" t="s">
        <v>693</v>
      </c>
      <c r="DT402" t="s">
        <v>693</v>
      </c>
      <c r="DV402" t="s">
        <v>693</v>
      </c>
      <c r="EA402" t="s">
        <v>693</v>
      </c>
      <c r="EB402" t="s">
        <v>693</v>
      </c>
      <c r="EP402" t="s">
        <v>19839</v>
      </c>
      <c r="EQ402" t="s">
        <v>18084</v>
      </c>
      <c r="ES402" t="s">
        <v>281</v>
      </c>
      <c r="ET402" t="s">
        <v>23169</v>
      </c>
      <c r="EU402" t="s">
        <v>17962</v>
      </c>
      <c r="EZ402" t="s">
        <v>270</v>
      </c>
      <c r="FB402" t="s">
        <v>281</v>
      </c>
      <c r="FD402" t="s">
        <v>18133</v>
      </c>
      <c r="FE402" t="s">
        <v>281</v>
      </c>
      <c r="FF402" s="1">
        <v>46156.550069444442</v>
      </c>
      <c r="FG402">
        <v>1.1499999999999999</v>
      </c>
      <c r="FH402">
        <v>0</v>
      </c>
      <c r="FM402" t="s">
        <v>17949</v>
      </c>
    </row>
    <row r="403" spans="1:169" x14ac:dyDescent="0.3">
      <c r="A403">
        <v>0</v>
      </c>
      <c r="B403" t="s">
        <v>17916</v>
      </c>
      <c r="C403" t="s">
        <v>17916</v>
      </c>
      <c r="E403" t="s">
        <v>17918</v>
      </c>
      <c r="F403">
        <v>46157.291666666664</v>
      </c>
      <c r="G403">
        <v>2026</v>
      </c>
      <c r="H403">
        <v>5</v>
      </c>
      <c r="I403">
        <v>15</v>
      </c>
      <c r="J403" t="s">
        <v>17963</v>
      </c>
      <c r="O403" t="s">
        <v>18000</v>
      </c>
      <c r="P403">
        <v>2026</v>
      </c>
      <c r="Q403">
        <v>5</v>
      </c>
      <c r="R403">
        <v>14</v>
      </c>
      <c r="S403" t="s">
        <v>23340</v>
      </c>
      <c r="T403" t="s">
        <v>23341</v>
      </c>
      <c r="Y403" t="s">
        <v>17916</v>
      </c>
      <c r="AB403" t="s">
        <v>251</v>
      </c>
      <c r="AC403" t="s">
        <v>18065</v>
      </c>
      <c r="AD403">
        <v>1000008229195</v>
      </c>
      <c r="AG403" t="s">
        <v>23342</v>
      </c>
      <c r="AH403" t="s">
        <v>23343</v>
      </c>
      <c r="AI403" t="s">
        <v>23344</v>
      </c>
      <c r="AJ403" t="s">
        <v>23345</v>
      </c>
      <c r="AK403" t="s">
        <v>693</v>
      </c>
      <c r="AL403" t="s">
        <v>23342</v>
      </c>
      <c r="AM403" t="s">
        <v>23346</v>
      </c>
      <c r="AN403" t="s">
        <v>23344</v>
      </c>
      <c r="AO403" t="s">
        <v>693</v>
      </c>
      <c r="AR403" t="s">
        <v>23346</v>
      </c>
      <c r="AT403" t="s">
        <v>23347</v>
      </c>
      <c r="AU403" t="s">
        <v>23348</v>
      </c>
      <c r="AV403" t="s">
        <v>23349</v>
      </c>
      <c r="AW403" t="s">
        <v>230</v>
      </c>
      <c r="AX403" t="s">
        <v>230</v>
      </c>
      <c r="AY403" t="s">
        <v>380</v>
      </c>
      <c r="AZ403" t="s">
        <v>380</v>
      </c>
      <c r="BA403" t="s">
        <v>18076</v>
      </c>
      <c r="BB403" s="1">
        <v>46156.52416666667</v>
      </c>
      <c r="BC403">
        <v>2026</v>
      </c>
      <c r="BD403">
        <v>5</v>
      </c>
      <c r="BE403">
        <v>14</v>
      </c>
      <c r="BF403" t="s">
        <v>18077</v>
      </c>
      <c r="BG403" t="s">
        <v>18130</v>
      </c>
      <c r="BH403" t="s">
        <v>17936</v>
      </c>
      <c r="BJ403" t="s">
        <v>23346</v>
      </c>
      <c r="BL403" t="s">
        <v>300</v>
      </c>
      <c r="BM403" t="s">
        <v>23165</v>
      </c>
      <c r="BN403" t="s">
        <v>3306</v>
      </c>
      <c r="BO403" t="s">
        <v>23166</v>
      </c>
      <c r="BP403" t="s">
        <v>657</v>
      </c>
      <c r="BQ403" t="s">
        <v>23350</v>
      </c>
      <c r="BR403" t="s">
        <v>23351</v>
      </c>
      <c r="BS403" t="s">
        <v>18000</v>
      </c>
      <c r="BT403">
        <v>2026</v>
      </c>
      <c r="BU403">
        <v>5</v>
      </c>
      <c r="BV403">
        <v>14</v>
      </c>
      <c r="BY403" t="s">
        <v>304</v>
      </c>
      <c r="BZ403" t="s">
        <v>18083</v>
      </c>
      <c r="CA403" s="1">
        <v>46156.523611111108</v>
      </c>
      <c r="CB403" s="2">
        <v>46157</v>
      </c>
      <c r="CE403" t="s">
        <v>2810</v>
      </c>
      <c r="CY403" s="1"/>
      <c r="DQ403" t="s">
        <v>17918</v>
      </c>
      <c r="DR403" t="s">
        <v>693</v>
      </c>
      <c r="DS403" t="s">
        <v>693</v>
      </c>
      <c r="DT403" t="s">
        <v>693</v>
      </c>
      <c r="DV403" t="s">
        <v>693</v>
      </c>
      <c r="EA403" t="s">
        <v>693</v>
      </c>
      <c r="EB403" t="s">
        <v>693</v>
      </c>
      <c r="EP403" t="s">
        <v>19839</v>
      </c>
      <c r="EQ403" t="s">
        <v>18084</v>
      </c>
      <c r="ES403" t="s">
        <v>281</v>
      </c>
      <c r="ET403" t="s">
        <v>23169</v>
      </c>
      <c r="EU403" t="s">
        <v>17962</v>
      </c>
      <c r="EZ403" t="s">
        <v>270</v>
      </c>
      <c r="FB403" t="s">
        <v>281</v>
      </c>
      <c r="FD403" t="s">
        <v>18087</v>
      </c>
      <c r="FE403" t="s">
        <v>281</v>
      </c>
      <c r="FF403" s="1">
        <v>46156.550069444442</v>
      </c>
      <c r="FG403">
        <v>0.62</v>
      </c>
      <c r="FH403">
        <v>0</v>
      </c>
      <c r="FM403" t="s">
        <v>17949</v>
      </c>
    </row>
    <row r="404" spans="1:169" x14ac:dyDescent="0.3">
      <c r="A404">
        <v>0</v>
      </c>
      <c r="B404" t="s">
        <v>17916</v>
      </c>
      <c r="C404" t="s">
        <v>17916</v>
      </c>
      <c r="E404" t="s">
        <v>17918</v>
      </c>
      <c r="F404">
        <v>46157.5</v>
      </c>
      <c r="G404">
        <v>2026</v>
      </c>
      <c r="H404">
        <v>5</v>
      </c>
      <c r="I404">
        <v>15</v>
      </c>
      <c r="O404" t="s">
        <v>18000</v>
      </c>
      <c r="P404">
        <v>2026</v>
      </c>
      <c r="Q404">
        <v>5</v>
      </c>
      <c r="R404">
        <v>14</v>
      </c>
      <c r="S404" t="s">
        <v>23352</v>
      </c>
      <c r="T404" t="s">
        <v>23353</v>
      </c>
      <c r="Y404" t="s">
        <v>17916</v>
      </c>
      <c r="AB404" t="s">
        <v>251</v>
      </c>
      <c r="AC404" t="s">
        <v>18065</v>
      </c>
      <c r="AD404">
        <v>1000008229374</v>
      </c>
      <c r="AG404" t="s">
        <v>23354</v>
      </c>
      <c r="AH404" t="s">
        <v>23355</v>
      </c>
      <c r="AI404" t="s">
        <v>23356</v>
      </c>
      <c r="AJ404" t="s">
        <v>23357</v>
      </c>
      <c r="AK404" t="s">
        <v>693</v>
      </c>
      <c r="AL404" t="s">
        <v>23354</v>
      </c>
      <c r="AN404" t="s">
        <v>23356</v>
      </c>
      <c r="AO404" t="s">
        <v>693</v>
      </c>
      <c r="AT404" t="s">
        <v>23358</v>
      </c>
      <c r="AU404" t="s">
        <v>23359</v>
      </c>
      <c r="AV404" t="s">
        <v>23360</v>
      </c>
      <c r="AW404" t="s">
        <v>230</v>
      </c>
      <c r="AX404" t="s">
        <v>230</v>
      </c>
      <c r="AY404" t="s">
        <v>380</v>
      </c>
      <c r="AZ404" t="s">
        <v>380</v>
      </c>
      <c r="BA404" t="s">
        <v>18076</v>
      </c>
      <c r="BB404" s="1">
        <v>46156.534791666665</v>
      </c>
      <c r="BC404">
        <v>2026</v>
      </c>
      <c r="BD404">
        <v>5</v>
      </c>
      <c r="BE404">
        <v>14</v>
      </c>
      <c r="BF404" t="s">
        <v>18077</v>
      </c>
      <c r="BG404" t="s">
        <v>18130</v>
      </c>
      <c r="BH404" t="s">
        <v>17936</v>
      </c>
      <c r="BJ404" t="s">
        <v>23361</v>
      </c>
      <c r="BL404" t="s">
        <v>300</v>
      </c>
      <c r="BM404" t="s">
        <v>23165</v>
      </c>
      <c r="BN404" t="s">
        <v>3306</v>
      </c>
      <c r="BO404" t="s">
        <v>23166</v>
      </c>
      <c r="BP404" t="s">
        <v>3336</v>
      </c>
      <c r="BQ404" t="s">
        <v>23202</v>
      </c>
      <c r="BR404" t="s">
        <v>23362</v>
      </c>
      <c r="BS404" t="s">
        <v>18000</v>
      </c>
      <c r="BT404">
        <v>2026</v>
      </c>
      <c r="BU404">
        <v>5</v>
      </c>
      <c r="BV404">
        <v>14</v>
      </c>
      <c r="BY404" t="s">
        <v>304</v>
      </c>
      <c r="BZ404" t="s">
        <v>18083</v>
      </c>
      <c r="CA404" s="1">
        <v>46156.534722222219</v>
      </c>
      <c r="CB404" s="2">
        <v>46157</v>
      </c>
      <c r="CE404" t="s">
        <v>2810</v>
      </c>
      <c r="CY404" s="1"/>
      <c r="DQ404" t="s">
        <v>17918</v>
      </c>
      <c r="DR404" t="s">
        <v>693</v>
      </c>
      <c r="DS404" t="s">
        <v>693</v>
      </c>
      <c r="DT404" t="s">
        <v>693</v>
      </c>
      <c r="DV404" t="s">
        <v>693</v>
      </c>
      <c r="EA404" t="s">
        <v>693</v>
      </c>
      <c r="EB404" t="s">
        <v>693</v>
      </c>
      <c r="EP404" t="s">
        <v>19839</v>
      </c>
      <c r="EQ404" t="s">
        <v>18084</v>
      </c>
      <c r="ES404" t="s">
        <v>281</v>
      </c>
      <c r="ET404" t="s">
        <v>23169</v>
      </c>
      <c r="EU404" t="s">
        <v>17962</v>
      </c>
      <c r="EZ404" t="s">
        <v>270</v>
      </c>
      <c r="FB404" t="s">
        <v>281</v>
      </c>
      <c r="FD404" t="s">
        <v>18087</v>
      </c>
      <c r="FE404" t="s">
        <v>281</v>
      </c>
      <c r="FF404" s="1">
        <v>46156.550069444442</v>
      </c>
      <c r="FG404">
        <v>0.37</v>
      </c>
      <c r="FH404">
        <v>0</v>
      </c>
      <c r="FM404" t="s">
        <v>17949</v>
      </c>
    </row>
    <row r="405" spans="1:169" x14ac:dyDescent="0.3">
      <c r="A405">
        <v>0</v>
      </c>
      <c r="B405" t="s">
        <v>17916</v>
      </c>
      <c r="C405" t="s">
        <v>17916</v>
      </c>
      <c r="E405" t="s">
        <v>17918</v>
      </c>
      <c r="F405">
        <v>46158.291666666664</v>
      </c>
      <c r="G405">
        <v>2026</v>
      </c>
      <c r="H405">
        <v>5</v>
      </c>
      <c r="I405">
        <v>16</v>
      </c>
      <c r="J405" t="s">
        <v>17963</v>
      </c>
      <c r="O405" t="s">
        <v>18000</v>
      </c>
      <c r="P405">
        <v>2026</v>
      </c>
      <c r="Q405">
        <v>5</v>
      </c>
      <c r="R405">
        <v>14</v>
      </c>
      <c r="S405" t="s">
        <v>23363</v>
      </c>
      <c r="T405" t="s">
        <v>23364</v>
      </c>
      <c r="Y405" t="s">
        <v>17916</v>
      </c>
      <c r="AB405" t="s">
        <v>251</v>
      </c>
      <c r="AC405" t="s">
        <v>17924</v>
      </c>
      <c r="AD405">
        <v>1000008229382</v>
      </c>
      <c r="AI405" t="s">
        <v>23365</v>
      </c>
      <c r="AJ405" t="s">
        <v>23366</v>
      </c>
      <c r="AK405" t="s">
        <v>693</v>
      </c>
      <c r="AM405" t="s">
        <v>23367</v>
      </c>
      <c r="AN405" t="s">
        <v>23365</v>
      </c>
      <c r="AO405" t="s">
        <v>693</v>
      </c>
      <c r="AR405" t="s">
        <v>23367</v>
      </c>
      <c r="AT405" t="s">
        <v>23368</v>
      </c>
      <c r="AU405" t="s">
        <v>23369</v>
      </c>
      <c r="AV405" t="s">
        <v>23370</v>
      </c>
      <c r="AW405" t="s">
        <v>230</v>
      </c>
      <c r="AX405" t="s">
        <v>230</v>
      </c>
      <c r="AY405" t="s">
        <v>380</v>
      </c>
      <c r="AZ405" t="s">
        <v>380</v>
      </c>
      <c r="BA405" t="s">
        <v>255</v>
      </c>
      <c r="BB405" s="1">
        <v>46156.53633101852</v>
      </c>
      <c r="BC405">
        <v>2026</v>
      </c>
      <c r="BD405">
        <v>5</v>
      </c>
      <c r="BE405">
        <v>14</v>
      </c>
      <c r="BF405" t="s">
        <v>17934</v>
      </c>
      <c r="BG405" t="s">
        <v>18130</v>
      </c>
      <c r="BH405" t="s">
        <v>17936</v>
      </c>
      <c r="BJ405" t="s">
        <v>23367</v>
      </c>
      <c r="BL405" t="s">
        <v>300</v>
      </c>
      <c r="BM405" t="s">
        <v>23165</v>
      </c>
      <c r="BN405" t="s">
        <v>3306</v>
      </c>
      <c r="BO405" t="s">
        <v>23166</v>
      </c>
      <c r="BP405" t="s">
        <v>3375</v>
      </c>
      <c r="BQ405" t="s">
        <v>23326</v>
      </c>
      <c r="BR405" t="s">
        <v>23371</v>
      </c>
      <c r="BS405" t="s">
        <v>18000</v>
      </c>
      <c r="BT405">
        <v>2026</v>
      </c>
      <c r="BU405">
        <v>5</v>
      </c>
      <c r="BV405">
        <v>14</v>
      </c>
      <c r="BY405" t="s">
        <v>693</v>
      </c>
      <c r="BZ405" t="s">
        <v>17943</v>
      </c>
      <c r="CA405" s="1">
        <v>46156.536111111112</v>
      </c>
      <c r="CB405" s="2">
        <v>46157</v>
      </c>
      <c r="CE405" t="s">
        <v>2810</v>
      </c>
      <c r="CY405" s="1"/>
      <c r="DQ405" t="s">
        <v>17918</v>
      </c>
      <c r="DS405" t="s">
        <v>693</v>
      </c>
      <c r="EP405" t="s">
        <v>19839</v>
      </c>
      <c r="EQ405" t="s">
        <v>255</v>
      </c>
      <c r="ER405" t="s">
        <v>17945</v>
      </c>
      <c r="ES405" t="s">
        <v>281</v>
      </c>
      <c r="ET405" t="s">
        <v>23169</v>
      </c>
      <c r="EU405" t="s">
        <v>17962</v>
      </c>
      <c r="EZ405" t="s">
        <v>270</v>
      </c>
      <c r="FB405" t="s">
        <v>281</v>
      </c>
      <c r="FD405" t="s">
        <v>17948</v>
      </c>
      <c r="FE405" t="s">
        <v>281</v>
      </c>
      <c r="FF405" s="1">
        <v>46156.550069444442</v>
      </c>
      <c r="FG405">
        <v>0.33</v>
      </c>
      <c r="FH405">
        <v>0</v>
      </c>
      <c r="FM405" t="s">
        <v>17949</v>
      </c>
    </row>
    <row r="406" spans="1:169" x14ac:dyDescent="0.3">
      <c r="A406">
        <v>0</v>
      </c>
      <c r="B406" t="s">
        <v>17916</v>
      </c>
      <c r="C406" t="s">
        <v>17916</v>
      </c>
      <c r="E406" t="s">
        <v>17918</v>
      </c>
      <c r="F406">
        <v>46158.291666666664</v>
      </c>
      <c r="G406">
        <v>2026</v>
      </c>
      <c r="H406">
        <v>5</v>
      </c>
      <c r="I406">
        <v>16</v>
      </c>
      <c r="J406" t="s">
        <v>17963</v>
      </c>
      <c r="O406" t="s">
        <v>18000</v>
      </c>
      <c r="P406">
        <v>2026</v>
      </c>
      <c r="Q406">
        <v>5</v>
      </c>
      <c r="R406">
        <v>14</v>
      </c>
      <c r="S406" t="s">
        <v>23372</v>
      </c>
      <c r="T406" t="s">
        <v>23373</v>
      </c>
      <c r="Y406" t="s">
        <v>17916</v>
      </c>
      <c r="AB406" t="s">
        <v>251</v>
      </c>
      <c r="AC406" t="s">
        <v>17924</v>
      </c>
      <c r="AD406">
        <v>1000008229471</v>
      </c>
      <c r="AG406" t="s">
        <v>23374</v>
      </c>
      <c r="AI406" t="s">
        <v>23375</v>
      </c>
      <c r="AJ406" t="s">
        <v>23376</v>
      </c>
      <c r="AK406" t="s">
        <v>693</v>
      </c>
      <c r="AM406" t="s">
        <v>23377</v>
      </c>
      <c r="AN406" t="s">
        <v>23375</v>
      </c>
      <c r="AO406" t="s">
        <v>693</v>
      </c>
      <c r="AP406" t="s">
        <v>23377</v>
      </c>
      <c r="AR406" t="s">
        <v>23377</v>
      </c>
      <c r="AS406" t="s">
        <v>23377</v>
      </c>
      <c r="AT406" t="s">
        <v>23378</v>
      </c>
      <c r="AU406" t="s">
        <v>23379</v>
      </c>
      <c r="AV406" t="s">
        <v>23380</v>
      </c>
      <c r="AW406" t="s">
        <v>230</v>
      </c>
      <c r="AX406" t="s">
        <v>230</v>
      </c>
      <c r="AY406" t="s">
        <v>380</v>
      </c>
      <c r="AZ406" t="s">
        <v>380</v>
      </c>
      <c r="BA406" t="s">
        <v>255</v>
      </c>
      <c r="BB406" s="1">
        <v>46156.552037037036</v>
      </c>
      <c r="BC406">
        <v>2026</v>
      </c>
      <c r="BD406">
        <v>5</v>
      </c>
      <c r="BE406">
        <v>14</v>
      </c>
      <c r="BF406" t="s">
        <v>19187</v>
      </c>
      <c r="BG406" t="s">
        <v>18130</v>
      </c>
      <c r="BH406" t="s">
        <v>17936</v>
      </c>
      <c r="BJ406" t="s">
        <v>23381</v>
      </c>
      <c r="BL406" t="s">
        <v>300</v>
      </c>
      <c r="BM406" t="s">
        <v>23165</v>
      </c>
      <c r="BN406" t="s">
        <v>3306</v>
      </c>
      <c r="BO406" t="s">
        <v>23166</v>
      </c>
      <c r="BP406" t="s">
        <v>23382</v>
      </c>
      <c r="BQ406" t="s">
        <v>23190</v>
      </c>
      <c r="BR406" t="s">
        <v>23383</v>
      </c>
      <c r="BS406" t="s">
        <v>18000</v>
      </c>
      <c r="BT406">
        <v>2026</v>
      </c>
      <c r="BU406">
        <v>5</v>
      </c>
      <c r="BV406">
        <v>14</v>
      </c>
      <c r="BY406" t="s">
        <v>693</v>
      </c>
      <c r="BZ406" t="s">
        <v>17943</v>
      </c>
      <c r="CA406" s="1">
        <v>46156.551388888889</v>
      </c>
      <c r="CB406" s="2">
        <v>46157</v>
      </c>
      <c r="CE406" t="s">
        <v>2810</v>
      </c>
      <c r="CY406" s="1"/>
      <c r="DQ406" t="s">
        <v>17918</v>
      </c>
      <c r="DS406" t="s">
        <v>693</v>
      </c>
      <c r="EP406" t="s">
        <v>19839</v>
      </c>
      <c r="EQ406" t="s">
        <v>255</v>
      </c>
      <c r="ER406" t="s">
        <v>17945</v>
      </c>
      <c r="ES406" t="s">
        <v>281</v>
      </c>
      <c r="ET406" t="s">
        <v>23169</v>
      </c>
      <c r="EU406" t="s">
        <v>17962</v>
      </c>
      <c r="EZ406" t="s">
        <v>270</v>
      </c>
      <c r="FB406" t="s">
        <v>281</v>
      </c>
      <c r="FD406" t="s">
        <v>17948</v>
      </c>
      <c r="FE406" t="s">
        <v>281</v>
      </c>
      <c r="FF406" s="1">
        <v>46156.591747685183</v>
      </c>
      <c r="FG406">
        <v>0.95</v>
      </c>
      <c r="FH406">
        <v>0</v>
      </c>
      <c r="FM406" t="s">
        <v>17949</v>
      </c>
    </row>
    <row r="407" spans="1:169" x14ac:dyDescent="0.3">
      <c r="A407">
        <v>0</v>
      </c>
      <c r="B407" t="s">
        <v>17916</v>
      </c>
      <c r="C407" t="s">
        <v>17916</v>
      </c>
      <c r="E407" t="s">
        <v>17918</v>
      </c>
      <c r="F407">
        <v>46158.291666666664</v>
      </c>
      <c r="G407">
        <v>2026</v>
      </c>
      <c r="H407">
        <v>5</v>
      </c>
      <c r="I407">
        <v>16</v>
      </c>
      <c r="J407" t="s">
        <v>17963</v>
      </c>
      <c r="O407" t="s">
        <v>18000</v>
      </c>
      <c r="P407">
        <v>2026</v>
      </c>
      <c r="Q407">
        <v>5</v>
      </c>
      <c r="R407">
        <v>14</v>
      </c>
      <c r="S407" t="s">
        <v>23384</v>
      </c>
      <c r="T407" t="s">
        <v>23385</v>
      </c>
      <c r="Y407" t="s">
        <v>17916</v>
      </c>
      <c r="AB407" t="s">
        <v>251</v>
      </c>
      <c r="AC407" t="s">
        <v>17924</v>
      </c>
      <c r="AD407">
        <v>1000008229515</v>
      </c>
      <c r="AG407" t="s">
        <v>23386</v>
      </c>
      <c r="AI407" t="s">
        <v>23387</v>
      </c>
      <c r="AJ407" t="s">
        <v>23388</v>
      </c>
      <c r="AK407" t="s">
        <v>693</v>
      </c>
      <c r="AM407" t="s">
        <v>23389</v>
      </c>
      <c r="AN407" t="s">
        <v>23387</v>
      </c>
      <c r="AO407" t="s">
        <v>693</v>
      </c>
      <c r="AP407" t="s">
        <v>23390</v>
      </c>
      <c r="AR407" t="s">
        <v>23389</v>
      </c>
      <c r="AS407" t="s">
        <v>23390</v>
      </c>
      <c r="AT407" t="s">
        <v>23391</v>
      </c>
      <c r="AU407" t="s">
        <v>23392</v>
      </c>
      <c r="AV407" t="s">
        <v>23393</v>
      </c>
      <c r="AW407" t="s">
        <v>230</v>
      </c>
      <c r="AX407" t="s">
        <v>230</v>
      </c>
      <c r="AY407" t="s">
        <v>380</v>
      </c>
      <c r="AZ407" t="s">
        <v>380</v>
      </c>
      <c r="BA407" t="s">
        <v>255</v>
      </c>
      <c r="BB407" s="1">
        <v>46156.560231481482</v>
      </c>
      <c r="BC407">
        <v>2026</v>
      </c>
      <c r="BD407">
        <v>5</v>
      </c>
      <c r="BE407">
        <v>14</v>
      </c>
      <c r="BF407" t="s">
        <v>18100</v>
      </c>
      <c r="BG407" t="s">
        <v>18130</v>
      </c>
      <c r="BH407" t="s">
        <v>17936</v>
      </c>
      <c r="BJ407" t="s">
        <v>23389</v>
      </c>
      <c r="BL407" t="s">
        <v>300</v>
      </c>
      <c r="BM407" t="s">
        <v>23165</v>
      </c>
      <c r="BN407" t="s">
        <v>3306</v>
      </c>
      <c r="BO407" t="s">
        <v>23166</v>
      </c>
      <c r="BP407" t="s">
        <v>3332</v>
      </c>
      <c r="BQ407" t="s">
        <v>23301</v>
      </c>
      <c r="BR407" t="s">
        <v>23394</v>
      </c>
      <c r="BS407" t="s">
        <v>18000</v>
      </c>
      <c r="BT407">
        <v>2026</v>
      </c>
      <c r="BU407">
        <v>5</v>
      </c>
      <c r="BV407">
        <v>14</v>
      </c>
      <c r="BY407" t="s">
        <v>693</v>
      </c>
      <c r="BZ407" t="s">
        <v>17943</v>
      </c>
      <c r="CA407" s="1">
        <v>46156.55972222222</v>
      </c>
      <c r="CB407" s="2">
        <v>46157</v>
      </c>
      <c r="CE407" t="s">
        <v>2810</v>
      </c>
      <c r="CY407" s="1"/>
      <c r="DQ407" t="s">
        <v>17918</v>
      </c>
      <c r="DS407" t="s">
        <v>693</v>
      </c>
      <c r="EP407" t="s">
        <v>19839</v>
      </c>
      <c r="EQ407" t="s">
        <v>255</v>
      </c>
      <c r="ER407" t="s">
        <v>17945</v>
      </c>
      <c r="ES407" t="s">
        <v>281</v>
      </c>
      <c r="ET407" t="s">
        <v>23169</v>
      </c>
      <c r="EU407" t="s">
        <v>17962</v>
      </c>
      <c r="EZ407" t="s">
        <v>270</v>
      </c>
      <c r="FB407" t="s">
        <v>281</v>
      </c>
      <c r="FD407" t="s">
        <v>17948</v>
      </c>
      <c r="FE407" t="s">
        <v>281</v>
      </c>
      <c r="FF407" s="1">
        <v>46156.591747685183</v>
      </c>
      <c r="FG407">
        <v>0.76</v>
      </c>
      <c r="FH407">
        <v>0</v>
      </c>
      <c r="FM407" t="s">
        <v>17949</v>
      </c>
    </row>
    <row r="408" spans="1:169" x14ac:dyDescent="0.3">
      <c r="A408">
        <v>0</v>
      </c>
      <c r="B408" t="s">
        <v>17916</v>
      </c>
      <c r="C408" t="s">
        <v>17916</v>
      </c>
      <c r="E408" t="s">
        <v>17918</v>
      </c>
      <c r="F408">
        <v>46157.5</v>
      </c>
      <c r="G408">
        <v>2026</v>
      </c>
      <c r="H408">
        <v>5</v>
      </c>
      <c r="I408">
        <v>15</v>
      </c>
      <c r="J408" t="s">
        <v>17919</v>
      </c>
      <c r="O408" t="s">
        <v>18000</v>
      </c>
      <c r="P408">
        <v>2026</v>
      </c>
      <c r="Q408">
        <v>5</v>
      </c>
      <c r="R408">
        <v>14</v>
      </c>
      <c r="S408" t="s">
        <v>23395</v>
      </c>
      <c r="T408" t="s">
        <v>23396</v>
      </c>
      <c r="Y408" t="s">
        <v>17916</v>
      </c>
      <c r="AB408" t="s">
        <v>251</v>
      </c>
      <c r="AC408" t="s">
        <v>17924</v>
      </c>
      <c r="AD408">
        <v>1000008229544</v>
      </c>
      <c r="AI408" t="s">
        <v>23397</v>
      </c>
      <c r="AJ408" t="s">
        <v>23398</v>
      </c>
      <c r="AK408" t="s">
        <v>693</v>
      </c>
      <c r="AM408" t="s">
        <v>23399</v>
      </c>
      <c r="AN408" t="s">
        <v>23397</v>
      </c>
      <c r="AO408" t="s">
        <v>693</v>
      </c>
      <c r="AP408" t="s">
        <v>23399</v>
      </c>
      <c r="AR408" t="s">
        <v>23399</v>
      </c>
      <c r="AS408" t="s">
        <v>23399</v>
      </c>
      <c r="AT408" t="s">
        <v>23400</v>
      </c>
      <c r="AU408" t="s">
        <v>23401</v>
      </c>
      <c r="AV408" t="s">
        <v>23402</v>
      </c>
      <c r="AW408" t="s">
        <v>230</v>
      </c>
      <c r="AX408" t="s">
        <v>230</v>
      </c>
      <c r="AY408" t="s">
        <v>232</v>
      </c>
      <c r="AZ408" t="s">
        <v>232</v>
      </c>
      <c r="BA408" t="s">
        <v>255</v>
      </c>
      <c r="BB408" s="1">
        <v>46156.564398148148</v>
      </c>
      <c r="BC408">
        <v>2026</v>
      </c>
      <c r="BD408">
        <v>5</v>
      </c>
      <c r="BE408">
        <v>14</v>
      </c>
      <c r="BF408" t="s">
        <v>17934</v>
      </c>
      <c r="BG408" t="s">
        <v>17935</v>
      </c>
      <c r="BH408" t="s">
        <v>17936</v>
      </c>
      <c r="BJ408" t="s">
        <v>23403</v>
      </c>
      <c r="BL408" t="s">
        <v>300</v>
      </c>
      <c r="BM408" t="s">
        <v>23165</v>
      </c>
      <c r="BN408" t="s">
        <v>3306</v>
      </c>
      <c r="BO408" t="s">
        <v>23166</v>
      </c>
      <c r="BP408" t="s">
        <v>3372</v>
      </c>
      <c r="BQ408" t="s">
        <v>23404</v>
      </c>
      <c r="BR408" t="s">
        <v>23405</v>
      </c>
      <c r="BS408" t="s">
        <v>18000</v>
      </c>
      <c r="BT408">
        <v>2026</v>
      </c>
      <c r="BU408">
        <v>5</v>
      </c>
      <c r="BV408">
        <v>14</v>
      </c>
      <c r="BY408" t="s">
        <v>693</v>
      </c>
      <c r="BZ408" t="s">
        <v>17943</v>
      </c>
      <c r="CA408" s="1">
        <v>46156.563888888886</v>
      </c>
      <c r="CB408" s="2">
        <v>46157</v>
      </c>
      <c r="CE408" t="s">
        <v>2810</v>
      </c>
      <c r="CY408" s="1"/>
      <c r="DQ408" t="s">
        <v>17918</v>
      </c>
      <c r="DS408" t="s">
        <v>693</v>
      </c>
      <c r="EP408" t="s">
        <v>19839</v>
      </c>
      <c r="EQ408" t="s">
        <v>255</v>
      </c>
      <c r="ER408" t="s">
        <v>17945</v>
      </c>
      <c r="ES408" t="s">
        <v>281</v>
      </c>
      <c r="ET408" t="s">
        <v>23169</v>
      </c>
      <c r="EU408" t="s">
        <v>17962</v>
      </c>
      <c r="EZ408" t="s">
        <v>270</v>
      </c>
      <c r="FB408" t="s">
        <v>281</v>
      </c>
      <c r="FD408" t="s">
        <v>17948</v>
      </c>
      <c r="FE408" t="s">
        <v>281</v>
      </c>
      <c r="FF408" s="1">
        <v>46156.75849537037</v>
      </c>
      <c r="FG408">
        <v>4.66</v>
      </c>
      <c r="FH408">
        <v>0</v>
      </c>
      <c r="FM408" t="s">
        <v>17949</v>
      </c>
    </row>
    <row r="409" spans="1:169" x14ac:dyDescent="0.3">
      <c r="A409">
        <v>0</v>
      </c>
      <c r="B409" t="s">
        <v>17916</v>
      </c>
      <c r="C409" t="s">
        <v>17916</v>
      </c>
      <c r="E409" t="s">
        <v>17918</v>
      </c>
      <c r="F409">
        <v>46158.291666666664</v>
      </c>
      <c r="G409">
        <v>2026</v>
      </c>
      <c r="H409">
        <v>5</v>
      </c>
      <c r="I409">
        <v>16</v>
      </c>
      <c r="J409" t="s">
        <v>17963</v>
      </c>
      <c r="O409" t="s">
        <v>18000</v>
      </c>
      <c r="P409">
        <v>2026</v>
      </c>
      <c r="Q409">
        <v>5</v>
      </c>
      <c r="R409">
        <v>14</v>
      </c>
      <c r="S409" t="s">
        <v>23406</v>
      </c>
      <c r="T409" t="s">
        <v>23407</v>
      </c>
      <c r="Y409" t="s">
        <v>17916</v>
      </c>
      <c r="AB409" t="s">
        <v>251</v>
      </c>
      <c r="AC409" t="s">
        <v>18065</v>
      </c>
      <c r="AD409">
        <v>1000008238992</v>
      </c>
      <c r="AG409" t="s">
        <v>23408</v>
      </c>
      <c r="AH409" t="s">
        <v>23409</v>
      </c>
      <c r="AI409" t="s">
        <v>23410</v>
      </c>
      <c r="AJ409" t="s">
        <v>23411</v>
      </c>
      <c r="AK409" t="s">
        <v>693</v>
      </c>
      <c r="AL409" t="s">
        <v>23408</v>
      </c>
      <c r="AM409" t="s">
        <v>23412</v>
      </c>
      <c r="AN409" t="s">
        <v>23410</v>
      </c>
      <c r="AO409" t="s">
        <v>693</v>
      </c>
      <c r="AP409" t="s">
        <v>23413</v>
      </c>
      <c r="AR409" t="s">
        <v>23412</v>
      </c>
      <c r="AS409" t="s">
        <v>23413</v>
      </c>
      <c r="AT409" t="s">
        <v>23414</v>
      </c>
      <c r="AU409" t="s">
        <v>23415</v>
      </c>
      <c r="AV409" t="s">
        <v>23416</v>
      </c>
      <c r="AW409" t="s">
        <v>230</v>
      </c>
      <c r="AX409" t="s">
        <v>230</v>
      </c>
      <c r="AY409" t="s">
        <v>380</v>
      </c>
      <c r="AZ409" t="s">
        <v>380</v>
      </c>
      <c r="BA409" t="s">
        <v>18076</v>
      </c>
      <c r="BB409" s="1">
        <v>46156.692025462966</v>
      </c>
      <c r="BC409">
        <v>2026</v>
      </c>
      <c r="BD409">
        <v>5</v>
      </c>
      <c r="BE409">
        <v>14</v>
      </c>
      <c r="BF409" t="s">
        <v>18077</v>
      </c>
      <c r="BG409" t="s">
        <v>18130</v>
      </c>
      <c r="BH409" t="s">
        <v>17936</v>
      </c>
      <c r="BJ409" t="s">
        <v>23417</v>
      </c>
      <c r="BL409" t="s">
        <v>300</v>
      </c>
      <c r="BM409" t="s">
        <v>23165</v>
      </c>
      <c r="BN409" t="s">
        <v>3306</v>
      </c>
      <c r="BO409" t="s">
        <v>23166</v>
      </c>
      <c r="BP409" t="s">
        <v>23418</v>
      </c>
      <c r="BQ409" t="s">
        <v>23254</v>
      </c>
      <c r="BR409" t="s">
        <v>23419</v>
      </c>
      <c r="BS409" t="s">
        <v>18000</v>
      </c>
      <c r="BT409">
        <v>2026</v>
      </c>
      <c r="BU409">
        <v>5</v>
      </c>
      <c r="BV409">
        <v>14</v>
      </c>
      <c r="BY409" t="s">
        <v>304</v>
      </c>
      <c r="BZ409" t="s">
        <v>18083</v>
      </c>
      <c r="CA409" s="1">
        <v>46156.691666666666</v>
      </c>
      <c r="CB409" s="2">
        <v>46157</v>
      </c>
      <c r="CE409" t="s">
        <v>2810</v>
      </c>
      <c r="CY409" s="1"/>
      <c r="DQ409" t="s">
        <v>17918</v>
      </c>
      <c r="DR409" t="s">
        <v>693</v>
      </c>
      <c r="DS409" t="s">
        <v>693</v>
      </c>
      <c r="DT409" t="s">
        <v>693</v>
      </c>
      <c r="DV409" t="s">
        <v>693</v>
      </c>
      <c r="EA409" t="s">
        <v>693</v>
      </c>
      <c r="EB409" t="s">
        <v>693</v>
      </c>
      <c r="EP409" t="s">
        <v>19839</v>
      </c>
      <c r="EQ409" t="s">
        <v>18084</v>
      </c>
      <c r="ES409" t="s">
        <v>281</v>
      </c>
      <c r="ET409" t="s">
        <v>23169</v>
      </c>
      <c r="EU409" t="s">
        <v>17962</v>
      </c>
      <c r="EZ409" t="s">
        <v>270</v>
      </c>
      <c r="FB409" t="s">
        <v>281</v>
      </c>
      <c r="FD409" t="s">
        <v>18087</v>
      </c>
      <c r="FE409" t="s">
        <v>281</v>
      </c>
      <c r="FF409" s="1">
        <v>46156.716874999998</v>
      </c>
      <c r="FG409">
        <v>0.6</v>
      </c>
      <c r="FH409">
        <v>0</v>
      </c>
      <c r="FM409" t="s">
        <v>17949</v>
      </c>
    </row>
    <row r="410" spans="1:169" x14ac:dyDescent="0.3">
      <c r="A410">
        <v>0</v>
      </c>
      <c r="B410" t="s">
        <v>17916</v>
      </c>
      <c r="C410" t="s">
        <v>17916</v>
      </c>
      <c r="E410" t="s">
        <v>17918</v>
      </c>
      <c r="F410">
        <v>46157.5</v>
      </c>
      <c r="G410">
        <v>2026</v>
      </c>
      <c r="H410">
        <v>5</v>
      </c>
      <c r="I410">
        <v>15</v>
      </c>
      <c r="J410" t="s">
        <v>17919</v>
      </c>
      <c r="O410" t="s">
        <v>18000</v>
      </c>
      <c r="P410">
        <v>2026</v>
      </c>
      <c r="Q410">
        <v>5</v>
      </c>
      <c r="R410">
        <v>14</v>
      </c>
      <c r="S410" t="s">
        <v>23420</v>
      </c>
      <c r="T410" t="s">
        <v>23421</v>
      </c>
      <c r="Y410" t="s">
        <v>17916</v>
      </c>
      <c r="AB410" t="s">
        <v>251</v>
      </c>
      <c r="AC410" t="s">
        <v>18065</v>
      </c>
      <c r="AD410">
        <v>1000008239083</v>
      </c>
      <c r="AG410" t="s">
        <v>23422</v>
      </c>
      <c r="AH410" t="s">
        <v>23423</v>
      </c>
      <c r="AI410" t="s">
        <v>23424</v>
      </c>
      <c r="AJ410" t="s">
        <v>23425</v>
      </c>
      <c r="AK410" t="s">
        <v>693</v>
      </c>
      <c r="AL410" t="s">
        <v>23422</v>
      </c>
      <c r="AM410" t="s">
        <v>23426</v>
      </c>
      <c r="AN410" t="s">
        <v>23424</v>
      </c>
      <c r="AO410" t="s">
        <v>693</v>
      </c>
      <c r="AP410" t="s">
        <v>23426</v>
      </c>
      <c r="AR410" t="s">
        <v>23426</v>
      </c>
      <c r="AS410" t="s">
        <v>23426</v>
      </c>
      <c r="AT410" t="s">
        <v>23427</v>
      </c>
      <c r="AU410" t="s">
        <v>23428</v>
      </c>
      <c r="AV410" t="s">
        <v>23429</v>
      </c>
      <c r="AW410" t="s">
        <v>230</v>
      </c>
      <c r="AX410" t="s">
        <v>230</v>
      </c>
      <c r="AY410" t="s">
        <v>380</v>
      </c>
      <c r="AZ410" t="s">
        <v>380</v>
      </c>
      <c r="BA410" t="s">
        <v>18076</v>
      </c>
      <c r="BB410" s="1">
        <v>46156.695127314815</v>
      </c>
      <c r="BC410">
        <v>2026</v>
      </c>
      <c r="BD410">
        <v>5</v>
      </c>
      <c r="BE410">
        <v>14</v>
      </c>
      <c r="BF410" t="s">
        <v>18129</v>
      </c>
      <c r="BG410" t="s">
        <v>18130</v>
      </c>
      <c r="BH410" t="s">
        <v>17936</v>
      </c>
      <c r="BJ410" t="s">
        <v>23430</v>
      </c>
      <c r="BL410" t="s">
        <v>300</v>
      </c>
      <c r="BM410" t="s">
        <v>23165</v>
      </c>
      <c r="BN410" t="s">
        <v>3306</v>
      </c>
      <c r="BO410" t="s">
        <v>23166</v>
      </c>
      <c r="BP410" t="s">
        <v>3357</v>
      </c>
      <c r="BQ410" t="s">
        <v>23431</v>
      </c>
      <c r="BR410" t="s">
        <v>23432</v>
      </c>
      <c r="BS410" t="s">
        <v>18000</v>
      </c>
      <c r="BT410">
        <v>2026</v>
      </c>
      <c r="BU410">
        <v>5</v>
      </c>
      <c r="BV410">
        <v>14</v>
      </c>
      <c r="BY410" t="s">
        <v>386</v>
      </c>
      <c r="BZ410" t="s">
        <v>18083</v>
      </c>
      <c r="CA410" s="1">
        <v>46156.695138888892</v>
      </c>
      <c r="CB410" s="2">
        <v>46157</v>
      </c>
      <c r="CE410" t="s">
        <v>2810</v>
      </c>
      <c r="CY410" s="1"/>
      <c r="DQ410" t="s">
        <v>17918</v>
      </c>
      <c r="DR410" t="s">
        <v>693</v>
      </c>
      <c r="DS410" t="s">
        <v>693</v>
      </c>
      <c r="DT410" t="s">
        <v>693</v>
      </c>
      <c r="DV410" t="s">
        <v>693</v>
      </c>
      <c r="EA410" t="s">
        <v>693</v>
      </c>
      <c r="EB410" t="s">
        <v>693</v>
      </c>
      <c r="EP410" t="s">
        <v>19839</v>
      </c>
      <c r="EQ410" t="s">
        <v>18084</v>
      </c>
      <c r="ES410" t="s">
        <v>281</v>
      </c>
      <c r="ET410" t="s">
        <v>23169</v>
      </c>
      <c r="EU410" t="s">
        <v>17962</v>
      </c>
      <c r="EZ410" t="s">
        <v>270</v>
      </c>
      <c r="FB410" t="s">
        <v>281</v>
      </c>
      <c r="FD410" t="s">
        <v>18133</v>
      </c>
      <c r="FE410" t="s">
        <v>281</v>
      </c>
      <c r="FF410" s="1">
        <v>46156.716874999998</v>
      </c>
      <c r="FG410">
        <v>0.52</v>
      </c>
      <c r="FH410">
        <v>0</v>
      </c>
      <c r="FM410" t="s">
        <v>17949</v>
      </c>
    </row>
    <row r="411" spans="1:169" x14ac:dyDescent="0.3">
      <c r="A411">
        <v>0</v>
      </c>
      <c r="B411" t="s">
        <v>17916</v>
      </c>
      <c r="C411" t="s">
        <v>17916</v>
      </c>
      <c r="E411" t="s">
        <v>17918</v>
      </c>
      <c r="F411">
        <v>46158.5</v>
      </c>
      <c r="G411">
        <v>2026</v>
      </c>
      <c r="H411">
        <v>5</v>
      </c>
      <c r="I411">
        <v>16</v>
      </c>
      <c r="J411" t="s">
        <v>17919</v>
      </c>
      <c r="O411" t="s">
        <v>18000</v>
      </c>
      <c r="P411">
        <v>2026</v>
      </c>
      <c r="Q411">
        <v>5</v>
      </c>
      <c r="R411">
        <v>14</v>
      </c>
      <c r="S411" t="s">
        <v>23433</v>
      </c>
      <c r="T411" t="s">
        <v>23434</v>
      </c>
      <c r="Y411" t="s">
        <v>17916</v>
      </c>
      <c r="AB411" t="s">
        <v>251</v>
      </c>
      <c r="AC411" t="s">
        <v>18065</v>
      </c>
      <c r="AD411">
        <v>1000008238854</v>
      </c>
      <c r="AG411" t="s">
        <v>23435</v>
      </c>
      <c r="AH411" t="s">
        <v>23436</v>
      </c>
      <c r="AI411" t="s">
        <v>23437</v>
      </c>
      <c r="AJ411" t="s">
        <v>23438</v>
      </c>
      <c r="AK411" t="s">
        <v>693</v>
      </c>
      <c r="AL411" t="s">
        <v>23435</v>
      </c>
      <c r="AN411" t="s">
        <v>23437</v>
      </c>
      <c r="AO411" t="s">
        <v>693</v>
      </c>
      <c r="AT411" t="s">
        <v>23439</v>
      </c>
      <c r="AU411" t="s">
        <v>23440</v>
      </c>
      <c r="AV411" t="s">
        <v>23441</v>
      </c>
      <c r="AW411" t="s">
        <v>230</v>
      </c>
      <c r="AX411" t="s">
        <v>230</v>
      </c>
      <c r="AY411" t="s">
        <v>380</v>
      </c>
      <c r="AZ411" t="s">
        <v>380</v>
      </c>
      <c r="BA411" t="s">
        <v>18076</v>
      </c>
      <c r="BB411" s="1">
        <v>46156.687384259261</v>
      </c>
      <c r="BC411">
        <v>2026</v>
      </c>
      <c r="BD411">
        <v>5</v>
      </c>
      <c r="BE411">
        <v>14</v>
      </c>
      <c r="BF411" t="s">
        <v>18077</v>
      </c>
      <c r="BG411" t="s">
        <v>18130</v>
      </c>
      <c r="BH411" t="s">
        <v>17936</v>
      </c>
      <c r="BJ411" t="s">
        <v>23442</v>
      </c>
      <c r="BL411" t="s">
        <v>300</v>
      </c>
      <c r="BM411" t="s">
        <v>23165</v>
      </c>
      <c r="BN411" t="s">
        <v>3306</v>
      </c>
      <c r="BO411" t="s">
        <v>23166</v>
      </c>
      <c r="BP411" t="s">
        <v>3376</v>
      </c>
      <c r="BQ411" t="s">
        <v>23443</v>
      </c>
      <c r="BR411" t="s">
        <v>23444</v>
      </c>
      <c r="BS411" t="s">
        <v>18000</v>
      </c>
      <c r="BT411">
        <v>2026</v>
      </c>
      <c r="BU411">
        <v>5</v>
      </c>
      <c r="BV411">
        <v>14</v>
      </c>
      <c r="BY411" t="s">
        <v>304</v>
      </c>
      <c r="BZ411" t="s">
        <v>18083</v>
      </c>
      <c r="CA411" s="1">
        <v>46156.686805555553</v>
      </c>
      <c r="CB411" s="2">
        <v>46157</v>
      </c>
      <c r="CE411" t="s">
        <v>2810</v>
      </c>
      <c r="CY411" s="1"/>
      <c r="DQ411" t="s">
        <v>17918</v>
      </c>
      <c r="DR411" t="s">
        <v>693</v>
      </c>
      <c r="DS411" t="s">
        <v>693</v>
      </c>
      <c r="DT411" t="s">
        <v>693</v>
      </c>
      <c r="DV411" t="s">
        <v>693</v>
      </c>
      <c r="EA411" t="s">
        <v>693</v>
      </c>
      <c r="EB411" t="s">
        <v>693</v>
      </c>
      <c r="EP411" t="s">
        <v>19839</v>
      </c>
      <c r="EQ411" t="s">
        <v>18084</v>
      </c>
      <c r="ES411" t="s">
        <v>281</v>
      </c>
      <c r="ET411" t="s">
        <v>23169</v>
      </c>
      <c r="EU411" t="s">
        <v>17962</v>
      </c>
      <c r="EZ411" t="s">
        <v>270</v>
      </c>
      <c r="FB411" t="s">
        <v>281</v>
      </c>
      <c r="FD411" t="s">
        <v>18087</v>
      </c>
      <c r="FE411" t="s">
        <v>281</v>
      </c>
      <c r="FF411" s="1">
        <v>46156.716874999998</v>
      </c>
      <c r="FG411">
        <v>0.71</v>
      </c>
      <c r="FH411">
        <v>0</v>
      </c>
      <c r="FM411" t="s">
        <v>17949</v>
      </c>
    </row>
    <row r="412" spans="1:169" x14ac:dyDescent="0.3">
      <c r="A412">
        <v>0</v>
      </c>
      <c r="B412" t="s">
        <v>17916</v>
      </c>
      <c r="C412" t="s">
        <v>17916</v>
      </c>
      <c r="E412" t="s">
        <v>17918</v>
      </c>
      <c r="F412">
        <v>46157.5</v>
      </c>
      <c r="G412">
        <v>2026</v>
      </c>
      <c r="H412">
        <v>5</v>
      </c>
      <c r="I412">
        <v>15</v>
      </c>
      <c r="J412" t="s">
        <v>17919</v>
      </c>
      <c r="O412" t="s">
        <v>18000</v>
      </c>
      <c r="P412">
        <v>2026</v>
      </c>
      <c r="Q412">
        <v>5</v>
      </c>
      <c r="R412">
        <v>14</v>
      </c>
      <c r="S412" t="s">
        <v>23445</v>
      </c>
      <c r="T412" t="s">
        <v>23446</v>
      </c>
      <c r="Y412" t="s">
        <v>17916</v>
      </c>
      <c r="AB412" t="s">
        <v>251</v>
      </c>
      <c r="AC412" t="s">
        <v>17924</v>
      </c>
      <c r="AD412">
        <v>1000008239054</v>
      </c>
      <c r="AI412" t="s">
        <v>23447</v>
      </c>
      <c r="AJ412" t="s">
        <v>23448</v>
      </c>
      <c r="AK412" t="s">
        <v>693</v>
      </c>
      <c r="AN412" t="s">
        <v>23447</v>
      </c>
      <c r="AO412" t="s">
        <v>693</v>
      </c>
      <c r="AT412" t="s">
        <v>23449</v>
      </c>
      <c r="AU412" t="s">
        <v>23450</v>
      </c>
      <c r="AV412" t="s">
        <v>23451</v>
      </c>
      <c r="AW412" t="s">
        <v>230</v>
      </c>
      <c r="AX412" t="s">
        <v>230</v>
      </c>
      <c r="AY412" t="s">
        <v>380</v>
      </c>
      <c r="AZ412" t="s">
        <v>380</v>
      </c>
      <c r="BA412" t="s">
        <v>255</v>
      </c>
      <c r="BB412" s="1">
        <v>46156.693969907406</v>
      </c>
      <c r="BC412">
        <v>2026</v>
      </c>
      <c r="BD412">
        <v>5</v>
      </c>
      <c r="BE412">
        <v>14</v>
      </c>
      <c r="BF412" t="s">
        <v>17934</v>
      </c>
      <c r="BG412" t="s">
        <v>18130</v>
      </c>
      <c r="BH412" t="s">
        <v>17936</v>
      </c>
      <c r="BJ412" t="s">
        <v>23452</v>
      </c>
      <c r="BL412" t="s">
        <v>300</v>
      </c>
      <c r="BM412" t="s">
        <v>23165</v>
      </c>
      <c r="BN412" t="s">
        <v>3306</v>
      </c>
      <c r="BO412" t="s">
        <v>23166</v>
      </c>
      <c r="BP412" t="s">
        <v>3390</v>
      </c>
      <c r="BQ412" t="s">
        <v>23404</v>
      </c>
      <c r="BR412" t="s">
        <v>23453</v>
      </c>
      <c r="BS412" t="s">
        <v>18000</v>
      </c>
      <c r="BT412">
        <v>2026</v>
      </c>
      <c r="BU412">
        <v>5</v>
      </c>
      <c r="BV412">
        <v>14</v>
      </c>
      <c r="BY412" t="s">
        <v>693</v>
      </c>
      <c r="BZ412" t="s">
        <v>17943</v>
      </c>
      <c r="CA412" s="1">
        <v>46156.693749999999</v>
      </c>
      <c r="CB412" s="2">
        <v>46157</v>
      </c>
      <c r="CE412" t="s">
        <v>2810</v>
      </c>
      <c r="CY412" s="1"/>
      <c r="DQ412" t="s">
        <v>17918</v>
      </c>
      <c r="DS412" t="s">
        <v>693</v>
      </c>
      <c r="EP412" t="s">
        <v>19839</v>
      </c>
      <c r="EQ412" t="s">
        <v>255</v>
      </c>
      <c r="ER412" t="s">
        <v>17945</v>
      </c>
      <c r="ES412" t="s">
        <v>281</v>
      </c>
      <c r="ET412" t="s">
        <v>23169</v>
      </c>
      <c r="EU412" t="s">
        <v>17962</v>
      </c>
      <c r="EZ412" t="s">
        <v>270</v>
      </c>
      <c r="FB412" t="s">
        <v>281</v>
      </c>
      <c r="FD412" t="s">
        <v>17948</v>
      </c>
      <c r="FE412" t="s">
        <v>281</v>
      </c>
      <c r="FF412" s="1">
        <v>46156.716874999998</v>
      </c>
      <c r="FG412">
        <v>0.55000000000000004</v>
      </c>
      <c r="FH412">
        <v>0</v>
      </c>
      <c r="FM412" t="s">
        <v>17949</v>
      </c>
    </row>
    <row r="413" spans="1:169" x14ac:dyDescent="0.3">
      <c r="A413">
        <v>0</v>
      </c>
      <c r="B413" t="s">
        <v>17916</v>
      </c>
      <c r="C413" t="s">
        <v>17916</v>
      </c>
      <c r="E413" t="s">
        <v>17918</v>
      </c>
      <c r="F413">
        <v>46157.5</v>
      </c>
      <c r="G413">
        <v>2026</v>
      </c>
      <c r="H413">
        <v>5</v>
      </c>
      <c r="I413">
        <v>15</v>
      </c>
      <c r="J413" t="s">
        <v>17919</v>
      </c>
      <c r="O413" t="s">
        <v>18000</v>
      </c>
      <c r="P413">
        <v>2026</v>
      </c>
      <c r="Q413">
        <v>5</v>
      </c>
      <c r="R413">
        <v>14</v>
      </c>
      <c r="S413" t="s">
        <v>23454</v>
      </c>
      <c r="T413" t="s">
        <v>23455</v>
      </c>
      <c r="Y413" t="s">
        <v>17916</v>
      </c>
      <c r="AB413" t="s">
        <v>251</v>
      </c>
      <c r="AC413" t="s">
        <v>17924</v>
      </c>
      <c r="AD413">
        <v>1000008239306</v>
      </c>
      <c r="AI413" t="s">
        <v>23456</v>
      </c>
      <c r="AJ413" t="s">
        <v>23457</v>
      </c>
      <c r="AK413" t="s">
        <v>693</v>
      </c>
      <c r="AM413" t="s">
        <v>23458</v>
      </c>
      <c r="AN413" t="s">
        <v>23456</v>
      </c>
      <c r="AO413" t="s">
        <v>693</v>
      </c>
      <c r="AP413" t="s">
        <v>23458</v>
      </c>
      <c r="AR413" t="s">
        <v>23458</v>
      </c>
      <c r="AS413" t="s">
        <v>23458</v>
      </c>
      <c r="AT413" t="s">
        <v>23459</v>
      </c>
      <c r="AU413" t="s">
        <v>23460</v>
      </c>
      <c r="AV413" t="s">
        <v>23461</v>
      </c>
      <c r="AW413" t="s">
        <v>230</v>
      </c>
      <c r="AX413" t="s">
        <v>230</v>
      </c>
      <c r="AY413" t="s">
        <v>380</v>
      </c>
      <c r="AZ413" t="s">
        <v>380</v>
      </c>
      <c r="BA413" t="s">
        <v>255</v>
      </c>
      <c r="BB413" s="1">
        <v>46156.706828703704</v>
      </c>
      <c r="BC413">
        <v>2026</v>
      </c>
      <c r="BD413">
        <v>5</v>
      </c>
      <c r="BE413">
        <v>14</v>
      </c>
      <c r="BF413" t="s">
        <v>18100</v>
      </c>
      <c r="BG413" t="s">
        <v>18130</v>
      </c>
      <c r="BH413" t="s">
        <v>17936</v>
      </c>
      <c r="BJ413" t="s">
        <v>23462</v>
      </c>
      <c r="BL413" t="s">
        <v>300</v>
      </c>
      <c r="BM413" t="s">
        <v>23165</v>
      </c>
      <c r="BN413" t="s">
        <v>3306</v>
      </c>
      <c r="BO413" t="s">
        <v>23166</v>
      </c>
      <c r="BP413" t="s">
        <v>23463</v>
      </c>
      <c r="BQ413" t="s">
        <v>23229</v>
      </c>
      <c r="BR413" t="s">
        <v>23464</v>
      </c>
      <c r="BS413" t="s">
        <v>18000</v>
      </c>
      <c r="BT413">
        <v>2026</v>
      </c>
      <c r="BU413">
        <v>5</v>
      </c>
      <c r="BV413">
        <v>14</v>
      </c>
      <c r="BY413" t="s">
        <v>693</v>
      </c>
      <c r="BZ413" t="s">
        <v>17943</v>
      </c>
      <c r="CA413" s="1">
        <v>46156.706250000003</v>
      </c>
      <c r="CB413" s="2">
        <v>46157</v>
      </c>
      <c r="CE413" t="s">
        <v>2810</v>
      </c>
      <c r="CY413" s="1"/>
      <c r="DQ413" t="s">
        <v>17918</v>
      </c>
      <c r="DS413" t="s">
        <v>693</v>
      </c>
      <c r="EP413" t="s">
        <v>19839</v>
      </c>
      <c r="EQ413" t="s">
        <v>255</v>
      </c>
      <c r="ER413" t="s">
        <v>17945</v>
      </c>
      <c r="ES413" t="s">
        <v>281</v>
      </c>
      <c r="ET413" t="s">
        <v>23169</v>
      </c>
      <c r="EU413" t="s">
        <v>17962</v>
      </c>
      <c r="EZ413" t="s">
        <v>270</v>
      </c>
      <c r="FB413" t="s">
        <v>281</v>
      </c>
      <c r="FD413" t="s">
        <v>17948</v>
      </c>
      <c r="FE413" t="s">
        <v>281</v>
      </c>
      <c r="FF413" s="1">
        <v>46156.75849537037</v>
      </c>
      <c r="FG413">
        <v>1.24</v>
      </c>
      <c r="FH413">
        <v>0</v>
      </c>
      <c r="FM413" t="s">
        <v>17949</v>
      </c>
    </row>
    <row r="414" spans="1:169" x14ac:dyDescent="0.3">
      <c r="A414">
        <v>0</v>
      </c>
      <c r="B414" t="s">
        <v>17916</v>
      </c>
      <c r="C414" t="s">
        <v>17916</v>
      </c>
      <c r="E414" t="s">
        <v>17918</v>
      </c>
      <c r="F414">
        <v>46158.291666666664</v>
      </c>
      <c r="G414">
        <v>2026</v>
      </c>
      <c r="H414">
        <v>5</v>
      </c>
      <c r="I414">
        <v>16</v>
      </c>
      <c r="J414" t="s">
        <v>17963</v>
      </c>
      <c r="O414" t="s">
        <v>18000</v>
      </c>
      <c r="P414">
        <v>2026</v>
      </c>
      <c r="Q414">
        <v>5</v>
      </c>
      <c r="R414">
        <v>14</v>
      </c>
      <c r="S414" t="s">
        <v>23465</v>
      </c>
      <c r="T414" t="s">
        <v>23466</v>
      </c>
      <c r="Y414" t="s">
        <v>17916</v>
      </c>
      <c r="AB414" t="s">
        <v>251</v>
      </c>
      <c r="AC414" t="s">
        <v>18065</v>
      </c>
      <c r="AD414">
        <v>1000008239357</v>
      </c>
      <c r="AG414" t="s">
        <v>23467</v>
      </c>
      <c r="AH414" t="s">
        <v>23468</v>
      </c>
      <c r="AI414" t="s">
        <v>23469</v>
      </c>
      <c r="AJ414" t="s">
        <v>23470</v>
      </c>
      <c r="AK414" t="s">
        <v>693</v>
      </c>
      <c r="AL414" t="s">
        <v>23467</v>
      </c>
      <c r="AN414" t="s">
        <v>23469</v>
      </c>
      <c r="AO414" t="s">
        <v>693</v>
      </c>
      <c r="AT414" t="s">
        <v>23471</v>
      </c>
      <c r="AU414" t="s">
        <v>23472</v>
      </c>
      <c r="AV414" t="s">
        <v>23473</v>
      </c>
      <c r="AW414" t="s">
        <v>230</v>
      </c>
      <c r="AX414" t="s">
        <v>230</v>
      </c>
      <c r="AY414" t="s">
        <v>380</v>
      </c>
      <c r="AZ414" t="s">
        <v>380</v>
      </c>
      <c r="BA414" t="s">
        <v>18076</v>
      </c>
      <c r="BB414" s="1">
        <v>46156.708634259259</v>
      </c>
      <c r="BC414">
        <v>2026</v>
      </c>
      <c r="BD414">
        <v>5</v>
      </c>
      <c r="BE414">
        <v>14</v>
      </c>
      <c r="BF414" t="s">
        <v>22652</v>
      </c>
      <c r="BG414" t="s">
        <v>18130</v>
      </c>
      <c r="BH414" t="s">
        <v>17936</v>
      </c>
      <c r="BJ414" t="s">
        <v>23474</v>
      </c>
      <c r="BL414" t="s">
        <v>300</v>
      </c>
      <c r="BM414" t="s">
        <v>23165</v>
      </c>
      <c r="BN414" t="s">
        <v>3306</v>
      </c>
      <c r="BO414" t="s">
        <v>23166</v>
      </c>
      <c r="BP414" t="s">
        <v>3335</v>
      </c>
      <c r="BQ414" t="s">
        <v>23475</v>
      </c>
      <c r="BR414" t="s">
        <v>23476</v>
      </c>
      <c r="BS414" t="s">
        <v>18000</v>
      </c>
      <c r="BT414">
        <v>2026</v>
      </c>
      <c r="BU414">
        <v>5</v>
      </c>
      <c r="BV414">
        <v>14</v>
      </c>
      <c r="BY414" t="s">
        <v>249</v>
      </c>
      <c r="BZ414" t="s">
        <v>18083</v>
      </c>
      <c r="CA414" s="1">
        <v>46156.708333333336</v>
      </c>
      <c r="CB414" s="2">
        <v>46157</v>
      </c>
      <c r="CE414" t="s">
        <v>2810</v>
      </c>
      <c r="CY414" s="1"/>
      <c r="DQ414" t="s">
        <v>17918</v>
      </c>
      <c r="DR414" t="s">
        <v>693</v>
      </c>
      <c r="DS414" t="s">
        <v>693</v>
      </c>
      <c r="DT414" t="s">
        <v>693</v>
      </c>
      <c r="DV414" t="s">
        <v>693</v>
      </c>
      <c r="EA414" t="s">
        <v>693</v>
      </c>
      <c r="EB414" t="s">
        <v>693</v>
      </c>
      <c r="EP414" t="s">
        <v>19839</v>
      </c>
      <c r="EQ414" t="s">
        <v>18084</v>
      </c>
      <c r="ES414" t="s">
        <v>281</v>
      </c>
      <c r="ET414" t="s">
        <v>23169</v>
      </c>
      <c r="EU414" t="s">
        <v>17962</v>
      </c>
      <c r="EZ414" t="s">
        <v>270</v>
      </c>
      <c r="FB414" t="s">
        <v>281</v>
      </c>
      <c r="FD414" t="s">
        <v>19340</v>
      </c>
      <c r="FE414" t="s">
        <v>281</v>
      </c>
      <c r="FF414" s="1">
        <v>46156.75849537037</v>
      </c>
      <c r="FG414">
        <v>1.2</v>
      </c>
      <c r="FH414">
        <v>0</v>
      </c>
      <c r="FM414" t="s">
        <v>17949</v>
      </c>
    </row>
    <row r="415" spans="1:169" x14ac:dyDescent="0.3">
      <c r="A415">
        <v>0</v>
      </c>
      <c r="B415" t="s">
        <v>17916</v>
      </c>
      <c r="C415" t="s">
        <v>17916</v>
      </c>
      <c r="E415" t="s">
        <v>17918</v>
      </c>
      <c r="F415">
        <v>46157.5</v>
      </c>
      <c r="G415">
        <v>2026</v>
      </c>
      <c r="H415">
        <v>5</v>
      </c>
      <c r="I415">
        <v>15</v>
      </c>
      <c r="O415" t="s">
        <v>18000</v>
      </c>
      <c r="P415">
        <v>2026</v>
      </c>
      <c r="Q415">
        <v>5</v>
      </c>
      <c r="R415">
        <v>14</v>
      </c>
      <c r="S415" t="s">
        <v>23477</v>
      </c>
      <c r="T415" t="s">
        <v>23478</v>
      </c>
      <c r="Y415" t="s">
        <v>17916</v>
      </c>
      <c r="AB415" t="s">
        <v>251</v>
      </c>
      <c r="AC415" t="s">
        <v>17924</v>
      </c>
      <c r="AD415">
        <v>1000008239378</v>
      </c>
      <c r="AI415" t="s">
        <v>23479</v>
      </c>
      <c r="AJ415" t="s">
        <v>23480</v>
      </c>
      <c r="AK415" t="s">
        <v>693</v>
      </c>
      <c r="AN415" t="s">
        <v>23479</v>
      </c>
      <c r="AO415" t="s">
        <v>693</v>
      </c>
      <c r="AT415" t="s">
        <v>23481</v>
      </c>
      <c r="AU415" t="s">
        <v>23482</v>
      </c>
      <c r="AV415" t="s">
        <v>23483</v>
      </c>
      <c r="AW415" t="s">
        <v>230</v>
      </c>
      <c r="AX415" t="s">
        <v>230</v>
      </c>
      <c r="AY415" t="s">
        <v>380</v>
      </c>
      <c r="AZ415" t="s">
        <v>380</v>
      </c>
      <c r="BA415" t="s">
        <v>255</v>
      </c>
      <c r="BB415" s="1">
        <v>46156.70957175926</v>
      </c>
      <c r="BC415">
        <v>2026</v>
      </c>
      <c r="BD415">
        <v>5</v>
      </c>
      <c r="BE415">
        <v>14</v>
      </c>
      <c r="BF415" t="s">
        <v>17934</v>
      </c>
      <c r="BG415" t="s">
        <v>18130</v>
      </c>
      <c r="BH415" t="s">
        <v>17936</v>
      </c>
      <c r="BJ415" t="s">
        <v>23484</v>
      </c>
      <c r="BL415" t="s">
        <v>300</v>
      </c>
      <c r="BM415" t="s">
        <v>23165</v>
      </c>
      <c r="BN415" t="s">
        <v>3306</v>
      </c>
      <c r="BO415" t="s">
        <v>23166</v>
      </c>
      <c r="BP415" t="s">
        <v>23485</v>
      </c>
      <c r="BQ415" t="s">
        <v>23242</v>
      </c>
      <c r="BR415" t="s">
        <v>23486</v>
      </c>
      <c r="BS415" t="s">
        <v>18000</v>
      </c>
      <c r="BT415">
        <v>2026</v>
      </c>
      <c r="BU415">
        <v>5</v>
      </c>
      <c r="BV415">
        <v>14</v>
      </c>
      <c r="BY415" t="s">
        <v>693</v>
      </c>
      <c r="BZ415" t="s">
        <v>17943</v>
      </c>
      <c r="CA415" s="1">
        <v>46156.709027777775</v>
      </c>
      <c r="CB415" s="2">
        <v>46157</v>
      </c>
      <c r="CE415" t="s">
        <v>2810</v>
      </c>
      <c r="CY415" s="1"/>
      <c r="DQ415" t="s">
        <v>17918</v>
      </c>
      <c r="DS415" t="s">
        <v>693</v>
      </c>
      <c r="EP415" t="s">
        <v>19839</v>
      </c>
      <c r="EQ415" t="s">
        <v>255</v>
      </c>
      <c r="ER415" t="s">
        <v>17945</v>
      </c>
      <c r="ES415" t="s">
        <v>281</v>
      </c>
      <c r="ET415" t="s">
        <v>23169</v>
      </c>
      <c r="EU415" t="s">
        <v>17962</v>
      </c>
      <c r="EZ415" t="s">
        <v>270</v>
      </c>
      <c r="FB415" t="s">
        <v>281</v>
      </c>
      <c r="FD415" t="s">
        <v>17948</v>
      </c>
      <c r="FE415" t="s">
        <v>281</v>
      </c>
      <c r="FF415" s="1">
        <v>46156.75849537037</v>
      </c>
      <c r="FG415">
        <v>1.17</v>
      </c>
      <c r="FH415">
        <v>0</v>
      </c>
      <c r="FM415" t="s">
        <v>17949</v>
      </c>
    </row>
    <row r="416" spans="1:169" x14ac:dyDescent="0.3">
      <c r="A416">
        <v>0</v>
      </c>
      <c r="B416" t="s">
        <v>17916</v>
      </c>
      <c r="C416" t="s">
        <v>17916</v>
      </c>
      <c r="E416" t="s">
        <v>17918</v>
      </c>
      <c r="F416">
        <v>46158.291666666664</v>
      </c>
      <c r="G416">
        <v>2026</v>
      </c>
      <c r="H416">
        <v>5</v>
      </c>
      <c r="I416">
        <v>16</v>
      </c>
      <c r="J416" t="s">
        <v>17963</v>
      </c>
      <c r="O416" t="s">
        <v>18000</v>
      </c>
      <c r="P416">
        <v>2026</v>
      </c>
      <c r="Q416">
        <v>5</v>
      </c>
      <c r="R416">
        <v>14</v>
      </c>
      <c r="S416" t="s">
        <v>23487</v>
      </c>
      <c r="T416" t="s">
        <v>23488</v>
      </c>
      <c r="Y416" t="s">
        <v>17916</v>
      </c>
      <c r="AB416" t="s">
        <v>251</v>
      </c>
      <c r="AC416" t="s">
        <v>17924</v>
      </c>
      <c r="AD416">
        <v>1000008228625</v>
      </c>
      <c r="AI416" t="s">
        <v>23489</v>
      </c>
      <c r="AJ416" t="s">
        <v>23490</v>
      </c>
      <c r="AK416" t="s">
        <v>693</v>
      </c>
      <c r="AM416" t="s">
        <v>23491</v>
      </c>
      <c r="AN416" t="s">
        <v>23489</v>
      </c>
      <c r="AO416" t="s">
        <v>693</v>
      </c>
      <c r="AR416" t="s">
        <v>23491</v>
      </c>
      <c r="AT416" t="s">
        <v>23492</v>
      </c>
      <c r="AU416" t="s">
        <v>23493</v>
      </c>
      <c r="AV416" t="s">
        <v>23494</v>
      </c>
      <c r="AW416" t="s">
        <v>230</v>
      </c>
      <c r="AX416" t="s">
        <v>230</v>
      </c>
      <c r="AY416" t="s">
        <v>380</v>
      </c>
      <c r="AZ416" t="s">
        <v>380</v>
      </c>
      <c r="BA416" t="s">
        <v>255</v>
      </c>
      <c r="BB416" s="1">
        <v>46156.443229166667</v>
      </c>
      <c r="BC416">
        <v>2026</v>
      </c>
      <c r="BD416">
        <v>5</v>
      </c>
      <c r="BE416">
        <v>14</v>
      </c>
      <c r="BF416" t="s">
        <v>17934</v>
      </c>
      <c r="BG416" t="s">
        <v>18130</v>
      </c>
      <c r="BH416" t="s">
        <v>17936</v>
      </c>
      <c r="BJ416" t="s">
        <v>23491</v>
      </c>
      <c r="BL416" t="s">
        <v>300</v>
      </c>
      <c r="BM416" t="s">
        <v>23165</v>
      </c>
      <c r="BN416" t="s">
        <v>3306</v>
      </c>
      <c r="BO416" t="s">
        <v>23166</v>
      </c>
      <c r="BP416" t="s">
        <v>462</v>
      </c>
      <c r="BQ416" t="s">
        <v>23267</v>
      </c>
      <c r="BR416" t="s">
        <v>23495</v>
      </c>
      <c r="BS416" t="s">
        <v>18000</v>
      </c>
      <c r="BT416">
        <v>2026</v>
      </c>
      <c r="BU416">
        <v>5</v>
      </c>
      <c r="BV416">
        <v>14</v>
      </c>
      <c r="BY416" t="s">
        <v>693</v>
      </c>
      <c r="BZ416" t="s">
        <v>17943</v>
      </c>
      <c r="CA416" s="1">
        <v>46156.443055555559</v>
      </c>
      <c r="CB416" s="2">
        <v>46156</v>
      </c>
      <c r="CE416" t="s">
        <v>2810</v>
      </c>
      <c r="CY416" s="1"/>
      <c r="DQ416" t="s">
        <v>17918</v>
      </c>
      <c r="DS416" t="s">
        <v>693</v>
      </c>
      <c r="EP416" t="s">
        <v>19839</v>
      </c>
      <c r="EQ416" t="s">
        <v>255</v>
      </c>
      <c r="ER416" t="s">
        <v>17945</v>
      </c>
      <c r="ES416" t="s">
        <v>281</v>
      </c>
      <c r="ET416" t="s">
        <v>23169</v>
      </c>
      <c r="EU416" t="s">
        <v>17962</v>
      </c>
      <c r="EZ416" t="s">
        <v>270</v>
      </c>
      <c r="FB416" t="s">
        <v>281</v>
      </c>
      <c r="FD416" t="s">
        <v>17948</v>
      </c>
      <c r="FE416" t="s">
        <v>281</v>
      </c>
      <c r="FF416" s="1">
        <v>46156.466979166667</v>
      </c>
      <c r="FG416">
        <v>0.56999999999999995</v>
      </c>
      <c r="FH416">
        <v>0</v>
      </c>
      <c r="FM416" t="s">
        <v>17949</v>
      </c>
    </row>
    <row r="417" spans="1:169" x14ac:dyDescent="0.3">
      <c r="A417">
        <v>0</v>
      </c>
      <c r="B417" t="s">
        <v>17916</v>
      </c>
      <c r="C417" t="s">
        <v>17916</v>
      </c>
      <c r="E417" t="s">
        <v>17918</v>
      </c>
      <c r="F417">
        <v>46157.5</v>
      </c>
      <c r="G417">
        <v>2026</v>
      </c>
      <c r="H417">
        <v>5</v>
      </c>
      <c r="I417">
        <v>15</v>
      </c>
      <c r="J417" t="s">
        <v>17919</v>
      </c>
      <c r="O417" t="s">
        <v>18000</v>
      </c>
      <c r="P417">
        <v>2026</v>
      </c>
      <c r="Q417">
        <v>5</v>
      </c>
      <c r="R417">
        <v>14</v>
      </c>
      <c r="S417" t="s">
        <v>23496</v>
      </c>
      <c r="T417" t="s">
        <v>23497</v>
      </c>
      <c r="Y417" t="s">
        <v>17916</v>
      </c>
      <c r="AB417" t="s">
        <v>251</v>
      </c>
      <c r="AC417" t="s">
        <v>18065</v>
      </c>
      <c r="AD417">
        <v>1000008240282</v>
      </c>
      <c r="AG417" t="s">
        <v>23498</v>
      </c>
      <c r="AH417" t="s">
        <v>23499</v>
      </c>
      <c r="AI417" t="s">
        <v>23500</v>
      </c>
      <c r="AJ417" t="s">
        <v>23501</v>
      </c>
      <c r="AK417" t="s">
        <v>693</v>
      </c>
      <c r="AL417" t="s">
        <v>23498</v>
      </c>
      <c r="AM417" t="s">
        <v>23502</v>
      </c>
      <c r="AN417" t="s">
        <v>23500</v>
      </c>
      <c r="AO417" t="s">
        <v>693</v>
      </c>
      <c r="AR417" t="s">
        <v>23502</v>
      </c>
      <c r="AT417" t="s">
        <v>23503</v>
      </c>
      <c r="AU417" t="s">
        <v>23504</v>
      </c>
      <c r="AV417" t="s">
        <v>23505</v>
      </c>
      <c r="AW417" t="s">
        <v>230</v>
      </c>
      <c r="AX417" t="s">
        <v>230</v>
      </c>
      <c r="AY417" t="s">
        <v>380</v>
      </c>
      <c r="AZ417" t="s">
        <v>380</v>
      </c>
      <c r="BA417" t="s">
        <v>18076</v>
      </c>
      <c r="BB417" s="1">
        <v>46156.840254629627</v>
      </c>
      <c r="BC417">
        <v>2026</v>
      </c>
      <c r="BD417">
        <v>5</v>
      </c>
      <c r="BE417">
        <v>14</v>
      </c>
      <c r="BF417" t="s">
        <v>18227</v>
      </c>
      <c r="BG417" t="s">
        <v>18130</v>
      </c>
      <c r="BH417" t="s">
        <v>17936</v>
      </c>
      <c r="BJ417" t="s">
        <v>23502</v>
      </c>
      <c r="BL417" t="s">
        <v>300</v>
      </c>
      <c r="BM417" t="s">
        <v>23165</v>
      </c>
      <c r="BN417" t="s">
        <v>3306</v>
      </c>
      <c r="BO417" t="s">
        <v>23166</v>
      </c>
      <c r="BP417" t="s">
        <v>2873</v>
      </c>
      <c r="BQ417" t="s">
        <v>23215</v>
      </c>
      <c r="BR417" t="s">
        <v>23506</v>
      </c>
      <c r="BS417" t="s">
        <v>18000</v>
      </c>
      <c r="BT417">
        <v>2026</v>
      </c>
      <c r="BU417">
        <v>5</v>
      </c>
      <c r="BV417">
        <v>14</v>
      </c>
      <c r="BY417" t="s">
        <v>386</v>
      </c>
      <c r="BZ417" t="s">
        <v>18083</v>
      </c>
      <c r="CA417" s="1">
        <v>46156.839583333334</v>
      </c>
      <c r="CB417" s="2">
        <v>46157</v>
      </c>
      <c r="CE417" t="s">
        <v>2810</v>
      </c>
      <c r="CY417" s="1"/>
      <c r="DQ417" t="s">
        <v>17918</v>
      </c>
      <c r="DR417" t="s">
        <v>693</v>
      </c>
      <c r="DS417" t="s">
        <v>693</v>
      </c>
      <c r="DT417" t="s">
        <v>693</v>
      </c>
      <c r="DV417" t="s">
        <v>693</v>
      </c>
      <c r="EA417" t="s">
        <v>693</v>
      </c>
      <c r="EB417" t="s">
        <v>693</v>
      </c>
      <c r="EP417" t="s">
        <v>19839</v>
      </c>
      <c r="EQ417" t="s">
        <v>18084</v>
      </c>
      <c r="ES417" t="s">
        <v>281</v>
      </c>
      <c r="ET417" t="s">
        <v>23169</v>
      </c>
      <c r="EU417" t="s">
        <v>17962</v>
      </c>
      <c r="EZ417" t="s">
        <v>270</v>
      </c>
      <c r="FB417" t="s">
        <v>281</v>
      </c>
      <c r="FD417" t="s">
        <v>18133</v>
      </c>
      <c r="FE417" t="s">
        <v>281</v>
      </c>
      <c r="FF417" s="1">
        <v>46156.884560185186</v>
      </c>
      <c r="FG417">
        <v>1.06</v>
      </c>
      <c r="FH417">
        <v>0</v>
      </c>
      <c r="FM417" t="s">
        <v>17949</v>
      </c>
    </row>
    <row r="418" spans="1:169" x14ac:dyDescent="0.3">
      <c r="A418">
        <v>0</v>
      </c>
      <c r="B418" t="s">
        <v>17916</v>
      </c>
      <c r="C418" t="s">
        <v>17916</v>
      </c>
      <c r="E418" t="s">
        <v>17918</v>
      </c>
      <c r="F418">
        <v>46157.291666666664</v>
      </c>
      <c r="G418">
        <v>2026</v>
      </c>
      <c r="H418">
        <v>5</v>
      </c>
      <c r="I418">
        <v>15</v>
      </c>
      <c r="J418" t="s">
        <v>17963</v>
      </c>
      <c r="O418" t="s">
        <v>18000</v>
      </c>
      <c r="P418">
        <v>2026</v>
      </c>
      <c r="Q418">
        <v>5</v>
      </c>
      <c r="R418">
        <v>14</v>
      </c>
      <c r="S418" t="s">
        <v>23507</v>
      </c>
      <c r="T418" t="s">
        <v>23508</v>
      </c>
      <c r="Y418" t="s">
        <v>17916</v>
      </c>
      <c r="AB418" t="s">
        <v>251</v>
      </c>
      <c r="AC418" t="s">
        <v>18065</v>
      </c>
      <c r="AD418">
        <v>1000008228360</v>
      </c>
      <c r="AG418" t="s">
        <v>23509</v>
      </c>
      <c r="AH418" t="s">
        <v>23510</v>
      </c>
      <c r="AI418" t="s">
        <v>23511</v>
      </c>
      <c r="AJ418" t="s">
        <v>23512</v>
      </c>
      <c r="AK418" t="s">
        <v>693</v>
      </c>
      <c r="AL418" t="s">
        <v>23509</v>
      </c>
      <c r="AM418" t="s">
        <v>23513</v>
      </c>
      <c r="AN418" t="s">
        <v>23511</v>
      </c>
      <c r="AO418" t="s">
        <v>693</v>
      </c>
      <c r="AR418" t="s">
        <v>23513</v>
      </c>
      <c r="AT418" t="s">
        <v>23514</v>
      </c>
      <c r="AU418" t="s">
        <v>23515</v>
      </c>
      <c r="AV418" t="s">
        <v>23516</v>
      </c>
      <c r="AW418" t="s">
        <v>230</v>
      </c>
      <c r="AX418" t="s">
        <v>230</v>
      </c>
      <c r="AY418" t="s">
        <v>380</v>
      </c>
      <c r="AZ418" t="s">
        <v>380</v>
      </c>
      <c r="BA418" t="s">
        <v>18076</v>
      </c>
      <c r="BB418" s="1">
        <v>46156.399537037039</v>
      </c>
      <c r="BC418">
        <v>2026</v>
      </c>
      <c r="BD418">
        <v>5</v>
      </c>
      <c r="BE418">
        <v>14</v>
      </c>
      <c r="BF418" t="s">
        <v>22652</v>
      </c>
      <c r="BG418" t="s">
        <v>18130</v>
      </c>
      <c r="BH418" t="s">
        <v>17936</v>
      </c>
      <c r="BJ418" t="s">
        <v>23513</v>
      </c>
      <c r="BL418" t="s">
        <v>300</v>
      </c>
      <c r="BM418" t="s">
        <v>23165</v>
      </c>
      <c r="BN418" t="s">
        <v>3306</v>
      </c>
      <c r="BO418" t="s">
        <v>23166</v>
      </c>
      <c r="BP418" t="s">
        <v>23517</v>
      </c>
      <c r="BQ418" t="s">
        <v>23267</v>
      </c>
      <c r="BR418" t="s">
        <v>23518</v>
      </c>
      <c r="BS418" t="s">
        <v>18000</v>
      </c>
      <c r="BT418">
        <v>2026</v>
      </c>
      <c r="BU418">
        <v>5</v>
      </c>
      <c r="BV418">
        <v>14</v>
      </c>
      <c r="BY418" t="s">
        <v>249</v>
      </c>
      <c r="BZ418" t="s">
        <v>18083</v>
      </c>
      <c r="CA418" s="1">
        <v>46156.399305555555</v>
      </c>
      <c r="CB418" s="2">
        <v>46156</v>
      </c>
      <c r="CE418" t="s">
        <v>2810</v>
      </c>
      <c r="CY418" s="1"/>
      <c r="DQ418" t="s">
        <v>17918</v>
      </c>
      <c r="DR418" t="s">
        <v>693</v>
      </c>
      <c r="DS418" t="s">
        <v>693</v>
      </c>
      <c r="DT418" t="s">
        <v>693</v>
      </c>
      <c r="DV418" t="s">
        <v>693</v>
      </c>
      <c r="EA418" t="s">
        <v>693</v>
      </c>
      <c r="EB418" t="s">
        <v>693</v>
      </c>
      <c r="EP418" t="s">
        <v>19839</v>
      </c>
      <c r="EQ418" t="s">
        <v>18084</v>
      </c>
      <c r="ES418" t="s">
        <v>281</v>
      </c>
      <c r="ET418" t="s">
        <v>23169</v>
      </c>
      <c r="EU418" t="s">
        <v>17962</v>
      </c>
      <c r="EZ418" t="s">
        <v>270</v>
      </c>
      <c r="FB418" t="s">
        <v>281</v>
      </c>
      <c r="FD418" t="s">
        <v>19340</v>
      </c>
      <c r="FE418" t="s">
        <v>281</v>
      </c>
      <c r="FF418" s="1">
        <v>46156.425416666665</v>
      </c>
      <c r="FG418">
        <v>0.62</v>
      </c>
      <c r="FH418">
        <v>0</v>
      </c>
      <c r="FM418" t="s">
        <v>17949</v>
      </c>
    </row>
    <row r="419" spans="1:169" x14ac:dyDescent="0.3">
      <c r="A419">
        <v>0</v>
      </c>
      <c r="B419" t="s">
        <v>17916</v>
      </c>
      <c r="C419" t="s">
        <v>17916</v>
      </c>
      <c r="E419" t="s">
        <v>17918</v>
      </c>
      <c r="F419">
        <v>46157.5</v>
      </c>
      <c r="G419">
        <v>2026</v>
      </c>
      <c r="H419">
        <v>5</v>
      </c>
      <c r="I419">
        <v>15</v>
      </c>
      <c r="O419" t="s">
        <v>18000</v>
      </c>
      <c r="P419">
        <v>2026</v>
      </c>
      <c r="Q419">
        <v>5</v>
      </c>
      <c r="R419">
        <v>14</v>
      </c>
      <c r="S419" t="s">
        <v>23519</v>
      </c>
      <c r="T419" t="s">
        <v>23520</v>
      </c>
      <c r="V419" t="s">
        <v>17923</v>
      </c>
      <c r="Y419" t="s">
        <v>17916</v>
      </c>
      <c r="AB419" t="s">
        <v>251</v>
      </c>
      <c r="AC419" t="s">
        <v>18065</v>
      </c>
      <c r="AD419">
        <v>1000008228679</v>
      </c>
      <c r="AF419" t="s">
        <v>23521</v>
      </c>
      <c r="AG419" t="s">
        <v>23522</v>
      </c>
      <c r="AH419" t="s">
        <v>23523</v>
      </c>
      <c r="AI419" t="s">
        <v>23524</v>
      </c>
      <c r="AJ419" t="s">
        <v>23525</v>
      </c>
      <c r="AK419" t="s">
        <v>693</v>
      </c>
      <c r="AL419" t="s">
        <v>23522</v>
      </c>
      <c r="AN419" t="s">
        <v>23524</v>
      </c>
      <c r="AO419" t="s">
        <v>693</v>
      </c>
      <c r="AT419" t="s">
        <v>23526</v>
      </c>
      <c r="AU419" t="s">
        <v>23527</v>
      </c>
      <c r="AV419" t="s">
        <v>23528</v>
      </c>
      <c r="AW419" t="s">
        <v>230</v>
      </c>
      <c r="AX419" t="s">
        <v>230</v>
      </c>
      <c r="AY419" t="s">
        <v>380</v>
      </c>
      <c r="AZ419" t="s">
        <v>380</v>
      </c>
      <c r="BA419" t="s">
        <v>18076</v>
      </c>
      <c r="BB419" s="1">
        <v>46156.44734953704</v>
      </c>
      <c r="BC419">
        <v>2026</v>
      </c>
      <c r="BD419">
        <v>5</v>
      </c>
      <c r="BE419">
        <v>14</v>
      </c>
      <c r="BF419" t="s">
        <v>18129</v>
      </c>
      <c r="BG419" t="s">
        <v>18130</v>
      </c>
      <c r="BH419" t="s">
        <v>17936</v>
      </c>
      <c r="BJ419" t="s">
        <v>23529</v>
      </c>
      <c r="BL419" t="s">
        <v>300</v>
      </c>
      <c r="BM419" t="s">
        <v>23165</v>
      </c>
      <c r="BN419" t="s">
        <v>3306</v>
      </c>
      <c r="BO419" t="s">
        <v>23166</v>
      </c>
      <c r="BP419" t="s">
        <v>3342</v>
      </c>
      <c r="BQ419" t="s">
        <v>23167</v>
      </c>
      <c r="BR419" t="s">
        <v>23530</v>
      </c>
      <c r="BS419" t="s">
        <v>18000</v>
      </c>
      <c r="BT419">
        <v>2026</v>
      </c>
      <c r="BU419">
        <v>5</v>
      </c>
      <c r="BV419">
        <v>14</v>
      </c>
      <c r="BY419" t="s">
        <v>386</v>
      </c>
      <c r="BZ419" t="s">
        <v>18083</v>
      </c>
      <c r="CA419" s="1">
        <v>46156.447222222225</v>
      </c>
      <c r="CB419" s="2">
        <v>46156</v>
      </c>
      <c r="CE419" t="s">
        <v>2810</v>
      </c>
      <c r="CY419" s="1"/>
      <c r="DQ419" t="s">
        <v>17918</v>
      </c>
      <c r="DR419" t="s">
        <v>693</v>
      </c>
      <c r="DS419" t="s">
        <v>693</v>
      </c>
      <c r="DT419" t="s">
        <v>693</v>
      </c>
      <c r="DV419" t="s">
        <v>693</v>
      </c>
      <c r="EA419" t="s">
        <v>693</v>
      </c>
      <c r="EB419" t="s">
        <v>693</v>
      </c>
      <c r="EP419" t="s">
        <v>19839</v>
      </c>
      <c r="EQ419" t="s">
        <v>18084</v>
      </c>
      <c r="ES419" t="s">
        <v>281</v>
      </c>
      <c r="ET419" t="s">
        <v>23169</v>
      </c>
      <c r="EU419" t="s">
        <v>17947</v>
      </c>
      <c r="EZ419" t="s">
        <v>270</v>
      </c>
      <c r="FB419" t="s">
        <v>281</v>
      </c>
      <c r="FD419" t="s">
        <v>18133</v>
      </c>
      <c r="FE419" t="s">
        <v>281</v>
      </c>
      <c r="FF419" s="1">
        <v>46156.466979166667</v>
      </c>
      <c r="FG419">
        <v>0.47</v>
      </c>
      <c r="FH419">
        <v>0</v>
      </c>
      <c r="FM419" t="s">
        <v>17949</v>
      </c>
    </row>
    <row r="420" spans="1:169" x14ac:dyDescent="0.3">
      <c r="A420">
        <v>0</v>
      </c>
      <c r="B420" t="s">
        <v>17916</v>
      </c>
      <c r="C420" t="s">
        <v>17916</v>
      </c>
      <c r="E420" t="s">
        <v>17918</v>
      </c>
      <c r="F420">
        <v>46157.291666666664</v>
      </c>
      <c r="G420">
        <v>2026</v>
      </c>
      <c r="H420">
        <v>5</v>
      </c>
      <c r="I420">
        <v>15</v>
      </c>
      <c r="J420" t="s">
        <v>17963</v>
      </c>
      <c r="O420" t="s">
        <v>18000</v>
      </c>
      <c r="P420">
        <v>2026</v>
      </c>
      <c r="Q420">
        <v>5</v>
      </c>
      <c r="R420">
        <v>14</v>
      </c>
      <c r="S420" t="s">
        <v>23531</v>
      </c>
      <c r="T420" t="s">
        <v>23532</v>
      </c>
      <c r="Y420" t="s">
        <v>17916</v>
      </c>
      <c r="AB420" t="s">
        <v>251</v>
      </c>
      <c r="AC420" t="s">
        <v>18065</v>
      </c>
      <c r="AD420">
        <v>1000008228751</v>
      </c>
      <c r="AG420" t="s">
        <v>23533</v>
      </c>
      <c r="AH420" t="s">
        <v>23534</v>
      </c>
      <c r="AI420" t="s">
        <v>23535</v>
      </c>
      <c r="AJ420" t="s">
        <v>23536</v>
      </c>
      <c r="AK420" t="s">
        <v>693</v>
      </c>
      <c r="AL420" t="s">
        <v>23533</v>
      </c>
      <c r="AM420" t="s">
        <v>23537</v>
      </c>
      <c r="AN420" t="s">
        <v>23535</v>
      </c>
      <c r="AO420" t="s">
        <v>693</v>
      </c>
      <c r="AR420" t="s">
        <v>23537</v>
      </c>
      <c r="AT420" t="s">
        <v>23538</v>
      </c>
      <c r="AU420" t="s">
        <v>23539</v>
      </c>
      <c r="AV420" t="s">
        <v>23540</v>
      </c>
      <c r="AW420" t="s">
        <v>230</v>
      </c>
      <c r="AX420" t="s">
        <v>230</v>
      </c>
      <c r="AY420" t="s">
        <v>380</v>
      </c>
      <c r="AZ420" t="s">
        <v>380</v>
      </c>
      <c r="BA420" t="s">
        <v>18076</v>
      </c>
      <c r="BB420" s="1">
        <v>46156.454872685186</v>
      </c>
      <c r="BC420">
        <v>2026</v>
      </c>
      <c r="BD420">
        <v>5</v>
      </c>
      <c r="BE420">
        <v>14</v>
      </c>
      <c r="BF420" t="s">
        <v>18687</v>
      </c>
      <c r="BG420" t="s">
        <v>18130</v>
      </c>
      <c r="BH420" t="s">
        <v>17936</v>
      </c>
      <c r="BJ420" t="s">
        <v>23537</v>
      </c>
      <c r="BL420" t="s">
        <v>300</v>
      </c>
      <c r="BM420" t="s">
        <v>23165</v>
      </c>
      <c r="BN420" t="s">
        <v>3306</v>
      </c>
      <c r="BO420" t="s">
        <v>23166</v>
      </c>
      <c r="BP420" t="s">
        <v>23541</v>
      </c>
      <c r="BQ420" t="s">
        <v>23242</v>
      </c>
      <c r="BR420" t="s">
        <v>23542</v>
      </c>
      <c r="BS420" t="s">
        <v>18000</v>
      </c>
      <c r="BT420">
        <v>2026</v>
      </c>
      <c r="BU420">
        <v>5</v>
      </c>
      <c r="BV420">
        <v>14</v>
      </c>
      <c r="BY420" t="s">
        <v>386</v>
      </c>
      <c r="BZ420" t="s">
        <v>18083</v>
      </c>
      <c r="CA420" s="1">
        <v>46156.454861111109</v>
      </c>
      <c r="CB420" s="2">
        <v>46156</v>
      </c>
      <c r="CE420" t="s">
        <v>2810</v>
      </c>
      <c r="CY420" s="1"/>
      <c r="DQ420" t="s">
        <v>17918</v>
      </c>
      <c r="DR420" t="s">
        <v>693</v>
      </c>
      <c r="DS420" t="s">
        <v>693</v>
      </c>
      <c r="DT420" t="s">
        <v>693</v>
      </c>
      <c r="DV420" t="s">
        <v>693</v>
      </c>
      <c r="EA420" t="s">
        <v>693</v>
      </c>
      <c r="EB420" t="s">
        <v>693</v>
      </c>
      <c r="EP420" t="s">
        <v>19839</v>
      </c>
      <c r="EQ420" t="s">
        <v>18084</v>
      </c>
      <c r="ES420" t="s">
        <v>281</v>
      </c>
      <c r="ET420" t="s">
        <v>23169</v>
      </c>
      <c r="EU420" t="s">
        <v>17962</v>
      </c>
      <c r="EZ420" t="s">
        <v>270</v>
      </c>
      <c r="FB420" t="s">
        <v>281</v>
      </c>
      <c r="FD420" t="s">
        <v>18133</v>
      </c>
      <c r="FE420" t="s">
        <v>281</v>
      </c>
      <c r="FF420" s="1">
        <v>46156.508449074077</v>
      </c>
      <c r="FG420">
        <v>1.29</v>
      </c>
      <c r="FH420">
        <v>0</v>
      </c>
      <c r="FM420" t="s">
        <v>17949</v>
      </c>
    </row>
    <row r="421" spans="1:169" x14ac:dyDescent="0.3">
      <c r="A421">
        <v>0</v>
      </c>
      <c r="B421" t="s">
        <v>17916</v>
      </c>
      <c r="C421" t="s">
        <v>17916</v>
      </c>
      <c r="E421" t="s">
        <v>17918</v>
      </c>
      <c r="F421">
        <v>46157.291666666664</v>
      </c>
      <c r="G421">
        <v>2026</v>
      </c>
      <c r="H421">
        <v>5</v>
      </c>
      <c r="I421">
        <v>15</v>
      </c>
      <c r="J421" t="s">
        <v>17963</v>
      </c>
      <c r="O421" t="s">
        <v>18000</v>
      </c>
      <c r="P421">
        <v>2026</v>
      </c>
      <c r="Q421">
        <v>5</v>
      </c>
      <c r="R421">
        <v>14</v>
      </c>
      <c r="S421" t="s">
        <v>23543</v>
      </c>
      <c r="T421" t="s">
        <v>23544</v>
      </c>
      <c r="Y421" t="s">
        <v>17916</v>
      </c>
      <c r="AB421" t="s">
        <v>251</v>
      </c>
      <c r="AC421" t="s">
        <v>17924</v>
      </c>
      <c r="AD421">
        <v>1000008229291</v>
      </c>
      <c r="AI421" t="s">
        <v>23545</v>
      </c>
      <c r="AJ421" t="s">
        <v>23546</v>
      </c>
      <c r="AK421" t="s">
        <v>693</v>
      </c>
      <c r="AN421" t="s">
        <v>23545</v>
      </c>
      <c r="AO421" t="s">
        <v>693</v>
      </c>
      <c r="AT421" t="s">
        <v>23547</v>
      </c>
      <c r="AU421" t="s">
        <v>23548</v>
      </c>
      <c r="AV421" t="s">
        <v>23549</v>
      </c>
      <c r="AW421" t="s">
        <v>230</v>
      </c>
      <c r="AX421" t="s">
        <v>230</v>
      </c>
      <c r="AY421" t="s">
        <v>380</v>
      </c>
      <c r="AZ421" t="s">
        <v>380</v>
      </c>
      <c r="BA421" t="s">
        <v>255</v>
      </c>
      <c r="BB421" s="1">
        <v>46156.522766203707</v>
      </c>
      <c r="BC421">
        <v>2026</v>
      </c>
      <c r="BD421">
        <v>5</v>
      </c>
      <c r="BE421">
        <v>14</v>
      </c>
      <c r="BF421" t="s">
        <v>17934</v>
      </c>
      <c r="BG421" t="s">
        <v>18130</v>
      </c>
      <c r="BH421" t="s">
        <v>17936</v>
      </c>
      <c r="BJ421" t="s">
        <v>23550</v>
      </c>
      <c r="BL421" t="s">
        <v>300</v>
      </c>
      <c r="BM421" t="s">
        <v>23165</v>
      </c>
      <c r="BN421" t="s">
        <v>3306</v>
      </c>
      <c r="BO421" t="s">
        <v>23166</v>
      </c>
      <c r="BP421" t="s">
        <v>3335</v>
      </c>
      <c r="BQ421" t="s">
        <v>23254</v>
      </c>
      <c r="BR421" t="s">
        <v>23551</v>
      </c>
      <c r="BS421" t="s">
        <v>18000</v>
      </c>
      <c r="BT421">
        <v>2026</v>
      </c>
      <c r="BU421">
        <v>5</v>
      </c>
      <c r="BV421">
        <v>14</v>
      </c>
      <c r="BY421" t="s">
        <v>693</v>
      </c>
      <c r="BZ421" t="s">
        <v>17943</v>
      </c>
      <c r="CA421" s="1">
        <v>46156.522222222222</v>
      </c>
      <c r="CB421" s="2">
        <v>46157</v>
      </c>
      <c r="CE421" t="s">
        <v>2810</v>
      </c>
      <c r="CY421" s="1"/>
      <c r="DQ421" t="s">
        <v>17918</v>
      </c>
      <c r="DS421" t="s">
        <v>693</v>
      </c>
      <c r="EP421" t="s">
        <v>19839</v>
      </c>
      <c r="EQ421" t="s">
        <v>255</v>
      </c>
      <c r="ER421" t="s">
        <v>17945</v>
      </c>
      <c r="ES421" t="s">
        <v>281</v>
      </c>
      <c r="ET421" t="s">
        <v>23169</v>
      </c>
      <c r="EU421" t="s">
        <v>17962</v>
      </c>
      <c r="EZ421" t="s">
        <v>270</v>
      </c>
      <c r="FB421" t="s">
        <v>281</v>
      </c>
      <c r="FD421" t="s">
        <v>17948</v>
      </c>
      <c r="FE421" t="s">
        <v>281</v>
      </c>
      <c r="FF421" s="1">
        <v>46156.550069444442</v>
      </c>
      <c r="FG421">
        <v>0.66</v>
      </c>
      <c r="FH421">
        <v>0</v>
      </c>
      <c r="FM421" t="s">
        <v>17949</v>
      </c>
    </row>
    <row r="422" spans="1:169" x14ac:dyDescent="0.3">
      <c r="A422">
        <v>0</v>
      </c>
      <c r="B422" t="s">
        <v>17916</v>
      </c>
      <c r="C422" t="s">
        <v>17916</v>
      </c>
      <c r="E422" t="s">
        <v>17918</v>
      </c>
      <c r="F422">
        <v>46157.5</v>
      </c>
      <c r="G422">
        <v>2026</v>
      </c>
      <c r="H422">
        <v>5</v>
      </c>
      <c r="I422">
        <v>15</v>
      </c>
      <c r="J422" t="s">
        <v>17919</v>
      </c>
      <c r="O422" t="s">
        <v>18000</v>
      </c>
      <c r="P422">
        <v>2026</v>
      </c>
      <c r="Q422">
        <v>5</v>
      </c>
      <c r="R422">
        <v>14</v>
      </c>
      <c r="S422" t="s">
        <v>23552</v>
      </c>
      <c r="T422" t="s">
        <v>23553</v>
      </c>
      <c r="Y422" t="s">
        <v>17916</v>
      </c>
      <c r="AB422" t="s">
        <v>251</v>
      </c>
      <c r="AC422" t="s">
        <v>17924</v>
      </c>
      <c r="AD422">
        <v>1000008239642</v>
      </c>
      <c r="AI422" t="s">
        <v>23554</v>
      </c>
      <c r="AJ422" t="s">
        <v>23555</v>
      </c>
      <c r="AK422" t="s">
        <v>693</v>
      </c>
      <c r="AM422" t="s">
        <v>23556</v>
      </c>
      <c r="AN422" t="s">
        <v>23554</v>
      </c>
      <c r="AO422" t="s">
        <v>693</v>
      </c>
      <c r="AR422" t="s">
        <v>23556</v>
      </c>
      <c r="AT422" t="s">
        <v>23557</v>
      </c>
      <c r="AU422" t="s">
        <v>23558</v>
      </c>
      <c r="AV422" t="s">
        <v>23559</v>
      </c>
      <c r="AW422" t="s">
        <v>230</v>
      </c>
      <c r="AX422" t="s">
        <v>230</v>
      </c>
      <c r="AY422" t="s">
        <v>380</v>
      </c>
      <c r="AZ422" t="s">
        <v>380</v>
      </c>
      <c r="BA422" t="s">
        <v>255</v>
      </c>
      <c r="BB422" s="1">
        <v>46156.729108796295</v>
      </c>
      <c r="BC422">
        <v>2026</v>
      </c>
      <c r="BD422">
        <v>5</v>
      </c>
      <c r="BE422">
        <v>14</v>
      </c>
      <c r="BF422" t="s">
        <v>17934</v>
      </c>
      <c r="BG422" t="s">
        <v>18130</v>
      </c>
      <c r="BH422" t="s">
        <v>17936</v>
      </c>
      <c r="BJ422" t="s">
        <v>23556</v>
      </c>
      <c r="BL422" t="s">
        <v>300</v>
      </c>
      <c r="BM422" t="s">
        <v>23165</v>
      </c>
      <c r="BN422" t="s">
        <v>3306</v>
      </c>
      <c r="BO422" t="s">
        <v>23166</v>
      </c>
      <c r="BP422" t="s">
        <v>3331</v>
      </c>
      <c r="BQ422" t="s">
        <v>23475</v>
      </c>
      <c r="BR422" t="s">
        <v>23560</v>
      </c>
      <c r="BS422" t="s">
        <v>18000</v>
      </c>
      <c r="BT422">
        <v>2026</v>
      </c>
      <c r="BU422">
        <v>5</v>
      </c>
      <c r="BV422">
        <v>14</v>
      </c>
      <c r="BY422" t="s">
        <v>693</v>
      </c>
      <c r="BZ422" t="s">
        <v>17943</v>
      </c>
      <c r="CA422" s="1">
        <v>46156.728472222225</v>
      </c>
      <c r="CB422" s="2">
        <v>46157</v>
      </c>
      <c r="CE422" t="s">
        <v>2810</v>
      </c>
      <c r="CY422" s="1"/>
      <c r="DQ422" t="s">
        <v>17918</v>
      </c>
      <c r="DS422" t="s">
        <v>693</v>
      </c>
      <c r="EP422" t="s">
        <v>19839</v>
      </c>
      <c r="EQ422" t="s">
        <v>255</v>
      </c>
      <c r="ER422" t="s">
        <v>17945</v>
      </c>
      <c r="ES422" t="s">
        <v>281</v>
      </c>
      <c r="ET422" t="s">
        <v>23169</v>
      </c>
      <c r="EU422" t="s">
        <v>17962</v>
      </c>
      <c r="EZ422" t="s">
        <v>270</v>
      </c>
      <c r="FB422" t="s">
        <v>281</v>
      </c>
      <c r="FD422" t="s">
        <v>17948</v>
      </c>
      <c r="FE422" t="s">
        <v>281</v>
      </c>
      <c r="FF422" s="1">
        <v>46156.75849537037</v>
      </c>
      <c r="FG422">
        <v>0.71</v>
      </c>
      <c r="FH422">
        <v>0</v>
      </c>
      <c r="FM422" t="s">
        <v>17949</v>
      </c>
    </row>
    <row r="423" spans="1:169" x14ac:dyDescent="0.3">
      <c r="A423">
        <v>0</v>
      </c>
      <c r="B423" t="s">
        <v>17916</v>
      </c>
      <c r="C423" t="s">
        <v>17916</v>
      </c>
      <c r="E423" t="s">
        <v>17918</v>
      </c>
      <c r="F423">
        <v>46157.5</v>
      </c>
      <c r="G423">
        <v>2026</v>
      </c>
      <c r="H423">
        <v>5</v>
      </c>
      <c r="I423">
        <v>15</v>
      </c>
      <c r="J423" t="s">
        <v>17919</v>
      </c>
      <c r="O423" t="s">
        <v>18000</v>
      </c>
      <c r="P423">
        <v>2026</v>
      </c>
      <c r="Q423">
        <v>5</v>
      </c>
      <c r="R423">
        <v>14</v>
      </c>
      <c r="S423" t="s">
        <v>23561</v>
      </c>
      <c r="T423" t="s">
        <v>23562</v>
      </c>
      <c r="Y423" t="s">
        <v>17916</v>
      </c>
      <c r="AB423" t="s">
        <v>251</v>
      </c>
      <c r="AC423" t="s">
        <v>17924</v>
      </c>
      <c r="AD423">
        <v>1000008239823</v>
      </c>
      <c r="AI423" t="s">
        <v>23563</v>
      </c>
      <c r="AJ423" t="s">
        <v>23564</v>
      </c>
      <c r="AK423" t="s">
        <v>693</v>
      </c>
      <c r="AM423" t="s">
        <v>23565</v>
      </c>
      <c r="AN423" t="s">
        <v>23563</v>
      </c>
      <c r="AO423" t="s">
        <v>693</v>
      </c>
      <c r="AP423" t="s">
        <v>23565</v>
      </c>
      <c r="AR423" t="s">
        <v>23565</v>
      </c>
      <c r="AS423" t="s">
        <v>23565</v>
      </c>
      <c r="AT423" t="s">
        <v>23566</v>
      </c>
      <c r="AU423" t="s">
        <v>23567</v>
      </c>
      <c r="AV423" t="s">
        <v>23568</v>
      </c>
      <c r="AW423" t="s">
        <v>230</v>
      </c>
      <c r="AX423" t="s">
        <v>230</v>
      </c>
      <c r="AY423" t="s">
        <v>380</v>
      </c>
      <c r="AZ423" t="s">
        <v>380</v>
      </c>
      <c r="BA423" t="s">
        <v>255</v>
      </c>
      <c r="BB423" s="1">
        <v>46156.741331018522</v>
      </c>
      <c r="BC423">
        <v>2026</v>
      </c>
      <c r="BD423">
        <v>5</v>
      </c>
      <c r="BE423">
        <v>14</v>
      </c>
      <c r="BF423" t="s">
        <v>17934</v>
      </c>
      <c r="BG423" t="s">
        <v>18130</v>
      </c>
      <c r="BH423" t="s">
        <v>17936</v>
      </c>
      <c r="BJ423" t="s">
        <v>23569</v>
      </c>
      <c r="BL423" t="s">
        <v>300</v>
      </c>
      <c r="BM423" t="s">
        <v>23165</v>
      </c>
      <c r="BN423" t="s">
        <v>3306</v>
      </c>
      <c r="BO423" t="s">
        <v>23166</v>
      </c>
      <c r="BP423" t="s">
        <v>23570</v>
      </c>
      <c r="BQ423" t="s">
        <v>23229</v>
      </c>
      <c r="BR423" t="s">
        <v>23571</v>
      </c>
      <c r="BS423" t="s">
        <v>18000</v>
      </c>
      <c r="BT423">
        <v>2026</v>
      </c>
      <c r="BU423">
        <v>5</v>
      </c>
      <c r="BV423">
        <v>14</v>
      </c>
      <c r="BY423" t="s">
        <v>693</v>
      </c>
      <c r="BZ423" t="s">
        <v>17943</v>
      </c>
      <c r="CA423" s="1">
        <v>46156.740972222222</v>
      </c>
      <c r="CB423" s="2">
        <v>46157</v>
      </c>
      <c r="CE423" t="s">
        <v>2810</v>
      </c>
      <c r="CY423" s="1"/>
      <c r="DQ423" t="s">
        <v>17918</v>
      </c>
      <c r="DS423" t="s">
        <v>693</v>
      </c>
      <c r="EP423" t="s">
        <v>19839</v>
      </c>
      <c r="EQ423" t="s">
        <v>255</v>
      </c>
      <c r="ER423" t="s">
        <v>17945</v>
      </c>
      <c r="ES423" t="s">
        <v>281</v>
      </c>
      <c r="ET423" t="s">
        <v>23169</v>
      </c>
      <c r="EU423" t="s">
        <v>17962</v>
      </c>
      <c r="EZ423" t="s">
        <v>270</v>
      </c>
      <c r="FB423" t="s">
        <v>281</v>
      </c>
      <c r="FD423" t="s">
        <v>17948</v>
      </c>
      <c r="FE423" t="s">
        <v>281</v>
      </c>
      <c r="FF423" s="1">
        <v>46156.75849537037</v>
      </c>
      <c r="FG423">
        <v>0.41</v>
      </c>
      <c r="FH423">
        <v>0</v>
      </c>
      <c r="FM423" t="s">
        <v>17949</v>
      </c>
    </row>
    <row r="424" spans="1:169" x14ac:dyDescent="0.3">
      <c r="A424">
        <v>0</v>
      </c>
      <c r="B424" t="s">
        <v>17916</v>
      </c>
      <c r="C424" t="s">
        <v>17916</v>
      </c>
      <c r="E424" t="s">
        <v>17918</v>
      </c>
      <c r="F424">
        <v>46157.5</v>
      </c>
      <c r="G424">
        <v>2026</v>
      </c>
      <c r="H424">
        <v>5</v>
      </c>
      <c r="I424">
        <v>15</v>
      </c>
      <c r="O424" t="s">
        <v>18000</v>
      </c>
      <c r="P424">
        <v>2026</v>
      </c>
      <c r="Q424">
        <v>5</v>
      </c>
      <c r="R424">
        <v>14</v>
      </c>
      <c r="S424" t="s">
        <v>23572</v>
      </c>
      <c r="T424" t="s">
        <v>23573</v>
      </c>
      <c r="Y424" t="s">
        <v>17916</v>
      </c>
      <c r="AB424" t="s">
        <v>251</v>
      </c>
      <c r="AC424" t="s">
        <v>17924</v>
      </c>
      <c r="AD424">
        <v>1000008240257</v>
      </c>
      <c r="AI424" t="s">
        <v>23574</v>
      </c>
      <c r="AJ424" t="s">
        <v>23575</v>
      </c>
      <c r="AK424" t="s">
        <v>693</v>
      </c>
      <c r="AM424" t="s">
        <v>18071</v>
      </c>
      <c r="AN424" t="s">
        <v>23574</v>
      </c>
      <c r="AO424" t="s">
        <v>693</v>
      </c>
      <c r="AR424" t="s">
        <v>18071</v>
      </c>
      <c r="AT424" t="s">
        <v>23576</v>
      </c>
      <c r="AU424" t="s">
        <v>23577</v>
      </c>
      <c r="AV424" t="s">
        <v>23578</v>
      </c>
      <c r="AW424" t="s">
        <v>230</v>
      </c>
      <c r="AX424" t="s">
        <v>230</v>
      </c>
      <c r="AY424" t="s">
        <v>1857</v>
      </c>
      <c r="AZ424" t="s">
        <v>1857</v>
      </c>
      <c r="BA424" t="s">
        <v>255</v>
      </c>
      <c r="BB424" s="1">
        <v>46156.827789351853</v>
      </c>
      <c r="BC424">
        <v>2026</v>
      </c>
      <c r="BD424">
        <v>5</v>
      </c>
      <c r="BE424">
        <v>14</v>
      </c>
      <c r="BF424" t="s">
        <v>17934</v>
      </c>
      <c r="BG424" t="s">
        <v>17935</v>
      </c>
      <c r="BH424" t="s">
        <v>17936</v>
      </c>
      <c r="BJ424" t="s">
        <v>23579</v>
      </c>
      <c r="BL424" t="s">
        <v>300</v>
      </c>
      <c r="BM424" t="s">
        <v>23165</v>
      </c>
      <c r="BN424" t="s">
        <v>3306</v>
      </c>
      <c r="BO424" t="s">
        <v>23166</v>
      </c>
      <c r="BP424" t="s">
        <v>23580</v>
      </c>
      <c r="BQ424" t="s">
        <v>23254</v>
      </c>
      <c r="BR424" t="s">
        <v>23581</v>
      </c>
      <c r="BS424" t="s">
        <v>18000</v>
      </c>
      <c r="BT424">
        <v>2026</v>
      </c>
      <c r="BU424">
        <v>5</v>
      </c>
      <c r="BV424">
        <v>14</v>
      </c>
      <c r="BY424" t="s">
        <v>693</v>
      </c>
      <c r="BZ424" t="s">
        <v>17943</v>
      </c>
      <c r="CA424" s="1">
        <v>46156.827777777777</v>
      </c>
      <c r="CB424" s="2">
        <v>46157</v>
      </c>
      <c r="CE424" t="s">
        <v>2810</v>
      </c>
      <c r="CY424" s="1"/>
      <c r="DQ424" t="s">
        <v>17918</v>
      </c>
      <c r="DS424" t="s">
        <v>693</v>
      </c>
      <c r="EP424" t="s">
        <v>19839</v>
      </c>
      <c r="EQ424" t="s">
        <v>255</v>
      </c>
      <c r="ER424" t="s">
        <v>17945</v>
      </c>
      <c r="ES424" t="s">
        <v>281</v>
      </c>
      <c r="ET424" t="s">
        <v>23169</v>
      </c>
      <c r="EU424" t="s">
        <v>17962</v>
      </c>
      <c r="EZ424" t="s">
        <v>270</v>
      </c>
      <c r="FB424" t="s">
        <v>281</v>
      </c>
      <c r="FD424" t="s">
        <v>17948</v>
      </c>
      <c r="FE424" t="s">
        <v>281</v>
      </c>
      <c r="FF424" s="1">
        <v>46156.884560185186</v>
      </c>
      <c r="FG424">
        <v>1.36</v>
      </c>
      <c r="FH424">
        <v>0</v>
      </c>
      <c r="FM424" t="s">
        <v>17949</v>
      </c>
    </row>
    <row r="425" spans="1:169" x14ac:dyDescent="0.3">
      <c r="A425">
        <v>0</v>
      </c>
      <c r="B425" t="s">
        <v>17916</v>
      </c>
      <c r="C425" t="s">
        <v>17916</v>
      </c>
      <c r="E425" t="s">
        <v>17918</v>
      </c>
      <c r="F425">
        <v>46158.5</v>
      </c>
      <c r="G425">
        <v>2026</v>
      </c>
      <c r="H425">
        <v>5</v>
      </c>
      <c r="I425">
        <v>16</v>
      </c>
      <c r="J425" t="s">
        <v>17919</v>
      </c>
      <c r="O425" t="s">
        <v>18230</v>
      </c>
      <c r="P425">
        <v>2026</v>
      </c>
      <c r="Q425">
        <v>5</v>
      </c>
      <c r="R425">
        <v>12</v>
      </c>
      <c r="S425" t="s">
        <v>23582</v>
      </c>
      <c r="T425" t="s">
        <v>23583</v>
      </c>
      <c r="Y425" t="s">
        <v>17916</v>
      </c>
      <c r="AB425" t="s">
        <v>251</v>
      </c>
      <c r="AC425" t="s">
        <v>18065</v>
      </c>
      <c r="AD425">
        <v>1000008224835</v>
      </c>
      <c r="AG425" t="s">
        <v>23584</v>
      </c>
      <c r="AH425" t="s">
        <v>23585</v>
      </c>
      <c r="AI425" t="s">
        <v>23586</v>
      </c>
      <c r="AJ425" t="s">
        <v>23587</v>
      </c>
      <c r="AK425" t="s">
        <v>693</v>
      </c>
      <c r="AL425" t="s">
        <v>23584</v>
      </c>
      <c r="AM425" t="s">
        <v>23588</v>
      </c>
      <c r="AN425" t="s">
        <v>23586</v>
      </c>
      <c r="AO425" t="s">
        <v>693</v>
      </c>
      <c r="AP425" t="s">
        <v>23589</v>
      </c>
      <c r="AR425" t="s">
        <v>23588</v>
      </c>
      <c r="AS425" t="s">
        <v>23589</v>
      </c>
      <c r="AT425" t="s">
        <v>23590</v>
      </c>
      <c r="AU425" t="s">
        <v>23591</v>
      </c>
      <c r="AV425" t="s">
        <v>23592</v>
      </c>
      <c r="AW425" t="s">
        <v>230</v>
      </c>
      <c r="AX425" t="s">
        <v>230</v>
      </c>
      <c r="AY425" t="s">
        <v>1322</v>
      </c>
      <c r="AZ425" t="s">
        <v>1322</v>
      </c>
      <c r="BA425" t="s">
        <v>18076</v>
      </c>
      <c r="BB425" s="1">
        <v>46154.834247685183</v>
      </c>
      <c r="BC425">
        <v>2026</v>
      </c>
      <c r="BD425">
        <v>5</v>
      </c>
      <c r="BE425">
        <v>12</v>
      </c>
      <c r="BF425" t="s">
        <v>18129</v>
      </c>
      <c r="BG425" t="s">
        <v>17935</v>
      </c>
      <c r="BH425" t="s">
        <v>17936</v>
      </c>
      <c r="BJ425" t="s">
        <v>23593</v>
      </c>
      <c r="BL425" t="s">
        <v>300</v>
      </c>
      <c r="BM425" t="s">
        <v>23165</v>
      </c>
      <c r="BN425" t="s">
        <v>3306</v>
      </c>
      <c r="BO425" t="s">
        <v>23166</v>
      </c>
      <c r="BP425" t="s">
        <v>23594</v>
      </c>
      <c r="BQ425" t="s">
        <v>23267</v>
      </c>
      <c r="BR425" t="s">
        <v>23595</v>
      </c>
      <c r="BS425" t="s">
        <v>18230</v>
      </c>
      <c r="BT425">
        <v>2026</v>
      </c>
      <c r="BU425">
        <v>5</v>
      </c>
      <c r="BV425">
        <v>12</v>
      </c>
      <c r="BY425" t="s">
        <v>386</v>
      </c>
      <c r="BZ425" t="s">
        <v>18083</v>
      </c>
      <c r="CA425" s="1">
        <v>46154.834027777775</v>
      </c>
      <c r="CB425" s="2">
        <v>46155</v>
      </c>
      <c r="CE425" t="s">
        <v>2810</v>
      </c>
      <c r="CY425" s="1"/>
      <c r="DQ425" t="s">
        <v>17918</v>
      </c>
      <c r="DR425" t="s">
        <v>693</v>
      </c>
      <c r="DS425" t="s">
        <v>693</v>
      </c>
      <c r="DT425" t="s">
        <v>693</v>
      </c>
      <c r="DV425" t="s">
        <v>693</v>
      </c>
      <c r="EA425" t="s">
        <v>693</v>
      </c>
      <c r="EB425" t="s">
        <v>693</v>
      </c>
      <c r="EP425" t="s">
        <v>19839</v>
      </c>
      <c r="EQ425" t="s">
        <v>18084</v>
      </c>
      <c r="ES425" t="s">
        <v>281</v>
      </c>
      <c r="ET425" t="s">
        <v>23169</v>
      </c>
      <c r="EU425" t="s">
        <v>17962</v>
      </c>
      <c r="EZ425" t="s">
        <v>270</v>
      </c>
      <c r="FB425" t="s">
        <v>281</v>
      </c>
      <c r="FD425" t="s">
        <v>18133</v>
      </c>
      <c r="FE425" t="s">
        <v>281</v>
      </c>
      <c r="FF425" s="1">
        <v>46154.883923611109</v>
      </c>
      <c r="FG425">
        <v>1.19</v>
      </c>
      <c r="FH425">
        <v>0</v>
      </c>
      <c r="FI425">
        <v>1</v>
      </c>
      <c r="FM425" t="s">
        <v>17949</v>
      </c>
    </row>
    <row r="426" spans="1:169" x14ac:dyDescent="0.3">
      <c r="A426">
        <v>0</v>
      </c>
      <c r="B426" t="s">
        <v>17916</v>
      </c>
      <c r="C426" t="s">
        <v>17916</v>
      </c>
      <c r="E426" t="s">
        <v>17918</v>
      </c>
      <c r="F426">
        <v>46158.5</v>
      </c>
      <c r="G426">
        <v>2026</v>
      </c>
      <c r="H426">
        <v>5</v>
      </c>
      <c r="I426">
        <v>16</v>
      </c>
      <c r="J426" t="s">
        <v>17919</v>
      </c>
      <c r="O426" t="s">
        <v>18230</v>
      </c>
      <c r="P426">
        <v>2026</v>
      </c>
      <c r="Q426">
        <v>5</v>
      </c>
      <c r="R426">
        <v>12</v>
      </c>
      <c r="S426" t="s">
        <v>23596</v>
      </c>
      <c r="T426" t="s">
        <v>23597</v>
      </c>
      <c r="Y426" t="s">
        <v>17916</v>
      </c>
      <c r="AB426" t="s">
        <v>251</v>
      </c>
      <c r="AC426" t="s">
        <v>17924</v>
      </c>
      <c r="AD426">
        <v>1000008224887</v>
      </c>
      <c r="AI426" t="s">
        <v>23598</v>
      </c>
      <c r="AJ426" t="s">
        <v>23599</v>
      </c>
      <c r="AK426" t="s">
        <v>693</v>
      </c>
      <c r="AM426" t="s">
        <v>23600</v>
      </c>
      <c r="AN426" t="s">
        <v>23598</v>
      </c>
      <c r="AO426" t="s">
        <v>693</v>
      </c>
      <c r="AP426" t="s">
        <v>23600</v>
      </c>
      <c r="AR426" t="s">
        <v>23600</v>
      </c>
      <c r="AS426" t="s">
        <v>23600</v>
      </c>
      <c r="AT426" t="s">
        <v>23601</v>
      </c>
      <c r="AU426" t="s">
        <v>23602</v>
      </c>
      <c r="AV426" t="s">
        <v>23603</v>
      </c>
      <c r="AW426" t="s">
        <v>230</v>
      </c>
      <c r="AX426" t="s">
        <v>230</v>
      </c>
      <c r="AY426" t="s">
        <v>380</v>
      </c>
      <c r="AZ426" t="s">
        <v>380</v>
      </c>
      <c r="BA426" t="s">
        <v>255</v>
      </c>
      <c r="BB426" s="1">
        <v>46154.887314814812</v>
      </c>
      <c r="BC426">
        <v>2026</v>
      </c>
      <c r="BD426">
        <v>5</v>
      </c>
      <c r="BE426">
        <v>12</v>
      </c>
      <c r="BF426" t="s">
        <v>17934</v>
      </c>
      <c r="BG426" t="s">
        <v>18130</v>
      </c>
      <c r="BH426" t="s">
        <v>17936</v>
      </c>
      <c r="BJ426" t="s">
        <v>23600</v>
      </c>
      <c r="BL426" t="s">
        <v>300</v>
      </c>
      <c r="BM426" t="s">
        <v>23165</v>
      </c>
      <c r="BN426" t="s">
        <v>3306</v>
      </c>
      <c r="BO426" t="s">
        <v>23166</v>
      </c>
      <c r="BP426" t="s">
        <v>1989</v>
      </c>
      <c r="BQ426" t="s">
        <v>23254</v>
      </c>
      <c r="BR426" t="s">
        <v>3359</v>
      </c>
      <c r="BS426" t="s">
        <v>18230</v>
      </c>
      <c r="BT426">
        <v>2026</v>
      </c>
      <c r="BU426">
        <v>5</v>
      </c>
      <c r="BV426">
        <v>12</v>
      </c>
      <c r="BY426" t="s">
        <v>693</v>
      </c>
      <c r="BZ426" t="s">
        <v>17943</v>
      </c>
      <c r="CA426" s="1">
        <v>46154.886805555558</v>
      </c>
      <c r="CB426" s="2">
        <v>46155</v>
      </c>
      <c r="CE426" t="s">
        <v>2810</v>
      </c>
      <c r="CY426" s="1"/>
      <c r="DQ426" t="s">
        <v>17918</v>
      </c>
      <c r="DS426" t="s">
        <v>693</v>
      </c>
      <c r="EP426" t="s">
        <v>19839</v>
      </c>
      <c r="EQ426" t="s">
        <v>255</v>
      </c>
      <c r="ER426" t="s">
        <v>17945</v>
      </c>
      <c r="ES426" t="s">
        <v>281</v>
      </c>
      <c r="ET426" t="s">
        <v>23169</v>
      </c>
      <c r="EU426" t="s">
        <v>17962</v>
      </c>
      <c r="EZ426" t="s">
        <v>270</v>
      </c>
      <c r="FB426" t="s">
        <v>281</v>
      </c>
      <c r="FD426" t="s">
        <v>17948</v>
      </c>
      <c r="FE426" t="s">
        <v>281</v>
      </c>
      <c r="FF426" s="1">
        <v>46154.925520833334</v>
      </c>
      <c r="FG426">
        <v>0.92</v>
      </c>
      <c r="FH426">
        <v>0</v>
      </c>
      <c r="FI426">
        <v>1</v>
      </c>
      <c r="FM426" t="s">
        <v>17949</v>
      </c>
    </row>
    <row r="427" spans="1:169" x14ac:dyDescent="0.3">
      <c r="A427">
        <v>0</v>
      </c>
      <c r="B427" t="s">
        <v>17916</v>
      </c>
      <c r="C427" t="s">
        <v>17916</v>
      </c>
      <c r="E427" t="s">
        <v>17918</v>
      </c>
      <c r="F427">
        <v>46159.291666666664</v>
      </c>
      <c r="G427">
        <v>2026</v>
      </c>
      <c r="H427">
        <v>5</v>
      </c>
      <c r="I427">
        <v>17</v>
      </c>
      <c r="J427" t="s">
        <v>17963</v>
      </c>
      <c r="O427" t="s">
        <v>17964</v>
      </c>
      <c r="P427">
        <v>2026</v>
      </c>
      <c r="Q427">
        <v>5</v>
      </c>
      <c r="R427">
        <v>13</v>
      </c>
      <c r="S427" t="s">
        <v>23604</v>
      </c>
      <c r="T427" t="s">
        <v>23605</v>
      </c>
      <c r="Y427" t="s">
        <v>17916</v>
      </c>
      <c r="AB427" t="s">
        <v>251</v>
      </c>
      <c r="AC427" t="s">
        <v>17924</v>
      </c>
      <c r="AD427">
        <v>1000008225027</v>
      </c>
      <c r="AG427" t="s">
        <v>23606</v>
      </c>
      <c r="AI427" t="s">
        <v>23607</v>
      </c>
      <c r="AJ427" t="s">
        <v>23608</v>
      </c>
      <c r="AK427" t="s">
        <v>693</v>
      </c>
      <c r="AN427" t="s">
        <v>23607</v>
      </c>
      <c r="AO427" t="s">
        <v>693</v>
      </c>
      <c r="AT427" t="s">
        <v>23609</v>
      </c>
      <c r="AU427" t="s">
        <v>23610</v>
      </c>
      <c r="AV427" t="s">
        <v>23611</v>
      </c>
      <c r="AW427" t="s">
        <v>230</v>
      </c>
      <c r="AX427" t="s">
        <v>230</v>
      </c>
      <c r="AY427" t="s">
        <v>380</v>
      </c>
      <c r="AZ427" t="s">
        <v>380</v>
      </c>
      <c r="BA427" t="s">
        <v>255</v>
      </c>
      <c r="BB427" s="1">
        <v>46155.364583333336</v>
      </c>
      <c r="BC427">
        <v>2026</v>
      </c>
      <c r="BD427">
        <v>5</v>
      </c>
      <c r="BE427">
        <v>13</v>
      </c>
      <c r="BF427" t="s">
        <v>18100</v>
      </c>
      <c r="BG427" t="s">
        <v>18130</v>
      </c>
      <c r="BH427" t="s">
        <v>17936</v>
      </c>
      <c r="BJ427" t="s">
        <v>23612</v>
      </c>
      <c r="BL427" t="s">
        <v>300</v>
      </c>
      <c r="BM427" t="s">
        <v>23165</v>
      </c>
      <c r="BN427" t="s">
        <v>3306</v>
      </c>
      <c r="BO427" t="s">
        <v>23166</v>
      </c>
      <c r="BP427" t="s">
        <v>3340</v>
      </c>
      <c r="BQ427" t="s">
        <v>23279</v>
      </c>
      <c r="BR427" t="s">
        <v>23613</v>
      </c>
      <c r="BS427" t="s">
        <v>17964</v>
      </c>
      <c r="BT427">
        <v>2026</v>
      </c>
      <c r="BU427">
        <v>5</v>
      </c>
      <c r="BV427">
        <v>13</v>
      </c>
      <c r="BY427" t="s">
        <v>693</v>
      </c>
      <c r="BZ427" t="s">
        <v>17943</v>
      </c>
      <c r="CA427" s="1">
        <v>46155.364583333336</v>
      </c>
      <c r="CB427" s="2">
        <v>46155</v>
      </c>
      <c r="CE427" t="s">
        <v>2810</v>
      </c>
      <c r="CY427" s="1"/>
      <c r="DQ427" t="s">
        <v>17918</v>
      </c>
      <c r="DS427" t="s">
        <v>693</v>
      </c>
      <c r="EP427" t="s">
        <v>19839</v>
      </c>
      <c r="EQ427" t="s">
        <v>255</v>
      </c>
      <c r="ER427" t="s">
        <v>17945</v>
      </c>
      <c r="ES427" t="s">
        <v>281</v>
      </c>
      <c r="ET427" t="s">
        <v>23169</v>
      </c>
      <c r="EU427" t="s">
        <v>17962</v>
      </c>
      <c r="EZ427" t="s">
        <v>270</v>
      </c>
      <c r="FB427" t="s">
        <v>281</v>
      </c>
      <c r="FD427" t="s">
        <v>17948</v>
      </c>
      <c r="FE427" t="s">
        <v>281</v>
      </c>
      <c r="FF427" s="1">
        <v>46155.384351851855</v>
      </c>
      <c r="FG427">
        <v>0.47</v>
      </c>
      <c r="FH427">
        <v>0</v>
      </c>
      <c r="FI427">
        <v>1</v>
      </c>
      <c r="FM427" t="s">
        <v>17949</v>
      </c>
    </row>
    <row r="428" spans="1:169" x14ac:dyDescent="0.3">
      <c r="A428">
        <v>0</v>
      </c>
      <c r="B428" t="s">
        <v>17917</v>
      </c>
      <c r="C428" t="s">
        <v>17917</v>
      </c>
      <c r="D428" t="s">
        <v>23614</v>
      </c>
      <c r="E428" t="s">
        <v>17918</v>
      </c>
      <c r="F428">
        <v>46157.291666666664</v>
      </c>
      <c r="G428">
        <v>2026</v>
      </c>
      <c r="H428">
        <v>5</v>
      </c>
      <c r="I428">
        <v>15</v>
      </c>
      <c r="J428" t="s">
        <v>17963</v>
      </c>
      <c r="O428" t="s">
        <v>17964</v>
      </c>
      <c r="P428">
        <v>2026</v>
      </c>
      <c r="Q428">
        <v>5</v>
      </c>
      <c r="R428">
        <v>13</v>
      </c>
      <c r="S428" t="s">
        <v>23615</v>
      </c>
      <c r="T428" t="s">
        <v>23616</v>
      </c>
      <c r="Y428" t="s">
        <v>17916</v>
      </c>
      <c r="AB428" t="s">
        <v>251</v>
      </c>
      <c r="AC428" t="s">
        <v>17924</v>
      </c>
      <c r="AD428">
        <v>1000008225064</v>
      </c>
      <c r="AF428" t="s">
        <v>23617</v>
      </c>
      <c r="AI428" t="s">
        <v>23618</v>
      </c>
      <c r="AJ428" t="s">
        <v>23619</v>
      </c>
      <c r="AK428" t="s">
        <v>304</v>
      </c>
      <c r="AN428" t="s">
        <v>23618</v>
      </c>
      <c r="AO428" t="s">
        <v>304</v>
      </c>
      <c r="AT428" t="s">
        <v>23620</v>
      </c>
      <c r="AU428" t="s">
        <v>23621</v>
      </c>
      <c r="AV428" t="s">
        <v>23622</v>
      </c>
      <c r="AW428" t="s">
        <v>230</v>
      </c>
      <c r="AX428" t="s">
        <v>230</v>
      </c>
      <c r="AY428" t="s">
        <v>380</v>
      </c>
      <c r="AZ428" t="s">
        <v>380</v>
      </c>
      <c r="BA428" t="s">
        <v>255</v>
      </c>
      <c r="BB428" s="1">
        <v>46155.386400462965</v>
      </c>
      <c r="BC428">
        <v>2026</v>
      </c>
      <c r="BD428">
        <v>5</v>
      </c>
      <c r="BE428">
        <v>13</v>
      </c>
      <c r="BF428" t="s">
        <v>17934</v>
      </c>
      <c r="BG428" t="s">
        <v>18130</v>
      </c>
      <c r="BH428" t="s">
        <v>17936</v>
      </c>
      <c r="BJ428" t="s">
        <v>23623</v>
      </c>
      <c r="BL428" t="s">
        <v>300</v>
      </c>
      <c r="BM428" t="s">
        <v>23165</v>
      </c>
      <c r="BN428" t="s">
        <v>3306</v>
      </c>
      <c r="BO428" t="s">
        <v>23166</v>
      </c>
      <c r="BP428" t="s">
        <v>3389</v>
      </c>
      <c r="BQ428" t="s">
        <v>23624</v>
      </c>
      <c r="BR428" t="s">
        <v>23625</v>
      </c>
      <c r="BS428" t="s">
        <v>17964</v>
      </c>
      <c r="BT428">
        <v>2026</v>
      </c>
      <c r="BU428">
        <v>5</v>
      </c>
      <c r="BV428">
        <v>13</v>
      </c>
      <c r="BZ428" t="s">
        <v>17943</v>
      </c>
      <c r="CA428" s="1">
        <v>46155.386111111111</v>
      </c>
      <c r="CB428" s="2">
        <v>46155</v>
      </c>
      <c r="CE428" t="s">
        <v>2810</v>
      </c>
      <c r="CY428" s="1"/>
      <c r="DQ428" t="s">
        <v>17918</v>
      </c>
      <c r="DS428" t="s">
        <v>693</v>
      </c>
      <c r="EP428" t="s">
        <v>19839</v>
      </c>
      <c r="EQ428" t="s">
        <v>255</v>
      </c>
      <c r="ER428" t="s">
        <v>17945</v>
      </c>
      <c r="ES428" t="s">
        <v>281</v>
      </c>
      <c r="ET428" t="s">
        <v>23169</v>
      </c>
      <c r="EU428" t="s">
        <v>17962</v>
      </c>
      <c r="EZ428" t="s">
        <v>394</v>
      </c>
      <c r="FB428" t="s">
        <v>279</v>
      </c>
      <c r="FC428" t="s">
        <v>18518</v>
      </c>
      <c r="FE428" t="s">
        <v>281</v>
      </c>
      <c r="FF428" s="1"/>
      <c r="FI428">
        <v>1</v>
      </c>
      <c r="FM428" t="s">
        <v>17949</v>
      </c>
    </row>
    <row r="429" spans="1:169" x14ac:dyDescent="0.3">
      <c r="A429">
        <v>0</v>
      </c>
      <c r="B429" t="s">
        <v>17916</v>
      </c>
      <c r="C429" t="s">
        <v>17916</v>
      </c>
      <c r="E429" t="s">
        <v>17918</v>
      </c>
      <c r="F429">
        <v>46158.291666666664</v>
      </c>
      <c r="G429">
        <v>2026</v>
      </c>
      <c r="H429">
        <v>5</v>
      </c>
      <c r="I429">
        <v>16</v>
      </c>
      <c r="J429" t="s">
        <v>17963</v>
      </c>
      <c r="O429" t="s">
        <v>18000</v>
      </c>
      <c r="P429">
        <v>2026</v>
      </c>
      <c r="Q429">
        <v>5</v>
      </c>
      <c r="R429">
        <v>14</v>
      </c>
      <c r="S429" t="s">
        <v>23626</v>
      </c>
      <c r="T429" t="s">
        <v>23627</v>
      </c>
      <c r="Y429" t="s">
        <v>17916</v>
      </c>
      <c r="AB429" t="s">
        <v>251</v>
      </c>
      <c r="AC429" t="s">
        <v>18065</v>
      </c>
      <c r="AD429">
        <v>1000008240036</v>
      </c>
      <c r="AG429" t="s">
        <v>23628</v>
      </c>
      <c r="AH429" t="s">
        <v>23629</v>
      </c>
      <c r="AI429" t="s">
        <v>23630</v>
      </c>
      <c r="AJ429" t="s">
        <v>23631</v>
      </c>
      <c r="AK429" t="s">
        <v>693</v>
      </c>
      <c r="AL429" t="s">
        <v>23628</v>
      </c>
      <c r="AN429" t="s">
        <v>23630</v>
      </c>
      <c r="AO429" t="s">
        <v>693</v>
      </c>
      <c r="AT429" t="s">
        <v>23632</v>
      </c>
      <c r="AU429" t="s">
        <v>23633</v>
      </c>
      <c r="AV429" t="s">
        <v>23634</v>
      </c>
      <c r="AW429" t="s">
        <v>230</v>
      </c>
      <c r="AX429" t="s">
        <v>230</v>
      </c>
      <c r="AY429" t="s">
        <v>380</v>
      </c>
      <c r="AZ429" t="s">
        <v>380</v>
      </c>
      <c r="BA429" t="s">
        <v>18076</v>
      </c>
      <c r="BB429" s="1">
        <v>46156.761956018519</v>
      </c>
      <c r="BC429">
        <v>2026</v>
      </c>
      <c r="BD429">
        <v>5</v>
      </c>
      <c r="BE429">
        <v>14</v>
      </c>
      <c r="BF429" t="s">
        <v>18129</v>
      </c>
      <c r="BG429" t="s">
        <v>18130</v>
      </c>
      <c r="BH429" t="s">
        <v>17936</v>
      </c>
      <c r="BJ429" t="s">
        <v>23635</v>
      </c>
      <c r="BL429" t="s">
        <v>300</v>
      </c>
      <c r="BM429" t="s">
        <v>23165</v>
      </c>
      <c r="BN429" t="s">
        <v>3306</v>
      </c>
      <c r="BO429" t="s">
        <v>23166</v>
      </c>
      <c r="BP429" t="s">
        <v>1803</v>
      </c>
      <c r="BQ429" t="s">
        <v>23167</v>
      </c>
      <c r="BR429" t="s">
        <v>23636</v>
      </c>
      <c r="BS429" t="s">
        <v>18000</v>
      </c>
      <c r="BT429">
        <v>2026</v>
      </c>
      <c r="BU429">
        <v>5</v>
      </c>
      <c r="BV429">
        <v>14</v>
      </c>
      <c r="BY429" t="s">
        <v>386</v>
      </c>
      <c r="BZ429" t="s">
        <v>18083</v>
      </c>
      <c r="CA429" s="1">
        <v>46156.761805555558</v>
      </c>
      <c r="CB429" s="2">
        <v>46157</v>
      </c>
      <c r="CE429" t="s">
        <v>2810</v>
      </c>
      <c r="CY429" s="1"/>
      <c r="DQ429" t="s">
        <v>17918</v>
      </c>
      <c r="DR429" t="s">
        <v>693</v>
      </c>
      <c r="DS429" t="s">
        <v>693</v>
      </c>
      <c r="DT429" t="s">
        <v>693</v>
      </c>
      <c r="DV429" t="s">
        <v>693</v>
      </c>
      <c r="EA429" t="s">
        <v>693</v>
      </c>
      <c r="EB429" t="s">
        <v>693</v>
      </c>
      <c r="EP429" t="s">
        <v>19839</v>
      </c>
      <c r="EQ429" t="s">
        <v>18084</v>
      </c>
      <c r="ES429" t="s">
        <v>281</v>
      </c>
      <c r="ET429" t="s">
        <v>23169</v>
      </c>
      <c r="EU429" t="s">
        <v>17962</v>
      </c>
      <c r="EZ429" t="s">
        <v>270</v>
      </c>
      <c r="FB429" t="s">
        <v>281</v>
      </c>
      <c r="FD429" t="s">
        <v>18133</v>
      </c>
      <c r="FE429" t="s">
        <v>281</v>
      </c>
      <c r="FF429" s="1">
        <v>46156.800243055557</v>
      </c>
      <c r="FG429">
        <v>0.92</v>
      </c>
      <c r="FH429">
        <v>0</v>
      </c>
      <c r="FM429" t="s">
        <v>17949</v>
      </c>
    </row>
    <row r="430" spans="1:169" x14ac:dyDescent="0.3">
      <c r="A430">
        <v>0</v>
      </c>
      <c r="B430" t="s">
        <v>17916</v>
      </c>
      <c r="C430" t="s">
        <v>17916</v>
      </c>
      <c r="E430" t="s">
        <v>17918</v>
      </c>
      <c r="F430">
        <v>46158.291666666664</v>
      </c>
      <c r="G430">
        <v>2026</v>
      </c>
      <c r="H430">
        <v>5</v>
      </c>
      <c r="I430">
        <v>16</v>
      </c>
      <c r="J430" t="s">
        <v>17963</v>
      </c>
      <c r="O430" t="s">
        <v>17964</v>
      </c>
      <c r="P430">
        <v>2026</v>
      </c>
      <c r="Q430">
        <v>5</v>
      </c>
      <c r="R430">
        <v>13</v>
      </c>
      <c r="S430" t="s">
        <v>23637</v>
      </c>
      <c r="T430" t="s">
        <v>23638</v>
      </c>
      <c r="Y430" t="s">
        <v>17916</v>
      </c>
      <c r="AB430" t="s">
        <v>251</v>
      </c>
      <c r="AC430" t="s">
        <v>17924</v>
      </c>
      <c r="AD430">
        <v>1000008225284</v>
      </c>
      <c r="AI430" t="s">
        <v>23639</v>
      </c>
      <c r="AJ430" t="s">
        <v>23640</v>
      </c>
      <c r="AK430" t="s">
        <v>693</v>
      </c>
      <c r="AN430" t="s">
        <v>23639</v>
      </c>
      <c r="AO430" t="s">
        <v>693</v>
      </c>
      <c r="AT430" t="s">
        <v>23641</v>
      </c>
      <c r="AU430" t="s">
        <v>23642</v>
      </c>
      <c r="AV430" t="s">
        <v>23643</v>
      </c>
      <c r="AW430" t="s">
        <v>230</v>
      </c>
      <c r="AX430" t="s">
        <v>230</v>
      </c>
      <c r="AY430" t="s">
        <v>380</v>
      </c>
      <c r="AZ430" t="s">
        <v>380</v>
      </c>
      <c r="BA430" t="s">
        <v>255</v>
      </c>
      <c r="BB430" s="1">
        <v>46155.414884259262</v>
      </c>
      <c r="BC430">
        <v>2026</v>
      </c>
      <c r="BD430">
        <v>5</v>
      </c>
      <c r="BE430">
        <v>13</v>
      </c>
      <c r="BF430" t="s">
        <v>18100</v>
      </c>
      <c r="BG430" t="s">
        <v>18130</v>
      </c>
      <c r="BH430" t="s">
        <v>17936</v>
      </c>
      <c r="BJ430" t="s">
        <v>23644</v>
      </c>
      <c r="BL430" t="s">
        <v>300</v>
      </c>
      <c r="BM430" t="s">
        <v>23165</v>
      </c>
      <c r="BN430" t="s">
        <v>3306</v>
      </c>
      <c r="BO430" t="s">
        <v>23166</v>
      </c>
      <c r="BP430" t="s">
        <v>3383</v>
      </c>
      <c r="BQ430" t="s">
        <v>23267</v>
      </c>
      <c r="BR430" t="s">
        <v>23645</v>
      </c>
      <c r="BS430" t="s">
        <v>17964</v>
      </c>
      <c r="BT430">
        <v>2026</v>
      </c>
      <c r="BU430">
        <v>5</v>
      </c>
      <c r="BV430">
        <v>13</v>
      </c>
      <c r="BY430" t="s">
        <v>693</v>
      </c>
      <c r="BZ430" t="s">
        <v>17943</v>
      </c>
      <c r="CA430" s="1">
        <v>46155.414583333331</v>
      </c>
      <c r="CB430" s="2">
        <v>46155</v>
      </c>
      <c r="CE430" t="s">
        <v>2810</v>
      </c>
      <c r="CY430" s="1"/>
      <c r="DQ430" t="s">
        <v>17918</v>
      </c>
      <c r="DS430" t="s">
        <v>693</v>
      </c>
      <c r="EP430" t="s">
        <v>19839</v>
      </c>
      <c r="EQ430" t="s">
        <v>255</v>
      </c>
      <c r="ER430" t="s">
        <v>17945</v>
      </c>
      <c r="ES430" t="s">
        <v>281</v>
      </c>
      <c r="ET430" t="s">
        <v>23169</v>
      </c>
      <c r="EU430" t="s">
        <v>17962</v>
      </c>
      <c r="EZ430" t="s">
        <v>270</v>
      </c>
      <c r="FB430" t="s">
        <v>281</v>
      </c>
      <c r="FD430" t="s">
        <v>17948</v>
      </c>
      <c r="FE430" t="s">
        <v>281</v>
      </c>
      <c r="FF430" s="1">
        <v>46155.467083333337</v>
      </c>
      <c r="FG430">
        <v>1.25</v>
      </c>
      <c r="FH430">
        <v>0</v>
      </c>
      <c r="FI430">
        <v>1</v>
      </c>
      <c r="FM430" t="s">
        <v>17949</v>
      </c>
    </row>
    <row r="431" spans="1:169" x14ac:dyDescent="0.3">
      <c r="A431">
        <v>0</v>
      </c>
      <c r="B431" t="s">
        <v>17916</v>
      </c>
      <c r="C431" t="s">
        <v>17916</v>
      </c>
      <c r="E431" t="s">
        <v>17918</v>
      </c>
      <c r="F431">
        <v>46157.291666666664</v>
      </c>
      <c r="G431">
        <v>2026</v>
      </c>
      <c r="H431">
        <v>5</v>
      </c>
      <c r="I431">
        <v>15</v>
      </c>
      <c r="J431" t="s">
        <v>17963</v>
      </c>
      <c r="O431" t="s">
        <v>17964</v>
      </c>
      <c r="P431">
        <v>2026</v>
      </c>
      <c r="Q431">
        <v>5</v>
      </c>
      <c r="R431">
        <v>13</v>
      </c>
      <c r="S431" t="s">
        <v>23646</v>
      </c>
      <c r="T431" t="s">
        <v>23647</v>
      </c>
      <c r="Y431" t="s">
        <v>17916</v>
      </c>
      <c r="AB431" t="s">
        <v>251</v>
      </c>
      <c r="AC431" t="s">
        <v>18065</v>
      </c>
      <c r="AD431">
        <v>1000008225464</v>
      </c>
      <c r="AG431" t="s">
        <v>23648</v>
      </c>
      <c r="AH431" t="s">
        <v>23649</v>
      </c>
      <c r="AI431" t="s">
        <v>23650</v>
      </c>
      <c r="AJ431" t="s">
        <v>23651</v>
      </c>
      <c r="AK431" t="s">
        <v>693</v>
      </c>
      <c r="AL431" t="s">
        <v>23648</v>
      </c>
      <c r="AN431" t="s">
        <v>23650</v>
      </c>
      <c r="AO431" t="s">
        <v>693</v>
      </c>
      <c r="AT431" t="s">
        <v>23652</v>
      </c>
      <c r="AU431" t="s">
        <v>23653</v>
      </c>
      <c r="AV431" t="s">
        <v>23654</v>
      </c>
      <c r="AW431" t="s">
        <v>230</v>
      </c>
      <c r="AX431" t="s">
        <v>230</v>
      </c>
      <c r="AY431" t="s">
        <v>232</v>
      </c>
      <c r="AZ431" t="s">
        <v>232</v>
      </c>
      <c r="BA431" t="s">
        <v>18076</v>
      </c>
      <c r="BB431" s="1">
        <v>46155.440752314818</v>
      </c>
      <c r="BC431">
        <v>2026</v>
      </c>
      <c r="BD431">
        <v>5</v>
      </c>
      <c r="BE431">
        <v>13</v>
      </c>
      <c r="BF431" t="s">
        <v>21387</v>
      </c>
      <c r="BG431" t="s">
        <v>17935</v>
      </c>
      <c r="BH431" t="s">
        <v>17936</v>
      </c>
      <c r="BJ431" t="s">
        <v>23655</v>
      </c>
      <c r="BL431" t="s">
        <v>300</v>
      </c>
      <c r="BM431" t="s">
        <v>23165</v>
      </c>
      <c r="BN431" t="s">
        <v>3306</v>
      </c>
      <c r="BO431" t="s">
        <v>23166</v>
      </c>
      <c r="BP431" t="s">
        <v>3386</v>
      </c>
      <c r="BQ431" t="s">
        <v>23242</v>
      </c>
      <c r="BR431" t="s">
        <v>23656</v>
      </c>
      <c r="BS431" t="s">
        <v>17964</v>
      </c>
      <c r="BT431">
        <v>2026</v>
      </c>
      <c r="BU431">
        <v>5</v>
      </c>
      <c r="BV431">
        <v>13</v>
      </c>
      <c r="BY431" t="s">
        <v>330</v>
      </c>
      <c r="BZ431" t="s">
        <v>18083</v>
      </c>
      <c r="CA431" s="1">
        <v>46155.44027777778</v>
      </c>
      <c r="CB431" s="2">
        <v>46155</v>
      </c>
      <c r="CE431" t="s">
        <v>2810</v>
      </c>
      <c r="CY431" s="1"/>
      <c r="DQ431" t="s">
        <v>17918</v>
      </c>
      <c r="DR431" t="s">
        <v>693</v>
      </c>
      <c r="DS431" t="s">
        <v>693</v>
      </c>
      <c r="DT431" t="s">
        <v>693</v>
      </c>
      <c r="DV431" t="s">
        <v>693</v>
      </c>
      <c r="EA431" t="s">
        <v>693</v>
      </c>
      <c r="EB431" t="s">
        <v>693</v>
      </c>
      <c r="EP431" t="s">
        <v>19839</v>
      </c>
      <c r="EQ431" t="s">
        <v>18084</v>
      </c>
      <c r="ES431" t="s">
        <v>281</v>
      </c>
      <c r="ET431" t="s">
        <v>23169</v>
      </c>
      <c r="EU431" t="s">
        <v>17962</v>
      </c>
      <c r="EZ431" t="s">
        <v>270</v>
      </c>
      <c r="FB431" t="s">
        <v>281</v>
      </c>
      <c r="FD431" t="s">
        <v>21393</v>
      </c>
      <c r="FE431" t="s">
        <v>281</v>
      </c>
      <c r="FF431" s="1">
        <v>46155.633611111109</v>
      </c>
      <c r="FG431">
        <v>4.63</v>
      </c>
      <c r="FH431">
        <v>0</v>
      </c>
      <c r="FI431">
        <v>1</v>
      </c>
      <c r="FM431" t="s">
        <v>17949</v>
      </c>
    </row>
    <row r="432" spans="1:169" x14ac:dyDescent="0.3">
      <c r="A432">
        <v>0</v>
      </c>
      <c r="B432" t="s">
        <v>17916</v>
      </c>
      <c r="C432" t="s">
        <v>17916</v>
      </c>
      <c r="E432" t="s">
        <v>17918</v>
      </c>
      <c r="F432">
        <v>46157.5</v>
      </c>
      <c r="G432">
        <v>2026</v>
      </c>
      <c r="H432">
        <v>5</v>
      </c>
      <c r="I432">
        <v>15</v>
      </c>
      <c r="O432" t="s">
        <v>17964</v>
      </c>
      <c r="P432">
        <v>2026</v>
      </c>
      <c r="Q432">
        <v>5</v>
      </c>
      <c r="R432">
        <v>13</v>
      </c>
      <c r="S432" t="s">
        <v>23657</v>
      </c>
      <c r="T432" t="s">
        <v>23658</v>
      </c>
      <c r="Y432" t="s">
        <v>17916</v>
      </c>
      <c r="AB432" t="s">
        <v>251</v>
      </c>
      <c r="AC432" t="s">
        <v>17924</v>
      </c>
      <c r="AD432">
        <v>1000008226160</v>
      </c>
      <c r="AI432" t="s">
        <v>23659</v>
      </c>
      <c r="AJ432" t="s">
        <v>23660</v>
      </c>
      <c r="AK432" t="s">
        <v>693</v>
      </c>
      <c r="AN432" t="s">
        <v>23659</v>
      </c>
      <c r="AO432" t="s">
        <v>693</v>
      </c>
      <c r="AT432" t="s">
        <v>23661</v>
      </c>
      <c r="AU432" t="s">
        <v>23662</v>
      </c>
      <c r="AV432" t="s">
        <v>23663</v>
      </c>
      <c r="AW432" t="s">
        <v>230</v>
      </c>
      <c r="AX432" t="s">
        <v>230</v>
      </c>
      <c r="AY432" t="s">
        <v>380</v>
      </c>
      <c r="AZ432" t="s">
        <v>380</v>
      </c>
      <c r="BA432" t="s">
        <v>255</v>
      </c>
      <c r="BB432" s="1">
        <v>46155.531481481485</v>
      </c>
      <c r="BC432">
        <v>2026</v>
      </c>
      <c r="BD432">
        <v>5</v>
      </c>
      <c r="BE432">
        <v>13</v>
      </c>
      <c r="BF432" t="s">
        <v>18338</v>
      </c>
      <c r="BG432" t="s">
        <v>18130</v>
      </c>
      <c r="BH432" t="s">
        <v>17936</v>
      </c>
      <c r="BJ432" t="s">
        <v>23664</v>
      </c>
      <c r="BL432" t="s">
        <v>300</v>
      </c>
      <c r="BM432" t="s">
        <v>23165</v>
      </c>
      <c r="BN432" t="s">
        <v>3306</v>
      </c>
      <c r="BO432" t="s">
        <v>23166</v>
      </c>
      <c r="BP432" t="s">
        <v>23665</v>
      </c>
      <c r="BQ432" t="s">
        <v>23229</v>
      </c>
      <c r="BR432" t="s">
        <v>23666</v>
      </c>
      <c r="BS432" t="s">
        <v>17964</v>
      </c>
      <c r="BT432">
        <v>2026</v>
      </c>
      <c r="BU432">
        <v>5</v>
      </c>
      <c r="BV432">
        <v>13</v>
      </c>
      <c r="BY432" t="s">
        <v>693</v>
      </c>
      <c r="BZ432" t="s">
        <v>17943</v>
      </c>
      <c r="CA432" s="1">
        <v>46155.53125</v>
      </c>
      <c r="CB432" s="2">
        <v>46156</v>
      </c>
      <c r="CE432" t="s">
        <v>2810</v>
      </c>
      <c r="CY432" s="1"/>
      <c r="DQ432" t="s">
        <v>17918</v>
      </c>
      <c r="DS432" t="s">
        <v>693</v>
      </c>
      <c r="EP432" t="s">
        <v>19839</v>
      </c>
      <c r="EQ432" t="s">
        <v>255</v>
      </c>
      <c r="ER432" t="s">
        <v>17945</v>
      </c>
      <c r="ES432" t="s">
        <v>281</v>
      </c>
      <c r="ET432" t="s">
        <v>23169</v>
      </c>
      <c r="EU432" t="s">
        <v>17962</v>
      </c>
      <c r="EZ432" t="s">
        <v>270</v>
      </c>
      <c r="FB432" t="s">
        <v>281</v>
      </c>
      <c r="FD432" t="s">
        <v>17948</v>
      </c>
      <c r="FE432" t="s">
        <v>281</v>
      </c>
      <c r="FF432" s="1">
        <v>46155.550127314818</v>
      </c>
      <c r="FG432">
        <v>0.45</v>
      </c>
      <c r="FH432">
        <v>0</v>
      </c>
      <c r="FI432">
        <v>1</v>
      </c>
      <c r="FM432" t="s">
        <v>17949</v>
      </c>
    </row>
    <row r="433" spans="1:169" x14ac:dyDescent="0.3">
      <c r="A433">
        <v>0</v>
      </c>
      <c r="B433" t="s">
        <v>17917</v>
      </c>
      <c r="C433" t="s">
        <v>17916</v>
      </c>
      <c r="D433" t="s">
        <v>18601</v>
      </c>
      <c r="E433" t="s">
        <v>17918</v>
      </c>
      <c r="F433">
        <v>46157.291666666664</v>
      </c>
      <c r="G433">
        <v>2026</v>
      </c>
      <c r="H433">
        <v>5</v>
      </c>
      <c r="I433">
        <v>15</v>
      </c>
      <c r="J433" t="s">
        <v>17963</v>
      </c>
      <c r="O433" t="s">
        <v>17964</v>
      </c>
      <c r="P433">
        <v>2026</v>
      </c>
      <c r="Q433">
        <v>5</v>
      </c>
      <c r="R433">
        <v>13</v>
      </c>
      <c r="S433" t="s">
        <v>23667</v>
      </c>
      <c r="T433" t="s">
        <v>23668</v>
      </c>
      <c r="Y433" t="s">
        <v>17916</v>
      </c>
      <c r="AB433" t="s">
        <v>251</v>
      </c>
      <c r="AC433" t="s">
        <v>17924</v>
      </c>
      <c r="AD433">
        <v>1000008226177</v>
      </c>
      <c r="AG433" t="s">
        <v>23669</v>
      </c>
      <c r="AI433" t="s">
        <v>23670</v>
      </c>
      <c r="AJ433" t="s">
        <v>23671</v>
      </c>
      <c r="AK433" t="s">
        <v>693</v>
      </c>
      <c r="AN433" t="s">
        <v>23670</v>
      </c>
      <c r="AO433" t="s">
        <v>693</v>
      </c>
      <c r="AT433" t="s">
        <v>23672</v>
      </c>
      <c r="AU433" t="s">
        <v>23673</v>
      </c>
      <c r="AV433" t="s">
        <v>23674</v>
      </c>
      <c r="AW433" t="s">
        <v>230</v>
      </c>
      <c r="AX433" t="s">
        <v>230</v>
      </c>
      <c r="AY433" t="s">
        <v>232</v>
      </c>
      <c r="AZ433" t="s">
        <v>232</v>
      </c>
      <c r="BA433" t="s">
        <v>255</v>
      </c>
      <c r="BB433" s="1">
        <v>46155.534502314818</v>
      </c>
      <c r="BC433">
        <v>2026</v>
      </c>
      <c r="BD433">
        <v>5</v>
      </c>
      <c r="BE433">
        <v>13</v>
      </c>
      <c r="BF433" t="s">
        <v>18100</v>
      </c>
      <c r="BG433" t="s">
        <v>17935</v>
      </c>
      <c r="BH433" t="s">
        <v>17936</v>
      </c>
      <c r="BJ433" t="s">
        <v>23675</v>
      </c>
      <c r="BL433" t="s">
        <v>300</v>
      </c>
      <c r="BM433" t="s">
        <v>23165</v>
      </c>
      <c r="BN433" t="s">
        <v>3306</v>
      </c>
      <c r="BO433" t="s">
        <v>23166</v>
      </c>
      <c r="BP433" t="s">
        <v>2346</v>
      </c>
      <c r="BQ433" t="s">
        <v>23215</v>
      </c>
      <c r="BR433" t="s">
        <v>23676</v>
      </c>
      <c r="BS433" t="s">
        <v>17964</v>
      </c>
      <c r="BT433">
        <v>2026</v>
      </c>
      <c r="BU433">
        <v>5</v>
      </c>
      <c r="BV433">
        <v>13</v>
      </c>
      <c r="BY433" t="s">
        <v>693</v>
      </c>
      <c r="BZ433" t="s">
        <v>17943</v>
      </c>
      <c r="CA433" s="1">
        <v>46155.53402777778</v>
      </c>
      <c r="CB433" s="2">
        <v>46156</v>
      </c>
      <c r="CE433" t="s">
        <v>2810</v>
      </c>
      <c r="CY433" s="1"/>
      <c r="DQ433" t="s">
        <v>17918</v>
      </c>
      <c r="DS433" t="s">
        <v>693</v>
      </c>
      <c r="EP433" t="s">
        <v>19839</v>
      </c>
      <c r="EQ433" t="s">
        <v>255</v>
      </c>
      <c r="ER433" t="s">
        <v>17945</v>
      </c>
      <c r="ES433" t="s">
        <v>281</v>
      </c>
      <c r="ET433" t="s">
        <v>23169</v>
      </c>
      <c r="EU433" t="s">
        <v>17962</v>
      </c>
      <c r="EZ433" t="s">
        <v>270</v>
      </c>
      <c r="FB433" t="s">
        <v>281</v>
      </c>
      <c r="FD433" t="s">
        <v>17948</v>
      </c>
      <c r="FE433" t="s">
        <v>281</v>
      </c>
      <c r="FF433" s="1">
        <v>46155.716770833336</v>
      </c>
      <c r="FG433">
        <v>4.37</v>
      </c>
      <c r="FH433">
        <v>0</v>
      </c>
      <c r="FI433">
        <v>2</v>
      </c>
      <c r="FM433" t="s">
        <v>17949</v>
      </c>
    </row>
    <row r="434" spans="1:169" x14ac:dyDescent="0.3">
      <c r="A434">
        <v>0</v>
      </c>
      <c r="B434" t="s">
        <v>17916</v>
      </c>
      <c r="C434" t="s">
        <v>17916</v>
      </c>
      <c r="E434" t="s">
        <v>17918</v>
      </c>
      <c r="F434">
        <v>46157.5</v>
      </c>
      <c r="G434">
        <v>2026</v>
      </c>
      <c r="H434">
        <v>5</v>
      </c>
      <c r="I434">
        <v>15</v>
      </c>
      <c r="O434" t="s">
        <v>17964</v>
      </c>
      <c r="P434">
        <v>2026</v>
      </c>
      <c r="Q434">
        <v>5</v>
      </c>
      <c r="R434">
        <v>13</v>
      </c>
      <c r="S434" t="s">
        <v>23677</v>
      </c>
      <c r="T434" t="s">
        <v>23678</v>
      </c>
      <c r="Y434" t="s">
        <v>17916</v>
      </c>
      <c r="AB434" t="s">
        <v>251</v>
      </c>
      <c r="AC434" t="s">
        <v>17924</v>
      </c>
      <c r="AD434">
        <v>1000008225081</v>
      </c>
      <c r="AG434" t="s">
        <v>23679</v>
      </c>
      <c r="AI434" t="s">
        <v>23680</v>
      </c>
      <c r="AJ434" t="s">
        <v>23681</v>
      </c>
      <c r="AK434" t="s">
        <v>693</v>
      </c>
      <c r="AM434" t="s">
        <v>23682</v>
      </c>
      <c r="AN434" t="s">
        <v>23680</v>
      </c>
      <c r="AO434" t="s">
        <v>693</v>
      </c>
      <c r="AP434" t="s">
        <v>23682</v>
      </c>
      <c r="AR434" t="s">
        <v>23682</v>
      </c>
      <c r="AS434" t="s">
        <v>23682</v>
      </c>
      <c r="AT434" t="s">
        <v>23683</v>
      </c>
      <c r="AU434" t="s">
        <v>23684</v>
      </c>
      <c r="AV434" t="s">
        <v>23685</v>
      </c>
      <c r="AW434" t="s">
        <v>230</v>
      </c>
      <c r="AX434" t="s">
        <v>230</v>
      </c>
      <c r="AY434" t="s">
        <v>380</v>
      </c>
      <c r="AZ434" t="s">
        <v>380</v>
      </c>
      <c r="BA434" t="s">
        <v>255</v>
      </c>
      <c r="BB434" s="1">
        <v>46155.378541666665</v>
      </c>
      <c r="BC434">
        <v>2026</v>
      </c>
      <c r="BD434">
        <v>5</v>
      </c>
      <c r="BE434">
        <v>13</v>
      </c>
      <c r="BF434" t="s">
        <v>17934</v>
      </c>
      <c r="BG434" t="s">
        <v>18130</v>
      </c>
      <c r="BH434" t="s">
        <v>17936</v>
      </c>
      <c r="BJ434" t="s">
        <v>23682</v>
      </c>
      <c r="BL434" t="s">
        <v>300</v>
      </c>
      <c r="BM434" t="s">
        <v>23165</v>
      </c>
      <c r="BN434" t="s">
        <v>3306</v>
      </c>
      <c r="BO434" t="s">
        <v>23166</v>
      </c>
      <c r="BP434" t="s">
        <v>3320</v>
      </c>
      <c r="BQ434" t="s">
        <v>23279</v>
      </c>
      <c r="BR434" t="s">
        <v>23686</v>
      </c>
      <c r="BS434" t="s">
        <v>17964</v>
      </c>
      <c r="BT434">
        <v>2026</v>
      </c>
      <c r="BU434">
        <v>5</v>
      </c>
      <c r="BV434">
        <v>13</v>
      </c>
      <c r="BY434" t="s">
        <v>693</v>
      </c>
      <c r="BZ434" t="s">
        <v>17943</v>
      </c>
      <c r="CA434" s="1">
        <v>46155.378472222219</v>
      </c>
      <c r="CB434" s="2">
        <v>46155</v>
      </c>
      <c r="CE434" t="s">
        <v>2810</v>
      </c>
      <c r="CY434" s="1"/>
      <c r="DQ434" t="s">
        <v>17918</v>
      </c>
      <c r="DS434" t="s">
        <v>693</v>
      </c>
      <c r="EP434" t="s">
        <v>19839</v>
      </c>
      <c r="EQ434" t="s">
        <v>255</v>
      </c>
      <c r="ER434" t="s">
        <v>17945</v>
      </c>
      <c r="ES434" t="s">
        <v>281</v>
      </c>
      <c r="ET434" t="s">
        <v>23169</v>
      </c>
      <c r="EU434" t="s">
        <v>17962</v>
      </c>
      <c r="EZ434" t="s">
        <v>270</v>
      </c>
      <c r="FB434" t="s">
        <v>281</v>
      </c>
      <c r="FD434" t="s">
        <v>17948</v>
      </c>
      <c r="FE434" t="s">
        <v>281</v>
      </c>
      <c r="FF434" s="1">
        <v>46155.425219907411</v>
      </c>
      <c r="FG434">
        <v>1.1200000000000001</v>
      </c>
      <c r="FH434">
        <v>0</v>
      </c>
      <c r="FI434">
        <v>1</v>
      </c>
      <c r="FM434" t="s">
        <v>17949</v>
      </c>
    </row>
    <row r="435" spans="1:169" x14ac:dyDescent="0.3">
      <c r="A435">
        <v>0</v>
      </c>
      <c r="B435" t="s">
        <v>17916</v>
      </c>
      <c r="C435" t="s">
        <v>17916</v>
      </c>
      <c r="E435" t="s">
        <v>17918</v>
      </c>
      <c r="F435">
        <v>46156.5</v>
      </c>
      <c r="G435">
        <v>2026</v>
      </c>
      <c r="H435">
        <v>5</v>
      </c>
      <c r="I435">
        <v>14</v>
      </c>
      <c r="J435" t="s">
        <v>17919</v>
      </c>
      <c r="O435" t="s">
        <v>17964</v>
      </c>
      <c r="P435">
        <v>2026</v>
      </c>
      <c r="Q435">
        <v>5</v>
      </c>
      <c r="R435">
        <v>13</v>
      </c>
      <c r="S435" t="s">
        <v>23687</v>
      </c>
      <c r="T435" t="s">
        <v>23688</v>
      </c>
      <c r="Y435" t="s">
        <v>17916</v>
      </c>
      <c r="AB435" t="s">
        <v>251</v>
      </c>
      <c r="AC435" t="s">
        <v>17924</v>
      </c>
      <c r="AD435">
        <v>1000008226545</v>
      </c>
      <c r="AI435" t="s">
        <v>23689</v>
      </c>
      <c r="AJ435" t="s">
        <v>23690</v>
      </c>
      <c r="AK435" t="s">
        <v>693</v>
      </c>
      <c r="AM435" t="s">
        <v>23691</v>
      </c>
      <c r="AN435" t="s">
        <v>23689</v>
      </c>
      <c r="AO435" t="s">
        <v>693</v>
      </c>
      <c r="AP435" t="s">
        <v>23691</v>
      </c>
      <c r="AR435" t="s">
        <v>23691</v>
      </c>
      <c r="AS435" t="s">
        <v>23691</v>
      </c>
      <c r="AT435" t="s">
        <v>23692</v>
      </c>
      <c r="AU435" t="s">
        <v>23693</v>
      </c>
      <c r="AV435" t="s">
        <v>23694</v>
      </c>
      <c r="AW435" t="s">
        <v>230</v>
      </c>
      <c r="AX435" t="s">
        <v>230</v>
      </c>
      <c r="AY435" t="s">
        <v>1879</v>
      </c>
      <c r="AZ435" t="s">
        <v>1879</v>
      </c>
      <c r="BA435" t="s">
        <v>255</v>
      </c>
      <c r="BB435" s="1">
        <v>46155.595439814817</v>
      </c>
      <c r="BC435">
        <v>2026</v>
      </c>
      <c r="BD435">
        <v>5</v>
      </c>
      <c r="BE435">
        <v>13</v>
      </c>
      <c r="BF435" t="s">
        <v>18010</v>
      </c>
      <c r="BG435" t="s">
        <v>17935</v>
      </c>
      <c r="BH435" t="s">
        <v>17936</v>
      </c>
      <c r="BJ435" t="s">
        <v>23695</v>
      </c>
      <c r="BL435" t="s">
        <v>300</v>
      </c>
      <c r="BM435" t="s">
        <v>23165</v>
      </c>
      <c r="BN435" t="s">
        <v>3306</v>
      </c>
      <c r="BO435" t="s">
        <v>23166</v>
      </c>
      <c r="BP435" t="s">
        <v>3335</v>
      </c>
      <c r="BQ435" t="s">
        <v>23326</v>
      </c>
      <c r="BR435" t="s">
        <v>23696</v>
      </c>
      <c r="BS435" t="s">
        <v>17964</v>
      </c>
      <c r="BT435">
        <v>2026</v>
      </c>
      <c r="BU435">
        <v>5</v>
      </c>
      <c r="BV435">
        <v>13</v>
      </c>
      <c r="BY435" t="s">
        <v>693</v>
      </c>
      <c r="BZ435" t="s">
        <v>17943</v>
      </c>
      <c r="CA435" s="1">
        <v>46155.595138888886</v>
      </c>
      <c r="CB435" s="2">
        <v>46156</v>
      </c>
      <c r="CE435" t="s">
        <v>2810</v>
      </c>
      <c r="CY435" s="1"/>
      <c r="DQ435" t="s">
        <v>17918</v>
      </c>
      <c r="DS435" t="s">
        <v>693</v>
      </c>
      <c r="EP435" t="s">
        <v>19839</v>
      </c>
      <c r="EQ435" t="s">
        <v>255</v>
      </c>
      <c r="ER435" t="s">
        <v>17945</v>
      </c>
      <c r="ES435" t="s">
        <v>281</v>
      </c>
      <c r="ET435" t="s">
        <v>23169</v>
      </c>
      <c r="EU435" t="s">
        <v>17962</v>
      </c>
      <c r="EZ435" t="s">
        <v>270</v>
      </c>
      <c r="FB435" t="s">
        <v>281</v>
      </c>
      <c r="FD435" t="s">
        <v>17948</v>
      </c>
      <c r="FE435" t="s">
        <v>281</v>
      </c>
      <c r="FF435" s="1">
        <v>46155.716770833336</v>
      </c>
      <c r="FG435">
        <v>2.91</v>
      </c>
      <c r="FH435">
        <v>0</v>
      </c>
      <c r="FI435">
        <v>1</v>
      </c>
      <c r="FM435" t="s">
        <v>17949</v>
      </c>
    </row>
    <row r="436" spans="1:169" x14ac:dyDescent="0.3">
      <c r="A436">
        <v>0</v>
      </c>
      <c r="B436" t="s">
        <v>17916</v>
      </c>
      <c r="C436" t="s">
        <v>17916</v>
      </c>
      <c r="E436" t="s">
        <v>17918</v>
      </c>
      <c r="F436">
        <v>46157.291666666664</v>
      </c>
      <c r="G436">
        <v>2026</v>
      </c>
      <c r="H436">
        <v>5</v>
      </c>
      <c r="I436">
        <v>15</v>
      </c>
      <c r="J436" t="s">
        <v>17963</v>
      </c>
      <c r="O436" t="s">
        <v>17964</v>
      </c>
      <c r="P436">
        <v>2026</v>
      </c>
      <c r="Q436">
        <v>5</v>
      </c>
      <c r="R436">
        <v>13</v>
      </c>
      <c r="S436" t="s">
        <v>23697</v>
      </c>
      <c r="T436" t="s">
        <v>23698</v>
      </c>
      <c r="Y436" t="s">
        <v>17916</v>
      </c>
      <c r="AB436" t="s">
        <v>251</v>
      </c>
      <c r="AC436" t="s">
        <v>17924</v>
      </c>
      <c r="AD436">
        <v>1000008226718</v>
      </c>
      <c r="AI436" t="s">
        <v>23699</v>
      </c>
      <c r="AJ436" t="s">
        <v>23700</v>
      </c>
      <c r="AK436" t="s">
        <v>693</v>
      </c>
      <c r="AN436" t="s">
        <v>23699</v>
      </c>
      <c r="AO436" t="s">
        <v>693</v>
      </c>
      <c r="AT436" t="s">
        <v>23701</v>
      </c>
      <c r="AU436" t="s">
        <v>23702</v>
      </c>
      <c r="AV436" t="s">
        <v>23703</v>
      </c>
      <c r="AW436" t="s">
        <v>230</v>
      </c>
      <c r="AX436" t="s">
        <v>230</v>
      </c>
      <c r="AY436" t="s">
        <v>380</v>
      </c>
      <c r="AZ436" t="s">
        <v>380</v>
      </c>
      <c r="BA436" t="s">
        <v>255</v>
      </c>
      <c r="BB436" s="1">
        <v>46155.624837962961</v>
      </c>
      <c r="BC436">
        <v>2026</v>
      </c>
      <c r="BD436">
        <v>5</v>
      </c>
      <c r="BE436">
        <v>13</v>
      </c>
      <c r="BF436" t="s">
        <v>19187</v>
      </c>
      <c r="BG436" t="s">
        <v>18130</v>
      </c>
      <c r="BH436" t="s">
        <v>17936</v>
      </c>
      <c r="BJ436" t="s">
        <v>23704</v>
      </c>
      <c r="BL436" t="s">
        <v>300</v>
      </c>
      <c r="BM436" t="s">
        <v>23165</v>
      </c>
      <c r="BN436" t="s">
        <v>3306</v>
      </c>
      <c r="BO436" t="s">
        <v>23166</v>
      </c>
      <c r="BP436" t="s">
        <v>2842</v>
      </c>
      <c r="BQ436" t="s">
        <v>23705</v>
      </c>
      <c r="BR436" t="s">
        <v>3364</v>
      </c>
      <c r="BS436" t="s">
        <v>17964</v>
      </c>
      <c r="BT436">
        <v>2026</v>
      </c>
      <c r="BU436">
        <v>5</v>
      </c>
      <c r="BV436">
        <v>13</v>
      </c>
      <c r="BY436" t="s">
        <v>693</v>
      </c>
      <c r="BZ436" t="s">
        <v>17943</v>
      </c>
      <c r="CA436" s="1">
        <v>46155.624305555553</v>
      </c>
      <c r="CB436" s="2">
        <v>46156</v>
      </c>
      <c r="CE436" t="s">
        <v>2810</v>
      </c>
      <c r="CY436" s="1"/>
      <c r="DQ436" t="s">
        <v>17918</v>
      </c>
      <c r="DS436" t="s">
        <v>693</v>
      </c>
      <c r="EP436" t="s">
        <v>19839</v>
      </c>
      <c r="EQ436" t="s">
        <v>255</v>
      </c>
      <c r="ER436" t="s">
        <v>17945</v>
      </c>
      <c r="ES436" t="s">
        <v>281</v>
      </c>
      <c r="ET436" t="s">
        <v>23169</v>
      </c>
      <c r="EU436" t="s">
        <v>17962</v>
      </c>
      <c r="EZ436" t="s">
        <v>270</v>
      </c>
      <c r="FB436" t="s">
        <v>281</v>
      </c>
      <c r="FD436" t="s">
        <v>17948</v>
      </c>
      <c r="FE436" t="s">
        <v>281</v>
      </c>
      <c r="FF436" s="1">
        <v>46155.675104166665</v>
      </c>
      <c r="FG436">
        <v>1.21</v>
      </c>
      <c r="FH436">
        <v>0</v>
      </c>
      <c r="FI436">
        <v>1</v>
      </c>
      <c r="FM436" t="s">
        <v>17949</v>
      </c>
    </row>
    <row r="437" spans="1:169" x14ac:dyDescent="0.3">
      <c r="A437">
        <v>0</v>
      </c>
      <c r="B437" t="s">
        <v>17916</v>
      </c>
      <c r="C437" t="s">
        <v>17916</v>
      </c>
      <c r="E437" t="s">
        <v>17918</v>
      </c>
      <c r="F437">
        <v>46157.291666666664</v>
      </c>
      <c r="G437">
        <v>2026</v>
      </c>
      <c r="H437">
        <v>5</v>
      </c>
      <c r="I437">
        <v>15</v>
      </c>
      <c r="J437" t="s">
        <v>17963</v>
      </c>
      <c r="O437" t="s">
        <v>17964</v>
      </c>
      <c r="P437">
        <v>2026</v>
      </c>
      <c r="Q437">
        <v>5</v>
      </c>
      <c r="R437">
        <v>13</v>
      </c>
      <c r="S437" t="s">
        <v>23706</v>
      </c>
      <c r="T437" t="s">
        <v>23707</v>
      </c>
      <c r="Y437" t="s">
        <v>17916</v>
      </c>
      <c r="AB437" t="s">
        <v>251</v>
      </c>
      <c r="AC437" t="s">
        <v>18065</v>
      </c>
      <c r="AD437">
        <v>1000008226929</v>
      </c>
      <c r="AG437" t="s">
        <v>23708</v>
      </c>
      <c r="AH437" t="s">
        <v>23709</v>
      </c>
      <c r="AI437" t="s">
        <v>23710</v>
      </c>
      <c r="AJ437" t="s">
        <v>23711</v>
      </c>
      <c r="AK437" t="s">
        <v>693</v>
      </c>
      <c r="AL437" t="s">
        <v>23708</v>
      </c>
      <c r="AM437" t="s">
        <v>23712</v>
      </c>
      <c r="AN437" t="s">
        <v>23710</v>
      </c>
      <c r="AO437" t="s">
        <v>693</v>
      </c>
      <c r="AP437" t="s">
        <v>23712</v>
      </c>
      <c r="AR437" t="s">
        <v>23712</v>
      </c>
      <c r="AS437" t="s">
        <v>23712</v>
      </c>
      <c r="AT437" t="s">
        <v>23713</v>
      </c>
      <c r="AU437" t="s">
        <v>23714</v>
      </c>
      <c r="AV437" t="s">
        <v>23715</v>
      </c>
      <c r="AW437" t="s">
        <v>230</v>
      </c>
      <c r="AX437" t="s">
        <v>230</v>
      </c>
      <c r="AY437" t="s">
        <v>380</v>
      </c>
      <c r="AZ437" t="s">
        <v>380</v>
      </c>
      <c r="BA437" t="s">
        <v>18076</v>
      </c>
      <c r="BB437" s="1">
        <v>46155.645960648151</v>
      </c>
      <c r="BC437">
        <v>2026</v>
      </c>
      <c r="BD437">
        <v>5</v>
      </c>
      <c r="BE437">
        <v>13</v>
      </c>
      <c r="BF437" t="s">
        <v>18129</v>
      </c>
      <c r="BG437" t="s">
        <v>18130</v>
      </c>
      <c r="BH437" t="s">
        <v>17936</v>
      </c>
      <c r="BJ437" t="s">
        <v>23716</v>
      </c>
      <c r="BL437" t="s">
        <v>300</v>
      </c>
      <c r="BM437" t="s">
        <v>23165</v>
      </c>
      <c r="BN437" t="s">
        <v>3306</v>
      </c>
      <c r="BO437" t="s">
        <v>23166</v>
      </c>
      <c r="BP437" t="s">
        <v>3396</v>
      </c>
      <c r="BQ437" t="s">
        <v>23338</v>
      </c>
      <c r="BR437" t="s">
        <v>23717</v>
      </c>
      <c r="BS437" t="s">
        <v>17964</v>
      </c>
      <c r="BT437">
        <v>2026</v>
      </c>
      <c r="BU437">
        <v>5</v>
      </c>
      <c r="BV437">
        <v>13</v>
      </c>
      <c r="BY437" t="s">
        <v>386</v>
      </c>
      <c r="BZ437" t="s">
        <v>18083</v>
      </c>
      <c r="CA437" s="1">
        <v>46155.645833333336</v>
      </c>
      <c r="CB437" s="2">
        <v>46156</v>
      </c>
      <c r="CE437" t="s">
        <v>2810</v>
      </c>
      <c r="CY437" s="1"/>
      <c r="DQ437" t="s">
        <v>17918</v>
      </c>
      <c r="DR437" t="s">
        <v>693</v>
      </c>
      <c r="DS437" t="s">
        <v>693</v>
      </c>
      <c r="DT437" t="s">
        <v>693</v>
      </c>
      <c r="DV437" t="s">
        <v>693</v>
      </c>
      <c r="EA437" t="s">
        <v>693</v>
      </c>
      <c r="EB437" t="s">
        <v>693</v>
      </c>
      <c r="EP437" t="s">
        <v>19839</v>
      </c>
      <c r="EQ437" t="s">
        <v>18084</v>
      </c>
      <c r="ES437" t="s">
        <v>281</v>
      </c>
      <c r="ET437" t="s">
        <v>23169</v>
      </c>
      <c r="EU437" t="s">
        <v>17962</v>
      </c>
      <c r="EZ437" t="s">
        <v>270</v>
      </c>
      <c r="FB437" t="s">
        <v>281</v>
      </c>
      <c r="FD437" t="s">
        <v>18133</v>
      </c>
      <c r="FE437" t="s">
        <v>281</v>
      </c>
      <c r="FF437" s="1">
        <v>46155.675104166665</v>
      </c>
      <c r="FG437">
        <v>0.7</v>
      </c>
      <c r="FH437">
        <v>0</v>
      </c>
      <c r="FI437">
        <v>1</v>
      </c>
      <c r="FM437" t="s">
        <v>17949</v>
      </c>
    </row>
    <row r="438" spans="1:169" x14ac:dyDescent="0.3">
      <c r="A438">
        <v>0</v>
      </c>
      <c r="B438" t="s">
        <v>17916</v>
      </c>
      <c r="C438" t="s">
        <v>17916</v>
      </c>
      <c r="E438" t="s">
        <v>17918</v>
      </c>
      <c r="F438">
        <v>46159.5</v>
      </c>
      <c r="G438">
        <v>2026</v>
      </c>
      <c r="H438">
        <v>5</v>
      </c>
      <c r="I438">
        <v>17</v>
      </c>
      <c r="J438" t="s">
        <v>17919</v>
      </c>
      <c r="O438" t="s">
        <v>17964</v>
      </c>
      <c r="P438">
        <v>2026</v>
      </c>
      <c r="Q438">
        <v>5</v>
      </c>
      <c r="R438">
        <v>13</v>
      </c>
      <c r="S438" t="s">
        <v>23718</v>
      </c>
      <c r="T438" t="s">
        <v>23719</v>
      </c>
      <c r="Y438" t="s">
        <v>17916</v>
      </c>
      <c r="AB438" t="s">
        <v>251</v>
      </c>
      <c r="AC438" t="s">
        <v>17924</v>
      </c>
      <c r="AD438">
        <v>1000008227002</v>
      </c>
      <c r="AG438" t="s">
        <v>23720</v>
      </c>
      <c r="AI438" t="s">
        <v>23721</v>
      </c>
      <c r="AJ438" t="s">
        <v>23722</v>
      </c>
      <c r="AK438" t="s">
        <v>693</v>
      </c>
      <c r="AM438" t="s">
        <v>23723</v>
      </c>
      <c r="AN438" t="s">
        <v>23721</v>
      </c>
      <c r="AO438" t="s">
        <v>693</v>
      </c>
      <c r="AP438" t="s">
        <v>23724</v>
      </c>
      <c r="AR438" t="s">
        <v>23723</v>
      </c>
      <c r="AS438" t="s">
        <v>23724</v>
      </c>
      <c r="AT438" t="s">
        <v>23725</v>
      </c>
      <c r="AU438" t="s">
        <v>23726</v>
      </c>
      <c r="AV438" t="s">
        <v>23727</v>
      </c>
      <c r="AW438" t="s">
        <v>230</v>
      </c>
      <c r="AX438" t="s">
        <v>230</v>
      </c>
      <c r="AY438" t="s">
        <v>380</v>
      </c>
      <c r="AZ438" t="s">
        <v>380</v>
      </c>
      <c r="BA438" t="s">
        <v>255</v>
      </c>
      <c r="BB438" s="1">
        <v>46155.653981481482</v>
      </c>
      <c r="BC438">
        <v>2026</v>
      </c>
      <c r="BD438">
        <v>5</v>
      </c>
      <c r="BE438">
        <v>13</v>
      </c>
      <c r="BF438" t="s">
        <v>18100</v>
      </c>
      <c r="BG438" t="s">
        <v>18130</v>
      </c>
      <c r="BH438" t="s">
        <v>17936</v>
      </c>
      <c r="BJ438" t="s">
        <v>23723</v>
      </c>
      <c r="BL438" t="s">
        <v>300</v>
      </c>
      <c r="BM438" t="s">
        <v>23165</v>
      </c>
      <c r="BN438" t="s">
        <v>3306</v>
      </c>
      <c r="BO438" t="s">
        <v>23166</v>
      </c>
      <c r="BP438" t="s">
        <v>3374</v>
      </c>
      <c r="BQ438" t="s">
        <v>23190</v>
      </c>
      <c r="BR438" t="s">
        <v>23728</v>
      </c>
      <c r="BS438" t="s">
        <v>17964</v>
      </c>
      <c r="BT438">
        <v>2026</v>
      </c>
      <c r="BU438">
        <v>5</v>
      </c>
      <c r="BV438">
        <v>13</v>
      </c>
      <c r="BY438" t="s">
        <v>693</v>
      </c>
      <c r="BZ438" t="s">
        <v>17943</v>
      </c>
      <c r="CA438" s="1">
        <v>46155.65347222222</v>
      </c>
      <c r="CB438" s="2">
        <v>46156</v>
      </c>
      <c r="CE438" t="s">
        <v>2810</v>
      </c>
      <c r="CY438" s="1"/>
      <c r="DQ438" t="s">
        <v>17918</v>
      </c>
      <c r="DS438" t="s">
        <v>693</v>
      </c>
      <c r="EP438" t="s">
        <v>19839</v>
      </c>
      <c r="EQ438" t="s">
        <v>255</v>
      </c>
      <c r="ER438" t="s">
        <v>17945</v>
      </c>
      <c r="ES438" t="s">
        <v>281</v>
      </c>
      <c r="ET438" t="s">
        <v>23169</v>
      </c>
      <c r="EU438" t="s">
        <v>17962</v>
      </c>
      <c r="EZ438" t="s">
        <v>270</v>
      </c>
      <c r="FB438" t="s">
        <v>281</v>
      </c>
      <c r="FD438" t="s">
        <v>17948</v>
      </c>
      <c r="FE438" t="s">
        <v>281</v>
      </c>
      <c r="FF438" s="1">
        <v>46155.675104166665</v>
      </c>
      <c r="FG438">
        <v>0.51</v>
      </c>
      <c r="FH438">
        <v>0</v>
      </c>
      <c r="FI438">
        <v>1</v>
      </c>
      <c r="FM438" t="s">
        <v>17949</v>
      </c>
    </row>
    <row r="439" spans="1:169" x14ac:dyDescent="0.3">
      <c r="A439">
        <v>0</v>
      </c>
      <c r="B439" t="s">
        <v>17916</v>
      </c>
      <c r="C439" t="s">
        <v>17916</v>
      </c>
      <c r="E439" t="s">
        <v>17918</v>
      </c>
      <c r="F439">
        <v>46157.291666666664</v>
      </c>
      <c r="G439">
        <v>2026</v>
      </c>
      <c r="H439">
        <v>5</v>
      </c>
      <c r="I439">
        <v>15</v>
      </c>
      <c r="J439" t="s">
        <v>17963</v>
      </c>
      <c r="O439" t="s">
        <v>17964</v>
      </c>
      <c r="P439">
        <v>2026</v>
      </c>
      <c r="Q439">
        <v>5</v>
      </c>
      <c r="R439">
        <v>13</v>
      </c>
      <c r="S439" t="s">
        <v>23729</v>
      </c>
      <c r="T439" t="s">
        <v>23730</v>
      </c>
      <c r="Y439" t="s">
        <v>17916</v>
      </c>
      <c r="AB439" t="s">
        <v>251</v>
      </c>
      <c r="AC439" t="s">
        <v>17924</v>
      </c>
      <c r="AD439">
        <v>1000008227037</v>
      </c>
      <c r="AI439" t="s">
        <v>23731</v>
      </c>
      <c r="AJ439" t="s">
        <v>23732</v>
      </c>
      <c r="AK439" t="s">
        <v>693</v>
      </c>
      <c r="AM439" t="s">
        <v>23733</v>
      </c>
      <c r="AN439" t="s">
        <v>23731</v>
      </c>
      <c r="AO439" t="s">
        <v>693</v>
      </c>
      <c r="AP439" t="s">
        <v>23734</v>
      </c>
      <c r="AR439" t="s">
        <v>23733</v>
      </c>
      <c r="AS439" t="s">
        <v>23734</v>
      </c>
      <c r="AT439" t="s">
        <v>23735</v>
      </c>
      <c r="AU439" t="s">
        <v>23736</v>
      </c>
      <c r="AV439" t="s">
        <v>23737</v>
      </c>
      <c r="AW439" t="s">
        <v>230</v>
      </c>
      <c r="AX439" t="s">
        <v>230</v>
      </c>
      <c r="AY439" t="s">
        <v>380</v>
      </c>
      <c r="AZ439" t="s">
        <v>380</v>
      </c>
      <c r="BA439" t="s">
        <v>255</v>
      </c>
      <c r="BB439" s="1">
        <v>46155.660486111112</v>
      </c>
      <c r="BC439">
        <v>2026</v>
      </c>
      <c r="BD439">
        <v>5</v>
      </c>
      <c r="BE439">
        <v>13</v>
      </c>
      <c r="BF439" t="s">
        <v>18100</v>
      </c>
      <c r="BG439" t="s">
        <v>18130</v>
      </c>
      <c r="BH439" t="s">
        <v>17936</v>
      </c>
      <c r="BJ439" t="s">
        <v>23738</v>
      </c>
      <c r="BL439" t="s">
        <v>300</v>
      </c>
      <c r="BM439" t="s">
        <v>23165</v>
      </c>
      <c r="BN439" t="s">
        <v>3306</v>
      </c>
      <c r="BO439" t="s">
        <v>23166</v>
      </c>
      <c r="BP439" t="s">
        <v>3369</v>
      </c>
      <c r="BQ439" t="s">
        <v>23739</v>
      </c>
      <c r="BR439" t="s">
        <v>3370</v>
      </c>
      <c r="BS439" t="s">
        <v>17964</v>
      </c>
      <c r="BT439">
        <v>2026</v>
      </c>
      <c r="BU439">
        <v>5</v>
      </c>
      <c r="BV439">
        <v>13</v>
      </c>
      <c r="BY439" t="s">
        <v>693</v>
      </c>
      <c r="BZ439" t="s">
        <v>17943</v>
      </c>
      <c r="CA439" s="1">
        <v>46155.660416666666</v>
      </c>
      <c r="CB439" s="2">
        <v>46156</v>
      </c>
      <c r="CE439" t="s">
        <v>2810</v>
      </c>
      <c r="CY439" s="1"/>
      <c r="DQ439" t="s">
        <v>17918</v>
      </c>
      <c r="DS439" t="s">
        <v>693</v>
      </c>
      <c r="EP439" t="s">
        <v>19839</v>
      </c>
      <c r="EQ439" t="s">
        <v>255</v>
      </c>
      <c r="ER439" t="s">
        <v>17945</v>
      </c>
      <c r="ES439" t="s">
        <v>281</v>
      </c>
      <c r="ET439" t="s">
        <v>23169</v>
      </c>
      <c r="EU439" t="s">
        <v>17962</v>
      </c>
      <c r="EZ439" t="s">
        <v>270</v>
      </c>
      <c r="FB439" t="s">
        <v>281</v>
      </c>
      <c r="FD439" t="s">
        <v>17948</v>
      </c>
      <c r="FE439" t="s">
        <v>281</v>
      </c>
      <c r="FF439" s="1">
        <v>46155.675104166665</v>
      </c>
      <c r="FG439">
        <v>0.35</v>
      </c>
      <c r="FH439">
        <v>0</v>
      </c>
      <c r="FI439">
        <v>1</v>
      </c>
      <c r="FM439" t="s">
        <v>17949</v>
      </c>
    </row>
    <row r="440" spans="1:169" x14ac:dyDescent="0.3">
      <c r="A440">
        <v>0</v>
      </c>
      <c r="B440" t="s">
        <v>17916</v>
      </c>
      <c r="C440" t="s">
        <v>17916</v>
      </c>
      <c r="E440" t="s">
        <v>17918</v>
      </c>
      <c r="F440">
        <v>46157.291666666664</v>
      </c>
      <c r="G440">
        <v>2026</v>
      </c>
      <c r="H440">
        <v>5</v>
      </c>
      <c r="I440">
        <v>15</v>
      </c>
      <c r="J440" t="s">
        <v>17963</v>
      </c>
      <c r="O440" t="s">
        <v>17964</v>
      </c>
      <c r="P440">
        <v>2026</v>
      </c>
      <c r="Q440">
        <v>5</v>
      </c>
      <c r="R440">
        <v>13</v>
      </c>
      <c r="S440" t="s">
        <v>23740</v>
      </c>
      <c r="T440" t="s">
        <v>23741</v>
      </c>
      <c r="Y440" t="s">
        <v>17916</v>
      </c>
      <c r="AB440" t="s">
        <v>251</v>
      </c>
      <c r="AC440" t="s">
        <v>17924</v>
      </c>
      <c r="AD440">
        <v>1000008227249</v>
      </c>
      <c r="AG440" t="s">
        <v>23742</v>
      </c>
      <c r="AI440" t="s">
        <v>23743</v>
      </c>
      <c r="AJ440" t="s">
        <v>23744</v>
      </c>
      <c r="AK440" t="s">
        <v>693</v>
      </c>
      <c r="AM440" t="s">
        <v>18071</v>
      </c>
      <c r="AN440" t="s">
        <v>23743</v>
      </c>
      <c r="AO440" t="s">
        <v>693</v>
      </c>
      <c r="AR440" t="s">
        <v>18071</v>
      </c>
      <c r="AT440" t="s">
        <v>23745</v>
      </c>
      <c r="AU440" t="s">
        <v>23746</v>
      </c>
      <c r="AV440" t="s">
        <v>23747</v>
      </c>
      <c r="AW440" t="s">
        <v>230</v>
      </c>
      <c r="AX440" t="s">
        <v>230</v>
      </c>
      <c r="AY440" t="s">
        <v>380</v>
      </c>
      <c r="AZ440" t="s">
        <v>380</v>
      </c>
      <c r="BA440" t="s">
        <v>255</v>
      </c>
      <c r="BB440" s="1">
        <v>46155.679525462961</v>
      </c>
      <c r="BC440">
        <v>2026</v>
      </c>
      <c r="BD440">
        <v>5</v>
      </c>
      <c r="BE440">
        <v>13</v>
      </c>
      <c r="BF440" t="s">
        <v>18338</v>
      </c>
      <c r="BG440" t="s">
        <v>18130</v>
      </c>
      <c r="BH440" t="s">
        <v>17936</v>
      </c>
      <c r="BJ440" t="s">
        <v>23748</v>
      </c>
      <c r="BL440" t="s">
        <v>300</v>
      </c>
      <c r="BM440" t="s">
        <v>23165</v>
      </c>
      <c r="BN440" t="s">
        <v>3306</v>
      </c>
      <c r="BO440" t="s">
        <v>23166</v>
      </c>
      <c r="BP440" t="s">
        <v>3320</v>
      </c>
      <c r="BQ440" t="s">
        <v>23279</v>
      </c>
      <c r="BR440" t="s">
        <v>23749</v>
      </c>
      <c r="BS440" t="s">
        <v>17964</v>
      </c>
      <c r="BT440">
        <v>2026</v>
      </c>
      <c r="BU440">
        <v>5</v>
      </c>
      <c r="BV440">
        <v>13</v>
      </c>
      <c r="BY440" t="s">
        <v>693</v>
      </c>
      <c r="BZ440" t="s">
        <v>17943</v>
      </c>
      <c r="CA440" s="1">
        <v>46155.679166666669</v>
      </c>
      <c r="CB440" s="2">
        <v>46156</v>
      </c>
      <c r="CE440" t="s">
        <v>2810</v>
      </c>
      <c r="CY440" s="1"/>
      <c r="DQ440" t="s">
        <v>17918</v>
      </c>
      <c r="DS440" t="s">
        <v>693</v>
      </c>
      <c r="EP440" t="s">
        <v>19839</v>
      </c>
      <c r="EQ440" t="s">
        <v>255</v>
      </c>
      <c r="ER440" t="s">
        <v>17945</v>
      </c>
      <c r="ES440" t="s">
        <v>281</v>
      </c>
      <c r="ET440" t="s">
        <v>23169</v>
      </c>
      <c r="EU440" t="s">
        <v>17962</v>
      </c>
      <c r="EZ440" t="s">
        <v>270</v>
      </c>
      <c r="FB440" t="s">
        <v>281</v>
      </c>
      <c r="FD440" t="s">
        <v>17948</v>
      </c>
      <c r="FE440" t="s">
        <v>281</v>
      </c>
      <c r="FF440" s="1">
        <v>46155.716770833336</v>
      </c>
      <c r="FG440">
        <v>0.89</v>
      </c>
      <c r="FH440">
        <v>0</v>
      </c>
      <c r="FI440">
        <v>1</v>
      </c>
      <c r="FM440" t="s">
        <v>17949</v>
      </c>
    </row>
    <row r="441" spans="1:169" x14ac:dyDescent="0.3">
      <c r="A441">
        <v>0</v>
      </c>
      <c r="B441" t="s">
        <v>17916</v>
      </c>
      <c r="C441" t="s">
        <v>17916</v>
      </c>
      <c r="E441" t="s">
        <v>17918</v>
      </c>
      <c r="F441">
        <v>46158.291666666664</v>
      </c>
      <c r="G441">
        <v>2026</v>
      </c>
      <c r="H441">
        <v>5</v>
      </c>
      <c r="I441">
        <v>16</v>
      </c>
      <c r="J441" t="s">
        <v>17963</v>
      </c>
      <c r="O441" t="s">
        <v>17964</v>
      </c>
      <c r="P441">
        <v>2026</v>
      </c>
      <c r="Q441">
        <v>5</v>
      </c>
      <c r="R441">
        <v>13</v>
      </c>
      <c r="S441" t="s">
        <v>23750</v>
      </c>
      <c r="T441" t="s">
        <v>23751</v>
      </c>
      <c r="Y441" t="s">
        <v>17916</v>
      </c>
      <c r="AB441" t="s">
        <v>251</v>
      </c>
      <c r="AC441" t="s">
        <v>17924</v>
      </c>
      <c r="AD441">
        <v>1000008227344</v>
      </c>
      <c r="AI441" t="s">
        <v>23752</v>
      </c>
      <c r="AJ441" t="s">
        <v>23753</v>
      </c>
      <c r="AK441" t="s">
        <v>693</v>
      </c>
      <c r="AM441" t="s">
        <v>23754</v>
      </c>
      <c r="AN441" t="s">
        <v>23752</v>
      </c>
      <c r="AO441" t="s">
        <v>693</v>
      </c>
      <c r="AP441" t="s">
        <v>23755</v>
      </c>
      <c r="AR441" t="s">
        <v>23754</v>
      </c>
      <c r="AS441" t="s">
        <v>23755</v>
      </c>
      <c r="AT441" t="s">
        <v>23756</v>
      </c>
      <c r="AU441" t="s">
        <v>23757</v>
      </c>
      <c r="AV441" t="s">
        <v>23758</v>
      </c>
      <c r="AW441" t="s">
        <v>230</v>
      </c>
      <c r="AX441" t="s">
        <v>230</v>
      </c>
      <c r="AY441" t="s">
        <v>380</v>
      </c>
      <c r="AZ441" t="s">
        <v>380</v>
      </c>
      <c r="BA441" t="s">
        <v>255</v>
      </c>
      <c r="BB441" s="1">
        <v>46155.69159722222</v>
      </c>
      <c r="BC441">
        <v>2026</v>
      </c>
      <c r="BD441">
        <v>5</v>
      </c>
      <c r="BE441">
        <v>13</v>
      </c>
      <c r="BF441" t="s">
        <v>17934</v>
      </c>
      <c r="BG441" t="s">
        <v>18130</v>
      </c>
      <c r="BH441" t="s">
        <v>17936</v>
      </c>
      <c r="BJ441" t="s">
        <v>23754</v>
      </c>
      <c r="BL441" t="s">
        <v>300</v>
      </c>
      <c r="BM441" t="s">
        <v>23165</v>
      </c>
      <c r="BN441" t="s">
        <v>3306</v>
      </c>
      <c r="BO441" t="s">
        <v>23166</v>
      </c>
      <c r="BP441" t="s">
        <v>23759</v>
      </c>
      <c r="BQ441" t="s">
        <v>23624</v>
      </c>
      <c r="BR441" t="s">
        <v>23760</v>
      </c>
      <c r="BS441" t="s">
        <v>17964</v>
      </c>
      <c r="BT441">
        <v>2026</v>
      </c>
      <c r="BU441">
        <v>5</v>
      </c>
      <c r="BV441">
        <v>13</v>
      </c>
      <c r="BY441" t="s">
        <v>693</v>
      </c>
      <c r="BZ441" t="s">
        <v>17943</v>
      </c>
      <c r="CA441" s="1">
        <v>46155.690972222219</v>
      </c>
      <c r="CB441" s="2">
        <v>46156</v>
      </c>
      <c r="CE441" t="s">
        <v>2810</v>
      </c>
      <c r="CY441" s="1"/>
      <c r="DQ441" t="s">
        <v>17918</v>
      </c>
      <c r="DS441" t="s">
        <v>693</v>
      </c>
      <c r="EP441" t="s">
        <v>19839</v>
      </c>
      <c r="EQ441" t="s">
        <v>255</v>
      </c>
      <c r="ER441" t="s">
        <v>17945</v>
      </c>
      <c r="ES441" t="s">
        <v>281</v>
      </c>
      <c r="ET441" t="s">
        <v>23169</v>
      </c>
      <c r="EU441" t="s">
        <v>17962</v>
      </c>
      <c r="EZ441" t="s">
        <v>270</v>
      </c>
      <c r="FB441" t="s">
        <v>281</v>
      </c>
      <c r="FD441" t="s">
        <v>17948</v>
      </c>
      <c r="FE441" t="s">
        <v>281</v>
      </c>
      <c r="FF441" s="1">
        <v>46155.716770833336</v>
      </c>
      <c r="FG441">
        <v>0.6</v>
      </c>
      <c r="FH441">
        <v>0</v>
      </c>
      <c r="FI441">
        <v>1</v>
      </c>
      <c r="FM441" t="s">
        <v>17949</v>
      </c>
    </row>
    <row r="442" spans="1:169" x14ac:dyDescent="0.3">
      <c r="A442">
        <v>0</v>
      </c>
      <c r="B442" t="s">
        <v>17917</v>
      </c>
      <c r="C442" t="s">
        <v>17916</v>
      </c>
      <c r="D442" t="s">
        <v>19815</v>
      </c>
      <c r="E442" t="s">
        <v>17918</v>
      </c>
      <c r="F442">
        <v>46157.291666666664</v>
      </c>
      <c r="G442">
        <v>2026</v>
      </c>
      <c r="H442">
        <v>5</v>
      </c>
      <c r="I442">
        <v>15</v>
      </c>
      <c r="J442" t="s">
        <v>17963</v>
      </c>
      <c r="O442" t="s">
        <v>17964</v>
      </c>
      <c r="P442">
        <v>2026</v>
      </c>
      <c r="Q442">
        <v>5</v>
      </c>
      <c r="R442">
        <v>13</v>
      </c>
      <c r="S442" t="s">
        <v>23761</v>
      </c>
      <c r="T442" t="s">
        <v>23762</v>
      </c>
      <c r="Y442" t="s">
        <v>17916</v>
      </c>
      <c r="AB442" t="s">
        <v>251</v>
      </c>
      <c r="AC442" t="s">
        <v>18065</v>
      </c>
      <c r="AD442">
        <v>1000008227770</v>
      </c>
      <c r="AG442" t="s">
        <v>23763</v>
      </c>
      <c r="AH442" t="s">
        <v>23764</v>
      </c>
      <c r="AI442" t="s">
        <v>23765</v>
      </c>
      <c r="AJ442" t="s">
        <v>23766</v>
      </c>
      <c r="AK442" t="s">
        <v>693</v>
      </c>
      <c r="AL442" t="s">
        <v>23763</v>
      </c>
      <c r="AN442" t="s">
        <v>23765</v>
      </c>
      <c r="AO442" t="s">
        <v>693</v>
      </c>
      <c r="AT442" t="s">
        <v>23767</v>
      </c>
      <c r="AU442" t="s">
        <v>23768</v>
      </c>
      <c r="AV442" t="s">
        <v>23769</v>
      </c>
      <c r="AW442" t="s">
        <v>230</v>
      </c>
      <c r="AX442" t="s">
        <v>230</v>
      </c>
      <c r="AY442" t="s">
        <v>380</v>
      </c>
      <c r="AZ442" t="s">
        <v>380</v>
      </c>
      <c r="BA442" t="s">
        <v>18076</v>
      </c>
      <c r="BB442" s="1">
        <v>46155.750625000001</v>
      </c>
      <c r="BC442">
        <v>2026</v>
      </c>
      <c r="BD442">
        <v>5</v>
      </c>
      <c r="BE442">
        <v>13</v>
      </c>
      <c r="BF442" t="s">
        <v>18129</v>
      </c>
      <c r="BG442" t="s">
        <v>18130</v>
      </c>
      <c r="BH442" t="s">
        <v>17936</v>
      </c>
      <c r="BJ442" t="s">
        <v>23770</v>
      </c>
      <c r="BL442" t="s">
        <v>300</v>
      </c>
      <c r="BM442" t="s">
        <v>23165</v>
      </c>
      <c r="BN442" t="s">
        <v>3306</v>
      </c>
      <c r="BO442" t="s">
        <v>23166</v>
      </c>
      <c r="BP442" t="s">
        <v>23771</v>
      </c>
      <c r="BQ442" t="s">
        <v>23190</v>
      </c>
      <c r="BR442" t="s">
        <v>23772</v>
      </c>
      <c r="BS442" t="s">
        <v>17964</v>
      </c>
      <c r="BT442">
        <v>2026</v>
      </c>
      <c r="BU442">
        <v>5</v>
      </c>
      <c r="BV442">
        <v>13</v>
      </c>
      <c r="BY442" t="s">
        <v>386</v>
      </c>
      <c r="BZ442" t="s">
        <v>18083</v>
      </c>
      <c r="CA442" s="1">
        <v>46155.75</v>
      </c>
      <c r="CB442" s="2">
        <v>46156</v>
      </c>
      <c r="CE442" t="s">
        <v>2810</v>
      </c>
      <c r="CY442" s="1"/>
      <c r="DQ442" t="s">
        <v>17918</v>
      </c>
      <c r="DR442" t="s">
        <v>693</v>
      </c>
      <c r="DS442" t="s">
        <v>693</v>
      </c>
      <c r="DT442" t="s">
        <v>693</v>
      </c>
      <c r="DV442" t="s">
        <v>693</v>
      </c>
      <c r="EA442" t="s">
        <v>693</v>
      </c>
      <c r="EB442" t="s">
        <v>693</v>
      </c>
      <c r="EP442" t="s">
        <v>19839</v>
      </c>
      <c r="EQ442" t="s">
        <v>18084</v>
      </c>
      <c r="ES442" t="s">
        <v>281</v>
      </c>
      <c r="ET442" t="s">
        <v>23169</v>
      </c>
      <c r="EU442" t="s">
        <v>17962</v>
      </c>
      <c r="EZ442" t="s">
        <v>270</v>
      </c>
      <c r="FB442" t="s">
        <v>281</v>
      </c>
      <c r="FD442" t="s">
        <v>18133</v>
      </c>
      <c r="FE442" t="s">
        <v>281</v>
      </c>
      <c r="FF442" s="1">
        <v>46156.466979166667</v>
      </c>
      <c r="FG442">
        <v>17.190000000000001</v>
      </c>
      <c r="FH442">
        <v>1</v>
      </c>
      <c r="FI442">
        <v>1</v>
      </c>
      <c r="FM442" t="s">
        <v>17949</v>
      </c>
    </row>
    <row r="443" spans="1:169" x14ac:dyDescent="0.3">
      <c r="A443">
        <v>0</v>
      </c>
      <c r="B443" t="s">
        <v>17917</v>
      </c>
      <c r="C443" t="s">
        <v>17916</v>
      </c>
      <c r="D443" t="s">
        <v>23773</v>
      </c>
      <c r="E443" t="s">
        <v>17918</v>
      </c>
      <c r="F443">
        <v>46157.291666666664</v>
      </c>
      <c r="G443">
        <v>2026</v>
      </c>
      <c r="H443">
        <v>5</v>
      </c>
      <c r="I443">
        <v>15</v>
      </c>
      <c r="J443" t="s">
        <v>17963</v>
      </c>
      <c r="O443" t="s">
        <v>17964</v>
      </c>
      <c r="P443">
        <v>2026</v>
      </c>
      <c r="Q443">
        <v>5</v>
      </c>
      <c r="R443">
        <v>13</v>
      </c>
      <c r="S443" t="s">
        <v>23774</v>
      </c>
      <c r="T443" t="s">
        <v>23775</v>
      </c>
      <c r="W443" t="s">
        <v>2843</v>
      </c>
      <c r="Y443" t="s">
        <v>17916</v>
      </c>
      <c r="AB443" t="s">
        <v>251</v>
      </c>
      <c r="AC443" t="s">
        <v>17924</v>
      </c>
      <c r="AD443">
        <v>1000008228056</v>
      </c>
      <c r="AI443" t="s">
        <v>23776</v>
      </c>
      <c r="AJ443" t="s">
        <v>23777</v>
      </c>
      <c r="AK443" t="s">
        <v>693</v>
      </c>
      <c r="AM443" t="s">
        <v>23778</v>
      </c>
      <c r="AN443" t="s">
        <v>23776</v>
      </c>
      <c r="AO443" t="s">
        <v>693</v>
      </c>
      <c r="AR443" t="s">
        <v>23778</v>
      </c>
      <c r="AT443" t="s">
        <v>23779</v>
      </c>
      <c r="AU443" t="s">
        <v>23780</v>
      </c>
      <c r="AV443" t="s">
        <v>23781</v>
      </c>
      <c r="AW443" t="s">
        <v>230</v>
      </c>
      <c r="AX443" t="s">
        <v>230</v>
      </c>
      <c r="AY443" t="s">
        <v>380</v>
      </c>
      <c r="AZ443" t="s">
        <v>380</v>
      </c>
      <c r="BA443" t="s">
        <v>255</v>
      </c>
      <c r="BB443" s="1">
        <v>46155.830821759257</v>
      </c>
      <c r="BC443">
        <v>2026</v>
      </c>
      <c r="BD443">
        <v>5</v>
      </c>
      <c r="BE443">
        <v>13</v>
      </c>
      <c r="BF443" t="s">
        <v>18100</v>
      </c>
      <c r="BG443" t="s">
        <v>18130</v>
      </c>
      <c r="BH443" t="s">
        <v>17936</v>
      </c>
      <c r="BJ443" t="s">
        <v>23778</v>
      </c>
      <c r="BL443" t="s">
        <v>300</v>
      </c>
      <c r="BM443" t="s">
        <v>23165</v>
      </c>
      <c r="BN443" t="s">
        <v>3306</v>
      </c>
      <c r="BO443" t="s">
        <v>23166</v>
      </c>
      <c r="BP443" t="s">
        <v>3393</v>
      </c>
      <c r="BQ443" t="s">
        <v>23475</v>
      </c>
      <c r="BR443" t="s">
        <v>23782</v>
      </c>
      <c r="BS443" t="s">
        <v>17964</v>
      </c>
      <c r="BT443">
        <v>2026</v>
      </c>
      <c r="BU443">
        <v>5</v>
      </c>
      <c r="BV443">
        <v>13</v>
      </c>
      <c r="BY443" t="s">
        <v>693</v>
      </c>
      <c r="BZ443" t="s">
        <v>17943</v>
      </c>
      <c r="CA443" s="1">
        <v>46155.830555555556</v>
      </c>
      <c r="CB443" s="2">
        <v>46156</v>
      </c>
      <c r="CE443" t="s">
        <v>2810</v>
      </c>
      <c r="CY443" s="1"/>
      <c r="DQ443" t="s">
        <v>17918</v>
      </c>
      <c r="DS443" t="s">
        <v>693</v>
      </c>
      <c r="EP443" t="s">
        <v>19839</v>
      </c>
      <c r="EQ443" t="s">
        <v>255</v>
      </c>
      <c r="ER443" t="s">
        <v>17945</v>
      </c>
      <c r="ES443" t="s">
        <v>281</v>
      </c>
      <c r="ET443" t="s">
        <v>23169</v>
      </c>
      <c r="EU443" t="s">
        <v>17962</v>
      </c>
      <c r="EZ443" t="s">
        <v>270</v>
      </c>
      <c r="FB443" t="s">
        <v>281</v>
      </c>
      <c r="FD443" t="s">
        <v>17948</v>
      </c>
      <c r="FE443" t="s">
        <v>281</v>
      </c>
      <c r="FF443" s="1">
        <v>46156.384571759256</v>
      </c>
      <c r="FG443">
        <v>13.29</v>
      </c>
      <c r="FH443">
        <v>1</v>
      </c>
      <c r="FI443">
        <v>1</v>
      </c>
      <c r="FM443" t="s">
        <v>17949</v>
      </c>
    </row>
    <row r="444" spans="1:169" x14ac:dyDescent="0.3">
      <c r="A444">
        <v>0</v>
      </c>
      <c r="B444" t="s">
        <v>17916</v>
      </c>
      <c r="C444" t="s">
        <v>17916</v>
      </c>
      <c r="E444" t="s">
        <v>17918</v>
      </c>
      <c r="F444">
        <v>46157.291666666664</v>
      </c>
      <c r="G444">
        <v>2026</v>
      </c>
      <c r="H444">
        <v>5</v>
      </c>
      <c r="I444">
        <v>15</v>
      </c>
      <c r="J444" t="s">
        <v>17963</v>
      </c>
      <c r="O444" t="s">
        <v>17964</v>
      </c>
      <c r="P444">
        <v>2026</v>
      </c>
      <c r="Q444">
        <v>5</v>
      </c>
      <c r="R444">
        <v>13</v>
      </c>
      <c r="S444" t="s">
        <v>23783</v>
      </c>
      <c r="T444" t="s">
        <v>23784</v>
      </c>
      <c r="Y444" t="s">
        <v>17916</v>
      </c>
      <c r="AB444" t="s">
        <v>251</v>
      </c>
      <c r="AC444" t="s">
        <v>17924</v>
      </c>
      <c r="AD444">
        <v>1000008228059</v>
      </c>
      <c r="AI444" t="s">
        <v>23785</v>
      </c>
      <c r="AJ444" t="s">
        <v>23786</v>
      </c>
      <c r="AK444" t="s">
        <v>693</v>
      </c>
      <c r="AN444" t="s">
        <v>23785</v>
      </c>
      <c r="AO444" t="s">
        <v>693</v>
      </c>
      <c r="AT444" t="s">
        <v>23787</v>
      </c>
      <c r="AU444" t="s">
        <v>23788</v>
      </c>
      <c r="AV444" t="s">
        <v>23789</v>
      </c>
      <c r="AW444" t="s">
        <v>230</v>
      </c>
      <c r="AX444" t="s">
        <v>230</v>
      </c>
      <c r="AY444" t="s">
        <v>380</v>
      </c>
      <c r="AZ444" t="s">
        <v>380</v>
      </c>
      <c r="BA444" t="s">
        <v>255</v>
      </c>
      <c r="BB444" s="1">
        <v>46155.832858796297</v>
      </c>
      <c r="BC444">
        <v>2026</v>
      </c>
      <c r="BD444">
        <v>5</v>
      </c>
      <c r="BE444">
        <v>13</v>
      </c>
      <c r="BF444" t="s">
        <v>17934</v>
      </c>
      <c r="BG444" t="s">
        <v>18130</v>
      </c>
      <c r="BH444" t="s">
        <v>17936</v>
      </c>
      <c r="BJ444" t="s">
        <v>23790</v>
      </c>
      <c r="BL444" t="s">
        <v>300</v>
      </c>
      <c r="BM444" t="s">
        <v>23165</v>
      </c>
      <c r="BN444" t="s">
        <v>3306</v>
      </c>
      <c r="BO444" t="s">
        <v>23166</v>
      </c>
      <c r="BP444" t="s">
        <v>3361</v>
      </c>
      <c r="BQ444" t="s">
        <v>23791</v>
      </c>
      <c r="BR444" t="s">
        <v>3381</v>
      </c>
      <c r="BS444" t="s">
        <v>17964</v>
      </c>
      <c r="BT444">
        <v>2026</v>
      </c>
      <c r="BU444">
        <v>5</v>
      </c>
      <c r="BV444">
        <v>13</v>
      </c>
      <c r="BY444" t="s">
        <v>693</v>
      </c>
      <c r="BZ444" t="s">
        <v>17943</v>
      </c>
      <c r="CA444" s="1">
        <v>46155.832638888889</v>
      </c>
      <c r="CB444" s="2">
        <v>46156</v>
      </c>
      <c r="CE444" t="s">
        <v>2810</v>
      </c>
      <c r="CY444" s="1"/>
      <c r="DQ444" t="s">
        <v>17918</v>
      </c>
      <c r="DS444" t="s">
        <v>693</v>
      </c>
      <c r="EP444" t="s">
        <v>19839</v>
      </c>
      <c r="EQ444" t="s">
        <v>255</v>
      </c>
      <c r="ER444" t="s">
        <v>17945</v>
      </c>
      <c r="ES444" t="s">
        <v>281</v>
      </c>
      <c r="ET444" t="s">
        <v>23169</v>
      </c>
      <c r="EU444" t="s">
        <v>17962</v>
      </c>
      <c r="EZ444" t="s">
        <v>270</v>
      </c>
      <c r="FB444" t="s">
        <v>281</v>
      </c>
      <c r="FD444" t="s">
        <v>17948</v>
      </c>
      <c r="FE444" t="s">
        <v>281</v>
      </c>
      <c r="FF444" s="1">
        <v>46155.884039351855</v>
      </c>
      <c r="FG444">
        <v>1.23</v>
      </c>
      <c r="FH444">
        <v>0</v>
      </c>
      <c r="FI444">
        <v>1</v>
      </c>
      <c r="FM444" t="s">
        <v>17949</v>
      </c>
    </row>
    <row r="445" spans="1:169" x14ac:dyDescent="0.3">
      <c r="A445">
        <v>0</v>
      </c>
      <c r="B445" t="s">
        <v>17916</v>
      </c>
      <c r="C445" t="s">
        <v>17916</v>
      </c>
      <c r="E445" t="s">
        <v>17918</v>
      </c>
      <c r="F445">
        <v>46157.291666666664</v>
      </c>
      <c r="G445">
        <v>2026</v>
      </c>
      <c r="H445">
        <v>5</v>
      </c>
      <c r="I445">
        <v>15</v>
      </c>
      <c r="J445" t="s">
        <v>17963</v>
      </c>
      <c r="O445" t="s">
        <v>17964</v>
      </c>
      <c r="P445">
        <v>2026</v>
      </c>
      <c r="Q445">
        <v>5</v>
      </c>
      <c r="R445">
        <v>13</v>
      </c>
      <c r="S445" t="s">
        <v>23792</v>
      </c>
      <c r="T445" t="s">
        <v>23793</v>
      </c>
      <c r="Y445" t="s">
        <v>17916</v>
      </c>
      <c r="AB445" t="s">
        <v>251</v>
      </c>
      <c r="AC445" t="s">
        <v>18065</v>
      </c>
      <c r="AD445">
        <v>1000008228070</v>
      </c>
      <c r="AF445" t="s">
        <v>23794</v>
      </c>
      <c r="AI445" t="s">
        <v>23795</v>
      </c>
      <c r="AJ445" t="s">
        <v>23796</v>
      </c>
      <c r="AK445" t="s">
        <v>693</v>
      </c>
      <c r="AL445" t="s">
        <v>23797</v>
      </c>
      <c r="AN445" t="s">
        <v>23795</v>
      </c>
      <c r="AO445" t="s">
        <v>693</v>
      </c>
      <c r="AT445" t="s">
        <v>23798</v>
      </c>
      <c r="AU445" t="s">
        <v>23799</v>
      </c>
      <c r="AV445" t="s">
        <v>23800</v>
      </c>
      <c r="AW445" t="s">
        <v>230</v>
      </c>
      <c r="AX445" t="s">
        <v>230</v>
      </c>
      <c r="AY445" t="s">
        <v>380</v>
      </c>
      <c r="AZ445" t="s">
        <v>380</v>
      </c>
      <c r="BA445" t="s">
        <v>18076</v>
      </c>
      <c r="BB445" s="1">
        <v>46155.863020833334</v>
      </c>
      <c r="BC445">
        <v>2026</v>
      </c>
      <c r="BD445">
        <v>5</v>
      </c>
      <c r="BE445">
        <v>13</v>
      </c>
      <c r="BF445" t="s">
        <v>18077</v>
      </c>
      <c r="BG445" t="s">
        <v>18130</v>
      </c>
      <c r="BH445" t="s">
        <v>17936</v>
      </c>
      <c r="BJ445" t="s">
        <v>23801</v>
      </c>
      <c r="BL445" t="s">
        <v>300</v>
      </c>
      <c r="BM445" t="s">
        <v>23165</v>
      </c>
      <c r="BN445" t="s">
        <v>3306</v>
      </c>
      <c r="BO445" t="s">
        <v>23166</v>
      </c>
      <c r="BP445" t="s">
        <v>3382</v>
      </c>
      <c r="BQ445" t="s">
        <v>23254</v>
      </c>
      <c r="BR445" t="s">
        <v>23802</v>
      </c>
      <c r="BS445" t="s">
        <v>17964</v>
      </c>
      <c r="BT445">
        <v>2026</v>
      </c>
      <c r="BU445">
        <v>5</v>
      </c>
      <c r="BV445">
        <v>13</v>
      </c>
      <c r="BZ445" t="s">
        <v>18083</v>
      </c>
      <c r="CA445" s="1">
        <v>46155.862500000003</v>
      </c>
      <c r="CB445" s="2">
        <v>46156</v>
      </c>
      <c r="CE445" t="s">
        <v>2810</v>
      </c>
      <c r="CY445" s="1"/>
      <c r="DQ445" t="s">
        <v>17918</v>
      </c>
      <c r="DR445" t="s">
        <v>693</v>
      </c>
      <c r="DS445" t="s">
        <v>693</v>
      </c>
      <c r="DT445" t="s">
        <v>693</v>
      </c>
      <c r="DV445" t="s">
        <v>693</v>
      </c>
      <c r="EA445" t="s">
        <v>693</v>
      </c>
      <c r="EP445" t="s">
        <v>19839</v>
      </c>
      <c r="EQ445" t="s">
        <v>18084</v>
      </c>
      <c r="ES445" t="s">
        <v>281</v>
      </c>
      <c r="ET445" t="s">
        <v>23169</v>
      </c>
      <c r="EU445" t="s">
        <v>17962</v>
      </c>
      <c r="EZ445" t="s">
        <v>394</v>
      </c>
      <c r="FB445" t="s">
        <v>279</v>
      </c>
      <c r="FC445" t="s">
        <v>18518</v>
      </c>
      <c r="FE445" t="s">
        <v>281</v>
      </c>
      <c r="FF445" s="1"/>
      <c r="FI445">
        <v>1</v>
      </c>
      <c r="FM445" t="s">
        <v>17949</v>
      </c>
    </row>
    <row r="446" spans="1:169" x14ac:dyDescent="0.3">
      <c r="A446">
        <v>0</v>
      </c>
      <c r="B446" t="s">
        <v>17916</v>
      </c>
      <c r="C446" t="s">
        <v>17916</v>
      </c>
      <c r="E446" t="s">
        <v>17918</v>
      </c>
      <c r="F446">
        <v>46158.291666666664</v>
      </c>
      <c r="G446">
        <v>2026</v>
      </c>
      <c r="H446">
        <v>5</v>
      </c>
      <c r="I446">
        <v>16</v>
      </c>
      <c r="J446" t="s">
        <v>17963</v>
      </c>
      <c r="O446" t="s">
        <v>18000</v>
      </c>
      <c r="P446">
        <v>2026</v>
      </c>
      <c r="Q446">
        <v>5</v>
      </c>
      <c r="R446">
        <v>14</v>
      </c>
      <c r="S446" t="s">
        <v>23803</v>
      </c>
      <c r="T446" t="s">
        <v>23804</v>
      </c>
      <c r="Y446" t="s">
        <v>17916</v>
      </c>
      <c r="AB446" t="s">
        <v>251</v>
      </c>
      <c r="AC446" t="s">
        <v>18065</v>
      </c>
      <c r="AD446">
        <v>1000008228084</v>
      </c>
      <c r="AG446" t="s">
        <v>23805</v>
      </c>
      <c r="AH446" t="s">
        <v>23806</v>
      </c>
      <c r="AI446" t="s">
        <v>23807</v>
      </c>
      <c r="AJ446" t="s">
        <v>23808</v>
      </c>
      <c r="AK446" t="s">
        <v>693</v>
      </c>
      <c r="AL446" t="s">
        <v>23805</v>
      </c>
      <c r="AM446" t="s">
        <v>23809</v>
      </c>
      <c r="AN446" t="s">
        <v>23807</v>
      </c>
      <c r="AO446" t="s">
        <v>693</v>
      </c>
      <c r="AP446" t="s">
        <v>23810</v>
      </c>
      <c r="AR446" t="s">
        <v>23809</v>
      </c>
      <c r="AS446" t="s">
        <v>23810</v>
      </c>
      <c r="AT446" t="s">
        <v>23811</v>
      </c>
      <c r="AU446" t="s">
        <v>23812</v>
      </c>
      <c r="AV446" t="s">
        <v>23813</v>
      </c>
      <c r="AW446" t="s">
        <v>230</v>
      </c>
      <c r="AX446" t="s">
        <v>230</v>
      </c>
      <c r="AY446" t="s">
        <v>380</v>
      </c>
      <c r="AZ446" t="s">
        <v>380</v>
      </c>
      <c r="BA446" t="s">
        <v>18076</v>
      </c>
      <c r="BB446" s="1">
        <v>46156.272511574076</v>
      </c>
      <c r="BC446">
        <v>2026</v>
      </c>
      <c r="BD446">
        <v>5</v>
      </c>
      <c r="BE446">
        <v>14</v>
      </c>
      <c r="BF446" t="s">
        <v>18077</v>
      </c>
      <c r="BG446" t="s">
        <v>18130</v>
      </c>
      <c r="BH446" t="s">
        <v>17936</v>
      </c>
      <c r="BJ446" t="s">
        <v>23814</v>
      </c>
      <c r="BL446" t="s">
        <v>300</v>
      </c>
      <c r="BM446" t="s">
        <v>23165</v>
      </c>
      <c r="BN446" t="s">
        <v>3306</v>
      </c>
      <c r="BO446" t="s">
        <v>23166</v>
      </c>
      <c r="BP446" t="s">
        <v>23815</v>
      </c>
      <c r="BQ446" t="s">
        <v>23443</v>
      </c>
      <c r="BR446" t="s">
        <v>23816</v>
      </c>
      <c r="BS446" t="s">
        <v>18000</v>
      </c>
      <c r="BT446">
        <v>2026</v>
      </c>
      <c r="BU446">
        <v>5</v>
      </c>
      <c r="BV446">
        <v>14</v>
      </c>
      <c r="BY446" t="s">
        <v>304</v>
      </c>
      <c r="BZ446" t="s">
        <v>18083</v>
      </c>
      <c r="CA446" s="1">
        <v>46156.272222222222</v>
      </c>
      <c r="CB446" s="2">
        <v>46156</v>
      </c>
      <c r="CE446" t="s">
        <v>2810</v>
      </c>
      <c r="CY446" s="1"/>
      <c r="DQ446" t="s">
        <v>17918</v>
      </c>
      <c r="DR446" t="s">
        <v>693</v>
      </c>
      <c r="DS446" t="s">
        <v>693</v>
      </c>
      <c r="DT446" t="s">
        <v>693</v>
      </c>
      <c r="DV446" t="s">
        <v>693</v>
      </c>
      <c r="EA446" t="s">
        <v>693</v>
      </c>
      <c r="EB446" t="s">
        <v>693</v>
      </c>
      <c r="EP446" t="s">
        <v>19839</v>
      </c>
      <c r="EQ446" t="s">
        <v>18084</v>
      </c>
      <c r="ES446" t="s">
        <v>281</v>
      </c>
      <c r="ET446" t="s">
        <v>23169</v>
      </c>
      <c r="EU446" t="s">
        <v>17962</v>
      </c>
      <c r="EZ446" t="s">
        <v>270</v>
      </c>
      <c r="FB446" t="s">
        <v>281</v>
      </c>
      <c r="FD446" t="s">
        <v>18087</v>
      </c>
      <c r="FE446" t="s">
        <v>281</v>
      </c>
      <c r="FF446" s="1">
        <v>46156.300682870373</v>
      </c>
      <c r="FG446">
        <v>0.68</v>
      </c>
      <c r="FH446">
        <v>0</v>
      </c>
      <c r="FM446" t="s">
        <v>17949</v>
      </c>
    </row>
    <row r="447" spans="1:169" x14ac:dyDescent="0.3">
      <c r="A447">
        <v>0</v>
      </c>
      <c r="B447" t="s">
        <v>17916</v>
      </c>
      <c r="C447" t="s">
        <v>17916</v>
      </c>
      <c r="E447" t="s">
        <v>17918</v>
      </c>
      <c r="F447">
        <v>46157.291666666664</v>
      </c>
      <c r="G447">
        <v>2026</v>
      </c>
      <c r="H447">
        <v>5</v>
      </c>
      <c r="I447">
        <v>15</v>
      </c>
      <c r="J447" t="s">
        <v>17963</v>
      </c>
      <c r="O447" t="s">
        <v>18000</v>
      </c>
      <c r="P447">
        <v>2026</v>
      </c>
      <c r="Q447">
        <v>5</v>
      </c>
      <c r="R447">
        <v>14</v>
      </c>
      <c r="S447" t="s">
        <v>23817</v>
      </c>
      <c r="T447" t="s">
        <v>23818</v>
      </c>
      <c r="Y447" t="s">
        <v>17916</v>
      </c>
      <c r="AB447" t="s">
        <v>251</v>
      </c>
      <c r="AC447" t="s">
        <v>18065</v>
      </c>
      <c r="AD447">
        <v>1000008228196</v>
      </c>
      <c r="AG447" t="s">
        <v>23819</v>
      </c>
      <c r="AH447" t="s">
        <v>23820</v>
      </c>
      <c r="AI447" t="s">
        <v>23821</v>
      </c>
      <c r="AJ447" t="s">
        <v>23822</v>
      </c>
      <c r="AK447" t="s">
        <v>693</v>
      </c>
      <c r="AL447" t="s">
        <v>23819</v>
      </c>
      <c r="AM447" t="s">
        <v>23823</v>
      </c>
      <c r="AN447" t="s">
        <v>23821</v>
      </c>
      <c r="AO447" t="s">
        <v>693</v>
      </c>
      <c r="AR447" t="s">
        <v>23823</v>
      </c>
      <c r="AT447" t="s">
        <v>23824</v>
      </c>
      <c r="AU447" t="s">
        <v>23825</v>
      </c>
      <c r="AV447" t="s">
        <v>23826</v>
      </c>
      <c r="AW447" t="s">
        <v>230</v>
      </c>
      <c r="AX447" t="s">
        <v>230</v>
      </c>
      <c r="AY447" t="s">
        <v>380</v>
      </c>
      <c r="AZ447" t="s">
        <v>380</v>
      </c>
      <c r="BA447" t="s">
        <v>18076</v>
      </c>
      <c r="BB447" s="1">
        <v>46156.355081018519</v>
      </c>
      <c r="BC447">
        <v>2026</v>
      </c>
      <c r="BD447">
        <v>5</v>
      </c>
      <c r="BE447">
        <v>14</v>
      </c>
      <c r="BF447" t="s">
        <v>18077</v>
      </c>
      <c r="BG447" t="s">
        <v>18130</v>
      </c>
      <c r="BH447" t="s">
        <v>17936</v>
      </c>
      <c r="BJ447" t="s">
        <v>23827</v>
      </c>
      <c r="BL447" t="s">
        <v>300</v>
      </c>
      <c r="BM447" t="s">
        <v>23165</v>
      </c>
      <c r="BN447" t="s">
        <v>3306</v>
      </c>
      <c r="BO447" t="s">
        <v>23166</v>
      </c>
      <c r="BP447" t="s">
        <v>23828</v>
      </c>
      <c r="BQ447" t="s">
        <v>23443</v>
      </c>
      <c r="BR447" t="s">
        <v>23829</v>
      </c>
      <c r="BS447" t="s">
        <v>18000</v>
      </c>
      <c r="BT447">
        <v>2026</v>
      </c>
      <c r="BU447">
        <v>5</v>
      </c>
      <c r="BV447">
        <v>14</v>
      </c>
      <c r="BY447" t="s">
        <v>304</v>
      </c>
      <c r="BZ447" t="s">
        <v>18083</v>
      </c>
      <c r="CA447" s="1">
        <v>46156.354861111111</v>
      </c>
      <c r="CB447" s="2">
        <v>46156</v>
      </c>
      <c r="CE447" t="s">
        <v>2810</v>
      </c>
      <c r="CY447" s="1"/>
      <c r="DQ447" t="s">
        <v>17918</v>
      </c>
      <c r="DR447" t="s">
        <v>693</v>
      </c>
      <c r="DS447" t="s">
        <v>693</v>
      </c>
      <c r="DT447" t="s">
        <v>693</v>
      </c>
      <c r="DV447" t="s">
        <v>693</v>
      </c>
      <c r="EA447" t="s">
        <v>693</v>
      </c>
      <c r="EB447" t="s">
        <v>693</v>
      </c>
      <c r="EP447" t="s">
        <v>19839</v>
      </c>
      <c r="EQ447" t="s">
        <v>18084</v>
      </c>
      <c r="ES447" t="s">
        <v>281</v>
      </c>
      <c r="ET447" t="s">
        <v>23169</v>
      </c>
      <c r="EU447" t="s">
        <v>17962</v>
      </c>
      <c r="EZ447" t="s">
        <v>270</v>
      </c>
      <c r="FB447" t="s">
        <v>281</v>
      </c>
      <c r="FD447" t="s">
        <v>18087</v>
      </c>
      <c r="FE447" t="s">
        <v>281</v>
      </c>
      <c r="FF447" s="1">
        <v>46156.384571759256</v>
      </c>
      <c r="FG447">
        <v>0.71</v>
      </c>
      <c r="FH447">
        <v>0</v>
      </c>
      <c r="FM447" t="s">
        <v>17949</v>
      </c>
    </row>
    <row r="448" spans="1:169" x14ac:dyDescent="0.3">
      <c r="A448">
        <v>0</v>
      </c>
      <c r="B448" t="s">
        <v>17916</v>
      </c>
      <c r="C448" t="s">
        <v>17916</v>
      </c>
      <c r="E448" t="s">
        <v>17918</v>
      </c>
      <c r="F448">
        <v>46161.5</v>
      </c>
      <c r="G448">
        <v>2026</v>
      </c>
      <c r="H448">
        <v>5</v>
      </c>
      <c r="I448">
        <v>19</v>
      </c>
      <c r="O448" t="s">
        <v>18000</v>
      </c>
      <c r="P448">
        <v>2026</v>
      </c>
      <c r="Q448">
        <v>5</v>
      </c>
      <c r="R448">
        <v>14</v>
      </c>
      <c r="S448" t="s">
        <v>23830</v>
      </c>
      <c r="T448" t="s">
        <v>23831</v>
      </c>
      <c r="Y448" t="s">
        <v>17916</v>
      </c>
      <c r="AB448" t="s">
        <v>251</v>
      </c>
      <c r="AC448" t="s">
        <v>17924</v>
      </c>
      <c r="AD448">
        <v>1000008228492</v>
      </c>
      <c r="AG448" t="s">
        <v>23832</v>
      </c>
      <c r="AI448" t="s">
        <v>23833</v>
      </c>
      <c r="AJ448" t="s">
        <v>23834</v>
      </c>
      <c r="AK448" t="s">
        <v>693</v>
      </c>
      <c r="AN448" t="s">
        <v>23833</v>
      </c>
      <c r="AO448" t="s">
        <v>693</v>
      </c>
      <c r="AT448" t="s">
        <v>23835</v>
      </c>
      <c r="AU448" t="s">
        <v>23836</v>
      </c>
      <c r="AV448" t="s">
        <v>23837</v>
      </c>
      <c r="AW448" t="s">
        <v>230</v>
      </c>
      <c r="AX448" t="s">
        <v>230</v>
      </c>
      <c r="AY448" t="s">
        <v>380</v>
      </c>
      <c r="AZ448" t="s">
        <v>380</v>
      </c>
      <c r="BA448" t="s">
        <v>255</v>
      </c>
      <c r="BB448" s="1">
        <v>46156.421168981484</v>
      </c>
      <c r="BC448">
        <v>2026</v>
      </c>
      <c r="BD448">
        <v>5</v>
      </c>
      <c r="BE448">
        <v>14</v>
      </c>
      <c r="BF448" t="s">
        <v>17934</v>
      </c>
      <c r="BG448" t="s">
        <v>18130</v>
      </c>
      <c r="BH448" t="s">
        <v>17936</v>
      </c>
      <c r="BJ448" t="s">
        <v>23838</v>
      </c>
      <c r="BL448" t="s">
        <v>300</v>
      </c>
      <c r="BM448" t="s">
        <v>23165</v>
      </c>
      <c r="BN448" t="s">
        <v>3306</v>
      </c>
      <c r="BO448" t="s">
        <v>23166</v>
      </c>
      <c r="BP448" t="s">
        <v>3368</v>
      </c>
      <c r="BQ448" t="s">
        <v>23839</v>
      </c>
      <c r="BR448" t="s">
        <v>23840</v>
      </c>
      <c r="BS448" t="s">
        <v>18000</v>
      </c>
      <c r="BT448">
        <v>2026</v>
      </c>
      <c r="BU448">
        <v>5</v>
      </c>
      <c r="BV448">
        <v>14</v>
      </c>
      <c r="BY448" t="s">
        <v>693</v>
      </c>
      <c r="BZ448" t="s">
        <v>17943</v>
      </c>
      <c r="CA448" s="1">
        <v>46156.42083333333</v>
      </c>
      <c r="CB448" s="2">
        <v>46156</v>
      </c>
      <c r="CE448" t="s">
        <v>2810</v>
      </c>
      <c r="CY448" s="1"/>
      <c r="DQ448" t="s">
        <v>17918</v>
      </c>
      <c r="DS448" t="s">
        <v>693</v>
      </c>
      <c r="EP448" t="s">
        <v>19839</v>
      </c>
      <c r="EQ448" t="s">
        <v>255</v>
      </c>
      <c r="ER448" t="s">
        <v>17945</v>
      </c>
      <c r="ES448" t="s">
        <v>281</v>
      </c>
      <c r="ET448" t="s">
        <v>23169</v>
      </c>
      <c r="EU448" t="s">
        <v>17962</v>
      </c>
      <c r="EZ448" t="s">
        <v>270</v>
      </c>
      <c r="FB448" t="s">
        <v>281</v>
      </c>
      <c r="FD448" t="s">
        <v>17948</v>
      </c>
      <c r="FE448" t="s">
        <v>281</v>
      </c>
      <c r="FF448" s="1">
        <v>46156.466979166667</v>
      </c>
      <c r="FG448">
        <v>1.1000000000000001</v>
      </c>
      <c r="FH448">
        <v>0</v>
      </c>
      <c r="FM448" t="s">
        <v>17949</v>
      </c>
    </row>
    <row r="449" spans="1:169" x14ac:dyDescent="0.3">
      <c r="A449">
        <v>0</v>
      </c>
      <c r="B449" t="s">
        <v>17916</v>
      </c>
      <c r="C449" t="s">
        <v>17916</v>
      </c>
      <c r="E449" t="s">
        <v>17918</v>
      </c>
      <c r="F449">
        <v>46157.291666666664</v>
      </c>
      <c r="G449">
        <v>2026</v>
      </c>
      <c r="H449">
        <v>5</v>
      </c>
      <c r="I449">
        <v>15</v>
      </c>
      <c r="J449" t="s">
        <v>17963</v>
      </c>
      <c r="O449" t="s">
        <v>18000</v>
      </c>
      <c r="P449">
        <v>2026</v>
      </c>
      <c r="Q449">
        <v>5</v>
      </c>
      <c r="R449">
        <v>14</v>
      </c>
      <c r="S449" t="s">
        <v>23841</v>
      </c>
      <c r="T449" t="s">
        <v>23842</v>
      </c>
      <c r="Y449" t="s">
        <v>17916</v>
      </c>
      <c r="AB449" t="s">
        <v>251</v>
      </c>
      <c r="AC449" t="s">
        <v>18065</v>
      </c>
      <c r="AD449">
        <v>1000008228499</v>
      </c>
      <c r="AG449" t="s">
        <v>23843</v>
      </c>
      <c r="AH449" t="s">
        <v>23844</v>
      </c>
      <c r="AI449" t="s">
        <v>23845</v>
      </c>
      <c r="AJ449" t="s">
        <v>23846</v>
      </c>
      <c r="AK449" t="s">
        <v>693</v>
      </c>
      <c r="AL449" t="s">
        <v>23843</v>
      </c>
      <c r="AM449" t="s">
        <v>23847</v>
      </c>
      <c r="AN449" t="s">
        <v>23845</v>
      </c>
      <c r="AO449" t="s">
        <v>693</v>
      </c>
      <c r="AP449" t="s">
        <v>23848</v>
      </c>
      <c r="AR449" t="s">
        <v>23847</v>
      </c>
      <c r="AS449" t="s">
        <v>23848</v>
      </c>
      <c r="AT449" t="s">
        <v>23849</v>
      </c>
      <c r="AU449" t="s">
        <v>23850</v>
      </c>
      <c r="AV449" t="s">
        <v>23851</v>
      </c>
      <c r="AW449" t="s">
        <v>230</v>
      </c>
      <c r="AX449" t="s">
        <v>230</v>
      </c>
      <c r="AY449" t="s">
        <v>380</v>
      </c>
      <c r="AZ449" t="s">
        <v>380</v>
      </c>
      <c r="BA449" t="s">
        <v>18076</v>
      </c>
      <c r="BB449" s="1">
        <v>46156.421886574077</v>
      </c>
      <c r="BC449">
        <v>2026</v>
      </c>
      <c r="BD449">
        <v>5</v>
      </c>
      <c r="BE449">
        <v>14</v>
      </c>
      <c r="BF449" t="s">
        <v>18797</v>
      </c>
      <c r="BG449" t="s">
        <v>18130</v>
      </c>
      <c r="BH449" t="s">
        <v>17936</v>
      </c>
      <c r="BJ449" t="s">
        <v>23848</v>
      </c>
      <c r="BL449" t="s">
        <v>300</v>
      </c>
      <c r="BM449" t="s">
        <v>23165</v>
      </c>
      <c r="BN449" t="s">
        <v>3306</v>
      </c>
      <c r="BO449" t="s">
        <v>23166</v>
      </c>
      <c r="BP449" t="s">
        <v>3340</v>
      </c>
      <c r="BQ449" t="s">
        <v>23852</v>
      </c>
      <c r="BR449" t="s">
        <v>23853</v>
      </c>
      <c r="BS449" t="s">
        <v>18000</v>
      </c>
      <c r="BT449">
        <v>2026</v>
      </c>
      <c r="BU449">
        <v>5</v>
      </c>
      <c r="BV449">
        <v>14</v>
      </c>
      <c r="BY449" t="s">
        <v>386</v>
      </c>
      <c r="BZ449" t="s">
        <v>18083</v>
      </c>
      <c r="CA449" s="1">
        <v>46156.421527777777</v>
      </c>
      <c r="CB449" s="2">
        <v>46156</v>
      </c>
      <c r="CE449" t="s">
        <v>2810</v>
      </c>
      <c r="CY449" s="1"/>
      <c r="DQ449" t="s">
        <v>17918</v>
      </c>
      <c r="DR449" t="s">
        <v>693</v>
      </c>
      <c r="DS449" t="s">
        <v>693</v>
      </c>
      <c r="DT449" t="s">
        <v>693</v>
      </c>
      <c r="DV449" t="s">
        <v>693</v>
      </c>
      <c r="EA449" t="s">
        <v>693</v>
      </c>
      <c r="EB449" t="s">
        <v>693</v>
      </c>
      <c r="EP449" t="s">
        <v>19839</v>
      </c>
      <c r="EQ449" t="s">
        <v>18084</v>
      </c>
      <c r="ES449" t="s">
        <v>281</v>
      </c>
      <c r="ET449" t="s">
        <v>23169</v>
      </c>
      <c r="EU449" t="s">
        <v>17962</v>
      </c>
      <c r="EZ449" t="s">
        <v>270</v>
      </c>
      <c r="FB449" t="s">
        <v>281</v>
      </c>
      <c r="FD449" t="s">
        <v>18133</v>
      </c>
      <c r="FE449" t="s">
        <v>281</v>
      </c>
      <c r="FF449" s="1">
        <v>46156.466979166667</v>
      </c>
      <c r="FG449">
        <v>1.08</v>
      </c>
      <c r="FH449">
        <v>0</v>
      </c>
      <c r="FM449" t="s">
        <v>17949</v>
      </c>
    </row>
    <row r="450" spans="1:169" x14ac:dyDescent="0.3">
      <c r="A450">
        <v>0</v>
      </c>
      <c r="B450" t="s">
        <v>17916</v>
      </c>
      <c r="C450" t="s">
        <v>17916</v>
      </c>
      <c r="E450" t="s">
        <v>17918</v>
      </c>
      <c r="F450">
        <v>46158.291666666664</v>
      </c>
      <c r="G450">
        <v>2026</v>
      </c>
      <c r="H450">
        <v>5</v>
      </c>
      <c r="I450">
        <v>16</v>
      </c>
      <c r="J450" t="s">
        <v>17963</v>
      </c>
      <c r="O450" t="s">
        <v>18000</v>
      </c>
      <c r="P450">
        <v>2026</v>
      </c>
      <c r="Q450">
        <v>5</v>
      </c>
      <c r="R450">
        <v>14</v>
      </c>
      <c r="S450" t="s">
        <v>23854</v>
      </c>
      <c r="T450" t="s">
        <v>23855</v>
      </c>
      <c r="Y450" t="s">
        <v>17916</v>
      </c>
      <c r="AB450" t="s">
        <v>251</v>
      </c>
      <c r="AC450" t="s">
        <v>18065</v>
      </c>
      <c r="AD450">
        <v>1000008240304</v>
      </c>
      <c r="AG450" t="s">
        <v>23856</v>
      </c>
      <c r="AH450" t="s">
        <v>23857</v>
      </c>
      <c r="AI450" t="s">
        <v>23858</v>
      </c>
      <c r="AJ450" t="s">
        <v>23859</v>
      </c>
      <c r="AK450" t="s">
        <v>693</v>
      </c>
      <c r="AL450" t="s">
        <v>23856</v>
      </c>
      <c r="AN450" t="s">
        <v>23858</v>
      </c>
      <c r="AO450" t="s">
        <v>693</v>
      </c>
      <c r="AT450" t="s">
        <v>23860</v>
      </c>
      <c r="AU450" t="s">
        <v>23861</v>
      </c>
      <c r="AV450" t="s">
        <v>23862</v>
      </c>
      <c r="AW450" t="s">
        <v>230</v>
      </c>
      <c r="AX450" t="s">
        <v>230</v>
      </c>
      <c r="AY450" t="s">
        <v>380</v>
      </c>
      <c r="AZ450" t="s">
        <v>380</v>
      </c>
      <c r="BA450" t="s">
        <v>18076</v>
      </c>
      <c r="BB450" s="1">
        <v>46156.876689814817</v>
      </c>
      <c r="BC450">
        <v>2026</v>
      </c>
      <c r="BD450">
        <v>5</v>
      </c>
      <c r="BE450">
        <v>14</v>
      </c>
      <c r="BF450" t="s">
        <v>18077</v>
      </c>
      <c r="BG450" t="s">
        <v>18130</v>
      </c>
      <c r="BH450" t="s">
        <v>17936</v>
      </c>
      <c r="BJ450" t="s">
        <v>23863</v>
      </c>
      <c r="BL450" t="s">
        <v>300</v>
      </c>
      <c r="BM450" t="s">
        <v>23165</v>
      </c>
      <c r="BN450" t="s">
        <v>3306</v>
      </c>
      <c r="BO450" t="s">
        <v>23166</v>
      </c>
      <c r="BP450" t="s">
        <v>2002</v>
      </c>
      <c r="BQ450" t="s">
        <v>23279</v>
      </c>
      <c r="BR450" t="s">
        <v>23864</v>
      </c>
      <c r="BS450" t="s">
        <v>18000</v>
      </c>
      <c r="BT450">
        <v>2026</v>
      </c>
      <c r="BU450">
        <v>5</v>
      </c>
      <c r="BV450">
        <v>14</v>
      </c>
      <c r="BY450" t="s">
        <v>304</v>
      </c>
      <c r="BZ450" t="s">
        <v>18083</v>
      </c>
      <c r="CA450" s="1">
        <v>46156.876388888886</v>
      </c>
      <c r="CB450" s="2">
        <v>46157</v>
      </c>
      <c r="CE450" t="s">
        <v>2810</v>
      </c>
      <c r="CY450" s="1"/>
      <c r="DQ450" t="s">
        <v>17918</v>
      </c>
      <c r="DR450" t="s">
        <v>693</v>
      </c>
      <c r="DS450" t="s">
        <v>693</v>
      </c>
      <c r="DT450" t="s">
        <v>693</v>
      </c>
      <c r="DV450" t="s">
        <v>693</v>
      </c>
      <c r="EA450" t="s">
        <v>693</v>
      </c>
      <c r="EB450" t="s">
        <v>693</v>
      </c>
      <c r="EP450" t="s">
        <v>19839</v>
      </c>
      <c r="EQ450" t="s">
        <v>18084</v>
      </c>
      <c r="ES450" t="s">
        <v>281</v>
      </c>
      <c r="ET450" t="s">
        <v>23169</v>
      </c>
      <c r="EU450" t="s">
        <v>17962</v>
      </c>
      <c r="EZ450" t="s">
        <v>270</v>
      </c>
      <c r="FB450" t="s">
        <v>281</v>
      </c>
      <c r="FD450" t="s">
        <v>18087</v>
      </c>
      <c r="FE450" t="s">
        <v>281</v>
      </c>
      <c r="FF450" s="1">
        <v>46156.925879629627</v>
      </c>
      <c r="FG450">
        <v>1.18</v>
      </c>
      <c r="FH450">
        <v>0</v>
      </c>
      <c r="FM450" t="s">
        <v>17949</v>
      </c>
    </row>
    <row r="451" spans="1:169" x14ac:dyDescent="0.3">
      <c r="A451">
        <v>0</v>
      </c>
      <c r="B451" t="s">
        <v>17917</v>
      </c>
      <c r="C451" t="s">
        <v>17917</v>
      </c>
      <c r="D451" t="s">
        <v>23865</v>
      </c>
      <c r="E451" t="s">
        <v>17918</v>
      </c>
      <c r="F451">
        <v>46156.5</v>
      </c>
      <c r="G451">
        <v>2026</v>
      </c>
      <c r="H451">
        <v>5</v>
      </c>
      <c r="I451">
        <v>14</v>
      </c>
      <c r="J451" t="s">
        <v>17919</v>
      </c>
      <c r="O451" t="s">
        <v>18230</v>
      </c>
      <c r="P451">
        <v>2026</v>
      </c>
      <c r="Q451">
        <v>5</v>
      </c>
      <c r="R451">
        <v>12</v>
      </c>
      <c r="S451" t="s">
        <v>23866</v>
      </c>
      <c r="T451" t="s">
        <v>23867</v>
      </c>
      <c r="U451" t="s">
        <v>18890</v>
      </c>
      <c r="Y451" t="s">
        <v>17916</v>
      </c>
      <c r="AB451" t="s">
        <v>251</v>
      </c>
      <c r="AC451" t="s">
        <v>17924</v>
      </c>
      <c r="AD451">
        <v>1000008224838</v>
      </c>
      <c r="AI451" t="s">
        <v>23868</v>
      </c>
      <c r="AJ451" t="s">
        <v>23869</v>
      </c>
      <c r="AK451" t="s">
        <v>693</v>
      </c>
      <c r="AN451" t="s">
        <v>23868</v>
      </c>
      <c r="AO451" t="s">
        <v>693</v>
      </c>
      <c r="AT451" t="s">
        <v>23870</v>
      </c>
      <c r="AU451" t="s">
        <v>23871</v>
      </c>
      <c r="AV451" t="s">
        <v>23872</v>
      </c>
      <c r="AW451" t="s">
        <v>230</v>
      </c>
      <c r="AX451" t="s">
        <v>230</v>
      </c>
      <c r="AY451" t="s">
        <v>17933</v>
      </c>
      <c r="AZ451" t="s">
        <v>17933</v>
      </c>
      <c r="BA451" t="s">
        <v>255</v>
      </c>
      <c r="BB451" s="1">
        <v>46154.83693287037</v>
      </c>
      <c r="BC451">
        <v>2026</v>
      </c>
      <c r="BD451">
        <v>5</v>
      </c>
      <c r="BE451">
        <v>12</v>
      </c>
      <c r="BF451" t="s">
        <v>18675</v>
      </c>
      <c r="BG451" t="s">
        <v>17935</v>
      </c>
      <c r="BH451" t="s">
        <v>17936</v>
      </c>
      <c r="BJ451" t="s">
        <v>23873</v>
      </c>
      <c r="BL451" t="s">
        <v>300</v>
      </c>
      <c r="BM451" t="s">
        <v>23165</v>
      </c>
      <c r="BN451" t="s">
        <v>3306</v>
      </c>
      <c r="BO451" t="s">
        <v>23166</v>
      </c>
      <c r="BP451" t="s">
        <v>3331</v>
      </c>
      <c r="BQ451" t="s">
        <v>23475</v>
      </c>
      <c r="BR451" t="s">
        <v>23874</v>
      </c>
      <c r="BS451" t="s">
        <v>18230</v>
      </c>
      <c r="BT451">
        <v>2026</v>
      </c>
      <c r="BU451">
        <v>5</v>
      </c>
      <c r="BV451">
        <v>12</v>
      </c>
      <c r="BY451" t="s">
        <v>693</v>
      </c>
      <c r="BZ451" t="s">
        <v>17943</v>
      </c>
      <c r="CA451" s="1">
        <v>46154.836805555555</v>
      </c>
      <c r="CB451" s="2">
        <v>46155</v>
      </c>
      <c r="CC451">
        <v>3620</v>
      </c>
      <c r="CD451" t="s">
        <v>337</v>
      </c>
      <c r="CE451" t="s">
        <v>2810</v>
      </c>
      <c r="CW451">
        <v>5180030</v>
      </c>
      <c r="CX451">
        <v>34604387</v>
      </c>
      <c r="CY451" s="1">
        <v>46156.111157407409</v>
      </c>
      <c r="CZ451">
        <v>2026</v>
      </c>
      <c r="DA451">
        <v>5</v>
      </c>
      <c r="DB451">
        <v>14</v>
      </c>
      <c r="DC451">
        <v>0</v>
      </c>
      <c r="DD451">
        <v>0</v>
      </c>
      <c r="DE451">
        <v>1137</v>
      </c>
      <c r="DG451" t="s">
        <v>23169</v>
      </c>
      <c r="DQ451" t="s">
        <v>17918</v>
      </c>
      <c r="DS451" t="s">
        <v>693</v>
      </c>
      <c r="EP451" t="s">
        <v>19839</v>
      </c>
      <c r="EQ451" t="s">
        <v>255</v>
      </c>
      <c r="ER451" t="s">
        <v>17945</v>
      </c>
      <c r="ES451" t="s">
        <v>281</v>
      </c>
      <c r="ET451" t="s">
        <v>23169</v>
      </c>
      <c r="EU451" t="s">
        <v>17962</v>
      </c>
      <c r="EW451" t="s">
        <v>23875</v>
      </c>
      <c r="EZ451" t="s">
        <v>270</v>
      </c>
      <c r="FB451" t="s">
        <v>281</v>
      </c>
      <c r="FD451" t="s">
        <v>17948</v>
      </c>
      <c r="FE451" t="s">
        <v>281</v>
      </c>
      <c r="FF451" s="1">
        <v>46154.966932870368</v>
      </c>
      <c r="FG451">
        <v>3.12</v>
      </c>
      <c r="FH451">
        <v>0</v>
      </c>
      <c r="FI451">
        <v>1</v>
      </c>
      <c r="FK451" t="s">
        <v>23475</v>
      </c>
      <c r="FL451" t="s">
        <v>18900</v>
      </c>
      <c r="FM451" t="s">
        <v>17949</v>
      </c>
    </row>
    <row r="452" spans="1:169" x14ac:dyDescent="0.3">
      <c r="A452">
        <v>4</v>
      </c>
      <c r="B452" t="s">
        <v>17917</v>
      </c>
      <c r="C452" t="s">
        <v>17916</v>
      </c>
      <c r="D452" t="s">
        <v>23876</v>
      </c>
      <c r="E452" t="s">
        <v>17918</v>
      </c>
      <c r="F452">
        <v>46156.291666666664</v>
      </c>
      <c r="G452">
        <v>2026</v>
      </c>
      <c r="H452">
        <v>5</v>
      </c>
      <c r="I452">
        <v>14</v>
      </c>
      <c r="J452" t="s">
        <v>17963</v>
      </c>
      <c r="O452" t="s">
        <v>21801</v>
      </c>
      <c r="P452">
        <v>2026</v>
      </c>
      <c r="Q452">
        <v>4</v>
      </c>
      <c r="R452">
        <v>28</v>
      </c>
      <c r="S452" t="s">
        <v>23877</v>
      </c>
      <c r="T452" t="s">
        <v>23878</v>
      </c>
      <c r="V452" t="s">
        <v>18354</v>
      </c>
      <c r="W452" t="s">
        <v>23879</v>
      </c>
      <c r="Y452" t="s">
        <v>17916</v>
      </c>
      <c r="AB452" t="s">
        <v>251</v>
      </c>
      <c r="AC452" t="s">
        <v>18065</v>
      </c>
      <c r="AD452">
        <v>1000008189113</v>
      </c>
      <c r="AF452" t="s">
        <v>23880</v>
      </c>
      <c r="AG452" t="s">
        <v>23881</v>
      </c>
      <c r="AH452" t="s">
        <v>23882</v>
      </c>
      <c r="AI452" t="s">
        <v>23883</v>
      </c>
      <c r="AJ452" t="s">
        <v>23884</v>
      </c>
      <c r="AK452" t="s">
        <v>693</v>
      </c>
      <c r="AL452" t="s">
        <v>23881</v>
      </c>
      <c r="AN452" t="s">
        <v>23883</v>
      </c>
      <c r="AO452" t="s">
        <v>693</v>
      </c>
      <c r="AT452" t="s">
        <v>23885</v>
      </c>
      <c r="AU452" t="s">
        <v>23886</v>
      </c>
      <c r="AV452" t="s">
        <v>23887</v>
      </c>
      <c r="AW452" t="s">
        <v>230</v>
      </c>
      <c r="AX452" t="s">
        <v>230</v>
      </c>
      <c r="AY452" t="s">
        <v>232</v>
      </c>
      <c r="AZ452" t="s">
        <v>232</v>
      </c>
      <c r="BA452" t="s">
        <v>18076</v>
      </c>
      <c r="BB452" s="1">
        <v>46140.497708333336</v>
      </c>
      <c r="BC452">
        <v>2026</v>
      </c>
      <c r="BD452">
        <v>4</v>
      </c>
      <c r="BE452">
        <v>28</v>
      </c>
      <c r="BF452" t="s">
        <v>22652</v>
      </c>
      <c r="BG452" t="s">
        <v>17935</v>
      </c>
      <c r="BH452" t="s">
        <v>17936</v>
      </c>
      <c r="BI452" t="s">
        <v>19070</v>
      </c>
      <c r="BJ452" t="s">
        <v>23888</v>
      </c>
      <c r="BL452" t="s">
        <v>300</v>
      </c>
      <c r="BM452" t="s">
        <v>23165</v>
      </c>
      <c r="BN452" t="s">
        <v>3306</v>
      </c>
      <c r="BO452" t="s">
        <v>23166</v>
      </c>
      <c r="BP452" t="s">
        <v>3332</v>
      </c>
      <c r="BQ452" t="s">
        <v>23443</v>
      </c>
      <c r="BR452" t="s">
        <v>23889</v>
      </c>
      <c r="BS452" t="s">
        <v>21801</v>
      </c>
      <c r="BT452">
        <v>2026</v>
      </c>
      <c r="BU452">
        <v>4</v>
      </c>
      <c r="BV452">
        <v>28</v>
      </c>
      <c r="BY452" t="s">
        <v>249</v>
      </c>
      <c r="BZ452" t="s">
        <v>18083</v>
      </c>
      <c r="CA452" s="1">
        <v>46140.49722222222</v>
      </c>
      <c r="CB452" s="2">
        <v>46141</v>
      </c>
      <c r="CC452">
        <v>12843</v>
      </c>
      <c r="CD452" t="s">
        <v>337</v>
      </c>
      <c r="CE452" t="s">
        <v>2810</v>
      </c>
      <c r="CF452" t="s">
        <v>18948</v>
      </c>
      <c r="CW452">
        <v>5182851</v>
      </c>
      <c r="CX452">
        <v>34617743</v>
      </c>
      <c r="CY452" s="1">
        <v>46156.532638888886</v>
      </c>
      <c r="CZ452">
        <v>2026</v>
      </c>
      <c r="DA452">
        <v>5</v>
      </c>
      <c r="DB452">
        <v>14</v>
      </c>
      <c r="DC452">
        <v>34</v>
      </c>
      <c r="DD452">
        <v>1</v>
      </c>
      <c r="DE452">
        <v>1119</v>
      </c>
      <c r="DF452" t="s">
        <v>23881</v>
      </c>
      <c r="DG452" t="s">
        <v>23890</v>
      </c>
      <c r="DQ452" t="s">
        <v>17918</v>
      </c>
      <c r="DR452" t="s">
        <v>693</v>
      </c>
      <c r="DS452" t="s">
        <v>693</v>
      </c>
      <c r="DT452" t="s">
        <v>693</v>
      </c>
      <c r="DV452" t="s">
        <v>693</v>
      </c>
      <c r="EA452" t="s">
        <v>693</v>
      </c>
      <c r="EB452" t="s">
        <v>693</v>
      </c>
      <c r="EP452" t="s">
        <v>19839</v>
      </c>
      <c r="EQ452" t="s">
        <v>18084</v>
      </c>
      <c r="ES452" t="s">
        <v>281</v>
      </c>
      <c r="ET452" t="s">
        <v>23169</v>
      </c>
      <c r="EU452" t="s">
        <v>17962</v>
      </c>
      <c r="EV452" t="s">
        <v>23891</v>
      </c>
      <c r="EW452" t="s">
        <v>23892</v>
      </c>
      <c r="EX452" t="s">
        <v>23893</v>
      </c>
      <c r="EY452" t="s">
        <v>23894</v>
      </c>
      <c r="EZ452" t="s">
        <v>270</v>
      </c>
      <c r="FA452" t="s">
        <v>336</v>
      </c>
      <c r="FB452" t="s">
        <v>281</v>
      </c>
      <c r="FD452" t="s">
        <v>19340</v>
      </c>
      <c r="FE452" t="s">
        <v>281</v>
      </c>
      <c r="FF452" s="1">
        <v>46140.716851851852</v>
      </c>
      <c r="FG452">
        <v>5.26</v>
      </c>
      <c r="FH452">
        <v>0</v>
      </c>
      <c r="FI452">
        <v>5</v>
      </c>
      <c r="FK452" t="s">
        <v>23443</v>
      </c>
      <c r="FL452" t="s">
        <v>23895</v>
      </c>
      <c r="FM452" t="s">
        <v>17949</v>
      </c>
    </row>
    <row r="453" spans="1:169" x14ac:dyDescent="0.3">
      <c r="A453">
        <v>1</v>
      </c>
      <c r="B453" t="s">
        <v>17917</v>
      </c>
      <c r="C453" t="s">
        <v>17917</v>
      </c>
      <c r="D453" t="s">
        <v>18731</v>
      </c>
      <c r="E453" t="s">
        <v>17918</v>
      </c>
      <c r="F453">
        <v>46157.291666666664</v>
      </c>
      <c r="G453">
        <v>2026</v>
      </c>
      <c r="H453">
        <v>5</v>
      </c>
      <c r="I453">
        <v>15</v>
      </c>
      <c r="J453" t="s">
        <v>17963</v>
      </c>
      <c r="O453" t="s">
        <v>18118</v>
      </c>
      <c r="P453">
        <v>2026</v>
      </c>
      <c r="Q453">
        <v>5</v>
      </c>
      <c r="R453">
        <v>8</v>
      </c>
      <c r="S453" t="s">
        <v>23896</v>
      </c>
      <c r="T453" t="s">
        <v>23897</v>
      </c>
      <c r="V453" t="s">
        <v>17923</v>
      </c>
      <c r="W453" t="s">
        <v>19238</v>
      </c>
      <c r="Y453" t="s">
        <v>17916</v>
      </c>
      <c r="AB453" t="s">
        <v>251</v>
      </c>
      <c r="AC453" t="s">
        <v>18065</v>
      </c>
      <c r="AD453">
        <v>1000008215360</v>
      </c>
      <c r="AF453" t="s">
        <v>23898</v>
      </c>
      <c r="AG453" t="s">
        <v>23899</v>
      </c>
      <c r="AH453" t="s">
        <v>23900</v>
      </c>
      <c r="AI453" t="s">
        <v>23901</v>
      </c>
      <c r="AJ453" t="s">
        <v>23902</v>
      </c>
      <c r="AK453" t="s">
        <v>693</v>
      </c>
      <c r="AL453" t="s">
        <v>23899</v>
      </c>
      <c r="AM453" t="s">
        <v>23903</v>
      </c>
      <c r="AN453" t="s">
        <v>23901</v>
      </c>
      <c r="AO453" t="s">
        <v>693</v>
      </c>
      <c r="AP453" t="s">
        <v>23904</v>
      </c>
      <c r="AR453" t="s">
        <v>23903</v>
      </c>
      <c r="AS453" t="s">
        <v>23904</v>
      </c>
      <c r="AT453" t="s">
        <v>23905</v>
      </c>
      <c r="AU453" t="s">
        <v>23906</v>
      </c>
      <c r="AV453" t="s">
        <v>23907</v>
      </c>
      <c r="AW453" t="s">
        <v>230</v>
      </c>
      <c r="AX453" t="s">
        <v>230</v>
      </c>
      <c r="AY453" t="s">
        <v>1879</v>
      </c>
      <c r="AZ453" t="s">
        <v>1879</v>
      </c>
      <c r="BA453" t="s">
        <v>18076</v>
      </c>
      <c r="BB453" s="1">
        <v>46150.640196759261</v>
      </c>
      <c r="BC453">
        <v>2026</v>
      </c>
      <c r="BD453">
        <v>5</v>
      </c>
      <c r="BE453">
        <v>8</v>
      </c>
      <c r="BF453" t="s">
        <v>18687</v>
      </c>
      <c r="BG453" t="s">
        <v>17935</v>
      </c>
      <c r="BH453" t="s">
        <v>17936</v>
      </c>
      <c r="BI453" t="s">
        <v>18101</v>
      </c>
      <c r="BJ453" t="s">
        <v>23908</v>
      </c>
      <c r="BL453" t="s">
        <v>300</v>
      </c>
      <c r="BM453" t="s">
        <v>23165</v>
      </c>
      <c r="BN453" t="s">
        <v>3306</v>
      </c>
      <c r="BO453" t="s">
        <v>23166</v>
      </c>
      <c r="BP453" t="s">
        <v>23909</v>
      </c>
      <c r="BQ453" t="s">
        <v>23215</v>
      </c>
      <c r="BR453" t="s">
        <v>23910</v>
      </c>
      <c r="BS453" t="s">
        <v>18118</v>
      </c>
      <c r="BT453">
        <v>2026</v>
      </c>
      <c r="BU453">
        <v>5</v>
      </c>
      <c r="BV453">
        <v>8</v>
      </c>
      <c r="BY453" t="s">
        <v>386</v>
      </c>
      <c r="BZ453" t="s">
        <v>18083</v>
      </c>
      <c r="CA453" s="1">
        <v>46150.63958333333</v>
      </c>
      <c r="CB453" s="2">
        <v>46151</v>
      </c>
      <c r="CC453">
        <v>12413</v>
      </c>
      <c r="CD453" t="s">
        <v>337</v>
      </c>
      <c r="CE453" t="s">
        <v>2810</v>
      </c>
      <c r="CF453" t="s">
        <v>18948</v>
      </c>
      <c r="CW453">
        <v>5180567</v>
      </c>
      <c r="CX453">
        <v>34602758</v>
      </c>
      <c r="CY453" s="1">
        <v>46154.631249999999</v>
      </c>
      <c r="CZ453">
        <v>2026</v>
      </c>
      <c r="DA453">
        <v>5</v>
      </c>
      <c r="DB453">
        <v>12</v>
      </c>
      <c r="DC453">
        <v>59</v>
      </c>
      <c r="DD453">
        <v>15</v>
      </c>
      <c r="DE453">
        <v>1113</v>
      </c>
      <c r="DF453" t="s">
        <v>23899</v>
      </c>
      <c r="DG453" t="s">
        <v>23911</v>
      </c>
      <c r="DQ453" t="s">
        <v>17918</v>
      </c>
      <c r="DR453" t="s">
        <v>693</v>
      </c>
      <c r="DS453" t="s">
        <v>693</v>
      </c>
      <c r="DT453" t="s">
        <v>693</v>
      </c>
      <c r="DV453" t="s">
        <v>693</v>
      </c>
      <c r="EA453" t="s">
        <v>693</v>
      </c>
      <c r="EB453" t="s">
        <v>693</v>
      </c>
      <c r="EP453" t="s">
        <v>19839</v>
      </c>
      <c r="EQ453" t="s">
        <v>18084</v>
      </c>
      <c r="ES453" t="s">
        <v>281</v>
      </c>
      <c r="ET453" t="s">
        <v>23169</v>
      </c>
      <c r="EU453" t="s">
        <v>17947</v>
      </c>
      <c r="EV453" t="s">
        <v>23912</v>
      </c>
      <c r="EW453" t="s">
        <v>23913</v>
      </c>
      <c r="EX453" t="s">
        <v>23914</v>
      </c>
      <c r="EY453" t="s">
        <v>23915</v>
      </c>
      <c r="EZ453" t="s">
        <v>270</v>
      </c>
      <c r="FA453" t="s">
        <v>336</v>
      </c>
      <c r="FB453" t="s">
        <v>281</v>
      </c>
      <c r="FD453" t="s">
        <v>18133</v>
      </c>
      <c r="FE453" t="s">
        <v>281</v>
      </c>
      <c r="FF453" s="1">
        <v>46150.675185185188</v>
      </c>
      <c r="FG453">
        <v>0.84</v>
      </c>
      <c r="FH453">
        <v>0</v>
      </c>
      <c r="FI453">
        <v>4</v>
      </c>
      <c r="FK453" t="s">
        <v>23215</v>
      </c>
      <c r="FL453" t="s">
        <v>23916</v>
      </c>
      <c r="FM453" t="s">
        <v>17949</v>
      </c>
    </row>
    <row r="454" spans="1:169" x14ac:dyDescent="0.3">
      <c r="A454">
        <v>1</v>
      </c>
      <c r="B454" t="s">
        <v>17916</v>
      </c>
      <c r="C454" t="s">
        <v>17916</v>
      </c>
      <c r="E454" t="s">
        <v>17918</v>
      </c>
      <c r="F454">
        <v>46159.291666666664</v>
      </c>
      <c r="G454">
        <v>2026</v>
      </c>
      <c r="H454">
        <v>5</v>
      </c>
      <c r="I454">
        <v>17</v>
      </c>
      <c r="J454" t="s">
        <v>17963</v>
      </c>
      <c r="O454" t="s">
        <v>18060</v>
      </c>
      <c r="P454">
        <v>2026</v>
      </c>
      <c r="Q454">
        <v>4</v>
      </c>
      <c r="R454">
        <v>29</v>
      </c>
      <c r="S454" t="s">
        <v>23917</v>
      </c>
      <c r="T454" t="s">
        <v>23918</v>
      </c>
      <c r="V454" t="s">
        <v>18354</v>
      </c>
      <c r="W454" t="s">
        <v>23879</v>
      </c>
      <c r="Y454" t="s">
        <v>17916</v>
      </c>
      <c r="AB454" t="s">
        <v>251</v>
      </c>
      <c r="AC454" t="s">
        <v>17924</v>
      </c>
      <c r="AD454">
        <v>1000008194148</v>
      </c>
      <c r="AF454" t="s">
        <v>21686</v>
      </c>
      <c r="AG454" t="s">
        <v>23919</v>
      </c>
      <c r="AI454" t="s">
        <v>23920</v>
      </c>
      <c r="AJ454" t="s">
        <v>23921</v>
      </c>
      <c r="AK454" t="s">
        <v>693</v>
      </c>
      <c r="AN454" t="s">
        <v>23920</v>
      </c>
      <c r="AO454" t="s">
        <v>693</v>
      </c>
      <c r="AT454" t="s">
        <v>23922</v>
      </c>
      <c r="AU454" t="s">
        <v>23923</v>
      </c>
      <c r="AV454" t="s">
        <v>23924</v>
      </c>
      <c r="AW454" t="s">
        <v>230</v>
      </c>
      <c r="AX454" t="s">
        <v>230</v>
      </c>
      <c r="AY454" t="s">
        <v>380</v>
      </c>
      <c r="AZ454" t="s">
        <v>380</v>
      </c>
      <c r="BA454" t="s">
        <v>255</v>
      </c>
      <c r="BB454" s="1">
        <v>46141.740972222222</v>
      </c>
      <c r="BC454">
        <v>2026</v>
      </c>
      <c r="BD454">
        <v>4</v>
      </c>
      <c r="BE454">
        <v>29</v>
      </c>
      <c r="BF454" t="s">
        <v>17934</v>
      </c>
      <c r="BG454" t="s">
        <v>18130</v>
      </c>
      <c r="BH454" t="s">
        <v>17936</v>
      </c>
      <c r="BI454" t="s">
        <v>18101</v>
      </c>
      <c r="BJ454" t="s">
        <v>23925</v>
      </c>
      <c r="BL454" t="s">
        <v>300</v>
      </c>
      <c r="BM454" t="s">
        <v>23165</v>
      </c>
      <c r="BN454" t="s">
        <v>3306</v>
      </c>
      <c r="BO454" t="s">
        <v>23166</v>
      </c>
      <c r="BP454" t="s">
        <v>3307</v>
      </c>
      <c r="BQ454" t="s">
        <v>23301</v>
      </c>
      <c r="BR454" t="s">
        <v>23926</v>
      </c>
      <c r="BS454" t="s">
        <v>18060</v>
      </c>
      <c r="BT454">
        <v>2026</v>
      </c>
      <c r="BU454">
        <v>4</v>
      </c>
      <c r="BV454">
        <v>29</v>
      </c>
      <c r="BY454" t="s">
        <v>693</v>
      </c>
      <c r="BZ454" t="s">
        <v>17943</v>
      </c>
      <c r="CA454" s="1">
        <v>46141.740972222222</v>
      </c>
      <c r="CB454" s="2">
        <v>46142</v>
      </c>
      <c r="CC454">
        <v>9530</v>
      </c>
      <c r="CD454" t="s">
        <v>337</v>
      </c>
      <c r="CE454" t="s">
        <v>2810</v>
      </c>
      <c r="CF454" t="s">
        <v>18948</v>
      </c>
      <c r="CW454">
        <v>5170097</v>
      </c>
      <c r="CX454">
        <v>34531173</v>
      </c>
      <c r="CY454" s="1">
        <v>46144.473611111112</v>
      </c>
      <c r="CZ454">
        <v>2026</v>
      </c>
      <c r="DA454">
        <v>5</v>
      </c>
      <c r="DB454">
        <v>2</v>
      </c>
      <c r="DC454">
        <v>88</v>
      </c>
      <c r="DD454">
        <v>23</v>
      </c>
      <c r="DE454">
        <v>1122</v>
      </c>
      <c r="DG454" t="s">
        <v>23927</v>
      </c>
      <c r="DQ454" t="s">
        <v>17918</v>
      </c>
      <c r="DS454" t="s">
        <v>693</v>
      </c>
      <c r="EP454" t="s">
        <v>19839</v>
      </c>
      <c r="EQ454" t="s">
        <v>255</v>
      </c>
      <c r="ER454" t="s">
        <v>17945</v>
      </c>
      <c r="ES454" t="s">
        <v>281</v>
      </c>
      <c r="ET454" t="s">
        <v>23169</v>
      </c>
      <c r="EU454" t="s">
        <v>17962</v>
      </c>
      <c r="EV454" t="s">
        <v>23928</v>
      </c>
      <c r="EX454" t="s">
        <v>23929</v>
      </c>
      <c r="EY454" t="s">
        <v>23930</v>
      </c>
      <c r="EZ454" t="s">
        <v>270</v>
      </c>
      <c r="FA454" t="s">
        <v>336</v>
      </c>
      <c r="FB454" t="s">
        <v>281</v>
      </c>
      <c r="FD454" t="s">
        <v>17948</v>
      </c>
      <c r="FE454" t="s">
        <v>281</v>
      </c>
      <c r="FF454" s="1">
        <v>46141.758437500001</v>
      </c>
      <c r="FG454">
        <v>0.42</v>
      </c>
      <c r="FH454">
        <v>0</v>
      </c>
      <c r="FI454">
        <v>3</v>
      </c>
      <c r="FK454" t="s">
        <v>23301</v>
      </c>
      <c r="FL454" t="s">
        <v>23931</v>
      </c>
      <c r="FM454" t="s">
        <v>17949</v>
      </c>
    </row>
    <row r="455" spans="1:169" x14ac:dyDescent="0.3">
      <c r="A455">
        <v>1</v>
      </c>
      <c r="B455" t="s">
        <v>17917</v>
      </c>
      <c r="C455" t="s">
        <v>17917</v>
      </c>
      <c r="D455" t="s">
        <v>23932</v>
      </c>
      <c r="E455" t="s">
        <v>17918</v>
      </c>
      <c r="F455">
        <v>46157.291666666664</v>
      </c>
      <c r="G455">
        <v>2026</v>
      </c>
      <c r="H455">
        <v>5</v>
      </c>
      <c r="I455">
        <v>15</v>
      </c>
      <c r="J455" t="s">
        <v>17963</v>
      </c>
      <c r="O455" t="s">
        <v>19038</v>
      </c>
      <c r="P455">
        <v>2026</v>
      </c>
      <c r="Q455">
        <v>4</v>
      </c>
      <c r="R455">
        <v>30</v>
      </c>
      <c r="S455" t="s">
        <v>23933</v>
      </c>
      <c r="T455" t="s">
        <v>23934</v>
      </c>
      <c r="Y455" t="s">
        <v>17916</v>
      </c>
      <c r="AB455" t="s">
        <v>251</v>
      </c>
      <c r="AC455" t="s">
        <v>17924</v>
      </c>
      <c r="AD455">
        <v>1000008196185</v>
      </c>
      <c r="AG455" t="s">
        <v>23935</v>
      </c>
      <c r="AI455" t="s">
        <v>23936</v>
      </c>
      <c r="AJ455" t="s">
        <v>23937</v>
      </c>
      <c r="AK455" t="s">
        <v>693</v>
      </c>
      <c r="AN455" t="s">
        <v>23936</v>
      </c>
      <c r="AO455" t="s">
        <v>693</v>
      </c>
      <c r="AT455" t="s">
        <v>23938</v>
      </c>
      <c r="AU455" t="s">
        <v>23939</v>
      </c>
      <c r="AV455" t="s">
        <v>23940</v>
      </c>
      <c r="AW455" t="s">
        <v>230</v>
      </c>
      <c r="AX455" t="s">
        <v>230</v>
      </c>
      <c r="AY455" t="s">
        <v>380</v>
      </c>
      <c r="AZ455" t="s">
        <v>380</v>
      </c>
      <c r="BA455" t="s">
        <v>255</v>
      </c>
      <c r="BB455" s="1">
        <v>46142.552812499998</v>
      </c>
      <c r="BC455">
        <v>2026</v>
      </c>
      <c r="BD455">
        <v>4</v>
      </c>
      <c r="BE455">
        <v>30</v>
      </c>
      <c r="BF455" t="s">
        <v>17934</v>
      </c>
      <c r="BG455" t="s">
        <v>18130</v>
      </c>
      <c r="BH455" t="s">
        <v>17936</v>
      </c>
      <c r="BI455" t="s">
        <v>18101</v>
      </c>
      <c r="BJ455" t="s">
        <v>23941</v>
      </c>
      <c r="BL455" t="s">
        <v>300</v>
      </c>
      <c r="BM455" t="s">
        <v>23165</v>
      </c>
      <c r="BN455" t="s">
        <v>3306</v>
      </c>
      <c r="BO455" t="s">
        <v>23166</v>
      </c>
      <c r="BP455" t="s">
        <v>23942</v>
      </c>
      <c r="BQ455" t="s">
        <v>23943</v>
      </c>
      <c r="BR455" t="s">
        <v>23944</v>
      </c>
      <c r="BS455" t="s">
        <v>19038</v>
      </c>
      <c r="BT455">
        <v>2026</v>
      </c>
      <c r="BU455">
        <v>4</v>
      </c>
      <c r="BV455">
        <v>30</v>
      </c>
      <c r="BY455" t="s">
        <v>693</v>
      </c>
      <c r="BZ455" t="s">
        <v>17943</v>
      </c>
      <c r="CA455" s="1">
        <v>46142.552777777775</v>
      </c>
      <c r="CB455" s="2">
        <v>46143</v>
      </c>
      <c r="CC455">
        <v>4799</v>
      </c>
      <c r="CD455" t="s">
        <v>337</v>
      </c>
      <c r="CE455" t="s">
        <v>2810</v>
      </c>
      <c r="CF455" t="s">
        <v>18948</v>
      </c>
      <c r="CW455">
        <v>5173038</v>
      </c>
      <c r="CX455">
        <v>34552981</v>
      </c>
      <c r="CY455" s="1">
        <v>46147.670138888891</v>
      </c>
      <c r="CZ455">
        <v>2026</v>
      </c>
      <c r="DA455">
        <v>5</v>
      </c>
      <c r="DB455">
        <v>5</v>
      </c>
      <c r="DC455">
        <v>246</v>
      </c>
      <c r="DD455">
        <v>23</v>
      </c>
      <c r="DE455">
        <v>1121</v>
      </c>
      <c r="DG455" t="s">
        <v>23945</v>
      </c>
      <c r="DQ455" t="s">
        <v>17918</v>
      </c>
      <c r="DS455" t="s">
        <v>693</v>
      </c>
      <c r="EP455" t="s">
        <v>19839</v>
      </c>
      <c r="EQ455" t="s">
        <v>255</v>
      </c>
      <c r="ER455" t="s">
        <v>17945</v>
      </c>
      <c r="ES455" t="s">
        <v>281</v>
      </c>
      <c r="ET455" t="s">
        <v>23169</v>
      </c>
      <c r="EU455" t="s">
        <v>17962</v>
      </c>
      <c r="EV455" t="s">
        <v>23946</v>
      </c>
      <c r="EW455" t="s">
        <v>23947</v>
      </c>
      <c r="EX455" t="s">
        <v>23948</v>
      </c>
      <c r="EY455" t="s">
        <v>23949</v>
      </c>
      <c r="EZ455" t="s">
        <v>270</v>
      </c>
      <c r="FA455" t="s">
        <v>336</v>
      </c>
      <c r="FB455" t="s">
        <v>281</v>
      </c>
      <c r="FD455" t="s">
        <v>17948</v>
      </c>
      <c r="FE455" t="s">
        <v>281</v>
      </c>
      <c r="FF455" s="1">
        <v>46142.591909722221</v>
      </c>
      <c r="FG455">
        <v>0.94</v>
      </c>
      <c r="FH455">
        <v>0</v>
      </c>
      <c r="FI455">
        <v>3</v>
      </c>
      <c r="FK455" t="s">
        <v>23943</v>
      </c>
      <c r="FL455" t="s">
        <v>23950</v>
      </c>
      <c r="FM455" t="s">
        <v>17949</v>
      </c>
    </row>
    <row r="456" spans="1:169" x14ac:dyDescent="0.3">
      <c r="A456">
        <v>3</v>
      </c>
      <c r="B456" t="s">
        <v>17917</v>
      </c>
      <c r="C456" t="s">
        <v>17916</v>
      </c>
      <c r="D456" t="s">
        <v>23951</v>
      </c>
      <c r="E456" t="s">
        <v>17918</v>
      </c>
      <c r="F456">
        <v>46157.291666666664</v>
      </c>
      <c r="G456">
        <v>2026</v>
      </c>
      <c r="H456">
        <v>5</v>
      </c>
      <c r="I456">
        <v>15</v>
      </c>
      <c r="J456" t="s">
        <v>17963</v>
      </c>
      <c r="O456" t="s">
        <v>18118</v>
      </c>
      <c r="P456">
        <v>2026</v>
      </c>
      <c r="Q456">
        <v>5</v>
      </c>
      <c r="R456">
        <v>8</v>
      </c>
      <c r="S456" t="s">
        <v>23952</v>
      </c>
      <c r="T456" t="s">
        <v>23953</v>
      </c>
      <c r="W456" t="s">
        <v>23879</v>
      </c>
      <c r="Y456" t="s">
        <v>17916</v>
      </c>
      <c r="AB456" t="s">
        <v>251</v>
      </c>
      <c r="AC456" t="s">
        <v>17924</v>
      </c>
      <c r="AD456">
        <v>1000008214403</v>
      </c>
      <c r="AG456" t="s">
        <v>23954</v>
      </c>
      <c r="AI456" t="s">
        <v>23955</v>
      </c>
      <c r="AJ456" t="s">
        <v>23956</v>
      </c>
      <c r="AK456" t="s">
        <v>693</v>
      </c>
      <c r="AM456" t="s">
        <v>23957</v>
      </c>
      <c r="AN456" t="s">
        <v>23955</v>
      </c>
      <c r="AO456" t="s">
        <v>693</v>
      </c>
      <c r="AP456" t="s">
        <v>23958</v>
      </c>
      <c r="AR456" t="s">
        <v>23957</v>
      </c>
      <c r="AS456" t="s">
        <v>23958</v>
      </c>
      <c r="AT456" t="s">
        <v>23959</v>
      </c>
      <c r="AU456" t="s">
        <v>23960</v>
      </c>
      <c r="AV456" t="s">
        <v>23961</v>
      </c>
      <c r="AW456" t="s">
        <v>230</v>
      </c>
      <c r="AX456" t="s">
        <v>230</v>
      </c>
      <c r="AY456" t="s">
        <v>380</v>
      </c>
      <c r="AZ456" t="s">
        <v>380</v>
      </c>
      <c r="BA456" t="s">
        <v>255</v>
      </c>
      <c r="BB456" s="1">
        <v>46150.612384259257</v>
      </c>
      <c r="BC456">
        <v>2026</v>
      </c>
      <c r="BD456">
        <v>5</v>
      </c>
      <c r="BE456">
        <v>8</v>
      </c>
      <c r="BF456" t="s">
        <v>17934</v>
      </c>
      <c r="BG456" t="s">
        <v>18130</v>
      </c>
      <c r="BH456" t="s">
        <v>17936</v>
      </c>
      <c r="BI456" t="s">
        <v>18101</v>
      </c>
      <c r="BJ456" t="s">
        <v>23957</v>
      </c>
      <c r="BL456" t="s">
        <v>300</v>
      </c>
      <c r="BM456" t="s">
        <v>23165</v>
      </c>
      <c r="BN456" t="s">
        <v>3306</v>
      </c>
      <c r="BO456" t="s">
        <v>23166</v>
      </c>
      <c r="BP456" t="s">
        <v>23962</v>
      </c>
      <c r="BQ456" t="s">
        <v>23350</v>
      </c>
      <c r="BR456" t="s">
        <v>23963</v>
      </c>
      <c r="BS456" t="s">
        <v>18118</v>
      </c>
      <c r="BT456">
        <v>2026</v>
      </c>
      <c r="BU456">
        <v>5</v>
      </c>
      <c r="BV456">
        <v>8</v>
      </c>
      <c r="BY456" t="s">
        <v>693</v>
      </c>
      <c r="BZ456" t="s">
        <v>17943</v>
      </c>
      <c r="CA456" s="1">
        <v>46150.611805555556</v>
      </c>
      <c r="CB456" s="2">
        <v>46151</v>
      </c>
      <c r="CC456">
        <v>12286</v>
      </c>
      <c r="CD456" t="s">
        <v>337</v>
      </c>
      <c r="CE456" t="s">
        <v>2810</v>
      </c>
      <c r="CF456" t="s">
        <v>18948</v>
      </c>
      <c r="CW456">
        <v>5176755</v>
      </c>
      <c r="CX456">
        <v>34577627</v>
      </c>
      <c r="CY456" s="1">
        <v>46150.752083333333</v>
      </c>
      <c r="CZ456">
        <v>2026</v>
      </c>
      <c r="DA456">
        <v>5</v>
      </c>
      <c r="DB456">
        <v>8</v>
      </c>
      <c r="DC456">
        <v>33</v>
      </c>
      <c r="DD456">
        <v>1</v>
      </c>
      <c r="DE456">
        <v>1122</v>
      </c>
      <c r="DG456" t="s">
        <v>23964</v>
      </c>
      <c r="DQ456" t="s">
        <v>17918</v>
      </c>
      <c r="DS456" t="s">
        <v>693</v>
      </c>
      <c r="EP456" t="s">
        <v>19839</v>
      </c>
      <c r="EQ456" t="s">
        <v>255</v>
      </c>
      <c r="ER456" t="s">
        <v>17945</v>
      </c>
      <c r="ES456" t="s">
        <v>281</v>
      </c>
      <c r="ET456" t="s">
        <v>23169</v>
      </c>
      <c r="EU456" t="s">
        <v>17962</v>
      </c>
      <c r="EV456" t="s">
        <v>23965</v>
      </c>
      <c r="EW456" t="s">
        <v>23966</v>
      </c>
      <c r="EX456" t="s">
        <v>23967</v>
      </c>
      <c r="EY456" t="s">
        <v>23968</v>
      </c>
      <c r="EZ456" t="s">
        <v>270</v>
      </c>
      <c r="FA456" t="s">
        <v>336</v>
      </c>
      <c r="FB456" t="s">
        <v>281</v>
      </c>
      <c r="FD456" t="s">
        <v>17948</v>
      </c>
      <c r="FE456" t="s">
        <v>281</v>
      </c>
      <c r="FF456" s="1">
        <v>46150.633449074077</v>
      </c>
      <c r="FG456">
        <v>0.51</v>
      </c>
      <c r="FH456">
        <v>0</v>
      </c>
      <c r="FI456">
        <v>3</v>
      </c>
      <c r="FK456" t="s">
        <v>23350</v>
      </c>
      <c r="FL456" t="s">
        <v>23969</v>
      </c>
      <c r="FM456" t="s">
        <v>17949</v>
      </c>
    </row>
    <row r="457" spans="1:169" x14ac:dyDescent="0.3">
      <c r="A457">
        <v>0</v>
      </c>
      <c r="B457" t="s">
        <v>17917</v>
      </c>
      <c r="C457" t="s">
        <v>17917</v>
      </c>
      <c r="D457" t="s">
        <v>23970</v>
      </c>
      <c r="E457" t="s">
        <v>17918</v>
      </c>
      <c r="F457">
        <v>46157.291666666664</v>
      </c>
      <c r="G457">
        <v>2026</v>
      </c>
      <c r="H457">
        <v>5</v>
      </c>
      <c r="I457">
        <v>15</v>
      </c>
      <c r="J457" t="s">
        <v>17963</v>
      </c>
      <c r="O457" t="s">
        <v>18118</v>
      </c>
      <c r="P457">
        <v>2026</v>
      </c>
      <c r="Q457">
        <v>5</v>
      </c>
      <c r="R457">
        <v>8</v>
      </c>
      <c r="S457" t="s">
        <v>23971</v>
      </c>
      <c r="T457" t="s">
        <v>23972</v>
      </c>
      <c r="V457" t="s">
        <v>18870</v>
      </c>
      <c r="W457" t="s">
        <v>20488</v>
      </c>
      <c r="Y457" t="s">
        <v>17916</v>
      </c>
      <c r="AB457" t="s">
        <v>251</v>
      </c>
      <c r="AC457" t="s">
        <v>17924</v>
      </c>
      <c r="AD457">
        <v>1000008216316</v>
      </c>
      <c r="AI457" t="s">
        <v>23973</v>
      </c>
      <c r="AJ457" t="s">
        <v>23974</v>
      </c>
      <c r="AK457" t="s">
        <v>693</v>
      </c>
      <c r="AN457" t="s">
        <v>23973</v>
      </c>
      <c r="AO457" t="s">
        <v>693</v>
      </c>
      <c r="AT457" t="s">
        <v>23975</v>
      </c>
      <c r="AU457" t="s">
        <v>23976</v>
      </c>
      <c r="AV457" t="s">
        <v>23977</v>
      </c>
      <c r="AW457" t="s">
        <v>230</v>
      </c>
      <c r="AX457" t="s">
        <v>230</v>
      </c>
      <c r="AY457" t="s">
        <v>380</v>
      </c>
      <c r="AZ457" t="s">
        <v>380</v>
      </c>
      <c r="BA457" t="s">
        <v>255</v>
      </c>
      <c r="BB457" s="1">
        <v>46150.865740740737</v>
      </c>
      <c r="BC457">
        <v>2026</v>
      </c>
      <c r="BD457">
        <v>5</v>
      </c>
      <c r="BE457">
        <v>8</v>
      </c>
      <c r="BF457" t="s">
        <v>18100</v>
      </c>
      <c r="BG457" t="s">
        <v>18130</v>
      </c>
      <c r="BH457" t="s">
        <v>17936</v>
      </c>
      <c r="BJ457" t="s">
        <v>23978</v>
      </c>
      <c r="BL457" t="s">
        <v>300</v>
      </c>
      <c r="BM457" t="s">
        <v>23165</v>
      </c>
      <c r="BN457" t="s">
        <v>3306</v>
      </c>
      <c r="BO457" t="s">
        <v>23166</v>
      </c>
      <c r="BP457" t="s">
        <v>3383</v>
      </c>
      <c r="BQ457" t="s">
        <v>23267</v>
      </c>
      <c r="BR457" t="s">
        <v>23979</v>
      </c>
      <c r="BS457" t="s">
        <v>18118</v>
      </c>
      <c r="BT457">
        <v>2026</v>
      </c>
      <c r="BU457">
        <v>5</v>
      </c>
      <c r="BV457">
        <v>8</v>
      </c>
      <c r="BY457" t="s">
        <v>693</v>
      </c>
      <c r="BZ457" t="s">
        <v>17943</v>
      </c>
      <c r="CA457" s="1">
        <v>46150.865277777775</v>
      </c>
      <c r="CB457" s="2">
        <v>46151</v>
      </c>
      <c r="CC457">
        <v>9673</v>
      </c>
      <c r="CD457" t="s">
        <v>337</v>
      </c>
      <c r="CE457" t="s">
        <v>2810</v>
      </c>
      <c r="CF457" t="s">
        <v>18948</v>
      </c>
      <c r="CW457">
        <v>5178673</v>
      </c>
      <c r="CX457">
        <v>34586563</v>
      </c>
      <c r="CY457" s="1">
        <v>46152.536111111112</v>
      </c>
      <c r="CZ457">
        <v>2026</v>
      </c>
      <c r="DA457">
        <v>5</v>
      </c>
      <c r="DB457">
        <v>10</v>
      </c>
      <c r="DC457">
        <v>29</v>
      </c>
      <c r="DD457">
        <v>15</v>
      </c>
      <c r="DE457">
        <v>1145</v>
      </c>
      <c r="DG457" t="s">
        <v>23980</v>
      </c>
      <c r="DQ457" t="s">
        <v>17918</v>
      </c>
      <c r="DS457" t="s">
        <v>693</v>
      </c>
      <c r="EP457" t="s">
        <v>19839</v>
      </c>
      <c r="EQ457" t="s">
        <v>255</v>
      </c>
      <c r="ER457" t="s">
        <v>17945</v>
      </c>
      <c r="ES457" t="s">
        <v>281</v>
      </c>
      <c r="ET457" t="s">
        <v>23169</v>
      </c>
      <c r="EU457" t="s">
        <v>17962</v>
      </c>
      <c r="EV457" t="s">
        <v>23981</v>
      </c>
      <c r="EX457" t="s">
        <v>23982</v>
      </c>
      <c r="EY457" t="s">
        <v>23983</v>
      </c>
      <c r="EZ457" t="s">
        <v>270</v>
      </c>
      <c r="FB457" t="s">
        <v>281</v>
      </c>
      <c r="FD457" t="s">
        <v>17948</v>
      </c>
      <c r="FE457" t="s">
        <v>281</v>
      </c>
      <c r="FF457" s="1">
        <v>46150.884016203701</v>
      </c>
      <c r="FG457">
        <v>0.44</v>
      </c>
      <c r="FH457">
        <v>0</v>
      </c>
      <c r="FI457">
        <v>2</v>
      </c>
      <c r="FK457" t="s">
        <v>23267</v>
      </c>
      <c r="FL457" t="s">
        <v>23984</v>
      </c>
      <c r="FM457" t="s">
        <v>17949</v>
      </c>
    </row>
    <row r="458" spans="1:169" x14ac:dyDescent="0.3">
      <c r="A458">
        <v>0</v>
      </c>
      <c r="B458" t="s">
        <v>17917</v>
      </c>
      <c r="C458" t="s">
        <v>17917</v>
      </c>
      <c r="D458" t="s">
        <v>23985</v>
      </c>
      <c r="E458" t="s">
        <v>17918</v>
      </c>
      <c r="F458">
        <v>46159.5</v>
      </c>
      <c r="G458">
        <v>2026</v>
      </c>
      <c r="H458">
        <v>5</v>
      </c>
      <c r="I458">
        <v>17</v>
      </c>
      <c r="J458" t="s">
        <v>17919</v>
      </c>
      <c r="O458" t="s">
        <v>18135</v>
      </c>
      <c r="P458">
        <v>2026</v>
      </c>
      <c r="Q458">
        <v>5</v>
      </c>
      <c r="R458">
        <v>9</v>
      </c>
      <c r="S458" t="s">
        <v>23986</v>
      </c>
      <c r="T458" t="s">
        <v>23987</v>
      </c>
      <c r="V458" t="s">
        <v>18870</v>
      </c>
      <c r="W458" t="s">
        <v>2843</v>
      </c>
      <c r="Y458" t="s">
        <v>17916</v>
      </c>
      <c r="AB458" t="s">
        <v>251</v>
      </c>
      <c r="AC458" t="s">
        <v>18065</v>
      </c>
      <c r="AD458">
        <v>1000008217694</v>
      </c>
      <c r="AG458" t="s">
        <v>23988</v>
      </c>
      <c r="AH458" t="s">
        <v>23989</v>
      </c>
      <c r="AI458" t="s">
        <v>23990</v>
      </c>
      <c r="AJ458" t="s">
        <v>23991</v>
      </c>
      <c r="AK458" t="s">
        <v>693</v>
      </c>
      <c r="AL458" t="s">
        <v>23988</v>
      </c>
      <c r="AM458" t="s">
        <v>23992</v>
      </c>
      <c r="AN458" t="s">
        <v>23990</v>
      </c>
      <c r="AO458" t="s">
        <v>693</v>
      </c>
      <c r="AP458" t="s">
        <v>23993</v>
      </c>
      <c r="AR458" t="s">
        <v>23992</v>
      </c>
      <c r="AS458" t="s">
        <v>23993</v>
      </c>
      <c r="AT458" t="s">
        <v>23994</v>
      </c>
      <c r="AU458" t="s">
        <v>23995</v>
      </c>
      <c r="AV458" t="s">
        <v>23996</v>
      </c>
      <c r="AW458" t="s">
        <v>230</v>
      </c>
      <c r="AX458" t="s">
        <v>230</v>
      </c>
      <c r="AY458" t="s">
        <v>380</v>
      </c>
      <c r="AZ458" t="s">
        <v>380</v>
      </c>
      <c r="BA458" t="s">
        <v>18076</v>
      </c>
      <c r="BB458" s="1">
        <v>46151.552835648145</v>
      </c>
      <c r="BC458">
        <v>2026</v>
      </c>
      <c r="BD458">
        <v>5</v>
      </c>
      <c r="BE458">
        <v>9</v>
      </c>
      <c r="BF458" t="s">
        <v>18129</v>
      </c>
      <c r="BG458" t="s">
        <v>18130</v>
      </c>
      <c r="BH458" t="s">
        <v>17936</v>
      </c>
      <c r="BJ458" t="s">
        <v>23997</v>
      </c>
      <c r="BL458" t="s">
        <v>300</v>
      </c>
      <c r="BM458" t="s">
        <v>23165</v>
      </c>
      <c r="BN458" t="s">
        <v>3306</v>
      </c>
      <c r="BO458" t="s">
        <v>23166</v>
      </c>
      <c r="BP458" t="s">
        <v>23998</v>
      </c>
      <c r="BQ458" t="s">
        <v>23739</v>
      </c>
      <c r="BR458" t="s">
        <v>23999</v>
      </c>
      <c r="BS458" t="s">
        <v>18135</v>
      </c>
      <c r="BT458">
        <v>2026</v>
      </c>
      <c r="BU458">
        <v>5</v>
      </c>
      <c r="BV458">
        <v>9</v>
      </c>
      <c r="BY458" t="s">
        <v>386</v>
      </c>
      <c r="BZ458" t="s">
        <v>18083</v>
      </c>
      <c r="CA458" s="1">
        <v>46151.552777777775</v>
      </c>
      <c r="CB458" s="2">
        <v>46152</v>
      </c>
      <c r="CC458">
        <v>5134</v>
      </c>
      <c r="CD458" t="s">
        <v>337</v>
      </c>
      <c r="CE458" t="s">
        <v>2810</v>
      </c>
      <c r="CF458" t="s">
        <v>18948</v>
      </c>
      <c r="CW458">
        <v>5178658</v>
      </c>
      <c r="CX458">
        <v>34586201</v>
      </c>
      <c r="CY458" s="1">
        <v>46152.462500000001</v>
      </c>
      <c r="CZ458">
        <v>2026</v>
      </c>
      <c r="DA458">
        <v>5</v>
      </c>
      <c r="DB458">
        <v>10</v>
      </c>
      <c r="DC458">
        <v>17</v>
      </c>
      <c r="DD458">
        <v>3</v>
      </c>
      <c r="DE458">
        <v>1114</v>
      </c>
      <c r="DF458" t="s">
        <v>23988</v>
      </c>
      <c r="DG458" t="s">
        <v>24000</v>
      </c>
      <c r="DQ458" t="s">
        <v>17918</v>
      </c>
      <c r="DR458" t="s">
        <v>693</v>
      </c>
      <c r="DS458" t="s">
        <v>693</v>
      </c>
      <c r="DT458" t="s">
        <v>693</v>
      </c>
      <c r="DV458" t="s">
        <v>693</v>
      </c>
      <c r="EA458" t="s">
        <v>693</v>
      </c>
      <c r="EB458" t="s">
        <v>693</v>
      </c>
      <c r="EP458" t="s">
        <v>19839</v>
      </c>
      <c r="EQ458" t="s">
        <v>18084</v>
      </c>
      <c r="ES458" t="s">
        <v>281</v>
      </c>
      <c r="ET458" t="s">
        <v>23169</v>
      </c>
      <c r="EU458" t="s">
        <v>17947</v>
      </c>
      <c r="EV458" t="s">
        <v>24001</v>
      </c>
      <c r="EW458" t="s">
        <v>24002</v>
      </c>
      <c r="EX458" t="s">
        <v>24003</v>
      </c>
      <c r="EY458" t="s">
        <v>24004</v>
      </c>
      <c r="EZ458" t="s">
        <v>270</v>
      </c>
      <c r="FB458" t="s">
        <v>281</v>
      </c>
      <c r="FD458" t="s">
        <v>18133</v>
      </c>
      <c r="FE458" t="s">
        <v>281</v>
      </c>
      <c r="FF458" s="1">
        <v>46151.591840277775</v>
      </c>
      <c r="FG458">
        <v>0.94</v>
      </c>
      <c r="FH458">
        <v>0</v>
      </c>
      <c r="FI458">
        <v>3</v>
      </c>
      <c r="FK458" t="s">
        <v>23739</v>
      </c>
      <c r="FL458" t="s">
        <v>24005</v>
      </c>
      <c r="FM458" t="s">
        <v>17949</v>
      </c>
    </row>
    <row r="459" spans="1:169" x14ac:dyDescent="0.3">
      <c r="A459">
        <v>0</v>
      </c>
      <c r="B459" t="s">
        <v>17917</v>
      </c>
      <c r="C459" t="s">
        <v>17917</v>
      </c>
      <c r="D459" t="s">
        <v>24006</v>
      </c>
      <c r="E459" t="s">
        <v>17918</v>
      </c>
      <c r="F459">
        <v>46157.5</v>
      </c>
      <c r="G459">
        <v>2026</v>
      </c>
      <c r="H459">
        <v>5</v>
      </c>
      <c r="I459">
        <v>15</v>
      </c>
      <c r="O459" t="s">
        <v>17964</v>
      </c>
      <c r="P459">
        <v>2026</v>
      </c>
      <c r="Q459">
        <v>5</v>
      </c>
      <c r="R459">
        <v>13</v>
      </c>
      <c r="S459" t="s">
        <v>24007</v>
      </c>
      <c r="T459" t="s">
        <v>24008</v>
      </c>
      <c r="V459" t="s">
        <v>18870</v>
      </c>
      <c r="Y459" t="s">
        <v>17916</v>
      </c>
      <c r="AB459" t="s">
        <v>251</v>
      </c>
      <c r="AC459" t="s">
        <v>19937</v>
      </c>
      <c r="AD459">
        <v>1000008225787</v>
      </c>
      <c r="AG459" t="s">
        <v>24009</v>
      </c>
      <c r="AH459" t="s">
        <v>24010</v>
      </c>
      <c r="AI459" t="s">
        <v>24011</v>
      </c>
      <c r="AJ459" t="s">
        <v>24012</v>
      </c>
      <c r="AK459" t="s">
        <v>693</v>
      </c>
      <c r="AN459" t="s">
        <v>24013</v>
      </c>
      <c r="AO459" t="s">
        <v>693</v>
      </c>
      <c r="AT459" t="s">
        <v>24014</v>
      </c>
      <c r="AU459" t="s">
        <v>24015</v>
      </c>
      <c r="AV459" t="s">
        <v>24016</v>
      </c>
      <c r="AW459" t="s">
        <v>230</v>
      </c>
      <c r="AX459" t="s">
        <v>230</v>
      </c>
      <c r="AY459" t="s">
        <v>17933</v>
      </c>
      <c r="AZ459" t="s">
        <v>17933</v>
      </c>
      <c r="BA459" t="s">
        <v>19945</v>
      </c>
      <c r="BB459" s="1">
        <v>46155.482673611114</v>
      </c>
      <c r="BC459">
        <v>2026</v>
      </c>
      <c r="BD459">
        <v>5</v>
      </c>
      <c r="BE459">
        <v>13</v>
      </c>
      <c r="BF459" t="s">
        <v>19946</v>
      </c>
      <c r="BG459" t="s">
        <v>17935</v>
      </c>
      <c r="BH459" t="s">
        <v>17936</v>
      </c>
      <c r="BJ459" t="s">
        <v>24017</v>
      </c>
      <c r="BL459" t="s">
        <v>300</v>
      </c>
      <c r="BM459" t="s">
        <v>23165</v>
      </c>
      <c r="BN459" t="s">
        <v>3306</v>
      </c>
      <c r="BO459" t="s">
        <v>23166</v>
      </c>
      <c r="BP459" t="s">
        <v>24018</v>
      </c>
      <c r="BQ459" t="s">
        <v>23350</v>
      </c>
      <c r="BR459" t="s">
        <v>24019</v>
      </c>
      <c r="BS459" t="s">
        <v>17964</v>
      </c>
      <c r="BT459">
        <v>2026</v>
      </c>
      <c r="BU459">
        <v>5</v>
      </c>
      <c r="BV459">
        <v>13</v>
      </c>
      <c r="BY459" t="s">
        <v>249</v>
      </c>
      <c r="BZ459" t="s">
        <v>18083</v>
      </c>
      <c r="CA459" s="1">
        <v>46155.482638888891</v>
      </c>
      <c r="CB459" s="2">
        <v>46155</v>
      </c>
      <c r="CC459">
        <v>9673</v>
      </c>
      <c r="CD459" t="s">
        <v>337</v>
      </c>
      <c r="CE459" t="s">
        <v>2810</v>
      </c>
      <c r="CF459" t="s">
        <v>18948</v>
      </c>
      <c r="CW459">
        <v>5182824</v>
      </c>
      <c r="CX459">
        <v>34623032</v>
      </c>
      <c r="CY459" s="1">
        <v>46156.669444444444</v>
      </c>
      <c r="CZ459">
        <v>2026</v>
      </c>
      <c r="DA459">
        <v>5</v>
      </c>
      <c r="DB459">
        <v>14</v>
      </c>
      <c r="DC459">
        <v>33</v>
      </c>
      <c r="DD459">
        <v>0</v>
      </c>
      <c r="DE459">
        <v>1122</v>
      </c>
      <c r="DG459" t="s">
        <v>23980</v>
      </c>
      <c r="DQ459" t="s">
        <v>17918</v>
      </c>
      <c r="DR459" t="s">
        <v>693</v>
      </c>
      <c r="DS459" t="s">
        <v>693</v>
      </c>
      <c r="DT459" t="s">
        <v>693</v>
      </c>
      <c r="EA459" t="s">
        <v>693</v>
      </c>
      <c r="EB459" t="s">
        <v>693</v>
      </c>
      <c r="EP459" t="s">
        <v>19839</v>
      </c>
      <c r="EQ459" t="s">
        <v>19952</v>
      </c>
      <c r="ES459" t="s">
        <v>281</v>
      </c>
      <c r="ET459" t="s">
        <v>23169</v>
      </c>
      <c r="EU459" t="s">
        <v>17962</v>
      </c>
      <c r="EV459" t="s">
        <v>24020</v>
      </c>
      <c r="EW459" t="s">
        <v>24021</v>
      </c>
      <c r="EX459" t="s">
        <v>24022</v>
      </c>
      <c r="EY459" t="s">
        <v>24023</v>
      </c>
      <c r="EZ459" t="s">
        <v>270</v>
      </c>
      <c r="FA459" t="s">
        <v>336</v>
      </c>
      <c r="FB459" t="s">
        <v>281</v>
      </c>
      <c r="FD459" t="s">
        <v>19340</v>
      </c>
      <c r="FE459" t="s">
        <v>281</v>
      </c>
      <c r="FF459" s="1">
        <v>46155.550127314818</v>
      </c>
      <c r="FG459">
        <v>1.62</v>
      </c>
      <c r="FH459">
        <v>0</v>
      </c>
      <c r="FI459">
        <v>1</v>
      </c>
      <c r="FK459" t="s">
        <v>23350</v>
      </c>
      <c r="FL459" t="s">
        <v>24024</v>
      </c>
      <c r="FM459" t="s">
        <v>17949</v>
      </c>
    </row>
    <row r="460" spans="1:169" x14ac:dyDescent="0.3">
      <c r="A460">
        <v>0</v>
      </c>
      <c r="B460" t="s">
        <v>17916</v>
      </c>
      <c r="C460" t="s">
        <v>17917</v>
      </c>
      <c r="E460" t="s">
        <v>19037</v>
      </c>
      <c r="O460" t="s">
        <v>19451</v>
      </c>
      <c r="P460">
        <v>2026</v>
      </c>
      <c r="Q460">
        <v>5</v>
      </c>
      <c r="R460">
        <v>2</v>
      </c>
      <c r="S460" t="s">
        <v>24025</v>
      </c>
      <c r="T460" t="s">
        <v>24026</v>
      </c>
      <c r="Y460" t="s">
        <v>17916</v>
      </c>
      <c r="AB460" t="s">
        <v>251</v>
      </c>
      <c r="AC460" t="s">
        <v>18065</v>
      </c>
      <c r="AD460">
        <v>1000008199768</v>
      </c>
      <c r="AF460" t="s">
        <v>24027</v>
      </c>
      <c r="AI460" t="s">
        <v>24028</v>
      </c>
      <c r="AJ460" t="s">
        <v>24029</v>
      </c>
      <c r="AK460" t="s">
        <v>693</v>
      </c>
      <c r="AL460" t="s">
        <v>24030</v>
      </c>
      <c r="AM460" t="s">
        <v>24031</v>
      </c>
      <c r="AN460" t="s">
        <v>24028</v>
      </c>
      <c r="AO460" t="s">
        <v>693</v>
      </c>
      <c r="AR460" t="s">
        <v>24031</v>
      </c>
      <c r="AT460" t="s">
        <v>24032</v>
      </c>
      <c r="AU460" t="s">
        <v>24033</v>
      </c>
      <c r="AV460" t="s">
        <v>24034</v>
      </c>
      <c r="AW460" t="s">
        <v>230</v>
      </c>
      <c r="AX460" t="s">
        <v>230</v>
      </c>
      <c r="AY460" t="s">
        <v>380</v>
      </c>
      <c r="AZ460" t="s">
        <v>380</v>
      </c>
      <c r="BA460" t="s">
        <v>18076</v>
      </c>
      <c r="BB460" s="1">
        <v>46144.59269675926</v>
      </c>
      <c r="BC460">
        <v>2026</v>
      </c>
      <c r="BD460">
        <v>5</v>
      </c>
      <c r="BE460">
        <v>2</v>
      </c>
      <c r="BF460" t="s">
        <v>24035</v>
      </c>
      <c r="BG460" t="s">
        <v>18130</v>
      </c>
      <c r="BH460" t="s">
        <v>17936</v>
      </c>
      <c r="BJ460" t="s">
        <v>24031</v>
      </c>
      <c r="BL460" t="s">
        <v>300</v>
      </c>
      <c r="BM460" t="s">
        <v>23165</v>
      </c>
      <c r="BN460" t="s">
        <v>3306</v>
      </c>
      <c r="BO460" t="s">
        <v>23166</v>
      </c>
      <c r="BP460" t="s">
        <v>23580</v>
      </c>
      <c r="BQ460" t="s">
        <v>23313</v>
      </c>
      <c r="BR460" t="s">
        <v>24036</v>
      </c>
      <c r="BS460" t="s">
        <v>19451</v>
      </c>
      <c r="BT460">
        <v>2026</v>
      </c>
      <c r="BU460">
        <v>5</v>
      </c>
      <c r="BV460">
        <v>2</v>
      </c>
      <c r="BZ460" t="s">
        <v>18083</v>
      </c>
      <c r="CA460" s="1">
        <v>46144.592361111114</v>
      </c>
      <c r="CB460" s="2">
        <v>46145</v>
      </c>
      <c r="CE460" t="s">
        <v>2810</v>
      </c>
      <c r="CY460" s="1"/>
      <c r="DQ460" t="s">
        <v>19037</v>
      </c>
      <c r="DR460" t="s">
        <v>693</v>
      </c>
      <c r="DS460" t="s">
        <v>693</v>
      </c>
      <c r="DT460" t="s">
        <v>693</v>
      </c>
      <c r="DV460" t="s">
        <v>693</v>
      </c>
      <c r="EA460" t="s">
        <v>693</v>
      </c>
      <c r="EP460" t="s">
        <v>19839</v>
      </c>
      <c r="EQ460" t="s">
        <v>18084</v>
      </c>
      <c r="ES460" t="s">
        <v>281</v>
      </c>
      <c r="ET460" t="s">
        <v>23169</v>
      </c>
      <c r="EU460" t="s">
        <v>17962</v>
      </c>
      <c r="EZ460" t="s">
        <v>394</v>
      </c>
      <c r="FB460" t="s">
        <v>279</v>
      </c>
      <c r="FC460" t="s">
        <v>18518</v>
      </c>
      <c r="FE460" t="s">
        <v>281</v>
      </c>
      <c r="FF460" s="1"/>
      <c r="FI460">
        <v>1</v>
      </c>
      <c r="FM460" t="s">
        <v>17949</v>
      </c>
    </row>
    <row r="461" spans="1:169" x14ac:dyDescent="0.3">
      <c r="A461">
        <v>3</v>
      </c>
      <c r="B461" t="s">
        <v>17916</v>
      </c>
      <c r="C461" t="s">
        <v>17917</v>
      </c>
      <c r="E461" t="s">
        <v>19037</v>
      </c>
      <c r="O461" t="s">
        <v>18917</v>
      </c>
      <c r="P461">
        <v>2026</v>
      </c>
      <c r="Q461">
        <v>5</v>
      </c>
      <c r="R461">
        <v>6</v>
      </c>
      <c r="S461" t="s">
        <v>24037</v>
      </c>
      <c r="T461" t="s">
        <v>24038</v>
      </c>
      <c r="V461" t="s">
        <v>18092</v>
      </c>
      <c r="Y461" t="s">
        <v>17916</v>
      </c>
      <c r="AB461" t="s">
        <v>251</v>
      </c>
      <c r="AC461" t="s">
        <v>18065</v>
      </c>
      <c r="AD461">
        <v>1000008209862</v>
      </c>
      <c r="AG461" t="s">
        <v>24039</v>
      </c>
      <c r="AH461" t="s">
        <v>24040</v>
      </c>
      <c r="AI461" t="s">
        <v>24041</v>
      </c>
      <c r="AJ461" t="s">
        <v>24042</v>
      </c>
      <c r="AK461" t="s">
        <v>693</v>
      </c>
      <c r="AL461" t="s">
        <v>24039</v>
      </c>
      <c r="AM461" t="s">
        <v>24043</v>
      </c>
      <c r="AN461" t="s">
        <v>24041</v>
      </c>
      <c r="AO461" t="s">
        <v>693</v>
      </c>
      <c r="AP461" t="s">
        <v>24044</v>
      </c>
      <c r="AR461" t="s">
        <v>24043</v>
      </c>
      <c r="AS461" t="s">
        <v>24044</v>
      </c>
      <c r="AT461" t="s">
        <v>24045</v>
      </c>
      <c r="AU461" t="s">
        <v>24046</v>
      </c>
      <c r="AV461" t="s">
        <v>24047</v>
      </c>
      <c r="AW461" t="s">
        <v>230</v>
      </c>
      <c r="AX461" t="s">
        <v>230</v>
      </c>
      <c r="AY461" t="s">
        <v>380</v>
      </c>
      <c r="AZ461" t="s">
        <v>380</v>
      </c>
      <c r="BA461" t="s">
        <v>18076</v>
      </c>
      <c r="BB461" s="1">
        <v>46148.783761574072</v>
      </c>
      <c r="BC461">
        <v>2026</v>
      </c>
      <c r="BD461">
        <v>5</v>
      </c>
      <c r="BE461">
        <v>6</v>
      </c>
      <c r="BF461" t="s">
        <v>18077</v>
      </c>
      <c r="BG461" t="s">
        <v>18130</v>
      </c>
      <c r="BH461" t="s">
        <v>17936</v>
      </c>
      <c r="BI461" t="s">
        <v>18101</v>
      </c>
      <c r="BJ461" t="s">
        <v>24043</v>
      </c>
      <c r="BL461" t="s">
        <v>300</v>
      </c>
      <c r="BM461" t="s">
        <v>23165</v>
      </c>
      <c r="BN461" t="s">
        <v>3306</v>
      </c>
      <c r="BO461" t="s">
        <v>23166</v>
      </c>
      <c r="BP461" t="s">
        <v>934</v>
      </c>
      <c r="BQ461" t="s">
        <v>23254</v>
      </c>
      <c r="BR461" t="s">
        <v>24048</v>
      </c>
      <c r="BS461" t="s">
        <v>18917</v>
      </c>
      <c r="BT461">
        <v>2026</v>
      </c>
      <c r="BU461">
        <v>5</v>
      </c>
      <c r="BV461">
        <v>6</v>
      </c>
      <c r="BY461" t="s">
        <v>304</v>
      </c>
      <c r="BZ461" t="s">
        <v>18083</v>
      </c>
      <c r="CA461" s="1">
        <v>46148.783333333333</v>
      </c>
      <c r="CB461" s="2">
        <v>46149</v>
      </c>
      <c r="CE461" t="s">
        <v>2810</v>
      </c>
      <c r="CY461" s="1"/>
      <c r="DQ461" t="s">
        <v>19037</v>
      </c>
      <c r="DR461" t="s">
        <v>693</v>
      </c>
      <c r="DS461" t="s">
        <v>693</v>
      </c>
      <c r="DT461" t="s">
        <v>693</v>
      </c>
      <c r="DV461" t="s">
        <v>693</v>
      </c>
      <c r="EA461" t="s">
        <v>693</v>
      </c>
      <c r="EB461" t="s">
        <v>693</v>
      </c>
      <c r="EP461" t="s">
        <v>19839</v>
      </c>
      <c r="EQ461" t="s">
        <v>18084</v>
      </c>
      <c r="ES461" t="s">
        <v>281</v>
      </c>
      <c r="ET461" t="s">
        <v>23169</v>
      </c>
      <c r="EU461" t="s">
        <v>17947</v>
      </c>
      <c r="EZ461" t="s">
        <v>270</v>
      </c>
      <c r="FB461" t="s">
        <v>281</v>
      </c>
      <c r="FD461" t="s">
        <v>18087</v>
      </c>
      <c r="FE461" t="s">
        <v>281</v>
      </c>
      <c r="FF461" s="1">
        <v>46148.800115740742</v>
      </c>
      <c r="FG461">
        <v>0.39</v>
      </c>
      <c r="FH461">
        <v>0</v>
      </c>
      <c r="FI461">
        <v>3</v>
      </c>
      <c r="FM461" t="s">
        <v>17949</v>
      </c>
    </row>
    <row r="462" spans="1:169" x14ac:dyDescent="0.3">
      <c r="A462">
        <v>4</v>
      </c>
      <c r="B462" t="s">
        <v>17916</v>
      </c>
      <c r="C462" t="s">
        <v>17916</v>
      </c>
      <c r="E462" t="s">
        <v>19037</v>
      </c>
      <c r="O462" t="s">
        <v>18118</v>
      </c>
      <c r="P462">
        <v>2026</v>
      </c>
      <c r="Q462">
        <v>5</v>
      </c>
      <c r="R462">
        <v>8</v>
      </c>
      <c r="S462" t="s">
        <v>24049</v>
      </c>
      <c r="T462" t="s">
        <v>24050</v>
      </c>
      <c r="W462" t="s">
        <v>23879</v>
      </c>
      <c r="Y462" t="s">
        <v>17916</v>
      </c>
      <c r="AB462" t="s">
        <v>251</v>
      </c>
      <c r="AC462" t="s">
        <v>17924</v>
      </c>
      <c r="AD462">
        <v>1000008214934</v>
      </c>
      <c r="AG462" t="s">
        <v>24051</v>
      </c>
      <c r="AI462" t="s">
        <v>24052</v>
      </c>
      <c r="AJ462" t="s">
        <v>24053</v>
      </c>
      <c r="AK462" t="s">
        <v>693</v>
      </c>
      <c r="AN462" t="s">
        <v>24052</v>
      </c>
      <c r="AO462" t="s">
        <v>693</v>
      </c>
      <c r="AT462" t="s">
        <v>24054</v>
      </c>
      <c r="AU462" t="s">
        <v>24055</v>
      </c>
      <c r="AV462" t="s">
        <v>24056</v>
      </c>
      <c r="AW462" t="s">
        <v>230</v>
      </c>
      <c r="AX462" t="s">
        <v>230</v>
      </c>
      <c r="AY462" t="s">
        <v>380</v>
      </c>
      <c r="AZ462" t="s">
        <v>380</v>
      </c>
      <c r="BA462" t="s">
        <v>255</v>
      </c>
      <c r="BB462" s="1">
        <v>46150.572847222225</v>
      </c>
      <c r="BC462">
        <v>2026</v>
      </c>
      <c r="BD462">
        <v>5</v>
      </c>
      <c r="BE462">
        <v>8</v>
      </c>
      <c r="BF462" t="s">
        <v>18100</v>
      </c>
      <c r="BG462" t="s">
        <v>18130</v>
      </c>
      <c r="BH462" t="s">
        <v>17936</v>
      </c>
      <c r="BI462" t="s">
        <v>18101</v>
      </c>
      <c r="BJ462" t="s">
        <v>24057</v>
      </c>
      <c r="BL462" t="s">
        <v>300</v>
      </c>
      <c r="BM462" t="s">
        <v>23165</v>
      </c>
      <c r="BN462" t="s">
        <v>3306</v>
      </c>
      <c r="BO462" t="s">
        <v>23166</v>
      </c>
      <c r="BP462" t="s">
        <v>24018</v>
      </c>
      <c r="BQ462" t="s">
        <v>23350</v>
      </c>
      <c r="BR462" t="s">
        <v>24058</v>
      </c>
      <c r="BS462" t="s">
        <v>18118</v>
      </c>
      <c r="BT462">
        <v>2026</v>
      </c>
      <c r="BU462">
        <v>5</v>
      </c>
      <c r="BV462">
        <v>8</v>
      </c>
      <c r="BY462" t="s">
        <v>693</v>
      </c>
      <c r="BZ462" t="s">
        <v>17943</v>
      </c>
      <c r="CA462" s="1">
        <v>46150.572222222225</v>
      </c>
      <c r="CB462" s="2">
        <v>46151</v>
      </c>
      <c r="CC462">
        <v>9530</v>
      </c>
      <c r="CD462" t="s">
        <v>337</v>
      </c>
      <c r="CE462" t="s">
        <v>2810</v>
      </c>
      <c r="CF462" t="s">
        <v>18948</v>
      </c>
      <c r="CW462">
        <v>5177684</v>
      </c>
      <c r="CX462">
        <v>34582404</v>
      </c>
      <c r="CY462" s="1">
        <v>46151.489583333336</v>
      </c>
      <c r="CZ462">
        <v>2026</v>
      </c>
      <c r="DA462">
        <v>5</v>
      </c>
      <c r="DB462">
        <v>9</v>
      </c>
      <c r="DC462">
        <v>66</v>
      </c>
      <c r="DD462">
        <v>25</v>
      </c>
      <c r="DE462">
        <v>1122</v>
      </c>
      <c r="DG462" t="s">
        <v>23927</v>
      </c>
      <c r="DQ462" t="s">
        <v>19037</v>
      </c>
      <c r="DS462" t="s">
        <v>693</v>
      </c>
      <c r="EP462" t="s">
        <v>19839</v>
      </c>
      <c r="EQ462" t="s">
        <v>255</v>
      </c>
      <c r="ER462" t="s">
        <v>17945</v>
      </c>
      <c r="ES462" t="s">
        <v>281</v>
      </c>
      <c r="ET462" t="s">
        <v>23169</v>
      </c>
      <c r="EU462" t="s">
        <v>17962</v>
      </c>
      <c r="EV462" t="s">
        <v>24059</v>
      </c>
      <c r="EW462" t="s">
        <v>24060</v>
      </c>
      <c r="EX462" t="s">
        <v>24061</v>
      </c>
      <c r="EY462" t="s">
        <v>24062</v>
      </c>
      <c r="EZ462" t="s">
        <v>270</v>
      </c>
      <c r="FA462" t="s">
        <v>336</v>
      </c>
      <c r="FB462" t="s">
        <v>281</v>
      </c>
      <c r="FD462" t="s">
        <v>17948</v>
      </c>
      <c r="FE462" t="s">
        <v>281</v>
      </c>
      <c r="FF462" s="1">
        <v>46150.591921296298</v>
      </c>
      <c r="FG462">
        <v>0.46</v>
      </c>
      <c r="FH462">
        <v>0</v>
      </c>
      <c r="FI462">
        <v>1</v>
      </c>
      <c r="FK462" t="s">
        <v>23350</v>
      </c>
      <c r="FL462" t="s">
        <v>24063</v>
      </c>
      <c r="FM462" t="s">
        <v>17949</v>
      </c>
    </row>
    <row r="463" spans="1:169" x14ac:dyDescent="0.3">
      <c r="A463">
        <v>1</v>
      </c>
      <c r="B463" t="s">
        <v>17916</v>
      </c>
      <c r="C463" t="s">
        <v>17917</v>
      </c>
      <c r="E463" t="s">
        <v>19037</v>
      </c>
      <c r="O463" t="s">
        <v>17964</v>
      </c>
      <c r="P463">
        <v>2026</v>
      </c>
      <c r="Q463">
        <v>5</v>
      </c>
      <c r="R463">
        <v>13</v>
      </c>
      <c r="S463" t="s">
        <v>24064</v>
      </c>
      <c r="T463" t="s">
        <v>24065</v>
      </c>
      <c r="V463" t="s">
        <v>18108</v>
      </c>
      <c r="Y463" t="s">
        <v>17916</v>
      </c>
      <c r="AB463" t="s">
        <v>251</v>
      </c>
      <c r="AC463" t="s">
        <v>17924</v>
      </c>
      <c r="AD463">
        <v>1000008225745</v>
      </c>
      <c r="AG463" t="s">
        <v>24066</v>
      </c>
      <c r="AI463" t="s">
        <v>24067</v>
      </c>
      <c r="AJ463" t="s">
        <v>24068</v>
      </c>
      <c r="AK463" t="s">
        <v>693</v>
      </c>
      <c r="AN463" t="s">
        <v>24067</v>
      </c>
      <c r="AO463" t="s">
        <v>693</v>
      </c>
      <c r="AT463" t="s">
        <v>24069</v>
      </c>
      <c r="AU463" t="s">
        <v>24070</v>
      </c>
      <c r="AV463" t="s">
        <v>24071</v>
      </c>
      <c r="AW463" t="s">
        <v>230</v>
      </c>
      <c r="AX463" t="s">
        <v>230</v>
      </c>
      <c r="AY463" t="s">
        <v>380</v>
      </c>
      <c r="AZ463" t="s">
        <v>380</v>
      </c>
      <c r="BA463" t="s">
        <v>255</v>
      </c>
      <c r="BB463" s="1">
        <v>46155.480428240742</v>
      </c>
      <c r="BC463">
        <v>2026</v>
      </c>
      <c r="BD463">
        <v>5</v>
      </c>
      <c r="BE463">
        <v>13</v>
      </c>
      <c r="BF463" t="s">
        <v>17934</v>
      </c>
      <c r="BG463" t="s">
        <v>18130</v>
      </c>
      <c r="BH463" t="s">
        <v>17936</v>
      </c>
      <c r="BI463" t="s">
        <v>18101</v>
      </c>
      <c r="BJ463" t="s">
        <v>24072</v>
      </c>
      <c r="BL463" t="s">
        <v>300</v>
      </c>
      <c r="BM463" t="s">
        <v>23165</v>
      </c>
      <c r="BN463" t="s">
        <v>3306</v>
      </c>
      <c r="BO463" t="s">
        <v>23166</v>
      </c>
      <c r="BP463" t="s">
        <v>24073</v>
      </c>
      <c r="BQ463" t="s">
        <v>23943</v>
      </c>
      <c r="BR463" t="s">
        <v>24074</v>
      </c>
      <c r="BS463" t="s">
        <v>17964</v>
      </c>
      <c r="BT463">
        <v>2026</v>
      </c>
      <c r="BU463">
        <v>5</v>
      </c>
      <c r="BV463">
        <v>13</v>
      </c>
      <c r="BY463" t="s">
        <v>693</v>
      </c>
      <c r="BZ463" t="s">
        <v>17943</v>
      </c>
      <c r="CA463" s="1">
        <v>46155.479861111111</v>
      </c>
      <c r="CB463" s="2">
        <v>46155</v>
      </c>
      <c r="CC463">
        <v>10278</v>
      </c>
      <c r="CD463" t="s">
        <v>337</v>
      </c>
      <c r="CE463" t="s">
        <v>2810</v>
      </c>
      <c r="CF463" t="s">
        <v>18948</v>
      </c>
      <c r="CW463">
        <v>5181723</v>
      </c>
      <c r="CX463">
        <v>34612243</v>
      </c>
      <c r="CY463" s="1">
        <v>46155.724999999999</v>
      </c>
      <c r="CZ463">
        <v>2026</v>
      </c>
      <c r="DA463">
        <v>5</v>
      </c>
      <c r="DB463">
        <v>13</v>
      </c>
      <c r="DC463">
        <v>34</v>
      </c>
      <c r="DD463">
        <v>12</v>
      </c>
      <c r="DE463">
        <v>1121</v>
      </c>
      <c r="DG463" t="s">
        <v>24075</v>
      </c>
      <c r="DQ463" t="s">
        <v>19037</v>
      </c>
      <c r="DS463" t="s">
        <v>693</v>
      </c>
      <c r="EP463" t="s">
        <v>19839</v>
      </c>
      <c r="EQ463" t="s">
        <v>255</v>
      </c>
      <c r="ER463" t="s">
        <v>17945</v>
      </c>
      <c r="ES463" t="s">
        <v>281</v>
      </c>
      <c r="ET463" t="s">
        <v>23169</v>
      </c>
      <c r="EU463" t="s">
        <v>17962</v>
      </c>
      <c r="EX463" t="s">
        <v>24076</v>
      </c>
      <c r="EY463" t="s">
        <v>24077</v>
      </c>
      <c r="EZ463" t="s">
        <v>270</v>
      </c>
      <c r="FA463" t="s">
        <v>336</v>
      </c>
      <c r="FB463" t="s">
        <v>281</v>
      </c>
      <c r="FD463" t="s">
        <v>17948</v>
      </c>
      <c r="FE463" t="s">
        <v>281</v>
      </c>
      <c r="FF463" s="1">
        <v>46155.508437500001</v>
      </c>
      <c r="FG463">
        <v>0.67</v>
      </c>
      <c r="FH463">
        <v>0</v>
      </c>
      <c r="FI463">
        <v>1</v>
      </c>
      <c r="FK463" t="s">
        <v>23943</v>
      </c>
      <c r="FL463" t="s">
        <v>24078</v>
      </c>
      <c r="FM463" t="s">
        <v>17949</v>
      </c>
    </row>
    <row r="464" spans="1:169" x14ac:dyDescent="0.3">
      <c r="A464">
        <v>0</v>
      </c>
      <c r="B464" t="s">
        <v>17917</v>
      </c>
      <c r="C464" t="s">
        <v>17917</v>
      </c>
      <c r="D464" t="s">
        <v>24079</v>
      </c>
      <c r="E464" t="s">
        <v>19358</v>
      </c>
      <c r="O464" t="s">
        <v>17920</v>
      </c>
      <c r="P464">
        <v>2026</v>
      </c>
      <c r="Q464">
        <v>5</v>
      </c>
      <c r="R464">
        <v>11</v>
      </c>
      <c r="S464" t="s">
        <v>24080</v>
      </c>
      <c r="T464" t="s">
        <v>24081</v>
      </c>
      <c r="W464" t="s">
        <v>18064</v>
      </c>
      <c r="Y464" t="s">
        <v>17916</v>
      </c>
      <c r="AB464" t="s">
        <v>251</v>
      </c>
      <c r="AC464" t="s">
        <v>17924</v>
      </c>
      <c r="AD464">
        <v>1000008219511</v>
      </c>
      <c r="AG464" t="s">
        <v>24082</v>
      </c>
      <c r="AI464" t="s">
        <v>24083</v>
      </c>
      <c r="AJ464" t="s">
        <v>24084</v>
      </c>
      <c r="AK464" t="s">
        <v>693</v>
      </c>
      <c r="AN464" t="s">
        <v>24083</v>
      </c>
      <c r="AO464" t="s">
        <v>693</v>
      </c>
      <c r="AT464" t="s">
        <v>24085</v>
      </c>
      <c r="AU464" t="s">
        <v>24086</v>
      </c>
      <c r="AV464" t="s">
        <v>24087</v>
      </c>
      <c r="AW464" t="s">
        <v>230</v>
      </c>
      <c r="AX464" t="s">
        <v>230</v>
      </c>
      <c r="AY464" t="s">
        <v>17933</v>
      </c>
      <c r="AZ464" t="s">
        <v>17933</v>
      </c>
      <c r="BA464" t="s">
        <v>255</v>
      </c>
      <c r="BB464" s="1">
        <v>46153.460914351854</v>
      </c>
      <c r="BC464">
        <v>2026</v>
      </c>
      <c r="BD464">
        <v>5</v>
      </c>
      <c r="BE464">
        <v>11</v>
      </c>
      <c r="BF464" t="s">
        <v>17934</v>
      </c>
      <c r="BG464" t="s">
        <v>17935</v>
      </c>
      <c r="BH464" t="s">
        <v>17936</v>
      </c>
      <c r="BJ464" t="s">
        <v>24088</v>
      </c>
      <c r="BL464" t="s">
        <v>300</v>
      </c>
      <c r="BM464" t="s">
        <v>23165</v>
      </c>
      <c r="BN464" t="s">
        <v>3306</v>
      </c>
      <c r="BO464" t="s">
        <v>23166</v>
      </c>
      <c r="BP464" t="s">
        <v>657</v>
      </c>
      <c r="BQ464" t="s">
        <v>23852</v>
      </c>
      <c r="BR464" t="s">
        <v>24089</v>
      </c>
      <c r="BS464" t="s">
        <v>17920</v>
      </c>
      <c r="BT464">
        <v>2026</v>
      </c>
      <c r="BU464">
        <v>5</v>
      </c>
      <c r="BV464">
        <v>11</v>
      </c>
      <c r="BY464" t="s">
        <v>693</v>
      </c>
      <c r="BZ464" t="s">
        <v>17943</v>
      </c>
      <c r="CA464" s="1">
        <v>46153.460416666669</v>
      </c>
      <c r="CB464" s="2">
        <v>46153</v>
      </c>
      <c r="CE464" t="s">
        <v>2810</v>
      </c>
      <c r="CY464" s="1"/>
      <c r="DQ464" t="s">
        <v>19358</v>
      </c>
      <c r="DS464" t="s">
        <v>693</v>
      </c>
      <c r="EP464" t="s">
        <v>19839</v>
      </c>
      <c r="EQ464" t="s">
        <v>255</v>
      </c>
      <c r="ER464" t="s">
        <v>17945</v>
      </c>
      <c r="ES464" t="s">
        <v>281</v>
      </c>
      <c r="ET464" t="s">
        <v>23169</v>
      </c>
      <c r="EU464" t="s">
        <v>17962</v>
      </c>
      <c r="EZ464" t="s">
        <v>270</v>
      </c>
      <c r="FB464" t="s">
        <v>279</v>
      </c>
      <c r="FC464" t="s">
        <v>19074</v>
      </c>
      <c r="FD464" t="s">
        <v>17948</v>
      </c>
      <c r="FE464" t="s">
        <v>281</v>
      </c>
      <c r="FF464" s="1">
        <v>46153.508391203701</v>
      </c>
      <c r="FG464">
        <v>1.1399999999999999</v>
      </c>
      <c r="FH464">
        <v>0</v>
      </c>
      <c r="FI464">
        <v>2</v>
      </c>
      <c r="FM464" t="s">
        <v>17949</v>
      </c>
    </row>
    <row r="465" spans="1:169" x14ac:dyDescent="0.3">
      <c r="A465">
        <v>0</v>
      </c>
      <c r="B465" t="s">
        <v>17916</v>
      </c>
      <c r="C465" t="s">
        <v>17917</v>
      </c>
      <c r="E465" t="s">
        <v>19358</v>
      </c>
      <c r="O465" t="s">
        <v>18000</v>
      </c>
      <c r="P465">
        <v>2026</v>
      </c>
      <c r="Q465">
        <v>5</v>
      </c>
      <c r="R465">
        <v>14</v>
      </c>
      <c r="S465" t="s">
        <v>24090</v>
      </c>
      <c r="T465" t="s">
        <v>24091</v>
      </c>
      <c r="W465" t="s">
        <v>2955</v>
      </c>
      <c r="Y465" t="s">
        <v>17916</v>
      </c>
      <c r="AB465" t="s">
        <v>251</v>
      </c>
      <c r="AC465" t="s">
        <v>17924</v>
      </c>
      <c r="AD465">
        <v>1000008228419</v>
      </c>
      <c r="AI465" t="s">
        <v>24092</v>
      </c>
      <c r="AJ465" t="s">
        <v>24093</v>
      </c>
      <c r="AK465" t="s">
        <v>693</v>
      </c>
      <c r="AN465" t="s">
        <v>24094</v>
      </c>
      <c r="AO465" t="s">
        <v>693</v>
      </c>
      <c r="AT465" t="s">
        <v>24095</v>
      </c>
      <c r="AU465" t="s">
        <v>24096</v>
      </c>
      <c r="AV465" t="s">
        <v>24097</v>
      </c>
      <c r="AW465" t="s">
        <v>230</v>
      </c>
      <c r="AX465" t="s">
        <v>230</v>
      </c>
      <c r="AY465" t="s">
        <v>17933</v>
      </c>
      <c r="AZ465" t="s">
        <v>17933</v>
      </c>
      <c r="BA465" t="s">
        <v>255</v>
      </c>
      <c r="BB465" s="1">
        <v>46156.410601851851</v>
      </c>
      <c r="BC465">
        <v>2026</v>
      </c>
      <c r="BD465">
        <v>5</v>
      </c>
      <c r="BE465">
        <v>14</v>
      </c>
      <c r="BF465" t="s">
        <v>17934</v>
      </c>
      <c r="BG465" t="s">
        <v>17935</v>
      </c>
      <c r="BH465" t="s">
        <v>17936</v>
      </c>
      <c r="BJ465" t="s">
        <v>24098</v>
      </c>
      <c r="BL465" t="s">
        <v>300</v>
      </c>
      <c r="BM465" t="s">
        <v>23165</v>
      </c>
      <c r="BN465" t="s">
        <v>3306</v>
      </c>
      <c r="BO465" t="s">
        <v>23166</v>
      </c>
      <c r="BP465" t="s">
        <v>3372</v>
      </c>
      <c r="BQ465" t="s">
        <v>23326</v>
      </c>
      <c r="BR465" t="s">
        <v>24099</v>
      </c>
      <c r="BS465" t="s">
        <v>18000</v>
      </c>
      <c r="BT465">
        <v>2026</v>
      </c>
      <c r="BU465">
        <v>5</v>
      </c>
      <c r="BV465">
        <v>14</v>
      </c>
      <c r="BY465" t="s">
        <v>693</v>
      </c>
      <c r="BZ465" t="s">
        <v>17943</v>
      </c>
      <c r="CA465" s="1">
        <v>46156.410416666666</v>
      </c>
      <c r="CB465" s="2">
        <v>46156</v>
      </c>
      <c r="CE465" t="s">
        <v>2810</v>
      </c>
      <c r="CY465" s="1"/>
      <c r="DQ465" t="s">
        <v>19358</v>
      </c>
      <c r="DS465" t="s">
        <v>693</v>
      </c>
      <c r="EP465" t="s">
        <v>19839</v>
      </c>
      <c r="EQ465" t="s">
        <v>255</v>
      </c>
      <c r="ER465" t="s">
        <v>17945</v>
      </c>
      <c r="ES465" t="s">
        <v>281</v>
      </c>
      <c r="ET465" t="s">
        <v>23169</v>
      </c>
      <c r="EU465" t="s">
        <v>17962</v>
      </c>
      <c r="EZ465" t="s">
        <v>270</v>
      </c>
      <c r="FB465" t="s">
        <v>279</v>
      </c>
      <c r="FC465" t="s">
        <v>19074</v>
      </c>
      <c r="FD465" t="s">
        <v>17948</v>
      </c>
      <c r="FE465" t="s">
        <v>281</v>
      </c>
      <c r="FF465" s="1">
        <v>46156.466979166667</v>
      </c>
      <c r="FG465">
        <v>1.35</v>
      </c>
      <c r="FH465">
        <v>0</v>
      </c>
      <c r="FM465" t="s">
        <v>17949</v>
      </c>
    </row>
    <row r="466" spans="1:169" x14ac:dyDescent="0.3">
      <c r="A466">
        <v>0</v>
      </c>
      <c r="B466" t="s">
        <v>17916</v>
      </c>
      <c r="C466" t="s">
        <v>17916</v>
      </c>
      <c r="E466" t="s">
        <v>19358</v>
      </c>
      <c r="O466" t="s">
        <v>24100</v>
      </c>
      <c r="P466">
        <v>2026</v>
      </c>
      <c r="Q466">
        <v>3</v>
      </c>
      <c r="R466">
        <v>3</v>
      </c>
      <c r="S466" t="s">
        <v>24101</v>
      </c>
      <c r="T466" t="s">
        <v>24102</v>
      </c>
      <c r="W466" t="s">
        <v>19238</v>
      </c>
      <c r="Y466" t="s">
        <v>17916</v>
      </c>
      <c r="AB466" t="s">
        <v>251</v>
      </c>
      <c r="AC466" t="s">
        <v>17924</v>
      </c>
      <c r="AD466">
        <v>1000008043795</v>
      </c>
      <c r="AG466" t="s">
        <v>24103</v>
      </c>
      <c r="AI466" t="s">
        <v>24104</v>
      </c>
      <c r="AJ466" t="s">
        <v>24105</v>
      </c>
      <c r="AK466" t="s">
        <v>693</v>
      </c>
      <c r="AM466" t="s">
        <v>24106</v>
      </c>
      <c r="AN466" t="s">
        <v>24104</v>
      </c>
      <c r="AO466" t="s">
        <v>693</v>
      </c>
      <c r="AR466" t="s">
        <v>24106</v>
      </c>
      <c r="AT466" t="s">
        <v>24107</v>
      </c>
      <c r="AU466" t="s">
        <v>24108</v>
      </c>
      <c r="AV466" t="s">
        <v>24109</v>
      </c>
      <c r="AW466" t="s">
        <v>230</v>
      </c>
      <c r="AX466" t="s">
        <v>230</v>
      </c>
      <c r="AY466" t="s">
        <v>380</v>
      </c>
      <c r="AZ466" t="s">
        <v>380</v>
      </c>
      <c r="BA466" t="s">
        <v>255</v>
      </c>
      <c r="BB466" s="1">
        <v>46084.466365740744</v>
      </c>
      <c r="BC466">
        <v>2026</v>
      </c>
      <c r="BD466">
        <v>3</v>
      </c>
      <c r="BE466">
        <v>3</v>
      </c>
      <c r="BF466" t="s">
        <v>24110</v>
      </c>
      <c r="BG466" t="s">
        <v>18130</v>
      </c>
      <c r="BH466" t="s">
        <v>17936</v>
      </c>
      <c r="BJ466" t="s">
        <v>24106</v>
      </c>
      <c r="BL466" t="s">
        <v>300</v>
      </c>
      <c r="BM466" t="s">
        <v>23165</v>
      </c>
      <c r="BN466" t="s">
        <v>3306</v>
      </c>
      <c r="BO466" t="s">
        <v>23166</v>
      </c>
      <c r="BP466" t="s">
        <v>24111</v>
      </c>
      <c r="BQ466" t="s">
        <v>23943</v>
      </c>
      <c r="BR466" t="s">
        <v>24112</v>
      </c>
      <c r="BS466" t="s">
        <v>24100</v>
      </c>
      <c r="BT466">
        <v>2026</v>
      </c>
      <c r="BU466">
        <v>3</v>
      </c>
      <c r="BV466">
        <v>3</v>
      </c>
      <c r="BY466" t="s">
        <v>693</v>
      </c>
      <c r="BZ466" t="s">
        <v>17943</v>
      </c>
      <c r="CA466" s="1">
        <v>46084.46597222222</v>
      </c>
      <c r="CB466" s="2">
        <v>46085</v>
      </c>
      <c r="CE466" t="s">
        <v>2810</v>
      </c>
      <c r="CY466" s="1"/>
      <c r="DQ466" t="s">
        <v>19358</v>
      </c>
      <c r="DS466" t="s">
        <v>693</v>
      </c>
      <c r="EP466" t="s">
        <v>19839</v>
      </c>
      <c r="EQ466" t="s">
        <v>255</v>
      </c>
      <c r="ER466" t="s">
        <v>17945</v>
      </c>
      <c r="ES466" t="s">
        <v>281</v>
      </c>
      <c r="ET466" t="s">
        <v>23169</v>
      </c>
      <c r="EU466" t="s">
        <v>17962</v>
      </c>
      <c r="EZ466" t="s">
        <v>270</v>
      </c>
      <c r="FB466" t="s">
        <v>281</v>
      </c>
      <c r="FD466" t="s">
        <v>17948</v>
      </c>
      <c r="FE466" t="s">
        <v>281</v>
      </c>
      <c r="FF466" s="1">
        <v>46084.508449074077</v>
      </c>
      <c r="FG466">
        <v>1.01</v>
      </c>
      <c r="FH466">
        <v>0</v>
      </c>
      <c r="FI466">
        <v>1</v>
      </c>
      <c r="FM466" t="s">
        <v>17949</v>
      </c>
    </row>
    <row r="467" spans="1:169" x14ac:dyDescent="0.3">
      <c r="A467">
        <v>1</v>
      </c>
      <c r="B467" t="s">
        <v>17917</v>
      </c>
      <c r="C467" t="s">
        <v>17916</v>
      </c>
      <c r="D467" t="s">
        <v>24113</v>
      </c>
      <c r="E467" t="s">
        <v>19358</v>
      </c>
      <c r="O467" t="s">
        <v>18917</v>
      </c>
      <c r="P467">
        <v>2026</v>
      </c>
      <c r="Q467">
        <v>5</v>
      </c>
      <c r="R467">
        <v>6</v>
      </c>
      <c r="S467" t="s">
        <v>24114</v>
      </c>
      <c r="T467" t="s">
        <v>24115</v>
      </c>
      <c r="V467" t="s">
        <v>18063</v>
      </c>
      <c r="W467" t="s">
        <v>19238</v>
      </c>
      <c r="Y467" t="s">
        <v>17917</v>
      </c>
      <c r="AB467" t="s">
        <v>251</v>
      </c>
      <c r="AC467" t="s">
        <v>17924</v>
      </c>
      <c r="AD467">
        <v>1000008206976</v>
      </c>
      <c r="AF467" t="s">
        <v>21321</v>
      </c>
      <c r="AG467" t="s">
        <v>24116</v>
      </c>
      <c r="AI467" t="s">
        <v>24117</v>
      </c>
      <c r="AJ467" t="s">
        <v>24118</v>
      </c>
      <c r="AK467" t="s">
        <v>249</v>
      </c>
      <c r="AN467" t="s">
        <v>24119</v>
      </c>
      <c r="AO467" t="s">
        <v>249</v>
      </c>
      <c r="AT467" t="s">
        <v>24120</v>
      </c>
      <c r="AU467" t="s">
        <v>24121</v>
      </c>
      <c r="AV467" t="s">
        <v>24122</v>
      </c>
      <c r="AW467" t="s">
        <v>1696</v>
      </c>
      <c r="AX467" t="s">
        <v>1696</v>
      </c>
      <c r="AY467" t="s">
        <v>1698</v>
      </c>
      <c r="AZ467" t="s">
        <v>1698</v>
      </c>
      <c r="BA467" t="s">
        <v>255</v>
      </c>
      <c r="BB467" s="1">
        <v>46148.36681712963</v>
      </c>
      <c r="BC467">
        <v>2026</v>
      </c>
      <c r="BD467">
        <v>5</v>
      </c>
      <c r="BE467">
        <v>6</v>
      </c>
      <c r="BF467" t="s">
        <v>24123</v>
      </c>
      <c r="BG467" t="s">
        <v>18505</v>
      </c>
      <c r="BH467" t="s">
        <v>17936</v>
      </c>
      <c r="BI467" t="s">
        <v>18101</v>
      </c>
      <c r="BJ467" t="s">
        <v>24124</v>
      </c>
      <c r="BL467" t="s">
        <v>300</v>
      </c>
      <c r="BM467" t="s">
        <v>23165</v>
      </c>
      <c r="BN467" t="s">
        <v>3306</v>
      </c>
      <c r="BO467" t="s">
        <v>23166</v>
      </c>
      <c r="BP467" t="s">
        <v>3332</v>
      </c>
      <c r="BQ467" t="s">
        <v>23943</v>
      </c>
      <c r="BR467" t="s">
        <v>24125</v>
      </c>
      <c r="BS467" t="s">
        <v>18917</v>
      </c>
      <c r="BT467">
        <v>2026</v>
      </c>
      <c r="BU467">
        <v>5</v>
      </c>
      <c r="BV467">
        <v>6</v>
      </c>
      <c r="BY467" t="s">
        <v>693</v>
      </c>
      <c r="BZ467" t="s">
        <v>17943</v>
      </c>
      <c r="CA467" s="1">
        <v>46148.366666666669</v>
      </c>
      <c r="CB467" s="2">
        <v>46149</v>
      </c>
      <c r="CE467" t="s">
        <v>2810</v>
      </c>
      <c r="CY467" s="1"/>
      <c r="DQ467" t="s">
        <v>19358</v>
      </c>
      <c r="DS467" t="s">
        <v>693</v>
      </c>
      <c r="EP467" t="s">
        <v>19839</v>
      </c>
      <c r="EQ467" t="s">
        <v>255</v>
      </c>
      <c r="ER467" t="s">
        <v>17945</v>
      </c>
      <c r="ES467" t="s">
        <v>281</v>
      </c>
      <c r="ET467" t="s">
        <v>23169</v>
      </c>
      <c r="EU467" t="s">
        <v>17962</v>
      </c>
      <c r="EZ467" t="s">
        <v>270</v>
      </c>
      <c r="FB467" t="s">
        <v>281</v>
      </c>
      <c r="FD467" t="s">
        <v>17948</v>
      </c>
      <c r="FE467" t="s">
        <v>281</v>
      </c>
      <c r="FF467" s="1">
        <v>46148.508460648147</v>
      </c>
      <c r="FG467">
        <v>3.4</v>
      </c>
      <c r="FH467">
        <v>0</v>
      </c>
      <c r="FI467">
        <v>3</v>
      </c>
      <c r="FM467" t="s">
        <v>17949</v>
      </c>
    </row>
    <row r="468" spans="1:169" x14ac:dyDescent="0.3">
      <c r="A468">
        <v>0</v>
      </c>
      <c r="B468" t="s">
        <v>17916</v>
      </c>
      <c r="C468" t="s">
        <v>17916</v>
      </c>
      <c r="E468" t="s">
        <v>19358</v>
      </c>
      <c r="O468" t="s">
        <v>18917</v>
      </c>
      <c r="P468">
        <v>2026</v>
      </c>
      <c r="Q468">
        <v>5</v>
      </c>
      <c r="R468">
        <v>6</v>
      </c>
      <c r="S468" t="s">
        <v>24126</v>
      </c>
      <c r="T468" t="s">
        <v>24127</v>
      </c>
      <c r="V468" t="s">
        <v>17923</v>
      </c>
      <c r="W468" t="s">
        <v>19062</v>
      </c>
      <c r="Y468" t="s">
        <v>17916</v>
      </c>
      <c r="AB468" t="s">
        <v>251</v>
      </c>
      <c r="AC468" t="s">
        <v>17924</v>
      </c>
      <c r="AD468">
        <v>1000008207188</v>
      </c>
      <c r="AI468" t="s">
        <v>24128</v>
      </c>
      <c r="AJ468" t="s">
        <v>24129</v>
      </c>
      <c r="AK468" t="s">
        <v>693</v>
      </c>
      <c r="AN468" t="s">
        <v>24128</v>
      </c>
      <c r="AO468" t="s">
        <v>693</v>
      </c>
      <c r="AT468" t="s">
        <v>24130</v>
      </c>
      <c r="AU468" t="s">
        <v>24131</v>
      </c>
      <c r="AV468" t="s">
        <v>24132</v>
      </c>
      <c r="AW468" t="s">
        <v>230</v>
      </c>
      <c r="AX468" t="s">
        <v>230</v>
      </c>
      <c r="AY468" t="s">
        <v>380</v>
      </c>
      <c r="AZ468" t="s">
        <v>380</v>
      </c>
      <c r="BA468" t="s">
        <v>255</v>
      </c>
      <c r="BB468" s="1">
        <v>46148.406307870369</v>
      </c>
      <c r="BC468">
        <v>2026</v>
      </c>
      <c r="BD468">
        <v>5</v>
      </c>
      <c r="BE468">
        <v>6</v>
      </c>
      <c r="BF468" t="s">
        <v>18100</v>
      </c>
      <c r="BG468" t="s">
        <v>18130</v>
      </c>
      <c r="BH468" t="s">
        <v>17936</v>
      </c>
      <c r="BJ468" t="s">
        <v>24133</v>
      </c>
      <c r="BL468" t="s">
        <v>300</v>
      </c>
      <c r="BM468" t="s">
        <v>23165</v>
      </c>
      <c r="BN468" t="s">
        <v>3306</v>
      </c>
      <c r="BO468" t="s">
        <v>23166</v>
      </c>
      <c r="BP468" t="s">
        <v>3321</v>
      </c>
      <c r="BQ468" t="s">
        <v>23431</v>
      </c>
      <c r="BR468" t="s">
        <v>24134</v>
      </c>
      <c r="BS468" t="s">
        <v>18917</v>
      </c>
      <c r="BT468">
        <v>2026</v>
      </c>
      <c r="BU468">
        <v>5</v>
      </c>
      <c r="BV468">
        <v>6</v>
      </c>
      <c r="BY468" t="s">
        <v>693</v>
      </c>
      <c r="BZ468" t="s">
        <v>17943</v>
      </c>
      <c r="CA468" s="1">
        <v>46148.40625</v>
      </c>
      <c r="CB468" s="2">
        <v>46149</v>
      </c>
      <c r="CE468" t="s">
        <v>2810</v>
      </c>
      <c r="CY468" s="1"/>
      <c r="DQ468" t="s">
        <v>19358</v>
      </c>
      <c r="DS468" t="s">
        <v>693</v>
      </c>
      <c r="EP468" t="s">
        <v>19839</v>
      </c>
      <c r="EQ468" t="s">
        <v>255</v>
      </c>
      <c r="ER468" t="s">
        <v>17945</v>
      </c>
      <c r="ES468" t="s">
        <v>281</v>
      </c>
      <c r="ET468" t="s">
        <v>23169</v>
      </c>
      <c r="EU468" t="s">
        <v>17947</v>
      </c>
      <c r="EZ468" t="s">
        <v>270</v>
      </c>
      <c r="FB468" t="s">
        <v>279</v>
      </c>
      <c r="FC468" t="s">
        <v>19074</v>
      </c>
      <c r="FD468" t="s">
        <v>17948</v>
      </c>
      <c r="FE468" t="s">
        <v>281</v>
      </c>
      <c r="FF468" s="1">
        <v>46148.425104166665</v>
      </c>
      <c r="FG468">
        <v>0.45</v>
      </c>
      <c r="FH468">
        <v>0</v>
      </c>
      <c r="FI468">
        <v>3</v>
      </c>
      <c r="FM468" t="s">
        <v>17949</v>
      </c>
    </row>
    <row r="469" spans="1:169" x14ac:dyDescent="0.3">
      <c r="A469">
        <v>0</v>
      </c>
      <c r="B469" t="s">
        <v>17916</v>
      </c>
      <c r="C469" t="s">
        <v>17916</v>
      </c>
      <c r="E469" t="s">
        <v>19358</v>
      </c>
      <c r="O469" t="s">
        <v>17964</v>
      </c>
      <c r="P469">
        <v>2026</v>
      </c>
      <c r="Q469">
        <v>5</v>
      </c>
      <c r="R469">
        <v>13</v>
      </c>
      <c r="S469" t="s">
        <v>24135</v>
      </c>
      <c r="T469" t="s">
        <v>24136</v>
      </c>
      <c r="W469" t="s">
        <v>2841</v>
      </c>
      <c r="Y469" t="s">
        <v>17916</v>
      </c>
      <c r="AB469" t="s">
        <v>251</v>
      </c>
      <c r="AC469" t="s">
        <v>18065</v>
      </c>
      <c r="AD469">
        <v>1000008227072</v>
      </c>
      <c r="AG469" t="s">
        <v>24137</v>
      </c>
      <c r="AH469" t="s">
        <v>24138</v>
      </c>
      <c r="AI469" t="s">
        <v>24139</v>
      </c>
      <c r="AJ469" t="s">
        <v>24140</v>
      </c>
      <c r="AK469" t="s">
        <v>693</v>
      </c>
      <c r="AL469" t="s">
        <v>24137</v>
      </c>
      <c r="AM469" t="s">
        <v>18071</v>
      </c>
      <c r="AN469" t="s">
        <v>24139</v>
      </c>
      <c r="AO469" t="s">
        <v>693</v>
      </c>
      <c r="AR469" t="s">
        <v>18071</v>
      </c>
      <c r="AT469" t="s">
        <v>24141</v>
      </c>
      <c r="AU469" t="s">
        <v>24142</v>
      </c>
      <c r="AV469" t="s">
        <v>24143</v>
      </c>
      <c r="AW469" t="s">
        <v>230</v>
      </c>
      <c r="AX469" t="s">
        <v>230</v>
      </c>
      <c r="AY469" t="s">
        <v>380</v>
      </c>
      <c r="AZ469" t="s">
        <v>380</v>
      </c>
      <c r="BA469" t="s">
        <v>18076</v>
      </c>
      <c r="BB469" s="1">
        <v>46155.663159722222</v>
      </c>
      <c r="BC469">
        <v>2026</v>
      </c>
      <c r="BD469">
        <v>5</v>
      </c>
      <c r="BE469">
        <v>13</v>
      </c>
      <c r="BF469" t="s">
        <v>18687</v>
      </c>
      <c r="BG469" t="s">
        <v>18130</v>
      </c>
      <c r="BH469" t="s">
        <v>17936</v>
      </c>
      <c r="BJ469" t="s">
        <v>24144</v>
      </c>
      <c r="BL469" t="s">
        <v>300</v>
      </c>
      <c r="BM469" t="s">
        <v>23165</v>
      </c>
      <c r="BN469" t="s">
        <v>3306</v>
      </c>
      <c r="BO469" t="s">
        <v>23166</v>
      </c>
      <c r="BP469" t="s">
        <v>24145</v>
      </c>
      <c r="BQ469" t="s">
        <v>23326</v>
      </c>
      <c r="BR469" t="s">
        <v>24146</v>
      </c>
      <c r="BS469" t="s">
        <v>17964</v>
      </c>
      <c r="BT469">
        <v>2026</v>
      </c>
      <c r="BU469">
        <v>5</v>
      </c>
      <c r="BV469">
        <v>13</v>
      </c>
      <c r="BY469" t="s">
        <v>386</v>
      </c>
      <c r="BZ469" t="s">
        <v>18083</v>
      </c>
      <c r="CA469" s="1">
        <v>46155.662499999999</v>
      </c>
      <c r="CB469" s="2">
        <v>46156</v>
      </c>
      <c r="CE469" t="s">
        <v>2810</v>
      </c>
      <c r="CY469" s="1"/>
      <c r="DQ469" t="s">
        <v>19358</v>
      </c>
      <c r="DR469" t="s">
        <v>693</v>
      </c>
      <c r="DS469" t="s">
        <v>693</v>
      </c>
      <c r="DT469" t="s">
        <v>693</v>
      </c>
      <c r="DV469" t="s">
        <v>693</v>
      </c>
      <c r="EA469" t="s">
        <v>693</v>
      </c>
      <c r="EB469" t="s">
        <v>693</v>
      </c>
      <c r="EP469" t="s">
        <v>19839</v>
      </c>
      <c r="EQ469" t="s">
        <v>18084</v>
      </c>
      <c r="ES469" t="s">
        <v>281</v>
      </c>
      <c r="ET469" t="s">
        <v>23169</v>
      </c>
      <c r="EU469" t="s">
        <v>17962</v>
      </c>
      <c r="EZ469" t="s">
        <v>270</v>
      </c>
      <c r="FB469" t="s">
        <v>279</v>
      </c>
      <c r="FC469" t="s">
        <v>19074</v>
      </c>
      <c r="FD469" t="s">
        <v>18133</v>
      </c>
      <c r="FE469" t="s">
        <v>281</v>
      </c>
      <c r="FF469" s="1">
        <v>46155.675104166665</v>
      </c>
      <c r="FG469">
        <v>0.28999999999999998</v>
      </c>
      <c r="FH469">
        <v>0</v>
      </c>
      <c r="FI469">
        <v>1</v>
      </c>
      <c r="FM469" t="s">
        <v>17949</v>
      </c>
    </row>
    <row r="470" spans="1:169" x14ac:dyDescent="0.3">
      <c r="A470">
        <v>6</v>
      </c>
      <c r="B470" t="s">
        <v>17916</v>
      </c>
      <c r="C470" t="s">
        <v>17917</v>
      </c>
      <c r="D470" t="s">
        <v>24147</v>
      </c>
      <c r="E470" t="s">
        <v>19358</v>
      </c>
      <c r="O470" t="s">
        <v>19958</v>
      </c>
      <c r="P470">
        <v>2026</v>
      </c>
      <c r="Q470">
        <v>5</v>
      </c>
      <c r="R470">
        <v>4</v>
      </c>
      <c r="S470" t="s">
        <v>24148</v>
      </c>
      <c r="T470" t="s">
        <v>24149</v>
      </c>
      <c r="V470" t="s">
        <v>18870</v>
      </c>
      <c r="W470" t="s">
        <v>19062</v>
      </c>
      <c r="Y470" t="s">
        <v>17916</v>
      </c>
      <c r="AB470" t="s">
        <v>251</v>
      </c>
      <c r="AC470" t="s">
        <v>17924</v>
      </c>
      <c r="AD470">
        <v>1000008203156</v>
      </c>
      <c r="AG470" t="s">
        <v>24150</v>
      </c>
      <c r="AI470" t="s">
        <v>24151</v>
      </c>
      <c r="AJ470" t="s">
        <v>24152</v>
      </c>
      <c r="AK470" t="s">
        <v>693</v>
      </c>
      <c r="AN470" t="s">
        <v>24151</v>
      </c>
      <c r="AO470" t="s">
        <v>693</v>
      </c>
      <c r="AT470" t="s">
        <v>24153</v>
      </c>
      <c r="AU470" t="s">
        <v>24154</v>
      </c>
      <c r="AV470" t="s">
        <v>24155</v>
      </c>
      <c r="AW470" t="s">
        <v>230</v>
      </c>
      <c r="AX470" t="s">
        <v>230</v>
      </c>
      <c r="AY470" t="s">
        <v>17933</v>
      </c>
      <c r="AZ470" t="s">
        <v>17933</v>
      </c>
      <c r="BA470" t="s">
        <v>255</v>
      </c>
      <c r="BB470" s="1">
        <v>46146.728750000002</v>
      </c>
      <c r="BC470">
        <v>2026</v>
      </c>
      <c r="BD470">
        <v>5</v>
      </c>
      <c r="BE470">
        <v>4</v>
      </c>
      <c r="BF470" t="s">
        <v>18675</v>
      </c>
      <c r="BG470" t="s">
        <v>17935</v>
      </c>
      <c r="BH470" t="s">
        <v>17936</v>
      </c>
      <c r="BI470" t="s">
        <v>19070</v>
      </c>
      <c r="BJ470" t="s">
        <v>24156</v>
      </c>
      <c r="BL470" t="s">
        <v>300</v>
      </c>
      <c r="BM470" t="s">
        <v>23165</v>
      </c>
      <c r="BN470" t="s">
        <v>3306</v>
      </c>
      <c r="BO470" t="s">
        <v>23166</v>
      </c>
      <c r="BP470" t="s">
        <v>3334</v>
      </c>
      <c r="BQ470" t="s">
        <v>23301</v>
      </c>
      <c r="BR470" t="s">
        <v>24157</v>
      </c>
      <c r="BS470" t="s">
        <v>19958</v>
      </c>
      <c r="BT470">
        <v>2026</v>
      </c>
      <c r="BU470">
        <v>5</v>
      </c>
      <c r="BV470">
        <v>4</v>
      </c>
      <c r="BY470" t="s">
        <v>693</v>
      </c>
      <c r="BZ470" t="s">
        <v>17943</v>
      </c>
      <c r="CA470" s="1">
        <v>46146.728472222225</v>
      </c>
      <c r="CB470" s="2">
        <v>46147</v>
      </c>
      <c r="CC470">
        <v>10278</v>
      </c>
      <c r="CD470" t="s">
        <v>337</v>
      </c>
      <c r="CE470" t="s">
        <v>2810</v>
      </c>
      <c r="CF470" t="s">
        <v>18948</v>
      </c>
      <c r="CW470">
        <v>5174321</v>
      </c>
      <c r="CX470">
        <v>34560325</v>
      </c>
      <c r="CY470" s="1">
        <v>46148.678472222222</v>
      </c>
      <c r="CZ470">
        <v>2026</v>
      </c>
      <c r="DA470">
        <v>5</v>
      </c>
      <c r="DB470">
        <v>6</v>
      </c>
      <c r="DC470">
        <v>16</v>
      </c>
      <c r="DD470">
        <v>7</v>
      </c>
      <c r="DE470">
        <v>1122</v>
      </c>
      <c r="DG470" t="s">
        <v>24075</v>
      </c>
      <c r="DQ470" t="s">
        <v>19358</v>
      </c>
      <c r="DS470" t="s">
        <v>693</v>
      </c>
      <c r="EP470" t="s">
        <v>19839</v>
      </c>
      <c r="EQ470" t="s">
        <v>255</v>
      </c>
      <c r="ER470" t="s">
        <v>17945</v>
      </c>
      <c r="ES470" t="s">
        <v>281</v>
      </c>
      <c r="ET470" t="s">
        <v>23169</v>
      </c>
      <c r="EU470" t="s">
        <v>17962</v>
      </c>
      <c r="EV470" t="s">
        <v>24158</v>
      </c>
      <c r="EX470" t="s">
        <v>24159</v>
      </c>
      <c r="EY470" t="s">
        <v>24160</v>
      </c>
      <c r="EZ470" t="s">
        <v>270</v>
      </c>
      <c r="FA470" t="s">
        <v>336</v>
      </c>
      <c r="FB470" t="s">
        <v>279</v>
      </c>
      <c r="FC470" t="s">
        <v>19074</v>
      </c>
      <c r="FD470" t="s">
        <v>17948</v>
      </c>
      <c r="FE470" t="s">
        <v>281</v>
      </c>
      <c r="FF470" s="1">
        <v>46146.800034722219</v>
      </c>
      <c r="FG470">
        <v>1.71</v>
      </c>
      <c r="FH470">
        <v>0</v>
      </c>
      <c r="FI470">
        <v>2</v>
      </c>
      <c r="FK470" t="s">
        <v>23301</v>
      </c>
      <c r="FL470" t="s">
        <v>24161</v>
      </c>
      <c r="FM470" t="s">
        <v>17949</v>
      </c>
    </row>
    <row r="471" spans="1:169" x14ac:dyDescent="0.3">
      <c r="A471">
        <v>0</v>
      </c>
      <c r="B471" t="s">
        <v>17916</v>
      </c>
      <c r="C471" t="s">
        <v>17917</v>
      </c>
      <c r="E471" t="s">
        <v>19358</v>
      </c>
      <c r="O471" t="s">
        <v>18118</v>
      </c>
      <c r="P471">
        <v>2026</v>
      </c>
      <c r="Q471">
        <v>5</v>
      </c>
      <c r="R471">
        <v>8</v>
      </c>
      <c r="S471" t="s">
        <v>24162</v>
      </c>
      <c r="T471" t="s">
        <v>24163</v>
      </c>
      <c r="W471" t="s">
        <v>20488</v>
      </c>
      <c r="Y471" t="s">
        <v>17916</v>
      </c>
      <c r="AB471" t="s">
        <v>251</v>
      </c>
      <c r="AC471" t="s">
        <v>17924</v>
      </c>
      <c r="AD471">
        <v>1000008213563</v>
      </c>
      <c r="AI471" t="s">
        <v>24164</v>
      </c>
      <c r="AJ471" t="s">
        <v>24165</v>
      </c>
      <c r="AK471" t="s">
        <v>693</v>
      </c>
      <c r="AN471" t="s">
        <v>24164</v>
      </c>
      <c r="AO471" t="s">
        <v>693</v>
      </c>
      <c r="AT471" t="s">
        <v>24166</v>
      </c>
      <c r="AU471" t="s">
        <v>24167</v>
      </c>
      <c r="AV471" t="s">
        <v>24168</v>
      </c>
      <c r="AW471" t="s">
        <v>230</v>
      </c>
      <c r="AX471" t="s">
        <v>230</v>
      </c>
      <c r="AY471" t="s">
        <v>17933</v>
      </c>
      <c r="AZ471" t="s">
        <v>17933</v>
      </c>
      <c r="BA471" t="s">
        <v>255</v>
      </c>
      <c r="BB471" s="1">
        <v>46150.219143518516</v>
      </c>
      <c r="BC471">
        <v>2026</v>
      </c>
      <c r="BD471">
        <v>5</v>
      </c>
      <c r="BE471">
        <v>8</v>
      </c>
      <c r="BF471" t="s">
        <v>17934</v>
      </c>
      <c r="BG471" t="s">
        <v>17935</v>
      </c>
      <c r="BH471" t="s">
        <v>17936</v>
      </c>
      <c r="BJ471" t="s">
        <v>24169</v>
      </c>
      <c r="BL471" t="s">
        <v>300</v>
      </c>
      <c r="BM471" t="s">
        <v>23165</v>
      </c>
      <c r="BN471" t="s">
        <v>3306</v>
      </c>
      <c r="BO471" t="s">
        <v>23166</v>
      </c>
      <c r="BP471" t="s">
        <v>24170</v>
      </c>
      <c r="BQ471" t="s">
        <v>23242</v>
      </c>
      <c r="BR471" t="s">
        <v>24171</v>
      </c>
      <c r="BS471" t="s">
        <v>18118</v>
      </c>
      <c r="BT471">
        <v>2026</v>
      </c>
      <c r="BU471">
        <v>5</v>
      </c>
      <c r="BV471">
        <v>8</v>
      </c>
      <c r="BY471" t="s">
        <v>693</v>
      </c>
      <c r="BZ471" t="s">
        <v>17943</v>
      </c>
      <c r="CA471" s="1">
        <v>46150.21875</v>
      </c>
      <c r="CB471" s="2">
        <v>46150</v>
      </c>
      <c r="CC471">
        <v>9673</v>
      </c>
      <c r="CD471" t="s">
        <v>337</v>
      </c>
      <c r="CE471" t="s">
        <v>2810</v>
      </c>
      <c r="CF471" t="s">
        <v>18948</v>
      </c>
      <c r="CW471">
        <v>5177685</v>
      </c>
      <c r="CX471">
        <v>34583995</v>
      </c>
      <c r="CY471" s="1">
        <v>46151.616666666669</v>
      </c>
      <c r="CZ471">
        <v>2026</v>
      </c>
      <c r="DA471">
        <v>5</v>
      </c>
      <c r="DB471">
        <v>9</v>
      </c>
      <c r="DC471">
        <v>96</v>
      </c>
      <c r="DD471">
        <v>18</v>
      </c>
      <c r="DE471">
        <v>1139</v>
      </c>
      <c r="DG471" t="s">
        <v>23980</v>
      </c>
      <c r="DQ471" t="s">
        <v>19358</v>
      </c>
      <c r="DS471" t="s">
        <v>693</v>
      </c>
      <c r="EP471" t="s">
        <v>19839</v>
      </c>
      <c r="EQ471" t="s">
        <v>255</v>
      </c>
      <c r="ER471" t="s">
        <v>17945</v>
      </c>
      <c r="ES471" t="s">
        <v>281</v>
      </c>
      <c r="ET471" t="s">
        <v>23169</v>
      </c>
      <c r="EU471" t="s">
        <v>17962</v>
      </c>
      <c r="EV471" t="s">
        <v>24172</v>
      </c>
      <c r="EW471" t="s">
        <v>24173</v>
      </c>
      <c r="EX471" t="s">
        <v>24174</v>
      </c>
      <c r="EY471" t="s">
        <v>24175</v>
      </c>
      <c r="EZ471" t="s">
        <v>270</v>
      </c>
      <c r="FB471" t="s">
        <v>281</v>
      </c>
      <c r="FD471" t="s">
        <v>17948</v>
      </c>
      <c r="FE471" t="s">
        <v>281</v>
      </c>
      <c r="FF471" s="1">
        <v>46150.259583333333</v>
      </c>
      <c r="FG471">
        <v>0.97</v>
      </c>
      <c r="FH471">
        <v>0</v>
      </c>
      <c r="FI471">
        <v>1</v>
      </c>
      <c r="FK471" t="s">
        <v>23242</v>
      </c>
      <c r="FL471" t="s">
        <v>24176</v>
      </c>
      <c r="FM471" t="s">
        <v>17949</v>
      </c>
    </row>
    <row r="472" spans="1:169" x14ac:dyDescent="0.3">
      <c r="A472">
        <v>6</v>
      </c>
      <c r="B472" t="s">
        <v>17916</v>
      </c>
      <c r="C472" t="s">
        <v>17916</v>
      </c>
      <c r="D472" t="s">
        <v>24177</v>
      </c>
      <c r="E472" t="s">
        <v>19358</v>
      </c>
      <c r="O472" t="s">
        <v>19958</v>
      </c>
      <c r="P472">
        <v>2026</v>
      </c>
      <c r="Q472">
        <v>5</v>
      </c>
      <c r="R472">
        <v>4</v>
      </c>
      <c r="S472" t="s">
        <v>24178</v>
      </c>
      <c r="T472" t="s">
        <v>24179</v>
      </c>
      <c r="W472" t="s">
        <v>2841</v>
      </c>
      <c r="Y472" t="s">
        <v>17916</v>
      </c>
      <c r="AB472" t="s">
        <v>251</v>
      </c>
      <c r="AC472" t="s">
        <v>18065</v>
      </c>
      <c r="AD472">
        <v>1000008202458</v>
      </c>
      <c r="AG472" t="s">
        <v>24180</v>
      </c>
      <c r="AH472" t="s">
        <v>24181</v>
      </c>
      <c r="AI472" t="s">
        <v>24182</v>
      </c>
      <c r="AJ472" t="s">
        <v>24183</v>
      </c>
      <c r="AK472" t="s">
        <v>693</v>
      </c>
      <c r="AL472" t="s">
        <v>24180</v>
      </c>
      <c r="AM472" t="s">
        <v>24184</v>
      </c>
      <c r="AN472" t="s">
        <v>24182</v>
      </c>
      <c r="AO472" t="s">
        <v>693</v>
      </c>
      <c r="AR472" t="s">
        <v>24184</v>
      </c>
      <c r="AT472" t="s">
        <v>24185</v>
      </c>
      <c r="AU472" t="s">
        <v>24186</v>
      </c>
      <c r="AV472" t="s">
        <v>24187</v>
      </c>
      <c r="AW472" t="s">
        <v>230</v>
      </c>
      <c r="AX472" t="s">
        <v>230</v>
      </c>
      <c r="AY472" t="s">
        <v>380</v>
      </c>
      <c r="AZ472" t="s">
        <v>380</v>
      </c>
      <c r="BA472" t="s">
        <v>18076</v>
      </c>
      <c r="BB472" s="1">
        <v>46146.604016203702</v>
      </c>
      <c r="BC472">
        <v>2026</v>
      </c>
      <c r="BD472">
        <v>5</v>
      </c>
      <c r="BE472">
        <v>4</v>
      </c>
      <c r="BF472" t="s">
        <v>22652</v>
      </c>
      <c r="BG472" t="s">
        <v>18130</v>
      </c>
      <c r="BH472" t="s">
        <v>17936</v>
      </c>
      <c r="BI472" t="s">
        <v>18101</v>
      </c>
      <c r="BJ472" t="s">
        <v>24184</v>
      </c>
      <c r="BL472" t="s">
        <v>300</v>
      </c>
      <c r="BM472" t="s">
        <v>23165</v>
      </c>
      <c r="BN472" t="s">
        <v>3306</v>
      </c>
      <c r="BO472" t="s">
        <v>23166</v>
      </c>
      <c r="BP472" t="s">
        <v>3404</v>
      </c>
      <c r="BQ472" t="s">
        <v>23943</v>
      </c>
      <c r="BR472" t="s">
        <v>24188</v>
      </c>
      <c r="BS472" t="s">
        <v>19958</v>
      </c>
      <c r="BT472">
        <v>2026</v>
      </c>
      <c r="BU472">
        <v>5</v>
      </c>
      <c r="BV472">
        <v>4</v>
      </c>
      <c r="BY472" t="s">
        <v>249</v>
      </c>
      <c r="BZ472" t="s">
        <v>18083</v>
      </c>
      <c r="CA472" s="1">
        <v>46146.603472222225</v>
      </c>
      <c r="CB472" s="2">
        <v>46147</v>
      </c>
      <c r="CC472">
        <v>12432</v>
      </c>
      <c r="CD472" t="s">
        <v>337</v>
      </c>
      <c r="CE472" t="s">
        <v>2810</v>
      </c>
      <c r="CF472" t="s">
        <v>18948</v>
      </c>
      <c r="CW472">
        <v>5181744</v>
      </c>
      <c r="CX472">
        <v>34608647</v>
      </c>
      <c r="CY472" s="1">
        <v>46155.496527777781</v>
      </c>
      <c r="CZ472">
        <v>2026</v>
      </c>
      <c r="DA472">
        <v>5</v>
      </c>
      <c r="DB472">
        <v>13</v>
      </c>
      <c r="DC472">
        <v>5</v>
      </c>
      <c r="DD472">
        <v>11</v>
      </c>
      <c r="DE472">
        <v>1121</v>
      </c>
      <c r="DF472" t="s">
        <v>24180</v>
      </c>
      <c r="DG472" t="s">
        <v>24189</v>
      </c>
      <c r="DQ472" t="s">
        <v>19358</v>
      </c>
      <c r="DR472" t="s">
        <v>693</v>
      </c>
      <c r="DS472" t="s">
        <v>693</v>
      </c>
      <c r="DT472" t="s">
        <v>693</v>
      </c>
      <c r="DV472" t="s">
        <v>693</v>
      </c>
      <c r="EA472" t="s">
        <v>693</v>
      </c>
      <c r="EB472" t="s">
        <v>693</v>
      </c>
      <c r="EP472" t="s">
        <v>19839</v>
      </c>
      <c r="EQ472" t="s">
        <v>18084</v>
      </c>
      <c r="ES472" t="s">
        <v>281</v>
      </c>
      <c r="ET472" t="s">
        <v>23169</v>
      </c>
      <c r="EU472" t="s">
        <v>17962</v>
      </c>
      <c r="EV472" t="s">
        <v>24190</v>
      </c>
      <c r="EW472" t="s">
        <v>24191</v>
      </c>
      <c r="EX472" t="s">
        <v>24192</v>
      </c>
      <c r="EY472" t="s">
        <v>24193</v>
      </c>
      <c r="EZ472" t="s">
        <v>270</v>
      </c>
      <c r="FB472" t="s">
        <v>279</v>
      </c>
      <c r="FC472" t="s">
        <v>19074</v>
      </c>
      <c r="FD472" t="s">
        <v>19340</v>
      </c>
      <c r="FE472" t="s">
        <v>281</v>
      </c>
      <c r="FF472" s="1">
        <v>46146.633425925924</v>
      </c>
      <c r="FG472">
        <v>0.71</v>
      </c>
      <c r="FH472">
        <v>0</v>
      </c>
      <c r="FI472">
        <v>2</v>
      </c>
      <c r="FK472" t="s">
        <v>23943</v>
      </c>
      <c r="FL472" t="s">
        <v>24194</v>
      </c>
      <c r="FM472" t="s">
        <v>17949</v>
      </c>
    </row>
    <row r="473" spans="1:169" x14ac:dyDescent="0.3">
      <c r="A473">
        <v>3</v>
      </c>
      <c r="B473" t="s">
        <v>17917</v>
      </c>
      <c r="C473" t="s">
        <v>17916</v>
      </c>
      <c r="D473" t="s">
        <v>18731</v>
      </c>
      <c r="E473" t="s">
        <v>19358</v>
      </c>
      <c r="O473" t="s">
        <v>18089</v>
      </c>
      <c r="P473">
        <v>2026</v>
      </c>
      <c r="Q473">
        <v>5</v>
      </c>
      <c r="R473">
        <v>7</v>
      </c>
      <c r="S473" t="s">
        <v>24195</v>
      </c>
      <c r="T473" t="s">
        <v>24196</v>
      </c>
      <c r="W473" t="s">
        <v>18064</v>
      </c>
      <c r="Y473" t="s">
        <v>17916</v>
      </c>
      <c r="AB473" t="s">
        <v>251</v>
      </c>
      <c r="AC473" t="s">
        <v>18065</v>
      </c>
      <c r="AD473">
        <v>1000008210166</v>
      </c>
      <c r="AG473" t="s">
        <v>24197</v>
      </c>
      <c r="AH473" t="s">
        <v>24198</v>
      </c>
      <c r="AI473" t="s">
        <v>24199</v>
      </c>
      <c r="AJ473" t="s">
        <v>24200</v>
      </c>
      <c r="AK473" t="s">
        <v>693</v>
      </c>
      <c r="AL473" t="s">
        <v>24197</v>
      </c>
      <c r="AN473" t="s">
        <v>24199</v>
      </c>
      <c r="AO473" t="s">
        <v>693</v>
      </c>
      <c r="AT473" t="s">
        <v>24201</v>
      </c>
      <c r="AU473" t="s">
        <v>24202</v>
      </c>
      <c r="AV473" t="s">
        <v>24203</v>
      </c>
      <c r="AW473" t="s">
        <v>230</v>
      </c>
      <c r="AX473" t="s">
        <v>230</v>
      </c>
      <c r="AY473" t="s">
        <v>380</v>
      </c>
      <c r="AZ473" t="s">
        <v>380</v>
      </c>
      <c r="BA473" t="s">
        <v>18076</v>
      </c>
      <c r="BB473" s="1">
        <v>46149.360659722224</v>
      </c>
      <c r="BC473">
        <v>2026</v>
      </c>
      <c r="BD473">
        <v>5</v>
      </c>
      <c r="BE473">
        <v>7</v>
      </c>
      <c r="BF473" t="s">
        <v>24204</v>
      </c>
      <c r="BG473" t="s">
        <v>18130</v>
      </c>
      <c r="BH473" t="s">
        <v>17936</v>
      </c>
      <c r="BI473" t="s">
        <v>18101</v>
      </c>
      <c r="BJ473" t="s">
        <v>24205</v>
      </c>
      <c r="BL473" t="s">
        <v>300</v>
      </c>
      <c r="BM473" t="s">
        <v>23165</v>
      </c>
      <c r="BN473" t="s">
        <v>3306</v>
      </c>
      <c r="BO473" t="s">
        <v>23166</v>
      </c>
      <c r="BP473" t="s">
        <v>3310</v>
      </c>
      <c r="BQ473" t="s">
        <v>23443</v>
      </c>
      <c r="BR473" t="s">
        <v>3311</v>
      </c>
      <c r="BS473" t="s">
        <v>18089</v>
      </c>
      <c r="BT473">
        <v>2026</v>
      </c>
      <c r="BU473">
        <v>5</v>
      </c>
      <c r="BV473">
        <v>7</v>
      </c>
      <c r="BY473" t="s">
        <v>304</v>
      </c>
      <c r="BZ473" t="s">
        <v>18083</v>
      </c>
      <c r="CA473" s="1">
        <v>46149.36041666667</v>
      </c>
      <c r="CB473" s="2">
        <v>46150</v>
      </c>
      <c r="CC473">
        <v>7724</v>
      </c>
      <c r="CD473" t="s">
        <v>337</v>
      </c>
      <c r="CE473" t="s">
        <v>2810</v>
      </c>
      <c r="CF473" t="s">
        <v>18948</v>
      </c>
      <c r="CW473">
        <v>5176722</v>
      </c>
      <c r="CX473">
        <v>34573418</v>
      </c>
      <c r="CY473" s="1">
        <v>46150.439583333333</v>
      </c>
      <c r="CZ473">
        <v>2026</v>
      </c>
      <c r="DA473">
        <v>5</v>
      </c>
      <c r="DB473">
        <v>8</v>
      </c>
      <c r="DC473">
        <v>15</v>
      </c>
      <c r="DD473">
        <v>34</v>
      </c>
      <c r="DE473">
        <v>1119</v>
      </c>
      <c r="DF473" t="s">
        <v>24197</v>
      </c>
      <c r="DG473" t="s">
        <v>24206</v>
      </c>
      <c r="DQ473" t="s">
        <v>19358</v>
      </c>
      <c r="DR473" t="s">
        <v>693</v>
      </c>
      <c r="DS473" t="s">
        <v>693</v>
      </c>
      <c r="DT473" t="s">
        <v>693</v>
      </c>
      <c r="DV473" t="s">
        <v>693</v>
      </c>
      <c r="EA473" t="s">
        <v>693</v>
      </c>
      <c r="EB473" t="s">
        <v>693</v>
      </c>
      <c r="EP473" t="s">
        <v>19839</v>
      </c>
      <c r="EQ473" t="s">
        <v>18084</v>
      </c>
      <c r="ES473" t="s">
        <v>281</v>
      </c>
      <c r="ET473" t="s">
        <v>23169</v>
      </c>
      <c r="EU473" t="s">
        <v>17962</v>
      </c>
      <c r="EV473" t="s">
        <v>24207</v>
      </c>
      <c r="EX473" t="s">
        <v>24208</v>
      </c>
      <c r="EY473" t="s">
        <v>24209</v>
      </c>
      <c r="EZ473" t="s">
        <v>270</v>
      </c>
      <c r="FA473" t="s">
        <v>336</v>
      </c>
      <c r="FB473" t="s">
        <v>279</v>
      </c>
      <c r="FC473" t="s">
        <v>19074</v>
      </c>
      <c r="FD473" t="s">
        <v>18087</v>
      </c>
      <c r="FE473" t="s">
        <v>281</v>
      </c>
      <c r="FF473" s="1">
        <v>46149.384039351855</v>
      </c>
      <c r="FG473">
        <v>0.56000000000000005</v>
      </c>
      <c r="FH473">
        <v>0</v>
      </c>
      <c r="FI473">
        <v>2</v>
      </c>
      <c r="FK473" t="s">
        <v>23443</v>
      </c>
      <c r="FL473" t="s">
        <v>24210</v>
      </c>
      <c r="FM473" t="s">
        <v>17949</v>
      </c>
    </row>
    <row r="474" spans="1:169" x14ac:dyDescent="0.3">
      <c r="A474">
        <v>6</v>
      </c>
      <c r="B474" t="s">
        <v>17916</v>
      </c>
      <c r="C474" t="s">
        <v>17917</v>
      </c>
      <c r="D474" t="s">
        <v>24211</v>
      </c>
      <c r="E474" t="s">
        <v>19358</v>
      </c>
      <c r="O474" t="s">
        <v>18917</v>
      </c>
      <c r="P474">
        <v>2026</v>
      </c>
      <c r="Q474">
        <v>5</v>
      </c>
      <c r="R474">
        <v>6</v>
      </c>
      <c r="S474" t="s">
        <v>24212</v>
      </c>
      <c r="T474" t="s">
        <v>24213</v>
      </c>
      <c r="V474" t="s">
        <v>18870</v>
      </c>
      <c r="W474" t="s">
        <v>19062</v>
      </c>
      <c r="Y474" t="s">
        <v>17916</v>
      </c>
      <c r="AB474" t="s">
        <v>251</v>
      </c>
      <c r="AC474" t="s">
        <v>17924</v>
      </c>
      <c r="AD474">
        <v>1000008209011</v>
      </c>
      <c r="AI474" t="s">
        <v>24214</v>
      </c>
      <c r="AJ474" t="s">
        <v>24215</v>
      </c>
      <c r="AK474" t="s">
        <v>693</v>
      </c>
      <c r="AM474" t="s">
        <v>24216</v>
      </c>
      <c r="AN474" t="s">
        <v>24214</v>
      </c>
      <c r="AO474" t="s">
        <v>693</v>
      </c>
      <c r="AP474" t="s">
        <v>24216</v>
      </c>
      <c r="AR474" t="s">
        <v>24216</v>
      </c>
      <c r="AS474" t="s">
        <v>24216</v>
      </c>
      <c r="AT474" t="s">
        <v>24217</v>
      </c>
      <c r="AU474" t="s">
        <v>24218</v>
      </c>
      <c r="AV474" t="s">
        <v>24219</v>
      </c>
      <c r="AW474" t="s">
        <v>230</v>
      </c>
      <c r="AX474" t="s">
        <v>230</v>
      </c>
      <c r="AY474" t="s">
        <v>380</v>
      </c>
      <c r="AZ474" t="s">
        <v>380</v>
      </c>
      <c r="BA474" t="s">
        <v>255</v>
      </c>
      <c r="BB474" s="1">
        <v>46148.649513888886</v>
      </c>
      <c r="BC474">
        <v>2026</v>
      </c>
      <c r="BD474">
        <v>5</v>
      </c>
      <c r="BE474">
        <v>6</v>
      </c>
      <c r="BF474" t="s">
        <v>19187</v>
      </c>
      <c r="BG474" t="s">
        <v>18130</v>
      </c>
      <c r="BH474" t="s">
        <v>17936</v>
      </c>
      <c r="BI474" t="s">
        <v>19070</v>
      </c>
      <c r="BJ474" t="s">
        <v>24220</v>
      </c>
      <c r="BL474" t="s">
        <v>300</v>
      </c>
      <c r="BM474" t="s">
        <v>23165</v>
      </c>
      <c r="BN474" t="s">
        <v>3306</v>
      </c>
      <c r="BO474" t="s">
        <v>23166</v>
      </c>
      <c r="BP474" t="s">
        <v>24221</v>
      </c>
      <c r="BQ474" t="s">
        <v>23242</v>
      </c>
      <c r="BR474" t="s">
        <v>24222</v>
      </c>
      <c r="BS474" t="s">
        <v>18917</v>
      </c>
      <c r="BT474">
        <v>2026</v>
      </c>
      <c r="BU474">
        <v>5</v>
      </c>
      <c r="BV474">
        <v>6</v>
      </c>
      <c r="BY474" t="s">
        <v>693</v>
      </c>
      <c r="BZ474" t="s">
        <v>17943</v>
      </c>
      <c r="CA474" s="1">
        <v>46148.649305555555</v>
      </c>
      <c r="CB474" s="2">
        <v>46149</v>
      </c>
      <c r="CC474">
        <v>10612</v>
      </c>
      <c r="CD474" t="s">
        <v>337</v>
      </c>
      <c r="CE474" t="s">
        <v>2810</v>
      </c>
      <c r="CF474" t="s">
        <v>18948</v>
      </c>
      <c r="CW474">
        <v>5175553</v>
      </c>
      <c r="CX474">
        <v>34564926</v>
      </c>
      <c r="CY474" s="1">
        <v>46149.432638888888</v>
      </c>
      <c r="CZ474">
        <v>2026</v>
      </c>
      <c r="DA474">
        <v>5</v>
      </c>
      <c r="DB474">
        <v>7</v>
      </c>
      <c r="DC474">
        <v>4</v>
      </c>
      <c r="DD474">
        <v>14</v>
      </c>
      <c r="DE474">
        <v>1139</v>
      </c>
      <c r="DG474" t="s">
        <v>24223</v>
      </c>
      <c r="DQ474" t="s">
        <v>19358</v>
      </c>
      <c r="DS474" t="s">
        <v>693</v>
      </c>
      <c r="EP474" t="s">
        <v>19839</v>
      </c>
      <c r="EQ474" t="s">
        <v>255</v>
      </c>
      <c r="ER474" t="s">
        <v>17945</v>
      </c>
      <c r="ES474" t="s">
        <v>281</v>
      </c>
      <c r="ET474" t="s">
        <v>23169</v>
      </c>
      <c r="EU474" t="s">
        <v>17962</v>
      </c>
      <c r="EV474" t="s">
        <v>24224</v>
      </c>
      <c r="EX474" t="s">
        <v>24225</v>
      </c>
      <c r="EY474" t="s">
        <v>24226</v>
      </c>
      <c r="EZ474" t="s">
        <v>270</v>
      </c>
      <c r="FB474" t="s">
        <v>279</v>
      </c>
      <c r="FC474" t="s">
        <v>19074</v>
      </c>
      <c r="FD474" t="s">
        <v>17948</v>
      </c>
      <c r="FE474" t="s">
        <v>281</v>
      </c>
      <c r="FF474" s="1">
        <v>46148.675185185188</v>
      </c>
      <c r="FG474">
        <v>0.62</v>
      </c>
      <c r="FH474">
        <v>0</v>
      </c>
      <c r="FI474">
        <v>2</v>
      </c>
      <c r="FK474" t="s">
        <v>23242</v>
      </c>
      <c r="FL474" t="s">
        <v>24227</v>
      </c>
      <c r="FM474" t="s">
        <v>17949</v>
      </c>
    </row>
    <row r="475" spans="1:169" x14ac:dyDescent="0.3">
      <c r="A475">
        <v>0</v>
      </c>
      <c r="B475" t="s">
        <v>17917</v>
      </c>
      <c r="C475" t="s">
        <v>17916</v>
      </c>
      <c r="D475" t="s">
        <v>24228</v>
      </c>
      <c r="E475" t="s">
        <v>19358</v>
      </c>
      <c r="O475" t="s">
        <v>17964</v>
      </c>
      <c r="P475">
        <v>2026</v>
      </c>
      <c r="Q475">
        <v>5</v>
      </c>
      <c r="R475">
        <v>13</v>
      </c>
      <c r="S475" t="s">
        <v>24229</v>
      </c>
      <c r="T475" t="s">
        <v>24230</v>
      </c>
      <c r="W475" t="s">
        <v>2964</v>
      </c>
      <c r="Y475" t="s">
        <v>17916</v>
      </c>
      <c r="AB475" t="s">
        <v>251</v>
      </c>
      <c r="AC475" t="s">
        <v>18065</v>
      </c>
      <c r="AD475">
        <v>1000008225044</v>
      </c>
      <c r="AG475" t="s">
        <v>24231</v>
      </c>
      <c r="AH475" t="s">
        <v>24232</v>
      </c>
      <c r="AI475" t="s">
        <v>24233</v>
      </c>
      <c r="AJ475" t="s">
        <v>24234</v>
      </c>
      <c r="AK475" t="s">
        <v>693</v>
      </c>
      <c r="AL475" t="s">
        <v>24231</v>
      </c>
      <c r="AM475" t="s">
        <v>24235</v>
      </c>
      <c r="AN475" t="s">
        <v>24233</v>
      </c>
      <c r="AO475" t="s">
        <v>693</v>
      </c>
      <c r="AP475" t="s">
        <v>24236</v>
      </c>
      <c r="AR475" t="s">
        <v>24235</v>
      </c>
      <c r="AS475" t="s">
        <v>24236</v>
      </c>
      <c r="AT475" t="s">
        <v>24237</v>
      </c>
      <c r="AU475" t="s">
        <v>24238</v>
      </c>
      <c r="AV475" t="s">
        <v>24239</v>
      </c>
      <c r="AW475" t="s">
        <v>230</v>
      </c>
      <c r="AX475" t="s">
        <v>230</v>
      </c>
      <c r="AY475" t="s">
        <v>232</v>
      </c>
      <c r="AZ475" t="s">
        <v>232</v>
      </c>
      <c r="BA475" t="s">
        <v>18076</v>
      </c>
      <c r="BB475" s="1">
        <v>46155.36822916667</v>
      </c>
      <c r="BC475">
        <v>2026</v>
      </c>
      <c r="BD475">
        <v>5</v>
      </c>
      <c r="BE475">
        <v>13</v>
      </c>
      <c r="BF475" t="s">
        <v>18288</v>
      </c>
      <c r="BG475" t="s">
        <v>17935</v>
      </c>
      <c r="BH475" t="s">
        <v>17936</v>
      </c>
      <c r="BJ475" t="s">
        <v>24240</v>
      </c>
      <c r="BL475" t="s">
        <v>300</v>
      </c>
      <c r="BM475" t="s">
        <v>23165</v>
      </c>
      <c r="BN475" t="s">
        <v>3306</v>
      </c>
      <c r="BO475" t="s">
        <v>23166</v>
      </c>
      <c r="BP475" t="s">
        <v>2002</v>
      </c>
      <c r="BQ475" t="s">
        <v>23279</v>
      </c>
      <c r="BR475" t="s">
        <v>24241</v>
      </c>
      <c r="BS475" t="s">
        <v>17964</v>
      </c>
      <c r="BT475">
        <v>2026</v>
      </c>
      <c r="BU475">
        <v>5</v>
      </c>
      <c r="BV475">
        <v>13</v>
      </c>
      <c r="BY475" t="s">
        <v>386</v>
      </c>
      <c r="BZ475" t="s">
        <v>18083</v>
      </c>
      <c r="CA475" s="1">
        <v>46155.368055555555</v>
      </c>
      <c r="CB475" s="2">
        <v>46155</v>
      </c>
      <c r="CC475">
        <v>12421</v>
      </c>
      <c r="CD475" t="s">
        <v>337</v>
      </c>
      <c r="CE475" t="s">
        <v>2810</v>
      </c>
      <c r="CF475" t="s">
        <v>18948</v>
      </c>
      <c r="CW475">
        <v>5182847</v>
      </c>
      <c r="CX475">
        <v>34626374</v>
      </c>
      <c r="CY475" s="1">
        <v>46156.731944444444</v>
      </c>
      <c r="CZ475">
        <v>2026</v>
      </c>
      <c r="DA475">
        <v>5</v>
      </c>
      <c r="DB475">
        <v>14</v>
      </c>
      <c r="DC475">
        <v>16</v>
      </c>
      <c r="DD475">
        <v>1</v>
      </c>
      <c r="DE475">
        <v>1119</v>
      </c>
      <c r="DF475" t="s">
        <v>24231</v>
      </c>
      <c r="DG475" t="s">
        <v>24242</v>
      </c>
      <c r="DH475" t="s">
        <v>19269</v>
      </c>
      <c r="DI475" t="s">
        <v>24243</v>
      </c>
      <c r="DQ475" t="s">
        <v>19358</v>
      </c>
      <c r="DR475" t="s">
        <v>693</v>
      </c>
      <c r="DS475" t="s">
        <v>693</v>
      </c>
      <c r="DT475" t="s">
        <v>693</v>
      </c>
      <c r="DV475" t="s">
        <v>693</v>
      </c>
      <c r="EA475" t="s">
        <v>693</v>
      </c>
      <c r="EB475" t="s">
        <v>693</v>
      </c>
      <c r="EP475" t="s">
        <v>19839</v>
      </c>
      <c r="EQ475" t="s">
        <v>18084</v>
      </c>
      <c r="ES475" t="s">
        <v>281</v>
      </c>
      <c r="ET475" t="s">
        <v>23169</v>
      </c>
      <c r="EU475" t="s">
        <v>17962</v>
      </c>
      <c r="EV475" t="s">
        <v>24244</v>
      </c>
      <c r="EX475" t="s">
        <v>24245</v>
      </c>
      <c r="EY475" t="s">
        <v>24246</v>
      </c>
      <c r="EZ475" t="s">
        <v>270</v>
      </c>
      <c r="FA475" t="s">
        <v>336</v>
      </c>
      <c r="FB475" t="s">
        <v>279</v>
      </c>
      <c r="FC475" t="s">
        <v>19074</v>
      </c>
      <c r="FD475" t="s">
        <v>18133</v>
      </c>
      <c r="FE475" t="s">
        <v>281</v>
      </c>
      <c r="FF475" s="1">
        <v>46155.384351851855</v>
      </c>
      <c r="FG475">
        <v>0.39</v>
      </c>
      <c r="FH475">
        <v>0</v>
      </c>
      <c r="FI475">
        <v>1</v>
      </c>
      <c r="FK475" t="s">
        <v>23279</v>
      </c>
      <c r="FL475" t="s">
        <v>24247</v>
      </c>
      <c r="FM475" t="s">
        <v>17949</v>
      </c>
    </row>
    <row r="476" spans="1:169" x14ac:dyDescent="0.3">
      <c r="A476">
        <v>0</v>
      </c>
      <c r="B476" t="s">
        <v>17916</v>
      </c>
      <c r="C476" t="s">
        <v>17916</v>
      </c>
      <c r="E476" t="s">
        <v>19358</v>
      </c>
      <c r="O476" t="s">
        <v>17964</v>
      </c>
      <c r="P476">
        <v>2026</v>
      </c>
      <c r="Q476">
        <v>5</v>
      </c>
      <c r="R476">
        <v>13</v>
      </c>
      <c r="S476" t="s">
        <v>24248</v>
      </c>
      <c r="T476" t="s">
        <v>24249</v>
      </c>
      <c r="W476" t="s">
        <v>18064</v>
      </c>
      <c r="Y476" t="s">
        <v>17916</v>
      </c>
      <c r="AB476" t="s">
        <v>251</v>
      </c>
      <c r="AC476" t="s">
        <v>18065</v>
      </c>
      <c r="AD476">
        <v>1000008224959</v>
      </c>
      <c r="AG476" t="s">
        <v>24250</v>
      </c>
      <c r="AH476" t="s">
        <v>24251</v>
      </c>
      <c r="AI476" t="s">
        <v>24252</v>
      </c>
      <c r="AJ476" t="s">
        <v>24253</v>
      </c>
      <c r="AK476" t="s">
        <v>693</v>
      </c>
      <c r="AL476" t="s">
        <v>24250</v>
      </c>
      <c r="AM476" t="s">
        <v>24254</v>
      </c>
      <c r="AN476" t="s">
        <v>24252</v>
      </c>
      <c r="AO476" t="s">
        <v>693</v>
      </c>
      <c r="AR476" t="s">
        <v>24254</v>
      </c>
      <c r="AT476" t="s">
        <v>24255</v>
      </c>
      <c r="AU476" t="s">
        <v>24256</v>
      </c>
      <c r="AV476" t="s">
        <v>24257</v>
      </c>
      <c r="AW476" t="s">
        <v>230</v>
      </c>
      <c r="AX476" t="s">
        <v>230</v>
      </c>
      <c r="AY476" t="s">
        <v>380</v>
      </c>
      <c r="AZ476" t="s">
        <v>380</v>
      </c>
      <c r="BA476" t="s">
        <v>18076</v>
      </c>
      <c r="BB476" s="1">
        <v>46155.318611111114</v>
      </c>
      <c r="BC476">
        <v>2026</v>
      </c>
      <c r="BD476">
        <v>5</v>
      </c>
      <c r="BE476">
        <v>13</v>
      </c>
      <c r="BF476" t="s">
        <v>22652</v>
      </c>
      <c r="BG476" t="s">
        <v>18130</v>
      </c>
      <c r="BH476" t="s">
        <v>17936</v>
      </c>
      <c r="BJ476" t="s">
        <v>24254</v>
      </c>
      <c r="BL476" t="s">
        <v>300</v>
      </c>
      <c r="BM476" t="s">
        <v>23165</v>
      </c>
      <c r="BN476" t="s">
        <v>3306</v>
      </c>
      <c r="BO476" t="s">
        <v>23166</v>
      </c>
      <c r="BP476" t="s">
        <v>24258</v>
      </c>
      <c r="BQ476" t="s">
        <v>23852</v>
      </c>
      <c r="BR476" t="s">
        <v>24259</v>
      </c>
      <c r="BS476" t="s">
        <v>17964</v>
      </c>
      <c r="BT476">
        <v>2026</v>
      </c>
      <c r="BU476">
        <v>5</v>
      </c>
      <c r="BV476">
        <v>13</v>
      </c>
      <c r="BY476" t="s">
        <v>249</v>
      </c>
      <c r="BZ476" t="s">
        <v>18083</v>
      </c>
      <c r="CA476" s="1">
        <v>46155.318055555559</v>
      </c>
      <c r="CB476" s="2">
        <v>46155</v>
      </c>
      <c r="CC476">
        <v>6513</v>
      </c>
      <c r="CD476" t="s">
        <v>337</v>
      </c>
      <c r="CE476" t="s">
        <v>2810</v>
      </c>
      <c r="CF476" t="s">
        <v>18948</v>
      </c>
      <c r="CW476">
        <v>5181704</v>
      </c>
      <c r="CX476">
        <v>34611286</v>
      </c>
      <c r="CY476" s="1">
        <v>46155.659722222219</v>
      </c>
      <c r="CZ476">
        <v>2026</v>
      </c>
      <c r="DA476">
        <v>5</v>
      </c>
      <c r="DB476">
        <v>13</v>
      </c>
      <c r="DC476">
        <v>30</v>
      </c>
      <c r="DD476">
        <v>4</v>
      </c>
      <c r="DE476">
        <v>1118</v>
      </c>
      <c r="DF476" t="s">
        <v>24250</v>
      </c>
      <c r="DG476" t="s">
        <v>24260</v>
      </c>
      <c r="DQ476" t="s">
        <v>19358</v>
      </c>
      <c r="DR476" t="s">
        <v>693</v>
      </c>
      <c r="DS476" t="s">
        <v>693</v>
      </c>
      <c r="DT476" t="s">
        <v>693</v>
      </c>
      <c r="DV476" t="s">
        <v>693</v>
      </c>
      <c r="EA476" t="s">
        <v>693</v>
      </c>
      <c r="EB476" t="s">
        <v>693</v>
      </c>
      <c r="EP476" t="s">
        <v>19839</v>
      </c>
      <c r="EQ476" t="s">
        <v>18084</v>
      </c>
      <c r="ES476" t="s">
        <v>281</v>
      </c>
      <c r="ET476" t="s">
        <v>23169</v>
      </c>
      <c r="EU476" t="s">
        <v>17962</v>
      </c>
      <c r="EV476" t="s">
        <v>24261</v>
      </c>
      <c r="EX476" t="s">
        <v>24262</v>
      </c>
      <c r="EY476" t="s">
        <v>24263</v>
      </c>
      <c r="EZ476" t="s">
        <v>270</v>
      </c>
      <c r="FA476" t="s">
        <v>336</v>
      </c>
      <c r="FB476" t="s">
        <v>279</v>
      </c>
      <c r="FC476" t="s">
        <v>19074</v>
      </c>
      <c r="FD476" t="s">
        <v>19340</v>
      </c>
      <c r="FE476" t="s">
        <v>281</v>
      </c>
      <c r="FF476" s="1">
        <v>46155.342326388891</v>
      </c>
      <c r="FG476">
        <v>0.56999999999999995</v>
      </c>
      <c r="FH476">
        <v>0</v>
      </c>
      <c r="FI476">
        <v>1</v>
      </c>
      <c r="FK476" t="s">
        <v>23852</v>
      </c>
      <c r="FL476" t="s">
        <v>24264</v>
      </c>
      <c r="FM476" t="s">
        <v>17949</v>
      </c>
    </row>
    <row r="477" spans="1:169" x14ac:dyDescent="0.3">
      <c r="A477">
        <v>0</v>
      </c>
      <c r="B477" t="s">
        <v>17916</v>
      </c>
      <c r="C477" t="s">
        <v>17916</v>
      </c>
      <c r="E477" t="s">
        <v>19358</v>
      </c>
      <c r="O477" t="s">
        <v>17964</v>
      </c>
      <c r="P477">
        <v>2026</v>
      </c>
      <c r="Q477">
        <v>5</v>
      </c>
      <c r="R477">
        <v>13</v>
      </c>
      <c r="S477" t="s">
        <v>24265</v>
      </c>
      <c r="T477" t="s">
        <v>24266</v>
      </c>
      <c r="W477" t="s">
        <v>19371</v>
      </c>
      <c r="Y477" t="s">
        <v>17916</v>
      </c>
      <c r="AB477" t="s">
        <v>251</v>
      </c>
      <c r="AC477" t="s">
        <v>17924</v>
      </c>
      <c r="AD477">
        <v>1000008228088</v>
      </c>
      <c r="AI477" t="s">
        <v>24267</v>
      </c>
      <c r="AJ477" t="s">
        <v>24268</v>
      </c>
      <c r="AK477" t="s">
        <v>693</v>
      </c>
      <c r="AM477" t="s">
        <v>24269</v>
      </c>
      <c r="AN477" t="s">
        <v>24267</v>
      </c>
      <c r="AO477" t="s">
        <v>693</v>
      </c>
      <c r="AR477" t="s">
        <v>24269</v>
      </c>
      <c r="AT477" t="s">
        <v>24270</v>
      </c>
      <c r="AU477" t="s">
        <v>24271</v>
      </c>
      <c r="AV477" t="s">
        <v>24272</v>
      </c>
      <c r="AW477" t="s">
        <v>230</v>
      </c>
      <c r="AX477" t="s">
        <v>230</v>
      </c>
      <c r="AY477" t="s">
        <v>1857</v>
      </c>
      <c r="AZ477" t="s">
        <v>1857</v>
      </c>
      <c r="BA477" t="s">
        <v>255</v>
      </c>
      <c r="BB477" s="1">
        <v>46155.879826388889</v>
      </c>
      <c r="BC477">
        <v>2026</v>
      </c>
      <c r="BD477">
        <v>5</v>
      </c>
      <c r="BE477">
        <v>13</v>
      </c>
      <c r="BF477" t="s">
        <v>18100</v>
      </c>
      <c r="BG477" t="s">
        <v>17935</v>
      </c>
      <c r="BH477" t="s">
        <v>17936</v>
      </c>
      <c r="BJ477" t="s">
        <v>24269</v>
      </c>
      <c r="BL477" t="s">
        <v>300</v>
      </c>
      <c r="BM477" t="s">
        <v>23165</v>
      </c>
      <c r="BN477" t="s">
        <v>3306</v>
      </c>
      <c r="BO477" t="s">
        <v>23166</v>
      </c>
      <c r="BP477" t="s">
        <v>3378</v>
      </c>
      <c r="BQ477" t="s">
        <v>23404</v>
      </c>
      <c r="BR477" t="s">
        <v>24273</v>
      </c>
      <c r="BS477" t="s">
        <v>17964</v>
      </c>
      <c r="BT477">
        <v>2026</v>
      </c>
      <c r="BU477">
        <v>5</v>
      </c>
      <c r="BV477">
        <v>13</v>
      </c>
      <c r="BY477" t="s">
        <v>693</v>
      </c>
      <c r="BZ477" t="s">
        <v>17943</v>
      </c>
      <c r="CA477" s="1">
        <v>46155.879166666666</v>
      </c>
      <c r="CB477" s="2">
        <v>46156</v>
      </c>
      <c r="CC477">
        <v>12286</v>
      </c>
      <c r="CD477" t="s">
        <v>337</v>
      </c>
      <c r="CE477" t="s">
        <v>2810</v>
      </c>
      <c r="CF477" t="s">
        <v>18948</v>
      </c>
      <c r="CW477">
        <v>5182845</v>
      </c>
      <c r="CX477">
        <v>34618138</v>
      </c>
      <c r="CY477" s="1">
        <v>46156.561805555553</v>
      </c>
      <c r="CZ477">
        <v>2026</v>
      </c>
      <c r="DA477">
        <v>5</v>
      </c>
      <c r="DB477">
        <v>14</v>
      </c>
      <c r="DC477">
        <v>66</v>
      </c>
      <c r="DD477">
        <v>6</v>
      </c>
      <c r="DE477">
        <v>1126</v>
      </c>
      <c r="DG477" t="s">
        <v>23964</v>
      </c>
      <c r="DQ477" t="s">
        <v>19358</v>
      </c>
      <c r="DS477" t="s">
        <v>693</v>
      </c>
      <c r="EP477" t="s">
        <v>19839</v>
      </c>
      <c r="EQ477" t="s">
        <v>255</v>
      </c>
      <c r="ER477" t="s">
        <v>17945</v>
      </c>
      <c r="ES477" t="s">
        <v>281</v>
      </c>
      <c r="ET477" t="s">
        <v>23169</v>
      </c>
      <c r="EU477" t="s">
        <v>17962</v>
      </c>
      <c r="EV477" t="s">
        <v>24274</v>
      </c>
      <c r="EX477" t="s">
        <v>24275</v>
      </c>
      <c r="EY477" t="s">
        <v>24276</v>
      </c>
      <c r="EZ477" t="s">
        <v>270</v>
      </c>
      <c r="FB477" t="s">
        <v>279</v>
      </c>
      <c r="FC477" t="s">
        <v>19074</v>
      </c>
      <c r="FD477" t="s">
        <v>17948</v>
      </c>
      <c r="FE477" t="s">
        <v>281</v>
      </c>
      <c r="FF477" s="1">
        <v>46155.925671296296</v>
      </c>
      <c r="FG477">
        <v>1.1000000000000001</v>
      </c>
      <c r="FH477">
        <v>0</v>
      </c>
      <c r="FI477">
        <v>1</v>
      </c>
      <c r="FK477" t="s">
        <v>23404</v>
      </c>
      <c r="FL477" t="s">
        <v>24277</v>
      </c>
      <c r="FM477" t="s">
        <v>17949</v>
      </c>
    </row>
    <row r="478" spans="1:169" x14ac:dyDescent="0.3">
      <c r="A478">
        <v>0</v>
      </c>
      <c r="B478" t="s">
        <v>17916</v>
      </c>
      <c r="C478" t="s">
        <v>17916</v>
      </c>
      <c r="E478" t="s">
        <v>19358</v>
      </c>
      <c r="O478" t="s">
        <v>18230</v>
      </c>
      <c r="P478">
        <v>2026</v>
      </c>
      <c r="Q478">
        <v>5</v>
      </c>
      <c r="R478">
        <v>12</v>
      </c>
      <c r="S478" t="s">
        <v>24278</v>
      </c>
      <c r="T478" t="s">
        <v>24279</v>
      </c>
      <c r="W478" t="s">
        <v>2843</v>
      </c>
      <c r="Y478" t="s">
        <v>17916</v>
      </c>
      <c r="AB478" t="s">
        <v>251</v>
      </c>
      <c r="AC478" t="s">
        <v>18065</v>
      </c>
      <c r="AD478">
        <v>1000008222261</v>
      </c>
      <c r="AG478" t="s">
        <v>24280</v>
      </c>
      <c r="AH478" t="s">
        <v>24281</v>
      </c>
      <c r="AI478" t="s">
        <v>24282</v>
      </c>
      <c r="AJ478" t="s">
        <v>24283</v>
      </c>
      <c r="AK478" t="s">
        <v>693</v>
      </c>
      <c r="AL478" t="s">
        <v>24280</v>
      </c>
      <c r="AM478" t="s">
        <v>24284</v>
      </c>
      <c r="AN478" t="s">
        <v>24285</v>
      </c>
      <c r="AO478" t="s">
        <v>693</v>
      </c>
      <c r="AP478" t="s">
        <v>24284</v>
      </c>
      <c r="AR478" t="s">
        <v>24284</v>
      </c>
      <c r="AS478" t="s">
        <v>24284</v>
      </c>
      <c r="AT478" t="s">
        <v>24286</v>
      </c>
      <c r="AU478" t="s">
        <v>24287</v>
      </c>
      <c r="AV478" t="s">
        <v>24288</v>
      </c>
      <c r="AW478" t="s">
        <v>230</v>
      </c>
      <c r="AX478" t="s">
        <v>230</v>
      </c>
      <c r="AY478" t="s">
        <v>380</v>
      </c>
      <c r="AZ478" t="s">
        <v>380</v>
      </c>
      <c r="BA478" t="s">
        <v>18076</v>
      </c>
      <c r="BB478" s="1">
        <v>46154.415775462963</v>
      </c>
      <c r="BC478">
        <v>2026</v>
      </c>
      <c r="BD478">
        <v>5</v>
      </c>
      <c r="BE478">
        <v>12</v>
      </c>
      <c r="BF478" t="s">
        <v>18129</v>
      </c>
      <c r="BG478" t="s">
        <v>18130</v>
      </c>
      <c r="BH478" t="s">
        <v>17936</v>
      </c>
      <c r="BJ478" t="s">
        <v>24289</v>
      </c>
      <c r="BL478" t="s">
        <v>300</v>
      </c>
      <c r="BM478" t="s">
        <v>23165</v>
      </c>
      <c r="BN478" t="s">
        <v>3306</v>
      </c>
      <c r="BO478" t="s">
        <v>23166</v>
      </c>
      <c r="BP478" t="s">
        <v>24290</v>
      </c>
      <c r="BQ478" t="s">
        <v>23839</v>
      </c>
      <c r="BR478" t="s">
        <v>24291</v>
      </c>
      <c r="BS478" t="s">
        <v>18230</v>
      </c>
      <c r="BT478">
        <v>2026</v>
      </c>
      <c r="BU478">
        <v>5</v>
      </c>
      <c r="BV478">
        <v>12</v>
      </c>
      <c r="BY478" t="s">
        <v>386</v>
      </c>
      <c r="BZ478" t="s">
        <v>18083</v>
      </c>
      <c r="CA478" s="1">
        <v>46154.415277777778</v>
      </c>
      <c r="CB478" s="2">
        <v>46154</v>
      </c>
      <c r="CC478">
        <v>11616</v>
      </c>
      <c r="CD478" t="s">
        <v>337</v>
      </c>
      <c r="CE478" t="s">
        <v>2810</v>
      </c>
      <c r="CF478" t="s">
        <v>18948</v>
      </c>
      <c r="CW478">
        <v>5181736</v>
      </c>
      <c r="CX478">
        <v>34608768</v>
      </c>
      <c r="CY478" s="1">
        <v>46155.470833333333</v>
      </c>
      <c r="CZ478">
        <v>2026</v>
      </c>
      <c r="DA478">
        <v>5</v>
      </c>
      <c r="DB478">
        <v>13</v>
      </c>
      <c r="DC478">
        <v>54</v>
      </c>
      <c r="DD478">
        <v>3</v>
      </c>
      <c r="DE478">
        <v>1120</v>
      </c>
      <c r="DF478" t="s">
        <v>24280</v>
      </c>
      <c r="DG478" t="s">
        <v>24292</v>
      </c>
      <c r="DQ478" t="s">
        <v>19358</v>
      </c>
      <c r="DR478" t="s">
        <v>693</v>
      </c>
      <c r="DS478" t="s">
        <v>693</v>
      </c>
      <c r="DT478" t="s">
        <v>693</v>
      </c>
      <c r="DV478" t="s">
        <v>693</v>
      </c>
      <c r="EA478" t="s">
        <v>693</v>
      </c>
      <c r="EB478" t="s">
        <v>693</v>
      </c>
      <c r="EP478" t="s">
        <v>19839</v>
      </c>
      <c r="EQ478" t="s">
        <v>18084</v>
      </c>
      <c r="ES478" t="s">
        <v>281</v>
      </c>
      <c r="ET478" t="s">
        <v>23169</v>
      </c>
      <c r="EU478" t="s">
        <v>17962</v>
      </c>
      <c r="EV478" t="s">
        <v>24293</v>
      </c>
      <c r="EX478" t="s">
        <v>24294</v>
      </c>
      <c r="EY478" t="s">
        <v>24295</v>
      </c>
      <c r="EZ478" t="s">
        <v>270</v>
      </c>
      <c r="FA478" t="s">
        <v>336</v>
      </c>
      <c r="FB478" t="s">
        <v>279</v>
      </c>
      <c r="FC478" t="s">
        <v>19074</v>
      </c>
      <c r="FD478" t="s">
        <v>18133</v>
      </c>
      <c r="FE478" t="s">
        <v>281</v>
      </c>
      <c r="FF478" s="1">
        <v>46154.466805555552</v>
      </c>
      <c r="FG478">
        <v>1.22</v>
      </c>
      <c r="FH478">
        <v>0</v>
      </c>
      <c r="FI478">
        <v>1</v>
      </c>
      <c r="FK478" t="s">
        <v>23839</v>
      </c>
      <c r="FL478" t="s">
        <v>24296</v>
      </c>
      <c r="FM478" t="s">
        <v>17949</v>
      </c>
    </row>
    <row r="479" spans="1:169" x14ac:dyDescent="0.3">
      <c r="A479">
        <v>6</v>
      </c>
      <c r="B479" t="s">
        <v>17917</v>
      </c>
      <c r="C479" t="s">
        <v>17917</v>
      </c>
      <c r="D479" t="s">
        <v>24297</v>
      </c>
      <c r="E479" t="s">
        <v>17918</v>
      </c>
      <c r="F479">
        <v>46158.5</v>
      </c>
      <c r="G479">
        <v>2026</v>
      </c>
      <c r="H479">
        <v>5</v>
      </c>
      <c r="I479">
        <v>16</v>
      </c>
      <c r="J479" t="s">
        <v>17919</v>
      </c>
      <c r="O479" t="s">
        <v>20697</v>
      </c>
      <c r="P479">
        <v>2026</v>
      </c>
      <c r="Q479">
        <v>5</v>
      </c>
      <c r="R479">
        <v>1</v>
      </c>
      <c r="S479" t="s">
        <v>24298</v>
      </c>
      <c r="T479" t="s">
        <v>24299</v>
      </c>
      <c r="V479" t="s">
        <v>17923</v>
      </c>
      <c r="Y479" t="s">
        <v>17916</v>
      </c>
      <c r="AB479" t="s">
        <v>251</v>
      </c>
      <c r="AC479" t="s">
        <v>17924</v>
      </c>
      <c r="AD479">
        <v>1000008198416</v>
      </c>
      <c r="AI479" t="s">
        <v>24300</v>
      </c>
      <c r="AJ479" t="s">
        <v>24301</v>
      </c>
      <c r="AK479" t="s">
        <v>693</v>
      </c>
      <c r="AN479" t="s">
        <v>24302</v>
      </c>
      <c r="AO479" t="s">
        <v>693</v>
      </c>
      <c r="AT479" t="s">
        <v>24303</v>
      </c>
      <c r="AU479" t="s">
        <v>24304</v>
      </c>
      <c r="AV479" t="s">
        <v>24305</v>
      </c>
      <c r="AW479" t="s">
        <v>230</v>
      </c>
      <c r="AX479" t="s">
        <v>230</v>
      </c>
      <c r="AY479" t="s">
        <v>17933</v>
      </c>
      <c r="AZ479" t="s">
        <v>17933</v>
      </c>
      <c r="BA479" t="s">
        <v>255</v>
      </c>
      <c r="BB479" s="1">
        <v>46143.904953703706</v>
      </c>
      <c r="BC479">
        <v>2026</v>
      </c>
      <c r="BD479">
        <v>5</v>
      </c>
      <c r="BE479">
        <v>1</v>
      </c>
      <c r="BF479" t="s">
        <v>17934</v>
      </c>
      <c r="BG479" t="s">
        <v>17935</v>
      </c>
      <c r="BH479" t="s">
        <v>17936</v>
      </c>
      <c r="BI479" t="s">
        <v>18101</v>
      </c>
      <c r="BJ479" t="s">
        <v>24306</v>
      </c>
      <c r="BL479" t="s">
        <v>300</v>
      </c>
      <c r="BM479" t="s">
        <v>23165</v>
      </c>
      <c r="BN479" t="s">
        <v>3306</v>
      </c>
      <c r="BO479" t="s">
        <v>23166</v>
      </c>
      <c r="BP479" t="s">
        <v>657</v>
      </c>
      <c r="BQ479" t="s">
        <v>24307</v>
      </c>
      <c r="BR479" t="s">
        <v>24308</v>
      </c>
      <c r="BS479" t="s">
        <v>20697</v>
      </c>
      <c r="BT479">
        <v>2026</v>
      </c>
      <c r="BU479">
        <v>5</v>
      </c>
      <c r="BV479">
        <v>1</v>
      </c>
      <c r="BY479" t="s">
        <v>693</v>
      </c>
      <c r="BZ479" t="s">
        <v>17943</v>
      </c>
      <c r="CA479" s="1">
        <v>46143.904861111114</v>
      </c>
      <c r="CB479" s="2">
        <v>46144</v>
      </c>
      <c r="CE479" t="s">
        <v>2810</v>
      </c>
      <c r="CY479" s="1"/>
      <c r="DQ479" t="s">
        <v>17918</v>
      </c>
      <c r="DS479" t="s">
        <v>693</v>
      </c>
      <c r="EP479" t="s">
        <v>24309</v>
      </c>
      <c r="EQ479" t="s">
        <v>255</v>
      </c>
      <c r="ER479" t="s">
        <v>17945</v>
      </c>
      <c r="ES479" t="s">
        <v>281</v>
      </c>
      <c r="ET479" t="s">
        <v>24310</v>
      </c>
      <c r="EU479" t="s">
        <v>17947</v>
      </c>
      <c r="EZ479" t="s">
        <v>270</v>
      </c>
      <c r="FB479" t="s">
        <v>281</v>
      </c>
      <c r="FD479" t="s">
        <v>17948</v>
      </c>
      <c r="FE479" t="s">
        <v>281</v>
      </c>
      <c r="FF479" s="1">
        <v>46143.925509259258</v>
      </c>
      <c r="FG479">
        <v>0.49</v>
      </c>
      <c r="FH479">
        <v>0</v>
      </c>
      <c r="FI479">
        <v>3</v>
      </c>
      <c r="FM479" t="s">
        <v>17949</v>
      </c>
    </row>
    <row r="480" spans="1:169" x14ac:dyDescent="0.3">
      <c r="A480">
        <v>0</v>
      </c>
      <c r="B480" t="s">
        <v>17916</v>
      </c>
      <c r="C480" t="s">
        <v>17917</v>
      </c>
      <c r="E480" t="s">
        <v>17918</v>
      </c>
      <c r="F480">
        <v>46158.291666666664</v>
      </c>
      <c r="G480">
        <v>2026</v>
      </c>
      <c r="H480">
        <v>5</v>
      </c>
      <c r="I480">
        <v>16</v>
      </c>
      <c r="J480" t="s">
        <v>17963</v>
      </c>
      <c r="O480" t="s">
        <v>17920</v>
      </c>
      <c r="P480">
        <v>2026</v>
      </c>
      <c r="Q480">
        <v>5</v>
      </c>
      <c r="R480">
        <v>11</v>
      </c>
      <c r="S480" t="s">
        <v>24311</v>
      </c>
      <c r="T480" t="s">
        <v>24312</v>
      </c>
      <c r="Y480" t="s">
        <v>17916</v>
      </c>
      <c r="AB480" t="s">
        <v>251</v>
      </c>
      <c r="AC480" t="s">
        <v>17924</v>
      </c>
      <c r="AD480">
        <v>1000008220664</v>
      </c>
      <c r="AI480" t="s">
        <v>24313</v>
      </c>
      <c r="AJ480" t="s">
        <v>24314</v>
      </c>
      <c r="AK480" t="s">
        <v>693</v>
      </c>
      <c r="AN480" t="s">
        <v>24315</v>
      </c>
      <c r="AO480" t="s">
        <v>693</v>
      </c>
      <c r="AT480" t="s">
        <v>24316</v>
      </c>
      <c r="AU480" t="s">
        <v>24317</v>
      </c>
      <c r="AV480" t="s">
        <v>24318</v>
      </c>
      <c r="AW480" t="s">
        <v>230</v>
      </c>
      <c r="AX480" t="s">
        <v>230</v>
      </c>
      <c r="AY480" t="s">
        <v>17933</v>
      </c>
      <c r="AZ480" t="s">
        <v>17933</v>
      </c>
      <c r="BA480" t="s">
        <v>255</v>
      </c>
      <c r="BB480" s="1">
        <v>46153.635081018518</v>
      </c>
      <c r="BC480">
        <v>2026</v>
      </c>
      <c r="BD480">
        <v>5</v>
      </c>
      <c r="BE480">
        <v>11</v>
      </c>
      <c r="BF480" t="s">
        <v>24319</v>
      </c>
      <c r="BG480" t="s">
        <v>17935</v>
      </c>
      <c r="BH480" t="s">
        <v>17936</v>
      </c>
      <c r="BJ480" t="s">
        <v>24320</v>
      </c>
      <c r="BL480" t="s">
        <v>300</v>
      </c>
      <c r="BM480" t="s">
        <v>23165</v>
      </c>
      <c r="BN480" t="s">
        <v>3306</v>
      </c>
      <c r="BO480" t="s">
        <v>23166</v>
      </c>
      <c r="BP480" t="s">
        <v>3013</v>
      </c>
      <c r="BQ480" t="s">
        <v>24321</v>
      </c>
      <c r="BR480" t="s">
        <v>24322</v>
      </c>
      <c r="BS480" t="s">
        <v>17920</v>
      </c>
      <c r="BT480">
        <v>2026</v>
      </c>
      <c r="BU480">
        <v>5</v>
      </c>
      <c r="BV480">
        <v>11</v>
      </c>
      <c r="BY480" t="s">
        <v>693</v>
      </c>
      <c r="BZ480" t="s">
        <v>17943</v>
      </c>
      <c r="CA480" s="1">
        <v>46153.634722222225</v>
      </c>
      <c r="CB480" s="2">
        <v>46154</v>
      </c>
      <c r="CE480" t="s">
        <v>2810</v>
      </c>
      <c r="CY480" s="1"/>
      <c r="DQ480" t="s">
        <v>17918</v>
      </c>
      <c r="DS480" t="s">
        <v>693</v>
      </c>
      <c r="EP480" t="s">
        <v>24309</v>
      </c>
      <c r="EQ480" t="s">
        <v>255</v>
      </c>
      <c r="ER480" t="s">
        <v>17945</v>
      </c>
      <c r="ES480" t="s">
        <v>281</v>
      </c>
      <c r="ET480" t="s">
        <v>24310</v>
      </c>
      <c r="EU480" t="s">
        <v>17962</v>
      </c>
      <c r="EZ480" t="s">
        <v>270</v>
      </c>
      <c r="FB480" t="s">
        <v>281</v>
      </c>
      <c r="FD480" t="s">
        <v>17948</v>
      </c>
      <c r="FE480" t="s">
        <v>281</v>
      </c>
      <c r="FF480" s="1">
        <v>46153.675046296295</v>
      </c>
      <c r="FG480">
        <v>0.96</v>
      </c>
      <c r="FH480">
        <v>0</v>
      </c>
      <c r="FI480">
        <v>1</v>
      </c>
      <c r="FM480" t="s">
        <v>17949</v>
      </c>
    </row>
    <row r="481" spans="1:169" x14ac:dyDescent="0.3">
      <c r="A481">
        <v>3</v>
      </c>
      <c r="B481" t="s">
        <v>17916</v>
      </c>
      <c r="C481" t="s">
        <v>17917</v>
      </c>
      <c r="D481" t="s">
        <v>24323</v>
      </c>
      <c r="E481" t="s">
        <v>17918</v>
      </c>
      <c r="F481">
        <v>46157.5</v>
      </c>
      <c r="G481">
        <v>2026</v>
      </c>
      <c r="H481">
        <v>5</v>
      </c>
      <c r="I481">
        <v>15</v>
      </c>
      <c r="O481" t="s">
        <v>17920</v>
      </c>
      <c r="P481">
        <v>2026</v>
      </c>
      <c r="Q481">
        <v>5</v>
      </c>
      <c r="R481">
        <v>11</v>
      </c>
      <c r="S481" t="s">
        <v>24324</v>
      </c>
      <c r="T481" t="s">
        <v>24325</v>
      </c>
      <c r="U481" t="s">
        <v>18890</v>
      </c>
      <c r="Y481" t="s">
        <v>17916</v>
      </c>
      <c r="AB481" t="s">
        <v>251</v>
      </c>
      <c r="AC481" t="s">
        <v>17924</v>
      </c>
      <c r="AD481">
        <v>1000008221594</v>
      </c>
      <c r="AG481" t="s">
        <v>24326</v>
      </c>
      <c r="AI481" t="s">
        <v>24327</v>
      </c>
      <c r="AJ481" t="s">
        <v>24328</v>
      </c>
      <c r="AK481" t="s">
        <v>693</v>
      </c>
      <c r="AN481" t="s">
        <v>24329</v>
      </c>
      <c r="AO481" t="s">
        <v>693</v>
      </c>
      <c r="AT481" t="s">
        <v>24330</v>
      </c>
      <c r="AU481" t="s">
        <v>24331</v>
      </c>
      <c r="AV481" t="s">
        <v>24332</v>
      </c>
      <c r="AW481" t="s">
        <v>230</v>
      </c>
      <c r="AX481" t="s">
        <v>230</v>
      </c>
      <c r="AY481" t="s">
        <v>17933</v>
      </c>
      <c r="AZ481" t="s">
        <v>17933</v>
      </c>
      <c r="BA481" t="s">
        <v>255</v>
      </c>
      <c r="BB481" s="1">
        <v>46153.762766203705</v>
      </c>
      <c r="BC481">
        <v>2026</v>
      </c>
      <c r="BD481">
        <v>5</v>
      </c>
      <c r="BE481">
        <v>11</v>
      </c>
      <c r="BF481" t="s">
        <v>17934</v>
      </c>
      <c r="BG481" t="s">
        <v>17935</v>
      </c>
      <c r="BH481" t="s">
        <v>17936</v>
      </c>
      <c r="BI481" t="s">
        <v>18101</v>
      </c>
      <c r="BJ481" t="s">
        <v>24333</v>
      </c>
      <c r="BL481" t="s">
        <v>300</v>
      </c>
      <c r="BM481" t="s">
        <v>23165</v>
      </c>
      <c r="BN481" t="s">
        <v>3306</v>
      </c>
      <c r="BO481" t="s">
        <v>23166</v>
      </c>
      <c r="BP481" t="s">
        <v>3024</v>
      </c>
      <c r="BQ481" t="s">
        <v>24334</v>
      </c>
      <c r="BR481" t="s">
        <v>24335</v>
      </c>
      <c r="BS481" t="s">
        <v>17920</v>
      </c>
      <c r="BT481">
        <v>2026</v>
      </c>
      <c r="BU481">
        <v>5</v>
      </c>
      <c r="BV481">
        <v>11</v>
      </c>
      <c r="BY481" t="s">
        <v>693</v>
      </c>
      <c r="BZ481" t="s">
        <v>17943</v>
      </c>
      <c r="CA481" s="1">
        <v>46153.762499999997</v>
      </c>
      <c r="CB481" s="2">
        <v>46154</v>
      </c>
      <c r="CE481" t="s">
        <v>2810</v>
      </c>
      <c r="CY481" s="1"/>
      <c r="DQ481" t="s">
        <v>17918</v>
      </c>
      <c r="DS481" t="s">
        <v>693</v>
      </c>
      <c r="EP481" t="s">
        <v>24309</v>
      </c>
      <c r="EQ481" t="s">
        <v>255</v>
      </c>
      <c r="ER481" t="s">
        <v>17945</v>
      </c>
      <c r="ES481" t="s">
        <v>281</v>
      </c>
      <c r="ET481" t="s">
        <v>24310</v>
      </c>
      <c r="EU481" t="s">
        <v>17962</v>
      </c>
      <c r="EZ481" t="s">
        <v>270</v>
      </c>
      <c r="FB481" t="s">
        <v>281</v>
      </c>
      <c r="FD481" t="s">
        <v>17948</v>
      </c>
      <c r="FE481" t="s">
        <v>281</v>
      </c>
      <c r="FF481" s="1">
        <v>46154.098587962966</v>
      </c>
      <c r="FG481">
        <v>8.06</v>
      </c>
      <c r="FH481">
        <v>1</v>
      </c>
      <c r="FM481" t="s">
        <v>17949</v>
      </c>
    </row>
    <row r="482" spans="1:169" x14ac:dyDescent="0.3">
      <c r="A482">
        <v>0</v>
      </c>
      <c r="B482" t="s">
        <v>17916</v>
      </c>
      <c r="C482" t="s">
        <v>17916</v>
      </c>
      <c r="E482" t="s">
        <v>17918</v>
      </c>
      <c r="F482">
        <v>46158.291666666664</v>
      </c>
      <c r="G482">
        <v>2026</v>
      </c>
      <c r="H482">
        <v>5</v>
      </c>
      <c r="I482">
        <v>16</v>
      </c>
      <c r="J482" t="s">
        <v>17963</v>
      </c>
      <c r="O482" t="s">
        <v>17920</v>
      </c>
      <c r="P482">
        <v>2026</v>
      </c>
      <c r="Q482">
        <v>5</v>
      </c>
      <c r="R482">
        <v>11</v>
      </c>
      <c r="S482" t="s">
        <v>24336</v>
      </c>
      <c r="T482" t="s">
        <v>24337</v>
      </c>
      <c r="V482" t="s">
        <v>18063</v>
      </c>
      <c r="Y482" t="s">
        <v>17916</v>
      </c>
      <c r="AB482" t="s">
        <v>251</v>
      </c>
      <c r="AC482" t="s">
        <v>17924</v>
      </c>
      <c r="AD482">
        <v>1000008221852</v>
      </c>
      <c r="AF482" t="s">
        <v>24338</v>
      </c>
      <c r="AG482" t="s">
        <v>24339</v>
      </c>
      <c r="AI482" t="s">
        <v>24340</v>
      </c>
      <c r="AJ482" t="s">
        <v>24341</v>
      </c>
      <c r="AK482" t="s">
        <v>693</v>
      </c>
      <c r="AN482" t="s">
        <v>24340</v>
      </c>
      <c r="AO482" t="s">
        <v>693</v>
      </c>
      <c r="AT482" t="s">
        <v>24342</v>
      </c>
      <c r="AU482" t="s">
        <v>24343</v>
      </c>
      <c r="AV482" t="s">
        <v>24344</v>
      </c>
      <c r="AW482" t="s">
        <v>230</v>
      </c>
      <c r="AX482" t="s">
        <v>230</v>
      </c>
      <c r="AY482" t="s">
        <v>17933</v>
      </c>
      <c r="AZ482" t="s">
        <v>17933</v>
      </c>
      <c r="BA482" t="s">
        <v>255</v>
      </c>
      <c r="BB482" s="1">
        <v>46153.93408564815</v>
      </c>
      <c r="BC482">
        <v>2026</v>
      </c>
      <c r="BD482">
        <v>5</v>
      </c>
      <c r="BE482">
        <v>11</v>
      </c>
      <c r="BF482" t="s">
        <v>17934</v>
      </c>
      <c r="BG482" t="s">
        <v>17935</v>
      </c>
      <c r="BH482" t="s">
        <v>17936</v>
      </c>
      <c r="BJ482" t="s">
        <v>24345</v>
      </c>
      <c r="BL482" t="s">
        <v>300</v>
      </c>
      <c r="BM482" t="s">
        <v>23165</v>
      </c>
      <c r="BN482" t="s">
        <v>3306</v>
      </c>
      <c r="BO482" t="s">
        <v>23166</v>
      </c>
      <c r="BP482" t="s">
        <v>501</v>
      </c>
      <c r="BQ482" t="s">
        <v>24346</v>
      </c>
      <c r="BR482" t="s">
        <v>24347</v>
      </c>
      <c r="BS482" t="s">
        <v>17920</v>
      </c>
      <c r="BT482">
        <v>2026</v>
      </c>
      <c r="BU482">
        <v>5</v>
      </c>
      <c r="BV482">
        <v>11</v>
      </c>
      <c r="BY482" t="s">
        <v>693</v>
      </c>
      <c r="BZ482" t="s">
        <v>17943</v>
      </c>
      <c r="CA482" s="1">
        <v>46153.934027777781</v>
      </c>
      <c r="CB482" s="2">
        <v>46154</v>
      </c>
      <c r="CE482" t="s">
        <v>2810</v>
      </c>
      <c r="CY482" s="1"/>
      <c r="DQ482" t="s">
        <v>17918</v>
      </c>
      <c r="DS482" t="s">
        <v>693</v>
      </c>
      <c r="EP482" t="s">
        <v>24309</v>
      </c>
      <c r="EQ482" t="s">
        <v>255</v>
      </c>
      <c r="ER482" t="s">
        <v>17945</v>
      </c>
      <c r="ES482" t="s">
        <v>281</v>
      </c>
      <c r="ET482" t="s">
        <v>24310</v>
      </c>
      <c r="EU482" t="s">
        <v>17962</v>
      </c>
      <c r="EZ482" t="s">
        <v>270</v>
      </c>
      <c r="FB482" t="s">
        <v>281</v>
      </c>
      <c r="FD482" t="s">
        <v>17948</v>
      </c>
      <c r="FE482" t="s">
        <v>281</v>
      </c>
      <c r="FF482" s="1">
        <v>46154.098587962966</v>
      </c>
      <c r="FG482">
        <v>3.95</v>
      </c>
      <c r="FH482">
        <v>1</v>
      </c>
      <c r="FI482">
        <v>2</v>
      </c>
      <c r="FM482" t="s">
        <v>17949</v>
      </c>
    </row>
    <row r="483" spans="1:169" x14ac:dyDescent="0.3">
      <c r="A483">
        <v>0</v>
      </c>
      <c r="B483" t="s">
        <v>17916</v>
      </c>
      <c r="C483" t="s">
        <v>17917</v>
      </c>
      <c r="E483" t="s">
        <v>17918</v>
      </c>
      <c r="F483">
        <v>46159.291666666664</v>
      </c>
      <c r="G483">
        <v>2026</v>
      </c>
      <c r="H483">
        <v>5</v>
      </c>
      <c r="I483">
        <v>17</v>
      </c>
      <c r="J483" t="s">
        <v>17963</v>
      </c>
      <c r="O483" t="s">
        <v>18230</v>
      </c>
      <c r="P483">
        <v>2026</v>
      </c>
      <c r="Q483">
        <v>5</v>
      </c>
      <c r="R483">
        <v>12</v>
      </c>
      <c r="S483" t="s">
        <v>24348</v>
      </c>
      <c r="T483" t="s">
        <v>24349</v>
      </c>
      <c r="Y483" t="s">
        <v>17916</v>
      </c>
      <c r="AB483" t="s">
        <v>251</v>
      </c>
      <c r="AC483" t="s">
        <v>19937</v>
      </c>
      <c r="AD483">
        <v>1000008223493</v>
      </c>
      <c r="AG483" t="s">
        <v>24350</v>
      </c>
      <c r="AH483" t="s">
        <v>24351</v>
      </c>
      <c r="AI483" t="s">
        <v>24352</v>
      </c>
      <c r="AJ483" t="s">
        <v>24353</v>
      </c>
      <c r="AK483" t="s">
        <v>693</v>
      </c>
      <c r="AN483" t="s">
        <v>24354</v>
      </c>
      <c r="AO483" t="s">
        <v>693</v>
      </c>
      <c r="AT483" t="s">
        <v>24355</v>
      </c>
      <c r="AU483" t="s">
        <v>24356</v>
      </c>
      <c r="AV483" t="s">
        <v>24357</v>
      </c>
      <c r="AW483" t="s">
        <v>230</v>
      </c>
      <c r="AX483" t="s">
        <v>230</v>
      </c>
      <c r="AY483" t="s">
        <v>17933</v>
      </c>
      <c r="AZ483" t="s">
        <v>17933</v>
      </c>
      <c r="BA483" t="s">
        <v>19945</v>
      </c>
      <c r="BB483" s="1">
        <v>46154.58153935185</v>
      </c>
      <c r="BC483">
        <v>2026</v>
      </c>
      <c r="BD483">
        <v>5</v>
      </c>
      <c r="BE483">
        <v>12</v>
      </c>
      <c r="BF483" t="s">
        <v>19946</v>
      </c>
      <c r="BG483" t="s">
        <v>17935</v>
      </c>
      <c r="BH483" t="s">
        <v>17936</v>
      </c>
      <c r="BJ483" t="s">
        <v>24358</v>
      </c>
      <c r="BL483" t="s">
        <v>300</v>
      </c>
      <c r="BM483" t="s">
        <v>23165</v>
      </c>
      <c r="BN483" t="s">
        <v>3306</v>
      </c>
      <c r="BO483" t="s">
        <v>23166</v>
      </c>
      <c r="BP483" t="s">
        <v>3452</v>
      </c>
      <c r="BQ483" t="s">
        <v>24359</v>
      </c>
      <c r="BR483" t="s">
        <v>24360</v>
      </c>
      <c r="BS483" t="s">
        <v>18230</v>
      </c>
      <c r="BT483">
        <v>2026</v>
      </c>
      <c r="BU483">
        <v>5</v>
      </c>
      <c r="BV483">
        <v>12</v>
      </c>
      <c r="BY483" t="s">
        <v>386</v>
      </c>
      <c r="BZ483" t="s">
        <v>18083</v>
      </c>
      <c r="CA483" s="1">
        <v>46154.581250000003</v>
      </c>
      <c r="CB483" s="2">
        <v>46155</v>
      </c>
      <c r="CE483" t="s">
        <v>2810</v>
      </c>
      <c r="CY483" s="1"/>
      <c r="DQ483" t="s">
        <v>17918</v>
      </c>
      <c r="DR483" t="s">
        <v>693</v>
      </c>
      <c r="DS483" t="s">
        <v>693</v>
      </c>
      <c r="DT483" t="s">
        <v>693</v>
      </c>
      <c r="EA483" t="s">
        <v>693</v>
      </c>
      <c r="EB483" t="s">
        <v>693</v>
      </c>
      <c r="EP483" t="s">
        <v>24309</v>
      </c>
      <c r="EQ483" t="s">
        <v>19952</v>
      </c>
      <c r="ES483" t="s">
        <v>281</v>
      </c>
      <c r="ET483" t="s">
        <v>24310</v>
      </c>
      <c r="EU483" t="s">
        <v>17962</v>
      </c>
      <c r="EZ483" t="s">
        <v>270</v>
      </c>
      <c r="FB483" t="s">
        <v>281</v>
      </c>
      <c r="FD483" t="s">
        <v>18133</v>
      </c>
      <c r="FE483" t="s">
        <v>281</v>
      </c>
      <c r="FF483" s="1">
        <v>46154.633402777778</v>
      </c>
      <c r="FG483">
        <v>1.24</v>
      </c>
      <c r="FH483">
        <v>0</v>
      </c>
      <c r="FI483">
        <v>1</v>
      </c>
      <c r="FM483" t="s">
        <v>17949</v>
      </c>
    </row>
    <row r="484" spans="1:169" x14ac:dyDescent="0.3">
      <c r="A484">
        <v>0</v>
      </c>
      <c r="B484" t="s">
        <v>17916</v>
      </c>
      <c r="C484" t="s">
        <v>17917</v>
      </c>
      <c r="E484" t="s">
        <v>17918</v>
      </c>
      <c r="F484">
        <v>46157.291666666664</v>
      </c>
      <c r="G484">
        <v>2026</v>
      </c>
      <c r="H484">
        <v>5</v>
      </c>
      <c r="I484">
        <v>15</v>
      </c>
      <c r="J484" t="s">
        <v>17963</v>
      </c>
      <c r="O484" t="s">
        <v>18230</v>
      </c>
      <c r="P484">
        <v>2026</v>
      </c>
      <c r="Q484">
        <v>5</v>
      </c>
      <c r="R484">
        <v>12</v>
      </c>
      <c r="S484" t="s">
        <v>24361</v>
      </c>
      <c r="T484" t="s">
        <v>24362</v>
      </c>
      <c r="Y484" t="s">
        <v>17916</v>
      </c>
      <c r="AB484" t="s">
        <v>251</v>
      </c>
      <c r="AC484" t="s">
        <v>17924</v>
      </c>
      <c r="AD484">
        <v>1000008223948</v>
      </c>
      <c r="AG484" t="s">
        <v>24363</v>
      </c>
      <c r="AI484" t="s">
        <v>24364</v>
      </c>
      <c r="AJ484" t="s">
        <v>24365</v>
      </c>
      <c r="AK484" t="s">
        <v>693</v>
      </c>
      <c r="AN484" t="s">
        <v>24364</v>
      </c>
      <c r="AO484" t="s">
        <v>693</v>
      </c>
      <c r="AT484" t="s">
        <v>24366</v>
      </c>
      <c r="AU484" t="s">
        <v>24367</v>
      </c>
      <c r="AV484" t="s">
        <v>24368</v>
      </c>
      <c r="AW484" t="s">
        <v>230</v>
      </c>
      <c r="AX484" t="s">
        <v>230</v>
      </c>
      <c r="AY484" t="s">
        <v>17933</v>
      </c>
      <c r="AZ484" t="s">
        <v>17933</v>
      </c>
      <c r="BA484" t="s">
        <v>255</v>
      </c>
      <c r="BB484" s="1">
        <v>46154.644791666666</v>
      </c>
      <c r="BC484">
        <v>2026</v>
      </c>
      <c r="BD484">
        <v>5</v>
      </c>
      <c r="BE484">
        <v>12</v>
      </c>
      <c r="BF484" t="s">
        <v>17934</v>
      </c>
      <c r="BG484" t="s">
        <v>17935</v>
      </c>
      <c r="BH484" t="s">
        <v>17936</v>
      </c>
      <c r="BJ484" t="s">
        <v>24369</v>
      </c>
      <c r="BL484" t="s">
        <v>300</v>
      </c>
      <c r="BM484" t="s">
        <v>23165</v>
      </c>
      <c r="BN484" t="s">
        <v>3306</v>
      </c>
      <c r="BO484" t="s">
        <v>23166</v>
      </c>
      <c r="BP484" t="s">
        <v>3453</v>
      </c>
      <c r="BQ484" t="s">
        <v>24370</v>
      </c>
      <c r="BR484" t="s">
        <v>24371</v>
      </c>
      <c r="BS484" t="s">
        <v>18230</v>
      </c>
      <c r="BT484">
        <v>2026</v>
      </c>
      <c r="BU484">
        <v>5</v>
      </c>
      <c r="BV484">
        <v>12</v>
      </c>
      <c r="BY484" t="s">
        <v>693</v>
      </c>
      <c r="BZ484" t="s">
        <v>17943</v>
      </c>
      <c r="CA484" s="1">
        <v>46154.644444444442</v>
      </c>
      <c r="CB484" s="2">
        <v>46155</v>
      </c>
      <c r="CE484" t="s">
        <v>2810</v>
      </c>
      <c r="CY484" s="1"/>
      <c r="DQ484" t="s">
        <v>17918</v>
      </c>
      <c r="DS484" t="s">
        <v>693</v>
      </c>
      <c r="EP484" t="s">
        <v>24309</v>
      </c>
      <c r="EQ484" t="s">
        <v>255</v>
      </c>
      <c r="ER484" t="s">
        <v>17945</v>
      </c>
      <c r="ES484" t="s">
        <v>281</v>
      </c>
      <c r="ET484" t="s">
        <v>24310</v>
      </c>
      <c r="EU484" t="s">
        <v>17962</v>
      </c>
      <c r="EZ484" t="s">
        <v>270</v>
      </c>
      <c r="FB484" t="s">
        <v>281</v>
      </c>
      <c r="FD484" t="s">
        <v>17948</v>
      </c>
      <c r="FE484" t="s">
        <v>281</v>
      </c>
      <c r="FF484" s="1">
        <v>46154.675057870372</v>
      </c>
      <c r="FG484">
        <v>0.73</v>
      </c>
      <c r="FH484">
        <v>0</v>
      </c>
      <c r="FI484">
        <v>1</v>
      </c>
      <c r="FM484" t="s">
        <v>17949</v>
      </c>
    </row>
    <row r="485" spans="1:169" x14ac:dyDescent="0.3">
      <c r="A485">
        <v>0</v>
      </c>
      <c r="B485" t="s">
        <v>17916</v>
      </c>
      <c r="C485" t="s">
        <v>17917</v>
      </c>
      <c r="E485" t="s">
        <v>17918</v>
      </c>
      <c r="F485">
        <v>46157.291666666664</v>
      </c>
      <c r="G485">
        <v>2026</v>
      </c>
      <c r="H485">
        <v>5</v>
      </c>
      <c r="I485">
        <v>15</v>
      </c>
      <c r="J485" t="s">
        <v>17963</v>
      </c>
      <c r="O485" t="s">
        <v>18230</v>
      </c>
      <c r="P485">
        <v>2026</v>
      </c>
      <c r="Q485">
        <v>5</v>
      </c>
      <c r="R485">
        <v>12</v>
      </c>
      <c r="S485" t="s">
        <v>24372</v>
      </c>
      <c r="T485" t="s">
        <v>24373</v>
      </c>
      <c r="Y485" t="s">
        <v>17916</v>
      </c>
      <c r="AB485" t="s">
        <v>251</v>
      </c>
      <c r="AC485" t="s">
        <v>17924</v>
      </c>
      <c r="AD485">
        <v>1000008224759</v>
      </c>
      <c r="AI485" t="s">
        <v>24374</v>
      </c>
      <c r="AJ485" t="s">
        <v>24375</v>
      </c>
      <c r="AK485" t="s">
        <v>693</v>
      </c>
      <c r="AN485" t="s">
        <v>24376</v>
      </c>
      <c r="AO485" t="s">
        <v>693</v>
      </c>
      <c r="AT485" t="s">
        <v>24377</v>
      </c>
      <c r="AU485" t="s">
        <v>24378</v>
      </c>
      <c r="AV485" t="s">
        <v>24379</v>
      </c>
      <c r="AW485" t="s">
        <v>230</v>
      </c>
      <c r="AX485" t="s">
        <v>230</v>
      </c>
      <c r="AY485" t="s">
        <v>17933</v>
      </c>
      <c r="AZ485" t="s">
        <v>17933</v>
      </c>
      <c r="BA485" t="s">
        <v>255</v>
      </c>
      <c r="BB485" s="1">
        <v>46154.785300925927</v>
      </c>
      <c r="BC485">
        <v>2026</v>
      </c>
      <c r="BD485">
        <v>5</v>
      </c>
      <c r="BE485">
        <v>12</v>
      </c>
      <c r="BF485" t="s">
        <v>17934</v>
      </c>
      <c r="BG485" t="s">
        <v>17935</v>
      </c>
      <c r="BH485" t="s">
        <v>17936</v>
      </c>
      <c r="BJ485" t="s">
        <v>24380</v>
      </c>
      <c r="BL485" t="s">
        <v>300</v>
      </c>
      <c r="BM485" t="s">
        <v>23165</v>
      </c>
      <c r="BN485" t="s">
        <v>3306</v>
      </c>
      <c r="BO485" t="s">
        <v>23166</v>
      </c>
      <c r="BP485" t="s">
        <v>3454</v>
      </c>
      <c r="BQ485" t="s">
        <v>24321</v>
      </c>
      <c r="BR485" t="s">
        <v>24381</v>
      </c>
      <c r="BS485" t="s">
        <v>18230</v>
      </c>
      <c r="BT485">
        <v>2026</v>
      </c>
      <c r="BU485">
        <v>5</v>
      </c>
      <c r="BV485">
        <v>12</v>
      </c>
      <c r="BY485" t="s">
        <v>693</v>
      </c>
      <c r="BZ485" t="s">
        <v>17943</v>
      </c>
      <c r="CA485" s="1">
        <v>46154.784722222219</v>
      </c>
      <c r="CB485" s="2">
        <v>46155</v>
      </c>
      <c r="CE485" t="s">
        <v>2810</v>
      </c>
      <c r="CY485" s="1"/>
      <c r="DQ485" t="s">
        <v>17918</v>
      </c>
      <c r="DS485" t="s">
        <v>693</v>
      </c>
      <c r="EP485" t="s">
        <v>24309</v>
      </c>
      <c r="EQ485" t="s">
        <v>255</v>
      </c>
      <c r="ER485" t="s">
        <v>17945</v>
      </c>
      <c r="ES485" t="s">
        <v>281</v>
      </c>
      <c r="ET485" t="s">
        <v>24310</v>
      </c>
      <c r="EU485" t="s">
        <v>17962</v>
      </c>
      <c r="EZ485" t="s">
        <v>270</v>
      </c>
      <c r="FB485" t="s">
        <v>281</v>
      </c>
      <c r="FD485" t="s">
        <v>17948</v>
      </c>
      <c r="FE485" t="s">
        <v>281</v>
      </c>
      <c r="FF485" s="1">
        <v>46154.800081018519</v>
      </c>
      <c r="FG485">
        <v>0.35</v>
      </c>
      <c r="FH485">
        <v>0</v>
      </c>
      <c r="FI485">
        <v>1</v>
      </c>
      <c r="FM485" t="s">
        <v>17949</v>
      </c>
    </row>
    <row r="486" spans="1:169" x14ac:dyDescent="0.3">
      <c r="A486">
        <v>0</v>
      </c>
      <c r="B486" t="s">
        <v>17916</v>
      </c>
      <c r="C486" t="s">
        <v>17917</v>
      </c>
      <c r="E486" t="s">
        <v>17918</v>
      </c>
      <c r="F486">
        <v>46157.5</v>
      </c>
      <c r="G486">
        <v>2026</v>
      </c>
      <c r="H486">
        <v>5</v>
      </c>
      <c r="I486">
        <v>15</v>
      </c>
      <c r="O486" t="s">
        <v>17964</v>
      </c>
      <c r="P486">
        <v>2026</v>
      </c>
      <c r="Q486">
        <v>5</v>
      </c>
      <c r="R486">
        <v>13</v>
      </c>
      <c r="S486" t="s">
        <v>24382</v>
      </c>
      <c r="T486" t="s">
        <v>24383</v>
      </c>
      <c r="Y486" t="s">
        <v>17916</v>
      </c>
      <c r="AB486" t="s">
        <v>251</v>
      </c>
      <c r="AC486" t="s">
        <v>17924</v>
      </c>
      <c r="AD486">
        <v>1000008225013</v>
      </c>
      <c r="AG486" t="s">
        <v>24384</v>
      </c>
      <c r="AI486" t="s">
        <v>24385</v>
      </c>
      <c r="AJ486" t="s">
        <v>24386</v>
      </c>
      <c r="AK486" t="s">
        <v>693</v>
      </c>
      <c r="AN486" t="s">
        <v>24385</v>
      </c>
      <c r="AO486" t="s">
        <v>693</v>
      </c>
      <c r="AT486" t="s">
        <v>24387</v>
      </c>
      <c r="AU486" t="s">
        <v>24388</v>
      </c>
      <c r="AV486" t="s">
        <v>24389</v>
      </c>
      <c r="AW486" t="s">
        <v>230</v>
      </c>
      <c r="AX486" t="s">
        <v>230</v>
      </c>
      <c r="AY486" t="s">
        <v>17933</v>
      </c>
      <c r="AZ486" t="s">
        <v>17933</v>
      </c>
      <c r="BA486" t="s">
        <v>255</v>
      </c>
      <c r="BB486" s="1">
        <v>46155.347881944443</v>
      </c>
      <c r="BC486">
        <v>2026</v>
      </c>
      <c r="BD486">
        <v>5</v>
      </c>
      <c r="BE486">
        <v>13</v>
      </c>
      <c r="BF486" t="s">
        <v>17934</v>
      </c>
      <c r="BG486" t="s">
        <v>17935</v>
      </c>
      <c r="BH486" t="s">
        <v>17936</v>
      </c>
      <c r="BJ486" t="s">
        <v>24390</v>
      </c>
      <c r="BL486" t="s">
        <v>300</v>
      </c>
      <c r="BM486" t="s">
        <v>23165</v>
      </c>
      <c r="BN486" t="s">
        <v>3306</v>
      </c>
      <c r="BO486" t="s">
        <v>23166</v>
      </c>
      <c r="BP486" t="s">
        <v>24391</v>
      </c>
      <c r="BQ486" t="s">
        <v>24392</v>
      </c>
      <c r="BR486" t="s">
        <v>24393</v>
      </c>
      <c r="BS486" t="s">
        <v>17964</v>
      </c>
      <c r="BT486">
        <v>2026</v>
      </c>
      <c r="BU486">
        <v>5</v>
      </c>
      <c r="BV486">
        <v>13</v>
      </c>
      <c r="BY486" t="s">
        <v>693</v>
      </c>
      <c r="BZ486" t="s">
        <v>17943</v>
      </c>
      <c r="CA486" s="1">
        <v>46155.347222222219</v>
      </c>
      <c r="CB486" s="2">
        <v>46155</v>
      </c>
      <c r="CE486" t="s">
        <v>2810</v>
      </c>
      <c r="CY486" s="1"/>
      <c r="DQ486" t="s">
        <v>17918</v>
      </c>
      <c r="DS486" t="s">
        <v>693</v>
      </c>
      <c r="EP486" t="s">
        <v>24309</v>
      </c>
      <c r="EQ486" t="s">
        <v>255</v>
      </c>
      <c r="ER486" t="s">
        <v>17945</v>
      </c>
      <c r="ES486" t="s">
        <v>281</v>
      </c>
      <c r="ET486" t="s">
        <v>24310</v>
      </c>
      <c r="EU486" t="s">
        <v>17962</v>
      </c>
      <c r="EZ486" t="s">
        <v>270</v>
      </c>
      <c r="FB486" t="s">
        <v>281</v>
      </c>
      <c r="FD486" t="s">
        <v>17948</v>
      </c>
      <c r="FE486" t="s">
        <v>281</v>
      </c>
      <c r="FF486" s="1">
        <v>46155.384351851855</v>
      </c>
      <c r="FG486">
        <v>0.88</v>
      </c>
      <c r="FH486">
        <v>0</v>
      </c>
      <c r="FI486">
        <v>1</v>
      </c>
      <c r="FM486" t="s">
        <v>17949</v>
      </c>
    </row>
    <row r="487" spans="1:169" x14ac:dyDescent="0.3">
      <c r="A487">
        <v>0</v>
      </c>
      <c r="B487" t="s">
        <v>17916</v>
      </c>
      <c r="C487" t="s">
        <v>17917</v>
      </c>
      <c r="E487" t="s">
        <v>17918</v>
      </c>
      <c r="F487">
        <v>46157.5</v>
      </c>
      <c r="G487">
        <v>2026</v>
      </c>
      <c r="H487">
        <v>5</v>
      </c>
      <c r="I487">
        <v>15</v>
      </c>
      <c r="J487" t="s">
        <v>17919</v>
      </c>
      <c r="O487" t="s">
        <v>17964</v>
      </c>
      <c r="P487">
        <v>2026</v>
      </c>
      <c r="Q487">
        <v>5</v>
      </c>
      <c r="R487">
        <v>13</v>
      </c>
      <c r="S487" t="s">
        <v>24394</v>
      </c>
      <c r="T487" t="s">
        <v>24395</v>
      </c>
      <c r="Y487" t="s">
        <v>17916</v>
      </c>
      <c r="AB487" t="s">
        <v>251</v>
      </c>
      <c r="AC487" t="s">
        <v>17924</v>
      </c>
      <c r="AD487">
        <v>1000008225393</v>
      </c>
      <c r="AI487" t="s">
        <v>24396</v>
      </c>
      <c r="AJ487" t="s">
        <v>24397</v>
      </c>
      <c r="AK487" t="s">
        <v>693</v>
      </c>
      <c r="AN487" t="s">
        <v>24396</v>
      </c>
      <c r="AO487" t="s">
        <v>693</v>
      </c>
      <c r="AT487" t="s">
        <v>24398</v>
      </c>
      <c r="AU487" t="s">
        <v>24399</v>
      </c>
      <c r="AV487" t="s">
        <v>24400</v>
      </c>
      <c r="AW487" t="s">
        <v>230</v>
      </c>
      <c r="AX487" t="s">
        <v>230</v>
      </c>
      <c r="AY487" t="s">
        <v>17933</v>
      </c>
      <c r="AZ487" t="s">
        <v>17933</v>
      </c>
      <c r="BA487" t="s">
        <v>255</v>
      </c>
      <c r="BB487" s="1">
        <v>46155.434074074074</v>
      </c>
      <c r="BC487">
        <v>2026</v>
      </c>
      <c r="BD487">
        <v>5</v>
      </c>
      <c r="BE487">
        <v>13</v>
      </c>
      <c r="BF487" t="s">
        <v>24401</v>
      </c>
      <c r="BG487" t="s">
        <v>17935</v>
      </c>
      <c r="BH487" t="s">
        <v>17936</v>
      </c>
      <c r="BJ487" t="s">
        <v>24402</v>
      </c>
      <c r="BL487" t="s">
        <v>300</v>
      </c>
      <c r="BM487" t="s">
        <v>23165</v>
      </c>
      <c r="BN487" t="s">
        <v>3306</v>
      </c>
      <c r="BO487" t="s">
        <v>23166</v>
      </c>
      <c r="BP487" t="s">
        <v>3457</v>
      </c>
      <c r="BQ487" t="s">
        <v>24403</v>
      </c>
      <c r="BR487" t="s">
        <v>24404</v>
      </c>
      <c r="BS487" t="s">
        <v>17964</v>
      </c>
      <c r="BT487">
        <v>2026</v>
      </c>
      <c r="BU487">
        <v>5</v>
      </c>
      <c r="BV487">
        <v>13</v>
      </c>
      <c r="BY487" t="s">
        <v>693</v>
      </c>
      <c r="BZ487" t="s">
        <v>17943</v>
      </c>
      <c r="CA487" s="1">
        <v>46155.434027777781</v>
      </c>
      <c r="CB487" s="2">
        <v>46155</v>
      </c>
      <c r="CE487" t="s">
        <v>2810</v>
      </c>
      <c r="CY487" s="1"/>
      <c r="DQ487" t="s">
        <v>17918</v>
      </c>
      <c r="DS487" t="s">
        <v>693</v>
      </c>
      <c r="EP487" t="s">
        <v>24309</v>
      </c>
      <c r="EQ487" t="s">
        <v>255</v>
      </c>
      <c r="ER487" t="s">
        <v>17945</v>
      </c>
      <c r="ES487" t="s">
        <v>281</v>
      </c>
      <c r="ET487" t="s">
        <v>24310</v>
      </c>
      <c r="EU487" t="s">
        <v>17962</v>
      </c>
      <c r="EZ487" t="s">
        <v>270</v>
      </c>
      <c r="FB487" t="s">
        <v>281</v>
      </c>
      <c r="FD487" t="s">
        <v>17948</v>
      </c>
      <c r="FE487" t="s">
        <v>281</v>
      </c>
      <c r="FF487" s="1">
        <v>46155.467083333337</v>
      </c>
      <c r="FG487">
        <v>0.79</v>
      </c>
      <c r="FH487">
        <v>0</v>
      </c>
      <c r="FI487">
        <v>1</v>
      </c>
      <c r="FM487" t="s">
        <v>17949</v>
      </c>
    </row>
    <row r="488" spans="1:169" x14ac:dyDescent="0.3">
      <c r="A488">
        <v>0</v>
      </c>
      <c r="B488" t="s">
        <v>17916</v>
      </c>
      <c r="C488" t="s">
        <v>17917</v>
      </c>
      <c r="E488" t="s">
        <v>17918</v>
      </c>
      <c r="F488">
        <v>46157.291666666664</v>
      </c>
      <c r="G488">
        <v>2026</v>
      </c>
      <c r="H488">
        <v>5</v>
      </c>
      <c r="I488">
        <v>15</v>
      </c>
      <c r="J488" t="s">
        <v>17963</v>
      </c>
      <c r="O488" t="s">
        <v>17964</v>
      </c>
      <c r="P488">
        <v>2026</v>
      </c>
      <c r="Q488">
        <v>5</v>
      </c>
      <c r="R488">
        <v>13</v>
      </c>
      <c r="S488" t="s">
        <v>24405</v>
      </c>
      <c r="T488" t="s">
        <v>24406</v>
      </c>
      <c r="Y488" t="s">
        <v>17916</v>
      </c>
      <c r="AB488" t="s">
        <v>251</v>
      </c>
      <c r="AC488" t="s">
        <v>17924</v>
      </c>
      <c r="AD488">
        <v>1000008226247</v>
      </c>
      <c r="AG488" t="s">
        <v>24407</v>
      </c>
      <c r="AI488" t="s">
        <v>24408</v>
      </c>
      <c r="AJ488" t="s">
        <v>24409</v>
      </c>
      <c r="AK488" t="s">
        <v>693</v>
      </c>
      <c r="AN488" t="s">
        <v>24410</v>
      </c>
      <c r="AO488" t="s">
        <v>693</v>
      </c>
      <c r="AT488" t="s">
        <v>24411</v>
      </c>
      <c r="AU488" t="s">
        <v>24412</v>
      </c>
      <c r="AV488" t="s">
        <v>24413</v>
      </c>
      <c r="AW488" t="s">
        <v>230</v>
      </c>
      <c r="AX488" t="s">
        <v>230</v>
      </c>
      <c r="AY488" t="s">
        <v>17933</v>
      </c>
      <c r="AZ488" t="s">
        <v>17933</v>
      </c>
      <c r="BA488" t="s">
        <v>255</v>
      </c>
      <c r="BB488" s="1">
        <v>46155.544872685183</v>
      </c>
      <c r="BC488">
        <v>2026</v>
      </c>
      <c r="BD488">
        <v>5</v>
      </c>
      <c r="BE488">
        <v>13</v>
      </c>
      <c r="BF488" t="s">
        <v>17934</v>
      </c>
      <c r="BG488" t="s">
        <v>17935</v>
      </c>
      <c r="BH488" t="s">
        <v>17936</v>
      </c>
      <c r="BJ488" t="s">
        <v>24414</v>
      </c>
      <c r="BL488" t="s">
        <v>300</v>
      </c>
      <c r="BM488" t="s">
        <v>23165</v>
      </c>
      <c r="BN488" t="s">
        <v>3306</v>
      </c>
      <c r="BO488" t="s">
        <v>23166</v>
      </c>
      <c r="BP488" t="s">
        <v>2890</v>
      </c>
      <c r="BQ488" t="s">
        <v>24415</v>
      </c>
      <c r="BR488" t="s">
        <v>24416</v>
      </c>
      <c r="BS488" t="s">
        <v>17964</v>
      </c>
      <c r="BT488">
        <v>2026</v>
      </c>
      <c r="BU488">
        <v>5</v>
      </c>
      <c r="BV488">
        <v>13</v>
      </c>
      <c r="BY488" t="s">
        <v>693</v>
      </c>
      <c r="BZ488" t="s">
        <v>17943</v>
      </c>
      <c r="CA488" s="1">
        <v>46155.544444444444</v>
      </c>
      <c r="CB488" s="2">
        <v>46156</v>
      </c>
      <c r="CE488" t="s">
        <v>2810</v>
      </c>
      <c r="CY488" s="1"/>
      <c r="DQ488" t="s">
        <v>17918</v>
      </c>
      <c r="DS488" t="s">
        <v>693</v>
      </c>
      <c r="EP488" t="s">
        <v>24309</v>
      </c>
      <c r="EQ488" t="s">
        <v>255</v>
      </c>
      <c r="ER488" t="s">
        <v>17945</v>
      </c>
      <c r="ES488" t="s">
        <v>281</v>
      </c>
      <c r="ET488" t="s">
        <v>24310</v>
      </c>
      <c r="EU488" t="s">
        <v>17962</v>
      </c>
      <c r="EZ488" t="s">
        <v>270</v>
      </c>
      <c r="FB488" t="s">
        <v>281</v>
      </c>
      <c r="FD488" t="s">
        <v>17948</v>
      </c>
      <c r="FE488" t="s">
        <v>281</v>
      </c>
      <c r="FF488" s="1">
        <v>46155.591793981483</v>
      </c>
      <c r="FG488">
        <v>1.1299999999999999</v>
      </c>
      <c r="FH488">
        <v>0</v>
      </c>
      <c r="FI488">
        <v>1</v>
      </c>
      <c r="FM488" t="s">
        <v>17949</v>
      </c>
    </row>
    <row r="489" spans="1:169" x14ac:dyDescent="0.3">
      <c r="A489">
        <v>0</v>
      </c>
      <c r="B489" t="s">
        <v>17916</v>
      </c>
      <c r="C489" t="s">
        <v>17917</v>
      </c>
      <c r="E489" t="s">
        <v>17918</v>
      </c>
      <c r="F489">
        <v>46157.291666666664</v>
      </c>
      <c r="G489">
        <v>2026</v>
      </c>
      <c r="H489">
        <v>5</v>
      </c>
      <c r="I489">
        <v>15</v>
      </c>
      <c r="J489" t="s">
        <v>17963</v>
      </c>
      <c r="O489" t="s">
        <v>17964</v>
      </c>
      <c r="P489">
        <v>2026</v>
      </c>
      <c r="Q489">
        <v>5</v>
      </c>
      <c r="R489">
        <v>13</v>
      </c>
      <c r="S489" t="s">
        <v>24417</v>
      </c>
      <c r="T489" t="s">
        <v>24418</v>
      </c>
      <c r="Y489" t="s">
        <v>17916</v>
      </c>
      <c r="AB489" t="s">
        <v>251</v>
      </c>
      <c r="AC489" t="s">
        <v>17924</v>
      </c>
      <c r="AD489">
        <v>1000008226464</v>
      </c>
      <c r="AI489" t="s">
        <v>24419</v>
      </c>
      <c r="AJ489" t="s">
        <v>24420</v>
      </c>
      <c r="AK489" t="s">
        <v>693</v>
      </c>
      <c r="AN489" t="s">
        <v>24421</v>
      </c>
      <c r="AO489" t="s">
        <v>693</v>
      </c>
      <c r="AT489" t="s">
        <v>24422</v>
      </c>
      <c r="AU489" t="s">
        <v>24423</v>
      </c>
      <c r="AV489" t="s">
        <v>24424</v>
      </c>
      <c r="AW489" t="s">
        <v>230</v>
      </c>
      <c r="AX489" t="s">
        <v>230</v>
      </c>
      <c r="AY489" t="s">
        <v>17933</v>
      </c>
      <c r="AZ489" t="s">
        <v>17933</v>
      </c>
      <c r="BA489" t="s">
        <v>255</v>
      </c>
      <c r="BB489" s="1">
        <v>46155.581550925926</v>
      </c>
      <c r="BC489">
        <v>2026</v>
      </c>
      <c r="BD489">
        <v>5</v>
      </c>
      <c r="BE489">
        <v>13</v>
      </c>
      <c r="BF489" t="s">
        <v>17934</v>
      </c>
      <c r="BG489" t="s">
        <v>17935</v>
      </c>
      <c r="BH489" t="s">
        <v>17936</v>
      </c>
      <c r="BJ489" t="s">
        <v>24425</v>
      </c>
      <c r="BL489" t="s">
        <v>300</v>
      </c>
      <c r="BM489" t="s">
        <v>23165</v>
      </c>
      <c r="BN489" t="s">
        <v>3306</v>
      </c>
      <c r="BO489" t="s">
        <v>23166</v>
      </c>
      <c r="BP489" t="s">
        <v>3458</v>
      </c>
      <c r="BQ489" t="s">
        <v>24426</v>
      </c>
      <c r="BR489" t="s">
        <v>24427</v>
      </c>
      <c r="BS489" t="s">
        <v>17964</v>
      </c>
      <c r="BT489">
        <v>2026</v>
      </c>
      <c r="BU489">
        <v>5</v>
      </c>
      <c r="BV489">
        <v>13</v>
      </c>
      <c r="BY489" t="s">
        <v>693</v>
      </c>
      <c r="BZ489" t="s">
        <v>17943</v>
      </c>
      <c r="CA489" s="1">
        <v>46155.581250000003</v>
      </c>
      <c r="CB489" s="2">
        <v>46156</v>
      </c>
      <c r="CE489" t="s">
        <v>2810</v>
      </c>
      <c r="CY489" s="1"/>
      <c r="DQ489" t="s">
        <v>17918</v>
      </c>
      <c r="DS489" t="s">
        <v>693</v>
      </c>
      <c r="EP489" t="s">
        <v>24309</v>
      </c>
      <c r="EQ489" t="s">
        <v>255</v>
      </c>
      <c r="ER489" t="s">
        <v>17945</v>
      </c>
      <c r="ES489" t="s">
        <v>281</v>
      </c>
      <c r="ET489" t="s">
        <v>24310</v>
      </c>
      <c r="EU489" t="s">
        <v>17962</v>
      </c>
      <c r="EZ489" t="s">
        <v>270</v>
      </c>
      <c r="FB489" t="s">
        <v>281</v>
      </c>
      <c r="FD489" t="s">
        <v>17948</v>
      </c>
      <c r="FE489" t="s">
        <v>281</v>
      </c>
      <c r="FF489" s="1">
        <v>46155.800196759257</v>
      </c>
      <c r="FG489">
        <v>5.25</v>
      </c>
      <c r="FH489">
        <v>0</v>
      </c>
      <c r="FI489">
        <v>1</v>
      </c>
      <c r="FM489" t="s">
        <v>17949</v>
      </c>
    </row>
    <row r="490" spans="1:169" x14ac:dyDescent="0.3">
      <c r="A490">
        <v>0</v>
      </c>
      <c r="B490" t="s">
        <v>17916</v>
      </c>
      <c r="C490" t="s">
        <v>17917</v>
      </c>
      <c r="E490" t="s">
        <v>17918</v>
      </c>
      <c r="F490">
        <v>46158.291666666664</v>
      </c>
      <c r="G490">
        <v>2026</v>
      </c>
      <c r="H490">
        <v>5</v>
      </c>
      <c r="I490">
        <v>16</v>
      </c>
      <c r="J490" t="s">
        <v>17963</v>
      </c>
      <c r="O490" t="s">
        <v>17964</v>
      </c>
      <c r="P490">
        <v>2026</v>
      </c>
      <c r="Q490">
        <v>5</v>
      </c>
      <c r="R490">
        <v>13</v>
      </c>
      <c r="S490" t="s">
        <v>24428</v>
      </c>
      <c r="T490" t="s">
        <v>24429</v>
      </c>
      <c r="Y490" t="s">
        <v>17916</v>
      </c>
      <c r="AB490" t="s">
        <v>251</v>
      </c>
      <c r="AC490" t="s">
        <v>17924</v>
      </c>
      <c r="AD490">
        <v>1000008227503</v>
      </c>
      <c r="AG490" t="s">
        <v>24430</v>
      </c>
      <c r="AI490" t="s">
        <v>24431</v>
      </c>
      <c r="AJ490" t="s">
        <v>24432</v>
      </c>
      <c r="AK490" t="s">
        <v>693</v>
      </c>
      <c r="AN490" t="s">
        <v>24433</v>
      </c>
      <c r="AO490" t="s">
        <v>693</v>
      </c>
      <c r="AT490" t="s">
        <v>24434</v>
      </c>
      <c r="AU490" t="s">
        <v>24435</v>
      </c>
      <c r="AV490" t="s">
        <v>24436</v>
      </c>
      <c r="AW490" t="s">
        <v>230</v>
      </c>
      <c r="AX490" t="s">
        <v>230</v>
      </c>
      <c r="AY490" t="s">
        <v>17933</v>
      </c>
      <c r="AZ490" t="s">
        <v>17933</v>
      </c>
      <c r="BA490" t="s">
        <v>255</v>
      </c>
      <c r="BB490" s="1">
        <v>46155.703761574077</v>
      </c>
      <c r="BC490">
        <v>2026</v>
      </c>
      <c r="BD490">
        <v>5</v>
      </c>
      <c r="BE490">
        <v>13</v>
      </c>
      <c r="BF490" t="s">
        <v>17934</v>
      </c>
      <c r="BG490" t="s">
        <v>17935</v>
      </c>
      <c r="BH490" t="s">
        <v>17936</v>
      </c>
      <c r="BJ490" t="s">
        <v>24437</v>
      </c>
      <c r="BL490" t="s">
        <v>300</v>
      </c>
      <c r="BM490" t="s">
        <v>23165</v>
      </c>
      <c r="BN490" t="s">
        <v>3306</v>
      </c>
      <c r="BO490" t="s">
        <v>23166</v>
      </c>
      <c r="BP490" t="s">
        <v>3459</v>
      </c>
      <c r="BQ490" t="s">
        <v>24438</v>
      </c>
      <c r="BR490" t="s">
        <v>24439</v>
      </c>
      <c r="BS490" t="s">
        <v>17964</v>
      </c>
      <c r="BT490">
        <v>2026</v>
      </c>
      <c r="BU490">
        <v>5</v>
      </c>
      <c r="BV490">
        <v>13</v>
      </c>
      <c r="BY490" t="s">
        <v>693</v>
      </c>
      <c r="BZ490" t="s">
        <v>17943</v>
      </c>
      <c r="CA490" s="1">
        <v>46155.703472222223</v>
      </c>
      <c r="CB490" s="2">
        <v>46156</v>
      </c>
      <c r="CE490" t="s">
        <v>2810</v>
      </c>
      <c r="CY490" s="1"/>
      <c r="DQ490" t="s">
        <v>17918</v>
      </c>
      <c r="DS490" t="s">
        <v>693</v>
      </c>
      <c r="EP490" t="s">
        <v>24309</v>
      </c>
      <c r="EQ490" t="s">
        <v>255</v>
      </c>
      <c r="ER490" t="s">
        <v>17945</v>
      </c>
      <c r="ES490" t="s">
        <v>281</v>
      </c>
      <c r="ET490" t="s">
        <v>24310</v>
      </c>
      <c r="EU490" t="s">
        <v>17962</v>
      </c>
      <c r="EZ490" t="s">
        <v>270</v>
      </c>
      <c r="FB490" t="s">
        <v>281</v>
      </c>
      <c r="FD490" t="s">
        <v>17948</v>
      </c>
      <c r="FE490" t="s">
        <v>281</v>
      </c>
      <c r="FF490" s="1">
        <v>46155.758460648147</v>
      </c>
      <c r="FG490">
        <v>1.31</v>
      </c>
      <c r="FH490">
        <v>0</v>
      </c>
      <c r="FI490">
        <v>1</v>
      </c>
      <c r="FM490" t="s">
        <v>17949</v>
      </c>
    </row>
    <row r="491" spans="1:169" x14ac:dyDescent="0.3">
      <c r="A491">
        <v>0</v>
      </c>
      <c r="B491" t="s">
        <v>17916</v>
      </c>
      <c r="C491" t="s">
        <v>17917</v>
      </c>
      <c r="E491" t="s">
        <v>17918</v>
      </c>
      <c r="F491">
        <v>46157.291666666664</v>
      </c>
      <c r="G491">
        <v>2026</v>
      </c>
      <c r="H491">
        <v>5</v>
      </c>
      <c r="I491">
        <v>15</v>
      </c>
      <c r="J491" t="s">
        <v>17963</v>
      </c>
      <c r="O491" t="s">
        <v>17964</v>
      </c>
      <c r="P491">
        <v>2026</v>
      </c>
      <c r="Q491">
        <v>5</v>
      </c>
      <c r="R491">
        <v>13</v>
      </c>
      <c r="S491" t="s">
        <v>24440</v>
      </c>
      <c r="T491" t="s">
        <v>24441</v>
      </c>
      <c r="Y491" t="s">
        <v>17916</v>
      </c>
      <c r="AB491" t="s">
        <v>251</v>
      </c>
      <c r="AC491" t="s">
        <v>17924</v>
      </c>
      <c r="AD491">
        <v>1000008227684</v>
      </c>
      <c r="AG491" t="s">
        <v>24442</v>
      </c>
      <c r="AI491" t="s">
        <v>24443</v>
      </c>
      <c r="AJ491" t="s">
        <v>24444</v>
      </c>
      <c r="AK491" t="s">
        <v>693</v>
      </c>
      <c r="AN491" t="s">
        <v>24445</v>
      </c>
      <c r="AO491" t="s">
        <v>693</v>
      </c>
      <c r="AT491" t="s">
        <v>24446</v>
      </c>
      <c r="AU491" t="s">
        <v>24447</v>
      </c>
      <c r="AV491" t="s">
        <v>24448</v>
      </c>
      <c r="AW491" t="s">
        <v>230</v>
      </c>
      <c r="AX491" t="s">
        <v>230</v>
      </c>
      <c r="AY491" t="s">
        <v>17933</v>
      </c>
      <c r="AZ491" t="s">
        <v>17933</v>
      </c>
      <c r="BA491" t="s">
        <v>255</v>
      </c>
      <c r="BB491" s="1">
        <v>46155.733842592592</v>
      </c>
      <c r="BC491">
        <v>2026</v>
      </c>
      <c r="BD491">
        <v>5</v>
      </c>
      <c r="BE491">
        <v>13</v>
      </c>
      <c r="BF491" t="s">
        <v>17934</v>
      </c>
      <c r="BG491" t="s">
        <v>17935</v>
      </c>
      <c r="BH491" t="s">
        <v>17936</v>
      </c>
      <c r="BJ491" t="s">
        <v>24449</v>
      </c>
      <c r="BL491" t="s">
        <v>300</v>
      </c>
      <c r="BM491" t="s">
        <v>23165</v>
      </c>
      <c r="BN491" t="s">
        <v>3306</v>
      </c>
      <c r="BO491" t="s">
        <v>23166</v>
      </c>
      <c r="BP491" t="s">
        <v>3460</v>
      </c>
      <c r="BQ491" t="s">
        <v>24450</v>
      </c>
      <c r="BR491" t="s">
        <v>24451</v>
      </c>
      <c r="BS491" t="s">
        <v>17964</v>
      </c>
      <c r="BT491">
        <v>2026</v>
      </c>
      <c r="BU491">
        <v>5</v>
      </c>
      <c r="BV491">
        <v>13</v>
      </c>
      <c r="BY491" t="s">
        <v>693</v>
      </c>
      <c r="BZ491" t="s">
        <v>17943</v>
      </c>
      <c r="CA491" s="1">
        <v>46155.73333333333</v>
      </c>
      <c r="CB491" s="2">
        <v>46156</v>
      </c>
      <c r="CE491" t="s">
        <v>2810</v>
      </c>
      <c r="CY491" s="1"/>
      <c r="DQ491" t="s">
        <v>17918</v>
      </c>
      <c r="DS491" t="s">
        <v>693</v>
      </c>
      <c r="EP491" t="s">
        <v>24309</v>
      </c>
      <c r="EQ491" t="s">
        <v>255</v>
      </c>
      <c r="ER491" t="s">
        <v>17945</v>
      </c>
      <c r="ES491" t="s">
        <v>281</v>
      </c>
      <c r="ET491" t="s">
        <v>24310</v>
      </c>
      <c r="EU491" t="s">
        <v>17962</v>
      </c>
      <c r="EZ491" t="s">
        <v>270</v>
      </c>
      <c r="FB491" t="s">
        <v>281</v>
      </c>
      <c r="FD491" t="s">
        <v>17948</v>
      </c>
      <c r="FE491" t="s">
        <v>281</v>
      </c>
      <c r="FF491" s="1">
        <v>46155.800196759257</v>
      </c>
      <c r="FG491">
        <v>1.59</v>
      </c>
      <c r="FH491">
        <v>0</v>
      </c>
      <c r="FI491">
        <v>1</v>
      </c>
      <c r="FM491" t="s">
        <v>17949</v>
      </c>
    </row>
    <row r="492" spans="1:169" x14ac:dyDescent="0.3">
      <c r="A492">
        <v>0</v>
      </c>
      <c r="B492" t="s">
        <v>17916</v>
      </c>
      <c r="C492" t="s">
        <v>17917</v>
      </c>
      <c r="E492" t="s">
        <v>17918</v>
      </c>
      <c r="F492">
        <v>46157.5</v>
      </c>
      <c r="G492">
        <v>2026</v>
      </c>
      <c r="H492">
        <v>5</v>
      </c>
      <c r="I492">
        <v>15</v>
      </c>
      <c r="O492" t="s">
        <v>18000</v>
      </c>
      <c r="P492">
        <v>2026</v>
      </c>
      <c r="Q492">
        <v>5</v>
      </c>
      <c r="R492">
        <v>14</v>
      </c>
      <c r="S492" t="s">
        <v>24452</v>
      </c>
      <c r="T492" t="s">
        <v>24453</v>
      </c>
      <c r="Y492" t="s">
        <v>17916</v>
      </c>
      <c r="AB492" t="s">
        <v>251</v>
      </c>
      <c r="AC492" t="s">
        <v>17924</v>
      </c>
      <c r="AD492">
        <v>1000008228082</v>
      </c>
      <c r="AG492" t="s">
        <v>24454</v>
      </c>
      <c r="AI492" t="s">
        <v>24455</v>
      </c>
      <c r="AJ492" t="s">
        <v>24456</v>
      </c>
      <c r="AK492" t="s">
        <v>693</v>
      </c>
      <c r="AN492" t="s">
        <v>24455</v>
      </c>
      <c r="AO492" t="s">
        <v>693</v>
      </c>
      <c r="AT492" t="s">
        <v>24457</v>
      </c>
      <c r="AU492" t="s">
        <v>24458</v>
      </c>
      <c r="AV492" t="s">
        <v>24459</v>
      </c>
      <c r="AW492" t="s">
        <v>230</v>
      </c>
      <c r="AX492" t="s">
        <v>230</v>
      </c>
      <c r="AY492" t="s">
        <v>17933</v>
      </c>
      <c r="AZ492" t="s">
        <v>17933</v>
      </c>
      <c r="BA492" t="s">
        <v>255</v>
      </c>
      <c r="BB492" s="1">
        <v>46156.257256944446</v>
      </c>
      <c r="BC492">
        <v>2026</v>
      </c>
      <c r="BD492">
        <v>5</v>
      </c>
      <c r="BE492">
        <v>14</v>
      </c>
      <c r="BF492" t="s">
        <v>17934</v>
      </c>
      <c r="BG492" t="s">
        <v>17935</v>
      </c>
      <c r="BH492" t="s">
        <v>17936</v>
      </c>
      <c r="BJ492" t="s">
        <v>24460</v>
      </c>
      <c r="BL492" t="s">
        <v>300</v>
      </c>
      <c r="BM492" t="s">
        <v>23165</v>
      </c>
      <c r="BN492" t="s">
        <v>3306</v>
      </c>
      <c r="BO492" t="s">
        <v>23166</v>
      </c>
      <c r="BP492" t="s">
        <v>3531</v>
      </c>
      <c r="BQ492" t="s">
        <v>24461</v>
      </c>
      <c r="BR492" t="s">
        <v>24462</v>
      </c>
      <c r="BS492" t="s">
        <v>18000</v>
      </c>
      <c r="BT492">
        <v>2026</v>
      </c>
      <c r="BU492">
        <v>5</v>
      </c>
      <c r="BV492">
        <v>14</v>
      </c>
      <c r="BY492" t="s">
        <v>693</v>
      </c>
      <c r="BZ492" t="s">
        <v>17943</v>
      </c>
      <c r="CA492" s="1">
        <v>46156.256944444445</v>
      </c>
      <c r="CB492" s="2">
        <v>46156</v>
      </c>
      <c r="CE492" t="s">
        <v>2810</v>
      </c>
      <c r="CY492" s="1"/>
      <c r="DQ492" t="s">
        <v>17918</v>
      </c>
      <c r="DS492" t="s">
        <v>693</v>
      </c>
      <c r="EP492" t="s">
        <v>24309</v>
      </c>
      <c r="EQ492" t="s">
        <v>255</v>
      </c>
      <c r="ER492" t="s">
        <v>17945</v>
      </c>
      <c r="ES492" t="s">
        <v>281</v>
      </c>
      <c r="ET492" t="s">
        <v>24310</v>
      </c>
      <c r="EU492" t="s">
        <v>17962</v>
      </c>
      <c r="EZ492" t="s">
        <v>270</v>
      </c>
      <c r="FB492" t="s">
        <v>281</v>
      </c>
      <c r="FD492" t="s">
        <v>17948</v>
      </c>
      <c r="FE492" t="s">
        <v>281</v>
      </c>
      <c r="FF492" s="1">
        <v>46156.300682870373</v>
      </c>
      <c r="FG492">
        <v>1.04</v>
      </c>
      <c r="FH492">
        <v>0</v>
      </c>
      <c r="FM492" t="s">
        <v>17949</v>
      </c>
    </row>
    <row r="493" spans="1:169" x14ac:dyDescent="0.3">
      <c r="A493">
        <v>0</v>
      </c>
      <c r="B493" t="s">
        <v>17916</v>
      </c>
      <c r="C493" t="s">
        <v>17917</v>
      </c>
      <c r="E493" t="s">
        <v>17918</v>
      </c>
      <c r="F493">
        <v>46157.5</v>
      </c>
      <c r="G493">
        <v>2026</v>
      </c>
      <c r="H493">
        <v>5</v>
      </c>
      <c r="I493">
        <v>15</v>
      </c>
      <c r="J493" t="s">
        <v>17919</v>
      </c>
      <c r="O493" t="s">
        <v>18000</v>
      </c>
      <c r="P493">
        <v>2026</v>
      </c>
      <c r="Q493">
        <v>5</v>
      </c>
      <c r="R493">
        <v>14</v>
      </c>
      <c r="S493" t="s">
        <v>24463</v>
      </c>
      <c r="T493" t="s">
        <v>24464</v>
      </c>
      <c r="Y493" t="s">
        <v>17916</v>
      </c>
      <c r="AB493" t="s">
        <v>251</v>
      </c>
      <c r="AC493" t="s">
        <v>17924</v>
      </c>
      <c r="AD493">
        <v>1000008228539</v>
      </c>
      <c r="AI493" t="s">
        <v>24465</v>
      </c>
      <c r="AJ493" t="s">
        <v>24466</v>
      </c>
      <c r="AK493" t="s">
        <v>693</v>
      </c>
      <c r="AN493" t="s">
        <v>24467</v>
      </c>
      <c r="AO493" t="s">
        <v>693</v>
      </c>
      <c r="AT493" t="s">
        <v>24468</v>
      </c>
      <c r="AU493" t="s">
        <v>24469</v>
      </c>
      <c r="AV493" t="s">
        <v>24470</v>
      </c>
      <c r="AW493" t="s">
        <v>230</v>
      </c>
      <c r="AX493" t="s">
        <v>230</v>
      </c>
      <c r="AY493" t="s">
        <v>17933</v>
      </c>
      <c r="AZ493" t="s">
        <v>17933</v>
      </c>
      <c r="BA493" t="s">
        <v>255</v>
      </c>
      <c r="BB493" s="1">
        <v>46156.426724537036</v>
      </c>
      <c r="BC493">
        <v>2026</v>
      </c>
      <c r="BD493">
        <v>5</v>
      </c>
      <c r="BE493">
        <v>14</v>
      </c>
      <c r="BF493" t="s">
        <v>17934</v>
      </c>
      <c r="BG493" t="s">
        <v>17935</v>
      </c>
      <c r="BH493" t="s">
        <v>17936</v>
      </c>
      <c r="BJ493" t="s">
        <v>24471</v>
      </c>
      <c r="BL493" t="s">
        <v>300</v>
      </c>
      <c r="BM493" t="s">
        <v>23165</v>
      </c>
      <c r="BN493" t="s">
        <v>3306</v>
      </c>
      <c r="BO493" t="s">
        <v>23166</v>
      </c>
      <c r="BP493" t="s">
        <v>8693</v>
      </c>
      <c r="BQ493" t="s">
        <v>24426</v>
      </c>
      <c r="BR493" t="s">
        <v>24472</v>
      </c>
      <c r="BS493" t="s">
        <v>18000</v>
      </c>
      <c r="BT493">
        <v>2026</v>
      </c>
      <c r="BU493">
        <v>5</v>
      </c>
      <c r="BV493">
        <v>14</v>
      </c>
      <c r="BY493" t="s">
        <v>693</v>
      </c>
      <c r="BZ493" t="s">
        <v>17943</v>
      </c>
      <c r="CA493" s="1">
        <v>46156.426388888889</v>
      </c>
      <c r="CB493" s="2">
        <v>46156</v>
      </c>
      <c r="CE493" t="s">
        <v>2810</v>
      </c>
      <c r="CY493" s="1"/>
      <c r="DQ493" t="s">
        <v>17918</v>
      </c>
      <c r="DS493" t="s">
        <v>693</v>
      </c>
      <c r="EP493" t="s">
        <v>24309</v>
      </c>
      <c r="EQ493" t="s">
        <v>255</v>
      </c>
      <c r="ER493" t="s">
        <v>17945</v>
      </c>
      <c r="ES493" t="s">
        <v>281</v>
      </c>
      <c r="ET493" t="s">
        <v>24310</v>
      </c>
      <c r="EU493" t="s">
        <v>17962</v>
      </c>
      <c r="EZ493" t="s">
        <v>270</v>
      </c>
      <c r="FB493" t="s">
        <v>281</v>
      </c>
      <c r="FD493" t="s">
        <v>17948</v>
      </c>
      <c r="FE493" t="s">
        <v>281</v>
      </c>
      <c r="FF493" s="1">
        <v>46156.508449074077</v>
      </c>
      <c r="FG493">
        <v>1.96</v>
      </c>
      <c r="FH493">
        <v>0</v>
      </c>
      <c r="FM493" t="s">
        <v>17949</v>
      </c>
    </row>
    <row r="494" spans="1:169" x14ac:dyDescent="0.3">
      <c r="A494">
        <v>0</v>
      </c>
      <c r="B494" t="s">
        <v>17916</v>
      </c>
      <c r="C494" t="s">
        <v>17917</v>
      </c>
      <c r="E494" t="s">
        <v>17918</v>
      </c>
      <c r="F494">
        <v>46158.291666666664</v>
      </c>
      <c r="G494">
        <v>2026</v>
      </c>
      <c r="H494">
        <v>5</v>
      </c>
      <c r="I494">
        <v>16</v>
      </c>
      <c r="J494" t="s">
        <v>17963</v>
      </c>
      <c r="O494" t="s">
        <v>18000</v>
      </c>
      <c r="P494">
        <v>2026</v>
      </c>
      <c r="Q494">
        <v>5</v>
      </c>
      <c r="R494">
        <v>14</v>
      </c>
      <c r="S494" t="s">
        <v>24473</v>
      </c>
      <c r="T494" t="s">
        <v>24474</v>
      </c>
      <c r="Y494" t="s">
        <v>17916</v>
      </c>
      <c r="AB494" t="s">
        <v>251</v>
      </c>
      <c r="AC494" t="s">
        <v>17924</v>
      </c>
      <c r="AD494">
        <v>1000008228878</v>
      </c>
      <c r="AG494" t="s">
        <v>24475</v>
      </c>
      <c r="AI494" t="s">
        <v>24476</v>
      </c>
      <c r="AJ494" t="s">
        <v>24477</v>
      </c>
      <c r="AK494" t="s">
        <v>693</v>
      </c>
      <c r="AN494" t="s">
        <v>24476</v>
      </c>
      <c r="AO494" t="s">
        <v>693</v>
      </c>
      <c r="AT494" t="s">
        <v>24478</v>
      </c>
      <c r="AU494" t="s">
        <v>24479</v>
      </c>
      <c r="AV494" t="s">
        <v>24480</v>
      </c>
      <c r="AW494" t="s">
        <v>230</v>
      </c>
      <c r="AX494" t="s">
        <v>230</v>
      </c>
      <c r="AY494" t="s">
        <v>17933</v>
      </c>
      <c r="AZ494" t="s">
        <v>17933</v>
      </c>
      <c r="BA494" t="s">
        <v>255</v>
      </c>
      <c r="BB494" s="1">
        <v>46156.473078703704</v>
      </c>
      <c r="BC494">
        <v>2026</v>
      </c>
      <c r="BD494">
        <v>5</v>
      </c>
      <c r="BE494">
        <v>14</v>
      </c>
      <c r="BF494" t="s">
        <v>17934</v>
      </c>
      <c r="BG494" t="s">
        <v>17935</v>
      </c>
      <c r="BH494" t="s">
        <v>17936</v>
      </c>
      <c r="BJ494" t="s">
        <v>24481</v>
      </c>
      <c r="BL494" t="s">
        <v>300</v>
      </c>
      <c r="BM494" t="s">
        <v>23165</v>
      </c>
      <c r="BN494" t="s">
        <v>3306</v>
      </c>
      <c r="BO494" t="s">
        <v>23166</v>
      </c>
      <c r="BP494" t="s">
        <v>2155</v>
      </c>
      <c r="BQ494" t="s">
        <v>24482</v>
      </c>
      <c r="BR494" t="s">
        <v>24483</v>
      </c>
      <c r="BS494" t="s">
        <v>18000</v>
      </c>
      <c r="BT494">
        <v>2026</v>
      </c>
      <c r="BU494">
        <v>5</v>
      </c>
      <c r="BV494">
        <v>14</v>
      </c>
      <c r="BY494" t="s">
        <v>693</v>
      </c>
      <c r="BZ494" t="s">
        <v>17943</v>
      </c>
      <c r="CA494" s="1">
        <v>46156.472916666666</v>
      </c>
      <c r="CB494" s="2">
        <v>46156</v>
      </c>
      <c r="CE494" t="s">
        <v>2810</v>
      </c>
      <c r="CY494" s="1"/>
      <c r="DQ494" t="s">
        <v>17918</v>
      </c>
      <c r="DS494" t="s">
        <v>693</v>
      </c>
      <c r="EP494" t="s">
        <v>24309</v>
      </c>
      <c r="EQ494" t="s">
        <v>255</v>
      </c>
      <c r="ER494" t="s">
        <v>17945</v>
      </c>
      <c r="ES494" t="s">
        <v>281</v>
      </c>
      <c r="ET494" t="s">
        <v>24310</v>
      </c>
      <c r="EU494" t="s">
        <v>17962</v>
      </c>
      <c r="EZ494" t="s">
        <v>270</v>
      </c>
      <c r="FB494" t="s">
        <v>281</v>
      </c>
      <c r="FD494" t="s">
        <v>17948</v>
      </c>
      <c r="FE494" t="s">
        <v>281</v>
      </c>
      <c r="FF494" s="1">
        <v>46156.550069444442</v>
      </c>
      <c r="FG494">
        <v>1.85</v>
      </c>
      <c r="FH494">
        <v>0</v>
      </c>
      <c r="FM494" t="s">
        <v>17949</v>
      </c>
    </row>
    <row r="495" spans="1:169" x14ac:dyDescent="0.3">
      <c r="A495">
        <v>0</v>
      </c>
      <c r="B495" t="s">
        <v>17916</v>
      </c>
      <c r="C495" t="s">
        <v>17917</v>
      </c>
      <c r="E495" t="s">
        <v>17918</v>
      </c>
      <c r="F495">
        <v>46157.5</v>
      </c>
      <c r="G495">
        <v>2026</v>
      </c>
      <c r="H495">
        <v>5</v>
      </c>
      <c r="I495">
        <v>15</v>
      </c>
      <c r="J495" t="s">
        <v>17919</v>
      </c>
      <c r="O495" t="s">
        <v>18000</v>
      </c>
      <c r="P495">
        <v>2026</v>
      </c>
      <c r="Q495">
        <v>5</v>
      </c>
      <c r="R495">
        <v>14</v>
      </c>
      <c r="S495" t="s">
        <v>24484</v>
      </c>
      <c r="T495" t="s">
        <v>24485</v>
      </c>
      <c r="Y495" t="s">
        <v>17916</v>
      </c>
      <c r="AB495" t="s">
        <v>251</v>
      </c>
      <c r="AC495" t="s">
        <v>17924</v>
      </c>
      <c r="AD495">
        <v>1000008228929</v>
      </c>
      <c r="AI495" t="s">
        <v>24486</v>
      </c>
      <c r="AJ495" t="s">
        <v>24487</v>
      </c>
      <c r="AK495" t="s">
        <v>693</v>
      </c>
      <c r="AN495" t="s">
        <v>24488</v>
      </c>
      <c r="AO495" t="s">
        <v>693</v>
      </c>
      <c r="AT495" t="s">
        <v>24489</v>
      </c>
      <c r="AU495" t="s">
        <v>24490</v>
      </c>
      <c r="AV495" t="s">
        <v>24491</v>
      </c>
      <c r="AW495" t="s">
        <v>230</v>
      </c>
      <c r="AX495" t="s">
        <v>230</v>
      </c>
      <c r="AY495" t="s">
        <v>17933</v>
      </c>
      <c r="AZ495" t="s">
        <v>17933</v>
      </c>
      <c r="BA495" t="s">
        <v>255</v>
      </c>
      <c r="BB495" s="1">
        <v>46156.476793981485</v>
      </c>
      <c r="BC495">
        <v>2026</v>
      </c>
      <c r="BD495">
        <v>5</v>
      </c>
      <c r="BE495">
        <v>14</v>
      </c>
      <c r="BF495" t="s">
        <v>19653</v>
      </c>
      <c r="BG495" t="s">
        <v>17935</v>
      </c>
      <c r="BH495" t="s">
        <v>17936</v>
      </c>
      <c r="BJ495" t="s">
        <v>24492</v>
      </c>
      <c r="BL495" t="s">
        <v>300</v>
      </c>
      <c r="BM495" t="s">
        <v>23165</v>
      </c>
      <c r="BN495" t="s">
        <v>3306</v>
      </c>
      <c r="BO495" t="s">
        <v>23166</v>
      </c>
      <c r="BP495" t="s">
        <v>3504</v>
      </c>
      <c r="BQ495" t="s">
        <v>24426</v>
      </c>
      <c r="BR495" t="s">
        <v>24493</v>
      </c>
      <c r="BS495" t="s">
        <v>18000</v>
      </c>
      <c r="BT495">
        <v>2026</v>
      </c>
      <c r="BU495">
        <v>5</v>
      </c>
      <c r="BV495">
        <v>14</v>
      </c>
      <c r="BY495" t="s">
        <v>693</v>
      </c>
      <c r="BZ495" t="s">
        <v>17943</v>
      </c>
      <c r="CA495" s="1">
        <v>46156.476388888892</v>
      </c>
      <c r="CB495" s="2">
        <v>46156</v>
      </c>
      <c r="CE495" t="s">
        <v>2810</v>
      </c>
      <c r="CY495" s="1"/>
      <c r="DQ495" t="s">
        <v>17918</v>
      </c>
      <c r="DS495" t="s">
        <v>693</v>
      </c>
      <c r="EP495" t="s">
        <v>24309</v>
      </c>
      <c r="EQ495" t="s">
        <v>255</v>
      </c>
      <c r="ER495" t="s">
        <v>17945</v>
      </c>
      <c r="ES495" t="s">
        <v>281</v>
      </c>
      <c r="ET495" t="s">
        <v>24310</v>
      </c>
      <c r="EU495" t="s">
        <v>17962</v>
      </c>
      <c r="EZ495" t="s">
        <v>270</v>
      </c>
      <c r="FB495" t="s">
        <v>281</v>
      </c>
      <c r="FD495" t="s">
        <v>17948</v>
      </c>
      <c r="FE495" t="s">
        <v>281</v>
      </c>
      <c r="FF495" s="1">
        <v>46156.508449074077</v>
      </c>
      <c r="FG495">
        <v>0.76</v>
      </c>
      <c r="FH495">
        <v>0</v>
      </c>
      <c r="FM495" t="s">
        <v>17949</v>
      </c>
    </row>
    <row r="496" spans="1:169" x14ac:dyDescent="0.3">
      <c r="A496">
        <v>0</v>
      </c>
      <c r="B496" t="s">
        <v>17916</v>
      </c>
      <c r="C496" t="s">
        <v>17916</v>
      </c>
      <c r="E496" t="s">
        <v>17918</v>
      </c>
      <c r="F496">
        <v>46157.5</v>
      </c>
      <c r="G496">
        <v>2026</v>
      </c>
      <c r="H496">
        <v>5</v>
      </c>
      <c r="I496">
        <v>15</v>
      </c>
      <c r="J496" t="s">
        <v>17919</v>
      </c>
      <c r="O496" t="s">
        <v>18000</v>
      </c>
      <c r="P496">
        <v>2026</v>
      </c>
      <c r="Q496">
        <v>5</v>
      </c>
      <c r="R496">
        <v>14</v>
      </c>
      <c r="S496" t="s">
        <v>24494</v>
      </c>
      <c r="T496" t="s">
        <v>24495</v>
      </c>
      <c r="Y496" t="s">
        <v>17916</v>
      </c>
      <c r="AB496" t="s">
        <v>251</v>
      </c>
      <c r="AC496" t="s">
        <v>17924</v>
      </c>
      <c r="AD496">
        <v>1000008228926</v>
      </c>
      <c r="AF496" t="s">
        <v>24496</v>
      </c>
      <c r="AI496" t="s">
        <v>24497</v>
      </c>
      <c r="AJ496" t="s">
        <v>24498</v>
      </c>
      <c r="AK496" t="s">
        <v>693</v>
      </c>
      <c r="AN496" t="s">
        <v>24499</v>
      </c>
      <c r="AO496" t="s">
        <v>693</v>
      </c>
      <c r="AT496" t="s">
        <v>24500</v>
      </c>
      <c r="AU496" t="s">
        <v>24501</v>
      </c>
      <c r="AV496" t="s">
        <v>24502</v>
      </c>
      <c r="AW496" t="s">
        <v>230</v>
      </c>
      <c r="AX496" t="s">
        <v>230</v>
      </c>
      <c r="AY496" t="s">
        <v>17933</v>
      </c>
      <c r="AZ496" t="s">
        <v>17933</v>
      </c>
      <c r="BA496" t="s">
        <v>255</v>
      </c>
      <c r="BB496" s="1">
        <v>46156.476956018516</v>
      </c>
      <c r="BC496">
        <v>2026</v>
      </c>
      <c r="BD496">
        <v>5</v>
      </c>
      <c r="BE496">
        <v>14</v>
      </c>
      <c r="BF496" t="s">
        <v>18675</v>
      </c>
      <c r="BG496" t="s">
        <v>17935</v>
      </c>
      <c r="BH496" t="s">
        <v>17936</v>
      </c>
      <c r="BJ496" t="s">
        <v>24503</v>
      </c>
      <c r="BL496" t="s">
        <v>300</v>
      </c>
      <c r="BM496" t="s">
        <v>23165</v>
      </c>
      <c r="BN496" t="s">
        <v>3306</v>
      </c>
      <c r="BO496" t="s">
        <v>23166</v>
      </c>
      <c r="BP496" t="s">
        <v>673</v>
      </c>
      <c r="BQ496" t="s">
        <v>24504</v>
      </c>
      <c r="BR496" t="s">
        <v>24505</v>
      </c>
      <c r="BS496" t="s">
        <v>18000</v>
      </c>
      <c r="BT496">
        <v>2026</v>
      </c>
      <c r="BU496">
        <v>5</v>
      </c>
      <c r="BV496">
        <v>14</v>
      </c>
      <c r="BY496" t="s">
        <v>693</v>
      </c>
      <c r="BZ496" t="s">
        <v>17943</v>
      </c>
      <c r="CA496" s="1">
        <v>46156.476388888892</v>
      </c>
      <c r="CB496" s="2">
        <v>46156</v>
      </c>
      <c r="CE496" t="s">
        <v>2810</v>
      </c>
      <c r="CY496" s="1"/>
      <c r="DQ496" t="s">
        <v>17918</v>
      </c>
      <c r="DS496" t="s">
        <v>693</v>
      </c>
      <c r="EP496" t="s">
        <v>24309</v>
      </c>
      <c r="EQ496" t="s">
        <v>255</v>
      </c>
      <c r="ER496" t="s">
        <v>17945</v>
      </c>
      <c r="ES496" t="s">
        <v>281</v>
      </c>
      <c r="ET496" t="s">
        <v>24310</v>
      </c>
      <c r="EU496" t="s">
        <v>17962</v>
      </c>
      <c r="EZ496" t="s">
        <v>270</v>
      </c>
      <c r="FB496" t="s">
        <v>281</v>
      </c>
      <c r="FD496" t="s">
        <v>17948</v>
      </c>
      <c r="FE496" t="s">
        <v>281</v>
      </c>
      <c r="FF496" s="1">
        <v>46156.508449074077</v>
      </c>
      <c r="FG496">
        <v>0.76</v>
      </c>
      <c r="FH496">
        <v>0</v>
      </c>
      <c r="FM496" t="s">
        <v>17949</v>
      </c>
    </row>
    <row r="497" spans="1:169" x14ac:dyDescent="0.3">
      <c r="A497">
        <v>0</v>
      </c>
      <c r="B497" t="s">
        <v>17916</v>
      </c>
      <c r="C497" t="s">
        <v>17917</v>
      </c>
      <c r="E497" t="s">
        <v>17918</v>
      </c>
      <c r="F497">
        <v>46159.291666666664</v>
      </c>
      <c r="G497">
        <v>2026</v>
      </c>
      <c r="H497">
        <v>5</v>
      </c>
      <c r="I497">
        <v>17</v>
      </c>
      <c r="J497" t="s">
        <v>17963</v>
      </c>
      <c r="O497" t="s">
        <v>18000</v>
      </c>
      <c r="P497">
        <v>2026</v>
      </c>
      <c r="Q497">
        <v>5</v>
      </c>
      <c r="R497">
        <v>14</v>
      </c>
      <c r="S497" t="s">
        <v>24506</v>
      </c>
      <c r="T497" t="s">
        <v>24507</v>
      </c>
      <c r="Y497" t="s">
        <v>17916</v>
      </c>
      <c r="AB497" t="s">
        <v>251</v>
      </c>
      <c r="AC497" t="s">
        <v>17924</v>
      </c>
      <c r="AD497">
        <v>1000008239470</v>
      </c>
      <c r="AI497" t="s">
        <v>24508</v>
      </c>
      <c r="AJ497" t="s">
        <v>24509</v>
      </c>
      <c r="AK497" t="s">
        <v>693</v>
      </c>
      <c r="AN497" t="s">
        <v>24510</v>
      </c>
      <c r="AO497" t="s">
        <v>693</v>
      </c>
      <c r="AT497" t="s">
        <v>24511</v>
      </c>
      <c r="AU497" t="s">
        <v>24512</v>
      </c>
      <c r="AV497" t="s">
        <v>24513</v>
      </c>
      <c r="AW497" t="s">
        <v>230</v>
      </c>
      <c r="AX497" t="s">
        <v>230</v>
      </c>
      <c r="AY497" t="s">
        <v>17933</v>
      </c>
      <c r="AZ497" t="s">
        <v>17933</v>
      </c>
      <c r="BA497" t="s">
        <v>255</v>
      </c>
      <c r="BB497" s="1">
        <v>46156.716840277775</v>
      </c>
      <c r="BC497">
        <v>2026</v>
      </c>
      <c r="BD497">
        <v>5</v>
      </c>
      <c r="BE497">
        <v>14</v>
      </c>
      <c r="BF497" t="s">
        <v>17934</v>
      </c>
      <c r="BG497" t="s">
        <v>17935</v>
      </c>
      <c r="BH497" t="s">
        <v>17936</v>
      </c>
      <c r="BJ497" t="s">
        <v>24514</v>
      </c>
      <c r="BL497" t="s">
        <v>300</v>
      </c>
      <c r="BM497" t="s">
        <v>23165</v>
      </c>
      <c r="BN497" t="s">
        <v>3306</v>
      </c>
      <c r="BO497" t="s">
        <v>23166</v>
      </c>
      <c r="BP497" t="s">
        <v>2962</v>
      </c>
      <c r="BQ497" t="s">
        <v>24515</v>
      </c>
      <c r="BR497" t="s">
        <v>24516</v>
      </c>
      <c r="BS497" t="s">
        <v>18000</v>
      </c>
      <c r="BT497">
        <v>2026</v>
      </c>
      <c r="BU497">
        <v>5</v>
      </c>
      <c r="BV497">
        <v>14</v>
      </c>
      <c r="BY497" t="s">
        <v>693</v>
      </c>
      <c r="BZ497" t="s">
        <v>17943</v>
      </c>
      <c r="CA497" s="1">
        <v>46156.716666666667</v>
      </c>
      <c r="CB497" s="2">
        <v>46157</v>
      </c>
      <c r="CE497" t="s">
        <v>2810</v>
      </c>
      <c r="CY497" s="1"/>
      <c r="DQ497" t="s">
        <v>17918</v>
      </c>
      <c r="DS497" t="s">
        <v>693</v>
      </c>
      <c r="EP497" t="s">
        <v>24309</v>
      </c>
      <c r="EQ497" t="s">
        <v>255</v>
      </c>
      <c r="ER497" t="s">
        <v>17945</v>
      </c>
      <c r="ES497" t="s">
        <v>281</v>
      </c>
      <c r="ET497" t="s">
        <v>24310</v>
      </c>
      <c r="EU497" t="s">
        <v>17962</v>
      </c>
      <c r="EZ497" t="s">
        <v>270</v>
      </c>
      <c r="FB497" t="s">
        <v>281</v>
      </c>
      <c r="FD497" t="s">
        <v>17948</v>
      </c>
      <c r="FE497" t="s">
        <v>281</v>
      </c>
      <c r="FF497" s="1">
        <v>46156.75849537037</v>
      </c>
      <c r="FG497">
        <v>1</v>
      </c>
      <c r="FH497">
        <v>0</v>
      </c>
      <c r="FM497" t="s">
        <v>17949</v>
      </c>
    </row>
    <row r="498" spans="1:169" x14ac:dyDescent="0.3">
      <c r="A498">
        <v>0</v>
      </c>
      <c r="B498" t="s">
        <v>17916</v>
      </c>
      <c r="C498" t="s">
        <v>17917</v>
      </c>
      <c r="E498" t="s">
        <v>17918</v>
      </c>
      <c r="F498">
        <v>46158.5</v>
      </c>
      <c r="G498">
        <v>2026</v>
      </c>
      <c r="H498">
        <v>5</v>
      </c>
      <c r="I498">
        <v>16</v>
      </c>
      <c r="J498" t="s">
        <v>17919</v>
      </c>
      <c r="O498" t="s">
        <v>18000</v>
      </c>
      <c r="P498">
        <v>2026</v>
      </c>
      <c r="Q498">
        <v>5</v>
      </c>
      <c r="R498">
        <v>14</v>
      </c>
      <c r="S498" t="s">
        <v>24517</v>
      </c>
      <c r="T498" t="s">
        <v>24518</v>
      </c>
      <c r="Y498" t="s">
        <v>17916</v>
      </c>
      <c r="AB498" t="s">
        <v>251</v>
      </c>
      <c r="AC498" t="s">
        <v>17924</v>
      </c>
      <c r="AD498">
        <v>1000008239549</v>
      </c>
      <c r="AI498" t="s">
        <v>24519</v>
      </c>
      <c r="AJ498" t="s">
        <v>24520</v>
      </c>
      <c r="AK498" t="s">
        <v>693</v>
      </c>
      <c r="AN498" t="s">
        <v>24521</v>
      </c>
      <c r="AO498" t="s">
        <v>693</v>
      </c>
      <c r="AT498" t="s">
        <v>24522</v>
      </c>
      <c r="AU498" t="s">
        <v>24523</v>
      </c>
      <c r="AV498" t="s">
        <v>24524</v>
      </c>
      <c r="AW498" t="s">
        <v>230</v>
      </c>
      <c r="AX498" t="s">
        <v>230</v>
      </c>
      <c r="AY498" t="s">
        <v>17933</v>
      </c>
      <c r="AZ498" t="s">
        <v>17933</v>
      </c>
      <c r="BA498" t="s">
        <v>255</v>
      </c>
      <c r="BB498" s="1">
        <v>46156.721493055556</v>
      </c>
      <c r="BC498">
        <v>2026</v>
      </c>
      <c r="BD498">
        <v>5</v>
      </c>
      <c r="BE498">
        <v>14</v>
      </c>
      <c r="BF498" t="s">
        <v>17934</v>
      </c>
      <c r="BG498" t="s">
        <v>17935</v>
      </c>
      <c r="BH498" t="s">
        <v>17936</v>
      </c>
      <c r="BJ498" t="s">
        <v>24525</v>
      </c>
      <c r="BL498" t="s">
        <v>300</v>
      </c>
      <c r="BM498" t="s">
        <v>23165</v>
      </c>
      <c r="BN498" t="s">
        <v>3306</v>
      </c>
      <c r="BO498" t="s">
        <v>23166</v>
      </c>
      <c r="BP498" t="s">
        <v>6744</v>
      </c>
      <c r="BQ498" t="s">
        <v>24526</v>
      </c>
      <c r="BR498" t="s">
        <v>24527</v>
      </c>
      <c r="BS498" t="s">
        <v>18000</v>
      </c>
      <c r="BT498">
        <v>2026</v>
      </c>
      <c r="BU498">
        <v>5</v>
      </c>
      <c r="BV498">
        <v>14</v>
      </c>
      <c r="BY498" t="s">
        <v>693</v>
      </c>
      <c r="BZ498" t="s">
        <v>17943</v>
      </c>
      <c r="CA498" s="1">
        <v>46156.720833333333</v>
      </c>
      <c r="CB498" s="2">
        <v>46157</v>
      </c>
      <c r="CE498" t="s">
        <v>2810</v>
      </c>
      <c r="CY498" s="1"/>
      <c r="DQ498" t="s">
        <v>17918</v>
      </c>
      <c r="DS498" t="s">
        <v>693</v>
      </c>
      <c r="EP498" t="s">
        <v>24309</v>
      </c>
      <c r="EQ498" t="s">
        <v>255</v>
      </c>
      <c r="ER498" t="s">
        <v>17945</v>
      </c>
      <c r="ES498" t="s">
        <v>281</v>
      </c>
      <c r="ET498" t="s">
        <v>24310</v>
      </c>
      <c r="EU498" t="s">
        <v>17962</v>
      </c>
      <c r="EZ498" t="s">
        <v>270</v>
      </c>
      <c r="FB498" t="s">
        <v>281</v>
      </c>
      <c r="FD498" t="s">
        <v>17948</v>
      </c>
      <c r="FE498" t="s">
        <v>281</v>
      </c>
      <c r="FF498" s="1">
        <v>46156.84202546296</v>
      </c>
      <c r="FG498">
        <v>2.89</v>
      </c>
      <c r="FH498">
        <v>0</v>
      </c>
      <c r="FM498" t="s">
        <v>17949</v>
      </c>
    </row>
    <row r="499" spans="1:169" x14ac:dyDescent="0.3">
      <c r="A499">
        <v>0</v>
      </c>
      <c r="B499" t="s">
        <v>17916</v>
      </c>
      <c r="C499" t="s">
        <v>17917</v>
      </c>
      <c r="E499" t="s">
        <v>17918</v>
      </c>
      <c r="F499">
        <v>46158.291666666664</v>
      </c>
      <c r="G499">
        <v>2026</v>
      </c>
      <c r="H499">
        <v>5</v>
      </c>
      <c r="I499">
        <v>16</v>
      </c>
      <c r="J499" t="s">
        <v>17963</v>
      </c>
      <c r="O499" t="s">
        <v>18000</v>
      </c>
      <c r="P499">
        <v>2026</v>
      </c>
      <c r="Q499">
        <v>5</v>
      </c>
      <c r="R499">
        <v>14</v>
      </c>
      <c r="S499" t="s">
        <v>24528</v>
      </c>
      <c r="T499" t="s">
        <v>24529</v>
      </c>
      <c r="Y499" t="s">
        <v>17916</v>
      </c>
      <c r="AB499" t="s">
        <v>251</v>
      </c>
      <c r="AC499" t="s">
        <v>17924</v>
      </c>
      <c r="AD499">
        <v>1000008239555</v>
      </c>
      <c r="AG499" t="s">
        <v>24530</v>
      </c>
      <c r="AI499" t="s">
        <v>24531</v>
      </c>
      <c r="AJ499" t="s">
        <v>24532</v>
      </c>
      <c r="AK499" t="s">
        <v>693</v>
      </c>
      <c r="AN499" t="s">
        <v>24531</v>
      </c>
      <c r="AO499" t="s">
        <v>693</v>
      </c>
      <c r="AT499" t="s">
        <v>24533</v>
      </c>
      <c r="AU499" t="s">
        <v>24534</v>
      </c>
      <c r="AV499" t="s">
        <v>24535</v>
      </c>
      <c r="AW499" t="s">
        <v>230</v>
      </c>
      <c r="AX499" t="s">
        <v>230</v>
      </c>
      <c r="AY499" t="s">
        <v>17933</v>
      </c>
      <c r="AZ499" t="s">
        <v>17933</v>
      </c>
      <c r="BA499" t="s">
        <v>255</v>
      </c>
      <c r="BB499" s="1">
        <v>46156.722060185188</v>
      </c>
      <c r="BC499">
        <v>2026</v>
      </c>
      <c r="BD499">
        <v>5</v>
      </c>
      <c r="BE499">
        <v>14</v>
      </c>
      <c r="BF499" t="s">
        <v>17934</v>
      </c>
      <c r="BG499" t="s">
        <v>17935</v>
      </c>
      <c r="BH499" t="s">
        <v>17936</v>
      </c>
      <c r="BJ499" t="s">
        <v>24536</v>
      </c>
      <c r="BL499" t="s">
        <v>300</v>
      </c>
      <c r="BM499" t="s">
        <v>23165</v>
      </c>
      <c r="BN499" t="s">
        <v>3306</v>
      </c>
      <c r="BO499" t="s">
        <v>23166</v>
      </c>
      <c r="BP499" t="s">
        <v>2247</v>
      </c>
      <c r="BQ499" t="s">
        <v>24537</v>
      </c>
      <c r="BR499" t="s">
        <v>24538</v>
      </c>
      <c r="BS499" t="s">
        <v>18000</v>
      </c>
      <c r="BT499">
        <v>2026</v>
      </c>
      <c r="BU499">
        <v>5</v>
      </c>
      <c r="BV499">
        <v>14</v>
      </c>
      <c r="BY499" t="s">
        <v>693</v>
      </c>
      <c r="BZ499" t="s">
        <v>17943</v>
      </c>
      <c r="CA499" s="1">
        <v>46156.72152777778</v>
      </c>
      <c r="CB499" s="2">
        <v>46157</v>
      </c>
      <c r="CE499" t="s">
        <v>2810</v>
      </c>
      <c r="CY499" s="1"/>
      <c r="DQ499" t="s">
        <v>17918</v>
      </c>
      <c r="DS499" t="s">
        <v>693</v>
      </c>
      <c r="EP499" t="s">
        <v>24309</v>
      </c>
      <c r="EQ499" t="s">
        <v>255</v>
      </c>
      <c r="ER499" t="s">
        <v>17945</v>
      </c>
      <c r="ES499" t="s">
        <v>281</v>
      </c>
      <c r="ET499" t="s">
        <v>24310</v>
      </c>
      <c r="EU499" t="s">
        <v>17962</v>
      </c>
      <c r="EZ499" t="s">
        <v>270</v>
      </c>
      <c r="FB499" t="s">
        <v>281</v>
      </c>
      <c r="FD499" t="s">
        <v>17948</v>
      </c>
      <c r="FE499" t="s">
        <v>281</v>
      </c>
      <c r="FF499" s="1">
        <v>46156.800243055557</v>
      </c>
      <c r="FG499">
        <v>1.88</v>
      </c>
      <c r="FH499">
        <v>0</v>
      </c>
      <c r="FM499" t="s">
        <v>17949</v>
      </c>
    </row>
    <row r="500" spans="1:169" x14ac:dyDescent="0.3">
      <c r="A500">
        <v>0</v>
      </c>
      <c r="B500" t="s">
        <v>17916</v>
      </c>
      <c r="C500" t="s">
        <v>17917</v>
      </c>
      <c r="E500" t="s">
        <v>17918</v>
      </c>
      <c r="F500">
        <v>46158.291666666664</v>
      </c>
      <c r="G500">
        <v>2026</v>
      </c>
      <c r="H500">
        <v>5</v>
      </c>
      <c r="I500">
        <v>16</v>
      </c>
      <c r="J500" t="s">
        <v>17963</v>
      </c>
      <c r="O500" t="s">
        <v>18000</v>
      </c>
      <c r="P500">
        <v>2026</v>
      </c>
      <c r="Q500">
        <v>5</v>
      </c>
      <c r="R500">
        <v>14</v>
      </c>
      <c r="S500" t="s">
        <v>24539</v>
      </c>
      <c r="T500" t="s">
        <v>24540</v>
      </c>
      <c r="Y500" t="s">
        <v>17916</v>
      </c>
      <c r="AB500" t="s">
        <v>251</v>
      </c>
      <c r="AC500" t="s">
        <v>17924</v>
      </c>
      <c r="AD500">
        <v>1000008239696</v>
      </c>
      <c r="AI500" t="s">
        <v>24541</v>
      </c>
      <c r="AJ500" t="s">
        <v>24542</v>
      </c>
      <c r="AK500" t="s">
        <v>693</v>
      </c>
      <c r="AN500" t="s">
        <v>24541</v>
      </c>
      <c r="AO500" t="s">
        <v>693</v>
      </c>
      <c r="AT500" t="s">
        <v>24543</v>
      </c>
      <c r="AU500" t="s">
        <v>24544</v>
      </c>
      <c r="AV500" t="s">
        <v>24545</v>
      </c>
      <c r="AW500" t="s">
        <v>230</v>
      </c>
      <c r="AX500" t="s">
        <v>230</v>
      </c>
      <c r="AY500" t="s">
        <v>17933</v>
      </c>
      <c r="AZ500" t="s">
        <v>17933</v>
      </c>
      <c r="BA500" t="s">
        <v>255</v>
      </c>
      <c r="BB500" s="1">
        <v>46156.732893518521</v>
      </c>
      <c r="BC500">
        <v>2026</v>
      </c>
      <c r="BD500">
        <v>5</v>
      </c>
      <c r="BE500">
        <v>14</v>
      </c>
      <c r="BF500" t="s">
        <v>17934</v>
      </c>
      <c r="BG500" t="s">
        <v>17935</v>
      </c>
      <c r="BH500" t="s">
        <v>17936</v>
      </c>
      <c r="BJ500" t="s">
        <v>24546</v>
      </c>
      <c r="BL500" t="s">
        <v>300</v>
      </c>
      <c r="BM500" t="s">
        <v>23165</v>
      </c>
      <c r="BN500" t="s">
        <v>3306</v>
      </c>
      <c r="BO500" t="s">
        <v>23166</v>
      </c>
      <c r="BP500" t="s">
        <v>24547</v>
      </c>
      <c r="BQ500" t="s">
        <v>24548</v>
      </c>
      <c r="BR500" t="s">
        <v>24549</v>
      </c>
      <c r="BS500" t="s">
        <v>18000</v>
      </c>
      <c r="BT500">
        <v>2026</v>
      </c>
      <c r="BU500">
        <v>5</v>
      </c>
      <c r="BV500">
        <v>14</v>
      </c>
      <c r="BY500" t="s">
        <v>693</v>
      </c>
      <c r="BZ500" t="s">
        <v>17943</v>
      </c>
      <c r="CA500" s="1">
        <v>46156.732638888891</v>
      </c>
      <c r="CB500" s="2">
        <v>46157</v>
      </c>
      <c r="CE500" t="s">
        <v>2810</v>
      </c>
      <c r="CY500" s="1"/>
      <c r="DQ500" t="s">
        <v>17918</v>
      </c>
      <c r="DS500" t="s">
        <v>693</v>
      </c>
      <c r="EP500" t="s">
        <v>24309</v>
      </c>
      <c r="EQ500" t="s">
        <v>255</v>
      </c>
      <c r="ER500" t="s">
        <v>17945</v>
      </c>
      <c r="ES500" t="s">
        <v>281</v>
      </c>
      <c r="ET500" t="s">
        <v>24310</v>
      </c>
      <c r="EU500" t="s">
        <v>17962</v>
      </c>
      <c r="EZ500" t="s">
        <v>270</v>
      </c>
      <c r="FB500" t="s">
        <v>281</v>
      </c>
      <c r="FD500" t="s">
        <v>17948</v>
      </c>
      <c r="FE500" t="s">
        <v>281</v>
      </c>
      <c r="FF500" s="1">
        <v>46156.75849537037</v>
      </c>
      <c r="FG500">
        <v>0.61</v>
      </c>
      <c r="FH500">
        <v>0</v>
      </c>
      <c r="FM500" t="s">
        <v>17949</v>
      </c>
    </row>
    <row r="501" spans="1:169" x14ac:dyDescent="0.3">
      <c r="A501">
        <v>0</v>
      </c>
      <c r="B501" t="s">
        <v>17916</v>
      </c>
      <c r="C501" t="s">
        <v>17917</v>
      </c>
      <c r="E501" t="s">
        <v>17918</v>
      </c>
      <c r="F501">
        <v>46158.291666666664</v>
      </c>
      <c r="G501">
        <v>2026</v>
      </c>
      <c r="H501">
        <v>5</v>
      </c>
      <c r="I501">
        <v>16</v>
      </c>
      <c r="J501" t="s">
        <v>17963</v>
      </c>
      <c r="O501" t="s">
        <v>18000</v>
      </c>
      <c r="P501">
        <v>2026</v>
      </c>
      <c r="Q501">
        <v>5</v>
      </c>
      <c r="R501">
        <v>14</v>
      </c>
      <c r="S501" t="s">
        <v>24550</v>
      </c>
      <c r="T501" t="s">
        <v>24551</v>
      </c>
      <c r="Y501" t="s">
        <v>17916</v>
      </c>
      <c r="AB501" t="s">
        <v>251</v>
      </c>
      <c r="AC501" t="s">
        <v>19937</v>
      </c>
      <c r="AD501">
        <v>1000008239798</v>
      </c>
      <c r="AG501" t="s">
        <v>24552</v>
      </c>
      <c r="AH501" t="s">
        <v>24553</v>
      </c>
      <c r="AI501" t="s">
        <v>24554</v>
      </c>
      <c r="AJ501" t="s">
        <v>24555</v>
      </c>
      <c r="AK501" t="s">
        <v>693</v>
      </c>
      <c r="AN501" t="s">
        <v>24556</v>
      </c>
      <c r="AO501" t="s">
        <v>693</v>
      </c>
      <c r="AT501" t="s">
        <v>24557</v>
      </c>
      <c r="AU501" t="s">
        <v>24558</v>
      </c>
      <c r="AV501" t="s">
        <v>24559</v>
      </c>
      <c r="AW501" t="s">
        <v>230</v>
      </c>
      <c r="AX501" t="s">
        <v>230</v>
      </c>
      <c r="AY501" t="s">
        <v>17933</v>
      </c>
      <c r="AZ501" t="s">
        <v>17933</v>
      </c>
      <c r="BA501" t="s">
        <v>19945</v>
      </c>
      <c r="BB501" s="1">
        <v>46156.739606481482</v>
      </c>
      <c r="BC501">
        <v>2026</v>
      </c>
      <c r="BD501">
        <v>5</v>
      </c>
      <c r="BE501">
        <v>14</v>
      </c>
      <c r="BF501" t="s">
        <v>23163</v>
      </c>
      <c r="BG501" t="s">
        <v>17935</v>
      </c>
      <c r="BH501" t="s">
        <v>17936</v>
      </c>
      <c r="BJ501" t="s">
        <v>24560</v>
      </c>
      <c r="BL501" t="s">
        <v>300</v>
      </c>
      <c r="BM501" t="s">
        <v>23165</v>
      </c>
      <c r="BN501" t="s">
        <v>3306</v>
      </c>
      <c r="BO501" t="s">
        <v>23166</v>
      </c>
      <c r="BP501" t="s">
        <v>3497</v>
      </c>
      <c r="BQ501" t="s">
        <v>24561</v>
      </c>
      <c r="BR501" t="s">
        <v>24562</v>
      </c>
      <c r="BS501" t="s">
        <v>18000</v>
      </c>
      <c r="BT501">
        <v>2026</v>
      </c>
      <c r="BU501">
        <v>5</v>
      </c>
      <c r="BV501">
        <v>14</v>
      </c>
      <c r="BY501" t="s">
        <v>386</v>
      </c>
      <c r="BZ501" t="s">
        <v>18083</v>
      </c>
      <c r="CA501" s="1">
        <v>46156.739583333336</v>
      </c>
      <c r="CB501" s="2">
        <v>46157</v>
      </c>
      <c r="CE501" t="s">
        <v>2810</v>
      </c>
      <c r="CY501" s="1"/>
      <c r="DQ501" t="s">
        <v>17918</v>
      </c>
      <c r="DR501" t="s">
        <v>693</v>
      </c>
      <c r="DS501" t="s">
        <v>693</v>
      </c>
      <c r="DT501" t="s">
        <v>693</v>
      </c>
      <c r="EA501" t="s">
        <v>693</v>
      </c>
      <c r="EB501" t="s">
        <v>693</v>
      </c>
      <c r="EP501" t="s">
        <v>24309</v>
      </c>
      <c r="EQ501" t="s">
        <v>19952</v>
      </c>
      <c r="ES501" t="s">
        <v>281</v>
      </c>
      <c r="ET501" t="s">
        <v>24310</v>
      </c>
      <c r="EU501" t="s">
        <v>17962</v>
      </c>
      <c r="EZ501" t="s">
        <v>270</v>
      </c>
      <c r="FB501" t="s">
        <v>281</v>
      </c>
      <c r="FD501" t="s">
        <v>18133</v>
      </c>
      <c r="FE501" t="s">
        <v>281</v>
      </c>
      <c r="FF501" s="1">
        <v>46156.800243055557</v>
      </c>
      <c r="FG501">
        <v>1.46</v>
      </c>
      <c r="FH501">
        <v>0</v>
      </c>
      <c r="FM501" t="s">
        <v>17949</v>
      </c>
    </row>
    <row r="502" spans="1:169" x14ac:dyDescent="0.3">
      <c r="A502">
        <v>0</v>
      </c>
      <c r="B502" t="s">
        <v>17917</v>
      </c>
      <c r="C502" t="s">
        <v>17917</v>
      </c>
      <c r="D502" t="s">
        <v>21949</v>
      </c>
      <c r="E502" t="s">
        <v>17918</v>
      </c>
      <c r="F502">
        <v>46157.291666666664</v>
      </c>
      <c r="G502">
        <v>2026</v>
      </c>
      <c r="H502">
        <v>5</v>
      </c>
      <c r="I502">
        <v>15</v>
      </c>
      <c r="J502" t="s">
        <v>17963</v>
      </c>
      <c r="O502" t="s">
        <v>24563</v>
      </c>
      <c r="P502">
        <v>2026</v>
      </c>
      <c r="Q502">
        <v>3</v>
      </c>
      <c r="R502">
        <v>10</v>
      </c>
      <c r="S502" t="s">
        <v>24564</v>
      </c>
      <c r="T502" t="s">
        <v>24565</v>
      </c>
      <c r="Y502" t="s">
        <v>17916</v>
      </c>
      <c r="AB502" t="s">
        <v>251</v>
      </c>
      <c r="AC502" t="s">
        <v>17924</v>
      </c>
      <c r="AD502">
        <v>1000008064836</v>
      </c>
      <c r="AF502" t="s">
        <v>24566</v>
      </c>
      <c r="AI502" t="s">
        <v>24567</v>
      </c>
      <c r="AJ502" t="s">
        <v>24568</v>
      </c>
      <c r="AK502" t="s">
        <v>693</v>
      </c>
      <c r="AN502" t="s">
        <v>24567</v>
      </c>
      <c r="AO502" t="s">
        <v>693</v>
      </c>
      <c r="AT502" t="s">
        <v>24569</v>
      </c>
      <c r="AU502" t="s">
        <v>24570</v>
      </c>
      <c r="AV502" t="s">
        <v>24571</v>
      </c>
      <c r="AW502" t="s">
        <v>230</v>
      </c>
      <c r="AX502" t="s">
        <v>230</v>
      </c>
      <c r="AY502" t="s">
        <v>380</v>
      </c>
      <c r="AZ502" t="s">
        <v>380</v>
      </c>
      <c r="BA502" t="s">
        <v>255</v>
      </c>
      <c r="BB502" s="1">
        <v>46091.93917824074</v>
      </c>
      <c r="BC502">
        <v>2026</v>
      </c>
      <c r="BD502">
        <v>3</v>
      </c>
      <c r="BE502">
        <v>10</v>
      </c>
      <c r="BF502" t="s">
        <v>24572</v>
      </c>
      <c r="BG502" t="s">
        <v>18130</v>
      </c>
      <c r="BH502" t="s">
        <v>17936</v>
      </c>
      <c r="BJ502" t="s">
        <v>24573</v>
      </c>
      <c r="BL502" t="s">
        <v>300</v>
      </c>
      <c r="BM502" t="s">
        <v>23165</v>
      </c>
      <c r="BN502" t="s">
        <v>3306</v>
      </c>
      <c r="BO502" t="s">
        <v>23166</v>
      </c>
      <c r="BP502" t="s">
        <v>3460</v>
      </c>
      <c r="BQ502" t="s">
        <v>24574</v>
      </c>
      <c r="BR502" t="s">
        <v>24575</v>
      </c>
      <c r="BS502" t="s">
        <v>24563</v>
      </c>
      <c r="BT502">
        <v>2026</v>
      </c>
      <c r="BU502">
        <v>3</v>
      </c>
      <c r="BV502">
        <v>10</v>
      </c>
      <c r="BZ502" t="s">
        <v>17943</v>
      </c>
      <c r="CA502" s="1">
        <v>46091.938888888886</v>
      </c>
      <c r="CB502" s="2">
        <v>46092</v>
      </c>
      <c r="CE502" t="s">
        <v>2810</v>
      </c>
      <c r="CY502" s="1"/>
      <c r="DQ502" t="s">
        <v>17918</v>
      </c>
      <c r="DS502" t="s">
        <v>693</v>
      </c>
      <c r="EP502" t="s">
        <v>24309</v>
      </c>
      <c r="EQ502" t="s">
        <v>255</v>
      </c>
      <c r="ER502" t="s">
        <v>17945</v>
      </c>
      <c r="ES502" t="s">
        <v>281</v>
      </c>
      <c r="ET502" t="s">
        <v>24310</v>
      </c>
      <c r="EU502" t="s">
        <v>17962</v>
      </c>
      <c r="EZ502" t="s">
        <v>394</v>
      </c>
      <c r="FB502" t="s">
        <v>279</v>
      </c>
      <c r="FC502" t="s">
        <v>18518</v>
      </c>
      <c r="FE502" t="s">
        <v>281</v>
      </c>
      <c r="FF502" s="1"/>
      <c r="FI502">
        <v>3</v>
      </c>
      <c r="FM502" t="s">
        <v>17949</v>
      </c>
    </row>
    <row r="503" spans="1:169" x14ac:dyDescent="0.3">
      <c r="A503">
        <v>0</v>
      </c>
      <c r="B503" t="s">
        <v>17917</v>
      </c>
      <c r="C503" t="s">
        <v>17917</v>
      </c>
      <c r="D503" t="s">
        <v>18293</v>
      </c>
      <c r="E503" t="s">
        <v>17918</v>
      </c>
      <c r="F503">
        <v>46157.5</v>
      </c>
      <c r="G503">
        <v>2026</v>
      </c>
      <c r="H503">
        <v>5</v>
      </c>
      <c r="I503">
        <v>15</v>
      </c>
      <c r="J503" t="s">
        <v>17919</v>
      </c>
      <c r="O503" t="s">
        <v>18060</v>
      </c>
      <c r="P503">
        <v>2026</v>
      </c>
      <c r="Q503">
        <v>4</v>
      </c>
      <c r="R503">
        <v>29</v>
      </c>
      <c r="S503" t="s">
        <v>24576</v>
      </c>
      <c r="T503" t="s">
        <v>24577</v>
      </c>
      <c r="Y503" t="s">
        <v>17916</v>
      </c>
      <c r="AB503" t="s">
        <v>251</v>
      </c>
      <c r="AC503" t="s">
        <v>17924</v>
      </c>
      <c r="AD503">
        <v>1000008192003</v>
      </c>
      <c r="AF503" t="s">
        <v>24578</v>
      </c>
      <c r="AI503" t="s">
        <v>24579</v>
      </c>
      <c r="AJ503" t="s">
        <v>24580</v>
      </c>
      <c r="AK503" t="s">
        <v>693</v>
      </c>
      <c r="AN503" t="s">
        <v>24579</v>
      </c>
      <c r="AO503" t="s">
        <v>693</v>
      </c>
      <c r="AT503" t="s">
        <v>24581</v>
      </c>
      <c r="AU503" t="s">
        <v>24582</v>
      </c>
      <c r="AV503" t="s">
        <v>24583</v>
      </c>
      <c r="AW503" t="s">
        <v>230</v>
      </c>
      <c r="AX503" t="s">
        <v>230</v>
      </c>
      <c r="AY503" t="s">
        <v>380</v>
      </c>
      <c r="AZ503" t="s">
        <v>380</v>
      </c>
      <c r="BA503" t="s">
        <v>255</v>
      </c>
      <c r="BB503" s="1">
        <v>46141.475405092591</v>
      </c>
      <c r="BC503">
        <v>2026</v>
      </c>
      <c r="BD503">
        <v>4</v>
      </c>
      <c r="BE503">
        <v>29</v>
      </c>
      <c r="BF503" t="s">
        <v>17934</v>
      </c>
      <c r="BG503" t="s">
        <v>18130</v>
      </c>
      <c r="BH503" t="s">
        <v>17936</v>
      </c>
      <c r="BJ503" t="s">
        <v>24584</v>
      </c>
      <c r="BL503" t="s">
        <v>300</v>
      </c>
      <c r="BM503" t="s">
        <v>23165</v>
      </c>
      <c r="BN503" t="s">
        <v>3306</v>
      </c>
      <c r="BO503" t="s">
        <v>23166</v>
      </c>
      <c r="BP503" t="s">
        <v>1638</v>
      </c>
      <c r="BQ503" t="s">
        <v>24585</v>
      </c>
      <c r="BR503" t="s">
        <v>24586</v>
      </c>
      <c r="BS503" t="s">
        <v>18060</v>
      </c>
      <c r="BT503">
        <v>2026</v>
      </c>
      <c r="BU503">
        <v>4</v>
      </c>
      <c r="BV503">
        <v>29</v>
      </c>
      <c r="BZ503" t="s">
        <v>17943</v>
      </c>
      <c r="CA503" s="1">
        <v>46141.474999999999</v>
      </c>
      <c r="CB503" s="2">
        <v>46142</v>
      </c>
      <c r="CE503" t="s">
        <v>2810</v>
      </c>
      <c r="CY503" s="1"/>
      <c r="DQ503" t="s">
        <v>17918</v>
      </c>
      <c r="DS503" t="s">
        <v>693</v>
      </c>
      <c r="EP503" t="s">
        <v>24309</v>
      </c>
      <c r="EQ503" t="s">
        <v>255</v>
      </c>
      <c r="ER503" t="s">
        <v>17945</v>
      </c>
      <c r="ES503" t="s">
        <v>281</v>
      </c>
      <c r="ET503" t="s">
        <v>24310</v>
      </c>
      <c r="EU503" t="s">
        <v>17962</v>
      </c>
      <c r="EZ503" t="s">
        <v>394</v>
      </c>
      <c r="FB503" t="s">
        <v>279</v>
      </c>
      <c r="FC503" t="s">
        <v>18518</v>
      </c>
      <c r="FE503" t="s">
        <v>281</v>
      </c>
      <c r="FF503" s="1"/>
      <c r="FI503">
        <v>2</v>
      </c>
      <c r="FM503" t="s">
        <v>17949</v>
      </c>
    </row>
    <row r="504" spans="1:169" x14ac:dyDescent="0.3">
      <c r="A504">
        <v>0</v>
      </c>
      <c r="B504" t="s">
        <v>17917</v>
      </c>
      <c r="C504" t="s">
        <v>17916</v>
      </c>
      <c r="D504" t="s">
        <v>24587</v>
      </c>
      <c r="E504" t="s">
        <v>17918</v>
      </c>
      <c r="F504">
        <v>46158.291666666664</v>
      </c>
      <c r="G504">
        <v>2026</v>
      </c>
      <c r="H504">
        <v>5</v>
      </c>
      <c r="I504">
        <v>16</v>
      </c>
      <c r="J504" t="s">
        <v>17963</v>
      </c>
      <c r="O504" t="s">
        <v>21525</v>
      </c>
      <c r="P504">
        <v>2026</v>
      </c>
      <c r="Q504">
        <v>5</v>
      </c>
      <c r="R504">
        <v>3</v>
      </c>
      <c r="S504" t="s">
        <v>24588</v>
      </c>
      <c r="T504" t="s">
        <v>24589</v>
      </c>
      <c r="W504" t="s">
        <v>2823</v>
      </c>
      <c r="Y504" t="s">
        <v>17916</v>
      </c>
      <c r="AB504" t="s">
        <v>251</v>
      </c>
      <c r="AC504" t="s">
        <v>18065</v>
      </c>
      <c r="AD504">
        <v>1000008200492</v>
      </c>
      <c r="AG504" t="s">
        <v>24590</v>
      </c>
      <c r="AH504" t="s">
        <v>24591</v>
      </c>
      <c r="AI504" t="s">
        <v>24592</v>
      </c>
      <c r="AJ504" t="s">
        <v>24593</v>
      </c>
      <c r="AK504" t="s">
        <v>693</v>
      </c>
      <c r="AL504" t="s">
        <v>24590</v>
      </c>
      <c r="AM504" t="s">
        <v>24594</v>
      </c>
      <c r="AN504" t="s">
        <v>24592</v>
      </c>
      <c r="AO504" t="s">
        <v>693</v>
      </c>
      <c r="AP504" t="s">
        <v>24595</v>
      </c>
      <c r="AR504" t="s">
        <v>24594</v>
      </c>
      <c r="AS504" t="s">
        <v>24595</v>
      </c>
      <c r="AT504" t="s">
        <v>24596</v>
      </c>
      <c r="AU504" t="s">
        <v>24597</v>
      </c>
      <c r="AV504" t="s">
        <v>24598</v>
      </c>
      <c r="AW504" t="s">
        <v>230</v>
      </c>
      <c r="AX504" t="s">
        <v>230</v>
      </c>
      <c r="AY504" t="s">
        <v>1857</v>
      </c>
      <c r="AZ504" t="s">
        <v>1857</v>
      </c>
      <c r="BA504" t="s">
        <v>18076</v>
      </c>
      <c r="BB504" s="1">
        <v>46145.590277777781</v>
      </c>
      <c r="BC504">
        <v>2026</v>
      </c>
      <c r="BD504">
        <v>5</v>
      </c>
      <c r="BE504">
        <v>3</v>
      </c>
      <c r="BF504" t="s">
        <v>24599</v>
      </c>
      <c r="BG504" t="s">
        <v>17935</v>
      </c>
      <c r="BH504" t="s">
        <v>17936</v>
      </c>
      <c r="BJ504" t="s">
        <v>24600</v>
      </c>
      <c r="BL504" t="s">
        <v>300</v>
      </c>
      <c r="BM504" t="s">
        <v>23165</v>
      </c>
      <c r="BN504" t="s">
        <v>3306</v>
      </c>
      <c r="BO504" t="s">
        <v>23166</v>
      </c>
      <c r="BP504" t="s">
        <v>2510</v>
      </c>
      <c r="BQ504" t="s">
        <v>24601</v>
      </c>
      <c r="BR504" t="s">
        <v>2507</v>
      </c>
      <c r="BS504" t="s">
        <v>21525</v>
      </c>
      <c r="BT504">
        <v>2026</v>
      </c>
      <c r="BU504">
        <v>5</v>
      </c>
      <c r="BV504">
        <v>3</v>
      </c>
      <c r="BY504" t="s">
        <v>249</v>
      </c>
      <c r="BZ504" t="s">
        <v>18083</v>
      </c>
      <c r="CA504" s="1">
        <v>46145.590277777781</v>
      </c>
      <c r="CB504" s="2">
        <v>46146</v>
      </c>
      <c r="CE504" t="s">
        <v>2810</v>
      </c>
      <c r="CY504" s="1"/>
      <c r="DQ504" t="s">
        <v>17918</v>
      </c>
      <c r="DR504" t="s">
        <v>693</v>
      </c>
      <c r="DS504" t="s">
        <v>693</v>
      </c>
      <c r="DT504" t="s">
        <v>693</v>
      </c>
      <c r="DV504" t="s">
        <v>693</v>
      </c>
      <c r="EA504" t="s">
        <v>693</v>
      </c>
      <c r="EB504" t="s">
        <v>693</v>
      </c>
      <c r="EP504" t="s">
        <v>24309</v>
      </c>
      <c r="EQ504" t="s">
        <v>18084</v>
      </c>
      <c r="ES504" t="s">
        <v>281</v>
      </c>
      <c r="ET504" t="s">
        <v>24310</v>
      </c>
      <c r="EU504" t="s">
        <v>17962</v>
      </c>
      <c r="EZ504" t="s">
        <v>270</v>
      </c>
      <c r="FB504" t="s">
        <v>281</v>
      </c>
      <c r="FD504" t="s">
        <v>19340</v>
      </c>
      <c r="FE504" t="s">
        <v>281</v>
      </c>
      <c r="FF504" s="1">
        <v>46145.633321759262</v>
      </c>
      <c r="FG504">
        <v>1.03</v>
      </c>
      <c r="FH504">
        <v>0</v>
      </c>
      <c r="FI504">
        <v>2</v>
      </c>
      <c r="FM504" t="s">
        <v>17949</v>
      </c>
    </row>
    <row r="505" spans="1:169" x14ac:dyDescent="0.3">
      <c r="A505">
        <v>0</v>
      </c>
      <c r="B505" t="s">
        <v>17916</v>
      </c>
      <c r="C505" t="s">
        <v>17916</v>
      </c>
      <c r="E505" t="s">
        <v>17918</v>
      </c>
      <c r="F505">
        <v>46168.291666666664</v>
      </c>
      <c r="G505">
        <v>2026</v>
      </c>
      <c r="H505">
        <v>5</v>
      </c>
      <c r="I505">
        <v>26</v>
      </c>
      <c r="J505" t="s">
        <v>17963</v>
      </c>
      <c r="O505" t="s">
        <v>19059</v>
      </c>
      <c r="P505">
        <v>2026</v>
      </c>
      <c r="Q505">
        <v>5</v>
      </c>
      <c r="R505">
        <v>5</v>
      </c>
      <c r="S505" t="s">
        <v>24602</v>
      </c>
      <c r="T505" t="s">
        <v>24603</v>
      </c>
      <c r="V505" t="s">
        <v>18063</v>
      </c>
      <c r="Y505" t="s">
        <v>17916</v>
      </c>
      <c r="AB505" t="s">
        <v>251</v>
      </c>
      <c r="AC505" t="s">
        <v>18065</v>
      </c>
      <c r="AD505">
        <v>1000008203951</v>
      </c>
      <c r="AF505" t="s">
        <v>24604</v>
      </c>
      <c r="AG505" t="s">
        <v>24605</v>
      </c>
      <c r="AH505" t="s">
        <v>24606</v>
      </c>
      <c r="AI505" t="s">
        <v>24607</v>
      </c>
      <c r="AJ505" t="s">
        <v>24608</v>
      </c>
      <c r="AK505" t="s">
        <v>693</v>
      </c>
      <c r="AL505" t="s">
        <v>24605</v>
      </c>
      <c r="AM505" t="s">
        <v>24609</v>
      </c>
      <c r="AN505" t="s">
        <v>24607</v>
      </c>
      <c r="AO505" t="s">
        <v>693</v>
      </c>
      <c r="AP505" t="s">
        <v>24609</v>
      </c>
      <c r="AR505" t="s">
        <v>24609</v>
      </c>
      <c r="AS505" t="s">
        <v>24609</v>
      </c>
      <c r="AT505" t="s">
        <v>24610</v>
      </c>
      <c r="AU505" t="s">
        <v>24611</v>
      </c>
      <c r="AV505" t="s">
        <v>24612</v>
      </c>
      <c r="AW505" t="s">
        <v>230</v>
      </c>
      <c r="AX505" t="s">
        <v>230</v>
      </c>
      <c r="AY505" t="s">
        <v>380</v>
      </c>
      <c r="AZ505" t="s">
        <v>380</v>
      </c>
      <c r="BA505" t="s">
        <v>18076</v>
      </c>
      <c r="BB505" s="1">
        <v>46147.38177083333</v>
      </c>
      <c r="BC505">
        <v>2026</v>
      </c>
      <c r="BD505">
        <v>5</v>
      </c>
      <c r="BE505">
        <v>5</v>
      </c>
      <c r="BF505" t="s">
        <v>24613</v>
      </c>
      <c r="BG505" t="s">
        <v>18130</v>
      </c>
      <c r="BH505" t="s">
        <v>17936</v>
      </c>
      <c r="BJ505" t="s">
        <v>24614</v>
      </c>
      <c r="BL505" t="s">
        <v>300</v>
      </c>
      <c r="BM505" t="s">
        <v>23165</v>
      </c>
      <c r="BN505" t="s">
        <v>3306</v>
      </c>
      <c r="BO505" t="s">
        <v>23166</v>
      </c>
      <c r="BP505" t="s">
        <v>1863</v>
      </c>
      <c r="BQ505" t="s">
        <v>24615</v>
      </c>
      <c r="BR505" t="s">
        <v>24616</v>
      </c>
      <c r="BS505" t="s">
        <v>19059</v>
      </c>
      <c r="BT505">
        <v>2026</v>
      </c>
      <c r="BU505">
        <v>5</v>
      </c>
      <c r="BV505">
        <v>5</v>
      </c>
      <c r="BY505" t="s">
        <v>386</v>
      </c>
      <c r="BZ505" t="s">
        <v>18083</v>
      </c>
      <c r="CA505" s="1">
        <v>46147.381249999999</v>
      </c>
      <c r="CB505" s="2">
        <v>46148</v>
      </c>
      <c r="CE505" t="s">
        <v>2810</v>
      </c>
      <c r="CY505" s="1"/>
      <c r="DQ505" t="s">
        <v>17918</v>
      </c>
      <c r="DR505" t="s">
        <v>693</v>
      </c>
      <c r="DS505" t="s">
        <v>693</v>
      </c>
      <c r="DT505" t="s">
        <v>693</v>
      </c>
      <c r="DV505" t="s">
        <v>693</v>
      </c>
      <c r="EA505" t="s">
        <v>693</v>
      </c>
      <c r="EB505" t="s">
        <v>693</v>
      </c>
      <c r="EP505" t="s">
        <v>24309</v>
      </c>
      <c r="EQ505" t="s">
        <v>18084</v>
      </c>
      <c r="ES505" t="s">
        <v>281</v>
      </c>
      <c r="ET505" t="s">
        <v>24310</v>
      </c>
      <c r="EU505" t="s">
        <v>17947</v>
      </c>
      <c r="EZ505" t="s">
        <v>270</v>
      </c>
      <c r="FB505" t="s">
        <v>281</v>
      </c>
      <c r="FD505" t="s">
        <v>18133</v>
      </c>
      <c r="FE505" t="s">
        <v>281</v>
      </c>
      <c r="FF505" s="1">
        <v>46147.46671296296</v>
      </c>
      <c r="FG505">
        <v>2.04</v>
      </c>
      <c r="FH505">
        <v>0</v>
      </c>
      <c r="FI505">
        <v>4</v>
      </c>
      <c r="FM505" t="s">
        <v>17949</v>
      </c>
    </row>
    <row r="506" spans="1:169" x14ac:dyDescent="0.3">
      <c r="A506">
        <v>0</v>
      </c>
      <c r="B506" t="s">
        <v>17917</v>
      </c>
      <c r="C506" t="s">
        <v>17917</v>
      </c>
      <c r="D506" t="s">
        <v>18601</v>
      </c>
      <c r="E506" t="s">
        <v>17918</v>
      </c>
      <c r="F506">
        <v>46158.291666666664</v>
      </c>
      <c r="G506">
        <v>2026</v>
      </c>
      <c r="H506">
        <v>5</v>
      </c>
      <c r="I506">
        <v>16</v>
      </c>
      <c r="J506" t="s">
        <v>17963</v>
      </c>
      <c r="O506" t="s">
        <v>19059</v>
      </c>
      <c r="P506">
        <v>2026</v>
      </c>
      <c r="Q506">
        <v>5</v>
      </c>
      <c r="R506">
        <v>5</v>
      </c>
      <c r="S506" t="s">
        <v>24617</v>
      </c>
      <c r="T506" t="s">
        <v>24618</v>
      </c>
      <c r="V506" t="s">
        <v>18092</v>
      </c>
      <c r="Y506" t="s">
        <v>17916</v>
      </c>
      <c r="AB506" t="s">
        <v>251</v>
      </c>
      <c r="AC506" t="s">
        <v>17924</v>
      </c>
      <c r="AD506">
        <v>1000008204780</v>
      </c>
      <c r="AF506" t="s">
        <v>24619</v>
      </c>
      <c r="AI506" t="s">
        <v>24620</v>
      </c>
      <c r="AJ506" t="s">
        <v>24621</v>
      </c>
      <c r="AK506" t="s">
        <v>693</v>
      </c>
      <c r="AM506" t="s">
        <v>24622</v>
      </c>
      <c r="AN506" t="s">
        <v>24620</v>
      </c>
      <c r="AO506" t="s">
        <v>693</v>
      </c>
      <c r="AR506" t="s">
        <v>24622</v>
      </c>
      <c r="AT506" t="s">
        <v>24623</v>
      </c>
      <c r="AU506" t="s">
        <v>24624</v>
      </c>
      <c r="AV506" t="s">
        <v>24625</v>
      </c>
      <c r="AW506" t="s">
        <v>230</v>
      </c>
      <c r="AX506" t="s">
        <v>230</v>
      </c>
      <c r="AY506" t="s">
        <v>380</v>
      </c>
      <c r="AZ506" t="s">
        <v>380</v>
      </c>
      <c r="BA506" t="s">
        <v>255</v>
      </c>
      <c r="BB506" s="1">
        <v>46147.491493055553</v>
      </c>
      <c r="BC506">
        <v>2026</v>
      </c>
      <c r="BD506">
        <v>5</v>
      </c>
      <c r="BE506">
        <v>5</v>
      </c>
      <c r="BF506" t="s">
        <v>18338</v>
      </c>
      <c r="BG506" t="s">
        <v>18130</v>
      </c>
      <c r="BH506" t="s">
        <v>17936</v>
      </c>
      <c r="BJ506" t="s">
        <v>24622</v>
      </c>
      <c r="BL506" t="s">
        <v>300</v>
      </c>
      <c r="BM506" t="s">
        <v>23165</v>
      </c>
      <c r="BN506" t="s">
        <v>3306</v>
      </c>
      <c r="BO506" t="s">
        <v>23166</v>
      </c>
      <c r="BP506" t="s">
        <v>3489</v>
      </c>
      <c r="BQ506" t="s">
        <v>24626</v>
      </c>
      <c r="BR506" t="s">
        <v>24627</v>
      </c>
      <c r="BS506" t="s">
        <v>19059</v>
      </c>
      <c r="BT506">
        <v>2026</v>
      </c>
      <c r="BU506">
        <v>5</v>
      </c>
      <c r="BV506">
        <v>5</v>
      </c>
      <c r="BY506" t="s">
        <v>693</v>
      </c>
      <c r="BZ506" t="s">
        <v>17943</v>
      </c>
      <c r="CA506" s="1">
        <v>46147.490972222222</v>
      </c>
      <c r="CB506" s="2">
        <v>46148</v>
      </c>
      <c r="CE506" t="s">
        <v>2810</v>
      </c>
      <c r="CY506" s="1"/>
      <c r="DQ506" t="s">
        <v>17918</v>
      </c>
      <c r="DS506" t="s">
        <v>693</v>
      </c>
      <c r="EP506" t="s">
        <v>24309</v>
      </c>
      <c r="EQ506" t="s">
        <v>255</v>
      </c>
      <c r="ER506" t="s">
        <v>17945</v>
      </c>
      <c r="ES506" t="s">
        <v>281</v>
      </c>
      <c r="ET506" t="s">
        <v>24310</v>
      </c>
      <c r="EU506" t="s">
        <v>17962</v>
      </c>
      <c r="EZ506" t="s">
        <v>270</v>
      </c>
      <c r="FB506" t="s">
        <v>281</v>
      </c>
      <c r="FD506" t="s">
        <v>17948</v>
      </c>
      <c r="FE506" t="s">
        <v>281</v>
      </c>
      <c r="FF506" s="1">
        <v>46147.550011574072</v>
      </c>
      <c r="FG506">
        <v>1.4</v>
      </c>
      <c r="FH506">
        <v>0</v>
      </c>
      <c r="FI506">
        <v>6</v>
      </c>
      <c r="FM506" t="s">
        <v>17949</v>
      </c>
    </row>
    <row r="507" spans="1:169" x14ac:dyDescent="0.3">
      <c r="A507">
        <v>0</v>
      </c>
      <c r="B507" t="s">
        <v>17916</v>
      </c>
      <c r="C507" t="s">
        <v>17916</v>
      </c>
      <c r="E507" t="s">
        <v>17918</v>
      </c>
      <c r="F507">
        <v>46157.291666666664</v>
      </c>
      <c r="G507">
        <v>2026</v>
      </c>
      <c r="H507">
        <v>5</v>
      </c>
      <c r="I507">
        <v>15</v>
      </c>
      <c r="J507" t="s">
        <v>17963</v>
      </c>
      <c r="O507" t="s">
        <v>19059</v>
      </c>
      <c r="P507">
        <v>2026</v>
      </c>
      <c r="Q507">
        <v>5</v>
      </c>
      <c r="R507">
        <v>5</v>
      </c>
      <c r="S507" t="s">
        <v>24628</v>
      </c>
      <c r="T507" t="s">
        <v>24629</v>
      </c>
      <c r="V507" t="s">
        <v>17923</v>
      </c>
      <c r="Y507" t="s">
        <v>17916</v>
      </c>
      <c r="AB507" t="s">
        <v>251</v>
      </c>
      <c r="AC507" t="s">
        <v>18065</v>
      </c>
      <c r="AD507">
        <v>1000008205525</v>
      </c>
      <c r="AF507" t="s">
        <v>24630</v>
      </c>
      <c r="AG507" t="s">
        <v>24631</v>
      </c>
      <c r="AH507" t="s">
        <v>24632</v>
      </c>
      <c r="AI507" t="s">
        <v>24633</v>
      </c>
      <c r="AJ507" t="s">
        <v>24634</v>
      </c>
      <c r="AK507" t="s">
        <v>693</v>
      </c>
      <c r="AL507" t="s">
        <v>24631</v>
      </c>
      <c r="AM507" t="s">
        <v>18071</v>
      </c>
      <c r="AN507" t="s">
        <v>24633</v>
      </c>
      <c r="AO507" t="s">
        <v>693</v>
      </c>
      <c r="AP507" t="s">
        <v>24635</v>
      </c>
      <c r="AR507" t="s">
        <v>18071</v>
      </c>
      <c r="AS507" t="s">
        <v>24635</v>
      </c>
      <c r="AT507" t="s">
        <v>24636</v>
      </c>
      <c r="AU507" t="s">
        <v>24637</v>
      </c>
      <c r="AV507" t="s">
        <v>24638</v>
      </c>
      <c r="AW507" t="s">
        <v>230</v>
      </c>
      <c r="AX507" t="s">
        <v>230</v>
      </c>
      <c r="AY507" t="s">
        <v>1322</v>
      </c>
      <c r="AZ507" t="s">
        <v>1322</v>
      </c>
      <c r="BA507" t="s">
        <v>18076</v>
      </c>
      <c r="BB507" s="1">
        <v>46147.604050925926</v>
      </c>
      <c r="BC507">
        <v>2026</v>
      </c>
      <c r="BD507">
        <v>5</v>
      </c>
      <c r="BE507">
        <v>5</v>
      </c>
      <c r="BF507" t="s">
        <v>18077</v>
      </c>
      <c r="BG507" t="s">
        <v>17935</v>
      </c>
      <c r="BH507" t="s">
        <v>17936</v>
      </c>
      <c r="BJ507" t="s">
        <v>24639</v>
      </c>
      <c r="BL507" t="s">
        <v>300</v>
      </c>
      <c r="BM507" t="s">
        <v>23165</v>
      </c>
      <c r="BN507" t="s">
        <v>3306</v>
      </c>
      <c r="BO507" t="s">
        <v>23166</v>
      </c>
      <c r="BP507" t="s">
        <v>3554</v>
      </c>
      <c r="BQ507" t="s">
        <v>24450</v>
      </c>
      <c r="BR507" t="s">
        <v>24640</v>
      </c>
      <c r="BS507" t="s">
        <v>19059</v>
      </c>
      <c r="BT507">
        <v>2026</v>
      </c>
      <c r="BU507">
        <v>5</v>
      </c>
      <c r="BV507">
        <v>5</v>
      </c>
      <c r="BY507" t="s">
        <v>304</v>
      </c>
      <c r="BZ507" t="s">
        <v>18083</v>
      </c>
      <c r="CA507" s="1">
        <v>46147.603472222225</v>
      </c>
      <c r="CB507" s="2">
        <v>46148</v>
      </c>
      <c r="CE507" t="s">
        <v>2810</v>
      </c>
      <c r="CY507" s="1"/>
      <c r="DQ507" t="s">
        <v>17918</v>
      </c>
      <c r="DR507" t="s">
        <v>693</v>
      </c>
      <c r="DS507" t="s">
        <v>693</v>
      </c>
      <c r="DT507" t="s">
        <v>693</v>
      </c>
      <c r="DV507" t="s">
        <v>693</v>
      </c>
      <c r="EA507" t="s">
        <v>693</v>
      </c>
      <c r="EB507" t="s">
        <v>693</v>
      </c>
      <c r="EP507" t="s">
        <v>24309</v>
      </c>
      <c r="EQ507" t="s">
        <v>18084</v>
      </c>
      <c r="ES507" t="s">
        <v>281</v>
      </c>
      <c r="ET507" t="s">
        <v>24310</v>
      </c>
      <c r="EU507" t="s">
        <v>17947</v>
      </c>
      <c r="EZ507" t="s">
        <v>270</v>
      </c>
      <c r="FB507" t="s">
        <v>281</v>
      </c>
      <c r="FD507" t="s">
        <v>18087</v>
      </c>
      <c r="FE507" t="s">
        <v>281</v>
      </c>
      <c r="FF507" s="1">
        <v>46147.63349537037</v>
      </c>
      <c r="FG507">
        <v>0.71</v>
      </c>
      <c r="FH507">
        <v>0</v>
      </c>
      <c r="FI507">
        <v>4</v>
      </c>
      <c r="FM507" t="s">
        <v>17949</v>
      </c>
    </row>
    <row r="508" spans="1:169" x14ac:dyDescent="0.3">
      <c r="A508">
        <v>0</v>
      </c>
      <c r="B508" t="s">
        <v>17917</v>
      </c>
      <c r="C508" t="s">
        <v>17917</v>
      </c>
      <c r="D508" t="s">
        <v>21949</v>
      </c>
      <c r="E508" t="s">
        <v>17918</v>
      </c>
      <c r="F508">
        <v>46157.291666666664</v>
      </c>
      <c r="G508">
        <v>2026</v>
      </c>
      <c r="H508">
        <v>5</v>
      </c>
      <c r="I508">
        <v>15</v>
      </c>
      <c r="J508" t="s">
        <v>17963</v>
      </c>
      <c r="O508" t="s">
        <v>18917</v>
      </c>
      <c r="P508">
        <v>2026</v>
      </c>
      <c r="Q508">
        <v>5</v>
      </c>
      <c r="R508">
        <v>6</v>
      </c>
      <c r="S508" t="s">
        <v>24641</v>
      </c>
      <c r="T508" t="s">
        <v>24642</v>
      </c>
      <c r="Y508" t="s">
        <v>17916</v>
      </c>
      <c r="AB508" t="s">
        <v>251</v>
      </c>
      <c r="AC508" t="s">
        <v>17924</v>
      </c>
      <c r="AD508">
        <v>1000008207047</v>
      </c>
      <c r="AF508" t="s">
        <v>24643</v>
      </c>
      <c r="AI508" t="s">
        <v>24644</v>
      </c>
      <c r="AJ508" t="s">
        <v>24645</v>
      </c>
      <c r="AK508" t="s">
        <v>693</v>
      </c>
      <c r="AM508" t="s">
        <v>18485</v>
      </c>
      <c r="AN508" t="s">
        <v>24644</v>
      </c>
      <c r="AO508" t="s">
        <v>693</v>
      </c>
      <c r="AP508" t="s">
        <v>18486</v>
      </c>
      <c r="AR508" t="s">
        <v>18485</v>
      </c>
      <c r="AS508" t="s">
        <v>18486</v>
      </c>
      <c r="AT508" t="s">
        <v>24646</v>
      </c>
      <c r="AU508" t="s">
        <v>24647</v>
      </c>
      <c r="AV508" t="s">
        <v>24648</v>
      </c>
      <c r="AW508" t="s">
        <v>230</v>
      </c>
      <c r="AX508" t="s">
        <v>230</v>
      </c>
      <c r="AY508" t="s">
        <v>380</v>
      </c>
      <c r="AZ508" t="s">
        <v>380</v>
      </c>
      <c r="BA508" t="s">
        <v>255</v>
      </c>
      <c r="BB508" s="1">
        <v>46148.379652777781</v>
      </c>
      <c r="BC508">
        <v>2026</v>
      </c>
      <c r="BD508">
        <v>5</v>
      </c>
      <c r="BE508">
        <v>6</v>
      </c>
      <c r="BF508" t="s">
        <v>18100</v>
      </c>
      <c r="BG508" t="s">
        <v>18130</v>
      </c>
      <c r="BH508" t="s">
        <v>17936</v>
      </c>
      <c r="BJ508" t="s">
        <v>24649</v>
      </c>
      <c r="BL508" t="s">
        <v>300</v>
      </c>
      <c r="BM508" t="s">
        <v>23165</v>
      </c>
      <c r="BN508" t="s">
        <v>3306</v>
      </c>
      <c r="BO508" t="s">
        <v>23166</v>
      </c>
      <c r="BP508" t="s">
        <v>3619</v>
      </c>
      <c r="BQ508" t="s">
        <v>24650</v>
      </c>
      <c r="BR508" t="s">
        <v>24651</v>
      </c>
      <c r="BS508" t="s">
        <v>18917</v>
      </c>
      <c r="BT508">
        <v>2026</v>
      </c>
      <c r="BU508">
        <v>5</v>
      </c>
      <c r="BV508">
        <v>6</v>
      </c>
      <c r="BZ508" t="s">
        <v>17943</v>
      </c>
      <c r="CA508" s="1">
        <v>46148.379166666666</v>
      </c>
      <c r="CB508" s="2">
        <v>46149</v>
      </c>
      <c r="CE508" t="s">
        <v>2810</v>
      </c>
      <c r="CY508" s="1"/>
      <c r="DQ508" t="s">
        <v>17918</v>
      </c>
      <c r="DS508" t="s">
        <v>693</v>
      </c>
      <c r="EP508" t="s">
        <v>24309</v>
      </c>
      <c r="EQ508" t="s">
        <v>255</v>
      </c>
      <c r="ER508" t="s">
        <v>17945</v>
      </c>
      <c r="ES508" t="s">
        <v>281</v>
      </c>
      <c r="ET508" t="s">
        <v>24310</v>
      </c>
      <c r="EU508" t="s">
        <v>17962</v>
      </c>
      <c r="EZ508" t="s">
        <v>394</v>
      </c>
      <c r="FB508" t="s">
        <v>279</v>
      </c>
      <c r="FC508" t="s">
        <v>18518</v>
      </c>
      <c r="FE508" t="s">
        <v>281</v>
      </c>
      <c r="FF508" s="1"/>
      <c r="FI508">
        <v>4</v>
      </c>
      <c r="FM508" t="s">
        <v>17949</v>
      </c>
    </row>
    <row r="509" spans="1:169" x14ac:dyDescent="0.3">
      <c r="A509">
        <v>0</v>
      </c>
      <c r="B509" t="s">
        <v>17917</v>
      </c>
      <c r="C509" t="s">
        <v>17917</v>
      </c>
      <c r="D509" t="s">
        <v>24652</v>
      </c>
      <c r="E509" t="s">
        <v>17918</v>
      </c>
      <c r="F509">
        <v>46158.291666666664</v>
      </c>
      <c r="G509">
        <v>2026</v>
      </c>
      <c r="H509">
        <v>5</v>
      </c>
      <c r="I509">
        <v>16</v>
      </c>
      <c r="J509" t="s">
        <v>17963</v>
      </c>
      <c r="O509" t="s">
        <v>18089</v>
      </c>
      <c r="P509">
        <v>2026</v>
      </c>
      <c r="Q509">
        <v>5</v>
      </c>
      <c r="R509">
        <v>7</v>
      </c>
      <c r="S509" t="s">
        <v>24653</v>
      </c>
      <c r="T509" t="s">
        <v>24654</v>
      </c>
      <c r="Y509" t="s">
        <v>17916</v>
      </c>
      <c r="AB509" t="s">
        <v>251</v>
      </c>
      <c r="AC509" t="s">
        <v>18065</v>
      </c>
      <c r="AD509">
        <v>1000008211639</v>
      </c>
      <c r="AG509" t="s">
        <v>24655</v>
      </c>
      <c r="AH509" t="s">
        <v>24656</v>
      </c>
      <c r="AI509" t="s">
        <v>24657</v>
      </c>
      <c r="AJ509" t="s">
        <v>24658</v>
      </c>
      <c r="AK509" t="s">
        <v>693</v>
      </c>
      <c r="AL509" t="s">
        <v>24655</v>
      </c>
      <c r="AM509" t="s">
        <v>24659</v>
      </c>
      <c r="AN509" t="s">
        <v>24657</v>
      </c>
      <c r="AO509" t="s">
        <v>693</v>
      </c>
      <c r="AR509" t="s">
        <v>24659</v>
      </c>
      <c r="AT509" t="s">
        <v>24660</v>
      </c>
      <c r="AU509" t="s">
        <v>24661</v>
      </c>
      <c r="AV509" t="s">
        <v>24662</v>
      </c>
      <c r="AW509" t="s">
        <v>230</v>
      </c>
      <c r="AX509" t="s">
        <v>230</v>
      </c>
      <c r="AY509" t="s">
        <v>380</v>
      </c>
      <c r="AZ509" t="s">
        <v>380</v>
      </c>
      <c r="BA509" t="s">
        <v>18076</v>
      </c>
      <c r="BB509" s="1">
        <v>46149.527106481481</v>
      </c>
      <c r="BC509">
        <v>2026</v>
      </c>
      <c r="BD509">
        <v>5</v>
      </c>
      <c r="BE509">
        <v>7</v>
      </c>
      <c r="BF509" t="s">
        <v>18129</v>
      </c>
      <c r="BG509" t="s">
        <v>18130</v>
      </c>
      <c r="BH509" t="s">
        <v>17936</v>
      </c>
      <c r="BJ509" t="s">
        <v>24659</v>
      </c>
      <c r="BL509" t="s">
        <v>300</v>
      </c>
      <c r="BM509" t="s">
        <v>23165</v>
      </c>
      <c r="BN509" t="s">
        <v>3306</v>
      </c>
      <c r="BO509" t="s">
        <v>23166</v>
      </c>
      <c r="BP509" t="s">
        <v>3465</v>
      </c>
      <c r="BQ509" t="s">
        <v>24663</v>
      </c>
      <c r="BR509" t="s">
        <v>24664</v>
      </c>
      <c r="BS509" t="s">
        <v>18089</v>
      </c>
      <c r="BT509">
        <v>2026</v>
      </c>
      <c r="BU509">
        <v>5</v>
      </c>
      <c r="BV509">
        <v>7</v>
      </c>
      <c r="BY509" t="s">
        <v>386</v>
      </c>
      <c r="BZ509" t="s">
        <v>18083</v>
      </c>
      <c r="CA509" s="1">
        <v>46149.527083333334</v>
      </c>
      <c r="CB509" s="2">
        <v>46150</v>
      </c>
      <c r="CE509" t="s">
        <v>2810</v>
      </c>
      <c r="CY509" s="1"/>
      <c r="DQ509" t="s">
        <v>17918</v>
      </c>
      <c r="DR509" t="s">
        <v>693</v>
      </c>
      <c r="DS509" t="s">
        <v>693</v>
      </c>
      <c r="DT509" t="s">
        <v>693</v>
      </c>
      <c r="DV509" t="s">
        <v>693</v>
      </c>
      <c r="EA509" t="s">
        <v>693</v>
      </c>
      <c r="EB509" t="s">
        <v>693</v>
      </c>
      <c r="EP509" t="s">
        <v>24309</v>
      </c>
      <c r="EQ509" t="s">
        <v>18084</v>
      </c>
      <c r="ES509" t="s">
        <v>281</v>
      </c>
      <c r="ET509" t="s">
        <v>24310</v>
      </c>
      <c r="EU509" t="s">
        <v>17962</v>
      </c>
      <c r="EZ509" t="s">
        <v>270</v>
      </c>
      <c r="FB509" t="s">
        <v>281</v>
      </c>
      <c r="FD509" t="s">
        <v>18133</v>
      </c>
      <c r="FE509" t="s">
        <v>281</v>
      </c>
      <c r="FF509" s="1">
        <v>46153.425162037034</v>
      </c>
      <c r="FG509">
        <v>93.55</v>
      </c>
      <c r="FH509">
        <v>4</v>
      </c>
      <c r="FI509">
        <v>2</v>
      </c>
      <c r="FM509" t="s">
        <v>17949</v>
      </c>
    </row>
    <row r="510" spans="1:169" x14ac:dyDescent="0.3">
      <c r="A510">
        <v>0</v>
      </c>
      <c r="B510" t="s">
        <v>17916</v>
      </c>
      <c r="C510" t="s">
        <v>17916</v>
      </c>
      <c r="E510" t="s">
        <v>17918</v>
      </c>
      <c r="F510">
        <v>46158.291666666664</v>
      </c>
      <c r="G510">
        <v>2026</v>
      </c>
      <c r="H510">
        <v>5</v>
      </c>
      <c r="I510">
        <v>16</v>
      </c>
      <c r="J510" t="s">
        <v>17963</v>
      </c>
      <c r="O510" t="s">
        <v>18118</v>
      </c>
      <c r="P510">
        <v>2026</v>
      </c>
      <c r="Q510">
        <v>5</v>
      </c>
      <c r="R510">
        <v>8</v>
      </c>
      <c r="S510" t="s">
        <v>24665</v>
      </c>
      <c r="T510" t="s">
        <v>24666</v>
      </c>
      <c r="V510" t="s">
        <v>18063</v>
      </c>
      <c r="Y510" t="s">
        <v>17916</v>
      </c>
      <c r="AB510" t="s">
        <v>251</v>
      </c>
      <c r="AC510" t="s">
        <v>17924</v>
      </c>
      <c r="AD510">
        <v>1000008213754</v>
      </c>
      <c r="AF510" t="s">
        <v>24667</v>
      </c>
      <c r="AI510" t="s">
        <v>24668</v>
      </c>
      <c r="AJ510" t="s">
        <v>24669</v>
      </c>
      <c r="AK510" t="s">
        <v>693</v>
      </c>
      <c r="AN510" t="s">
        <v>24668</v>
      </c>
      <c r="AO510" t="s">
        <v>693</v>
      </c>
      <c r="AT510" t="s">
        <v>24670</v>
      </c>
      <c r="AU510" t="s">
        <v>24671</v>
      </c>
      <c r="AV510" t="s">
        <v>24672</v>
      </c>
      <c r="AW510" t="s">
        <v>230</v>
      </c>
      <c r="AX510" t="s">
        <v>230</v>
      </c>
      <c r="AY510" t="s">
        <v>380</v>
      </c>
      <c r="AZ510" t="s">
        <v>380</v>
      </c>
      <c r="BA510" t="s">
        <v>255</v>
      </c>
      <c r="BB510" s="1">
        <v>46150.390868055554</v>
      </c>
      <c r="BC510">
        <v>2026</v>
      </c>
      <c r="BD510">
        <v>5</v>
      </c>
      <c r="BE510">
        <v>8</v>
      </c>
      <c r="BF510" t="s">
        <v>18010</v>
      </c>
      <c r="BG510" t="s">
        <v>18130</v>
      </c>
      <c r="BH510" t="s">
        <v>17936</v>
      </c>
      <c r="BJ510" t="s">
        <v>24673</v>
      </c>
      <c r="BL510" t="s">
        <v>300</v>
      </c>
      <c r="BM510" t="s">
        <v>23165</v>
      </c>
      <c r="BN510" t="s">
        <v>3306</v>
      </c>
      <c r="BO510" t="s">
        <v>23166</v>
      </c>
      <c r="BP510" t="s">
        <v>3019</v>
      </c>
      <c r="BQ510" t="s">
        <v>24601</v>
      </c>
      <c r="BR510" t="s">
        <v>24674</v>
      </c>
      <c r="BS510" t="s">
        <v>18118</v>
      </c>
      <c r="BT510">
        <v>2026</v>
      </c>
      <c r="BU510">
        <v>5</v>
      </c>
      <c r="BV510">
        <v>8</v>
      </c>
      <c r="BY510" t="s">
        <v>693</v>
      </c>
      <c r="BZ510" t="s">
        <v>17943</v>
      </c>
      <c r="CA510" s="1">
        <v>46150.390277777777</v>
      </c>
      <c r="CB510" s="2">
        <v>46151</v>
      </c>
      <c r="CE510" t="s">
        <v>2810</v>
      </c>
      <c r="CY510" s="1"/>
      <c r="DQ510" t="s">
        <v>17918</v>
      </c>
      <c r="DS510" t="s">
        <v>693</v>
      </c>
      <c r="EP510" t="s">
        <v>24309</v>
      </c>
      <c r="EQ510" t="s">
        <v>255</v>
      </c>
      <c r="ER510" t="s">
        <v>17945</v>
      </c>
      <c r="ES510" t="s">
        <v>281</v>
      </c>
      <c r="ET510" t="s">
        <v>24310</v>
      </c>
      <c r="EU510" t="s">
        <v>17947</v>
      </c>
      <c r="EZ510" t="s">
        <v>270</v>
      </c>
      <c r="FB510" t="s">
        <v>281</v>
      </c>
      <c r="FD510" t="s">
        <v>17948</v>
      </c>
      <c r="FE510" t="s">
        <v>281</v>
      </c>
      <c r="FF510" s="1">
        <v>46150.42528935185</v>
      </c>
      <c r="FG510">
        <v>0.83</v>
      </c>
      <c r="FH510">
        <v>0</v>
      </c>
      <c r="FI510">
        <v>4</v>
      </c>
      <c r="FM510" t="s">
        <v>17949</v>
      </c>
    </row>
    <row r="511" spans="1:169" x14ac:dyDescent="0.3">
      <c r="A511">
        <v>0</v>
      </c>
      <c r="B511" t="s">
        <v>17916</v>
      </c>
      <c r="C511" t="s">
        <v>17916</v>
      </c>
      <c r="E511" t="s">
        <v>17918</v>
      </c>
      <c r="F511">
        <v>46158.5</v>
      </c>
      <c r="G511">
        <v>2026</v>
      </c>
      <c r="H511">
        <v>5</v>
      </c>
      <c r="I511">
        <v>16</v>
      </c>
      <c r="J511" t="s">
        <v>17919</v>
      </c>
      <c r="O511" t="s">
        <v>18118</v>
      </c>
      <c r="P511">
        <v>2026</v>
      </c>
      <c r="Q511">
        <v>5</v>
      </c>
      <c r="R511">
        <v>8</v>
      </c>
      <c r="S511" t="s">
        <v>24675</v>
      </c>
      <c r="T511" t="s">
        <v>24676</v>
      </c>
      <c r="V511" t="s">
        <v>17923</v>
      </c>
      <c r="Y511" t="s">
        <v>17916</v>
      </c>
      <c r="AB511" t="s">
        <v>251</v>
      </c>
      <c r="AC511" t="s">
        <v>17924</v>
      </c>
      <c r="AD511">
        <v>1000008214825</v>
      </c>
      <c r="AG511" t="s">
        <v>24677</v>
      </c>
      <c r="AI511" t="s">
        <v>24678</v>
      </c>
      <c r="AJ511" t="s">
        <v>24679</v>
      </c>
      <c r="AK511" t="s">
        <v>693</v>
      </c>
      <c r="AM511" t="s">
        <v>24680</v>
      </c>
      <c r="AN511" t="s">
        <v>24678</v>
      </c>
      <c r="AO511" t="s">
        <v>693</v>
      </c>
      <c r="AP511" t="s">
        <v>24681</v>
      </c>
      <c r="AR511" t="s">
        <v>24680</v>
      </c>
      <c r="AS511" t="s">
        <v>24681</v>
      </c>
      <c r="AT511" t="s">
        <v>24682</v>
      </c>
      <c r="AU511" t="s">
        <v>24683</v>
      </c>
      <c r="AV511" t="s">
        <v>24684</v>
      </c>
      <c r="AW511" t="s">
        <v>230</v>
      </c>
      <c r="AX511" t="s">
        <v>230</v>
      </c>
      <c r="AY511" t="s">
        <v>380</v>
      </c>
      <c r="AZ511" t="s">
        <v>380</v>
      </c>
      <c r="BA511" t="s">
        <v>255</v>
      </c>
      <c r="BB511" s="1">
        <v>46150.552361111113</v>
      </c>
      <c r="BC511">
        <v>2026</v>
      </c>
      <c r="BD511">
        <v>5</v>
      </c>
      <c r="BE511">
        <v>8</v>
      </c>
      <c r="BF511" t="s">
        <v>18100</v>
      </c>
      <c r="BG511" t="s">
        <v>18130</v>
      </c>
      <c r="BH511" t="s">
        <v>17936</v>
      </c>
      <c r="BJ511" t="s">
        <v>24681</v>
      </c>
      <c r="BL511" t="s">
        <v>300</v>
      </c>
      <c r="BM511" t="s">
        <v>23165</v>
      </c>
      <c r="BN511" t="s">
        <v>3306</v>
      </c>
      <c r="BO511" t="s">
        <v>23166</v>
      </c>
      <c r="BP511" t="s">
        <v>1826</v>
      </c>
      <c r="BQ511" t="s">
        <v>24685</v>
      </c>
      <c r="BR511" t="s">
        <v>24686</v>
      </c>
      <c r="BS511" t="s">
        <v>18118</v>
      </c>
      <c r="BT511">
        <v>2026</v>
      </c>
      <c r="BU511">
        <v>5</v>
      </c>
      <c r="BV511">
        <v>8</v>
      </c>
      <c r="BY511" t="s">
        <v>693</v>
      </c>
      <c r="BZ511" t="s">
        <v>17943</v>
      </c>
      <c r="CA511" s="1">
        <v>46150.552083333336</v>
      </c>
      <c r="CB511" s="2">
        <v>46151</v>
      </c>
      <c r="CE511" t="s">
        <v>2810</v>
      </c>
      <c r="CY511" s="1"/>
      <c r="DQ511" t="s">
        <v>17918</v>
      </c>
      <c r="DS511" t="s">
        <v>693</v>
      </c>
      <c r="EP511" t="s">
        <v>24309</v>
      </c>
      <c r="EQ511" t="s">
        <v>255</v>
      </c>
      <c r="ER511" t="s">
        <v>17945</v>
      </c>
      <c r="ES511" t="s">
        <v>281</v>
      </c>
      <c r="ET511" t="s">
        <v>24310</v>
      </c>
      <c r="EU511" t="s">
        <v>17947</v>
      </c>
      <c r="EZ511" t="s">
        <v>270</v>
      </c>
      <c r="FB511" t="s">
        <v>281</v>
      </c>
      <c r="FD511" t="s">
        <v>17948</v>
      </c>
      <c r="FE511" t="s">
        <v>281</v>
      </c>
      <c r="FF511" s="1">
        <v>46150.591921296298</v>
      </c>
      <c r="FG511">
        <v>0.95</v>
      </c>
      <c r="FH511">
        <v>0</v>
      </c>
      <c r="FI511">
        <v>3</v>
      </c>
      <c r="FM511" t="s">
        <v>17949</v>
      </c>
    </row>
    <row r="512" spans="1:169" x14ac:dyDescent="0.3">
      <c r="A512">
        <v>0</v>
      </c>
      <c r="B512" t="s">
        <v>17917</v>
      </c>
      <c r="C512" t="s">
        <v>17916</v>
      </c>
      <c r="D512" t="s">
        <v>24687</v>
      </c>
      <c r="E512" t="s">
        <v>17918</v>
      </c>
      <c r="F512">
        <v>46159.291666666664</v>
      </c>
      <c r="G512">
        <v>2026</v>
      </c>
      <c r="H512">
        <v>5</v>
      </c>
      <c r="I512">
        <v>17</v>
      </c>
      <c r="J512" t="s">
        <v>17963</v>
      </c>
      <c r="O512" t="s">
        <v>18135</v>
      </c>
      <c r="P512">
        <v>2026</v>
      </c>
      <c r="Q512">
        <v>5</v>
      </c>
      <c r="R512">
        <v>9</v>
      </c>
      <c r="S512" t="s">
        <v>24688</v>
      </c>
      <c r="T512" t="s">
        <v>24689</v>
      </c>
      <c r="V512" t="s">
        <v>17923</v>
      </c>
      <c r="W512" t="s">
        <v>2841</v>
      </c>
      <c r="Y512" t="s">
        <v>17916</v>
      </c>
      <c r="AB512" t="s">
        <v>251</v>
      </c>
      <c r="AC512" t="s">
        <v>18065</v>
      </c>
      <c r="AD512">
        <v>1000008216502</v>
      </c>
      <c r="AG512" t="s">
        <v>24690</v>
      </c>
      <c r="AH512" t="s">
        <v>24691</v>
      </c>
      <c r="AI512" t="s">
        <v>24692</v>
      </c>
      <c r="AJ512" t="s">
        <v>24693</v>
      </c>
      <c r="AK512" t="s">
        <v>693</v>
      </c>
      <c r="AL512" t="s">
        <v>24690</v>
      </c>
      <c r="AM512" t="s">
        <v>24694</v>
      </c>
      <c r="AN512" t="s">
        <v>24692</v>
      </c>
      <c r="AO512" t="s">
        <v>693</v>
      </c>
      <c r="AP512" t="s">
        <v>24694</v>
      </c>
      <c r="AR512" t="s">
        <v>24694</v>
      </c>
      <c r="AS512" t="s">
        <v>24694</v>
      </c>
      <c r="AT512" t="s">
        <v>24695</v>
      </c>
      <c r="AU512" t="s">
        <v>24696</v>
      </c>
      <c r="AV512" t="s">
        <v>24697</v>
      </c>
      <c r="AW512" t="s">
        <v>230</v>
      </c>
      <c r="AX512" t="s">
        <v>230</v>
      </c>
      <c r="AY512" t="s">
        <v>380</v>
      </c>
      <c r="AZ512" t="s">
        <v>380</v>
      </c>
      <c r="BA512" t="s">
        <v>18076</v>
      </c>
      <c r="BB512" s="1">
        <v>46151.371412037035</v>
      </c>
      <c r="BC512">
        <v>2026</v>
      </c>
      <c r="BD512">
        <v>5</v>
      </c>
      <c r="BE512">
        <v>9</v>
      </c>
      <c r="BF512" t="s">
        <v>18797</v>
      </c>
      <c r="BG512" t="s">
        <v>18130</v>
      </c>
      <c r="BH512" t="s">
        <v>17936</v>
      </c>
      <c r="BJ512" t="s">
        <v>24698</v>
      </c>
      <c r="BL512" t="s">
        <v>300</v>
      </c>
      <c r="BM512" t="s">
        <v>23165</v>
      </c>
      <c r="BN512" t="s">
        <v>3306</v>
      </c>
      <c r="BO512" t="s">
        <v>23166</v>
      </c>
      <c r="BP512" t="s">
        <v>3472</v>
      </c>
      <c r="BQ512" t="s">
        <v>24663</v>
      </c>
      <c r="BR512" t="s">
        <v>24699</v>
      </c>
      <c r="BS512" t="s">
        <v>18135</v>
      </c>
      <c r="BT512">
        <v>2026</v>
      </c>
      <c r="BU512">
        <v>5</v>
      </c>
      <c r="BV512">
        <v>9</v>
      </c>
      <c r="BY512" t="s">
        <v>386</v>
      </c>
      <c r="BZ512" t="s">
        <v>18083</v>
      </c>
      <c r="CA512" s="1">
        <v>46151.370833333334</v>
      </c>
      <c r="CB512" s="2">
        <v>46152</v>
      </c>
      <c r="CE512" t="s">
        <v>2810</v>
      </c>
      <c r="CY512" s="1"/>
      <c r="DQ512" t="s">
        <v>17918</v>
      </c>
      <c r="DR512" t="s">
        <v>693</v>
      </c>
      <c r="DS512" t="s">
        <v>693</v>
      </c>
      <c r="DT512" t="s">
        <v>693</v>
      </c>
      <c r="DV512" t="s">
        <v>693</v>
      </c>
      <c r="EA512" t="s">
        <v>693</v>
      </c>
      <c r="EB512" t="s">
        <v>693</v>
      </c>
      <c r="EP512" t="s">
        <v>24309</v>
      </c>
      <c r="EQ512" t="s">
        <v>18084</v>
      </c>
      <c r="ES512" t="s">
        <v>281</v>
      </c>
      <c r="ET512" t="s">
        <v>24310</v>
      </c>
      <c r="EU512" t="s">
        <v>17947</v>
      </c>
      <c r="EZ512" t="s">
        <v>270</v>
      </c>
      <c r="FB512" t="s">
        <v>281</v>
      </c>
      <c r="FD512" t="s">
        <v>18133</v>
      </c>
      <c r="FE512" t="s">
        <v>281</v>
      </c>
      <c r="FF512" s="1">
        <v>46151.384594907409</v>
      </c>
      <c r="FG512">
        <v>0.32</v>
      </c>
      <c r="FH512">
        <v>0</v>
      </c>
      <c r="FI512">
        <v>3</v>
      </c>
      <c r="FM512" t="s">
        <v>17949</v>
      </c>
    </row>
    <row r="513" spans="1:169" x14ac:dyDescent="0.3">
      <c r="A513">
        <v>0</v>
      </c>
      <c r="B513" t="s">
        <v>17916</v>
      </c>
      <c r="C513" t="s">
        <v>17916</v>
      </c>
      <c r="E513" t="s">
        <v>17918</v>
      </c>
      <c r="F513">
        <v>46158.291666666664</v>
      </c>
      <c r="G513">
        <v>2026</v>
      </c>
      <c r="H513">
        <v>5</v>
      </c>
      <c r="I513">
        <v>16</v>
      </c>
      <c r="J513" t="s">
        <v>17963</v>
      </c>
      <c r="O513" t="s">
        <v>18135</v>
      </c>
      <c r="P513">
        <v>2026</v>
      </c>
      <c r="Q513">
        <v>5</v>
      </c>
      <c r="R513">
        <v>9</v>
      </c>
      <c r="S513" t="s">
        <v>24700</v>
      </c>
      <c r="T513" t="s">
        <v>24701</v>
      </c>
      <c r="V513" t="s">
        <v>18063</v>
      </c>
      <c r="Y513" t="s">
        <v>17916</v>
      </c>
      <c r="AB513" t="s">
        <v>251</v>
      </c>
      <c r="AC513" t="s">
        <v>17924</v>
      </c>
      <c r="AD513">
        <v>1000008217548</v>
      </c>
      <c r="AF513" t="s">
        <v>24702</v>
      </c>
      <c r="AG513" t="s">
        <v>24703</v>
      </c>
      <c r="AI513" t="s">
        <v>24704</v>
      </c>
      <c r="AJ513" t="s">
        <v>24705</v>
      </c>
      <c r="AK513" t="s">
        <v>693</v>
      </c>
      <c r="AM513" t="s">
        <v>24706</v>
      </c>
      <c r="AN513" t="s">
        <v>24704</v>
      </c>
      <c r="AO513" t="s">
        <v>693</v>
      </c>
      <c r="AP513" t="s">
        <v>24706</v>
      </c>
      <c r="AR513" t="s">
        <v>24706</v>
      </c>
      <c r="AS513" t="s">
        <v>24706</v>
      </c>
      <c r="AT513" t="s">
        <v>24707</v>
      </c>
      <c r="AU513" t="s">
        <v>24708</v>
      </c>
      <c r="AV513" t="s">
        <v>24709</v>
      </c>
      <c r="AW513" t="s">
        <v>230</v>
      </c>
      <c r="AX513" t="s">
        <v>230</v>
      </c>
      <c r="AY513" t="s">
        <v>380</v>
      </c>
      <c r="AZ513" t="s">
        <v>380</v>
      </c>
      <c r="BA513" t="s">
        <v>255</v>
      </c>
      <c r="BB513" s="1">
        <v>46151.528229166666</v>
      </c>
      <c r="BC513">
        <v>2026</v>
      </c>
      <c r="BD513">
        <v>5</v>
      </c>
      <c r="BE513">
        <v>9</v>
      </c>
      <c r="BF513" t="s">
        <v>17934</v>
      </c>
      <c r="BG513" t="s">
        <v>18130</v>
      </c>
      <c r="BH513" t="s">
        <v>17936</v>
      </c>
      <c r="BJ513" t="s">
        <v>24706</v>
      </c>
      <c r="BL513" t="s">
        <v>300</v>
      </c>
      <c r="BM513" t="s">
        <v>23165</v>
      </c>
      <c r="BN513" t="s">
        <v>3306</v>
      </c>
      <c r="BO513" t="s">
        <v>23166</v>
      </c>
      <c r="BP513" t="s">
        <v>3472</v>
      </c>
      <c r="BQ513" t="s">
        <v>24663</v>
      </c>
      <c r="BR513" t="s">
        <v>24710</v>
      </c>
      <c r="BS513" t="s">
        <v>18135</v>
      </c>
      <c r="BT513">
        <v>2026</v>
      </c>
      <c r="BU513">
        <v>5</v>
      </c>
      <c r="BV513">
        <v>9</v>
      </c>
      <c r="BY513" t="s">
        <v>693</v>
      </c>
      <c r="BZ513" t="s">
        <v>17943</v>
      </c>
      <c r="CA513" s="1">
        <v>46151.527777777781</v>
      </c>
      <c r="CB513" s="2">
        <v>46152</v>
      </c>
      <c r="CE513" t="s">
        <v>2810</v>
      </c>
      <c r="CY513" s="1"/>
      <c r="DQ513" t="s">
        <v>17918</v>
      </c>
      <c r="DS513" t="s">
        <v>693</v>
      </c>
      <c r="EP513" t="s">
        <v>24309</v>
      </c>
      <c r="EQ513" t="s">
        <v>255</v>
      </c>
      <c r="ER513" t="s">
        <v>17945</v>
      </c>
      <c r="ES513" t="s">
        <v>281</v>
      </c>
      <c r="ET513" t="s">
        <v>24310</v>
      </c>
      <c r="EU513" t="s">
        <v>17962</v>
      </c>
      <c r="EZ513" t="s">
        <v>270</v>
      </c>
      <c r="FB513" t="s">
        <v>281</v>
      </c>
      <c r="FD513" t="s">
        <v>17948</v>
      </c>
      <c r="FE513" t="s">
        <v>281</v>
      </c>
      <c r="FF513" s="1">
        <v>46151.550208333334</v>
      </c>
      <c r="FG513">
        <v>0.53</v>
      </c>
      <c r="FH513">
        <v>0</v>
      </c>
      <c r="FI513">
        <v>2</v>
      </c>
      <c r="FM513" t="s">
        <v>17949</v>
      </c>
    </row>
    <row r="514" spans="1:169" x14ac:dyDescent="0.3">
      <c r="A514">
        <v>0</v>
      </c>
      <c r="B514" t="s">
        <v>17917</v>
      </c>
      <c r="C514" t="s">
        <v>17917</v>
      </c>
      <c r="D514" t="s">
        <v>24711</v>
      </c>
      <c r="E514" t="s">
        <v>17918</v>
      </c>
      <c r="F514">
        <v>46161.291666666664</v>
      </c>
      <c r="G514">
        <v>2026</v>
      </c>
      <c r="H514">
        <v>5</v>
      </c>
      <c r="I514">
        <v>19</v>
      </c>
      <c r="J514" t="s">
        <v>17963</v>
      </c>
      <c r="O514" t="s">
        <v>18135</v>
      </c>
      <c r="P514">
        <v>2026</v>
      </c>
      <c r="Q514">
        <v>5</v>
      </c>
      <c r="R514">
        <v>9</v>
      </c>
      <c r="S514" t="s">
        <v>24712</v>
      </c>
      <c r="T514" t="s">
        <v>24713</v>
      </c>
      <c r="V514" t="s">
        <v>18092</v>
      </c>
      <c r="Y514" t="s">
        <v>17916</v>
      </c>
      <c r="AB514" t="s">
        <v>251</v>
      </c>
      <c r="AC514" t="s">
        <v>17924</v>
      </c>
      <c r="AD514">
        <v>1000008217553</v>
      </c>
      <c r="AI514" t="s">
        <v>24714</v>
      </c>
      <c r="AJ514" t="s">
        <v>24715</v>
      </c>
      <c r="AK514" t="s">
        <v>693</v>
      </c>
      <c r="AM514" t="s">
        <v>24716</v>
      </c>
      <c r="AN514" t="s">
        <v>24714</v>
      </c>
      <c r="AO514" t="s">
        <v>693</v>
      </c>
      <c r="AP514" t="s">
        <v>24716</v>
      </c>
      <c r="AR514" t="s">
        <v>24716</v>
      </c>
      <c r="AS514" t="s">
        <v>24716</v>
      </c>
      <c r="AT514" t="s">
        <v>24717</v>
      </c>
      <c r="AU514" t="s">
        <v>24718</v>
      </c>
      <c r="AV514" t="s">
        <v>24719</v>
      </c>
      <c r="AW514" t="s">
        <v>230</v>
      </c>
      <c r="AX514" t="s">
        <v>230</v>
      </c>
      <c r="AY514" t="s">
        <v>380</v>
      </c>
      <c r="AZ514" t="s">
        <v>380</v>
      </c>
      <c r="BA514" t="s">
        <v>255</v>
      </c>
      <c r="BB514" s="1">
        <v>46151.529733796298</v>
      </c>
      <c r="BC514">
        <v>2026</v>
      </c>
      <c r="BD514">
        <v>5</v>
      </c>
      <c r="BE514">
        <v>9</v>
      </c>
      <c r="BF514" t="s">
        <v>17934</v>
      </c>
      <c r="BG514" t="s">
        <v>18130</v>
      </c>
      <c r="BH514" t="s">
        <v>17936</v>
      </c>
      <c r="BJ514" t="s">
        <v>24716</v>
      </c>
      <c r="BL514" t="s">
        <v>300</v>
      </c>
      <c r="BM514" t="s">
        <v>23165</v>
      </c>
      <c r="BN514" t="s">
        <v>3306</v>
      </c>
      <c r="BO514" t="s">
        <v>23166</v>
      </c>
      <c r="BP514" t="s">
        <v>2590</v>
      </c>
      <c r="BQ514" t="s">
        <v>24720</v>
      </c>
      <c r="BR514" t="s">
        <v>24721</v>
      </c>
      <c r="BS514" t="s">
        <v>18135</v>
      </c>
      <c r="BT514">
        <v>2026</v>
      </c>
      <c r="BU514">
        <v>5</v>
      </c>
      <c r="BV514">
        <v>9</v>
      </c>
      <c r="BY514" t="s">
        <v>693</v>
      </c>
      <c r="BZ514" t="s">
        <v>17943</v>
      </c>
      <c r="CA514" s="1">
        <v>46151.529166666667</v>
      </c>
      <c r="CB514" s="2">
        <v>46152</v>
      </c>
      <c r="CE514" t="s">
        <v>2810</v>
      </c>
      <c r="CY514" s="1"/>
      <c r="DQ514" t="s">
        <v>17918</v>
      </c>
      <c r="DS514" t="s">
        <v>693</v>
      </c>
      <c r="EP514" t="s">
        <v>24309</v>
      </c>
      <c r="EQ514" t="s">
        <v>255</v>
      </c>
      <c r="ER514" t="s">
        <v>17945</v>
      </c>
      <c r="ES514" t="s">
        <v>281</v>
      </c>
      <c r="ET514" t="s">
        <v>24310</v>
      </c>
      <c r="EU514" t="s">
        <v>17962</v>
      </c>
      <c r="EZ514" t="s">
        <v>270</v>
      </c>
      <c r="FB514" t="s">
        <v>281</v>
      </c>
      <c r="FD514" t="s">
        <v>17948</v>
      </c>
      <c r="FE514" t="s">
        <v>281</v>
      </c>
      <c r="FF514" s="1">
        <v>46151.550208333334</v>
      </c>
      <c r="FG514">
        <v>0.49</v>
      </c>
      <c r="FH514">
        <v>0</v>
      </c>
      <c r="FI514">
        <v>2</v>
      </c>
      <c r="FM514" t="s">
        <v>17949</v>
      </c>
    </row>
    <row r="515" spans="1:169" x14ac:dyDescent="0.3">
      <c r="A515">
        <v>1</v>
      </c>
      <c r="B515" t="s">
        <v>17916</v>
      </c>
      <c r="C515" t="s">
        <v>17917</v>
      </c>
      <c r="E515" t="s">
        <v>17918</v>
      </c>
      <c r="F515">
        <v>46158.5</v>
      </c>
      <c r="G515">
        <v>2026</v>
      </c>
      <c r="H515">
        <v>5</v>
      </c>
      <c r="I515">
        <v>16</v>
      </c>
      <c r="J515" t="s">
        <v>17919</v>
      </c>
      <c r="O515" t="s">
        <v>18135</v>
      </c>
      <c r="P515">
        <v>2026</v>
      </c>
      <c r="Q515">
        <v>5</v>
      </c>
      <c r="R515">
        <v>9</v>
      </c>
      <c r="S515" t="s">
        <v>24722</v>
      </c>
      <c r="T515" t="s">
        <v>24723</v>
      </c>
      <c r="V515" t="s">
        <v>17923</v>
      </c>
      <c r="Y515" t="s">
        <v>17916</v>
      </c>
      <c r="AB515" t="s">
        <v>251</v>
      </c>
      <c r="AC515" t="s">
        <v>17924</v>
      </c>
      <c r="AD515">
        <v>1000008217347</v>
      </c>
      <c r="AI515" t="s">
        <v>24724</v>
      </c>
      <c r="AJ515" t="s">
        <v>24725</v>
      </c>
      <c r="AK515" t="s">
        <v>693</v>
      </c>
      <c r="AM515" t="s">
        <v>24726</v>
      </c>
      <c r="AN515" t="s">
        <v>24724</v>
      </c>
      <c r="AO515" t="s">
        <v>693</v>
      </c>
      <c r="AP515" t="s">
        <v>24727</v>
      </c>
      <c r="AR515" t="s">
        <v>24726</v>
      </c>
      <c r="AS515" t="s">
        <v>24727</v>
      </c>
      <c r="AT515" t="s">
        <v>24728</v>
      </c>
      <c r="AU515" t="s">
        <v>24729</v>
      </c>
      <c r="AV515" t="s">
        <v>24730</v>
      </c>
      <c r="AW515" t="s">
        <v>230</v>
      </c>
      <c r="AX515" t="s">
        <v>230</v>
      </c>
      <c r="AY515" t="s">
        <v>380</v>
      </c>
      <c r="AZ515" t="s">
        <v>380</v>
      </c>
      <c r="BA515" t="s">
        <v>255</v>
      </c>
      <c r="BB515" s="1">
        <v>46151.504444444443</v>
      </c>
      <c r="BC515">
        <v>2026</v>
      </c>
      <c r="BD515">
        <v>5</v>
      </c>
      <c r="BE515">
        <v>9</v>
      </c>
      <c r="BF515" t="s">
        <v>18100</v>
      </c>
      <c r="BG515" t="s">
        <v>18130</v>
      </c>
      <c r="BH515" t="s">
        <v>17936</v>
      </c>
      <c r="BI515" t="s">
        <v>18101</v>
      </c>
      <c r="BJ515" t="s">
        <v>24731</v>
      </c>
      <c r="BL515" t="s">
        <v>300</v>
      </c>
      <c r="BM515" t="s">
        <v>23165</v>
      </c>
      <c r="BN515" t="s">
        <v>3306</v>
      </c>
      <c r="BO515" t="s">
        <v>23166</v>
      </c>
      <c r="BP515" t="s">
        <v>3475</v>
      </c>
      <c r="BQ515" t="s">
        <v>24426</v>
      </c>
      <c r="BR515" t="s">
        <v>3476</v>
      </c>
      <c r="BS515" t="s">
        <v>18135</v>
      </c>
      <c r="BT515">
        <v>2026</v>
      </c>
      <c r="BU515">
        <v>5</v>
      </c>
      <c r="BV515">
        <v>9</v>
      </c>
      <c r="BY515" t="s">
        <v>693</v>
      </c>
      <c r="BZ515" t="s">
        <v>17943</v>
      </c>
      <c r="CA515" s="1">
        <v>46151.504166666666</v>
      </c>
      <c r="CB515" s="2">
        <v>46152</v>
      </c>
      <c r="CE515" t="s">
        <v>2810</v>
      </c>
      <c r="CY515" s="1"/>
      <c r="DQ515" t="s">
        <v>17918</v>
      </c>
      <c r="DS515" t="s">
        <v>693</v>
      </c>
      <c r="EP515" t="s">
        <v>24309</v>
      </c>
      <c r="EQ515" t="s">
        <v>255</v>
      </c>
      <c r="ER515" t="s">
        <v>17945</v>
      </c>
      <c r="ES515" t="s">
        <v>281</v>
      </c>
      <c r="ET515" t="s">
        <v>24310</v>
      </c>
      <c r="EU515" t="s">
        <v>17947</v>
      </c>
      <c r="EZ515" t="s">
        <v>270</v>
      </c>
      <c r="FB515" t="s">
        <v>281</v>
      </c>
      <c r="FD515" t="s">
        <v>17948</v>
      </c>
      <c r="FE515" t="s">
        <v>281</v>
      </c>
      <c r="FF515" s="1">
        <v>46151.550208333334</v>
      </c>
      <c r="FG515">
        <v>1.1000000000000001</v>
      </c>
      <c r="FH515">
        <v>0</v>
      </c>
      <c r="FI515">
        <v>3</v>
      </c>
      <c r="FM515" t="s">
        <v>17949</v>
      </c>
    </row>
    <row r="516" spans="1:169" x14ac:dyDescent="0.3">
      <c r="A516">
        <v>0</v>
      </c>
      <c r="B516" t="s">
        <v>17916</v>
      </c>
      <c r="C516" t="s">
        <v>17916</v>
      </c>
      <c r="E516" t="s">
        <v>17918</v>
      </c>
      <c r="F516">
        <v>46163.291666666664</v>
      </c>
      <c r="G516">
        <v>2026</v>
      </c>
      <c r="H516">
        <v>5</v>
      </c>
      <c r="I516">
        <v>21</v>
      </c>
      <c r="J516" t="s">
        <v>17963</v>
      </c>
      <c r="O516" t="s">
        <v>18135</v>
      </c>
      <c r="P516">
        <v>2026</v>
      </c>
      <c r="Q516">
        <v>5</v>
      </c>
      <c r="R516">
        <v>9</v>
      </c>
      <c r="S516" t="s">
        <v>24732</v>
      </c>
      <c r="T516" t="s">
        <v>24733</v>
      </c>
      <c r="V516" t="s">
        <v>18063</v>
      </c>
      <c r="Y516" t="s">
        <v>17916</v>
      </c>
      <c r="AB516" t="s">
        <v>251</v>
      </c>
      <c r="AC516" t="s">
        <v>17924</v>
      </c>
      <c r="AD516">
        <v>1000008217818</v>
      </c>
      <c r="AF516" t="s">
        <v>24734</v>
      </c>
      <c r="AG516" t="s">
        <v>24735</v>
      </c>
      <c r="AI516" t="s">
        <v>24736</v>
      </c>
      <c r="AJ516" t="s">
        <v>24737</v>
      </c>
      <c r="AK516" t="s">
        <v>693</v>
      </c>
      <c r="AN516" t="s">
        <v>24736</v>
      </c>
      <c r="AO516" t="s">
        <v>693</v>
      </c>
      <c r="AT516" t="s">
        <v>24738</v>
      </c>
      <c r="AU516" t="s">
        <v>24739</v>
      </c>
      <c r="AV516" t="s">
        <v>24740</v>
      </c>
      <c r="AW516" t="s">
        <v>230</v>
      </c>
      <c r="AX516" t="s">
        <v>230</v>
      </c>
      <c r="AY516" t="s">
        <v>380</v>
      </c>
      <c r="AZ516" t="s">
        <v>380</v>
      </c>
      <c r="BA516" t="s">
        <v>255</v>
      </c>
      <c r="BB516" s="1">
        <v>46151.580613425926</v>
      </c>
      <c r="BC516">
        <v>2026</v>
      </c>
      <c r="BD516">
        <v>5</v>
      </c>
      <c r="BE516">
        <v>9</v>
      </c>
      <c r="BF516" t="s">
        <v>17934</v>
      </c>
      <c r="BG516" t="s">
        <v>18130</v>
      </c>
      <c r="BH516" t="s">
        <v>17936</v>
      </c>
      <c r="BJ516" t="s">
        <v>24741</v>
      </c>
      <c r="BL516" t="s">
        <v>300</v>
      </c>
      <c r="BM516" t="s">
        <v>23165</v>
      </c>
      <c r="BN516" t="s">
        <v>3306</v>
      </c>
      <c r="BO516" t="s">
        <v>23166</v>
      </c>
      <c r="BP516" t="s">
        <v>3477</v>
      </c>
      <c r="BQ516" t="s">
        <v>24742</v>
      </c>
      <c r="BR516" t="s">
        <v>24743</v>
      </c>
      <c r="BS516" t="s">
        <v>18135</v>
      </c>
      <c r="BT516">
        <v>2026</v>
      </c>
      <c r="BU516">
        <v>5</v>
      </c>
      <c r="BV516">
        <v>9</v>
      </c>
      <c r="BY516" t="s">
        <v>693</v>
      </c>
      <c r="BZ516" t="s">
        <v>17943</v>
      </c>
      <c r="CA516" s="1">
        <v>46151.580555555556</v>
      </c>
      <c r="CB516" s="2">
        <v>46152</v>
      </c>
      <c r="CE516" t="s">
        <v>2810</v>
      </c>
      <c r="CY516" s="1"/>
      <c r="DQ516" t="s">
        <v>17918</v>
      </c>
      <c r="DS516" t="s">
        <v>693</v>
      </c>
      <c r="EP516" t="s">
        <v>24309</v>
      </c>
      <c r="EQ516" t="s">
        <v>255</v>
      </c>
      <c r="ER516" t="s">
        <v>17945</v>
      </c>
      <c r="ES516" t="s">
        <v>281</v>
      </c>
      <c r="ET516" t="s">
        <v>24310</v>
      </c>
      <c r="EU516" t="s">
        <v>17962</v>
      </c>
      <c r="EZ516" t="s">
        <v>270</v>
      </c>
      <c r="FB516" t="s">
        <v>281</v>
      </c>
      <c r="FD516" t="s">
        <v>17948</v>
      </c>
      <c r="FE516" t="s">
        <v>281</v>
      </c>
      <c r="FF516" s="1">
        <v>46151.591840277775</v>
      </c>
      <c r="FG516">
        <v>0.27</v>
      </c>
      <c r="FH516">
        <v>0</v>
      </c>
      <c r="FI516">
        <v>4</v>
      </c>
      <c r="FM516" t="s">
        <v>17949</v>
      </c>
    </row>
    <row r="517" spans="1:169" x14ac:dyDescent="0.3">
      <c r="A517">
        <v>0</v>
      </c>
      <c r="B517" t="s">
        <v>17916</v>
      </c>
      <c r="C517" t="s">
        <v>17916</v>
      </c>
      <c r="E517" t="s">
        <v>17918</v>
      </c>
      <c r="F517">
        <v>46159.5</v>
      </c>
      <c r="G517">
        <v>2026</v>
      </c>
      <c r="H517">
        <v>5</v>
      </c>
      <c r="I517">
        <v>17</v>
      </c>
      <c r="J517" t="s">
        <v>17919</v>
      </c>
      <c r="O517" t="s">
        <v>18135</v>
      </c>
      <c r="P517">
        <v>2026</v>
      </c>
      <c r="Q517">
        <v>5</v>
      </c>
      <c r="R517">
        <v>9</v>
      </c>
      <c r="S517" t="s">
        <v>24744</v>
      </c>
      <c r="T517" t="s">
        <v>24745</v>
      </c>
      <c r="V517" t="s">
        <v>17923</v>
      </c>
      <c r="Y517" t="s">
        <v>17916</v>
      </c>
      <c r="AB517" t="s">
        <v>251</v>
      </c>
      <c r="AC517" t="s">
        <v>18065</v>
      </c>
      <c r="AD517">
        <v>1000008217838</v>
      </c>
      <c r="AG517" t="s">
        <v>24746</v>
      </c>
      <c r="AH517" t="s">
        <v>24747</v>
      </c>
      <c r="AI517" t="s">
        <v>24748</v>
      </c>
      <c r="AJ517" t="s">
        <v>24749</v>
      </c>
      <c r="AK517" t="s">
        <v>693</v>
      </c>
      <c r="AL517" t="s">
        <v>24746</v>
      </c>
      <c r="AM517" t="s">
        <v>18485</v>
      </c>
      <c r="AN517" t="s">
        <v>24748</v>
      </c>
      <c r="AO517" t="s">
        <v>693</v>
      </c>
      <c r="AP517" t="s">
        <v>18485</v>
      </c>
      <c r="AR517" t="s">
        <v>18485</v>
      </c>
      <c r="AS517" t="s">
        <v>18485</v>
      </c>
      <c r="AT517" t="s">
        <v>24750</v>
      </c>
      <c r="AU517" t="s">
        <v>24751</v>
      </c>
      <c r="AV517" t="s">
        <v>24752</v>
      </c>
      <c r="AW517" t="s">
        <v>230</v>
      </c>
      <c r="AX517" t="s">
        <v>230</v>
      </c>
      <c r="AY517" t="s">
        <v>380</v>
      </c>
      <c r="AZ517" t="s">
        <v>380</v>
      </c>
      <c r="BA517" t="s">
        <v>18076</v>
      </c>
      <c r="BB517" s="1">
        <v>46151.584837962961</v>
      </c>
      <c r="BC517">
        <v>2026</v>
      </c>
      <c r="BD517">
        <v>5</v>
      </c>
      <c r="BE517">
        <v>9</v>
      </c>
      <c r="BF517" t="s">
        <v>18129</v>
      </c>
      <c r="BG517" t="s">
        <v>18130</v>
      </c>
      <c r="BH517" t="s">
        <v>17936</v>
      </c>
      <c r="BJ517" t="s">
        <v>24753</v>
      </c>
      <c r="BL517" t="s">
        <v>300</v>
      </c>
      <c r="BM517" t="s">
        <v>23165</v>
      </c>
      <c r="BN517" t="s">
        <v>3306</v>
      </c>
      <c r="BO517" t="s">
        <v>23166</v>
      </c>
      <c r="BP517" t="s">
        <v>3431</v>
      </c>
      <c r="BQ517" t="s">
        <v>24754</v>
      </c>
      <c r="BR517" t="s">
        <v>24755</v>
      </c>
      <c r="BS517" t="s">
        <v>18135</v>
      </c>
      <c r="BT517">
        <v>2026</v>
      </c>
      <c r="BU517">
        <v>5</v>
      </c>
      <c r="BV517">
        <v>9</v>
      </c>
      <c r="BY517" t="s">
        <v>386</v>
      </c>
      <c r="BZ517" t="s">
        <v>18083</v>
      </c>
      <c r="CA517" s="1">
        <v>46151.584722222222</v>
      </c>
      <c r="CB517" s="2">
        <v>46152</v>
      </c>
      <c r="CE517" t="s">
        <v>2810</v>
      </c>
      <c r="CY517" s="1"/>
      <c r="DQ517" t="s">
        <v>17918</v>
      </c>
      <c r="DR517" t="s">
        <v>693</v>
      </c>
      <c r="DS517" t="s">
        <v>693</v>
      </c>
      <c r="DT517" t="s">
        <v>693</v>
      </c>
      <c r="DV517" t="s">
        <v>693</v>
      </c>
      <c r="EA517" t="s">
        <v>693</v>
      </c>
      <c r="EB517" t="s">
        <v>693</v>
      </c>
      <c r="EP517" t="s">
        <v>24309</v>
      </c>
      <c r="EQ517" t="s">
        <v>18084</v>
      </c>
      <c r="ES517" t="s">
        <v>281</v>
      </c>
      <c r="ET517" t="s">
        <v>24310</v>
      </c>
      <c r="EU517" t="s">
        <v>17947</v>
      </c>
      <c r="EZ517" t="s">
        <v>270</v>
      </c>
      <c r="FB517" t="s">
        <v>281</v>
      </c>
      <c r="FD517" t="s">
        <v>18133</v>
      </c>
      <c r="FE517" t="s">
        <v>281</v>
      </c>
      <c r="FF517" s="1">
        <v>46151.633449074077</v>
      </c>
      <c r="FG517">
        <v>1.17</v>
      </c>
      <c r="FH517">
        <v>0</v>
      </c>
      <c r="FI517">
        <v>2</v>
      </c>
      <c r="FM517" t="s">
        <v>17949</v>
      </c>
    </row>
    <row r="518" spans="1:169" x14ac:dyDescent="0.3">
      <c r="A518">
        <v>0</v>
      </c>
      <c r="B518" t="s">
        <v>17917</v>
      </c>
      <c r="C518" t="s">
        <v>17917</v>
      </c>
      <c r="D518" t="s">
        <v>21949</v>
      </c>
      <c r="E518" t="s">
        <v>17918</v>
      </c>
      <c r="F518">
        <v>46157.291666666664</v>
      </c>
      <c r="G518">
        <v>2026</v>
      </c>
      <c r="H518">
        <v>5</v>
      </c>
      <c r="I518">
        <v>15</v>
      </c>
      <c r="J518" t="s">
        <v>17963</v>
      </c>
      <c r="O518" t="s">
        <v>18135</v>
      </c>
      <c r="P518">
        <v>2026</v>
      </c>
      <c r="Q518">
        <v>5</v>
      </c>
      <c r="R518">
        <v>9</v>
      </c>
      <c r="S518" t="s">
        <v>24756</v>
      </c>
      <c r="T518" t="s">
        <v>24757</v>
      </c>
      <c r="Y518" t="s">
        <v>17916</v>
      </c>
      <c r="AB518" t="s">
        <v>251</v>
      </c>
      <c r="AC518" t="s">
        <v>18065</v>
      </c>
      <c r="AD518">
        <v>1000008218486</v>
      </c>
      <c r="AG518" t="s">
        <v>24758</v>
      </c>
      <c r="AH518" t="s">
        <v>24759</v>
      </c>
      <c r="AI518" t="s">
        <v>24760</v>
      </c>
      <c r="AJ518" t="s">
        <v>24761</v>
      </c>
      <c r="AK518" t="s">
        <v>693</v>
      </c>
      <c r="AL518" t="s">
        <v>24758</v>
      </c>
      <c r="AN518" t="s">
        <v>24760</v>
      </c>
      <c r="AO518" t="s">
        <v>693</v>
      </c>
      <c r="AT518" t="s">
        <v>24762</v>
      </c>
      <c r="AU518" t="s">
        <v>24763</v>
      </c>
      <c r="AV518" t="s">
        <v>24764</v>
      </c>
      <c r="AW518" t="s">
        <v>230</v>
      </c>
      <c r="AX518" t="s">
        <v>230</v>
      </c>
      <c r="AY518" t="s">
        <v>380</v>
      </c>
      <c r="AZ518" t="s">
        <v>380</v>
      </c>
      <c r="BA518" t="s">
        <v>18076</v>
      </c>
      <c r="BB518" s="1">
        <v>46151.827997685185</v>
      </c>
      <c r="BC518">
        <v>2026</v>
      </c>
      <c r="BD518">
        <v>5</v>
      </c>
      <c r="BE518">
        <v>9</v>
      </c>
      <c r="BF518" t="s">
        <v>18129</v>
      </c>
      <c r="BG518" t="s">
        <v>18130</v>
      </c>
      <c r="BH518" t="s">
        <v>17936</v>
      </c>
      <c r="BJ518" t="s">
        <v>24765</v>
      </c>
      <c r="BL518" t="s">
        <v>300</v>
      </c>
      <c r="BM518" t="s">
        <v>23165</v>
      </c>
      <c r="BN518" t="s">
        <v>3306</v>
      </c>
      <c r="BO518" t="s">
        <v>23166</v>
      </c>
      <c r="BP518" t="s">
        <v>24766</v>
      </c>
      <c r="BQ518" t="s">
        <v>24548</v>
      </c>
      <c r="BR518" t="s">
        <v>24767</v>
      </c>
      <c r="BS518" t="s">
        <v>18135</v>
      </c>
      <c r="BT518">
        <v>2026</v>
      </c>
      <c r="BU518">
        <v>5</v>
      </c>
      <c r="BV518">
        <v>9</v>
      </c>
      <c r="BY518" t="s">
        <v>386</v>
      </c>
      <c r="BZ518" t="s">
        <v>18083</v>
      </c>
      <c r="CA518" s="1">
        <v>46151.827777777777</v>
      </c>
      <c r="CB518" s="2">
        <v>46152</v>
      </c>
      <c r="CE518" t="s">
        <v>2810</v>
      </c>
      <c r="CY518" s="1"/>
      <c r="DQ518" t="s">
        <v>17918</v>
      </c>
      <c r="DR518" t="s">
        <v>693</v>
      </c>
      <c r="DS518" t="s">
        <v>693</v>
      </c>
      <c r="DT518" t="s">
        <v>693</v>
      </c>
      <c r="DV518" t="s">
        <v>693</v>
      </c>
      <c r="EA518" t="s">
        <v>693</v>
      </c>
      <c r="EB518" t="s">
        <v>693</v>
      </c>
      <c r="EP518" t="s">
        <v>24309</v>
      </c>
      <c r="EQ518" t="s">
        <v>18084</v>
      </c>
      <c r="ES518" t="s">
        <v>281</v>
      </c>
      <c r="ET518" t="s">
        <v>24310</v>
      </c>
      <c r="EU518" t="s">
        <v>17962</v>
      </c>
      <c r="EZ518" t="s">
        <v>270</v>
      </c>
      <c r="FB518" t="s">
        <v>281</v>
      </c>
      <c r="FD518" t="s">
        <v>18133</v>
      </c>
      <c r="FE518" t="s">
        <v>281</v>
      </c>
      <c r="FF518" s="1">
        <v>46156.675173611111</v>
      </c>
      <c r="FG518">
        <v>116.33</v>
      </c>
      <c r="FH518">
        <v>5</v>
      </c>
      <c r="FI518">
        <v>2</v>
      </c>
      <c r="FM518" t="s">
        <v>17949</v>
      </c>
    </row>
    <row r="519" spans="1:169" x14ac:dyDescent="0.3">
      <c r="A519">
        <v>0</v>
      </c>
      <c r="B519" t="s">
        <v>17916</v>
      </c>
      <c r="C519" t="s">
        <v>17916</v>
      </c>
      <c r="E519" t="s">
        <v>17918</v>
      </c>
      <c r="F519">
        <v>46157.291666666664</v>
      </c>
      <c r="G519">
        <v>2026</v>
      </c>
      <c r="H519">
        <v>5</v>
      </c>
      <c r="I519">
        <v>15</v>
      </c>
      <c r="J519" t="s">
        <v>17963</v>
      </c>
      <c r="O519" t="s">
        <v>21542</v>
      </c>
      <c r="P519">
        <v>2026</v>
      </c>
      <c r="Q519">
        <v>5</v>
      </c>
      <c r="R519">
        <v>10</v>
      </c>
      <c r="S519" t="s">
        <v>24768</v>
      </c>
      <c r="T519" t="s">
        <v>24769</v>
      </c>
      <c r="V519" t="s">
        <v>18063</v>
      </c>
      <c r="Y519" t="s">
        <v>17916</v>
      </c>
      <c r="AB519" t="s">
        <v>251</v>
      </c>
      <c r="AC519" t="s">
        <v>17924</v>
      </c>
      <c r="AD519">
        <v>1000008218649</v>
      </c>
      <c r="AF519" t="s">
        <v>24770</v>
      </c>
      <c r="AG519" t="s">
        <v>24771</v>
      </c>
      <c r="AI519" t="s">
        <v>24772</v>
      </c>
      <c r="AJ519" t="s">
        <v>24773</v>
      </c>
      <c r="AK519" t="s">
        <v>693</v>
      </c>
      <c r="AM519" t="s">
        <v>24774</v>
      </c>
      <c r="AN519" t="s">
        <v>24772</v>
      </c>
      <c r="AO519" t="s">
        <v>693</v>
      </c>
      <c r="AR519" t="s">
        <v>24774</v>
      </c>
      <c r="AT519" t="s">
        <v>24775</v>
      </c>
      <c r="AU519" t="s">
        <v>24776</v>
      </c>
      <c r="AV519" t="s">
        <v>24777</v>
      </c>
      <c r="AW519" t="s">
        <v>230</v>
      </c>
      <c r="AX519" t="s">
        <v>230</v>
      </c>
      <c r="AY519" t="s">
        <v>380</v>
      </c>
      <c r="AZ519" t="s">
        <v>380</v>
      </c>
      <c r="BA519" t="s">
        <v>255</v>
      </c>
      <c r="BB519" s="1">
        <v>46152.446458333332</v>
      </c>
      <c r="BC519">
        <v>2026</v>
      </c>
      <c r="BD519">
        <v>5</v>
      </c>
      <c r="BE519">
        <v>10</v>
      </c>
      <c r="BF519" t="s">
        <v>18100</v>
      </c>
      <c r="BG519" t="s">
        <v>18130</v>
      </c>
      <c r="BH519" t="s">
        <v>17936</v>
      </c>
      <c r="BJ519" t="s">
        <v>24774</v>
      </c>
      <c r="BL519" t="s">
        <v>300</v>
      </c>
      <c r="BM519" t="s">
        <v>23165</v>
      </c>
      <c r="BN519" t="s">
        <v>3306</v>
      </c>
      <c r="BO519" t="s">
        <v>23166</v>
      </c>
      <c r="BP519" t="s">
        <v>3479</v>
      </c>
      <c r="BQ519" t="s">
        <v>24685</v>
      </c>
      <c r="BR519" t="s">
        <v>24778</v>
      </c>
      <c r="BS519" t="s">
        <v>21542</v>
      </c>
      <c r="BT519">
        <v>2026</v>
      </c>
      <c r="BU519">
        <v>5</v>
      </c>
      <c r="BV519">
        <v>10</v>
      </c>
      <c r="BY519" t="s">
        <v>693</v>
      </c>
      <c r="BZ519" t="s">
        <v>17943</v>
      </c>
      <c r="CA519" s="1">
        <v>46152.445833333331</v>
      </c>
      <c r="CB519" s="2">
        <v>46153</v>
      </c>
      <c r="CE519" t="s">
        <v>2810</v>
      </c>
      <c r="CY519" s="1"/>
      <c r="DQ519" t="s">
        <v>17918</v>
      </c>
      <c r="DS519" t="s">
        <v>693</v>
      </c>
      <c r="EP519" t="s">
        <v>24309</v>
      </c>
      <c r="EQ519" t="s">
        <v>255</v>
      </c>
      <c r="ER519" t="s">
        <v>17945</v>
      </c>
      <c r="ES519" t="s">
        <v>281</v>
      </c>
      <c r="ET519" t="s">
        <v>24310</v>
      </c>
      <c r="EU519" t="s">
        <v>17962</v>
      </c>
      <c r="EZ519" t="s">
        <v>270</v>
      </c>
      <c r="FB519" t="s">
        <v>281</v>
      </c>
      <c r="FD519" t="s">
        <v>17948</v>
      </c>
      <c r="FE519" t="s">
        <v>281</v>
      </c>
      <c r="FF519" s="1">
        <v>46152.550046296295</v>
      </c>
      <c r="FG519">
        <v>2.4900000000000002</v>
      </c>
      <c r="FH519">
        <v>0</v>
      </c>
      <c r="FI519">
        <v>2</v>
      </c>
      <c r="FM519" t="s">
        <v>17949</v>
      </c>
    </row>
    <row r="520" spans="1:169" x14ac:dyDescent="0.3">
      <c r="A520">
        <v>0</v>
      </c>
      <c r="B520" t="s">
        <v>17916</v>
      </c>
      <c r="C520" t="s">
        <v>17916</v>
      </c>
      <c r="E520" t="s">
        <v>17918</v>
      </c>
      <c r="F520">
        <v>46158.5</v>
      </c>
      <c r="G520">
        <v>2026</v>
      </c>
      <c r="H520">
        <v>5</v>
      </c>
      <c r="I520">
        <v>16</v>
      </c>
      <c r="J520" t="s">
        <v>17919</v>
      </c>
      <c r="O520" t="s">
        <v>21542</v>
      </c>
      <c r="P520">
        <v>2026</v>
      </c>
      <c r="Q520">
        <v>5</v>
      </c>
      <c r="R520">
        <v>10</v>
      </c>
      <c r="S520" t="s">
        <v>24779</v>
      </c>
      <c r="T520" t="s">
        <v>24780</v>
      </c>
      <c r="Y520" t="s">
        <v>17916</v>
      </c>
      <c r="AB520" t="s">
        <v>251</v>
      </c>
      <c r="AC520" t="s">
        <v>18065</v>
      </c>
      <c r="AD520">
        <v>1000008218677</v>
      </c>
      <c r="AG520" t="s">
        <v>24781</v>
      </c>
      <c r="AH520" t="s">
        <v>24782</v>
      </c>
      <c r="AI520" t="s">
        <v>24783</v>
      </c>
      <c r="AJ520" t="s">
        <v>24784</v>
      </c>
      <c r="AK520" t="s">
        <v>693</v>
      </c>
      <c r="AL520" t="s">
        <v>24781</v>
      </c>
      <c r="AM520" t="s">
        <v>24785</v>
      </c>
      <c r="AN520" t="s">
        <v>24783</v>
      </c>
      <c r="AO520" t="s">
        <v>693</v>
      </c>
      <c r="AP520" t="s">
        <v>24786</v>
      </c>
      <c r="AR520" t="s">
        <v>24785</v>
      </c>
      <c r="AS520" t="s">
        <v>24786</v>
      </c>
      <c r="AT520" t="s">
        <v>24787</v>
      </c>
      <c r="AU520" t="s">
        <v>24788</v>
      </c>
      <c r="AV520" t="s">
        <v>24789</v>
      </c>
      <c r="AW520" t="s">
        <v>230</v>
      </c>
      <c r="AX520" t="s">
        <v>230</v>
      </c>
      <c r="AY520" t="s">
        <v>380</v>
      </c>
      <c r="AZ520" t="s">
        <v>380</v>
      </c>
      <c r="BA520" t="s">
        <v>18076</v>
      </c>
      <c r="BB520" s="1">
        <v>46152.485995370371</v>
      </c>
      <c r="BC520">
        <v>2026</v>
      </c>
      <c r="BD520">
        <v>5</v>
      </c>
      <c r="BE520">
        <v>10</v>
      </c>
      <c r="BF520" t="s">
        <v>18129</v>
      </c>
      <c r="BG520" t="s">
        <v>18130</v>
      </c>
      <c r="BH520" t="s">
        <v>17936</v>
      </c>
      <c r="BJ520" t="s">
        <v>24790</v>
      </c>
      <c r="BL520" t="s">
        <v>300</v>
      </c>
      <c r="BM520" t="s">
        <v>23165</v>
      </c>
      <c r="BN520" t="s">
        <v>3306</v>
      </c>
      <c r="BO520" t="s">
        <v>23166</v>
      </c>
      <c r="BP520" t="s">
        <v>24791</v>
      </c>
      <c r="BQ520" t="s">
        <v>24720</v>
      </c>
      <c r="BR520" t="s">
        <v>24792</v>
      </c>
      <c r="BS520" t="s">
        <v>21542</v>
      </c>
      <c r="BT520">
        <v>2026</v>
      </c>
      <c r="BU520">
        <v>5</v>
      </c>
      <c r="BV520">
        <v>10</v>
      </c>
      <c r="BY520" t="s">
        <v>386</v>
      </c>
      <c r="BZ520" t="s">
        <v>18083</v>
      </c>
      <c r="CA520" s="1">
        <v>46152.48541666667</v>
      </c>
      <c r="CB520" s="2">
        <v>46153</v>
      </c>
      <c r="CE520" t="s">
        <v>2810</v>
      </c>
      <c r="CY520" s="1"/>
      <c r="DQ520" t="s">
        <v>17918</v>
      </c>
      <c r="DR520" t="s">
        <v>693</v>
      </c>
      <c r="DS520" t="s">
        <v>693</v>
      </c>
      <c r="DT520" t="s">
        <v>693</v>
      </c>
      <c r="DV520" t="s">
        <v>693</v>
      </c>
      <c r="EA520" t="s">
        <v>693</v>
      </c>
      <c r="EB520" t="s">
        <v>693</v>
      </c>
      <c r="EP520" t="s">
        <v>24309</v>
      </c>
      <c r="EQ520" t="s">
        <v>18084</v>
      </c>
      <c r="ES520" t="s">
        <v>281</v>
      </c>
      <c r="ET520" t="s">
        <v>24310</v>
      </c>
      <c r="EU520" t="s">
        <v>17962</v>
      </c>
      <c r="EZ520" t="s">
        <v>270</v>
      </c>
      <c r="FB520" t="s">
        <v>281</v>
      </c>
      <c r="FD520" t="s">
        <v>18133</v>
      </c>
      <c r="FE520" t="s">
        <v>281</v>
      </c>
      <c r="FF520" s="1">
        <v>46152.508645833332</v>
      </c>
      <c r="FG520">
        <v>0.54</v>
      </c>
      <c r="FH520">
        <v>0</v>
      </c>
      <c r="FI520">
        <v>1</v>
      </c>
      <c r="FM520" t="s">
        <v>17949</v>
      </c>
    </row>
    <row r="521" spans="1:169" x14ac:dyDescent="0.3">
      <c r="A521">
        <v>0</v>
      </c>
      <c r="B521" t="s">
        <v>17916</v>
      </c>
      <c r="C521" t="s">
        <v>17916</v>
      </c>
      <c r="E521" t="s">
        <v>17918</v>
      </c>
      <c r="F521">
        <v>46159.5</v>
      </c>
      <c r="G521">
        <v>2026</v>
      </c>
      <c r="H521">
        <v>5</v>
      </c>
      <c r="I521">
        <v>17</v>
      </c>
      <c r="J521" t="s">
        <v>17919</v>
      </c>
      <c r="O521" t="s">
        <v>17920</v>
      </c>
      <c r="P521">
        <v>2026</v>
      </c>
      <c r="Q521">
        <v>5</v>
      </c>
      <c r="R521">
        <v>11</v>
      </c>
      <c r="S521" t="s">
        <v>24793</v>
      </c>
      <c r="T521" t="s">
        <v>24794</v>
      </c>
      <c r="Y521" t="s">
        <v>17916</v>
      </c>
      <c r="AB521" t="s">
        <v>251</v>
      </c>
      <c r="AC521" t="s">
        <v>18065</v>
      </c>
      <c r="AD521">
        <v>1000008219196</v>
      </c>
      <c r="AG521" t="s">
        <v>24795</v>
      </c>
      <c r="AH521" t="s">
        <v>24796</v>
      </c>
      <c r="AI521" t="s">
        <v>24797</v>
      </c>
      <c r="AJ521" t="s">
        <v>24798</v>
      </c>
      <c r="AK521" t="s">
        <v>693</v>
      </c>
      <c r="AL521" t="s">
        <v>24795</v>
      </c>
      <c r="AM521" t="s">
        <v>24799</v>
      </c>
      <c r="AN521" t="s">
        <v>24797</v>
      </c>
      <c r="AO521" t="s">
        <v>693</v>
      </c>
      <c r="AR521" t="s">
        <v>24799</v>
      </c>
      <c r="AT521" t="s">
        <v>24800</v>
      </c>
      <c r="AU521" t="s">
        <v>24801</v>
      </c>
      <c r="AV521" t="s">
        <v>24802</v>
      </c>
      <c r="AW521" t="s">
        <v>230</v>
      </c>
      <c r="AX521" t="s">
        <v>230</v>
      </c>
      <c r="AY521" t="s">
        <v>380</v>
      </c>
      <c r="AZ521" t="s">
        <v>380</v>
      </c>
      <c r="BA521" t="s">
        <v>18076</v>
      </c>
      <c r="BB521" s="1">
        <v>46153.40966435185</v>
      </c>
      <c r="BC521">
        <v>2026</v>
      </c>
      <c r="BD521">
        <v>5</v>
      </c>
      <c r="BE521">
        <v>11</v>
      </c>
      <c r="BF521" t="s">
        <v>18129</v>
      </c>
      <c r="BG521" t="s">
        <v>18130</v>
      </c>
      <c r="BH521" t="s">
        <v>17936</v>
      </c>
      <c r="BJ521" t="s">
        <v>24803</v>
      </c>
      <c r="BL521" t="s">
        <v>300</v>
      </c>
      <c r="BM521" t="s">
        <v>23165</v>
      </c>
      <c r="BN521" t="s">
        <v>3306</v>
      </c>
      <c r="BO521" t="s">
        <v>23166</v>
      </c>
      <c r="BP521" t="s">
        <v>3483</v>
      </c>
      <c r="BQ521" t="s">
        <v>24482</v>
      </c>
      <c r="BR521" t="s">
        <v>24804</v>
      </c>
      <c r="BS521" t="s">
        <v>17920</v>
      </c>
      <c r="BT521">
        <v>2026</v>
      </c>
      <c r="BU521">
        <v>5</v>
      </c>
      <c r="BV521">
        <v>11</v>
      </c>
      <c r="BY521" t="s">
        <v>386</v>
      </c>
      <c r="BZ521" t="s">
        <v>18083</v>
      </c>
      <c r="CA521" s="1">
        <v>46153.40902777778</v>
      </c>
      <c r="CB521" s="2">
        <v>46153</v>
      </c>
      <c r="CE521" t="s">
        <v>2810</v>
      </c>
      <c r="CY521" s="1"/>
      <c r="DQ521" t="s">
        <v>17918</v>
      </c>
      <c r="DR521" t="s">
        <v>693</v>
      </c>
      <c r="DS521" t="s">
        <v>693</v>
      </c>
      <c r="DT521" t="s">
        <v>693</v>
      </c>
      <c r="DV521" t="s">
        <v>693</v>
      </c>
      <c r="EA521" t="s">
        <v>693</v>
      </c>
      <c r="EB521" t="s">
        <v>693</v>
      </c>
      <c r="EP521" t="s">
        <v>24309</v>
      </c>
      <c r="EQ521" t="s">
        <v>18084</v>
      </c>
      <c r="ES521" t="s">
        <v>281</v>
      </c>
      <c r="ET521" t="s">
        <v>24310</v>
      </c>
      <c r="EU521" t="s">
        <v>17962</v>
      </c>
      <c r="EZ521" t="s">
        <v>270</v>
      </c>
      <c r="FB521" t="s">
        <v>281</v>
      </c>
      <c r="FD521" t="s">
        <v>18133</v>
      </c>
      <c r="FE521" t="s">
        <v>281</v>
      </c>
      <c r="FF521" s="1">
        <v>46153.425162037034</v>
      </c>
      <c r="FG521">
        <v>0.37</v>
      </c>
      <c r="FH521">
        <v>0</v>
      </c>
      <c r="FI521">
        <v>1</v>
      </c>
      <c r="FM521" t="s">
        <v>17949</v>
      </c>
    </row>
    <row r="522" spans="1:169" x14ac:dyDescent="0.3">
      <c r="A522">
        <v>0</v>
      </c>
      <c r="B522" t="s">
        <v>17916</v>
      </c>
      <c r="C522" t="s">
        <v>17916</v>
      </c>
      <c r="E522" t="s">
        <v>17918</v>
      </c>
      <c r="F522">
        <v>46161.291666666664</v>
      </c>
      <c r="G522">
        <v>2026</v>
      </c>
      <c r="H522">
        <v>5</v>
      </c>
      <c r="I522">
        <v>19</v>
      </c>
      <c r="J522" t="s">
        <v>17963</v>
      </c>
      <c r="O522" t="s">
        <v>17920</v>
      </c>
      <c r="P522">
        <v>2026</v>
      </c>
      <c r="Q522">
        <v>5</v>
      </c>
      <c r="R522">
        <v>11</v>
      </c>
      <c r="S522" t="s">
        <v>24805</v>
      </c>
      <c r="T522" t="s">
        <v>24806</v>
      </c>
      <c r="V522" t="s">
        <v>18063</v>
      </c>
      <c r="Y522" t="s">
        <v>17916</v>
      </c>
      <c r="AB522" t="s">
        <v>251</v>
      </c>
      <c r="AC522" t="s">
        <v>17924</v>
      </c>
      <c r="AD522">
        <v>1000008219223</v>
      </c>
      <c r="AF522" t="s">
        <v>24807</v>
      </c>
      <c r="AG522" t="s">
        <v>24808</v>
      </c>
      <c r="AI522" t="s">
        <v>24809</v>
      </c>
      <c r="AJ522" t="s">
        <v>24810</v>
      </c>
      <c r="AK522" t="s">
        <v>693</v>
      </c>
      <c r="AM522" t="s">
        <v>24811</v>
      </c>
      <c r="AN522" t="s">
        <v>24809</v>
      </c>
      <c r="AO522" t="s">
        <v>693</v>
      </c>
      <c r="AP522" t="s">
        <v>24811</v>
      </c>
      <c r="AR522" t="s">
        <v>24811</v>
      </c>
      <c r="AS522" t="s">
        <v>24811</v>
      </c>
      <c r="AT522" t="s">
        <v>24812</v>
      </c>
      <c r="AU522" t="s">
        <v>24813</v>
      </c>
      <c r="AV522" t="s">
        <v>24814</v>
      </c>
      <c r="AW522" t="s">
        <v>230</v>
      </c>
      <c r="AX522" t="s">
        <v>230</v>
      </c>
      <c r="AY522" t="s">
        <v>1879</v>
      </c>
      <c r="AZ522" t="s">
        <v>1879</v>
      </c>
      <c r="BA522" t="s">
        <v>255</v>
      </c>
      <c r="BB522" s="1">
        <v>46153.416770833333</v>
      </c>
      <c r="BC522">
        <v>2026</v>
      </c>
      <c r="BD522">
        <v>5</v>
      </c>
      <c r="BE522">
        <v>11</v>
      </c>
      <c r="BF522" t="s">
        <v>17934</v>
      </c>
      <c r="BG522" t="s">
        <v>17935</v>
      </c>
      <c r="BH522" t="s">
        <v>17936</v>
      </c>
      <c r="BJ522" t="s">
        <v>24815</v>
      </c>
      <c r="BL522" t="s">
        <v>300</v>
      </c>
      <c r="BM522" t="s">
        <v>23165</v>
      </c>
      <c r="BN522" t="s">
        <v>3306</v>
      </c>
      <c r="BO522" t="s">
        <v>23166</v>
      </c>
      <c r="BP522" t="s">
        <v>2443</v>
      </c>
      <c r="BQ522" t="s">
        <v>24663</v>
      </c>
      <c r="BR522" t="s">
        <v>2440</v>
      </c>
      <c r="BS522" t="s">
        <v>17920</v>
      </c>
      <c r="BT522">
        <v>2026</v>
      </c>
      <c r="BU522">
        <v>5</v>
      </c>
      <c r="BV522">
        <v>11</v>
      </c>
      <c r="BY522" t="s">
        <v>693</v>
      </c>
      <c r="BZ522" t="s">
        <v>17943</v>
      </c>
      <c r="CA522" s="1">
        <v>46153.416666666664</v>
      </c>
      <c r="CB522" s="2">
        <v>46153</v>
      </c>
      <c r="CE522" t="s">
        <v>2810</v>
      </c>
      <c r="CY522" s="1"/>
      <c r="DQ522" t="s">
        <v>17918</v>
      </c>
      <c r="DS522" t="s">
        <v>693</v>
      </c>
      <c r="EP522" t="s">
        <v>24309</v>
      </c>
      <c r="EQ522" t="s">
        <v>255</v>
      </c>
      <c r="ER522" t="s">
        <v>17945</v>
      </c>
      <c r="ES522" t="s">
        <v>281</v>
      </c>
      <c r="ET522" t="s">
        <v>24310</v>
      </c>
      <c r="EU522" t="s">
        <v>17962</v>
      </c>
      <c r="EZ522" t="s">
        <v>270</v>
      </c>
      <c r="FB522" t="s">
        <v>281</v>
      </c>
      <c r="FD522" t="s">
        <v>17948</v>
      </c>
      <c r="FE522" t="s">
        <v>281</v>
      </c>
      <c r="FF522" s="1">
        <v>46153.466805555552</v>
      </c>
      <c r="FG522">
        <v>1.2</v>
      </c>
      <c r="FH522">
        <v>0</v>
      </c>
      <c r="FI522">
        <v>2</v>
      </c>
      <c r="FM522" t="s">
        <v>17949</v>
      </c>
    </row>
    <row r="523" spans="1:169" x14ac:dyDescent="0.3">
      <c r="A523">
        <v>0</v>
      </c>
      <c r="B523" t="s">
        <v>17916</v>
      </c>
      <c r="C523" t="s">
        <v>17916</v>
      </c>
      <c r="E523" t="s">
        <v>17918</v>
      </c>
      <c r="F523">
        <v>46157.5</v>
      </c>
      <c r="G523">
        <v>2026</v>
      </c>
      <c r="H523">
        <v>5</v>
      </c>
      <c r="I523">
        <v>15</v>
      </c>
      <c r="O523" t="s">
        <v>17920</v>
      </c>
      <c r="P523">
        <v>2026</v>
      </c>
      <c r="Q523">
        <v>5</v>
      </c>
      <c r="R523">
        <v>11</v>
      </c>
      <c r="S523" t="s">
        <v>24816</v>
      </c>
      <c r="T523" t="s">
        <v>24817</v>
      </c>
      <c r="V523" t="s">
        <v>17923</v>
      </c>
      <c r="Y523" t="s">
        <v>17916</v>
      </c>
      <c r="AB523" t="s">
        <v>251</v>
      </c>
      <c r="AC523" t="s">
        <v>18065</v>
      </c>
      <c r="AD523">
        <v>1000008219493</v>
      </c>
      <c r="AG523" t="s">
        <v>24818</v>
      </c>
      <c r="AH523" t="s">
        <v>24819</v>
      </c>
      <c r="AI523" t="s">
        <v>24820</v>
      </c>
      <c r="AJ523" t="s">
        <v>24821</v>
      </c>
      <c r="AK523" t="s">
        <v>693</v>
      </c>
      <c r="AL523" t="s">
        <v>24818</v>
      </c>
      <c r="AM523" t="s">
        <v>24822</v>
      </c>
      <c r="AN523" t="s">
        <v>24820</v>
      </c>
      <c r="AO523" t="s">
        <v>693</v>
      </c>
      <c r="AP523" t="s">
        <v>24823</v>
      </c>
      <c r="AR523" t="s">
        <v>24822</v>
      </c>
      <c r="AS523" t="s">
        <v>24823</v>
      </c>
      <c r="AT523" t="s">
        <v>24824</v>
      </c>
      <c r="AU523" t="s">
        <v>24825</v>
      </c>
      <c r="AV523" t="s">
        <v>24826</v>
      </c>
      <c r="AW523" t="s">
        <v>230</v>
      </c>
      <c r="AX523" t="s">
        <v>230</v>
      </c>
      <c r="AY523" t="s">
        <v>1322</v>
      </c>
      <c r="AZ523" t="s">
        <v>1322</v>
      </c>
      <c r="BA523" t="s">
        <v>18076</v>
      </c>
      <c r="BB523" s="1">
        <v>46153.458067129628</v>
      </c>
      <c r="BC523">
        <v>2026</v>
      </c>
      <c r="BD523">
        <v>5</v>
      </c>
      <c r="BE523">
        <v>11</v>
      </c>
      <c r="BF523" t="s">
        <v>18687</v>
      </c>
      <c r="BG523" t="s">
        <v>17935</v>
      </c>
      <c r="BH523" t="s">
        <v>17936</v>
      </c>
      <c r="BJ523" t="s">
        <v>24827</v>
      </c>
      <c r="BL523" t="s">
        <v>300</v>
      </c>
      <c r="BM523" t="s">
        <v>23165</v>
      </c>
      <c r="BN523" t="s">
        <v>3306</v>
      </c>
      <c r="BO523" t="s">
        <v>23166</v>
      </c>
      <c r="BP523" t="s">
        <v>24828</v>
      </c>
      <c r="BQ523" t="s">
        <v>24829</v>
      </c>
      <c r="BR523" t="s">
        <v>24830</v>
      </c>
      <c r="BS523" t="s">
        <v>17920</v>
      </c>
      <c r="BT523">
        <v>2026</v>
      </c>
      <c r="BU523">
        <v>5</v>
      </c>
      <c r="BV523">
        <v>11</v>
      </c>
      <c r="BY523" t="s">
        <v>386</v>
      </c>
      <c r="BZ523" t="s">
        <v>18083</v>
      </c>
      <c r="CA523" s="1">
        <v>46153.457638888889</v>
      </c>
      <c r="CB523" s="2">
        <v>46153</v>
      </c>
      <c r="CE523" t="s">
        <v>2810</v>
      </c>
      <c r="CY523" s="1"/>
      <c r="DQ523" t="s">
        <v>17918</v>
      </c>
      <c r="DR523" t="s">
        <v>693</v>
      </c>
      <c r="DS523" t="s">
        <v>693</v>
      </c>
      <c r="DT523" t="s">
        <v>693</v>
      </c>
      <c r="DV523" t="s">
        <v>693</v>
      </c>
      <c r="EA523" t="s">
        <v>693</v>
      </c>
      <c r="EB523" t="s">
        <v>693</v>
      </c>
      <c r="EP523" t="s">
        <v>24309</v>
      </c>
      <c r="EQ523" t="s">
        <v>18084</v>
      </c>
      <c r="ES523" t="s">
        <v>281</v>
      </c>
      <c r="ET523" t="s">
        <v>24310</v>
      </c>
      <c r="EU523" t="s">
        <v>17947</v>
      </c>
      <c r="EZ523" t="s">
        <v>270</v>
      </c>
      <c r="FB523" t="s">
        <v>281</v>
      </c>
      <c r="FD523" t="s">
        <v>18133</v>
      </c>
      <c r="FE523" t="s">
        <v>281</v>
      </c>
      <c r="FF523" s="1">
        <v>46153.508391203701</v>
      </c>
      <c r="FG523">
        <v>1.21</v>
      </c>
      <c r="FH523">
        <v>0</v>
      </c>
      <c r="FI523">
        <v>2</v>
      </c>
      <c r="FM523" t="s">
        <v>17949</v>
      </c>
    </row>
    <row r="524" spans="1:169" x14ac:dyDescent="0.3">
      <c r="A524">
        <v>0</v>
      </c>
      <c r="B524" t="s">
        <v>17916</v>
      </c>
      <c r="C524" t="s">
        <v>17916</v>
      </c>
      <c r="E524" t="s">
        <v>17918</v>
      </c>
      <c r="F524">
        <v>46161.291666666664</v>
      </c>
      <c r="G524">
        <v>2026</v>
      </c>
      <c r="H524">
        <v>5</v>
      </c>
      <c r="I524">
        <v>19</v>
      </c>
      <c r="J524" t="s">
        <v>17963</v>
      </c>
      <c r="O524" t="s">
        <v>17920</v>
      </c>
      <c r="P524">
        <v>2026</v>
      </c>
      <c r="Q524">
        <v>5</v>
      </c>
      <c r="R524">
        <v>11</v>
      </c>
      <c r="S524" t="s">
        <v>24831</v>
      </c>
      <c r="T524" t="s">
        <v>24832</v>
      </c>
      <c r="V524" t="s">
        <v>18063</v>
      </c>
      <c r="Y524" t="s">
        <v>17916</v>
      </c>
      <c r="AB524" t="s">
        <v>251</v>
      </c>
      <c r="AC524" t="s">
        <v>17924</v>
      </c>
      <c r="AD524">
        <v>1000008219827</v>
      </c>
      <c r="AF524" t="s">
        <v>24833</v>
      </c>
      <c r="AG524" t="s">
        <v>24834</v>
      </c>
      <c r="AI524" t="s">
        <v>24835</v>
      </c>
      <c r="AJ524" t="s">
        <v>24836</v>
      </c>
      <c r="AK524" t="s">
        <v>693</v>
      </c>
      <c r="AM524" t="s">
        <v>24837</v>
      </c>
      <c r="AN524" t="s">
        <v>24835</v>
      </c>
      <c r="AO524" t="s">
        <v>693</v>
      </c>
      <c r="AP524" t="s">
        <v>24837</v>
      </c>
      <c r="AR524" t="s">
        <v>24837</v>
      </c>
      <c r="AS524" t="s">
        <v>24837</v>
      </c>
      <c r="AT524" t="s">
        <v>24838</v>
      </c>
      <c r="AU524" t="s">
        <v>24839</v>
      </c>
      <c r="AV524" t="s">
        <v>24840</v>
      </c>
      <c r="AW524" t="s">
        <v>230</v>
      </c>
      <c r="AX524" t="s">
        <v>230</v>
      </c>
      <c r="AY524" t="s">
        <v>380</v>
      </c>
      <c r="AZ524" t="s">
        <v>380</v>
      </c>
      <c r="BA524" t="s">
        <v>255</v>
      </c>
      <c r="BB524" s="1">
        <v>46153.499814814815</v>
      </c>
      <c r="BC524">
        <v>2026</v>
      </c>
      <c r="BD524">
        <v>5</v>
      </c>
      <c r="BE524">
        <v>11</v>
      </c>
      <c r="BF524" t="s">
        <v>17934</v>
      </c>
      <c r="BG524" t="s">
        <v>18130</v>
      </c>
      <c r="BH524" t="s">
        <v>17936</v>
      </c>
      <c r="BJ524" t="s">
        <v>24841</v>
      </c>
      <c r="BL524" t="s">
        <v>300</v>
      </c>
      <c r="BM524" t="s">
        <v>23165</v>
      </c>
      <c r="BN524" t="s">
        <v>3306</v>
      </c>
      <c r="BO524" t="s">
        <v>23166</v>
      </c>
      <c r="BP524" t="s">
        <v>3448</v>
      </c>
      <c r="BQ524" t="s">
        <v>24842</v>
      </c>
      <c r="BR524" t="s">
        <v>24843</v>
      </c>
      <c r="BS524" t="s">
        <v>17920</v>
      </c>
      <c r="BT524">
        <v>2026</v>
      </c>
      <c r="BU524">
        <v>5</v>
      </c>
      <c r="BV524">
        <v>11</v>
      </c>
      <c r="BY524" t="s">
        <v>693</v>
      </c>
      <c r="BZ524" t="s">
        <v>17943</v>
      </c>
      <c r="CA524" s="1">
        <v>46153.499305555553</v>
      </c>
      <c r="CB524" s="2">
        <v>46153</v>
      </c>
      <c r="CE524" t="s">
        <v>2810</v>
      </c>
      <c r="CY524" s="1"/>
      <c r="DQ524" t="s">
        <v>17918</v>
      </c>
      <c r="DS524" t="s">
        <v>693</v>
      </c>
      <c r="EP524" t="s">
        <v>24309</v>
      </c>
      <c r="EQ524" t="s">
        <v>255</v>
      </c>
      <c r="ER524" t="s">
        <v>17945</v>
      </c>
      <c r="ES524" t="s">
        <v>281</v>
      </c>
      <c r="ET524" t="s">
        <v>24310</v>
      </c>
      <c r="EU524" t="s">
        <v>17962</v>
      </c>
      <c r="EZ524" t="s">
        <v>270</v>
      </c>
      <c r="FB524" t="s">
        <v>281</v>
      </c>
      <c r="FD524" t="s">
        <v>17948</v>
      </c>
      <c r="FE524" t="s">
        <v>281</v>
      </c>
      <c r="FF524" s="1">
        <v>46153.550057870372</v>
      </c>
      <c r="FG524">
        <v>1.21</v>
      </c>
      <c r="FH524">
        <v>0</v>
      </c>
      <c r="FI524">
        <v>2</v>
      </c>
      <c r="FM524" t="s">
        <v>17949</v>
      </c>
    </row>
    <row r="525" spans="1:169" x14ac:dyDescent="0.3">
      <c r="A525">
        <v>0</v>
      </c>
      <c r="B525" t="s">
        <v>17917</v>
      </c>
      <c r="C525" t="s">
        <v>17916</v>
      </c>
      <c r="D525" t="s">
        <v>24844</v>
      </c>
      <c r="E525" t="s">
        <v>17918</v>
      </c>
      <c r="F525">
        <v>46158.291666666664</v>
      </c>
      <c r="G525">
        <v>2026</v>
      </c>
      <c r="H525">
        <v>5</v>
      </c>
      <c r="I525">
        <v>16</v>
      </c>
      <c r="J525" t="s">
        <v>17963</v>
      </c>
      <c r="O525" t="s">
        <v>17920</v>
      </c>
      <c r="P525">
        <v>2026</v>
      </c>
      <c r="Q525">
        <v>5</v>
      </c>
      <c r="R525">
        <v>11</v>
      </c>
      <c r="S525" t="s">
        <v>24845</v>
      </c>
      <c r="T525" t="s">
        <v>24846</v>
      </c>
      <c r="W525" t="s">
        <v>18064</v>
      </c>
      <c r="Y525" t="s">
        <v>17916</v>
      </c>
      <c r="AB525" t="s">
        <v>251</v>
      </c>
      <c r="AC525" t="s">
        <v>18065</v>
      </c>
      <c r="AD525">
        <v>1000008220054</v>
      </c>
      <c r="AG525" t="s">
        <v>24847</v>
      </c>
      <c r="AH525" t="s">
        <v>24848</v>
      </c>
      <c r="AI525" t="s">
        <v>24849</v>
      </c>
      <c r="AJ525" t="s">
        <v>24850</v>
      </c>
      <c r="AK525" t="s">
        <v>693</v>
      </c>
      <c r="AL525" t="s">
        <v>24847</v>
      </c>
      <c r="AN525" t="s">
        <v>24849</v>
      </c>
      <c r="AO525" t="s">
        <v>693</v>
      </c>
      <c r="AT525" t="s">
        <v>24851</v>
      </c>
      <c r="AU525" t="s">
        <v>24852</v>
      </c>
      <c r="AV525" t="s">
        <v>24853</v>
      </c>
      <c r="AW525" t="s">
        <v>230</v>
      </c>
      <c r="AX525" t="s">
        <v>230</v>
      </c>
      <c r="AY525" t="s">
        <v>380</v>
      </c>
      <c r="AZ525" t="s">
        <v>380</v>
      </c>
      <c r="BA525" t="s">
        <v>18076</v>
      </c>
      <c r="BB525" s="1">
        <v>46153.531087962961</v>
      </c>
      <c r="BC525">
        <v>2026</v>
      </c>
      <c r="BD525">
        <v>5</v>
      </c>
      <c r="BE525">
        <v>11</v>
      </c>
      <c r="BF525" t="s">
        <v>18077</v>
      </c>
      <c r="BG525" t="s">
        <v>18130</v>
      </c>
      <c r="BH525" t="s">
        <v>17936</v>
      </c>
      <c r="BJ525" t="s">
        <v>24854</v>
      </c>
      <c r="BL525" t="s">
        <v>300</v>
      </c>
      <c r="BM525" t="s">
        <v>23165</v>
      </c>
      <c r="BN525" t="s">
        <v>3306</v>
      </c>
      <c r="BO525" t="s">
        <v>23166</v>
      </c>
      <c r="BP525" t="s">
        <v>2483</v>
      </c>
      <c r="BQ525" t="s">
        <v>24855</v>
      </c>
      <c r="BR525" t="s">
        <v>24856</v>
      </c>
      <c r="BS525" t="s">
        <v>17920</v>
      </c>
      <c r="BT525">
        <v>2026</v>
      </c>
      <c r="BU525">
        <v>5</v>
      </c>
      <c r="BV525">
        <v>11</v>
      </c>
      <c r="BY525" t="s">
        <v>304</v>
      </c>
      <c r="BZ525" t="s">
        <v>18083</v>
      </c>
      <c r="CA525" s="1">
        <v>46153.530555555553</v>
      </c>
      <c r="CB525" s="2">
        <v>46154</v>
      </c>
      <c r="CE525" t="s">
        <v>2810</v>
      </c>
      <c r="CY525" s="1"/>
      <c r="DQ525" t="s">
        <v>17918</v>
      </c>
      <c r="DR525" t="s">
        <v>693</v>
      </c>
      <c r="DS525" t="s">
        <v>693</v>
      </c>
      <c r="DT525" t="s">
        <v>693</v>
      </c>
      <c r="DV525" t="s">
        <v>693</v>
      </c>
      <c r="EA525" t="s">
        <v>693</v>
      </c>
      <c r="EB525" t="s">
        <v>693</v>
      </c>
      <c r="EP525" t="s">
        <v>24309</v>
      </c>
      <c r="EQ525" t="s">
        <v>18084</v>
      </c>
      <c r="ES525" t="s">
        <v>281</v>
      </c>
      <c r="ET525" t="s">
        <v>24310</v>
      </c>
      <c r="EU525" t="s">
        <v>17962</v>
      </c>
      <c r="EZ525" t="s">
        <v>270</v>
      </c>
      <c r="FB525" t="s">
        <v>281</v>
      </c>
      <c r="FD525" t="s">
        <v>18087</v>
      </c>
      <c r="FE525" t="s">
        <v>281</v>
      </c>
      <c r="FF525" s="1">
        <v>46153.550057870372</v>
      </c>
      <c r="FG525">
        <v>0.46</v>
      </c>
      <c r="FH525">
        <v>0</v>
      </c>
      <c r="FI525">
        <v>2</v>
      </c>
      <c r="FM525" t="s">
        <v>17949</v>
      </c>
    </row>
    <row r="526" spans="1:169" x14ac:dyDescent="0.3">
      <c r="A526">
        <v>0</v>
      </c>
      <c r="B526" t="s">
        <v>17916</v>
      </c>
      <c r="C526" t="s">
        <v>17916</v>
      </c>
      <c r="E526" t="s">
        <v>17918</v>
      </c>
      <c r="F526">
        <v>46161.5</v>
      </c>
      <c r="G526">
        <v>2026</v>
      </c>
      <c r="H526">
        <v>5</v>
      </c>
      <c r="I526">
        <v>19</v>
      </c>
      <c r="O526" t="s">
        <v>17920</v>
      </c>
      <c r="P526">
        <v>2026</v>
      </c>
      <c r="Q526">
        <v>5</v>
      </c>
      <c r="R526">
        <v>11</v>
      </c>
      <c r="S526" t="s">
        <v>24857</v>
      </c>
      <c r="T526" t="s">
        <v>24858</v>
      </c>
      <c r="V526" t="s">
        <v>17923</v>
      </c>
      <c r="Y526" t="s">
        <v>17916</v>
      </c>
      <c r="AB526" t="s">
        <v>251</v>
      </c>
      <c r="AC526" t="s">
        <v>17924</v>
      </c>
      <c r="AD526">
        <v>1000008220223</v>
      </c>
      <c r="AG526" t="s">
        <v>24859</v>
      </c>
      <c r="AI526" t="s">
        <v>24860</v>
      </c>
      <c r="AJ526" t="s">
        <v>24861</v>
      </c>
      <c r="AK526" t="s">
        <v>693</v>
      </c>
      <c r="AN526" t="s">
        <v>24860</v>
      </c>
      <c r="AO526" t="s">
        <v>693</v>
      </c>
      <c r="AT526" t="s">
        <v>24862</v>
      </c>
      <c r="AU526" t="s">
        <v>24863</v>
      </c>
      <c r="AV526" t="s">
        <v>24864</v>
      </c>
      <c r="AW526" t="s">
        <v>230</v>
      </c>
      <c r="AX526" t="s">
        <v>230</v>
      </c>
      <c r="AY526" t="s">
        <v>380</v>
      </c>
      <c r="AZ526" t="s">
        <v>380</v>
      </c>
      <c r="BA526" t="s">
        <v>255</v>
      </c>
      <c r="BB526" s="1">
        <v>46153.558379629627</v>
      </c>
      <c r="BC526">
        <v>2026</v>
      </c>
      <c r="BD526">
        <v>5</v>
      </c>
      <c r="BE526">
        <v>11</v>
      </c>
      <c r="BF526" t="s">
        <v>18100</v>
      </c>
      <c r="BG526" t="s">
        <v>18130</v>
      </c>
      <c r="BH526" t="s">
        <v>17936</v>
      </c>
      <c r="BJ526" t="s">
        <v>24865</v>
      </c>
      <c r="BL526" t="s">
        <v>300</v>
      </c>
      <c r="BM526" t="s">
        <v>23165</v>
      </c>
      <c r="BN526" t="s">
        <v>3306</v>
      </c>
      <c r="BO526" t="s">
        <v>23166</v>
      </c>
      <c r="BP526" t="s">
        <v>1182</v>
      </c>
      <c r="BQ526" t="s">
        <v>24866</v>
      </c>
      <c r="BR526" t="s">
        <v>24867</v>
      </c>
      <c r="BS526" t="s">
        <v>17920</v>
      </c>
      <c r="BT526">
        <v>2026</v>
      </c>
      <c r="BU526">
        <v>5</v>
      </c>
      <c r="BV526">
        <v>11</v>
      </c>
      <c r="BY526" t="s">
        <v>693</v>
      </c>
      <c r="BZ526" t="s">
        <v>17943</v>
      </c>
      <c r="CA526" s="1">
        <v>46153.558333333334</v>
      </c>
      <c r="CB526" s="2">
        <v>46154</v>
      </c>
      <c r="CE526" t="s">
        <v>2810</v>
      </c>
      <c r="CY526" s="1"/>
      <c r="DQ526" t="s">
        <v>17918</v>
      </c>
      <c r="DS526" t="s">
        <v>693</v>
      </c>
      <c r="EP526" t="s">
        <v>24309</v>
      </c>
      <c r="EQ526" t="s">
        <v>255</v>
      </c>
      <c r="ER526" t="s">
        <v>17945</v>
      </c>
      <c r="ES526" t="s">
        <v>281</v>
      </c>
      <c r="ET526" t="s">
        <v>24310</v>
      </c>
      <c r="EU526" t="s">
        <v>17947</v>
      </c>
      <c r="EZ526" t="s">
        <v>270</v>
      </c>
      <c r="FB526" t="s">
        <v>281</v>
      </c>
      <c r="FD526" t="s">
        <v>17948</v>
      </c>
      <c r="FE526" t="s">
        <v>281</v>
      </c>
      <c r="FF526" s="1">
        <v>46153.633379629631</v>
      </c>
      <c r="FG526">
        <v>1.8</v>
      </c>
      <c r="FH526">
        <v>0</v>
      </c>
      <c r="FI526">
        <v>1</v>
      </c>
      <c r="FM526" t="s">
        <v>17949</v>
      </c>
    </row>
    <row r="527" spans="1:169" x14ac:dyDescent="0.3">
      <c r="A527">
        <v>0</v>
      </c>
      <c r="B527" t="s">
        <v>17916</v>
      </c>
      <c r="C527" t="s">
        <v>17916</v>
      </c>
      <c r="E527" t="s">
        <v>17918</v>
      </c>
      <c r="F527">
        <v>46158.5</v>
      </c>
      <c r="G527">
        <v>2026</v>
      </c>
      <c r="H527">
        <v>5</v>
      </c>
      <c r="I527">
        <v>16</v>
      </c>
      <c r="J527" t="s">
        <v>17919</v>
      </c>
      <c r="O527" t="s">
        <v>17920</v>
      </c>
      <c r="P527">
        <v>2026</v>
      </c>
      <c r="Q527">
        <v>5</v>
      </c>
      <c r="R527">
        <v>11</v>
      </c>
      <c r="S527" t="s">
        <v>24868</v>
      </c>
      <c r="T527" t="s">
        <v>24869</v>
      </c>
      <c r="V527" t="s">
        <v>17923</v>
      </c>
      <c r="Y527" t="s">
        <v>17916</v>
      </c>
      <c r="AB527" t="s">
        <v>251</v>
      </c>
      <c r="AC527" t="s">
        <v>17924</v>
      </c>
      <c r="AD527">
        <v>1000008220274</v>
      </c>
      <c r="AF527" t="s">
        <v>24870</v>
      </c>
      <c r="AI527" t="s">
        <v>24871</v>
      </c>
      <c r="AJ527" t="s">
        <v>24872</v>
      </c>
      <c r="AK527" t="s">
        <v>693</v>
      </c>
      <c r="AM527" t="s">
        <v>24873</v>
      </c>
      <c r="AN527" t="s">
        <v>24871</v>
      </c>
      <c r="AO527" t="s">
        <v>693</v>
      </c>
      <c r="AR527" t="s">
        <v>24873</v>
      </c>
      <c r="AT527" t="s">
        <v>24874</v>
      </c>
      <c r="AU527" t="s">
        <v>24875</v>
      </c>
      <c r="AV527" t="s">
        <v>24876</v>
      </c>
      <c r="AW527" t="s">
        <v>230</v>
      </c>
      <c r="AX527" t="s">
        <v>230</v>
      </c>
      <c r="AY527" t="s">
        <v>380</v>
      </c>
      <c r="AZ527" t="s">
        <v>380</v>
      </c>
      <c r="BA527" t="s">
        <v>255</v>
      </c>
      <c r="BB527" s="1">
        <v>46153.569293981483</v>
      </c>
      <c r="BC527">
        <v>2026</v>
      </c>
      <c r="BD527">
        <v>5</v>
      </c>
      <c r="BE527">
        <v>11</v>
      </c>
      <c r="BF527" t="s">
        <v>17934</v>
      </c>
      <c r="BG527" t="s">
        <v>18130</v>
      </c>
      <c r="BH527" t="s">
        <v>17936</v>
      </c>
      <c r="BJ527" t="s">
        <v>24873</v>
      </c>
      <c r="BL527" t="s">
        <v>300</v>
      </c>
      <c r="BM527" t="s">
        <v>23165</v>
      </c>
      <c r="BN527" t="s">
        <v>3306</v>
      </c>
      <c r="BO527" t="s">
        <v>23166</v>
      </c>
      <c r="BP527" t="s">
        <v>3490</v>
      </c>
      <c r="BQ527" t="s">
        <v>24504</v>
      </c>
      <c r="BR527" t="s">
        <v>24877</v>
      </c>
      <c r="BS527" t="s">
        <v>17920</v>
      </c>
      <c r="BT527">
        <v>2026</v>
      </c>
      <c r="BU527">
        <v>5</v>
      </c>
      <c r="BV527">
        <v>11</v>
      </c>
      <c r="BY527" t="s">
        <v>693</v>
      </c>
      <c r="BZ527" t="s">
        <v>17943</v>
      </c>
      <c r="CA527" s="1">
        <v>46153.568749999999</v>
      </c>
      <c r="CB527" s="2">
        <v>46154</v>
      </c>
      <c r="CE527" t="s">
        <v>2810</v>
      </c>
      <c r="CY527" s="1"/>
      <c r="DQ527" t="s">
        <v>17918</v>
      </c>
      <c r="DS527" t="s">
        <v>693</v>
      </c>
      <c r="EP527" t="s">
        <v>24309</v>
      </c>
      <c r="EQ527" t="s">
        <v>255</v>
      </c>
      <c r="ER527" t="s">
        <v>17945</v>
      </c>
      <c r="ES527" t="s">
        <v>281</v>
      </c>
      <c r="ET527" t="s">
        <v>24310</v>
      </c>
      <c r="EU527" t="s">
        <v>17947</v>
      </c>
      <c r="EZ527" t="s">
        <v>270</v>
      </c>
      <c r="FB527" t="s">
        <v>281</v>
      </c>
      <c r="FD527" t="s">
        <v>17948</v>
      </c>
      <c r="FE527" t="s">
        <v>281</v>
      </c>
      <c r="FF527" s="1">
        <v>46153.633379629631</v>
      </c>
      <c r="FG527">
        <v>1.54</v>
      </c>
      <c r="FH527">
        <v>0</v>
      </c>
      <c r="FI527">
        <v>3</v>
      </c>
      <c r="FM527" t="s">
        <v>17949</v>
      </c>
    </row>
    <row r="528" spans="1:169" x14ac:dyDescent="0.3">
      <c r="A528">
        <v>0</v>
      </c>
      <c r="B528" t="s">
        <v>17916</v>
      </c>
      <c r="C528" t="s">
        <v>17916</v>
      </c>
      <c r="E528" t="s">
        <v>17918</v>
      </c>
      <c r="F528">
        <v>46158.291666666664</v>
      </c>
      <c r="G528">
        <v>2026</v>
      </c>
      <c r="H528">
        <v>5</v>
      </c>
      <c r="I528">
        <v>16</v>
      </c>
      <c r="J528" t="s">
        <v>17963</v>
      </c>
      <c r="O528" t="s">
        <v>17920</v>
      </c>
      <c r="P528">
        <v>2026</v>
      </c>
      <c r="Q528">
        <v>5</v>
      </c>
      <c r="R528">
        <v>11</v>
      </c>
      <c r="S528" t="s">
        <v>24878</v>
      </c>
      <c r="T528" t="s">
        <v>24879</v>
      </c>
      <c r="V528" t="s">
        <v>18063</v>
      </c>
      <c r="Y528" t="s">
        <v>17916</v>
      </c>
      <c r="AB528" t="s">
        <v>251</v>
      </c>
      <c r="AC528" t="s">
        <v>17924</v>
      </c>
      <c r="AD528">
        <v>1000008220880</v>
      </c>
      <c r="AF528" t="s">
        <v>24880</v>
      </c>
      <c r="AG528" t="s">
        <v>24881</v>
      </c>
      <c r="AI528" t="s">
        <v>24882</v>
      </c>
      <c r="AJ528" t="s">
        <v>24883</v>
      </c>
      <c r="AK528" t="s">
        <v>693</v>
      </c>
      <c r="AM528" t="s">
        <v>24884</v>
      </c>
      <c r="AN528" t="s">
        <v>24882</v>
      </c>
      <c r="AO528" t="s">
        <v>693</v>
      </c>
      <c r="AP528" t="s">
        <v>24884</v>
      </c>
      <c r="AR528" t="s">
        <v>24884</v>
      </c>
      <c r="AS528" t="s">
        <v>24884</v>
      </c>
      <c r="AT528" t="s">
        <v>24885</v>
      </c>
      <c r="AU528" t="s">
        <v>24886</v>
      </c>
      <c r="AV528" t="s">
        <v>24887</v>
      </c>
      <c r="AW528" t="s">
        <v>230</v>
      </c>
      <c r="AX528" t="s">
        <v>230</v>
      </c>
      <c r="AY528" t="s">
        <v>380</v>
      </c>
      <c r="AZ528" t="s">
        <v>380</v>
      </c>
      <c r="BA528" t="s">
        <v>255</v>
      </c>
      <c r="BB528" s="1">
        <v>46153.664976851855</v>
      </c>
      <c r="BC528">
        <v>2026</v>
      </c>
      <c r="BD528">
        <v>5</v>
      </c>
      <c r="BE528">
        <v>11</v>
      </c>
      <c r="BF528" t="s">
        <v>17934</v>
      </c>
      <c r="BG528" t="s">
        <v>18130</v>
      </c>
      <c r="BH528" t="s">
        <v>17936</v>
      </c>
      <c r="BJ528" t="s">
        <v>24888</v>
      </c>
      <c r="BL528" t="s">
        <v>300</v>
      </c>
      <c r="BM528" t="s">
        <v>23165</v>
      </c>
      <c r="BN528" t="s">
        <v>3306</v>
      </c>
      <c r="BO528" t="s">
        <v>23166</v>
      </c>
      <c r="BP528" t="s">
        <v>3478</v>
      </c>
      <c r="BQ528" t="s">
        <v>24889</v>
      </c>
      <c r="BR528" t="s">
        <v>24890</v>
      </c>
      <c r="BS528" t="s">
        <v>17920</v>
      </c>
      <c r="BT528">
        <v>2026</v>
      </c>
      <c r="BU528">
        <v>5</v>
      </c>
      <c r="BV528">
        <v>11</v>
      </c>
      <c r="BY528" t="s">
        <v>693</v>
      </c>
      <c r="BZ528" t="s">
        <v>17943</v>
      </c>
      <c r="CA528" s="1">
        <v>46153.664583333331</v>
      </c>
      <c r="CB528" s="2">
        <v>46154</v>
      </c>
      <c r="CE528" t="s">
        <v>2810</v>
      </c>
      <c r="CY528" s="1"/>
      <c r="DQ528" t="s">
        <v>17918</v>
      </c>
      <c r="DS528" t="s">
        <v>693</v>
      </c>
      <c r="EP528" t="s">
        <v>24309</v>
      </c>
      <c r="EQ528" t="s">
        <v>255</v>
      </c>
      <c r="ER528" t="s">
        <v>17945</v>
      </c>
      <c r="ES528" t="s">
        <v>281</v>
      </c>
      <c r="ET528" t="s">
        <v>24310</v>
      </c>
      <c r="EU528" t="s">
        <v>17962</v>
      </c>
      <c r="EZ528" t="s">
        <v>270</v>
      </c>
      <c r="FB528" t="s">
        <v>281</v>
      </c>
      <c r="FD528" t="s">
        <v>17948</v>
      </c>
      <c r="FE528" t="s">
        <v>281</v>
      </c>
      <c r="FF528" s="1">
        <v>46153.716782407406</v>
      </c>
      <c r="FG528">
        <v>1.24</v>
      </c>
      <c r="FH528">
        <v>0</v>
      </c>
      <c r="FI528">
        <v>2</v>
      </c>
      <c r="FM528" t="s">
        <v>17949</v>
      </c>
    </row>
    <row r="529" spans="1:169" x14ac:dyDescent="0.3">
      <c r="A529">
        <v>0</v>
      </c>
      <c r="B529" t="s">
        <v>17916</v>
      </c>
      <c r="C529" t="s">
        <v>17916</v>
      </c>
      <c r="E529" t="s">
        <v>17918</v>
      </c>
      <c r="F529">
        <v>46159.291666666664</v>
      </c>
      <c r="G529">
        <v>2026</v>
      </c>
      <c r="H529">
        <v>5</v>
      </c>
      <c r="I529">
        <v>17</v>
      </c>
      <c r="J529" t="s">
        <v>17963</v>
      </c>
      <c r="O529" t="s">
        <v>17920</v>
      </c>
      <c r="P529">
        <v>2026</v>
      </c>
      <c r="Q529">
        <v>5</v>
      </c>
      <c r="R529">
        <v>11</v>
      </c>
      <c r="S529" t="s">
        <v>24891</v>
      </c>
      <c r="T529" t="s">
        <v>24892</v>
      </c>
      <c r="Y529" t="s">
        <v>17916</v>
      </c>
      <c r="AB529" t="s">
        <v>251</v>
      </c>
      <c r="AC529" t="s">
        <v>18065</v>
      </c>
      <c r="AD529">
        <v>1000008221732</v>
      </c>
      <c r="AG529" t="s">
        <v>24893</v>
      </c>
      <c r="AH529" t="s">
        <v>24894</v>
      </c>
      <c r="AI529" t="s">
        <v>24895</v>
      </c>
      <c r="AJ529" t="s">
        <v>24896</v>
      </c>
      <c r="AK529" t="s">
        <v>693</v>
      </c>
      <c r="AL529" t="s">
        <v>24893</v>
      </c>
      <c r="AM529" t="s">
        <v>24897</v>
      </c>
      <c r="AN529" t="s">
        <v>24895</v>
      </c>
      <c r="AO529" t="s">
        <v>693</v>
      </c>
      <c r="AP529" t="s">
        <v>24898</v>
      </c>
      <c r="AR529" t="s">
        <v>24897</v>
      </c>
      <c r="AS529" t="s">
        <v>24898</v>
      </c>
      <c r="AT529" t="s">
        <v>24899</v>
      </c>
      <c r="AU529" t="s">
        <v>24900</v>
      </c>
      <c r="AV529" t="s">
        <v>24901</v>
      </c>
      <c r="AW529" t="s">
        <v>230</v>
      </c>
      <c r="AX529" t="s">
        <v>230</v>
      </c>
      <c r="AY529" t="s">
        <v>380</v>
      </c>
      <c r="AZ529" t="s">
        <v>380</v>
      </c>
      <c r="BA529" t="s">
        <v>18076</v>
      </c>
      <c r="BB529" s="1">
        <v>46153.810578703706</v>
      </c>
      <c r="BC529">
        <v>2026</v>
      </c>
      <c r="BD529">
        <v>5</v>
      </c>
      <c r="BE529">
        <v>11</v>
      </c>
      <c r="BF529" t="s">
        <v>18129</v>
      </c>
      <c r="BG529" t="s">
        <v>18130</v>
      </c>
      <c r="BH529" t="s">
        <v>17936</v>
      </c>
      <c r="BJ529" t="s">
        <v>24897</v>
      </c>
      <c r="BL529" t="s">
        <v>300</v>
      </c>
      <c r="BM529" t="s">
        <v>23165</v>
      </c>
      <c r="BN529" t="s">
        <v>3306</v>
      </c>
      <c r="BO529" t="s">
        <v>23166</v>
      </c>
      <c r="BP529" t="s">
        <v>2514</v>
      </c>
      <c r="BQ529" t="s">
        <v>24902</v>
      </c>
      <c r="BR529" t="s">
        <v>24903</v>
      </c>
      <c r="BS529" t="s">
        <v>17920</v>
      </c>
      <c r="BT529">
        <v>2026</v>
      </c>
      <c r="BU529">
        <v>5</v>
      </c>
      <c r="BV529">
        <v>11</v>
      </c>
      <c r="BY529" t="s">
        <v>386</v>
      </c>
      <c r="BZ529" t="s">
        <v>18083</v>
      </c>
      <c r="CA529" s="1">
        <v>46153.810416666667</v>
      </c>
      <c r="CB529" s="2">
        <v>46154</v>
      </c>
      <c r="CE529" t="s">
        <v>2810</v>
      </c>
      <c r="CY529" s="1"/>
      <c r="DQ529" t="s">
        <v>17918</v>
      </c>
      <c r="DR529" t="s">
        <v>693</v>
      </c>
      <c r="DS529" t="s">
        <v>693</v>
      </c>
      <c r="DT529" t="s">
        <v>693</v>
      </c>
      <c r="DV529" t="s">
        <v>693</v>
      </c>
      <c r="EA529" t="s">
        <v>693</v>
      </c>
      <c r="EB529" t="s">
        <v>693</v>
      </c>
      <c r="EP529" t="s">
        <v>24309</v>
      </c>
      <c r="EQ529" t="s">
        <v>18084</v>
      </c>
      <c r="ES529" t="s">
        <v>281</v>
      </c>
      <c r="ET529" t="s">
        <v>24310</v>
      </c>
      <c r="EU529" t="s">
        <v>17962</v>
      </c>
      <c r="EZ529" t="s">
        <v>270</v>
      </c>
      <c r="FB529" t="s">
        <v>281</v>
      </c>
      <c r="FD529" t="s">
        <v>18133</v>
      </c>
      <c r="FE529" t="s">
        <v>281</v>
      </c>
      <c r="FF529" s="1">
        <v>46153.841736111113</v>
      </c>
      <c r="FG529">
        <v>0.75</v>
      </c>
      <c r="FH529">
        <v>0</v>
      </c>
      <c r="FI529">
        <v>1</v>
      </c>
      <c r="FM529" t="s">
        <v>17949</v>
      </c>
    </row>
    <row r="530" spans="1:169" x14ac:dyDescent="0.3">
      <c r="A530">
        <v>0</v>
      </c>
      <c r="B530" t="s">
        <v>17916</v>
      </c>
      <c r="C530" t="s">
        <v>17916</v>
      </c>
      <c r="E530" t="s">
        <v>17918</v>
      </c>
      <c r="F530">
        <v>46157.291666666664</v>
      </c>
      <c r="G530">
        <v>2026</v>
      </c>
      <c r="H530">
        <v>5</v>
      </c>
      <c r="I530">
        <v>15</v>
      </c>
      <c r="J530" t="s">
        <v>17963</v>
      </c>
      <c r="O530" t="s">
        <v>18230</v>
      </c>
      <c r="P530">
        <v>2026</v>
      </c>
      <c r="Q530">
        <v>5</v>
      </c>
      <c r="R530">
        <v>12</v>
      </c>
      <c r="S530" t="s">
        <v>24904</v>
      </c>
      <c r="T530" t="s">
        <v>24905</v>
      </c>
      <c r="Y530" t="s">
        <v>17916</v>
      </c>
      <c r="AB530" t="s">
        <v>251</v>
      </c>
      <c r="AC530" t="s">
        <v>18065</v>
      </c>
      <c r="AD530">
        <v>1000008222133</v>
      </c>
      <c r="AG530" t="s">
        <v>24906</v>
      </c>
      <c r="AH530" t="s">
        <v>24907</v>
      </c>
      <c r="AI530" t="s">
        <v>24908</v>
      </c>
      <c r="AJ530" t="s">
        <v>24909</v>
      </c>
      <c r="AK530" t="s">
        <v>693</v>
      </c>
      <c r="AL530" t="s">
        <v>24906</v>
      </c>
      <c r="AM530" t="s">
        <v>24910</v>
      </c>
      <c r="AN530" t="s">
        <v>24908</v>
      </c>
      <c r="AO530" t="s">
        <v>693</v>
      </c>
      <c r="AP530" t="s">
        <v>24911</v>
      </c>
      <c r="AR530" t="s">
        <v>24910</v>
      </c>
      <c r="AS530" t="s">
        <v>24911</v>
      </c>
      <c r="AT530" t="s">
        <v>24912</v>
      </c>
      <c r="AU530" t="s">
        <v>24913</v>
      </c>
      <c r="AV530" t="s">
        <v>24914</v>
      </c>
      <c r="AW530" t="s">
        <v>230</v>
      </c>
      <c r="AX530" t="s">
        <v>230</v>
      </c>
      <c r="AY530" t="s">
        <v>380</v>
      </c>
      <c r="AZ530" t="s">
        <v>380</v>
      </c>
      <c r="BA530" t="s">
        <v>18076</v>
      </c>
      <c r="BB530" s="1">
        <v>46154.400775462964</v>
      </c>
      <c r="BC530">
        <v>2026</v>
      </c>
      <c r="BD530">
        <v>5</v>
      </c>
      <c r="BE530">
        <v>12</v>
      </c>
      <c r="BF530" t="s">
        <v>18129</v>
      </c>
      <c r="BG530" t="s">
        <v>18130</v>
      </c>
      <c r="BH530" t="s">
        <v>17936</v>
      </c>
      <c r="BJ530" t="s">
        <v>24910</v>
      </c>
      <c r="BL530" t="s">
        <v>300</v>
      </c>
      <c r="BM530" t="s">
        <v>23165</v>
      </c>
      <c r="BN530" t="s">
        <v>3306</v>
      </c>
      <c r="BO530" t="s">
        <v>23166</v>
      </c>
      <c r="BP530" t="s">
        <v>24915</v>
      </c>
      <c r="BQ530" t="s">
        <v>24754</v>
      </c>
      <c r="BR530" t="s">
        <v>24916</v>
      </c>
      <c r="BS530" t="s">
        <v>18230</v>
      </c>
      <c r="BT530">
        <v>2026</v>
      </c>
      <c r="BU530">
        <v>5</v>
      </c>
      <c r="BV530">
        <v>12</v>
      </c>
      <c r="BY530" t="s">
        <v>386</v>
      </c>
      <c r="BZ530" t="s">
        <v>18083</v>
      </c>
      <c r="CA530" s="1">
        <v>46154.400694444441</v>
      </c>
      <c r="CB530" s="2">
        <v>46154</v>
      </c>
      <c r="CE530" t="s">
        <v>2810</v>
      </c>
      <c r="CY530" s="1"/>
      <c r="DQ530" t="s">
        <v>17918</v>
      </c>
      <c r="DR530" t="s">
        <v>693</v>
      </c>
      <c r="DS530" t="s">
        <v>693</v>
      </c>
      <c r="DT530" t="s">
        <v>693</v>
      </c>
      <c r="DV530" t="s">
        <v>693</v>
      </c>
      <c r="EA530" t="s">
        <v>693</v>
      </c>
      <c r="EB530" t="s">
        <v>693</v>
      </c>
      <c r="EP530" t="s">
        <v>24309</v>
      </c>
      <c r="EQ530" t="s">
        <v>18084</v>
      </c>
      <c r="ES530" t="s">
        <v>281</v>
      </c>
      <c r="ET530" t="s">
        <v>24310</v>
      </c>
      <c r="EU530" t="s">
        <v>17962</v>
      </c>
      <c r="EZ530" t="s">
        <v>270</v>
      </c>
      <c r="FB530" t="s">
        <v>281</v>
      </c>
      <c r="FD530" t="s">
        <v>18133</v>
      </c>
      <c r="FE530" t="s">
        <v>281</v>
      </c>
      <c r="FF530" s="1">
        <v>46154.425104166665</v>
      </c>
      <c r="FG530">
        <v>0.57999999999999996</v>
      </c>
      <c r="FH530">
        <v>0</v>
      </c>
      <c r="FI530">
        <v>1</v>
      </c>
      <c r="FM530" t="s">
        <v>17949</v>
      </c>
    </row>
    <row r="531" spans="1:169" x14ac:dyDescent="0.3">
      <c r="A531">
        <v>0</v>
      </c>
      <c r="B531" t="s">
        <v>17916</v>
      </c>
      <c r="C531" t="s">
        <v>17916</v>
      </c>
      <c r="E531" t="s">
        <v>17918</v>
      </c>
      <c r="F531">
        <v>46157.291666666664</v>
      </c>
      <c r="G531">
        <v>2026</v>
      </c>
      <c r="H531">
        <v>5</v>
      </c>
      <c r="I531">
        <v>15</v>
      </c>
      <c r="J531" t="s">
        <v>17963</v>
      </c>
      <c r="O531" t="s">
        <v>18230</v>
      </c>
      <c r="P531">
        <v>2026</v>
      </c>
      <c r="Q531">
        <v>5</v>
      </c>
      <c r="R531">
        <v>12</v>
      </c>
      <c r="S531" t="s">
        <v>24917</v>
      </c>
      <c r="T531" t="s">
        <v>24918</v>
      </c>
      <c r="Y531" t="s">
        <v>17916</v>
      </c>
      <c r="AB531" t="s">
        <v>251</v>
      </c>
      <c r="AC531" t="s">
        <v>17924</v>
      </c>
      <c r="AD531">
        <v>1000008222144</v>
      </c>
      <c r="AG531" t="s">
        <v>24919</v>
      </c>
      <c r="AI531" t="s">
        <v>24920</v>
      </c>
      <c r="AJ531" t="s">
        <v>24921</v>
      </c>
      <c r="AK531" t="s">
        <v>693</v>
      </c>
      <c r="AN531" t="s">
        <v>24920</v>
      </c>
      <c r="AO531" t="s">
        <v>693</v>
      </c>
      <c r="AT531" t="s">
        <v>24922</v>
      </c>
      <c r="AU531" t="s">
        <v>24923</v>
      </c>
      <c r="AV531" t="s">
        <v>24924</v>
      </c>
      <c r="AW531" t="s">
        <v>230</v>
      </c>
      <c r="AX531" t="s">
        <v>230</v>
      </c>
      <c r="AY531" t="s">
        <v>380</v>
      </c>
      <c r="AZ531" t="s">
        <v>380</v>
      </c>
      <c r="BA531" t="s">
        <v>255</v>
      </c>
      <c r="BB531" s="1">
        <v>46154.402245370373</v>
      </c>
      <c r="BC531">
        <v>2026</v>
      </c>
      <c r="BD531">
        <v>5</v>
      </c>
      <c r="BE531">
        <v>12</v>
      </c>
      <c r="BF531" t="s">
        <v>17934</v>
      </c>
      <c r="BG531" t="s">
        <v>18130</v>
      </c>
      <c r="BH531" t="s">
        <v>17936</v>
      </c>
      <c r="BJ531" t="s">
        <v>24925</v>
      </c>
      <c r="BL531" t="s">
        <v>300</v>
      </c>
      <c r="BM531" t="s">
        <v>23165</v>
      </c>
      <c r="BN531" t="s">
        <v>3306</v>
      </c>
      <c r="BO531" t="s">
        <v>23166</v>
      </c>
      <c r="BP531" t="s">
        <v>2443</v>
      </c>
      <c r="BQ531" t="s">
        <v>24370</v>
      </c>
      <c r="BR531" t="s">
        <v>3503</v>
      </c>
      <c r="BS531" t="s">
        <v>18230</v>
      </c>
      <c r="BT531">
        <v>2026</v>
      </c>
      <c r="BU531">
        <v>5</v>
      </c>
      <c r="BV531">
        <v>12</v>
      </c>
      <c r="BY531" t="s">
        <v>693</v>
      </c>
      <c r="BZ531" t="s">
        <v>17943</v>
      </c>
      <c r="CA531" s="1">
        <v>46154.402083333334</v>
      </c>
      <c r="CB531" s="2">
        <v>46154</v>
      </c>
      <c r="CE531" t="s">
        <v>2810</v>
      </c>
      <c r="CY531" s="1"/>
      <c r="DQ531" t="s">
        <v>17918</v>
      </c>
      <c r="DS531" t="s">
        <v>693</v>
      </c>
      <c r="EP531" t="s">
        <v>24309</v>
      </c>
      <c r="EQ531" t="s">
        <v>255</v>
      </c>
      <c r="ER531" t="s">
        <v>17945</v>
      </c>
      <c r="ES531" t="s">
        <v>281</v>
      </c>
      <c r="ET531" t="s">
        <v>24310</v>
      </c>
      <c r="EU531" t="s">
        <v>17962</v>
      </c>
      <c r="EZ531" t="s">
        <v>270</v>
      </c>
      <c r="FB531" t="s">
        <v>281</v>
      </c>
      <c r="FD531" t="s">
        <v>17948</v>
      </c>
      <c r="FE531" t="s">
        <v>281</v>
      </c>
      <c r="FF531" s="1">
        <v>46154.425104166665</v>
      </c>
      <c r="FG531">
        <v>0.55000000000000004</v>
      </c>
      <c r="FH531">
        <v>0</v>
      </c>
      <c r="FI531">
        <v>1</v>
      </c>
      <c r="FM531" t="s">
        <v>17949</v>
      </c>
    </row>
    <row r="532" spans="1:169" x14ac:dyDescent="0.3">
      <c r="A532">
        <v>0</v>
      </c>
      <c r="B532" t="s">
        <v>17916</v>
      </c>
      <c r="C532" t="s">
        <v>17916</v>
      </c>
      <c r="E532" t="s">
        <v>17918</v>
      </c>
      <c r="F532">
        <v>46158.291666666664</v>
      </c>
      <c r="G532">
        <v>2026</v>
      </c>
      <c r="H532">
        <v>5</v>
      </c>
      <c r="I532">
        <v>16</v>
      </c>
      <c r="J532" t="s">
        <v>17963</v>
      </c>
      <c r="O532" t="s">
        <v>18230</v>
      </c>
      <c r="P532">
        <v>2026</v>
      </c>
      <c r="Q532">
        <v>5</v>
      </c>
      <c r="R532">
        <v>12</v>
      </c>
      <c r="S532" t="s">
        <v>24926</v>
      </c>
      <c r="T532" t="s">
        <v>24927</v>
      </c>
      <c r="V532" t="s">
        <v>17923</v>
      </c>
      <c r="Y532" t="s">
        <v>17916</v>
      </c>
      <c r="AB532" t="s">
        <v>251</v>
      </c>
      <c r="AC532" t="s">
        <v>18065</v>
      </c>
      <c r="AD532">
        <v>1000008222416</v>
      </c>
      <c r="AG532" t="s">
        <v>24928</v>
      </c>
      <c r="AH532" t="s">
        <v>24929</v>
      </c>
      <c r="AI532" t="s">
        <v>24930</v>
      </c>
      <c r="AJ532" t="s">
        <v>24931</v>
      </c>
      <c r="AK532" t="s">
        <v>693</v>
      </c>
      <c r="AL532" t="s">
        <v>24928</v>
      </c>
      <c r="AN532" t="s">
        <v>24930</v>
      </c>
      <c r="AO532" t="s">
        <v>693</v>
      </c>
      <c r="AT532" t="s">
        <v>24932</v>
      </c>
      <c r="AU532" t="s">
        <v>24933</v>
      </c>
      <c r="AV532" t="s">
        <v>24934</v>
      </c>
      <c r="AW532" t="s">
        <v>230</v>
      </c>
      <c r="AX532" t="s">
        <v>230</v>
      </c>
      <c r="AY532" t="s">
        <v>380</v>
      </c>
      <c r="AZ532" t="s">
        <v>380</v>
      </c>
      <c r="BA532" t="s">
        <v>18076</v>
      </c>
      <c r="BB532" s="1">
        <v>46154.436006944445</v>
      </c>
      <c r="BC532">
        <v>2026</v>
      </c>
      <c r="BD532">
        <v>5</v>
      </c>
      <c r="BE532">
        <v>12</v>
      </c>
      <c r="BF532" t="s">
        <v>18077</v>
      </c>
      <c r="BG532" t="s">
        <v>18130</v>
      </c>
      <c r="BH532" t="s">
        <v>17936</v>
      </c>
      <c r="BJ532" t="s">
        <v>24935</v>
      </c>
      <c r="BL532" t="s">
        <v>300</v>
      </c>
      <c r="BM532" t="s">
        <v>23165</v>
      </c>
      <c r="BN532" t="s">
        <v>3306</v>
      </c>
      <c r="BO532" t="s">
        <v>23166</v>
      </c>
      <c r="BP532" t="s">
        <v>818</v>
      </c>
      <c r="BQ532" t="s">
        <v>24936</v>
      </c>
      <c r="BR532" t="s">
        <v>24937</v>
      </c>
      <c r="BS532" t="s">
        <v>18230</v>
      </c>
      <c r="BT532">
        <v>2026</v>
      </c>
      <c r="BU532">
        <v>5</v>
      </c>
      <c r="BV532">
        <v>12</v>
      </c>
      <c r="BY532" t="s">
        <v>304</v>
      </c>
      <c r="BZ532" t="s">
        <v>18083</v>
      </c>
      <c r="CA532" s="1">
        <v>46154.435416666667</v>
      </c>
      <c r="CB532" s="2">
        <v>46154</v>
      </c>
      <c r="CE532" t="s">
        <v>2810</v>
      </c>
      <c r="CY532" s="1"/>
      <c r="DQ532" t="s">
        <v>17918</v>
      </c>
      <c r="DR532" t="s">
        <v>693</v>
      </c>
      <c r="DS532" t="s">
        <v>693</v>
      </c>
      <c r="DT532" t="s">
        <v>693</v>
      </c>
      <c r="DV532" t="s">
        <v>693</v>
      </c>
      <c r="EA532" t="s">
        <v>693</v>
      </c>
      <c r="EB532" t="s">
        <v>693</v>
      </c>
      <c r="EP532" t="s">
        <v>24309</v>
      </c>
      <c r="EQ532" t="s">
        <v>18084</v>
      </c>
      <c r="ES532" t="s">
        <v>281</v>
      </c>
      <c r="ET532" t="s">
        <v>24310</v>
      </c>
      <c r="EU532" t="s">
        <v>17947</v>
      </c>
      <c r="EZ532" t="s">
        <v>270</v>
      </c>
      <c r="FB532" t="s">
        <v>281</v>
      </c>
      <c r="FD532" t="s">
        <v>18087</v>
      </c>
      <c r="FE532" t="s">
        <v>281</v>
      </c>
      <c r="FF532" s="1">
        <v>46154.466805555552</v>
      </c>
      <c r="FG532">
        <v>0.74</v>
      </c>
      <c r="FH532">
        <v>0</v>
      </c>
      <c r="FI532">
        <v>2</v>
      </c>
      <c r="FM532" t="s">
        <v>17949</v>
      </c>
    </row>
    <row r="533" spans="1:169" x14ac:dyDescent="0.3">
      <c r="A533">
        <v>0</v>
      </c>
      <c r="B533" t="s">
        <v>17916</v>
      </c>
      <c r="C533" t="s">
        <v>17916</v>
      </c>
      <c r="E533" t="s">
        <v>17918</v>
      </c>
      <c r="F533">
        <v>46158.5</v>
      </c>
      <c r="G533">
        <v>2026</v>
      </c>
      <c r="H533">
        <v>5</v>
      </c>
      <c r="I533">
        <v>16</v>
      </c>
      <c r="J533" t="s">
        <v>17919</v>
      </c>
      <c r="O533" t="s">
        <v>18230</v>
      </c>
      <c r="P533">
        <v>2026</v>
      </c>
      <c r="Q533">
        <v>5</v>
      </c>
      <c r="R533">
        <v>12</v>
      </c>
      <c r="S533" t="s">
        <v>24938</v>
      </c>
      <c r="T533" t="s">
        <v>24939</v>
      </c>
      <c r="Y533" t="s">
        <v>17916</v>
      </c>
      <c r="AB533" t="s">
        <v>251</v>
      </c>
      <c r="AC533" t="s">
        <v>17924</v>
      </c>
      <c r="AD533">
        <v>1000008222916</v>
      </c>
      <c r="AI533" t="s">
        <v>24940</v>
      </c>
      <c r="AJ533" t="s">
        <v>24941</v>
      </c>
      <c r="AK533" t="s">
        <v>693</v>
      </c>
      <c r="AM533" t="s">
        <v>24942</v>
      </c>
      <c r="AN533" t="s">
        <v>24940</v>
      </c>
      <c r="AO533" t="s">
        <v>693</v>
      </c>
      <c r="AP533" t="s">
        <v>24942</v>
      </c>
      <c r="AR533" t="s">
        <v>24942</v>
      </c>
      <c r="AS533" t="s">
        <v>24942</v>
      </c>
      <c r="AT533" t="s">
        <v>24943</v>
      </c>
      <c r="AU533" t="s">
        <v>24944</v>
      </c>
      <c r="AV533" t="s">
        <v>24945</v>
      </c>
      <c r="AW533" t="s">
        <v>230</v>
      </c>
      <c r="AX533" t="s">
        <v>230</v>
      </c>
      <c r="AY533" t="s">
        <v>380</v>
      </c>
      <c r="AZ533" t="s">
        <v>380</v>
      </c>
      <c r="BA533" t="s">
        <v>255</v>
      </c>
      <c r="BB533" s="1">
        <v>46154.492847222224</v>
      </c>
      <c r="BC533">
        <v>2026</v>
      </c>
      <c r="BD533">
        <v>5</v>
      </c>
      <c r="BE533">
        <v>12</v>
      </c>
      <c r="BF533" t="s">
        <v>18100</v>
      </c>
      <c r="BG533" t="s">
        <v>18130</v>
      </c>
      <c r="BH533" t="s">
        <v>17936</v>
      </c>
      <c r="BJ533" t="s">
        <v>24946</v>
      </c>
      <c r="BL533" t="s">
        <v>300</v>
      </c>
      <c r="BM533" t="s">
        <v>23165</v>
      </c>
      <c r="BN533" t="s">
        <v>3306</v>
      </c>
      <c r="BO533" t="s">
        <v>23166</v>
      </c>
      <c r="BP533" t="s">
        <v>299</v>
      </c>
      <c r="BQ533" t="s">
        <v>24615</v>
      </c>
      <c r="BR533" t="s">
        <v>24947</v>
      </c>
      <c r="BS533" t="s">
        <v>18230</v>
      </c>
      <c r="BT533">
        <v>2026</v>
      </c>
      <c r="BU533">
        <v>5</v>
      </c>
      <c r="BV533">
        <v>12</v>
      </c>
      <c r="BY533" t="s">
        <v>693</v>
      </c>
      <c r="BZ533" t="s">
        <v>17943</v>
      </c>
      <c r="CA533" s="1">
        <v>46154.492361111108</v>
      </c>
      <c r="CB533" s="2">
        <v>46154</v>
      </c>
      <c r="CE533" t="s">
        <v>2810</v>
      </c>
      <c r="CY533" s="1"/>
      <c r="DQ533" t="s">
        <v>17918</v>
      </c>
      <c r="DS533" t="s">
        <v>693</v>
      </c>
      <c r="EP533" t="s">
        <v>24309</v>
      </c>
      <c r="EQ533" t="s">
        <v>255</v>
      </c>
      <c r="ER533" t="s">
        <v>17945</v>
      </c>
      <c r="ES533" t="s">
        <v>281</v>
      </c>
      <c r="ET533" t="s">
        <v>24310</v>
      </c>
      <c r="EU533" t="s">
        <v>17962</v>
      </c>
      <c r="EZ533" t="s">
        <v>270</v>
      </c>
      <c r="FB533" t="s">
        <v>281</v>
      </c>
      <c r="FD533" t="s">
        <v>17948</v>
      </c>
      <c r="FE533" t="s">
        <v>281</v>
      </c>
      <c r="FF533" s="1">
        <v>46154.508831018517</v>
      </c>
      <c r="FG533">
        <v>0.38</v>
      </c>
      <c r="FH533">
        <v>0</v>
      </c>
      <c r="FI533">
        <v>1</v>
      </c>
      <c r="FM533" t="s">
        <v>17949</v>
      </c>
    </row>
    <row r="534" spans="1:169" x14ac:dyDescent="0.3">
      <c r="A534">
        <v>0</v>
      </c>
      <c r="B534" t="s">
        <v>17916</v>
      </c>
      <c r="C534" t="s">
        <v>17916</v>
      </c>
      <c r="E534" t="s">
        <v>17918</v>
      </c>
      <c r="F534">
        <v>46157.291666666664</v>
      </c>
      <c r="G534">
        <v>2026</v>
      </c>
      <c r="H534">
        <v>5</v>
      </c>
      <c r="I534">
        <v>15</v>
      </c>
      <c r="J534" t="s">
        <v>17963</v>
      </c>
      <c r="O534" t="s">
        <v>18230</v>
      </c>
      <c r="P534">
        <v>2026</v>
      </c>
      <c r="Q534">
        <v>5</v>
      </c>
      <c r="R534">
        <v>12</v>
      </c>
      <c r="S534" t="s">
        <v>24948</v>
      </c>
      <c r="T534" t="s">
        <v>24949</v>
      </c>
      <c r="Y534" t="s">
        <v>17916</v>
      </c>
      <c r="AB534" t="s">
        <v>251</v>
      </c>
      <c r="AC534" t="s">
        <v>17924</v>
      </c>
      <c r="AD534">
        <v>1000008223068</v>
      </c>
      <c r="AG534" t="s">
        <v>24950</v>
      </c>
      <c r="AI534" t="s">
        <v>24951</v>
      </c>
      <c r="AJ534" t="s">
        <v>24952</v>
      </c>
      <c r="AK534" t="s">
        <v>693</v>
      </c>
      <c r="AM534" t="s">
        <v>24953</v>
      </c>
      <c r="AN534" t="s">
        <v>24951</v>
      </c>
      <c r="AO534" t="s">
        <v>693</v>
      </c>
      <c r="AP534" t="s">
        <v>24954</v>
      </c>
      <c r="AR534" t="s">
        <v>24953</v>
      </c>
      <c r="AS534" t="s">
        <v>24954</v>
      </c>
      <c r="AT534" t="s">
        <v>24955</v>
      </c>
      <c r="AU534" t="s">
        <v>24956</v>
      </c>
      <c r="AV534" t="s">
        <v>24957</v>
      </c>
      <c r="AW534" t="s">
        <v>230</v>
      </c>
      <c r="AX534" t="s">
        <v>230</v>
      </c>
      <c r="AY534" t="s">
        <v>380</v>
      </c>
      <c r="AZ534" t="s">
        <v>380</v>
      </c>
      <c r="BA534" t="s">
        <v>255</v>
      </c>
      <c r="BB534" s="1">
        <v>46154.509039351855</v>
      </c>
      <c r="BC534">
        <v>2026</v>
      </c>
      <c r="BD534">
        <v>5</v>
      </c>
      <c r="BE534">
        <v>12</v>
      </c>
      <c r="BF534" t="s">
        <v>18100</v>
      </c>
      <c r="BG534" t="s">
        <v>18130</v>
      </c>
      <c r="BH534" t="s">
        <v>17936</v>
      </c>
      <c r="BJ534" t="s">
        <v>24958</v>
      </c>
      <c r="BL534" t="s">
        <v>300</v>
      </c>
      <c r="BM534" t="s">
        <v>23165</v>
      </c>
      <c r="BN534" t="s">
        <v>3306</v>
      </c>
      <c r="BO534" t="s">
        <v>23166</v>
      </c>
      <c r="BP534" t="s">
        <v>3515</v>
      </c>
      <c r="BQ534" t="s">
        <v>24959</v>
      </c>
      <c r="BR534" t="s">
        <v>24960</v>
      </c>
      <c r="BS534" t="s">
        <v>18230</v>
      </c>
      <c r="BT534">
        <v>2026</v>
      </c>
      <c r="BU534">
        <v>5</v>
      </c>
      <c r="BV534">
        <v>12</v>
      </c>
      <c r="BY534" t="s">
        <v>693</v>
      </c>
      <c r="BZ534" t="s">
        <v>17943</v>
      </c>
      <c r="CA534" s="1">
        <v>46154.509027777778</v>
      </c>
      <c r="CB534" s="2">
        <v>46155</v>
      </c>
      <c r="CE534" t="s">
        <v>2810</v>
      </c>
      <c r="CY534" s="1"/>
      <c r="DQ534" t="s">
        <v>17918</v>
      </c>
      <c r="DS534" t="s">
        <v>693</v>
      </c>
      <c r="EP534" t="s">
        <v>24309</v>
      </c>
      <c r="EQ534" t="s">
        <v>255</v>
      </c>
      <c r="ER534" t="s">
        <v>17945</v>
      </c>
      <c r="ES534" t="s">
        <v>281</v>
      </c>
      <c r="ET534" t="s">
        <v>24310</v>
      </c>
      <c r="EU534" t="s">
        <v>17962</v>
      </c>
      <c r="EZ534" t="s">
        <v>270</v>
      </c>
      <c r="FB534" t="s">
        <v>281</v>
      </c>
      <c r="FD534" t="s">
        <v>17948</v>
      </c>
      <c r="FE534" t="s">
        <v>281</v>
      </c>
      <c r="FF534" s="1">
        <v>46154.550115740742</v>
      </c>
      <c r="FG534">
        <v>0.99</v>
      </c>
      <c r="FH534">
        <v>0</v>
      </c>
      <c r="FI534">
        <v>1</v>
      </c>
      <c r="FM534" t="s">
        <v>17949</v>
      </c>
    </row>
    <row r="535" spans="1:169" x14ac:dyDescent="0.3">
      <c r="A535">
        <v>0</v>
      </c>
      <c r="B535" t="s">
        <v>17916</v>
      </c>
      <c r="C535" t="s">
        <v>17916</v>
      </c>
      <c r="E535" t="s">
        <v>17918</v>
      </c>
      <c r="F535">
        <v>46158.5</v>
      </c>
      <c r="G535">
        <v>2026</v>
      </c>
      <c r="H535">
        <v>5</v>
      </c>
      <c r="I535">
        <v>16</v>
      </c>
      <c r="J535" t="s">
        <v>17919</v>
      </c>
      <c r="O535" t="s">
        <v>18230</v>
      </c>
      <c r="P535">
        <v>2026</v>
      </c>
      <c r="Q535">
        <v>5</v>
      </c>
      <c r="R535">
        <v>12</v>
      </c>
      <c r="S535" t="s">
        <v>24961</v>
      </c>
      <c r="T535" t="s">
        <v>24962</v>
      </c>
      <c r="Y535" t="s">
        <v>17916</v>
      </c>
      <c r="AB535" t="s">
        <v>251</v>
      </c>
      <c r="AC535" t="s">
        <v>17924</v>
      </c>
      <c r="AD535">
        <v>1000008223173</v>
      </c>
      <c r="AG535" t="s">
        <v>24963</v>
      </c>
      <c r="AI535" t="s">
        <v>24964</v>
      </c>
      <c r="AJ535" t="s">
        <v>24965</v>
      </c>
      <c r="AK535" t="s">
        <v>693</v>
      </c>
      <c r="AM535" t="s">
        <v>24966</v>
      </c>
      <c r="AN535" t="s">
        <v>24964</v>
      </c>
      <c r="AO535" t="s">
        <v>693</v>
      </c>
      <c r="AP535" t="s">
        <v>24967</v>
      </c>
      <c r="AR535" t="s">
        <v>24966</v>
      </c>
      <c r="AS535" t="s">
        <v>24967</v>
      </c>
      <c r="AT535" t="s">
        <v>24968</v>
      </c>
      <c r="AU535" t="s">
        <v>24969</v>
      </c>
      <c r="AV535" t="s">
        <v>24970</v>
      </c>
      <c r="AW535" t="s">
        <v>230</v>
      </c>
      <c r="AX535" t="s">
        <v>230</v>
      </c>
      <c r="AY535" t="s">
        <v>380</v>
      </c>
      <c r="AZ535" t="s">
        <v>380</v>
      </c>
      <c r="BA535" t="s">
        <v>255</v>
      </c>
      <c r="BB535" s="1">
        <v>46154.527685185189</v>
      </c>
      <c r="BC535">
        <v>2026</v>
      </c>
      <c r="BD535">
        <v>5</v>
      </c>
      <c r="BE535">
        <v>12</v>
      </c>
      <c r="BF535" t="s">
        <v>18100</v>
      </c>
      <c r="BG535" t="s">
        <v>18130</v>
      </c>
      <c r="BH535" t="s">
        <v>17936</v>
      </c>
      <c r="BJ535" t="s">
        <v>24971</v>
      </c>
      <c r="BL535" t="s">
        <v>300</v>
      </c>
      <c r="BM535" t="s">
        <v>23165</v>
      </c>
      <c r="BN535" t="s">
        <v>3306</v>
      </c>
      <c r="BO535" t="s">
        <v>23166</v>
      </c>
      <c r="BP535" t="s">
        <v>3505</v>
      </c>
      <c r="BQ535" t="s">
        <v>24438</v>
      </c>
      <c r="BR535" t="s">
        <v>24972</v>
      </c>
      <c r="BS535" t="s">
        <v>18230</v>
      </c>
      <c r="BT535">
        <v>2026</v>
      </c>
      <c r="BU535">
        <v>5</v>
      </c>
      <c r="BV535">
        <v>12</v>
      </c>
      <c r="BY535" t="s">
        <v>693</v>
      </c>
      <c r="BZ535" t="s">
        <v>17943</v>
      </c>
      <c r="CA535" s="1">
        <v>46154.527083333334</v>
      </c>
      <c r="CB535" s="2">
        <v>46155</v>
      </c>
      <c r="CE535" t="s">
        <v>2810</v>
      </c>
      <c r="CY535" s="1"/>
      <c r="DQ535" t="s">
        <v>17918</v>
      </c>
      <c r="DS535" t="s">
        <v>693</v>
      </c>
      <c r="EP535" t="s">
        <v>24309</v>
      </c>
      <c r="EQ535" t="s">
        <v>255</v>
      </c>
      <c r="ER535" t="s">
        <v>17945</v>
      </c>
      <c r="ES535" t="s">
        <v>281</v>
      </c>
      <c r="ET535" t="s">
        <v>24310</v>
      </c>
      <c r="EU535" t="s">
        <v>17962</v>
      </c>
      <c r="EZ535" t="s">
        <v>270</v>
      </c>
      <c r="FB535" t="s">
        <v>281</v>
      </c>
      <c r="FD535" t="s">
        <v>17948</v>
      </c>
      <c r="FE535" t="s">
        <v>281</v>
      </c>
      <c r="FF535" s="1">
        <v>46154.550115740742</v>
      </c>
      <c r="FG535">
        <v>0.54</v>
      </c>
      <c r="FH535">
        <v>0</v>
      </c>
      <c r="FI535">
        <v>1</v>
      </c>
      <c r="FM535" t="s">
        <v>17949</v>
      </c>
    </row>
    <row r="536" spans="1:169" x14ac:dyDescent="0.3">
      <c r="A536">
        <v>0</v>
      </c>
      <c r="B536" t="s">
        <v>17916</v>
      </c>
      <c r="C536" t="s">
        <v>17916</v>
      </c>
      <c r="E536" t="s">
        <v>17918</v>
      </c>
      <c r="F536">
        <v>46158.5</v>
      </c>
      <c r="G536">
        <v>2026</v>
      </c>
      <c r="H536">
        <v>5</v>
      </c>
      <c r="I536">
        <v>16</v>
      </c>
      <c r="O536" t="s">
        <v>18230</v>
      </c>
      <c r="P536">
        <v>2026</v>
      </c>
      <c r="Q536">
        <v>5</v>
      </c>
      <c r="R536">
        <v>12</v>
      </c>
      <c r="S536" t="s">
        <v>24973</v>
      </c>
      <c r="T536" t="s">
        <v>24974</v>
      </c>
      <c r="V536" t="s">
        <v>18063</v>
      </c>
      <c r="Y536" t="s">
        <v>17916</v>
      </c>
      <c r="AB536" t="s">
        <v>251</v>
      </c>
      <c r="AC536" t="s">
        <v>18065</v>
      </c>
      <c r="AD536">
        <v>1000008223248</v>
      </c>
      <c r="AF536" t="s">
        <v>20364</v>
      </c>
      <c r="AG536" t="s">
        <v>24975</v>
      </c>
      <c r="AH536" t="s">
        <v>24976</v>
      </c>
      <c r="AI536" t="s">
        <v>24977</v>
      </c>
      <c r="AJ536" t="s">
        <v>24978</v>
      </c>
      <c r="AK536" t="s">
        <v>693</v>
      </c>
      <c r="AL536" t="s">
        <v>24975</v>
      </c>
      <c r="AM536" t="s">
        <v>24979</v>
      </c>
      <c r="AN536" t="s">
        <v>24977</v>
      </c>
      <c r="AO536" t="s">
        <v>693</v>
      </c>
      <c r="AP536" t="s">
        <v>24979</v>
      </c>
      <c r="AR536" t="s">
        <v>24979</v>
      </c>
      <c r="AS536" t="s">
        <v>24979</v>
      </c>
      <c r="AT536" t="s">
        <v>24980</v>
      </c>
      <c r="AU536" t="s">
        <v>24981</v>
      </c>
      <c r="AV536" t="s">
        <v>24982</v>
      </c>
      <c r="AW536" t="s">
        <v>230</v>
      </c>
      <c r="AX536" t="s">
        <v>230</v>
      </c>
      <c r="AY536" t="s">
        <v>380</v>
      </c>
      <c r="AZ536" t="s">
        <v>380</v>
      </c>
      <c r="BA536" t="s">
        <v>18076</v>
      </c>
      <c r="BB536" s="1">
        <v>46154.536087962966</v>
      </c>
      <c r="BC536">
        <v>2026</v>
      </c>
      <c r="BD536">
        <v>5</v>
      </c>
      <c r="BE536">
        <v>12</v>
      </c>
      <c r="BF536" t="s">
        <v>18077</v>
      </c>
      <c r="BG536" t="s">
        <v>18130</v>
      </c>
      <c r="BH536" t="s">
        <v>17936</v>
      </c>
      <c r="BJ536" t="s">
        <v>24979</v>
      </c>
      <c r="BL536" t="s">
        <v>300</v>
      </c>
      <c r="BM536" t="s">
        <v>23165</v>
      </c>
      <c r="BN536" t="s">
        <v>3306</v>
      </c>
      <c r="BO536" t="s">
        <v>23166</v>
      </c>
      <c r="BP536" t="s">
        <v>24983</v>
      </c>
      <c r="BQ536" t="s">
        <v>24902</v>
      </c>
      <c r="BR536" t="s">
        <v>24984</v>
      </c>
      <c r="BS536" t="s">
        <v>18230</v>
      </c>
      <c r="BT536">
        <v>2026</v>
      </c>
      <c r="BU536">
        <v>5</v>
      </c>
      <c r="BV536">
        <v>12</v>
      </c>
      <c r="BY536" t="s">
        <v>304</v>
      </c>
      <c r="BZ536" t="s">
        <v>18083</v>
      </c>
      <c r="CA536" s="1">
        <v>46154.535416666666</v>
      </c>
      <c r="CB536" s="2">
        <v>46155</v>
      </c>
      <c r="CE536" t="s">
        <v>2810</v>
      </c>
      <c r="CY536" s="1"/>
      <c r="DQ536" t="s">
        <v>17918</v>
      </c>
      <c r="DR536" t="s">
        <v>693</v>
      </c>
      <c r="DS536" t="s">
        <v>693</v>
      </c>
      <c r="DT536" t="s">
        <v>693</v>
      </c>
      <c r="DV536" t="s">
        <v>693</v>
      </c>
      <c r="EA536" t="s">
        <v>693</v>
      </c>
      <c r="EB536" t="s">
        <v>693</v>
      </c>
      <c r="EP536" t="s">
        <v>24309</v>
      </c>
      <c r="EQ536" t="s">
        <v>18084</v>
      </c>
      <c r="ES536" t="s">
        <v>281</v>
      </c>
      <c r="ET536" t="s">
        <v>24310</v>
      </c>
      <c r="EU536" t="s">
        <v>17962</v>
      </c>
      <c r="EZ536" t="s">
        <v>270</v>
      </c>
      <c r="FB536" t="s">
        <v>281</v>
      </c>
      <c r="FD536" t="s">
        <v>18087</v>
      </c>
      <c r="FE536" t="s">
        <v>281</v>
      </c>
      <c r="FF536" s="1">
        <v>46154.550115740742</v>
      </c>
      <c r="FG536">
        <v>0.34</v>
      </c>
      <c r="FH536">
        <v>0</v>
      </c>
      <c r="FI536">
        <v>2</v>
      </c>
      <c r="FM536" t="s">
        <v>17949</v>
      </c>
    </row>
    <row r="537" spans="1:169" x14ac:dyDescent="0.3">
      <c r="A537">
        <v>0</v>
      </c>
      <c r="B537" t="s">
        <v>17916</v>
      </c>
      <c r="C537" t="s">
        <v>17916</v>
      </c>
      <c r="E537" t="s">
        <v>17918</v>
      </c>
      <c r="F537">
        <v>46157.5</v>
      </c>
      <c r="G537">
        <v>2026</v>
      </c>
      <c r="H537">
        <v>5</v>
      </c>
      <c r="I537">
        <v>15</v>
      </c>
      <c r="O537" t="s">
        <v>18230</v>
      </c>
      <c r="P537">
        <v>2026</v>
      </c>
      <c r="Q537">
        <v>5</v>
      </c>
      <c r="R537">
        <v>12</v>
      </c>
      <c r="S537" t="s">
        <v>24985</v>
      </c>
      <c r="T537" t="s">
        <v>24986</v>
      </c>
      <c r="V537" t="s">
        <v>17923</v>
      </c>
      <c r="Y537" t="s">
        <v>17916</v>
      </c>
      <c r="AB537" t="s">
        <v>251</v>
      </c>
      <c r="AC537" t="s">
        <v>17924</v>
      </c>
      <c r="AD537">
        <v>1000008223425</v>
      </c>
      <c r="AF537" t="s">
        <v>24987</v>
      </c>
      <c r="AG537" t="s">
        <v>24988</v>
      </c>
      <c r="AI537" t="s">
        <v>24989</v>
      </c>
      <c r="AJ537" t="s">
        <v>24990</v>
      </c>
      <c r="AK537" t="s">
        <v>693</v>
      </c>
      <c r="AN537" t="s">
        <v>24989</v>
      </c>
      <c r="AO537" t="s">
        <v>693</v>
      </c>
      <c r="AT537" t="s">
        <v>24991</v>
      </c>
      <c r="AU537" t="s">
        <v>24992</v>
      </c>
      <c r="AV537" t="s">
        <v>24993</v>
      </c>
      <c r="AW537" t="s">
        <v>230</v>
      </c>
      <c r="AX537" t="s">
        <v>230</v>
      </c>
      <c r="AY537" t="s">
        <v>380</v>
      </c>
      <c r="AZ537" t="s">
        <v>380</v>
      </c>
      <c r="BA537" t="s">
        <v>255</v>
      </c>
      <c r="BB537" s="1">
        <v>46154.576608796298</v>
      </c>
      <c r="BC537">
        <v>2026</v>
      </c>
      <c r="BD537">
        <v>5</v>
      </c>
      <c r="BE537">
        <v>12</v>
      </c>
      <c r="BF537" t="s">
        <v>18100</v>
      </c>
      <c r="BG537" t="s">
        <v>18130</v>
      </c>
      <c r="BH537" t="s">
        <v>17936</v>
      </c>
      <c r="BJ537" t="s">
        <v>24994</v>
      </c>
      <c r="BL537" t="s">
        <v>300</v>
      </c>
      <c r="BM537" t="s">
        <v>23165</v>
      </c>
      <c r="BN537" t="s">
        <v>3306</v>
      </c>
      <c r="BO537" t="s">
        <v>23166</v>
      </c>
      <c r="BP537" t="s">
        <v>1869</v>
      </c>
      <c r="BQ537" t="s">
        <v>24392</v>
      </c>
      <c r="BR537" t="s">
        <v>3514</v>
      </c>
      <c r="BS537" t="s">
        <v>18230</v>
      </c>
      <c r="BT537">
        <v>2026</v>
      </c>
      <c r="BU537">
        <v>5</v>
      </c>
      <c r="BV537">
        <v>12</v>
      </c>
      <c r="BY537" t="s">
        <v>693</v>
      </c>
      <c r="BZ537" t="s">
        <v>17943</v>
      </c>
      <c r="CA537" s="1">
        <v>46154.576388888891</v>
      </c>
      <c r="CB537" s="2">
        <v>46155</v>
      </c>
      <c r="CE537" t="s">
        <v>2810</v>
      </c>
      <c r="CY537" s="1"/>
      <c r="DQ537" t="s">
        <v>17918</v>
      </c>
      <c r="DS537" t="s">
        <v>693</v>
      </c>
      <c r="EP537" t="s">
        <v>24309</v>
      </c>
      <c r="EQ537" t="s">
        <v>255</v>
      </c>
      <c r="ER537" t="s">
        <v>17945</v>
      </c>
      <c r="ES537" t="s">
        <v>281</v>
      </c>
      <c r="ET537" t="s">
        <v>24310</v>
      </c>
      <c r="EU537" t="s">
        <v>17947</v>
      </c>
      <c r="EZ537" t="s">
        <v>270</v>
      </c>
      <c r="FB537" t="s">
        <v>281</v>
      </c>
      <c r="FD537" t="s">
        <v>17948</v>
      </c>
      <c r="FE537" t="s">
        <v>281</v>
      </c>
      <c r="FF537" s="1">
        <v>46154.591782407406</v>
      </c>
      <c r="FG537">
        <v>0.36</v>
      </c>
      <c r="FH537">
        <v>0</v>
      </c>
      <c r="FI537">
        <v>1</v>
      </c>
      <c r="FM537" t="s">
        <v>17949</v>
      </c>
    </row>
    <row r="538" spans="1:169" x14ac:dyDescent="0.3">
      <c r="A538">
        <v>0</v>
      </c>
      <c r="B538" t="s">
        <v>17916</v>
      </c>
      <c r="C538" t="s">
        <v>17916</v>
      </c>
      <c r="E538" t="s">
        <v>17918</v>
      </c>
      <c r="F538">
        <v>46158.5</v>
      </c>
      <c r="G538">
        <v>2026</v>
      </c>
      <c r="H538">
        <v>5</v>
      </c>
      <c r="I538">
        <v>16</v>
      </c>
      <c r="J538" t="s">
        <v>17919</v>
      </c>
      <c r="O538" t="s">
        <v>18230</v>
      </c>
      <c r="P538">
        <v>2026</v>
      </c>
      <c r="Q538">
        <v>5</v>
      </c>
      <c r="R538">
        <v>12</v>
      </c>
      <c r="S538" t="s">
        <v>24995</v>
      </c>
      <c r="T538" t="s">
        <v>24996</v>
      </c>
      <c r="Y538" t="s">
        <v>17916</v>
      </c>
      <c r="AB538" t="s">
        <v>251</v>
      </c>
      <c r="AC538" t="s">
        <v>18065</v>
      </c>
      <c r="AD538">
        <v>1000008223498</v>
      </c>
      <c r="AG538" t="s">
        <v>24997</v>
      </c>
      <c r="AH538" t="s">
        <v>24998</v>
      </c>
      <c r="AI538" t="s">
        <v>24999</v>
      </c>
      <c r="AJ538" t="s">
        <v>25000</v>
      </c>
      <c r="AK538" t="s">
        <v>693</v>
      </c>
      <c r="AL538" t="s">
        <v>24997</v>
      </c>
      <c r="AN538" t="s">
        <v>24999</v>
      </c>
      <c r="AO538" t="s">
        <v>693</v>
      </c>
      <c r="AT538" t="s">
        <v>25001</v>
      </c>
      <c r="AU538" t="s">
        <v>25002</v>
      </c>
      <c r="AV538" t="s">
        <v>25003</v>
      </c>
      <c r="AW538" t="s">
        <v>230</v>
      </c>
      <c r="AX538" t="s">
        <v>230</v>
      </c>
      <c r="AY538" t="s">
        <v>380</v>
      </c>
      <c r="AZ538" t="s">
        <v>380</v>
      </c>
      <c r="BA538" t="s">
        <v>18076</v>
      </c>
      <c r="BB538" s="1">
        <v>46154.586493055554</v>
      </c>
      <c r="BC538">
        <v>2026</v>
      </c>
      <c r="BD538">
        <v>5</v>
      </c>
      <c r="BE538">
        <v>12</v>
      </c>
      <c r="BF538" t="s">
        <v>18077</v>
      </c>
      <c r="BG538" t="s">
        <v>18130</v>
      </c>
      <c r="BH538" t="s">
        <v>17936</v>
      </c>
      <c r="BJ538" t="s">
        <v>25004</v>
      </c>
      <c r="BL538" t="s">
        <v>300</v>
      </c>
      <c r="BM538" t="s">
        <v>23165</v>
      </c>
      <c r="BN538" t="s">
        <v>3306</v>
      </c>
      <c r="BO538" t="s">
        <v>23166</v>
      </c>
      <c r="BP538" t="s">
        <v>3516</v>
      </c>
      <c r="BQ538" t="s">
        <v>24650</v>
      </c>
      <c r="BR538" t="s">
        <v>25005</v>
      </c>
      <c r="BS538" t="s">
        <v>18230</v>
      </c>
      <c r="BT538">
        <v>2026</v>
      </c>
      <c r="BU538">
        <v>5</v>
      </c>
      <c r="BV538">
        <v>12</v>
      </c>
      <c r="BY538" t="s">
        <v>304</v>
      </c>
      <c r="BZ538" t="s">
        <v>18083</v>
      </c>
      <c r="CA538" s="1">
        <v>46154.586111111108</v>
      </c>
      <c r="CB538" s="2">
        <v>46155</v>
      </c>
      <c r="CE538" t="s">
        <v>2810</v>
      </c>
      <c r="CY538" s="1"/>
      <c r="DQ538" t="s">
        <v>17918</v>
      </c>
      <c r="DR538" t="s">
        <v>693</v>
      </c>
      <c r="DS538" t="s">
        <v>693</v>
      </c>
      <c r="DT538" t="s">
        <v>693</v>
      </c>
      <c r="DV538" t="s">
        <v>693</v>
      </c>
      <c r="EA538" t="s">
        <v>693</v>
      </c>
      <c r="EB538" t="s">
        <v>693</v>
      </c>
      <c r="EP538" t="s">
        <v>24309</v>
      </c>
      <c r="EQ538" t="s">
        <v>18084</v>
      </c>
      <c r="ES538" t="s">
        <v>281</v>
      </c>
      <c r="ET538" t="s">
        <v>24310</v>
      </c>
      <c r="EU538" t="s">
        <v>17962</v>
      </c>
      <c r="EZ538" t="s">
        <v>270</v>
      </c>
      <c r="FB538" t="s">
        <v>281</v>
      </c>
      <c r="FD538" t="s">
        <v>18087</v>
      </c>
      <c r="FE538" t="s">
        <v>281</v>
      </c>
      <c r="FF538" s="1">
        <v>46154.675057870372</v>
      </c>
      <c r="FG538">
        <v>2.13</v>
      </c>
      <c r="FH538">
        <v>0</v>
      </c>
      <c r="FI538">
        <v>1</v>
      </c>
      <c r="FM538" t="s">
        <v>17949</v>
      </c>
    </row>
    <row r="539" spans="1:169" x14ac:dyDescent="0.3">
      <c r="A539">
        <v>0</v>
      </c>
      <c r="B539" t="s">
        <v>17916</v>
      </c>
      <c r="C539" t="s">
        <v>17916</v>
      </c>
      <c r="E539" t="s">
        <v>17918</v>
      </c>
      <c r="F539">
        <v>46157.5</v>
      </c>
      <c r="G539">
        <v>2026</v>
      </c>
      <c r="H539">
        <v>5</v>
      </c>
      <c r="I539">
        <v>15</v>
      </c>
      <c r="J539" t="s">
        <v>17919</v>
      </c>
      <c r="O539" t="s">
        <v>18230</v>
      </c>
      <c r="P539">
        <v>2026</v>
      </c>
      <c r="Q539">
        <v>5</v>
      </c>
      <c r="R539">
        <v>12</v>
      </c>
      <c r="S539" t="s">
        <v>25006</v>
      </c>
      <c r="T539" t="s">
        <v>25007</v>
      </c>
      <c r="Y539" t="s">
        <v>17917</v>
      </c>
      <c r="AB539" t="s">
        <v>251</v>
      </c>
      <c r="AC539" t="s">
        <v>17924</v>
      </c>
      <c r="AD539">
        <v>1000008223658</v>
      </c>
      <c r="AG539" t="s">
        <v>25008</v>
      </c>
      <c r="AI539" t="s">
        <v>25009</v>
      </c>
      <c r="AJ539" t="s">
        <v>25010</v>
      </c>
      <c r="AK539" t="s">
        <v>249</v>
      </c>
      <c r="AM539" t="s">
        <v>25011</v>
      </c>
      <c r="AN539" t="s">
        <v>25012</v>
      </c>
      <c r="AO539" t="s">
        <v>249</v>
      </c>
      <c r="AR539" t="s">
        <v>25011</v>
      </c>
      <c r="AT539" t="s">
        <v>25013</v>
      </c>
      <c r="AU539" t="s">
        <v>25014</v>
      </c>
      <c r="AV539" t="s">
        <v>25015</v>
      </c>
      <c r="AW539" t="s">
        <v>1696</v>
      </c>
      <c r="AX539" t="s">
        <v>1696</v>
      </c>
      <c r="AY539" t="s">
        <v>1698</v>
      </c>
      <c r="AZ539" t="s">
        <v>1698</v>
      </c>
      <c r="BA539" t="s">
        <v>255</v>
      </c>
      <c r="BB539" s="1">
        <v>46154.608402777776</v>
      </c>
      <c r="BC539">
        <v>2026</v>
      </c>
      <c r="BD539">
        <v>5</v>
      </c>
      <c r="BE539">
        <v>12</v>
      </c>
      <c r="BF539" t="s">
        <v>24123</v>
      </c>
      <c r="BG539" t="s">
        <v>18505</v>
      </c>
      <c r="BH539" t="s">
        <v>17936</v>
      </c>
      <c r="BJ539" t="s">
        <v>25011</v>
      </c>
      <c r="BL539" t="s">
        <v>300</v>
      </c>
      <c r="BM539" t="s">
        <v>23165</v>
      </c>
      <c r="BN539" t="s">
        <v>3306</v>
      </c>
      <c r="BO539" t="s">
        <v>23166</v>
      </c>
      <c r="BP539" t="s">
        <v>3434</v>
      </c>
      <c r="BQ539" t="s">
        <v>24370</v>
      </c>
      <c r="BR539" t="s">
        <v>25016</v>
      </c>
      <c r="BS539" t="s">
        <v>18230</v>
      </c>
      <c r="BT539">
        <v>2026</v>
      </c>
      <c r="BU539">
        <v>5</v>
      </c>
      <c r="BV539">
        <v>12</v>
      </c>
      <c r="BY539" t="s">
        <v>693</v>
      </c>
      <c r="BZ539" t="s">
        <v>17943</v>
      </c>
      <c r="CA539" s="1">
        <v>46154.60833333333</v>
      </c>
      <c r="CB539" s="2">
        <v>46155</v>
      </c>
      <c r="CE539" t="s">
        <v>2810</v>
      </c>
      <c r="CY539" s="1"/>
      <c r="DQ539" t="s">
        <v>17918</v>
      </c>
      <c r="DS539" t="s">
        <v>693</v>
      </c>
      <c r="EP539" t="s">
        <v>24309</v>
      </c>
      <c r="EQ539" t="s">
        <v>255</v>
      </c>
      <c r="ER539" t="s">
        <v>17945</v>
      </c>
      <c r="ES539" t="s">
        <v>281</v>
      </c>
      <c r="ET539" t="s">
        <v>24310</v>
      </c>
      <c r="EU539" t="s">
        <v>17962</v>
      </c>
      <c r="EZ539" t="s">
        <v>270</v>
      </c>
      <c r="FB539" t="s">
        <v>281</v>
      </c>
      <c r="FD539" t="s">
        <v>17948</v>
      </c>
      <c r="FE539" t="s">
        <v>281</v>
      </c>
      <c r="FF539" s="1">
        <v>46154.633402777778</v>
      </c>
      <c r="FG539">
        <v>0.6</v>
      </c>
      <c r="FH539">
        <v>0</v>
      </c>
      <c r="FI539">
        <v>1</v>
      </c>
      <c r="FM539" t="s">
        <v>17949</v>
      </c>
    </row>
    <row r="540" spans="1:169" x14ac:dyDescent="0.3">
      <c r="A540">
        <v>0</v>
      </c>
      <c r="B540" t="s">
        <v>17916</v>
      </c>
      <c r="C540" t="s">
        <v>17916</v>
      </c>
      <c r="E540" t="s">
        <v>17918</v>
      </c>
      <c r="F540">
        <v>46158.5</v>
      </c>
      <c r="G540">
        <v>2026</v>
      </c>
      <c r="H540">
        <v>5</v>
      </c>
      <c r="I540">
        <v>16</v>
      </c>
      <c r="J540" t="s">
        <v>17919</v>
      </c>
      <c r="O540" t="s">
        <v>18230</v>
      </c>
      <c r="P540">
        <v>2026</v>
      </c>
      <c r="Q540">
        <v>5</v>
      </c>
      <c r="R540">
        <v>12</v>
      </c>
      <c r="S540" t="s">
        <v>25017</v>
      </c>
      <c r="T540" t="s">
        <v>25018</v>
      </c>
      <c r="Y540" t="s">
        <v>17916</v>
      </c>
      <c r="AB540" t="s">
        <v>251</v>
      </c>
      <c r="AC540" t="s">
        <v>17924</v>
      </c>
      <c r="AD540">
        <v>1000008223845</v>
      </c>
      <c r="AI540" t="s">
        <v>25019</v>
      </c>
      <c r="AJ540" t="s">
        <v>25020</v>
      </c>
      <c r="AK540" t="s">
        <v>693</v>
      </c>
      <c r="AN540" t="s">
        <v>25019</v>
      </c>
      <c r="AO540" t="s">
        <v>693</v>
      </c>
      <c r="AT540" t="s">
        <v>25021</v>
      </c>
      <c r="AU540" t="s">
        <v>25022</v>
      </c>
      <c r="AV540" t="s">
        <v>25023</v>
      </c>
      <c r="AW540" t="s">
        <v>230</v>
      </c>
      <c r="AX540" t="s">
        <v>230</v>
      </c>
      <c r="AY540" t="s">
        <v>380</v>
      </c>
      <c r="AZ540" t="s">
        <v>380</v>
      </c>
      <c r="BA540" t="s">
        <v>255</v>
      </c>
      <c r="BB540" s="1">
        <v>46154.628703703704</v>
      </c>
      <c r="BC540">
        <v>2026</v>
      </c>
      <c r="BD540">
        <v>5</v>
      </c>
      <c r="BE540">
        <v>12</v>
      </c>
      <c r="BF540" t="s">
        <v>17934</v>
      </c>
      <c r="BG540" t="s">
        <v>18130</v>
      </c>
      <c r="BH540" t="s">
        <v>17936</v>
      </c>
      <c r="BJ540" t="s">
        <v>25024</v>
      </c>
      <c r="BL540" t="s">
        <v>300</v>
      </c>
      <c r="BM540" t="s">
        <v>23165</v>
      </c>
      <c r="BN540" t="s">
        <v>3306</v>
      </c>
      <c r="BO540" t="s">
        <v>23166</v>
      </c>
      <c r="BP540" t="s">
        <v>3518</v>
      </c>
      <c r="BQ540" t="s">
        <v>24403</v>
      </c>
      <c r="BR540" t="s">
        <v>3519</v>
      </c>
      <c r="BS540" t="s">
        <v>18230</v>
      </c>
      <c r="BT540">
        <v>2026</v>
      </c>
      <c r="BU540">
        <v>5</v>
      </c>
      <c r="BV540">
        <v>12</v>
      </c>
      <c r="BY540" t="s">
        <v>693</v>
      </c>
      <c r="BZ540" t="s">
        <v>17943</v>
      </c>
      <c r="CA540" s="1">
        <v>46154.628472222219</v>
      </c>
      <c r="CB540" s="2">
        <v>46155</v>
      </c>
      <c r="CE540" t="s">
        <v>2810</v>
      </c>
      <c r="CY540" s="1"/>
      <c r="DQ540" t="s">
        <v>17918</v>
      </c>
      <c r="DS540" t="s">
        <v>693</v>
      </c>
      <c r="EP540" t="s">
        <v>24309</v>
      </c>
      <c r="EQ540" t="s">
        <v>255</v>
      </c>
      <c r="ER540" t="s">
        <v>17945</v>
      </c>
      <c r="ES540" t="s">
        <v>281</v>
      </c>
      <c r="ET540" t="s">
        <v>24310</v>
      </c>
      <c r="EU540" t="s">
        <v>17962</v>
      </c>
      <c r="EZ540" t="s">
        <v>270</v>
      </c>
      <c r="FB540" t="s">
        <v>281</v>
      </c>
      <c r="FD540" t="s">
        <v>17948</v>
      </c>
      <c r="FE540" t="s">
        <v>281</v>
      </c>
      <c r="FF540" s="1">
        <v>46154.675057870372</v>
      </c>
      <c r="FG540">
        <v>1.1100000000000001</v>
      </c>
      <c r="FH540">
        <v>0</v>
      </c>
      <c r="FI540">
        <v>1</v>
      </c>
      <c r="FM540" t="s">
        <v>17949</v>
      </c>
    </row>
    <row r="541" spans="1:169" x14ac:dyDescent="0.3">
      <c r="A541">
        <v>0</v>
      </c>
      <c r="B541" t="s">
        <v>17916</v>
      </c>
      <c r="C541" t="s">
        <v>17916</v>
      </c>
      <c r="E541" t="s">
        <v>17918</v>
      </c>
      <c r="F541">
        <v>46157.5</v>
      </c>
      <c r="G541">
        <v>2026</v>
      </c>
      <c r="H541">
        <v>5</v>
      </c>
      <c r="I541">
        <v>15</v>
      </c>
      <c r="J541" t="s">
        <v>17919</v>
      </c>
      <c r="O541" t="s">
        <v>18230</v>
      </c>
      <c r="P541">
        <v>2026</v>
      </c>
      <c r="Q541">
        <v>5</v>
      </c>
      <c r="R541">
        <v>12</v>
      </c>
      <c r="S541" t="s">
        <v>25025</v>
      </c>
      <c r="T541" t="s">
        <v>25026</v>
      </c>
      <c r="Y541" t="s">
        <v>17916</v>
      </c>
      <c r="AB541" t="s">
        <v>251</v>
      </c>
      <c r="AC541" t="s">
        <v>17924</v>
      </c>
      <c r="AD541">
        <v>1000008224129</v>
      </c>
      <c r="AG541" t="s">
        <v>25027</v>
      </c>
      <c r="AI541" t="s">
        <v>25028</v>
      </c>
      <c r="AJ541" t="s">
        <v>25029</v>
      </c>
      <c r="AK541" t="s">
        <v>693</v>
      </c>
      <c r="AN541" t="s">
        <v>25028</v>
      </c>
      <c r="AO541" t="s">
        <v>693</v>
      </c>
      <c r="AT541" t="s">
        <v>25030</v>
      </c>
      <c r="AU541" t="s">
        <v>25031</v>
      </c>
      <c r="AV541" t="s">
        <v>25032</v>
      </c>
      <c r="AW541" t="s">
        <v>230</v>
      </c>
      <c r="AX541" t="s">
        <v>230</v>
      </c>
      <c r="AY541" t="s">
        <v>380</v>
      </c>
      <c r="AZ541" t="s">
        <v>380</v>
      </c>
      <c r="BA541" t="s">
        <v>255</v>
      </c>
      <c r="BB541" s="1">
        <v>46154.668645833335</v>
      </c>
      <c r="BC541">
        <v>2026</v>
      </c>
      <c r="BD541">
        <v>5</v>
      </c>
      <c r="BE541">
        <v>12</v>
      </c>
      <c r="BF541" t="s">
        <v>17934</v>
      </c>
      <c r="BG541" t="s">
        <v>18130</v>
      </c>
      <c r="BH541" t="s">
        <v>17936</v>
      </c>
      <c r="BJ541" t="s">
        <v>25033</v>
      </c>
      <c r="BL541" t="s">
        <v>300</v>
      </c>
      <c r="BM541" t="s">
        <v>23165</v>
      </c>
      <c r="BN541" t="s">
        <v>3306</v>
      </c>
      <c r="BO541" t="s">
        <v>23166</v>
      </c>
      <c r="BP541" t="s">
        <v>3522</v>
      </c>
      <c r="BQ541" t="s">
        <v>25034</v>
      </c>
      <c r="BR541" t="s">
        <v>25035</v>
      </c>
      <c r="BS541" t="s">
        <v>18230</v>
      </c>
      <c r="BT541">
        <v>2026</v>
      </c>
      <c r="BU541">
        <v>5</v>
      </c>
      <c r="BV541">
        <v>12</v>
      </c>
      <c r="BY541" t="s">
        <v>693</v>
      </c>
      <c r="BZ541" t="s">
        <v>17943</v>
      </c>
      <c r="CA541" s="1">
        <v>46154.668055555558</v>
      </c>
      <c r="CB541" s="2">
        <v>46155</v>
      </c>
      <c r="CE541" t="s">
        <v>2810</v>
      </c>
      <c r="CY541" s="1"/>
      <c r="DQ541" t="s">
        <v>17918</v>
      </c>
      <c r="DS541" t="s">
        <v>693</v>
      </c>
      <c r="EP541" t="s">
        <v>24309</v>
      </c>
      <c r="EQ541" t="s">
        <v>255</v>
      </c>
      <c r="ER541" t="s">
        <v>17945</v>
      </c>
      <c r="ES541" t="s">
        <v>281</v>
      </c>
      <c r="ET541" t="s">
        <v>24310</v>
      </c>
      <c r="EU541" t="s">
        <v>17962</v>
      </c>
      <c r="EZ541" t="s">
        <v>270</v>
      </c>
      <c r="FB541" t="s">
        <v>281</v>
      </c>
      <c r="FD541" t="s">
        <v>17948</v>
      </c>
      <c r="FE541" t="s">
        <v>281</v>
      </c>
      <c r="FF541" s="1">
        <v>46154.716747685183</v>
      </c>
      <c r="FG541">
        <v>1.1499999999999999</v>
      </c>
      <c r="FH541">
        <v>0</v>
      </c>
      <c r="FI541">
        <v>1</v>
      </c>
      <c r="FM541" t="s">
        <v>17949</v>
      </c>
    </row>
    <row r="542" spans="1:169" x14ac:dyDescent="0.3">
      <c r="A542">
        <v>0</v>
      </c>
      <c r="B542" t="s">
        <v>17917</v>
      </c>
      <c r="C542" t="s">
        <v>17916</v>
      </c>
      <c r="D542" t="s">
        <v>25036</v>
      </c>
      <c r="E542" t="s">
        <v>17918</v>
      </c>
      <c r="F542">
        <v>46157.5</v>
      </c>
      <c r="G542">
        <v>2026</v>
      </c>
      <c r="H542">
        <v>5</v>
      </c>
      <c r="I542">
        <v>15</v>
      </c>
      <c r="J542" t="s">
        <v>17919</v>
      </c>
      <c r="O542" t="s">
        <v>18230</v>
      </c>
      <c r="P542">
        <v>2026</v>
      </c>
      <c r="Q542">
        <v>5</v>
      </c>
      <c r="R542">
        <v>12</v>
      </c>
      <c r="S542" t="s">
        <v>25037</v>
      </c>
      <c r="T542" t="s">
        <v>25038</v>
      </c>
      <c r="V542" t="s">
        <v>17923</v>
      </c>
      <c r="Y542" t="s">
        <v>17916</v>
      </c>
      <c r="AB542" t="s">
        <v>251</v>
      </c>
      <c r="AC542" t="s">
        <v>17924</v>
      </c>
      <c r="AD542">
        <v>1000008224113</v>
      </c>
      <c r="AG542" t="s">
        <v>25039</v>
      </c>
      <c r="AI542" t="s">
        <v>25040</v>
      </c>
      <c r="AJ542" t="s">
        <v>25041</v>
      </c>
      <c r="AK542" t="s">
        <v>693</v>
      </c>
      <c r="AM542" t="s">
        <v>25042</v>
      </c>
      <c r="AN542" t="s">
        <v>25040</v>
      </c>
      <c r="AO542" t="s">
        <v>693</v>
      </c>
      <c r="AP542" t="s">
        <v>25043</v>
      </c>
      <c r="AR542" t="s">
        <v>25042</v>
      </c>
      <c r="AS542" t="s">
        <v>25043</v>
      </c>
      <c r="AT542" t="s">
        <v>25044</v>
      </c>
      <c r="AU542" t="s">
        <v>25045</v>
      </c>
      <c r="AV542" t="s">
        <v>25046</v>
      </c>
      <c r="AW542" t="s">
        <v>230</v>
      </c>
      <c r="AX542" t="s">
        <v>230</v>
      </c>
      <c r="AY542" t="s">
        <v>380</v>
      </c>
      <c r="AZ542" t="s">
        <v>380</v>
      </c>
      <c r="BA542" t="s">
        <v>255</v>
      </c>
      <c r="BB542" s="1">
        <v>46154.670451388891</v>
      </c>
      <c r="BC542">
        <v>2026</v>
      </c>
      <c r="BD542">
        <v>5</v>
      </c>
      <c r="BE542">
        <v>12</v>
      </c>
      <c r="BF542" t="s">
        <v>17934</v>
      </c>
      <c r="BG542" t="s">
        <v>18130</v>
      </c>
      <c r="BH542" t="s">
        <v>17936</v>
      </c>
      <c r="BJ542" t="s">
        <v>25042</v>
      </c>
      <c r="BL542" t="s">
        <v>300</v>
      </c>
      <c r="BM542" t="s">
        <v>23165</v>
      </c>
      <c r="BN542" t="s">
        <v>3306</v>
      </c>
      <c r="BO542" t="s">
        <v>23166</v>
      </c>
      <c r="BP542" t="s">
        <v>3523</v>
      </c>
      <c r="BQ542" t="s">
        <v>24370</v>
      </c>
      <c r="BR542" t="s">
        <v>3524</v>
      </c>
      <c r="BS542" t="s">
        <v>18230</v>
      </c>
      <c r="BT542">
        <v>2026</v>
      </c>
      <c r="BU542">
        <v>5</v>
      </c>
      <c r="BV542">
        <v>12</v>
      </c>
      <c r="BY542" t="s">
        <v>693</v>
      </c>
      <c r="BZ542" t="s">
        <v>17943</v>
      </c>
      <c r="CA542" s="1">
        <v>46154.670138888891</v>
      </c>
      <c r="CB542" s="2">
        <v>46155</v>
      </c>
      <c r="CE542" t="s">
        <v>2810</v>
      </c>
      <c r="CY542" s="1"/>
      <c r="DQ542" t="s">
        <v>17918</v>
      </c>
      <c r="DS542" t="s">
        <v>693</v>
      </c>
      <c r="EP542" t="s">
        <v>24309</v>
      </c>
      <c r="EQ542" t="s">
        <v>255</v>
      </c>
      <c r="ER542" t="s">
        <v>17945</v>
      </c>
      <c r="ES542" t="s">
        <v>281</v>
      </c>
      <c r="ET542" t="s">
        <v>24310</v>
      </c>
      <c r="EU542" t="s">
        <v>17947</v>
      </c>
      <c r="EZ542" t="s">
        <v>270</v>
      </c>
      <c r="FB542" t="s">
        <v>281</v>
      </c>
      <c r="FD542" t="s">
        <v>17948</v>
      </c>
      <c r="FE542" t="s">
        <v>281</v>
      </c>
      <c r="FF542" s="1">
        <v>46155.675104166665</v>
      </c>
      <c r="FG542">
        <v>24.11</v>
      </c>
      <c r="FH542">
        <v>1</v>
      </c>
      <c r="FI542">
        <v>3</v>
      </c>
      <c r="FM542" t="s">
        <v>17949</v>
      </c>
    </row>
    <row r="543" spans="1:169" x14ac:dyDescent="0.3">
      <c r="A543">
        <v>1</v>
      </c>
      <c r="B543" t="s">
        <v>17917</v>
      </c>
      <c r="C543" t="s">
        <v>17917</v>
      </c>
      <c r="D543" t="s">
        <v>25047</v>
      </c>
      <c r="E543" t="s">
        <v>17918</v>
      </c>
      <c r="F543">
        <v>46157.291666666664</v>
      </c>
      <c r="G543">
        <v>2026</v>
      </c>
      <c r="H543">
        <v>5</v>
      </c>
      <c r="I543">
        <v>15</v>
      </c>
      <c r="J543" t="s">
        <v>17963</v>
      </c>
      <c r="O543" t="s">
        <v>18230</v>
      </c>
      <c r="P543">
        <v>2026</v>
      </c>
      <c r="Q543">
        <v>5</v>
      </c>
      <c r="R543">
        <v>12</v>
      </c>
      <c r="S543" t="s">
        <v>25048</v>
      </c>
      <c r="T543" t="s">
        <v>25049</v>
      </c>
      <c r="Y543" t="s">
        <v>17916</v>
      </c>
      <c r="AB543" t="s">
        <v>251</v>
      </c>
      <c r="AC543" t="s">
        <v>18065</v>
      </c>
      <c r="AD543">
        <v>1000008224200</v>
      </c>
      <c r="AG543" t="s">
        <v>25050</v>
      </c>
      <c r="AH543" t="s">
        <v>25051</v>
      </c>
      <c r="AI543" t="s">
        <v>25052</v>
      </c>
      <c r="AJ543" t="s">
        <v>25053</v>
      </c>
      <c r="AK543" t="s">
        <v>693</v>
      </c>
      <c r="AL543" t="s">
        <v>25050</v>
      </c>
      <c r="AN543" t="s">
        <v>25052</v>
      </c>
      <c r="AO543" t="s">
        <v>693</v>
      </c>
      <c r="AT543" t="s">
        <v>25054</v>
      </c>
      <c r="AU543" t="s">
        <v>25055</v>
      </c>
      <c r="AV543" t="s">
        <v>25056</v>
      </c>
      <c r="AW543" t="s">
        <v>230</v>
      </c>
      <c r="AX543" t="s">
        <v>230</v>
      </c>
      <c r="AY543" t="s">
        <v>380</v>
      </c>
      <c r="AZ543" t="s">
        <v>380</v>
      </c>
      <c r="BA543" t="s">
        <v>18076</v>
      </c>
      <c r="BB543" s="1">
        <v>46154.682708333334</v>
      </c>
      <c r="BC543">
        <v>2026</v>
      </c>
      <c r="BD543">
        <v>5</v>
      </c>
      <c r="BE543">
        <v>12</v>
      </c>
      <c r="BF543" t="s">
        <v>18077</v>
      </c>
      <c r="BG543" t="s">
        <v>18130</v>
      </c>
      <c r="BH543" t="s">
        <v>17936</v>
      </c>
      <c r="BI543" t="s">
        <v>18101</v>
      </c>
      <c r="BJ543" t="s">
        <v>25057</v>
      </c>
      <c r="BL543" t="s">
        <v>300</v>
      </c>
      <c r="BM543" t="s">
        <v>23165</v>
      </c>
      <c r="BN543" t="s">
        <v>3306</v>
      </c>
      <c r="BO543" t="s">
        <v>23166</v>
      </c>
      <c r="BP543" t="s">
        <v>2155</v>
      </c>
      <c r="BQ543" t="s">
        <v>24482</v>
      </c>
      <c r="BR543" t="s">
        <v>25058</v>
      </c>
      <c r="BS543" t="s">
        <v>18230</v>
      </c>
      <c r="BT543">
        <v>2026</v>
      </c>
      <c r="BU543">
        <v>5</v>
      </c>
      <c r="BV543">
        <v>12</v>
      </c>
      <c r="BY543" t="s">
        <v>304</v>
      </c>
      <c r="BZ543" t="s">
        <v>18083</v>
      </c>
      <c r="CA543" s="1">
        <v>46154.682638888888</v>
      </c>
      <c r="CB543" s="2">
        <v>46155</v>
      </c>
      <c r="CE543" t="s">
        <v>2810</v>
      </c>
      <c r="CY543" s="1"/>
      <c r="DQ543" t="s">
        <v>17918</v>
      </c>
      <c r="DR543" t="s">
        <v>693</v>
      </c>
      <c r="DS543" t="s">
        <v>693</v>
      </c>
      <c r="DT543" t="s">
        <v>693</v>
      </c>
      <c r="DV543" t="s">
        <v>693</v>
      </c>
      <c r="EA543" t="s">
        <v>693</v>
      </c>
      <c r="EB543" t="s">
        <v>693</v>
      </c>
      <c r="EP543" t="s">
        <v>24309</v>
      </c>
      <c r="EQ543" t="s">
        <v>18084</v>
      </c>
      <c r="ES543" t="s">
        <v>281</v>
      </c>
      <c r="ET543" t="s">
        <v>24310</v>
      </c>
      <c r="EU543" t="s">
        <v>17962</v>
      </c>
      <c r="EZ543" t="s">
        <v>270</v>
      </c>
      <c r="FB543" t="s">
        <v>281</v>
      </c>
      <c r="FD543" t="s">
        <v>18087</v>
      </c>
      <c r="FE543" t="s">
        <v>281</v>
      </c>
      <c r="FF543" s="1">
        <v>46155.675104166665</v>
      </c>
      <c r="FG543">
        <v>23.82</v>
      </c>
      <c r="FH543">
        <v>1</v>
      </c>
      <c r="FI543">
        <v>2</v>
      </c>
      <c r="FM543" t="s">
        <v>17949</v>
      </c>
    </row>
    <row r="544" spans="1:169" x14ac:dyDescent="0.3">
      <c r="A544">
        <v>0</v>
      </c>
      <c r="B544" t="s">
        <v>17916</v>
      </c>
      <c r="C544" t="s">
        <v>17916</v>
      </c>
      <c r="E544" t="s">
        <v>17918</v>
      </c>
      <c r="F544">
        <v>46158.291666666664</v>
      </c>
      <c r="G544">
        <v>2026</v>
      </c>
      <c r="H544">
        <v>5</v>
      </c>
      <c r="I544">
        <v>16</v>
      </c>
      <c r="J544" t="s">
        <v>17963</v>
      </c>
      <c r="O544" t="s">
        <v>18230</v>
      </c>
      <c r="P544">
        <v>2026</v>
      </c>
      <c r="Q544">
        <v>5</v>
      </c>
      <c r="R544">
        <v>12</v>
      </c>
      <c r="S544" t="s">
        <v>25059</v>
      </c>
      <c r="T544" t="s">
        <v>25060</v>
      </c>
      <c r="V544" t="s">
        <v>17923</v>
      </c>
      <c r="Y544" t="s">
        <v>17916</v>
      </c>
      <c r="AB544" t="s">
        <v>251</v>
      </c>
      <c r="AC544" t="s">
        <v>17924</v>
      </c>
      <c r="AD544">
        <v>1000008224139</v>
      </c>
      <c r="AG544" t="s">
        <v>25061</v>
      </c>
      <c r="AI544" t="s">
        <v>25062</v>
      </c>
      <c r="AJ544" t="s">
        <v>25063</v>
      </c>
      <c r="AK544" t="s">
        <v>693</v>
      </c>
      <c r="AN544" t="s">
        <v>25062</v>
      </c>
      <c r="AO544" t="s">
        <v>693</v>
      </c>
      <c r="AT544" t="s">
        <v>25064</v>
      </c>
      <c r="AU544" t="s">
        <v>25065</v>
      </c>
      <c r="AV544" t="s">
        <v>25066</v>
      </c>
      <c r="AW544" t="s">
        <v>230</v>
      </c>
      <c r="AX544" t="s">
        <v>230</v>
      </c>
      <c r="AY544" t="s">
        <v>380</v>
      </c>
      <c r="AZ544" t="s">
        <v>380</v>
      </c>
      <c r="BA544" t="s">
        <v>255</v>
      </c>
      <c r="BB544" s="1">
        <v>46154.671030092592</v>
      </c>
      <c r="BC544">
        <v>2026</v>
      </c>
      <c r="BD544">
        <v>5</v>
      </c>
      <c r="BE544">
        <v>12</v>
      </c>
      <c r="BF544" t="s">
        <v>18100</v>
      </c>
      <c r="BG544" t="s">
        <v>18130</v>
      </c>
      <c r="BH544" t="s">
        <v>17936</v>
      </c>
      <c r="BJ544" t="s">
        <v>25067</v>
      </c>
      <c r="BL544" t="s">
        <v>300</v>
      </c>
      <c r="BM544" t="s">
        <v>23165</v>
      </c>
      <c r="BN544" t="s">
        <v>3306</v>
      </c>
      <c r="BO544" t="s">
        <v>23166</v>
      </c>
      <c r="BP544" t="s">
        <v>1869</v>
      </c>
      <c r="BQ544" t="s">
        <v>25034</v>
      </c>
      <c r="BR544" t="s">
        <v>25068</v>
      </c>
      <c r="BS544" t="s">
        <v>18230</v>
      </c>
      <c r="BT544">
        <v>2026</v>
      </c>
      <c r="BU544">
        <v>5</v>
      </c>
      <c r="BV544">
        <v>12</v>
      </c>
      <c r="BY544" t="s">
        <v>693</v>
      </c>
      <c r="BZ544" t="s">
        <v>17943</v>
      </c>
      <c r="CA544" s="1">
        <v>46154.67083333333</v>
      </c>
      <c r="CB544" s="2">
        <v>46155</v>
      </c>
      <c r="CE544" t="s">
        <v>2810</v>
      </c>
      <c r="CY544" s="1"/>
      <c r="DQ544" t="s">
        <v>17918</v>
      </c>
      <c r="DS544" t="s">
        <v>693</v>
      </c>
      <c r="EP544" t="s">
        <v>24309</v>
      </c>
      <c r="EQ544" t="s">
        <v>255</v>
      </c>
      <c r="ER544" t="s">
        <v>17945</v>
      </c>
      <c r="ES544" t="s">
        <v>281</v>
      </c>
      <c r="ET544" t="s">
        <v>24310</v>
      </c>
      <c r="EU544" t="s">
        <v>17947</v>
      </c>
      <c r="EZ544" t="s">
        <v>270</v>
      </c>
      <c r="FB544" t="s">
        <v>281</v>
      </c>
      <c r="FD544" t="s">
        <v>17948</v>
      </c>
      <c r="FE544" t="s">
        <v>281</v>
      </c>
      <c r="FF544" s="1">
        <v>46154.716747685183</v>
      </c>
      <c r="FG544">
        <v>1.1000000000000001</v>
      </c>
      <c r="FH544">
        <v>0</v>
      </c>
      <c r="FI544">
        <v>2</v>
      </c>
      <c r="FM544" t="s">
        <v>17949</v>
      </c>
    </row>
    <row r="545" spans="1:169" x14ac:dyDescent="0.3">
      <c r="A545">
        <v>0</v>
      </c>
      <c r="B545" t="s">
        <v>17916</v>
      </c>
      <c r="C545" t="s">
        <v>17916</v>
      </c>
      <c r="E545" t="s">
        <v>17918</v>
      </c>
      <c r="F545">
        <v>46157.291666666664</v>
      </c>
      <c r="G545">
        <v>2026</v>
      </c>
      <c r="H545">
        <v>5</v>
      </c>
      <c r="I545">
        <v>15</v>
      </c>
      <c r="J545" t="s">
        <v>17963</v>
      </c>
      <c r="O545" t="s">
        <v>18230</v>
      </c>
      <c r="P545">
        <v>2026</v>
      </c>
      <c r="Q545">
        <v>5</v>
      </c>
      <c r="R545">
        <v>12</v>
      </c>
      <c r="S545" t="s">
        <v>25069</v>
      </c>
      <c r="T545" t="s">
        <v>25070</v>
      </c>
      <c r="Y545" t="s">
        <v>17916</v>
      </c>
      <c r="AB545" t="s">
        <v>251</v>
      </c>
      <c r="AC545" t="s">
        <v>17924</v>
      </c>
      <c r="AD545">
        <v>1000008224489</v>
      </c>
      <c r="AG545" t="s">
        <v>25071</v>
      </c>
      <c r="AI545" t="s">
        <v>25072</v>
      </c>
      <c r="AJ545" t="s">
        <v>25073</v>
      </c>
      <c r="AK545" t="s">
        <v>693</v>
      </c>
      <c r="AN545" t="s">
        <v>25072</v>
      </c>
      <c r="AO545" t="s">
        <v>693</v>
      </c>
      <c r="AT545" t="s">
        <v>25074</v>
      </c>
      <c r="AU545" t="s">
        <v>25075</v>
      </c>
      <c r="AV545" t="s">
        <v>25076</v>
      </c>
      <c r="AW545" t="s">
        <v>230</v>
      </c>
      <c r="AX545" t="s">
        <v>230</v>
      </c>
      <c r="AY545" t="s">
        <v>380</v>
      </c>
      <c r="AZ545" t="s">
        <v>380</v>
      </c>
      <c r="BA545" t="s">
        <v>255</v>
      </c>
      <c r="BB545" s="1">
        <v>46154.721435185187</v>
      </c>
      <c r="BC545">
        <v>2026</v>
      </c>
      <c r="BD545">
        <v>5</v>
      </c>
      <c r="BE545">
        <v>12</v>
      </c>
      <c r="BF545" t="s">
        <v>18100</v>
      </c>
      <c r="BG545" t="s">
        <v>18130</v>
      </c>
      <c r="BH545" t="s">
        <v>17936</v>
      </c>
      <c r="BJ545" t="s">
        <v>25077</v>
      </c>
      <c r="BL545" t="s">
        <v>300</v>
      </c>
      <c r="BM545" t="s">
        <v>23165</v>
      </c>
      <c r="BN545" t="s">
        <v>3306</v>
      </c>
      <c r="BO545" t="s">
        <v>23166</v>
      </c>
      <c r="BP545" t="s">
        <v>3577</v>
      </c>
      <c r="BQ545" t="s">
        <v>25078</v>
      </c>
      <c r="BR545" t="s">
        <v>25079</v>
      </c>
      <c r="BS545" t="s">
        <v>18230</v>
      </c>
      <c r="BT545">
        <v>2026</v>
      </c>
      <c r="BU545">
        <v>5</v>
      </c>
      <c r="BV545">
        <v>12</v>
      </c>
      <c r="BY545" t="s">
        <v>693</v>
      </c>
      <c r="BZ545" t="s">
        <v>17943</v>
      </c>
      <c r="CA545" s="1">
        <v>46154.720833333333</v>
      </c>
      <c r="CB545" s="2">
        <v>46155</v>
      </c>
      <c r="CE545" t="s">
        <v>2810</v>
      </c>
      <c r="CY545" s="1"/>
      <c r="DQ545" t="s">
        <v>17918</v>
      </c>
      <c r="DS545" t="s">
        <v>693</v>
      </c>
      <c r="EP545" t="s">
        <v>24309</v>
      </c>
      <c r="EQ545" t="s">
        <v>255</v>
      </c>
      <c r="ER545" t="s">
        <v>17945</v>
      </c>
      <c r="ES545" t="s">
        <v>281</v>
      </c>
      <c r="ET545" t="s">
        <v>24310</v>
      </c>
      <c r="EU545" t="s">
        <v>17962</v>
      </c>
      <c r="EZ545" t="s">
        <v>270</v>
      </c>
      <c r="FB545" t="s">
        <v>281</v>
      </c>
      <c r="FD545" t="s">
        <v>17948</v>
      </c>
      <c r="FE545" t="s">
        <v>281</v>
      </c>
      <c r="FF545" s="1">
        <v>46154.758368055554</v>
      </c>
      <c r="FG545">
        <v>0.89</v>
      </c>
      <c r="FH545">
        <v>0</v>
      </c>
      <c r="FI545">
        <v>1</v>
      </c>
      <c r="FM545" t="s">
        <v>17949</v>
      </c>
    </row>
    <row r="546" spans="1:169" x14ac:dyDescent="0.3">
      <c r="A546">
        <v>0</v>
      </c>
      <c r="B546" t="s">
        <v>17916</v>
      </c>
      <c r="C546" t="s">
        <v>17916</v>
      </c>
      <c r="E546" t="s">
        <v>17918</v>
      </c>
      <c r="F546">
        <v>46157.5</v>
      </c>
      <c r="G546">
        <v>2026</v>
      </c>
      <c r="H546">
        <v>5</v>
      </c>
      <c r="I546">
        <v>15</v>
      </c>
      <c r="O546" t="s">
        <v>18230</v>
      </c>
      <c r="P546">
        <v>2026</v>
      </c>
      <c r="Q546">
        <v>5</v>
      </c>
      <c r="R546">
        <v>12</v>
      </c>
      <c r="S546" t="s">
        <v>25080</v>
      </c>
      <c r="T546" t="s">
        <v>25081</v>
      </c>
      <c r="Y546" t="s">
        <v>17916</v>
      </c>
      <c r="AB546" t="s">
        <v>251</v>
      </c>
      <c r="AC546" t="s">
        <v>17924</v>
      </c>
      <c r="AD546">
        <v>1000008224499</v>
      </c>
      <c r="AG546" t="s">
        <v>25082</v>
      </c>
      <c r="AI546" t="s">
        <v>25083</v>
      </c>
      <c r="AJ546" t="s">
        <v>25084</v>
      </c>
      <c r="AK546" t="s">
        <v>693</v>
      </c>
      <c r="AN546" t="s">
        <v>25083</v>
      </c>
      <c r="AO546" t="s">
        <v>693</v>
      </c>
      <c r="AT546" t="s">
        <v>25085</v>
      </c>
      <c r="AU546" t="s">
        <v>25086</v>
      </c>
      <c r="AV546" t="s">
        <v>25087</v>
      </c>
      <c r="AW546" t="s">
        <v>230</v>
      </c>
      <c r="AX546" t="s">
        <v>230</v>
      </c>
      <c r="AY546" t="s">
        <v>380</v>
      </c>
      <c r="AZ546" t="s">
        <v>380</v>
      </c>
      <c r="BA546" t="s">
        <v>255</v>
      </c>
      <c r="BB546" s="1">
        <v>46154.72246527778</v>
      </c>
      <c r="BC546">
        <v>2026</v>
      </c>
      <c r="BD546">
        <v>5</v>
      </c>
      <c r="BE546">
        <v>12</v>
      </c>
      <c r="BF546" t="s">
        <v>17934</v>
      </c>
      <c r="BG546" t="s">
        <v>18130</v>
      </c>
      <c r="BH546" t="s">
        <v>17936</v>
      </c>
      <c r="BJ546" t="s">
        <v>25088</v>
      </c>
      <c r="BL546" t="s">
        <v>300</v>
      </c>
      <c r="BM546" t="s">
        <v>23165</v>
      </c>
      <c r="BN546" t="s">
        <v>3306</v>
      </c>
      <c r="BO546" t="s">
        <v>23166</v>
      </c>
      <c r="BP546" t="s">
        <v>601</v>
      </c>
      <c r="BQ546" t="s">
        <v>25034</v>
      </c>
      <c r="BR546" t="s">
        <v>25089</v>
      </c>
      <c r="BS546" t="s">
        <v>18230</v>
      </c>
      <c r="BT546">
        <v>2026</v>
      </c>
      <c r="BU546">
        <v>5</v>
      </c>
      <c r="BV546">
        <v>12</v>
      </c>
      <c r="BY546" t="s">
        <v>693</v>
      </c>
      <c r="BZ546" t="s">
        <v>17943</v>
      </c>
      <c r="CA546" s="1">
        <v>46154.722222222219</v>
      </c>
      <c r="CB546" s="2">
        <v>46155</v>
      </c>
      <c r="CE546" t="s">
        <v>2810</v>
      </c>
      <c r="CY546" s="1"/>
      <c r="DQ546" t="s">
        <v>17918</v>
      </c>
      <c r="DS546" t="s">
        <v>693</v>
      </c>
      <c r="EP546" t="s">
        <v>24309</v>
      </c>
      <c r="EQ546" t="s">
        <v>255</v>
      </c>
      <c r="ER546" t="s">
        <v>17945</v>
      </c>
      <c r="ES546" t="s">
        <v>281</v>
      </c>
      <c r="ET546" t="s">
        <v>24310</v>
      </c>
      <c r="EU546" t="s">
        <v>17962</v>
      </c>
      <c r="EZ546" t="s">
        <v>270</v>
      </c>
      <c r="FB546" t="s">
        <v>281</v>
      </c>
      <c r="FD546" t="s">
        <v>17948</v>
      </c>
      <c r="FE546" t="s">
        <v>281</v>
      </c>
      <c r="FF546" s="1">
        <v>46154.758368055554</v>
      </c>
      <c r="FG546">
        <v>0.86</v>
      </c>
      <c r="FH546">
        <v>0</v>
      </c>
      <c r="FI546">
        <v>1</v>
      </c>
      <c r="FM546" t="s">
        <v>17949</v>
      </c>
    </row>
    <row r="547" spans="1:169" x14ac:dyDescent="0.3">
      <c r="A547">
        <v>2</v>
      </c>
      <c r="B547" t="s">
        <v>17916</v>
      </c>
      <c r="C547" t="s">
        <v>17917</v>
      </c>
      <c r="D547" t="s">
        <v>25090</v>
      </c>
      <c r="E547" t="s">
        <v>17918</v>
      </c>
      <c r="F547">
        <v>46157.5</v>
      </c>
      <c r="G547">
        <v>2026</v>
      </c>
      <c r="H547">
        <v>5</v>
      </c>
      <c r="I547">
        <v>15</v>
      </c>
      <c r="O547" t="s">
        <v>18230</v>
      </c>
      <c r="P547">
        <v>2026</v>
      </c>
      <c r="Q547">
        <v>5</v>
      </c>
      <c r="R547">
        <v>12</v>
      </c>
      <c r="S547" t="s">
        <v>25091</v>
      </c>
      <c r="T547" t="s">
        <v>25092</v>
      </c>
      <c r="Y547" t="s">
        <v>17916</v>
      </c>
      <c r="AB547" t="s">
        <v>251</v>
      </c>
      <c r="AC547" t="s">
        <v>17924</v>
      </c>
      <c r="AD547">
        <v>1000008224456</v>
      </c>
      <c r="AG547" t="s">
        <v>25093</v>
      </c>
      <c r="AI547" t="s">
        <v>25094</v>
      </c>
      <c r="AJ547" t="s">
        <v>25095</v>
      </c>
      <c r="AK547" t="s">
        <v>304</v>
      </c>
      <c r="AN547" t="s">
        <v>25094</v>
      </c>
      <c r="AO547" t="s">
        <v>304</v>
      </c>
      <c r="AT547" t="s">
        <v>25096</v>
      </c>
      <c r="AU547" t="s">
        <v>25097</v>
      </c>
      <c r="AV547" t="s">
        <v>25098</v>
      </c>
      <c r="AW547" t="s">
        <v>230</v>
      </c>
      <c r="AX547" t="s">
        <v>230</v>
      </c>
      <c r="AY547" t="s">
        <v>380</v>
      </c>
      <c r="AZ547" t="s">
        <v>380</v>
      </c>
      <c r="BA547" t="s">
        <v>255</v>
      </c>
      <c r="BB547" s="1">
        <v>46154.725717592592</v>
      </c>
      <c r="BC547">
        <v>2026</v>
      </c>
      <c r="BD547">
        <v>5</v>
      </c>
      <c r="BE547">
        <v>12</v>
      </c>
      <c r="BF547" t="s">
        <v>17934</v>
      </c>
      <c r="BG547" t="s">
        <v>18130</v>
      </c>
      <c r="BH547" t="s">
        <v>17936</v>
      </c>
      <c r="BI547" t="s">
        <v>18101</v>
      </c>
      <c r="BJ547" t="s">
        <v>25099</v>
      </c>
      <c r="BL547" t="s">
        <v>300</v>
      </c>
      <c r="BM547" t="s">
        <v>23165</v>
      </c>
      <c r="BN547" t="s">
        <v>3306</v>
      </c>
      <c r="BO547" t="s">
        <v>23166</v>
      </c>
      <c r="BP547" t="s">
        <v>3030</v>
      </c>
      <c r="BQ547" t="s">
        <v>24450</v>
      </c>
      <c r="BR547" t="s">
        <v>25100</v>
      </c>
      <c r="BS547" t="s">
        <v>18230</v>
      </c>
      <c r="BT547">
        <v>2026</v>
      </c>
      <c r="BU547">
        <v>5</v>
      </c>
      <c r="BV547">
        <v>12</v>
      </c>
      <c r="BY547" t="s">
        <v>693</v>
      </c>
      <c r="BZ547" t="s">
        <v>17943</v>
      </c>
      <c r="CA547" s="1">
        <v>46154.725694444445</v>
      </c>
      <c r="CB547" s="2">
        <v>46155</v>
      </c>
      <c r="CE547" t="s">
        <v>2810</v>
      </c>
      <c r="CY547" s="1"/>
      <c r="DQ547" t="s">
        <v>17918</v>
      </c>
      <c r="DS547" t="s">
        <v>693</v>
      </c>
      <c r="EP547" t="s">
        <v>24309</v>
      </c>
      <c r="EQ547" t="s">
        <v>255</v>
      </c>
      <c r="ER547" t="s">
        <v>17945</v>
      </c>
      <c r="ES547" t="s">
        <v>281</v>
      </c>
      <c r="ET547" t="s">
        <v>24310</v>
      </c>
      <c r="EU547" t="s">
        <v>17962</v>
      </c>
      <c r="EZ547" t="s">
        <v>270</v>
      </c>
      <c r="FB547" t="s">
        <v>281</v>
      </c>
      <c r="FD547" t="s">
        <v>17948</v>
      </c>
      <c r="FE547" t="s">
        <v>281</v>
      </c>
      <c r="FF547" s="1">
        <v>46155.591793981483</v>
      </c>
      <c r="FG547">
        <v>20.79</v>
      </c>
      <c r="FH547">
        <v>1</v>
      </c>
      <c r="FI547">
        <v>1</v>
      </c>
      <c r="FM547" t="s">
        <v>17949</v>
      </c>
    </row>
    <row r="548" spans="1:169" x14ac:dyDescent="0.3">
      <c r="A548">
        <v>0</v>
      </c>
      <c r="B548" t="s">
        <v>17916</v>
      </c>
      <c r="C548" t="s">
        <v>17916</v>
      </c>
      <c r="E548" t="s">
        <v>17918</v>
      </c>
      <c r="F548">
        <v>46158.291666666664</v>
      </c>
      <c r="G548">
        <v>2026</v>
      </c>
      <c r="H548">
        <v>5</v>
      </c>
      <c r="I548">
        <v>16</v>
      </c>
      <c r="J548" t="s">
        <v>17963</v>
      </c>
      <c r="O548" t="s">
        <v>18000</v>
      </c>
      <c r="P548">
        <v>2026</v>
      </c>
      <c r="Q548">
        <v>5</v>
      </c>
      <c r="R548">
        <v>14</v>
      </c>
      <c r="S548" t="s">
        <v>25101</v>
      </c>
      <c r="T548" t="s">
        <v>25102</v>
      </c>
      <c r="Y548" t="s">
        <v>17916</v>
      </c>
      <c r="AB548" t="s">
        <v>251</v>
      </c>
      <c r="AC548" t="s">
        <v>18065</v>
      </c>
      <c r="AD548">
        <v>1000008228842</v>
      </c>
      <c r="AG548" t="s">
        <v>25103</v>
      </c>
      <c r="AH548" t="s">
        <v>25104</v>
      </c>
      <c r="AI548" t="s">
        <v>25105</v>
      </c>
      <c r="AJ548" t="s">
        <v>25106</v>
      </c>
      <c r="AK548" t="s">
        <v>693</v>
      </c>
      <c r="AL548" t="s">
        <v>25103</v>
      </c>
      <c r="AM548" t="s">
        <v>18485</v>
      </c>
      <c r="AN548" t="s">
        <v>25105</v>
      </c>
      <c r="AO548" t="s">
        <v>693</v>
      </c>
      <c r="AP548" t="s">
        <v>18485</v>
      </c>
      <c r="AR548" t="s">
        <v>18485</v>
      </c>
      <c r="AS548" t="s">
        <v>18485</v>
      </c>
      <c r="AT548" t="s">
        <v>25107</v>
      </c>
      <c r="AU548" t="s">
        <v>25108</v>
      </c>
      <c r="AV548" t="s">
        <v>25109</v>
      </c>
      <c r="AW548" t="s">
        <v>230</v>
      </c>
      <c r="AX548" t="s">
        <v>230</v>
      </c>
      <c r="AY548" t="s">
        <v>380</v>
      </c>
      <c r="AZ548" t="s">
        <v>380</v>
      </c>
      <c r="BA548" t="s">
        <v>18076</v>
      </c>
      <c r="BB548" s="1">
        <v>46156.465960648151</v>
      </c>
      <c r="BC548">
        <v>2026</v>
      </c>
      <c r="BD548">
        <v>5</v>
      </c>
      <c r="BE548">
        <v>14</v>
      </c>
      <c r="BF548" t="s">
        <v>18797</v>
      </c>
      <c r="BG548" t="s">
        <v>18130</v>
      </c>
      <c r="BH548" t="s">
        <v>17936</v>
      </c>
      <c r="BJ548" t="s">
        <v>25110</v>
      </c>
      <c r="BL548" t="s">
        <v>300</v>
      </c>
      <c r="BM548" t="s">
        <v>23165</v>
      </c>
      <c r="BN548" t="s">
        <v>3306</v>
      </c>
      <c r="BO548" t="s">
        <v>23166</v>
      </c>
      <c r="BP548" t="s">
        <v>2473</v>
      </c>
      <c r="BQ548" t="s">
        <v>24720</v>
      </c>
      <c r="BR548" t="s">
        <v>25111</v>
      </c>
      <c r="BS548" t="s">
        <v>18000</v>
      </c>
      <c r="BT548">
        <v>2026</v>
      </c>
      <c r="BU548">
        <v>5</v>
      </c>
      <c r="BV548">
        <v>14</v>
      </c>
      <c r="BY548" t="s">
        <v>386</v>
      </c>
      <c r="BZ548" t="s">
        <v>18083</v>
      </c>
      <c r="CA548" s="1">
        <v>46156.465277777781</v>
      </c>
      <c r="CB548" s="2">
        <v>46156</v>
      </c>
      <c r="CE548" t="s">
        <v>2810</v>
      </c>
      <c r="CY548" s="1"/>
      <c r="DQ548" t="s">
        <v>17918</v>
      </c>
      <c r="DR548" t="s">
        <v>693</v>
      </c>
      <c r="DS548" t="s">
        <v>693</v>
      </c>
      <c r="DT548" t="s">
        <v>693</v>
      </c>
      <c r="DV548" t="s">
        <v>693</v>
      </c>
      <c r="EA548" t="s">
        <v>693</v>
      </c>
      <c r="EB548" t="s">
        <v>693</v>
      </c>
      <c r="EP548" t="s">
        <v>24309</v>
      </c>
      <c r="EQ548" t="s">
        <v>18084</v>
      </c>
      <c r="ES548" t="s">
        <v>281</v>
      </c>
      <c r="ET548" t="s">
        <v>24310</v>
      </c>
      <c r="EU548" t="s">
        <v>17962</v>
      </c>
      <c r="EZ548" t="s">
        <v>270</v>
      </c>
      <c r="FB548" t="s">
        <v>281</v>
      </c>
      <c r="FD548" t="s">
        <v>18133</v>
      </c>
      <c r="FE548" t="s">
        <v>281</v>
      </c>
      <c r="FF548" s="1">
        <v>46156.508449074077</v>
      </c>
      <c r="FG548">
        <v>1.02</v>
      </c>
      <c r="FH548">
        <v>0</v>
      </c>
      <c r="FM548" t="s">
        <v>17949</v>
      </c>
    </row>
    <row r="549" spans="1:169" x14ac:dyDescent="0.3">
      <c r="A549">
        <v>0</v>
      </c>
      <c r="B549" t="s">
        <v>17916</v>
      </c>
      <c r="C549" t="s">
        <v>17916</v>
      </c>
      <c r="E549" t="s">
        <v>17918</v>
      </c>
      <c r="F549">
        <v>46157.5</v>
      </c>
      <c r="G549">
        <v>2026</v>
      </c>
      <c r="H549">
        <v>5</v>
      </c>
      <c r="I549">
        <v>15</v>
      </c>
      <c r="O549" t="s">
        <v>18000</v>
      </c>
      <c r="P549">
        <v>2026</v>
      </c>
      <c r="Q549">
        <v>5</v>
      </c>
      <c r="R549">
        <v>14</v>
      </c>
      <c r="S549" t="s">
        <v>25112</v>
      </c>
      <c r="T549" t="s">
        <v>25113</v>
      </c>
      <c r="Y549" t="s">
        <v>17916</v>
      </c>
      <c r="AB549" t="s">
        <v>251</v>
      </c>
      <c r="AC549" t="s">
        <v>17924</v>
      </c>
      <c r="AD549">
        <v>1000008228961</v>
      </c>
      <c r="AI549" t="s">
        <v>25114</v>
      </c>
      <c r="AJ549" t="s">
        <v>25115</v>
      </c>
      <c r="AK549" t="s">
        <v>693</v>
      </c>
      <c r="AM549" t="s">
        <v>25116</v>
      </c>
      <c r="AN549" t="s">
        <v>25114</v>
      </c>
      <c r="AO549" t="s">
        <v>693</v>
      </c>
      <c r="AR549" t="s">
        <v>25116</v>
      </c>
      <c r="AT549" t="s">
        <v>25117</v>
      </c>
      <c r="AU549" t="s">
        <v>25118</v>
      </c>
      <c r="AV549" t="s">
        <v>25119</v>
      </c>
      <c r="AW549" t="s">
        <v>230</v>
      </c>
      <c r="AX549" t="s">
        <v>230</v>
      </c>
      <c r="AY549" t="s">
        <v>380</v>
      </c>
      <c r="AZ549" t="s">
        <v>380</v>
      </c>
      <c r="BA549" t="s">
        <v>255</v>
      </c>
      <c r="BB549" s="1">
        <v>46156.480520833335</v>
      </c>
      <c r="BC549">
        <v>2026</v>
      </c>
      <c r="BD549">
        <v>5</v>
      </c>
      <c r="BE549">
        <v>14</v>
      </c>
      <c r="BF549" t="s">
        <v>18100</v>
      </c>
      <c r="BG549" t="s">
        <v>18130</v>
      </c>
      <c r="BH549" t="s">
        <v>17936</v>
      </c>
      <c r="BJ549" t="s">
        <v>25120</v>
      </c>
      <c r="BL549" t="s">
        <v>300</v>
      </c>
      <c r="BM549" t="s">
        <v>23165</v>
      </c>
      <c r="BN549" t="s">
        <v>3306</v>
      </c>
      <c r="BO549" t="s">
        <v>23166</v>
      </c>
      <c r="BP549" t="s">
        <v>3513</v>
      </c>
      <c r="BQ549" t="s">
        <v>24504</v>
      </c>
      <c r="BR549" t="s">
        <v>25121</v>
      </c>
      <c r="BS549" t="s">
        <v>18000</v>
      </c>
      <c r="BT549">
        <v>2026</v>
      </c>
      <c r="BU549">
        <v>5</v>
      </c>
      <c r="BV549">
        <v>14</v>
      </c>
      <c r="BY549" t="s">
        <v>693</v>
      </c>
      <c r="BZ549" t="s">
        <v>17943</v>
      </c>
      <c r="CA549" s="1">
        <v>46156.479861111111</v>
      </c>
      <c r="CB549" s="2">
        <v>46156</v>
      </c>
      <c r="CE549" t="s">
        <v>2810</v>
      </c>
      <c r="CY549" s="1"/>
      <c r="DQ549" t="s">
        <v>17918</v>
      </c>
      <c r="DS549" t="s">
        <v>693</v>
      </c>
      <c r="EP549" t="s">
        <v>24309</v>
      </c>
      <c r="EQ549" t="s">
        <v>255</v>
      </c>
      <c r="ER549" t="s">
        <v>17945</v>
      </c>
      <c r="ES549" t="s">
        <v>281</v>
      </c>
      <c r="ET549" t="s">
        <v>24310</v>
      </c>
      <c r="EU549" t="s">
        <v>17962</v>
      </c>
      <c r="EZ549" t="s">
        <v>270</v>
      </c>
      <c r="FB549" t="s">
        <v>281</v>
      </c>
      <c r="FD549" t="s">
        <v>17948</v>
      </c>
      <c r="FE549" t="s">
        <v>281</v>
      </c>
      <c r="FF549" s="1">
        <v>46156.508449074077</v>
      </c>
      <c r="FG549">
        <v>0.67</v>
      </c>
      <c r="FH549">
        <v>0</v>
      </c>
      <c r="FM549" t="s">
        <v>17949</v>
      </c>
    </row>
    <row r="550" spans="1:169" x14ac:dyDescent="0.3">
      <c r="A550">
        <v>0</v>
      </c>
      <c r="B550" t="s">
        <v>17916</v>
      </c>
      <c r="C550" t="s">
        <v>17916</v>
      </c>
      <c r="E550" t="s">
        <v>17918</v>
      </c>
      <c r="F550">
        <v>46158.291666666664</v>
      </c>
      <c r="G550">
        <v>2026</v>
      </c>
      <c r="H550">
        <v>5</v>
      </c>
      <c r="I550">
        <v>16</v>
      </c>
      <c r="J550" t="s">
        <v>17963</v>
      </c>
      <c r="O550" t="s">
        <v>18000</v>
      </c>
      <c r="P550">
        <v>2026</v>
      </c>
      <c r="Q550">
        <v>5</v>
      </c>
      <c r="R550">
        <v>14</v>
      </c>
      <c r="S550" t="s">
        <v>25122</v>
      </c>
      <c r="T550" t="s">
        <v>25123</v>
      </c>
      <c r="Y550" t="s">
        <v>17916</v>
      </c>
      <c r="AB550" t="s">
        <v>251</v>
      </c>
      <c r="AC550" t="s">
        <v>17924</v>
      </c>
      <c r="AD550">
        <v>1000008229246</v>
      </c>
      <c r="AI550" t="s">
        <v>25124</v>
      </c>
      <c r="AJ550" t="s">
        <v>25125</v>
      </c>
      <c r="AK550" t="s">
        <v>693</v>
      </c>
      <c r="AM550" t="s">
        <v>25126</v>
      </c>
      <c r="AN550" t="s">
        <v>25124</v>
      </c>
      <c r="AO550" t="s">
        <v>693</v>
      </c>
      <c r="AP550" t="s">
        <v>18486</v>
      </c>
      <c r="AR550" t="s">
        <v>25126</v>
      </c>
      <c r="AS550" t="s">
        <v>18486</v>
      </c>
      <c r="AT550" t="s">
        <v>25127</v>
      </c>
      <c r="AU550" t="s">
        <v>25128</v>
      </c>
      <c r="AV550" t="s">
        <v>25129</v>
      </c>
      <c r="AW550" t="s">
        <v>230</v>
      </c>
      <c r="AX550" t="s">
        <v>230</v>
      </c>
      <c r="AY550" t="s">
        <v>380</v>
      </c>
      <c r="AZ550" t="s">
        <v>380</v>
      </c>
      <c r="BA550" t="s">
        <v>255</v>
      </c>
      <c r="BB550" s="1">
        <v>46156.516342592593</v>
      </c>
      <c r="BC550">
        <v>2026</v>
      </c>
      <c r="BD550">
        <v>5</v>
      </c>
      <c r="BE550">
        <v>14</v>
      </c>
      <c r="BF550" t="s">
        <v>18100</v>
      </c>
      <c r="BG550" t="s">
        <v>18130</v>
      </c>
      <c r="BH550" t="s">
        <v>17936</v>
      </c>
      <c r="BJ550" t="s">
        <v>25130</v>
      </c>
      <c r="BL550" t="s">
        <v>300</v>
      </c>
      <c r="BM550" t="s">
        <v>23165</v>
      </c>
      <c r="BN550" t="s">
        <v>3306</v>
      </c>
      <c r="BO550" t="s">
        <v>23166</v>
      </c>
      <c r="BP550" t="s">
        <v>9730</v>
      </c>
      <c r="BQ550" t="s">
        <v>24585</v>
      </c>
      <c r="BR550" t="s">
        <v>25131</v>
      </c>
      <c r="BS550" t="s">
        <v>18000</v>
      </c>
      <c r="BT550">
        <v>2026</v>
      </c>
      <c r="BU550">
        <v>5</v>
      </c>
      <c r="BV550">
        <v>14</v>
      </c>
      <c r="BY550" t="s">
        <v>693</v>
      </c>
      <c r="BZ550" t="s">
        <v>17943</v>
      </c>
      <c r="CA550" s="1">
        <v>46156.515972222223</v>
      </c>
      <c r="CB550" s="2">
        <v>46157</v>
      </c>
      <c r="CE550" t="s">
        <v>2810</v>
      </c>
      <c r="CY550" s="1"/>
      <c r="DQ550" t="s">
        <v>17918</v>
      </c>
      <c r="DS550" t="s">
        <v>693</v>
      </c>
      <c r="EP550" t="s">
        <v>24309</v>
      </c>
      <c r="EQ550" t="s">
        <v>255</v>
      </c>
      <c r="ER550" t="s">
        <v>17945</v>
      </c>
      <c r="ES550" t="s">
        <v>281</v>
      </c>
      <c r="ET550" t="s">
        <v>24310</v>
      </c>
      <c r="EU550" t="s">
        <v>17962</v>
      </c>
      <c r="EZ550" t="s">
        <v>270</v>
      </c>
      <c r="FB550" t="s">
        <v>281</v>
      </c>
      <c r="FD550" t="s">
        <v>17948</v>
      </c>
      <c r="FE550" t="s">
        <v>281</v>
      </c>
      <c r="FF550" s="1">
        <v>46156.716874999998</v>
      </c>
      <c r="FG550">
        <v>4.8099999999999996</v>
      </c>
      <c r="FH550">
        <v>0</v>
      </c>
      <c r="FM550" t="s">
        <v>17949</v>
      </c>
    </row>
    <row r="551" spans="1:169" x14ac:dyDescent="0.3">
      <c r="A551">
        <v>0</v>
      </c>
      <c r="B551" t="s">
        <v>17916</v>
      </c>
      <c r="C551" t="s">
        <v>17916</v>
      </c>
      <c r="E551" t="s">
        <v>17918</v>
      </c>
      <c r="F551">
        <v>46157.291666666664</v>
      </c>
      <c r="G551">
        <v>2026</v>
      </c>
      <c r="H551">
        <v>5</v>
      </c>
      <c r="I551">
        <v>15</v>
      </c>
      <c r="J551" t="s">
        <v>17963</v>
      </c>
      <c r="O551" t="s">
        <v>18000</v>
      </c>
      <c r="P551">
        <v>2026</v>
      </c>
      <c r="Q551">
        <v>5</v>
      </c>
      <c r="R551">
        <v>14</v>
      </c>
      <c r="S551" t="s">
        <v>25132</v>
      </c>
      <c r="T551" t="s">
        <v>25133</v>
      </c>
      <c r="Y551" t="s">
        <v>17916</v>
      </c>
      <c r="AB551" t="s">
        <v>251</v>
      </c>
      <c r="AC551" t="s">
        <v>17924</v>
      </c>
      <c r="AD551">
        <v>1000008228807</v>
      </c>
      <c r="AG551" t="s">
        <v>25134</v>
      </c>
      <c r="AI551" t="s">
        <v>25135</v>
      </c>
      <c r="AJ551" t="s">
        <v>25136</v>
      </c>
      <c r="AK551" t="s">
        <v>693</v>
      </c>
      <c r="AN551" t="s">
        <v>25137</v>
      </c>
      <c r="AO551" t="s">
        <v>693</v>
      </c>
      <c r="AT551" t="s">
        <v>25138</v>
      </c>
      <c r="AU551" t="s">
        <v>25139</v>
      </c>
      <c r="AV551" t="s">
        <v>25140</v>
      </c>
      <c r="AW551" t="s">
        <v>230</v>
      </c>
      <c r="AX551" t="s">
        <v>230</v>
      </c>
      <c r="AY551" t="s">
        <v>380</v>
      </c>
      <c r="AZ551" t="s">
        <v>380</v>
      </c>
      <c r="BA551" t="s">
        <v>255</v>
      </c>
      <c r="BB551" s="1">
        <v>46156.461354166669</v>
      </c>
      <c r="BC551">
        <v>2026</v>
      </c>
      <c r="BD551">
        <v>5</v>
      </c>
      <c r="BE551">
        <v>14</v>
      </c>
      <c r="BF551" t="s">
        <v>17934</v>
      </c>
      <c r="BG551" t="s">
        <v>18130</v>
      </c>
      <c r="BH551" t="s">
        <v>17936</v>
      </c>
      <c r="BJ551" t="s">
        <v>25141</v>
      </c>
      <c r="BL551" t="s">
        <v>300</v>
      </c>
      <c r="BM551" t="s">
        <v>23165</v>
      </c>
      <c r="BN551" t="s">
        <v>3306</v>
      </c>
      <c r="BO551" t="s">
        <v>23166</v>
      </c>
      <c r="BP551" t="s">
        <v>3482</v>
      </c>
      <c r="BQ551" t="s">
        <v>25142</v>
      </c>
      <c r="BR551" t="s">
        <v>25143</v>
      </c>
      <c r="BS551" t="s">
        <v>18000</v>
      </c>
      <c r="BT551">
        <v>2026</v>
      </c>
      <c r="BU551">
        <v>5</v>
      </c>
      <c r="BV551">
        <v>14</v>
      </c>
      <c r="BY551" t="s">
        <v>693</v>
      </c>
      <c r="BZ551" t="s">
        <v>17943</v>
      </c>
      <c r="CA551" s="1">
        <v>46156.461111111108</v>
      </c>
      <c r="CB551" s="2">
        <v>46156</v>
      </c>
      <c r="CE551" t="s">
        <v>2810</v>
      </c>
      <c r="CY551" s="1"/>
      <c r="DQ551" t="s">
        <v>17918</v>
      </c>
      <c r="DS551" t="s">
        <v>693</v>
      </c>
      <c r="EP551" t="s">
        <v>24309</v>
      </c>
      <c r="EQ551" t="s">
        <v>255</v>
      </c>
      <c r="ER551" t="s">
        <v>17945</v>
      </c>
      <c r="ES551" t="s">
        <v>281</v>
      </c>
      <c r="ET551" t="s">
        <v>24310</v>
      </c>
      <c r="EU551" t="s">
        <v>17962</v>
      </c>
      <c r="EZ551" t="s">
        <v>270</v>
      </c>
      <c r="FB551" t="s">
        <v>281</v>
      </c>
      <c r="FD551" t="s">
        <v>17948</v>
      </c>
      <c r="FE551" t="s">
        <v>281</v>
      </c>
      <c r="FF551" s="1">
        <v>46156.508449074077</v>
      </c>
      <c r="FG551">
        <v>1.1299999999999999</v>
      </c>
      <c r="FH551">
        <v>0</v>
      </c>
      <c r="FM551" t="s">
        <v>17949</v>
      </c>
    </row>
    <row r="552" spans="1:169" x14ac:dyDescent="0.3">
      <c r="A552">
        <v>0</v>
      </c>
      <c r="B552" t="s">
        <v>17916</v>
      </c>
      <c r="C552" t="s">
        <v>17916</v>
      </c>
      <c r="E552" t="s">
        <v>17918</v>
      </c>
      <c r="F552">
        <v>46157.5</v>
      </c>
      <c r="G552">
        <v>2026</v>
      </c>
      <c r="H552">
        <v>5</v>
      </c>
      <c r="I552">
        <v>15</v>
      </c>
      <c r="O552" t="s">
        <v>18000</v>
      </c>
      <c r="P552">
        <v>2026</v>
      </c>
      <c r="Q552">
        <v>5</v>
      </c>
      <c r="R552">
        <v>14</v>
      </c>
      <c r="S552" t="s">
        <v>25144</v>
      </c>
      <c r="T552" t="s">
        <v>25145</v>
      </c>
      <c r="Y552" t="s">
        <v>17916</v>
      </c>
      <c r="AB552" t="s">
        <v>251</v>
      </c>
      <c r="AC552" t="s">
        <v>18065</v>
      </c>
      <c r="AD552">
        <v>1000008229089</v>
      </c>
      <c r="AG552" t="s">
        <v>25146</v>
      </c>
      <c r="AH552" t="s">
        <v>25147</v>
      </c>
      <c r="AI552" t="s">
        <v>25148</v>
      </c>
      <c r="AJ552" t="s">
        <v>25149</v>
      </c>
      <c r="AK552" t="s">
        <v>693</v>
      </c>
      <c r="AL552" t="s">
        <v>25146</v>
      </c>
      <c r="AM552" t="s">
        <v>25150</v>
      </c>
      <c r="AN552" t="s">
        <v>25148</v>
      </c>
      <c r="AO552" t="s">
        <v>693</v>
      </c>
      <c r="AP552" t="s">
        <v>25150</v>
      </c>
      <c r="AR552" t="s">
        <v>25150</v>
      </c>
      <c r="AS552" t="s">
        <v>25150</v>
      </c>
      <c r="AT552" t="s">
        <v>25151</v>
      </c>
      <c r="AU552" t="s">
        <v>25152</v>
      </c>
      <c r="AV552" t="s">
        <v>25153</v>
      </c>
      <c r="AW552" t="s">
        <v>230</v>
      </c>
      <c r="AX552" t="s">
        <v>230</v>
      </c>
      <c r="AY552" t="s">
        <v>380</v>
      </c>
      <c r="AZ552" t="s">
        <v>380</v>
      </c>
      <c r="BA552" t="s">
        <v>18076</v>
      </c>
      <c r="BB552" s="1">
        <v>46156.496064814812</v>
      </c>
      <c r="BC552">
        <v>2026</v>
      </c>
      <c r="BD552">
        <v>5</v>
      </c>
      <c r="BE552">
        <v>14</v>
      </c>
      <c r="BF552" t="s">
        <v>25154</v>
      </c>
      <c r="BG552" t="s">
        <v>18130</v>
      </c>
      <c r="BH552" t="s">
        <v>17936</v>
      </c>
      <c r="BJ552" t="s">
        <v>25155</v>
      </c>
      <c r="BL552" t="s">
        <v>300</v>
      </c>
      <c r="BM552" t="s">
        <v>23165</v>
      </c>
      <c r="BN552" t="s">
        <v>3306</v>
      </c>
      <c r="BO552" t="s">
        <v>23166</v>
      </c>
      <c r="BP552" t="s">
        <v>24915</v>
      </c>
      <c r="BQ552" t="s">
        <v>25156</v>
      </c>
      <c r="BR552" t="s">
        <v>25157</v>
      </c>
      <c r="BS552" t="s">
        <v>18000</v>
      </c>
      <c r="BT552">
        <v>2026</v>
      </c>
      <c r="BU552">
        <v>5</v>
      </c>
      <c r="BV552">
        <v>14</v>
      </c>
      <c r="BY552" t="s">
        <v>386</v>
      </c>
      <c r="BZ552" t="s">
        <v>18083</v>
      </c>
      <c r="CA552" s="1">
        <v>46156.495833333334</v>
      </c>
      <c r="CB552" s="2">
        <v>46156</v>
      </c>
      <c r="CE552" t="s">
        <v>2810</v>
      </c>
      <c r="CY552" s="1"/>
      <c r="DQ552" t="s">
        <v>17918</v>
      </c>
      <c r="DR552" t="s">
        <v>693</v>
      </c>
      <c r="DS552" t="s">
        <v>693</v>
      </c>
      <c r="DT552" t="s">
        <v>693</v>
      </c>
      <c r="DV552" t="s">
        <v>693</v>
      </c>
      <c r="EA552" t="s">
        <v>693</v>
      </c>
      <c r="EB552" t="s">
        <v>693</v>
      </c>
      <c r="EP552" t="s">
        <v>24309</v>
      </c>
      <c r="EQ552" t="s">
        <v>18084</v>
      </c>
      <c r="ES552" t="s">
        <v>281</v>
      </c>
      <c r="ET552" t="s">
        <v>24310</v>
      </c>
      <c r="EU552" t="s">
        <v>17962</v>
      </c>
      <c r="EZ552" t="s">
        <v>270</v>
      </c>
      <c r="FB552" t="s">
        <v>281</v>
      </c>
      <c r="FD552" t="s">
        <v>18133</v>
      </c>
      <c r="FE552" t="s">
        <v>281</v>
      </c>
      <c r="FF552" s="1">
        <v>46156.508449074077</v>
      </c>
      <c r="FG552">
        <v>0.3</v>
      </c>
      <c r="FH552">
        <v>0</v>
      </c>
      <c r="FM552" t="s">
        <v>17949</v>
      </c>
    </row>
    <row r="553" spans="1:169" x14ac:dyDescent="0.3">
      <c r="A553">
        <v>0</v>
      </c>
      <c r="B553" t="s">
        <v>17916</v>
      </c>
      <c r="C553" t="s">
        <v>17916</v>
      </c>
      <c r="E553" t="s">
        <v>17918</v>
      </c>
      <c r="F553">
        <v>46158.291666666664</v>
      </c>
      <c r="G553">
        <v>2026</v>
      </c>
      <c r="H553">
        <v>5</v>
      </c>
      <c r="I553">
        <v>16</v>
      </c>
      <c r="J553" t="s">
        <v>17963</v>
      </c>
      <c r="O553" t="s">
        <v>18000</v>
      </c>
      <c r="P553">
        <v>2026</v>
      </c>
      <c r="Q553">
        <v>5</v>
      </c>
      <c r="R553">
        <v>14</v>
      </c>
      <c r="S553" t="s">
        <v>25158</v>
      </c>
      <c r="T553" t="s">
        <v>25159</v>
      </c>
      <c r="Y553" t="s">
        <v>17916</v>
      </c>
      <c r="AB553" t="s">
        <v>251</v>
      </c>
      <c r="AC553" t="s">
        <v>17924</v>
      </c>
      <c r="AD553">
        <v>1000008229104</v>
      </c>
      <c r="AG553" t="s">
        <v>25160</v>
      </c>
      <c r="AI553" t="s">
        <v>25161</v>
      </c>
      <c r="AJ553" t="s">
        <v>25162</v>
      </c>
      <c r="AK553" t="s">
        <v>693</v>
      </c>
      <c r="AM553" t="s">
        <v>25163</v>
      </c>
      <c r="AN553" t="s">
        <v>25161</v>
      </c>
      <c r="AO553" t="s">
        <v>693</v>
      </c>
      <c r="AP553" t="s">
        <v>25163</v>
      </c>
      <c r="AR553" t="s">
        <v>25163</v>
      </c>
      <c r="AS553" t="s">
        <v>25163</v>
      </c>
      <c r="AT553" t="s">
        <v>25164</v>
      </c>
      <c r="AU553" t="s">
        <v>25165</v>
      </c>
      <c r="AV553" t="s">
        <v>25166</v>
      </c>
      <c r="AW553" t="s">
        <v>230</v>
      </c>
      <c r="AX553" t="s">
        <v>230</v>
      </c>
      <c r="AY553" t="s">
        <v>380</v>
      </c>
      <c r="AZ553" t="s">
        <v>380</v>
      </c>
      <c r="BA553" t="s">
        <v>255</v>
      </c>
      <c r="BB553" s="1">
        <v>46156.507303240738</v>
      </c>
      <c r="BC553">
        <v>2026</v>
      </c>
      <c r="BD553">
        <v>5</v>
      </c>
      <c r="BE553">
        <v>14</v>
      </c>
      <c r="BF553" t="s">
        <v>18338</v>
      </c>
      <c r="BG553" t="s">
        <v>18130</v>
      </c>
      <c r="BH553" t="s">
        <v>17936</v>
      </c>
      <c r="BJ553" t="s">
        <v>25163</v>
      </c>
      <c r="BL553" t="s">
        <v>300</v>
      </c>
      <c r="BM553" t="s">
        <v>23165</v>
      </c>
      <c r="BN553" t="s">
        <v>3306</v>
      </c>
      <c r="BO553" t="s">
        <v>23166</v>
      </c>
      <c r="BP553" t="s">
        <v>3464</v>
      </c>
      <c r="BQ553" t="s">
        <v>25167</v>
      </c>
      <c r="BR553" t="s">
        <v>25168</v>
      </c>
      <c r="BS553" t="s">
        <v>18000</v>
      </c>
      <c r="BT553">
        <v>2026</v>
      </c>
      <c r="BU553">
        <v>5</v>
      </c>
      <c r="BV553">
        <v>14</v>
      </c>
      <c r="BY553" t="s">
        <v>693</v>
      </c>
      <c r="BZ553" t="s">
        <v>17943</v>
      </c>
      <c r="CA553" s="1">
        <v>46156.506944444445</v>
      </c>
      <c r="CB553" s="2">
        <v>46157</v>
      </c>
      <c r="CE553" t="s">
        <v>2810</v>
      </c>
      <c r="CY553" s="1"/>
      <c r="DQ553" t="s">
        <v>17918</v>
      </c>
      <c r="DS553" t="s">
        <v>693</v>
      </c>
      <c r="EP553" t="s">
        <v>24309</v>
      </c>
      <c r="EQ553" t="s">
        <v>255</v>
      </c>
      <c r="ER553" t="s">
        <v>17945</v>
      </c>
      <c r="ES553" t="s">
        <v>281</v>
      </c>
      <c r="ET553" t="s">
        <v>24310</v>
      </c>
      <c r="EU553" t="s">
        <v>17962</v>
      </c>
      <c r="EZ553" t="s">
        <v>270</v>
      </c>
      <c r="FB553" t="s">
        <v>281</v>
      </c>
      <c r="FD553" t="s">
        <v>17948</v>
      </c>
      <c r="FE553" t="s">
        <v>281</v>
      </c>
      <c r="FF553" s="1">
        <v>46156.550069444442</v>
      </c>
      <c r="FG553">
        <v>1.03</v>
      </c>
      <c r="FH553">
        <v>0</v>
      </c>
      <c r="FM553" t="s">
        <v>17949</v>
      </c>
    </row>
    <row r="554" spans="1:169" x14ac:dyDescent="0.3">
      <c r="A554">
        <v>0</v>
      </c>
      <c r="B554" t="s">
        <v>17916</v>
      </c>
      <c r="C554" t="s">
        <v>17916</v>
      </c>
      <c r="E554" t="s">
        <v>17918</v>
      </c>
      <c r="F554">
        <v>46157.291666666664</v>
      </c>
      <c r="G554">
        <v>2026</v>
      </c>
      <c r="H554">
        <v>5</v>
      </c>
      <c r="I554">
        <v>15</v>
      </c>
      <c r="J554" t="s">
        <v>17963</v>
      </c>
      <c r="O554" t="s">
        <v>18000</v>
      </c>
      <c r="P554">
        <v>2026</v>
      </c>
      <c r="Q554">
        <v>5</v>
      </c>
      <c r="R554">
        <v>14</v>
      </c>
      <c r="S554" t="s">
        <v>25169</v>
      </c>
      <c r="T554" t="s">
        <v>25170</v>
      </c>
      <c r="Y554" t="s">
        <v>17916</v>
      </c>
      <c r="AB554" t="s">
        <v>251</v>
      </c>
      <c r="AC554" t="s">
        <v>18065</v>
      </c>
      <c r="AD554">
        <v>1000008229229</v>
      </c>
      <c r="AG554" t="s">
        <v>25171</v>
      </c>
      <c r="AH554" t="s">
        <v>25172</v>
      </c>
      <c r="AI554" t="s">
        <v>25173</v>
      </c>
      <c r="AJ554" t="s">
        <v>25174</v>
      </c>
      <c r="AK554" t="s">
        <v>693</v>
      </c>
      <c r="AL554" t="s">
        <v>25171</v>
      </c>
      <c r="AN554" t="s">
        <v>25173</v>
      </c>
      <c r="AO554" t="s">
        <v>693</v>
      </c>
      <c r="AT554" t="s">
        <v>25175</v>
      </c>
      <c r="AU554" t="s">
        <v>25176</v>
      </c>
      <c r="AV554" t="s">
        <v>25177</v>
      </c>
      <c r="AW554" t="s">
        <v>230</v>
      </c>
      <c r="AX554" t="s">
        <v>230</v>
      </c>
      <c r="AY554" t="s">
        <v>380</v>
      </c>
      <c r="AZ554" t="s">
        <v>380</v>
      </c>
      <c r="BA554" t="s">
        <v>18076</v>
      </c>
      <c r="BB554" s="1">
        <v>46156.512164351851</v>
      </c>
      <c r="BC554">
        <v>2026</v>
      </c>
      <c r="BD554">
        <v>5</v>
      </c>
      <c r="BE554">
        <v>14</v>
      </c>
      <c r="BF554" t="s">
        <v>18129</v>
      </c>
      <c r="BG554" t="s">
        <v>18130</v>
      </c>
      <c r="BH554" t="s">
        <v>17936</v>
      </c>
      <c r="BJ554" t="s">
        <v>25178</v>
      </c>
      <c r="BL554" t="s">
        <v>300</v>
      </c>
      <c r="BM554" t="s">
        <v>23165</v>
      </c>
      <c r="BN554" t="s">
        <v>3306</v>
      </c>
      <c r="BO554" t="s">
        <v>23166</v>
      </c>
      <c r="BP554" t="s">
        <v>25179</v>
      </c>
      <c r="BQ554" t="s">
        <v>24585</v>
      </c>
      <c r="BR554" t="s">
        <v>25180</v>
      </c>
      <c r="BS554" t="s">
        <v>18000</v>
      </c>
      <c r="BT554">
        <v>2026</v>
      </c>
      <c r="BU554">
        <v>5</v>
      </c>
      <c r="BV554">
        <v>14</v>
      </c>
      <c r="BY554" t="s">
        <v>386</v>
      </c>
      <c r="BZ554" t="s">
        <v>18083</v>
      </c>
      <c r="CA554" s="1">
        <v>46156.511805555558</v>
      </c>
      <c r="CB554" s="2">
        <v>46157</v>
      </c>
      <c r="CE554" t="s">
        <v>2810</v>
      </c>
      <c r="CY554" s="1"/>
      <c r="DQ554" t="s">
        <v>17918</v>
      </c>
      <c r="DR554" t="s">
        <v>693</v>
      </c>
      <c r="DS554" t="s">
        <v>693</v>
      </c>
      <c r="DT554" t="s">
        <v>693</v>
      </c>
      <c r="DV554" t="s">
        <v>693</v>
      </c>
      <c r="EA554" t="s">
        <v>693</v>
      </c>
      <c r="EB554" t="s">
        <v>693</v>
      </c>
      <c r="EP554" t="s">
        <v>24309</v>
      </c>
      <c r="EQ554" t="s">
        <v>18084</v>
      </c>
      <c r="ES554" t="s">
        <v>281</v>
      </c>
      <c r="ET554" t="s">
        <v>24310</v>
      </c>
      <c r="EU554" t="s">
        <v>17962</v>
      </c>
      <c r="EZ554" t="s">
        <v>270</v>
      </c>
      <c r="FB554" t="s">
        <v>281</v>
      </c>
      <c r="FD554" t="s">
        <v>18133</v>
      </c>
      <c r="FE554" t="s">
        <v>281</v>
      </c>
      <c r="FF554" s="1">
        <v>46156.716874999998</v>
      </c>
      <c r="FG554">
        <v>4.91</v>
      </c>
      <c r="FH554">
        <v>0</v>
      </c>
      <c r="FM554" t="s">
        <v>17949</v>
      </c>
    </row>
    <row r="555" spans="1:169" x14ac:dyDescent="0.3">
      <c r="A555">
        <v>0</v>
      </c>
      <c r="B555" t="s">
        <v>17916</v>
      </c>
      <c r="C555" t="s">
        <v>17916</v>
      </c>
      <c r="E555" t="s">
        <v>17918</v>
      </c>
      <c r="F555">
        <v>46158.5</v>
      </c>
      <c r="G555">
        <v>2026</v>
      </c>
      <c r="H555">
        <v>5</v>
      </c>
      <c r="I555">
        <v>16</v>
      </c>
      <c r="J555" t="s">
        <v>17919</v>
      </c>
      <c r="O555" t="s">
        <v>18000</v>
      </c>
      <c r="P555">
        <v>2026</v>
      </c>
      <c r="Q555">
        <v>5</v>
      </c>
      <c r="R555">
        <v>14</v>
      </c>
      <c r="S555" t="s">
        <v>25181</v>
      </c>
      <c r="T555" t="s">
        <v>25182</v>
      </c>
      <c r="Y555" t="s">
        <v>17916</v>
      </c>
      <c r="AB555" t="s">
        <v>251</v>
      </c>
      <c r="AC555" t="s">
        <v>17924</v>
      </c>
      <c r="AD555">
        <v>1000008229245</v>
      </c>
      <c r="AG555" t="s">
        <v>25183</v>
      </c>
      <c r="AI555" t="s">
        <v>25184</v>
      </c>
      <c r="AJ555" t="s">
        <v>25185</v>
      </c>
      <c r="AK555" t="s">
        <v>693</v>
      </c>
      <c r="AM555" t="s">
        <v>25186</v>
      </c>
      <c r="AN555" t="s">
        <v>25184</v>
      </c>
      <c r="AO555" t="s">
        <v>693</v>
      </c>
      <c r="AR555" t="s">
        <v>25186</v>
      </c>
      <c r="AT555" t="s">
        <v>25187</v>
      </c>
      <c r="AU555" t="s">
        <v>25188</v>
      </c>
      <c r="AV555" t="s">
        <v>25189</v>
      </c>
      <c r="AW555" t="s">
        <v>230</v>
      </c>
      <c r="AX555" t="s">
        <v>230</v>
      </c>
      <c r="AY555" t="s">
        <v>380</v>
      </c>
      <c r="AZ555" t="s">
        <v>380</v>
      </c>
      <c r="BA555" t="s">
        <v>255</v>
      </c>
      <c r="BB555" s="1">
        <v>46156.515763888892</v>
      </c>
      <c r="BC555">
        <v>2026</v>
      </c>
      <c r="BD555">
        <v>5</v>
      </c>
      <c r="BE555">
        <v>14</v>
      </c>
      <c r="BF555" t="s">
        <v>17934</v>
      </c>
      <c r="BG555" t="s">
        <v>18130</v>
      </c>
      <c r="BH555" t="s">
        <v>17936</v>
      </c>
      <c r="BJ555" t="s">
        <v>25186</v>
      </c>
      <c r="BL555" t="s">
        <v>300</v>
      </c>
      <c r="BM555" t="s">
        <v>23165</v>
      </c>
      <c r="BN555" t="s">
        <v>3306</v>
      </c>
      <c r="BO555" t="s">
        <v>23166</v>
      </c>
      <c r="BP555" t="s">
        <v>3562</v>
      </c>
      <c r="BQ555" t="s">
        <v>25190</v>
      </c>
      <c r="BR555" t="s">
        <v>25191</v>
      </c>
      <c r="BS555" t="s">
        <v>18000</v>
      </c>
      <c r="BT555">
        <v>2026</v>
      </c>
      <c r="BU555">
        <v>5</v>
      </c>
      <c r="BV555">
        <v>14</v>
      </c>
      <c r="BY555" t="s">
        <v>693</v>
      </c>
      <c r="BZ555" t="s">
        <v>17943</v>
      </c>
      <c r="CA555" s="1">
        <v>46156.515277777777</v>
      </c>
      <c r="CB555" s="2">
        <v>46157</v>
      </c>
      <c r="CE555" t="s">
        <v>2810</v>
      </c>
      <c r="CY555" s="1"/>
      <c r="DQ555" t="s">
        <v>17918</v>
      </c>
      <c r="DS555" t="s">
        <v>693</v>
      </c>
      <c r="EP555" t="s">
        <v>24309</v>
      </c>
      <c r="EQ555" t="s">
        <v>255</v>
      </c>
      <c r="ER555" t="s">
        <v>17945</v>
      </c>
      <c r="ES555" t="s">
        <v>281</v>
      </c>
      <c r="ET555" t="s">
        <v>24310</v>
      </c>
      <c r="EU555" t="s">
        <v>17962</v>
      </c>
      <c r="EZ555" t="s">
        <v>270</v>
      </c>
      <c r="FB555" t="s">
        <v>281</v>
      </c>
      <c r="FD555" t="s">
        <v>17948</v>
      </c>
      <c r="FE555" t="s">
        <v>281</v>
      </c>
      <c r="FF555" s="1">
        <v>46156.550069444442</v>
      </c>
      <c r="FG555">
        <v>0.82</v>
      </c>
      <c r="FH555">
        <v>0</v>
      </c>
      <c r="FM555" t="s">
        <v>17949</v>
      </c>
    </row>
    <row r="556" spans="1:169" x14ac:dyDescent="0.3">
      <c r="A556">
        <v>0</v>
      </c>
      <c r="B556" t="s">
        <v>17916</v>
      </c>
      <c r="C556" t="s">
        <v>17916</v>
      </c>
      <c r="E556" t="s">
        <v>17918</v>
      </c>
      <c r="F556">
        <v>46158.291666666664</v>
      </c>
      <c r="G556">
        <v>2026</v>
      </c>
      <c r="H556">
        <v>5</v>
      </c>
      <c r="I556">
        <v>16</v>
      </c>
      <c r="J556" t="s">
        <v>17963</v>
      </c>
      <c r="O556" t="s">
        <v>18000</v>
      </c>
      <c r="P556">
        <v>2026</v>
      </c>
      <c r="Q556">
        <v>5</v>
      </c>
      <c r="R556">
        <v>14</v>
      </c>
      <c r="S556" t="s">
        <v>25192</v>
      </c>
      <c r="T556" t="s">
        <v>25193</v>
      </c>
      <c r="Y556" t="s">
        <v>17917</v>
      </c>
      <c r="AB556" t="s">
        <v>251</v>
      </c>
      <c r="AC556" t="s">
        <v>17924</v>
      </c>
      <c r="AD556">
        <v>1000008229348</v>
      </c>
      <c r="AG556" t="s">
        <v>25194</v>
      </c>
      <c r="AI556" t="s">
        <v>25195</v>
      </c>
      <c r="AJ556" t="s">
        <v>25196</v>
      </c>
      <c r="AK556" t="s">
        <v>249</v>
      </c>
      <c r="AM556" t="s">
        <v>25197</v>
      </c>
      <c r="AN556" t="s">
        <v>25198</v>
      </c>
      <c r="AO556" t="s">
        <v>249</v>
      </c>
      <c r="AR556" t="s">
        <v>25197</v>
      </c>
      <c r="AT556" t="s">
        <v>25199</v>
      </c>
      <c r="AU556" t="s">
        <v>25200</v>
      </c>
      <c r="AV556" t="s">
        <v>25201</v>
      </c>
      <c r="AW556" t="s">
        <v>1696</v>
      </c>
      <c r="AX556" t="s">
        <v>1696</v>
      </c>
      <c r="AY556" t="s">
        <v>1698</v>
      </c>
      <c r="AZ556" t="s">
        <v>1698</v>
      </c>
      <c r="BA556" t="s">
        <v>255</v>
      </c>
      <c r="BB556" s="1">
        <v>46156.531851851854</v>
      </c>
      <c r="BC556">
        <v>2026</v>
      </c>
      <c r="BD556">
        <v>5</v>
      </c>
      <c r="BE556">
        <v>14</v>
      </c>
      <c r="BF556" t="s">
        <v>25202</v>
      </c>
      <c r="BG556" t="s">
        <v>18505</v>
      </c>
      <c r="BH556" t="s">
        <v>17936</v>
      </c>
      <c r="BJ556" t="s">
        <v>25203</v>
      </c>
      <c r="BL556" t="s">
        <v>300</v>
      </c>
      <c r="BM556" t="s">
        <v>23165</v>
      </c>
      <c r="BN556" t="s">
        <v>3306</v>
      </c>
      <c r="BO556" t="s">
        <v>23166</v>
      </c>
      <c r="BP556" t="s">
        <v>3477</v>
      </c>
      <c r="BQ556" t="s">
        <v>24742</v>
      </c>
      <c r="BR556" t="s">
        <v>25204</v>
      </c>
      <c r="BS556" t="s">
        <v>18000</v>
      </c>
      <c r="BT556">
        <v>2026</v>
      </c>
      <c r="BU556">
        <v>5</v>
      </c>
      <c r="BV556">
        <v>14</v>
      </c>
      <c r="BY556" t="s">
        <v>693</v>
      </c>
      <c r="BZ556" t="s">
        <v>17943</v>
      </c>
      <c r="CA556" s="1">
        <v>46156.53125</v>
      </c>
      <c r="CB556" s="2">
        <v>46157</v>
      </c>
      <c r="CE556" t="s">
        <v>2810</v>
      </c>
      <c r="CY556" s="1"/>
      <c r="DQ556" t="s">
        <v>17918</v>
      </c>
      <c r="DS556" t="s">
        <v>693</v>
      </c>
      <c r="EP556" t="s">
        <v>24309</v>
      </c>
      <c r="EQ556" t="s">
        <v>255</v>
      </c>
      <c r="ER556" t="s">
        <v>17945</v>
      </c>
      <c r="ES556" t="s">
        <v>281</v>
      </c>
      <c r="ET556" t="s">
        <v>24310</v>
      </c>
      <c r="EU556" t="s">
        <v>17962</v>
      </c>
      <c r="EZ556" t="s">
        <v>270</v>
      </c>
      <c r="FB556" t="s">
        <v>281</v>
      </c>
      <c r="FD556" t="s">
        <v>17948</v>
      </c>
      <c r="FE556" t="s">
        <v>281</v>
      </c>
      <c r="FF556" s="1">
        <v>46156.550069444442</v>
      </c>
      <c r="FG556">
        <v>0.44</v>
      </c>
      <c r="FH556">
        <v>0</v>
      </c>
      <c r="FM556" t="s">
        <v>17949</v>
      </c>
    </row>
    <row r="557" spans="1:169" x14ac:dyDescent="0.3">
      <c r="A557">
        <v>0</v>
      </c>
      <c r="B557" t="s">
        <v>17916</v>
      </c>
      <c r="C557" t="s">
        <v>17916</v>
      </c>
      <c r="E557" t="s">
        <v>17918</v>
      </c>
      <c r="F557">
        <v>46157.291666666664</v>
      </c>
      <c r="G557">
        <v>2026</v>
      </c>
      <c r="H557">
        <v>5</v>
      </c>
      <c r="I557">
        <v>15</v>
      </c>
      <c r="J557" t="s">
        <v>17963</v>
      </c>
      <c r="O557" t="s">
        <v>18000</v>
      </c>
      <c r="P557">
        <v>2026</v>
      </c>
      <c r="Q557">
        <v>5</v>
      </c>
      <c r="R557">
        <v>14</v>
      </c>
      <c r="S557" t="s">
        <v>25205</v>
      </c>
      <c r="T557" t="s">
        <v>25206</v>
      </c>
      <c r="Y557" t="s">
        <v>17916</v>
      </c>
      <c r="AB557" t="s">
        <v>251</v>
      </c>
      <c r="AC557" t="s">
        <v>17924</v>
      </c>
      <c r="AD557">
        <v>1000008229432</v>
      </c>
      <c r="AI557" t="s">
        <v>25207</v>
      </c>
      <c r="AJ557" t="s">
        <v>25208</v>
      </c>
      <c r="AK557" t="s">
        <v>693</v>
      </c>
      <c r="AM557" t="s">
        <v>25209</v>
      </c>
      <c r="AN557" t="s">
        <v>25207</v>
      </c>
      <c r="AO557" t="s">
        <v>693</v>
      </c>
      <c r="AP557" t="s">
        <v>25209</v>
      </c>
      <c r="AR557" t="s">
        <v>25209</v>
      </c>
      <c r="AS557" t="s">
        <v>25209</v>
      </c>
      <c r="AT557" t="s">
        <v>25210</v>
      </c>
      <c r="AU557" t="s">
        <v>25211</v>
      </c>
      <c r="AV557" t="s">
        <v>25212</v>
      </c>
      <c r="AW557" t="s">
        <v>230</v>
      </c>
      <c r="AX557" t="s">
        <v>230</v>
      </c>
      <c r="AY557" t="s">
        <v>380</v>
      </c>
      <c r="AZ557" t="s">
        <v>380</v>
      </c>
      <c r="BA557" t="s">
        <v>255</v>
      </c>
      <c r="BB557" s="1">
        <v>46156.545057870368</v>
      </c>
      <c r="BC557">
        <v>2026</v>
      </c>
      <c r="BD557">
        <v>5</v>
      </c>
      <c r="BE557">
        <v>14</v>
      </c>
      <c r="BF557" t="s">
        <v>17934</v>
      </c>
      <c r="BG557" t="s">
        <v>18130</v>
      </c>
      <c r="BH557" t="s">
        <v>17936</v>
      </c>
      <c r="BJ557" t="s">
        <v>25209</v>
      </c>
      <c r="BL557" t="s">
        <v>300</v>
      </c>
      <c r="BM557" t="s">
        <v>23165</v>
      </c>
      <c r="BN557" t="s">
        <v>3306</v>
      </c>
      <c r="BO557" t="s">
        <v>23166</v>
      </c>
      <c r="BP557" t="s">
        <v>3490</v>
      </c>
      <c r="BQ557" t="s">
        <v>24426</v>
      </c>
      <c r="BR557" t="s">
        <v>25213</v>
      </c>
      <c r="BS557" t="s">
        <v>18000</v>
      </c>
      <c r="BT557">
        <v>2026</v>
      </c>
      <c r="BU557">
        <v>5</v>
      </c>
      <c r="BV557">
        <v>14</v>
      </c>
      <c r="BY557" t="s">
        <v>693</v>
      </c>
      <c r="BZ557" t="s">
        <v>17943</v>
      </c>
      <c r="CA557" s="1">
        <v>46156.544444444444</v>
      </c>
      <c r="CB557" s="2">
        <v>46157</v>
      </c>
      <c r="CE557" t="s">
        <v>2810</v>
      </c>
      <c r="CY557" s="1"/>
      <c r="DQ557" t="s">
        <v>17918</v>
      </c>
      <c r="DS557" t="s">
        <v>693</v>
      </c>
      <c r="EP557" t="s">
        <v>24309</v>
      </c>
      <c r="EQ557" t="s">
        <v>255</v>
      </c>
      <c r="ER557" t="s">
        <v>17945</v>
      </c>
      <c r="ES557" t="s">
        <v>281</v>
      </c>
      <c r="ET557" t="s">
        <v>24310</v>
      </c>
      <c r="EU557" t="s">
        <v>17962</v>
      </c>
      <c r="EZ557" t="s">
        <v>270</v>
      </c>
      <c r="FB557" t="s">
        <v>281</v>
      </c>
      <c r="FD557" t="s">
        <v>17948</v>
      </c>
      <c r="FE557" t="s">
        <v>281</v>
      </c>
      <c r="FF557" s="1">
        <v>46156.591747685183</v>
      </c>
      <c r="FG557">
        <v>1.1200000000000001</v>
      </c>
      <c r="FH557">
        <v>0</v>
      </c>
      <c r="FM557" t="s">
        <v>17949</v>
      </c>
    </row>
    <row r="558" spans="1:169" x14ac:dyDescent="0.3">
      <c r="A558">
        <v>0</v>
      </c>
      <c r="B558" t="s">
        <v>17916</v>
      </c>
      <c r="C558" t="s">
        <v>17916</v>
      </c>
      <c r="E558" t="s">
        <v>17918</v>
      </c>
      <c r="F558">
        <v>46157.291666666664</v>
      </c>
      <c r="G558">
        <v>2026</v>
      </c>
      <c r="H558">
        <v>5</v>
      </c>
      <c r="I558">
        <v>15</v>
      </c>
      <c r="J558" t="s">
        <v>17963</v>
      </c>
      <c r="O558" t="s">
        <v>18000</v>
      </c>
      <c r="P558">
        <v>2026</v>
      </c>
      <c r="Q558">
        <v>5</v>
      </c>
      <c r="R558">
        <v>14</v>
      </c>
      <c r="S558" t="s">
        <v>25214</v>
      </c>
      <c r="T558" t="s">
        <v>25215</v>
      </c>
      <c r="Y558" t="s">
        <v>17916</v>
      </c>
      <c r="AB558" t="s">
        <v>251</v>
      </c>
      <c r="AC558" t="s">
        <v>18065</v>
      </c>
      <c r="AD558">
        <v>1000008229445</v>
      </c>
      <c r="AG558" t="s">
        <v>25216</v>
      </c>
      <c r="AH558" t="s">
        <v>25217</v>
      </c>
      <c r="AI558" t="s">
        <v>25218</v>
      </c>
      <c r="AJ558" t="s">
        <v>25219</v>
      </c>
      <c r="AK558" t="s">
        <v>693</v>
      </c>
      <c r="AL558" t="s">
        <v>25216</v>
      </c>
      <c r="AN558" t="s">
        <v>25218</v>
      </c>
      <c r="AO558" t="s">
        <v>693</v>
      </c>
      <c r="AT558" t="s">
        <v>25220</v>
      </c>
      <c r="AU558" t="s">
        <v>25221</v>
      </c>
      <c r="AV558" t="s">
        <v>25222</v>
      </c>
      <c r="AW558" t="s">
        <v>230</v>
      </c>
      <c r="AX558" t="s">
        <v>230</v>
      </c>
      <c r="AY558" t="s">
        <v>380</v>
      </c>
      <c r="AZ558" t="s">
        <v>380</v>
      </c>
      <c r="BA558" t="s">
        <v>18076</v>
      </c>
      <c r="BB558" s="1">
        <v>46156.547442129631</v>
      </c>
      <c r="BC558">
        <v>2026</v>
      </c>
      <c r="BD558">
        <v>5</v>
      </c>
      <c r="BE558">
        <v>14</v>
      </c>
      <c r="BF558" t="s">
        <v>18129</v>
      </c>
      <c r="BG558" t="s">
        <v>18130</v>
      </c>
      <c r="BH558" t="s">
        <v>17936</v>
      </c>
      <c r="BJ558" t="s">
        <v>25223</v>
      </c>
      <c r="BL558" t="s">
        <v>300</v>
      </c>
      <c r="BM558" t="s">
        <v>23165</v>
      </c>
      <c r="BN558" t="s">
        <v>3306</v>
      </c>
      <c r="BO558" t="s">
        <v>23166</v>
      </c>
      <c r="BP558" t="s">
        <v>1744</v>
      </c>
      <c r="BQ558" t="s">
        <v>25224</v>
      </c>
      <c r="BR558" t="s">
        <v>25225</v>
      </c>
      <c r="BS558" t="s">
        <v>18000</v>
      </c>
      <c r="BT558">
        <v>2026</v>
      </c>
      <c r="BU558">
        <v>5</v>
      </c>
      <c r="BV558">
        <v>14</v>
      </c>
      <c r="BY558" t="s">
        <v>386</v>
      </c>
      <c r="BZ558" t="s">
        <v>18083</v>
      </c>
      <c r="CA558" s="1">
        <v>46156.547222222223</v>
      </c>
      <c r="CB558" s="2">
        <v>46157</v>
      </c>
      <c r="CE558" t="s">
        <v>2810</v>
      </c>
      <c r="CY558" s="1"/>
      <c r="DQ558" t="s">
        <v>17918</v>
      </c>
      <c r="DR558" t="s">
        <v>693</v>
      </c>
      <c r="DS558" t="s">
        <v>693</v>
      </c>
      <c r="DT558" t="s">
        <v>693</v>
      </c>
      <c r="DV558" t="s">
        <v>693</v>
      </c>
      <c r="EA558" t="s">
        <v>693</v>
      </c>
      <c r="EB558" t="s">
        <v>693</v>
      </c>
      <c r="EP558" t="s">
        <v>24309</v>
      </c>
      <c r="EQ558" t="s">
        <v>18084</v>
      </c>
      <c r="ES558" t="s">
        <v>281</v>
      </c>
      <c r="ET558" t="s">
        <v>24310</v>
      </c>
      <c r="EU558" t="s">
        <v>17962</v>
      </c>
      <c r="EZ558" t="s">
        <v>270</v>
      </c>
      <c r="FB558" t="s">
        <v>281</v>
      </c>
      <c r="FD558" t="s">
        <v>18133</v>
      </c>
      <c r="FE558" t="s">
        <v>281</v>
      </c>
      <c r="FF558" s="1">
        <v>46156.591747685183</v>
      </c>
      <c r="FG558">
        <v>1.06</v>
      </c>
      <c r="FH558">
        <v>0</v>
      </c>
      <c r="FM558" t="s">
        <v>17949</v>
      </c>
    </row>
    <row r="559" spans="1:169" x14ac:dyDescent="0.3">
      <c r="A559">
        <v>0</v>
      </c>
      <c r="B559" t="s">
        <v>17916</v>
      </c>
      <c r="C559" t="s">
        <v>17916</v>
      </c>
      <c r="E559" t="s">
        <v>17918</v>
      </c>
      <c r="F559">
        <v>46157.291666666664</v>
      </c>
      <c r="G559">
        <v>2026</v>
      </c>
      <c r="H559">
        <v>5</v>
      </c>
      <c r="I559">
        <v>15</v>
      </c>
      <c r="J559" t="s">
        <v>17963</v>
      </c>
      <c r="O559" t="s">
        <v>18000</v>
      </c>
      <c r="P559">
        <v>2026</v>
      </c>
      <c r="Q559">
        <v>5</v>
      </c>
      <c r="R559">
        <v>14</v>
      </c>
      <c r="S559" t="s">
        <v>25226</v>
      </c>
      <c r="T559" t="s">
        <v>25227</v>
      </c>
      <c r="V559" t="s">
        <v>18063</v>
      </c>
      <c r="Y559" t="s">
        <v>17916</v>
      </c>
      <c r="AB559" t="s">
        <v>251</v>
      </c>
      <c r="AC559" t="s">
        <v>17924</v>
      </c>
      <c r="AD559">
        <v>1000008229493</v>
      </c>
      <c r="AF559" t="s">
        <v>25228</v>
      </c>
      <c r="AI559" t="s">
        <v>25229</v>
      </c>
      <c r="AJ559" t="s">
        <v>25230</v>
      </c>
      <c r="AK559" t="s">
        <v>693</v>
      </c>
      <c r="AM559" t="s">
        <v>18071</v>
      </c>
      <c r="AN559" t="s">
        <v>25229</v>
      </c>
      <c r="AO559" t="s">
        <v>693</v>
      </c>
      <c r="AP559" t="s">
        <v>25231</v>
      </c>
      <c r="AR559" t="s">
        <v>18071</v>
      </c>
      <c r="AS559" t="s">
        <v>25231</v>
      </c>
      <c r="AT559" t="s">
        <v>25232</v>
      </c>
      <c r="AU559" t="s">
        <v>25233</v>
      </c>
      <c r="AV559" t="s">
        <v>25234</v>
      </c>
      <c r="AW559" t="s">
        <v>230</v>
      </c>
      <c r="AX559" t="s">
        <v>230</v>
      </c>
      <c r="AY559" t="s">
        <v>380</v>
      </c>
      <c r="AZ559" t="s">
        <v>380</v>
      </c>
      <c r="BA559" t="s">
        <v>255</v>
      </c>
      <c r="BB559" s="1">
        <v>46156.556273148148</v>
      </c>
      <c r="BC559">
        <v>2026</v>
      </c>
      <c r="BD559">
        <v>5</v>
      </c>
      <c r="BE559">
        <v>14</v>
      </c>
      <c r="BF559" t="s">
        <v>17934</v>
      </c>
      <c r="BG559" t="s">
        <v>18130</v>
      </c>
      <c r="BH559" t="s">
        <v>17936</v>
      </c>
      <c r="BJ559" t="s">
        <v>25235</v>
      </c>
      <c r="BL559" t="s">
        <v>300</v>
      </c>
      <c r="BM559" t="s">
        <v>23165</v>
      </c>
      <c r="BN559" t="s">
        <v>3306</v>
      </c>
      <c r="BO559" t="s">
        <v>23166</v>
      </c>
      <c r="BP559" t="s">
        <v>25236</v>
      </c>
      <c r="BQ559" t="s">
        <v>25237</v>
      </c>
      <c r="BR559" t="s">
        <v>25238</v>
      </c>
      <c r="BS559" t="s">
        <v>18000</v>
      </c>
      <c r="BT559">
        <v>2026</v>
      </c>
      <c r="BU559">
        <v>5</v>
      </c>
      <c r="BV559">
        <v>14</v>
      </c>
      <c r="BY559" t="s">
        <v>693</v>
      </c>
      <c r="BZ559" t="s">
        <v>17943</v>
      </c>
      <c r="CA559" s="1">
        <v>46156.556250000001</v>
      </c>
      <c r="CB559" s="2">
        <v>46157</v>
      </c>
      <c r="CE559" t="s">
        <v>2810</v>
      </c>
      <c r="CY559" s="1"/>
      <c r="DQ559" t="s">
        <v>17918</v>
      </c>
      <c r="DS559" t="s">
        <v>693</v>
      </c>
      <c r="EP559" t="s">
        <v>24309</v>
      </c>
      <c r="EQ559" t="s">
        <v>255</v>
      </c>
      <c r="ER559" t="s">
        <v>17945</v>
      </c>
      <c r="ES559" t="s">
        <v>281</v>
      </c>
      <c r="ET559" t="s">
        <v>24310</v>
      </c>
      <c r="EU559" t="s">
        <v>17962</v>
      </c>
      <c r="EZ559" t="s">
        <v>270</v>
      </c>
      <c r="FB559" t="s">
        <v>281</v>
      </c>
      <c r="FD559" t="s">
        <v>17948</v>
      </c>
      <c r="FE559" t="s">
        <v>281</v>
      </c>
      <c r="FF559" s="1">
        <v>46156.675173611111</v>
      </c>
      <c r="FG559">
        <v>2.85</v>
      </c>
      <c r="FH559">
        <v>0</v>
      </c>
      <c r="FM559" t="s">
        <v>17949</v>
      </c>
    </row>
    <row r="560" spans="1:169" x14ac:dyDescent="0.3">
      <c r="A560">
        <v>0</v>
      </c>
      <c r="B560" t="s">
        <v>17916</v>
      </c>
      <c r="C560" t="s">
        <v>17916</v>
      </c>
      <c r="E560" t="s">
        <v>17918</v>
      </c>
      <c r="F560">
        <v>46157.5</v>
      </c>
      <c r="G560">
        <v>2026</v>
      </c>
      <c r="H560">
        <v>5</v>
      </c>
      <c r="I560">
        <v>15</v>
      </c>
      <c r="J560" t="s">
        <v>17919</v>
      </c>
      <c r="O560" t="s">
        <v>18000</v>
      </c>
      <c r="P560">
        <v>2026</v>
      </c>
      <c r="Q560">
        <v>5</v>
      </c>
      <c r="R560">
        <v>14</v>
      </c>
      <c r="S560" t="s">
        <v>25239</v>
      </c>
      <c r="T560" t="s">
        <v>25240</v>
      </c>
      <c r="Y560" t="s">
        <v>17916</v>
      </c>
      <c r="AB560" t="s">
        <v>251</v>
      </c>
      <c r="AC560" t="s">
        <v>17924</v>
      </c>
      <c r="AD560">
        <v>1000008229576</v>
      </c>
      <c r="AG560" t="s">
        <v>25241</v>
      </c>
      <c r="AI560" t="s">
        <v>25242</v>
      </c>
      <c r="AJ560" t="s">
        <v>25243</v>
      </c>
      <c r="AK560" t="s">
        <v>693</v>
      </c>
      <c r="AM560" t="s">
        <v>25244</v>
      </c>
      <c r="AN560" t="s">
        <v>25242</v>
      </c>
      <c r="AO560" t="s">
        <v>693</v>
      </c>
      <c r="AP560" t="s">
        <v>25245</v>
      </c>
      <c r="AR560" t="s">
        <v>25244</v>
      </c>
      <c r="AS560" t="s">
        <v>25245</v>
      </c>
      <c r="AT560" t="s">
        <v>25246</v>
      </c>
      <c r="AU560" t="s">
        <v>25247</v>
      </c>
      <c r="AV560" t="s">
        <v>25248</v>
      </c>
      <c r="AW560" t="s">
        <v>230</v>
      </c>
      <c r="AX560" t="s">
        <v>230</v>
      </c>
      <c r="AY560" t="s">
        <v>380</v>
      </c>
      <c r="AZ560" t="s">
        <v>380</v>
      </c>
      <c r="BA560" t="s">
        <v>255</v>
      </c>
      <c r="BB560" s="1">
        <v>46156.567800925928</v>
      </c>
      <c r="BC560">
        <v>2026</v>
      </c>
      <c r="BD560">
        <v>5</v>
      </c>
      <c r="BE560">
        <v>14</v>
      </c>
      <c r="BF560" t="s">
        <v>25249</v>
      </c>
      <c r="BG560" t="s">
        <v>18130</v>
      </c>
      <c r="BH560" t="s">
        <v>17936</v>
      </c>
      <c r="BJ560" t="s">
        <v>25250</v>
      </c>
      <c r="BL560" t="s">
        <v>300</v>
      </c>
      <c r="BM560" t="s">
        <v>23165</v>
      </c>
      <c r="BN560" t="s">
        <v>3306</v>
      </c>
      <c r="BO560" t="s">
        <v>23166</v>
      </c>
      <c r="BP560" t="s">
        <v>2443</v>
      </c>
      <c r="BQ560" t="s">
        <v>24415</v>
      </c>
      <c r="BR560" t="s">
        <v>25251</v>
      </c>
      <c r="BS560" t="s">
        <v>18000</v>
      </c>
      <c r="BT560">
        <v>2026</v>
      </c>
      <c r="BU560">
        <v>5</v>
      </c>
      <c r="BV560">
        <v>14</v>
      </c>
      <c r="BY560" t="s">
        <v>693</v>
      </c>
      <c r="BZ560" t="s">
        <v>17943</v>
      </c>
      <c r="CA560" s="1">
        <v>46156.567361111112</v>
      </c>
      <c r="CB560" s="2">
        <v>46157</v>
      </c>
      <c r="CE560" t="s">
        <v>2810</v>
      </c>
      <c r="CY560" s="1"/>
      <c r="DQ560" t="s">
        <v>17918</v>
      </c>
      <c r="DS560" t="s">
        <v>693</v>
      </c>
      <c r="EP560" t="s">
        <v>24309</v>
      </c>
      <c r="EQ560" t="s">
        <v>255</v>
      </c>
      <c r="ER560" t="s">
        <v>17945</v>
      </c>
      <c r="ES560" t="s">
        <v>281</v>
      </c>
      <c r="ET560" t="s">
        <v>24310</v>
      </c>
      <c r="EU560" t="s">
        <v>17962</v>
      </c>
      <c r="EZ560" t="s">
        <v>270</v>
      </c>
      <c r="FB560" t="s">
        <v>281</v>
      </c>
      <c r="FD560" t="s">
        <v>17948</v>
      </c>
      <c r="FE560" t="s">
        <v>281</v>
      </c>
      <c r="FF560" s="1">
        <v>46156.591747685183</v>
      </c>
      <c r="FG560">
        <v>0.56999999999999995</v>
      </c>
      <c r="FH560">
        <v>0</v>
      </c>
      <c r="FM560" t="s">
        <v>17949</v>
      </c>
    </row>
    <row r="561" spans="1:169" x14ac:dyDescent="0.3">
      <c r="A561">
        <v>0</v>
      </c>
      <c r="B561" t="s">
        <v>17917</v>
      </c>
      <c r="C561" t="s">
        <v>17916</v>
      </c>
      <c r="D561" t="s">
        <v>25252</v>
      </c>
      <c r="E561" t="s">
        <v>17918</v>
      </c>
      <c r="F561">
        <v>46158.5</v>
      </c>
      <c r="G561">
        <v>2026</v>
      </c>
      <c r="H561">
        <v>5</v>
      </c>
      <c r="I561">
        <v>16</v>
      </c>
      <c r="J561" t="s">
        <v>17919</v>
      </c>
      <c r="O561" t="s">
        <v>18000</v>
      </c>
      <c r="P561">
        <v>2026</v>
      </c>
      <c r="Q561">
        <v>5</v>
      </c>
      <c r="R561">
        <v>14</v>
      </c>
      <c r="S561" t="s">
        <v>25253</v>
      </c>
      <c r="T561" t="s">
        <v>25254</v>
      </c>
      <c r="W561" t="s">
        <v>18064</v>
      </c>
      <c r="Y561" t="s">
        <v>17916</v>
      </c>
      <c r="AB561" t="s">
        <v>251</v>
      </c>
      <c r="AC561" t="s">
        <v>17924</v>
      </c>
      <c r="AD561">
        <v>1000008239024</v>
      </c>
      <c r="AI561" t="s">
        <v>25255</v>
      </c>
      <c r="AJ561" t="s">
        <v>25256</v>
      </c>
      <c r="AK561" t="s">
        <v>693</v>
      </c>
      <c r="AM561" t="s">
        <v>25257</v>
      </c>
      <c r="AN561" t="s">
        <v>25255</v>
      </c>
      <c r="AO561" t="s">
        <v>693</v>
      </c>
      <c r="AP561" t="s">
        <v>25257</v>
      </c>
      <c r="AR561" t="s">
        <v>25257</v>
      </c>
      <c r="AS561" t="s">
        <v>25257</v>
      </c>
      <c r="AT561" t="s">
        <v>25258</v>
      </c>
      <c r="AU561" t="s">
        <v>25259</v>
      </c>
      <c r="AV561" t="s">
        <v>25260</v>
      </c>
      <c r="AW561" t="s">
        <v>230</v>
      </c>
      <c r="AX561" t="s">
        <v>230</v>
      </c>
      <c r="AY561" t="s">
        <v>380</v>
      </c>
      <c r="AZ561" t="s">
        <v>380</v>
      </c>
      <c r="BA561" t="s">
        <v>255</v>
      </c>
      <c r="BB561" s="1">
        <v>46156.692962962959</v>
      </c>
      <c r="BC561">
        <v>2026</v>
      </c>
      <c r="BD561">
        <v>5</v>
      </c>
      <c r="BE561">
        <v>14</v>
      </c>
      <c r="BF561" t="s">
        <v>18100</v>
      </c>
      <c r="BG561" t="s">
        <v>18130</v>
      </c>
      <c r="BH561" t="s">
        <v>17936</v>
      </c>
      <c r="BJ561" t="s">
        <v>25257</v>
      </c>
      <c r="BL561" t="s">
        <v>300</v>
      </c>
      <c r="BM561" t="s">
        <v>23165</v>
      </c>
      <c r="BN561" t="s">
        <v>3306</v>
      </c>
      <c r="BO561" t="s">
        <v>23166</v>
      </c>
      <c r="BP561" t="s">
        <v>25261</v>
      </c>
      <c r="BQ561" t="s">
        <v>24504</v>
      </c>
      <c r="BR561" t="s">
        <v>25262</v>
      </c>
      <c r="BS561" t="s">
        <v>18000</v>
      </c>
      <c r="BT561">
        <v>2026</v>
      </c>
      <c r="BU561">
        <v>5</v>
      </c>
      <c r="BV561">
        <v>14</v>
      </c>
      <c r="BY561" t="s">
        <v>693</v>
      </c>
      <c r="BZ561" t="s">
        <v>17943</v>
      </c>
      <c r="CA561" s="1">
        <v>46156.692361111112</v>
      </c>
      <c r="CB561" s="2">
        <v>46157</v>
      </c>
      <c r="CE561" t="s">
        <v>2810</v>
      </c>
      <c r="CY561" s="1"/>
      <c r="DQ561" t="s">
        <v>17918</v>
      </c>
      <c r="DS561" t="s">
        <v>693</v>
      </c>
      <c r="EP561" t="s">
        <v>24309</v>
      </c>
      <c r="EQ561" t="s">
        <v>255</v>
      </c>
      <c r="ER561" t="s">
        <v>17945</v>
      </c>
      <c r="ES561" t="s">
        <v>281</v>
      </c>
      <c r="ET561" t="s">
        <v>24310</v>
      </c>
      <c r="EU561" t="s">
        <v>17962</v>
      </c>
      <c r="EZ561" t="s">
        <v>270</v>
      </c>
      <c r="FB561" t="s">
        <v>281</v>
      </c>
      <c r="FD561" t="s">
        <v>17948</v>
      </c>
      <c r="FE561" t="s">
        <v>281</v>
      </c>
      <c r="FF561" s="1">
        <v>46156.716874999998</v>
      </c>
      <c r="FG561">
        <v>0.56999999999999995</v>
      </c>
      <c r="FH561">
        <v>0</v>
      </c>
      <c r="FM561" t="s">
        <v>17949</v>
      </c>
    </row>
    <row r="562" spans="1:169" x14ac:dyDescent="0.3">
      <c r="A562">
        <v>0</v>
      </c>
      <c r="B562" t="s">
        <v>17916</v>
      </c>
      <c r="C562" t="s">
        <v>17916</v>
      </c>
      <c r="E562" t="s">
        <v>17918</v>
      </c>
      <c r="F562">
        <v>46157.5</v>
      </c>
      <c r="G562">
        <v>2026</v>
      </c>
      <c r="H562">
        <v>5</v>
      </c>
      <c r="I562">
        <v>15</v>
      </c>
      <c r="J562" t="s">
        <v>17919</v>
      </c>
      <c r="O562" t="s">
        <v>18000</v>
      </c>
      <c r="P562">
        <v>2026</v>
      </c>
      <c r="Q562">
        <v>5</v>
      </c>
      <c r="R562">
        <v>14</v>
      </c>
      <c r="S562" t="s">
        <v>25263</v>
      </c>
      <c r="T562" t="s">
        <v>25264</v>
      </c>
      <c r="V562" t="s">
        <v>17923</v>
      </c>
      <c r="Y562" t="s">
        <v>17916</v>
      </c>
      <c r="AB562" t="s">
        <v>251</v>
      </c>
      <c r="AC562" t="s">
        <v>17924</v>
      </c>
      <c r="AD562">
        <v>1000008239076</v>
      </c>
      <c r="AI562" t="s">
        <v>25265</v>
      </c>
      <c r="AJ562" t="s">
        <v>25266</v>
      </c>
      <c r="AK562" t="s">
        <v>693</v>
      </c>
      <c r="AN562" t="s">
        <v>25265</v>
      </c>
      <c r="AO562" t="s">
        <v>693</v>
      </c>
      <c r="AT562" t="s">
        <v>25267</v>
      </c>
      <c r="AU562" t="s">
        <v>25268</v>
      </c>
      <c r="AV562" t="s">
        <v>25269</v>
      </c>
      <c r="AW562" t="s">
        <v>230</v>
      </c>
      <c r="AX562" t="s">
        <v>230</v>
      </c>
      <c r="AY562" t="s">
        <v>380</v>
      </c>
      <c r="AZ562" t="s">
        <v>380</v>
      </c>
      <c r="BA562" t="s">
        <v>255</v>
      </c>
      <c r="BB562" s="1">
        <v>46156.694861111115</v>
      </c>
      <c r="BC562">
        <v>2026</v>
      </c>
      <c r="BD562">
        <v>5</v>
      </c>
      <c r="BE562">
        <v>14</v>
      </c>
      <c r="BF562" t="s">
        <v>18100</v>
      </c>
      <c r="BG562" t="s">
        <v>18130</v>
      </c>
      <c r="BH562" t="s">
        <v>17936</v>
      </c>
      <c r="BJ562" t="s">
        <v>25270</v>
      </c>
      <c r="BL562" t="s">
        <v>300</v>
      </c>
      <c r="BM562" t="s">
        <v>23165</v>
      </c>
      <c r="BN562" t="s">
        <v>3306</v>
      </c>
      <c r="BO562" t="s">
        <v>23166</v>
      </c>
      <c r="BP562" t="s">
        <v>25271</v>
      </c>
      <c r="BQ562" t="s">
        <v>25237</v>
      </c>
      <c r="BR562" t="s">
        <v>25272</v>
      </c>
      <c r="BS562" t="s">
        <v>18000</v>
      </c>
      <c r="BT562">
        <v>2026</v>
      </c>
      <c r="BU562">
        <v>5</v>
      </c>
      <c r="BV562">
        <v>14</v>
      </c>
      <c r="BY562" t="s">
        <v>693</v>
      </c>
      <c r="BZ562" t="s">
        <v>17943</v>
      </c>
      <c r="CA562" s="1">
        <v>46156.694444444445</v>
      </c>
      <c r="CB562" s="2">
        <v>46157</v>
      </c>
      <c r="CE562" t="s">
        <v>2810</v>
      </c>
      <c r="CY562" s="1"/>
      <c r="DQ562" t="s">
        <v>17918</v>
      </c>
      <c r="DS562" t="s">
        <v>693</v>
      </c>
      <c r="EP562" t="s">
        <v>24309</v>
      </c>
      <c r="EQ562" t="s">
        <v>255</v>
      </c>
      <c r="ER562" t="s">
        <v>17945</v>
      </c>
      <c r="ES562" t="s">
        <v>281</v>
      </c>
      <c r="ET562" t="s">
        <v>24310</v>
      </c>
      <c r="EU562" t="s">
        <v>17947</v>
      </c>
      <c r="EZ562" t="s">
        <v>270</v>
      </c>
      <c r="FB562" t="s">
        <v>281</v>
      </c>
      <c r="FD562" t="s">
        <v>17948</v>
      </c>
      <c r="FE562" t="s">
        <v>281</v>
      </c>
      <c r="FF562" s="1">
        <v>46156.716874999998</v>
      </c>
      <c r="FG562">
        <v>0.53</v>
      </c>
      <c r="FH562">
        <v>0</v>
      </c>
      <c r="FM562" t="s">
        <v>17949</v>
      </c>
    </row>
    <row r="563" spans="1:169" x14ac:dyDescent="0.3">
      <c r="A563">
        <v>0</v>
      </c>
      <c r="B563" t="s">
        <v>17916</v>
      </c>
      <c r="C563" t="s">
        <v>17916</v>
      </c>
      <c r="E563" t="s">
        <v>17918</v>
      </c>
      <c r="F563">
        <v>46157.5</v>
      </c>
      <c r="G563">
        <v>2026</v>
      </c>
      <c r="H563">
        <v>5</v>
      </c>
      <c r="I563">
        <v>15</v>
      </c>
      <c r="J563" t="s">
        <v>17919</v>
      </c>
      <c r="O563" t="s">
        <v>18000</v>
      </c>
      <c r="P563">
        <v>2026</v>
      </c>
      <c r="Q563">
        <v>5</v>
      </c>
      <c r="R563">
        <v>14</v>
      </c>
      <c r="S563" t="s">
        <v>25273</v>
      </c>
      <c r="T563" t="s">
        <v>25274</v>
      </c>
      <c r="Y563" t="s">
        <v>17916</v>
      </c>
      <c r="AB563" t="s">
        <v>251</v>
      </c>
      <c r="AC563" t="s">
        <v>17924</v>
      </c>
      <c r="AD563">
        <v>1000008238743</v>
      </c>
      <c r="AF563" t="s">
        <v>25275</v>
      </c>
      <c r="AI563" t="s">
        <v>25276</v>
      </c>
      <c r="AJ563" t="s">
        <v>25277</v>
      </c>
      <c r="AK563" t="s">
        <v>693</v>
      </c>
      <c r="AN563" t="s">
        <v>25276</v>
      </c>
      <c r="AO563" t="s">
        <v>693</v>
      </c>
      <c r="AT563" t="s">
        <v>25278</v>
      </c>
      <c r="AU563" t="s">
        <v>25279</v>
      </c>
      <c r="AV563" t="s">
        <v>25280</v>
      </c>
      <c r="AW563" t="s">
        <v>230</v>
      </c>
      <c r="AX563" t="s">
        <v>230</v>
      </c>
      <c r="AY563" t="s">
        <v>380</v>
      </c>
      <c r="AZ563" t="s">
        <v>380</v>
      </c>
      <c r="BA563" t="s">
        <v>255</v>
      </c>
      <c r="BB563" s="1">
        <v>46156.685173611113</v>
      </c>
      <c r="BC563">
        <v>2026</v>
      </c>
      <c r="BD563">
        <v>5</v>
      </c>
      <c r="BE563">
        <v>14</v>
      </c>
      <c r="BF563" t="s">
        <v>17934</v>
      </c>
      <c r="BG563" t="s">
        <v>18130</v>
      </c>
      <c r="BH563" t="s">
        <v>17936</v>
      </c>
      <c r="BJ563" t="s">
        <v>25281</v>
      </c>
      <c r="BL563" t="s">
        <v>300</v>
      </c>
      <c r="BM563" t="s">
        <v>23165</v>
      </c>
      <c r="BN563" t="s">
        <v>3306</v>
      </c>
      <c r="BO563" t="s">
        <v>23166</v>
      </c>
      <c r="BP563" t="s">
        <v>3562</v>
      </c>
      <c r="BQ563" t="s">
        <v>25190</v>
      </c>
      <c r="BR563" t="s">
        <v>25282</v>
      </c>
      <c r="BS563" t="s">
        <v>18000</v>
      </c>
      <c r="BT563">
        <v>2026</v>
      </c>
      <c r="BU563">
        <v>5</v>
      </c>
      <c r="BV563">
        <v>14</v>
      </c>
      <c r="BZ563" t="s">
        <v>17943</v>
      </c>
      <c r="CA563" s="1">
        <v>46156.68472222222</v>
      </c>
      <c r="CB563" s="2">
        <v>46157</v>
      </c>
      <c r="CE563" t="s">
        <v>2810</v>
      </c>
      <c r="CY563" s="1"/>
      <c r="DQ563" t="s">
        <v>17918</v>
      </c>
      <c r="DS563" t="s">
        <v>693</v>
      </c>
      <c r="EP563" t="s">
        <v>24309</v>
      </c>
      <c r="EQ563" t="s">
        <v>255</v>
      </c>
      <c r="ER563" t="s">
        <v>17945</v>
      </c>
      <c r="ES563" t="s">
        <v>281</v>
      </c>
      <c r="ET563" t="s">
        <v>24310</v>
      </c>
      <c r="EU563" t="s">
        <v>17962</v>
      </c>
      <c r="EZ563" t="s">
        <v>394</v>
      </c>
      <c r="FB563" t="s">
        <v>279</v>
      </c>
      <c r="FC563" t="s">
        <v>18518</v>
      </c>
      <c r="FE563" t="s">
        <v>281</v>
      </c>
      <c r="FF563" s="1"/>
      <c r="FM563" t="s">
        <v>17949</v>
      </c>
    </row>
    <row r="564" spans="1:169" x14ac:dyDescent="0.3">
      <c r="A564">
        <v>0</v>
      </c>
      <c r="B564" t="s">
        <v>17916</v>
      </c>
      <c r="C564" t="s">
        <v>17916</v>
      </c>
      <c r="E564" t="s">
        <v>17918</v>
      </c>
      <c r="F564">
        <v>46157.5</v>
      </c>
      <c r="G564">
        <v>2026</v>
      </c>
      <c r="H564">
        <v>5</v>
      </c>
      <c r="I564">
        <v>15</v>
      </c>
      <c r="O564" t="s">
        <v>18000</v>
      </c>
      <c r="P564">
        <v>2026</v>
      </c>
      <c r="Q564">
        <v>5</v>
      </c>
      <c r="R564">
        <v>14</v>
      </c>
      <c r="S564" t="s">
        <v>25283</v>
      </c>
      <c r="T564" t="s">
        <v>25284</v>
      </c>
      <c r="Y564" t="s">
        <v>17916</v>
      </c>
      <c r="AB564" t="s">
        <v>251</v>
      </c>
      <c r="AC564" t="s">
        <v>18065</v>
      </c>
      <c r="AD564">
        <v>1000008239019</v>
      </c>
      <c r="AF564" t="s">
        <v>25285</v>
      </c>
      <c r="AI564" t="s">
        <v>25286</v>
      </c>
      <c r="AJ564" t="s">
        <v>25287</v>
      </c>
      <c r="AK564" t="s">
        <v>693</v>
      </c>
      <c r="AL564" t="s">
        <v>25288</v>
      </c>
      <c r="AM564" t="s">
        <v>18071</v>
      </c>
      <c r="AN564" t="s">
        <v>25286</v>
      </c>
      <c r="AO564" t="s">
        <v>693</v>
      </c>
      <c r="AR564" t="s">
        <v>18071</v>
      </c>
      <c r="AT564" t="s">
        <v>25289</v>
      </c>
      <c r="AU564" t="s">
        <v>25290</v>
      </c>
      <c r="AV564" t="s">
        <v>25291</v>
      </c>
      <c r="AW564" t="s">
        <v>230</v>
      </c>
      <c r="AX564" t="s">
        <v>230</v>
      </c>
      <c r="AY564" t="s">
        <v>380</v>
      </c>
      <c r="AZ564" t="s">
        <v>380</v>
      </c>
      <c r="BA564" t="s">
        <v>18076</v>
      </c>
      <c r="BB564" s="1">
        <v>46156.692835648151</v>
      </c>
      <c r="BC564">
        <v>2026</v>
      </c>
      <c r="BD564">
        <v>5</v>
      </c>
      <c r="BE564">
        <v>14</v>
      </c>
      <c r="BF564" t="s">
        <v>18227</v>
      </c>
      <c r="BG564" t="s">
        <v>18130</v>
      </c>
      <c r="BH564" t="s">
        <v>17936</v>
      </c>
      <c r="BJ564" t="s">
        <v>25292</v>
      </c>
      <c r="BL564" t="s">
        <v>300</v>
      </c>
      <c r="BM564" t="s">
        <v>23165</v>
      </c>
      <c r="BN564" t="s">
        <v>3306</v>
      </c>
      <c r="BO564" t="s">
        <v>23166</v>
      </c>
      <c r="BP564" t="s">
        <v>3482</v>
      </c>
      <c r="BQ564" t="s">
        <v>25142</v>
      </c>
      <c r="BR564" t="s">
        <v>25293</v>
      </c>
      <c r="BS564" t="s">
        <v>18000</v>
      </c>
      <c r="BT564">
        <v>2026</v>
      </c>
      <c r="BU564">
        <v>5</v>
      </c>
      <c r="BV564">
        <v>14</v>
      </c>
      <c r="BZ564" t="s">
        <v>18083</v>
      </c>
      <c r="CA564" s="1">
        <v>46156.692361111112</v>
      </c>
      <c r="CB564" s="2">
        <v>46157</v>
      </c>
      <c r="CE564" t="s">
        <v>2810</v>
      </c>
      <c r="CY564" s="1"/>
      <c r="DQ564" t="s">
        <v>17918</v>
      </c>
      <c r="DR564" t="s">
        <v>693</v>
      </c>
      <c r="DS564" t="s">
        <v>693</v>
      </c>
      <c r="DT564" t="s">
        <v>693</v>
      </c>
      <c r="DV564" t="s">
        <v>693</v>
      </c>
      <c r="EA564" t="s">
        <v>693</v>
      </c>
      <c r="EP564" t="s">
        <v>24309</v>
      </c>
      <c r="EQ564" t="s">
        <v>18084</v>
      </c>
      <c r="ES564" t="s">
        <v>281</v>
      </c>
      <c r="ET564" t="s">
        <v>24310</v>
      </c>
      <c r="EU564" t="s">
        <v>17962</v>
      </c>
      <c r="EZ564" t="s">
        <v>394</v>
      </c>
      <c r="FB564" t="s">
        <v>279</v>
      </c>
      <c r="FC564" t="s">
        <v>18518</v>
      </c>
      <c r="FE564" t="s">
        <v>281</v>
      </c>
      <c r="FF564" s="1"/>
      <c r="FM564" t="s">
        <v>17949</v>
      </c>
    </row>
    <row r="565" spans="1:169" x14ac:dyDescent="0.3">
      <c r="A565">
        <v>0</v>
      </c>
      <c r="B565" t="s">
        <v>17916</v>
      </c>
      <c r="C565" t="s">
        <v>17916</v>
      </c>
      <c r="E565" t="s">
        <v>17918</v>
      </c>
      <c r="F565">
        <v>46158.291666666664</v>
      </c>
      <c r="G565">
        <v>2026</v>
      </c>
      <c r="H565">
        <v>5</v>
      </c>
      <c r="I565">
        <v>16</v>
      </c>
      <c r="J565" t="s">
        <v>17963</v>
      </c>
      <c r="O565" t="s">
        <v>18000</v>
      </c>
      <c r="P565">
        <v>2026</v>
      </c>
      <c r="Q565">
        <v>5</v>
      </c>
      <c r="R565">
        <v>14</v>
      </c>
      <c r="S565" t="s">
        <v>25294</v>
      </c>
      <c r="T565" t="s">
        <v>25295</v>
      </c>
      <c r="Y565" t="s">
        <v>17916</v>
      </c>
      <c r="AB565" t="s">
        <v>251</v>
      </c>
      <c r="AC565" t="s">
        <v>17924</v>
      </c>
      <c r="AD565">
        <v>1000008239093</v>
      </c>
      <c r="AG565" t="s">
        <v>25296</v>
      </c>
      <c r="AI565" t="s">
        <v>25297</v>
      </c>
      <c r="AJ565" t="s">
        <v>25298</v>
      </c>
      <c r="AK565" t="s">
        <v>693</v>
      </c>
      <c r="AN565" t="s">
        <v>25297</v>
      </c>
      <c r="AO565" t="s">
        <v>693</v>
      </c>
      <c r="AT565" t="s">
        <v>25299</v>
      </c>
      <c r="AU565" t="s">
        <v>25300</v>
      </c>
      <c r="AV565" t="s">
        <v>25301</v>
      </c>
      <c r="AW565" t="s">
        <v>230</v>
      </c>
      <c r="AX565" t="s">
        <v>230</v>
      </c>
      <c r="AY565" t="s">
        <v>380</v>
      </c>
      <c r="AZ565" t="s">
        <v>380</v>
      </c>
      <c r="BA565" t="s">
        <v>255</v>
      </c>
      <c r="BB565" s="1">
        <v>46156.695416666669</v>
      </c>
      <c r="BC565">
        <v>2026</v>
      </c>
      <c r="BD565">
        <v>5</v>
      </c>
      <c r="BE565">
        <v>14</v>
      </c>
      <c r="BF565" t="s">
        <v>18675</v>
      </c>
      <c r="BG565" t="s">
        <v>18130</v>
      </c>
      <c r="BH565" t="s">
        <v>17936</v>
      </c>
      <c r="BJ565" t="s">
        <v>25302</v>
      </c>
      <c r="BL565" t="s">
        <v>300</v>
      </c>
      <c r="BM565" t="s">
        <v>23165</v>
      </c>
      <c r="BN565" t="s">
        <v>3306</v>
      </c>
      <c r="BO565" t="s">
        <v>23166</v>
      </c>
      <c r="BP565" t="s">
        <v>3426</v>
      </c>
      <c r="BQ565" t="s">
        <v>24936</v>
      </c>
      <c r="BR565" t="s">
        <v>25303</v>
      </c>
      <c r="BS565" t="s">
        <v>18000</v>
      </c>
      <c r="BT565">
        <v>2026</v>
      </c>
      <c r="BU565">
        <v>5</v>
      </c>
      <c r="BV565">
        <v>14</v>
      </c>
      <c r="BY565" t="s">
        <v>693</v>
      </c>
      <c r="BZ565" t="s">
        <v>17943</v>
      </c>
      <c r="CA565" s="1">
        <v>46156.695138888892</v>
      </c>
      <c r="CB565" s="2">
        <v>46157</v>
      </c>
      <c r="CE565" t="s">
        <v>2810</v>
      </c>
      <c r="CY565" s="1"/>
      <c r="DQ565" t="s">
        <v>17918</v>
      </c>
      <c r="DS565" t="s">
        <v>693</v>
      </c>
      <c r="EP565" t="s">
        <v>24309</v>
      </c>
      <c r="EQ565" t="s">
        <v>255</v>
      </c>
      <c r="ER565" t="s">
        <v>17945</v>
      </c>
      <c r="ES565" t="s">
        <v>281</v>
      </c>
      <c r="ET565" t="s">
        <v>24310</v>
      </c>
      <c r="EU565" t="s">
        <v>17962</v>
      </c>
      <c r="EZ565" t="s">
        <v>270</v>
      </c>
      <c r="FB565" t="s">
        <v>281</v>
      </c>
      <c r="FD565" t="s">
        <v>17948</v>
      </c>
      <c r="FE565" t="s">
        <v>281</v>
      </c>
      <c r="FF565" s="1">
        <v>46156.716874999998</v>
      </c>
      <c r="FG565">
        <v>0.52</v>
      </c>
      <c r="FH565">
        <v>0</v>
      </c>
      <c r="FM565" t="s">
        <v>17949</v>
      </c>
    </row>
    <row r="566" spans="1:169" x14ac:dyDescent="0.3">
      <c r="A566">
        <v>0</v>
      </c>
      <c r="B566" t="s">
        <v>17916</v>
      </c>
      <c r="C566" t="s">
        <v>17916</v>
      </c>
      <c r="E566" t="s">
        <v>17918</v>
      </c>
      <c r="F566">
        <v>46158.291666666664</v>
      </c>
      <c r="G566">
        <v>2026</v>
      </c>
      <c r="H566">
        <v>5</v>
      </c>
      <c r="I566">
        <v>16</v>
      </c>
      <c r="J566" t="s">
        <v>17963</v>
      </c>
      <c r="O566" t="s">
        <v>18000</v>
      </c>
      <c r="P566">
        <v>2026</v>
      </c>
      <c r="Q566">
        <v>5</v>
      </c>
      <c r="R566">
        <v>14</v>
      </c>
      <c r="S566" t="s">
        <v>25304</v>
      </c>
      <c r="T566" t="s">
        <v>25305</v>
      </c>
      <c r="Y566" t="s">
        <v>17916</v>
      </c>
      <c r="AB566" t="s">
        <v>251</v>
      </c>
      <c r="AC566" t="s">
        <v>17924</v>
      </c>
      <c r="AD566">
        <v>1000008239177</v>
      </c>
      <c r="AI566" t="s">
        <v>25306</v>
      </c>
      <c r="AJ566" t="s">
        <v>25307</v>
      </c>
      <c r="AK566" t="s">
        <v>693</v>
      </c>
      <c r="AM566" t="s">
        <v>25308</v>
      </c>
      <c r="AN566" t="s">
        <v>25306</v>
      </c>
      <c r="AO566" t="s">
        <v>693</v>
      </c>
      <c r="AP566" t="s">
        <v>25309</v>
      </c>
      <c r="AR566" t="s">
        <v>25308</v>
      </c>
      <c r="AS566" t="s">
        <v>25309</v>
      </c>
      <c r="AT566" t="s">
        <v>25310</v>
      </c>
      <c r="AU566" t="s">
        <v>25311</v>
      </c>
      <c r="AV566" t="s">
        <v>25312</v>
      </c>
      <c r="AW566" t="s">
        <v>230</v>
      </c>
      <c r="AX566" t="s">
        <v>230</v>
      </c>
      <c r="AY566" t="s">
        <v>380</v>
      </c>
      <c r="AZ566" t="s">
        <v>380</v>
      </c>
      <c r="BA566" t="s">
        <v>255</v>
      </c>
      <c r="BB566" s="1">
        <v>46156.700312499997</v>
      </c>
      <c r="BC566">
        <v>2026</v>
      </c>
      <c r="BD566">
        <v>5</v>
      </c>
      <c r="BE566">
        <v>14</v>
      </c>
      <c r="BF566" t="s">
        <v>18652</v>
      </c>
      <c r="BG566" t="s">
        <v>18130</v>
      </c>
      <c r="BH566" t="s">
        <v>17936</v>
      </c>
      <c r="BJ566" t="s">
        <v>25313</v>
      </c>
      <c r="BL566" t="s">
        <v>300</v>
      </c>
      <c r="BM566" t="s">
        <v>23165</v>
      </c>
      <c r="BN566" t="s">
        <v>3306</v>
      </c>
      <c r="BO566" t="s">
        <v>23166</v>
      </c>
      <c r="BP566" t="s">
        <v>2172</v>
      </c>
      <c r="BQ566" t="s">
        <v>25314</v>
      </c>
      <c r="BR566" t="s">
        <v>25315</v>
      </c>
      <c r="BS566" t="s">
        <v>18000</v>
      </c>
      <c r="BT566">
        <v>2026</v>
      </c>
      <c r="BU566">
        <v>5</v>
      </c>
      <c r="BV566">
        <v>14</v>
      </c>
      <c r="BY566" t="s">
        <v>693</v>
      </c>
      <c r="BZ566" t="s">
        <v>17943</v>
      </c>
      <c r="CA566" s="1">
        <v>46156.7</v>
      </c>
      <c r="CB566" s="2">
        <v>46157</v>
      </c>
      <c r="CE566" t="s">
        <v>2810</v>
      </c>
      <c r="CY566" s="1"/>
      <c r="DQ566" t="s">
        <v>17918</v>
      </c>
      <c r="DS566" t="s">
        <v>693</v>
      </c>
      <c r="EP566" t="s">
        <v>24309</v>
      </c>
      <c r="EQ566" t="s">
        <v>255</v>
      </c>
      <c r="ER566" t="s">
        <v>17945</v>
      </c>
      <c r="ES566" t="s">
        <v>281</v>
      </c>
      <c r="ET566" t="s">
        <v>24310</v>
      </c>
      <c r="EU566" t="s">
        <v>17962</v>
      </c>
      <c r="EZ566" t="s">
        <v>270</v>
      </c>
      <c r="FB566" t="s">
        <v>281</v>
      </c>
      <c r="FD566" t="s">
        <v>17948</v>
      </c>
      <c r="FE566" t="s">
        <v>281</v>
      </c>
      <c r="FF566" s="1">
        <v>46156.716874999998</v>
      </c>
      <c r="FG566">
        <v>0.4</v>
      </c>
      <c r="FH566">
        <v>0</v>
      </c>
      <c r="FM566" t="s">
        <v>17949</v>
      </c>
    </row>
    <row r="567" spans="1:169" x14ac:dyDescent="0.3">
      <c r="A567">
        <v>0</v>
      </c>
      <c r="B567" t="s">
        <v>17916</v>
      </c>
      <c r="C567" t="s">
        <v>17916</v>
      </c>
      <c r="E567" t="s">
        <v>17918</v>
      </c>
      <c r="F567">
        <v>46158.291666666664</v>
      </c>
      <c r="G567">
        <v>2026</v>
      </c>
      <c r="H567">
        <v>5</v>
      </c>
      <c r="I567">
        <v>16</v>
      </c>
      <c r="J567" t="s">
        <v>17963</v>
      </c>
      <c r="O567" t="s">
        <v>18000</v>
      </c>
      <c r="P567">
        <v>2026</v>
      </c>
      <c r="Q567">
        <v>5</v>
      </c>
      <c r="R567">
        <v>14</v>
      </c>
      <c r="S567" t="s">
        <v>25316</v>
      </c>
      <c r="T567" t="s">
        <v>25317</v>
      </c>
      <c r="Y567" t="s">
        <v>17917</v>
      </c>
      <c r="AB567" t="s">
        <v>251</v>
      </c>
      <c r="AC567" t="s">
        <v>18065</v>
      </c>
      <c r="AD567">
        <v>1000008239304</v>
      </c>
      <c r="AG567" t="s">
        <v>25318</v>
      </c>
      <c r="AH567" t="s">
        <v>25319</v>
      </c>
      <c r="AI567" t="s">
        <v>25320</v>
      </c>
      <c r="AJ567" t="s">
        <v>25321</v>
      </c>
      <c r="AK567" t="s">
        <v>249</v>
      </c>
      <c r="AL567" t="s">
        <v>25318</v>
      </c>
      <c r="AM567" t="s">
        <v>25322</v>
      </c>
      <c r="AN567" t="s">
        <v>25323</v>
      </c>
      <c r="AO567" t="s">
        <v>249</v>
      </c>
      <c r="AR567" t="s">
        <v>25322</v>
      </c>
      <c r="AT567" t="s">
        <v>25324</v>
      </c>
      <c r="AU567" t="s">
        <v>25325</v>
      </c>
      <c r="AV567" t="s">
        <v>25326</v>
      </c>
      <c r="AW567" t="s">
        <v>1696</v>
      </c>
      <c r="AX567" t="s">
        <v>1696</v>
      </c>
      <c r="AY567" t="s">
        <v>1698</v>
      </c>
      <c r="AZ567" t="s">
        <v>1698</v>
      </c>
      <c r="BA567" t="s">
        <v>18076</v>
      </c>
      <c r="BB567" s="1">
        <v>46156.706747685188</v>
      </c>
      <c r="BC567">
        <v>2026</v>
      </c>
      <c r="BD567">
        <v>5</v>
      </c>
      <c r="BE567">
        <v>14</v>
      </c>
      <c r="BF567" t="s">
        <v>25327</v>
      </c>
      <c r="BG567" t="s">
        <v>18505</v>
      </c>
      <c r="BH567" t="s">
        <v>17936</v>
      </c>
      <c r="BJ567" t="s">
        <v>25322</v>
      </c>
      <c r="BL567" t="s">
        <v>300</v>
      </c>
      <c r="BM567" t="s">
        <v>23165</v>
      </c>
      <c r="BN567" t="s">
        <v>3306</v>
      </c>
      <c r="BO567" t="s">
        <v>23166</v>
      </c>
      <c r="BP567" t="s">
        <v>2998</v>
      </c>
      <c r="BQ567" t="s">
        <v>24461</v>
      </c>
      <c r="BR567" t="s">
        <v>25328</v>
      </c>
      <c r="BS567" t="s">
        <v>18000</v>
      </c>
      <c r="BT567">
        <v>2026</v>
      </c>
      <c r="BU567">
        <v>5</v>
      </c>
      <c r="BV567">
        <v>14</v>
      </c>
      <c r="BY567" t="s">
        <v>304</v>
      </c>
      <c r="BZ567" t="s">
        <v>18083</v>
      </c>
      <c r="CA567" s="1">
        <v>46156.706250000003</v>
      </c>
      <c r="CB567" s="2">
        <v>46157</v>
      </c>
      <c r="CE567" t="s">
        <v>2810</v>
      </c>
      <c r="CY567" s="1"/>
      <c r="DQ567" t="s">
        <v>17918</v>
      </c>
      <c r="DR567" t="s">
        <v>693</v>
      </c>
      <c r="DS567" t="s">
        <v>693</v>
      </c>
      <c r="DT567" t="s">
        <v>693</v>
      </c>
      <c r="DV567" t="s">
        <v>693</v>
      </c>
      <c r="EA567" t="s">
        <v>693</v>
      </c>
      <c r="EB567" t="s">
        <v>693</v>
      </c>
      <c r="EP567" t="s">
        <v>24309</v>
      </c>
      <c r="EQ567" t="s">
        <v>18084</v>
      </c>
      <c r="ES567" t="s">
        <v>281</v>
      </c>
      <c r="ET567" t="s">
        <v>24310</v>
      </c>
      <c r="EU567" t="s">
        <v>17962</v>
      </c>
      <c r="EZ567" t="s">
        <v>270</v>
      </c>
      <c r="FB567" t="s">
        <v>281</v>
      </c>
      <c r="FD567" t="s">
        <v>18087</v>
      </c>
      <c r="FE567" t="s">
        <v>281</v>
      </c>
      <c r="FF567" s="1">
        <v>46156.75849537037</v>
      </c>
      <c r="FG567">
        <v>1.24</v>
      </c>
      <c r="FH567">
        <v>0</v>
      </c>
      <c r="FM567" t="s">
        <v>17949</v>
      </c>
    </row>
    <row r="568" spans="1:169" x14ac:dyDescent="0.3">
      <c r="A568">
        <v>0</v>
      </c>
      <c r="B568" t="s">
        <v>17916</v>
      </c>
      <c r="C568" t="s">
        <v>17916</v>
      </c>
      <c r="E568" t="s">
        <v>17918</v>
      </c>
      <c r="F568">
        <v>46157.5</v>
      </c>
      <c r="G568">
        <v>2026</v>
      </c>
      <c r="H568">
        <v>5</v>
      </c>
      <c r="I568">
        <v>15</v>
      </c>
      <c r="J568" t="s">
        <v>17919</v>
      </c>
      <c r="O568" t="s">
        <v>18000</v>
      </c>
      <c r="P568">
        <v>2026</v>
      </c>
      <c r="Q568">
        <v>5</v>
      </c>
      <c r="R568">
        <v>14</v>
      </c>
      <c r="S568" t="s">
        <v>25329</v>
      </c>
      <c r="T568" t="s">
        <v>25330</v>
      </c>
      <c r="Y568" t="s">
        <v>17916</v>
      </c>
      <c r="AB568" t="s">
        <v>251</v>
      </c>
      <c r="AC568" t="s">
        <v>18065</v>
      </c>
      <c r="AD568">
        <v>1000008239402</v>
      </c>
      <c r="AG568" t="s">
        <v>25331</v>
      </c>
      <c r="AH568" t="s">
        <v>25332</v>
      </c>
      <c r="AI568" t="s">
        <v>25333</v>
      </c>
      <c r="AJ568" t="s">
        <v>25334</v>
      </c>
      <c r="AK568" t="s">
        <v>693</v>
      </c>
      <c r="AL568" t="s">
        <v>25331</v>
      </c>
      <c r="AM568" t="s">
        <v>18071</v>
      </c>
      <c r="AN568" t="s">
        <v>25333</v>
      </c>
      <c r="AO568" t="s">
        <v>693</v>
      </c>
      <c r="AR568" t="s">
        <v>18071</v>
      </c>
      <c r="AT568" t="s">
        <v>25335</v>
      </c>
      <c r="AU568" t="s">
        <v>25336</v>
      </c>
      <c r="AV568" t="s">
        <v>25337</v>
      </c>
      <c r="AW568" t="s">
        <v>230</v>
      </c>
      <c r="AX568" t="s">
        <v>230</v>
      </c>
      <c r="AY568" t="s">
        <v>2234</v>
      </c>
      <c r="AZ568" t="s">
        <v>2234</v>
      </c>
      <c r="BA568" t="s">
        <v>18076</v>
      </c>
      <c r="BB568" s="1">
        <v>46156.710613425923</v>
      </c>
      <c r="BC568">
        <v>2026</v>
      </c>
      <c r="BD568">
        <v>5</v>
      </c>
      <c r="BE568">
        <v>14</v>
      </c>
      <c r="BF568" t="s">
        <v>18077</v>
      </c>
      <c r="BG568" t="s">
        <v>17935</v>
      </c>
      <c r="BH568" t="s">
        <v>17936</v>
      </c>
      <c r="BJ568" t="s">
        <v>25338</v>
      </c>
      <c r="BL568" t="s">
        <v>300</v>
      </c>
      <c r="BM568" t="s">
        <v>23165</v>
      </c>
      <c r="BN568" t="s">
        <v>3306</v>
      </c>
      <c r="BO568" t="s">
        <v>23166</v>
      </c>
      <c r="BP568" t="s">
        <v>3516</v>
      </c>
      <c r="BQ568" t="s">
        <v>24426</v>
      </c>
      <c r="BR568" t="s">
        <v>25339</v>
      </c>
      <c r="BS568" t="s">
        <v>18000</v>
      </c>
      <c r="BT568">
        <v>2026</v>
      </c>
      <c r="BU568">
        <v>5</v>
      </c>
      <c r="BV568">
        <v>14</v>
      </c>
      <c r="BY568" t="s">
        <v>304</v>
      </c>
      <c r="BZ568" t="s">
        <v>18083</v>
      </c>
      <c r="CA568" s="1">
        <v>46156.710416666669</v>
      </c>
      <c r="CB568" s="2">
        <v>46157</v>
      </c>
      <c r="CE568" t="s">
        <v>2810</v>
      </c>
      <c r="CY568" s="1"/>
      <c r="DQ568" t="s">
        <v>17918</v>
      </c>
      <c r="DR568" t="s">
        <v>693</v>
      </c>
      <c r="DS568" t="s">
        <v>693</v>
      </c>
      <c r="DT568" t="s">
        <v>693</v>
      </c>
      <c r="DV568" t="s">
        <v>693</v>
      </c>
      <c r="EA568" t="s">
        <v>693</v>
      </c>
      <c r="EB568" t="s">
        <v>693</v>
      </c>
      <c r="EP568" t="s">
        <v>24309</v>
      </c>
      <c r="EQ568" t="s">
        <v>18084</v>
      </c>
      <c r="ES568" t="s">
        <v>281</v>
      </c>
      <c r="ET568" t="s">
        <v>24310</v>
      </c>
      <c r="EU568" t="s">
        <v>17962</v>
      </c>
      <c r="EZ568" t="s">
        <v>270</v>
      </c>
      <c r="FB568" t="s">
        <v>281</v>
      </c>
      <c r="FD568" t="s">
        <v>18087</v>
      </c>
      <c r="FE568" t="s">
        <v>281</v>
      </c>
      <c r="FF568" s="1">
        <v>46156.75849537037</v>
      </c>
      <c r="FG568">
        <v>1.1499999999999999</v>
      </c>
      <c r="FH568">
        <v>0</v>
      </c>
      <c r="FM568" t="s">
        <v>17949</v>
      </c>
    </row>
    <row r="569" spans="1:169" x14ac:dyDescent="0.3">
      <c r="A569">
        <v>0</v>
      </c>
      <c r="B569" t="s">
        <v>17916</v>
      </c>
      <c r="C569" t="s">
        <v>17916</v>
      </c>
      <c r="E569" t="s">
        <v>17918</v>
      </c>
      <c r="F569">
        <v>46157.5</v>
      </c>
      <c r="G569">
        <v>2026</v>
      </c>
      <c r="H569">
        <v>5</v>
      </c>
      <c r="I569">
        <v>15</v>
      </c>
      <c r="J569" t="s">
        <v>17919</v>
      </c>
      <c r="O569" t="s">
        <v>18000</v>
      </c>
      <c r="P569">
        <v>2026</v>
      </c>
      <c r="Q569">
        <v>5</v>
      </c>
      <c r="R569">
        <v>14</v>
      </c>
      <c r="S569" t="s">
        <v>25340</v>
      </c>
      <c r="T569" t="s">
        <v>25341</v>
      </c>
      <c r="Y569" t="s">
        <v>17916</v>
      </c>
      <c r="AB569" t="s">
        <v>251</v>
      </c>
      <c r="AC569" t="s">
        <v>17924</v>
      </c>
      <c r="AD569">
        <v>1000008239412</v>
      </c>
      <c r="AG569" t="s">
        <v>25342</v>
      </c>
      <c r="AI569" t="s">
        <v>25343</v>
      </c>
      <c r="AJ569" t="s">
        <v>25344</v>
      </c>
      <c r="AK569" t="s">
        <v>693</v>
      </c>
      <c r="AM569" t="s">
        <v>18071</v>
      </c>
      <c r="AN569" t="s">
        <v>25343</v>
      </c>
      <c r="AO569" t="s">
        <v>693</v>
      </c>
      <c r="AR569" t="s">
        <v>18071</v>
      </c>
      <c r="AT569" t="s">
        <v>25345</v>
      </c>
      <c r="AU569" t="s">
        <v>25346</v>
      </c>
      <c r="AV569" t="s">
        <v>25347</v>
      </c>
      <c r="AW569" t="s">
        <v>230</v>
      </c>
      <c r="AX569" t="s">
        <v>230</v>
      </c>
      <c r="AY569" t="s">
        <v>380</v>
      </c>
      <c r="AZ569" t="s">
        <v>380</v>
      </c>
      <c r="BA569" t="s">
        <v>255</v>
      </c>
      <c r="BB569" s="1">
        <v>46156.711608796293</v>
      </c>
      <c r="BC569">
        <v>2026</v>
      </c>
      <c r="BD569">
        <v>5</v>
      </c>
      <c r="BE569">
        <v>14</v>
      </c>
      <c r="BF569" t="s">
        <v>17934</v>
      </c>
      <c r="BG569" t="s">
        <v>18130</v>
      </c>
      <c r="BH569" t="s">
        <v>17936</v>
      </c>
      <c r="BJ569" t="s">
        <v>25348</v>
      </c>
      <c r="BL569" t="s">
        <v>300</v>
      </c>
      <c r="BM569" t="s">
        <v>23165</v>
      </c>
      <c r="BN569" t="s">
        <v>3306</v>
      </c>
      <c r="BO569" t="s">
        <v>23166</v>
      </c>
      <c r="BP569" t="s">
        <v>3534</v>
      </c>
      <c r="BQ569" t="s">
        <v>24334</v>
      </c>
      <c r="BR569" t="s">
        <v>25349</v>
      </c>
      <c r="BS569" t="s">
        <v>18000</v>
      </c>
      <c r="BT569">
        <v>2026</v>
      </c>
      <c r="BU569">
        <v>5</v>
      </c>
      <c r="BV569">
        <v>14</v>
      </c>
      <c r="BY569" t="s">
        <v>693</v>
      </c>
      <c r="BZ569" t="s">
        <v>17943</v>
      </c>
      <c r="CA569" s="1">
        <v>46156.711111111108</v>
      </c>
      <c r="CB569" s="2">
        <v>46157</v>
      </c>
      <c r="CE569" t="s">
        <v>2810</v>
      </c>
      <c r="CY569" s="1"/>
      <c r="DQ569" t="s">
        <v>17918</v>
      </c>
      <c r="DS569" t="s">
        <v>693</v>
      </c>
      <c r="EP569" t="s">
        <v>24309</v>
      </c>
      <c r="EQ569" t="s">
        <v>255</v>
      </c>
      <c r="ER569" t="s">
        <v>17945</v>
      </c>
      <c r="ES569" t="s">
        <v>281</v>
      </c>
      <c r="ET569" t="s">
        <v>24310</v>
      </c>
      <c r="EU569" t="s">
        <v>17962</v>
      </c>
      <c r="EZ569" t="s">
        <v>270</v>
      </c>
      <c r="FB569" t="s">
        <v>281</v>
      </c>
      <c r="FD569" t="s">
        <v>17948</v>
      </c>
      <c r="FE569" t="s">
        <v>281</v>
      </c>
      <c r="FF569" s="1">
        <v>46156.75849537037</v>
      </c>
      <c r="FG569">
        <v>1.1299999999999999</v>
      </c>
      <c r="FH569">
        <v>0</v>
      </c>
      <c r="FM569" t="s">
        <v>17949</v>
      </c>
    </row>
    <row r="570" spans="1:169" x14ac:dyDescent="0.3">
      <c r="A570">
        <v>0</v>
      </c>
      <c r="B570" t="s">
        <v>17916</v>
      </c>
      <c r="C570" t="s">
        <v>17916</v>
      </c>
      <c r="E570" t="s">
        <v>17918</v>
      </c>
      <c r="F570">
        <v>46157.5</v>
      </c>
      <c r="G570">
        <v>2026</v>
      </c>
      <c r="H570">
        <v>5</v>
      </c>
      <c r="I570">
        <v>15</v>
      </c>
      <c r="O570" t="s">
        <v>18000</v>
      </c>
      <c r="P570">
        <v>2026</v>
      </c>
      <c r="Q570">
        <v>5</v>
      </c>
      <c r="R570">
        <v>14</v>
      </c>
      <c r="S570" t="s">
        <v>25350</v>
      </c>
      <c r="T570" t="s">
        <v>25351</v>
      </c>
      <c r="Y570" t="s">
        <v>17916</v>
      </c>
      <c r="AB570" t="s">
        <v>251</v>
      </c>
      <c r="AC570" t="s">
        <v>18065</v>
      </c>
      <c r="AD570">
        <v>1000008239630</v>
      </c>
      <c r="AG570" t="s">
        <v>25352</v>
      </c>
      <c r="AH570" t="s">
        <v>25353</v>
      </c>
      <c r="AI570" t="s">
        <v>25354</v>
      </c>
      <c r="AJ570" t="s">
        <v>25355</v>
      </c>
      <c r="AK570" t="s">
        <v>693</v>
      </c>
      <c r="AL570" t="s">
        <v>25352</v>
      </c>
      <c r="AM570" t="s">
        <v>25356</v>
      </c>
      <c r="AN570" t="s">
        <v>25354</v>
      </c>
      <c r="AO570" t="s">
        <v>693</v>
      </c>
      <c r="AP570" t="s">
        <v>25356</v>
      </c>
      <c r="AR570" t="s">
        <v>25356</v>
      </c>
      <c r="AS570" t="s">
        <v>25356</v>
      </c>
      <c r="AT570" t="s">
        <v>25357</v>
      </c>
      <c r="AU570" t="s">
        <v>25358</v>
      </c>
      <c r="AV570" t="s">
        <v>25359</v>
      </c>
      <c r="AW570" t="s">
        <v>230</v>
      </c>
      <c r="AX570" t="s">
        <v>230</v>
      </c>
      <c r="AY570" t="s">
        <v>1879</v>
      </c>
      <c r="AZ570" t="s">
        <v>1879</v>
      </c>
      <c r="BA570" t="s">
        <v>18076</v>
      </c>
      <c r="BB570" s="1">
        <v>46156.728414351855</v>
      </c>
      <c r="BC570">
        <v>2026</v>
      </c>
      <c r="BD570">
        <v>5</v>
      </c>
      <c r="BE570">
        <v>14</v>
      </c>
      <c r="BF570" t="s">
        <v>18077</v>
      </c>
      <c r="BG570" t="s">
        <v>17935</v>
      </c>
      <c r="BH570" t="s">
        <v>17936</v>
      </c>
      <c r="BJ570" t="s">
        <v>25360</v>
      </c>
      <c r="BL570" t="s">
        <v>300</v>
      </c>
      <c r="BM570" t="s">
        <v>23165</v>
      </c>
      <c r="BN570" t="s">
        <v>3306</v>
      </c>
      <c r="BO570" t="s">
        <v>23166</v>
      </c>
      <c r="BP570" t="s">
        <v>2155</v>
      </c>
      <c r="BQ570" t="s">
        <v>25224</v>
      </c>
      <c r="BR570" t="s">
        <v>25361</v>
      </c>
      <c r="BS570" t="s">
        <v>18000</v>
      </c>
      <c r="BT570">
        <v>2026</v>
      </c>
      <c r="BU570">
        <v>5</v>
      </c>
      <c r="BV570">
        <v>14</v>
      </c>
      <c r="BY570" t="s">
        <v>304</v>
      </c>
      <c r="BZ570" t="s">
        <v>18083</v>
      </c>
      <c r="CA570" s="1">
        <v>46156.727777777778</v>
      </c>
      <c r="CB570" s="2">
        <v>46157</v>
      </c>
      <c r="CE570" t="s">
        <v>2810</v>
      </c>
      <c r="CY570" s="1"/>
      <c r="DQ570" t="s">
        <v>17918</v>
      </c>
      <c r="DR570" t="s">
        <v>693</v>
      </c>
      <c r="DS570" t="s">
        <v>693</v>
      </c>
      <c r="DT570" t="s">
        <v>693</v>
      </c>
      <c r="DV570" t="s">
        <v>693</v>
      </c>
      <c r="EA570" t="s">
        <v>693</v>
      </c>
      <c r="EB570" t="s">
        <v>693</v>
      </c>
      <c r="EP570" t="s">
        <v>24309</v>
      </c>
      <c r="EQ570" t="s">
        <v>18084</v>
      </c>
      <c r="ES570" t="s">
        <v>281</v>
      </c>
      <c r="ET570" t="s">
        <v>24310</v>
      </c>
      <c r="EU570" t="s">
        <v>17962</v>
      </c>
      <c r="EZ570" t="s">
        <v>270</v>
      </c>
      <c r="FB570" t="s">
        <v>281</v>
      </c>
      <c r="FD570" t="s">
        <v>18087</v>
      </c>
      <c r="FE570" t="s">
        <v>281</v>
      </c>
      <c r="FF570" s="1">
        <v>46156.75849537037</v>
      </c>
      <c r="FG570">
        <v>0.72</v>
      </c>
      <c r="FH570">
        <v>0</v>
      </c>
      <c r="FM570" t="s">
        <v>17949</v>
      </c>
    </row>
    <row r="571" spans="1:169" x14ac:dyDescent="0.3">
      <c r="A571">
        <v>0</v>
      </c>
      <c r="B571" t="s">
        <v>17916</v>
      </c>
      <c r="C571" t="s">
        <v>17916</v>
      </c>
      <c r="E571" t="s">
        <v>17918</v>
      </c>
      <c r="F571">
        <v>46157.5</v>
      </c>
      <c r="G571">
        <v>2026</v>
      </c>
      <c r="H571">
        <v>5</v>
      </c>
      <c r="I571">
        <v>15</v>
      </c>
      <c r="O571" t="s">
        <v>18000</v>
      </c>
      <c r="P571">
        <v>2026</v>
      </c>
      <c r="Q571">
        <v>5</v>
      </c>
      <c r="R571">
        <v>14</v>
      </c>
      <c r="S571" t="s">
        <v>25362</v>
      </c>
      <c r="T571" t="s">
        <v>25363</v>
      </c>
      <c r="Y571" t="s">
        <v>17916</v>
      </c>
      <c r="AB571" t="s">
        <v>251</v>
      </c>
      <c r="AC571" t="s">
        <v>18065</v>
      </c>
      <c r="AD571">
        <v>1000008239845</v>
      </c>
      <c r="AG571" t="s">
        <v>25364</v>
      </c>
      <c r="AH571" t="s">
        <v>25365</v>
      </c>
      <c r="AI571" t="s">
        <v>25366</v>
      </c>
      <c r="AJ571" t="s">
        <v>25367</v>
      </c>
      <c r="AK571" t="s">
        <v>693</v>
      </c>
      <c r="AL571" t="s">
        <v>25364</v>
      </c>
      <c r="AN571" t="s">
        <v>25366</v>
      </c>
      <c r="AO571" t="s">
        <v>693</v>
      </c>
      <c r="AT571" t="s">
        <v>25368</v>
      </c>
      <c r="AU571" t="s">
        <v>25369</v>
      </c>
      <c r="AV571" t="s">
        <v>25370</v>
      </c>
      <c r="AW571" t="s">
        <v>230</v>
      </c>
      <c r="AX571" t="s">
        <v>230</v>
      </c>
      <c r="AY571" t="s">
        <v>380</v>
      </c>
      <c r="AZ571" t="s">
        <v>380</v>
      </c>
      <c r="BA571" t="s">
        <v>18076</v>
      </c>
      <c r="BB571" s="1">
        <v>46156.742407407408</v>
      </c>
      <c r="BC571">
        <v>2026</v>
      </c>
      <c r="BD571">
        <v>5</v>
      </c>
      <c r="BE571">
        <v>14</v>
      </c>
      <c r="BF571" t="s">
        <v>18077</v>
      </c>
      <c r="BG571" t="s">
        <v>18130</v>
      </c>
      <c r="BH571" t="s">
        <v>17936</v>
      </c>
      <c r="BJ571" t="s">
        <v>25371</v>
      </c>
      <c r="BL571" t="s">
        <v>300</v>
      </c>
      <c r="BM571" t="s">
        <v>23165</v>
      </c>
      <c r="BN571" t="s">
        <v>3306</v>
      </c>
      <c r="BO571" t="s">
        <v>23166</v>
      </c>
      <c r="BP571" t="s">
        <v>3467</v>
      </c>
      <c r="BQ571" t="s">
        <v>24537</v>
      </c>
      <c r="BR571" t="s">
        <v>25372</v>
      </c>
      <c r="BS571" t="s">
        <v>18000</v>
      </c>
      <c r="BT571">
        <v>2026</v>
      </c>
      <c r="BU571">
        <v>5</v>
      </c>
      <c r="BV571">
        <v>14</v>
      </c>
      <c r="BY571" t="s">
        <v>304</v>
      </c>
      <c r="BZ571" t="s">
        <v>18083</v>
      </c>
      <c r="CA571" s="1">
        <v>46156.742361111108</v>
      </c>
      <c r="CB571" s="2">
        <v>46157</v>
      </c>
      <c r="CE571" t="s">
        <v>2810</v>
      </c>
      <c r="CY571" s="1"/>
      <c r="DQ571" t="s">
        <v>17918</v>
      </c>
      <c r="DR571" t="s">
        <v>693</v>
      </c>
      <c r="DS571" t="s">
        <v>693</v>
      </c>
      <c r="DT571" t="s">
        <v>693</v>
      </c>
      <c r="DV571" t="s">
        <v>693</v>
      </c>
      <c r="EA571" t="s">
        <v>693</v>
      </c>
      <c r="EB571" t="s">
        <v>693</v>
      </c>
      <c r="EP571" t="s">
        <v>24309</v>
      </c>
      <c r="EQ571" t="s">
        <v>18084</v>
      </c>
      <c r="ES571" t="s">
        <v>281</v>
      </c>
      <c r="ET571" t="s">
        <v>24310</v>
      </c>
      <c r="EU571" t="s">
        <v>17962</v>
      </c>
      <c r="EZ571" t="s">
        <v>270</v>
      </c>
      <c r="FB571" t="s">
        <v>281</v>
      </c>
      <c r="FD571" t="s">
        <v>18087</v>
      </c>
      <c r="FE571" t="s">
        <v>281</v>
      </c>
      <c r="FF571" s="1">
        <v>46156.75849537037</v>
      </c>
      <c r="FG571">
        <v>0.39</v>
      </c>
      <c r="FH571">
        <v>0</v>
      </c>
      <c r="FM571" t="s">
        <v>17949</v>
      </c>
    </row>
    <row r="572" spans="1:169" x14ac:dyDescent="0.3">
      <c r="A572">
        <v>0</v>
      </c>
      <c r="B572" t="s">
        <v>17916</v>
      </c>
      <c r="C572" t="s">
        <v>17916</v>
      </c>
      <c r="E572" t="s">
        <v>17918</v>
      </c>
      <c r="F572">
        <v>46158.291666666664</v>
      </c>
      <c r="G572">
        <v>2026</v>
      </c>
      <c r="H572">
        <v>5</v>
      </c>
      <c r="I572">
        <v>16</v>
      </c>
      <c r="J572" t="s">
        <v>17963</v>
      </c>
      <c r="O572" t="s">
        <v>18000</v>
      </c>
      <c r="P572">
        <v>2026</v>
      </c>
      <c r="Q572">
        <v>5</v>
      </c>
      <c r="R572">
        <v>14</v>
      </c>
      <c r="S572" t="s">
        <v>25373</v>
      </c>
      <c r="T572" t="s">
        <v>25374</v>
      </c>
      <c r="Y572" t="s">
        <v>17916</v>
      </c>
      <c r="AB572" t="s">
        <v>251</v>
      </c>
      <c r="AC572" t="s">
        <v>18065</v>
      </c>
      <c r="AD572">
        <v>1000008238881</v>
      </c>
      <c r="AG572" t="s">
        <v>25375</v>
      </c>
      <c r="AH572" t="s">
        <v>25376</v>
      </c>
      <c r="AI572" t="s">
        <v>25377</v>
      </c>
      <c r="AJ572" t="s">
        <v>25378</v>
      </c>
      <c r="AK572" t="s">
        <v>693</v>
      </c>
      <c r="AL572" t="s">
        <v>25375</v>
      </c>
      <c r="AN572" t="s">
        <v>25377</v>
      </c>
      <c r="AO572" t="s">
        <v>693</v>
      </c>
      <c r="AT572" t="s">
        <v>25379</v>
      </c>
      <c r="AU572" t="s">
        <v>25380</v>
      </c>
      <c r="AV572" t="s">
        <v>25381</v>
      </c>
      <c r="AW572" t="s">
        <v>230</v>
      </c>
      <c r="AX572" t="s">
        <v>230</v>
      </c>
      <c r="AY572" t="s">
        <v>380</v>
      </c>
      <c r="AZ572" t="s">
        <v>380</v>
      </c>
      <c r="BA572" t="s">
        <v>18076</v>
      </c>
      <c r="BB572" s="1">
        <v>46156.688333333332</v>
      </c>
      <c r="BC572">
        <v>2026</v>
      </c>
      <c r="BD572">
        <v>5</v>
      </c>
      <c r="BE572">
        <v>14</v>
      </c>
      <c r="BF572" t="s">
        <v>18129</v>
      </c>
      <c r="BG572" t="s">
        <v>18130</v>
      </c>
      <c r="BH572" t="s">
        <v>17936</v>
      </c>
      <c r="BJ572" t="s">
        <v>25382</v>
      </c>
      <c r="BL572" t="s">
        <v>300</v>
      </c>
      <c r="BM572" t="s">
        <v>23165</v>
      </c>
      <c r="BN572" t="s">
        <v>3306</v>
      </c>
      <c r="BO572" t="s">
        <v>23166</v>
      </c>
      <c r="BP572" t="s">
        <v>25179</v>
      </c>
      <c r="BQ572" t="s">
        <v>25383</v>
      </c>
      <c r="BR572" t="s">
        <v>25384</v>
      </c>
      <c r="BS572" t="s">
        <v>18000</v>
      </c>
      <c r="BT572">
        <v>2026</v>
      </c>
      <c r="BU572">
        <v>5</v>
      </c>
      <c r="BV572">
        <v>14</v>
      </c>
      <c r="BY572" t="s">
        <v>386</v>
      </c>
      <c r="BZ572" t="s">
        <v>18083</v>
      </c>
      <c r="CA572" s="1">
        <v>46156.688194444447</v>
      </c>
      <c r="CB572" s="2">
        <v>46157</v>
      </c>
      <c r="CE572" t="s">
        <v>2810</v>
      </c>
      <c r="CY572" s="1"/>
      <c r="DQ572" t="s">
        <v>17918</v>
      </c>
      <c r="DR572" t="s">
        <v>693</v>
      </c>
      <c r="DS572" t="s">
        <v>693</v>
      </c>
      <c r="DT572" t="s">
        <v>693</v>
      </c>
      <c r="DV572" t="s">
        <v>693</v>
      </c>
      <c r="EA572" t="s">
        <v>693</v>
      </c>
      <c r="EB572" t="s">
        <v>693</v>
      </c>
      <c r="EP572" t="s">
        <v>24309</v>
      </c>
      <c r="EQ572" t="s">
        <v>18084</v>
      </c>
      <c r="ES572" t="s">
        <v>281</v>
      </c>
      <c r="ET572" t="s">
        <v>24310</v>
      </c>
      <c r="EU572" t="s">
        <v>17962</v>
      </c>
      <c r="EZ572" t="s">
        <v>270</v>
      </c>
      <c r="FB572" t="s">
        <v>281</v>
      </c>
      <c r="FD572" t="s">
        <v>18133</v>
      </c>
      <c r="FE572" t="s">
        <v>281</v>
      </c>
      <c r="FF572" s="1">
        <v>46156.716874999998</v>
      </c>
      <c r="FG572">
        <v>0.69</v>
      </c>
      <c r="FH572">
        <v>0</v>
      </c>
      <c r="FM572" t="s">
        <v>17949</v>
      </c>
    </row>
    <row r="573" spans="1:169" x14ac:dyDescent="0.3">
      <c r="A573">
        <v>0</v>
      </c>
      <c r="B573" t="s">
        <v>17916</v>
      </c>
      <c r="C573" t="s">
        <v>17916</v>
      </c>
      <c r="E573" t="s">
        <v>17918</v>
      </c>
      <c r="F573">
        <v>46158.291666666664</v>
      </c>
      <c r="G573">
        <v>2026</v>
      </c>
      <c r="H573">
        <v>5</v>
      </c>
      <c r="I573">
        <v>16</v>
      </c>
      <c r="J573" t="s">
        <v>17963</v>
      </c>
      <c r="O573" t="s">
        <v>18000</v>
      </c>
      <c r="P573">
        <v>2026</v>
      </c>
      <c r="Q573">
        <v>5</v>
      </c>
      <c r="R573">
        <v>14</v>
      </c>
      <c r="S573" t="s">
        <v>25385</v>
      </c>
      <c r="T573" t="s">
        <v>25386</v>
      </c>
      <c r="Y573" t="s">
        <v>17916</v>
      </c>
      <c r="AB573" t="s">
        <v>251</v>
      </c>
      <c r="AC573" t="s">
        <v>17924</v>
      </c>
      <c r="AD573">
        <v>1000008239124</v>
      </c>
      <c r="AI573" t="s">
        <v>25387</v>
      </c>
      <c r="AJ573" t="s">
        <v>25388</v>
      </c>
      <c r="AK573" t="s">
        <v>693</v>
      </c>
      <c r="AM573" t="s">
        <v>18485</v>
      </c>
      <c r="AN573" t="s">
        <v>25387</v>
      </c>
      <c r="AO573" t="s">
        <v>693</v>
      </c>
      <c r="AR573" t="s">
        <v>18485</v>
      </c>
      <c r="AT573" t="s">
        <v>25389</v>
      </c>
      <c r="AU573" t="s">
        <v>25390</v>
      </c>
      <c r="AV573" t="s">
        <v>25391</v>
      </c>
      <c r="AW573" t="s">
        <v>230</v>
      </c>
      <c r="AX573" t="s">
        <v>230</v>
      </c>
      <c r="AY573" t="s">
        <v>380</v>
      </c>
      <c r="AZ573" t="s">
        <v>380</v>
      </c>
      <c r="BA573" t="s">
        <v>255</v>
      </c>
      <c r="BB573" s="1">
        <v>46156.696817129632</v>
      </c>
      <c r="BC573">
        <v>2026</v>
      </c>
      <c r="BD573">
        <v>5</v>
      </c>
      <c r="BE573">
        <v>14</v>
      </c>
      <c r="BF573" t="s">
        <v>18100</v>
      </c>
      <c r="BG573" t="s">
        <v>18130</v>
      </c>
      <c r="BH573" t="s">
        <v>17936</v>
      </c>
      <c r="BJ573" t="s">
        <v>25392</v>
      </c>
      <c r="BL573" t="s">
        <v>300</v>
      </c>
      <c r="BM573" t="s">
        <v>23165</v>
      </c>
      <c r="BN573" t="s">
        <v>3306</v>
      </c>
      <c r="BO573" t="s">
        <v>23166</v>
      </c>
      <c r="BP573" t="s">
        <v>3044</v>
      </c>
      <c r="BQ573" t="s">
        <v>24515</v>
      </c>
      <c r="BR573" t="s">
        <v>25393</v>
      </c>
      <c r="BS573" t="s">
        <v>18000</v>
      </c>
      <c r="BT573">
        <v>2026</v>
      </c>
      <c r="BU573">
        <v>5</v>
      </c>
      <c r="BV573">
        <v>14</v>
      </c>
      <c r="BY573" t="s">
        <v>693</v>
      </c>
      <c r="BZ573" t="s">
        <v>17943</v>
      </c>
      <c r="CA573" s="1">
        <v>46156.696527777778</v>
      </c>
      <c r="CB573" s="2">
        <v>46157</v>
      </c>
      <c r="CE573" t="s">
        <v>2810</v>
      </c>
      <c r="CY573" s="1"/>
      <c r="DQ573" t="s">
        <v>17918</v>
      </c>
      <c r="DS573" t="s">
        <v>693</v>
      </c>
      <c r="EP573" t="s">
        <v>24309</v>
      </c>
      <c r="EQ573" t="s">
        <v>255</v>
      </c>
      <c r="ER573" t="s">
        <v>17945</v>
      </c>
      <c r="ES573" t="s">
        <v>281</v>
      </c>
      <c r="ET573" t="s">
        <v>24310</v>
      </c>
      <c r="EU573" t="s">
        <v>17962</v>
      </c>
      <c r="EZ573" t="s">
        <v>270</v>
      </c>
      <c r="FB573" t="s">
        <v>281</v>
      </c>
      <c r="FD573" t="s">
        <v>17948</v>
      </c>
      <c r="FE573" t="s">
        <v>281</v>
      </c>
      <c r="FF573" s="1">
        <v>46156.716874999998</v>
      </c>
      <c r="FG573">
        <v>0.48</v>
      </c>
      <c r="FH573">
        <v>0</v>
      </c>
      <c r="FM573" t="s">
        <v>17949</v>
      </c>
    </row>
    <row r="574" spans="1:169" x14ac:dyDescent="0.3">
      <c r="A574">
        <v>0</v>
      </c>
      <c r="B574" t="s">
        <v>17916</v>
      </c>
      <c r="C574" t="s">
        <v>17916</v>
      </c>
      <c r="E574" t="s">
        <v>17918</v>
      </c>
      <c r="F574">
        <v>46158.5</v>
      </c>
      <c r="G574">
        <v>2026</v>
      </c>
      <c r="H574">
        <v>5</v>
      </c>
      <c r="I574">
        <v>16</v>
      </c>
      <c r="J574" t="s">
        <v>17919</v>
      </c>
      <c r="O574" t="s">
        <v>18000</v>
      </c>
      <c r="P574">
        <v>2026</v>
      </c>
      <c r="Q574">
        <v>5</v>
      </c>
      <c r="R574">
        <v>14</v>
      </c>
      <c r="S574" t="s">
        <v>25394</v>
      </c>
      <c r="T574" t="s">
        <v>25395</v>
      </c>
      <c r="Y574" t="s">
        <v>17916</v>
      </c>
      <c r="AB574" t="s">
        <v>251</v>
      </c>
      <c r="AC574" t="s">
        <v>17924</v>
      </c>
      <c r="AD574">
        <v>1000008239157</v>
      </c>
      <c r="AI574" t="s">
        <v>25396</v>
      </c>
      <c r="AJ574" t="s">
        <v>25397</v>
      </c>
      <c r="AK574" t="s">
        <v>693</v>
      </c>
      <c r="AN574" t="s">
        <v>25396</v>
      </c>
      <c r="AO574" t="s">
        <v>693</v>
      </c>
      <c r="AT574" t="s">
        <v>25398</v>
      </c>
      <c r="AU574" t="s">
        <v>25399</v>
      </c>
      <c r="AV574" t="s">
        <v>25400</v>
      </c>
      <c r="AW574" t="s">
        <v>230</v>
      </c>
      <c r="AX574" t="s">
        <v>230</v>
      </c>
      <c r="AY574" t="s">
        <v>380</v>
      </c>
      <c r="AZ574" t="s">
        <v>380</v>
      </c>
      <c r="BA574" t="s">
        <v>255</v>
      </c>
      <c r="BB574" s="1">
        <v>46156.699201388888</v>
      </c>
      <c r="BC574">
        <v>2026</v>
      </c>
      <c r="BD574">
        <v>5</v>
      </c>
      <c r="BE574">
        <v>14</v>
      </c>
      <c r="BF574" t="s">
        <v>25249</v>
      </c>
      <c r="BG574" t="s">
        <v>18130</v>
      </c>
      <c r="BH574" t="s">
        <v>17936</v>
      </c>
      <c r="BJ574" t="s">
        <v>25401</v>
      </c>
      <c r="BL574" t="s">
        <v>300</v>
      </c>
      <c r="BM574" t="s">
        <v>23165</v>
      </c>
      <c r="BN574" t="s">
        <v>3306</v>
      </c>
      <c r="BO574" t="s">
        <v>23166</v>
      </c>
      <c r="BP574" t="s">
        <v>7010</v>
      </c>
      <c r="BQ574" t="s">
        <v>24650</v>
      </c>
      <c r="BR574" t="s">
        <v>25402</v>
      </c>
      <c r="BS574" t="s">
        <v>18000</v>
      </c>
      <c r="BT574">
        <v>2026</v>
      </c>
      <c r="BU574">
        <v>5</v>
      </c>
      <c r="BV574">
        <v>14</v>
      </c>
      <c r="BY574" t="s">
        <v>693</v>
      </c>
      <c r="BZ574" t="s">
        <v>17943</v>
      </c>
      <c r="CA574" s="1">
        <v>46156.698611111111</v>
      </c>
      <c r="CB574" s="2">
        <v>46157</v>
      </c>
      <c r="CE574" t="s">
        <v>2810</v>
      </c>
      <c r="CY574" s="1"/>
      <c r="DQ574" t="s">
        <v>17918</v>
      </c>
      <c r="DS574" t="s">
        <v>693</v>
      </c>
      <c r="EP574" t="s">
        <v>24309</v>
      </c>
      <c r="EQ574" t="s">
        <v>255</v>
      </c>
      <c r="ER574" t="s">
        <v>17945</v>
      </c>
      <c r="ES574" t="s">
        <v>281</v>
      </c>
      <c r="ET574" t="s">
        <v>24310</v>
      </c>
      <c r="EU574" t="s">
        <v>17962</v>
      </c>
      <c r="EZ574" t="s">
        <v>270</v>
      </c>
      <c r="FB574" t="s">
        <v>281</v>
      </c>
      <c r="FD574" t="s">
        <v>17948</v>
      </c>
      <c r="FE574" t="s">
        <v>281</v>
      </c>
      <c r="FF574" s="1">
        <v>46156.716874999998</v>
      </c>
      <c r="FG574">
        <v>0.42</v>
      </c>
      <c r="FH574">
        <v>0</v>
      </c>
      <c r="FM574" t="s">
        <v>17949</v>
      </c>
    </row>
    <row r="575" spans="1:169" x14ac:dyDescent="0.3">
      <c r="A575">
        <v>0</v>
      </c>
      <c r="B575" t="s">
        <v>17916</v>
      </c>
      <c r="C575" t="s">
        <v>17916</v>
      </c>
      <c r="E575" t="s">
        <v>17918</v>
      </c>
      <c r="F575">
        <v>46158.291666666664</v>
      </c>
      <c r="G575">
        <v>2026</v>
      </c>
      <c r="H575">
        <v>5</v>
      </c>
      <c r="I575">
        <v>16</v>
      </c>
      <c r="J575" t="s">
        <v>17963</v>
      </c>
      <c r="O575" t="s">
        <v>18000</v>
      </c>
      <c r="P575">
        <v>2026</v>
      </c>
      <c r="Q575">
        <v>5</v>
      </c>
      <c r="R575">
        <v>14</v>
      </c>
      <c r="S575" t="s">
        <v>25403</v>
      </c>
      <c r="T575" t="s">
        <v>25404</v>
      </c>
      <c r="Y575" t="s">
        <v>17916</v>
      </c>
      <c r="AB575" t="s">
        <v>251</v>
      </c>
      <c r="AC575" t="s">
        <v>17924</v>
      </c>
      <c r="AD575">
        <v>1000008240102</v>
      </c>
      <c r="AG575" t="s">
        <v>25405</v>
      </c>
      <c r="AI575" t="s">
        <v>25406</v>
      </c>
      <c r="AJ575" t="s">
        <v>25407</v>
      </c>
      <c r="AK575" t="s">
        <v>693</v>
      </c>
      <c r="AM575" t="s">
        <v>25408</v>
      </c>
      <c r="AN575" t="s">
        <v>25406</v>
      </c>
      <c r="AO575" t="s">
        <v>693</v>
      </c>
      <c r="AP575" t="s">
        <v>25408</v>
      </c>
      <c r="AR575" t="s">
        <v>25408</v>
      </c>
      <c r="AS575" t="s">
        <v>25408</v>
      </c>
      <c r="AT575" t="s">
        <v>25409</v>
      </c>
      <c r="AU575" t="s">
        <v>25410</v>
      </c>
      <c r="AV575" t="s">
        <v>25411</v>
      </c>
      <c r="AW575" t="s">
        <v>230</v>
      </c>
      <c r="AX575" t="s">
        <v>230</v>
      </c>
      <c r="AY575" t="s">
        <v>1879</v>
      </c>
      <c r="AZ575" t="s">
        <v>1879</v>
      </c>
      <c r="BA575" t="s">
        <v>255</v>
      </c>
      <c r="BB575" s="1">
        <v>46156.773321759261</v>
      </c>
      <c r="BC575">
        <v>2026</v>
      </c>
      <c r="BD575">
        <v>5</v>
      </c>
      <c r="BE575">
        <v>14</v>
      </c>
      <c r="BF575" t="s">
        <v>18338</v>
      </c>
      <c r="BG575" t="s">
        <v>17935</v>
      </c>
      <c r="BH575" t="s">
        <v>17936</v>
      </c>
      <c r="BJ575" t="s">
        <v>25412</v>
      </c>
      <c r="BL575" t="s">
        <v>300</v>
      </c>
      <c r="BM575" t="s">
        <v>23165</v>
      </c>
      <c r="BN575" t="s">
        <v>3306</v>
      </c>
      <c r="BO575" t="s">
        <v>23166</v>
      </c>
      <c r="BP575" t="s">
        <v>3483</v>
      </c>
      <c r="BQ575" t="s">
        <v>24482</v>
      </c>
      <c r="BR575" t="s">
        <v>25413</v>
      </c>
      <c r="BS575" t="s">
        <v>18000</v>
      </c>
      <c r="BT575">
        <v>2026</v>
      </c>
      <c r="BU575">
        <v>5</v>
      </c>
      <c r="BV575">
        <v>14</v>
      </c>
      <c r="BY575" t="s">
        <v>693</v>
      </c>
      <c r="BZ575" t="s">
        <v>17943</v>
      </c>
      <c r="CA575" s="1">
        <v>46156.772916666669</v>
      </c>
      <c r="CB575" s="2">
        <v>46157</v>
      </c>
      <c r="CE575" t="s">
        <v>2810</v>
      </c>
      <c r="CY575" s="1"/>
      <c r="DQ575" t="s">
        <v>17918</v>
      </c>
      <c r="DS575" t="s">
        <v>693</v>
      </c>
      <c r="EP575" t="s">
        <v>24309</v>
      </c>
      <c r="EQ575" t="s">
        <v>255</v>
      </c>
      <c r="ER575" t="s">
        <v>17945</v>
      </c>
      <c r="ES575" t="s">
        <v>281</v>
      </c>
      <c r="ET575" t="s">
        <v>24310</v>
      </c>
      <c r="EU575" t="s">
        <v>17962</v>
      </c>
      <c r="EZ575" t="s">
        <v>270</v>
      </c>
      <c r="FB575" t="s">
        <v>281</v>
      </c>
      <c r="FD575" t="s">
        <v>17948</v>
      </c>
      <c r="FE575" t="s">
        <v>281</v>
      </c>
      <c r="FF575" s="1">
        <v>46156.800243055557</v>
      </c>
      <c r="FG575">
        <v>0.65</v>
      </c>
      <c r="FH575">
        <v>0</v>
      </c>
      <c r="FM575" t="s">
        <v>17949</v>
      </c>
    </row>
    <row r="576" spans="1:169" x14ac:dyDescent="0.3">
      <c r="A576">
        <v>0</v>
      </c>
      <c r="B576" t="s">
        <v>17916</v>
      </c>
      <c r="C576" t="s">
        <v>17916</v>
      </c>
      <c r="E576" t="s">
        <v>17918</v>
      </c>
      <c r="F576">
        <v>46157.5</v>
      </c>
      <c r="G576">
        <v>2026</v>
      </c>
      <c r="H576">
        <v>5</v>
      </c>
      <c r="I576">
        <v>15</v>
      </c>
      <c r="O576" t="s">
        <v>18000</v>
      </c>
      <c r="P576">
        <v>2026</v>
      </c>
      <c r="Q576">
        <v>5</v>
      </c>
      <c r="R576">
        <v>14</v>
      </c>
      <c r="S576" t="s">
        <v>25414</v>
      </c>
      <c r="T576" t="s">
        <v>25415</v>
      </c>
      <c r="Y576" t="s">
        <v>17916</v>
      </c>
      <c r="AB576" t="s">
        <v>251</v>
      </c>
      <c r="AC576" t="s">
        <v>17924</v>
      </c>
      <c r="AD576">
        <v>1000008240131</v>
      </c>
      <c r="AI576" t="s">
        <v>25416</v>
      </c>
      <c r="AJ576" t="s">
        <v>25417</v>
      </c>
      <c r="AK576" t="s">
        <v>693</v>
      </c>
      <c r="AN576" t="s">
        <v>25416</v>
      </c>
      <c r="AO576" t="s">
        <v>693</v>
      </c>
      <c r="AT576" t="s">
        <v>25418</v>
      </c>
      <c r="AU576" t="s">
        <v>25419</v>
      </c>
      <c r="AV576" t="s">
        <v>25420</v>
      </c>
      <c r="AW576" t="s">
        <v>230</v>
      </c>
      <c r="AX576" t="s">
        <v>230</v>
      </c>
      <c r="AY576" t="s">
        <v>380</v>
      </c>
      <c r="AZ576" t="s">
        <v>380</v>
      </c>
      <c r="BA576" t="s">
        <v>255</v>
      </c>
      <c r="BB576" s="1">
        <v>46156.778877314813</v>
      </c>
      <c r="BC576">
        <v>2026</v>
      </c>
      <c r="BD576">
        <v>5</v>
      </c>
      <c r="BE576">
        <v>14</v>
      </c>
      <c r="BF576" t="s">
        <v>18100</v>
      </c>
      <c r="BG576" t="s">
        <v>18130</v>
      </c>
      <c r="BH576" t="s">
        <v>17936</v>
      </c>
      <c r="BJ576" t="s">
        <v>25421</v>
      </c>
      <c r="BL576" t="s">
        <v>300</v>
      </c>
      <c r="BM576" t="s">
        <v>23165</v>
      </c>
      <c r="BN576" t="s">
        <v>3306</v>
      </c>
      <c r="BO576" t="s">
        <v>23166</v>
      </c>
      <c r="BP576" t="s">
        <v>2483</v>
      </c>
      <c r="BQ576" t="s">
        <v>24720</v>
      </c>
      <c r="BR576" t="s">
        <v>25422</v>
      </c>
      <c r="BS576" t="s">
        <v>18000</v>
      </c>
      <c r="BT576">
        <v>2026</v>
      </c>
      <c r="BU576">
        <v>5</v>
      </c>
      <c r="BV576">
        <v>14</v>
      </c>
      <c r="BY576" t="s">
        <v>693</v>
      </c>
      <c r="BZ576" t="s">
        <v>17943</v>
      </c>
      <c r="CA576" s="1">
        <v>46156.77847222222</v>
      </c>
      <c r="CB576" s="2">
        <v>46157</v>
      </c>
      <c r="CE576" t="s">
        <v>2810</v>
      </c>
      <c r="CY576" s="1"/>
      <c r="DQ576" t="s">
        <v>17918</v>
      </c>
      <c r="DS576" t="s">
        <v>693</v>
      </c>
      <c r="EP576" t="s">
        <v>24309</v>
      </c>
      <c r="EQ576" t="s">
        <v>255</v>
      </c>
      <c r="ER576" t="s">
        <v>17945</v>
      </c>
      <c r="ES576" t="s">
        <v>281</v>
      </c>
      <c r="ET576" t="s">
        <v>24310</v>
      </c>
      <c r="EU576" t="s">
        <v>17962</v>
      </c>
      <c r="EZ576" t="s">
        <v>270</v>
      </c>
      <c r="FB576" t="s">
        <v>281</v>
      </c>
      <c r="FD576" t="s">
        <v>17948</v>
      </c>
      <c r="FE576" t="s">
        <v>281</v>
      </c>
      <c r="FF576" s="1">
        <v>46156.800243055557</v>
      </c>
      <c r="FG576">
        <v>0.51</v>
      </c>
      <c r="FH576">
        <v>0</v>
      </c>
      <c r="FM576" t="s">
        <v>17949</v>
      </c>
    </row>
    <row r="577" spans="1:169" x14ac:dyDescent="0.3">
      <c r="A577">
        <v>0</v>
      </c>
      <c r="B577" t="s">
        <v>17916</v>
      </c>
      <c r="C577" t="s">
        <v>17916</v>
      </c>
      <c r="E577" t="s">
        <v>17918</v>
      </c>
      <c r="F577">
        <v>46157.5</v>
      </c>
      <c r="G577">
        <v>2026</v>
      </c>
      <c r="H577">
        <v>5</v>
      </c>
      <c r="I577">
        <v>15</v>
      </c>
      <c r="J577" t="s">
        <v>17919</v>
      </c>
      <c r="O577" t="s">
        <v>18000</v>
      </c>
      <c r="P577">
        <v>2026</v>
      </c>
      <c r="Q577">
        <v>5</v>
      </c>
      <c r="R577">
        <v>14</v>
      </c>
      <c r="S577" t="s">
        <v>25423</v>
      </c>
      <c r="T577" t="s">
        <v>25424</v>
      </c>
      <c r="Y577" t="s">
        <v>17916</v>
      </c>
      <c r="AB577" t="s">
        <v>251</v>
      </c>
      <c r="AC577" t="s">
        <v>17924</v>
      </c>
      <c r="AD577">
        <v>1000008240142</v>
      </c>
      <c r="AF577" t="s">
        <v>25425</v>
      </c>
      <c r="AI577" t="s">
        <v>25426</v>
      </c>
      <c r="AJ577" t="s">
        <v>25427</v>
      </c>
      <c r="AK577" t="s">
        <v>693</v>
      </c>
      <c r="AM577" t="s">
        <v>25428</v>
      </c>
      <c r="AN577" t="s">
        <v>25426</v>
      </c>
      <c r="AO577" t="s">
        <v>693</v>
      </c>
      <c r="AP577" t="s">
        <v>25428</v>
      </c>
      <c r="AR577" t="s">
        <v>25428</v>
      </c>
      <c r="AS577" t="s">
        <v>25428</v>
      </c>
      <c r="AT577" t="s">
        <v>25429</v>
      </c>
      <c r="AU577" t="s">
        <v>25430</v>
      </c>
      <c r="AV577" t="s">
        <v>25431</v>
      </c>
      <c r="AW577" t="s">
        <v>230</v>
      </c>
      <c r="AX577" t="s">
        <v>230</v>
      </c>
      <c r="AY577" t="s">
        <v>1879</v>
      </c>
      <c r="AZ577" t="s">
        <v>1879</v>
      </c>
      <c r="BA577" t="s">
        <v>255</v>
      </c>
      <c r="BB577" s="1">
        <v>46156.780219907407</v>
      </c>
      <c r="BC577">
        <v>2026</v>
      </c>
      <c r="BD577">
        <v>5</v>
      </c>
      <c r="BE577">
        <v>14</v>
      </c>
      <c r="BF577" t="s">
        <v>17934</v>
      </c>
      <c r="BG577" t="s">
        <v>17935</v>
      </c>
      <c r="BH577" t="s">
        <v>17936</v>
      </c>
      <c r="BJ577" t="s">
        <v>25432</v>
      </c>
      <c r="BL577" t="s">
        <v>300</v>
      </c>
      <c r="BM577" t="s">
        <v>23165</v>
      </c>
      <c r="BN577" t="s">
        <v>3306</v>
      </c>
      <c r="BO577" t="s">
        <v>23166</v>
      </c>
      <c r="BP577" t="s">
        <v>25433</v>
      </c>
      <c r="BQ577" t="s">
        <v>24359</v>
      </c>
      <c r="BR577" t="s">
        <v>25434</v>
      </c>
      <c r="BS577" t="s">
        <v>18000</v>
      </c>
      <c r="BT577">
        <v>2026</v>
      </c>
      <c r="BU577">
        <v>5</v>
      </c>
      <c r="BV577">
        <v>14</v>
      </c>
      <c r="BZ577" t="s">
        <v>17943</v>
      </c>
      <c r="CA577" s="1">
        <v>46156.779861111114</v>
      </c>
      <c r="CB577" s="2">
        <v>46157</v>
      </c>
      <c r="CE577" t="s">
        <v>2810</v>
      </c>
      <c r="CY577" s="1"/>
      <c r="DQ577" t="s">
        <v>17918</v>
      </c>
      <c r="DS577" t="s">
        <v>693</v>
      </c>
      <c r="EP577" t="s">
        <v>24309</v>
      </c>
      <c r="EQ577" t="s">
        <v>255</v>
      </c>
      <c r="ER577" t="s">
        <v>17945</v>
      </c>
      <c r="ES577" t="s">
        <v>281</v>
      </c>
      <c r="ET577" t="s">
        <v>24310</v>
      </c>
      <c r="EU577" t="s">
        <v>17962</v>
      </c>
      <c r="EZ577" t="s">
        <v>394</v>
      </c>
      <c r="FB577" t="s">
        <v>279</v>
      </c>
      <c r="FC577" t="s">
        <v>18518</v>
      </c>
      <c r="FE577" t="s">
        <v>281</v>
      </c>
      <c r="FF577" s="1"/>
      <c r="FM577" t="s">
        <v>17949</v>
      </c>
    </row>
    <row r="578" spans="1:169" x14ac:dyDescent="0.3">
      <c r="A578">
        <v>0</v>
      </c>
      <c r="B578" t="s">
        <v>17916</v>
      </c>
      <c r="C578" t="s">
        <v>17916</v>
      </c>
      <c r="E578" t="s">
        <v>17918</v>
      </c>
      <c r="F578">
        <v>46158.291666666664</v>
      </c>
      <c r="G578">
        <v>2026</v>
      </c>
      <c r="H578">
        <v>5</v>
      </c>
      <c r="I578">
        <v>16</v>
      </c>
      <c r="J578" t="s">
        <v>17963</v>
      </c>
      <c r="O578" t="s">
        <v>18000</v>
      </c>
      <c r="P578">
        <v>2026</v>
      </c>
      <c r="Q578">
        <v>5</v>
      </c>
      <c r="R578">
        <v>14</v>
      </c>
      <c r="S578" t="s">
        <v>25435</v>
      </c>
      <c r="T578" t="s">
        <v>25436</v>
      </c>
      <c r="Y578" t="s">
        <v>17916</v>
      </c>
      <c r="AB578" t="s">
        <v>251</v>
      </c>
      <c r="AC578" t="s">
        <v>17924</v>
      </c>
      <c r="AD578">
        <v>1000008240143</v>
      </c>
      <c r="AI578" t="s">
        <v>25437</v>
      </c>
      <c r="AJ578" t="s">
        <v>25438</v>
      </c>
      <c r="AK578" t="s">
        <v>693</v>
      </c>
      <c r="AM578" t="s">
        <v>25439</v>
      </c>
      <c r="AN578" t="s">
        <v>25437</v>
      </c>
      <c r="AO578" t="s">
        <v>693</v>
      </c>
      <c r="AP578" t="s">
        <v>25440</v>
      </c>
      <c r="AR578" t="s">
        <v>25439</v>
      </c>
      <c r="AS578" t="s">
        <v>25440</v>
      </c>
      <c r="AT578" t="s">
        <v>25441</v>
      </c>
      <c r="AU578" t="s">
        <v>25442</v>
      </c>
      <c r="AV578" t="s">
        <v>25443</v>
      </c>
      <c r="AW578" t="s">
        <v>230</v>
      </c>
      <c r="AX578" t="s">
        <v>230</v>
      </c>
      <c r="AY578" t="s">
        <v>380</v>
      </c>
      <c r="AZ578" t="s">
        <v>380</v>
      </c>
      <c r="BA578" t="s">
        <v>255</v>
      </c>
      <c r="BB578" s="1">
        <v>46156.780243055553</v>
      </c>
      <c r="BC578">
        <v>2026</v>
      </c>
      <c r="BD578">
        <v>5</v>
      </c>
      <c r="BE578">
        <v>14</v>
      </c>
      <c r="BF578" t="s">
        <v>18100</v>
      </c>
      <c r="BG578" t="s">
        <v>18130</v>
      </c>
      <c r="BH578" t="s">
        <v>17936</v>
      </c>
      <c r="BJ578" t="s">
        <v>25439</v>
      </c>
      <c r="BL578" t="s">
        <v>300</v>
      </c>
      <c r="BM578" t="s">
        <v>23165</v>
      </c>
      <c r="BN578" t="s">
        <v>3306</v>
      </c>
      <c r="BO578" t="s">
        <v>23166</v>
      </c>
      <c r="BP578" t="s">
        <v>2172</v>
      </c>
      <c r="BQ578" t="s">
        <v>24855</v>
      </c>
      <c r="BR578" t="s">
        <v>25444</v>
      </c>
      <c r="BS578" t="s">
        <v>18000</v>
      </c>
      <c r="BT578">
        <v>2026</v>
      </c>
      <c r="BU578">
        <v>5</v>
      </c>
      <c r="BV578">
        <v>14</v>
      </c>
      <c r="BY578" t="s">
        <v>693</v>
      </c>
      <c r="BZ578" t="s">
        <v>17943</v>
      </c>
      <c r="CA578" s="1">
        <v>46156.779861111114</v>
      </c>
      <c r="CB578" s="2">
        <v>46157</v>
      </c>
      <c r="CE578" t="s">
        <v>2810</v>
      </c>
      <c r="CY578" s="1"/>
      <c r="DQ578" t="s">
        <v>17918</v>
      </c>
      <c r="DS578" t="s">
        <v>693</v>
      </c>
      <c r="EP578" t="s">
        <v>24309</v>
      </c>
      <c r="EQ578" t="s">
        <v>255</v>
      </c>
      <c r="ER578" t="s">
        <v>17945</v>
      </c>
      <c r="ES578" t="s">
        <v>281</v>
      </c>
      <c r="ET578" t="s">
        <v>24310</v>
      </c>
      <c r="EU578" t="s">
        <v>17962</v>
      </c>
      <c r="EZ578" t="s">
        <v>270</v>
      </c>
      <c r="FB578" t="s">
        <v>281</v>
      </c>
      <c r="FD578" t="s">
        <v>17948</v>
      </c>
      <c r="FE578" t="s">
        <v>281</v>
      </c>
      <c r="FF578" s="1">
        <v>46156.800243055557</v>
      </c>
      <c r="FG578">
        <v>0.48</v>
      </c>
      <c r="FH578">
        <v>0</v>
      </c>
      <c r="FM578" t="s">
        <v>17949</v>
      </c>
    </row>
    <row r="579" spans="1:169" x14ac:dyDescent="0.3">
      <c r="A579">
        <v>0</v>
      </c>
      <c r="B579" t="s">
        <v>17916</v>
      </c>
      <c r="C579" t="s">
        <v>17916</v>
      </c>
      <c r="E579" t="s">
        <v>17918</v>
      </c>
      <c r="F579">
        <v>46157.5</v>
      </c>
      <c r="G579">
        <v>2026</v>
      </c>
      <c r="H579">
        <v>5</v>
      </c>
      <c r="I579">
        <v>15</v>
      </c>
      <c r="J579" t="s">
        <v>17919</v>
      </c>
      <c r="O579" t="s">
        <v>18000</v>
      </c>
      <c r="P579">
        <v>2026</v>
      </c>
      <c r="Q579">
        <v>5</v>
      </c>
      <c r="R579">
        <v>14</v>
      </c>
      <c r="S579" t="s">
        <v>25445</v>
      </c>
      <c r="T579" t="s">
        <v>25446</v>
      </c>
      <c r="Y579" t="s">
        <v>17916</v>
      </c>
      <c r="AB579" t="s">
        <v>251</v>
      </c>
      <c r="AC579" t="s">
        <v>17924</v>
      </c>
      <c r="AD579">
        <v>1000008240160</v>
      </c>
      <c r="AI579" t="s">
        <v>25447</v>
      </c>
      <c r="AJ579" t="s">
        <v>25448</v>
      </c>
      <c r="AK579" t="s">
        <v>693</v>
      </c>
      <c r="AM579" t="s">
        <v>25449</v>
      </c>
      <c r="AN579" t="s">
        <v>25447</v>
      </c>
      <c r="AO579" t="s">
        <v>693</v>
      </c>
      <c r="AR579" t="s">
        <v>25449</v>
      </c>
      <c r="AT579" t="s">
        <v>25450</v>
      </c>
      <c r="AU579" t="s">
        <v>25451</v>
      </c>
      <c r="AV579" t="s">
        <v>25452</v>
      </c>
      <c r="AW579" t="s">
        <v>230</v>
      </c>
      <c r="AX579" t="s">
        <v>230</v>
      </c>
      <c r="AY579" t="s">
        <v>380</v>
      </c>
      <c r="AZ579" t="s">
        <v>380</v>
      </c>
      <c r="BA579" t="s">
        <v>255</v>
      </c>
      <c r="BB579" s="1">
        <v>46156.783692129633</v>
      </c>
      <c r="BC579">
        <v>2026</v>
      </c>
      <c r="BD579">
        <v>5</v>
      </c>
      <c r="BE579">
        <v>14</v>
      </c>
      <c r="BF579" t="s">
        <v>17934</v>
      </c>
      <c r="BG579" t="s">
        <v>18130</v>
      </c>
      <c r="BH579" t="s">
        <v>17936</v>
      </c>
      <c r="BJ579" t="s">
        <v>25449</v>
      </c>
      <c r="BL579" t="s">
        <v>300</v>
      </c>
      <c r="BM579" t="s">
        <v>23165</v>
      </c>
      <c r="BN579" t="s">
        <v>3306</v>
      </c>
      <c r="BO579" t="s">
        <v>23166</v>
      </c>
      <c r="BP579" t="s">
        <v>1638</v>
      </c>
      <c r="BQ579" t="s">
        <v>25383</v>
      </c>
      <c r="BR579" t="s">
        <v>25453</v>
      </c>
      <c r="BS579" t="s">
        <v>18000</v>
      </c>
      <c r="BT579">
        <v>2026</v>
      </c>
      <c r="BU579">
        <v>5</v>
      </c>
      <c r="BV579">
        <v>14</v>
      </c>
      <c r="BY579" t="s">
        <v>693</v>
      </c>
      <c r="BZ579" t="s">
        <v>17943</v>
      </c>
      <c r="CA579" s="1">
        <v>46156.783333333333</v>
      </c>
      <c r="CB579" s="2">
        <v>46157</v>
      </c>
      <c r="CE579" t="s">
        <v>2810</v>
      </c>
      <c r="CY579" s="1"/>
      <c r="DQ579" t="s">
        <v>17918</v>
      </c>
      <c r="DS579" t="s">
        <v>693</v>
      </c>
      <c r="EP579" t="s">
        <v>24309</v>
      </c>
      <c r="EQ579" t="s">
        <v>255</v>
      </c>
      <c r="ER579" t="s">
        <v>17945</v>
      </c>
      <c r="ES579" t="s">
        <v>281</v>
      </c>
      <c r="ET579" t="s">
        <v>24310</v>
      </c>
      <c r="EU579" t="s">
        <v>17962</v>
      </c>
      <c r="EZ579" t="s">
        <v>270</v>
      </c>
      <c r="FB579" t="s">
        <v>281</v>
      </c>
      <c r="FD579" t="s">
        <v>17948</v>
      </c>
      <c r="FE579" t="s">
        <v>281</v>
      </c>
      <c r="FF579" s="1">
        <v>46156.800243055557</v>
      </c>
      <c r="FG579">
        <v>0.4</v>
      </c>
      <c r="FH579">
        <v>0</v>
      </c>
      <c r="FM579" t="s">
        <v>17949</v>
      </c>
    </row>
    <row r="580" spans="1:169" x14ac:dyDescent="0.3">
      <c r="A580">
        <v>0</v>
      </c>
      <c r="B580" t="s">
        <v>17916</v>
      </c>
      <c r="C580" t="s">
        <v>17916</v>
      </c>
      <c r="E580" t="s">
        <v>17918</v>
      </c>
      <c r="F580">
        <v>46158.291666666664</v>
      </c>
      <c r="G580">
        <v>2026</v>
      </c>
      <c r="H580">
        <v>5</v>
      </c>
      <c r="I580">
        <v>16</v>
      </c>
      <c r="J580" t="s">
        <v>17963</v>
      </c>
      <c r="O580" t="s">
        <v>18000</v>
      </c>
      <c r="P580">
        <v>2026</v>
      </c>
      <c r="Q580">
        <v>5</v>
      </c>
      <c r="R580">
        <v>14</v>
      </c>
      <c r="S580" t="s">
        <v>25454</v>
      </c>
      <c r="T580" t="s">
        <v>25455</v>
      </c>
      <c r="Y580" t="s">
        <v>17916</v>
      </c>
      <c r="AB580" t="s">
        <v>251</v>
      </c>
      <c r="AC580" t="s">
        <v>18065</v>
      </c>
      <c r="AD580">
        <v>1000008240247</v>
      </c>
      <c r="AG580" t="s">
        <v>25456</v>
      </c>
      <c r="AH580" t="s">
        <v>25457</v>
      </c>
      <c r="AI580" t="s">
        <v>25458</v>
      </c>
      <c r="AJ580" t="s">
        <v>25459</v>
      </c>
      <c r="AK580" t="s">
        <v>693</v>
      </c>
      <c r="AL580" t="s">
        <v>25456</v>
      </c>
      <c r="AN580" t="s">
        <v>25458</v>
      </c>
      <c r="AO580" t="s">
        <v>693</v>
      </c>
      <c r="AT580" t="s">
        <v>25460</v>
      </c>
      <c r="AU580" t="s">
        <v>25461</v>
      </c>
      <c r="AV580" t="s">
        <v>25462</v>
      </c>
      <c r="AW580" t="s">
        <v>230</v>
      </c>
      <c r="AX580" t="s">
        <v>230</v>
      </c>
      <c r="AY580" t="s">
        <v>380</v>
      </c>
      <c r="AZ580" t="s">
        <v>380</v>
      </c>
      <c r="BA580" t="s">
        <v>18076</v>
      </c>
      <c r="BB580" s="1">
        <v>46156.819247685184</v>
      </c>
      <c r="BC580">
        <v>2026</v>
      </c>
      <c r="BD580">
        <v>5</v>
      </c>
      <c r="BE580">
        <v>14</v>
      </c>
      <c r="BF580" t="s">
        <v>18129</v>
      </c>
      <c r="BG580" t="s">
        <v>18130</v>
      </c>
      <c r="BH580" t="s">
        <v>17936</v>
      </c>
      <c r="BJ580" t="s">
        <v>25463</v>
      </c>
      <c r="BL580" t="s">
        <v>300</v>
      </c>
      <c r="BM580" t="s">
        <v>23165</v>
      </c>
      <c r="BN580" t="s">
        <v>3306</v>
      </c>
      <c r="BO580" t="s">
        <v>23166</v>
      </c>
      <c r="BP580" t="s">
        <v>3493</v>
      </c>
      <c r="BQ580" t="s">
        <v>24601</v>
      </c>
      <c r="BR580" t="s">
        <v>25464</v>
      </c>
      <c r="BS580" t="s">
        <v>18000</v>
      </c>
      <c r="BT580">
        <v>2026</v>
      </c>
      <c r="BU580">
        <v>5</v>
      </c>
      <c r="BV580">
        <v>14</v>
      </c>
      <c r="BY580" t="s">
        <v>386</v>
      </c>
      <c r="BZ580" t="s">
        <v>18083</v>
      </c>
      <c r="CA580" s="1">
        <v>46156.818749999999</v>
      </c>
      <c r="CB580" s="2">
        <v>46157</v>
      </c>
      <c r="CE580" t="s">
        <v>2810</v>
      </c>
      <c r="CY580" s="1"/>
      <c r="DQ580" t="s">
        <v>17918</v>
      </c>
      <c r="DR580" t="s">
        <v>693</v>
      </c>
      <c r="DS580" t="s">
        <v>693</v>
      </c>
      <c r="DT580" t="s">
        <v>693</v>
      </c>
      <c r="DV580" t="s">
        <v>693</v>
      </c>
      <c r="EA580" t="s">
        <v>693</v>
      </c>
      <c r="EB580" t="s">
        <v>693</v>
      </c>
      <c r="EP580" t="s">
        <v>24309</v>
      </c>
      <c r="EQ580" t="s">
        <v>18084</v>
      </c>
      <c r="ES580" t="s">
        <v>281</v>
      </c>
      <c r="ET580" t="s">
        <v>24310</v>
      </c>
      <c r="EU580" t="s">
        <v>17962</v>
      </c>
      <c r="EZ580" t="s">
        <v>270</v>
      </c>
      <c r="FB580" t="s">
        <v>281</v>
      </c>
      <c r="FD580" t="s">
        <v>18133</v>
      </c>
      <c r="FE580" t="s">
        <v>281</v>
      </c>
      <c r="FF580" s="1">
        <v>46156.84202546296</v>
      </c>
      <c r="FG580">
        <v>0.55000000000000004</v>
      </c>
      <c r="FH580">
        <v>0</v>
      </c>
      <c r="FM580" t="s">
        <v>17949</v>
      </c>
    </row>
    <row r="581" spans="1:169" x14ac:dyDescent="0.3">
      <c r="A581">
        <v>0</v>
      </c>
      <c r="B581" t="s">
        <v>17916</v>
      </c>
      <c r="C581" t="s">
        <v>17916</v>
      </c>
      <c r="E581" t="s">
        <v>17918</v>
      </c>
      <c r="F581">
        <v>46157.5</v>
      </c>
      <c r="G581">
        <v>2026</v>
      </c>
      <c r="H581">
        <v>5</v>
      </c>
      <c r="I581">
        <v>15</v>
      </c>
      <c r="J581" t="s">
        <v>17919</v>
      </c>
      <c r="O581" t="s">
        <v>18000</v>
      </c>
      <c r="P581">
        <v>2026</v>
      </c>
      <c r="Q581">
        <v>5</v>
      </c>
      <c r="R581">
        <v>14</v>
      </c>
      <c r="S581" t="s">
        <v>25465</v>
      </c>
      <c r="T581" t="s">
        <v>25466</v>
      </c>
      <c r="Y581" t="s">
        <v>17916</v>
      </c>
      <c r="AB581" t="s">
        <v>251</v>
      </c>
      <c r="AC581" t="s">
        <v>18065</v>
      </c>
      <c r="AD581">
        <v>1000008240311</v>
      </c>
      <c r="AG581" t="s">
        <v>25467</v>
      </c>
      <c r="AH581" t="s">
        <v>25468</v>
      </c>
      <c r="AI581" t="s">
        <v>25469</v>
      </c>
      <c r="AJ581" t="s">
        <v>25470</v>
      </c>
      <c r="AK581" t="s">
        <v>693</v>
      </c>
      <c r="AL581" t="s">
        <v>25467</v>
      </c>
      <c r="AM581" t="s">
        <v>25471</v>
      </c>
      <c r="AN581" t="s">
        <v>25469</v>
      </c>
      <c r="AO581" t="s">
        <v>693</v>
      </c>
      <c r="AP581" t="s">
        <v>25471</v>
      </c>
      <c r="AR581" t="s">
        <v>25471</v>
      </c>
      <c r="AS581" t="s">
        <v>25471</v>
      </c>
      <c r="AT581" t="s">
        <v>25472</v>
      </c>
      <c r="AU581" t="s">
        <v>25473</v>
      </c>
      <c r="AV581" t="s">
        <v>25474</v>
      </c>
      <c r="AW581" t="s">
        <v>230</v>
      </c>
      <c r="AX581" t="s">
        <v>230</v>
      </c>
      <c r="AY581" t="s">
        <v>380</v>
      </c>
      <c r="AZ581" t="s">
        <v>380</v>
      </c>
      <c r="BA581" t="s">
        <v>18076</v>
      </c>
      <c r="BB581" s="1">
        <v>46156.913657407407</v>
      </c>
      <c r="BC581">
        <v>2026</v>
      </c>
      <c r="BD581">
        <v>5</v>
      </c>
      <c r="BE581">
        <v>14</v>
      </c>
      <c r="BF581" t="s">
        <v>19548</v>
      </c>
      <c r="BG581" t="s">
        <v>18130</v>
      </c>
      <c r="BH581" t="s">
        <v>17936</v>
      </c>
      <c r="BJ581" t="s">
        <v>25471</v>
      </c>
      <c r="BL581" t="s">
        <v>300</v>
      </c>
      <c r="BM581" t="s">
        <v>23165</v>
      </c>
      <c r="BN581" t="s">
        <v>3306</v>
      </c>
      <c r="BO581" t="s">
        <v>23166</v>
      </c>
      <c r="BP581" t="s">
        <v>521</v>
      </c>
      <c r="BQ581" t="s">
        <v>25475</v>
      </c>
      <c r="BR581" t="s">
        <v>25476</v>
      </c>
      <c r="BS581" t="s">
        <v>18000</v>
      </c>
      <c r="BT581">
        <v>2026</v>
      </c>
      <c r="BU581">
        <v>5</v>
      </c>
      <c r="BV581">
        <v>14</v>
      </c>
      <c r="BY581" t="s">
        <v>386</v>
      </c>
      <c r="BZ581" t="s">
        <v>18083</v>
      </c>
      <c r="CA581" s="1">
        <v>46156.913194444445</v>
      </c>
      <c r="CB581" s="2">
        <v>46157</v>
      </c>
      <c r="CE581" t="s">
        <v>2810</v>
      </c>
      <c r="CY581" s="1"/>
      <c r="DQ581" t="s">
        <v>17918</v>
      </c>
      <c r="DR581" t="s">
        <v>693</v>
      </c>
      <c r="DS581" t="s">
        <v>693</v>
      </c>
      <c r="DT581" t="s">
        <v>693</v>
      </c>
      <c r="DV581" t="s">
        <v>693</v>
      </c>
      <c r="EA581" t="s">
        <v>693</v>
      </c>
      <c r="EB581" t="s">
        <v>693</v>
      </c>
      <c r="EP581" t="s">
        <v>24309</v>
      </c>
      <c r="EQ581" t="s">
        <v>18084</v>
      </c>
      <c r="ES581" t="s">
        <v>281</v>
      </c>
      <c r="ET581" t="s">
        <v>24310</v>
      </c>
      <c r="EU581" t="s">
        <v>17962</v>
      </c>
      <c r="EZ581" t="s">
        <v>270</v>
      </c>
      <c r="FB581" t="s">
        <v>281</v>
      </c>
      <c r="FD581" t="s">
        <v>18133</v>
      </c>
      <c r="FE581" t="s">
        <v>281</v>
      </c>
      <c r="FF581" s="1">
        <v>46156.967037037037</v>
      </c>
      <c r="FG581">
        <v>1.28</v>
      </c>
      <c r="FH581">
        <v>0</v>
      </c>
      <c r="FM581" t="s">
        <v>17949</v>
      </c>
    </row>
    <row r="582" spans="1:169" x14ac:dyDescent="0.3">
      <c r="A582">
        <v>0</v>
      </c>
      <c r="B582" t="s">
        <v>17916</v>
      </c>
      <c r="C582" t="s">
        <v>17916</v>
      </c>
      <c r="E582" t="s">
        <v>17918</v>
      </c>
      <c r="F582">
        <v>46158.291666666664</v>
      </c>
      <c r="G582">
        <v>2026</v>
      </c>
      <c r="H582">
        <v>5</v>
      </c>
      <c r="I582">
        <v>16</v>
      </c>
      <c r="J582" t="s">
        <v>17963</v>
      </c>
      <c r="O582" t="s">
        <v>18000</v>
      </c>
      <c r="P582">
        <v>2026</v>
      </c>
      <c r="Q582">
        <v>5</v>
      </c>
      <c r="R582">
        <v>14</v>
      </c>
      <c r="S582" t="s">
        <v>25477</v>
      </c>
      <c r="T582" t="s">
        <v>25478</v>
      </c>
      <c r="Y582" t="s">
        <v>17916</v>
      </c>
      <c r="AB582" t="s">
        <v>251</v>
      </c>
      <c r="AC582" t="s">
        <v>17924</v>
      </c>
      <c r="AD582">
        <v>1000008228612</v>
      </c>
      <c r="AG582" t="s">
        <v>25479</v>
      </c>
      <c r="AI582" t="s">
        <v>25480</v>
      </c>
      <c r="AJ582" t="s">
        <v>25481</v>
      </c>
      <c r="AK582" t="s">
        <v>693</v>
      </c>
      <c r="AM582" t="s">
        <v>25482</v>
      </c>
      <c r="AN582" t="s">
        <v>25480</v>
      </c>
      <c r="AO582" t="s">
        <v>693</v>
      </c>
      <c r="AP582" t="s">
        <v>25483</v>
      </c>
      <c r="AR582" t="s">
        <v>25482</v>
      </c>
      <c r="AS582" t="s">
        <v>25483</v>
      </c>
      <c r="AT582" t="s">
        <v>25484</v>
      </c>
      <c r="AU582" t="s">
        <v>25485</v>
      </c>
      <c r="AV582" t="s">
        <v>25486</v>
      </c>
      <c r="AW582" t="s">
        <v>230</v>
      </c>
      <c r="AX582" t="s">
        <v>230</v>
      </c>
      <c r="AY582" t="s">
        <v>232</v>
      </c>
      <c r="AZ582" t="s">
        <v>232</v>
      </c>
      <c r="BA582" t="s">
        <v>255</v>
      </c>
      <c r="BB582" s="1">
        <v>46156.43953703704</v>
      </c>
      <c r="BC582">
        <v>2026</v>
      </c>
      <c r="BD582">
        <v>5</v>
      </c>
      <c r="BE582">
        <v>14</v>
      </c>
      <c r="BF582" t="s">
        <v>18143</v>
      </c>
      <c r="BG582" t="s">
        <v>17935</v>
      </c>
      <c r="BH582" t="s">
        <v>17936</v>
      </c>
      <c r="BJ582" t="s">
        <v>25487</v>
      </c>
      <c r="BL582" t="s">
        <v>300</v>
      </c>
      <c r="BM582" t="s">
        <v>23165</v>
      </c>
      <c r="BN582" t="s">
        <v>3306</v>
      </c>
      <c r="BO582" t="s">
        <v>23166</v>
      </c>
      <c r="BP582" t="s">
        <v>3422</v>
      </c>
      <c r="BQ582" t="s">
        <v>24685</v>
      </c>
      <c r="BR582" t="s">
        <v>25488</v>
      </c>
      <c r="BS582" t="s">
        <v>18000</v>
      </c>
      <c r="BT582">
        <v>2026</v>
      </c>
      <c r="BU582">
        <v>5</v>
      </c>
      <c r="BV582">
        <v>14</v>
      </c>
      <c r="BY582" t="s">
        <v>693</v>
      </c>
      <c r="BZ582" t="s">
        <v>17943</v>
      </c>
      <c r="CA582" s="1">
        <v>46156.438888888886</v>
      </c>
      <c r="CB582" s="2">
        <v>46156</v>
      </c>
      <c r="CE582" t="s">
        <v>2810</v>
      </c>
      <c r="CY582" s="1"/>
      <c r="DQ582" t="s">
        <v>17918</v>
      </c>
      <c r="DS582" t="s">
        <v>693</v>
      </c>
      <c r="EP582" t="s">
        <v>24309</v>
      </c>
      <c r="EQ582" t="s">
        <v>255</v>
      </c>
      <c r="ER582" t="s">
        <v>17945</v>
      </c>
      <c r="ES582" t="s">
        <v>281</v>
      </c>
      <c r="ET582" t="s">
        <v>24310</v>
      </c>
      <c r="EU582" t="s">
        <v>17962</v>
      </c>
      <c r="EZ582" t="s">
        <v>270</v>
      </c>
      <c r="FB582" t="s">
        <v>281</v>
      </c>
      <c r="FD582" t="s">
        <v>17948</v>
      </c>
      <c r="FE582" t="s">
        <v>281</v>
      </c>
      <c r="FF582" s="1">
        <v>46156.466979166667</v>
      </c>
      <c r="FG582">
        <v>0.66</v>
      </c>
      <c r="FH582">
        <v>0</v>
      </c>
      <c r="FM582" t="s">
        <v>17949</v>
      </c>
    </row>
    <row r="583" spans="1:169" x14ac:dyDescent="0.3">
      <c r="A583">
        <v>0</v>
      </c>
      <c r="B583" t="s">
        <v>17916</v>
      </c>
      <c r="C583" t="s">
        <v>17916</v>
      </c>
      <c r="E583" t="s">
        <v>17918</v>
      </c>
      <c r="F583">
        <v>46157.5</v>
      </c>
      <c r="G583">
        <v>2026</v>
      </c>
      <c r="H583">
        <v>5</v>
      </c>
      <c r="I583">
        <v>15</v>
      </c>
      <c r="O583" t="s">
        <v>18000</v>
      </c>
      <c r="P583">
        <v>2026</v>
      </c>
      <c r="Q583">
        <v>5</v>
      </c>
      <c r="R583">
        <v>14</v>
      </c>
      <c r="S583" t="s">
        <v>25489</v>
      </c>
      <c r="T583" t="s">
        <v>25490</v>
      </c>
      <c r="Y583" t="s">
        <v>17916</v>
      </c>
      <c r="AB583" t="s">
        <v>251</v>
      </c>
      <c r="AC583" t="s">
        <v>17924</v>
      </c>
      <c r="AD583">
        <v>1000008228693</v>
      </c>
      <c r="AI583" t="s">
        <v>25491</v>
      </c>
      <c r="AJ583" t="s">
        <v>25492</v>
      </c>
      <c r="AK583" t="s">
        <v>693</v>
      </c>
      <c r="AN583" t="s">
        <v>25491</v>
      </c>
      <c r="AO583" t="s">
        <v>693</v>
      </c>
      <c r="AT583" t="s">
        <v>25493</v>
      </c>
      <c r="AU583" t="s">
        <v>25494</v>
      </c>
      <c r="AV583" t="s">
        <v>25495</v>
      </c>
      <c r="AW583" t="s">
        <v>230</v>
      </c>
      <c r="AX583" t="s">
        <v>230</v>
      </c>
      <c r="AY583" t="s">
        <v>380</v>
      </c>
      <c r="AZ583" t="s">
        <v>380</v>
      </c>
      <c r="BA583" t="s">
        <v>255</v>
      </c>
      <c r="BB583" s="1">
        <v>46156.448622685188</v>
      </c>
      <c r="BC583">
        <v>2026</v>
      </c>
      <c r="BD583">
        <v>5</v>
      </c>
      <c r="BE583">
        <v>14</v>
      </c>
      <c r="BF583" t="s">
        <v>18100</v>
      </c>
      <c r="BG583" t="s">
        <v>18130</v>
      </c>
      <c r="BH583" t="s">
        <v>17936</v>
      </c>
      <c r="BJ583" t="s">
        <v>25496</v>
      </c>
      <c r="BL583" t="s">
        <v>300</v>
      </c>
      <c r="BM583" t="s">
        <v>23165</v>
      </c>
      <c r="BN583" t="s">
        <v>3306</v>
      </c>
      <c r="BO583" t="s">
        <v>23166</v>
      </c>
      <c r="BP583" t="s">
        <v>3513</v>
      </c>
      <c r="BQ583" t="s">
        <v>24504</v>
      </c>
      <c r="BR583" t="s">
        <v>25497</v>
      </c>
      <c r="BS583" t="s">
        <v>18000</v>
      </c>
      <c r="BT583">
        <v>2026</v>
      </c>
      <c r="BU583">
        <v>5</v>
      </c>
      <c r="BV583">
        <v>14</v>
      </c>
      <c r="BY583" t="s">
        <v>693</v>
      </c>
      <c r="BZ583" t="s">
        <v>17943</v>
      </c>
      <c r="CA583" s="1">
        <v>46156.448611111111</v>
      </c>
      <c r="CB583" s="2">
        <v>46156</v>
      </c>
      <c r="CE583" t="s">
        <v>2810</v>
      </c>
      <c r="CY583" s="1"/>
      <c r="DQ583" t="s">
        <v>17918</v>
      </c>
      <c r="DS583" t="s">
        <v>693</v>
      </c>
      <c r="EP583" t="s">
        <v>24309</v>
      </c>
      <c r="EQ583" t="s">
        <v>255</v>
      </c>
      <c r="ER583" t="s">
        <v>17945</v>
      </c>
      <c r="ES583" t="s">
        <v>281</v>
      </c>
      <c r="ET583" t="s">
        <v>24310</v>
      </c>
      <c r="EU583" t="s">
        <v>17962</v>
      </c>
      <c r="EZ583" t="s">
        <v>270</v>
      </c>
      <c r="FB583" t="s">
        <v>281</v>
      </c>
      <c r="FD583" t="s">
        <v>17948</v>
      </c>
      <c r="FE583" t="s">
        <v>281</v>
      </c>
      <c r="FF583" s="1">
        <v>46156.466979166667</v>
      </c>
      <c r="FG583">
        <v>0.44</v>
      </c>
      <c r="FH583">
        <v>0</v>
      </c>
      <c r="FM583" t="s">
        <v>17949</v>
      </c>
    </row>
    <row r="584" spans="1:169" x14ac:dyDescent="0.3">
      <c r="A584">
        <v>0</v>
      </c>
      <c r="B584" t="s">
        <v>17916</v>
      </c>
      <c r="C584" t="s">
        <v>17916</v>
      </c>
      <c r="E584" t="s">
        <v>17918</v>
      </c>
      <c r="F584">
        <v>46158.291666666664</v>
      </c>
      <c r="G584">
        <v>2026</v>
      </c>
      <c r="H584">
        <v>5</v>
      </c>
      <c r="I584">
        <v>16</v>
      </c>
      <c r="J584" t="s">
        <v>17963</v>
      </c>
      <c r="O584" t="s">
        <v>18000</v>
      </c>
      <c r="P584">
        <v>2026</v>
      </c>
      <c r="Q584">
        <v>5</v>
      </c>
      <c r="R584">
        <v>14</v>
      </c>
      <c r="S584" t="s">
        <v>25498</v>
      </c>
      <c r="T584" t="s">
        <v>25499</v>
      </c>
      <c r="Y584" t="s">
        <v>17916</v>
      </c>
      <c r="AB584" t="s">
        <v>251</v>
      </c>
      <c r="AC584" t="s">
        <v>17924</v>
      </c>
      <c r="AD584">
        <v>1000008228737</v>
      </c>
      <c r="AG584" t="s">
        <v>25500</v>
      </c>
      <c r="AI584" t="s">
        <v>25501</v>
      </c>
      <c r="AJ584" t="s">
        <v>25502</v>
      </c>
      <c r="AK584" t="s">
        <v>693</v>
      </c>
      <c r="AM584" t="s">
        <v>25503</v>
      </c>
      <c r="AN584" t="s">
        <v>25501</v>
      </c>
      <c r="AO584" t="s">
        <v>693</v>
      </c>
      <c r="AP584" t="s">
        <v>25503</v>
      </c>
      <c r="AR584" t="s">
        <v>25503</v>
      </c>
      <c r="AS584" t="s">
        <v>25503</v>
      </c>
      <c r="AT584" t="s">
        <v>25504</v>
      </c>
      <c r="AU584" t="s">
        <v>25505</v>
      </c>
      <c r="AV584" t="s">
        <v>25506</v>
      </c>
      <c r="AW584" t="s">
        <v>230</v>
      </c>
      <c r="AX584" t="s">
        <v>230</v>
      </c>
      <c r="AY584" t="s">
        <v>380</v>
      </c>
      <c r="AZ584" t="s">
        <v>380</v>
      </c>
      <c r="BA584" t="s">
        <v>255</v>
      </c>
      <c r="BB584" s="1">
        <v>46156.453067129631</v>
      </c>
      <c r="BC584">
        <v>2026</v>
      </c>
      <c r="BD584">
        <v>5</v>
      </c>
      <c r="BE584">
        <v>14</v>
      </c>
      <c r="BF584" t="s">
        <v>17934</v>
      </c>
      <c r="BG584" t="s">
        <v>18130</v>
      </c>
      <c r="BH584" t="s">
        <v>17936</v>
      </c>
      <c r="BJ584" t="s">
        <v>25503</v>
      </c>
      <c r="BL584" t="s">
        <v>300</v>
      </c>
      <c r="BM584" t="s">
        <v>23165</v>
      </c>
      <c r="BN584" t="s">
        <v>3306</v>
      </c>
      <c r="BO584" t="s">
        <v>23166</v>
      </c>
      <c r="BP584" t="s">
        <v>3589</v>
      </c>
      <c r="BQ584" t="s">
        <v>24936</v>
      </c>
      <c r="BR584" t="s">
        <v>25507</v>
      </c>
      <c r="BS584" t="s">
        <v>18000</v>
      </c>
      <c r="BT584">
        <v>2026</v>
      </c>
      <c r="BU584">
        <v>5</v>
      </c>
      <c r="BV584">
        <v>14</v>
      </c>
      <c r="BY584" t="s">
        <v>693</v>
      </c>
      <c r="BZ584" t="s">
        <v>17943</v>
      </c>
      <c r="CA584" s="1">
        <v>46156.452777777777</v>
      </c>
      <c r="CB584" s="2">
        <v>46156</v>
      </c>
      <c r="CE584" t="s">
        <v>2810</v>
      </c>
      <c r="CY584" s="1"/>
      <c r="DQ584" t="s">
        <v>17918</v>
      </c>
      <c r="DS584" t="s">
        <v>693</v>
      </c>
      <c r="EP584" t="s">
        <v>24309</v>
      </c>
      <c r="EQ584" t="s">
        <v>255</v>
      </c>
      <c r="ER584" t="s">
        <v>17945</v>
      </c>
      <c r="ES584" t="s">
        <v>281</v>
      </c>
      <c r="ET584" t="s">
        <v>24310</v>
      </c>
      <c r="EU584" t="s">
        <v>17962</v>
      </c>
      <c r="EZ584" t="s">
        <v>270</v>
      </c>
      <c r="FB584" t="s">
        <v>281</v>
      </c>
      <c r="FD584" t="s">
        <v>17948</v>
      </c>
      <c r="FE584" t="s">
        <v>281</v>
      </c>
      <c r="FF584" s="1">
        <v>46156.591747685183</v>
      </c>
      <c r="FG584">
        <v>3.33</v>
      </c>
      <c r="FH584">
        <v>0</v>
      </c>
      <c r="FM584" t="s">
        <v>17949</v>
      </c>
    </row>
    <row r="585" spans="1:169" x14ac:dyDescent="0.3">
      <c r="A585">
        <v>0</v>
      </c>
      <c r="B585" t="s">
        <v>17916</v>
      </c>
      <c r="C585" t="s">
        <v>17916</v>
      </c>
      <c r="E585" t="s">
        <v>17918</v>
      </c>
      <c r="F585">
        <v>46157.291666666664</v>
      </c>
      <c r="G585">
        <v>2026</v>
      </c>
      <c r="H585">
        <v>5</v>
      </c>
      <c r="I585">
        <v>15</v>
      </c>
      <c r="J585" t="s">
        <v>17963</v>
      </c>
      <c r="O585" t="s">
        <v>18000</v>
      </c>
      <c r="P585">
        <v>2026</v>
      </c>
      <c r="Q585">
        <v>5</v>
      </c>
      <c r="R585">
        <v>14</v>
      </c>
      <c r="S585" t="s">
        <v>25508</v>
      </c>
      <c r="T585" t="s">
        <v>25509</v>
      </c>
      <c r="Y585" t="s">
        <v>17916</v>
      </c>
      <c r="AB585" t="s">
        <v>251</v>
      </c>
      <c r="AC585" t="s">
        <v>17924</v>
      </c>
      <c r="AD585">
        <v>1000008228762</v>
      </c>
      <c r="AG585" t="s">
        <v>25510</v>
      </c>
      <c r="AI585" t="s">
        <v>25511</v>
      </c>
      <c r="AJ585" t="s">
        <v>25512</v>
      </c>
      <c r="AK585" t="s">
        <v>693</v>
      </c>
      <c r="AN585" t="s">
        <v>25511</v>
      </c>
      <c r="AO585" t="s">
        <v>693</v>
      </c>
      <c r="AT585" t="s">
        <v>25513</v>
      </c>
      <c r="AU585" t="s">
        <v>25514</v>
      </c>
      <c r="AV585" t="s">
        <v>25515</v>
      </c>
      <c r="AW585" t="s">
        <v>230</v>
      </c>
      <c r="AX585" t="s">
        <v>230</v>
      </c>
      <c r="AY585" t="s">
        <v>380</v>
      </c>
      <c r="AZ585" t="s">
        <v>380</v>
      </c>
      <c r="BA585" t="s">
        <v>255</v>
      </c>
      <c r="BB585" s="1">
        <v>46156.456469907411</v>
      </c>
      <c r="BC585">
        <v>2026</v>
      </c>
      <c r="BD585">
        <v>5</v>
      </c>
      <c r="BE585">
        <v>14</v>
      </c>
      <c r="BF585" t="s">
        <v>18338</v>
      </c>
      <c r="BG585" t="s">
        <v>18130</v>
      </c>
      <c r="BH585" t="s">
        <v>17936</v>
      </c>
      <c r="BJ585" t="s">
        <v>25516</v>
      </c>
      <c r="BL585" t="s">
        <v>300</v>
      </c>
      <c r="BM585" t="s">
        <v>23165</v>
      </c>
      <c r="BN585" t="s">
        <v>3306</v>
      </c>
      <c r="BO585" t="s">
        <v>23166</v>
      </c>
      <c r="BP585" t="s">
        <v>5570</v>
      </c>
      <c r="BQ585" t="s">
        <v>25517</v>
      </c>
      <c r="BR585" t="s">
        <v>25518</v>
      </c>
      <c r="BS585" t="s">
        <v>18000</v>
      </c>
      <c r="BT585">
        <v>2026</v>
      </c>
      <c r="BU585">
        <v>5</v>
      </c>
      <c r="BV585">
        <v>14</v>
      </c>
      <c r="BY585" t="s">
        <v>693</v>
      </c>
      <c r="BZ585" t="s">
        <v>17943</v>
      </c>
      <c r="CA585" s="1">
        <v>46156.456250000003</v>
      </c>
      <c r="CB585" s="2">
        <v>46156</v>
      </c>
      <c r="CE585" t="s">
        <v>2810</v>
      </c>
      <c r="CY585" s="1"/>
      <c r="DQ585" t="s">
        <v>17918</v>
      </c>
      <c r="DS585" t="s">
        <v>693</v>
      </c>
      <c r="EP585" t="s">
        <v>24309</v>
      </c>
      <c r="EQ585" t="s">
        <v>255</v>
      </c>
      <c r="ER585" t="s">
        <v>17945</v>
      </c>
      <c r="ES585" t="s">
        <v>281</v>
      </c>
      <c r="ET585" t="s">
        <v>24310</v>
      </c>
      <c r="EU585" t="s">
        <v>17962</v>
      </c>
      <c r="EZ585" t="s">
        <v>270</v>
      </c>
      <c r="FB585" t="s">
        <v>281</v>
      </c>
      <c r="FD585" t="s">
        <v>17948</v>
      </c>
      <c r="FE585" t="s">
        <v>281</v>
      </c>
      <c r="FF585" s="1">
        <v>46156.508449074077</v>
      </c>
      <c r="FG585">
        <v>1.25</v>
      </c>
      <c r="FH585">
        <v>0</v>
      </c>
      <c r="FM585" t="s">
        <v>17949</v>
      </c>
    </row>
    <row r="586" spans="1:169" x14ac:dyDescent="0.3">
      <c r="A586">
        <v>0</v>
      </c>
      <c r="B586" t="s">
        <v>17916</v>
      </c>
      <c r="C586" t="s">
        <v>17916</v>
      </c>
      <c r="E586" t="s">
        <v>17918</v>
      </c>
      <c r="F586">
        <v>46157.291666666664</v>
      </c>
      <c r="G586">
        <v>2026</v>
      </c>
      <c r="H586">
        <v>5</v>
      </c>
      <c r="I586">
        <v>15</v>
      </c>
      <c r="J586" t="s">
        <v>17963</v>
      </c>
      <c r="O586" t="s">
        <v>18000</v>
      </c>
      <c r="P586">
        <v>2026</v>
      </c>
      <c r="Q586">
        <v>5</v>
      </c>
      <c r="R586">
        <v>14</v>
      </c>
      <c r="S586" t="s">
        <v>25519</v>
      </c>
      <c r="T586" t="s">
        <v>25520</v>
      </c>
      <c r="Y586" t="s">
        <v>17916</v>
      </c>
      <c r="AB586" t="s">
        <v>251</v>
      </c>
      <c r="AC586" t="s">
        <v>18065</v>
      </c>
      <c r="AD586">
        <v>1000008228945</v>
      </c>
      <c r="AG586" t="s">
        <v>25521</v>
      </c>
      <c r="AH586" t="s">
        <v>25522</v>
      </c>
      <c r="AI586" t="s">
        <v>25523</v>
      </c>
      <c r="AJ586" t="s">
        <v>25524</v>
      </c>
      <c r="AK586" t="s">
        <v>693</v>
      </c>
      <c r="AL586" t="s">
        <v>25521</v>
      </c>
      <c r="AM586" t="s">
        <v>25525</v>
      </c>
      <c r="AN586" t="s">
        <v>25523</v>
      </c>
      <c r="AO586" t="s">
        <v>693</v>
      </c>
      <c r="AP586" t="s">
        <v>25525</v>
      </c>
      <c r="AR586" t="s">
        <v>25525</v>
      </c>
      <c r="AS586" t="s">
        <v>25525</v>
      </c>
      <c r="AT586" t="s">
        <v>25526</v>
      </c>
      <c r="AU586" t="s">
        <v>25527</v>
      </c>
      <c r="AV586" t="s">
        <v>25528</v>
      </c>
      <c r="AW586" t="s">
        <v>230</v>
      </c>
      <c r="AX586" t="s">
        <v>230</v>
      </c>
      <c r="AY586" t="s">
        <v>380</v>
      </c>
      <c r="AZ586" t="s">
        <v>380</v>
      </c>
      <c r="BA586" t="s">
        <v>18076</v>
      </c>
      <c r="BB586" s="1">
        <v>46156.482245370367</v>
      </c>
      <c r="BC586">
        <v>2026</v>
      </c>
      <c r="BD586">
        <v>5</v>
      </c>
      <c r="BE586">
        <v>14</v>
      </c>
      <c r="BF586" t="s">
        <v>18129</v>
      </c>
      <c r="BG586" t="s">
        <v>18130</v>
      </c>
      <c r="BH586" t="s">
        <v>17936</v>
      </c>
      <c r="BJ586" t="s">
        <v>25525</v>
      </c>
      <c r="BL586" t="s">
        <v>300</v>
      </c>
      <c r="BM586" t="s">
        <v>23165</v>
      </c>
      <c r="BN586" t="s">
        <v>3306</v>
      </c>
      <c r="BO586" t="s">
        <v>23166</v>
      </c>
      <c r="BP586" t="s">
        <v>3471</v>
      </c>
      <c r="BQ586" t="s">
        <v>24829</v>
      </c>
      <c r="BR586" t="s">
        <v>25529</v>
      </c>
      <c r="BS586" t="s">
        <v>18000</v>
      </c>
      <c r="BT586">
        <v>2026</v>
      </c>
      <c r="BU586">
        <v>5</v>
      </c>
      <c r="BV586">
        <v>14</v>
      </c>
      <c r="BY586" t="s">
        <v>386</v>
      </c>
      <c r="BZ586" t="s">
        <v>18083</v>
      </c>
      <c r="CA586" s="1">
        <v>46156.481944444444</v>
      </c>
      <c r="CB586" s="2">
        <v>46156</v>
      </c>
      <c r="CE586" t="s">
        <v>2810</v>
      </c>
      <c r="CY586" s="1"/>
      <c r="DQ586" t="s">
        <v>17918</v>
      </c>
      <c r="DR586" t="s">
        <v>693</v>
      </c>
      <c r="DS586" t="s">
        <v>693</v>
      </c>
      <c r="DT586" t="s">
        <v>693</v>
      </c>
      <c r="DV586" t="s">
        <v>693</v>
      </c>
      <c r="EA586" t="s">
        <v>693</v>
      </c>
      <c r="EB586" t="s">
        <v>693</v>
      </c>
      <c r="EP586" t="s">
        <v>24309</v>
      </c>
      <c r="EQ586" t="s">
        <v>18084</v>
      </c>
      <c r="ES586" t="s">
        <v>281</v>
      </c>
      <c r="ET586" t="s">
        <v>24310</v>
      </c>
      <c r="EU586" t="s">
        <v>17962</v>
      </c>
      <c r="EZ586" t="s">
        <v>270</v>
      </c>
      <c r="FB586" t="s">
        <v>281</v>
      </c>
      <c r="FD586" t="s">
        <v>18133</v>
      </c>
      <c r="FE586" t="s">
        <v>281</v>
      </c>
      <c r="FF586" s="1">
        <v>46156.675173611111</v>
      </c>
      <c r="FG586">
        <v>4.63</v>
      </c>
      <c r="FH586">
        <v>0</v>
      </c>
      <c r="FM586" t="s">
        <v>17949</v>
      </c>
    </row>
    <row r="587" spans="1:169" x14ac:dyDescent="0.3">
      <c r="A587">
        <v>0</v>
      </c>
      <c r="B587" t="s">
        <v>17916</v>
      </c>
      <c r="C587" t="s">
        <v>17916</v>
      </c>
      <c r="E587" t="s">
        <v>17918</v>
      </c>
      <c r="F587">
        <v>46157.291666666664</v>
      </c>
      <c r="G587">
        <v>2026</v>
      </c>
      <c r="H587">
        <v>5</v>
      </c>
      <c r="I587">
        <v>15</v>
      </c>
      <c r="J587" t="s">
        <v>17963</v>
      </c>
      <c r="O587" t="s">
        <v>18000</v>
      </c>
      <c r="P587">
        <v>2026</v>
      </c>
      <c r="Q587">
        <v>5</v>
      </c>
      <c r="R587">
        <v>14</v>
      </c>
      <c r="S587" t="s">
        <v>25530</v>
      </c>
      <c r="T587" t="s">
        <v>25531</v>
      </c>
      <c r="V587" t="s">
        <v>17923</v>
      </c>
      <c r="Y587" t="s">
        <v>17916</v>
      </c>
      <c r="AB587" t="s">
        <v>251</v>
      </c>
      <c r="AC587" t="s">
        <v>17924</v>
      </c>
      <c r="AD587">
        <v>1000008229114</v>
      </c>
      <c r="AI587" t="s">
        <v>25532</v>
      </c>
      <c r="AJ587" t="s">
        <v>25533</v>
      </c>
      <c r="AK587" t="s">
        <v>693</v>
      </c>
      <c r="AM587" t="s">
        <v>25534</v>
      </c>
      <c r="AN587" t="s">
        <v>25532</v>
      </c>
      <c r="AO587" t="s">
        <v>693</v>
      </c>
      <c r="AP587" t="s">
        <v>25534</v>
      </c>
      <c r="AR587" t="s">
        <v>25534</v>
      </c>
      <c r="AS587" t="s">
        <v>25534</v>
      </c>
      <c r="AT587" t="s">
        <v>25535</v>
      </c>
      <c r="AU587" t="s">
        <v>25536</v>
      </c>
      <c r="AV587" t="s">
        <v>25537</v>
      </c>
      <c r="AW587" t="s">
        <v>230</v>
      </c>
      <c r="AX587" t="s">
        <v>230</v>
      </c>
      <c r="AY587" t="s">
        <v>1322</v>
      </c>
      <c r="AZ587" t="s">
        <v>1322</v>
      </c>
      <c r="BA587" t="s">
        <v>255</v>
      </c>
      <c r="BB587" s="1">
        <v>46156.49622685185</v>
      </c>
      <c r="BC587">
        <v>2026</v>
      </c>
      <c r="BD587">
        <v>5</v>
      </c>
      <c r="BE587">
        <v>14</v>
      </c>
      <c r="BF587" t="s">
        <v>17934</v>
      </c>
      <c r="BG587" t="s">
        <v>17935</v>
      </c>
      <c r="BH587" t="s">
        <v>17936</v>
      </c>
      <c r="BJ587" t="s">
        <v>25538</v>
      </c>
      <c r="BL587" t="s">
        <v>300</v>
      </c>
      <c r="BM587" t="s">
        <v>23165</v>
      </c>
      <c r="BN587" t="s">
        <v>3306</v>
      </c>
      <c r="BO587" t="s">
        <v>23166</v>
      </c>
      <c r="BP587" t="s">
        <v>673</v>
      </c>
      <c r="BQ587" t="s">
        <v>24650</v>
      </c>
      <c r="BR587" t="s">
        <v>25539</v>
      </c>
      <c r="BS587" t="s">
        <v>18000</v>
      </c>
      <c r="BT587">
        <v>2026</v>
      </c>
      <c r="BU587">
        <v>5</v>
      </c>
      <c r="BV587">
        <v>14</v>
      </c>
      <c r="BY587" t="s">
        <v>693</v>
      </c>
      <c r="BZ587" t="s">
        <v>17943</v>
      </c>
      <c r="CA587" s="1">
        <v>46156.495833333334</v>
      </c>
      <c r="CB587" s="2">
        <v>46156</v>
      </c>
      <c r="CE587" t="s">
        <v>2810</v>
      </c>
      <c r="CY587" s="1"/>
      <c r="DQ587" t="s">
        <v>17918</v>
      </c>
      <c r="DS587" t="s">
        <v>693</v>
      </c>
      <c r="EP587" t="s">
        <v>24309</v>
      </c>
      <c r="EQ587" t="s">
        <v>255</v>
      </c>
      <c r="ER587" t="s">
        <v>17945</v>
      </c>
      <c r="ES587" t="s">
        <v>281</v>
      </c>
      <c r="ET587" t="s">
        <v>24310</v>
      </c>
      <c r="EU587" t="s">
        <v>17947</v>
      </c>
      <c r="EZ587" t="s">
        <v>270</v>
      </c>
      <c r="FB587" t="s">
        <v>281</v>
      </c>
      <c r="FD587" t="s">
        <v>17948</v>
      </c>
      <c r="FE587" t="s">
        <v>281</v>
      </c>
      <c r="FF587" s="1">
        <v>46156.508449074077</v>
      </c>
      <c r="FG587">
        <v>0.28999999999999998</v>
      </c>
      <c r="FH587">
        <v>0</v>
      </c>
      <c r="FM587" t="s">
        <v>17949</v>
      </c>
    </row>
    <row r="588" spans="1:169" x14ac:dyDescent="0.3">
      <c r="A588">
        <v>0</v>
      </c>
      <c r="B588" t="s">
        <v>17916</v>
      </c>
      <c r="C588" t="s">
        <v>17916</v>
      </c>
      <c r="E588" t="s">
        <v>17918</v>
      </c>
      <c r="F588">
        <v>46161.291666666664</v>
      </c>
      <c r="G588">
        <v>2026</v>
      </c>
      <c r="H588">
        <v>5</v>
      </c>
      <c r="I588">
        <v>19</v>
      </c>
      <c r="J588" t="s">
        <v>17963</v>
      </c>
      <c r="O588" t="s">
        <v>18000</v>
      </c>
      <c r="P588">
        <v>2026</v>
      </c>
      <c r="Q588">
        <v>5</v>
      </c>
      <c r="R588">
        <v>14</v>
      </c>
      <c r="S588" t="s">
        <v>25540</v>
      </c>
      <c r="T588" t="s">
        <v>25541</v>
      </c>
      <c r="Y588" t="s">
        <v>17916</v>
      </c>
      <c r="AB588" t="s">
        <v>251</v>
      </c>
      <c r="AC588" t="s">
        <v>17924</v>
      </c>
      <c r="AD588">
        <v>1000008229115</v>
      </c>
      <c r="AG588" t="s">
        <v>25542</v>
      </c>
      <c r="AI588" t="s">
        <v>25543</v>
      </c>
      <c r="AJ588" t="s">
        <v>25544</v>
      </c>
      <c r="AK588" t="s">
        <v>693</v>
      </c>
      <c r="AM588" t="s">
        <v>25545</v>
      </c>
      <c r="AN588" t="s">
        <v>25543</v>
      </c>
      <c r="AO588" t="s">
        <v>693</v>
      </c>
      <c r="AP588" t="s">
        <v>25546</v>
      </c>
      <c r="AR588" t="s">
        <v>25545</v>
      </c>
      <c r="AS588" t="s">
        <v>25546</v>
      </c>
      <c r="AT588" t="s">
        <v>25547</v>
      </c>
      <c r="AU588" t="s">
        <v>25548</v>
      </c>
      <c r="AV588" t="s">
        <v>25549</v>
      </c>
      <c r="AW588" t="s">
        <v>230</v>
      </c>
      <c r="AX588" t="s">
        <v>230</v>
      </c>
      <c r="AY588" t="s">
        <v>380</v>
      </c>
      <c r="AZ588" t="s">
        <v>380</v>
      </c>
      <c r="BA588" t="s">
        <v>255</v>
      </c>
      <c r="BB588" s="1">
        <v>46156.496562499997</v>
      </c>
      <c r="BC588">
        <v>2026</v>
      </c>
      <c r="BD588">
        <v>5</v>
      </c>
      <c r="BE588">
        <v>14</v>
      </c>
      <c r="BF588" t="s">
        <v>18100</v>
      </c>
      <c r="BG588" t="s">
        <v>18130</v>
      </c>
      <c r="BH588" t="s">
        <v>17936</v>
      </c>
      <c r="BJ588" t="s">
        <v>25545</v>
      </c>
      <c r="BL588" t="s">
        <v>300</v>
      </c>
      <c r="BM588" t="s">
        <v>23165</v>
      </c>
      <c r="BN588" t="s">
        <v>3306</v>
      </c>
      <c r="BO588" t="s">
        <v>23166</v>
      </c>
      <c r="BP588" t="s">
        <v>10234</v>
      </c>
      <c r="BQ588" t="s">
        <v>24574</v>
      </c>
      <c r="BR588" t="s">
        <v>25550</v>
      </c>
      <c r="BS588" t="s">
        <v>18000</v>
      </c>
      <c r="BT588">
        <v>2026</v>
      </c>
      <c r="BU588">
        <v>5</v>
      </c>
      <c r="BV588">
        <v>14</v>
      </c>
      <c r="BY588" t="s">
        <v>693</v>
      </c>
      <c r="BZ588" t="s">
        <v>17943</v>
      </c>
      <c r="CA588" s="1">
        <v>46156.496527777781</v>
      </c>
      <c r="CB588" s="2">
        <v>46156</v>
      </c>
      <c r="CE588" t="s">
        <v>2810</v>
      </c>
      <c r="CY588" s="1"/>
      <c r="DQ588" t="s">
        <v>17918</v>
      </c>
      <c r="DS588" t="s">
        <v>693</v>
      </c>
      <c r="EP588" t="s">
        <v>24309</v>
      </c>
      <c r="EQ588" t="s">
        <v>255</v>
      </c>
      <c r="ER588" t="s">
        <v>17945</v>
      </c>
      <c r="ES588" t="s">
        <v>281</v>
      </c>
      <c r="ET588" t="s">
        <v>24310</v>
      </c>
      <c r="EU588" t="s">
        <v>17962</v>
      </c>
      <c r="EZ588" t="s">
        <v>270</v>
      </c>
      <c r="FB588" t="s">
        <v>281</v>
      </c>
      <c r="FD588" t="s">
        <v>17948</v>
      </c>
      <c r="FE588" t="s">
        <v>281</v>
      </c>
      <c r="FF588" s="1">
        <v>46156.508449074077</v>
      </c>
      <c r="FG588">
        <v>0.28999999999999998</v>
      </c>
      <c r="FH588">
        <v>0</v>
      </c>
      <c r="FM588" t="s">
        <v>17949</v>
      </c>
    </row>
    <row r="589" spans="1:169" x14ac:dyDescent="0.3">
      <c r="A589">
        <v>0</v>
      </c>
      <c r="B589" t="s">
        <v>17916</v>
      </c>
      <c r="C589" t="s">
        <v>17916</v>
      </c>
      <c r="E589" t="s">
        <v>17918</v>
      </c>
      <c r="F589">
        <v>46161.291666666664</v>
      </c>
      <c r="G589">
        <v>2026</v>
      </c>
      <c r="H589">
        <v>5</v>
      </c>
      <c r="I589">
        <v>19</v>
      </c>
      <c r="J589" t="s">
        <v>17963</v>
      </c>
      <c r="O589" t="s">
        <v>18000</v>
      </c>
      <c r="P589">
        <v>2026</v>
      </c>
      <c r="Q589">
        <v>5</v>
      </c>
      <c r="R589">
        <v>14</v>
      </c>
      <c r="S589" t="s">
        <v>25551</v>
      </c>
      <c r="T589" t="s">
        <v>25552</v>
      </c>
      <c r="Y589" t="s">
        <v>17916</v>
      </c>
      <c r="AB589" t="s">
        <v>251</v>
      </c>
      <c r="AC589" t="s">
        <v>18065</v>
      </c>
      <c r="AD589">
        <v>1000008229207</v>
      </c>
      <c r="AG589" t="s">
        <v>25553</v>
      </c>
      <c r="AH589" t="s">
        <v>25554</v>
      </c>
      <c r="AI589" t="s">
        <v>25555</v>
      </c>
      <c r="AJ589" t="s">
        <v>25556</v>
      </c>
      <c r="AK589" t="s">
        <v>693</v>
      </c>
      <c r="AL589" t="s">
        <v>25553</v>
      </c>
      <c r="AN589" t="s">
        <v>25555</v>
      </c>
      <c r="AO589" t="s">
        <v>693</v>
      </c>
      <c r="AT589" t="s">
        <v>25557</v>
      </c>
      <c r="AU589" t="s">
        <v>25558</v>
      </c>
      <c r="AV589" t="s">
        <v>25559</v>
      </c>
      <c r="AW589" t="s">
        <v>230</v>
      </c>
      <c r="AX589" t="s">
        <v>230</v>
      </c>
      <c r="AY589" t="s">
        <v>380</v>
      </c>
      <c r="AZ589" t="s">
        <v>380</v>
      </c>
      <c r="BA589" t="s">
        <v>18076</v>
      </c>
      <c r="BB589" s="1">
        <v>46156.509212962963</v>
      </c>
      <c r="BC589">
        <v>2026</v>
      </c>
      <c r="BD589">
        <v>5</v>
      </c>
      <c r="BE589">
        <v>14</v>
      </c>
      <c r="BF589" t="s">
        <v>18129</v>
      </c>
      <c r="BG589" t="s">
        <v>18130</v>
      </c>
      <c r="BH589" t="s">
        <v>17936</v>
      </c>
      <c r="BJ589" t="s">
        <v>25560</v>
      </c>
      <c r="BL589" t="s">
        <v>300</v>
      </c>
      <c r="BM589" t="s">
        <v>23165</v>
      </c>
      <c r="BN589" t="s">
        <v>3306</v>
      </c>
      <c r="BO589" t="s">
        <v>23166</v>
      </c>
      <c r="BP589" t="s">
        <v>501</v>
      </c>
      <c r="BQ589" t="s">
        <v>24959</v>
      </c>
      <c r="BR589" t="s">
        <v>25561</v>
      </c>
      <c r="BS589" t="s">
        <v>18000</v>
      </c>
      <c r="BT589">
        <v>2026</v>
      </c>
      <c r="BU589">
        <v>5</v>
      </c>
      <c r="BV589">
        <v>14</v>
      </c>
      <c r="BY589" t="s">
        <v>386</v>
      </c>
      <c r="BZ589" t="s">
        <v>18083</v>
      </c>
      <c r="CA589" s="1">
        <v>46156.509027777778</v>
      </c>
      <c r="CB589" s="2">
        <v>46157</v>
      </c>
      <c r="CE589" t="s">
        <v>2810</v>
      </c>
      <c r="CY589" s="1"/>
      <c r="DQ589" t="s">
        <v>17918</v>
      </c>
      <c r="DR589" t="s">
        <v>693</v>
      </c>
      <c r="DS589" t="s">
        <v>693</v>
      </c>
      <c r="DT589" t="s">
        <v>693</v>
      </c>
      <c r="DV589" t="s">
        <v>693</v>
      </c>
      <c r="EA589" t="s">
        <v>693</v>
      </c>
      <c r="EB589" t="s">
        <v>693</v>
      </c>
      <c r="EP589" t="s">
        <v>24309</v>
      </c>
      <c r="EQ589" t="s">
        <v>18084</v>
      </c>
      <c r="ES589" t="s">
        <v>281</v>
      </c>
      <c r="ET589" t="s">
        <v>24310</v>
      </c>
      <c r="EU589" t="s">
        <v>17962</v>
      </c>
      <c r="EZ589" t="s">
        <v>270</v>
      </c>
      <c r="FB589" t="s">
        <v>281</v>
      </c>
      <c r="FD589" t="s">
        <v>18133</v>
      </c>
      <c r="FE589" t="s">
        <v>281</v>
      </c>
      <c r="FF589" s="1">
        <v>46156.716874999998</v>
      </c>
      <c r="FG589">
        <v>4.9800000000000004</v>
      </c>
      <c r="FH589">
        <v>0</v>
      </c>
      <c r="FM589" t="s">
        <v>17949</v>
      </c>
    </row>
    <row r="590" spans="1:169" x14ac:dyDescent="0.3">
      <c r="A590">
        <v>0</v>
      </c>
      <c r="B590" t="s">
        <v>17916</v>
      </c>
      <c r="C590" t="s">
        <v>17916</v>
      </c>
      <c r="E590" t="s">
        <v>17918</v>
      </c>
      <c r="F590">
        <v>46158.5</v>
      </c>
      <c r="G590">
        <v>2026</v>
      </c>
      <c r="H590">
        <v>5</v>
      </c>
      <c r="I590">
        <v>16</v>
      </c>
      <c r="J590" t="s">
        <v>17919</v>
      </c>
      <c r="O590" t="s">
        <v>18000</v>
      </c>
      <c r="P590">
        <v>2026</v>
      </c>
      <c r="Q590">
        <v>5</v>
      </c>
      <c r="R590">
        <v>14</v>
      </c>
      <c r="S590" t="s">
        <v>25562</v>
      </c>
      <c r="T590" t="s">
        <v>25563</v>
      </c>
      <c r="Y590" t="s">
        <v>17916</v>
      </c>
      <c r="AB590" t="s">
        <v>251</v>
      </c>
      <c r="AC590" t="s">
        <v>17924</v>
      </c>
      <c r="AD590">
        <v>1000008229354</v>
      </c>
      <c r="AG590" t="s">
        <v>25564</v>
      </c>
      <c r="AI590" t="s">
        <v>25565</v>
      </c>
      <c r="AJ590" t="s">
        <v>25566</v>
      </c>
      <c r="AK590" t="s">
        <v>693</v>
      </c>
      <c r="AM590" t="s">
        <v>25567</v>
      </c>
      <c r="AN590" t="s">
        <v>25565</v>
      </c>
      <c r="AO590" t="s">
        <v>693</v>
      </c>
      <c r="AP590" t="s">
        <v>18485</v>
      </c>
      <c r="AR590" t="s">
        <v>25567</v>
      </c>
      <c r="AS590" t="s">
        <v>18485</v>
      </c>
      <c r="AT590" t="s">
        <v>25568</v>
      </c>
      <c r="AU590" t="s">
        <v>25569</v>
      </c>
      <c r="AV590" t="s">
        <v>25570</v>
      </c>
      <c r="AW590" t="s">
        <v>230</v>
      </c>
      <c r="AX590" t="s">
        <v>230</v>
      </c>
      <c r="AY590" t="s">
        <v>380</v>
      </c>
      <c r="AZ590" t="s">
        <v>380</v>
      </c>
      <c r="BA590" t="s">
        <v>255</v>
      </c>
      <c r="BB590" s="1">
        <v>46156.532407407409</v>
      </c>
      <c r="BC590">
        <v>2026</v>
      </c>
      <c r="BD590">
        <v>5</v>
      </c>
      <c r="BE590">
        <v>14</v>
      </c>
      <c r="BF590" t="s">
        <v>17934</v>
      </c>
      <c r="BG590" t="s">
        <v>18130</v>
      </c>
      <c r="BH590" t="s">
        <v>17936</v>
      </c>
      <c r="BJ590" t="s">
        <v>25571</v>
      </c>
      <c r="BL590" t="s">
        <v>300</v>
      </c>
      <c r="BM590" t="s">
        <v>23165</v>
      </c>
      <c r="BN590" t="s">
        <v>3306</v>
      </c>
      <c r="BO590" t="s">
        <v>23166</v>
      </c>
      <c r="BP590" t="s">
        <v>3459</v>
      </c>
      <c r="BQ590" t="s">
        <v>24438</v>
      </c>
      <c r="BR590" t="s">
        <v>25572</v>
      </c>
      <c r="BS590" t="s">
        <v>18000</v>
      </c>
      <c r="BT590">
        <v>2026</v>
      </c>
      <c r="BU590">
        <v>5</v>
      </c>
      <c r="BV590">
        <v>14</v>
      </c>
      <c r="BY590" t="s">
        <v>693</v>
      </c>
      <c r="BZ590" t="s">
        <v>17943</v>
      </c>
      <c r="CA590" s="1">
        <v>46156.531944444447</v>
      </c>
      <c r="CB590" s="2">
        <v>46157</v>
      </c>
      <c r="CE590" t="s">
        <v>2810</v>
      </c>
      <c r="CY590" s="1"/>
      <c r="DQ590" t="s">
        <v>17918</v>
      </c>
      <c r="DS590" t="s">
        <v>693</v>
      </c>
      <c r="EP590" t="s">
        <v>24309</v>
      </c>
      <c r="EQ590" t="s">
        <v>255</v>
      </c>
      <c r="ER590" t="s">
        <v>17945</v>
      </c>
      <c r="ES590" t="s">
        <v>281</v>
      </c>
      <c r="ET590" t="s">
        <v>24310</v>
      </c>
      <c r="EU590" t="s">
        <v>17962</v>
      </c>
      <c r="EZ590" t="s">
        <v>270</v>
      </c>
      <c r="FB590" t="s">
        <v>281</v>
      </c>
      <c r="FD590" t="s">
        <v>17948</v>
      </c>
      <c r="FE590" t="s">
        <v>281</v>
      </c>
      <c r="FF590" s="1">
        <v>46156.550069444442</v>
      </c>
      <c r="FG590">
        <v>0.42</v>
      </c>
      <c r="FH590">
        <v>0</v>
      </c>
      <c r="FM590" t="s">
        <v>17949</v>
      </c>
    </row>
    <row r="591" spans="1:169" x14ac:dyDescent="0.3">
      <c r="A591">
        <v>0</v>
      </c>
      <c r="B591" t="s">
        <v>17916</v>
      </c>
      <c r="C591" t="s">
        <v>17916</v>
      </c>
      <c r="E591" t="s">
        <v>17918</v>
      </c>
      <c r="F591">
        <v>46157.5</v>
      </c>
      <c r="G591">
        <v>2026</v>
      </c>
      <c r="H591">
        <v>5</v>
      </c>
      <c r="I591">
        <v>15</v>
      </c>
      <c r="J591" t="s">
        <v>17919</v>
      </c>
      <c r="O591" t="s">
        <v>18000</v>
      </c>
      <c r="P591">
        <v>2026</v>
      </c>
      <c r="Q591">
        <v>5</v>
      </c>
      <c r="R591">
        <v>14</v>
      </c>
      <c r="S591" t="s">
        <v>25573</v>
      </c>
      <c r="T591" t="s">
        <v>25574</v>
      </c>
      <c r="Y591" t="s">
        <v>17916</v>
      </c>
      <c r="AB591" t="s">
        <v>251</v>
      </c>
      <c r="AC591" t="s">
        <v>17924</v>
      </c>
      <c r="AD591">
        <v>1000008239337</v>
      </c>
      <c r="AI591" t="s">
        <v>25575</v>
      </c>
      <c r="AJ591" t="s">
        <v>25576</v>
      </c>
      <c r="AK591" t="s">
        <v>693</v>
      </c>
      <c r="AM591" t="s">
        <v>25577</v>
      </c>
      <c r="AN591" t="s">
        <v>25575</v>
      </c>
      <c r="AO591" t="s">
        <v>693</v>
      </c>
      <c r="AR591" t="s">
        <v>25577</v>
      </c>
      <c r="AT591" t="s">
        <v>25578</v>
      </c>
      <c r="AU591" t="s">
        <v>25579</v>
      </c>
      <c r="AV591" t="s">
        <v>25580</v>
      </c>
      <c r="AW591" t="s">
        <v>230</v>
      </c>
      <c r="AX591" t="s">
        <v>230</v>
      </c>
      <c r="AY591" t="s">
        <v>380</v>
      </c>
      <c r="AZ591" t="s">
        <v>380</v>
      </c>
      <c r="BA591" t="s">
        <v>255</v>
      </c>
      <c r="BB591" s="1">
        <v>46156.707986111112</v>
      </c>
      <c r="BC591">
        <v>2026</v>
      </c>
      <c r="BD591">
        <v>5</v>
      </c>
      <c r="BE591">
        <v>14</v>
      </c>
      <c r="BF591" t="s">
        <v>17934</v>
      </c>
      <c r="BG591" t="s">
        <v>18130</v>
      </c>
      <c r="BH591" t="s">
        <v>17936</v>
      </c>
      <c r="BJ591" t="s">
        <v>25577</v>
      </c>
      <c r="BL591" t="s">
        <v>300</v>
      </c>
      <c r="BM591" t="s">
        <v>23165</v>
      </c>
      <c r="BN591" t="s">
        <v>3306</v>
      </c>
      <c r="BO591" t="s">
        <v>23166</v>
      </c>
      <c r="BP591" t="s">
        <v>1740</v>
      </c>
      <c r="BQ591" t="s">
        <v>24626</v>
      </c>
      <c r="BR591" t="s">
        <v>25581</v>
      </c>
      <c r="BS591" t="s">
        <v>18000</v>
      </c>
      <c r="BT591">
        <v>2026</v>
      </c>
      <c r="BU591">
        <v>5</v>
      </c>
      <c r="BV591">
        <v>14</v>
      </c>
      <c r="BY591" t="s">
        <v>693</v>
      </c>
      <c r="BZ591" t="s">
        <v>17943</v>
      </c>
      <c r="CA591" s="1">
        <v>46156.707638888889</v>
      </c>
      <c r="CB591" s="2">
        <v>46157</v>
      </c>
      <c r="CE591" t="s">
        <v>2810</v>
      </c>
      <c r="CY591" s="1"/>
      <c r="DQ591" t="s">
        <v>17918</v>
      </c>
      <c r="DS591" t="s">
        <v>693</v>
      </c>
      <c r="EP591" t="s">
        <v>24309</v>
      </c>
      <c r="EQ591" t="s">
        <v>255</v>
      </c>
      <c r="ER591" t="s">
        <v>17945</v>
      </c>
      <c r="ES591" t="s">
        <v>281</v>
      </c>
      <c r="ET591" t="s">
        <v>24310</v>
      </c>
      <c r="EU591" t="s">
        <v>17962</v>
      </c>
      <c r="EZ591" t="s">
        <v>270</v>
      </c>
      <c r="FB591" t="s">
        <v>281</v>
      </c>
      <c r="FD591" t="s">
        <v>17948</v>
      </c>
      <c r="FE591" t="s">
        <v>281</v>
      </c>
      <c r="FF591" s="1">
        <v>46156.75849537037</v>
      </c>
      <c r="FG591">
        <v>1.21</v>
      </c>
      <c r="FH591">
        <v>0</v>
      </c>
      <c r="FM591" t="s">
        <v>17949</v>
      </c>
    </row>
    <row r="592" spans="1:169" x14ac:dyDescent="0.3">
      <c r="A592">
        <v>0</v>
      </c>
      <c r="B592" t="s">
        <v>17916</v>
      </c>
      <c r="C592" t="s">
        <v>17916</v>
      </c>
      <c r="E592" t="s">
        <v>17918</v>
      </c>
      <c r="F592">
        <v>46158.291666666664</v>
      </c>
      <c r="G592">
        <v>2026</v>
      </c>
      <c r="H592">
        <v>5</v>
      </c>
      <c r="I592">
        <v>16</v>
      </c>
      <c r="J592" t="s">
        <v>17963</v>
      </c>
      <c r="O592" t="s">
        <v>18000</v>
      </c>
      <c r="P592">
        <v>2026</v>
      </c>
      <c r="Q592">
        <v>5</v>
      </c>
      <c r="R592">
        <v>14</v>
      </c>
      <c r="S592" t="s">
        <v>25582</v>
      </c>
      <c r="T592" t="s">
        <v>25583</v>
      </c>
      <c r="Y592" t="s">
        <v>17916</v>
      </c>
      <c r="AB592" t="s">
        <v>251</v>
      </c>
      <c r="AC592" t="s">
        <v>17924</v>
      </c>
      <c r="AD592">
        <v>1000008239370</v>
      </c>
      <c r="AG592" t="s">
        <v>25584</v>
      </c>
      <c r="AI592" t="s">
        <v>25585</v>
      </c>
      <c r="AJ592" t="s">
        <v>25586</v>
      </c>
      <c r="AK592" t="s">
        <v>693</v>
      </c>
      <c r="AN592" t="s">
        <v>25585</v>
      </c>
      <c r="AO592" t="s">
        <v>693</v>
      </c>
      <c r="AT592" t="s">
        <v>25587</v>
      </c>
      <c r="AU592" t="s">
        <v>25588</v>
      </c>
      <c r="AV592" t="s">
        <v>25589</v>
      </c>
      <c r="AW592" t="s">
        <v>230</v>
      </c>
      <c r="AX592" t="s">
        <v>230</v>
      </c>
      <c r="AY592" t="s">
        <v>380</v>
      </c>
      <c r="AZ592" t="s">
        <v>380</v>
      </c>
      <c r="BA592" t="s">
        <v>255</v>
      </c>
      <c r="BB592" s="1">
        <v>46156.709143518521</v>
      </c>
      <c r="BC592">
        <v>2026</v>
      </c>
      <c r="BD592">
        <v>5</v>
      </c>
      <c r="BE592">
        <v>14</v>
      </c>
      <c r="BF592" t="s">
        <v>18100</v>
      </c>
      <c r="BG592" t="s">
        <v>18130</v>
      </c>
      <c r="BH592" t="s">
        <v>17936</v>
      </c>
      <c r="BJ592" t="s">
        <v>25590</v>
      </c>
      <c r="BL592" t="s">
        <v>300</v>
      </c>
      <c r="BM592" t="s">
        <v>23165</v>
      </c>
      <c r="BN592" t="s">
        <v>3306</v>
      </c>
      <c r="BO592" t="s">
        <v>23166</v>
      </c>
      <c r="BP592" t="s">
        <v>3439</v>
      </c>
      <c r="BQ592" t="s">
        <v>25517</v>
      </c>
      <c r="BR592" t="s">
        <v>25591</v>
      </c>
      <c r="BS592" t="s">
        <v>18000</v>
      </c>
      <c r="BT592">
        <v>2026</v>
      </c>
      <c r="BU592">
        <v>5</v>
      </c>
      <c r="BV592">
        <v>14</v>
      </c>
      <c r="BY592" t="s">
        <v>693</v>
      </c>
      <c r="BZ592" t="s">
        <v>17943</v>
      </c>
      <c r="CA592" s="1">
        <v>46156.709027777775</v>
      </c>
      <c r="CB592" s="2">
        <v>46157</v>
      </c>
      <c r="CE592" t="s">
        <v>2810</v>
      </c>
      <c r="CY592" s="1"/>
      <c r="DQ592" t="s">
        <v>17918</v>
      </c>
      <c r="DS592" t="s">
        <v>693</v>
      </c>
      <c r="EP592" t="s">
        <v>24309</v>
      </c>
      <c r="EQ592" t="s">
        <v>255</v>
      </c>
      <c r="ER592" t="s">
        <v>17945</v>
      </c>
      <c r="ES592" t="s">
        <v>281</v>
      </c>
      <c r="ET592" t="s">
        <v>24310</v>
      </c>
      <c r="EU592" t="s">
        <v>17962</v>
      </c>
      <c r="EZ592" t="s">
        <v>270</v>
      </c>
      <c r="FB592" t="s">
        <v>281</v>
      </c>
      <c r="FD592" t="s">
        <v>17948</v>
      </c>
      <c r="FE592" t="s">
        <v>281</v>
      </c>
      <c r="FF592" s="1">
        <v>46156.75849537037</v>
      </c>
      <c r="FG592">
        <v>1.18</v>
      </c>
      <c r="FH592">
        <v>0</v>
      </c>
      <c r="FM592" t="s">
        <v>17949</v>
      </c>
    </row>
    <row r="593" spans="1:169" x14ac:dyDescent="0.3">
      <c r="A593">
        <v>0</v>
      </c>
      <c r="B593" t="s">
        <v>17916</v>
      </c>
      <c r="C593" t="s">
        <v>17916</v>
      </c>
      <c r="E593" t="s">
        <v>17918</v>
      </c>
      <c r="F593">
        <v>46157.291666666664</v>
      </c>
      <c r="G593">
        <v>2026</v>
      </c>
      <c r="H593">
        <v>5</v>
      </c>
      <c r="I593">
        <v>15</v>
      </c>
      <c r="J593" t="s">
        <v>17963</v>
      </c>
      <c r="O593" t="s">
        <v>18230</v>
      </c>
      <c r="P593">
        <v>2026</v>
      </c>
      <c r="Q593">
        <v>5</v>
      </c>
      <c r="R593">
        <v>12</v>
      </c>
      <c r="S593" t="s">
        <v>25592</v>
      </c>
      <c r="T593" t="s">
        <v>25593</v>
      </c>
      <c r="Y593" t="s">
        <v>17916</v>
      </c>
      <c r="AB593" t="s">
        <v>251</v>
      </c>
      <c r="AC593" t="s">
        <v>18065</v>
      </c>
      <c r="AD593">
        <v>1000008223519</v>
      </c>
      <c r="AG593" t="s">
        <v>25594</v>
      </c>
      <c r="AH593" t="s">
        <v>25595</v>
      </c>
      <c r="AI593" t="s">
        <v>25596</v>
      </c>
      <c r="AJ593" t="s">
        <v>25597</v>
      </c>
      <c r="AK593" t="s">
        <v>693</v>
      </c>
      <c r="AL593" t="s">
        <v>25594</v>
      </c>
      <c r="AM593" t="s">
        <v>25598</v>
      </c>
      <c r="AN593" t="s">
        <v>25596</v>
      </c>
      <c r="AO593" t="s">
        <v>693</v>
      </c>
      <c r="AP593" t="s">
        <v>25598</v>
      </c>
      <c r="AR593" t="s">
        <v>25598</v>
      </c>
      <c r="AS593" t="s">
        <v>25598</v>
      </c>
      <c r="AT593" t="s">
        <v>25599</v>
      </c>
      <c r="AU593" t="s">
        <v>25600</v>
      </c>
      <c r="AV593" t="s">
        <v>25601</v>
      </c>
      <c r="AW593" t="s">
        <v>230</v>
      </c>
      <c r="AX593" t="s">
        <v>230</v>
      </c>
      <c r="AY593" t="s">
        <v>380</v>
      </c>
      <c r="AZ593" t="s">
        <v>380</v>
      </c>
      <c r="BA593" t="s">
        <v>18076</v>
      </c>
      <c r="BB593" s="1">
        <v>46154.584421296298</v>
      </c>
      <c r="BC593">
        <v>2026</v>
      </c>
      <c r="BD593">
        <v>5</v>
      </c>
      <c r="BE593">
        <v>12</v>
      </c>
      <c r="BF593" t="s">
        <v>18077</v>
      </c>
      <c r="BG593" t="s">
        <v>18130</v>
      </c>
      <c r="BH593" t="s">
        <v>17936</v>
      </c>
      <c r="BJ593" t="s">
        <v>25602</v>
      </c>
      <c r="BL593" t="s">
        <v>300</v>
      </c>
      <c r="BM593" t="s">
        <v>23165</v>
      </c>
      <c r="BN593" t="s">
        <v>3306</v>
      </c>
      <c r="BO593" t="s">
        <v>23166</v>
      </c>
      <c r="BP593" t="s">
        <v>3515</v>
      </c>
      <c r="BQ593" t="s">
        <v>24346</v>
      </c>
      <c r="BR593" t="s">
        <v>25603</v>
      </c>
      <c r="BS593" t="s">
        <v>18230</v>
      </c>
      <c r="BT593">
        <v>2026</v>
      </c>
      <c r="BU593">
        <v>5</v>
      </c>
      <c r="BV593">
        <v>12</v>
      </c>
      <c r="BY593" t="s">
        <v>304</v>
      </c>
      <c r="BZ593" t="s">
        <v>18083</v>
      </c>
      <c r="CA593" s="1">
        <v>46154.584027777775</v>
      </c>
      <c r="CB593" s="2">
        <v>46155</v>
      </c>
      <c r="CE593" t="s">
        <v>2810</v>
      </c>
      <c r="CY593" s="1"/>
      <c r="DQ593" t="s">
        <v>17918</v>
      </c>
      <c r="DR593" t="s">
        <v>693</v>
      </c>
      <c r="DS593" t="s">
        <v>693</v>
      </c>
      <c r="DT593" t="s">
        <v>693</v>
      </c>
      <c r="DV593" t="s">
        <v>693</v>
      </c>
      <c r="EA593" t="s">
        <v>693</v>
      </c>
      <c r="EB593" t="s">
        <v>693</v>
      </c>
      <c r="EP593" t="s">
        <v>24309</v>
      </c>
      <c r="EQ593" t="s">
        <v>18084</v>
      </c>
      <c r="ES593" t="s">
        <v>281</v>
      </c>
      <c r="ET593" t="s">
        <v>24310</v>
      </c>
      <c r="EU593" t="s">
        <v>17962</v>
      </c>
      <c r="EZ593" t="s">
        <v>270</v>
      </c>
      <c r="FB593" t="s">
        <v>281</v>
      </c>
      <c r="FD593" t="s">
        <v>18087</v>
      </c>
      <c r="FE593" t="s">
        <v>281</v>
      </c>
      <c r="FF593" s="1">
        <v>46154.633402777778</v>
      </c>
      <c r="FG593">
        <v>1.18</v>
      </c>
      <c r="FH593">
        <v>0</v>
      </c>
      <c r="FI593">
        <v>1</v>
      </c>
      <c r="FM593" t="s">
        <v>17949</v>
      </c>
    </row>
    <row r="594" spans="1:169" x14ac:dyDescent="0.3">
      <c r="A594">
        <v>0</v>
      </c>
      <c r="B594" t="s">
        <v>17916</v>
      </c>
      <c r="C594" t="s">
        <v>17916</v>
      </c>
      <c r="E594" t="s">
        <v>17918</v>
      </c>
      <c r="F594">
        <v>46158.5</v>
      </c>
      <c r="G594">
        <v>2026</v>
      </c>
      <c r="H594">
        <v>5</v>
      </c>
      <c r="I594">
        <v>16</v>
      </c>
      <c r="J594" t="s">
        <v>17919</v>
      </c>
      <c r="O594" t="s">
        <v>18230</v>
      </c>
      <c r="P594">
        <v>2026</v>
      </c>
      <c r="Q594">
        <v>5</v>
      </c>
      <c r="R594">
        <v>12</v>
      </c>
      <c r="S594" t="s">
        <v>25604</v>
      </c>
      <c r="T594" t="s">
        <v>25605</v>
      </c>
      <c r="Y594" t="s">
        <v>17916</v>
      </c>
      <c r="AB594" t="s">
        <v>251</v>
      </c>
      <c r="AC594" t="s">
        <v>17924</v>
      </c>
      <c r="AD594">
        <v>1000008224549</v>
      </c>
      <c r="AG594" t="s">
        <v>25606</v>
      </c>
      <c r="AI594" t="s">
        <v>25607</v>
      </c>
      <c r="AJ594" t="s">
        <v>25608</v>
      </c>
      <c r="AK594" t="s">
        <v>693</v>
      </c>
      <c r="AN594" t="s">
        <v>25607</v>
      </c>
      <c r="AO594" t="s">
        <v>693</v>
      </c>
      <c r="AT594" t="s">
        <v>25609</v>
      </c>
      <c r="AU594" t="s">
        <v>25610</v>
      </c>
      <c r="AV594" t="s">
        <v>25611</v>
      </c>
      <c r="AW594" t="s">
        <v>230</v>
      </c>
      <c r="AX594" t="s">
        <v>230</v>
      </c>
      <c r="AY594" t="s">
        <v>380</v>
      </c>
      <c r="AZ594" t="s">
        <v>380</v>
      </c>
      <c r="BA594" t="s">
        <v>255</v>
      </c>
      <c r="BB594" s="1">
        <v>46154.730787037035</v>
      </c>
      <c r="BC594">
        <v>2026</v>
      </c>
      <c r="BD594">
        <v>5</v>
      </c>
      <c r="BE594">
        <v>12</v>
      </c>
      <c r="BF594" t="s">
        <v>17934</v>
      </c>
      <c r="BG594" t="s">
        <v>18130</v>
      </c>
      <c r="BH594" t="s">
        <v>17936</v>
      </c>
      <c r="BJ594" t="s">
        <v>25612</v>
      </c>
      <c r="BL594" t="s">
        <v>300</v>
      </c>
      <c r="BM594" t="s">
        <v>23165</v>
      </c>
      <c r="BN594" t="s">
        <v>3306</v>
      </c>
      <c r="BO594" t="s">
        <v>23166</v>
      </c>
      <c r="BP594" t="s">
        <v>3534</v>
      </c>
      <c r="BQ594" t="s">
        <v>24334</v>
      </c>
      <c r="BR594" t="s">
        <v>25613</v>
      </c>
      <c r="BS594" t="s">
        <v>18230</v>
      </c>
      <c r="BT594">
        <v>2026</v>
      </c>
      <c r="BU594">
        <v>5</v>
      </c>
      <c r="BV594">
        <v>12</v>
      </c>
      <c r="BY594" t="s">
        <v>693</v>
      </c>
      <c r="BZ594" t="s">
        <v>17943</v>
      </c>
      <c r="CA594" s="1">
        <v>46154.730555555558</v>
      </c>
      <c r="CB594" s="2">
        <v>46155</v>
      </c>
      <c r="CE594" t="s">
        <v>2810</v>
      </c>
      <c r="CY594" s="1"/>
      <c r="DQ594" t="s">
        <v>17918</v>
      </c>
      <c r="DS594" t="s">
        <v>693</v>
      </c>
      <c r="EP594" t="s">
        <v>24309</v>
      </c>
      <c r="EQ594" t="s">
        <v>255</v>
      </c>
      <c r="ER594" t="s">
        <v>17945</v>
      </c>
      <c r="ES594" t="s">
        <v>281</v>
      </c>
      <c r="ET594" t="s">
        <v>24310</v>
      </c>
      <c r="EU594" t="s">
        <v>17962</v>
      </c>
      <c r="EZ594" t="s">
        <v>270</v>
      </c>
      <c r="FB594" t="s">
        <v>281</v>
      </c>
      <c r="FD594" t="s">
        <v>17948</v>
      </c>
      <c r="FE594" t="s">
        <v>281</v>
      </c>
      <c r="FF594" s="1">
        <v>46154.758368055554</v>
      </c>
      <c r="FG594">
        <v>0.66</v>
      </c>
      <c r="FH594">
        <v>0</v>
      </c>
      <c r="FI594">
        <v>1</v>
      </c>
      <c r="FM594" t="s">
        <v>17949</v>
      </c>
    </row>
    <row r="595" spans="1:169" x14ac:dyDescent="0.3">
      <c r="A595">
        <v>0</v>
      </c>
      <c r="B595" t="s">
        <v>17916</v>
      </c>
      <c r="C595" t="s">
        <v>17916</v>
      </c>
      <c r="E595" t="s">
        <v>17918</v>
      </c>
      <c r="F595">
        <v>46158.291666666664</v>
      </c>
      <c r="G595">
        <v>2026</v>
      </c>
      <c r="H595">
        <v>5</v>
      </c>
      <c r="I595">
        <v>16</v>
      </c>
      <c r="J595" t="s">
        <v>17963</v>
      </c>
      <c r="O595" t="s">
        <v>18230</v>
      </c>
      <c r="P595">
        <v>2026</v>
      </c>
      <c r="Q595">
        <v>5</v>
      </c>
      <c r="R595">
        <v>12</v>
      </c>
      <c r="S595" t="s">
        <v>25614</v>
      </c>
      <c r="T595" t="s">
        <v>25615</v>
      </c>
      <c r="V595" t="s">
        <v>17923</v>
      </c>
      <c r="Y595" t="s">
        <v>17916</v>
      </c>
      <c r="AB595" t="s">
        <v>251</v>
      </c>
      <c r="AC595" t="s">
        <v>17924</v>
      </c>
      <c r="AD595">
        <v>1000008224767</v>
      </c>
      <c r="AF595" t="s">
        <v>25616</v>
      </c>
      <c r="AI595" t="s">
        <v>25617</v>
      </c>
      <c r="AJ595" t="s">
        <v>25618</v>
      </c>
      <c r="AK595" t="s">
        <v>693</v>
      </c>
      <c r="AN595" t="s">
        <v>25617</v>
      </c>
      <c r="AO595" t="s">
        <v>693</v>
      </c>
      <c r="AT595" t="s">
        <v>25619</v>
      </c>
      <c r="AU595" t="s">
        <v>25620</v>
      </c>
      <c r="AV595" t="s">
        <v>25621</v>
      </c>
      <c r="AW595" t="s">
        <v>230</v>
      </c>
      <c r="AX595" t="s">
        <v>230</v>
      </c>
      <c r="AY595" t="s">
        <v>380</v>
      </c>
      <c r="AZ595" t="s">
        <v>380</v>
      </c>
      <c r="BA595" t="s">
        <v>255</v>
      </c>
      <c r="BB595" s="1">
        <v>46154.789490740739</v>
      </c>
      <c r="BC595">
        <v>2026</v>
      </c>
      <c r="BD595">
        <v>5</v>
      </c>
      <c r="BE595">
        <v>12</v>
      </c>
      <c r="BF595" t="s">
        <v>17934</v>
      </c>
      <c r="BG595" t="s">
        <v>18130</v>
      </c>
      <c r="BH595" t="s">
        <v>17936</v>
      </c>
      <c r="BJ595" t="s">
        <v>25622</v>
      </c>
      <c r="BL595" t="s">
        <v>300</v>
      </c>
      <c r="BM595" t="s">
        <v>23165</v>
      </c>
      <c r="BN595" t="s">
        <v>3306</v>
      </c>
      <c r="BO595" t="s">
        <v>23166</v>
      </c>
      <c r="BP595" t="s">
        <v>1717</v>
      </c>
      <c r="BQ595" t="s">
        <v>25623</v>
      </c>
      <c r="BR595" t="s">
        <v>3535</v>
      </c>
      <c r="BS595" t="s">
        <v>18230</v>
      </c>
      <c r="BT595">
        <v>2026</v>
      </c>
      <c r="BU595">
        <v>5</v>
      </c>
      <c r="BV595">
        <v>12</v>
      </c>
      <c r="BY595" t="s">
        <v>693</v>
      </c>
      <c r="BZ595" t="s">
        <v>17943</v>
      </c>
      <c r="CA595" s="1">
        <v>46154.788888888892</v>
      </c>
      <c r="CB595" s="2">
        <v>46155</v>
      </c>
      <c r="CE595" t="s">
        <v>2810</v>
      </c>
      <c r="CY595" s="1"/>
      <c r="DQ595" t="s">
        <v>17918</v>
      </c>
      <c r="DS595" t="s">
        <v>693</v>
      </c>
      <c r="EP595" t="s">
        <v>24309</v>
      </c>
      <c r="EQ595" t="s">
        <v>255</v>
      </c>
      <c r="ER595" t="s">
        <v>17945</v>
      </c>
      <c r="ES595" t="s">
        <v>281</v>
      </c>
      <c r="ET595" t="s">
        <v>24310</v>
      </c>
      <c r="EU595" t="s">
        <v>17947</v>
      </c>
      <c r="EZ595" t="s">
        <v>270</v>
      </c>
      <c r="FB595" t="s">
        <v>281</v>
      </c>
      <c r="FD595" t="s">
        <v>17948</v>
      </c>
      <c r="FE595" t="s">
        <v>281</v>
      </c>
      <c r="FF595" s="1">
        <v>46154.841770833336</v>
      </c>
      <c r="FG595">
        <v>1.25</v>
      </c>
      <c r="FH595">
        <v>0</v>
      </c>
      <c r="FI595">
        <v>2</v>
      </c>
      <c r="FM595" t="s">
        <v>17949</v>
      </c>
    </row>
    <row r="596" spans="1:169" x14ac:dyDescent="0.3">
      <c r="A596">
        <v>0</v>
      </c>
      <c r="B596" t="s">
        <v>17916</v>
      </c>
      <c r="C596" t="s">
        <v>17916</v>
      </c>
      <c r="E596" t="s">
        <v>17918</v>
      </c>
      <c r="F596">
        <v>46157.291666666664</v>
      </c>
      <c r="G596">
        <v>2026</v>
      </c>
      <c r="H596">
        <v>5</v>
      </c>
      <c r="I596">
        <v>15</v>
      </c>
      <c r="J596" t="s">
        <v>17963</v>
      </c>
      <c r="O596" t="s">
        <v>18230</v>
      </c>
      <c r="P596">
        <v>2026</v>
      </c>
      <c r="Q596">
        <v>5</v>
      </c>
      <c r="R596">
        <v>12</v>
      </c>
      <c r="S596" t="s">
        <v>25624</v>
      </c>
      <c r="T596" t="s">
        <v>25625</v>
      </c>
      <c r="Y596" t="s">
        <v>17916</v>
      </c>
      <c r="AB596" t="s">
        <v>251</v>
      </c>
      <c r="AC596" t="s">
        <v>17924</v>
      </c>
      <c r="AD596">
        <v>1000008224821</v>
      </c>
      <c r="AI596" t="s">
        <v>25626</v>
      </c>
      <c r="AJ596" t="s">
        <v>25627</v>
      </c>
      <c r="AK596" t="s">
        <v>693</v>
      </c>
      <c r="AM596" t="s">
        <v>25628</v>
      </c>
      <c r="AN596" t="s">
        <v>25626</v>
      </c>
      <c r="AO596" t="s">
        <v>693</v>
      </c>
      <c r="AP596" t="s">
        <v>25629</v>
      </c>
      <c r="AR596" t="s">
        <v>25628</v>
      </c>
      <c r="AS596" t="s">
        <v>25629</v>
      </c>
      <c r="AT596" t="s">
        <v>25630</v>
      </c>
      <c r="AU596" t="s">
        <v>25631</v>
      </c>
      <c r="AV596" t="s">
        <v>25632</v>
      </c>
      <c r="AW596" t="s">
        <v>230</v>
      </c>
      <c r="AX596" t="s">
        <v>230</v>
      </c>
      <c r="AY596" t="s">
        <v>380</v>
      </c>
      <c r="AZ596" t="s">
        <v>380</v>
      </c>
      <c r="BA596" t="s">
        <v>255</v>
      </c>
      <c r="BB596" s="1">
        <v>46154.857870370368</v>
      </c>
      <c r="BC596">
        <v>2026</v>
      </c>
      <c r="BD596">
        <v>5</v>
      </c>
      <c r="BE596">
        <v>12</v>
      </c>
      <c r="BF596" t="s">
        <v>17934</v>
      </c>
      <c r="BG596" t="s">
        <v>18130</v>
      </c>
      <c r="BH596" t="s">
        <v>17936</v>
      </c>
      <c r="BJ596" t="s">
        <v>25628</v>
      </c>
      <c r="BL596" t="s">
        <v>300</v>
      </c>
      <c r="BM596" t="s">
        <v>23165</v>
      </c>
      <c r="BN596" t="s">
        <v>3306</v>
      </c>
      <c r="BO596" t="s">
        <v>23166</v>
      </c>
      <c r="BP596" t="s">
        <v>3537</v>
      </c>
      <c r="BQ596" t="s">
        <v>25383</v>
      </c>
      <c r="BR596" t="s">
        <v>25633</v>
      </c>
      <c r="BS596" t="s">
        <v>18230</v>
      </c>
      <c r="BT596">
        <v>2026</v>
      </c>
      <c r="BU596">
        <v>5</v>
      </c>
      <c r="BV596">
        <v>12</v>
      </c>
      <c r="BY596" t="s">
        <v>693</v>
      </c>
      <c r="BZ596" t="s">
        <v>17943</v>
      </c>
      <c r="CA596" s="1">
        <v>46154.857638888891</v>
      </c>
      <c r="CB596" s="2">
        <v>46155</v>
      </c>
      <c r="CE596" t="s">
        <v>2810</v>
      </c>
      <c r="CY596" s="1"/>
      <c r="DQ596" t="s">
        <v>17918</v>
      </c>
      <c r="DS596" t="s">
        <v>693</v>
      </c>
      <c r="EP596" t="s">
        <v>24309</v>
      </c>
      <c r="EQ596" t="s">
        <v>255</v>
      </c>
      <c r="ER596" t="s">
        <v>17945</v>
      </c>
      <c r="ES596" t="s">
        <v>281</v>
      </c>
      <c r="ET596" t="s">
        <v>24310</v>
      </c>
      <c r="EU596" t="s">
        <v>17962</v>
      </c>
      <c r="EZ596" t="s">
        <v>270</v>
      </c>
      <c r="FB596" t="s">
        <v>281</v>
      </c>
      <c r="FD596" t="s">
        <v>17948</v>
      </c>
      <c r="FE596" t="s">
        <v>281</v>
      </c>
      <c r="FF596" s="1">
        <v>46154.883923611109</v>
      </c>
      <c r="FG596">
        <v>0.63</v>
      </c>
      <c r="FH596">
        <v>0</v>
      </c>
      <c r="FI596">
        <v>1</v>
      </c>
      <c r="FM596" t="s">
        <v>17949</v>
      </c>
    </row>
    <row r="597" spans="1:169" x14ac:dyDescent="0.3">
      <c r="A597">
        <v>0</v>
      </c>
      <c r="B597" t="s">
        <v>17916</v>
      </c>
      <c r="C597" t="s">
        <v>17916</v>
      </c>
      <c r="E597" t="s">
        <v>17918</v>
      </c>
      <c r="F597">
        <v>46157.5</v>
      </c>
      <c r="G597">
        <v>2026</v>
      </c>
      <c r="H597">
        <v>5</v>
      </c>
      <c r="I597">
        <v>15</v>
      </c>
      <c r="J597" t="s">
        <v>17919</v>
      </c>
      <c r="O597" t="s">
        <v>18230</v>
      </c>
      <c r="P597">
        <v>2026</v>
      </c>
      <c r="Q597">
        <v>5</v>
      </c>
      <c r="R597">
        <v>12</v>
      </c>
      <c r="S597" t="s">
        <v>25634</v>
      </c>
      <c r="T597" t="s">
        <v>25635</v>
      </c>
      <c r="Y597" t="s">
        <v>17916</v>
      </c>
      <c r="AB597" t="s">
        <v>251</v>
      </c>
      <c r="AC597" t="s">
        <v>17924</v>
      </c>
      <c r="AD597">
        <v>1000008224855</v>
      </c>
      <c r="AI597" t="s">
        <v>25636</v>
      </c>
      <c r="AJ597" t="s">
        <v>25637</v>
      </c>
      <c r="AK597" t="s">
        <v>693</v>
      </c>
      <c r="AM597" t="s">
        <v>25638</v>
      </c>
      <c r="AN597" t="s">
        <v>25636</v>
      </c>
      <c r="AO597" t="s">
        <v>693</v>
      </c>
      <c r="AR597" t="s">
        <v>25638</v>
      </c>
      <c r="AT597" t="s">
        <v>25639</v>
      </c>
      <c r="AU597" t="s">
        <v>25640</v>
      </c>
      <c r="AV597" t="s">
        <v>25641</v>
      </c>
      <c r="AW597" t="s">
        <v>230</v>
      </c>
      <c r="AX597" t="s">
        <v>230</v>
      </c>
      <c r="AY597" t="s">
        <v>380</v>
      </c>
      <c r="AZ597" t="s">
        <v>380</v>
      </c>
      <c r="BA597" t="s">
        <v>255</v>
      </c>
      <c r="BB597" s="1">
        <v>46154.869513888887</v>
      </c>
      <c r="BC597">
        <v>2026</v>
      </c>
      <c r="BD597">
        <v>5</v>
      </c>
      <c r="BE597">
        <v>12</v>
      </c>
      <c r="BF597" t="s">
        <v>18100</v>
      </c>
      <c r="BG597" t="s">
        <v>18130</v>
      </c>
      <c r="BH597" t="s">
        <v>17936</v>
      </c>
      <c r="BJ597" t="s">
        <v>25638</v>
      </c>
      <c r="BL597" t="s">
        <v>300</v>
      </c>
      <c r="BM597" t="s">
        <v>23165</v>
      </c>
      <c r="BN597" t="s">
        <v>3306</v>
      </c>
      <c r="BO597" t="s">
        <v>23166</v>
      </c>
      <c r="BP597" t="s">
        <v>1863</v>
      </c>
      <c r="BQ597" t="s">
        <v>24615</v>
      </c>
      <c r="BR597" t="s">
        <v>25642</v>
      </c>
      <c r="BS597" t="s">
        <v>18230</v>
      </c>
      <c r="BT597">
        <v>2026</v>
      </c>
      <c r="BU597">
        <v>5</v>
      </c>
      <c r="BV597">
        <v>12</v>
      </c>
      <c r="BY597" t="s">
        <v>693</v>
      </c>
      <c r="BZ597" t="s">
        <v>17943</v>
      </c>
      <c r="CA597" s="1">
        <v>46154.869444444441</v>
      </c>
      <c r="CB597" s="2">
        <v>46155</v>
      </c>
      <c r="CE597" t="s">
        <v>2810</v>
      </c>
      <c r="CY597" s="1"/>
      <c r="DQ597" t="s">
        <v>17918</v>
      </c>
      <c r="DS597" t="s">
        <v>693</v>
      </c>
      <c r="EP597" t="s">
        <v>24309</v>
      </c>
      <c r="EQ597" t="s">
        <v>255</v>
      </c>
      <c r="ER597" t="s">
        <v>17945</v>
      </c>
      <c r="ES597" t="s">
        <v>281</v>
      </c>
      <c r="ET597" t="s">
        <v>24310</v>
      </c>
      <c r="EU597" t="s">
        <v>17962</v>
      </c>
      <c r="EZ597" t="s">
        <v>270</v>
      </c>
      <c r="FB597" t="s">
        <v>281</v>
      </c>
      <c r="FD597" t="s">
        <v>17948</v>
      </c>
      <c r="FE597" t="s">
        <v>281</v>
      </c>
      <c r="FF597" s="1">
        <v>46154.883923611109</v>
      </c>
      <c r="FG597">
        <v>0.35</v>
      </c>
      <c r="FH597">
        <v>0</v>
      </c>
      <c r="FI597">
        <v>1</v>
      </c>
      <c r="FM597" t="s">
        <v>17949</v>
      </c>
    </row>
    <row r="598" spans="1:169" x14ac:dyDescent="0.3">
      <c r="A598">
        <v>0</v>
      </c>
      <c r="B598" t="s">
        <v>17916</v>
      </c>
      <c r="C598" t="s">
        <v>17916</v>
      </c>
      <c r="E598" t="s">
        <v>17918</v>
      </c>
      <c r="F598">
        <v>46159.291666666664</v>
      </c>
      <c r="G598">
        <v>2026</v>
      </c>
      <c r="H598">
        <v>5</v>
      </c>
      <c r="I598">
        <v>17</v>
      </c>
      <c r="J598" t="s">
        <v>17963</v>
      </c>
      <c r="O598" t="s">
        <v>17964</v>
      </c>
      <c r="P598">
        <v>2026</v>
      </c>
      <c r="Q598">
        <v>5</v>
      </c>
      <c r="R598">
        <v>13</v>
      </c>
      <c r="S598" t="s">
        <v>25643</v>
      </c>
      <c r="T598" t="s">
        <v>25644</v>
      </c>
      <c r="Y598" t="s">
        <v>17916</v>
      </c>
      <c r="AB598" t="s">
        <v>251</v>
      </c>
      <c r="AC598" t="s">
        <v>18065</v>
      </c>
      <c r="AD598">
        <v>1000008225121</v>
      </c>
      <c r="AG598" t="s">
        <v>25645</v>
      </c>
      <c r="AH598" t="s">
        <v>25646</v>
      </c>
      <c r="AI598" t="s">
        <v>25647</v>
      </c>
      <c r="AJ598" t="s">
        <v>25648</v>
      </c>
      <c r="AK598" t="s">
        <v>693</v>
      </c>
      <c r="AL598" t="s">
        <v>25645</v>
      </c>
      <c r="AM598" t="s">
        <v>25649</v>
      </c>
      <c r="AN598" t="s">
        <v>25647</v>
      </c>
      <c r="AO598" t="s">
        <v>693</v>
      </c>
      <c r="AP598" t="s">
        <v>25649</v>
      </c>
      <c r="AR598" t="s">
        <v>25649</v>
      </c>
      <c r="AS598" t="s">
        <v>25649</v>
      </c>
      <c r="AT598" t="s">
        <v>25650</v>
      </c>
      <c r="AU598" t="s">
        <v>25651</v>
      </c>
      <c r="AV598" t="s">
        <v>25652</v>
      </c>
      <c r="AW598" t="s">
        <v>230</v>
      </c>
      <c r="AX598" t="s">
        <v>230</v>
      </c>
      <c r="AY598" t="s">
        <v>380</v>
      </c>
      <c r="AZ598" t="s">
        <v>380</v>
      </c>
      <c r="BA598" t="s">
        <v>18076</v>
      </c>
      <c r="BB598" s="1">
        <v>46155.3903125</v>
      </c>
      <c r="BC598">
        <v>2026</v>
      </c>
      <c r="BD598">
        <v>5</v>
      </c>
      <c r="BE598">
        <v>13</v>
      </c>
      <c r="BF598" t="s">
        <v>18129</v>
      </c>
      <c r="BG598" t="s">
        <v>18130</v>
      </c>
      <c r="BH598" t="s">
        <v>17936</v>
      </c>
      <c r="BJ598" t="s">
        <v>25653</v>
      </c>
      <c r="BL598" t="s">
        <v>300</v>
      </c>
      <c r="BM598" t="s">
        <v>23165</v>
      </c>
      <c r="BN598" t="s">
        <v>3306</v>
      </c>
      <c r="BO598" t="s">
        <v>23166</v>
      </c>
      <c r="BP598" t="s">
        <v>25654</v>
      </c>
      <c r="BQ598" t="s">
        <v>24615</v>
      </c>
      <c r="BR598" t="s">
        <v>25655</v>
      </c>
      <c r="BS598" t="s">
        <v>17964</v>
      </c>
      <c r="BT598">
        <v>2026</v>
      </c>
      <c r="BU598">
        <v>5</v>
      </c>
      <c r="BV598">
        <v>13</v>
      </c>
      <c r="BY598" t="s">
        <v>386</v>
      </c>
      <c r="BZ598" t="s">
        <v>18083</v>
      </c>
      <c r="CA598" s="1">
        <v>46155.390277777777</v>
      </c>
      <c r="CB598" s="2">
        <v>46155</v>
      </c>
      <c r="CE598" t="s">
        <v>2810</v>
      </c>
      <c r="CY598" s="1"/>
      <c r="DQ598" t="s">
        <v>17918</v>
      </c>
      <c r="DR598" t="s">
        <v>693</v>
      </c>
      <c r="DS598" t="s">
        <v>693</v>
      </c>
      <c r="DT598" t="s">
        <v>693</v>
      </c>
      <c r="DV598" t="s">
        <v>693</v>
      </c>
      <c r="EA598" t="s">
        <v>693</v>
      </c>
      <c r="EB598" t="s">
        <v>693</v>
      </c>
      <c r="EP598" t="s">
        <v>24309</v>
      </c>
      <c r="EQ598" t="s">
        <v>18084</v>
      </c>
      <c r="ES598" t="s">
        <v>281</v>
      </c>
      <c r="ET598" t="s">
        <v>24310</v>
      </c>
      <c r="EU598" t="s">
        <v>17962</v>
      </c>
      <c r="EZ598" t="s">
        <v>270</v>
      </c>
      <c r="FB598" t="s">
        <v>281</v>
      </c>
      <c r="FD598" t="s">
        <v>18133</v>
      </c>
      <c r="FE598" t="s">
        <v>281</v>
      </c>
      <c r="FF598" s="1">
        <v>46155.425219907411</v>
      </c>
      <c r="FG598">
        <v>0.84</v>
      </c>
      <c r="FH598">
        <v>0</v>
      </c>
      <c r="FI598">
        <v>1</v>
      </c>
      <c r="FM598" t="s">
        <v>17949</v>
      </c>
    </row>
    <row r="599" spans="1:169" x14ac:dyDescent="0.3">
      <c r="A599">
        <v>0</v>
      </c>
      <c r="B599" t="s">
        <v>17916</v>
      </c>
      <c r="C599" t="s">
        <v>17916</v>
      </c>
      <c r="E599" t="s">
        <v>17918</v>
      </c>
      <c r="F599">
        <v>46158.5</v>
      </c>
      <c r="G599">
        <v>2026</v>
      </c>
      <c r="H599">
        <v>5</v>
      </c>
      <c r="I599">
        <v>16</v>
      </c>
      <c r="J599" t="s">
        <v>17919</v>
      </c>
      <c r="O599" t="s">
        <v>18000</v>
      </c>
      <c r="P599">
        <v>2026</v>
      </c>
      <c r="Q599">
        <v>5</v>
      </c>
      <c r="R599">
        <v>14</v>
      </c>
      <c r="S599" t="s">
        <v>25656</v>
      </c>
      <c r="T599" t="s">
        <v>25657</v>
      </c>
      <c r="Y599" t="s">
        <v>17916</v>
      </c>
      <c r="AB599" t="s">
        <v>251</v>
      </c>
      <c r="AC599" t="s">
        <v>17924</v>
      </c>
      <c r="AD599">
        <v>1000008238935</v>
      </c>
      <c r="AG599" t="s">
        <v>25658</v>
      </c>
      <c r="AI599" t="s">
        <v>25659</v>
      </c>
      <c r="AJ599" t="s">
        <v>25660</v>
      </c>
      <c r="AK599" t="s">
        <v>693</v>
      </c>
      <c r="AM599" t="s">
        <v>25661</v>
      </c>
      <c r="AN599" t="s">
        <v>25659</v>
      </c>
      <c r="AO599" t="s">
        <v>693</v>
      </c>
      <c r="AP599" t="s">
        <v>25662</v>
      </c>
      <c r="AR599" t="s">
        <v>25661</v>
      </c>
      <c r="AS599" t="s">
        <v>25662</v>
      </c>
      <c r="AT599" t="s">
        <v>25663</v>
      </c>
      <c r="AU599" t="s">
        <v>25664</v>
      </c>
      <c r="AV599" t="s">
        <v>25665</v>
      </c>
      <c r="AW599" t="s">
        <v>230</v>
      </c>
      <c r="AX599" t="s">
        <v>230</v>
      </c>
      <c r="AY599" t="s">
        <v>1322</v>
      </c>
      <c r="AZ599" t="s">
        <v>1322</v>
      </c>
      <c r="BA599" t="s">
        <v>255</v>
      </c>
      <c r="BB599" s="1">
        <v>46156.69017361111</v>
      </c>
      <c r="BC599">
        <v>2026</v>
      </c>
      <c r="BD599">
        <v>5</v>
      </c>
      <c r="BE599">
        <v>14</v>
      </c>
      <c r="BF599" t="s">
        <v>17934</v>
      </c>
      <c r="BG599" t="s">
        <v>17935</v>
      </c>
      <c r="BH599" t="s">
        <v>17936</v>
      </c>
      <c r="BJ599" t="s">
        <v>25666</v>
      </c>
      <c r="BL599" t="s">
        <v>300</v>
      </c>
      <c r="BM599" t="s">
        <v>23165</v>
      </c>
      <c r="BN599" t="s">
        <v>3306</v>
      </c>
      <c r="BO599" t="s">
        <v>23166</v>
      </c>
      <c r="BP599" t="s">
        <v>3589</v>
      </c>
      <c r="BQ599" t="s">
        <v>24936</v>
      </c>
      <c r="BR599" t="s">
        <v>25667</v>
      </c>
      <c r="BS599" t="s">
        <v>18000</v>
      </c>
      <c r="BT599">
        <v>2026</v>
      </c>
      <c r="BU599">
        <v>5</v>
      </c>
      <c r="BV599">
        <v>14</v>
      </c>
      <c r="BY599" t="s">
        <v>693</v>
      </c>
      <c r="BZ599" t="s">
        <v>17943</v>
      </c>
      <c r="CA599" s="1">
        <v>46156.689583333333</v>
      </c>
      <c r="CB599" s="2">
        <v>46157</v>
      </c>
      <c r="CE599" t="s">
        <v>2810</v>
      </c>
      <c r="CY599" s="1"/>
      <c r="DQ599" t="s">
        <v>17918</v>
      </c>
      <c r="DS599" t="s">
        <v>693</v>
      </c>
      <c r="EP599" t="s">
        <v>24309</v>
      </c>
      <c r="EQ599" t="s">
        <v>255</v>
      </c>
      <c r="ER599" t="s">
        <v>17945</v>
      </c>
      <c r="ES599" t="s">
        <v>281</v>
      </c>
      <c r="ET599" t="s">
        <v>24310</v>
      </c>
      <c r="EU599" t="s">
        <v>17962</v>
      </c>
      <c r="EZ599" t="s">
        <v>270</v>
      </c>
      <c r="FB599" t="s">
        <v>281</v>
      </c>
      <c r="FD599" t="s">
        <v>17948</v>
      </c>
      <c r="FE599" t="s">
        <v>281</v>
      </c>
      <c r="FF599" s="1">
        <v>46156.716874999998</v>
      </c>
      <c r="FG599">
        <v>0.64</v>
      </c>
      <c r="FH599">
        <v>0</v>
      </c>
      <c r="FM599" t="s">
        <v>17949</v>
      </c>
    </row>
    <row r="600" spans="1:169" x14ac:dyDescent="0.3">
      <c r="A600">
        <v>0</v>
      </c>
      <c r="B600" t="s">
        <v>17916</v>
      </c>
      <c r="C600" t="s">
        <v>17916</v>
      </c>
      <c r="E600" t="s">
        <v>17918</v>
      </c>
      <c r="F600">
        <v>46158.291666666664</v>
      </c>
      <c r="G600">
        <v>2026</v>
      </c>
      <c r="H600">
        <v>5</v>
      </c>
      <c r="I600">
        <v>16</v>
      </c>
      <c r="J600" t="s">
        <v>17963</v>
      </c>
      <c r="O600" t="s">
        <v>18000</v>
      </c>
      <c r="P600">
        <v>2026</v>
      </c>
      <c r="Q600">
        <v>5</v>
      </c>
      <c r="R600">
        <v>14</v>
      </c>
      <c r="S600" t="s">
        <v>25668</v>
      </c>
      <c r="T600" t="s">
        <v>25669</v>
      </c>
      <c r="Y600" t="s">
        <v>17916</v>
      </c>
      <c r="AB600" t="s">
        <v>251</v>
      </c>
      <c r="AC600" t="s">
        <v>17924</v>
      </c>
      <c r="AD600">
        <v>1000008239016</v>
      </c>
      <c r="AI600" t="s">
        <v>25670</v>
      </c>
      <c r="AJ600" t="s">
        <v>25671</v>
      </c>
      <c r="AK600" t="s">
        <v>693</v>
      </c>
      <c r="AM600" t="s">
        <v>25672</v>
      </c>
      <c r="AN600" t="s">
        <v>25670</v>
      </c>
      <c r="AO600" t="s">
        <v>693</v>
      </c>
      <c r="AP600" t="s">
        <v>25672</v>
      </c>
      <c r="AR600" t="s">
        <v>25672</v>
      </c>
      <c r="AS600" t="s">
        <v>25672</v>
      </c>
      <c r="AT600" t="s">
        <v>25673</v>
      </c>
      <c r="AU600" t="s">
        <v>25674</v>
      </c>
      <c r="AV600" t="s">
        <v>25675</v>
      </c>
      <c r="AW600" t="s">
        <v>230</v>
      </c>
      <c r="AX600" t="s">
        <v>230</v>
      </c>
      <c r="AY600" t="s">
        <v>380</v>
      </c>
      <c r="AZ600" t="s">
        <v>380</v>
      </c>
      <c r="BA600" t="s">
        <v>255</v>
      </c>
      <c r="BB600" s="1">
        <v>46156.692766203705</v>
      </c>
      <c r="BC600">
        <v>2026</v>
      </c>
      <c r="BD600">
        <v>5</v>
      </c>
      <c r="BE600">
        <v>14</v>
      </c>
      <c r="BF600" t="s">
        <v>18100</v>
      </c>
      <c r="BG600" t="s">
        <v>18130</v>
      </c>
      <c r="BH600" t="s">
        <v>17936</v>
      </c>
      <c r="BJ600" t="s">
        <v>25672</v>
      </c>
      <c r="BL600" t="s">
        <v>300</v>
      </c>
      <c r="BM600" t="s">
        <v>23165</v>
      </c>
      <c r="BN600" t="s">
        <v>3306</v>
      </c>
      <c r="BO600" t="s">
        <v>23166</v>
      </c>
      <c r="BP600" t="s">
        <v>25676</v>
      </c>
      <c r="BQ600" t="s">
        <v>25475</v>
      </c>
      <c r="BR600" t="s">
        <v>25677</v>
      </c>
      <c r="BS600" t="s">
        <v>18000</v>
      </c>
      <c r="BT600">
        <v>2026</v>
      </c>
      <c r="BU600">
        <v>5</v>
      </c>
      <c r="BV600">
        <v>14</v>
      </c>
      <c r="BY600" t="s">
        <v>693</v>
      </c>
      <c r="BZ600" t="s">
        <v>17943</v>
      </c>
      <c r="CA600" s="1">
        <v>46156.692361111112</v>
      </c>
      <c r="CB600" s="2">
        <v>46157</v>
      </c>
      <c r="CE600" t="s">
        <v>2810</v>
      </c>
      <c r="CY600" s="1"/>
      <c r="DQ600" t="s">
        <v>17918</v>
      </c>
      <c r="DS600" t="s">
        <v>693</v>
      </c>
      <c r="EP600" t="s">
        <v>24309</v>
      </c>
      <c r="EQ600" t="s">
        <v>255</v>
      </c>
      <c r="ER600" t="s">
        <v>17945</v>
      </c>
      <c r="ES600" t="s">
        <v>281</v>
      </c>
      <c r="ET600" t="s">
        <v>24310</v>
      </c>
      <c r="EU600" t="s">
        <v>17962</v>
      </c>
      <c r="EZ600" t="s">
        <v>270</v>
      </c>
      <c r="FB600" t="s">
        <v>281</v>
      </c>
      <c r="FD600" t="s">
        <v>17948</v>
      </c>
      <c r="FE600" t="s">
        <v>281</v>
      </c>
      <c r="FF600" s="1">
        <v>46156.716874999998</v>
      </c>
      <c r="FG600">
        <v>0.57999999999999996</v>
      </c>
      <c r="FH600">
        <v>0</v>
      </c>
      <c r="FM600" t="s">
        <v>17949</v>
      </c>
    </row>
    <row r="601" spans="1:169" x14ac:dyDescent="0.3">
      <c r="A601">
        <v>0</v>
      </c>
      <c r="B601" t="s">
        <v>17916</v>
      </c>
      <c r="C601" t="s">
        <v>17916</v>
      </c>
      <c r="E601" t="s">
        <v>17918</v>
      </c>
      <c r="F601">
        <v>46157.5</v>
      </c>
      <c r="G601">
        <v>2026</v>
      </c>
      <c r="H601">
        <v>5</v>
      </c>
      <c r="I601">
        <v>15</v>
      </c>
      <c r="J601" t="s">
        <v>17919</v>
      </c>
      <c r="O601" t="s">
        <v>18000</v>
      </c>
      <c r="P601">
        <v>2026</v>
      </c>
      <c r="Q601">
        <v>5</v>
      </c>
      <c r="R601">
        <v>14</v>
      </c>
      <c r="S601" t="s">
        <v>25678</v>
      </c>
      <c r="T601" t="s">
        <v>25679</v>
      </c>
      <c r="Y601" t="s">
        <v>17916</v>
      </c>
      <c r="AB601" t="s">
        <v>251</v>
      </c>
      <c r="AC601" t="s">
        <v>17924</v>
      </c>
      <c r="AD601">
        <v>1000008240197</v>
      </c>
      <c r="AI601" t="s">
        <v>25680</v>
      </c>
      <c r="AJ601" t="s">
        <v>25681</v>
      </c>
      <c r="AK601" t="s">
        <v>693</v>
      </c>
      <c r="AN601" t="s">
        <v>25680</v>
      </c>
      <c r="AO601" t="s">
        <v>693</v>
      </c>
      <c r="AT601" t="s">
        <v>25682</v>
      </c>
      <c r="AU601" t="s">
        <v>25683</v>
      </c>
      <c r="AV601" t="s">
        <v>25684</v>
      </c>
      <c r="AW601" t="s">
        <v>230</v>
      </c>
      <c r="AX601" t="s">
        <v>230</v>
      </c>
      <c r="AY601" t="s">
        <v>380</v>
      </c>
      <c r="AZ601" t="s">
        <v>380</v>
      </c>
      <c r="BA601" t="s">
        <v>255</v>
      </c>
      <c r="BB601" s="1">
        <v>46156.795219907406</v>
      </c>
      <c r="BC601">
        <v>2026</v>
      </c>
      <c r="BD601">
        <v>5</v>
      </c>
      <c r="BE601">
        <v>14</v>
      </c>
      <c r="BF601" t="s">
        <v>18100</v>
      </c>
      <c r="BG601" t="s">
        <v>18130</v>
      </c>
      <c r="BH601" t="s">
        <v>17936</v>
      </c>
      <c r="BJ601" t="s">
        <v>25685</v>
      </c>
      <c r="BL601" t="s">
        <v>300</v>
      </c>
      <c r="BM601" t="s">
        <v>23165</v>
      </c>
      <c r="BN601" t="s">
        <v>3306</v>
      </c>
      <c r="BO601" t="s">
        <v>23166</v>
      </c>
      <c r="BP601" t="s">
        <v>25686</v>
      </c>
      <c r="BQ601" t="s">
        <v>25314</v>
      </c>
      <c r="BR601" t="s">
        <v>25687</v>
      </c>
      <c r="BS601" t="s">
        <v>18000</v>
      </c>
      <c r="BT601">
        <v>2026</v>
      </c>
      <c r="BU601">
        <v>5</v>
      </c>
      <c r="BV601">
        <v>14</v>
      </c>
      <c r="BY601" t="s">
        <v>693</v>
      </c>
      <c r="BZ601" t="s">
        <v>17943</v>
      </c>
      <c r="CA601" s="1">
        <v>46156.795138888891</v>
      </c>
      <c r="CB601" s="2">
        <v>46157</v>
      </c>
      <c r="CE601" t="s">
        <v>2810</v>
      </c>
      <c r="CY601" s="1"/>
      <c r="DQ601" t="s">
        <v>17918</v>
      </c>
      <c r="DS601" t="s">
        <v>693</v>
      </c>
      <c r="EP601" t="s">
        <v>24309</v>
      </c>
      <c r="EQ601" t="s">
        <v>255</v>
      </c>
      <c r="ER601" t="s">
        <v>17945</v>
      </c>
      <c r="ES601" t="s">
        <v>281</v>
      </c>
      <c r="ET601" t="s">
        <v>24310</v>
      </c>
      <c r="EU601" t="s">
        <v>17962</v>
      </c>
      <c r="EZ601" t="s">
        <v>270</v>
      </c>
      <c r="FB601" t="s">
        <v>281</v>
      </c>
      <c r="FD601" t="s">
        <v>17948</v>
      </c>
      <c r="FE601" t="s">
        <v>281</v>
      </c>
      <c r="FF601" s="1">
        <v>46156.84202546296</v>
      </c>
      <c r="FG601">
        <v>1.1200000000000001</v>
      </c>
      <c r="FH601">
        <v>0</v>
      </c>
      <c r="FM601" t="s">
        <v>17949</v>
      </c>
    </row>
    <row r="602" spans="1:169" x14ac:dyDescent="0.3">
      <c r="A602">
        <v>0</v>
      </c>
      <c r="B602" t="s">
        <v>17917</v>
      </c>
      <c r="C602" t="s">
        <v>17917</v>
      </c>
      <c r="D602" t="s">
        <v>18293</v>
      </c>
      <c r="E602" t="s">
        <v>17918</v>
      </c>
      <c r="F602">
        <v>46157.5</v>
      </c>
      <c r="G602">
        <v>2026</v>
      </c>
      <c r="H602">
        <v>5</v>
      </c>
      <c r="I602">
        <v>15</v>
      </c>
      <c r="J602" t="s">
        <v>17919</v>
      </c>
      <c r="O602" t="s">
        <v>17964</v>
      </c>
      <c r="P602">
        <v>2026</v>
      </c>
      <c r="Q602">
        <v>5</v>
      </c>
      <c r="R602">
        <v>13</v>
      </c>
      <c r="S602" t="s">
        <v>25688</v>
      </c>
      <c r="T602" t="s">
        <v>25689</v>
      </c>
      <c r="Y602" t="s">
        <v>17916</v>
      </c>
      <c r="AB602" t="s">
        <v>251</v>
      </c>
      <c r="AC602" t="s">
        <v>18065</v>
      </c>
      <c r="AD602">
        <v>1000008225480</v>
      </c>
      <c r="AF602" t="s">
        <v>25690</v>
      </c>
      <c r="AI602" t="s">
        <v>25691</v>
      </c>
      <c r="AJ602" t="s">
        <v>25692</v>
      </c>
      <c r="AK602" t="s">
        <v>693</v>
      </c>
      <c r="AL602" t="s">
        <v>25693</v>
      </c>
      <c r="AM602" t="s">
        <v>25690</v>
      </c>
      <c r="AN602" t="s">
        <v>25691</v>
      </c>
      <c r="AO602" t="s">
        <v>693</v>
      </c>
      <c r="AP602" t="s">
        <v>25690</v>
      </c>
      <c r="AR602" t="s">
        <v>25690</v>
      </c>
      <c r="AS602" t="s">
        <v>25690</v>
      </c>
      <c r="AT602" t="s">
        <v>25694</v>
      </c>
      <c r="AU602" t="s">
        <v>25695</v>
      </c>
      <c r="AV602" t="s">
        <v>25696</v>
      </c>
      <c r="AW602" t="s">
        <v>230</v>
      </c>
      <c r="AX602" t="s">
        <v>230</v>
      </c>
      <c r="AY602" t="s">
        <v>232</v>
      </c>
      <c r="AZ602" t="s">
        <v>232</v>
      </c>
      <c r="BA602" t="s">
        <v>18076</v>
      </c>
      <c r="BB602" s="1">
        <v>46155.445381944446</v>
      </c>
      <c r="BC602">
        <v>2026</v>
      </c>
      <c r="BD602">
        <v>5</v>
      </c>
      <c r="BE602">
        <v>13</v>
      </c>
      <c r="BF602" t="s">
        <v>18129</v>
      </c>
      <c r="BG602" t="s">
        <v>17935</v>
      </c>
      <c r="BH602" t="s">
        <v>17936</v>
      </c>
      <c r="BJ602" t="s">
        <v>25690</v>
      </c>
      <c r="BL602" t="s">
        <v>300</v>
      </c>
      <c r="BM602" t="s">
        <v>23165</v>
      </c>
      <c r="BN602" t="s">
        <v>3306</v>
      </c>
      <c r="BO602" t="s">
        <v>23166</v>
      </c>
      <c r="BP602" t="s">
        <v>3439</v>
      </c>
      <c r="BQ602" t="s">
        <v>25167</v>
      </c>
      <c r="BR602" t="s">
        <v>25697</v>
      </c>
      <c r="BS602" t="s">
        <v>17964</v>
      </c>
      <c r="BT602">
        <v>2026</v>
      </c>
      <c r="BU602">
        <v>5</v>
      </c>
      <c r="BV602">
        <v>13</v>
      </c>
      <c r="BZ602" t="s">
        <v>18083</v>
      </c>
      <c r="CA602" s="1">
        <v>46155.445138888892</v>
      </c>
      <c r="CB602" s="2">
        <v>46155</v>
      </c>
      <c r="CE602" t="s">
        <v>2810</v>
      </c>
      <c r="CY602" s="1"/>
      <c r="DQ602" t="s">
        <v>17918</v>
      </c>
      <c r="DR602" t="s">
        <v>693</v>
      </c>
      <c r="DS602" t="s">
        <v>693</v>
      </c>
      <c r="DT602" t="s">
        <v>693</v>
      </c>
      <c r="DV602" t="s">
        <v>693</v>
      </c>
      <c r="EA602" t="s">
        <v>693</v>
      </c>
      <c r="EP602" t="s">
        <v>24309</v>
      </c>
      <c r="EQ602" t="s">
        <v>18084</v>
      </c>
      <c r="ES602" t="s">
        <v>281</v>
      </c>
      <c r="ET602" t="s">
        <v>24310</v>
      </c>
      <c r="EU602" t="s">
        <v>17962</v>
      </c>
      <c r="EZ602" t="s">
        <v>394</v>
      </c>
      <c r="FB602" t="s">
        <v>279</v>
      </c>
      <c r="FC602" t="s">
        <v>18518</v>
      </c>
      <c r="FE602" t="s">
        <v>281</v>
      </c>
      <c r="FF602" s="1"/>
      <c r="FI602">
        <v>1</v>
      </c>
      <c r="FM602" t="s">
        <v>17949</v>
      </c>
    </row>
    <row r="603" spans="1:169" x14ac:dyDescent="0.3">
      <c r="A603">
        <v>0</v>
      </c>
      <c r="B603" t="s">
        <v>17916</v>
      </c>
      <c r="C603" t="s">
        <v>17916</v>
      </c>
      <c r="E603" t="s">
        <v>17918</v>
      </c>
      <c r="F603">
        <v>46157.291666666664</v>
      </c>
      <c r="G603">
        <v>2026</v>
      </c>
      <c r="H603">
        <v>5</v>
      </c>
      <c r="I603">
        <v>15</v>
      </c>
      <c r="J603" t="s">
        <v>17963</v>
      </c>
      <c r="O603" t="s">
        <v>17964</v>
      </c>
      <c r="P603">
        <v>2026</v>
      </c>
      <c r="Q603">
        <v>5</v>
      </c>
      <c r="R603">
        <v>13</v>
      </c>
      <c r="S603" t="s">
        <v>25698</v>
      </c>
      <c r="T603" t="s">
        <v>25699</v>
      </c>
      <c r="Y603" t="s">
        <v>17916</v>
      </c>
      <c r="AB603" t="s">
        <v>251</v>
      </c>
      <c r="AC603" t="s">
        <v>18065</v>
      </c>
      <c r="AD603">
        <v>1000008225503</v>
      </c>
      <c r="AG603" t="s">
        <v>25700</v>
      </c>
      <c r="AH603" t="s">
        <v>25701</v>
      </c>
      <c r="AI603" t="s">
        <v>25702</v>
      </c>
      <c r="AJ603" t="s">
        <v>25703</v>
      </c>
      <c r="AK603" t="s">
        <v>693</v>
      </c>
      <c r="AL603" t="s">
        <v>25700</v>
      </c>
      <c r="AN603" t="s">
        <v>25702</v>
      </c>
      <c r="AO603" t="s">
        <v>693</v>
      </c>
      <c r="AT603" t="s">
        <v>25704</v>
      </c>
      <c r="AU603" t="s">
        <v>25705</v>
      </c>
      <c r="AV603" t="s">
        <v>25706</v>
      </c>
      <c r="AW603" t="s">
        <v>230</v>
      </c>
      <c r="AX603" t="s">
        <v>230</v>
      </c>
      <c r="AY603" t="s">
        <v>380</v>
      </c>
      <c r="AZ603" t="s">
        <v>380</v>
      </c>
      <c r="BA603" t="s">
        <v>18076</v>
      </c>
      <c r="BB603" s="1">
        <v>46155.448437500003</v>
      </c>
      <c r="BC603">
        <v>2026</v>
      </c>
      <c r="BD603">
        <v>5</v>
      </c>
      <c r="BE603">
        <v>13</v>
      </c>
      <c r="BF603" t="s">
        <v>20419</v>
      </c>
      <c r="BG603" t="s">
        <v>18130</v>
      </c>
      <c r="BH603" t="s">
        <v>17936</v>
      </c>
      <c r="BJ603" t="s">
        <v>25707</v>
      </c>
      <c r="BL603" t="s">
        <v>300</v>
      </c>
      <c r="BM603" t="s">
        <v>23165</v>
      </c>
      <c r="BN603" t="s">
        <v>3306</v>
      </c>
      <c r="BO603" t="s">
        <v>23166</v>
      </c>
      <c r="BP603" t="s">
        <v>1243</v>
      </c>
      <c r="BQ603" t="s">
        <v>24392</v>
      </c>
      <c r="BR603" t="s">
        <v>25708</v>
      </c>
      <c r="BS603" t="s">
        <v>17964</v>
      </c>
      <c r="BT603">
        <v>2026</v>
      </c>
      <c r="BU603">
        <v>5</v>
      </c>
      <c r="BV603">
        <v>13</v>
      </c>
      <c r="BY603" t="s">
        <v>304</v>
      </c>
      <c r="BZ603" t="s">
        <v>18083</v>
      </c>
      <c r="CA603" s="1">
        <v>46155.447916666664</v>
      </c>
      <c r="CB603" s="2">
        <v>46155</v>
      </c>
      <c r="CE603" t="s">
        <v>2810</v>
      </c>
      <c r="CY603" s="1"/>
      <c r="DQ603" t="s">
        <v>17918</v>
      </c>
      <c r="DR603" t="s">
        <v>693</v>
      </c>
      <c r="DS603" t="s">
        <v>693</v>
      </c>
      <c r="DT603" t="s">
        <v>693</v>
      </c>
      <c r="DV603" t="s">
        <v>693</v>
      </c>
      <c r="EA603" t="s">
        <v>693</v>
      </c>
      <c r="EB603" t="s">
        <v>693</v>
      </c>
      <c r="EP603" t="s">
        <v>24309</v>
      </c>
      <c r="EQ603" t="s">
        <v>18084</v>
      </c>
      <c r="ES603" t="s">
        <v>281</v>
      </c>
      <c r="ET603" t="s">
        <v>24310</v>
      </c>
      <c r="EU603" t="s">
        <v>17962</v>
      </c>
      <c r="EZ603" t="s">
        <v>270</v>
      </c>
      <c r="FB603" t="s">
        <v>281</v>
      </c>
      <c r="FD603" t="s">
        <v>18087</v>
      </c>
      <c r="FE603" t="s">
        <v>281</v>
      </c>
      <c r="FF603" s="1">
        <v>46155.467083333337</v>
      </c>
      <c r="FG603">
        <v>0.45</v>
      </c>
      <c r="FH603">
        <v>0</v>
      </c>
      <c r="FI603">
        <v>1</v>
      </c>
      <c r="FM603" t="s">
        <v>17949</v>
      </c>
    </row>
    <row r="604" spans="1:169" x14ac:dyDescent="0.3">
      <c r="A604">
        <v>0</v>
      </c>
      <c r="B604" t="s">
        <v>17916</v>
      </c>
      <c r="C604" t="s">
        <v>17916</v>
      </c>
      <c r="E604" t="s">
        <v>17918</v>
      </c>
      <c r="F604">
        <v>46159.5</v>
      </c>
      <c r="G604">
        <v>2026</v>
      </c>
      <c r="H604">
        <v>5</v>
      </c>
      <c r="I604">
        <v>17</v>
      </c>
      <c r="J604" t="s">
        <v>17919</v>
      </c>
      <c r="O604" t="s">
        <v>17964</v>
      </c>
      <c r="P604">
        <v>2026</v>
      </c>
      <c r="Q604">
        <v>5</v>
      </c>
      <c r="R604">
        <v>13</v>
      </c>
      <c r="S604" t="s">
        <v>25709</v>
      </c>
      <c r="T604" t="s">
        <v>25710</v>
      </c>
      <c r="Y604" t="s">
        <v>17916</v>
      </c>
      <c r="AB604" t="s">
        <v>251</v>
      </c>
      <c r="AC604" t="s">
        <v>17924</v>
      </c>
      <c r="AD604">
        <v>1000008225937</v>
      </c>
      <c r="AG604" t="s">
        <v>25711</v>
      </c>
      <c r="AI604" t="s">
        <v>25712</v>
      </c>
      <c r="AJ604" t="s">
        <v>25713</v>
      </c>
      <c r="AK604" t="s">
        <v>693</v>
      </c>
      <c r="AM604" t="s">
        <v>18071</v>
      </c>
      <c r="AN604" t="s">
        <v>25712</v>
      </c>
      <c r="AO604" t="s">
        <v>693</v>
      </c>
      <c r="AR604" t="s">
        <v>18071</v>
      </c>
      <c r="AT604" t="s">
        <v>25714</v>
      </c>
      <c r="AU604" t="s">
        <v>25715</v>
      </c>
      <c r="AV604" t="s">
        <v>25716</v>
      </c>
      <c r="AW604" t="s">
        <v>230</v>
      </c>
      <c r="AX604" t="s">
        <v>230</v>
      </c>
      <c r="AY604" t="s">
        <v>380</v>
      </c>
      <c r="AZ604" t="s">
        <v>380</v>
      </c>
      <c r="BA604" t="s">
        <v>255</v>
      </c>
      <c r="BB604" s="1">
        <v>46155.501967592594</v>
      </c>
      <c r="BC604">
        <v>2026</v>
      </c>
      <c r="BD604">
        <v>5</v>
      </c>
      <c r="BE604">
        <v>13</v>
      </c>
      <c r="BF604" t="s">
        <v>17934</v>
      </c>
      <c r="BG604" t="s">
        <v>18130</v>
      </c>
      <c r="BH604" t="s">
        <v>17936</v>
      </c>
      <c r="BJ604" t="s">
        <v>25717</v>
      </c>
      <c r="BL604" t="s">
        <v>300</v>
      </c>
      <c r="BM604" t="s">
        <v>23165</v>
      </c>
      <c r="BN604" t="s">
        <v>3306</v>
      </c>
      <c r="BO604" t="s">
        <v>23166</v>
      </c>
      <c r="BP604" t="s">
        <v>3577</v>
      </c>
      <c r="BQ604" t="s">
        <v>24866</v>
      </c>
      <c r="BR604" t="s">
        <v>25718</v>
      </c>
      <c r="BS604" t="s">
        <v>17964</v>
      </c>
      <c r="BT604">
        <v>2026</v>
      </c>
      <c r="BU604">
        <v>5</v>
      </c>
      <c r="BV604">
        <v>13</v>
      </c>
      <c r="BY604" t="s">
        <v>693</v>
      </c>
      <c r="BZ604" t="s">
        <v>17943</v>
      </c>
      <c r="CA604" s="1">
        <v>46155.501388888886</v>
      </c>
      <c r="CB604" s="2">
        <v>46156</v>
      </c>
      <c r="CE604" t="s">
        <v>2810</v>
      </c>
      <c r="CY604" s="1"/>
      <c r="DQ604" t="s">
        <v>17918</v>
      </c>
      <c r="DS604" t="s">
        <v>693</v>
      </c>
      <c r="EP604" t="s">
        <v>24309</v>
      </c>
      <c r="EQ604" t="s">
        <v>255</v>
      </c>
      <c r="ER604" t="s">
        <v>17945</v>
      </c>
      <c r="ES604" t="s">
        <v>281</v>
      </c>
      <c r="ET604" t="s">
        <v>24310</v>
      </c>
      <c r="EU604" t="s">
        <v>17962</v>
      </c>
      <c r="EZ604" t="s">
        <v>270</v>
      </c>
      <c r="FB604" t="s">
        <v>281</v>
      </c>
      <c r="FD604" t="s">
        <v>17948</v>
      </c>
      <c r="FE604" t="s">
        <v>281</v>
      </c>
      <c r="FF604" s="1">
        <v>46155.550127314818</v>
      </c>
      <c r="FG604">
        <v>1.1599999999999999</v>
      </c>
      <c r="FH604">
        <v>0</v>
      </c>
      <c r="FI604">
        <v>1</v>
      </c>
      <c r="FM604" t="s">
        <v>17949</v>
      </c>
    </row>
    <row r="605" spans="1:169" x14ac:dyDescent="0.3">
      <c r="A605">
        <v>0</v>
      </c>
      <c r="B605" t="s">
        <v>17916</v>
      </c>
      <c r="C605" t="s">
        <v>17916</v>
      </c>
      <c r="E605" t="s">
        <v>17918</v>
      </c>
      <c r="F605">
        <v>46159.291666666664</v>
      </c>
      <c r="G605">
        <v>2026</v>
      </c>
      <c r="H605">
        <v>5</v>
      </c>
      <c r="I605">
        <v>17</v>
      </c>
      <c r="J605" t="s">
        <v>17963</v>
      </c>
      <c r="O605" t="s">
        <v>17964</v>
      </c>
      <c r="P605">
        <v>2026</v>
      </c>
      <c r="Q605">
        <v>5</v>
      </c>
      <c r="R605">
        <v>13</v>
      </c>
      <c r="S605" t="s">
        <v>25719</v>
      </c>
      <c r="T605" t="s">
        <v>25720</v>
      </c>
      <c r="Y605" t="s">
        <v>17916</v>
      </c>
      <c r="AB605" t="s">
        <v>251</v>
      </c>
      <c r="AC605" t="s">
        <v>17924</v>
      </c>
      <c r="AD605">
        <v>1000008225946</v>
      </c>
      <c r="AI605" t="s">
        <v>25721</v>
      </c>
      <c r="AJ605" t="s">
        <v>25722</v>
      </c>
      <c r="AK605" t="s">
        <v>693</v>
      </c>
      <c r="AM605" t="s">
        <v>18071</v>
      </c>
      <c r="AN605" t="s">
        <v>25721</v>
      </c>
      <c r="AO605" t="s">
        <v>693</v>
      </c>
      <c r="AP605" t="s">
        <v>25723</v>
      </c>
      <c r="AR605" t="s">
        <v>18071</v>
      </c>
      <c r="AS605" t="s">
        <v>25723</v>
      </c>
      <c r="AT605" t="s">
        <v>25724</v>
      </c>
      <c r="AU605" t="s">
        <v>25725</v>
      </c>
      <c r="AV605" t="s">
        <v>25726</v>
      </c>
      <c r="AW605" t="s">
        <v>230</v>
      </c>
      <c r="AX605" t="s">
        <v>230</v>
      </c>
      <c r="AY605" t="s">
        <v>1857</v>
      </c>
      <c r="AZ605" t="s">
        <v>1857</v>
      </c>
      <c r="BA605" t="s">
        <v>255</v>
      </c>
      <c r="BB605" s="1">
        <v>46155.502986111111</v>
      </c>
      <c r="BC605">
        <v>2026</v>
      </c>
      <c r="BD605">
        <v>5</v>
      </c>
      <c r="BE605">
        <v>13</v>
      </c>
      <c r="BF605" t="s">
        <v>17934</v>
      </c>
      <c r="BG605" t="s">
        <v>17935</v>
      </c>
      <c r="BH605" t="s">
        <v>17936</v>
      </c>
      <c r="BJ605" t="s">
        <v>25727</v>
      </c>
      <c r="BL605" t="s">
        <v>300</v>
      </c>
      <c r="BM605" t="s">
        <v>23165</v>
      </c>
      <c r="BN605" t="s">
        <v>3306</v>
      </c>
      <c r="BO605" t="s">
        <v>23166</v>
      </c>
      <c r="BP605" t="s">
        <v>3536</v>
      </c>
      <c r="BQ605" t="s">
        <v>24526</v>
      </c>
      <c r="BR605" t="s">
        <v>25728</v>
      </c>
      <c r="BS605" t="s">
        <v>17964</v>
      </c>
      <c r="BT605">
        <v>2026</v>
      </c>
      <c r="BU605">
        <v>5</v>
      </c>
      <c r="BV605">
        <v>13</v>
      </c>
      <c r="BY605" t="s">
        <v>693</v>
      </c>
      <c r="BZ605" t="s">
        <v>17943</v>
      </c>
      <c r="CA605" s="1">
        <v>46155.50277777778</v>
      </c>
      <c r="CB605" s="2">
        <v>46156</v>
      </c>
      <c r="CE605" t="s">
        <v>2810</v>
      </c>
      <c r="CY605" s="1"/>
      <c r="DQ605" t="s">
        <v>17918</v>
      </c>
      <c r="DS605" t="s">
        <v>693</v>
      </c>
      <c r="EP605" t="s">
        <v>24309</v>
      </c>
      <c r="EQ605" t="s">
        <v>255</v>
      </c>
      <c r="ER605" t="s">
        <v>17945</v>
      </c>
      <c r="ES605" t="s">
        <v>281</v>
      </c>
      <c r="ET605" t="s">
        <v>24310</v>
      </c>
      <c r="EU605" t="s">
        <v>17962</v>
      </c>
      <c r="EZ605" t="s">
        <v>270</v>
      </c>
      <c r="FB605" t="s">
        <v>281</v>
      </c>
      <c r="FD605" t="s">
        <v>17948</v>
      </c>
      <c r="FE605" t="s">
        <v>281</v>
      </c>
      <c r="FF605" s="1">
        <v>46155.591793981483</v>
      </c>
      <c r="FG605">
        <v>2.13</v>
      </c>
      <c r="FH605">
        <v>0</v>
      </c>
      <c r="FI605">
        <v>1</v>
      </c>
      <c r="FM605" t="s">
        <v>17949</v>
      </c>
    </row>
    <row r="606" spans="1:169" x14ac:dyDescent="0.3">
      <c r="A606">
        <v>0</v>
      </c>
      <c r="B606" t="s">
        <v>17916</v>
      </c>
      <c r="C606" t="s">
        <v>17916</v>
      </c>
      <c r="E606" t="s">
        <v>17918</v>
      </c>
      <c r="F606">
        <v>46157.291666666664</v>
      </c>
      <c r="G606">
        <v>2026</v>
      </c>
      <c r="H606">
        <v>5</v>
      </c>
      <c r="I606">
        <v>15</v>
      </c>
      <c r="J606" t="s">
        <v>17963</v>
      </c>
      <c r="O606" t="s">
        <v>17964</v>
      </c>
      <c r="P606">
        <v>2026</v>
      </c>
      <c r="Q606">
        <v>5</v>
      </c>
      <c r="R606">
        <v>13</v>
      </c>
      <c r="S606" t="s">
        <v>25729</v>
      </c>
      <c r="T606" t="s">
        <v>25730</v>
      </c>
      <c r="Y606" t="s">
        <v>17916</v>
      </c>
      <c r="AB606" t="s">
        <v>251</v>
      </c>
      <c r="AC606" t="s">
        <v>18065</v>
      </c>
      <c r="AD606">
        <v>1000008226119</v>
      </c>
      <c r="AG606" t="s">
        <v>25731</v>
      </c>
      <c r="AH606" t="s">
        <v>25732</v>
      </c>
      <c r="AI606" t="s">
        <v>25733</v>
      </c>
      <c r="AJ606" t="s">
        <v>25734</v>
      </c>
      <c r="AK606" t="s">
        <v>693</v>
      </c>
      <c r="AL606" t="s">
        <v>25731</v>
      </c>
      <c r="AM606" t="s">
        <v>18071</v>
      </c>
      <c r="AN606" t="s">
        <v>25733</v>
      </c>
      <c r="AO606" t="s">
        <v>693</v>
      </c>
      <c r="AR606" t="s">
        <v>18071</v>
      </c>
      <c r="AT606" t="s">
        <v>25735</v>
      </c>
      <c r="AU606" t="s">
        <v>25736</v>
      </c>
      <c r="AV606" t="s">
        <v>25737</v>
      </c>
      <c r="AW606" t="s">
        <v>230</v>
      </c>
      <c r="AX606" t="s">
        <v>230</v>
      </c>
      <c r="AY606" t="s">
        <v>1322</v>
      </c>
      <c r="AZ606" t="s">
        <v>1322</v>
      </c>
      <c r="BA606" t="s">
        <v>18076</v>
      </c>
      <c r="BB606" s="1">
        <v>46155.524236111109</v>
      </c>
      <c r="BC606">
        <v>2026</v>
      </c>
      <c r="BD606">
        <v>5</v>
      </c>
      <c r="BE606">
        <v>13</v>
      </c>
      <c r="BF606" t="s">
        <v>18129</v>
      </c>
      <c r="BG606" t="s">
        <v>17935</v>
      </c>
      <c r="BH606" t="s">
        <v>17936</v>
      </c>
      <c r="BJ606" t="s">
        <v>25738</v>
      </c>
      <c r="BL606" t="s">
        <v>300</v>
      </c>
      <c r="BM606" t="s">
        <v>23165</v>
      </c>
      <c r="BN606" t="s">
        <v>3306</v>
      </c>
      <c r="BO606" t="s">
        <v>23166</v>
      </c>
      <c r="BP606" t="s">
        <v>3397</v>
      </c>
      <c r="BQ606" t="s">
        <v>25739</v>
      </c>
      <c r="BR606" t="s">
        <v>25740</v>
      </c>
      <c r="BS606" t="s">
        <v>17964</v>
      </c>
      <c r="BT606">
        <v>2026</v>
      </c>
      <c r="BU606">
        <v>5</v>
      </c>
      <c r="BV606">
        <v>13</v>
      </c>
      <c r="BY606" t="s">
        <v>386</v>
      </c>
      <c r="BZ606" t="s">
        <v>18083</v>
      </c>
      <c r="CA606" s="1">
        <v>46155.523611111108</v>
      </c>
      <c r="CB606" s="2">
        <v>46156</v>
      </c>
      <c r="CE606" t="s">
        <v>2810</v>
      </c>
      <c r="CY606" s="1"/>
      <c r="DQ606" t="s">
        <v>17918</v>
      </c>
      <c r="DR606" t="s">
        <v>693</v>
      </c>
      <c r="DS606" t="s">
        <v>693</v>
      </c>
      <c r="DT606" t="s">
        <v>693</v>
      </c>
      <c r="DV606" t="s">
        <v>693</v>
      </c>
      <c r="EA606" t="s">
        <v>693</v>
      </c>
      <c r="EB606" t="s">
        <v>693</v>
      </c>
      <c r="EP606" t="s">
        <v>24309</v>
      </c>
      <c r="EQ606" t="s">
        <v>18084</v>
      </c>
      <c r="ES606" t="s">
        <v>281</v>
      </c>
      <c r="ET606" t="s">
        <v>24310</v>
      </c>
      <c r="EU606" t="s">
        <v>17962</v>
      </c>
      <c r="EZ606" t="s">
        <v>270</v>
      </c>
      <c r="FB606" t="s">
        <v>281</v>
      </c>
      <c r="FD606" t="s">
        <v>18133</v>
      </c>
      <c r="FE606" t="s">
        <v>281</v>
      </c>
      <c r="FF606" s="1">
        <v>46155.550127314818</v>
      </c>
      <c r="FG606">
        <v>0.62</v>
      </c>
      <c r="FH606">
        <v>0</v>
      </c>
      <c r="FI606">
        <v>1</v>
      </c>
      <c r="FM606" t="s">
        <v>17949</v>
      </c>
    </row>
    <row r="607" spans="1:169" x14ac:dyDescent="0.3">
      <c r="A607">
        <v>0</v>
      </c>
      <c r="B607" t="s">
        <v>17916</v>
      </c>
      <c r="C607" t="s">
        <v>17916</v>
      </c>
      <c r="E607" t="s">
        <v>17918</v>
      </c>
      <c r="F607">
        <v>46158.5</v>
      </c>
      <c r="G607">
        <v>2026</v>
      </c>
      <c r="H607">
        <v>5</v>
      </c>
      <c r="I607">
        <v>16</v>
      </c>
      <c r="J607" t="s">
        <v>17919</v>
      </c>
      <c r="O607" t="s">
        <v>18230</v>
      </c>
      <c r="P607">
        <v>2026</v>
      </c>
      <c r="Q607">
        <v>5</v>
      </c>
      <c r="R607">
        <v>12</v>
      </c>
      <c r="S607" t="s">
        <v>25741</v>
      </c>
      <c r="T607" t="s">
        <v>25742</v>
      </c>
      <c r="Y607" t="s">
        <v>17916</v>
      </c>
      <c r="AB607" t="s">
        <v>251</v>
      </c>
      <c r="AC607" t="s">
        <v>17924</v>
      </c>
      <c r="AD607">
        <v>1000008224778</v>
      </c>
      <c r="AI607" t="s">
        <v>25743</v>
      </c>
      <c r="AJ607" t="s">
        <v>25744</v>
      </c>
      <c r="AK607" t="s">
        <v>693</v>
      </c>
      <c r="AN607" t="s">
        <v>25743</v>
      </c>
      <c r="AO607" t="s">
        <v>693</v>
      </c>
      <c r="AT607" t="s">
        <v>25745</v>
      </c>
      <c r="AU607" t="s">
        <v>25746</v>
      </c>
      <c r="AV607" t="s">
        <v>25747</v>
      </c>
      <c r="AW607" t="s">
        <v>230</v>
      </c>
      <c r="AX607" t="s">
        <v>230</v>
      </c>
      <c r="AY607" t="s">
        <v>380</v>
      </c>
      <c r="AZ607" t="s">
        <v>380</v>
      </c>
      <c r="BA607" t="s">
        <v>255</v>
      </c>
      <c r="BB607" s="1">
        <v>46154.794942129629</v>
      </c>
      <c r="BC607">
        <v>2026</v>
      </c>
      <c r="BD607">
        <v>5</v>
      </c>
      <c r="BE607">
        <v>12</v>
      </c>
      <c r="BF607" t="s">
        <v>17934</v>
      </c>
      <c r="BG607" t="s">
        <v>18130</v>
      </c>
      <c r="BH607" t="s">
        <v>17936</v>
      </c>
      <c r="BJ607" t="s">
        <v>25748</v>
      </c>
      <c r="BL607" t="s">
        <v>300</v>
      </c>
      <c r="BM607" t="s">
        <v>23165</v>
      </c>
      <c r="BN607" t="s">
        <v>3306</v>
      </c>
      <c r="BO607" t="s">
        <v>23166</v>
      </c>
      <c r="BP607" t="s">
        <v>3567</v>
      </c>
      <c r="BQ607" t="s">
        <v>25314</v>
      </c>
      <c r="BR607" t="s">
        <v>25749</v>
      </c>
      <c r="BS607" t="s">
        <v>18230</v>
      </c>
      <c r="BT607">
        <v>2026</v>
      </c>
      <c r="BU607">
        <v>5</v>
      </c>
      <c r="BV607">
        <v>12</v>
      </c>
      <c r="BY607" t="s">
        <v>693</v>
      </c>
      <c r="BZ607" t="s">
        <v>17943</v>
      </c>
      <c r="CA607" s="1">
        <v>46154.794444444444</v>
      </c>
      <c r="CB607" s="2">
        <v>46155</v>
      </c>
      <c r="CE607" t="s">
        <v>2810</v>
      </c>
      <c r="CY607" s="1"/>
      <c r="DQ607" t="s">
        <v>17918</v>
      </c>
      <c r="DS607" t="s">
        <v>693</v>
      </c>
      <c r="EP607" t="s">
        <v>24309</v>
      </c>
      <c r="EQ607" t="s">
        <v>255</v>
      </c>
      <c r="ER607" t="s">
        <v>17945</v>
      </c>
      <c r="ES607" t="s">
        <v>281</v>
      </c>
      <c r="ET607" t="s">
        <v>24310</v>
      </c>
      <c r="EU607" t="s">
        <v>17962</v>
      </c>
      <c r="EZ607" t="s">
        <v>270</v>
      </c>
      <c r="FB607" t="s">
        <v>281</v>
      </c>
      <c r="FD607" t="s">
        <v>17948</v>
      </c>
      <c r="FE607" t="s">
        <v>281</v>
      </c>
      <c r="FF607" s="1">
        <v>46154.883923611109</v>
      </c>
      <c r="FG607">
        <v>2.14</v>
      </c>
      <c r="FH607">
        <v>0</v>
      </c>
      <c r="FI607">
        <v>1</v>
      </c>
      <c r="FM607" t="s">
        <v>17949</v>
      </c>
    </row>
    <row r="608" spans="1:169" x14ac:dyDescent="0.3">
      <c r="A608">
        <v>0</v>
      </c>
      <c r="B608" t="s">
        <v>17916</v>
      </c>
      <c r="C608" t="s">
        <v>17916</v>
      </c>
      <c r="E608" t="s">
        <v>17918</v>
      </c>
      <c r="F608">
        <v>46158.291666666664</v>
      </c>
      <c r="G608">
        <v>2026</v>
      </c>
      <c r="H608">
        <v>5</v>
      </c>
      <c r="I608">
        <v>16</v>
      </c>
      <c r="J608" t="s">
        <v>17963</v>
      </c>
      <c r="O608" t="s">
        <v>17964</v>
      </c>
      <c r="P608">
        <v>2026</v>
      </c>
      <c r="Q608">
        <v>5</v>
      </c>
      <c r="R608">
        <v>13</v>
      </c>
      <c r="S608" t="s">
        <v>25750</v>
      </c>
      <c r="T608" t="s">
        <v>25751</v>
      </c>
      <c r="Y608" t="s">
        <v>17917</v>
      </c>
      <c r="AB608" t="s">
        <v>251</v>
      </c>
      <c r="AC608" t="s">
        <v>17924</v>
      </c>
      <c r="AD608">
        <v>1000008226176</v>
      </c>
      <c r="AG608" t="s">
        <v>25752</v>
      </c>
      <c r="AI608" t="s">
        <v>25753</v>
      </c>
      <c r="AJ608" t="s">
        <v>25754</v>
      </c>
      <c r="AK608" t="s">
        <v>249</v>
      </c>
      <c r="AN608" t="s">
        <v>25755</v>
      </c>
      <c r="AO608" t="s">
        <v>249</v>
      </c>
      <c r="AT608" t="s">
        <v>25756</v>
      </c>
      <c r="AU608" t="s">
        <v>25757</v>
      </c>
      <c r="AV608" t="s">
        <v>25758</v>
      </c>
      <c r="AW608" t="s">
        <v>1696</v>
      </c>
      <c r="AX608" t="s">
        <v>1696</v>
      </c>
      <c r="AY608" t="s">
        <v>1698</v>
      </c>
      <c r="AZ608" t="s">
        <v>1698</v>
      </c>
      <c r="BA608" t="s">
        <v>255</v>
      </c>
      <c r="BB608" s="1">
        <v>46155.534351851849</v>
      </c>
      <c r="BC608">
        <v>2026</v>
      </c>
      <c r="BD608">
        <v>5</v>
      </c>
      <c r="BE608">
        <v>13</v>
      </c>
      <c r="BF608" t="s">
        <v>24123</v>
      </c>
      <c r="BG608" t="s">
        <v>18505</v>
      </c>
      <c r="BH608" t="s">
        <v>17936</v>
      </c>
      <c r="BJ608" t="s">
        <v>25759</v>
      </c>
      <c r="BL608" t="s">
        <v>300</v>
      </c>
      <c r="BM608" t="s">
        <v>23165</v>
      </c>
      <c r="BN608" t="s">
        <v>3306</v>
      </c>
      <c r="BO608" t="s">
        <v>23166</v>
      </c>
      <c r="BP608" t="s">
        <v>818</v>
      </c>
      <c r="BQ608" t="s">
        <v>24685</v>
      </c>
      <c r="BR608" t="s">
        <v>3580</v>
      </c>
      <c r="BS608" t="s">
        <v>17964</v>
      </c>
      <c r="BT608">
        <v>2026</v>
      </c>
      <c r="BU608">
        <v>5</v>
      </c>
      <c r="BV608">
        <v>13</v>
      </c>
      <c r="BY608" t="s">
        <v>693</v>
      </c>
      <c r="BZ608" t="s">
        <v>17943</v>
      </c>
      <c r="CA608" s="1">
        <v>46155.53402777778</v>
      </c>
      <c r="CB608" s="2">
        <v>46156</v>
      </c>
      <c r="CE608" t="s">
        <v>2810</v>
      </c>
      <c r="CY608" s="1"/>
      <c r="DQ608" t="s">
        <v>17918</v>
      </c>
      <c r="DS608" t="s">
        <v>693</v>
      </c>
      <c r="EP608" t="s">
        <v>24309</v>
      </c>
      <c r="EQ608" t="s">
        <v>255</v>
      </c>
      <c r="ER608" t="s">
        <v>17945</v>
      </c>
      <c r="ES608" t="s">
        <v>281</v>
      </c>
      <c r="ET608" t="s">
        <v>24310</v>
      </c>
      <c r="EU608" t="s">
        <v>17962</v>
      </c>
      <c r="EZ608" t="s">
        <v>270</v>
      </c>
      <c r="FB608" t="s">
        <v>281</v>
      </c>
      <c r="FD608" t="s">
        <v>17948</v>
      </c>
      <c r="FE608" t="s">
        <v>281</v>
      </c>
      <c r="FF608" s="1">
        <v>46155.550127314818</v>
      </c>
      <c r="FG608">
        <v>0.38</v>
      </c>
      <c r="FH608">
        <v>0</v>
      </c>
      <c r="FI608">
        <v>1</v>
      </c>
      <c r="FM608" t="s">
        <v>17949</v>
      </c>
    </row>
    <row r="609" spans="1:169" x14ac:dyDescent="0.3">
      <c r="A609">
        <v>0</v>
      </c>
      <c r="B609" t="s">
        <v>17916</v>
      </c>
      <c r="C609" t="s">
        <v>17916</v>
      </c>
      <c r="E609" t="s">
        <v>17918</v>
      </c>
      <c r="F609">
        <v>46158.291666666664</v>
      </c>
      <c r="G609">
        <v>2026</v>
      </c>
      <c r="H609">
        <v>5</v>
      </c>
      <c r="I609">
        <v>16</v>
      </c>
      <c r="J609" t="s">
        <v>17963</v>
      </c>
      <c r="O609" t="s">
        <v>17964</v>
      </c>
      <c r="P609">
        <v>2026</v>
      </c>
      <c r="Q609">
        <v>5</v>
      </c>
      <c r="R609">
        <v>13</v>
      </c>
      <c r="S609" t="s">
        <v>25760</v>
      </c>
      <c r="T609" t="s">
        <v>25761</v>
      </c>
      <c r="Y609" t="s">
        <v>17916</v>
      </c>
      <c r="AB609" t="s">
        <v>251</v>
      </c>
      <c r="AC609" t="s">
        <v>17924</v>
      </c>
      <c r="AD609">
        <v>1000008226308</v>
      </c>
      <c r="AG609" t="s">
        <v>25762</v>
      </c>
      <c r="AI609" t="s">
        <v>25763</v>
      </c>
      <c r="AJ609" t="s">
        <v>25764</v>
      </c>
      <c r="AK609" t="s">
        <v>693</v>
      </c>
      <c r="AM609" t="s">
        <v>25765</v>
      </c>
      <c r="AN609" t="s">
        <v>25763</v>
      </c>
      <c r="AO609" t="s">
        <v>693</v>
      </c>
      <c r="AR609" t="s">
        <v>25765</v>
      </c>
      <c r="AT609" t="s">
        <v>25766</v>
      </c>
      <c r="AU609" t="s">
        <v>25767</v>
      </c>
      <c r="AV609" t="s">
        <v>25768</v>
      </c>
      <c r="AW609" t="s">
        <v>230</v>
      </c>
      <c r="AX609" t="s">
        <v>230</v>
      </c>
      <c r="AY609" t="s">
        <v>380</v>
      </c>
      <c r="AZ609" t="s">
        <v>380</v>
      </c>
      <c r="BA609" t="s">
        <v>255</v>
      </c>
      <c r="BB609" s="1">
        <v>46155.554942129631</v>
      </c>
      <c r="BC609">
        <v>2026</v>
      </c>
      <c r="BD609">
        <v>5</v>
      </c>
      <c r="BE609">
        <v>13</v>
      </c>
      <c r="BF609" t="s">
        <v>18338</v>
      </c>
      <c r="BG609" t="s">
        <v>18130</v>
      </c>
      <c r="BH609" t="s">
        <v>17936</v>
      </c>
      <c r="BJ609" t="s">
        <v>25765</v>
      </c>
      <c r="BL609" t="s">
        <v>300</v>
      </c>
      <c r="BM609" t="s">
        <v>23165</v>
      </c>
      <c r="BN609" t="s">
        <v>3306</v>
      </c>
      <c r="BO609" t="s">
        <v>23166</v>
      </c>
      <c r="BP609" t="s">
        <v>3282</v>
      </c>
      <c r="BQ609" t="s">
        <v>24346</v>
      </c>
      <c r="BR609" t="s">
        <v>25769</v>
      </c>
      <c r="BS609" t="s">
        <v>17964</v>
      </c>
      <c r="BT609">
        <v>2026</v>
      </c>
      <c r="BU609">
        <v>5</v>
      </c>
      <c r="BV609">
        <v>13</v>
      </c>
      <c r="BY609" t="s">
        <v>693</v>
      </c>
      <c r="BZ609" t="s">
        <v>17943</v>
      </c>
      <c r="CA609" s="1">
        <v>46155.554861111108</v>
      </c>
      <c r="CB609" s="2">
        <v>46156</v>
      </c>
      <c r="CE609" t="s">
        <v>2810</v>
      </c>
      <c r="CY609" s="1"/>
      <c r="DQ609" t="s">
        <v>17918</v>
      </c>
      <c r="DS609" t="s">
        <v>693</v>
      </c>
      <c r="EP609" t="s">
        <v>24309</v>
      </c>
      <c r="EQ609" t="s">
        <v>255</v>
      </c>
      <c r="ER609" t="s">
        <v>17945</v>
      </c>
      <c r="ES609" t="s">
        <v>281</v>
      </c>
      <c r="ET609" t="s">
        <v>24310</v>
      </c>
      <c r="EU609" t="s">
        <v>17962</v>
      </c>
      <c r="EZ609" t="s">
        <v>270</v>
      </c>
      <c r="FB609" t="s">
        <v>281</v>
      </c>
      <c r="FD609" t="s">
        <v>17948</v>
      </c>
      <c r="FE609" t="s">
        <v>281</v>
      </c>
      <c r="FF609" s="1">
        <v>46155.591793981483</v>
      </c>
      <c r="FG609">
        <v>0.88</v>
      </c>
      <c r="FH609">
        <v>0</v>
      </c>
      <c r="FI609">
        <v>1</v>
      </c>
      <c r="FM609" t="s">
        <v>17949</v>
      </c>
    </row>
    <row r="610" spans="1:169" x14ac:dyDescent="0.3">
      <c r="A610">
        <v>0</v>
      </c>
      <c r="B610" t="s">
        <v>17916</v>
      </c>
      <c r="C610" t="s">
        <v>17916</v>
      </c>
      <c r="E610" t="s">
        <v>17918</v>
      </c>
      <c r="F610">
        <v>46157.291666666664</v>
      </c>
      <c r="G610">
        <v>2026</v>
      </c>
      <c r="H610">
        <v>5</v>
      </c>
      <c r="I610">
        <v>15</v>
      </c>
      <c r="J610" t="s">
        <v>17963</v>
      </c>
      <c r="O610" t="s">
        <v>17964</v>
      </c>
      <c r="P610">
        <v>2026</v>
      </c>
      <c r="Q610">
        <v>5</v>
      </c>
      <c r="R610">
        <v>13</v>
      </c>
      <c r="S610" t="s">
        <v>25770</v>
      </c>
      <c r="T610" t="s">
        <v>25771</v>
      </c>
      <c r="Y610" t="s">
        <v>17916</v>
      </c>
      <c r="AB610" t="s">
        <v>251</v>
      </c>
      <c r="AC610" t="s">
        <v>17924</v>
      </c>
      <c r="AD610">
        <v>1000008226386</v>
      </c>
      <c r="AI610" t="s">
        <v>25772</v>
      </c>
      <c r="AJ610" t="s">
        <v>25773</v>
      </c>
      <c r="AK610" t="s">
        <v>693</v>
      </c>
      <c r="AN610" t="s">
        <v>25772</v>
      </c>
      <c r="AO610" t="s">
        <v>693</v>
      </c>
      <c r="AT610" t="s">
        <v>25774</v>
      </c>
      <c r="AU610" t="s">
        <v>25775</v>
      </c>
      <c r="AV610" t="s">
        <v>25776</v>
      </c>
      <c r="AW610" t="s">
        <v>230</v>
      </c>
      <c r="AX610" t="s">
        <v>230</v>
      </c>
      <c r="AY610" t="s">
        <v>380</v>
      </c>
      <c r="AZ610" t="s">
        <v>380</v>
      </c>
      <c r="BA610" t="s">
        <v>255</v>
      </c>
      <c r="BB610" s="1">
        <v>46155.56690972222</v>
      </c>
      <c r="BC610">
        <v>2026</v>
      </c>
      <c r="BD610">
        <v>5</v>
      </c>
      <c r="BE610">
        <v>13</v>
      </c>
      <c r="BF610" t="s">
        <v>17934</v>
      </c>
      <c r="BG610" t="s">
        <v>18130</v>
      </c>
      <c r="BH610" t="s">
        <v>17936</v>
      </c>
      <c r="BJ610" t="s">
        <v>25777</v>
      </c>
      <c r="BL610" t="s">
        <v>300</v>
      </c>
      <c r="BM610" t="s">
        <v>23165</v>
      </c>
      <c r="BN610" t="s">
        <v>3306</v>
      </c>
      <c r="BO610" t="s">
        <v>23166</v>
      </c>
      <c r="BP610" t="s">
        <v>3539</v>
      </c>
      <c r="BQ610" t="s">
        <v>24650</v>
      </c>
      <c r="BR610" t="s">
        <v>25778</v>
      </c>
      <c r="BS610" t="s">
        <v>17964</v>
      </c>
      <c r="BT610">
        <v>2026</v>
      </c>
      <c r="BU610">
        <v>5</v>
      </c>
      <c r="BV610">
        <v>13</v>
      </c>
      <c r="BY610" t="s">
        <v>693</v>
      </c>
      <c r="BZ610" t="s">
        <v>17943</v>
      </c>
      <c r="CA610" s="1">
        <v>46155.566666666666</v>
      </c>
      <c r="CB610" s="2">
        <v>46156</v>
      </c>
      <c r="CE610" t="s">
        <v>2810</v>
      </c>
      <c r="CY610" s="1"/>
      <c r="DQ610" t="s">
        <v>17918</v>
      </c>
      <c r="DS610" t="s">
        <v>693</v>
      </c>
      <c r="EP610" t="s">
        <v>24309</v>
      </c>
      <c r="EQ610" t="s">
        <v>255</v>
      </c>
      <c r="ER610" t="s">
        <v>17945</v>
      </c>
      <c r="ES610" t="s">
        <v>281</v>
      </c>
      <c r="ET610" t="s">
        <v>24310</v>
      </c>
      <c r="EU610" t="s">
        <v>17962</v>
      </c>
      <c r="EZ610" t="s">
        <v>270</v>
      </c>
      <c r="FB610" t="s">
        <v>281</v>
      </c>
      <c r="FD610" t="s">
        <v>17948</v>
      </c>
      <c r="FE610" t="s">
        <v>281</v>
      </c>
      <c r="FF610" s="1">
        <v>46155.591793981483</v>
      </c>
      <c r="FG610">
        <v>0.6</v>
      </c>
      <c r="FH610">
        <v>0</v>
      </c>
      <c r="FI610">
        <v>1</v>
      </c>
      <c r="FM610" t="s">
        <v>17949</v>
      </c>
    </row>
    <row r="611" spans="1:169" x14ac:dyDescent="0.3">
      <c r="A611">
        <v>0</v>
      </c>
      <c r="B611" t="s">
        <v>17916</v>
      </c>
      <c r="C611" t="s">
        <v>17916</v>
      </c>
      <c r="E611" t="s">
        <v>17918</v>
      </c>
      <c r="F611">
        <v>46158.291666666664</v>
      </c>
      <c r="G611">
        <v>2026</v>
      </c>
      <c r="H611">
        <v>5</v>
      </c>
      <c r="I611">
        <v>16</v>
      </c>
      <c r="J611" t="s">
        <v>17963</v>
      </c>
      <c r="O611" t="s">
        <v>17964</v>
      </c>
      <c r="P611">
        <v>2026</v>
      </c>
      <c r="Q611">
        <v>5</v>
      </c>
      <c r="R611">
        <v>13</v>
      </c>
      <c r="S611" t="s">
        <v>25779</v>
      </c>
      <c r="T611" t="s">
        <v>25780</v>
      </c>
      <c r="Y611" t="s">
        <v>17916</v>
      </c>
      <c r="AB611" t="s">
        <v>251</v>
      </c>
      <c r="AC611" t="s">
        <v>17924</v>
      </c>
      <c r="AD611">
        <v>1000008226405</v>
      </c>
      <c r="AG611" t="s">
        <v>25781</v>
      </c>
      <c r="AI611" t="s">
        <v>25782</v>
      </c>
      <c r="AJ611" t="s">
        <v>25783</v>
      </c>
      <c r="AK611" t="s">
        <v>693</v>
      </c>
      <c r="AN611" t="s">
        <v>25782</v>
      </c>
      <c r="AO611" t="s">
        <v>693</v>
      </c>
      <c r="AT611" t="s">
        <v>25784</v>
      </c>
      <c r="AU611" t="s">
        <v>25785</v>
      </c>
      <c r="AV611" t="s">
        <v>25786</v>
      </c>
      <c r="AW611" t="s">
        <v>230</v>
      </c>
      <c r="AX611" t="s">
        <v>230</v>
      </c>
      <c r="AY611" t="s">
        <v>380</v>
      </c>
      <c r="AZ611" t="s">
        <v>380</v>
      </c>
      <c r="BA611" t="s">
        <v>255</v>
      </c>
      <c r="BB611" s="1">
        <v>46155.569120370368</v>
      </c>
      <c r="BC611">
        <v>2026</v>
      </c>
      <c r="BD611">
        <v>5</v>
      </c>
      <c r="BE611">
        <v>13</v>
      </c>
      <c r="BF611" t="s">
        <v>18010</v>
      </c>
      <c r="BG611" t="s">
        <v>18130</v>
      </c>
      <c r="BH611" t="s">
        <v>17936</v>
      </c>
      <c r="BJ611" t="s">
        <v>25787</v>
      </c>
      <c r="BL611" t="s">
        <v>300</v>
      </c>
      <c r="BM611" t="s">
        <v>23165</v>
      </c>
      <c r="BN611" t="s">
        <v>3306</v>
      </c>
      <c r="BO611" t="s">
        <v>23166</v>
      </c>
      <c r="BP611" t="s">
        <v>1182</v>
      </c>
      <c r="BQ611" t="s">
        <v>24866</v>
      </c>
      <c r="BR611" t="s">
        <v>25788</v>
      </c>
      <c r="BS611" t="s">
        <v>17964</v>
      </c>
      <c r="BT611">
        <v>2026</v>
      </c>
      <c r="BU611">
        <v>5</v>
      </c>
      <c r="BV611">
        <v>13</v>
      </c>
      <c r="BY611" t="s">
        <v>693</v>
      </c>
      <c r="BZ611" t="s">
        <v>17943</v>
      </c>
      <c r="CA611" s="1">
        <v>46155.568749999999</v>
      </c>
      <c r="CB611" s="2">
        <v>46156</v>
      </c>
      <c r="CE611" t="s">
        <v>2810</v>
      </c>
      <c r="CY611" s="1"/>
      <c r="DQ611" t="s">
        <v>17918</v>
      </c>
      <c r="DS611" t="s">
        <v>693</v>
      </c>
      <c r="EP611" t="s">
        <v>24309</v>
      </c>
      <c r="EQ611" t="s">
        <v>255</v>
      </c>
      <c r="ER611" t="s">
        <v>17945</v>
      </c>
      <c r="ES611" t="s">
        <v>281</v>
      </c>
      <c r="ET611" t="s">
        <v>24310</v>
      </c>
      <c r="EU611" t="s">
        <v>17962</v>
      </c>
      <c r="EZ611" t="s">
        <v>270</v>
      </c>
      <c r="FB611" t="s">
        <v>281</v>
      </c>
      <c r="FD611" t="s">
        <v>17948</v>
      </c>
      <c r="FE611" t="s">
        <v>281</v>
      </c>
      <c r="FF611" s="1">
        <v>46155.591793981483</v>
      </c>
      <c r="FG611">
        <v>0.54</v>
      </c>
      <c r="FH611">
        <v>0</v>
      </c>
      <c r="FI611">
        <v>1</v>
      </c>
      <c r="FM611" t="s">
        <v>17949</v>
      </c>
    </row>
    <row r="612" spans="1:169" x14ac:dyDescent="0.3">
      <c r="A612">
        <v>0</v>
      </c>
      <c r="B612" t="s">
        <v>17916</v>
      </c>
      <c r="C612" t="s">
        <v>17916</v>
      </c>
      <c r="E612" t="s">
        <v>17918</v>
      </c>
      <c r="F612">
        <v>46158.291666666664</v>
      </c>
      <c r="G612">
        <v>2026</v>
      </c>
      <c r="H612">
        <v>5</v>
      </c>
      <c r="I612">
        <v>16</v>
      </c>
      <c r="J612" t="s">
        <v>17963</v>
      </c>
      <c r="O612" t="s">
        <v>17964</v>
      </c>
      <c r="P612">
        <v>2026</v>
      </c>
      <c r="Q612">
        <v>5</v>
      </c>
      <c r="R612">
        <v>13</v>
      </c>
      <c r="S612" t="s">
        <v>25789</v>
      </c>
      <c r="T612" t="s">
        <v>25790</v>
      </c>
      <c r="Y612" t="s">
        <v>17916</v>
      </c>
      <c r="AB612" t="s">
        <v>251</v>
      </c>
      <c r="AC612" t="s">
        <v>17924</v>
      </c>
      <c r="AD612">
        <v>1000008226500</v>
      </c>
      <c r="AG612" t="s">
        <v>25791</v>
      </c>
      <c r="AI612" t="s">
        <v>25792</v>
      </c>
      <c r="AJ612" t="s">
        <v>25793</v>
      </c>
      <c r="AK612" t="s">
        <v>693</v>
      </c>
      <c r="AN612" t="s">
        <v>25792</v>
      </c>
      <c r="AO612" t="s">
        <v>693</v>
      </c>
      <c r="AT612" t="s">
        <v>25794</v>
      </c>
      <c r="AU612" t="s">
        <v>25795</v>
      </c>
      <c r="AV612" t="s">
        <v>25796</v>
      </c>
      <c r="AW612" t="s">
        <v>230</v>
      </c>
      <c r="AX612" t="s">
        <v>230</v>
      </c>
      <c r="AY612" t="s">
        <v>380</v>
      </c>
      <c r="AZ612" t="s">
        <v>380</v>
      </c>
      <c r="BA612" t="s">
        <v>255</v>
      </c>
      <c r="BB612" s="1">
        <v>46155.588067129633</v>
      </c>
      <c r="BC612">
        <v>2026</v>
      </c>
      <c r="BD612">
        <v>5</v>
      </c>
      <c r="BE612">
        <v>13</v>
      </c>
      <c r="BF612" t="s">
        <v>18100</v>
      </c>
      <c r="BG612" t="s">
        <v>18130</v>
      </c>
      <c r="BH612" t="s">
        <v>17936</v>
      </c>
      <c r="BJ612" t="s">
        <v>25797</v>
      </c>
      <c r="BL612" t="s">
        <v>300</v>
      </c>
      <c r="BM612" t="s">
        <v>23165</v>
      </c>
      <c r="BN612" t="s">
        <v>3306</v>
      </c>
      <c r="BO612" t="s">
        <v>23166</v>
      </c>
      <c r="BP612" t="s">
        <v>3554</v>
      </c>
      <c r="BQ612" t="s">
        <v>25798</v>
      </c>
      <c r="BR612" t="s">
        <v>25799</v>
      </c>
      <c r="BS612" t="s">
        <v>17964</v>
      </c>
      <c r="BT612">
        <v>2026</v>
      </c>
      <c r="BU612">
        <v>5</v>
      </c>
      <c r="BV612">
        <v>13</v>
      </c>
      <c r="BY612" t="s">
        <v>693</v>
      </c>
      <c r="BZ612" t="s">
        <v>17943</v>
      </c>
      <c r="CA612" s="1">
        <v>46155.587500000001</v>
      </c>
      <c r="CB612" s="2">
        <v>46156</v>
      </c>
      <c r="CE612" t="s">
        <v>2810</v>
      </c>
      <c r="CY612" s="1"/>
      <c r="DQ612" t="s">
        <v>17918</v>
      </c>
      <c r="DS612" t="s">
        <v>693</v>
      </c>
      <c r="EP612" t="s">
        <v>24309</v>
      </c>
      <c r="EQ612" t="s">
        <v>255</v>
      </c>
      <c r="ER612" t="s">
        <v>17945</v>
      </c>
      <c r="ES612" t="s">
        <v>281</v>
      </c>
      <c r="ET612" t="s">
        <v>24310</v>
      </c>
      <c r="EU612" t="s">
        <v>17962</v>
      </c>
      <c r="EZ612" t="s">
        <v>270</v>
      </c>
      <c r="FB612" t="s">
        <v>281</v>
      </c>
      <c r="FD612" t="s">
        <v>17948</v>
      </c>
      <c r="FE612" t="s">
        <v>281</v>
      </c>
      <c r="FF612" s="1">
        <v>46155.633611111109</v>
      </c>
      <c r="FG612">
        <v>1.0900000000000001</v>
      </c>
      <c r="FH612">
        <v>0</v>
      </c>
      <c r="FI612">
        <v>1</v>
      </c>
      <c r="FM612" t="s">
        <v>17949</v>
      </c>
    </row>
    <row r="613" spans="1:169" x14ac:dyDescent="0.3">
      <c r="A613">
        <v>0</v>
      </c>
      <c r="B613" t="s">
        <v>17916</v>
      </c>
      <c r="C613" t="s">
        <v>17916</v>
      </c>
      <c r="E613" t="s">
        <v>17918</v>
      </c>
      <c r="F613">
        <v>46161.5</v>
      </c>
      <c r="G613">
        <v>2026</v>
      </c>
      <c r="H613">
        <v>5</v>
      </c>
      <c r="I613">
        <v>19</v>
      </c>
      <c r="O613" t="s">
        <v>17964</v>
      </c>
      <c r="P613">
        <v>2026</v>
      </c>
      <c r="Q613">
        <v>5</v>
      </c>
      <c r="R613">
        <v>13</v>
      </c>
      <c r="S613" t="s">
        <v>25800</v>
      </c>
      <c r="T613" t="s">
        <v>25801</v>
      </c>
      <c r="V613" t="s">
        <v>17923</v>
      </c>
      <c r="Y613" t="s">
        <v>17916</v>
      </c>
      <c r="AB613" t="s">
        <v>251</v>
      </c>
      <c r="AC613" t="s">
        <v>17924</v>
      </c>
      <c r="AD613">
        <v>1000008226562</v>
      </c>
      <c r="AI613" t="s">
        <v>25802</v>
      </c>
      <c r="AJ613" t="s">
        <v>25803</v>
      </c>
      <c r="AK613" t="s">
        <v>693</v>
      </c>
      <c r="AM613" t="s">
        <v>25804</v>
      </c>
      <c r="AN613" t="s">
        <v>25802</v>
      </c>
      <c r="AO613" t="s">
        <v>693</v>
      </c>
      <c r="AP613" t="s">
        <v>25804</v>
      </c>
      <c r="AR613" t="s">
        <v>25804</v>
      </c>
      <c r="AS613" t="s">
        <v>25804</v>
      </c>
      <c r="AT613" t="s">
        <v>25805</v>
      </c>
      <c r="AU613" t="s">
        <v>25806</v>
      </c>
      <c r="AV613" t="s">
        <v>25807</v>
      </c>
      <c r="AW613" t="s">
        <v>230</v>
      </c>
      <c r="AX613" t="s">
        <v>230</v>
      </c>
      <c r="AY613" t="s">
        <v>380</v>
      </c>
      <c r="AZ613" t="s">
        <v>380</v>
      </c>
      <c r="BA613" t="s">
        <v>255</v>
      </c>
      <c r="BB613" s="1">
        <v>46155.598993055559</v>
      </c>
      <c r="BC613">
        <v>2026</v>
      </c>
      <c r="BD613">
        <v>5</v>
      </c>
      <c r="BE613">
        <v>13</v>
      </c>
      <c r="BF613" t="s">
        <v>17934</v>
      </c>
      <c r="BG613" t="s">
        <v>18130</v>
      </c>
      <c r="BH613" t="s">
        <v>17936</v>
      </c>
      <c r="BJ613" t="s">
        <v>25808</v>
      </c>
      <c r="BL613" t="s">
        <v>300</v>
      </c>
      <c r="BM613" t="s">
        <v>23165</v>
      </c>
      <c r="BN613" t="s">
        <v>3306</v>
      </c>
      <c r="BO613" t="s">
        <v>23166</v>
      </c>
      <c r="BP613" t="s">
        <v>1918</v>
      </c>
      <c r="BQ613" t="s">
        <v>25809</v>
      </c>
      <c r="BR613" t="s">
        <v>25810</v>
      </c>
      <c r="BS613" t="s">
        <v>17964</v>
      </c>
      <c r="BT613">
        <v>2026</v>
      </c>
      <c r="BU613">
        <v>5</v>
      </c>
      <c r="BV613">
        <v>13</v>
      </c>
      <c r="BY613" t="s">
        <v>693</v>
      </c>
      <c r="BZ613" t="s">
        <v>17943</v>
      </c>
      <c r="CA613" s="1">
        <v>46155.598611111112</v>
      </c>
      <c r="CB613" s="2">
        <v>46156</v>
      </c>
      <c r="CE613" t="s">
        <v>2810</v>
      </c>
      <c r="CY613" s="1"/>
      <c r="DQ613" t="s">
        <v>17918</v>
      </c>
      <c r="DS613" t="s">
        <v>693</v>
      </c>
      <c r="EP613" t="s">
        <v>24309</v>
      </c>
      <c r="EQ613" t="s">
        <v>255</v>
      </c>
      <c r="ER613" t="s">
        <v>17945</v>
      </c>
      <c r="ES613" t="s">
        <v>281</v>
      </c>
      <c r="ET613" t="s">
        <v>24310</v>
      </c>
      <c r="EU613" t="s">
        <v>17947</v>
      </c>
      <c r="EZ613" t="s">
        <v>270</v>
      </c>
      <c r="FB613" t="s">
        <v>281</v>
      </c>
      <c r="FD613" t="s">
        <v>17948</v>
      </c>
      <c r="FE613" t="s">
        <v>281</v>
      </c>
      <c r="FF613" s="1">
        <v>46155.633611111109</v>
      </c>
      <c r="FG613">
        <v>0.83</v>
      </c>
      <c r="FH613">
        <v>0</v>
      </c>
      <c r="FI613">
        <v>2</v>
      </c>
      <c r="FM613" t="s">
        <v>17949</v>
      </c>
    </row>
    <row r="614" spans="1:169" x14ac:dyDescent="0.3">
      <c r="A614">
        <v>0</v>
      </c>
      <c r="B614" t="s">
        <v>17916</v>
      </c>
      <c r="C614" t="s">
        <v>17916</v>
      </c>
      <c r="E614" t="s">
        <v>17918</v>
      </c>
      <c r="F614">
        <v>46159.5</v>
      </c>
      <c r="G614">
        <v>2026</v>
      </c>
      <c r="H614">
        <v>5</v>
      </c>
      <c r="I614">
        <v>17</v>
      </c>
      <c r="J614" t="s">
        <v>17919</v>
      </c>
      <c r="O614" t="s">
        <v>17964</v>
      </c>
      <c r="P614">
        <v>2026</v>
      </c>
      <c r="Q614">
        <v>5</v>
      </c>
      <c r="R614">
        <v>13</v>
      </c>
      <c r="S614" t="s">
        <v>25811</v>
      </c>
      <c r="T614" t="s">
        <v>25812</v>
      </c>
      <c r="Y614" t="s">
        <v>17916</v>
      </c>
      <c r="AB614" t="s">
        <v>251</v>
      </c>
      <c r="AC614" t="s">
        <v>17924</v>
      </c>
      <c r="AD614">
        <v>1000008226588</v>
      </c>
      <c r="AG614" t="s">
        <v>25813</v>
      </c>
      <c r="AI614" t="s">
        <v>25814</v>
      </c>
      <c r="AJ614" t="s">
        <v>25815</v>
      </c>
      <c r="AK614" t="s">
        <v>693</v>
      </c>
      <c r="AN614" t="s">
        <v>25814</v>
      </c>
      <c r="AO614" t="s">
        <v>693</v>
      </c>
      <c r="AT614" t="s">
        <v>25816</v>
      </c>
      <c r="AU614" t="s">
        <v>25817</v>
      </c>
      <c r="AV614" t="s">
        <v>25818</v>
      </c>
      <c r="AW614" t="s">
        <v>230</v>
      </c>
      <c r="AX614" t="s">
        <v>230</v>
      </c>
      <c r="AY614" t="s">
        <v>232</v>
      </c>
      <c r="AZ614" t="s">
        <v>232</v>
      </c>
      <c r="BA614" t="s">
        <v>255</v>
      </c>
      <c r="BB614" s="1">
        <v>46155.602743055555</v>
      </c>
      <c r="BC614">
        <v>2026</v>
      </c>
      <c r="BD614">
        <v>5</v>
      </c>
      <c r="BE614">
        <v>13</v>
      </c>
      <c r="BF614" t="s">
        <v>18100</v>
      </c>
      <c r="BG614" t="s">
        <v>17935</v>
      </c>
      <c r="BH614" t="s">
        <v>17936</v>
      </c>
      <c r="BJ614" t="s">
        <v>25819</v>
      </c>
      <c r="BL614" t="s">
        <v>300</v>
      </c>
      <c r="BM614" t="s">
        <v>23165</v>
      </c>
      <c r="BN614" t="s">
        <v>3306</v>
      </c>
      <c r="BO614" t="s">
        <v>23166</v>
      </c>
      <c r="BP614" t="s">
        <v>25820</v>
      </c>
      <c r="BQ614" t="s">
        <v>25142</v>
      </c>
      <c r="BR614" t="s">
        <v>25821</v>
      </c>
      <c r="BS614" t="s">
        <v>17964</v>
      </c>
      <c r="BT614">
        <v>2026</v>
      </c>
      <c r="BU614">
        <v>5</v>
      </c>
      <c r="BV614">
        <v>13</v>
      </c>
      <c r="BY614" t="s">
        <v>693</v>
      </c>
      <c r="BZ614" t="s">
        <v>17943</v>
      </c>
      <c r="CA614" s="1">
        <v>46155.602083333331</v>
      </c>
      <c r="CB614" s="2">
        <v>46156</v>
      </c>
      <c r="CE614" t="s">
        <v>2810</v>
      </c>
      <c r="CY614" s="1"/>
      <c r="DQ614" t="s">
        <v>17918</v>
      </c>
      <c r="DS614" t="s">
        <v>693</v>
      </c>
      <c r="EP614" t="s">
        <v>24309</v>
      </c>
      <c r="EQ614" t="s">
        <v>255</v>
      </c>
      <c r="ER614" t="s">
        <v>17945</v>
      </c>
      <c r="ES614" t="s">
        <v>281</v>
      </c>
      <c r="ET614" t="s">
        <v>24310</v>
      </c>
      <c r="EU614" t="s">
        <v>17962</v>
      </c>
      <c r="EZ614" t="s">
        <v>270</v>
      </c>
      <c r="FB614" t="s">
        <v>281</v>
      </c>
      <c r="FD614" t="s">
        <v>17948</v>
      </c>
      <c r="FE614" t="s">
        <v>281</v>
      </c>
      <c r="FF614" s="1">
        <v>46155.758460648147</v>
      </c>
      <c r="FG614">
        <v>3.74</v>
      </c>
      <c r="FH614">
        <v>0</v>
      </c>
      <c r="FI614">
        <v>1</v>
      </c>
      <c r="FM614" t="s">
        <v>17949</v>
      </c>
    </row>
    <row r="615" spans="1:169" x14ac:dyDescent="0.3">
      <c r="A615">
        <v>0</v>
      </c>
      <c r="B615" t="s">
        <v>17917</v>
      </c>
      <c r="C615" t="s">
        <v>17916</v>
      </c>
      <c r="D615" t="s">
        <v>25822</v>
      </c>
      <c r="E615" t="s">
        <v>17918</v>
      </c>
      <c r="F615">
        <v>46157.291666666664</v>
      </c>
      <c r="G615">
        <v>2026</v>
      </c>
      <c r="H615">
        <v>5</v>
      </c>
      <c r="I615">
        <v>15</v>
      </c>
      <c r="J615" t="s">
        <v>17963</v>
      </c>
      <c r="O615" t="s">
        <v>17964</v>
      </c>
      <c r="P615">
        <v>2026</v>
      </c>
      <c r="Q615">
        <v>5</v>
      </c>
      <c r="R615">
        <v>13</v>
      </c>
      <c r="S615" t="s">
        <v>25823</v>
      </c>
      <c r="T615" t="s">
        <v>25824</v>
      </c>
      <c r="V615" t="s">
        <v>18063</v>
      </c>
      <c r="W615" t="s">
        <v>2841</v>
      </c>
      <c r="Y615" t="s">
        <v>17916</v>
      </c>
      <c r="AB615" t="s">
        <v>251</v>
      </c>
      <c r="AC615" t="s">
        <v>18065</v>
      </c>
      <c r="AD615">
        <v>1000008226624</v>
      </c>
      <c r="AF615" t="s">
        <v>25825</v>
      </c>
      <c r="AG615" t="s">
        <v>25826</v>
      </c>
      <c r="AH615" t="s">
        <v>25827</v>
      </c>
      <c r="AI615" t="s">
        <v>25828</v>
      </c>
      <c r="AJ615" t="s">
        <v>25829</v>
      </c>
      <c r="AK615" t="s">
        <v>693</v>
      </c>
      <c r="AL615" t="s">
        <v>25826</v>
      </c>
      <c r="AM615" t="s">
        <v>25830</v>
      </c>
      <c r="AN615" t="s">
        <v>25828</v>
      </c>
      <c r="AO615" t="s">
        <v>693</v>
      </c>
      <c r="AP615" t="s">
        <v>25830</v>
      </c>
      <c r="AR615" t="s">
        <v>25830</v>
      </c>
      <c r="AS615" t="s">
        <v>25830</v>
      </c>
      <c r="AT615" t="s">
        <v>25831</v>
      </c>
      <c r="AU615" t="s">
        <v>25832</v>
      </c>
      <c r="AV615" t="s">
        <v>25833</v>
      </c>
      <c r="AW615" t="s">
        <v>230</v>
      </c>
      <c r="AX615" t="s">
        <v>230</v>
      </c>
      <c r="AY615" t="s">
        <v>1322</v>
      </c>
      <c r="AZ615" t="s">
        <v>1322</v>
      </c>
      <c r="BA615" t="s">
        <v>18076</v>
      </c>
      <c r="BB615" s="1">
        <v>46155.613206018519</v>
      </c>
      <c r="BC615">
        <v>2026</v>
      </c>
      <c r="BD615">
        <v>5</v>
      </c>
      <c r="BE615">
        <v>13</v>
      </c>
      <c r="BF615" t="s">
        <v>18077</v>
      </c>
      <c r="BG615" t="s">
        <v>17935</v>
      </c>
      <c r="BH615" t="s">
        <v>17936</v>
      </c>
      <c r="BJ615" t="s">
        <v>25834</v>
      </c>
      <c r="BL615" t="s">
        <v>300</v>
      </c>
      <c r="BM615" t="s">
        <v>23165</v>
      </c>
      <c r="BN615" t="s">
        <v>3306</v>
      </c>
      <c r="BO615" t="s">
        <v>23166</v>
      </c>
      <c r="BP615" t="s">
        <v>3001</v>
      </c>
      <c r="BQ615" t="s">
        <v>24346</v>
      </c>
      <c r="BR615" t="s">
        <v>25822</v>
      </c>
      <c r="BS615" t="s">
        <v>17964</v>
      </c>
      <c r="BT615">
        <v>2026</v>
      </c>
      <c r="BU615">
        <v>5</v>
      </c>
      <c r="BV615">
        <v>13</v>
      </c>
      <c r="BY615" t="s">
        <v>304</v>
      </c>
      <c r="BZ615" t="s">
        <v>18083</v>
      </c>
      <c r="CA615" s="1">
        <v>46155.613194444442</v>
      </c>
      <c r="CB615" s="2">
        <v>46156</v>
      </c>
      <c r="CE615" t="s">
        <v>2810</v>
      </c>
      <c r="CY615" s="1"/>
      <c r="DQ615" t="s">
        <v>17918</v>
      </c>
      <c r="DR615" t="s">
        <v>693</v>
      </c>
      <c r="DS615" t="s">
        <v>693</v>
      </c>
      <c r="DT615" t="s">
        <v>693</v>
      </c>
      <c r="DV615" t="s">
        <v>693</v>
      </c>
      <c r="EA615" t="s">
        <v>693</v>
      </c>
      <c r="EB615" t="s">
        <v>693</v>
      </c>
      <c r="EP615" t="s">
        <v>24309</v>
      </c>
      <c r="EQ615" t="s">
        <v>18084</v>
      </c>
      <c r="ES615" t="s">
        <v>281</v>
      </c>
      <c r="ET615" t="s">
        <v>24310</v>
      </c>
      <c r="EU615" t="s">
        <v>17962</v>
      </c>
      <c r="EZ615" t="s">
        <v>270</v>
      </c>
      <c r="FB615" t="s">
        <v>281</v>
      </c>
      <c r="FD615" t="s">
        <v>18087</v>
      </c>
      <c r="FE615" t="s">
        <v>281</v>
      </c>
      <c r="FF615" s="1">
        <v>46155.633611111109</v>
      </c>
      <c r="FG615">
        <v>0.49</v>
      </c>
      <c r="FH615">
        <v>0</v>
      </c>
      <c r="FI615">
        <v>2</v>
      </c>
      <c r="FM615" t="s">
        <v>17949</v>
      </c>
    </row>
    <row r="616" spans="1:169" x14ac:dyDescent="0.3">
      <c r="A616">
        <v>0</v>
      </c>
      <c r="B616" t="s">
        <v>17916</v>
      </c>
      <c r="C616" t="s">
        <v>17916</v>
      </c>
      <c r="E616" t="s">
        <v>17918</v>
      </c>
      <c r="F616">
        <v>46157.291666666664</v>
      </c>
      <c r="G616">
        <v>2026</v>
      </c>
      <c r="H616">
        <v>5</v>
      </c>
      <c r="I616">
        <v>15</v>
      </c>
      <c r="J616" t="s">
        <v>17963</v>
      </c>
      <c r="O616" t="s">
        <v>17964</v>
      </c>
      <c r="P616">
        <v>2026</v>
      </c>
      <c r="Q616">
        <v>5</v>
      </c>
      <c r="R616">
        <v>13</v>
      </c>
      <c r="S616" t="s">
        <v>25835</v>
      </c>
      <c r="T616" t="s">
        <v>25836</v>
      </c>
      <c r="Y616" t="s">
        <v>17916</v>
      </c>
      <c r="AB616" t="s">
        <v>251</v>
      </c>
      <c r="AC616" t="s">
        <v>18065</v>
      </c>
      <c r="AD616">
        <v>1000008226649</v>
      </c>
      <c r="AG616" t="s">
        <v>25837</v>
      </c>
      <c r="AH616" t="s">
        <v>25838</v>
      </c>
      <c r="AI616" t="s">
        <v>25839</v>
      </c>
      <c r="AJ616" t="s">
        <v>25840</v>
      </c>
      <c r="AK616" t="s">
        <v>693</v>
      </c>
      <c r="AL616" t="s">
        <v>25837</v>
      </c>
      <c r="AN616" t="s">
        <v>25839</v>
      </c>
      <c r="AO616" t="s">
        <v>693</v>
      </c>
      <c r="AT616" t="s">
        <v>25841</v>
      </c>
      <c r="AU616" t="s">
        <v>25842</v>
      </c>
      <c r="AV616" t="s">
        <v>25843</v>
      </c>
      <c r="AW616" t="s">
        <v>230</v>
      </c>
      <c r="AX616" t="s">
        <v>230</v>
      </c>
      <c r="AY616" t="s">
        <v>380</v>
      </c>
      <c r="AZ616" t="s">
        <v>380</v>
      </c>
      <c r="BA616" t="s">
        <v>18076</v>
      </c>
      <c r="BB616" s="1">
        <v>46155.614525462966</v>
      </c>
      <c r="BC616">
        <v>2026</v>
      </c>
      <c r="BD616">
        <v>5</v>
      </c>
      <c r="BE616">
        <v>13</v>
      </c>
      <c r="BF616" t="s">
        <v>18797</v>
      </c>
      <c r="BG616" t="s">
        <v>18130</v>
      </c>
      <c r="BH616" t="s">
        <v>17936</v>
      </c>
      <c r="BJ616" t="s">
        <v>25844</v>
      </c>
      <c r="BL616" t="s">
        <v>300</v>
      </c>
      <c r="BM616" t="s">
        <v>23165</v>
      </c>
      <c r="BN616" t="s">
        <v>3306</v>
      </c>
      <c r="BO616" t="s">
        <v>23166</v>
      </c>
      <c r="BP616" t="s">
        <v>3547</v>
      </c>
      <c r="BQ616" t="s">
        <v>24438</v>
      </c>
      <c r="BR616" t="s">
        <v>3548</v>
      </c>
      <c r="BS616" t="s">
        <v>17964</v>
      </c>
      <c r="BT616">
        <v>2026</v>
      </c>
      <c r="BU616">
        <v>5</v>
      </c>
      <c r="BV616">
        <v>13</v>
      </c>
      <c r="BY616" t="s">
        <v>386</v>
      </c>
      <c r="BZ616" t="s">
        <v>18083</v>
      </c>
      <c r="CA616" s="1">
        <v>46155.613888888889</v>
      </c>
      <c r="CB616" s="2">
        <v>46156</v>
      </c>
      <c r="CE616" t="s">
        <v>2810</v>
      </c>
      <c r="CY616" s="1"/>
      <c r="DQ616" t="s">
        <v>17918</v>
      </c>
      <c r="DR616" t="s">
        <v>693</v>
      </c>
      <c r="DS616" t="s">
        <v>693</v>
      </c>
      <c r="DT616" t="s">
        <v>693</v>
      </c>
      <c r="DV616" t="s">
        <v>693</v>
      </c>
      <c r="EA616" t="s">
        <v>693</v>
      </c>
      <c r="EB616" t="s">
        <v>693</v>
      </c>
      <c r="EP616" t="s">
        <v>24309</v>
      </c>
      <c r="EQ616" t="s">
        <v>18084</v>
      </c>
      <c r="ES616" t="s">
        <v>281</v>
      </c>
      <c r="ET616" t="s">
        <v>24310</v>
      </c>
      <c r="EU616" t="s">
        <v>17962</v>
      </c>
      <c r="EZ616" t="s">
        <v>270</v>
      </c>
      <c r="FB616" t="s">
        <v>281</v>
      </c>
      <c r="FD616" t="s">
        <v>18133</v>
      </c>
      <c r="FE616" t="s">
        <v>281</v>
      </c>
      <c r="FF616" s="1">
        <v>46155.633611111109</v>
      </c>
      <c r="FG616">
        <v>0.46</v>
      </c>
      <c r="FH616">
        <v>0</v>
      </c>
      <c r="FI616">
        <v>1</v>
      </c>
      <c r="FM616" t="s">
        <v>17949</v>
      </c>
    </row>
    <row r="617" spans="1:169" x14ac:dyDescent="0.3">
      <c r="A617">
        <v>0</v>
      </c>
      <c r="B617" t="s">
        <v>17916</v>
      </c>
      <c r="C617" t="s">
        <v>17916</v>
      </c>
      <c r="E617" t="s">
        <v>17918</v>
      </c>
      <c r="F617">
        <v>46157.291666666664</v>
      </c>
      <c r="G617">
        <v>2026</v>
      </c>
      <c r="H617">
        <v>5</v>
      </c>
      <c r="I617">
        <v>15</v>
      </c>
      <c r="J617" t="s">
        <v>17963</v>
      </c>
      <c r="O617" t="s">
        <v>17964</v>
      </c>
      <c r="P617">
        <v>2026</v>
      </c>
      <c r="Q617">
        <v>5</v>
      </c>
      <c r="R617">
        <v>13</v>
      </c>
      <c r="S617" t="s">
        <v>25845</v>
      </c>
      <c r="T617" t="s">
        <v>25846</v>
      </c>
      <c r="Y617" t="s">
        <v>17916</v>
      </c>
      <c r="AB617" t="s">
        <v>251</v>
      </c>
      <c r="AC617" t="s">
        <v>18065</v>
      </c>
      <c r="AD617">
        <v>1000008226711</v>
      </c>
      <c r="AG617" t="s">
        <v>25847</v>
      </c>
      <c r="AH617" t="s">
        <v>25848</v>
      </c>
      <c r="AI617" t="s">
        <v>25849</v>
      </c>
      <c r="AJ617" t="s">
        <v>25850</v>
      </c>
      <c r="AK617" t="s">
        <v>693</v>
      </c>
      <c r="AL617" t="s">
        <v>25847</v>
      </c>
      <c r="AM617" t="s">
        <v>25851</v>
      </c>
      <c r="AN617" t="s">
        <v>25849</v>
      </c>
      <c r="AO617" t="s">
        <v>693</v>
      </c>
      <c r="AP617" t="s">
        <v>25852</v>
      </c>
      <c r="AR617" t="s">
        <v>25851</v>
      </c>
      <c r="AS617" t="s">
        <v>25852</v>
      </c>
      <c r="AT617" t="s">
        <v>25853</v>
      </c>
      <c r="AU617" t="s">
        <v>25854</v>
      </c>
      <c r="AV617" t="s">
        <v>25855</v>
      </c>
      <c r="AW617" t="s">
        <v>230</v>
      </c>
      <c r="AX617" t="s">
        <v>230</v>
      </c>
      <c r="AY617" t="s">
        <v>380</v>
      </c>
      <c r="AZ617" t="s">
        <v>380</v>
      </c>
      <c r="BA617" t="s">
        <v>18076</v>
      </c>
      <c r="BB617" s="1">
        <v>46155.623877314814</v>
      </c>
      <c r="BC617">
        <v>2026</v>
      </c>
      <c r="BD617">
        <v>5</v>
      </c>
      <c r="BE617">
        <v>13</v>
      </c>
      <c r="BF617" t="s">
        <v>18129</v>
      </c>
      <c r="BG617" t="s">
        <v>18130</v>
      </c>
      <c r="BH617" t="s">
        <v>17936</v>
      </c>
      <c r="BJ617" t="s">
        <v>25856</v>
      </c>
      <c r="BL617" t="s">
        <v>300</v>
      </c>
      <c r="BM617" t="s">
        <v>23165</v>
      </c>
      <c r="BN617" t="s">
        <v>3306</v>
      </c>
      <c r="BO617" t="s">
        <v>23166</v>
      </c>
      <c r="BP617" t="s">
        <v>1812</v>
      </c>
      <c r="BQ617" t="s">
        <v>25623</v>
      </c>
      <c r="BR617" t="s">
        <v>25857</v>
      </c>
      <c r="BS617" t="s">
        <v>17964</v>
      </c>
      <c r="BT617">
        <v>2026</v>
      </c>
      <c r="BU617">
        <v>5</v>
      </c>
      <c r="BV617">
        <v>13</v>
      </c>
      <c r="BY617" t="s">
        <v>386</v>
      </c>
      <c r="BZ617" t="s">
        <v>18083</v>
      </c>
      <c r="CA617" s="1">
        <v>46155.623611111114</v>
      </c>
      <c r="CB617" s="2">
        <v>46156</v>
      </c>
      <c r="CE617" t="s">
        <v>2810</v>
      </c>
      <c r="CY617" s="1"/>
      <c r="DQ617" t="s">
        <v>17918</v>
      </c>
      <c r="DR617" t="s">
        <v>693</v>
      </c>
      <c r="DS617" t="s">
        <v>693</v>
      </c>
      <c r="DT617" t="s">
        <v>693</v>
      </c>
      <c r="DV617" t="s">
        <v>693</v>
      </c>
      <c r="EA617" t="s">
        <v>693</v>
      </c>
      <c r="EB617" t="s">
        <v>693</v>
      </c>
      <c r="EP617" t="s">
        <v>24309</v>
      </c>
      <c r="EQ617" t="s">
        <v>18084</v>
      </c>
      <c r="ES617" t="s">
        <v>281</v>
      </c>
      <c r="ET617" t="s">
        <v>24310</v>
      </c>
      <c r="EU617" t="s">
        <v>17962</v>
      </c>
      <c r="EZ617" t="s">
        <v>270</v>
      </c>
      <c r="FB617" t="s">
        <v>281</v>
      </c>
      <c r="FD617" t="s">
        <v>18133</v>
      </c>
      <c r="FE617" t="s">
        <v>281</v>
      </c>
      <c r="FF617" s="1">
        <v>46155.675104166665</v>
      </c>
      <c r="FG617">
        <v>1.23</v>
      </c>
      <c r="FH617">
        <v>0</v>
      </c>
      <c r="FI617">
        <v>1</v>
      </c>
      <c r="FM617" t="s">
        <v>17949</v>
      </c>
    </row>
    <row r="618" spans="1:169" x14ac:dyDescent="0.3">
      <c r="A618">
        <v>0</v>
      </c>
      <c r="B618" t="s">
        <v>17916</v>
      </c>
      <c r="C618" t="s">
        <v>17916</v>
      </c>
      <c r="E618" t="s">
        <v>17918</v>
      </c>
      <c r="F618">
        <v>46158.5</v>
      </c>
      <c r="G618">
        <v>2026</v>
      </c>
      <c r="H618">
        <v>5</v>
      </c>
      <c r="I618">
        <v>16</v>
      </c>
      <c r="J618" t="s">
        <v>17919</v>
      </c>
      <c r="O618" t="s">
        <v>17964</v>
      </c>
      <c r="P618">
        <v>2026</v>
      </c>
      <c r="Q618">
        <v>5</v>
      </c>
      <c r="R618">
        <v>13</v>
      </c>
      <c r="S618" t="s">
        <v>25858</v>
      </c>
      <c r="T618" t="s">
        <v>25859</v>
      </c>
      <c r="Y618" t="s">
        <v>17916</v>
      </c>
      <c r="AB618" t="s">
        <v>251</v>
      </c>
      <c r="AC618" t="s">
        <v>17924</v>
      </c>
      <c r="AD618">
        <v>1000008226737</v>
      </c>
      <c r="AI618" t="s">
        <v>25860</v>
      </c>
      <c r="AJ618" t="s">
        <v>25861</v>
      </c>
      <c r="AK618" t="s">
        <v>693</v>
      </c>
      <c r="AM618" t="s">
        <v>25862</v>
      </c>
      <c r="AN618" t="s">
        <v>25860</v>
      </c>
      <c r="AO618" t="s">
        <v>693</v>
      </c>
      <c r="AP618" t="s">
        <v>25863</v>
      </c>
      <c r="AR618" t="s">
        <v>25862</v>
      </c>
      <c r="AS618" t="s">
        <v>25863</v>
      </c>
      <c r="AT618" t="s">
        <v>25864</v>
      </c>
      <c r="AU618" t="s">
        <v>25865</v>
      </c>
      <c r="AV618" t="s">
        <v>25866</v>
      </c>
      <c r="AW618" t="s">
        <v>230</v>
      </c>
      <c r="AX618" t="s">
        <v>230</v>
      </c>
      <c r="AY618" t="s">
        <v>1322</v>
      </c>
      <c r="AZ618" t="s">
        <v>1322</v>
      </c>
      <c r="BA618" t="s">
        <v>255</v>
      </c>
      <c r="BB618" s="1">
        <v>46155.629282407404</v>
      </c>
      <c r="BC618">
        <v>2026</v>
      </c>
      <c r="BD618">
        <v>5</v>
      </c>
      <c r="BE618">
        <v>13</v>
      </c>
      <c r="BF618" t="s">
        <v>18100</v>
      </c>
      <c r="BG618" t="s">
        <v>17935</v>
      </c>
      <c r="BH618" t="s">
        <v>17936</v>
      </c>
      <c r="BJ618" t="s">
        <v>25867</v>
      </c>
      <c r="BL618" t="s">
        <v>300</v>
      </c>
      <c r="BM618" t="s">
        <v>23165</v>
      </c>
      <c r="BN618" t="s">
        <v>3306</v>
      </c>
      <c r="BO618" t="s">
        <v>23166</v>
      </c>
      <c r="BP618" t="s">
        <v>3493</v>
      </c>
      <c r="BQ618" t="s">
        <v>24601</v>
      </c>
      <c r="BR618" t="s">
        <v>25868</v>
      </c>
      <c r="BS618" t="s">
        <v>17964</v>
      </c>
      <c r="BT618">
        <v>2026</v>
      </c>
      <c r="BU618">
        <v>5</v>
      </c>
      <c r="BV618">
        <v>13</v>
      </c>
      <c r="BY618" t="s">
        <v>693</v>
      </c>
      <c r="BZ618" t="s">
        <v>17943</v>
      </c>
      <c r="CA618" s="1">
        <v>46155.629166666666</v>
      </c>
      <c r="CB618" s="2">
        <v>46156</v>
      </c>
      <c r="CE618" t="s">
        <v>2810</v>
      </c>
      <c r="CY618" s="1"/>
      <c r="DQ618" t="s">
        <v>17918</v>
      </c>
      <c r="DS618" t="s">
        <v>693</v>
      </c>
      <c r="EP618" t="s">
        <v>24309</v>
      </c>
      <c r="EQ618" t="s">
        <v>255</v>
      </c>
      <c r="ER618" t="s">
        <v>17945</v>
      </c>
      <c r="ES618" t="s">
        <v>281</v>
      </c>
      <c r="ET618" t="s">
        <v>24310</v>
      </c>
      <c r="EU618" t="s">
        <v>17962</v>
      </c>
      <c r="EZ618" t="s">
        <v>270</v>
      </c>
      <c r="FB618" t="s">
        <v>281</v>
      </c>
      <c r="FD618" t="s">
        <v>17948</v>
      </c>
      <c r="FE618" t="s">
        <v>281</v>
      </c>
      <c r="FF618" s="1">
        <v>46155.675104166665</v>
      </c>
      <c r="FG618">
        <v>1.1000000000000001</v>
      </c>
      <c r="FH618">
        <v>0</v>
      </c>
      <c r="FI618">
        <v>1</v>
      </c>
      <c r="FM618" t="s">
        <v>17949</v>
      </c>
    </row>
    <row r="619" spans="1:169" x14ac:dyDescent="0.3">
      <c r="A619">
        <v>0</v>
      </c>
      <c r="B619" t="s">
        <v>17917</v>
      </c>
      <c r="C619" t="s">
        <v>17916</v>
      </c>
      <c r="D619" t="s">
        <v>25869</v>
      </c>
      <c r="E619" t="s">
        <v>17918</v>
      </c>
      <c r="F619">
        <v>46157.291666666664</v>
      </c>
      <c r="G619">
        <v>2026</v>
      </c>
      <c r="H619">
        <v>5</v>
      </c>
      <c r="I619">
        <v>15</v>
      </c>
      <c r="J619" t="s">
        <v>17963</v>
      </c>
      <c r="O619" t="s">
        <v>17964</v>
      </c>
      <c r="P619">
        <v>2026</v>
      </c>
      <c r="Q619">
        <v>5</v>
      </c>
      <c r="R619">
        <v>13</v>
      </c>
      <c r="S619" t="s">
        <v>25870</v>
      </c>
      <c r="T619" t="s">
        <v>25871</v>
      </c>
      <c r="Y619" t="s">
        <v>17916</v>
      </c>
      <c r="AB619" t="s">
        <v>251</v>
      </c>
      <c r="AC619" t="s">
        <v>17924</v>
      </c>
      <c r="AD619">
        <v>1000008226644</v>
      </c>
      <c r="AG619" t="s">
        <v>25872</v>
      </c>
      <c r="AI619" t="s">
        <v>25873</v>
      </c>
      <c r="AJ619" t="s">
        <v>3550</v>
      </c>
      <c r="AK619" t="s">
        <v>304</v>
      </c>
      <c r="AN619" t="s">
        <v>25873</v>
      </c>
      <c r="AO619" t="s">
        <v>304</v>
      </c>
      <c r="AT619" t="s">
        <v>25874</v>
      </c>
      <c r="AU619" t="s">
        <v>25875</v>
      </c>
      <c r="AV619" t="s">
        <v>25876</v>
      </c>
      <c r="AW619" t="s">
        <v>230</v>
      </c>
      <c r="AX619" t="s">
        <v>230</v>
      </c>
      <c r="AY619" t="s">
        <v>380</v>
      </c>
      <c r="AZ619" t="s">
        <v>380</v>
      </c>
      <c r="BA619" t="s">
        <v>255</v>
      </c>
      <c r="BB619" s="1">
        <v>46155.634745370371</v>
      </c>
      <c r="BC619">
        <v>2026</v>
      </c>
      <c r="BD619">
        <v>5</v>
      </c>
      <c r="BE619">
        <v>13</v>
      </c>
      <c r="BF619" t="s">
        <v>17934</v>
      </c>
      <c r="BG619" t="s">
        <v>18130</v>
      </c>
      <c r="BH619" t="s">
        <v>17936</v>
      </c>
      <c r="BJ619" t="s">
        <v>25877</v>
      </c>
      <c r="BL619" t="s">
        <v>300</v>
      </c>
      <c r="BM619" t="s">
        <v>23165</v>
      </c>
      <c r="BN619" t="s">
        <v>3306</v>
      </c>
      <c r="BO619" t="s">
        <v>23166</v>
      </c>
      <c r="BP619" t="s">
        <v>2591</v>
      </c>
      <c r="BQ619" t="s">
        <v>24663</v>
      </c>
      <c r="BR619" t="s">
        <v>25878</v>
      </c>
      <c r="BS619" t="s">
        <v>17964</v>
      </c>
      <c r="BT619">
        <v>2026</v>
      </c>
      <c r="BU619">
        <v>5</v>
      </c>
      <c r="BV619">
        <v>13</v>
      </c>
      <c r="BY619" t="s">
        <v>693</v>
      </c>
      <c r="BZ619" t="s">
        <v>17943</v>
      </c>
      <c r="CA619" s="1">
        <v>46155.634722222225</v>
      </c>
      <c r="CB619" s="2">
        <v>46156</v>
      </c>
      <c r="CE619" t="s">
        <v>2810</v>
      </c>
      <c r="CY619" s="1"/>
      <c r="DQ619" t="s">
        <v>17918</v>
      </c>
      <c r="DS619" t="s">
        <v>693</v>
      </c>
      <c r="EP619" t="s">
        <v>24309</v>
      </c>
      <c r="EQ619" t="s">
        <v>255</v>
      </c>
      <c r="ER619" t="s">
        <v>17945</v>
      </c>
      <c r="ES619" t="s">
        <v>281</v>
      </c>
      <c r="ET619" t="s">
        <v>24310</v>
      </c>
      <c r="EU619" t="s">
        <v>17962</v>
      </c>
      <c r="EZ619" t="s">
        <v>270</v>
      </c>
      <c r="FB619" t="s">
        <v>281</v>
      </c>
      <c r="FD619" t="s">
        <v>17948</v>
      </c>
      <c r="FE619" t="s">
        <v>281</v>
      </c>
      <c r="FF619" s="1">
        <v>46156.466979166667</v>
      </c>
      <c r="FG619">
        <v>19.97</v>
      </c>
      <c r="FH619">
        <v>1</v>
      </c>
      <c r="FI619">
        <v>2</v>
      </c>
      <c r="FM619" t="s">
        <v>17949</v>
      </c>
    </row>
    <row r="620" spans="1:169" x14ac:dyDescent="0.3">
      <c r="A620">
        <v>0</v>
      </c>
      <c r="B620" t="s">
        <v>17916</v>
      </c>
      <c r="C620" t="s">
        <v>17916</v>
      </c>
      <c r="E620" t="s">
        <v>17918</v>
      </c>
      <c r="F620">
        <v>46157.291666666664</v>
      </c>
      <c r="G620">
        <v>2026</v>
      </c>
      <c r="H620">
        <v>5</v>
      </c>
      <c r="I620">
        <v>15</v>
      </c>
      <c r="J620" t="s">
        <v>17963</v>
      </c>
      <c r="O620" t="s">
        <v>17964</v>
      </c>
      <c r="P620">
        <v>2026</v>
      </c>
      <c r="Q620">
        <v>5</v>
      </c>
      <c r="R620">
        <v>13</v>
      </c>
      <c r="S620" t="s">
        <v>25879</v>
      </c>
      <c r="T620" t="s">
        <v>25880</v>
      </c>
      <c r="Y620" t="s">
        <v>17916</v>
      </c>
      <c r="AB620" t="s">
        <v>251</v>
      </c>
      <c r="AC620" t="s">
        <v>18065</v>
      </c>
      <c r="AD620">
        <v>1000008226768</v>
      </c>
      <c r="AG620" t="s">
        <v>25881</v>
      </c>
      <c r="AH620" t="s">
        <v>25882</v>
      </c>
      <c r="AI620" t="s">
        <v>25883</v>
      </c>
      <c r="AJ620" t="s">
        <v>25884</v>
      </c>
      <c r="AK620" t="s">
        <v>693</v>
      </c>
      <c r="AL620" t="s">
        <v>25881</v>
      </c>
      <c r="AN620" t="s">
        <v>25883</v>
      </c>
      <c r="AO620" t="s">
        <v>693</v>
      </c>
      <c r="AT620" t="s">
        <v>25885</v>
      </c>
      <c r="AU620" t="s">
        <v>25886</v>
      </c>
      <c r="AV620" t="s">
        <v>25887</v>
      </c>
      <c r="AW620" t="s">
        <v>230</v>
      </c>
      <c r="AX620" t="s">
        <v>230</v>
      </c>
      <c r="AY620" t="s">
        <v>380</v>
      </c>
      <c r="AZ620" t="s">
        <v>380</v>
      </c>
      <c r="BA620" t="s">
        <v>18076</v>
      </c>
      <c r="BB620" s="1">
        <v>46155.636180555557</v>
      </c>
      <c r="BC620">
        <v>2026</v>
      </c>
      <c r="BD620">
        <v>5</v>
      </c>
      <c r="BE620">
        <v>13</v>
      </c>
      <c r="BF620" t="s">
        <v>18129</v>
      </c>
      <c r="BG620" t="s">
        <v>18130</v>
      </c>
      <c r="BH620" t="s">
        <v>17936</v>
      </c>
      <c r="BJ620" t="s">
        <v>25888</v>
      </c>
      <c r="BL620" t="s">
        <v>300</v>
      </c>
      <c r="BM620" t="s">
        <v>23165</v>
      </c>
      <c r="BN620" t="s">
        <v>3306</v>
      </c>
      <c r="BO620" t="s">
        <v>23166</v>
      </c>
      <c r="BP620" t="s">
        <v>2247</v>
      </c>
      <c r="BQ620" t="s">
        <v>24537</v>
      </c>
      <c r="BR620" t="s">
        <v>25889</v>
      </c>
      <c r="BS620" t="s">
        <v>17964</v>
      </c>
      <c r="BT620">
        <v>2026</v>
      </c>
      <c r="BU620">
        <v>5</v>
      </c>
      <c r="BV620">
        <v>13</v>
      </c>
      <c r="BY620" t="s">
        <v>386</v>
      </c>
      <c r="BZ620" t="s">
        <v>18083</v>
      </c>
      <c r="CA620" s="1">
        <v>46155.636111111111</v>
      </c>
      <c r="CB620" s="2">
        <v>46156</v>
      </c>
      <c r="CE620" t="s">
        <v>2810</v>
      </c>
      <c r="CY620" s="1"/>
      <c r="DQ620" t="s">
        <v>17918</v>
      </c>
      <c r="DR620" t="s">
        <v>693</v>
      </c>
      <c r="DS620" t="s">
        <v>693</v>
      </c>
      <c r="DT620" t="s">
        <v>693</v>
      </c>
      <c r="DV620" t="s">
        <v>693</v>
      </c>
      <c r="EA620" t="s">
        <v>693</v>
      </c>
      <c r="EB620" t="s">
        <v>693</v>
      </c>
      <c r="EP620" t="s">
        <v>24309</v>
      </c>
      <c r="EQ620" t="s">
        <v>18084</v>
      </c>
      <c r="ES620" t="s">
        <v>281</v>
      </c>
      <c r="ET620" t="s">
        <v>24310</v>
      </c>
      <c r="EU620" t="s">
        <v>17962</v>
      </c>
      <c r="EZ620" t="s">
        <v>270</v>
      </c>
      <c r="FB620" t="s">
        <v>281</v>
      </c>
      <c r="FD620" t="s">
        <v>18133</v>
      </c>
      <c r="FE620" t="s">
        <v>281</v>
      </c>
      <c r="FF620" s="1">
        <v>46155.675104166665</v>
      </c>
      <c r="FG620">
        <v>0.93</v>
      </c>
      <c r="FH620">
        <v>0</v>
      </c>
      <c r="FI620">
        <v>1</v>
      </c>
      <c r="FM620" t="s">
        <v>17949</v>
      </c>
    </row>
    <row r="621" spans="1:169" x14ac:dyDescent="0.3">
      <c r="A621">
        <v>0</v>
      </c>
      <c r="B621" t="s">
        <v>17916</v>
      </c>
      <c r="C621" t="s">
        <v>17916</v>
      </c>
      <c r="E621" t="s">
        <v>17918</v>
      </c>
      <c r="F621">
        <v>46157.291666666664</v>
      </c>
      <c r="G621">
        <v>2026</v>
      </c>
      <c r="H621">
        <v>5</v>
      </c>
      <c r="I621">
        <v>15</v>
      </c>
      <c r="J621" t="s">
        <v>17963</v>
      </c>
      <c r="O621" t="s">
        <v>17964</v>
      </c>
      <c r="P621">
        <v>2026</v>
      </c>
      <c r="Q621">
        <v>5</v>
      </c>
      <c r="R621">
        <v>13</v>
      </c>
      <c r="S621" t="s">
        <v>25890</v>
      </c>
      <c r="T621" t="s">
        <v>25891</v>
      </c>
      <c r="Y621" t="s">
        <v>17916</v>
      </c>
      <c r="AB621" t="s">
        <v>251</v>
      </c>
      <c r="AC621" t="s">
        <v>18065</v>
      </c>
      <c r="AD621">
        <v>1000008226853</v>
      </c>
      <c r="AG621" t="s">
        <v>25892</v>
      </c>
      <c r="AH621" t="s">
        <v>25893</v>
      </c>
      <c r="AI621" t="s">
        <v>25894</v>
      </c>
      <c r="AJ621" t="s">
        <v>25895</v>
      </c>
      <c r="AK621" t="s">
        <v>304</v>
      </c>
      <c r="AL621" t="s">
        <v>25892</v>
      </c>
      <c r="AM621" t="s">
        <v>25896</v>
      </c>
      <c r="AN621" t="s">
        <v>25894</v>
      </c>
      <c r="AO621" t="s">
        <v>304</v>
      </c>
      <c r="AR621" t="s">
        <v>25896</v>
      </c>
      <c r="AT621" t="s">
        <v>25897</v>
      </c>
      <c r="AU621" t="s">
        <v>25898</v>
      </c>
      <c r="AV621" t="s">
        <v>25899</v>
      </c>
      <c r="AW621" t="s">
        <v>230</v>
      </c>
      <c r="AX621" t="s">
        <v>230</v>
      </c>
      <c r="AY621" t="s">
        <v>380</v>
      </c>
      <c r="AZ621" t="s">
        <v>380</v>
      </c>
      <c r="BA621" t="s">
        <v>18076</v>
      </c>
      <c r="BB621" s="1">
        <v>46155.642511574071</v>
      </c>
      <c r="BC621">
        <v>2026</v>
      </c>
      <c r="BD621">
        <v>5</v>
      </c>
      <c r="BE621">
        <v>13</v>
      </c>
      <c r="BF621" t="s">
        <v>18077</v>
      </c>
      <c r="BG621" t="s">
        <v>18130</v>
      </c>
      <c r="BH621" t="s">
        <v>17936</v>
      </c>
      <c r="BJ621" t="s">
        <v>25896</v>
      </c>
      <c r="BL621" t="s">
        <v>300</v>
      </c>
      <c r="BM621" t="s">
        <v>23165</v>
      </c>
      <c r="BN621" t="s">
        <v>3306</v>
      </c>
      <c r="BO621" t="s">
        <v>23166</v>
      </c>
      <c r="BP621" t="s">
        <v>3561</v>
      </c>
      <c r="BQ621" t="s">
        <v>25900</v>
      </c>
      <c r="BR621" t="s">
        <v>25901</v>
      </c>
      <c r="BS621" t="s">
        <v>17964</v>
      </c>
      <c r="BT621">
        <v>2026</v>
      </c>
      <c r="BU621">
        <v>5</v>
      </c>
      <c r="BV621">
        <v>13</v>
      </c>
      <c r="BY621" t="s">
        <v>304</v>
      </c>
      <c r="BZ621" t="s">
        <v>18083</v>
      </c>
      <c r="CA621" s="1">
        <v>46155.642361111109</v>
      </c>
      <c r="CB621" s="2">
        <v>46156</v>
      </c>
      <c r="CE621" t="s">
        <v>2810</v>
      </c>
      <c r="CY621" s="1"/>
      <c r="DQ621" t="s">
        <v>17918</v>
      </c>
      <c r="DR621" t="s">
        <v>693</v>
      </c>
      <c r="DS621" t="s">
        <v>693</v>
      </c>
      <c r="DT621" t="s">
        <v>693</v>
      </c>
      <c r="DV621" t="s">
        <v>693</v>
      </c>
      <c r="EA621" t="s">
        <v>693</v>
      </c>
      <c r="EB621" t="s">
        <v>693</v>
      </c>
      <c r="EP621" t="s">
        <v>24309</v>
      </c>
      <c r="EQ621" t="s">
        <v>18084</v>
      </c>
      <c r="ES621" t="s">
        <v>281</v>
      </c>
      <c r="ET621" t="s">
        <v>24310</v>
      </c>
      <c r="EU621" t="s">
        <v>17962</v>
      </c>
      <c r="EZ621" t="s">
        <v>270</v>
      </c>
      <c r="FB621" t="s">
        <v>281</v>
      </c>
      <c r="FD621" t="s">
        <v>18087</v>
      </c>
      <c r="FE621" t="s">
        <v>281</v>
      </c>
      <c r="FF621" s="1">
        <v>46155.716770833336</v>
      </c>
      <c r="FG621">
        <v>1.78</v>
      </c>
      <c r="FH621">
        <v>0</v>
      </c>
      <c r="FI621">
        <v>1</v>
      </c>
      <c r="FM621" t="s">
        <v>17949</v>
      </c>
    </row>
    <row r="622" spans="1:169" x14ac:dyDescent="0.3">
      <c r="A622">
        <v>0</v>
      </c>
      <c r="B622" t="s">
        <v>17916</v>
      </c>
      <c r="C622" t="s">
        <v>17916</v>
      </c>
      <c r="E622" t="s">
        <v>17918</v>
      </c>
      <c r="F622">
        <v>46161.291666666664</v>
      </c>
      <c r="G622">
        <v>2026</v>
      </c>
      <c r="H622">
        <v>5</v>
      </c>
      <c r="I622">
        <v>19</v>
      </c>
      <c r="J622" t="s">
        <v>17963</v>
      </c>
      <c r="O622" t="s">
        <v>17964</v>
      </c>
      <c r="P622">
        <v>2026</v>
      </c>
      <c r="Q622">
        <v>5</v>
      </c>
      <c r="R622">
        <v>13</v>
      </c>
      <c r="S622" t="s">
        <v>25902</v>
      </c>
      <c r="T622" t="s">
        <v>25903</v>
      </c>
      <c r="V622" t="s">
        <v>17923</v>
      </c>
      <c r="Y622" t="s">
        <v>17916</v>
      </c>
      <c r="AB622" t="s">
        <v>251</v>
      </c>
      <c r="AC622" t="s">
        <v>18065</v>
      </c>
      <c r="AD622">
        <v>1000008226987</v>
      </c>
      <c r="AG622" t="s">
        <v>25904</v>
      </c>
      <c r="AH622" t="s">
        <v>25905</v>
      </c>
      <c r="AI622" t="s">
        <v>25906</v>
      </c>
      <c r="AJ622" t="s">
        <v>25907</v>
      </c>
      <c r="AK622" t="s">
        <v>693</v>
      </c>
      <c r="AL622" t="s">
        <v>25904</v>
      </c>
      <c r="AM622" t="s">
        <v>25908</v>
      </c>
      <c r="AN622" t="s">
        <v>25906</v>
      </c>
      <c r="AO622" t="s">
        <v>693</v>
      </c>
      <c r="AR622" t="s">
        <v>25908</v>
      </c>
      <c r="AT622" t="s">
        <v>25909</v>
      </c>
      <c r="AU622" t="s">
        <v>25910</v>
      </c>
      <c r="AV622" t="s">
        <v>25911</v>
      </c>
      <c r="AW622" t="s">
        <v>230</v>
      </c>
      <c r="AX622" t="s">
        <v>230</v>
      </c>
      <c r="AY622" t="s">
        <v>1322</v>
      </c>
      <c r="AZ622" t="s">
        <v>1322</v>
      </c>
      <c r="BA622" t="s">
        <v>18076</v>
      </c>
      <c r="BB622" s="1">
        <v>46155.652870370373</v>
      </c>
      <c r="BC622">
        <v>2026</v>
      </c>
      <c r="BD622">
        <v>5</v>
      </c>
      <c r="BE622">
        <v>13</v>
      </c>
      <c r="BF622" t="s">
        <v>18797</v>
      </c>
      <c r="BG622" t="s">
        <v>17935</v>
      </c>
      <c r="BH622" t="s">
        <v>17936</v>
      </c>
      <c r="BJ622" t="s">
        <v>25908</v>
      </c>
      <c r="BL622" t="s">
        <v>300</v>
      </c>
      <c r="BM622" t="s">
        <v>23165</v>
      </c>
      <c r="BN622" t="s">
        <v>3306</v>
      </c>
      <c r="BO622" t="s">
        <v>23166</v>
      </c>
      <c r="BP622" t="s">
        <v>2443</v>
      </c>
      <c r="BQ622" t="s">
        <v>24415</v>
      </c>
      <c r="BR622" t="s">
        <v>25912</v>
      </c>
      <c r="BS622" t="s">
        <v>17964</v>
      </c>
      <c r="BT622">
        <v>2026</v>
      </c>
      <c r="BU622">
        <v>5</v>
      </c>
      <c r="BV622">
        <v>13</v>
      </c>
      <c r="BY622" t="s">
        <v>386</v>
      </c>
      <c r="BZ622" t="s">
        <v>18083</v>
      </c>
      <c r="CA622" s="1">
        <v>46155.652777777781</v>
      </c>
      <c r="CB622" s="2">
        <v>46156</v>
      </c>
      <c r="CE622" t="s">
        <v>2810</v>
      </c>
      <c r="CY622" s="1"/>
      <c r="DQ622" t="s">
        <v>17918</v>
      </c>
      <c r="DR622" t="s">
        <v>693</v>
      </c>
      <c r="DS622" t="s">
        <v>693</v>
      </c>
      <c r="DT622" t="s">
        <v>693</v>
      </c>
      <c r="DV622" t="s">
        <v>693</v>
      </c>
      <c r="EA622" t="s">
        <v>693</v>
      </c>
      <c r="EB622" t="s">
        <v>693</v>
      </c>
      <c r="EP622" t="s">
        <v>24309</v>
      </c>
      <c r="EQ622" t="s">
        <v>18084</v>
      </c>
      <c r="ES622" t="s">
        <v>281</v>
      </c>
      <c r="ET622" t="s">
        <v>24310</v>
      </c>
      <c r="EU622" t="s">
        <v>17947</v>
      </c>
      <c r="EZ622" t="s">
        <v>270</v>
      </c>
      <c r="FB622" t="s">
        <v>281</v>
      </c>
      <c r="FD622" t="s">
        <v>18133</v>
      </c>
      <c r="FE622" t="s">
        <v>281</v>
      </c>
      <c r="FF622" s="1">
        <v>46155.675104166665</v>
      </c>
      <c r="FG622">
        <v>0.53</v>
      </c>
      <c r="FH622">
        <v>0</v>
      </c>
      <c r="FI622">
        <v>1</v>
      </c>
      <c r="FM622" t="s">
        <v>17949</v>
      </c>
    </row>
    <row r="623" spans="1:169" x14ac:dyDescent="0.3">
      <c r="A623">
        <v>0</v>
      </c>
      <c r="B623" t="s">
        <v>17916</v>
      </c>
      <c r="C623" t="s">
        <v>17916</v>
      </c>
      <c r="E623" t="s">
        <v>17918</v>
      </c>
      <c r="F623">
        <v>46158.291666666664</v>
      </c>
      <c r="G623">
        <v>2026</v>
      </c>
      <c r="H623">
        <v>5</v>
      </c>
      <c r="I623">
        <v>16</v>
      </c>
      <c r="J623" t="s">
        <v>17963</v>
      </c>
      <c r="O623" t="s">
        <v>17964</v>
      </c>
      <c r="P623">
        <v>2026</v>
      </c>
      <c r="Q623">
        <v>5</v>
      </c>
      <c r="R623">
        <v>13</v>
      </c>
      <c r="S623" t="s">
        <v>25913</v>
      </c>
      <c r="T623" t="s">
        <v>25914</v>
      </c>
      <c r="Y623" t="s">
        <v>17916</v>
      </c>
      <c r="AB623" t="s">
        <v>251</v>
      </c>
      <c r="AC623" t="s">
        <v>17924</v>
      </c>
      <c r="AD623">
        <v>1000008227134</v>
      </c>
      <c r="AG623" t="s">
        <v>25915</v>
      </c>
      <c r="AI623" t="s">
        <v>25916</v>
      </c>
      <c r="AJ623" t="s">
        <v>25917</v>
      </c>
      <c r="AK623" t="s">
        <v>693</v>
      </c>
      <c r="AM623" t="s">
        <v>25918</v>
      </c>
      <c r="AN623" t="s">
        <v>25916</v>
      </c>
      <c r="AO623" t="s">
        <v>693</v>
      </c>
      <c r="AR623" t="s">
        <v>25918</v>
      </c>
      <c r="AT623" t="s">
        <v>25919</v>
      </c>
      <c r="AU623" t="s">
        <v>25920</v>
      </c>
      <c r="AV623" t="s">
        <v>25921</v>
      </c>
      <c r="AW623" t="s">
        <v>230</v>
      </c>
      <c r="AX623" t="s">
        <v>230</v>
      </c>
      <c r="AY623" t="s">
        <v>380</v>
      </c>
      <c r="AZ623" t="s">
        <v>380</v>
      </c>
      <c r="BA623" t="s">
        <v>255</v>
      </c>
      <c r="BB623" s="1">
        <v>46155.669305555559</v>
      </c>
      <c r="BC623">
        <v>2026</v>
      </c>
      <c r="BD623">
        <v>5</v>
      </c>
      <c r="BE623">
        <v>13</v>
      </c>
      <c r="BF623" t="s">
        <v>18100</v>
      </c>
      <c r="BG623" t="s">
        <v>18130</v>
      </c>
      <c r="BH623" t="s">
        <v>17936</v>
      </c>
      <c r="BJ623" t="s">
        <v>25918</v>
      </c>
      <c r="BL623" t="s">
        <v>300</v>
      </c>
      <c r="BM623" t="s">
        <v>23165</v>
      </c>
      <c r="BN623" t="s">
        <v>3306</v>
      </c>
      <c r="BO623" t="s">
        <v>23166</v>
      </c>
      <c r="BP623" t="s">
        <v>2155</v>
      </c>
      <c r="BQ623" t="s">
        <v>25224</v>
      </c>
      <c r="BR623" t="s">
        <v>25922</v>
      </c>
      <c r="BS623" t="s">
        <v>17964</v>
      </c>
      <c r="BT623">
        <v>2026</v>
      </c>
      <c r="BU623">
        <v>5</v>
      </c>
      <c r="BV623">
        <v>13</v>
      </c>
      <c r="BY623" t="s">
        <v>693</v>
      </c>
      <c r="BZ623" t="s">
        <v>17943</v>
      </c>
      <c r="CA623" s="1">
        <v>46155.668749999997</v>
      </c>
      <c r="CB623" s="2">
        <v>46156</v>
      </c>
      <c r="CE623" t="s">
        <v>2810</v>
      </c>
      <c r="CY623" s="1"/>
      <c r="DQ623" t="s">
        <v>17918</v>
      </c>
      <c r="DS623" t="s">
        <v>693</v>
      </c>
      <c r="EP623" t="s">
        <v>24309</v>
      </c>
      <c r="EQ623" t="s">
        <v>255</v>
      </c>
      <c r="ER623" t="s">
        <v>17945</v>
      </c>
      <c r="ES623" t="s">
        <v>281</v>
      </c>
      <c r="ET623" t="s">
        <v>24310</v>
      </c>
      <c r="EU623" t="s">
        <v>17962</v>
      </c>
      <c r="EZ623" t="s">
        <v>270</v>
      </c>
      <c r="FB623" t="s">
        <v>281</v>
      </c>
      <c r="FD623" t="s">
        <v>17948</v>
      </c>
      <c r="FE623" t="s">
        <v>281</v>
      </c>
      <c r="FF623" s="1">
        <v>46155.716770833336</v>
      </c>
      <c r="FG623">
        <v>1.1399999999999999</v>
      </c>
      <c r="FH623">
        <v>0</v>
      </c>
      <c r="FI623">
        <v>1</v>
      </c>
      <c r="FM623" t="s">
        <v>17949</v>
      </c>
    </row>
    <row r="624" spans="1:169" x14ac:dyDescent="0.3">
      <c r="A624">
        <v>0</v>
      </c>
      <c r="B624" t="s">
        <v>17916</v>
      </c>
      <c r="C624" t="s">
        <v>17916</v>
      </c>
      <c r="E624" t="s">
        <v>17918</v>
      </c>
      <c r="F624">
        <v>46157.291666666664</v>
      </c>
      <c r="G624">
        <v>2026</v>
      </c>
      <c r="H624">
        <v>5</v>
      </c>
      <c r="I624">
        <v>15</v>
      </c>
      <c r="J624" t="s">
        <v>17963</v>
      </c>
      <c r="O624" t="s">
        <v>17964</v>
      </c>
      <c r="P624">
        <v>2026</v>
      </c>
      <c r="Q624">
        <v>5</v>
      </c>
      <c r="R624">
        <v>13</v>
      </c>
      <c r="S624" t="s">
        <v>25923</v>
      </c>
      <c r="T624" t="s">
        <v>25924</v>
      </c>
      <c r="Y624" t="s">
        <v>17916</v>
      </c>
      <c r="AB624" t="s">
        <v>251</v>
      </c>
      <c r="AC624" t="s">
        <v>17924</v>
      </c>
      <c r="AD624">
        <v>1000008227471</v>
      </c>
      <c r="AG624" t="s">
        <v>25925</v>
      </c>
      <c r="AI624" t="s">
        <v>25926</v>
      </c>
      <c r="AJ624" t="s">
        <v>25927</v>
      </c>
      <c r="AK624" t="s">
        <v>693</v>
      </c>
      <c r="AM624" t="s">
        <v>25928</v>
      </c>
      <c r="AN624" t="s">
        <v>25926</v>
      </c>
      <c r="AO624" t="s">
        <v>693</v>
      </c>
      <c r="AP624" t="s">
        <v>25929</v>
      </c>
      <c r="AR624" t="s">
        <v>25928</v>
      </c>
      <c r="AS624" t="s">
        <v>25929</v>
      </c>
      <c r="AT624" t="s">
        <v>25930</v>
      </c>
      <c r="AU624" t="s">
        <v>25931</v>
      </c>
      <c r="AV624" t="s">
        <v>25932</v>
      </c>
      <c r="AW624" t="s">
        <v>230</v>
      </c>
      <c r="AX624" t="s">
        <v>230</v>
      </c>
      <c r="AY624" t="s">
        <v>380</v>
      </c>
      <c r="AZ624" t="s">
        <v>380</v>
      </c>
      <c r="BA624" t="s">
        <v>255</v>
      </c>
      <c r="BB624" s="1">
        <v>46155.700729166667</v>
      </c>
      <c r="BC624">
        <v>2026</v>
      </c>
      <c r="BD624">
        <v>5</v>
      </c>
      <c r="BE624">
        <v>13</v>
      </c>
      <c r="BF624" t="s">
        <v>18100</v>
      </c>
      <c r="BG624" t="s">
        <v>18130</v>
      </c>
      <c r="BH624" t="s">
        <v>17936</v>
      </c>
      <c r="BJ624" t="s">
        <v>25933</v>
      </c>
      <c r="BL624" t="s">
        <v>300</v>
      </c>
      <c r="BM624" t="s">
        <v>23165</v>
      </c>
      <c r="BN624" t="s">
        <v>3306</v>
      </c>
      <c r="BO624" t="s">
        <v>23166</v>
      </c>
      <c r="BP624" t="s">
        <v>3422</v>
      </c>
      <c r="BQ624" t="s">
        <v>24685</v>
      </c>
      <c r="BR624" t="s">
        <v>25934</v>
      </c>
      <c r="BS624" t="s">
        <v>17964</v>
      </c>
      <c r="BT624">
        <v>2026</v>
      </c>
      <c r="BU624">
        <v>5</v>
      </c>
      <c r="BV624">
        <v>13</v>
      </c>
      <c r="BY624" t="s">
        <v>693</v>
      </c>
      <c r="BZ624" t="s">
        <v>17943</v>
      </c>
      <c r="CA624" s="1">
        <v>46155.700694444444</v>
      </c>
      <c r="CB624" s="2">
        <v>46156</v>
      </c>
      <c r="CE624" t="s">
        <v>2810</v>
      </c>
      <c r="CY624" s="1"/>
      <c r="DQ624" t="s">
        <v>17918</v>
      </c>
      <c r="DS624" t="s">
        <v>693</v>
      </c>
      <c r="EP624" t="s">
        <v>24309</v>
      </c>
      <c r="EQ624" t="s">
        <v>255</v>
      </c>
      <c r="ER624" t="s">
        <v>17945</v>
      </c>
      <c r="ES624" t="s">
        <v>281</v>
      </c>
      <c r="ET624" t="s">
        <v>24310</v>
      </c>
      <c r="EU624" t="s">
        <v>17962</v>
      </c>
      <c r="EZ624" t="s">
        <v>270</v>
      </c>
      <c r="FB624" t="s">
        <v>281</v>
      </c>
      <c r="FD624" t="s">
        <v>17948</v>
      </c>
      <c r="FE624" t="s">
        <v>281</v>
      </c>
      <c r="FF624" s="1">
        <v>46155.716770833336</v>
      </c>
      <c r="FG624">
        <v>0.39</v>
      </c>
      <c r="FH624">
        <v>0</v>
      </c>
      <c r="FI624">
        <v>1</v>
      </c>
      <c r="FM624" t="s">
        <v>17949</v>
      </c>
    </row>
    <row r="625" spans="1:169" x14ac:dyDescent="0.3">
      <c r="A625">
        <v>0</v>
      </c>
      <c r="B625" t="s">
        <v>17916</v>
      </c>
      <c r="C625" t="s">
        <v>17916</v>
      </c>
      <c r="E625" t="s">
        <v>17918</v>
      </c>
      <c r="F625">
        <v>46157.291666666664</v>
      </c>
      <c r="G625">
        <v>2026</v>
      </c>
      <c r="H625">
        <v>5</v>
      </c>
      <c r="I625">
        <v>15</v>
      </c>
      <c r="J625" t="s">
        <v>17963</v>
      </c>
      <c r="O625" t="s">
        <v>17964</v>
      </c>
      <c r="P625">
        <v>2026</v>
      </c>
      <c r="Q625">
        <v>5</v>
      </c>
      <c r="R625">
        <v>13</v>
      </c>
      <c r="S625" t="s">
        <v>25935</v>
      </c>
      <c r="T625" t="s">
        <v>25936</v>
      </c>
      <c r="Y625" t="s">
        <v>17916</v>
      </c>
      <c r="AB625" t="s">
        <v>251</v>
      </c>
      <c r="AC625" t="s">
        <v>18065</v>
      </c>
      <c r="AD625">
        <v>1000008227564</v>
      </c>
      <c r="AG625" t="s">
        <v>25937</v>
      </c>
      <c r="AH625" t="s">
        <v>25938</v>
      </c>
      <c r="AI625" t="s">
        <v>25939</v>
      </c>
      <c r="AJ625" t="s">
        <v>25940</v>
      </c>
      <c r="AK625" t="s">
        <v>693</v>
      </c>
      <c r="AL625" t="s">
        <v>25937</v>
      </c>
      <c r="AN625" t="s">
        <v>25939</v>
      </c>
      <c r="AO625" t="s">
        <v>693</v>
      </c>
      <c r="AT625" t="s">
        <v>25941</v>
      </c>
      <c r="AU625" t="s">
        <v>25942</v>
      </c>
      <c r="AV625" t="s">
        <v>25943</v>
      </c>
      <c r="AW625" t="s">
        <v>230</v>
      </c>
      <c r="AX625" t="s">
        <v>230</v>
      </c>
      <c r="AY625" t="s">
        <v>380</v>
      </c>
      <c r="AZ625" t="s">
        <v>380</v>
      </c>
      <c r="BA625" t="s">
        <v>18076</v>
      </c>
      <c r="BB625" s="1">
        <v>46155.713020833333</v>
      </c>
      <c r="BC625">
        <v>2026</v>
      </c>
      <c r="BD625">
        <v>5</v>
      </c>
      <c r="BE625">
        <v>13</v>
      </c>
      <c r="BF625" t="s">
        <v>19607</v>
      </c>
      <c r="BG625" t="s">
        <v>18130</v>
      </c>
      <c r="BH625" t="s">
        <v>17936</v>
      </c>
      <c r="BJ625" t="s">
        <v>25944</v>
      </c>
      <c r="BL625" t="s">
        <v>300</v>
      </c>
      <c r="BM625" t="s">
        <v>23165</v>
      </c>
      <c r="BN625" t="s">
        <v>3306</v>
      </c>
      <c r="BO625" t="s">
        <v>23166</v>
      </c>
      <c r="BP625" t="s">
        <v>3563</v>
      </c>
      <c r="BQ625" t="s">
        <v>24742</v>
      </c>
      <c r="BR625" t="s">
        <v>25945</v>
      </c>
      <c r="BS625" t="s">
        <v>17964</v>
      </c>
      <c r="BT625">
        <v>2026</v>
      </c>
      <c r="BU625">
        <v>5</v>
      </c>
      <c r="BV625">
        <v>13</v>
      </c>
      <c r="BY625" t="s">
        <v>304</v>
      </c>
      <c r="BZ625" t="s">
        <v>18083</v>
      </c>
      <c r="CA625" s="1">
        <v>46155.712500000001</v>
      </c>
      <c r="CB625" s="2">
        <v>46156</v>
      </c>
      <c r="CE625" t="s">
        <v>2810</v>
      </c>
      <c r="CY625" s="1"/>
      <c r="DQ625" t="s">
        <v>17918</v>
      </c>
      <c r="DR625" t="s">
        <v>693</v>
      </c>
      <c r="DS625" t="s">
        <v>693</v>
      </c>
      <c r="DT625" t="s">
        <v>693</v>
      </c>
      <c r="DV625" t="s">
        <v>693</v>
      </c>
      <c r="EA625" t="s">
        <v>693</v>
      </c>
      <c r="EB625" t="s">
        <v>693</v>
      </c>
      <c r="EP625" t="s">
        <v>24309</v>
      </c>
      <c r="EQ625" t="s">
        <v>18084</v>
      </c>
      <c r="ES625" t="s">
        <v>281</v>
      </c>
      <c r="ET625" t="s">
        <v>24310</v>
      </c>
      <c r="EU625" t="s">
        <v>17962</v>
      </c>
      <c r="EZ625" t="s">
        <v>270</v>
      </c>
      <c r="FB625" t="s">
        <v>281</v>
      </c>
      <c r="FD625" t="s">
        <v>18087</v>
      </c>
      <c r="FE625" t="s">
        <v>281</v>
      </c>
      <c r="FF625" s="1">
        <v>46155.758460648147</v>
      </c>
      <c r="FG625">
        <v>1.0900000000000001</v>
      </c>
      <c r="FH625">
        <v>0</v>
      </c>
      <c r="FI625">
        <v>1</v>
      </c>
      <c r="FM625" t="s">
        <v>17949</v>
      </c>
    </row>
    <row r="626" spans="1:169" x14ac:dyDescent="0.3">
      <c r="A626">
        <v>0</v>
      </c>
      <c r="B626" t="s">
        <v>17916</v>
      </c>
      <c r="C626" t="s">
        <v>17916</v>
      </c>
      <c r="E626" t="s">
        <v>17918</v>
      </c>
      <c r="F626">
        <v>46157.5</v>
      </c>
      <c r="G626">
        <v>2026</v>
      </c>
      <c r="H626">
        <v>5</v>
      </c>
      <c r="I626">
        <v>15</v>
      </c>
      <c r="O626" t="s">
        <v>17964</v>
      </c>
      <c r="P626">
        <v>2026</v>
      </c>
      <c r="Q626">
        <v>5</v>
      </c>
      <c r="R626">
        <v>13</v>
      </c>
      <c r="S626" t="s">
        <v>25946</v>
      </c>
      <c r="T626" t="s">
        <v>25947</v>
      </c>
      <c r="Y626" t="s">
        <v>17916</v>
      </c>
      <c r="AB626" t="s">
        <v>251</v>
      </c>
      <c r="AC626" t="s">
        <v>17924</v>
      </c>
      <c r="AD626">
        <v>1000008227575</v>
      </c>
      <c r="AG626" t="s">
        <v>25948</v>
      </c>
      <c r="AI626" t="s">
        <v>25949</v>
      </c>
      <c r="AJ626" t="s">
        <v>25950</v>
      </c>
      <c r="AK626" t="s">
        <v>693</v>
      </c>
      <c r="AM626" t="s">
        <v>25951</v>
      </c>
      <c r="AN626" t="s">
        <v>25949</v>
      </c>
      <c r="AO626" t="s">
        <v>693</v>
      </c>
      <c r="AR626" t="s">
        <v>25951</v>
      </c>
      <c r="AT626" t="s">
        <v>25952</v>
      </c>
      <c r="AU626" t="s">
        <v>25953</v>
      </c>
      <c r="AV626" t="s">
        <v>25954</v>
      </c>
      <c r="AW626" t="s">
        <v>230</v>
      </c>
      <c r="AX626" t="s">
        <v>230</v>
      </c>
      <c r="AY626" t="s">
        <v>380</v>
      </c>
      <c r="AZ626" t="s">
        <v>380</v>
      </c>
      <c r="BA626" t="s">
        <v>255</v>
      </c>
      <c r="BB626" s="1">
        <v>46155.715243055558</v>
      </c>
      <c r="BC626">
        <v>2026</v>
      </c>
      <c r="BD626">
        <v>5</v>
      </c>
      <c r="BE626">
        <v>13</v>
      </c>
      <c r="BF626" t="s">
        <v>18100</v>
      </c>
      <c r="BG626" t="s">
        <v>18130</v>
      </c>
      <c r="BH626" t="s">
        <v>17936</v>
      </c>
      <c r="BJ626" t="s">
        <v>25955</v>
      </c>
      <c r="BL626" t="s">
        <v>300</v>
      </c>
      <c r="BM626" t="s">
        <v>23165</v>
      </c>
      <c r="BN626" t="s">
        <v>3306</v>
      </c>
      <c r="BO626" t="s">
        <v>23166</v>
      </c>
      <c r="BP626" t="s">
        <v>2546</v>
      </c>
      <c r="BQ626" t="s">
        <v>24461</v>
      </c>
      <c r="BR626" t="s">
        <v>25956</v>
      </c>
      <c r="BS626" t="s">
        <v>17964</v>
      </c>
      <c r="BT626">
        <v>2026</v>
      </c>
      <c r="BU626">
        <v>5</v>
      </c>
      <c r="BV626">
        <v>13</v>
      </c>
      <c r="BY626" t="s">
        <v>693</v>
      </c>
      <c r="BZ626" t="s">
        <v>17943</v>
      </c>
      <c r="CA626" s="1">
        <v>46155.714583333334</v>
      </c>
      <c r="CB626" s="2">
        <v>46156</v>
      </c>
      <c r="CE626" t="s">
        <v>2810</v>
      </c>
      <c r="CY626" s="1"/>
      <c r="DQ626" t="s">
        <v>17918</v>
      </c>
      <c r="DS626" t="s">
        <v>693</v>
      </c>
      <c r="EP626" t="s">
        <v>24309</v>
      </c>
      <c r="EQ626" t="s">
        <v>255</v>
      </c>
      <c r="ER626" t="s">
        <v>17945</v>
      </c>
      <c r="ES626" t="s">
        <v>281</v>
      </c>
      <c r="ET626" t="s">
        <v>24310</v>
      </c>
      <c r="EU626" t="s">
        <v>17962</v>
      </c>
      <c r="EZ626" t="s">
        <v>270</v>
      </c>
      <c r="FB626" t="s">
        <v>281</v>
      </c>
      <c r="FD626" t="s">
        <v>17948</v>
      </c>
      <c r="FE626" t="s">
        <v>281</v>
      </c>
      <c r="FF626" s="1">
        <v>46156.466979166667</v>
      </c>
      <c r="FG626">
        <v>18.04</v>
      </c>
      <c r="FH626">
        <v>1</v>
      </c>
      <c r="FI626">
        <v>1</v>
      </c>
      <c r="FM626" t="s">
        <v>17949</v>
      </c>
    </row>
    <row r="627" spans="1:169" x14ac:dyDescent="0.3">
      <c r="A627">
        <v>0</v>
      </c>
      <c r="B627" t="s">
        <v>17916</v>
      </c>
      <c r="C627" t="s">
        <v>17916</v>
      </c>
      <c r="E627" t="s">
        <v>17918</v>
      </c>
      <c r="F627">
        <v>46157.291666666664</v>
      </c>
      <c r="G627">
        <v>2026</v>
      </c>
      <c r="H627">
        <v>5</v>
      </c>
      <c r="I627">
        <v>15</v>
      </c>
      <c r="J627" t="s">
        <v>17963</v>
      </c>
      <c r="O627" t="s">
        <v>17964</v>
      </c>
      <c r="P627">
        <v>2026</v>
      </c>
      <c r="Q627">
        <v>5</v>
      </c>
      <c r="R627">
        <v>13</v>
      </c>
      <c r="S627" t="s">
        <v>25957</v>
      </c>
      <c r="T627" t="s">
        <v>25958</v>
      </c>
      <c r="Y627" t="s">
        <v>17916</v>
      </c>
      <c r="AB627" t="s">
        <v>251</v>
      </c>
      <c r="AC627" t="s">
        <v>17924</v>
      </c>
      <c r="AD627">
        <v>1000008227641</v>
      </c>
      <c r="AG627" t="s">
        <v>25959</v>
      </c>
      <c r="AI627" t="s">
        <v>25960</v>
      </c>
      <c r="AJ627" t="s">
        <v>25961</v>
      </c>
      <c r="AK627" t="s">
        <v>693</v>
      </c>
      <c r="AN627" t="s">
        <v>25960</v>
      </c>
      <c r="AO627" t="s">
        <v>693</v>
      </c>
      <c r="AT627" t="s">
        <v>25962</v>
      </c>
      <c r="AU627" t="s">
        <v>25963</v>
      </c>
      <c r="AV627" t="s">
        <v>25964</v>
      </c>
      <c r="AW627" t="s">
        <v>230</v>
      </c>
      <c r="AX627" t="s">
        <v>230</v>
      </c>
      <c r="AY627" t="s">
        <v>380</v>
      </c>
      <c r="AZ627" t="s">
        <v>380</v>
      </c>
      <c r="BA627" t="s">
        <v>255</v>
      </c>
      <c r="BB627" s="1">
        <v>46155.727222222224</v>
      </c>
      <c r="BC627">
        <v>2026</v>
      </c>
      <c r="BD627">
        <v>5</v>
      </c>
      <c r="BE627">
        <v>13</v>
      </c>
      <c r="BF627" t="s">
        <v>18100</v>
      </c>
      <c r="BG627" t="s">
        <v>18130</v>
      </c>
      <c r="BH627" t="s">
        <v>17936</v>
      </c>
      <c r="BJ627" t="s">
        <v>25965</v>
      </c>
      <c r="BL627" t="s">
        <v>300</v>
      </c>
      <c r="BM627" t="s">
        <v>23165</v>
      </c>
      <c r="BN627" t="s">
        <v>3306</v>
      </c>
      <c r="BO627" t="s">
        <v>23166</v>
      </c>
      <c r="BP627" t="s">
        <v>3282</v>
      </c>
      <c r="BQ627" t="s">
        <v>24346</v>
      </c>
      <c r="BR627" t="s">
        <v>25966</v>
      </c>
      <c r="BS627" t="s">
        <v>17964</v>
      </c>
      <c r="BT627">
        <v>2026</v>
      </c>
      <c r="BU627">
        <v>5</v>
      </c>
      <c r="BV627">
        <v>13</v>
      </c>
      <c r="BY627" t="s">
        <v>693</v>
      </c>
      <c r="BZ627" t="s">
        <v>17943</v>
      </c>
      <c r="CA627" s="1">
        <v>46155.727083333331</v>
      </c>
      <c r="CB627" s="2">
        <v>46156</v>
      </c>
      <c r="CE627" t="s">
        <v>2810</v>
      </c>
      <c r="CY627" s="1"/>
      <c r="DQ627" t="s">
        <v>17918</v>
      </c>
      <c r="DS627" t="s">
        <v>693</v>
      </c>
      <c r="EP627" t="s">
        <v>24309</v>
      </c>
      <c r="EQ627" t="s">
        <v>255</v>
      </c>
      <c r="ER627" t="s">
        <v>17945</v>
      </c>
      <c r="ES627" t="s">
        <v>281</v>
      </c>
      <c r="ET627" t="s">
        <v>24310</v>
      </c>
      <c r="EU627" t="s">
        <v>17962</v>
      </c>
      <c r="EZ627" t="s">
        <v>270</v>
      </c>
      <c r="FB627" t="s">
        <v>281</v>
      </c>
      <c r="FD627" t="s">
        <v>17948</v>
      </c>
      <c r="FE627" t="s">
        <v>281</v>
      </c>
      <c r="FF627" s="1">
        <v>46155.758460648147</v>
      </c>
      <c r="FG627">
        <v>0.75</v>
      </c>
      <c r="FH627">
        <v>0</v>
      </c>
      <c r="FI627">
        <v>1</v>
      </c>
      <c r="FM627" t="s">
        <v>17949</v>
      </c>
    </row>
    <row r="628" spans="1:169" x14ac:dyDescent="0.3">
      <c r="A628">
        <v>0</v>
      </c>
      <c r="B628" t="s">
        <v>17916</v>
      </c>
      <c r="C628" t="s">
        <v>17916</v>
      </c>
      <c r="E628" t="s">
        <v>17918</v>
      </c>
      <c r="F628">
        <v>46157.5</v>
      </c>
      <c r="G628">
        <v>2026</v>
      </c>
      <c r="H628">
        <v>5</v>
      </c>
      <c r="I628">
        <v>15</v>
      </c>
      <c r="O628" t="s">
        <v>17964</v>
      </c>
      <c r="P628">
        <v>2026</v>
      </c>
      <c r="Q628">
        <v>5</v>
      </c>
      <c r="R628">
        <v>13</v>
      </c>
      <c r="S628" t="s">
        <v>25967</v>
      </c>
      <c r="T628" t="s">
        <v>25968</v>
      </c>
      <c r="Y628" t="s">
        <v>17916</v>
      </c>
      <c r="AB628" t="s">
        <v>251</v>
      </c>
      <c r="AC628" t="s">
        <v>17924</v>
      </c>
      <c r="AD628">
        <v>1000008227757</v>
      </c>
      <c r="AI628" t="s">
        <v>25969</v>
      </c>
      <c r="AJ628" t="s">
        <v>25970</v>
      </c>
      <c r="AK628" t="s">
        <v>693</v>
      </c>
      <c r="AN628" t="s">
        <v>25969</v>
      </c>
      <c r="AO628" t="s">
        <v>693</v>
      </c>
      <c r="AT628" t="s">
        <v>25971</v>
      </c>
      <c r="AU628" t="s">
        <v>25972</v>
      </c>
      <c r="AV628" t="s">
        <v>25973</v>
      </c>
      <c r="AW628" t="s">
        <v>230</v>
      </c>
      <c r="AX628" t="s">
        <v>230</v>
      </c>
      <c r="AY628" t="s">
        <v>380</v>
      </c>
      <c r="AZ628" t="s">
        <v>380</v>
      </c>
      <c r="BA628" t="s">
        <v>255</v>
      </c>
      <c r="BB628" s="1">
        <v>46155.747685185182</v>
      </c>
      <c r="BC628">
        <v>2026</v>
      </c>
      <c r="BD628">
        <v>5</v>
      </c>
      <c r="BE628">
        <v>13</v>
      </c>
      <c r="BF628" t="s">
        <v>18100</v>
      </c>
      <c r="BG628" t="s">
        <v>18130</v>
      </c>
      <c r="BH628" t="s">
        <v>17936</v>
      </c>
      <c r="BJ628" t="s">
        <v>25974</v>
      </c>
      <c r="BL628" t="s">
        <v>300</v>
      </c>
      <c r="BM628" t="s">
        <v>23165</v>
      </c>
      <c r="BN628" t="s">
        <v>3306</v>
      </c>
      <c r="BO628" t="s">
        <v>23166</v>
      </c>
      <c r="BP628" t="s">
        <v>25975</v>
      </c>
      <c r="BQ628" t="s">
        <v>25976</v>
      </c>
      <c r="BR628" t="s">
        <v>25977</v>
      </c>
      <c r="BS628" t="s">
        <v>17964</v>
      </c>
      <c r="BT628">
        <v>2026</v>
      </c>
      <c r="BU628">
        <v>5</v>
      </c>
      <c r="BV628">
        <v>13</v>
      </c>
      <c r="BY628" t="s">
        <v>693</v>
      </c>
      <c r="BZ628" t="s">
        <v>17943</v>
      </c>
      <c r="CA628" s="1">
        <v>46155.74722222222</v>
      </c>
      <c r="CB628" s="2">
        <v>46156</v>
      </c>
      <c r="CE628" t="s">
        <v>2810</v>
      </c>
      <c r="CY628" s="1"/>
      <c r="DQ628" t="s">
        <v>17918</v>
      </c>
      <c r="DS628" t="s">
        <v>693</v>
      </c>
      <c r="EP628" t="s">
        <v>24309</v>
      </c>
      <c r="EQ628" t="s">
        <v>255</v>
      </c>
      <c r="ER628" t="s">
        <v>17945</v>
      </c>
      <c r="ES628" t="s">
        <v>281</v>
      </c>
      <c r="ET628" t="s">
        <v>24310</v>
      </c>
      <c r="EU628" t="s">
        <v>17962</v>
      </c>
      <c r="EZ628" t="s">
        <v>270</v>
      </c>
      <c r="FB628" t="s">
        <v>281</v>
      </c>
      <c r="FD628" t="s">
        <v>17948</v>
      </c>
      <c r="FE628" t="s">
        <v>281</v>
      </c>
      <c r="FF628" s="1">
        <v>46155.800196759257</v>
      </c>
      <c r="FG628">
        <v>1.26</v>
      </c>
      <c r="FH628">
        <v>0</v>
      </c>
      <c r="FI628">
        <v>1</v>
      </c>
      <c r="FM628" t="s">
        <v>17949</v>
      </c>
    </row>
    <row r="629" spans="1:169" x14ac:dyDescent="0.3">
      <c r="A629">
        <v>0</v>
      </c>
      <c r="B629" t="s">
        <v>17916</v>
      </c>
      <c r="C629" t="s">
        <v>17916</v>
      </c>
      <c r="E629" t="s">
        <v>17918</v>
      </c>
      <c r="F629">
        <v>46158.291666666664</v>
      </c>
      <c r="G629">
        <v>2026</v>
      </c>
      <c r="H629">
        <v>5</v>
      </c>
      <c r="I629">
        <v>16</v>
      </c>
      <c r="J629" t="s">
        <v>17963</v>
      </c>
      <c r="O629" t="s">
        <v>17964</v>
      </c>
      <c r="P629">
        <v>2026</v>
      </c>
      <c r="Q629">
        <v>5</v>
      </c>
      <c r="R629">
        <v>13</v>
      </c>
      <c r="S629" t="s">
        <v>25978</v>
      </c>
      <c r="T629" t="s">
        <v>25979</v>
      </c>
      <c r="Y629" t="s">
        <v>17916</v>
      </c>
      <c r="AB629" t="s">
        <v>251</v>
      </c>
      <c r="AC629" t="s">
        <v>18065</v>
      </c>
      <c r="AD629">
        <v>1000008227910</v>
      </c>
      <c r="AG629" t="s">
        <v>25980</v>
      </c>
      <c r="AH629" t="s">
        <v>25981</v>
      </c>
      <c r="AI629" t="s">
        <v>25982</v>
      </c>
      <c r="AJ629" t="s">
        <v>25983</v>
      </c>
      <c r="AK629" t="s">
        <v>693</v>
      </c>
      <c r="AL629" t="s">
        <v>25980</v>
      </c>
      <c r="AN629" t="s">
        <v>25982</v>
      </c>
      <c r="AO629" t="s">
        <v>693</v>
      </c>
      <c r="AT629" t="s">
        <v>25984</v>
      </c>
      <c r="AU629" t="s">
        <v>25985</v>
      </c>
      <c r="AV629" t="s">
        <v>25986</v>
      </c>
      <c r="AW629" t="s">
        <v>230</v>
      </c>
      <c r="AX629" t="s">
        <v>230</v>
      </c>
      <c r="AY629" t="s">
        <v>380</v>
      </c>
      <c r="AZ629" t="s">
        <v>380</v>
      </c>
      <c r="BA629" t="s">
        <v>18076</v>
      </c>
      <c r="BB629" s="1">
        <v>46155.777916666666</v>
      </c>
      <c r="BC629">
        <v>2026</v>
      </c>
      <c r="BD629">
        <v>5</v>
      </c>
      <c r="BE629">
        <v>13</v>
      </c>
      <c r="BF629" t="s">
        <v>18077</v>
      </c>
      <c r="BG629" t="s">
        <v>18130</v>
      </c>
      <c r="BH629" t="s">
        <v>17936</v>
      </c>
      <c r="BJ629" t="s">
        <v>25987</v>
      </c>
      <c r="BL629" t="s">
        <v>300</v>
      </c>
      <c r="BM629" t="s">
        <v>23165</v>
      </c>
      <c r="BN629" t="s">
        <v>3306</v>
      </c>
      <c r="BO629" t="s">
        <v>23166</v>
      </c>
      <c r="BP629" t="s">
        <v>25988</v>
      </c>
      <c r="BQ629" t="s">
        <v>25989</v>
      </c>
      <c r="BR629" t="s">
        <v>25990</v>
      </c>
      <c r="BS629" t="s">
        <v>17964</v>
      </c>
      <c r="BT629">
        <v>2026</v>
      </c>
      <c r="BU629">
        <v>5</v>
      </c>
      <c r="BV629">
        <v>13</v>
      </c>
      <c r="BY629" t="s">
        <v>304</v>
      </c>
      <c r="BZ629" t="s">
        <v>18083</v>
      </c>
      <c r="CA629" s="1">
        <v>46155.777777777781</v>
      </c>
      <c r="CB629" s="2">
        <v>46156</v>
      </c>
      <c r="CE629" t="s">
        <v>2810</v>
      </c>
      <c r="CY629" s="1"/>
      <c r="DQ629" t="s">
        <v>17918</v>
      </c>
      <c r="DR629" t="s">
        <v>693</v>
      </c>
      <c r="DS629" t="s">
        <v>693</v>
      </c>
      <c r="DT629" t="s">
        <v>693</v>
      </c>
      <c r="DV629" t="s">
        <v>693</v>
      </c>
      <c r="EA629" t="s">
        <v>693</v>
      </c>
      <c r="EB629" t="s">
        <v>693</v>
      </c>
      <c r="EP629" t="s">
        <v>24309</v>
      </c>
      <c r="EQ629" t="s">
        <v>18084</v>
      </c>
      <c r="ES629" t="s">
        <v>281</v>
      </c>
      <c r="ET629" t="s">
        <v>24310</v>
      </c>
      <c r="EU629" t="s">
        <v>17962</v>
      </c>
      <c r="EZ629" t="s">
        <v>270</v>
      </c>
      <c r="FB629" t="s">
        <v>281</v>
      </c>
      <c r="FD629" t="s">
        <v>18087</v>
      </c>
      <c r="FE629" t="s">
        <v>281</v>
      </c>
      <c r="FF629" s="1">
        <v>46155.800196759257</v>
      </c>
      <c r="FG629">
        <v>0.53</v>
      </c>
      <c r="FH629">
        <v>0</v>
      </c>
      <c r="FI629">
        <v>1</v>
      </c>
      <c r="FM629" t="s">
        <v>17949</v>
      </c>
    </row>
    <row r="630" spans="1:169" x14ac:dyDescent="0.3">
      <c r="A630">
        <v>0</v>
      </c>
      <c r="B630" t="s">
        <v>17916</v>
      </c>
      <c r="C630" t="s">
        <v>17916</v>
      </c>
      <c r="E630" t="s">
        <v>17918</v>
      </c>
      <c r="F630">
        <v>46158.291666666664</v>
      </c>
      <c r="G630">
        <v>2026</v>
      </c>
      <c r="H630">
        <v>5</v>
      </c>
      <c r="I630">
        <v>16</v>
      </c>
      <c r="J630" t="s">
        <v>17963</v>
      </c>
      <c r="O630" t="s">
        <v>17964</v>
      </c>
      <c r="P630">
        <v>2026</v>
      </c>
      <c r="Q630">
        <v>5</v>
      </c>
      <c r="R630">
        <v>13</v>
      </c>
      <c r="S630" t="s">
        <v>25991</v>
      </c>
      <c r="T630" t="s">
        <v>25992</v>
      </c>
      <c r="Y630" t="s">
        <v>17916</v>
      </c>
      <c r="AB630" t="s">
        <v>251</v>
      </c>
      <c r="AC630" t="s">
        <v>18065</v>
      </c>
      <c r="AD630">
        <v>1000008228005</v>
      </c>
      <c r="AG630" t="s">
        <v>25993</v>
      </c>
      <c r="AH630" t="s">
        <v>25994</v>
      </c>
      <c r="AI630" t="s">
        <v>25995</v>
      </c>
      <c r="AJ630" t="s">
        <v>25996</v>
      </c>
      <c r="AK630" t="s">
        <v>693</v>
      </c>
      <c r="AL630" t="s">
        <v>25993</v>
      </c>
      <c r="AN630" t="s">
        <v>25995</v>
      </c>
      <c r="AO630" t="s">
        <v>693</v>
      </c>
      <c r="AT630" t="s">
        <v>25997</v>
      </c>
      <c r="AU630" t="s">
        <v>25998</v>
      </c>
      <c r="AV630" t="s">
        <v>25999</v>
      </c>
      <c r="AW630" t="s">
        <v>230</v>
      </c>
      <c r="AX630" t="s">
        <v>230</v>
      </c>
      <c r="AY630" t="s">
        <v>380</v>
      </c>
      <c r="AZ630" t="s">
        <v>380</v>
      </c>
      <c r="BA630" t="s">
        <v>18076</v>
      </c>
      <c r="BB630" s="1">
        <v>46155.806111111109</v>
      </c>
      <c r="BC630">
        <v>2026</v>
      </c>
      <c r="BD630">
        <v>5</v>
      </c>
      <c r="BE630">
        <v>13</v>
      </c>
      <c r="BF630" t="s">
        <v>18227</v>
      </c>
      <c r="BG630" t="s">
        <v>18130</v>
      </c>
      <c r="BH630" t="s">
        <v>17936</v>
      </c>
      <c r="BJ630" t="s">
        <v>26000</v>
      </c>
      <c r="BL630" t="s">
        <v>300</v>
      </c>
      <c r="BM630" t="s">
        <v>23165</v>
      </c>
      <c r="BN630" t="s">
        <v>3306</v>
      </c>
      <c r="BO630" t="s">
        <v>23166</v>
      </c>
      <c r="BP630" t="s">
        <v>3527</v>
      </c>
      <c r="BQ630" t="s">
        <v>24959</v>
      </c>
      <c r="BR630" t="s">
        <v>3566</v>
      </c>
      <c r="BS630" t="s">
        <v>17964</v>
      </c>
      <c r="BT630">
        <v>2026</v>
      </c>
      <c r="BU630">
        <v>5</v>
      </c>
      <c r="BV630">
        <v>13</v>
      </c>
      <c r="BY630" t="s">
        <v>386</v>
      </c>
      <c r="BZ630" t="s">
        <v>18083</v>
      </c>
      <c r="CA630" s="1">
        <v>46155.805555555555</v>
      </c>
      <c r="CB630" s="2">
        <v>46156</v>
      </c>
      <c r="CE630" t="s">
        <v>2810</v>
      </c>
      <c r="CY630" s="1"/>
      <c r="DQ630" t="s">
        <v>17918</v>
      </c>
      <c r="DR630" t="s">
        <v>693</v>
      </c>
      <c r="DS630" t="s">
        <v>693</v>
      </c>
      <c r="DT630" t="s">
        <v>693</v>
      </c>
      <c r="DV630" t="s">
        <v>693</v>
      </c>
      <c r="EA630" t="s">
        <v>693</v>
      </c>
      <c r="EB630" t="s">
        <v>693</v>
      </c>
      <c r="EP630" t="s">
        <v>24309</v>
      </c>
      <c r="EQ630" t="s">
        <v>18084</v>
      </c>
      <c r="ES630" t="s">
        <v>281</v>
      </c>
      <c r="ET630" t="s">
        <v>24310</v>
      </c>
      <c r="EU630" t="s">
        <v>17962</v>
      </c>
      <c r="EZ630" t="s">
        <v>270</v>
      </c>
      <c r="FB630" t="s">
        <v>281</v>
      </c>
      <c r="FD630" t="s">
        <v>18133</v>
      </c>
      <c r="FE630" t="s">
        <v>281</v>
      </c>
      <c r="FF630" s="1">
        <v>46155.841770833336</v>
      </c>
      <c r="FG630">
        <v>0.86</v>
      </c>
      <c r="FH630">
        <v>0</v>
      </c>
      <c r="FI630">
        <v>1</v>
      </c>
      <c r="FM630" t="s">
        <v>17949</v>
      </c>
    </row>
    <row r="631" spans="1:169" x14ac:dyDescent="0.3">
      <c r="A631">
        <v>0</v>
      </c>
      <c r="B631" t="s">
        <v>17916</v>
      </c>
      <c r="C631" t="s">
        <v>17916</v>
      </c>
      <c r="E631" t="s">
        <v>17918</v>
      </c>
      <c r="F631">
        <v>46157.291666666664</v>
      </c>
      <c r="G631">
        <v>2026</v>
      </c>
      <c r="H631">
        <v>5</v>
      </c>
      <c r="I631">
        <v>15</v>
      </c>
      <c r="J631" t="s">
        <v>17963</v>
      </c>
      <c r="O631" t="s">
        <v>17964</v>
      </c>
      <c r="P631">
        <v>2026</v>
      </c>
      <c r="Q631">
        <v>5</v>
      </c>
      <c r="R631">
        <v>13</v>
      </c>
      <c r="S631" t="s">
        <v>26001</v>
      </c>
      <c r="T631" t="s">
        <v>26002</v>
      </c>
      <c r="V631" t="s">
        <v>17923</v>
      </c>
      <c r="Y631" t="s">
        <v>17916</v>
      </c>
      <c r="AB631" t="s">
        <v>251</v>
      </c>
      <c r="AC631" t="s">
        <v>17924</v>
      </c>
      <c r="AD631">
        <v>1000008228029</v>
      </c>
      <c r="AG631" t="s">
        <v>26003</v>
      </c>
      <c r="AI631" t="s">
        <v>26004</v>
      </c>
      <c r="AJ631" t="s">
        <v>26005</v>
      </c>
      <c r="AK631" t="s">
        <v>693</v>
      </c>
      <c r="AN631" t="s">
        <v>26004</v>
      </c>
      <c r="AO631" t="s">
        <v>693</v>
      </c>
      <c r="AT631" t="s">
        <v>26006</v>
      </c>
      <c r="AU631" t="s">
        <v>26007</v>
      </c>
      <c r="AV631" t="s">
        <v>26008</v>
      </c>
      <c r="AW631" t="s">
        <v>230</v>
      </c>
      <c r="AX631" t="s">
        <v>230</v>
      </c>
      <c r="AY631" t="s">
        <v>380</v>
      </c>
      <c r="AZ631" t="s">
        <v>380</v>
      </c>
      <c r="BA631" t="s">
        <v>255</v>
      </c>
      <c r="BB631" s="1">
        <v>46155.808078703703</v>
      </c>
      <c r="BC631">
        <v>2026</v>
      </c>
      <c r="BD631">
        <v>5</v>
      </c>
      <c r="BE631">
        <v>13</v>
      </c>
      <c r="BF631" t="s">
        <v>17934</v>
      </c>
      <c r="BG631" t="s">
        <v>18130</v>
      </c>
      <c r="BH631" t="s">
        <v>17936</v>
      </c>
      <c r="BJ631" t="s">
        <v>26009</v>
      </c>
      <c r="BL631" t="s">
        <v>300</v>
      </c>
      <c r="BM631" t="s">
        <v>23165</v>
      </c>
      <c r="BN631" t="s">
        <v>3306</v>
      </c>
      <c r="BO631" t="s">
        <v>23166</v>
      </c>
      <c r="BP631" t="s">
        <v>26010</v>
      </c>
      <c r="BQ631" t="s">
        <v>26011</v>
      </c>
      <c r="BR631" t="s">
        <v>26012</v>
      </c>
      <c r="BS631" t="s">
        <v>17964</v>
      </c>
      <c r="BT631">
        <v>2026</v>
      </c>
      <c r="BU631">
        <v>5</v>
      </c>
      <c r="BV631">
        <v>13</v>
      </c>
      <c r="BY631" t="s">
        <v>693</v>
      </c>
      <c r="BZ631" t="s">
        <v>17943</v>
      </c>
      <c r="CA631" s="1">
        <v>46155.807638888888</v>
      </c>
      <c r="CB631" s="2">
        <v>46156</v>
      </c>
      <c r="CE631" t="s">
        <v>2810</v>
      </c>
      <c r="CY631" s="1"/>
      <c r="DQ631" t="s">
        <v>17918</v>
      </c>
      <c r="DS631" t="s">
        <v>693</v>
      </c>
      <c r="EP631" t="s">
        <v>24309</v>
      </c>
      <c r="EQ631" t="s">
        <v>255</v>
      </c>
      <c r="ER631" t="s">
        <v>17945</v>
      </c>
      <c r="ES631" t="s">
        <v>281</v>
      </c>
      <c r="ET631" t="s">
        <v>24310</v>
      </c>
      <c r="EU631" t="s">
        <v>17947</v>
      </c>
      <c r="EZ631" t="s">
        <v>270</v>
      </c>
      <c r="FB631" t="s">
        <v>281</v>
      </c>
      <c r="FD631" t="s">
        <v>17948</v>
      </c>
      <c r="FE631" t="s">
        <v>281</v>
      </c>
      <c r="FF631" s="1">
        <v>46155.841770833336</v>
      </c>
      <c r="FG631">
        <v>0.81</v>
      </c>
      <c r="FH631">
        <v>0</v>
      </c>
      <c r="FI631">
        <v>1</v>
      </c>
      <c r="FM631" t="s">
        <v>17949</v>
      </c>
    </row>
    <row r="632" spans="1:169" x14ac:dyDescent="0.3">
      <c r="A632">
        <v>0</v>
      </c>
      <c r="B632" t="s">
        <v>17916</v>
      </c>
      <c r="C632" t="s">
        <v>17916</v>
      </c>
      <c r="E632" t="s">
        <v>17918</v>
      </c>
      <c r="F632">
        <v>46157.291666666664</v>
      </c>
      <c r="G632">
        <v>2026</v>
      </c>
      <c r="H632">
        <v>5</v>
      </c>
      <c r="I632">
        <v>15</v>
      </c>
      <c r="J632" t="s">
        <v>17963</v>
      </c>
      <c r="O632" t="s">
        <v>17964</v>
      </c>
      <c r="P632">
        <v>2026</v>
      </c>
      <c r="Q632">
        <v>5</v>
      </c>
      <c r="R632">
        <v>13</v>
      </c>
      <c r="S632" t="s">
        <v>26013</v>
      </c>
      <c r="T632" t="s">
        <v>26014</v>
      </c>
      <c r="Y632" t="s">
        <v>17916</v>
      </c>
      <c r="AB632" t="s">
        <v>251</v>
      </c>
      <c r="AC632" t="s">
        <v>17924</v>
      </c>
      <c r="AD632">
        <v>1000008228042</v>
      </c>
      <c r="AG632" t="s">
        <v>26015</v>
      </c>
      <c r="AI632" t="s">
        <v>26016</v>
      </c>
      <c r="AJ632" t="s">
        <v>26017</v>
      </c>
      <c r="AK632" t="s">
        <v>693</v>
      </c>
      <c r="AN632" t="s">
        <v>26016</v>
      </c>
      <c r="AO632" t="s">
        <v>693</v>
      </c>
      <c r="AT632" t="s">
        <v>26018</v>
      </c>
      <c r="AU632" t="s">
        <v>26019</v>
      </c>
      <c r="AV632" t="s">
        <v>26020</v>
      </c>
      <c r="AW632" t="s">
        <v>230</v>
      </c>
      <c r="AX632" t="s">
        <v>230</v>
      </c>
      <c r="AY632" t="s">
        <v>380</v>
      </c>
      <c r="AZ632" t="s">
        <v>380</v>
      </c>
      <c r="BA632" t="s">
        <v>255</v>
      </c>
      <c r="BB632" s="1">
        <v>46155.817754629628</v>
      </c>
      <c r="BC632">
        <v>2026</v>
      </c>
      <c r="BD632">
        <v>5</v>
      </c>
      <c r="BE632">
        <v>13</v>
      </c>
      <c r="BF632" t="s">
        <v>18143</v>
      </c>
      <c r="BG632" t="s">
        <v>18130</v>
      </c>
      <c r="BH632" t="s">
        <v>17936</v>
      </c>
      <c r="BJ632" t="s">
        <v>26021</v>
      </c>
      <c r="BL632" t="s">
        <v>300</v>
      </c>
      <c r="BM632" t="s">
        <v>23165</v>
      </c>
      <c r="BN632" t="s">
        <v>3306</v>
      </c>
      <c r="BO632" t="s">
        <v>23166</v>
      </c>
      <c r="BP632" t="s">
        <v>3479</v>
      </c>
      <c r="BQ632" t="s">
        <v>24685</v>
      </c>
      <c r="BR632" t="s">
        <v>26022</v>
      </c>
      <c r="BS632" t="s">
        <v>17964</v>
      </c>
      <c r="BT632">
        <v>2026</v>
      </c>
      <c r="BU632">
        <v>5</v>
      </c>
      <c r="BV632">
        <v>13</v>
      </c>
      <c r="BY632" t="s">
        <v>693</v>
      </c>
      <c r="BZ632" t="s">
        <v>17943</v>
      </c>
      <c r="CA632" s="1">
        <v>46155.817361111112</v>
      </c>
      <c r="CB632" s="2">
        <v>46156</v>
      </c>
      <c r="CE632" t="s">
        <v>2810</v>
      </c>
      <c r="CY632" s="1"/>
      <c r="DQ632" t="s">
        <v>17918</v>
      </c>
      <c r="DS632" t="s">
        <v>693</v>
      </c>
      <c r="EP632" t="s">
        <v>24309</v>
      </c>
      <c r="EQ632" t="s">
        <v>255</v>
      </c>
      <c r="ER632" t="s">
        <v>17945</v>
      </c>
      <c r="ES632" t="s">
        <v>281</v>
      </c>
      <c r="ET632" t="s">
        <v>24310</v>
      </c>
      <c r="EU632" t="s">
        <v>17962</v>
      </c>
      <c r="EZ632" t="s">
        <v>270</v>
      </c>
      <c r="FB632" t="s">
        <v>281</v>
      </c>
      <c r="FD632" t="s">
        <v>17948</v>
      </c>
      <c r="FE632" t="s">
        <v>281</v>
      </c>
      <c r="FF632" s="1">
        <v>46155.841770833336</v>
      </c>
      <c r="FG632">
        <v>0.57999999999999996</v>
      </c>
      <c r="FH632">
        <v>0</v>
      </c>
      <c r="FI632">
        <v>1</v>
      </c>
      <c r="FM632" t="s">
        <v>17949</v>
      </c>
    </row>
    <row r="633" spans="1:169" x14ac:dyDescent="0.3">
      <c r="A633">
        <v>0</v>
      </c>
      <c r="B633" t="s">
        <v>17916</v>
      </c>
      <c r="C633" t="s">
        <v>17916</v>
      </c>
      <c r="E633" t="s">
        <v>17918</v>
      </c>
      <c r="F633">
        <v>46157.291666666664</v>
      </c>
      <c r="G633">
        <v>2026</v>
      </c>
      <c r="H633">
        <v>5</v>
      </c>
      <c r="I633">
        <v>15</v>
      </c>
      <c r="J633" t="s">
        <v>17963</v>
      </c>
      <c r="O633" t="s">
        <v>17964</v>
      </c>
      <c r="P633">
        <v>2026</v>
      </c>
      <c r="Q633">
        <v>5</v>
      </c>
      <c r="R633">
        <v>13</v>
      </c>
      <c r="S633" t="s">
        <v>26023</v>
      </c>
      <c r="T633" t="s">
        <v>26024</v>
      </c>
      <c r="Y633" t="s">
        <v>17916</v>
      </c>
      <c r="AB633" t="s">
        <v>251</v>
      </c>
      <c r="AC633" t="s">
        <v>17924</v>
      </c>
      <c r="AD633">
        <v>1000008228063</v>
      </c>
      <c r="AI633" t="s">
        <v>26025</v>
      </c>
      <c r="AJ633" t="s">
        <v>26026</v>
      </c>
      <c r="AK633" t="s">
        <v>693</v>
      </c>
      <c r="AM633" t="s">
        <v>26027</v>
      </c>
      <c r="AN633" t="s">
        <v>26025</v>
      </c>
      <c r="AO633" t="s">
        <v>693</v>
      </c>
      <c r="AP633" t="s">
        <v>26027</v>
      </c>
      <c r="AR633" t="s">
        <v>26027</v>
      </c>
      <c r="AS633" t="s">
        <v>26027</v>
      </c>
      <c r="AT633" t="s">
        <v>26028</v>
      </c>
      <c r="AU633" t="s">
        <v>26029</v>
      </c>
      <c r="AV633" t="s">
        <v>26030</v>
      </c>
      <c r="AW633" t="s">
        <v>230</v>
      </c>
      <c r="AX633" t="s">
        <v>230</v>
      </c>
      <c r="AY633" t="s">
        <v>232</v>
      </c>
      <c r="AZ633" t="s">
        <v>232</v>
      </c>
      <c r="BA633" t="s">
        <v>255</v>
      </c>
      <c r="BB633" s="1">
        <v>46155.844768518517</v>
      </c>
      <c r="BC633">
        <v>2026</v>
      </c>
      <c r="BD633">
        <v>5</v>
      </c>
      <c r="BE633">
        <v>13</v>
      </c>
      <c r="BF633" t="s">
        <v>19187</v>
      </c>
      <c r="BG633" t="s">
        <v>17935</v>
      </c>
      <c r="BH633" t="s">
        <v>17936</v>
      </c>
      <c r="BJ633" t="s">
        <v>26031</v>
      </c>
      <c r="BL633" t="s">
        <v>300</v>
      </c>
      <c r="BM633" t="s">
        <v>23165</v>
      </c>
      <c r="BN633" t="s">
        <v>3306</v>
      </c>
      <c r="BO633" t="s">
        <v>23166</v>
      </c>
      <c r="BP633" t="s">
        <v>2590</v>
      </c>
      <c r="BQ633" t="s">
        <v>26032</v>
      </c>
      <c r="BR633" t="s">
        <v>26033</v>
      </c>
      <c r="BS633" t="s">
        <v>17964</v>
      </c>
      <c r="BT633">
        <v>2026</v>
      </c>
      <c r="BU633">
        <v>5</v>
      </c>
      <c r="BV633">
        <v>13</v>
      </c>
      <c r="BY633" t="s">
        <v>693</v>
      </c>
      <c r="BZ633" t="s">
        <v>17943</v>
      </c>
      <c r="CA633" s="1">
        <v>46155.844444444447</v>
      </c>
      <c r="CB633" s="2">
        <v>46156</v>
      </c>
      <c r="CE633" t="s">
        <v>2810</v>
      </c>
      <c r="CY633" s="1"/>
      <c r="DQ633" t="s">
        <v>17918</v>
      </c>
      <c r="DS633" t="s">
        <v>693</v>
      </c>
      <c r="EP633" t="s">
        <v>24309</v>
      </c>
      <c r="EQ633" t="s">
        <v>255</v>
      </c>
      <c r="ER633" t="s">
        <v>17945</v>
      </c>
      <c r="ES633" t="s">
        <v>281</v>
      </c>
      <c r="ET633" t="s">
        <v>24310</v>
      </c>
      <c r="EU633" t="s">
        <v>17962</v>
      </c>
      <c r="EZ633" t="s">
        <v>270</v>
      </c>
      <c r="FB633" t="s">
        <v>281</v>
      </c>
      <c r="FD633" t="s">
        <v>17948</v>
      </c>
      <c r="FE633" t="s">
        <v>281</v>
      </c>
      <c r="FF633" s="1">
        <v>46156.508449074077</v>
      </c>
      <c r="FG633">
        <v>15.93</v>
      </c>
      <c r="FH633">
        <v>1</v>
      </c>
      <c r="FI633">
        <v>1</v>
      </c>
      <c r="FM633" t="s">
        <v>17949</v>
      </c>
    </row>
    <row r="634" spans="1:169" x14ac:dyDescent="0.3">
      <c r="A634">
        <v>0</v>
      </c>
      <c r="B634" t="s">
        <v>17917</v>
      </c>
      <c r="C634" t="s">
        <v>17917</v>
      </c>
      <c r="D634" t="s">
        <v>26034</v>
      </c>
      <c r="E634" t="s">
        <v>17918</v>
      </c>
      <c r="F634">
        <v>46157.5</v>
      </c>
      <c r="G634">
        <v>2026</v>
      </c>
      <c r="H634">
        <v>5</v>
      </c>
      <c r="I634">
        <v>15</v>
      </c>
      <c r="J634" t="s">
        <v>17919</v>
      </c>
      <c r="O634" t="s">
        <v>18000</v>
      </c>
      <c r="P634">
        <v>2026</v>
      </c>
      <c r="Q634">
        <v>5</v>
      </c>
      <c r="R634">
        <v>14</v>
      </c>
      <c r="S634" t="s">
        <v>26035</v>
      </c>
      <c r="T634" t="s">
        <v>26036</v>
      </c>
      <c r="Y634" t="s">
        <v>17916</v>
      </c>
      <c r="AB634" t="s">
        <v>251</v>
      </c>
      <c r="AC634" t="s">
        <v>18065</v>
      </c>
      <c r="AD634">
        <v>1000008228128</v>
      </c>
      <c r="AG634" t="s">
        <v>26037</v>
      </c>
      <c r="AH634" t="s">
        <v>26038</v>
      </c>
      <c r="AI634" t="s">
        <v>26039</v>
      </c>
      <c r="AJ634" t="s">
        <v>26040</v>
      </c>
      <c r="AK634" t="s">
        <v>693</v>
      </c>
      <c r="AL634" t="s">
        <v>26037</v>
      </c>
      <c r="AN634" t="s">
        <v>26039</v>
      </c>
      <c r="AO634" t="s">
        <v>693</v>
      </c>
      <c r="AT634" t="s">
        <v>26041</v>
      </c>
      <c r="AU634" t="s">
        <v>26042</v>
      </c>
      <c r="AV634" t="s">
        <v>26043</v>
      </c>
      <c r="AW634" t="s">
        <v>230</v>
      </c>
      <c r="AX634" t="s">
        <v>230</v>
      </c>
      <c r="AY634" t="s">
        <v>380</v>
      </c>
      <c r="AZ634" t="s">
        <v>380</v>
      </c>
      <c r="BA634" t="s">
        <v>18076</v>
      </c>
      <c r="BB634" s="1">
        <v>46156.325532407405</v>
      </c>
      <c r="BC634">
        <v>2026</v>
      </c>
      <c r="BD634">
        <v>5</v>
      </c>
      <c r="BE634">
        <v>14</v>
      </c>
      <c r="BF634" t="s">
        <v>20419</v>
      </c>
      <c r="BG634" t="s">
        <v>18130</v>
      </c>
      <c r="BH634" t="s">
        <v>17936</v>
      </c>
      <c r="BJ634" t="s">
        <v>26044</v>
      </c>
      <c r="BL634" t="s">
        <v>300</v>
      </c>
      <c r="BM634" t="s">
        <v>23165</v>
      </c>
      <c r="BN634" t="s">
        <v>3306</v>
      </c>
      <c r="BO634" t="s">
        <v>23166</v>
      </c>
      <c r="BP634" t="s">
        <v>3629</v>
      </c>
      <c r="BQ634" t="s">
        <v>24548</v>
      </c>
      <c r="BR634" t="s">
        <v>26045</v>
      </c>
      <c r="BS634" t="s">
        <v>18000</v>
      </c>
      <c r="BT634">
        <v>2026</v>
      </c>
      <c r="BU634">
        <v>5</v>
      </c>
      <c r="BV634">
        <v>14</v>
      </c>
      <c r="BY634" t="s">
        <v>304</v>
      </c>
      <c r="BZ634" t="s">
        <v>18083</v>
      </c>
      <c r="CA634" s="1">
        <v>46156.324999999997</v>
      </c>
      <c r="CB634" s="2">
        <v>46156</v>
      </c>
      <c r="CE634" t="s">
        <v>2810</v>
      </c>
      <c r="CY634" s="1"/>
      <c r="DQ634" t="s">
        <v>17918</v>
      </c>
      <c r="DR634" t="s">
        <v>693</v>
      </c>
      <c r="DS634" t="s">
        <v>693</v>
      </c>
      <c r="DT634" t="s">
        <v>693</v>
      </c>
      <c r="DV634" t="s">
        <v>693</v>
      </c>
      <c r="EA634" t="s">
        <v>693</v>
      </c>
      <c r="EB634" t="s">
        <v>693</v>
      </c>
      <c r="EP634" t="s">
        <v>24309</v>
      </c>
      <c r="EQ634" t="s">
        <v>18084</v>
      </c>
      <c r="ES634" t="s">
        <v>281</v>
      </c>
      <c r="ET634" t="s">
        <v>24310</v>
      </c>
      <c r="EU634" t="s">
        <v>17962</v>
      </c>
      <c r="EZ634" t="s">
        <v>270</v>
      </c>
      <c r="FB634" t="s">
        <v>281</v>
      </c>
      <c r="FD634" t="s">
        <v>18087</v>
      </c>
      <c r="FE634" t="s">
        <v>281</v>
      </c>
      <c r="FF634" s="1">
        <v>46156.716874999998</v>
      </c>
      <c r="FG634">
        <v>9.39</v>
      </c>
      <c r="FH634">
        <v>0</v>
      </c>
      <c r="FM634" t="s">
        <v>17949</v>
      </c>
    </row>
    <row r="635" spans="1:169" x14ac:dyDescent="0.3">
      <c r="A635">
        <v>0</v>
      </c>
      <c r="B635" t="s">
        <v>17916</v>
      </c>
      <c r="C635" t="s">
        <v>17916</v>
      </c>
      <c r="E635" t="s">
        <v>17918</v>
      </c>
      <c r="F635">
        <v>46157.291666666664</v>
      </c>
      <c r="G635">
        <v>2026</v>
      </c>
      <c r="H635">
        <v>5</v>
      </c>
      <c r="I635">
        <v>15</v>
      </c>
      <c r="J635" t="s">
        <v>17963</v>
      </c>
      <c r="O635" t="s">
        <v>18000</v>
      </c>
      <c r="P635">
        <v>2026</v>
      </c>
      <c r="Q635">
        <v>5</v>
      </c>
      <c r="R635">
        <v>14</v>
      </c>
      <c r="S635" t="s">
        <v>26046</v>
      </c>
      <c r="T635" t="s">
        <v>26047</v>
      </c>
      <c r="Y635" t="s">
        <v>17916</v>
      </c>
      <c r="AB635" t="s">
        <v>251</v>
      </c>
      <c r="AC635" t="s">
        <v>17924</v>
      </c>
      <c r="AD635">
        <v>1000008228258</v>
      </c>
      <c r="AI635" t="s">
        <v>26048</v>
      </c>
      <c r="AJ635" t="s">
        <v>26049</v>
      </c>
      <c r="AK635" t="s">
        <v>693</v>
      </c>
      <c r="AM635" t="s">
        <v>26050</v>
      </c>
      <c r="AN635" t="s">
        <v>26048</v>
      </c>
      <c r="AO635" t="s">
        <v>693</v>
      </c>
      <c r="AR635" t="s">
        <v>26050</v>
      </c>
      <c r="AT635" t="s">
        <v>26051</v>
      </c>
      <c r="AU635" t="s">
        <v>26052</v>
      </c>
      <c r="AV635" t="s">
        <v>26053</v>
      </c>
      <c r="AW635" t="s">
        <v>230</v>
      </c>
      <c r="AX635" t="s">
        <v>230</v>
      </c>
      <c r="AY635" t="s">
        <v>380</v>
      </c>
      <c r="AZ635" t="s">
        <v>380</v>
      </c>
      <c r="BA635" t="s">
        <v>255</v>
      </c>
      <c r="BB635" s="1">
        <v>46156.380462962959</v>
      </c>
      <c r="BC635">
        <v>2026</v>
      </c>
      <c r="BD635">
        <v>5</v>
      </c>
      <c r="BE635">
        <v>14</v>
      </c>
      <c r="BF635" t="s">
        <v>17934</v>
      </c>
      <c r="BG635" t="s">
        <v>18130</v>
      </c>
      <c r="BH635" t="s">
        <v>17936</v>
      </c>
      <c r="BJ635" t="s">
        <v>26050</v>
      </c>
      <c r="BL635" t="s">
        <v>300</v>
      </c>
      <c r="BM635" t="s">
        <v>23165</v>
      </c>
      <c r="BN635" t="s">
        <v>3306</v>
      </c>
      <c r="BO635" t="s">
        <v>23166</v>
      </c>
      <c r="BP635" t="s">
        <v>1510</v>
      </c>
      <c r="BQ635" t="s">
        <v>25237</v>
      </c>
      <c r="BR635" t="s">
        <v>26054</v>
      </c>
      <c r="BS635" t="s">
        <v>18000</v>
      </c>
      <c r="BT635">
        <v>2026</v>
      </c>
      <c r="BU635">
        <v>5</v>
      </c>
      <c r="BV635">
        <v>14</v>
      </c>
      <c r="BY635" t="s">
        <v>693</v>
      </c>
      <c r="BZ635" t="s">
        <v>17943</v>
      </c>
      <c r="CA635" s="1">
        <v>46156.379861111112</v>
      </c>
      <c r="CB635" s="2">
        <v>46156</v>
      </c>
      <c r="CE635" t="s">
        <v>2810</v>
      </c>
      <c r="CY635" s="1"/>
      <c r="DQ635" t="s">
        <v>17918</v>
      </c>
      <c r="DS635" t="s">
        <v>693</v>
      </c>
      <c r="EP635" t="s">
        <v>24309</v>
      </c>
      <c r="EQ635" t="s">
        <v>255</v>
      </c>
      <c r="ER635" t="s">
        <v>17945</v>
      </c>
      <c r="ES635" t="s">
        <v>281</v>
      </c>
      <c r="ET635" t="s">
        <v>24310</v>
      </c>
      <c r="EU635" t="s">
        <v>17962</v>
      </c>
      <c r="EZ635" t="s">
        <v>270</v>
      </c>
      <c r="FB635" t="s">
        <v>281</v>
      </c>
      <c r="FD635" t="s">
        <v>17948</v>
      </c>
      <c r="FE635" t="s">
        <v>281</v>
      </c>
      <c r="FF635" s="1">
        <v>46156.550069444442</v>
      </c>
      <c r="FG635">
        <v>4.07</v>
      </c>
      <c r="FH635">
        <v>0</v>
      </c>
      <c r="FM635" t="s">
        <v>17949</v>
      </c>
    </row>
    <row r="636" spans="1:169" x14ac:dyDescent="0.3">
      <c r="A636">
        <v>0</v>
      </c>
      <c r="B636" t="s">
        <v>17916</v>
      </c>
      <c r="C636" t="s">
        <v>17916</v>
      </c>
      <c r="E636" t="s">
        <v>17918</v>
      </c>
      <c r="F636">
        <v>46157.5</v>
      </c>
      <c r="G636">
        <v>2026</v>
      </c>
      <c r="H636">
        <v>5</v>
      </c>
      <c r="I636">
        <v>15</v>
      </c>
      <c r="O636" t="s">
        <v>18000</v>
      </c>
      <c r="P636">
        <v>2026</v>
      </c>
      <c r="Q636">
        <v>5</v>
      </c>
      <c r="R636">
        <v>14</v>
      </c>
      <c r="S636" t="s">
        <v>26055</v>
      </c>
      <c r="T636" t="s">
        <v>26056</v>
      </c>
      <c r="Y636" t="s">
        <v>17916</v>
      </c>
      <c r="AB636" t="s">
        <v>251</v>
      </c>
      <c r="AC636" t="s">
        <v>18065</v>
      </c>
      <c r="AD636">
        <v>1000008228362</v>
      </c>
      <c r="AG636" t="s">
        <v>26057</v>
      </c>
      <c r="AH636" t="s">
        <v>26058</v>
      </c>
      <c r="AI636" t="s">
        <v>26059</v>
      </c>
      <c r="AJ636" t="s">
        <v>26060</v>
      </c>
      <c r="AK636" t="s">
        <v>693</v>
      </c>
      <c r="AL636" t="s">
        <v>26057</v>
      </c>
      <c r="AM636" t="s">
        <v>18071</v>
      </c>
      <c r="AN636" t="s">
        <v>26059</v>
      </c>
      <c r="AO636" t="s">
        <v>693</v>
      </c>
      <c r="AR636" t="s">
        <v>18071</v>
      </c>
      <c r="AT636" t="s">
        <v>26061</v>
      </c>
      <c r="AU636" t="s">
        <v>26062</v>
      </c>
      <c r="AV636" t="s">
        <v>26063</v>
      </c>
      <c r="AW636" t="s">
        <v>230</v>
      </c>
      <c r="AX636" t="s">
        <v>230</v>
      </c>
      <c r="AY636" t="s">
        <v>380</v>
      </c>
      <c r="AZ636" t="s">
        <v>380</v>
      </c>
      <c r="BA636" t="s">
        <v>18076</v>
      </c>
      <c r="BB636" s="1">
        <v>46156.400590277779</v>
      </c>
      <c r="BC636">
        <v>2026</v>
      </c>
      <c r="BD636">
        <v>5</v>
      </c>
      <c r="BE636">
        <v>14</v>
      </c>
      <c r="BF636" t="s">
        <v>18129</v>
      </c>
      <c r="BG636" t="s">
        <v>18130</v>
      </c>
      <c r="BH636" t="s">
        <v>17936</v>
      </c>
      <c r="BJ636" t="s">
        <v>26064</v>
      </c>
      <c r="BL636" t="s">
        <v>300</v>
      </c>
      <c r="BM636" t="s">
        <v>23165</v>
      </c>
      <c r="BN636" t="s">
        <v>3306</v>
      </c>
      <c r="BO636" t="s">
        <v>23166</v>
      </c>
      <c r="BP636" t="s">
        <v>26065</v>
      </c>
      <c r="BQ636" t="s">
        <v>25314</v>
      </c>
      <c r="BR636" t="s">
        <v>26066</v>
      </c>
      <c r="BS636" t="s">
        <v>18000</v>
      </c>
      <c r="BT636">
        <v>2026</v>
      </c>
      <c r="BU636">
        <v>5</v>
      </c>
      <c r="BV636">
        <v>14</v>
      </c>
      <c r="BY636" t="s">
        <v>386</v>
      </c>
      <c r="BZ636" t="s">
        <v>18083</v>
      </c>
      <c r="CA636" s="1">
        <v>46156.4</v>
      </c>
      <c r="CB636" s="2">
        <v>46156</v>
      </c>
      <c r="CE636" t="s">
        <v>2810</v>
      </c>
      <c r="CY636" s="1"/>
      <c r="DQ636" t="s">
        <v>17918</v>
      </c>
      <c r="DR636" t="s">
        <v>693</v>
      </c>
      <c r="DS636" t="s">
        <v>693</v>
      </c>
      <c r="DT636" t="s">
        <v>693</v>
      </c>
      <c r="DV636" t="s">
        <v>693</v>
      </c>
      <c r="EA636" t="s">
        <v>693</v>
      </c>
      <c r="EB636" t="s">
        <v>693</v>
      </c>
      <c r="EP636" t="s">
        <v>24309</v>
      </c>
      <c r="EQ636" t="s">
        <v>18084</v>
      </c>
      <c r="ES636" t="s">
        <v>281</v>
      </c>
      <c r="ET636" t="s">
        <v>24310</v>
      </c>
      <c r="EU636" t="s">
        <v>17962</v>
      </c>
      <c r="EZ636" t="s">
        <v>270</v>
      </c>
      <c r="FB636" t="s">
        <v>281</v>
      </c>
      <c r="FD636" t="s">
        <v>18133</v>
      </c>
      <c r="FE636" t="s">
        <v>281</v>
      </c>
      <c r="FF636" s="1">
        <v>46156.466979166667</v>
      </c>
      <c r="FG636">
        <v>1.59</v>
      </c>
      <c r="FH636">
        <v>0</v>
      </c>
      <c r="FM636" t="s">
        <v>17949</v>
      </c>
    </row>
    <row r="637" spans="1:169" x14ac:dyDescent="0.3">
      <c r="A637">
        <v>0</v>
      </c>
      <c r="B637" t="s">
        <v>17916</v>
      </c>
      <c r="C637" t="s">
        <v>17916</v>
      </c>
      <c r="E637" t="s">
        <v>17918</v>
      </c>
      <c r="F637">
        <v>46158.291666666664</v>
      </c>
      <c r="G637">
        <v>2026</v>
      </c>
      <c r="H637">
        <v>5</v>
      </c>
      <c r="I637">
        <v>16</v>
      </c>
      <c r="J637" t="s">
        <v>17963</v>
      </c>
      <c r="O637" t="s">
        <v>18000</v>
      </c>
      <c r="P637">
        <v>2026</v>
      </c>
      <c r="Q637">
        <v>5</v>
      </c>
      <c r="R637">
        <v>14</v>
      </c>
      <c r="S637" t="s">
        <v>26067</v>
      </c>
      <c r="T637" t="s">
        <v>26068</v>
      </c>
      <c r="Y637" t="s">
        <v>17916</v>
      </c>
      <c r="AB637" t="s">
        <v>251</v>
      </c>
      <c r="AC637" t="s">
        <v>17924</v>
      </c>
      <c r="AD637">
        <v>1000008228380</v>
      </c>
      <c r="AG637" t="s">
        <v>26069</v>
      </c>
      <c r="AI637" t="s">
        <v>26070</v>
      </c>
      <c r="AJ637" t="s">
        <v>26071</v>
      </c>
      <c r="AK637" t="s">
        <v>693</v>
      </c>
      <c r="AM637" t="s">
        <v>26072</v>
      </c>
      <c r="AN637" t="s">
        <v>26070</v>
      </c>
      <c r="AO637" t="s">
        <v>693</v>
      </c>
      <c r="AP637" t="s">
        <v>26073</v>
      </c>
      <c r="AR637" t="s">
        <v>26072</v>
      </c>
      <c r="AS637" t="s">
        <v>26073</v>
      </c>
      <c r="AT637" t="s">
        <v>26074</v>
      </c>
      <c r="AU637" t="s">
        <v>26075</v>
      </c>
      <c r="AV637" t="s">
        <v>26076</v>
      </c>
      <c r="AW637" t="s">
        <v>230</v>
      </c>
      <c r="AX637" t="s">
        <v>230</v>
      </c>
      <c r="AY637" t="s">
        <v>380</v>
      </c>
      <c r="AZ637" t="s">
        <v>380</v>
      </c>
      <c r="BA637" t="s">
        <v>255</v>
      </c>
      <c r="BB637" s="1">
        <v>46156.404918981483</v>
      </c>
      <c r="BC637">
        <v>2026</v>
      </c>
      <c r="BD637">
        <v>5</v>
      </c>
      <c r="BE637">
        <v>14</v>
      </c>
      <c r="BF637" t="s">
        <v>18100</v>
      </c>
      <c r="BG637" t="s">
        <v>18130</v>
      </c>
      <c r="BH637" t="s">
        <v>17936</v>
      </c>
      <c r="BJ637" t="s">
        <v>26072</v>
      </c>
      <c r="BL637" t="s">
        <v>300</v>
      </c>
      <c r="BM637" t="s">
        <v>23165</v>
      </c>
      <c r="BN637" t="s">
        <v>3306</v>
      </c>
      <c r="BO637" t="s">
        <v>23166</v>
      </c>
      <c r="BP637" t="s">
        <v>26077</v>
      </c>
      <c r="BQ637" t="s">
        <v>24438</v>
      </c>
      <c r="BR637" t="s">
        <v>26078</v>
      </c>
      <c r="BS637" t="s">
        <v>18000</v>
      </c>
      <c r="BT637">
        <v>2026</v>
      </c>
      <c r="BU637">
        <v>5</v>
      </c>
      <c r="BV637">
        <v>14</v>
      </c>
      <c r="BY637" t="s">
        <v>693</v>
      </c>
      <c r="BZ637" t="s">
        <v>17943</v>
      </c>
      <c r="CA637" s="1">
        <v>46156.404861111114</v>
      </c>
      <c r="CB637" s="2">
        <v>46156</v>
      </c>
      <c r="CE637" t="s">
        <v>2810</v>
      </c>
      <c r="CY637" s="1"/>
      <c r="DQ637" t="s">
        <v>17918</v>
      </c>
      <c r="DS637" t="s">
        <v>693</v>
      </c>
      <c r="EP637" t="s">
        <v>24309</v>
      </c>
      <c r="EQ637" t="s">
        <v>255</v>
      </c>
      <c r="ER637" t="s">
        <v>17945</v>
      </c>
      <c r="ES637" t="s">
        <v>281</v>
      </c>
      <c r="ET637" t="s">
        <v>24310</v>
      </c>
      <c r="EU637" t="s">
        <v>17962</v>
      </c>
      <c r="EZ637" t="s">
        <v>270</v>
      </c>
      <c r="FB637" t="s">
        <v>281</v>
      </c>
      <c r="FD637" t="s">
        <v>17948</v>
      </c>
      <c r="FE637" t="s">
        <v>281</v>
      </c>
      <c r="FF637" s="1">
        <v>46156.425416666665</v>
      </c>
      <c r="FG637">
        <v>0.49</v>
      </c>
      <c r="FH637">
        <v>0</v>
      </c>
      <c r="FM637" t="s">
        <v>17949</v>
      </c>
    </row>
    <row r="638" spans="1:169" x14ac:dyDescent="0.3">
      <c r="A638">
        <v>0</v>
      </c>
      <c r="B638" t="s">
        <v>17916</v>
      </c>
      <c r="C638" t="s">
        <v>17916</v>
      </c>
      <c r="E638" t="s">
        <v>17918</v>
      </c>
      <c r="F638">
        <v>46161.291666666664</v>
      </c>
      <c r="G638">
        <v>2026</v>
      </c>
      <c r="H638">
        <v>5</v>
      </c>
      <c r="I638">
        <v>19</v>
      </c>
      <c r="J638" t="s">
        <v>17963</v>
      </c>
      <c r="O638" t="s">
        <v>18000</v>
      </c>
      <c r="P638">
        <v>2026</v>
      </c>
      <c r="Q638">
        <v>5</v>
      </c>
      <c r="R638">
        <v>14</v>
      </c>
      <c r="S638" t="s">
        <v>26079</v>
      </c>
      <c r="T638" t="s">
        <v>26080</v>
      </c>
      <c r="Y638" t="s">
        <v>17916</v>
      </c>
      <c r="AB638" t="s">
        <v>251</v>
      </c>
      <c r="AC638" t="s">
        <v>17924</v>
      </c>
      <c r="AD638">
        <v>1000008228455</v>
      </c>
      <c r="AG638" t="s">
        <v>26081</v>
      </c>
      <c r="AI638" t="s">
        <v>26082</v>
      </c>
      <c r="AJ638" t="s">
        <v>26083</v>
      </c>
      <c r="AK638" t="s">
        <v>693</v>
      </c>
      <c r="AN638" t="s">
        <v>26082</v>
      </c>
      <c r="AO638" t="s">
        <v>693</v>
      </c>
      <c r="AT638" t="s">
        <v>26084</v>
      </c>
      <c r="AU638" t="s">
        <v>26085</v>
      </c>
      <c r="AV638" t="s">
        <v>26086</v>
      </c>
      <c r="AW638" t="s">
        <v>230</v>
      </c>
      <c r="AX638" t="s">
        <v>230</v>
      </c>
      <c r="AY638" t="s">
        <v>3080</v>
      </c>
      <c r="AZ638" t="s">
        <v>3080</v>
      </c>
      <c r="BA638" t="s">
        <v>255</v>
      </c>
      <c r="BB638" s="1">
        <v>46156.413784722223</v>
      </c>
      <c r="BC638">
        <v>2026</v>
      </c>
      <c r="BD638">
        <v>5</v>
      </c>
      <c r="BE638">
        <v>14</v>
      </c>
      <c r="BF638" t="s">
        <v>17934</v>
      </c>
      <c r="BG638" t="s">
        <v>18505</v>
      </c>
      <c r="BH638" t="s">
        <v>17936</v>
      </c>
      <c r="BJ638" t="s">
        <v>26087</v>
      </c>
      <c r="BL638" t="s">
        <v>300</v>
      </c>
      <c r="BM638" t="s">
        <v>23165</v>
      </c>
      <c r="BN638" t="s">
        <v>3306</v>
      </c>
      <c r="BO638" t="s">
        <v>23166</v>
      </c>
      <c r="BP638" t="s">
        <v>2975</v>
      </c>
      <c r="BQ638" t="s">
        <v>24370</v>
      </c>
      <c r="BR638" t="s">
        <v>26088</v>
      </c>
      <c r="BS638" t="s">
        <v>18000</v>
      </c>
      <c r="BT638">
        <v>2026</v>
      </c>
      <c r="BU638">
        <v>5</v>
      </c>
      <c r="BV638">
        <v>14</v>
      </c>
      <c r="BY638" t="s">
        <v>693</v>
      </c>
      <c r="BZ638" t="s">
        <v>17943</v>
      </c>
      <c r="CA638" s="1">
        <v>46156.413194444445</v>
      </c>
      <c r="CB638" s="2">
        <v>46156</v>
      </c>
      <c r="CE638" t="s">
        <v>2810</v>
      </c>
      <c r="CY638" s="1"/>
      <c r="DQ638" t="s">
        <v>17918</v>
      </c>
      <c r="DS638" t="s">
        <v>693</v>
      </c>
      <c r="EP638" t="s">
        <v>24309</v>
      </c>
      <c r="EQ638" t="s">
        <v>255</v>
      </c>
      <c r="ER638" t="s">
        <v>17945</v>
      </c>
      <c r="ES638" t="s">
        <v>281</v>
      </c>
      <c r="ET638" t="s">
        <v>24310</v>
      </c>
      <c r="EU638" t="s">
        <v>17962</v>
      </c>
      <c r="EZ638" t="s">
        <v>270</v>
      </c>
      <c r="FB638" t="s">
        <v>281</v>
      </c>
      <c r="FD638" t="s">
        <v>17948</v>
      </c>
      <c r="FE638" t="s">
        <v>281</v>
      </c>
      <c r="FF638" s="1">
        <v>46156.425416666665</v>
      </c>
      <c r="FG638">
        <v>0.28000000000000003</v>
      </c>
      <c r="FH638">
        <v>0</v>
      </c>
      <c r="FM638" t="s">
        <v>17949</v>
      </c>
    </row>
    <row r="639" spans="1:169" x14ac:dyDescent="0.3">
      <c r="A639">
        <v>0</v>
      </c>
      <c r="B639" t="s">
        <v>17917</v>
      </c>
      <c r="C639" t="s">
        <v>17916</v>
      </c>
      <c r="D639" t="s">
        <v>26089</v>
      </c>
      <c r="E639" t="s">
        <v>17918</v>
      </c>
      <c r="F639">
        <v>46157.291666666664</v>
      </c>
      <c r="G639">
        <v>2026</v>
      </c>
      <c r="H639">
        <v>5</v>
      </c>
      <c r="I639">
        <v>15</v>
      </c>
      <c r="J639" t="s">
        <v>17963</v>
      </c>
      <c r="O639" t="s">
        <v>18000</v>
      </c>
      <c r="P639">
        <v>2026</v>
      </c>
      <c r="Q639">
        <v>5</v>
      </c>
      <c r="R639">
        <v>14</v>
      </c>
      <c r="S639" t="s">
        <v>26090</v>
      </c>
      <c r="T639" t="s">
        <v>26091</v>
      </c>
      <c r="W639" t="s">
        <v>18064</v>
      </c>
      <c r="Y639" t="s">
        <v>17916</v>
      </c>
      <c r="AB639" t="s">
        <v>251</v>
      </c>
      <c r="AC639" t="s">
        <v>18065</v>
      </c>
      <c r="AD639">
        <v>1000008228432</v>
      </c>
      <c r="AG639" t="s">
        <v>26092</v>
      </c>
      <c r="AH639" t="s">
        <v>26093</v>
      </c>
      <c r="AI639" t="s">
        <v>26094</v>
      </c>
      <c r="AJ639" t="s">
        <v>26095</v>
      </c>
      <c r="AK639" t="s">
        <v>693</v>
      </c>
      <c r="AL639" t="s">
        <v>26092</v>
      </c>
      <c r="AM639" t="s">
        <v>18071</v>
      </c>
      <c r="AN639" t="s">
        <v>26094</v>
      </c>
      <c r="AO639" t="s">
        <v>693</v>
      </c>
      <c r="AP639" t="s">
        <v>26096</v>
      </c>
      <c r="AR639" t="s">
        <v>18071</v>
      </c>
      <c r="AS639" t="s">
        <v>26096</v>
      </c>
      <c r="AT639" t="s">
        <v>26097</v>
      </c>
      <c r="AU639" t="s">
        <v>26098</v>
      </c>
      <c r="AV639" t="s">
        <v>26099</v>
      </c>
      <c r="AW639" t="s">
        <v>230</v>
      </c>
      <c r="AX639" t="s">
        <v>230</v>
      </c>
      <c r="AY639" t="s">
        <v>2234</v>
      </c>
      <c r="AZ639" t="s">
        <v>2234</v>
      </c>
      <c r="BA639" t="s">
        <v>18076</v>
      </c>
      <c r="BB639" s="1">
        <v>46156.418194444443</v>
      </c>
      <c r="BC639">
        <v>2026</v>
      </c>
      <c r="BD639">
        <v>5</v>
      </c>
      <c r="BE639">
        <v>14</v>
      </c>
      <c r="BF639" t="s">
        <v>18687</v>
      </c>
      <c r="BG639" t="s">
        <v>17935</v>
      </c>
      <c r="BH639" t="s">
        <v>17936</v>
      </c>
      <c r="BJ639" t="s">
        <v>26100</v>
      </c>
      <c r="BL639" t="s">
        <v>300</v>
      </c>
      <c r="BM639" t="s">
        <v>23165</v>
      </c>
      <c r="BN639" t="s">
        <v>3306</v>
      </c>
      <c r="BO639" t="s">
        <v>23166</v>
      </c>
      <c r="BP639" t="s">
        <v>2856</v>
      </c>
      <c r="BQ639" t="s">
        <v>24754</v>
      </c>
      <c r="BR639" t="s">
        <v>26101</v>
      </c>
      <c r="BS639" t="s">
        <v>18000</v>
      </c>
      <c r="BT639">
        <v>2026</v>
      </c>
      <c r="BU639">
        <v>5</v>
      </c>
      <c r="BV639">
        <v>14</v>
      </c>
      <c r="BY639" t="s">
        <v>386</v>
      </c>
      <c r="BZ639" t="s">
        <v>18083</v>
      </c>
      <c r="CA639" s="1">
        <v>46156.418055555558</v>
      </c>
      <c r="CB639" s="2">
        <v>46156</v>
      </c>
      <c r="CE639" t="s">
        <v>2810</v>
      </c>
      <c r="CY639" s="1"/>
      <c r="DQ639" t="s">
        <v>17918</v>
      </c>
      <c r="DR639" t="s">
        <v>693</v>
      </c>
      <c r="DS639" t="s">
        <v>693</v>
      </c>
      <c r="DT639" t="s">
        <v>693</v>
      </c>
      <c r="DV639" t="s">
        <v>693</v>
      </c>
      <c r="EA639" t="s">
        <v>693</v>
      </c>
      <c r="EB639" t="s">
        <v>693</v>
      </c>
      <c r="EP639" t="s">
        <v>24309</v>
      </c>
      <c r="EQ639" t="s">
        <v>18084</v>
      </c>
      <c r="ES639" t="s">
        <v>281</v>
      </c>
      <c r="ET639" t="s">
        <v>24310</v>
      </c>
      <c r="EU639" t="s">
        <v>17962</v>
      </c>
      <c r="EZ639" t="s">
        <v>270</v>
      </c>
      <c r="FB639" t="s">
        <v>281</v>
      </c>
      <c r="FD639" t="s">
        <v>18133</v>
      </c>
      <c r="FE639" t="s">
        <v>281</v>
      </c>
      <c r="FF639" s="1">
        <v>46156.466979166667</v>
      </c>
      <c r="FG639">
        <v>1.17</v>
      </c>
      <c r="FH639">
        <v>0</v>
      </c>
      <c r="FM639" t="s">
        <v>17949</v>
      </c>
    </row>
    <row r="640" spans="1:169" x14ac:dyDescent="0.3">
      <c r="A640">
        <v>0</v>
      </c>
      <c r="B640" t="s">
        <v>17916</v>
      </c>
      <c r="C640" t="s">
        <v>17916</v>
      </c>
      <c r="E640" t="s">
        <v>17918</v>
      </c>
      <c r="F640">
        <v>46158.291666666664</v>
      </c>
      <c r="G640">
        <v>2026</v>
      </c>
      <c r="H640">
        <v>5</v>
      </c>
      <c r="I640">
        <v>16</v>
      </c>
      <c r="J640" t="s">
        <v>17963</v>
      </c>
      <c r="O640" t="s">
        <v>18000</v>
      </c>
      <c r="P640">
        <v>2026</v>
      </c>
      <c r="Q640">
        <v>5</v>
      </c>
      <c r="R640">
        <v>14</v>
      </c>
      <c r="S640" t="s">
        <v>26102</v>
      </c>
      <c r="T640" t="s">
        <v>26103</v>
      </c>
      <c r="Y640" t="s">
        <v>17916</v>
      </c>
      <c r="AB640" t="s">
        <v>251</v>
      </c>
      <c r="AC640" t="s">
        <v>18065</v>
      </c>
      <c r="AD640">
        <v>1000008228514</v>
      </c>
      <c r="AG640" t="s">
        <v>26104</v>
      </c>
      <c r="AH640" t="s">
        <v>26105</v>
      </c>
      <c r="AI640" t="s">
        <v>26106</v>
      </c>
      <c r="AJ640" t="s">
        <v>26107</v>
      </c>
      <c r="AK640" t="s">
        <v>693</v>
      </c>
      <c r="AL640" t="s">
        <v>26104</v>
      </c>
      <c r="AN640" t="s">
        <v>26106</v>
      </c>
      <c r="AO640" t="s">
        <v>693</v>
      </c>
      <c r="AT640" t="s">
        <v>26108</v>
      </c>
      <c r="AU640" t="s">
        <v>26109</v>
      </c>
      <c r="AV640" t="s">
        <v>26110</v>
      </c>
      <c r="AW640" t="s">
        <v>230</v>
      </c>
      <c r="AX640" t="s">
        <v>230</v>
      </c>
      <c r="AY640" t="s">
        <v>380</v>
      </c>
      <c r="AZ640" t="s">
        <v>380</v>
      </c>
      <c r="BA640" t="s">
        <v>18076</v>
      </c>
      <c r="BB640" s="1">
        <v>46156.423564814817</v>
      </c>
      <c r="BC640">
        <v>2026</v>
      </c>
      <c r="BD640">
        <v>5</v>
      </c>
      <c r="BE640">
        <v>14</v>
      </c>
      <c r="BF640" t="s">
        <v>18129</v>
      </c>
      <c r="BG640" t="s">
        <v>18130</v>
      </c>
      <c r="BH640" t="s">
        <v>17936</v>
      </c>
      <c r="BJ640" t="s">
        <v>26111</v>
      </c>
      <c r="BL640" t="s">
        <v>300</v>
      </c>
      <c r="BM640" t="s">
        <v>23165</v>
      </c>
      <c r="BN640" t="s">
        <v>3306</v>
      </c>
      <c r="BO640" t="s">
        <v>23166</v>
      </c>
      <c r="BP640" t="s">
        <v>7031</v>
      </c>
      <c r="BQ640" t="s">
        <v>24415</v>
      </c>
      <c r="BR640" t="s">
        <v>26112</v>
      </c>
      <c r="BS640" t="s">
        <v>18000</v>
      </c>
      <c r="BT640">
        <v>2026</v>
      </c>
      <c r="BU640">
        <v>5</v>
      </c>
      <c r="BV640">
        <v>14</v>
      </c>
      <c r="BY640" t="s">
        <v>386</v>
      </c>
      <c r="BZ640" t="s">
        <v>18083</v>
      </c>
      <c r="CA640" s="1">
        <v>46156.42291666667</v>
      </c>
      <c r="CB640" s="2">
        <v>46156</v>
      </c>
      <c r="CE640" t="s">
        <v>2810</v>
      </c>
      <c r="CY640" s="1"/>
      <c r="DQ640" t="s">
        <v>17918</v>
      </c>
      <c r="DR640" t="s">
        <v>693</v>
      </c>
      <c r="DS640" t="s">
        <v>693</v>
      </c>
      <c r="DT640" t="s">
        <v>693</v>
      </c>
      <c r="DV640" t="s">
        <v>693</v>
      </c>
      <c r="EA640" t="s">
        <v>693</v>
      </c>
      <c r="EB640" t="s">
        <v>693</v>
      </c>
      <c r="EP640" t="s">
        <v>24309</v>
      </c>
      <c r="EQ640" t="s">
        <v>18084</v>
      </c>
      <c r="ES640" t="s">
        <v>281</v>
      </c>
      <c r="ET640" t="s">
        <v>24310</v>
      </c>
      <c r="EU640" t="s">
        <v>17962</v>
      </c>
      <c r="EZ640" t="s">
        <v>270</v>
      </c>
      <c r="FB640" t="s">
        <v>281</v>
      </c>
      <c r="FD640" t="s">
        <v>18133</v>
      </c>
      <c r="FE640" t="s">
        <v>281</v>
      </c>
      <c r="FF640" s="1">
        <v>46156.675173611111</v>
      </c>
      <c r="FG640">
        <v>6.04</v>
      </c>
      <c r="FH640">
        <v>0</v>
      </c>
      <c r="FM640" t="s">
        <v>17949</v>
      </c>
    </row>
    <row r="641" spans="1:169" x14ac:dyDescent="0.3">
      <c r="A641">
        <v>0</v>
      </c>
      <c r="B641" t="s">
        <v>17916</v>
      </c>
      <c r="C641" t="s">
        <v>17916</v>
      </c>
      <c r="E641" t="s">
        <v>17918</v>
      </c>
      <c r="F641">
        <v>46161.5</v>
      </c>
      <c r="G641">
        <v>2026</v>
      </c>
      <c r="H641">
        <v>5</v>
      </c>
      <c r="I641">
        <v>19</v>
      </c>
      <c r="J641" t="s">
        <v>17919</v>
      </c>
      <c r="O641" t="s">
        <v>18000</v>
      </c>
      <c r="P641">
        <v>2026</v>
      </c>
      <c r="Q641">
        <v>5</v>
      </c>
      <c r="R641">
        <v>14</v>
      </c>
      <c r="S641" t="s">
        <v>26113</v>
      </c>
      <c r="T641" t="s">
        <v>26114</v>
      </c>
      <c r="Y641" t="s">
        <v>17916</v>
      </c>
      <c r="AB641" t="s">
        <v>251</v>
      </c>
      <c r="AC641" t="s">
        <v>17924</v>
      </c>
      <c r="AD641">
        <v>1000008228605</v>
      </c>
      <c r="AG641" t="s">
        <v>26115</v>
      </c>
      <c r="AI641" t="s">
        <v>26116</v>
      </c>
      <c r="AJ641" t="s">
        <v>26117</v>
      </c>
      <c r="AK641" t="s">
        <v>693</v>
      </c>
      <c r="AN641" t="s">
        <v>26116</v>
      </c>
      <c r="AO641" t="s">
        <v>693</v>
      </c>
      <c r="AT641" t="s">
        <v>26118</v>
      </c>
      <c r="AU641" t="s">
        <v>26119</v>
      </c>
      <c r="AV641" t="s">
        <v>26120</v>
      </c>
      <c r="AW641" t="s">
        <v>230</v>
      </c>
      <c r="AX641" t="s">
        <v>230</v>
      </c>
      <c r="AY641" t="s">
        <v>1887</v>
      </c>
      <c r="AZ641" t="s">
        <v>1887</v>
      </c>
      <c r="BA641" t="s">
        <v>255</v>
      </c>
      <c r="BB641" s="1">
        <v>46156.438981481479</v>
      </c>
      <c r="BC641">
        <v>2026</v>
      </c>
      <c r="BD641">
        <v>5</v>
      </c>
      <c r="BE641">
        <v>14</v>
      </c>
      <c r="BF641" t="s">
        <v>18100</v>
      </c>
      <c r="BG641" t="s">
        <v>17935</v>
      </c>
      <c r="BH641" t="s">
        <v>17936</v>
      </c>
      <c r="BJ641" t="s">
        <v>26121</v>
      </c>
      <c r="BL641" t="s">
        <v>300</v>
      </c>
      <c r="BM641" t="s">
        <v>23165</v>
      </c>
      <c r="BN641" t="s">
        <v>3306</v>
      </c>
      <c r="BO641" t="s">
        <v>23166</v>
      </c>
      <c r="BP641" t="s">
        <v>640</v>
      </c>
      <c r="BQ641" t="s">
        <v>25739</v>
      </c>
      <c r="BR641" t="s">
        <v>26122</v>
      </c>
      <c r="BS641" t="s">
        <v>18000</v>
      </c>
      <c r="BT641">
        <v>2026</v>
      </c>
      <c r="BU641">
        <v>5</v>
      </c>
      <c r="BV641">
        <v>14</v>
      </c>
      <c r="BY641" t="s">
        <v>693</v>
      </c>
      <c r="BZ641" t="s">
        <v>17943</v>
      </c>
      <c r="CA641" s="1">
        <v>46156.438888888886</v>
      </c>
      <c r="CB641" s="2">
        <v>46156</v>
      </c>
      <c r="CE641" t="s">
        <v>2810</v>
      </c>
      <c r="CY641" s="1"/>
      <c r="DQ641" t="s">
        <v>17918</v>
      </c>
      <c r="DS641" t="s">
        <v>693</v>
      </c>
      <c r="EP641" t="s">
        <v>24309</v>
      </c>
      <c r="EQ641" t="s">
        <v>255</v>
      </c>
      <c r="ER641" t="s">
        <v>17945</v>
      </c>
      <c r="ES641" t="s">
        <v>281</v>
      </c>
      <c r="ET641" t="s">
        <v>24310</v>
      </c>
      <c r="EU641" t="s">
        <v>17962</v>
      </c>
      <c r="EZ641" t="s">
        <v>270</v>
      </c>
      <c r="FB641" t="s">
        <v>281</v>
      </c>
      <c r="FD641" t="s">
        <v>17948</v>
      </c>
      <c r="FE641" t="s">
        <v>281</v>
      </c>
      <c r="FF641" s="1">
        <v>46156.466979166667</v>
      </c>
      <c r="FG641">
        <v>0.67</v>
      </c>
      <c r="FH641">
        <v>0</v>
      </c>
      <c r="FM641" t="s">
        <v>17949</v>
      </c>
    </row>
    <row r="642" spans="1:169" x14ac:dyDescent="0.3">
      <c r="A642">
        <v>0</v>
      </c>
      <c r="B642" t="s">
        <v>17916</v>
      </c>
      <c r="C642" t="s">
        <v>17916</v>
      </c>
      <c r="E642" t="s">
        <v>17918</v>
      </c>
      <c r="F642">
        <v>46158.291666666664</v>
      </c>
      <c r="G642">
        <v>2026</v>
      </c>
      <c r="H642">
        <v>5</v>
      </c>
      <c r="I642">
        <v>16</v>
      </c>
      <c r="J642" t="s">
        <v>17963</v>
      </c>
      <c r="O642" t="s">
        <v>18000</v>
      </c>
      <c r="P642">
        <v>2026</v>
      </c>
      <c r="Q642">
        <v>5</v>
      </c>
      <c r="R642">
        <v>14</v>
      </c>
      <c r="S642" t="s">
        <v>26123</v>
      </c>
      <c r="T642" t="s">
        <v>26124</v>
      </c>
      <c r="Y642" t="s">
        <v>17916</v>
      </c>
      <c r="AB642" t="s">
        <v>251</v>
      </c>
      <c r="AC642" t="s">
        <v>17924</v>
      </c>
      <c r="AD642">
        <v>1000008240319</v>
      </c>
      <c r="AF642" t="s">
        <v>26125</v>
      </c>
      <c r="AI642" t="s">
        <v>26126</v>
      </c>
      <c r="AJ642" t="s">
        <v>26127</v>
      </c>
      <c r="AK642" t="s">
        <v>693</v>
      </c>
      <c r="AN642" t="s">
        <v>26126</v>
      </c>
      <c r="AO642" t="s">
        <v>693</v>
      </c>
      <c r="AT642" t="s">
        <v>26128</v>
      </c>
      <c r="AU642" t="s">
        <v>26129</v>
      </c>
      <c r="AV642" t="s">
        <v>26130</v>
      </c>
      <c r="AW642" t="s">
        <v>230</v>
      </c>
      <c r="AX642" t="s">
        <v>230</v>
      </c>
      <c r="AY642" t="s">
        <v>380</v>
      </c>
      <c r="AZ642" t="s">
        <v>380</v>
      </c>
      <c r="BA642" t="s">
        <v>255</v>
      </c>
      <c r="BB642" s="1">
        <v>46156.932442129626</v>
      </c>
      <c r="BC642">
        <v>2026</v>
      </c>
      <c r="BD642">
        <v>5</v>
      </c>
      <c r="BE642">
        <v>14</v>
      </c>
      <c r="BF642" t="s">
        <v>17934</v>
      </c>
      <c r="BG642" t="s">
        <v>18130</v>
      </c>
      <c r="BH642" t="s">
        <v>17936</v>
      </c>
      <c r="BJ642" t="s">
        <v>26131</v>
      </c>
      <c r="BL642" t="s">
        <v>300</v>
      </c>
      <c r="BM642" t="s">
        <v>23165</v>
      </c>
      <c r="BN642" t="s">
        <v>3306</v>
      </c>
      <c r="BO642" t="s">
        <v>23166</v>
      </c>
      <c r="BP642" t="s">
        <v>3669</v>
      </c>
      <c r="BQ642" t="s">
        <v>25078</v>
      </c>
      <c r="BR642" t="s">
        <v>26132</v>
      </c>
      <c r="BS642" t="s">
        <v>18000</v>
      </c>
      <c r="BT642">
        <v>2026</v>
      </c>
      <c r="BU642">
        <v>5</v>
      </c>
      <c r="BV642">
        <v>14</v>
      </c>
      <c r="BZ642" t="s">
        <v>17943</v>
      </c>
      <c r="CA642" s="1">
        <v>46156.931944444441</v>
      </c>
      <c r="CB642" s="2">
        <v>46157</v>
      </c>
      <c r="CE642" t="s">
        <v>2810</v>
      </c>
      <c r="CY642" s="1"/>
      <c r="DQ642" t="s">
        <v>17918</v>
      </c>
      <c r="DS642" t="s">
        <v>693</v>
      </c>
      <c r="EP642" t="s">
        <v>24309</v>
      </c>
      <c r="EQ642" t="s">
        <v>255</v>
      </c>
      <c r="ER642" t="s">
        <v>17945</v>
      </c>
      <c r="ES642" t="s">
        <v>281</v>
      </c>
      <c r="ET642" t="s">
        <v>24310</v>
      </c>
      <c r="EU642" t="s">
        <v>17962</v>
      </c>
      <c r="EZ642" t="s">
        <v>394</v>
      </c>
      <c r="FB642" t="s">
        <v>279</v>
      </c>
      <c r="FC642" t="s">
        <v>18518</v>
      </c>
      <c r="FE642" t="s">
        <v>281</v>
      </c>
      <c r="FF642" s="1"/>
      <c r="FM642" t="s">
        <v>17949</v>
      </c>
    </row>
    <row r="643" spans="1:169" x14ac:dyDescent="0.3">
      <c r="A643">
        <v>4</v>
      </c>
      <c r="B643" t="s">
        <v>17917</v>
      </c>
      <c r="C643" t="s">
        <v>17917</v>
      </c>
      <c r="D643" t="s">
        <v>26133</v>
      </c>
      <c r="E643" t="s">
        <v>17918</v>
      </c>
      <c r="F643">
        <v>46157.5</v>
      </c>
      <c r="G643">
        <v>2026</v>
      </c>
      <c r="H643">
        <v>5</v>
      </c>
      <c r="I643">
        <v>15</v>
      </c>
      <c r="J643" t="s">
        <v>17919</v>
      </c>
      <c r="O643" t="s">
        <v>18060</v>
      </c>
      <c r="P643">
        <v>2026</v>
      </c>
      <c r="Q643">
        <v>4</v>
      </c>
      <c r="R643">
        <v>29</v>
      </c>
      <c r="S643" t="s">
        <v>26134</v>
      </c>
      <c r="T643" t="s">
        <v>26135</v>
      </c>
      <c r="V643" t="s">
        <v>18870</v>
      </c>
      <c r="W643" t="s">
        <v>2823</v>
      </c>
      <c r="Y643" t="s">
        <v>17916</v>
      </c>
      <c r="AB643" t="s">
        <v>251</v>
      </c>
      <c r="AC643" t="s">
        <v>17924</v>
      </c>
      <c r="AD643">
        <v>1000008191227</v>
      </c>
      <c r="AI643" t="s">
        <v>26136</v>
      </c>
      <c r="AJ643" t="s">
        <v>26137</v>
      </c>
      <c r="AK643" t="s">
        <v>693</v>
      </c>
      <c r="AM643" t="s">
        <v>26138</v>
      </c>
      <c r="AN643" t="s">
        <v>26136</v>
      </c>
      <c r="AO643" t="s">
        <v>693</v>
      </c>
      <c r="AP643" t="s">
        <v>26138</v>
      </c>
      <c r="AR643" t="s">
        <v>26138</v>
      </c>
      <c r="AS643" t="s">
        <v>26138</v>
      </c>
      <c r="AT643" t="s">
        <v>26139</v>
      </c>
      <c r="AU643" t="s">
        <v>26140</v>
      </c>
      <c r="AV643" t="s">
        <v>26141</v>
      </c>
      <c r="AW643" t="s">
        <v>230</v>
      </c>
      <c r="AX643" t="s">
        <v>230</v>
      </c>
      <c r="AY643" t="s">
        <v>1879</v>
      </c>
      <c r="AZ643" t="s">
        <v>1879</v>
      </c>
      <c r="BA643" t="s">
        <v>255</v>
      </c>
      <c r="BB643" s="1">
        <v>46141.362442129626</v>
      </c>
      <c r="BC643">
        <v>2026</v>
      </c>
      <c r="BD643">
        <v>4</v>
      </c>
      <c r="BE643">
        <v>29</v>
      </c>
      <c r="BF643" t="s">
        <v>26142</v>
      </c>
      <c r="BG643" t="s">
        <v>17935</v>
      </c>
      <c r="BH643" t="s">
        <v>17936</v>
      </c>
      <c r="BI643" t="s">
        <v>18101</v>
      </c>
      <c r="BJ643" t="s">
        <v>26138</v>
      </c>
      <c r="BL643" t="s">
        <v>300</v>
      </c>
      <c r="BM643" t="s">
        <v>23165</v>
      </c>
      <c r="BN643" t="s">
        <v>3306</v>
      </c>
      <c r="BO643" t="s">
        <v>23166</v>
      </c>
      <c r="BP643" t="s">
        <v>3560</v>
      </c>
      <c r="BQ643" t="s">
        <v>26143</v>
      </c>
      <c r="BR643" t="s">
        <v>26144</v>
      </c>
      <c r="BS643" t="s">
        <v>18060</v>
      </c>
      <c r="BT643">
        <v>2026</v>
      </c>
      <c r="BU643">
        <v>4</v>
      </c>
      <c r="BV643">
        <v>29</v>
      </c>
      <c r="BY643" t="s">
        <v>693</v>
      </c>
      <c r="BZ643" t="s">
        <v>17943</v>
      </c>
      <c r="CA643" s="1">
        <v>46141.361805555556</v>
      </c>
      <c r="CB643" s="2">
        <v>46142</v>
      </c>
      <c r="CC643">
        <v>11386</v>
      </c>
      <c r="CD643" t="s">
        <v>337</v>
      </c>
      <c r="CE643" t="s">
        <v>2810</v>
      </c>
      <c r="CF643" t="s">
        <v>26145</v>
      </c>
      <c r="CW643">
        <v>5173799</v>
      </c>
      <c r="CX643">
        <v>34551672</v>
      </c>
      <c r="CY643" s="1">
        <v>46147.691666666666</v>
      </c>
      <c r="CZ643">
        <v>2026</v>
      </c>
      <c r="DA643">
        <v>5</v>
      </c>
      <c r="DB643">
        <v>5</v>
      </c>
      <c r="DC643">
        <v>3</v>
      </c>
      <c r="DD643">
        <v>1</v>
      </c>
      <c r="DE643">
        <v>1105</v>
      </c>
      <c r="DG643" t="s">
        <v>26146</v>
      </c>
      <c r="DQ643" t="s">
        <v>17918</v>
      </c>
      <c r="DS643" t="s">
        <v>693</v>
      </c>
      <c r="EP643" t="s">
        <v>24309</v>
      </c>
      <c r="EQ643" t="s">
        <v>255</v>
      </c>
      <c r="ER643" t="s">
        <v>17945</v>
      </c>
      <c r="ES643" t="s">
        <v>281</v>
      </c>
      <c r="ET643" t="s">
        <v>24310</v>
      </c>
      <c r="EU643" t="s">
        <v>17962</v>
      </c>
      <c r="EV643" t="s">
        <v>26147</v>
      </c>
      <c r="EW643" t="s">
        <v>26148</v>
      </c>
      <c r="EX643" t="s">
        <v>26149</v>
      </c>
      <c r="EY643" t="s">
        <v>26150</v>
      </c>
      <c r="EZ643" t="s">
        <v>270</v>
      </c>
      <c r="FA643" t="s">
        <v>274</v>
      </c>
      <c r="FB643" t="s">
        <v>281</v>
      </c>
      <c r="FD643" t="s">
        <v>17948</v>
      </c>
      <c r="FE643" t="s">
        <v>281</v>
      </c>
      <c r="FF643" s="1">
        <v>46141.38349537037</v>
      </c>
      <c r="FG643">
        <v>0.51</v>
      </c>
      <c r="FH643">
        <v>0</v>
      </c>
      <c r="FI643">
        <v>3</v>
      </c>
      <c r="FK643" t="s">
        <v>26143</v>
      </c>
      <c r="FL643" t="s">
        <v>26151</v>
      </c>
      <c r="FM643" t="s">
        <v>17949</v>
      </c>
    </row>
    <row r="644" spans="1:169" x14ac:dyDescent="0.3">
      <c r="A644">
        <v>0</v>
      </c>
      <c r="B644" t="s">
        <v>17917</v>
      </c>
      <c r="C644" t="s">
        <v>17917</v>
      </c>
      <c r="D644" t="s">
        <v>26152</v>
      </c>
      <c r="E644" t="s">
        <v>17918</v>
      </c>
      <c r="F644">
        <v>46157.5</v>
      </c>
      <c r="G644">
        <v>2026</v>
      </c>
      <c r="H644">
        <v>5</v>
      </c>
      <c r="I644">
        <v>15</v>
      </c>
      <c r="O644" t="s">
        <v>19038</v>
      </c>
      <c r="P644">
        <v>2026</v>
      </c>
      <c r="Q644">
        <v>4</v>
      </c>
      <c r="R644">
        <v>30</v>
      </c>
      <c r="S644" t="s">
        <v>26153</v>
      </c>
      <c r="T644" t="s">
        <v>26154</v>
      </c>
      <c r="V644" t="s">
        <v>17923</v>
      </c>
      <c r="Y644" t="s">
        <v>17916</v>
      </c>
      <c r="AB644" t="s">
        <v>251</v>
      </c>
      <c r="AC644" t="s">
        <v>18065</v>
      </c>
      <c r="AD644">
        <v>1000008196113</v>
      </c>
      <c r="AG644" t="s">
        <v>26155</v>
      </c>
      <c r="AH644" t="s">
        <v>26156</v>
      </c>
      <c r="AI644" t="s">
        <v>26157</v>
      </c>
      <c r="AJ644" t="s">
        <v>26158</v>
      </c>
      <c r="AK644" t="s">
        <v>693</v>
      </c>
      <c r="AL644" t="s">
        <v>26155</v>
      </c>
      <c r="AM644" t="s">
        <v>2432</v>
      </c>
      <c r="AN644" t="s">
        <v>26157</v>
      </c>
      <c r="AO644" t="s">
        <v>693</v>
      </c>
      <c r="AP644" t="s">
        <v>2432</v>
      </c>
      <c r="AR644" t="s">
        <v>2432</v>
      </c>
      <c r="AS644" t="s">
        <v>2432</v>
      </c>
      <c r="AT644" t="s">
        <v>26159</v>
      </c>
      <c r="AU644" t="s">
        <v>26160</v>
      </c>
      <c r="AV644" t="s">
        <v>26161</v>
      </c>
      <c r="AW644" t="s">
        <v>230</v>
      </c>
      <c r="AX644" t="s">
        <v>230</v>
      </c>
      <c r="AY644" t="s">
        <v>380</v>
      </c>
      <c r="AZ644" t="s">
        <v>380</v>
      </c>
      <c r="BA644" t="s">
        <v>18076</v>
      </c>
      <c r="BB644" s="1">
        <v>46142.54383101852</v>
      </c>
      <c r="BC644">
        <v>2026</v>
      </c>
      <c r="BD644">
        <v>4</v>
      </c>
      <c r="BE644">
        <v>30</v>
      </c>
      <c r="BF644" t="s">
        <v>18077</v>
      </c>
      <c r="BG644" t="s">
        <v>18130</v>
      </c>
      <c r="BH644" t="s">
        <v>17936</v>
      </c>
      <c r="BJ644" t="s">
        <v>2432</v>
      </c>
      <c r="BL644" t="s">
        <v>300</v>
      </c>
      <c r="BM644" t="s">
        <v>23165</v>
      </c>
      <c r="BN644" t="s">
        <v>3306</v>
      </c>
      <c r="BO644" t="s">
        <v>23166</v>
      </c>
      <c r="BP644" t="s">
        <v>2429</v>
      </c>
      <c r="BQ644" t="s">
        <v>24866</v>
      </c>
      <c r="BR644" t="s">
        <v>2426</v>
      </c>
      <c r="BS644" t="s">
        <v>19038</v>
      </c>
      <c r="BT644">
        <v>2026</v>
      </c>
      <c r="BU644">
        <v>4</v>
      </c>
      <c r="BV644">
        <v>30</v>
      </c>
      <c r="BY644" t="s">
        <v>304</v>
      </c>
      <c r="BZ644" t="s">
        <v>18083</v>
      </c>
      <c r="CA644" s="1">
        <v>46142.543749999997</v>
      </c>
      <c r="CB644" s="2">
        <v>46143</v>
      </c>
      <c r="CC644">
        <v>12002</v>
      </c>
      <c r="CD644" t="s">
        <v>337</v>
      </c>
      <c r="CE644" t="s">
        <v>2810</v>
      </c>
      <c r="CF644" t="s">
        <v>26145</v>
      </c>
      <c r="CW644">
        <v>5174693</v>
      </c>
      <c r="CX644">
        <v>34558472</v>
      </c>
      <c r="CY644" s="1">
        <v>46148.525000000001</v>
      </c>
      <c r="CZ644">
        <v>2026</v>
      </c>
      <c r="DA644">
        <v>5</v>
      </c>
      <c r="DB644">
        <v>6</v>
      </c>
      <c r="DC644">
        <v>77</v>
      </c>
      <c r="DD644">
        <v>5</v>
      </c>
      <c r="DE644">
        <v>1184</v>
      </c>
      <c r="DF644" t="s">
        <v>26155</v>
      </c>
      <c r="DG644" t="s">
        <v>26162</v>
      </c>
      <c r="DH644" t="s">
        <v>19269</v>
      </c>
      <c r="DI644" t="s">
        <v>26163</v>
      </c>
      <c r="DQ644" t="s">
        <v>17918</v>
      </c>
      <c r="DR644" t="s">
        <v>693</v>
      </c>
      <c r="DS644" t="s">
        <v>693</v>
      </c>
      <c r="DT644" t="s">
        <v>693</v>
      </c>
      <c r="DV644" t="s">
        <v>693</v>
      </c>
      <c r="EA644" t="s">
        <v>693</v>
      </c>
      <c r="EB644" t="s">
        <v>693</v>
      </c>
      <c r="EP644" t="s">
        <v>24309</v>
      </c>
      <c r="EQ644" t="s">
        <v>18084</v>
      </c>
      <c r="ES644" t="s">
        <v>281</v>
      </c>
      <c r="ET644" t="s">
        <v>24310</v>
      </c>
      <c r="EU644" t="s">
        <v>17947</v>
      </c>
      <c r="EV644" t="s">
        <v>26164</v>
      </c>
      <c r="EX644" t="s">
        <v>26165</v>
      </c>
      <c r="EY644" t="s">
        <v>26166</v>
      </c>
      <c r="EZ644" t="s">
        <v>270</v>
      </c>
      <c r="FA644" t="s">
        <v>1688</v>
      </c>
      <c r="FB644" t="s">
        <v>281</v>
      </c>
      <c r="FD644" t="s">
        <v>18087</v>
      </c>
      <c r="FE644" t="s">
        <v>281</v>
      </c>
      <c r="FF644" s="1">
        <v>46142.591909722221</v>
      </c>
      <c r="FG644">
        <v>1.1499999999999999</v>
      </c>
      <c r="FH644">
        <v>0</v>
      </c>
      <c r="FI644">
        <v>5</v>
      </c>
      <c r="FK644" t="s">
        <v>24866</v>
      </c>
      <c r="FL644" t="s">
        <v>26167</v>
      </c>
      <c r="FM644" t="s">
        <v>17949</v>
      </c>
    </row>
    <row r="645" spans="1:169" x14ac:dyDescent="0.3">
      <c r="A645">
        <v>2</v>
      </c>
      <c r="B645" t="s">
        <v>17917</v>
      </c>
      <c r="C645" t="s">
        <v>17916</v>
      </c>
      <c r="D645" t="s">
        <v>26168</v>
      </c>
      <c r="E645" t="s">
        <v>17918</v>
      </c>
      <c r="F645">
        <v>46161.291666666664</v>
      </c>
      <c r="G645">
        <v>2026</v>
      </c>
      <c r="H645">
        <v>5</v>
      </c>
      <c r="I645">
        <v>19</v>
      </c>
      <c r="J645" t="s">
        <v>17963</v>
      </c>
      <c r="O645" t="s">
        <v>18917</v>
      </c>
      <c r="P645">
        <v>2026</v>
      </c>
      <c r="Q645">
        <v>5</v>
      </c>
      <c r="R645">
        <v>6</v>
      </c>
      <c r="S645" t="s">
        <v>26169</v>
      </c>
      <c r="T645" t="s">
        <v>26170</v>
      </c>
      <c r="W645" t="s">
        <v>19238</v>
      </c>
      <c r="Y645" t="s">
        <v>17916</v>
      </c>
      <c r="AB645" t="s">
        <v>251</v>
      </c>
      <c r="AC645" t="s">
        <v>18065</v>
      </c>
      <c r="AD645">
        <v>1000008207231</v>
      </c>
      <c r="AF645" t="s">
        <v>26171</v>
      </c>
      <c r="AG645" t="s">
        <v>26172</v>
      </c>
      <c r="AH645" t="s">
        <v>26173</v>
      </c>
      <c r="AI645" t="s">
        <v>26174</v>
      </c>
      <c r="AJ645" t="s">
        <v>26175</v>
      </c>
      <c r="AK645" t="s">
        <v>693</v>
      </c>
      <c r="AL645" t="s">
        <v>26172</v>
      </c>
      <c r="AM645" t="s">
        <v>18071</v>
      </c>
      <c r="AN645" t="s">
        <v>26174</v>
      </c>
      <c r="AO645" t="s">
        <v>693</v>
      </c>
      <c r="AP645" t="s">
        <v>26176</v>
      </c>
      <c r="AR645" t="s">
        <v>18071</v>
      </c>
      <c r="AS645" t="s">
        <v>26176</v>
      </c>
      <c r="AT645" t="s">
        <v>26177</v>
      </c>
      <c r="AU645" t="s">
        <v>26178</v>
      </c>
      <c r="AV645" t="s">
        <v>26179</v>
      </c>
      <c r="AW645" t="s">
        <v>230</v>
      </c>
      <c r="AX645" t="s">
        <v>230</v>
      </c>
      <c r="AY645" t="s">
        <v>1322</v>
      </c>
      <c r="AZ645" t="s">
        <v>1322</v>
      </c>
      <c r="BA645" t="s">
        <v>18076</v>
      </c>
      <c r="BB645" s="1">
        <v>46148.41479166667</v>
      </c>
      <c r="BC645">
        <v>2026</v>
      </c>
      <c r="BD645">
        <v>5</v>
      </c>
      <c r="BE645">
        <v>6</v>
      </c>
      <c r="BF645" t="s">
        <v>18077</v>
      </c>
      <c r="BG645" t="s">
        <v>17935</v>
      </c>
      <c r="BH645" t="s">
        <v>17936</v>
      </c>
      <c r="BI645" t="s">
        <v>18101</v>
      </c>
      <c r="BJ645" t="s">
        <v>26180</v>
      </c>
      <c r="BL645" t="s">
        <v>300</v>
      </c>
      <c r="BM645" t="s">
        <v>23165</v>
      </c>
      <c r="BN645" t="s">
        <v>3306</v>
      </c>
      <c r="BO645" t="s">
        <v>23166</v>
      </c>
      <c r="BP645" t="s">
        <v>3024</v>
      </c>
      <c r="BQ645" t="s">
        <v>24959</v>
      </c>
      <c r="BR645" t="s">
        <v>26181</v>
      </c>
      <c r="BS645" t="s">
        <v>18917</v>
      </c>
      <c r="BT645">
        <v>2026</v>
      </c>
      <c r="BU645">
        <v>5</v>
      </c>
      <c r="BV645">
        <v>6</v>
      </c>
      <c r="BY645" t="s">
        <v>304</v>
      </c>
      <c r="BZ645" t="s">
        <v>18083</v>
      </c>
      <c r="CA645" s="1">
        <v>46148.414583333331</v>
      </c>
      <c r="CB645" s="2">
        <v>46149</v>
      </c>
      <c r="CC645">
        <v>4156</v>
      </c>
      <c r="CD645" t="s">
        <v>337</v>
      </c>
      <c r="CE645" t="s">
        <v>2810</v>
      </c>
      <c r="CF645" t="s">
        <v>26145</v>
      </c>
      <c r="CW645">
        <v>5175835</v>
      </c>
      <c r="CX645">
        <v>34567915</v>
      </c>
      <c r="CY645" s="1">
        <v>46149.617361111108</v>
      </c>
      <c r="CZ645">
        <v>2026</v>
      </c>
      <c r="DA645">
        <v>5</v>
      </c>
      <c r="DB645">
        <v>7</v>
      </c>
      <c r="DC645">
        <v>36</v>
      </c>
      <c r="DD645">
        <v>10</v>
      </c>
      <c r="DE645">
        <v>1502</v>
      </c>
      <c r="DF645" t="s">
        <v>26172</v>
      </c>
      <c r="DG645" t="s">
        <v>26182</v>
      </c>
      <c r="DQ645" t="s">
        <v>17918</v>
      </c>
      <c r="DR645" t="s">
        <v>693</v>
      </c>
      <c r="DS645" t="s">
        <v>693</v>
      </c>
      <c r="DT645" t="s">
        <v>693</v>
      </c>
      <c r="DV645" t="s">
        <v>693</v>
      </c>
      <c r="EA645" t="s">
        <v>693</v>
      </c>
      <c r="EB645" t="s">
        <v>693</v>
      </c>
      <c r="EP645" t="s">
        <v>24309</v>
      </c>
      <c r="EQ645" t="s">
        <v>18084</v>
      </c>
      <c r="ES645" t="s">
        <v>281</v>
      </c>
      <c r="ET645" t="s">
        <v>24310</v>
      </c>
      <c r="EU645" t="s">
        <v>17962</v>
      </c>
      <c r="EV645" t="s">
        <v>26183</v>
      </c>
      <c r="EW645" t="s">
        <v>26184</v>
      </c>
      <c r="EX645" t="s">
        <v>26185</v>
      </c>
      <c r="EY645" t="s">
        <v>26186</v>
      </c>
      <c r="EZ645" t="s">
        <v>270</v>
      </c>
      <c r="FA645" t="s">
        <v>336</v>
      </c>
      <c r="FB645" t="s">
        <v>281</v>
      </c>
      <c r="FD645" t="s">
        <v>18087</v>
      </c>
      <c r="FE645" t="s">
        <v>281</v>
      </c>
      <c r="FF645" s="1">
        <v>46148.550266203703</v>
      </c>
      <c r="FG645">
        <v>3.25</v>
      </c>
      <c r="FH645">
        <v>0</v>
      </c>
      <c r="FI645">
        <v>2</v>
      </c>
      <c r="FK645" t="s">
        <v>24959</v>
      </c>
      <c r="FL645" t="s">
        <v>26187</v>
      </c>
      <c r="FM645" t="s">
        <v>17949</v>
      </c>
    </row>
    <row r="646" spans="1:169" x14ac:dyDescent="0.3">
      <c r="A646">
        <v>0</v>
      </c>
      <c r="B646" t="s">
        <v>17917</v>
      </c>
      <c r="C646" t="s">
        <v>17917</v>
      </c>
      <c r="D646" t="s">
        <v>26188</v>
      </c>
      <c r="E646" t="s">
        <v>17918</v>
      </c>
      <c r="F646">
        <v>46159.5</v>
      </c>
      <c r="G646">
        <v>2026</v>
      </c>
      <c r="H646">
        <v>5</v>
      </c>
      <c r="I646">
        <v>17</v>
      </c>
      <c r="J646" t="s">
        <v>17919</v>
      </c>
      <c r="O646" t="s">
        <v>18118</v>
      </c>
      <c r="P646">
        <v>2026</v>
      </c>
      <c r="Q646">
        <v>5</v>
      </c>
      <c r="R646">
        <v>8</v>
      </c>
      <c r="S646" t="s">
        <v>26189</v>
      </c>
      <c r="T646" t="s">
        <v>26190</v>
      </c>
      <c r="V646" t="s">
        <v>17923</v>
      </c>
      <c r="Y646" t="s">
        <v>17916</v>
      </c>
      <c r="AB646" t="s">
        <v>251</v>
      </c>
      <c r="AC646" t="s">
        <v>17924</v>
      </c>
      <c r="AD646">
        <v>1000008215782</v>
      </c>
      <c r="AG646" t="s">
        <v>26191</v>
      </c>
      <c r="AI646" t="s">
        <v>26192</v>
      </c>
      <c r="AJ646" t="s">
        <v>26193</v>
      </c>
      <c r="AK646" t="s">
        <v>693</v>
      </c>
      <c r="AM646" t="s">
        <v>18485</v>
      </c>
      <c r="AN646" t="s">
        <v>26192</v>
      </c>
      <c r="AO646" t="s">
        <v>693</v>
      </c>
      <c r="AP646" t="s">
        <v>18485</v>
      </c>
      <c r="AR646" t="s">
        <v>18485</v>
      </c>
      <c r="AS646" t="s">
        <v>18485</v>
      </c>
      <c r="AT646" t="s">
        <v>26194</v>
      </c>
      <c r="AU646" t="s">
        <v>26195</v>
      </c>
      <c r="AV646" t="s">
        <v>26196</v>
      </c>
      <c r="AW646" t="s">
        <v>230</v>
      </c>
      <c r="AX646" t="s">
        <v>230</v>
      </c>
      <c r="AY646" t="s">
        <v>380</v>
      </c>
      <c r="AZ646" t="s">
        <v>380</v>
      </c>
      <c r="BA646" t="s">
        <v>255</v>
      </c>
      <c r="BB646" s="1">
        <v>46150.690347222226</v>
      </c>
      <c r="BC646">
        <v>2026</v>
      </c>
      <c r="BD646">
        <v>5</v>
      </c>
      <c r="BE646">
        <v>8</v>
      </c>
      <c r="BF646" t="s">
        <v>17934</v>
      </c>
      <c r="BG646" t="s">
        <v>18130</v>
      </c>
      <c r="BH646" t="s">
        <v>17936</v>
      </c>
      <c r="BJ646" t="s">
        <v>26197</v>
      </c>
      <c r="BL646" t="s">
        <v>300</v>
      </c>
      <c r="BM646" t="s">
        <v>23165</v>
      </c>
      <c r="BN646" t="s">
        <v>3306</v>
      </c>
      <c r="BO646" t="s">
        <v>23166</v>
      </c>
      <c r="BP646" t="s">
        <v>3167</v>
      </c>
      <c r="BQ646" t="s">
        <v>24415</v>
      </c>
      <c r="BR646" t="s">
        <v>26198</v>
      </c>
      <c r="BS646" t="s">
        <v>18118</v>
      </c>
      <c r="BT646">
        <v>2026</v>
      </c>
      <c r="BU646">
        <v>5</v>
      </c>
      <c r="BV646">
        <v>8</v>
      </c>
      <c r="BY646" t="s">
        <v>693</v>
      </c>
      <c r="BZ646" t="s">
        <v>17943</v>
      </c>
      <c r="CA646" s="1">
        <v>46150.69027777778</v>
      </c>
      <c r="CB646" s="2">
        <v>46151</v>
      </c>
      <c r="CC646">
        <v>12172</v>
      </c>
      <c r="CD646" t="s">
        <v>337</v>
      </c>
      <c r="CE646" t="s">
        <v>2810</v>
      </c>
      <c r="CF646" t="s">
        <v>26145</v>
      </c>
      <c r="CW646">
        <v>5178166</v>
      </c>
      <c r="CX646">
        <v>34583106</v>
      </c>
      <c r="CY646" s="1">
        <v>46151.584722222222</v>
      </c>
      <c r="CZ646">
        <v>2026</v>
      </c>
      <c r="DA646">
        <v>5</v>
      </c>
      <c r="DB646">
        <v>9</v>
      </c>
      <c r="DC646">
        <v>22</v>
      </c>
      <c r="DD646">
        <v>1</v>
      </c>
      <c r="DE646">
        <v>1485</v>
      </c>
      <c r="DG646" t="s">
        <v>26199</v>
      </c>
      <c r="DQ646" t="s">
        <v>17918</v>
      </c>
      <c r="DS646" t="s">
        <v>693</v>
      </c>
      <c r="EP646" t="s">
        <v>24309</v>
      </c>
      <c r="EQ646" t="s">
        <v>255</v>
      </c>
      <c r="ER646" t="s">
        <v>17945</v>
      </c>
      <c r="ES646" t="s">
        <v>281</v>
      </c>
      <c r="ET646" t="s">
        <v>24310</v>
      </c>
      <c r="EU646" t="s">
        <v>17947</v>
      </c>
      <c r="EV646" t="s">
        <v>26200</v>
      </c>
      <c r="EX646" t="s">
        <v>26201</v>
      </c>
      <c r="EY646" t="s">
        <v>26202</v>
      </c>
      <c r="EZ646" t="s">
        <v>270</v>
      </c>
      <c r="FA646" t="s">
        <v>336</v>
      </c>
      <c r="FB646" t="s">
        <v>281</v>
      </c>
      <c r="FD646" t="s">
        <v>17948</v>
      </c>
      <c r="FE646" t="s">
        <v>281</v>
      </c>
      <c r="FF646" s="1">
        <v>46150.717118055552</v>
      </c>
      <c r="FG646">
        <v>0.64</v>
      </c>
      <c r="FH646">
        <v>0</v>
      </c>
      <c r="FI646">
        <v>3</v>
      </c>
      <c r="FK646" t="s">
        <v>24415</v>
      </c>
      <c r="FL646" t="s">
        <v>26203</v>
      </c>
      <c r="FM646" t="s">
        <v>17949</v>
      </c>
    </row>
    <row r="647" spans="1:169" x14ac:dyDescent="0.3">
      <c r="A647">
        <v>2</v>
      </c>
      <c r="B647" t="s">
        <v>17917</v>
      </c>
      <c r="C647" t="s">
        <v>17917</v>
      </c>
      <c r="D647" t="s">
        <v>18293</v>
      </c>
      <c r="E647" t="s">
        <v>17918</v>
      </c>
      <c r="F647">
        <v>46157.5</v>
      </c>
      <c r="G647">
        <v>2026</v>
      </c>
      <c r="H647">
        <v>5</v>
      </c>
      <c r="I647">
        <v>15</v>
      </c>
      <c r="O647" t="s">
        <v>17920</v>
      </c>
      <c r="P647">
        <v>2026</v>
      </c>
      <c r="Q647">
        <v>5</v>
      </c>
      <c r="R647">
        <v>11</v>
      </c>
      <c r="S647" t="s">
        <v>26204</v>
      </c>
      <c r="T647" t="s">
        <v>26205</v>
      </c>
      <c r="V647" t="s">
        <v>18870</v>
      </c>
      <c r="Y647" t="s">
        <v>17916</v>
      </c>
      <c r="AB647" t="s">
        <v>251</v>
      </c>
      <c r="AC647" t="s">
        <v>18065</v>
      </c>
      <c r="AD647">
        <v>1000008220264</v>
      </c>
      <c r="AF647" t="s">
        <v>26206</v>
      </c>
      <c r="AG647" t="s">
        <v>26207</v>
      </c>
      <c r="AH647" t="s">
        <v>26208</v>
      </c>
      <c r="AI647" t="s">
        <v>26209</v>
      </c>
      <c r="AJ647" t="s">
        <v>26210</v>
      </c>
      <c r="AK647" t="s">
        <v>693</v>
      </c>
      <c r="AL647" t="s">
        <v>26207</v>
      </c>
      <c r="AN647" t="s">
        <v>26209</v>
      </c>
      <c r="AO647" t="s">
        <v>693</v>
      </c>
      <c r="AT647" t="s">
        <v>26211</v>
      </c>
      <c r="AU647" t="s">
        <v>26212</v>
      </c>
      <c r="AV647" t="s">
        <v>26213</v>
      </c>
      <c r="AW647" t="s">
        <v>230</v>
      </c>
      <c r="AX647" t="s">
        <v>230</v>
      </c>
      <c r="AY647" t="s">
        <v>232</v>
      </c>
      <c r="AZ647" t="s">
        <v>232</v>
      </c>
      <c r="BA647" t="s">
        <v>18076</v>
      </c>
      <c r="BB647" s="1">
        <v>46153.565659722219</v>
      </c>
      <c r="BC647">
        <v>2026</v>
      </c>
      <c r="BD647">
        <v>5</v>
      </c>
      <c r="BE647">
        <v>11</v>
      </c>
      <c r="BF647" t="s">
        <v>26214</v>
      </c>
      <c r="BG647" t="s">
        <v>17935</v>
      </c>
      <c r="BH647" t="s">
        <v>17936</v>
      </c>
      <c r="BI647" t="s">
        <v>18101</v>
      </c>
      <c r="BJ647" t="s">
        <v>26215</v>
      </c>
      <c r="BL647" t="s">
        <v>300</v>
      </c>
      <c r="BM647" t="s">
        <v>23165</v>
      </c>
      <c r="BN647" t="s">
        <v>3306</v>
      </c>
      <c r="BO647" t="s">
        <v>23166</v>
      </c>
      <c r="BP647" t="s">
        <v>26216</v>
      </c>
      <c r="BQ647" t="s">
        <v>24754</v>
      </c>
      <c r="BR647" t="s">
        <v>26217</v>
      </c>
      <c r="BS647" t="s">
        <v>17920</v>
      </c>
      <c r="BT647">
        <v>2026</v>
      </c>
      <c r="BU647">
        <v>5</v>
      </c>
      <c r="BV647">
        <v>11</v>
      </c>
      <c r="BY647" t="s">
        <v>304</v>
      </c>
      <c r="BZ647" t="s">
        <v>18083</v>
      </c>
      <c r="CA647" s="1">
        <v>46153.56527777778</v>
      </c>
      <c r="CB647" s="2">
        <v>46154</v>
      </c>
      <c r="CC647">
        <v>8021</v>
      </c>
      <c r="CD647" t="s">
        <v>337</v>
      </c>
      <c r="CE647" t="s">
        <v>2810</v>
      </c>
      <c r="CF647" t="s">
        <v>26145</v>
      </c>
      <c r="CW647">
        <v>5182021</v>
      </c>
      <c r="CX647">
        <v>34606426</v>
      </c>
      <c r="CY647" s="1">
        <v>46155.351388888892</v>
      </c>
      <c r="CZ647">
        <v>2026</v>
      </c>
      <c r="DA647">
        <v>5</v>
      </c>
      <c r="DB647">
        <v>13</v>
      </c>
      <c r="DC647">
        <v>5</v>
      </c>
      <c r="DD647">
        <v>1</v>
      </c>
      <c r="DE647">
        <v>1500</v>
      </c>
      <c r="DF647" t="s">
        <v>26207</v>
      </c>
      <c r="DG647" t="s">
        <v>26218</v>
      </c>
      <c r="DQ647" t="s">
        <v>17918</v>
      </c>
      <c r="DR647" t="s">
        <v>693</v>
      </c>
      <c r="DS647" t="s">
        <v>693</v>
      </c>
      <c r="DT647" t="s">
        <v>693</v>
      </c>
      <c r="DV647" t="s">
        <v>693</v>
      </c>
      <c r="EA647" t="s">
        <v>693</v>
      </c>
      <c r="EB647" t="s">
        <v>693</v>
      </c>
      <c r="EP647" t="s">
        <v>24309</v>
      </c>
      <c r="EQ647" t="s">
        <v>18084</v>
      </c>
      <c r="ES647" t="s">
        <v>281</v>
      </c>
      <c r="ET647" t="s">
        <v>24310</v>
      </c>
      <c r="EU647" t="s">
        <v>17962</v>
      </c>
      <c r="EV647" t="s">
        <v>26219</v>
      </c>
      <c r="EW647" t="s">
        <v>26220</v>
      </c>
      <c r="EX647" t="s">
        <v>26221</v>
      </c>
      <c r="EY647" t="s">
        <v>26222</v>
      </c>
      <c r="EZ647" t="s">
        <v>270</v>
      </c>
      <c r="FB647" t="s">
        <v>281</v>
      </c>
      <c r="FD647" t="s">
        <v>18087</v>
      </c>
      <c r="FE647" t="s">
        <v>281</v>
      </c>
      <c r="FF647" s="1">
        <v>46153.633379629631</v>
      </c>
      <c r="FG647">
        <v>1.63</v>
      </c>
      <c r="FH647">
        <v>0</v>
      </c>
      <c r="FI647">
        <v>2</v>
      </c>
      <c r="FK647" t="s">
        <v>24754</v>
      </c>
      <c r="FL647" t="s">
        <v>26223</v>
      </c>
      <c r="FM647" t="s">
        <v>17949</v>
      </c>
    </row>
    <row r="648" spans="1:169" x14ac:dyDescent="0.3">
      <c r="A648">
        <v>3</v>
      </c>
      <c r="B648" t="s">
        <v>17917</v>
      </c>
      <c r="C648" t="s">
        <v>17916</v>
      </c>
      <c r="D648" t="s">
        <v>18293</v>
      </c>
      <c r="E648" t="s">
        <v>17918</v>
      </c>
      <c r="F648">
        <v>46157.5</v>
      </c>
      <c r="G648">
        <v>2026</v>
      </c>
      <c r="H648">
        <v>5</v>
      </c>
      <c r="I648">
        <v>15</v>
      </c>
      <c r="J648" t="s">
        <v>17919</v>
      </c>
      <c r="O648" t="s">
        <v>18230</v>
      </c>
      <c r="P648">
        <v>2026</v>
      </c>
      <c r="Q648">
        <v>5</v>
      </c>
      <c r="R648">
        <v>12</v>
      </c>
      <c r="S648" t="s">
        <v>26224</v>
      </c>
      <c r="T648" t="s">
        <v>26225</v>
      </c>
      <c r="W648" t="s">
        <v>2964</v>
      </c>
      <c r="Y648" t="s">
        <v>17917</v>
      </c>
      <c r="AB648" t="s">
        <v>251</v>
      </c>
      <c r="AC648" t="s">
        <v>17924</v>
      </c>
      <c r="AD648">
        <v>1000008222026</v>
      </c>
      <c r="AG648" t="s">
        <v>26226</v>
      </c>
      <c r="AI648" t="s">
        <v>26227</v>
      </c>
      <c r="AJ648" t="s">
        <v>26228</v>
      </c>
      <c r="AK648" t="s">
        <v>249</v>
      </c>
      <c r="AM648" t="s">
        <v>26229</v>
      </c>
      <c r="AN648" t="s">
        <v>26230</v>
      </c>
      <c r="AO648" t="s">
        <v>249</v>
      </c>
      <c r="AR648" t="s">
        <v>26229</v>
      </c>
      <c r="AT648" t="s">
        <v>26231</v>
      </c>
      <c r="AU648" t="s">
        <v>26232</v>
      </c>
      <c r="AV648" t="s">
        <v>26233</v>
      </c>
      <c r="AW648" t="s">
        <v>1696</v>
      </c>
      <c r="AX648" t="s">
        <v>1696</v>
      </c>
      <c r="AY648" t="s">
        <v>1698</v>
      </c>
      <c r="AZ648" t="s">
        <v>1698</v>
      </c>
      <c r="BA648" t="s">
        <v>255</v>
      </c>
      <c r="BB648" s="1">
        <v>46154.383321759262</v>
      </c>
      <c r="BC648">
        <v>2026</v>
      </c>
      <c r="BD648">
        <v>5</v>
      </c>
      <c r="BE648">
        <v>12</v>
      </c>
      <c r="BF648" t="s">
        <v>24123</v>
      </c>
      <c r="BG648" t="s">
        <v>18505</v>
      </c>
      <c r="BH648" t="s">
        <v>17936</v>
      </c>
      <c r="BI648" t="s">
        <v>18101</v>
      </c>
      <c r="BJ648" t="s">
        <v>26229</v>
      </c>
      <c r="BL648" t="s">
        <v>300</v>
      </c>
      <c r="BM648" t="s">
        <v>23165</v>
      </c>
      <c r="BN648" t="s">
        <v>3306</v>
      </c>
      <c r="BO648" t="s">
        <v>23166</v>
      </c>
      <c r="BP648" t="s">
        <v>3620</v>
      </c>
      <c r="BQ648" t="s">
        <v>24482</v>
      </c>
      <c r="BR648" t="s">
        <v>26234</v>
      </c>
      <c r="BS648" t="s">
        <v>18230</v>
      </c>
      <c r="BT648">
        <v>2026</v>
      </c>
      <c r="BU648">
        <v>5</v>
      </c>
      <c r="BV648">
        <v>12</v>
      </c>
      <c r="BY648" t="s">
        <v>693</v>
      </c>
      <c r="BZ648" t="s">
        <v>17943</v>
      </c>
      <c r="CA648" s="1">
        <v>46154.382638888892</v>
      </c>
      <c r="CB648" s="2">
        <v>46154</v>
      </c>
      <c r="CC648">
        <v>10660</v>
      </c>
      <c r="CD648" t="s">
        <v>337</v>
      </c>
      <c r="CE648" t="s">
        <v>2810</v>
      </c>
      <c r="CF648" t="s">
        <v>26145</v>
      </c>
      <c r="CW648">
        <v>5180889</v>
      </c>
      <c r="CX648">
        <v>34602391</v>
      </c>
      <c r="CY648" s="1">
        <v>46154.59097222222</v>
      </c>
      <c r="CZ648">
        <v>2026</v>
      </c>
      <c r="DA648">
        <v>5</v>
      </c>
      <c r="DB648">
        <v>12</v>
      </c>
      <c r="DC648">
        <v>83</v>
      </c>
      <c r="DD648">
        <v>3</v>
      </c>
      <c r="DE648">
        <v>1489</v>
      </c>
      <c r="DG648" t="s">
        <v>26235</v>
      </c>
      <c r="DQ648" t="s">
        <v>17918</v>
      </c>
      <c r="DS648" t="s">
        <v>693</v>
      </c>
      <c r="EP648" t="s">
        <v>24309</v>
      </c>
      <c r="EQ648" t="s">
        <v>255</v>
      </c>
      <c r="ER648" t="s">
        <v>17945</v>
      </c>
      <c r="ES648" t="s">
        <v>281</v>
      </c>
      <c r="ET648" t="s">
        <v>24310</v>
      </c>
      <c r="EU648" t="s">
        <v>17962</v>
      </c>
      <c r="EV648" t="s">
        <v>26236</v>
      </c>
      <c r="EX648" t="s">
        <v>26237</v>
      </c>
      <c r="EY648" t="s">
        <v>26238</v>
      </c>
      <c r="EZ648" t="s">
        <v>270</v>
      </c>
      <c r="FA648" t="s">
        <v>336</v>
      </c>
      <c r="FB648" t="s">
        <v>281</v>
      </c>
      <c r="FD648" t="s">
        <v>17948</v>
      </c>
      <c r="FE648" t="s">
        <v>281</v>
      </c>
      <c r="FF648" s="1">
        <v>46154.425104166665</v>
      </c>
      <c r="FG648">
        <v>1</v>
      </c>
      <c r="FH648">
        <v>0</v>
      </c>
      <c r="FI648">
        <v>1</v>
      </c>
      <c r="FK648" t="s">
        <v>24482</v>
      </c>
      <c r="FL648" t="s">
        <v>26239</v>
      </c>
      <c r="FM648" t="s">
        <v>17949</v>
      </c>
    </row>
    <row r="649" spans="1:169" x14ac:dyDescent="0.3">
      <c r="A649">
        <v>0</v>
      </c>
      <c r="B649" t="s">
        <v>17916</v>
      </c>
      <c r="C649" t="s">
        <v>17917</v>
      </c>
      <c r="E649" t="s">
        <v>17918</v>
      </c>
      <c r="F649">
        <v>46157.5</v>
      </c>
      <c r="G649">
        <v>2026</v>
      </c>
      <c r="H649">
        <v>5</v>
      </c>
      <c r="I649">
        <v>15</v>
      </c>
      <c r="J649" t="s">
        <v>17919</v>
      </c>
      <c r="O649" t="s">
        <v>17964</v>
      </c>
      <c r="P649">
        <v>2026</v>
      </c>
      <c r="Q649">
        <v>5</v>
      </c>
      <c r="R649">
        <v>13</v>
      </c>
      <c r="S649" t="s">
        <v>26240</v>
      </c>
      <c r="T649" t="s">
        <v>26241</v>
      </c>
      <c r="V649" t="s">
        <v>18870</v>
      </c>
      <c r="Y649" t="s">
        <v>17916</v>
      </c>
      <c r="AB649" t="s">
        <v>251</v>
      </c>
      <c r="AC649" t="s">
        <v>17924</v>
      </c>
      <c r="AD649">
        <v>1000008226639</v>
      </c>
      <c r="AG649" t="s">
        <v>26242</v>
      </c>
      <c r="AI649" t="s">
        <v>26243</v>
      </c>
      <c r="AJ649" t="s">
        <v>26244</v>
      </c>
      <c r="AK649" t="s">
        <v>693</v>
      </c>
      <c r="AM649" t="s">
        <v>26245</v>
      </c>
      <c r="AN649" t="s">
        <v>26243</v>
      </c>
      <c r="AO649" t="s">
        <v>693</v>
      </c>
      <c r="AP649" t="s">
        <v>26246</v>
      </c>
      <c r="AR649" t="s">
        <v>26245</v>
      </c>
      <c r="AS649" t="s">
        <v>26246</v>
      </c>
      <c r="AT649" t="s">
        <v>26247</v>
      </c>
      <c r="AU649" t="s">
        <v>26248</v>
      </c>
      <c r="AV649" t="s">
        <v>26249</v>
      </c>
      <c r="AW649" t="s">
        <v>230</v>
      </c>
      <c r="AX649" t="s">
        <v>230</v>
      </c>
      <c r="AY649" t="s">
        <v>1322</v>
      </c>
      <c r="AZ649" t="s">
        <v>1322</v>
      </c>
      <c r="BA649" t="s">
        <v>255</v>
      </c>
      <c r="BB649" s="1">
        <v>46155.63144675926</v>
      </c>
      <c r="BC649">
        <v>2026</v>
      </c>
      <c r="BD649">
        <v>5</v>
      </c>
      <c r="BE649">
        <v>13</v>
      </c>
      <c r="BF649" t="s">
        <v>17934</v>
      </c>
      <c r="BG649" t="s">
        <v>17935</v>
      </c>
      <c r="BH649" t="s">
        <v>17936</v>
      </c>
      <c r="BJ649" t="s">
        <v>26250</v>
      </c>
      <c r="BL649" t="s">
        <v>300</v>
      </c>
      <c r="BM649" t="s">
        <v>23165</v>
      </c>
      <c r="BN649" t="s">
        <v>3306</v>
      </c>
      <c r="BO649" t="s">
        <v>23166</v>
      </c>
      <c r="BP649" t="s">
        <v>3379</v>
      </c>
      <c r="BQ649" t="s">
        <v>24370</v>
      </c>
      <c r="BR649" t="s">
        <v>26251</v>
      </c>
      <c r="BS649" t="s">
        <v>17964</v>
      </c>
      <c r="BT649">
        <v>2026</v>
      </c>
      <c r="BU649">
        <v>5</v>
      </c>
      <c r="BV649">
        <v>13</v>
      </c>
      <c r="BY649" t="s">
        <v>693</v>
      </c>
      <c r="BZ649" t="s">
        <v>17943</v>
      </c>
      <c r="CA649" s="1">
        <v>46155.631249999999</v>
      </c>
      <c r="CB649" s="2">
        <v>46156</v>
      </c>
      <c r="CC649">
        <v>11386</v>
      </c>
      <c r="CD649" t="s">
        <v>337</v>
      </c>
      <c r="CE649" t="s">
        <v>2810</v>
      </c>
      <c r="CF649" t="s">
        <v>26145</v>
      </c>
      <c r="CW649">
        <v>5183434</v>
      </c>
      <c r="CX649">
        <v>34618618</v>
      </c>
      <c r="CY649" s="1">
        <v>46156.677777777775</v>
      </c>
      <c r="CZ649">
        <v>2026</v>
      </c>
      <c r="DA649">
        <v>5</v>
      </c>
      <c r="DB649">
        <v>14</v>
      </c>
      <c r="DC649">
        <v>8</v>
      </c>
      <c r="DD649">
        <v>1</v>
      </c>
      <c r="DE649">
        <v>1487</v>
      </c>
      <c r="DG649" t="s">
        <v>26146</v>
      </c>
      <c r="DQ649" t="s">
        <v>17918</v>
      </c>
      <c r="DS649" t="s">
        <v>693</v>
      </c>
      <c r="EP649" t="s">
        <v>24309</v>
      </c>
      <c r="EQ649" t="s">
        <v>255</v>
      </c>
      <c r="ER649" t="s">
        <v>17945</v>
      </c>
      <c r="ES649" t="s">
        <v>281</v>
      </c>
      <c r="ET649" t="s">
        <v>24310</v>
      </c>
      <c r="EU649" t="s">
        <v>17947</v>
      </c>
      <c r="EV649" t="s">
        <v>26252</v>
      </c>
      <c r="EX649" t="s">
        <v>26253</v>
      </c>
      <c r="EY649" t="s">
        <v>26254</v>
      </c>
      <c r="EZ649" t="s">
        <v>270</v>
      </c>
      <c r="FA649" t="s">
        <v>336</v>
      </c>
      <c r="FB649" t="s">
        <v>281</v>
      </c>
      <c r="FD649" t="s">
        <v>17948</v>
      </c>
      <c r="FE649" t="s">
        <v>281</v>
      </c>
      <c r="FF649" s="1">
        <v>46155.675104166665</v>
      </c>
      <c r="FG649">
        <v>1.05</v>
      </c>
      <c r="FH649">
        <v>0</v>
      </c>
      <c r="FI649">
        <v>1</v>
      </c>
      <c r="FK649" t="s">
        <v>24370</v>
      </c>
      <c r="FL649" t="s">
        <v>26255</v>
      </c>
      <c r="FM649" t="s">
        <v>17949</v>
      </c>
    </row>
    <row r="650" spans="1:169" x14ac:dyDescent="0.3">
      <c r="A650">
        <v>2</v>
      </c>
      <c r="B650" t="s">
        <v>17916</v>
      </c>
      <c r="C650" t="s">
        <v>17917</v>
      </c>
      <c r="D650" t="s">
        <v>26256</v>
      </c>
      <c r="E650" t="s">
        <v>17918</v>
      </c>
      <c r="F650">
        <v>46157.5</v>
      </c>
      <c r="G650">
        <v>2026</v>
      </c>
      <c r="H650">
        <v>5</v>
      </c>
      <c r="I650">
        <v>15</v>
      </c>
      <c r="O650" t="s">
        <v>17964</v>
      </c>
      <c r="P650">
        <v>2026</v>
      </c>
      <c r="Q650">
        <v>5</v>
      </c>
      <c r="R650">
        <v>13</v>
      </c>
      <c r="S650" t="s">
        <v>26257</v>
      </c>
      <c r="T650" t="s">
        <v>26258</v>
      </c>
      <c r="U650" t="s">
        <v>18890</v>
      </c>
      <c r="Y650" t="s">
        <v>17916</v>
      </c>
      <c r="AB650" t="s">
        <v>251</v>
      </c>
      <c r="AC650" t="s">
        <v>17924</v>
      </c>
      <c r="AD650">
        <v>1000008225204</v>
      </c>
      <c r="AG650" t="s">
        <v>26259</v>
      </c>
      <c r="AI650" t="s">
        <v>26260</v>
      </c>
      <c r="AJ650" t="s">
        <v>26261</v>
      </c>
      <c r="AK650" t="s">
        <v>693</v>
      </c>
      <c r="AN650" t="s">
        <v>26262</v>
      </c>
      <c r="AO650" t="s">
        <v>693</v>
      </c>
      <c r="AT650" t="s">
        <v>26263</v>
      </c>
      <c r="AU650" t="s">
        <v>26264</v>
      </c>
      <c r="AV650" t="s">
        <v>26265</v>
      </c>
      <c r="AW650" t="s">
        <v>230</v>
      </c>
      <c r="AX650" t="s">
        <v>230</v>
      </c>
      <c r="AY650" t="s">
        <v>17933</v>
      </c>
      <c r="AZ650" t="s">
        <v>17933</v>
      </c>
      <c r="BA650" t="s">
        <v>255</v>
      </c>
      <c r="BB650" s="1">
        <v>46155.403101851851</v>
      </c>
      <c r="BC650">
        <v>2026</v>
      </c>
      <c r="BD650">
        <v>5</v>
      </c>
      <c r="BE650">
        <v>13</v>
      </c>
      <c r="BF650" t="s">
        <v>18010</v>
      </c>
      <c r="BG650" t="s">
        <v>17935</v>
      </c>
      <c r="BH650" t="s">
        <v>17936</v>
      </c>
      <c r="BI650" t="s">
        <v>18101</v>
      </c>
      <c r="BJ650" t="s">
        <v>26266</v>
      </c>
      <c r="BL650" t="s">
        <v>300</v>
      </c>
      <c r="BM650" t="s">
        <v>23165</v>
      </c>
      <c r="BN650" t="s">
        <v>3306</v>
      </c>
      <c r="BO650" t="s">
        <v>23166</v>
      </c>
      <c r="BP650" t="s">
        <v>2857</v>
      </c>
      <c r="BQ650" t="s">
        <v>26267</v>
      </c>
      <c r="BR650" t="s">
        <v>26268</v>
      </c>
      <c r="BS650" t="s">
        <v>17964</v>
      </c>
      <c r="BT650">
        <v>2026</v>
      </c>
      <c r="BU650">
        <v>5</v>
      </c>
      <c r="BV650">
        <v>13</v>
      </c>
      <c r="BY650" t="s">
        <v>693</v>
      </c>
      <c r="BZ650" t="s">
        <v>17943</v>
      </c>
      <c r="CA650" s="1">
        <v>46155.402777777781</v>
      </c>
      <c r="CB650" s="2">
        <v>46155</v>
      </c>
      <c r="CC650">
        <v>3472</v>
      </c>
      <c r="CD650" t="s">
        <v>337</v>
      </c>
      <c r="CE650" t="s">
        <v>2810</v>
      </c>
      <c r="CW650">
        <v>5176342</v>
      </c>
      <c r="CX650">
        <v>34607103</v>
      </c>
      <c r="CY650" s="1">
        <v>46156.111157407409</v>
      </c>
      <c r="CZ650">
        <v>2026</v>
      </c>
      <c r="DA650">
        <v>5</v>
      </c>
      <c r="DB650">
        <v>14</v>
      </c>
      <c r="DC650">
        <v>0</v>
      </c>
      <c r="DD650">
        <v>0</v>
      </c>
      <c r="DE650">
        <v>1486</v>
      </c>
      <c r="DG650" t="s">
        <v>24310</v>
      </c>
      <c r="DQ650" t="s">
        <v>17918</v>
      </c>
      <c r="DS650" t="s">
        <v>693</v>
      </c>
      <c r="EP650" t="s">
        <v>24309</v>
      </c>
      <c r="EQ650" t="s">
        <v>255</v>
      </c>
      <c r="ER650" t="s">
        <v>17945</v>
      </c>
      <c r="ES650" t="s">
        <v>281</v>
      </c>
      <c r="ET650" t="s">
        <v>24310</v>
      </c>
      <c r="EU650" t="s">
        <v>17962</v>
      </c>
      <c r="EZ650" t="s">
        <v>270</v>
      </c>
      <c r="FB650" t="s">
        <v>281</v>
      </c>
      <c r="FD650" t="s">
        <v>17948</v>
      </c>
      <c r="FE650" t="s">
        <v>281</v>
      </c>
      <c r="FF650" s="1">
        <v>46155.550127314818</v>
      </c>
      <c r="FG650">
        <v>3.53</v>
      </c>
      <c r="FH650">
        <v>0</v>
      </c>
      <c r="FK650" t="s">
        <v>26267</v>
      </c>
      <c r="FL650" t="s">
        <v>18900</v>
      </c>
      <c r="FM650" t="s">
        <v>17949</v>
      </c>
    </row>
    <row r="651" spans="1:169" x14ac:dyDescent="0.3">
      <c r="A651">
        <v>2</v>
      </c>
      <c r="B651" t="s">
        <v>17916</v>
      </c>
      <c r="C651" t="s">
        <v>17917</v>
      </c>
      <c r="D651" t="s">
        <v>26269</v>
      </c>
      <c r="E651" t="s">
        <v>17918</v>
      </c>
      <c r="F651">
        <v>46157.5</v>
      </c>
      <c r="G651">
        <v>2026</v>
      </c>
      <c r="H651">
        <v>5</v>
      </c>
      <c r="I651">
        <v>15</v>
      </c>
      <c r="J651" t="s">
        <v>17919</v>
      </c>
      <c r="O651" t="s">
        <v>17964</v>
      </c>
      <c r="P651">
        <v>2026</v>
      </c>
      <c r="Q651">
        <v>5</v>
      </c>
      <c r="R651">
        <v>13</v>
      </c>
      <c r="S651" t="s">
        <v>26270</v>
      </c>
      <c r="T651" t="s">
        <v>26271</v>
      </c>
      <c r="U651" t="s">
        <v>18890</v>
      </c>
      <c r="Y651" t="s">
        <v>17916</v>
      </c>
      <c r="AB651" t="s">
        <v>251</v>
      </c>
      <c r="AC651" t="s">
        <v>17924</v>
      </c>
      <c r="AD651">
        <v>1000008225080</v>
      </c>
      <c r="AG651" t="s">
        <v>26272</v>
      </c>
      <c r="AI651" t="s">
        <v>26273</v>
      </c>
      <c r="AJ651" t="s">
        <v>26274</v>
      </c>
      <c r="AK651" t="s">
        <v>693</v>
      </c>
      <c r="AN651" t="s">
        <v>26275</v>
      </c>
      <c r="AO651" t="s">
        <v>693</v>
      </c>
      <c r="AT651" t="s">
        <v>26276</v>
      </c>
      <c r="AU651" t="s">
        <v>26277</v>
      </c>
      <c r="AV651" t="s">
        <v>26278</v>
      </c>
      <c r="AW651" t="s">
        <v>230</v>
      </c>
      <c r="AX651" t="s">
        <v>230</v>
      </c>
      <c r="AY651" t="s">
        <v>17933</v>
      </c>
      <c r="AZ651" t="s">
        <v>17933</v>
      </c>
      <c r="BA651" t="s">
        <v>255</v>
      </c>
      <c r="BB651" s="1">
        <v>46155.378472222219</v>
      </c>
      <c r="BC651">
        <v>2026</v>
      </c>
      <c r="BD651">
        <v>5</v>
      </c>
      <c r="BE651">
        <v>13</v>
      </c>
      <c r="BF651" t="s">
        <v>17934</v>
      </c>
      <c r="BG651" t="s">
        <v>17935</v>
      </c>
      <c r="BH651" t="s">
        <v>17936</v>
      </c>
      <c r="BI651" t="s">
        <v>18101</v>
      </c>
      <c r="BJ651" t="s">
        <v>26279</v>
      </c>
      <c r="BL651" t="s">
        <v>300</v>
      </c>
      <c r="BM651" t="s">
        <v>23165</v>
      </c>
      <c r="BN651" t="s">
        <v>3306</v>
      </c>
      <c r="BO651" t="s">
        <v>23166</v>
      </c>
      <c r="BP651" t="s">
        <v>3603</v>
      </c>
      <c r="BQ651" t="s">
        <v>25224</v>
      </c>
      <c r="BR651" t="s">
        <v>26280</v>
      </c>
      <c r="BS651" t="s">
        <v>17964</v>
      </c>
      <c r="BT651">
        <v>2026</v>
      </c>
      <c r="BU651">
        <v>5</v>
      </c>
      <c r="BV651">
        <v>13</v>
      </c>
      <c r="BY651" t="s">
        <v>693</v>
      </c>
      <c r="BZ651" t="s">
        <v>17943</v>
      </c>
      <c r="CA651" s="1">
        <v>46155.378472222219</v>
      </c>
      <c r="CB651" s="2">
        <v>46155</v>
      </c>
      <c r="CC651">
        <v>3472</v>
      </c>
      <c r="CD651" t="s">
        <v>337</v>
      </c>
      <c r="CE651" t="s">
        <v>2810</v>
      </c>
      <c r="CW651">
        <v>5176342</v>
      </c>
      <c r="CX651">
        <v>34606688</v>
      </c>
      <c r="CY651" s="1">
        <v>46156.111157407409</v>
      </c>
      <c r="CZ651">
        <v>2026</v>
      </c>
      <c r="DA651">
        <v>5</v>
      </c>
      <c r="DB651">
        <v>14</v>
      </c>
      <c r="DC651">
        <v>0</v>
      </c>
      <c r="DD651">
        <v>0</v>
      </c>
      <c r="DE651">
        <v>1490</v>
      </c>
      <c r="DG651" t="s">
        <v>24310</v>
      </c>
      <c r="DQ651" t="s">
        <v>17918</v>
      </c>
      <c r="DS651" t="s">
        <v>693</v>
      </c>
      <c r="EP651" t="s">
        <v>24309</v>
      </c>
      <c r="EQ651" t="s">
        <v>255</v>
      </c>
      <c r="ER651" t="s">
        <v>17945</v>
      </c>
      <c r="ES651" t="s">
        <v>281</v>
      </c>
      <c r="ET651" t="s">
        <v>24310</v>
      </c>
      <c r="EU651" t="s">
        <v>17962</v>
      </c>
      <c r="EZ651" t="s">
        <v>270</v>
      </c>
      <c r="FB651" t="s">
        <v>281</v>
      </c>
      <c r="FD651" t="s">
        <v>17948</v>
      </c>
      <c r="FE651" t="s">
        <v>281</v>
      </c>
      <c r="FF651" s="1">
        <v>46155.508437500001</v>
      </c>
      <c r="FG651">
        <v>3.12</v>
      </c>
      <c r="FH651">
        <v>0</v>
      </c>
      <c r="FK651" t="s">
        <v>25224</v>
      </c>
      <c r="FL651" t="s">
        <v>18900</v>
      </c>
      <c r="FM651" t="s">
        <v>17949</v>
      </c>
    </row>
    <row r="652" spans="1:169" x14ac:dyDescent="0.3">
      <c r="A652">
        <v>0</v>
      </c>
      <c r="B652" t="s">
        <v>17917</v>
      </c>
      <c r="C652" t="s">
        <v>17917</v>
      </c>
      <c r="D652" t="s">
        <v>26281</v>
      </c>
      <c r="E652" t="s">
        <v>17918</v>
      </c>
      <c r="F652">
        <v>46158.291666666664</v>
      </c>
      <c r="G652">
        <v>2026</v>
      </c>
      <c r="H652">
        <v>5</v>
      </c>
      <c r="I652">
        <v>16</v>
      </c>
      <c r="J652" t="s">
        <v>17963</v>
      </c>
      <c r="O652" t="s">
        <v>17964</v>
      </c>
      <c r="P652">
        <v>2026</v>
      </c>
      <c r="Q652">
        <v>5</v>
      </c>
      <c r="R652">
        <v>13</v>
      </c>
      <c r="S652" t="s">
        <v>26282</v>
      </c>
      <c r="T652" t="s">
        <v>26283</v>
      </c>
      <c r="V652" t="s">
        <v>18870</v>
      </c>
      <c r="Y652" t="s">
        <v>17916</v>
      </c>
      <c r="AB652" t="s">
        <v>251</v>
      </c>
      <c r="AC652" t="s">
        <v>17924</v>
      </c>
      <c r="AD652">
        <v>1000008226186</v>
      </c>
      <c r="AI652" t="s">
        <v>26284</v>
      </c>
      <c r="AJ652" t="s">
        <v>26285</v>
      </c>
      <c r="AK652" t="s">
        <v>693</v>
      </c>
      <c r="AN652" t="s">
        <v>26284</v>
      </c>
      <c r="AO652" t="s">
        <v>693</v>
      </c>
      <c r="AT652" t="s">
        <v>26286</v>
      </c>
      <c r="AU652" t="s">
        <v>26287</v>
      </c>
      <c r="AV652" t="s">
        <v>26288</v>
      </c>
      <c r="AW652" t="s">
        <v>230</v>
      </c>
      <c r="AX652" t="s">
        <v>230</v>
      </c>
      <c r="AY652" t="s">
        <v>17933</v>
      </c>
      <c r="AZ652" t="s">
        <v>17933</v>
      </c>
      <c r="BA652" t="s">
        <v>255</v>
      </c>
      <c r="BB652" s="1">
        <v>46155.536053240743</v>
      </c>
      <c r="BC652">
        <v>2026</v>
      </c>
      <c r="BD652">
        <v>5</v>
      </c>
      <c r="BE652">
        <v>13</v>
      </c>
      <c r="BF652" t="s">
        <v>17934</v>
      </c>
      <c r="BG652" t="s">
        <v>17935</v>
      </c>
      <c r="BH652" t="s">
        <v>17936</v>
      </c>
      <c r="BJ652" t="s">
        <v>26289</v>
      </c>
      <c r="BL652" t="s">
        <v>300</v>
      </c>
      <c r="BM652" t="s">
        <v>23165</v>
      </c>
      <c r="BN652" t="s">
        <v>3306</v>
      </c>
      <c r="BO652" t="s">
        <v>23166</v>
      </c>
      <c r="BP652" t="s">
        <v>773</v>
      </c>
      <c r="BQ652" t="s">
        <v>25809</v>
      </c>
      <c r="BR652" t="s">
        <v>26290</v>
      </c>
      <c r="BS652" t="s">
        <v>17964</v>
      </c>
      <c r="BT652">
        <v>2026</v>
      </c>
      <c r="BU652">
        <v>5</v>
      </c>
      <c r="BV652">
        <v>13</v>
      </c>
      <c r="BY652" t="s">
        <v>693</v>
      </c>
      <c r="BZ652" t="s">
        <v>17943</v>
      </c>
      <c r="CA652" s="1">
        <v>46155.535416666666</v>
      </c>
      <c r="CB652" s="2">
        <v>46156</v>
      </c>
      <c r="CC652">
        <v>10866</v>
      </c>
      <c r="CD652" t="s">
        <v>337</v>
      </c>
      <c r="CE652" t="s">
        <v>2810</v>
      </c>
      <c r="CF652" t="s">
        <v>26145</v>
      </c>
      <c r="CW652">
        <v>5183157</v>
      </c>
      <c r="CX652">
        <v>34625833</v>
      </c>
      <c r="CY652" s="1">
        <v>46156.693749999999</v>
      </c>
      <c r="CZ652">
        <v>2026</v>
      </c>
      <c r="DA652">
        <v>5</v>
      </c>
      <c r="DB652">
        <v>14</v>
      </c>
      <c r="DC652">
        <v>20</v>
      </c>
      <c r="DD652">
        <v>3</v>
      </c>
      <c r="DE652">
        <v>1089</v>
      </c>
      <c r="DG652" t="s">
        <v>26291</v>
      </c>
      <c r="DQ652" t="s">
        <v>17918</v>
      </c>
      <c r="DS652" t="s">
        <v>693</v>
      </c>
      <c r="EP652" t="s">
        <v>24309</v>
      </c>
      <c r="EQ652" t="s">
        <v>255</v>
      </c>
      <c r="ER652" t="s">
        <v>17945</v>
      </c>
      <c r="ES652" t="s">
        <v>281</v>
      </c>
      <c r="ET652" t="s">
        <v>24310</v>
      </c>
      <c r="EU652" t="s">
        <v>17962</v>
      </c>
      <c r="EV652" t="s">
        <v>26292</v>
      </c>
      <c r="EX652" t="s">
        <v>26293</v>
      </c>
      <c r="EY652" t="s">
        <v>26294</v>
      </c>
      <c r="EZ652" t="s">
        <v>270</v>
      </c>
      <c r="FB652" t="s">
        <v>281</v>
      </c>
      <c r="FD652" t="s">
        <v>17948</v>
      </c>
      <c r="FE652" t="s">
        <v>281</v>
      </c>
      <c r="FF652" s="1">
        <v>46155.550127314818</v>
      </c>
      <c r="FG652">
        <v>0.34</v>
      </c>
      <c r="FH652">
        <v>0</v>
      </c>
      <c r="FI652">
        <v>1</v>
      </c>
      <c r="FK652" t="s">
        <v>25809</v>
      </c>
      <c r="FL652" t="s">
        <v>26295</v>
      </c>
      <c r="FM652" t="s">
        <v>17949</v>
      </c>
    </row>
    <row r="653" spans="1:169" x14ac:dyDescent="0.3">
      <c r="A653">
        <v>6</v>
      </c>
      <c r="B653" t="s">
        <v>17916</v>
      </c>
      <c r="C653" t="s">
        <v>17917</v>
      </c>
      <c r="D653" t="s">
        <v>26296</v>
      </c>
      <c r="E653" t="s">
        <v>17918</v>
      </c>
      <c r="F653">
        <v>46157.5</v>
      </c>
      <c r="G653">
        <v>2026</v>
      </c>
      <c r="H653">
        <v>5</v>
      </c>
      <c r="I653">
        <v>15</v>
      </c>
      <c r="O653" t="s">
        <v>21801</v>
      </c>
      <c r="P653">
        <v>2026</v>
      </c>
      <c r="Q653">
        <v>4</v>
      </c>
      <c r="R653">
        <v>28</v>
      </c>
      <c r="S653" t="s">
        <v>26297</v>
      </c>
      <c r="T653" t="s">
        <v>26298</v>
      </c>
      <c r="V653" t="s">
        <v>18870</v>
      </c>
      <c r="Y653" t="s">
        <v>17916</v>
      </c>
      <c r="AB653" t="s">
        <v>251</v>
      </c>
      <c r="AC653" t="s">
        <v>18065</v>
      </c>
      <c r="AD653">
        <v>1000008188954</v>
      </c>
      <c r="AG653" t="s">
        <v>26299</v>
      </c>
      <c r="AH653" t="s">
        <v>26300</v>
      </c>
      <c r="AI653" t="s">
        <v>26301</v>
      </c>
      <c r="AJ653" t="s">
        <v>26302</v>
      </c>
      <c r="AK653" t="s">
        <v>693</v>
      </c>
      <c r="AL653" t="s">
        <v>26299</v>
      </c>
      <c r="AN653" t="s">
        <v>26301</v>
      </c>
      <c r="AO653" t="s">
        <v>693</v>
      </c>
      <c r="AT653" t="s">
        <v>26303</v>
      </c>
      <c r="AU653" t="s">
        <v>26304</v>
      </c>
      <c r="AV653" t="s">
        <v>26305</v>
      </c>
      <c r="AW653" t="s">
        <v>230</v>
      </c>
      <c r="AX653" t="s">
        <v>230</v>
      </c>
      <c r="AY653" t="s">
        <v>380</v>
      </c>
      <c r="AZ653" t="s">
        <v>380</v>
      </c>
      <c r="BA653" t="s">
        <v>18076</v>
      </c>
      <c r="BB653" s="1">
        <v>46140.468460648146</v>
      </c>
      <c r="BC653">
        <v>2026</v>
      </c>
      <c r="BD653">
        <v>4</v>
      </c>
      <c r="BE653">
        <v>28</v>
      </c>
      <c r="BF653" t="s">
        <v>26306</v>
      </c>
      <c r="BG653" t="s">
        <v>18130</v>
      </c>
      <c r="BH653" t="s">
        <v>17936</v>
      </c>
      <c r="BI653" t="s">
        <v>18101</v>
      </c>
      <c r="BJ653" t="s">
        <v>26307</v>
      </c>
      <c r="BL653" t="s">
        <v>300</v>
      </c>
      <c r="BM653" t="s">
        <v>23165</v>
      </c>
      <c r="BN653" t="s">
        <v>3306</v>
      </c>
      <c r="BO653" t="s">
        <v>23166</v>
      </c>
      <c r="BP653" t="s">
        <v>323</v>
      </c>
      <c r="BQ653" t="s">
        <v>25034</v>
      </c>
      <c r="BR653" t="s">
        <v>2435</v>
      </c>
      <c r="BS653" t="s">
        <v>21801</v>
      </c>
      <c r="BT653">
        <v>2026</v>
      </c>
      <c r="BU653">
        <v>4</v>
      </c>
      <c r="BV653">
        <v>28</v>
      </c>
      <c r="BY653" t="s">
        <v>386</v>
      </c>
      <c r="BZ653" t="s">
        <v>18083</v>
      </c>
      <c r="CA653" s="1">
        <v>46140.468055555553</v>
      </c>
      <c r="CB653" s="2">
        <v>46141</v>
      </c>
      <c r="CC653">
        <v>11386</v>
      </c>
      <c r="CD653" t="s">
        <v>337</v>
      </c>
      <c r="CE653" t="s">
        <v>2810</v>
      </c>
      <c r="CF653" t="s">
        <v>26145</v>
      </c>
      <c r="CW653">
        <v>5178406</v>
      </c>
      <c r="CX653">
        <v>34581384</v>
      </c>
      <c r="CY653" s="1">
        <v>46151.467361111114</v>
      </c>
      <c r="CZ653">
        <v>2026</v>
      </c>
      <c r="DA653">
        <v>5</v>
      </c>
      <c r="DB653">
        <v>9</v>
      </c>
      <c r="DC653">
        <v>4</v>
      </c>
      <c r="DD653">
        <v>1</v>
      </c>
      <c r="DE653">
        <v>1493</v>
      </c>
      <c r="DF653" t="s">
        <v>26299</v>
      </c>
      <c r="DG653" t="s">
        <v>26146</v>
      </c>
      <c r="DQ653" t="s">
        <v>17918</v>
      </c>
      <c r="DR653" t="s">
        <v>693</v>
      </c>
      <c r="DS653" t="s">
        <v>693</v>
      </c>
      <c r="DT653" t="s">
        <v>693</v>
      </c>
      <c r="DV653" t="s">
        <v>693</v>
      </c>
      <c r="EA653" t="s">
        <v>693</v>
      </c>
      <c r="EB653" t="s">
        <v>693</v>
      </c>
      <c r="EP653" t="s">
        <v>24309</v>
      </c>
      <c r="EQ653" t="s">
        <v>18084</v>
      </c>
      <c r="ES653" t="s">
        <v>281</v>
      </c>
      <c r="ET653" t="s">
        <v>24310</v>
      </c>
      <c r="EU653" t="s">
        <v>17962</v>
      </c>
      <c r="EV653" t="s">
        <v>26308</v>
      </c>
      <c r="EX653" t="s">
        <v>26309</v>
      </c>
      <c r="EY653" t="s">
        <v>26310</v>
      </c>
      <c r="EZ653" t="s">
        <v>270</v>
      </c>
      <c r="FA653" t="s">
        <v>336</v>
      </c>
      <c r="FB653" t="s">
        <v>281</v>
      </c>
      <c r="FD653" t="s">
        <v>18133</v>
      </c>
      <c r="FE653" t="s">
        <v>281</v>
      </c>
      <c r="FF653" s="1">
        <v>46140.508391203701</v>
      </c>
      <c r="FG653">
        <v>0.96</v>
      </c>
      <c r="FH653">
        <v>0</v>
      </c>
      <c r="FI653">
        <v>4</v>
      </c>
      <c r="FK653" t="s">
        <v>25034</v>
      </c>
      <c r="FL653" t="s">
        <v>26311</v>
      </c>
      <c r="FM653" t="s">
        <v>17949</v>
      </c>
    </row>
    <row r="654" spans="1:169" x14ac:dyDescent="0.3">
      <c r="A654">
        <v>1</v>
      </c>
      <c r="B654" t="s">
        <v>17917</v>
      </c>
      <c r="C654" t="s">
        <v>17917</v>
      </c>
      <c r="D654" t="s">
        <v>26312</v>
      </c>
      <c r="E654" t="s">
        <v>17918</v>
      </c>
      <c r="F654">
        <v>46157.5</v>
      </c>
      <c r="G654">
        <v>2026</v>
      </c>
      <c r="H654">
        <v>5</v>
      </c>
      <c r="I654">
        <v>15</v>
      </c>
      <c r="O654" t="s">
        <v>18917</v>
      </c>
      <c r="P654">
        <v>2026</v>
      </c>
      <c r="Q654">
        <v>5</v>
      </c>
      <c r="R654">
        <v>6</v>
      </c>
      <c r="S654" t="s">
        <v>26313</v>
      </c>
      <c r="T654" t="s">
        <v>26314</v>
      </c>
      <c r="V654" t="s">
        <v>18870</v>
      </c>
      <c r="W654" t="s">
        <v>20488</v>
      </c>
      <c r="Y654" t="s">
        <v>17916</v>
      </c>
      <c r="AB654" t="s">
        <v>251</v>
      </c>
      <c r="AC654" t="s">
        <v>17924</v>
      </c>
      <c r="AD654">
        <v>1000008209648</v>
      </c>
      <c r="AF654" t="s">
        <v>26315</v>
      </c>
      <c r="AI654" t="s">
        <v>26316</v>
      </c>
      <c r="AJ654" t="s">
        <v>26317</v>
      </c>
      <c r="AK654" t="s">
        <v>693</v>
      </c>
      <c r="AN654" t="s">
        <v>26316</v>
      </c>
      <c r="AO654" t="s">
        <v>693</v>
      </c>
      <c r="AT654" t="s">
        <v>26318</v>
      </c>
      <c r="AU654" t="s">
        <v>25176</v>
      </c>
      <c r="AV654" t="s">
        <v>25177</v>
      </c>
      <c r="AW654" t="s">
        <v>230</v>
      </c>
      <c r="AX654" t="s">
        <v>230</v>
      </c>
      <c r="AY654" t="s">
        <v>380</v>
      </c>
      <c r="AZ654" t="s">
        <v>380</v>
      </c>
      <c r="BA654" t="s">
        <v>255</v>
      </c>
      <c r="BB654" s="1">
        <v>46148.733449074076</v>
      </c>
      <c r="BC654">
        <v>2026</v>
      </c>
      <c r="BD654">
        <v>5</v>
      </c>
      <c r="BE654">
        <v>6</v>
      </c>
      <c r="BF654" t="s">
        <v>17934</v>
      </c>
      <c r="BG654" t="s">
        <v>18130</v>
      </c>
      <c r="BH654" t="s">
        <v>17936</v>
      </c>
      <c r="BI654" t="s">
        <v>18101</v>
      </c>
      <c r="BJ654" t="s">
        <v>26319</v>
      </c>
      <c r="BL654" t="s">
        <v>300</v>
      </c>
      <c r="BM654" t="s">
        <v>23165</v>
      </c>
      <c r="BN654" t="s">
        <v>3306</v>
      </c>
      <c r="BO654" t="s">
        <v>23166</v>
      </c>
      <c r="BP654" t="s">
        <v>25179</v>
      </c>
      <c r="BQ654" t="s">
        <v>24585</v>
      </c>
      <c r="BR654" t="s">
        <v>26320</v>
      </c>
      <c r="BS654" t="s">
        <v>18917</v>
      </c>
      <c r="BT654">
        <v>2026</v>
      </c>
      <c r="BU654">
        <v>5</v>
      </c>
      <c r="BV654">
        <v>6</v>
      </c>
      <c r="BY654" t="s">
        <v>693</v>
      </c>
      <c r="BZ654" t="s">
        <v>17943</v>
      </c>
      <c r="CA654" s="1">
        <v>46148.73333333333</v>
      </c>
      <c r="CB654" s="2">
        <v>46149</v>
      </c>
      <c r="CC654">
        <v>7400</v>
      </c>
      <c r="CD654" t="s">
        <v>337</v>
      </c>
      <c r="CE654" t="s">
        <v>2810</v>
      </c>
      <c r="CF654" t="s">
        <v>26145</v>
      </c>
      <c r="CW654">
        <v>5182015</v>
      </c>
      <c r="CX654">
        <v>34611637</v>
      </c>
      <c r="CY654" s="1">
        <v>46155.694444444445</v>
      </c>
      <c r="CZ654">
        <v>2026</v>
      </c>
      <c r="DA654">
        <v>5</v>
      </c>
      <c r="DB654">
        <v>13</v>
      </c>
      <c r="DC654">
        <v>10</v>
      </c>
      <c r="DD654">
        <v>7</v>
      </c>
      <c r="DE654">
        <v>1094</v>
      </c>
      <c r="DG654" t="s">
        <v>26321</v>
      </c>
      <c r="DQ654" t="s">
        <v>17918</v>
      </c>
      <c r="DS654" t="s">
        <v>693</v>
      </c>
      <c r="EP654" t="s">
        <v>24309</v>
      </c>
      <c r="EQ654" t="s">
        <v>255</v>
      </c>
      <c r="ER654" t="s">
        <v>17945</v>
      </c>
      <c r="ES654" t="s">
        <v>281</v>
      </c>
      <c r="ET654" t="s">
        <v>24310</v>
      </c>
      <c r="EU654" t="s">
        <v>17962</v>
      </c>
      <c r="EV654" t="s">
        <v>26322</v>
      </c>
      <c r="EW654" t="s">
        <v>26323</v>
      </c>
      <c r="EX654" t="s">
        <v>26324</v>
      </c>
      <c r="EY654" t="s">
        <v>26325</v>
      </c>
      <c r="EZ654" t="s">
        <v>270</v>
      </c>
      <c r="FB654" t="s">
        <v>281</v>
      </c>
      <c r="FD654" t="s">
        <v>17948</v>
      </c>
      <c r="FE654" t="s">
        <v>281</v>
      </c>
      <c r="FF654" s="1">
        <v>46148.758483796293</v>
      </c>
      <c r="FG654">
        <v>0.6</v>
      </c>
      <c r="FH654">
        <v>0</v>
      </c>
      <c r="FI654">
        <v>5</v>
      </c>
      <c r="FK654" t="s">
        <v>24585</v>
      </c>
      <c r="FL654" t="s">
        <v>26326</v>
      </c>
      <c r="FM654" t="s">
        <v>17949</v>
      </c>
    </row>
    <row r="655" spans="1:169" x14ac:dyDescent="0.3">
      <c r="A655">
        <v>4</v>
      </c>
      <c r="B655" t="s">
        <v>17917</v>
      </c>
      <c r="C655" t="s">
        <v>17916</v>
      </c>
      <c r="D655" t="s">
        <v>26327</v>
      </c>
      <c r="E655" t="s">
        <v>17918</v>
      </c>
      <c r="F655">
        <v>46161.291666666664</v>
      </c>
      <c r="G655">
        <v>2026</v>
      </c>
      <c r="H655">
        <v>5</v>
      </c>
      <c r="I655">
        <v>19</v>
      </c>
      <c r="J655" t="s">
        <v>17963</v>
      </c>
      <c r="O655" t="s">
        <v>21801</v>
      </c>
      <c r="P655">
        <v>2026</v>
      </c>
      <c r="Q655">
        <v>4</v>
      </c>
      <c r="R655">
        <v>28</v>
      </c>
      <c r="S655" t="s">
        <v>26328</v>
      </c>
      <c r="T655" t="s">
        <v>26329</v>
      </c>
      <c r="V655" t="s">
        <v>18063</v>
      </c>
      <c r="W655" t="s">
        <v>19238</v>
      </c>
      <c r="Y655" t="s">
        <v>17917</v>
      </c>
      <c r="AB655" t="s">
        <v>251</v>
      </c>
      <c r="AC655" t="s">
        <v>17924</v>
      </c>
      <c r="AD655">
        <v>1000008189546</v>
      </c>
      <c r="AF655" t="s">
        <v>26330</v>
      </c>
      <c r="AG655" t="s">
        <v>26331</v>
      </c>
      <c r="AI655" t="s">
        <v>26332</v>
      </c>
      <c r="AJ655" t="s">
        <v>26333</v>
      </c>
      <c r="AK655" t="s">
        <v>249</v>
      </c>
      <c r="AM655" t="s">
        <v>26334</v>
      </c>
      <c r="AN655" t="s">
        <v>26335</v>
      </c>
      <c r="AO655" t="s">
        <v>249</v>
      </c>
      <c r="AP655" t="s">
        <v>26334</v>
      </c>
      <c r="AR655" t="s">
        <v>26334</v>
      </c>
      <c r="AS655" t="s">
        <v>26334</v>
      </c>
      <c r="AT655" t="s">
        <v>26336</v>
      </c>
      <c r="AU655" t="s">
        <v>26337</v>
      </c>
      <c r="AV655" t="s">
        <v>26338</v>
      </c>
      <c r="AW655" t="s">
        <v>22016</v>
      </c>
      <c r="AX655" t="s">
        <v>22016</v>
      </c>
      <c r="AY655" t="s">
        <v>2812</v>
      </c>
      <c r="AZ655" t="s">
        <v>2812</v>
      </c>
      <c r="BA655" t="s">
        <v>255</v>
      </c>
      <c r="BB655" s="1">
        <v>46140.539722222224</v>
      </c>
      <c r="BC655">
        <v>2026</v>
      </c>
      <c r="BD655">
        <v>4</v>
      </c>
      <c r="BE655">
        <v>28</v>
      </c>
      <c r="BF655" t="s">
        <v>24123</v>
      </c>
      <c r="BG655" t="s">
        <v>22018</v>
      </c>
      <c r="BH655" t="s">
        <v>17936</v>
      </c>
      <c r="BI655" t="s">
        <v>19070</v>
      </c>
      <c r="BJ655" t="s">
        <v>26339</v>
      </c>
      <c r="BL655" t="s">
        <v>300</v>
      </c>
      <c r="BM655" t="s">
        <v>23165</v>
      </c>
      <c r="BN655" t="s">
        <v>3306</v>
      </c>
      <c r="BO655" t="s">
        <v>23166</v>
      </c>
      <c r="BP655" t="s">
        <v>3492</v>
      </c>
      <c r="BQ655" t="s">
        <v>24450</v>
      </c>
      <c r="BR655" t="s">
        <v>26340</v>
      </c>
      <c r="BS655" t="s">
        <v>21801</v>
      </c>
      <c r="BT655">
        <v>2026</v>
      </c>
      <c r="BU655">
        <v>4</v>
      </c>
      <c r="BV655">
        <v>28</v>
      </c>
      <c r="BY655" t="s">
        <v>693</v>
      </c>
      <c r="BZ655" t="s">
        <v>17943</v>
      </c>
      <c r="CA655" s="1">
        <v>46140.539583333331</v>
      </c>
      <c r="CB655" s="2">
        <v>46141</v>
      </c>
      <c r="CC655">
        <v>4884</v>
      </c>
      <c r="CD655" t="s">
        <v>337</v>
      </c>
      <c r="CE655" t="s">
        <v>2810</v>
      </c>
      <c r="CF655" t="s">
        <v>26145</v>
      </c>
      <c r="CW655">
        <v>5179672</v>
      </c>
      <c r="CX655">
        <v>34589880</v>
      </c>
      <c r="CY655" s="1">
        <v>46153.306944444441</v>
      </c>
      <c r="CZ655">
        <v>2026</v>
      </c>
      <c r="DA655">
        <v>5</v>
      </c>
      <c r="DB655">
        <v>11</v>
      </c>
      <c r="DC655">
        <v>145</v>
      </c>
      <c r="DD655">
        <v>3</v>
      </c>
      <c r="DE655">
        <v>1480</v>
      </c>
      <c r="DG655" t="s">
        <v>26341</v>
      </c>
      <c r="DQ655" t="s">
        <v>17918</v>
      </c>
      <c r="DS655" t="s">
        <v>693</v>
      </c>
      <c r="EP655" t="s">
        <v>24309</v>
      </c>
      <c r="EQ655" t="s">
        <v>255</v>
      </c>
      <c r="ER655" t="s">
        <v>17945</v>
      </c>
      <c r="ES655" t="s">
        <v>281</v>
      </c>
      <c r="ET655" t="s">
        <v>24310</v>
      </c>
      <c r="EU655" t="s">
        <v>17962</v>
      </c>
      <c r="EV655" t="s">
        <v>26342</v>
      </c>
      <c r="EW655" t="s">
        <v>26343</v>
      </c>
      <c r="EX655" t="s">
        <v>26344</v>
      </c>
      <c r="EY655" t="s">
        <v>26345</v>
      </c>
      <c r="EZ655" t="s">
        <v>270</v>
      </c>
      <c r="FA655" t="s">
        <v>1688</v>
      </c>
      <c r="FB655" t="s">
        <v>281</v>
      </c>
      <c r="FD655" t="s">
        <v>17948</v>
      </c>
      <c r="FE655" t="s">
        <v>281</v>
      </c>
      <c r="FF655" s="1">
        <v>46140.716851851852</v>
      </c>
      <c r="FG655">
        <v>4.25</v>
      </c>
      <c r="FH655">
        <v>0</v>
      </c>
      <c r="FI655">
        <v>5</v>
      </c>
      <c r="FK655" t="s">
        <v>24450</v>
      </c>
      <c r="FL655" t="s">
        <v>26346</v>
      </c>
      <c r="FM655" t="s">
        <v>17949</v>
      </c>
    </row>
    <row r="656" spans="1:169" x14ac:dyDescent="0.3">
      <c r="A656">
        <v>6</v>
      </c>
      <c r="B656" t="s">
        <v>17916</v>
      </c>
      <c r="C656" t="s">
        <v>17917</v>
      </c>
      <c r="D656" t="s">
        <v>26347</v>
      </c>
      <c r="E656" t="s">
        <v>17918</v>
      </c>
      <c r="F656">
        <v>46157.291666666664</v>
      </c>
      <c r="G656">
        <v>2026</v>
      </c>
      <c r="H656">
        <v>5</v>
      </c>
      <c r="I656">
        <v>15</v>
      </c>
      <c r="J656" t="s">
        <v>17963</v>
      </c>
      <c r="O656" t="s">
        <v>19958</v>
      </c>
      <c r="P656">
        <v>2026</v>
      </c>
      <c r="Q656">
        <v>5</v>
      </c>
      <c r="R656">
        <v>4</v>
      </c>
      <c r="S656" t="s">
        <v>26348</v>
      </c>
      <c r="T656" t="s">
        <v>26349</v>
      </c>
      <c r="V656" t="s">
        <v>18870</v>
      </c>
      <c r="Y656" t="s">
        <v>17916</v>
      </c>
      <c r="AB656" t="s">
        <v>251</v>
      </c>
      <c r="AC656" t="s">
        <v>17924</v>
      </c>
      <c r="AD656">
        <v>1000008201171</v>
      </c>
      <c r="AI656" t="s">
        <v>26350</v>
      </c>
      <c r="AJ656" t="s">
        <v>26351</v>
      </c>
      <c r="AK656" t="s">
        <v>693</v>
      </c>
      <c r="AN656" t="s">
        <v>26350</v>
      </c>
      <c r="AO656" t="s">
        <v>693</v>
      </c>
      <c r="AT656" t="s">
        <v>26352</v>
      </c>
      <c r="AU656" t="s">
        <v>26353</v>
      </c>
      <c r="AV656" t="s">
        <v>26354</v>
      </c>
      <c r="AW656" t="s">
        <v>230</v>
      </c>
      <c r="AX656" t="s">
        <v>230</v>
      </c>
      <c r="AY656" t="s">
        <v>380</v>
      </c>
      <c r="AZ656" t="s">
        <v>380</v>
      </c>
      <c r="BA656" t="s">
        <v>255</v>
      </c>
      <c r="BB656" s="1">
        <v>46146.431122685186</v>
      </c>
      <c r="BC656">
        <v>2026</v>
      </c>
      <c r="BD656">
        <v>5</v>
      </c>
      <c r="BE656">
        <v>4</v>
      </c>
      <c r="BF656" t="s">
        <v>17934</v>
      </c>
      <c r="BG656" t="s">
        <v>18130</v>
      </c>
      <c r="BH656" t="s">
        <v>17936</v>
      </c>
      <c r="BI656" t="s">
        <v>18101</v>
      </c>
      <c r="BJ656" t="s">
        <v>26355</v>
      </c>
      <c r="BL656" t="s">
        <v>300</v>
      </c>
      <c r="BM656" t="s">
        <v>23165</v>
      </c>
      <c r="BN656" t="s">
        <v>3306</v>
      </c>
      <c r="BO656" t="s">
        <v>23166</v>
      </c>
      <c r="BP656" t="s">
        <v>3414</v>
      </c>
      <c r="BQ656" t="s">
        <v>25976</v>
      </c>
      <c r="BR656" t="s">
        <v>26356</v>
      </c>
      <c r="BS656" t="s">
        <v>19958</v>
      </c>
      <c r="BT656">
        <v>2026</v>
      </c>
      <c r="BU656">
        <v>5</v>
      </c>
      <c r="BV656">
        <v>4</v>
      </c>
      <c r="BY656" t="s">
        <v>693</v>
      </c>
      <c r="BZ656" t="s">
        <v>17943</v>
      </c>
      <c r="CA656" s="1">
        <v>46146.430555555555</v>
      </c>
      <c r="CB656" s="2">
        <v>46147</v>
      </c>
      <c r="CC656">
        <v>7841</v>
      </c>
      <c r="CD656" t="s">
        <v>337</v>
      </c>
      <c r="CE656" t="s">
        <v>2810</v>
      </c>
      <c r="CF656" t="s">
        <v>26145</v>
      </c>
      <c r="CW656">
        <v>5176996</v>
      </c>
      <c r="CX656">
        <v>34576299</v>
      </c>
      <c r="CY656" s="1">
        <v>46150.646527777775</v>
      </c>
      <c r="CZ656">
        <v>2026</v>
      </c>
      <c r="DA656">
        <v>5</v>
      </c>
      <c r="DB656">
        <v>8</v>
      </c>
      <c r="DC656">
        <v>18</v>
      </c>
      <c r="DD656">
        <v>8</v>
      </c>
      <c r="DE656">
        <v>1157</v>
      </c>
      <c r="DG656" t="s">
        <v>26357</v>
      </c>
      <c r="DQ656" t="s">
        <v>17918</v>
      </c>
      <c r="DS656" t="s">
        <v>693</v>
      </c>
      <c r="EP656" t="s">
        <v>24309</v>
      </c>
      <c r="EQ656" t="s">
        <v>255</v>
      </c>
      <c r="ER656" t="s">
        <v>17945</v>
      </c>
      <c r="ES656" t="s">
        <v>281</v>
      </c>
      <c r="ET656" t="s">
        <v>24310</v>
      </c>
      <c r="EU656" t="s">
        <v>17962</v>
      </c>
      <c r="EV656" t="s">
        <v>26358</v>
      </c>
      <c r="EX656" t="s">
        <v>26359</v>
      </c>
      <c r="EY656" t="s">
        <v>26360</v>
      </c>
      <c r="EZ656" t="s">
        <v>270</v>
      </c>
      <c r="FB656" t="s">
        <v>281</v>
      </c>
      <c r="FD656" t="s">
        <v>17948</v>
      </c>
      <c r="FE656" t="s">
        <v>281</v>
      </c>
      <c r="FF656" s="1">
        <v>46146.466643518521</v>
      </c>
      <c r="FG656">
        <v>0.85</v>
      </c>
      <c r="FH656">
        <v>0</v>
      </c>
      <c r="FI656">
        <v>3</v>
      </c>
      <c r="FK656" t="s">
        <v>25976</v>
      </c>
      <c r="FL656" t="s">
        <v>26361</v>
      </c>
      <c r="FM656" t="s">
        <v>17949</v>
      </c>
    </row>
    <row r="657" spans="1:169" x14ac:dyDescent="0.3">
      <c r="A657">
        <v>2</v>
      </c>
      <c r="B657" t="s">
        <v>17917</v>
      </c>
      <c r="C657" t="s">
        <v>17917</v>
      </c>
      <c r="D657" t="s">
        <v>26362</v>
      </c>
      <c r="E657" t="s">
        <v>17918</v>
      </c>
      <c r="F657">
        <v>46157.5</v>
      </c>
      <c r="G657">
        <v>2026</v>
      </c>
      <c r="H657">
        <v>5</v>
      </c>
      <c r="I657">
        <v>15</v>
      </c>
      <c r="O657" t="s">
        <v>18089</v>
      </c>
      <c r="P657">
        <v>2026</v>
      </c>
      <c r="Q657">
        <v>5</v>
      </c>
      <c r="R657">
        <v>7</v>
      </c>
      <c r="S657" t="s">
        <v>26363</v>
      </c>
      <c r="T657" t="s">
        <v>26364</v>
      </c>
      <c r="V657" t="s">
        <v>18870</v>
      </c>
      <c r="Y657" t="s">
        <v>17917</v>
      </c>
      <c r="AB657" t="s">
        <v>251</v>
      </c>
      <c r="AC657" t="s">
        <v>17924</v>
      </c>
      <c r="AD657">
        <v>1000008210188</v>
      </c>
      <c r="AF657" t="s">
        <v>26365</v>
      </c>
      <c r="AI657" t="s">
        <v>26366</v>
      </c>
      <c r="AJ657" t="s">
        <v>26367</v>
      </c>
      <c r="AK657" t="s">
        <v>249</v>
      </c>
      <c r="AM657" t="s">
        <v>26368</v>
      </c>
      <c r="AN657" t="s">
        <v>26369</v>
      </c>
      <c r="AO657" t="s">
        <v>249</v>
      </c>
      <c r="AP657" t="s">
        <v>26368</v>
      </c>
      <c r="AR657" t="s">
        <v>26368</v>
      </c>
      <c r="AS657" t="s">
        <v>26368</v>
      </c>
      <c r="AT657" t="s">
        <v>26370</v>
      </c>
      <c r="AU657" t="s">
        <v>26371</v>
      </c>
      <c r="AV657" t="s">
        <v>26372</v>
      </c>
      <c r="AW657" t="s">
        <v>1696</v>
      </c>
      <c r="AX657" t="s">
        <v>1696</v>
      </c>
      <c r="AY657" t="s">
        <v>1698</v>
      </c>
      <c r="AZ657" t="s">
        <v>1698</v>
      </c>
      <c r="BA657" t="s">
        <v>255</v>
      </c>
      <c r="BB657" s="1">
        <v>46149.360810185186</v>
      </c>
      <c r="BC657">
        <v>2026</v>
      </c>
      <c r="BD657">
        <v>5</v>
      </c>
      <c r="BE657">
        <v>7</v>
      </c>
      <c r="BF657" t="s">
        <v>24123</v>
      </c>
      <c r="BG657" t="s">
        <v>18505</v>
      </c>
      <c r="BH657" t="s">
        <v>17936</v>
      </c>
      <c r="BI657" t="s">
        <v>18101</v>
      </c>
      <c r="BJ657" t="s">
        <v>26368</v>
      </c>
      <c r="BL657" t="s">
        <v>300</v>
      </c>
      <c r="BM657" t="s">
        <v>23165</v>
      </c>
      <c r="BN657" t="s">
        <v>3306</v>
      </c>
      <c r="BO657" t="s">
        <v>23166</v>
      </c>
      <c r="BP657" t="s">
        <v>3416</v>
      </c>
      <c r="BQ657" t="s">
        <v>25809</v>
      </c>
      <c r="BR657" t="s">
        <v>26373</v>
      </c>
      <c r="BS657" t="s">
        <v>18089</v>
      </c>
      <c r="BT657">
        <v>2026</v>
      </c>
      <c r="BU657">
        <v>5</v>
      </c>
      <c r="BV657">
        <v>7</v>
      </c>
      <c r="BY657" t="s">
        <v>693</v>
      </c>
      <c r="BZ657" t="s">
        <v>17943</v>
      </c>
      <c r="CA657" s="1">
        <v>46149.36041666667</v>
      </c>
      <c r="CB657" s="2">
        <v>46150</v>
      </c>
      <c r="CC657">
        <v>10866</v>
      </c>
      <c r="CD657" t="s">
        <v>337</v>
      </c>
      <c r="CE657" t="s">
        <v>2810</v>
      </c>
      <c r="CF657" t="s">
        <v>26145</v>
      </c>
      <c r="CW657">
        <v>5183157</v>
      </c>
      <c r="CX657">
        <v>34622433</v>
      </c>
      <c r="CY657" s="1">
        <v>46156.65347222222</v>
      </c>
      <c r="CZ657">
        <v>2026</v>
      </c>
      <c r="DA657">
        <v>5</v>
      </c>
      <c r="DB657">
        <v>14</v>
      </c>
      <c r="DC657">
        <v>55</v>
      </c>
      <c r="DD657">
        <v>15</v>
      </c>
      <c r="DE657">
        <v>1089</v>
      </c>
      <c r="DG657" t="s">
        <v>26291</v>
      </c>
      <c r="DQ657" t="s">
        <v>17918</v>
      </c>
      <c r="DS657" t="s">
        <v>693</v>
      </c>
      <c r="EP657" t="s">
        <v>24309</v>
      </c>
      <c r="EQ657" t="s">
        <v>255</v>
      </c>
      <c r="ER657" t="s">
        <v>17945</v>
      </c>
      <c r="ES657" t="s">
        <v>281</v>
      </c>
      <c r="ET657" t="s">
        <v>24310</v>
      </c>
      <c r="EU657" t="s">
        <v>17962</v>
      </c>
      <c r="EV657" t="s">
        <v>26374</v>
      </c>
      <c r="EW657" t="s">
        <v>26375</v>
      </c>
      <c r="EX657" t="s">
        <v>26376</v>
      </c>
      <c r="EY657" t="s">
        <v>26377</v>
      </c>
      <c r="EZ657" t="s">
        <v>270</v>
      </c>
      <c r="FB657" t="s">
        <v>281</v>
      </c>
      <c r="FD657" t="s">
        <v>17948</v>
      </c>
      <c r="FE657" t="s">
        <v>281</v>
      </c>
      <c r="FF657" s="1">
        <v>46149.384039351855</v>
      </c>
      <c r="FG657">
        <v>0.56000000000000005</v>
      </c>
      <c r="FH657">
        <v>0</v>
      </c>
      <c r="FI657">
        <v>3</v>
      </c>
      <c r="FK657" t="s">
        <v>25809</v>
      </c>
      <c r="FL657" t="s">
        <v>26378</v>
      </c>
      <c r="FM657" t="s">
        <v>17949</v>
      </c>
    </row>
    <row r="658" spans="1:169" x14ac:dyDescent="0.3">
      <c r="A658">
        <v>2</v>
      </c>
      <c r="B658" t="s">
        <v>17917</v>
      </c>
      <c r="C658" t="s">
        <v>17917</v>
      </c>
      <c r="D658" t="s">
        <v>21949</v>
      </c>
      <c r="E658" t="s">
        <v>17918</v>
      </c>
      <c r="F658">
        <v>46157.291666666664</v>
      </c>
      <c r="G658">
        <v>2026</v>
      </c>
      <c r="H658">
        <v>5</v>
      </c>
      <c r="I658">
        <v>15</v>
      </c>
      <c r="J658" t="s">
        <v>17963</v>
      </c>
      <c r="O658" t="s">
        <v>18118</v>
      </c>
      <c r="P658">
        <v>2026</v>
      </c>
      <c r="Q658">
        <v>5</v>
      </c>
      <c r="R658">
        <v>8</v>
      </c>
      <c r="S658" t="s">
        <v>26379</v>
      </c>
      <c r="T658" t="s">
        <v>26380</v>
      </c>
      <c r="V658" t="s">
        <v>18108</v>
      </c>
      <c r="Y658" t="s">
        <v>17916</v>
      </c>
      <c r="AB658" t="s">
        <v>251</v>
      </c>
      <c r="AC658" t="s">
        <v>17924</v>
      </c>
      <c r="AD658">
        <v>1000008214134</v>
      </c>
      <c r="AG658" t="s">
        <v>26381</v>
      </c>
      <c r="AI658" t="s">
        <v>26382</v>
      </c>
      <c r="AJ658" t="s">
        <v>26383</v>
      </c>
      <c r="AK658" t="s">
        <v>693</v>
      </c>
      <c r="AN658" t="s">
        <v>26382</v>
      </c>
      <c r="AO658" t="s">
        <v>693</v>
      </c>
      <c r="AT658" t="s">
        <v>26384</v>
      </c>
      <c r="AU658" t="s">
        <v>26385</v>
      </c>
      <c r="AV658" t="s">
        <v>26386</v>
      </c>
      <c r="AW658" t="s">
        <v>230</v>
      </c>
      <c r="AX658" t="s">
        <v>230</v>
      </c>
      <c r="AY658" t="s">
        <v>380</v>
      </c>
      <c r="AZ658" t="s">
        <v>380</v>
      </c>
      <c r="BA658" t="s">
        <v>255</v>
      </c>
      <c r="BB658" s="1">
        <v>46150.450821759259</v>
      </c>
      <c r="BC658">
        <v>2026</v>
      </c>
      <c r="BD658">
        <v>5</v>
      </c>
      <c r="BE658">
        <v>8</v>
      </c>
      <c r="BF658" t="s">
        <v>17934</v>
      </c>
      <c r="BG658" t="s">
        <v>18130</v>
      </c>
      <c r="BH658" t="s">
        <v>17936</v>
      </c>
      <c r="BI658" t="s">
        <v>18101</v>
      </c>
      <c r="BJ658" t="s">
        <v>26387</v>
      </c>
      <c r="BL658" t="s">
        <v>300</v>
      </c>
      <c r="BM658" t="s">
        <v>23165</v>
      </c>
      <c r="BN658" t="s">
        <v>3306</v>
      </c>
      <c r="BO658" t="s">
        <v>23166</v>
      </c>
      <c r="BP658" t="s">
        <v>3426</v>
      </c>
      <c r="BQ658" t="s">
        <v>24936</v>
      </c>
      <c r="BR658" t="s">
        <v>26388</v>
      </c>
      <c r="BS658" t="s">
        <v>18118</v>
      </c>
      <c r="BT658">
        <v>2026</v>
      </c>
      <c r="BU658">
        <v>5</v>
      </c>
      <c r="BV658">
        <v>8</v>
      </c>
      <c r="BY658" t="s">
        <v>693</v>
      </c>
      <c r="BZ658" t="s">
        <v>17943</v>
      </c>
      <c r="CA658" s="1">
        <v>46150.450694444444</v>
      </c>
      <c r="CB658" s="2">
        <v>46151</v>
      </c>
      <c r="CC658">
        <v>7665</v>
      </c>
      <c r="CD658" t="s">
        <v>337</v>
      </c>
      <c r="CE658" t="s">
        <v>2810</v>
      </c>
      <c r="CF658" t="s">
        <v>26145</v>
      </c>
      <c r="CW658">
        <v>5179682</v>
      </c>
      <c r="CX658">
        <v>34594725</v>
      </c>
      <c r="CY658" s="1">
        <v>46153.70208333333</v>
      </c>
      <c r="CZ658">
        <v>2026</v>
      </c>
      <c r="DA658">
        <v>5</v>
      </c>
      <c r="DB658">
        <v>11</v>
      </c>
      <c r="DC658">
        <v>19</v>
      </c>
      <c r="DD658">
        <v>1</v>
      </c>
      <c r="DE658">
        <v>1177</v>
      </c>
      <c r="DG658" t="s">
        <v>26389</v>
      </c>
      <c r="DQ658" t="s">
        <v>17918</v>
      </c>
      <c r="DS658" t="s">
        <v>693</v>
      </c>
      <c r="EP658" t="s">
        <v>24309</v>
      </c>
      <c r="EQ658" t="s">
        <v>255</v>
      </c>
      <c r="ER658" t="s">
        <v>17945</v>
      </c>
      <c r="ES658" t="s">
        <v>281</v>
      </c>
      <c r="ET658" t="s">
        <v>24310</v>
      </c>
      <c r="EU658" t="s">
        <v>17962</v>
      </c>
      <c r="EV658" t="s">
        <v>26390</v>
      </c>
      <c r="EW658" t="s">
        <v>26391</v>
      </c>
      <c r="EX658" t="s">
        <v>26392</v>
      </c>
      <c r="EY658" t="s">
        <v>26393</v>
      </c>
      <c r="EZ658" t="s">
        <v>270</v>
      </c>
      <c r="FB658" t="s">
        <v>281</v>
      </c>
      <c r="FD658" t="s">
        <v>17948</v>
      </c>
      <c r="FE658" t="s">
        <v>281</v>
      </c>
      <c r="FF658" s="1">
        <v>46150.466817129629</v>
      </c>
      <c r="FG658">
        <v>0.38</v>
      </c>
      <c r="FH658">
        <v>0</v>
      </c>
      <c r="FI658">
        <v>1</v>
      </c>
      <c r="FK658" t="s">
        <v>24936</v>
      </c>
      <c r="FL658" t="s">
        <v>26394</v>
      </c>
      <c r="FM658" t="s">
        <v>17949</v>
      </c>
    </row>
    <row r="659" spans="1:169" x14ac:dyDescent="0.3">
      <c r="A659">
        <v>2</v>
      </c>
      <c r="B659" t="s">
        <v>17917</v>
      </c>
      <c r="C659" t="s">
        <v>17917</v>
      </c>
      <c r="D659" t="s">
        <v>26395</v>
      </c>
      <c r="E659" t="s">
        <v>17918</v>
      </c>
      <c r="F659">
        <v>46158.291666666664</v>
      </c>
      <c r="G659">
        <v>2026</v>
      </c>
      <c r="H659">
        <v>5</v>
      </c>
      <c r="I659">
        <v>16</v>
      </c>
      <c r="J659" t="s">
        <v>17963</v>
      </c>
      <c r="O659" t="s">
        <v>18917</v>
      </c>
      <c r="P659">
        <v>2026</v>
      </c>
      <c r="Q659">
        <v>5</v>
      </c>
      <c r="R659">
        <v>6</v>
      </c>
      <c r="S659" t="s">
        <v>26396</v>
      </c>
      <c r="T659" t="s">
        <v>26397</v>
      </c>
      <c r="W659" t="s">
        <v>2823</v>
      </c>
      <c r="Y659" t="s">
        <v>17916</v>
      </c>
      <c r="AB659" t="s">
        <v>251</v>
      </c>
      <c r="AC659" t="s">
        <v>17924</v>
      </c>
      <c r="AD659">
        <v>1000008207521</v>
      </c>
      <c r="AI659" t="s">
        <v>26398</v>
      </c>
      <c r="AJ659" t="s">
        <v>26399</v>
      </c>
      <c r="AK659" t="s">
        <v>693</v>
      </c>
      <c r="AN659" t="s">
        <v>26398</v>
      </c>
      <c r="AO659" t="s">
        <v>693</v>
      </c>
      <c r="AT659" t="s">
        <v>26400</v>
      </c>
      <c r="AU659" t="s">
        <v>26401</v>
      </c>
      <c r="AV659" t="s">
        <v>26402</v>
      </c>
      <c r="AW659" t="s">
        <v>230</v>
      </c>
      <c r="AX659" t="s">
        <v>230</v>
      </c>
      <c r="AY659" t="s">
        <v>380</v>
      </c>
      <c r="AZ659" t="s">
        <v>380</v>
      </c>
      <c r="BA659" t="s">
        <v>255</v>
      </c>
      <c r="BB659" s="1">
        <v>46148.454097222224</v>
      </c>
      <c r="BC659">
        <v>2026</v>
      </c>
      <c r="BD659">
        <v>5</v>
      </c>
      <c r="BE659">
        <v>6</v>
      </c>
      <c r="BF659" t="s">
        <v>18100</v>
      </c>
      <c r="BG659" t="s">
        <v>18130</v>
      </c>
      <c r="BH659" t="s">
        <v>17936</v>
      </c>
      <c r="BI659" t="s">
        <v>18101</v>
      </c>
      <c r="BJ659" t="s">
        <v>26403</v>
      </c>
      <c r="BL659" t="s">
        <v>300</v>
      </c>
      <c r="BM659" t="s">
        <v>23165</v>
      </c>
      <c r="BN659" t="s">
        <v>3306</v>
      </c>
      <c r="BO659" t="s">
        <v>23166</v>
      </c>
      <c r="BP659" t="s">
        <v>26404</v>
      </c>
      <c r="BQ659" t="s">
        <v>24855</v>
      </c>
      <c r="BR659" t="s">
        <v>26405</v>
      </c>
      <c r="BS659" t="s">
        <v>18917</v>
      </c>
      <c r="BT659">
        <v>2026</v>
      </c>
      <c r="BU659">
        <v>5</v>
      </c>
      <c r="BV659">
        <v>6</v>
      </c>
      <c r="BY659" t="s">
        <v>693</v>
      </c>
      <c r="BZ659" t="s">
        <v>17943</v>
      </c>
      <c r="CA659" s="1">
        <v>46148.453472222223</v>
      </c>
      <c r="CB659" s="2">
        <v>46149</v>
      </c>
      <c r="CC659">
        <v>9292</v>
      </c>
      <c r="CD659" t="s">
        <v>337</v>
      </c>
      <c r="CE659" t="s">
        <v>2810</v>
      </c>
      <c r="CF659" t="s">
        <v>26145</v>
      </c>
      <c r="CW659">
        <v>5179917</v>
      </c>
      <c r="CX659">
        <v>34594676</v>
      </c>
      <c r="CY659" s="1">
        <v>46153.710416666669</v>
      </c>
      <c r="CZ659">
        <v>2026</v>
      </c>
      <c r="DA659">
        <v>5</v>
      </c>
      <c r="DB659">
        <v>11</v>
      </c>
      <c r="DC659">
        <v>4</v>
      </c>
      <c r="DD659">
        <v>2</v>
      </c>
      <c r="DE659">
        <v>1169</v>
      </c>
      <c r="DG659" t="s">
        <v>26406</v>
      </c>
      <c r="DQ659" t="s">
        <v>17918</v>
      </c>
      <c r="DS659" t="s">
        <v>693</v>
      </c>
      <c r="EP659" t="s">
        <v>24309</v>
      </c>
      <c r="EQ659" t="s">
        <v>255</v>
      </c>
      <c r="ER659" t="s">
        <v>17945</v>
      </c>
      <c r="ES659" t="s">
        <v>281</v>
      </c>
      <c r="ET659" t="s">
        <v>24310</v>
      </c>
      <c r="EU659" t="s">
        <v>17962</v>
      </c>
      <c r="EV659" t="s">
        <v>26407</v>
      </c>
      <c r="EW659" t="s">
        <v>26408</v>
      </c>
      <c r="EX659" t="s">
        <v>26409</v>
      </c>
      <c r="EY659" t="s">
        <v>26410</v>
      </c>
      <c r="EZ659" t="s">
        <v>270</v>
      </c>
      <c r="FB659" t="s">
        <v>281</v>
      </c>
      <c r="FD659" t="s">
        <v>17948</v>
      </c>
      <c r="FE659" t="s">
        <v>281</v>
      </c>
      <c r="FF659" s="1">
        <v>46149.425127314818</v>
      </c>
      <c r="FG659">
        <v>23.3</v>
      </c>
      <c r="FH659">
        <v>1</v>
      </c>
      <c r="FI659">
        <v>4</v>
      </c>
      <c r="FK659" t="s">
        <v>24855</v>
      </c>
      <c r="FL659" t="s">
        <v>26411</v>
      </c>
      <c r="FM659" t="s">
        <v>17949</v>
      </c>
    </row>
    <row r="660" spans="1:169" x14ac:dyDescent="0.3">
      <c r="A660">
        <v>1</v>
      </c>
      <c r="B660" t="s">
        <v>17917</v>
      </c>
      <c r="C660" t="s">
        <v>17917</v>
      </c>
      <c r="D660" t="s">
        <v>18731</v>
      </c>
      <c r="E660" t="s">
        <v>17918</v>
      </c>
      <c r="F660">
        <v>46157.5</v>
      </c>
      <c r="G660">
        <v>2026</v>
      </c>
      <c r="H660">
        <v>5</v>
      </c>
      <c r="I660">
        <v>15</v>
      </c>
      <c r="O660" t="s">
        <v>17920</v>
      </c>
      <c r="P660">
        <v>2026</v>
      </c>
      <c r="Q660">
        <v>5</v>
      </c>
      <c r="R660">
        <v>11</v>
      </c>
      <c r="S660" t="s">
        <v>26412</v>
      </c>
      <c r="T660" t="s">
        <v>26413</v>
      </c>
      <c r="V660" t="s">
        <v>17923</v>
      </c>
      <c r="Y660" t="s">
        <v>17916</v>
      </c>
      <c r="AB660" t="s">
        <v>251</v>
      </c>
      <c r="AC660" t="s">
        <v>18065</v>
      </c>
      <c r="AD660">
        <v>1000008220630</v>
      </c>
      <c r="AG660" t="s">
        <v>26414</v>
      </c>
      <c r="AH660" t="s">
        <v>26415</v>
      </c>
      <c r="AI660" t="s">
        <v>26416</v>
      </c>
      <c r="AJ660" t="s">
        <v>26417</v>
      </c>
      <c r="AK660" t="s">
        <v>693</v>
      </c>
      <c r="AL660" t="s">
        <v>26414</v>
      </c>
      <c r="AN660" t="s">
        <v>26416</v>
      </c>
      <c r="AO660" t="s">
        <v>693</v>
      </c>
      <c r="AT660" t="s">
        <v>26418</v>
      </c>
      <c r="AU660" t="s">
        <v>26419</v>
      </c>
      <c r="AV660" t="s">
        <v>26420</v>
      </c>
      <c r="AW660" t="s">
        <v>230</v>
      </c>
      <c r="AX660" t="s">
        <v>230</v>
      </c>
      <c r="AY660" t="s">
        <v>380</v>
      </c>
      <c r="AZ660" t="s">
        <v>380</v>
      </c>
      <c r="BA660" t="s">
        <v>18076</v>
      </c>
      <c r="BB660" s="1">
        <v>46153.629837962966</v>
      </c>
      <c r="BC660">
        <v>2026</v>
      </c>
      <c r="BD660">
        <v>5</v>
      </c>
      <c r="BE660">
        <v>11</v>
      </c>
      <c r="BF660" t="s">
        <v>18129</v>
      </c>
      <c r="BG660" t="s">
        <v>18130</v>
      </c>
      <c r="BH660" t="s">
        <v>17936</v>
      </c>
      <c r="BI660" t="s">
        <v>18101</v>
      </c>
      <c r="BJ660" t="s">
        <v>26421</v>
      </c>
      <c r="BL660" t="s">
        <v>300</v>
      </c>
      <c r="BM660" t="s">
        <v>23165</v>
      </c>
      <c r="BN660" t="s">
        <v>3306</v>
      </c>
      <c r="BO660" t="s">
        <v>23166</v>
      </c>
      <c r="BP660" t="s">
        <v>3417</v>
      </c>
      <c r="BQ660" t="s">
        <v>24537</v>
      </c>
      <c r="BR660" t="s">
        <v>26422</v>
      </c>
      <c r="BS660" t="s">
        <v>17920</v>
      </c>
      <c r="BT660">
        <v>2026</v>
      </c>
      <c r="BU660">
        <v>5</v>
      </c>
      <c r="BV660">
        <v>11</v>
      </c>
      <c r="BY660" t="s">
        <v>386</v>
      </c>
      <c r="BZ660" t="s">
        <v>18083</v>
      </c>
      <c r="CA660" s="1">
        <v>46153.629166666666</v>
      </c>
      <c r="CB660" s="2">
        <v>46154</v>
      </c>
      <c r="CC660">
        <v>7163</v>
      </c>
      <c r="CD660" t="s">
        <v>337</v>
      </c>
      <c r="CE660" t="s">
        <v>2810</v>
      </c>
      <c r="CF660" t="s">
        <v>26145</v>
      </c>
      <c r="CW660">
        <v>5180858</v>
      </c>
      <c r="CX660">
        <v>34600628</v>
      </c>
      <c r="CY660" s="1">
        <v>46154.469444444447</v>
      </c>
      <c r="CZ660">
        <v>2026</v>
      </c>
      <c r="DA660">
        <v>5</v>
      </c>
      <c r="DB660">
        <v>12</v>
      </c>
      <c r="DC660">
        <v>77</v>
      </c>
      <c r="DD660">
        <v>0</v>
      </c>
      <c r="DE660">
        <v>1492</v>
      </c>
      <c r="DF660" t="s">
        <v>26414</v>
      </c>
      <c r="DG660" t="s">
        <v>26423</v>
      </c>
      <c r="DH660" t="s">
        <v>19269</v>
      </c>
      <c r="DI660" t="s">
        <v>26424</v>
      </c>
      <c r="DJ660" t="s">
        <v>19269</v>
      </c>
      <c r="DK660" t="s">
        <v>26425</v>
      </c>
      <c r="DQ660" t="s">
        <v>17918</v>
      </c>
      <c r="DR660" t="s">
        <v>693</v>
      </c>
      <c r="DS660" t="s">
        <v>693</v>
      </c>
      <c r="DT660" t="s">
        <v>693</v>
      </c>
      <c r="DV660" t="s">
        <v>693</v>
      </c>
      <c r="EA660" t="s">
        <v>693</v>
      </c>
      <c r="EB660" t="s">
        <v>693</v>
      </c>
      <c r="EP660" t="s">
        <v>24309</v>
      </c>
      <c r="EQ660" t="s">
        <v>18084</v>
      </c>
      <c r="ES660" t="s">
        <v>281</v>
      </c>
      <c r="ET660" t="s">
        <v>24310</v>
      </c>
      <c r="EU660" t="s">
        <v>17947</v>
      </c>
      <c r="EV660" t="s">
        <v>26426</v>
      </c>
      <c r="EX660" t="s">
        <v>26427</v>
      </c>
      <c r="EY660" t="s">
        <v>26428</v>
      </c>
      <c r="EZ660" t="s">
        <v>270</v>
      </c>
      <c r="FA660" t="s">
        <v>336</v>
      </c>
      <c r="FB660" t="s">
        <v>281</v>
      </c>
      <c r="FD660" t="s">
        <v>18133</v>
      </c>
      <c r="FE660" t="s">
        <v>281</v>
      </c>
      <c r="FF660" s="1">
        <v>46153.675046296295</v>
      </c>
      <c r="FG660">
        <v>1.08</v>
      </c>
      <c r="FH660">
        <v>0</v>
      </c>
      <c r="FI660">
        <v>4</v>
      </c>
      <c r="FK660" t="s">
        <v>24537</v>
      </c>
      <c r="FL660" t="s">
        <v>26429</v>
      </c>
      <c r="FM660" t="s">
        <v>17949</v>
      </c>
    </row>
    <row r="661" spans="1:169" x14ac:dyDescent="0.3">
      <c r="A661">
        <v>4</v>
      </c>
      <c r="B661" t="s">
        <v>17917</v>
      </c>
      <c r="C661" t="s">
        <v>17917</v>
      </c>
      <c r="D661" t="s">
        <v>21949</v>
      </c>
      <c r="E661" t="s">
        <v>17918</v>
      </c>
      <c r="F661">
        <v>46157.291666666664</v>
      </c>
      <c r="G661">
        <v>2026</v>
      </c>
      <c r="H661">
        <v>5</v>
      </c>
      <c r="I661">
        <v>15</v>
      </c>
      <c r="J661" t="s">
        <v>17963</v>
      </c>
      <c r="O661" t="s">
        <v>18118</v>
      </c>
      <c r="P661">
        <v>2026</v>
      </c>
      <c r="Q661">
        <v>5</v>
      </c>
      <c r="R661">
        <v>8</v>
      </c>
      <c r="S661" t="s">
        <v>26430</v>
      </c>
      <c r="T661" t="s">
        <v>26431</v>
      </c>
      <c r="V661" t="s">
        <v>18870</v>
      </c>
      <c r="Y661" t="s">
        <v>17916</v>
      </c>
      <c r="AB661" t="s">
        <v>251</v>
      </c>
      <c r="AC661" t="s">
        <v>17924</v>
      </c>
      <c r="AD661">
        <v>1000008215725</v>
      </c>
      <c r="AI661" t="s">
        <v>26432</v>
      </c>
      <c r="AJ661" t="s">
        <v>26433</v>
      </c>
      <c r="AK661" t="s">
        <v>693</v>
      </c>
      <c r="AN661" t="s">
        <v>26432</v>
      </c>
      <c r="AO661" t="s">
        <v>693</v>
      </c>
      <c r="AT661" t="s">
        <v>26434</v>
      </c>
      <c r="AU661" t="s">
        <v>26435</v>
      </c>
      <c r="AV661" t="s">
        <v>26436</v>
      </c>
      <c r="AW661" t="s">
        <v>230</v>
      </c>
      <c r="AX661" t="s">
        <v>230</v>
      </c>
      <c r="AY661" t="s">
        <v>380</v>
      </c>
      <c r="AZ661" t="s">
        <v>380</v>
      </c>
      <c r="BA661" t="s">
        <v>255</v>
      </c>
      <c r="BB661" s="1">
        <v>46150.681597222225</v>
      </c>
      <c r="BC661">
        <v>2026</v>
      </c>
      <c r="BD661">
        <v>5</v>
      </c>
      <c r="BE661">
        <v>8</v>
      </c>
      <c r="BF661" t="s">
        <v>18100</v>
      </c>
      <c r="BG661" t="s">
        <v>18130</v>
      </c>
      <c r="BH661" t="s">
        <v>17936</v>
      </c>
      <c r="BI661" t="s">
        <v>18101</v>
      </c>
      <c r="BJ661" t="s">
        <v>26437</v>
      </c>
      <c r="BL661" t="s">
        <v>300</v>
      </c>
      <c r="BM661" t="s">
        <v>23165</v>
      </c>
      <c r="BN661" t="s">
        <v>3306</v>
      </c>
      <c r="BO661" t="s">
        <v>23166</v>
      </c>
      <c r="BP661" t="s">
        <v>3541</v>
      </c>
      <c r="BQ661" t="s">
        <v>24615</v>
      </c>
      <c r="BR661" t="s">
        <v>26438</v>
      </c>
      <c r="BS661" t="s">
        <v>18118</v>
      </c>
      <c r="BT661">
        <v>2026</v>
      </c>
      <c r="BU661">
        <v>5</v>
      </c>
      <c r="BV661">
        <v>8</v>
      </c>
      <c r="BY661" t="s">
        <v>693</v>
      </c>
      <c r="BZ661" t="s">
        <v>17943</v>
      </c>
      <c r="CA661" s="1">
        <v>46150.681250000001</v>
      </c>
      <c r="CB661" s="2">
        <v>46151</v>
      </c>
      <c r="CC661">
        <v>8021</v>
      </c>
      <c r="CD661" t="s">
        <v>337</v>
      </c>
      <c r="CE661" t="s">
        <v>2810</v>
      </c>
      <c r="CF661" t="s">
        <v>26145</v>
      </c>
      <c r="CW661">
        <v>5179686</v>
      </c>
      <c r="CX661">
        <v>34589355</v>
      </c>
      <c r="CY661" s="1">
        <v>46153.367361111108</v>
      </c>
      <c r="CZ661">
        <v>2026</v>
      </c>
      <c r="DA661">
        <v>5</v>
      </c>
      <c r="DB661">
        <v>11</v>
      </c>
      <c r="DC661">
        <v>6</v>
      </c>
      <c r="DD661">
        <v>1</v>
      </c>
      <c r="DE661">
        <v>1498</v>
      </c>
      <c r="DG661" t="s">
        <v>26218</v>
      </c>
      <c r="DQ661" t="s">
        <v>17918</v>
      </c>
      <c r="DS661" t="s">
        <v>693</v>
      </c>
      <c r="EP661" t="s">
        <v>24309</v>
      </c>
      <c r="EQ661" t="s">
        <v>255</v>
      </c>
      <c r="ER661" t="s">
        <v>17945</v>
      </c>
      <c r="ES661" t="s">
        <v>281</v>
      </c>
      <c r="ET661" t="s">
        <v>24310</v>
      </c>
      <c r="EU661" t="s">
        <v>17962</v>
      </c>
      <c r="EV661" t="s">
        <v>26439</v>
      </c>
      <c r="EX661" t="s">
        <v>26440</v>
      </c>
      <c r="EY661" t="s">
        <v>26441</v>
      </c>
      <c r="EZ661" t="s">
        <v>270</v>
      </c>
      <c r="FB661" t="s">
        <v>281</v>
      </c>
      <c r="FD661" t="s">
        <v>17948</v>
      </c>
      <c r="FE661" t="s">
        <v>281</v>
      </c>
      <c r="FF661" s="1">
        <v>46150.717118055552</v>
      </c>
      <c r="FG661">
        <v>0.85</v>
      </c>
      <c r="FH661">
        <v>0</v>
      </c>
      <c r="FI661">
        <v>1</v>
      </c>
      <c r="FK661" t="s">
        <v>24615</v>
      </c>
      <c r="FL661" t="s">
        <v>26442</v>
      </c>
      <c r="FM661" t="s">
        <v>17949</v>
      </c>
    </row>
    <row r="662" spans="1:169" x14ac:dyDescent="0.3">
      <c r="A662">
        <v>0</v>
      </c>
      <c r="B662" t="s">
        <v>17917</v>
      </c>
      <c r="C662" t="s">
        <v>17916</v>
      </c>
      <c r="D662" t="s">
        <v>26443</v>
      </c>
      <c r="E662" t="s">
        <v>17918</v>
      </c>
      <c r="F662">
        <v>46158.291666666664</v>
      </c>
      <c r="G662">
        <v>2026</v>
      </c>
      <c r="H662">
        <v>5</v>
      </c>
      <c r="I662">
        <v>16</v>
      </c>
      <c r="J662" t="s">
        <v>17963</v>
      </c>
      <c r="O662" t="s">
        <v>18089</v>
      </c>
      <c r="P662">
        <v>2026</v>
      </c>
      <c r="Q662">
        <v>5</v>
      </c>
      <c r="R662">
        <v>7</v>
      </c>
      <c r="S662" t="s">
        <v>26444</v>
      </c>
      <c r="T662" t="s">
        <v>26445</v>
      </c>
      <c r="W662" t="s">
        <v>2964</v>
      </c>
      <c r="Y662" t="s">
        <v>17916</v>
      </c>
      <c r="AB662" t="s">
        <v>251</v>
      </c>
      <c r="AC662" t="s">
        <v>17924</v>
      </c>
      <c r="AD662">
        <v>1000008212499</v>
      </c>
      <c r="AI662" t="s">
        <v>26446</v>
      </c>
      <c r="AJ662" t="s">
        <v>26447</v>
      </c>
      <c r="AK662" t="s">
        <v>693</v>
      </c>
      <c r="AN662" t="s">
        <v>26446</v>
      </c>
      <c r="AO662" t="s">
        <v>693</v>
      </c>
      <c r="AT662" t="s">
        <v>26448</v>
      </c>
      <c r="AU662" t="s">
        <v>26449</v>
      </c>
      <c r="AV662" t="s">
        <v>26450</v>
      </c>
      <c r="AW662" t="s">
        <v>230</v>
      </c>
      <c r="AX662" t="s">
        <v>230</v>
      </c>
      <c r="AY662" t="s">
        <v>380</v>
      </c>
      <c r="AZ662" t="s">
        <v>380</v>
      </c>
      <c r="BA662" t="s">
        <v>255</v>
      </c>
      <c r="BB662" s="1">
        <v>46149.642129629632</v>
      </c>
      <c r="BC662">
        <v>2026</v>
      </c>
      <c r="BD662">
        <v>5</v>
      </c>
      <c r="BE662">
        <v>7</v>
      </c>
      <c r="BF662" t="s">
        <v>18010</v>
      </c>
      <c r="BG662" t="s">
        <v>18130</v>
      </c>
      <c r="BH662" t="s">
        <v>17936</v>
      </c>
      <c r="BJ662" t="s">
        <v>26451</v>
      </c>
      <c r="BL662" t="s">
        <v>300</v>
      </c>
      <c r="BM662" t="s">
        <v>23165</v>
      </c>
      <c r="BN662" t="s">
        <v>3306</v>
      </c>
      <c r="BO662" t="s">
        <v>23166</v>
      </c>
      <c r="BP662" t="s">
        <v>26452</v>
      </c>
      <c r="BQ662" t="s">
        <v>24585</v>
      </c>
      <c r="BR662" t="s">
        <v>26453</v>
      </c>
      <c r="BS662" t="s">
        <v>18089</v>
      </c>
      <c r="BT662">
        <v>2026</v>
      </c>
      <c r="BU662">
        <v>5</v>
      </c>
      <c r="BV662">
        <v>7</v>
      </c>
      <c r="BY662" t="s">
        <v>693</v>
      </c>
      <c r="BZ662" t="s">
        <v>17943</v>
      </c>
      <c r="CA662" s="1">
        <v>46149.64166666667</v>
      </c>
      <c r="CB662" s="2">
        <v>46150</v>
      </c>
      <c r="CC662">
        <v>4880</v>
      </c>
      <c r="CD662" t="s">
        <v>337</v>
      </c>
      <c r="CE662" t="s">
        <v>2810</v>
      </c>
      <c r="CF662" t="s">
        <v>26145</v>
      </c>
      <c r="CW662">
        <v>5178091</v>
      </c>
      <c r="CX662">
        <v>34582253</v>
      </c>
      <c r="CY662" s="1">
        <v>46151.447916666664</v>
      </c>
      <c r="CZ662">
        <v>2026</v>
      </c>
      <c r="DA662">
        <v>5</v>
      </c>
      <c r="DB662">
        <v>9</v>
      </c>
      <c r="DC662">
        <v>111</v>
      </c>
      <c r="DD662">
        <v>14</v>
      </c>
      <c r="DE662">
        <v>1094</v>
      </c>
      <c r="DG662" t="s">
        <v>26454</v>
      </c>
      <c r="DQ662" t="s">
        <v>17918</v>
      </c>
      <c r="DS662" t="s">
        <v>693</v>
      </c>
      <c r="EP662" t="s">
        <v>24309</v>
      </c>
      <c r="EQ662" t="s">
        <v>255</v>
      </c>
      <c r="ER662" t="s">
        <v>17945</v>
      </c>
      <c r="ES662" t="s">
        <v>281</v>
      </c>
      <c r="ET662" t="s">
        <v>24310</v>
      </c>
      <c r="EU662" t="s">
        <v>17962</v>
      </c>
      <c r="EV662" t="s">
        <v>26455</v>
      </c>
      <c r="EX662" t="s">
        <v>26456</v>
      </c>
      <c r="EY662" t="s">
        <v>26457</v>
      </c>
      <c r="EZ662" t="s">
        <v>270</v>
      </c>
      <c r="FB662" t="s">
        <v>281</v>
      </c>
      <c r="FD662" t="s">
        <v>17948</v>
      </c>
      <c r="FE662" t="s">
        <v>281</v>
      </c>
      <c r="FF662" s="1">
        <v>46149.675104166665</v>
      </c>
      <c r="FG662">
        <v>0.79</v>
      </c>
      <c r="FH662">
        <v>0</v>
      </c>
      <c r="FI662">
        <v>2</v>
      </c>
      <c r="FK662" t="s">
        <v>24585</v>
      </c>
      <c r="FL662" t="s">
        <v>26458</v>
      </c>
      <c r="FM662" t="s">
        <v>17949</v>
      </c>
    </row>
    <row r="663" spans="1:169" x14ac:dyDescent="0.3">
      <c r="A663">
        <v>2</v>
      </c>
      <c r="B663" t="s">
        <v>17917</v>
      </c>
      <c r="C663" t="s">
        <v>17917</v>
      </c>
      <c r="D663" t="s">
        <v>26459</v>
      </c>
      <c r="E663" t="s">
        <v>17918</v>
      </c>
      <c r="F663">
        <v>46157.291666666664</v>
      </c>
      <c r="G663">
        <v>2026</v>
      </c>
      <c r="H663">
        <v>5</v>
      </c>
      <c r="I663">
        <v>15</v>
      </c>
      <c r="J663" t="s">
        <v>17963</v>
      </c>
      <c r="O663" t="s">
        <v>21542</v>
      </c>
      <c r="P663">
        <v>2026</v>
      </c>
      <c r="Q663">
        <v>5</v>
      </c>
      <c r="R663">
        <v>10</v>
      </c>
      <c r="S663" t="s">
        <v>26460</v>
      </c>
      <c r="T663" t="s">
        <v>26461</v>
      </c>
      <c r="V663" t="s">
        <v>18870</v>
      </c>
      <c r="Y663" t="s">
        <v>17916</v>
      </c>
      <c r="AB663" t="s">
        <v>251</v>
      </c>
      <c r="AC663" t="s">
        <v>17924</v>
      </c>
      <c r="AD663">
        <v>1000008218591</v>
      </c>
      <c r="AF663" t="s">
        <v>26462</v>
      </c>
      <c r="AI663" t="s">
        <v>26463</v>
      </c>
      <c r="AJ663" t="s">
        <v>26464</v>
      </c>
      <c r="AK663" t="s">
        <v>693</v>
      </c>
      <c r="AM663" t="s">
        <v>26465</v>
      </c>
      <c r="AN663" t="s">
        <v>26463</v>
      </c>
      <c r="AO663" t="s">
        <v>693</v>
      </c>
      <c r="AP663" t="s">
        <v>26466</v>
      </c>
      <c r="AR663" t="s">
        <v>26465</v>
      </c>
      <c r="AS663" t="s">
        <v>26466</v>
      </c>
      <c r="AT663" t="s">
        <v>26467</v>
      </c>
      <c r="AU663" t="s">
        <v>26468</v>
      </c>
      <c r="AV663" t="s">
        <v>26469</v>
      </c>
      <c r="AW663" t="s">
        <v>230</v>
      </c>
      <c r="AX663" t="s">
        <v>230</v>
      </c>
      <c r="AY663" t="s">
        <v>380</v>
      </c>
      <c r="AZ663" t="s">
        <v>380</v>
      </c>
      <c r="BA663" t="s">
        <v>255</v>
      </c>
      <c r="BB663" s="1">
        <v>46152.385289351849</v>
      </c>
      <c r="BC663">
        <v>2026</v>
      </c>
      <c r="BD663">
        <v>5</v>
      </c>
      <c r="BE663">
        <v>10</v>
      </c>
      <c r="BF663" t="s">
        <v>18100</v>
      </c>
      <c r="BG663" t="s">
        <v>18130</v>
      </c>
      <c r="BH663" t="s">
        <v>17936</v>
      </c>
      <c r="BI663" t="s">
        <v>18101</v>
      </c>
      <c r="BJ663" t="s">
        <v>26465</v>
      </c>
      <c r="BL663" t="s">
        <v>300</v>
      </c>
      <c r="BM663" t="s">
        <v>23165</v>
      </c>
      <c r="BN663" t="s">
        <v>3306</v>
      </c>
      <c r="BO663" t="s">
        <v>23166</v>
      </c>
      <c r="BP663" t="s">
        <v>3605</v>
      </c>
      <c r="BQ663" t="s">
        <v>24720</v>
      </c>
      <c r="BR663" t="s">
        <v>3606</v>
      </c>
      <c r="BS663" t="s">
        <v>21542</v>
      </c>
      <c r="BT663">
        <v>2026</v>
      </c>
      <c r="BU663">
        <v>5</v>
      </c>
      <c r="BV663">
        <v>10</v>
      </c>
      <c r="BY663" t="s">
        <v>693</v>
      </c>
      <c r="BZ663" t="s">
        <v>17943</v>
      </c>
      <c r="CA663" s="1">
        <v>46152.384722222225</v>
      </c>
      <c r="CB663" s="2">
        <v>46153</v>
      </c>
      <c r="CC663">
        <v>8436</v>
      </c>
      <c r="CD663" t="s">
        <v>337</v>
      </c>
      <c r="CE663" t="s">
        <v>2810</v>
      </c>
      <c r="CF663" t="s">
        <v>26145</v>
      </c>
      <c r="CW663">
        <v>5180870</v>
      </c>
      <c r="CX663">
        <v>34600059</v>
      </c>
      <c r="CY663" s="1">
        <v>46154.477083333331</v>
      </c>
      <c r="CZ663">
        <v>2026</v>
      </c>
      <c r="DA663">
        <v>5</v>
      </c>
      <c r="DB663">
        <v>12</v>
      </c>
      <c r="DC663">
        <v>15</v>
      </c>
      <c r="DD663">
        <v>7</v>
      </c>
      <c r="DE663">
        <v>1171</v>
      </c>
      <c r="DG663" t="s">
        <v>26470</v>
      </c>
      <c r="DQ663" t="s">
        <v>17918</v>
      </c>
      <c r="DS663" t="s">
        <v>693</v>
      </c>
      <c r="EP663" t="s">
        <v>24309</v>
      </c>
      <c r="EQ663" t="s">
        <v>255</v>
      </c>
      <c r="ER663" t="s">
        <v>17945</v>
      </c>
      <c r="ES663" t="s">
        <v>281</v>
      </c>
      <c r="ET663" t="s">
        <v>24310</v>
      </c>
      <c r="EU663" t="s">
        <v>17962</v>
      </c>
      <c r="EV663" t="s">
        <v>26471</v>
      </c>
      <c r="EX663" t="s">
        <v>26472</v>
      </c>
      <c r="EY663" t="s">
        <v>26473</v>
      </c>
      <c r="EZ663" t="s">
        <v>270</v>
      </c>
      <c r="FB663" t="s">
        <v>281</v>
      </c>
      <c r="FD663" t="s">
        <v>17948</v>
      </c>
      <c r="FE663" t="s">
        <v>281</v>
      </c>
      <c r="FF663" s="1">
        <v>46152.46671296296</v>
      </c>
      <c r="FG663">
        <v>1.95</v>
      </c>
      <c r="FH663">
        <v>0</v>
      </c>
      <c r="FI663">
        <v>3</v>
      </c>
      <c r="FK663" t="s">
        <v>24720</v>
      </c>
      <c r="FL663" t="s">
        <v>26474</v>
      </c>
      <c r="FM663" t="s">
        <v>17949</v>
      </c>
    </row>
    <row r="664" spans="1:169" x14ac:dyDescent="0.3">
      <c r="A664">
        <v>3</v>
      </c>
      <c r="B664" t="s">
        <v>17916</v>
      </c>
      <c r="C664" t="s">
        <v>17917</v>
      </c>
      <c r="E664" t="s">
        <v>17918</v>
      </c>
      <c r="F664">
        <v>46157.5</v>
      </c>
      <c r="G664">
        <v>2026</v>
      </c>
      <c r="H664">
        <v>5</v>
      </c>
      <c r="I664">
        <v>15</v>
      </c>
      <c r="O664" t="s">
        <v>18230</v>
      </c>
      <c r="P664">
        <v>2026</v>
      </c>
      <c r="Q664">
        <v>5</v>
      </c>
      <c r="R664">
        <v>12</v>
      </c>
      <c r="S664" t="s">
        <v>26475</v>
      </c>
      <c r="T664" t="s">
        <v>26476</v>
      </c>
      <c r="V664" t="s">
        <v>18870</v>
      </c>
      <c r="Y664" t="s">
        <v>17916</v>
      </c>
      <c r="AB664" t="s">
        <v>251</v>
      </c>
      <c r="AC664" t="s">
        <v>17924</v>
      </c>
      <c r="AD664">
        <v>1000008224281</v>
      </c>
      <c r="AG664" t="s">
        <v>26477</v>
      </c>
      <c r="AI664" t="s">
        <v>26478</v>
      </c>
      <c r="AJ664" t="s">
        <v>26479</v>
      </c>
      <c r="AK664" t="s">
        <v>693</v>
      </c>
      <c r="AN664" t="s">
        <v>26478</v>
      </c>
      <c r="AO664" t="s">
        <v>693</v>
      </c>
      <c r="AT664" t="s">
        <v>26480</v>
      </c>
      <c r="AU664" t="s">
        <v>24956</v>
      </c>
      <c r="AV664" t="s">
        <v>24957</v>
      </c>
      <c r="AW664" t="s">
        <v>230</v>
      </c>
      <c r="AX664" t="s">
        <v>230</v>
      </c>
      <c r="AY664" t="s">
        <v>380</v>
      </c>
      <c r="AZ664" t="s">
        <v>380</v>
      </c>
      <c r="BA664" t="s">
        <v>255</v>
      </c>
      <c r="BB664" s="1">
        <v>46154.693993055553</v>
      </c>
      <c r="BC664">
        <v>2026</v>
      </c>
      <c r="BD664">
        <v>5</v>
      </c>
      <c r="BE664">
        <v>12</v>
      </c>
      <c r="BF664" t="s">
        <v>17934</v>
      </c>
      <c r="BG664" t="s">
        <v>18130</v>
      </c>
      <c r="BH664" t="s">
        <v>17936</v>
      </c>
      <c r="BI664" t="s">
        <v>18101</v>
      </c>
      <c r="BJ664" t="s">
        <v>26481</v>
      </c>
      <c r="BL664" t="s">
        <v>300</v>
      </c>
      <c r="BM664" t="s">
        <v>23165</v>
      </c>
      <c r="BN664" t="s">
        <v>3306</v>
      </c>
      <c r="BO664" t="s">
        <v>23166</v>
      </c>
      <c r="BP664" t="s">
        <v>3515</v>
      </c>
      <c r="BQ664" t="s">
        <v>24392</v>
      </c>
      <c r="BR664" t="s">
        <v>3611</v>
      </c>
      <c r="BS664" t="s">
        <v>18230</v>
      </c>
      <c r="BT664">
        <v>2026</v>
      </c>
      <c r="BU664">
        <v>5</v>
      </c>
      <c r="BV664">
        <v>12</v>
      </c>
      <c r="BY664" t="s">
        <v>693</v>
      </c>
      <c r="BZ664" t="s">
        <v>17943</v>
      </c>
      <c r="CA664" s="1">
        <v>46154.693749999999</v>
      </c>
      <c r="CB664" s="2">
        <v>46155</v>
      </c>
      <c r="CC664">
        <v>12137</v>
      </c>
      <c r="CD664" t="s">
        <v>337</v>
      </c>
      <c r="CE664" t="s">
        <v>2810</v>
      </c>
      <c r="CF664" t="s">
        <v>26145</v>
      </c>
      <c r="CW664">
        <v>5182077</v>
      </c>
      <c r="CX664">
        <v>34609228</v>
      </c>
      <c r="CY664" s="1">
        <v>46155.529861111114</v>
      </c>
      <c r="CZ664">
        <v>2026</v>
      </c>
      <c r="DA664">
        <v>5</v>
      </c>
      <c r="DB664">
        <v>13</v>
      </c>
      <c r="DC664">
        <v>16</v>
      </c>
      <c r="DD664">
        <v>17</v>
      </c>
      <c r="DE664">
        <v>1167</v>
      </c>
      <c r="DG664" t="s">
        <v>26482</v>
      </c>
      <c r="DQ664" t="s">
        <v>17918</v>
      </c>
      <c r="DS664" t="s">
        <v>693</v>
      </c>
      <c r="EP664" t="s">
        <v>24309</v>
      </c>
      <c r="EQ664" t="s">
        <v>255</v>
      </c>
      <c r="ER664" t="s">
        <v>17945</v>
      </c>
      <c r="ES664" t="s">
        <v>281</v>
      </c>
      <c r="ET664" t="s">
        <v>24310</v>
      </c>
      <c r="EU664" t="s">
        <v>17947</v>
      </c>
      <c r="EV664" t="s">
        <v>26483</v>
      </c>
      <c r="EX664" t="s">
        <v>26484</v>
      </c>
      <c r="EY664" t="s">
        <v>26485</v>
      </c>
      <c r="EZ664" t="s">
        <v>270</v>
      </c>
      <c r="FA664" t="s">
        <v>336</v>
      </c>
      <c r="FB664" t="s">
        <v>281</v>
      </c>
      <c r="FD664" t="s">
        <v>17948</v>
      </c>
      <c r="FE664" t="s">
        <v>281</v>
      </c>
      <c r="FF664" s="1">
        <v>46154.716747685183</v>
      </c>
      <c r="FG664">
        <v>0.55000000000000004</v>
      </c>
      <c r="FH664">
        <v>0</v>
      </c>
      <c r="FI664">
        <v>1</v>
      </c>
      <c r="FK664" t="s">
        <v>24392</v>
      </c>
      <c r="FL664" t="s">
        <v>26486</v>
      </c>
      <c r="FM664" t="s">
        <v>17949</v>
      </c>
    </row>
    <row r="665" spans="1:169" x14ac:dyDescent="0.3">
      <c r="A665">
        <v>1</v>
      </c>
      <c r="B665" t="s">
        <v>17917</v>
      </c>
      <c r="C665" t="s">
        <v>17917</v>
      </c>
      <c r="D665" t="s">
        <v>26487</v>
      </c>
      <c r="E665" t="s">
        <v>17918</v>
      </c>
      <c r="F665">
        <v>46157.5</v>
      </c>
      <c r="G665">
        <v>2026</v>
      </c>
      <c r="H665">
        <v>5</v>
      </c>
      <c r="I665">
        <v>15</v>
      </c>
      <c r="O665" t="s">
        <v>17920</v>
      </c>
      <c r="P665">
        <v>2026</v>
      </c>
      <c r="Q665">
        <v>5</v>
      </c>
      <c r="R665">
        <v>11</v>
      </c>
      <c r="S665" t="s">
        <v>26488</v>
      </c>
      <c r="T665" t="s">
        <v>26489</v>
      </c>
      <c r="V665" t="s">
        <v>18870</v>
      </c>
      <c r="W665" t="s">
        <v>18064</v>
      </c>
      <c r="Y665" t="s">
        <v>17916</v>
      </c>
      <c r="AB665" t="s">
        <v>251</v>
      </c>
      <c r="AC665" t="s">
        <v>17924</v>
      </c>
      <c r="AD665">
        <v>1000008221067</v>
      </c>
      <c r="AF665" t="s">
        <v>26490</v>
      </c>
      <c r="AI665" t="s">
        <v>26491</v>
      </c>
      <c r="AJ665" t="s">
        <v>26492</v>
      </c>
      <c r="AK665" t="s">
        <v>693</v>
      </c>
      <c r="AM665" t="s">
        <v>26493</v>
      </c>
      <c r="AN665" t="s">
        <v>26491</v>
      </c>
      <c r="AO665" t="s">
        <v>693</v>
      </c>
      <c r="AP665" t="s">
        <v>26494</v>
      </c>
      <c r="AR665" t="s">
        <v>26493</v>
      </c>
      <c r="AS665" t="s">
        <v>26494</v>
      </c>
      <c r="AT665" t="s">
        <v>26495</v>
      </c>
      <c r="AU665" t="s">
        <v>26496</v>
      </c>
      <c r="AV665" t="s">
        <v>26497</v>
      </c>
      <c r="AW665" t="s">
        <v>230</v>
      </c>
      <c r="AX665" t="s">
        <v>230</v>
      </c>
      <c r="AY665" t="s">
        <v>380</v>
      </c>
      <c r="AZ665" t="s">
        <v>380</v>
      </c>
      <c r="BA665" t="s">
        <v>255</v>
      </c>
      <c r="BB665" s="1">
        <v>46153.689884259256</v>
      </c>
      <c r="BC665">
        <v>2026</v>
      </c>
      <c r="BD665">
        <v>5</v>
      </c>
      <c r="BE665">
        <v>11</v>
      </c>
      <c r="BF665" t="s">
        <v>18652</v>
      </c>
      <c r="BG665" t="s">
        <v>18130</v>
      </c>
      <c r="BH665" t="s">
        <v>17936</v>
      </c>
      <c r="BI665" t="s">
        <v>18101</v>
      </c>
      <c r="BJ665" t="s">
        <v>26498</v>
      </c>
      <c r="BL665" t="s">
        <v>300</v>
      </c>
      <c r="BM665" t="s">
        <v>23165</v>
      </c>
      <c r="BN665" t="s">
        <v>3306</v>
      </c>
      <c r="BO665" t="s">
        <v>23166</v>
      </c>
      <c r="BP665" t="s">
        <v>1918</v>
      </c>
      <c r="BQ665" t="s">
        <v>25809</v>
      </c>
      <c r="BR665" t="s">
        <v>26499</v>
      </c>
      <c r="BS665" t="s">
        <v>17920</v>
      </c>
      <c r="BT665">
        <v>2026</v>
      </c>
      <c r="BU665">
        <v>5</v>
      </c>
      <c r="BV665">
        <v>11</v>
      </c>
      <c r="BY665" t="s">
        <v>693</v>
      </c>
      <c r="BZ665" t="s">
        <v>17943</v>
      </c>
      <c r="CA665" s="1">
        <v>46153.689583333333</v>
      </c>
      <c r="CB665" s="2">
        <v>46154</v>
      </c>
      <c r="CC665">
        <v>11915</v>
      </c>
      <c r="CD665" t="s">
        <v>337</v>
      </c>
      <c r="CE665" t="s">
        <v>2810</v>
      </c>
      <c r="CF665" t="s">
        <v>26145</v>
      </c>
      <c r="CW665">
        <v>5180914</v>
      </c>
      <c r="CX665">
        <v>34602829</v>
      </c>
      <c r="CY665" s="1">
        <v>46154.663194444445</v>
      </c>
      <c r="CZ665">
        <v>2026</v>
      </c>
      <c r="DA665">
        <v>5</v>
      </c>
      <c r="DB665">
        <v>12</v>
      </c>
      <c r="DC665">
        <v>19</v>
      </c>
      <c r="DD665">
        <v>15</v>
      </c>
      <c r="DE665">
        <v>1089</v>
      </c>
      <c r="DG665" t="s">
        <v>26500</v>
      </c>
      <c r="DQ665" t="s">
        <v>17918</v>
      </c>
      <c r="DS665" t="s">
        <v>693</v>
      </c>
      <c r="EP665" t="s">
        <v>24309</v>
      </c>
      <c r="EQ665" t="s">
        <v>255</v>
      </c>
      <c r="ER665" t="s">
        <v>17945</v>
      </c>
      <c r="ES665" t="s">
        <v>281</v>
      </c>
      <c r="ET665" t="s">
        <v>24310</v>
      </c>
      <c r="EU665" t="s">
        <v>17947</v>
      </c>
      <c r="EV665" t="s">
        <v>26501</v>
      </c>
      <c r="EW665" t="s">
        <v>26502</v>
      </c>
      <c r="EX665" t="s">
        <v>26503</v>
      </c>
      <c r="EY665" t="s">
        <v>26504</v>
      </c>
      <c r="EZ665" t="s">
        <v>270</v>
      </c>
      <c r="FB665" t="s">
        <v>281</v>
      </c>
      <c r="FD665" t="s">
        <v>17948</v>
      </c>
      <c r="FE665" t="s">
        <v>281</v>
      </c>
      <c r="FF665" s="1">
        <v>46153.716782407406</v>
      </c>
      <c r="FG665">
        <v>0.65</v>
      </c>
      <c r="FH665">
        <v>0</v>
      </c>
      <c r="FI665">
        <v>3</v>
      </c>
      <c r="FK665" t="s">
        <v>25809</v>
      </c>
      <c r="FL665" t="s">
        <v>26505</v>
      </c>
      <c r="FM665" t="s">
        <v>17949</v>
      </c>
    </row>
    <row r="666" spans="1:169" x14ac:dyDescent="0.3">
      <c r="A666">
        <v>0</v>
      </c>
      <c r="B666" t="s">
        <v>17917</v>
      </c>
      <c r="C666" t="s">
        <v>17916</v>
      </c>
      <c r="D666" t="s">
        <v>26506</v>
      </c>
      <c r="E666" t="s">
        <v>17918</v>
      </c>
      <c r="F666">
        <v>46157.5</v>
      </c>
      <c r="G666">
        <v>2026</v>
      </c>
      <c r="H666">
        <v>5</v>
      </c>
      <c r="I666">
        <v>15</v>
      </c>
      <c r="J666" t="s">
        <v>17919</v>
      </c>
      <c r="O666" t="s">
        <v>18135</v>
      </c>
      <c r="P666">
        <v>2026</v>
      </c>
      <c r="Q666">
        <v>5</v>
      </c>
      <c r="R666">
        <v>9</v>
      </c>
      <c r="S666" t="s">
        <v>26507</v>
      </c>
      <c r="T666" t="s">
        <v>26508</v>
      </c>
      <c r="V666" t="s">
        <v>18063</v>
      </c>
      <c r="W666" t="s">
        <v>19062</v>
      </c>
      <c r="Y666" t="s">
        <v>17916</v>
      </c>
      <c r="AB666" t="s">
        <v>251</v>
      </c>
      <c r="AC666" t="s">
        <v>18065</v>
      </c>
      <c r="AD666">
        <v>1000008216351</v>
      </c>
      <c r="AF666" t="s">
        <v>26509</v>
      </c>
      <c r="AG666" t="s">
        <v>26510</v>
      </c>
      <c r="AH666" t="s">
        <v>26511</v>
      </c>
      <c r="AI666" t="s">
        <v>26512</v>
      </c>
      <c r="AJ666" t="s">
        <v>26513</v>
      </c>
      <c r="AK666" t="s">
        <v>693</v>
      </c>
      <c r="AL666" t="s">
        <v>26510</v>
      </c>
      <c r="AN666" t="s">
        <v>26512</v>
      </c>
      <c r="AO666" t="s">
        <v>693</v>
      </c>
      <c r="AT666" t="s">
        <v>26514</v>
      </c>
      <c r="AU666" t="s">
        <v>26515</v>
      </c>
      <c r="AV666" t="s">
        <v>26516</v>
      </c>
      <c r="AW666" t="s">
        <v>230</v>
      </c>
      <c r="AX666" t="s">
        <v>230</v>
      </c>
      <c r="AY666" t="s">
        <v>380</v>
      </c>
      <c r="AZ666" t="s">
        <v>380</v>
      </c>
      <c r="BA666" t="s">
        <v>18076</v>
      </c>
      <c r="BB666" s="1">
        <v>46151.296018518522</v>
      </c>
      <c r="BC666">
        <v>2026</v>
      </c>
      <c r="BD666">
        <v>5</v>
      </c>
      <c r="BE666">
        <v>9</v>
      </c>
      <c r="BF666" t="s">
        <v>18129</v>
      </c>
      <c r="BG666" t="s">
        <v>18130</v>
      </c>
      <c r="BH666" t="s">
        <v>17936</v>
      </c>
      <c r="BJ666" t="s">
        <v>26517</v>
      </c>
      <c r="BL666" t="s">
        <v>300</v>
      </c>
      <c r="BM666" t="s">
        <v>23165</v>
      </c>
      <c r="BN666" t="s">
        <v>3306</v>
      </c>
      <c r="BO666" t="s">
        <v>23166</v>
      </c>
      <c r="BP666" t="s">
        <v>2473</v>
      </c>
      <c r="BQ666" t="s">
        <v>25475</v>
      </c>
      <c r="BR666" t="s">
        <v>2470</v>
      </c>
      <c r="BS666" t="s">
        <v>18135</v>
      </c>
      <c r="BT666">
        <v>2026</v>
      </c>
      <c r="BU666">
        <v>5</v>
      </c>
      <c r="BV666">
        <v>9</v>
      </c>
      <c r="BY666" t="s">
        <v>386</v>
      </c>
      <c r="BZ666" t="s">
        <v>18083</v>
      </c>
      <c r="CA666" s="1">
        <v>46151.29583333333</v>
      </c>
      <c r="CB666" s="2">
        <v>46152</v>
      </c>
      <c r="CC666">
        <v>10590</v>
      </c>
      <c r="CD666" t="s">
        <v>337</v>
      </c>
      <c r="CE666" t="s">
        <v>2810</v>
      </c>
      <c r="CF666" t="s">
        <v>26145</v>
      </c>
      <c r="CW666">
        <v>5178131</v>
      </c>
      <c r="CX666">
        <v>34583790</v>
      </c>
      <c r="CY666" s="1">
        <v>46151.638194444444</v>
      </c>
      <c r="CZ666">
        <v>2026</v>
      </c>
      <c r="DA666">
        <v>5</v>
      </c>
      <c r="DB666">
        <v>9</v>
      </c>
      <c r="DC666">
        <v>36</v>
      </c>
      <c r="DD666">
        <v>16</v>
      </c>
      <c r="DE666">
        <v>1497</v>
      </c>
      <c r="DF666" t="s">
        <v>26510</v>
      </c>
      <c r="DG666" t="s">
        <v>26518</v>
      </c>
      <c r="DQ666" t="s">
        <v>17918</v>
      </c>
      <c r="DR666" t="s">
        <v>693</v>
      </c>
      <c r="DS666" t="s">
        <v>693</v>
      </c>
      <c r="DT666" t="s">
        <v>693</v>
      </c>
      <c r="DV666" t="s">
        <v>693</v>
      </c>
      <c r="EA666" t="s">
        <v>693</v>
      </c>
      <c r="EB666" t="s">
        <v>693</v>
      </c>
      <c r="EP666" t="s">
        <v>24309</v>
      </c>
      <c r="EQ666" t="s">
        <v>18084</v>
      </c>
      <c r="ES666" t="s">
        <v>281</v>
      </c>
      <c r="ET666" t="s">
        <v>24310</v>
      </c>
      <c r="EU666" t="s">
        <v>17962</v>
      </c>
      <c r="EV666" t="s">
        <v>26519</v>
      </c>
      <c r="EW666" t="s">
        <v>26520</v>
      </c>
      <c r="EX666" t="s">
        <v>26521</v>
      </c>
      <c r="EY666" t="s">
        <v>26522</v>
      </c>
      <c r="EZ666" t="s">
        <v>270</v>
      </c>
      <c r="FB666" t="s">
        <v>281</v>
      </c>
      <c r="FD666" t="s">
        <v>18133</v>
      </c>
      <c r="FE666" t="s">
        <v>281</v>
      </c>
      <c r="FF666" s="1">
        <v>46151.342430555553</v>
      </c>
      <c r="FG666">
        <v>1.1100000000000001</v>
      </c>
      <c r="FH666">
        <v>0</v>
      </c>
      <c r="FI666">
        <v>7</v>
      </c>
      <c r="FK666" t="s">
        <v>25475</v>
      </c>
      <c r="FL666" t="s">
        <v>26523</v>
      </c>
      <c r="FM666" t="s">
        <v>17949</v>
      </c>
    </row>
    <row r="667" spans="1:169" x14ac:dyDescent="0.3">
      <c r="A667">
        <v>0</v>
      </c>
      <c r="B667" t="s">
        <v>17917</v>
      </c>
      <c r="C667" t="s">
        <v>17917</v>
      </c>
      <c r="D667" t="s">
        <v>21949</v>
      </c>
      <c r="E667" t="s">
        <v>17918</v>
      </c>
      <c r="F667">
        <v>46157.291666666664</v>
      </c>
      <c r="G667">
        <v>2026</v>
      </c>
      <c r="H667">
        <v>5</v>
      </c>
      <c r="I667">
        <v>15</v>
      </c>
      <c r="J667" t="s">
        <v>17963</v>
      </c>
      <c r="O667" t="s">
        <v>18135</v>
      </c>
      <c r="P667">
        <v>2026</v>
      </c>
      <c r="Q667">
        <v>5</v>
      </c>
      <c r="R667">
        <v>9</v>
      </c>
      <c r="S667" t="s">
        <v>26524</v>
      </c>
      <c r="T667" t="s">
        <v>26525</v>
      </c>
      <c r="V667" t="s">
        <v>18108</v>
      </c>
      <c r="Y667" t="s">
        <v>17916</v>
      </c>
      <c r="AB667" t="s">
        <v>251</v>
      </c>
      <c r="AC667" t="s">
        <v>18065</v>
      </c>
      <c r="AD667">
        <v>1000008217139</v>
      </c>
      <c r="AF667" t="s">
        <v>26526</v>
      </c>
      <c r="AG667" t="s">
        <v>26527</v>
      </c>
      <c r="AH667" t="s">
        <v>26528</v>
      </c>
      <c r="AI667" t="s">
        <v>26529</v>
      </c>
      <c r="AJ667" t="s">
        <v>26530</v>
      </c>
      <c r="AK667" t="s">
        <v>693</v>
      </c>
      <c r="AL667" t="s">
        <v>26527</v>
      </c>
      <c r="AN667" t="s">
        <v>26529</v>
      </c>
      <c r="AO667" t="s">
        <v>693</v>
      </c>
      <c r="AT667" t="s">
        <v>26531</v>
      </c>
      <c r="AU667" t="s">
        <v>26532</v>
      </c>
      <c r="AV667" t="s">
        <v>26533</v>
      </c>
      <c r="AW667" t="s">
        <v>230</v>
      </c>
      <c r="AX667" t="s">
        <v>230</v>
      </c>
      <c r="AY667" t="s">
        <v>380</v>
      </c>
      <c r="AZ667" t="s">
        <v>380</v>
      </c>
      <c r="BA667" t="s">
        <v>18076</v>
      </c>
      <c r="BB667" s="1">
        <v>46151.478148148148</v>
      </c>
      <c r="BC667">
        <v>2026</v>
      </c>
      <c r="BD667">
        <v>5</v>
      </c>
      <c r="BE667">
        <v>9</v>
      </c>
      <c r="BF667" t="s">
        <v>18687</v>
      </c>
      <c r="BG667" t="s">
        <v>18130</v>
      </c>
      <c r="BH667" t="s">
        <v>17936</v>
      </c>
      <c r="BJ667" t="s">
        <v>26534</v>
      </c>
      <c r="BL667" t="s">
        <v>300</v>
      </c>
      <c r="BM667" t="s">
        <v>23165</v>
      </c>
      <c r="BN667" t="s">
        <v>3306</v>
      </c>
      <c r="BO667" t="s">
        <v>23166</v>
      </c>
      <c r="BP667" t="s">
        <v>3416</v>
      </c>
      <c r="BQ667" t="s">
        <v>25809</v>
      </c>
      <c r="BR667" t="s">
        <v>26535</v>
      </c>
      <c r="BS667" t="s">
        <v>18135</v>
      </c>
      <c r="BT667">
        <v>2026</v>
      </c>
      <c r="BU667">
        <v>5</v>
      </c>
      <c r="BV667">
        <v>9</v>
      </c>
      <c r="BY667" t="s">
        <v>386</v>
      </c>
      <c r="BZ667" t="s">
        <v>18083</v>
      </c>
      <c r="CA667" s="1">
        <v>46151.477777777778</v>
      </c>
      <c r="CB667" s="2">
        <v>46152</v>
      </c>
      <c r="CC667">
        <v>11117</v>
      </c>
      <c r="CD667" t="s">
        <v>337</v>
      </c>
      <c r="CE667" t="s">
        <v>2810</v>
      </c>
      <c r="CF667" t="s">
        <v>26145</v>
      </c>
      <c r="CW667">
        <v>5182053</v>
      </c>
      <c r="CX667">
        <v>34612143</v>
      </c>
      <c r="CY667" s="1">
        <v>46155.712500000001</v>
      </c>
      <c r="CZ667">
        <v>2026</v>
      </c>
      <c r="DA667">
        <v>5</v>
      </c>
      <c r="DB667">
        <v>13</v>
      </c>
      <c r="DC667">
        <v>38</v>
      </c>
      <c r="DD667">
        <v>1</v>
      </c>
      <c r="DE667">
        <v>1089</v>
      </c>
      <c r="DF667" t="s">
        <v>26527</v>
      </c>
      <c r="DG667" t="s">
        <v>26536</v>
      </c>
      <c r="DQ667" t="s">
        <v>17918</v>
      </c>
      <c r="DR667" t="s">
        <v>693</v>
      </c>
      <c r="DS667" t="s">
        <v>693</v>
      </c>
      <c r="DT667" t="s">
        <v>693</v>
      </c>
      <c r="DV667" t="s">
        <v>693</v>
      </c>
      <c r="EA667" t="s">
        <v>693</v>
      </c>
      <c r="EB667" t="s">
        <v>693</v>
      </c>
      <c r="EP667" t="s">
        <v>24309</v>
      </c>
      <c r="EQ667" t="s">
        <v>18084</v>
      </c>
      <c r="ES667" t="s">
        <v>281</v>
      </c>
      <c r="ET667" t="s">
        <v>24310</v>
      </c>
      <c r="EU667" t="s">
        <v>17962</v>
      </c>
      <c r="EV667" t="s">
        <v>26537</v>
      </c>
      <c r="EW667" t="s">
        <v>26538</v>
      </c>
      <c r="EX667" t="s">
        <v>26539</v>
      </c>
      <c r="EY667" t="s">
        <v>26540</v>
      </c>
      <c r="EZ667" t="s">
        <v>270</v>
      </c>
      <c r="FB667" t="s">
        <v>281</v>
      </c>
      <c r="FD667" t="s">
        <v>18133</v>
      </c>
      <c r="FE667" t="s">
        <v>281</v>
      </c>
      <c r="FF667" s="1">
        <v>46151.508900462963</v>
      </c>
      <c r="FG667">
        <v>0.74</v>
      </c>
      <c r="FH667">
        <v>0</v>
      </c>
      <c r="FI667">
        <v>3</v>
      </c>
      <c r="FK667" t="s">
        <v>25809</v>
      </c>
      <c r="FL667" t="s">
        <v>26541</v>
      </c>
      <c r="FM667" t="s">
        <v>17949</v>
      </c>
    </row>
    <row r="668" spans="1:169" x14ac:dyDescent="0.3">
      <c r="A668">
        <v>0</v>
      </c>
      <c r="B668" t="s">
        <v>17916</v>
      </c>
      <c r="C668" t="s">
        <v>17917</v>
      </c>
      <c r="E668" t="s">
        <v>19037</v>
      </c>
      <c r="O668" t="s">
        <v>26542</v>
      </c>
      <c r="P668">
        <v>2026</v>
      </c>
      <c r="Q668">
        <v>4</v>
      </c>
      <c r="R668">
        <v>6</v>
      </c>
      <c r="S668" t="s">
        <v>26543</v>
      </c>
      <c r="T668" t="s">
        <v>26544</v>
      </c>
      <c r="Y668" t="s">
        <v>17916</v>
      </c>
      <c r="AB668" t="s">
        <v>251</v>
      </c>
      <c r="AC668" t="s">
        <v>17924</v>
      </c>
      <c r="AD668">
        <v>1000008129138</v>
      </c>
      <c r="AI668" t="s">
        <v>26545</v>
      </c>
      <c r="AJ668" t="s">
        <v>26546</v>
      </c>
      <c r="AK668" t="s">
        <v>693</v>
      </c>
      <c r="AN668" t="s">
        <v>26547</v>
      </c>
      <c r="AO668" t="s">
        <v>693</v>
      </c>
      <c r="AT668" t="s">
        <v>26548</v>
      </c>
      <c r="AU668" t="s">
        <v>26549</v>
      </c>
      <c r="AV668" t="s">
        <v>26550</v>
      </c>
      <c r="AW668" t="s">
        <v>230</v>
      </c>
      <c r="AX668" t="s">
        <v>230</v>
      </c>
      <c r="AY668" t="s">
        <v>17933</v>
      </c>
      <c r="AZ668" t="s">
        <v>17933</v>
      </c>
      <c r="BA668" t="s">
        <v>255</v>
      </c>
      <c r="BB668" s="1">
        <v>46118.452187499999</v>
      </c>
      <c r="BC668">
        <v>2026</v>
      </c>
      <c r="BD668">
        <v>4</v>
      </c>
      <c r="BE668">
        <v>6</v>
      </c>
      <c r="BF668" t="s">
        <v>17934</v>
      </c>
      <c r="BG668" t="s">
        <v>17935</v>
      </c>
      <c r="BH668" t="s">
        <v>17936</v>
      </c>
      <c r="BJ668" t="s">
        <v>26551</v>
      </c>
      <c r="BL668" t="s">
        <v>300</v>
      </c>
      <c r="BM668" t="s">
        <v>23165</v>
      </c>
      <c r="BN668" t="s">
        <v>3306</v>
      </c>
      <c r="BO668" t="s">
        <v>23166</v>
      </c>
      <c r="BP668" t="s">
        <v>26552</v>
      </c>
      <c r="BQ668" t="s">
        <v>25078</v>
      </c>
      <c r="BR668" t="s">
        <v>26553</v>
      </c>
      <c r="BS668" t="s">
        <v>26542</v>
      </c>
      <c r="BT668">
        <v>2026</v>
      </c>
      <c r="BU668">
        <v>4</v>
      </c>
      <c r="BV668">
        <v>6</v>
      </c>
      <c r="BZ668" t="s">
        <v>17943</v>
      </c>
      <c r="CA668" s="1">
        <v>46118.45208333333</v>
      </c>
      <c r="CB668" s="2">
        <v>46119</v>
      </c>
      <c r="CE668" t="s">
        <v>2810</v>
      </c>
      <c r="CY668" s="1"/>
      <c r="DQ668" t="s">
        <v>19037</v>
      </c>
      <c r="DS668" t="s">
        <v>693</v>
      </c>
      <c r="EP668" t="s">
        <v>24309</v>
      </c>
      <c r="EQ668" t="s">
        <v>255</v>
      </c>
      <c r="ER668" t="s">
        <v>17945</v>
      </c>
      <c r="ES668" t="s">
        <v>281</v>
      </c>
      <c r="ET668" t="s">
        <v>24310</v>
      </c>
      <c r="EU668" t="s">
        <v>17962</v>
      </c>
      <c r="EZ668" t="s">
        <v>394</v>
      </c>
      <c r="FB668" t="s">
        <v>279</v>
      </c>
      <c r="FC668" t="s">
        <v>18518</v>
      </c>
      <c r="FE668" t="s">
        <v>281</v>
      </c>
      <c r="FF668" s="1"/>
      <c r="FI668">
        <v>1</v>
      </c>
      <c r="FM668" t="s">
        <v>17949</v>
      </c>
    </row>
    <row r="669" spans="1:169" x14ac:dyDescent="0.3">
      <c r="A669">
        <v>4</v>
      </c>
      <c r="B669" t="s">
        <v>17916</v>
      </c>
      <c r="C669" t="s">
        <v>17917</v>
      </c>
      <c r="E669" t="s">
        <v>19037</v>
      </c>
      <c r="O669" t="s">
        <v>18135</v>
      </c>
      <c r="P669">
        <v>2026</v>
      </c>
      <c r="Q669">
        <v>5</v>
      </c>
      <c r="R669">
        <v>9</v>
      </c>
      <c r="S669" t="s">
        <v>26554</v>
      </c>
      <c r="T669" t="s">
        <v>26555</v>
      </c>
      <c r="V669" t="s">
        <v>18092</v>
      </c>
      <c r="Y669" t="s">
        <v>17916</v>
      </c>
      <c r="AB669" t="s">
        <v>251</v>
      </c>
      <c r="AC669" t="s">
        <v>17924</v>
      </c>
      <c r="AD669">
        <v>1000008217345</v>
      </c>
      <c r="AG669" t="s">
        <v>26556</v>
      </c>
      <c r="AI669" t="s">
        <v>26557</v>
      </c>
      <c r="AJ669" t="s">
        <v>26558</v>
      </c>
      <c r="AK669" t="s">
        <v>693</v>
      </c>
      <c r="AN669" t="s">
        <v>26559</v>
      </c>
      <c r="AO669" t="s">
        <v>693</v>
      </c>
      <c r="AT669" t="s">
        <v>26560</v>
      </c>
      <c r="AU669" t="s">
        <v>26561</v>
      </c>
      <c r="AV669" t="s">
        <v>26562</v>
      </c>
      <c r="AW669" t="s">
        <v>230</v>
      </c>
      <c r="AX669" t="s">
        <v>230</v>
      </c>
      <c r="AY669" t="s">
        <v>17933</v>
      </c>
      <c r="AZ669" t="s">
        <v>17933</v>
      </c>
      <c r="BA669" t="s">
        <v>255</v>
      </c>
      <c r="BB669" s="1">
        <v>46151.504421296297</v>
      </c>
      <c r="BC669">
        <v>2026</v>
      </c>
      <c r="BD669">
        <v>5</v>
      </c>
      <c r="BE669">
        <v>9</v>
      </c>
      <c r="BF669" t="s">
        <v>17934</v>
      </c>
      <c r="BG669" t="s">
        <v>17935</v>
      </c>
      <c r="BH669" t="s">
        <v>17936</v>
      </c>
      <c r="BI669" t="s">
        <v>18101</v>
      </c>
      <c r="BJ669" t="s">
        <v>26563</v>
      </c>
      <c r="BL669" t="s">
        <v>300</v>
      </c>
      <c r="BM669" t="s">
        <v>23165</v>
      </c>
      <c r="BN669" t="s">
        <v>3306</v>
      </c>
      <c r="BO669" t="s">
        <v>23166</v>
      </c>
      <c r="BP669" t="s">
        <v>3520</v>
      </c>
      <c r="BQ669" t="s">
        <v>25190</v>
      </c>
      <c r="BR669" t="s">
        <v>26564</v>
      </c>
      <c r="BS669" t="s">
        <v>18135</v>
      </c>
      <c r="BT669">
        <v>2026</v>
      </c>
      <c r="BU669">
        <v>5</v>
      </c>
      <c r="BV669">
        <v>9</v>
      </c>
      <c r="BY669" t="s">
        <v>693</v>
      </c>
      <c r="BZ669" t="s">
        <v>17943</v>
      </c>
      <c r="CA669" s="1">
        <v>46151.504166666666</v>
      </c>
      <c r="CB669" s="2">
        <v>46152</v>
      </c>
      <c r="CE669" t="s">
        <v>2810</v>
      </c>
      <c r="CY669" s="1"/>
      <c r="DQ669" t="s">
        <v>19037</v>
      </c>
      <c r="DS669" t="s">
        <v>693</v>
      </c>
      <c r="EP669" t="s">
        <v>24309</v>
      </c>
      <c r="EQ669" t="s">
        <v>255</v>
      </c>
      <c r="ER669" t="s">
        <v>17945</v>
      </c>
      <c r="ES669" t="s">
        <v>281</v>
      </c>
      <c r="ET669" t="s">
        <v>24310</v>
      </c>
      <c r="EU669" t="s">
        <v>17962</v>
      </c>
      <c r="EZ669" t="s">
        <v>270</v>
      </c>
      <c r="FB669" t="s">
        <v>281</v>
      </c>
      <c r="FD669" t="s">
        <v>17948</v>
      </c>
      <c r="FE669" t="s">
        <v>281</v>
      </c>
      <c r="FF669" s="1">
        <v>46151.550208333334</v>
      </c>
      <c r="FG669">
        <v>1.1000000000000001</v>
      </c>
      <c r="FH669">
        <v>0</v>
      </c>
      <c r="FI669">
        <v>1</v>
      </c>
      <c r="FM669" t="s">
        <v>17949</v>
      </c>
    </row>
    <row r="670" spans="1:169" x14ac:dyDescent="0.3">
      <c r="A670">
        <v>0</v>
      </c>
      <c r="B670" t="s">
        <v>17916</v>
      </c>
      <c r="C670" t="s">
        <v>17917</v>
      </c>
      <c r="E670" t="s">
        <v>19037</v>
      </c>
      <c r="O670" t="s">
        <v>18230</v>
      </c>
      <c r="P670">
        <v>2026</v>
      </c>
      <c r="Q670">
        <v>5</v>
      </c>
      <c r="R670">
        <v>12</v>
      </c>
      <c r="S670" t="s">
        <v>26565</v>
      </c>
      <c r="T670" t="s">
        <v>26566</v>
      </c>
      <c r="Y670" t="s">
        <v>17916</v>
      </c>
      <c r="AB670" t="s">
        <v>251</v>
      </c>
      <c r="AC670" t="s">
        <v>17924</v>
      </c>
      <c r="AD670">
        <v>1000008223071</v>
      </c>
      <c r="AI670" t="s">
        <v>26567</v>
      </c>
      <c r="AJ670" t="s">
        <v>26568</v>
      </c>
      <c r="AK670" t="s">
        <v>693</v>
      </c>
      <c r="AN670" t="s">
        <v>26567</v>
      </c>
      <c r="AO670" t="s">
        <v>693</v>
      </c>
      <c r="AT670" t="s">
        <v>26569</v>
      </c>
      <c r="AU670" t="s">
        <v>26570</v>
      </c>
      <c r="AV670" t="s">
        <v>26571</v>
      </c>
      <c r="AW670" t="s">
        <v>230</v>
      </c>
      <c r="AX670" t="s">
        <v>230</v>
      </c>
      <c r="AY670" t="s">
        <v>17933</v>
      </c>
      <c r="AZ670" t="s">
        <v>17933</v>
      </c>
      <c r="BA670" t="s">
        <v>255</v>
      </c>
      <c r="BB670" s="1">
        <v>46154.509479166663</v>
      </c>
      <c r="BC670">
        <v>2026</v>
      </c>
      <c r="BD670">
        <v>5</v>
      </c>
      <c r="BE670">
        <v>12</v>
      </c>
      <c r="BF670" t="s">
        <v>17934</v>
      </c>
      <c r="BG670" t="s">
        <v>17935</v>
      </c>
      <c r="BH670" t="s">
        <v>17936</v>
      </c>
      <c r="BJ670" t="s">
        <v>26572</v>
      </c>
      <c r="BL670" t="s">
        <v>300</v>
      </c>
      <c r="BM670" t="s">
        <v>23165</v>
      </c>
      <c r="BN670" t="s">
        <v>3306</v>
      </c>
      <c r="BO670" t="s">
        <v>23166</v>
      </c>
      <c r="BP670" t="s">
        <v>1294</v>
      </c>
      <c r="BQ670" t="s">
        <v>25190</v>
      </c>
      <c r="BR670" t="s">
        <v>26573</v>
      </c>
      <c r="BS670" t="s">
        <v>18230</v>
      </c>
      <c r="BT670">
        <v>2026</v>
      </c>
      <c r="BU670">
        <v>5</v>
      </c>
      <c r="BV670">
        <v>12</v>
      </c>
      <c r="BZ670" t="s">
        <v>17943</v>
      </c>
      <c r="CA670" s="1">
        <v>46154.509027777778</v>
      </c>
      <c r="CB670" s="2">
        <v>46155</v>
      </c>
      <c r="CE670" t="s">
        <v>2810</v>
      </c>
      <c r="CY670" s="1"/>
      <c r="DQ670" t="s">
        <v>19037</v>
      </c>
      <c r="DS670" t="s">
        <v>693</v>
      </c>
      <c r="EP670" t="s">
        <v>24309</v>
      </c>
      <c r="EQ670" t="s">
        <v>255</v>
      </c>
      <c r="ER670" t="s">
        <v>17945</v>
      </c>
      <c r="ES670" t="s">
        <v>281</v>
      </c>
      <c r="ET670" t="s">
        <v>24310</v>
      </c>
      <c r="EU670" t="s">
        <v>17962</v>
      </c>
      <c r="EZ670" t="s">
        <v>394</v>
      </c>
      <c r="FB670" t="s">
        <v>279</v>
      </c>
      <c r="FC670" t="s">
        <v>18518</v>
      </c>
      <c r="FE670" t="s">
        <v>281</v>
      </c>
      <c r="FF670" s="1"/>
      <c r="FI670">
        <v>1</v>
      </c>
      <c r="FM670" t="s">
        <v>17949</v>
      </c>
    </row>
    <row r="671" spans="1:169" x14ac:dyDescent="0.3">
      <c r="A671">
        <v>0</v>
      </c>
      <c r="B671" t="s">
        <v>17917</v>
      </c>
      <c r="C671" t="s">
        <v>17917</v>
      </c>
      <c r="D671" t="s">
        <v>26574</v>
      </c>
      <c r="E671" t="s">
        <v>19037</v>
      </c>
      <c r="O671" t="s">
        <v>26575</v>
      </c>
      <c r="P671">
        <v>2026</v>
      </c>
      <c r="Q671">
        <v>2</v>
      </c>
      <c r="R671">
        <v>24</v>
      </c>
      <c r="S671" t="s">
        <v>26576</v>
      </c>
      <c r="T671" t="s">
        <v>26577</v>
      </c>
      <c r="Y671" t="s">
        <v>17916</v>
      </c>
      <c r="AB671" t="s">
        <v>251</v>
      </c>
      <c r="AC671" t="s">
        <v>17924</v>
      </c>
      <c r="AD671">
        <v>1000008027436</v>
      </c>
      <c r="AF671" t="s">
        <v>26578</v>
      </c>
      <c r="AI671" t="s">
        <v>26579</v>
      </c>
      <c r="AJ671" t="s">
        <v>26580</v>
      </c>
      <c r="AK671" t="s">
        <v>693</v>
      </c>
      <c r="AN671" t="s">
        <v>26579</v>
      </c>
      <c r="AO671" t="s">
        <v>693</v>
      </c>
      <c r="AT671" t="s">
        <v>26581</v>
      </c>
      <c r="AU671" t="s">
        <v>26582</v>
      </c>
      <c r="AV671" t="s">
        <v>26583</v>
      </c>
      <c r="AW671" t="s">
        <v>230</v>
      </c>
      <c r="AX671" t="s">
        <v>230</v>
      </c>
      <c r="AY671" t="s">
        <v>380</v>
      </c>
      <c r="AZ671" t="s">
        <v>380</v>
      </c>
      <c r="BA671" t="s">
        <v>255</v>
      </c>
      <c r="BB671" s="1">
        <v>46077.71912037037</v>
      </c>
      <c r="BC671">
        <v>2026</v>
      </c>
      <c r="BD671">
        <v>2</v>
      </c>
      <c r="BE671">
        <v>24</v>
      </c>
      <c r="BF671" t="s">
        <v>24572</v>
      </c>
      <c r="BG671" t="s">
        <v>18130</v>
      </c>
      <c r="BH671" t="s">
        <v>17936</v>
      </c>
      <c r="BJ671" t="s">
        <v>26584</v>
      </c>
      <c r="BL671" t="s">
        <v>300</v>
      </c>
      <c r="BM671" t="s">
        <v>23165</v>
      </c>
      <c r="BN671" t="s">
        <v>3306</v>
      </c>
      <c r="BO671" t="s">
        <v>23166</v>
      </c>
      <c r="BP671" t="s">
        <v>3615</v>
      </c>
      <c r="BQ671" t="s">
        <v>24742</v>
      </c>
      <c r="BR671" t="s">
        <v>26585</v>
      </c>
      <c r="BS671" t="s">
        <v>26575</v>
      </c>
      <c r="BT671">
        <v>2026</v>
      </c>
      <c r="BU671">
        <v>2</v>
      </c>
      <c r="BV671">
        <v>24</v>
      </c>
      <c r="BZ671" t="s">
        <v>17943</v>
      </c>
      <c r="CA671" s="1">
        <v>46077.71875</v>
      </c>
      <c r="CB671" s="2">
        <v>46078</v>
      </c>
      <c r="CE671" t="s">
        <v>2810</v>
      </c>
      <c r="CY671" s="1"/>
      <c r="DQ671" t="s">
        <v>19037</v>
      </c>
      <c r="DS671" t="s">
        <v>693</v>
      </c>
      <c r="EP671" t="s">
        <v>24309</v>
      </c>
      <c r="EQ671" t="s">
        <v>255</v>
      </c>
      <c r="ER671" t="s">
        <v>17945</v>
      </c>
      <c r="ES671" t="s">
        <v>281</v>
      </c>
      <c r="ET671" t="s">
        <v>24310</v>
      </c>
      <c r="EU671" t="s">
        <v>17962</v>
      </c>
      <c r="EZ671" t="s">
        <v>394</v>
      </c>
      <c r="FB671" t="s">
        <v>279</v>
      </c>
      <c r="FC671" t="s">
        <v>18518</v>
      </c>
      <c r="FE671" t="s">
        <v>281</v>
      </c>
      <c r="FF671" s="1"/>
      <c r="FI671">
        <v>8</v>
      </c>
      <c r="FM671" t="s">
        <v>17949</v>
      </c>
    </row>
    <row r="672" spans="1:169" x14ac:dyDescent="0.3">
      <c r="A672">
        <v>0</v>
      </c>
      <c r="B672" t="s">
        <v>17917</v>
      </c>
      <c r="C672" t="s">
        <v>17917</v>
      </c>
      <c r="D672" t="s">
        <v>26586</v>
      </c>
      <c r="E672" t="s">
        <v>19037</v>
      </c>
      <c r="O672" t="s">
        <v>26587</v>
      </c>
      <c r="P672">
        <v>2026</v>
      </c>
      <c r="Q672">
        <v>3</v>
      </c>
      <c r="R672">
        <v>30</v>
      </c>
      <c r="S672" t="s">
        <v>26588</v>
      </c>
      <c r="T672" t="s">
        <v>26589</v>
      </c>
      <c r="Y672" t="s">
        <v>17916</v>
      </c>
      <c r="AB672" t="s">
        <v>251</v>
      </c>
      <c r="AC672" t="s">
        <v>18065</v>
      </c>
      <c r="AD672">
        <v>1000008116550</v>
      </c>
      <c r="AF672" t="s">
        <v>26590</v>
      </c>
      <c r="AI672" t="s">
        <v>26591</v>
      </c>
      <c r="AJ672" t="s">
        <v>26592</v>
      </c>
      <c r="AK672" t="s">
        <v>693</v>
      </c>
      <c r="AL672" t="s">
        <v>26593</v>
      </c>
      <c r="AM672" t="s">
        <v>26594</v>
      </c>
      <c r="AN672" t="s">
        <v>26591</v>
      </c>
      <c r="AO672" t="s">
        <v>693</v>
      </c>
      <c r="AR672" t="s">
        <v>26594</v>
      </c>
      <c r="AT672" t="s">
        <v>26595</v>
      </c>
      <c r="AU672" t="s">
        <v>26596</v>
      </c>
      <c r="AV672" t="s">
        <v>26597</v>
      </c>
      <c r="AW672" t="s">
        <v>230</v>
      </c>
      <c r="AX672" t="s">
        <v>230</v>
      </c>
      <c r="AY672" t="s">
        <v>380</v>
      </c>
      <c r="AZ672" t="s">
        <v>380</v>
      </c>
      <c r="BA672" t="s">
        <v>18076</v>
      </c>
      <c r="BB672" s="1">
        <v>46111.645844907405</v>
      </c>
      <c r="BC672">
        <v>2026</v>
      </c>
      <c r="BD672">
        <v>3</v>
      </c>
      <c r="BE672">
        <v>30</v>
      </c>
      <c r="BF672" t="s">
        <v>18304</v>
      </c>
      <c r="BG672" t="s">
        <v>18130</v>
      </c>
      <c r="BH672" t="s">
        <v>17936</v>
      </c>
      <c r="BJ672" t="s">
        <v>26594</v>
      </c>
      <c r="BL672" t="s">
        <v>300</v>
      </c>
      <c r="BM672" t="s">
        <v>23165</v>
      </c>
      <c r="BN672" t="s">
        <v>3306</v>
      </c>
      <c r="BO672" t="s">
        <v>23166</v>
      </c>
      <c r="BP672" t="s">
        <v>2429</v>
      </c>
      <c r="BQ672" t="s">
        <v>24842</v>
      </c>
      <c r="BR672" t="s">
        <v>26598</v>
      </c>
      <c r="BS672" t="s">
        <v>26587</v>
      </c>
      <c r="BT672">
        <v>2026</v>
      </c>
      <c r="BU672">
        <v>3</v>
      </c>
      <c r="BV672">
        <v>30</v>
      </c>
      <c r="BZ672" t="s">
        <v>18083</v>
      </c>
      <c r="CA672" s="1">
        <v>46111.645833333336</v>
      </c>
      <c r="CB672" s="2">
        <v>46112</v>
      </c>
      <c r="CE672" t="s">
        <v>2810</v>
      </c>
      <c r="CY672" s="1"/>
      <c r="DQ672" t="s">
        <v>19037</v>
      </c>
      <c r="DR672" t="s">
        <v>693</v>
      </c>
      <c r="DS672" t="s">
        <v>693</v>
      </c>
      <c r="DT672" t="s">
        <v>693</v>
      </c>
      <c r="DV672" t="s">
        <v>693</v>
      </c>
      <c r="EA672" t="s">
        <v>693</v>
      </c>
      <c r="EP672" t="s">
        <v>24309</v>
      </c>
      <c r="EQ672" t="s">
        <v>18084</v>
      </c>
      <c r="ES672" t="s">
        <v>281</v>
      </c>
      <c r="ET672" t="s">
        <v>24310</v>
      </c>
      <c r="EU672" t="s">
        <v>17962</v>
      </c>
      <c r="EZ672" t="s">
        <v>394</v>
      </c>
      <c r="FB672" t="s">
        <v>279</v>
      </c>
      <c r="FC672" t="s">
        <v>18518</v>
      </c>
      <c r="FE672" t="s">
        <v>281</v>
      </c>
      <c r="FF672" s="1"/>
      <c r="FI672">
        <v>3</v>
      </c>
      <c r="FM672" t="s">
        <v>17949</v>
      </c>
    </row>
    <row r="673" spans="1:169" x14ac:dyDescent="0.3">
      <c r="A673">
        <v>0</v>
      </c>
      <c r="B673" t="s">
        <v>17917</v>
      </c>
      <c r="C673" t="s">
        <v>17917</v>
      </c>
      <c r="D673" t="s">
        <v>26599</v>
      </c>
      <c r="E673" t="s">
        <v>19037</v>
      </c>
      <c r="O673" t="s">
        <v>26600</v>
      </c>
      <c r="P673">
        <v>2026</v>
      </c>
      <c r="Q673">
        <v>3</v>
      </c>
      <c r="R673">
        <v>14</v>
      </c>
      <c r="S673" t="s">
        <v>26601</v>
      </c>
      <c r="T673" t="s">
        <v>26602</v>
      </c>
      <c r="Y673" t="s">
        <v>17916</v>
      </c>
      <c r="AB673" t="s">
        <v>251</v>
      </c>
      <c r="AC673" t="s">
        <v>17924</v>
      </c>
      <c r="AD673">
        <v>1000008075388</v>
      </c>
      <c r="AF673" t="s">
        <v>26603</v>
      </c>
      <c r="AI673" t="s">
        <v>26604</v>
      </c>
      <c r="AJ673" t="s">
        <v>26605</v>
      </c>
      <c r="AK673" t="s">
        <v>693</v>
      </c>
      <c r="AM673" t="s">
        <v>26606</v>
      </c>
      <c r="AN673" t="s">
        <v>26604</v>
      </c>
      <c r="AO673" t="s">
        <v>693</v>
      </c>
      <c r="AR673" t="s">
        <v>26606</v>
      </c>
      <c r="AT673" t="s">
        <v>26607</v>
      </c>
      <c r="AU673" t="s">
        <v>26608</v>
      </c>
      <c r="AV673" t="s">
        <v>26609</v>
      </c>
      <c r="AW673" t="s">
        <v>230</v>
      </c>
      <c r="AX673" t="s">
        <v>230</v>
      </c>
      <c r="AY673" t="s">
        <v>380</v>
      </c>
      <c r="AZ673" t="s">
        <v>380</v>
      </c>
      <c r="BA673" t="s">
        <v>255</v>
      </c>
      <c r="BB673" s="1">
        <v>46095.409814814811</v>
      </c>
      <c r="BC673">
        <v>2026</v>
      </c>
      <c r="BD673">
        <v>3</v>
      </c>
      <c r="BE673">
        <v>14</v>
      </c>
      <c r="BF673" t="s">
        <v>24572</v>
      </c>
      <c r="BG673" t="s">
        <v>18130</v>
      </c>
      <c r="BH673" t="s">
        <v>17936</v>
      </c>
      <c r="BJ673" t="s">
        <v>26610</v>
      </c>
      <c r="BL673" t="s">
        <v>300</v>
      </c>
      <c r="BM673" t="s">
        <v>23165</v>
      </c>
      <c r="BN673" t="s">
        <v>3306</v>
      </c>
      <c r="BO673" t="s">
        <v>23166</v>
      </c>
      <c r="BP673" t="s">
        <v>3326</v>
      </c>
      <c r="BQ673" t="s">
        <v>24574</v>
      </c>
      <c r="BR673" t="s">
        <v>26611</v>
      </c>
      <c r="BS673" t="s">
        <v>26600</v>
      </c>
      <c r="BT673">
        <v>2026</v>
      </c>
      <c r="BU673">
        <v>3</v>
      </c>
      <c r="BV673">
        <v>14</v>
      </c>
      <c r="BZ673" t="s">
        <v>17943</v>
      </c>
      <c r="CA673" s="1">
        <v>46095.409722222219</v>
      </c>
      <c r="CB673" s="2">
        <v>46096</v>
      </c>
      <c r="CE673" t="s">
        <v>2810</v>
      </c>
      <c r="CY673" s="1"/>
      <c r="DQ673" t="s">
        <v>19037</v>
      </c>
      <c r="DS673" t="s">
        <v>693</v>
      </c>
      <c r="EP673" t="s">
        <v>24309</v>
      </c>
      <c r="EQ673" t="s">
        <v>255</v>
      </c>
      <c r="ER673" t="s">
        <v>17945</v>
      </c>
      <c r="ES673" t="s">
        <v>281</v>
      </c>
      <c r="ET673" t="s">
        <v>24310</v>
      </c>
      <c r="EU673" t="s">
        <v>17962</v>
      </c>
      <c r="EZ673" t="s">
        <v>394</v>
      </c>
      <c r="FB673" t="s">
        <v>279</v>
      </c>
      <c r="FC673" t="s">
        <v>18518</v>
      </c>
      <c r="FE673" t="s">
        <v>281</v>
      </c>
      <c r="FF673" s="1"/>
      <c r="FI673">
        <v>3</v>
      </c>
      <c r="FM673" t="s">
        <v>17949</v>
      </c>
    </row>
    <row r="674" spans="1:169" x14ac:dyDescent="0.3">
      <c r="A674">
        <v>0</v>
      </c>
      <c r="B674" t="s">
        <v>17917</v>
      </c>
      <c r="C674" t="s">
        <v>17917</v>
      </c>
      <c r="D674" t="s">
        <v>26612</v>
      </c>
      <c r="E674" t="s">
        <v>19037</v>
      </c>
      <c r="O674" t="s">
        <v>21525</v>
      </c>
      <c r="P674">
        <v>2026</v>
      </c>
      <c r="Q674">
        <v>5</v>
      </c>
      <c r="R674">
        <v>3</v>
      </c>
      <c r="S674" t="s">
        <v>26613</v>
      </c>
      <c r="T674" t="s">
        <v>26614</v>
      </c>
      <c r="Y674" t="s">
        <v>17916</v>
      </c>
      <c r="AB674" t="s">
        <v>251</v>
      </c>
      <c r="AC674" t="s">
        <v>17924</v>
      </c>
      <c r="AD674">
        <v>1000008200511</v>
      </c>
      <c r="AF674" t="s">
        <v>26615</v>
      </c>
      <c r="AI674" t="s">
        <v>26616</v>
      </c>
      <c r="AJ674" t="s">
        <v>26617</v>
      </c>
      <c r="AK674" t="s">
        <v>693</v>
      </c>
      <c r="AM674" t="s">
        <v>26618</v>
      </c>
      <c r="AN674" t="s">
        <v>26616</v>
      </c>
      <c r="AO674" t="s">
        <v>693</v>
      </c>
      <c r="AR674" t="s">
        <v>26618</v>
      </c>
      <c r="AT674" t="s">
        <v>26619</v>
      </c>
      <c r="AU674" t="s">
        <v>26620</v>
      </c>
      <c r="AV674" t="s">
        <v>26621</v>
      </c>
      <c r="AW674" t="s">
        <v>230</v>
      </c>
      <c r="AX674" t="s">
        <v>230</v>
      </c>
      <c r="AY674" t="s">
        <v>380</v>
      </c>
      <c r="AZ674" t="s">
        <v>380</v>
      </c>
      <c r="BA674" t="s">
        <v>255</v>
      </c>
      <c r="BB674" s="1">
        <v>46145.610289351855</v>
      </c>
      <c r="BC674">
        <v>2026</v>
      </c>
      <c r="BD674">
        <v>5</v>
      </c>
      <c r="BE674">
        <v>3</v>
      </c>
      <c r="BF674" t="s">
        <v>17934</v>
      </c>
      <c r="BG674" t="s">
        <v>18130</v>
      </c>
      <c r="BH674" t="s">
        <v>17936</v>
      </c>
      <c r="BJ674" t="s">
        <v>26618</v>
      </c>
      <c r="BL674" t="s">
        <v>300</v>
      </c>
      <c r="BM674" t="s">
        <v>23165</v>
      </c>
      <c r="BN674" t="s">
        <v>3306</v>
      </c>
      <c r="BO674" t="s">
        <v>23166</v>
      </c>
      <c r="BP674" t="s">
        <v>2268</v>
      </c>
      <c r="BQ674" t="s">
        <v>25237</v>
      </c>
      <c r="BR674" t="s">
        <v>2264</v>
      </c>
      <c r="BS674" t="s">
        <v>21525</v>
      </c>
      <c r="BT674">
        <v>2026</v>
      </c>
      <c r="BU674">
        <v>5</v>
      </c>
      <c r="BV674">
        <v>3</v>
      </c>
      <c r="BZ674" t="s">
        <v>17943</v>
      </c>
      <c r="CA674" s="1">
        <v>46145.609722222223</v>
      </c>
      <c r="CB674" s="2">
        <v>46146</v>
      </c>
      <c r="CE674" t="s">
        <v>2810</v>
      </c>
      <c r="CY674" s="1"/>
      <c r="DQ674" t="s">
        <v>19037</v>
      </c>
      <c r="DS674" t="s">
        <v>693</v>
      </c>
      <c r="EP674" t="s">
        <v>24309</v>
      </c>
      <c r="EQ674" t="s">
        <v>255</v>
      </c>
      <c r="ER674" t="s">
        <v>17945</v>
      </c>
      <c r="ES674" t="s">
        <v>281</v>
      </c>
      <c r="ET674" t="s">
        <v>24310</v>
      </c>
      <c r="EU674" t="s">
        <v>17962</v>
      </c>
      <c r="EZ674" t="s">
        <v>394</v>
      </c>
      <c r="FB674" t="s">
        <v>279</v>
      </c>
      <c r="FC674" t="s">
        <v>18518</v>
      </c>
      <c r="FE674" t="s">
        <v>281</v>
      </c>
      <c r="FF674" s="1"/>
      <c r="FI674">
        <v>3</v>
      </c>
      <c r="FM674" t="s">
        <v>17949</v>
      </c>
    </row>
    <row r="675" spans="1:169" x14ac:dyDescent="0.3">
      <c r="A675">
        <v>0</v>
      </c>
      <c r="B675" t="s">
        <v>17916</v>
      </c>
      <c r="C675" t="s">
        <v>17917</v>
      </c>
      <c r="E675" t="s">
        <v>19037</v>
      </c>
      <c r="O675" t="s">
        <v>18917</v>
      </c>
      <c r="P675">
        <v>2026</v>
      </c>
      <c r="Q675">
        <v>5</v>
      </c>
      <c r="R675">
        <v>6</v>
      </c>
      <c r="S675" t="s">
        <v>26622</v>
      </c>
      <c r="T675" t="s">
        <v>26623</v>
      </c>
      <c r="Y675" t="s">
        <v>17916</v>
      </c>
      <c r="AB675" t="s">
        <v>251</v>
      </c>
      <c r="AC675" t="s">
        <v>17924</v>
      </c>
      <c r="AD675">
        <v>1000008207876</v>
      </c>
      <c r="AF675" t="s">
        <v>26624</v>
      </c>
      <c r="AI675" t="s">
        <v>26625</v>
      </c>
      <c r="AJ675" t="s">
        <v>26626</v>
      </c>
      <c r="AK675" t="s">
        <v>693</v>
      </c>
      <c r="AN675" t="s">
        <v>26625</v>
      </c>
      <c r="AO675" t="s">
        <v>693</v>
      </c>
      <c r="AT675" t="s">
        <v>26627</v>
      </c>
      <c r="AU675" t="s">
        <v>26628</v>
      </c>
      <c r="AV675" t="s">
        <v>26629</v>
      </c>
      <c r="AW675" t="s">
        <v>230</v>
      </c>
      <c r="AX675" t="s">
        <v>230</v>
      </c>
      <c r="AY675" t="s">
        <v>380</v>
      </c>
      <c r="AZ675" t="s">
        <v>380</v>
      </c>
      <c r="BA675" t="s">
        <v>255</v>
      </c>
      <c r="BB675" s="1">
        <v>46148.498356481483</v>
      </c>
      <c r="BC675">
        <v>2026</v>
      </c>
      <c r="BD675">
        <v>5</v>
      </c>
      <c r="BE675">
        <v>6</v>
      </c>
      <c r="BF675" t="s">
        <v>17934</v>
      </c>
      <c r="BG675" t="s">
        <v>18130</v>
      </c>
      <c r="BH675" t="s">
        <v>17936</v>
      </c>
      <c r="BJ675" t="s">
        <v>26630</v>
      </c>
      <c r="BL675" t="s">
        <v>300</v>
      </c>
      <c r="BM675" t="s">
        <v>23165</v>
      </c>
      <c r="BN675" t="s">
        <v>3306</v>
      </c>
      <c r="BO675" t="s">
        <v>23166</v>
      </c>
      <c r="BP675" t="s">
        <v>3513</v>
      </c>
      <c r="BQ675" t="s">
        <v>24504</v>
      </c>
      <c r="BR675" t="s">
        <v>3617</v>
      </c>
      <c r="BS675" t="s">
        <v>18917</v>
      </c>
      <c r="BT675">
        <v>2026</v>
      </c>
      <c r="BU675">
        <v>5</v>
      </c>
      <c r="BV675">
        <v>6</v>
      </c>
      <c r="BZ675" t="s">
        <v>17943</v>
      </c>
      <c r="CA675" s="1">
        <v>46148.497916666667</v>
      </c>
      <c r="CB675" s="2">
        <v>46149</v>
      </c>
      <c r="CE675" t="s">
        <v>2810</v>
      </c>
      <c r="CY675" s="1"/>
      <c r="DQ675" t="s">
        <v>19037</v>
      </c>
      <c r="DS675" t="s">
        <v>693</v>
      </c>
      <c r="EP675" t="s">
        <v>24309</v>
      </c>
      <c r="EQ675" t="s">
        <v>255</v>
      </c>
      <c r="ER675" t="s">
        <v>17945</v>
      </c>
      <c r="ES675" t="s">
        <v>281</v>
      </c>
      <c r="ET675" t="s">
        <v>24310</v>
      </c>
      <c r="EU675" t="s">
        <v>17962</v>
      </c>
      <c r="EZ675" t="s">
        <v>394</v>
      </c>
      <c r="FB675" t="s">
        <v>279</v>
      </c>
      <c r="FC675" t="s">
        <v>18518</v>
      </c>
      <c r="FE675" t="s">
        <v>281</v>
      </c>
      <c r="FF675" s="1"/>
      <c r="FI675">
        <v>1</v>
      </c>
      <c r="FM675" t="s">
        <v>17949</v>
      </c>
    </row>
    <row r="676" spans="1:169" x14ac:dyDescent="0.3">
      <c r="A676">
        <v>1</v>
      </c>
      <c r="B676" t="s">
        <v>17916</v>
      </c>
      <c r="C676" t="s">
        <v>17917</v>
      </c>
      <c r="E676" t="s">
        <v>19037</v>
      </c>
      <c r="O676" t="s">
        <v>18000</v>
      </c>
      <c r="P676">
        <v>2026</v>
      </c>
      <c r="Q676">
        <v>5</v>
      </c>
      <c r="R676">
        <v>14</v>
      </c>
      <c r="S676" t="s">
        <v>26631</v>
      </c>
      <c r="T676" t="s">
        <v>26632</v>
      </c>
      <c r="Y676" t="s">
        <v>17917</v>
      </c>
      <c r="AB676" t="s">
        <v>251</v>
      </c>
      <c r="AC676" t="s">
        <v>17924</v>
      </c>
      <c r="AD676">
        <v>1000008228949</v>
      </c>
      <c r="AG676" t="s">
        <v>26633</v>
      </c>
      <c r="AI676" t="s">
        <v>26634</v>
      </c>
      <c r="AJ676" t="s">
        <v>26635</v>
      </c>
      <c r="AK676" t="s">
        <v>249</v>
      </c>
      <c r="AM676" t="s">
        <v>26636</v>
      </c>
      <c r="AN676" t="s">
        <v>26637</v>
      </c>
      <c r="AO676" t="s">
        <v>249</v>
      </c>
      <c r="AR676" t="s">
        <v>26636</v>
      </c>
      <c r="AT676" t="s">
        <v>26638</v>
      </c>
      <c r="AU676" t="s">
        <v>26639</v>
      </c>
      <c r="AV676" t="s">
        <v>26640</v>
      </c>
      <c r="AW676" t="s">
        <v>22016</v>
      </c>
      <c r="AX676" t="s">
        <v>22016</v>
      </c>
      <c r="AY676" t="s">
        <v>2812</v>
      </c>
      <c r="AZ676" t="s">
        <v>2812</v>
      </c>
      <c r="BA676" t="s">
        <v>255</v>
      </c>
      <c r="BB676" s="1">
        <v>46156.477638888886</v>
      </c>
      <c r="BC676">
        <v>2026</v>
      </c>
      <c r="BD676">
        <v>5</v>
      </c>
      <c r="BE676">
        <v>14</v>
      </c>
      <c r="BF676" t="s">
        <v>24123</v>
      </c>
      <c r="BG676" t="s">
        <v>22018</v>
      </c>
      <c r="BH676" t="s">
        <v>17936</v>
      </c>
      <c r="BI676" t="s">
        <v>18101</v>
      </c>
      <c r="BJ676" t="s">
        <v>26636</v>
      </c>
      <c r="BL676" t="s">
        <v>300</v>
      </c>
      <c r="BM676" t="s">
        <v>23165</v>
      </c>
      <c r="BN676" t="s">
        <v>3306</v>
      </c>
      <c r="BO676" t="s">
        <v>23166</v>
      </c>
      <c r="BP676" t="s">
        <v>26641</v>
      </c>
      <c r="BQ676" t="s">
        <v>24415</v>
      </c>
      <c r="BR676" t="s">
        <v>26642</v>
      </c>
      <c r="BS676" t="s">
        <v>18000</v>
      </c>
      <c r="BT676">
        <v>2026</v>
      </c>
      <c r="BU676">
        <v>5</v>
      </c>
      <c r="BV676">
        <v>14</v>
      </c>
      <c r="BY676" t="s">
        <v>693</v>
      </c>
      <c r="BZ676" t="s">
        <v>17943</v>
      </c>
      <c r="CA676" s="1">
        <v>46156.477083333331</v>
      </c>
      <c r="CB676" s="2">
        <v>46156</v>
      </c>
      <c r="CE676" t="s">
        <v>2810</v>
      </c>
      <c r="CY676" s="1"/>
      <c r="DQ676" t="s">
        <v>19037</v>
      </c>
      <c r="DS676" t="s">
        <v>693</v>
      </c>
      <c r="EP676" t="s">
        <v>24309</v>
      </c>
      <c r="EQ676" t="s">
        <v>255</v>
      </c>
      <c r="ER676" t="s">
        <v>17945</v>
      </c>
      <c r="ES676" t="s">
        <v>281</v>
      </c>
      <c r="ET676" t="s">
        <v>24310</v>
      </c>
      <c r="EU676" t="s">
        <v>17962</v>
      </c>
      <c r="EZ676" t="s">
        <v>270</v>
      </c>
      <c r="FB676" t="s">
        <v>281</v>
      </c>
      <c r="FD676" t="s">
        <v>17948</v>
      </c>
      <c r="FE676" t="s">
        <v>281</v>
      </c>
      <c r="FF676" s="1">
        <v>46156.75849537037</v>
      </c>
      <c r="FG676">
        <v>6.74</v>
      </c>
      <c r="FH676">
        <v>0</v>
      </c>
      <c r="FM676" t="s">
        <v>17949</v>
      </c>
    </row>
    <row r="677" spans="1:169" x14ac:dyDescent="0.3">
      <c r="A677">
        <v>1</v>
      </c>
      <c r="B677" t="s">
        <v>17916</v>
      </c>
      <c r="C677" t="s">
        <v>17917</v>
      </c>
      <c r="E677" t="s">
        <v>19037</v>
      </c>
      <c r="O677" t="s">
        <v>18000</v>
      </c>
      <c r="P677">
        <v>2026</v>
      </c>
      <c r="Q677">
        <v>5</v>
      </c>
      <c r="R677">
        <v>14</v>
      </c>
      <c r="S677" t="s">
        <v>26643</v>
      </c>
      <c r="T677" t="s">
        <v>26644</v>
      </c>
      <c r="Y677" t="s">
        <v>17916</v>
      </c>
      <c r="AB677" t="s">
        <v>251</v>
      </c>
      <c r="AC677" t="s">
        <v>17924</v>
      </c>
      <c r="AD677">
        <v>1000008228395</v>
      </c>
      <c r="AI677" t="s">
        <v>26645</v>
      </c>
      <c r="AJ677" t="s">
        <v>26646</v>
      </c>
      <c r="AK677" t="s">
        <v>693</v>
      </c>
      <c r="AN677" t="s">
        <v>26645</v>
      </c>
      <c r="AO677" t="s">
        <v>693</v>
      </c>
      <c r="AT677" t="s">
        <v>26647</v>
      </c>
      <c r="AU677" t="s">
        <v>26648</v>
      </c>
      <c r="AV677" t="s">
        <v>26649</v>
      </c>
      <c r="AW677" t="s">
        <v>230</v>
      </c>
      <c r="AX677" t="s">
        <v>230</v>
      </c>
      <c r="AY677" t="s">
        <v>380</v>
      </c>
      <c r="AZ677" t="s">
        <v>380</v>
      </c>
      <c r="BA677" t="s">
        <v>255</v>
      </c>
      <c r="BB677" s="1">
        <v>46156.404236111113</v>
      </c>
      <c r="BC677">
        <v>2026</v>
      </c>
      <c r="BD677">
        <v>5</v>
      </c>
      <c r="BE677">
        <v>14</v>
      </c>
      <c r="BF677" t="s">
        <v>18100</v>
      </c>
      <c r="BG677" t="s">
        <v>18130</v>
      </c>
      <c r="BH677" t="s">
        <v>17936</v>
      </c>
      <c r="BI677" t="s">
        <v>18101</v>
      </c>
      <c r="BJ677" t="s">
        <v>26650</v>
      </c>
      <c r="BL677" t="s">
        <v>300</v>
      </c>
      <c r="BM677" t="s">
        <v>23165</v>
      </c>
      <c r="BN677" t="s">
        <v>3306</v>
      </c>
      <c r="BO677" t="s">
        <v>23166</v>
      </c>
      <c r="BP677" t="s">
        <v>26651</v>
      </c>
      <c r="BQ677" t="s">
        <v>25976</v>
      </c>
      <c r="BR677" t="s">
        <v>26652</v>
      </c>
      <c r="BS677" t="s">
        <v>18000</v>
      </c>
      <c r="BT677">
        <v>2026</v>
      </c>
      <c r="BU677">
        <v>5</v>
      </c>
      <c r="BV677">
        <v>14</v>
      </c>
      <c r="BY677" t="s">
        <v>693</v>
      </c>
      <c r="BZ677" t="s">
        <v>17943</v>
      </c>
      <c r="CA677" s="1">
        <v>46156.404166666667</v>
      </c>
      <c r="CB677" s="2">
        <v>46156</v>
      </c>
      <c r="CE677" t="s">
        <v>2810</v>
      </c>
      <c r="CY677" s="1"/>
      <c r="DQ677" t="s">
        <v>19037</v>
      </c>
      <c r="DS677" t="s">
        <v>693</v>
      </c>
      <c r="EP677" t="s">
        <v>24309</v>
      </c>
      <c r="EQ677" t="s">
        <v>255</v>
      </c>
      <c r="ER677" t="s">
        <v>17945</v>
      </c>
      <c r="ES677" t="s">
        <v>281</v>
      </c>
      <c r="ET677" t="s">
        <v>24310</v>
      </c>
      <c r="EU677" t="s">
        <v>17962</v>
      </c>
      <c r="EZ677" t="s">
        <v>270</v>
      </c>
      <c r="FB677" t="s">
        <v>281</v>
      </c>
      <c r="FD677" t="s">
        <v>17948</v>
      </c>
      <c r="FE677" t="s">
        <v>281</v>
      </c>
      <c r="FF677" s="1">
        <v>46156.63349537037</v>
      </c>
      <c r="FG677">
        <v>5.5</v>
      </c>
      <c r="FH677">
        <v>0</v>
      </c>
      <c r="FM677" t="s">
        <v>17949</v>
      </c>
    </row>
    <row r="678" spans="1:169" x14ac:dyDescent="0.3">
      <c r="A678">
        <v>5</v>
      </c>
      <c r="B678" t="s">
        <v>17916</v>
      </c>
      <c r="C678" t="s">
        <v>17917</v>
      </c>
      <c r="E678" t="s">
        <v>19037</v>
      </c>
      <c r="O678" t="s">
        <v>18135</v>
      </c>
      <c r="P678">
        <v>2026</v>
      </c>
      <c r="Q678">
        <v>5</v>
      </c>
      <c r="R678">
        <v>9</v>
      </c>
      <c r="S678" t="s">
        <v>26653</v>
      </c>
      <c r="T678" t="s">
        <v>26654</v>
      </c>
      <c r="V678" t="s">
        <v>18870</v>
      </c>
      <c r="Y678" t="s">
        <v>17916</v>
      </c>
      <c r="AB678" t="s">
        <v>251</v>
      </c>
      <c r="AC678" t="s">
        <v>18065</v>
      </c>
      <c r="AD678">
        <v>1000008218061</v>
      </c>
      <c r="AG678" t="s">
        <v>26655</v>
      </c>
      <c r="AH678" t="s">
        <v>26656</v>
      </c>
      <c r="AI678" t="s">
        <v>26657</v>
      </c>
      <c r="AJ678" t="s">
        <v>26658</v>
      </c>
      <c r="AK678" t="s">
        <v>693</v>
      </c>
      <c r="AL678" t="s">
        <v>26655</v>
      </c>
      <c r="AN678" t="s">
        <v>26657</v>
      </c>
      <c r="AO678" t="s">
        <v>693</v>
      </c>
      <c r="AT678" t="s">
        <v>26659</v>
      </c>
      <c r="AU678" t="s">
        <v>26660</v>
      </c>
      <c r="AV678" t="s">
        <v>26661</v>
      </c>
      <c r="AW678" t="s">
        <v>230</v>
      </c>
      <c r="AX678" t="s">
        <v>230</v>
      </c>
      <c r="AY678" t="s">
        <v>380</v>
      </c>
      <c r="AZ678" t="s">
        <v>380</v>
      </c>
      <c r="BA678" t="s">
        <v>18076</v>
      </c>
      <c r="BB678" s="1">
        <v>46151.648888888885</v>
      </c>
      <c r="BC678">
        <v>2026</v>
      </c>
      <c r="BD678">
        <v>5</v>
      </c>
      <c r="BE678">
        <v>9</v>
      </c>
      <c r="BF678" t="s">
        <v>18129</v>
      </c>
      <c r="BG678" t="s">
        <v>18130</v>
      </c>
      <c r="BH678" t="s">
        <v>17936</v>
      </c>
      <c r="BI678" t="s">
        <v>18101</v>
      </c>
      <c r="BJ678" t="s">
        <v>26662</v>
      </c>
      <c r="BL678" t="s">
        <v>300</v>
      </c>
      <c r="BM678" t="s">
        <v>23165</v>
      </c>
      <c r="BN678" t="s">
        <v>3306</v>
      </c>
      <c r="BO678" t="s">
        <v>23166</v>
      </c>
      <c r="BP678" t="s">
        <v>26663</v>
      </c>
      <c r="BQ678" t="s">
        <v>24548</v>
      </c>
      <c r="BR678" t="s">
        <v>26664</v>
      </c>
      <c r="BS678" t="s">
        <v>18135</v>
      </c>
      <c r="BT678">
        <v>2026</v>
      </c>
      <c r="BU678">
        <v>5</v>
      </c>
      <c r="BV678">
        <v>9</v>
      </c>
      <c r="BY678" t="s">
        <v>386</v>
      </c>
      <c r="BZ678" t="s">
        <v>18083</v>
      </c>
      <c r="CA678" s="1">
        <v>46151.648611111108</v>
      </c>
      <c r="CB678" s="2">
        <v>46152</v>
      </c>
      <c r="CC678">
        <v>5485</v>
      </c>
      <c r="CD678" t="s">
        <v>337</v>
      </c>
      <c r="CE678" t="s">
        <v>2810</v>
      </c>
      <c r="CF678" t="s">
        <v>26145</v>
      </c>
      <c r="CW678">
        <v>5178936</v>
      </c>
      <c r="CX678">
        <v>34586923</v>
      </c>
      <c r="CY678" s="1">
        <v>46152.659722222219</v>
      </c>
      <c r="CZ678">
        <v>2026</v>
      </c>
      <c r="DA678">
        <v>5</v>
      </c>
      <c r="DB678">
        <v>10</v>
      </c>
      <c r="DC678">
        <v>8</v>
      </c>
      <c r="DD678">
        <v>16</v>
      </c>
      <c r="DE678">
        <v>1086</v>
      </c>
      <c r="DF678" t="s">
        <v>26655</v>
      </c>
      <c r="DG678" t="s">
        <v>26665</v>
      </c>
      <c r="DQ678" t="s">
        <v>19037</v>
      </c>
      <c r="DR678" t="s">
        <v>693</v>
      </c>
      <c r="DS678" t="s">
        <v>693</v>
      </c>
      <c r="DT678" t="s">
        <v>693</v>
      </c>
      <c r="DV678" t="s">
        <v>693</v>
      </c>
      <c r="EA678" t="s">
        <v>693</v>
      </c>
      <c r="EB678" t="s">
        <v>693</v>
      </c>
      <c r="EP678" t="s">
        <v>24309</v>
      </c>
      <c r="EQ678" t="s">
        <v>18084</v>
      </c>
      <c r="ES678" t="s">
        <v>281</v>
      </c>
      <c r="ET678" t="s">
        <v>24310</v>
      </c>
      <c r="EU678" t="s">
        <v>17962</v>
      </c>
      <c r="EV678" t="s">
        <v>26666</v>
      </c>
      <c r="EX678" t="s">
        <v>26667</v>
      </c>
      <c r="EY678" t="s">
        <v>26668</v>
      </c>
      <c r="EZ678" t="s">
        <v>270</v>
      </c>
      <c r="FB678" t="s">
        <v>281</v>
      </c>
      <c r="FD678" t="s">
        <v>18133</v>
      </c>
      <c r="FE678" t="s">
        <v>281</v>
      </c>
      <c r="FF678" s="1">
        <v>46151.675173611111</v>
      </c>
      <c r="FG678">
        <v>0.63</v>
      </c>
      <c r="FH678">
        <v>0</v>
      </c>
      <c r="FI678">
        <v>1</v>
      </c>
      <c r="FK678" t="s">
        <v>24548</v>
      </c>
      <c r="FL678" t="s">
        <v>26669</v>
      </c>
      <c r="FM678" t="s">
        <v>17949</v>
      </c>
    </row>
    <row r="679" spans="1:169" x14ac:dyDescent="0.3">
      <c r="A679">
        <v>1</v>
      </c>
      <c r="B679" t="s">
        <v>17916</v>
      </c>
      <c r="C679" t="s">
        <v>17917</v>
      </c>
      <c r="E679" t="s">
        <v>19037</v>
      </c>
      <c r="O679" t="s">
        <v>17964</v>
      </c>
      <c r="P679">
        <v>2026</v>
      </c>
      <c r="Q679">
        <v>5</v>
      </c>
      <c r="R679">
        <v>13</v>
      </c>
      <c r="S679" t="s">
        <v>26670</v>
      </c>
      <c r="T679" t="s">
        <v>337</v>
      </c>
      <c r="U679" t="s">
        <v>18890</v>
      </c>
      <c r="Y679" t="s">
        <v>17916</v>
      </c>
      <c r="AB679" t="s">
        <v>251</v>
      </c>
      <c r="AC679" t="s">
        <v>17924</v>
      </c>
      <c r="AD679">
        <v>1000008227212</v>
      </c>
      <c r="AI679" t="s">
        <v>26671</v>
      </c>
      <c r="AJ679" t="s">
        <v>26672</v>
      </c>
      <c r="AK679" t="s">
        <v>693</v>
      </c>
      <c r="AN679" t="s">
        <v>26673</v>
      </c>
      <c r="AO679" t="s">
        <v>693</v>
      </c>
      <c r="AT679" t="s">
        <v>26674</v>
      </c>
      <c r="AU679" t="s">
        <v>26675</v>
      </c>
      <c r="AV679" t="s">
        <v>26676</v>
      </c>
      <c r="AW679" t="s">
        <v>230</v>
      </c>
      <c r="AX679" t="s">
        <v>230</v>
      </c>
      <c r="AY679" t="s">
        <v>17933</v>
      </c>
      <c r="AZ679" t="s">
        <v>17933</v>
      </c>
      <c r="BA679" t="s">
        <v>255</v>
      </c>
      <c r="BB679" s="1">
        <v>46155.675775462965</v>
      </c>
      <c r="BC679">
        <v>2026</v>
      </c>
      <c r="BD679">
        <v>5</v>
      </c>
      <c r="BE679">
        <v>13</v>
      </c>
      <c r="BF679" t="s">
        <v>17934</v>
      </c>
      <c r="BG679" t="s">
        <v>17935</v>
      </c>
      <c r="BH679" t="s">
        <v>17936</v>
      </c>
      <c r="BI679" t="s">
        <v>19070</v>
      </c>
      <c r="BJ679" t="s">
        <v>26677</v>
      </c>
      <c r="BL679" t="s">
        <v>300</v>
      </c>
      <c r="BM679" t="s">
        <v>23165</v>
      </c>
      <c r="BN679" t="s">
        <v>3306</v>
      </c>
      <c r="BO679" t="s">
        <v>23166</v>
      </c>
      <c r="BP679" t="s">
        <v>3489</v>
      </c>
      <c r="BQ679" t="s">
        <v>25623</v>
      </c>
      <c r="BR679" t="s">
        <v>26678</v>
      </c>
      <c r="BS679" t="s">
        <v>17964</v>
      </c>
      <c r="BT679">
        <v>2026</v>
      </c>
      <c r="BU679">
        <v>5</v>
      </c>
      <c r="BV679">
        <v>13</v>
      </c>
      <c r="BY679" t="s">
        <v>693</v>
      </c>
      <c r="BZ679" t="s">
        <v>17943</v>
      </c>
      <c r="CA679" s="1">
        <v>46155.675694444442</v>
      </c>
      <c r="CB679" s="2">
        <v>46156</v>
      </c>
      <c r="CE679" t="s">
        <v>2810</v>
      </c>
      <c r="CY679" s="1"/>
      <c r="DQ679" t="s">
        <v>19037</v>
      </c>
      <c r="DS679" t="s">
        <v>693</v>
      </c>
      <c r="EP679" t="s">
        <v>24309</v>
      </c>
      <c r="EQ679" t="s">
        <v>255</v>
      </c>
      <c r="ER679" t="s">
        <v>17945</v>
      </c>
      <c r="ES679" t="s">
        <v>281</v>
      </c>
      <c r="EU679" t="s">
        <v>17962</v>
      </c>
      <c r="EZ679" t="s">
        <v>270</v>
      </c>
      <c r="FB679" t="s">
        <v>281</v>
      </c>
      <c r="FD679" t="s">
        <v>17948</v>
      </c>
      <c r="FE679" t="s">
        <v>281</v>
      </c>
      <c r="FF679" s="1">
        <v>46156.591747685183</v>
      </c>
      <c r="FG679">
        <v>21.98</v>
      </c>
      <c r="FH679">
        <v>1</v>
      </c>
      <c r="FM679" t="s">
        <v>17949</v>
      </c>
    </row>
    <row r="680" spans="1:169" x14ac:dyDescent="0.3">
      <c r="A680">
        <v>0</v>
      </c>
      <c r="B680" t="s">
        <v>17917</v>
      </c>
      <c r="C680" t="s">
        <v>17917</v>
      </c>
      <c r="D680" t="s">
        <v>26679</v>
      </c>
      <c r="E680" t="s">
        <v>19037</v>
      </c>
      <c r="F680">
        <v>46118.291666666664</v>
      </c>
      <c r="G680">
        <v>2026</v>
      </c>
      <c r="H680">
        <v>4</v>
      </c>
      <c r="I680">
        <v>6</v>
      </c>
      <c r="J680" t="s">
        <v>17963</v>
      </c>
      <c r="O680" t="s">
        <v>26680</v>
      </c>
      <c r="P680">
        <v>2026</v>
      </c>
      <c r="Q680">
        <v>3</v>
      </c>
      <c r="R680">
        <v>9</v>
      </c>
      <c r="S680" t="s">
        <v>26681</v>
      </c>
      <c r="T680" t="s">
        <v>337</v>
      </c>
      <c r="Y680" t="s">
        <v>17916</v>
      </c>
      <c r="AB680" t="s">
        <v>251</v>
      </c>
      <c r="AC680" t="s">
        <v>17924</v>
      </c>
      <c r="AD680">
        <v>1000008058909</v>
      </c>
      <c r="AI680" t="s">
        <v>26682</v>
      </c>
      <c r="AJ680" t="s">
        <v>26683</v>
      </c>
      <c r="AK680" t="s">
        <v>693</v>
      </c>
      <c r="AN680" t="s">
        <v>26682</v>
      </c>
      <c r="AO680" t="s">
        <v>693</v>
      </c>
      <c r="AT680" t="s">
        <v>26684</v>
      </c>
      <c r="AU680" t="s">
        <v>26685</v>
      </c>
      <c r="AV680" t="s">
        <v>26686</v>
      </c>
      <c r="AW680" t="s">
        <v>230</v>
      </c>
      <c r="AX680" t="s">
        <v>230</v>
      </c>
      <c r="AY680" t="s">
        <v>380</v>
      </c>
      <c r="AZ680" t="s">
        <v>380</v>
      </c>
      <c r="BA680" t="s">
        <v>255</v>
      </c>
      <c r="BB680" s="1">
        <v>46090.449687499997</v>
      </c>
      <c r="BC680">
        <v>2026</v>
      </c>
      <c r="BD680">
        <v>3</v>
      </c>
      <c r="BE680">
        <v>9</v>
      </c>
      <c r="BF680" t="s">
        <v>24110</v>
      </c>
      <c r="BG680" t="s">
        <v>18130</v>
      </c>
      <c r="BH680" t="s">
        <v>26687</v>
      </c>
      <c r="BJ680" t="s">
        <v>26688</v>
      </c>
      <c r="BL680" t="s">
        <v>300</v>
      </c>
      <c r="BM680" t="s">
        <v>23165</v>
      </c>
      <c r="BN680" t="s">
        <v>3306</v>
      </c>
      <c r="BO680" t="s">
        <v>23166</v>
      </c>
      <c r="BP680" t="s">
        <v>26689</v>
      </c>
      <c r="BQ680" t="s">
        <v>25078</v>
      </c>
      <c r="BR680" t="s">
        <v>26690</v>
      </c>
      <c r="BS680" t="s">
        <v>26680</v>
      </c>
      <c r="BT680">
        <v>2026</v>
      </c>
      <c r="BU680">
        <v>3</v>
      </c>
      <c r="BV680">
        <v>9</v>
      </c>
      <c r="BZ680" t="s">
        <v>17943</v>
      </c>
      <c r="CA680" s="1">
        <v>46090.449305555558</v>
      </c>
      <c r="CB680" s="2">
        <v>46091</v>
      </c>
      <c r="CC680">
        <v>3472</v>
      </c>
      <c r="CD680" t="s">
        <v>337</v>
      </c>
      <c r="CE680" t="s">
        <v>2810</v>
      </c>
      <c r="CW680">
        <v>5134964</v>
      </c>
      <c r="CX680">
        <v>34149208</v>
      </c>
      <c r="CY680" s="1">
        <v>46118.111226851855</v>
      </c>
      <c r="CZ680">
        <v>2026</v>
      </c>
      <c r="DA680">
        <v>4</v>
      </c>
      <c r="DB680">
        <v>6</v>
      </c>
      <c r="DC680">
        <v>0</v>
      </c>
      <c r="DD680">
        <v>0</v>
      </c>
      <c r="DE680">
        <v>1075</v>
      </c>
      <c r="DG680" t="s">
        <v>24310</v>
      </c>
      <c r="DQ680" t="s">
        <v>19037</v>
      </c>
      <c r="DS680" t="s">
        <v>693</v>
      </c>
      <c r="EP680" t="s">
        <v>24309</v>
      </c>
      <c r="EQ680" t="s">
        <v>255</v>
      </c>
      <c r="ER680" t="s">
        <v>17945</v>
      </c>
      <c r="ES680" t="s">
        <v>281</v>
      </c>
      <c r="ET680" t="s">
        <v>24310</v>
      </c>
      <c r="EU680" t="s">
        <v>17962</v>
      </c>
      <c r="EZ680" t="s">
        <v>394</v>
      </c>
      <c r="FB680" t="s">
        <v>279</v>
      </c>
      <c r="FC680" t="s">
        <v>18518</v>
      </c>
      <c r="FE680" t="s">
        <v>281</v>
      </c>
      <c r="FF680" s="1"/>
      <c r="FK680" t="s">
        <v>25078</v>
      </c>
      <c r="FL680" t="s">
        <v>18900</v>
      </c>
      <c r="FM680" t="s">
        <v>17949</v>
      </c>
    </row>
    <row r="681" spans="1:169" x14ac:dyDescent="0.3">
      <c r="A681">
        <v>5</v>
      </c>
      <c r="B681" t="s">
        <v>17917</v>
      </c>
      <c r="C681" t="s">
        <v>17917</v>
      </c>
      <c r="D681" t="s">
        <v>26691</v>
      </c>
      <c r="E681" t="s">
        <v>19037</v>
      </c>
      <c r="O681" t="s">
        <v>18089</v>
      </c>
      <c r="P681">
        <v>2026</v>
      </c>
      <c r="Q681">
        <v>5</v>
      </c>
      <c r="R681">
        <v>7</v>
      </c>
      <c r="S681" t="s">
        <v>26692</v>
      </c>
      <c r="T681" t="s">
        <v>26693</v>
      </c>
      <c r="U681" t="s">
        <v>18890</v>
      </c>
      <c r="V681" t="s">
        <v>18870</v>
      </c>
      <c r="Y681" t="s">
        <v>17916</v>
      </c>
      <c r="AB681" t="s">
        <v>251</v>
      </c>
      <c r="AC681" t="s">
        <v>19937</v>
      </c>
      <c r="AD681">
        <v>1000008212740</v>
      </c>
      <c r="AG681" t="s">
        <v>26694</v>
      </c>
      <c r="AH681" t="s">
        <v>26695</v>
      </c>
      <c r="AI681" t="s">
        <v>26696</v>
      </c>
      <c r="AJ681" t="s">
        <v>26697</v>
      </c>
      <c r="AK681" t="s">
        <v>693</v>
      </c>
      <c r="AN681" t="s">
        <v>26696</v>
      </c>
      <c r="AO681" t="s">
        <v>693</v>
      </c>
      <c r="AT681" t="s">
        <v>26698</v>
      </c>
      <c r="AU681" t="s">
        <v>26699</v>
      </c>
      <c r="AV681" t="s">
        <v>26700</v>
      </c>
      <c r="AW681" t="s">
        <v>230</v>
      </c>
      <c r="AX681" t="s">
        <v>230</v>
      </c>
      <c r="AY681" t="s">
        <v>17933</v>
      </c>
      <c r="AZ681" t="s">
        <v>17933</v>
      </c>
      <c r="BA681" t="s">
        <v>19945</v>
      </c>
      <c r="BB681" s="1">
        <v>46149.670567129629</v>
      </c>
      <c r="BC681">
        <v>2026</v>
      </c>
      <c r="BD681">
        <v>5</v>
      </c>
      <c r="BE681">
        <v>7</v>
      </c>
      <c r="BF681" t="s">
        <v>19946</v>
      </c>
      <c r="BG681" t="s">
        <v>17935</v>
      </c>
      <c r="BH681" t="s">
        <v>17936</v>
      </c>
      <c r="BI681" t="s">
        <v>18101</v>
      </c>
      <c r="BJ681" t="s">
        <v>26701</v>
      </c>
      <c r="BL681" t="s">
        <v>300</v>
      </c>
      <c r="BM681" t="s">
        <v>23165</v>
      </c>
      <c r="BN681" t="s">
        <v>3306</v>
      </c>
      <c r="BO681" t="s">
        <v>23166</v>
      </c>
      <c r="BP681" t="s">
        <v>3459</v>
      </c>
      <c r="BQ681" t="s">
        <v>25517</v>
      </c>
      <c r="BR681" t="s">
        <v>26702</v>
      </c>
      <c r="BS681" t="s">
        <v>18089</v>
      </c>
      <c r="BT681">
        <v>2026</v>
      </c>
      <c r="BU681">
        <v>5</v>
      </c>
      <c r="BV681">
        <v>7</v>
      </c>
      <c r="BY681" t="s">
        <v>249</v>
      </c>
      <c r="BZ681" t="s">
        <v>18083</v>
      </c>
      <c r="CA681" s="1">
        <v>46149.670138888891</v>
      </c>
      <c r="CB681" s="2">
        <v>46150</v>
      </c>
      <c r="CC681">
        <v>12137</v>
      </c>
      <c r="CD681" t="s">
        <v>337</v>
      </c>
      <c r="CE681" t="s">
        <v>2810</v>
      </c>
      <c r="CF681" t="s">
        <v>26145</v>
      </c>
      <c r="CW681">
        <v>5179991</v>
      </c>
      <c r="CX681">
        <v>34593609</v>
      </c>
      <c r="CY681" s="1">
        <v>46153.647222222222</v>
      </c>
      <c r="CZ681">
        <v>2026</v>
      </c>
      <c r="DA681">
        <v>5</v>
      </c>
      <c r="DB681">
        <v>11</v>
      </c>
      <c r="DC681">
        <v>3</v>
      </c>
      <c r="DD681">
        <v>32</v>
      </c>
      <c r="DE681">
        <v>1253</v>
      </c>
      <c r="DG681" t="s">
        <v>26482</v>
      </c>
      <c r="DQ681" t="s">
        <v>19037</v>
      </c>
      <c r="DR681" t="s">
        <v>693</v>
      </c>
      <c r="DS681" t="s">
        <v>693</v>
      </c>
      <c r="DT681" t="s">
        <v>693</v>
      </c>
      <c r="EA681" t="s">
        <v>693</v>
      </c>
      <c r="EB681" t="s">
        <v>693</v>
      </c>
      <c r="EP681" t="s">
        <v>24309</v>
      </c>
      <c r="EQ681" t="s">
        <v>19952</v>
      </c>
      <c r="ES681" t="s">
        <v>281</v>
      </c>
      <c r="ET681" t="s">
        <v>24310</v>
      </c>
      <c r="EU681" t="s">
        <v>17962</v>
      </c>
      <c r="EV681" t="s">
        <v>26703</v>
      </c>
      <c r="EX681" t="s">
        <v>26704</v>
      </c>
      <c r="EY681" t="s">
        <v>26705</v>
      </c>
      <c r="EZ681" t="s">
        <v>270</v>
      </c>
      <c r="FA681" t="s">
        <v>336</v>
      </c>
      <c r="FB681" t="s">
        <v>281</v>
      </c>
      <c r="FD681" t="s">
        <v>19340</v>
      </c>
      <c r="FE681" t="s">
        <v>281</v>
      </c>
      <c r="FF681" s="1">
        <v>46149.800196759257</v>
      </c>
      <c r="FG681">
        <v>3.11</v>
      </c>
      <c r="FH681">
        <v>0</v>
      </c>
      <c r="FI681">
        <v>1</v>
      </c>
      <c r="FK681" t="s">
        <v>25517</v>
      </c>
      <c r="FL681" t="s">
        <v>26706</v>
      </c>
      <c r="FM681" t="s">
        <v>17949</v>
      </c>
    </row>
    <row r="682" spans="1:169" x14ac:dyDescent="0.3">
      <c r="A682">
        <v>4</v>
      </c>
      <c r="B682" t="s">
        <v>17917</v>
      </c>
      <c r="C682" t="s">
        <v>17916</v>
      </c>
      <c r="D682" t="s">
        <v>26707</v>
      </c>
      <c r="E682" t="s">
        <v>19037</v>
      </c>
      <c r="O682" t="s">
        <v>19038</v>
      </c>
      <c r="P682">
        <v>2026</v>
      </c>
      <c r="Q682">
        <v>4</v>
      </c>
      <c r="R682">
        <v>30</v>
      </c>
      <c r="S682" t="s">
        <v>26708</v>
      </c>
      <c r="T682" t="s">
        <v>26709</v>
      </c>
      <c r="W682" t="s">
        <v>19238</v>
      </c>
      <c r="Y682" t="s">
        <v>17916</v>
      </c>
      <c r="AB682" t="s">
        <v>251</v>
      </c>
      <c r="AC682" t="s">
        <v>18065</v>
      </c>
      <c r="AD682">
        <v>1000008195310</v>
      </c>
      <c r="AG682" t="s">
        <v>26710</v>
      </c>
      <c r="AH682" t="s">
        <v>26711</v>
      </c>
      <c r="AI682" t="s">
        <v>26712</v>
      </c>
      <c r="AJ682" t="s">
        <v>26713</v>
      </c>
      <c r="AK682" t="s">
        <v>693</v>
      </c>
      <c r="AL682" t="s">
        <v>26710</v>
      </c>
      <c r="AM682" t="s">
        <v>26714</v>
      </c>
      <c r="AN682" t="s">
        <v>26712</v>
      </c>
      <c r="AO682" t="s">
        <v>693</v>
      </c>
      <c r="AP682" t="s">
        <v>26714</v>
      </c>
      <c r="AR682" t="s">
        <v>26714</v>
      </c>
      <c r="AS682" t="s">
        <v>26714</v>
      </c>
      <c r="AT682" t="s">
        <v>26715</v>
      </c>
      <c r="AU682" t="s">
        <v>26716</v>
      </c>
      <c r="AV682" t="s">
        <v>26717</v>
      </c>
      <c r="AW682" t="s">
        <v>230</v>
      </c>
      <c r="AX682" t="s">
        <v>230</v>
      </c>
      <c r="AY682" t="s">
        <v>380</v>
      </c>
      <c r="AZ682" t="s">
        <v>380</v>
      </c>
      <c r="BA682" t="s">
        <v>18076</v>
      </c>
      <c r="BB682" s="1">
        <v>46142.420381944445</v>
      </c>
      <c r="BC682">
        <v>2026</v>
      </c>
      <c r="BD682">
        <v>4</v>
      </c>
      <c r="BE682">
        <v>30</v>
      </c>
      <c r="BF682" t="s">
        <v>18129</v>
      </c>
      <c r="BG682" t="s">
        <v>18130</v>
      </c>
      <c r="BH682" t="s">
        <v>17936</v>
      </c>
      <c r="BI682" t="s">
        <v>18101</v>
      </c>
      <c r="BJ682" t="s">
        <v>26714</v>
      </c>
      <c r="BL682" t="s">
        <v>300</v>
      </c>
      <c r="BM682" t="s">
        <v>23165</v>
      </c>
      <c r="BN682" t="s">
        <v>3306</v>
      </c>
      <c r="BO682" t="s">
        <v>23166</v>
      </c>
      <c r="BP682" t="s">
        <v>3546</v>
      </c>
      <c r="BQ682" t="s">
        <v>25224</v>
      </c>
      <c r="BR682" t="s">
        <v>26718</v>
      </c>
      <c r="BS682" t="s">
        <v>19038</v>
      </c>
      <c r="BT682">
        <v>2026</v>
      </c>
      <c r="BU682">
        <v>4</v>
      </c>
      <c r="BV682">
        <v>30</v>
      </c>
      <c r="BY682" t="s">
        <v>386</v>
      </c>
      <c r="BZ682" t="s">
        <v>18083</v>
      </c>
      <c r="CA682" s="1">
        <v>46142.420138888891</v>
      </c>
      <c r="CB682" s="2">
        <v>46143</v>
      </c>
      <c r="CC682">
        <v>12352</v>
      </c>
      <c r="CD682" t="s">
        <v>337</v>
      </c>
      <c r="CE682" t="s">
        <v>2810</v>
      </c>
      <c r="CF682" t="s">
        <v>26145</v>
      </c>
      <c r="CW682">
        <v>5174707</v>
      </c>
      <c r="CX682">
        <v>34557779</v>
      </c>
      <c r="CY682" s="1">
        <v>46148.454861111109</v>
      </c>
      <c r="CZ682">
        <v>2026</v>
      </c>
      <c r="DA682">
        <v>5</v>
      </c>
      <c r="DB682">
        <v>6</v>
      </c>
      <c r="DC682">
        <v>102</v>
      </c>
      <c r="DD682">
        <v>8</v>
      </c>
      <c r="DE682">
        <v>1490</v>
      </c>
      <c r="DF682" t="s">
        <v>26710</v>
      </c>
      <c r="DG682" t="s">
        <v>26719</v>
      </c>
      <c r="DQ682" t="s">
        <v>19037</v>
      </c>
      <c r="DR682" t="s">
        <v>693</v>
      </c>
      <c r="DS682" t="s">
        <v>693</v>
      </c>
      <c r="DT682" t="s">
        <v>693</v>
      </c>
      <c r="DV682" t="s">
        <v>693</v>
      </c>
      <c r="EA682" t="s">
        <v>693</v>
      </c>
      <c r="EB682" t="s">
        <v>693</v>
      </c>
      <c r="EP682" t="s">
        <v>24309</v>
      </c>
      <c r="EQ682" t="s">
        <v>18084</v>
      </c>
      <c r="ES682" t="s">
        <v>281</v>
      </c>
      <c r="ET682" t="s">
        <v>24310</v>
      </c>
      <c r="EU682" t="s">
        <v>17962</v>
      </c>
      <c r="EV682" t="s">
        <v>26720</v>
      </c>
      <c r="EW682" t="s">
        <v>26721</v>
      </c>
      <c r="EX682" t="s">
        <v>26722</v>
      </c>
      <c r="EY682" t="s">
        <v>26723</v>
      </c>
      <c r="EZ682" t="s">
        <v>270</v>
      </c>
      <c r="FA682" t="s">
        <v>336</v>
      </c>
      <c r="FB682" t="s">
        <v>281</v>
      </c>
      <c r="FD682" t="s">
        <v>18133</v>
      </c>
      <c r="FE682" t="s">
        <v>281</v>
      </c>
      <c r="FF682" s="1">
        <v>46142.508946759262</v>
      </c>
      <c r="FG682">
        <v>2.13</v>
      </c>
      <c r="FH682">
        <v>0</v>
      </c>
      <c r="FI682">
        <v>4</v>
      </c>
      <c r="FK682" t="s">
        <v>25224</v>
      </c>
      <c r="FL682" t="s">
        <v>26724</v>
      </c>
      <c r="FM682" t="s">
        <v>17949</v>
      </c>
    </row>
    <row r="683" spans="1:169" x14ac:dyDescent="0.3">
      <c r="A683">
        <v>6</v>
      </c>
      <c r="B683" t="s">
        <v>17916</v>
      </c>
      <c r="C683" t="s">
        <v>17917</v>
      </c>
      <c r="D683" t="s">
        <v>26725</v>
      </c>
      <c r="E683" t="s">
        <v>19037</v>
      </c>
      <c r="O683" t="s">
        <v>19059</v>
      </c>
      <c r="P683">
        <v>2026</v>
      </c>
      <c r="Q683">
        <v>5</v>
      </c>
      <c r="R683">
        <v>5</v>
      </c>
      <c r="S683" t="s">
        <v>26726</v>
      </c>
      <c r="T683" t="s">
        <v>26727</v>
      </c>
      <c r="V683" t="s">
        <v>18870</v>
      </c>
      <c r="Y683" t="s">
        <v>17916</v>
      </c>
      <c r="AB683" t="s">
        <v>251</v>
      </c>
      <c r="AC683" t="s">
        <v>17924</v>
      </c>
      <c r="AD683">
        <v>1000008206615</v>
      </c>
      <c r="AI683" t="s">
        <v>26728</v>
      </c>
      <c r="AJ683" t="s">
        <v>26729</v>
      </c>
      <c r="AK683" t="s">
        <v>693</v>
      </c>
      <c r="AN683" t="s">
        <v>26728</v>
      </c>
      <c r="AO683" t="s">
        <v>693</v>
      </c>
      <c r="AT683" t="s">
        <v>26730</v>
      </c>
      <c r="AU683" t="s">
        <v>26731</v>
      </c>
      <c r="AV683" t="s">
        <v>26732</v>
      </c>
      <c r="AW683" t="s">
        <v>230</v>
      </c>
      <c r="AX683" t="s">
        <v>230</v>
      </c>
      <c r="AY683" t="s">
        <v>380</v>
      </c>
      <c r="AZ683" t="s">
        <v>380</v>
      </c>
      <c r="BA683" t="s">
        <v>255</v>
      </c>
      <c r="BB683" s="1">
        <v>46147.745879629627</v>
      </c>
      <c r="BC683">
        <v>2026</v>
      </c>
      <c r="BD683">
        <v>5</v>
      </c>
      <c r="BE683">
        <v>5</v>
      </c>
      <c r="BF683" t="s">
        <v>17934</v>
      </c>
      <c r="BG683" t="s">
        <v>18130</v>
      </c>
      <c r="BH683" t="s">
        <v>17936</v>
      </c>
      <c r="BI683" t="s">
        <v>19070</v>
      </c>
      <c r="BJ683" t="s">
        <v>26733</v>
      </c>
      <c r="BL683" t="s">
        <v>300</v>
      </c>
      <c r="BM683" t="s">
        <v>23165</v>
      </c>
      <c r="BN683" t="s">
        <v>3306</v>
      </c>
      <c r="BO683" t="s">
        <v>23166</v>
      </c>
      <c r="BP683" t="s">
        <v>26734</v>
      </c>
      <c r="BQ683" t="s">
        <v>24650</v>
      </c>
      <c r="BR683" t="s">
        <v>26735</v>
      </c>
      <c r="BS683" t="s">
        <v>19059</v>
      </c>
      <c r="BT683">
        <v>2026</v>
      </c>
      <c r="BU683">
        <v>5</v>
      </c>
      <c r="BV683">
        <v>5</v>
      </c>
      <c r="BY683" t="s">
        <v>693</v>
      </c>
      <c r="BZ683" t="s">
        <v>17943</v>
      </c>
      <c r="CA683" s="1">
        <v>46147.745833333334</v>
      </c>
      <c r="CB683" s="2">
        <v>46148</v>
      </c>
      <c r="CC683">
        <v>10462</v>
      </c>
      <c r="CD683" t="s">
        <v>337</v>
      </c>
      <c r="CE683" t="s">
        <v>2810</v>
      </c>
      <c r="CF683" t="s">
        <v>26145</v>
      </c>
      <c r="CW683">
        <v>5183354</v>
      </c>
      <c r="CX683">
        <v>34626971</v>
      </c>
      <c r="CY683" s="1">
        <v>46156.729166666664</v>
      </c>
      <c r="CZ683">
        <v>2026</v>
      </c>
      <c r="DA683">
        <v>5</v>
      </c>
      <c r="DB683">
        <v>14</v>
      </c>
      <c r="DC683">
        <v>129</v>
      </c>
      <c r="DD683">
        <v>1</v>
      </c>
      <c r="DE683">
        <v>1102</v>
      </c>
      <c r="DG683" t="s">
        <v>26736</v>
      </c>
      <c r="DQ683" t="s">
        <v>19037</v>
      </c>
      <c r="DS683" t="s">
        <v>693</v>
      </c>
      <c r="EP683" t="s">
        <v>24309</v>
      </c>
      <c r="EQ683" t="s">
        <v>255</v>
      </c>
      <c r="ER683" t="s">
        <v>17945</v>
      </c>
      <c r="ES683" t="s">
        <v>281</v>
      </c>
      <c r="ET683" t="s">
        <v>24310</v>
      </c>
      <c r="EU683" t="s">
        <v>17962</v>
      </c>
      <c r="EV683" t="s">
        <v>26737</v>
      </c>
      <c r="EX683" t="s">
        <v>26738</v>
      </c>
      <c r="EY683" t="s">
        <v>26739</v>
      </c>
      <c r="EZ683" t="s">
        <v>270</v>
      </c>
      <c r="FB683" t="s">
        <v>281</v>
      </c>
      <c r="FD683" t="s">
        <v>17948</v>
      </c>
      <c r="FE683" t="s">
        <v>281</v>
      </c>
      <c r="FF683" s="1">
        <v>46149.425127314818</v>
      </c>
      <c r="FG683">
        <v>40.299999999999997</v>
      </c>
      <c r="FH683">
        <v>2</v>
      </c>
      <c r="FI683">
        <v>3</v>
      </c>
      <c r="FK683" t="s">
        <v>24650</v>
      </c>
      <c r="FL683" t="s">
        <v>26740</v>
      </c>
      <c r="FM683" t="s">
        <v>17949</v>
      </c>
    </row>
    <row r="684" spans="1:169" x14ac:dyDescent="0.3">
      <c r="A684">
        <v>4</v>
      </c>
      <c r="B684" t="s">
        <v>17916</v>
      </c>
      <c r="C684" t="s">
        <v>17917</v>
      </c>
      <c r="E684" t="s">
        <v>19037</v>
      </c>
      <c r="O684" t="s">
        <v>18917</v>
      </c>
      <c r="P684">
        <v>2026</v>
      </c>
      <c r="Q684">
        <v>5</v>
      </c>
      <c r="R684">
        <v>6</v>
      </c>
      <c r="S684" t="s">
        <v>26741</v>
      </c>
      <c r="T684" t="s">
        <v>26742</v>
      </c>
      <c r="V684" t="s">
        <v>18108</v>
      </c>
      <c r="Y684" t="s">
        <v>17916</v>
      </c>
      <c r="AB684" t="s">
        <v>251</v>
      </c>
      <c r="AC684" t="s">
        <v>17924</v>
      </c>
      <c r="AD684">
        <v>1000008207062</v>
      </c>
      <c r="AI684" t="s">
        <v>26743</v>
      </c>
      <c r="AJ684" t="s">
        <v>26744</v>
      </c>
      <c r="AK684" t="s">
        <v>693</v>
      </c>
      <c r="AM684" t="s">
        <v>26745</v>
      </c>
      <c r="AN684" t="s">
        <v>26743</v>
      </c>
      <c r="AO684" t="s">
        <v>693</v>
      </c>
      <c r="AP684" t="s">
        <v>26746</v>
      </c>
      <c r="AR684" t="s">
        <v>26745</v>
      </c>
      <c r="AS684" t="s">
        <v>26746</v>
      </c>
      <c r="AT684" t="s">
        <v>26747</v>
      </c>
      <c r="AU684" t="s">
        <v>26748</v>
      </c>
      <c r="AV684" t="s">
        <v>26749</v>
      </c>
      <c r="AW684" t="s">
        <v>230</v>
      </c>
      <c r="AX684" t="s">
        <v>230</v>
      </c>
      <c r="AY684" t="s">
        <v>1879</v>
      </c>
      <c r="AZ684" t="s">
        <v>1879</v>
      </c>
      <c r="BA684" t="s">
        <v>255</v>
      </c>
      <c r="BB684" s="1">
        <v>46148.383692129632</v>
      </c>
      <c r="BC684">
        <v>2026</v>
      </c>
      <c r="BD684">
        <v>5</v>
      </c>
      <c r="BE684">
        <v>6</v>
      </c>
      <c r="BF684" t="s">
        <v>18100</v>
      </c>
      <c r="BG684" t="s">
        <v>17935</v>
      </c>
      <c r="BH684" t="s">
        <v>17936</v>
      </c>
      <c r="BI684" t="s">
        <v>18101</v>
      </c>
      <c r="BJ684" t="s">
        <v>26750</v>
      </c>
      <c r="BL684" t="s">
        <v>300</v>
      </c>
      <c r="BM684" t="s">
        <v>23165</v>
      </c>
      <c r="BN684" t="s">
        <v>3306</v>
      </c>
      <c r="BO684" t="s">
        <v>23166</v>
      </c>
      <c r="BP684" t="s">
        <v>3104</v>
      </c>
      <c r="BQ684" t="s">
        <v>25976</v>
      </c>
      <c r="BR684" t="s">
        <v>26751</v>
      </c>
      <c r="BS684" t="s">
        <v>18917</v>
      </c>
      <c r="BT684">
        <v>2026</v>
      </c>
      <c r="BU684">
        <v>5</v>
      </c>
      <c r="BV684">
        <v>6</v>
      </c>
      <c r="BY684" t="s">
        <v>693</v>
      </c>
      <c r="BZ684" t="s">
        <v>17943</v>
      </c>
      <c r="CA684" s="1">
        <v>46148.383333333331</v>
      </c>
      <c r="CB684" s="2">
        <v>46149</v>
      </c>
      <c r="CC684">
        <v>11550</v>
      </c>
      <c r="CD684" t="s">
        <v>337</v>
      </c>
      <c r="CE684" t="s">
        <v>2810</v>
      </c>
      <c r="CF684" t="s">
        <v>26145</v>
      </c>
      <c r="CW684">
        <v>5179732</v>
      </c>
      <c r="CX684">
        <v>34595002</v>
      </c>
      <c r="CY684" s="1">
        <v>46153.722916666666</v>
      </c>
      <c r="CZ684">
        <v>2026</v>
      </c>
      <c r="DA684">
        <v>5</v>
      </c>
      <c r="DB684">
        <v>11</v>
      </c>
      <c r="DC684">
        <v>19</v>
      </c>
      <c r="DD684">
        <v>1</v>
      </c>
      <c r="DE684">
        <v>1157</v>
      </c>
      <c r="DG684" t="s">
        <v>26752</v>
      </c>
      <c r="DQ684" t="s">
        <v>19037</v>
      </c>
      <c r="DS684" t="s">
        <v>693</v>
      </c>
      <c r="EP684" t="s">
        <v>24309</v>
      </c>
      <c r="EQ684" t="s">
        <v>255</v>
      </c>
      <c r="ER684" t="s">
        <v>17945</v>
      </c>
      <c r="ES684" t="s">
        <v>281</v>
      </c>
      <c r="ET684" t="s">
        <v>24310</v>
      </c>
      <c r="EU684" t="s">
        <v>17947</v>
      </c>
      <c r="EV684" t="s">
        <v>26753</v>
      </c>
      <c r="EW684" t="s">
        <v>26754</v>
      </c>
      <c r="EX684" t="s">
        <v>26755</v>
      </c>
      <c r="EY684" t="s">
        <v>26756</v>
      </c>
      <c r="EZ684" t="s">
        <v>270</v>
      </c>
      <c r="FB684" t="s">
        <v>281</v>
      </c>
      <c r="FD684" t="s">
        <v>17948</v>
      </c>
      <c r="FE684" t="s">
        <v>281</v>
      </c>
      <c r="FF684" s="1">
        <v>46148.425104166665</v>
      </c>
      <c r="FG684">
        <v>0.99</v>
      </c>
      <c r="FH684">
        <v>0</v>
      </c>
      <c r="FI684">
        <v>3</v>
      </c>
      <c r="FK684" t="s">
        <v>25976</v>
      </c>
      <c r="FL684" t="s">
        <v>26757</v>
      </c>
      <c r="FM684" t="s">
        <v>17949</v>
      </c>
    </row>
    <row r="685" spans="1:169" x14ac:dyDescent="0.3">
      <c r="A685">
        <v>5</v>
      </c>
      <c r="B685" t="s">
        <v>17916</v>
      </c>
      <c r="C685" t="s">
        <v>17916</v>
      </c>
      <c r="E685" t="s">
        <v>19037</v>
      </c>
      <c r="O685" t="s">
        <v>19059</v>
      </c>
      <c r="P685">
        <v>2026</v>
      </c>
      <c r="Q685">
        <v>5</v>
      </c>
      <c r="R685">
        <v>5</v>
      </c>
      <c r="S685" t="s">
        <v>26758</v>
      </c>
      <c r="T685" t="s">
        <v>26759</v>
      </c>
      <c r="W685" t="s">
        <v>19238</v>
      </c>
      <c r="Y685" t="s">
        <v>17916</v>
      </c>
      <c r="AB685" t="s">
        <v>251</v>
      </c>
      <c r="AC685" t="s">
        <v>18065</v>
      </c>
      <c r="AD685">
        <v>1000008206708</v>
      </c>
      <c r="AG685" t="s">
        <v>26760</v>
      </c>
      <c r="AH685" t="s">
        <v>26761</v>
      </c>
      <c r="AI685" t="s">
        <v>26762</v>
      </c>
      <c r="AJ685" t="s">
        <v>26763</v>
      </c>
      <c r="AK685" t="s">
        <v>693</v>
      </c>
      <c r="AL685" t="s">
        <v>26760</v>
      </c>
      <c r="AM685" t="s">
        <v>26764</v>
      </c>
      <c r="AN685" t="s">
        <v>26762</v>
      </c>
      <c r="AO685" t="s">
        <v>693</v>
      </c>
      <c r="AP685" t="s">
        <v>26765</v>
      </c>
      <c r="AR685" t="s">
        <v>26764</v>
      </c>
      <c r="AS685" t="s">
        <v>26765</v>
      </c>
      <c r="AT685" t="s">
        <v>26766</v>
      </c>
      <c r="AU685" t="s">
        <v>26767</v>
      </c>
      <c r="AV685" t="s">
        <v>26768</v>
      </c>
      <c r="AW685" t="s">
        <v>230</v>
      </c>
      <c r="AX685" t="s">
        <v>230</v>
      </c>
      <c r="AY685" t="s">
        <v>380</v>
      </c>
      <c r="AZ685" t="s">
        <v>380</v>
      </c>
      <c r="BA685" t="s">
        <v>18076</v>
      </c>
      <c r="BB685" s="1">
        <v>46147.766226851854</v>
      </c>
      <c r="BC685">
        <v>2026</v>
      </c>
      <c r="BD685">
        <v>5</v>
      </c>
      <c r="BE685">
        <v>5</v>
      </c>
      <c r="BF685" t="s">
        <v>18077</v>
      </c>
      <c r="BG685" t="s">
        <v>18130</v>
      </c>
      <c r="BH685" t="s">
        <v>17936</v>
      </c>
      <c r="BI685" t="s">
        <v>18101</v>
      </c>
      <c r="BJ685" t="s">
        <v>26769</v>
      </c>
      <c r="BL685" t="s">
        <v>300</v>
      </c>
      <c r="BM685" t="s">
        <v>23165</v>
      </c>
      <c r="BN685" t="s">
        <v>3306</v>
      </c>
      <c r="BO685" t="s">
        <v>23166</v>
      </c>
      <c r="BP685" t="s">
        <v>3573</v>
      </c>
      <c r="BQ685" t="s">
        <v>24615</v>
      </c>
      <c r="BR685" t="s">
        <v>26770</v>
      </c>
      <c r="BS685" t="s">
        <v>19059</v>
      </c>
      <c r="BT685">
        <v>2026</v>
      </c>
      <c r="BU685">
        <v>5</v>
      </c>
      <c r="BV685">
        <v>5</v>
      </c>
      <c r="BY685" t="s">
        <v>304</v>
      </c>
      <c r="BZ685" t="s">
        <v>18083</v>
      </c>
      <c r="CA685" s="1">
        <v>46147.765972222223</v>
      </c>
      <c r="CB685" s="2">
        <v>46148</v>
      </c>
      <c r="CC685">
        <v>9292</v>
      </c>
      <c r="CD685" t="s">
        <v>337</v>
      </c>
      <c r="CE685" t="s">
        <v>2810</v>
      </c>
      <c r="CF685" t="s">
        <v>26145</v>
      </c>
      <c r="CW685">
        <v>5176067</v>
      </c>
      <c r="CX685">
        <v>34565407</v>
      </c>
      <c r="CY685" s="1">
        <v>46149.400694444441</v>
      </c>
      <c r="CZ685">
        <v>2026</v>
      </c>
      <c r="DA685">
        <v>5</v>
      </c>
      <c r="DB685">
        <v>7</v>
      </c>
      <c r="DC685">
        <v>97</v>
      </c>
      <c r="DD685">
        <v>5</v>
      </c>
      <c r="DE685">
        <v>1498</v>
      </c>
      <c r="DF685" t="s">
        <v>26760</v>
      </c>
      <c r="DG685" t="s">
        <v>26406</v>
      </c>
      <c r="DQ685" t="s">
        <v>19037</v>
      </c>
      <c r="DR685" t="s">
        <v>693</v>
      </c>
      <c r="DS685" t="s">
        <v>693</v>
      </c>
      <c r="DT685" t="s">
        <v>693</v>
      </c>
      <c r="DV685" t="s">
        <v>693</v>
      </c>
      <c r="EA685" t="s">
        <v>693</v>
      </c>
      <c r="EB685" t="s">
        <v>693</v>
      </c>
      <c r="EP685" t="s">
        <v>24309</v>
      </c>
      <c r="EQ685" t="s">
        <v>18084</v>
      </c>
      <c r="ES685" t="s">
        <v>281</v>
      </c>
      <c r="ET685" t="s">
        <v>24310</v>
      </c>
      <c r="EU685" t="s">
        <v>17962</v>
      </c>
      <c r="EV685" t="s">
        <v>26771</v>
      </c>
      <c r="EX685" t="s">
        <v>26772</v>
      </c>
      <c r="EY685" t="s">
        <v>26773</v>
      </c>
      <c r="EZ685" t="s">
        <v>270</v>
      </c>
      <c r="FB685" t="s">
        <v>281</v>
      </c>
      <c r="FD685" t="s">
        <v>18087</v>
      </c>
      <c r="FE685" t="s">
        <v>281</v>
      </c>
      <c r="FF685" s="1">
        <v>46147.800034722219</v>
      </c>
      <c r="FG685">
        <v>0.81</v>
      </c>
      <c r="FH685">
        <v>0</v>
      </c>
      <c r="FI685">
        <v>1</v>
      </c>
      <c r="FK685" t="s">
        <v>24615</v>
      </c>
      <c r="FL685" t="s">
        <v>26774</v>
      </c>
      <c r="FM685" t="s">
        <v>17949</v>
      </c>
    </row>
    <row r="686" spans="1:169" x14ac:dyDescent="0.3">
      <c r="A686">
        <v>4</v>
      </c>
      <c r="B686" t="s">
        <v>17916</v>
      </c>
      <c r="C686" t="s">
        <v>17917</v>
      </c>
      <c r="E686" t="s">
        <v>19037</v>
      </c>
      <c r="O686" t="s">
        <v>18135</v>
      </c>
      <c r="P686">
        <v>2026</v>
      </c>
      <c r="Q686">
        <v>5</v>
      </c>
      <c r="R686">
        <v>9</v>
      </c>
      <c r="S686" t="s">
        <v>26775</v>
      </c>
      <c r="T686" t="s">
        <v>26776</v>
      </c>
      <c r="V686" t="s">
        <v>18870</v>
      </c>
      <c r="Y686" t="s">
        <v>17916</v>
      </c>
      <c r="AB686" t="s">
        <v>251</v>
      </c>
      <c r="AC686" t="s">
        <v>17924</v>
      </c>
      <c r="AD686">
        <v>1000008216961</v>
      </c>
      <c r="AI686" t="s">
        <v>26777</v>
      </c>
      <c r="AJ686" t="s">
        <v>26778</v>
      </c>
      <c r="AK686" t="s">
        <v>693</v>
      </c>
      <c r="AM686" t="s">
        <v>26779</v>
      </c>
      <c r="AN686" t="s">
        <v>26777</v>
      </c>
      <c r="AO686" t="s">
        <v>693</v>
      </c>
      <c r="AP686" t="s">
        <v>26780</v>
      </c>
      <c r="AR686" t="s">
        <v>26779</v>
      </c>
      <c r="AS686" t="s">
        <v>26780</v>
      </c>
      <c r="AT686" t="s">
        <v>26781</v>
      </c>
      <c r="AU686" t="s">
        <v>26782</v>
      </c>
      <c r="AV686" t="s">
        <v>26783</v>
      </c>
      <c r="AW686" t="s">
        <v>230</v>
      </c>
      <c r="AX686" t="s">
        <v>230</v>
      </c>
      <c r="AY686" t="s">
        <v>380</v>
      </c>
      <c r="AZ686" t="s">
        <v>380</v>
      </c>
      <c r="BA686" t="s">
        <v>255</v>
      </c>
      <c r="BB686" s="1">
        <v>46151.452048611114</v>
      </c>
      <c r="BC686">
        <v>2026</v>
      </c>
      <c r="BD686">
        <v>5</v>
      </c>
      <c r="BE686">
        <v>9</v>
      </c>
      <c r="BF686" t="s">
        <v>17934</v>
      </c>
      <c r="BG686" t="s">
        <v>18130</v>
      </c>
      <c r="BH686" t="s">
        <v>17936</v>
      </c>
      <c r="BI686" t="s">
        <v>18101</v>
      </c>
      <c r="BJ686" t="s">
        <v>26784</v>
      </c>
      <c r="BL686" t="s">
        <v>300</v>
      </c>
      <c r="BM686" t="s">
        <v>23165</v>
      </c>
      <c r="BN686" t="s">
        <v>3306</v>
      </c>
      <c r="BO686" t="s">
        <v>23166</v>
      </c>
      <c r="BP686" t="s">
        <v>3607</v>
      </c>
      <c r="BQ686" t="s">
        <v>24359</v>
      </c>
      <c r="BR686" t="s">
        <v>26785</v>
      </c>
      <c r="BS686" t="s">
        <v>18135</v>
      </c>
      <c r="BT686">
        <v>2026</v>
      </c>
      <c r="BU686">
        <v>5</v>
      </c>
      <c r="BV686">
        <v>9</v>
      </c>
      <c r="BY686" t="s">
        <v>693</v>
      </c>
      <c r="BZ686" t="s">
        <v>17943</v>
      </c>
      <c r="CA686" s="1">
        <v>46151.451388888891</v>
      </c>
      <c r="CB686" s="2">
        <v>46152</v>
      </c>
      <c r="CC686">
        <v>11339</v>
      </c>
      <c r="CD686" t="s">
        <v>337</v>
      </c>
      <c r="CE686" t="s">
        <v>2810</v>
      </c>
      <c r="CF686" t="s">
        <v>26145</v>
      </c>
      <c r="CW686">
        <v>5180905</v>
      </c>
      <c r="CX686">
        <v>34598856</v>
      </c>
      <c r="CY686" s="1">
        <v>46154.406944444447</v>
      </c>
      <c r="CZ686">
        <v>2026</v>
      </c>
      <c r="DA686">
        <v>5</v>
      </c>
      <c r="DB686">
        <v>12</v>
      </c>
      <c r="DC686">
        <v>13</v>
      </c>
      <c r="DD686">
        <v>8</v>
      </c>
      <c r="DE686">
        <v>1178</v>
      </c>
      <c r="DG686" t="s">
        <v>26786</v>
      </c>
      <c r="DQ686" t="s">
        <v>19037</v>
      </c>
      <c r="DS686" t="s">
        <v>693</v>
      </c>
      <c r="EP686" t="s">
        <v>24309</v>
      </c>
      <c r="EQ686" t="s">
        <v>255</v>
      </c>
      <c r="ER686" t="s">
        <v>17945</v>
      </c>
      <c r="ES686" t="s">
        <v>281</v>
      </c>
      <c r="ET686" t="s">
        <v>24310</v>
      </c>
      <c r="EU686" t="s">
        <v>17962</v>
      </c>
      <c r="EV686" t="s">
        <v>26787</v>
      </c>
      <c r="EX686" t="s">
        <v>26788</v>
      </c>
      <c r="EY686" t="s">
        <v>26789</v>
      </c>
      <c r="EZ686" t="s">
        <v>270</v>
      </c>
      <c r="FB686" t="s">
        <v>281</v>
      </c>
      <c r="FD686" t="s">
        <v>17948</v>
      </c>
      <c r="FE686" t="s">
        <v>281</v>
      </c>
      <c r="FF686" s="1">
        <v>46151.466956018521</v>
      </c>
      <c r="FG686">
        <v>0.36</v>
      </c>
      <c r="FH686">
        <v>0</v>
      </c>
      <c r="FI686">
        <v>1</v>
      </c>
      <c r="FK686" t="s">
        <v>24359</v>
      </c>
      <c r="FL686" t="s">
        <v>26790</v>
      </c>
      <c r="FM686" t="s">
        <v>17949</v>
      </c>
    </row>
    <row r="687" spans="1:169" x14ac:dyDescent="0.3">
      <c r="A687">
        <v>4</v>
      </c>
      <c r="B687" t="s">
        <v>17916</v>
      </c>
      <c r="C687" t="s">
        <v>17917</v>
      </c>
      <c r="E687" t="s">
        <v>19037</v>
      </c>
      <c r="O687" t="s">
        <v>18917</v>
      </c>
      <c r="P687">
        <v>2026</v>
      </c>
      <c r="Q687">
        <v>5</v>
      </c>
      <c r="R687">
        <v>6</v>
      </c>
      <c r="S687" t="s">
        <v>26791</v>
      </c>
      <c r="T687" t="s">
        <v>26792</v>
      </c>
      <c r="V687" t="s">
        <v>18870</v>
      </c>
      <c r="Y687" t="s">
        <v>17916</v>
      </c>
      <c r="AB687" t="s">
        <v>251</v>
      </c>
      <c r="AC687" t="s">
        <v>18065</v>
      </c>
      <c r="AD687">
        <v>1000008209635</v>
      </c>
      <c r="AG687" t="s">
        <v>26793</v>
      </c>
      <c r="AH687" t="s">
        <v>26794</v>
      </c>
      <c r="AI687" t="s">
        <v>26795</v>
      </c>
      <c r="AJ687" t="s">
        <v>26796</v>
      </c>
      <c r="AK687" t="s">
        <v>693</v>
      </c>
      <c r="AL687" t="s">
        <v>26793</v>
      </c>
      <c r="AM687" t="s">
        <v>26797</v>
      </c>
      <c r="AN687" t="s">
        <v>26795</v>
      </c>
      <c r="AO687" t="s">
        <v>693</v>
      </c>
      <c r="AP687" t="s">
        <v>26797</v>
      </c>
      <c r="AR687" t="s">
        <v>26797</v>
      </c>
      <c r="AS687" t="s">
        <v>26797</v>
      </c>
      <c r="AT687" t="s">
        <v>26798</v>
      </c>
      <c r="AU687" t="s">
        <v>26799</v>
      </c>
      <c r="AV687" t="s">
        <v>26800</v>
      </c>
      <c r="AW687" t="s">
        <v>230</v>
      </c>
      <c r="AX687" t="s">
        <v>230</v>
      </c>
      <c r="AY687" t="s">
        <v>380</v>
      </c>
      <c r="AZ687" t="s">
        <v>380</v>
      </c>
      <c r="BA687" t="s">
        <v>18076</v>
      </c>
      <c r="BB687" s="1">
        <v>46148.734826388885</v>
      </c>
      <c r="BC687">
        <v>2026</v>
      </c>
      <c r="BD687">
        <v>5</v>
      </c>
      <c r="BE687">
        <v>6</v>
      </c>
      <c r="BF687" t="s">
        <v>18288</v>
      </c>
      <c r="BG687" t="s">
        <v>18130</v>
      </c>
      <c r="BH687" t="s">
        <v>17936</v>
      </c>
      <c r="BI687" t="s">
        <v>18101</v>
      </c>
      <c r="BJ687" t="s">
        <v>26801</v>
      </c>
      <c r="BL687" t="s">
        <v>300</v>
      </c>
      <c r="BM687" t="s">
        <v>23165</v>
      </c>
      <c r="BN687" t="s">
        <v>3306</v>
      </c>
      <c r="BO687" t="s">
        <v>23166</v>
      </c>
      <c r="BP687" t="s">
        <v>3484</v>
      </c>
      <c r="BQ687" t="s">
        <v>24754</v>
      </c>
      <c r="BR687" t="s">
        <v>26802</v>
      </c>
      <c r="BS687" t="s">
        <v>18917</v>
      </c>
      <c r="BT687">
        <v>2026</v>
      </c>
      <c r="BU687">
        <v>5</v>
      </c>
      <c r="BV687">
        <v>6</v>
      </c>
      <c r="BY687" t="s">
        <v>386</v>
      </c>
      <c r="BZ687" t="s">
        <v>18083</v>
      </c>
      <c r="CA687" s="1">
        <v>46148.734722222223</v>
      </c>
      <c r="CB687" s="2">
        <v>46149</v>
      </c>
      <c r="CC687">
        <v>8370</v>
      </c>
      <c r="CD687" t="s">
        <v>337</v>
      </c>
      <c r="CE687" t="s">
        <v>2810</v>
      </c>
      <c r="CF687" t="s">
        <v>26145</v>
      </c>
      <c r="CN687" t="s">
        <v>19269</v>
      </c>
      <c r="CW687">
        <v>5177002</v>
      </c>
      <c r="CX687">
        <v>34573222</v>
      </c>
      <c r="CY687" s="1">
        <v>46150.402083333334</v>
      </c>
      <c r="CZ687">
        <v>2026</v>
      </c>
      <c r="DA687">
        <v>5</v>
      </c>
      <c r="DB687">
        <v>8</v>
      </c>
      <c r="DC687">
        <v>53</v>
      </c>
      <c r="DD687">
        <v>1</v>
      </c>
      <c r="DE687">
        <v>1500</v>
      </c>
      <c r="DF687" t="s">
        <v>26793</v>
      </c>
      <c r="DG687" t="s">
        <v>26803</v>
      </c>
      <c r="DQ687" t="s">
        <v>19037</v>
      </c>
      <c r="DR687" t="s">
        <v>693</v>
      </c>
      <c r="DS687" t="s">
        <v>693</v>
      </c>
      <c r="DT687" t="s">
        <v>693</v>
      </c>
      <c r="DV687" t="s">
        <v>693</v>
      </c>
      <c r="EA687" t="s">
        <v>693</v>
      </c>
      <c r="EB687" t="s">
        <v>693</v>
      </c>
      <c r="EP687" t="s">
        <v>24309</v>
      </c>
      <c r="EQ687" t="s">
        <v>18084</v>
      </c>
      <c r="ES687" t="s">
        <v>281</v>
      </c>
      <c r="ET687" t="s">
        <v>24310</v>
      </c>
      <c r="EU687" t="s">
        <v>17962</v>
      </c>
      <c r="EV687" t="s">
        <v>26804</v>
      </c>
      <c r="EX687" t="s">
        <v>26805</v>
      </c>
      <c r="EY687" t="s">
        <v>26806</v>
      </c>
      <c r="EZ687" t="s">
        <v>270</v>
      </c>
      <c r="FB687" t="s">
        <v>281</v>
      </c>
      <c r="FD687" t="s">
        <v>18133</v>
      </c>
      <c r="FE687" t="s">
        <v>281</v>
      </c>
      <c r="FF687" s="1">
        <v>46149.466805555552</v>
      </c>
      <c r="FG687">
        <v>17.57</v>
      </c>
      <c r="FH687">
        <v>1</v>
      </c>
      <c r="FI687">
        <v>1</v>
      </c>
      <c r="FJ687" t="s">
        <v>26807</v>
      </c>
      <c r="FK687" t="s">
        <v>24754</v>
      </c>
      <c r="FL687" t="s">
        <v>26808</v>
      </c>
      <c r="FM687" t="s">
        <v>17949</v>
      </c>
    </row>
    <row r="688" spans="1:169" x14ac:dyDescent="0.3">
      <c r="A688">
        <v>4</v>
      </c>
      <c r="B688" t="s">
        <v>17917</v>
      </c>
      <c r="C688" t="s">
        <v>17917</v>
      </c>
      <c r="D688" t="s">
        <v>21588</v>
      </c>
      <c r="E688" t="s">
        <v>19037</v>
      </c>
      <c r="O688" t="s">
        <v>18118</v>
      </c>
      <c r="P688">
        <v>2026</v>
      </c>
      <c r="Q688">
        <v>5</v>
      </c>
      <c r="R688">
        <v>8</v>
      </c>
      <c r="S688" t="s">
        <v>26809</v>
      </c>
      <c r="T688" t="s">
        <v>26810</v>
      </c>
      <c r="V688" t="s">
        <v>18870</v>
      </c>
      <c r="Y688" t="s">
        <v>17916</v>
      </c>
      <c r="AB688" t="s">
        <v>251</v>
      </c>
      <c r="AC688" t="s">
        <v>17924</v>
      </c>
      <c r="AD688">
        <v>1000008215870</v>
      </c>
      <c r="AG688" t="s">
        <v>26811</v>
      </c>
      <c r="AI688" t="s">
        <v>26812</v>
      </c>
      <c r="AJ688" t="s">
        <v>26813</v>
      </c>
      <c r="AK688" t="s">
        <v>693</v>
      </c>
      <c r="AM688" t="s">
        <v>26814</v>
      </c>
      <c r="AN688" t="s">
        <v>26812</v>
      </c>
      <c r="AO688" t="s">
        <v>693</v>
      </c>
      <c r="AR688" t="s">
        <v>26814</v>
      </c>
      <c r="AT688" t="s">
        <v>26815</v>
      </c>
      <c r="AU688" t="s">
        <v>26816</v>
      </c>
      <c r="AV688" t="s">
        <v>26817</v>
      </c>
      <c r="AW688" t="s">
        <v>230</v>
      </c>
      <c r="AX688" t="s">
        <v>230</v>
      </c>
      <c r="AY688" t="s">
        <v>380</v>
      </c>
      <c r="AZ688" t="s">
        <v>380</v>
      </c>
      <c r="BA688" t="s">
        <v>255</v>
      </c>
      <c r="BB688" s="1">
        <v>46150.70453703704</v>
      </c>
      <c r="BC688">
        <v>2026</v>
      </c>
      <c r="BD688">
        <v>5</v>
      </c>
      <c r="BE688">
        <v>8</v>
      </c>
      <c r="BF688" t="s">
        <v>17934</v>
      </c>
      <c r="BG688" t="s">
        <v>18130</v>
      </c>
      <c r="BH688" t="s">
        <v>17936</v>
      </c>
      <c r="BI688" t="s">
        <v>18101</v>
      </c>
      <c r="BJ688" t="s">
        <v>26814</v>
      </c>
      <c r="BL688" t="s">
        <v>300</v>
      </c>
      <c r="BM688" t="s">
        <v>23165</v>
      </c>
      <c r="BN688" t="s">
        <v>3306</v>
      </c>
      <c r="BO688" t="s">
        <v>23166</v>
      </c>
      <c r="BP688" t="s">
        <v>3538</v>
      </c>
      <c r="BQ688" t="s">
        <v>24334</v>
      </c>
      <c r="BR688" t="s">
        <v>26818</v>
      </c>
      <c r="BS688" t="s">
        <v>18118</v>
      </c>
      <c r="BT688">
        <v>2026</v>
      </c>
      <c r="BU688">
        <v>5</v>
      </c>
      <c r="BV688">
        <v>8</v>
      </c>
      <c r="BY688" t="s">
        <v>693</v>
      </c>
      <c r="BZ688" t="s">
        <v>17943</v>
      </c>
      <c r="CA688" s="1">
        <v>46150.70416666667</v>
      </c>
      <c r="CB688" s="2">
        <v>46151</v>
      </c>
      <c r="CC688">
        <v>12137</v>
      </c>
      <c r="CD688" t="s">
        <v>337</v>
      </c>
      <c r="CE688" t="s">
        <v>2810</v>
      </c>
      <c r="CF688" t="s">
        <v>26145</v>
      </c>
      <c r="CW688">
        <v>5182077</v>
      </c>
      <c r="CX688">
        <v>34609389</v>
      </c>
      <c r="CY688" s="1">
        <v>46155.552083333336</v>
      </c>
      <c r="CZ688">
        <v>2026</v>
      </c>
      <c r="DA688">
        <v>5</v>
      </c>
      <c r="DB688">
        <v>13</v>
      </c>
      <c r="DC688">
        <v>4</v>
      </c>
      <c r="DD688">
        <v>13</v>
      </c>
      <c r="DE688">
        <v>1108</v>
      </c>
      <c r="DG688" t="s">
        <v>26482</v>
      </c>
      <c r="DQ688" t="s">
        <v>19037</v>
      </c>
      <c r="DS688" t="s">
        <v>693</v>
      </c>
      <c r="EP688" t="s">
        <v>24309</v>
      </c>
      <c r="EQ688" t="s">
        <v>255</v>
      </c>
      <c r="ER688" t="s">
        <v>17945</v>
      </c>
      <c r="ES688" t="s">
        <v>281</v>
      </c>
      <c r="ET688" t="s">
        <v>24310</v>
      </c>
      <c r="EU688" t="s">
        <v>17962</v>
      </c>
      <c r="EV688" t="s">
        <v>26819</v>
      </c>
      <c r="EX688" t="s">
        <v>26820</v>
      </c>
      <c r="EY688" t="s">
        <v>26821</v>
      </c>
      <c r="EZ688" t="s">
        <v>270</v>
      </c>
      <c r="FA688" t="s">
        <v>336</v>
      </c>
      <c r="FB688" t="s">
        <v>281</v>
      </c>
      <c r="FD688" t="s">
        <v>17948</v>
      </c>
      <c r="FE688" t="s">
        <v>281</v>
      </c>
      <c r="FF688" s="1">
        <v>46150.717118055552</v>
      </c>
      <c r="FG688">
        <v>0.3</v>
      </c>
      <c r="FH688">
        <v>0</v>
      </c>
      <c r="FI688">
        <v>2</v>
      </c>
      <c r="FK688" t="s">
        <v>24334</v>
      </c>
      <c r="FL688" t="s">
        <v>26822</v>
      </c>
      <c r="FM688" t="s">
        <v>17949</v>
      </c>
    </row>
    <row r="689" spans="1:169" x14ac:dyDescent="0.3">
      <c r="A689">
        <v>1</v>
      </c>
      <c r="B689" t="s">
        <v>17916</v>
      </c>
      <c r="C689" t="s">
        <v>17917</v>
      </c>
      <c r="E689" t="s">
        <v>19037</v>
      </c>
      <c r="O689" t="s">
        <v>17964</v>
      </c>
      <c r="P689">
        <v>2026</v>
      </c>
      <c r="Q689">
        <v>5</v>
      </c>
      <c r="R689">
        <v>13</v>
      </c>
      <c r="S689" t="s">
        <v>26823</v>
      </c>
      <c r="T689" t="s">
        <v>26824</v>
      </c>
      <c r="V689" t="s">
        <v>18870</v>
      </c>
      <c r="Y689" t="s">
        <v>17916</v>
      </c>
      <c r="AB689" t="s">
        <v>251</v>
      </c>
      <c r="AC689" t="s">
        <v>18065</v>
      </c>
      <c r="AD689">
        <v>1000008225618</v>
      </c>
      <c r="AG689" t="s">
        <v>26825</v>
      </c>
      <c r="AH689" t="s">
        <v>26826</v>
      </c>
      <c r="AI689" t="s">
        <v>26827</v>
      </c>
      <c r="AJ689" t="s">
        <v>26828</v>
      </c>
      <c r="AK689" t="s">
        <v>693</v>
      </c>
      <c r="AL689" t="s">
        <v>26825</v>
      </c>
      <c r="AN689" t="s">
        <v>26827</v>
      </c>
      <c r="AO689" t="s">
        <v>693</v>
      </c>
      <c r="AT689" t="s">
        <v>26829</v>
      </c>
      <c r="AU689" t="s">
        <v>26830</v>
      </c>
      <c r="AV689" t="s">
        <v>26831</v>
      </c>
      <c r="AW689" t="s">
        <v>230</v>
      </c>
      <c r="AX689" t="s">
        <v>230</v>
      </c>
      <c r="AY689" t="s">
        <v>380</v>
      </c>
      <c r="AZ689" t="s">
        <v>380</v>
      </c>
      <c r="BA689" t="s">
        <v>18076</v>
      </c>
      <c r="BB689" s="1">
        <v>46155.466550925928</v>
      </c>
      <c r="BC689">
        <v>2026</v>
      </c>
      <c r="BD689">
        <v>5</v>
      </c>
      <c r="BE689">
        <v>13</v>
      </c>
      <c r="BF689" t="s">
        <v>18129</v>
      </c>
      <c r="BG689" t="s">
        <v>18130</v>
      </c>
      <c r="BH689" t="s">
        <v>17936</v>
      </c>
      <c r="BI689" t="s">
        <v>18101</v>
      </c>
      <c r="BJ689" t="s">
        <v>26832</v>
      </c>
      <c r="BL689" t="s">
        <v>300</v>
      </c>
      <c r="BM689" t="s">
        <v>23165</v>
      </c>
      <c r="BN689" t="s">
        <v>3306</v>
      </c>
      <c r="BO689" t="s">
        <v>23166</v>
      </c>
      <c r="BP689" t="s">
        <v>26833</v>
      </c>
      <c r="BQ689" t="s">
        <v>24426</v>
      </c>
      <c r="BR689" t="s">
        <v>26834</v>
      </c>
      <c r="BS689" t="s">
        <v>17964</v>
      </c>
      <c r="BT689">
        <v>2026</v>
      </c>
      <c r="BU689">
        <v>5</v>
      </c>
      <c r="BV689">
        <v>13</v>
      </c>
      <c r="BY689" t="s">
        <v>386</v>
      </c>
      <c r="BZ689" t="s">
        <v>18083</v>
      </c>
      <c r="CA689" s="1">
        <v>46155.46597222222</v>
      </c>
      <c r="CB689" s="2">
        <v>46155</v>
      </c>
      <c r="CC689">
        <v>12137</v>
      </c>
      <c r="CD689" t="s">
        <v>337</v>
      </c>
      <c r="CE689" t="s">
        <v>2810</v>
      </c>
      <c r="CF689" t="s">
        <v>26145</v>
      </c>
      <c r="CW689">
        <v>5183183</v>
      </c>
      <c r="CX689">
        <v>34617483</v>
      </c>
      <c r="CY689" s="1">
        <v>46156.52847222222</v>
      </c>
      <c r="CZ689">
        <v>2026</v>
      </c>
      <c r="DA689">
        <v>5</v>
      </c>
      <c r="DB689">
        <v>14</v>
      </c>
      <c r="DC689">
        <v>10</v>
      </c>
      <c r="DD689">
        <v>11</v>
      </c>
      <c r="DE689">
        <v>1103</v>
      </c>
      <c r="DF689" t="s">
        <v>26825</v>
      </c>
      <c r="DG689" t="s">
        <v>26482</v>
      </c>
      <c r="DQ689" t="s">
        <v>19037</v>
      </c>
      <c r="DR689" t="s">
        <v>693</v>
      </c>
      <c r="DS689" t="s">
        <v>693</v>
      </c>
      <c r="DT689" t="s">
        <v>693</v>
      </c>
      <c r="DV689" t="s">
        <v>693</v>
      </c>
      <c r="EA689" t="s">
        <v>693</v>
      </c>
      <c r="EB689" t="s">
        <v>693</v>
      </c>
      <c r="EP689" t="s">
        <v>24309</v>
      </c>
      <c r="EQ689" t="s">
        <v>18084</v>
      </c>
      <c r="ES689" t="s">
        <v>281</v>
      </c>
      <c r="ET689" t="s">
        <v>24310</v>
      </c>
      <c r="EU689" t="s">
        <v>17962</v>
      </c>
      <c r="EV689" t="s">
        <v>26835</v>
      </c>
      <c r="EX689" t="s">
        <v>26836</v>
      </c>
      <c r="EY689" t="s">
        <v>26837</v>
      </c>
      <c r="EZ689" t="s">
        <v>270</v>
      </c>
      <c r="FB689" t="s">
        <v>281</v>
      </c>
      <c r="FD689" t="s">
        <v>18133</v>
      </c>
      <c r="FE689" t="s">
        <v>281</v>
      </c>
      <c r="FF689" s="1">
        <v>46155.508437500001</v>
      </c>
      <c r="FG689">
        <v>1.01</v>
      </c>
      <c r="FH689">
        <v>0</v>
      </c>
      <c r="FI689">
        <v>1</v>
      </c>
      <c r="FK689" t="s">
        <v>24426</v>
      </c>
      <c r="FL689" t="s">
        <v>26838</v>
      </c>
      <c r="FM689" t="s">
        <v>17949</v>
      </c>
    </row>
    <row r="690" spans="1:169" x14ac:dyDescent="0.3">
      <c r="A690">
        <v>1</v>
      </c>
      <c r="B690" t="s">
        <v>17916</v>
      </c>
      <c r="C690" t="s">
        <v>17917</v>
      </c>
      <c r="E690" t="s">
        <v>19037</v>
      </c>
      <c r="O690" t="s">
        <v>17964</v>
      </c>
      <c r="P690">
        <v>2026</v>
      </c>
      <c r="Q690">
        <v>5</v>
      </c>
      <c r="R690">
        <v>13</v>
      </c>
      <c r="S690" t="s">
        <v>26839</v>
      </c>
      <c r="T690" t="s">
        <v>26840</v>
      </c>
      <c r="V690" t="s">
        <v>18870</v>
      </c>
      <c r="Y690" t="s">
        <v>17916</v>
      </c>
      <c r="AB690" t="s">
        <v>251</v>
      </c>
      <c r="AC690" t="s">
        <v>17924</v>
      </c>
      <c r="AD690">
        <v>1000008226154</v>
      </c>
      <c r="AI690" t="s">
        <v>26841</v>
      </c>
      <c r="AJ690" t="s">
        <v>26842</v>
      </c>
      <c r="AK690" t="s">
        <v>693</v>
      </c>
      <c r="AM690" t="s">
        <v>26843</v>
      </c>
      <c r="AN690" t="s">
        <v>26841</v>
      </c>
      <c r="AO690" t="s">
        <v>693</v>
      </c>
      <c r="AP690" t="s">
        <v>26844</v>
      </c>
      <c r="AR690" t="s">
        <v>26843</v>
      </c>
      <c r="AS690" t="s">
        <v>26844</v>
      </c>
      <c r="AT690" t="s">
        <v>26845</v>
      </c>
      <c r="AU690" t="s">
        <v>26846</v>
      </c>
      <c r="AV690" t="s">
        <v>26847</v>
      </c>
      <c r="AW690" t="s">
        <v>230</v>
      </c>
      <c r="AX690" t="s">
        <v>230</v>
      </c>
      <c r="AY690" t="s">
        <v>2234</v>
      </c>
      <c r="AZ690" t="s">
        <v>2234</v>
      </c>
      <c r="BA690" t="s">
        <v>255</v>
      </c>
      <c r="BB690" s="1">
        <v>46155.530810185184</v>
      </c>
      <c r="BC690">
        <v>2026</v>
      </c>
      <c r="BD690">
        <v>5</v>
      </c>
      <c r="BE690">
        <v>13</v>
      </c>
      <c r="BF690" t="s">
        <v>18100</v>
      </c>
      <c r="BG690" t="s">
        <v>17935</v>
      </c>
      <c r="BH690" t="s">
        <v>17936</v>
      </c>
      <c r="BI690" t="s">
        <v>18101</v>
      </c>
      <c r="BJ690" t="s">
        <v>26848</v>
      </c>
      <c r="BL690" t="s">
        <v>300</v>
      </c>
      <c r="BM690" t="s">
        <v>23165</v>
      </c>
      <c r="BN690" t="s">
        <v>3306</v>
      </c>
      <c r="BO690" t="s">
        <v>23166</v>
      </c>
      <c r="BP690" t="s">
        <v>3579</v>
      </c>
      <c r="BQ690" t="s">
        <v>25809</v>
      </c>
      <c r="BR690" t="s">
        <v>26849</v>
      </c>
      <c r="BS690" t="s">
        <v>17964</v>
      </c>
      <c r="BT690">
        <v>2026</v>
      </c>
      <c r="BU690">
        <v>5</v>
      </c>
      <c r="BV690">
        <v>13</v>
      </c>
      <c r="BY690" t="s">
        <v>693</v>
      </c>
      <c r="BZ690" t="s">
        <v>17943</v>
      </c>
      <c r="CA690" s="1">
        <v>46155.530555555553</v>
      </c>
      <c r="CB690" s="2">
        <v>46156</v>
      </c>
      <c r="CC690">
        <v>9117</v>
      </c>
      <c r="CD690" t="s">
        <v>337</v>
      </c>
      <c r="CE690" t="s">
        <v>2810</v>
      </c>
      <c r="CF690" t="s">
        <v>26145</v>
      </c>
      <c r="CW690">
        <v>5183137</v>
      </c>
      <c r="CX690">
        <v>34616725</v>
      </c>
      <c r="CY690" s="1">
        <v>46156.329861111109</v>
      </c>
      <c r="CZ690">
        <v>2026</v>
      </c>
      <c r="DA690">
        <v>5</v>
      </c>
      <c r="DB690">
        <v>14</v>
      </c>
      <c r="DC690">
        <v>225</v>
      </c>
      <c r="DD690">
        <v>10</v>
      </c>
      <c r="DE690">
        <v>1089</v>
      </c>
      <c r="DG690" t="s">
        <v>26850</v>
      </c>
      <c r="DQ690" t="s">
        <v>19037</v>
      </c>
      <c r="DS690" t="s">
        <v>693</v>
      </c>
      <c r="EP690" t="s">
        <v>24309</v>
      </c>
      <c r="EQ690" t="s">
        <v>255</v>
      </c>
      <c r="ER690" t="s">
        <v>17945</v>
      </c>
      <c r="ES690" t="s">
        <v>281</v>
      </c>
      <c r="ET690" t="s">
        <v>24310</v>
      </c>
      <c r="EU690" t="s">
        <v>17962</v>
      </c>
      <c r="EV690" t="s">
        <v>26851</v>
      </c>
      <c r="EX690" t="s">
        <v>26852</v>
      </c>
      <c r="EY690" t="s">
        <v>26853</v>
      </c>
      <c r="EZ690" t="s">
        <v>270</v>
      </c>
      <c r="FB690" t="s">
        <v>281</v>
      </c>
      <c r="FD690" t="s">
        <v>17948</v>
      </c>
      <c r="FE690" t="s">
        <v>281</v>
      </c>
      <c r="FF690" s="1">
        <v>46155.550127314818</v>
      </c>
      <c r="FG690">
        <v>0.46</v>
      </c>
      <c r="FH690">
        <v>0</v>
      </c>
      <c r="FI690">
        <v>1</v>
      </c>
      <c r="FK690" t="s">
        <v>25809</v>
      </c>
      <c r="FL690" t="s">
        <v>26854</v>
      </c>
      <c r="FM690" t="s">
        <v>17949</v>
      </c>
    </row>
    <row r="691" spans="1:169" x14ac:dyDescent="0.3">
      <c r="A691">
        <v>1</v>
      </c>
      <c r="B691" t="s">
        <v>17917</v>
      </c>
      <c r="C691" t="s">
        <v>17917</v>
      </c>
      <c r="D691" t="s">
        <v>26855</v>
      </c>
      <c r="E691" t="s">
        <v>19037</v>
      </c>
      <c r="O691" t="s">
        <v>17964</v>
      </c>
      <c r="P691">
        <v>2026</v>
      </c>
      <c r="Q691">
        <v>5</v>
      </c>
      <c r="R691">
        <v>13</v>
      </c>
      <c r="S691" t="s">
        <v>26856</v>
      </c>
      <c r="T691" t="s">
        <v>26857</v>
      </c>
      <c r="V691" t="s">
        <v>18870</v>
      </c>
      <c r="W691" t="s">
        <v>2841</v>
      </c>
      <c r="Y691" t="s">
        <v>17916</v>
      </c>
      <c r="AB691" t="s">
        <v>251</v>
      </c>
      <c r="AC691" t="s">
        <v>18065</v>
      </c>
      <c r="AD691">
        <v>1000008227454</v>
      </c>
      <c r="AG691" t="s">
        <v>26858</v>
      </c>
      <c r="AH691" t="s">
        <v>26859</v>
      </c>
      <c r="AI691" t="s">
        <v>26860</v>
      </c>
      <c r="AJ691" t="s">
        <v>26861</v>
      </c>
      <c r="AK691" t="s">
        <v>693</v>
      </c>
      <c r="AL691" t="s">
        <v>26858</v>
      </c>
      <c r="AN691" t="s">
        <v>26860</v>
      </c>
      <c r="AO691" t="s">
        <v>693</v>
      </c>
      <c r="AT691" t="s">
        <v>26862</v>
      </c>
      <c r="AU691" t="s">
        <v>26863</v>
      </c>
      <c r="AV691" t="s">
        <v>26864</v>
      </c>
      <c r="AW691" t="s">
        <v>230</v>
      </c>
      <c r="AX691" t="s">
        <v>230</v>
      </c>
      <c r="AY691" t="s">
        <v>380</v>
      </c>
      <c r="AZ691" t="s">
        <v>380</v>
      </c>
      <c r="BA691" t="s">
        <v>18076</v>
      </c>
      <c r="BB691" s="1">
        <v>46155.698692129627</v>
      </c>
      <c r="BC691">
        <v>2026</v>
      </c>
      <c r="BD691">
        <v>5</v>
      </c>
      <c r="BE691">
        <v>13</v>
      </c>
      <c r="BF691" t="s">
        <v>18077</v>
      </c>
      <c r="BG691" t="s">
        <v>18130</v>
      </c>
      <c r="BH691" t="s">
        <v>17936</v>
      </c>
      <c r="BI691" t="s">
        <v>18101</v>
      </c>
      <c r="BJ691" t="s">
        <v>26865</v>
      </c>
      <c r="BL691" t="s">
        <v>300</v>
      </c>
      <c r="BM691" t="s">
        <v>23165</v>
      </c>
      <c r="BN691" t="s">
        <v>3306</v>
      </c>
      <c r="BO691" t="s">
        <v>23166</v>
      </c>
      <c r="BP691" t="s">
        <v>2122</v>
      </c>
      <c r="BQ691" t="s">
        <v>26011</v>
      </c>
      <c r="BR691" t="s">
        <v>26866</v>
      </c>
      <c r="BS691" t="s">
        <v>17964</v>
      </c>
      <c r="BT691">
        <v>2026</v>
      </c>
      <c r="BU691">
        <v>5</v>
      </c>
      <c r="BV691">
        <v>13</v>
      </c>
      <c r="BY691" t="s">
        <v>304</v>
      </c>
      <c r="BZ691" t="s">
        <v>18083</v>
      </c>
      <c r="CA691" s="1">
        <v>46155.698611111111</v>
      </c>
      <c r="CB691" s="2">
        <v>46156</v>
      </c>
      <c r="CC691">
        <v>7841</v>
      </c>
      <c r="CD691" t="s">
        <v>337</v>
      </c>
      <c r="CE691" t="s">
        <v>2810</v>
      </c>
      <c r="CF691" t="s">
        <v>26145</v>
      </c>
      <c r="CW691">
        <v>5183125</v>
      </c>
      <c r="CX691">
        <v>34618619</v>
      </c>
      <c r="CY691" s="1">
        <v>46156.674305555556</v>
      </c>
      <c r="CZ691">
        <v>2026</v>
      </c>
      <c r="DA691">
        <v>5</v>
      </c>
      <c r="DB691">
        <v>14</v>
      </c>
      <c r="DC691">
        <v>14</v>
      </c>
      <c r="DD691">
        <v>0</v>
      </c>
      <c r="DE691">
        <v>1261</v>
      </c>
      <c r="DF691" t="s">
        <v>26858</v>
      </c>
      <c r="DG691" t="s">
        <v>26357</v>
      </c>
      <c r="DQ691" t="s">
        <v>19037</v>
      </c>
      <c r="DR691" t="s">
        <v>693</v>
      </c>
      <c r="DS691" t="s">
        <v>693</v>
      </c>
      <c r="DT691" t="s">
        <v>693</v>
      </c>
      <c r="DV691" t="s">
        <v>693</v>
      </c>
      <c r="EA691" t="s">
        <v>693</v>
      </c>
      <c r="EB691" t="s">
        <v>693</v>
      </c>
      <c r="EP691" t="s">
        <v>24309</v>
      </c>
      <c r="EQ691" t="s">
        <v>18084</v>
      </c>
      <c r="ES691" t="s">
        <v>281</v>
      </c>
      <c r="ET691" t="s">
        <v>24310</v>
      </c>
      <c r="EU691" t="s">
        <v>17962</v>
      </c>
      <c r="EV691" t="s">
        <v>26867</v>
      </c>
      <c r="EX691" t="s">
        <v>26868</v>
      </c>
      <c r="EY691" t="s">
        <v>26869</v>
      </c>
      <c r="EZ691" t="s">
        <v>270</v>
      </c>
      <c r="FA691" t="s">
        <v>336</v>
      </c>
      <c r="FB691" t="s">
        <v>279</v>
      </c>
      <c r="FC691" t="s">
        <v>19074</v>
      </c>
      <c r="FD691" t="s">
        <v>18087</v>
      </c>
      <c r="FE691" t="s">
        <v>281</v>
      </c>
      <c r="FF691" s="1">
        <v>46155.716770833336</v>
      </c>
      <c r="FG691">
        <v>0.43</v>
      </c>
      <c r="FH691">
        <v>0</v>
      </c>
      <c r="FI691">
        <v>2</v>
      </c>
      <c r="FK691" t="s">
        <v>26011</v>
      </c>
      <c r="FL691" t="s">
        <v>26870</v>
      </c>
      <c r="FM691" t="s">
        <v>17949</v>
      </c>
    </row>
    <row r="692" spans="1:169" x14ac:dyDescent="0.3">
      <c r="A692">
        <v>2</v>
      </c>
      <c r="B692" t="s">
        <v>17917</v>
      </c>
      <c r="C692" t="s">
        <v>17917</v>
      </c>
      <c r="D692" t="s">
        <v>26871</v>
      </c>
      <c r="E692" t="s">
        <v>19037</v>
      </c>
      <c r="O692" t="s">
        <v>18230</v>
      </c>
      <c r="P692">
        <v>2026</v>
      </c>
      <c r="Q692">
        <v>5</v>
      </c>
      <c r="R692">
        <v>12</v>
      </c>
      <c r="S692" t="s">
        <v>26872</v>
      </c>
      <c r="T692" t="s">
        <v>26873</v>
      </c>
      <c r="V692" t="s">
        <v>18870</v>
      </c>
      <c r="W692" t="s">
        <v>18064</v>
      </c>
      <c r="Y692" t="s">
        <v>17916</v>
      </c>
      <c r="AB692" t="s">
        <v>251</v>
      </c>
      <c r="AC692" t="s">
        <v>17924</v>
      </c>
      <c r="AD692">
        <v>1000008222743</v>
      </c>
      <c r="AI692" t="s">
        <v>26874</v>
      </c>
      <c r="AJ692" t="s">
        <v>26875</v>
      </c>
      <c r="AK692" t="s">
        <v>693</v>
      </c>
      <c r="AN692" t="s">
        <v>26876</v>
      </c>
      <c r="AO692" t="s">
        <v>693</v>
      </c>
      <c r="AT692" t="s">
        <v>26877</v>
      </c>
      <c r="AU692" t="s">
        <v>26878</v>
      </c>
      <c r="AV692" t="s">
        <v>26879</v>
      </c>
      <c r="AW692" t="s">
        <v>230</v>
      </c>
      <c r="AX692" t="s">
        <v>230</v>
      </c>
      <c r="AY692" t="s">
        <v>17933</v>
      </c>
      <c r="AZ692" t="s">
        <v>17933</v>
      </c>
      <c r="BA692" t="s">
        <v>255</v>
      </c>
      <c r="BB692" s="1">
        <v>46154.479722222219</v>
      </c>
      <c r="BC692">
        <v>2026</v>
      </c>
      <c r="BD692">
        <v>5</v>
      </c>
      <c r="BE692">
        <v>12</v>
      </c>
      <c r="BF692" t="s">
        <v>17934</v>
      </c>
      <c r="BG692" t="s">
        <v>17935</v>
      </c>
      <c r="BH692" t="s">
        <v>17936</v>
      </c>
      <c r="BI692" t="s">
        <v>18101</v>
      </c>
      <c r="BJ692" t="s">
        <v>26880</v>
      </c>
      <c r="BL692" t="s">
        <v>300</v>
      </c>
      <c r="BM692" t="s">
        <v>23165</v>
      </c>
      <c r="BN692" t="s">
        <v>3306</v>
      </c>
      <c r="BO692" t="s">
        <v>23166</v>
      </c>
      <c r="BP692" t="s">
        <v>3044</v>
      </c>
      <c r="BQ692" t="s">
        <v>24515</v>
      </c>
      <c r="BR692" t="s">
        <v>26881</v>
      </c>
      <c r="BS692" t="s">
        <v>18230</v>
      </c>
      <c r="BT692">
        <v>2026</v>
      </c>
      <c r="BU692">
        <v>5</v>
      </c>
      <c r="BV692">
        <v>12</v>
      </c>
      <c r="BY692" t="s">
        <v>693</v>
      </c>
      <c r="BZ692" t="s">
        <v>17943</v>
      </c>
      <c r="CA692" s="1">
        <v>46154.479166666664</v>
      </c>
      <c r="CB692" s="2">
        <v>46154</v>
      </c>
      <c r="CC692">
        <v>12137</v>
      </c>
      <c r="CD692" t="s">
        <v>337</v>
      </c>
      <c r="CE692" t="s">
        <v>2810</v>
      </c>
      <c r="CF692" t="s">
        <v>26145</v>
      </c>
      <c r="CW692">
        <v>5182077</v>
      </c>
      <c r="CX692">
        <v>34608623</v>
      </c>
      <c r="CY692" s="1">
        <v>46155.495833333334</v>
      </c>
      <c r="CZ692">
        <v>2026</v>
      </c>
      <c r="DA692">
        <v>5</v>
      </c>
      <c r="DB692">
        <v>13</v>
      </c>
      <c r="DC692">
        <v>5</v>
      </c>
      <c r="DD692">
        <v>1</v>
      </c>
      <c r="DE692">
        <v>1494</v>
      </c>
      <c r="DG692" t="s">
        <v>26482</v>
      </c>
      <c r="DQ692" t="s">
        <v>19037</v>
      </c>
      <c r="DS692" t="s">
        <v>693</v>
      </c>
      <c r="EP692" t="s">
        <v>24309</v>
      </c>
      <c r="EQ692" t="s">
        <v>255</v>
      </c>
      <c r="ER692" t="s">
        <v>17945</v>
      </c>
      <c r="ES692" t="s">
        <v>281</v>
      </c>
      <c r="ET692" t="s">
        <v>24310</v>
      </c>
      <c r="EU692" t="s">
        <v>17962</v>
      </c>
      <c r="EV692" t="s">
        <v>26882</v>
      </c>
      <c r="EW692" t="s">
        <v>26883</v>
      </c>
      <c r="EX692" t="s">
        <v>26884</v>
      </c>
      <c r="EY692" t="s">
        <v>26885</v>
      </c>
      <c r="EZ692" t="s">
        <v>270</v>
      </c>
      <c r="FB692" t="s">
        <v>279</v>
      </c>
      <c r="FC692" t="s">
        <v>19074</v>
      </c>
      <c r="FD692" t="s">
        <v>17948</v>
      </c>
      <c r="FE692" t="s">
        <v>281</v>
      </c>
      <c r="FF692" s="1">
        <v>46154.758368055554</v>
      </c>
      <c r="FG692">
        <v>6.69</v>
      </c>
      <c r="FH692">
        <v>0</v>
      </c>
      <c r="FI692">
        <v>2</v>
      </c>
      <c r="FK692" t="s">
        <v>24515</v>
      </c>
      <c r="FL692" t="s">
        <v>26886</v>
      </c>
      <c r="FM692" t="s">
        <v>17949</v>
      </c>
    </row>
    <row r="693" spans="1:169" x14ac:dyDescent="0.3">
      <c r="A693">
        <v>3</v>
      </c>
      <c r="B693" t="s">
        <v>17916</v>
      </c>
      <c r="C693" t="s">
        <v>17917</v>
      </c>
      <c r="E693" t="s">
        <v>19037</v>
      </c>
      <c r="O693" t="s">
        <v>17920</v>
      </c>
      <c r="P693">
        <v>2026</v>
      </c>
      <c r="Q693">
        <v>5</v>
      </c>
      <c r="R693">
        <v>11</v>
      </c>
      <c r="S693" t="s">
        <v>26887</v>
      </c>
      <c r="T693" t="s">
        <v>26888</v>
      </c>
      <c r="V693" t="s">
        <v>18870</v>
      </c>
      <c r="Y693" t="s">
        <v>17916</v>
      </c>
      <c r="AB693" t="s">
        <v>251</v>
      </c>
      <c r="AC693" t="s">
        <v>18065</v>
      </c>
      <c r="AD693">
        <v>1000008219095</v>
      </c>
      <c r="AG693" t="s">
        <v>26889</v>
      </c>
      <c r="AH693" t="s">
        <v>26890</v>
      </c>
      <c r="AI693" t="s">
        <v>26891</v>
      </c>
      <c r="AJ693" t="s">
        <v>26892</v>
      </c>
      <c r="AK693" t="s">
        <v>693</v>
      </c>
      <c r="AL693" t="s">
        <v>26889</v>
      </c>
      <c r="AM693" t="s">
        <v>26893</v>
      </c>
      <c r="AN693" t="s">
        <v>26891</v>
      </c>
      <c r="AO693" t="s">
        <v>693</v>
      </c>
      <c r="AP693" t="s">
        <v>26894</v>
      </c>
      <c r="AR693" t="s">
        <v>26893</v>
      </c>
      <c r="AS693" t="s">
        <v>26894</v>
      </c>
      <c r="AT693" t="s">
        <v>26895</v>
      </c>
      <c r="AU693" t="s">
        <v>26896</v>
      </c>
      <c r="AV693" t="s">
        <v>26897</v>
      </c>
      <c r="AW693" t="s">
        <v>230</v>
      </c>
      <c r="AX693" t="s">
        <v>230</v>
      </c>
      <c r="AY693" t="s">
        <v>380</v>
      </c>
      <c r="AZ693" t="s">
        <v>380</v>
      </c>
      <c r="BA693" t="s">
        <v>18076</v>
      </c>
      <c r="BB693" s="1">
        <v>46153.38890046296</v>
      </c>
      <c r="BC693">
        <v>2026</v>
      </c>
      <c r="BD693">
        <v>5</v>
      </c>
      <c r="BE693">
        <v>11</v>
      </c>
      <c r="BF693" t="s">
        <v>18077</v>
      </c>
      <c r="BG693" t="s">
        <v>18130</v>
      </c>
      <c r="BH693" t="s">
        <v>17936</v>
      </c>
      <c r="BI693" t="s">
        <v>18101</v>
      </c>
      <c r="BJ693" t="s">
        <v>26898</v>
      </c>
      <c r="BL693" t="s">
        <v>300</v>
      </c>
      <c r="BM693" t="s">
        <v>23165</v>
      </c>
      <c r="BN693" t="s">
        <v>3306</v>
      </c>
      <c r="BO693" t="s">
        <v>23166</v>
      </c>
      <c r="BP693" t="s">
        <v>3480</v>
      </c>
      <c r="BQ693" t="s">
        <v>24321</v>
      </c>
      <c r="BR693" t="s">
        <v>26899</v>
      </c>
      <c r="BS693" t="s">
        <v>17920</v>
      </c>
      <c r="BT693">
        <v>2026</v>
      </c>
      <c r="BU693">
        <v>5</v>
      </c>
      <c r="BV693">
        <v>11</v>
      </c>
      <c r="BY693" t="s">
        <v>304</v>
      </c>
      <c r="BZ693" t="s">
        <v>18083</v>
      </c>
      <c r="CA693" s="1">
        <v>46153.388888888891</v>
      </c>
      <c r="CB693" s="2">
        <v>46153</v>
      </c>
      <c r="CC693">
        <v>8021</v>
      </c>
      <c r="CD693" t="s">
        <v>337</v>
      </c>
      <c r="CE693" t="s">
        <v>2810</v>
      </c>
      <c r="CF693" t="s">
        <v>26145</v>
      </c>
      <c r="CW693">
        <v>5182021</v>
      </c>
      <c r="CX693">
        <v>34606958</v>
      </c>
      <c r="CY693" s="1">
        <v>46155.392361111109</v>
      </c>
      <c r="CZ693">
        <v>2026</v>
      </c>
      <c r="DA693">
        <v>5</v>
      </c>
      <c r="DB693">
        <v>13</v>
      </c>
      <c r="DC693">
        <v>3</v>
      </c>
      <c r="DD693">
        <v>1</v>
      </c>
      <c r="DE693">
        <v>1496</v>
      </c>
      <c r="DF693" t="s">
        <v>26889</v>
      </c>
      <c r="DG693" t="s">
        <v>26218</v>
      </c>
      <c r="DQ693" t="s">
        <v>19037</v>
      </c>
      <c r="DR693" t="s">
        <v>693</v>
      </c>
      <c r="DS693" t="s">
        <v>693</v>
      </c>
      <c r="DT693" t="s">
        <v>693</v>
      </c>
      <c r="DV693" t="s">
        <v>693</v>
      </c>
      <c r="EA693" t="s">
        <v>693</v>
      </c>
      <c r="EB693" t="s">
        <v>693</v>
      </c>
      <c r="EP693" t="s">
        <v>24309</v>
      </c>
      <c r="EQ693" t="s">
        <v>18084</v>
      </c>
      <c r="ES693" t="s">
        <v>281</v>
      </c>
      <c r="ET693" t="s">
        <v>24310</v>
      </c>
      <c r="EU693" t="s">
        <v>17962</v>
      </c>
      <c r="EV693" t="s">
        <v>26900</v>
      </c>
      <c r="EX693" t="s">
        <v>26901</v>
      </c>
      <c r="EY693" t="s">
        <v>26902</v>
      </c>
      <c r="EZ693" t="s">
        <v>270</v>
      </c>
      <c r="FB693" t="s">
        <v>281</v>
      </c>
      <c r="FD693" t="s">
        <v>18087</v>
      </c>
      <c r="FE693" t="s">
        <v>281</v>
      </c>
      <c r="FF693" s="1">
        <v>46153.425162037034</v>
      </c>
      <c r="FG693">
        <v>0.87</v>
      </c>
      <c r="FH693">
        <v>0</v>
      </c>
      <c r="FI693">
        <v>1</v>
      </c>
      <c r="FK693" t="s">
        <v>24321</v>
      </c>
      <c r="FL693" t="s">
        <v>26903</v>
      </c>
      <c r="FM693" t="s">
        <v>17949</v>
      </c>
    </row>
    <row r="694" spans="1:169" x14ac:dyDescent="0.3">
      <c r="A694">
        <v>0</v>
      </c>
      <c r="B694" t="s">
        <v>17916</v>
      </c>
      <c r="C694" t="s">
        <v>17917</v>
      </c>
      <c r="E694" t="s">
        <v>19358</v>
      </c>
      <c r="O694" t="s">
        <v>18230</v>
      </c>
      <c r="P694">
        <v>2026</v>
      </c>
      <c r="Q694">
        <v>5</v>
      </c>
      <c r="R694">
        <v>12</v>
      </c>
      <c r="S694" t="s">
        <v>26904</v>
      </c>
      <c r="T694" t="s">
        <v>26905</v>
      </c>
      <c r="W694" t="s">
        <v>2955</v>
      </c>
      <c r="Y694" t="s">
        <v>17916</v>
      </c>
      <c r="AB694" t="s">
        <v>251</v>
      </c>
      <c r="AC694" t="s">
        <v>17924</v>
      </c>
      <c r="AD694">
        <v>1000008222491</v>
      </c>
      <c r="AI694" t="s">
        <v>26906</v>
      </c>
      <c r="AJ694" t="s">
        <v>26907</v>
      </c>
      <c r="AK694" t="s">
        <v>693</v>
      </c>
      <c r="AN694" t="s">
        <v>26906</v>
      </c>
      <c r="AO694" t="s">
        <v>693</v>
      </c>
      <c r="AT694" t="s">
        <v>26908</v>
      </c>
      <c r="AU694" t="s">
        <v>26909</v>
      </c>
      <c r="AV694" t="s">
        <v>26910</v>
      </c>
      <c r="AW694" t="s">
        <v>230</v>
      </c>
      <c r="AX694" t="s">
        <v>230</v>
      </c>
      <c r="AY694" t="s">
        <v>17933</v>
      </c>
      <c r="AZ694" t="s">
        <v>17933</v>
      </c>
      <c r="BA694" t="s">
        <v>255</v>
      </c>
      <c r="BB694" s="1">
        <v>46154.445833333331</v>
      </c>
      <c r="BC694">
        <v>2026</v>
      </c>
      <c r="BD694">
        <v>5</v>
      </c>
      <c r="BE694">
        <v>12</v>
      </c>
      <c r="BF694" t="s">
        <v>18010</v>
      </c>
      <c r="BG694" t="s">
        <v>17935</v>
      </c>
      <c r="BH694" t="s">
        <v>17936</v>
      </c>
      <c r="BJ694" t="s">
        <v>26911</v>
      </c>
      <c r="BL694" t="s">
        <v>300</v>
      </c>
      <c r="BM694" t="s">
        <v>23165</v>
      </c>
      <c r="BN694" t="s">
        <v>3306</v>
      </c>
      <c r="BO694" t="s">
        <v>23166</v>
      </c>
      <c r="BP694" t="s">
        <v>3498</v>
      </c>
      <c r="BQ694" t="s">
        <v>24585</v>
      </c>
      <c r="BR694" t="s">
        <v>26912</v>
      </c>
      <c r="BS694" t="s">
        <v>18230</v>
      </c>
      <c r="BT694">
        <v>2026</v>
      </c>
      <c r="BU694">
        <v>5</v>
      </c>
      <c r="BV694">
        <v>12</v>
      </c>
      <c r="BY694" t="s">
        <v>693</v>
      </c>
      <c r="BZ694" t="s">
        <v>17943</v>
      </c>
      <c r="CA694" s="1">
        <v>46154.445833333331</v>
      </c>
      <c r="CB694" s="2">
        <v>46154</v>
      </c>
      <c r="CE694" t="s">
        <v>2810</v>
      </c>
      <c r="CY694" s="1"/>
      <c r="DQ694" t="s">
        <v>19358</v>
      </c>
      <c r="DS694" t="s">
        <v>693</v>
      </c>
      <c r="EP694" t="s">
        <v>24309</v>
      </c>
      <c r="EQ694" t="s">
        <v>255</v>
      </c>
      <c r="ER694" t="s">
        <v>17945</v>
      </c>
      <c r="ES694" t="s">
        <v>281</v>
      </c>
      <c r="ET694" t="s">
        <v>24310</v>
      </c>
      <c r="EU694" t="s">
        <v>17962</v>
      </c>
      <c r="EZ694" t="s">
        <v>270</v>
      </c>
      <c r="FB694" t="s">
        <v>279</v>
      </c>
      <c r="FC694" t="s">
        <v>19074</v>
      </c>
      <c r="FD694" t="s">
        <v>17948</v>
      </c>
      <c r="FE694" t="s">
        <v>281</v>
      </c>
      <c r="FF694" s="1">
        <v>46154.508831018517</v>
      </c>
      <c r="FG694">
        <v>1.51</v>
      </c>
      <c r="FH694">
        <v>0</v>
      </c>
      <c r="FI694">
        <v>1</v>
      </c>
      <c r="FM694" t="s">
        <v>17949</v>
      </c>
    </row>
    <row r="695" spans="1:169" x14ac:dyDescent="0.3">
      <c r="A695">
        <v>0</v>
      </c>
      <c r="B695" t="s">
        <v>17916</v>
      </c>
      <c r="C695" t="s">
        <v>17917</v>
      </c>
      <c r="E695" t="s">
        <v>19358</v>
      </c>
      <c r="O695" t="s">
        <v>18000</v>
      </c>
      <c r="P695">
        <v>2026</v>
      </c>
      <c r="Q695">
        <v>5</v>
      </c>
      <c r="R695">
        <v>14</v>
      </c>
      <c r="S695" t="s">
        <v>26913</v>
      </c>
      <c r="T695" t="s">
        <v>26914</v>
      </c>
      <c r="W695" t="s">
        <v>3213</v>
      </c>
      <c r="Y695" t="s">
        <v>17916</v>
      </c>
      <c r="AB695" t="s">
        <v>251</v>
      </c>
      <c r="AC695" t="s">
        <v>17924</v>
      </c>
      <c r="AD695">
        <v>1000008240296</v>
      </c>
      <c r="AG695" t="s">
        <v>26915</v>
      </c>
      <c r="AI695" t="s">
        <v>26916</v>
      </c>
      <c r="AJ695" t="s">
        <v>26917</v>
      </c>
      <c r="AK695" t="s">
        <v>693</v>
      </c>
      <c r="AN695" t="s">
        <v>26916</v>
      </c>
      <c r="AO695" t="s">
        <v>693</v>
      </c>
      <c r="AT695" t="s">
        <v>26918</v>
      </c>
      <c r="AU695" t="s">
        <v>26919</v>
      </c>
      <c r="AV695" t="s">
        <v>26920</v>
      </c>
      <c r="AW695" t="s">
        <v>230</v>
      </c>
      <c r="AX695" t="s">
        <v>230</v>
      </c>
      <c r="AY695" t="s">
        <v>17933</v>
      </c>
      <c r="AZ695" t="s">
        <v>17933</v>
      </c>
      <c r="BA695" t="s">
        <v>255</v>
      </c>
      <c r="BB695" s="1">
        <v>46156.859155092592</v>
      </c>
      <c r="BC695">
        <v>2026</v>
      </c>
      <c r="BD695">
        <v>5</v>
      </c>
      <c r="BE695">
        <v>14</v>
      </c>
      <c r="BF695" t="s">
        <v>17934</v>
      </c>
      <c r="BG695" t="s">
        <v>17935</v>
      </c>
      <c r="BH695" t="s">
        <v>17936</v>
      </c>
      <c r="BJ695" t="s">
        <v>26921</v>
      </c>
      <c r="BL695" t="s">
        <v>300</v>
      </c>
      <c r="BM695" t="s">
        <v>23165</v>
      </c>
      <c r="BN695" t="s">
        <v>3306</v>
      </c>
      <c r="BO695" t="s">
        <v>23166</v>
      </c>
      <c r="BP695" t="s">
        <v>6128</v>
      </c>
      <c r="BQ695" t="s">
        <v>24370</v>
      </c>
      <c r="BR695" t="s">
        <v>26922</v>
      </c>
      <c r="BS695" t="s">
        <v>18000</v>
      </c>
      <c r="BT695">
        <v>2026</v>
      </c>
      <c r="BU695">
        <v>5</v>
      </c>
      <c r="BV695">
        <v>14</v>
      </c>
      <c r="BY695" t="s">
        <v>693</v>
      </c>
      <c r="BZ695" t="s">
        <v>17943</v>
      </c>
      <c r="CA695" s="1">
        <v>46156.859027777777</v>
      </c>
      <c r="CB695" s="2">
        <v>46157</v>
      </c>
      <c r="CE695" t="s">
        <v>2810</v>
      </c>
      <c r="CY695" s="1"/>
      <c r="DQ695" t="s">
        <v>19358</v>
      </c>
      <c r="DS695" t="s">
        <v>693</v>
      </c>
      <c r="EP695" t="s">
        <v>24309</v>
      </c>
      <c r="EQ695" t="s">
        <v>255</v>
      </c>
      <c r="ER695" t="s">
        <v>17945</v>
      </c>
      <c r="ES695" t="s">
        <v>281</v>
      </c>
      <c r="ET695" t="s">
        <v>24310</v>
      </c>
      <c r="EU695" t="s">
        <v>17962</v>
      </c>
      <c r="EZ695" t="s">
        <v>270</v>
      </c>
      <c r="FB695" t="s">
        <v>279</v>
      </c>
      <c r="FC695" t="s">
        <v>19074</v>
      </c>
      <c r="FD695" t="s">
        <v>17948</v>
      </c>
      <c r="FE695" t="s">
        <v>281</v>
      </c>
      <c r="FF695" s="1">
        <v>46156.925879629627</v>
      </c>
      <c r="FG695">
        <v>1.6</v>
      </c>
      <c r="FH695">
        <v>0</v>
      </c>
      <c r="FM695" t="s">
        <v>17949</v>
      </c>
    </row>
    <row r="696" spans="1:169" x14ac:dyDescent="0.3">
      <c r="A696">
        <v>0</v>
      </c>
      <c r="B696" t="s">
        <v>17916</v>
      </c>
      <c r="C696" t="s">
        <v>17916</v>
      </c>
      <c r="E696" t="s">
        <v>19358</v>
      </c>
      <c r="O696" t="s">
        <v>18917</v>
      </c>
      <c r="P696">
        <v>2026</v>
      </c>
      <c r="Q696">
        <v>5</v>
      </c>
      <c r="R696">
        <v>6</v>
      </c>
      <c r="S696" t="s">
        <v>26923</v>
      </c>
      <c r="T696" t="s">
        <v>26924</v>
      </c>
      <c r="W696" t="s">
        <v>19238</v>
      </c>
      <c r="Y696" t="s">
        <v>17916</v>
      </c>
      <c r="AB696" t="s">
        <v>251</v>
      </c>
      <c r="AC696" t="s">
        <v>17924</v>
      </c>
      <c r="AD696">
        <v>1000008210021</v>
      </c>
      <c r="AI696" t="s">
        <v>26925</v>
      </c>
      <c r="AJ696" t="s">
        <v>26926</v>
      </c>
      <c r="AK696" t="s">
        <v>693</v>
      </c>
      <c r="AM696" t="s">
        <v>26927</v>
      </c>
      <c r="AN696" t="s">
        <v>26925</v>
      </c>
      <c r="AO696" t="s">
        <v>693</v>
      </c>
      <c r="AR696" t="s">
        <v>26927</v>
      </c>
      <c r="AT696" t="s">
        <v>26928</v>
      </c>
      <c r="AU696" t="s">
        <v>26929</v>
      </c>
      <c r="AV696" t="s">
        <v>26930</v>
      </c>
      <c r="AW696" t="s">
        <v>230</v>
      </c>
      <c r="AX696" t="s">
        <v>230</v>
      </c>
      <c r="AY696" t="s">
        <v>380</v>
      </c>
      <c r="AZ696" t="s">
        <v>380</v>
      </c>
      <c r="BA696" t="s">
        <v>255</v>
      </c>
      <c r="BB696" s="1">
        <v>46148.864351851851</v>
      </c>
      <c r="BC696">
        <v>2026</v>
      </c>
      <c r="BD696">
        <v>5</v>
      </c>
      <c r="BE696">
        <v>6</v>
      </c>
      <c r="BF696" t="s">
        <v>17934</v>
      </c>
      <c r="BG696" t="s">
        <v>18130</v>
      </c>
      <c r="BH696" t="s">
        <v>17936</v>
      </c>
      <c r="BJ696" t="s">
        <v>26927</v>
      </c>
      <c r="BL696" t="s">
        <v>300</v>
      </c>
      <c r="BM696" t="s">
        <v>23165</v>
      </c>
      <c r="BN696" t="s">
        <v>3306</v>
      </c>
      <c r="BO696" t="s">
        <v>23166</v>
      </c>
      <c r="BP696" t="s">
        <v>2172</v>
      </c>
      <c r="BQ696" t="s">
        <v>24855</v>
      </c>
      <c r="BR696" t="s">
        <v>26931</v>
      </c>
      <c r="BS696" t="s">
        <v>18917</v>
      </c>
      <c r="BT696">
        <v>2026</v>
      </c>
      <c r="BU696">
        <v>5</v>
      </c>
      <c r="BV696">
        <v>6</v>
      </c>
      <c r="BY696" t="s">
        <v>693</v>
      </c>
      <c r="BZ696" t="s">
        <v>17943</v>
      </c>
      <c r="CA696" s="1">
        <v>46148.863888888889</v>
      </c>
      <c r="CB696" s="2">
        <v>46149</v>
      </c>
      <c r="CE696" t="s">
        <v>2810</v>
      </c>
      <c r="CY696" s="1"/>
      <c r="DQ696" t="s">
        <v>19358</v>
      </c>
      <c r="DS696" t="s">
        <v>693</v>
      </c>
      <c r="EP696" t="s">
        <v>24309</v>
      </c>
      <c r="EQ696" t="s">
        <v>255</v>
      </c>
      <c r="ER696" t="s">
        <v>17945</v>
      </c>
      <c r="ES696" t="s">
        <v>281</v>
      </c>
      <c r="ET696" t="s">
        <v>24310</v>
      </c>
      <c r="EU696" t="s">
        <v>17962</v>
      </c>
      <c r="EZ696" t="s">
        <v>270</v>
      </c>
      <c r="FB696" t="s">
        <v>281</v>
      </c>
      <c r="FD696" t="s">
        <v>17948</v>
      </c>
      <c r="FE696" t="s">
        <v>281</v>
      </c>
      <c r="FF696" s="1">
        <v>46148.884004629632</v>
      </c>
      <c r="FG696">
        <v>0.47</v>
      </c>
      <c r="FH696">
        <v>0</v>
      </c>
      <c r="FI696">
        <v>1</v>
      </c>
      <c r="FM696" t="s">
        <v>17949</v>
      </c>
    </row>
    <row r="697" spans="1:169" x14ac:dyDescent="0.3">
      <c r="A697">
        <v>0</v>
      </c>
      <c r="B697" t="s">
        <v>17916</v>
      </c>
      <c r="C697" t="s">
        <v>17916</v>
      </c>
      <c r="E697" t="s">
        <v>19358</v>
      </c>
      <c r="O697" t="s">
        <v>17920</v>
      </c>
      <c r="P697">
        <v>2026</v>
      </c>
      <c r="Q697">
        <v>5</v>
      </c>
      <c r="R697">
        <v>11</v>
      </c>
      <c r="S697" t="s">
        <v>26932</v>
      </c>
      <c r="T697" t="s">
        <v>26933</v>
      </c>
      <c r="W697" t="s">
        <v>2955</v>
      </c>
      <c r="Y697" t="s">
        <v>17916</v>
      </c>
      <c r="AB697" t="s">
        <v>251</v>
      </c>
      <c r="AC697" t="s">
        <v>17924</v>
      </c>
      <c r="AD697">
        <v>1000008220053</v>
      </c>
      <c r="AI697" t="s">
        <v>26934</v>
      </c>
      <c r="AJ697" t="s">
        <v>26935</v>
      </c>
      <c r="AK697" t="s">
        <v>693</v>
      </c>
      <c r="AN697" t="s">
        <v>26934</v>
      </c>
      <c r="AO697" t="s">
        <v>693</v>
      </c>
      <c r="AT697" t="s">
        <v>26936</v>
      </c>
      <c r="AU697" t="s">
        <v>26937</v>
      </c>
      <c r="AV697" t="s">
        <v>26938</v>
      </c>
      <c r="AW697" t="s">
        <v>230</v>
      </c>
      <c r="AX697" t="s">
        <v>230</v>
      </c>
      <c r="AY697" t="s">
        <v>380</v>
      </c>
      <c r="AZ697" t="s">
        <v>380</v>
      </c>
      <c r="BA697" t="s">
        <v>255</v>
      </c>
      <c r="BB697" s="1">
        <v>46153.530972222223</v>
      </c>
      <c r="BC697">
        <v>2026</v>
      </c>
      <c r="BD697">
        <v>5</v>
      </c>
      <c r="BE697">
        <v>11</v>
      </c>
      <c r="BF697" t="s">
        <v>18100</v>
      </c>
      <c r="BG697" t="s">
        <v>18130</v>
      </c>
      <c r="BH697" t="s">
        <v>17936</v>
      </c>
      <c r="BJ697" t="s">
        <v>26939</v>
      </c>
      <c r="BL697" t="s">
        <v>300</v>
      </c>
      <c r="BM697" t="s">
        <v>23165</v>
      </c>
      <c r="BN697" t="s">
        <v>3306</v>
      </c>
      <c r="BO697" t="s">
        <v>23166</v>
      </c>
      <c r="BP697" t="s">
        <v>3489</v>
      </c>
      <c r="BQ697" t="s">
        <v>25623</v>
      </c>
      <c r="BR697" t="s">
        <v>26940</v>
      </c>
      <c r="BS697" t="s">
        <v>17920</v>
      </c>
      <c r="BT697">
        <v>2026</v>
      </c>
      <c r="BU697">
        <v>5</v>
      </c>
      <c r="BV697">
        <v>11</v>
      </c>
      <c r="BY697" t="s">
        <v>693</v>
      </c>
      <c r="BZ697" t="s">
        <v>17943</v>
      </c>
      <c r="CA697" s="1">
        <v>46153.530555555553</v>
      </c>
      <c r="CB697" s="2">
        <v>46154</v>
      </c>
      <c r="CE697" t="s">
        <v>2810</v>
      </c>
      <c r="CY697" s="1"/>
      <c r="DQ697" t="s">
        <v>19358</v>
      </c>
      <c r="DS697" t="s">
        <v>693</v>
      </c>
      <c r="EP697" t="s">
        <v>24309</v>
      </c>
      <c r="EQ697" t="s">
        <v>255</v>
      </c>
      <c r="ER697" t="s">
        <v>17945</v>
      </c>
      <c r="ES697" t="s">
        <v>281</v>
      </c>
      <c r="ET697" t="s">
        <v>24310</v>
      </c>
      <c r="EU697" t="s">
        <v>17962</v>
      </c>
      <c r="EZ697" t="s">
        <v>270</v>
      </c>
      <c r="FB697" t="s">
        <v>279</v>
      </c>
      <c r="FC697" t="s">
        <v>19074</v>
      </c>
      <c r="FD697" t="s">
        <v>17948</v>
      </c>
      <c r="FE697" t="s">
        <v>281</v>
      </c>
      <c r="FF697" s="1">
        <v>46153.550057870372</v>
      </c>
      <c r="FG697">
        <v>0.46</v>
      </c>
      <c r="FH697">
        <v>0</v>
      </c>
      <c r="FI697">
        <v>1</v>
      </c>
      <c r="FM697" t="s">
        <v>17949</v>
      </c>
    </row>
    <row r="698" spans="1:169" x14ac:dyDescent="0.3">
      <c r="A698">
        <v>0</v>
      </c>
      <c r="B698" t="s">
        <v>17916</v>
      </c>
      <c r="C698" t="s">
        <v>17916</v>
      </c>
      <c r="E698" t="s">
        <v>19358</v>
      </c>
      <c r="O698" t="s">
        <v>18230</v>
      </c>
      <c r="P698">
        <v>2026</v>
      </c>
      <c r="Q698">
        <v>5</v>
      </c>
      <c r="R698">
        <v>12</v>
      </c>
      <c r="S698" t="s">
        <v>26941</v>
      </c>
      <c r="T698" t="s">
        <v>26942</v>
      </c>
      <c r="W698" t="s">
        <v>19062</v>
      </c>
      <c r="Y698" t="s">
        <v>17916</v>
      </c>
      <c r="AB698" t="s">
        <v>251</v>
      </c>
      <c r="AC698" t="s">
        <v>17924</v>
      </c>
      <c r="AD698">
        <v>1000008224377</v>
      </c>
      <c r="AG698" t="s">
        <v>26943</v>
      </c>
      <c r="AI698" t="s">
        <v>26944</v>
      </c>
      <c r="AJ698" t="s">
        <v>26945</v>
      </c>
      <c r="AK698" t="s">
        <v>693</v>
      </c>
      <c r="AM698" t="s">
        <v>26946</v>
      </c>
      <c r="AN698" t="s">
        <v>26944</v>
      </c>
      <c r="AO698" t="s">
        <v>693</v>
      </c>
      <c r="AR698" t="s">
        <v>26946</v>
      </c>
      <c r="AT698" t="s">
        <v>26947</v>
      </c>
      <c r="AU698" t="s">
        <v>26948</v>
      </c>
      <c r="AV698" t="s">
        <v>26949</v>
      </c>
      <c r="AW698" t="s">
        <v>230</v>
      </c>
      <c r="AX698" t="s">
        <v>230</v>
      </c>
      <c r="AY698" t="s">
        <v>380</v>
      </c>
      <c r="AZ698" t="s">
        <v>380</v>
      </c>
      <c r="BA698" t="s">
        <v>255</v>
      </c>
      <c r="BB698" s="1">
        <v>46154.706122685187</v>
      </c>
      <c r="BC698">
        <v>2026</v>
      </c>
      <c r="BD698">
        <v>5</v>
      </c>
      <c r="BE698">
        <v>12</v>
      </c>
      <c r="BF698" t="s">
        <v>18100</v>
      </c>
      <c r="BG698" t="s">
        <v>18130</v>
      </c>
      <c r="BH698" t="s">
        <v>17936</v>
      </c>
      <c r="BJ698" t="s">
        <v>26950</v>
      </c>
      <c r="BL698" t="s">
        <v>300</v>
      </c>
      <c r="BM698" t="s">
        <v>23165</v>
      </c>
      <c r="BN698" t="s">
        <v>3306</v>
      </c>
      <c r="BO698" t="s">
        <v>23166</v>
      </c>
      <c r="BP698" t="s">
        <v>26951</v>
      </c>
      <c r="BQ698" t="s">
        <v>24461</v>
      </c>
      <c r="BR698" t="s">
        <v>26952</v>
      </c>
      <c r="BS698" t="s">
        <v>18230</v>
      </c>
      <c r="BT698">
        <v>2026</v>
      </c>
      <c r="BU698">
        <v>5</v>
      </c>
      <c r="BV698">
        <v>12</v>
      </c>
      <c r="BY698" t="s">
        <v>693</v>
      </c>
      <c r="BZ698" t="s">
        <v>17943</v>
      </c>
      <c r="CA698" s="1">
        <v>46154.705555555556</v>
      </c>
      <c r="CB698" s="2">
        <v>46155</v>
      </c>
      <c r="CE698" t="s">
        <v>2810</v>
      </c>
      <c r="CY698" s="1"/>
      <c r="DQ698" t="s">
        <v>19358</v>
      </c>
      <c r="DS698" t="s">
        <v>693</v>
      </c>
      <c r="EP698" t="s">
        <v>24309</v>
      </c>
      <c r="EQ698" t="s">
        <v>255</v>
      </c>
      <c r="ER698" t="s">
        <v>17945</v>
      </c>
      <c r="ES698" t="s">
        <v>281</v>
      </c>
      <c r="ET698" t="s">
        <v>24310</v>
      </c>
      <c r="EU698" t="s">
        <v>17962</v>
      </c>
      <c r="EZ698" t="s">
        <v>270</v>
      </c>
      <c r="FB698" t="s">
        <v>279</v>
      </c>
      <c r="FC698" t="s">
        <v>19074</v>
      </c>
      <c r="FD698" t="s">
        <v>17948</v>
      </c>
      <c r="FE698" t="s">
        <v>281</v>
      </c>
      <c r="FF698" s="1">
        <v>46154.716747685183</v>
      </c>
      <c r="FG698">
        <v>0.26</v>
      </c>
      <c r="FH698">
        <v>0</v>
      </c>
      <c r="FI698">
        <v>1</v>
      </c>
      <c r="FM698" t="s">
        <v>17949</v>
      </c>
    </row>
    <row r="699" spans="1:169" x14ac:dyDescent="0.3">
      <c r="A699">
        <v>0</v>
      </c>
      <c r="B699" t="s">
        <v>17916</v>
      </c>
      <c r="C699" t="s">
        <v>17916</v>
      </c>
      <c r="E699" t="s">
        <v>19358</v>
      </c>
      <c r="O699" t="s">
        <v>18000</v>
      </c>
      <c r="P699">
        <v>2026</v>
      </c>
      <c r="Q699">
        <v>5</v>
      </c>
      <c r="R699">
        <v>14</v>
      </c>
      <c r="S699" t="s">
        <v>26953</v>
      </c>
      <c r="T699" t="s">
        <v>26954</v>
      </c>
      <c r="W699" t="s">
        <v>18064</v>
      </c>
      <c r="Y699" t="s">
        <v>17916</v>
      </c>
      <c r="AB699" t="s">
        <v>251</v>
      </c>
      <c r="AC699" t="s">
        <v>18065</v>
      </c>
      <c r="AD699">
        <v>1000008229569</v>
      </c>
      <c r="AG699" t="s">
        <v>26955</v>
      </c>
      <c r="AH699" t="s">
        <v>26956</v>
      </c>
      <c r="AI699" t="s">
        <v>26957</v>
      </c>
      <c r="AJ699" t="s">
        <v>26958</v>
      </c>
      <c r="AK699" t="s">
        <v>693</v>
      </c>
      <c r="AL699" t="s">
        <v>26955</v>
      </c>
      <c r="AN699" t="s">
        <v>26957</v>
      </c>
      <c r="AO699" t="s">
        <v>693</v>
      </c>
      <c r="AT699" t="s">
        <v>26959</v>
      </c>
      <c r="AU699" t="s">
        <v>26960</v>
      </c>
      <c r="AV699" t="s">
        <v>26961</v>
      </c>
      <c r="AW699" t="s">
        <v>230</v>
      </c>
      <c r="AX699" t="s">
        <v>230</v>
      </c>
      <c r="AY699" t="s">
        <v>380</v>
      </c>
      <c r="AZ699" t="s">
        <v>380</v>
      </c>
      <c r="BA699" t="s">
        <v>18076</v>
      </c>
      <c r="BB699" s="1">
        <v>46156.566678240742</v>
      </c>
      <c r="BC699">
        <v>2026</v>
      </c>
      <c r="BD699">
        <v>5</v>
      </c>
      <c r="BE699">
        <v>14</v>
      </c>
      <c r="BF699" t="s">
        <v>18227</v>
      </c>
      <c r="BG699" t="s">
        <v>18130</v>
      </c>
      <c r="BH699" t="s">
        <v>17936</v>
      </c>
      <c r="BJ699" t="s">
        <v>26962</v>
      </c>
      <c r="BL699" t="s">
        <v>300</v>
      </c>
      <c r="BM699" t="s">
        <v>23165</v>
      </c>
      <c r="BN699" t="s">
        <v>3306</v>
      </c>
      <c r="BO699" t="s">
        <v>23166</v>
      </c>
      <c r="BP699" t="s">
        <v>26963</v>
      </c>
      <c r="BQ699" t="s">
        <v>24585</v>
      </c>
      <c r="BR699" t="s">
        <v>26964</v>
      </c>
      <c r="BS699" t="s">
        <v>18000</v>
      </c>
      <c r="BT699">
        <v>2026</v>
      </c>
      <c r="BU699">
        <v>5</v>
      </c>
      <c r="BV699">
        <v>14</v>
      </c>
      <c r="BY699" t="s">
        <v>386</v>
      </c>
      <c r="BZ699" t="s">
        <v>18083</v>
      </c>
      <c r="CA699" s="1">
        <v>46156.566666666666</v>
      </c>
      <c r="CB699" s="2">
        <v>46157</v>
      </c>
      <c r="CE699" t="s">
        <v>2810</v>
      </c>
      <c r="CY699" s="1"/>
      <c r="DQ699" t="s">
        <v>19358</v>
      </c>
      <c r="DR699" t="s">
        <v>693</v>
      </c>
      <c r="DS699" t="s">
        <v>693</v>
      </c>
      <c r="DT699" t="s">
        <v>693</v>
      </c>
      <c r="DV699" t="s">
        <v>693</v>
      </c>
      <c r="EA699" t="s">
        <v>693</v>
      </c>
      <c r="EB699" t="s">
        <v>693</v>
      </c>
      <c r="EP699" t="s">
        <v>24309</v>
      </c>
      <c r="EQ699" t="s">
        <v>18084</v>
      </c>
      <c r="ES699" t="s">
        <v>281</v>
      </c>
      <c r="ET699" t="s">
        <v>24310</v>
      </c>
      <c r="EU699" t="s">
        <v>17962</v>
      </c>
      <c r="EZ699" t="s">
        <v>270</v>
      </c>
      <c r="FB699" t="s">
        <v>279</v>
      </c>
      <c r="FC699" t="s">
        <v>19074</v>
      </c>
      <c r="FD699" t="s">
        <v>18133</v>
      </c>
      <c r="FE699" t="s">
        <v>281</v>
      </c>
      <c r="FF699" s="1">
        <v>46156.591747685183</v>
      </c>
      <c r="FG699">
        <v>0.6</v>
      </c>
      <c r="FH699">
        <v>0</v>
      </c>
      <c r="FM699" t="s">
        <v>17949</v>
      </c>
    </row>
    <row r="700" spans="1:169" x14ac:dyDescent="0.3">
      <c r="A700">
        <v>0</v>
      </c>
      <c r="B700" t="s">
        <v>17916</v>
      </c>
      <c r="C700" t="s">
        <v>17916</v>
      </c>
      <c r="E700" t="s">
        <v>19358</v>
      </c>
      <c r="O700" t="s">
        <v>18000</v>
      </c>
      <c r="P700">
        <v>2026</v>
      </c>
      <c r="Q700">
        <v>5</v>
      </c>
      <c r="R700">
        <v>14</v>
      </c>
      <c r="S700" t="s">
        <v>26965</v>
      </c>
      <c r="T700" t="s">
        <v>26966</v>
      </c>
      <c r="W700" t="s">
        <v>19062</v>
      </c>
      <c r="Y700" t="s">
        <v>17916</v>
      </c>
      <c r="AB700" t="s">
        <v>251</v>
      </c>
      <c r="AC700" t="s">
        <v>17924</v>
      </c>
      <c r="AD700">
        <v>1000008239770</v>
      </c>
      <c r="AG700" t="s">
        <v>26967</v>
      </c>
      <c r="AI700" t="s">
        <v>26968</v>
      </c>
      <c r="AJ700" t="s">
        <v>26969</v>
      </c>
      <c r="AK700" t="s">
        <v>693</v>
      </c>
      <c r="AN700" t="s">
        <v>26968</v>
      </c>
      <c r="AO700" t="s">
        <v>693</v>
      </c>
      <c r="AT700" t="s">
        <v>26970</v>
      </c>
      <c r="AU700" t="s">
        <v>26971</v>
      </c>
      <c r="AV700" t="s">
        <v>26972</v>
      </c>
      <c r="AW700" t="s">
        <v>230</v>
      </c>
      <c r="AX700" t="s">
        <v>230</v>
      </c>
      <c r="AY700" t="s">
        <v>380</v>
      </c>
      <c r="AZ700" t="s">
        <v>380</v>
      </c>
      <c r="BA700" t="s">
        <v>255</v>
      </c>
      <c r="BB700" s="1">
        <v>46156.737604166665</v>
      </c>
      <c r="BC700">
        <v>2026</v>
      </c>
      <c r="BD700">
        <v>5</v>
      </c>
      <c r="BE700">
        <v>14</v>
      </c>
      <c r="BF700" t="s">
        <v>18100</v>
      </c>
      <c r="BG700" t="s">
        <v>18130</v>
      </c>
      <c r="BH700" t="s">
        <v>17936</v>
      </c>
      <c r="BJ700" t="s">
        <v>26973</v>
      </c>
      <c r="BL700" t="s">
        <v>300</v>
      </c>
      <c r="BM700" t="s">
        <v>23165</v>
      </c>
      <c r="BN700" t="s">
        <v>3306</v>
      </c>
      <c r="BO700" t="s">
        <v>23166</v>
      </c>
      <c r="BP700" t="s">
        <v>2899</v>
      </c>
      <c r="BQ700" t="s">
        <v>24370</v>
      </c>
      <c r="BR700" t="s">
        <v>26974</v>
      </c>
      <c r="BS700" t="s">
        <v>18000</v>
      </c>
      <c r="BT700">
        <v>2026</v>
      </c>
      <c r="BU700">
        <v>5</v>
      </c>
      <c r="BV700">
        <v>14</v>
      </c>
      <c r="BY700" t="s">
        <v>693</v>
      </c>
      <c r="BZ700" t="s">
        <v>17943</v>
      </c>
      <c r="CA700" s="1">
        <v>46156.737500000003</v>
      </c>
      <c r="CB700" s="2">
        <v>46157</v>
      </c>
      <c r="CE700" t="s">
        <v>2810</v>
      </c>
      <c r="CY700" s="1"/>
      <c r="DQ700" t="s">
        <v>19358</v>
      </c>
      <c r="DS700" t="s">
        <v>693</v>
      </c>
      <c r="EP700" t="s">
        <v>24309</v>
      </c>
      <c r="EQ700" t="s">
        <v>255</v>
      </c>
      <c r="ER700" t="s">
        <v>17945</v>
      </c>
      <c r="ES700" t="s">
        <v>281</v>
      </c>
      <c r="ET700" t="s">
        <v>24310</v>
      </c>
      <c r="EU700" t="s">
        <v>17962</v>
      </c>
      <c r="EZ700" t="s">
        <v>270</v>
      </c>
      <c r="FB700" t="s">
        <v>279</v>
      </c>
      <c r="FC700" t="s">
        <v>19074</v>
      </c>
      <c r="FD700" t="s">
        <v>17948</v>
      </c>
      <c r="FE700" t="s">
        <v>281</v>
      </c>
      <c r="FF700" s="1">
        <v>46156.75849537037</v>
      </c>
      <c r="FG700">
        <v>0.5</v>
      </c>
      <c r="FH700">
        <v>0</v>
      </c>
      <c r="FM700" t="s">
        <v>17949</v>
      </c>
    </row>
    <row r="701" spans="1:169" x14ac:dyDescent="0.3">
      <c r="A701">
        <v>0</v>
      </c>
      <c r="B701" t="s">
        <v>17916</v>
      </c>
      <c r="C701" t="s">
        <v>17916</v>
      </c>
      <c r="E701" t="s">
        <v>19358</v>
      </c>
      <c r="O701" t="s">
        <v>17964</v>
      </c>
      <c r="P701">
        <v>2026</v>
      </c>
      <c r="Q701">
        <v>5</v>
      </c>
      <c r="R701">
        <v>13</v>
      </c>
      <c r="S701" t="s">
        <v>26975</v>
      </c>
      <c r="T701" t="s">
        <v>26976</v>
      </c>
      <c r="W701" t="s">
        <v>19062</v>
      </c>
      <c r="Y701" t="s">
        <v>17916</v>
      </c>
      <c r="AB701" t="s">
        <v>251</v>
      </c>
      <c r="AC701" t="s">
        <v>17924</v>
      </c>
      <c r="AD701">
        <v>1000008225504</v>
      </c>
      <c r="AG701" t="s">
        <v>26977</v>
      </c>
      <c r="AI701" t="s">
        <v>26978</v>
      </c>
      <c r="AJ701" t="s">
        <v>26979</v>
      </c>
      <c r="AK701" t="s">
        <v>693</v>
      </c>
      <c r="AM701" t="s">
        <v>26980</v>
      </c>
      <c r="AN701" t="s">
        <v>26978</v>
      </c>
      <c r="AO701" t="s">
        <v>693</v>
      </c>
      <c r="AP701" t="s">
        <v>26980</v>
      </c>
      <c r="AR701" t="s">
        <v>26980</v>
      </c>
      <c r="AS701" t="s">
        <v>26980</v>
      </c>
      <c r="AT701" t="s">
        <v>26981</v>
      </c>
      <c r="AU701" t="s">
        <v>26982</v>
      </c>
      <c r="AV701" t="s">
        <v>26983</v>
      </c>
      <c r="AW701" t="s">
        <v>230</v>
      </c>
      <c r="AX701" t="s">
        <v>230</v>
      </c>
      <c r="AY701" t="s">
        <v>380</v>
      </c>
      <c r="AZ701" t="s">
        <v>380</v>
      </c>
      <c r="BA701" t="s">
        <v>255</v>
      </c>
      <c r="BB701" s="1">
        <v>46155.448611111111</v>
      </c>
      <c r="BC701">
        <v>2026</v>
      </c>
      <c r="BD701">
        <v>5</v>
      </c>
      <c r="BE701">
        <v>13</v>
      </c>
      <c r="BF701" t="s">
        <v>17934</v>
      </c>
      <c r="BG701" t="s">
        <v>18130</v>
      </c>
      <c r="BH701" t="s">
        <v>17936</v>
      </c>
      <c r="BJ701" t="s">
        <v>26984</v>
      </c>
      <c r="BL701" t="s">
        <v>300</v>
      </c>
      <c r="BM701" t="s">
        <v>23165</v>
      </c>
      <c r="BN701" t="s">
        <v>3306</v>
      </c>
      <c r="BO701" t="s">
        <v>23166</v>
      </c>
      <c r="BP701" t="s">
        <v>1700</v>
      </c>
      <c r="BQ701" t="s">
        <v>24936</v>
      </c>
      <c r="BR701" t="s">
        <v>26985</v>
      </c>
      <c r="BS701" t="s">
        <v>17964</v>
      </c>
      <c r="BT701">
        <v>2026</v>
      </c>
      <c r="BU701">
        <v>5</v>
      </c>
      <c r="BV701">
        <v>13</v>
      </c>
      <c r="BY701" t="s">
        <v>693</v>
      </c>
      <c r="BZ701" t="s">
        <v>17943</v>
      </c>
      <c r="CA701" s="1">
        <v>46155.448611111111</v>
      </c>
      <c r="CB701" s="2">
        <v>46155</v>
      </c>
      <c r="CE701" t="s">
        <v>2810</v>
      </c>
      <c r="CY701" s="1"/>
      <c r="DQ701" t="s">
        <v>19358</v>
      </c>
      <c r="DS701" t="s">
        <v>693</v>
      </c>
      <c r="EP701" t="s">
        <v>24309</v>
      </c>
      <c r="EQ701" t="s">
        <v>255</v>
      </c>
      <c r="ER701" t="s">
        <v>17945</v>
      </c>
      <c r="ES701" t="s">
        <v>281</v>
      </c>
      <c r="ET701" t="s">
        <v>24310</v>
      </c>
      <c r="EU701" t="s">
        <v>17962</v>
      </c>
      <c r="EZ701" t="s">
        <v>270</v>
      </c>
      <c r="FB701" t="s">
        <v>279</v>
      </c>
      <c r="FC701" t="s">
        <v>19074</v>
      </c>
      <c r="FD701" t="s">
        <v>17948</v>
      </c>
      <c r="FE701" t="s">
        <v>281</v>
      </c>
      <c r="FF701" s="1">
        <v>46155.467083333337</v>
      </c>
      <c r="FG701">
        <v>0.44</v>
      </c>
      <c r="FH701">
        <v>0</v>
      </c>
      <c r="FI701">
        <v>1</v>
      </c>
      <c r="FM701" t="s">
        <v>17949</v>
      </c>
    </row>
    <row r="702" spans="1:169" x14ac:dyDescent="0.3">
      <c r="A702">
        <v>0</v>
      </c>
      <c r="B702" t="s">
        <v>17916</v>
      </c>
      <c r="C702" t="s">
        <v>17916</v>
      </c>
      <c r="E702" t="s">
        <v>19358</v>
      </c>
      <c r="O702" t="s">
        <v>17964</v>
      </c>
      <c r="P702">
        <v>2026</v>
      </c>
      <c r="Q702">
        <v>5</v>
      </c>
      <c r="R702">
        <v>13</v>
      </c>
      <c r="S702" t="s">
        <v>26986</v>
      </c>
      <c r="T702" t="s">
        <v>26987</v>
      </c>
      <c r="W702" t="s">
        <v>19062</v>
      </c>
      <c r="Y702" t="s">
        <v>17916</v>
      </c>
      <c r="AB702" t="s">
        <v>251</v>
      </c>
      <c r="AC702" t="s">
        <v>18065</v>
      </c>
      <c r="AD702">
        <v>1000008225943</v>
      </c>
      <c r="AG702" t="s">
        <v>26988</v>
      </c>
      <c r="AH702" t="s">
        <v>26989</v>
      </c>
      <c r="AI702" t="s">
        <v>26990</v>
      </c>
      <c r="AJ702" t="s">
        <v>26991</v>
      </c>
      <c r="AK702" t="s">
        <v>693</v>
      </c>
      <c r="AL702" t="s">
        <v>26988</v>
      </c>
      <c r="AM702" t="s">
        <v>26992</v>
      </c>
      <c r="AN702" t="s">
        <v>26990</v>
      </c>
      <c r="AO702" t="s">
        <v>693</v>
      </c>
      <c r="AP702" t="s">
        <v>26992</v>
      </c>
      <c r="AR702" t="s">
        <v>26992</v>
      </c>
      <c r="AS702" t="s">
        <v>26992</v>
      </c>
      <c r="AT702" t="s">
        <v>26993</v>
      </c>
      <c r="AU702" t="s">
        <v>26994</v>
      </c>
      <c r="AV702" t="s">
        <v>26995</v>
      </c>
      <c r="AW702" t="s">
        <v>230</v>
      </c>
      <c r="AX702" t="s">
        <v>230</v>
      </c>
      <c r="AY702" t="s">
        <v>380</v>
      </c>
      <c r="AZ702" t="s">
        <v>380</v>
      </c>
      <c r="BA702" t="s">
        <v>18076</v>
      </c>
      <c r="BB702" s="1">
        <v>46155.50277777778</v>
      </c>
      <c r="BC702">
        <v>2026</v>
      </c>
      <c r="BD702">
        <v>5</v>
      </c>
      <c r="BE702">
        <v>13</v>
      </c>
      <c r="BF702" t="s">
        <v>18077</v>
      </c>
      <c r="BG702" t="s">
        <v>18130</v>
      </c>
      <c r="BH702" t="s">
        <v>17936</v>
      </c>
      <c r="BJ702" t="s">
        <v>26992</v>
      </c>
      <c r="BL702" t="s">
        <v>300</v>
      </c>
      <c r="BM702" t="s">
        <v>23165</v>
      </c>
      <c r="BN702" t="s">
        <v>3306</v>
      </c>
      <c r="BO702" t="s">
        <v>23166</v>
      </c>
      <c r="BP702" t="s">
        <v>1066</v>
      </c>
      <c r="BQ702" t="s">
        <v>24359</v>
      </c>
      <c r="BR702" t="s">
        <v>26996</v>
      </c>
      <c r="BS702" t="s">
        <v>17964</v>
      </c>
      <c r="BT702">
        <v>2026</v>
      </c>
      <c r="BU702">
        <v>5</v>
      </c>
      <c r="BV702">
        <v>13</v>
      </c>
      <c r="BY702" t="s">
        <v>304</v>
      </c>
      <c r="BZ702" t="s">
        <v>18083</v>
      </c>
      <c r="CA702" s="1">
        <v>46155.50277777778</v>
      </c>
      <c r="CB702" s="2">
        <v>46156</v>
      </c>
      <c r="CE702" t="s">
        <v>2810</v>
      </c>
      <c r="CY702" s="1"/>
      <c r="DQ702" t="s">
        <v>19358</v>
      </c>
      <c r="DR702" t="s">
        <v>693</v>
      </c>
      <c r="DS702" t="s">
        <v>693</v>
      </c>
      <c r="DT702" t="s">
        <v>693</v>
      </c>
      <c r="DV702" t="s">
        <v>693</v>
      </c>
      <c r="EA702" t="s">
        <v>693</v>
      </c>
      <c r="EB702" t="s">
        <v>693</v>
      </c>
      <c r="EP702" t="s">
        <v>24309</v>
      </c>
      <c r="EQ702" t="s">
        <v>18084</v>
      </c>
      <c r="ES702" t="s">
        <v>281</v>
      </c>
      <c r="ET702" t="s">
        <v>24310</v>
      </c>
      <c r="EU702" t="s">
        <v>17962</v>
      </c>
      <c r="EZ702" t="s">
        <v>270</v>
      </c>
      <c r="FB702" t="s">
        <v>279</v>
      </c>
      <c r="FC702" t="s">
        <v>19074</v>
      </c>
      <c r="FD702" t="s">
        <v>18087</v>
      </c>
      <c r="FE702" t="s">
        <v>281</v>
      </c>
      <c r="FF702" s="1">
        <v>46155.550127314818</v>
      </c>
      <c r="FG702">
        <v>1.1399999999999999</v>
      </c>
      <c r="FH702">
        <v>0</v>
      </c>
      <c r="FI702">
        <v>1</v>
      </c>
      <c r="FM702" t="s">
        <v>17949</v>
      </c>
    </row>
    <row r="703" spans="1:169" x14ac:dyDescent="0.3">
      <c r="A703">
        <v>0</v>
      </c>
      <c r="B703" t="s">
        <v>17916</v>
      </c>
      <c r="C703" t="s">
        <v>17916</v>
      </c>
      <c r="E703" t="s">
        <v>19358</v>
      </c>
      <c r="O703" t="s">
        <v>17964</v>
      </c>
      <c r="P703">
        <v>2026</v>
      </c>
      <c r="Q703">
        <v>5</v>
      </c>
      <c r="R703">
        <v>13</v>
      </c>
      <c r="S703" t="s">
        <v>26997</v>
      </c>
      <c r="T703" t="s">
        <v>26998</v>
      </c>
      <c r="W703" t="s">
        <v>19371</v>
      </c>
      <c r="Y703" t="s">
        <v>17916</v>
      </c>
      <c r="AB703" t="s">
        <v>251</v>
      </c>
      <c r="AC703" t="s">
        <v>17924</v>
      </c>
      <c r="AD703">
        <v>1000008224952</v>
      </c>
      <c r="AI703" t="s">
        <v>26999</v>
      </c>
      <c r="AJ703" t="s">
        <v>27000</v>
      </c>
      <c r="AK703" t="s">
        <v>693</v>
      </c>
      <c r="AM703" t="s">
        <v>27001</v>
      </c>
      <c r="AN703" t="s">
        <v>26999</v>
      </c>
      <c r="AO703" t="s">
        <v>693</v>
      </c>
      <c r="AR703" t="s">
        <v>27001</v>
      </c>
      <c r="AT703" t="s">
        <v>27002</v>
      </c>
      <c r="AU703" t="s">
        <v>27003</v>
      </c>
      <c r="AV703" t="s">
        <v>27004</v>
      </c>
      <c r="AW703" t="s">
        <v>230</v>
      </c>
      <c r="AX703" t="s">
        <v>230</v>
      </c>
      <c r="AY703" t="s">
        <v>380</v>
      </c>
      <c r="AZ703" t="s">
        <v>380</v>
      </c>
      <c r="BA703" t="s">
        <v>255</v>
      </c>
      <c r="BB703" s="1">
        <v>46155.311064814814</v>
      </c>
      <c r="BC703">
        <v>2026</v>
      </c>
      <c r="BD703">
        <v>5</v>
      </c>
      <c r="BE703">
        <v>13</v>
      </c>
      <c r="BF703" t="s">
        <v>18100</v>
      </c>
      <c r="BG703" t="s">
        <v>18130</v>
      </c>
      <c r="BH703" t="s">
        <v>17936</v>
      </c>
      <c r="BJ703" t="s">
        <v>27001</v>
      </c>
      <c r="BL703" t="s">
        <v>300</v>
      </c>
      <c r="BM703" t="s">
        <v>23165</v>
      </c>
      <c r="BN703" t="s">
        <v>3306</v>
      </c>
      <c r="BO703" t="s">
        <v>23166</v>
      </c>
      <c r="BP703" t="s">
        <v>3244</v>
      </c>
      <c r="BQ703" t="s">
        <v>24321</v>
      </c>
      <c r="BR703" t="s">
        <v>3630</v>
      </c>
      <c r="BS703" t="s">
        <v>17964</v>
      </c>
      <c r="BT703">
        <v>2026</v>
      </c>
      <c r="BU703">
        <v>5</v>
      </c>
      <c r="BV703">
        <v>13</v>
      </c>
      <c r="BY703" t="s">
        <v>693</v>
      </c>
      <c r="BZ703" t="s">
        <v>17943</v>
      </c>
      <c r="CA703" s="1">
        <v>46155.310416666667</v>
      </c>
      <c r="CB703" s="2">
        <v>46155</v>
      </c>
      <c r="CE703" t="s">
        <v>2810</v>
      </c>
      <c r="CY703" s="1"/>
      <c r="DQ703" t="s">
        <v>19358</v>
      </c>
      <c r="DS703" t="s">
        <v>693</v>
      </c>
      <c r="EP703" t="s">
        <v>24309</v>
      </c>
      <c r="EQ703" t="s">
        <v>255</v>
      </c>
      <c r="ER703" t="s">
        <v>17945</v>
      </c>
      <c r="ES703" t="s">
        <v>281</v>
      </c>
      <c r="ET703" t="s">
        <v>24310</v>
      </c>
      <c r="EU703" t="s">
        <v>17962</v>
      </c>
      <c r="EZ703" t="s">
        <v>270</v>
      </c>
      <c r="FB703" t="s">
        <v>279</v>
      </c>
      <c r="FC703" t="s">
        <v>19074</v>
      </c>
      <c r="FD703" t="s">
        <v>17948</v>
      </c>
      <c r="FE703" t="s">
        <v>281</v>
      </c>
      <c r="FF703" s="1">
        <v>46155.425219907411</v>
      </c>
      <c r="FG703">
        <v>2.74</v>
      </c>
      <c r="FH703">
        <v>0</v>
      </c>
      <c r="FI703">
        <v>1</v>
      </c>
      <c r="FM703" t="s">
        <v>17949</v>
      </c>
    </row>
    <row r="704" spans="1:169" x14ac:dyDescent="0.3">
      <c r="A704">
        <v>0</v>
      </c>
      <c r="B704" t="s">
        <v>17916</v>
      </c>
      <c r="C704" t="s">
        <v>17916</v>
      </c>
      <c r="E704" t="s">
        <v>19358</v>
      </c>
      <c r="O704" t="s">
        <v>17964</v>
      </c>
      <c r="P704">
        <v>2026</v>
      </c>
      <c r="Q704">
        <v>5</v>
      </c>
      <c r="R704">
        <v>13</v>
      </c>
      <c r="S704" t="s">
        <v>27005</v>
      </c>
      <c r="T704" t="s">
        <v>27006</v>
      </c>
      <c r="W704" t="s">
        <v>2843</v>
      </c>
      <c r="Y704" t="s">
        <v>17916</v>
      </c>
      <c r="AB704" t="s">
        <v>251</v>
      </c>
      <c r="AC704" t="s">
        <v>17924</v>
      </c>
      <c r="AD704">
        <v>1000008226259</v>
      </c>
      <c r="AI704" t="s">
        <v>27007</v>
      </c>
      <c r="AJ704" t="s">
        <v>27008</v>
      </c>
      <c r="AK704" t="s">
        <v>693</v>
      </c>
      <c r="AM704" t="s">
        <v>27009</v>
      </c>
      <c r="AN704" t="s">
        <v>27007</v>
      </c>
      <c r="AO704" t="s">
        <v>693</v>
      </c>
      <c r="AP704" t="s">
        <v>27010</v>
      </c>
      <c r="AR704" t="s">
        <v>27009</v>
      </c>
      <c r="AS704" t="s">
        <v>27010</v>
      </c>
      <c r="AT704" t="s">
        <v>27011</v>
      </c>
      <c r="AU704" t="s">
        <v>27012</v>
      </c>
      <c r="AV704" t="s">
        <v>27013</v>
      </c>
      <c r="AW704" t="s">
        <v>230</v>
      </c>
      <c r="AX704" t="s">
        <v>230</v>
      </c>
      <c r="AY704" t="s">
        <v>380</v>
      </c>
      <c r="AZ704" t="s">
        <v>380</v>
      </c>
      <c r="BA704" t="s">
        <v>255</v>
      </c>
      <c r="BB704" s="1">
        <v>46155.546018518522</v>
      </c>
      <c r="BC704">
        <v>2026</v>
      </c>
      <c r="BD704">
        <v>5</v>
      </c>
      <c r="BE704">
        <v>13</v>
      </c>
      <c r="BF704" t="s">
        <v>17934</v>
      </c>
      <c r="BG704" t="s">
        <v>18130</v>
      </c>
      <c r="BH704" t="s">
        <v>17936</v>
      </c>
      <c r="BJ704" t="s">
        <v>27014</v>
      </c>
      <c r="BL704" t="s">
        <v>300</v>
      </c>
      <c r="BM704" t="s">
        <v>23165</v>
      </c>
      <c r="BN704" t="s">
        <v>3306</v>
      </c>
      <c r="BO704" t="s">
        <v>23166</v>
      </c>
      <c r="BP704" t="s">
        <v>1638</v>
      </c>
      <c r="BQ704" t="s">
        <v>24585</v>
      </c>
      <c r="BR704" t="s">
        <v>27015</v>
      </c>
      <c r="BS704" t="s">
        <v>17964</v>
      </c>
      <c r="BT704">
        <v>2026</v>
      </c>
      <c r="BU704">
        <v>5</v>
      </c>
      <c r="BV704">
        <v>13</v>
      </c>
      <c r="BY704" t="s">
        <v>693</v>
      </c>
      <c r="BZ704" t="s">
        <v>17943</v>
      </c>
      <c r="CA704" s="1">
        <v>46155.54583333333</v>
      </c>
      <c r="CB704" s="2">
        <v>46156</v>
      </c>
      <c r="CE704" t="s">
        <v>2810</v>
      </c>
      <c r="CY704" s="1"/>
      <c r="DQ704" t="s">
        <v>19358</v>
      </c>
      <c r="DS704" t="s">
        <v>693</v>
      </c>
      <c r="EP704" t="s">
        <v>24309</v>
      </c>
      <c r="EQ704" t="s">
        <v>255</v>
      </c>
      <c r="ER704" t="s">
        <v>17945</v>
      </c>
      <c r="ES704" t="s">
        <v>281</v>
      </c>
      <c r="ET704" t="s">
        <v>24310</v>
      </c>
      <c r="EU704" t="s">
        <v>17962</v>
      </c>
      <c r="EZ704" t="s">
        <v>270</v>
      </c>
      <c r="FB704" t="s">
        <v>279</v>
      </c>
      <c r="FC704" t="s">
        <v>19074</v>
      </c>
      <c r="FD704" t="s">
        <v>17948</v>
      </c>
      <c r="FE704" t="s">
        <v>281</v>
      </c>
      <c r="FF704" s="1">
        <v>46155.591793981483</v>
      </c>
      <c r="FG704">
        <v>1.1000000000000001</v>
      </c>
      <c r="FH704">
        <v>0</v>
      </c>
      <c r="FI704">
        <v>1</v>
      </c>
      <c r="FM704" t="s">
        <v>17949</v>
      </c>
    </row>
    <row r="705" spans="1:169" x14ac:dyDescent="0.3">
      <c r="A705">
        <v>0</v>
      </c>
      <c r="B705" t="s">
        <v>17916</v>
      </c>
      <c r="C705" t="s">
        <v>17916</v>
      </c>
      <c r="E705" t="s">
        <v>19358</v>
      </c>
      <c r="O705" t="s">
        <v>21682</v>
      </c>
      <c r="P705">
        <v>2026</v>
      </c>
      <c r="Q705">
        <v>4</v>
      </c>
      <c r="R705">
        <v>21</v>
      </c>
      <c r="S705" t="s">
        <v>27016</v>
      </c>
      <c r="T705" t="s">
        <v>27017</v>
      </c>
      <c r="W705" t="s">
        <v>19238</v>
      </c>
      <c r="Y705" t="s">
        <v>17916</v>
      </c>
      <c r="AB705" t="s">
        <v>251</v>
      </c>
      <c r="AC705" t="s">
        <v>17924</v>
      </c>
      <c r="AD705">
        <v>1000008171496</v>
      </c>
      <c r="AG705" t="s">
        <v>27018</v>
      </c>
      <c r="AI705" t="s">
        <v>27019</v>
      </c>
      <c r="AJ705" t="s">
        <v>27020</v>
      </c>
      <c r="AK705" t="s">
        <v>249</v>
      </c>
      <c r="AM705" t="s">
        <v>27021</v>
      </c>
      <c r="AN705" t="s">
        <v>27022</v>
      </c>
      <c r="AO705" t="s">
        <v>249</v>
      </c>
      <c r="AP705" t="s">
        <v>27023</v>
      </c>
      <c r="AR705" t="s">
        <v>27021</v>
      </c>
      <c r="AS705" t="s">
        <v>27023</v>
      </c>
      <c r="AT705" t="s">
        <v>27024</v>
      </c>
      <c r="AU705" t="s">
        <v>27025</v>
      </c>
      <c r="AV705" t="s">
        <v>27026</v>
      </c>
      <c r="AW705" t="s">
        <v>1696</v>
      </c>
      <c r="AX705" t="s">
        <v>1696</v>
      </c>
      <c r="AY705" t="s">
        <v>1698</v>
      </c>
      <c r="AZ705" t="s">
        <v>1698</v>
      </c>
      <c r="BA705" t="s">
        <v>255</v>
      </c>
      <c r="BB705" s="1">
        <v>46133.534849537034</v>
      </c>
      <c r="BC705">
        <v>2026</v>
      </c>
      <c r="BD705">
        <v>4</v>
      </c>
      <c r="BE705">
        <v>21</v>
      </c>
      <c r="BF705" t="s">
        <v>24123</v>
      </c>
      <c r="BG705" t="s">
        <v>18505</v>
      </c>
      <c r="BH705" t="s">
        <v>17936</v>
      </c>
      <c r="BJ705" t="s">
        <v>27021</v>
      </c>
      <c r="BL705" t="s">
        <v>300</v>
      </c>
      <c r="BM705" t="s">
        <v>23165</v>
      </c>
      <c r="BN705" t="s">
        <v>3306</v>
      </c>
      <c r="BO705" t="s">
        <v>23166</v>
      </c>
      <c r="BP705" t="s">
        <v>2112</v>
      </c>
      <c r="BQ705" t="s">
        <v>24829</v>
      </c>
      <c r="BR705" t="s">
        <v>27027</v>
      </c>
      <c r="BS705" t="s">
        <v>21682</v>
      </c>
      <c r="BT705">
        <v>2026</v>
      </c>
      <c r="BU705">
        <v>4</v>
      </c>
      <c r="BV705">
        <v>21</v>
      </c>
      <c r="BY705" t="s">
        <v>693</v>
      </c>
      <c r="BZ705" t="s">
        <v>17943</v>
      </c>
      <c r="CA705" s="1">
        <v>46133.534722222219</v>
      </c>
      <c r="CB705" s="2">
        <v>46134</v>
      </c>
      <c r="CC705">
        <v>11339</v>
      </c>
      <c r="CD705" t="s">
        <v>337</v>
      </c>
      <c r="CE705" t="s">
        <v>2810</v>
      </c>
      <c r="CF705" t="s">
        <v>26145</v>
      </c>
      <c r="CW705">
        <v>5160369</v>
      </c>
      <c r="CX705">
        <v>34461020</v>
      </c>
      <c r="CY705" s="1">
        <v>46134.615277777775</v>
      </c>
      <c r="CZ705">
        <v>2026</v>
      </c>
      <c r="DA705">
        <v>4</v>
      </c>
      <c r="DB705">
        <v>22</v>
      </c>
      <c r="DC705">
        <v>48</v>
      </c>
      <c r="DD705">
        <v>12</v>
      </c>
      <c r="DE705">
        <v>1176</v>
      </c>
      <c r="DG705" t="s">
        <v>26786</v>
      </c>
      <c r="DQ705" t="s">
        <v>19358</v>
      </c>
      <c r="DS705" t="s">
        <v>693</v>
      </c>
      <c r="EP705" t="s">
        <v>24309</v>
      </c>
      <c r="EQ705" t="s">
        <v>255</v>
      </c>
      <c r="ER705" t="s">
        <v>17945</v>
      </c>
      <c r="ES705" t="s">
        <v>281</v>
      </c>
      <c r="ET705" t="s">
        <v>24310</v>
      </c>
      <c r="EU705" t="s">
        <v>17962</v>
      </c>
      <c r="EV705" t="s">
        <v>27028</v>
      </c>
      <c r="EX705" t="s">
        <v>27029</v>
      </c>
      <c r="EY705" t="s">
        <v>27030</v>
      </c>
      <c r="EZ705" t="s">
        <v>270</v>
      </c>
      <c r="FA705" t="s">
        <v>336</v>
      </c>
      <c r="FB705" t="s">
        <v>281</v>
      </c>
      <c r="FD705" t="s">
        <v>17948</v>
      </c>
      <c r="FE705" t="s">
        <v>281</v>
      </c>
      <c r="FF705" s="1">
        <v>46133.550057870372</v>
      </c>
      <c r="FG705">
        <v>0.36</v>
      </c>
      <c r="FH705">
        <v>0</v>
      </c>
      <c r="FI705">
        <v>1</v>
      </c>
      <c r="FK705" t="s">
        <v>24829</v>
      </c>
      <c r="FL705" t="s">
        <v>27031</v>
      </c>
      <c r="FM705" t="s">
        <v>17949</v>
      </c>
    </row>
    <row r="706" spans="1:169" x14ac:dyDescent="0.3">
      <c r="A706">
        <v>0</v>
      </c>
      <c r="B706" t="s">
        <v>17916</v>
      </c>
      <c r="C706" t="s">
        <v>17916</v>
      </c>
      <c r="E706" t="s">
        <v>19358</v>
      </c>
      <c r="O706" t="s">
        <v>18135</v>
      </c>
      <c r="P706">
        <v>2026</v>
      </c>
      <c r="Q706">
        <v>5</v>
      </c>
      <c r="R706">
        <v>9</v>
      </c>
      <c r="S706" t="s">
        <v>27032</v>
      </c>
      <c r="T706" t="s">
        <v>27033</v>
      </c>
      <c r="V706" t="s">
        <v>17923</v>
      </c>
      <c r="W706" t="s">
        <v>2841</v>
      </c>
      <c r="Y706" t="s">
        <v>17916</v>
      </c>
      <c r="AB706" t="s">
        <v>251</v>
      </c>
      <c r="AC706" t="s">
        <v>17924</v>
      </c>
      <c r="AD706">
        <v>1000008217786</v>
      </c>
      <c r="AG706" t="s">
        <v>27034</v>
      </c>
      <c r="AI706" t="s">
        <v>27035</v>
      </c>
      <c r="AJ706" t="s">
        <v>27036</v>
      </c>
      <c r="AK706" t="s">
        <v>693</v>
      </c>
      <c r="AN706" t="s">
        <v>27035</v>
      </c>
      <c r="AO706" t="s">
        <v>693</v>
      </c>
      <c r="AT706" t="s">
        <v>27037</v>
      </c>
      <c r="AU706" t="s">
        <v>27038</v>
      </c>
      <c r="AV706" t="s">
        <v>27039</v>
      </c>
      <c r="AW706" t="s">
        <v>230</v>
      </c>
      <c r="AX706" t="s">
        <v>230</v>
      </c>
      <c r="AY706" t="s">
        <v>232</v>
      </c>
      <c r="AZ706" t="s">
        <v>232</v>
      </c>
      <c r="BA706" t="s">
        <v>255</v>
      </c>
      <c r="BB706" s="1">
        <v>46151.57340277778</v>
      </c>
      <c r="BC706">
        <v>2026</v>
      </c>
      <c r="BD706">
        <v>5</v>
      </c>
      <c r="BE706">
        <v>9</v>
      </c>
      <c r="BF706" t="s">
        <v>18100</v>
      </c>
      <c r="BG706" t="s">
        <v>17935</v>
      </c>
      <c r="BH706" t="s">
        <v>17936</v>
      </c>
      <c r="BJ706" t="s">
        <v>27040</v>
      </c>
      <c r="BL706" t="s">
        <v>300</v>
      </c>
      <c r="BM706" t="s">
        <v>23165</v>
      </c>
      <c r="BN706" t="s">
        <v>3306</v>
      </c>
      <c r="BO706" t="s">
        <v>23166</v>
      </c>
      <c r="BP706" t="s">
        <v>3529</v>
      </c>
      <c r="BQ706" t="s">
        <v>24415</v>
      </c>
      <c r="BR706" t="s">
        <v>27041</v>
      </c>
      <c r="BS706" t="s">
        <v>18135</v>
      </c>
      <c r="BT706">
        <v>2026</v>
      </c>
      <c r="BU706">
        <v>5</v>
      </c>
      <c r="BV706">
        <v>9</v>
      </c>
      <c r="BY706" t="s">
        <v>693</v>
      </c>
      <c r="BZ706" t="s">
        <v>17943</v>
      </c>
      <c r="CA706" s="1">
        <v>46151.572916666664</v>
      </c>
      <c r="CB706" s="2">
        <v>46152</v>
      </c>
      <c r="CC706">
        <v>12172</v>
      </c>
      <c r="CD706" t="s">
        <v>337</v>
      </c>
      <c r="CE706" t="s">
        <v>2810</v>
      </c>
      <c r="CF706" t="s">
        <v>26145</v>
      </c>
      <c r="CW706">
        <v>5182079</v>
      </c>
      <c r="CX706">
        <v>34610993</v>
      </c>
      <c r="CY706" s="1">
        <v>46155.648611111108</v>
      </c>
      <c r="CZ706">
        <v>2026</v>
      </c>
      <c r="DA706">
        <v>5</v>
      </c>
      <c r="DB706">
        <v>13</v>
      </c>
      <c r="DC706">
        <v>22</v>
      </c>
      <c r="DD706">
        <v>1</v>
      </c>
      <c r="DE706">
        <v>1485</v>
      </c>
      <c r="DG706" t="s">
        <v>26199</v>
      </c>
      <c r="DQ706" t="s">
        <v>19358</v>
      </c>
      <c r="DS706" t="s">
        <v>693</v>
      </c>
      <c r="EP706" t="s">
        <v>24309</v>
      </c>
      <c r="EQ706" t="s">
        <v>255</v>
      </c>
      <c r="ER706" t="s">
        <v>17945</v>
      </c>
      <c r="ES706" t="s">
        <v>281</v>
      </c>
      <c r="ET706" t="s">
        <v>24310</v>
      </c>
      <c r="EU706" t="s">
        <v>17947</v>
      </c>
      <c r="EV706" t="s">
        <v>27042</v>
      </c>
      <c r="EX706" t="s">
        <v>27043</v>
      </c>
      <c r="EY706" t="s">
        <v>27044</v>
      </c>
      <c r="EZ706" t="s">
        <v>270</v>
      </c>
      <c r="FA706" t="s">
        <v>336</v>
      </c>
      <c r="FB706" t="s">
        <v>279</v>
      </c>
      <c r="FC706" t="s">
        <v>19074</v>
      </c>
      <c r="FD706" t="s">
        <v>17948</v>
      </c>
      <c r="FE706" t="s">
        <v>281</v>
      </c>
      <c r="FF706" s="1">
        <v>46151.591840277775</v>
      </c>
      <c r="FG706">
        <v>0.44</v>
      </c>
      <c r="FH706">
        <v>0</v>
      </c>
      <c r="FI706">
        <v>2</v>
      </c>
      <c r="FK706" t="s">
        <v>24415</v>
      </c>
      <c r="FL706" t="s">
        <v>27045</v>
      </c>
      <c r="FM706" t="s">
        <v>17949</v>
      </c>
    </row>
    <row r="707" spans="1:169" x14ac:dyDescent="0.3">
      <c r="A707">
        <v>0</v>
      </c>
      <c r="B707" t="s">
        <v>17916</v>
      </c>
      <c r="C707" t="s">
        <v>17916</v>
      </c>
      <c r="E707" t="s">
        <v>19358</v>
      </c>
      <c r="O707" t="s">
        <v>17920</v>
      </c>
      <c r="P707">
        <v>2026</v>
      </c>
      <c r="Q707">
        <v>5</v>
      </c>
      <c r="R707">
        <v>11</v>
      </c>
      <c r="S707" t="s">
        <v>27046</v>
      </c>
      <c r="T707" t="s">
        <v>27047</v>
      </c>
      <c r="W707" t="s">
        <v>19238</v>
      </c>
      <c r="Y707" t="s">
        <v>17917</v>
      </c>
      <c r="AB707" t="s">
        <v>251</v>
      </c>
      <c r="AC707" t="s">
        <v>17924</v>
      </c>
      <c r="AD707">
        <v>1000008220724</v>
      </c>
      <c r="AG707" t="s">
        <v>27048</v>
      </c>
      <c r="AI707" t="s">
        <v>27049</v>
      </c>
      <c r="AJ707" t="s">
        <v>27050</v>
      </c>
      <c r="AK707" t="s">
        <v>249</v>
      </c>
      <c r="AN707" t="s">
        <v>2926</v>
      </c>
      <c r="AO707" t="s">
        <v>249</v>
      </c>
      <c r="AT707" t="s">
        <v>27051</v>
      </c>
      <c r="AU707" t="s">
        <v>27052</v>
      </c>
      <c r="AV707" t="s">
        <v>27053</v>
      </c>
      <c r="AW707" t="s">
        <v>1696</v>
      </c>
      <c r="AX707" t="s">
        <v>1696</v>
      </c>
      <c r="AY707" t="s">
        <v>1698</v>
      </c>
      <c r="AZ707" t="s">
        <v>1698</v>
      </c>
      <c r="BA707" t="s">
        <v>255</v>
      </c>
      <c r="BB707" s="1">
        <v>46153.64366898148</v>
      </c>
      <c r="BC707">
        <v>2026</v>
      </c>
      <c r="BD707">
        <v>5</v>
      </c>
      <c r="BE707">
        <v>11</v>
      </c>
      <c r="BF707" t="s">
        <v>24123</v>
      </c>
      <c r="BG707" t="s">
        <v>18505</v>
      </c>
      <c r="BH707" t="s">
        <v>17936</v>
      </c>
      <c r="BJ707" t="s">
        <v>27054</v>
      </c>
      <c r="BL707" t="s">
        <v>300</v>
      </c>
      <c r="BM707" t="s">
        <v>23165</v>
      </c>
      <c r="BN707" t="s">
        <v>3306</v>
      </c>
      <c r="BO707" t="s">
        <v>23166</v>
      </c>
      <c r="BP707" t="s">
        <v>2112</v>
      </c>
      <c r="BQ707" t="s">
        <v>26011</v>
      </c>
      <c r="BR707" t="s">
        <v>27055</v>
      </c>
      <c r="BS707" t="s">
        <v>17920</v>
      </c>
      <c r="BT707">
        <v>2026</v>
      </c>
      <c r="BU707">
        <v>5</v>
      </c>
      <c r="BV707">
        <v>11</v>
      </c>
      <c r="BY707" t="s">
        <v>693</v>
      </c>
      <c r="BZ707" t="s">
        <v>17943</v>
      </c>
      <c r="CA707" s="1">
        <v>46153.643055555556</v>
      </c>
      <c r="CB707" s="2">
        <v>46154</v>
      </c>
      <c r="CC707">
        <v>10883</v>
      </c>
      <c r="CD707" t="s">
        <v>337</v>
      </c>
      <c r="CE707" t="s">
        <v>2810</v>
      </c>
      <c r="CF707" t="s">
        <v>26145</v>
      </c>
      <c r="CW707">
        <v>5180896</v>
      </c>
      <c r="CX707">
        <v>34601300</v>
      </c>
      <c r="CY707" s="1">
        <v>46154.474305555559</v>
      </c>
      <c r="CZ707">
        <v>2026</v>
      </c>
      <c r="DA707">
        <v>5</v>
      </c>
      <c r="DB707">
        <v>12</v>
      </c>
      <c r="DC707">
        <v>154</v>
      </c>
      <c r="DD707">
        <v>1</v>
      </c>
      <c r="DE707">
        <v>1261</v>
      </c>
      <c r="DG707" t="s">
        <v>27056</v>
      </c>
      <c r="DQ707" t="s">
        <v>19358</v>
      </c>
      <c r="DS707" t="s">
        <v>693</v>
      </c>
      <c r="EP707" t="s">
        <v>24309</v>
      </c>
      <c r="EQ707" t="s">
        <v>255</v>
      </c>
      <c r="ER707" t="s">
        <v>17945</v>
      </c>
      <c r="ES707" t="s">
        <v>281</v>
      </c>
      <c r="ET707" t="s">
        <v>24310</v>
      </c>
      <c r="EU707" t="s">
        <v>17962</v>
      </c>
      <c r="EV707" t="s">
        <v>27057</v>
      </c>
      <c r="EX707" t="s">
        <v>27058</v>
      </c>
      <c r="EY707" t="s">
        <v>27059</v>
      </c>
      <c r="EZ707" t="s">
        <v>270</v>
      </c>
      <c r="FA707" t="s">
        <v>336</v>
      </c>
      <c r="FB707" t="s">
        <v>281</v>
      </c>
      <c r="FD707" t="s">
        <v>17948</v>
      </c>
      <c r="FE707" t="s">
        <v>281</v>
      </c>
      <c r="FF707" s="1">
        <v>46153.675046296295</v>
      </c>
      <c r="FG707">
        <v>0.75</v>
      </c>
      <c r="FH707">
        <v>0</v>
      </c>
      <c r="FI707">
        <v>1</v>
      </c>
      <c r="FK707" t="s">
        <v>26011</v>
      </c>
      <c r="FL707" t="s">
        <v>27060</v>
      </c>
      <c r="FM707" t="s">
        <v>17949</v>
      </c>
    </row>
    <row r="708" spans="1:169" x14ac:dyDescent="0.3">
      <c r="A708">
        <v>0</v>
      </c>
      <c r="B708" t="s">
        <v>17916</v>
      </c>
      <c r="C708" t="s">
        <v>17916</v>
      </c>
      <c r="E708" t="s">
        <v>19358</v>
      </c>
      <c r="O708" t="s">
        <v>17920</v>
      </c>
      <c r="P708">
        <v>2026</v>
      </c>
      <c r="Q708">
        <v>5</v>
      </c>
      <c r="R708">
        <v>11</v>
      </c>
      <c r="S708" t="s">
        <v>27061</v>
      </c>
      <c r="T708" t="s">
        <v>27062</v>
      </c>
      <c r="W708" t="s">
        <v>2823</v>
      </c>
      <c r="Y708" t="s">
        <v>17916</v>
      </c>
      <c r="AB708" t="s">
        <v>251</v>
      </c>
      <c r="AC708" t="s">
        <v>17924</v>
      </c>
      <c r="AD708">
        <v>1000008221259</v>
      </c>
      <c r="AG708" t="s">
        <v>27063</v>
      </c>
      <c r="AI708" t="s">
        <v>27064</v>
      </c>
      <c r="AJ708" t="s">
        <v>27065</v>
      </c>
      <c r="AK708" t="s">
        <v>693</v>
      </c>
      <c r="AN708" t="s">
        <v>27064</v>
      </c>
      <c r="AO708" t="s">
        <v>693</v>
      </c>
      <c r="AT708" t="s">
        <v>27066</v>
      </c>
      <c r="AU708" t="s">
        <v>27067</v>
      </c>
      <c r="AV708" t="s">
        <v>27068</v>
      </c>
      <c r="AW708" t="s">
        <v>230</v>
      </c>
      <c r="AX708" t="s">
        <v>230</v>
      </c>
      <c r="AY708" t="s">
        <v>380</v>
      </c>
      <c r="AZ708" t="s">
        <v>380</v>
      </c>
      <c r="BA708" t="s">
        <v>255</v>
      </c>
      <c r="BB708" s="1">
        <v>46153.707858796297</v>
      </c>
      <c r="BC708">
        <v>2026</v>
      </c>
      <c r="BD708">
        <v>5</v>
      </c>
      <c r="BE708">
        <v>11</v>
      </c>
      <c r="BF708" t="s">
        <v>17934</v>
      </c>
      <c r="BG708" t="s">
        <v>18130</v>
      </c>
      <c r="BH708" t="s">
        <v>17936</v>
      </c>
      <c r="BJ708" t="s">
        <v>27069</v>
      </c>
      <c r="BL708" t="s">
        <v>300</v>
      </c>
      <c r="BM708" t="s">
        <v>23165</v>
      </c>
      <c r="BN708" t="s">
        <v>3306</v>
      </c>
      <c r="BO708" t="s">
        <v>23166</v>
      </c>
      <c r="BP708" t="s">
        <v>3520</v>
      </c>
      <c r="BQ708" t="s">
        <v>25190</v>
      </c>
      <c r="BR708" t="s">
        <v>27070</v>
      </c>
      <c r="BS708" t="s">
        <v>17920</v>
      </c>
      <c r="BT708">
        <v>2026</v>
      </c>
      <c r="BU708">
        <v>5</v>
      </c>
      <c r="BV708">
        <v>11</v>
      </c>
      <c r="BY708" t="s">
        <v>693</v>
      </c>
      <c r="BZ708" t="s">
        <v>17943</v>
      </c>
      <c r="CA708" s="1">
        <v>46153.707638888889</v>
      </c>
      <c r="CB708" s="2">
        <v>46154</v>
      </c>
      <c r="CC708">
        <v>3485</v>
      </c>
      <c r="CD708" t="s">
        <v>337</v>
      </c>
      <c r="CE708" t="s">
        <v>2810</v>
      </c>
      <c r="CF708" t="s">
        <v>26145</v>
      </c>
      <c r="CW708">
        <v>5181266</v>
      </c>
      <c r="CX708">
        <v>34609117</v>
      </c>
      <c r="CY708" s="1">
        <v>46155.525694444441</v>
      </c>
      <c r="CZ708">
        <v>2026</v>
      </c>
      <c r="DA708">
        <v>5</v>
      </c>
      <c r="DB708">
        <v>13</v>
      </c>
      <c r="DC708">
        <v>10</v>
      </c>
      <c r="DD708">
        <v>1</v>
      </c>
      <c r="DE708">
        <v>1075</v>
      </c>
      <c r="DG708" t="s">
        <v>27071</v>
      </c>
      <c r="DQ708" t="s">
        <v>19358</v>
      </c>
      <c r="DS708" t="s">
        <v>693</v>
      </c>
      <c r="EP708" t="s">
        <v>24309</v>
      </c>
      <c r="EQ708" t="s">
        <v>255</v>
      </c>
      <c r="ER708" t="s">
        <v>17945</v>
      </c>
      <c r="ES708" t="s">
        <v>281</v>
      </c>
      <c r="ET708" t="s">
        <v>24310</v>
      </c>
      <c r="EU708" t="s">
        <v>17962</v>
      </c>
      <c r="EV708" t="s">
        <v>27072</v>
      </c>
      <c r="EW708" t="s">
        <v>27073</v>
      </c>
      <c r="EX708" t="s">
        <v>27074</v>
      </c>
      <c r="EY708" t="s">
        <v>27075</v>
      </c>
      <c r="EZ708" t="s">
        <v>270</v>
      </c>
      <c r="FA708" t="s">
        <v>1688</v>
      </c>
      <c r="FB708" t="s">
        <v>279</v>
      </c>
      <c r="FC708" t="s">
        <v>19074</v>
      </c>
      <c r="FD708" t="s">
        <v>17948</v>
      </c>
      <c r="FE708" t="s">
        <v>281</v>
      </c>
      <c r="FF708" s="1">
        <v>46153.758414351854</v>
      </c>
      <c r="FG708">
        <v>1.21</v>
      </c>
      <c r="FH708">
        <v>0</v>
      </c>
      <c r="FI708">
        <v>1</v>
      </c>
      <c r="FK708" t="s">
        <v>25190</v>
      </c>
      <c r="FL708" t="s">
        <v>27076</v>
      </c>
      <c r="FM708" t="s">
        <v>17949</v>
      </c>
    </row>
    <row r="709" spans="1:169" x14ac:dyDescent="0.3">
      <c r="A709">
        <v>0</v>
      </c>
      <c r="B709" t="s">
        <v>17916</v>
      </c>
      <c r="C709" t="s">
        <v>17916</v>
      </c>
      <c r="E709" t="s">
        <v>19358</v>
      </c>
      <c r="O709" t="s">
        <v>18230</v>
      </c>
      <c r="P709">
        <v>2026</v>
      </c>
      <c r="Q709">
        <v>5</v>
      </c>
      <c r="R709">
        <v>12</v>
      </c>
      <c r="S709" t="s">
        <v>27077</v>
      </c>
      <c r="T709" t="s">
        <v>27078</v>
      </c>
      <c r="W709" t="s">
        <v>2964</v>
      </c>
      <c r="Y709" t="s">
        <v>17916</v>
      </c>
      <c r="AB709" t="s">
        <v>251</v>
      </c>
      <c r="AC709" t="s">
        <v>17924</v>
      </c>
      <c r="AD709">
        <v>1000008223334</v>
      </c>
      <c r="AI709" t="s">
        <v>27079</v>
      </c>
      <c r="AJ709" t="s">
        <v>27080</v>
      </c>
      <c r="AK709" t="s">
        <v>693</v>
      </c>
      <c r="AN709" t="s">
        <v>27079</v>
      </c>
      <c r="AO709" t="s">
        <v>693</v>
      </c>
      <c r="AT709" t="s">
        <v>27081</v>
      </c>
      <c r="AU709" t="s">
        <v>27082</v>
      </c>
      <c r="AV709" t="s">
        <v>27083</v>
      </c>
      <c r="AW709" t="s">
        <v>230</v>
      </c>
      <c r="AX709" t="s">
        <v>230</v>
      </c>
      <c r="AY709" t="s">
        <v>380</v>
      </c>
      <c r="AZ709" t="s">
        <v>380</v>
      </c>
      <c r="BA709" t="s">
        <v>255</v>
      </c>
      <c r="BB709" s="1">
        <v>46154.549988425926</v>
      </c>
      <c r="BC709">
        <v>2026</v>
      </c>
      <c r="BD709">
        <v>5</v>
      </c>
      <c r="BE709">
        <v>12</v>
      </c>
      <c r="BF709" t="s">
        <v>17934</v>
      </c>
      <c r="BG709" t="s">
        <v>18130</v>
      </c>
      <c r="BH709" t="s">
        <v>17936</v>
      </c>
      <c r="BJ709" t="s">
        <v>27084</v>
      </c>
      <c r="BL709" t="s">
        <v>300</v>
      </c>
      <c r="BM709" t="s">
        <v>23165</v>
      </c>
      <c r="BN709" t="s">
        <v>3306</v>
      </c>
      <c r="BO709" t="s">
        <v>23166</v>
      </c>
      <c r="BP709" t="s">
        <v>3499</v>
      </c>
      <c r="BQ709" t="s">
        <v>25976</v>
      </c>
      <c r="BR709" t="s">
        <v>27085</v>
      </c>
      <c r="BS709" t="s">
        <v>18230</v>
      </c>
      <c r="BT709">
        <v>2026</v>
      </c>
      <c r="BU709">
        <v>5</v>
      </c>
      <c r="BV709">
        <v>12</v>
      </c>
      <c r="BY709" t="s">
        <v>693</v>
      </c>
      <c r="BZ709" t="s">
        <v>17943</v>
      </c>
      <c r="CA709" s="1">
        <v>46154.549305555556</v>
      </c>
      <c r="CB709" s="2">
        <v>46155</v>
      </c>
      <c r="CC709">
        <v>12055</v>
      </c>
      <c r="CD709" t="s">
        <v>337</v>
      </c>
      <c r="CE709" t="s">
        <v>2810</v>
      </c>
      <c r="CF709" t="s">
        <v>26145</v>
      </c>
      <c r="CW709">
        <v>5182072</v>
      </c>
      <c r="CX709">
        <v>34609438</v>
      </c>
      <c r="CY709" s="1">
        <v>46155.489583333336</v>
      </c>
      <c r="CZ709">
        <v>2026</v>
      </c>
      <c r="DA709">
        <v>5</v>
      </c>
      <c r="DB709">
        <v>13</v>
      </c>
      <c r="DC709">
        <v>99</v>
      </c>
      <c r="DD709">
        <v>7</v>
      </c>
      <c r="DE709">
        <v>1157</v>
      </c>
      <c r="DG709" t="s">
        <v>27086</v>
      </c>
      <c r="DQ709" t="s">
        <v>19358</v>
      </c>
      <c r="DS709" t="s">
        <v>693</v>
      </c>
      <c r="EP709" t="s">
        <v>24309</v>
      </c>
      <c r="EQ709" t="s">
        <v>255</v>
      </c>
      <c r="ER709" t="s">
        <v>17945</v>
      </c>
      <c r="ES709" t="s">
        <v>281</v>
      </c>
      <c r="ET709" t="s">
        <v>24310</v>
      </c>
      <c r="EU709" t="s">
        <v>17962</v>
      </c>
      <c r="EV709" t="s">
        <v>27087</v>
      </c>
      <c r="EX709" t="s">
        <v>27088</v>
      </c>
      <c r="EY709" t="s">
        <v>27089</v>
      </c>
      <c r="EZ709" t="s">
        <v>270</v>
      </c>
      <c r="FB709" t="s">
        <v>279</v>
      </c>
      <c r="FC709" t="s">
        <v>19074</v>
      </c>
      <c r="FD709" t="s">
        <v>17948</v>
      </c>
      <c r="FE709" t="s">
        <v>281</v>
      </c>
      <c r="FF709" s="1">
        <v>46154.591782407406</v>
      </c>
      <c r="FG709">
        <v>1</v>
      </c>
      <c r="FH709">
        <v>0</v>
      </c>
      <c r="FI709">
        <v>1</v>
      </c>
      <c r="FK709" t="s">
        <v>25976</v>
      </c>
      <c r="FL709" t="s">
        <v>27090</v>
      </c>
      <c r="FM709" t="s">
        <v>17949</v>
      </c>
    </row>
    <row r="710" spans="1:169" x14ac:dyDescent="0.3">
      <c r="A710">
        <v>0</v>
      </c>
      <c r="B710" t="s">
        <v>17916</v>
      </c>
      <c r="C710" t="s">
        <v>17916</v>
      </c>
      <c r="E710" t="s">
        <v>19358</v>
      </c>
      <c r="O710" t="s">
        <v>17964</v>
      </c>
      <c r="P710">
        <v>2026</v>
      </c>
      <c r="Q710">
        <v>5</v>
      </c>
      <c r="R710">
        <v>13</v>
      </c>
      <c r="S710" t="s">
        <v>27091</v>
      </c>
      <c r="T710" t="s">
        <v>27092</v>
      </c>
      <c r="W710" t="s">
        <v>19238</v>
      </c>
      <c r="Y710" t="s">
        <v>17916</v>
      </c>
      <c r="AB710" t="s">
        <v>251</v>
      </c>
      <c r="AC710" t="s">
        <v>17924</v>
      </c>
      <c r="AD710">
        <v>1000008226101</v>
      </c>
      <c r="AG710" t="s">
        <v>27093</v>
      </c>
      <c r="AI710" t="s">
        <v>27094</v>
      </c>
      <c r="AJ710" t="s">
        <v>27095</v>
      </c>
      <c r="AK710" t="s">
        <v>693</v>
      </c>
      <c r="AM710" t="s">
        <v>27096</v>
      </c>
      <c r="AN710" t="s">
        <v>27094</v>
      </c>
      <c r="AO710" t="s">
        <v>693</v>
      </c>
      <c r="AR710" t="s">
        <v>27096</v>
      </c>
      <c r="AT710" t="s">
        <v>27097</v>
      </c>
      <c r="AU710" t="s">
        <v>27098</v>
      </c>
      <c r="AV710" t="s">
        <v>27099</v>
      </c>
      <c r="AW710" t="s">
        <v>230</v>
      </c>
      <c r="AX710" t="s">
        <v>230</v>
      </c>
      <c r="AY710" t="s">
        <v>380</v>
      </c>
      <c r="AZ710" t="s">
        <v>380</v>
      </c>
      <c r="BA710" t="s">
        <v>255</v>
      </c>
      <c r="BB710" s="1">
        <v>46155.521782407406</v>
      </c>
      <c r="BC710">
        <v>2026</v>
      </c>
      <c r="BD710">
        <v>5</v>
      </c>
      <c r="BE710">
        <v>13</v>
      </c>
      <c r="BF710" t="s">
        <v>18010</v>
      </c>
      <c r="BG710" t="s">
        <v>18130</v>
      </c>
      <c r="BH710" t="s">
        <v>17936</v>
      </c>
      <c r="BJ710" t="s">
        <v>27096</v>
      </c>
      <c r="BL710" t="s">
        <v>300</v>
      </c>
      <c r="BM710" t="s">
        <v>23165</v>
      </c>
      <c r="BN710" t="s">
        <v>3306</v>
      </c>
      <c r="BO710" t="s">
        <v>23166</v>
      </c>
      <c r="BP710" t="s">
        <v>2429</v>
      </c>
      <c r="BQ710" t="s">
        <v>24842</v>
      </c>
      <c r="BR710" t="s">
        <v>2522</v>
      </c>
      <c r="BS710" t="s">
        <v>17964</v>
      </c>
      <c r="BT710">
        <v>2026</v>
      </c>
      <c r="BU710">
        <v>5</v>
      </c>
      <c r="BV710">
        <v>13</v>
      </c>
      <c r="BY710" t="s">
        <v>693</v>
      </c>
      <c r="BZ710" t="s">
        <v>17943</v>
      </c>
      <c r="CA710" s="1">
        <v>46155.521527777775</v>
      </c>
      <c r="CB710" s="2">
        <v>46156</v>
      </c>
      <c r="CC710">
        <v>11117</v>
      </c>
      <c r="CD710" t="s">
        <v>337</v>
      </c>
      <c r="CE710" t="s">
        <v>2810</v>
      </c>
      <c r="CF710" t="s">
        <v>26145</v>
      </c>
      <c r="CW710">
        <v>5183163</v>
      </c>
      <c r="CX710">
        <v>34617674</v>
      </c>
      <c r="CY710" s="1">
        <v>46156.445833333331</v>
      </c>
      <c r="CZ710">
        <v>2026</v>
      </c>
      <c r="DA710">
        <v>5</v>
      </c>
      <c r="DB710">
        <v>14</v>
      </c>
      <c r="DC710">
        <v>152</v>
      </c>
      <c r="DD710">
        <v>4</v>
      </c>
      <c r="DE710">
        <v>1154</v>
      </c>
      <c r="DG710" t="s">
        <v>26536</v>
      </c>
      <c r="DQ710" t="s">
        <v>19358</v>
      </c>
      <c r="DS710" t="s">
        <v>693</v>
      </c>
      <c r="EP710" t="s">
        <v>24309</v>
      </c>
      <c r="EQ710" t="s">
        <v>255</v>
      </c>
      <c r="ER710" t="s">
        <v>17945</v>
      </c>
      <c r="ES710" t="s">
        <v>281</v>
      </c>
      <c r="ET710" t="s">
        <v>24310</v>
      </c>
      <c r="EU710" t="s">
        <v>17962</v>
      </c>
      <c r="EV710" t="s">
        <v>27100</v>
      </c>
      <c r="EX710" t="s">
        <v>27101</v>
      </c>
      <c r="EY710" t="s">
        <v>27102</v>
      </c>
      <c r="EZ710" t="s">
        <v>270</v>
      </c>
      <c r="FA710" t="s">
        <v>1688</v>
      </c>
      <c r="FB710" t="s">
        <v>281</v>
      </c>
      <c r="FD710" t="s">
        <v>17948</v>
      </c>
      <c r="FE710" t="s">
        <v>281</v>
      </c>
      <c r="FF710" s="1">
        <v>46155.550127314818</v>
      </c>
      <c r="FG710">
        <v>0.68</v>
      </c>
      <c r="FH710">
        <v>0</v>
      </c>
      <c r="FI710">
        <v>1</v>
      </c>
      <c r="FK710" t="s">
        <v>24842</v>
      </c>
      <c r="FL710" t="s">
        <v>27103</v>
      </c>
      <c r="FM710" t="s">
        <v>17949</v>
      </c>
    </row>
    <row r="711" spans="1:169" x14ac:dyDescent="0.3">
      <c r="A711">
        <v>0</v>
      </c>
      <c r="B711" t="s">
        <v>17916</v>
      </c>
      <c r="C711" t="s">
        <v>17916</v>
      </c>
      <c r="E711" t="s">
        <v>19358</v>
      </c>
      <c r="O711" t="s">
        <v>17964</v>
      </c>
      <c r="P711">
        <v>2026</v>
      </c>
      <c r="Q711">
        <v>5</v>
      </c>
      <c r="R711">
        <v>13</v>
      </c>
      <c r="S711" t="s">
        <v>27104</v>
      </c>
      <c r="T711" t="s">
        <v>27105</v>
      </c>
      <c r="W711" t="s">
        <v>19238</v>
      </c>
      <c r="Y711" t="s">
        <v>17916</v>
      </c>
      <c r="AB711" t="s">
        <v>251</v>
      </c>
      <c r="AC711" t="s">
        <v>17924</v>
      </c>
      <c r="AD711">
        <v>1000008226242</v>
      </c>
      <c r="AG711" t="s">
        <v>27106</v>
      </c>
      <c r="AI711" t="s">
        <v>27107</v>
      </c>
      <c r="AJ711" t="s">
        <v>27108</v>
      </c>
      <c r="AK711" t="s">
        <v>693</v>
      </c>
      <c r="AM711" t="s">
        <v>27109</v>
      </c>
      <c r="AN711" t="s">
        <v>27107</v>
      </c>
      <c r="AO711" t="s">
        <v>693</v>
      </c>
      <c r="AP711" t="s">
        <v>27109</v>
      </c>
      <c r="AR711" t="s">
        <v>27109</v>
      </c>
      <c r="AS711" t="s">
        <v>27109</v>
      </c>
      <c r="AT711" t="s">
        <v>27110</v>
      </c>
      <c r="AU711" t="s">
        <v>27111</v>
      </c>
      <c r="AV711" t="s">
        <v>27112</v>
      </c>
      <c r="AW711" t="s">
        <v>230</v>
      </c>
      <c r="AX711" t="s">
        <v>230</v>
      </c>
      <c r="AY711" t="s">
        <v>380</v>
      </c>
      <c r="AZ711" t="s">
        <v>380</v>
      </c>
      <c r="BA711" t="s">
        <v>255</v>
      </c>
      <c r="BB711" s="1">
        <v>46155.543703703705</v>
      </c>
      <c r="BC711">
        <v>2026</v>
      </c>
      <c r="BD711">
        <v>5</v>
      </c>
      <c r="BE711">
        <v>13</v>
      </c>
      <c r="BF711" t="s">
        <v>18100</v>
      </c>
      <c r="BG711" t="s">
        <v>18130</v>
      </c>
      <c r="BH711" t="s">
        <v>17936</v>
      </c>
      <c r="BJ711" t="s">
        <v>27113</v>
      </c>
      <c r="BL711" t="s">
        <v>300</v>
      </c>
      <c r="BM711" t="s">
        <v>23165</v>
      </c>
      <c r="BN711" t="s">
        <v>3306</v>
      </c>
      <c r="BO711" t="s">
        <v>23166</v>
      </c>
      <c r="BP711" t="s">
        <v>3568</v>
      </c>
      <c r="BQ711" t="s">
        <v>24663</v>
      </c>
      <c r="BR711" t="s">
        <v>27114</v>
      </c>
      <c r="BS711" t="s">
        <v>17964</v>
      </c>
      <c r="BT711">
        <v>2026</v>
      </c>
      <c r="BU711">
        <v>5</v>
      </c>
      <c r="BV711">
        <v>13</v>
      </c>
      <c r="BY711" t="s">
        <v>693</v>
      </c>
      <c r="BZ711" t="s">
        <v>17943</v>
      </c>
      <c r="CA711" s="1">
        <v>46155.543055555558</v>
      </c>
      <c r="CB711" s="2">
        <v>46156</v>
      </c>
      <c r="CC711">
        <v>12409</v>
      </c>
      <c r="CD711" t="s">
        <v>337</v>
      </c>
      <c r="CE711" t="s">
        <v>2810</v>
      </c>
      <c r="CF711" t="s">
        <v>26145</v>
      </c>
      <c r="CW711">
        <v>5183190</v>
      </c>
      <c r="CX711">
        <v>34617491</v>
      </c>
      <c r="CY711" s="1">
        <v>46156.419444444444</v>
      </c>
      <c r="CZ711">
        <v>2026</v>
      </c>
      <c r="DA711">
        <v>5</v>
      </c>
      <c r="DB711">
        <v>14</v>
      </c>
      <c r="DC711">
        <v>168</v>
      </c>
      <c r="DD711">
        <v>7</v>
      </c>
      <c r="DE711">
        <v>1250</v>
      </c>
      <c r="DG711" t="s">
        <v>27115</v>
      </c>
      <c r="DQ711" t="s">
        <v>19358</v>
      </c>
      <c r="DS711" t="s">
        <v>693</v>
      </c>
      <c r="EP711" t="s">
        <v>24309</v>
      </c>
      <c r="EQ711" t="s">
        <v>255</v>
      </c>
      <c r="ER711" t="s">
        <v>17945</v>
      </c>
      <c r="ES711" t="s">
        <v>281</v>
      </c>
      <c r="ET711" t="s">
        <v>24310</v>
      </c>
      <c r="EU711" t="s">
        <v>17962</v>
      </c>
      <c r="EV711" t="s">
        <v>27116</v>
      </c>
      <c r="EW711" t="s">
        <v>27117</v>
      </c>
      <c r="EX711" t="s">
        <v>27118</v>
      </c>
      <c r="EY711" t="s">
        <v>27119</v>
      </c>
      <c r="EZ711" t="s">
        <v>270</v>
      </c>
      <c r="FA711" t="s">
        <v>336</v>
      </c>
      <c r="FB711" t="s">
        <v>281</v>
      </c>
      <c r="FD711" t="s">
        <v>17948</v>
      </c>
      <c r="FE711" t="s">
        <v>281</v>
      </c>
      <c r="FF711" s="1">
        <v>46155.591793981483</v>
      </c>
      <c r="FG711">
        <v>1.1499999999999999</v>
      </c>
      <c r="FH711">
        <v>0</v>
      </c>
      <c r="FI711">
        <v>1</v>
      </c>
      <c r="FK711" t="s">
        <v>24663</v>
      </c>
      <c r="FL711" t="s">
        <v>27120</v>
      </c>
      <c r="FM711" t="s">
        <v>17949</v>
      </c>
    </row>
    <row r="712" spans="1:169" x14ac:dyDescent="0.3">
      <c r="A712">
        <v>0</v>
      </c>
      <c r="B712" t="s">
        <v>17916</v>
      </c>
      <c r="C712" t="s">
        <v>17916</v>
      </c>
      <c r="E712" t="s">
        <v>19358</v>
      </c>
      <c r="O712" t="s">
        <v>17964</v>
      </c>
      <c r="P712">
        <v>2026</v>
      </c>
      <c r="Q712">
        <v>5</v>
      </c>
      <c r="R712">
        <v>13</v>
      </c>
      <c r="S712" t="s">
        <v>27121</v>
      </c>
      <c r="T712" t="s">
        <v>27122</v>
      </c>
      <c r="W712" t="s">
        <v>19062</v>
      </c>
      <c r="Y712" t="s">
        <v>17916</v>
      </c>
      <c r="AB712" t="s">
        <v>251</v>
      </c>
      <c r="AC712" t="s">
        <v>17924</v>
      </c>
      <c r="AD712">
        <v>1000008227916</v>
      </c>
      <c r="AI712" t="s">
        <v>27123</v>
      </c>
      <c r="AJ712" t="s">
        <v>27124</v>
      </c>
      <c r="AK712" t="s">
        <v>693</v>
      </c>
      <c r="AN712" t="s">
        <v>27123</v>
      </c>
      <c r="AO712" t="s">
        <v>693</v>
      </c>
      <c r="AT712" t="s">
        <v>27125</v>
      </c>
      <c r="AU712" t="s">
        <v>27126</v>
      </c>
      <c r="AV712" t="s">
        <v>27127</v>
      </c>
      <c r="AW712" t="s">
        <v>230</v>
      </c>
      <c r="AX712" t="s">
        <v>230</v>
      </c>
      <c r="AY712" t="s">
        <v>380</v>
      </c>
      <c r="AZ712" t="s">
        <v>380</v>
      </c>
      <c r="BA712" t="s">
        <v>255</v>
      </c>
      <c r="BB712" s="1">
        <v>46155.785601851851</v>
      </c>
      <c r="BC712">
        <v>2026</v>
      </c>
      <c r="BD712">
        <v>5</v>
      </c>
      <c r="BE712">
        <v>13</v>
      </c>
      <c r="BF712" t="s">
        <v>17934</v>
      </c>
      <c r="BG712" t="s">
        <v>18130</v>
      </c>
      <c r="BH712" t="s">
        <v>17936</v>
      </c>
      <c r="BJ712" t="s">
        <v>27128</v>
      </c>
      <c r="BL712" t="s">
        <v>300</v>
      </c>
      <c r="BM712" t="s">
        <v>23165</v>
      </c>
      <c r="BN712" t="s">
        <v>3306</v>
      </c>
      <c r="BO712" t="s">
        <v>23166</v>
      </c>
      <c r="BP712" t="s">
        <v>2268</v>
      </c>
      <c r="BQ712" t="s">
        <v>25237</v>
      </c>
      <c r="BR712" t="s">
        <v>27129</v>
      </c>
      <c r="BS712" t="s">
        <v>17964</v>
      </c>
      <c r="BT712">
        <v>2026</v>
      </c>
      <c r="BU712">
        <v>5</v>
      </c>
      <c r="BV712">
        <v>13</v>
      </c>
      <c r="BY712" t="s">
        <v>693</v>
      </c>
      <c r="BZ712" t="s">
        <v>17943</v>
      </c>
      <c r="CA712" s="1">
        <v>46155.785416666666</v>
      </c>
      <c r="CB712" s="2">
        <v>46156</v>
      </c>
      <c r="CC712">
        <v>8470</v>
      </c>
      <c r="CD712" t="s">
        <v>337</v>
      </c>
      <c r="CE712" t="s">
        <v>2810</v>
      </c>
      <c r="CF712" t="s">
        <v>26145</v>
      </c>
      <c r="CW712">
        <v>5182471</v>
      </c>
      <c r="CX712">
        <v>34618174</v>
      </c>
      <c r="CY712" s="1">
        <v>46156.577777777777</v>
      </c>
      <c r="CZ712">
        <v>2026</v>
      </c>
      <c r="DA712">
        <v>5</v>
      </c>
      <c r="DB712">
        <v>14</v>
      </c>
      <c r="DC712">
        <v>52</v>
      </c>
      <c r="DD712">
        <v>1</v>
      </c>
      <c r="DE712">
        <v>1172</v>
      </c>
      <c r="DG712" t="s">
        <v>27130</v>
      </c>
      <c r="DQ712" t="s">
        <v>19358</v>
      </c>
      <c r="DS712" t="s">
        <v>693</v>
      </c>
      <c r="EP712" t="s">
        <v>24309</v>
      </c>
      <c r="EQ712" t="s">
        <v>255</v>
      </c>
      <c r="ER712" t="s">
        <v>17945</v>
      </c>
      <c r="ES712" t="s">
        <v>281</v>
      </c>
      <c r="ET712" t="s">
        <v>24310</v>
      </c>
      <c r="EU712" t="s">
        <v>17962</v>
      </c>
      <c r="EV712" t="s">
        <v>27131</v>
      </c>
      <c r="EX712" t="s">
        <v>27132</v>
      </c>
      <c r="EY712" t="s">
        <v>27133</v>
      </c>
      <c r="EZ712" t="s">
        <v>270</v>
      </c>
      <c r="FB712" t="s">
        <v>279</v>
      </c>
      <c r="FC712" t="s">
        <v>19074</v>
      </c>
      <c r="FD712" t="s">
        <v>17948</v>
      </c>
      <c r="FE712" t="s">
        <v>281</v>
      </c>
      <c r="FF712" s="1">
        <v>46155.800196759257</v>
      </c>
      <c r="FG712">
        <v>0.35</v>
      </c>
      <c r="FH712">
        <v>0</v>
      </c>
      <c r="FI712">
        <v>1</v>
      </c>
      <c r="FK712" t="s">
        <v>25237</v>
      </c>
      <c r="FL712" t="s">
        <v>27134</v>
      </c>
      <c r="FM712" t="s">
        <v>17949</v>
      </c>
    </row>
    <row r="713" spans="1:169" x14ac:dyDescent="0.3">
      <c r="A713">
        <v>0</v>
      </c>
      <c r="B713" t="s">
        <v>17917</v>
      </c>
      <c r="C713" t="s">
        <v>17916</v>
      </c>
      <c r="D713" t="s">
        <v>27135</v>
      </c>
      <c r="E713" t="s">
        <v>19358</v>
      </c>
      <c r="O713" t="s">
        <v>27136</v>
      </c>
      <c r="P713">
        <v>2026</v>
      </c>
      <c r="Q713">
        <v>4</v>
      </c>
      <c r="R713">
        <v>27</v>
      </c>
      <c r="S713" t="s">
        <v>27137</v>
      </c>
      <c r="T713" t="s">
        <v>27138</v>
      </c>
      <c r="V713" t="s">
        <v>18354</v>
      </c>
      <c r="W713" t="s">
        <v>19238</v>
      </c>
      <c r="Y713" t="s">
        <v>17916</v>
      </c>
      <c r="AB713" t="s">
        <v>251</v>
      </c>
      <c r="AC713" t="s">
        <v>18065</v>
      </c>
      <c r="AD713">
        <v>1000008186031</v>
      </c>
      <c r="AF713" t="s">
        <v>19472</v>
      </c>
      <c r="AG713" t="s">
        <v>27139</v>
      </c>
      <c r="AH713" t="s">
        <v>27140</v>
      </c>
      <c r="AI713" t="s">
        <v>27141</v>
      </c>
      <c r="AJ713" t="s">
        <v>27142</v>
      </c>
      <c r="AK713" t="s">
        <v>693</v>
      </c>
      <c r="AL713" t="s">
        <v>27139</v>
      </c>
      <c r="AN713" t="s">
        <v>27141</v>
      </c>
      <c r="AO713" t="s">
        <v>693</v>
      </c>
      <c r="AT713" t="s">
        <v>27143</v>
      </c>
      <c r="AU713" t="s">
        <v>27144</v>
      </c>
      <c r="AV713" t="s">
        <v>27145</v>
      </c>
      <c r="AW713" t="s">
        <v>230</v>
      </c>
      <c r="AX713" t="s">
        <v>230</v>
      </c>
      <c r="AY713" t="s">
        <v>380</v>
      </c>
      <c r="AZ713" t="s">
        <v>380</v>
      </c>
      <c r="BA713" t="s">
        <v>18076</v>
      </c>
      <c r="BB713" s="1">
        <v>46139.528715277775</v>
      </c>
      <c r="BC713">
        <v>2026</v>
      </c>
      <c r="BD713">
        <v>4</v>
      </c>
      <c r="BE713">
        <v>27</v>
      </c>
      <c r="BF713" t="s">
        <v>18129</v>
      </c>
      <c r="BG713" t="s">
        <v>18130</v>
      </c>
      <c r="BH713" t="s">
        <v>17936</v>
      </c>
      <c r="BJ713" t="s">
        <v>27146</v>
      </c>
      <c r="BL713" t="s">
        <v>300</v>
      </c>
      <c r="BM713" t="s">
        <v>23165</v>
      </c>
      <c r="BN713" t="s">
        <v>3306</v>
      </c>
      <c r="BO713" t="s">
        <v>23166</v>
      </c>
      <c r="BP713" t="s">
        <v>3622</v>
      </c>
      <c r="BQ713" t="s">
        <v>25900</v>
      </c>
      <c r="BR713" t="s">
        <v>27147</v>
      </c>
      <c r="BS713" t="s">
        <v>27136</v>
      </c>
      <c r="BT713">
        <v>2026</v>
      </c>
      <c r="BU713">
        <v>4</v>
      </c>
      <c r="BV713">
        <v>27</v>
      </c>
      <c r="BY713" t="s">
        <v>386</v>
      </c>
      <c r="BZ713" t="s">
        <v>18083</v>
      </c>
      <c r="CA713" s="1">
        <v>46139.52847222222</v>
      </c>
      <c r="CB713" s="2">
        <v>46140</v>
      </c>
      <c r="CC713">
        <v>7637</v>
      </c>
      <c r="CD713" t="s">
        <v>337</v>
      </c>
      <c r="CE713" t="s">
        <v>2810</v>
      </c>
      <c r="CF713" t="s">
        <v>26145</v>
      </c>
      <c r="CW713">
        <v>5182236</v>
      </c>
      <c r="CX713">
        <v>34606416</v>
      </c>
      <c r="CY713" s="1">
        <v>46155.301388888889</v>
      </c>
      <c r="CZ713">
        <v>2026</v>
      </c>
      <c r="DA713">
        <v>5</v>
      </c>
      <c r="DB713">
        <v>13</v>
      </c>
      <c r="DC713">
        <v>76</v>
      </c>
      <c r="DD713">
        <v>9</v>
      </c>
      <c r="DE713">
        <v>1490</v>
      </c>
      <c r="DF713" t="s">
        <v>27139</v>
      </c>
      <c r="DG713" t="s">
        <v>27148</v>
      </c>
      <c r="DQ713" t="s">
        <v>19358</v>
      </c>
      <c r="DR713" t="s">
        <v>693</v>
      </c>
      <c r="DS713" t="s">
        <v>693</v>
      </c>
      <c r="DT713" t="s">
        <v>693</v>
      </c>
      <c r="DV713" t="s">
        <v>693</v>
      </c>
      <c r="EA713" t="s">
        <v>693</v>
      </c>
      <c r="EB713" t="s">
        <v>693</v>
      </c>
      <c r="EP713" t="s">
        <v>24309</v>
      </c>
      <c r="EQ713" t="s">
        <v>18084</v>
      </c>
      <c r="ES713" t="s">
        <v>281</v>
      </c>
      <c r="ET713" t="s">
        <v>24310</v>
      </c>
      <c r="EU713" t="s">
        <v>17962</v>
      </c>
      <c r="EV713" t="s">
        <v>27149</v>
      </c>
      <c r="EW713" t="s">
        <v>27150</v>
      </c>
      <c r="EX713" t="s">
        <v>27151</v>
      </c>
      <c r="EY713" t="s">
        <v>27152</v>
      </c>
      <c r="EZ713" t="s">
        <v>270</v>
      </c>
      <c r="FA713" t="s">
        <v>336</v>
      </c>
      <c r="FB713" t="s">
        <v>281</v>
      </c>
      <c r="FD713" t="s">
        <v>18133</v>
      </c>
      <c r="FE713" t="s">
        <v>281</v>
      </c>
      <c r="FF713" s="1">
        <v>46139.550127314818</v>
      </c>
      <c r="FG713">
        <v>0.51</v>
      </c>
      <c r="FH713">
        <v>0</v>
      </c>
      <c r="FI713">
        <v>6</v>
      </c>
      <c r="FK713" t="s">
        <v>25900</v>
      </c>
      <c r="FL713" t="s">
        <v>27153</v>
      </c>
      <c r="FM713" t="s">
        <v>17949</v>
      </c>
    </row>
    <row r="714" spans="1:169" x14ac:dyDescent="0.3">
      <c r="A714">
        <v>0</v>
      </c>
      <c r="B714" t="s">
        <v>17917</v>
      </c>
      <c r="C714" t="s">
        <v>17916</v>
      </c>
      <c r="D714" t="s">
        <v>27154</v>
      </c>
      <c r="E714" t="s">
        <v>19358</v>
      </c>
      <c r="O714" t="s">
        <v>27155</v>
      </c>
      <c r="P714">
        <v>2026</v>
      </c>
      <c r="Q714">
        <v>4</v>
      </c>
      <c r="R714">
        <v>22</v>
      </c>
      <c r="S714" t="s">
        <v>27156</v>
      </c>
      <c r="T714" t="s">
        <v>27157</v>
      </c>
      <c r="V714" t="s">
        <v>18063</v>
      </c>
      <c r="W714" t="s">
        <v>21685</v>
      </c>
      <c r="Y714" t="s">
        <v>17916</v>
      </c>
      <c r="AB714" t="s">
        <v>251</v>
      </c>
      <c r="AC714" t="s">
        <v>17924</v>
      </c>
      <c r="AD714">
        <v>1000008174306</v>
      </c>
      <c r="AF714" t="s">
        <v>27158</v>
      </c>
      <c r="AI714" t="s">
        <v>27159</v>
      </c>
      <c r="AJ714" t="s">
        <v>27160</v>
      </c>
      <c r="AK714" t="s">
        <v>693</v>
      </c>
      <c r="AN714" t="s">
        <v>27159</v>
      </c>
      <c r="AO714" t="s">
        <v>693</v>
      </c>
      <c r="AT714" t="s">
        <v>27161</v>
      </c>
      <c r="AU714" t="s">
        <v>27162</v>
      </c>
      <c r="AV714" t="s">
        <v>27163</v>
      </c>
      <c r="AW714" t="s">
        <v>230</v>
      </c>
      <c r="AX714" t="s">
        <v>230</v>
      </c>
      <c r="AY714" t="s">
        <v>380</v>
      </c>
      <c r="AZ714" t="s">
        <v>380</v>
      </c>
      <c r="BA714" t="s">
        <v>255</v>
      </c>
      <c r="BB714" s="1">
        <v>46134.519699074073</v>
      </c>
      <c r="BC714">
        <v>2026</v>
      </c>
      <c r="BD714">
        <v>4</v>
      </c>
      <c r="BE714">
        <v>22</v>
      </c>
      <c r="BF714" t="s">
        <v>18100</v>
      </c>
      <c r="BG714" t="s">
        <v>18130</v>
      </c>
      <c r="BH714" t="s">
        <v>17936</v>
      </c>
      <c r="BJ714" t="s">
        <v>27164</v>
      </c>
      <c r="BL714" t="s">
        <v>300</v>
      </c>
      <c r="BM714" t="s">
        <v>23165</v>
      </c>
      <c r="BN714" t="s">
        <v>3306</v>
      </c>
      <c r="BO714" t="s">
        <v>23166</v>
      </c>
      <c r="BP714" t="s">
        <v>27165</v>
      </c>
      <c r="BQ714" t="s">
        <v>24548</v>
      </c>
      <c r="BR714" t="s">
        <v>27166</v>
      </c>
      <c r="BS714" t="s">
        <v>27155</v>
      </c>
      <c r="BT714">
        <v>2026</v>
      </c>
      <c r="BU714">
        <v>4</v>
      </c>
      <c r="BV714">
        <v>22</v>
      </c>
      <c r="BY714" t="s">
        <v>693</v>
      </c>
      <c r="BZ714" t="s">
        <v>17943</v>
      </c>
      <c r="CA714" s="1">
        <v>46134.519444444442</v>
      </c>
      <c r="CB714" s="2">
        <v>46135</v>
      </c>
      <c r="CC714">
        <v>8547</v>
      </c>
      <c r="CD714" t="s">
        <v>337</v>
      </c>
      <c r="CE714" t="s">
        <v>2810</v>
      </c>
      <c r="CF714" t="s">
        <v>26145</v>
      </c>
      <c r="CW714">
        <v>5182243</v>
      </c>
      <c r="CX714">
        <v>34610200</v>
      </c>
      <c r="CY714" s="1">
        <v>46155.577777777777</v>
      </c>
      <c r="CZ714">
        <v>2026</v>
      </c>
      <c r="DA714">
        <v>5</v>
      </c>
      <c r="DB714">
        <v>13</v>
      </c>
      <c r="DC714">
        <v>52</v>
      </c>
      <c r="DD714">
        <v>1</v>
      </c>
      <c r="DE714">
        <v>1086</v>
      </c>
      <c r="DG714" t="s">
        <v>27167</v>
      </c>
      <c r="DH714" t="s">
        <v>19269</v>
      </c>
      <c r="DI714" t="s">
        <v>27168</v>
      </c>
      <c r="DQ714" t="s">
        <v>19358</v>
      </c>
      <c r="DS714" t="s">
        <v>693</v>
      </c>
      <c r="EP714" t="s">
        <v>24309</v>
      </c>
      <c r="EQ714" t="s">
        <v>255</v>
      </c>
      <c r="ER714" t="s">
        <v>17945</v>
      </c>
      <c r="ES714" t="s">
        <v>281</v>
      </c>
      <c r="ET714" t="s">
        <v>24310</v>
      </c>
      <c r="EU714" t="s">
        <v>17962</v>
      </c>
      <c r="EV714" t="s">
        <v>27169</v>
      </c>
      <c r="EW714" t="s">
        <v>27170</v>
      </c>
      <c r="EX714" t="s">
        <v>27171</v>
      </c>
      <c r="EY714" t="s">
        <v>27172</v>
      </c>
      <c r="EZ714" t="s">
        <v>270</v>
      </c>
      <c r="FA714" t="s">
        <v>274</v>
      </c>
      <c r="FB714" t="s">
        <v>281</v>
      </c>
      <c r="FD714" t="s">
        <v>17948</v>
      </c>
      <c r="FE714" t="s">
        <v>281</v>
      </c>
      <c r="FF714" s="1">
        <v>46134.550069444442</v>
      </c>
      <c r="FG714">
        <v>0.73</v>
      </c>
      <c r="FH714">
        <v>0</v>
      </c>
      <c r="FI714">
        <v>7</v>
      </c>
      <c r="FJ714" t="s">
        <v>27173</v>
      </c>
      <c r="FK714" t="s">
        <v>24548</v>
      </c>
      <c r="FL714" t="s">
        <v>27174</v>
      </c>
      <c r="FM714" t="s">
        <v>17949</v>
      </c>
    </row>
    <row r="715" spans="1:169" x14ac:dyDescent="0.3">
      <c r="A715">
        <v>0</v>
      </c>
      <c r="B715" t="s">
        <v>17916</v>
      </c>
      <c r="C715" t="s">
        <v>17917</v>
      </c>
      <c r="E715" t="s">
        <v>19358</v>
      </c>
      <c r="O715" t="s">
        <v>17964</v>
      </c>
      <c r="P715">
        <v>2026</v>
      </c>
      <c r="Q715">
        <v>5</v>
      </c>
      <c r="R715">
        <v>13</v>
      </c>
      <c r="S715" t="s">
        <v>27175</v>
      </c>
      <c r="T715" t="s">
        <v>27176</v>
      </c>
      <c r="V715" t="s">
        <v>17923</v>
      </c>
      <c r="W715" t="s">
        <v>2843</v>
      </c>
      <c r="Y715" t="s">
        <v>17916</v>
      </c>
      <c r="AB715" t="s">
        <v>251</v>
      </c>
      <c r="AC715" t="s">
        <v>17924</v>
      </c>
      <c r="AD715">
        <v>1000008227842</v>
      </c>
      <c r="AI715" t="s">
        <v>27177</v>
      </c>
      <c r="AJ715" t="s">
        <v>27178</v>
      </c>
      <c r="AK715" t="s">
        <v>693</v>
      </c>
      <c r="AN715" t="s">
        <v>27179</v>
      </c>
      <c r="AO715" t="s">
        <v>693</v>
      </c>
      <c r="AT715" t="s">
        <v>27180</v>
      </c>
      <c r="AU715" t="s">
        <v>27181</v>
      </c>
      <c r="AV715" t="s">
        <v>27182</v>
      </c>
      <c r="AW715" t="s">
        <v>230</v>
      </c>
      <c r="AX715" t="s">
        <v>230</v>
      </c>
      <c r="AY715" t="s">
        <v>17933</v>
      </c>
      <c r="AZ715" t="s">
        <v>17933</v>
      </c>
      <c r="BA715" t="s">
        <v>255</v>
      </c>
      <c r="BB715" s="1">
        <v>46155.762048611112</v>
      </c>
      <c r="BC715">
        <v>2026</v>
      </c>
      <c r="BD715">
        <v>5</v>
      </c>
      <c r="BE715">
        <v>13</v>
      </c>
      <c r="BF715" t="s">
        <v>17934</v>
      </c>
      <c r="BG715" t="s">
        <v>17935</v>
      </c>
      <c r="BH715" t="s">
        <v>17936</v>
      </c>
      <c r="BJ715" t="s">
        <v>27183</v>
      </c>
      <c r="BL715" t="s">
        <v>300</v>
      </c>
      <c r="BM715" t="s">
        <v>23165</v>
      </c>
      <c r="BN715" t="s">
        <v>3306</v>
      </c>
      <c r="BO715" t="s">
        <v>23166</v>
      </c>
      <c r="BP715" t="s">
        <v>2394</v>
      </c>
      <c r="BQ715" t="s">
        <v>24515</v>
      </c>
      <c r="BR715" t="s">
        <v>27184</v>
      </c>
      <c r="BS715" t="s">
        <v>17964</v>
      </c>
      <c r="BT715">
        <v>2026</v>
      </c>
      <c r="BU715">
        <v>5</v>
      </c>
      <c r="BV715">
        <v>13</v>
      </c>
      <c r="BY715" t="s">
        <v>693</v>
      </c>
      <c r="BZ715" t="s">
        <v>17943</v>
      </c>
      <c r="CA715" s="1">
        <v>46155.761805555558</v>
      </c>
      <c r="CB715" s="2">
        <v>46156</v>
      </c>
      <c r="CC715">
        <v>11253</v>
      </c>
      <c r="CD715" t="s">
        <v>337</v>
      </c>
      <c r="CE715" t="s">
        <v>2810</v>
      </c>
      <c r="CF715" t="s">
        <v>26145</v>
      </c>
      <c r="CW715">
        <v>5183574</v>
      </c>
      <c r="CX715">
        <v>34618274</v>
      </c>
      <c r="CY715" s="1">
        <v>46156.580555555556</v>
      </c>
      <c r="CZ715">
        <v>2026</v>
      </c>
      <c r="DA715">
        <v>5</v>
      </c>
      <c r="DB715">
        <v>14</v>
      </c>
      <c r="DC715">
        <v>66</v>
      </c>
      <c r="DD715">
        <v>1</v>
      </c>
      <c r="DE715">
        <v>1494</v>
      </c>
      <c r="DG715" t="s">
        <v>27185</v>
      </c>
      <c r="DQ715" t="s">
        <v>19358</v>
      </c>
      <c r="DS715" t="s">
        <v>693</v>
      </c>
      <c r="EP715" t="s">
        <v>24309</v>
      </c>
      <c r="EQ715" t="s">
        <v>255</v>
      </c>
      <c r="ER715" t="s">
        <v>17945</v>
      </c>
      <c r="ES715" t="s">
        <v>281</v>
      </c>
      <c r="ET715" t="s">
        <v>24310</v>
      </c>
      <c r="EU715" t="s">
        <v>17947</v>
      </c>
      <c r="EV715" t="s">
        <v>27186</v>
      </c>
      <c r="EX715" t="s">
        <v>27187</v>
      </c>
      <c r="EY715" t="s">
        <v>27188</v>
      </c>
      <c r="EZ715" t="s">
        <v>270</v>
      </c>
      <c r="FB715" t="s">
        <v>279</v>
      </c>
      <c r="FC715" t="s">
        <v>19074</v>
      </c>
      <c r="FD715" t="s">
        <v>17948</v>
      </c>
      <c r="FE715" t="s">
        <v>281</v>
      </c>
      <c r="FF715" s="1">
        <v>46155.841770833336</v>
      </c>
      <c r="FG715">
        <v>1.91</v>
      </c>
      <c r="FH715">
        <v>0</v>
      </c>
      <c r="FI715">
        <v>1</v>
      </c>
      <c r="FK715" t="s">
        <v>24515</v>
      </c>
      <c r="FL715" t="s">
        <v>27189</v>
      </c>
      <c r="FM715" t="s">
        <v>17949</v>
      </c>
    </row>
    <row r="716" spans="1:169" x14ac:dyDescent="0.3">
      <c r="A716">
        <v>0</v>
      </c>
      <c r="B716" t="s">
        <v>17917</v>
      </c>
      <c r="C716" t="s">
        <v>17917</v>
      </c>
      <c r="D716" t="s">
        <v>27190</v>
      </c>
      <c r="E716" t="s">
        <v>19358</v>
      </c>
      <c r="O716" t="s">
        <v>19059</v>
      </c>
      <c r="P716">
        <v>2026</v>
      </c>
      <c r="Q716">
        <v>5</v>
      </c>
      <c r="R716">
        <v>5</v>
      </c>
      <c r="S716" t="s">
        <v>27191</v>
      </c>
      <c r="T716" t="s">
        <v>27192</v>
      </c>
      <c r="V716" t="s">
        <v>17923</v>
      </c>
      <c r="W716" t="s">
        <v>19238</v>
      </c>
      <c r="Y716" t="s">
        <v>17916</v>
      </c>
      <c r="AB716" t="s">
        <v>251</v>
      </c>
      <c r="AC716" t="s">
        <v>17924</v>
      </c>
      <c r="AD716">
        <v>1000008203806</v>
      </c>
      <c r="AG716" t="s">
        <v>27193</v>
      </c>
      <c r="AI716" t="s">
        <v>27194</v>
      </c>
      <c r="AJ716" t="s">
        <v>27195</v>
      </c>
      <c r="AK716" t="s">
        <v>304</v>
      </c>
      <c r="AM716" t="s">
        <v>27196</v>
      </c>
      <c r="AN716" t="s">
        <v>27194</v>
      </c>
      <c r="AO716" t="s">
        <v>304</v>
      </c>
      <c r="AP716" t="s">
        <v>27196</v>
      </c>
      <c r="AR716" t="s">
        <v>27196</v>
      </c>
      <c r="AS716" t="s">
        <v>27196</v>
      </c>
      <c r="AT716" t="s">
        <v>27197</v>
      </c>
      <c r="AU716" t="s">
        <v>27198</v>
      </c>
      <c r="AV716" t="s">
        <v>27199</v>
      </c>
      <c r="AW716" t="s">
        <v>230</v>
      </c>
      <c r="AX716" t="s">
        <v>230</v>
      </c>
      <c r="AY716" t="s">
        <v>380</v>
      </c>
      <c r="AZ716" t="s">
        <v>380</v>
      </c>
      <c r="BA716" t="s">
        <v>255</v>
      </c>
      <c r="BB716" s="1">
        <v>46147.336412037039</v>
      </c>
      <c r="BC716">
        <v>2026</v>
      </c>
      <c r="BD716">
        <v>5</v>
      </c>
      <c r="BE716">
        <v>5</v>
      </c>
      <c r="BF716" t="s">
        <v>17934</v>
      </c>
      <c r="BG716" t="s">
        <v>18130</v>
      </c>
      <c r="BH716" t="s">
        <v>17936</v>
      </c>
      <c r="BJ716" t="s">
        <v>27196</v>
      </c>
      <c r="BL716" t="s">
        <v>300</v>
      </c>
      <c r="BM716" t="s">
        <v>23165</v>
      </c>
      <c r="BN716" t="s">
        <v>3306</v>
      </c>
      <c r="BO716" t="s">
        <v>23166</v>
      </c>
      <c r="BP716" t="s">
        <v>3421</v>
      </c>
      <c r="BQ716" t="s">
        <v>24370</v>
      </c>
      <c r="BR716" t="s">
        <v>27200</v>
      </c>
      <c r="BS716" t="s">
        <v>19059</v>
      </c>
      <c r="BT716">
        <v>2026</v>
      </c>
      <c r="BU716">
        <v>5</v>
      </c>
      <c r="BV716">
        <v>5</v>
      </c>
      <c r="BY716" t="s">
        <v>693</v>
      </c>
      <c r="BZ716" t="s">
        <v>17943</v>
      </c>
      <c r="CA716" s="1">
        <v>46147.336111111108</v>
      </c>
      <c r="CB716" s="2">
        <v>46148</v>
      </c>
      <c r="CC716">
        <v>10406</v>
      </c>
      <c r="CD716" t="s">
        <v>337</v>
      </c>
      <c r="CE716" t="s">
        <v>2810</v>
      </c>
      <c r="CF716" t="s">
        <v>26145</v>
      </c>
      <c r="CW716">
        <v>5183149</v>
      </c>
      <c r="CX716">
        <v>34626073</v>
      </c>
      <c r="CY716" s="1">
        <v>46156.637499999997</v>
      </c>
      <c r="CZ716">
        <v>2026</v>
      </c>
      <c r="DA716">
        <v>5</v>
      </c>
      <c r="DB716">
        <v>14</v>
      </c>
      <c r="DC716">
        <v>121</v>
      </c>
      <c r="DD716">
        <v>0</v>
      </c>
      <c r="DE716">
        <v>1487</v>
      </c>
      <c r="DG716" t="s">
        <v>27201</v>
      </c>
      <c r="DQ716" t="s">
        <v>19358</v>
      </c>
      <c r="DS716" t="s">
        <v>693</v>
      </c>
      <c r="EP716" t="s">
        <v>24309</v>
      </c>
      <c r="EQ716" t="s">
        <v>255</v>
      </c>
      <c r="ER716" t="s">
        <v>17945</v>
      </c>
      <c r="ES716" t="s">
        <v>281</v>
      </c>
      <c r="ET716" t="s">
        <v>24310</v>
      </c>
      <c r="EU716" t="s">
        <v>17947</v>
      </c>
      <c r="EV716" t="s">
        <v>27202</v>
      </c>
      <c r="EW716" t="s">
        <v>27203</v>
      </c>
      <c r="EX716" t="s">
        <v>27204</v>
      </c>
      <c r="EY716" t="s">
        <v>27205</v>
      </c>
      <c r="EZ716" t="s">
        <v>270</v>
      </c>
      <c r="FA716" t="s">
        <v>336</v>
      </c>
      <c r="FB716" t="s">
        <v>281</v>
      </c>
      <c r="FD716" t="s">
        <v>17948</v>
      </c>
      <c r="FE716" t="s">
        <v>281</v>
      </c>
      <c r="FF716" s="1">
        <v>46147.384027777778</v>
      </c>
      <c r="FG716">
        <v>1.1399999999999999</v>
      </c>
      <c r="FH716">
        <v>0</v>
      </c>
      <c r="FI716">
        <v>3</v>
      </c>
      <c r="FK716" t="s">
        <v>24370</v>
      </c>
      <c r="FL716" t="s">
        <v>27206</v>
      </c>
      <c r="FM716" t="s">
        <v>17949</v>
      </c>
    </row>
    <row r="717" spans="1:169" x14ac:dyDescent="0.3">
      <c r="A717">
        <v>6</v>
      </c>
      <c r="B717" t="s">
        <v>17916</v>
      </c>
      <c r="C717" t="s">
        <v>17917</v>
      </c>
      <c r="D717" t="s">
        <v>21777</v>
      </c>
      <c r="E717" t="s">
        <v>19358</v>
      </c>
      <c r="O717" t="s">
        <v>19469</v>
      </c>
      <c r="P717">
        <v>2026</v>
      </c>
      <c r="Q717">
        <v>4</v>
      </c>
      <c r="R717">
        <v>24</v>
      </c>
      <c r="S717" t="s">
        <v>27207</v>
      </c>
      <c r="T717" t="s">
        <v>27208</v>
      </c>
      <c r="V717" t="s">
        <v>27209</v>
      </c>
      <c r="W717" t="s">
        <v>2841</v>
      </c>
      <c r="Y717" t="s">
        <v>17916</v>
      </c>
      <c r="AB717" t="s">
        <v>251</v>
      </c>
      <c r="AC717" t="s">
        <v>17924</v>
      </c>
      <c r="AD717">
        <v>1000008180005</v>
      </c>
      <c r="AF717" t="s">
        <v>21686</v>
      </c>
      <c r="AI717" t="s">
        <v>27210</v>
      </c>
      <c r="AJ717" t="s">
        <v>27211</v>
      </c>
      <c r="AK717" t="s">
        <v>693</v>
      </c>
      <c r="AM717" t="s">
        <v>27212</v>
      </c>
      <c r="AN717" t="s">
        <v>27210</v>
      </c>
      <c r="AO717" t="s">
        <v>693</v>
      </c>
      <c r="AP717" t="s">
        <v>27212</v>
      </c>
      <c r="AR717" t="s">
        <v>27212</v>
      </c>
      <c r="AS717" t="s">
        <v>27212</v>
      </c>
      <c r="AT717" t="s">
        <v>27213</v>
      </c>
      <c r="AU717" t="s">
        <v>27214</v>
      </c>
      <c r="AV717" t="s">
        <v>27215</v>
      </c>
      <c r="AW717" t="s">
        <v>230</v>
      </c>
      <c r="AX717" t="s">
        <v>230</v>
      </c>
      <c r="AY717" t="s">
        <v>380</v>
      </c>
      <c r="AZ717" t="s">
        <v>380</v>
      </c>
      <c r="BA717" t="s">
        <v>255</v>
      </c>
      <c r="BB717" s="1">
        <v>46136.468634259261</v>
      </c>
      <c r="BC717">
        <v>2026</v>
      </c>
      <c r="BD717">
        <v>4</v>
      </c>
      <c r="BE717">
        <v>24</v>
      </c>
      <c r="BF717" t="s">
        <v>18100</v>
      </c>
      <c r="BG717" t="s">
        <v>18130</v>
      </c>
      <c r="BH717" t="s">
        <v>17936</v>
      </c>
      <c r="BI717" t="s">
        <v>18101</v>
      </c>
      <c r="BJ717" t="s">
        <v>27216</v>
      </c>
      <c r="BL717" t="s">
        <v>300</v>
      </c>
      <c r="BM717" t="s">
        <v>23165</v>
      </c>
      <c r="BN717" t="s">
        <v>3306</v>
      </c>
      <c r="BO717" t="s">
        <v>23166</v>
      </c>
      <c r="BP717" t="s">
        <v>3552</v>
      </c>
      <c r="BQ717" t="s">
        <v>24585</v>
      </c>
      <c r="BR717" t="s">
        <v>27217</v>
      </c>
      <c r="BS717" t="s">
        <v>19469</v>
      </c>
      <c r="BT717">
        <v>2026</v>
      </c>
      <c r="BU717">
        <v>4</v>
      </c>
      <c r="BV717">
        <v>24</v>
      </c>
      <c r="BY717" t="s">
        <v>693</v>
      </c>
      <c r="BZ717" t="s">
        <v>17943</v>
      </c>
      <c r="CA717" s="1">
        <v>46136.468055555553</v>
      </c>
      <c r="CB717" s="2">
        <v>46137</v>
      </c>
      <c r="CC717">
        <v>11339</v>
      </c>
      <c r="CD717" t="s">
        <v>337</v>
      </c>
      <c r="CE717" t="s">
        <v>2810</v>
      </c>
      <c r="CF717" t="s">
        <v>26145</v>
      </c>
      <c r="CW717">
        <v>5182058</v>
      </c>
      <c r="CX717">
        <v>34612428</v>
      </c>
      <c r="CY717" s="1">
        <v>46155.75</v>
      </c>
      <c r="CZ717">
        <v>2026</v>
      </c>
      <c r="DA717">
        <v>5</v>
      </c>
      <c r="DB717">
        <v>13</v>
      </c>
      <c r="DC717">
        <v>27</v>
      </c>
      <c r="DD717">
        <v>1</v>
      </c>
      <c r="DE717">
        <v>1094</v>
      </c>
      <c r="DG717" t="s">
        <v>26786</v>
      </c>
      <c r="DH717" t="s">
        <v>19269</v>
      </c>
      <c r="DI717" t="s">
        <v>27218</v>
      </c>
      <c r="DQ717" t="s">
        <v>19358</v>
      </c>
      <c r="DS717" t="s">
        <v>693</v>
      </c>
      <c r="EP717" t="s">
        <v>24309</v>
      </c>
      <c r="EQ717" t="s">
        <v>255</v>
      </c>
      <c r="ER717" t="s">
        <v>17945</v>
      </c>
      <c r="ES717" t="s">
        <v>281</v>
      </c>
      <c r="ET717" t="s">
        <v>24310</v>
      </c>
      <c r="EU717" t="s">
        <v>17962</v>
      </c>
      <c r="EV717" t="s">
        <v>27219</v>
      </c>
      <c r="EW717" t="s">
        <v>27220</v>
      </c>
      <c r="EX717" t="s">
        <v>27221</v>
      </c>
      <c r="EY717" t="s">
        <v>27222</v>
      </c>
      <c r="EZ717" t="s">
        <v>270</v>
      </c>
      <c r="FA717" t="s">
        <v>274</v>
      </c>
      <c r="FB717" t="s">
        <v>279</v>
      </c>
      <c r="FC717" t="s">
        <v>19074</v>
      </c>
      <c r="FD717" t="s">
        <v>17948</v>
      </c>
      <c r="FE717" t="s">
        <v>281</v>
      </c>
      <c r="FF717" s="1">
        <v>46136.508472222224</v>
      </c>
      <c r="FG717">
        <v>0.96</v>
      </c>
      <c r="FH717">
        <v>0</v>
      </c>
      <c r="FI717">
        <v>8</v>
      </c>
      <c r="FK717" t="s">
        <v>24585</v>
      </c>
      <c r="FL717" t="s">
        <v>27223</v>
      </c>
      <c r="FM717" t="s">
        <v>17949</v>
      </c>
    </row>
    <row r="718" spans="1:169" x14ac:dyDescent="0.3">
      <c r="A718">
        <v>6</v>
      </c>
      <c r="B718" t="s">
        <v>17916</v>
      </c>
      <c r="C718" t="s">
        <v>17916</v>
      </c>
      <c r="D718" t="s">
        <v>27224</v>
      </c>
      <c r="E718" t="s">
        <v>19358</v>
      </c>
      <c r="O718" t="s">
        <v>19958</v>
      </c>
      <c r="P718">
        <v>2026</v>
      </c>
      <c r="Q718">
        <v>5</v>
      </c>
      <c r="R718">
        <v>4</v>
      </c>
      <c r="S718" t="s">
        <v>27225</v>
      </c>
      <c r="T718" t="s">
        <v>27226</v>
      </c>
      <c r="V718" t="s">
        <v>18354</v>
      </c>
      <c r="W718" t="s">
        <v>19062</v>
      </c>
      <c r="Y718" t="s">
        <v>17916</v>
      </c>
      <c r="AB718" t="s">
        <v>251</v>
      </c>
      <c r="AC718" t="s">
        <v>17924</v>
      </c>
      <c r="AD718">
        <v>1000008202367</v>
      </c>
      <c r="AF718" t="s">
        <v>27227</v>
      </c>
      <c r="AG718" t="s">
        <v>27228</v>
      </c>
      <c r="AI718" t="s">
        <v>27229</v>
      </c>
      <c r="AJ718" t="s">
        <v>27230</v>
      </c>
      <c r="AK718" t="s">
        <v>693</v>
      </c>
      <c r="AM718" t="s">
        <v>27231</v>
      </c>
      <c r="AN718" t="s">
        <v>27229</v>
      </c>
      <c r="AO718" t="s">
        <v>693</v>
      </c>
      <c r="AP718" t="s">
        <v>27231</v>
      </c>
      <c r="AR718" t="s">
        <v>27231</v>
      </c>
      <c r="AS718" t="s">
        <v>27231</v>
      </c>
      <c r="AT718" t="s">
        <v>27232</v>
      </c>
      <c r="AU718" t="s">
        <v>27233</v>
      </c>
      <c r="AV718" t="s">
        <v>27234</v>
      </c>
      <c r="AW718" t="s">
        <v>230</v>
      </c>
      <c r="AX718" t="s">
        <v>230</v>
      </c>
      <c r="AY718" t="s">
        <v>1879</v>
      </c>
      <c r="AZ718" t="s">
        <v>1879</v>
      </c>
      <c r="BA718" t="s">
        <v>255</v>
      </c>
      <c r="BB718" s="1">
        <v>46146.592430555553</v>
      </c>
      <c r="BC718">
        <v>2026</v>
      </c>
      <c r="BD718">
        <v>5</v>
      </c>
      <c r="BE718">
        <v>4</v>
      </c>
      <c r="BF718" t="s">
        <v>17934</v>
      </c>
      <c r="BG718" t="s">
        <v>17935</v>
      </c>
      <c r="BH718" t="s">
        <v>17936</v>
      </c>
      <c r="BI718" t="s">
        <v>19070</v>
      </c>
      <c r="BJ718" t="s">
        <v>27235</v>
      </c>
      <c r="BL718" t="s">
        <v>300</v>
      </c>
      <c r="BM718" t="s">
        <v>23165</v>
      </c>
      <c r="BN718" t="s">
        <v>3306</v>
      </c>
      <c r="BO718" t="s">
        <v>23166</v>
      </c>
      <c r="BP718" t="s">
        <v>27236</v>
      </c>
      <c r="BQ718" t="s">
        <v>25034</v>
      </c>
      <c r="BR718" t="s">
        <v>27237</v>
      </c>
      <c r="BS718" t="s">
        <v>19958</v>
      </c>
      <c r="BT718">
        <v>2026</v>
      </c>
      <c r="BU718">
        <v>5</v>
      </c>
      <c r="BV718">
        <v>4</v>
      </c>
      <c r="BY718" t="s">
        <v>693</v>
      </c>
      <c r="BZ718" t="s">
        <v>17943</v>
      </c>
      <c r="CA718" s="1">
        <v>46146.592361111114</v>
      </c>
      <c r="CB718" s="2">
        <v>46147</v>
      </c>
      <c r="CC718">
        <v>10406</v>
      </c>
      <c r="CD718" t="s">
        <v>337</v>
      </c>
      <c r="CE718" t="s">
        <v>2810</v>
      </c>
      <c r="CF718" t="s">
        <v>26145</v>
      </c>
      <c r="CW718">
        <v>5172287</v>
      </c>
      <c r="CX718">
        <v>34544076</v>
      </c>
      <c r="CY718" s="1">
        <v>46146.705555555556</v>
      </c>
      <c r="CZ718">
        <v>2026</v>
      </c>
      <c r="DA718">
        <v>5</v>
      </c>
      <c r="DB718">
        <v>4</v>
      </c>
      <c r="DC718">
        <v>77</v>
      </c>
      <c r="DD718">
        <v>1</v>
      </c>
      <c r="DE718">
        <v>1493</v>
      </c>
      <c r="DG718" t="s">
        <v>27201</v>
      </c>
      <c r="DQ718" t="s">
        <v>19358</v>
      </c>
      <c r="DS718" t="s">
        <v>693</v>
      </c>
      <c r="EP718" t="s">
        <v>24309</v>
      </c>
      <c r="EQ718" t="s">
        <v>255</v>
      </c>
      <c r="ER718" t="s">
        <v>17945</v>
      </c>
      <c r="ES718" t="s">
        <v>281</v>
      </c>
      <c r="ET718" t="s">
        <v>24310</v>
      </c>
      <c r="EU718" t="s">
        <v>17962</v>
      </c>
      <c r="EV718" t="s">
        <v>27238</v>
      </c>
      <c r="EX718" t="s">
        <v>27239</v>
      </c>
      <c r="EY718" t="s">
        <v>27240</v>
      </c>
      <c r="EZ718" t="s">
        <v>270</v>
      </c>
      <c r="FA718" t="s">
        <v>336</v>
      </c>
      <c r="FB718" t="s">
        <v>279</v>
      </c>
      <c r="FC718" t="s">
        <v>19074</v>
      </c>
      <c r="FD718" t="s">
        <v>17948</v>
      </c>
      <c r="FE718" t="s">
        <v>281</v>
      </c>
      <c r="FF718" s="1">
        <v>46146.633425925924</v>
      </c>
      <c r="FG718">
        <v>0.98</v>
      </c>
      <c r="FH718">
        <v>0</v>
      </c>
      <c r="FI718">
        <v>3</v>
      </c>
      <c r="FK718" t="s">
        <v>25034</v>
      </c>
      <c r="FL718" t="s">
        <v>27241</v>
      </c>
      <c r="FM718" t="s">
        <v>17949</v>
      </c>
    </row>
    <row r="719" spans="1:169" x14ac:dyDescent="0.3">
      <c r="A719">
        <v>6</v>
      </c>
      <c r="B719" t="s">
        <v>17916</v>
      </c>
      <c r="C719" t="s">
        <v>17917</v>
      </c>
      <c r="D719" t="s">
        <v>27242</v>
      </c>
      <c r="E719" t="s">
        <v>19358</v>
      </c>
      <c r="O719" t="s">
        <v>18089</v>
      </c>
      <c r="P719">
        <v>2026</v>
      </c>
      <c r="Q719">
        <v>5</v>
      </c>
      <c r="R719">
        <v>7</v>
      </c>
      <c r="S719" t="s">
        <v>27243</v>
      </c>
      <c r="T719" t="s">
        <v>27244</v>
      </c>
      <c r="V719" t="s">
        <v>18870</v>
      </c>
      <c r="W719" t="s">
        <v>19062</v>
      </c>
      <c r="Y719" t="s">
        <v>17916</v>
      </c>
      <c r="AB719" t="s">
        <v>251</v>
      </c>
      <c r="AC719" t="s">
        <v>17924</v>
      </c>
      <c r="AD719">
        <v>1000008212999</v>
      </c>
      <c r="AG719" t="s">
        <v>27245</v>
      </c>
      <c r="AI719" t="s">
        <v>27246</v>
      </c>
      <c r="AJ719" t="s">
        <v>27247</v>
      </c>
      <c r="AK719" t="s">
        <v>693</v>
      </c>
      <c r="AN719" t="s">
        <v>27246</v>
      </c>
      <c r="AO719" t="s">
        <v>693</v>
      </c>
      <c r="AT719" t="s">
        <v>27248</v>
      </c>
      <c r="AU719" t="s">
        <v>27249</v>
      </c>
      <c r="AV719" t="s">
        <v>27250</v>
      </c>
      <c r="AW719" t="s">
        <v>230</v>
      </c>
      <c r="AX719" t="s">
        <v>230</v>
      </c>
      <c r="AY719" t="s">
        <v>380</v>
      </c>
      <c r="AZ719" t="s">
        <v>380</v>
      </c>
      <c r="BA719" t="s">
        <v>255</v>
      </c>
      <c r="BB719" s="1">
        <v>46149.702824074076</v>
      </c>
      <c r="BC719">
        <v>2026</v>
      </c>
      <c r="BD719">
        <v>5</v>
      </c>
      <c r="BE719">
        <v>7</v>
      </c>
      <c r="BF719" t="s">
        <v>17934</v>
      </c>
      <c r="BG719" t="s">
        <v>18130</v>
      </c>
      <c r="BH719" t="s">
        <v>17936</v>
      </c>
      <c r="BI719" t="s">
        <v>18101</v>
      </c>
      <c r="BJ719" t="s">
        <v>27251</v>
      </c>
      <c r="BL719" t="s">
        <v>300</v>
      </c>
      <c r="BM719" t="s">
        <v>23165</v>
      </c>
      <c r="BN719" t="s">
        <v>3306</v>
      </c>
      <c r="BO719" t="s">
        <v>23166</v>
      </c>
      <c r="BP719" t="s">
        <v>3425</v>
      </c>
      <c r="BQ719" t="s">
        <v>24334</v>
      </c>
      <c r="BR719" t="s">
        <v>27252</v>
      </c>
      <c r="BS719" t="s">
        <v>18089</v>
      </c>
      <c r="BT719">
        <v>2026</v>
      </c>
      <c r="BU719">
        <v>5</v>
      </c>
      <c r="BV719">
        <v>7</v>
      </c>
      <c r="BY719" t="s">
        <v>693</v>
      </c>
      <c r="BZ719" t="s">
        <v>17943</v>
      </c>
      <c r="CA719" s="1">
        <v>46149.702777777777</v>
      </c>
      <c r="CB719" s="2">
        <v>46150</v>
      </c>
      <c r="CC719">
        <v>12137</v>
      </c>
      <c r="CD719" t="s">
        <v>337</v>
      </c>
      <c r="CE719" t="s">
        <v>2810</v>
      </c>
      <c r="CF719" t="s">
        <v>26145</v>
      </c>
      <c r="CW719">
        <v>5183183</v>
      </c>
      <c r="CX719">
        <v>34618426</v>
      </c>
      <c r="CY719" s="1">
        <v>46156.643055555556</v>
      </c>
      <c r="CZ719">
        <v>2026</v>
      </c>
      <c r="DA719">
        <v>5</v>
      </c>
      <c r="DB719">
        <v>14</v>
      </c>
      <c r="DC719">
        <v>10</v>
      </c>
      <c r="DD719">
        <v>17</v>
      </c>
      <c r="DE719">
        <v>1108</v>
      </c>
      <c r="DG719" t="s">
        <v>26482</v>
      </c>
      <c r="DQ719" t="s">
        <v>19358</v>
      </c>
      <c r="DS719" t="s">
        <v>693</v>
      </c>
      <c r="EP719" t="s">
        <v>24309</v>
      </c>
      <c r="EQ719" t="s">
        <v>255</v>
      </c>
      <c r="ER719" t="s">
        <v>17945</v>
      </c>
      <c r="ES719" t="s">
        <v>281</v>
      </c>
      <c r="ET719" t="s">
        <v>24310</v>
      </c>
      <c r="EU719" t="s">
        <v>17962</v>
      </c>
      <c r="EV719" t="s">
        <v>27253</v>
      </c>
      <c r="EW719" t="s">
        <v>27254</v>
      </c>
      <c r="EX719" t="s">
        <v>27255</v>
      </c>
      <c r="EY719" t="s">
        <v>27256</v>
      </c>
      <c r="EZ719" t="s">
        <v>270</v>
      </c>
      <c r="FA719" t="s">
        <v>336</v>
      </c>
      <c r="FB719" t="s">
        <v>279</v>
      </c>
      <c r="FC719" t="s">
        <v>19074</v>
      </c>
      <c r="FD719" t="s">
        <v>17948</v>
      </c>
      <c r="FE719" t="s">
        <v>281</v>
      </c>
      <c r="FF719" s="1">
        <v>46149.716851851852</v>
      </c>
      <c r="FG719">
        <v>0.34</v>
      </c>
      <c r="FH719">
        <v>0</v>
      </c>
      <c r="FI719">
        <v>2</v>
      </c>
      <c r="FK719" t="s">
        <v>24334</v>
      </c>
      <c r="FL719" t="s">
        <v>27257</v>
      </c>
      <c r="FM719" t="s">
        <v>17949</v>
      </c>
    </row>
    <row r="720" spans="1:169" x14ac:dyDescent="0.3">
      <c r="A720">
        <v>3</v>
      </c>
      <c r="B720" t="s">
        <v>17917</v>
      </c>
      <c r="C720" t="s">
        <v>17917</v>
      </c>
      <c r="D720" t="s">
        <v>27258</v>
      </c>
      <c r="E720" t="s">
        <v>19358</v>
      </c>
      <c r="O720" t="s">
        <v>19038</v>
      </c>
      <c r="P720">
        <v>2026</v>
      </c>
      <c r="Q720">
        <v>4</v>
      </c>
      <c r="R720">
        <v>30</v>
      </c>
      <c r="S720" t="s">
        <v>27259</v>
      </c>
      <c r="T720" t="s">
        <v>27260</v>
      </c>
      <c r="W720" t="s">
        <v>19238</v>
      </c>
      <c r="Y720" t="s">
        <v>17916</v>
      </c>
      <c r="AB720" t="s">
        <v>251</v>
      </c>
      <c r="AC720" t="s">
        <v>17924</v>
      </c>
      <c r="AD720">
        <v>1000008195281</v>
      </c>
      <c r="AI720" t="s">
        <v>27261</v>
      </c>
      <c r="AJ720" t="s">
        <v>27262</v>
      </c>
      <c r="AK720" t="s">
        <v>693</v>
      </c>
      <c r="AM720" t="s">
        <v>27263</v>
      </c>
      <c r="AN720" t="s">
        <v>27261</v>
      </c>
      <c r="AO720" t="s">
        <v>693</v>
      </c>
      <c r="AP720" t="s">
        <v>27263</v>
      </c>
      <c r="AR720" t="s">
        <v>27263</v>
      </c>
      <c r="AS720" t="s">
        <v>27263</v>
      </c>
      <c r="AT720" t="s">
        <v>27264</v>
      </c>
      <c r="AU720" t="s">
        <v>27265</v>
      </c>
      <c r="AV720" t="s">
        <v>27266</v>
      </c>
      <c r="AW720" t="s">
        <v>230</v>
      </c>
      <c r="AX720" t="s">
        <v>230</v>
      </c>
      <c r="AY720" t="s">
        <v>380</v>
      </c>
      <c r="AZ720" t="s">
        <v>380</v>
      </c>
      <c r="BA720" t="s">
        <v>255</v>
      </c>
      <c r="BB720" s="1">
        <v>46142.415925925925</v>
      </c>
      <c r="BC720">
        <v>2026</v>
      </c>
      <c r="BD720">
        <v>4</v>
      </c>
      <c r="BE720">
        <v>30</v>
      </c>
      <c r="BF720" t="s">
        <v>18100</v>
      </c>
      <c r="BG720" t="s">
        <v>18130</v>
      </c>
      <c r="BH720" t="s">
        <v>17936</v>
      </c>
      <c r="BI720" t="s">
        <v>18101</v>
      </c>
      <c r="BJ720" t="s">
        <v>27267</v>
      </c>
      <c r="BL720" t="s">
        <v>300</v>
      </c>
      <c r="BM720" t="s">
        <v>23165</v>
      </c>
      <c r="BN720" t="s">
        <v>3306</v>
      </c>
      <c r="BO720" t="s">
        <v>23166</v>
      </c>
      <c r="BP720" t="s">
        <v>2194</v>
      </c>
      <c r="BQ720" t="s">
        <v>24307</v>
      </c>
      <c r="BR720" t="s">
        <v>27268</v>
      </c>
      <c r="BS720" t="s">
        <v>19038</v>
      </c>
      <c r="BT720">
        <v>2026</v>
      </c>
      <c r="BU720">
        <v>4</v>
      </c>
      <c r="BV720">
        <v>30</v>
      </c>
      <c r="BY720" t="s">
        <v>693</v>
      </c>
      <c r="BZ720" t="s">
        <v>17943</v>
      </c>
      <c r="CA720" s="1">
        <v>46142.415277777778</v>
      </c>
      <c r="CB720" s="2">
        <v>46143</v>
      </c>
      <c r="CC720">
        <v>11339</v>
      </c>
      <c r="CD720" t="s">
        <v>337</v>
      </c>
      <c r="CE720" t="s">
        <v>2810</v>
      </c>
      <c r="CF720" t="s">
        <v>26145</v>
      </c>
      <c r="CW720">
        <v>5180905</v>
      </c>
      <c r="CX720">
        <v>34598614</v>
      </c>
      <c r="CY720" s="1">
        <v>46154.39166666667</v>
      </c>
      <c r="CZ720">
        <v>2026</v>
      </c>
      <c r="DA720">
        <v>5</v>
      </c>
      <c r="DB720">
        <v>12</v>
      </c>
      <c r="DC720">
        <v>14</v>
      </c>
      <c r="DD720">
        <v>1</v>
      </c>
      <c r="DE720">
        <v>1175</v>
      </c>
      <c r="DG720" t="s">
        <v>26786</v>
      </c>
      <c r="DQ720" t="s">
        <v>19358</v>
      </c>
      <c r="DS720" t="s">
        <v>693</v>
      </c>
      <c r="EP720" t="s">
        <v>24309</v>
      </c>
      <c r="EQ720" t="s">
        <v>255</v>
      </c>
      <c r="ER720" t="s">
        <v>17945</v>
      </c>
      <c r="ES720" t="s">
        <v>281</v>
      </c>
      <c r="ET720" t="s">
        <v>24310</v>
      </c>
      <c r="EU720" t="s">
        <v>17962</v>
      </c>
      <c r="EV720" t="s">
        <v>27269</v>
      </c>
      <c r="EW720" t="s">
        <v>27270</v>
      </c>
      <c r="EX720" t="s">
        <v>27271</v>
      </c>
      <c r="EY720" t="s">
        <v>27272</v>
      </c>
      <c r="EZ720" t="s">
        <v>270</v>
      </c>
      <c r="FB720" t="s">
        <v>281</v>
      </c>
      <c r="FD720" t="s">
        <v>17948</v>
      </c>
      <c r="FE720" t="s">
        <v>281</v>
      </c>
      <c r="FF720" s="1">
        <v>46146.800034722219</v>
      </c>
      <c r="FG720">
        <v>105.22</v>
      </c>
      <c r="FH720">
        <v>4</v>
      </c>
      <c r="FI720">
        <v>3</v>
      </c>
      <c r="FK720" t="s">
        <v>24307</v>
      </c>
      <c r="FL720" t="s">
        <v>27273</v>
      </c>
      <c r="FM720" t="s">
        <v>17949</v>
      </c>
    </row>
    <row r="721" spans="1:169" x14ac:dyDescent="0.3">
      <c r="A721">
        <v>0</v>
      </c>
      <c r="B721" t="s">
        <v>17917</v>
      </c>
      <c r="C721" t="s">
        <v>17916</v>
      </c>
      <c r="D721" t="s">
        <v>27274</v>
      </c>
      <c r="E721" t="s">
        <v>19358</v>
      </c>
      <c r="O721" t="s">
        <v>20697</v>
      </c>
      <c r="P721">
        <v>2026</v>
      </c>
      <c r="Q721">
        <v>5</v>
      </c>
      <c r="R721">
        <v>1</v>
      </c>
      <c r="S721" t="s">
        <v>27275</v>
      </c>
      <c r="T721" t="s">
        <v>27276</v>
      </c>
      <c r="V721" t="s">
        <v>18063</v>
      </c>
      <c r="W721" t="s">
        <v>2964</v>
      </c>
      <c r="Y721" t="s">
        <v>17916</v>
      </c>
      <c r="AB721" t="s">
        <v>251</v>
      </c>
      <c r="AC721" t="s">
        <v>17924</v>
      </c>
      <c r="AD721">
        <v>1000008198393</v>
      </c>
      <c r="AF721" t="s">
        <v>27277</v>
      </c>
      <c r="AI721" t="s">
        <v>27278</v>
      </c>
      <c r="AJ721" t="s">
        <v>27279</v>
      </c>
      <c r="AK721" t="s">
        <v>693</v>
      </c>
      <c r="AM721" t="s">
        <v>27280</v>
      </c>
      <c r="AN721" t="s">
        <v>27278</v>
      </c>
      <c r="AO721" t="s">
        <v>693</v>
      </c>
      <c r="AR721" t="s">
        <v>27280</v>
      </c>
      <c r="AT721" t="s">
        <v>27281</v>
      </c>
      <c r="AU721" t="s">
        <v>26929</v>
      </c>
      <c r="AV721" t="s">
        <v>26930</v>
      </c>
      <c r="AW721" t="s">
        <v>230</v>
      </c>
      <c r="AX721" t="s">
        <v>230</v>
      </c>
      <c r="AY721" t="s">
        <v>380</v>
      </c>
      <c r="AZ721" t="s">
        <v>380</v>
      </c>
      <c r="BA721" t="s">
        <v>255</v>
      </c>
      <c r="BB721" s="1">
        <v>46143.82912037037</v>
      </c>
      <c r="BC721">
        <v>2026</v>
      </c>
      <c r="BD721">
        <v>5</v>
      </c>
      <c r="BE721">
        <v>1</v>
      </c>
      <c r="BF721" t="s">
        <v>17934</v>
      </c>
      <c r="BG721" t="s">
        <v>18130</v>
      </c>
      <c r="BH721" t="s">
        <v>17936</v>
      </c>
      <c r="BJ721" t="s">
        <v>27280</v>
      </c>
      <c r="BL721" t="s">
        <v>300</v>
      </c>
      <c r="BM721" t="s">
        <v>23165</v>
      </c>
      <c r="BN721" t="s">
        <v>3306</v>
      </c>
      <c r="BO721" t="s">
        <v>23166</v>
      </c>
      <c r="BP721" t="s">
        <v>2172</v>
      </c>
      <c r="BQ721" t="s">
        <v>24855</v>
      </c>
      <c r="BR721" t="s">
        <v>27282</v>
      </c>
      <c r="BS721" t="s">
        <v>20697</v>
      </c>
      <c r="BT721">
        <v>2026</v>
      </c>
      <c r="BU721">
        <v>5</v>
      </c>
      <c r="BV721">
        <v>1</v>
      </c>
      <c r="BY721" t="s">
        <v>693</v>
      </c>
      <c r="BZ721" t="s">
        <v>17943</v>
      </c>
      <c r="CA721" s="1">
        <v>46143.828472222223</v>
      </c>
      <c r="CB721" s="2">
        <v>46144</v>
      </c>
      <c r="CC721">
        <v>11146</v>
      </c>
      <c r="CD721" t="s">
        <v>337</v>
      </c>
      <c r="CE721" t="s">
        <v>2810</v>
      </c>
      <c r="CF721" t="s">
        <v>26145</v>
      </c>
      <c r="CW721">
        <v>5173528</v>
      </c>
      <c r="CX721">
        <v>34546357</v>
      </c>
      <c r="CY721" s="1">
        <v>46147.3125</v>
      </c>
      <c r="CZ721">
        <v>2026</v>
      </c>
      <c r="DA721">
        <v>5</v>
      </c>
      <c r="DB721">
        <v>5</v>
      </c>
      <c r="DC721">
        <v>39</v>
      </c>
      <c r="DD721">
        <v>46</v>
      </c>
      <c r="DE721">
        <v>1169</v>
      </c>
      <c r="DG721" t="s">
        <v>27283</v>
      </c>
      <c r="DQ721" t="s">
        <v>19358</v>
      </c>
      <c r="DS721" t="s">
        <v>693</v>
      </c>
      <c r="EP721" t="s">
        <v>24309</v>
      </c>
      <c r="EQ721" t="s">
        <v>255</v>
      </c>
      <c r="ER721" t="s">
        <v>17945</v>
      </c>
      <c r="ES721" t="s">
        <v>281</v>
      </c>
      <c r="ET721" t="s">
        <v>24310</v>
      </c>
      <c r="EU721" t="s">
        <v>17962</v>
      </c>
      <c r="EV721" t="s">
        <v>27284</v>
      </c>
      <c r="EX721" t="s">
        <v>27285</v>
      </c>
      <c r="EY721" t="s">
        <v>27286</v>
      </c>
      <c r="EZ721" t="s">
        <v>270</v>
      </c>
      <c r="FB721" t="s">
        <v>279</v>
      </c>
      <c r="FC721" t="s">
        <v>19074</v>
      </c>
      <c r="FD721" t="s">
        <v>17948</v>
      </c>
      <c r="FE721" t="s">
        <v>281</v>
      </c>
      <c r="FF721" s="1">
        <v>46143.883946759262</v>
      </c>
      <c r="FG721">
        <v>1.32</v>
      </c>
      <c r="FH721">
        <v>0</v>
      </c>
      <c r="FI721">
        <v>3</v>
      </c>
      <c r="FK721" t="s">
        <v>24855</v>
      </c>
      <c r="FL721" t="s">
        <v>27287</v>
      </c>
      <c r="FM721" t="s">
        <v>17949</v>
      </c>
    </row>
    <row r="722" spans="1:169" x14ac:dyDescent="0.3">
      <c r="A722">
        <v>0</v>
      </c>
      <c r="B722" t="s">
        <v>17916</v>
      </c>
      <c r="C722" t="s">
        <v>17916</v>
      </c>
      <c r="E722" t="s">
        <v>19358</v>
      </c>
      <c r="O722" t="s">
        <v>18089</v>
      </c>
      <c r="P722">
        <v>2026</v>
      </c>
      <c r="Q722">
        <v>5</v>
      </c>
      <c r="R722">
        <v>7</v>
      </c>
      <c r="S722" t="s">
        <v>27288</v>
      </c>
      <c r="T722" t="s">
        <v>27289</v>
      </c>
      <c r="V722" t="s">
        <v>17923</v>
      </c>
      <c r="W722" t="s">
        <v>2964</v>
      </c>
      <c r="Y722" t="s">
        <v>17916</v>
      </c>
      <c r="AB722" t="s">
        <v>251</v>
      </c>
      <c r="AC722" t="s">
        <v>17924</v>
      </c>
      <c r="AD722">
        <v>1000008211386</v>
      </c>
      <c r="AG722" t="s">
        <v>27290</v>
      </c>
      <c r="AI722" t="s">
        <v>27291</v>
      </c>
      <c r="AJ722" t="s">
        <v>27292</v>
      </c>
      <c r="AK722" t="s">
        <v>693</v>
      </c>
      <c r="AM722" t="s">
        <v>27293</v>
      </c>
      <c r="AN722" t="s">
        <v>27291</v>
      </c>
      <c r="AO722" t="s">
        <v>693</v>
      </c>
      <c r="AP722" t="s">
        <v>27293</v>
      </c>
      <c r="AR722" t="s">
        <v>27293</v>
      </c>
      <c r="AS722" t="s">
        <v>27293</v>
      </c>
      <c r="AT722" t="s">
        <v>27294</v>
      </c>
      <c r="AU722" t="s">
        <v>27295</v>
      </c>
      <c r="AV722" t="s">
        <v>27296</v>
      </c>
      <c r="AW722" t="s">
        <v>230</v>
      </c>
      <c r="AX722" t="s">
        <v>230</v>
      </c>
      <c r="AY722" t="s">
        <v>380</v>
      </c>
      <c r="AZ722" t="s">
        <v>380</v>
      </c>
      <c r="BA722" t="s">
        <v>255</v>
      </c>
      <c r="BB722" s="1">
        <v>46149.494976851849</v>
      </c>
      <c r="BC722">
        <v>2026</v>
      </c>
      <c r="BD722">
        <v>5</v>
      </c>
      <c r="BE722">
        <v>7</v>
      </c>
      <c r="BF722" t="s">
        <v>18143</v>
      </c>
      <c r="BG722" t="s">
        <v>18130</v>
      </c>
      <c r="BH722" t="s">
        <v>17936</v>
      </c>
      <c r="BJ722" t="s">
        <v>27297</v>
      </c>
      <c r="BL722" t="s">
        <v>300</v>
      </c>
      <c r="BM722" t="s">
        <v>23165</v>
      </c>
      <c r="BN722" t="s">
        <v>3306</v>
      </c>
      <c r="BO722" t="s">
        <v>23166</v>
      </c>
      <c r="BP722" t="s">
        <v>2975</v>
      </c>
      <c r="BQ722" t="s">
        <v>26267</v>
      </c>
      <c r="BR722" t="s">
        <v>27298</v>
      </c>
      <c r="BS722" t="s">
        <v>18089</v>
      </c>
      <c r="BT722">
        <v>2026</v>
      </c>
      <c r="BU722">
        <v>5</v>
      </c>
      <c r="BV722">
        <v>7</v>
      </c>
      <c r="BY722" t="s">
        <v>693</v>
      </c>
      <c r="BZ722" t="s">
        <v>17943</v>
      </c>
      <c r="CA722" s="1">
        <v>46149.494444444441</v>
      </c>
      <c r="CB722" s="2">
        <v>46150</v>
      </c>
      <c r="CC722">
        <v>9161</v>
      </c>
      <c r="CD722" t="s">
        <v>337</v>
      </c>
      <c r="CE722" t="s">
        <v>2810</v>
      </c>
      <c r="CF722" t="s">
        <v>26145</v>
      </c>
      <c r="CW722">
        <v>5182028</v>
      </c>
      <c r="CX722">
        <v>34611805</v>
      </c>
      <c r="CY722" s="1">
        <v>46155.622916666667</v>
      </c>
      <c r="CZ722">
        <v>2026</v>
      </c>
      <c r="DA722">
        <v>5</v>
      </c>
      <c r="DB722">
        <v>13</v>
      </c>
      <c r="DC722">
        <v>126</v>
      </c>
      <c r="DD722">
        <v>1</v>
      </c>
      <c r="DE722">
        <v>1486</v>
      </c>
      <c r="DG722" t="s">
        <v>27299</v>
      </c>
      <c r="DH722" t="s">
        <v>27300</v>
      </c>
      <c r="DI722" t="s">
        <v>27301</v>
      </c>
      <c r="DQ722" t="s">
        <v>19358</v>
      </c>
      <c r="DS722" t="s">
        <v>693</v>
      </c>
      <c r="EP722" t="s">
        <v>24309</v>
      </c>
      <c r="EQ722" t="s">
        <v>255</v>
      </c>
      <c r="ER722" t="s">
        <v>17945</v>
      </c>
      <c r="ES722" t="s">
        <v>281</v>
      </c>
      <c r="ET722" t="s">
        <v>24310</v>
      </c>
      <c r="EU722" t="s">
        <v>17947</v>
      </c>
      <c r="EV722" t="s">
        <v>27302</v>
      </c>
      <c r="EX722" t="s">
        <v>27303</v>
      </c>
      <c r="EY722" t="s">
        <v>27304</v>
      </c>
      <c r="EZ722" t="s">
        <v>270</v>
      </c>
      <c r="FA722" t="s">
        <v>336</v>
      </c>
      <c r="FB722" t="s">
        <v>279</v>
      </c>
      <c r="FC722" t="s">
        <v>19074</v>
      </c>
      <c r="FD722" t="s">
        <v>17948</v>
      </c>
      <c r="FE722" t="s">
        <v>281</v>
      </c>
      <c r="FF722" s="1">
        <v>46149.508842592593</v>
      </c>
      <c r="FG722">
        <v>0.33</v>
      </c>
      <c r="FH722">
        <v>0</v>
      </c>
      <c r="FI722">
        <v>2</v>
      </c>
      <c r="FK722" t="s">
        <v>26267</v>
      </c>
      <c r="FL722" t="s">
        <v>27305</v>
      </c>
      <c r="FM722" t="s">
        <v>17949</v>
      </c>
    </row>
    <row r="723" spans="1:169" x14ac:dyDescent="0.3">
      <c r="A723">
        <v>0</v>
      </c>
      <c r="B723" t="s">
        <v>17916</v>
      </c>
      <c r="C723" t="s">
        <v>17916</v>
      </c>
      <c r="E723" t="s">
        <v>19358</v>
      </c>
      <c r="O723" t="s">
        <v>18230</v>
      </c>
      <c r="P723">
        <v>2026</v>
      </c>
      <c r="Q723">
        <v>5</v>
      </c>
      <c r="R723">
        <v>12</v>
      </c>
      <c r="S723" t="s">
        <v>27306</v>
      </c>
      <c r="T723" t="s">
        <v>27307</v>
      </c>
      <c r="W723" t="s">
        <v>19062</v>
      </c>
      <c r="Y723" t="s">
        <v>17916</v>
      </c>
      <c r="AB723" t="s">
        <v>251</v>
      </c>
      <c r="AC723" t="s">
        <v>17924</v>
      </c>
      <c r="AD723">
        <v>1000008223427</v>
      </c>
      <c r="AF723" t="s">
        <v>18066</v>
      </c>
      <c r="AI723" t="s">
        <v>27308</v>
      </c>
      <c r="AJ723" t="s">
        <v>27309</v>
      </c>
      <c r="AK723" t="s">
        <v>693</v>
      </c>
      <c r="AM723" t="s">
        <v>27310</v>
      </c>
      <c r="AN723" t="s">
        <v>27308</v>
      </c>
      <c r="AO723" t="s">
        <v>693</v>
      </c>
      <c r="AP723" t="s">
        <v>27311</v>
      </c>
      <c r="AR723" t="s">
        <v>27310</v>
      </c>
      <c r="AS723" t="s">
        <v>27311</v>
      </c>
      <c r="AT723" t="s">
        <v>27312</v>
      </c>
      <c r="AU723" t="s">
        <v>27313</v>
      </c>
      <c r="AV723" t="s">
        <v>27314</v>
      </c>
      <c r="AW723" t="s">
        <v>230</v>
      </c>
      <c r="AX723" t="s">
        <v>230</v>
      </c>
      <c r="AY723" t="s">
        <v>1879</v>
      </c>
      <c r="AZ723" t="s">
        <v>1879</v>
      </c>
      <c r="BA723" t="s">
        <v>255</v>
      </c>
      <c r="BB723" s="1">
        <v>46154.566006944442</v>
      </c>
      <c r="BC723">
        <v>2026</v>
      </c>
      <c r="BD723">
        <v>5</v>
      </c>
      <c r="BE723">
        <v>12</v>
      </c>
      <c r="BF723" t="s">
        <v>18010</v>
      </c>
      <c r="BG723" t="s">
        <v>17935</v>
      </c>
      <c r="BH723" t="s">
        <v>17936</v>
      </c>
      <c r="BJ723" t="s">
        <v>27315</v>
      </c>
      <c r="BL723" t="s">
        <v>300</v>
      </c>
      <c r="BM723" t="s">
        <v>23165</v>
      </c>
      <c r="BN723" t="s">
        <v>3306</v>
      </c>
      <c r="BO723" t="s">
        <v>23166</v>
      </c>
      <c r="BP723" t="s">
        <v>3560</v>
      </c>
      <c r="BQ723" t="s">
        <v>26143</v>
      </c>
      <c r="BR723" t="s">
        <v>27316</v>
      </c>
      <c r="BS723" t="s">
        <v>18230</v>
      </c>
      <c r="BT723">
        <v>2026</v>
      </c>
      <c r="BU723">
        <v>5</v>
      </c>
      <c r="BV723">
        <v>12</v>
      </c>
      <c r="BY723" t="s">
        <v>693</v>
      </c>
      <c r="BZ723" t="s">
        <v>17943</v>
      </c>
      <c r="CA723" s="1">
        <v>46154.565972222219</v>
      </c>
      <c r="CB723" s="2">
        <v>46155</v>
      </c>
      <c r="CC723">
        <v>11549</v>
      </c>
      <c r="CD723" t="s">
        <v>337</v>
      </c>
      <c r="CE723" t="s">
        <v>2810</v>
      </c>
      <c r="CF723" t="s">
        <v>26145</v>
      </c>
      <c r="CW723">
        <v>5182064</v>
      </c>
      <c r="CX723">
        <v>34611848</v>
      </c>
      <c r="CY723" s="1">
        <v>46155.70416666667</v>
      </c>
      <c r="CZ723">
        <v>2026</v>
      </c>
      <c r="DA723">
        <v>5</v>
      </c>
      <c r="DB723">
        <v>13</v>
      </c>
      <c r="DC723">
        <v>13</v>
      </c>
      <c r="DD723">
        <v>1</v>
      </c>
      <c r="DE723">
        <v>1105</v>
      </c>
      <c r="DG723" t="s">
        <v>27317</v>
      </c>
      <c r="DQ723" t="s">
        <v>19358</v>
      </c>
      <c r="DS723" t="s">
        <v>693</v>
      </c>
      <c r="EP723" t="s">
        <v>24309</v>
      </c>
      <c r="EQ723" t="s">
        <v>255</v>
      </c>
      <c r="ER723" t="s">
        <v>17945</v>
      </c>
      <c r="ES723" t="s">
        <v>281</v>
      </c>
      <c r="ET723" t="s">
        <v>24310</v>
      </c>
      <c r="EU723" t="s">
        <v>17962</v>
      </c>
      <c r="EV723" t="s">
        <v>27318</v>
      </c>
      <c r="EW723" t="s">
        <v>27319</v>
      </c>
      <c r="EX723" t="s">
        <v>27320</v>
      </c>
      <c r="EY723" t="s">
        <v>27321</v>
      </c>
      <c r="EZ723" t="s">
        <v>270</v>
      </c>
      <c r="FB723" t="s">
        <v>279</v>
      </c>
      <c r="FC723" t="s">
        <v>19074</v>
      </c>
      <c r="FD723" t="s">
        <v>17948</v>
      </c>
      <c r="FE723" t="s">
        <v>281</v>
      </c>
      <c r="FF723" s="1">
        <v>46154.675057870372</v>
      </c>
      <c r="FG723">
        <v>2.62</v>
      </c>
      <c r="FH723">
        <v>0</v>
      </c>
      <c r="FI723">
        <v>1</v>
      </c>
      <c r="FK723" t="s">
        <v>26143</v>
      </c>
      <c r="FL723" t="s">
        <v>27322</v>
      </c>
      <c r="FM723" t="s">
        <v>17949</v>
      </c>
    </row>
    <row r="724" spans="1:169" x14ac:dyDescent="0.3">
      <c r="A724">
        <v>0</v>
      </c>
      <c r="B724" t="s">
        <v>17917</v>
      </c>
      <c r="C724" t="s">
        <v>17916</v>
      </c>
      <c r="D724" t="s">
        <v>20751</v>
      </c>
      <c r="E724" t="s">
        <v>19358</v>
      </c>
      <c r="O724" t="s">
        <v>17920</v>
      </c>
      <c r="P724">
        <v>2026</v>
      </c>
      <c r="Q724">
        <v>5</v>
      </c>
      <c r="R724">
        <v>11</v>
      </c>
      <c r="S724" t="s">
        <v>27323</v>
      </c>
      <c r="T724" t="s">
        <v>27324</v>
      </c>
      <c r="W724" t="s">
        <v>2964</v>
      </c>
      <c r="Y724" t="s">
        <v>17916</v>
      </c>
      <c r="AB724" t="s">
        <v>251</v>
      </c>
      <c r="AC724" t="s">
        <v>17924</v>
      </c>
      <c r="AD724">
        <v>1000008219105</v>
      </c>
      <c r="AI724" t="s">
        <v>27325</v>
      </c>
      <c r="AJ724" t="s">
        <v>27326</v>
      </c>
      <c r="AK724" t="s">
        <v>693</v>
      </c>
      <c r="AM724" t="s">
        <v>27327</v>
      </c>
      <c r="AN724" t="s">
        <v>27325</v>
      </c>
      <c r="AO724" t="s">
        <v>693</v>
      </c>
      <c r="AP724" t="s">
        <v>27328</v>
      </c>
      <c r="AR724" t="s">
        <v>27327</v>
      </c>
      <c r="AS724" t="s">
        <v>27328</v>
      </c>
      <c r="AT724" t="s">
        <v>27329</v>
      </c>
      <c r="AU724" t="s">
        <v>27330</v>
      </c>
      <c r="AV724" t="s">
        <v>27331</v>
      </c>
      <c r="AW724" t="s">
        <v>230</v>
      </c>
      <c r="AX724" t="s">
        <v>230</v>
      </c>
      <c r="AY724" t="s">
        <v>380</v>
      </c>
      <c r="AZ724" t="s">
        <v>380</v>
      </c>
      <c r="BA724" t="s">
        <v>255</v>
      </c>
      <c r="BB724" s="1">
        <v>46153.392013888886</v>
      </c>
      <c r="BC724">
        <v>2026</v>
      </c>
      <c r="BD724">
        <v>5</v>
      </c>
      <c r="BE724">
        <v>11</v>
      </c>
      <c r="BF724" t="s">
        <v>17934</v>
      </c>
      <c r="BG724" t="s">
        <v>18130</v>
      </c>
      <c r="BH724" t="s">
        <v>17936</v>
      </c>
      <c r="BJ724" t="s">
        <v>27327</v>
      </c>
      <c r="BL724" t="s">
        <v>300</v>
      </c>
      <c r="BM724" t="s">
        <v>23165</v>
      </c>
      <c r="BN724" t="s">
        <v>3306</v>
      </c>
      <c r="BO724" t="s">
        <v>23166</v>
      </c>
      <c r="BP724" t="s">
        <v>990</v>
      </c>
      <c r="BQ724" t="s">
        <v>25623</v>
      </c>
      <c r="BR724" t="s">
        <v>27332</v>
      </c>
      <c r="BS724" t="s">
        <v>17920</v>
      </c>
      <c r="BT724">
        <v>2026</v>
      </c>
      <c r="BU724">
        <v>5</v>
      </c>
      <c r="BV724">
        <v>11</v>
      </c>
      <c r="BY724" t="s">
        <v>693</v>
      </c>
      <c r="BZ724" t="s">
        <v>17943</v>
      </c>
      <c r="CA724" s="1">
        <v>46153.39166666667</v>
      </c>
      <c r="CB724" s="2">
        <v>46153</v>
      </c>
      <c r="CC724">
        <v>9318</v>
      </c>
      <c r="CD724" t="s">
        <v>337</v>
      </c>
      <c r="CE724" t="s">
        <v>2810</v>
      </c>
      <c r="CF724" t="s">
        <v>26145</v>
      </c>
      <c r="CW724">
        <v>5182031</v>
      </c>
      <c r="CX724">
        <v>34609051</v>
      </c>
      <c r="CY724" s="1">
        <v>46155.473611111112</v>
      </c>
      <c r="CZ724">
        <v>2026</v>
      </c>
      <c r="DA724">
        <v>5</v>
      </c>
      <c r="DB724">
        <v>13</v>
      </c>
      <c r="DC724">
        <v>78</v>
      </c>
      <c r="DD724">
        <v>6</v>
      </c>
      <c r="DE724">
        <v>1159</v>
      </c>
      <c r="DG724" t="s">
        <v>27333</v>
      </c>
      <c r="DQ724" t="s">
        <v>19358</v>
      </c>
      <c r="DS724" t="s">
        <v>693</v>
      </c>
      <c r="EP724" t="s">
        <v>24309</v>
      </c>
      <c r="EQ724" t="s">
        <v>255</v>
      </c>
      <c r="ER724" t="s">
        <v>17945</v>
      </c>
      <c r="ES724" t="s">
        <v>281</v>
      </c>
      <c r="ET724" t="s">
        <v>24310</v>
      </c>
      <c r="EU724" t="s">
        <v>17962</v>
      </c>
      <c r="EV724" t="s">
        <v>27334</v>
      </c>
      <c r="EX724" t="s">
        <v>27335</v>
      </c>
      <c r="EY724" t="s">
        <v>27336</v>
      </c>
      <c r="EZ724" t="s">
        <v>270</v>
      </c>
      <c r="FB724" t="s">
        <v>279</v>
      </c>
      <c r="FC724" t="s">
        <v>19074</v>
      </c>
      <c r="FD724" t="s">
        <v>17948</v>
      </c>
      <c r="FE724" t="s">
        <v>281</v>
      </c>
      <c r="FF724" s="1">
        <v>46153.716782407406</v>
      </c>
      <c r="FG724">
        <v>7.79</v>
      </c>
      <c r="FH724">
        <v>0</v>
      </c>
      <c r="FI724">
        <v>2</v>
      </c>
      <c r="FK724" t="s">
        <v>25623</v>
      </c>
      <c r="FL724" t="s">
        <v>27337</v>
      </c>
      <c r="FM724" t="s">
        <v>17949</v>
      </c>
    </row>
    <row r="725" spans="1:169" x14ac:dyDescent="0.3">
      <c r="A725">
        <v>0</v>
      </c>
      <c r="B725" t="s">
        <v>17916</v>
      </c>
      <c r="C725" t="s">
        <v>17916</v>
      </c>
      <c r="E725" t="s">
        <v>19358</v>
      </c>
      <c r="O725" t="s">
        <v>17920</v>
      </c>
      <c r="P725">
        <v>2026</v>
      </c>
      <c r="Q725">
        <v>5</v>
      </c>
      <c r="R725">
        <v>11</v>
      </c>
      <c r="S725" t="s">
        <v>27338</v>
      </c>
      <c r="T725" t="s">
        <v>27339</v>
      </c>
      <c r="W725" t="s">
        <v>19238</v>
      </c>
      <c r="Y725" t="s">
        <v>17916</v>
      </c>
      <c r="AB725" t="s">
        <v>251</v>
      </c>
      <c r="AC725" t="s">
        <v>18065</v>
      </c>
      <c r="AD725">
        <v>1000008221660</v>
      </c>
      <c r="AG725" t="s">
        <v>27340</v>
      </c>
      <c r="AH725" t="s">
        <v>27341</v>
      </c>
      <c r="AI725" t="s">
        <v>27342</v>
      </c>
      <c r="AJ725" t="s">
        <v>27343</v>
      </c>
      <c r="AK725" t="s">
        <v>693</v>
      </c>
      <c r="AL725" t="s">
        <v>27340</v>
      </c>
      <c r="AM725" t="s">
        <v>27344</v>
      </c>
      <c r="AN725" t="s">
        <v>27342</v>
      </c>
      <c r="AO725" t="s">
        <v>693</v>
      </c>
      <c r="AR725" t="s">
        <v>27344</v>
      </c>
      <c r="AT725" t="s">
        <v>27345</v>
      </c>
      <c r="AU725" t="s">
        <v>27346</v>
      </c>
      <c r="AV725" t="s">
        <v>27347</v>
      </c>
      <c r="AW725" t="s">
        <v>230</v>
      </c>
      <c r="AX725" t="s">
        <v>230</v>
      </c>
      <c r="AY725" t="s">
        <v>380</v>
      </c>
      <c r="AZ725" t="s">
        <v>380</v>
      </c>
      <c r="BA725" t="s">
        <v>18076</v>
      </c>
      <c r="BB725" s="1">
        <v>46153.813831018517</v>
      </c>
      <c r="BC725">
        <v>2026</v>
      </c>
      <c r="BD725">
        <v>5</v>
      </c>
      <c r="BE725">
        <v>11</v>
      </c>
      <c r="BF725" t="s">
        <v>18797</v>
      </c>
      <c r="BG725" t="s">
        <v>18130</v>
      </c>
      <c r="BH725" t="s">
        <v>17936</v>
      </c>
      <c r="BJ725" t="s">
        <v>27348</v>
      </c>
      <c r="BL725" t="s">
        <v>300</v>
      </c>
      <c r="BM725" t="s">
        <v>23165</v>
      </c>
      <c r="BN725" t="s">
        <v>3306</v>
      </c>
      <c r="BO725" t="s">
        <v>23166</v>
      </c>
      <c r="BP725" t="s">
        <v>3448</v>
      </c>
      <c r="BQ725" t="s">
        <v>24842</v>
      </c>
      <c r="BR725" t="s">
        <v>27349</v>
      </c>
      <c r="BS725" t="s">
        <v>17920</v>
      </c>
      <c r="BT725">
        <v>2026</v>
      </c>
      <c r="BU725">
        <v>5</v>
      </c>
      <c r="BV725">
        <v>11</v>
      </c>
      <c r="BY725" t="s">
        <v>386</v>
      </c>
      <c r="BZ725" t="s">
        <v>18083</v>
      </c>
      <c r="CA725" s="1">
        <v>46153.813194444447</v>
      </c>
      <c r="CB725" s="2">
        <v>46154</v>
      </c>
      <c r="CC725">
        <v>12316</v>
      </c>
      <c r="CD725" t="s">
        <v>337</v>
      </c>
      <c r="CE725" t="s">
        <v>2810</v>
      </c>
      <c r="CF725" t="s">
        <v>26145</v>
      </c>
      <c r="CW725">
        <v>5180928</v>
      </c>
      <c r="CX725">
        <v>34602270</v>
      </c>
      <c r="CY725" s="1">
        <v>46154.588194444441</v>
      </c>
      <c r="CZ725">
        <v>2026</v>
      </c>
      <c r="DA725">
        <v>5</v>
      </c>
      <c r="DB725">
        <v>12</v>
      </c>
      <c r="DC725">
        <v>77</v>
      </c>
      <c r="DD725">
        <v>91</v>
      </c>
      <c r="DE725">
        <v>1154</v>
      </c>
      <c r="DF725" t="s">
        <v>27340</v>
      </c>
      <c r="DG725" t="s">
        <v>27350</v>
      </c>
      <c r="DQ725" t="s">
        <v>19358</v>
      </c>
      <c r="DR725" t="s">
        <v>693</v>
      </c>
      <c r="DS725" t="s">
        <v>693</v>
      </c>
      <c r="DT725" t="s">
        <v>693</v>
      </c>
      <c r="DV725" t="s">
        <v>693</v>
      </c>
      <c r="EA725" t="s">
        <v>693</v>
      </c>
      <c r="EB725" t="s">
        <v>693</v>
      </c>
      <c r="EP725" t="s">
        <v>24309</v>
      </c>
      <c r="EQ725" t="s">
        <v>18084</v>
      </c>
      <c r="ES725" t="s">
        <v>281</v>
      </c>
      <c r="ET725" t="s">
        <v>24310</v>
      </c>
      <c r="EU725" t="s">
        <v>17962</v>
      </c>
      <c r="EV725" t="s">
        <v>27351</v>
      </c>
      <c r="EX725" t="s">
        <v>27352</v>
      </c>
      <c r="EY725" t="s">
        <v>27353</v>
      </c>
      <c r="EZ725" t="s">
        <v>270</v>
      </c>
      <c r="FA725" t="s">
        <v>1688</v>
      </c>
      <c r="FB725" t="s">
        <v>281</v>
      </c>
      <c r="FD725" t="s">
        <v>18133</v>
      </c>
      <c r="FE725" t="s">
        <v>281</v>
      </c>
      <c r="FF725" s="1">
        <v>46153.841736111113</v>
      </c>
      <c r="FG725">
        <v>0.67</v>
      </c>
      <c r="FH725">
        <v>0</v>
      </c>
      <c r="FI725">
        <v>1</v>
      </c>
      <c r="FK725" t="s">
        <v>24842</v>
      </c>
      <c r="FL725" t="s">
        <v>27354</v>
      </c>
      <c r="FM725" t="s">
        <v>17949</v>
      </c>
    </row>
    <row r="726" spans="1:169" x14ac:dyDescent="0.3">
      <c r="A726">
        <v>0</v>
      </c>
      <c r="B726" t="s">
        <v>17917</v>
      </c>
      <c r="C726" t="s">
        <v>17916</v>
      </c>
      <c r="D726" t="s">
        <v>27355</v>
      </c>
      <c r="E726" t="s">
        <v>19358</v>
      </c>
      <c r="O726" t="s">
        <v>17920</v>
      </c>
      <c r="P726">
        <v>2026</v>
      </c>
      <c r="Q726">
        <v>5</v>
      </c>
      <c r="R726">
        <v>11</v>
      </c>
      <c r="S726" t="s">
        <v>27356</v>
      </c>
      <c r="T726" t="s">
        <v>27357</v>
      </c>
      <c r="W726" t="s">
        <v>2843</v>
      </c>
      <c r="Y726" t="s">
        <v>17916</v>
      </c>
      <c r="AB726" t="s">
        <v>251</v>
      </c>
      <c r="AC726" t="s">
        <v>17924</v>
      </c>
      <c r="AD726">
        <v>1000008218916</v>
      </c>
      <c r="AI726" t="s">
        <v>27358</v>
      </c>
      <c r="AJ726" t="s">
        <v>27359</v>
      </c>
      <c r="AK726" t="s">
        <v>693</v>
      </c>
      <c r="AM726" t="s">
        <v>18071</v>
      </c>
      <c r="AN726" t="s">
        <v>27358</v>
      </c>
      <c r="AO726" t="s">
        <v>693</v>
      </c>
      <c r="AR726" t="s">
        <v>18071</v>
      </c>
      <c r="AT726" t="s">
        <v>27360</v>
      </c>
      <c r="AU726" t="s">
        <v>27361</v>
      </c>
      <c r="AV726" t="s">
        <v>27362</v>
      </c>
      <c r="AW726" t="s">
        <v>230</v>
      </c>
      <c r="AX726" t="s">
        <v>230</v>
      </c>
      <c r="AY726" t="s">
        <v>2234</v>
      </c>
      <c r="AZ726" t="s">
        <v>2234</v>
      </c>
      <c r="BA726" t="s">
        <v>255</v>
      </c>
      <c r="BB726" s="1">
        <v>46153.289502314816</v>
      </c>
      <c r="BC726">
        <v>2026</v>
      </c>
      <c r="BD726">
        <v>5</v>
      </c>
      <c r="BE726">
        <v>11</v>
      </c>
      <c r="BF726" t="s">
        <v>17934</v>
      </c>
      <c r="BG726" t="s">
        <v>17935</v>
      </c>
      <c r="BH726" t="s">
        <v>17936</v>
      </c>
      <c r="BJ726" t="s">
        <v>27363</v>
      </c>
      <c r="BL726" t="s">
        <v>300</v>
      </c>
      <c r="BM726" t="s">
        <v>23165</v>
      </c>
      <c r="BN726" t="s">
        <v>3306</v>
      </c>
      <c r="BO726" t="s">
        <v>23166</v>
      </c>
      <c r="BP726" t="s">
        <v>3152</v>
      </c>
      <c r="BQ726" t="s">
        <v>25156</v>
      </c>
      <c r="BR726" t="s">
        <v>3438</v>
      </c>
      <c r="BS726" t="s">
        <v>17920</v>
      </c>
      <c r="BT726">
        <v>2026</v>
      </c>
      <c r="BU726">
        <v>5</v>
      </c>
      <c r="BV726">
        <v>11</v>
      </c>
      <c r="BY726" t="s">
        <v>693</v>
      </c>
      <c r="BZ726" t="s">
        <v>17943</v>
      </c>
      <c r="CA726" s="1">
        <v>46153.288888888892</v>
      </c>
      <c r="CB726" s="2">
        <v>46153</v>
      </c>
      <c r="CC726">
        <v>11194</v>
      </c>
      <c r="CD726" t="s">
        <v>337</v>
      </c>
      <c r="CE726" t="s">
        <v>2810</v>
      </c>
      <c r="CF726" t="s">
        <v>26145</v>
      </c>
      <c r="CW726">
        <v>5183360</v>
      </c>
      <c r="CX726">
        <v>34614851</v>
      </c>
      <c r="CY726" s="1">
        <v>46156.315972222219</v>
      </c>
      <c r="CZ726">
        <v>2026</v>
      </c>
      <c r="DA726">
        <v>5</v>
      </c>
      <c r="DB726">
        <v>14</v>
      </c>
      <c r="DC726">
        <v>62</v>
      </c>
      <c r="DD726">
        <v>42</v>
      </c>
      <c r="DE726">
        <v>1495</v>
      </c>
      <c r="DG726" t="s">
        <v>27364</v>
      </c>
      <c r="DQ726" t="s">
        <v>19358</v>
      </c>
      <c r="DS726" t="s">
        <v>693</v>
      </c>
      <c r="EP726" t="s">
        <v>24309</v>
      </c>
      <c r="EQ726" t="s">
        <v>255</v>
      </c>
      <c r="ER726" t="s">
        <v>17945</v>
      </c>
      <c r="ES726" t="s">
        <v>281</v>
      </c>
      <c r="ET726" t="s">
        <v>24310</v>
      </c>
      <c r="EU726" t="s">
        <v>17962</v>
      </c>
      <c r="EV726" t="s">
        <v>27365</v>
      </c>
      <c r="EW726" t="s">
        <v>27366</v>
      </c>
      <c r="EX726" t="s">
        <v>27367</v>
      </c>
      <c r="EY726" t="s">
        <v>27368</v>
      </c>
      <c r="EZ726" t="s">
        <v>270</v>
      </c>
      <c r="FB726" t="s">
        <v>279</v>
      </c>
      <c r="FC726" t="s">
        <v>19074</v>
      </c>
      <c r="FD726" t="s">
        <v>17948</v>
      </c>
      <c r="FE726" t="s">
        <v>281</v>
      </c>
      <c r="FF726" s="1">
        <v>46153.342175925929</v>
      </c>
      <c r="FG726">
        <v>1.26</v>
      </c>
      <c r="FH726">
        <v>0</v>
      </c>
      <c r="FI726">
        <v>2</v>
      </c>
      <c r="FK726" t="s">
        <v>25156</v>
      </c>
      <c r="FL726" t="s">
        <v>27369</v>
      </c>
      <c r="FM726" t="s">
        <v>17949</v>
      </c>
    </row>
    <row r="727" spans="1:169" x14ac:dyDescent="0.3">
      <c r="A727">
        <v>2</v>
      </c>
      <c r="B727" t="s">
        <v>17917</v>
      </c>
      <c r="C727" t="s">
        <v>17917</v>
      </c>
      <c r="D727" t="s">
        <v>18731</v>
      </c>
      <c r="E727" t="s">
        <v>19358</v>
      </c>
      <c r="O727" t="s">
        <v>18135</v>
      </c>
      <c r="P727">
        <v>2026</v>
      </c>
      <c r="Q727">
        <v>5</v>
      </c>
      <c r="R727">
        <v>9</v>
      </c>
      <c r="S727" t="s">
        <v>27370</v>
      </c>
      <c r="T727" t="s">
        <v>27371</v>
      </c>
      <c r="V727" t="s">
        <v>27209</v>
      </c>
      <c r="W727" t="s">
        <v>2955</v>
      </c>
      <c r="Y727" t="s">
        <v>17916</v>
      </c>
      <c r="AB727" t="s">
        <v>251</v>
      </c>
      <c r="AC727" t="s">
        <v>17924</v>
      </c>
      <c r="AD727">
        <v>1000008218034</v>
      </c>
      <c r="AI727" t="s">
        <v>27372</v>
      </c>
      <c r="AJ727" t="s">
        <v>27373</v>
      </c>
      <c r="AK727" t="s">
        <v>693</v>
      </c>
      <c r="AM727" t="s">
        <v>27374</v>
      </c>
      <c r="AN727" t="s">
        <v>27372</v>
      </c>
      <c r="AO727" t="s">
        <v>693</v>
      </c>
      <c r="AR727" t="s">
        <v>27374</v>
      </c>
      <c r="AT727" t="s">
        <v>27375</v>
      </c>
      <c r="AU727" t="s">
        <v>27376</v>
      </c>
      <c r="AV727" t="s">
        <v>27377</v>
      </c>
      <c r="AW727" t="s">
        <v>230</v>
      </c>
      <c r="AX727" t="s">
        <v>230</v>
      </c>
      <c r="AY727" t="s">
        <v>380</v>
      </c>
      <c r="AZ727" t="s">
        <v>380</v>
      </c>
      <c r="BA727" t="s">
        <v>255</v>
      </c>
      <c r="BB727" s="1">
        <v>46151.640289351853</v>
      </c>
      <c r="BC727">
        <v>2026</v>
      </c>
      <c r="BD727">
        <v>5</v>
      </c>
      <c r="BE727">
        <v>9</v>
      </c>
      <c r="BF727" t="s">
        <v>17934</v>
      </c>
      <c r="BG727" t="s">
        <v>18130</v>
      </c>
      <c r="BH727" t="s">
        <v>17936</v>
      </c>
      <c r="BI727" t="s">
        <v>18101</v>
      </c>
      <c r="BJ727" t="s">
        <v>27378</v>
      </c>
      <c r="BL727" t="s">
        <v>300</v>
      </c>
      <c r="BM727" t="s">
        <v>23165</v>
      </c>
      <c r="BN727" t="s">
        <v>3306</v>
      </c>
      <c r="BO727" t="s">
        <v>23166</v>
      </c>
      <c r="BP727" t="s">
        <v>1638</v>
      </c>
      <c r="BQ727" t="s">
        <v>25383</v>
      </c>
      <c r="BR727" t="s">
        <v>27379</v>
      </c>
      <c r="BS727" t="s">
        <v>18135</v>
      </c>
      <c r="BT727">
        <v>2026</v>
      </c>
      <c r="BU727">
        <v>5</v>
      </c>
      <c r="BV727">
        <v>9</v>
      </c>
      <c r="BY727" t="s">
        <v>693</v>
      </c>
      <c r="BZ727" t="s">
        <v>17943</v>
      </c>
      <c r="CA727" s="1">
        <v>46151.640277777777</v>
      </c>
      <c r="CB727" s="2">
        <v>46152</v>
      </c>
      <c r="CC727">
        <v>10748</v>
      </c>
      <c r="CD727" t="s">
        <v>337</v>
      </c>
      <c r="CE727" t="s">
        <v>2810</v>
      </c>
      <c r="CF727" t="s">
        <v>26145</v>
      </c>
      <c r="CW727">
        <v>5183154</v>
      </c>
      <c r="CX727">
        <v>34618615</v>
      </c>
      <c r="CY727" s="1">
        <v>46156.633333333331</v>
      </c>
      <c r="CZ727">
        <v>2026</v>
      </c>
      <c r="DA727">
        <v>5</v>
      </c>
      <c r="DB727">
        <v>14</v>
      </c>
      <c r="DC727">
        <v>71</v>
      </c>
      <c r="DD727">
        <v>1</v>
      </c>
      <c r="DE727">
        <v>1078</v>
      </c>
      <c r="DG727" t="s">
        <v>27380</v>
      </c>
      <c r="DQ727" t="s">
        <v>19358</v>
      </c>
      <c r="DS727" t="s">
        <v>693</v>
      </c>
      <c r="EP727" t="s">
        <v>24309</v>
      </c>
      <c r="EQ727" t="s">
        <v>255</v>
      </c>
      <c r="ER727" t="s">
        <v>17945</v>
      </c>
      <c r="ES727" t="s">
        <v>281</v>
      </c>
      <c r="ET727" t="s">
        <v>24310</v>
      </c>
      <c r="EU727" t="s">
        <v>17962</v>
      </c>
      <c r="EV727" t="s">
        <v>27381</v>
      </c>
      <c r="EW727" t="s">
        <v>27382</v>
      </c>
      <c r="EX727" t="s">
        <v>27383</v>
      </c>
      <c r="EY727" t="s">
        <v>27384</v>
      </c>
      <c r="EZ727" t="s">
        <v>270</v>
      </c>
      <c r="FB727" t="s">
        <v>279</v>
      </c>
      <c r="FC727" t="s">
        <v>19074</v>
      </c>
      <c r="FD727" t="s">
        <v>17948</v>
      </c>
      <c r="FE727" t="s">
        <v>281</v>
      </c>
      <c r="FF727" s="1">
        <v>46151.675173611111</v>
      </c>
      <c r="FG727">
        <v>0.84</v>
      </c>
      <c r="FH727">
        <v>0</v>
      </c>
      <c r="FI727">
        <v>2</v>
      </c>
      <c r="FK727" t="s">
        <v>25383</v>
      </c>
      <c r="FL727" t="s">
        <v>27385</v>
      </c>
      <c r="FM727" t="s">
        <v>17949</v>
      </c>
    </row>
    <row r="728" spans="1:169" x14ac:dyDescent="0.3">
      <c r="A728">
        <v>0</v>
      </c>
      <c r="B728" t="s">
        <v>17916</v>
      </c>
      <c r="C728" t="s">
        <v>17916</v>
      </c>
      <c r="E728" t="s">
        <v>19358</v>
      </c>
      <c r="O728" t="s">
        <v>17920</v>
      </c>
      <c r="P728">
        <v>2026</v>
      </c>
      <c r="Q728">
        <v>5</v>
      </c>
      <c r="R728">
        <v>11</v>
      </c>
      <c r="S728" t="s">
        <v>27386</v>
      </c>
      <c r="T728" t="s">
        <v>27387</v>
      </c>
      <c r="W728" t="s">
        <v>19238</v>
      </c>
      <c r="Y728" t="s">
        <v>17916</v>
      </c>
      <c r="AB728" t="s">
        <v>251</v>
      </c>
      <c r="AC728" t="s">
        <v>17924</v>
      </c>
      <c r="AD728">
        <v>1000008218947</v>
      </c>
      <c r="AI728" t="s">
        <v>27388</v>
      </c>
      <c r="AJ728" t="s">
        <v>27389</v>
      </c>
      <c r="AK728" t="s">
        <v>693</v>
      </c>
      <c r="AN728" t="s">
        <v>27388</v>
      </c>
      <c r="AO728" t="s">
        <v>693</v>
      </c>
      <c r="AT728" t="s">
        <v>27390</v>
      </c>
      <c r="AU728" t="s">
        <v>27391</v>
      </c>
      <c r="AV728" t="s">
        <v>27392</v>
      </c>
      <c r="AW728" t="s">
        <v>230</v>
      </c>
      <c r="AX728" t="s">
        <v>230</v>
      </c>
      <c r="AY728" t="s">
        <v>380</v>
      </c>
      <c r="AZ728" t="s">
        <v>380</v>
      </c>
      <c r="BA728" t="s">
        <v>255</v>
      </c>
      <c r="BB728" s="1">
        <v>46153.341793981483</v>
      </c>
      <c r="BC728">
        <v>2026</v>
      </c>
      <c r="BD728">
        <v>5</v>
      </c>
      <c r="BE728">
        <v>11</v>
      </c>
      <c r="BF728" t="s">
        <v>17934</v>
      </c>
      <c r="BG728" t="s">
        <v>18130</v>
      </c>
      <c r="BH728" t="s">
        <v>17936</v>
      </c>
      <c r="BJ728" t="s">
        <v>27393</v>
      </c>
      <c r="BL728" t="s">
        <v>300</v>
      </c>
      <c r="BM728" t="s">
        <v>23165</v>
      </c>
      <c r="BN728" t="s">
        <v>3306</v>
      </c>
      <c r="BO728" t="s">
        <v>23166</v>
      </c>
      <c r="BP728" t="s">
        <v>3629</v>
      </c>
      <c r="BQ728" t="s">
        <v>24548</v>
      </c>
      <c r="BR728" t="s">
        <v>27394</v>
      </c>
      <c r="BS728" t="s">
        <v>17920</v>
      </c>
      <c r="BT728">
        <v>2026</v>
      </c>
      <c r="BU728">
        <v>5</v>
      </c>
      <c r="BV728">
        <v>11</v>
      </c>
      <c r="BY728" t="s">
        <v>693</v>
      </c>
      <c r="BZ728" t="s">
        <v>17943</v>
      </c>
      <c r="CA728" s="1">
        <v>46153.341666666667</v>
      </c>
      <c r="CB728" s="2">
        <v>46153</v>
      </c>
      <c r="CC728">
        <v>11459</v>
      </c>
      <c r="CD728" t="s">
        <v>337</v>
      </c>
      <c r="CE728" t="s">
        <v>2810</v>
      </c>
      <c r="CF728" t="s">
        <v>26145</v>
      </c>
      <c r="CW728">
        <v>5179729</v>
      </c>
      <c r="CX728">
        <v>34594791</v>
      </c>
      <c r="CY728" s="1">
        <v>46153.672222222223</v>
      </c>
      <c r="CZ728">
        <v>2026</v>
      </c>
      <c r="DA728">
        <v>5</v>
      </c>
      <c r="DB728">
        <v>11</v>
      </c>
      <c r="DC728">
        <v>69</v>
      </c>
      <c r="DD728">
        <v>6</v>
      </c>
      <c r="DE728">
        <v>1086</v>
      </c>
      <c r="DG728" t="s">
        <v>27395</v>
      </c>
      <c r="DQ728" t="s">
        <v>19358</v>
      </c>
      <c r="DS728" t="s">
        <v>693</v>
      </c>
      <c r="EP728" t="s">
        <v>24309</v>
      </c>
      <c r="EQ728" t="s">
        <v>255</v>
      </c>
      <c r="ER728" t="s">
        <v>17945</v>
      </c>
      <c r="ES728" t="s">
        <v>281</v>
      </c>
      <c r="ET728" t="s">
        <v>24310</v>
      </c>
      <c r="EU728" t="s">
        <v>17962</v>
      </c>
      <c r="EV728" t="s">
        <v>27396</v>
      </c>
      <c r="EW728" t="s">
        <v>27397</v>
      </c>
      <c r="EX728" t="s">
        <v>27398</v>
      </c>
      <c r="EY728" t="s">
        <v>27399</v>
      </c>
      <c r="EZ728" t="s">
        <v>270</v>
      </c>
      <c r="FB728" t="s">
        <v>281</v>
      </c>
      <c r="FD728" t="s">
        <v>17948</v>
      </c>
      <c r="FE728" t="s">
        <v>281</v>
      </c>
      <c r="FF728" s="1">
        <v>46153.38417824074</v>
      </c>
      <c r="FG728">
        <v>1.02</v>
      </c>
      <c r="FH728">
        <v>0</v>
      </c>
      <c r="FI728">
        <v>1</v>
      </c>
      <c r="FK728" t="s">
        <v>24548</v>
      </c>
      <c r="FL728" t="s">
        <v>27400</v>
      </c>
      <c r="FM728" t="s">
        <v>17949</v>
      </c>
    </row>
    <row r="729" spans="1:169" x14ac:dyDescent="0.3">
      <c r="A729">
        <v>0</v>
      </c>
      <c r="B729" t="s">
        <v>17917</v>
      </c>
      <c r="C729" t="s">
        <v>17916</v>
      </c>
      <c r="D729" t="s">
        <v>27401</v>
      </c>
      <c r="E729" t="s">
        <v>19358</v>
      </c>
      <c r="O729" t="s">
        <v>17920</v>
      </c>
      <c r="P729">
        <v>2026</v>
      </c>
      <c r="Q729">
        <v>5</v>
      </c>
      <c r="R729">
        <v>11</v>
      </c>
      <c r="S729" t="s">
        <v>27402</v>
      </c>
      <c r="T729" t="s">
        <v>27403</v>
      </c>
      <c r="V729" t="s">
        <v>18063</v>
      </c>
      <c r="W729" t="s">
        <v>2964</v>
      </c>
      <c r="Y729" t="s">
        <v>17917</v>
      </c>
      <c r="AB729" t="s">
        <v>251</v>
      </c>
      <c r="AC729" t="s">
        <v>17924</v>
      </c>
      <c r="AD729">
        <v>1000008219431</v>
      </c>
      <c r="AF729" t="s">
        <v>18066</v>
      </c>
      <c r="AG729" t="s">
        <v>27404</v>
      </c>
      <c r="AI729" t="s">
        <v>27405</v>
      </c>
      <c r="AJ729" t="s">
        <v>27406</v>
      </c>
      <c r="AK729" t="s">
        <v>249</v>
      </c>
      <c r="AM729" t="s">
        <v>27407</v>
      </c>
      <c r="AN729" t="s">
        <v>27408</v>
      </c>
      <c r="AO729" t="s">
        <v>249</v>
      </c>
      <c r="AP729" t="s">
        <v>27407</v>
      </c>
      <c r="AR729" t="s">
        <v>27407</v>
      </c>
      <c r="AS729" t="s">
        <v>27407</v>
      </c>
      <c r="AT729" t="s">
        <v>27409</v>
      </c>
      <c r="AU729" t="s">
        <v>27410</v>
      </c>
      <c r="AV729" t="s">
        <v>27411</v>
      </c>
      <c r="AW729" t="s">
        <v>1696</v>
      </c>
      <c r="AX729" t="s">
        <v>1696</v>
      </c>
      <c r="AY729" t="s">
        <v>1698</v>
      </c>
      <c r="AZ729" t="s">
        <v>1698</v>
      </c>
      <c r="BA729" t="s">
        <v>255</v>
      </c>
      <c r="BB729" s="1">
        <v>46153.449652777781</v>
      </c>
      <c r="BC729">
        <v>2026</v>
      </c>
      <c r="BD729">
        <v>5</v>
      </c>
      <c r="BE729">
        <v>11</v>
      </c>
      <c r="BF729" t="s">
        <v>24123</v>
      </c>
      <c r="BG729" t="s">
        <v>18505</v>
      </c>
      <c r="BH729" t="s">
        <v>17936</v>
      </c>
      <c r="BJ729" t="s">
        <v>27407</v>
      </c>
      <c r="BL729" t="s">
        <v>300</v>
      </c>
      <c r="BM729" t="s">
        <v>23165</v>
      </c>
      <c r="BN729" t="s">
        <v>3306</v>
      </c>
      <c r="BO729" t="s">
        <v>23166</v>
      </c>
      <c r="BP729" t="s">
        <v>3448</v>
      </c>
      <c r="BQ729" t="s">
        <v>24842</v>
      </c>
      <c r="BR729" t="s">
        <v>27412</v>
      </c>
      <c r="BS729" t="s">
        <v>17920</v>
      </c>
      <c r="BT729">
        <v>2026</v>
      </c>
      <c r="BU729">
        <v>5</v>
      </c>
      <c r="BV729">
        <v>11</v>
      </c>
      <c r="BY729" t="s">
        <v>693</v>
      </c>
      <c r="BZ729" t="s">
        <v>17943</v>
      </c>
      <c r="CA729" s="1">
        <v>46153.449305555558</v>
      </c>
      <c r="CB729" s="2">
        <v>46153</v>
      </c>
      <c r="CC729">
        <v>3915</v>
      </c>
      <c r="CD729" t="s">
        <v>337</v>
      </c>
      <c r="CE729" t="s">
        <v>2810</v>
      </c>
      <c r="CF729" t="s">
        <v>26145</v>
      </c>
      <c r="CW729">
        <v>5183333</v>
      </c>
      <c r="CX729">
        <v>34618027</v>
      </c>
      <c r="CY729" s="1">
        <v>46156.388888888891</v>
      </c>
      <c r="CZ729">
        <v>2026</v>
      </c>
      <c r="DA729">
        <v>5</v>
      </c>
      <c r="DB729">
        <v>14</v>
      </c>
      <c r="DC729">
        <v>288</v>
      </c>
      <c r="DD729">
        <v>1</v>
      </c>
      <c r="DE729">
        <v>1154</v>
      </c>
      <c r="DG729" t="s">
        <v>27413</v>
      </c>
      <c r="DQ729" t="s">
        <v>19358</v>
      </c>
      <c r="DS729" t="s">
        <v>693</v>
      </c>
      <c r="EG729" t="s">
        <v>1880</v>
      </c>
      <c r="EP729" t="s">
        <v>24309</v>
      </c>
      <c r="EQ729" t="s">
        <v>255</v>
      </c>
      <c r="ER729" t="s">
        <v>17945</v>
      </c>
      <c r="ES729" t="s">
        <v>281</v>
      </c>
      <c r="ET729" t="s">
        <v>24310</v>
      </c>
      <c r="EU729" t="s">
        <v>17962</v>
      </c>
      <c r="EV729" t="s">
        <v>27414</v>
      </c>
      <c r="EW729" t="s">
        <v>27415</v>
      </c>
      <c r="EX729" t="s">
        <v>27416</v>
      </c>
      <c r="EY729" t="s">
        <v>27417</v>
      </c>
      <c r="EZ729" t="s">
        <v>270</v>
      </c>
      <c r="FB729" t="s">
        <v>279</v>
      </c>
      <c r="FC729" t="s">
        <v>19074</v>
      </c>
      <c r="FD729" t="s">
        <v>17948</v>
      </c>
      <c r="FE729" t="s">
        <v>281</v>
      </c>
      <c r="FF729" s="1">
        <v>46153.675046296295</v>
      </c>
      <c r="FG729">
        <v>5.41</v>
      </c>
      <c r="FH729">
        <v>0</v>
      </c>
      <c r="FI729">
        <v>3</v>
      </c>
      <c r="FK729" t="s">
        <v>24842</v>
      </c>
      <c r="FL729" t="s">
        <v>27418</v>
      </c>
      <c r="FM729" t="s">
        <v>17949</v>
      </c>
    </row>
    <row r="730" spans="1:169" x14ac:dyDescent="0.3">
      <c r="A730">
        <v>0</v>
      </c>
      <c r="B730" t="s">
        <v>17916</v>
      </c>
      <c r="C730" t="s">
        <v>17916</v>
      </c>
      <c r="E730" t="s">
        <v>19358</v>
      </c>
      <c r="O730" t="s">
        <v>17964</v>
      </c>
      <c r="P730">
        <v>2026</v>
      </c>
      <c r="Q730">
        <v>5</v>
      </c>
      <c r="R730">
        <v>13</v>
      </c>
      <c r="S730" t="s">
        <v>27419</v>
      </c>
      <c r="T730" t="s">
        <v>27420</v>
      </c>
      <c r="V730" t="s">
        <v>18354</v>
      </c>
      <c r="W730" t="s">
        <v>19238</v>
      </c>
      <c r="Y730" t="s">
        <v>17916</v>
      </c>
      <c r="AB730" t="s">
        <v>251</v>
      </c>
      <c r="AC730" t="s">
        <v>17924</v>
      </c>
      <c r="AD730">
        <v>1000008224968</v>
      </c>
      <c r="AF730" t="s">
        <v>27421</v>
      </c>
      <c r="AG730" t="s">
        <v>27422</v>
      </c>
      <c r="AI730" t="s">
        <v>27423</v>
      </c>
      <c r="AJ730" t="s">
        <v>27424</v>
      </c>
      <c r="AK730" t="s">
        <v>693</v>
      </c>
      <c r="AM730" t="s">
        <v>27425</v>
      </c>
      <c r="AN730" t="s">
        <v>27423</v>
      </c>
      <c r="AO730" t="s">
        <v>693</v>
      </c>
      <c r="AP730" t="s">
        <v>27426</v>
      </c>
      <c r="AR730" t="s">
        <v>27425</v>
      </c>
      <c r="AS730" t="s">
        <v>27426</v>
      </c>
      <c r="AT730" t="s">
        <v>27427</v>
      </c>
      <c r="AU730" t="s">
        <v>27428</v>
      </c>
      <c r="AV730" t="s">
        <v>27429</v>
      </c>
      <c r="AW730" t="s">
        <v>230</v>
      </c>
      <c r="AX730" t="s">
        <v>230</v>
      </c>
      <c r="AY730" t="s">
        <v>380</v>
      </c>
      <c r="AZ730" t="s">
        <v>380</v>
      </c>
      <c r="BA730" t="s">
        <v>255</v>
      </c>
      <c r="BB730" s="1">
        <v>46155.324432870373</v>
      </c>
      <c r="BC730">
        <v>2026</v>
      </c>
      <c r="BD730">
        <v>5</v>
      </c>
      <c r="BE730">
        <v>13</v>
      </c>
      <c r="BF730" t="s">
        <v>17934</v>
      </c>
      <c r="BG730" t="s">
        <v>18130</v>
      </c>
      <c r="BH730" t="s">
        <v>17936</v>
      </c>
      <c r="BJ730" t="s">
        <v>27430</v>
      </c>
      <c r="BL730" t="s">
        <v>300</v>
      </c>
      <c r="BM730" t="s">
        <v>23165</v>
      </c>
      <c r="BN730" t="s">
        <v>3306</v>
      </c>
      <c r="BO730" t="s">
        <v>23166</v>
      </c>
      <c r="BP730" t="s">
        <v>3472</v>
      </c>
      <c r="BQ730" t="s">
        <v>26267</v>
      </c>
      <c r="BR730" t="s">
        <v>3625</v>
      </c>
      <c r="BS730" t="s">
        <v>17964</v>
      </c>
      <c r="BT730">
        <v>2026</v>
      </c>
      <c r="BU730">
        <v>5</v>
      </c>
      <c r="BV730">
        <v>13</v>
      </c>
      <c r="BY730" t="s">
        <v>693</v>
      </c>
      <c r="BZ730" t="s">
        <v>17943</v>
      </c>
      <c r="CA730" s="1">
        <v>46155.324305555558</v>
      </c>
      <c r="CB730" s="2">
        <v>46155</v>
      </c>
      <c r="CC730">
        <v>10660</v>
      </c>
      <c r="CD730" t="s">
        <v>337</v>
      </c>
      <c r="CE730" t="s">
        <v>2810</v>
      </c>
      <c r="CF730" t="s">
        <v>26145</v>
      </c>
      <c r="CW730">
        <v>5182042</v>
      </c>
      <c r="CX730">
        <v>34611364</v>
      </c>
      <c r="CY730" s="1">
        <v>46155.573611111111</v>
      </c>
      <c r="CZ730">
        <v>2026</v>
      </c>
      <c r="DA730">
        <v>5</v>
      </c>
      <c r="DB730">
        <v>13</v>
      </c>
      <c r="DC730">
        <v>160</v>
      </c>
      <c r="DD730">
        <v>11</v>
      </c>
      <c r="DE730">
        <v>1486</v>
      </c>
      <c r="DG730" t="s">
        <v>26235</v>
      </c>
      <c r="DQ730" t="s">
        <v>19358</v>
      </c>
      <c r="DS730" t="s">
        <v>693</v>
      </c>
      <c r="EP730" t="s">
        <v>24309</v>
      </c>
      <c r="EQ730" t="s">
        <v>255</v>
      </c>
      <c r="ER730" t="s">
        <v>17945</v>
      </c>
      <c r="ES730" t="s">
        <v>281</v>
      </c>
      <c r="ET730" t="s">
        <v>24310</v>
      </c>
      <c r="EU730" t="s">
        <v>17962</v>
      </c>
      <c r="EV730" t="s">
        <v>27431</v>
      </c>
      <c r="EX730" t="s">
        <v>27432</v>
      </c>
      <c r="EY730" t="s">
        <v>27433</v>
      </c>
      <c r="EZ730" t="s">
        <v>270</v>
      </c>
      <c r="FA730" t="s">
        <v>336</v>
      </c>
      <c r="FB730" t="s">
        <v>281</v>
      </c>
      <c r="FD730" t="s">
        <v>17948</v>
      </c>
      <c r="FE730" t="s">
        <v>281</v>
      </c>
      <c r="FF730" s="1">
        <v>46155.342326388891</v>
      </c>
      <c r="FG730">
        <v>0.43</v>
      </c>
      <c r="FH730">
        <v>0</v>
      </c>
      <c r="FI730">
        <v>2</v>
      </c>
      <c r="FK730" t="s">
        <v>26267</v>
      </c>
      <c r="FL730" t="s">
        <v>27434</v>
      </c>
      <c r="FM730" t="s">
        <v>17949</v>
      </c>
    </row>
    <row r="731" spans="1:169" x14ac:dyDescent="0.3">
      <c r="A731">
        <v>0</v>
      </c>
      <c r="B731" t="s">
        <v>17916</v>
      </c>
      <c r="C731" t="s">
        <v>17916</v>
      </c>
      <c r="E731" t="s">
        <v>19358</v>
      </c>
      <c r="O731" t="s">
        <v>17964</v>
      </c>
      <c r="P731">
        <v>2026</v>
      </c>
      <c r="Q731">
        <v>5</v>
      </c>
      <c r="R731">
        <v>13</v>
      </c>
      <c r="S731" t="s">
        <v>27435</v>
      </c>
      <c r="T731" t="s">
        <v>27436</v>
      </c>
      <c r="V731" t="s">
        <v>17923</v>
      </c>
      <c r="W731" t="s">
        <v>18064</v>
      </c>
      <c r="Y731" t="s">
        <v>17916</v>
      </c>
      <c r="AB731" t="s">
        <v>251</v>
      </c>
      <c r="AC731" t="s">
        <v>17924</v>
      </c>
      <c r="AD731">
        <v>1000008226107</v>
      </c>
      <c r="AF731" t="s">
        <v>27437</v>
      </c>
      <c r="AG731" t="s">
        <v>27438</v>
      </c>
      <c r="AI731" t="s">
        <v>27439</v>
      </c>
      <c r="AJ731" t="s">
        <v>27440</v>
      </c>
      <c r="AK731" t="s">
        <v>693</v>
      </c>
      <c r="AN731" t="s">
        <v>27439</v>
      </c>
      <c r="AO731" t="s">
        <v>693</v>
      </c>
      <c r="AT731" t="s">
        <v>27441</v>
      </c>
      <c r="AU731" t="s">
        <v>27442</v>
      </c>
      <c r="AV731" t="s">
        <v>27443</v>
      </c>
      <c r="AW731" t="s">
        <v>230</v>
      </c>
      <c r="AX731" t="s">
        <v>230</v>
      </c>
      <c r="AY731" t="s">
        <v>380</v>
      </c>
      <c r="AZ731" t="s">
        <v>380</v>
      </c>
      <c r="BA731" t="s">
        <v>255</v>
      </c>
      <c r="BB731" s="1">
        <v>46155.522939814815</v>
      </c>
      <c r="BC731">
        <v>2026</v>
      </c>
      <c r="BD731">
        <v>5</v>
      </c>
      <c r="BE731">
        <v>13</v>
      </c>
      <c r="BF731" t="s">
        <v>18100</v>
      </c>
      <c r="BG731" t="s">
        <v>18130</v>
      </c>
      <c r="BH731" t="s">
        <v>17936</v>
      </c>
      <c r="BJ731" t="s">
        <v>27444</v>
      </c>
      <c r="BL731" t="s">
        <v>300</v>
      </c>
      <c r="BM731" t="s">
        <v>23165</v>
      </c>
      <c r="BN731" t="s">
        <v>3306</v>
      </c>
      <c r="BO731" t="s">
        <v>23166</v>
      </c>
      <c r="BP731" t="s">
        <v>3486</v>
      </c>
      <c r="BQ731" t="s">
        <v>25167</v>
      </c>
      <c r="BR731" t="s">
        <v>27445</v>
      </c>
      <c r="BS731" t="s">
        <v>17964</v>
      </c>
      <c r="BT731">
        <v>2026</v>
      </c>
      <c r="BU731">
        <v>5</v>
      </c>
      <c r="BV731">
        <v>13</v>
      </c>
      <c r="BY731" t="s">
        <v>693</v>
      </c>
      <c r="BZ731" t="s">
        <v>17943</v>
      </c>
      <c r="CA731" s="1">
        <v>46155.522916666669</v>
      </c>
      <c r="CB731" s="2">
        <v>46156</v>
      </c>
      <c r="CC731">
        <v>10207</v>
      </c>
      <c r="CD731" t="s">
        <v>337</v>
      </c>
      <c r="CE731" t="s">
        <v>2810</v>
      </c>
      <c r="CF731" t="s">
        <v>26145</v>
      </c>
      <c r="CW731">
        <v>5183147</v>
      </c>
      <c r="CX731">
        <v>34616233</v>
      </c>
      <c r="CY731" s="1">
        <v>46156.447916666664</v>
      </c>
      <c r="CZ731">
        <v>2026</v>
      </c>
      <c r="DA731">
        <v>5</v>
      </c>
      <c r="DB731">
        <v>14</v>
      </c>
      <c r="DC731">
        <v>15</v>
      </c>
      <c r="DD731">
        <v>12</v>
      </c>
      <c r="DE731">
        <v>1106</v>
      </c>
      <c r="DG731" t="s">
        <v>27446</v>
      </c>
      <c r="DQ731" t="s">
        <v>19358</v>
      </c>
      <c r="DS731" t="s">
        <v>693</v>
      </c>
      <c r="EP731" t="s">
        <v>24309</v>
      </c>
      <c r="EQ731" t="s">
        <v>255</v>
      </c>
      <c r="ER731" t="s">
        <v>17945</v>
      </c>
      <c r="ES731" t="s">
        <v>281</v>
      </c>
      <c r="ET731" t="s">
        <v>24310</v>
      </c>
      <c r="EU731" t="s">
        <v>17947</v>
      </c>
      <c r="EV731" t="s">
        <v>27447</v>
      </c>
      <c r="EX731" t="s">
        <v>27448</v>
      </c>
      <c r="EY731" t="s">
        <v>27449</v>
      </c>
      <c r="EZ731" t="s">
        <v>270</v>
      </c>
      <c r="FA731" t="s">
        <v>336</v>
      </c>
      <c r="FB731" t="s">
        <v>279</v>
      </c>
      <c r="FC731" t="s">
        <v>19074</v>
      </c>
      <c r="FD731" t="s">
        <v>17948</v>
      </c>
      <c r="FE731" t="s">
        <v>281</v>
      </c>
      <c r="FF731" s="1">
        <v>46155.550127314818</v>
      </c>
      <c r="FG731">
        <v>0.65</v>
      </c>
      <c r="FH731">
        <v>0</v>
      </c>
      <c r="FI731">
        <v>2</v>
      </c>
      <c r="FK731" t="s">
        <v>25167</v>
      </c>
      <c r="FL731" t="s">
        <v>27450</v>
      </c>
      <c r="FM731" t="s">
        <v>17949</v>
      </c>
    </row>
    <row r="732" spans="1:169" x14ac:dyDescent="0.3">
      <c r="A732">
        <v>0</v>
      </c>
      <c r="B732" t="s">
        <v>17916</v>
      </c>
      <c r="C732" t="s">
        <v>17916</v>
      </c>
      <c r="E732" t="s">
        <v>19358</v>
      </c>
      <c r="O732" t="s">
        <v>18230</v>
      </c>
      <c r="P732">
        <v>2026</v>
      </c>
      <c r="Q732">
        <v>5</v>
      </c>
      <c r="R732">
        <v>12</v>
      </c>
      <c r="S732" t="s">
        <v>27451</v>
      </c>
      <c r="T732" t="s">
        <v>27452</v>
      </c>
      <c r="W732" t="s">
        <v>2823</v>
      </c>
      <c r="Y732" t="s">
        <v>17916</v>
      </c>
      <c r="AB732" t="s">
        <v>251</v>
      </c>
      <c r="AC732" t="s">
        <v>17924</v>
      </c>
      <c r="AD732">
        <v>1000008224293</v>
      </c>
      <c r="AI732" t="s">
        <v>27453</v>
      </c>
      <c r="AJ732" t="s">
        <v>27454</v>
      </c>
      <c r="AK732" t="s">
        <v>693</v>
      </c>
      <c r="AM732" t="s">
        <v>27455</v>
      </c>
      <c r="AN732" t="s">
        <v>27453</v>
      </c>
      <c r="AO732" t="s">
        <v>693</v>
      </c>
      <c r="AP732" t="s">
        <v>27455</v>
      </c>
      <c r="AR732" t="s">
        <v>27455</v>
      </c>
      <c r="AS732" t="s">
        <v>27455</v>
      </c>
      <c r="AT732" t="s">
        <v>27456</v>
      </c>
      <c r="AU732" t="s">
        <v>27457</v>
      </c>
      <c r="AV732" t="s">
        <v>27458</v>
      </c>
      <c r="AW732" t="s">
        <v>230</v>
      </c>
      <c r="AX732" t="s">
        <v>230</v>
      </c>
      <c r="AY732" t="s">
        <v>380</v>
      </c>
      <c r="AZ732" t="s">
        <v>380</v>
      </c>
      <c r="BA732" t="s">
        <v>255</v>
      </c>
      <c r="BB732" s="1">
        <v>46154.695914351854</v>
      </c>
      <c r="BC732">
        <v>2026</v>
      </c>
      <c r="BD732">
        <v>5</v>
      </c>
      <c r="BE732">
        <v>12</v>
      </c>
      <c r="BF732" t="s">
        <v>17934</v>
      </c>
      <c r="BG732" t="s">
        <v>18130</v>
      </c>
      <c r="BH732" t="s">
        <v>17936</v>
      </c>
      <c r="BJ732" t="s">
        <v>27455</v>
      </c>
      <c r="BL732" t="s">
        <v>300</v>
      </c>
      <c r="BM732" t="s">
        <v>23165</v>
      </c>
      <c r="BN732" t="s">
        <v>3306</v>
      </c>
      <c r="BO732" t="s">
        <v>23166</v>
      </c>
      <c r="BP732" t="s">
        <v>1740</v>
      </c>
      <c r="BQ732" t="s">
        <v>24626</v>
      </c>
      <c r="BR732" t="s">
        <v>27459</v>
      </c>
      <c r="BS732" t="s">
        <v>18230</v>
      </c>
      <c r="BT732">
        <v>2026</v>
      </c>
      <c r="BU732">
        <v>5</v>
      </c>
      <c r="BV732">
        <v>12</v>
      </c>
      <c r="BY732" t="s">
        <v>693</v>
      </c>
      <c r="BZ732" t="s">
        <v>17943</v>
      </c>
      <c r="CA732" s="1">
        <v>46154.695833333331</v>
      </c>
      <c r="CB732" s="2">
        <v>46155</v>
      </c>
      <c r="CC732">
        <v>3915</v>
      </c>
      <c r="CD732" t="s">
        <v>337</v>
      </c>
      <c r="CE732" t="s">
        <v>2810</v>
      </c>
      <c r="CF732" t="s">
        <v>26145</v>
      </c>
      <c r="CW732">
        <v>5183333</v>
      </c>
      <c r="CX732">
        <v>34627016</v>
      </c>
      <c r="CY732" s="1">
        <v>46156.769444444442</v>
      </c>
      <c r="CZ732">
        <v>2026</v>
      </c>
      <c r="DA732">
        <v>5</v>
      </c>
      <c r="DB732">
        <v>14</v>
      </c>
      <c r="DC732">
        <v>86</v>
      </c>
      <c r="DD732">
        <v>1</v>
      </c>
      <c r="DE732">
        <v>1164</v>
      </c>
      <c r="DG732" t="s">
        <v>27413</v>
      </c>
      <c r="DQ732" t="s">
        <v>19358</v>
      </c>
      <c r="DS732" t="s">
        <v>693</v>
      </c>
      <c r="EP732" t="s">
        <v>24309</v>
      </c>
      <c r="EQ732" t="s">
        <v>255</v>
      </c>
      <c r="ER732" t="s">
        <v>17945</v>
      </c>
      <c r="ES732" t="s">
        <v>281</v>
      </c>
      <c r="ET732" t="s">
        <v>24310</v>
      </c>
      <c r="EU732" t="s">
        <v>17962</v>
      </c>
      <c r="EV732" t="s">
        <v>27460</v>
      </c>
      <c r="EX732" t="s">
        <v>27461</v>
      </c>
      <c r="EY732" t="s">
        <v>27462</v>
      </c>
      <c r="EZ732" t="s">
        <v>270</v>
      </c>
      <c r="FB732" t="s">
        <v>279</v>
      </c>
      <c r="FC732" t="s">
        <v>19074</v>
      </c>
      <c r="FD732" t="s">
        <v>17948</v>
      </c>
      <c r="FE732" t="s">
        <v>281</v>
      </c>
      <c r="FF732" s="1">
        <v>46155.467083333337</v>
      </c>
      <c r="FG732">
        <v>18.510000000000002</v>
      </c>
      <c r="FH732">
        <v>1</v>
      </c>
      <c r="FI732">
        <v>1</v>
      </c>
      <c r="FK732" t="s">
        <v>24626</v>
      </c>
      <c r="FL732" t="s">
        <v>27463</v>
      </c>
      <c r="FM732" t="s">
        <v>17949</v>
      </c>
    </row>
    <row r="733" spans="1:169" x14ac:dyDescent="0.3">
      <c r="A733">
        <v>0</v>
      </c>
      <c r="B733" t="s">
        <v>17916</v>
      </c>
      <c r="C733" t="s">
        <v>17916</v>
      </c>
      <c r="E733" t="s">
        <v>19358</v>
      </c>
      <c r="O733" t="s">
        <v>17964</v>
      </c>
      <c r="P733">
        <v>2026</v>
      </c>
      <c r="Q733">
        <v>5</v>
      </c>
      <c r="R733">
        <v>13</v>
      </c>
      <c r="S733" t="s">
        <v>27464</v>
      </c>
      <c r="T733" t="s">
        <v>27465</v>
      </c>
      <c r="W733" t="s">
        <v>3026</v>
      </c>
      <c r="Y733" t="s">
        <v>17916</v>
      </c>
      <c r="AB733" t="s">
        <v>251</v>
      </c>
      <c r="AC733" t="s">
        <v>18065</v>
      </c>
      <c r="AD733">
        <v>1000008225811</v>
      </c>
      <c r="AG733" t="s">
        <v>27466</v>
      </c>
      <c r="AH733" t="s">
        <v>27467</v>
      </c>
      <c r="AI733" t="s">
        <v>27468</v>
      </c>
      <c r="AJ733" t="s">
        <v>27469</v>
      </c>
      <c r="AK733" t="s">
        <v>693</v>
      </c>
      <c r="AL733" t="s">
        <v>27466</v>
      </c>
      <c r="AM733" t="s">
        <v>27470</v>
      </c>
      <c r="AN733" t="s">
        <v>27468</v>
      </c>
      <c r="AO733" t="s">
        <v>693</v>
      </c>
      <c r="AP733" t="s">
        <v>27470</v>
      </c>
      <c r="AR733" t="s">
        <v>27470</v>
      </c>
      <c r="AS733" t="s">
        <v>27470</v>
      </c>
      <c r="AT733" t="s">
        <v>27471</v>
      </c>
      <c r="AU733" t="s">
        <v>27472</v>
      </c>
      <c r="AV733" t="s">
        <v>27473</v>
      </c>
      <c r="AW733" t="s">
        <v>230</v>
      </c>
      <c r="AX733" t="s">
        <v>230</v>
      </c>
      <c r="AY733" t="s">
        <v>380</v>
      </c>
      <c r="AZ733" t="s">
        <v>380</v>
      </c>
      <c r="BA733" t="s">
        <v>18076</v>
      </c>
      <c r="BB733" s="1">
        <v>46155.488159722219</v>
      </c>
      <c r="BC733">
        <v>2026</v>
      </c>
      <c r="BD733">
        <v>5</v>
      </c>
      <c r="BE733">
        <v>13</v>
      </c>
      <c r="BF733" t="s">
        <v>18797</v>
      </c>
      <c r="BG733" t="s">
        <v>18130</v>
      </c>
      <c r="BH733" t="s">
        <v>17936</v>
      </c>
      <c r="BJ733" t="s">
        <v>27474</v>
      </c>
      <c r="BL733" t="s">
        <v>300</v>
      </c>
      <c r="BM733" t="s">
        <v>23165</v>
      </c>
      <c r="BN733" t="s">
        <v>3306</v>
      </c>
      <c r="BO733" t="s">
        <v>23166</v>
      </c>
      <c r="BP733" t="s">
        <v>3537</v>
      </c>
      <c r="BQ733" t="s">
        <v>27475</v>
      </c>
      <c r="BR733" t="s">
        <v>27476</v>
      </c>
      <c r="BS733" t="s">
        <v>17964</v>
      </c>
      <c r="BT733">
        <v>2026</v>
      </c>
      <c r="BU733">
        <v>5</v>
      </c>
      <c r="BV733">
        <v>13</v>
      </c>
      <c r="BY733" t="s">
        <v>386</v>
      </c>
      <c r="BZ733" t="s">
        <v>18083</v>
      </c>
      <c r="CA733" s="1">
        <v>46155.487500000003</v>
      </c>
      <c r="CB733" s="2">
        <v>46155</v>
      </c>
      <c r="CC733">
        <v>3260</v>
      </c>
      <c r="CD733" t="s">
        <v>337</v>
      </c>
      <c r="CE733" t="s">
        <v>2810</v>
      </c>
      <c r="CF733" t="s">
        <v>26145</v>
      </c>
      <c r="CW733">
        <v>5183326</v>
      </c>
      <c r="CX733">
        <v>34626240</v>
      </c>
      <c r="CY733" s="1">
        <v>46156.622916666667</v>
      </c>
      <c r="CZ733">
        <v>2026</v>
      </c>
      <c r="DA733">
        <v>5</v>
      </c>
      <c r="DB733">
        <v>14</v>
      </c>
      <c r="DC733">
        <v>158</v>
      </c>
      <c r="DD733">
        <v>1</v>
      </c>
      <c r="DE733">
        <v>1077</v>
      </c>
      <c r="DF733" t="s">
        <v>27466</v>
      </c>
      <c r="DG733" t="s">
        <v>27477</v>
      </c>
      <c r="DQ733" t="s">
        <v>19358</v>
      </c>
      <c r="DR733" t="s">
        <v>693</v>
      </c>
      <c r="DS733" t="s">
        <v>693</v>
      </c>
      <c r="DT733" t="s">
        <v>693</v>
      </c>
      <c r="DV733" t="s">
        <v>693</v>
      </c>
      <c r="EA733" t="s">
        <v>693</v>
      </c>
      <c r="EB733" t="s">
        <v>693</v>
      </c>
      <c r="EP733" t="s">
        <v>24309</v>
      </c>
      <c r="EQ733" t="s">
        <v>18084</v>
      </c>
      <c r="ES733" t="s">
        <v>281</v>
      </c>
      <c r="ET733" t="s">
        <v>24310</v>
      </c>
      <c r="EU733" t="s">
        <v>17962</v>
      </c>
      <c r="EV733" t="s">
        <v>27478</v>
      </c>
      <c r="EX733" t="s">
        <v>27479</v>
      </c>
      <c r="EY733" t="s">
        <v>27480</v>
      </c>
      <c r="EZ733" t="s">
        <v>270</v>
      </c>
      <c r="FB733" t="s">
        <v>279</v>
      </c>
      <c r="FC733" t="s">
        <v>19074</v>
      </c>
      <c r="FD733" t="s">
        <v>18133</v>
      </c>
      <c r="FE733" t="s">
        <v>281</v>
      </c>
      <c r="FF733" s="1">
        <v>46155.508437500001</v>
      </c>
      <c r="FG733">
        <v>0.49</v>
      </c>
      <c r="FH733">
        <v>0</v>
      </c>
      <c r="FI733">
        <v>1</v>
      </c>
      <c r="FK733" t="s">
        <v>27475</v>
      </c>
      <c r="FL733" t="s">
        <v>27481</v>
      </c>
      <c r="FM733" t="s">
        <v>17949</v>
      </c>
    </row>
    <row r="734" spans="1:169" x14ac:dyDescent="0.3">
      <c r="A734">
        <v>0</v>
      </c>
      <c r="B734" t="s">
        <v>17916</v>
      </c>
      <c r="C734" t="s">
        <v>17916</v>
      </c>
      <c r="E734" t="s">
        <v>19358</v>
      </c>
      <c r="O734" t="s">
        <v>17964</v>
      </c>
      <c r="P734">
        <v>2026</v>
      </c>
      <c r="Q734">
        <v>5</v>
      </c>
      <c r="R734">
        <v>13</v>
      </c>
      <c r="S734" t="s">
        <v>27482</v>
      </c>
      <c r="T734" t="s">
        <v>27483</v>
      </c>
      <c r="W734" t="s">
        <v>19238</v>
      </c>
      <c r="Y734" t="s">
        <v>17916</v>
      </c>
      <c r="AB734" t="s">
        <v>251</v>
      </c>
      <c r="AC734" t="s">
        <v>17924</v>
      </c>
      <c r="AD734">
        <v>1000008226097</v>
      </c>
      <c r="AI734" t="s">
        <v>27484</v>
      </c>
      <c r="AJ734" t="s">
        <v>27485</v>
      </c>
      <c r="AK734" t="s">
        <v>693</v>
      </c>
      <c r="AN734" t="s">
        <v>27484</v>
      </c>
      <c r="AO734" t="s">
        <v>693</v>
      </c>
      <c r="AT734" t="s">
        <v>27486</v>
      </c>
      <c r="AU734" t="s">
        <v>27487</v>
      </c>
      <c r="AV734" t="s">
        <v>27488</v>
      </c>
      <c r="AW734" t="s">
        <v>230</v>
      </c>
      <c r="AX734" t="s">
        <v>230</v>
      </c>
      <c r="AY734" t="s">
        <v>380</v>
      </c>
      <c r="AZ734" t="s">
        <v>380</v>
      </c>
      <c r="BA734" t="s">
        <v>255</v>
      </c>
      <c r="BB734" s="1">
        <v>46155.521493055552</v>
      </c>
      <c r="BC734">
        <v>2026</v>
      </c>
      <c r="BD734">
        <v>5</v>
      </c>
      <c r="BE734">
        <v>13</v>
      </c>
      <c r="BF734" t="s">
        <v>17934</v>
      </c>
      <c r="BG734" t="s">
        <v>18130</v>
      </c>
      <c r="BH734" t="s">
        <v>17936</v>
      </c>
      <c r="BJ734" t="s">
        <v>27489</v>
      </c>
      <c r="BL734" t="s">
        <v>300</v>
      </c>
      <c r="BM734" t="s">
        <v>23165</v>
      </c>
      <c r="BN734" t="s">
        <v>3306</v>
      </c>
      <c r="BO734" t="s">
        <v>23166</v>
      </c>
      <c r="BP734" t="s">
        <v>3489</v>
      </c>
      <c r="BQ734" t="s">
        <v>25623</v>
      </c>
      <c r="BR734" t="s">
        <v>27490</v>
      </c>
      <c r="BS734" t="s">
        <v>17964</v>
      </c>
      <c r="BT734">
        <v>2026</v>
      </c>
      <c r="BU734">
        <v>5</v>
      </c>
      <c r="BV734">
        <v>13</v>
      </c>
      <c r="BY734" t="s">
        <v>693</v>
      </c>
      <c r="BZ734" t="s">
        <v>17943</v>
      </c>
      <c r="CA734" s="1">
        <v>46155.520833333336</v>
      </c>
      <c r="CB734" s="2">
        <v>46156</v>
      </c>
      <c r="CC734">
        <v>10282</v>
      </c>
      <c r="CD734" t="s">
        <v>337</v>
      </c>
      <c r="CE734" t="s">
        <v>2810</v>
      </c>
      <c r="CF734" t="s">
        <v>26145</v>
      </c>
      <c r="CW734">
        <v>5183148</v>
      </c>
      <c r="CX734">
        <v>34626302</v>
      </c>
      <c r="CY734" s="1">
        <v>46156.662499999999</v>
      </c>
      <c r="CZ734">
        <v>2026</v>
      </c>
      <c r="DA734">
        <v>5</v>
      </c>
      <c r="DB734">
        <v>14</v>
      </c>
      <c r="DC734">
        <v>108</v>
      </c>
      <c r="DD734">
        <v>1</v>
      </c>
      <c r="DE734">
        <v>1159</v>
      </c>
      <c r="DG734" t="s">
        <v>27491</v>
      </c>
      <c r="DQ734" t="s">
        <v>19358</v>
      </c>
      <c r="DS734" t="s">
        <v>693</v>
      </c>
      <c r="EP734" t="s">
        <v>24309</v>
      </c>
      <c r="EQ734" t="s">
        <v>255</v>
      </c>
      <c r="ER734" t="s">
        <v>17945</v>
      </c>
      <c r="ES734" t="s">
        <v>281</v>
      </c>
      <c r="ET734" t="s">
        <v>24310</v>
      </c>
      <c r="EU734" t="s">
        <v>17962</v>
      </c>
      <c r="EV734" t="s">
        <v>27492</v>
      </c>
      <c r="EW734" t="s">
        <v>27493</v>
      </c>
      <c r="EX734" t="s">
        <v>27494</v>
      </c>
      <c r="EY734" t="s">
        <v>27495</v>
      </c>
      <c r="EZ734" t="s">
        <v>270</v>
      </c>
      <c r="FB734" t="s">
        <v>281</v>
      </c>
      <c r="FD734" t="s">
        <v>17948</v>
      </c>
      <c r="FE734" t="s">
        <v>281</v>
      </c>
      <c r="FF734" s="1">
        <v>46155.550127314818</v>
      </c>
      <c r="FG734">
        <v>0.69</v>
      </c>
      <c r="FH734">
        <v>0</v>
      </c>
      <c r="FI734">
        <v>1</v>
      </c>
      <c r="FK734" t="s">
        <v>25623</v>
      </c>
      <c r="FL734" t="s">
        <v>27496</v>
      </c>
      <c r="FM734" t="s">
        <v>17949</v>
      </c>
    </row>
    <row r="735" spans="1:169" x14ac:dyDescent="0.3">
      <c r="A735">
        <v>0</v>
      </c>
      <c r="B735" t="s">
        <v>17916</v>
      </c>
      <c r="C735" t="s">
        <v>17916</v>
      </c>
      <c r="E735" t="s">
        <v>19358</v>
      </c>
      <c r="O735" t="s">
        <v>17964</v>
      </c>
      <c r="P735">
        <v>2026</v>
      </c>
      <c r="Q735">
        <v>5</v>
      </c>
      <c r="R735">
        <v>13</v>
      </c>
      <c r="S735" t="s">
        <v>27497</v>
      </c>
      <c r="T735" t="s">
        <v>27498</v>
      </c>
      <c r="W735" t="s">
        <v>19238</v>
      </c>
      <c r="Y735" t="s">
        <v>17916</v>
      </c>
      <c r="AB735" t="s">
        <v>251</v>
      </c>
      <c r="AC735" t="s">
        <v>17924</v>
      </c>
      <c r="AD735">
        <v>1000008226252</v>
      </c>
      <c r="AG735" t="s">
        <v>27499</v>
      </c>
      <c r="AI735" t="s">
        <v>27500</v>
      </c>
      <c r="AJ735" t="s">
        <v>27501</v>
      </c>
      <c r="AK735" t="s">
        <v>693</v>
      </c>
      <c r="AM735" t="s">
        <v>27502</v>
      </c>
      <c r="AN735" t="s">
        <v>27500</v>
      </c>
      <c r="AO735" t="s">
        <v>693</v>
      </c>
      <c r="AR735" t="s">
        <v>27502</v>
      </c>
      <c r="AT735" t="s">
        <v>27503</v>
      </c>
      <c r="AU735" t="s">
        <v>27504</v>
      </c>
      <c r="AV735" t="s">
        <v>27505</v>
      </c>
      <c r="AW735" t="s">
        <v>230</v>
      </c>
      <c r="AX735" t="s">
        <v>230</v>
      </c>
      <c r="AY735" t="s">
        <v>380</v>
      </c>
      <c r="AZ735" t="s">
        <v>380</v>
      </c>
      <c r="BA735" t="s">
        <v>255</v>
      </c>
      <c r="BB735" s="1">
        <v>46155.545405092591</v>
      </c>
      <c r="BC735">
        <v>2026</v>
      </c>
      <c r="BD735">
        <v>5</v>
      </c>
      <c r="BE735">
        <v>13</v>
      </c>
      <c r="BF735" t="s">
        <v>17934</v>
      </c>
      <c r="BG735" t="s">
        <v>18130</v>
      </c>
      <c r="BH735" t="s">
        <v>17936</v>
      </c>
      <c r="BJ735" t="s">
        <v>27502</v>
      </c>
      <c r="BL735" t="s">
        <v>300</v>
      </c>
      <c r="BM735" t="s">
        <v>23165</v>
      </c>
      <c r="BN735" t="s">
        <v>3306</v>
      </c>
      <c r="BO735" t="s">
        <v>23166</v>
      </c>
      <c r="BP735" t="s">
        <v>2294</v>
      </c>
      <c r="BQ735" t="s">
        <v>24346</v>
      </c>
      <c r="BR735" t="s">
        <v>3592</v>
      </c>
      <c r="BS735" t="s">
        <v>17964</v>
      </c>
      <c r="BT735">
        <v>2026</v>
      </c>
      <c r="BU735">
        <v>5</v>
      </c>
      <c r="BV735">
        <v>13</v>
      </c>
      <c r="BY735" t="s">
        <v>693</v>
      </c>
      <c r="BZ735" t="s">
        <v>17943</v>
      </c>
      <c r="CA735" s="1">
        <v>46155.545138888891</v>
      </c>
      <c r="CB735" s="2">
        <v>46156</v>
      </c>
      <c r="CC735">
        <v>3364</v>
      </c>
      <c r="CD735" t="s">
        <v>337</v>
      </c>
      <c r="CE735" t="s">
        <v>2810</v>
      </c>
      <c r="CF735" t="s">
        <v>26145</v>
      </c>
      <c r="CW735">
        <v>5183104</v>
      </c>
      <c r="CX735">
        <v>34626273</v>
      </c>
      <c r="CY735" s="1">
        <v>46156.670138888891</v>
      </c>
      <c r="CZ735">
        <v>2026</v>
      </c>
      <c r="DA735">
        <v>5</v>
      </c>
      <c r="DB735">
        <v>14</v>
      </c>
      <c r="DC735">
        <v>94</v>
      </c>
      <c r="DD735">
        <v>8</v>
      </c>
      <c r="DE735">
        <v>1107</v>
      </c>
      <c r="DG735" t="s">
        <v>27506</v>
      </c>
      <c r="DH735" t="s">
        <v>19269</v>
      </c>
      <c r="DI735" t="s">
        <v>27507</v>
      </c>
      <c r="DQ735" t="s">
        <v>19358</v>
      </c>
      <c r="DS735" t="s">
        <v>693</v>
      </c>
      <c r="EP735" t="s">
        <v>24309</v>
      </c>
      <c r="EQ735" t="s">
        <v>255</v>
      </c>
      <c r="ER735" t="s">
        <v>17945</v>
      </c>
      <c r="ES735" t="s">
        <v>281</v>
      </c>
      <c r="ET735" t="s">
        <v>24310</v>
      </c>
      <c r="EU735" t="s">
        <v>17962</v>
      </c>
      <c r="EV735" t="s">
        <v>27508</v>
      </c>
      <c r="EX735" t="s">
        <v>27509</v>
      </c>
      <c r="EY735" t="s">
        <v>27510</v>
      </c>
      <c r="EZ735" t="s">
        <v>270</v>
      </c>
      <c r="FB735" t="s">
        <v>281</v>
      </c>
      <c r="FD735" t="s">
        <v>17948</v>
      </c>
      <c r="FE735" t="s">
        <v>281</v>
      </c>
      <c r="FF735" s="1">
        <v>46155.591793981483</v>
      </c>
      <c r="FG735">
        <v>1.1100000000000001</v>
      </c>
      <c r="FH735">
        <v>0</v>
      </c>
      <c r="FI735">
        <v>1</v>
      </c>
      <c r="FK735" t="s">
        <v>24346</v>
      </c>
      <c r="FL735" t="s">
        <v>27511</v>
      </c>
      <c r="FM735" t="s">
        <v>17949</v>
      </c>
    </row>
    <row r="736" spans="1:169" x14ac:dyDescent="0.3">
      <c r="A736">
        <v>0</v>
      </c>
      <c r="B736" t="s">
        <v>17916</v>
      </c>
      <c r="C736" t="s">
        <v>17916</v>
      </c>
      <c r="E736" t="s">
        <v>19358</v>
      </c>
      <c r="O736" t="s">
        <v>17964</v>
      </c>
      <c r="P736">
        <v>2026</v>
      </c>
      <c r="Q736">
        <v>5</v>
      </c>
      <c r="R736">
        <v>13</v>
      </c>
      <c r="S736" t="s">
        <v>27512</v>
      </c>
      <c r="T736" t="s">
        <v>27513</v>
      </c>
      <c r="V736" t="s">
        <v>18354</v>
      </c>
      <c r="W736" t="s">
        <v>19238</v>
      </c>
      <c r="Y736" t="s">
        <v>17916</v>
      </c>
      <c r="AB736" t="s">
        <v>251</v>
      </c>
      <c r="AC736" t="s">
        <v>17924</v>
      </c>
      <c r="AD736">
        <v>1000008227424</v>
      </c>
      <c r="AF736" t="s">
        <v>27514</v>
      </c>
      <c r="AG736" t="s">
        <v>27515</v>
      </c>
      <c r="AI736" t="s">
        <v>27516</v>
      </c>
      <c r="AJ736" t="s">
        <v>27517</v>
      </c>
      <c r="AK736" t="s">
        <v>693</v>
      </c>
      <c r="AM736" t="s">
        <v>27518</v>
      </c>
      <c r="AN736" t="s">
        <v>27516</v>
      </c>
      <c r="AO736" t="s">
        <v>693</v>
      </c>
      <c r="AR736" t="s">
        <v>27518</v>
      </c>
      <c r="AT736" t="s">
        <v>27519</v>
      </c>
      <c r="AU736" t="s">
        <v>27520</v>
      </c>
      <c r="AV736" t="s">
        <v>27521</v>
      </c>
      <c r="AW736" t="s">
        <v>230</v>
      </c>
      <c r="AX736" t="s">
        <v>230</v>
      </c>
      <c r="AY736" t="s">
        <v>380</v>
      </c>
      <c r="AZ736" t="s">
        <v>380</v>
      </c>
      <c r="BA736" t="s">
        <v>255</v>
      </c>
      <c r="BB736" s="1">
        <v>46155.695694444446</v>
      </c>
      <c r="BC736">
        <v>2026</v>
      </c>
      <c r="BD736">
        <v>5</v>
      </c>
      <c r="BE736">
        <v>13</v>
      </c>
      <c r="BF736" t="s">
        <v>17934</v>
      </c>
      <c r="BG736" t="s">
        <v>18130</v>
      </c>
      <c r="BH736" t="s">
        <v>17936</v>
      </c>
      <c r="BJ736" t="s">
        <v>27518</v>
      </c>
      <c r="BL736" t="s">
        <v>300</v>
      </c>
      <c r="BM736" t="s">
        <v>23165</v>
      </c>
      <c r="BN736" t="s">
        <v>3306</v>
      </c>
      <c r="BO736" t="s">
        <v>23166</v>
      </c>
      <c r="BP736" t="s">
        <v>3628</v>
      </c>
      <c r="BQ736" t="s">
        <v>25167</v>
      </c>
      <c r="BR736" t="s">
        <v>27522</v>
      </c>
      <c r="BS736" t="s">
        <v>17964</v>
      </c>
      <c r="BT736">
        <v>2026</v>
      </c>
      <c r="BU736">
        <v>5</v>
      </c>
      <c r="BV736">
        <v>13</v>
      </c>
      <c r="BY736" t="s">
        <v>693</v>
      </c>
      <c r="BZ736" t="s">
        <v>17943</v>
      </c>
      <c r="CA736" s="1">
        <v>46155.695138888892</v>
      </c>
      <c r="CB736" s="2">
        <v>46156</v>
      </c>
      <c r="CC736">
        <v>11161</v>
      </c>
      <c r="CD736" t="s">
        <v>337</v>
      </c>
      <c r="CE736" t="s">
        <v>2810</v>
      </c>
      <c r="CF736" t="s">
        <v>26145</v>
      </c>
      <c r="CW736">
        <v>5182055</v>
      </c>
      <c r="CX736">
        <v>34612555</v>
      </c>
      <c r="CY736" s="1">
        <v>46155.711805555555</v>
      </c>
      <c r="CZ736">
        <v>2026</v>
      </c>
      <c r="DA736">
        <v>5</v>
      </c>
      <c r="DB736">
        <v>13</v>
      </c>
      <c r="DC736">
        <v>112</v>
      </c>
      <c r="DD736">
        <v>1</v>
      </c>
      <c r="DE736">
        <v>1106</v>
      </c>
      <c r="DG736" t="s">
        <v>27523</v>
      </c>
      <c r="DQ736" t="s">
        <v>19358</v>
      </c>
      <c r="DS736" t="s">
        <v>693</v>
      </c>
      <c r="EP736" t="s">
        <v>24309</v>
      </c>
      <c r="EQ736" t="s">
        <v>255</v>
      </c>
      <c r="ER736" t="s">
        <v>17945</v>
      </c>
      <c r="ES736" t="s">
        <v>281</v>
      </c>
      <c r="ET736" t="s">
        <v>24310</v>
      </c>
      <c r="EU736" t="s">
        <v>17962</v>
      </c>
      <c r="EV736" t="s">
        <v>27524</v>
      </c>
      <c r="EX736" t="s">
        <v>27525</v>
      </c>
      <c r="EY736" t="s">
        <v>27526</v>
      </c>
      <c r="EZ736" t="s">
        <v>270</v>
      </c>
      <c r="FA736" t="s">
        <v>336</v>
      </c>
      <c r="FB736" t="s">
        <v>281</v>
      </c>
      <c r="FD736" t="s">
        <v>17948</v>
      </c>
      <c r="FE736" t="s">
        <v>281</v>
      </c>
      <c r="FF736" s="1">
        <v>46155.716770833336</v>
      </c>
      <c r="FG736">
        <v>0.51</v>
      </c>
      <c r="FH736">
        <v>0</v>
      </c>
      <c r="FI736">
        <v>2</v>
      </c>
      <c r="FK736" t="s">
        <v>25167</v>
      </c>
      <c r="FL736" t="s">
        <v>27527</v>
      </c>
      <c r="FM736" t="s">
        <v>17949</v>
      </c>
    </row>
    <row r="737" spans="1:169" x14ac:dyDescent="0.3">
      <c r="A737">
        <v>0</v>
      </c>
      <c r="B737" t="s">
        <v>17916</v>
      </c>
      <c r="C737" t="s">
        <v>17916</v>
      </c>
      <c r="E737" t="s">
        <v>19358</v>
      </c>
      <c r="O737" t="s">
        <v>18000</v>
      </c>
      <c r="P737">
        <v>2026</v>
      </c>
      <c r="Q737">
        <v>5</v>
      </c>
      <c r="R737">
        <v>14</v>
      </c>
      <c r="S737" t="s">
        <v>27528</v>
      </c>
      <c r="T737" t="s">
        <v>27529</v>
      </c>
      <c r="W737" t="s">
        <v>19238</v>
      </c>
      <c r="Y737" t="s">
        <v>17916</v>
      </c>
      <c r="AB737" t="s">
        <v>251</v>
      </c>
      <c r="AC737" t="s">
        <v>18065</v>
      </c>
      <c r="AD737">
        <v>1000008228464</v>
      </c>
      <c r="AG737" t="s">
        <v>27530</v>
      </c>
      <c r="AH737" t="s">
        <v>27531</v>
      </c>
      <c r="AI737" t="s">
        <v>27532</v>
      </c>
      <c r="AJ737" t="s">
        <v>27533</v>
      </c>
      <c r="AK737" t="s">
        <v>693</v>
      </c>
      <c r="AL737" t="s">
        <v>27530</v>
      </c>
      <c r="AN737" t="s">
        <v>27532</v>
      </c>
      <c r="AO737" t="s">
        <v>693</v>
      </c>
      <c r="AT737" t="s">
        <v>27534</v>
      </c>
      <c r="AU737" t="s">
        <v>27535</v>
      </c>
      <c r="AV737" t="s">
        <v>27536</v>
      </c>
      <c r="AW737" t="s">
        <v>230</v>
      </c>
      <c r="AX737" t="s">
        <v>230</v>
      </c>
      <c r="AY737" t="s">
        <v>380</v>
      </c>
      <c r="AZ737" t="s">
        <v>380</v>
      </c>
      <c r="BA737" t="s">
        <v>18076</v>
      </c>
      <c r="BB737" s="1">
        <v>46156.416018518517</v>
      </c>
      <c r="BC737">
        <v>2026</v>
      </c>
      <c r="BD737">
        <v>5</v>
      </c>
      <c r="BE737">
        <v>14</v>
      </c>
      <c r="BF737" t="s">
        <v>18077</v>
      </c>
      <c r="BG737" t="s">
        <v>18130</v>
      </c>
      <c r="BH737" t="s">
        <v>17936</v>
      </c>
      <c r="BJ737" t="s">
        <v>27537</v>
      </c>
      <c r="BL737" t="s">
        <v>300</v>
      </c>
      <c r="BM737" t="s">
        <v>23165</v>
      </c>
      <c r="BN737" t="s">
        <v>3306</v>
      </c>
      <c r="BO737" t="s">
        <v>23166</v>
      </c>
      <c r="BP737" t="s">
        <v>24828</v>
      </c>
      <c r="BQ737" t="s">
        <v>24561</v>
      </c>
      <c r="BR737" t="s">
        <v>27538</v>
      </c>
      <c r="BS737" t="s">
        <v>18000</v>
      </c>
      <c r="BT737">
        <v>2026</v>
      </c>
      <c r="BU737">
        <v>5</v>
      </c>
      <c r="BV737">
        <v>14</v>
      </c>
      <c r="BY737" t="s">
        <v>304</v>
      </c>
      <c r="BZ737" t="s">
        <v>18083</v>
      </c>
      <c r="CA737" s="1">
        <v>46156.415972222225</v>
      </c>
      <c r="CB737" s="2">
        <v>46156</v>
      </c>
      <c r="CC737">
        <v>12055</v>
      </c>
      <c r="CD737" t="s">
        <v>337</v>
      </c>
      <c r="CE737" t="s">
        <v>2810</v>
      </c>
      <c r="CF737" t="s">
        <v>26145</v>
      </c>
      <c r="CW737">
        <v>5183178</v>
      </c>
      <c r="CX737">
        <v>34621745</v>
      </c>
      <c r="CY737" s="1">
        <v>46156.618750000001</v>
      </c>
      <c r="CZ737">
        <v>2026</v>
      </c>
      <c r="DA737">
        <v>5</v>
      </c>
      <c r="DB737">
        <v>14</v>
      </c>
      <c r="DC737">
        <v>103</v>
      </c>
      <c r="DD737">
        <v>7</v>
      </c>
      <c r="DE737">
        <v>1168</v>
      </c>
      <c r="DF737" t="s">
        <v>27530</v>
      </c>
      <c r="DG737" t="s">
        <v>27086</v>
      </c>
      <c r="DQ737" t="s">
        <v>19358</v>
      </c>
      <c r="DR737" t="s">
        <v>693</v>
      </c>
      <c r="DS737" t="s">
        <v>693</v>
      </c>
      <c r="DT737" t="s">
        <v>693</v>
      </c>
      <c r="DV737" t="s">
        <v>693</v>
      </c>
      <c r="EA737" t="s">
        <v>693</v>
      </c>
      <c r="EB737" t="s">
        <v>693</v>
      </c>
      <c r="EP737" t="s">
        <v>24309</v>
      </c>
      <c r="EQ737" t="s">
        <v>18084</v>
      </c>
      <c r="ES737" t="s">
        <v>281</v>
      </c>
      <c r="ET737" t="s">
        <v>24310</v>
      </c>
      <c r="EU737" t="s">
        <v>17962</v>
      </c>
      <c r="EV737" t="s">
        <v>27539</v>
      </c>
      <c r="EW737" t="s">
        <v>27540</v>
      </c>
      <c r="EX737" t="s">
        <v>27541</v>
      </c>
      <c r="EY737" t="s">
        <v>27542</v>
      </c>
      <c r="EZ737" t="s">
        <v>270</v>
      </c>
      <c r="FA737" t="s">
        <v>336</v>
      </c>
      <c r="FB737" t="s">
        <v>281</v>
      </c>
      <c r="FD737" t="s">
        <v>18087</v>
      </c>
      <c r="FE737" t="s">
        <v>281</v>
      </c>
      <c r="FF737" s="1">
        <v>46156.466979166667</v>
      </c>
      <c r="FG737">
        <v>1.22</v>
      </c>
      <c r="FH737">
        <v>0</v>
      </c>
      <c r="FK737" t="s">
        <v>24561</v>
      </c>
      <c r="FL737" t="s">
        <v>27543</v>
      </c>
      <c r="FM737" t="s">
        <v>17949</v>
      </c>
    </row>
    <row r="738" spans="1:169" x14ac:dyDescent="0.3">
      <c r="A738">
        <v>0</v>
      </c>
      <c r="B738" t="s">
        <v>17916</v>
      </c>
      <c r="C738" t="s">
        <v>17916</v>
      </c>
      <c r="E738" t="s">
        <v>19358</v>
      </c>
      <c r="O738" t="s">
        <v>17964</v>
      </c>
      <c r="P738">
        <v>2026</v>
      </c>
      <c r="Q738">
        <v>5</v>
      </c>
      <c r="R738">
        <v>13</v>
      </c>
      <c r="S738" t="s">
        <v>27544</v>
      </c>
      <c r="T738" t="s">
        <v>27545</v>
      </c>
      <c r="W738" t="s">
        <v>27546</v>
      </c>
      <c r="Y738" t="s">
        <v>17916</v>
      </c>
      <c r="AB738" t="s">
        <v>251</v>
      </c>
      <c r="AC738" t="s">
        <v>17924</v>
      </c>
      <c r="AD738">
        <v>1000008227028</v>
      </c>
      <c r="AG738" t="s">
        <v>27547</v>
      </c>
      <c r="AI738" t="s">
        <v>27548</v>
      </c>
      <c r="AJ738" t="s">
        <v>27549</v>
      </c>
      <c r="AK738" t="s">
        <v>693</v>
      </c>
      <c r="AM738" t="s">
        <v>27550</v>
      </c>
      <c r="AN738" t="s">
        <v>27548</v>
      </c>
      <c r="AO738" t="s">
        <v>693</v>
      </c>
      <c r="AP738" t="s">
        <v>27550</v>
      </c>
      <c r="AR738" t="s">
        <v>27550</v>
      </c>
      <c r="AS738" t="s">
        <v>27550</v>
      </c>
      <c r="AT738" t="s">
        <v>27551</v>
      </c>
      <c r="AU738" t="s">
        <v>24343</v>
      </c>
      <c r="AV738" t="s">
        <v>24344</v>
      </c>
      <c r="AW738" t="s">
        <v>230</v>
      </c>
      <c r="AX738" t="s">
        <v>230</v>
      </c>
      <c r="AY738" t="s">
        <v>380</v>
      </c>
      <c r="AZ738" t="s">
        <v>380</v>
      </c>
      <c r="BA738" t="s">
        <v>255</v>
      </c>
      <c r="BB738" s="1">
        <v>46155.658622685187</v>
      </c>
      <c r="BC738">
        <v>2026</v>
      </c>
      <c r="BD738">
        <v>5</v>
      </c>
      <c r="BE738">
        <v>13</v>
      </c>
      <c r="BF738" t="s">
        <v>17934</v>
      </c>
      <c r="BG738" t="s">
        <v>18130</v>
      </c>
      <c r="BH738" t="s">
        <v>17936</v>
      </c>
      <c r="BJ738" t="s">
        <v>27550</v>
      </c>
      <c r="BL738" t="s">
        <v>300</v>
      </c>
      <c r="BM738" t="s">
        <v>23165</v>
      </c>
      <c r="BN738" t="s">
        <v>3306</v>
      </c>
      <c r="BO738" t="s">
        <v>23166</v>
      </c>
      <c r="BP738" t="s">
        <v>501</v>
      </c>
      <c r="BQ738" t="s">
        <v>24346</v>
      </c>
      <c r="BR738" t="s">
        <v>27552</v>
      </c>
      <c r="BS738" t="s">
        <v>17964</v>
      </c>
      <c r="BT738">
        <v>2026</v>
      </c>
      <c r="BU738">
        <v>5</v>
      </c>
      <c r="BV738">
        <v>13</v>
      </c>
      <c r="BY738" t="s">
        <v>693</v>
      </c>
      <c r="BZ738" t="s">
        <v>17943</v>
      </c>
      <c r="CA738" s="1">
        <v>46155.658333333333</v>
      </c>
      <c r="CB738" s="2">
        <v>46156</v>
      </c>
      <c r="CC738">
        <v>8021</v>
      </c>
      <c r="CD738" t="s">
        <v>337</v>
      </c>
      <c r="CE738" t="s">
        <v>2810</v>
      </c>
      <c r="CF738" t="s">
        <v>26145</v>
      </c>
      <c r="CW738">
        <v>5183128</v>
      </c>
      <c r="CX738">
        <v>34618598</v>
      </c>
      <c r="CY738" s="1">
        <v>46156.669444444444</v>
      </c>
      <c r="CZ738">
        <v>2026</v>
      </c>
      <c r="DA738">
        <v>5</v>
      </c>
      <c r="DB738">
        <v>14</v>
      </c>
      <c r="DC738">
        <v>12</v>
      </c>
      <c r="DD738">
        <v>1</v>
      </c>
      <c r="DE738">
        <v>1107</v>
      </c>
      <c r="DG738" t="s">
        <v>26218</v>
      </c>
      <c r="DQ738" t="s">
        <v>19358</v>
      </c>
      <c r="DS738" t="s">
        <v>693</v>
      </c>
      <c r="EP738" t="s">
        <v>24309</v>
      </c>
      <c r="EQ738" t="s">
        <v>255</v>
      </c>
      <c r="ER738" t="s">
        <v>17945</v>
      </c>
      <c r="ES738" t="s">
        <v>281</v>
      </c>
      <c r="ET738" t="s">
        <v>24310</v>
      </c>
      <c r="EU738" t="s">
        <v>17962</v>
      </c>
      <c r="EV738" t="s">
        <v>26867</v>
      </c>
      <c r="EX738" t="s">
        <v>27553</v>
      </c>
      <c r="EY738" t="s">
        <v>27554</v>
      </c>
      <c r="EZ738" t="s">
        <v>270</v>
      </c>
      <c r="FA738" t="s">
        <v>336</v>
      </c>
      <c r="FB738" t="s">
        <v>279</v>
      </c>
      <c r="FC738" t="s">
        <v>19074</v>
      </c>
      <c r="FD738" t="s">
        <v>17948</v>
      </c>
      <c r="FE738" t="s">
        <v>281</v>
      </c>
      <c r="FF738" s="1">
        <v>46155.675104166665</v>
      </c>
      <c r="FG738">
        <v>0.4</v>
      </c>
      <c r="FH738">
        <v>0</v>
      </c>
      <c r="FI738">
        <v>1</v>
      </c>
      <c r="FK738" t="s">
        <v>24346</v>
      </c>
      <c r="FL738" t="s">
        <v>27555</v>
      </c>
      <c r="FM738" t="s">
        <v>17949</v>
      </c>
    </row>
    <row r="739" spans="1:169" x14ac:dyDescent="0.3">
      <c r="A739">
        <v>0</v>
      </c>
      <c r="B739" t="s">
        <v>17916</v>
      </c>
      <c r="C739" t="s">
        <v>17917</v>
      </c>
      <c r="E739" t="s">
        <v>19358</v>
      </c>
      <c r="O739" t="s">
        <v>27155</v>
      </c>
      <c r="P739">
        <v>2026</v>
      </c>
      <c r="Q739">
        <v>4</v>
      </c>
      <c r="R739">
        <v>22</v>
      </c>
      <c r="S739" t="s">
        <v>27556</v>
      </c>
      <c r="T739" t="s">
        <v>27557</v>
      </c>
      <c r="V739" t="s">
        <v>18870</v>
      </c>
      <c r="W739" t="s">
        <v>19238</v>
      </c>
      <c r="Y739" t="s">
        <v>17916</v>
      </c>
      <c r="AB739" t="s">
        <v>251</v>
      </c>
      <c r="AC739" t="s">
        <v>17924</v>
      </c>
      <c r="AD739">
        <v>1000008174658</v>
      </c>
      <c r="AG739" t="s">
        <v>27558</v>
      </c>
      <c r="AI739" t="s">
        <v>27559</v>
      </c>
      <c r="AJ739" t="s">
        <v>27560</v>
      </c>
      <c r="AK739" t="s">
        <v>693</v>
      </c>
      <c r="AM739" t="s">
        <v>27561</v>
      </c>
      <c r="AN739" t="s">
        <v>27559</v>
      </c>
      <c r="AO739" t="s">
        <v>693</v>
      </c>
      <c r="AR739" t="s">
        <v>27561</v>
      </c>
      <c r="AT739" t="s">
        <v>27562</v>
      </c>
      <c r="AU739" t="s">
        <v>27563</v>
      </c>
      <c r="AV739" t="s">
        <v>27564</v>
      </c>
      <c r="AW739" t="s">
        <v>230</v>
      </c>
      <c r="AX739" t="s">
        <v>230</v>
      </c>
      <c r="AY739" t="s">
        <v>380</v>
      </c>
      <c r="AZ739" t="s">
        <v>380</v>
      </c>
      <c r="BA739" t="s">
        <v>255</v>
      </c>
      <c r="BB739" s="1">
        <v>46134.553148148145</v>
      </c>
      <c r="BC739">
        <v>2026</v>
      </c>
      <c r="BD739">
        <v>4</v>
      </c>
      <c r="BE739">
        <v>22</v>
      </c>
      <c r="BF739" t="s">
        <v>18100</v>
      </c>
      <c r="BG739" t="s">
        <v>18130</v>
      </c>
      <c r="BH739" t="s">
        <v>17936</v>
      </c>
      <c r="BJ739" t="s">
        <v>27561</v>
      </c>
      <c r="BL739" t="s">
        <v>300</v>
      </c>
      <c r="BM739" t="s">
        <v>23165</v>
      </c>
      <c r="BN739" t="s">
        <v>3306</v>
      </c>
      <c r="BO739" t="s">
        <v>23166</v>
      </c>
      <c r="BP739" t="s">
        <v>3460</v>
      </c>
      <c r="BQ739" t="s">
        <v>24574</v>
      </c>
      <c r="BR739" t="s">
        <v>27565</v>
      </c>
      <c r="BS739" t="s">
        <v>27155</v>
      </c>
      <c r="BT739">
        <v>2026</v>
      </c>
      <c r="BU739">
        <v>4</v>
      </c>
      <c r="BV739">
        <v>22</v>
      </c>
      <c r="BY739" t="s">
        <v>693</v>
      </c>
      <c r="BZ739" t="s">
        <v>17943</v>
      </c>
      <c r="CA739" s="1">
        <v>46134.552777777775</v>
      </c>
      <c r="CB739" s="2">
        <v>46135</v>
      </c>
      <c r="CC739">
        <v>11916</v>
      </c>
      <c r="CD739" t="s">
        <v>337</v>
      </c>
      <c r="CE739" t="s">
        <v>2810</v>
      </c>
      <c r="CF739" t="s">
        <v>26145</v>
      </c>
      <c r="CW739">
        <v>5164100</v>
      </c>
      <c r="CX739">
        <v>34482193</v>
      </c>
      <c r="CY739" s="1">
        <v>46137.35833333333</v>
      </c>
      <c r="CZ739">
        <v>2026</v>
      </c>
      <c r="DA739">
        <v>4</v>
      </c>
      <c r="DB739">
        <v>25</v>
      </c>
      <c r="DC739">
        <v>2</v>
      </c>
      <c r="DD739">
        <v>1</v>
      </c>
      <c r="DE739">
        <v>1482</v>
      </c>
      <c r="DG739" t="s">
        <v>27566</v>
      </c>
      <c r="DQ739" t="s">
        <v>19358</v>
      </c>
      <c r="DS739" t="s">
        <v>693</v>
      </c>
      <c r="EP739" t="s">
        <v>24309</v>
      </c>
      <c r="EQ739" t="s">
        <v>255</v>
      </c>
      <c r="ER739" t="s">
        <v>17945</v>
      </c>
      <c r="ES739" t="s">
        <v>281</v>
      </c>
      <c r="ET739" t="s">
        <v>24310</v>
      </c>
      <c r="EU739" t="s">
        <v>17947</v>
      </c>
      <c r="EV739" t="s">
        <v>27567</v>
      </c>
      <c r="EW739" t="s">
        <v>27568</v>
      </c>
      <c r="EX739" t="s">
        <v>27569</v>
      </c>
      <c r="EY739" t="s">
        <v>27570</v>
      </c>
      <c r="EZ739" t="s">
        <v>270</v>
      </c>
      <c r="FA739" t="s">
        <v>1688</v>
      </c>
      <c r="FB739" t="s">
        <v>281</v>
      </c>
      <c r="FD739" t="s">
        <v>17948</v>
      </c>
      <c r="FE739" t="s">
        <v>281</v>
      </c>
      <c r="FF739" s="1">
        <v>46134.591747685183</v>
      </c>
      <c r="FG739">
        <v>0.93</v>
      </c>
      <c r="FH739">
        <v>0</v>
      </c>
      <c r="FI739">
        <v>2</v>
      </c>
      <c r="FK739" t="s">
        <v>24574</v>
      </c>
      <c r="FL739" t="s">
        <v>27571</v>
      </c>
      <c r="FM739" t="s">
        <v>17949</v>
      </c>
    </row>
    <row r="740" spans="1:169" x14ac:dyDescent="0.3">
      <c r="A740">
        <v>1</v>
      </c>
      <c r="B740" t="s">
        <v>17917</v>
      </c>
      <c r="C740" t="s">
        <v>17916</v>
      </c>
      <c r="D740" t="s">
        <v>27572</v>
      </c>
      <c r="E740" t="s">
        <v>19358</v>
      </c>
      <c r="O740" t="s">
        <v>27573</v>
      </c>
      <c r="P740">
        <v>2026</v>
      </c>
      <c r="Q740">
        <v>4</v>
      </c>
      <c r="R740">
        <v>26</v>
      </c>
      <c r="S740" t="s">
        <v>27574</v>
      </c>
      <c r="T740" t="s">
        <v>27575</v>
      </c>
      <c r="V740" t="s">
        <v>18063</v>
      </c>
      <c r="W740" t="s">
        <v>21685</v>
      </c>
      <c r="Y740" t="s">
        <v>17916</v>
      </c>
      <c r="AB740" t="s">
        <v>251</v>
      </c>
      <c r="AC740" t="s">
        <v>18065</v>
      </c>
      <c r="AD740">
        <v>1000008184219</v>
      </c>
      <c r="AF740" t="s">
        <v>27576</v>
      </c>
      <c r="AG740" t="s">
        <v>27577</v>
      </c>
      <c r="AH740" t="s">
        <v>27578</v>
      </c>
      <c r="AI740" t="s">
        <v>27579</v>
      </c>
      <c r="AJ740" t="s">
        <v>27580</v>
      </c>
      <c r="AK740" t="s">
        <v>693</v>
      </c>
      <c r="AL740" t="s">
        <v>27577</v>
      </c>
      <c r="AM740" t="s">
        <v>27581</v>
      </c>
      <c r="AN740" t="s">
        <v>27579</v>
      </c>
      <c r="AO740" t="s">
        <v>693</v>
      </c>
      <c r="AP740" t="s">
        <v>27581</v>
      </c>
      <c r="AR740" t="s">
        <v>27581</v>
      </c>
      <c r="AS740" t="s">
        <v>27581</v>
      </c>
      <c r="AT740" t="s">
        <v>27582</v>
      </c>
      <c r="AU740" t="s">
        <v>27583</v>
      </c>
      <c r="AV740" t="s">
        <v>27584</v>
      </c>
      <c r="AW740" t="s">
        <v>230</v>
      </c>
      <c r="AX740" t="s">
        <v>230</v>
      </c>
      <c r="AY740" t="s">
        <v>380</v>
      </c>
      <c r="AZ740" t="s">
        <v>380</v>
      </c>
      <c r="BA740" t="s">
        <v>18076</v>
      </c>
      <c r="BB740" s="1">
        <v>46138.360451388886</v>
      </c>
      <c r="BC740">
        <v>2026</v>
      </c>
      <c r="BD740">
        <v>4</v>
      </c>
      <c r="BE740">
        <v>26</v>
      </c>
      <c r="BF740" t="s">
        <v>18077</v>
      </c>
      <c r="BG740" t="s">
        <v>18130</v>
      </c>
      <c r="BH740" t="s">
        <v>17936</v>
      </c>
      <c r="BI740" t="s">
        <v>18101</v>
      </c>
      <c r="BJ740" t="s">
        <v>27581</v>
      </c>
      <c r="BL740" t="s">
        <v>300</v>
      </c>
      <c r="BM740" t="s">
        <v>23165</v>
      </c>
      <c r="BN740" t="s">
        <v>3306</v>
      </c>
      <c r="BO740" t="s">
        <v>23166</v>
      </c>
      <c r="BP740" t="s">
        <v>27585</v>
      </c>
      <c r="BQ740" t="s">
        <v>26267</v>
      </c>
      <c r="BR740" t="s">
        <v>27586</v>
      </c>
      <c r="BS740" t="s">
        <v>27573</v>
      </c>
      <c r="BT740">
        <v>2026</v>
      </c>
      <c r="BU740">
        <v>4</v>
      </c>
      <c r="BV740">
        <v>26</v>
      </c>
      <c r="BY740" t="s">
        <v>304</v>
      </c>
      <c r="BZ740" t="s">
        <v>18083</v>
      </c>
      <c r="CA740" s="1">
        <v>46138.36041666667</v>
      </c>
      <c r="CB740" s="2">
        <v>46139</v>
      </c>
      <c r="CC740">
        <v>10660</v>
      </c>
      <c r="CD740" t="s">
        <v>337</v>
      </c>
      <c r="CE740" t="s">
        <v>2810</v>
      </c>
      <c r="CF740" t="s">
        <v>26145</v>
      </c>
      <c r="CW740">
        <v>5172290</v>
      </c>
      <c r="CX740">
        <v>34539633</v>
      </c>
      <c r="CY740" s="1">
        <v>46146.318055555559</v>
      </c>
      <c r="CZ740">
        <v>2026</v>
      </c>
      <c r="DA740">
        <v>5</v>
      </c>
      <c r="DB740">
        <v>4</v>
      </c>
      <c r="DC740">
        <v>214</v>
      </c>
      <c r="DD740">
        <v>19</v>
      </c>
      <c r="DE740">
        <v>1486</v>
      </c>
      <c r="DF740" t="s">
        <v>27577</v>
      </c>
      <c r="DG740" t="s">
        <v>26235</v>
      </c>
      <c r="DH740" t="s">
        <v>19269</v>
      </c>
      <c r="DI740" t="s">
        <v>27587</v>
      </c>
      <c r="DJ740" t="s">
        <v>19269</v>
      </c>
      <c r="DK740" t="s">
        <v>27588</v>
      </c>
      <c r="DQ740" t="s">
        <v>19358</v>
      </c>
      <c r="DR740" t="s">
        <v>693</v>
      </c>
      <c r="DS740" t="s">
        <v>693</v>
      </c>
      <c r="DT740" t="s">
        <v>693</v>
      </c>
      <c r="DV740" t="s">
        <v>693</v>
      </c>
      <c r="EA740" t="s">
        <v>693</v>
      </c>
      <c r="EB740" t="s">
        <v>693</v>
      </c>
      <c r="EP740" t="s">
        <v>24309</v>
      </c>
      <c r="EQ740" t="s">
        <v>18084</v>
      </c>
      <c r="ES740" t="s">
        <v>281</v>
      </c>
      <c r="ET740" t="s">
        <v>24310</v>
      </c>
      <c r="EU740" t="s">
        <v>17962</v>
      </c>
      <c r="EW740" t="s">
        <v>27589</v>
      </c>
      <c r="EX740" t="s">
        <v>27590</v>
      </c>
      <c r="EY740" t="s">
        <v>27591</v>
      </c>
      <c r="EZ740" t="s">
        <v>270</v>
      </c>
      <c r="FA740" t="s">
        <v>336</v>
      </c>
      <c r="FB740" t="s">
        <v>281</v>
      </c>
      <c r="FD740" t="s">
        <v>18087</v>
      </c>
      <c r="FE740" t="s">
        <v>281</v>
      </c>
      <c r="FF740" s="1">
        <v>46138.383564814816</v>
      </c>
      <c r="FG740">
        <v>0.55000000000000004</v>
      </c>
      <c r="FH740">
        <v>0</v>
      </c>
      <c r="FI740">
        <v>3</v>
      </c>
      <c r="FJ740" t="s">
        <v>27592</v>
      </c>
      <c r="FK740" t="s">
        <v>26267</v>
      </c>
      <c r="FL740" t="s">
        <v>27593</v>
      </c>
      <c r="FM740" t="s">
        <v>17949</v>
      </c>
    </row>
    <row r="741" spans="1:169" x14ac:dyDescent="0.3">
      <c r="A741">
        <v>6</v>
      </c>
      <c r="B741" t="s">
        <v>17916</v>
      </c>
      <c r="C741" t="s">
        <v>17917</v>
      </c>
      <c r="D741" t="s">
        <v>27594</v>
      </c>
      <c r="E741" t="s">
        <v>19358</v>
      </c>
      <c r="O741" t="s">
        <v>19451</v>
      </c>
      <c r="P741">
        <v>2026</v>
      </c>
      <c r="Q741">
        <v>5</v>
      </c>
      <c r="R741">
        <v>2</v>
      </c>
      <c r="S741" t="s">
        <v>27595</v>
      </c>
      <c r="T741" t="s">
        <v>27596</v>
      </c>
      <c r="V741" t="s">
        <v>18870</v>
      </c>
      <c r="W741" t="s">
        <v>2841</v>
      </c>
      <c r="Y741" t="s">
        <v>17916</v>
      </c>
      <c r="AB741" t="s">
        <v>251</v>
      </c>
      <c r="AC741" t="s">
        <v>17924</v>
      </c>
      <c r="AD741">
        <v>1000008198468</v>
      </c>
      <c r="AG741" t="s">
        <v>27597</v>
      </c>
      <c r="AI741" t="s">
        <v>27598</v>
      </c>
      <c r="AJ741" t="s">
        <v>27599</v>
      </c>
      <c r="AK741" t="s">
        <v>693</v>
      </c>
      <c r="AN741" t="s">
        <v>27598</v>
      </c>
      <c r="AO741" t="s">
        <v>693</v>
      </c>
      <c r="AT741" t="s">
        <v>27600</v>
      </c>
      <c r="AU741" t="s">
        <v>27601</v>
      </c>
      <c r="AV741" t="s">
        <v>27602</v>
      </c>
      <c r="AW741" t="s">
        <v>230</v>
      </c>
      <c r="AX741" t="s">
        <v>230</v>
      </c>
      <c r="AY741" t="s">
        <v>380</v>
      </c>
      <c r="AZ741" t="s">
        <v>380</v>
      </c>
      <c r="BA741" t="s">
        <v>255</v>
      </c>
      <c r="BB741" s="1">
        <v>46144.347650462965</v>
      </c>
      <c r="BC741">
        <v>2026</v>
      </c>
      <c r="BD741">
        <v>5</v>
      </c>
      <c r="BE741">
        <v>2</v>
      </c>
      <c r="BF741" t="s">
        <v>18010</v>
      </c>
      <c r="BG741" t="s">
        <v>18130</v>
      </c>
      <c r="BH741" t="s">
        <v>17936</v>
      </c>
      <c r="BI741" t="s">
        <v>18101</v>
      </c>
      <c r="BJ741" t="s">
        <v>27603</v>
      </c>
      <c r="BL741" t="s">
        <v>300</v>
      </c>
      <c r="BM741" t="s">
        <v>23165</v>
      </c>
      <c r="BN741" t="s">
        <v>3306</v>
      </c>
      <c r="BO741" t="s">
        <v>23166</v>
      </c>
      <c r="BP741" t="s">
        <v>3556</v>
      </c>
      <c r="BQ741" t="s">
        <v>25034</v>
      </c>
      <c r="BR741" t="s">
        <v>27604</v>
      </c>
      <c r="BS741" t="s">
        <v>19451</v>
      </c>
      <c r="BT741">
        <v>2026</v>
      </c>
      <c r="BU741">
        <v>5</v>
      </c>
      <c r="BV741">
        <v>2</v>
      </c>
      <c r="BY741" t="s">
        <v>693</v>
      </c>
      <c r="BZ741" t="s">
        <v>17943</v>
      </c>
      <c r="CA741" s="1">
        <v>46144.347222222219</v>
      </c>
      <c r="CB741" s="2">
        <v>46145</v>
      </c>
      <c r="CC741">
        <v>11386</v>
      </c>
      <c r="CD741" t="s">
        <v>337</v>
      </c>
      <c r="CE741" t="s">
        <v>2810</v>
      </c>
      <c r="CF741" t="s">
        <v>26145</v>
      </c>
      <c r="CW741">
        <v>5172603</v>
      </c>
      <c r="CX741">
        <v>34540140</v>
      </c>
      <c r="CY741" s="1">
        <v>46146.487500000003</v>
      </c>
      <c r="CZ741">
        <v>2026</v>
      </c>
      <c r="DA741">
        <v>5</v>
      </c>
      <c r="DB741">
        <v>4</v>
      </c>
      <c r="DC741">
        <v>12</v>
      </c>
      <c r="DD741">
        <v>1</v>
      </c>
      <c r="DE741">
        <v>1493</v>
      </c>
      <c r="DG741" t="s">
        <v>26146</v>
      </c>
      <c r="DQ741" t="s">
        <v>19358</v>
      </c>
      <c r="DS741" t="s">
        <v>693</v>
      </c>
      <c r="EP741" t="s">
        <v>24309</v>
      </c>
      <c r="EQ741" t="s">
        <v>255</v>
      </c>
      <c r="ER741" t="s">
        <v>17945</v>
      </c>
      <c r="ES741" t="s">
        <v>281</v>
      </c>
      <c r="ET741" t="s">
        <v>24310</v>
      </c>
      <c r="EU741" t="s">
        <v>17962</v>
      </c>
      <c r="EV741" t="s">
        <v>27605</v>
      </c>
      <c r="EX741" t="s">
        <v>27606</v>
      </c>
      <c r="EY741" t="s">
        <v>27607</v>
      </c>
      <c r="EZ741" t="s">
        <v>270</v>
      </c>
      <c r="FA741" t="s">
        <v>336</v>
      </c>
      <c r="FB741" t="s">
        <v>279</v>
      </c>
      <c r="FC741" t="s">
        <v>19074</v>
      </c>
      <c r="FD741" t="s">
        <v>17948</v>
      </c>
      <c r="FE741" t="s">
        <v>281</v>
      </c>
      <c r="FF741" s="1">
        <v>46144.425162037034</v>
      </c>
      <c r="FG741">
        <v>1.86</v>
      </c>
      <c r="FH741">
        <v>0</v>
      </c>
      <c r="FI741">
        <v>2</v>
      </c>
      <c r="FK741" t="s">
        <v>25034</v>
      </c>
      <c r="FL741" t="s">
        <v>27608</v>
      </c>
      <c r="FM741" t="s">
        <v>17949</v>
      </c>
    </row>
    <row r="742" spans="1:169" x14ac:dyDescent="0.3">
      <c r="A742">
        <v>0</v>
      </c>
      <c r="B742" t="s">
        <v>17917</v>
      </c>
      <c r="C742" t="s">
        <v>17916</v>
      </c>
      <c r="D742" t="s">
        <v>27609</v>
      </c>
      <c r="E742" t="s">
        <v>19358</v>
      </c>
      <c r="O742" t="s">
        <v>19059</v>
      </c>
      <c r="P742">
        <v>2026</v>
      </c>
      <c r="Q742">
        <v>5</v>
      </c>
      <c r="R742">
        <v>5</v>
      </c>
      <c r="S742" t="s">
        <v>27610</v>
      </c>
      <c r="T742" t="s">
        <v>27611</v>
      </c>
      <c r="W742" t="s">
        <v>19238</v>
      </c>
      <c r="Y742" t="s">
        <v>17916</v>
      </c>
      <c r="AB742" t="s">
        <v>251</v>
      </c>
      <c r="AC742" t="s">
        <v>17924</v>
      </c>
      <c r="AD742">
        <v>1000008206762</v>
      </c>
      <c r="AI742" t="s">
        <v>27612</v>
      </c>
      <c r="AJ742" t="s">
        <v>27613</v>
      </c>
      <c r="AK742" t="s">
        <v>693</v>
      </c>
      <c r="AN742" t="s">
        <v>27612</v>
      </c>
      <c r="AO742" t="s">
        <v>693</v>
      </c>
      <c r="AT742" t="s">
        <v>27614</v>
      </c>
      <c r="AU742" t="s">
        <v>27615</v>
      </c>
      <c r="AV742" t="s">
        <v>27616</v>
      </c>
      <c r="AW742" t="s">
        <v>230</v>
      </c>
      <c r="AX742" t="s">
        <v>230</v>
      </c>
      <c r="AY742" t="s">
        <v>380</v>
      </c>
      <c r="AZ742" t="s">
        <v>380</v>
      </c>
      <c r="BA742" t="s">
        <v>255</v>
      </c>
      <c r="BB742" s="1">
        <v>46147.790046296293</v>
      </c>
      <c r="BC742">
        <v>2026</v>
      </c>
      <c r="BD742">
        <v>5</v>
      </c>
      <c r="BE742">
        <v>5</v>
      </c>
      <c r="BF742" t="s">
        <v>18100</v>
      </c>
      <c r="BG742" t="s">
        <v>18130</v>
      </c>
      <c r="BH742" t="s">
        <v>17936</v>
      </c>
      <c r="BJ742" t="s">
        <v>27617</v>
      </c>
      <c r="BL742" t="s">
        <v>300</v>
      </c>
      <c r="BM742" t="s">
        <v>23165</v>
      </c>
      <c r="BN742" t="s">
        <v>3306</v>
      </c>
      <c r="BO742" t="s">
        <v>23166</v>
      </c>
      <c r="BP742" t="s">
        <v>3416</v>
      </c>
      <c r="BQ742" t="s">
        <v>25809</v>
      </c>
      <c r="BR742" t="s">
        <v>27618</v>
      </c>
      <c r="BS742" t="s">
        <v>19059</v>
      </c>
      <c r="BT742">
        <v>2026</v>
      </c>
      <c r="BU742">
        <v>5</v>
      </c>
      <c r="BV742">
        <v>5</v>
      </c>
      <c r="BY742" t="s">
        <v>693</v>
      </c>
      <c r="BZ742" t="s">
        <v>17943</v>
      </c>
      <c r="CA742" s="1">
        <v>46147.789583333331</v>
      </c>
      <c r="CB742" s="2">
        <v>46148</v>
      </c>
      <c r="CC742">
        <v>3915</v>
      </c>
      <c r="CD742" t="s">
        <v>337</v>
      </c>
      <c r="CE742" t="s">
        <v>2810</v>
      </c>
      <c r="CF742" t="s">
        <v>26145</v>
      </c>
      <c r="CW742">
        <v>5183333</v>
      </c>
      <c r="CX742">
        <v>34626568</v>
      </c>
      <c r="CY742" s="1">
        <v>46156.60833333333</v>
      </c>
      <c r="CZ742">
        <v>2026</v>
      </c>
      <c r="DA742">
        <v>5</v>
      </c>
      <c r="DB742">
        <v>14</v>
      </c>
      <c r="DC742">
        <v>218</v>
      </c>
      <c r="DD742">
        <v>1</v>
      </c>
      <c r="DE742">
        <v>1089</v>
      </c>
      <c r="DG742" t="s">
        <v>27413</v>
      </c>
      <c r="DQ742" t="s">
        <v>19358</v>
      </c>
      <c r="DS742" t="s">
        <v>693</v>
      </c>
      <c r="EP742" t="s">
        <v>24309</v>
      </c>
      <c r="EQ742" t="s">
        <v>255</v>
      </c>
      <c r="ER742" t="s">
        <v>17945</v>
      </c>
      <c r="ES742" t="s">
        <v>281</v>
      </c>
      <c r="ET742" t="s">
        <v>24310</v>
      </c>
      <c r="EU742" t="s">
        <v>17962</v>
      </c>
      <c r="EV742" t="s">
        <v>27619</v>
      </c>
      <c r="EW742" t="s">
        <v>27620</v>
      </c>
      <c r="EX742" t="s">
        <v>27621</v>
      </c>
      <c r="EY742" t="s">
        <v>27622</v>
      </c>
      <c r="EZ742" t="s">
        <v>270</v>
      </c>
      <c r="FB742" t="s">
        <v>281</v>
      </c>
      <c r="FD742" t="s">
        <v>17948</v>
      </c>
      <c r="FE742" t="s">
        <v>281</v>
      </c>
      <c r="FF742" s="1">
        <v>46147.841747685183</v>
      </c>
      <c r="FG742">
        <v>1.24</v>
      </c>
      <c r="FH742">
        <v>0</v>
      </c>
      <c r="FI742">
        <v>4</v>
      </c>
      <c r="FK742" t="s">
        <v>25809</v>
      </c>
      <c r="FL742" t="s">
        <v>27623</v>
      </c>
      <c r="FM742" t="s">
        <v>17949</v>
      </c>
    </row>
    <row r="743" spans="1:169" x14ac:dyDescent="0.3">
      <c r="A743">
        <v>0</v>
      </c>
      <c r="B743" t="s">
        <v>17917</v>
      </c>
      <c r="C743" t="s">
        <v>17916</v>
      </c>
      <c r="D743" t="s">
        <v>27624</v>
      </c>
      <c r="E743" t="s">
        <v>19358</v>
      </c>
      <c r="O743" t="s">
        <v>17920</v>
      </c>
      <c r="P743">
        <v>2026</v>
      </c>
      <c r="Q743">
        <v>5</v>
      </c>
      <c r="R743">
        <v>11</v>
      </c>
      <c r="S743" t="s">
        <v>27625</v>
      </c>
      <c r="T743" t="s">
        <v>27626</v>
      </c>
      <c r="W743" t="s">
        <v>19371</v>
      </c>
      <c r="Y743" t="s">
        <v>17916</v>
      </c>
      <c r="AB743" t="s">
        <v>251</v>
      </c>
      <c r="AC743" t="s">
        <v>18065</v>
      </c>
      <c r="AD743">
        <v>1000008220841</v>
      </c>
      <c r="AG743" t="s">
        <v>27627</v>
      </c>
      <c r="AH743" t="s">
        <v>27628</v>
      </c>
      <c r="AI743" t="s">
        <v>27629</v>
      </c>
      <c r="AJ743" t="s">
        <v>27630</v>
      </c>
      <c r="AK743" t="s">
        <v>693</v>
      </c>
      <c r="AL743" t="s">
        <v>27627</v>
      </c>
      <c r="AN743" t="s">
        <v>27629</v>
      </c>
      <c r="AO743" t="s">
        <v>693</v>
      </c>
      <c r="AT743" t="s">
        <v>27631</v>
      </c>
      <c r="AU743" t="s">
        <v>27632</v>
      </c>
      <c r="AV743" t="s">
        <v>27633</v>
      </c>
      <c r="AW743" t="s">
        <v>230</v>
      </c>
      <c r="AX743" t="s">
        <v>230</v>
      </c>
      <c r="AY743" t="s">
        <v>380</v>
      </c>
      <c r="AZ743" t="s">
        <v>380</v>
      </c>
      <c r="BA743" t="s">
        <v>18076</v>
      </c>
      <c r="BB743" s="1">
        <v>46153.660173611112</v>
      </c>
      <c r="BC743">
        <v>2026</v>
      </c>
      <c r="BD743">
        <v>5</v>
      </c>
      <c r="BE743">
        <v>11</v>
      </c>
      <c r="BF743" t="s">
        <v>18129</v>
      </c>
      <c r="BG743" t="s">
        <v>18130</v>
      </c>
      <c r="BH743" t="s">
        <v>17936</v>
      </c>
      <c r="BJ743" t="s">
        <v>27634</v>
      </c>
      <c r="BL743" t="s">
        <v>300</v>
      </c>
      <c r="BM743" t="s">
        <v>23165</v>
      </c>
      <c r="BN743" t="s">
        <v>3306</v>
      </c>
      <c r="BO743" t="s">
        <v>23166</v>
      </c>
      <c r="BP743" t="s">
        <v>3626</v>
      </c>
      <c r="BQ743" t="s">
        <v>24359</v>
      </c>
      <c r="BR743" t="s">
        <v>27635</v>
      </c>
      <c r="BS743" t="s">
        <v>17920</v>
      </c>
      <c r="BT743">
        <v>2026</v>
      </c>
      <c r="BU743">
        <v>5</v>
      </c>
      <c r="BV743">
        <v>11</v>
      </c>
      <c r="BY743" t="s">
        <v>386</v>
      </c>
      <c r="BZ743" t="s">
        <v>18083</v>
      </c>
      <c r="CA743" s="1">
        <v>46153.659722222219</v>
      </c>
      <c r="CB743" s="2">
        <v>46154</v>
      </c>
      <c r="CC743">
        <v>10883</v>
      </c>
      <c r="CD743" t="s">
        <v>337</v>
      </c>
      <c r="CE743" t="s">
        <v>2810</v>
      </c>
      <c r="CF743" t="s">
        <v>26145</v>
      </c>
      <c r="CW743">
        <v>5182049</v>
      </c>
      <c r="CX743">
        <v>34611002</v>
      </c>
      <c r="CY743" s="1">
        <v>46155.644444444442</v>
      </c>
      <c r="CZ743">
        <v>2026</v>
      </c>
      <c r="DA743">
        <v>5</v>
      </c>
      <c r="DB743">
        <v>13</v>
      </c>
      <c r="DC743">
        <v>29</v>
      </c>
      <c r="DD743">
        <v>3</v>
      </c>
      <c r="DE743">
        <v>1178</v>
      </c>
      <c r="DF743" t="s">
        <v>27627</v>
      </c>
      <c r="DG743" t="s">
        <v>27056</v>
      </c>
      <c r="DQ743" t="s">
        <v>19358</v>
      </c>
      <c r="DR743" t="s">
        <v>693</v>
      </c>
      <c r="DS743" t="s">
        <v>693</v>
      </c>
      <c r="DT743" t="s">
        <v>693</v>
      </c>
      <c r="DV743" t="s">
        <v>693</v>
      </c>
      <c r="EA743" t="s">
        <v>693</v>
      </c>
      <c r="EB743" t="s">
        <v>693</v>
      </c>
      <c r="EP743" t="s">
        <v>24309</v>
      </c>
      <c r="EQ743" t="s">
        <v>18084</v>
      </c>
      <c r="ES743" t="s">
        <v>281</v>
      </c>
      <c r="ET743" t="s">
        <v>24310</v>
      </c>
      <c r="EU743" t="s">
        <v>17962</v>
      </c>
      <c r="EV743" t="s">
        <v>27636</v>
      </c>
      <c r="EW743" t="s">
        <v>27637</v>
      </c>
      <c r="EX743" t="s">
        <v>27638</v>
      </c>
      <c r="EY743" t="s">
        <v>27639</v>
      </c>
      <c r="EZ743" t="s">
        <v>270</v>
      </c>
      <c r="FB743" t="s">
        <v>279</v>
      </c>
      <c r="FC743" t="s">
        <v>19074</v>
      </c>
      <c r="FD743" t="s">
        <v>18133</v>
      </c>
      <c r="FE743" t="s">
        <v>281</v>
      </c>
      <c r="FF743" s="1">
        <v>46153.675046296295</v>
      </c>
      <c r="FG743">
        <v>0.36</v>
      </c>
      <c r="FH743">
        <v>0</v>
      </c>
      <c r="FI743">
        <v>2</v>
      </c>
      <c r="FK743" t="s">
        <v>24359</v>
      </c>
      <c r="FL743" t="s">
        <v>27640</v>
      </c>
      <c r="FM743" t="s">
        <v>17949</v>
      </c>
    </row>
    <row r="744" spans="1:169" x14ac:dyDescent="0.3">
      <c r="A744">
        <v>0</v>
      </c>
      <c r="B744" t="s">
        <v>17916</v>
      </c>
      <c r="C744" t="s">
        <v>17917</v>
      </c>
      <c r="E744" t="s">
        <v>19358</v>
      </c>
      <c r="O744" t="s">
        <v>18230</v>
      </c>
      <c r="P744">
        <v>2026</v>
      </c>
      <c r="Q744">
        <v>5</v>
      </c>
      <c r="R744">
        <v>12</v>
      </c>
      <c r="S744" t="s">
        <v>27641</v>
      </c>
      <c r="T744" t="s">
        <v>27642</v>
      </c>
      <c r="V744" t="s">
        <v>18870</v>
      </c>
      <c r="W744" t="s">
        <v>2843</v>
      </c>
      <c r="Y744" t="s">
        <v>17916</v>
      </c>
      <c r="AB744" t="s">
        <v>251</v>
      </c>
      <c r="AC744" t="s">
        <v>17924</v>
      </c>
      <c r="AD744">
        <v>1000008222637</v>
      </c>
      <c r="AG744" t="s">
        <v>27643</v>
      </c>
      <c r="AI744" t="s">
        <v>27644</v>
      </c>
      <c r="AJ744" t="s">
        <v>27645</v>
      </c>
      <c r="AK744" t="s">
        <v>693</v>
      </c>
      <c r="AN744" t="s">
        <v>27644</v>
      </c>
      <c r="AO744" t="s">
        <v>693</v>
      </c>
      <c r="AT744" t="s">
        <v>27646</v>
      </c>
      <c r="AU744" t="s">
        <v>27647</v>
      </c>
      <c r="AV744" t="s">
        <v>27648</v>
      </c>
      <c r="AW744" t="s">
        <v>230</v>
      </c>
      <c r="AX744" t="s">
        <v>230</v>
      </c>
      <c r="AY744" t="s">
        <v>380</v>
      </c>
      <c r="AZ744" t="s">
        <v>380</v>
      </c>
      <c r="BA744" t="s">
        <v>255</v>
      </c>
      <c r="BB744" s="1">
        <v>46154.462696759256</v>
      </c>
      <c r="BC744">
        <v>2026</v>
      </c>
      <c r="BD744">
        <v>5</v>
      </c>
      <c r="BE744">
        <v>12</v>
      </c>
      <c r="BF744" t="s">
        <v>18100</v>
      </c>
      <c r="BG744" t="s">
        <v>18130</v>
      </c>
      <c r="BH744" t="s">
        <v>17936</v>
      </c>
      <c r="BJ744" t="s">
        <v>27649</v>
      </c>
      <c r="BL744" t="s">
        <v>300</v>
      </c>
      <c r="BM744" t="s">
        <v>23165</v>
      </c>
      <c r="BN744" t="s">
        <v>3306</v>
      </c>
      <c r="BO744" t="s">
        <v>23166</v>
      </c>
      <c r="BP744" t="s">
        <v>3483</v>
      </c>
      <c r="BQ744" t="s">
        <v>24482</v>
      </c>
      <c r="BR744" t="s">
        <v>27650</v>
      </c>
      <c r="BS744" t="s">
        <v>18230</v>
      </c>
      <c r="BT744">
        <v>2026</v>
      </c>
      <c r="BU744">
        <v>5</v>
      </c>
      <c r="BV744">
        <v>12</v>
      </c>
      <c r="BY744" t="s">
        <v>693</v>
      </c>
      <c r="BZ744" t="s">
        <v>17943</v>
      </c>
      <c r="CA744" s="1">
        <v>46154.462500000001</v>
      </c>
      <c r="CB744" s="2">
        <v>46154</v>
      </c>
      <c r="CC744">
        <v>12172</v>
      </c>
      <c r="CD744" t="s">
        <v>337</v>
      </c>
      <c r="CE744" t="s">
        <v>2810</v>
      </c>
      <c r="CF744" t="s">
        <v>26145</v>
      </c>
      <c r="CW744">
        <v>5182079</v>
      </c>
      <c r="CX744">
        <v>34609656</v>
      </c>
      <c r="CY744" s="1">
        <v>46155.543749999997</v>
      </c>
      <c r="CZ744">
        <v>2026</v>
      </c>
      <c r="DA744">
        <v>5</v>
      </c>
      <c r="DB744">
        <v>13</v>
      </c>
      <c r="DC744">
        <v>46</v>
      </c>
      <c r="DD744">
        <v>5</v>
      </c>
      <c r="DE744">
        <v>1489</v>
      </c>
      <c r="DG744" t="s">
        <v>26199</v>
      </c>
      <c r="DQ744" t="s">
        <v>19358</v>
      </c>
      <c r="DS744" t="s">
        <v>693</v>
      </c>
      <c r="EP744" t="s">
        <v>24309</v>
      </c>
      <c r="EQ744" t="s">
        <v>255</v>
      </c>
      <c r="ER744" t="s">
        <v>17945</v>
      </c>
      <c r="ES744" t="s">
        <v>281</v>
      </c>
      <c r="ET744" t="s">
        <v>24310</v>
      </c>
      <c r="EU744" t="s">
        <v>17947</v>
      </c>
      <c r="EV744" t="s">
        <v>27651</v>
      </c>
      <c r="EX744" t="s">
        <v>27652</v>
      </c>
      <c r="EY744" t="s">
        <v>27653</v>
      </c>
      <c r="EZ744" t="s">
        <v>270</v>
      </c>
      <c r="FA744" t="s">
        <v>336</v>
      </c>
      <c r="FB744" t="s">
        <v>279</v>
      </c>
      <c r="FC744" t="s">
        <v>19074</v>
      </c>
      <c r="FD744" t="s">
        <v>17948</v>
      </c>
      <c r="FE744" t="s">
        <v>281</v>
      </c>
      <c r="FF744" s="1">
        <v>46154.508831018517</v>
      </c>
      <c r="FG744">
        <v>1.1100000000000001</v>
      </c>
      <c r="FH744">
        <v>0</v>
      </c>
      <c r="FI744">
        <v>2</v>
      </c>
      <c r="FK744" t="s">
        <v>24482</v>
      </c>
      <c r="FL744" t="s">
        <v>27654</v>
      </c>
      <c r="FM744" t="s">
        <v>17949</v>
      </c>
    </row>
    <row r="745" spans="1:169" x14ac:dyDescent="0.3">
      <c r="A745">
        <v>0</v>
      </c>
      <c r="B745" t="s">
        <v>17916</v>
      </c>
      <c r="C745" t="s">
        <v>17916</v>
      </c>
      <c r="E745" t="s">
        <v>19358</v>
      </c>
      <c r="O745" t="s">
        <v>18230</v>
      </c>
      <c r="P745">
        <v>2026</v>
      </c>
      <c r="Q745">
        <v>5</v>
      </c>
      <c r="R745">
        <v>12</v>
      </c>
      <c r="S745" t="s">
        <v>27655</v>
      </c>
      <c r="T745" t="s">
        <v>27656</v>
      </c>
      <c r="W745" t="s">
        <v>2841</v>
      </c>
      <c r="Y745" t="s">
        <v>17916</v>
      </c>
      <c r="AB745" t="s">
        <v>251</v>
      </c>
      <c r="AC745" t="s">
        <v>17924</v>
      </c>
      <c r="AD745">
        <v>1000008223937</v>
      </c>
      <c r="AG745" t="s">
        <v>27657</v>
      </c>
      <c r="AI745" t="s">
        <v>27658</v>
      </c>
      <c r="AJ745" t="s">
        <v>27659</v>
      </c>
      <c r="AK745" t="s">
        <v>693</v>
      </c>
      <c r="AM745" t="s">
        <v>27660</v>
      </c>
      <c r="AN745" t="s">
        <v>27658</v>
      </c>
      <c r="AO745" t="s">
        <v>693</v>
      </c>
      <c r="AP745" t="s">
        <v>27660</v>
      </c>
      <c r="AR745" t="s">
        <v>27660</v>
      </c>
      <c r="AS745" t="s">
        <v>27660</v>
      </c>
      <c r="AT745" t="s">
        <v>27661</v>
      </c>
      <c r="AU745" t="s">
        <v>27662</v>
      </c>
      <c r="AV745" t="s">
        <v>27663</v>
      </c>
      <c r="AW745" t="s">
        <v>230</v>
      </c>
      <c r="AX745" t="s">
        <v>230</v>
      </c>
      <c r="AY745" t="s">
        <v>380</v>
      </c>
      <c r="AZ745" t="s">
        <v>380</v>
      </c>
      <c r="BA745" t="s">
        <v>255</v>
      </c>
      <c r="BB745" s="1">
        <v>46154.648761574077</v>
      </c>
      <c r="BC745">
        <v>2026</v>
      </c>
      <c r="BD745">
        <v>5</v>
      </c>
      <c r="BE745">
        <v>12</v>
      </c>
      <c r="BF745" t="s">
        <v>18675</v>
      </c>
      <c r="BG745" t="s">
        <v>18130</v>
      </c>
      <c r="BH745" t="s">
        <v>17936</v>
      </c>
      <c r="BJ745" t="s">
        <v>27660</v>
      </c>
      <c r="BL745" t="s">
        <v>300</v>
      </c>
      <c r="BM745" t="s">
        <v>23165</v>
      </c>
      <c r="BN745" t="s">
        <v>3306</v>
      </c>
      <c r="BO745" t="s">
        <v>23166</v>
      </c>
      <c r="BP745" t="s">
        <v>2122</v>
      </c>
      <c r="BQ745" t="s">
        <v>24829</v>
      </c>
      <c r="BR745" t="s">
        <v>27664</v>
      </c>
      <c r="BS745" t="s">
        <v>18230</v>
      </c>
      <c r="BT745">
        <v>2026</v>
      </c>
      <c r="BU745">
        <v>5</v>
      </c>
      <c r="BV745">
        <v>12</v>
      </c>
      <c r="BY745" t="s">
        <v>693</v>
      </c>
      <c r="BZ745" t="s">
        <v>17943</v>
      </c>
      <c r="CA745" s="1">
        <v>46154.648611111108</v>
      </c>
      <c r="CB745" s="2">
        <v>46155</v>
      </c>
      <c r="CC745">
        <v>6336</v>
      </c>
      <c r="CD745" t="s">
        <v>337</v>
      </c>
      <c r="CE745" t="s">
        <v>2810</v>
      </c>
      <c r="CF745" t="s">
        <v>26145</v>
      </c>
      <c r="CW745">
        <v>5182010</v>
      </c>
      <c r="CX745">
        <v>34609388</v>
      </c>
      <c r="CY745" s="1">
        <v>46155.535416666666</v>
      </c>
      <c r="CZ745">
        <v>2026</v>
      </c>
      <c r="DA745">
        <v>5</v>
      </c>
      <c r="DB745">
        <v>13</v>
      </c>
      <c r="DC745">
        <v>28</v>
      </c>
      <c r="DD745">
        <v>1</v>
      </c>
      <c r="DE745">
        <v>1176</v>
      </c>
      <c r="DG745" t="s">
        <v>27665</v>
      </c>
      <c r="DQ745" t="s">
        <v>19358</v>
      </c>
      <c r="DS745" t="s">
        <v>693</v>
      </c>
      <c r="EP745" t="s">
        <v>24309</v>
      </c>
      <c r="EQ745" t="s">
        <v>255</v>
      </c>
      <c r="ER745" t="s">
        <v>17945</v>
      </c>
      <c r="ES745" t="s">
        <v>281</v>
      </c>
      <c r="ET745" t="s">
        <v>24310</v>
      </c>
      <c r="EU745" t="s">
        <v>17962</v>
      </c>
      <c r="EW745" t="s">
        <v>27666</v>
      </c>
      <c r="EX745" t="s">
        <v>27667</v>
      </c>
      <c r="EY745" t="s">
        <v>27668</v>
      </c>
      <c r="EZ745" t="s">
        <v>270</v>
      </c>
      <c r="FB745" t="s">
        <v>279</v>
      </c>
      <c r="FC745" t="s">
        <v>19074</v>
      </c>
      <c r="FD745" t="s">
        <v>17948</v>
      </c>
      <c r="FE745" t="s">
        <v>281</v>
      </c>
      <c r="FF745" s="1">
        <v>46154.675057870372</v>
      </c>
      <c r="FG745">
        <v>0.63</v>
      </c>
      <c r="FH745">
        <v>0</v>
      </c>
      <c r="FI745">
        <v>1</v>
      </c>
      <c r="FK745" t="s">
        <v>24829</v>
      </c>
      <c r="FL745" t="s">
        <v>27669</v>
      </c>
      <c r="FM745" t="s">
        <v>17949</v>
      </c>
    </row>
    <row r="746" spans="1:169" x14ac:dyDescent="0.3">
      <c r="A746">
        <v>0</v>
      </c>
      <c r="B746" t="s">
        <v>17916</v>
      </c>
      <c r="C746" t="s">
        <v>17916</v>
      </c>
      <c r="E746" t="s">
        <v>19358</v>
      </c>
      <c r="O746" t="s">
        <v>18230</v>
      </c>
      <c r="P746">
        <v>2026</v>
      </c>
      <c r="Q746">
        <v>5</v>
      </c>
      <c r="R746">
        <v>12</v>
      </c>
      <c r="S746" t="s">
        <v>27670</v>
      </c>
      <c r="T746" t="s">
        <v>27671</v>
      </c>
      <c r="W746" t="s">
        <v>19371</v>
      </c>
      <c r="Y746" t="s">
        <v>17916</v>
      </c>
      <c r="AB746" t="s">
        <v>251</v>
      </c>
      <c r="AC746" t="s">
        <v>17924</v>
      </c>
      <c r="AD746">
        <v>1000008224123</v>
      </c>
      <c r="AG746" t="s">
        <v>27672</v>
      </c>
      <c r="AI746" t="s">
        <v>27673</v>
      </c>
      <c r="AJ746" t="s">
        <v>27674</v>
      </c>
      <c r="AK746" t="s">
        <v>693</v>
      </c>
      <c r="AM746" t="s">
        <v>27675</v>
      </c>
      <c r="AN746" t="s">
        <v>27673</v>
      </c>
      <c r="AO746" t="s">
        <v>693</v>
      </c>
      <c r="AP746" t="s">
        <v>27676</v>
      </c>
      <c r="AR746" t="s">
        <v>27675</v>
      </c>
      <c r="AS746" t="s">
        <v>27676</v>
      </c>
      <c r="AT746" t="s">
        <v>27677</v>
      </c>
      <c r="AU746" t="s">
        <v>27678</v>
      </c>
      <c r="AV746" t="s">
        <v>27679</v>
      </c>
      <c r="AW746" t="s">
        <v>230</v>
      </c>
      <c r="AX746" t="s">
        <v>230</v>
      </c>
      <c r="AY746" t="s">
        <v>1322</v>
      </c>
      <c r="AZ746" t="s">
        <v>1322</v>
      </c>
      <c r="BA746" t="s">
        <v>255</v>
      </c>
      <c r="BB746" s="1">
        <v>46154.672997685186</v>
      </c>
      <c r="BC746">
        <v>2026</v>
      </c>
      <c r="BD746">
        <v>5</v>
      </c>
      <c r="BE746">
        <v>12</v>
      </c>
      <c r="BF746" t="s">
        <v>17934</v>
      </c>
      <c r="BG746" t="s">
        <v>17935</v>
      </c>
      <c r="BH746" t="s">
        <v>17936</v>
      </c>
      <c r="BJ746" t="s">
        <v>27680</v>
      </c>
      <c r="BL746" t="s">
        <v>300</v>
      </c>
      <c r="BM746" t="s">
        <v>23165</v>
      </c>
      <c r="BN746" t="s">
        <v>3306</v>
      </c>
      <c r="BO746" t="s">
        <v>23166</v>
      </c>
      <c r="BP746" t="s">
        <v>1889</v>
      </c>
      <c r="BQ746" t="s">
        <v>26011</v>
      </c>
      <c r="BR746" t="s">
        <v>27681</v>
      </c>
      <c r="BS746" t="s">
        <v>18230</v>
      </c>
      <c r="BT746">
        <v>2026</v>
      </c>
      <c r="BU746">
        <v>5</v>
      </c>
      <c r="BV746">
        <v>12</v>
      </c>
      <c r="BY746" t="s">
        <v>693</v>
      </c>
      <c r="BZ746" t="s">
        <v>17943</v>
      </c>
      <c r="CA746" s="1">
        <v>46154.67291666667</v>
      </c>
      <c r="CB746" s="2">
        <v>46155</v>
      </c>
      <c r="CC746">
        <v>7400</v>
      </c>
      <c r="CD746" t="s">
        <v>337</v>
      </c>
      <c r="CE746" t="s">
        <v>2810</v>
      </c>
      <c r="CF746" t="s">
        <v>26145</v>
      </c>
      <c r="CW746">
        <v>5183122</v>
      </c>
      <c r="CX746">
        <v>34614877</v>
      </c>
      <c r="CY746" s="1">
        <v>46156.313194444447</v>
      </c>
      <c r="CZ746">
        <v>2026</v>
      </c>
      <c r="DA746">
        <v>5</v>
      </c>
      <c r="DB746">
        <v>14</v>
      </c>
      <c r="DC746">
        <v>69</v>
      </c>
      <c r="DD746">
        <v>14</v>
      </c>
      <c r="DE746">
        <v>1261</v>
      </c>
      <c r="DG746" t="s">
        <v>26321</v>
      </c>
      <c r="DQ746" t="s">
        <v>19358</v>
      </c>
      <c r="DS746" t="s">
        <v>693</v>
      </c>
      <c r="EP746" t="s">
        <v>24309</v>
      </c>
      <c r="EQ746" t="s">
        <v>255</v>
      </c>
      <c r="ER746" t="s">
        <v>17945</v>
      </c>
      <c r="ES746" t="s">
        <v>281</v>
      </c>
      <c r="ET746" t="s">
        <v>24310</v>
      </c>
      <c r="EU746" t="s">
        <v>17962</v>
      </c>
      <c r="EV746" t="s">
        <v>27682</v>
      </c>
      <c r="EX746" t="s">
        <v>27683</v>
      </c>
      <c r="EY746" t="s">
        <v>27684</v>
      </c>
      <c r="EZ746" t="s">
        <v>270</v>
      </c>
      <c r="FB746" t="s">
        <v>279</v>
      </c>
      <c r="FC746" t="s">
        <v>19074</v>
      </c>
      <c r="FD746" t="s">
        <v>17948</v>
      </c>
      <c r="FE746" t="s">
        <v>281</v>
      </c>
      <c r="FF746" s="1">
        <v>46155.467083333337</v>
      </c>
      <c r="FG746">
        <v>19.059999999999999</v>
      </c>
      <c r="FH746">
        <v>1</v>
      </c>
      <c r="FI746">
        <v>1</v>
      </c>
      <c r="FK746" t="s">
        <v>26011</v>
      </c>
      <c r="FL746" t="s">
        <v>27685</v>
      </c>
      <c r="FM746" t="s">
        <v>17949</v>
      </c>
    </row>
    <row r="747" spans="1:169" x14ac:dyDescent="0.3">
      <c r="A747">
        <v>0</v>
      </c>
      <c r="B747" t="s">
        <v>17917</v>
      </c>
      <c r="C747" t="s">
        <v>17916</v>
      </c>
      <c r="D747" t="s">
        <v>25036</v>
      </c>
      <c r="E747" t="s">
        <v>19358</v>
      </c>
      <c r="O747" t="s">
        <v>18230</v>
      </c>
      <c r="P747">
        <v>2026</v>
      </c>
      <c r="Q747">
        <v>5</v>
      </c>
      <c r="R747">
        <v>12</v>
      </c>
      <c r="S747" t="s">
        <v>27686</v>
      </c>
      <c r="T747" t="s">
        <v>27687</v>
      </c>
      <c r="W747" t="s">
        <v>2823</v>
      </c>
      <c r="Y747" t="s">
        <v>17916</v>
      </c>
      <c r="AB747" t="s">
        <v>251</v>
      </c>
      <c r="AC747" t="s">
        <v>17924</v>
      </c>
      <c r="AD747">
        <v>1000008224215</v>
      </c>
      <c r="AI747" t="s">
        <v>27688</v>
      </c>
      <c r="AJ747" t="s">
        <v>27689</v>
      </c>
      <c r="AK747" t="s">
        <v>693</v>
      </c>
      <c r="AN747" t="s">
        <v>27688</v>
      </c>
      <c r="AO747" t="s">
        <v>693</v>
      </c>
      <c r="AT747" t="s">
        <v>27690</v>
      </c>
      <c r="AU747" t="s">
        <v>27691</v>
      </c>
      <c r="AV747" t="s">
        <v>27692</v>
      </c>
      <c r="AW747" t="s">
        <v>230</v>
      </c>
      <c r="AX747" t="s">
        <v>230</v>
      </c>
      <c r="AY747" t="s">
        <v>232</v>
      </c>
      <c r="AZ747" t="s">
        <v>232</v>
      </c>
      <c r="BA747" t="s">
        <v>255</v>
      </c>
      <c r="BB747" s="1">
        <v>46154.685254629629</v>
      </c>
      <c r="BC747">
        <v>2026</v>
      </c>
      <c r="BD747">
        <v>5</v>
      </c>
      <c r="BE747">
        <v>12</v>
      </c>
      <c r="BF747" t="s">
        <v>18100</v>
      </c>
      <c r="BG747" t="s">
        <v>17935</v>
      </c>
      <c r="BH747" t="s">
        <v>17936</v>
      </c>
      <c r="BJ747" t="s">
        <v>27693</v>
      </c>
      <c r="BL747" t="s">
        <v>300</v>
      </c>
      <c r="BM747" t="s">
        <v>23165</v>
      </c>
      <c r="BN747" t="s">
        <v>3306</v>
      </c>
      <c r="BO747" t="s">
        <v>23166</v>
      </c>
      <c r="BP747" t="s">
        <v>27694</v>
      </c>
      <c r="BQ747" t="s">
        <v>25809</v>
      </c>
      <c r="BR747" t="s">
        <v>27695</v>
      </c>
      <c r="BS747" t="s">
        <v>18230</v>
      </c>
      <c r="BT747">
        <v>2026</v>
      </c>
      <c r="BU747">
        <v>5</v>
      </c>
      <c r="BV747">
        <v>12</v>
      </c>
      <c r="BY747" t="s">
        <v>693</v>
      </c>
      <c r="BZ747" t="s">
        <v>17943</v>
      </c>
      <c r="CA747" s="1">
        <v>46154.68472222222</v>
      </c>
      <c r="CB747" s="2">
        <v>46155</v>
      </c>
      <c r="CC747">
        <v>10866</v>
      </c>
      <c r="CD747" t="s">
        <v>337</v>
      </c>
      <c r="CE747" t="s">
        <v>2810</v>
      </c>
      <c r="CF747" t="s">
        <v>26145</v>
      </c>
      <c r="CW747">
        <v>5183157</v>
      </c>
      <c r="CX747">
        <v>34617228</v>
      </c>
      <c r="CY747" s="1">
        <v>46156.486111111109</v>
      </c>
      <c r="CZ747">
        <v>2026</v>
      </c>
      <c r="DA747">
        <v>5</v>
      </c>
      <c r="DB747">
        <v>14</v>
      </c>
      <c r="DC747">
        <v>44</v>
      </c>
      <c r="DD747">
        <v>9</v>
      </c>
      <c r="DE747">
        <v>1089</v>
      </c>
      <c r="DG747" t="s">
        <v>26291</v>
      </c>
      <c r="DQ747" t="s">
        <v>19358</v>
      </c>
      <c r="DS747" t="s">
        <v>693</v>
      </c>
      <c r="EP747" t="s">
        <v>24309</v>
      </c>
      <c r="EQ747" t="s">
        <v>255</v>
      </c>
      <c r="ER747" t="s">
        <v>17945</v>
      </c>
      <c r="ES747" t="s">
        <v>281</v>
      </c>
      <c r="ET747" t="s">
        <v>24310</v>
      </c>
      <c r="EU747" t="s">
        <v>17962</v>
      </c>
      <c r="EV747" t="s">
        <v>27696</v>
      </c>
      <c r="EX747" t="s">
        <v>27697</v>
      </c>
      <c r="EY747" t="s">
        <v>27698</v>
      </c>
      <c r="EZ747" t="s">
        <v>270</v>
      </c>
      <c r="FB747" t="s">
        <v>279</v>
      </c>
      <c r="FC747" t="s">
        <v>19074</v>
      </c>
      <c r="FD747" t="s">
        <v>17948</v>
      </c>
      <c r="FE747" t="s">
        <v>281</v>
      </c>
      <c r="FF747" s="1">
        <v>46155.508437500001</v>
      </c>
      <c r="FG747">
        <v>19.760000000000002</v>
      </c>
      <c r="FH747">
        <v>1</v>
      </c>
      <c r="FI747">
        <v>2</v>
      </c>
      <c r="FK747" t="s">
        <v>25809</v>
      </c>
      <c r="FL747" t="s">
        <v>27699</v>
      </c>
      <c r="FM747" t="s">
        <v>17949</v>
      </c>
    </row>
    <row r="748" spans="1:169" x14ac:dyDescent="0.3">
      <c r="A748">
        <v>0</v>
      </c>
      <c r="B748" t="s">
        <v>17916</v>
      </c>
      <c r="C748" t="s">
        <v>17916</v>
      </c>
      <c r="E748" t="s">
        <v>19358</v>
      </c>
      <c r="O748" t="s">
        <v>17964</v>
      </c>
      <c r="P748">
        <v>2026</v>
      </c>
      <c r="Q748">
        <v>5</v>
      </c>
      <c r="R748">
        <v>13</v>
      </c>
      <c r="S748" t="s">
        <v>27700</v>
      </c>
      <c r="T748" t="s">
        <v>27701</v>
      </c>
      <c r="W748" t="s">
        <v>2843</v>
      </c>
      <c r="Y748" t="s">
        <v>17916</v>
      </c>
      <c r="AB748" t="s">
        <v>251</v>
      </c>
      <c r="AC748" t="s">
        <v>17924</v>
      </c>
      <c r="AD748">
        <v>1000008226133</v>
      </c>
      <c r="AG748" t="s">
        <v>27702</v>
      </c>
      <c r="AI748" t="s">
        <v>27703</v>
      </c>
      <c r="AJ748" t="s">
        <v>27704</v>
      </c>
      <c r="AK748" t="s">
        <v>693</v>
      </c>
      <c r="AN748" t="s">
        <v>27703</v>
      </c>
      <c r="AO748" t="s">
        <v>693</v>
      </c>
      <c r="AT748" t="s">
        <v>27705</v>
      </c>
      <c r="AU748" t="s">
        <v>27706</v>
      </c>
      <c r="AV748" t="s">
        <v>27707</v>
      </c>
      <c r="AW748" t="s">
        <v>230</v>
      </c>
      <c r="AX748" t="s">
        <v>230</v>
      </c>
      <c r="AY748" t="s">
        <v>380</v>
      </c>
      <c r="AZ748" t="s">
        <v>380</v>
      </c>
      <c r="BA748" t="s">
        <v>255</v>
      </c>
      <c r="BB748" s="1">
        <v>46155.527071759258</v>
      </c>
      <c r="BC748">
        <v>2026</v>
      </c>
      <c r="BD748">
        <v>5</v>
      </c>
      <c r="BE748">
        <v>13</v>
      </c>
      <c r="BF748" t="s">
        <v>18100</v>
      </c>
      <c r="BG748" t="s">
        <v>18130</v>
      </c>
      <c r="BH748" t="s">
        <v>17936</v>
      </c>
      <c r="BJ748" t="s">
        <v>27708</v>
      </c>
      <c r="BL748" t="s">
        <v>300</v>
      </c>
      <c r="BM748" t="s">
        <v>23165</v>
      </c>
      <c r="BN748" t="s">
        <v>3306</v>
      </c>
      <c r="BO748" t="s">
        <v>23166</v>
      </c>
      <c r="BP748" t="s">
        <v>3024</v>
      </c>
      <c r="BQ748" t="s">
        <v>24334</v>
      </c>
      <c r="BR748" t="s">
        <v>27709</v>
      </c>
      <c r="BS748" t="s">
        <v>17964</v>
      </c>
      <c r="BT748">
        <v>2026</v>
      </c>
      <c r="BU748">
        <v>5</v>
      </c>
      <c r="BV748">
        <v>13</v>
      </c>
      <c r="BY748" t="s">
        <v>693</v>
      </c>
      <c r="BZ748" t="s">
        <v>17943</v>
      </c>
      <c r="CA748" s="1">
        <v>46155.527083333334</v>
      </c>
      <c r="CB748" s="2">
        <v>46156</v>
      </c>
      <c r="CC748">
        <v>4483</v>
      </c>
      <c r="CD748" t="s">
        <v>337</v>
      </c>
      <c r="CE748" t="s">
        <v>2810</v>
      </c>
      <c r="CF748" t="s">
        <v>26145</v>
      </c>
      <c r="CW748">
        <v>5183111</v>
      </c>
      <c r="CX748">
        <v>34626597</v>
      </c>
      <c r="CY748" s="1">
        <v>46156.720138888886</v>
      </c>
      <c r="CZ748">
        <v>2026</v>
      </c>
      <c r="DA748">
        <v>5</v>
      </c>
      <c r="DB748">
        <v>14</v>
      </c>
      <c r="DC748">
        <v>62</v>
      </c>
      <c r="DD748">
        <v>1</v>
      </c>
      <c r="DE748">
        <v>1108</v>
      </c>
      <c r="DG748" t="s">
        <v>27710</v>
      </c>
      <c r="DQ748" t="s">
        <v>19358</v>
      </c>
      <c r="DS748" t="s">
        <v>693</v>
      </c>
      <c r="EP748" t="s">
        <v>24309</v>
      </c>
      <c r="EQ748" t="s">
        <v>255</v>
      </c>
      <c r="ER748" t="s">
        <v>17945</v>
      </c>
      <c r="ES748" t="s">
        <v>281</v>
      </c>
      <c r="ET748" t="s">
        <v>24310</v>
      </c>
      <c r="EU748" t="s">
        <v>17962</v>
      </c>
      <c r="EV748" t="s">
        <v>27711</v>
      </c>
      <c r="EX748" t="s">
        <v>27712</v>
      </c>
      <c r="EY748" t="s">
        <v>27713</v>
      </c>
      <c r="EZ748" t="s">
        <v>270</v>
      </c>
      <c r="FA748" t="s">
        <v>336</v>
      </c>
      <c r="FB748" t="s">
        <v>279</v>
      </c>
      <c r="FC748" t="s">
        <v>19074</v>
      </c>
      <c r="FD748" t="s">
        <v>17948</v>
      </c>
      <c r="FE748" t="s">
        <v>281</v>
      </c>
      <c r="FF748" s="1">
        <v>46155.550127314818</v>
      </c>
      <c r="FG748">
        <v>0.55000000000000004</v>
      </c>
      <c r="FH748">
        <v>0</v>
      </c>
      <c r="FI748">
        <v>1</v>
      </c>
      <c r="FK748" t="s">
        <v>24334</v>
      </c>
      <c r="FL748" t="s">
        <v>27714</v>
      </c>
      <c r="FM748" t="s">
        <v>17949</v>
      </c>
    </row>
    <row r="749" spans="1:169" x14ac:dyDescent="0.3">
      <c r="A749">
        <v>0</v>
      </c>
      <c r="B749" t="s">
        <v>17916</v>
      </c>
      <c r="C749" t="s">
        <v>17916</v>
      </c>
      <c r="E749" t="s">
        <v>19358</v>
      </c>
      <c r="O749" t="s">
        <v>17964</v>
      </c>
      <c r="P749">
        <v>2026</v>
      </c>
      <c r="Q749">
        <v>5</v>
      </c>
      <c r="R749">
        <v>13</v>
      </c>
      <c r="S749" t="s">
        <v>27715</v>
      </c>
      <c r="T749" t="s">
        <v>27716</v>
      </c>
      <c r="V749" t="s">
        <v>18354</v>
      </c>
      <c r="W749" t="s">
        <v>20228</v>
      </c>
      <c r="Y749" t="s">
        <v>17916</v>
      </c>
      <c r="AB749" t="s">
        <v>251</v>
      </c>
      <c r="AC749" t="s">
        <v>18065</v>
      </c>
      <c r="AD749">
        <v>1000008226163</v>
      </c>
      <c r="AF749" t="s">
        <v>21150</v>
      </c>
      <c r="AG749" t="s">
        <v>27717</v>
      </c>
      <c r="AH749" t="s">
        <v>27718</v>
      </c>
      <c r="AI749" t="s">
        <v>27719</v>
      </c>
      <c r="AJ749" t="s">
        <v>27720</v>
      </c>
      <c r="AK749" t="s">
        <v>693</v>
      </c>
      <c r="AL749" t="s">
        <v>27717</v>
      </c>
      <c r="AN749" t="s">
        <v>27719</v>
      </c>
      <c r="AO749" t="s">
        <v>693</v>
      </c>
      <c r="AT749" t="s">
        <v>27721</v>
      </c>
      <c r="AU749" t="s">
        <v>27722</v>
      </c>
      <c r="AV749" t="s">
        <v>27723</v>
      </c>
      <c r="AW749" t="s">
        <v>230</v>
      </c>
      <c r="AX749" t="s">
        <v>230</v>
      </c>
      <c r="AY749" t="s">
        <v>380</v>
      </c>
      <c r="AZ749" t="s">
        <v>380</v>
      </c>
      <c r="BA749" t="s">
        <v>18076</v>
      </c>
      <c r="BB749" s="1">
        <v>46155.531724537039</v>
      </c>
      <c r="BC749">
        <v>2026</v>
      </c>
      <c r="BD749">
        <v>5</v>
      </c>
      <c r="BE749">
        <v>13</v>
      </c>
      <c r="BF749" t="s">
        <v>18129</v>
      </c>
      <c r="BG749" t="s">
        <v>18130</v>
      </c>
      <c r="BH749" t="s">
        <v>17936</v>
      </c>
      <c r="BJ749" t="s">
        <v>27724</v>
      </c>
      <c r="BL749" t="s">
        <v>300</v>
      </c>
      <c r="BM749" t="s">
        <v>23165</v>
      </c>
      <c r="BN749" t="s">
        <v>3306</v>
      </c>
      <c r="BO749" t="s">
        <v>23166</v>
      </c>
      <c r="BP749" t="s">
        <v>1863</v>
      </c>
      <c r="BQ749" t="s">
        <v>26032</v>
      </c>
      <c r="BR749" t="s">
        <v>27725</v>
      </c>
      <c r="BS749" t="s">
        <v>17964</v>
      </c>
      <c r="BT749">
        <v>2026</v>
      </c>
      <c r="BU749">
        <v>5</v>
      </c>
      <c r="BV749">
        <v>13</v>
      </c>
      <c r="BY749" t="s">
        <v>386</v>
      </c>
      <c r="BZ749" t="s">
        <v>18083</v>
      </c>
      <c r="CA749" s="1">
        <v>46155.53125</v>
      </c>
      <c r="CB749" s="2">
        <v>46156</v>
      </c>
      <c r="CC749">
        <v>8370</v>
      </c>
      <c r="CD749" t="s">
        <v>337</v>
      </c>
      <c r="CE749" t="s">
        <v>2810</v>
      </c>
      <c r="CF749" t="s">
        <v>26145</v>
      </c>
      <c r="CW749">
        <v>5183131</v>
      </c>
      <c r="CX749">
        <v>34626574</v>
      </c>
      <c r="CY749" s="1">
        <v>46156.714583333334</v>
      </c>
      <c r="CZ749">
        <v>2026</v>
      </c>
      <c r="DA749">
        <v>5</v>
      </c>
      <c r="DB749">
        <v>14</v>
      </c>
      <c r="DC749">
        <v>66</v>
      </c>
      <c r="DD749">
        <v>4</v>
      </c>
      <c r="DE749">
        <v>1501</v>
      </c>
      <c r="DF749" t="s">
        <v>27717</v>
      </c>
      <c r="DG749" t="s">
        <v>26803</v>
      </c>
      <c r="DQ749" t="s">
        <v>19358</v>
      </c>
      <c r="DR749" t="s">
        <v>693</v>
      </c>
      <c r="DS749" t="s">
        <v>693</v>
      </c>
      <c r="DT749" t="s">
        <v>693</v>
      </c>
      <c r="DV749" t="s">
        <v>693</v>
      </c>
      <c r="EA749" t="s">
        <v>693</v>
      </c>
      <c r="EB749" t="s">
        <v>693</v>
      </c>
      <c r="EP749" t="s">
        <v>24309</v>
      </c>
      <c r="EQ749" t="s">
        <v>18084</v>
      </c>
      <c r="ES749" t="s">
        <v>281</v>
      </c>
      <c r="ET749" t="s">
        <v>24310</v>
      </c>
      <c r="EU749" t="s">
        <v>17962</v>
      </c>
      <c r="EV749" t="s">
        <v>27726</v>
      </c>
      <c r="EX749" t="s">
        <v>27727</v>
      </c>
      <c r="EY749" t="s">
        <v>27728</v>
      </c>
      <c r="EZ749" t="s">
        <v>270</v>
      </c>
      <c r="FB749" t="s">
        <v>279</v>
      </c>
      <c r="FC749" t="s">
        <v>19074</v>
      </c>
      <c r="FD749" t="s">
        <v>18133</v>
      </c>
      <c r="FE749" t="s">
        <v>281</v>
      </c>
      <c r="FF749" s="1">
        <v>46155.550127314818</v>
      </c>
      <c r="FG749">
        <v>0.44</v>
      </c>
      <c r="FH749">
        <v>0</v>
      </c>
      <c r="FI749">
        <v>1</v>
      </c>
      <c r="FK749" t="s">
        <v>26032</v>
      </c>
      <c r="FL749" t="s">
        <v>27729</v>
      </c>
      <c r="FM749" t="s">
        <v>17949</v>
      </c>
    </row>
    <row r="750" spans="1:169" x14ac:dyDescent="0.3">
      <c r="A750">
        <v>0</v>
      </c>
      <c r="B750" t="s">
        <v>17916</v>
      </c>
      <c r="C750" t="s">
        <v>17917</v>
      </c>
      <c r="E750" t="s">
        <v>17918</v>
      </c>
      <c r="F750">
        <v>46159.291666666664</v>
      </c>
      <c r="G750">
        <v>2026</v>
      </c>
      <c r="H750">
        <v>5</v>
      </c>
      <c r="I750">
        <v>17</v>
      </c>
      <c r="J750" t="s">
        <v>17963</v>
      </c>
      <c r="O750" t="s">
        <v>18230</v>
      </c>
      <c r="P750">
        <v>2026</v>
      </c>
      <c r="Q750">
        <v>5</v>
      </c>
      <c r="R750">
        <v>12</v>
      </c>
      <c r="S750" t="s">
        <v>27730</v>
      </c>
      <c r="T750" t="s">
        <v>27731</v>
      </c>
      <c r="Y750" t="s">
        <v>17916</v>
      </c>
      <c r="AB750" t="s">
        <v>251</v>
      </c>
      <c r="AC750" t="s">
        <v>17924</v>
      </c>
      <c r="AD750">
        <v>1000008224584</v>
      </c>
      <c r="AI750" t="s">
        <v>27732</v>
      </c>
      <c r="AJ750" t="s">
        <v>27733</v>
      </c>
      <c r="AK750" t="s">
        <v>693</v>
      </c>
      <c r="AN750" t="s">
        <v>27732</v>
      </c>
      <c r="AO750" t="s">
        <v>693</v>
      </c>
      <c r="AT750" t="s">
        <v>27734</v>
      </c>
      <c r="AU750" t="s">
        <v>27735</v>
      </c>
      <c r="AV750" t="s">
        <v>27736</v>
      </c>
      <c r="AW750" t="s">
        <v>230</v>
      </c>
      <c r="AX750" t="s">
        <v>230</v>
      </c>
      <c r="AY750" t="s">
        <v>17933</v>
      </c>
      <c r="AZ750" t="s">
        <v>17933</v>
      </c>
      <c r="BA750" t="s">
        <v>255</v>
      </c>
      <c r="BB750" s="1">
        <v>46154.736585648148</v>
      </c>
      <c r="BC750">
        <v>2026</v>
      </c>
      <c r="BD750">
        <v>5</v>
      </c>
      <c r="BE750">
        <v>12</v>
      </c>
      <c r="BF750" t="s">
        <v>17934</v>
      </c>
      <c r="BG750" t="s">
        <v>17935</v>
      </c>
      <c r="BH750" t="s">
        <v>17936</v>
      </c>
      <c r="BJ750" t="s">
        <v>27737</v>
      </c>
      <c r="BL750" t="s">
        <v>300</v>
      </c>
      <c r="BM750" t="s">
        <v>23165</v>
      </c>
      <c r="BN750" t="s">
        <v>3306</v>
      </c>
      <c r="BO750" t="s">
        <v>23166</v>
      </c>
      <c r="BP750" t="s">
        <v>3640</v>
      </c>
      <c r="BQ750" t="s">
        <v>27738</v>
      </c>
      <c r="BR750" t="s">
        <v>27739</v>
      </c>
      <c r="BS750" t="s">
        <v>18230</v>
      </c>
      <c r="BT750">
        <v>2026</v>
      </c>
      <c r="BU750">
        <v>5</v>
      </c>
      <c r="BV750">
        <v>12</v>
      </c>
      <c r="BZ750" t="s">
        <v>17943</v>
      </c>
      <c r="CA750" s="1">
        <v>46154.736111111109</v>
      </c>
      <c r="CB750" s="2">
        <v>46155</v>
      </c>
      <c r="CE750" t="s">
        <v>2810</v>
      </c>
      <c r="CY750" s="1"/>
      <c r="DQ750" t="s">
        <v>17918</v>
      </c>
      <c r="DS750" t="s">
        <v>693</v>
      </c>
      <c r="EP750" t="s">
        <v>19813</v>
      </c>
      <c r="EQ750" t="s">
        <v>255</v>
      </c>
      <c r="ER750" t="s">
        <v>17945</v>
      </c>
      <c r="ES750" t="s">
        <v>281</v>
      </c>
      <c r="ET750" t="s">
        <v>27740</v>
      </c>
      <c r="EU750" t="s">
        <v>17962</v>
      </c>
      <c r="EZ750" t="s">
        <v>394</v>
      </c>
      <c r="FB750" t="s">
        <v>279</v>
      </c>
      <c r="FC750" t="s">
        <v>18518</v>
      </c>
      <c r="FE750" t="s">
        <v>281</v>
      </c>
      <c r="FF750" s="1"/>
      <c r="FI750">
        <v>1</v>
      </c>
      <c r="FM750" t="s">
        <v>17949</v>
      </c>
    </row>
    <row r="751" spans="1:169" x14ac:dyDescent="0.3">
      <c r="A751">
        <v>0</v>
      </c>
      <c r="B751" t="s">
        <v>17916</v>
      </c>
      <c r="C751" t="s">
        <v>17917</v>
      </c>
      <c r="E751" t="s">
        <v>17918</v>
      </c>
      <c r="F751">
        <v>46157.291666666664</v>
      </c>
      <c r="G751">
        <v>2026</v>
      </c>
      <c r="H751">
        <v>5</v>
      </c>
      <c r="I751">
        <v>15</v>
      </c>
      <c r="J751" t="s">
        <v>17963</v>
      </c>
      <c r="O751" t="s">
        <v>17964</v>
      </c>
      <c r="P751">
        <v>2026</v>
      </c>
      <c r="Q751">
        <v>5</v>
      </c>
      <c r="R751">
        <v>13</v>
      </c>
      <c r="S751" t="s">
        <v>27741</v>
      </c>
      <c r="T751" t="s">
        <v>27742</v>
      </c>
      <c r="Y751" t="s">
        <v>17916</v>
      </c>
      <c r="AB751" t="s">
        <v>251</v>
      </c>
      <c r="AC751" t="s">
        <v>17924</v>
      </c>
      <c r="AD751">
        <v>1000008228078</v>
      </c>
      <c r="AG751" t="s">
        <v>27743</v>
      </c>
      <c r="AI751" t="s">
        <v>27744</v>
      </c>
      <c r="AJ751" t="s">
        <v>27745</v>
      </c>
      <c r="AK751" t="s">
        <v>693</v>
      </c>
      <c r="AN751" t="s">
        <v>27746</v>
      </c>
      <c r="AO751" t="s">
        <v>693</v>
      </c>
      <c r="AT751" t="s">
        <v>27747</v>
      </c>
      <c r="AU751" t="s">
        <v>27748</v>
      </c>
      <c r="AV751" t="s">
        <v>27749</v>
      </c>
      <c r="AW751" t="s">
        <v>230</v>
      </c>
      <c r="AX751" t="s">
        <v>230</v>
      </c>
      <c r="AY751" t="s">
        <v>17933</v>
      </c>
      <c r="AZ751" t="s">
        <v>17933</v>
      </c>
      <c r="BA751" t="s">
        <v>255</v>
      </c>
      <c r="BB751" s="1">
        <v>46155.916932870372</v>
      </c>
      <c r="BC751">
        <v>2026</v>
      </c>
      <c r="BD751">
        <v>5</v>
      </c>
      <c r="BE751">
        <v>13</v>
      </c>
      <c r="BF751" t="s">
        <v>17934</v>
      </c>
      <c r="BG751" t="s">
        <v>17935</v>
      </c>
      <c r="BH751" t="s">
        <v>17936</v>
      </c>
      <c r="BJ751" t="s">
        <v>27750</v>
      </c>
      <c r="BL751" t="s">
        <v>300</v>
      </c>
      <c r="BM751" t="s">
        <v>23165</v>
      </c>
      <c r="BN751" t="s">
        <v>3306</v>
      </c>
      <c r="BO751" t="s">
        <v>23166</v>
      </c>
      <c r="BP751" t="s">
        <v>3642</v>
      </c>
      <c r="BQ751" t="s">
        <v>27751</v>
      </c>
      <c r="BR751" t="s">
        <v>27752</v>
      </c>
      <c r="BS751" t="s">
        <v>17964</v>
      </c>
      <c r="BT751">
        <v>2026</v>
      </c>
      <c r="BU751">
        <v>5</v>
      </c>
      <c r="BV751">
        <v>13</v>
      </c>
      <c r="BY751" t="s">
        <v>693</v>
      </c>
      <c r="BZ751" t="s">
        <v>17943</v>
      </c>
      <c r="CA751" s="1">
        <v>46155.916666666664</v>
      </c>
      <c r="CB751" s="2">
        <v>46156</v>
      </c>
      <c r="CE751" t="s">
        <v>2810</v>
      </c>
      <c r="CY751" s="1"/>
      <c r="DQ751" t="s">
        <v>17918</v>
      </c>
      <c r="DS751" t="s">
        <v>693</v>
      </c>
      <c r="EP751" t="s">
        <v>19813</v>
      </c>
      <c r="EQ751" t="s">
        <v>255</v>
      </c>
      <c r="ER751" t="s">
        <v>17945</v>
      </c>
      <c r="ES751" t="s">
        <v>281</v>
      </c>
      <c r="ET751" t="s">
        <v>27740</v>
      </c>
      <c r="EU751" t="s">
        <v>17962</v>
      </c>
      <c r="EZ751" t="s">
        <v>270</v>
      </c>
      <c r="FB751" t="s">
        <v>281</v>
      </c>
      <c r="FD751" t="s">
        <v>17948</v>
      </c>
      <c r="FE751" t="s">
        <v>281</v>
      </c>
      <c r="FF751" s="1">
        <v>46155.967442129629</v>
      </c>
      <c r="FG751">
        <v>1.21</v>
      </c>
      <c r="FH751">
        <v>0</v>
      </c>
      <c r="FI751">
        <v>1</v>
      </c>
      <c r="FM751" t="s">
        <v>17949</v>
      </c>
    </row>
    <row r="752" spans="1:169" x14ac:dyDescent="0.3">
      <c r="A752">
        <v>0</v>
      </c>
      <c r="B752" t="s">
        <v>17916</v>
      </c>
      <c r="C752" t="s">
        <v>17917</v>
      </c>
      <c r="E752" t="s">
        <v>17918</v>
      </c>
      <c r="F752">
        <v>46157.291666666664</v>
      </c>
      <c r="G752">
        <v>2026</v>
      </c>
      <c r="H752">
        <v>5</v>
      </c>
      <c r="I752">
        <v>15</v>
      </c>
      <c r="J752" t="s">
        <v>17963</v>
      </c>
      <c r="O752" t="s">
        <v>17964</v>
      </c>
      <c r="P752">
        <v>2026</v>
      </c>
      <c r="Q752">
        <v>5</v>
      </c>
      <c r="R752">
        <v>13</v>
      </c>
      <c r="S752" t="s">
        <v>27753</v>
      </c>
      <c r="T752" t="s">
        <v>27754</v>
      </c>
      <c r="Y752" t="s">
        <v>17916</v>
      </c>
      <c r="AB752" t="s">
        <v>251</v>
      </c>
      <c r="AC752" t="s">
        <v>17924</v>
      </c>
      <c r="AD752">
        <v>1000008228081</v>
      </c>
      <c r="AG752" t="s">
        <v>27755</v>
      </c>
      <c r="AI752" t="s">
        <v>27756</v>
      </c>
      <c r="AJ752" t="s">
        <v>27757</v>
      </c>
      <c r="AK752" t="s">
        <v>693</v>
      </c>
      <c r="AN752" t="s">
        <v>27758</v>
      </c>
      <c r="AO752" t="s">
        <v>693</v>
      </c>
      <c r="AT752" t="s">
        <v>27759</v>
      </c>
      <c r="AU752" t="s">
        <v>27760</v>
      </c>
      <c r="AV752" t="s">
        <v>27761</v>
      </c>
      <c r="AW752" t="s">
        <v>230</v>
      </c>
      <c r="AX752" t="s">
        <v>230</v>
      </c>
      <c r="AY752" t="s">
        <v>17933</v>
      </c>
      <c r="AZ752" t="s">
        <v>17933</v>
      </c>
      <c r="BA752" t="s">
        <v>255</v>
      </c>
      <c r="BB752" s="1">
        <v>46155.971747685187</v>
      </c>
      <c r="BC752">
        <v>2026</v>
      </c>
      <c r="BD752">
        <v>5</v>
      </c>
      <c r="BE752">
        <v>13</v>
      </c>
      <c r="BF752" t="s">
        <v>24401</v>
      </c>
      <c r="BG752" t="s">
        <v>17935</v>
      </c>
      <c r="BH752" t="s">
        <v>17936</v>
      </c>
      <c r="BJ752" t="s">
        <v>27762</v>
      </c>
      <c r="BL752" t="s">
        <v>300</v>
      </c>
      <c r="BM752" t="s">
        <v>23165</v>
      </c>
      <c r="BN752" t="s">
        <v>3306</v>
      </c>
      <c r="BO752" t="s">
        <v>23166</v>
      </c>
      <c r="BP752" t="s">
        <v>3643</v>
      </c>
      <c r="BQ752" t="s">
        <v>27763</v>
      </c>
      <c r="BR752" t="s">
        <v>27764</v>
      </c>
      <c r="BS752" t="s">
        <v>17964</v>
      </c>
      <c r="BT752">
        <v>2026</v>
      </c>
      <c r="BU752">
        <v>5</v>
      </c>
      <c r="BV752">
        <v>13</v>
      </c>
      <c r="BY752" t="s">
        <v>693</v>
      </c>
      <c r="BZ752" t="s">
        <v>17943</v>
      </c>
      <c r="CA752" s="1">
        <v>46155.97152777778</v>
      </c>
      <c r="CB752" s="2">
        <v>46156</v>
      </c>
      <c r="CE752" t="s">
        <v>2810</v>
      </c>
      <c r="CY752" s="1"/>
      <c r="DQ752" t="s">
        <v>17918</v>
      </c>
      <c r="DS752" t="s">
        <v>693</v>
      </c>
      <c r="EP752" t="s">
        <v>19813</v>
      </c>
      <c r="EQ752" t="s">
        <v>255</v>
      </c>
      <c r="ER752" t="s">
        <v>17945</v>
      </c>
      <c r="ES752" t="s">
        <v>281</v>
      </c>
      <c r="ET752" t="s">
        <v>27740</v>
      </c>
      <c r="EU752" t="s">
        <v>17962</v>
      </c>
      <c r="EZ752" t="s">
        <v>270</v>
      </c>
      <c r="FB752" t="s">
        <v>281</v>
      </c>
      <c r="FD752" t="s">
        <v>17948</v>
      </c>
      <c r="FE752" t="s">
        <v>281</v>
      </c>
      <c r="FF752" s="1">
        <v>46156.008900462963</v>
      </c>
      <c r="FG752">
        <v>0.89</v>
      </c>
      <c r="FH752">
        <v>1</v>
      </c>
      <c r="FI752">
        <v>1</v>
      </c>
      <c r="FM752" t="s">
        <v>17949</v>
      </c>
    </row>
    <row r="753" spans="1:169" x14ac:dyDescent="0.3">
      <c r="A753">
        <v>1</v>
      </c>
      <c r="B753" t="s">
        <v>17917</v>
      </c>
      <c r="C753" t="s">
        <v>17917</v>
      </c>
      <c r="D753" t="s">
        <v>27401</v>
      </c>
      <c r="E753" t="s">
        <v>17918</v>
      </c>
      <c r="F753">
        <v>46157.291666666664</v>
      </c>
      <c r="G753">
        <v>2026</v>
      </c>
      <c r="H753">
        <v>5</v>
      </c>
      <c r="I753">
        <v>15</v>
      </c>
      <c r="J753" t="s">
        <v>17963</v>
      </c>
      <c r="O753" t="s">
        <v>18135</v>
      </c>
      <c r="P753">
        <v>2026</v>
      </c>
      <c r="Q753">
        <v>5</v>
      </c>
      <c r="R753">
        <v>9</v>
      </c>
      <c r="S753" t="s">
        <v>27765</v>
      </c>
      <c r="T753" t="s">
        <v>27766</v>
      </c>
      <c r="V753" t="s">
        <v>18092</v>
      </c>
      <c r="Y753" t="s">
        <v>17916</v>
      </c>
      <c r="AB753" t="s">
        <v>251</v>
      </c>
      <c r="AC753" t="s">
        <v>18065</v>
      </c>
      <c r="AD753">
        <v>1000008217624</v>
      </c>
      <c r="AG753" t="s">
        <v>27767</v>
      </c>
      <c r="AH753" t="s">
        <v>27768</v>
      </c>
      <c r="AI753" t="s">
        <v>27769</v>
      </c>
      <c r="AJ753" t="s">
        <v>27770</v>
      </c>
      <c r="AK753" t="s">
        <v>693</v>
      </c>
      <c r="AL753" t="s">
        <v>27767</v>
      </c>
      <c r="AN753" t="s">
        <v>27769</v>
      </c>
      <c r="AO753" t="s">
        <v>693</v>
      </c>
      <c r="AT753" t="s">
        <v>27771</v>
      </c>
      <c r="AU753" t="s">
        <v>27772</v>
      </c>
      <c r="AV753" t="s">
        <v>27773</v>
      </c>
      <c r="AW753" t="s">
        <v>230</v>
      </c>
      <c r="AX753" t="s">
        <v>230</v>
      </c>
      <c r="AY753" t="s">
        <v>380</v>
      </c>
      <c r="AZ753" t="s">
        <v>380</v>
      </c>
      <c r="BA753" t="s">
        <v>18076</v>
      </c>
      <c r="BB753" s="1">
        <v>46151.536736111113</v>
      </c>
      <c r="BC753">
        <v>2026</v>
      </c>
      <c r="BD753">
        <v>5</v>
      </c>
      <c r="BE753">
        <v>9</v>
      </c>
      <c r="BF753" t="s">
        <v>18129</v>
      </c>
      <c r="BG753" t="s">
        <v>18130</v>
      </c>
      <c r="BH753" t="s">
        <v>17936</v>
      </c>
      <c r="BI753" t="s">
        <v>18101</v>
      </c>
      <c r="BJ753" t="s">
        <v>27774</v>
      </c>
      <c r="BL753" t="s">
        <v>300</v>
      </c>
      <c r="BM753" t="s">
        <v>23165</v>
      </c>
      <c r="BN753" t="s">
        <v>3306</v>
      </c>
      <c r="BO753" t="s">
        <v>23166</v>
      </c>
      <c r="BP753" t="s">
        <v>3634</v>
      </c>
      <c r="BQ753" t="s">
        <v>27775</v>
      </c>
      <c r="BR753" t="s">
        <v>27776</v>
      </c>
      <c r="BS753" t="s">
        <v>18135</v>
      </c>
      <c r="BT753">
        <v>2026</v>
      </c>
      <c r="BU753">
        <v>5</v>
      </c>
      <c r="BV753">
        <v>9</v>
      </c>
      <c r="BY753" t="s">
        <v>386</v>
      </c>
      <c r="BZ753" t="s">
        <v>18083</v>
      </c>
      <c r="CA753" s="1">
        <v>46151.536111111112</v>
      </c>
      <c r="CB753" s="2">
        <v>46152</v>
      </c>
      <c r="CE753" t="s">
        <v>2810</v>
      </c>
      <c r="CY753" s="1"/>
      <c r="DQ753" t="s">
        <v>17918</v>
      </c>
      <c r="DR753" t="s">
        <v>693</v>
      </c>
      <c r="DS753" t="s">
        <v>693</v>
      </c>
      <c r="DT753" t="s">
        <v>693</v>
      </c>
      <c r="DV753" t="s">
        <v>693</v>
      </c>
      <c r="EA753" t="s">
        <v>693</v>
      </c>
      <c r="EB753" t="s">
        <v>693</v>
      </c>
      <c r="EP753" t="s">
        <v>19813</v>
      </c>
      <c r="EQ753" t="s">
        <v>18084</v>
      </c>
      <c r="ES753" t="s">
        <v>281</v>
      </c>
      <c r="ET753" t="s">
        <v>27740</v>
      </c>
      <c r="EU753" t="s">
        <v>17962</v>
      </c>
      <c r="EZ753" t="s">
        <v>270</v>
      </c>
      <c r="FB753" t="s">
        <v>281</v>
      </c>
      <c r="FD753" t="s">
        <v>18133</v>
      </c>
      <c r="FE753" t="s">
        <v>281</v>
      </c>
      <c r="FF753" s="1">
        <v>46151.550208333334</v>
      </c>
      <c r="FG753">
        <v>0.32</v>
      </c>
      <c r="FH753">
        <v>0</v>
      </c>
      <c r="FI753">
        <v>2</v>
      </c>
      <c r="FM753" t="s">
        <v>17949</v>
      </c>
    </row>
    <row r="754" spans="1:169" x14ac:dyDescent="0.3">
      <c r="A754">
        <v>0</v>
      </c>
      <c r="B754" t="s">
        <v>17916</v>
      </c>
      <c r="C754" t="s">
        <v>17916</v>
      </c>
      <c r="E754" t="s">
        <v>17918</v>
      </c>
      <c r="F754">
        <v>46158.5</v>
      </c>
      <c r="G754">
        <v>2026</v>
      </c>
      <c r="H754">
        <v>5</v>
      </c>
      <c r="I754">
        <v>16</v>
      </c>
      <c r="J754" t="s">
        <v>17919</v>
      </c>
      <c r="O754" t="s">
        <v>21542</v>
      </c>
      <c r="P754">
        <v>2026</v>
      </c>
      <c r="Q754">
        <v>5</v>
      </c>
      <c r="R754">
        <v>10</v>
      </c>
      <c r="S754" t="s">
        <v>27777</v>
      </c>
      <c r="T754" t="s">
        <v>27778</v>
      </c>
      <c r="Y754" t="s">
        <v>17916</v>
      </c>
      <c r="AB754" t="s">
        <v>251</v>
      </c>
      <c r="AC754" t="s">
        <v>17924</v>
      </c>
      <c r="AD754">
        <v>1000008218846</v>
      </c>
      <c r="AG754" t="s">
        <v>27779</v>
      </c>
      <c r="AI754" t="s">
        <v>27780</v>
      </c>
      <c r="AJ754" t="s">
        <v>27781</v>
      </c>
      <c r="AK754" t="s">
        <v>693</v>
      </c>
      <c r="AM754" t="s">
        <v>27782</v>
      </c>
      <c r="AN754" t="s">
        <v>27780</v>
      </c>
      <c r="AO754" t="s">
        <v>693</v>
      </c>
      <c r="AR754" t="s">
        <v>27782</v>
      </c>
      <c r="AT754" t="s">
        <v>27783</v>
      </c>
      <c r="AU754" t="s">
        <v>27784</v>
      </c>
      <c r="AV754" t="s">
        <v>27785</v>
      </c>
      <c r="AW754" t="s">
        <v>230</v>
      </c>
      <c r="AX754" t="s">
        <v>230</v>
      </c>
      <c r="AY754" t="s">
        <v>380</v>
      </c>
      <c r="AZ754" t="s">
        <v>380</v>
      </c>
      <c r="BA754" t="s">
        <v>255</v>
      </c>
      <c r="BB754" s="1">
        <v>46152.76153935185</v>
      </c>
      <c r="BC754">
        <v>2026</v>
      </c>
      <c r="BD754">
        <v>5</v>
      </c>
      <c r="BE754">
        <v>10</v>
      </c>
      <c r="BF754" t="s">
        <v>17934</v>
      </c>
      <c r="BG754" t="s">
        <v>18130</v>
      </c>
      <c r="BH754" t="s">
        <v>17936</v>
      </c>
      <c r="BJ754" t="s">
        <v>27786</v>
      </c>
      <c r="BL754" t="s">
        <v>300</v>
      </c>
      <c r="BM754" t="s">
        <v>23165</v>
      </c>
      <c r="BN754" t="s">
        <v>3306</v>
      </c>
      <c r="BO754" t="s">
        <v>23166</v>
      </c>
      <c r="BP754" t="s">
        <v>2494</v>
      </c>
      <c r="BQ754" t="s">
        <v>27751</v>
      </c>
      <c r="BR754" t="s">
        <v>2491</v>
      </c>
      <c r="BS754" t="s">
        <v>21542</v>
      </c>
      <c r="BT754">
        <v>2026</v>
      </c>
      <c r="BU754">
        <v>5</v>
      </c>
      <c r="BV754">
        <v>10</v>
      </c>
      <c r="BY754" t="s">
        <v>693</v>
      </c>
      <c r="BZ754" t="s">
        <v>17943</v>
      </c>
      <c r="CA754" s="1">
        <v>46152.761111111111</v>
      </c>
      <c r="CB754" s="2">
        <v>46153</v>
      </c>
      <c r="CE754" t="s">
        <v>2810</v>
      </c>
      <c r="CY754" s="1"/>
      <c r="DQ754" t="s">
        <v>17918</v>
      </c>
      <c r="DS754" t="s">
        <v>693</v>
      </c>
      <c r="EP754" t="s">
        <v>19813</v>
      </c>
      <c r="EQ754" t="s">
        <v>255</v>
      </c>
      <c r="ER754" t="s">
        <v>17945</v>
      </c>
      <c r="ES754" t="s">
        <v>281</v>
      </c>
      <c r="ET754" t="s">
        <v>27740</v>
      </c>
      <c r="EU754" t="s">
        <v>17962</v>
      </c>
      <c r="EZ754" t="s">
        <v>270</v>
      </c>
      <c r="FB754" t="s">
        <v>281</v>
      </c>
      <c r="FD754" t="s">
        <v>17948</v>
      </c>
      <c r="FE754" t="s">
        <v>281</v>
      </c>
      <c r="FF754" s="1">
        <v>46152.800115740742</v>
      </c>
      <c r="FG754">
        <v>0.93</v>
      </c>
      <c r="FH754">
        <v>0</v>
      </c>
      <c r="FI754">
        <v>1</v>
      </c>
      <c r="FM754" t="s">
        <v>17949</v>
      </c>
    </row>
    <row r="755" spans="1:169" x14ac:dyDescent="0.3">
      <c r="A755">
        <v>0</v>
      </c>
      <c r="B755" t="s">
        <v>17916</v>
      </c>
      <c r="C755" t="s">
        <v>17916</v>
      </c>
      <c r="E755" t="s">
        <v>17918</v>
      </c>
      <c r="F755">
        <v>46158.291666666664</v>
      </c>
      <c r="G755">
        <v>2026</v>
      </c>
      <c r="H755">
        <v>5</v>
      </c>
      <c r="I755">
        <v>16</v>
      </c>
      <c r="J755" t="s">
        <v>17963</v>
      </c>
      <c r="O755" t="s">
        <v>17920</v>
      </c>
      <c r="P755">
        <v>2026</v>
      </c>
      <c r="Q755">
        <v>5</v>
      </c>
      <c r="R755">
        <v>11</v>
      </c>
      <c r="S755" t="s">
        <v>27787</v>
      </c>
      <c r="T755" t="s">
        <v>27788</v>
      </c>
      <c r="V755" t="s">
        <v>17923</v>
      </c>
      <c r="Y755" t="s">
        <v>17916</v>
      </c>
      <c r="AB755" t="s">
        <v>251</v>
      </c>
      <c r="AC755" t="s">
        <v>17924</v>
      </c>
      <c r="AD755">
        <v>1000008219983</v>
      </c>
      <c r="AI755" t="s">
        <v>27789</v>
      </c>
      <c r="AJ755" t="s">
        <v>27790</v>
      </c>
      <c r="AK755" t="s">
        <v>693</v>
      </c>
      <c r="AN755" t="s">
        <v>27789</v>
      </c>
      <c r="AO755" t="s">
        <v>693</v>
      </c>
      <c r="AT755" t="s">
        <v>27791</v>
      </c>
      <c r="AU755" t="s">
        <v>27792</v>
      </c>
      <c r="AV755" t="s">
        <v>27793</v>
      </c>
      <c r="AW755" t="s">
        <v>230</v>
      </c>
      <c r="AX755" t="s">
        <v>230</v>
      </c>
      <c r="AY755" t="s">
        <v>380</v>
      </c>
      <c r="AZ755" t="s">
        <v>380</v>
      </c>
      <c r="BA755" t="s">
        <v>255</v>
      </c>
      <c r="BB755" s="1">
        <v>46153.520509259259</v>
      </c>
      <c r="BC755">
        <v>2026</v>
      </c>
      <c r="BD755">
        <v>5</v>
      </c>
      <c r="BE755">
        <v>11</v>
      </c>
      <c r="BF755" t="s">
        <v>17934</v>
      </c>
      <c r="BG755" t="s">
        <v>18130</v>
      </c>
      <c r="BH755" t="s">
        <v>17936</v>
      </c>
      <c r="BJ755" t="s">
        <v>27794</v>
      </c>
      <c r="BL755" t="s">
        <v>300</v>
      </c>
      <c r="BM755" t="s">
        <v>23165</v>
      </c>
      <c r="BN755" t="s">
        <v>3306</v>
      </c>
      <c r="BO755" t="s">
        <v>23166</v>
      </c>
      <c r="BP755" t="s">
        <v>3633</v>
      </c>
      <c r="BQ755" t="s">
        <v>27795</v>
      </c>
      <c r="BR755" t="s">
        <v>27796</v>
      </c>
      <c r="BS755" t="s">
        <v>17920</v>
      </c>
      <c r="BT755">
        <v>2026</v>
      </c>
      <c r="BU755">
        <v>5</v>
      </c>
      <c r="BV755">
        <v>11</v>
      </c>
      <c r="BY755" t="s">
        <v>693</v>
      </c>
      <c r="BZ755" t="s">
        <v>17943</v>
      </c>
      <c r="CA755" s="1">
        <v>46153.520138888889</v>
      </c>
      <c r="CB755" s="2">
        <v>46154</v>
      </c>
      <c r="CE755" t="s">
        <v>2810</v>
      </c>
      <c r="CY755" s="1"/>
      <c r="DQ755" t="s">
        <v>17918</v>
      </c>
      <c r="DS755" t="s">
        <v>693</v>
      </c>
      <c r="EP755" t="s">
        <v>19813</v>
      </c>
      <c r="EQ755" t="s">
        <v>255</v>
      </c>
      <c r="ER755" t="s">
        <v>17945</v>
      </c>
      <c r="ES755" t="s">
        <v>281</v>
      </c>
      <c r="ET755" t="s">
        <v>27740</v>
      </c>
      <c r="EU755" t="s">
        <v>17947</v>
      </c>
      <c r="EZ755" t="s">
        <v>270</v>
      </c>
      <c r="FB755" t="s">
        <v>281</v>
      </c>
      <c r="FD755" t="s">
        <v>17948</v>
      </c>
      <c r="FE755" t="s">
        <v>281</v>
      </c>
      <c r="FF755" s="1">
        <v>46153.675046296295</v>
      </c>
      <c r="FG755">
        <v>3.71</v>
      </c>
      <c r="FH755">
        <v>0</v>
      </c>
      <c r="FI755">
        <v>2</v>
      </c>
      <c r="FM755" t="s">
        <v>17949</v>
      </c>
    </row>
    <row r="756" spans="1:169" x14ac:dyDescent="0.3">
      <c r="A756">
        <v>0</v>
      </c>
      <c r="B756" t="s">
        <v>17916</v>
      </c>
      <c r="C756" t="s">
        <v>17916</v>
      </c>
      <c r="E756" t="s">
        <v>17918</v>
      </c>
      <c r="F756">
        <v>46159.291666666664</v>
      </c>
      <c r="G756">
        <v>2026</v>
      </c>
      <c r="H756">
        <v>5</v>
      </c>
      <c r="I756">
        <v>17</v>
      </c>
      <c r="J756" t="s">
        <v>17963</v>
      </c>
      <c r="O756" t="s">
        <v>17920</v>
      </c>
      <c r="P756">
        <v>2026</v>
      </c>
      <c r="Q756">
        <v>5</v>
      </c>
      <c r="R756">
        <v>11</v>
      </c>
      <c r="S756" t="s">
        <v>27797</v>
      </c>
      <c r="T756" t="s">
        <v>27798</v>
      </c>
      <c r="V756" t="s">
        <v>17923</v>
      </c>
      <c r="Y756" t="s">
        <v>17916</v>
      </c>
      <c r="AB756" t="s">
        <v>251</v>
      </c>
      <c r="AC756" t="s">
        <v>18065</v>
      </c>
      <c r="AD756">
        <v>1000008220802</v>
      </c>
      <c r="AG756" t="s">
        <v>27799</v>
      </c>
      <c r="AH756" t="s">
        <v>27800</v>
      </c>
      <c r="AI756" t="s">
        <v>27801</v>
      </c>
      <c r="AJ756" t="s">
        <v>27802</v>
      </c>
      <c r="AK756" t="s">
        <v>693</v>
      </c>
      <c r="AL756" t="s">
        <v>27799</v>
      </c>
      <c r="AM756" t="s">
        <v>27803</v>
      </c>
      <c r="AN756" t="s">
        <v>27801</v>
      </c>
      <c r="AO756" t="s">
        <v>693</v>
      </c>
      <c r="AP756" t="s">
        <v>27804</v>
      </c>
      <c r="AR756" t="s">
        <v>27803</v>
      </c>
      <c r="AS756" t="s">
        <v>27804</v>
      </c>
      <c r="AT756" t="s">
        <v>27805</v>
      </c>
      <c r="AU756" t="s">
        <v>27806</v>
      </c>
      <c r="AV756" t="s">
        <v>27807</v>
      </c>
      <c r="AW756" t="s">
        <v>230</v>
      </c>
      <c r="AX756" t="s">
        <v>230</v>
      </c>
      <c r="AY756" t="s">
        <v>380</v>
      </c>
      <c r="AZ756" t="s">
        <v>380</v>
      </c>
      <c r="BA756" t="s">
        <v>18076</v>
      </c>
      <c r="BB756" s="1">
        <v>46153.654907407406</v>
      </c>
      <c r="BC756">
        <v>2026</v>
      </c>
      <c r="BD756">
        <v>5</v>
      </c>
      <c r="BE756">
        <v>11</v>
      </c>
      <c r="BF756" t="s">
        <v>18077</v>
      </c>
      <c r="BG756" t="s">
        <v>18130</v>
      </c>
      <c r="BH756" t="s">
        <v>17936</v>
      </c>
      <c r="BJ756" t="s">
        <v>27808</v>
      </c>
      <c r="BL756" t="s">
        <v>300</v>
      </c>
      <c r="BM756" t="s">
        <v>23165</v>
      </c>
      <c r="BN756" t="s">
        <v>3306</v>
      </c>
      <c r="BO756" t="s">
        <v>23166</v>
      </c>
      <c r="BP756" t="s">
        <v>3631</v>
      </c>
      <c r="BQ756" t="s">
        <v>27809</v>
      </c>
      <c r="BR756" t="s">
        <v>27810</v>
      </c>
      <c r="BS756" t="s">
        <v>17920</v>
      </c>
      <c r="BT756">
        <v>2026</v>
      </c>
      <c r="BU756">
        <v>5</v>
      </c>
      <c r="BV756">
        <v>11</v>
      </c>
      <c r="BY756" t="s">
        <v>304</v>
      </c>
      <c r="BZ756" t="s">
        <v>18083</v>
      </c>
      <c r="CA756" s="1">
        <v>46153.654861111114</v>
      </c>
      <c r="CB756" s="2">
        <v>46154</v>
      </c>
      <c r="CE756" t="s">
        <v>2810</v>
      </c>
      <c r="CY756" s="1"/>
      <c r="DQ756" t="s">
        <v>17918</v>
      </c>
      <c r="DR756" t="s">
        <v>693</v>
      </c>
      <c r="DS756" t="s">
        <v>693</v>
      </c>
      <c r="DT756" t="s">
        <v>693</v>
      </c>
      <c r="DV756" t="s">
        <v>693</v>
      </c>
      <c r="EA756" t="s">
        <v>693</v>
      </c>
      <c r="EB756" t="s">
        <v>693</v>
      </c>
      <c r="EP756" t="s">
        <v>19813</v>
      </c>
      <c r="EQ756" t="s">
        <v>18084</v>
      </c>
      <c r="ES756" t="s">
        <v>281</v>
      </c>
      <c r="ET756" t="s">
        <v>27740</v>
      </c>
      <c r="EU756" t="s">
        <v>17947</v>
      </c>
      <c r="EZ756" t="s">
        <v>270</v>
      </c>
      <c r="FB756" t="s">
        <v>281</v>
      </c>
      <c r="FD756" t="s">
        <v>18087</v>
      </c>
      <c r="FE756" t="s">
        <v>281</v>
      </c>
      <c r="FF756" s="1">
        <v>46153.675046296295</v>
      </c>
      <c r="FG756">
        <v>0.48</v>
      </c>
      <c r="FH756">
        <v>0</v>
      </c>
      <c r="FI756">
        <v>2</v>
      </c>
      <c r="FM756" t="s">
        <v>17949</v>
      </c>
    </row>
    <row r="757" spans="1:169" x14ac:dyDescent="0.3">
      <c r="A757">
        <v>0</v>
      </c>
      <c r="B757" t="s">
        <v>17916</v>
      </c>
      <c r="C757" t="s">
        <v>17916</v>
      </c>
      <c r="E757" t="s">
        <v>17918</v>
      </c>
      <c r="F757">
        <v>46157.291666666664</v>
      </c>
      <c r="G757">
        <v>2026</v>
      </c>
      <c r="H757">
        <v>5</v>
      </c>
      <c r="I757">
        <v>15</v>
      </c>
      <c r="J757" t="s">
        <v>17963</v>
      </c>
      <c r="O757" t="s">
        <v>18230</v>
      </c>
      <c r="P757">
        <v>2026</v>
      </c>
      <c r="Q757">
        <v>5</v>
      </c>
      <c r="R757">
        <v>12</v>
      </c>
      <c r="S757" t="s">
        <v>27811</v>
      </c>
      <c r="T757" t="s">
        <v>27812</v>
      </c>
      <c r="Y757" t="s">
        <v>17916</v>
      </c>
      <c r="AB757" t="s">
        <v>251</v>
      </c>
      <c r="AC757" t="s">
        <v>17924</v>
      </c>
      <c r="AD757">
        <v>1000008222386</v>
      </c>
      <c r="AG757" t="s">
        <v>27813</v>
      </c>
      <c r="AI757" t="s">
        <v>27814</v>
      </c>
      <c r="AJ757" t="s">
        <v>27815</v>
      </c>
      <c r="AK757" t="s">
        <v>693</v>
      </c>
      <c r="AM757" t="s">
        <v>18071</v>
      </c>
      <c r="AN757" t="s">
        <v>27814</v>
      </c>
      <c r="AO757" t="s">
        <v>693</v>
      </c>
      <c r="AR757" t="s">
        <v>18071</v>
      </c>
      <c r="AT757" t="s">
        <v>27816</v>
      </c>
      <c r="AU757" t="s">
        <v>27817</v>
      </c>
      <c r="AV757" t="s">
        <v>27818</v>
      </c>
      <c r="AW757" t="s">
        <v>230</v>
      </c>
      <c r="AX757" t="s">
        <v>230</v>
      </c>
      <c r="AY757" t="s">
        <v>380</v>
      </c>
      <c r="AZ757" t="s">
        <v>380</v>
      </c>
      <c r="BA757" t="s">
        <v>255</v>
      </c>
      <c r="BB757" s="1">
        <v>46154.434988425928</v>
      </c>
      <c r="BC757">
        <v>2026</v>
      </c>
      <c r="BD757">
        <v>5</v>
      </c>
      <c r="BE757">
        <v>12</v>
      </c>
      <c r="BF757" t="s">
        <v>18100</v>
      </c>
      <c r="BG757" t="s">
        <v>18130</v>
      </c>
      <c r="BH757" t="s">
        <v>17936</v>
      </c>
      <c r="BJ757" t="s">
        <v>27819</v>
      </c>
      <c r="BL757" t="s">
        <v>300</v>
      </c>
      <c r="BM757" t="s">
        <v>23165</v>
      </c>
      <c r="BN757" t="s">
        <v>3306</v>
      </c>
      <c r="BO757" t="s">
        <v>23166</v>
      </c>
      <c r="BP757" t="s">
        <v>3636</v>
      </c>
      <c r="BQ757" t="s">
        <v>27751</v>
      </c>
      <c r="BR757" t="s">
        <v>27820</v>
      </c>
      <c r="BS757" t="s">
        <v>18230</v>
      </c>
      <c r="BT757">
        <v>2026</v>
      </c>
      <c r="BU757">
        <v>5</v>
      </c>
      <c r="BV757">
        <v>12</v>
      </c>
      <c r="BY757" t="s">
        <v>693</v>
      </c>
      <c r="BZ757" t="s">
        <v>17943</v>
      </c>
      <c r="CA757" s="1">
        <v>46154.43472222222</v>
      </c>
      <c r="CB757" s="2">
        <v>46154</v>
      </c>
      <c r="CE757" t="s">
        <v>2810</v>
      </c>
      <c r="CY757" s="1"/>
      <c r="DQ757" t="s">
        <v>17918</v>
      </c>
      <c r="DS757" t="s">
        <v>693</v>
      </c>
      <c r="EP757" t="s">
        <v>19813</v>
      </c>
      <c r="EQ757" t="s">
        <v>255</v>
      </c>
      <c r="ER757" t="s">
        <v>17945</v>
      </c>
      <c r="ES757" t="s">
        <v>281</v>
      </c>
      <c r="ET757" t="s">
        <v>27740</v>
      </c>
      <c r="EU757" t="s">
        <v>17962</v>
      </c>
      <c r="EZ757" t="s">
        <v>270</v>
      </c>
      <c r="FB757" t="s">
        <v>281</v>
      </c>
      <c r="FD757" t="s">
        <v>17948</v>
      </c>
      <c r="FE757" t="s">
        <v>281</v>
      </c>
      <c r="FF757" s="1">
        <v>46155.591793981483</v>
      </c>
      <c r="FG757">
        <v>27.76</v>
      </c>
      <c r="FH757">
        <v>1</v>
      </c>
      <c r="FI757">
        <v>1</v>
      </c>
      <c r="FM757" t="s">
        <v>17949</v>
      </c>
    </row>
    <row r="758" spans="1:169" x14ac:dyDescent="0.3">
      <c r="A758">
        <v>0</v>
      </c>
      <c r="B758" t="s">
        <v>17916</v>
      </c>
      <c r="C758" t="s">
        <v>17916</v>
      </c>
      <c r="E758" t="s">
        <v>17918</v>
      </c>
      <c r="F758">
        <v>46157.5</v>
      </c>
      <c r="G758">
        <v>2026</v>
      </c>
      <c r="H758">
        <v>5</v>
      </c>
      <c r="I758">
        <v>15</v>
      </c>
      <c r="O758" t="s">
        <v>18230</v>
      </c>
      <c r="P758">
        <v>2026</v>
      </c>
      <c r="Q758">
        <v>5</v>
      </c>
      <c r="R758">
        <v>12</v>
      </c>
      <c r="S758" t="s">
        <v>27821</v>
      </c>
      <c r="T758" t="s">
        <v>27822</v>
      </c>
      <c r="Y758" t="s">
        <v>17916</v>
      </c>
      <c r="AB758" t="s">
        <v>251</v>
      </c>
      <c r="AC758" t="s">
        <v>18065</v>
      </c>
      <c r="AD758">
        <v>1000008222426</v>
      </c>
      <c r="AG758" t="s">
        <v>27823</v>
      </c>
      <c r="AH758" t="s">
        <v>27824</v>
      </c>
      <c r="AI758" t="s">
        <v>27825</v>
      </c>
      <c r="AJ758" t="s">
        <v>27826</v>
      </c>
      <c r="AK758" t="s">
        <v>693</v>
      </c>
      <c r="AL758" t="s">
        <v>27823</v>
      </c>
      <c r="AM758" t="s">
        <v>27827</v>
      </c>
      <c r="AN758" t="s">
        <v>27825</v>
      </c>
      <c r="AO758" t="s">
        <v>693</v>
      </c>
      <c r="AP758" t="s">
        <v>27827</v>
      </c>
      <c r="AR758" t="s">
        <v>27827</v>
      </c>
      <c r="AS758" t="s">
        <v>27827</v>
      </c>
      <c r="AT758" t="s">
        <v>27828</v>
      </c>
      <c r="AU758" t="s">
        <v>27829</v>
      </c>
      <c r="AV758" t="s">
        <v>27830</v>
      </c>
      <c r="AW758" t="s">
        <v>230</v>
      </c>
      <c r="AX758" t="s">
        <v>230</v>
      </c>
      <c r="AY758" t="s">
        <v>380</v>
      </c>
      <c r="AZ758" t="s">
        <v>380</v>
      </c>
      <c r="BA758" t="s">
        <v>18076</v>
      </c>
      <c r="BB758" s="1">
        <v>46154.43681712963</v>
      </c>
      <c r="BC758">
        <v>2026</v>
      </c>
      <c r="BD758">
        <v>5</v>
      </c>
      <c r="BE758">
        <v>12</v>
      </c>
      <c r="BF758" t="s">
        <v>18129</v>
      </c>
      <c r="BG758" t="s">
        <v>18130</v>
      </c>
      <c r="BH758" t="s">
        <v>17936</v>
      </c>
      <c r="BJ758" t="s">
        <v>27831</v>
      </c>
      <c r="BL758" t="s">
        <v>300</v>
      </c>
      <c r="BM758" t="s">
        <v>23165</v>
      </c>
      <c r="BN758" t="s">
        <v>3306</v>
      </c>
      <c r="BO758" t="s">
        <v>23166</v>
      </c>
      <c r="BP758" t="s">
        <v>474</v>
      </c>
      <c r="BQ758" t="s">
        <v>27763</v>
      </c>
      <c r="BR758" t="s">
        <v>3653</v>
      </c>
      <c r="BS758" t="s">
        <v>18230</v>
      </c>
      <c r="BT758">
        <v>2026</v>
      </c>
      <c r="BU758">
        <v>5</v>
      </c>
      <c r="BV758">
        <v>12</v>
      </c>
      <c r="BY758" t="s">
        <v>386</v>
      </c>
      <c r="BZ758" t="s">
        <v>18083</v>
      </c>
      <c r="CA758" s="1">
        <v>46154.436805555553</v>
      </c>
      <c r="CB758" s="2">
        <v>46154</v>
      </c>
      <c r="CE758" t="s">
        <v>2810</v>
      </c>
      <c r="CY758" s="1"/>
      <c r="DQ758" t="s">
        <v>17918</v>
      </c>
      <c r="DR758" t="s">
        <v>693</v>
      </c>
      <c r="DS758" t="s">
        <v>693</v>
      </c>
      <c r="DT758" t="s">
        <v>693</v>
      </c>
      <c r="DV758" t="s">
        <v>693</v>
      </c>
      <c r="EA758" t="s">
        <v>693</v>
      </c>
      <c r="EB758" t="s">
        <v>693</v>
      </c>
      <c r="EP758" t="s">
        <v>19813</v>
      </c>
      <c r="EQ758" t="s">
        <v>18084</v>
      </c>
      <c r="ES758" t="s">
        <v>281</v>
      </c>
      <c r="ET758" t="s">
        <v>27740</v>
      </c>
      <c r="EU758" t="s">
        <v>17962</v>
      </c>
      <c r="EZ758" t="s">
        <v>270</v>
      </c>
      <c r="FB758" t="s">
        <v>281</v>
      </c>
      <c r="FD758" t="s">
        <v>18133</v>
      </c>
      <c r="FE758" t="s">
        <v>281</v>
      </c>
      <c r="FF758" s="1">
        <v>46154.466805555552</v>
      </c>
      <c r="FG758">
        <v>0.72</v>
      </c>
      <c r="FH758">
        <v>0</v>
      </c>
      <c r="FI758">
        <v>1</v>
      </c>
      <c r="FM758" t="s">
        <v>17949</v>
      </c>
    </row>
    <row r="759" spans="1:169" x14ac:dyDescent="0.3">
      <c r="A759">
        <v>0</v>
      </c>
      <c r="B759" t="s">
        <v>17916</v>
      </c>
      <c r="C759" t="s">
        <v>17916</v>
      </c>
      <c r="E759" t="s">
        <v>17918</v>
      </c>
      <c r="F759">
        <v>46158.291666666664</v>
      </c>
      <c r="G759">
        <v>2026</v>
      </c>
      <c r="H759">
        <v>5</v>
      </c>
      <c r="I759">
        <v>16</v>
      </c>
      <c r="J759" t="s">
        <v>17963</v>
      </c>
      <c r="O759" t="s">
        <v>18230</v>
      </c>
      <c r="P759">
        <v>2026</v>
      </c>
      <c r="Q759">
        <v>5</v>
      </c>
      <c r="R759">
        <v>12</v>
      </c>
      <c r="S759" t="s">
        <v>27832</v>
      </c>
      <c r="T759" t="s">
        <v>27833</v>
      </c>
      <c r="V759" t="s">
        <v>17923</v>
      </c>
      <c r="Y759" t="s">
        <v>17916</v>
      </c>
      <c r="AB759" t="s">
        <v>251</v>
      </c>
      <c r="AC759" t="s">
        <v>17924</v>
      </c>
      <c r="AD759">
        <v>1000008222673</v>
      </c>
      <c r="AG759" t="s">
        <v>27834</v>
      </c>
      <c r="AI759" t="s">
        <v>27835</v>
      </c>
      <c r="AJ759" t="s">
        <v>27836</v>
      </c>
      <c r="AK759" t="s">
        <v>693</v>
      </c>
      <c r="AN759" t="s">
        <v>27835</v>
      </c>
      <c r="AO759" t="s">
        <v>693</v>
      </c>
      <c r="AT759" t="s">
        <v>27837</v>
      </c>
      <c r="AU759" t="s">
        <v>27838</v>
      </c>
      <c r="AV759" t="s">
        <v>27839</v>
      </c>
      <c r="AW759" t="s">
        <v>230</v>
      </c>
      <c r="AX759" t="s">
        <v>230</v>
      </c>
      <c r="AY759" t="s">
        <v>380</v>
      </c>
      <c r="AZ759" t="s">
        <v>380</v>
      </c>
      <c r="BA759" t="s">
        <v>255</v>
      </c>
      <c r="BB759" s="1">
        <v>46154.46565972222</v>
      </c>
      <c r="BC759">
        <v>2026</v>
      </c>
      <c r="BD759">
        <v>5</v>
      </c>
      <c r="BE759">
        <v>12</v>
      </c>
      <c r="BF759" t="s">
        <v>18338</v>
      </c>
      <c r="BG759" t="s">
        <v>18130</v>
      </c>
      <c r="BH759" t="s">
        <v>17936</v>
      </c>
      <c r="BJ759" t="s">
        <v>27840</v>
      </c>
      <c r="BL759" t="s">
        <v>300</v>
      </c>
      <c r="BM759" t="s">
        <v>23165</v>
      </c>
      <c r="BN759" t="s">
        <v>3306</v>
      </c>
      <c r="BO759" t="s">
        <v>23166</v>
      </c>
      <c r="BP759" t="s">
        <v>911</v>
      </c>
      <c r="BQ759" t="s">
        <v>27841</v>
      </c>
      <c r="BR759" t="s">
        <v>27842</v>
      </c>
      <c r="BS759" t="s">
        <v>18230</v>
      </c>
      <c r="BT759">
        <v>2026</v>
      </c>
      <c r="BU759">
        <v>5</v>
      </c>
      <c r="BV759">
        <v>12</v>
      </c>
      <c r="BY759" t="s">
        <v>693</v>
      </c>
      <c r="BZ759" t="s">
        <v>17943</v>
      </c>
      <c r="CA759" s="1">
        <v>46154.465277777781</v>
      </c>
      <c r="CB759" s="2">
        <v>46154</v>
      </c>
      <c r="CE759" t="s">
        <v>2810</v>
      </c>
      <c r="CY759" s="1"/>
      <c r="DQ759" t="s">
        <v>17918</v>
      </c>
      <c r="DS759" t="s">
        <v>693</v>
      </c>
      <c r="EP759" t="s">
        <v>19813</v>
      </c>
      <c r="EQ759" t="s">
        <v>255</v>
      </c>
      <c r="ER759" t="s">
        <v>17945</v>
      </c>
      <c r="ES759" t="s">
        <v>281</v>
      </c>
      <c r="ET759" t="s">
        <v>27740</v>
      </c>
      <c r="EU759" t="s">
        <v>17947</v>
      </c>
      <c r="EZ759" t="s">
        <v>270</v>
      </c>
      <c r="FB759" t="s">
        <v>281</v>
      </c>
      <c r="FD759" t="s">
        <v>17948</v>
      </c>
      <c r="FE759" t="s">
        <v>281</v>
      </c>
      <c r="FF759" s="1">
        <v>46154.508831018517</v>
      </c>
      <c r="FG759">
        <v>1.04</v>
      </c>
      <c r="FH759">
        <v>0</v>
      </c>
      <c r="FI759">
        <v>1</v>
      </c>
      <c r="FM759" t="s">
        <v>17949</v>
      </c>
    </row>
    <row r="760" spans="1:169" x14ac:dyDescent="0.3">
      <c r="A760">
        <v>0</v>
      </c>
      <c r="B760" t="s">
        <v>17916</v>
      </c>
      <c r="C760" t="s">
        <v>17916</v>
      </c>
      <c r="E760" t="s">
        <v>17918</v>
      </c>
      <c r="F760">
        <v>46157.291666666664</v>
      </c>
      <c r="G760">
        <v>2026</v>
      </c>
      <c r="H760">
        <v>5</v>
      </c>
      <c r="I760">
        <v>15</v>
      </c>
      <c r="J760" t="s">
        <v>17963</v>
      </c>
      <c r="O760" t="s">
        <v>18230</v>
      </c>
      <c r="P760">
        <v>2026</v>
      </c>
      <c r="Q760">
        <v>5</v>
      </c>
      <c r="R760">
        <v>12</v>
      </c>
      <c r="S760" t="s">
        <v>27843</v>
      </c>
      <c r="T760" t="s">
        <v>27844</v>
      </c>
      <c r="Y760" t="s">
        <v>17916</v>
      </c>
      <c r="AB760" t="s">
        <v>251</v>
      </c>
      <c r="AC760" t="s">
        <v>17924</v>
      </c>
      <c r="AD760">
        <v>1000008223607</v>
      </c>
      <c r="AG760" t="s">
        <v>27845</v>
      </c>
      <c r="AI760" t="s">
        <v>27846</v>
      </c>
      <c r="AJ760" t="s">
        <v>27847</v>
      </c>
      <c r="AK760" t="s">
        <v>693</v>
      </c>
      <c r="AM760" t="s">
        <v>18485</v>
      </c>
      <c r="AN760" t="s">
        <v>27846</v>
      </c>
      <c r="AO760" t="s">
        <v>693</v>
      </c>
      <c r="AP760" t="s">
        <v>18485</v>
      </c>
      <c r="AR760" t="s">
        <v>18485</v>
      </c>
      <c r="AS760" t="s">
        <v>18485</v>
      </c>
      <c r="AT760" t="s">
        <v>27848</v>
      </c>
      <c r="AU760" t="s">
        <v>27849</v>
      </c>
      <c r="AV760" t="s">
        <v>27850</v>
      </c>
      <c r="AW760" t="s">
        <v>230</v>
      </c>
      <c r="AX760" t="s">
        <v>230</v>
      </c>
      <c r="AY760" t="s">
        <v>232</v>
      </c>
      <c r="AZ760" t="s">
        <v>232</v>
      </c>
      <c r="BA760" t="s">
        <v>255</v>
      </c>
      <c r="BB760" s="1">
        <v>46154.600532407407</v>
      </c>
      <c r="BC760">
        <v>2026</v>
      </c>
      <c r="BD760">
        <v>5</v>
      </c>
      <c r="BE760">
        <v>12</v>
      </c>
      <c r="BF760" t="s">
        <v>17934</v>
      </c>
      <c r="BG760" t="s">
        <v>17935</v>
      </c>
      <c r="BH760" t="s">
        <v>17936</v>
      </c>
      <c r="BJ760" t="s">
        <v>27851</v>
      </c>
      <c r="BL760" t="s">
        <v>300</v>
      </c>
      <c r="BM760" t="s">
        <v>23165</v>
      </c>
      <c r="BN760" t="s">
        <v>3306</v>
      </c>
      <c r="BO760" t="s">
        <v>23166</v>
      </c>
      <c r="BP760" t="s">
        <v>3655</v>
      </c>
      <c r="BQ760" t="s">
        <v>27763</v>
      </c>
      <c r="BR760" t="s">
        <v>27852</v>
      </c>
      <c r="BS760" t="s">
        <v>18230</v>
      </c>
      <c r="BT760">
        <v>2026</v>
      </c>
      <c r="BU760">
        <v>5</v>
      </c>
      <c r="BV760">
        <v>12</v>
      </c>
      <c r="BY760" t="s">
        <v>693</v>
      </c>
      <c r="BZ760" t="s">
        <v>17943</v>
      </c>
      <c r="CA760" s="1">
        <v>46154.6</v>
      </c>
      <c r="CB760" s="2">
        <v>46155</v>
      </c>
      <c r="CE760" t="s">
        <v>2810</v>
      </c>
      <c r="CY760" s="1"/>
      <c r="DQ760" t="s">
        <v>17918</v>
      </c>
      <c r="DS760" t="s">
        <v>693</v>
      </c>
      <c r="EP760" t="s">
        <v>19813</v>
      </c>
      <c r="EQ760" t="s">
        <v>255</v>
      </c>
      <c r="ER760" t="s">
        <v>17945</v>
      </c>
      <c r="ES760" t="s">
        <v>281</v>
      </c>
      <c r="ET760" t="s">
        <v>27740</v>
      </c>
      <c r="EU760" t="s">
        <v>17962</v>
      </c>
      <c r="EZ760" t="s">
        <v>270</v>
      </c>
      <c r="FB760" t="s">
        <v>281</v>
      </c>
      <c r="FD760" t="s">
        <v>17948</v>
      </c>
      <c r="FE760" t="s">
        <v>281</v>
      </c>
      <c r="FF760" s="1">
        <v>46154.758368055554</v>
      </c>
      <c r="FG760">
        <v>3.79</v>
      </c>
      <c r="FH760">
        <v>0</v>
      </c>
      <c r="FI760">
        <v>1</v>
      </c>
      <c r="FM760" t="s">
        <v>17949</v>
      </c>
    </row>
    <row r="761" spans="1:169" x14ac:dyDescent="0.3">
      <c r="A761">
        <v>0</v>
      </c>
      <c r="B761" t="s">
        <v>17916</v>
      </c>
      <c r="C761" t="s">
        <v>17916</v>
      </c>
      <c r="E761" t="s">
        <v>17918</v>
      </c>
      <c r="F761">
        <v>46158.5</v>
      </c>
      <c r="G761">
        <v>2026</v>
      </c>
      <c r="H761">
        <v>5</v>
      </c>
      <c r="I761">
        <v>16</v>
      </c>
      <c r="J761" t="s">
        <v>17919</v>
      </c>
      <c r="O761" t="s">
        <v>18230</v>
      </c>
      <c r="P761">
        <v>2026</v>
      </c>
      <c r="Q761">
        <v>5</v>
      </c>
      <c r="R761">
        <v>12</v>
      </c>
      <c r="S761" t="s">
        <v>27853</v>
      </c>
      <c r="T761" t="s">
        <v>27854</v>
      </c>
      <c r="Y761" t="s">
        <v>17916</v>
      </c>
      <c r="AB761" t="s">
        <v>251</v>
      </c>
      <c r="AC761" t="s">
        <v>17924</v>
      </c>
      <c r="AD761">
        <v>1000008224309</v>
      </c>
      <c r="AI761" t="s">
        <v>27855</v>
      </c>
      <c r="AJ761" t="s">
        <v>27856</v>
      </c>
      <c r="AK761" t="s">
        <v>693</v>
      </c>
      <c r="AN761" t="s">
        <v>27855</v>
      </c>
      <c r="AO761" t="s">
        <v>693</v>
      </c>
      <c r="AT761" t="s">
        <v>27857</v>
      </c>
      <c r="AU761" t="s">
        <v>27858</v>
      </c>
      <c r="AV761" t="s">
        <v>27859</v>
      </c>
      <c r="AW761" t="s">
        <v>230</v>
      </c>
      <c r="AX761" t="s">
        <v>230</v>
      </c>
      <c r="AY761" t="s">
        <v>380</v>
      </c>
      <c r="AZ761" t="s">
        <v>380</v>
      </c>
      <c r="BA761" t="s">
        <v>255</v>
      </c>
      <c r="BB761" s="1">
        <v>46154.698530092595</v>
      </c>
      <c r="BC761">
        <v>2026</v>
      </c>
      <c r="BD761">
        <v>5</v>
      </c>
      <c r="BE761">
        <v>12</v>
      </c>
      <c r="BF761" t="s">
        <v>18675</v>
      </c>
      <c r="BG761" t="s">
        <v>18130</v>
      </c>
      <c r="BH761" t="s">
        <v>17936</v>
      </c>
      <c r="BJ761" t="s">
        <v>27860</v>
      </c>
      <c r="BL761" t="s">
        <v>300</v>
      </c>
      <c r="BM761" t="s">
        <v>23165</v>
      </c>
      <c r="BN761" t="s">
        <v>3306</v>
      </c>
      <c r="BO761" t="s">
        <v>23166</v>
      </c>
      <c r="BP761" t="s">
        <v>3466</v>
      </c>
      <c r="BQ761" t="s">
        <v>27861</v>
      </c>
      <c r="BR761" t="s">
        <v>27862</v>
      </c>
      <c r="BS761" t="s">
        <v>18230</v>
      </c>
      <c r="BT761">
        <v>2026</v>
      </c>
      <c r="BU761">
        <v>5</v>
      </c>
      <c r="BV761">
        <v>12</v>
      </c>
      <c r="BY761" t="s">
        <v>693</v>
      </c>
      <c r="BZ761" t="s">
        <v>17943</v>
      </c>
      <c r="CA761" s="1">
        <v>46154.697916666664</v>
      </c>
      <c r="CB761" s="2">
        <v>46155</v>
      </c>
      <c r="CE761" t="s">
        <v>2810</v>
      </c>
      <c r="CY761" s="1"/>
      <c r="DQ761" t="s">
        <v>17918</v>
      </c>
      <c r="DS761" t="s">
        <v>693</v>
      </c>
      <c r="EP761" t="s">
        <v>19813</v>
      </c>
      <c r="EQ761" t="s">
        <v>255</v>
      </c>
      <c r="ER761" t="s">
        <v>17945</v>
      </c>
      <c r="ES761" t="s">
        <v>281</v>
      </c>
      <c r="ET761" t="s">
        <v>27740</v>
      </c>
      <c r="EU761" t="s">
        <v>17962</v>
      </c>
      <c r="EZ761" t="s">
        <v>270</v>
      </c>
      <c r="FB761" t="s">
        <v>281</v>
      </c>
      <c r="FD761" t="s">
        <v>17948</v>
      </c>
      <c r="FE761" t="s">
        <v>281</v>
      </c>
      <c r="FF761" s="1">
        <v>46154.716747685183</v>
      </c>
      <c r="FG761">
        <v>0.44</v>
      </c>
      <c r="FH761">
        <v>0</v>
      </c>
      <c r="FI761">
        <v>1</v>
      </c>
      <c r="FM761" t="s">
        <v>17949</v>
      </c>
    </row>
    <row r="762" spans="1:169" x14ac:dyDescent="0.3">
      <c r="A762">
        <v>0</v>
      </c>
      <c r="B762" t="s">
        <v>17916</v>
      </c>
      <c r="C762" t="s">
        <v>17916</v>
      </c>
      <c r="E762" t="s">
        <v>17918</v>
      </c>
      <c r="F762">
        <v>46157.291666666664</v>
      </c>
      <c r="G762">
        <v>2026</v>
      </c>
      <c r="H762">
        <v>5</v>
      </c>
      <c r="I762">
        <v>15</v>
      </c>
      <c r="J762" t="s">
        <v>17963</v>
      </c>
      <c r="O762" t="s">
        <v>18000</v>
      </c>
      <c r="P762">
        <v>2026</v>
      </c>
      <c r="Q762">
        <v>5</v>
      </c>
      <c r="R762">
        <v>14</v>
      </c>
      <c r="S762" t="s">
        <v>27863</v>
      </c>
      <c r="T762" t="s">
        <v>27864</v>
      </c>
      <c r="Y762" t="s">
        <v>17916</v>
      </c>
      <c r="AB762" t="s">
        <v>251</v>
      </c>
      <c r="AC762" t="s">
        <v>18065</v>
      </c>
      <c r="AD762">
        <v>1000008228653</v>
      </c>
      <c r="AG762" t="s">
        <v>27865</v>
      </c>
      <c r="AH762" t="s">
        <v>27866</v>
      </c>
      <c r="AI762" t="s">
        <v>27867</v>
      </c>
      <c r="AJ762" t="s">
        <v>27868</v>
      </c>
      <c r="AK762" t="s">
        <v>693</v>
      </c>
      <c r="AL762" t="s">
        <v>27865</v>
      </c>
      <c r="AM762" t="s">
        <v>27869</v>
      </c>
      <c r="AN762" t="s">
        <v>27867</v>
      </c>
      <c r="AO762" t="s">
        <v>693</v>
      </c>
      <c r="AP762" t="s">
        <v>27869</v>
      </c>
      <c r="AR762" t="s">
        <v>27869</v>
      </c>
      <c r="AS762" t="s">
        <v>27869</v>
      </c>
      <c r="AT762" t="s">
        <v>27870</v>
      </c>
      <c r="AU762" t="s">
        <v>27871</v>
      </c>
      <c r="AV762" t="s">
        <v>27872</v>
      </c>
      <c r="AW762" t="s">
        <v>230</v>
      </c>
      <c r="AX762" t="s">
        <v>230</v>
      </c>
      <c r="AY762" t="s">
        <v>232</v>
      </c>
      <c r="AZ762" t="s">
        <v>232</v>
      </c>
      <c r="BA762" t="s">
        <v>18076</v>
      </c>
      <c r="BB762" s="1">
        <v>46156.444548611114</v>
      </c>
      <c r="BC762">
        <v>2026</v>
      </c>
      <c r="BD762">
        <v>5</v>
      </c>
      <c r="BE762">
        <v>14</v>
      </c>
      <c r="BF762" t="s">
        <v>18797</v>
      </c>
      <c r="BG762" t="s">
        <v>17935</v>
      </c>
      <c r="BH762" t="s">
        <v>17936</v>
      </c>
      <c r="BJ762" t="s">
        <v>27869</v>
      </c>
      <c r="BL762" t="s">
        <v>300</v>
      </c>
      <c r="BM762" t="s">
        <v>23165</v>
      </c>
      <c r="BN762" t="s">
        <v>3306</v>
      </c>
      <c r="BO762" t="s">
        <v>23166</v>
      </c>
      <c r="BP762" t="s">
        <v>2325</v>
      </c>
      <c r="BQ762" t="s">
        <v>27809</v>
      </c>
      <c r="BR762" t="s">
        <v>27873</v>
      </c>
      <c r="BS762" t="s">
        <v>18000</v>
      </c>
      <c r="BT762">
        <v>2026</v>
      </c>
      <c r="BU762">
        <v>5</v>
      </c>
      <c r="BV762">
        <v>14</v>
      </c>
      <c r="BY762" t="s">
        <v>386</v>
      </c>
      <c r="BZ762" t="s">
        <v>18083</v>
      </c>
      <c r="CA762" s="1">
        <v>46156.444444444445</v>
      </c>
      <c r="CB762" s="2">
        <v>46156</v>
      </c>
      <c r="CE762" t="s">
        <v>2810</v>
      </c>
      <c r="CY762" s="1"/>
      <c r="DQ762" t="s">
        <v>17918</v>
      </c>
      <c r="DR762" t="s">
        <v>693</v>
      </c>
      <c r="DS762" t="s">
        <v>693</v>
      </c>
      <c r="DT762" t="s">
        <v>693</v>
      </c>
      <c r="DV762" t="s">
        <v>693</v>
      </c>
      <c r="EA762" t="s">
        <v>693</v>
      </c>
      <c r="EB762" t="s">
        <v>693</v>
      </c>
      <c r="EP762" t="s">
        <v>19813</v>
      </c>
      <c r="EQ762" t="s">
        <v>18084</v>
      </c>
      <c r="ES762" t="s">
        <v>281</v>
      </c>
      <c r="ET762" t="s">
        <v>27740</v>
      </c>
      <c r="EU762" t="s">
        <v>17962</v>
      </c>
      <c r="EZ762" t="s">
        <v>270</v>
      </c>
      <c r="FB762" t="s">
        <v>281</v>
      </c>
      <c r="FD762" t="s">
        <v>18133</v>
      </c>
      <c r="FE762" t="s">
        <v>281</v>
      </c>
      <c r="FF762" s="1">
        <v>46156.675173611111</v>
      </c>
      <c r="FG762">
        <v>5.53</v>
      </c>
      <c r="FH762">
        <v>0</v>
      </c>
      <c r="FM762" t="s">
        <v>17949</v>
      </c>
    </row>
    <row r="763" spans="1:169" x14ac:dyDescent="0.3">
      <c r="A763">
        <v>0</v>
      </c>
      <c r="B763" t="s">
        <v>17916</v>
      </c>
      <c r="C763" t="s">
        <v>17916</v>
      </c>
      <c r="E763" t="s">
        <v>17918</v>
      </c>
      <c r="F763">
        <v>46157.291666666664</v>
      </c>
      <c r="G763">
        <v>2026</v>
      </c>
      <c r="H763">
        <v>5</v>
      </c>
      <c r="I763">
        <v>15</v>
      </c>
      <c r="J763" t="s">
        <v>17963</v>
      </c>
      <c r="O763" t="s">
        <v>18000</v>
      </c>
      <c r="P763">
        <v>2026</v>
      </c>
      <c r="Q763">
        <v>5</v>
      </c>
      <c r="R763">
        <v>14</v>
      </c>
      <c r="S763" t="s">
        <v>27874</v>
      </c>
      <c r="T763" t="s">
        <v>27875</v>
      </c>
      <c r="Y763" t="s">
        <v>17916</v>
      </c>
      <c r="AB763" t="s">
        <v>251</v>
      </c>
      <c r="AC763" t="s">
        <v>17924</v>
      </c>
      <c r="AD763">
        <v>1000008228734</v>
      </c>
      <c r="AI763" t="s">
        <v>27876</v>
      </c>
      <c r="AJ763" t="s">
        <v>27877</v>
      </c>
      <c r="AK763" t="s">
        <v>693</v>
      </c>
      <c r="AM763" t="s">
        <v>18071</v>
      </c>
      <c r="AN763" t="s">
        <v>27876</v>
      </c>
      <c r="AO763" t="s">
        <v>693</v>
      </c>
      <c r="AR763" t="s">
        <v>18071</v>
      </c>
      <c r="AT763" t="s">
        <v>27878</v>
      </c>
      <c r="AU763" t="s">
        <v>27879</v>
      </c>
      <c r="AV763" t="s">
        <v>27880</v>
      </c>
      <c r="AW763" t="s">
        <v>230</v>
      </c>
      <c r="AX763" t="s">
        <v>230</v>
      </c>
      <c r="AY763" t="s">
        <v>380</v>
      </c>
      <c r="AZ763" t="s">
        <v>380</v>
      </c>
      <c r="BA763" t="s">
        <v>255</v>
      </c>
      <c r="BB763" s="1">
        <v>46156.452696759261</v>
      </c>
      <c r="BC763">
        <v>2026</v>
      </c>
      <c r="BD763">
        <v>5</v>
      </c>
      <c r="BE763">
        <v>14</v>
      </c>
      <c r="BF763" t="s">
        <v>17934</v>
      </c>
      <c r="BG763" t="s">
        <v>18130</v>
      </c>
      <c r="BH763" t="s">
        <v>17936</v>
      </c>
      <c r="BJ763" t="s">
        <v>27881</v>
      </c>
      <c r="BL763" t="s">
        <v>300</v>
      </c>
      <c r="BM763" t="s">
        <v>23165</v>
      </c>
      <c r="BN763" t="s">
        <v>3306</v>
      </c>
      <c r="BO763" t="s">
        <v>23166</v>
      </c>
      <c r="BP763" t="s">
        <v>3673</v>
      </c>
      <c r="BQ763" t="s">
        <v>27775</v>
      </c>
      <c r="BR763" t="s">
        <v>27882</v>
      </c>
      <c r="BS763" t="s">
        <v>18000</v>
      </c>
      <c r="BT763">
        <v>2026</v>
      </c>
      <c r="BU763">
        <v>5</v>
      </c>
      <c r="BV763">
        <v>14</v>
      </c>
      <c r="BY763" t="s">
        <v>693</v>
      </c>
      <c r="BZ763" t="s">
        <v>17943</v>
      </c>
      <c r="CA763" s="1">
        <v>46156.45208333333</v>
      </c>
      <c r="CB763" s="2">
        <v>46156</v>
      </c>
      <c r="CE763" t="s">
        <v>2810</v>
      </c>
      <c r="CY763" s="1"/>
      <c r="DQ763" t="s">
        <v>17918</v>
      </c>
      <c r="DS763" t="s">
        <v>693</v>
      </c>
      <c r="EP763" t="s">
        <v>19813</v>
      </c>
      <c r="EQ763" t="s">
        <v>255</v>
      </c>
      <c r="ER763" t="s">
        <v>17945</v>
      </c>
      <c r="ES763" t="s">
        <v>281</v>
      </c>
      <c r="ET763" t="s">
        <v>27740</v>
      </c>
      <c r="EU763" t="s">
        <v>17962</v>
      </c>
      <c r="EZ763" t="s">
        <v>270</v>
      </c>
      <c r="FB763" t="s">
        <v>281</v>
      </c>
      <c r="FD763" t="s">
        <v>17948</v>
      </c>
      <c r="FE763" t="s">
        <v>281</v>
      </c>
      <c r="FF763" s="1">
        <v>46156.466979166667</v>
      </c>
      <c r="FG763">
        <v>0.34</v>
      </c>
      <c r="FH763">
        <v>0</v>
      </c>
      <c r="FM763" t="s">
        <v>17949</v>
      </c>
    </row>
    <row r="764" spans="1:169" x14ac:dyDescent="0.3">
      <c r="A764">
        <v>0</v>
      </c>
      <c r="B764" t="s">
        <v>17916</v>
      </c>
      <c r="C764" t="s">
        <v>17916</v>
      </c>
      <c r="E764" t="s">
        <v>17918</v>
      </c>
      <c r="F764">
        <v>46158.291666666664</v>
      </c>
      <c r="G764">
        <v>2026</v>
      </c>
      <c r="H764">
        <v>5</v>
      </c>
      <c r="I764">
        <v>16</v>
      </c>
      <c r="J764" t="s">
        <v>17963</v>
      </c>
      <c r="O764" t="s">
        <v>18000</v>
      </c>
      <c r="P764">
        <v>2026</v>
      </c>
      <c r="Q764">
        <v>5</v>
      </c>
      <c r="R764">
        <v>14</v>
      </c>
      <c r="S764" t="s">
        <v>27883</v>
      </c>
      <c r="T764" t="s">
        <v>27884</v>
      </c>
      <c r="Y764" t="s">
        <v>17916</v>
      </c>
      <c r="AB764" t="s">
        <v>251</v>
      </c>
      <c r="AC764" t="s">
        <v>17924</v>
      </c>
      <c r="AD764">
        <v>1000008228784</v>
      </c>
      <c r="AG764" t="s">
        <v>27885</v>
      </c>
      <c r="AI764" t="s">
        <v>27886</v>
      </c>
      <c r="AJ764" t="s">
        <v>27887</v>
      </c>
      <c r="AK764" t="s">
        <v>693</v>
      </c>
      <c r="AM764" t="s">
        <v>27888</v>
      </c>
      <c r="AN764" t="s">
        <v>27886</v>
      </c>
      <c r="AO764" t="s">
        <v>693</v>
      </c>
      <c r="AP764" t="s">
        <v>27888</v>
      </c>
      <c r="AR764" t="s">
        <v>27888</v>
      </c>
      <c r="AS764" t="s">
        <v>27888</v>
      </c>
      <c r="AT764" t="s">
        <v>27889</v>
      </c>
      <c r="AU764" t="s">
        <v>27890</v>
      </c>
      <c r="AV764" t="s">
        <v>27891</v>
      </c>
      <c r="AW764" t="s">
        <v>230</v>
      </c>
      <c r="AX764" t="s">
        <v>230</v>
      </c>
      <c r="AY764" t="s">
        <v>380</v>
      </c>
      <c r="AZ764" t="s">
        <v>380</v>
      </c>
      <c r="BA764" t="s">
        <v>255</v>
      </c>
      <c r="BB764" s="1">
        <v>46156.461087962962</v>
      </c>
      <c r="BC764">
        <v>2026</v>
      </c>
      <c r="BD764">
        <v>5</v>
      </c>
      <c r="BE764">
        <v>14</v>
      </c>
      <c r="BF764" t="s">
        <v>18010</v>
      </c>
      <c r="BG764" t="s">
        <v>18130</v>
      </c>
      <c r="BH764" t="s">
        <v>17936</v>
      </c>
      <c r="BJ764" t="s">
        <v>27888</v>
      </c>
      <c r="BL764" t="s">
        <v>300</v>
      </c>
      <c r="BM764" t="s">
        <v>23165</v>
      </c>
      <c r="BN764" t="s">
        <v>3306</v>
      </c>
      <c r="BO764" t="s">
        <v>23166</v>
      </c>
      <c r="BP764" t="s">
        <v>1639</v>
      </c>
      <c r="BQ764" t="s">
        <v>27892</v>
      </c>
      <c r="BR764" t="s">
        <v>27893</v>
      </c>
      <c r="BS764" t="s">
        <v>18000</v>
      </c>
      <c r="BT764">
        <v>2026</v>
      </c>
      <c r="BU764">
        <v>5</v>
      </c>
      <c r="BV764">
        <v>14</v>
      </c>
      <c r="BY764" t="s">
        <v>693</v>
      </c>
      <c r="BZ764" t="s">
        <v>17943</v>
      </c>
      <c r="CA764" s="1">
        <v>46156.460416666669</v>
      </c>
      <c r="CB764" s="2">
        <v>46156</v>
      </c>
      <c r="CE764" t="s">
        <v>2810</v>
      </c>
      <c r="CY764" s="1"/>
      <c r="DQ764" t="s">
        <v>17918</v>
      </c>
      <c r="DS764" t="s">
        <v>693</v>
      </c>
      <c r="EP764" t="s">
        <v>19813</v>
      </c>
      <c r="EQ764" t="s">
        <v>255</v>
      </c>
      <c r="ER764" t="s">
        <v>17945</v>
      </c>
      <c r="ES764" t="s">
        <v>281</v>
      </c>
      <c r="ET764" t="s">
        <v>27740</v>
      </c>
      <c r="EU764" t="s">
        <v>17962</v>
      </c>
      <c r="EZ764" t="s">
        <v>270</v>
      </c>
      <c r="FB764" t="s">
        <v>281</v>
      </c>
      <c r="FD764" t="s">
        <v>17948</v>
      </c>
      <c r="FE764" t="s">
        <v>281</v>
      </c>
      <c r="FF764" s="1">
        <v>46156.508449074077</v>
      </c>
      <c r="FG764">
        <v>1.1399999999999999</v>
      </c>
      <c r="FH764">
        <v>0</v>
      </c>
      <c r="FM764" t="s">
        <v>17949</v>
      </c>
    </row>
    <row r="765" spans="1:169" x14ac:dyDescent="0.3">
      <c r="A765">
        <v>0</v>
      </c>
      <c r="B765" t="s">
        <v>17916</v>
      </c>
      <c r="C765" t="s">
        <v>17916</v>
      </c>
      <c r="E765" t="s">
        <v>17918</v>
      </c>
      <c r="F765">
        <v>46157.291666666664</v>
      </c>
      <c r="G765">
        <v>2026</v>
      </c>
      <c r="H765">
        <v>5</v>
      </c>
      <c r="I765">
        <v>15</v>
      </c>
      <c r="J765" t="s">
        <v>17963</v>
      </c>
      <c r="O765" t="s">
        <v>18000</v>
      </c>
      <c r="P765">
        <v>2026</v>
      </c>
      <c r="Q765">
        <v>5</v>
      </c>
      <c r="R765">
        <v>14</v>
      </c>
      <c r="S765" t="s">
        <v>27894</v>
      </c>
      <c r="T765" t="s">
        <v>27895</v>
      </c>
      <c r="Y765" t="s">
        <v>17916</v>
      </c>
      <c r="AB765" t="s">
        <v>251</v>
      </c>
      <c r="AC765" t="s">
        <v>17924</v>
      </c>
      <c r="AD765">
        <v>1000008228809</v>
      </c>
      <c r="AI765" t="s">
        <v>27896</v>
      </c>
      <c r="AJ765" t="s">
        <v>27897</v>
      </c>
      <c r="AK765" t="s">
        <v>693</v>
      </c>
      <c r="AM765" t="s">
        <v>27898</v>
      </c>
      <c r="AN765" t="s">
        <v>27896</v>
      </c>
      <c r="AO765" t="s">
        <v>693</v>
      </c>
      <c r="AP765" t="s">
        <v>27898</v>
      </c>
      <c r="AR765" t="s">
        <v>27898</v>
      </c>
      <c r="AS765" t="s">
        <v>27898</v>
      </c>
      <c r="AT765" t="s">
        <v>27899</v>
      </c>
      <c r="AU765" t="s">
        <v>27900</v>
      </c>
      <c r="AV765" t="s">
        <v>27901</v>
      </c>
      <c r="AW765" t="s">
        <v>230</v>
      </c>
      <c r="AX765" t="s">
        <v>230</v>
      </c>
      <c r="AY765" t="s">
        <v>380</v>
      </c>
      <c r="AZ765" t="s">
        <v>380</v>
      </c>
      <c r="BA765" t="s">
        <v>255</v>
      </c>
      <c r="BB765" s="1">
        <v>46156.461608796293</v>
      </c>
      <c r="BC765">
        <v>2026</v>
      </c>
      <c r="BD765">
        <v>5</v>
      </c>
      <c r="BE765">
        <v>14</v>
      </c>
      <c r="BF765" t="s">
        <v>17934</v>
      </c>
      <c r="BG765" t="s">
        <v>18130</v>
      </c>
      <c r="BH765" t="s">
        <v>17936</v>
      </c>
      <c r="BJ765" t="s">
        <v>27898</v>
      </c>
      <c r="BL765" t="s">
        <v>300</v>
      </c>
      <c r="BM765" t="s">
        <v>23165</v>
      </c>
      <c r="BN765" t="s">
        <v>3306</v>
      </c>
      <c r="BO765" t="s">
        <v>23166</v>
      </c>
      <c r="BP765" t="s">
        <v>3640</v>
      </c>
      <c r="BQ765" t="s">
        <v>27861</v>
      </c>
      <c r="BR765" t="s">
        <v>27902</v>
      </c>
      <c r="BS765" t="s">
        <v>18000</v>
      </c>
      <c r="BT765">
        <v>2026</v>
      </c>
      <c r="BU765">
        <v>5</v>
      </c>
      <c r="BV765">
        <v>14</v>
      </c>
      <c r="BY765" t="s">
        <v>693</v>
      </c>
      <c r="BZ765" t="s">
        <v>17943</v>
      </c>
      <c r="CA765" s="1">
        <v>46156.461111111108</v>
      </c>
      <c r="CB765" s="2">
        <v>46156</v>
      </c>
      <c r="CE765" t="s">
        <v>2810</v>
      </c>
      <c r="CY765" s="1"/>
      <c r="DQ765" t="s">
        <v>17918</v>
      </c>
      <c r="DS765" t="s">
        <v>693</v>
      </c>
      <c r="EP765" t="s">
        <v>19813</v>
      </c>
      <c r="EQ765" t="s">
        <v>255</v>
      </c>
      <c r="ER765" t="s">
        <v>17945</v>
      </c>
      <c r="ES765" t="s">
        <v>281</v>
      </c>
      <c r="ET765" t="s">
        <v>27740</v>
      </c>
      <c r="EU765" t="s">
        <v>17962</v>
      </c>
      <c r="EZ765" t="s">
        <v>270</v>
      </c>
      <c r="FB765" t="s">
        <v>281</v>
      </c>
      <c r="FD765" t="s">
        <v>17948</v>
      </c>
      <c r="FE765" t="s">
        <v>281</v>
      </c>
      <c r="FF765" s="1">
        <v>46156.508449074077</v>
      </c>
      <c r="FG765">
        <v>1.1200000000000001</v>
      </c>
      <c r="FH765">
        <v>0</v>
      </c>
      <c r="FM765" t="s">
        <v>17949</v>
      </c>
    </row>
    <row r="766" spans="1:169" x14ac:dyDescent="0.3">
      <c r="A766">
        <v>0</v>
      </c>
      <c r="B766" t="s">
        <v>17916</v>
      </c>
      <c r="C766" t="s">
        <v>17916</v>
      </c>
      <c r="E766" t="s">
        <v>17918</v>
      </c>
      <c r="F766">
        <v>46157.291666666664</v>
      </c>
      <c r="G766">
        <v>2026</v>
      </c>
      <c r="H766">
        <v>5</v>
      </c>
      <c r="I766">
        <v>15</v>
      </c>
      <c r="J766" t="s">
        <v>17963</v>
      </c>
      <c r="O766" t="s">
        <v>18000</v>
      </c>
      <c r="P766">
        <v>2026</v>
      </c>
      <c r="Q766">
        <v>5</v>
      </c>
      <c r="R766">
        <v>14</v>
      </c>
      <c r="S766" t="s">
        <v>27903</v>
      </c>
      <c r="T766" t="s">
        <v>27904</v>
      </c>
      <c r="Y766" t="s">
        <v>17916</v>
      </c>
      <c r="AB766" t="s">
        <v>251</v>
      </c>
      <c r="AC766" t="s">
        <v>17924</v>
      </c>
      <c r="AD766">
        <v>1000008228919</v>
      </c>
      <c r="AI766" t="s">
        <v>27905</v>
      </c>
      <c r="AJ766" t="s">
        <v>27906</v>
      </c>
      <c r="AK766" t="s">
        <v>304</v>
      </c>
      <c r="AN766" t="s">
        <v>27905</v>
      </c>
      <c r="AO766" t="s">
        <v>304</v>
      </c>
      <c r="AT766" t="s">
        <v>27907</v>
      </c>
      <c r="AU766" t="s">
        <v>27908</v>
      </c>
      <c r="AV766" t="s">
        <v>27909</v>
      </c>
      <c r="AW766" t="s">
        <v>230</v>
      </c>
      <c r="AX766" t="s">
        <v>230</v>
      </c>
      <c r="AY766" t="s">
        <v>380</v>
      </c>
      <c r="AZ766" t="s">
        <v>380</v>
      </c>
      <c r="BA766" t="s">
        <v>255</v>
      </c>
      <c r="BB766" s="1">
        <v>46156.475856481484</v>
      </c>
      <c r="BC766">
        <v>2026</v>
      </c>
      <c r="BD766">
        <v>5</v>
      </c>
      <c r="BE766">
        <v>14</v>
      </c>
      <c r="BF766" t="s">
        <v>18100</v>
      </c>
      <c r="BG766" t="s">
        <v>18130</v>
      </c>
      <c r="BH766" t="s">
        <v>17936</v>
      </c>
      <c r="BJ766" t="s">
        <v>27910</v>
      </c>
      <c r="BL766" t="s">
        <v>300</v>
      </c>
      <c r="BM766" t="s">
        <v>23165</v>
      </c>
      <c r="BN766" t="s">
        <v>3306</v>
      </c>
      <c r="BO766" t="s">
        <v>23166</v>
      </c>
      <c r="BP766" t="s">
        <v>3638</v>
      </c>
      <c r="BQ766" t="s">
        <v>27911</v>
      </c>
      <c r="BR766" t="s">
        <v>27912</v>
      </c>
      <c r="BS766" t="s">
        <v>18000</v>
      </c>
      <c r="BT766">
        <v>2026</v>
      </c>
      <c r="BU766">
        <v>5</v>
      </c>
      <c r="BV766">
        <v>14</v>
      </c>
      <c r="BY766" t="s">
        <v>693</v>
      </c>
      <c r="BZ766" t="s">
        <v>17943</v>
      </c>
      <c r="CA766" s="1">
        <v>46156.475694444445</v>
      </c>
      <c r="CB766" s="2">
        <v>46156</v>
      </c>
      <c r="CE766" t="s">
        <v>2810</v>
      </c>
      <c r="CY766" s="1"/>
      <c r="DQ766" t="s">
        <v>17918</v>
      </c>
      <c r="DS766" t="s">
        <v>693</v>
      </c>
      <c r="EP766" t="s">
        <v>19813</v>
      </c>
      <c r="EQ766" t="s">
        <v>255</v>
      </c>
      <c r="ER766" t="s">
        <v>17945</v>
      </c>
      <c r="ES766" t="s">
        <v>281</v>
      </c>
      <c r="ET766" t="s">
        <v>27740</v>
      </c>
      <c r="EU766" t="s">
        <v>17962</v>
      </c>
      <c r="EZ766" t="s">
        <v>270</v>
      </c>
      <c r="FB766" t="s">
        <v>281</v>
      </c>
      <c r="FD766" t="s">
        <v>17948</v>
      </c>
      <c r="FE766" t="s">
        <v>281</v>
      </c>
      <c r="FF766" s="1">
        <v>46156.508449074077</v>
      </c>
      <c r="FG766">
        <v>0.78</v>
      </c>
      <c r="FH766">
        <v>0</v>
      </c>
      <c r="FM766" t="s">
        <v>17949</v>
      </c>
    </row>
    <row r="767" spans="1:169" x14ac:dyDescent="0.3">
      <c r="A767">
        <v>0</v>
      </c>
      <c r="B767" t="s">
        <v>17916</v>
      </c>
      <c r="C767" t="s">
        <v>17916</v>
      </c>
      <c r="E767" t="s">
        <v>17918</v>
      </c>
      <c r="F767">
        <v>46158.291666666664</v>
      </c>
      <c r="G767">
        <v>2026</v>
      </c>
      <c r="H767">
        <v>5</v>
      </c>
      <c r="I767">
        <v>16</v>
      </c>
      <c r="J767" t="s">
        <v>17963</v>
      </c>
      <c r="O767" t="s">
        <v>18000</v>
      </c>
      <c r="P767">
        <v>2026</v>
      </c>
      <c r="Q767">
        <v>5</v>
      </c>
      <c r="R767">
        <v>14</v>
      </c>
      <c r="S767" t="s">
        <v>27913</v>
      </c>
      <c r="T767" t="s">
        <v>27914</v>
      </c>
      <c r="Y767" t="s">
        <v>17916</v>
      </c>
      <c r="AB767" t="s">
        <v>251</v>
      </c>
      <c r="AC767" t="s">
        <v>17924</v>
      </c>
      <c r="AD767">
        <v>1000008229271</v>
      </c>
      <c r="AI767" t="s">
        <v>27915</v>
      </c>
      <c r="AJ767" t="s">
        <v>27916</v>
      </c>
      <c r="AK767" t="s">
        <v>693</v>
      </c>
      <c r="AM767" t="s">
        <v>27917</v>
      </c>
      <c r="AN767" t="s">
        <v>27915</v>
      </c>
      <c r="AO767" t="s">
        <v>693</v>
      </c>
      <c r="AP767" t="s">
        <v>27917</v>
      </c>
      <c r="AR767" t="s">
        <v>27917</v>
      </c>
      <c r="AS767" t="s">
        <v>27917</v>
      </c>
      <c r="AT767" t="s">
        <v>27918</v>
      </c>
      <c r="AU767" t="s">
        <v>27919</v>
      </c>
      <c r="AV767" t="s">
        <v>27920</v>
      </c>
      <c r="AW767" t="s">
        <v>230</v>
      </c>
      <c r="AX767" t="s">
        <v>230</v>
      </c>
      <c r="AY767" t="s">
        <v>380</v>
      </c>
      <c r="AZ767" t="s">
        <v>380</v>
      </c>
      <c r="BA767" t="s">
        <v>255</v>
      </c>
      <c r="BB767" s="1">
        <v>46156.51966435185</v>
      </c>
      <c r="BC767">
        <v>2026</v>
      </c>
      <c r="BD767">
        <v>5</v>
      </c>
      <c r="BE767">
        <v>14</v>
      </c>
      <c r="BF767" t="s">
        <v>18100</v>
      </c>
      <c r="BG767" t="s">
        <v>18130</v>
      </c>
      <c r="BH767" t="s">
        <v>17936</v>
      </c>
      <c r="BJ767" t="s">
        <v>27917</v>
      </c>
      <c r="BL767" t="s">
        <v>300</v>
      </c>
      <c r="BM767" t="s">
        <v>23165</v>
      </c>
      <c r="BN767" t="s">
        <v>3306</v>
      </c>
      <c r="BO767" t="s">
        <v>23166</v>
      </c>
      <c r="BP767" t="s">
        <v>1390</v>
      </c>
      <c r="BQ767" t="s">
        <v>27795</v>
      </c>
      <c r="BR767" t="s">
        <v>27921</v>
      </c>
      <c r="BS767" t="s">
        <v>18000</v>
      </c>
      <c r="BT767">
        <v>2026</v>
      </c>
      <c r="BU767">
        <v>5</v>
      </c>
      <c r="BV767">
        <v>14</v>
      </c>
      <c r="BY767" t="s">
        <v>693</v>
      </c>
      <c r="BZ767" t="s">
        <v>17943</v>
      </c>
      <c r="CA767" s="1">
        <v>46156.519444444442</v>
      </c>
      <c r="CB767" s="2">
        <v>46157</v>
      </c>
      <c r="CE767" t="s">
        <v>2810</v>
      </c>
      <c r="CY767" s="1"/>
      <c r="DQ767" t="s">
        <v>17918</v>
      </c>
      <c r="DS767" t="s">
        <v>693</v>
      </c>
      <c r="EP767" t="s">
        <v>19813</v>
      </c>
      <c r="EQ767" t="s">
        <v>255</v>
      </c>
      <c r="ER767" t="s">
        <v>17945</v>
      </c>
      <c r="ES767" t="s">
        <v>281</v>
      </c>
      <c r="ET767" t="s">
        <v>27740</v>
      </c>
      <c r="EU767" t="s">
        <v>17962</v>
      </c>
      <c r="EZ767" t="s">
        <v>270</v>
      </c>
      <c r="FB767" t="s">
        <v>281</v>
      </c>
      <c r="FD767" t="s">
        <v>17948</v>
      </c>
      <c r="FE767" t="s">
        <v>281</v>
      </c>
      <c r="FF767" s="1">
        <v>46156.550069444442</v>
      </c>
      <c r="FG767">
        <v>0.73</v>
      </c>
      <c r="FH767">
        <v>0</v>
      </c>
      <c r="FM767" t="s">
        <v>17949</v>
      </c>
    </row>
    <row r="768" spans="1:169" x14ac:dyDescent="0.3">
      <c r="A768">
        <v>0</v>
      </c>
      <c r="B768" t="s">
        <v>17916</v>
      </c>
      <c r="C768" t="s">
        <v>17916</v>
      </c>
      <c r="E768" t="s">
        <v>17918</v>
      </c>
      <c r="F768">
        <v>46158.291666666664</v>
      </c>
      <c r="G768">
        <v>2026</v>
      </c>
      <c r="H768">
        <v>5</v>
      </c>
      <c r="I768">
        <v>16</v>
      </c>
      <c r="J768" t="s">
        <v>17963</v>
      </c>
      <c r="O768" t="s">
        <v>18000</v>
      </c>
      <c r="P768">
        <v>2026</v>
      </c>
      <c r="Q768">
        <v>5</v>
      </c>
      <c r="R768">
        <v>14</v>
      </c>
      <c r="S768" t="s">
        <v>27922</v>
      </c>
      <c r="T768" t="s">
        <v>27923</v>
      </c>
      <c r="Y768" t="s">
        <v>17916</v>
      </c>
      <c r="AB768" t="s">
        <v>251</v>
      </c>
      <c r="AC768" t="s">
        <v>18065</v>
      </c>
      <c r="AD768">
        <v>1000008239014</v>
      </c>
      <c r="AG768" t="s">
        <v>27924</v>
      </c>
      <c r="AH768" t="s">
        <v>27925</v>
      </c>
      <c r="AI768" t="s">
        <v>27926</v>
      </c>
      <c r="AJ768" t="s">
        <v>27927</v>
      </c>
      <c r="AK768" t="s">
        <v>693</v>
      </c>
      <c r="AL768" t="s">
        <v>27924</v>
      </c>
      <c r="AM768" t="s">
        <v>27928</v>
      </c>
      <c r="AN768" t="s">
        <v>27926</v>
      </c>
      <c r="AO768" t="s">
        <v>693</v>
      </c>
      <c r="AP768" t="s">
        <v>27929</v>
      </c>
      <c r="AR768" t="s">
        <v>27928</v>
      </c>
      <c r="AS768" t="s">
        <v>27929</v>
      </c>
      <c r="AT768" t="s">
        <v>27930</v>
      </c>
      <c r="AU768" t="s">
        <v>27931</v>
      </c>
      <c r="AV768" t="s">
        <v>27932</v>
      </c>
      <c r="AW768" t="s">
        <v>230</v>
      </c>
      <c r="AX768" t="s">
        <v>230</v>
      </c>
      <c r="AY768" t="s">
        <v>380</v>
      </c>
      <c r="AZ768" t="s">
        <v>380</v>
      </c>
      <c r="BA768" t="s">
        <v>18076</v>
      </c>
      <c r="BB768" s="1">
        <v>46156.692604166667</v>
      </c>
      <c r="BC768">
        <v>2026</v>
      </c>
      <c r="BD768">
        <v>5</v>
      </c>
      <c r="BE768">
        <v>14</v>
      </c>
      <c r="BF768" t="s">
        <v>18304</v>
      </c>
      <c r="BG768" t="s">
        <v>18130</v>
      </c>
      <c r="BH768" t="s">
        <v>17936</v>
      </c>
      <c r="BJ768" t="s">
        <v>27933</v>
      </c>
      <c r="BL768" t="s">
        <v>300</v>
      </c>
      <c r="BM768" t="s">
        <v>23165</v>
      </c>
      <c r="BN768" t="s">
        <v>3306</v>
      </c>
      <c r="BO768" t="s">
        <v>23166</v>
      </c>
      <c r="BP768" t="s">
        <v>792</v>
      </c>
      <c r="BQ768" t="s">
        <v>27763</v>
      </c>
      <c r="BR768" t="s">
        <v>27934</v>
      </c>
      <c r="BS768" t="s">
        <v>18000</v>
      </c>
      <c r="BT768">
        <v>2026</v>
      </c>
      <c r="BU768">
        <v>5</v>
      </c>
      <c r="BV768">
        <v>14</v>
      </c>
      <c r="BY768" t="s">
        <v>304</v>
      </c>
      <c r="BZ768" t="s">
        <v>18083</v>
      </c>
      <c r="CA768" s="1">
        <v>46156.692361111112</v>
      </c>
      <c r="CB768" s="2">
        <v>46157</v>
      </c>
      <c r="CE768" t="s">
        <v>2810</v>
      </c>
      <c r="CY768" s="1"/>
      <c r="DQ768" t="s">
        <v>17918</v>
      </c>
      <c r="DR768" t="s">
        <v>693</v>
      </c>
      <c r="DS768" t="s">
        <v>693</v>
      </c>
      <c r="DT768" t="s">
        <v>693</v>
      </c>
      <c r="DV768" t="s">
        <v>693</v>
      </c>
      <c r="EA768" t="s">
        <v>693</v>
      </c>
      <c r="EB768" t="s">
        <v>693</v>
      </c>
      <c r="EP768" t="s">
        <v>19813</v>
      </c>
      <c r="EQ768" t="s">
        <v>18084</v>
      </c>
      <c r="ES768" t="s">
        <v>281</v>
      </c>
      <c r="ET768" t="s">
        <v>27740</v>
      </c>
      <c r="EU768" t="s">
        <v>17962</v>
      </c>
      <c r="EZ768" t="s">
        <v>270</v>
      </c>
      <c r="FB768" t="s">
        <v>281</v>
      </c>
      <c r="FD768" t="s">
        <v>18087</v>
      </c>
      <c r="FE768" t="s">
        <v>281</v>
      </c>
      <c r="FF768" s="1">
        <v>46156.716874999998</v>
      </c>
      <c r="FG768">
        <v>0.57999999999999996</v>
      </c>
      <c r="FH768">
        <v>0</v>
      </c>
      <c r="FM768" t="s">
        <v>17949</v>
      </c>
    </row>
    <row r="769" spans="1:169" x14ac:dyDescent="0.3">
      <c r="A769">
        <v>0</v>
      </c>
      <c r="B769" t="s">
        <v>17916</v>
      </c>
      <c r="C769" t="s">
        <v>17916</v>
      </c>
      <c r="E769" t="s">
        <v>17918</v>
      </c>
      <c r="F769">
        <v>46158.291666666664</v>
      </c>
      <c r="G769">
        <v>2026</v>
      </c>
      <c r="H769">
        <v>5</v>
      </c>
      <c r="I769">
        <v>16</v>
      </c>
      <c r="J769" t="s">
        <v>17963</v>
      </c>
      <c r="O769" t="s">
        <v>18000</v>
      </c>
      <c r="P769">
        <v>2026</v>
      </c>
      <c r="Q769">
        <v>5</v>
      </c>
      <c r="R769">
        <v>14</v>
      </c>
      <c r="S769" t="s">
        <v>27935</v>
      </c>
      <c r="T769" t="s">
        <v>27936</v>
      </c>
      <c r="Y769" t="s">
        <v>17916</v>
      </c>
      <c r="AB769" t="s">
        <v>251</v>
      </c>
      <c r="AC769" t="s">
        <v>17924</v>
      </c>
      <c r="AD769">
        <v>1000008239533</v>
      </c>
      <c r="AI769" t="s">
        <v>27937</v>
      </c>
      <c r="AJ769" t="s">
        <v>27938</v>
      </c>
      <c r="AK769" t="s">
        <v>693</v>
      </c>
      <c r="AM769" t="s">
        <v>27939</v>
      </c>
      <c r="AN769" t="s">
        <v>27937</v>
      </c>
      <c r="AO769" t="s">
        <v>693</v>
      </c>
      <c r="AR769" t="s">
        <v>27939</v>
      </c>
      <c r="AT769" t="s">
        <v>27940</v>
      </c>
      <c r="AU769" t="s">
        <v>27941</v>
      </c>
      <c r="AV769" t="s">
        <v>27942</v>
      </c>
      <c r="AW769" t="s">
        <v>230</v>
      </c>
      <c r="AX769" t="s">
        <v>230</v>
      </c>
      <c r="AY769" t="s">
        <v>380</v>
      </c>
      <c r="AZ769" t="s">
        <v>380</v>
      </c>
      <c r="BA769" t="s">
        <v>255</v>
      </c>
      <c r="BB769" s="1">
        <v>46156.720277777778</v>
      </c>
      <c r="BC769">
        <v>2026</v>
      </c>
      <c r="BD769">
        <v>5</v>
      </c>
      <c r="BE769">
        <v>14</v>
      </c>
      <c r="BF769" t="s">
        <v>18100</v>
      </c>
      <c r="BG769" t="s">
        <v>18130</v>
      </c>
      <c r="BH769" t="s">
        <v>17936</v>
      </c>
      <c r="BJ769" t="s">
        <v>27943</v>
      </c>
      <c r="BL769" t="s">
        <v>300</v>
      </c>
      <c r="BM769" t="s">
        <v>23165</v>
      </c>
      <c r="BN769" t="s">
        <v>3306</v>
      </c>
      <c r="BO769" t="s">
        <v>23166</v>
      </c>
      <c r="BP769" t="s">
        <v>3496</v>
      </c>
      <c r="BQ769" t="s">
        <v>27944</v>
      </c>
      <c r="BR769" t="s">
        <v>27945</v>
      </c>
      <c r="BS769" t="s">
        <v>18000</v>
      </c>
      <c r="BT769">
        <v>2026</v>
      </c>
      <c r="BU769">
        <v>5</v>
      </c>
      <c r="BV769">
        <v>14</v>
      </c>
      <c r="BY769" t="s">
        <v>693</v>
      </c>
      <c r="BZ769" t="s">
        <v>17943</v>
      </c>
      <c r="CA769" s="1">
        <v>46156.720138888886</v>
      </c>
      <c r="CB769" s="2">
        <v>46157</v>
      </c>
      <c r="CE769" t="s">
        <v>2810</v>
      </c>
      <c r="CY769" s="1"/>
      <c r="DQ769" t="s">
        <v>17918</v>
      </c>
      <c r="DS769" t="s">
        <v>693</v>
      </c>
      <c r="EP769" t="s">
        <v>19813</v>
      </c>
      <c r="EQ769" t="s">
        <v>255</v>
      </c>
      <c r="ER769" t="s">
        <v>17945</v>
      </c>
      <c r="ES769" t="s">
        <v>281</v>
      </c>
      <c r="ET769" t="s">
        <v>27740</v>
      </c>
      <c r="EU769" t="s">
        <v>17962</v>
      </c>
      <c r="EZ769" t="s">
        <v>270</v>
      </c>
      <c r="FB769" t="s">
        <v>281</v>
      </c>
      <c r="FD769" t="s">
        <v>17948</v>
      </c>
      <c r="FE769" t="s">
        <v>281</v>
      </c>
      <c r="FF769" s="1">
        <v>46156.75849537037</v>
      </c>
      <c r="FG769">
        <v>0.92</v>
      </c>
      <c r="FH769">
        <v>0</v>
      </c>
      <c r="FM769" t="s">
        <v>17949</v>
      </c>
    </row>
    <row r="770" spans="1:169" x14ac:dyDescent="0.3">
      <c r="A770">
        <v>0</v>
      </c>
      <c r="B770" t="s">
        <v>17916</v>
      </c>
      <c r="C770" t="s">
        <v>17916</v>
      </c>
      <c r="E770" t="s">
        <v>17918</v>
      </c>
      <c r="F770">
        <v>46157.5</v>
      </c>
      <c r="G770">
        <v>2026</v>
      </c>
      <c r="H770">
        <v>5</v>
      </c>
      <c r="I770">
        <v>15</v>
      </c>
      <c r="J770" t="s">
        <v>17919</v>
      </c>
      <c r="O770" t="s">
        <v>18000</v>
      </c>
      <c r="P770">
        <v>2026</v>
      </c>
      <c r="Q770">
        <v>5</v>
      </c>
      <c r="R770">
        <v>14</v>
      </c>
      <c r="S770" t="s">
        <v>27946</v>
      </c>
      <c r="T770" t="s">
        <v>27947</v>
      </c>
      <c r="Y770" t="s">
        <v>17916</v>
      </c>
      <c r="AB770" t="s">
        <v>251</v>
      </c>
      <c r="AC770" t="s">
        <v>17924</v>
      </c>
      <c r="AD770">
        <v>1000008239543</v>
      </c>
      <c r="AG770" t="s">
        <v>27948</v>
      </c>
      <c r="AI770" t="s">
        <v>27949</v>
      </c>
      <c r="AJ770" t="s">
        <v>27950</v>
      </c>
      <c r="AK770" t="s">
        <v>693</v>
      </c>
      <c r="AN770" t="s">
        <v>27949</v>
      </c>
      <c r="AO770" t="s">
        <v>693</v>
      </c>
      <c r="AT770" t="s">
        <v>27951</v>
      </c>
      <c r="AU770" t="s">
        <v>27952</v>
      </c>
      <c r="AV770" t="s">
        <v>27953</v>
      </c>
      <c r="AW770" t="s">
        <v>230</v>
      </c>
      <c r="AX770" t="s">
        <v>230</v>
      </c>
      <c r="AY770" t="s">
        <v>380</v>
      </c>
      <c r="AZ770" t="s">
        <v>380</v>
      </c>
      <c r="BA770" t="s">
        <v>255</v>
      </c>
      <c r="BB770" s="1">
        <v>46156.721076388887</v>
      </c>
      <c r="BC770">
        <v>2026</v>
      </c>
      <c r="BD770">
        <v>5</v>
      </c>
      <c r="BE770">
        <v>14</v>
      </c>
      <c r="BF770" t="s">
        <v>18100</v>
      </c>
      <c r="BG770" t="s">
        <v>18130</v>
      </c>
      <c r="BH770" t="s">
        <v>17936</v>
      </c>
      <c r="BJ770" t="s">
        <v>27954</v>
      </c>
      <c r="BL770" t="s">
        <v>300</v>
      </c>
      <c r="BM770" t="s">
        <v>23165</v>
      </c>
      <c r="BN770" t="s">
        <v>3306</v>
      </c>
      <c r="BO770" t="s">
        <v>23166</v>
      </c>
      <c r="BP770" t="s">
        <v>3632</v>
      </c>
      <c r="BQ770" t="s">
        <v>27841</v>
      </c>
      <c r="BR770" t="s">
        <v>27955</v>
      </c>
      <c r="BS770" t="s">
        <v>18000</v>
      </c>
      <c r="BT770">
        <v>2026</v>
      </c>
      <c r="BU770">
        <v>5</v>
      </c>
      <c r="BV770">
        <v>14</v>
      </c>
      <c r="BY770" t="s">
        <v>693</v>
      </c>
      <c r="BZ770" t="s">
        <v>17943</v>
      </c>
      <c r="CA770" s="1">
        <v>46156.720833333333</v>
      </c>
      <c r="CB770" s="2">
        <v>46157</v>
      </c>
      <c r="CE770" t="s">
        <v>2810</v>
      </c>
      <c r="CY770" s="1"/>
      <c r="DQ770" t="s">
        <v>17918</v>
      </c>
      <c r="DS770" t="s">
        <v>693</v>
      </c>
      <c r="EP770" t="s">
        <v>19813</v>
      </c>
      <c r="EQ770" t="s">
        <v>255</v>
      </c>
      <c r="ER770" t="s">
        <v>17945</v>
      </c>
      <c r="ES770" t="s">
        <v>281</v>
      </c>
      <c r="ET770" t="s">
        <v>27740</v>
      </c>
      <c r="EU770" t="s">
        <v>17962</v>
      </c>
      <c r="EZ770" t="s">
        <v>270</v>
      </c>
      <c r="FB770" t="s">
        <v>281</v>
      </c>
      <c r="FD770" t="s">
        <v>17948</v>
      </c>
      <c r="FE770" t="s">
        <v>281</v>
      </c>
      <c r="FF770" s="1">
        <v>46156.75849537037</v>
      </c>
      <c r="FG770">
        <v>0.9</v>
      </c>
      <c r="FH770">
        <v>0</v>
      </c>
      <c r="FM770" t="s">
        <v>17949</v>
      </c>
    </row>
    <row r="771" spans="1:169" x14ac:dyDescent="0.3">
      <c r="A771">
        <v>0</v>
      </c>
      <c r="B771" t="s">
        <v>17916</v>
      </c>
      <c r="C771" t="s">
        <v>17916</v>
      </c>
      <c r="E771" t="s">
        <v>17918</v>
      </c>
      <c r="F771">
        <v>46157.5</v>
      </c>
      <c r="G771">
        <v>2026</v>
      </c>
      <c r="H771">
        <v>5</v>
      </c>
      <c r="I771">
        <v>15</v>
      </c>
      <c r="O771" t="s">
        <v>18000</v>
      </c>
      <c r="P771">
        <v>2026</v>
      </c>
      <c r="Q771">
        <v>5</v>
      </c>
      <c r="R771">
        <v>14</v>
      </c>
      <c r="S771" t="s">
        <v>27956</v>
      </c>
      <c r="T771" t="s">
        <v>27957</v>
      </c>
      <c r="Y771" t="s">
        <v>17916</v>
      </c>
      <c r="AB771" t="s">
        <v>251</v>
      </c>
      <c r="AC771" t="s">
        <v>18065</v>
      </c>
      <c r="AD771">
        <v>1000008239560</v>
      </c>
      <c r="AG771" t="s">
        <v>27958</v>
      </c>
      <c r="AH771" t="s">
        <v>27959</v>
      </c>
      <c r="AI771" t="s">
        <v>27960</v>
      </c>
      <c r="AJ771" t="s">
        <v>27961</v>
      </c>
      <c r="AK771" t="s">
        <v>693</v>
      </c>
      <c r="AL771" t="s">
        <v>27958</v>
      </c>
      <c r="AN771" t="s">
        <v>27960</v>
      </c>
      <c r="AO771" t="s">
        <v>693</v>
      </c>
      <c r="AT771" t="s">
        <v>27962</v>
      </c>
      <c r="AU771" t="s">
        <v>27963</v>
      </c>
      <c r="AV771" t="s">
        <v>27964</v>
      </c>
      <c r="AW771" t="s">
        <v>230</v>
      </c>
      <c r="AX771" t="s">
        <v>230</v>
      </c>
      <c r="AY771" t="s">
        <v>380</v>
      </c>
      <c r="AZ771" t="s">
        <v>380</v>
      </c>
      <c r="BA771" t="s">
        <v>18076</v>
      </c>
      <c r="BB771" s="1">
        <v>46156.722326388888</v>
      </c>
      <c r="BC771">
        <v>2026</v>
      </c>
      <c r="BD771">
        <v>5</v>
      </c>
      <c r="BE771">
        <v>14</v>
      </c>
      <c r="BF771" t="s">
        <v>18687</v>
      </c>
      <c r="BG771" t="s">
        <v>18130</v>
      </c>
      <c r="BH771" t="s">
        <v>17936</v>
      </c>
      <c r="BJ771" t="s">
        <v>27965</v>
      </c>
      <c r="BL771" t="s">
        <v>300</v>
      </c>
      <c r="BM771" t="s">
        <v>23165</v>
      </c>
      <c r="BN771" t="s">
        <v>3306</v>
      </c>
      <c r="BO771" t="s">
        <v>23166</v>
      </c>
      <c r="BP771" t="s">
        <v>3634</v>
      </c>
      <c r="BQ771" t="s">
        <v>27911</v>
      </c>
      <c r="BR771" t="s">
        <v>27966</v>
      </c>
      <c r="BS771" t="s">
        <v>18000</v>
      </c>
      <c r="BT771">
        <v>2026</v>
      </c>
      <c r="BU771">
        <v>5</v>
      </c>
      <c r="BV771">
        <v>14</v>
      </c>
      <c r="BY771" t="s">
        <v>386</v>
      </c>
      <c r="BZ771" t="s">
        <v>18083</v>
      </c>
      <c r="CA771" s="1">
        <v>46156.722222222219</v>
      </c>
      <c r="CB771" s="2">
        <v>46157</v>
      </c>
      <c r="CE771" t="s">
        <v>2810</v>
      </c>
      <c r="CY771" s="1"/>
      <c r="DQ771" t="s">
        <v>17918</v>
      </c>
      <c r="DR771" t="s">
        <v>693</v>
      </c>
      <c r="DS771" t="s">
        <v>693</v>
      </c>
      <c r="DT771" t="s">
        <v>693</v>
      </c>
      <c r="DV771" t="s">
        <v>693</v>
      </c>
      <c r="EA771" t="s">
        <v>693</v>
      </c>
      <c r="EB771" t="s">
        <v>693</v>
      </c>
      <c r="EP771" t="s">
        <v>19813</v>
      </c>
      <c r="EQ771" t="s">
        <v>18084</v>
      </c>
      <c r="ES771" t="s">
        <v>281</v>
      </c>
      <c r="ET771" t="s">
        <v>27740</v>
      </c>
      <c r="EU771" t="s">
        <v>17962</v>
      </c>
      <c r="EZ771" t="s">
        <v>270</v>
      </c>
      <c r="FB771" t="s">
        <v>281</v>
      </c>
      <c r="FD771" t="s">
        <v>18133</v>
      </c>
      <c r="FE771" t="s">
        <v>281</v>
      </c>
      <c r="FF771" s="1">
        <v>46156.75849537037</v>
      </c>
      <c r="FG771">
        <v>0.87</v>
      </c>
      <c r="FH771">
        <v>0</v>
      </c>
      <c r="FM771" t="s">
        <v>17949</v>
      </c>
    </row>
    <row r="772" spans="1:169" x14ac:dyDescent="0.3">
      <c r="A772">
        <v>0</v>
      </c>
      <c r="B772" t="s">
        <v>17916</v>
      </c>
      <c r="C772" t="s">
        <v>17916</v>
      </c>
      <c r="E772" t="s">
        <v>17918</v>
      </c>
      <c r="F772">
        <v>46157.5</v>
      </c>
      <c r="G772">
        <v>2026</v>
      </c>
      <c r="H772">
        <v>5</v>
      </c>
      <c r="I772">
        <v>15</v>
      </c>
      <c r="O772" t="s">
        <v>18000</v>
      </c>
      <c r="P772">
        <v>2026</v>
      </c>
      <c r="Q772">
        <v>5</v>
      </c>
      <c r="R772">
        <v>14</v>
      </c>
      <c r="S772" t="s">
        <v>27967</v>
      </c>
      <c r="T772" t="s">
        <v>27968</v>
      </c>
      <c r="Y772" t="s">
        <v>17916</v>
      </c>
      <c r="AB772" t="s">
        <v>251</v>
      </c>
      <c r="AC772" t="s">
        <v>17924</v>
      </c>
      <c r="AD772">
        <v>1000008239740</v>
      </c>
      <c r="AG772" t="s">
        <v>27969</v>
      </c>
      <c r="AI772" t="s">
        <v>27970</v>
      </c>
      <c r="AJ772" t="s">
        <v>27971</v>
      </c>
      <c r="AK772" t="s">
        <v>249</v>
      </c>
      <c r="AM772" t="s">
        <v>27972</v>
      </c>
      <c r="AN772" t="s">
        <v>27970</v>
      </c>
      <c r="AO772" t="s">
        <v>249</v>
      </c>
      <c r="AR772" t="s">
        <v>27972</v>
      </c>
      <c r="AT772" t="s">
        <v>27973</v>
      </c>
      <c r="AU772" t="s">
        <v>27974</v>
      </c>
      <c r="AV772" t="s">
        <v>27975</v>
      </c>
      <c r="AW772" t="s">
        <v>1696</v>
      </c>
      <c r="AX772" t="s">
        <v>1696</v>
      </c>
      <c r="AY772" t="s">
        <v>1698</v>
      </c>
      <c r="AZ772" t="s">
        <v>1698</v>
      </c>
      <c r="BA772" t="s">
        <v>255</v>
      </c>
      <c r="BB772" s="1">
        <v>46156.735613425924</v>
      </c>
      <c r="BC772">
        <v>2026</v>
      </c>
      <c r="BD772">
        <v>5</v>
      </c>
      <c r="BE772">
        <v>14</v>
      </c>
      <c r="BF772" t="s">
        <v>25202</v>
      </c>
      <c r="BG772" t="s">
        <v>18505</v>
      </c>
      <c r="BH772" t="s">
        <v>17936</v>
      </c>
      <c r="BJ772" t="s">
        <v>27972</v>
      </c>
      <c r="BL772" t="s">
        <v>300</v>
      </c>
      <c r="BM772" t="s">
        <v>23165</v>
      </c>
      <c r="BN772" t="s">
        <v>3306</v>
      </c>
      <c r="BO772" t="s">
        <v>23166</v>
      </c>
      <c r="BP772" t="s">
        <v>3660</v>
      </c>
      <c r="BQ772" t="s">
        <v>27892</v>
      </c>
      <c r="BR772" t="s">
        <v>27976</v>
      </c>
      <c r="BS772" t="s">
        <v>18000</v>
      </c>
      <c r="BT772">
        <v>2026</v>
      </c>
      <c r="BU772">
        <v>5</v>
      </c>
      <c r="BV772">
        <v>14</v>
      </c>
      <c r="BY772" t="s">
        <v>693</v>
      </c>
      <c r="BZ772" t="s">
        <v>17943</v>
      </c>
      <c r="CA772" s="1">
        <v>46156.73541666667</v>
      </c>
      <c r="CB772" s="2">
        <v>46157</v>
      </c>
      <c r="CE772" t="s">
        <v>2810</v>
      </c>
      <c r="CY772" s="1"/>
      <c r="DQ772" t="s">
        <v>17918</v>
      </c>
      <c r="DS772" t="s">
        <v>693</v>
      </c>
      <c r="EP772" t="s">
        <v>19813</v>
      </c>
      <c r="EQ772" t="s">
        <v>255</v>
      </c>
      <c r="ER772" t="s">
        <v>17945</v>
      </c>
      <c r="ES772" t="s">
        <v>281</v>
      </c>
      <c r="ET772" t="s">
        <v>27740</v>
      </c>
      <c r="EU772" t="s">
        <v>17962</v>
      </c>
      <c r="EZ772" t="s">
        <v>270</v>
      </c>
      <c r="FB772" t="s">
        <v>281</v>
      </c>
      <c r="FD772" t="s">
        <v>17948</v>
      </c>
      <c r="FE772" t="s">
        <v>281</v>
      </c>
      <c r="FF772" s="1">
        <v>46156.75849537037</v>
      </c>
      <c r="FG772">
        <v>0.55000000000000004</v>
      </c>
      <c r="FH772">
        <v>0</v>
      </c>
      <c r="FM772" t="s">
        <v>17949</v>
      </c>
    </row>
    <row r="773" spans="1:169" x14ac:dyDescent="0.3">
      <c r="A773">
        <v>0</v>
      </c>
      <c r="B773" t="s">
        <v>17916</v>
      </c>
      <c r="C773" t="s">
        <v>17916</v>
      </c>
      <c r="E773" t="s">
        <v>17918</v>
      </c>
      <c r="F773">
        <v>46157.291666666664</v>
      </c>
      <c r="G773">
        <v>2026</v>
      </c>
      <c r="H773">
        <v>5</v>
      </c>
      <c r="I773">
        <v>15</v>
      </c>
      <c r="J773" t="s">
        <v>17963</v>
      </c>
      <c r="O773" t="s">
        <v>18000</v>
      </c>
      <c r="P773">
        <v>2026</v>
      </c>
      <c r="Q773">
        <v>5</v>
      </c>
      <c r="R773">
        <v>14</v>
      </c>
      <c r="S773" t="s">
        <v>27977</v>
      </c>
      <c r="T773" t="s">
        <v>27978</v>
      </c>
      <c r="Y773" t="s">
        <v>17916</v>
      </c>
      <c r="AB773" t="s">
        <v>251</v>
      </c>
      <c r="AC773" t="s">
        <v>17924</v>
      </c>
      <c r="AD773">
        <v>1000008229288</v>
      </c>
      <c r="AG773" t="s">
        <v>27979</v>
      </c>
      <c r="AI773" t="s">
        <v>27980</v>
      </c>
      <c r="AJ773" t="s">
        <v>27981</v>
      </c>
      <c r="AK773" t="s">
        <v>693</v>
      </c>
      <c r="AN773" t="s">
        <v>27980</v>
      </c>
      <c r="AO773" t="s">
        <v>693</v>
      </c>
      <c r="AT773" t="s">
        <v>27982</v>
      </c>
      <c r="AU773" t="s">
        <v>27983</v>
      </c>
      <c r="AV773" t="s">
        <v>27984</v>
      </c>
      <c r="AW773" t="s">
        <v>230</v>
      </c>
      <c r="AX773" t="s">
        <v>230</v>
      </c>
      <c r="AY773" t="s">
        <v>380</v>
      </c>
      <c r="AZ773" t="s">
        <v>380</v>
      </c>
      <c r="BA773" t="s">
        <v>255</v>
      </c>
      <c r="BB773" s="1">
        <v>46156.522210648145</v>
      </c>
      <c r="BC773">
        <v>2026</v>
      </c>
      <c r="BD773">
        <v>5</v>
      </c>
      <c r="BE773">
        <v>14</v>
      </c>
      <c r="BF773" t="s">
        <v>17934</v>
      </c>
      <c r="BG773" t="s">
        <v>18130</v>
      </c>
      <c r="BH773" t="s">
        <v>17936</v>
      </c>
      <c r="BJ773" t="s">
        <v>27985</v>
      </c>
      <c r="BL773" t="s">
        <v>300</v>
      </c>
      <c r="BM773" t="s">
        <v>23165</v>
      </c>
      <c r="BN773" t="s">
        <v>3306</v>
      </c>
      <c r="BO773" t="s">
        <v>23166</v>
      </c>
      <c r="BP773" t="s">
        <v>3644</v>
      </c>
      <c r="BQ773" t="s">
        <v>27841</v>
      </c>
      <c r="BR773" t="s">
        <v>27986</v>
      </c>
      <c r="BS773" t="s">
        <v>18000</v>
      </c>
      <c r="BT773">
        <v>2026</v>
      </c>
      <c r="BU773">
        <v>5</v>
      </c>
      <c r="BV773">
        <v>14</v>
      </c>
      <c r="BY773" t="s">
        <v>693</v>
      </c>
      <c r="BZ773" t="s">
        <v>17943</v>
      </c>
      <c r="CA773" s="1">
        <v>46156.521527777775</v>
      </c>
      <c r="CB773" s="2">
        <v>46157</v>
      </c>
      <c r="CE773" t="s">
        <v>2810</v>
      </c>
      <c r="CY773" s="1"/>
      <c r="DQ773" t="s">
        <v>17918</v>
      </c>
      <c r="DS773" t="s">
        <v>693</v>
      </c>
      <c r="EP773" t="s">
        <v>19813</v>
      </c>
      <c r="EQ773" t="s">
        <v>255</v>
      </c>
      <c r="ER773" t="s">
        <v>17945</v>
      </c>
      <c r="ES773" t="s">
        <v>281</v>
      </c>
      <c r="ET773" t="s">
        <v>27740</v>
      </c>
      <c r="EU773" t="s">
        <v>17962</v>
      </c>
      <c r="EZ773" t="s">
        <v>270</v>
      </c>
      <c r="FB773" t="s">
        <v>281</v>
      </c>
      <c r="FD773" t="s">
        <v>17948</v>
      </c>
      <c r="FE773" t="s">
        <v>281</v>
      </c>
      <c r="FF773" s="1">
        <v>46156.550069444442</v>
      </c>
      <c r="FG773">
        <v>0.67</v>
      </c>
      <c r="FH773">
        <v>0</v>
      </c>
      <c r="FM773" t="s">
        <v>17949</v>
      </c>
    </row>
    <row r="774" spans="1:169" x14ac:dyDescent="0.3">
      <c r="A774">
        <v>0</v>
      </c>
      <c r="B774" t="s">
        <v>17916</v>
      </c>
      <c r="C774" t="s">
        <v>17916</v>
      </c>
      <c r="E774" t="s">
        <v>17918</v>
      </c>
      <c r="F774">
        <v>46158.291666666664</v>
      </c>
      <c r="G774">
        <v>2026</v>
      </c>
      <c r="H774">
        <v>5</v>
      </c>
      <c r="I774">
        <v>16</v>
      </c>
      <c r="J774" t="s">
        <v>17963</v>
      </c>
      <c r="O774" t="s">
        <v>18000</v>
      </c>
      <c r="P774">
        <v>2026</v>
      </c>
      <c r="Q774">
        <v>5</v>
      </c>
      <c r="R774">
        <v>14</v>
      </c>
      <c r="S774" t="s">
        <v>27987</v>
      </c>
      <c r="T774" t="s">
        <v>27988</v>
      </c>
      <c r="Y774" t="s">
        <v>17916</v>
      </c>
      <c r="AB774" t="s">
        <v>251</v>
      </c>
      <c r="AC774" t="s">
        <v>17924</v>
      </c>
      <c r="AD774">
        <v>1000008240193</v>
      </c>
      <c r="AG774" t="s">
        <v>27989</v>
      </c>
      <c r="AI774" t="s">
        <v>27990</v>
      </c>
      <c r="AJ774" t="s">
        <v>27991</v>
      </c>
      <c r="AK774" t="s">
        <v>693</v>
      </c>
      <c r="AM774" t="s">
        <v>27992</v>
      </c>
      <c r="AN774" t="s">
        <v>27990</v>
      </c>
      <c r="AO774" t="s">
        <v>693</v>
      </c>
      <c r="AP774" t="s">
        <v>27993</v>
      </c>
      <c r="AR774" t="s">
        <v>27992</v>
      </c>
      <c r="AS774" t="s">
        <v>27993</v>
      </c>
      <c r="AT774" t="s">
        <v>27994</v>
      </c>
      <c r="AU774" t="s">
        <v>27995</v>
      </c>
      <c r="AV774" t="s">
        <v>27996</v>
      </c>
      <c r="AW774" t="s">
        <v>230</v>
      </c>
      <c r="AX774" t="s">
        <v>230</v>
      </c>
      <c r="AY774" t="s">
        <v>380</v>
      </c>
      <c r="AZ774" t="s">
        <v>380</v>
      </c>
      <c r="BA774" t="s">
        <v>255</v>
      </c>
      <c r="BB774" s="1">
        <v>46156.794270833336</v>
      </c>
      <c r="BC774">
        <v>2026</v>
      </c>
      <c r="BD774">
        <v>5</v>
      </c>
      <c r="BE774">
        <v>14</v>
      </c>
      <c r="BF774" t="s">
        <v>18100</v>
      </c>
      <c r="BG774" t="s">
        <v>18130</v>
      </c>
      <c r="BH774" t="s">
        <v>17936</v>
      </c>
      <c r="BJ774" t="s">
        <v>27997</v>
      </c>
      <c r="BL774" t="s">
        <v>300</v>
      </c>
      <c r="BM774" t="s">
        <v>23165</v>
      </c>
      <c r="BN774" t="s">
        <v>3306</v>
      </c>
      <c r="BO774" t="s">
        <v>23166</v>
      </c>
      <c r="BP774" t="s">
        <v>3646</v>
      </c>
      <c r="BQ774" t="s">
        <v>27809</v>
      </c>
      <c r="BR774" t="s">
        <v>27998</v>
      </c>
      <c r="BS774" t="s">
        <v>18000</v>
      </c>
      <c r="BT774">
        <v>2026</v>
      </c>
      <c r="BU774">
        <v>5</v>
      </c>
      <c r="BV774">
        <v>14</v>
      </c>
      <c r="BY774" t="s">
        <v>693</v>
      </c>
      <c r="BZ774" t="s">
        <v>17943</v>
      </c>
      <c r="CA774" s="1">
        <v>46156.793749999997</v>
      </c>
      <c r="CB774" s="2">
        <v>46157</v>
      </c>
      <c r="CE774" t="s">
        <v>2810</v>
      </c>
      <c r="CY774" s="1"/>
      <c r="DQ774" t="s">
        <v>17918</v>
      </c>
      <c r="DS774" t="s">
        <v>693</v>
      </c>
      <c r="EP774" t="s">
        <v>19813</v>
      </c>
      <c r="EQ774" t="s">
        <v>255</v>
      </c>
      <c r="ER774" t="s">
        <v>17945</v>
      </c>
      <c r="ES774" t="s">
        <v>281</v>
      </c>
      <c r="ET774" t="s">
        <v>27740</v>
      </c>
      <c r="EU774" t="s">
        <v>17962</v>
      </c>
      <c r="EZ774" t="s">
        <v>270</v>
      </c>
      <c r="FB774" t="s">
        <v>281</v>
      </c>
      <c r="FD774" t="s">
        <v>17948</v>
      </c>
      <c r="FE774" t="s">
        <v>281</v>
      </c>
      <c r="FF774" s="1">
        <v>46156.84202546296</v>
      </c>
      <c r="FG774">
        <v>1.1499999999999999</v>
      </c>
      <c r="FH774">
        <v>0</v>
      </c>
      <c r="FM774" t="s">
        <v>17949</v>
      </c>
    </row>
    <row r="775" spans="1:169" x14ac:dyDescent="0.3">
      <c r="A775">
        <v>0</v>
      </c>
      <c r="B775" t="s">
        <v>17916</v>
      </c>
      <c r="C775" t="s">
        <v>17916</v>
      </c>
      <c r="E775" t="s">
        <v>17918</v>
      </c>
      <c r="F775">
        <v>46158.5</v>
      </c>
      <c r="G775">
        <v>2026</v>
      </c>
      <c r="H775">
        <v>5</v>
      </c>
      <c r="I775">
        <v>16</v>
      </c>
      <c r="J775" t="s">
        <v>17919</v>
      </c>
      <c r="O775" t="s">
        <v>18000</v>
      </c>
      <c r="P775">
        <v>2026</v>
      </c>
      <c r="Q775">
        <v>5</v>
      </c>
      <c r="R775">
        <v>14</v>
      </c>
      <c r="S775" t="s">
        <v>27999</v>
      </c>
      <c r="T775" t="s">
        <v>28000</v>
      </c>
      <c r="Y775" t="s">
        <v>17916</v>
      </c>
      <c r="AB775" t="s">
        <v>251</v>
      </c>
      <c r="AC775" t="s">
        <v>17924</v>
      </c>
      <c r="AD775">
        <v>1000008239632</v>
      </c>
      <c r="AI775" t="s">
        <v>28001</v>
      </c>
      <c r="AJ775" t="s">
        <v>28002</v>
      </c>
      <c r="AK775" t="s">
        <v>693</v>
      </c>
      <c r="AM775" t="s">
        <v>28003</v>
      </c>
      <c r="AN775" t="s">
        <v>28001</v>
      </c>
      <c r="AO775" t="s">
        <v>693</v>
      </c>
      <c r="AP775" t="s">
        <v>28003</v>
      </c>
      <c r="AR775" t="s">
        <v>28003</v>
      </c>
      <c r="AS775" t="s">
        <v>28003</v>
      </c>
      <c r="AT775" t="s">
        <v>28004</v>
      </c>
      <c r="AU775" t="s">
        <v>28005</v>
      </c>
      <c r="AV775" t="s">
        <v>28006</v>
      </c>
      <c r="AW775" t="s">
        <v>230</v>
      </c>
      <c r="AX775" t="s">
        <v>230</v>
      </c>
      <c r="AY775" t="s">
        <v>380</v>
      </c>
      <c r="AZ775" t="s">
        <v>380</v>
      </c>
      <c r="BA775" t="s">
        <v>255</v>
      </c>
      <c r="BB775" s="1">
        <v>46156.728472222225</v>
      </c>
      <c r="BC775">
        <v>2026</v>
      </c>
      <c r="BD775">
        <v>5</v>
      </c>
      <c r="BE775">
        <v>14</v>
      </c>
      <c r="BF775" t="s">
        <v>18100</v>
      </c>
      <c r="BG775" t="s">
        <v>18130</v>
      </c>
      <c r="BH775" t="s">
        <v>17936</v>
      </c>
      <c r="BJ775" t="s">
        <v>28007</v>
      </c>
      <c r="BL775" t="s">
        <v>300</v>
      </c>
      <c r="BM775" t="s">
        <v>23165</v>
      </c>
      <c r="BN775" t="s">
        <v>3306</v>
      </c>
      <c r="BO775" t="s">
        <v>23166</v>
      </c>
      <c r="BP775" t="s">
        <v>3638</v>
      </c>
      <c r="BQ775" t="s">
        <v>27911</v>
      </c>
      <c r="BR775" t="s">
        <v>28008</v>
      </c>
      <c r="BS775" t="s">
        <v>18000</v>
      </c>
      <c r="BT775">
        <v>2026</v>
      </c>
      <c r="BU775">
        <v>5</v>
      </c>
      <c r="BV775">
        <v>14</v>
      </c>
      <c r="BY775" t="s">
        <v>693</v>
      </c>
      <c r="BZ775" t="s">
        <v>17943</v>
      </c>
      <c r="CA775" s="1">
        <v>46156.728472222225</v>
      </c>
      <c r="CB775" s="2">
        <v>46157</v>
      </c>
      <c r="CE775" t="s">
        <v>2810</v>
      </c>
      <c r="CY775" s="1"/>
      <c r="DQ775" t="s">
        <v>17918</v>
      </c>
      <c r="DS775" t="s">
        <v>693</v>
      </c>
      <c r="EP775" t="s">
        <v>19813</v>
      </c>
      <c r="EQ775" t="s">
        <v>255</v>
      </c>
      <c r="ER775" t="s">
        <v>17945</v>
      </c>
      <c r="ES775" t="s">
        <v>281</v>
      </c>
      <c r="ET775" t="s">
        <v>27740</v>
      </c>
      <c r="EU775" t="s">
        <v>17962</v>
      </c>
      <c r="EZ775" t="s">
        <v>270</v>
      </c>
      <c r="FB775" t="s">
        <v>281</v>
      </c>
      <c r="FD775" t="s">
        <v>17948</v>
      </c>
      <c r="FE775" t="s">
        <v>281</v>
      </c>
      <c r="FF775" s="1">
        <v>46156.75849537037</v>
      </c>
      <c r="FG775">
        <v>0.72</v>
      </c>
      <c r="FH775">
        <v>0</v>
      </c>
      <c r="FM775" t="s">
        <v>17949</v>
      </c>
    </row>
    <row r="776" spans="1:169" x14ac:dyDescent="0.3">
      <c r="A776">
        <v>0</v>
      </c>
      <c r="B776" t="s">
        <v>17916</v>
      </c>
      <c r="C776" t="s">
        <v>17916</v>
      </c>
      <c r="E776" t="s">
        <v>17918</v>
      </c>
      <c r="F776">
        <v>46157.291666666664</v>
      </c>
      <c r="G776">
        <v>2026</v>
      </c>
      <c r="H776">
        <v>5</v>
      </c>
      <c r="I776">
        <v>15</v>
      </c>
      <c r="J776" t="s">
        <v>17963</v>
      </c>
      <c r="O776" t="s">
        <v>18230</v>
      </c>
      <c r="P776">
        <v>2026</v>
      </c>
      <c r="Q776">
        <v>5</v>
      </c>
      <c r="R776">
        <v>12</v>
      </c>
      <c r="S776" t="s">
        <v>28009</v>
      </c>
      <c r="T776" t="s">
        <v>28010</v>
      </c>
      <c r="Y776" t="s">
        <v>17916</v>
      </c>
      <c r="AB776" t="s">
        <v>251</v>
      </c>
      <c r="AC776" t="s">
        <v>17924</v>
      </c>
      <c r="AD776">
        <v>1000008224856</v>
      </c>
      <c r="AI776" t="s">
        <v>28011</v>
      </c>
      <c r="AJ776" t="s">
        <v>28012</v>
      </c>
      <c r="AK776" t="s">
        <v>693</v>
      </c>
      <c r="AM776" t="s">
        <v>28013</v>
      </c>
      <c r="AN776" t="s">
        <v>28011</v>
      </c>
      <c r="AO776" t="s">
        <v>693</v>
      </c>
      <c r="AP776" t="s">
        <v>28014</v>
      </c>
      <c r="AR776" t="s">
        <v>28013</v>
      </c>
      <c r="AS776" t="s">
        <v>28014</v>
      </c>
      <c r="AT776" t="s">
        <v>28015</v>
      </c>
      <c r="AU776" t="s">
        <v>27919</v>
      </c>
      <c r="AV776" t="s">
        <v>27920</v>
      </c>
      <c r="AW776" t="s">
        <v>230</v>
      </c>
      <c r="AX776" t="s">
        <v>230</v>
      </c>
      <c r="AY776" t="s">
        <v>380</v>
      </c>
      <c r="AZ776" t="s">
        <v>380</v>
      </c>
      <c r="BA776" t="s">
        <v>255</v>
      </c>
      <c r="BB776" s="1">
        <v>46154.870381944442</v>
      </c>
      <c r="BC776">
        <v>2026</v>
      </c>
      <c r="BD776">
        <v>5</v>
      </c>
      <c r="BE776">
        <v>12</v>
      </c>
      <c r="BF776" t="s">
        <v>18100</v>
      </c>
      <c r="BG776" t="s">
        <v>18130</v>
      </c>
      <c r="BH776" t="s">
        <v>17936</v>
      </c>
      <c r="BJ776" t="s">
        <v>28014</v>
      </c>
      <c r="BL776" t="s">
        <v>300</v>
      </c>
      <c r="BM776" t="s">
        <v>23165</v>
      </c>
      <c r="BN776" t="s">
        <v>3306</v>
      </c>
      <c r="BO776" t="s">
        <v>23166</v>
      </c>
      <c r="BP776" t="s">
        <v>1390</v>
      </c>
      <c r="BQ776" t="s">
        <v>27795</v>
      </c>
      <c r="BR776" t="s">
        <v>28016</v>
      </c>
      <c r="BS776" t="s">
        <v>18230</v>
      </c>
      <c r="BT776">
        <v>2026</v>
      </c>
      <c r="BU776">
        <v>5</v>
      </c>
      <c r="BV776">
        <v>12</v>
      </c>
      <c r="BY776" t="s">
        <v>693</v>
      </c>
      <c r="BZ776" t="s">
        <v>17943</v>
      </c>
      <c r="CA776" s="1">
        <v>46154.870138888888</v>
      </c>
      <c r="CB776" s="2">
        <v>46155</v>
      </c>
      <c r="CE776" t="s">
        <v>2810</v>
      </c>
      <c r="CY776" s="1"/>
      <c r="DQ776" t="s">
        <v>17918</v>
      </c>
      <c r="DS776" t="s">
        <v>693</v>
      </c>
      <c r="EP776" t="s">
        <v>19813</v>
      </c>
      <c r="EQ776" t="s">
        <v>255</v>
      </c>
      <c r="ER776" t="s">
        <v>17945</v>
      </c>
      <c r="ES776" t="s">
        <v>281</v>
      </c>
      <c r="ET776" t="s">
        <v>27740</v>
      </c>
      <c r="EU776" t="s">
        <v>17962</v>
      </c>
      <c r="EZ776" t="s">
        <v>270</v>
      </c>
      <c r="FB776" t="s">
        <v>281</v>
      </c>
      <c r="FD776" t="s">
        <v>17948</v>
      </c>
      <c r="FE776" t="s">
        <v>281</v>
      </c>
      <c r="FF776" s="1">
        <v>46154.883923611109</v>
      </c>
      <c r="FG776">
        <v>0.33</v>
      </c>
      <c r="FH776">
        <v>0</v>
      </c>
      <c r="FI776">
        <v>1</v>
      </c>
      <c r="FM776" t="s">
        <v>17949</v>
      </c>
    </row>
    <row r="777" spans="1:169" x14ac:dyDescent="0.3">
      <c r="A777">
        <v>0</v>
      </c>
      <c r="B777" t="s">
        <v>17916</v>
      </c>
      <c r="C777" t="s">
        <v>17916</v>
      </c>
      <c r="E777" t="s">
        <v>17918</v>
      </c>
      <c r="F777">
        <v>46157.291666666664</v>
      </c>
      <c r="G777">
        <v>2026</v>
      </c>
      <c r="H777">
        <v>5</v>
      </c>
      <c r="I777">
        <v>15</v>
      </c>
      <c r="J777" t="s">
        <v>17963</v>
      </c>
      <c r="O777" t="s">
        <v>17964</v>
      </c>
      <c r="P777">
        <v>2026</v>
      </c>
      <c r="Q777">
        <v>5</v>
      </c>
      <c r="R777">
        <v>13</v>
      </c>
      <c r="S777" t="s">
        <v>28017</v>
      </c>
      <c r="T777" t="s">
        <v>28018</v>
      </c>
      <c r="Y777" t="s">
        <v>17916</v>
      </c>
      <c r="AB777" t="s">
        <v>251</v>
      </c>
      <c r="AC777" t="s">
        <v>18065</v>
      </c>
      <c r="AD777">
        <v>1000008225179</v>
      </c>
      <c r="AG777" t="s">
        <v>28019</v>
      </c>
      <c r="AH777" t="s">
        <v>28020</v>
      </c>
      <c r="AI777" t="s">
        <v>28021</v>
      </c>
      <c r="AJ777" t="s">
        <v>28022</v>
      </c>
      <c r="AK777" t="s">
        <v>693</v>
      </c>
      <c r="AL777" t="s">
        <v>28019</v>
      </c>
      <c r="AN777" t="s">
        <v>28021</v>
      </c>
      <c r="AO777" t="s">
        <v>693</v>
      </c>
      <c r="AT777" t="s">
        <v>28023</v>
      </c>
      <c r="AU777" t="s">
        <v>28024</v>
      </c>
      <c r="AV777" t="s">
        <v>28025</v>
      </c>
      <c r="AW777" t="s">
        <v>230</v>
      </c>
      <c r="AX777" t="s">
        <v>230</v>
      </c>
      <c r="AY777" t="s">
        <v>380</v>
      </c>
      <c r="AZ777" t="s">
        <v>380</v>
      </c>
      <c r="BA777" t="s">
        <v>18076</v>
      </c>
      <c r="BB777" s="1">
        <v>46155.397210648145</v>
      </c>
      <c r="BC777">
        <v>2026</v>
      </c>
      <c r="BD777">
        <v>5</v>
      </c>
      <c r="BE777">
        <v>13</v>
      </c>
      <c r="BF777" t="s">
        <v>18129</v>
      </c>
      <c r="BG777" t="s">
        <v>18130</v>
      </c>
      <c r="BH777" t="s">
        <v>17936</v>
      </c>
      <c r="BJ777" t="s">
        <v>28026</v>
      </c>
      <c r="BL777" t="s">
        <v>300</v>
      </c>
      <c r="BM777" t="s">
        <v>23165</v>
      </c>
      <c r="BN777" t="s">
        <v>3306</v>
      </c>
      <c r="BO777" t="s">
        <v>23166</v>
      </c>
      <c r="BP777" t="s">
        <v>911</v>
      </c>
      <c r="BQ777" t="s">
        <v>27944</v>
      </c>
      <c r="BR777" t="s">
        <v>28027</v>
      </c>
      <c r="BS777" t="s">
        <v>17964</v>
      </c>
      <c r="BT777">
        <v>2026</v>
      </c>
      <c r="BU777">
        <v>5</v>
      </c>
      <c r="BV777">
        <v>13</v>
      </c>
      <c r="BY777" t="s">
        <v>386</v>
      </c>
      <c r="BZ777" t="s">
        <v>18083</v>
      </c>
      <c r="CA777" s="1">
        <v>46155.396527777775</v>
      </c>
      <c r="CB777" s="2">
        <v>46155</v>
      </c>
      <c r="CE777" t="s">
        <v>2810</v>
      </c>
      <c r="CY777" s="1"/>
      <c r="DQ777" t="s">
        <v>17918</v>
      </c>
      <c r="DR777" t="s">
        <v>693</v>
      </c>
      <c r="DS777" t="s">
        <v>693</v>
      </c>
      <c r="DT777" t="s">
        <v>693</v>
      </c>
      <c r="DV777" t="s">
        <v>693</v>
      </c>
      <c r="EA777" t="s">
        <v>693</v>
      </c>
      <c r="EB777" t="s">
        <v>693</v>
      </c>
      <c r="EP777" t="s">
        <v>19813</v>
      </c>
      <c r="EQ777" t="s">
        <v>18084</v>
      </c>
      <c r="ES777" t="s">
        <v>281</v>
      </c>
      <c r="ET777" t="s">
        <v>27740</v>
      </c>
      <c r="EU777" t="s">
        <v>17962</v>
      </c>
      <c r="EZ777" t="s">
        <v>270</v>
      </c>
      <c r="FB777" t="s">
        <v>281</v>
      </c>
      <c r="FD777" t="s">
        <v>18133</v>
      </c>
      <c r="FE777" t="s">
        <v>281</v>
      </c>
      <c r="FF777" s="1">
        <v>46155.425219907411</v>
      </c>
      <c r="FG777">
        <v>0.67</v>
      </c>
      <c r="FH777">
        <v>0</v>
      </c>
      <c r="FI777">
        <v>1</v>
      </c>
      <c r="FM777" t="s">
        <v>17949</v>
      </c>
    </row>
    <row r="778" spans="1:169" x14ac:dyDescent="0.3">
      <c r="A778">
        <v>0</v>
      </c>
      <c r="B778" t="s">
        <v>17916</v>
      </c>
      <c r="C778" t="s">
        <v>17916</v>
      </c>
      <c r="E778" t="s">
        <v>17918</v>
      </c>
      <c r="F778">
        <v>46157.5</v>
      </c>
      <c r="G778">
        <v>2026</v>
      </c>
      <c r="H778">
        <v>5</v>
      </c>
      <c r="I778">
        <v>15</v>
      </c>
      <c r="J778" t="s">
        <v>17919</v>
      </c>
      <c r="O778" t="s">
        <v>18000</v>
      </c>
      <c r="P778">
        <v>2026</v>
      </c>
      <c r="Q778">
        <v>5</v>
      </c>
      <c r="R778">
        <v>14</v>
      </c>
      <c r="S778" t="s">
        <v>28028</v>
      </c>
      <c r="T778" t="s">
        <v>28029</v>
      </c>
      <c r="Y778" t="s">
        <v>17916</v>
      </c>
      <c r="AB778" t="s">
        <v>251</v>
      </c>
      <c r="AC778" t="s">
        <v>17924</v>
      </c>
      <c r="AD778">
        <v>1000008238905</v>
      </c>
      <c r="AG778" t="s">
        <v>28030</v>
      </c>
      <c r="AI778" t="s">
        <v>28031</v>
      </c>
      <c r="AJ778" t="s">
        <v>28032</v>
      </c>
      <c r="AK778" t="s">
        <v>693</v>
      </c>
      <c r="AN778" t="s">
        <v>28031</v>
      </c>
      <c r="AO778" t="s">
        <v>693</v>
      </c>
      <c r="AT778" t="s">
        <v>28033</v>
      </c>
      <c r="AU778" t="s">
        <v>28034</v>
      </c>
      <c r="AV778" t="s">
        <v>28035</v>
      </c>
      <c r="AW778" t="s">
        <v>230</v>
      </c>
      <c r="AX778" t="s">
        <v>230</v>
      </c>
      <c r="AY778" t="s">
        <v>380</v>
      </c>
      <c r="AZ778" t="s">
        <v>380</v>
      </c>
      <c r="BA778" t="s">
        <v>255</v>
      </c>
      <c r="BB778" s="1">
        <v>46156.689004629632</v>
      </c>
      <c r="BC778">
        <v>2026</v>
      </c>
      <c r="BD778">
        <v>5</v>
      </c>
      <c r="BE778">
        <v>14</v>
      </c>
      <c r="BF778" t="s">
        <v>18100</v>
      </c>
      <c r="BG778" t="s">
        <v>18130</v>
      </c>
      <c r="BH778" t="s">
        <v>17936</v>
      </c>
      <c r="BJ778" t="s">
        <v>28036</v>
      </c>
      <c r="BL778" t="s">
        <v>300</v>
      </c>
      <c r="BM778" t="s">
        <v>23165</v>
      </c>
      <c r="BN778" t="s">
        <v>3306</v>
      </c>
      <c r="BO778" t="s">
        <v>23166</v>
      </c>
      <c r="BP778" t="s">
        <v>792</v>
      </c>
      <c r="BQ778" t="s">
        <v>28037</v>
      </c>
      <c r="BR778" t="s">
        <v>28038</v>
      </c>
      <c r="BS778" t="s">
        <v>18000</v>
      </c>
      <c r="BT778">
        <v>2026</v>
      </c>
      <c r="BU778">
        <v>5</v>
      </c>
      <c r="BV778">
        <v>14</v>
      </c>
      <c r="BY778" t="s">
        <v>693</v>
      </c>
      <c r="BZ778" t="s">
        <v>17943</v>
      </c>
      <c r="CA778" s="1">
        <v>46156.688888888886</v>
      </c>
      <c r="CB778" s="2">
        <v>46157</v>
      </c>
      <c r="CE778" t="s">
        <v>2810</v>
      </c>
      <c r="CY778" s="1"/>
      <c r="DQ778" t="s">
        <v>17918</v>
      </c>
      <c r="DS778" t="s">
        <v>693</v>
      </c>
      <c r="EP778" t="s">
        <v>19813</v>
      </c>
      <c r="EQ778" t="s">
        <v>255</v>
      </c>
      <c r="ER778" t="s">
        <v>17945</v>
      </c>
      <c r="ES778" t="s">
        <v>281</v>
      </c>
      <c r="ET778" t="s">
        <v>27740</v>
      </c>
      <c r="EU778" t="s">
        <v>17962</v>
      </c>
      <c r="EZ778" t="s">
        <v>270</v>
      </c>
      <c r="FB778" t="s">
        <v>281</v>
      </c>
      <c r="FD778" t="s">
        <v>17948</v>
      </c>
      <c r="FE778" t="s">
        <v>281</v>
      </c>
      <c r="FF778" s="1">
        <v>46156.716874999998</v>
      </c>
      <c r="FG778">
        <v>0.67</v>
      </c>
      <c r="FH778">
        <v>0</v>
      </c>
      <c r="FM778" t="s">
        <v>17949</v>
      </c>
    </row>
    <row r="779" spans="1:169" x14ac:dyDescent="0.3">
      <c r="A779">
        <v>0</v>
      </c>
      <c r="B779" t="s">
        <v>17916</v>
      </c>
      <c r="C779" t="s">
        <v>17916</v>
      </c>
      <c r="E779" t="s">
        <v>17918</v>
      </c>
      <c r="F779">
        <v>46157.5</v>
      </c>
      <c r="G779">
        <v>2026</v>
      </c>
      <c r="H779">
        <v>5</v>
      </c>
      <c r="I779">
        <v>15</v>
      </c>
      <c r="J779" t="s">
        <v>17919</v>
      </c>
      <c r="O779" t="s">
        <v>18000</v>
      </c>
      <c r="P779">
        <v>2026</v>
      </c>
      <c r="Q779">
        <v>5</v>
      </c>
      <c r="R779">
        <v>14</v>
      </c>
      <c r="S779" t="s">
        <v>28039</v>
      </c>
      <c r="T779" t="s">
        <v>28040</v>
      </c>
      <c r="Y779" t="s">
        <v>17916</v>
      </c>
      <c r="AB779" t="s">
        <v>251</v>
      </c>
      <c r="AC779" t="s">
        <v>17924</v>
      </c>
      <c r="AD779">
        <v>1000008239425</v>
      </c>
      <c r="AG779" t="s">
        <v>28041</v>
      </c>
      <c r="AI779" t="s">
        <v>28042</v>
      </c>
      <c r="AJ779" t="s">
        <v>28043</v>
      </c>
      <c r="AK779" t="s">
        <v>693</v>
      </c>
      <c r="AM779" t="s">
        <v>28044</v>
      </c>
      <c r="AN779" t="s">
        <v>28042</v>
      </c>
      <c r="AO779" t="s">
        <v>693</v>
      </c>
      <c r="AP779" t="s">
        <v>28044</v>
      </c>
      <c r="AR779" t="s">
        <v>28044</v>
      </c>
      <c r="AS779" t="s">
        <v>28044</v>
      </c>
      <c r="AT779" t="s">
        <v>28045</v>
      </c>
      <c r="AU779" t="s">
        <v>28046</v>
      </c>
      <c r="AV779" t="s">
        <v>28047</v>
      </c>
      <c r="AW779" t="s">
        <v>230</v>
      </c>
      <c r="AX779" t="s">
        <v>230</v>
      </c>
      <c r="AY779" t="s">
        <v>380</v>
      </c>
      <c r="AZ779" t="s">
        <v>380</v>
      </c>
      <c r="BA779" t="s">
        <v>255</v>
      </c>
      <c r="BB779" s="1">
        <v>46156.713414351849</v>
      </c>
      <c r="BC779">
        <v>2026</v>
      </c>
      <c r="BD779">
        <v>5</v>
      </c>
      <c r="BE779">
        <v>14</v>
      </c>
      <c r="BF779" t="s">
        <v>17934</v>
      </c>
      <c r="BG779" t="s">
        <v>18130</v>
      </c>
      <c r="BH779" t="s">
        <v>17936</v>
      </c>
      <c r="BJ779" t="s">
        <v>28048</v>
      </c>
      <c r="BL779" t="s">
        <v>300</v>
      </c>
      <c r="BM779" t="s">
        <v>23165</v>
      </c>
      <c r="BN779" t="s">
        <v>3306</v>
      </c>
      <c r="BO779" t="s">
        <v>23166</v>
      </c>
      <c r="BP779" t="s">
        <v>28049</v>
      </c>
      <c r="BQ779" t="s">
        <v>28050</v>
      </c>
      <c r="BR779" t="s">
        <v>28051</v>
      </c>
      <c r="BS779" t="s">
        <v>18000</v>
      </c>
      <c r="BT779">
        <v>2026</v>
      </c>
      <c r="BU779">
        <v>5</v>
      </c>
      <c r="BV779">
        <v>14</v>
      </c>
      <c r="BY779" t="s">
        <v>693</v>
      </c>
      <c r="BZ779" t="s">
        <v>17943</v>
      </c>
      <c r="CA779" s="1">
        <v>46156.713194444441</v>
      </c>
      <c r="CB779" s="2">
        <v>46157</v>
      </c>
      <c r="CE779" t="s">
        <v>2810</v>
      </c>
      <c r="CY779" s="1"/>
      <c r="DQ779" t="s">
        <v>17918</v>
      </c>
      <c r="DS779" t="s">
        <v>693</v>
      </c>
      <c r="EP779" t="s">
        <v>19813</v>
      </c>
      <c r="EQ779" t="s">
        <v>255</v>
      </c>
      <c r="ER779" t="s">
        <v>17945</v>
      </c>
      <c r="ES779" t="s">
        <v>281</v>
      </c>
      <c r="ET779" t="s">
        <v>27740</v>
      </c>
      <c r="EU779" t="s">
        <v>17962</v>
      </c>
      <c r="EZ779" t="s">
        <v>270</v>
      </c>
      <c r="FB779" t="s">
        <v>281</v>
      </c>
      <c r="FD779" t="s">
        <v>17948</v>
      </c>
      <c r="FE779" t="s">
        <v>281</v>
      </c>
      <c r="FF779" s="1">
        <v>46156.75849537037</v>
      </c>
      <c r="FG779">
        <v>1.08</v>
      </c>
      <c r="FH779">
        <v>0</v>
      </c>
      <c r="FM779" t="s">
        <v>17949</v>
      </c>
    </row>
    <row r="780" spans="1:169" x14ac:dyDescent="0.3">
      <c r="A780">
        <v>0</v>
      </c>
      <c r="B780" t="s">
        <v>17916</v>
      </c>
      <c r="C780" t="s">
        <v>17916</v>
      </c>
      <c r="E780" t="s">
        <v>17918</v>
      </c>
      <c r="F780">
        <v>46157.5</v>
      </c>
      <c r="G780">
        <v>2026</v>
      </c>
      <c r="H780">
        <v>5</v>
      </c>
      <c r="I780">
        <v>15</v>
      </c>
      <c r="O780" t="s">
        <v>18000</v>
      </c>
      <c r="P780">
        <v>2026</v>
      </c>
      <c r="Q780">
        <v>5</v>
      </c>
      <c r="R780">
        <v>14</v>
      </c>
      <c r="S780" t="s">
        <v>28052</v>
      </c>
      <c r="T780" t="s">
        <v>28053</v>
      </c>
      <c r="Y780" t="s">
        <v>17916</v>
      </c>
      <c r="AB780" t="s">
        <v>251</v>
      </c>
      <c r="AC780" t="s">
        <v>18065</v>
      </c>
      <c r="AD780">
        <v>1000008239428</v>
      </c>
      <c r="AG780" t="s">
        <v>28054</v>
      </c>
      <c r="AH780" t="s">
        <v>28055</v>
      </c>
      <c r="AI780" t="s">
        <v>28056</v>
      </c>
      <c r="AJ780" t="s">
        <v>28057</v>
      </c>
      <c r="AK780" t="s">
        <v>693</v>
      </c>
      <c r="AL780" t="s">
        <v>28054</v>
      </c>
      <c r="AM780" t="s">
        <v>28058</v>
      </c>
      <c r="AN780" t="s">
        <v>28056</v>
      </c>
      <c r="AO780" t="s">
        <v>693</v>
      </c>
      <c r="AP780" t="s">
        <v>28059</v>
      </c>
      <c r="AR780" t="s">
        <v>28058</v>
      </c>
      <c r="AS780" t="s">
        <v>28059</v>
      </c>
      <c r="AT780" t="s">
        <v>28060</v>
      </c>
      <c r="AU780" t="s">
        <v>28061</v>
      </c>
      <c r="AV780" t="s">
        <v>28062</v>
      </c>
      <c r="AW780" t="s">
        <v>230</v>
      </c>
      <c r="AX780" t="s">
        <v>230</v>
      </c>
      <c r="AY780" t="s">
        <v>380</v>
      </c>
      <c r="AZ780" t="s">
        <v>380</v>
      </c>
      <c r="BA780" t="s">
        <v>18076</v>
      </c>
      <c r="BB780" s="1">
        <v>46156.713819444441</v>
      </c>
      <c r="BC780">
        <v>2026</v>
      </c>
      <c r="BD780">
        <v>5</v>
      </c>
      <c r="BE780">
        <v>14</v>
      </c>
      <c r="BF780" t="s">
        <v>18129</v>
      </c>
      <c r="BG780" t="s">
        <v>18130</v>
      </c>
      <c r="BH780" t="s">
        <v>17936</v>
      </c>
      <c r="BJ780" t="s">
        <v>28063</v>
      </c>
      <c r="BL780" t="s">
        <v>300</v>
      </c>
      <c r="BM780" t="s">
        <v>23165</v>
      </c>
      <c r="BN780" t="s">
        <v>3306</v>
      </c>
      <c r="BO780" t="s">
        <v>23166</v>
      </c>
      <c r="BP780" t="s">
        <v>876</v>
      </c>
      <c r="BQ780" t="s">
        <v>27751</v>
      </c>
      <c r="BR780" t="s">
        <v>28064</v>
      </c>
      <c r="BS780" t="s">
        <v>18000</v>
      </c>
      <c r="BT780">
        <v>2026</v>
      </c>
      <c r="BU780">
        <v>5</v>
      </c>
      <c r="BV780">
        <v>14</v>
      </c>
      <c r="BY780" t="s">
        <v>386</v>
      </c>
      <c r="BZ780" t="s">
        <v>18083</v>
      </c>
      <c r="CA780" s="1">
        <v>46156.713194444441</v>
      </c>
      <c r="CB780" s="2">
        <v>46157</v>
      </c>
      <c r="CE780" t="s">
        <v>2810</v>
      </c>
      <c r="CY780" s="1"/>
      <c r="DQ780" t="s">
        <v>17918</v>
      </c>
      <c r="DR780" t="s">
        <v>693</v>
      </c>
      <c r="DS780" t="s">
        <v>693</v>
      </c>
      <c r="DT780" t="s">
        <v>693</v>
      </c>
      <c r="DV780" t="s">
        <v>693</v>
      </c>
      <c r="EA780" t="s">
        <v>693</v>
      </c>
      <c r="EB780" t="s">
        <v>693</v>
      </c>
      <c r="EP780" t="s">
        <v>19813</v>
      </c>
      <c r="EQ780" t="s">
        <v>18084</v>
      </c>
      <c r="ES780" t="s">
        <v>281</v>
      </c>
      <c r="ET780" t="s">
        <v>27740</v>
      </c>
      <c r="EU780" t="s">
        <v>17962</v>
      </c>
      <c r="EZ780" t="s">
        <v>270</v>
      </c>
      <c r="FB780" t="s">
        <v>281</v>
      </c>
      <c r="FD780" t="s">
        <v>18133</v>
      </c>
      <c r="FE780" t="s">
        <v>281</v>
      </c>
      <c r="FF780" s="1">
        <v>46156.75849537037</v>
      </c>
      <c r="FG780">
        <v>1.07</v>
      </c>
      <c r="FH780">
        <v>0</v>
      </c>
      <c r="FM780" t="s">
        <v>17949</v>
      </c>
    </row>
    <row r="781" spans="1:169" x14ac:dyDescent="0.3">
      <c r="A781">
        <v>0</v>
      </c>
      <c r="B781" t="s">
        <v>17916</v>
      </c>
      <c r="C781" t="s">
        <v>17916</v>
      </c>
      <c r="E781" t="s">
        <v>17918</v>
      </c>
      <c r="F781">
        <v>46157.291666666664</v>
      </c>
      <c r="G781">
        <v>2026</v>
      </c>
      <c r="H781">
        <v>5</v>
      </c>
      <c r="I781">
        <v>15</v>
      </c>
      <c r="J781" t="s">
        <v>17963</v>
      </c>
      <c r="O781" t="s">
        <v>17964</v>
      </c>
      <c r="P781">
        <v>2026</v>
      </c>
      <c r="Q781">
        <v>5</v>
      </c>
      <c r="R781">
        <v>13</v>
      </c>
      <c r="S781" t="s">
        <v>28065</v>
      </c>
      <c r="T781" t="s">
        <v>28066</v>
      </c>
      <c r="Y781" t="s">
        <v>17916</v>
      </c>
      <c r="AB781" t="s">
        <v>251</v>
      </c>
      <c r="AC781" t="s">
        <v>17924</v>
      </c>
      <c r="AD781">
        <v>1000008225847</v>
      </c>
      <c r="AG781" t="s">
        <v>28067</v>
      </c>
      <c r="AI781" t="s">
        <v>28068</v>
      </c>
      <c r="AJ781" t="s">
        <v>28069</v>
      </c>
      <c r="AK781" t="s">
        <v>693</v>
      </c>
      <c r="AM781" t="s">
        <v>28070</v>
      </c>
      <c r="AN781" t="s">
        <v>28068</v>
      </c>
      <c r="AO781" t="s">
        <v>693</v>
      </c>
      <c r="AR781" t="s">
        <v>28070</v>
      </c>
      <c r="AT781" t="s">
        <v>28071</v>
      </c>
      <c r="AU781" t="s">
        <v>28072</v>
      </c>
      <c r="AV781" t="s">
        <v>28073</v>
      </c>
      <c r="AW781" t="s">
        <v>230</v>
      </c>
      <c r="AX781" t="s">
        <v>230</v>
      </c>
      <c r="AY781" t="s">
        <v>380</v>
      </c>
      <c r="AZ781" t="s">
        <v>380</v>
      </c>
      <c r="BA781" t="s">
        <v>255</v>
      </c>
      <c r="BB781" s="1">
        <v>46155.488958333335</v>
      </c>
      <c r="BC781">
        <v>2026</v>
      </c>
      <c r="BD781">
        <v>5</v>
      </c>
      <c r="BE781">
        <v>13</v>
      </c>
      <c r="BF781" t="s">
        <v>17934</v>
      </c>
      <c r="BG781" t="s">
        <v>18130</v>
      </c>
      <c r="BH781" t="s">
        <v>17936</v>
      </c>
      <c r="BJ781" t="s">
        <v>28070</v>
      </c>
      <c r="BL781" t="s">
        <v>300</v>
      </c>
      <c r="BM781" t="s">
        <v>23165</v>
      </c>
      <c r="BN781" t="s">
        <v>3306</v>
      </c>
      <c r="BO781" t="s">
        <v>23166</v>
      </c>
      <c r="BP781" t="s">
        <v>3637</v>
      </c>
      <c r="BQ781" t="s">
        <v>28050</v>
      </c>
      <c r="BR781" t="s">
        <v>28074</v>
      </c>
      <c r="BS781" t="s">
        <v>17964</v>
      </c>
      <c r="BT781">
        <v>2026</v>
      </c>
      <c r="BU781">
        <v>5</v>
      </c>
      <c r="BV781">
        <v>13</v>
      </c>
      <c r="BY781" t="s">
        <v>693</v>
      </c>
      <c r="BZ781" t="s">
        <v>17943</v>
      </c>
      <c r="CA781" s="1">
        <v>46155.488888888889</v>
      </c>
      <c r="CB781" s="2">
        <v>46155</v>
      </c>
      <c r="CE781" t="s">
        <v>2810</v>
      </c>
      <c r="CY781" s="1"/>
      <c r="DQ781" t="s">
        <v>17918</v>
      </c>
      <c r="DS781" t="s">
        <v>693</v>
      </c>
      <c r="EP781" t="s">
        <v>19813</v>
      </c>
      <c r="EQ781" t="s">
        <v>255</v>
      </c>
      <c r="ER781" t="s">
        <v>17945</v>
      </c>
      <c r="ES781" t="s">
        <v>281</v>
      </c>
      <c r="ET781" t="s">
        <v>27740</v>
      </c>
      <c r="EU781" t="s">
        <v>17962</v>
      </c>
      <c r="EZ781" t="s">
        <v>270</v>
      </c>
      <c r="FB781" t="s">
        <v>281</v>
      </c>
      <c r="FD781" t="s">
        <v>17948</v>
      </c>
      <c r="FE781" t="s">
        <v>281</v>
      </c>
      <c r="FF781" s="1">
        <v>46155.508437500001</v>
      </c>
      <c r="FG781">
        <v>0.47</v>
      </c>
      <c r="FH781">
        <v>0</v>
      </c>
      <c r="FI781">
        <v>1</v>
      </c>
      <c r="FM781" t="s">
        <v>17949</v>
      </c>
    </row>
    <row r="782" spans="1:169" x14ac:dyDescent="0.3">
      <c r="A782">
        <v>0</v>
      </c>
      <c r="B782" t="s">
        <v>17916</v>
      </c>
      <c r="C782" t="s">
        <v>17916</v>
      </c>
      <c r="E782" t="s">
        <v>17918</v>
      </c>
      <c r="F782">
        <v>46157.291666666664</v>
      </c>
      <c r="G782">
        <v>2026</v>
      </c>
      <c r="H782">
        <v>5</v>
      </c>
      <c r="I782">
        <v>15</v>
      </c>
      <c r="J782" t="s">
        <v>17963</v>
      </c>
      <c r="O782" t="s">
        <v>17964</v>
      </c>
      <c r="P782">
        <v>2026</v>
      </c>
      <c r="Q782">
        <v>5</v>
      </c>
      <c r="R782">
        <v>13</v>
      </c>
      <c r="S782" t="s">
        <v>28075</v>
      </c>
      <c r="T782" t="s">
        <v>28076</v>
      </c>
      <c r="Y782" t="s">
        <v>17916</v>
      </c>
      <c r="AB782" t="s">
        <v>251</v>
      </c>
      <c r="AC782" t="s">
        <v>18065</v>
      </c>
      <c r="AD782">
        <v>1000008226431</v>
      </c>
      <c r="AG782" t="s">
        <v>28077</v>
      </c>
      <c r="AH782" t="s">
        <v>28078</v>
      </c>
      <c r="AI782" t="s">
        <v>28079</v>
      </c>
      <c r="AJ782" t="s">
        <v>28080</v>
      </c>
      <c r="AK782" t="s">
        <v>693</v>
      </c>
      <c r="AL782" t="s">
        <v>28077</v>
      </c>
      <c r="AM782" t="s">
        <v>28081</v>
      </c>
      <c r="AN782" t="s">
        <v>28079</v>
      </c>
      <c r="AO782" t="s">
        <v>693</v>
      </c>
      <c r="AR782" t="s">
        <v>28081</v>
      </c>
      <c r="AT782" t="s">
        <v>28082</v>
      </c>
      <c r="AU782" t="s">
        <v>28083</v>
      </c>
      <c r="AV782" t="s">
        <v>28084</v>
      </c>
      <c r="AW782" t="s">
        <v>230</v>
      </c>
      <c r="AX782" t="s">
        <v>230</v>
      </c>
      <c r="AY782" t="s">
        <v>1322</v>
      </c>
      <c r="AZ782" t="s">
        <v>1322</v>
      </c>
      <c r="BA782" t="s">
        <v>18076</v>
      </c>
      <c r="BB782" s="1">
        <v>46155.576620370368</v>
      </c>
      <c r="BC782">
        <v>2026</v>
      </c>
      <c r="BD782">
        <v>5</v>
      </c>
      <c r="BE782">
        <v>13</v>
      </c>
      <c r="BF782" t="s">
        <v>18077</v>
      </c>
      <c r="BG782" t="s">
        <v>17935</v>
      </c>
      <c r="BH782" t="s">
        <v>17936</v>
      </c>
      <c r="BJ782" t="s">
        <v>28085</v>
      </c>
      <c r="BL782" t="s">
        <v>300</v>
      </c>
      <c r="BM782" t="s">
        <v>23165</v>
      </c>
      <c r="BN782" t="s">
        <v>3306</v>
      </c>
      <c r="BO782" t="s">
        <v>23166</v>
      </c>
      <c r="BP782" t="s">
        <v>1305</v>
      </c>
      <c r="BQ782" t="s">
        <v>27751</v>
      </c>
      <c r="BR782" t="s">
        <v>3666</v>
      </c>
      <c r="BS782" t="s">
        <v>17964</v>
      </c>
      <c r="BT782">
        <v>2026</v>
      </c>
      <c r="BU782">
        <v>5</v>
      </c>
      <c r="BV782">
        <v>13</v>
      </c>
      <c r="BY782" t="s">
        <v>304</v>
      </c>
      <c r="BZ782" t="s">
        <v>18083</v>
      </c>
      <c r="CA782" s="1">
        <v>46155.576388888891</v>
      </c>
      <c r="CB782" s="2">
        <v>46156</v>
      </c>
      <c r="CE782" t="s">
        <v>2810</v>
      </c>
      <c r="CY782" s="1"/>
      <c r="DQ782" t="s">
        <v>17918</v>
      </c>
      <c r="DR782" t="s">
        <v>693</v>
      </c>
      <c r="DS782" t="s">
        <v>693</v>
      </c>
      <c r="DT782" t="s">
        <v>693</v>
      </c>
      <c r="DV782" t="s">
        <v>693</v>
      </c>
      <c r="EA782" t="s">
        <v>693</v>
      </c>
      <c r="EB782" t="s">
        <v>693</v>
      </c>
      <c r="EP782" t="s">
        <v>19813</v>
      </c>
      <c r="EQ782" t="s">
        <v>18084</v>
      </c>
      <c r="ES782" t="s">
        <v>281</v>
      </c>
      <c r="ET782" t="s">
        <v>27740</v>
      </c>
      <c r="EU782" t="s">
        <v>17962</v>
      </c>
      <c r="EZ782" t="s">
        <v>270</v>
      </c>
      <c r="FB782" t="s">
        <v>281</v>
      </c>
      <c r="FD782" t="s">
        <v>18087</v>
      </c>
      <c r="FE782" t="s">
        <v>281</v>
      </c>
      <c r="FF782" s="1">
        <v>46155.591793981483</v>
      </c>
      <c r="FG782">
        <v>0.36</v>
      </c>
      <c r="FH782">
        <v>0</v>
      </c>
      <c r="FI782">
        <v>1</v>
      </c>
      <c r="FM782" t="s">
        <v>17949</v>
      </c>
    </row>
    <row r="783" spans="1:169" x14ac:dyDescent="0.3">
      <c r="A783">
        <v>0</v>
      </c>
      <c r="B783" t="s">
        <v>17916</v>
      </c>
      <c r="C783" t="s">
        <v>17916</v>
      </c>
      <c r="E783" t="s">
        <v>17918</v>
      </c>
      <c r="F783">
        <v>46158.291666666664</v>
      </c>
      <c r="G783">
        <v>2026</v>
      </c>
      <c r="H783">
        <v>5</v>
      </c>
      <c r="I783">
        <v>16</v>
      </c>
      <c r="J783" t="s">
        <v>17963</v>
      </c>
      <c r="O783" t="s">
        <v>17964</v>
      </c>
      <c r="P783">
        <v>2026</v>
      </c>
      <c r="Q783">
        <v>5</v>
      </c>
      <c r="R783">
        <v>13</v>
      </c>
      <c r="S783" t="s">
        <v>28086</v>
      </c>
      <c r="T783" t="s">
        <v>28087</v>
      </c>
      <c r="Y783" t="s">
        <v>17916</v>
      </c>
      <c r="AB783" t="s">
        <v>251</v>
      </c>
      <c r="AC783" t="s">
        <v>17924</v>
      </c>
      <c r="AD783">
        <v>1000008226769</v>
      </c>
      <c r="AI783" t="s">
        <v>28088</v>
      </c>
      <c r="AJ783" t="s">
        <v>28089</v>
      </c>
      <c r="AK783" t="s">
        <v>693</v>
      </c>
      <c r="AM783" t="s">
        <v>28090</v>
      </c>
      <c r="AN783" t="s">
        <v>28088</v>
      </c>
      <c r="AO783" t="s">
        <v>693</v>
      </c>
      <c r="AR783" t="s">
        <v>28090</v>
      </c>
      <c r="AT783" t="s">
        <v>28091</v>
      </c>
      <c r="AU783" t="s">
        <v>27919</v>
      </c>
      <c r="AV783" t="s">
        <v>27920</v>
      </c>
      <c r="AW783" t="s">
        <v>230</v>
      </c>
      <c r="AX783" t="s">
        <v>230</v>
      </c>
      <c r="AY783" t="s">
        <v>380</v>
      </c>
      <c r="AZ783" t="s">
        <v>380</v>
      </c>
      <c r="BA783" t="s">
        <v>255</v>
      </c>
      <c r="BB783" s="1">
        <v>46155.636412037034</v>
      </c>
      <c r="BC783">
        <v>2026</v>
      </c>
      <c r="BD783">
        <v>5</v>
      </c>
      <c r="BE783">
        <v>13</v>
      </c>
      <c r="BF783" t="s">
        <v>17934</v>
      </c>
      <c r="BG783" t="s">
        <v>18130</v>
      </c>
      <c r="BH783" t="s">
        <v>17936</v>
      </c>
      <c r="BJ783" t="s">
        <v>28090</v>
      </c>
      <c r="BL783" t="s">
        <v>300</v>
      </c>
      <c r="BM783" t="s">
        <v>23165</v>
      </c>
      <c r="BN783" t="s">
        <v>3306</v>
      </c>
      <c r="BO783" t="s">
        <v>23166</v>
      </c>
      <c r="BP783" t="s">
        <v>1390</v>
      </c>
      <c r="BQ783" t="s">
        <v>27795</v>
      </c>
      <c r="BR783" t="s">
        <v>28092</v>
      </c>
      <c r="BS783" t="s">
        <v>17964</v>
      </c>
      <c r="BT783">
        <v>2026</v>
      </c>
      <c r="BU783">
        <v>5</v>
      </c>
      <c r="BV783">
        <v>13</v>
      </c>
      <c r="BY783" t="s">
        <v>693</v>
      </c>
      <c r="BZ783" t="s">
        <v>17943</v>
      </c>
      <c r="CA783" s="1">
        <v>46155.636111111111</v>
      </c>
      <c r="CB783" s="2">
        <v>46156</v>
      </c>
      <c r="CE783" t="s">
        <v>2810</v>
      </c>
      <c r="CY783" s="1"/>
      <c r="DQ783" t="s">
        <v>17918</v>
      </c>
      <c r="DS783" t="s">
        <v>693</v>
      </c>
      <c r="EP783" t="s">
        <v>19813</v>
      </c>
      <c r="EQ783" t="s">
        <v>255</v>
      </c>
      <c r="ER783" t="s">
        <v>17945</v>
      </c>
      <c r="ES783" t="s">
        <v>281</v>
      </c>
      <c r="ET783" t="s">
        <v>27740</v>
      </c>
      <c r="EU783" t="s">
        <v>17962</v>
      </c>
      <c r="EZ783" t="s">
        <v>270</v>
      </c>
      <c r="FB783" t="s">
        <v>281</v>
      </c>
      <c r="FD783" t="s">
        <v>17948</v>
      </c>
      <c r="FE783" t="s">
        <v>281</v>
      </c>
      <c r="FF783" s="1">
        <v>46155.675104166665</v>
      </c>
      <c r="FG783">
        <v>0.93</v>
      </c>
      <c r="FH783">
        <v>0</v>
      </c>
      <c r="FI783">
        <v>1</v>
      </c>
      <c r="FM783" t="s">
        <v>17949</v>
      </c>
    </row>
    <row r="784" spans="1:169" x14ac:dyDescent="0.3">
      <c r="A784">
        <v>0</v>
      </c>
      <c r="B784" t="s">
        <v>17916</v>
      </c>
      <c r="C784" t="s">
        <v>17916</v>
      </c>
      <c r="E784" t="s">
        <v>17918</v>
      </c>
      <c r="F784">
        <v>46157.5</v>
      </c>
      <c r="G784">
        <v>2026</v>
      </c>
      <c r="H784">
        <v>5</v>
      </c>
      <c r="I784">
        <v>15</v>
      </c>
      <c r="J784" t="s">
        <v>17919</v>
      </c>
      <c r="O784" t="s">
        <v>17964</v>
      </c>
      <c r="P784">
        <v>2026</v>
      </c>
      <c r="Q784">
        <v>5</v>
      </c>
      <c r="R784">
        <v>13</v>
      </c>
      <c r="S784" t="s">
        <v>28093</v>
      </c>
      <c r="T784" t="s">
        <v>28094</v>
      </c>
      <c r="V784" t="s">
        <v>17923</v>
      </c>
      <c r="Y784" t="s">
        <v>17916</v>
      </c>
      <c r="AB784" t="s">
        <v>251</v>
      </c>
      <c r="AC784" t="s">
        <v>17924</v>
      </c>
      <c r="AD784">
        <v>1000008226901</v>
      </c>
      <c r="AF784" t="s">
        <v>28095</v>
      </c>
      <c r="AI784" t="s">
        <v>28096</v>
      </c>
      <c r="AJ784" t="s">
        <v>28097</v>
      </c>
      <c r="AK784" t="s">
        <v>693</v>
      </c>
      <c r="AN784" t="s">
        <v>28096</v>
      </c>
      <c r="AO784" t="s">
        <v>693</v>
      </c>
      <c r="AT784" t="s">
        <v>28098</v>
      </c>
      <c r="AU784" t="s">
        <v>28099</v>
      </c>
      <c r="AV784" t="s">
        <v>28100</v>
      </c>
      <c r="AW784" t="s">
        <v>230</v>
      </c>
      <c r="AX784" t="s">
        <v>230</v>
      </c>
      <c r="AY784" t="s">
        <v>380</v>
      </c>
      <c r="AZ784" t="s">
        <v>380</v>
      </c>
      <c r="BA784" t="s">
        <v>255</v>
      </c>
      <c r="BB784" s="1">
        <v>46155.64403935185</v>
      </c>
      <c r="BC784">
        <v>2026</v>
      </c>
      <c r="BD784">
        <v>5</v>
      </c>
      <c r="BE784">
        <v>13</v>
      </c>
      <c r="BF784" t="s">
        <v>18100</v>
      </c>
      <c r="BG784" t="s">
        <v>18130</v>
      </c>
      <c r="BH784" t="s">
        <v>17936</v>
      </c>
      <c r="BJ784" t="s">
        <v>28101</v>
      </c>
      <c r="BL784" t="s">
        <v>300</v>
      </c>
      <c r="BM784" t="s">
        <v>23165</v>
      </c>
      <c r="BN784" t="s">
        <v>3306</v>
      </c>
      <c r="BO784" t="s">
        <v>23166</v>
      </c>
      <c r="BP784" t="s">
        <v>3640</v>
      </c>
      <c r="BQ784" t="s">
        <v>27861</v>
      </c>
      <c r="BR784" t="s">
        <v>3661</v>
      </c>
      <c r="BS784" t="s">
        <v>17964</v>
      </c>
      <c r="BT784">
        <v>2026</v>
      </c>
      <c r="BU784">
        <v>5</v>
      </c>
      <c r="BV784">
        <v>13</v>
      </c>
      <c r="BY784" t="s">
        <v>693</v>
      </c>
      <c r="BZ784" t="s">
        <v>17943</v>
      </c>
      <c r="CA784" s="1">
        <v>46155.643750000003</v>
      </c>
      <c r="CB784" s="2">
        <v>46156</v>
      </c>
      <c r="CE784" t="s">
        <v>2810</v>
      </c>
      <c r="CY784" s="1"/>
      <c r="DQ784" t="s">
        <v>17918</v>
      </c>
      <c r="DS784" t="s">
        <v>693</v>
      </c>
      <c r="EP784" t="s">
        <v>19813</v>
      </c>
      <c r="EQ784" t="s">
        <v>255</v>
      </c>
      <c r="ER784" t="s">
        <v>17945</v>
      </c>
      <c r="ES784" t="s">
        <v>281</v>
      </c>
      <c r="ET784" t="s">
        <v>27740</v>
      </c>
      <c r="EU784" t="s">
        <v>17947</v>
      </c>
      <c r="EZ784" t="s">
        <v>270</v>
      </c>
      <c r="FB784" t="s">
        <v>281</v>
      </c>
      <c r="FD784" t="s">
        <v>17948</v>
      </c>
      <c r="FE784" t="s">
        <v>281</v>
      </c>
      <c r="FF784" s="1">
        <v>46155.675104166665</v>
      </c>
      <c r="FG784">
        <v>0.75</v>
      </c>
      <c r="FH784">
        <v>0</v>
      </c>
      <c r="FI784">
        <v>2</v>
      </c>
      <c r="FM784" t="s">
        <v>17949</v>
      </c>
    </row>
    <row r="785" spans="1:169" x14ac:dyDescent="0.3">
      <c r="A785">
        <v>0</v>
      </c>
      <c r="B785" t="s">
        <v>17917</v>
      </c>
      <c r="C785" t="s">
        <v>17916</v>
      </c>
      <c r="D785" t="s">
        <v>18601</v>
      </c>
      <c r="E785" t="s">
        <v>17918</v>
      </c>
      <c r="F785">
        <v>46157.291666666664</v>
      </c>
      <c r="G785">
        <v>2026</v>
      </c>
      <c r="H785">
        <v>5</v>
      </c>
      <c r="I785">
        <v>15</v>
      </c>
      <c r="J785" t="s">
        <v>17963</v>
      </c>
      <c r="O785" t="s">
        <v>17964</v>
      </c>
      <c r="P785">
        <v>2026</v>
      </c>
      <c r="Q785">
        <v>5</v>
      </c>
      <c r="R785">
        <v>13</v>
      </c>
      <c r="S785" t="s">
        <v>28102</v>
      </c>
      <c r="T785" t="s">
        <v>28103</v>
      </c>
      <c r="Y785" t="s">
        <v>17916</v>
      </c>
      <c r="AB785" t="s">
        <v>251</v>
      </c>
      <c r="AC785" t="s">
        <v>18065</v>
      </c>
      <c r="AD785">
        <v>1000008225808</v>
      </c>
      <c r="AF785" t="s">
        <v>28104</v>
      </c>
      <c r="AI785" t="s">
        <v>28105</v>
      </c>
      <c r="AJ785" t="s">
        <v>28106</v>
      </c>
      <c r="AK785" t="s">
        <v>693</v>
      </c>
      <c r="AL785" t="s">
        <v>28107</v>
      </c>
      <c r="AN785" t="s">
        <v>28105</v>
      </c>
      <c r="AO785" t="s">
        <v>693</v>
      </c>
      <c r="AT785" t="s">
        <v>28108</v>
      </c>
      <c r="AU785" t="s">
        <v>28109</v>
      </c>
      <c r="AV785" t="s">
        <v>28110</v>
      </c>
      <c r="AW785" t="s">
        <v>230</v>
      </c>
      <c r="AX785" t="s">
        <v>230</v>
      </c>
      <c r="AY785" t="s">
        <v>380</v>
      </c>
      <c r="AZ785" t="s">
        <v>380</v>
      </c>
      <c r="BA785" t="s">
        <v>18076</v>
      </c>
      <c r="BB785" s="1">
        <v>46155.486388888887</v>
      </c>
      <c r="BC785">
        <v>2026</v>
      </c>
      <c r="BD785">
        <v>5</v>
      </c>
      <c r="BE785">
        <v>13</v>
      </c>
      <c r="BF785" t="s">
        <v>18129</v>
      </c>
      <c r="BG785" t="s">
        <v>18130</v>
      </c>
      <c r="BH785" t="s">
        <v>17936</v>
      </c>
      <c r="BJ785" t="s">
        <v>28111</v>
      </c>
      <c r="BL785" t="s">
        <v>300</v>
      </c>
      <c r="BM785" t="s">
        <v>23165</v>
      </c>
      <c r="BN785" t="s">
        <v>3306</v>
      </c>
      <c r="BO785" t="s">
        <v>23166</v>
      </c>
      <c r="BP785" t="s">
        <v>3637</v>
      </c>
      <c r="BQ785" t="s">
        <v>28050</v>
      </c>
      <c r="BR785" t="s">
        <v>3665</v>
      </c>
      <c r="BS785" t="s">
        <v>17964</v>
      </c>
      <c r="BT785">
        <v>2026</v>
      </c>
      <c r="BU785">
        <v>5</v>
      </c>
      <c r="BV785">
        <v>13</v>
      </c>
      <c r="BZ785" t="s">
        <v>18083</v>
      </c>
      <c r="CA785" s="1">
        <v>46155.486111111109</v>
      </c>
      <c r="CB785" s="2">
        <v>46155</v>
      </c>
      <c r="CE785" t="s">
        <v>2810</v>
      </c>
      <c r="CY785" s="1"/>
      <c r="DQ785" t="s">
        <v>17918</v>
      </c>
      <c r="DR785" t="s">
        <v>693</v>
      </c>
      <c r="DS785" t="s">
        <v>693</v>
      </c>
      <c r="DT785" t="s">
        <v>693</v>
      </c>
      <c r="DV785" t="s">
        <v>693</v>
      </c>
      <c r="EA785" t="s">
        <v>693</v>
      </c>
      <c r="EP785" t="s">
        <v>19813</v>
      </c>
      <c r="EQ785" t="s">
        <v>18084</v>
      </c>
      <c r="ES785" t="s">
        <v>281</v>
      </c>
      <c r="ET785" t="s">
        <v>27740</v>
      </c>
      <c r="EU785" t="s">
        <v>17962</v>
      </c>
      <c r="EZ785" t="s">
        <v>394</v>
      </c>
      <c r="FB785" t="s">
        <v>279</v>
      </c>
      <c r="FC785" t="s">
        <v>18518</v>
      </c>
      <c r="FE785" t="s">
        <v>281</v>
      </c>
      <c r="FF785" s="1"/>
      <c r="FI785">
        <v>2</v>
      </c>
      <c r="FM785" t="s">
        <v>17949</v>
      </c>
    </row>
    <row r="786" spans="1:169" x14ac:dyDescent="0.3">
      <c r="A786">
        <v>0</v>
      </c>
      <c r="B786" t="s">
        <v>17916</v>
      </c>
      <c r="C786" t="s">
        <v>17916</v>
      </c>
      <c r="E786" t="s">
        <v>17918</v>
      </c>
      <c r="F786">
        <v>46157.291666666664</v>
      </c>
      <c r="G786">
        <v>2026</v>
      </c>
      <c r="H786">
        <v>5</v>
      </c>
      <c r="I786">
        <v>15</v>
      </c>
      <c r="J786" t="s">
        <v>17963</v>
      </c>
      <c r="O786" t="s">
        <v>17964</v>
      </c>
      <c r="P786">
        <v>2026</v>
      </c>
      <c r="Q786">
        <v>5</v>
      </c>
      <c r="R786">
        <v>13</v>
      </c>
      <c r="S786" t="s">
        <v>28112</v>
      </c>
      <c r="T786" t="s">
        <v>28113</v>
      </c>
      <c r="Y786" t="s">
        <v>17916</v>
      </c>
      <c r="AB786" t="s">
        <v>251</v>
      </c>
      <c r="AC786" t="s">
        <v>17924</v>
      </c>
      <c r="AD786">
        <v>1000008227414</v>
      </c>
      <c r="AI786" t="s">
        <v>28114</v>
      </c>
      <c r="AJ786" t="s">
        <v>28115</v>
      </c>
      <c r="AK786" t="s">
        <v>693</v>
      </c>
      <c r="AM786" t="s">
        <v>18071</v>
      </c>
      <c r="AN786" t="s">
        <v>28114</v>
      </c>
      <c r="AO786" t="s">
        <v>693</v>
      </c>
      <c r="AR786" t="s">
        <v>18071</v>
      </c>
      <c r="AT786" t="s">
        <v>28116</v>
      </c>
      <c r="AU786" t="s">
        <v>28117</v>
      </c>
      <c r="AV786" t="s">
        <v>28118</v>
      </c>
      <c r="AW786" t="s">
        <v>230</v>
      </c>
      <c r="AX786" t="s">
        <v>230</v>
      </c>
      <c r="AY786" t="s">
        <v>380</v>
      </c>
      <c r="AZ786" t="s">
        <v>380</v>
      </c>
      <c r="BA786" t="s">
        <v>255</v>
      </c>
      <c r="BB786" s="1">
        <v>46155.694016203706</v>
      </c>
      <c r="BC786">
        <v>2026</v>
      </c>
      <c r="BD786">
        <v>5</v>
      </c>
      <c r="BE786">
        <v>13</v>
      </c>
      <c r="BF786" t="s">
        <v>18100</v>
      </c>
      <c r="BG786" t="s">
        <v>18130</v>
      </c>
      <c r="BH786" t="s">
        <v>17936</v>
      </c>
      <c r="BJ786" t="s">
        <v>28119</v>
      </c>
      <c r="BL786" t="s">
        <v>300</v>
      </c>
      <c r="BM786" t="s">
        <v>23165</v>
      </c>
      <c r="BN786" t="s">
        <v>3306</v>
      </c>
      <c r="BO786" t="s">
        <v>23166</v>
      </c>
      <c r="BP786" t="s">
        <v>3663</v>
      </c>
      <c r="BQ786" t="s">
        <v>27861</v>
      </c>
      <c r="BR786" t="s">
        <v>28120</v>
      </c>
      <c r="BS786" t="s">
        <v>17964</v>
      </c>
      <c r="BT786">
        <v>2026</v>
      </c>
      <c r="BU786">
        <v>5</v>
      </c>
      <c r="BV786">
        <v>13</v>
      </c>
      <c r="BY786" t="s">
        <v>693</v>
      </c>
      <c r="BZ786" t="s">
        <v>17943</v>
      </c>
      <c r="CA786" s="1">
        <v>46155.693749999999</v>
      </c>
      <c r="CB786" s="2">
        <v>46156</v>
      </c>
      <c r="CE786" t="s">
        <v>2810</v>
      </c>
      <c r="CY786" s="1"/>
      <c r="DQ786" t="s">
        <v>17918</v>
      </c>
      <c r="DS786" t="s">
        <v>693</v>
      </c>
      <c r="EP786" t="s">
        <v>19813</v>
      </c>
      <c r="EQ786" t="s">
        <v>255</v>
      </c>
      <c r="ER786" t="s">
        <v>17945</v>
      </c>
      <c r="ES786" t="s">
        <v>281</v>
      </c>
      <c r="ET786" t="s">
        <v>27740</v>
      </c>
      <c r="EU786" t="s">
        <v>17962</v>
      </c>
      <c r="EZ786" t="s">
        <v>270</v>
      </c>
      <c r="FB786" t="s">
        <v>281</v>
      </c>
      <c r="FD786" t="s">
        <v>17948</v>
      </c>
      <c r="FE786" t="s">
        <v>281</v>
      </c>
      <c r="FF786" s="1">
        <v>46155.716770833336</v>
      </c>
      <c r="FG786">
        <v>0.55000000000000004</v>
      </c>
      <c r="FH786">
        <v>0</v>
      </c>
      <c r="FI786">
        <v>1</v>
      </c>
      <c r="FM786" t="s">
        <v>17949</v>
      </c>
    </row>
    <row r="787" spans="1:169" x14ac:dyDescent="0.3">
      <c r="A787">
        <v>0</v>
      </c>
      <c r="B787" t="s">
        <v>17916</v>
      </c>
      <c r="C787" t="s">
        <v>17916</v>
      </c>
      <c r="E787" t="s">
        <v>17918</v>
      </c>
      <c r="F787">
        <v>46157.5</v>
      </c>
      <c r="G787">
        <v>2026</v>
      </c>
      <c r="H787">
        <v>5</v>
      </c>
      <c r="I787">
        <v>15</v>
      </c>
      <c r="O787" t="s">
        <v>17964</v>
      </c>
      <c r="P787">
        <v>2026</v>
      </c>
      <c r="Q787">
        <v>5</v>
      </c>
      <c r="R787">
        <v>13</v>
      </c>
      <c r="S787" t="s">
        <v>28121</v>
      </c>
      <c r="T787" t="s">
        <v>28122</v>
      </c>
      <c r="Y787" t="s">
        <v>17916</v>
      </c>
      <c r="AB787" t="s">
        <v>251</v>
      </c>
      <c r="AC787" t="s">
        <v>17924</v>
      </c>
      <c r="AD787">
        <v>1000008227680</v>
      </c>
      <c r="AG787" t="s">
        <v>28123</v>
      </c>
      <c r="AI787" t="s">
        <v>28124</v>
      </c>
      <c r="AJ787" t="s">
        <v>28125</v>
      </c>
      <c r="AK787" t="s">
        <v>693</v>
      </c>
      <c r="AN787" t="s">
        <v>28124</v>
      </c>
      <c r="AO787" t="s">
        <v>693</v>
      </c>
      <c r="AT787" t="s">
        <v>28126</v>
      </c>
      <c r="AU787" t="s">
        <v>28127</v>
      </c>
      <c r="AV787" t="s">
        <v>28128</v>
      </c>
      <c r="AW787" t="s">
        <v>230</v>
      </c>
      <c r="AX787" t="s">
        <v>230</v>
      </c>
      <c r="AY787" t="s">
        <v>380</v>
      </c>
      <c r="AZ787" t="s">
        <v>380</v>
      </c>
      <c r="BA787" t="s">
        <v>255</v>
      </c>
      <c r="BB787" s="1">
        <v>46155.733668981484</v>
      </c>
      <c r="BC787">
        <v>2026</v>
      </c>
      <c r="BD787">
        <v>5</v>
      </c>
      <c r="BE787">
        <v>13</v>
      </c>
      <c r="BF787" t="s">
        <v>18652</v>
      </c>
      <c r="BG787" t="s">
        <v>18130</v>
      </c>
      <c r="BH787" t="s">
        <v>17936</v>
      </c>
      <c r="BJ787" t="s">
        <v>28129</v>
      </c>
      <c r="BL787" t="s">
        <v>300</v>
      </c>
      <c r="BM787" t="s">
        <v>23165</v>
      </c>
      <c r="BN787" t="s">
        <v>3306</v>
      </c>
      <c r="BO787" t="s">
        <v>23166</v>
      </c>
      <c r="BP787" t="s">
        <v>2325</v>
      </c>
      <c r="BQ787" t="s">
        <v>27841</v>
      </c>
      <c r="BR787" t="s">
        <v>2447</v>
      </c>
      <c r="BS787" t="s">
        <v>17964</v>
      </c>
      <c r="BT787">
        <v>2026</v>
      </c>
      <c r="BU787">
        <v>5</v>
      </c>
      <c r="BV787">
        <v>13</v>
      </c>
      <c r="BY787" t="s">
        <v>693</v>
      </c>
      <c r="BZ787" t="s">
        <v>17943</v>
      </c>
      <c r="CA787" s="1">
        <v>46155.73333333333</v>
      </c>
      <c r="CB787" s="2">
        <v>46156</v>
      </c>
      <c r="CE787" t="s">
        <v>2810</v>
      </c>
      <c r="CY787" s="1"/>
      <c r="DQ787" t="s">
        <v>17918</v>
      </c>
      <c r="DS787" t="s">
        <v>693</v>
      </c>
      <c r="EP787" t="s">
        <v>19813</v>
      </c>
      <c r="EQ787" t="s">
        <v>255</v>
      </c>
      <c r="ER787" t="s">
        <v>17945</v>
      </c>
      <c r="ES787" t="s">
        <v>281</v>
      </c>
      <c r="ET787" t="s">
        <v>27740</v>
      </c>
      <c r="EU787" t="s">
        <v>17962</v>
      </c>
      <c r="EZ787" t="s">
        <v>270</v>
      </c>
      <c r="FB787" t="s">
        <v>281</v>
      </c>
      <c r="FD787" t="s">
        <v>17948</v>
      </c>
      <c r="FE787" t="s">
        <v>281</v>
      </c>
      <c r="FF787" s="1">
        <v>46155.758460648147</v>
      </c>
      <c r="FG787">
        <v>0.6</v>
      </c>
      <c r="FH787">
        <v>0</v>
      </c>
      <c r="FI787">
        <v>1</v>
      </c>
      <c r="FM787" t="s">
        <v>17949</v>
      </c>
    </row>
    <row r="788" spans="1:169" x14ac:dyDescent="0.3">
      <c r="A788">
        <v>2</v>
      </c>
      <c r="B788" t="s">
        <v>17917</v>
      </c>
      <c r="C788" t="s">
        <v>17917</v>
      </c>
      <c r="D788" t="s">
        <v>28130</v>
      </c>
      <c r="E788" t="s">
        <v>17918</v>
      </c>
      <c r="F788">
        <v>46158.5</v>
      </c>
      <c r="G788">
        <v>2026</v>
      </c>
      <c r="H788">
        <v>5</v>
      </c>
      <c r="I788">
        <v>16</v>
      </c>
      <c r="J788" t="s">
        <v>17919</v>
      </c>
      <c r="O788" t="s">
        <v>19958</v>
      </c>
      <c r="P788">
        <v>2026</v>
      </c>
      <c r="Q788">
        <v>5</v>
      </c>
      <c r="R788">
        <v>4</v>
      </c>
      <c r="S788" t="s">
        <v>28131</v>
      </c>
      <c r="T788" t="s">
        <v>28132</v>
      </c>
      <c r="V788" t="s">
        <v>18870</v>
      </c>
      <c r="W788" t="s">
        <v>2841</v>
      </c>
      <c r="Y788" t="s">
        <v>17916</v>
      </c>
      <c r="AB788" t="s">
        <v>251</v>
      </c>
      <c r="AC788" t="s">
        <v>18065</v>
      </c>
      <c r="AD788">
        <v>1000008201412</v>
      </c>
      <c r="AG788" t="s">
        <v>28133</v>
      </c>
      <c r="AH788" t="s">
        <v>28134</v>
      </c>
      <c r="AI788" t="s">
        <v>28135</v>
      </c>
      <c r="AJ788" t="s">
        <v>28136</v>
      </c>
      <c r="AK788" t="s">
        <v>693</v>
      </c>
      <c r="AL788" t="s">
        <v>28133</v>
      </c>
      <c r="AN788" t="s">
        <v>28135</v>
      </c>
      <c r="AO788" t="s">
        <v>693</v>
      </c>
      <c r="AT788" t="s">
        <v>28137</v>
      </c>
      <c r="AU788" t="s">
        <v>28138</v>
      </c>
      <c r="AV788" t="s">
        <v>28139</v>
      </c>
      <c r="AW788" t="s">
        <v>230</v>
      </c>
      <c r="AX788" t="s">
        <v>230</v>
      </c>
      <c r="AY788" t="s">
        <v>380</v>
      </c>
      <c r="AZ788" t="s">
        <v>380</v>
      </c>
      <c r="BA788" t="s">
        <v>18076</v>
      </c>
      <c r="BB788" s="1">
        <v>46146.460775462961</v>
      </c>
      <c r="BC788">
        <v>2026</v>
      </c>
      <c r="BD788">
        <v>5</v>
      </c>
      <c r="BE788">
        <v>4</v>
      </c>
      <c r="BF788" t="s">
        <v>18077</v>
      </c>
      <c r="BG788" t="s">
        <v>18130</v>
      </c>
      <c r="BH788" t="s">
        <v>17936</v>
      </c>
      <c r="BI788" t="s">
        <v>18101</v>
      </c>
      <c r="BJ788" t="s">
        <v>28140</v>
      </c>
      <c r="BL788" t="s">
        <v>300</v>
      </c>
      <c r="BM788" t="s">
        <v>23165</v>
      </c>
      <c r="BN788" t="s">
        <v>3306</v>
      </c>
      <c r="BO788" t="s">
        <v>23166</v>
      </c>
      <c r="BP788" t="s">
        <v>3632</v>
      </c>
      <c r="BQ788" t="s">
        <v>27841</v>
      </c>
      <c r="BR788" t="s">
        <v>28141</v>
      </c>
      <c r="BS788" t="s">
        <v>19958</v>
      </c>
      <c r="BT788">
        <v>2026</v>
      </c>
      <c r="BU788">
        <v>5</v>
      </c>
      <c r="BV788">
        <v>4</v>
      </c>
      <c r="BY788" t="s">
        <v>304</v>
      </c>
      <c r="BZ788" t="s">
        <v>18083</v>
      </c>
      <c r="CA788" s="1">
        <v>46146.460416666669</v>
      </c>
      <c r="CB788" s="2">
        <v>46147</v>
      </c>
      <c r="CC788">
        <v>12358</v>
      </c>
      <c r="CD788" t="s">
        <v>337</v>
      </c>
      <c r="CE788" t="s">
        <v>2810</v>
      </c>
      <c r="CF788" t="s">
        <v>20497</v>
      </c>
      <c r="CW788">
        <v>5177915</v>
      </c>
      <c r="CX788">
        <v>34582045</v>
      </c>
      <c r="CY788" s="1">
        <v>46151.501388888886</v>
      </c>
      <c r="CZ788">
        <v>2026</v>
      </c>
      <c r="DA788">
        <v>5</v>
      </c>
      <c r="DB788">
        <v>9</v>
      </c>
      <c r="DC788">
        <v>16</v>
      </c>
      <c r="DD788">
        <v>1</v>
      </c>
      <c r="DE788">
        <v>1477</v>
      </c>
      <c r="DF788" t="s">
        <v>28133</v>
      </c>
      <c r="DG788" t="s">
        <v>28142</v>
      </c>
      <c r="DQ788" t="s">
        <v>17918</v>
      </c>
      <c r="DR788" t="s">
        <v>693</v>
      </c>
      <c r="DS788" t="s">
        <v>693</v>
      </c>
      <c r="DT788" t="s">
        <v>693</v>
      </c>
      <c r="DV788" t="s">
        <v>693</v>
      </c>
      <c r="EA788" t="s">
        <v>693</v>
      </c>
      <c r="EB788" t="s">
        <v>693</v>
      </c>
      <c r="EP788" t="s">
        <v>19813</v>
      </c>
      <c r="EQ788" t="s">
        <v>18084</v>
      </c>
      <c r="ES788" t="s">
        <v>281</v>
      </c>
      <c r="ET788" t="s">
        <v>27740</v>
      </c>
      <c r="EU788" t="s">
        <v>17947</v>
      </c>
      <c r="EV788" t="s">
        <v>28143</v>
      </c>
      <c r="EW788" t="s">
        <v>28144</v>
      </c>
      <c r="EX788" t="s">
        <v>28145</v>
      </c>
      <c r="EY788" t="s">
        <v>28146</v>
      </c>
      <c r="EZ788" t="s">
        <v>270</v>
      </c>
      <c r="FA788" t="s">
        <v>336</v>
      </c>
      <c r="FB788" t="s">
        <v>281</v>
      </c>
      <c r="FD788" t="s">
        <v>18087</v>
      </c>
      <c r="FE788" t="s">
        <v>281</v>
      </c>
      <c r="FF788" s="1">
        <v>46146.508437500001</v>
      </c>
      <c r="FG788">
        <v>1.1399999999999999</v>
      </c>
      <c r="FH788">
        <v>0</v>
      </c>
      <c r="FI788">
        <v>3</v>
      </c>
      <c r="FK788" t="s">
        <v>27841</v>
      </c>
      <c r="FL788" t="s">
        <v>28147</v>
      </c>
      <c r="FM788" t="s">
        <v>17949</v>
      </c>
    </row>
    <row r="789" spans="1:169" x14ac:dyDescent="0.3">
      <c r="A789">
        <v>1</v>
      </c>
      <c r="B789" t="s">
        <v>17917</v>
      </c>
      <c r="C789" t="s">
        <v>17917</v>
      </c>
      <c r="D789" t="s">
        <v>28148</v>
      </c>
      <c r="E789" t="s">
        <v>17918</v>
      </c>
      <c r="F789">
        <v>46161.291666666664</v>
      </c>
      <c r="G789">
        <v>2026</v>
      </c>
      <c r="H789">
        <v>5</v>
      </c>
      <c r="I789">
        <v>19</v>
      </c>
      <c r="J789" t="s">
        <v>17963</v>
      </c>
      <c r="O789" t="s">
        <v>18089</v>
      </c>
      <c r="P789">
        <v>2026</v>
      </c>
      <c r="Q789">
        <v>5</v>
      </c>
      <c r="R789">
        <v>7</v>
      </c>
      <c r="S789" t="s">
        <v>28149</v>
      </c>
      <c r="T789" t="s">
        <v>28150</v>
      </c>
      <c r="V789" t="s">
        <v>18870</v>
      </c>
      <c r="Y789" t="s">
        <v>17916</v>
      </c>
      <c r="AB789" t="s">
        <v>251</v>
      </c>
      <c r="AC789" t="s">
        <v>17924</v>
      </c>
      <c r="AD789">
        <v>1000008213348</v>
      </c>
      <c r="AG789" t="s">
        <v>28151</v>
      </c>
      <c r="AI789" t="s">
        <v>28152</v>
      </c>
      <c r="AJ789" t="s">
        <v>28153</v>
      </c>
      <c r="AK789" t="s">
        <v>693</v>
      </c>
      <c r="AM789" t="s">
        <v>28154</v>
      </c>
      <c r="AN789" t="s">
        <v>28152</v>
      </c>
      <c r="AO789" t="s">
        <v>693</v>
      </c>
      <c r="AP789" t="s">
        <v>28154</v>
      </c>
      <c r="AR789" t="s">
        <v>28154</v>
      </c>
      <c r="AS789" t="s">
        <v>28154</v>
      </c>
      <c r="AT789" t="s">
        <v>28155</v>
      </c>
      <c r="AU789" t="s">
        <v>28156</v>
      </c>
      <c r="AV789" t="s">
        <v>28157</v>
      </c>
      <c r="AW789" t="s">
        <v>230</v>
      </c>
      <c r="AX789" t="s">
        <v>230</v>
      </c>
      <c r="AY789" t="s">
        <v>380</v>
      </c>
      <c r="AZ789" t="s">
        <v>380</v>
      </c>
      <c r="BA789" t="s">
        <v>255</v>
      </c>
      <c r="BB789" s="1">
        <v>46149.769444444442</v>
      </c>
      <c r="BC789">
        <v>2026</v>
      </c>
      <c r="BD789">
        <v>5</v>
      </c>
      <c r="BE789">
        <v>7</v>
      </c>
      <c r="BF789" t="s">
        <v>18100</v>
      </c>
      <c r="BG789" t="s">
        <v>18130</v>
      </c>
      <c r="BH789" t="s">
        <v>17936</v>
      </c>
      <c r="BI789" t="s">
        <v>18101</v>
      </c>
      <c r="BJ789" t="s">
        <v>28158</v>
      </c>
      <c r="BL789" t="s">
        <v>300</v>
      </c>
      <c r="BM789" t="s">
        <v>23165</v>
      </c>
      <c r="BN789" t="s">
        <v>3306</v>
      </c>
      <c r="BO789" t="s">
        <v>23166</v>
      </c>
      <c r="BP789" t="s">
        <v>3632</v>
      </c>
      <c r="BQ789" t="s">
        <v>27841</v>
      </c>
      <c r="BR789" t="s">
        <v>28159</v>
      </c>
      <c r="BS789" t="s">
        <v>18089</v>
      </c>
      <c r="BT789">
        <v>2026</v>
      </c>
      <c r="BU789">
        <v>5</v>
      </c>
      <c r="BV789">
        <v>7</v>
      </c>
      <c r="BY789" t="s">
        <v>693</v>
      </c>
      <c r="BZ789" t="s">
        <v>17943</v>
      </c>
      <c r="CA789" s="1">
        <v>46149.769444444442</v>
      </c>
      <c r="CB789" s="2">
        <v>46150</v>
      </c>
      <c r="CC789">
        <v>12348</v>
      </c>
      <c r="CD789" t="s">
        <v>337</v>
      </c>
      <c r="CE789" t="s">
        <v>2810</v>
      </c>
      <c r="CF789" t="s">
        <v>20497</v>
      </c>
      <c r="CW789">
        <v>5179523</v>
      </c>
      <c r="CX789">
        <v>34589234</v>
      </c>
      <c r="CY789" s="1">
        <v>46153.338888888888</v>
      </c>
      <c r="CZ789">
        <v>2026</v>
      </c>
      <c r="DA789">
        <v>5</v>
      </c>
      <c r="DB789">
        <v>11</v>
      </c>
      <c r="DC789">
        <v>32</v>
      </c>
      <c r="DD789">
        <v>21</v>
      </c>
      <c r="DE789">
        <v>1477</v>
      </c>
      <c r="DG789" t="s">
        <v>28160</v>
      </c>
      <c r="DQ789" t="s">
        <v>17918</v>
      </c>
      <c r="DS789" t="s">
        <v>693</v>
      </c>
      <c r="EP789" t="s">
        <v>19813</v>
      </c>
      <c r="EQ789" t="s">
        <v>255</v>
      </c>
      <c r="ER789" t="s">
        <v>17945</v>
      </c>
      <c r="ES789" t="s">
        <v>281</v>
      </c>
      <c r="ET789" t="s">
        <v>27740</v>
      </c>
      <c r="EU789" t="s">
        <v>17962</v>
      </c>
      <c r="EV789" t="s">
        <v>28161</v>
      </c>
      <c r="EX789" t="s">
        <v>28162</v>
      </c>
      <c r="EY789" t="s">
        <v>28163</v>
      </c>
      <c r="EZ789" t="s">
        <v>270</v>
      </c>
      <c r="FB789" t="s">
        <v>281</v>
      </c>
      <c r="FD789" t="s">
        <v>17948</v>
      </c>
      <c r="FE789" t="s">
        <v>281</v>
      </c>
      <c r="FF789" s="1">
        <v>46149.800196759257</v>
      </c>
      <c r="FG789">
        <v>0.74</v>
      </c>
      <c r="FH789">
        <v>0</v>
      </c>
      <c r="FI789">
        <v>2</v>
      </c>
      <c r="FK789" t="s">
        <v>27841</v>
      </c>
      <c r="FL789" t="s">
        <v>28164</v>
      </c>
      <c r="FM789" t="s">
        <v>17949</v>
      </c>
    </row>
    <row r="790" spans="1:169" x14ac:dyDescent="0.3">
      <c r="A790">
        <v>1</v>
      </c>
      <c r="B790" t="s">
        <v>17917</v>
      </c>
      <c r="C790" t="s">
        <v>17917</v>
      </c>
      <c r="D790" t="s">
        <v>28165</v>
      </c>
      <c r="E790" t="s">
        <v>17918</v>
      </c>
      <c r="F790">
        <v>46157.291666666664</v>
      </c>
      <c r="G790">
        <v>2026</v>
      </c>
      <c r="H790">
        <v>5</v>
      </c>
      <c r="I790">
        <v>15</v>
      </c>
      <c r="J790" t="s">
        <v>17963</v>
      </c>
      <c r="O790" t="s">
        <v>18135</v>
      </c>
      <c r="P790">
        <v>2026</v>
      </c>
      <c r="Q790">
        <v>5</v>
      </c>
      <c r="R790">
        <v>9</v>
      </c>
      <c r="S790" t="s">
        <v>28166</v>
      </c>
      <c r="T790" t="s">
        <v>28167</v>
      </c>
      <c r="V790" t="s">
        <v>18870</v>
      </c>
      <c r="Y790" t="s">
        <v>17916</v>
      </c>
      <c r="AB790" t="s">
        <v>251</v>
      </c>
      <c r="AC790" t="s">
        <v>18065</v>
      </c>
      <c r="AD790">
        <v>1000008216983</v>
      </c>
      <c r="AF790" t="s">
        <v>28168</v>
      </c>
      <c r="AG790" t="s">
        <v>28169</v>
      </c>
      <c r="AH790" t="s">
        <v>28170</v>
      </c>
      <c r="AI790" t="s">
        <v>28171</v>
      </c>
      <c r="AJ790" t="s">
        <v>28172</v>
      </c>
      <c r="AK790" t="s">
        <v>693</v>
      </c>
      <c r="AL790" t="s">
        <v>28169</v>
      </c>
      <c r="AN790" t="s">
        <v>28171</v>
      </c>
      <c r="AO790" t="s">
        <v>693</v>
      </c>
      <c r="AT790" t="s">
        <v>28173</v>
      </c>
      <c r="AU790" t="s">
        <v>28174</v>
      </c>
      <c r="AV790" t="s">
        <v>28175</v>
      </c>
      <c r="AW790" t="s">
        <v>230</v>
      </c>
      <c r="AX790" t="s">
        <v>230</v>
      </c>
      <c r="AY790" t="s">
        <v>380</v>
      </c>
      <c r="AZ790" t="s">
        <v>380</v>
      </c>
      <c r="BA790" t="s">
        <v>18076</v>
      </c>
      <c r="BB790" s="1">
        <v>46151.454201388886</v>
      </c>
      <c r="BC790">
        <v>2026</v>
      </c>
      <c r="BD790">
        <v>5</v>
      </c>
      <c r="BE790">
        <v>9</v>
      </c>
      <c r="BF790" t="s">
        <v>18304</v>
      </c>
      <c r="BG790" t="s">
        <v>18130</v>
      </c>
      <c r="BH790" t="s">
        <v>17936</v>
      </c>
      <c r="BI790" t="s">
        <v>18101</v>
      </c>
      <c r="BJ790" t="s">
        <v>28176</v>
      </c>
      <c r="BL790" t="s">
        <v>300</v>
      </c>
      <c r="BM790" t="s">
        <v>23165</v>
      </c>
      <c r="BN790" t="s">
        <v>3306</v>
      </c>
      <c r="BO790" t="s">
        <v>23166</v>
      </c>
      <c r="BP790" t="s">
        <v>3632</v>
      </c>
      <c r="BQ790" t="s">
        <v>27738</v>
      </c>
      <c r="BR790" t="s">
        <v>28177</v>
      </c>
      <c r="BS790" t="s">
        <v>18135</v>
      </c>
      <c r="BT790">
        <v>2026</v>
      </c>
      <c r="BU790">
        <v>5</v>
      </c>
      <c r="BV790">
        <v>9</v>
      </c>
      <c r="BY790" t="s">
        <v>304</v>
      </c>
      <c r="BZ790" t="s">
        <v>18083</v>
      </c>
      <c r="CA790" s="1">
        <v>46151.45416666667</v>
      </c>
      <c r="CB790" s="2">
        <v>46152</v>
      </c>
      <c r="CC790">
        <v>3767</v>
      </c>
      <c r="CD790" t="s">
        <v>337</v>
      </c>
      <c r="CE790" t="s">
        <v>2810</v>
      </c>
      <c r="CF790" t="s">
        <v>20497</v>
      </c>
      <c r="CW790">
        <v>5179936</v>
      </c>
      <c r="CX790">
        <v>34591510</v>
      </c>
      <c r="CY790" s="1">
        <v>46153.481249999997</v>
      </c>
      <c r="CZ790">
        <v>2026</v>
      </c>
      <c r="DA790">
        <v>5</v>
      </c>
      <c r="DB790">
        <v>11</v>
      </c>
      <c r="DC790">
        <v>31</v>
      </c>
      <c r="DD790">
        <v>31</v>
      </c>
      <c r="DE790">
        <v>1479</v>
      </c>
      <c r="DF790" t="s">
        <v>28169</v>
      </c>
      <c r="DG790" t="s">
        <v>28178</v>
      </c>
      <c r="DQ790" t="s">
        <v>17918</v>
      </c>
      <c r="DR790" t="s">
        <v>693</v>
      </c>
      <c r="DS790" t="s">
        <v>693</v>
      </c>
      <c r="DT790" t="s">
        <v>693</v>
      </c>
      <c r="DV790" t="s">
        <v>693</v>
      </c>
      <c r="EA790" t="s">
        <v>693</v>
      </c>
      <c r="EB790" t="s">
        <v>693</v>
      </c>
      <c r="EP790" t="s">
        <v>19813</v>
      </c>
      <c r="EQ790" t="s">
        <v>18084</v>
      </c>
      <c r="ES790" t="s">
        <v>281</v>
      </c>
      <c r="ET790" t="s">
        <v>27740</v>
      </c>
      <c r="EU790" t="s">
        <v>17962</v>
      </c>
      <c r="EV790" t="s">
        <v>28179</v>
      </c>
      <c r="EX790" t="s">
        <v>28180</v>
      </c>
      <c r="EY790" t="s">
        <v>28181</v>
      </c>
      <c r="EZ790" t="s">
        <v>270</v>
      </c>
      <c r="FB790" t="s">
        <v>281</v>
      </c>
      <c r="FD790" t="s">
        <v>18087</v>
      </c>
      <c r="FE790" t="s">
        <v>281</v>
      </c>
      <c r="FF790" s="1">
        <v>46151.508900462963</v>
      </c>
      <c r="FG790">
        <v>1.31</v>
      </c>
      <c r="FH790">
        <v>0</v>
      </c>
      <c r="FI790">
        <v>3</v>
      </c>
      <c r="FK790" t="s">
        <v>27738</v>
      </c>
      <c r="FL790" t="s">
        <v>28182</v>
      </c>
      <c r="FM790" t="s">
        <v>17949</v>
      </c>
    </row>
    <row r="791" spans="1:169" x14ac:dyDescent="0.3">
      <c r="A791">
        <v>5</v>
      </c>
      <c r="B791" t="s">
        <v>17916</v>
      </c>
      <c r="C791" t="s">
        <v>17916</v>
      </c>
      <c r="E791" t="s">
        <v>17918</v>
      </c>
      <c r="F791">
        <v>46156.5</v>
      </c>
      <c r="G791">
        <v>2026</v>
      </c>
      <c r="H791">
        <v>5</v>
      </c>
      <c r="I791">
        <v>14</v>
      </c>
      <c r="O791" t="s">
        <v>20697</v>
      </c>
      <c r="P791">
        <v>2026</v>
      </c>
      <c r="Q791">
        <v>5</v>
      </c>
      <c r="R791">
        <v>1</v>
      </c>
      <c r="S791" t="s">
        <v>28183</v>
      </c>
      <c r="T791" t="s">
        <v>28184</v>
      </c>
      <c r="V791" t="s">
        <v>18354</v>
      </c>
      <c r="Y791" t="s">
        <v>17916</v>
      </c>
      <c r="AB791" t="s">
        <v>251</v>
      </c>
      <c r="AC791" t="s">
        <v>17924</v>
      </c>
      <c r="AD791">
        <v>1000008198293</v>
      </c>
      <c r="AF791" t="s">
        <v>28185</v>
      </c>
      <c r="AG791" t="s">
        <v>28186</v>
      </c>
      <c r="AI791" t="s">
        <v>28187</v>
      </c>
      <c r="AJ791" t="s">
        <v>28188</v>
      </c>
      <c r="AK791" t="s">
        <v>693</v>
      </c>
      <c r="AM791" t="s">
        <v>28189</v>
      </c>
      <c r="AN791" t="s">
        <v>28187</v>
      </c>
      <c r="AO791" t="s">
        <v>693</v>
      </c>
      <c r="AP791" t="s">
        <v>28190</v>
      </c>
      <c r="AR791" t="s">
        <v>28189</v>
      </c>
      <c r="AS791" t="s">
        <v>28190</v>
      </c>
      <c r="AT791" t="s">
        <v>28191</v>
      </c>
      <c r="AU791" t="s">
        <v>28192</v>
      </c>
      <c r="AV791" t="s">
        <v>28193</v>
      </c>
      <c r="AW791" t="s">
        <v>230</v>
      </c>
      <c r="AX791" t="s">
        <v>230</v>
      </c>
      <c r="AY791" t="s">
        <v>380</v>
      </c>
      <c r="AZ791" t="s">
        <v>380</v>
      </c>
      <c r="BA791" t="s">
        <v>255</v>
      </c>
      <c r="BB791" s="1">
        <v>46143.680960648147</v>
      </c>
      <c r="BC791">
        <v>2026</v>
      </c>
      <c r="BD791">
        <v>5</v>
      </c>
      <c r="BE791">
        <v>1</v>
      </c>
      <c r="BF791" t="s">
        <v>19187</v>
      </c>
      <c r="BG791" t="s">
        <v>18130</v>
      </c>
      <c r="BH791" t="s">
        <v>17936</v>
      </c>
      <c r="BI791" t="s">
        <v>18101</v>
      </c>
      <c r="BJ791" t="s">
        <v>28194</v>
      </c>
      <c r="BL791" t="s">
        <v>300</v>
      </c>
      <c r="BM791" t="s">
        <v>23165</v>
      </c>
      <c r="BN791" t="s">
        <v>3306</v>
      </c>
      <c r="BO791" t="s">
        <v>23166</v>
      </c>
      <c r="BP791" t="s">
        <v>876</v>
      </c>
      <c r="BQ791" t="s">
        <v>27841</v>
      </c>
      <c r="BR791" t="s">
        <v>3668</v>
      </c>
      <c r="BS791" t="s">
        <v>20697</v>
      </c>
      <c r="BT791">
        <v>2026</v>
      </c>
      <c r="BU791">
        <v>5</v>
      </c>
      <c r="BV791">
        <v>1</v>
      </c>
      <c r="BY791" t="s">
        <v>693</v>
      </c>
      <c r="BZ791" t="s">
        <v>17943</v>
      </c>
      <c r="CA791" s="1">
        <v>46143.680555555555</v>
      </c>
      <c r="CB791" s="2">
        <v>46144</v>
      </c>
      <c r="CC791">
        <v>12325</v>
      </c>
      <c r="CD791" t="s">
        <v>337</v>
      </c>
      <c r="CE791" t="s">
        <v>2810</v>
      </c>
      <c r="CF791" t="s">
        <v>20497</v>
      </c>
      <c r="CW791">
        <v>5183030</v>
      </c>
      <c r="CX791">
        <v>34626814</v>
      </c>
      <c r="CY791" s="1">
        <v>46156.655555555553</v>
      </c>
      <c r="CZ791">
        <v>2026</v>
      </c>
      <c r="DA791">
        <v>5</v>
      </c>
      <c r="DB791">
        <v>14</v>
      </c>
      <c r="DC791">
        <v>190</v>
      </c>
      <c r="DD791">
        <v>16</v>
      </c>
      <c r="DE791">
        <v>1477</v>
      </c>
      <c r="DG791" t="s">
        <v>28195</v>
      </c>
      <c r="DH791" t="s">
        <v>19269</v>
      </c>
      <c r="DI791" t="s">
        <v>28196</v>
      </c>
      <c r="DM791" t="s">
        <v>28197</v>
      </c>
      <c r="DO791" t="s">
        <v>28198</v>
      </c>
      <c r="DQ791" t="s">
        <v>17918</v>
      </c>
      <c r="DS791" t="s">
        <v>693</v>
      </c>
      <c r="EP791" t="s">
        <v>19813</v>
      </c>
      <c r="EQ791" t="s">
        <v>255</v>
      </c>
      <c r="ER791" t="s">
        <v>17945</v>
      </c>
      <c r="ES791" t="s">
        <v>281</v>
      </c>
      <c r="ET791" t="s">
        <v>27740</v>
      </c>
      <c r="EU791" t="s">
        <v>17962</v>
      </c>
      <c r="EV791" t="s">
        <v>28199</v>
      </c>
      <c r="EX791" t="s">
        <v>28200</v>
      </c>
      <c r="EY791" t="s">
        <v>28201</v>
      </c>
      <c r="EZ791" t="s">
        <v>270</v>
      </c>
      <c r="FA791" t="s">
        <v>336</v>
      </c>
      <c r="FB791" t="s">
        <v>281</v>
      </c>
      <c r="FD791" t="s">
        <v>17948</v>
      </c>
      <c r="FE791" t="s">
        <v>281</v>
      </c>
      <c r="FF791" s="1">
        <v>46143.71675925926</v>
      </c>
      <c r="FG791">
        <v>0.86</v>
      </c>
      <c r="FH791">
        <v>0</v>
      </c>
      <c r="FI791">
        <v>1</v>
      </c>
      <c r="FJ791" t="s">
        <v>28202</v>
      </c>
      <c r="FK791" t="s">
        <v>27841</v>
      </c>
      <c r="FL791" t="s">
        <v>28203</v>
      </c>
      <c r="FM791" t="s">
        <v>17949</v>
      </c>
    </row>
    <row r="792" spans="1:169" x14ac:dyDescent="0.3">
      <c r="A792">
        <v>2</v>
      </c>
      <c r="B792" t="s">
        <v>17917</v>
      </c>
      <c r="C792" t="s">
        <v>17917</v>
      </c>
      <c r="D792" t="s">
        <v>28204</v>
      </c>
      <c r="E792" t="s">
        <v>17918</v>
      </c>
      <c r="F792">
        <v>46158.291666666664</v>
      </c>
      <c r="G792">
        <v>2026</v>
      </c>
      <c r="H792">
        <v>5</v>
      </c>
      <c r="I792">
        <v>16</v>
      </c>
      <c r="J792" t="s">
        <v>17963</v>
      </c>
      <c r="O792" t="s">
        <v>18089</v>
      </c>
      <c r="P792">
        <v>2026</v>
      </c>
      <c r="Q792">
        <v>5</v>
      </c>
      <c r="R792">
        <v>7</v>
      </c>
      <c r="S792" t="s">
        <v>28205</v>
      </c>
      <c r="T792" t="s">
        <v>28206</v>
      </c>
      <c r="V792" t="s">
        <v>18870</v>
      </c>
      <c r="Y792" t="s">
        <v>17916</v>
      </c>
      <c r="AB792" t="s">
        <v>251</v>
      </c>
      <c r="AC792" t="s">
        <v>18065</v>
      </c>
      <c r="AD792">
        <v>1000008211407</v>
      </c>
      <c r="AG792" t="s">
        <v>28207</v>
      </c>
      <c r="AH792" t="s">
        <v>28208</v>
      </c>
      <c r="AI792" t="s">
        <v>28209</v>
      </c>
      <c r="AJ792" t="s">
        <v>28210</v>
      </c>
      <c r="AK792" t="s">
        <v>693</v>
      </c>
      <c r="AL792" t="s">
        <v>28207</v>
      </c>
      <c r="AN792" t="s">
        <v>28209</v>
      </c>
      <c r="AO792" t="s">
        <v>693</v>
      </c>
      <c r="AT792" t="s">
        <v>28211</v>
      </c>
      <c r="AU792" t="s">
        <v>28212</v>
      </c>
      <c r="AV792" t="s">
        <v>28213</v>
      </c>
      <c r="AW792" t="s">
        <v>230</v>
      </c>
      <c r="AX792" t="s">
        <v>230</v>
      </c>
      <c r="AY792" t="s">
        <v>380</v>
      </c>
      <c r="AZ792" t="s">
        <v>380</v>
      </c>
      <c r="BA792" t="s">
        <v>18076</v>
      </c>
      <c r="BB792" s="1">
        <v>46149.497766203705</v>
      </c>
      <c r="BC792">
        <v>2026</v>
      </c>
      <c r="BD792">
        <v>5</v>
      </c>
      <c r="BE792">
        <v>7</v>
      </c>
      <c r="BF792" t="s">
        <v>18288</v>
      </c>
      <c r="BG792" t="s">
        <v>18130</v>
      </c>
      <c r="BH792" t="s">
        <v>17936</v>
      </c>
      <c r="BI792" t="s">
        <v>18101</v>
      </c>
      <c r="BJ792" t="s">
        <v>28214</v>
      </c>
      <c r="BL792" t="s">
        <v>300</v>
      </c>
      <c r="BM792" t="s">
        <v>23165</v>
      </c>
      <c r="BN792" t="s">
        <v>3306</v>
      </c>
      <c r="BO792" t="s">
        <v>23166</v>
      </c>
      <c r="BP792" t="s">
        <v>2325</v>
      </c>
      <c r="BQ792" t="s">
        <v>27763</v>
      </c>
      <c r="BR792" t="s">
        <v>2322</v>
      </c>
      <c r="BS792" t="s">
        <v>18089</v>
      </c>
      <c r="BT792">
        <v>2026</v>
      </c>
      <c r="BU792">
        <v>5</v>
      </c>
      <c r="BV792">
        <v>7</v>
      </c>
      <c r="BY792" t="s">
        <v>386</v>
      </c>
      <c r="BZ792" t="s">
        <v>18083</v>
      </c>
      <c r="CA792" s="1">
        <v>46149.49722222222</v>
      </c>
      <c r="CB792" s="2">
        <v>46150</v>
      </c>
      <c r="CC792">
        <v>12351</v>
      </c>
      <c r="CD792" t="s">
        <v>337</v>
      </c>
      <c r="CE792" t="s">
        <v>2810</v>
      </c>
      <c r="CF792" t="s">
        <v>20497</v>
      </c>
      <c r="CW792">
        <v>5178301</v>
      </c>
      <c r="CX792">
        <v>34579637</v>
      </c>
      <c r="CY792" s="1">
        <v>46151.317361111112</v>
      </c>
      <c r="CZ792">
        <v>2026</v>
      </c>
      <c r="DA792">
        <v>5</v>
      </c>
      <c r="DB792">
        <v>9</v>
      </c>
      <c r="DC792">
        <v>4</v>
      </c>
      <c r="DD792">
        <v>12</v>
      </c>
      <c r="DE792">
        <v>1477</v>
      </c>
      <c r="DF792" t="s">
        <v>28207</v>
      </c>
      <c r="DG792" t="s">
        <v>28215</v>
      </c>
      <c r="DQ792" t="s">
        <v>17918</v>
      </c>
      <c r="DR792" t="s">
        <v>693</v>
      </c>
      <c r="DS792" t="s">
        <v>693</v>
      </c>
      <c r="DT792" t="s">
        <v>693</v>
      </c>
      <c r="DV792" t="s">
        <v>693</v>
      </c>
      <c r="EA792" t="s">
        <v>693</v>
      </c>
      <c r="EB792" t="s">
        <v>693</v>
      </c>
      <c r="EP792" t="s">
        <v>19813</v>
      </c>
      <c r="EQ792" t="s">
        <v>18084</v>
      </c>
      <c r="ES792" t="s">
        <v>281</v>
      </c>
      <c r="ET792" t="s">
        <v>27740</v>
      </c>
      <c r="EU792" t="s">
        <v>17962</v>
      </c>
      <c r="EV792" t="s">
        <v>28216</v>
      </c>
      <c r="EX792" t="s">
        <v>28217</v>
      </c>
      <c r="EY792" t="s">
        <v>28218</v>
      </c>
      <c r="EZ792" t="s">
        <v>270</v>
      </c>
      <c r="FA792" t="s">
        <v>336</v>
      </c>
      <c r="FB792" t="s">
        <v>281</v>
      </c>
      <c r="FD792" t="s">
        <v>18133</v>
      </c>
      <c r="FE792" t="s">
        <v>281</v>
      </c>
      <c r="FF792" s="1">
        <v>46149.550185185188</v>
      </c>
      <c r="FG792">
        <v>1.26</v>
      </c>
      <c r="FH792">
        <v>0</v>
      </c>
      <c r="FI792">
        <v>2</v>
      </c>
      <c r="FK792" t="s">
        <v>27763</v>
      </c>
      <c r="FL792" t="s">
        <v>28219</v>
      </c>
      <c r="FM792" t="s">
        <v>17949</v>
      </c>
    </row>
    <row r="793" spans="1:169" x14ac:dyDescent="0.3">
      <c r="A793">
        <v>6</v>
      </c>
      <c r="B793" t="s">
        <v>17916</v>
      </c>
      <c r="C793" t="s">
        <v>17917</v>
      </c>
      <c r="D793" t="s">
        <v>28220</v>
      </c>
      <c r="E793" t="s">
        <v>17918</v>
      </c>
      <c r="F793">
        <v>46158.5</v>
      </c>
      <c r="G793">
        <v>2026</v>
      </c>
      <c r="H793">
        <v>5</v>
      </c>
      <c r="I793">
        <v>16</v>
      </c>
      <c r="J793" t="s">
        <v>17919</v>
      </c>
      <c r="O793" t="s">
        <v>19059</v>
      </c>
      <c r="P793">
        <v>2026</v>
      </c>
      <c r="Q793">
        <v>5</v>
      </c>
      <c r="R793">
        <v>5</v>
      </c>
      <c r="S793" t="s">
        <v>28221</v>
      </c>
      <c r="T793" t="s">
        <v>28222</v>
      </c>
      <c r="V793" t="s">
        <v>17923</v>
      </c>
      <c r="Y793" t="s">
        <v>17916</v>
      </c>
      <c r="AB793" t="s">
        <v>251</v>
      </c>
      <c r="AC793" t="s">
        <v>17924</v>
      </c>
      <c r="AD793">
        <v>1000008204515</v>
      </c>
      <c r="AF793" t="s">
        <v>28223</v>
      </c>
      <c r="AG793" t="s">
        <v>28224</v>
      </c>
      <c r="AI793" t="s">
        <v>28225</v>
      </c>
      <c r="AJ793" t="s">
        <v>28226</v>
      </c>
      <c r="AK793" t="s">
        <v>693</v>
      </c>
      <c r="AM793" t="s">
        <v>28227</v>
      </c>
      <c r="AN793" t="s">
        <v>28225</v>
      </c>
      <c r="AO793" t="s">
        <v>693</v>
      </c>
      <c r="AP793" t="s">
        <v>28228</v>
      </c>
      <c r="AR793" t="s">
        <v>28227</v>
      </c>
      <c r="AS793" t="s">
        <v>28228</v>
      </c>
      <c r="AT793" t="s">
        <v>28229</v>
      </c>
      <c r="AU793" t="s">
        <v>28230</v>
      </c>
      <c r="AV793" t="s">
        <v>28231</v>
      </c>
      <c r="AW793" t="s">
        <v>230</v>
      </c>
      <c r="AX793" t="s">
        <v>230</v>
      </c>
      <c r="AY793" t="s">
        <v>380</v>
      </c>
      <c r="AZ793" t="s">
        <v>380</v>
      </c>
      <c r="BA793" t="s">
        <v>255</v>
      </c>
      <c r="BB793" s="1">
        <v>46147.458078703705</v>
      </c>
      <c r="BC793">
        <v>2026</v>
      </c>
      <c r="BD793">
        <v>5</v>
      </c>
      <c r="BE793">
        <v>5</v>
      </c>
      <c r="BF793" t="s">
        <v>18100</v>
      </c>
      <c r="BG793" t="s">
        <v>18130</v>
      </c>
      <c r="BH793" t="s">
        <v>17936</v>
      </c>
      <c r="BI793" t="s">
        <v>18101</v>
      </c>
      <c r="BJ793" t="s">
        <v>28232</v>
      </c>
      <c r="BL793" t="s">
        <v>300</v>
      </c>
      <c r="BM793" t="s">
        <v>23165</v>
      </c>
      <c r="BN793" t="s">
        <v>3306</v>
      </c>
      <c r="BO793" t="s">
        <v>23166</v>
      </c>
      <c r="BP793" t="s">
        <v>3637</v>
      </c>
      <c r="BQ793" t="s">
        <v>28050</v>
      </c>
      <c r="BR793" t="s">
        <v>28233</v>
      </c>
      <c r="BS793" t="s">
        <v>19059</v>
      </c>
      <c r="BT793">
        <v>2026</v>
      </c>
      <c r="BU793">
        <v>5</v>
      </c>
      <c r="BV793">
        <v>5</v>
      </c>
      <c r="BY793" t="s">
        <v>693</v>
      </c>
      <c r="BZ793" t="s">
        <v>17943</v>
      </c>
      <c r="CA793" s="1">
        <v>46147.457638888889</v>
      </c>
      <c r="CB793" s="2">
        <v>46148</v>
      </c>
      <c r="CC793">
        <v>12350</v>
      </c>
      <c r="CD793" t="s">
        <v>337</v>
      </c>
      <c r="CE793" t="s">
        <v>2810</v>
      </c>
      <c r="CF793" t="s">
        <v>20497</v>
      </c>
      <c r="CW793">
        <v>5174409</v>
      </c>
      <c r="CX793">
        <v>34558258</v>
      </c>
      <c r="CY793" s="1">
        <v>46148.557638888888</v>
      </c>
      <c r="CZ793">
        <v>2026</v>
      </c>
      <c r="DA793">
        <v>5</v>
      </c>
      <c r="DB793">
        <v>6</v>
      </c>
      <c r="DC793">
        <v>6</v>
      </c>
      <c r="DD793">
        <v>22</v>
      </c>
      <c r="DE793">
        <v>1477</v>
      </c>
      <c r="DG793" t="s">
        <v>28234</v>
      </c>
      <c r="DQ793" t="s">
        <v>17918</v>
      </c>
      <c r="DS793" t="s">
        <v>693</v>
      </c>
      <c r="EP793" t="s">
        <v>19813</v>
      </c>
      <c r="EQ793" t="s">
        <v>255</v>
      </c>
      <c r="ER793" t="s">
        <v>17945</v>
      </c>
      <c r="ES793" t="s">
        <v>281</v>
      </c>
      <c r="ET793" t="s">
        <v>27740</v>
      </c>
      <c r="EU793" t="s">
        <v>17947</v>
      </c>
      <c r="EV793" t="s">
        <v>28235</v>
      </c>
      <c r="EX793" t="s">
        <v>28236</v>
      </c>
      <c r="EY793" t="s">
        <v>28237</v>
      </c>
      <c r="EZ793" t="s">
        <v>270</v>
      </c>
      <c r="FA793" t="s">
        <v>336</v>
      </c>
      <c r="FB793" t="s">
        <v>281</v>
      </c>
      <c r="FD793" t="s">
        <v>17948</v>
      </c>
      <c r="FE793" t="s">
        <v>281</v>
      </c>
      <c r="FF793" s="1">
        <v>46147.508356481485</v>
      </c>
      <c r="FG793">
        <v>1.21</v>
      </c>
      <c r="FH793">
        <v>0</v>
      </c>
      <c r="FI793">
        <v>3</v>
      </c>
      <c r="FK793" t="s">
        <v>28050</v>
      </c>
      <c r="FL793" t="s">
        <v>28238</v>
      </c>
      <c r="FM793" t="s">
        <v>17949</v>
      </c>
    </row>
    <row r="794" spans="1:169" x14ac:dyDescent="0.3">
      <c r="A794">
        <v>1</v>
      </c>
      <c r="B794" t="s">
        <v>17917</v>
      </c>
      <c r="C794" t="s">
        <v>17917</v>
      </c>
      <c r="D794" t="s">
        <v>18731</v>
      </c>
      <c r="E794" t="s">
        <v>17918</v>
      </c>
      <c r="F794">
        <v>46158.291666666664</v>
      </c>
      <c r="G794">
        <v>2026</v>
      </c>
      <c r="H794">
        <v>5</v>
      </c>
      <c r="I794">
        <v>16</v>
      </c>
      <c r="J794" t="s">
        <v>17963</v>
      </c>
      <c r="O794" t="s">
        <v>18118</v>
      </c>
      <c r="P794">
        <v>2026</v>
      </c>
      <c r="Q794">
        <v>5</v>
      </c>
      <c r="R794">
        <v>8</v>
      </c>
      <c r="S794" t="s">
        <v>28239</v>
      </c>
      <c r="T794" t="s">
        <v>28240</v>
      </c>
      <c r="V794" t="s">
        <v>18870</v>
      </c>
      <c r="Y794" t="s">
        <v>17916</v>
      </c>
      <c r="AB794" t="s">
        <v>251</v>
      </c>
      <c r="AC794" t="s">
        <v>17924</v>
      </c>
      <c r="AD794">
        <v>1000008214870</v>
      </c>
      <c r="AF794" t="s">
        <v>28241</v>
      </c>
      <c r="AI794" t="s">
        <v>28242</v>
      </c>
      <c r="AJ794" t="s">
        <v>28243</v>
      </c>
      <c r="AK794" t="s">
        <v>693</v>
      </c>
      <c r="AM794" t="s">
        <v>28244</v>
      </c>
      <c r="AN794" t="s">
        <v>28242</v>
      </c>
      <c r="AO794" t="s">
        <v>693</v>
      </c>
      <c r="AR794" t="s">
        <v>28244</v>
      </c>
      <c r="AT794" t="s">
        <v>28245</v>
      </c>
      <c r="AU794" t="s">
        <v>28246</v>
      </c>
      <c r="AV794" t="s">
        <v>28247</v>
      </c>
      <c r="AW794" t="s">
        <v>230</v>
      </c>
      <c r="AX794" t="s">
        <v>230</v>
      </c>
      <c r="AY794" t="s">
        <v>380</v>
      </c>
      <c r="AZ794" t="s">
        <v>380</v>
      </c>
      <c r="BA794" t="s">
        <v>255</v>
      </c>
      <c r="BB794" s="1">
        <v>46150.562789351854</v>
      </c>
      <c r="BC794">
        <v>2026</v>
      </c>
      <c r="BD794">
        <v>5</v>
      </c>
      <c r="BE794">
        <v>8</v>
      </c>
      <c r="BF794" t="s">
        <v>18100</v>
      </c>
      <c r="BG794" t="s">
        <v>18130</v>
      </c>
      <c r="BH794" t="s">
        <v>17936</v>
      </c>
      <c r="BI794" t="s">
        <v>18101</v>
      </c>
      <c r="BJ794" t="s">
        <v>28248</v>
      </c>
      <c r="BL794" t="s">
        <v>300</v>
      </c>
      <c r="BM794" t="s">
        <v>23165</v>
      </c>
      <c r="BN794" t="s">
        <v>3306</v>
      </c>
      <c r="BO794" t="s">
        <v>23166</v>
      </c>
      <c r="BP794" t="s">
        <v>1549</v>
      </c>
      <c r="BQ794" t="s">
        <v>27795</v>
      </c>
      <c r="BR794" t="s">
        <v>28249</v>
      </c>
      <c r="BS794" t="s">
        <v>18118</v>
      </c>
      <c r="BT794">
        <v>2026</v>
      </c>
      <c r="BU794">
        <v>5</v>
      </c>
      <c r="BV794">
        <v>8</v>
      </c>
      <c r="BY794" t="s">
        <v>693</v>
      </c>
      <c r="BZ794" t="s">
        <v>17943</v>
      </c>
      <c r="CA794" s="1">
        <v>46150.5625</v>
      </c>
      <c r="CB794" s="2">
        <v>46151</v>
      </c>
      <c r="CC794">
        <v>12351</v>
      </c>
      <c r="CD794" t="s">
        <v>337</v>
      </c>
      <c r="CE794" t="s">
        <v>2810</v>
      </c>
      <c r="CF794" t="s">
        <v>20497</v>
      </c>
      <c r="CW794">
        <v>5182205</v>
      </c>
      <c r="CX794">
        <v>34609324</v>
      </c>
      <c r="CY794" s="1">
        <v>46155.545138888891</v>
      </c>
      <c r="CZ794">
        <v>2026</v>
      </c>
      <c r="DA794">
        <v>5</v>
      </c>
      <c r="DB794">
        <v>13</v>
      </c>
      <c r="DC794">
        <v>7</v>
      </c>
      <c r="DD794">
        <v>1</v>
      </c>
      <c r="DE794">
        <v>1479</v>
      </c>
      <c r="DG794" t="s">
        <v>28215</v>
      </c>
      <c r="DQ794" t="s">
        <v>17918</v>
      </c>
      <c r="DS794" t="s">
        <v>693</v>
      </c>
      <c r="EP794" t="s">
        <v>19813</v>
      </c>
      <c r="EQ794" t="s">
        <v>255</v>
      </c>
      <c r="ER794" t="s">
        <v>17945</v>
      </c>
      <c r="ES794" t="s">
        <v>281</v>
      </c>
      <c r="ET794" t="s">
        <v>27740</v>
      </c>
      <c r="EU794" t="s">
        <v>17962</v>
      </c>
      <c r="EV794" t="s">
        <v>28250</v>
      </c>
      <c r="EW794" t="s">
        <v>28251</v>
      </c>
      <c r="EX794" t="s">
        <v>28252</v>
      </c>
      <c r="EY794" t="s">
        <v>28253</v>
      </c>
      <c r="EZ794" t="s">
        <v>270</v>
      </c>
      <c r="FB794" t="s">
        <v>281</v>
      </c>
      <c r="FD794" t="s">
        <v>17948</v>
      </c>
      <c r="FE794" t="s">
        <v>281</v>
      </c>
      <c r="FF794" s="1">
        <v>46150.591921296298</v>
      </c>
      <c r="FG794">
        <v>0.7</v>
      </c>
      <c r="FH794">
        <v>0</v>
      </c>
      <c r="FI794">
        <v>5</v>
      </c>
      <c r="FK794" t="s">
        <v>27795</v>
      </c>
      <c r="FL794" t="s">
        <v>28254</v>
      </c>
      <c r="FM794" t="s">
        <v>17949</v>
      </c>
    </row>
    <row r="795" spans="1:169" x14ac:dyDescent="0.3">
      <c r="A795">
        <v>0</v>
      </c>
      <c r="B795" t="s">
        <v>17917</v>
      </c>
      <c r="C795" t="s">
        <v>17917</v>
      </c>
      <c r="D795" t="s">
        <v>28255</v>
      </c>
      <c r="E795" t="s">
        <v>17918</v>
      </c>
      <c r="F795">
        <v>46157.291666666664</v>
      </c>
      <c r="G795">
        <v>2026</v>
      </c>
      <c r="H795">
        <v>5</v>
      </c>
      <c r="I795">
        <v>15</v>
      </c>
      <c r="J795" t="s">
        <v>17963</v>
      </c>
      <c r="O795" t="s">
        <v>18118</v>
      </c>
      <c r="P795">
        <v>2026</v>
      </c>
      <c r="Q795">
        <v>5</v>
      </c>
      <c r="R795">
        <v>8</v>
      </c>
      <c r="S795" t="s">
        <v>28256</v>
      </c>
      <c r="T795" t="s">
        <v>28257</v>
      </c>
      <c r="V795" t="s">
        <v>18870</v>
      </c>
      <c r="Y795" t="s">
        <v>17916</v>
      </c>
      <c r="AB795" t="s">
        <v>251</v>
      </c>
      <c r="AC795" t="s">
        <v>17924</v>
      </c>
      <c r="AD795">
        <v>1000008214468</v>
      </c>
      <c r="AI795" t="s">
        <v>28258</v>
      </c>
      <c r="AJ795" t="s">
        <v>28259</v>
      </c>
      <c r="AK795" t="s">
        <v>693</v>
      </c>
      <c r="AM795" t="s">
        <v>28260</v>
      </c>
      <c r="AN795" t="s">
        <v>28258</v>
      </c>
      <c r="AO795" t="s">
        <v>693</v>
      </c>
      <c r="AP795" t="s">
        <v>28260</v>
      </c>
      <c r="AR795" t="s">
        <v>28260</v>
      </c>
      <c r="AS795" t="s">
        <v>28260</v>
      </c>
      <c r="AT795" t="s">
        <v>28261</v>
      </c>
      <c r="AU795" t="s">
        <v>28262</v>
      </c>
      <c r="AV795" t="s">
        <v>28263</v>
      </c>
      <c r="AW795" t="s">
        <v>230</v>
      </c>
      <c r="AX795" t="s">
        <v>230</v>
      </c>
      <c r="AY795" t="s">
        <v>380</v>
      </c>
      <c r="AZ795" t="s">
        <v>380</v>
      </c>
      <c r="BA795" t="s">
        <v>255</v>
      </c>
      <c r="BB795" s="1">
        <v>46150.490486111114</v>
      </c>
      <c r="BC795">
        <v>2026</v>
      </c>
      <c r="BD795">
        <v>5</v>
      </c>
      <c r="BE795">
        <v>8</v>
      </c>
      <c r="BF795" t="s">
        <v>18100</v>
      </c>
      <c r="BG795" t="s">
        <v>18130</v>
      </c>
      <c r="BH795" t="s">
        <v>17936</v>
      </c>
      <c r="BJ795" t="s">
        <v>28260</v>
      </c>
      <c r="BL795" t="s">
        <v>300</v>
      </c>
      <c r="BM795" t="s">
        <v>23165</v>
      </c>
      <c r="BN795" t="s">
        <v>3306</v>
      </c>
      <c r="BO795" t="s">
        <v>23166</v>
      </c>
      <c r="BP795" t="s">
        <v>3633</v>
      </c>
      <c r="BQ795" t="s">
        <v>28264</v>
      </c>
      <c r="BR795" t="s">
        <v>28265</v>
      </c>
      <c r="BS795" t="s">
        <v>18118</v>
      </c>
      <c r="BT795">
        <v>2026</v>
      </c>
      <c r="BU795">
        <v>5</v>
      </c>
      <c r="BV795">
        <v>8</v>
      </c>
      <c r="BY795" t="s">
        <v>693</v>
      </c>
      <c r="BZ795" t="s">
        <v>17943</v>
      </c>
      <c r="CA795" s="1">
        <v>46150.490277777775</v>
      </c>
      <c r="CB795" s="2">
        <v>46151</v>
      </c>
      <c r="CC795">
        <v>12351</v>
      </c>
      <c r="CD795" t="s">
        <v>337</v>
      </c>
      <c r="CE795" t="s">
        <v>2810</v>
      </c>
      <c r="CF795" t="s">
        <v>20497</v>
      </c>
      <c r="CW795">
        <v>5179757</v>
      </c>
      <c r="CX795">
        <v>34594385</v>
      </c>
      <c r="CY795" s="1">
        <v>46153.691666666666</v>
      </c>
      <c r="CZ795">
        <v>2026</v>
      </c>
      <c r="DA795">
        <v>5</v>
      </c>
      <c r="DB795">
        <v>11</v>
      </c>
      <c r="DC795">
        <v>5</v>
      </c>
      <c r="DD795">
        <v>9</v>
      </c>
      <c r="DE795">
        <v>1479</v>
      </c>
      <c r="DG795" t="s">
        <v>28215</v>
      </c>
      <c r="DQ795" t="s">
        <v>17918</v>
      </c>
      <c r="DS795" t="s">
        <v>693</v>
      </c>
      <c r="EP795" t="s">
        <v>19813</v>
      </c>
      <c r="EQ795" t="s">
        <v>255</v>
      </c>
      <c r="ER795" t="s">
        <v>17945</v>
      </c>
      <c r="ES795" t="s">
        <v>281</v>
      </c>
      <c r="ET795" t="s">
        <v>27740</v>
      </c>
      <c r="EU795" t="s">
        <v>17962</v>
      </c>
      <c r="EV795" t="s">
        <v>28266</v>
      </c>
      <c r="EX795" t="s">
        <v>28267</v>
      </c>
      <c r="EY795" t="s">
        <v>28268</v>
      </c>
      <c r="EZ795" t="s">
        <v>270</v>
      </c>
      <c r="FB795" t="s">
        <v>281</v>
      </c>
      <c r="FD795" t="s">
        <v>17948</v>
      </c>
      <c r="FE795" t="s">
        <v>281</v>
      </c>
      <c r="FF795" s="1">
        <v>46150.508622685185</v>
      </c>
      <c r="FG795">
        <v>0.44</v>
      </c>
      <c r="FH795">
        <v>0</v>
      </c>
      <c r="FI795">
        <v>2</v>
      </c>
      <c r="FK795" t="s">
        <v>28264</v>
      </c>
      <c r="FL795" t="s">
        <v>28269</v>
      </c>
      <c r="FM795" t="s">
        <v>17949</v>
      </c>
    </row>
    <row r="796" spans="1:169" x14ac:dyDescent="0.3">
      <c r="A796">
        <v>1</v>
      </c>
      <c r="B796" t="s">
        <v>17917</v>
      </c>
      <c r="C796" t="s">
        <v>17917</v>
      </c>
      <c r="D796" t="s">
        <v>28270</v>
      </c>
      <c r="E796" t="s">
        <v>17918</v>
      </c>
      <c r="F796">
        <v>46158.291666666664</v>
      </c>
      <c r="G796">
        <v>2026</v>
      </c>
      <c r="H796">
        <v>5</v>
      </c>
      <c r="I796">
        <v>16</v>
      </c>
      <c r="J796" t="s">
        <v>17963</v>
      </c>
      <c r="O796" t="s">
        <v>21542</v>
      </c>
      <c r="P796">
        <v>2026</v>
      </c>
      <c r="Q796">
        <v>5</v>
      </c>
      <c r="R796">
        <v>10</v>
      </c>
      <c r="S796" t="s">
        <v>28271</v>
      </c>
      <c r="T796" t="s">
        <v>28272</v>
      </c>
      <c r="V796" t="s">
        <v>18870</v>
      </c>
      <c r="Y796" t="s">
        <v>17916</v>
      </c>
      <c r="AB796" t="s">
        <v>251</v>
      </c>
      <c r="AC796" t="s">
        <v>17924</v>
      </c>
      <c r="AD796">
        <v>1000008218870</v>
      </c>
      <c r="AI796" t="s">
        <v>28273</v>
      </c>
      <c r="AJ796" t="s">
        <v>28274</v>
      </c>
      <c r="AK796" t="s">
        <v>693</v>
      </c>
      <c r="AM796" t="s">
        <v>28275</v>
      </c>
      <c r="AN796" t="s">
        <v>28276</v>
      </c>
      <c r="AO796" t="s">
        <v>693</v>
      </c>
      <c r="AR796" t="s">
        <v>28275</v>
      </c>
      <c r="AT796" t="s">
        <v>28277</v>
      </c>
      <c r="AU796" t="s">
        <v>28278</v>
      </c>
      <c r="AV796" t="s">
        <v>28279</v>
      </c>
      <c r="AW796" t="s">
        <v>230</v>
      </c>
      <c r="AX796" t="s">
        <v>230</v>
      </c>
      <c r="AY796" t="s">
        <v>380</v>
      </c>
      <c r="AZ796" t="s">
        <v>380</v>
      </c>
      <c r="BA796" t="s">
        <v>255</v>
      </c>
      <c r="BB796" s="1">
        <v>46152.772673611114</v>
      </c>
      <c r="BC796">
        <v>2026</v>
      </c>
      <c r="BD796">
        <v>5</v>
      </c>
      <c r="BE796">
        <v>10</v>
      </c>
      <c r="BF796" t="s">
        <v>17934</v>
      </c>
      <c r="BG796" t="s">
        <v>18130</v>
      </c>
      <c r="BH796" t="s">
        <v>17936</v>
      </c>
      <c r="BI796" t="s">
        <v>18101</v>
      </c>
      <c r="BJ796" t="s">
        <v>28280</v>
      </c>
      <c r="BL796" t="s">
        <v>300</v>
      </c>
      <c r="BM796" t="s">
        <v>23165</v>
      </c>
      <c r="BN796" t="s">
        <v>3306</v>
      </c>
      <c r="BO796" t="s">
        <v>23166</v>
      </c>
      <c r="BP796" t="s">
        <v>3645</v>
      </c>
      <c r="BQ796" t="s">
        <v>27861</v>
      </c>
      <c r="BR796" t="s">
        <v>28281</v>
      </c>
      <c r="BS796" t="s">
        <v>21542</v>
      </c>
      <c r="BT796">
        <v>2026</v>
      </c>
      <c r="BU796">
        <v>5</v>
      </c>
      <c r="BV796">
        <v>10</v>
      </c>
      <c r="BY796" t="s">
        <v>693</v>
      </c>
      <c r="BZ796" t="s">
        <v>17943</v>
      </c>
      <c r="CA796" s="1">
        <v>46152.772222222222</v>
      </c>
      <c r="CB796" s="2">
        <v>46153</v>
      </c>
      <c r="CC796">
        <v>12360</v>
      </c>
      <c r="CD796" t="s">
        <v>337</v>
      </c>
      <c r="CE796" t="s">
        <v>2810</v>
      </c>
      <c r="CF796" t="s">
        <v>20497</v>
      </c>
      <c r="CW796">
        <v>5183038</v>
      </c>
      <c r="CX796">
        <v>34625951</v>
      </c>
      <c r="CY796" s="1">
        <v>46156.640972222223</v>
      </c>
      <c r="CZ796">
        <v>2026</v>
      </c>
      <c r="DA796">
        <v>5</v>
      </c>
      <c r="DB796">
        <v>14</v>
      </c>
      <c r="DC796">
        <v>104</v>
      </c>
      <c r="DD796">
        <v>0</v>
      </c>
      <c r="DE796">
        <v>1478</v>
      </c>
      <c r="DG796" t="s">
        <v>28282</v>
      </c>
      <c r="DQ796" t="s">
        <v>17918</v>
      </c>
      <c r="DS796" t="s">
        <v>693</v>
      </c>
      <c r="EP796" t="s">
        <v>19813</v>
      </c>
      <c r="EQ796" t="s">
        <v>255</v>
      </c>
      <c r="ER796" t="s">
        <v>17945</v>
      </c>
      <c r="ES796" t="s">
        <v>281</v>
      </c>
      <c r="ET796" t="s">
        <v>27740</v>
      </c>
      <c r="EU796" t="s">
        <v>17962</v>
      </c>
      <c r="EV796" t="s">
        <v>28283</v>
      </c>
      <c r="EX796" t="s">
        <v>28284</v>
      </c>
      <c r="EY796" t="s">
        <v>28285</v>
      </c>
      <c r="EZ796" t="s">
        <v>270</v>
      </c>
      <c r="FB796" t="s">
        <v>281</v>
      </c>
      <c r="FD796" t="s">
        <v>17948</v>
      </c>
      <c r="FE796" t="s">
        <v>281</v>
      </c>
      <c r="FF796" s="1">
        <v>46152.800115740742</v>
      </c>
      <c r="FG796">
        <v>0.66</v>
      </c>
      <c r="FH796">
        <v>0</v>
      </c>
      <c r="FI796">
        <v>2</v>
      </c>
      <c r="FK796" t="s">
        <v>27861</v>
      </c>
      <c r="FL796" t="s">
        <v>28286</v>
      </c>
      <c r="FM796" t="s">
        <v>17949</v>
      </c>
    </row>
    <row r="797" spans="1:169" x14ac:dyDescent="0.3">
      <c r="A797">
        <v>0</v>
      </c>
      <c r="B797" t="s">
        <v>17916</v>
      </c>
      <c r="C797" t="s">
        <v>17917</v>
      </c>
      <c r="E797" t="s">
        <v>17918</v>
      </c>
      <c r="F797">
        <v>46157.291666666664</v>
      </c>
      <c r="G797">
        <v>2026</v>
      </c>
      <c r="H797">
        <v>5</v>
      </c>
      <c r="I797">
        <v>15</v>
      </c>
      <c r="J797" t="s">
        <v>17963</v>
      </c>
      <c r="O797" t="s">
        <v>17964</v>
      </c>
      <c r="P797">
        <v>2026</v>
      </c>
      <c r="Q797">
        <v>5</v>
      </c>
      <c r="R797">
        <v>13</v>
      </c>
      <c r="S797" t="s">
        <v>28287</v>
      </c>
      <c r="T797" t="s">
        <v>28288</v>
      </c>
      <c r="V797" t="s">
        <v>18108</v>
      </c>
      <c r="Y797" t="s">
        <v>17916</v>
      </c>
      <c r="AB797" t="s">
        <v>251</v>
      </c>
      <c r="AC797" t="s">
        <v>17924</v>
      </c>
      <c r="AD797">
        <v>1000008225263</v>
      </c>
      <c r="AF797" t="s">
        <v>28289</v>
      </c>
      <c r="AI797" t="s">
        <v>28290</v>
      </c>
      <c r="AJ797" t="s">
        <v>28291</v>
      </c>
      <c r="AK797" t="s">
        <v>693</v>
      </c>
      <c r="AM797" t="s">
        <v>28292</v>
      </c>
      <c r="AN797" t="s">
        <v>28290</v>
      </c>
      <c r="AO797" t="s">
        <v>693</v>
      </c>
      <c r="AP797" t="s">
        <v>28292</v>
      </c>
      <c r="AR797" t="s">
        <v>28292</v>
      </c>
      <c r="AS797" t="s">
        <v>28292</v>
      </c>
      <c r="AT797" t="s">
        <v>28293</v>
      </c>
      <c r="AU797" t="s">
        <v>28294</v>
      </c>
      <c r="AV797" t="s">
        <v>28295</v>
      </c>
      <c r="AW797" t="s">
        <v>230</v>
      </c>
      <c r="AX797" t="s">
        <v>230</v>
      </c>
      <c r="AY797" t="s">
        <v>380</v>
      </c>
      <c r="AZ797" t="s">
        <v>380</v>
      </c>
      <c r="BA797" t="s">
        <v>255</v>
      </c>
      <c r="BB797" s="1">
        <v>46155.419074074074</v>
      </c>
      <c r="BC797">
        <v>2026</v>
      </c>
      <c r="BD797">
        <v>5</v>
      </c>
      <c r="BE797">
        <v>13</v>
      </c>
      <c r="BF797" t="s">
        <v>17934</v>
      </c>
      <c r="BG797" t="s">
        <v>18130</v>
      </c>
      <c r="BH797" t="s">
        <v>17936</v>
      </c>
      <c r="BJ797" t="s">
        <v>28292</v>
      </c>
      <c r="BL797" t="s">
        <v>300</v>
      </c>
      <c r="BM797" t="s">
        <v>23165</v>
      </c>
      <c r="BN797" t="s">
        <v>3306</v>
      </c>
      <c r="BO797" t="s">
        <v>23166</v>
      </c>
      <c r="BP797" t="s">
        <v>28296</v>
      </c>
      <c r="BQ797" t="s">
        <v>27795</v>
      </c>
      <c r="BR797" t="s">
        <v>28297</v>
      </c>
      <c r="BS797" t="s">
        <v>17964</v>
      </c>
      <c r="BT797">
        <v>2026</v>
      </c>
      <c r="BU797">
        <v>5</v>
      </c>
      <c r="BV797">
        <v>13</v>
      </c>
      <c r="BY797" t="s">
        <v>693</v>
      </c>
      <c r="BZ797" t="s">
        <v>17943</v>
      </c>
      <c r="CA797" s="1">
        <v>46155.418749999997</v>
      </c>
      <c r="CB797" s="2">
        <v>46155</v>
      </c>
      <c r="CC797">
        <v>11314</v>
      </c>
      <c r="CD797" t="s">
        <v>337</v>
      </c>
      <c r="CE797" t="s">
        <v>2810</v>
      </c>
      <c r="CF797" t="s">
        <v>20497</v>
      </c>
      <c r="CW797">
        <v>5182203</v>
      </c>
      <c r="CX797">
        <v>34611990</v>
      </c>
      <c r="CY797" s="1">
        <v>46155.71597222222</v>
      </c>
      <c r="CZ797">
        <v>2026</v>
      </c>
      <c r="DA797">
        <v>5</v>
      </c>
      <c r="DB797">
        <v>13</v>
      </c>
      <c r="DC797">
        <v>12</v>
      </c>
      <c r="DD797">
        <v>1</v>
      </c>
      <c r="DE797">
        <v>1479</v>
      </c>
      <c r="DG797" t="s">
        <v>28298</v>
      </c>
      <c r="DQ797" t="s">
        <v>17918</v>
      </c>
      <c r="DS797" t="s">
        <v>693</v>
      </c>
      <c r="EP797" t="s">
        <v>19813</v>
      </c>
      <c r="EQ797" t="s">
        <v>255</v>
      </c>
      <c r="ER797" t="s">
        <v>17945</v>
      </c>
      <c r="ES797" t="s">
        <v>281</v>
      </c>
      <c r="ET797" t="s">
        <v>27740</v>
      </c>
      <c r="EU797" t="s">
        <v>17947</v>
      </c>
      <c r="EV797" t="s">
        <v>28299</v>
      </c>
      <c r="EX797" t="s">
        <v>28300</v>
      </c>
      <c r="EY797" t="s">
        <v>28301</v>
      </c>
      <c r="EZ797" t="s">
        <v>270</v>
      </c>
      <c r="FB797" t="s">
        <v>281</v>
      </c>
      <c r="FD797" t="s">
        <v>17948</v>
      </c>
      <c r="FE797" t="s">
        <v>281</v>
      </c>
      <c r="FF797" s="1">
        <v>46155.467083333337</v>
      </c>
      <c r="FG797">
        <v>1.1499999999999999</v>
      </c>
      <c r="FH797">
        <v>0</v>
      </c>
      <c r="FI797">
        <v>3</v>
      </c>
      <c r="FK797" t="s">
        <v>27795</v>
      </c>
      <c r="FL797" t="s">
        <v>28302</v>
      </c>
      <c r="FM797" t="s">
        <v>17949</v>
      </c>
    </row>
    <row r="798" spans="1:169" x14ac:dyDescent="0.3">
      <c r="A798">
        <v>1</v>
      </c>
      <c r="B798" t="s">
        <v>17917</v>
      </c>
      <c r="C798" t="s">
        <v>17917</v>
      </c>
      <c r="D798" t="s">
        <v>23118</v>
      </c>
      <c r="E798" t="s">
        <v>19037</v>
      </c>
      <c r="O798" t="s">
        <v>17920</v>
      </c>
      <c r="P798">
        <v>2026</v>
      </c>
      <c r="Q798">
        <v>5</v>
      </c>
      <c r="R798">
        <v>11</v>
      </c>
      <c r="S798" t="s">
        <v>28303</v>
      </c>
      <c r="T798" t="s">
        <v>28304</v>
      </c>
      <c r="V798" t="s">
        <v>18108</v>
      </c>
      <c r="Y798" t="s">
        <v>17916</v>
      </c>
      <c r="AB798" t="s">
        <v>251</v>
      </c>
      <c r="AC798" t="s">
        <v>17924</v>
      </c>
      <c r="AD798">
        <v>1000008221532</v>
      </c>
      <c r="AF798" t="s">
        <v>23880</v>
      </c>
      <c r="AG798" t="s">
        <v>28305</v>
      </c>
      <c r="AI798" t="s">
        <v>28306</v>
      </c>
      <c r="AJ798" t="s">
        <v>28307</v>
      </c>
      <c r="AK798" t="s">
        <v>693</v>
      </c>
      <c r="AN798" t="s">
        <v>28306</v>
      </c>
      <c r="AO798" t="s">
        <v>693</v>
      </c>
      <c r="AT798" t="s">
        <v>28308</v>
      </c>
      <c r="AU798" t="s">
        <v>28309</v>
      </c>
      <c r="AV798" t="s">
        <v>28310</v>
      </c>
      <c r="AW798" t="s">
        <v>230</v>
      </c>
      <c r="AX798" t="s">
        <v>230</v>
      </c>
      <c r="AY798" t="s">
        <v>380</v>
      </c>
      <c r="AZ798" t="s">
        <v>380</v>
      </c>
      <c r="BA798" t="s">
        <v>255</v>
      </c>
      <c r="BB798" s="1">
        <v>46153.749548611115</v>
      </c>
      <c r="BC798">
        <v>2026</v>
      </c>
      <c r="BD798">
        <v>5</v>
      </c>
      <c r="BE798">
        <v>11</v>
      </c>
      <c r="BF798" t="s">
        <v>18100</v>
      </c>
      <c r="BG798" t="s">
        <v>18130</v>
      </c>
      <c r="BH798" t="s">
        <v>17936</v>
      </c>
      <c r="BI798" t="s">
        <v>18101</v>
      </c>
      <c r="BJ798" t="s">
        <v>28311</v>
      </c>
      <c r="BL798" t="s">
        <v>300</v>
      </c>
      <c r="BM798" t="s">
        <v>23165</v>
      </c>
      <c r="BN798" t="s">
        <v>3306</v>
      </c>
      <c r="BO798" t="s">
        <v>23166</v>
      </c>
      <c r="BP798" t="s">
        <v>3635</v>
      </c>
      <c r="BQ798" t="s">
        <v>27751</v>
      </c>
      <c r="BR798" t="s">
        <v>28312</v>
      </c>
      <c r="BS798" t="s">
        <v>17920</v>
      </c>
      <c r="BT798">
        <v>2026</v>
      </c>
      <c r="BU798">
        <v>5</v>
      </c>
      <c r="BV798">
        <v>11</v>
      </c>
      <c r="BY798" t="s">
        <v>693</v>
      </c>
      <c r="BZ798" t="s">
        <v>17943</v>
      </c>
      <c r="CA798" s="1">
        <v>46153.749305555553</v>
      </c>
      <c r="CB798" s="2">
        <v>46154</v>
      </c>
      <c r="CC798">
        <v>8070</v>
      </c>
      <c r="CD798" t="s">
        <v>337</v>
      </c>
      <c r="CE798" t="s">
        <v>2810</v>
      </c>
      <c r="CF798" t="s">
        <v>20497</v>
      </c>
      <c r="CW798">
        <v>5182198</v>
      </c>
      <c r="CX798">
        <v>34612314</v>
      </c>
      <c r="CY798" s="1">
        <v>46155.678472222222</v>
      </c>
      <c r="CZ798">
        <v>2026</v>
      </c>
      <c r="DA798">
        <v>5</v>
      </c>
      <c r="DB798">
        <v>13</v>
      </c>
      <c r="DC798">
        <v>110</v>
      </c>
      <c r="DD798">
        <v>5</v>
      </c>
      <c r="DE798">
        <v>1477</v>
      </c>
      <c r="DG798" t="s">
        <v>28313</v>
      </c>
      <c r="DQ798" t="s">
        <v>19037</v>
      </c>
      <c r="DS798" t="s">
        <v>693</v>
      </c>
      <c r="EP798" t="s">
        <v>19813</v>
      </c>
      <c r="EQ798" t="s">
        <v>255</v>
      </c>
      <c r="ER798" t="s">
        <v>17945</v>
      </c>
      <c r="ES798" t="s">
        <v>281</v>
      </c>
      <c r="ET798" t="s">
        <v>27740</v>
      </c>
      <c r="EU798" t="s">
        <v>17962</v>
      </c>
      <c r="EV798" t="s">
        <v>28314</v>
      </c>
      <c r="EX798" t="s">
        <v>28315</v>
      </c>
      <c r="EY798" t="s">
        <v>28316</v>
      </c>
      <c r="EZ798" t="s">
        <v>270</v>
      </c>
      <c r="FA798" t="s">
        <v>336</v>
      </c>
      <c r="FB798" t="s">
        <v>281</v>
      </c>
      <c r="FD798" t="s">
        <v>17948</v>
      </c>
      <c r="FE798" t="s">
        <v>281</v>
      </c>
      <c r="FF798" s="1">
        <v>46154.550115740742</v>
      </c>
      <c r="FG798">
        <v>19.21</v>
      </c>
      <c r="FH798">
        <v>1</v>
      </c>
      <c r="FI798">
        <v>5</v>
      </c>
      <c r="FK798" t="s">
        <v>27751</v>
      </c>
      <c r="FL798" t="s">
        <v>28317</v>
      </c>
      <c r="FM798" t="s">
        <v>17949</v>
      </c>
    </row>
    <row r="799" spans="1:169" x14ac:dyDescent="0.3">
      <c r="A799">
        <v>1</v>
      </c>
      <c r="B799" t="s">
        <v>17917</v>
      </c>
      <c r="C799" t="s">
        <v>17917</v>
      </c>
      <c r="D799" t="s">
        <v>28318</v>
      </c>
      <c r="E799" t="s">
        <v>19037</v>
      </c>
      <c r="O799" t="s">
        <v>18230</v>
      </c>
      <c r="P799">
        <v>2026</v>
      </c>
      <c r="Q799">
        <v>5</v>
      </c>
      <c r="R799">
        <v>12</v>
      </c>
      <c r="S799" t="s">
        <v>28319</v>
      </c>
      <c r="T799" t="s">
        <v>28320</v>
      </c>
      <c r="V799" t="s">
        <v>18108</v>
      </c>
      <c r="Y799" t="s">
        <v>17917</v>
      </c>
      <c r="AB799" t="s">
        <v>251</v>
      </c>
      <c r="AC799" t="s">
        <v>17924</v>
      </c>
      <c r="AD799">
        <v>1000008222810</v>
      </c>
      <c r="AI799" t="s">
        <v>28321</v>
      </c>
      <c r="AJ799" t="s">
        <v>28322</v>
      </c>
      <c r="AK799" t="s">
        <v>249</v>
      </c>
      <c r="AM799" t="s">
        <v>28323</v>
      </c>
      <c r="AN799" t="s">
        <v>28324</v>
      </c>
      <c r="AO799" t="s">
        <v>249</v>
      </c>
      <c r="AR799" t="s">
        <v>28323</v>
      </c>
      <c r="AT799" t="s">
        <v>28325</v>
      </c>
      <c r="AU799" t="s">
        <v>28326</v>
      </c>
      <c r="AV799" t="s">
        <v>28327</v>
      </c>
      <c r="AW799" t="s">
        <v>1696</v>
      </c>
      <c r="AX799" t="s">
        <v>1696</v>
      </c>
      <c r="AY799" t="s">
        <v>1698</v>
      </c>
      <c r="AZ799" t="s">
        <v>1698</v>
      </c>
      <c r="BA799" t="s">
        <v>255</v>
      </c>
      <c r="BB799" s="1">
        <v>46154.478634259256</v>
      </c>
      <c r="BC799">
        <v>2026</v>
      </c>
      <c r="BD799">
        <v>5</v>
      </c>
      <c r="BE799">
        <v>12</v>
      </c>
      <c r="BF799" t="s">
        <v>25202</v>
      </c>
      <c r="BG799" t="s">
        <v>18505</v>
      </c>
      <c r="BH799" t="s">
        <v>17936</v>
      </c>
      <c r="BI799" t="s">
        <v>18101</v>
      </c>
      <c r="BJ799" t="s">
        <v>28323</v>
      </c>
      <c r="BL799" t="s">
        <v>300</v>
      </c>
      <c r="BM799" t="s">
        <v>23165</v>
      </c>
      <c r="BN799" t="s">
        <v>3306</v>
      </c>
      <c r="BO799" t="s">
        <v>23166</v>
      </c>
      <c r="BP799" t="s">
        <v>3129</v>
      </c>
      <c r="BQ799" t="s">
        <v>27911</v>
      </c>
      <c r="BR799" t="s">
        <v>28328</v>
      </c>
      <c r="BS799" t="s">
        <v>18230</v>
      </c>
      <c r="BT799">
        <v>2026</v>
      </c>
      <c r="BU799">
        <v>5</v>
      </c>
      <c r="BV799">
        <v>12</v>
      </c>
      <c r="BY799" t="s">
        <v>693</v>
      </c>
      <c r="BZ799" t="s">
        <v>17943</v>
      </c>
      <c r="CA799" s="1">
        <v>46154.478472222225</v>
      </c>
      <c r="CB799" s="2">
        <v>46154</v>
      </c>
      <c r="CC799">
        <v>3767</v>
      </c>
      <c r="CD799" t="s">
        <v>337</v>
      </c>
      <c r="CE799" t="s">
        <v>2810</v>
      </c>
      <c r="CF799" t="s">
        <v>20497</v>
      </c>
      <c r="CW799">
        <v>5183303</v>
      </c>
      <c r="CX799">
        <v>34625867</v>
      </c>
      <c r="CY799" s="1">
        <v>46156.686805555553</v>
      </c>
      <c r="CZ799">
        <v>2026</v>
      </c>
      <c r="DA799">
        <v>5</v>
      </c>
      <c r="DB799">
        <v>14</v>
      </c>
      <c r="DC799">
        <v>32</v>
      </c>
      <c r="DD799">
        <v>10</v>
      </c>
      <c r="DE799">
        <v>1479</v>
      </c>
      <c r="DG799" t="s">
        <v>28178</v>
      </c>
      <c r="DQ799" t="s">
        <v>19037</v>
      </c>
      <c r="DS799" t="s">
        <v>693</v>
      </c>
      <c r="EP799" t="s">
        <v>19813</v>
      </c>
      <c r="EQ799" t="s">
        <v>255</v>
      </c>
      <c r="ER799" t="s">
        <v>17945</v>
      </c>
      <c r="ES799" t="s">
        <v>281</v>
      </c>
      <c r="ET799" t="s">
        <v>27740</v>
      </c>
      <c r="EU799" t="s">
        <v>17962</v>
      </c>
      <c r="EV799" t="s">
        <v>28329</v>
      </c>
      <c r="EX799" t="s">
        <v>28330</v>
      </c>
      <c r="EY799" t="s">
        <v>28331</v>
      </c>
      <c r="EZ799" t="s">
        <v>270</v>
      </c>
      <c r="FB799" t="s">
        <v>281</v>
      </c>
      <c r="FD799" t="s">
        <v>17948</v>
      </c>
      <c r="FE799" t="s">
        <v>281</v>
      </c>
      <c r="FF799" s="1">
        <v>46155.425219907411</v>
      </c>
      <c r="FG799">
        <v>22.72</v>
      </c>
      <c r="FH799">
        <v>1</v>
      </c>
      <c r="FI799">
        <v>1</v>
      </c>
      <c r="FK799" t="s">
        <v>27911</v>
      </c>
      <c r="FL799" t="s">
        <v>28332</v>
      </c>
      <c r="FM799" t="s">
        <v>17949</v>
      </c>
    </row>
    <row r="800" spans="1:169" x14ac:dyDescent="0.3">
      <c r="A800">
        <v>2</v>
      </c>
      <c r="B800" t="s">
        <v>17917</v>
      </c>
      <c r="C800" t="s">
        <v>17916</v>
      </c>
      <c r="D800" t="s">
        <v>28333</v>
      </c>
      <c r="E800" t="s">
        <v>19037</v>
      </c>
      <c r="O800" t="s">
        <v>18118</v>
      </c>
      <c r="P800">
        <v>2026</v>
      </c>
      <c r="Q800">
        <v>5</v>
      </c>
      <c r="R800">
        <v>8</v>
      </c>
      <c r="S800" t="s">
        <v>28334</v>
      </c>
      <c r="T800" t="s">
        <v>28335</v>
      </c>
      <c r="V800" t="s">
        <v>18063</v>
      </c>
      <c r="W800" t="s">
        <v>21685</v>
      </c>
      <c r="Y800" t="s">
        <v>17916</v>
      </c>
      <c r="AB800" t="s">
        <v>251</v>
      </c>
      <c r="AC800" t="s">
        <v>17924</v>
      </c>
      <c r="AD800">
        <v>1000008214816</v>
      </c>
      <c r="AF800" t="s">
        <v>28336</v>
      </c>
      <c r="AI800" t="s">
        <v>28337</v>
      </c>
      <c r="AJ800" t="s">
        <v>28338</v>
      </c>
      <c r="AK800" t="s">
        <v>693</v>
      </c>
      <c r="AN800" t="s">
        <v>28337</v>
      </c>
      <c r="AO800" t="s">
        <v>693</v>
      </c>
      <c r="AT800" t="s">
        <v>28339</v>
      </c>
      <c r="AU800" t="s">
        <v>28246</v>
      </c>
      <c r="AV800" t="s">
        <v>28247</v>
      </c>
      <c r="AW800" t="s">
        <v>230</v>
      </c>
      <c r="AX800" t="s">
        <v>230</v>
      </c>
      <c r="AY800" t="s">
        <v>380</v>
      </c>
      <c r="AZ800" t="s">
        <v>380</v>
      </c>
      <c r="BA800" t="s">
        <v>255</v>
      </c>
      <c r="BB800" s="1">
        <v>46150.550740740742</v>
      </c>
      <c r="BC800">
        <v>2026</v>
      </c>
      <c r="BD800">
        <v>5</v>
      </c>
      <c r="BE800">
        <v>8</v>
      </c>
      <c r="BF800" t="s">
        <v>18100</v>
      </c>
      <c r="BG800" t="s">
        <v>18130</v>
      </c>
      <c r="BH800" t="s">
        <v>17936</v>
      </c>
      <c r="BI800" t="s">
        <v>18101</v>
      </c>
      <c r="BJ800" t="s">
        <v>28244</v>
      </c>
      <c r="BL800" t="s">
        <v>300</v>
      </c>
      <c r="BM800" t="s">
        <v>23165</v>
      </c>
      <c r="BN800" t="s">
        <v>3306</v>
      </c>
      <c r="BO800" t="s">
        <v>23166</v>
      </c>
      <c r="BP800" t="s">
        <v>1549</v>
      </c>
      <c r="BQ800" t="s">
        <v>27795</v>
      </c>
      <c r="BR800" t="s">
        <v>28340</v>
      </c>
      <c r="BS800" t="s">
        <v>18118</v>
      </c>
      <c r="BT800">
        <v>2026</v>
      </c>
      <c r="BU800">
        <v>5</v>
      </c>
      <c r="BV800">
        <v>8</v>
      </c>
      <c r="BY800" t="s">
        <v>693</v>
      </c>
      <c r="BZ800" t="s">
        <v>17943</v>
      </c>
      <c r="CA800" s="1">
        <v>46150.550694444442</v>
      </c>
      <c r="CB800" s="2">
        <v>46151</v>
      </c>
      <c r="CC800">
        <v>12351</v>
      </c>
      <c r="CD800" t="s">
        <v>337</v>
      </c>
      <c r="CE800" t="s">
        <v>2810</v>
      </c>
      <c r="CF800" t="s">
        <v>20497</v>
      </c>
      <c r="CW800">
        <v>5181063</v>
      </c>
      <c r="CX800">
        <v>34602158</v>
      </c>
      <c r="CY800" s="1">
        <v>46154.605555555558</v>
      </c>
      <c r="CZ800">
        <v>2026</v>
      </c>
      <c r="DA800">
        <v>5</v>
      </c>
      <c r="DB800">
        <v>12</v>
      </c>
      <c r="DC800">
        <v>43</v>
      </c>
      <c r="DD800">
        <v>0</v>
      </c>
      <c r="DE800">
        <v>1479</v>
      </c>
      <c r="DG800" t="s">
        <v>28215</v>
      </c>
      <c r="DH800" t="s">
        <v>19269</v>
      </c>
      <c r="DI800" t="s">
        <v>28341</v>
      </c>
      <c r="DQ800" t="s">
        <v>19037</v>
      </c>
      <c r="DS800" t="s">
        <v>693</v>
      </c>
      <c r="EP800" t="s">
        <v>19813</v>
      </c>
      <c r="EQ800" t="s">
        <v>255</v>
      </c>
      <c r="ER800" t="s">
        <v>17945</v>
      </c>
      <c r="ES800" t="s">
        <v>281</v>
      </c>
      <c r="ET800" t="s">
        <v>27740</v>
      </c>
      <c r="EU800" t="s">
        <v>17962</v>
      </c>
      <c r="EV800" t="s">
        <v>28342</v>
      </c>
      <c r="EW800" t="s">
        <v>28343</v>
      </c>
      <c r="EX800" t="s">
        <v>28344</v>
      </c>
      <c r="EY800" t="s">
        <v>28345</v>
      </c>
      <c r="EZ800" t="s">
        <v>270</v>
      </c>
      <c r="FB800" t="s">
        <v>281</v>
      </c>
      <c r="FD800" t="s">
        <v>17948</v>
      </c>
      <c r="FE800" t="s">
        <v>281</v>
      </c>
      <c r="FF800" s="1">
        <v>46150.591921296298</v>
      </c>
      <c r="FG800">
        <v>0.99</v>
      </c>
      <c r="FH800">
        <v>0</v>
      </c>
      <c r="FI800">
        <v>5</v>
      </c>
      <c r="FK800" t="s">
        <v>27795</v>
      </c>
      <c r="FL800" t="s">
        <v>28346</v>
      </c>
      <c r="FM800" t="s">
        <v>17949</v>
      </c>
    </row>
    <row r="801" spans="1:169" x14ac:dyDescent="0.3">
      <c r="A801">
        <v>1</v>
      </c>
      <c r="B801" t="s">
        <v>17916</v>
      </c>
      <c r="C801" t="s">
        <v>17916</v>
      </c>
      <c r="E801" t="s">
        <v>19358</v>
      </c>
      <c r="O801" t="s">
        <v>18917</v>
      </c>
      <c r="P801">
        <v>2026</v>
      </c>
      <c r="Q801">
        <v>5</v>
      </c>
      <c r="R801">
        <v>6</v>
      </c>
      <c r="S801" t="s">
        <v>28347</v>
      </c>
      <c r="T801" t="s">
        <v>28348</v>
      </c>
      <c r="V801" t="s">
        <v>18354</v>
      </c>
      <c r="W801" t="s">
        <v>2823</v>
      </c>
      <c r="Y801" t="s">
        <v>17916</v>
      </c>
      <c r="AB801" t="s">
        <v>251</v>
      </c>
      <c r="AC801" t="s">
        <v>18065</v>
      </c>
      <c r="AD801">
        <v>1000008209186</v>
      </c>
      <c r="AF801" t="s">
        <v>28349</v>
      </c>
      <c r="AG801" t="s">
        <v>28350</v>
      </c>
      <c r="AH801" t="s">
        <v>28351</v>
      </c>
      <c r="AI801" t="s">
        <v>28352</v>
      </c>
      <c r="AJ801" t="s">
        <v>28353</v>
      </c>
      <c r="AK801" t="s">
        <v>693</v>
      </c>
      <c r="AL801" t="s">
        <v>28350</v>
      </c>
      <c r="AM801" t="s">
        <v>28354</v>
      </c>
      <c r="AN801" t="s">
        <v>28352</v>
      </c>
      <c r="AO801" t="s">
        <v>693</v>
      </c>
      <c r="AP801" t="s">
        <v>28354</v>
      </c>
      <c r="AR801" t="s">
        <v>28354</v>
      </c>
      <c r="AS801" t="s">
        <v>28354</v>
      </c>
      <c r="AT801" t="s">
        <v>28355</v>
      </c>
      <c r="AU801" t="s">
        <v>28356</v>
      </c>
      <c r="AV801" t="s">
        <v>28357</v>
      </c>
      <c r="AW801" t="s">
        <v>230</v>
      </c>
      <c r="AX801" t="s">
        <v>230</v>
      </c>
      <c r="AY801" t="s">
        <v>380</v>
      </c>
      <c r="AZ801" t="s">
        <v>380</v>
      </c>
      <c r="BA801" t="s">
        <v>18076</v>
      </c>
      <c r="BB801" s="1">
        <v>46148.674351851849</v>
      </c>
      <c r="BC801">
        <v>2026</v>
      </c>
      <c r="BD801">
        <v>5</v>
      </c>
      <c r="BE801">
        <v>6</v>
      </c>
      <c r="BF801" t="s">
        <v>18077</v>
      </c>
      <c r="BG801" t="s">
        <v>18130</v>
      </c>
      <c r="BH801" t="s">
        <v>17936</v>
      </c>
      <c r="BI801" t="s">
        <v>18101</v>
      </c>
      <c r="BJ801" t="s">
        <v>28358</v>
      </c>
      <c r="BL801" t="s">
        <v>300</v>
      </c>
      <c r="BM801" t="s">
        <v>23165</v>
      </c>
      <c r="BN801" t="s">
        <v>3306</v>
      </c>
      <c r="BO801" t="s">
        <v>23166</v>
      </c>
      <c r="BP801" t="s">
        <v>1390</v>
      </c>
      <c r="BQ801" t="s">
        <v>27738</v>
      </c>
      <c r="BR801" t="s">
        <v>28359</v>
      </c>
      <c r="BS801" t="s">
        <v>18917</v>
      </c>
      <c r="BT801">
        <v>2026</v>
      </c>
      <c r="BU801">
        <v>5</v>
      </c>
      <c r="BV801">
        <v>6</v>
      </c>
      <c r="BY801" t="s">
        <v>304</v>
      </c>
      <c r="BZ801" t="s">
        <v>18083</v>
      </c>
      <c r="CA801" s="1">
        <v>46148.674305555556</v>
      </c>
      <c r="CB801" s="2">
        <v>46149</v>
      </c>
      <c r="CE801" t="s">
        <v>2810</v>
      </c>
      <c r="CY801" s="1"/>
      <c r="DQ801" t="s">
        <v>19358</v>
      </c>
      <c r="DR801" t="s">
        <v>693</v>
      </c>
      <c r="DS801" t="s">
        <v>693</v>
      </c>
      <c r="DT801" t="s">
        <v>693</v>
      </c>
      <c r="DV801" t="s">
        <v>693</v>
      </c>
      <c r="EA801" t="s">
        <v>693</v>
      </c>
      <c r="EB801" t="s">
        <v>693</v>
      </c>
      <c r="EP801" t="s">
        <v>19813</v>
      </c>
      <c r="EQ801" t="s">
        <v>18084</v>
      </c>
      <c r="ES801" t="s">
        <v>281</v>
      </c>
      <c r="ET801" t="s">
        <v>27740</v>
      </c>
      <c r="EU801" t="s">
        <v>17962</v>
      </c>
      <c r="EZ801" t="s">
        <v>270</v>
      </c>
      <c r="FB801" t="s">
        <v>279</v>
      </c>
      <c r="FC801" t="s">
        <v>19074</v>
      </c>
      <c r="FD801" t="s">
        <v>18087</v>
      </c>
      <c r="FE801" t="s">
        <v>281</v>
      </c>
      <c r="FF801" s="1">
        <v>46149.758449074077</v>
      </c>
      <c r="FG801">
        <v>26.02</v>
      </c>
      <c r="FH801">
        <v>1</v>
      </c>
      <c r="FI801">
        <v>1</v>
      </c>
      <c r="FM801" t="s">
        <v>17949</v>
      </c>
    </row>
    <row r="802" spans="1:169" x14ac:dyDescent="0.3">
      <c r="A802">
        <v>0</v>
      </c>
      <c r="B802" t="s">
        <v>17917</v>
      </c>
      <c r="C802" t="s">
        <v>17916</v>
      </c>
      <c r="D802" t="s">
        <v>28360</v>
      </c>
      <c r="E802" t="s">
        <v>19358</v>
      </c>
      <c r="O802" t="s">
        <v>28361</v>
      </c>
      <c r="P802">
        <v>2026</v>
      </c>
      <c r="Q802">
        <v>3</v>
      </c>
      <c r="R802">
        <v>29</v>
      </c>
      <c r="S802" t="s">
        <v>28362</v>
      </c>
      <c r="T802" t="s">
        <v>28363</v>
      </c>
      <c r="W802" t="s">
        <v>19238</v>
      </c>
      <c r="Y802" t="s">
        <v>17916</v>
      </c>
      <c r="AB802" t="s">
        <v>251</v>
      </c>
      <c r="AC802" t="s">
        <v>17924</v>
      </c>
      <c r="AD802">
        <v>1000008114164</v>
      </c>
      <c r="AI802" t="s">
        <v>28364</v>
      </c>
      <c r="AJ802" t="s">
        <v>28365</v>
      </c>
      <c r="AK802" t="s">
        <v>693</v>
      </c>
      <c r="AM802" t="s">
        <v>28366</v>
      </c>
      <c r="AN802" t="s">
        <v>28364</v>
      </c>
      <c r="AO802" t="s">
        <v>693</v>
      </c>
      <c r="AP802" t="s">
        <v>28366</v>
      </c>
      <c r="AR802" t="s">
        <v>28366</v>
      </c>
      <c r="AS802" t="s">
        <v>28366</v>
      </c>
      <c r="AT802" t="s">
        <v>28367</v>
      </c>
      <c r="AU802" t="s">
        <v>28356</v>
      </c>
      <c r="AV802" t="s">
        <v>28357</v>
      </c>
      <c r="AW802" t="s">
        <v>230</v>
      </c>
      <c r="AX802" t="s">
        <v>230</v>
      </c>
      <c r="AY802" t="s">
        <v>380</v>
      </c>
      <c r="AZ802" t="s">
        <v>380</v>
      </c>
      <c r="BA802" t="s">
        <v>255</v>
      </c>
      <c r="BB802" s="1">
        <v>46110.84003472222</v>
      </c>
      <c r="BC802">
        <v>2026</v>
      </c>
      <c r="BD802">
        <v>3</v>
      </c>
      <c r="BE802">
        <v>29</v>
      </c>
      <c r="BF802" t="s">
        <v>28368</v>
      </c>
      <c r="BG802" t="s">
        <v>18130</v>
      </c>
      <c r="BH802" t="s">
        <v>17936</v>
      </c>
      <c r="BJ802" t="s">
        <v>28369</v>
      </c>
      <c r="BL802" t="s">
        <v>300</v>
      </c>
      <c r="BM802" t="s">
        <v>23165</v>
      </c>
      <c r="BN802" t="s">
        <v>3306</v>
      </c>
      <c r="BO802" t="s">
        <v>23166</v>
      </c>
      <c r="BP802" t="s">
        <v>1390</v>
      </c>
      <c r="BQ802" t="s">
        <v>27738</v>
      </c>
      <c r="BR802" t="s">
        <v>28370</v>
      </c>
      <c r="BS802" t="s">
        <v>28361</v>
      </c>
      <c r="BT802">
        <v>2026</v>
      </c>
      <c r="BU802">
        <v>3</v>
      </c>
      <c r="BV802">
        <v>29</v>
      </c>
      <c r="BY802" t="s">
        <v>693</v>
      </c>
      <c r="BZ802" t="s">
        <v>17943</v>
      </c>
      <c r="CA802" s="1">
        <v>46110.839583333334</v>
      </c>
      <c r="CB802" s="2">
        <v>46112</v>
      </c>
      <c r="CC802">
        <v>3666</v>
      </c>
      <c r="CD802" t="s">
        <v>337</v>
      </c>
      <c r="CE802" t="s">
        <v>2810</v>
      </c>
      <c r="CF802" t="s">
        <v>20497</v>
      </c>
      <c r="CW802">
        <v>5138624</v>
      </c>
      <c r="CX802">
        <v>34310893</v>
      </c>
      <c r="CY802" s="1">
        <v>46112.380555555559</v>
      </c>
      <c r="CZ802">
        <v>2026</v>
      </c>
      <c r="DA802">
        <v>3</v>
      </c>
      <c r="DB802">
        <v>31</v>
      </c>
      <c r="DC802">
        <v>84</v>
      </c>
      <c r="DD802">
        <v>2</v>
      </c>
      <c r="DE802">
        <v>1479</v>
      </c>
      <c r="DG802" t="s">
        <v>28371</v>
      </c>
      <c r="DQ802" t="s">
        <v>19358</v>
      </c>
      <c r="DS802" t="s">
        <v>693</v>
      </c>
      <c r="EP802" t="s">
        <v>19813</v>
      </c>
      <c r="EQ802" t="s">
        <v>255</v>
      </c>
      <c r="ER802" t="s">
        <v>17945</v>
      </c>
      <c r="ES802" t="s">
        <v>281</v>
      </c>
      <c r="ET802" t="s">
        <v>27740</v>
      </c>
      <c r="EU802" t="s">
        <v>17962</v>
      </c>
      <c r="EV802" t="s">
        <v>28372</v>
      </c>
      <c r="EX802" t="s">
        <v>28373</v>
      </c>
      <c r="EY802" t="s">
        <v>28374</v>
      </c>
      <c r="EZ802" t="s">
        <v>270</v>
      </c>
      <c r="FA802" t="s">
        <v>274</v>
      </c>
      <c r="FB802" t="s">
        <v>281</v>
      </c>
      <c r="FD802" t="s">
        <v>17948</v>
      </c>
      <c r="FE802" t="s">
        <v>281</v>
      </c>
      <c r="FF802" s="1">
        <v>46111.258356481485</v>
      </c>
      <c r="FG802">
        <v>10.039999999999999</v>
      </c>
      <c r="FH802">
        <v>1</v>
      </c>
      <c r="FI802">
        <v>2</v>
      </c>
      <c r="FK802" t="s">
        <v>27738</v>
      </c>
      <c r="FL802" t="s">
        <v>28375</v>
      </c>
      <c r="FM802" t="s">
        <v>17949</v>
      </c>
    </row>
    <row r="803" spans="1:169" x14ac:dyDescent="0.3">
      <c r="A803">
        <v>0</v>
      </c>
      <c r="B803" t="s">
        <v>17916</v>
      </c>
      <c r="C803" t="s">
        <v>17916</v>
      </c>
      <c r="E803" t="s">
        <v>19358</v>
      </c>
      <c r="O803" t="s">
        <v>28376</v>
      </c>
      <c r="P803">
        <v>2026</v>
      </c>
      <c r="Q803">
        <v>4</v>
      </c>
      <c r="R803">
        <v>7</v>
      </c>
      <c r="S803" t="s">
        <v>28377</v>
      </c>
      <c r="T803" t="s">
        <v>28378</v>
      </c>
      <c r="V803" t="s">
        <v>17923</v>
      </c>
      <c r="W803" t="s">
        <v>19238</v>
      </c>
      <c r="Y803" t="s">
        <v>17916</v>
      </c>
      <c r="AB803" t="s">
        <v>251</v>
      </c>
      <c r="AC803" t="s">
        <v>17924</v>
      </c>
      <c r="AD803">
        <v>1000008134928</v>
      </c>
      <c r="AI803" t="s">
        <v>28379</v>
      </c>
      <c r="AJ803" t="s">
        <v>28380</v>
      </c>
      <c r="AK803" t="s">
        <v>693</v>
      </c>
      <c r="AN803" t="s">
        <v>28379</v>
      </c>
      <c r="AO803" t="s">
        <v>693</v>
      </c>
      <c r="AT803" t="s">
        <v>28381</v>
      </c>
      <c r="AU803" t="s">
        <v>28382</v>
      </c>
      <c r="AV803" t="s">
        <v>28383</v>
      </c>
      <c r="AW803" t="s">
        <v>230</v>
      </c>
      <c r="AX803" t="s">
        <v>230</v>
      </c>
      <c r="AY803" t="s">
        <v>380</v>
      </c>
      <c r="AZ803" t="s">
        <v>380</v>
      </c>
      <c r="BA803" t="s">
        <v>255</v>
      </c>
      <c r="BB803" s="1">
        <v>46119.76053240741</v>
      </c>
      <c r="BC803">
        <v>2026</v>
      </c>
      <c r="BD803">
        <v>4</v>
      </c>
      <c r="BE803">
        <v>7</v>
      </c>
      <c r="BF803" t="s">
        <v>18100</v>
      </c>
      <c r="BG803" t="s">
        <v>18130</v>
      </c>
      <c r="BH803" t="s">
        <v>17936</v>
      </c>
      <c r="BJ803" t="s">
        <v>28384</v>
      </c>
      <c r="BL803" t="s">
        <v>300</v>
      </c>
      <c r="BM803" t="s">
        <v>23165</v>
      </c>
      <c r="BN803" t="s">
        <v>3306</v>
      </c>
      <c r="BO803" t="s">
        <v>23166</v>
      </c>
      <c r="BP803" t="s">
        <v>3633</v>
      </c>
      <c r="BQ803" t="s">
        <v>28264</v>
      </c>
      <c r="BR803" t="s">
        <v>28385</v>
      </c>
      <c r="BS803" t="s">
        <v>28376</v>
      </c>
      <c r="BT803">
        <v>2026</v>
      </c>
      <c r="BU803">
        <v>4</v>
      </c>
      <c r="BV803">
        <v>7</v>
      </c>
      <c r="BY803" t="s">
        <v>693</v>
      </c>
      <c r="BZ803" t="s">
        <v>17943</v>
      </c>
      <c r="CA803" s="1">
        <v>46119.760416666664</v>
      </c>
      <c r="CB803" s="2">
        <v>46121</v>
      </c>
      <c r="CC803">
        <v>12570</v>
      </c>
      <c r="CD803" t="s">
        <v>337</v>
      </c>
      <c r="CE803" t="s">
        <v>2810</v>
      </c>
      <c r="CF803" t="s">
        <v>20497</v>
      </c>
      <c r="CW803">
        <v>5146758</v>
      </c>
      <c r="CX803">
        <v>34367163</v>
      </c>
      <c r="CY803" s="1">
        <v>46121.527777777781</v>
      </c>
      <c r="CZ803">
        <v>2026</v>
      </c>
      <c r="DA803">
        <v>4</v>
      </c>
      <c r="DB803">
        <v>9</v>
      </c>
      <c r="DC803">
        <v>50</v>
      </c>
      <c r="DD803">
        <v>23</v>
      </c>
      <c r="DE803">
        <v>1479</v>
      </c>
      <c r="DG803" t="s">
        <v>28386</v>
      </c>
      <c r="DQ803" t="s">
        <v>19358</v>
      </c>
      <c r="DS803" t="s">
        <v>693</v>
      </c>
      <c r="EP803" t="s">
        <v>19813</v>
      </c>
      <c r="EQ803" t="s">
        <v>255</v>
      </c>
      <c r="ER803" t="s">
        <v>17945</v>
      </c>
      <c r="ES803" t="s">
        <v>281</v>
      </c>
      <c r="ET803" t="s">
        <v>27740</v>
      </c>
      <c r="EU803" t="s">
        <v>17947</v>
      </c>
      <c r="EV803" t="s">
        <v>28387</v>
      </c>
      <c r="EX803" t="s">
        <v>28388</v>
      </c>
      <c r="EY803" t="s">
        <v>28389</v>
      </c>
      <c r="EZ803" t="s">
        <v>270</v>
      </c>
      <c r="FA803" t="s">
        <v>274</v>
      </c>
      <c r="FB803" t="s">
        <v>281</v>
      </c>
      <c r="FD803" t="s">
        <v>17948</v>
      </c>
      <c r="FE803" t="s">
        <v>281</v>
      </c>
      <c r="FF803" s="1">
        <v>46119.8</v>
      </c>
      <c r="FG803">
        <v>0.95</v>
      </c>
      <c r="FH803">
        <v>0</v>
      </c>
      <c r="FI803">
        <v>2</v>
      </c>
      <c r="FK803" t="s">
        <v>28264</v>
      </c>
      <c r="FL803" t="s">
        <v>28390</v>
      </c>
      <c r="FM803" t="s">
        <v>17949</v>
      </c>
    </row>
    <row r="804" spans="1:169" x14ac:dyDescent="0.3">
      <c r="A804">
        <v>1</v>
      </c>
      <c r="B804" t="s">
        <v>17916</v>
      </c>
      <c r="C804" t="s">
        <v>17916</v>
      </c>
      <c r="E804" t="s">
        <v>19358</v>
      </c>
      <c r="O804" t="s">
        <v>18230</v>
      </c>
      <c r="P804">
        <v>2026</v>
      </c>
      <c r="Q804">
        <v>5</v>
      </c>
      <c r="R804">
        <v>12</v>
      </c>
      <c r="S804" t="s">
        <v>28391</v>
      </c>
      <c r="T804" t="s">
        <v>28392</v>
      </c>
      <c r="V804" t="s">
        <v>18354</v>
      </c>
      <c r="W804" t="s">
        <v>19062</v>
      </c>
      <c r="Y804" t="s">
        <v>17916</v>
      </c>
      <c r="AB804" t="s">
        <v>251</v>
      </c>
      <c r="AC804" t="s">
        <v>17924</v>
      </c>
      <c r="AD804">
        <v>1000008222563</v>
      </c>
      <c r="AF804" t="s">
        <v>28393</v>
      </c>
      <c r="AG804" t="s">
        <v>28394</v>
      </c>
      <c r="AI804" t="s">
        <v>28395</v>
      </c>
      <c r="AJ804" t="s">
        <v>28396</v>
      </c>
      <c r="AK804" t="s">
        <v>693</v>
      </c>
      <c r="AM804" t="s">
        <v>28397</v>
      </c>
      <c r="AN804" t="s">
        <v>28395</v>
      </c>
      <c r="AO804" t="s">
        <v>693</v>
      </c>
      <c r="AP804" t="s">
        <v>28397</v>
      </c>
      <c r="AR804" t="s">
        <v>28397</v>
      </c>
      <c r="AS804" t="s">
        <v>28397</v>
      </c>
      <c r="AT804" t="s">
        <v>28398</v>
      </c>
      <c r="AU804" t="s">
        <v>28399</v>
      </c>
      <c r="AV804" t="s">
        <v>28400</v>
      </c>
      <c r="AW804" t="s">
        <v>230</v>
      </c>
      <c r="AX804" t="s">
        <v>230</v>
      </c>
      <c r="AY804" t="s">
        <v>380</v>
      </c>
      <c r="AZ804" t="s">
        <v>380</v>
      </c>
      <c r="BA804" t="s">
        <v>255</v>
      </c>
      <c r="BB804" s="1">
        <v>46154.454236111109</v>
      </c>
      <c r="BC804">
        <v>2026</v>
      </c>
      <c r="BD804">
        <v>5</v>
      </c>
      <c r="BE804">
        <v>12</v>
      </c>
      <c r="BF804" t="s">
        <v>17934</v>
      </c>
      <c r="BG804" t="s">
        <v>18130</v>
      </c>
      <c r="BH804" t="s">
        <v>17936</v>
      </c>
      <c r="BI804" t="s">
        <v>18101</v>
      </c>
      <c r="BJ804" t="s">
        <v>28401</v>
      </c>
      <c r="BL804" t="s">
        <v>300</v>
      </c>
      <c r="BM804" t="s">
        <v>23165</v>
      </c>
      <c r="BN804" t="s">
        <v>3306</v>
      </c>
      <c r="BO804" t="s">
        <v>23166</v>
      </c>
      <c r="BP804" t="s">
        <v>3635</v>
      </c>
      <c r="BQ804" t="s">
        <v>27751</v>
      </c>
      <c r="BR804" t="s">
        <v>28402</v>
      </c>
      <c r="BS804" t="s">
        <v>18230</v>
      </c>
      <c r="BT804">
        <v>2026</v>
      </c>
      <c r="BU804">
        <v>5</v>
      </c>
      <c r="BV804">
        <v>12</v>
      </c>
      <c r="BY804" t="s">
        <v>693</v>
      </c>
      <c r="BZ804" t="s">
        <v>17943</v>
      </c>
      <c r="CA804" s="1">
        <v>46154.45416666667</v>
      </c>
      <c r="CB804" s="2">
        <v>46154</v>
      </c>
      <c r="CC804">
        <v>8757</v>
      </c>
      <c r="CD804" t="s">
        <v>337</v>
      </c>
      <c r="CE804" t="s">
        <v>2810</v>
      </c>
      <c r="CF804" t="s">
        <v>20497</v>
      </c>
      <c r="CW804">
        <v>5182201</v>
      </c>
      <c r="CX804">
        <v>34606213</v>
      </c>
      <c r="CY804" s="1">
        <v>46155.322222222225</v>
      </c>
      <c r="CZ804">
        <v>2026</v>
      </c>
      <c r="DA804">
        <v>5</v>
      </c>
      <c r="DB804">
        <v>13</v>
      </c>
      <c r="DC804">
        <v>4</v>
      </c>
      <c r="DD804">
        <v>1</v>
      </c>
      <c r="DE804">
        <v>1477</v>
      </c>
      <c r="DG804" t="s">
        <v>28403</v>
      </c>
      <c r="DQ804" t="s">
        <v>19358</v>
      </c>
      <c r="DS804" t="s">
        <v>693</v>
      </c>
      <c r="EP804" t="s">
        <v>19813</v>
      </c>
      <c r="EQ804" t="s">
        <v>255</v>
      </c>
      <c r="ER804" t="s">
        <v>17945</v>
      </c>
      <c r="ES804" t="s">
        <v>281</v>
      </c>
      <c r="ET804" t="s">
        <v>27740</v>
      </c>
      <c r="EU804" t="s">
        <v>17962</v>
      </c>
      <c r="EV804" t="s">
        <v>28404</v>
      </c>
      <c r="EX804" t="s">
        <v>28405</v>
      </c>
      <c r="EY804" t="s">
        <v>28406</v>
      </c>
      <c r="EZ804" t="s">
        <v>270</v>
      </c>
      <c r="FA804" t="s">
        <v>336</v>
      </c>
      <c r="FB804" t="s">
        <v>279</v>
      </c>
      <c r="FC804" t="s">
        <v>19074</v>
      </c>
      <c r="FD804" t="s">
        <v>17948</v>
      </c>
      <c r="FE804" t="s">
        <v>281</v>
      </c>
      <c r="FF804" s="1">
        <v>46154.466805555552</v>
      </c>
      <c r="FG804">
        <v>0.3</v>
      </c>
      <c r="FH804">
        <v>0</v>
      </c>
      <c r="FI804">
        <v>1</v>
      </c>
      <c r="FK804" t="s">
        <v>27751</v>
      </c>
      <c r="FL804" t="s">
        <v>28407</v>
      </c>
      <c r="FM804" t="s">
        <v>17949</v>
      </c>
    </row>
    <row r="805" spans="1:169" x14ac:dyDescent="0.3">
      <c r="A805">
        <v>0</v>
      </c>
      <c r="B805" t="s">
        <v>17916</v>
      </c>
      <c r="C805" t="s">
        <v>17916</v>
      </c>
      <c r="E805" t="s">
        <v>19358</v>
      </c>
      <c r="O805" t="s">
        <v>17964</v>
      </c>
      <c r="P805">
        <v>2026</v>
      </c>
      <c r="Q805">
        <v>5</v>
      </c>
      <c r="R805">
        <v>13</v>
      </c>
      <c r="S805" t="s">
        <v>28408</v>
      </c>
      <c r="T805" t="s">
        <v>28409</v>
      </c>
      <c r="W805" t="s">
        <v>20488</v>
      </c>
      <c r="Y805" t="s">
        <v>17916</v>
      </c>
      <c r="AB805" t="s">
        <v>251</v>
      </c>
      <c r="AC805" t="s">
        <v>17924</v>
      </c>
      <c r="AD805">
        <v>1000008227596</v>
      </c>
      <c r="AI805" t="s">
        <v>28410</v>
      </c>
      <c r="AJ805" t="s">
        <v>28411</v>
      </c>
      <c r="AK805" t="s">
        <v>693</v>
      </c>
      <c r="AM805" t="s">
        <v>28412</v>
      </c>
      <c r="AN805" t="s">
        <v>28410</v>
      </c>
      <c r="AO805" t="s">
        <v>693</v>
      </c>
      <c r="AP805" t="s">
        <v>28412</v>
      </c>
      <c r="AR805" t="s">
        <v>28412</v>
      </c>
      <c r="AS805" t="s">
        <v>28412</v>
      </c>
      <c r="AT805" t="s">
        <v>28413</v>
      </c>
      <c r="AU805" t="s">
        <v>28414</v>
      </c>
      <c r="AV805" t="s">
        <v>28415</v>
      </c>
      <c r="AW805" t="s">
        <v>230</v>
      </c>
      <c r="AX805" t="s">
        <v>230</v>
      </c>
      <c r="AY805" t="s">
        <v>380</v>
      </c>
      <c r="AZ805" t="s">
        <v>380</v>
      </c>
      <c r="BA805" t="s">
        <v>255</v>
      </c>
      <c r="BB805" s="1">
        <v>46155.722812499997</v>
      </c>
      <c r="BC805">
        <v>2026</v>
      </c>
      <c r="BD805">
        <v>5</v>
      </c>
      <c r="BE805">
        <v>13</v>
      </c>
      <c r="BF805" t="s">
        <v>17934</v>
      </c>
      <c r="BG805" t="s">
        <v>18130</v>
      </c>
      <c r="BH805" t="s">
        <v>17936</v>
      </c>
      <c r="BJ805" t="s">
        <v>28412</v>
      </c>
      <c r="BL805" t="s">
        <v>300</v>
      </c>
      <c r="BM805" t="s">
        <v>23165</v>
      </c>
      <c r="BN805" t="s">
        <v>3306</v>
      </c>
      <c r="BO805" t="s">
        <v>23166</v>
      </c>
      <c r="BP805" t="s">
        <v>28416</v>
      </c>
      <c r="BQ805" t="s">
        <v>27861</v>
      </c>
      <c r="BR805" t="s">
        <v>28417</v>
      </c>
      <c r="BS805" t="s">
        <v>17964</v>
      </c>
      <c r="BT805">
        <v>2026</v>
      </c>
      <c r="BU805">
        <v>5</v>
      </c>
      <c r="BV805">
        <v>13</v>
      </c>
      <c r="BY805" t="s">
        <v>693</v>
      </c>
      <c r="BZ805" t="s">
        <v>17943</v>
      </c>
      <c r="CA805" s="1">
        <v>46155.722222222219</v>
      </c>
      <c r="CB805" s="2">
        <v>46156</v>
      </c>
      <c r="CC805">
        <v>12324</v>
      </c>
      <c r="CD805" t="s">
        <v>337</v>
      </c>
      <c r="CE805" t="s">
        <v>2810</v>
      </c>
      <c r="CF805" t="s">
        <v>20497</v>
      </c>
      <c r="CW805">
        <v>5183029</v>
      </c>
      <c r="CX805">
        <v>34625970</v>
      </c>
      <c r="CY805" s="1">
        <v>46156.684027777781</v>
      </c>
      <c r="CZ805">
        <v>2026</v>
      </c>
      <c r="DA805">
        <v>5</v>
      </c>
      <c r="DB805">
        <v>14</v>
      </c>
      <c r="DC805">
        <v>43</v>
      </c>
      <c r="DD805">
        <v>45</v>
      </c>
      <c r="DE805">
        <v>1478</v>
      </c>
      <c r="DG805" t="s">
        <v>28418</v>
      </c>
      <c r="DQ805" t="s">
        <v>19358</v>
      </c>
      <c r="DS805" t="s">
        <v>693</v>
      </c>
      <c r="EP805" t="s">
        <v>19813</v>
      </c>
      <c r="EQ805" t="s">
        <v>255</v>
      </c>
      <c r="ER805" t="s">
        <v>17945</v>
      </c>
      <c r="ES805" t="s">
        <v>281</v>
      </c>
      <c r="ET805" t="s">
        <v>27740</v>
      </c>
      <c r="EU805" t="s">
        <v>17962</v>
      </c>
      <c r="EV805" t="s">
        <v>28419</v>
      </c>
      <c r="EX805" t="s">
        <v>28420</v>
      </c>
      <c r="EY805" t="s">
        <v>28421</v>
      </c>
      <c r="EZ805" t="s">
        <v>270</v>
      </c>
      <c r="FB805" t="s">
        <v>281</v>
      </c>
      <c r="FD805" t="s">
        <v>17948</v>
      </c>
      <c r="FE805" t="s">
        <v>281</v>
      </c>
      <c r="FF805" s="1">
        <v>46155.758460648147</v>
      </c>
      <c r="FG805">
        <v>0.86</v>
      </c>
      <c r="FH805">
        <v>0</v>
      </c>
      <c r="FI805">
        <v>1</v>
      </c>
      <c r="FK805" t="s">
        <v>27861</v>
      </c>
      <c r="FL805" t="s">
        <v>28422</v>
      </c>
      <c r="FM805" t="s">
        <v>17949</v>
      </c>
    </row>
    <row r="806" spans="1:169" x14ac:dyDescent="0.3">
      <c r="A806">
        <v>6</v>
      </c>
      <c r="B806" t="s">
        <v>17916</v>
      </c>
      <c r="C806" t="s">
        <v>17917</v>
      </c>
      <c r="D806" t="s">
        <v>28423</v>
      </c>
      <c r="E806" t="s">
        <v>19358</v>
      </c>
      <c r="O806" t="s">
        <v>18089</v>
      </c>
      <c r="P806">
        <v>2026</v>
      </c>
      <c r="Q806">
        <v>5</v>
      </c>
      <c r="R806">
        <v>7</v>
      </c>
      <c r="S806" t="s">
        <v>28424</v>
      </c>
      <c r="T806" t="s">
        <v>28425</v>
      </c>
      <c r="V806" t="s">
        <v>18870</v>
      </c>
      <c r="W806" t="s">
        <v>19062</v>
      </c>
      <c r="Y806" t="s">
        <v>17916</v>
      </c>
      <c r="AB806" t="s">
        <v>251</v>
      </c>
      <c r="AC806" t="s">
        <v>17924</v>
      </c>
      <c r="AD806">
        <v>1000008211874</v>
      </c>
      <c r="AI806" t="s">
        <v>28426</v>
      </c>
      <c r="AJ806" t="s">
        <v>28427</v>
      </c>
      <c r="AK806" t="s">
        <v>693</v>
      </c>
      <c r="AN806" t="s">
        <v>28428</v>
      </c>
      <c r="AO806" t="s">
        <v>693</v>
      </c>
      <c r="AT806" t="s">
        <v>28429</v>
      </c>
      <c r="AU806" t="s">
        <v>28430</v>
      </c>
      <c r="AV806" t="s">
        <v>28431</v>
      </c>
      <c r="AW806" t="s">
        <v>230</v>
      </c>
      <c r="AX806" t="s">
        <v>230</v>
      </c>
      <c r="AY806" t="s">
        <v>17933</v>
      </c>
      <c r="AZ806" t="s">
        <v>17933</v>
      </c>
      <c r="BA806" t="s">
        <v>255</v>
      </c>
      <c r="BB806" s="1">
        <v>46149.554351851853</v>
      </c>
      <c r="BC806">
        <v>2026</v>
      </c>
      <c r="BD806">
        <v>5</v>
      </c>
      <c r="BE806">
        <v>7</v>
      </c>
      <c r="BF806" t="s">
        <v>17934</v>
      </c>
      <c r="BG806" t="s">
        <v>17935</v>
      </c>
      <c r="BH806" t="s">
        <v>17936</v>
      </c>
      <c r="BI806" t="s">
        <v>18101</v>
      </c>
      <c r="BJ806" t="s">
        <v>28432</v>
      </c>
      <c r="BL806" t="s">
        <v>300</v>
      </c>
      <c r="BM806" t="s">
        <v>23165</v>
      </c>
      <c r="BN806" t="s">
        <v>3306</v>
      </c>
      <c r="BO806" t="s">
        <v>23166</v>
      </c>
      <c r="BP806" t="s">
        <v>28296</v>
      </c>
      <c r="BQ806" t="s">
        <v>27861</v>
      </c>
      <c r="BR806" t="s">
        <v>28433</v>
      </c>
      <c r="BS806" t="s">
        <v>18089</v>
      </c>
      <c r="BT806">
        <v>2026</v>
      </c>
      <c r="BU806">
        <v>5</v>
      </c>
      <c r="BV806">
        <v>7</v>
      </c>
      <c r="BY806" t="s">
        <v>693</v>
      </c>
      <c r="BZ806" t="s">
        <v>17943</v>
      </c>
      <c r="CA806" s="1">
        <v>46149.554166666669</v>
      </c>
      <c r="CB806" s="2">
        <v>46150</v>
      </c>
      <c r="CC806">
        <v>12890</v>
      </c>
      <c r="CD806" t="s">
        <v>337</v>
      </c>
      <c r="CE806" t="s">
        <v>2810</v>
      </c>
      <c r="CF806" t="s">
        <v>20497</v>
      </c>
      <c r="CW806">
        <v>5183050</v>
      </c>
      <c r="CX806">
        <v>34625804</v>
      </c>
      <c r="CY806" s="1">
        <v>46156.688888888886</v>
      </c>
      <c r="CZ806">
        <v>2026</v>
      </c>
      <c r="DA806">
        <v>5</v>
      </c>
      <c r="DB806">
        <v>14</v>
      </c>
      <c r="DC806">
        <v>25</v>
      </c>
      <c r="DD806">
        <v>12</v>
      </c>
      <c r="DE806">
        <v>1478</v>
      </c>
      <c r="DG806" t="s">
        <v>28434</v>
      </c>
      <c r="DQ806" t="s">
        <v>19358</v>
      </c>
      <c r="DS806" t="s">
        <v>693</v>
      </c>
      <c r="EP806" t="s">
        <v>19813</v>
      </c>
      <c r="EQ806" t="s">
        <v>255</v>
      </c>
      <c r="ER806" t="s">
        <v>17945</v>
      </c>
      <c r="ES806" t="s">
        <v>281</v>
      </c>
      <c r="ET806" t="s">
        <v>27740</v>
      </c>
      <c r="EU806" t="s">
        <v>17962</v>
      </c>
      <c r="EV806" t="s">
        <v>28435</v>
      </c>
      <c r="EX806" t="s">
        <v>28436</v>
      </c>
      <c r="EY806" t="s">
        <v>28437</v>
      </c>
      <c r="EZ806" t="s">
        <v>270</v>
      </c>
      <c r="FB806" t="s">
        <v>279</v>
      </c>
      <c r="FC806" t="s">
        <v>19074</v>
      </c>
      <c r="FD806" t="s">
        <v>17948</v>
      </c>
      <c r="FE806" t="s">
        <v>281</v>
      </c>
      <c r="FF806" s="1">
        <v>46149.633472222224</v>
      </c>
      <c r="FG806">
        <v>1.9</v>
      </c>
      <c r="FH806">
        <v>0</v>
      </c>
      <c r="FI806">
        <v>2</v>
      </c>
      <c r="FK806" t="s">
        <v>27861</v>
      </c>
      <c r="FL806" t="s">
        <v>28438</v>
      </c>
      <c r="FM806" t="s">
        <v>17949</v>
      </c>
    </row>
    <row r="807" spans="1:169" x14ac:dyDescent="0.3">
      <c r="A807">
        <v>0</v>
      </c>
      <c r="B807" t="s">
        <v>17916</v>
      </c>
      <c r="C807" t="s">
        <v>17916</v>
      </c>
      <c r="E807" t="s">
        <v>19358</v>
      </c>
      <c r="O807" t="s">
        <v>26542</v>
      </c>
      <c r="P807">
        <v>2026</v>
      </c>
      <c r="Q807">
        <v>4</v>
      </c>
      <c r="R807">
        <v>6</v>
      </c>
      <c r="S807" t="s">
        <v>28439</v>
      </c>
      <c r="T807" t="s">
        <v>28440</v>
      </c>
      <c r="W807" t="s">
        <v>19238</v>
      </c>
      <c r="Y807" t="s">
        <v>17916</v>
      </c>
      <c r="AB807" t="s">
        <v>251</v>
      </c>
      <c r="AC807" t="s">
        <v>18065</v>
      </c>
      <c r="AD807">
        <v>1000008132064</v>
      </c>
      <c r="AF807" t="s">
        <v>28441</v>
      </c>
      <c r="AG807" t="s">
        <v>28442</v>
      </c>
      <c r="AH807" t="s">
        <v>28443</v>
      </c>
      <c r="AI807" t="s">
        <v>28444</v>
      </c>
      <c r="AJ807" t="s">
        <v>28445</v>
      </c>
      <c r="AK807" t="s">
        <v>693</v>
      </c>
      <c r="AL807" t="s">
        <v>28442</v>
      </c>
      <c r="AM807" t="s">
        <v>28446</v>
      </c>
      <c r="AN807" t="s">
        <v>28444</v>
      </c>
      <c r="AO807" t="s">
        <v>693</v>
      </c>
      <c r="AP807" t="s">
        <v>28446</v>
      </c>
      <c r="AR807" t="s">
        <v>28446</v>
      </c>
      <c r="AS807" t="s">
        <v>28446</v>
      </c>
      <c r="AT807" t="s">
        <v>28447</v>
      </c>
      <c r="AU807" t="s">
        <v>28448</v>
      </c>
      <c r="AV807" t="s">
        <v>28449</v>
      </c>
      <c r="AW807" t="s">
        <v>230</v>
      </c>
      <c r="AX807" t="s">
        <v>230</v>
      </c>
      <c r="AY807" t="s">
        <v>1879</v>
      </c>
      <c r="AZ807" t="s">
        <v>1879</v>
      </c>
      <c r="BA807" t="s">
        <v>18076</v>
      </c>
      <c r="BB807" s="1">
        <v>46118.932233796295</v>
      </c>
      <c r="BC807">
        <v>2026</v>
      </c>
      <c r="BD807">
        <v>4</v>
      </c>
      <c r="BE807">
        <v>6</v>
      </c>
      <c r="BF807" t="s">
        <v>18077</v>
      </c>
      <c r="BG807" t="s">
        <v>17935</v>
      </c>
      <c r="BH807" t="s">
        <v>17936</v>
      </c>
      <c r="BJ807" t="s">
        <v>28450</v>
      </c>
      <c r="BL807" t="s">
        <v>300</v>
      </c>
      <c r="BM807" t="s">
        <v>23165</v>
      </c>
      <c r="BN807" t="s">
        <v>3306</v>
      </c>
      <c r="BO807" t="s">
        <v>23166</v>
      </c>
      <c r="BP807" t="s">
        <v>3643</v>
      </c>
      <c r="BQ807" t="s">
        <v>28037</v>
      </c>
      <c r="BR807" t="s">
        <v>3671</v>
      </c>
      <c r="BS807" t="s">
        <v>26542</v>
      </c>
      <c r="BT807">
        <v>2026</v>
      </c>
      <c r="BU807">
        <v>4</v>
      </c>
      <c r="BV807">
        <v>6</v>
      </c>
      <c r="BY807" t="s">
        <v>304</v>
      </c>
      <c r="BZ807" t="s">
        <v>18083</v>
      </c>
      <c r="CA807" s="1">
        <v>46118.931944444441</v>
      </c>
      <c r="CB807" s="2">
        <v>46120</v>
      </c>
      <c r="CC807">
        <v>12360</v>
      </c>
      <c r="CD807" t="s">
        <v>337</v>
      </c>
      <c r="CE807" t="s">
        <v>2810</v>
      </c>
      <c r="CF807" t="s">
        <v>20497</v>
      </c>
      <c r="CW807">
        <v>5146748</v>
      </c>
      <c r="CX807">
        <v>34365847</v>
      </c>
      <c r="CY807" s="1">
        <v>46121.410416666666</v>
      </c>
      <c r="CZ807">
        <v>2026</v>
      </c>
      <c r="DA807">
        <v>4</v>
      </c>
      <c r="DB807">
        <v>9</v>
      </c>
      <c r="DC807">
        <v>92</v>
      </c>
      <c r="DD807">
        <v>1</v>
      </c>
      <c r="DE807">
        <v>1477</v>
      </c>
      <c r="DF807" t="s">
        <v>28442</v>
      </c>
      <c r="DG807" t="s">
        <v>28282</v>
      </c>
      <c r="DQ807" t="s">
        <v>19358</v>
      </c>
      <c r="DR807" t="s">
        <v>693</v>
      </c>
      <c r="DS807" t="s">
        <v>693</v>
      </c>
      <c r="DT807" t="s">
        <v>693</v>
      </c>
      <c r="DV807" t="s">
        <v>693</v>
      </c>
      <c r="EA807" t="s">
        <v>693</v>
      </c>
      <c r="EB807" t="s">
        <v>693</v>
      </c>
      <c r="EP807" t="s">
        <v>19813</v>
      </c>
      <c r="EQ807" t="s">
        <v>18084</v>
      </c>
      <c r="ES807" t="s">
        <v>281</v>
      </c>
      <c r="ET807" t="s">
        <v>27740</v>
      </c>
      <c r="EU807" t="s">
        <v>17962</v>
      </c>
      <c r="EV807" t="s">
        <v>28451</v>
      </c>
      <c r="EW807" t="s">
        <v>28452</v>
      </c>
      <c r="EX807" t="s">
        <v>28453</v>
      </c>
      <c r="EY807" t="s">
        <v>28454</v>
      </c>
      <c r="EZ807" t="s">
        <v>270</v>
      </c>
      <c r="FA807" t="s">
        <v>336</v>
      </c>
      <c r="FB807" t="s">
        <v>281</v>
      </c>
      <c r="FD807" t="s">
        <v>18087</v>
      </c>
      <c r="FE807" t="s">
        <v>281</v>
      </c>
      <c r="FF807" s="1">
        <v>46118.967233796298</v>
      </c>
      <c r="FG807">
        <v>0.84</v>
      </c>
      <c r="FH807">
        <v>0</v>
      </c>
      <c r="FI807">
        <v>1</v>
      </c>
      <c r="FK807" t="s">
        <v>28037</v>
      </c>
      <c r="FL807" t="s">
        <v>28455</v>
      </c>
      <c r="FM807" t="s">
        <v>17949</v>
      </c>
    </row>
    <row r="808" spans="1:169" x14ac:dyDescent="0.3">
      <c r="A808">
        <v>6</v>
      </c>
      <c r="B808" t="s">
        <v>17916</v>
      </c>
      <c r="C808" t="s">
        <v>17916</v>
      </c>
      <c r="D808" t="s">
        <v>28456</v>
      </c>
      <c r="E808" t="s">
        <v>19358</v>
      </c>
      <c r="O808" t="s">
        <v>19451</v>
      </c>
      <c r="P808">
        <v>2026</v>
      </c>
      <c r="Q808">
        <v>5</v>
      </c>
      <c r="R808">
        <v>2</v>
      </c>
      <c r="S808" t="s">
        <v>28457</v>
      </c>
      <c r="T808" t="s">
        <v>28458</v>
      </c>
      <c r="V808" t="s">
        <v>18063</v>
      </c>
      <c r="W808" t="s">
        <v>19062</v>
      </c>
      <c r="Y808" t="s">
        <v>17916</v>
      </c>
      <c r="AB808" t="s">
        <v>251</v>
      </c>
      <c r="AC808" t="s">
        <v>18065</v>
      </c>
      <c r="AD808">
        <v>1000008199632</v>
      </c>
      <c r="AF808" t="s">
        <v>26206</v>
      </c>
      <c r="AG808" t="s">
        <v>28459</v>
      </c>
      <c r="AH808" t="s">
        <v>28460</v>
      </c>
      <c r="AI808" t="s">
        <v>28461</v>
      </c>
      <c r="AJ808" t="s">
        <v>28462</v>
      </c>
      <c r="AK808" t="s">
        <v>693</v>
      </c>
      <c r="AL808" t="s">
        <v>28459</v>
      </c>
      <c r="AM808" t="s">
        <v>28463</v>
      </c>
      <c r="AN808" t="s">
        <v>28464</v>
      </c>
      <c r="AO808" t="s">
        <v>693</v>
      </c>
      <c r="AP808" t="s">
        <v>28463</v>
      </c>
      <c r="AR808" t="s">
        <v>28463</v>
      </c>
      <c r="AS808" t="s">
        <v>28463</v>
      </c>
      <c r="AT808" t="s">
        <v>28465</v>
      </c>
      <c r="AU808" t="s">
        <v>28466</v>
      </c>
      <c r="AV808" t="s">
        <v>28467</v>
      </c>
      <c r="AW808" t="s">
        <v>230</v>
      </c>
      <c r="AX808" t="s">
        <v>230</v>
      </c>
      <c r="AY808" t="s">
        <v>380</v>
      </c>
      <c r="AZ808" t="s">
        <v>380</v>
      </c>
      <c r="BA808" t="s">
        <v>18076</v>
      </c>
      <c r="BB808" s="1">
        <v>46144.565983796296</v>
      </c>
      <c r="BC808">
        <v>2026</v>
      </c>
      <c r="BD808">
        <v>5</v>
      </c>
      <c r="BE808">
        <v>2</v>
      </c>
      <c r="BF808" t="s">
        <v>18227</v>
      </c>
      <c r="BG808" t="s">
        <v>18130</v>
      </c>
      <c r="BH808" t="s">
        <v>17936</v>
      </c>
      <c r="BI808" t="s">
        <v>18101</v>
      </c>
      <c r="BJ808" t="s">
        <v>28463</v>
      </c>
      <c r="BL808" t="s">
        <v>300</v>
      </c>
      <c r="BM808" t="s">
        <v>23165</v>
      </c>
      <c r="BN808" t="s">
        <v>3306</v>
      </c>
      <c r="BO808" t="s">
        <v>23166</v>
      </c>
      <c r="BP808" t="s">
        <v>3643</v>
      </c>
      <c r="BQ808" t="s">
        <v>27763</v>
      </c>
      <c r="BR808" t="s">
        <v>3670</v>
      </c>
      <c r="BS808" t="s">
        <v>19451</v>
      </c>
      <c r="BT808">
        <v>2026</v>
      </c>
      <c r="BU808">
        <v>5</v>
      </c>
      <c r="BV808">
        <v>2</v>
      </c>
      <c r="BY808" t="s">
        <v>386</v>
      </c>
      <c r="BZ808" t="s">
        <v>18083</v>
      </c>
      <c r="CA808" s="1">
        <v>46144.565972222219</v>
      </c>
      <c r="CB808" s="2">
        <v>46145</v>
      </c>
      <c r="CC808">
        <v>12359</v>
      </c>
      <c r="CD808" t="s">
        <v>337</v>
      </c>
      <c r="CE808" t="s">
        <v>2810</v>
      </c>
      <c r="CF808" t="s">
        <v>20497</v>
      </c>
      <c r="CW808">
        <v>5181944</v>
      </c>
      <c r="CX808">
        <v>34608004</v>
      </c>
      <c r="CY808" s="1">
        <v>46155.459027777775</v>
      </c>
      <c r="CZ808">
        <v>2026</v>
      </c>
      <c r="DA808">
        <v>5</v>
      </c>
      <c r="DB808">
        <v>13</v>
      </c>
      <c r="DC808">
        <v>5</v>
      </c>
      <c r="DD808">
        <v>2</v>
      </c>
      <c r="DE808">
        <v>1477</v>
      </c>
      <c r="DF808" t="s">
        <v>28459</v>
      </c>
      <c r="DG808" t="s">
        <v>28468</v>
      </c>
      <c r="DQ808" t="s">
        <v>19358</v>
      </c>
      <c r="DR808" t="s">
        <v>693</v>
      </c>
      <c r="DS808" t="s">
        <v>693</v>
      </c>
      <c r="DT808" t="s">
        <v>693</v>
      </c>
      <c r="DV808" t="s">
        <v>693</v>
      </c>
      <c r="EA808" t="s">
        <v>693</v>
      </c>
      <c r="EB808" t="s">
        <v>693</v>
      </c>
      <c r="EP808" t="s">
        <v>19813</v>
      </c>
      <c r="EQ808" t="s">
        <v>18084</v>
      </c>
      <c r="ES808" t="s">
        <v>281</v>
      </c>
      <c r="ET808" t="s">
        <v>27740</v>
      </c>
      <c r="EU808" t="s">
        <v>17962</v>
      </c>
      <c r="EV808" t="s">
        <v>28469</v>
      </c>
      <c r="EX808" t="s">
        <v>28470</v>
      </c>
      <c r="EY808" t="s">
        <v>28471</v>
      </c>
      <c r="EZ808" t="s">
        <v>270</v>
      </c>
      <c r="FA808" t="s">
        <v>336</v>
      </c>
      <c r="FB808" t="s">
        <v>279</v>
      </c>
      <c r="FC808" t="s">
        <v>19074</v>
      </c>
      <c r="FD808" t="s">
        <v>18133</v>
      </c>
      <c r="FE808" t="s">
        <v>281</v>
      </c>
      <c r="FF808" s="1">
        <v>46144.59171296296</v>
      </c>
      <c r="FG808">
        <v>0.62</v>
      </c>
      <c r="FH808">
        <v>0</v>
      </c>
      <c r="FI808">
        <v>3</v>
      </c>
      <c r="FK808" t="s">
        <v>27763</v>
      </c>
      <c r="FL808" t="s">
        <v>28472</v>
      </c>
      <c r="FM808" t="s">
        <v>17949</v>
      </c>
    </row>
    <row r="809" spans="1:169" x14ac:dyDescent="0.3">
      <c r="A809">
        <v>0</v>
      </c>
      <c r="B809" t="s">
        <v>17916</v>
      </c>
      <c r="C809" t="s">
        <v>17916</v>
      </c>
      <c r="E809" t="s">
        <v>19358</v>
      </c>
      <c r="O809" t="s">
        <v>21801</v>
      </c>
      <c r="P809">
        <v>2026</v>
      </c>
      <c r="Q809">
        <v>4</v>
      </c>
      <c r="R809">
        <v>28</v>
      </c>
      <c r="S809" t="s">
        <v>28473</v>
      </c>
      <c r="T809" t="s">
        <v>28474</v>
      </c>
      <c r="W809" t="s">
        <v>19238</v>
      </c>
      <c r="Y809" t="s">
        <v>17916</v>
      </c>
      <c r="AB809" t="s">
        <v>251</v>
      </c>
      <c r="AC809" t="s">
        <v>17924</v>
      </c>
      <c r="AD809">
        <v>1000008188054</v>
      </c>
      <c r="AG809" t="s">
        <v>28475</v>
      </c>
      <c r="AI809" t="s">
        <v>28476</v>
      </c>
      <c r="AJ809" t="s">
        <v>28477</v>
      </c>
      <c r="AK809" t="s">
        <v>693</v>
      </c>
      <c r="AM809" t="s">
        <v>28478</v>
      </c>
      <c r="AN809" t="s">
        <v>28476</v>
      </c>
      <c r="AO809" t="s">
        <v>693</v>
      </c>
      <c r="AP809" t="s">
        <v>28478</v>
      </c>
      <c r="AR809" t="s">
        <v>28478</v>
      </c>
      <c r="AS809" t="s">
        <v>28478</v>
      </c>
      <c r="AT809" t="s">
        <v>28479</v>
      </c>
      <c r="AU809" t="s">
        <v>28480</v>
      </c>
      <c r="AV809" t="s">
        <v>28481</v>
      </c>
      <c r="AW809" t="s">
        <v>230</v>
      </c>
      <c r="AX809" t="s">
        <v>230</v>
      </c>
      <c r="AY809" t="s">
        <v>380</v>
      </c>
      <c r="AZ809" t="s">
        <v>380</v>
      </c>
      <c r="BA809" t="s">
        <v>255</v>
      </c>
      <c r="BB809" s="1">
        <v>46140.345092592594</v>
      </c>
      <c r="BC809">
        <v>2026</v>
      </c>
      <c r="BD809">
        <v>4</v>
      </c>
      <c r="BE809">
        <v>28</v>
      </c>
      <c r="BF809" t="s">
        <v>17934</v>
      </c>
      <c r="BG809" t="s">
        <v>18130</v>
      </c>
      <c r="BH809" t="s">
        <v>17936</v>
      </c>
      <c r="BJ809" t="s">
        <v>28478</v>
      </c>
      <c r="BL809" t="s">
        <v>300</v>
      </c>
      <c r="BM809" t="s">
        <v>23165</v>
      </c>
      <c r="BN809" t="s">
        <v>3306</v>
      </c>
      <c r="BO809" t="s">
        <v>23166</v>
      </c>
      <c r="BP809" t="s">
        <v>792</v>
      </c>
      <c r="BQ809" t="s">
        <v>27763</v>
      </c>
      <c r="BR809" t="s">
        <v>28482</v>
      </c>
      <c r="BS809" t="s">
        <v>21801</v>
      </c>
      <c r="BT809">
        <v>2026</v>
      </c>
      <c r="BU809">
        <v>4</v>
      </c>
      <c r="BV809">
        <v>28</v>
      </c>
      <c r="BY809" t="s">
        <v>693</v>
      </c>
      <c r="BZ809" t="s">
        <v>17943</v>
      </c>
      <c r="CA809" s="1">
        <v>46140.344444444447</v>
      </c>
      <c r="CB809" s="2">
        <v>46141</v>
      </c>
      <c r="CC809">
        <v>10032</v>
      </c>
      <c r="CD809" t="s">
        <v>337</v>
      </c>
      <c r="CE809" t="s">
        <v>2810</v>
      </c>
      <c r="CF809" t="s">
        <v>20497</v>
      </c>
      <c r="CW809">
        <v>5167667</v>
      </c>
      <c r="CX809">
        <v>34514024</v>
      </c>
      <c r="CY809" s="1">
        <v>46141.601388888892</v>
      </c>
      <c r="CZ809">
        <v>2026</v>
      </c>
      <c r="DA809">
        <v>4</v>
      </c>
      <c r="DB809">
        <v>29</v>
      </c>
      <c r="DC809">
        <v>101</v>
      </c>
      <c r="DD809">
        <v>6</v>
      </c>
      <c r="DE809">
        <v>1477</v>
      </c>
      <c r="DG809" t="s">
        <v>28483</v>
      </c>
      <c r="DQ809" t="s">
        <v>19358</v>
      </c>
      <c r="DS809" t="s">
        <v>693</v>
      </c>
      <c r="EP809" t="s">
        <v>19813</v>
      </c>
      <c r="EQ809" t="s">
        <v>255</v>
      </c>
      <c r="ER809" t="s">
        <v>17945</v>
      </c>
      <c r="ES809" t="s">
        <v>281</v>
      </c>
      <c r="ET809" t="s">
        <v>27740</v>
      </c>
      <c r="EU809" t="s">
        <v>17962</v>
      </c>
      <c r="EV809" t="s">
        <v>28484</v>
      </c>
      <c r="EX809" t="s">
        <v>28485</v>
      </c>
      <c r="EY809" t="s">
        <v>28486</v>
      </c>
      <c r="EZ809" t="s">
        <v>270</v>
      </c>
      <c r="FA809" t="s">
        <v>336</v>
      </c>
      <c r="FB809" t="s">
        <v>281</v>
      </c>
      <c r="FD809" t="s">
        <v>17948</v>
      </c>
      <c r="FE809" t="s">
        <v>281</v>
      </c>
      <c r="FF809" s="1">
        <v>46140.384293981479</v>
      </c>
      <c r="FG809">
        <v>0.94</v>
      </c>
      <c r="FH809">
        <v>0</v>
      </c>
      <c r="FI809">
        <v>1</v>
      </c>
      <c r="FK809" t="s">
        <v>27763</v>
      </c>
      <c r="FL809" t="s">
        <v>28487</v>
      </c>
      <c r="FM809" t="s">
        <v>17949</v>
      </c>
    </row>
    <row r="810" spans="1:169" x14ac:dyDescent="0.3">
      <c r="A810">
        <v>5</v>
      </c>
      <c r="B810" t="s">
        <v>17917</v>
      </c>
      <c r="C810" t="s">
        <v>17916</v>
      </c>
      <c r="D810" t="s">
        <v>28488</v>
      </c>
      <c r="E810" t="s">
        <v>19358</v>
      </c>
      <c r="O810" t="s">
        <v>18060</v>
      </c>
      <c r="P810">
        <v>2026</v>
      </c>
      <c r="Q810">
        <v>4</v>
      </c>
      <c r="R810">
        <v>29</v>
      </c>
      <c r="S810" t="s">
        <v>28489</v>
      </c>
      <c r="T810" t="s">
        <v>28490</v>
      </c>
      <c r="V810" t="s">
        <v>18354</v>
      </c>
      <c r="W810" t="s">
        <v>2841</v>
      </c>
      <c r="Y810" t="s">
        <v>17916</v>
      </c>
      <c r="AB810" t="s">
        <v>251</v>
      </c>
      <c r="AC810" t="s">
        <v>17924</v>
      </c>
      <c r="AD810">
        <v>1000008192648</v>
      </c>
      <c r="AF810" t="s">
        <v>28491</v>
      </c>
      <c r="AI810" t="s">
        <v>28492</v>
      </c>
      <c r="AJ810" t="s">
        <v>28493</v>
      </c>
      <c r="AK810" t="s">
        <v>693</v>
      </c>
      <c r="AN810" t="s">
        <v>28492</v>
      </c>
      <c r="AO810" t="s">
        <v>693</v>
      </c>
      <c r="AT810" t="s">
        <v>28494</v>
      </c>
      <c r="AU810" t="s">
        <v>28495</v>
      </c>
      <c r="AV810" t="s">
        <v>28496</v>
      </c>
      <c r="AW810" t="s">
        <v>230</v>
      </c>
      <c r="AX810" t="s">
        <v>230</v>
      </c>
      <c r="AY810" t="s">
        <v>380</v>
      </c>
      <c r="AZ810" t="s">
        <v>380</v>
      </c>
      <c r="BA810" t="s">
        <v>255</v>
      </c>
      <c r="BB810" s="1">
        <v>46141.566712962966</v>
      </c>
      <c r="BC810">
        <v>2026</v>
      </c>
      <c r="BD810">
        <v>4</v>
      </c>
      <c r="BE810">
        <v>29</v>
      </c>
      <c r="BF810" t="s">
        <v>17934</v>
      </c>
      <c r="BG810" t="s">
        <v>18130</v>
      </c>
      <c r="BH810" t="s">
        <v>17936</v>
      </c>
      <c r="BI810" t="s">
        <v>18101</v>
      </c>
      <c r="BJ810" t="s">
        <v>28497</v>
      </c>
      <c r="BL810" t="s">
        <v>300</v>
      </c>
      <c r="BM810" t="s">
        <v>23165</v>
      </c>
      <c r="BN810" t="s">
        <v>3306</v>
      </c>
      <c r="BO810" t="s">
        <v>23166</v>
      </c>
      <c r="BP810" t="s">
        <v>3633</v>
      </c>
      <c r="BQ810" t="s">
        <v>28264</v>
      </c>
      <c r="BR810" t="s">
        <v>28498</v>
      </c>
      <c r="BS810" t="s">
        <v>18060</v>
      </c>
      <c r="BT810">
        <v>2026</v>
      </c>
      <c r="BU810">
        <v>4</v>
      </c>
      <c r="BV810">
        <v>29</v>
      </c>
      <c r="BY810" t="s">
        <v>693</v>
      </c>
      <c r="BZ810" t="s">
        <v>17943</v>
      </c>
      <c r="CA810" s="1">
        <v>46141.566666666666</v>
      </c>
      <c r="CB810" s="2">
        <v>46142</v>
      </c>
      <c r="CC810">
        <v>12595</v>
      </c>
      <c r="CD810" t="s">
        <v>337</v>
      </c>
      <c r="CE810" t="s">
        <v>2810</v>
      </c>
      <c r="CF810" t="s">
        <v>20497</v>
      </c>
      <c r="CW810">
        <v>5183047</v>
      </c>
      <c r="CX810">
        <v>34625898</v>
      </c>
      <c r="CY810" s="1">
        <v>46156.675000000003</v>
      </c>
      <c r="CZ810">
        <v>2026</v>
      </c>
      <c r="DA810">
        <v>5</v>
      </c>
      <c r="DB810">
        <v>14</v>
      </c>
      <c r="DC810">
        <v>51</v>
      </c>
      <c r="DD810">
        <v>11</v>
      </c>
      <c r="DE810">
        <v>1479</v>
      </c>
      <c r="DG810" t="s">
        <v>28499</v>
      </c>
      <c r="DQ810" t="s">
        <v>19358</v>
      </c>
      <c r="DS810" t="s">
        <v>693</v>
      </c>
      <c r="EP810" t="s">
        <v>19813</v>
      </c>
      <c r="EQ810" t="s">
        <v>255</v>
      </c>
      <c r="ER810" t="s">
        <v>17945</v>
      </c>
      <c r="ES810" t="s">
        <v>281</v>
      </c>
      <c r="ET810" t="s">
        <v>27740</v>
      </c>
      <c r="EU810" t="s">
        <v>17962</v>
      </c>
      <c r="EV810" t="s">
        <v>28500</v>
      </c>
      <c r="EX810" t="s">
        <v>28501</v>
      </c>
      <c r="EY810" t="s">
        <v>28502</v>
      </c>
      <c r="EZ810" t="s">
        <v>270</v>
      </c>
      <c r="FB810" t="s">
        <v>279</v>
      </c>
      <c r="FC810" t="s">
        <v>19074</v>
      </c>
      <c r="FD810" t="s">
        <v>17948</v>
      </c>
      <c r="FE810" t="s">
        <v>281</v>
      </c>
      <c r="FF810" s="1">
        <v>46147.384027777778</v>
      </c>
      <c r="FG810">
        <v>139.62</v>
      </c>
      <c r="FH810">
        <v>6</v>
      </c>
      <c r="FI810">
        <v>2</v>
      </c>
      <c r="FK810" t="s">
        <v>28264</v>
      </c>
      <c r="FL810" t="s">
        <v>28503</v>
      </c>
      <c r="FM810" t="s">
        <v>17949</v>
      </c>
    </row>
    <row r="811" spans="1:169" x14ac:dyDescent="0.3">
      <c r="A811">
        <v>0</v>
      </c>
      <c r="B811" t="s">
        <v>17917</v>
      </c>
      <c r="C811" t="s">
        <v>17917</v>
      </c>
      <c r="D811" t="s">
        <v>28504</v>
      </c>
      <c r="E811" t="s">
        <v>19358</v>
      </c>
      <c r="O811" t="s">
        <v>18917</v>
      </c>
      <c r="P811">
        <v>2026</v>
      </c>
      <c r="Q811">
        <v>5</v>
      </c>
      <c r="R811">
        <v>6</v>
      </c>
      <c r="S811" t="s">
        <v>28505</v>
      </c>
      <c r="T811" t="s">
        <v>28506</v>
      </c>
      <c r="V811" t="s">
        <v>18108</v>
      </c>
      <c r="W811" t="s">
        <v>21685</v>
      </c>
      <c r="Y811" t="s">
        <v>17917</v>
      </c>
      <c r="AB811" t="s">
        <v>251</v>
      </c>
      <c r="AC811" t="s">
        <v>17924</v>
      </c>
      <c r="AD811">
        <v>1000008207563</v>
      </c>
      <c r="AF811" t="s">
        <v>28507</v>
      </c>
      <c r="AI811" t="s">
        <v>28508</v>
      </c>
      <c r="AJ811" t="s">
        <v>28509</v>
      </c>
      <c r="AK811" t="s">
        <v>249</v>
      </c>
      <c r="AM811" t="s">
        <v>3662</v>
      </c>
      <c r="AN811" t="s">
        <v>28510</v>
      </c>
      <c r="AO811" t="s">
        <v>249</v>
      </c>
      <c r="AP811" t="s">
        <v>3662</v>
      </c>
      <c r="AR811" t="s">
        <v>3662</v>
      </c>
      <c r="AS811" t="s">
        <v>3662</v>
      </c>
      <c r="AT811" t="s">
        <v>28511</v>
      </c>
      <c r="AU811" t="s">
        <v>28512</v>
      </c>
      <c r="AV811" t="s">
        <v>28513</v>
      </c>
      <c r="AW811" t="s">
        <v>1696</v>
      </c>
      <c r="AX811" t="s">
        <v>1696</v>
      </c>
      <c r="AY811" t="s">
        <v>1698</v>
      </c>
      <c r="AZ811" t="s">
        <v>1698</v>
      </c>
      <c r="BA811" t="s">
        <v>255</v>
      </c>
      <c r="BB811" s="1">
        <v>46148.460914351854</v>
      </c>
      <c r="BC811">
        <v>2026</v>
      </c>
      <c r="BD811">
        <v>5</v>
      </c>
      <c r="BE811">
        <v>6</v>
      </c>
      <c r="BF811" t="s">
        <v>24123</v>
      </c>
      <c r="BG811" t="s">
        <v>18505</v>
      </c>
      <c r="BH811" t="s">
        <v>17936</v>
      </c>
      <c r="BJ811" t="s">
        <v>3662</v>
      </c>
      <c r="BL811" t="s">
        <v>300</v>
      </c>
      <c r="BM811" t="s">
        <v>23165</v>
      </c>
      <c r="BN811" t="s">
        <v>3306</v>
      </c>
      <c r="BO811" t="s">
        <v>23166</v>
      </c>
      <c r="BP811" t="s">
        <v>3520</v>
      </c>
      <c r="BQ811" t="s">
        <v>27738</v>
      </c>
      <c r="BR811" t="s">
        <v>3672</v>
      </c>
      <c r="BS811" t="s">
        <v>18917</v>
      </c>
      <c r="BT811">
        <v>2026</v>
      </c>
      <c r="BU811">
        <v>5</v>
      </c>
      <c r="BV811">
        <v>6</v>
      </c>
      <c r="BY811" t="s">
        <v>693</v>
      </c>
      <c r="BZ811" t="s">
        <v>17943</v>
      </c>
      <c r="CA811" s="1">
        <v>46148.460416666669</v>
      </c>
      <c r="CB811" s="2">
        <v>46149</v>
      </c>
      <c r="CC811">
        <v>12356</v>
      </c>
      <c r="CD811" t="s">
        <v>337</v>
      </c>
      <c r="CE811" t="s">
        <v>2810</v>
      </c>
      <c r="CF811" t="s">
        <v>20497</v>
      </c>
      <c r="CW811">
        <v>5181942</v>
      </c>
      <c r="CX811">
        <v>34610769</v>
      </c>
      <c r="CY811" s="1">
        <v>46155.572916666664</v>
      </c>
      <c r="CZ811">
        <v>2026</v>
      </c>
      <c r="DA811">
        <v>5</v>
      </c>
      <c r="DB811">
        <v>13</v>
      </c>
      <c r="DC811">
        <v>108</v>
      </c>
      <c r="DD811">
        <v>1</v>
      </c>
      <c r="DE811">
        <v>1479</v>
      </c>
      <c r="DG811" t="s">
        <v>28514</v>
      </c>
      <c r="DH811" t="s">
        <v>19269</v>
      </c>
      <c r="DI811" t="s">
        <v>28515</v>
      </c>
      <c r="DQ811" t="s">
        <v>19358</v>
      </c>
      <c r="DS811" t="s">
        <v>693</v>
      </c>
      <c r="EP811" t="s">
        <v>19813</v>
      </c>
      <c r="EQ811" t="s">
        <v>255</v>
      </c>
      <c r="ER811" t="s">
        <v>17945</v>
      </c>
      <c r="ES811" t="s">
        <v>281</v>
      </c>
      <c r="ET811" t="s">
        <v>27740</v>
      </c>
      <c r="EU811" t="s">
        <v>17962</v>
      </c>
      <c r="EV811" t="s">
        <v>28516</v>
      </c>
      <c r="EW811" t="s">
        <v>28517</v>
      </c>
      <c r="EX811" t="s">
        <v>28518</v>
      </c>
      <c r="EY811" t="s">
        <v>28519</v>
      </c>
      <c r="EZ811" t="s">
        <v>270</v>
      </c>
      <c r="FB811" t="s">
        <v>281</v>
      </c>
      <c r="FD811" t="s">
        <v>17948</v>
      </c>
      <c r="FE811" t="s">
        <v>281</v>
      </c>
      <c r="FF811" s="1">
        <v>46148.508460648147</v>
      </c>
      <c r="FG811">
        <v>1.1399999999999999</v>
      </c>
      <c r="FH811">
        <v>0</v>
      </c>
      <c r="FI811">
        <v>6</v>
      </c>
      <c r="FK811" t="s">
        <v>27738</v>
      </c>
      <c r="FL811" t="s">
        <v>28520</v>
      </c>
      <c r="FM811" t="s">
        <v>17949</v>
      </c>
    </row>
    <row r="812" spans="1:169" x14ac:dyDescent="0.3">
      <c r="A812">
        <v>5</v>
      </c>
      <c r="B812" t="s">
        <v>17916</v>
      </c>
      <c r="C812" t="s">
        <v>17916</v>
      </c>
      <c r="E812" t="s">
        <v>19358</v>
      </c>
      <c r="O812" t="s">
        <v>18917</v>
      </c>
      <c r="P812">
        <v>2026</v>
      </c>
      <c r="Q812">
        <v>5</v>
      </c>
      <c r="R812">
        <v>6</v>
      </c>
      <c r="S812" t="s">
        <v>28521</v>
      </c>
      <c r="T812" t="s">
        <v>28522</v>
      </c>
      <c r="V812" t="s">
        <v>18354</v>
      </c>
      <c r="W812" t="s">
        <v>19062</v>
      </c>
      <c r="Y812" t="s">
        <v>17916</v>
      </c>
      <c r="AB812" t="s">
        <v>251</v>
      </c>
      <c r="AC812" t="s">
        <v>18065</v>
      </c>
      <c r="AD812">
        <v>1000008207362</v>
      </c>
      <c r="AF812" t="s">
        <v>28523</v>
      </c>
      <c r="AG812" t="s">
        <v>28524</v>
      </c>
      <c r="AH812" t="s">
        <v>28525</v>
      </c>
      <c r="AI812" t="s">
        <v>28526</v>
      </c>
      <c r="AJ812" t="s">
        <v>28527</v>
      </c>
      <c r="AK812" t="s">
        <v>693</v>
      </c>
      <c r="AL812" t="s">
        <v>28524</v>
      </c>
      <c r="AM812" t="s">
        <v>28528</v>
      </c>
      <c r="AN812" t="s">
        <v>28526</v>
      </c>
      <c r="AO812" t="s">
        <v>693</v>
      </c>
      <c r="AP812" t="s">
        <v>28528</v>
      </c>
      <c r="AR812" t="s">
        <v>28528</v>
      </c>
      <c r="AS812" t="s">
        <v>28528</v>
      </c>
      <c r="AT812" t="s">
        <v>28529</v>
      </c>
      <c r="AU812" t="s">
        <v>28530</v>
      </c>
      <c r="AV812" t="s">
        <v>28531</v>
      </c>
      <c r="AW812" t="s">
        <v>230</v>
      </c>
      <c r="AX812" t="s">
        <v>230</v>
      </c>
      <c r="AY812" t="s">
        <v>1879</v>
      </c>
      <c r="AZ812" t="s">
        <v>1879</v>
      </c>
      <c r="BA812" t="s">
        <v>18076</v>
      </c>
      <c r="BB812" s="1">
        <v>46148.434861111113</v>
      </c>
      <c r="BC812">
        <v>2026</v>
      </c>
      <c r="BD812">
        <v>5</v>
      </c>
      <c r="BE812">
        <v>6</v>
      </c>
      <c r="BF812" t="s">
        <v>18077</v>
      </c>
      <c r="BG812" t="s">
        <v>17935</v>
      </c>
      <c r="BH812" t="s">
        <v>17936</v>
      </c>
      <c r="BI812" t="s">
        <v>18101</v>
      </c>
      <c r="BJ812" t="s">
        <v>28532</v>
      </c>
      <c r="BL812" t="s">
        <v>300</v>
      </c>
      <c r="BM812" t="s">
        <v>23165</v>
      </c>
      <c r="BN812" t="s">
        <v>3306</v>
      </c>
      <c r="BO812" t="s">
        <v>23166</v>
      </c>
      <c r="BP812" t="s">
        <v>474</v>
      </c>
      <c r="BQ812" t="s">
        <v>27841</v>
      </c>
      <c r="BR812" t="s">
        <v>28533</v>
      </c>
      <c r="BS812" t="s">
        <v>18917</v>
      </c>
      <c r="BT812">
        <v>2026</v>
      </c>
      <c r="BU812">
        <v>5</v>
      </c>
      <c r="BV812">
        <v>6</v>
      </c>
      <c r="BY812" t="s">
        <v>304</v>
      </c>
      <c r="BZ812" t="s">
        <v>18083</v>
      </c>
      <c r="CA812" s="1">
        <v>46148.43472222222</v>
      </c>
      <c r="CB812" s="2">
        <v>46149</v>
      </c>
      <c r="CC812">
        <v>3666</v>
      </c>
      <c r="CD812" t="s">
        <v>337</v>
      </c>
      <c r="CE812" t="s">
        <v>2810</v>
      </c>
      <c r="CF812" t="s">
        <v>20497</v>
      </c>
      <c r="CW812">
        <v>5183302</v>
      </c>
      <c r="CX812">
        <v>34625681</v>
      </c>
      <c r="CY812" s="1">
        <v>46156.685416666667</v>
      </c>
      <c r="CZ812">
        <v>2026</v>
      </c>
      <c r="DA812">
        <v>5</v>
      </c>
      <c r="DB812">
        <v>14</v>
      </c>
      <c r="DC812">
        <v>21</v>
      </c>
      <c r="DD812">
        <v>1</v>
      </c>
      <c r="DE812">
        <v>1477</v>
      </c>
      <c r="DF812" t="s">
        <v>28524</v>
      </c>
      <c r="DG812" t="s">
        <v>28371</v>
      </c>
      <c r="DQ812" t="s">
        <v>19358</v>
      </c>
      <c r="DR812" t="s">
        <v>693</v>
      </c>
      <c r="DS812" t="s">
        <v>693</v>
      </c>
      <c r="DT812" t="s">
        <v>693</v>
      </c>
      <c r="DV812" t="s">
        <v>693</v>
      </c>
      <c r="EA812" t="s">
        <v>693</v>
      </c>
      <c r="EB812" t="s">
        <v>693</v>
      </c>
      <c r="EP812" t="s">
        <v>19813</v>
      </c>
      <c r="EQ812" t="s">
        <v>18084</v>
      </c>
      <c r="ES812" t="s">
        <v>281</v>
      </c>
      <c r="ET812" t="s">
        <v>27740</v>
      </c>
      <c r="EU812" t="s">
        <v>17962</v>
      </c>
      <c r="EV812" t="s">
        <v>28534</v>
      </c>
      <c r="EX812" t="s">
        <v>28535</v>
      </c>
      <c r="EY812" t="s">
        <v>28536</v>
      </c>
      <c r="EZ812" t="s">
        <v>270</v>
      </c>
      <c r="FA812" t="s">
        <v>336</v>
      </c>
      <c r="FB812" t="s">
        <v>279</v>
      </c>
      <c r="FC812" t="s">
        <v>19074</v>
      </c>
      <c r="FD812" t="s">
        <v>18087</v>
      </c>
      <c r="FE812" t="s">
        <v>281</v>
      </c>
      <c r="FF812" s="1">
        <v>46148.508460648147</v>
      </c>
      <c r="FG812">
        <v>1.77</v>
      </c>
      <c r="FH812">
        <v>0</v>
      </c>
      <c r="FI812">
        <v>1</v>
      </c>
      <c r="FK812" t="s">
        <v>27841</v>
      </c>
      <c r="FL812" t="s">
        <v>28537</v>
      </c>
      <c r="FM812" t="s">
        <v>17949</v>
      </c>
    </row>
    <row r="813" spans="1:169" x14ac:dyDescent="0.3">
      <c r="A813">
        <v>0</v>
      </c>
      <c r="B813" t="s">
        <v>17916</v>
      </c>
      <c r="C813" t="s">
        <v>17916</v>
      </c>
      <c r="E813" t="s">
        <v>19358</v>
      </c>
      <c r="O813" t="s">
        <v>17920</v>
      </c>
      <c r="P813">
        <v>2026</v>
      </c>
      <c r="Q813">
        <v>5</v>
      </c>
      <c r="R813">
        <v>11</v>
      </c>
      <c r="S813" t="s">
        <v>28538</v>
      </c>
      <c r="T813" t="s">
        <v>28539</v>
      </c>
      <c r="W813" t="s">
        <v>19062</v>
      </c>
      <c r="Y813" t="s">
        <v>17916</v>
      </c>
      <c r="AB813" t="s">
        <v>251</v>
      </c>
      <c r="AC813" t="s">
        <v>17924</v>
      </c>
      <c r="AD813">
        <v>1000008219369</v>
      </c>
      <c r="AG813" t="s">
        <v>28540</v>
      </c>
      <c r="AI813" t="s">
        <v>28541</v>
      </c>
      <c r="AJ813" t="s">
        <v>28542</v>
      </c>
      <c r="AK813" t="s">
        <v>693</v>
      </c>
      <c r="AM813" t="s">
        <v>28543</v>
      </c>
      <c r="AN813" t="s">
        <v>28541</v>
      </c>
      <c r="AO813" t="s">
        <v>693</v>
      </c>
      <c r="AR813" t="s">
        <v>28543</v>
      </c>
      <c r="AT813" t="s">
        <v>28544</v>
      </c>
      <c r="AU813" t="s">
        <v>28545</v>
      </c>
      <c r="AV813" t="s">
        <v>28546</v>
      </c>
      <c r="AW813" t="s">
        <v>230</v>
      </c>
      <c r="AX813" t="s">
        <v>230</v>
      </c>
      <c r="AY813" t="s">
        <v>380</v>
      </c>
      <c r="AZ813" t="s">
        <v>380</v>
      </c>
      <c r="BA813" t="s">
        <v>255</v>
      </c>
      <c r="BB813" s="1">
        <v>46153.441284722219</v>
      </c>
      <c r="BC813">
        <v>2026</v>
      </c>
      <c r="BD813">
        <v>5</v>
      </c>
      <c r="BE813">
        <v>11</v>
      </c>
      <c r="BF813" t="s">
        <v>18100</v>
      </c>
      <c r="BG813" t="s">
        <v>18130</v>
      </c>
      <c r="BH813" t="s">
        <v>17936</v>
      </c>
      <c r="BJ813" t="s">
        <v>28547</v>
      </c>
      <c r="BL813" t="s">
        <v>300</v>
      </c>
      <c r="BM813" t="s">
        <v>23165</v>
      </c>
      <c r="BN813" t="s">
        <v>3306</v>
      </c>
      <c r="BO813" t="s">
        <v>23166</v>
      </c>
      <c r="BP813" t="s">
        <v>887</v>
      </c>
      <c r="BQ813" t="s">
        <v>27809</v>
      </c>
      <c r="BR813" t="s">
        <v>2517</v>
      </c>
      <c r="BS813" t="s">
        <v>17920</v>
      </c>
      <c r="BT813">
        <v>2026</v>
      </c>
      <c r="BU813">
        <v>5</v>
      </c>
      <c r="BV813">
        <v>11</v>
      </c>
      <c r="BY813" t="s">
        <v>693</v>
      </c>
      <c r="BZ813" t="s">
        <v>17943</v>
      </c>
      <c r="CA813" s="1">
        <v>46153.440972222219</v>
      </c>
      <c r="CB813" s="2">
        <v>46153</v>
      </c>
      <c r="CC813">
        <v>12359</v>
      </c>
      <c r="CD813" t="s">
        <v>337</v>
      </c>
      <c r="CE813" t="s">
        <v>2810</v>
      </c>
      <c r="CF813" t="s">
        <v>20497</v>
      </c>
      <c r="CW813">
        <v>5183037</v>
      </c>
      <c r="CX813">
        <v>34618029</v>
      </c>
      <c r="CY813" s="1">
        <v>46156.568749999999</v>
      </c>
      <c r="CZ813">
        <v>2026</v>
      </c>
      <c r="DA813">
        <v>5</v>
      </c>
      <c r="DB813">
        <v>14</v>
      </c>
      <c r="DC813">
        <v>30</v>
      </c>
      <c r="DD813">
        <v>1</v>
      </c>
      <c r="DE813">
        <v>1477</v>
      </c>
      <c r="DG813" t="s">
        <v>28468</v>
      </c>
      <c r="DQ813" t="s">
        <v>19358</v>
      </c>
      <c r="DS813" t="s">
        <v>693</v>
      </c>
      <c r="EP813" t="s">
        <v>19813</v>
      </c>
      <c r="EQ813" t="s">
        <v>255</v>
      </c>
      <c r="ER813" t="s">
        <v>17945</v>
      </c>
      <c r="ES813" t="s">
        <v>281</v>
      </c>
      <c r="ET813" t="s">
        <v>27740</v>
      </c>
      <c r="EU813" t="s">
        <v>17962</v>
      </c>
      <c r="EV813" t="s">
        <v>28548</v>
      </c>
      <c r="EX813" t="s">
        <v>28549</v>
      </c>
      <c r="EY813" t="s">
        <v>28550</v>
      </c>
      <c r="EZ813" t="s">
        <v>270</v>
      </c>
      <c r="FA813" t="s">
        <v>336</v>
      </c>
      <c r="FB813" t="s">
        <v>279</v>
      </c>
      <c r="FC813" t="s">
        <v>19074</v>
      </c>
      <c r="FD813" t="s">
        <v>17948</v>
      </c>
      <c r="FE813" t="s">
        <v>281</v>
      </c>
      <c r="FF813" s="1">
        <v>46153.466805555552</v>
      </c>
      <c r="FG813">
        <v>0.61</v>
      </c>
      <c r="FH813">
        <v>0</v>
      </c>
      <c r="FI813">
        <v>1</v>
      </c>
      <c r="FK813" t="s">
        <v>27809</v>
      </c>
      <c r="FL813" t="s">
        <v>28551</v>
      </c>
      <c r="FM813" t="s">
        <v>17949</v>
      </c>
    </row>
    <row r="814" spans="1:169" x14ac:dyDescent="0.3">
      <c r="A814">
        <v>1</v>
      </c>
      <c r="B814" t="s">
        <v>17917</v>
      </c>
      <c r="C814" t="s">
        <v>17917</v>
      </c>
      <c r="D814" t="s">
        <v>18731</v>
      </c>
      <c r="E814" t="s">
        <v>19358</v>
      </c>
      <c r="O814" t="s">
        <v>17920</v>
      </c>
      <c r="P814">
        <v>2026</v>
      </c>
      <c r="Q814">
        <v>5</v>
      </c>
      <c r="R814">
        <v>11</v>
      </c>
      <c r="S814" t="s">
        <v>28552</v>
      </c>
      <c r="T814" t="s">
        <v>28553</v>
      </c>
      <c r="V814" t="s">
        <v>18870</v>
      </c>
      <c r="W814" t="s">
        <v>2964</v>
      </c>
      <c r="Y814" t="s">
        <v>17916</v>
      </c>
      <c r="AB814" t="s">
        <v>251</v>
      </c>
      <c r="AC814" t="s">
        <v>17924</v>
      </c>
      <c r="AD814">
        <v>1000008219698</v>
      </c>
      <c r="AI814" t="s">
        <v>28554</v>
      </c>
      <c r="AJ814" t="s">
        <v>28555</v>
      </c>
      <c r="AK814" t="s">
        <v>693</v>
      </c>
      <c r="AM814" t="s">
        <v>28556</v>
      </c>
      <c r="AN814" t="s">
        <v>28554</v>
      </c>
      <c r="AO814" t="s">
        <v>693</v>
      </c>
      <c r="AR814" t="s">
        <v>28556</v>
      </c>
      <c r="AT814" t="s">
        <v>28557</v>
      </c>
      <c r="AU814" t="s">
        <v>28558</v>
      </c>
      <c r="AV814" t="s">
        <v>28559</v>
      </c>
      <c r="AW814" t="s">
        <v>230</v>
      </c>
      <c r="AX814" t="s">
        <v>230</v>
      </c>
      <c r="AY814" t="s">
        <v>380</v>
      </c>
      <c r="AZ814" t="s">
        <v>380</v>
      </c>
      <c r="BA814" t="s">
        <v>255</v>
      </c>
      <c r="BB814" s="1">
        <v>46153.483506944445</v>
      </c>
      <c r="BC814">
        <v>2026</v>
      </c>
      <c r="BD814">
        <v>5</v>
      </c>
      <c r="BE814">
        <v>11</v>
      </c>
      <c r="BF814" t="s">
        <v>17934</v>
      </c>
      <c r="BG814" t="s">
        <v>18130</v>
      </c>
      <c r="BH814" t="s">
        <v>17936</v>
      </c>
      <c r="BI814" t="s">
        <v>18101</v>
      </c>
      <c r="BJ814" t="s">
        <v>28556</v>
      </c>
      <c r="BL814" t="s">
        <v>300</v>
      </c>
      <c r="BM814" t="s">
        <v>23165</v>
      </c>
      <c r="BN814" t="s">
        <v>3306</v>
      </c>
      <c r="BO814" t="s">
        <v>23166</v>
      </c>
      <c r="BP814" t="s">
        <v>1294</v>
      </c>
      <c r="BQ814" t="s">
        <v>27775</v>
      </c>
      <c r="BR814" t="s">
        <v>28560</v>
      </c>
      <c r="BS814" t="s">
        <v>17920</v>
      </c>
      <c r="BT814">
        <v>2026</v>
      </c>
      <c r="BU814">
        <v>5</v>
      </c>
      <c r="BV814">
        <v>11</v>
      </c>
      <c r="BY814" t="s">
        <v>693</v>
      </c>
      <c r="BZ814" t="s">
        <v>17943</v>
      </c>
      <c r="CA814" s="1">
        <v>46153.48333333333</v>
      </c>
      <c r="CB814" s="2">
        <v>46153</v>
      </c>
      <c r="CC814">
        <v>12385</v>
      </c>
      <c r="CD814" t="s">
        <v>337</v>
      </c>
      <c r="CE814" t="s">
        <v>2810</v>
      </c>
      <c r="CF814" t="s">
        <v>20497</v>
      </c>
      <c r="CW814">
        <v>5183040</v>
      </c>
      <c r="CX814">
        <v>34616607</v>
      </c>
      <c r="CY814" s="1">
        <v>46156.394444444442</v>
      </c>
      <c r="CZ814">
        <v>2026</v>
      </c>
      <c r="DA814">
        <v>5</v>
      </c>
      <c r="DB814">
        <v>14</v>
      </c>
      <c r="DC814">
        <v>122</v>
      </c>
      <c r="DD814">
        <v>4</v>
      </c>
      <c r="DE814">
        <v>1479</v>
      </c>
      <c r="DG814" t="s">
        <v>28561</v>
      </c>
      <c r="DQ814" t="s">
        <v>19358</v>
      </c>
      <c r="DS814" t="s">
        <v>693</v>
      </c>
      <c r="EP814" t="s">
        <v>19813</v>
      </c>
      <c r="EQ814" t="s">
        <v>255</v>
      </c>
      <c r="ER814" t="s">
        <v>17945</v>
      </c>
      <c r="ES814" t="s">
        <v>281</v>
      </c>
      <c r="ET814" t="s">
        <v>27740</v>
      </c>
      <c r="EU814" t="s">
        <v>17962</v>
      </c>
      <c r="EV814" t="s">
        <v>28562</v>
      </c>
      <c r="EX814" t="s">
        <v>28563</v>
      </c>
      <c r="EY814" t="s">
        <v>28564</v>
      </c>
      <c r="EZ814" t="s">
        <v>270</v>
      </c>
      <c r="FB814" t="s">
        <v>279</v>
      </c>
      <c r="FC814" t="s">
        <v>19074</v>
      </c>
      <c r="FD814" t="s">
        <v>17948</v>
      </c>
      <c r="FE814" t="s">
        <v>281</v>
      </c>
      <c r="FF814" s="1">
        <v>46153.508391203701</v>
      </c>
      <c r="FG814">
        <v>0.6</v>
      </c>
      <c r="FH814">
        <v>0</v>
      </c>
      <c r="FI814">
        <v>2</v>
      </c>
      <c r="FK814" t="s">
        <v>27775</v>
      </c>
      <c r="FL814" t="s">
        <v>28565</v>
      </c>
      <c r="FM814" t="s">
        <v>17949</v>
      </c>
    </row>
    <row r="815" spans="1:169" x14ac:dyDescent="0.3">
      <c r="A815">
        <v>0</v>
      </c>
      <c r="B815" t="s">
        <v>17916</v>
      </c>
      <c r="C815" t="s">
        <v>17916</v>
      </c>
      <c r="E815" t="s">
        <v>19358</v>
      </c>
      <c r="O815" t="s">
        <v>17920</v>
      </c>
      <c r="P815">
        <v>2026</v>
      </c>
      <c r="Q815">
        <v>5</v>
      </c>
      <c r="R815">
        <v>11</v>
      </c>
      <c r="S815" t="s">
        <v>28566</v>
      </c>
      <c r="T815" t="s">
        <v>28567</v>
      </c>
      <c r="W815" t="s">
        <v>2964</v>
      </c>
      <c r="Y815" t="s">
        <v>17916</v>
      </c>
      <c r="AB815" t="s">
        <v>251</v>
      </c>
      <c r="AC815" t="s">
        <v>17924</v>
      </c>
      <c r="AD815">
        <v>1000008220761</v>
      </c>
      <c r="AG815" t="s">
        <v>28568</v>
      </c>
      <c r="AI815" t="s">
        <v>28569</v>
      </c>
      <c r="AJ815" t="s">
        <v>28570</v>
      </c>
      <c r="AK815" t="s">
        <v>693</v>
      </c>
      <c r="AN815" t="s">
        <v>28569</v>
      </c>
      <c r="AO815" t="s">
        <v>693</v>
      </c>
      <c r="AT815" t="s">
        <v>28571</v>
      </c>
      <c r="AU815" t="s">
        <v>28572</v>
      </c>
      <c r="AV815" t="s">
        <v>28573</v>
      </c>
      <c r="AW815" t="s">
        <v>230</v>
      </c>
      <c r="AX815" t="s">
        <v>230</v>
      </c>
      <c r="AY815" t="s">
        <v>380</v>
      </c>
      <c r="AZ815" t="s">
        <v>380</v>
      </c>
      <c r="BA815" t="s">
        <v>255</v>
      </c>
      <c r="BB815" s="1">
        <v>46153.649398148147</v>
      </c>
      <c r="BC815">
        <v>2026</v>
      </c>
      <c r="BD815">
        <v>5</v>
      </c>
      <c r="BE815">
        <v>11</v>
      </c>
      <c r="BF815" t="s">
        <v>17934</v>
      </c>
      <c r="BG815" t="s">
        <v>18130</v>
      </c>
      <c r="BH815" t="s">
        <v>17936</v>
      </c>
      <c r="BJ815" t="s">
        <v>28574</v>
      </c>
      <c r="BL815" t="s">
        <v>300</v>
      </c>
      <c r="BM815" t="s">
        <v>23165</v>
      </c>
      <c r="BN815" t="s">
        <v>3306</v>
      </c>
      <c r="BO815" t="s">
        <v>23166</v>
      </c>
      <c r="BP815" t="s">
        <v>3643</v>
      </c>
      <c r="BQ815" t="s">
        <v>27763</v>
      </c>
      <c r="BR815" t="s">
        <v>28575</v>
      </c>
      <c r="BS815" t="s">
        <v>17920</v>
      </c>
      <c r="BT815">
        <v>2026</v>
      </c>
      <c r="BU815">
        <v>5</v>
      </c>
      <c r="BV815">
        <v>11</v>
      </c>
      <c r="BY815" t="s">
        <v>693</v>
      </c>
      <c r="BZ815" t="s">
        <v>17943</v>
      </c>
      <c r="CA815" s="1">
        <v>46153.649305555555</v>
      </c>
      <c r="CB815" s="2">
        <v>46154</v>
      </c>
      <c r="CC815">
        <v>12350</v>
      </c>
      <c r="CD815" t="s">
        <v>337</v>
      </c>
      <c r="CE815" t="s">
        <v>2810</v>
      </c>
      <c r="CF815" t="s">
        <v>20497</v>
      </c>
      <c r="CW815">
        <v>5183033</v>
      </c>
      <c r="CX815">
        <v>34617478</v>
      </c>
      <c r="CY815" s="1">
        <v>46156.447916666664</v>
      </c>
      <c r="CZ815">
        <v>2026</v>
      </c>
      <c r="DA815">
        <v>5</v>
      </c>
      <c r="DB815">
        <v>14</v>
      </c>
      <c r="DC815">
        <v>125</v>
      </c>
      <c r="DD815">
        <v>11</v>
      </c>
      <c r="DE815">
        <v>1477</v>
      </c>
      <c r="DG815" t="s">
        <v>28234</v>
      </c>
      <c r="DQ815" t="s">
        <v>19358</v>
      </c>
      <c r="DS815" t="s">
        <v>693</v>
      </c>
      <c r="EP815" t="s">
        <v>19813</v>
      </c>
      <c r="EQ815" t="s">
        <v>255</v>
      </c>
      <c r="ER815" t="s">
        <v>17945</v>
      </c>
      <c r="ES815" t="s">
        <v>281</v>
      </c>
      <c r="ET815" t="s">
        <v>27740</v>
      </c>
      <c r="EU815" t="s">
        <v>17962</v>
      </c>
      <c r="EV815" t="s">
        <v>28576</v>
      </c>
      <c r="EX815" t="s">
        <v>28577</v>
      </c>
      <c r="EY815" t="s">
        <v>28578</v>
      </c>
      <c r="EZ815" t="s">
        <v>270</v>
      </c>
      <c r="FA815" t="s">
        <v>336</v>
      </c>
      <c r="FB815" t="s">
        <v>279</v>
      </c>
      <c r="FC815" t="s">
        <v>19074</v>
      </c>
      <c r="FD815" t="s">
        <v>17948</v>
      </c>
      <c r="FE815" t="s">
        <v>281</v>
      </c>
      <c r="FF815" s="1">
        <v>46153.675046296295</v>
      </c>
      <c r="FG815">
        <v>0.62</v>
      </c>
      <c r="FH815">
        <v>0</v>
      </c>
      <c r="FI815">
        <v>1</v>
      </c>
      <c r="FK815" t="s">
        <v>27763</v>
      </c>
      <c r="FL815" t="s">
        <v>28579</v>
      </c>
      <c r="FM815" t="s">
        <v>17949</v>
      </c>
    </row>
    <row r="816" spans="1:169" x14ac:dyDescent="0.3">
      <c r="A816">
        <v>0</v>
      </c>
      <c r="B816" t="s">
        <v>17916</v>
      </c>
      <c r="C816" t="s">
        <v>17916</v>
      </c>
      <c r="E816" t="s">
        <v>19358</v>
      </c>
      <c r="O816" t="s">
        <v>18230</v>
      </c>
      <c r="P816">
        <v>2026</v>
      </c>
      <c r="Q816">
        <v>5</v>
      </c>
      <c r="R816">
        <v>12</v>
      </c>
      <c r="S816" t="s">
        <v>28580</v>
      </c>
      <c r="T816" t="s">
        <v>28581</v>
      </c>
      <c r="W816" t="s">
        <v>2964</v>
      </c>
      <c r="Y816" t="s">
        <v>17916</v>
      </c>
      <c r="AB816" t="s">
        <v>251</v>
      </c>
      <c r="AC816" t="s">
        <v>18065</v>
      </c>
      <c r="AD816">
        <v>1000008222156</v>
      </c>
      <c r="AG816" t="s">
        <v>28582</v>
      </c>
      <c r="AH816" t="s">
        <v>28583</v>
      </c>
      <c r="AI816" t="s">
        <v>28584</v>
      </c>
      <c r="AJ816" t="s">
        <v>28585</v>
      </c>
      <c r="AK816" t="s">
        <v>693</v>
      </c>
      <c r="AL816" t="s">
        <v>28582</v>
      </c>
      <c r="AM816" t="s">
        <v>28586</v>
      </c>
      <c r="AN816" t="s">
        <v>28584</v>
      </c>
      <c r="AO816" t="s">
        <v>693</v>
      </c>
      <c r="AP816" t="s">
        <v>28586</v>
      </c>
      <c r="AR816" t="s">
        <v>28586</v>
      </c>
      <c r="AS816" t="s">
        <v>28586</v>
      </c>
      <c r="AT816" t="s">
        <v>28587</v>
      </c>
      <c r="AU816" t="s">
        <v>28588</v>
      </c>
      <c r="AV816" t="s">
        <v>28589</v>
      </c>
      <c r="AW816" t="s">
        <v>230</v>
      </c>
      <c r="AX816" t="s">
        <v>230</v>
      </c>
      <c r="AY816" t="s">
        <v>380</v>
      </c>
      <c r="AZ816" t="s">
        <v>380</v>
      </c>
      <c r="BA816" t="s">
        <v>18076</v>
      </c>
      <c r="BB816" s="1">
        <v>46154.402754629627</v>
      </c>
      <c r="BC816">
        <v>2026</v>
      </c>
      <c r="BD816">
        <v>5</v>
      </c>
      <c r="BE816">
        <v>12</v>
      </c>
      <c r="BF816" t="s">
        <v>18077</v>
      </c>
      <c r="BG816" t="s">
        <v>18130</v>
      </c>
      <c r="BH816" t="s">
        <v>17936</v>
      </c>
      <c r="BJ816" t="s">
        <v>28586</v>
      </c>
      <c r="BL816" t="s">
        <v>300</v>
      </c>
      <c r="BM816" t="s">
        <v>23165</v>
      </c>
      <c r="BN816" t="s">
        <v>3306</v>
      </c>
      <c r="BO816" t="s">
        <v>23166</v>
      </c>
      <c r="BP816" t="s">
        <v>474</v>
      </c>
      <c r="BQ816" t="s">
        <v>27763</v>
      </c>
      <c r="BR816" t="s">
        <v>28590</v>
      </c>
      <c r="BS816" t="s">
        <v>18230</v>
      </c>
      <c r="BT816">
        <v>2026</v>
      </c>
      <c r="BU816">
        <v>5</v>
      </c>
      <c r="BV816">
        <v>12</v>
      </c>
      <c r="BY816" t="s">
        <v>304</v>
      </c>
      <c r="BZ816" t="s">
        <v>18083</v>
      </c>
      <c r="CA816" s="1">
        <v>46154.402083333334</v>
      </c>
      <c r="CB816" s="2">
        <v>46154</v>
      </c>
      <c r="CC816">
        <v>12324</v>
      </c>
      <c r="CD816" t="s">
        <v>337</v>
      </c>
      <c r="CE816" t="s">
        <v>2810</v>
      </c>
      <c r="CF816" t="s">
        <v>20497</v>
      </c>
      <c r="CW816">
        <v>5181935</v>
      </c>
      <c r="CX816">
        <v>34611669</v>
      </c>
      <c r="CY816" s="1">
        <v>46155.649305555555</v>
      </c>
      <c r="CZ816">
        <v>2026</v>
      </c>
      <c r="DA816">
        <v>5</v>
      </c>
      <c r="DB816">
        <v>13</v>
      </c>
      <c r="DC816">
        <v>78</v>
      </c>
      <c r="DD816">
        <v>11</v>
      </c>
      <c r="DE816">
        <v>1477</v>
      </c>
      <c r="DF816" t="s">
        <v>28582</v>
      </c>
      <c r="DG816" t="s">
        <v>28418</v>
      </c>
      <c r="DQ816" t="s">
        <v>19358</v>
      </c>
      <c r="DR816" t="s">
        <v>693</v>
      </c>
      <c r="DS816" t="s">
        <v>693</v>
      </c>
      <c r="DT816" t="s">
        <v>693</v>
      </c>
      <c r="DV816" t="s">
        <v>693</v>
      </c>
      <c r="EA816" t="s">
        <v>693</v>
      </c>
      <c r="EB816" t="s">
        <v>693</v>
      </c>
      <c r="EP816" t="s">
        <v>19813</v>
      </c>
      <c r="EQ816" t="s">
        <v>18084</v>
      </c>
      <c r="ES816" t="s">
        <v>281</v>
      </c>
      <c r="ET816" t="s">
        <v>27740</v>
      </c>
      <c r="EU816" t="s">
        <v>17962</v>
      </c>
      <c r="EV816" t="s">
        <v>28591</v>
      </c>
      <c r="EX816" t="s">
        <v>28592</v>
      </c>
      <c r="EY816" t="s">
        <v>28593</v>
      </c>
      <c r="EZ816" t="s">
        <v>270</v>
      </c>
      <c r="FA816" t="s">
        <v>336</v>
      </c>
      <c r="FB816" t="s">
        <v>279</v>
      </c>
      <c r="FC816" t="s">
        <v>19074</v>
      </c>
      <c r="FD816" t="s">
        <v>18087</v>
      </c>
      <c r="FE816" t="s">
        <v>281</v>
      </c>
      <c r="FF816" s="1">
        <v>46154.425104166665</v>
      </c>
      <c r="FG816">
        <v>0.54</v>
      </c>
      <c r="FH816">
        <v>0</v>
      </c>
      <c r="FI816">
        <v>1</v>
      </c>
      <c r="FK816" t="s">
        <v>27763</v>
      </c>
      <c r="FL816" t="s">
        <v>28594</v>
      </c>
      <c r="FM816" t="s">
        <v>17949</v>
      </c>
    </row>
    <row r="817" spans="1:169" x14ac:dyDescent="0.3">
      <c r="A817">
        <v>0</v>
      </c>
      <c r="B817" t="s">
        <v>17916</v>
      </c>
      <c r="C817" t="s">
        <v>17917</v>
      </c>
      <c r="E817" t="s">
        <v>19358</v>
      </c>
      <c r="O817" t="s">
        <v>18230</v>
      </c>
      <c r="P817">
        <v>2026</v>
      </c>
      <c r="Q817">
        <v>5</v>
      </c>
      <c r="R817">
        <v>12</v>
      </c>
      <c r="S817" t="s">
        <v>28595</v>
      </c>
      <c r="T817" t="s">
        <v>28596</v>
      </c>
      <c r="V817" t="s">
        <v>18870</v>
      </c>
      <c r="W817" t="s">
        <v>21650</v>
      </c>
      <c r="Y817" t="s">
        <v>17916</v>
      </c>
      <c r="AB817" t="s">
        <v>251</v>
      </c>
      <c r="AC817" t="s">
        <v>18065</v>
      </c>
      <c r="AD817">
        <v>1000008223696</v>
      </c>
      <c r="AF817" t="s">
        <v>28597</v>
      </c>
      <c r="AG817" t="s">
        <v>28598</v>
      </c>
      <c r="AH817" t="s">
        <v>28599</v>
      </c>
      <c r="AI817" t="s">
        <v>28600</v>
      </c>
      <c r="AJ817" t="s">
        <v>28601</v>
      </c>
      <c r="AK817" t="s">
        <v>693</v>
      </c>
      <c r="AL817" t="s">
        <v>28598</v>
      </c>
      <c r="AM817" t="s">
        <v>18071</v>
      </c>
      <c r="AN817" t="s">
        <v>28600</v>
      </c>
      <c r="AO817" t="s">
        <v>693</v>
      </c>
      <c r="AP817" t="s">
        <v>28602</v>
      </c>
      <c r="AR817" t="s">
        <v>18071</v>
      </c>
      <c r="AS817" t="s">
        <v>28602</v>
      </c>
      <c r="AT817" t="s">
        <v>28603</v>
      </c>
      <c r="AU817" t="s">
        <v>28174</v>
      </c>
      <c r="AV817" t="s">
        <v>28175</v>
      </c>
      <c r="AW817" t="s">
        <v>230</v>
      </c>
      <c r="AX817" t="s">
        <v>230</v>
      </c>
      <c r="AY817" t="s">
        <v>380</v>
      </c>
      <c r="AZ817" t="s">
        <v>380</v>
      </c>
      <c r="BA817" t="s">
        <v>18076</v>
      </c>
      <c r="BB817" s="1">
        <v>46154.611041666663</v>
      </c>
      <c r="BC817">
        <v>2026</v>
      </c>
      <c r="BD817">
        <v>5</v>
      </c>
      <c r="BE817">
        <v>12</v>
      </c>
      <c r="BF817" t="s">
        <v>18129</v>
      </c>
      <c r="BG817" t="s">
        <v>18130</v>
      </c>
      <c r="BH817" t="s">
        <v>17936</v>
      </c>
      <c r="BJ817" t="s">
        <v>28604</v>
      </c>
      <c r="BL817" t="s">
        <v>300</v>
      </c>
      <c r="BM817" t="s">
        <v>23165</v>
      </c>
      <c r="BN817" t="s">
        <v>3306</v>
      </c>
      <c r="BO817" t="s">
        <v>23166</v>
      </c>
      <c r="BP817" t="s">
        <v>3632</v>
      </c>
      <c r="BQ817" t="s">
        <v>27738</v>
      </c>
      <c r="BR817" t="s">
        <v>28605</v>
      </c>
      <c r="BS817" t="s">
        <v>18230</v>
      </c>
      <c r="BT817">
        <v>2026</v>
      </c>
      <c r="BU817">
        <v>5</v>
      </c>
      <c r="BV817">
        <v>12</v>
      </c>
      <c r="BY817" t="s">
        <v>386</v>
      </c>
      <c r="BZ817" t="s">
        <v>18083</v>
      </c>
      <c r="CA817" s="1">
        <v>46154.61041666667</v>
      </c>
      <c r="CB817" s="2">
        <v>46155</v>
      </c>
      <c r="CC817">
        <v>2953</v>
      </c>
      <c r="CD817" t="s">
        <v>337</v>
      </c>
      <c r="CE817" t="s">
        <v>2810</v>
      </c>
      <c r="CF817" t="s">
        <v>20497</v>
      </c>
      <c r="CW817">
        <v>5183024</v>
      </c>
      <c r="CX817">
        <v>34625831</v>
      </c>
      <c r="CY817" s="1">
        <v>46156.643750000003</v>
      </c>
      <c r="CZ817">
        <v>2026</v>
      </c>
      <c r="DA817">
        <v>5</v>
      </c>
      <c r="DB817">
        <v>14</v>
      </c>
      <c r="DC817">
        <v>92</v>
      </c>
      <c r="DD817">
        <v>11</v>
      </c>
      <c r="DE817">
        <v>1479</v>
      </c>
      <c r="DF817" t="s">
        <v>28598</v>
      </c>
      <c r="DG817" t="s">
        <v>28606</v>
      </c>
      <c r="DQ817" t="s">
        <v>19358</v>
      </c>
      <c r="DR817" t="s">
        <v>693</v>
      </c>
      <c r="DS817" t="s">
        <v>693</v>
      </c>
      <c r="DT817" t="s">
        <v>693</v>
      </c>
      <c r="DV817" t="s">
        <v>693</v>
      </c>
      <c r="EA817" t="s">
        <v>693</v>
      </c>
      <c r="EB817" t="s">
        <v>693</v>
      </c>
      <c r="EG817" t="s">
        <v>1753</v>
      </c>
      <c r="EH817" t="s">
        <v>1753</v>
      </c>
      <c r="EJ817" t="s">
        <v>1753</v>
      </c>
      <c r="EO817" t="s">
        <v>1753</v>
      </c>
      <c r="EP817" t="s">
        <v>19813</v>
      </c>
      <c r="EQ817" t="s">
        <v>18084</v>
      </c>
      <c r="ES817" t="s">
        <v>281</v>
      </c>
      <c r="ET817" t="s">
        <v>27740</v>
      </c>
      <c r="EU817" t="s">
        <v>17947</v>
      </c>
      <c r="EV817" t="s">
        <v>28607</v>
      </c>
      <c r="EX817" t="s">
        <v>28608</v>
      </c>
      <c r="EY817" t="s">
        <v>28609</v>
      </c>
      <c r="EZ817" t="s">
        <v>270</v>
      </c>
      <c r="FB817" t="s">
        <v>279</v>
      </c>
      <c r="FC817" t="s">
        <v>19074</v>
      </c>
      <c r="FD817" t="s">
        <v>18133</v>
      </c>
      <c r="FE817" t="s">
        <v>281</v>
      </c>
      <c r="FF817" s="1">
        <v>46154.633402777778</v>
      </c>
      <c r="FG817">
        <v>0.54</v>
      </c>
      <c r="FH817">
        <v>0</v>
      </c>
      <c r="FI817">
        <v>2</v>
      </c>
      <c r="FK817" t="s">
        <v>27738</v>
      </c>
      <c r="FL817" t="s">
        <v>28610</v>
      </c>
      <c r="FM817" t="s">
        <v>17949</v>
      </c>
    </row>
    <row r="818" spans="1:169" x14ac:dyDescent="0.3">
      <c r="A818">
        <v>0</v>
      </c>
      <c r="B818" t="s">
        <v>17916</v>
      </c>
      <c r="C818" t="s">
        <v>17916</v>
      </c>
      <c r="E818" t="s">
        <v>19358</v>
      </c>
      <c r="O818" t="s">
        <v>18230</v>
      </c>
      <c r="P818">
        <v>2026</v>
      </c>
      <c r="Q818">
        <v>5</v>
      </c>
      <c r="R818">
        <v>12</v>
      </c>
      <c r="S818" t="s">
        <v>28611</v>
      </c>
      <c r="T818" t="s">
        <v>28612</v>
      </c>
      <c r="W818" t="s">
        <v>28613</v>
      </c>
      <c r="Y818" t="s">
        <v>17916</v>
      </c>
      <c r="AB818" t="s">
        <v>251</v>
      </c>
      <c r="AC818" t="s">
        <v>18065</v>
      </c>
      <c r="AD818">
        <v>1000008224085</v>
      </c>
      <c r="AG818" t="s">
        <v>28614</v>
      </c>
      <c r="AH818" t="s">
        <v>28615</v>
      </c>
      <c r="AI818" t="s">
        <v>28616</v>
      </c>
      <c r="AJ818" t="s">
        <v>28617</v>
      </c>
      <c r="AK818" t="s">
        <v>693</v>
      </c>
      <c r="AL818" t="s">
        <v>28614</v>
      </c>
      <c r="AM818" t="s">
        <v>18071</v>
      </c>
      <c r="AN818" t="s">
        <v>28616</v>
      </c>
      <c r="AO818" t="s">
        <v>693</v>
      </c>
      <c r="AP818" t="s">
        <v>28618</v>
      </c>
      <c r="AR818" t="s">
        <v>18071</v>
      </c>
      <c r="AS818" t="s">
        <v>28618</v>
      </c>
      <c r="AT818" t="s">
        <v>28619</v>
      </c>
      <c r="AU818" t="s">
        <v>28620</v>
      </c>
      <c r="AV818" t="s">
        <v>28621</v>
      </c>
      <c r="AW818" t="s">
        <v>230</v>
      </c>
      <c r="AX818" t="s">
        <v>230</v>
      </c>
      <c r="AY818" t="s">
        <v>380</v>
      </c>
      <c r="AZ818" t="s">
        <v>380</v>
      </c>
      <c r="BA818" t="s">
        <v>18076</v>
      </c>
      <c r="BB818" s="1">
        <v>46154.661122685182</v>
      </c>
      <c r="BC818">
        <v>2026</v>
      </c>
      <c r="BD818">
        <v>5</v>
      </c>
      <c r="BE818">
        <v>12</v>
      </c>
      <c r="BF818" t="s">
        <v>18129</v>
      </c>
      <c r="BG818" t="s">
        <v>18130</v>
      </c>
      <c r="BH818" t="s">
        <v>17936</v>
      </c>
      <c r="BJ818" t="s">
        <v>28622</v>
      </c>
      <c r="BL818" t="s">
        <v>300</v>
      </c>
      <c r="BM818" t="s">
        <v>23165</v>
      </c>
      <c r="BN818" t="s">
        <v>3306</v>
      </c>
      <c r="BO818" t="s">
        <v>23166</v>
      </c>
      <c r="BP818" t="s">
        <v>1549</v>
      </c>
      <c r="BQ818" t="s">
        <v>27911</v>
      </c>
      <c r="BR818" t="s">
        <v>28623</v>
      </c>
      <c r="BS818" t="s">
        <v>18230</v>
      </c>
      <c r="BT818">
        <v>2026</v>
      </c>
      <c r="BU818">
        <v>5</v>
      </c>
      <c r="BV818">
        <v>12</v>
      </c>
      <c r="BY818" t="s">
        <v>386</v>
      </c>
      <c r="BZ818" t="s">
        <v>18083</v>
      </c>
      <c r="CA818" s="1">
        <v>46154.661111111112</v>
      </c>
      <c r="CB818" s="2">
        <v>46155</v>
      </c>
      <c r="CC818">
        <v>12351</v>
      </c>
      <c r="CD818" t="s">
        <v>337</v>
      </c>
      <c r="CE818" t="s">
        <v>2810</v>
      </c>
      <c r="CF818" t="s">
        <v>20497</v>
      </c>
      <c r="CW818">
        <v>5182205</v>
      </c>
      <c r="CX818">
        <v>34609738</v>
      </c>
      <c r="CY818" s="1">
        <v>46155.572222222225</v>
      </c>
      <c r="CZ818">
        <v>2026</v>
      </c>
      <c r="DA818">
        <v>5</v>
      </c>
      <c r="DB818">
        <v>13</v>
      </c>
      <c r="DC818">
        <v>12</v>
      </c>
      <c r="DD818">
        <v>1</v>
      </c>
      <c r="DE818">
        <v>1479</v>
      </c>
      <c r="DF818" t="s">
        <v>28614</v>
      </c>
      <c r="DG818" t="s">
        <v>28215</v>
      </c>
      <c r="DQ818" t="s">
        <v>19358</v>
      </c>
      <c r="DR818" t="s">
        <v>693</v>
      </c>
      <c r="DS818" t="s">
        <v>693</v>
      </c>
      <c r="DT818" t="s">
        <v>693</v>
      </c>
      <c r="DV818" t="s">
        <v>693</v>
      </c>
      <c r="EA818" t="s">
        <v>693</v>
      </c>
      <c r="EB818" t="s">
        <v>693</v>
      </c>
      <c r="EP818" t="s">
        <v>19813</v>
      </c>
      <c r="EQ818" t="s">
        <v>18084</v>
      </c>
      <c r="ES818" t="s">
        <v>281</v>
      </c>
      <c r="ET818" t="s">
        <v>27740</v>
      </c>
      <c r="EU818" t="s">
        <v>17962</v>
      </c>
      <c r="EV818" t="s">
        <v>28624</v>
      </c>
      <c r="EX818" t="s">
        <v>28625</v>
      </c>
      <c r="EY818" t="s">
        <v>28626</v>
      </c>
      <c r="EZ818" t="s">
        <v>270</v>
      </c>
      <c r="FB818" t="s">
        <v>279</v>
      </c>
      <c r="FC818" t="s">
        <v>19074</v>
      </c>
      <c r="FD818" t="s">
        <v>18133</v>
      </c>
      <c r="FE818" t="s">
        <v>281</v>
      </c>
      <c r="FF818" s="1">
        <v>46154.716747685183</v>
      </c>
      <c r="FG818">
        <v>1.34</v>
      </c>
      <c r="FH818">
        <v>0</v>
      </c>
      <c r="FI818">
        <v>1</v>
      </c>
      <c r="FK818" t="s">
        <v>27911</v>
      </c>
      <c r="FL818" t="s">
        <v>28627</v>
      </c>
      <c r="FM818" t="s">
        <v>17949</v>
      </c>
    </row>
    <row r="819" spans="1:169" x14ac:dyDescent="0.3">
      <c r="A819">
        <v>0</v>
      </c>
      <c r="B819" t="s">
        <v>17916</v>
      </c>
      <c r="C819" t="s">
        <v>17916</v>
      </c>
      <c r="E819" t="s">
        <v>17918</v>
      </c>
      <c r="F819">
        <v>46158.5</v>
      </c>
      <c r="G819">
        <v>2026</v>
      </c>
      <c r="H819">
        <v>5</v>
      </c>
      <c r="I819">
        <v>16</v>
      </c>
      <c r="J819" t="s">
        <v>17919</v>
      </c>
      <c r="O819" t="s">
        <v>17920</v>
      </c>
      <c r="P819">
        <v>2026</v>
      </c>
      <c r="Q819">
        <v>5</v>
      </c>
      <c r="R819">
        <v>11</v>
      </c>
      <c r="S819" t="s">
        <v>28628</v>
      </c>
      <c r="T819" t="s">
        <v>28629</v>
      </c>
      <c r="V819" t="s">
        <v>17923</v>
      </c>
      <c r="Y819" t="s">
        <v>17916</v>
      </c>
      <c r="AB819" t="s">
        <v>251</v>
      </c>
      <c r="AC819" t="s">
        <v>17924</v>
      </c>
      <c r="AD819">
        <v>1000008221492</v>
      </c>
      <c r="AF819" t="s">
        <v>28630</v>
      </c>
      <c r="AI819" t="s">
        <v>28631</v>
      </c>
      <c r="AJ819" t="s">
        <v>28632</v>
      </c>
      <c r="AK819" t="s">
        <v>693</v>
      </c>
      <c r="AM819" t="s">
        <v>28633</v>
      </c>
      <c r="AN819" t="s">
        <v>28631</v>
      </c>
      <c r="AO819" t="s">
        <v>693</v>
      </c>
      <c r="AR819" t="s">
        <v>28633</v>
      </c>
      <c r="AT819" t="s">
        <v>28634</v>
      </c>
      <c r="AU819" t="s">
        <v>28635</v>
      </c>
      <c r="AV819" t="s">
        <v>28636</v>
      </c>
      <c r="AW819" t="s">
        <v>230</v>
      </c>
      <c r="AX819" t="s">
        <v>230</v>
      </c>
      <c r="AY819" t="s">
        <v>380</v>
      </c>
      <c r="AZ819" t="s">
        <v>380</v>
      </c>
      <c r="BA819" t="s">
        <v>255</v>
      </c>
      <c r="BB819" s="1">
        <v>46153.746712962966</v>
      </c>
      <c r="BC819">
        <v>2026</v>
      </c>
      <c r="BD819">
        <v>5</v>
      </c>
      <c r="BE819">
        <v>11</v>
      </c>
      <c r="BF819" t="s">
        <v>18100</v>
      </c>
      <c r="BG819" t="s">
        <v>18130</v>
      </c>
      <c r="BH819" t="s">
        <v>17936</v>
      </c>
      <c r="BJ819" t="s">
        <v>28633</v>
      </c>
      <c r="BL819" t="s">
        <v>3675</v>
      </c>
      <c r="BM819" t="s">
        <v>3676</v>
      </c>
      <c r="BN819" t="s">
        <v>3677</v>
      </c>
      <c r="BO819" t="s">
        <v>28637</v>
      </c>
      <c r="BP819" t="s">
        <v>28638</v>
      </c>
      <c r="BQ819" t="s">
        <v>28639</v>
      </c>
      <c r="BR819" t="s">
        <v>28640</v>
      </c>
      <c r="BS819" t="s">
        <v>17920</v>
      </c>
      <c r="BT819">
        <v>2026</v>
      </c>
      <c r="BU819">
        <v>5</v>
      </c>
      <c r="BV819">
        <v>11</v>
      </c>
      <c r="BY819" t="s">
        <v>693</v>
      </c>
      <c r="BZ819" t="s">
        <v>17943</v>
      </c>
      <c r="CA819" s="1">
        <v>46153.746527777781</v>
      </c>
      <c r="CB819" s="2">
        <v>46154</v>
      </c>
      <c r="CE819" t="s">
        <v>2810</v>
      </c>
      <c r="CY819" s="1"/>
      <c r="DQ819" t="s">
        <v>17918</v>
      </c>
      <c r="DS819" t="s">
        <v>693</v>
      </c>
      <c r="EP819" t="s">
        <v>19839</v>
      </c>
      <c r="EQ819" t="s">
        <v>255</v>
      </c>
      <c r="ER819" t="s">
        <v>17945</v>
      </c>
      <c r="ES819" t="s">
        <v>281</v>
      </c>
      <c r="ET819" t="s">
        <v>28641</v>
      </c>
      <c r="EU819" t="s">
        <v>17947</v>
      </c>
      <c r="EZ819" t="s">
        <v>270</v>
      </c>
      <c r="FB819" t="s">
        <v>281</v>
      </c>
      <c r="FD819" t="s">
        <v>17948</v>
      </c>
      <c r="FE819" t="s">
        <v>281</v>
      </c>
      <c r="FF819" s="1">
        <v>46153.758414351854</v>
      </c>
      <c r="FG819">
        <v>0.28000000000000003</v>
      </c>
      <c r="FH819">
        <v>0</v>
      </c>
      <c r="FI819">
        <v>2</v>
      </c>
      <c r="FM819" t="s">
        <v>17949</v>
      </c>
    </row>
    <row r="820" spans="1:169" x14ac:dyDescent="0.3">
      <c r="A820">
        <v>0</v>
      </c>
      <c r="B820" t="s">
        <v>17916</v>
      </c>
      <c r="C820" t="s">
        <v>17916</v>
      </c>
      <c r="E820" t="s">
        <v>17918</v>
      </c>
      <c r="F820">
        <v>46158.291666666664</v>
      </c>
      <c r="G820">
        <v>2026</v>
      </c>
      <c r="H820">
        <v>5</v>
      </c>
      <c r="I820">
        <v>16</v>
      </c>
      <c r="J820" t="s">
        <v>17963</v>
      </c>
      <c r="O820" t="s">
        <v>18000</v>
      </c>
      <c r="P820">
        <v>2026</v>
      </c>
      <c r="Q820">
        <v>5</v>
      </c>
      <c r="R820">
        <v>14</v>
      </c>
      <c r="S820" t="s">
        <v>28642</v>
      </c>
      <c r="T820" t="s">
        <v>28643</v>
      </c>
      <c r="Y820" t="s">
        <v>17916</v>
      </c>
      <c r="AB820" t="s">
        <v>251</v>
      </c>
      <c r="AC820" t="s">
        <v>17924</v>
      </c>
      <c r="AD820">
        <v>1000008229416</v>
      </c>
      <c r="AI820" t="s">
        <v>28644</v>
      </c>
      <c r="AJ820" t="s">
        <v>28645</v>
      </c>
      <c r="AK820" t="s">
        <v>693</v>
      </c>
      <c r="AN820" t="s">
        <v>28644</v>
      </c>
      <c r="AO820" t="s">
        <v>693</v>
      </c>
      <c r="AT820" t="s">
        <v>28646</v>
      </c>
      <c r="AU820" t="s">
        <v>28647</v>
      </c>
      <c r="AV820" t="s">
        <v>28648</v>
      </c>
      <c r="AW820" t="s">
        <v>230</v>
      </c>
      <c r="AX820" t="s">
        <v>230</v>
      </c>
      <c r="AY820" t="s">
        <v>380</v>
      </c>
      <c r="AZ820" t="s">
        <v>380</v>
      </c>
      <c r="BA820" t="s">
        <v>255</v>
      </c>
      <c r="BB820" s="1">
        <v>46156.543009259258</v>
      </c>
      <c r="BC820">
        <v>2026</v>
      </c>
      <c r="BD820">
        <v>5</v>
      </c>
      <c r="BE820">
        <v>14</v>
      </c>
      <c r="BF820" t="s">
        <v>18100</v>
      </c>
      <c r="BG820" t="s">
        <v>18130</v>
      </c>
      <c r="BH820" t="s">
        <v>17936</v>
      </c>
      <c r="BJ820" t="s">
        <v>28649</v>
      </c>
      <c r="BL820" t="s">
        <v>3675</v>
      </c>
      <c r="BM820" t="s">
        <v>3676</v>
      </c>
      <c r="BN820" t="s">
        <v>3677</v>
      </c>
      <c r="BO820" t="s">
        <v>28637</v>
      </c>
      <c r="BP820" t="s">
        <v>2870</v>
      </c>
      <c r="BQ820" t="s">
        <v>28650</v>
      </c>
      <c r="BR820" t="s">
        <v>28651</v>
      </c>
      <c r="BS820" t="s">
        <v>18000</v>
      </c>
      <c r="BT820">
        <v>2026</v>
      </c>
      <c r="BU820">
        <v>5</v>
      </c>
      <c r="BV820">
        <v>14</v>
      </c>
      <c r="BY820" t="s">
        <v>693</v>
      </c>
      <c r="BZ820" t="s">
        <v>17943</v>
      </c>
      <c r="CA820" s="1">
        <v>46156.542361111111</v>
      </c>
      <c r="CB820" s="2">
        <v>46157</v>
      </c>
      <c r="CE820" t="s">
        <v>2810</v>
      </c>
      <c r="CY820" s="1"/>
      <c r="DQ820" t="s">
        <v>17918</v>
      </c>
      <c r="DS820" t="s">
        <v>693</v>
      </c>
      <c r="EP820" t="s">
        <v>19839</v>
      </c>
      <c r="EQ820" t="s">
        <v>255</v>
      </c>
      <c r="ER820" t="s">
        <v>17945</v>
      </c>
      <c r="ES820" t="s">
        <v>281</v>
      </c>
      <c r="ET820" t="s">
        <v>28641</v>
      </c>
      <c r="EU820" t="s">
        <v>17962</v>
      </c>
      <c r="EZ820" t="s">
        <v>270</v>
      </c>
      <c r="FB820" t="s">
        <v>281</v>
      </c>
      <c r="FD820" t="s">
        <v>17948</v>
      </c>
      <c r="FE820" t="s">
        <v>281</v>
      </c>
      <c r="FF820" s="1">
        <v>46156.591747685183</v>
      </c>
      <c r="FG820">
        <v>1.17</v>
      </c>
      <c r="FH820">
        <v>0</v>
      </c>
      <c r="FM820" t="s">
        <v>17949</v>
      </c>
    </row>
    <row r="821" spans="1:169" x14ac:dyDescent="0.3">
      <c r="A821">
        <v>0</v>
      </c>
      <c r="B821" t="s">
        <v>17916</v>
      </c>
      <c r="C821" t="s">
        <v>17916</v>
      </c>
      <c r="E821" t="s">
        <v>17918</v>
      </c>
      <c r="F821">
        <v>46157.291666666664</v>
      </c>
      <c r="G821">
        <v>2026</v>
      </c>
      <c r="H821">
        <v>5</v>
      </c>
      <c r="I821">
        <v>15</v>
      </c>
      <c r="J821" t="s">
        <v>17963</v>
      </c>
      <c r="O821" t="s">
        <v>17964</v>
      </c>
      <c r="P821">
        <v>2026</v>
      </c>
      <c r="Q821">
        <v>5</v>
      </c>
      <c r="R821">
        <v>13</v>
      </c>
      <c r="S821" t="s">
        <v>28652</v>
      </c>
      <c r="T821" t="s">
        <v>28653</v>
      </c>
      <c r="Y821" t="s">
        <v>17916</v>
      </c>
      <c r="AB821" t="s">
        <v>251</v>
      </c>
      <c r="AC821" t="s">
        <v>18065</v>
      </c>
      <c r="AD821">
        <v>1000008226412</v>
      </c>
      <c r="AG821" t="s">
        <v>28654</v>
      </c>
      <c r="AH821" t="s">
        <v>28655</v>
      </c>
      <c r="AI821" t="s">
        <v>28656</v>
      </c>
      <c r="AJ821" t="s">
        <v>28657</v>
      </c>
      <c r="AK821" t="s">
        <v>693</v>
      </c>
      <c r="AL821" t="s">
        <v>28654</v>
      </c>
      <c r="AM821" t="s">
        <v>28658</v>
      </c>
      <c r="AN821" t="s">
        <v>28656</v>
      </c>
      <c r="AO821" t="s">
        <v>693</v>
      </c>
      <c r="AR821" t="s">
        <v>28658</v>
      </c>
      <c r="AT821" t="s">
        <v>28659</v>
      </c>
      <c r="AU821" t="s">
        <v>28660</v>
      </c>
      <c r="AV821" t="s">
        <v>28661</v>
      </c>
      <c r="AW821" t="s">
        <v>230</v>
      </c>
      <c r="AX821" t="s">
        <v>230</v>
      </c>
      <c r="AY821" t="s">
        <v>380</v>
      </c>
      <c r="AZ821" t="s">
        <v>380</v>
      </c>
      <c r="BA821" t="s">
        <v>18076</v>
      </c>
      <c r="BB821" s="1">
        <v>46155.5705787037</v>
      </c>
      <c r="BC821">
        <v>2026</v>
      </c>
      <c r="BD821">
        <v>5</v>
      </c>
      <c r="BE821">
        <v>13</v>
      </c>
      <c r="BF821" t="s">
        <v>18129</v>
      </c>
      <c r="BG821" t="s">
        <v>18130</v>
      </c>
      <c r="BH821" t="s">
        <v>17936</v>
      </c>
      <c r="BJ821" t="s">
        <v>28662</v>
      </c>
      <c r="BL821" t="s">
        <v>3675</v>
      </c>
      <c r="BM821" t="s">
        <v>3676</v>
      </c>
      <c r="BN821" t="s">
        <v>3677</v>
      </c>
      <c r="BO821" t="s">
        <v>28637</v>
      </c>
      <c r="BP821" t="s">
        <v>2877</v>
      </c>
      <c r="BQ821" t="s">
        <v>28663</v>
      </c>
      <c r="BR821" t="s">
        <v>28664</v>
      </c>
      <c r="BS821" t="s">
        <v>17964</v>
      </c>
      <c r="BT821">
        <v>2026</v>
      </c>
      <c r="BU821">
        <v>5</v>
      </c>
      <c r="BV821">
        <v>13</v>
      </c>
      <c r="BY821" t="s">
        <v>386</v>
      </c>
      <c r="BZ821" t="s">
        <v>18083</v>
      </c>
      <c r="CA821" s="1">
        <v>46155.570138888892</v>
      </c>
      <c r="CB821" s="2">
        <v>46156</v>
      </c>
      <c r="CE821" t="s">
        <v>2810</v>
      </c>
      <c r="CY821" s="1"/>
      <c r="DQ821" t="s">
        <v>17918</v>
      </c>
      <c r="DR821" t="s">
        <v>693</v>
      </c>
      <c r="DS821" t="s">
        <v>693</v>
      </c>
      <c r="DT821" t="s">
        <v>693</v>
      </c>
      <c r="DV821" t="s">
        <v>693</v>
      </c>
      <c r="EA821" t="s">
        <v>693</v>
      </c>
      <c r="EB821" t="s">
        <v>693</v>
      </c>
      <c r="EP821" t="s">
        <v>19839</v>
      </c>
      <c r="EQ821" t="s">
        <v>18084</v>
      </c>
      <c r="ES821" t="s">
        <v>281</v>
      </c>
      <c r="ET821" t="s">
        <v>28641</v>
      </c>
      <c r="EU821" t="s">
        <v>17962</v>
      </c>
      <c r="EZ821" t="s">
        <v>270</v>
      </c>
      <c r="FB821" t="s">
        <v>281</v>
      </c>
      <c r="FD821" t="s">
        <v>18133</v>
      </c>
      <c r="FE821" t="s">
        <v>281</v>
      </c>
      <c r="FF821" s="1">
        <v>46155.591793981483</v>
      </c>
      <c r="FG821">
        <v>0.51</v>
      </c>
      <c r="FH821">
        <v>0</v>
      </c>
      <c r="FI821">
        <v>1</v>
      </c>
      <c r="FM821" t="s">
        <v>17949</v>
      </c>
    </row>
    <row r="822" spans="1:169" x14ac:dyDescent="0.3">
      <c r="A822">
        <v>5</v>
      </c>
      <c r="B822" t="s">
        <v>17916</v>
      </c>
      <c r="C822" t="s">
        <v>17917</v>
      </c>
      <c r="E822" t="s">
        <v>17918</v>
      </c>
      <c r="F822">
        <v>46158.5</v>
      </c>
      <c r="G822">
        <v>2026</v>
      </c>
      <c r="H822">
        <v>5</v>
      </c>
      <c r="I822">
        <v>16</v>
      </c>
      <c r="J822" t="s">
        <v>17919</v>
      </c>
      <c r="O822" t="s">
        <v>19958</v>
      </c>
      <c r="P822">
        <v>2026</v>
      </c>
      <c r="Q822">
        <v>5</v>
      </c>
      <c r="R822">
        <v>4</v>
      </c>
      <c r="S822" t="s">
        <v>28665</v>
      </c>
      <c r="T822" t="s">
        <v>28666</v>
      </c>
      <c r="V822" t="s">
        <v>18870</v>
      </c>
      <c r="Y822" t="s">
        <v>17916</v>
      </c>
      <c r="AB822" t="s">
        <v>251</v>
      </c>
      <c r="AC822" t="s">
        <v>18065</v>
      </c>
      <c r="AD822">
        <v>1000008203547</v>
      </c>
      <c r="AG822" t="s">
        <v>28667</v>
      </c>
      <c r="AH822" t="s">
        <v>28668</v>
      </c>
      <c r="AI822" t="s">
        <v>28669</v>
      </c>
      <c r="AJ822" t="s">
        <v>28670</v>
      </c>
      <c r="AK822" t="s">
        <v>693</v>
      </c>
      <c r="AL822" t="s">
        <v>28667</v>
      </c>
      <c r="AM822" t="s">
        <v>28671</v>
      </c>
      <c r="AN822" t="s">
        <v>28669</v>
      </c>
      <c r="AO822" t="s">
        <v>693</v>
      </c>
      <c r="AP822" t="s">
        <v>28672</v>
      </c>
      <c r="AR822" t="s">
        <v>28671</v>
      </c>
      <c r="AS822" t="s">
        <v>28672</v>
      </c>
      <c r="AT822" t="s">
        <v>28673</v>
      </c>
      <c r="AU822" t="s">
        <v>28674</v>
      </c>
      <c r="AV822" t="s">
        <v>28675</v>
      </c>
      <c r="AW822" t="s">
        <v>230</v>
      </c>
      <c r="AX822" t="s">
        <v>230</v>
      </c>
      <c r="AY822" t="s">
        <v>380</v>
      </c>
      <c r="AZ822" t="s">
        <v>380</v>
      </c>
      <c r="BA822" t="s">
        <v>18076</v>
      </c>
      <c r="BB822" s="1">
        <v>46146.761967592596</v>
      </c>
      <c r="BC822">
        <v>2026</v>
      </c>
      <c r="BD822">
        <v>5</v>
      </c>
      <c r="BE822">
        <v>4</v>
      </c>
      <c r="BF822" t="s">
        <v>18129</v>
      </c>
      <c r="BG822" t="s">
        <v>18130</v>
      </c>
      <c r="BH822" t="s">
        <v>17936</v>
      </c>
      <c r="BI822" t="s">
        <v>18101</v>
      </c>
      <c r="BJ822" t="s">
        <v>28676</v>
      </c>
      <c r="BL822" t="s">
        <v>28677</v>
      </c>
      <c r="BM822" t="s">
        <v>28678</v>
      </c>
      <c r="BN822" t="s">
        <v>3677</v>
      </c>
      <c r="BO822" t="s">
        <v>28637</v>
      </c>
      <c r="BP822" t="s">
        <v>28679</v>
      </c>
      <c r="BQ822" t="s">
        <v>28680</v>
      </c>
      <c r="BR822" t="s">
        <v>28681</v>
      </c>
      <c r="BS822" t="s">
        <v>19958</v>
      </c>
      <c r="BT822">
        <v>2026</v>
      </c>
      <c r="BU822">
        <v>5</v>
      </c>
      <c r="BV822">
        <v>4</v>
      </c>
      <c r="BY822" t="s">
        <v>386</v>
      </c>
      <c r="BZ822" t="s">
        <v>18083</v>
      </c>
      <c r="CA822" s="1">
        <v>46146.761805555558</v>
      </c>
      <c r="CB822" s="2">
        <v>46147</v>
      </c>
      <c r="CC822">
        <v>12272</v>
      </c>
      <c r="CD822" t="s">
        <v>337</v>
      </c>
      <c r="CE822" t="s">
        <v>2810</v>
      </c>
      <c r="CF822" t="s">
        <v>18948</v>
      </c>
      <c r="CW822">
        <v>5174389</v>
      </c>
      <c r="CX822">
        <v>34555596</v>
      </c>
      <c r="CY822" s="1">
        <v>46148.383333333331</v>
      </c>
      <c r="CZ822">
        <v>2026</v>
      </c>
      <c r="DA822">
        <v>5</v>
      </c>
      <c r="DB822">
        <v>6</v>
      </c>
      <c r="DC822">
        <v>8</v>
      </c>
      <c r="DD822">
        <v>58</v>
      </c>
      <c r="DE822">
        <v>571</v>
      </c>
      <c r="DF822" t="s">
        <v>28667</v>
      </c>
      <c r="DG822" t="s">
        <v>28682</v>
      </c>
      <c r="DQ822" t="s">
        <v>17918</v>
      </c>
      <c r="DR822" t="s">
        <v>693</v>
      </c>
      <c r="DS822" t="s">
        <v>693</v>
      </c>
      <c r="DT822" t="s">
        <v>693</v>
      </c>
      <c r="DV822" t="s">
        <v>693</v>
      </c>
      <c r="EA822" t="s">
        <v>693</v>
      </c>
      <c r="EB822" t="s">
        <v>693</v>
      </c>
      <c r="EP822" t="s">
        <v>19839</v>
      </c>
      <c r="EQ822" t="s">
        <v>18084</v>
      </c>
      <c r="ES822" t="s">
        <v>281</v>
      </c>
      <c r="ET822" t="s">
        <v>28641</v>
      </c>
      <c r="EU822" t="s">
        <v>17947</v>
      </c>
      <c r="EV822" t="s">
        <v>28683</v>
      </c>
      <c r="EW822" t="s">
        <v>28684</v>
      </c>
      <c r="EX822" t="s">
        <v>28685</v>
      </c>
      <c r="EY822" t="s">
        <v>28686</v>
      </c>
      <c r="EZ822" t="s">
        <v>270</v>
      </c>
      <c r="FB822" t="s">
        <v>281</v>
      </c>
      <c r="FD822" t="s">
        <v>18133</v>
      </c>
      <c r="FE822" t="s">
        <v>281</v>
      </c>
      <c r="FF822" s="1">
        <v>46146.800034722219</v>
      </c>
      <c r="FG822">
        <v>0.91</v>
      </c>
      <c r="FH822">
        <v>0</v>
      </c>
      <c r="FI822">
        <v>2</v>
      </c>
      <c r="FK822" t="s">
        <v>28680</v>
      </c>
      <c r="FL822" t="s">
        <v>28687</v>
      </c>
      <c r="FM822" t="s">
        <v>17949</v>
      </c>
    </row>
    <row r="823" spans="1:169" x14ac:dyDescent="0.3">
      <c r="A823">
        <v>0</v>
      </c>
      <c r="B823" t="s">
        <v>17916</v>
      </c>
      <c r="C823" t="s">
        <v>17916</v>
      </c>
      <c r="E823" t="s">
        <v>19358</v>
      </c>
      <c r="O823" t="s">
        <v>17964</v>
      </c>
      <c r="P823">
        <v>2026</v>
      </c>
      <c r="Q823">
        <v>5</v>
      </c>
      <c r="R823">
        <v>13</v>
      </c>
      <c r="S823" t="s">
        <v>28688</v>
      </c>
      <c r="T823" t="s">
        <v>28689</v>
      </c>
      <c r="W823" t="s">
        <v>28613</v>
      </c>
      <c r="Y823" t="s">
        <v>17916</v>
      </c>
      <c r="AB823" t="s">
        <v>251</v>
      </c>
      <c r="AC823" t="s">
        <v>18065</v>
      </c>
      <c r="AD823">
        <v>1000008227084</v>
      </c>
      <c r="AG823" t="s">
        <v>28690</v>
      </c>
      <c r="AH823" t="s">
        <v>28691</v>
      </c>
      <c r="AI823" t="s">
        <v>28692</v>
      </c>
      <c r="AJ823" t="s">
        <v>28693</v>
      </c>
      <c r="AK823" t="s">
        <v>693</v>
      </c>
      <c r="AL823" t="s">
        <v>28690</v>
      </c>
      <c r="AN823" t="s">
        <v>28692</v>
      </c>
      <c r="AO823" t="s">
        <v>693</v>
      </c>
      <c r="AT823" t="s">
        <v>28694</v>
      </c>
      <c r="AU823" t="s">
        <v>28695</v>
      </c>
      <c r="AV823" t="s">
        <v>28696</v>
      </c>
      <c r="AW823" t="s">
        <v>230</v>
      </c>
      <c r="AX823" t="s">
        <v>230</v>
      </c>
      <c r="AY823" t="s">
        <v>380</v>
      </c>
      <c r="AZ823" t="s">
        <v>380</v>
      </c>
      <c r="BA823" t="s">
        <v>18076</v>
      </c>
      <c r="BB823" s="1">
        <v>46155.665381944447</v>
      </c>
      <c r="BC823">
        <v>2026</v>
      </c>
      <c r="BD823">
        <v>5</v>
      </c>
      <c r="BE823">
        <v>13</v>
      </c>
      <c r="BF823" t="s">
        <v>18129</v>
      </c>
      <c r="BG823" t="s">
        <v>18130</v>
      </c>
      <c r="BH823" t="s">
        <v>17936</v>
      </c>
      <c r="BJ823" t="s">
        <v>28697</v>
      </c>
      <c r="BL823" t="s">
        <v>3675</v>
      </c>
      <c r="BM823" t="s">
        <v>3676</v>
      </c>
      <c r="BN823" t="s">
        <v>3677</v>
      </c>
      <c r="BO823" t="s">
        <v>28637</v>
      </c>
      <c r="BP823" t="s">
        <v>28698</v>
      </c>
      <c r="BQ823" t="s">
        <v>28699</v>
      </c>
      <c r="BR823" t="s">
        <v>28700</v>
      </c>
      <c r="BS823" t="s">
        <v>17964</v>
      </c>
      <c r="BT823">
        <v>2026</v>
      </c>
      <c r="BU823">
        <v>5</v>
      </c>
      <c r="BV823">
        <v>13</v>
      </c>
      <c r="BY823" t="s">
        <v>386</v>
      </c>
      <c r="BZ823" t="s">
        <v>18083</v>
      </c>
      <c r="CA823" s="1">
        <v>46155.665277777778</v>
      </c>
      <c r="CB823" s="2">
        <v>46156</v>
      </c>
      <c r="CE823" t="s">
        <v>2810</v>
      </c>
      <c r="CY823" s="1"/>
      <c r="DQ823" t="s">
        <v>19358</v>
      </c>
      <c r="DR823" t="s">
        <v>693</v>
      </c>
      <c r="DS823" t="s">
        <v>693</v>
      </c>
      <c r="DT823" t="s">
        <v>693</v>
      </c>
      <c r="DV823" t="s">
        <v>693</v>
      </c>
      <c r="EA823" t="s">
        <v>693</v>
      </c>
      <c r="EB823" t="s">
        <v>693</v>
      </c>
      <c r="EP823" t="s">
        <v>19839</v>
      </c>
      <c r="EQ823" t="s">
        <v>18084</v>
      </c>
      <c r="ES823" t="s">
        <v>281</v>
      </c>
      <c r="ET823" t="s">
        <v>28641</v>
      </c>
      <c r="EU823" t="s">
        <v>17962</v>
      </c>
      <c r="EZ823" t="s">
        <v>270</v>
      </c>
      <c r="FB823" t="s">
        <v>279</v>
      </c>
      <c r="FC823" t="s">
        <v>19074</v>
      </c>
      <c r="FD823" t="s">
        <v>18133</v>
      </c>
      <c r="FE823" t="s">
        <v>281</v>
      </c>
      <c r="FF823" s="1">
        <v>46155.716770833336</v>
      </c>
      <c r="FG823">
        <v>1.23</v>
      </c>
      <c r="FH823">
        <v>0</v>
      </c>
      <c r="FI823">
        <v>1</v>
      </c>
      <c r="FM823" t="s">
        <v>17949</v>
      </c>
    </row>
    <row r="824" spans="1:169" x14ac:dyDescent="0.3">
      <c r="A824">
        <v>0</v>
      </c>
      <c r="B824" t="s">
        <v>17916</v>
      </c>
      <c r="C824" t="s">
        <v>17916</v>
      </c>
      <c r="E824" t="s">
        <v>19358</v>
      </c>
      <c r="O824" t="s">
        <v>17964</v>
      </c>
      <c r="P824">
        <v>2026</v>
      </c>
      <c r="Q824">
        <v>5</v>
      </c>
      <c r="R824">
        <v>13</v>
      </c>
      <c r="S824" t="s">
        <v>28701</v>
      </c>
      <c r="T824" t="s">
        <v>28702</v>
      </c>
      <c r="W824" t="s">
        <v>19371</v>
      </c>
      <c r="Y824" t="s">
        <v>17916</v>
      </c>
      <c r="AB824" t="s">
        <v>251</v>
      </c>
      <c r="AC824" t="s">
        <v>18065</v>
      </c>
      <c r="AD824">
        <v>1000008226340</v>
      </c>
      <c r="AG824" t="s">
        <v>28703</v>
      </c>
      <c r="AH824" t="s">
        <v>28704</v>
      </c>
      <c r="AI824" t="s">
        <v>28705</v>
      </c>
      <c r="AJ824" t="s">
        <v>28706</v>
      </c>
      <c r="AK824" t="s">
        <v>693</v>
      </c>
      <c r="AL824" t="s">
        <v>28703</v>
      </c>
      <c r="AM824" t="s">
        <v>28707</v>
      </c>
      <c r="AN824" t="s">
        <v>28705</v>
      </c>
      <c r="AO824" t="s">
        <v>693</v>
      </c>
      <c r="AP824" t="s">
        <v>28708</v>
      </c>
      <c r="AR824" t="s">
        <v>28707</v>
      </c>
      <c r="AS824" t="s">
        <v>28708</v>
      </c>
      <c r="AT824" t="s">
        <v>28709</v>
      </c>
      <c r="AU824" t="s">
        <v>28710</v>
      </c>
      <c r="AV824" t="s">
        <v>28711</v>
      </c>
      <c r="AW824" t="s">
        <v>230</v>
      </c>
      <c r="AX824" t="s">
        <v>230</v>
      </c>
      <c r="AY824" t="s">
        <v>2234</v>
      </c>
      <c r="AZ824" t="s">
        <v>2234</v>
      </c>
      <c r="BA824" t="s">
        <v>18076</v>
      </c>
      <c r="BB824" s="1">
        <v>46155.560312499998</v>
      </c>
      <c r="BC824">
        <v>2026</v>
      </c>
      <c r="BD824">
        <v>5</v>
      </c>
      <c r="BE824">
        <v>13</v>
      </c>
      <c r="BF824" t="s">
        <v>18288</v>
      </c>
      <c r="BG824" t="s">
        <v>17935</v>
      </c>
      <c r="BH824" t="s">
        <v>17936</v>
      </c>
      <c r="BJ824" t="s">
        <v>28712</v>
      </c>
      <c r="BL824" t="s">
        <v>3675</v>
      </c>
      <c r="BM824" t="s">
        <v>3676</v>
      </c>
      <c r="BN824" t="s">
        <v>3677</v>
      </c>
      <c r="BO824" t="s">
        <v>28637</v>
      </c>
      <c r="BP824" t="s">
        <v>28713</v>
      </c>
      <c r="BQ824" t="s">
        <v>28650</v>
      </c>
      <c r="BR824" t="s">
        <v>28714</v>
      </c>
      <c r="BS824" t="s">
        <v>17964</v>
      </c>
      <c r="BT824">
        <v>2026</v>
      </c>
      <c r="BU824">
        <v>5</v>
      </c>
      <c r="BV824">
        <v>13</v>
      </c>
      <c r="BY824" t="s">
        <v>386</v>
      </c>
      <c r="BZ824" t="s">
        <v>18083</v>
      </c>
      <c r="CA824" s="1">
        <v>46155.55972222222</v>
      </c>
      <c r="CB824" s="2">
        <v>46156</v>
      </c>
      <c r="CC824">
        <v>9501</v>
      </c>
      <c r="CD824" t="s">
        <v>337</v>
      </c>
      <c r="CE824" t="s">
        <v>2810</v>
      </c>
      <c r="CF824" t="s">
        <v>18948</v>
      </c>
      <c r="CW824">
        <v>5182886</v>
      </c>
      <c r="CX824">
        <v>34614750</v>
      </c>
      <c r="CY824" s="1">
        <v>46156.343055555553</v>
      </c>
      <c r="CZ824">
        <v>2026</v>
      </c>
      <c r="DA824">
        <v>5</v>
      </c>
      <c r="DB824">
        <v>14</v>
      </c>
      <c r="DC824">
        <v>10</v>
      </c>
      <c r="DD824">
        <v>22</v>
      </c>
      <c r="DE824">
        <v>587</v>
      </c>
      <c r="DF824" t="s">
        <v>28703</v>
      </c>
      <c r="DG824" t="s">
        <v>28715</v>
      </c>
      <c r="DQ824" t="s">
        <v>19358</v>
      </c>
      <c r="DR824" t="s">
        <v>693</v>
      </c>
      <c r="DS824" t="s">
        <v>693</v>
      </c>
      <c r="DT824" t="s">
        <v>693</v>
      </c>
      <c r="DV824" t="s">
        <v>693</v>
      </c>
      <c r="EA824" t="s">
        <v>693</v>
      </c>
      <c r="EB824" t="s">
        <v>693</v>
      </c>
      <c r="EP824" t="s">
        <v>19839</v>
      </c>
      <c r="EQ824" t="s">
        <v>18084</v>
      </c>
      <c r="ES824" t="s">
        <v>281</v>
      </c>
      <c r="ET824" t="s">
        <v>28641</v>
      </c>
      <c r="EU824" t="s">
        <v>17962</v>
      </c>
      <c r="EV824" t="s">
        <v>28716</v>
      </c>
      <c r="EW824" t="s">
        <v>28717</v>
      </c>
      <c r="EX824" t="s">
        <v>28718</v>
      </c>
      <c r="EY824" t="s">
        <v>28719</v>
      </c>
      <c r="EZ824" t="s">
        <v>270</v>
      </c>
      <c r="FB824" t="s">
        <v>279</v>
      </c>
      <c r="FC824" t="s">
        <v>19074</v>
      </c>
      <c r="FD824" t="s">
        <v>18133</v>
      </c>
      <c r="FE824" t="s">
        <v>281</v>
      </c>
      <c r="FF824" s="1">
        <v>46155.591793981483</v>
      </c>
      <c r="FG824">
        <v>0.76</v>
      </c>
      <c r="FH824">
        <v>0</v>
      </c>
      <c r="FI824">
        <v>1</v>
      </c>
      <c r="FK824" t="s">
        <v>28650</v>
      </c>
      <c r="FL824" t="s">
        <v>28720</v>
      </c>
      <c r="FM824" t="s">
        <v>17949</v>
      </c>
    </row>
    <row r="825" spans="1:169" x14ac:dyDescent="0.3">
      <c r="A825">
        <v>0</v>
      </c>
      <c r="B825" t="s">
        <v>17916</v>
      </c>
      <c r="C825" t="s">
        <v>17917</v>
      </c>
      <c r="E825" t="s">
        <v>17918</v>
      </c>
      <c r="F825">
        <v>46158.291666666664</v>
      </c>
      <c r="G825">
        <v>2026</v>
      </c>
      <c r="H825">
        <v>5</v>
      </c>
      <c r="I825">
        <v>16</v>
      </c>
      <c r="J825" t="s">
        <v>17963</v>
      </c>
      <c r="O825" t="s">
        <v>18000</v>
      </c>
      <c r="P825">
        <v>2026</v>
      </c>
      <c r="Q825">
        <v>5</v>
      </c>
      <c r="R825">
        <v>14</v>
      </c>
      <c r="S825" t="s">
        <v>28721</v>
      </c>
      <c r="T825" t="s">
        <v>28722</v>
      </c>
      <c r="Y825" t="s">
        <v>17916</v>
      </c>
      <c r="AB825" t="s">
        <v>251</v>
      </c>
      <c r="AC825" t="s">
        <v>17924</v>
      </c>
      <c r="AD825">
        <v>1000008239454</v>
      </c>
      <c r="AG825" t="s">
        <v>28723</v>
      </c>
      <c r="AI825" t="s">
        <v>28724</v>
      </c>
      <c r="AJ825" t="s">
        <v>28725</v>
      </c>
      <c r="AK825" t="s">
        <v>693</v>
      </c>
      <c r="AN825" t="s">
        <v>28724</v>
      </c>
      <c r="AO825" t="s">
        <v>693</v>
      </c>
      <c r="AT825" t="s">
        <v>28726</v>
      </c>
      <c r="AU825" t="s">
        <v>28727</v>
      </c>
      <c r="AV825" t="s">
        <v>28728</v>
      </c>
      <c r="AW825" t="s">
        <v>230</v>
      </c>
      <c r="AX825" t="s">
        <v>230</v>
      </c>
      <c r="AY825" t="s">
        <v>17933</v>
      </c>
      <c r="AZ825" t="s">
        <v>17933</v>
      </c>
      <c r="BA825" t="s">
        <v>255</v>
      </c>
      <c r="BB825" s="1">
        <v>46156.715983796297</v>
      </c>
      <c r="BC825">
        <v>2026</v>
      </c>
      <c r="BD825">
        <v>5</v>
      </c>
      <c r="BE825">
        <v>14</v>
      </c>
      <c r="BF825" t="s">
        <v>17934</v>
      </c>
      <c r="BG825" t="s">
        <v>17935</v>
      </c>
      <c r="BH825" t="s">
        <v>17936</v>
      </c>
      <c r="BJ825" t="s">
        <v>28729</v>
      </c>
      <c r="BL825" t="s">
        <v>899</v>
      </c>
      <c r="BM825" t="s">
        <v>900</v>
      </c>
      <c r="BN825" t="s">
        <v>28730</v>
      </c>
      <c r="BO825" t="s">
        <v>752</v>
      </c>
      <c r="BP825" t="s">
        <v>28731</v>
      </c>
      <c r="BQ825" t="s">
        <v>28732</v>
      </c>
      <c r="BR825" t="s">
        <v>28733</v>
      </c>
      <c r="BS825" t="s">
        <v>18000</v>
      </c>
      <c r="BT825">
        <v>2026</v>
      </c>
      <c r="BU825">
        <v>5</v>
      </c>
      <c r="BV825">
        <v>14</v>
      </c>
      <c r="BY825" t="s">
        <v>693</v>
      </c>
      <c r="BZ825" t="s">
        <v>17943</v>
      </c>
      <c r="CA825" s="1">
        <v>46156.71597222222</v>
      </c>
      <c r="CB825" s="2">
        <v>46157</v>
      </c>
      <c r="CE825" t="s">
        <v>2810</v>
      </c>
      <c r="CY825" s="1"/>
      <c r="DQ825" t="s">
        <v>17918</v>
      </c>
      <c r="DS825" t="s">
        <v>693</v>
      </c>
      <c r="EP825" t="s">
        <v>20918</v>
      </c>
      <c r="EQ825" t="s">
        <v>255</v>
      </c>
      <c r="ER825" t="s">
        <v>17945</v>
      </c>
      <c r="ES825" t="s">
        <v>281</v>
      </c>
      <c r="ET825" t="s">
        <v>28734</v>
      </c>
      <c r="EU825" t="s">
        <v>17962</v>
      </c>
      <c r="EZ825" t="s">
        <v>270</v>
      </c>
      <c r="FB825" t="s">
        <v>281</v>
      </c>
      <c r="FD825" t="s">
        <v>17948</v>
      </c>
      <c r="FE825" t="s">
        <v>281</v>
      </c>
      <c r="FF825" s="1">
        <v>46156.75849537037</v>
      </c>
      <c r="FG825">
        <v>1.02</v>
      </c>
      <c r="FH825">
        <v>0</v>
      </c>
      <c r="FM825" t="s">
        <v>17949</v>
      </c>
    </row>
    <row r="826" spans="1:169" x14ac:dyDescent="0.3">
      <c r="A826">
        <v>0</v>
      </c>
      <c r="B826" t="s">
        <v>17916</v>
      </c>
      <c r="C826" t="s">
        <v>17917</v>
      </c>
      <c r="E826" t="s">
        <v>17918</v>
      </c>
      <c r="F826">
        <v>46158.291666666664</v>
      </c>
      <c r="G826">
        <v>2026</v>
      </c>
      <c r="H826">
        <v>5</v>
      </c>
      <c r="I826">
        <v>16</v>
      </c>
      <c r="J826" t="s">
        <v>17963</v>
      </c>
      <c r="O826" t="s">
        <v>18000</v>
      </c>
      <c r="P826">
        <v>2026</v>
      </c>
      <c r="Q826">
        <v>5</v>
      </c>
      <c r="R826">
        <v>14</v>
      </c>
      <c r="S826" t="s">
        <v>28735</v>
      </c>
      <c r="T826" t="s">
        <v>28736</v>
      </c>
      <c r="Y826" t="s">
        <v>17916</v>
      </c>
      <c r="AB826" t="s">
        <v>251</v>
      </c>
      <c r="AC826" t="s">
        <v>19937</v>
      </c>
      <c r="AD826">
        <v>1000008240324</v>
      </c>
      <c r="AG826" t="s">
        <v>28737</v>
      </c>
      <c r="AH826" t="s">
        <v>28738</v>
      </c>
      <c r="AI826" t="s">
        <v>28739</v>
      </c>
      <c r="AJ826" t="s">
        <v>28740</v>
      </c>
      <c r="AK826" t="s">
        <v>693</v>
      </c>
      <c r="AN826" t="s">
        <v>28741</v>
      </c>
      <c r="AO826" t="s">
        <v>693</v>
      </c>
      <c r="AT826" t="s">
        <v>28742</v>
      </c>
      <c r="AU826" t="s">
        <v>28743</v>
      </c>
      <c r="AV826" t="s">
        <v>28744</v>
      </c>
      <c r="AW826" t="s">
        <v>230</v>
      </c>
      <c r="AX826" t="s">
        <v>230</v>
      </c>
      <c r="AY826" t="s">
        <v>17933</v>
      </c>
      <c r="AZ826" t="s">
        <v>17933</v>
      </c>
      <c r="BA826" t="s">
        <v>19945</v>
      </c>
      <c r="BB826" s="1">
        <v>46156.975694444445</v>
      </c>
      <c r="BC826">
        <v>2026</v>
      </c>
      <c r="BD826">
        <v>5</v>
      </c>
      <c r="BE826">
        <v>14</v>
      </c>
      <c r="BF826" t="s">
        <v>28745</v>
      </c>
      <c r="BG826" t="s">
        <v>17935</v>
      </c>
      <c r="BH826" t="s">
        <v>17936</v>
      </c>
      <c r="BJ826" t="s">
        <v>28746</v>
      </c>
      <c r="BL826" t="s">
        <v>899</v>
      </c>
      <c r="BM826" t="s">
        <v>900</v>
      </c>
      <c r="BN826" t="s">
        <v>28730</v>
      </c>
      <c r="BO826" t="s">
        <v>752</v>
      </c>
      <c r="BP826" t="s">
        <v>28747</v>
      </c>
      <c r="BQ826" t="s">
        <v>28748</v>
      </c>
      <c r="BR826" t="s">
        <v>28749</v>
      </c>
      <c r="BS826" t="s">
        <v>18000</v>
      </c>
      <c r="BT826">
        <v>2026</v>
      </c>
      <c r="BU826">
        <v>5</v>
      </c>
      <c r="BV826">
        <v>14</v>
      </c>
      <c r="BY826" t="s">
        <v>386</v>
      </c>
      <c r="BZ826" t="s">
        <v>18083</v>
      </c>
      <c r="CA826" s="1">
        <v>46156.975694444445</v>
      </c>
      <c r="CB826" s="2">
        <v>46157</v>
      </c>
      <c r="CE826" t="s">
        <v>2810</v>
      </c>
      <c r="CY826" s="1"/>
      <c r="DQ826" t="s">
        <v>17918</v>
      </c>
      <c r="DR826" t="s">
        <v>693</v>
      </c>
      <c r="DS826" t="s">
        <v>693</v>
      </c>
      <c r="DT826" t="s">
        <v>693</v>
      </c>
      <c r="EA826" t="s">
        <v>693</v>
      </c>
      <c r="EB826" t="s">
        <v>693</v>
      </c>
      <c r="EP826" t="s">
        <v>20918</v>
      </c>
      <c r="EQ826" t="s">
        <v>19952</v>
      </c>
      <c r="ES826" t="s">
        <v>281</v>
      </c>
      <c r="ET826" t="s">
        <v>28734</v>
      </c>
      <c r="EU826" t="s">
        <v>17962</v>
      </c>
      <c r="EZ826" t="s">
        <v>270</v>
      </c>
      <c r="FB826" t="s">
        <v>281</v>
      </c>
      <c r="FD826" t="s">
        <v>18133</v>
      </c>
      <c r="FE826" t="s">
        <v>281</v>
      </c>
      <c r="FF826" s="1">
        <v>46157.009513888886</v>
      </c>
      <c r="FG826">
        <v>0.81</v>
      </c>
      <c r="FH826">
        <v>1</v>
      </c>
      <c r="FM826" t="s">
        <v>17949</v>
      </c>
    </row>
    <row r="827" spans="1:169" x14ac:dyDescent="0.3">
      <c r="A827">
        <v>0</v>
      </c>
      <c r="B827" t="s">
        <v>17917</v>
      </c>
      <c r="C827" t="s">
        <v>17917</v>
      </c>
      <c r="D827" t="s">
        <v>28750</v>
      </c>
      <c r="E827" t="s">
        <v>17918</v>
      </c>
      <c r="F827">
        <v>46157.291666666664</v>
      </c>
      <c r="G827">
        <v>2026</v>
      </c>
      <c r="H827">
        <v>5</v>
      </c>
      <c r="I827">
        <v>15</v>
      </c>
      <c r="J827" t="s">
        <v>17963</v>
      </c>
      <c r="O827" t="s">
        <v>18917</v>
      </c>
      <c r="P827">
        <v>2026</v>
      </c>
      <c r="Q827">
        <v>5</v>
      </c>
      <c r="R827">
        <v>6</v>
      </c>
      <c r="S827" t="s">
        <v>28751</v>
      </c>
      <c r="T827" t="s">
        <v>28752</v>
      </c>
      <c r="Y827" t="s">
        <v>17916</v>
      </c>
      <c r="AB827" t="s">
        <v>251</v>
      </c>
      <c r="AC827" t="s">
        <v>17924</v>
      </c>
      <c r="AD827">
        <v>1000008208785</v>
      </c>
      <c r="AI827" t="s">
        <v>28753</v>
      </c>
      <c r="AJ827" t="s">
        <v>28754</v>
      </c>
      <c r="AK827" t="s">
        <v>693</v>
      </c>
      <c r="AM827" t="s">
        <v>28755</v>
      </c>
      <c r="AN827" t="s">
        <v>28753</v>
      </c>
      <c r="AO827" t="s">
        <v>693</v>
      </c>
      <c r="AP827" t="s">
        <v>28755</v>
      </c>
      <c r="AR827" t="s">
        <v>28755</v>
      </c>
      <c r="AS827" t="s">
        <v>28755</v>
      </c>
      <c r="AT827" t="s">
        <v>28756</v>
      </c>
      <c r="AU827" t="s">
        <v>28757</v>
      </c>
      <c r="AV827" t="s">
        <v>28758</v>
      </c>
      <c r="AW827" t="s">
        <v>230</v>
      </c>
      <c r="AX827" t="s">
        <v>230</v>
      </c>
      <c r="AY827" t="s">
        <v>380</v>
      </c>
      <c r="AZ827" t="s">
        <v>380</v>
      </c>
      <c r="BA827" t="s">
        <v>255</v>
      </c>
      <c r="BB827" s="1">
        <v>46148.625358796293</v>
      </c>
      <c r="BC827">
        <v>2026</v>
      </c>
      <c r="BD827">
        <v>5</v>
      </c>
      <c r="BE827">
        <v>6</v>
      </c>
      <c r="BF827" t="s">
        <v>18100</v>
      </c>
      <c r="BG827" t="s">
        <v>18130</v>
      </c>
      <c r="BH827" t="s">
        <v>17936</v>
      </c>
      <c r="BJ827" t="s">
        <v>28759</v>
      </c>
      <c r="BL827" t="s">
        <v>899</v>
      </c>
      <c r="BM827" t="s">
        <v>900</v>
      </c>
      <c r="BN827" t="s">
        <v>28730</v>
      </c>
      <c r="BO827" t="s">
        <v>752</v>
      </c>
      <c r="BP827" t="s">
        <v>3691</v>
      </c>
      <c r="BQ827" t="s">
        <v>28760</v>
      </c>
      <c r="BR827" t="s">
        <v>28761</v>
      </c>
      <c r="BS827" t="s">
        <v>18917</v>
      </c>
      <c r="BT827">
        <v>2026</v>
      </c>
      <c r="BU827">
        <v>5</v>
      </c>
      <c r="BV827">
        <v>6</v>
      </c>
      <c r="BY827" t="s">
        <v>693</v>
      </c>
      <c r="BZ827" t="s">
        <v>17943</v>
      </c>
      <c r="CA827" s="1">
        <v>46148.625</v>
      </c>
      <c r="CB827" s="2">
        <v>46149</v>
      </c>
      <c r="CE827" t="s">
        <v>2810</v>
      </c>
      <c r="CY827" s="1"/>
      <c r="DQ827" t="s">
        <v>17918</v>
      </c>
      <c r="DS827" t="s">
        <v>693</v>
      </c>
      <c r="EP827" t="s">
        <v>20918</v>
      </c>
      <c r="EQ827" t="s">
        <v>255</v>
      </c>
      <c r="ER827" t="s">
        <v>17945</v>
      </c>
      <c r="ES827" t="s">
        <v>281</v>
      </c>
      <c r="ET827" t="s">
        <v>28734</v>
      </c>
      <c r="EU827" t="s">
        <v>17962</v>
      </c>
      <c r="EZ827" t="s">
        <v>270</v>
      </c>
      <c r="FB827" t="s">
        <v>281</v>
      </c>
      <c r="FD827" t="s">
        <v>17948</v>
      </c>
      <c r="FE827" t="s">
        <v>281</v>
      </c>
      <c r="FF827" s="1">
        <v>46156.675173611111</v>
      </c>
      <c r="FG827">
        <v>193.2</v>
      </c>
      <c r="FH827">
        <v>8</v>
      </c>
      <c r="FI827">
        <v>3</v>
      </c>
      <c r="FM827" t="s">
        <v>17949</v>
      </c>
    </row>
    <row r="828" spans="1:169" x14ac:dyDescent="0.3">
      <c r="A828">
        <v>1</v>
      </c>
      <c r="B828" t="s">
        <v>17917</v>
      </c>
      <c r="C828" t="s">
        <v>17916</v>
      </c>
      <c r="E828" t="s">
        <v>17918</v>
      </c>
      <c r="F828">
        <v>46158.5</v>
      </c>
      <c r="G828">
        <v>2026</v>
      </c>
      <c r="H828">
        <v>5</v>
      </c>
      <c r="I828">
        <v>16</v>
      </c>
      <c r="J828" t="s">
        <v>17919</v>
      </c>
      <c r="O828" t="s">
        <v>17920</v>
      </c>
      <c r="P828">
        <v>2026</v>
      </c>
      <c r="Q828">
        <v>5</v>
      </c>
      <c r="R828">
        <v>11</v>
      </c>
      <c r="S828" t="s">
        <v>28762</v>
      </c>
      <c r="T828" t="s">
        <v>28763</v>
      </c>
      <c r="V828" t="s">
        <v>18108</v>
      </c>
      <c r="Y828" t="s">
        <v>17916</v>
      </c>
      <c r="AB828" t="s">
        <v>251</v>
      </c>
      <c r="AC828" t="s">
        <v>18065</v>
      </c>
      <c r="AD828">
        <v>1000008221234</v>
      </c>
      <c r="AF828" t="s">
        <v>21891</v>
      </c>
      <c r="AG828" t="s">
        <v>28764</v>
      </c>
      <c r="AH828" t="s">
        <v>28765</v>
      </c>
      <c r="AI828" t="s">
        <v>28766</v>
      </c>
      <c r="AJ828" t="s">
        <v>28767</v>
      </c>
      <c r="AK828" t="s">
        <v>693</v>
      </c>
      <c r="AL828" t="s">
        <v>28764</v>
      </c>
      <c r="AM828" t="s">
        <v>28768</v>
      </c>
      <c r="AN828" t="s">
        <v>28766</v>
      </c>
      <c r="AO828" t="s">
        <v>693</v>
      </c>
      <c r="AP828" t="s">
        <v>28769</v>
      </c>
      <c r="AR828" t="s">
        <v>28768</v>
      </c>
      <c r="AS828" t="s">
        <v>28769</v>
      </c>
      <c r="AT828" t="s">
        <v>28770</v>
      </c>
      <c r="AU828" t="s">
        <v>28771</v>
      </c>
      <c r="AV828" t="s">
        <v>28772</v>
      </c>
      <c r="AW828" t="s">
        <v>230</v>
      </c>
      <c r="AX828" t="s">
        <v>230</v>
      </c>
      <c r="AY828" t="s">
        <v>380</v>
      </c>
      <c r="AZ828" t="s">
        <v>380</v>
      </c>
      <c r="BA828" t="s">
        <v>18076</v>
      </c>
      <c r="BB828" s="1">
        <v>46153.704247685186</v>
      </c>
      <c r="BC828">
        <v>2026</v>
      </c>
      <c r="BD828">
        <v>5</v>
      </c>
      <c r="BE828">
        <v>11</v>
      </c>
      <c r="BF828" t="s">
        <v>18129</v>
      </c>
      <c r="BG828" t="s">
        <v>18130</v>
      </c>
      <c r="BH828" t="s">
        <v>17936</v>
      </c>
      <c r="BI828" t="s">
        <v>18101</v>
      </c>
      <c r="BJ828" t="s">
        <v>28773</v>
      </c>
      <c r="BL828" t="s">
        <v>899</v>
      </c>
      <c r="BM828" t="s">
        <v>900</v>
      </c>
      <c r="BN828" t="s">
        <v>28730</v>
      </c>
      <c r="BO828" t="s">
        <v>752</v>
      </c>
      <c r="BP828" t="s">
        <v>2220</v>
      </c>
      <c r="BQ828" t="s">
        <v>28774</v>
      </c>
      <c r="BR828" t="s">
        <v>28775</v>
      </c>
      <c r="BS828" t="s">
        <v>17920</v>
      </c>
      <c r="BT828">
        <v>2026</v>
      </c>
      <c r="BU828">
        <v>5</v>
      </c>
      <c r="BV828">
        <v>11</v>
      </c>
      <c r="BY828" t="s">
        <v>386</v>
      </c>
      <c r="BZ828" t="s">
        <v>18083</v>
      </c>
      <c r="CA828" s="1">
        <v>46153.70416666667</v>
      </c>
      <c r="CB828" s="2">
        <v>46154</v>
      </c>
      <c r="CE828" t="s">
        <v>2810</v>
      </c>
      <c r="CY828" s="1"/>
      <c r="DQ828" t="s">
        <v>17918</v>
      </c>
      <c r="DR828" t="s">
        <v>693</v>
      </c>
      <c r="DS828" t="s">
        <v>693</v>
      </c>
      <c r="DT828" t="s">
        <v>693</v>
      </c>
      <c r="DV828" t="s">
        <v>693</v>
      </c>
      <c r="EA828" t="s">
        <v>693</v>
      </c>
      <c r="EB828" t="s">
        <v>693</v>
      </c>
      <c r="EP828" t="s">
        <v>20918</v>
      </c>
      <c r="EQ828" t="s">
        <v>18084</v>
      </c>
      <c r="ES828" t="s">
        <v>281</v>
      </c>
      <c r="ET828" t="s">
        <v>28734</v>
      </c>
      <c r="EU828" t="s">
        <v>17962</v>
      </c>
      <c r="EZ828" t="s">
        <v>270</v>
      </c>
      <c r="FB828" t="s">
        <v>281</v>
      </c>
      <c r="FD828" t="s">
        <v>18133</v>
      </c>
      <c r="FE828" t="s">
        <v>281</v>
      </c>
      <c r="FF828" s="1">
        <v>46153.716782407406</v>
      </c>
      <c r="FG828">
        <v>0.3</v>
      </c>
      <c r="FH828">
        <v>0</v>
      </c>
      <c r="FI828">
        <v>4</v>
      </c>
      <c r="FM828" t="s">
        <v>17949</v>
      </c>
    </row>
    <row r="829" spans="1:169" x14ac:dyDescent="0.3">
      <c r="A829">
        <v>0</v>
      </c>
      <c r="B829" t="s">
        <v>17917</v>
      </c>
      <c r="C829" t="s">
        <v>17916</v>
      </c>
      <c r="D829" t="s">
        <v>28776</v>
      </c>
      <c r="E829" t="s">
        <v>17918</v>
      </c>
      <c r="F829">
        <v>46163.291666666664</v>
      </c>
      <c r="G829">
        <v>2026</v>
      </c>
      <c r="H829">
        <v>5</v>
      </c>
      <c r="I829">
        <v>21</v>
      </c>
      <c r="J829" t="s">
        <v>17963</v>
      </c>
      <c r="O829" t="s">
        <v>18230</v>
      </c>
      <c r="P829">
        <v>2026</v>
      </c>
      <c r="Q829">
        <v>5</v>
      </c>
      <c r="R829">
        <v>12</v>
      </c>
      <c r="S829" t="s">
        <v>28777</v>
      </c>
      <c r="T829" t="s">
        <v>28778</v>
      </c>
      <c r="W829" t="s">
        <v>2823</v>
      </c>
      <c r="Y829" t="s">
        <v>17916</v>
      </c>
      <c r="AB829" t="s">
        <v>251</v>
      </c>
      <c r="AC829" t="s">
        <v>17924</v>
      </c>
      <c r="AD829">
        <v>1000008222982</v>
      </c>
      <c r="AI829" t="s">
        <v>28779</v>
      </c>
      <c r="AJ829" t="s">
        <v>28780</v>
      </c>
      <c r="AK829" t="s">
        <v>693</v>
      </c>
      <c r="AM829" t="s">
        <v>28781</v>
      </c>
      <c r="AN829" t="s">
        <v>28779</v>
      </c>
      <c r="AO829" t="s">
        <v>693</v>
      </c>
      <c r="AP829" t="s">
        <v>28782</v>
      </c>
      <c r="AR829" t="s">
        <v>28781</v>
      </c>
      <c r="AS829" t="s">
        <v>28782</v>
      </c>
      <c r="AT829" t="s">
        <v>28783</v>
      </c>
      <c r="AU829" t="s">
        <v>28784</v>
      </c>
      <c r="AV829" t="s">
        <v>28785</v>
      </c>
      <c r="AW829" t="s">
        <v>230</v>
      </c>
      <c r="AX829" t="s">
        <v>230</v>
      </c>
      <c r="AY829" t="s">
        <v>380</v>
      </c>
      <c r="AZ829" t="s">
        <v>380</v>
      </c>
      <c r="BA829" t="s">
        <v>255</v>
      </c>
      <c r="BB829" s="1">
        <v>46154.502638888887</v>
      </c>
      <c r="BC829">
        <v>2026</v>
      </c>
      <c r="BD829">
        <v>5</v>
      </c>
      <c r="BE829">
        <v>12</v>
      </c>
      <c r="BF829" t="s">
        <v>18100</v>
      </c>
      <c r="BG829" t="s">
        <v>18130</v>
      </c>
      <c r="BH829" t="s">
        <v>17936</v>
      </c>
      <c r="BJ829" t="s">
        <v>28781</v>
      </c>
      <c r="BL829" t="s">
        <v>899</v>
      </c>
      <c r="BM829" t="s">
        <v>900</v>
      </c>
      <c r="BN829" t="s">
        <v>28730</v>
      </c>
      <c r="BO829" t="s">
        <v>752</v>
      </c>
      <c r="BP829" t="s">
        <v>3720</v>
      </c>
      <c r="BQ829" t="s">
        <v>28786</v>
      </c>
      <c r="BR829" t="s">
        <v>28787</v>
      </c>
      <c r="BS829" t="s">
        <v>18230</v>
      </c>
      <c r="BT829">
        <v>2026</v>
      </c>
      <c r="BU829">
        <v>5</v>
      </c>
      <c r="BV829">
        <v>12</v>
      </c>
      <c r="BY829" t="s">
        <v>693</v>
      </c>
      <c r="BZ829" t="s">
        <v>17943</v>
      </c>
      <c r="CA829" s="1">
        <v>46154.502083333333</v>
      </c>
      <c r="CB829" s="2">
        <v>46155</v>
      </c>
      <c r="CE829" t="s">
        <v>2810</v>
      </c>
      <c r="CY829" s="1"/>
      <c r="DQ829" t="s">
        <v>17918</v>
      </c>
      <c r="DS829" t="s">
        <v>693</v>
      </c>
      <c r="EP829" t="s">
        <v>20918</v>
      </c>
      <c r="EQ829" t="s">
        <v>255</v>
      </c>
      <c r="ER829" t="s">
        <v>17945</v>
      </c>
      <c r="ES829" t="s">
        <v>281</v>
      </c>
      <c r="ET829" t="s">
        <v>28734</v>
      </c>
      <c r="EU829" t="s">
        <v>17962</v>
      </c>
      <c r="EZ829" t="s">
        <v>270</v>
      </c>
      <c r="FB829" t="s">
        <v>281</v>
      </c>
      <c r="FD829" t="s">
        <v>17948</v>
      </c>
      <c r="FE829" t="s">
        <v>281</v>
      </c>
      <c r="FF829" s="1">
        <v>46154.550115740742</v>
      </c>
      <c r="FG829">
        <v>1.1399999999999999</v>
      </c>
      <c r="FH829">
        <v>0</v>
      </c>
      <c r="FI829">
        <v>2</v>
      </c>
      <c r="FM829" t="s">
        <v>17949</v>
      </c>
    </row>
    <row r="830" spans="1:169" x14ac:dyDescent="0.3">
      <c r="A830">
        <v>0</v>
      </c>
      <c r="B830" t="s">
        <v>17917</v>
      </c>
      <c r="C830" t="s">
        <v>17916</v>
      </c>
      <c r="E830" t="s">
        <v>17918</v>
      </c>
      <c r="F830">
        <v>46156.5</v>
      </c>
      <c r="G830">
        <v>2026</v>
      </c>
      <c r="H830">
        <v>5</v>
      </c>
      <c r="I830">
        <v>14</v>
      </c>
      <c r="O830" t="s">
        <v>18230</v>
      </c>
      <c r="P830">
        <v>2026</v>
      </c>
      <c r="Q830">
        <v>5</v>
      </c>
      <c r="R830">
        <v>12</v>
      </c>
      <c r="S830" t="s">
        <v>28788</v>
      </c>
      <c r="T830" t="s">
        <v>28789</v>
      </c>
      <c r="V830" t="s">
        <v>18354</v>
      </c>
      <c r="Y830" t="s">
        <v>17916</v>
      </c>
      <c r="AB830" t="s">
        <v>251</v>
      </c>
      <c r="AC830" t="s">
        <v>17924</v>
      </c>
      <c r="AD830">
        <v>1000008223902</v>
      </c>
      <c r="AF830" t="s">
        <v>28790</v>
      </c>
      <c r="AI830" t="s">
        <v>28791</v>
      </c>
      <c r="AJ830" t="s">
        <v>28792</v>
      </c>
      <c r="AK830" t="s">
        <v>693</v>
      </c>
      <c r="AN830" t="s">
        <v>28791</v>
      </c>
      <c r="AO830" t="s">
        <v>693</v>
      </c>
      <c r="AT830" t="s">
        <v>28793</v>
      </c>
      <c r="AU830" t="s">
        <v>28794</v>
      </c>
      <c r="AV830" t="s">
        <v>28795</v>
      </c>
      <c r="AW830" t="s">
        <v>230</v>
      </c>
      <c r="AX830" t="s">
        <v>230</v>
      </c>
      <c r="AY830" t="s">
        <v>380</v>
      </c>
      <c r="AZ830" t="s">
        <v>380</v>
      </c>
      <c r="BA830" t="s">
        <v>255</v>
      </c>
      <c r="BB830" s="1">
        <v>46154.640393518515</v>
      </c>
      <c r="BC830">
        <v>2026</v>
      </c>
      <c r="BD830">
        <v>5</v>
      </c>
      <c r="BE830">
        <v>12</v>
      </c>
      <c r="BF830" t="s">
        <v>18100</v>
      </c>
      <c r="BG830" t="s">
        <v>18130</v>
      </c>
      <c r="BH830" t="s">
        <v>17936</v>
      </c>
      <c r="BJ830" t="s">
        <v>28796</v>
      </c>
      <c r="BL830" t="s">
        <v>899</v>
      </c>
      <c r="BM830" t="s">
        <v>900</v>
      </c>
      <c r="BN830" t="s">
        <v>28730</v>
      </c>
      <c r="BO830" t="s">
        <v>752</v>
      </c>
      <c r="BP830" t="s">
        <v>28797</v>
      </c>
      <c r="BQ830" t="s">
        <v>28798</v>
      </c>
      <c r="BR830" t="s">
        <v>28799</v>
      </c>
      <c r="BS830" t="s">
        <v>18230</v>
      </c>
      <c r="BT830">
        <v>2026</v>
      </c>
      <c r="BU830">
        <v>5</v>
      </c>
      <c r="BV830">
        <v>12</v>
      </c>
      <c r="BY830" t="s">
        <v>693</v>
      </c>
      <c r="BZ830" t="s">
        <v>17943</v>
      </c>
      <c r="CA830" s="1">
        <v>46154.640277777777</v>
      </c>
      <c r="CB830" s="2">
        <v>46155</v>
      </c>
      <c r="CE830" t="s">
        <v>2810</v>
      </c>
      <c r="CY830" s="1"/>
      <c r="DQ830" t="s">
        <v>17918</v>
      </c>
      <c r="DS830" t="s">
        <v>693</v>
      </c>
      <c r="EP830" t="s">
        <v>20918</v>
      </c>
      <c r="EQ830" t="s">
        <v>255</v>
      </c>
      <c r="ER830" t="s">
        <v>17945</v>
      </c>
      <c r="ES830" t="s">
        <v>281</v>
      </c>
      <c r="ET830" t="s">
        <v>28734</v>
      </c>
      <c r="EU830" t="s">
        <v>17962</v>
      </c>
      <c r="EZ830" t="s">
        <v>270</v>
      </c>
      <c r="FB830" t="s">
        <v>281</v>
      </c>
      <c r="FD830" t="s">
        <v>17948</v>
      </c>
      <c r="FE830" t="s">
        <v>281</v>
      </c>
      <c r="FF830" s="1">
        <v>46155.425219907411</v>
      </c>
      <c r="FG830">
        <v>18.84</v>
      </c>
      <c r="FH830">
        <v>1</v>
      </c>
      <c r="FI830">
        <v>2</v>
      </c>
      <c r="FM830" t="s">
        <v>17949</v>
      </c>
    </row>
    <row r="831" spans="1:169" x14ac:dyDescent="0.3">
      <c r="A831">
        <v>0</v>
      </c>
      <c r="B831" t="s">
        <v>17916</v>
      </c>
      <c r="C831" t="s">
        <v>17916</v>
      </c>
      <c r="E831" t="s">
        <v>17918</v>
      </c>
      <c r="F831">
        <v>46161.291666666664</v>
      </c>
      <c r="G831">
        <v>2026</v>
      </c>
      <c r="H831">
        <v>5</v>
      </c>
      <c r="I831">
        <v>19</v>
      </c>
      <c r="J831" t="s">
        <v>17963</v>
      </c>
      <c r="O831" t="s">
        <v>18000</v>
      </c>
      <c r="P831">
        <v>2026</v>
      </c>
      <c r="Q831">
        <v>5</v>
      </c>
      <c r="R831">
        <v>14</v>
      </c>
      <c r="S831" t="s">
        <v>28800</v>
      </c>
      <c r="T831" t="s">
        <v>28801</v>
      </c>
      <c r="Y831" t="s">
        <v>17916</v>
      </c>
      <c r="AB831" t="s">
        <v>251</v>
      </c>
      <c r="AC831" t="s">
        <v>18065</v>
      </c>
      <c r="AD831">
        <v>1000008228706</v>
      </c>
      <c r="AG831" t="s">
        <v>28802</v>
      </c>
      <c r="AH831" t="s">
        <v>28803</v>
      </c>
      <c r="AI831" t="s">
        <v>28804</v>
      </c>
      <c r="AJ831" t="s">
        <v>28805</v>
      </c>
      <c r="AK831" t="s">
        <v>693</v>
      </c>
      <c r="AL831" t="s">
        <v>28802</v>
      </c>
      <c r="AM831" t="s">
        <v>28806</v>
      </c>
      <c r="AN831" t="s">
        <v>28804</v>
      </c>
      <c r="AO831" t="s">
        <v>693</v>
      </c>
      <c r="AP831" t="s">
        <v>28806</v>
      </c>
      <c r="AR831" t="s">
        <v>28806</v>
      </c>
      <c r="AS831" t="s">
        <v>28806</v>
      </c>
      <c r="AT831" t="s">
        <v>28807</v>
      </c>
      <c r="AU831" t="s">
        <v>28808</v>
      </c>
      <c r="AV831" t="s">
        <v>28809</v>
      </c>
      <c r="AW831" t="s">
        <v>230</v>
      </c>
      <c r="AX831" t="s">
        <v>230</v>
      </c>
      <c r="AY831" t="s">
        <v>380</v>
      </c>
      <c r="AZ831" t="s">
        <v>380</v>
      </c>
      <c r="BA831" t="s">
        <v>18076</v>
      </c>
      <c r="BB831" s="1">
        <v>46156.450891203705</v>
      </c>
      <c r="BC831">
        <v>2026</v>
      </c>
      <c r="BD831">
        <v>5</v>
      </c>
      <c r="BE831">
        <v>14</v>
      </c>
      <c r="BF831" t="s">
        <v>18129</v>
      </c>
      <c r="BG831" t="s">
        <v>18130</v>
      </c>
      <c r="BH831" t="s">
        <v>17936</v>
      </c>
      <c r="BJ831" t="s">
        <v>28806</v>
      </c>
      <c r="BL831" t="s">
        <v>899</v>
      </c>
      <c r="BM831" t="s">
        <v>900</v>
      </c>
      <c r="BN831" t="s">
        <v>28730</v>
      </c>
      <c r="BO831" t="s">
        <v>752</v>
      </c>
      <c r="BP831" t="s">
        <v>3682</v>
      </c>
      <c r="BQ831" t="s">
        <v>28810</v>
      </c>
      <c r="BR831" t="s">
        <v>28811</v>
      </c>
      <c r="BS831" t="s">
        <v>18000</v>
      </c>
      <c r="BT831">
        <v>2026</v>
      </c>
      <c r="BU831">
        <v>5</v>
      </c>
      <c r="BV831">
        <v>14</v>
      </c>
      <c r="BY831" t="s">
        <v>386</v>
      </c>
      <c r="BZ831" t="s">
        <v>18083</v>
      </c>
      <c r="CA831" s="1">
        <v>46156.450694444444</v>
      </c>
      <c r="CB831" s="2">
        <v>46156</v>
      </c>
      <c r="CE831" t="s">
        <v>2810</v>
      </c>
      <c r="CY831" s="1"/>
      <c r="DQ831" t="s">
        <v>17918</v>
      </c>
      <c r="DR831" t="s">
        <v>693</v>
      </c>
      <c r="DS831" t="s">
        <v>693</v>
      </c>
      <c r="DT831" t="s">
        <v>693</v>
      </c>
      <c r="DV831" t="s">
        <v>693</v>
      </c>
      <c r="EA831" t="s">
        <v>693</v>
      </c>
      <c r="EB831" t="s">
        <v>693</v>
      </c>
      <c r="EP831" t="s">
        <v>20918</v>
      </c>
      <c r="EQ831" t="s">
        <v>18084</v>
      </c>
      <c r="ES831" t="s">
        <v>281</v>
      </c>
      <c r="ET831" t="s">
        <v>28734</v>
      </c>
      <c r="EU831" t="s">
        <v>17962</v>
      </c>
      <c r="EZ831" t="s">
        <v>270</v>
      </c>
      <c r="FB831" t="s">
        <v>281</v>
      </c>
      <c r="FD831" t="s">
        <v>18133</v>
      </c>
      <c r="FE831" t="s">
        <v>281</v>
      </c>
      <c r="FF831" s="1">
        <v>46156.550069444442</v>
      </c>
      <c r="FG831">
        <v>2.38</v>
      </c>
      <c r="FH831">
        <v>0</v>
      </c>
      <c r="FM831" t="s">
        <v>17949</v>
      </c>
    </row>
    <row r="832" spans="1:169" x14ac:dyDescent="0.3">
      <c r="A832">
        <v>0</v>
      </c>
      <c r="B832" t="s">
        <v>17916</v>
      </c>
      <c r="C832" t="s">
        <v>17916</v>
      </c>
      <c r="E832" t="s">
        <v>17918</v>
      </c>
      <c r="F832">
        <v>46158.291666666664</v>
      </c>
      <c r="G832">
        <v>2026</v>
      </c>
      <c r="H832">
        <v>5</v>
      </c>
      <c r="I832">
        <v>16</v>
      </c>
      <c r="J832" t="s">
        <v>17963</v>
      </c>
      <c r="O832" t="s">
        <v>18000</v>
      </c>
      <c r="P832">
        <v>2026</v>
      </c>
      <c r="Q832">
        <v>5</v>
      </c>
      <c r="R832">
        <v>14</v>
      </c>
      <c r="S832" t="s">
        <v>28812</v>
      </c>
      <c r="T832" t="s">
        <v>28813</v>
      </c>
      <c r="Y832" t="s">
        <v>17916</v>
      </c>
      <c r="AB832" t="s">
        <v>251</v>
      </c>
      <c r="AC832" t="s">
        <v>17924</v>
      </c>
      <c r="AD832">
        <v>1000008228771</v>
      </c>
      <c r="AG832" t="s">
        <v>28814</v>
      </c>
      <c r="AI832" t="s">
        <v>28815</v>
      </c>
      <c r="AJ832" t="s">
        <v>28816</v>
      </c>
      <c r="AK832" t="s">
        <v>693</v>
      </c>
      <c r="AM832" t="s">
        <v>28817</v>
      </c>
      <c r="AN832" t="s">
        <v>28815</v>
      </c>
      <c r="AO832" t="s">
        <v>693</v>
      </c>
      <c r="AP832" t="s">
        <v>28817</v>
      </c>
      <c r="AR832" t="s">
        <v>28817</v>
      </c>
      <c r="AS832" t="s">
        <v>28817</v>
      </c>
      <c r="AT832" t="s">
        <v>28818</v>
      </c>
      <c r="AU832" t="s">
        <v>28819</v>
      </c>
      <c r="AV832" t="s">
        <v>28820</v>
      </c>
      <c r="AW832" t="s">
        <v>230</v>
      </c>
      <c r="AX832" t="s">
        <v>230</v>
      </c>
      <c r="AY832" t="s">
        <v>380</v>
      </c>
      <c r="AZ832" t="s">
        <v>380</v>
      </c>
      <c r="BA832" t="s">
        <v>255</v>
      </c>
      <c r="BB832" s="1">
        <v>46156.458194444444</v>
      </c>
      <c r="BC832">
        <v>2026</v>
      </c>
      <c r="BD832">
        <v>5</v>
      </c>
      <c r="BE832">
        <v>14</v>
      </c>
      <c r="BF832" t="s">
        <v>17934</v>
      </c>
      <c r="BG832" t="s">
        <v>18130</v>
      </c>
      <c r="BH832" t="s">
        <v>17936</v>
      </c>
      <c r="BJ832" t="s">
        <v>28821</v>
      </c>
      <c r="BL832" t="s">
        <v>899</v>
      </c>
      <c r="BM832" t="s">
        <v>900</v>
      </c>
      <c r="BN832" t="s">
        <v>28730</v>
      </c>
      <c r="BO832" t="s">
        <v>752</v>
      </c>
      <c r="BP832" t="s">
        <v>3727</v>
      </c>
      <c r="BQ832" t="s">
        <v>28822</v>
      </c>
      <c r="BR832" t="s">
        <v>28823</v>
      </c>
      <c r="BS832" t="s">
        <v>18000</v>
      </c>
      <c r="BT832">
        <v>2026</v>
      </c>
      <c r="BU832">
        <v>5</v>
      </c>
      <c r="BV832">
        <v>14</v>
      </c>
      <c r="BY832" t="s">
        <v>693</v>
      </c>
      <c r="BZ832" t="s">
        <v>17943</v>
      </c>
      <c r="CA832" s="1">
        <v>46156.457638888889</v>
      </c>
      <c r="CB832" s="2">
        <v>46156</v>
      </c>
      <c r="CE832" t="s">
        <v>2810</v>
      </c>
      <c r="CY832" s="1"/>
      <c r="DQ832" t="s">
        <v>17918</v>
      </c>
      <c r="DS832" t="s">
        <v>693</v>
      </c>
      <c r="EP832" t="s">
        <v>20918</v>
      </c>
      <c r="EQ832" t="s">
        <v>255</v>
      </c>
      <c r="ER832" t="s">
        <v>17945</v>
      </c>
      <c r="ES832" t="s">
        <v>281</v>
      </c>
      <c r="ET832" t="s">
        <v>28734</v>
      </c>
      <c r="EU832" t="s">
        <v>17962</v>
      </c>
      <c r="EZ832" t="s">
        <v>270</v>
      </c>
      <c r="FB832" t="s">
        <v>281</v>
      </c>
      <c r="FD832" t="s">
        <v>17948</v>
      </c>
      <c r="FE832" t="s">
        <v>281</v>
      </c>
      <c r="FF832" s="1">
        <v>46156.508449074077</v>
      </c>
      <c r="FG832">
        <v>1.21</v>
      </c>
      <c r="FH832">
        <v>0</v>
      </c>
      <c r="FM832" t="s">
        <v>17949</v>
      </c>
    </row>
    <row r="833" spans="1:169" x14ac:dyDescent="0.3">
      <c r="A833">
        <v>0</v>
      </c>
      <c r="B833" t="s">
        <v>17916</v>
      </c>
      <c r="C833" t="s">
        <v>17916</v>
      </c>
      <c r="E833" t="s">
        <v>17918</v>
      </c>
      <c r="F833">
        <v>46157.291666666664</v>
      </c>
      <c r="G833">
        <v>2026</v>
      </c>
      <c r="H833">
        <v>5</v>
      </c>
      <c r="I833">
        <v>15</v>
      </c>
      <c r="J833" t="s">
        <v>17963</v>
      </c>
      <c r="O833" t="s">
        <v>18000</v>
      </c>
      <c r="P833">
        <v>2026</v>
      </c>
      <c r="Q833">
        <v>5</v>
      </c>
      <c r="R833">
        <v>14</v>
      </c>
      <c r="S833" t="s">
        <v>28824</v>
      </c>
      <c r="T833" t="s">
        <v>28825</v>
      </c>
      <c r="Y833" t="s">
        <v>17916</v>
      </c>
      <c r="AB833" t="s">
        <v>251</v>
      </c>
      <c r="AC833" t="s">
        <v>17924</v>
      </c>
      <c r="AD833">
        <v>1000008228941</v>
      </c>
      <c r="AI833" t="s">
        <v>28826</v>
      </c>
      <c r="AJ833" t="s">
        <v>28827</v>
      </c>
      <c r="AK833" t="s">
        <v>693</v>
      </c>
      <c r="AM833" t="s">
        <v>28828</v>
      </c>
      <c r="AN833" t="s">
        <v>28826</v>
      </c>
      <c r="AO833" t="s">
        <v>693</v>
      </c>
      <c r="AP833" t="s">
        <v>28828</v>
      </c>
      <c r="AR833" t="s">
        <v>28828</v>
      </c>
      <c r="AS833" t="s">
        <v>28828</v>
      </c>
      <c r="AT833" t="s">
        <v>28829</v>
      </c>
      <c r="AU833" t="s">
        <v>28830</v>
      </c>
      <c r="AV833" t="s">
        <v>28831</v>
      </c>
      <c r="AW833" t="s">
        <v>230</v>
      </c>
      <c r="AX833" t="s">
        <v>230</v>
      </c>
      <c r="AY833" t="s">
        <v>380</v>
      </c>
      <c r="AZ833" t="s">
        <v>380</v>
      </c>
      <c r="BA833" t="s">
        <v>255</v>
      </c>
      <c r="BB833" s="1">
        <v>46156.48101851852</v>
      </c>
      <c r="BC833">
        <v>2026</v>
      </c>
      <c r="BD833">
        <v>5</v>
      </c>
      <c r="BE833">
        <v>14</v>
      </c>
      <c r="BF833" t="s">
        <v>18100</v>
      </c>
      <c r="BG833" t="s">
        <v>18130</v>
      </c>
      <c r="BH833" t="s">
        <v>17936</v>
      </c>
      <c r="BJ833" t="s">
        <v>28832</v>
      </c>
      <c r="BL833" t="s">
        <v>28833</v>
      </c>
      <c r="BM833" t="s">
        <v>28834</v>
      </c>
      <c r="BN833" t="s">
        <v>28730</v>
      </c>
      <c r="BO833" t="s">
        <v>752</v>
      </c>
      <c r="BP833" t="s">
        <v>729</v>
      </c>
      <c r="BQ833" t="s">
        <v>28835</v>
      </c>
      <c r="BR833" t="s">
        <v>28836</v>
      </c>
      <c r="BS833" t="s">
        <v>18000</v>
      </c>
      <c r="BT833">
        <v>2026</v>
      </c>
      <c r="BU833">
        <v>5</v>
      </c>
      <c r="BV833">
        <v>14</v>
      </c>
      <c r="BY833" t="s">
        <v>693</v>
      </c>
      <c r="BZ833" t="s">
        <v>17943</v>
      </c>
      <c r="CA833" s="1">
        <v>46156.480555555558</v>
      </c>
      <c r="CB833" s="2">
        <v>46156</v>
      </c>
      <c r="CE833" t="s">
        <v>2810</v>
      </c>
      <c r="CY833" s="1"/>
      <c r="DQ833" t="s">
        <v>17918</v>
      </c>
      <c r="DS833" t="s">
        <v>693</v>
      </c>
      <c r="EP833" t="s">
        <v>20918</v>
      </c>
      <c r="EQ833" t="s">
        <v>255</v>
      </c>
      <c r="ER833" t="s">
        <v>17945</v>
      </c>
      <c r="ES833" t="s">
        <v>281</v>
      </c>
      <c r="ET833" t="s">
        <v>28734</v>
      </c>
      <c r="EU833" t="s">
        <v>17962</v>
      </c>
      <c r="EZ833" t="s">
        <v>270</v>
      </c>
      <c r="FB833" t="s">
        <v>281</v>
      </c>
      <c r="FD833" t="s">
        <v>17948</v>
      </c>
      <c r="FE833" t="s">
        <v>281</v>
      </c>
      <c r="FF833" s="1">
        <v>46156.508449074077</v>
      </c>
      <c r="FG833">
        <v>0.66</v>
      </c>
      <c r="FH833">
        <v>0</v>
      </c>
      <c r="FM833" t="s">
        <v>17949</v>
      </c>
    </row>
    <row r="834" spans="1:169" x14ac:dyDescent="0.3">
      <c r="A834">
        <v>0</v>
      </c>
      <c r="B834" t="s">
        <v>17916</v>
      </c>
      <c r="C834" t="s">
        <v>17916</v>
      </c>
      <c r="E834" t="s">
        <v>17918</v>
      </c>
      <c r="F834">
        <v>46157.291666666664</v>
      </c>
      <c r="G834">
        <v>2026</v>
      </c>
      <c r="H834">
        <v>5</v>
      </c>
      <c r="I834">
        <v>15</v>
      </c>
      <c r="J834" t="s">
        <v>17963</v>
      </c>
      <c r="O834" t="s">
        <v>18000</v>
      </c>
      <c r="P834">
        <v>2026</v>
      </c>
      <c r="Q834">
        <v>5</v>
      </c>
      <c r="R834">
        <v>14</v>
      </c>
      <c r="S834" t="s">
        <v>28837</v>
      </c>
      <c r="T834" t="s">
        <v>28838</v>
      </c>
      <c r="Y834" t="s">
        <v>17917</v>
      </c>
      <c r="AB834" t="s">
        <v>251</v>
      </c>
      <c r="AC834" t="s">
        <v>17924</v>
      </c>
      <c r="AD834">
        <v>1000008229223</v>
      </c>
      <c r="AI834" t="s">
        <v>28839</v>
      </c>
      <c r="AJ834" t="s">
        <v>28840</v>
      </c>
      <c r="AK834" t="s">
        <v>249</v>
      </c>
      <c r="AM834" t="s">
        <v>28841</v>
      </c>
      <c r="AN834" t="s">
        <v>28842</v>
      </c>
      <c r="AO834" t="s">
        <v>249</v>
      </c>
      <c r="AP834" t="s">
        <v>28843</v>
      </c>
      <c r="AR834" t="s">
        <v>28841</v>
      </c>
      <c r="AS834" t="s">
        <v>28843</v>
      </c>
      <c r="AT834" t="s">
        <v>28844</v>
      </c>
      <c r="AU834" t="s">
        <v>28845</v>
      </c>
      <c r="AV834" t="s">
        <v>28846</v>
      </c>
      <c r="AW834" t="s">
        <v>1696</v>
      </c>
      <c r="AX834" t="s">
        <v>1696</v>
      </c>
      <c r="AY834" t="s">
        <v>1698</v>
      </c>
      <c r="AZ834" t="s">
        <v>1698</v>
      </c>
      <c r="BA834" t="s">
        <v>255</v>
      </c>
      <c r="BB834" s="1">
        <v>46156.511493055557</v>
      </c>
      <c r="BC834">
        <v>2026</v>
      </c>
      <c r="BD834">
        <v>5</v>
      </c>
      <c r="BE834">
        <v>14</v>
      </c>
      <c r="BF834" t="s">
        <v>20018</v>
      </c>
      <c r="BG834" t="s">
        <v>18505</v>
      </c>
      <c r="BH834" t="s">
        <v>17936</v>
      </c>
      <c r="BJ834" t="s">
        <v>28843</v>
      </c>
      <c r="BL834" t="s">
        <v>899</v>
      </c>
      <c r="BM834" t="s">
        <v>900</v>
      </c>
      <c r="BN834" t="s">
        <v>28730</v>
      </c>
      <c r="BO834" t="s">
        <v>752</v>
      </c>
      <c r="BP834" t="s">
        <v>3690</v>
      </c>
      <c r="BQ834" t="s">
        <v>28847</v>
      </c>
      <c r="BR834" t="s">
        <v>28848</v>
      </c>
      <c r="BS834" t="s">
        <v>18000</v>
      </c>
      <c r="BT834">
        <v>2026</v>
      </c>
      <c r="BU834">
        <v>5</v>
      </c>
      <c r="BV834">
        <v>14</v>
      </c>
      <c r="BY834" t="s">
        <v>693</v>
      </c>
      <c r="BZ834" t="s">
        <v>17943</v>
      </c>
      <c r="CA834" s="1">
        <v>46156.511111111111</v>
      </c>
      <c r="CB834" s="2">
        <v>46157</v>
      </c>
      <c r="CE834" t="s">
        <v>2810</v>
      </c>
      <c r="CY834" s="1"/>
      <c r="DQ834" t="s">
        <v>17918</v>
      </c>
      <c r="DS834" t="s">
        <v>693</v>
      </c>
      <c r="EP834" t="s">
        <v>20918</v>
      </c>
      <c r="EQ834" t="s">
        <v>255</v>
      </c>
      <c r="ER834" t="s">
        <v>17945</v>
      </c>
      <c r="ES834" t="s">
        <v>281</v>
      </c>
      <c r="ET834" t="s">
        <v>28734</v>
      </c>
      <c r="EU834" t="s">
        <v>17962</v>
      </c>
      <c r="EZ834" t="s">
        <v>270</v>
      </c>
      <c r="FB834" t="s">
        <v>281</v>
      </c>
      <c r="FD834" t="s">
        <v>17948</v>
      </c>
      <c r="FE834" t="s">
        <v>281</v>
      </c>
      <c r="FF834" s="1">
        <v>46156.591747685183</v>
      </c>
      <c r="FG834">
        <v>1.93</v>
      </c>
      <c r="FH834">
        <v>0</v>
      </c>
      <c r="FM834" t="s">
        <v>17949</v>
      </c>
    </row>
    <row r="835" spans="1:169" x14ac:dyDescent="0.3">
      <c r="A835">
        <v>0</v>
      </c>
      <c r="B835" t="s">
        <v>17916</v>
      </c>
      <c r="C835" t="s">
        <v>17916</v>
      </c>
      <c r="E835" t="s">
        <v>17918</v>
      </c>
      <c r="F835">
        <v>46157.291666666664</v>
      </c>
      <c r="G835">
        <v>2026</v>
      </c>
      <c r="H835">
        <v>5</v>
      </c>
      <c r="I835">
        <v>15</v>
      </c>
      <c r="J835" t="s">
        <v>17963</v>
      </c>
      <c r="O835" t="s">
        <v>18000</v>
      </c>
      <c r="P835">
        <v>2026</v>
      </c>
      <c r="Q835">
        <v>5</v>
      </c>
      <c r="R835">
        <v>14</v>
      </c>
      <c r="S835" t="s">
        <v>28849</v>
      </c>
      <c r="T835" t="s">
        <v>28850</v>
      </c>
      <c r="V835" t="s">
        <v>18354</v>
      </c>
      <c r="Y835" t="s">
        <v>17916</v>
      </c>
      <c r="AB835" t="s">
        <v>251</v>
      </c>
      <c r="AC835" t="s">
        <v>17924</v>
      </c>
      <c r="AD835">
        <v>1000008228764</v>
      </c>
      <c r="AF835" t="s">
        <v>18355</v>
      </c>
      <c r="AI835" t="s">
        <v>28851</v>
      </c>
      <c r="AJ835" t="s">
        <v>28852</v>
      </c>
      <c r="AK835" t="s">
        <v>693</v>
      </c>
      <c r="AM835" t="s">
        <v>28853</v>
      </c>
      <c r="AN835" t="s">
        <v>28851</v>
      </c>
      <c r="AO835" t="s">
        <v>693</v>
      </c>
      <c r="AP835" t="s">
        <v>28853</v>
      </c>
      <c r="AR835" t="s">
        <v>28853</v>
      </c>
      <c r="AS835" t="s">
        <v>28853</v>
      </c>
      <c r="AT835" t="s">
        <v>28854</v>
      </c>
      <c r="AU835" t="s">
        <v>28855</v>
      </c>
      <c r="AV835" t="s">
        <v>28856</v>
      </c>
      <c r="AW835" t="s">
        <v>230</v>
      </c>
      <c r="AX835" t="s">
        <v>230</v>
      </c>
      <c r="AY835" t="s">
        <v>380</v>
      </c>
      <c r="AZ835" t="s">
        <v>380</v>
      </c>
      <c r="BA835" t="s">
        <v>255</v>
      </c>
      <c r="BB835" s="1">
        <v>46156.456620370373</v>
      </c>
      <c r="BC835">
        <v>2026</v>
      </c>
      <c r="BD835">
        <v>5</v>
      </c>
      <c r="BE835">
        <v>14</v>
      </c>
      <c r="BF835" t="s">
        <v>18100</v>
      </c>
      <c r="BG835" t="s">
        <v>18130</v>
      </c>
      <c r="BH835" t="s">
        <v>17936</v>
      </c>
      <c r="BJ835" t="s">
        <v>28853</v>
      </c>
      <c r="BL835" t="s">
        <v>899</v>
      </c>
      <c r="BM835" t="s">
        <v>900</v>
      </c>
      <c r="BN835" t="s">
        <v>28730</v>
      </c>
      <c r="BO835" t="s">
        <v>752</v>
      </c>
      <c r="BP835" t="s">
        <v>28857</v>
      </c>
      <c r="BQ835" t="s">
        <v>28847</v>
      </c>
      <c r="BR835" t="s">
        <v>28858</v>
      </c>
      <c r="BS835" t="s">
        <v>18000</v>
      </c>
      <c r="BT835">
        <v>2026</v>
      </c>
      <c r="BU835">
        <v>5</v>
      </c>
      <c r="BV835">
        <v>14</v>
      </c>
      <c r="BY835" t="s">
        <v>693</v>
      </c>
      <c r="BZ835" t="s">
        <v>17943</v>
      </c>
      <c r="CA835" s="1">
        <v>46156.456250000003</v>
      </c>
      <c r="CB835" s="2">
        <v>46156</v>
      </c>
      <c r="CE835" t="s">
        <v>2810</v>
      </c>
      <c r="CY835" s="1"/>
      <c r="DQ835" t="s">
        <v>17918</v>
      </c>
      <c r="DS835" t="s">
        <v>693</v>
      </c>
      <c r="EP835" t="s">
        <v>20918</v>
      </c>
      <c r="EQ835" t="s">
        <v>255</v>
      </c>
      <c r="ER835" t="s">
        <v>17945</v>
      </c>
      <c r="ES835" t="s">
        <v>281</v>
      </c>
      <c r="ET835" t="s">
        <v>28734</v>
      </c>
      <c r="EU835" t="s">
        <v>17962</v>
      </c>
      <c r="EZ835" t="s">
        <v>270</v>
      </c>
      <c r="FB835" t="s">
        <v>281</v>
      </c>
      <c r="FD835" t="s">
        <v>17948</v>
      </c>
      <c r="FE835" t="s">
        <v>281</v>
      </c>
      <c r="FF835" s="1">
        <v>46156.508449074077</v>
      </c>
      <c r="FG835">
        <v>1.24</v>
      </c>
      <c r="FH835">
        <v>0</v>
      </c>
      <c r="FM835" t="s">
        <v>17949</v>
      </c>
    </row>
    <row r="836" spans="1:169" x14ac:dyDescent="0.3">
      <c r="A836">
        <v>0</v>
      </c>
      <c r="B836" t="s">
        <v>17916</v>
      </c>
      <c r="C836" t="s">
        <v>17916</v>
      </c>
      <c r="E836" t="s">
        <v>17918</v>
      </c>
      <c r="F836">
        <v>46157.5</v>
      </c>
      <c r="G836">
        <v>2026</v>
      </c>
      <c r="H836">
        <v>5</v>
      </c>
      <c r="I836">
        <v>15</v>
      </c>
      <c r="O836" t="s">
        <v>18000</v>
      </c>
      <c r="P836">
        <v>2026</v>
      </c>
      <c r="Q836">
        <v>5</v>
      </c>
      <c r="R836">
        <v>14</v>
      </c>
      <c r="S836" t="s">
        <v>28859</v>
      </c>
      <c r="T836" t="s">
        <v>28860</v>
      </c>
      <c r="Y836" t="s">
        <v>17916</v>
      </c>
      <c r="AB836" t="s">
        <v>251</v>
      </c>
      <c r="AC836" t="s">
        <v>17924</v>
      </c>
      <c r="AD836">
        <v>1000008228977</v>
      </c>
      <c r="AG836" t="s">
        <v>28861</v>
      </c>
      <c r="AI836" t="s">
        <v>28862</v>
      </c>
      <c r="AJ836" t="s">
        <v>28863</v>
      </c>
      <c r="AK836" t="s">
        <v>693</v>
      </c>
      <c r="AM836" t="s">
        <v>28864</v>
      </c>
      <c r="AN836" t="s">
        <v>28862</v>
      </c>
      <c r="AO836" t="s">
        <v>693</v>
      </c>
      <c r="AP836" t="s">
        <v>28864</v>
      </c>
      <c r="AR836" t="s">
        <v>28864</v>
      </c>
      <c r="AS836" t="s">
        <v>28864</v>
      </c>
      <c r="AT836" t="s">
        <v>28865</v>
      </c>
      <c r="AU836" t="s">
        <v>28866</v>
      </c>
      <c r="AV836" t="s">
        <v>28867</v>
      </c>
      <c r="AW836" t="s">
        <v>230</v>
      </c>
      <c r="AX836" t="s">
        <v>230</v>
      </c>
      <c r="AY836" t="s">
        <v>380</v>
      </c>
      <c r="AZ836" t="s">
        <v>380</v>
      </c>
      <c r="BA836" t="s">
        <v>255</v>
      </c>
      <c r="BB836" s="1">
        <v>46156.48296296296</v>
      </c>
      <c r="BC836">
        <v>2026</v>
      </c>
      <c r="BD836">
        <v>5</v>
      </c>
      <c r="BE836">
        <v>14</v>
      </c>
      <c r="BF836" t="s">
        <v>17934</v>
      </c>
      <c r="BG836" t="s">
        <v>18130</v>
      </c>
      <c r="BH836" t="s">
        <v>17936</v>
      </c>
      <c r="BJ836" t="s">
        <v>28864</v>
      </c>
      <c r="BL836" t="s">
        <v>899</v>
      </c>
      <c r="BM836" t="s">
        <v>900</v>
      </c>
      <c r="BN836" t="s">
        <v>28730</v>
      </c>
      <c r="BO836" t="s">
        <v>752</v>
      </c>
      <c r="BP836" t="s">
        <v>28868</v>
      </c>
      <c r="BQ836" t="s">
        <v>28869</v>
      </c>
      <c r="BR836" t="s">
        <v>28870</v>
      </c>
      <c r="BS836" t="s">
        <v>18000</v>
      </c>
      <c r="BT836">
        <v>2026</v>
      </c>
      <c r="BU836">
        <v>5</v>
      </c>
      <c r="BV836">
        <v>14</v>
      </c>
      <c r="BY836" t="s">
        <v>693</v>
      </c>
      <c r="BZ836" t="s">
        <v>17943</v>
      </c>
      <c r="CA836" s="1">
        <v>46156.482638888891</v>
      </c>
      <c r="CB836" s="2">
        <v>46156</v>
      </c>
      <c r="CE836" t="s">
        <v>2810</v>
      </c>
      <c r="CY836" s="1"/>
      <c r="DQ836" t="s">
        <v>17918</v>
      </c>
      <c r="DS836" t="s">
        <v>693</v>
      </c>
      <c r="EP836" t="s">
        <v>20918</v>
      </c>
      <c r="EQ836" t="s">
        <v>255</v>
      </c>
      <c r="ER836" t="s">
        <v>17945</v>
      </c>
      <c r="ES836" t="s">
        <v>281</v>
      </c>
      <c r="ET836" t="s">
        <v>28734</v>
      </c>
      <c r="EU836" t="s">
        <v>17962</v>
      </c>
      <c r="EZ836" t="s">
        <v>270</v>
      </c>
      <c r="FB836" t="s">
        <v>281</v>
      </c>
      <c r="FD836" t="s">
        <v>17948</v>
      </c>
      <c r="FE836" t="s">
        <v>281</v>
      </c>
      <c r="FF836" s="1">
        <v>46156.508449074077</v>
      </c>
      <c r="FG836">
        <v>0.61</v>
      </c>
      <c r="FH836">
        <v>0</v>
      </c>
      <c r="FM836" t="s">
        <v>17949</v>
      </c>
    </row>
    <row r="837" spans="1:169" x14ac:dyDescent="0.3">
      <c r="A837">
        <v>0</v>
      </c>
      <c r="B837" t="s">
        <v>17916</v>
      </c>
      <c r="C837" t="s">
        <v>17916</v>
      </c>
      <c r="E837" t="s">
        <v>17918</v>
      </c>
      <c r="F837">
        <v>46160.291666666664</v>
      </c>
      <c r="G837">
        <v>2026</v>
      </c>
      <c r="H837">
        <v>5</v>
      </c>
      <c r="I837">
        <v>18</v>
      </c>
      <c r="J837" t="s">
        <v>17963</v>
      </c>
      <c r="O837" t="s">
        <v>18000</v>
      </c>
      <c r="P837">
        <v>2026</v>
      </c>
      <c r="Q837">
        <v>5</v>
      </c>
      <c r="R837">
        <v>14</v>
      </c>
      <c r="S837" t="s">
        <v>28871</v>
      </c>
      <c r="T837" t="s">
        <v>28872</v>
      </c>
      <c r="Y837" t="s">
        <v>17916</v>
      </c>
      <c r="AB837" t="s">
        <v>251</v>
      </c>
      <c r="AC837" t="s">
        <v>18065</v>
      </c>
      <c r="AD837">
        <v>1000008229528</v>
      </c>
      <c r="AG837" t="s">
        <v>28873</v>
      </c>
      <c r="AH837" t="s">
        <v>28874</v>
      </c>
      <c r="AI837" t="s">
        <v>28875</v>
      </c>
      <c r="AJ837" t="s">
        <v>28876</v>
      </c>
      <c r="AK837" t="s">
        <v>693</v>
      </c>
      <c r="AL837" t="s">
        <v>28873</v>
      </c>
      <c r="AM837" t="s">
        <v>28877</v>
      </c>
      <c r="AN837" t="s">
        <v>28875</v>
      </c>
      <c r="AO837" t="s">
        <v>693</v>
      </c>
      <c r="AR837" t="s">
        <v>28877</v>
      </c>
      <c r="AT837" t="s">
        <v>28878</v>
      </c>
      <c r="AU837" t="s">
        <v>28879</v>
      </c>
      <c r="AV837" t="s">
        <v>28880</v>
      </c>
      <c r="AW837" t="s">
        <v>230</v>
      </c>
      <c r="AX837" t="s">
        <v>230</v>
      </c>
      <c r="AY837" t="s">
        <v>380</v>
      </c>
      <c r="AZ837" t="s">
        <v>380</v>
      </c>
      <c r="BA837" t="s">
        <v>18076</v>
      </c>
      <c r="BB837" s="1">
        <v>46156.561956018515</v>
      </c>
      <c r="BC837">
        <v>2026</v>
      </c>
      <c r="BD837">
        <v>5</v>
      </c>
      <c r="BE837">
        <v>14</v>
      </c>
      <c r="BF837" t="s">
        <v>18129</v>
      </c>
      <c r="BG837" t="s">
        <v>18130</v>
      </c>
      <c r="BH837" t="s">
        <v>17936</v>
      </c>
      <c r="BJ837" t="s">
        <v>28877</v>
      </c>
      <c r="BL837" t="s">
        <v>899</v>
      </c>
      <c r="BM837" t="s">
        <v>900</v>
      </c>
      <c r="BN837" t="s">
        <v>28730</v>
      </c>
      <c r="BO837" t="s">
        <v>752</v>
      </c>
      <c r="BP837" t="s">
        <v>3300</v>
      </c>
      <c r="BQ837" t="s">
        <v>28881</v>
      </c>
      <c r="BR837" t="s">
        <v>28882</v>
      </c>
      <c r="BS837" t="s">
        <v>18000</v>
      </c>
      <c r="BT837">
        <v>2026</v>
      </c>
      <c r="BU837">
        <v>5</v>
      </c>
      <c r="BV837">
        <v>14</v>
      </c>
      <c r="BY837" t="s">
        <v>386</v>
      </c>
      <c r="BZ837" t="s">
        <v>18083</v>
      </c>
      <c r="CA837" s="1">
        <v>46156.561805555553</v>
      </c>
      <c r="CB837" s="2">
        <v>46157</v>
      </c>
      <c r="CE837" t="s">
        <v>2810</v>
      </c>
      <c r="CY837" s="1"/>
      <c r="DQ837" t="s">
        <v>17918</v>
      </c>
      <c r="DR837" t="s">
        <v>693</v>
      </c>
      <c r="DS837" t="s">
        <v>693</v>
      </c>
      <c r="DT837" t="s">
        <v>693</v>
      </c>
      <c r="DV837" t="s">
        <v>693</v>
      </c>
      <c r="EA837" t="s">
        <v>693</v>
      </c>
      <c r="EB837" t="s">
        <v>693</v>
      </c>
      <c r="EP837" t="s">
        <v>20918</v>
      </c>
      <c r="EQ837" t="s">
        <v>18084</v>
      </c>
      <c r="ES837" t="s">
        <v>281</v>
      </c>
      <c r="ET837" t="s">
        <v>28734</v>
      </c>
      <c r="EU837" t="s">
        <v>17962</v>
      </c>
      <c r="EZ837" t="s">
        <v>270</v>
      </c>
      <c r="FB837" t="s">
        <v>281</v>
      </c>
      <c r="FD837" t="s">
        <v>18133</v>
      </c>
      <c r="FE837" t="s">
        <v>281</v>
      </c>
      <c r="FF837" s="1">
        <v>46156.591747685183</v>
      </c>
      <c r="FG837">
        <v>0.72</v>
      </c>
      <c r="FH837">
        <v>0</v>
      </c>
      <c r="FM837" t="s">
        <v>17949</v>
      </c>
    </row>
    <row r="838" spans="1:169" x14ac:dyDescent="0.3">
      <c r="A838">
        <v>0</v>
      </c>
      <c r="B838" t="s">
        <v>17916</v>
      </c>
      <c r="C838" t="s">
        <v>17916</v>
      </c>
      <c r="E838" t="s">
        <v>17918</v>
      </c>
      <c r="F838">
        <v>46161.291666666664</v>
      </c>
      <c r="G838">
        <v>2026</v>
      </c>
      <c r="H838">
        <v>5</v>
      </c>
      <c r="I838">
        <v>19</v>
      </c>
      <c r="J838" t="s">
        <v>17963</v>
      </c>
      <c r="O838" t="s">
        <v>18000</v>
      </c>
      <c r="P838">
        <v>2026</v>
      </c>
      <c r="Q838">
        <v>5</v>
      </c>
      <c r="R838">
        <v>14</v>
      </c>
      <c r="S838" t="s">
        <v>28883</v>
      </c>
      <c r="T838" t="s">
        <v>28884</v>
      </c>
      <c r="Y838" t="s">
        <v>17916</v>
      </c>
      <c r="AB838" t="s">
        <v>251</v>
      </c>
      <c r="AC838" t="s">
        <v>17924</v>
      </c>
      <c r="AD838">
        <v>1000008229562</v>
      </c>
      <c r="AI838" t="s">
        <v>28885</v>
      </c>
      <c r="AJ838" t="s">
        <v>28886</v>
      </c>
      <c r="AK838" t="s">
        <v>693</v>
      </c>
      <c r="AM838" t="s">
        <v>28887</v>
      </c>
      <c r="AN838" t="s">
        <v>28885</v>
      </c>
      <c r="AO838" t="s">
        <v>693</v>
      </c>
      <c r="AP838" t="s">
        <v>28887</v>
      </c>
      <c r="AR838" t="s">
        <v>28887</v>
      </c>
      <c r="AS838" t="s">
        <v>28887</v>
      </c>
      <c r="AT838" t="s">
        <v>28888</v>
      </c>
      <c r="AU838" t="s">
        <v>28889</v>
      </c>
      <c r="AV838" t="s">
        <v>28890</v>
      </c>
      <c r="AW838" t="s">
        <v>230</v>
      </c>
      <c r="AX838" t="s">
        <v>230</v>
      </c>
      <c r="AY838" t="s">
        <v>380</v>
      </c>
      <c r="AZ838" t="s">
        <v>380</v>
      </c>
      <c r="BA838" t="s">
        <v>255</v>
      </c>
      <c r="BB838" s="1">
        <v>46156.565497685187</v>
      </c>
      <c r="BC838">
        <v>2026</v>
      </c>
      <c r="BD838">
        <v>5</v>
      </c>
      <c r="BE838">
        <v>14</v>
      </c>
      <c r="BF838" t="s">
        <v>17934</v>
      </c>
      <c r="BG838" t="s">
        <v>18130</v>
      </c>
      <c r="BH838" t="s">
        <v>17936</v>
      </c>
      <c r="BJ838" t="s">
        <v>28891</v>
      </c>
      <c r="BL838" t="s">
        <v>899</v>
      </c>
      <c r="BM838" t="s">
        <v>900</v>
      </c>
      <c r="BN838" t="s">
        <v>28730</v>
      </c>
      <c r="BO838" t="s">
        <v>752</v>
      </c>
      <c r="BP838" t="s">
        <v>3724</v>
      </c>
      <c r="BQ838" t="s">
        <v>28892</v>
      </c>
      <c r="BR838" t="s">
        <v>28893</v>
      </c>
      <c r="BS838" t="s">
        <v>18000</v>
      </c>
      <c r="BT838">
        <v>2026</v>
      </c>
      <c r="BU838">
        <v>5</v>
      </c>
      <c r="BV838">
        <v>14</v>
      </c>
      <c r="BY838" t="s">
        <v>693</v>
      </c>
      <c r="BZ838" t="s">
        <v>17943</v>
      </c>
      <c r="CA838" s="1">
        <v>46156.56527777778</v>
      </c>
      <c r="CB838" s="2">
        <v>46157</v>
      </c>
      <c r="CE838" t="s">
        <v>2810</v>
      </c>
      <c r="CY838" s="1"/>
      <c r="DQ838" t="s">
        <v>17918</v>
      </c>
      <c r="DS838" t="s">
        <v>693</v>
      </c>
      <c r="EP838" t="s">
        <v>20918</v>
      </c>
      <c r="EQ838" t="s">
        <v>255</v>
      </c>
      <c r="ER838" t="s">
        <v>17945</v>
      </c>
      <c r="ES838" t="s">
        <v>281</v>
      </c>
      <c r="ET838" t="s">
        <v>28734</v>
      </c>
      <c r="EU838" t="s">
        <v>17962</v>
      </c>
      <c r="EZ838" t="s">
        <v>270</v>
      </c>
      <c r="FB838" t="s">
        <v>281</v>
      </c>
      <c r="FD838" t="s">
        <v>17948</v>
      </c>
      <c r="FE838" t="s">
        <v>281</v>
      </c>
      <c r="FF838" s="1">
        <v>46156.591747685183</v>
      </c>
      <c r="FG838">
        <v>0.63</v>
      </c>
      <c r="FH838">
        <v>0</v>
      </c>
      <c r="FM838" t="s">
        <v>17949</v>
      </c>
    </row>
    <row r="839" spans="1:169" x14ac:dyDescent="0.3">
      <c r="A839">
        <v>0</v>
      </c>
      <c r="B839" t="s">
        <v>17916</v>
      </c>
      <c r="C839" t="s">
        <v>17916</v>
      </c>
      <c r="E839" t="s">
        <v>17918</v>
      </c>
      <c r="F839">
        <v>46158.291666666664</v>
      </c>
      <c r="G839">
        <v>2026</v>
      </c>
      <c r="H839">
        <v>5</v>
      </c>
      <c r="I839">
        <v>16</v>
      </c>
      <c r="J839" t="s">
        <v>17963</v>
      </c>
      <c r="O839" t="s">
        <v>18000</v>
      </c>
      <c r="P839">
        <v>2026</v>
      </c>
      <c r="Q839">
        <v>5</v>
      </c>
      <c r="R839">
        <v>14</v>
      </c>
      <c r="S839" t="s">
        <v>28894</v>
      </c>
      <c r="T839" t="s">
        <v>28895</v>
      </c>
      <c r="Y839" t="s">
        <v>17916</v>
      </c>
      <c r="AB839" t="s">
        <v>251</v>
      </c>
      <c r="AC839" t="s">
        <v>18065</v>
      </c>
      <c r="AD839">
        <v>1000008228997</v>
      </c>
      <c r="AG839" t="s">
        <v>28896</v>
      </c>
      <c r="AH839" t="s">
        <v>28897</v>
      </c>
      <c r="AI839" t="s">
        <v>28898</v>
      </c>
      <c r="AJ839" t="s">
        <v>28899</v>
      </c>
      <c r="AK839" t="s">
        <v>693</v>
      </c>
      <c r="AL839" t="s">
        <v>28896</v>
      </c>
      <c r="AM839" t="s">
        <v>28900</v>
      </c>
      <c r="AN839" t="s">
        <v>28898</v>
      </c>
      <c r="AO839" t="s">
        <v>693</v>
      </c>
      <c r="AP839" t="s">
        <v>28900</v>
      </c>
      <c r="AR839" t="s">
        <v>28900</v>
      </c>
      <c r="AS839" t="s">
        <v>28900</v>
      </c>
      <c r="AT839" t="s">
        <v>28901</v>
      </c>
      <c r="AU839" t="s">
        <v>28866</v>
      </c>
      <c r="AV839" t="s">
        <v>28867</v>
      </c>
      <c r="AW839" t="s">
        <v>230</v>
      </c>
      <c r="AX839" t="s">
        <v>230</v>
      </c>
      <c r="AY839" t="s">
        <v>380</v>
      </c>
      <c r="AZ839" t="s">
        <v>380</v>
      </c>
      <c r="BA839" t="s">
        <v>18076</v>
      </c>
      <c r="BB839" s="1">
        <v>46156.490949074076</v>
      </c>
      <c r="BC839">
        <v>2026</v>
      </c>
      <c r="BD839">
        <v>5</v>
      </c>
      <c r="BE839">
        <v>14</v>
      </c>
      <c r="BF839" t="s">
        <v>18129</v>
      </c>
      <c r="BG839" t="s">
        <v>18130</v>
      </c>
      <c r="BH839" t="s">
        <v>17936</v>
      </c>
      <c r="BJ839" t="s">
        <v>28900</v>
      </c>
      <c r="BL839" t="s">
        <v>899</v>
      </c>
      <c r="BM839" t="s">
        <v>900</v>
      </c>
      <c r="BN839" t="s">
        <v>28730</v>
      </c>
      <c r="BO839" t="s">
        <v>752</v>
      </c>
      <c r="BP839" t="s">
        <v>28868</v>
      </c>
      <c r="BQ839" t="s">
        <v>28869</v>
      </c>
      <c r="BR839" t="s">
        <v>28902</v>
      </c>
      <c r="BS839" t="s">
        <v>18000</v>
      </c>
      <c r="BT839">
        <v>2026</v>
      </c>
      <c r="BU839">
        <v>5</v>
      </c>
      <c r="BV839">
        <v>14</v>
      </c>
      <c r="BY839" t="s">
        <v>386</v>
      </c>
      <c r="BZ839" t="s">
        <v>18083</v>
      </c>
      <c r="CA839" s="1">
        <v>46156.490277777775</v>
      </c>
      <c r="CB839" s="2">
        <v>46156</v>
      </c>
      <c r="CE839" t="s">
        <v>2810</v>
      </c>
      <c r="CY839" s="1"/>
      <c r="DQ839" t="s">
        <v>17918</v>
      </c>
      <c r="DR839" t="s">
        <v>693</v>
      </c>
      <c r="DS839" t="s">
        <v>693</v>
      </c>
      <c r="DT839" t="s">
        <v>693</v>
      </c>
      <c r="DV839" t="s">
        <v>693</v>
      </c>
      <c r="EA839" t="s">
        <v>693</v>
      </c>
      <c r="EB839" t="s">
        <v>693</v>
      </c>
      <c r="EP839" t="s">
        <v>20918</v>
      </c>
      <c r="EQ839" t="s">
        <v>18084</v>
      </c>
      <c r="ES839" t="s">
        <v>281</v>
      </c>
      <c r="ET839" t="s">
        <v>28734</v>
      </c>
      <c r="EU839" t="s">
        <v>17962</v>
      </c>
      <c r="EZ839" t="s">
        <v>270</v>
      </c>
      <c r="FB839" t="s">
        <v>281</v>
      </c>
      <c r="FD839" t="s">
        <v>18133</v>
      </c>
      <c r="FE839" t="s">
        <v>281</v>
      </c>
      <c r="FF839" s="1">
        <v>46156.508449074077</v>
      </c>
      <c r="FG839">
        <v>0.42</v>
      </c>
      <c r="FH839">
        <v>0</v>
      </c>
      <c r="FM839" t="s">
        <v>17949</v>
      </c>
    </row>
    <row r="840" spans="1:169" x14ac:dyDescent="0.3">
      <c r="A840">
        <v>0</v>
      </c>
      <c r="B840" t="s">
        <v>17916</v>
      </c>
      <c r="C840" t="s">
        <v>17916</v>
      </c>
      <c r="E840" t="s">
        <v>17918</v>
      </c>
      <c r="F840">
        <v>46158.291666666664</v>
      </c>
      <c r="G840">
        <v>2026</v>
      </c>
      <c r="H840">
        <v>5</v>
      </c>
      <c r="I840">
        <v>16</v>
      </c>
      <c r="J840" t="s">
        <v>17963</v>
      </c>
      <c r="O840" t="s">
        <v>18000</v>
      </c>
      <c r="P840">
        <v>2026</v>
      </c>
      <c r="Q840">
        <v>5</v>
      </c>
      <c r="R840">
        <v>14</v>
      </c>
      <c r="S840" t="s">
        <v>28903</v>
      </c>
      <c r="T840" t="s">
        <v>28904</v>
      </c>
      <c r="Y840" t="s">
        <v>17916</v>
      </c>
      <c r="AB840" t="s">
        <v>251</v>
      </c>
      <c r="AC840" t="s">
        <v>17924</v>
      </c>
      <c r="AD840">
        <v>1000008238977</v>
      </c>
      <c r="AI840" t="s">
        <v>28905</v>
      </c>
      <c r="AJ840" t="s">
        <v>28906</v>
      </c>
      <c r="AK840" t="s">
        <v>693</v>
      </c>
      <c r="AM840" t="s">
        <v>28907</v>
      </c>
      <c r="AN840" t="s">
        <v>28905</v>
      </c>
      <c r="AO840" t="s">
        <v>693</v>
      </c>
      <c r="AP840" t="s">
        <v>28908</v>
      </c>
      <c r="AR840" t="s">
        <v>28907</v>
      </c>
      <c r="AS840" t="s">
        <v>28908</v>
      </c>
      <c r="AT840" t="s">
        <v>28909</v>
      </c>
      <c r="AU840" t="s">
        <v>28910</v>
      </c>
      <c r="AV840" t="s">
        <v>28911</v>
      </c>
      <c r="AW840" t="s">
        <v>230</v>
      </c>
      <c r="AX840" t="s">
        <v>230</v>
      </c>
      <c r="AY840" t="s">
        <v>380</v>
      </c>
      <c r="AZ840" t="s">
        <v>380</v>
      </c>
      <c r="BA840" t="s">
        <v>255</v>
      </c>
      <c r="BB840" s="1">
        <v>46156.691620370373</v>
      </c>
      <c r="BC840">
        <v>2026</v>
      </c>
      <c r="BD840">
        <v>5</v>
      </c>
      <c r="BE840">
        <v>14</v>
      </c>
      <c r="BF840" t="s">
        <v>18010</v>
      </c>
      <c r="BG840" t="s">
        <v>18130</v>
      </c>
      <c r="BH840" t="s">
        <v>17936</v>
      </c>
      <c r="BJ840" t="s">
        <v>28907</v>
      </c>
      <c r="BL840" t="s">
        <v>899</v>
      </c>
      <c r="BM840" t="s">
        <v>900</v>
      </c>
      <c r="BN840" t="s">
        <v>28730</v>
      </c>
      <c r="BO840" t="s">
        <v>752</v>
      </c>
      <c r="BP840" t="s">
        <v>3688</v>
      </c>
      <c r="BQ840" t="s">
        <v>28912</v>
      </c>
      <c r="BR840" t="s">
        <v>28913</v>
      </c>
      <c r="BS840" t="s">
        <v>18000</v>
      </c>
      <c r="BT840">
        <v>2026</v>
      </c>
      <c r="BU840">
        <v>5</v>
      </c>
      <c r="BV840">
        <v>14</v>
      </c>
      <c r="BY840" t="s">
        <v>693</v>
      </c>
      <c r="BZ840" t="s">
        <v>17943</v>
      </c>
      <c r="CA840" s="1">
        <v>46156.690972222219</v>
      </c>
      <c r="CB840" s="2">
        <v>46157</v>
      </c>
      <c r="CE840" t="s">
        <v>2810</v>
      </c>
      <c r="CY840" s="1"/>
      <c r="DQ840" t="s">
        <v>17918</v>
      </c>
      <c r="DS840" t="s">
        <v>693</v>
      </c>
      <c r="EP840" t="s">
        <v>20918</v>
      </c>
      <c r="EQ840" t="s">
        <v>255</v>
      </c>
      <c r="ER840" t="s">
        <v>17945</v>
      </c>
      <c r="ES840" t="s">
        <v>281</v>
      </c>
      <c r="ET840" t="s">
        <v>28734</v>
      </c>
      <c r="EU840" t="s">
        <v>17962</v>
      </c>
      <c r="EZ840" t="s">
        <v>270</v>
      </c>
      <c r="FB840" t="s">
        <v>281</v>
      </c>
      <c r="FD840" t="s">
        <v>17948</v>
      </c>
      <c r="FE840" t="s">
        <v>281</v>
      </c>
      <c r="FF840" s="1">
        <v>46156.716874999998</v>
      </c>
      <c r="FG840">
        <v>0.61</v>
      </c>
      <c r="FH840">
        <v>0</v>
      </c>
      <c r="FM840" t="s">
        <v>17949</v>
      </c>
    </row>
    <row r="841" spans="1:169" x14ac:dyDescent="0.3">
      <c r="A841">
        <v>0</v>
      </c>
      <c r="B841" t="s">
        <v>17916</v>
      </c>
      <c r="C841" t="s">
        <v>17916</v>
      </c>
      <c r="E841" t="s">
        <v>17918</v>
      </c>
      <c r="F841">
        <v>46158.5</v>
      </c>
      <c r="G841">
        <v>2026</v>
      </c>
      <c r="H841">
        <v>5</v>
      </c>
      <c r="I841">
        <v>16</v>
      </c>
      <c r="J841" t="s">
        <v>17919</v>
      </c>
      <c r="O841" t="s">
        <v>18000</v>
      </c>
      <c r="P841">
        <v>2026</v>
      </c>
      <c r="Q841">
        <v>5</v>
      </c>
      <c r="R841">
        <v>14</v>
      </c>
      <c r="S841" t="s">
        <v>28914</v>
      </c>
      <c r="T841" t="s">
        <v>28915</v>
      </c>
      <c r="Y841" t="s">
        <v>17916</v>
      </c>
      <c r="AB841" t="s">
        <v>251</v>
      </c>
      <c r="AC841" t="s">
        <v>17924</v>
      </c>
      <c r="AD841">
        <v>1000008239047</v>
      </c>
      <c r="AI841" t="s">
        <v>28916</v>
      </c>
      <c r="AJ841" t="s">
        <v>28917</v>
      </c>
      <c r="AK841" t="s">
        <v>693</v>
      </c>
      <c r="AM841" t="s">
        <v>28918</v>
      </c>
      <c r="AN841" t="s">
        <v>28916</v>
      </c>
      <c r="AO841" t="s">
        <v>693</v>
      </c>
      <c r="AR841" t="s">
        <v>28918</v>
      </c>
      <c r="AT841" t="s">
        <v>28919</v>
      </c>
      <c r="AU841" t="s">
        <v>28920</v>
      </c>
      <c r="AV841" t="s">
        <v>28921</v>
      </c>
      <c r="AW841" t="s">
        <v>230</v>
      </c>
      <c r="AX841" t="s">
        <v>230</v>
      </c>
      <c r="AY841" t="s">
        <v>380</v>
      </c>
      <c r="AZ841" t="s">
        <v>380</v>
      </c>
      <c r="BA841" t="s">
        <v>255</v>
      </c>
      <c r="BB841" s="1">
        <v>46156.693611111114</v>
      </c>
      <c r="BC841">
        <v>2026</v>
      </c>
      <c r="BD841">
        <v>5</v>
      </c>
      <c r="BE841">
        <v>14</v>
      </c>
      <c r="BF841" t="s">
        <v>17934</v>
      </c>
      <c r="BG841" t="s">
        <v>18130</v>
      </c>
      <c r="BH841" t="s">
        <v>17936</v>
      </c>
      <c r="BJ841" t="s">
        <v>28918</v>
      </c>
      <c r="BL841" t="s">
        <v>899</v>
      </c>
      <c r="BM841" t="s">
        <v>900</v>
      </c>
      <c r="BN841" t="s">
        <v>28730</v>
      </c>
      <c r="BO841" t="s">
        <v>752</v>
      </c>
      <c r="BP841" t="s">
        <v>3691</v>
      </c>
      <c r="BQ841" t="s">
        <v>28760</v>
      </c>
      <c r="BR841" t="s">
        <v>28922</v>
      </c>
      <c r="BS841" t="s">
        <v>18000</v>
      </c>
      <c r="BT841">
        <v>2026</v>
      </c>
      <c r="BU841">
        <v>5</v>
      </c>
      <c r="BV841">
        <v>14</v>
      </c>
      <c r="BY841" t="s">
        <v>693</v>
      </c>
      <c r="BZ841" t="s">
        <v>17943</v>
      </c>
      <c r="CA841" s="1">
        <v>46156.693055555559</v>
      </c>
      <c r="CB841" s="2">
        <v>46157</v>
      </c>
      <c r="CE841" t="s">
        <v>2810</v>
      </c>
      <c r="CY841" s="1"/>
      <c r="DQ841" t="s">
        <v>17918</v>
      </c>
      <c r="DS841" t="s">
        <v>693</v>
      </c>
      <c r="EP841" t="s">
        <v>20918</v>
      </c>
      <c r="EQ841" t="s">
        <v>255</v>
      </c>
      <c r="ER841" t="s">
        <v>17945</v>
      </c>
      <c r="ES841" t="s">
        <v>281</v>
      </c>
      <c r="ET841" t="s">
        <v>28734</v>
      </c>
      <c r="EU841" t="s">
        <v>17962</v>
      </c>
      <c r="EZ841" t="s">
        <v>270</v>
      </c>
      <c r="FB841" t="s">
        <v>281</v>
      </c>
      <c r="FD841" t="s">
        <v>17948</v>
      </c>
      <c r="FE841" t="s">
        <v>281</v>
      </c>
      <c r="FF841" s="1">
        <v>46156.716874999998</v>
      </c>
      <c r="FG841">
        <v>0.56000000000000005</v>
      </c>
      <c r="FH841">
        <v>0</v>
      </c>
      <c r="FM841" t="s">
        <v>17949</v>
      </c>
    </row>
    <row r="842" spans="1:169" x14ac:dyDescent="0.3">
      <c r="A842">
        <v>0</v>
      </c>
      <c r="B842" t="s">
        <v>17916</v>
      </c>
      <c r="C842" t="s">
        <v>17916</v>
      </c>
      <c r="E842" t="s">
        <v>17918</v>
      </c>
      <c r="F842">
        <v>46158.291666666664</v>
      </c>
      <c r="G842">
        <v>2026</v>
      </c>
      <c r="H842">
        <v>5</v>
      </c>
      <c r="I842">
        <v>16</v>
      </c>
      <c r="J842" t="s">
        <v>17963</v>
      </c>
      <c r="O842" t="s">
        <v>18000</v>
      </c>
      <c r="P842">
        <v>2026</v>
      </c>
      <c r="Q842">
        <v>5</v>
      </c>
      <c r="R842">
        <v>14</v>
      </c>
      <c r="S842" t="s">
        <v>28923</v>
      </c>
      <c r="T842" t="s">
        <v>28924</v>
      </c>
      <c r="Y842" t="s">
        <v>17916</v>
      </c>
      <c r="AB842" t="s">
        <v>251</v>
      </c>
      <c r="AC842" t="s">
        <v>17924</v>
      </c>
      <c r="AD842">
        <v>1000008239371</v>
      </c>
      <c r="AI842" t="s">
        <v>28925</v>
      </c>
      <c r="AJ842" t="s">
        <v>28926</v>
      </c>
      <c r="AK842" t="s">
        <v>693</v>
      </c>
      <c r="AM842" t="s">
        <v>28927</v>
      </c>
      <c r="AN842" t="s">
        <v>28925</v>
      </c>
      <c r="AO842" t="s">
        <v>693</v>
      </c>
      <c r="AP842" t="s">
        <v>28928</v>
      </c>
      <c r="AR842" t="s">
        <v>28927</v>
      </c>
      <c r="AS842" t="s">
        <v>28928</v>
      </c>
      <c r="AT842" t="s">
        <v>28929</v>
      </c>
      <c r="AU842" t="s">
        <v>28930</v>
      </c>
      <c r="AV842" t="s">
        <v>28931</v>
      </c>
      <c r="AW842" t="s">
        <v>230</v>
      </c>
      <c r="AX842" t="s">
        <v>230</v>
      </c>
      <c r="AY842" t="s">
        <v>1879</v>
      </c>
      <c r="AZ842" t="s">
        <v>1879</v>
      </c>
      <c r="BA842" t="s">
        <v>255</v>
      </c>
      <c r="BB842" s="1">
        <v>46156.709236111114</v>
      </c>
      <c r="BC842">
        <v>2026</v>
      </c>
      <c r="BD842">
        <v>5</v>
      </c>
      <c r="BE842">
        <v>14</v>
      </c>
      <c r="BF842" t="s">
        <v>18100</v>
      </c>
      <c r="BG842" t="s">
        <v>17935</v>
      </c>
      <c r="BH842" t="s">
        <v>17936</v>
      </c>
      <c r="BJ842" t="s">
        <v>28932</v>
      </c>
      <c r="BL842" t="s">
        <v>1034</v>
      </c>
      <c r="BM842" t="s">
        <v>1031</v>
      </c>
      <c r="BN842" t="s">
        <v>28730</v>
      </c>
      <c r="BO842" t="s">
        <v>752</v>
      </c>
      <c r="BP842" t="s">
        <v>2883</v>
      </c>
      <c r="BQ842" t="s">
        <v>28933</v>
      </c>
      <c r="BR842" t="s">
        <v>28934</v>
      </c>
      <c r="BS842" t="s">
        <v>18000</v>
      </c>
      <c r="BT842">
        <v>2026</v>
      </c>
      <c r="BU842">
        <v>5</v>
      </c>
      <c r="BV842">
        <v>14</v>
      </c>
      <c r="BY842" t="s">
        <v>693</v>
      </c>
      <c r="BZ842" t="s">
        <v>17943</v>
      </c>
      <c r="CA842" s="1">
        <v>46156.709027777775</v>
      </c>
      <c r="CB842" s="2">
        <v>46157</v>
      </c>
      <c r="CE842" t="s">
        <v>2810</v>
      </c>
      <c r="CY842" s="1"/>
      <c r="DQ842" t="s">
        <v>17918</v>
      </c>
      <c r="DS842" t="s">
        <v>693</v>
      </c>
      <c r="EP842" t="s">
        <v>20918</v>
      </c>
      <c r="EQ842" t="s">
        <v>255</v>
      </c>
      <c r="ER842" t="s">
        <v>17945</v>
      </c>
      <c r="ES842" t="s">
        <v>281</v>
      </c>
      <c r="ET842" t="s">
        <v>28734</v>
      </c>
      <c r="EU842" t="s">
        <v>17962</v>
      </c>
      <c r="EZ842" t="s">
        <v>270</v>
      </c>
      <c r="FB842" t="s">
        <v>281</v>
      </c>
      <c r="FD842" t="s">
        <v>17948</v>
      </c>
      <c r="FE842" t="s">
        <v>281</v>
      </c>
      <c r="FF842" s="1">
        <v>46156.75849537037</v>
      </c>
      <c r="FG842">
        <v>1.18</v>
      </c>
      <c r="FH842">
        <v>0</v>
      </c>
      <c r="FM842" t="s">
        <v>17949</v>
      </c>
    </row>
    <row r="843" spans="1:169" x14ac:dyDescent="0.3">
      <c r="A843">
        <v>0</v>
      </c>
      <c r="B843" t="s">
        <v>17916</v>
      </c>
      <c r="C843" t="s">
        <v>17916</v>
      </c>
      <c r="E843" t="s">
        <v>17918</v>
      </c>
      <c r="F843">
        <v>46159.291666666664</v>
      </c>
      <c r="G843">
        <v>2026</v>
      </c>
      <c r="H843">
        <v>5</v>
      </c>
      <c r="I843">
        <v>17</v>
      </c>
      <c r="J843" t="s">
        <v>17963</v>
      </c>
      <c r="O843" t="s">
        <v>18000</v>
      </c>
      <c r="P843">
        <v>2026</v>
      </c>
      <c r="Q843">
        <v>5</v>
      </c>
      <c r="R843">
        <v>14</v>
      </c>
      <c r="S843" t="s">
        <v>28935</v>
      </c>
      <c r="T843" t="s">
        <v>28936</v>
      </c>
      <c r="Y843" t="s">
        <v>17916</v>
      </c>
      <c r="AB843" t="s">
        <v>251</v>
      </c>
      <c r="AC843" t="s">
        <v>17924</v>
      </c>
      <c r="AD843">
        <v>1000008239144</v>
      </c>
      <c r="AG843" t="s">
        <v>28937</v>
      </c>
      <c r="AI843" t="s">
        <v>28938</v>
      </c>
      <c r="AJ843" t="s">
        <v>28939</v>
      </c>
      <c r="AK843" t="s">
        <v>693</v>
      </c>
      <c r="AN843" t="s">
        <v>28938</v>
      </c>
      <c r="AO843" t="s">
        <v>693</v>
      </c>
      <c r="AT843" t="s">
        <v>28940</v>
      </c>
      <c r="AU843" t="s">
        <v>28941</v>
      </c>
      <c r="AV843" t="s">
        <v>28942</v>
      </c>
      <c r="AW843" t="s">
        <v>230</v>
      </c>
      <c r="AX843" t="s">
        <v>230</v>
      </c>
      <c r="AY843" t="s">
        <v>380</v>
      </c>
      <c r="AZ843" t="s">
        <v>380</v>
      </c>
      <c r="BA843" t="s">
        <v>255</v>
      </c>
      <c r="BB843" s="1">
        <v>46156.697928240741</v>
      </c>
      <c r="BC843">
        <v>2026</v>
      </c>
      <c r="BD843">
        <v>5</v>
      </c>
      <c r="BE843">
        <v>14</v>
      </c>
      <c r="BF843" t="s">
        <v>17934</v>
      </c>
      <c r="BG843" t="s">
        <v>18130</v>
      </c>
      <c r="BH843" t="s">
        <v>17936</v>
      </c>
      <c r="BJ843" t="s">
        <v>28943</v>
      </c>
      <c r="BL843" t="s">
        <v>899</v>
      </c>
      <c r="BM843" t="s">
        <v>900</v>
      </c>
      <c r="BN843" t="s">
        <v>28730</v>
      </c>
      <c r="BO843" t="s">
        <v>752</v>
      </c>
      <c r="BP843" t="s">
        <v>3734</v>
      </c>
      <c r="BQ843" t="s">
        <v>28944</v>
      </c>
      <c r="BR843" t="s">
        <v>28945</v>
      </c>
      <c r="BS843" t="s">
        <v>18000</v>
      </c>
      <c r="BT843">
        <v>2026</v>
      </c>
      <c r="BU843">
        <v>5</v>
      </c>
      <c r="BV843">
        <v>14</v>
      </c>
      <c r="BY843" t="s">
        <v>693</v>
      </c>
      <c r="BZ843" t="s">
        <v>17943</v>
      </c>
      <c r="CA843" s="1">
        <v>46156.697916666664</v>
      </c>
      <c r="CB843" s="2">
        <v>46157</v>
      </c>
      <c r="CE843" t="s">
        <v>2810</v>
      </c>
      <c r="CY843" s="1"/>
      <c r="DQ843" t="s">
        <v>17918</v>
      </c>
      <c r="DS843" t="s">
        <v>693</v>
      </c>
      <c r="EP843" t="s">
        <v>20918</v>
      </c>
      <c r="EQ843" t="s">
        <v>255</v>
      </c>
      <c r="ER843" t="s">
        <v>17945</v>
      </c>
      <c r="ES843" t="s">
        <v>281</v>
      </c>
      <c r="ET843" t="s">
        <v>28734</v>
      </c>
      <c r="EU843" t="s">
        <v>17962</v>
      </c>
      <c r="EZ843" t="s">
        <v>270</v>
      </c>
      <c r="FB843" t="s">
        <v>281</v>
      </c>
      <c r="FD843" t="s">
        <v>17948</v>
      </c>
      <c r="FE843" t="s">
        <v>281</v>
      </c>
      <c r="FF843" s="1">
        <v>46156.716874999998</v>
      </c>
      <c r="FG843">
        <v>0.45</v>
      </c>
      <c r="FH843">
        <v>0</v>
      </c>
      <c r="FM843" t="s">
        <v>17949</v>
      </c>
    </row>
    <row r="844" spans="1:169" x14ac:dyDescent="0.3">
      <c r="A844">
        <v>0</v>
      </c>
      <c r="B844" t="s">
        <v>17916</v>
      </c>
      <c r="C844" t="s">
        <v>17916</v>
      </c>
      <c r="E844" t="s">
        <v>17918</v>
      </c>
      <c r="F844">
        <v>46158.291666666664</v>
      </c>
      <c r="G844">
        <v>2026</v>
      </c>
      <c r="H844">
        <v>5</v>
      </c>
      <c r="I844">
        <v>16</v>
      </c>
      <c r="J844" t="s">
        <v>17963</v>
      </c>
      <c r="O844" t="s">
        <v>18000</v>
      </c>
      <c r="P844">
        <v>2026</v>
      </c>
      <c r="Q844">
        <v>5</v>
      </c>
      <c r="R844">
        <v>14</v>
      </c>
      <c r="S844" t="s">
        <v>28946</v>
      </c>
      <c r="T844" t="s">
        <v>28947</v>
      </c>
      <c r="Y844" t="s">
        <v>17916</v>
      </c>
      <c r="AB844" t="s">
        <v>251</v>
      </c>
      <c r="AC844" t="s">
        <v>18065</v>
      </c>
      <c r="AD844">
        <v>1000008240169</v>
      </c>
      <c r="AG844" t="s">
        <v>28948</v>
      </c>
      <c r="AH844" t="s">
        <v>28949</v>
      </c>
      <c r="AI844" t="s">
        <v>28950</v>
      </c>
      <c r="AJ844" t="s">
        <v>28951</v>
      </c>
      <c r="AK844" t="s">
        <v>693</v>
      </c>
      <c r="AL844" t="s">
        <v>28948</v>
      </c>
      <c r="AM844" t="s">
        <v>19243</v>
      </c>
      <c r="AN844" t="s">
        <v>28950</v>
      </c>
      <c r="AO844" t="s">
        <v>693</v>
      </c>
      <c r="AP844" t="s">
        <v>696</v>
      </c>
      <c r="AR844" t="s">
        <v>19243</v>
      </c>
      <c r="AS844" t="s">
        <v>696</v>
      </c>
      <c r="AT844" t="s">
        <v>28952</v>
      </c>
      <c r="AU844" t="s">
        <v>28953</v>
      </c>
      <c r="AV844" t="s">
        <v>28954</v>
      </c>
      <c r="AW844" t="s">
        <v>230</v>
      </c>
      <c r="AX844" t="s">
        <v>230</v>
      </c>
      <c r="AY844" t="s">
        <v>380</v>
      </c>
      <c r="AZ844" t="s">
        <v>380</v>
      </c>
      <c r="BA844" t="s">
        <v>18076</v>
      </c>
      <c r="BB844" s="1">
        <v>46156.785300925927</v>
      </c>
      <c r="BC844">
        <v>2026</v>
      </c>
      <c r="BD844">
        <v>5</v>
      </c>
      <c r="BE844">
        <v>14</v>
      </c>
      <c r="BF844" t="s">
        <v>18129</v>
      </c>
      <c r="BG844" t="s">
        <v>18130</v>
      </c>
      <c r="BH844" t="s">
        <v>17936</v>
      </c>
      <c r="BJ844" t="s">
        <v>28955</v>
      </c>
      <c r="BL844" t="s">
        <v>899</v>
      </c>
      <c r="BM844" t="s">
        <v>900</v>
      </c>
      <c r="BN844" t="s">
        <v>28730</v>
      </c>
      <c r="BO844" t="s">
        <v>752</v>
      </c>
      <c r="BP844" t="s">
        <v>1896</v>
      </c>
      <c r="BQ844" t="s">
        <v>28956</v>
      </c>
      <c r="BR844" t="s">
        <v>28957</v>
      </c>
      <c r="BS844" t="s">
        <v>18000</v>
      </c>
      <c r="BT844">
        <v>2026</v>
      </c>
      <c r="BU844">
        <v>5</v>
      </c>
      <c r="BV844">
        <v>14</v>
      </c>
      <c r="BY844" t="s">
        <v>386</v>
      </c>
      <c r="BZ844" t="s">
        <v>18083</v>
      </c>
      <c r="CA844" s="1">
        <v>46156.784722222219</v>
      </c>
      <c r="CB844" s="2">
        <v>46157</v>
      </c>
      <c r="CE844" t="s">
        <v>2810</v>
      </c>
      <c r="CY844" s="1"/>
      <c r="DQ844" t="s">
        <v>17918</v>
      </c>
      <c r="DR844" t="s">
        <v>693</v>
      </c>
      <c r="DS844" t="s">
        <v>693</v>
      </c>
      <c r="DT844" t="s">
        <v>693</v>
      </c>
      <c r="DV844" t="s">
        <v>693</v>
      </c>
      <c r="EA844" t="s">
        <v>693</v>
      </c>
      <c r="EB844" t="s">
        <v>693</v>
      </c>
      <c r="EP844" t="s">
        <v>20918</v>
      </c>
      <c r="EQ844" t="s">
        <v>18084</v>
      </c>
      <c r="ES844" t="s">
        <v>281</v>
      </c>
      <c r="ET844" t="s">
        <v>28734</v>
      </c>
      <c r="EU844" t="s">
        <v>17962</v>
      </c>
      <c r="EZ844" t="s">
        <v>270</v>
      </c>
      <c r="FB844" t="s">
        <v>281</v>
      </c>
      <c r="FD844" t="s">
        <v>18133</v>
      </c>
      <c r="FE844" t="s">
        <v>281</v>
      </c>
      <c r="FF844" s="1">
        <v>46156.800243055557</v>
      </c>
      <c r="FG844">
        <v>0.36</v>
      </c>
      <c r="FH844">
        <v>0</v>
      </c>
      <c r="FM844" t="s">
        <v>17949</v>
      </c>
    </row>
    <row r="845" spans="1:169" x14ac:dyDescent="0.3">
      <c r="A845">
        <v>0</v>
      </c>
      <c r="B845" t="s">
        <v>17916</v>
      </c>
      <c r="C845" t="s">
        <v>17916</v>
      </c>
      <c r="E845" t="s">
        <v>17918</v>
      </c>
      <c r="F845">
        <v>46161.5</v>
      </c>
      <c r="G845">
        <v>2026</v>
      </c>
      <c r="H845">
        <v>5</v>
      </c>
      <c r="I845">
        <v>19</v>
      </c>
      <c r="O845" t="s">
        <v>18000</v>
      </c>
      <c r="P845">
        <v>2026</v>
      </c>
      <c r="Q845">
        <v>5</v>
      </c>
      <c r="R845">
        <v>14</v>
      </c>
      <c r="S845" t="s">
        <v>28958</v>
      </c>
      <c r="T845" t="s">
        <v>28959</v>
      </c>
      <c r="Y845" t="s">
        <v>17916</v>
      </c>
      <c r="AB845" t="s">
        <v>251</v>
      </c>
      <c r="AC845" t="s">
        <v>17924</v>
      </c>
      <c r="AD845">
        <v>1000008229177</v>
      </c>
      <c r="AI845" t="s">
        <v>28960</v>
      </c>
      <c r="AJ845" t="s">
        <v>28961</v>
      </c>
      <c r="AK845" t="s">
        <v>693</v>
      </c>
      <c r="AN845" t="s">
        <v>28960</v>
      </c>
      <c r="AO845" t="s">
        <v>693</v>
      </c>
      <c r="AT845" t="s">
        <v>28962</v>
      </c>
      <c r="AU845" t="s">
        <v>28963</v>
      </c>
      <c r="AV845" t="s">
        <v>28964</v>
      </c>
      <c r="AW845" t="s">
        <v>230</v>
      </c>
      <c r="AX845" t="s">
        <v>230</v>
      </c>
      <c r="AY845" t="s">
        <v>380</v>
      </c>
      <c r="AZ845" t="s">
        <v>380</v>
      </c>
      <c r="BA845" t="s">
        <v>255</v>
      </c>
      <c r="BB845" s="1">
        <v>46156.507349537038</v>
      </c>
      <c r="BC845">
        <v>2026</v>
      </c>
      <c r="BD845">
        <v>5</v>
      </c>
      <c r="BE845">
        <v>14</v>
      </c>
      <c r="BF845" t="s">
        <v>18100</v>
      </c>
      <c r="BG845" t="s">
        <v>18130</v>
      </c>
      <c r="BH845" t="s">
        <v>17936</v>
      </c>
      <c r="BJ845" t="s">
        <v>28965</v>
      </c>
      <c r="BL845" t="s">
        <v>899</v>
      </c>
      <c r="BM845" t="s">
        <v>900</v>
      </c>
      <c r="BN845" t="s">
        <v>28730</v>
      </c>
      <c r="BO845" t="s">
        <v>752</v>
      </c>
      <c r="BP845" t="s">
        <v>3751</v>
      </c>
      <c r="BQ845" t="s">
        <v>28760</v>
      </c>
      <c r="BR845" t="s">
        <v>28966</v>
      </c>
      <c r="BS845" t="s">
        <v>18000</v>
      </c>
      <c r="BT845">
        <v>2026</v>
      </c>
      <c r="BU845">
        <v>5</v>
      </c>
      <c r="BV845">
        <v>14</v>
      </c>
      <c r="BY845" t="s">
        <v>693</v>
      </c>
      <c r="BZ845" t="s">
        <v>17943</v>
      </c>
      <c r="CA845" s="1">
        <v>46156.506944444445</v>
      </c>
      <c r="CB845" s="2">
        <v>46157</v>
      </c>
      <c r="CE845" t="s">
        <v>2810</v>
      </c>
      <c r="CY845" s="1"/>
      <c r="DQ845" t="s">
        <v>17918</v>
      </c>
      <c r="DS845" t="s">
        <v>693</v>
      </c>
      <c r="EP845" t="s">
        <v>20918</v>
      </c>
      <c r="EQ845" t="s">
        <v>255</v>
      </c>
      <c r="ER845" t="s">
        <v>17945</v>
      </c>
      <c r="ES845" t="s">
        <v>281</v>
      </c>
      <c r="ET845" t="s">
        <v>28734</v>
      </c>
      <c r="EU845" t="s">
        <v>17962</v>
      </c>
      <c r="EZ845" t="s">
        <v>270</v>
      </c>
      <c r="FB845" t="s">
        <v>281</v>
      </c>
      <c r="FD845" t="s">
        <v>17948</v>
      </c>
      <c r="FE845" t="s">
        <v>281</v>
      </c>
      <c r="FF845" s="1">
        <v>46156.675173611111</v>
      </c>
      <c r="FG845">
        <v>4.03</v>
      </c>
      <c r="FH845">
        <v>0</v>
      </c>
      <c r="FM845" t="s">
        <v>17949</v>
      </c>
    </row>
    <row r="846" spans="1:169" x14ac:dyDescent="0.3">
      <c r="A846">
        <v>0</v>
      </c>
      <c r="B846" t="s">
        <v>17916</v>
      </c>
      <c r="C846" t="s">
        <v>17916</v>
      </c>
      <c r="E846" t="s">
        <v>17918</v>
      </c>
      <c r="F846">
        <v>46157.291666666664</v>
      </c>
      <c r="G846">
        <v>2026</v>
      </c>
      <c r="H846">
        <v>5</v>
      </c>
      <c r="I846">
        <v>15</v>
      </c>
      <c r="J846" t="s">
        <v>17963</v>
      </c>
      <c r="O846" t="s">
        <v>18000</v>
      </c>
      <c r="P846">
        <v>2026</v>
      </c>
      <c r="Q846">
        <v>5</v>
      </c>
      <c r="R846">
        <v>14</v>
      </c>
      <c r="S846" t="s">
        <v>28967</v>
      </c>
      <c r="T846" t="s">
        <v>28968</v>
      </c>
      <c r="Y846" t="s">
        <v>17916</v>
      </c>
      <c r="AB846" t="s">
        <v>251</v>
      </c>
      <c r="AC846" t="s">
        <v>17924</v>
      </c>
      <c r="AD846">
        <v>1000008229339</v>
      </c>
      <c r="AI846" t="s">
        <v>28969</v>
      </c>
      <c r="AJ846" t="s">
        <v>28970</v>
      </c>
      <c r="AK846" t="s">
        <v>693</v>
      </c>
      <c r="AM846" t="s">
        <v>28971</v>
      </c>
      <c r="AN846" t="s">
        <v>28969</v>
      </c>
      <c r="AO846" t="s">
        <v>693</v>
      </c>
      <c r="AR846" t="s">
        <v>28971</v>
      </c>
      <c r="AT846" t="s">
        <v>28972</v>
      </c>
      <c r="AU846" t="s">
        <v>28973</v>
      </c>
      <c r="AV846" t="s">
        <v>28974</v>
      </c>
      <c r="AW846" t="s">
        <v>230</v>
      </c>
      <c r="AX846" t="s">
        <v>230</v>
      </c>
      <c r="AY846" t="s">
        <v>380</v>
      </c>
      <c r="AZ846" t="s">
        <v>380</v>
      </c>
      <c r="BA846" t="s">
        <v>255</v>
      </c>
      <c r="BB846" s="1">
        <v>46156.530578703707</v>
      </c>
      <c r="BC846">
        <v>2026</v>
      </c>
      <c r="BD846">
        <v>5</v>
      </c>
      <c r="BE846">
        <v>14</v>
      </c>
      <c r="BF846" t="s">
        <v>18010</v>
      </c>
      <c r="BG846" t="s">
        <v>18130</v>
      </c>
      <c r="BH846" t="s">
        <v>17936</v>
      </c>
      <c r="BJ846" t="s">
        <v>28971</v>
      </c>
      <c r="BL846" t="s">
        <v>899</v>
      </c>
      <c r="BM846" t="s">
        <v>900</v>
      </c>
      <c r="BN846" t="s">
        <v>28730</v>
      </c>
      <c r="BO846" t="s">
        <v>752</v>
      </c>
      <c r="BP846" t="s">
        <v>3699</v>
      </c>
      <c r="BQ846" t="s">
        <v>28748</v>
      </c>
      <c r="BR846" t="s">
        <v>28975</v>
      </c>
      <c r="BS846" t="s">
        <v>18000</v>
      </c>
      <c r="BT846">
        <v>2026</v>
      </c>
      <c r="BU846">
        <v>5</v>
      </c>
      <c r="BV846">
        <v>14</v>
      </c>
      <c r="BY846" t="s">
        <v>693</v>
      </c>
      <c r="BZ846" t="s">
        <v>17943</v>
      </c>
      <c r="CA846" s="1">
        <v>46156.530555555553</v>
      </c>
      <c r="CB846" s="2">
        <v>46157</v>
      </c>
      <c r="CE846" t="s">
        <v>2810</v>
      </c>
      <c r="CY846" s="1"/>
      <c r="DQ846" t="s">
        <v>17918</v>
      </c>
      <c r="DS846" t="s">
        <v>693</v>
      </c>
      <c r="EP846" t="s">
        <v>20918</v>
      </c>
      <c r="EQ846" t="s">
        <v>255</v>
      </c>
      <c r="ER846" t="s">
        <v>17945</v>
      </c>
      <c r="ES846" t="s">
        <v>281</v>
      </c>
      <c r="ET846" t="s">
        <v>28734</v>
      </c>
      <c r="EU846" t="s">
        <v>17962</v>
      </c>
      <c r="EZ846" t="s">
        <v>270</v>
      </c>
      <c r="FB846" t="s">
        <v>281</v>
      </c>
      <c r="FD846" t="s">
        <v>17948</v>
      </c>
      <c r="FE846" t="s">
        <v>281</v>
      </c>
      <c r="FF846" s="1">
        <v>46156.591747685183</v>
      </c>
      <c r="FG846">
        <v>1.47</v>
      </c>
      <c r="FH846">
        <v>0</v>
      </c>
      <c r="FM846" t="s">
        <v>17949</v>
      </c>
    </row>
    <row r="847" spans="1:169" x14ac:dyDescent="0.3">
      <c r="A847">
        <v>0</v>
      </c>
      <c r="B847" t="s">
        <v>17916</v>
      </c>
      <c r="C847" t="s">
        <v>17916</v>
      </c>
      <c r="E847" t="s">
        <v>17918</v>
      </c>
      <c r="F847">
        <v>46157.5</v>
      </c>
      <c r="G847">
        <v>2026</v>
      </c>
      <c r="H847">
        <v>5</v>
      </c>
      <c r="I847">
        <v>15</v>
      </c>
      <c r="J847" t="s">
        <v>17919</v>
      </c>
      <c r="O847" t="s">
        <v>18000</v>
      </c>
      <c r="P847">
        <v>2026</v>
      </c>
      <c r="Q847">
        <v>5</v>
      </c>
      <c r="R847">
        <v>14</v>
      </c>
      <c r="S847" t="s">
        <v>28976</v>
      </c>
      <c r="T847" t="s">
        <v>28977</v>
      </c>
      <c r="V847" t="s">
        <v>17923</v>
      </c>
      <c r="Y847" t="s">
        <v>17916</v>
      </c>
      <c r="AB847" t="s">
        <v>251</v>
      </c>
      <c r="AC847" t="s">
        <v>17924</v>
      </c>
      <c r="AD847">
        <v>1000008239597</v>
      </c>
      <c r="AI847" t="s">
        <v>28978</v>
      </c>
      <c r="AJ847" t="s">
        <v>28979</v>
      </c>
      <c r="AK847" t="s">
        <v>693</v>
      </c>
      <c r="AN847" t="s">
        <v>28978</v>
      </c>
      <c r="AO847" t="s">
        <v>693</v>
      </c>
      <c r="AT847" t="s">
        <v>28980</v>
      </c>
      <c r="AU847" t="s">
        <v>28981</v>
      </c>
      <c r="AV847" t="s">
        <v>28982</v>
      </c>
      <c r="AW847" t="s">
        <v>230</v>
      </c>
      <c r="AX847" t="s">
        <v>230</v>
      </c>
      <c r="AY847" t="s">
        <v>380</v>
      </c>
      <c r="AZ847" t="s">
        <v>380</v>
      </c>
      <c r="BA847" t="s">
        <v>255</v>
      </c>
      <c r="BB847" s="1">
        <v>46156.726018518515</v>
      </c>
      <c r="BC847">
        <v>2026</v>
      </c>
      <c r="BD847">
        <v>5</v>
      </c>
      <c r="BE847">
        <v>14</v>
      </c>
      <c r="BF847" t="s">
        <v>17934</v>
      </c>
      <c r="BG847" t="s">
        <v>18130</v>
      </c>
      <c r="BH847" t="s">
        <v>17936</v>
      </c>
      <c r="BJ847" t="s">
        <v>28983</v>
      </c>
      <c r="BL847" t="s">
        <v>1034</v>
      </c>
      <c r="BM847" t="s">
        <v>1031</v>
      </c>
      <c r="BN847" t="s">
        <v>28730</v>
      </c>
      <c r="BO847" t="s">
        <v>752</v>
      </c>
      <c r="BP847" t="s">
        <v>28984</v>
      </c>
      <c r="BQ847" t="s">
        <v>28933</v>
      </c>
      <c r="BR847" t="s">
        <v>28985</v>
      </c>
      <c r="BS847" t="s">
        <v>18000</v>
      </c>
      <c r="BT847">
        <v>2026</v>
      </c>
      <c r="BU847">
        <v>5</v>
      </c>
      <c r="BV847">
        <v>14</v>
      </c>
      <c r="BY847" t="s">
        <v>693</v>
      </c>
      <c r="BZ847" t="s">
        <v>17943</v>
      </c>
      <c r="CA847" s="1">
        <v>46156.725694444445</v>
      </c>
      <c r="CB847" s="2">
        <v>46157</v>
      </c>
      <c r="CE847" t="s">
        <v>2810</v>
      </c>
      <c r="CY847" s="1"/>
      <c r="DQ847" t="s">
        <v>17918</v>
      </c>
      <c r="DS847" t="s">
        <v>693</v>
      </c>
      <c r="EP847" t="s">
        <v>20918</v>
      </c>
      <c r="EQ847" t="s">
        <v>255</v>
      </c>
      <c r="ER847" t="s">
        <v>17945</v>
      </c>
      <c r="ES847" t="s">
        <v>281</v>
      </c>
      <c r="ET847" t="s">
        <v>28734</v>
      </c>
      <c r="EU847" t="s">
        <v>17947</v>
      </c>
      <c r="EZ847" t="s">
        <v>270</v>
      </c>
      <c r="FB847" t="s">
        <v>281</v>
      </c>
      <c r="FD847" t="s">
        <v>17948</v>
      </c>
      <c r="FE847" t="s">
        <v>281</v>
      </c>
      <c r="FF847" s="1">
        <v>46156.84202546296</v>
      </c>
      <c r="FG847">
        <v>2.78</v>
      </c>
      <c r="FH847">
        <v>0</v>
      </c>
      <c r="FM847" t="s">
        <v>17949</v>
      </c>
    </row>
    <row r="848" spans="1:169" x14ac:dyDescent="0.3">
      <c r="A848">
        <v>0</v>
      </c>
      <c r="B848" t="s">
        <v>17916</v>
      </c>
      <c r="C848" t="s">
        <v>17916</v>
      </c>
      <c r="E848" t="s">
        <v>17918</v>
      </c>
      <c r="F848">
        <v>46157.5</v>
      </c>
      <c r="G848">
        <v>2026</v>
      </c>
      <c r="H848">
        <v>5</v>
      </c>
      <c r="I848">
        <v>15</v>
      </c>
      <c r="J848" t="s">
        <v>17919</v>
      </c>
      <c r="O848" t="s">
        <v>18000</v>
      </c>
      <c r="P848">
        <v>2026</v>
      </c>
      <c r="Q848">
        <v>5</v>
      </c>
      <c r="R848">
        <v>14</v>
      </c>
      <c r="S848" t="s">
        <v>28986</v>
      </c>
      <c r="T848" t="s">
        <v>28987</v>
      </c>
      <c r="Y848" t="s">
        <v>17916</v>
      </c>
      <c r="AB848" t="s">
        <v>251</v>
      </c>
      <c r="AC848" t="s">
        <v>17924</v>
      </c>
      <c r="AD848">
        <v>1000008240064</v>
      </c>
      <c r="AG848" t="s">
        <v>28988</v>
      </c>
      <c r="AI848" t="s">
        <v>28989</v>
      </c>
      <c r="AJ848" t="s">
        <v>28990</v>
      </c>
      <c r="AK848" t="s">
        <v>693</v>
      </c>
      <c r="AN848" t="s">
        <v>28989</v>
      </c>
      <c r="AO848" t="s">
        <v>693</v>
      </c>
      <c r="AT848" t="s">
        <v>28991</v>
      </c>
      <c r="AU848" t="s">
        <v>28992</v>
      </c>
      <c r="AV848" t="s">
        <v>28993</v>
      </c>
      <c r="AW848" t="s">
        <v>230</v>
      </c>
      <c r="AX848" t="s">
        <v>230</v>
      </c>
      <c r="AY848" t="s">
        <v>380</v>
      </c>
      <c r="AZ848" t="s">
        <v>380</v>
      </c>
      <c r="BA848" t="s">
        <v>255</v>
      </c>
      <c r="BB848" s="1">
        <v>46156.766817129632</v>
      </c>
      <c r="BC848">
        <v>2026</v>
      </c>
      <c r="BD848">
        <v>5</v>
      </c>
      <c r="BE848">
        <v>14</v>
      </c>
      <c r="BF848" t="s">
        <v>17934</v>
      </c>
      <c r="BG848" t="s">
        <v>18130</v>
      </c>
      <c r="BH848" t="s">
        <v>17936</v>
      </c>
      <c r="BJ848" t="s">
        <v>28994</v>
      </c>
      <c r="BL848" t="s">
        <v>899</v>
      </c>
      <c r="BM848" t="s">
        <v>900</v>
      </c>
      <c r="BN848" t="s">
        <v>28730</v>
      </c>
      <c r="BO848" t="s">
        <v>752</v>
      </c>
      <c r="BP848" t="s">
        <v>2207</v>
      </c>
      <c r="BQ848" t="s">
        <v>28995</v>
      </c>
      <c r="BR848" t="s">
        <v>28996</v>
      </c>
      <c r="BS848" t="s">
        <v>18000</v>
      </c>
      <c r="BT848">
        <v>2026</v>
      </c>
      <c r="BU848">
        <v>5</v>
      </c>
      <c r="BV848">
        <v>14</v>
      </c>
      <c r="BY848" t="s">
        <v>693</v>
      </c>
      <c r="BZ848" t="s">
        <v>17943</v>
      </c>
      <c r="CA848" s="1">
        <v>46156.76666666667</v>
      </c>
      <c r="CB848" s="2">
        <v>46157</v>
      </c>
      <c r="CE848" t="s">
        <v>2810</v>
      </c>
      <c r="CY848" s="1"/>
      <c r="DQ848" t="s">
        <v>17918</v>
      </c>
      <c r="DS848" t="s">
        <v>693</v>
      </c>
      <c r="EP848" t="s">
        <v>20918</v>
      </c>
      <c r="EQ848" t="s">
        <v>255</v>
      </c>
      <c r="ER848" t="s">
        <v>17945</v>
      </c>
      <c r="ES848" t="s">
        <v>281</v>
      </c>
      <c r="ET848" t="s">
        <v>28734</v>
      </c>
      <c r="EU848" t="s">
        <v>17962</v>
      </c>
      <c r="EZ848" t="s">
        <v>270</v>
      </c>
      <c r="FB848" t="s">
        <v>281</v>
      </c>
      <c r="FD848" t="s">
        <v>17948</v>
      </c>
      <c r="FE848" t="s">
        <v>281</v>
      </c>
      <c r="FF848" s="1">
        <v>46156.800243055557</v>
      </c>
      <c r="FG848">
        <v>0.8</v>
      </c>
      <c r="FH848">
        <v>0</v>
      </c>
      <c r="FM848" t="s">
        <v>17949</v>
      </c>
    </row>
    <row r="849" spans="1:169" x14ac:dyDescent="0.3">
      <c r="A849">
        <v>0</v>
      </c>
      <c r="B849" t="s">
        <v>17916</v>
      </c>
      <c r="C849" t="s">
        <v>17916</v>
      </c>
      <c r="E849" t="s">
        <v>17918</v>
      </c>
      <c r="F849">
        <v>46158.5</v>
      </c>
      <c r="G849">
        <v>2026</v>
      </c>
      <c r="H849">
        <v>5</v>
      </c>
      <c r="I849">
        <v>16</v>
      </c>
      <c r="J849" t="s">
        <v>17919</v>
      </c>
      <c r="O849" t="s">
        <v>18000</v>
      </c>
      <c r="P849">
        <v>2026</v>
      </c>
      <c r="Q849">
        <v>5</v>
      </c>
      <c r="R849">
        <v>14</v>
      </c>
      <c r="S849" t="s">
        <v>28997</v>
      </c>
      <c r="T849" t="s">
        <v>28998</v>
      </c>
      <c r="Y849" t="s">
        <v>17916</v>
      </c>
      <c r="AB849" t="s">
        <v>251</v>
      </c>
      <c r="AC849" t="s">
        <v>17924</v>
      </c>
      <c r="AD849">
        <v>1000008240276</v>
      </c>
      <c r="AF849" t="s">
        <v>28999</v>
      </c>
      <c r="AI849" t="s">
        <v>29000</v>
      </c>
      <c r="AJ849" t="s">
        <v>29001</v>
      </c>
      <c r="AK849" t="s">
        <v>693</v>
      </c>
      <c r="AN849" t="s">
        <v>29000</v>
      </c>
      <c r="AO849" t="s">
        <v>693</v>
      </c>
      <c r="AT849" t="s">
        <v>29002</v>
      </c>
      <c r="AU849" t="s">
        <v>29003</v>
      </c>
      <c r="AV849" t="s">
        <v>29004</v>
      </c>
      <c r="AW849" t="s">
        <v>230</v>
      </c>
      <c r="AX849" t="s">
        <v>230</v>
      </c>
      <c r="AY849" t="s">
        <v>380</v>
      </c>
      <c r="AZ849" t="s">
        <v>380</v>
      </c>
      <c r="BA849" t="s">
        <v>255</v>
      </c>
      <c r="BB849" s="1">
        <v>46156.837025462963</v>
      </c>
      <c r="BC849">
        <v>2026</v>
      </c>
      <c r="BD849">
        <v>5</v>
      </c>
      <c r="BE849">
        <v>14</v>
      </c>
      <c r="BF849" t="s">
        <v>18675</v>
      </c>
      <c r="BG849" t="s">
        <v>18130</v>
      </c>
      <c r="BH849" t="s">
        <v>17936</v>
      </c>
      <c r="BJ849" t="s">
        <v>28999</v>
      </c>
      <c r="BL849" t="s">
        <v>899</v>
      </c>
      <c r="BM849" t="s">
        <v>900</v>
      </c>
      <c r="BN849" t="s">
        <v>28730</v>
      </c>
      <c r="BO849" t="s">
        <v>752</v>
      </c>
      <c r="BP849" t="s">
        <v>2849</v>
      </c>
      <c r="BQ849" t="s">
        <v>28847</v>
      </c>
      <c r="BR849" t="s">
        <v>29005</v>
      </c>
      <c r="BS849" t="s">
        <v>18000</v>
      </c>
      <c r="BT849">
        <v>2026</v>
      </c>
      <c r="BU849">
        <v>5</v>
      </c>
      <c r="BV849">
        <v>14</v>
      </c>
      <c r="BZ849" t="s">
        <v>17943</v>
      </c>
      <c r="CA849" s="1">
        <v>46156.836805555555</v>
      </c>
      <c r="CB849" s="2">
        <v>46157</v>
      </c>
      <c r="CE849" t="s">
        <v>2810</v>
      </c>
      <c r="CY849" s="1"/>
      <c r="DQ849" t="s">
        <v>17918</v>
      </c>
      <c r="DS849" t="s">
        <v>693</v>
      </c>
      <c r="EP849" t="s">
        <v>20918</v>
      </c>
      <c r="EQ849" t="s">
        <v>255</v>
      </c>
      <c r="ER849" t="s">
        <v>17945</v>
      </c>
      <c r="ES849" t="s">
        <v>281</v>
      </c>
      <c r="ET849" t="s">
        <v>28734</v>
      </c>
      <c r="EU849" t="s">
        <v>17962</v>
      </c>
      <c r="EZ849" t="s">
        <v>394</v>
      </c>
      <c r="FB849" t="s">
        <v>279</v>
      </c>
      <c r="FC849" t="s">
        <v>18518</v>
      </c>
      <c r="FE849" t="s">
        <v>281</v>
      </c>
      <c r="FF849" s="1"/>
      <c r="FM849" t="s">
        <v>17949</v>
      </c>
    </row>
    <row r="850" spans="1:169" x14ac:dyDescent="0.3">
      <c r="A850">
        <v>0</v>
      </c>
      <c r="B850" t="s">
        <v>17916</v>
      </c>
      <c r="C850" t="s">
        <v>17916</v>
      </c>
      <c r="E850" t="s">
        <v>17918</v>
      </c>
      <c r="F850">
        <v>46157.5</v>
      </c>
      <c r="G850">
        <v>2026</v>
      </c>
      <c r="H850">
        <v>5</v>
      </c>
      <c r="I850">
        <v>15</v>
      </c>
      <c r="J850" t="s">
        <v>17919</v>
      </c>
      <c r="O850" t="s">
        <v>18000</v>
      </c>
      <c r="P850">
        <v>2026</v>
      </c>
      <c r="Q850">
        <v>5</v>
      </c>
      <c r="R850">
        <v>14</v>
      </c>
      <c r="S850" t="s">
        <v>29006</v>
      </c>
      <c r="T850" t="s">
        <v>29007</v>
      </c>
      <c r="Y850" t="s">
        <v>17916</v>
      </c>
      <c r="AB850" t="s">
        <v>251</v>
      </c>
      <c r="AC850" t="s">
        <v>17924</v>
      </c>
      <c r="AD850">
        <v>1000008238731</v>
      </c>
      <c r="AI850" t="s">
        <v>29008</v>
      </c>
      <c r="AJ850" t="s">
        <v>29009</v>
      </c>
      <c r="AK850" t="s">
        <v>693</v>
      </c>
      <c r="AM850" t="s">
        <v>29010</v>
      </c>
      <c r="AN850" t="s">
        <v>29008</v>
      </c>
      <c r="AO850" t="s">
        <v>693</v>
      </c>
      <c r="AP850" t="s">
        <v>29010</v>
      </c>
      <c r="AR850" t="s">
        <v>29010</v>
      </c>
      <c r="AS850" t="s">
        <v>29010</v>
      </c>
      <c r="AT850" t="s">
        <v>29011</v>
      </c>
      <c r="AU850" t="s">
        <v>29012</v>
      </c>
      <c r="AV850" t="s">
        <v>29013</v>
      </c>
      <c r="AW850" t="s">
        <v>230</v>
      </c>
      <c r="AX850" t="s">
        <v>230</v>
      </c>
      <c r="AY850" t="s">
        <v>380</v>
      </c>
      <c r="AZ850" t="s">
        <v>380</v>
      </c>
      <c r="BA850" t="s">
        <v>255</v>
      </c>
      <c r="BB850" s="1">
        <v>46156.684965277775</v>
      </c>
      <c r="BC850">
        <v>2026</v>
      </c>
      <c r="BD850">
        <v>5</v>
      </c>
      <c r="BE850">
        <v>14</v>
      </c>
      <c r="BF850" t="s">
        <v>18100</v>
      </c>
      <c r="BG850" t="s">
        <v>18130</v>
      </c>
      <c r="BH850" t="s">
        <v>17936</v>
      </c>
      <c r="BJ850" t="s">
        <v>29014</v>
      </c>
      <c r="BL850" t="s">
        <v>1114</v>
      </c>
      <c r="BM850" t="s">
        <v>1111</v>
      </c>
      <c r="BN850" t="s">
        <v>28730</v>
      </c>
      <c r="BO850" t="s">
        <v>752</v>
      </c>
      <c r="BP850" t="s">
        <v>29015</v>
      </c>
      <c r="BQ850" t="s">
        <v>29016</v>
      </c>
      <c r="BR850" t="s">
        <v>29017</v>
      </c>
      <c r="BS850" t="s">
        <v>18000</v>
      </c>
      <c r="BT850">
        <v>2026</v>
      </c>
      <c r="BU850">
        <v>5</v>
      </c>
      <c r="BV850">
        <v>14</v>
      </c>
      <c r="BY850" t="s">
        <v>693</v>
      </c>
      <c r="BZ850" t="s">
        <v>17943</v>
      </c>
      <c r="CA850" s="1">
        <v>46156.68472222222</v>
      </c>
      <c r="CB850" s="2">
        <v>46157</v>
      </c>
      <c r="CE850" t="s">
        <v>2810</v>
      </c>
      <c r="CY850" s="1"/>
      <c r="DQ850" t="s">
        <v>17918</v>
      </c>
      <c r="DS850" t="s">
        <v>693</v>
      </c>
      <c r="EP850" t="s">
        <v>20918</v>
      </c>
      <c r="EQ850" t="s">
        <v>255</v>
      </c>
      <c r="ER850" t="s">
        <v>17945</v>
      </c>
      <c r="ES850" t="s">
        <v>281</v>
      </c>
      <c r="ET850" t="s">
        <v>28734</v>
      </c>
      <c r="EU850" t="s">
        <v>17962</v>
      </c>
      <c r="EZ850" t="s">
        <v>270</v>
      </c>
      <c r="FB850" t="s">
        <v>281</v>
      </c>
      <c r="FD850" t="s">
        <v>17948</v>
      </c>
      <c r="FE850" t="s">
        <v>281</v>
      </c>
      <c r="FF850" s="1">
        <v>46156.75849537037</v>
      </c>
      <c r="FG850">
        <v>1.76</v>
      </c>
      <c r="FH850">
        <v>0</v>
      </c>
      <c r="FM850" t="s">
        <v>17949</v>
      </c>
    </row>
    <row r="851" spans="1:169" x14ac:dyDescent="0.3">
      <c r="A851">
        <v>0</v>
      </c>
      <c r="B851" t="s">
        <v>17916</v>
      </c>
      <c r="C851" t="s">
        <v>17916</v>
      </c>
      <c r="E851" t="s">
        <v>17918</v>
      </c>
      <c r="F851">
        <v>46157.5</v>
      </c>
      <c r="G851">
        <v>2026</v>
      </c>
      <c r="H851">
        <v>5</v>
      </c>
      <c r="I851">
        <v>15</v>
      </c>
      <c r="J851" t="s">
        <v>17919</v>
      </c>
      <c r="O851" t="s">
        <v>18000</v>
      </c>
      <c r="P851">
        <v>2026</v>
      </c>
      <c r="Q851">
        <v>5</v>
      </c>
      <c r="R851">
        <v>14</v>
      </c>
      <c r="S851" t="s">
        <v>29018</v>
      </c>
      <c r="T851" t="s">
        <v>29019</v>
      </c>
      <c r="Y851" t="s">
        <v>17916</v>
      </c>
      <c r="AB851" t="s">
        <v>251</v>
      </c>
      <c r="AC851" t="s">
        <v>17924</v>
      </c>
      <c r="AD851">
        <v>1000008239305</v>
      </c>
      <c r="AG851" t="s">
        <v>29020</v>
      </c>
      <c r="AI851" t="s">
        <v>29021</v>
      </c>
      <c r="AJ851" t="s">
        <v>29022</v>
      </c>
      <c r="AK851" t="s">
        <v>693</v>
      </c>
      <c r="AM851" t="s">
        <v>18486</v>
      </c>
      <c r="AN851" t="s">
        <v>29021</v>
      </c>
      <c r="AO851" t="s">
        <v>693</v>
      </c>
      <c r="AP851" t="s">
        <v>18486</v>
      </c>
      <c r="AR851" t="s">
        <v>18486</v>
      </c>
      <c r="AS851" t="s">
        <v>18486</v>
      </c>
      <c r="AT851" t="s">
        <v>29023</v>
      </c>
      <c r="AU851" t="s">
        <v>29024</v>
      </c>
      <c r="AV851" t="s">
        <v>29025</v>
      </c>
      <c r="AW851" t="s">
        <v>230</v>
      </c>
      <c r="AX851" t="s">
        <v>230</v>
      </c>
      <c r="AY851" t="s">
        <v>380</v>
      </c>
      <c r="AZ851" t="s">
        <v>380</v>
      </c>
      <c r="BA851" t="s">
        <v>255</v>
      </c>
      <c r="BB851" s="1">
        <v>46156.706805555557</v>
      </c>
      <c r="BC851">
        <v>2026</v>
      </c>
      <c r="BD851">
        <v>5</v>
      </c>
      <c r="BE851">
        <v>14</v>
      </c>
      <c r="BF851" t="s">
        <v>18100</v>
      </c>
      <c r="BG851" t="s">
        <v>18130</v>
      </c>
      <c r="BH851" t="s">
        <v>17936</v>
      </c>
      <c r="BJ851" t="s">
        <v>29026</v>
      </c>
      <c r="BL851" t="s">
        <v>899</v>
      </c>
      <c r="BM851" t="s">
        <v>900</v>
      </c>
      <c r="BN851" t="s">
        <v>28730</v>
      </c>
      <c r="BO851" t="s">
        <v>752</v>
      </c>
      <c r="BP851" t="s">
        <v>2220</v>
      </c>
      <c r="BQ851" t="s">
        <v>29027</v>
      </c>
      <c r="BR851" t="s">
        <v>29028</v>
      </c>
      <c r="BS851" t="s">
        <v>18000</v>
      </c>
      <c r="BT851">
        <v>2026</v>
      </c>
      <c r="BU851">
        <v>5</v>
      </c>
      <c r="BV851">
        <v>14</v>
      </c>
      <c r="BY851" t="s">
        <v>693</v>
      </c>
      <c r="BZ851" t="s">
        <v>17943</v>
      </c>
      <c r="CA851" s="1">
        <v>46156.706250000003</v>
      </c>
      <c r="CB851" s="2">
        <v>46157</v>
      </c>
      <c r="CE851" t="s">
        <v>2810</v>
      </c>
      <c r="CY851" s="1"/>
      <c r="DQ851" t="s">
        <v>17918</v>
      </c>
      <c r="DS851" t="s">
        <v>693</v>
      </c>
      <c r="EP851" t="s">
        <v>20918</v>
      </c>
      <c r="EQ851" t="s">
        <v>255</v>
      </c>
      <c r="ER851" t="s">
        <v>17945</v>
      </c>
      <c r="ES851" t="s">
        <v>281</v>
      </c>
      <c r="ET851" t="s">
        <v>28734</v>
      </c>
      <c r="EU851" t="s">
        <v>17962</v>
      </c>
      <c r="EZ851" t="s">
        <v>270</v>
      </c>
      <c r="FB851" t="s">
        <v>281</v>
      </c>
      <c r="FD851" t="s">
        <v>17948</v>
      </c>
      <c r="FE851" t="s">
        <v>281</v>
      </c>
      <c r="FF851" s="1">
        <v>46156.75849537037</v>
      </c>
      <c r="FG851">
        <v>1.24</v>
      </c>
      <c r="FH851">
        <v>0</v>
      </c>
      <c r="FM851" t="s">
        <v>17949</v>
      </c>
    </row>
    <row r="852" spans="1:169" x14ac:dyDescent="0.3">
      <c r="A852">
        <v>0</v>
      </c>
      <c r="B852" t="s">
        <v>17916</v>
      </c>
      <c r="C852" t="s">
        <v>17916</v>
      </c>
      <c r="E852" t="s">
        <v>17918</v>
      </c>
      <c r="F852">
        <v>46158.5</v>
      </c>
      <c r="G852">
        <v>2026</v>
      </c>
      <c r="H852">
        <v>5</v>
      </c>
      <c r="I852">
        <v>16</v>
      </c>
      <c r="J852" t="s">
        <v>17919</v>
      </c>
      <c r="O852" t="s">
        <v>18000</v>
      </c>
      <c r="P852">
        <v>2026</v>
      </c>
      <c r="Q852">
        <v>5</v>
      </c>
      <c r="R852">
        <v>14</v>
      </c>
      <c r="S852" t="s">
        <v>29029</v>
      </c>
      <c r="T852" t="s">
        <v>29030</v>
      </c>
      <c r="Y852" t="s">
        <v>17916</v>
      </c>
      <c r="AB852" t="s">
        <v>251</v>
      </c>
      <c r="AC852" t="s">
        <v>17924</v>
      </c>
      <c r="AD852">
        <v>1000008239414</v>
      </c>
      <c r="AG852" t="s">
        <v>29031</v>
      </c>
      <c r="AI852" t="s">
        <v>29032</v>
      </c>
      <c r="AJ852" t="s">
        <v>29033</v>
      </c>
      <c r="AK852" t="s">
        <v>693</v>
      </c>
      <c r="AM852" t="s">
        <v>29034</v>
      </c>
      <c r="AN852" t="s">
        <v>29032</v>
      </c>
      <c r="AO852" t="s">
        <v>693</v>
      </c>
      <c r="AR852" t="s">
        <v>29034</v>
      </c>
      <c r="AT852" t="s">
        <v>29035</v>
      </c>
      <c r="AU852" t="s">
        <v>29036</v>
      </c>
      <c r="AV852" t="s">
        <v>29037</v>
      </c>
      <c r="AW852" t="s">
        <v>230</v>
      </c>
      <c r="AX852" t="s">
        <v>230</v>
      </c>
      <c r="AY852" t="s">
        <v>380</v>
      </c>
      <c r="AZ852" t="s">
        <v>380</v>
      </c>
      <c r="BA852" t="s">
        <v>255</v>
      </c>
      <c r="BB852" s="1">
        <v>46156.711921296293</v>
      </c>
      <c r="BC852">
        <v>2026</v>
      </c>
      <c r="BD852">
        <v>5</v>
      </c>
      <c r="BE852">
        <v>14</v>
      </c>
      <c r="BF852" t="s">
        <v>18100</v>
      </c>
      <c r="BG852" t="s">
        <v>18130</v>
      </c>
      <c r="BH852" t="s">
        <v>17936</v>
      </c>
      <c r="BJ852" t="s">
        <v>29034</v>
      </c>
      <c r="BL852" t="s">
        <v>899</v>
      </c>
      <c r="BM852" t="s">
        <v>900</v>
      </c>
      <c r="BN852" t="s">
        <v>28730</v>
      </c>
      <c r="BO852" t="s">
        <v>752</v>
      </c>
      <c r="BP852" t="s">
        <v>29038</v>
      </c>
      <c r="BQ852" t="s">
        <v>29039</v>
      </c>
      <c r="BR852" t="s">
        <v>29040</v>
      </c>
      <c r="BS852" t="s">
        <v>18000</v>
      </c>
      <c r="BT852">
        <v>2026</v>
      </c>
      <c r="BU852">
        <v>5</v>
      </c>
      <c r="BV852">
        <v>14</v>
      </c>
      <c r="BY852" t="s">
        <v>693</v>
      </c>
      <c r="BZ852" t="s">
        <v>17943</v>
      </c>
      <c r="CA852" s="1">
        <v>46156.711805555555</v>
      </c>
      <c r="CB852" s="2">
        <v>46157</v>
      </c>
      <c r="CE852" t="s">
        <v>2810</v>
      </c>
      <c r="CY852" s="1"/>
      <c r="DQ852" t="s">
        <v>17918</v>
      </c>
      <c r="DS852" t="s">
        <v>693</v>
      </c>
      <c r="EP852" t="s">
        <v>20918</v>
      </c>
      <c r="EQ852" t="s">
        <v>255</v>
      </c>
      <c r="ER852" t="s">
        <v>17945</v>
      </c>
      <c r="ES852" t="s">
        <v>281</v>
      </c>
      <c r="ET852" t="s">
        <v>28734</v>
      </c>
      <c r="EU852" t="s">
        <v>17962</v>
      </c>
      <c r="EZ852" t="s">
        <v>270</v>
      </c>
      <c r="FB852" t="s">
        <v>281</v>
      </c>
      <c r="FD852" t="s">
        <v>17948</v>
      </c>
      <c r="FE852" t="s">
        <v>281</v>
      </c>
      <c r="FF852" s="1">
        <v>46156.75849537037</v>
      </c>
      <c r="FG852">
        <v>1.1200000000000001</v>
      </c>
      <c r="FH852">
        <v>0</v>
      </c>
      <c r="FM852" t="s">
        <v>17949</v>
      </c>
    </row>
    <row r="853" spans="1:169" x14ac:dyDescent="0.3">
      <c r="A853">
        <v>0</v>
      </c>
      <c r="B853" t="s">
        <v>17916</v>
      </c>
      <c r="C853" t="s">
        <v>17916</v>
      </c>
      <c r="E853" t="s">
        <v>17918</v>
      </c>
      <c r="F853">
        <v>46157.5</v>
      </c>
      <c r="G853">
        <v>2026</v>
      </c>
      <c r="H853">
        <v>5</v>
      </c>
      <c r="I853">
        <v>15</v>
      </c>
      <c r="J853" t="s">
        <v>17919</v>
      </c>
      <c r="O853" t="s">
        <v>18000</v>
      </c>
      <c r="P853">
        <v>2026</v>
      </c>
      <c r="Q853">
        <v>5</v>
      </c>
      <c r="R853">
        <v>14</v>
      </c>
      <c r="S853" t="s">
        <v>29041</v>
      </c>
      <c r="T853" t="s">
        <v>29042</v>
      </c>
      <c r="Y853" t="s">
        <v>17916</v>
      </c>
      <c r="AB853" t="s">
        <v>251</v>
      </c>
      <c r="AC853" t="s">
        <v>18065</v>
      </c>
      <c r="AD853">
        <v>1000008239651</v>
      </c>
      <c r="AG853" t="s">
        <v>29043</v>
      </c>
      <c r="AH853" t="s">
        <v>29044</v>
      </c>
      <c r="AI853" t="s">
        <v>29045</v>
      </c>
      <c r="AJ853" t="s">
        <v>29046</v>
      </c>
      <c r="AK853" t="s">
        <v>693</v>
      </c>
      <c r="AL853" t="s">
        <v>29043</v>
      </c>
      <c r="AN853" t="s">
        <v>29045</v>
      </c>
      <c r="AO853" t="s">
        <v>693</v>
      </c>
      <c r="AT853" t="s">
        <v>29047</v>
      </c>
      <c r="AU853" t="s">
        <v>29048</v>
      </c>
      <c r="AV853" t="s">
        <v>29049</v>
      </c>
      <c r="AW853" t="s">
        <v>230</v>
      </c>
      <c r="AX853" t="s">
        <v>230</v>
      </c>
      <c r="AY853" t="s">
        <v>380</v>
      </c>
      <c r="AZ853" t="s">
        <v>380</v>
      </c>
      <c r="BA853" t="s">
        <v>18076</v>
      </c>
      <c r="BB853" s="1">
        <v>46156.729618055557</v>
      </c>
      <c r="BC853">
        <v>2026</v>
      </c>
      <c r="BD853">
        <v>5</v>
      </c>
      <c r="BE853">
        <v>14</v>
      </c>
      <c r="BF853" t="s">
        <v>18077</v>
      </c>
      <c r="BG853" t="s">
        <v>18130</v>
      </c>
      <c r="BH853" t="s">
        <v>17936</v>
      </c>
      <c r="BJ853" t="s">
        <v>29050</v>
      </c>
      <c r="BL853" t="s">
        <v>29051</v>
      </c>
      <c r="BM853" t="s">
        <v>29052</v>
      </c>
      <c r="BN853" t="s">
        <v>28730</v>
      </c>
      <c r="BO853" t="s">
        <v>752</v>
      </c>
      <c r="BP853" t="s">
        <v>3733</v>
      </c>
      <c r="BQ853" t="s">
        <v>29053</v>
      </c>
      <c r="BR853" t="s">
        <v>29054</v>
      </c>
      <c r="BS853" t="s">
        <v>18000</v>
      </c>
      <c r="BT853">
        <v>2026</v>
      </c>
      <c r="BU853">
        <v>5</v>
      </c>
      <c r="BV853">
        <v>14</v>
      </c>
      <c r="BY853" t="s">
        <v>304</v>
      </c>
      <c r="BZ853" t="s">
        <v>18083</v>
      </c>
      <c r="CA853" s="1">
        <v>46156.729166666664</v>
      </c>
      <c r="CB853" s="2">
        <v>46157</v>
      </c>
      <c r="CE853" t="s">
        <v>2810</v>
      </c>
      <c r="CY853" s="1"/>
      <c r="DQ853" t="s">
        <v>17918</v>
      </c>
      <c r="DR853" t="s">
        <v>693</v>
      </c>
      <c r="DS853" t="s">
        <v>693</v>
      </c>
      <c r="DT853" t="s">
        <v>693</v>
      </c>
      <c r="DV853" t="s">
        <v>693</v>
      </c>
      <c r="EA853" t="s">
        <v>693</v>
      </c>
      <c r="EB853" t="s">
        <v>693</v>
      </c>
      <c r="EP853" t="s">
        <v>20918</v>
      </c>
      <c r="EQ853" t="s">
        <v>18084</v>
      </c>
      <c r="ES853" t="s">
        <v>281</v>
      </c>
      <c r="ET853" t="s">
        <v>28734</v>
      </c>
      <c r="EU853" t="s">
        <v>17962</v>
      </c>
      <c r="EZ853" t="s">
        <v>270</v>
      </c>
      <c r="FB853" t="s">
        <v>281</v>
      </c>
      <c r="FD853" t="s">
        <v>18087</v>
      </c>
      <c r="FE853" t="s">
        <v>281</v>
      </c>
      <c r="FF853" s="1">
        <v>46156.75849537037</v>
      </c>
      <c r="FG853">
        <v>0.69</v>
      </c>
      <c r="FH853">
        <v>0</v>
      </c>
      <c r="FM853" t="s">
        <v>17949</v>
      </c>
    </row>
    <row r="854" spans="1:169" x14ac:dyDescent="0.3">
      <c r="A854">
        <v>0</v>
      </c>
      <c r="B854" t="s">
        <v>17916</v>
      </c>
      <c r="C854" t="s">
        <v>17916</v>
      </c>
      <c r="E854" t="s">
        <v>17918</v>
      </c>
      <c r="F854">
        <v>46157.5</v>
      </c>
      <c r="G854">
        <v>2026</v>
      </c>
      <c r="H854">
        <v>5</v>
      </c>
      <c r="I854">
        <v>15</v>
      </c>
      <c r="J854" t="s">
        <v>17919</v>
      </c>
      <c r="O854" t="s">
        <v>18000</v>
      </c>
      <c r="P854">
        <v>2026</v>
      </c>
      <c r="Q854">
        <v>5</v>
      </c>
      <c r="R854">
        <v>14</v>
      </c>
      <c r="S854" t="s">
        <v>29055</v>
      </c>
      <c r="T854" t="s">
        <v>29056</v>
      </c>
      <c r="Y854" t="s">
        <v>17916</v>
      </c>
      <c r="AB854" t="s">
        <v>251</v>
      </c>
      <c r="AC854" t="s">
        <v>17924</v>
      </c>
      <c r="AD854">
        <v>1000008239955</v>
      </c>
      <c r="AI854" t="s">
        <v>29057</v>
      </c>
      <c r="AJ854" t="s">
        <v>29058</v>
      </c>
      <c r="AK854" t="s">
        <v>693</v>
      </c>
      <c r="AM854" t="s">
        <v>18071</v>
      </c>
      <c r="AN854" t="s">
        <v>29057</v>
      </c>
      <c r="AO854" t="s">
        <v>693</v>
      </c>
      <c r="AP854" t="s">
        <v>19243</v>
      </c>
      <c r="AR854" t="s">
        <v>18071</v>
      </c>
      <c r="AS854" t="s">
        <v>19243</v>
      </c>
      <c r="AT854" t="s">
        <v>29059</v>
      </c>
      <c r="AU854" t="s">
        <v>29060</v>
      </c>
      <c r="AV854" t="s">
        <v>29061</v>
      </c>
      <c r="AW854" t="s">
        <v>230</v>
      </c>
      <c r="AX854" t="s">
        <v>230</v>
      </c>
      <c r="AY854" t="s">
        <v>380</v>
      </c>
      <c r="AZ854" t="s">
        <v>380</v>
      </c>
      <c r="BA854" t="s">
        <v>255</v>
      </c>
      <c r="BB854" s="1">
        <v>46156.751759259256</v>
      </c>
      <c r="BC854">
        <v>2026</v>
      </c>
      <c r="BD854">
        <v>5</v>
      </c>
      <c r="BE854">
        <v>14</v>
      </c>
      <c r="BF854" t="s">
        <v>18100</v>
      </c>
      <c r="BG854" t="s">
        <v>18130</v>
      </c>
      <c r="BH854" t="s">
        <v>17936</v>
      </c>
      <c r="BJ854" t="s">
        <v>29062</v>
      </c>
      <c r="BL854" t="s">
        <v>899</v>
      </c>
      <c r="BM854" t="s">
        <v>900</v>
      </c>
      <c r="BN854" t="s">
        <v>28730</v>
      </c>
      <c r="BO854" t="s">
        <v>752</v>
      </c>
      <c r="BP854" t="s">
        <v>29063</v>
      </c>
      <c r="BQ854" t="s">
        <v>29064</v>
      </c>
      <c r="BR854" t="s">
        <v>29065</v>
      </c>
      <c r="BS854" t="s">
        <v>18000</v>
      </c>
      <c r="BT854">
        <v>2026</v>
      </c>
      <c r="BU854">
        <v>5</v>
      </c>
      <c r="BV854">
        <v>14</v>
      </c>
      <c r="BY854" t="s">
        <v>693</v>
      </c>
      <c r="BZ854" t="s">
        <v>17943</v>
      </c>
      <c r="CA854" s="1">
        <v>46156.751388888886</v>
      </c>
      <c r="CB854" s="2">
        <v>46157</v>
      </c>
      <c r="CE854" t="s">
        <v>2810</v>
      </c>
      <c r="CY854" s="1"/>
      <c r="DQ854" t="s">
        <v>17918</v>
      </c>
      <c r="DS854" t="s">
        <v>693</v>
      </c>
      <c r="EP854" t="s">
        <v>20918</v>
      </c>
      <c r="EQ854" t="s">
        <v>255</v>
      </c>
      <c r="ER854" t="s">
        <v>17945</v>
      </c>
      <c r="ES854" t="s">
        <v>281</v>
      </c>
      <c r="ET854" t="s">
        <v>28734</v>
      </c>
      <c r="EU854" t="s">
        <v>17962</v>
      </c>
      <c r="EZ854" t="s">
        <v>270</v>
      </c>
      <c r="FB854" t="s">
        <v>281</v>
      </c>
      <c r="FD854" t="s">
        <v>17948</v>
      </c>
      <c r="FE854" t="s">
        <v>281</v>
      </c>
      <c r="FF854" s="1">
        <v>46156.800243055557</v>
      </c>
      <c r="FG854">
        <v>1.1599999999999999</v>
      </c>
      <c r="FH854">
        <v>0</v>
      </c>
      <c r="FM854" t="s">
        <v>17949</v>
      </c>
    </row>
    <row r="855" spans="1:169" x14ac:dyDescent="0.3">
      <c r="A855">
        <v>0</v>
      </c>
      <c r="B855" t="s">
        <v>17916</v>
      </c>
      <c r="C855" t="s">
        <v>17916</v>
      </c>
      <c r="E855" t="s">
        <v>17918</v>
      </c>
      <c r="F855">
        <v>46161.5</v>
      </c>
      <c r="G855">
        <v>2026</v>
      </c>
      <c r="H855">
        <v>5</v>
      </c>
      <c r="I855">
        <v>19</v>
      </c>
      <c r="O855" t="s">
        <v>18000</v>
      </c>
      <c r="P855">
        <v>2026</v>
      </c>
      <c r="Q855">
        <v>5</v>
      </c>
      <c r="R855">
        <v>14</v>
      </c>
      <c r="S855" t="s">
        <v>29066</v>
      </c>
      <c r="T855" t="s">
        <v>29067</v>
      </c>
      <c r="Y855" t="s">
        <v>17916</v>
      </c>
      <c r="AB855" t="s">
        <v>251</v>
      </c>
      <c r="AC855" t="s">
        <v>18065</v>
      </c>
      <c r="AD855">
        <v>1000008240040</v>
      </c>
      <c r="AG855" t="s">
        <v>29068</v>
      </c>
      <c r="AH855" t="s">
        <v>29069</v>
      </c>
      <c r="AI855" t="s">
        <v>29070</v>
      </c>
      <c r="AJ855" t="s">
        <v>29071</v>
      </c>
      <c r="AK855" t="s">
        <v>693</v>
      </c>
      <c r="AL855" t="s">
        <v>29068</v>
      </c>
      <c r="AM855" t="s">
        <v>29072</v>
      </c>
      <c r="AN855" t="s">
        <v>29070</v>
      </c>
      <c r="AO855" t="s">
        <v>693</v>
      </c>
      <c r="AP855" t="s">
        <v>29073</v>
      </c>
      <c r="AR855" t="s">
        <v>29072</v>
      </c>
      <c r="AS855" t="s">
        <v>29073</v>
      </c>
      <c r="AT855" t="s">
        <v>29074</v>
      </c>
      <c r="AU855" t="s">
        <v>29075</v>
      </c>
      <c r="AV855" t="s">
        <v>29076</v>
      </c>
      <c r="AW855" t="s">
        <v>230</v>
      </c>
      <c r="AX855" t="s">
        <v>230</v>
      </c>
      <c r="AY855" t="s">
        <v>380</v>
      </c>
      <c r="AZ855" t="s">
        <v>380</v>
      </c>
      <c r="BA855" t="s">
        <v>18076</v>
      </c>
      <c r="BB855" s="1">
        <v>46156.76258101852</v>
      </c>
      <c r="BC855">
        <v>2026</v>
      </c>
      <c r="BD855">
        <v>5</v>
      </c>
      <c r="BE855">
        <v>14</v>
      </c>
      <c r="BF855" t="s">
        <v>18687</v>
      </c>
      <c r="BG855" t="s">
        <v>18130</v>
      </c>
      <c r="BH855" t="s">
        <v>17936</v>
      </c>
      <c r="BJ855" t="s">
        <v>29072</v>
      </c>
      <c r="BL855" t="s">
        <v>899</v>
      </c>
      <c r="BM855" t="s">
        <v>900</v>
      </c>
      <c r="BN855" t="s">
        <v>28730</v>
      </c>
      <c r="BO855" t="s">
        <v>752</v>
      </c>
      <c r="BP855" t="s">
        <v>2057</v>
      </c>
      <c r="BQ855" t="s">
        <v>28786</v>
      </c>
      <c r="BR855" t="s">
        <v>29077</v>
      </c>
      <c r="BS855" t="s">
        <v>18000</v>
      </c>
      <c r="BT855">
        <v>2026</v>
      </c>
      <c r="BU855">
        <v>5</v>
      </c>
      <c r="BV855">
        <v>14</v>
      </c>
      <c r="BY855" t="s">
        <v>386</v>
      </c>
      <c r="BZ855" t="s">
        <v>18083</v>
      </c>
      <c r="CA855" s="1">
        <v>46156.762499999997</v>
      </c>
      <c r="CB855" s="2">
        <v>46157</v>
      </c>
      <c r="CE855" t="s">
        <v>2810</v>
      </c>
      <c r="CY855" s="1"/>
      <c r="DQ855" t="s">
        <v>17918</v>
      </c>
      <c r="DR855" t="s">
        <v>693</v>
      </c>
      <c r="DS855" t="s">
        <v>693</v>
      </c>
      <c r="DT855" t="s">
        <v>693</v>
      </c>
      <c r="DV855" t="s">
        <v>693</v>
      </c>
      <c r="EA855" t="s">
        <v>693</v>
      </c>
      <c r="EB855" t="s">
        <v>693</v>
      </c>
      <c r="EP855" t="s">
        <v>20918</v>
      </c>
      <c r="EQ855" t="s">
        <v>18084</v>
      </c>
      <c r="ES855" t="s">
        <v>281</v>
      </c>
      <c r="ET855" t="s">
        <v>28734</v>
      </c>
      <c r="EU855" t="s">
        <v>17962</v>
      </c>
      <c r="EZ855" t="s">
        <v>270</v>
      </c>
      <c r="FB855" t="s">
        <v>281</v>
      </c>
      <c r="FD855" t="s">
        <v>18133</v>
      </c>
      <c r="FE855" t="s">
        <v>281</v>
      </c>
      <c r="FF855" s="1">
        <v>46156.800243055557</v>
      </c>
      <c r="FG855">
        <v>0.9</v>
      </c>
      <c r="FH855">
        <v>0</v>
      </c>
      <c r="FM855" t="s">
        <v>17949</v>
      </c>
    </row>
    <row r="856" spans="1:169" x14ac:dyDescent="0.3">
      <c r="A856">
        <v>0</v>
      </c>
      <c r="B856" t="s">
        <v>17916</v>
      </c>
      <c r="C856" t="s">
        <v>17916</v>
      </c>
      <c r="E856" t="s">
        <v>17918</v>
      </c>
      <c r="F856">
        <v>46157.291666666664</v>
      </c>
      <c r="G856">
        <v>2026</v>
      </c>
      <c r="H856">
        <v>5</v>
      </c>
      <c r="I856">
        <v>15</v>
      </c>
      <c r="J856" t="s">
        <v>17963</v>
      </c>
      <c r="O856" t="s">
        <v>17964</v>
      </c>
      <c r="P856">
        <v>2026</v>
      </c>
      <c r="Q856">
        <v>5</v>
      </c>
      <c r="R856">
        <v>13</v>
      </c>
      <c r="S856" t="s">
        <v>29078</v>
      </c>
      <c r="T856" t="s">
        <v>29079</v>
      </c>
      <c r="Y856" t="s">
        <v>17916</v>
      </c>
      <c r="AB856" t="s">
        <v>251</v>
      </c>
      <c r="AC856" t="s">
        <v>17924</v>
      </c>
      <c r="AD856">
        <v>1000008225276</v>
      </c>
      <c r="AI856" t="s">
        <v>29080</v>
      </c>
      <c r="AJ856" t="s">
        <v>29081</v>
      </c>
      <c r="AK856" t="s">
        <v>693</v>
      </c>
      <c r="AN856" t="s">
        <v>29080</v>
      </c>
      <c r="AO856" t="s">
        <v>693</v>
      </c>
      <c r="AT856" t="s">
        <v>29082</v>
      </c>
      <c r="AU856" t="s">
        <v>29083</v>
      </c>
      <c r="AV856" t="s">
        <v>29084</v>
      </c>
      <c r="AW856" t="s">
        <v>230</v>
      </c>
      <c r="AX856" t="s">
        <v>230</v>
      </c>
      <c r="AY856" t="s">
        <v>380</v>
      </c>
      <c r="AZ856" t="s">
        <v>380</v>
      </c>
      <c r="BA856" t="s">
        <v>255</v>
      </c>
      <c r="BB856" s="1">
        <v>46155.413460648146</v>
      </c>
      <c r="BC856">
        <v>2026</v>
      </c>
      <c r="BD856">
        <v>5</v>
      </c>
      <c r="BE856">
        <v>13</v>
      </c>
      <c r="BF856" t="s">
        <v>18010</v>
      </c>
      <c r="BG856" t="s">
        <v>18130</v>
      </c>
      <c r="BH856" t="s">
        <v>17936</v>
      </c>
      <c r="BJ856" t="s">
        <v>29085</v>
      </c>
      <c r="BL856" t="s">
        <v>899</v>
      </c>
      <c r="BM856" t="s">
        <v>900</v>
      </c>
      <c r="BN856" t="s">
        <v>28730</v>
      </c>
      <c r="BO856" t="s">
        <v>752</v>
      </c>
      <c r="BP856" t="s">
        <v>29086</v>
      </c>
      <c r="BQ856" t="s">
        <v>29087</v>
      </c>
      <c r="BR856" t="s">
        <v>29088</v>
      </c>
      <c r="BS856" t="s">
        <v>17964</v>
      </c>
      <c r="BT856">
        <v>2026</v>
      </c>
      <c r="BU856">
        <v>5</v>
      </c>
      <c r="BV856">
        <v>13</v>
      </c>
      <c r="BY856" t="s">
        <v>693</v>
      </c>
      <c r="BZ856" t="s">
        <v>17943</v>
      </c>
      <c r="CA856" s="1">
        <v>46155.413194444445</v>
      </c>
      <c r="CB856" s="2">
        <v>46155</v>
      </c>
      <c r="CE856" t="s">
        <v>2810</v>
      </c>
      <c r="CY856" s="1"/>
      <c r="DQ856" t="s">
        <v>17918</v>
      </c>
      <c r="DS856" t="s">
        <v>693</v>
      </c>
      <c r="EP856" t="s">
        <v>20918</v>
      </c>
      <c r="EQ856" t="s">
        <v>255</v>
      </c>
      <c r="ER856" t="s">
        <v>17945</v>
      </c>
      <c r="ES856" t="s">
        <v>281</v>
      </c>
      <c r="ET856" t="s">
        <v>28734</v>
      </c>
      <c r="EU856" t="s">
        <v>17962</v>
      </c>
      <c r="EZ856" t="s">
        <v>270</v>
      </c>
      <c r="FB856" t="s">
        <v>281</v>
      </c>
      <c r="FD856" t="s">
        <v>17948</v>
      </c>
      <c r="FE856" t="s">
        <v>281</v>
      </c>
      <c r="FF856" s="1">
        <v>46155.425219907411</v>
      </c>
      <c r="FG856">
        <v>0.28000000000000003</v>
      </c>
      <c r="FH856">
        <v>0</v>
      </c>
      <c r="FI856">
        <v>1</v>
      </c>
      <c r="FM856" t="s">
        <v>17949</v>
      </c>
    </row>
    <row r="857" spans="1:169" x14ac:dyDescent="0.3">
      <c r="A857">
        <v>0</v>
      </c>
      <c r="B857" t="s">
        <v>17916</v>
      </c>
      <c r="C857" t="s">
        <v>17916</v>
      </c>
      <c r="E857" t="s">
        <v>17918</v>
      </c>
      <c r="F857">
        <v>46157.5</v>
      </c>
      <c r="G857">
        <v>2026</v>
      </c>
      <c r="H857">
        <v>5</v>
      </c>
      <c r="I857">
        <v>15</v>
      </c>
      <c r="J857" t="s">
        <v>17919</v>
      </c>
      <c r="O857" t="s">
        <v>17964</v>
      </c>
      <c r="P857">
        <v>2026</v>
      </c>
      <c r="Q857">
        <v>5</v>
      </c>
      <c r="R857">
        <v>13</v>
      </c>
      <c r="S857" t="s">
        <v>29089</v>
      </c>
      <c r="T857" t="s">
        <v>29090</v>
      </c>
      <c r="Y857" t="s">
        <v>17916</v>
      </c>
      <c r="AB857" t="s">
        <v>251</v>
      </c>
      <c r="AC857" t="s">
        <v>17924</v>
      </c>
      <c r="AD857">
        <v>1000008225400</v>
      </c>
      <c r="AI857" t="s">
        <v>29091</v>
      </c>
      <c r="AJ857" t="s">
        <v>29092</v>
      </c>
      <c r="AK857" t="s">
        <v>693</v>
      </c>
      <c r="AM857" t="s">
        <v>18486</v>
      </c>
      <c r="AN857" t="s">
        <v>29091</v>
      </c>
      <c r="AO857" t="s">
        <v>693</v>
      </c>
      <c r="AP857" t="s">
        <v>18486</v>
      </c>
      <c r="AR857" t="s">
        <v>18486</v>
      </c>
      <c r="AS857" t="s">
        <v>18486</v>
      </c>
      <c r="AT857" t="s">
        <v>29093</v>
      </c>
      <c r="AU857" t="s">
        <v>29094</v>
      </c>
      <c r="AV857" t="s">
        <v>29095</v>
      </c>
      <c r="AW857" t="s">
        <v>230</v>
      </c>
      <c r="AX857" t="s">
        <v>230</v>
      </c>
      <c r="AY857" t="s">
        <v>380</v>
      </c>
      <c r="AZ857" t="s">
        <v>380</v>
      </c>
      <c r="BA857" t="s">
        <v>255</v>
      </c>
      <c r="BB857" s="1">
        <v>46155.434502314813</v>
      </c>
      <c r="BC857">
        <v>2026</v>
      </c>
      <c r="BD857">
        <v>5</v>
      </c>
      <c r="BE857">
        <v>13</v>
      </c>
      <c r="BF857" t="s">
        <v>18100</v>
      </c>
      <c r="BG857" t="s">
        <v>18130</v>
      </c>
      <c r="BH857" t="s">
        <v>17936</v>
      </c>
      <c r="BJ857" t="s">
        <v>29096</v>
      </c>
      <c r="BL857" t="s">
        <v>899</v>
      </c>
      <c r="BM857" t="s">
        <v>900</v>
      </c>
      <c r="BN857" t="s">
        <v>28730</v>
      </c>
      <c r="BO857" t="s">
        <v>752</v>
      </c>
      <c r="BP857" t="s">
        <v>2525</v>
      </c>
      <c r="BQ857" t="s">
        <v>29097</v>
      </c>
      <c r="BR857" t="s">
        <v>29098</v>
      </c>
      <c r="BS857" t="s">
        <v>17964</v>
      </c>
      <c r="BT857">
        <v>2026</v>
      </c>
      <c r="BU857">
        <v>5</v>
      </c>
      <c r="BV857">
        <v>13</v>
      </c>
      <c r="BY857" t="s">
        <v>693</v>
      </c>
      <c r="BZ857" t="s">
        <v>17943</v>
      </c>
      <c r="CA857" s="1">
        <v>46155.434027777781</v>
      </c>
      <c r="CB857" s="2">
        <v>46155</v>
      </c>
      <c r="CE857" t="s">
        <v>2810</v>
      </c>
      <c r="CY857" s="1"/>
      <c r="DQ857" t="s">
        <v>17918</v>
      </c>
      <c r="DS857" t="s">
        <v>693</v>
      </c>
      <c r="EP857" t="s">
        <v>20918</v>
      </c>
      <c r="EQ857" t="s">
        <v>255</v>
      </c>
      <c r="ER857" t="s">
        <v>17945</v>
      </c>
      <c r="ES857" t="s">
        <v>281</v>
      </c>
      <c r="ET857" t="s">
        <v>28734</v>
      </c>
      <c r="EU857" t="s">
        <v>17962</v>
      </c>
      <c r="EZ857" t="s">
        <v>270</v>
      </c>
      <c r="FB857" t="s">
        <v>281</v>
      </c>
      <c r="FD857" t="s">
        <v>17948</v>
      </c>
      <c r="FE857" t="s">
        <v>281</v>
      </c>
      <c r="FF857" s="1">
        <v>46155.467083333337</v>
      </c>
      <c r="FG857">
        <v>0.78</v>
      </c>
      <c r="FH857">
        <v>0</v>
      </c>
      <c r="FI857">
        <v>1</v>
      </c>
      <c r="FM857" t="s">
        <v>17949</v>
      </c>
    </row>
    <row r="858" spans="1:169" x14ac:dyDescent="0.3">
      <c r="A858">
        <v>0</v>
      </c>
      <c r="B858" t="s">
        <v>17916</v>
      </c>
      <c r="C858" t="s">
        <v>17916</v>
      </c>
      <c r="E858" t="s">
        <v>17918</v>
      </c>
      <c r="F858">
        <v>46157.291666666664</v>
      </c>
      <c r="G858">
        <v>2026</v>
      </c>
      <c r="H858">
        <v>5</v>
      </c>
      <c r="I858">
        <v>15</v>
      </c>
      <c r="J858" t="s">
        <v>17963</v>
      </c>
      <c r="O858" t="s">
        <v>17964</v>
      </c>
      <c r="P858">
        <v>2026</v>
      </c>
      <c r="Q858">
        <v>5</v>
      </c>
      <c r="R858">
        <v>13</v>
      </c>
      <c r="S858" t="s">
        <v>29099</v>
      </c>
      <c r="T858" t="s">
        <v>29100</v>
      </c>
      <c r="Y858" t="s">
        <v>17916</v>
      </c>
      <c r="AB858" t="s">
        <v>251</v>
      </c>
      <c r="AC858" t="s">
        <v>17924</v>
      </c>
      <c r="AD858">
        <v>1000008225951</v>
      </c>
      <c r="AI858" t="s">
        <v>29101</v>
      </c>
      <c r="AJ858" t="s">
        <v>29102</v>
      </c>
      <c r="AK858" t="s">
        <v>693</v>
      </c>
      <c r="AM858" t="s">
        <v>29103</v>
      </c>
      <c r="AN858" t="s">
        <v>29101</v>
      </c>
      <c r="AO858" t="s">
        <v>693</v>
      </c>
      <c r="AP858" t="s">
        <v>29103</v>
      </c>
      <c r="AR858" t="s">
        <v>29103</v>
      </c>
      <c r="AS858" t="s">
        <v>29103</v>
      </c>
      <c r="AT858" t="s">
        <v>29104</v>
      </c>
      <c r="AU858" t="s">
        <v>29105</v>
      </c>
      <c r="AV858" t="s">
        <v>29106</v>
      </c>
      <c r="AW858" t="s">
        <v>230</v>
      </c>
      <c r="AX858" t="s">
        <v>230</v>
      </c>
      <c r="AY858" t="s">
        <v>380</v>
      </c>
      <c r="AZ858" t="s">
        <v>380</v>
      </c>
      <c r="BA858" t="s">
        <v>255</v>
      </c>
      <c r="BB858" s="1">
        <v>46155.503506944442</v>
      </c>
      <c r="BC858">
        <v>2026</v>
      </c>
      <c r="BD858">
        <v>5</v>
      </c>
      <c r="BE858">
        <v>13</v>
      </c>
      <c r="BF858" t="s">
        <v>18100</v>
      </c>
      <c r="BG858" t="s">
        <v>18130</v>
      </c>
      <c r="BH858" t="s">
        <v>17936</v>
      </c>
      <c r="BJ858" t="s">
        <v>29107</v>
      </c>
      <c r="BL858" t="s">
        <v>899</v>
      </c>
      <c r="BM858" t="s">
        <v>900</v>
      </c>
      <c r="BN858" t="s">
        <v>28730</v>
      </c>
      <c r="BO858" t="s">
        <v>752</v>
      </c>
      <c r="BP858" t="s">
        <v>3719</v>
      </c>
      <c r="BQ858" t="s">
        <v>28748</v>
      </c>
      <c r="BR858" t="s">
        <v>29108</v>
      </c>
      <c r="BS858" t="s">
        <v>17964</v>
      </c>
      <c r="BT858">
        <v>2026</v>
      </c>
      <c r="BU858">
        <v>5</v>
      </c>
      <c r="BV858">
        <v>13</v>
      </c>
      <c r="BY858" t="s">
        <v>693</v>
      </c>
      <c r="BZ858" t="s">
        <v>17943</v>
      </c>
      <c r="CA858" s="1">
        <v>46155.503472222219</v>
      </c>
      <c r="CB858" s="2">
        <v>46156</v>
      </c>
      <c r="CE858" t="s">
        <v>2810</v>
      </c>
      <c r="CY858" s="1"/>
      <c r="DQ858" t="s">
        <v>17918</v>
      </c>
      <c r="DS858" t="s">
        <v>693</v>
      </c>
      <c r="EP858" t="s">
        <v>20918</v>
      </c>
      <c r="EQ858" t="s">
        <v>255</v>
      </c>
      <c r="ER858" t="s">
        <v>17945</v>
      </c>
      <c r="ES858" t="s">
        <v>281</v>
      </c>
      <c r="ET858" t="s">
        <v>28734</v>
      </c>
      <c r="EU858" t="s">
        <v>17962</v>
      </c>
      <c r="EZ858" t="s">
        <v>270</v>
      </c>
      <c r="FB858" t="s">
        <v>281</v>
      </c>
      <c r="FD858" t="s">
        <v>17948</v>
      </c>
      <c r="FE858" t="s">
        <v>281</v>
      </c>
      <c r="FF858" s="1">
        <v>46155.758460648147</v>
      </c>
      <c r="FG858">
        <v>6.12</v>
      </c>
      <c r="FH858">
        <v>0</v>
      </c>
      <c r="FI858">
        <v>1</v>
      </c>
      <c r="FM858" t="s">
        <v>17949</v>
      </c>
    </row>
    <row r="859" spans="1:169" x14ac:dyDescent="0.3">
      <c r="A859">
        <v>0</v>
      </c>
      <c r="B859" t="s">
        <v>17917</v>
      </c>
      <c r="C859" t="s">
        <v>17916</v>
      </c>
      <c r="E859" t="s">
        <v>17918</v>
      </c>
      <c r="F859">
        <v>46157.291666666664</v>
      </c>
      <c r="G859">
        <v>2026</v>
      </c>
      <c r="H859">
        <v>5</v>
      </c>
      <c r="I859">
        <v>15</v>
      </c>
      <c r="J859" t="s">
        <v>17963</v>
      </c>
      <c r="O859" t="s">
        <v>17964</v>
      </c>
      <c r="P859">
        <v>2026</v>
      </c>
      <c r="Q859">
        <v>5</v>
      </c>
      <c r="R859">
        <v>13</v>
      </c>
      <c r="S859" t="s">
        <v>29109</v>
      </c>
      <c r="T859" t="s">
        <v>29110</v>
      </c>
      <c r="V859" t="s">
        <v>18063</v>
      </c>
      <c r="Y859" t="s">
        <v>17916</v>
      </c>
      <c r="AB859" t="s">
        <v>251</v>
      </c>
      <c r="AC859" t="s">
        <v>18065</v>
      </c>
      <c r="AD859">
        <v>1000008226172</v>
      </c>
      <c r="AF859" t="s">
        <v>25825</v>
      </c>
      <c r="AG859" t="s">
        <v>29111</v>
      </c>
      <c r="AH859" t="s">
        <v>29112</v>
      </c>
      <c r="AI859" t="s">
        <v>29113</v>
      </c>
      <c r="AJ859" t="s">
        <v>29114</v>
      </c>
      <c r="AK859" t="s">
        <v>693</v>
      </c>
      <c r="AL859" t="s">
        <v>29111</v>
      </c>
      <c r="AM859" t="s">
        <v>29115</v>
      </c>
      <c r="AN859" t="s">
        <v>29113</v>
      </c>
      <c r="AO859" t="s">
        <v>693</v>
      </c>
      <c r="AR859" t="s">
        <v>29115</v>
      </c>
      <c r="AT859" t="s">
        <v>29116</v>
      </c>
      <c r="AU859" t="s">
        <v>29117</v>
      </c>
      <c r="AV859" t="s">
        <v>29118</v>
      </c>
      <c r="AW859" t="s">
        <v>230</v>
      </c>
      <c r="AX859" t="s">
        <v>230</v>
      </c>
      <c r="AY859" t="s">
        <v>380</v>
      </c>
      <c r="AZ859" t="s">
        <v>380</v>
      </c>
      <c r="BA859" t="s">
        <v>18076</v>
      </c>
      <c r="BB859" s="1">
        <v>46155.533842592595</v>
      </c>
      <c r="BC859">
        <v>2026</v>
      </c>
      <c r="BD859">
        <v>5</v>
      </c>
      <c r="BE859">
        <v>13</v>
      </c>
      <c r="BF859" t="s">
        <v>18129</v>
      </c>
      <c r="BG859" t="s">
        <v>18130</v>
      </c>
      <c r="BH859" t="s">
        <v>17936</v>
      </c>
      <c r="BJ859" t="s">
        <v>29115</v>
      </c>
      <c r="BL859" t="s">
        <v>899</v>
      </c>
      <c r="BM859" t="s">
        <v>900</v>
      </c>
      <c r="BN859" t="s">
        <v>28730</v>
      </c>
      <c r="BO859" t="s">
        <v>752</v>
      </c>
      <c r="BP859" t="s">
        <v>3718</v>
      </c>
      <c r="BQ859" t="s">
        <v>28847</v>
      </c>
      <c r="BR859" t="s">
        <v>29119</v>
      </c>
      <c r="BS859" t="s">
        <v>17964</v>
      </c>
      <c r="BT859">
        <v>2026</v>
      </c>
      <c r="BU859">
        <v>5</v>
      </c>
      <c r="BV859">
        <v>13</v>
      </c>
      <c r="BY859" t="s">
        <v>386</v>
      </c>
      <c r="BZ859" t="s">
        <v>18083</v>
      </c>
      <c r="CA859" s="1">
        <v>46155.533333333333</v>
      </c>
      <c r="CB859" s="2">
        <v>46156</v>
      </c>
      <c r="CE859" t="s">
        <v>2810</v>
      </c>
      <c r="CY859" s="1"/>
      <c r="DQ859" t="s">
        <v>17918</v>
      </c>
      <c r="DR859" t="s">
        <v>693</v>
      </c>
      <c r="DS859" t="s">
        <v>693</v>
      </c>
      <c r="DT859" t="s">
        <v>693</v>
      </c>
      <c r="DV859" t="s">
        <v>693</v>
      </c>
      <c r="EA859" t="s">
        <v>693</v>
      </c>
      <c r="EB859" t="s">
        <v>693</v>
      </c>
      <c r="EP859" t="s">
        <v>20918</v>
      </c>
      <c r="EQ859" t="s">
        <v>18084</v>
      </c>
      <c r="ES859" t="s">
        <v>281</v>
      </c>
      <c r="ET859" t="s">
        <v>28734</v>
      </c>
      <c r="EU859" t="s">
        <v>17962</v>
      </c>
      <c r="EZ859" t="s">
        <v>270</v>
      </c>
      <c r="FB859" t="s">
        <v>281</v>
      </c>
      <c r="FD859" t="s">
        <v>18133</v>
      </c>
      <c r="FE859" t="s">
        <v>281</v>
      </c>
      <c r="FF859" s="1">
        <v>46155.550127314818</v>
      </c>
      <c r="FG859">
        <v>0.39</v>
      </c>
      <c r="FH859">
        <v>0</v>
      </c>
      <c r="FI859">
        <v>1</v>
      </c>
      <c r="FM859" t="s">
        <v>17949</v>
      </c>
    </row>
    <row r="860" spans="1:169" x14ac:dyDescent="0.3">
      <c r="A860">
        <v>0</v>
      </c>
      <c r="B860" t="s">
        <v>17916</v>
      </c>
      <c r="C860" t="s">
        <v>17916</v>
      </c>
      <c r="E860" t="s">
        <v>17918</v>
      </c>
      <c r="F860">
        <v>46157.291666666664</v>
      </c>
      <c r="G860">
        <v>2026</v>
      </c>
      <c r="H860">
        <v>5</v>
      </c>
      <c r="I860">
        <v>15</v>
      </c>
      <c r="J860" t="s">
        <v>17963</v>
      </c>
      <c r="O860" t="s">
        <v>17964</v>
      </c>
      <c r="P860">
        <v>2026</v>
      </c>
      <c r="Q860">
        <v>5</v>
      </c>
      <c r="R860">
        <v>13</v>
      </c>
      <c r="S860" t="s">
        <v>29120</v>
      </c>
      <c r="T860" t="s">
        <v>29121</v>
      </c>
      <c r="Y860" t="s">
        <v>17916</v>
      </c>
      <c r="AB860" t="s">
        <v>251</v>
      </c>
      <c r="AC860" t="s">
        <v>17924</v>
      </c>
      <c r="AD860">
        <v>1000008226271</v>
      </c>
      <c r="AI860" t="s">
        <v>29122</v>
      </c>
      <c r="AJ860" t="s">
        <v>29123</v>
      </c>
      <c r="AK860" t="s">
        <v>693</v>
      </c>
      <c r="AM860" t="s">
        <v>29124</v>
      </c>
      <c r="AN860" t="s">
        <v>29122</v>
      </c>
      <c r="AO860" t="s">
        <v>693</v>
      </c>
      <c r="AP860" t="s">
        <v>29124</v>
      </c>
      <c r="AR860" t="s">
        <v>29124</v>
      </c>
      <c r="AS860" t="s">
        <v>29124</v>
      </c>
      <c r="AT860" t="s">
        <v>29125</v>
      </c>
      <c r="AU860" t="s">
        <v>29126</v>
      </c>
      <c r="AV860" t="s">
        <v>29127</v>
      </c>
      <c r="AW860" t="s">
        <v>230</v>
      </c>
      <c r="AX860" t="s">
        <v>230</v>
      </c>
      <c r="AY860" t="s">
        <v>380</v>
      </c>
      <c r="AZ860" t="s">
        <v>380</v>
      </c>
      <c r="BA860" t="s">
        <v>255</v>
      </c>
      <c r="BB860" s="1">
        <v>46155.548587962963</v>
      </c>
      <c r="BC860">
        <v>2026</v>
      </c>
      <c r="BD860">
        <v>5</v>
      </c>
      <c r="BE860">
        <v>13</v>
      </c>
      <c r="BF860" t="s">
        <v>17934</v>
      </c>
      <c r="BG860" t="s">
        <v>18130</v>
      </c>
      <c r="BH860" t="s">
        <v>17936</v>
      </c>
      <c r="BJ860" t="s">
        <v>29124</v>
      </c>
      <c r="BL860" t="s">
        <v>899</v>
      </c>
      <c r="BM860" t="s">
        <v>900</v>
      </c>
      <c r="BN860" t="s">
        <v>28730</v>
      </c>
      <c r="BO860" t="s">
        <v>752</v>
      </c>
      <c r="BP860" t="s">
        <v>3688</v>
      </c>
      <c r="BQ860" t="s">
        <v>29064</v>
      </c>
      <c r="BR860" t="s">
        <v>29128</v>
      </c>
      <c r="BS860" t="s">
        <v>17964</v>
      </c>
      <c r="BT860">
        <v>2026</v>
      </c>
      <c r="BU860">
        <v>5</v>
      </c>
      <c r="BV860">
        <v>13</v>
      </c>
      <c r="BY860" t="s">
        <v>693</v>
      </c>
      <c r="BZ860" t="s">
        <v>17943</v>
      </c>
      <c r="CA860" s="1">
        <v>46155.54791666667</v>
      </c>
      <c r="CB860" s="2">
        <v>46156</v>
      </c>
      <c r="CE860" t="s">
        <v>2810</v>
      </c>
      <c r="CY860" s="1"/>
      <c r="DQ860" t="s">
        <v>17918</v>
      </c>
      <c r="DS860" t="s">
        <v>693</v>
      </c>
      <c r="EP860" t="s">
        <v>20918</v>
      </c>
      <c r="EQ860" t="s">
        <v>255</v>
      </c>
      <c r="ER860" t="s">
        <v>17945</v>
      </c>
      <c r="ES860" t="s">
        <v>281</v>
      </c>
      <c r="ET860" t="s">
        <v>28734</v>
      </c>
      <c r="EU860" t="s">
        <v>17962</v>
      </c>
      <c r="EZ860" t="s">
        <v>270</v>
      </c>
      <c r="FB860" t="s">
        <v>281</v>
      </c>
      <c r="FD860" t="s">
        <v>17948</v>
      </c>
      <c r="FE860" t="s">
        <v>281</v>
      </c>
      <c r="FF860" s="1">
        <v>46155.591793981483</v>
      </c>
      <c r="FG860">
        <v>1.04</v>
      </c>
      <c r="FH860">
        <v>0</v>
      </c>
      <c r="FI860">
        <v>1</v>
      </c>
      <c r="FM860" t="s">
        <v>17949</v>
      </c>
    </row>
    <row r="861" spans="1:169" x14ac:dyDescent="0.3">
      <c r="A861">
        <v>0</v>
      </c>
      <c r="B861" t="s">
        <v>17916</v>
      </c>
      <c r="C861" t="s">
        <v>17916</v>
      </c>
      <c r="E861" t="s">
        <v>17918</v>
      </c>
      <c r="F861">
        <v>46157.291666666664</v>
      </c>
      <c r="G861">
        <v>2026</v>
      </c>
      <c r="H861">
        <v>5</v>
      </c>
      <c r="I861">
        <v>15</v>
      </c>
      <c r="J861" t="s">
        <v>17963</v>
      </c>
      <c r="O861" t="s">
        <v>17964</v>
      </c>
      <c r="P861">
        <v>2026</v>
      </c>
      <c r="Q861">
        <v>5</v>
      </c>
      <c r="R861">
        <v>13</v>
      </c>
      <c r="S861" t="s">
        <v>29129</v>
      </c>
      <c r="T861" t="s">
        <v>29130</v>
      </c>
      <c r="Y861" t="s">
        <v>17916</v>
      </c>
      <c r="AB861" t="s">
        <v>251</v>
      </c>
      <c r="AC861" t="s">
        <v>17924</v>
      </c>
      <c r="AD861">
        <v>1000008226709</v>
      </c>
      <c r="AI861" t="s">
        <v>29131</v>
      </c>
      <c r="AJ861" t="s">
        <v>29132</v>
      </c>
      <c r="AK861" t="s">
        <v>693</v>
      </c>
      <c r="AM861" t="s">
        <v>29133</v>
      </c>
      <c r="AN861" t="s">
        <v>29131</v>
      </c>
      <c r="AO861" t="s">
        <v>693</v>
      </c>
      <c r="AP861" t="s">
        <v>29133</v>
      </c>
      <c r="AR861" t="s">
        <v>29133</v>
      </c>
      <c r="AS861" t="s">
        <v>29133</v>
      </c>
      <c r="AT861" t="s">
        <v>29134</v>
      </c>
      <c r="AU861" t="s">
        <v>29135</v>
      </c>
      <c r="AV861" t="s">
        <v>29136</v>
      </c>
      <c r="AW861" t="s">
        <v>230</v>
      </c>
      <c r="AX861" t="s">
        <v>230</v>
      </c>
      <c r="AY861" t="s">
        <v>380</v>
      </c>
      <c r="AZ861" t="s">
        <v>380</v>
      </c>
      <c r="BA861" t="s">
        <v>255</v>
      </c>
      <c r="BB861" s="1">
        <v>46155.623773148145</v>
      </c>
      <c r="BC861">
        <v>2026</v>
      </c>
      <c r="BD861">
        <v>5</v>
      </c>
      <c r="BE861">
        <v>13</v>
      </c>
      <c r="BF861" t="s">
        <v>18100</v>
      </c>
      <c r="BG861" t="s">
        <v>18130</v>
      </c>
      <c r="BH861" t="s">
        <v>17936</v>
      </c>
      <c r="BJ861" t="s">
        <v>29133</v>
      </c>
      <c r="BL861" t="s">
        <v>899</v>
      </c>
      <c r="BM861" t="s">
        <v>900</v>
      </c>
      <c r="BN861" t="s">
        <v>28730</v>
      </c>
      <c r="BO861" t="s">
        <v>752</v>
      </c>
      <c r="BP861" t="s">
        <v>3010</v>
      </c>
      <c r="BQ861" t="s">
        <v>29137</v>
      </c>
      <c r="BR861" t="s">
        <v>29138</v>
      </c>
      <c r="BS861" t="s">
        <v>17964</v>
      </c>
      <c r="BT861">
        <v>2026</v>
      </c>
      <c r="BU861">
        <v>5</v>
      </c>
      <c r="BV861">
        <v>13</v>
      </c>
      <c r="BY861" t="s">
        <v>693</v>
      </c>
      <c r="BZ861" t="s">
        <v>17943</v>
      </c>
      <c r="CA861" s="1">
        <v>46155.623611111114</v>
      </c>
      <c r="CB861" s="2">
        <v>46156</v>
      </c>
      <c r="CE861" t="s">
        <v>2810</v>
      </c>
      <c r="CY861" s="1"/>
      <c r="DQ861" t="s">
        <v>17918</v>
      </c>
      <c r="DS861" t="s">
        <v>693</v>
      </c>
      <c r="EP861" t="s">
        <v>20918</v>
      </c>
      <c r="EQ861" t="s">
        <v>255</v>
      </c>
      <c r="ER861" t="s">
        <v>17945</v>
      </c>
      <c r="ES861" t="s">
        <v>281</v>
      </c>
      <c r="ET861" t="s">
        <v>28734</v>
      </c>
      <c r="EU861" t="s">
        <v>17962</v>
      </c>
      <c r="EZ861" t="s">
        <v>270</v>
      </c>
      <c r="FB861" t="s">
        <v>281</v>
      </c>
      <c r="FD861" t="s">
        <v>17948</v>
      </c>
      <c r="FE861" t="s">
        <v>281</v>
      </c>
      <c r="FF861" s="1">
        <v>46155.675104166665</v>
      </c>
      <c r="FG861">
        <v>1.23</v>
      </c>
      <c r="FH861">
        <v>0</v>
      </c>
      <c r="FI861">
        <v>1</v>
      </c>
      <c r="FM861" t="s">
        <v>17949</v>
      </c>
    </row>
    <row r="862" spans="1:169" x14ac:dyDescent="0.3">
      <c r="A862">
        <v>0</v>
      </c>
      <c r="B862" t="s">
        <v>17916</v>
      </c>
      <c r="C862" t="s">
        <v>17916</v>
      </c>
      <c r="E862" t="s">
        <v>17918</v>
      </c>
      <c r="F862">
        <v>46157.5</v>
      </c>
      <c r="G862">
        <v>2026</v>
      </c>
      <c r="H862">
        <v>5</v>
      </c>
      <c r="I862">
        <v>15</v>
      </c>
      <c r="J862" t="s">
        <v>17919</v>
      </c>
      <c r="O862" t="s">
        <v>17964</v>
      </c>
      <c r="P862">
        <v>2026</v>
      </c>
      <c r="Q862">
        <v>5</v>
      </c>
      <c r="R862">
        <v>13</v>
      </c>
      <c r="S862" t="s">
        <v>29139</v>
      </c>
      <c r="T862" t="s">
        <v>29140</v>
      </c>
      <c r="Y862" t="s">
        <v>17916</v>
      </c>
      <c r="AB862" t="s">
        <v>251</v>
      </c>
      <c r="AC862" t="s">
        <v>17924</v>
      </c>
      <c r="AD862">
        <v>1000008226874</v>
      </c>
      <c r="AF862" t="s">
        <v>29141</v>
      </c>
      <c r="AI862" t="s">
        <v>29142</v>
      </c>
      <c r="AJ862" t="s">
        <v>29143</v>
      </c>
      <c r="AK862" t="s">
        <v>693</v>
      </c>
      <c r="AN862" t="s">
        <v>29142</v>
      </c>
      <c r="AO862" t="s">
        <v>693</v>
      </c>
      <c r="AT862" t="s">
        <v>29144</v>
      </c>
      <c r="AU862" t="s">
        <v>29145</v>
      </c>
      <c r="AV862" t="s">
        <v>29146</v>
      </c>
      <c r="AW862" t="s">
        <v>230</v>
      </c>
      <c r="AX862" t="s">
        <v>230</v>
      </c>
      <c r="AY862" t="s">
        <v>380</v>
      </c>
      <c r="AZ862" t="s">
        <v>380</v>
      </c>
      <c r="BA862" t="s">
        <v>255</v>
      </c>
      <c r="BB862" s="1">
        <v>46155.647731481484</v>
      </c>
      <c r="BC862">
        <v>2026</v>
      </c>
      <c r="BD862">
        <v>5</v>
      </c>
      <c r="BE862">
        <v>13</v>
      </c>
      <c r="BF862" t="s">
        <v>18100</v>
      </c>
      <c r="BG862" t="s">
        <v>18130</v>
      </c>
      <c r="BH862" t="s">
        <v>17936</v>
      </c>
      <c r="BJ862" t="s">
        <v>29147</v>
      </c>
      <c r="BL862" t="s">
        <v>899</v>
      </c>
      <c r="BM862" t="s">
        <v>900</v>
      </c>
      <c r="BN862" t="s">
        <v>28730</v>
      </c>
      <c r="BO862" t="s">
        <v>752</v>
      </c>
      <c r="BP862" t="s">
        <v>3711</v>
      </c>
      <c r="BQ862" t="s">
        <v>29148</v>
      </c>
      <c r="BR862" t="s">
        <v>29149</v>
      </c>
      <c r="BS862" t="s">
        <v>17964</v>
      </c>
      <c r="BT862">
        <v>2026</v>
      </c>
      <c r="BU862">
        <v>5</v>
      </c>
      <c r="BV862">
        <v>13</v>
      </c>
      <c r="BZ862" t="s">
        <v>17943</v>
      </c>
      <c r="CA862" s="1">
        <v>46155.647222222222</v>
      </c>
      <c r="CB862" s="2">
        <v>46156</v>
      </c>
      <c r="CE862" t="s">
        <v>2810</v>
      </c>
      <c r="CY862" s="1"/>
      <c r="DQ862" t="s">
        <v>17918</v>
      </c>
      <c r="DS862" t="s">
        <v>693</v>
      </c>
      <c r="EP862" t="s">
        <v>20918</v>
      </c>
      <c r="EQ862" t="s">
        <v>255</v>
      </c>
      <c r="ER862" t="s">
        <v>17945</v>
      </c>
      <c r="ES862" t="s">
        <v>281</v>
      </c>
      <c r="ET862" t="s">
        <v>28734</v>
      </c>
      <c r="EU862" t="s">
        <v>17962</v>
      </c>
      <c r="EZ862" t="s">
        <v>394</v>
      </c>
      <c r="FB862" t="s">
        <v>279</v>
      </c>
      <c r="FC862" t="s">
        <v>18518</v>
      </c>
      <c r="FE862" t="s">
        <v>281</v>
      </c>
      <c r="FF862" s="1"/>
      <c r="FI862">
        <v>1</v>
      </c>
      <c r="FM862" t="s">
        <v>17949</v>
      </c>
    </row>
    <row r="863" spans="1:169" x14ac:dyDescent="0.3">
      <c r="A863">
        <v>0</v>
      </c>
      <c r="B863" t="s">
        <v>17917</v>
      </c>
      <c r="C863" t="s">
        <v>17916</v>
      </c>
      <c r="E863" t="s">
        <v>17918</v>
      </c>
      <c r="F863">
        <v>46158.291666666664</v>
      </c>
      <c r="G863">
        <v>2026</v>
      </c>
      <c r="H863">
        <v>5</v>
      </c>
      <c r="I863">
        <v>16</v>
      </c>
      <c r="J863" t="s">
        <v>17963</v>
      </c>
      <c r="O863" t="s">
        <v>17964</v>
      </c>
      <c r="P863">
        <v>2026</v>
      </c>
      <c r="Q863">
        <v>5</v>
      </c>
      <c r="R863">
        <v>13</v>
      </c>
      <c r="S863" t="s">
        <v>29150</v>
      </c>
      <c r="T863" t="s">
        <v>29151</v>
      </c>
      <c r="V863" t="s">
        <v>18063</v>
      </c>
      <c r="Y863" t="s">
        <v>17916</v>
      </c>
      <c r="AB863" t="s">
        <v>251</v>
      </c>
      <c r="AC863" t="s">
        <v>17924</v>
      </c>
      <c r="AD863">
        <v>1000008227155</v>
      </c>
      <c r="AF863" t="s">
        <v>29152</v>
      </c>
      <c r="AI863" t="s">
        <v>29153</v>
      </c>
      <c r="AJ863" t="s">
        <v>29154</v>
      </c>
      <c r="AK863" t="s">
        <v>693</v>
      </c>
      <c r="AM863" t="s">
        <v>29155</v>
      </c>
      <c r="AN863" t="s">
        <v>29153</v>
      </c>
      <c r="AO863" t="s">
        <v>693</v>
      </c>
      <c r="AR863" t="s">
        <v>29155</v>
      </c>
      <c r="AT863" t="s">
        <v>29156</v>
      </c>
      <c r="AU863" t="s">
        <v>29157</v>
      </c>
      <c r="AV863" t="s">
        <v>29158</v>
      </c>
      <c r="AW863" t="s">
        <v>230</v>
      </c>
      <c r="AX863" t="s">
        <v>230</v>
      </c>
      <c r="AY863" t="s">
        <v>380</v>
      </c>
      <c r="AZ863" t="s">
        <v>380</v>
      </c>
      <c r="BA863" t="s">
        <v>255</v>
      </c>
      <c r="BB863" s="1">
        <v>46155.671990740739</v>
      </c>
      <c r="BC863">
        <v>2026</v>
      </c>
      <c r="BD863">
        <v>5</v>
      </c>
      <c r="BE863">
        <v>13</v>
      </c>
      <c r="BF863" t="s">
        <v>19187</v>
      </c>
      <c r="BG863" t="s">
        <v>18130</v>
      </c>
      <c r="BH863" t="s">
        <v>17936</v>
      </c>
      <c r="BJ863" t="s">
        <v>29155</v>
      </c>
      <c r="BL863" t="s">
        <v>899</v>
      </c>
      <c r="BM863" t="s">
        <v>900</v>
      </c>
      <c r="BN863" t="s">
        <v>28730</v>
      </c>
      <c r="BO863" t="s">
        <v>752</v>
      </c>
      <c r="BP863" t="s">
        <v>3712</v>
      </c>
      <c r="BQ863" t="s">
        <v>29137</v>
      </c>
      <c r="BR863" t="s">
        <v>29159</v>
      </c>
      <c r="BS863" t="s">
        <v>17964</v>
      </c>
      <c r="BT863">
        <v>2026</v>
      </c>
      <c r="BU863">
        <v>5</v>
      </c>
      <c r="BV863">
        <v>13</v>
      </c>
      <c r="BY863" t="s">
        <v>693</v>
      </c>
      <c r="BZ863" t="s">
        <v>17943</v>
      </c>
      <c r="CA863" s="1">
        <v>46155.671527777777</v>
      </c>
      <c r="CB863" s="2">
        <v>46156</v>
      </c>
      <c r="CE863" t="s">
        <v>2810</v>
      </c>
      <c r="CY863" s="1"/>
      <c r="DQ863" t="s">
        <v>17918</v>
      </c>
      <c r="DS863" t="s">
        <v>693</v>
      </c>
      <c r="EP863" t="s">
        <v>20918</v>
      </c>
      <c r="EQ863" t="s">
        <v>255</v>
      </c>
      <c r="ER863" t="s">
        <v>17945</v>
      </c>
      <c r="ES863" t="s">
        <v>281</v>
      </c>
      <c r="ET863" t="s">
        <v>28734</v>
      </c>
      <c r="EU863" t="s">
        <v>17962</v>
      </c>
      <c r="EZ863" t="s">
        <v>270</v>
      </c>
      <c r="FB863" t="s">
        <v>281</v>
      </c>
      <c r="FD863" t="s">
        <v>17948</v>
      </c>
      <c r="FE863" t="s">
        <v>281</v>
      </c>
      <c r="FF863" s="1">
        <v>46156.466979166667</v>
      </c>
      <c r="FG863">
        <v>19.079999999999998</v>
      </c>
      <c r="FH863">
        <v>1</v>
      </c>
      <c r="FI863">
        <v>1</v>
      </c>
      <c r="FM863" t="s">
        <v>17949</v>
      </c>
    </row>
    <row r="864" spans="1:169" x14ac:dyDescent="0.3">
      <c r="A864">
        <v>0</v>
      </c>
      <c r="B864" t="s">
        <v>17917</v>
      </c>
      <c r="C864" t="s">
        <v>17916</v>
      </c>
      <c r="E864" t="s">
        <v>17918</v>
      </c>
      <c r="F864">
        <v>46162.291666666664</v>
      </c>
      <c r="G864">
        <v>2026</v>
      </c>
      <c r="H864">
        <v>5</v>
      </c>
      <c r="I864">
        <v>20</v>
      </c>
      <c r="J864" t="s">
        <v>17963</v>
      </c>
      <c r="O864" t="s">
        <v>17964</v>
      </c>
      <c r="P864">
        <v>2026</v>
      </c>
      <c r="Q864">
        <v>5</v>
      </c>
      <c r="R864">
        <v>13</v>
      </c>
      <c r="S864" t="s">
        <v>29160</v>
      </c>
      <c r="T864" t="s">
        <v>29161</v>
      </c>
      <c r="Y864" t="s">
        <v>17916</v>
      </c>
      <c r="AB864" t="s">
        <v>251</v>
      </c>
      <c r="AC864" t="s">
        <v>17924</v>
      </c>
      <c r="AD864">
        <v>1000008227201</v>
      </c>
      <c r="AF864" t="s">
        <v>29162</v>
      </c>
      <c r="AI864" t="s">
        <v>29163</v>
      </c>
      <c r="AJ864" t="s">
        <v>29164</v>
      </c>
      <c r="AK864" t="s">
        <v>693</v>
      </c>
      <c r="AN864" t="s">
        <v>29163</v>
      </c>
      <c r="AO864" t="s">
        <v>693</v>
      </c>
      <c r="AT864" t="s">
        <v>29165</v>
      </c>
      <c r="AU864" t="s">
        <v>29166</v>
      </c>
      <c r="AV864" t="s">
        <v>29167</v>
      </c>
      <c r="AW864" t="s">
        <v>230</v>
      </c>
      <c r="AX864" t="s">
        <v>230</v>
      </c>
      <c r="AY864" t="s">
        <v>380</v>
      </c>
      <c r="AZ864" t="s">
        <v>380</v>
      </c>
      <c r="BA864" t="s">
        <v>255</v>
      </c>
      <c r="BB864" s="1">
        <v>46155.674745370372</v>
      </c>
      <c r="BC864">
        <v>2026</v>
      </c>
      <c r="BD864">
        <v>5</v>
      </c>
      <c r="BE864">
        <v>13</v>
      </c>
      <c r="BF864" t="s">
        <v>17934</v>
      </c>
      <c r="BG864" t="s">
        <v>18130</v>
      </c>
      <c r="BH864" t="s">
        <v>17936</v>
      </c>
      <c r="BJ864" t="s">
        <v>29168</v>
      </c>
      <c r="BL864" t="s">
        <v>899</v>
      </c>
      <c r="BM864" t="s">
        <v>900</v>
      </c>
      <c r="BN864" t="s">
        <v>28730</v>
      </c>
      <c r="BO864" t="s">
        <v>752</v>
      </c>
      <c r="BP864" t="s">
        <v>3741</v>
      </c>
      <c r="BQ864" t="s">
        <v>28847</v>
      </c>
      <c r="BR864" t="s">
        <v>29169</v>
      </c>
      <c r="BS864" t="s">
        <v>17964</v>
      </c>
      <c r="BT864">
        <v>2026</v>
      </c>
      <c r="BU864">
        <v>5</v>
      </c>
      <c r="BV864">
        <v>13</v>
      </c>
      <c r="BY864" t="s">
        <v>693</v>
      </c>
      <c r="BZ864" t="s">
        <v>17943</v>
      </c>
      <c r="CA864" s="1">
        <v>46155.674305555556</v>
      </c>
      <c r="CB864" s="2">
        <v>46156</v>
      </c>
      <c r="CE864" t="s">
        <v>2810</v>
      </c>
      <c r="CY864" s="1"/>
      <c r="DQ864" t="s">
        <v>17918</v>
      </c>
      <c r="DS864" t="s">
        <v>693</v>
      </c>
      <c r="EP864" t="s">
        <v>20918</v>
      </c>
      <c r="EQ864" t="s">
        <v>255</v>
      </c>
      <c r="ER864" t="s">
        <v>17945</v>
      </c>
      <c r="ES864" t="s">
        <v>281</v>
      </c>
      <c r="ET864" t="s">
        <v>28734</v>
      </c>
      <c r="EU864" t="s">
        <v>17962</v>
      </c>
      <c r="EZ864" t="s">
        <v>270</v>
      </c>
      <c r="FB864" t="s">
        <v>281</v>
      </c>
      <c r="FD864" t="s">
        <v>17948</v>
      </c>
      <c r="FE864" t="s">
        <v>281</v>
      </c>
      <c r="FF864" s="1">
        <v>46155.716770833336</v>
      </c>
      <c r="FG864">
        <v>1.01</v>
      </c>
      <c r="FH864">
        <v>0</v>
      </c>
      <c r="FI864">
        <v>1</v>
      </c>
      <c r="FM864" t="s">
        <v>17949</v>
      </c>
    </row>
    <row r="865" spans="1:169" x14ac:dyDescent="0.3">
      <c r="A865">
        <v>0</v>
      </c>
      <c r="B865" t="s">
        <v>17916</v>
      </c>
      <c r="C865" t="s">
        <v>17916</v>
      </c>
      <c r="E865" t="s">
        <v>17918</v>
      </c>
      <c r="F865">
        <v>46157.291666666664</v>
      </c>
      <c r="G865">
        <v>2026</v>
      </c>
      <c r="H865">
        <v>5</v>
      </c>
      <c r="I865">
        <v>15</v>
      </c>
      <c r="J865" t="s">
        <v>17963</v>
      </c>
      <c r="O865" t="s">
        <v>17964</v>
      </c>
      <c r="P865">
        <v>2026</v>
      </c>
      <c r="Q865">
        <v>5</v>
      </c>
      <c r="R865">
        <v>13</v>
      </c>
      <c r="S865" t="s">
        <v>29170</v>
      </c>
      <c r="T865" t="s">
        <v>29171</v>
      </c>
      <c r="Y865" t="s">
        <v>17916</v>
      </c>
      <c r="AB865" t="s">
        <v>251</v>
      </c>
      <c r="AC865" t="s">
        <v>17924</v>
      </c>
      <c r="AD865">
        <v>1000008227784</v>
      </c>
      <c r="AI865" t="s">
        <v>29172</v>
      </c>
      <c r="AJ865" t="s">
        <v>29173</v>
      </c>
      <c r="AK865" t="s">
        <v>693</v>
      </c>
      <c r="AM865" t="s">
        <v>18071</v>
      </c>
      <c r="AN865" t="s">
        <v>29172</v>
      </c>
      <c r="AO865" t="s">
        <v>693</v>
      </c>
      <c r="AR865" t="s">
        <v>18071</v>
      </c>
      <c r="AT865" t="s">
        <v>29174</v>
      </c>
      <c r="AU865" t="s">
        <v>29175</v>
      </c>
      <c r="AV865" t="s">
        <v>29176</v>
      </c>
      <c r="AW865" t="s">
        <v>230</v>
      </c>
      <c r="AX865" t="s">
        <v>230</v>
      </c>
      <c r="AY865" t="s">
        <v>380</v>
      </c>
      <c r="AZ865" t="s">
        <v>380</v>
      </c>
      <c r="BA865" t="s">
        <v>255</v>
      </c>
      <c r="BB865" s="1">
        <v>46155.75377314815</v>
      </c>
      <c r="BC865">
        <v>2026</v>
      </c>
      <c r="BD865">
        <v>5</v>
      </c>
      <c r="BE865">
        <v>13</v>
      </c>
      <c r="BF865" t="s">
        <v>18100</v>
      </c>
      <c r="BG865" t="s">
        <v>18130</v>
      </c>
      <c r="BH865" t="s">
        <v>17936</v>
      </c>
      <c r="BJ865" t="s">
        <v>29177</v>
      </c>
      <c r="BL865" t="s">
        <v>1605</v>
      </c>
      <c r="BM865" t="s">
        <v>1603</v>
      </c>
      <c r="BN865" t="s">
        <v>28730</v>
      </c>
      <c r="BO865" t="s">
        <v>752</v>
      </c>
      <c r="BP865" t="s">
        <v>3749</v>
      </c>
      <c r="BQ865" t="s">
        <v>29178</v>
      </c>
      <c r="BR865" t="s">
        <v>3750</v>
      </c>
      <c r="BS865" t="s">
        <v>17964</v>
      </c>
      <c r="BT865">
        <v>2026</v>
      </c>
      <c r="BU865">
        <v>5</v>
      </c>
      <c r="BV865">
        <v>13</v>
      </c>
      <c r="BY865" t="s">
        <v>693</v>
      </c>
      <c r="BZ865" t="s">
        <v>17943</v>
      </c>
      <c r="CA865" s="1">
        <v>46155.753472222219</v>
      </c>
      <c r="CB865" s="2">
        <v>46156</v>
      </c>
      <c r="CE865" t="s">
        <v>2810</v>
      </c>
      <c r="CY865" s="1"/>
      <c r="DQ865" t="s">
        <v>17918</v>
      </c>
      <c r="DS865" t="s">
        <v>693</v>
      </c>
      <c r="EP865" t="s">
        <v>20918</v>
      </c>
      <c r="EQ865" t="s">
        <v>255</v>
      </c>
      <c r="ER865" t="s">
        <v>17945</v>
      </c>
      <c r="ES865" t="s">
        <v>281</v>
      </c>
      <c r="ET865" t="s">
        <v>20710</v>
      </c>
      <c r="EU865" t="s">
        <v>17962</v>
      </c>
      <c r="EZ865" t="s">
        <v>270</v>
      </c>
      <c r="FB865" t="s">
        <v>281</v>
      </c>
      <c r="FD865" t="s">
        <v>17948</v>
      </c>
      <c r="FE865" t="s">
        <v>281</v>
      </c>
      <c r="FF865" s="1">
        <v>46155.800196759257</v>
      </c>
      <c r="FG865">
        <v>1.1100000000000001</v>
      </c>
      <c r="FH865">
        <v>0</v>
      </c>
      <c r="FI865">
        <v>1</v>
      </c>
      <c r="FM865" t="s">
        <v>17949</v>
      </c>
    </row>
    <row r="866" spans="1:169" x14ac:dyDescent="0.3">
      <c r="A866">
        <v>0</v>
      </c>
      <c r="B866" t="s">
        <v>17916</v>
      </c>
      <c r="C866" t="s">
        <v>17916</v>
      </c>
      <c r="E866" t="s">
        <v>17918</v>
      </c>
      <c r="F866">
        <v>46157.291666666664</v>
      </c>
      <c r="G866">
        <v>2026</v>
      </c>
      <c r="H866">
        <v>5</v>
      </c>
      <c r="I866">
        <v>15</v>
      </c>
      <c r="J866" t="s">
        <v>17963</v>
      </c>
      <c r="O866" t="s">
        <v>17964</v>
      </c>
      <c r="P866">
        <v>2026</v>
      </c>
      <c r="Q866">
        <v>5</v>
      </c>
      <c r="R866">
        <v>13</v>
      </c>
      <c r="S866" t="s">
        <v>29179</v>
      </c>
      <c r="T866" t="s">
        <v>29180</v>
      </c>
      <c r="Y866" t="s">
        <v>17916</v>
      </c>
      <c r="AB866" t="s">
        <v>251</v>
      </c>
      <c r="AC866" t="s">
        <v>18065</v>
      </c>
      <c r="AD866">
        <v>1000008227785</v>
      </c>
      <c r="AG866" t="s">
        <v>29181</v>
      </c>
      <c r="AH866" t="s">
        <v>29182</v>
      </c>
      <c r="AI866" t="s">
        <v>29183</v>
      </c>
      <c r="AJ866" t="s">
        <v>29184</v>
      </c>
      <c r="AK866" t="s">
        <v>693</v>
      </c>
      <c r="AL866" t="s">
        <v>29181</v>
      </c>
      <c r="AM866" t="s">
        <v>2532</v>
      </c>
      <c r="AN866" t="s">
        <v>29183</v>
      </c>
      <c r="AO866" t="s">
        <v>693</v>
      </c>
      <c r="AP866" t="s">
        <v>2532</v>
      </c>
      <c r="AR866" t="s">
        <v>2532</v>
      </c>
      <c r="AS866" t="s">
        <v>2532</v>
      </c>
      <c r="AT866" t="s">
        <v>29185</v>
      </c>
      <c r="AU866" t="s">
        <v>29186</v>
      </c>
      <c r="AV866" t="s">
        <v>29187</v>
      </c>
      <c r="AW866" t="s">
        <v>230</v>
      </c>
      <c r="AX866" t="s">
        <v>230</v>
      </c>
      <c r="AY866" t="s">
        <v>380</v>
      </c>
      <c r="AZ866" t="s">
        <v>380</v>
      </c>
      <c r="BA866" t="s">
        <v>18076</v>
      </c>
      <c r="BB866" s="1">
        <v>46155.753958333335</v>
      </c>
      <c r="BC866">
        <v>2026</v>
      </c>
      <c r="BD866">
        <v>5</v>
      </c>
      <c r="BE866">
        <v>13</v>
      </c>
      <c r="BF866" t="s">
        <v>18687</v>
      </c>
      <c r="BG866" t="s">
        <v>18130</v>
      </c>
      <c r="BH866" t="s">
        <v>17936</v>
      </c>
      <c r="BJ866" t="s">
        <v>2532</v>
      </c>
      <c r="BL866" t="s">
        <v>899</v>
      </c>
      <c r="BM866" t="s">
        <v>900</v>
      </c>
      <c r="BN866" t="s">
        <v>28730</v>
      </c>
      <c r="BO866" t="s">
        <v>752</v>
      </c>
      <c r="BP866" t="s">
        <v>578</v>
      </c>
      <c r="BQ866" t="s">
        <v>28798</v>
      </c>
      <c r="BR866" t="s">
        <v>2528</v>
      </c>
      <c r="BS866" t="s">
        <v>17964</v>
      </c>
      <c r="BT866">
        <v>2026</v>
      </c>
      <c r="BU866">
        <v>5</v>
      </c>
      <c r="BV866">
        <v>13</v>
      </c>
      <c r="BY866" t="s">
        <v>386</v>
      </c>
      <c r="BZ866" t="s">
        <v>18083</v>
      </c>
      <c r="CA866" s="1">
        <v>46155.753472222219</v>
      </c>
      <c r="CB866" s="2">
        <v>46156</v>
      </c>
      <c r="CE866" t="s">
        <v>2810</v>
      </c>
      <c r="CY866" s="1"/>
      <c r="DQ866" t="s">
        <v>17918</v>
      </c>
      <c r="DR866" t="s">
        <v>693</v>
      </c>
      <c r="DS866" t="s">
        <v>693</v>
      </c>
      <c r="DT866" t="s">
        <v>693</v>
      </c>
      <c r="DV866" t="s">
        <v>693</v>
      </c>
      <c r="EA866" t="s">
        <v>693</v>
      </c>
      <c r="EB866" t="s">
        <v>693</v>
      </c>
      <c r="EP866" t="s">
        <v>20918</v>
      </c>
      <c r="EQ866" t="s">
        <v>18084</v>
      </c>
      <c r="ES866" t="s">
        <v>281</v>
      </c>
      <c r="ET866" t="s">
        <v>28734</v>
      </c>
      <c r="EU866" t="s">
        <v>17962</v>
      </c>
      <c r="EZ866" t="s">
        <v>270</v>
      </c>
      <c r="FB866" t="s">
        <v>281</v>
      </c>
      <c r="FD866" t="s">
        <v>18133</v>
      </c>
      <c r="FE866" t="s">
        <v>281</v>
      </c>
      <c r="FF866" s="1">
        <v>46155.800196759257</v>
      </c>
      <c r="FG866">
        <v>1.1100000000000001</v>
      </c>
      <c r="FH866">
        <v>0</v>
      </c>
      <c r="FI866">
        <v>1</v>
      </c>
      <c r="FM866" t="s">
        <v>17949</v>
      </c>
    </row>
    <row r="867" spans="1:169" x14ac:dyDescent="0.3">
      <c r="A867">
        <v>0</v>
      </c>
      <c r="B867" t="s">
        <v>17916</v>
      </c>
      <c r="C867" t="s">
        <v>17916</v>
      </c>
      <c r="E867" t="s">
        <v>17918</v>
      </c>
      <c r="F867">
        <v>46157.291666666664</v>
      </c>
      <c r="G867">
        <v>2026</v>
      </c>
      <c r="H867">
        <v>5</v>
      </c>
      <c r="I867">
        <v>15</v>
      </c>
      <c r="J867" t="s">
        <v>17963</v>
      </c>
      <c r="O867" t="s">
        <v>17964</v>
      </c>
      <c r="P867">
        <v>2026</v>
      </c>
      <c r="Q867">
        <v>5</v>
      </c>
      <c r="R867">
        <v>13</v>
      </c>
      <c r="S867" t="s">
        <v>29188</v>
      </c>
      <c r="T867" t="s">
        <v>29189</v>
      </c>
      <c r="Y867" t="s">
        <v>17916</v>
      </c>
      <c r="AB867" t="s">
        <v>251</v>
      </c>
      <c r="AC867" t="s">
        <v>17924</v>
      </c>
      <c r="AD867">
        <v>1000008227798</v>
      </c>
      <c r="AI867" t="s">
        <v>29190</v>
      </c>
      <c r="AJ867" t="s">
        <v>29191</v>
      </c>
      <c r="AK867" t="s">
        <v>693</v>
      </c>
      <c r="AM867" t="s">
        <v>29192</v>
      </c>
      <c r="AN867" t="s">
        <v>29190</v>
      </c>
      <c r="AO867" t="s">
        <v>693</v>
      </c>
      <c r="AP867" t="s">
        <v>29192</v>
      </c>
      <c r="AR867" t="s">
        <v>29192</v>
      </c>
      <c r="AS867" t="s">
        <v>29192</v>
      </c>
      <c r="AT867" t="s">
        <v>29193</v>
      </c>
      <c r="AU867" t="s">
        <v>29194</v>
      </c>
      <c r="AV867" t="s">
        <v>29195</v>
      </c>
      <c r="AW867" t="s">
        <v>230</v>
      </c>
      <c r="AX867" t="s">
        <v>230</v>
      </c>
      <c r="AY867" t="s">
        <v>380</v>
      </c>
      <c r="AZ867" t="s">
        <v>380</v>
      </c>
      <c r="BA867" t="s">
        <v>255</v>
      </c>
      <c r="BB867" s="1">
        <v>46155.755474537036</v>
      </c>
      <c r="BC867">
        <v>2026</v>
      </c>
      <c r="BD867">
        <v>5</v>
      </c>
      <c r="BE867">
        <v>13</v>
      </c>
      <c r="BF867" t="s">
        <v>17934</v>
      </c>
      <c r="BG867" t="s">
        <v>18130</v>
      </c>
      <c r="BH867" t="s">
        <v>17936</v>
      </c>
      <c r="BJ867" t="s">
        <v>29192</v>
      </c>
      <c r="BL867" t="s">
        <v>899</v>
      </c>
      <c r="BM867" t="s">
        <v>900</v>
      </c>
      <c r="BN867" t="s">
        <v>28730</v>
      </c>
      <c r="BO867" t="s">
        <v>752</v>
      </c>
      <c r="BP867" t="s">
        <v>3681</v>
      </c>
      <c r="BQ867" t="s">
        <v>29196</v>
      </c>
      <c r="BR867" t="s">
        <v>29197</v>
      </c>
      <c r="BS867" t="s">
        <v>17964</v>
      </c>
      <c r="BT867">
        <v>2026</v>
      </c>
      <c r="BU867">
        <v>5</v>
      </c>
      <c r="BV867">
        <v>13</v>
      </c>
      <c r="BY867" t="s">
        <v>693</v>
      </c>
      <c r="BZ867" t="s">
        <v>17943</v>
      </c>
      <c r="CA867" s="1">
        <v>46155.754861111112</v>
      </c>
      <c r="CB867" s="2">
        <v>46156</v>
      </c>
      <c r="CE867" t="s">
        <v>2810</v>
      </c>
      <c r="CY867" s="1"/>
      <c r="DQ867" t="s">
        <v>17918</v>
      </c>
      <c r="DS867" t="s">
        <v>693</v>
      </c>
      <c r="EP867" t="s">
        <v>20918</v>
      </c>
      <c r="EQ867" t="s">
        <v>255</v>
      </c>
      <c r="ER867" t="s">
        <v>17945</v>
      </c>
      <c r="ES867" t="s">
        <v>281</v>
      </c>
      <c r="ET867" t="s">
        <v>28734</v>
      </c>
      <c r="EU867" t="s">
        <v>17962</v>
      </c>
      <c r="EZ867" t="s">
        <v>270</v>
      </c>
      <c r="FB867" t="s">
        <v>281</v>
      </c>
      <c r="FD867" t="s">
        <v>17948</v>
      </c>
      <c r="FE867" t="s">
        <v>281</v>
      </c>
      <c r="FF867" s="1">
        <v>46155.800196759257</v>
      </c>
      <c r="FG867">
        <v>1.07</v>
      </c>
      <c r="FH867">
        <v>0</v>
      </c>
      <c r="FI867">
        <v>1</v>
      </c>
      <c r="FM867" t="s">
        <v>17949</v>
      </c>
    </row>
    <row r="868" spans="1:169" x14ac:dyDescent="0.3">
      <c r="A868">
        <v>0</v>
      </c>
      <c r="B868" t="s">
        <v>17916</v>
      </c>
      <c r="C868" t="s">
        <v>17916</v>
      </c>
      <c r="E868" t="s">
        <v>17918</v>
      </c>
      <c r="F868">
        <v>46157.5</v>
      </c>
      <c r="G868">
        <v>2026</v>
      </c>
      <c r="H868">
        <v>5</v>
      </c>
      <c r="I868">
        <v>15</v>
      </c>
      <c r="J868" t="s">
        <v>17919</v>
      </c>
      <c r="O868" t="s">
        <v>17964</v>
      </c>
      <c r="P868">
        <v>2026</v>
      </c>
      <c r="Q868">
        <v>5</v>
      </c>
      <c r="R868">
        <v>13</v>
      </c>
      <c r="S868" t="s">
        <v>29198</v>
      </c>
      <c r="T868" t="s">
        <v>29199</v>
      </c>
      <c r="Y868" t="s">
        <v>17916</v>
      </c>
      <c r="AB868" t="s">
        <v>251</v>
      </c>
      <c r="AC868" t="s">
        <v>18065</v>
      </c>
      <c r="AD868">
        <v>1000008227855</v>
      </c>
      <c r="AG868" t="s">
        <v>29200</v>
      </c>
      <c r="AH868" t="s">
        <v>29201</v>
      </c>
      <c r="AI868" t="s">
        <v>29202</v>
      </c>
      <c r="AJ868" t="s">
        <v>29203</v>
      </c>
      <c r="AK868" t="s">
        <v>693</v>
      </c>
      <c r="AL868" t="s">
        <v>29200</v>
      </c>
      <c r="AM868" t="s">
        <v>29204</v>
      </c>
      <c r="AN868" t="s">
        <v>29202</v>
      </c>
      <c r="AO868" t="s">
        <v>693</v>
      </c>
      <c r="AR868" t="s">
        <v>29204</v>
      </c>
      <c r="AT868" t="s">
        <v>29205</v>
      </c>
      <c r="AU868" t="s">
        <v>29206</v>
      </c>
      <c r="AV868" t="s">
        <v>29207</v>
      </c>
      <c r="AW868" t="s">
        <v>230</v>
      </c>
      <c r="AX868" t="s">
        <v>230</v>
      </c>
      <c r="AY868" t="s">
        <v>380</v>
      </c>
      <c r="AZ868" t="s">
        <v>380</v>
      </c>
      <c r="BA868" t="s">
        <v>18076</v>
      </c>
      <c r="BB868" s="1">
        <v>46155.765983796293</v>
      </c>
      <c r="BC868">
        <v>2026</v>
      </c>
      <c r="BD868">
        <v>5</v>
      </c>
      <c r="BE868">
        <v>13</v>
      </c>
      <c r="BF868" t="s">
        <v>18129</v>
      </c>
      <c r="BG868" t="s">
        <v>18130</v>
      </c>
      <c r="BH868" t="s">
        <v>17936</v>
      </c>
      <c r="BJ868" t="s">
        <v>29204</v>
      </c>
      <c r="BL868" t="s">
        <v>1034</v>
      </c>
      <c r="BM868" t="s">
        <v>1031</v>
      </c>
      <c r="BN868" t="s">
        <v>28730</v>
      </c>
      <c r="BO868" t="s">
        <v>752</v>
      </c>
      <c r="BP868" t="s">
        <v>29208</v>
      </c>
      <c r="BQ868" t="s">
        <v>29209</v>
      </c>
      <c r="BR868" t="s">
        <v>29210</v>
      </c>
      <c r="BS868" t="s">
        <v>17964</v>
      </c>
      <c r="BT868">
        <v>2026</v>
      </c>
      <c r="BU868">
        <v>5</v>
      </c>
      <c r="BV868">
        <v>13</v>
      </c>
      <c r="BY868" t="s">
        <v>386</v>
      </c>
      <c r="BZ868" t="s">
        <v>18083</v>
      </c>
      <c r="CA868" s="1">
        <v>46155.765972222223</v>
      </c>
      <c r="CB868" s="2">
        <v>46156</v>
      </c>
      <c r="CE868" t="s">
        <v>2810</v>
      </c>
      <c r="CY868" s="1"/>
      <c r="DQ868" t="s">
        <v>17918</v>
      </c>
      <c r="DR868" t="s">
        <v>693</v>
      </c>
      <c r="DS868" t="s">
        <v>693</v>
      </c>
      <c r="DT868" t="s">
        <v>693</v>
      </c>
      <c r="DV868" t="s">
        <v>693</v>
      </c>
      <c r="EA868" t="s">
        <v>693</v>
      </c>
      <c r="EB868" t="s">
        <v>693</v>
      </c>
      <c r="EP868" t="s">
        <v>20918</v>
      </c>
      <c r="EQ868" t="s">
        <v>18084</v>
      </c>
      <c r="ES868" t="s">
        <v>281</v>
      </c>
      <c r="ET868" t="s">
        <v>28734</v>
      </c>
      <c r="EU868" t="s">
        <v>17962</v>
      </c>
      <c r="EZ868" t="s">
        <v>270</v>
      </c>
      <c r="FB868" t="s">
        <v>281</v>
      </c>
      <c r="FD868" t="s">
        <v>18133</v>
      </c>
      <c r="FE868" t="s">
        <v>281</v>
      </c>
      <c r="FF868" s="1">
        <v>46155.800196759257</v>
      </c>
      <c r="FG868">
        <v>0.82</v>
      </c>
      <c r="FH868">
        <v>0</v>
      </c>
      <c r="FI868">
        <v>1</v>
      </c>
      <c r="FM868" t="s">
        <v>17949</v>
      </c>
    </row>
    <row r="869" spans="1:169" x14ac:dyDescent="0.3">
      <c r="A869">
        <v>0</v>
      </c>
      <c r="B869" t="s">
        <v>17916</v>
      </c>
      <c r="C869" t="s">
        <v>17916</v>
      </c>
      <c r="E869" t="s">
        <v>17918</v>
      </c>
      <c r="F869">
        <v>46157.5</v>
      </c>
      <c r="G869">
        <v>2026</v>
      </c>
      <c r="H869">
        <v>5</v>
      </c>
      <c r="I869">
        <v>15</v>
      </c>
      <c r="O869" t="s">
        <v>17964</v>
      </c>
      <c r="P869">
        <v>2026</v>
      </c>
      <c r="Q869">
        <v>5</v>
      </c>
      <c r="R869">
        <v>13</v>
      </c>
      <c r="S869" t="s">
        <v>29211</v>
      </c>
      <c r="T869" t="s">
        <v>29212</v>
      </c>
      <c r="Y869" t="s">
        <v>17916</v>
      </c>
      <c r="AB869" t="s">
        <v>251</v>
      </c>
      <c r="AC869" t="s">
        <v>17924</v>
      </c>
      <c r="AD869">
        <v>1000008228004</v>
      </c>
      <c r="AI869" t="s">
        <v>29213</v>
      </c>
      <c r="AJ869" t="s">
        <v>29214</v>
      </c>
      <c r="AK869" t="s">
        <v>693</v>
      </c>
      <c r="AN869" t="s">
        <v>29213</v>
      </c>
      <c r="AO869" t="s">
        <v>693</v>
      </c>
      <c r="AT869" t="s">
        <v>29215</v>
      </c>
      <c r="AU869" t="s">
        <v>29216</v>
      </c>
      <c r="AV869" t="s">
        <v>29217</v>
      </c>
      <c r="AW869" t="s">
        <v>230</v>
      </c>
      <c r="AX869" t="s">
        <v>230</v>
      </c>
      <c r="AY869" t="s">
        <v>380</v>
      </c>
      <c r="AZ869" t="s">
        <v>380</v>
      </c>
      <c r="BA869" t="s">
        <v>255</v>
      </c>
      <c r="BB869" s="1">
        <v>46155.805879629632</v>
      </c>
      <c r="BC869">
        <v>2026</v>
      </c>
      <c r="BD869">
        <v>5</v>
      </c>
      <c r="BE869">
        <v>13</v>
      </c>
      <c r="BF869" t="s">
        <v>17934</v>
      </c>
      <c r="BG869" t="s">
        <v>18130</v>
      </c>
      <c r="BH869" t="s">
        <v>17936</v>
      </c>
      <c r="BJ869" t="s">
        <v>29218</v>
      </c>
      <c r="BL869" t="s">
        <v>899</v>
      </c>
      <c r="BM869" t="s">
        <v>900</v>
      </c>
      <c r="BN869" t="s">
        <v>28730</v>
      </c>
      <c r="BO869" t="s">
        <v>752</v>
      </c>
      <c r="BP869" t="s">
        <v>3682</v>
      </c>
      <c r="BQ869" t="s">
        <v>28810</v>
      </c>
      <c r="BR869" t="s">
        <v>29219</v>
      </c>
      <c r="BS869" t="s">
        <v>17964</v>
      </c>
      <c r="BT869">
        <v>2026</v>
      </c>
      <c r="BU869">
        <v>5</v>
      </c>
      <c r="BV869">
        <v>13</v>
      </c>
      <c r="BY869" t="s">
        <v>693</v>
      </c>
      <c r="BZ869" t="s">
        <v>17943</v>
      </c>
      <c r="CA869" s="1">
        <v>46155.805555555555</v>
      </c>
      <c r="CB869" s="2">
        <v>46156</v>
      </c>
      <c r="CE869" t="s">
        <v>2810</v>
      </c>
      <c r="CY869" s="1"/>
      <c r="DQ869" t="s">
        <v>17918</v>
      </c>
      <c r="DS869" t="s">
        <v>693</v>
      </c>
      <c r="EP869" t="s">
        <v>20918</v>
      </c>
      <c r="EQ869" t="s">
        <v>255</v>
      </c>
      <c r="ER869" t="s">
        <v>17945</v>
      </c>
      <c r="ES869" t="s">
        <v>281</v>
      </c>
      <c r="ET869" t="s">
        <v>28734</v>
      </c>
      <c r="EU869" t="s">
        <v>17962</v>
      </c>
      <c r="EZ869" t="s">
        <v>270</v>
      </c>
      <c r="FB869" t="s">
        <v>281</v>
      </c>
      <c r="FD869" t="s">
        <v>17948</v>
      </c>
      <c r="FE869" t="s">
        <v>281</v>
      </c>
      <c r="FF869" s="1">
        <v>46155.841770833336</v>
      </c>
      <c r="FG869">
        <v>0.86</v>
      </c>
      <c r="FH869">
        <v>0</v>
      </c>
      <c r="FI869">
        <v>1</v>
      </c>
      <c r="FM869" t="s">
        <v>17949</v>
      </c>
    </row>
    <row r="870" spans="1:169" x14ac:dyDescent="0.3">
      <c r="A870">
        <v>0</v>
      </c>
      <c r="B870" t="s">
        <v>17917</v>
      </c>
      <c r="C870" t="s">
        <v>17916</v>
      </c>
      <c r="D870" t="s">
        <v>29220</v>
      </c>
      <c r="E870" t="s">
        <v>17918</v>
      </c>
      <c r="F870">
        <v>46161.291666666664</v>
      </c>
      <c r="G870">
        <v>2026</v>
      </c>
      <c r="H870">
        <v>5</v>
      </c>
      <c r="I870">
        <v>19</v>
      </c>
      <c r="J870" t="s">
        <v>17963</v>
      </c>
      <c r="O870" t="s">
        <v>18000</v>
      </c>
      <c r="P870">
        <v>2026</v>
      </c>
      <c r="Q870">
        <v>5</v>
      </c>
      <c r="R870">
        <v>14</v>
      </c>
      <c r="S870" t="s">
        <v>29221</v>
      </c>
      <c r="T870" t="s">
        <v>29222</v>
      </c>
      <c r="Y870" t="s">
        <v>17916</v>
      </c>
      <c r="AB870" t="s">
        <v>251</v>
      </c>
      <c r="AC870" t="s">
        <v>17924</v>
      </c>
      <c r="AD870">
        <v>1000008228398</v>
      </c>
      <c r="AI870" t="s">
        <v>29223</v>
      </c>
      <c r="AJ870" t="s">
        <v>29224</v>
      </c>
      <c r="AK870" t="s">
        <v>693</v>
      </c>
      <c r="AN870" t="s">
        <v>29223</v>
      </c>
      <c r="AO870" t="s">
        <v>693</v>
      </c>
      <c r="AT870" t="s">
        <v>29225</v>
      </c>
      <c r="AU870" t="s">
        <v>29226</v>
      </c>
      <c r="AV870" t="s">
        <v>29227</v>
      </c>
      <c r="AW870" t="s">
        <v>230</v>
      </c>
      <c r="AX870" t="s">
        <v>230</v>
      </c>
      <c r="AY870" t="s">
        <v>232</v>
      </c>
      <c r="AZ870" t="s">
        <v>232</v>
      </c>
      <c r="BA870" t="s">
        <v>255</v>
      </c>
      <c r="BB870" s="1">
        <v>46156.404930555553</v>
      </c>
      <c r="BC870">
        <v>2026</v>
      </c>
      <c r="BD870">
        <v>5</v>
      </c>
      <c r="BE870">
        <v>14</v>
      </c>
      <c r="BF870" t="s">
        <v>18143</v>
      </c>
      <c r="BG870" t="s">
        <v>17935</v>
      </c>
      <c r="BH870" t="s">
        <v>17936</v>
      </c>
      <c r="BJ870" t="s">
        <v>29228</v>
      </c>
      <c r="BL870" t="s">
        <v>899</v>
      </c>
      <c r="BM870" t="s">
        <v>900</v>
      </c>
      <c r="BN870" t="s">
        <v>28730</v>
      </c>
      <c r="BO870" t="s">
        <v>752</v>
      </c>
      <c r="BP870" t="s">
        <v>3707</v>
      </c>
      <c r="BQ870" t="s">
        <v>28892</v>
      </c>
      <c r="BR870" t="s">
        <v>29229</v>
      </c>
      <c r="BS870" t="s">
        <v>18000</v>
      </c>
      <c r="BT870">
        <v>2026</v>
      </c>
      <c r="BU870">
        <v>5</v>
      </c>
      <c r="BV870">
        <v>14</v>
      </c>
      <c r="BY870" t="s">
        <v>693</v>
      </c>
      <c r="BZ870" t="s">
        <v>17943</v>
      </c>
      <c r="CA870" s="1">
        <v>46156.404861111114</v>
      </c>
      <c r="CB870" s="2">
        <v>46156</v>
      </c>
      <c r="CE870" t="s">
        <v>2810</v>
      </c>
      <c r="CY870" s="1"/>
      <c r="DQ870" t="s">
        <v>17918</v>
      </c>
      <c r="DS870" t="s">
        <v>693</v>
      </c>
      <c r="EP870" t="s">
        <v>20918</v>
      </c>
      <c r="EQ870" t="s">
        <v>255</v>
      </c>
      <c r="ER870" t="s">
        <v>17945</v>
      </c>
      <c r="ES870" t="s">
        <v>281</v>
      </c>
      <c r="ET870" t="s">
        <v>28734</v>
      </c>
      <c r="EU870" t="s">
        <v>17962</v>
      </c>
      <c r="EZ870" t="s">
        <v>270</v>
      </c>
      <c r="FB870" t="s">
        <v>281</v>
      </c>
      <c r="FD870" t="s">
        <v>17948</v>
      </c>
      <c r="FE870" t="s">
        <v>281</v>
      </c>
      <c r="FF870" s="1">
        <v>46156.425416666665</v>
      </c>
      <c r="FG870">
        <v>0.49</v>
      </c>
      <c r="FH870">
        <v>0</v>
      </c>
      <c r="FM870" t="s">
        <v>17949</v>
      </c>
    </row>
    <row r="871" spans="1:169" x14ac:dyDescent="0.3">
      <c r="A871">
        <v>0</v>
      </c>
      <c r="B871" t="s">
        <v>17916</v>
      </c>
      <c r="C871" t="s">
        <v>17916</v>
      </c>
      <c r="E871" t="s">
        <v>17918</v>
      </c>
      <c r="F871">
        <v>46157.291666666664</v>
      </c>
      <c r="G871">
        <v>2026</v>
      </c>
      <c r="H871">
        <v>5</v>
      </c>
      <c r="I871">
        <v>15</v>
      </c>
      <c r="J871" t="s">
        <v>17963</v>
      </c>
      <c r="O871" t="s">
        <v>18000</v>
      </c>
      <c r="P871">
        <v>2026</v>
      </c>
      <c r="Q871">
        <v>5</v>
      </c>
      <c r="R871">
        <v>14</v>
      </c>
      <c r="S871" t="s">
        <v>29230</v>
      </c>
      <c r="T871" t="s">
        <v>29231</v>
      </c>
      <c r="Y871" t="s">
        <v>17916</v>
      </c>
      <c r="AB871" t="s">
        <v>251</v>
      </c>
      <c r="AC871" t="s">
        <v>17924</v>
      </c>
      <c r="AD871">
        <v>1000008228575</v>
      </c>
      <c r="AI871" t="s">
        <v>29232</v>
      </c>
      <c r="AJ871" t="s">
        <v>29233</v>
      </c>
      <c r="AK871" t="s">
        <v>693</v>
      </c>
      <c r="AM871" t="s">
        <v>29234</v>
      </c>
      <c r="AN871" t="s">
        <v>29232</v>
      </c>
      <c r="AO871" t="s">
        <v>693</v>
      </c>
      <c r="AR871" t="s">
        <v>29234</v>
      </c>
      <c r="AT871" t="s">
        <v>29235</v>
      </c>
      <c r="AU871" t="s">
        <v>29236</v>
      </c>
      <c r="AV871" t="s">
        <v>29237</v>
      </c>
      <c r="AW871" t="s">
        <v>230</v>
      </c>
      <c r="AX871" t="s">
        <v>230</v>
      </c>
      <c r="AY871" t="s">
        <v>232</v>
      </c>
      <c r="AZ871" t="s">
        <v>232</v>
      </c>
      <c r="BA871" t="s">
        <v>255</v>
      </c>
      <c r="BB871" s="1">
        <v>46156.428865740738</v>
      </c>
      <c r="BC871">
        <v>2026</v>
      </c>
      <c r="BD871">
        <v>5</v>
      </c>
      <c r="BE871">
        <v>14</v>
      </c>
      <c r="BF871" t="s">
        <v>18100</v>
      </c>
      <c r="BG871" t="s">
        <v>17935</v>
      </c>
      <c r="BH871" t="s">
        <v>17936</v>
      </c>
      <c r="BJ871" t="s">
        <v>29238</v>
      </c>
      <c r="BL871" t="s">
        <v>899</v>
      </c>
      <c r="BM871" t="s">
        <v>900</v>
      </c>
      <c r="BN871" t="s">
        <v>28730</v>
      </c>
      <c r="BO871" t="s">
        <v>752</v>
      </c>
      <c r="BP871" t="s">
        <v>3688</v>
      </c>
      <c r="BQ871" t="s">
        <v>29239</v>
      </c>
      <c r="BR871" t="s">
        <v>29240</v>
      </c>
      <c r="BS871" t="s">
        <v>18000</v>
      </c>
      <c r="BT871">
        <v>2026</v>
      </c>
      <c r="BU871">
        <v>5</v>
      </c>
      <c r="BV871">
        <v>14</v>
      </c>
      <c r="BY871" t="s">
        <v>693</v>
      </c>
      <c r="BZ871" t="s">
        <v>17943</v>
      </c>
      <c r="CA871" s="1">
        <v>46156.428472222222</v>
      </c>
      <c r="CB871" s="2">
        <v>46156</v>
      </c>
      <c r="CE871" t="s">
        <v>2810</v>
      </c>
      <c r="CY871" s="1"/>
      <c r="DQ871" t="s">
        <v>17918</v>
      </c>
      <c r="DS871" t="s">
        <v>693</v>
      </c>
      <c r="EP871" t="s">
        <v>20918</v>
      </c>
      <c r="EQ871" t="s">
        <v>255</v>
      </c>
      <c r="ER871" t="s">
        <v>17945</v>
      </c>
      <c r="ES871" t="s">
        <v>281</v>
      </c>
      <c r="ET871" t="s">
        <v>28734</v>
      </c>
      <c r="EU871" t="s">
        <v>17962</v>
      </c>
      <c r="EZ871" t="s">
        <v>270</v>
      </c>
      <c r="FB871" t="s">
        <v>281</v>
      </c>
      <c r="FD871" t="s">
        <v>17948</v>
      </c>
      <c r="FE871" t="s">
        <v>281</v>
      </c>
      <c r="FF871" s="1">
        <v>46156.591747685183</v>
      </c>
      <c r="FG871">
        <v>3.91</v>
      </c>
      <c r="FH871">
        <v>0</v>
      </c>
      <c r="FM871" t="s">
        <v>17949</v>
      </c>
    </row>
    <row r="872" spans="1:169" x14ac:dyDescent="0.3">
      <c r="A872">
        <v>0</v>
      </c>
      <c r="B872" t="s">
        <v>17916</v>
      </c>
      <c r="C872" t="s">
        <v>17916</v>
      </c>
      <c r="E872" t="s">
        <v>17918</v>
      </c>
      <c r="F872">
        <v>46157.5</v>
      </c>
      <c r="G872">
        <v>2026</v>
      </c>
      <c r="H872">
        <v>5</v>
      </c>
      <c r="I872">
        <v>15</v>
      </c>
      <c r="J872" t="s">
        <v>17919</v>
      </c>
      <c r="O872" t="s">
        <v>18000</v>
      </c>
      <c r="P872">
        <v>2026</v>
      </c>
      <c r="Q872">
        <v>5</v>
      </c>
      <c r="R872">
        <v>14</v>
      </c>
      <c r="S872" t="s">
        <v>29241</v>
      </c>
      <c r="T872" t="s">
        <v>29242</v>
      </c>
      <c r="Y872" t="s">
        <v>17916</v>
      </c>
      <c r="AB872" t="s">
        <v>251</v>
      </c>
      <c r="AC872" t="s">
        <v>17924</v>
      </c>
      <c r="AD872">
        <v>1000008228550</v>
      </c>
      <c r="AG872" t="s">
        <v>29243</v>
      </c>
      <c r="AI872" t="s">
        <v>29244</v>
      </c>
      <c r="AJ872" t="s">
        <v>29245</v>
      </c>
      <c r="AK872" t="s">
        <v>693</v>
      </c>
      <c r="AM872" t="s">
        <v>29246</v>
      </c>
      <c r="AN872" t="s">
        <v>29244</v>
      </c>
      <c r="AO872" t="s">
        <v>693</v>
      </c>
      <c r="AP872" t="s">
        <v>29246</v>
      </c>
      <c r="AR872" t="s">
        <v>29246</v>
      </c>
      <c r="AS872" t="s">
        <v>29246</v>
      </c>
      <c r="AT872" t="s">
        <v>29247</v>
      </c>
      <c r="AU872" t="s">
        <v>29248</v>
      </c>
      <c r="AV872" t="s">
        <v>29249</v>
      </c>
      <c r="AW872" t="s">
        <v>230</v>
      </c>
      <c r="AX872" t="s">
        <v>230</v>
      </c>
      <c r="AY872" t="s">
        <v>380</v>
      </c>
      <c r="AZ872" t="s">
        <v>380</v>
      </c>
      <c r="BA872" t="s">
        <v>255</v>
      </c>
      <c r="BB872" s="1">
        <v>46156.432060185187</v>
      </c>
      <c r="BC872">
        <v>2026</v>
      </c>
      <c r="BD872">
        <v>5</v>
      </c>
      <c r="BE872">
        <v>14</v>
      </c>
      <c r="BF872" t="s">
        <v>18100</v>
      </c>
      <c r="BG872" t="s">
        <v>18130</v>
      </c>
      <c r="BH872" t="s">
        <v>17936</v>
      </c>
      <c r="BJ872" t="s">
        <v>29250</v>
      </c>
      <c r="BL872" t="s">
        <v>1114</v>
      </c>
      <c r="BM872" t="s">
        <v>1111</v>
      </c>
      <c r="BN872" t="s">
        <v>28730</v>
      </c>
      <c r="BO872" t="s">
        <v>752</v>
      </c>
      <c r="BP872" t="s">
        <v>29251</v>
      </c>
      <c r="BQ872" t="s">
        <v>29252</v>
      </c>
      <c r="BR872" t="s">
        <v>29253</v>
      </c>
      <c r="BS872" t="s">
        <v>18000</v>
      </c>
      <c r="BT872">
        <v>2026</v>
      </c>
      <c r="BU872">
        <v>5</v>
      </c>
      <c r="BV872">
        <v>14</v>
      </c>
      <c r="BY872" t="s">
        <v>693</v>
      </c>
      <c r="BZ872" t="s">
        <v>17943</v>
      </c>
      <c r="CA872" s="1">
        <v>46156.431944444441</v>
      </c>
      <c r="CB872" s="2">
        <v>46156</v>
      </c>
      <c r="CE872" t="s">
        <v>2810</v>
      </c>
      <c r="CY872" s="1"/>
      <c r="DQ872" t="s">
        <v>17918</v>
      </c>
      <c r="DS872" t="s">
        <v>693</v>
      </c>
      <c r="EP872" t="s">
        <v>20918</v>
      </c>
      <c r="EQ872" t="s">
        <v>255</v>
      </c>
      <c r="ER872" t="s">
        <v>17945</v>
      </c>
      <c r="ES872" t="s">
        <v>281</v>
      </c>
      <c r="ET872" t="s">
        <v>28734</v>
      </c>
      <c r="EU872" t="s">
        <v>17962</v>
      </c>
      <c r="EZ872" t="s">
        <v>270</v>
      </c>
      <c r="FB872" t="s">
        <v>281</v>
      </c>
      <c r="FD872" t="s">
        <v>17948</v>
      </c>
      <c r="FE872" t="s">
        <v>281</v>
      </c>
      <c r="FF872" s="1">
        <v>46156.466979166667</v>
      </c>
      <c r="FG872">
        <v>0.84</v>
      </c>
      <c r="FH872">
        <v>0</v>
      </c>
      <c r="FM872" t="s">
        <v>17949</v>
      </c>
    </row>
    <row r="873" spans="1:169" x14ac:dyDescent="0.3">
      <c r="A873">
        <v>0</v>
      </c>
      <c r="B873" t="s">
        <v>17917</v>
      </c>
      <c r="C873" t="s">
        <v>17916</v>
      </c>
      <c r="E873" t="s">
        <v>17918</v>
      </c>
      <c r="F873">
        <v>46156.5</v>
      </c>
      <c r="G873">
        <v>2026</v>
      </c>
      <c r="H873">
        <v>5</v>
      </c>
      <c r="I873">
        <v>14</v>
      </c>
      <c r="J873" t="s">
        <v>17919</v>
      </c>
      <c r="O873" t="s">
        <v>18230</v>
      </c>
      <c r="P873">
        <v>2026</v>
      </c>
      <c r="Q873">
        <v>5</v>
      </c>
      <c r="R873">
        <v>12</v>
      </c>
      <c r="S873" t="s">
        <v>29254</v>
      </c>
      <c r="T873" t="s">
        <v>29255</v>
      </c>
      <c r="Y873" t="s">
        <v>17916</v>
      </c>
      <c r="AB873" t="s">
        <v>251</v>
      </c>
      <c r="AC873" t="s">
        <v>17924</v>
      </c>
      <c r="AD873">
        <v>1000008223422</v>
      </c>
      <c r="AI873" t="s">
        <v>29256</v>
      </c>
      <c r="AJ873" t="s">
        <v>29257</v>
      </c>
      <c r="AK873" t="s">
        <v>693</v>
      </c>
      <c r="AM873" t="s">
        <v>29258</v>
      </c>
      <c r="AN873" t="s">
        <v>29256</v>
      </c>
      <c r="AO873" t="s">
        <v>693</v>
      </c>
      <c r="AR873" t="s">
        <v>29258</v>
      </c>
      <c r="AT873" t="s">
        <v>29259</v>
      </c>
      <c r="AU873" t="s">
        <v>29260</v>
      </c>
      <c r="AV873" t="s">
        <v>29261</v>
      </c>
      <c r="AW873" t="s">
        <v>230</v>
      </c>
      <c r="AX873" t="s">
        <v>230</v>
      </c>
      <c r="AY873" t="s">
        <v>232</v>
      </c>
      <c r="AZ873" t="s">
        <v>232</v>
      </c>
      <c r="BA873" t="s">
        <v>255</v>
      </c>
      <c r="BB873" s="1">
        <v>46154.575833333336</v>
      </c>
      <c r="BC873">
        <v>2026</v>
      </c>
      <c r="BD873">
        <v>5</v>
      </c>
      <c r="BE873">
        <v>12</v>
      </c>
      <c r="BF873" t="s">
        <v>17934</v>
      </c>
      <c r="BG873" t="s">
        <v>17935</v>
      </c>
      <c r="BH873" t="s">
        <v>17936</v>
      </c>
      <c r="BJ873" t="s">
        <v>29258</v>
      </c>
      <c r="BL873" t="s">
        <v>899</v>
      </c>
      <c r="BM873" t="s">
        <v>900</v>
      </c>
      <c r="BN873" t="s">
        <v>28730</v>
      </c>
      <c r="BO873" t="s">
        <v>752</v>
      </c>
      <c r="BP873" t="s">
        <v>3718</v>
      </c>
      <c r="BQ873" t="s">
        <v>29262</v>
      </c>
      <c r="BR873" t="s">
        <v>29263</v>
      </c>
      <c r="BS873" t="s">
        <v>18230</v>
      </c>
      <c r="BT873">
        <v>2026</v>
      </c>
      <c r="BU873">
        <v>5</v>
      </c>
      <c r="BV873">
        <v>12</v>
      </c>
      <c r="BY873" t="s">
        <v>693</v>
      </c>
      <c r="BZ873" t="s">
        <v>17943</v>
      </c>
      <c r="CA873" s="1">
        <v>46154.575694444444</v>
      </c>
      <c r="CB873" s="2">
        <v>46155</v>
      </c>
      <c r="CC873">
        <v>12914</v>
      </c>
      <c r="CD873" t="s">
        <v>337</v>
      </c>
      <c r="CE873" t="s">
        <v>2810</v>
      </c>
      <c r="CF873" t="s">
        <v>21070</v>
      </c>
      <c r="CW873">
        <v>5183481</v>
      </c>
      <c r="CX873">
        <v>34618002</v>
      </c>
      <c r="CY873" s="1">
        <v>46156.571527777778</v>
      </c>
      <c r="CZ873">
        <v>2026</v>
      </c>
      <c r="DA873">
        <v>5</v>
      </c>
      <c r="DB873">
        <v>14</v>
      </c>
      <c r="DC873">
        <v>17</v>
      </c>
      <c r="DD873">
        <v>1</v>
      </c>
      <c r="DE873">
        <v>1506</v>
      </c>
      <c r="DG873" t="s">
        <v>29264</v>
      </c>
      <c r="DQ873" t="s">
        <v>17918</v>
      </c>
      <c r="DS873" t="s">
        <v>693</v>
      </c>
      <c r="EP873" t="s">
        <v>20918</v>
      </c>
      <c r="EQ873" t="s">
        <v>255</v>
      </c>
      <c r="ER873" t="s">
        <v>17945</v>
      </c>
      <c r="ES873" t="s">
        <v>281</v>
      </c>
      <c r="ET873" t="s">
        <v>28734</v>
      </c>
      <c r="EU873" t="s">
        <v>17962</v>
      </c>
      <c r="EV873" t="s">
        <v>29265</v>
      </c>
      <c r="EX873" t="s">
        <v>29266</v>
      </c>
      <c r="EY873" t="s">
        <v>29267</v>
      </c>
      <c r="EZ873" t="s">
        <v>270</v>
      </c>
      <c r="FB873" t="s">
        <v>281</v>
      </c>
      <c r="FD873" t="s">
        <v>17948</v>
      </c>
      <c r="FE873" t="s">
        <v>281</v>
      </c>
      <c r="FF873" s="1">
        <v>46155.508437500001</v>
      </c>
      <c r="FG873">
        <v>22.38</v>
      </c>
      <c r="FH873">
        <v>1</v>
      </c>
      <c r="FI873">
        <v>1</v>
      </c>
      <c r="FK873" t="s">
        <v>29262</v>
      </c>
      <c r="FL873" t="s">
        <v>29268</v>
      </c>
      <c r="FM873" t="s">
        <v>17949</v>
      </c>
    </row>
    <row r="874" spans="1:169" x14ac:dyDescent="0.3">
      <c r="A874">
        <v>0</v>
      </c>
      <c r="B874" t="s">
        <v>17917</v>
      </c>
      <c r="C874" t="s">
        <v>17917</v>
      </c>
      <c r="D874" t="s">
        <v>29269</v>
      </c>
      <c r="E874" t="s">
        <v>17918</v>
      </c>
      <c r="F874">
        <v>46157.291666666664</v>
      </c>
      <c r="G874">
        <v>2026</v>
      </c>
      <c r="H874">
        <v>5</v>
      </c>
      <c r="I874">
        <v>15</v>
      </c>
      <c r="J874" t="s">
        <v>17963</v>
      </c>
      <c r="O874" t="s">
        <v>18230</v>
      </c>
      <c r="P874">
        <v>2026</v>
      </c>
      <c r="Q874">
        <v>5</v>
      </c>
      <c r="R874">
        <v>12</v>
      </c>
      <c r="S874" t="s">
        <v>29270</v>
      </c>
      <c r="T874" t="s">
        <v>29271</v>
      </c>
      <c r="V874" t="s">
        <v>18870</v>
      </c>
      <c r="Y874" t="s">
        <v>17916</v>
      </c>
      <c r="AB874" t="s">
        <v>251</v>
      </c>
      <c r="AC874" t="s">
        <v>17924</v>
      </c>
      <c r="AD874">
        <v>1000008223639</v>
      </c>
      <c r="AI874" t="s">
        <v>29272</v>
      </c>
      <c r="AJ874" t="s">
        <v>29273</v>
      </c>
      <c r="AK874" t="s">
        <v>693</v>
      </c>
      <c r="AM874" t="s">
        <v>29274</v>
      </c>
      <c r="AN874" t="s">
        <v>29272</v>
      </c>
      <c r="AO874" t="s">
        <v>693</v>
      </c>
      <c r="AP874" t="s">
        <v>29274</v>
      </c>
      <c r="AR874" t="s">
        <v>29274</v>
      </c>
      <c r="AS874" t="s">
        <v>29274</v>
      </c>
      <c r="AT874" t="s">
        <v>29275</v>
      </c>
      <c r="AU874" t="s">
        <v>29276</v>
      </c>
      <c r="AV874" t="s">
        <v>29277</v>
      </c>
      <c r="AW874" t="s">
        <v>230</v>
      </c>
      <c r="AX874" t="s">
        <v>230</v>
      </c>
      <c r="AY874" t="s">
        <v>1879</v>
      </c>
      <c r="AZ874" t="s">
        <v>1879</v>
      </c>
      <c r="BA874" t="s">
        <v>255</v>
      </c>
      <c r="BB874" s="1">
        <v>46154.603981481479</v>
      </c>
      <c r="BC874">
        <v>2026</v>
      </c>
      <c r="BD874">
        <v>5</v>
      </c>
      <c r="BE874">
        <v>12</v>
      </c>
      <c r="BF874" t="s">
        <v>17934</v>
      </c>
      <c r="BG874" t="s">
        <v>17935</v>
      </c>
      <c r="BH874" t="s">
        <v>17936</v>
      </c>
      <c r="BJ874" t="s">
        <v>29278</v>
      </c>
      <c r="BL874" t="s">
        <v>899</v>
      </c>
      <c r="BM874" t="s">
        <v>900</v>
      </c>
      <c r="BN874" t="s">
        <v>28730</v>
      </c>
      <c r="BO874" t="s">
        <v>752</v>
      </c>
      <c r="BP874" t="s">
        <v>3696</v>
      </c>
      <c r="BQ874" t="s">
        <v>28881</v>
      </c>
      <c r="BR874" t="s">
        <v>29279</v>
      </c>
      <c r="BS874" t="s">
        <v>18230</v>
      </c>
      <c r="BT874">
        <v>2026</v>
      </c>
      <c r="BU874">
        <v>5</v>
      </c>
      <c r="BV874">
        <v>12</v>
      </c>
      <c r="BY874" t="s">
        <v>693</v>
      </c>
      <c r="BZ874" t="s">
        <v>17943</v>
      </c>
      <c r="CA874" s="1">
        <v>46154.603472222225</v>
      </c>
      <c r="CB874" s="2">
        <v>46155</v>
      </c>
      <c r="CC874">
        <v>2039</v>
      </c>
      <c r="CD874" t="s">
        <v>337</v>
      </c>
      <c r="CE874" t="s">
        <v>2810</v>
      </c>
      <c r="CF874" t="s">
        <v>21070</v>
      </c>
      <c r="CW874">
        <v>5182711</v>
      </c>
      <c r="CX874">
        <v>34614983</v>
      </c>
      <c r="CY874" s="1">
        <v>46156.357638888891</v>
      </c>
      <c r="CZ874">
        <v>2026</v>
      </c>
      <c r="DA874">
        <v>5</v>
      </c>
      <c r="DB874">
        <v>14</v>
      </c>
      <c r="DC874">
        <v>21</v>
      </c>
      <c r="DD874">
        <v>85</v>
      </c>
      <c r="DE874">
        <v>1504</v>
      </c>
      <c r="DG874" t="s">
        <v>29280</v>
      </c>
      <c r="DQ874" t="s">
        <v>17918</v>
      </c>
      <c r="DS874" t="s">
        <v>693</v>
      </c>
      <c r="EP874" t="s">
        <v>20918</v>
      </c>
      <c r="EQ874" t="s">
        <v>255</v>
      </c>
      <c r="ER874" t="s">
        <v>17945</v>
      </c>
      <c r="ES874" t="s">
        <v>281</v>
      </c>
      <c r="ET874" t="s">
        <v>28734</v>
      </c>
      <c r="EU874" t="s">
        <v>17962</v>
      </c>
      <c r="EV874" t="s">
        <v>29281</v>
      </c>
      <c r="EW874" t="s">
        <v>29282</v>
      </c>
      <c r="EX874" t="s">
        <v>29283</v>
      </c>
      <c r="EY874" t="s">
        <v>29284</v>
      </c>
      <c r="EZ874" t="s">
        <v>270</v>
      </c>
      <c r="FB874" t="s">
        <v>281</v>
      </c>
      <c r="FD874" t="s">
        <v>17948</v>
      </c>
      <c r="FE874" t="s">
        <v>281</v>
      </c>
      <c r="FF874" s="1">
        <v>46155.467083333337</v>
      </c>
      <c r="FG874">
        <v>20.71</v>
      </c>
      <c r="FH874">
        <v>1</v>
      </c>
      <c r="FI874">
        <v>4</v>
      </c>
      <c r="FK874" t="s">
        <v>28881</v>
      </c>
      <c r="FL874" t="s">
        <v>29285</v>
      </c>
      <c r="FM874" t="s">
        <v>17949</v>
      </c>
    </row>
    <row r="875" spans="1:169" x14ac:dyDescent="0.3">
      <c r="A875">
        <v>0</v>
      </c>
      <c r="B875" t="s">
        <v>17916</v>
      </c>
      <c r="C875" t="s">
        <v>17916</v>
      </c>
      <c r="E875" t="s">
        <v>17918</v>
      </c>
      <c r="F875">
        <v>46157.291666666664</v>
      </c>
      <c r="G875">
        <v>2026</v>
      </c>
      <c r="H875">
        <v>5</v>
      </c>
      <c r="I875">
        <v>15</v>
      </c>
      <c r="J875" t="s">
        <v>17963</v>
      </c>
      <c r="O875" t="s">
        <v>17964</v>
      </c>
      <c r="P875">
        <v>2026</v>
      </c>
      <c r="Q875">
        <v>5</v>
      </c>
      <c r="R875">
        <v>13</v>
      </c>
      <c r="S875" t="s">
        <v>29286</v>
      </c>
      <c r="T875" t="s">
        <v>29287</v>
      </c>
      <c r="V875" t="s">
        <v>18063</v>
      </c>
      <c r="W875" t="s">
        <v>19238</v>
      </c>
      <c r="Y875" t="s">
        <v>17916</v>
      </c>
      <c r="AB875" t="s">
        <v>251</v>
      </c>
      <c r="AC875" t="s">
        <v>17924</v>
      </c>
      <c r="AD875">
        <v>1000008225338</v>
      </c>
      <c r="AF875" t="s">
        <v>25228</v>
      </c>
      <c r="AI875" t="s">
        <v>29288</v>
      </c>
      <c r="AJ875" t="s">
        <v>29289</v>
      </c>
      <c r="AK875" t="s">
        <v>693</v>
      </c>
      <c r="AN875" t="s">
        <v>29288</v>
      </c>
      <c r="AO875" t="s">
        <v>693</v>
      </c>
      <c r="AT875" t="s">
        <v>29290</v>
      </c>
      <c r="AU875" t="s">
        <v>29291</v>
      </c>
      <c r="AV875" t="s">
        <v>29292</v>
      </c>
      <c r="AW875" t="s">
        <v>230</v>
      </c>
      <c r="AX875" t="s">
        <v>230</v>
      </c>
      <c r="AY875" t="s">
        <v>17933</v>
      </c>
      <c r="AZ875" t="s">
        <v>17933</v>
      </c>
      <c r="BA875" t="s">
        <v>255</v>
      </c>
      <c r="BB875" s="1">
        <v>46155.423715277779</v>
      </c>
      <c r="BC875">
        <v>2026</v>
      </c>
      <c r="BD875">
        <v>5</v>
      </c>
      <c r="BE875">
        <v>13</v>
      </c>
      <c r="BF875" t="s">
        <v>17934</v>
      </c>
      <c r="BG875" t="s">
        <v>17935</v>
      </c>
      <c r="BH875" t="s">
        <v>17936</v>
      </c>
      <c r="BJ875" t="s">
        <v>29293</v>
      </c>
      <c r="BL875" t="s">
        <v>899</v>
      </c>
      <c r="BM875" t="s">
        <v>900</v>
      </c>
      <c r="BN875" t="s">
        <v>28730</v>
      </c>
      <c r="BO875" t="s">
        <v>752</v>
      </c>
      <c r="BP875" t="s">
        <v>3688</v>
      </c>
      <c r="BQ875" t="s">
        <v>28786</v>
      </c>
      <c r="BR875" t="s">
        <v>29294</v>
      </c>
      <c r="BS875" t="s">
        <v>17964</v>
      </c>
      <c r="BT875">
        <v>2026</v>
      </c>
      <c r="BU875">
        <v>5</v>
      </c>
      <c r="BV875">
        <v>13</v>
      </c>
      <c r="BY875" t="s">
        <v>693</v>
      </c>
      <c r="BZ875" t="s">
        <v>17943</v>
      </c>
      <c r="CA875" s="1">
        <v>46155.423611111109</v>
      </c>
      <c r="CB875" s="2">
        <v>46155</v>
      </c>
      <c r="CC875">
        <v>12059</v>
      </c>
      <c r="CD875" t="s">
        <v>337</v>
      </c>
      <c r="CE875" t="s">
        <v>2810</v>
      </c>
      <c r="CF875" t="s">
        <v>21070</v>
      </c>
      <c r="CW875">
        <v>5182761</v>
      </c>
      <c r="CX875">
        <v>34626085</v>
      </c>
      <c r="CY875" s="1">
        <v>46156.649305555555</v>
      </c>
      <c r="CZ875">
        <v>2026</v>
      </c>
      <c r="DA875">
        <v>5</v>
      </c>
      <c r="DB875">
        <v>14</v>
      </c>
      <c r="DC875">
        <v>105</v>
      </c>
      <c r="DD875">
        <v>34</v>
      </c>
      <c r="DE875">
        <v>1503</v>
      </c>
      <c r="DG875" t="s">
        <v>29295</v>
      </c>
      <c r="DQ875" t="s">
        <v>17918</v>
      </c>
      <c r="DS875" t="s">
        <v>693</v>
      </c>
      <c r="EP875" t="s">
        <v>20918</v>
      </c>
      <c r="EQ875" t="s">
        <v>255</v>
      </c>
      <c r="ER875" t="s">
        <v>17945</v>
      </c>
      <c r="ES875" t="s">
        <v>281</v>
      </c>
      <c r="ET875" t="s">
        <v>28734</v>
      </c>
      <c r="EU875" t="s">
        <v>17962</v>
      </c>
      <c r="EV875" t="s">
        <v>29296</v>
      </c>
      <c r="EW875" t="s">
        <v>29297</v>
      </c>
      <c r="EX875" t="s">
        <v>29298</v>
      </c>
      <c r="EY875" t="s">
        <v>29299</v>
      </c>
      <c r="EZ875" t="s">
        <v>270</v>
      </c>
      <c r="FB875" t="s">
        <v>281</v>
      </c>
      <c r="FD875" t="s">
        <v>17948</v>
      </c>
      <c r="FE875" t="s">
        <v>281</v>
      </c>
      <c r="FF875" s="1">
        <v>46155.467083333337</v>
      </c>
      <c r="FG875">
        <v>1.04</v>
      </c>
      <c r="FH875">
        <v>0</v>
      </c>
      <c r="FI875">
        <v>1</v>
      </c>
      <c r="FK875" t="s">
        <v>28786</v>
      </c>
      <c r="FL875" t="s">
        <v>29300</v>
      </c>
      <c r="FM875" t="s">
        <v>17949</v>
      </c>
    </row>
    <row r="876" spans="1:169" x14ac:dyDescent="0.3">
      <c r="A876">
        <v>0</v>
      </c>
      <c r="B876" t="s">
        <v>17917</v>
      </c>
      <c r="C876" t="s">
        <v>17916</v>
      </c>
      <c r="D876" t="s">
        <v>29301</v>
      </c>
      <c r="E876" t="s">
        <v>17918</v>
      </c>
      <c r="F876">
        <v>46158.291666666664</v>
      </c>
      <c r="G876">
        <v>2026</v>
      </c>
      <c r="H876">
        <v>5</v>
      </c>
      <c r="I876">
        <v>16</v>
      </c>
      <c r="J876" t="s">
        <v>17963</v>
      </c>
      <c r="O876" t="s">
        <v>17920</v>
      </c>
      <c r="P876">
        <v>2026</v>
      </c>
      <c r="Q876">
        <v>5</v>
      </c>
      <c r="R876">
        <v>11</v>
      </c>
      <c r="S876" t="s">
        <v>29302</v>
      </c>
      <c r="T876" t="s">
        <v>29303</v>
      </c>
      <c r="Y876" t="s">
        <v>17916</v>
      </c>
      <c r="AB876" t="s">
        <v>251</v>
      </c>
      <c r="AC876" t="s">
        <v>17924</v>
      </c>
      <c r="AD876">
        <v>1000008220607</v>
      </c>
      <c r="AF876" t="s">
        <v>29304</v>
      </c>
      <c r="AI876" t="s">
        <v>29305</v>
      </c>
      <c r="AJ876" t="s">
        <v>29306</v>
      </c>
      <c r="AK876" t="s">
        <v>304</v>
      </c>
      <c r="AN876" t="s">
        <v>29305</v>
      </c>
      <c r="AO876" t="s">
        <v>304</v>
      </c>
      <c r="AT876" t="s">
        <v>29307</v>
      </c>
      <c r="AU876" t="s">
        <v>29308</v>
      </c>
      <c r="AV876" t="s">
        <v>29309</v>
      </c>
      <c r="AW876" t="s">
        <v>230</v>
      </c>
      <c r="AX876" t="s">
        <v>230</v>
      </c>
      <c r="AY876" t="s">
        <v>380</v>
      </c>
      <c r="AZ876" t="s">
        <v>380</v>
      </c>
      <c r="BA876" t="s">
        <v>255</v>
      </c>
      <c r="BB876" s="1">
        <v>46153.626030092593</v>
      </c>
      <c r="BC876">
        <v>2026</v>
      </c>
      <c r="BD876">
        <v>5</v>
      </c>
      <c r="BE876">
        <v>11</v>
      </c>
      <c r="BF876" t="s">
        <v>17934</v>
      </c>
      <c r="BG876" t="s">
        <v>18130</v>
      </c>
      <c r="BH876" t="s">
        <v>17936</v>
      </c>
      <c r="BJ876" t="s">
        <v>29310</v>
      </c>
      <c r="BL876" t="s">
        <v>899</v>
      </c>
      <c r="BM876" t="s">
        <v>900</v>
      </c>
      <c r="BN876" t="s">
        <v>28730</v>
      </c>
      <c r="BO876" t="s">
        <v>752</v>
      </c>
      <c r="BP876" t="s">
        <v>29311</v>
      </c>
      <c r="BQ876" t="s">
        <v>29312</v>
      </c>
      <c r="BR876" t="s">
        <v>29313</v>
      </c>
      <c r="BS876" t="s">
        <v>17920</v>
      </c>
      <c r="BT876">
        <v>2026</v>
      </c>
      <c r="BU876">
        <v>5</v>
      </c>
      <c r="BV876">
        <v>11</v>
      </c>
      <c r="BY876" t="s">
        <v>693</v>
      </c>
      <c r="BZ876" t="s">
        <v>17943</v>
      </c>
      <c r="CA876" s="1">
        <v>46153.625694444447</v>
      </c>
      <c r="CB876" s="2">
        <v>46154</v>
      </c>
      <c r="CC876">
        <v>6484</v>
      </c>
      <c r="CD876" t="s">
        <v>337</v>
      </c>
      <c r="CE876" t="s">
        <v>2810</v>
      </c>
      <c r="CF876" t="s">
        <v>21070</v>
      </c>
      <c r="CW876">
        <v>5180282</v>
      </c>
      <c r="CX876">
        <v>34600248</v>
      </c>
      <c r="CY876" s="1">
        <v>46154.465277777781</v>
      </c>
      <c r="CZ876">
        <v>2026</v>
      </c>
      <c r="DA876">
        <v>5</v>
      </c>
      <c r="DB876">
        <v>12</v>
      </c>
      <c r="DC876">
        <v>49</v>
      </c>
      <c r="DD876">
        <v>2</v>
      </c>
      <c r="DE876">
        <v>1511</v>
      </c>
      <c r="DG876" t="s">
        <v>29314</v>
      </c>
      <c r="DQ876" t="s">
        <v>17918</v>
      </c>
      <c r="DS876" t="s">
        <v>693</v>
      </c>
      <c r="EP876" t="s">
        <v>20918</v>
      </c>
      <c r="EQ876" t="s">
        <v>255</v>
      </c>
      <c r="ER876" t="s">
        <v>17945</v>
      </c>
      <c r="ES876" t="s">
        <v>281</v>
      </c>
      <c r="ET876" t="s">
        <v>28734</v>
      </c>
      <c r="EU876" t="s">
        <v>17962</v>
      </c>
      <c r="EV876" t="s">
        <v>29315</v>
      </c>
      <c r="EW876" t="s">
        <v>29316</v>
      </c>
      <c r="EX876" t="s">
        <v>29317</v>
      </c>
      <c r="EY876" t="s">
        <v>29318</v>
      </c>
      <c r="EZ876" t="s">
        <v>270</v>
      </c>
      <c r="FB876" t="s">
        <v>281</v>
      </c>
      <c r="FD876" t="s">
        <v>17948</v>
      </c>
      <c r="FE876" t="s">
        <v>281</v>
      </c>
      <c r="FF876" s="1">
        <v>46153.675046296295</v>
      </c>
      <c r="FG876">
        <v>1.18</v>
      </c>
      <c r="FH876">
        <v>0</v>
      </c>
      <c r="FI876">
        <v>6</v>
      </c>
      <c r="FK876" t="s">
        <v>29312</v>
      </c>
      <c r="FL876" t="s">
        <v>29319</v>
      </c>
      <c r="FM876" t="s">
        <v>17949</v>
      </c>
    </row>
    <row r="877" spans="1:169" x14ac:dyDescent="0.3">
      <c r="A877">
        <v>0</v>
      </c>
      <c r="B877" t="s">
        <v>17917</v>
      </c>
      <c r="C877" t="s">
        <v>17917</v>
      </c>
      <c r="D877" t="s">
        <v>29320</v>
      </c>
      <c r="E877" t="s">
        <v>17918</v>
      </c>
      <c r="F877">
        <v>46158.5</v>
      </c>
      <c r="G877">
        <v>2026</v>
      </c>
      <c r="H877">
        <v>5</v>
      </c>
      <c r="I877">
        <v>16</v>
      </c>
      <c r="J877" t="s">
        <v>17919</v>
      </c>
      <c r="O877" t="s">
        <v>18230</v>
      </c>
      <c r="P877">
        <v>2026</v>
      </c>
      <c r="Q877">
        <v>5</v>
      </c>
      <c r="R877">
        <v>12</v>
      </c>
      <c r="S877" t="s">
        <v>29321</v>
      </c>
      <c r="T877" t="s">
        <v>29322</v>
      </c>
      <c r="V877" t="s">
        <v>18870</v>
      </c>
      <c r="Y877" t="s">
        <v>17916</v>
      </c>
      <c r="AB877" t="s">
        <v>251</v>
      </c>
      <c r="AC877" t="s">
        <v>17924</v>
      </c>
      <c r="AD877">
        <v>1000008224803</v>
      </c>
      <c r="AI877" t="s">
        <v>29323</v>
      </c>
      <c r="AJ877" t="s">
        <v>29324</v>
      </c>
      <c r="AK877" t="s">
        <v>693</v>
      </c>
      <c r="AN877" t="s">
        <v>29323</v>
      </c>
      <c r="AO877" t="s">
        <v>693</v>
      </c>
      <c r="AT877" t="s">
        <v>29325</v>
      </c>
      <c r="AU877" t="s">
        <v>29326</v>
      </c>
      <c r="AV877" t="s">
        <v>29327</v>
      </c>
      <c r="AW877" t="s">
        <v>230</v>
      </c>
      <c r="AX877" t="s">
        <v>230</v>
      </c>
      <c r="AY877" t="s">
        <v>380</v>
      </c>
      <c r="AZ877" t="s">
        <v>380</v>
      </c>
      <c r="BA877" t="s">
        <v>255</v>
      </c>
      <c r="BB877" s="1">
        <v>46154.809895833336</v>
      </c>
      <c r="BC877">
        <v>2026</v>
      </c>
      <c r="BD877">
        <v>5</v>
      </c>
      <c r="BE877">
        <v>12</v>
      </c>
      <c r="BF877" t="s">
        <v>17934</v>
      </c>
      <c r="BG877" t="s">
        <v>18130</v>
      </c>
      <c r="BH877" t="s">
        <v>17936</v>
      </c>
      <c r="BJ877" t="s">
        <v>29328</v>
      </c>
      <c r="BL877" t="s">
        <v>1605</v>
      </c>
      <c r="BM877" t="s">
        <v>1603</v>
      </c>
      <c r="BN877" t="s">
        <v>28730</v>
      </c>
      <c r="BO877" t="s">
        <v>752</v>
      </c>
      <c r="BP877" t="s">
        <v>29329</v>
      </c>
      <c r="BQ877" t="s">
        <v>29330</v>
      </c>
      <c r="BR877" t="s">
        <v>29331</v>
      </c>
      <c r="BS877" t="s">
        <v>18230</v>
      </c>
      <c r="BT877">
        <v>2026</v>
      </c>
      <c r="BU877">
        <v>5</v>
      </c>
      <c r="BV877">
        <v>12</v>
      </c>
      <c r="BY877" t="s">
        <v>693</v>
      </c>
      <c r="BZ877" t="s">
        <v>17943</v>
      </c>
      <c r="CA877" s="1">
        <v>46154.80972222222</v>
      </c>
      <c r="CB877" s="2">
        <v>46155</v>
      </c>
      <c r="CC877">
        <v>10352</v>
      </c>
      <c r="CD877" t="s">
        <v>337</v>
      </c>
      <c r="CE877" t="s">
        <v>2810</v>
      </c>
      <c r="CF877" t="s">
        <v>21070</v>
      </c>
      <c r="CW877">
        <v>5182643</v>
      </c>
      <c r="CX877">
        <v>34615973</v>
      </c>
      <c r="CY877" s="1">
        <v>46156.436805555553</v>
      </c>
      <c r="CZ877">
        <v>2026</v>
      </c>
      <c r="DA877">
        <v>5</v>
      </c>
      <c r="DB877">
        <v>14</v>
      </c>
      <c r="DC877">
        <v>8</v>
      </c>
      <c r="DD877">
        <v>9</v>
      </c>
      <c r="DE877">
        <v>669</v>
      </c>
      <c r="DG877" t="s">
        <v>29332</v>
      </c>
      <c r="DQ877" t="s">
        <v>17918</v>
      </c>
      <c r="DS877" t="s">
        <v>693</v>
      </c>
      <c r="EP877" t="s">
        <v>20918</v>
      </c>
      <c r="EQ877" t="s">
        <v>255</v>
      </c>
      <c r="ER877" t="s">
        <v>17945</v>
      </c>
      <c r="ES877" t="s">
        <v>281</v>
      </c>
      <c r="ET877" t="s">
        <v>20710</v>
      </c>
      <c r="EU877" t="s">
        <v>17962</v>
      </c>
      <c r="EV877" t="s">
        <v>29333</v>
      </c>
      <c r="EX877" t="s">
        <v>29334</v>
      </c>
      <c r="EY877" t="s">
        <v>29335</v>
      </c>
      <c r="EZ877" t="s">
        <v>270</v>
      </c>
      <c r="FB877" t="s">
        <v>281</v>
      </c>
      <c r="FD877" t="s">
        <v>17948</v>
      </c>
      <c r="FE877" t="s">
        <v>281</v>
      </c>
      <c r="FF877" s="1">
        <v>46155.591793981483</v>
      </c>
      <c r="FG877">
        <v>18.77</v>
      </c>
      <c r="FH877">
        <v>1</v>
      </c>
      <c r="FI877">
        <v>2</v>
      </c>
      <c r="FK877" t="s">
        <v>29330</v>
      </c>
      <c r="FL877" t="s">
        <v>29336</v>
      </c>
      <c r="FM877" t="s">
        <v>17949</v>
      </c>
    </row>
    <row r="878" spans="1:169" x14ac:dyDescent="0.3">
      <c r="A878">
        <v>0</v>
      </c>
      <c r="B878" t="s">
        <v>17916</v>
      </c>
      <c r="C878" t="s">
        <v>17916</v>
      </c>
      <c r="D878" t="s">
        <v>29337</v>
      </c>
      <c r="E878" t="s">
        <v>17918</v>
      </c>
      <c r="F878">
        <v>46157.291666666664</v>
      </c>
      <c r="G878">
        <v>2026</v>
      </c>
      <c r="H878">
        <v>5</v>
      </c>
      <c r="I878">
        <v>15</v>
      </c>
      <c r="J878" t="s">
        <v>17963</v>
      </c>
      <c r="O878" t="s">
        <v>17964</v>
      </c>
      <c r="P878">
        <v>2026</v>
      </c>
      <c r="Q878">
        <v>5</v>
      </c>
      <c r="R878">
        <v>13</v>
      </c>
      <c r="S878" t="s">
        <v>29338</v>
      </c>
      <c r="T878" t="s">
        <v>29339</v>
      </c>
      <c r="V878" t="s">
        <v>18063</v>
      </c>
      <c r="W878" t="s">
        <v>21149</v>
      </c>
      <c r="Y878" t="s">
        <v>17916</v>
      </c>
      <c r="AB878" t="s">
        <v>251</v>
      </c>
      <c r="AC878" t="s">
        <v>17924</v>
      </c>
      <c r="AD878">
        <v>1000008226433</v>
      </c>
      <c r="AF878" t="s">
        <v>25228</v>
      </c>
      <c r="AI878" t="s">
        <v>29340</v>
      </c>
      <c r="AJ878" t="s">
        <v>29341</v>
      </c>
      <c r="AK878" t="s">
        <v>693</v>
      </c>
      <c r="AM878" t="s">
        <v>29342</v>
      </c>
      <c r="AN878" t="s">
        <v>29340</v>
      </c>
      <c r="AO878" t="s">
        <v>693</v>
      </c>
      <c r="AR878" t="s">
        <v>29342</v>
      </c>
      <c r="AT878" t="s">
        <v>29343</v>
      </c>
      <c r="AU878" t="s">
        <v>29344</v>
      </c>
      <c r="AV878" t="s">
        <v>29345</v>
      </c>
      <c r="AW878" t="s">
        <v>230</v>
      </c>
      <c r="AX878" t="s">
        <v>230</v>
      </c>
      <c r="AY878" t="s">
        <v>380</v>
      </c>
      <c r="AZ878" t="s">
        <v>380</v>
      </c>
      <c r="BA878" t="s">
        <v>255</v>
      </c>
      <c r="BB878" s="1">
        <v>46155.576979166668</v>
      </c>
      <c r="BC878">
        <v>2026</v>
      </c>
      <c r="BD878">
        <v>5</v>
      </c>
      <c r="BE878">
        <v>13</v>
      </c>
      <c r="BF878" t="s">
        <v>18675</v>
      </c>
      <c r="BG878" t="s">
        <v>18130</v>
      </c>
      <c r="BH878" t="s">
        <v>17936</v>
      </c>
      <c r="BJ878" t="s">
        <v>29342</v>
      </c>
      <c r="BL878" t="s">
        <v>1605</v>
      </c>
      <c r="BM878" t="s">
        <v>1603</v>
      </c>
      <c r="BN878" t="s">
        <v>28730</v>
      </c>
      <c r="BO878" t="s">
        <v>752</v>
      </c>
      <c r="BP878" t="s">
        <v>818</v>
      </c>
      <c r="BQ878" t="s">
        <v>29330</v>
      </c>
      <c r="BR878" t="s">
        <v>3758</v>
      </c>
      <c r="BS878" t="s">
        <v>17964</v>
      </c>
      <c r="BT878">
        <v>2026</v>
      </c>
      <c r="BU878">
        <v>5</v>
      </c>
      <c r="BV878">
        <v>13</v>
      </c>
      <c r="BY878" t="s">
        <v>693</v>
      </c>
      <c r="BZ878" t="s">
        <v>17943</v>
      </c>
      <c r="CA878" s="1">
        <v>46155.576388888891</v>
      </c>
      <c r="CB878" s="2">
        <v>46156</v>
      </c>
      <c r="CC878">
        <v>6374</v>
      </c>
      <c r="CD878" t="s">
        <v>337</v>
      </c>
      <c r="CE878" t="s">
        <v>2810</v>
      </c>
      <c r="CF878" t="s">
        <v>21070</v>
      </c>
      <c r="CW878">
        <v>5182641</v>
      </c>
      <c r="CX878">
        <v>34626644</v>
      </c>
      <c r="CY878" s="1">
        <v>46156.696527777778</v>
      </c>
      <c r="CZ878">
        <v>2026</v>
      </c>
      <c r="DA878">
        <v>5</v>
      </c>
      <c r="DB878">
        <v>14</v>
      </c>
      <c r="DC878">
        <v>104</v>
      </c>
      <c r="DD878">
        <v>0</v>
      </c>
      <c r="DE878">
        <v>669</v>
      </c>
      <c r="DG878" t="s">
        <v>29346</v>
      </c>
      <c r="DH878" t="s">
        <v>19269</v>
      </c>
      <c r="DI878" t="s">
        <v>29347</v>
      </c>
      <c r="DQ878" t="s">
        <v>17918</v>
      </c>
      <c r="DS878" t="s">
        <v>693</v>
      </c>
      <c r="EP878" t="s">
        <v>20918</v>
      </c>
      <c r="EQ878" t="s">
        <v>255</v>
      </c>
      <c r="ER878" t="s">
        <v>17945</v>
      </c>
      <c r="ES878" t="s">
        <v>281</v>
      </c>
      <c r="ET878" t="s">
        <v>20710</v>
      </c>
      <c r="EU878" t="s">
        <v>17962</v>
      </c>
      <c r="EV878" t="s">
        <v>29348</v>
      </c>
      <c r="EW878" t="s">
        <v>29349</v>
      </c>
      <c r="EX878" t="s">
        <v>29350</v>
      </c>
      <c r="EY878" t="s">
        <v>29351</v>
      </c>
      <c r="EZ878" t="s">
        <v>270</v>
      </c>
      <c r="FB878" t="s">
        <v>281</v>
      </c>
      <c r="FD878" t="s">
        <v>17948</v>
      </c>
      <c r="FE878" t="s">
        <v>281</v>
      </c>
      <c r="FF878" s="1">
        <v>46155.675104166665</v>
      </c>
      <c r="FG878">
        <v>2.35</v>
      </c>
      <c r="FH878">
        <v>0</v>
      </c>
      <c r="FI878">
        <v>1</v>
      </c>
      <c r="FK878" t="s">
        <v>29330</v>
      </c>
      <c r="FL878" t="s">
        <v>29352</v>
      </c>
      <c r="FM878" t="s">
        <v>17949</v>
      </c>
    </row>
    <row r="879" spans="1:169" x14ac:dyDescent="0.3">
      <c r="A879">
        <v>3</v>
      </c>
      <c r="B879" t="s">
        <v>17917</v>
      </c>
      <c r="C879" t="s">
        <v>17916</v>
      </c>
      <c r="E879" t="s">
        <v>17918</v>
      </c>
      <c r="F879">
        <v>46157.291666666664</v>
      </c>
      <c r="G879">
        <v>2026</v>
      </c>
      <c r="H879">
        <v>5</v>
      </c>
      <c r="I879">
        <v>15</v>
      </c>
      <c r="J879" t="s">
        <v>17963</v>
      </c>
      <c r="O879" t="s">
        <v>18118</v>
      </c>
      <c r="P879">
        <v>2026</v>
      </c>
      <c r="Q879">
        <v>5</v>
      </c>
      <c r="R879">
        <v>8</v>
      </c>
      <c r="S879" t="s">
        <v>29353</v>
      </c>
      <c r="T879" t="s">
        <v>29354</v>
      </c>
      <c r="V879" t="s">
        <v>18063</v>
      </c>
      <c r="Y879" t="s">
        <v>17916</v>
      </c>
      <c r="AB879" t="s">
        <v>251</v>
      </c>
      <c r="AC879" t="s">
        <v>17924</v>
      </c>
      <c r="AD879">
        <v>1000008216295</v>
      </c>
      <c r="AF879" t="s">
        <v>29355</v>
      </c>
      <c r="AI879" t="s">
        <v>29356</v>
      </c>
      <c r="AJ879" t="s">
        <v>29357</v>
      </c>
      <c r="AK879" t="s">
        <v>693</v>
      </c>
      <c r="AM879" t="s">
        <v>29358</v>
      </c>
      <c r="AN879" t="s">
        <v>29356</v>
      </c>
      <c r="AO879" t="s">
        <v>693</v>
      </c>
      <c r="AP879" t="s">
        <v>29358</v>
      </c>
      <c r="AR879" t="s">
        <v>29358</v>
      </c>
      <c r="AS879" t="s">
        <v>29358</v>
      </c>
      <c r="AT879" t="s">
        <v>29359</v>
      </c>
      <c r="AU879" t="s">
        <v>29360</v>
      </c>
      <c r="AV879" t="s">
        <v>29361</v>
      </c>
      <c r="AW879" t="s">
        <v>230</v>
      </c>
      <c r="AX879" t="s">
        <v>230</v>
      </c>
      <c r="AY879" t="s">
        <v>380</v>
      </c>
      <c r="AZ879" t="s">
        <v>380</v>
      </c>
      <c r="BA879" t="s">
        <v>255</v>
      </c>
      <c r="BB879" s="1">
        <v>46150.840891203705</v>
      </c>
      <c r="BC879">
        <v>2026</v>
      </c>
      <c r="BD879">
        <v>5</v>
      </c>
      <c r="BE879">
        <v>8</v>
      </c>
      <c r="BF879" t="s">
        <v>17934</v>
      </c>
      <c r="BG879" t="s">
        <v>18130</v>
      </c>
      <c r="BH879" t="s">
        <v>17936</v>
      </c>
      <c r="BI879" t="s">
        <v>19070</v>
      </c>
      <c r="BJ879" t="s">
        <v>29362</v>
      </c>
      <c r="BL879" t="s">
        <v>3679</v>
      </c>
      <c r="BM879" t="s">
        <v>3680</v>
      </c>
      <c r="BN879" t="s">
        <v>28730</v>
      </c>
      <c r="BO879" t="s">
        <v>752</v>
      </c>
      <c r="BP879" t="s">
        <v>3694</v>
      </c>
      <c r="BQ879" t="s">
        <v>29363</v>
      </c>
      <c r="BR879" t="s">
        <v>29364</v>
      </c>
      <c r="BS879" t="s">
        <v>18118</v>
      </c>
      <c r="BT879">
        <v>2026</v>
      </c>
      <c r="BU879">
        <v>5</v>
      </c>
      <c r="BV879">
        <v>8</v>
      </c>
      <c r="BY879" t="s">
        <v>693</v>
      </c>
      <c r="BZ879" t="s">
        <v>17943</v>
      </c>
      <c r="CA879" s="1">
        <v>46150.840277777781</v>
      </c>
      <c r="CB879" s="2">
        <v>46152</v>
      </c>
      <c r="CC879">
        <v>6231</v>
      </c>
      <c r="CD879" t="s">
        <v>337</v>
      </c>
      <c r="CE879" t="s">
        <v>2810</v>
      </c>
      <c r="CF879" t="s">
        <v>21070</v>
      </c>
      <c r="CW879">
        <v>5181541</v>
      </c>
      <c r="CX879">
        <v>34606280</v>
      </c>
      <c r="CY879" s="1">
        <v>46155.328472222223</v>
      </c>
      <c r="CZ879">
        <v>2026</v>
      </c>
      <c r="DA879">
        <v>5</v>
      </c>
      <c r="DB879">
        <v>13</v>
      </c>
      <c r="DC879">
        <v>10</v>
      </c>
      <c r="DD879">
        <v>24</v>
      </c>
      <c r="DE879">
        <v>681</v>
      </c>
      <c r="DG879" t="s">
        <v>29365</v>
      </c>
      <c r="DQ879" t="s">
        <v>17918</v>
      </c>
      <c r="DS879" t="s">
        <v>693</v>
      </c>
      <c r="EP879" t="s">
        <v>20918</v>
      </c>
      <c r="EQ879" t="s">
        <v>255</v>
      </c>
      <c r="ER879" t="s">
        <v>17945</v>
      </c>
      <c r="ES879" t="s">
        <v>281</v>
      </c>
      <c r="ET879" t="s">
        <v>20710</v>
      </c>
      <c r="EU879" t="s">
        <v>17962</v>
      </c>
      <c r="EV879" t="s">
        <v>29366</v>
      </c>
      <c r="EX879" t="s">
        <v>29367</v>
      </c>
      <c r="EY879" t="s">
        <v>29368</v>
      </c>
      <c r="EZ879" t="s">
        <v>270</v>
      </c>
      <c r="FB879" t="s">
        <v>281</v>
      </c>
      <c r="FD879" t="s">
        <v>17948</v>
      </c>
      <c r="FE879" t="s">
        <v>281</v>
      </c>
      <c r="FF879" s="1">
        <v>46151.550208333334</v>
      </c>
      <c r="FG879">
        <v>17.02</v>
      </c>
      <c r="FH879">
        <v>1</v>
      </c>
      <c r="FI879">
        <v>7</v>
      </c>
      <c r="FK879" t="s">
        <v>29363</v>
      </c>
      <c r="FL879" t="s">
        <v>29369</v>
      </c>
      <c r="FM879" t="s">
        <v>17949</v>
      </c>
    </row>
    <row r="880" spans="1:169" x14ac:dyDescent="0.3">
      <c r="A880">
        <v>0</v>
      </c>
      <c r="B880" t="s">
        <v>17917</v>
      </c>
      <c r="C880" t="s">
        <v>17916</v>
      </c>
      <c r="D880" t="s">
        <v>29370</v>
      </c>
      <c r="E880" t="s">
        <v>17918</v>
      </c>
      <c r="F880">
        <v>46158.291666666664</v>
      </c>
      <c r="G880">
        <v>2026</v>
      </c>
      <c r="H880">
        <v>5</v>
      </c>
      <c r="I880">
        <v>16</v>
      </c>
      <c r="J880" t="s">
        <v>17963</v>
      </c>
      <c r="O880" t="s">
        <v>17920</v>
      </c>
      <c r="P880">
        <v>2026</v>
      </c>
      <c r="Q880">
        <v>5</v>
      </c>
      <c r="R880">
        <v>11</v>
      </c>
      <c r="S880" t="s">
        <v>29371</v>
      </c>
      <c r="T880" t="s">
        <v>29372</v>
      </c>
      <c r="V880" t="s">
        <v>18063</v>
      </c>
      <c r="Y880" t="s">
        <v>17916</v>
      </c>
      <c r="AB880" t="s">
        <v>251</v>
      </c>
      <c r="AC880" t="s">
        <v>17924</v>
      </c>
      <c r="AD880">
        <v>1000008219810</v>
      </c>
      <c r="AF880" t="s">
        <v>29373</v>
      </c>
      <c r="AG880" t="s">
        <v>29374</v>
      </c>
      <c r="AI880" t="s">
        <v>29375</v>
      </c>
      <c r="AJ880" t="s">
        <v>29376</v>
      </c>
      <c r="AK880" t="s">
        <v>693</v>
      </c>
      <c r="AM880" t="s">
        <v>18486</v>
      </c>
      <c r="AN880" t="s">
        <v>29375</v>
      </c>
      <c r="AO880" t="s">
        <v>693</v>
      </c>
      <c r="AP880" t="s">
        <v>18486</v>
      </c>
      <c r="AR880" t="s">
        <v>18486</v>
      </c>
      <c r="AS880" t="s">
        <v>18486</v>
      </c>
      <c r="AT880" t="s">
        <v>29377</v>
      </c>
      <c r="AU880" t="s">
        <v>29378</v>
      </c>
      <c r="AV880" t="s">
        <v>29379</v>
      </c>
      <c r="AW880" t="s">
        <v>230</v>
      </c>
      <c r="AX880" t="s">
        <v>230</v>
      </c>
      <c r="AY880" t="s">
        <v>380</v>
      </c>
      <c r="AZ880" t="s">
        <v>380</v>
      </c>
      <c r="BA880" t="s">
        <v>255</v>
      </c>
      <c r="BB880" s="1">
        <v>46153.499259259261</v>
      </c>
      <c r="BC880">
        <v>2026</v>
      </c>
      <c r="BD880">
        <v>5</v>
      </c>
      <c r="BE880">
        <v>11</v>
      </c>
      <c r="BF880" t="s">
        <v>18338</v>
      </c>
      <c r="BG880" t="s">
        <v>18130</v>
      </c>
      <c r="BH880" t="s">
        <v>17936</v>
      </c>
      <c r="BJ880" t="s">
        <v>29380</v>
      </c>
      <c r="BL880" t="s">
        <v>1114</v>
      </c>
      <c r="BM880" t="s">
        <v>1111</v>
      </c>
      <c r="BN880" t="s">
        <v>28730</v>
      </c>
      <c r="BO880" t="s">
        <v>752</v>
      </c>
      <c r="BP880" t="s">
        <v>3697</v>
      </c>
      <c r="BQ880" t="s">
        <v>29381</v>
      </c>
      <c r="BR880" t="s">
        <v>29382</v>
      </c>
      <c r="BS880" t="s">
        <v>17920</v>
      </c>
      <c r="BT880">
        <v>2026</v>
      </c>
      <c r="BU880">
        <v>5</v>
      </c>
      <c r="BV880">
        <v>11</v>
      </c>
      <c r="BY880" t="s">
        <v>693</v>
      </c>
      <c r="BZ880" t="s">
        <v>17943</v>
      </c>
      <c r="CA880" s="1">
        <v>46153.498611111114</v>
      </c>
      <c r="CB880" s="2">
        <v>46153</v>
      </c>
      <c r="CC880">
        <v>12846</v>
      </c>
      <c r="CD880" t="s">
        <v>337</v>
      </c>
      <c r="CE880" t="s">
        <v>2810</v>
      </c>
      <c r="CF880" t="s">
        <v>21070</v>
      </c>
      <c r="CW880">
        <v>5182782</v>
      </c>
      <c r="CX880">
        <v>34614642</v>
      </c>
      <c r="CY880" s="1">
        <v>46156.330555555556</v>
      </c>
      <c r="CZ880">
        <v>2026</v>
      </c>
      <c r="DA880">
        <v>5</v>
      </c>
      <c r="DB880">
        <v>14</v>
      </c>
      <c r="DC880">
        <v>13</v>
      </c>
      <c r="DD880">
        <v>18</v>
      </c>
      <c r="DE880">
        <v>673</v>
      </c>
      <c r="DG880" t="s">
        <v>29383</v>
      </c>
      <c r="DQ880" t="s">
        <v>17918</v>
      </c>
      <c r="DS880" t="s">
        <v>693</v>
      </c>
      <c r="EP880" t="s">
        <v>20918</v>
      </c>
      <c r="EQ880" t="s">
        <v>255</v>
      </c>
      <c r="ER880" t="s">
        <v>17945</v>
      </c>
      <c r="ES880" t="s">
        <v>281</v>
      </c>
      <c r="ET880" t="s">
        <v>28734</v>
      </c>
      <c r="EU880" t="s">
        <v>17962</v>
      </c>
      <c r="EV880" t="s">
        <v>29384</v>
      </c>
      <c r="EW880" t="s">
        <v>29385</v>
      </c>
      <c r="EX880" t="s">
        <v>29386</v>
      </c>
      <c r="EY880" t="s">
        <v>29387</v>
      </c>
      <c r="EZ880" t="s">
        <v>270</v>
      </c>
      <c r="FB880" t="s">
        <v>281</v>
      </c>
      <c r="FD880" t="s">
        <v>17948</v>
      </c>
      <c r="FE880" t="s">
        <v>281</v>
      </c>
      <c r="FF880" s="1">
        <v>46153.550057870372</v>
      </c>
      <c r="FG880">
        <v>1.22</v>
      </c>
      <c r="FH880">
        <v>0</v>
      </c>
      <c r="FI880">
        <v>4</v>
      </c>
      <c r="FK880" t="s">
        <v>29381</v>
      </c>
      <c r="FL880" t="s">
        <v>29388</v>
      </c>
      <c r="FM880" t="s">
        <v>17949</v>
      </c>
    </row>
    <row r="881" spans="1:169" x14ac:dyDescent="0.3">
      <c r="A881">
        <v>0</v>
      </c>
      <c r="B881" t="s">
        <v>17917</v>
      </c>
      <c r="C881" t="s">
        <v>17917</v>
      </c>
      <c r="E881" t="s">
        <v>19037</v>
      </c>
      <c r="O881" t="s">
        <v>17964</v>
      </c>
      <c r="P881">
        <v>2026</v>
      </c>
      <c r="Q881">
        <v>5</v>
      </c>
      <c r="R881">
        <v>13</v>
      </c>
      <c r="S881" t="s">
        <v>29389</v>
      </c>
      <c r="T881" t="s">
        <v>29390</v>
      </c>
      <c r="U881" t="s">
        <v>18890</v>
      </c>
      <c r="Y881" t="s">
        <v>17916</v>
      </c>
      <c r="AB881" t="s">
        <v>251</v>
      </c>
      <c r="AC881" t="s">
        <v>17924</v>
      </c>
      <c r="AD881">
        <v>1000008227810</v>
      </c>
      <c r="AI881" t="s">
        <v>29391</v>
      </c>
      <c r="AJ881" t="s">
        <v>29392</v>
      </c>
      <c r="AK881" t="s">
        <v>693</v>
      </c>
      <c r="AN881" t="s">
        <v>29393</v>
      </c>
      <c r="AO881" t="s">
        <v>693</v>
      </c>
      <c r="AT881" t="s">
        <v>29394</v>
      </c>
      <c r="AU881" t="s">
        <v>29395</v>
      </c>
      <c r="AV881" t="s">
        <v>29396</v>
      </c>
      <c r="AW881" t="s">
        <v>230</v>
      </c>
      <c r="AX881" t="s">
        <v>230</v>
      </c>
      <c r="AY881" t="s">
        <v>17933</v>
      </c>
      <c r="AZ881" t="s">
        <v>17933</v>
      </c>
      <c r="BA881" t="s">
        <v>255</v>
      </c>
      <c r="BB881" s="1">
        <v>46155.761932870373</v>
      </c>
      <c r="BC881">
        <v>2026</v>
      </c>
      <c r="BD881">
        <v>5</v>
      </c>
      <c r="BE881">
        <v>13</v>
      </c>
      <c r="BF881" t="s">
        <v>18010</v>
      </c>
      <c r="BG881" t="s">
        <v>17935</v>
      </c>
      <c r="BH881" t="s">
        <v>17936</v>
      </c>
      <c r="BJ881" t="s">
        <v>29397</v>
      </c>
      <c r="BL881" t="s">
        <v>899</v>
      </c>
      <c r="BM881" t="s">
        <v>900</v>
      </c>
      <c r="BN881" t="s">
        <v>28730</v>
      </c>
      <c r="BO881" t="s">
        <v>752</v>
      </c>
      <c r="BP881" t="s">
        <v>3710</v>
      </c>
      <c r="BQ881" t="s">
        <v>28869</v>
      </c>
      <c r="BR881" t="s">
        <v>29398</v>
      </c>
      <c r="BS881" t="s">
        <v>17964</v>
      </c>
      <c r="BT881">
        <v>2026</v>
      </c>
      <c r="BU881">
        <v>5</v>
      </c>
      <c r="BV881">
        <v>13</v>
      </c>
      <c r="BZ881" t="s">
        <v>17943</v>
      </c>
      <c r="CA881" s="1">
        <v>46155.761805555558</v>
      </c>
      <c r="CB881" s="2">
        <v>46156</v>
      </c>
      <c r="CE881" t="s">
        <v>2810</v>
      </c>
      <c r="CY881" s="1"/>
      <c r="DQ881" t="s">
        <v>19037</v>
      </c>
      <c r="DS881" t="s">
        <v>693</v>
      </c>
      <c r="EP881" t="s">
        <v>20918</v>
      </c>
      <c r="EQ881" t="s">
        <v>255</v>
      </c>
      <c r="ER881" t="s">
        <v>17945</v>
      </c>
      <c r="ES881" t="s">
        <v>281</v>
      </c>
      <c r="ET881" t="s">
        <v>28734</v>
      </c>
      <c r="EU881" t="s">
        <v>17962</v>
      </c>
      <c r="EZ881" t="s">
        <v>394</v>
      </c>
      <c r="FB881" t="s">
        <v>279</v>
      </c>
      <c r="FC881" t="s">
        <v>18518</v>
      </c>
      <c r="FE881" t="s">
        <v>281</v>
      </c>
      <c r="FF881" s="1"/>
      <c r="FM881" t="s">
        <v>17949</v>
      </c>
    </row>
    <row r="882" spans="1:169" x14ac:dyDescent="0.3">
      <c r="A882">
        <v>0</v>
      </c>
      <c r="B882" t="s">
        <v>17917</v>
      </c>
      <c r="C882" t="s">
        <v>17917</v>
      </c>
      <c r="E882" t="s">
        <v>19037</v>
      </c>
      <c r="O882" t="s">
        <v>29399</v>
      </c>
      <c r="P882">
        <v>2026</v>
      </c>
      <c r="Q882">
        <v>3</v>
      </c>
      <c r="R882">
        <v>2</v>
      </c>
      <c r="S882" t="s">
        <v>29400</v>
      </c>
      <c r="T882" t="s">
        <v>29401</v>
      </c>
      <c r="V882" t="s">
        <v>18354</v>
      </c>
      <c r="Y882" t="s">
        <v>17916</v>
      </c>
      <c r="AB882" t="s">
        <v>251</v>
      </c>
      <c r="AC882" t="s">
        <v>18065</v>
      </c>
      <c r="AD882">
        <v>1000008039439</v>
      </c>
      <c r="AF882" t="s">
        <v>29402</v>
      </c>
      <c r="AI882" t="s">
        <v>29403</v>
      </c>
      <c r="AJ882" t="s">
        <v>29404</v>
      </c>
      <c r="AK882" t="s">
        <v>693</v>
      </c>
      <c r="AL882" t="s">
        <v>29405</v>
      </c>
      <c r="AM882" t="s">
        <v>29406</v>
      </c>
      <c r="AN882" t="s">
        <v>29403</v>
      </c>
      <c r="AO882" t="s">
        <v>693</v>
      </c>
      <c r="AP882" t="s">
        <v>29406</v>
      </c>
      <c r="AR882" t="s">
        <v>29406</v>
      </c>
      <c r="AS882" t="s">
        <v>29406</v>
      </c>
      <c r="AT882" t="s">
        <v>29407</v>
      </c>
      <c r="AU882" t="s">
        <v>29408</v>
      </c>
      <c r="AV882" t="s">
        <v>29409</v>
      </c>
      <c r="AW882" t="s">
        <v>230</v>
      </c>
      <c r="AX882" t="s">
        <v>230</v>
      </c>
      <c r="AY882" t="s">
        <v>380</v>
      </c>
      <c r="AZ882" t="s">
        <v>380</v>
      </c>
      <c r="BA882" t="s">
        <v>18076</v>
      </c>
      <c r="BB882" s="1">
        <v>46083.331226851849</v>
      </c>
      <c r="BC882">
        <v>2026</v>
      </c>
      <c r="BD882">
        <v>3</v>
      </c>
      <c r="BE882">
        <v>2</v>
      </c>
      <c r="BF882" t="s">
        <v>29410</v>
      </c>
      <c r="BG882" t="s">
        <v>18130</v>
      </c>
      <c r="BH882" t="s">
        <v>17936</v>
      </c>
      <c r="BJ882" t="s">
        <v>29406</v>
      </c>
      <c r="BL882" t="s">
        <v>899</v>
      </c>
      <c r="BM882" t="s">
        <v>900</v>
      </c>
      <c r="BN882" t="s">
        <v>28730</v>
      </c>
      <c r="BO882" t="s">
        <v>752</v>
      </c>
      <c r="BP882" t="s">
        <v>1172</v>
      </c>
      <c r="BQ882" t="s">
        <v>29411</v>
      </c>
      <c r="BR882" t="s">
        <v>29412</v>
      </c>
      <c r="BS882" t="s">
        <v>29399</v>
      </c>
      <c r="BT882">
        <v>2026</v>
      </c>
      <c r="BU882">
        <v>3</v>
      </c>
      <c r="BV882">
        <v>2</v>
      </c>
      <c r="BZ882" t="s">
        <v>18083</v>
      </c>
      <c r="CA882" s="1">
        <v>46083.330555555556</v>
      </c>
      <c r="CB882" s="2">
        <v>46084</v>
      </c>
      <c r="CC882">
        <v>10953</v>
      </c>
      <c r="CD882" t="s">
        <v>337</v>
      </c>
      <c r="CE882" t="s">
        <v>2810</v>
      </c>
      <c r="CF882" t="s">
        <v>21070</v>
      </c>
      <c r="CW882">
        <v>5140823</v>
      </c>
      <c r="CX882">
        <v>34093430</v>
      </c>
      <c r="CY882" s="1">
        <v>46124.111446759256</v>
      </c>
      <c r="CZ882">
        <v>2026</v>
      </c>
      <c r="DA882">
        <v>4</v>
      </c>
      <c r="DB882">
        <v>12</v>
      </c>
      <c r="DC882">
        <v>0</v>
      </c>
      <c r="DD882">
        <v>0</v>
      </c>
      <c r="DE882">
        <v>1460</v>
      </c>
      <c r="DF882" t="s">
        <v>29405</v>
      </c>
      <c r="DG882" t="s">
        <v>28734</v>
      </c>
      <c r="DQ882" t="s">
        <v>19037</v>
      </c>
      <c r="DR882" t="s">
        <v>693</v>
      </c>
      <c r="DS882" t="s">
        <v>693</v>
      </c>
      <c r="DT882" t="s">
        <v>693</v>
      </c>
      <c r="DV882" t="s">
        <v>693</v>
      </c>
      <c r="EA882" t="s">
        <v>693</v>
      </c>
      <c r="EP882" t="s">
        <v>20918</v>
      </c>
      <c r="EQ882" t="s">
        <v>18084</v>
      </c>
      <c r="ES882" t="s">
        <v>281</v>
      </c>
      <c r="ET882" t="s">
        <v>28734</v>
      </c>
      <c r="EU882" t="s">
        <v>17962</v>
      </c>
      <c r="EZ882" t="s">
        <v>394</v>
      </c>
      <c r="FB882" t="s">
        <v>279</v>
      </c>
      <c r="FC882" t="s">
        <v>18518</v>
      </c>
      <c r="FE882" t="s">
        <v>281</v>
      </c>
      <c r="FF882" s="1"/>
      <c r="FI882">
        <v>6</v>
      </c>
      <c r="FK882" t="s">
        <v>29411</v>
      </c>
      <c r="FL882" t="s">
        <v>18900</v>
      </c>
      <c r="FM882" t="s">
        <v>17949</v>
      </c>
    </row>
    <row r="883" spans="1:169" x14ac:dyDescent="0.3">
      <c r="A883">
        <v>2</v>
      </c>
      <c r="B883" t="s">
        <v>17917</v>
      </c>
      <c r="C883" t="s">
        <v>17917</v>
      </c>
      <c r="E883" t="s">
        <v>19037</v>
      </c>
      <c r="O883" t="s">
        <v>18230</v>
      </c>
      <c r="P883">
        <v>2026</v>
      </c>
      <c r="Q883">
        <v>5</v>
      </c>
      <c r="R883">
        <v>12</v>
      </c>
      <c r="S883" t="s">
        <v>29413</v>
      </c>
      <c r="T883" t="s">
        <v>29414</v>
      </c>
      <c r="U883" t="s">
        <v>18890</v>
      </c>
      <c r="V883" t="s">
        <v>18870</v>
      </c>
      <c r="Y883" t="s">
        <v>17916</v>
      </c>
      <c r="AB883" t="s">
        <v>251</v>
      </c>
      <c r="AC883" t="s">
        <v>17924</v>
      </c>
      <c r="AD883">
        <v>1000008223038</v>
      </c>
      <c r="AF883" t="s">
        <v>29415</v>
      </c>
      <c r="AI883" t="s">
        <v>29416</v>
      </c>
      <c r="AJ883" t="s">
        <v>29417</v>
      </c>
      <c r="AK883" t="s">
        <v>693</v>
      </c>
      <c r="AN883" t="s">
        <v>29418</v>
      </c>
      <c r="AO883" t="s">
        <v>693</v>
      </c>
      <c r="AT883" t="s">
        <v>29419</v>
      </c>
      <c r="AU883" t="s">
        <v>29420</v>
      </c>
      <c r="AV883" t="s">
        <v>29421</v>
      </c>
      <c r="AW883" t="s">
        <v>230</v>
      </c>
      <c r="AX883" t="s">
        <v>230</v>
      </c>
      <c r="AY883" t="s">
        <v>17933</v>
      </c>
      <c r="AZ883" t="s">
        <v>17933</v>
      </c>
      <c r="BA883" t="s">
        <v>255</v>
      </c>
      <c r="BB883" s="1">
        <v>46154.504814814813</v>
      </c>
      <c r="BC883">
        <v>2026</v>
      </c>
      <c r="BD883">
        <v>5</v>
      </c>
      <c r="BE883">
        <v>12</v>
      </c>
      <c r="BF883" t="s">
        <v>17934</v>
      </c>
      <c r="BG883" t="s">
        <v>17935</v>
      </c>
      <c r="BH883" t="s">
        <v>17936</v>
      </c>
      <c r="BI883" t="s">
        <v>18101</v>
      </c>
      <c r="BJ883" t="s">
        <v>29422</v>
      </c>
      <c r="BL883" t="s">
        <v>1034</v>
      </c>
      <c r="BM883" t="s">
        <v>1031</v>
      </c>
      <c r="BN883" t="s">
        <v>28730</v>
      </c>
      <c r="BO883" t="s">
        <v>752</v>
      </c>
      <c r="BP883" t="s">
        <v>2837</v>
      </c>
      <c r="BQ883" t="s">
        <v>28933</v>
      </c>
      <c r="BR883" t="s">
        <v>29423</v>
      </c>
      <c r="BS883" t="s">
        <v>18230</v>
      </c>
      <c r="BT883">
        <v>2026</v>
      </c>
      <c r="BU883">
        <v>5</v>
      </c>
      <c r="BV883">
        <v>12</v>
      </c>
      <c r="BY883" t="s">
        <v>693</v>
      </c>
      <c r="BZ883" t="s">
        <v>17943</v>
      </c>
      <c r="CA883" s="1">
        <v>46154.504166666666</v>
      </c>
      <c r="CB883" s="2">
        <v>46155</v>
      </c>
      <c r="CC883">
        <v>9985</v>
      </c>
      <c r="CD883" t="s">
        <v>337</v>
      </c>
      <c r="CE883" t="s">
        <v>2810</v>
      </c>
      <c r="CF883" t="s">
        <v>21070</v>
      </c>
      <c r="CW883">
        <v>5182743</v>
      </c>
      <c r="CX883">
        <v>34617991</v>
      </c>
      <c r="CY883" s="1">
        <v>46156.565972222219</v>
      </c>
      <c r="CZ883">
        <v>2026</v>
      </c>
      <c r="DA883">
        <v>5</v>
      </c>
      <c r="DB883">
        <v>14</v>
      </c>
      <c r="DC883">
        <v>22</v>
      </c>
      <c r="DD883">
        <v>10</v>
      </c>
      <c r="DE883">
        <v>670</v>
      </c>
      <c r="DG883" t="s">
        <v>29424</v>
      </c>
      <c r="DQ883" t="s">
        <v>19037</v>
      </c>
      <c r="DS883" t="s">
        <v>693</v>
      </c>
      <c r="EP883" t="s">
        <v>20918</v>
      </c>
      <c r="EQ883" t="s">
        <v>255</v>
      </c>
      <c r="ER883" t="s">
        <v>17945</v>
      </c>
      <c r="ES883" t="s">
        <v>281</v>
      </c>
      <c r="ET883" t="s">
        <v>28734</v>
      </c>
      <c r="EU883" t="s">
        <v>17962</v>
      </c>
      <c r="EV883" t="s">
        <v>29425</v>
      </c>
      <c r="EX883" t="s">
        <v>29426</v>
      </c>
      <c r="EY883" t="s">
        <v>29427</v>
      </c>
      <c r="EZ883" t="s">
        <v>270</v>
      </c>
      <c r="FB883" t="s">
        <v>281</v>
      </c>
      <c r="FD883" t="s">
        <v>17948</v>
      </c>
      <c r="FE883" t="s">
        <v>281</v>
      </c>
      <c r="FF883" s="1">
        <v>46154.633402777778</v>
      </c>
      <c r="FG883">
        <v>3.09</v>
      </c>
      <c r="FH883">
        <v>0</v>
      </c>
      <c r="FI883">
        <v>1</v>
      </c>
      <c r="FK883" t="s">
        <v>28933</v>
      </c>
      <c r="FL883" t="s">
        <v>29428</v>
      </c>
      <c r="FM883" t="s">
        <v>17949</v>
      </c>
    </row>
    <row r="884" spans="1:169" x14ac:dyDescent="0.3">
      <c r="A884">
        <v>5</v>
      </c>
      <c r="B884" t="s">
        <v>17917</v>
      </c>
      <c r="C884" t="s">
        <v>17917</v>
      </c>
      <c r="E884" t="s">
        <v>19037</v>
      </c>
      <c r="O884" t="s">
        <v>18118</v>
      </c>
      <c r="P884">
        <v>2026</v>
      </c>
      <c r="Q884">
        <v>5</v>
      </c>
      <c r="R884">
        <v>8</v>
      </c>
      <c r="S884" t="s">
        <v>29429</v>
      </c>
      <c r="T884" t="s">
        <v>29430</v>
      </c>
      <c r="V884" t="s">
        <v>18108</v>
      </c>
      <c r="Y884" t="s">
        <v>17916</v>
      </c>
      <c r="AB884" t="s">
        <v>251</v>
      </c>
      <c r="AC884" t="s">
        <v>17924</v>
      </c>
      <c r="AD884">
        <v>1000008215198</v>
      </c>
      <c r="AF884" t="s">
        <v>29431</v>
      </c>
      <c r="AI884" t="s">
        <v>29432</v>
      </c>
      <c r="AJ884" t="s">
        <v>29433</v>
      </c>
      <c r="AK884" t="s">
        <v>693</v>
      </c>
      <c r="AN884" t="s">
        <v>29434</v>
      </c>
      <c r="AO884" t="s">
        <v>693</v>
      </c>
      <c r="AT884" t="s">
        <v>29435</v>
      </c>
      <c r="AU884" t="s">
        <v>29436</v>
      </c>
      <c r="AV884" t="s">
        <v>29437</v>
      </c>
      <c r="AW884" t="s">
        <v>230</v>
      </c>
      <c r="AX884" t="s">
        <v>230</v>
      </c>
      <c r="AY884" t="s">
        <v>17933</v>
      </c>
      <c r="AZ884" t="s">
        <v>17933</v>
      </c>
      <c r="BA884" t="s">
        <v>255</v>
      </c>
      <c r="BB884" s="1">
        <v>46150.619560185187</v>
      </c>
      <c r="BC884">
        <v>2026</v>
      </c>
      <c r="BD884">
        <v>5</v>
      </c>
      <c r="BE884">
        <v>8</v>
      </c>
      <c r="BF884" t="s">
        <v>18675</v>
      </c>
      <c r="BG884" t="s">
        <v>17935</v>
      </c>
      <c r="BH884" t="s">
        <v>17936</v>
      </c>
      <c r="BI884" t="s">
        <v>18101</v>
      </c>
      <c r="BJ884" t="s">
        <v>29438</v>
      </c>
      <c r="BL884" t="s">
        <v>899</v>
      </c>
      <c r="BM884" t="s">
        <v>900</v>
      </c>
      <c r="BN884" t="s">
        <v>28730</v>
      </c>
      <c r="BO884" t="s">
        <v>752</v>
      </c>
      <c r="BP884" t="s">
        <v>898</v>
      </c>
      <c r="BQ884" t="s">
        <v>28748</v>
      </c>
      <c r="BR884" t="s">
        <v>29439</v>
      </c>
      <c r="BS884" t="s">
        <v>18118</v>
      </c>
      <c r="BT884">
        <v>2026</v>
      </c>
      <c r="BU884">
        <v>5</v>
      </c>
      <c r="BV884">
        <v>8</v>
      </c>
      <c r="BY884" t="s">
        <v>693</v>
      </c>
      <c r="BZ884" t="s">
        <v>17943</v>
      </c>
      <c r="CA884" s="1">
        <v>46150.619444444441</v>
      </c>
      <c r="CB884" s="2">
        <v>46151</v>
      </c>
      <c r="CC884">
        <v>9799</v>
      </c>
      <c r="CD884" t="s">
        <v>337</v>
      </c>
      <c r="CE884" t="s">
        <v>2810</v>
      </c>
      <c r="CF884" t="s">
        <v>21070</v>
      </c>
      <c r="CW884">
        <v>5182741</v>
      </c>
      <c r="CX884">
        <v>34617266</v>
      </c>
      <c r="CY884" s="1">
        <v>46156.484722222223</v>
      </c>
      <c r="CZ884">
        <v>2026</v>
      </c>
      <c r="DA884">
        <v>5</v>
      </c>
      <c r="DB884">
        <v>14</v>
      </c>
      <c r="DC884">
        <v>50</v>
      </c>
      <c r="DD884">
        <v>0</v>
      </c>
      <c r="DE884">
        <v>1504</v>
      </c>
      <c r="DG884" t="s">
        <v>29440</v>
      </c>
      <c r="DQ884" t="s">
        <v>19037</v>
      </c>
      <c r="DS884" t="s">
        <v>693</v>
      </c>
      <c r="EP884" t="s">
        <v>20918</v>
      </c>
      <c r="EQ884" t="s">
        <v>255</v>
      </c>
      <c r="ER884" t="s">
        <v>17945</v>
      </c>
      <c r="ES884" t="s">
        <v>281</v>
      </c>
      <c r="ET884" t="s">
        <v>28734</v>
      </c>
      <c r="EU884" t="s">
        <v>17962</v>
      </c>
      <c r="EV884" t="s">
        <v>29441</v>
      </c>
      <c r="EW884" t="s">
        <v>29442</v>
      </c>
      <c r="EX884" t="s">
        <v>29443</v>
      </c>
      <c r="EY884" t="s">
        <v>29444</v>
      </c>
      <c r="EZ884" t="s">
        <v>270</v>
      </c>
      <c r="FB884" t="s">
        <v>281</v>
      </c>
      <c r="FD884" t="s">
        <v>17948</v>
      </c>
      <c r="FE884" t="s">
        <v>281</v>
      </c>
      <c r="FF884" s="1">
        <v>46150.633449074077</v>
      </c>
      <c r="FG884">
        <v>0.33</v>
      </c>
      <c r="FH884">
        <v>0</v>
      </c>
      <c r="FI884">
        <v>4</v>
      </c>
      <c r="FK884" t="s">
        <v>28748</v>
      </c>
      <c r="FL884" t="s">
        <v>29445</v>
      </c>
      <c r="FM884" t="s">
        <v>17949</v>
      </c>
    </row>
    <row r="885" spans="1:169" x14ac:dyDescent="0.3">
      <c r="A885">
        <v>1</v>
      </c>
      <c r="B885" t="s">
        <v>17917</v>
      </c>
      <c r="C885" t="s">
        <v>17917</v>
      </c>
      <c r="E885" t="s">
        <v>19037</v>
      </c>
      <c r="O885" t="s">
        <v>17964</v>
      </c>
      <c r="P885">
        <v>2026</v>
      </c>
      <c r="Q885">
        <v>5</v>
      </c>
      <c r="R885">
        <v>13</v>
      </c>
      <c r="S885" t="s">
        <v>29446</v>
      </c>
      <c r="T885" t="s">
        <v>29447</v>
      </c>
      <c r="V885" t="s">
        <v>18870</v>
      </c>
      <c r="Y885" t="s">
        <v>17916</v>
      </c>
      <c r="AB885" t="s">
        <v>251</v>
      </c>
      <c r="AC885" t="s">
        <v>17924</v>
      </c>
      <c r="AD885">
        <v>1000008224914</v>
      </c>
      <c r="AG885" t="s">
        <v>29448</v>
      </c>
      <c r="AI885" t="s">
        <v>29449</v>
      </c>
      <c r="AJ885" t="s">
        <v>29450</v>
      </c>
      <c r="AK885" t="s">
        <v>693</v>
      </c>
      <c r="AN885" t="s">
        <v>29451</v>
      </c>
      <c r="AO885" t="s">
        <v>693</v>
      </c>
      <c r="AT885" t="s">
        <v>29452</v>
      </c>
      <c r="AU885" t="s">
        <v>29453</v>
      </c>
      <c r="AV885" t="s">
        <v>29454</v>
      </c>
      <c r="AW885" t="s">
        <v>230</v>
      </c>
      <c r="AX885" t="s">
        <v>230</v>
      </c>
      <c r="AY885" t="s">
        <v>17933</v>
      </c>
      <c r="AZ885" t="s">
        <v>17933</v>
      </c>
      <c r="BA885" t="s">
        <v>255</v>
      </c>
      <c r="BB885" s="1">
        <v>46155.303217592591</v>
      </c>
      <c r="BC885">
        <v>2026</v>
      </c>
      <c r="BD885">
        <v>5</v>
      </c>
      <c r="BE885">
        <v>13</v>
      </c>
      <c r="BF885" t="s">
        <v>17934</v>
      </c>
      <c r="BG885" t="s">
        <v>17935</v>
      </c>
      <c r="BH885" t="s">
        <v>17936</v>
      </c>
      <c r="BI885" t="s">
        <v>18101</v>
      </c>
      <c r="BJ885" t="s">
        <v>29455</v>
      </c>
      <c r="BL885" t="s">
        <v>1114</v>
      </c>
      <c r="BM885" t="s">
        <v>1111</v>
      </c>
      <c r="BN885" t="s">
        <v>28730</v>
      </c>
      <c r="BO885" t="s">
        <v>752</v>
      </c>
      <c r="BP885" t="s">
        <v>29456</v>
      </c>
      <c r="BQ885" t="s">
        <v>29381</v>
      </c>
      <c r="BR885" t="s">
        <v>29457</v>
      </c>
      <c r="BS885" t="s">
        <v>17964</v>
      </c>
      <c r="BT885">
        <v>2026</v>
      </c>
      <c r="BU885">
        <v>5</v>
      </c>
      <c r="BV885">
        <v>13</v>
      </c>
      <c r="BY885" t="s">
        <v>693</v>
      </c>
      <c r="BZ885" t="s">
        <v>17943</v>
      </c>
      <c r="CA885" s="1">
        <v>46155.302777777775</v>
      </c>
      <c r="CB885" s="2">
        <v>46155</v>
      </c>
      <c r="CC885">
        <v>12846</v>
      </c>
      <c r="CD885" t="s">
        <v>337</v>
      </c>
      <c r="CE885" t="s">
        <v>2810</v>
      </c>
      <c r="CF885" t="s">
        <v>21070</v>
      </c>
      <c r="CW885">
        <v>5182782</v>
      </c>
      <c r="CX885">
        <v>34616083</v>
      </c>
      <c r="CY885" s="1">
        <v>46156.438194444447</v>
      </c>
      <c r="CZ885">
        <v>2026</v>
      </c>
      <c r="DA885">
        <v>5</v>
      </c>
      <c r="DB885">
        <v>14</v>
      </c>
      <c r="DC885">
        <v>17</v>
      </c>
      <c r="DD885">
        <v>13</v>
      </c>
      <c r="DE885">
        <v>673</v>
      </c>
      <c r="DG885" t="s">
        <v>29383</v>
      </c>
      <c r="DQ885" t="s">
        <v>19037</v>
      </c>
      <c r="DS885" t="s">
        <v>693</v>
      </c>
      <c r="EP885" t="s">
        <v>20918</v>
      </c>
      <c r="EQ885" t="s">
        <v>255</v>
      </c>
      <c r="ER885" t="s">
        <v>17945</v>
      </c>
      <c r="ES885" t="s">
        <v>281</v>
      </c>
      <c r="ET885" t="s">
        <v>28734</v>
      </c>
      <c r="EU885" t="s">
        <v>17962</v>
      </c>
      <c r="EV885" t="s">
        <v>29458</v>
      </c>
      <c r="EX885" t="s">
        <v>29459</v>
      </c>
      <c r="EY885" t="s">
        <v>29460</v>
      </c>
      <c r="EZ885" t="s">
        <v>270</v>
      </c>
      <c r="FA885" t="s">
        <v>336</v>
      </c>
      <c r="FB885" t="s">
        <v>281</v>
      </c>
      <c r="FD885" t="s">
        <v>17948</v>
      </c>
      <c r="FE885" t="s">
        <v>281</v>
      </c>
      <c r="FF885" s="1">
        <v>46155.384351851855</v>
      </c>
      <c r="FG885">
        <v>1.95</v>
      </c>
      <c r="FH885">
        <v>0</v>
      </c>
      <c r="FI885">
        <v>1</v>
      </c>
      <c r="FK885" t="s">
        <v>29381</v>
      </c>
      <c r="FL885" t="s">
        <v>29461</v>
      </c>
      <c r="FM885" t="s">
        <v>17949</v>
      </c>
    </row>
    <row r="886" spans="1:169" x14ac:dyDescent="0.3">
      <c r="A886">
        <v>1</v>
      </c>
      <c r="B886" t="s">
        <v>17916</v>
      </c>
      <c r="C886" t="s">
        <v>17917</v>
      </c>
      <c r="E886" t="s">
        <v>19037</v>
      </c>
      <c r="O886" t="s">
        <v>18230</v>
      </c>
      <c r="P886">
        <v>2026</v>
      </c>
      <c r="Q886">
        <v>5</v>
      </c>
      <c r="R886">
        <v>12</v>
      </c>
      <c r="S886" t="s">
        <v>29462</v>
      </c>
      <c r="T886" t="s">
        <v>29463</v>
      </c>
      <c r="V886" t="s">
        <v>18870</v>
      </c>
      <c r="Y886" t="s">
        <v>17916</v>
      </c>
      <c r="AB886" t="s">
        <v>251</v>
      </c>
      <c r="AC886" t="s">
        <v>19937</v>
      </c>
      <c r="AD886">
        <v>1000008223875</v>
      </c>
      <c r="AG886" t="s">
        <v>29464</v>
      </c>
      <c r="AH886" t="s">
        <v>29465</v>
      </c>
      <c r="AI886" t="s">
        <v>29466</v>
      </c>
      <c r="AJ886" t="s">
        <v>29467</v>
      </c>
      <c r="AK886" t="s">
        <v>693</v>
      </c>
      <c r="AN886" t="s">
        <v>29466</v>
      </c>
      <c r="AO886" t="s">
        <v>693</v>
      </c>
      <c r="AT886" t="s">
        <v>29468</v>
      </c>
      <c r="AU886" t="s">
        <v>29469</v>
      </c>
      <c r="AV886" t="s">
        <v>29470</v>
      </c>
      <c r="AW886" t="s">
        <v>230</v>
      </c>
      <c r="AX886" t="s">
        <v>230</v>
      </c>
      <c r="AY886" t="s">
        <v>17933</v>
      </c>
      <c r="AZ886" t="s">
        <v>17933</v>
      </c>
      <c r="BA886" t="s">
        <v>19945</v>
      </c>
      <c r="BB886" s="1">
        <v>46154.636446759258</v>
      </c>
      <c r="BC886">
        <v>2026</v>
      </c>
      <c r="BD886">
        <v>5</v>
      </c>
      <c r="BE886">
        <v>12</v>
      </c>
      <c r="BF886" t="s">
        <v>28745</v>
      </c>
      <c r="BG886" t="s">
        <v>17935</v>
      </c>
      <c r="BH886" t="s">
        <v>17936</v>
      </c>
      <c r="BI886" t="s">
        <v>18101</v>
      </c>
      <c r="BJ886" t="s">
        <v>29471</v>
      </c>
      <c r="BL886" t="s">
        <v>1114</v>
      </c>
      <c r="BM886" t="s">
        <v>1111</v>
      </c>
      <c r="BN886" t="s">
        <v>28730</v>
      </c>
      <c r="BO886" t="s">
        <v>752</v>
      </c>
      <c r="BP886" t="s">
        <v>2597</v>
      </c>
      <c r="BQ886" t="s">
        <v>29381</v>
      </c>
      <c r="BR886" t="s">
        <v>29472</v>
      </c>
      <c r="BS886" t="s">
        <v>18230</v>
      </c>
      <c r="BT886">
        <v>2026</v>
      </c>
      <c r="BU886">
        <v>5</v>
      </c>
      <c r="BV886">
        <v>12</v>
      </c>
      <c r="BY886" t="s">
        <v>386</v>
      </c>
      <c r="BZ886" t="s">
        <v>18083</v>
      </c>
      <c r="CA886" s="1">
        <v>46154.636111111111</v>
      </c>
      <c r="CB886" s="2">
        <v>46155</v>
      </c>
      <c r="CC886">
        <v>12880</v>
      </c>
      <c r="CD886" t="s">
        <v>337</v>
      </c>
      <c r="CE886" t="s">
        <v>2810</v>
      </c>
      <c r="CF886" t="s">
        <v>21070</v>
      </c>
      <c r="CW886">
        <v>5182785</v>
      </c>
      <c r="CX886">
        <v>34614751</v>
      </c>
      <c r="CY886" s="1">
        <v>46156.332638888889</v>
      </c>
      <c r="CZ886">
        <v>2026</v>
      </c>
      <c r="DA886">
        <v>5</v>
      </c>
      <c r="DB886">
        <v>14</v>
      </c>
      <c r="DC886">
        <v>26</v>
      </c>
      <c r="DD886">
        <v>32</v>
      </c>
      <c r="DE886">
        <v>673</v>
      </c>
      <c r="DG886" t="s">
        <v>29473</v>
      </c>
      <c r="DQ886" t="s">
        <v>19037</v>
      </c>
      <c r="DR886" t="s">
        <v>693</v>
      </c>
      <c r="DS886" t="s">
        <v>693</v>
      </c>
      <c r="DT886" t="s">
        <v>693</v>
      </c>
      <c r="EA886" t="s">
        <v>693</v>
      </c>
      <c r="EB886" t="s">
        <v>693</v>
      </c>
      <c r="EP886" t="s">
        <v>20918</v>
      </c>
      <c r="EQ886" t="s">
        <v>19952</v>
      </c>
      <c r="ES886" t="s">
        <v>281</v>
      </c>
      <c r="ET886" t="s">
        <v>28734</v>
      </c>
      <c r="EU886" t="s">
        <v>17962</v>
      </c>
      <c r="EV886" t="s">
        <v>29474</v>
      </c>
      <c r="EW886" t="s">
        <v>29475</v>
      </c>
      <c r="EX886" t="s">
        <v>29476</v>
      </c>
      <c r="EY886" t="s">
        <v>29477</v>
      </c>
      <c r="EZ886" t="s">
        <v>270</v>
      </c>
      <c r="FA886" t="s">
        <v>336</v>
      </c>
      <c r="FB886" t="s">
        <v>281</v>
      </c>
      <c r="FD886" t="s">
        <v>18133</v>
      </c>
      <c r="FE886" t="s">
        <v>281</v>
      </c>
      <c r="FF886" s="1">
        <v>46154.675057870372</v>
      </c>
      <c r="FG886">
        <v>0.93</v>
      </c>
      <c r="FH886">
        <v>0</v>
      </c>
      <c r="FI886">
        <v>1</v>
      </c>
      <c r="FK886" t="s">
        <v>29381</v>
      </c>
      <c r="FL886" t="s">
        <v>29478</v>
      </c>
      <c r="FM886" t="s">
        <v>17949</v>
      </c>
    </row>
    <row r="887" spans="1:169" x14ac:dyDescent="0.3">
      <c r="A887">
        <v>3</v>
      </c>
      <c r="B887" t="s">
        <v>17917</v>
      </c>
      <c r="C887" t="s">
        <v>17917</v>
      </c>
      <c r="E887" t="s">
        <v>19037</v>
      </c>
      <c r="O887" t="s">
        <v>21801</v>
      </c>
      <c r="P887">
        <v>2026</v>
      </c>
      <c r="Q887">
        <v>4</v>
      </c>
      <c r="R887">
        <v>28</v>
      </c>
      <c r="S887" t="s">
        <v>29479</v>
      </c>
      <c r="T887" t="s">
        <v>29480</v>
      </c>
      <c r="V887" t="s">
        <v>18870</v>
      </c>
      <c r="Y887" t="s">
        <v>17916</v>
      </c>
      <c r="AB887" t="s">
        <v>251</v>
      </c>
      <c r="AC887" t="s">
        <v>18065</v>
      </c>
      <c r="AD887">
        <v>1000008188609</v>
      </c>
      <c r="AF887" t="s">
        <v>29481</v>
      </c>
      <c r="AG887" t="s">
        <v>29482</v>
      </c>
      <c r="AH887" t="s">
        <v>29483</v>
      </c>
      <c r="AI887" t="s">
        <v>29484</v>
      </c>
      <c r="AJ887" t="s">
        <v>29485</v>
      </c>
      <c r="AK887" t="s">
        <v>693</v>
      </c>
      <c r="AL887" t="s">
        <v>29482</v>
      </c>
      <c r="AM887" t="s">
        <v>29486</v>
      </c>
      <c r="AN887" t="s">
        <v>29484</v>
      </c>
      <c r="AO887" t="s">
        <v>693</v>
      </c>
      <c r="AR887" t="s">
        <v>29486</v>
      </c>
      <c r="AT887" t="s">
        <v>29487</v>
      </c>
      <c r="AU887" t="s">
        <v>29488</v>
      </c>
      <c r="AV887" t="s">
        <v>29489</v>
      </c>
      <c r="AW887" t="s">
        <v>230</v>
      </c>
      <c r="AX887" t="s">
        <v>230</v>
      </c>
      <c r="AY887" t="s">
        <v>380</v>
      </c>
      <c r="AZ887" t="s">
        <v>380</v>
      </c>
      <c r="BA887" t="s">
        <v>18076</v>
      </c>
      <c r="BB887" s="1">
        <v>46140.437488425923</v>
      </c>
      <c r="BC887">
        <v>2026</v>
      </c>
      <c r="BD887">
        <v>4</v>
      </c>
      <c r="BE887">
        <v>28</v>
      </c>
      <c r="BF887" t="s">
        <v>18129</v>
      </c>
      <c r="BG887" t="s">
        <v>18130</v>
      </c>
      <c r="BH887" t="s">
        <v>17936</v>
      </c>
      <c r="BI887" t="s">
        <v>18101</v>
      </c>
      <c r="BJ887" t="s">
        <v>29490</v>
      </c>
      <c r="BL887" t="s">
        <v>3679</v>
      </c>
      <c r="BM887" t="s">
        <v>3680</v>
      </c>
      <c r="BN887" t="s">
        <v>28730</v>
      </c>
      <c r="BO887" t="s">
        <v>752</v>
      </c>
      <c r="BP887" t="s">
        <v>29491</v>
      </c>
      <c r="BQ887" t="s">
        <v>29363</v>
      </c>
      <c r="BR887" t="s">
        <v>29492</v>
      </c>
      <c r="BS887" t="s">
        <v>21801</v>
      </c>
      <c r="BT887">
        <v>2026</v>
      </c>
      <c r="BU887">
        <v>4</v>
      </c>
      <c r="BV887">
        <v>28</v>
      </c>
      <c r="BY887" t="s">
        <v>386</v>
      </c>
      <c r="BZ887" t="s">
        <v>18083</v>
      </c>
      <c r="CA887" s="1">
        <v>46140.436805555553</v>
      </c>
      <c r="CB887" s="2">
        <v>46141</v>
      </c>
      <c r="CC887">
        <v>1886</v>
      </c>
      <c r="CD887" t="s">
        <v>337</v>
      </c>
      <c r="CE887" t="s">
        <v>2810</v>
      </c>
      <c r="CF887" t="s">
        <v>21070</v>
      </c>
      <c r="CW887">
        <v>5182637</v>
      </c>
      <c r="CX887">
        <v>34618136</v>
      </c>
      <c r="CY887" s="1">
        <v>46156.603472222225</v>
      </c>
      <c r="CZ887">
        <v>2026</v>
      </c>
      <c r="DA887">
        <v>5</v>
      </c>
      <c r="DB887">
        <v>14</v>
      </c>
      <c r="DC887">
        <v>5</v>
      </c>
      <c r="DD887">
        <v>8</v>
      </c>
      <c r="DE887">
        <v>681</v>
      </c>
      <c r="DF887" t="s">
        <v>29482</v>
      </c>
      <c r="DG887" t="s">
        <v>29493</v>
      </c>
      <c r="DQ887" t="s">
        <v>19037</v>
      </c>
      <c r="DR887" t="s">
        <v>693</v>
      </c>
      <c r="DS887" t="s">
        <v>693</v>
      </c>
      <c r="DT887" t="s">
        <v>693</v>
      </c>
      <c r="DV887" t="s">
        <v>693</v>
      </c>
      <c r="EA887" t="s">
        <v>693</v>
      </c>
      <c r="EB887" t="s">
        <v>693</v>
      </c>
      <c r="EP887" t="s">
        <v>20918</v>
      </c>
      <c r="EQ887" t="s">
        <v>18084</v>
      </c>
      <c r="ES887" t="s">
        <v>281</v>
      </c>
      <c r="ET887" t="s">
        <v>20710</v>
      </c>
      <c r="EU887" t="s">
        <v>17962</v>
      </c>
      <c r="EV887" t="s">
        <v>29494</v>
      </c>
      <c r="EW887" t="s">
        <v>29495</v>
      </c>
      <c r="EX887" t="s">
        <v>29496</v>
      </c>
      <c r="EY887" t="s">
        <v>29497</v>
      </c>
      <c r="EZ887" t="s">
        <v>270</v>
      </c>
      <c r="FB887" t="s">
        <v>281</v>
      </c>
      <c r="FD887" t="s">
        <v>18133</v>
      </c>
      <c r="FE887" t="s">
        <v>281</v>
      </c>
      <c r="FF887" s="1">
        <v>46140.46671296296</v>
      </c>
      <c r="FG887">
        <v>0.7</v>
      </c>
      <c r="FH887">
        <v>0</v>
      </c>
      <c r="FI887">
        <v>18</v>
      </c>
      <c r="FK887" t="s">
        <v>29363</v>
      </c>
      <c r="FL887" t="s">
        <v>29498</v>
      </c>
      <c r="FM887" t="s">
        <v>17949</v>
      </c>
    </row>
    <row r="888" spans="1:169" x14ac:dyDescent="0.3">
      <c r="A888">
        <v>2</v>
      </c>
      <c r="B888" t="s">
        <v>17917</v>
      </c>
      <c r="C888" t="s">
        <v>17917</v>
      </c>
      <c r="E888" t="s">
        <v>19037</v>
      </c>
      <c r="O888" t="s">
        <v>21542</v>
      </c>
      <c r="P888">
        <v>2026</v>
      </c>
      <c r="Q888">
        <v>5</v>
      </c>
      <c r="R888">
        <v>10</v>
      </c>
      <c r="S888" t="s">
        <v>29499</v>
      </c>
      <c r="T888" t="s">
        <v>29500</v>
      </c>
      <c r="V888" t="s">
        <v>18870</v>
      </c>
      <c r="Y888" t="s">
        <v>17916</v>
      </c>
      <c r="AB888" t="s">
        <v>251</v>
      </c>
      <c r="AC888" t="s">
        <v>17924</v>
      </c>
      <c r="AD888">
        <v>1000008218584</v>
      </c>
      <c r="AF888" t="s">
        <v>29304</v>
      </c>
      <c r="AI888" t="s">
        <v>29501</v>
      </c>
      <c r="AJ888" t="s">
        <v>29502</v>
      </c>
      <c r="AK888" t="s">
        <v>693</v>
      </c>
      <c r="AN888" t="s">
        <v>29501</v>
      </c>
      <c r="AO888" t="s">
        <v>693</v>
      </c>
      <c r="AT888" t="s">
        <v>29503</v>
      </c>
      <c r="AU888" t="s">
        <v>29504</v>
      </c>
      <c r="AV888" t="s">
        <v>29505</v>
      </c>
      <c r="AW888" t="s">
        <v>230</v>
      </c>
      <c r="AX888" t="s">
        <v>230</v>
      </c>
      <c r="AY888" t="s">
        <v>232</v>
      </c>
      <c r="AZ888" t="s">
        <v>232</v>
      </c>
      <c r="BA888" t="s">
        <v>255</v>
      </c>
      <c r="BB888" s="1">
        <v>46152.419004629628</v>
      </c>
      <c r="BC888">
        <v>2026</v>
      </c>
      <c r="BD888">
        <v>5</v>
      </c>
      <c r="BE888">
        <v>10</v>
      </c>
      <c r="BF888" t="s">
        <v>18100</v>
      </c>
      <c r="BG888" t="s">
        <v>17935</v>
      </c>
      <c r="BH888" t="s">
        <v>17936</v>
      </c>
      <c r="BI888" t="s">
        <v>18101</v>
      </c>
      <c r="BJ888" t="s">
        <v>29506</v>
      </c>
      <c r="BL888" t="s">
        <v>899</v>
      </c>
      <c r="BM888" t="s">
        <v>900</v>
      </c>
      <c r="BN888" t="s">
        <v>28730</v>
      </c>
      <c r="BO888" t="s">
        <v>752</v>
      </c>
      <c r="BP888" t="s">
        <v>2057</v>
      </c>
      <c r="BQ888" t="s">
        <v>29196</v>
      </c>
      <c r="BR888" t="s">
        <v>29507</v>
      </c>
      <c r="BS888" t="s">
        <v>21542</v>
      </c>
      <c r="BT888">
        <v>2026</v>
      </c>
      <c r="BU888">
        <v>5</v>
      </c>
      <c r="BV888">
        <v>10</v>
      </c>
      <c r="BY888" t="s">
        <v>693</v>
      </c>
      <c r="BZ888" t="s">
        <v>17943</v>
      </c>
      <c r="CA888" s="1">
        <v>46152.418749999997</v>
      </c>
      <c r="CB888" s="2">
        <v>46153</v>
      </c>
      <c r="CC888">
        <v>4562</v>
      </c>
      <c r="CD888" t="s">
        <v>337</v>
      </c>
      <c r="CE888" t="s">
        <v>2810</v>
      </c>
      <c r="CF888" t="s">
        <v>21070</v>
      </c>
      <c r="CW888">
        <v>5182715</v>
      </c>
      <c r="CX888">
        <v>34618531</v>
      </c>
      <c r="CY888" s="1">
        <v>46156.643750000003</v>
      </c>
      <c r="CZ888">
        <v>2026</v>
      </c>
      <c r="DA888">
        <v>5</v>
      </c>
      <c r="DB888">
        <v>14</v>
      </c>
      <c r="DC888">
        <v>32</v>
      </c>
      <c r="DD888">
        <v>24</v>
      </c>
      <c r="DE888">
        <v>1503</v>
      </c>
      <c r="DG888" t="s">
        <v>29508</v>
      </c>
      <c r="DQ888" t="s">
        <v>19037</v>
      </c>
      <c r="DS888" t="s">
        <v>693</v>
      </c>
      <c r="EP888" t="s">
        <v>20918</v>
      </c>
      <c r="EQ888" t="s">
        <v>255</v>
      </c>
      <c r="ER888" t="s">
        <v>17945</v>
      </c>
      <c r="ES888" t="s">
        <v>281</v>
      </c>
      <c r="ET888" t="s">
        <v>28734</v>
      </c>
      <c r="EU888" t="s">
        <v>17962</v>
      </c>
      <c r="EV888" t="s">
        <v>29509</v>
      </c>
      <c r="EW888" t="s">
        <v>29510</v>
      </c>
      <c r="EX888" t="s">
        <v>29511</v>
      </c>
      <c r="EY888" t="s">
        <v>29512</v>
      </c>
      <c r="EZ888" t="s">
        <v>270</v>
      </c>
      <c r="FB888" t="s">
        <v>281</v>
      </c>
      <c r="FD888" t="s">
        <v>17948</v>
      </c>
      <c r="FE888" t="s">
        <v>281</v>
      </c>
      <c r="FF888" s="1">
        <v>46152.550046296295</v>
      </c>
      <c r="FG888">
        <v>3.15</v>
      </c>
      <c r="FH888">
        <v>0</v>
      </c>
      <c r="FI888">
        <v>4</v>
      </c>
      <c r="FK888" t="s">
        <v>29196</v>
      </c>
      <c r="FL888" t="s">
        <v>29513</v>
      </c>
      <c r="FM888" t="s">
        <v>17949</v>
      </c>
    </row>
    <row r="889" spans="1:169" x14ac:dyDescent="0.3">
      <c r="A889">
        <v>1</v>
      </c>
      <c r="B889" t="s">
        <v>17917</v>
      </c>
      <c r="C889" t="s">
        <v>17917</v>
      </c>
      <c r="D889" t="s">
        <v>29514</v>
      </c>
      <c r="E889" t="s">
        <v>19037</v>
      </c>
      <c r="O889" t="s">
        <v>18230</v>
      </c>
      <c r="P889">
        <v>2026</v>
      </c>
      <c r="Q889">
        <v>5</v>
      </c>
      <c r="R889">
        <v>12</v>
      </c>
      <c r="S889" t="s">
        <v>29515</v>
      </c>
      <c r="T889" t="s">
        <v>29516</v>
      </c>
      <c r="V889" t="s">
        <v>18870</v>
      </c>
      <c r="Y889" t="s">
        <v>17916</v>
      </c>
      <c r="AB889" t="s">
        <v>251</v>
      </c>
      <c r="AC889" t="s">
        <v>17924</v>
      </c>
      <c r="AD889">
        <v>1000008223217</v>
      </c>
      <c r="AI889" t="s">
        <v>29517</v>
      </c>
      <c r="AJ889" t="s">
        <v>29518</v>
      </c>
      <c r="AK889" t="s">
        <v>693</v>
      </c>
      <c r="AM889" t="s">
        <v>29519</v>
      </c>
      <c r="AN889" t="s">
        <v>29517</v>
      </c>
      <c r="AO889" t="s">
        <v>693</v>
      </c>
      <c r="AP889" t="s">
        <v>29519</v>
      </c>
      <c r="AR889" t="s">
        <v>29519</v>
      </c>
      <c r="AS889" t="s">
        <v>29519</v>
      </c>
      <c r="AT889" t="s">
        <v>29520</v>
      </c>
      <c r="AU889" t="s">
        <v>29521</v>
      </c>
      <c r="AV889" t="s">
        <v>29522</v>
      </c>
      <c r="AW889" t="s">
        <v>230</v>
      </c>
      <c r="AX889" t="s">
        <v>230</v>
      </c>
      <c r="AY889" t="s">
        <v>380</v>
      </c>
      <c r="AZ889" t="s">
        <v>380</v>
      </c>
      <c r="BA889" t="s">
        <v>255</v>
      </c>
      <c r="BB889" s="1">
        <v>46154.531967592593</v>
      </c>
      <c r="BC889">
        <v>2026</v>
      </c>
      <c r="BD889">
        <v>5</v>
      </c>
      <c r="BE889">
        <v>12</v>
      </c>
      <c r="BF889" t="s">
        <v>18675</v>
      </c>
      <c r="BG889" t="s">
        <v>18130</v>
      </c>
      <c r="BH889" t="s">
        <v>17936</v>
      </c>
      <c r="BI889" t="s">
        <v>18101</v>
      </c>
      <c r="BJ889" t="s">
        <v>29523</v>
      </c>
      <c r="BL889" t="s">
        <v>899</v>
      </c>
      <c r="BM889" t="s">
        <v>900</v>
      </c>
      <c r="BN889" t="s">
        <v>28730</v>
      </c>
      <c r="BO889" t="s">
        <v>752</v>
      </c>
      <c r="BP889" t="s">
        <v>29524</v>
      </c>
      <c r="BQ889" t="s">
        <v>28892</v>
      </c>
      <c r="BR889" t="s">
        <v>29525</v>
      </c>
      <c r="BS889" t="s">
        <v>18230</v>
      </c>
      <c r="BT889">
        <v>2026</v>
      </c>
      <c r="BU889">
        <v>5</v>
      </c>
      <c r="BV889">
        <v>12</v>
      </c>
      <c r="BY889" t="s">
        <v>693</v>
      </c>
      <c r="BZ889" t="s">
        <v>17943</v>
      </c>
      <c r="CA889" s="1">
        <v>46154.531944444447</v>
      </c>
      <c r="CB889" s="2">
        <v>46155</v>
      </c>
      <c r="CC889">
        <v>10815</v>
      </c>
      <c r="CD889" t="s">
        <v>337</v>
      </c>
      <c r="CE889" t="s">
        <v>2810</v>
      </c>
      <c r="CF889" t="s">
        <v>21070</v>
      </c>
      <c r="CW889">
        <v>5182750</v>
      </c>
      <c r="CX889">
        <v>34624091</v>
      </c>
      <c r="CY889" s="1">
        <v>46156.654861111114</v>
      </c>
      <c r="CZ889">
        <v>2026</v>
      </c>
      <c r="DA889">
        <v>5</v>
      </c>
      <c r="DB889">
        <v>14</v>
      </c>
      <c r="DC889">
        <v>57</v>
      </c>
      <c r="DD889">
        <v>1</v>
      </c>
      <c r="DE889">
        <v>1503</v>
      </c>
      <c r="DG889" t="s">
        <v>29526</v>
      </c>
      <c r="DQ889" t="s">
        <v>19037</v>
      </c>
      <c r="DS889" t="s">
        <v>693</v>
      </c>
      <c r="EP889" t="s">
        <v>20918</v>
      </c>
      <c r="EQ889" t="s">
        <v>255</v>
      </c>
      <c r="ER889" t="s">
        <v>17945</v>
      </c>
      <c r="ES889" t="s">
        <v>281</v>
      </c>
      <c r="ET889" t="s">
        <v>28734</v>
      </c>
      <c r="EU889" t="s">
        <v>17962</v>
      </c>
      <c r="EV889" t="s">
        <v>29527</v>
      </c>
      <c r="EW889" t="s">
        <v>29528</v>
      </c>
      <c r="EX889" t="s">
        <v>29529</v>
      </c>
      <c r="EY889" t="s">
        <v>29530</v>
      </c>
      <c r="EZ889" t="s">
        <v>270</v>
      </c>
      <c r="FB889" t="s">
        <v>281</v>
      </c>
      <c r="FD889" t="s">
        <v>17948</v>
      </c>
      <c r="FE889" t="s">
        <v>281</v>
      </c>
      <c r="FF889" s="1">
        <v>46154.550115740742</v>
      </c>
      <c r="FG889">
        <v>0.44</v>
      </c>
      <c r="FH889">
        <v>0</v>
      </c>
      <c r="FI889">
        <v>2</v>
      </c>
      <c r="FK889" t="s">
        <v>28892</v>
      </c>
      <c r="FL889" t="s">
        <v>29531</v>
      </c>
      <c r="FM889" t="s">
        <v>17949</v>
      </c>
    </row>
    <row r="890" spans="1:169" x14ac:dyDescent="0.3">
      <c r="A890">
        <v>1</v>
      </c>
      <c r="B890" t="s">
        <v>17917</v>
      </c>
      <c r="C890" t="s">
        <v>17917</v>
      </c>
      <c r="E890" t="s">
        <v>19037</v>
      </c>
      <c r="O890" t="s">
        <v>18230</v>
      </c>
      <c r="P890">
        <v>2026</v>
      </c>
      <c r="Q890">
        <v>5</v>
      </c>
      <c r="R890">
        <v>12</v>
      </c>
      <c r="S890" t="s">
        <v>29532</v>
      </c>
      <c r="T890" t="s">
        <v>29533</v>
      </c>
      <c r="V890" t="s">
        <v>18870</v>
      </c>
      <c r="Y890" t="s">
        <v>17916</v>
      </c>
      <c r="AB890" t="s">
        <v>251</v>
      </c>
      <c r="AC890" t="s">
        <v>18065</v>
      </c>
      <c r="AD890">
        <v>1000008223492</v>
      </c>
      <c r="AG890" t="s">
        <v>29534</v>
      </c>
      <c r="AH890" t="s">
        <v>29535</v>
      </c>
      <c r="AI890" t="s">
        <v>29536</v>
      </c>
      <c r="AJ890" t="s">
        <v>29537</v>
      </c>
      <c r="AK890" t="s">
        <v>693</v>
      </c>
      <c r="AL890" t="s">
        <v>29534</v>
      </c>
      <c r="AM890" t="s">
        <v>29538</v>
      </c>
      <c r="AN890" t="s">
        <v>29539</v>
      </c>
      <c r="AO890" t="s">
        <v>693</v>
      </c>
      <c r="AP890" t="s">
        <v>29538</v>
      </c>
      <c r="AR890" t="s">
        <v>29538</v>
      </c>
      <c r="AS890" t="s">
        <v>29538</v>
      </c>
      <c r="AT890" t="s">
        <v>29540</v>
      </c>
      <c r="AU890" t="s">
        <v>29541</v>
      </c>
      <c r="AV890" t="s">
        <v>29542</v>
      </c>
      <c r="AW890" t="s">
        <v>230</v>
      </c>
      <c r="AX890" t="s">
        <v>230</v>
      </c>
      <c r="AY890" t="s">
        <v>380</v>
      </c>
      <c r="AZ890" t="s">
        <v>380</v>
      </c>
      <c r="BA890" t="s">
        <v>18076</v>
      </c>
      <c r="BB890" s="1">
        <v>46154.581284722219</v>
      </c>
      <c r="BC890">
        <v>2026</v>
      </c>
      <c r="BD890">
        <v>5</v>
      </c>
      <c r="BE890">
        <v>12</v>
      </c>
      <c r="BF890" t="s">
        <v>18288</v>
      </c>
      <c r="BG890" t="s">
        <v>18130</v>
      </c>
      <c r="BH890" t="s">
        <v>17936</v>
      </c>
      <c r="BI890" t="s">
        <v>18101</v>
      </c>
      <c r="BJ890" t="s">
        <v>29538</v>
      </c>
      <c r="BL890" t="s">
        <v>899</v>
      </c>
      <c r="BM890" t="s">
        <v>900</v>
      </c>
      <c r="BN890" t="s">
        <v>28730</v>
      </c>
      <c r="BO890" t="s">
        <v>752</v>
      </c>
      <c r="BP890" t="s">
        <v>3285</v>
      </c>
      <c r="BQ890" t="s">
        <v>28881</v>
      </c>
      <c r="BR890" t="s">
        <v>3698</v>
      </c>
      <c r="BS890" t="s">
        <v>18230</v>
      </c>
      <c r="BT890">
        <v>2026</v>
      </c>
      <c r="BU890">
        <v>5</v>
      </c>
      <c r="BV890">
        <v>12</v>
      </c>
      <c r="BY890" t="s">
        <v>386</v>
      </c>
      <c r="BZ890" t="s">
        <v>18083</v>
      </c>
      <c r="CA890" s="1">
        <v>46154.581250000003</v>
      </c>
      <c r="CB890" s="2">
        <v>46155</v>
      </c>
      <c r="CC890">
        <v>8875</v>
      </c>
      <c r="CD890" t="s">
        <v>337</v>
      </c>
      <c r="CE890" t="s">
        <v>2810</v>
      </c>
      <c r="CF890" t="s">
        <v>21070</v>
      </c>
      <c r="CW890">
        <v>5182433</v>
      </c>
      <c r="CX890">
        <v>34617932</v>
      </c>
      <c r="CY890" s="1">
        <v>46156.560416666667</v>
      </c>
      <c r="CZ890">
        <v>2026</v>
      </c>
      <c r="DA890">
        <v>5</v>
      </c>
      <c r="DB890">
        <v>14</v>
      </c>
      <c r="DC890">
        <v>13</v>
      </c>
      <c r="DD890">
        <v>0</v>
      </c>
      <c r="DE890">
        <v>1504</v>
      </c>
      <c r="DF890" t="s">
        <v>29534</v>
      </c>
      <c r="DG890" t="s">
        <v>29543</v>
      </c>
      <c r="DQ890" t="s">
        <v>19037</v>
      </c>
      <c r="DR890" t="s">
        <v>693</v>
      </c>
      <c r="DS890" t="s">
        <v>693</v>
      </c>
      <c r="DT890" t="s">
        <v>693</v>
      </c>
      <c r="DV890" t="s">
        <v>693</v>
      </c>
      <c r="EA890" t="s">
        <v>693</v>
      </c>
      <c r="EB890" t="s">
        <v>693</v>
      </c>
      <c r="EP890" t="s">
        <v>20918</v>
      </c>
      <c r="EQ890" t="s">
        <v>18084</v>
      </c>
      <c r="ES890" t="s">
        <v>281</v>
      </c>
      <c r="ET890" t="s">
        <v>28734</v>
      </c>
      <c r="EU890" t="s">
        <v>17962</v>
      </c>
      <c r="EV890" t="s">
        <v>29544</v>
      </c>
      <c r="EW890" t="s">
        <v>29545</v>
      </c>
      <c r="EX890" t="s">
        <v>29546</v>
      </c>
      <c r="EY890" t="s">
        <v>29547</v>
      </c>
      <c r="EZ890" t="s">
        <v>270</v>
      </c>
      <c r="FB890" t="s">
        <v>281</v>
      </c>
      <c r="FD890" t="s">
        <v>18133</v>
      </c>
      <c r="FE890" t="s">
        <v>281</v>
      </c>
      <c r="FF890" s="1">
        <v>46154.633402777778</v>
      </c>
      <c r="FG890">
        <v>1.25</v>
      </c>
      <c r="FH890">
        <v>0</v>
      </c>
      <c r="FI890">
        <v>2</v>
      </c>
      <c r="FK890" t="s">
        <v>28881</v>
      </c>
      <c r="FL890" t="s">
        <v>29548</v>
      </c>
      <c r="FM890" t="s">
        <v>17949</v>
      </c>
    </row>
    <row r="891" spans="1:169" x14ac:dyDescent="0.3">
      <c r="A891">
        <v>1</v>
      </c>
      <c r="B891" t="s">
        <v>17916</v>
      </c>
      <c r="C891" t="s">
        <v>17917</v>
      </c>
      <c r="E891" t="s">
        <v>19037</v>
      </c>
      <c r="O891" t="s">
        <v>18230</v>
      </c>
      <c r="P891">
        <v>2026</v>
      </c>
      <c r="Q891">
        <v>5</v>
      </c>
      <c r="R891">
        <v>12</v>
      </c>
      <c r="S891" t="s">
        <v>29549</v>
      </c>
      <c r="T891" t="s">
        <v>29550</v>
      </c>
      <c r="V891" t="s">
        <v>18870</v>
      </c>
      <c r="Y891" t="s">
        <v>17916</v>
      </c>
      <c r="AB891" t="s">
        <v>251</v>
      </c>
      <c r="AC891" t="s">
        <v>17924</v>
      </c>
      <c r="AD891">
        <v>1000008223544</v>
      </c>
      <c r="AI891" t="s">
        <v>29551</v>
      </c>
      <c r="AJ891" t="s">
        <v>29552</v>
      </c>
      <c r="AK891" t="s">
        <v>693</v>
      </c>
      <c r="AM891" t="s">
        <v>29553</v>
      </c>
      <c r="AN891" t="s">
        <v>29551</v>
      </c>
      <c r="AO891" t="s">
        <v>693</v>
      </c>
      <c r="AR891" t="s">
        <v>29553</v>
      </c>
      <c r="AT891" t="s">
        <v>29554</v>
      </c>
      <c r="AU891" t="s">
        <v>29555</v>
      </c>
      <c r="AV891" t="s">
        <v>29556</v>
      </c>
      <c r="AW891" t="s">
        <v>230</v>
      </c>
      <c r="AX891" t="s">
        <v>230</v>
      </c>
      <c r="AY891" t="s">
        <v>232</v>
      </c>
      <c r="AZ891" t="s">
        <v>232</v>
      </c>
      <c r="BA891" t="s">
        <v>255</v>
      </c>
      <c r="BB891" s="1">
        <v>46154.590983796297</v>
      </c>
      <c r="BC891">
        <v>2026</v>
      </c>
      <c r="BD891">
        <v>5</v>
      </c>
      <c r="BE891">
        <v>12</v>
      </c>
      <c r="BF891" t="s">
        <v>18100</v>
      </c>
      <c r="BG891" t="s">
        <v>17935</v>
      </c>
      <c r="BH891" t="s">
        <v>17936</v>
      </c>
      <c r="BI891" t="s">
        <v>18101</v>
      </c>
      <c r="BJ891" t="s">
        <v>29557</v>
      </c>
      <c r="BL891" t="s">
        <v>3679</v>
      </c>
      <c r="BM891" t="s">
        <v>3680</v>
      </c>
      <c r="BN891" t="s">
        <v>28730</v>
      </c>
      <c r="BO891" t="s">
        <v>752</v>
      </c>
      <c r="BP891" t="s">
        <v>29491</v>
      </c>
      <c r="BQ891" t="s">
        <v>29363</v>
      </c>
      <c r="BR891" t="s">
        <v>29558</v>
      </c>
      <c r="BS891" t="s">
        <v>18230</v>
      </c>
      <c r="BT891">
        <v>2026</v>
      </c>
      <c r="BU891">
        <v>5</v>
      </c>
      <c r="BV891">
        <v>12</v>
      </c>
      <c r="BY891" t="s">
        <v>693</v>
      </c>
      <c r="BZ891" t="s">
        <v>17943</v>
      </c>
      <c r="CA891" s="1">
        <v>46154.59097222222</v>
      </c>
      <c r="CB891" s="2">
        <v>46155</v>
      </c>
      <c r="CC891">
        <v>1886</v>
      </c>
      <c r="CD891" t="s">
        <v>337</v>
      </c>
      <c r="CE891" t="s">
        <v>2810</v>
      </c>
      <c r="CF891" t="s">
        <v>21070</v>
      </c>
      <c r="CW891">
        <v>5182637</v>
      </c>
      <c r="CX891">
        <v>34614662</v>
      </c>
      <c r="CY891" s="1">
        <v>46156.335416666669</v>
      </c>
      <c r="CZ891">
        <v>2026</v>
      </c>
      <c r="DA891">
        <v>5</v>
      </c>
      <c r="DB891">
        <v>14</v>
      </c>
      <c r="DC891">
        <v>10</v>
      </c>
      <c r="DD891">
        <v>7</v>
      </c>
      <c r="DE891">
        <v>681</v>
      </c>
      <c r="DG891" t="s">
        <v>29493</v>
      </c>
      <c r="DQ891" t="s">
        <v>19037</v>
      </c>
      <c r="DS891" t="s">
        <v>693</v>
      </c>
      <c r="EP891" t="s">
        <v>20918</v>
      </c>
      <c r="EQ891" t="s">
        <v>255</v>
      </c>
      <c r="ER891" t="s">
        <v>17945</v>
      </c>
      <c r="ES891" t="s">
        <v>281</v>
      </c>
      <c r="ET891" t="s">
        <v>20710</v>
      </c>
      <c r="EU891" t="s">
        <v>17947</v>
      </c>
      <c r="EV891" t="s">
        <v>29559</v>
      </c>
      <c r="EW891" t="s">
        <v>29560</v>
      </c>
      <c r="EX891" t="s">
        <v>29561</v>
      </c>
      <c r="EY891" t="s">
        <v>29562</v>
      </c>
      <c r="EZ891" t="s">
        <v>270</v>
      </c>
      <c r="FB891" t="s">
        <v>281</v>
      </c>
      <c r="FD891" t="s">
        <v>17948</v>
      </c>
      <c r="FE891" t="s">
        <v>281</v>
      </c>
      <c r="FF891" s="1">
        <v>46154.633402777778</v>
      </c>
      <c r="FG891">
        <v>1.02</v>
      </c>
      <c r="FH891">
        <v>0</v>
      </c>
      <c r="FI891">
        <v>2</v>
      </c>
      <c r="FK891" t="s">
        <v>29363</v>
      </c>
      <c r="FL891" t="s">
        <v>29563</v>
      </c>
      <c r="FM891" t="s">
        <v>17949</v>
      </c>
    </row>
    <row r="892" spans="1:169" x14ac:dyDescent="0.3">
      <c r="A892">
        <v>0</v>
      </c>
      <c r="B892" t="s">
        <v>17916</v>
      </c>
      <c r="C892" t="s">
        <v>17917</v>
      </c>
      <c r="E892" t="s">
        <v>19358</v>
      </c>
      <c r="O892" t="s">
        <v>18230</v>
      </c>
      <c r="P892">
        <v>2026</v>
      </c>
      <c r="Q892">
        <v>5</v>
      </c>
      <c r="R892">
        <v>12</v>
      </c>
      <c r="S892" t="s">
        <v>29564</v>
      </c>
      <c r="T892" t="s">
        <v>29565</v>
      </c>
      <c r="W892" t="s">
        <v>2841</v>
      </c>
      <c r="Y892" t="s">
        <v>17916</v>
      </c>
      <c r="AB892" t="s">
        <v>251</v>
      </c>
      <c r="AC892" t="s">
        <v>17924</v>
      </c>
      <c r="AD892">
        <v>1000008224804</v>
      </c>
      <c r="AI892" t="s">
        <v>29566</v>
      </c>
      <c r="AJ892" t="s">
        <v>29567</v>
      </c>
      <c r="AK892" t="s">
        <v>693</v>
      </c>
      <c r="AN892" t="s">
        <v>29566</v>
      </c>
      <c r="AO892" t="s">
        <v>693</v>
      </c>
      <c r="AT892" t="s">
        <v>29568</v>
      </c>
      <c r="AU892" t="s">
        <v>29569</v>
      </c>
      <c r="AV892" t="s">
        <v>29570</v>
      </c>
      <c r="AW892" t="s">
        <v>230</v>
      </c>
      <c r="AX892" t="s">
        <v>230</v>
      </c>
      <c r="AY892" t="s">
        <v>17933</v>
      </c>
      <c r="AZ892" t="s">
        <v>17933</v>
      </c>
      <c r="BA892" t="s">
        <v>255</v>
      </c>
      <c r="BB892" s="1">
        <v>46154.810162037036</v>
      </c>
      <c r="BC892">
        <v>2026</v>
      </c>
      <c r="BD892">
        <v>5</v>
      </c>
      <c r="BE892">
        <v>12</v>
      </c>
      <c r="BF892" t="s">
        <v>17934</v>
      </c>
      <c r="BG892" t="s">
        <v>17935</v>
      </c>
      <c r="BH892" t="s">
        <v>17936</v>
      </c>
      <c r="BJ892" t="s">
        <v>29571</v>
      </c>
      <c r="BL892" t="s">
        <v>899</v>
      </c>
      <c r="BM892" t="s">
        <v>900</v>
      </c>
      <c r="BN892" t="s">
        <v>28730</v>
      </c>
      <c r="BO892" t="s">
        <v>752</v>
      </c>
      <c r="BP892" t="s">
        <v>3688</v>
      </c>
      <c r="BQ892" t="s">
        <v>28786</v>
      </c>
      <c r="BR892" t="s">
        <v>29572</v>
      </c>
      <c r="BS892" t="s">
        <v>18230</v>
      </c>
      <c r="BT892">
        <v>2026</v>
      </c>
      <c r="BU892">
        <v>5</v>
      </c>
      <c r="BV892">
        <v>12</v>
      </c>
      <c r="BY892" t="s">
        <v>693</v>
      </c>
      <c r="BZ892" t="s">
        <v>17943</v>
      </c>
      <c r="CA892" s="1">
        <v>46154.80972222222</v>
      </c>
      <c r="CB892" s="2">
        <v>46155</v>
      </c>
      <c r="CE892" t="s">
        <v>2810</v>
      </c>
      <c r="CY892" s="1"/>
      <c r="DQ892" t="s">
        <v>19358</v>
      </c>
      <c r="DS892" t="s">
        <v>693</v>
      </c>
      <c r="EP892" t="s">
        <v>20918</v>
      </c>
      <c r="EQ892" t="s">
        <v>255</v>
      </c>
      <c r="ER892" t="s">
        <v>17945</v>
      </c>
      <c r="ES892" t="s">
        <v>281</v>
      </c>
      <c r="ET892" t="s">
        <v>28734</v>
      </c>
      <c r="EU892" t="s">
        <v>17962</v>
      </c>
      <c r="EZ892" t="s">
        <v>270</v>
      </c>
      <c r="FB892" t="s">
        <v>279</v>
      </c>
      <c r="FC892" t="s">
        <v>19074</v>
      </c>
      <c r="FD892" t="s">
        <v>17948</v>
      </c>
      <c r="FE892" t="s">
        <v>281</v>
      </c>
      <c r="FF892" s="1">
        <v>46154.883923611109</v>
      </c>
      <c r="FG892">
        <v>1.77</v>
      </c>
      <c r="FH892">
        <v>0</v>
      </c>
      <c r="FI892">
        <v>1</v>
      </c>
      <c r="FM892" t="s">
        <v>17949</v>
      </c>
    </row>
    <row r="893" spans="1:169" x14ac:dyDescent="0.3">
      <c r="A893">
        <v>0</v>
      </c>
      <c r="B893" t="s">
        <v>17917</v>
      </c>
      <c r="C893" t="s">
        <v>17917</v>
      </c>
      <c r="D893" t="s">
        <v>29573</v>
      </c>
      <c r="E893" t="s">
        <v>19358</v>
      </c>
      <c r="O893" t="s">
        <v>17964</v>
      </c>
      <c r="P893">
        <v>2026</v>
      </c>
      <c r="Q893">
        <v>5</v>
      </c>
      <c r="R893">
        <v>13</v>
      </c>
      <c r="S893" t="s">
        <v>29574</v>
      </c>
      <c r="T893" t="s">
        <v>29575</v>
      </c>
      <c r="W893" t="s">
        <v>21685</v>
      </c>
      <c r="Y893" t="s">
        <v>17916</v>
      </c>
      <c r="AB893" t="s">
        <v>251</v>
      </c>
      <c r="AC893" t="s">
        <v>17924</v>
      </c>
      <c r="AD893">
        <v>1000008228091</v>
      </c>
      <c r="AI893" t="s">
        <v>29576</v>
      </c>
      <c r="AJ893" t="s">
        <v>29577</v>
      </c>
      <c r="AK893" t="s">
        <v>693</v>
      </c>
      <c r="AN893" t="s">
        <v>29576</v>
      </c>
      <c r="AO893" t="s">
        <v>693</v>
      </c>
      <c r="AT893" t="s">
        <v>29578</v>
      </c>
      <c r="AU893" t="s">
        <v>29579</v>
      </c>
      <c r="AV893" t="s">
        <v>29580</v>
      </c>
      <c r="AW893" t="s">
        <v>230</v>
      </c>
      <c r="AX893" t="s">
        <v>230</v>
      </c>
      <c r="AY893" t="s">
        <v>17933</v>
      </c>
      <c r="AZ893" t="s">
        <v>17933</v>
      </c>
      <c r="BA893" t="s">
        <v>255</v>
      </c>
      <c r="BB893" s="1">
        <v>46155.973252314812</v>
      </c>
      <c r="BC893">
        <v>2026</v>
      </c>
      <c r="BD893">
        <v>5</v>
      </c>
      <c r="BE893">
        <v>13</v>
      </c>
      <c r="BF893" t="s">
        <v>17934</v>
      </c>
      <c r="BG893" t="s">
        <v>17935</v>
      </c>
      <c r="BH893" t="s">
        <v>17936</v>
      </c>
      <c r="BJ893" t="s">
        <v>29581</v>
      </c>
      <c r="BL893" t="s">
        <v>899</v>
      </c>
      <c r="BM893" t="s">
        <v>900</v>
      </c>
      <c r="BN893" t="s">
        <v>28730</v>
      </c>
      <c r="BO893" t="s">
        <v>752</v>
      </c>
      <c r="BP893" t="s">
        <v>3711</v>
      </c>
      <c r="BQ893" t="s">
        <v>29097</v>
      </c>
      <c r="BR893" t="s">
        <v>29582</v>
      </c>
      <c r="BS893" t="s">
        <v>17964</v>
      </c>
      <c r="BT893">
        <v>2026</v>
      </c>
      <c r="BU893">
        <v>5</v>
      </c>
      <c r="BV893">
        <v>13</v>
      </c>
      <c r="BY893" t="s">
        <v>693</v>
      </c>
      <c r="BZ893" t="s">
        <v>17943</v>
      </c>
      <c r="CA893" s="1">
        <v>46155.972916666666</v>
      </c>
      <c r="CB893" s="2">
        <v>46156</v>
      </c>
      <c r="CC893">
        <v>5061</v>
      </c>
      <c r="CD893" t="s">
        <v>337</v>
      </c>
      <c r="CE893" t="s">
        <v>2810</v>
      </c>
      <c r="CF893" t="s">
        <v>21070</v>
      </c>
      <c r="CW893">
        <v>5182718</v>
      </c>
      <c r="CX893">
        <v>34626006</v>
      </c>
      <c r="CY893" s="1">
        <v>46156.629166666666</v>
      </c>
      <c r="CZ893">
        <v>2026</v>
      </c>
      <c r="DA893">
        <v>5</v>
      </c>
      <c r="DB893">
        <v>14</v>
      </c>
      <c r="DC893">
        <v>126</v>
      </c>
      <c r="DD893">
        <v>9</v>
      </c>
      <c r="DE893">
        <v>633</v>
      </c>
      <c r="DG893" t="s">
        <v>29583</v>
      </c>
      <c r="DH893" t="s">
        <v>19269</v>
      </c>
      <c r="DI893" t="s">
        <v>29584</v>
      </c>
      <c r="DQ893" t="s">
        <v>19358</v>
      </c>
      <c r="DS893" t="s">
        <v>693</v>
      </c>
      <c r="EP893" t="s">
        <v>20918</v>
      </c>
      <c r="EQ893" t="s">
        <v>255</v>
      </c>
      <c r="ER893" t="s">
        <v>17945</v>
      </c>
      <c r="ES893" t="s">
        <v>281</v>
      </c>
      <c r="ET893" t="s">
        <v>28734</v>
      </c>
      <c r="EU893" t="s">
        <v>17962</v>
      </c>
      <c r="EV893" t="s">
        <v>29585</v>
      </c>
      <c r="EW893" t="s">
        <v>29586</v>
      </c>
      <c r="EX893" t="s">
        <v>29587</v>
      </c>
      <c r="EY893" t="s">
        <v>29588</v>
      </c>
      <c r="EZ893" t="s">
        <v>270</v>
      </c>
      <c r="FB893" t="s">
        <v>281</v>
      </c>
      <c r="FD893" t="s">
        <v>17948</v>
      </c>
      <c r="FE893" t="s">
        <v>281</v>
      </c>
      <c r="FF893" s="1">
        <v>46156.099108796298</v>
      </c>
      <c r="FG893">
        <v>3.02</v>
      </c>
      <c r="FH893">
        <v>1</v>
      </c>
      <c r="FI893">
        <v>1</v>
      </c>
      <c r="FK893" t="s">
        <v>29097</v>
      </c>
      <c r="FL893" t="s">
        <v>29589</v>
      </c>
      <c r="FM893" t="s">
        <v>17949</v>
      </c>
    </row>
    <row r="894" spans="1:169" x14ac:dyDescent="0.3">
      <c r="A894">
        <v>2</v>
      </c>
      <c r="B894" t="s">
        <v>17917</v>
      </c>
      <c r="C894" t="s">
        <v>17917</v>
      </c>
      <c r="E894" t="s">
        <v>19358</v>
      </c>
      <c r="O894" t="s">
        <v>19958</v>
      </c>
      <c r="P894">
        <v>2026</v>
      </c>
      <c r="Q894">
        <v>5</v>
      </c>
      <c r="R894">
        <v>4</v>
      </c>
      <c r="S894" t="s">
        <v>29590</v>
      </c>
      <c r="T894" t="s">
        <v>29591</v>
      </c>
      <c r="V894" t="s">
        <v>18108</v>
      </c>
      <c r="W894" t="s">
        <v>21685</v>
      </c>
      <c r="Y894" t="s">
        <v>17916</v>
      </c>
      <c r="AB894" t="s">
        <v>251</v>
      </c>
      <c r="AC894" t="s">
        <v>17924</v>
      </c>
      <c r="AD894">
        <v>1000008203584</v>
      </c>
      <c r="AF894" t="s">
        <v>29431</v>
      </c>
      <c r="AI894" t="s">
        <v>29592</v>
      </c>
      <c r="AJ894" t="s">
        <v>29593</v>
      </c>
      <c r="AK894" t="s">
        <v>693</v>
      </c>
      <c r="AN894" t="s">
        <v>29592</v>
      </c>
      <c r="AO894" t="s">
        <v>693</v>
      </c>
      <c r="AT894" t="s">
        <v>29594</v>
      </c>
      <c r="AU894" t="s">
        <v>29595</v>
      </c>
      <c r="AV894" t="s">
        <v>29596</v>
      </c>
      <c r="AW894" t="s">
        <v>230</v>
      </c>
      <c r="AX894" t="s">
        <v>230</v>
      </c>
      <c r="AY894" t="s">
        <v>17933</v>
      </c>
      <c r="AZ894" t="s">
        <v>17933</v>
      </c>
      <c r="BA894" t="s">
        <v>255</v>
      </c>
      <c r="BB894" s="1">
        <v>46146.785578703704</v>
      </c>
      <c r="BC894">
        <v>2026</v>
      </c>
      <c r="BD894">
        <v>5</v>
      </c>
      <c r="BE894">
        <v>4</v>
      </c>
      <c r="BF894" t="s">
        <v>17934</v>
      </c>
      <c r="BG894" t="s">
        <v>17935</v>
      </c>
      <c r="BH894" t="s">
        <v>17936</v>
      </c>
      <c r="BI894" t="s">
        <v>18101</v>
      </c>
      <c r="BJ894" t="s">
        <v>29597</v>
      </c>
      <c r="BL894" t="s">
        <v>899</v>
      </c>
      <c r="BM894" t="s">
        <v>900</v>
      </c>
      <c r="BN894" t="s">
        <v>28730</v>
      </c>
      <c r="BO894" t="s">
        <v>752</v>
      </c>
      <c r="BP894" t="s">
        <v>3681</v>
      </c>
      <c r="BQ894" t="s">
        <v>29239</v>
      </c>
      <c r="BR894" t="s">
        <v>29598</v>
      </c>
      <c r="BS894" t="s">
        <v>19958</v>
      </c>
      <c r="BT894">
        <v>2026</v>
      </c>
      <c r="BU894">
        <v>5</v>
      </c>
      <c r="BV894">
        <v>4</v>
      </c>
      <c r="BY894" t="s">
        <v>693</v>
      </c>
      <c r="BZ894" t="s">
        <v>17943</v>
      </c>
      <c r="CA894" s="1">
        <v>46146.785416666666</v>
      </c>
      <c r="CB894" s="2">
        <v>46147</v>
      </c>
      <c r="CC894">
        <v>5994</v>
      </c>
      <c r="CD894" t="s">
        <v>337</v>
      </c>
      <c r="CE894" t="s">
        <v>2810</v>
      </c>
      <c r="CF894" t="s">
        <v>19773</v>
      </c>
      <c r="CW894">
        <v>5182721</v>
      </c>
      <c r="CX894">
        <v>34626697</v>
      </c>
      <c r="CY894" s="1">
        <v>46156.729861111111</v>
      </c>
      <c r="CZ894">
        <v>2026</v>
      </c>
      <c r="DA894">
        <v>5</v>
      </c>
      <c r="DB894">
        <v>14</v>
      </c>
      <c r="DC894">
        <v>63</v>
      </c>
      <c r="DD894">
        <v>12</v>
      </c>
      <c r="DE894">
        <v>1509</v>
      </c>
      <c r="DG894" t="s">
        <v>29599</v>
      </c>
      <c r="DH894" t="s">
        <v>19269</v>
      </c>
      <c r="DI894" t="s">
        <v>29600</v>
      </c>
      <c r="DQ894" t="s">
        <v>19358</v>
      </c>
      <c r="DS894" t="s">
        <v>693</v>
      </c>
      <c r="EP894" t="s">
        <v>20918</v>
      </c>
      <c r="EQ894" t="s">
        <v>255</v>
      </c>
      <c r="ER894" t="s">
        <v>17945</v>
      </c>
      <c r="ES894" t="s">
        <v>281</v>
      </c>
      <c r="ET894" t="s">
        <v>28734</v>
      </c>
      <c r="EU894" t="s">
        <v>17962</v>
      </c>
      <c r="EV894" t="s">
        <v>29601</v>
      </c>
      <c r="EW894" t="s">
        <v>29602</v>
      </c>
      <c r="EX894" t="s">
        <v>29603</v>
      </c>
      <c r="EY894" t="s">
        <v>29604</v>
      </c>
      <c r="EZ894" t="s">
        <v>270</v>
      </c>
      <c r="FB894" t="s">
        <v>281</v>
      </c>
      <c r="FD894" t="s">
        <v>17948</v>
      </c>
      <c r="FE894" t="s">
        <v>281</v>
      </c>
      <c r="FF894" s="1">
        <v>46146.841747685183</v>
      </c>
      <c r="FG894">
        <v>1.35</v>
      </c>
      <c r="FH894">
        <v>0</v>
      </c>
      <c r="FI894">
        <v>9</v>
      </c>
      <c r="FK894" t="s">
        <v>29239</v>
      </c>
      <c r="FL894" t="s">
        <v>29605</v>
      </c>
      <c r="FM894" t="s">
        <v>17949</v>
      </c>
    </row>
    <row r="895" spans="1:169" x14ac:dyDescent="0.3">
      <c r="A895">
        <v>0</v>
      </c>
      <c r="B895" t="s">
        <v>17916</v>
      </c>
      <c r="C895" t="s">
        <v>17916</v>
      </c>
      <c r="E895" t="s">
        <v>19358</v>
      </c>
      <c r="O895" t="s">
        <v>18089</v>
      </c>
      <c r="P895">
        <v>2026</v>
      </c>
      <c r="Q895">
        <v>5</v>
      </c>
      <c r="R895">
        <v>7</v>
      </c>
      <c r="S895" t="s">
        <v>29606</v>
      </c>
      <c r="T895" t="s">
        <v>29607</v>
      </c>
      <c r="W895" t="s">
        <v>3059</v>
      </c>
      <c r="Y895" t="s">
        <v>17916</v>
      </c>
      <c r="AB895" t="s">
        <v>251</v>
      </c>
      <c r="AC895" t="s">
        <v>17924</v>
      </c>
      <c r="AD895">
        <v>1000008211840</v>
      </c>
      <c r="AI895" t="s">
        <v>29608</v>
      </c>
      <c r="AJ895" t="s">
        <v>29609</v>
      </c>
      <c r="AK895" t="s">
        <v>693</v>
      </c>
      <c r="AM895" t="s">
        <v>696</v>
      </c>
      <c r="AN895" t="s">
        <v>29608</v>
      </c>
      <c r="AO895" t="s">
        <v>693</v>
      </c>
      <c r="AR895" t="s">
        <v>696</v>
      </c>
      <c r="AT895" t="s">
        <v>29610</v>
      </c>
      <c r="AU895" t="s">
        <v>29611</v>
      </c>
      <c r="AV895" t="s">
        <v>29612</v>
      </c>
      <c r="AW895" t="s">
        <v>230</v>
      </c>
      <c r="AX895" t="s">
        <v>230</v>
      </c>
      <c r="AY895" t="s">
        <v>380</v>
      </c>
      <c r="AZ895" t="s">
        <v>380</v>
      </c>
      <c r="BA895" t="s">
        <v>255</v>
      </c>
      <c r="BB895" s="1">
        <v>46149.551099537035</v>
      </c>
      <c r="BC895">
        <v>2026</v>
      </c>
      <c r="BD895">
        <v>5</v>
      </c>
      <c r="BE895">
        <v>7</v>
      </c>
      <c r="BF895" t="s">
        <v>18100</v>
      </c>
      <c r="BG895" t="s">
        <v>18130</v>
      </c>
      <c r="BH895" t="s">
        <v>17936</v>
      </c>
      <c r="BJ895" t="s">
        <v>29613</v>
      </c>
      <c r="BL895" t="s">
        <v>899</v>
      </c>
      <c r="BM895" t="s">
        <v>900</v>
      </c>
      <c r="BN895" t="s">
        <v>28730</v>
      </c>
      <c r="BO895" t="s">
        <v>752</v>
      </c>
      <c r="BP895" t="s">
        <v>1172</v>
      </c>
      <c r="BQ895" t="s">
        <v>29614</v>
      </c>
      <c r="BR895" t="s">
        <v>29615</v>
      </c>
      <c r="BS895" t="s">
        <v>18089</v>
      </c>
      <c r="BT895">
        <v>2026</v>
      </c>
      <c r="BU895">
        <v>5</v>
      </c>
      <c r="BV895">
        <v>7</v>
      </c>
      <c r="BY895" t="s">
        <v>693</v>
      </c>
      <c r="BZ895" t="s">
        <v>17943</v>
      </c>
      <c r="CA895" s="1">
        <v>46149.550694444442</v>
      </c>
      <c r="CB895" s="2">
        <v>46150</v>
      </c>
      <c r="CC895">
        <v>7389</v>
      </c>
      <c r="CD895" t="s">
        <v>337</v>
      </c>
      <c r="CE895" t="s">
        <v>2810</v>
      </c>
      <c r="CF895" t="s">
        <v>21070</v>
      </c>
      <c r="CW895">
        <v>5176379</v>
      </c>
      <c r="CX895">
        <v>34572778</v>
      </c>
      <c r="CY895" s="1">
        <v>46150.337500000001</v>
      </c>
      <c r="CZ895">
        <v>2026</v>
      </c>
      <c r="DA895">
        <v>5</v>
      </c>
      <c r="DB895">
        <v>8</v>
      </c>
      <c r="DC895">
        <v>104</v>
      </c>
      <c r="DD895">
        <v>58</v>
      </c>
      <c r="DE895">
        <v>1507</v>
      </c>
      <c r="DG895" t="s">
        <v>29616</v>
      </c>
      <c r="DQ895" t="s">
        <v>19358</v>
      </c>
      <c r="DS895" t="s">
        <v>693</v>
      </c>
      <c r="EP895" t="s">
        <v>20918</v>
      </c>
      <c r="EQ895" t="s">
        <v>255</v>
      </c>
      <c r="ER895" t="s">
        <v>17945</v>
      </c>
      <c r="ES895" t="s">
        <v>281</v>
      </c>
      <c r="ET895" t="s">
        <v>28734</v>
      </c>
      <c r="EU895" t="s">
        <v>17962</v>
      </c>
      <c r="EV895" t="s">
        <v>29617</v>
      </c>
      <c r="EX895" t="s">
        <v>29618</v>
      </c>
      <c r="EY895" t="s">
        <v>29619</v>
      </c>
      <c r="EZ895" t="s">
        <v>270</v>
      </c>
      <c r="FB895" t="s">
        <v>279</v>
      </c>
      <c r="FC895" t="s">
        <v>19074</v>
      </c>
      <c r="FD895" t="s">
        <v>17948</v>
      </c>
      <c r="FE895" t="s">
        <v>281</v>
      </c>
      <c r="FF895" s="1">
        <v>46149.591874999998</v>
      </c>
      <c r="FG895">
        <v>0.98</v>
      </c>
      <c r="FH895">
        <v>0</v>
      </c>
      <c r="FI895">
        <v>1</v>
      </c>
      <c r="FK895" t="s">
        <v>29614</v>
      </c>
      <c r="FL895" t="s">
        <v>29620</v>
      </c>
      <c r="FM895" t="s">
        <v>17949</v>
      </c>
    </row>
    <row r="896" spans="1:169" x14ac:dyDescent="0.3">
      <c r="A896">
        <v>1</v>
      </c>
      <c r="B896" t="s">
        <v>17917</v>
      </c>
      <c r="C896" t="s">
        <v>17916</v>
      </c>
      <c r="E896" t="s">
        <v>19358</v>
      </c>
      <c r="O896" t="s">
        <v>19038</v>
      </c>
      <c r="P896">
        <v>2026</v>
      </c>
      <c r="Q896">
        <v>4</v>
      </c>
      <c r="R896">
        <v>30</v>
      </c>
      <c r="S896" t="s">
        <v>29621</v>
      </c>
      <c r="T896" t="s">
        <v>29622</v>
      </c>
      <c r="V896" t="s">
        <v>18063</v>
      </c>
      <c r="W896" t="s">
        <v>29623</v>
      </c>
      <c r="Y896" t="s">
        <v>17916</v>
      </c>
      <c r="AB896" t="s">
        <v>251</v>
      </c>
      <c r="AC896" t="s">
        <v>17924</v>
      </c>
      <c r="AD896">
        <v>1000008195299</v>
      </c>
      <c r="AF896" t="s">
        <v>29624</v>
      </c>
      <c r="AI896" t="s">
        <v>29625</v>
      </c>
      <c r="AJ896" t="s">
        <v>29626</v>
      </c>
      <c r="AK896" t="s">
        <v>693</v>
      </c>
      <c r="AM896" t="s">
        <v>29627</v>
      </c>
      <c r="AN896" t="s">
        <v>29625</v>
      </c>
      <c r="AO896" t="s">
        <v>693</v>
      </c>
      <c r="AP896" t="s">
        <v>29627</v>
      </c>
      <c r="AR896" t="s">
        <v>29627</v>
      </c>
      <c r="AS896" t="s">
        <v>29627</v>
      </c>
      <c r="AT896" t="s">
        <v>29628</v>
      </c>
      <c r="AU896" t="s">
        <v>29629</v>
      </c>
      <c r="AV896" t="s">
        <v>29630</v>
      </c>
      <c r="AW896" t="s">
        <v>230</v>
      </c>
      <c r="AX896" t="s">
        <v>230</v>
      </c>
      <c r="AY896" t="s">
        <v>380</v>
      </c>
      <c r="AZ896" t="s">
        <v>380</v>
      </c>
      <c r="BA896" t="s">
        <v>255</v>
      </c>
      <c r="BB896" s="1">
        <v>46142.418379629627</v>
      </c>
      <c r="BC896">
        <v>2026</v>
      </c>
      <c r="BD896">
        <v>4</v>
      </c>
      <c r="BE896">
        <v>30</v>
      </c>
      <c r="BF896" t="s">
        <v>18100</v>
      </c>
      <c r="BG896" t="s">
        <v>18130</v>
      </c>
      <c r="BH896" t="s">
        <v>17936</v>
      </c>
      <c r="BI896" t="s">
        <v>18101</v>
      </c>
      <c r="BJ896" t="s">
        <v>29627</v>
      </c>
      <c r="BL896" t="s">
        <v>899</v>
      </c>
      <c r="BM896" t="s">
        <v>900</v>
      </c>
      <c r="BN896" t="s">
        <v>28730</v>
      </c>
      <c r="BO896" t="s">
        <v>752</v>
      </c>
      <c r="BP896" t="s">
        <v>3688</v>
      </c>
      <c r="BQ896" t="s">
        <v>29064</v>
      </c>
      <c r="BR896" t="s">
        <v>29631</v>
      </c>
      <c r="BS896" t="s">
        <v>19038</v>
      </c>
      <c r="BT896">
        <v>2026</v>
      </c>
      <c r="BU896">
        <v>4</v>
      </c>
      <c r="BV896">
        <v>30</v>
      </c>
      <c r="BY896" t="s">
        <v>693</v>
      </c>
      <c r="BZ896" t="s">
        <v>17943</v>
      </c>
      <c r="CA896" s="1">
        <v>46142.418055555558</v>
      </c>
      <c r="CB896" s="2">
        <v>46146</v>
      </c>
      <c r="CC896">
        <v>9353</v>
      </c>
      <c r="CD896" t="s">
        <v>337</v>
      </c>
      <c r="CE896" t="s">
        <v>2810</v>
      </c>
      <c r="CF896" t="s">
        <v>21070</v>
      </c>
      <c r="CW896">
        <v>5174193</v>
      </c>
      <c r="CX896">
        <v>34559676</v>
      </c>
      <c r="CY896" s="1">
        <v>46148.624305555553</v>
      </c>
      <c r="CZ896">
        <v>2026</v>
      </c>
      <c r="DA896">
        <v>5</v>
      </c>
      <c r="DB896">
        <v>6</v>
      </c>
      <c r="DC896">
        <v>43</v>
      </c>
      <c r="DD896">
        <v>23</v>
      </c>
      <c r="DE896">
        <v>1503</v>
      </c>
      <c r="DG896" t="s">
        <v>29632</v>
      </c>
      <c r="DQ896" t="s">
        <v>19358</v>
      </c>
      <c r="DS896" t="s">
        <v>693</v>
      </c>
      <c r="EP896" t="s">
        <v>20918</v>
      </c>
      <c r="EQ896" t="s">
        <v>255</v>
      </c>
      <c r="ER896" t="s">
        <v>17945</v>
      </c>
      <c r="ES896" t="s">
        <v>281</v>
      </c>
      <c r="ET896" t="s">
        <v>28734</v>
      </c>
      <c r="EU896" t="s">
        <v>17962</v>
      </c>
      <c r="EV896" t="s">
        <v>29633</v>
      </c>
      <c r="EW896" t="s">
        <v>29634</v>
      </c>
      <c r="EX896" t="s">
        <v>29635</v>
      </c>
      <c r="EY896" t="s">
        <v>29636</v>
      </c>
      <c r="EZ896" t="s">
        <v>270</v>
      </c>
      <c r="FB896" t="s">
        <v>281</v>
      </c>
      <c r="FD896" t="s">
        <v>17948</v>
      </c>
      <c r="FE896" t="s">
        <v>281</v>
      </c>
      <c r="FF896" s="1">
        <v>46143.425092592595</v>
      </c>
      <c r="FG896">
        <v>24.16</v>
      </c>
      <c r="FH896">
        <v>1</v>
      </c>
      <c r="FI896">
        <v>4</v>
      </c>
      <c r="FK896" t="s">
        <v>29064</v>
      </c>
      <c r="FL896" t="s">
        <v>29637</v>
      </c>
      <c r="FM896" t="s">
        <v>17949</v>
      </c>
    </row>
    <row r="897" spans="1:169" x14ac:dyDescent="0.3">
      <c r="A897">
        <v>2</v>
      </c>
      <c r="B897" t="s">
        <v>17917</v>
      </c>
      <c r="C897" t="s">
        <v>17916</v>
      </c>
      <c r="D897" t="s">
        <v>29638</v>
      </c>
      <c r="E897" t="s">
        <v>19358</v>
      </c>
      <c r="O897" t="s">
        <v>20697</v>
      </c>
      <c r="P897">
        <v>2026</v>
      </c>
      <c r="Q897">
        <v>5</v>
      </c>
      <c r="R897">
        <v>1</v>
      </c>
      <c r="S897" t="s">
        <v>29639</v>
      </c>
      <c r="T897" t="s">
        <v>29640</v>
      </c>
      <c r="V897" t="s">
        <v>18063</v>
      </c>
      <c r="W897" t="s">
        <v>21650</v>
      </c>
      <c r="Y897" t="s">
        <v>17916</v>
      </c>
      <c r="AB897" t="s">
        <v>251</v>
      </c>
      <c r="AC897" t="s">
        <v>17924</v>
      </c>
      <c r="AD897">
        <v>1000008197995</v>
      </c>
      <c r="AF897" t="s">
        <v>29641</v>
      </c>
      <c r="AI897" t="s">
        <v>29642</v>
      </c>
      <c r="AJ897" t="s">
        <v>29643</v>
      </c>
      <c r="AK897" t="s">
        <v>693</v>
      </c>
      <c r="AN897" t="s">
        <v>29642</v>
      </c>
      <c r="AO897" t="s">
        <v>693</v>
      </c>
      <c r="AT897" t="s">
        <v>29644</v>
      </c>
      <c r="AU897" t="s">
        <v>29645</v>
      </c>
      <c r="AV897" t="s">
        <v>29646</v>
      </c>
      <c r="AW897" t="s">
        <v>230</v>
      </c>
      <c r="AX897" t="s">
        <v>230</v>
      </c>
      <c r="AY897" t="s">
        <v>1322</v>
      </c>
      <c r="AZ897" t="s">
        <v>1322</v>
      </c>
      <c r="BA897" t="s">
        <v>255</v>
      </c>
      <c r="BB897" s="1">
        <v>46143.386793981481</v>
      </c>
      <c r="BC897">
        <v>2026</v>
      </c>
      <c r="BD897">
        <v>5</v>
      </c>
      <c r="BE897">
        <v>1</v>
      </c>
      <c r="BF897" t="s">
        <v>17934</v>
      </c>
      <c r="BG897" t="s">
        <v>17935</v>
      </c>
      <c r="BH897" t="s">
        <v>17936</v>
      </c>
      <c r="BI897" t="s">
        <v>18101</v>
      </c>
      <c r="BJ897" t="s">
        <v>29647</v>
      </c>
      <c r="BL897" t="s">
        <v>899</v>
      </c>
      <c r="BM897" t="s">
        <v>900</v>
      </c>
      <c r="BN897" t="s">
        <v>28730</v>
      </c>
      <c r="BO897" t="s">
        <v>752</v>
      </c>
      <c r="BP897" t="s">
        <v>3688</v>
      </c>
      <c r="BQ897" t="s">
        <v>28912</v>
      </c>
      <c r="BR897" t="s">
        <v>29648</v>
      </c>
      <c r="BS897" t="s">
        <v>20697</v>
      </c>
      <c r="BT897">
        <v>2026</v>
      </c>
      <c r="BU897">
        <v>5</v>
      </c>
      <c r="BV897">
        <v>1</v>
      </c>
      <c r="BY897" t="s">
        <v>693</v>
      </c>
      <c r="BZ897" t="s">
        <v>17943</v>
      </c>
      <c r="CA897" s="1">
        <v>46143.386111111111</v>
      </c>
      <c r="CB897" s="2">
        <v>46146</v>
      </c>
      <c r="CC897">
        <v>4273</v>
      </c>
      <c r="CD897" t="s">
        <v>337</v>
      </c>
      <c r="CE897" t="s">
        <v>2810</v>
      </c>
      <c r="CF897" t="s">
        <v>19773</v>
      </c>
      <c r="CW897">
        <v>5181461</v>
      </c>
      <c r="CX897">
        <v>34608302</v>
      </c>
      <c r="CY897" s="1">
        <v>46155.461111111108</v>
      </c>
      <c r="CZ897">
        <v>2026</v>
      </c>
      <c r="DA897">
        <v>5</v>
      </c>
      <c r="DB897">
        <v>13</v>
      </c>
      <c r="DC897">
        <v>26</v>
      </c>
      <c r="DD897">
        <v>22</v>
      </c>
      <c r="DE897">
        <v>1503</v>
      </c>
      <c r="DG897" t="s">
        <v>29649</v>
      </c>
      <c r="DH897" t="s">
        <v>19269</v>
      </c>
      <c r="DI897" t="s">
        <v>29650</v>
      </c>
      <c r="DQ897" t="s">
        <v>19358</v>
      </c>
      <c r="DS897" t="s">
        <v>693</v>
      </c>
      <c r="EP897" t="s">
        <v>20918</v>
      </c>
      <c r="EQ897" t="s">
        <v>255</v>
      </c>
      <c r="ER897" t="s">
        <v>17945</v>
      </c>
      <c r="ES897" t="s">
        <v>281</v>
      </c>
      <c r="ET897" t="s">
        <v>28734</v>
      </c>
      <c r="EU897" t="s">
        <v>17962</v>
      </c>
      <c r="EV897" t="s">
        <v>29651</v>
      </c>
      <c r="EW897" t="s">
        <v>29652</v>
      </c>
      <c r="EX897" t="s">
        <v>29653</v>
      </c>
      <c r="EY897" t="s">
        <v>29654</v>
      </c>
      <c r="EZ897" t="s">
        <v>270</v>
      </c>
      <c r="FB897" t="s">
        <v>279</v>
      </c>
      <c r="FC897" t="s">
        <v>19074</v>
      </c>
      <c r="FD897" t="s">
        <v>17948</v>
      </c>
      <c r="FE897" t="s">
        <v>281</v>
      </c>
      <c r="FF897" s="1">
        <v>46143.425092592595</v>
      </c>
      <c r="FG897">
        <v>0.92</v>
      </c>
      <c r="FH897">
        <v>0</v>
      </c>
      <c r="FI897">
        <v>9</v>
      </c>
      <c r="FK897" t="s">
        <v>28912</v>
      </c>
      <c r="FL897" t="s">
        <v>29655</v>
      </c>
      <c r="FM897" t="s">
        <v>17949</v>
      </c>
    </row>
    <row r="898" spans="1:169" x14ac:dyDescent="0.3">
      <c r="A898">
        <v>2</v>
      </c>
      <c r="B898" t="s">
        <v>17917</v>
      </c>
      <c r="C898" t="s">
        <v>17916</v>
      </c>
      <c r="E898" t="s">
        <v>19358</v>
      </c>
      <c r="O898" t="s">
        <v>19958</v>
      </c>
      <c r="P898">
        <v>2026</v>
      </c>
      <c r="Q898">
        <v>5</v>
      </c>
      <c r="R898">
        <v>4</v>
      </c>
      <c r="S898" t="s">
        <v>29656</v>
      </c>
      <c r="T898" t="s">
        <v>29657</v>
      </c>
      <c r="V898" t="s">
        <v>18354</v>
      </c>
      <c r="W898" t="s">
        <v>19062</v>
      </c>
      <c r="Y898" t="s">
        <v>17916</v>
      </c>
      <c r="AB898" t="s">
        <v>251</v>
      </c>
      <c r="AC898" t="s">
        <v>18065</v>
      </c>
      <c r="AD898">
        <v>1000008200757</v>
      </c>
      <c r="AF898" t="s">
        <v>23880</v>
      </c>
      <c r="AG898" t="s">
        <v>29658</v>
      </c>
      <c r="AH898" t="s">
        <v>29659</v>
      </c>
      <c r="AI898" t="s">
        <v>29660</v>
      </c>
      <c r="AJ898" t="s">
        <v>29661</v>
      </c>
      <c r="AK898" t="s">
        <v>693</v>
      </c>
      <c r="AL898" t="s">
        <v>29658</v>
      </c>
      <c r="AM898" t="s">
        <v>29662</v>
      </c>
      <c r="AN898" t="s">
        <v>29660</v>
      </c>
      <c r="AO898" t="s">
        <v>693</v>
      </c>
      <c r="AP898" t="s">
        <v>29663</v>
      </c>
      <c r="AR898" t="s">
        <v>29662</v>
      </c>
      <c r="AS898" t="s">
        <v>29663</v>
      </c>
      <c r="AT898" t="s">
        <v>29664</v>
      </c>
      <c r="AU898" t="s">
        <v>29665</v>
      </c>
      <c r="AV898" t="s">
        <v>29666</v>
      </c>
      <c r="AW898" t="s">
        <v>230</v>
      </c>
      <c r="AX898" t="s">
        <v>230</v>
      </c>
      <c r="AY898" t="s">
        <v>1857</v>
      </c>
      <c r="AZ898" t="s">
        <v>1857</v>
      </c>
      <c r="BA898" t="s">
        <v>18076</v>
      </c>
      <c r="BB898" s="1">
        <v>46146.361747685187</v>
      </c>
      <c r="BC898">
        <v>2026</v>
      </c>
      <c r="BD898">
        <v>5</v>
      </c>
      <c r="BE898">
        <v>4</v>
      </c>
      <c r="BF898" t="s">
        <v>18129</v>
      </c>
      <c r="BG898" t="s">
        <v>17935</v>
      </c>
      <c r="BH898" t="s">
        <v>17936</v>
      </c>
      <c r="BI898" t="s">
        <v>18101</v>
      </c>
      <c r="BJ898" t="s">
        <v>29667</v>
      </c>
      <c r="BL898" t="s">
        <v>899</v>
      </c>
      <c r="BM898" t="s">
        <v>900</v>
      </c>
      <c r="BN898" t="s">
        <v>28730</v>
      </c>
      <c r="BO898" t="s">
        <v>752</v>
      </c>
      <c r="BP898" t="s">
        <v>1409</v>
      </c>
      <c r="BQ898" t="s">
        <v>28798</v>
      </c>
      <c r="BR898" t="s">
        <v>29668</v>
      </c>
      <c r="BS898" t="s">
        <v>19958</v>
      </c>
      <c r="BT898">
        <v>2026</v>
      </c>
      <c r="BU898">
        <v>5</v>
      </c>
      <c r="BV898">
        <v>4</v>
      </c>
      <c r="BY898" t="s">
        <v>386</v>
      </c>
      <c r="BZ898" t="s">
        <v>18083</v>
      </c>
      <c r="CA898" s="1">
        <v>46146.361111111109</v>
      </c>
      <c r="CB898" s="2">
        <v>46147</v>
      </c>
      <c r="CC898">
        <v>10609</v>
      </c>
      <c r="CD898" t="s">
        <v>337</v>
      </c>
      <c r="CE898" t="s">
        <v>2810</v>
      </c>
      <c r="CF898" t="s">
        <v>21070</v>
      </c>
      <c r="CW898">
        <v>5182746</v>
      </c>
      <c r="CX898">
        <v>34615453</v>
      </c>
      <c r="CY898" s="1">
        <v>46156.372916666667</v>
      </c>
      <c r="CZ898">
        <v>2026</v>
      </c>
      <c r="DA898">
        <v>5</v>
      </c>
      <c r="DB898">
        <v>14</v>
      </c>
      <c r="DC898">
        <v>50</v>
      </c>
      <c r="DD898">
        <v>36</v>
      </c>
      <c r="DE898">
        <v>1507</v>
      </c>
      <c r="DF898" t="s">
        <v>29658</v>
      </c>
      <c r="DG898" t="s">
        <v>29669</v>
      </c>
      <c r="DH898" t="s">
        <v>19269</v>
      </c>
      <c r="DI898" t="s">
        <v>29670</v>
      </c>
      <c r="DJ898" t="s">
        <v>19269</v>
      </c>
      <c r="DK898" t="s">
        <v>29671</v>
      </c>
      <c r="DQ898" t="s">
        <v>19358</v>
      </c>
      <c r="DR898" t="s">
        <v>693</v>
      </c>
      <c r="DS898" t="s">
        <v>693</v>
      </c>
      <c r="DT898" t="s">
        <v>693</v>
      </c>
      <c r="DV898" t="s">
        <v>693</v>
      </c>
      <c r="EA898" t="s">
        <v>693</v>
      </c>
      <c r="EB898" t="s">
        <v>693</v>
      </c>
      <c r="EP898" t="s">
        <v>20918</v>
      </c>
      <c r="EQ898" t="s">
        <v>18084</v>
      </c>
      <c r="ES898" t="s">
        <v>281</v>
      </c>
      <c r="ET898" t="s">
        <v>28734</v>
      </c>
      <c r="EU898" t="s">
        <v>17962</v>
      </c>
      <c r="EV898" t="s">
        <v>29672</v>
      </c>
      <c r="EW898" t="s">
        <v>29673</v>
      </c>
      <c r="EX898" t="s">
        <v>29674</v>
      </c>
      <c r="EY898" t="s">
        <v>29675</v>
      </c>
      <c r="EZ898" t="s">
        <v>270</v>
      </c>
      <c r="FB898" t="s">
        <v>279</v>
      </c>
      <c r="FC898" t="s">
        <v>19074</v>
      </c>
      <c r="FD898" t="s">
        <v>18133</v>
      </c>
      <c r="FE898" t="s">
        <v>281</v>
      </c>
      <c r="FF898" s="1">
        <v>46146.384884259256</v>
      </c>
      <c r="FG898">
        <v>0.56000000000000005</v>
      </c>
      <c r="FH898">
        <v>0</v>
      </c>
      <c r="FI898">
        <v>10</v>
      </c>
      <c r="FK898" t="s">
        <v>28798</v>
      </c>
      <c r="FL898" t="s">
        <v>29676</v>
      </c>
      <c r="FM898" t="s">
        <v>17949</v>
      </c>
    </row>
    <row r="899" spans="1:169" x14ac:dyDescent="0.3">
      <c r="A899">
        <v>3</v>
      </c>
      <c r="B899" t="s">
        <v>17917</v>
      </c>
      <c r="C899" t="s">
        <v>17917</v>
      </c>
      <c r="D899" t="s">
        <v>29677</v>
      </c>
      <c r="E899" t="s">
        <v>19358</v>
      </c>
      <c r="O899" t="s">
        <v>18089</v>
      </c>
      <c r="P899">
        <v>2026</v>
      </c>
      <c r="Q899">
        <v>5</v>
      </c>
      <c r="R899">
        <v>7</v>
      </c>
      <c r="S899" t="s">
        <v>29678</v>
      </c>
      <c r="T899" t="s">
        <v>29679</v>
      </c>
      <c r="V899" t="s">
        <v>18108</v>
      </c>
      <c r="W899" t="s">
        <v>2823</v>
      </c>
      <c r="Y899" t="s">
        <v>17916</v>
      </c>
      <c r="AB899" t="s">
        <v>251</v>
      </c>
      <c r="AC899" t="s">
        <v>17924</v>
      </c>
      <c r="AD899">
        <v>1000008212073</v>
      </c>
      <c r="AF899" t="s">
        <v>29431</v>
      </c>
      <c r="AI899" t="s">
        <v>29680</v>
      </c>
      <c r="AJ899" t="s">
        <v>29681</v>
      </c>
      <c r="AK899" t="s">
        <v>693</v>
      </c>
      <c r="AM899" t="s">
        <v>29682</v>
      </c>
      <c r="AN899" t="s">
        <v>29680</v>
      </c>
      <c r="AO899" t="s">
        <v>693</v>
      </c>
      <c r="AP899" t="s">
        <v>29683</v>
      </c>
      <c r="AR899" t="s">
        <v>29682</v>
      </c>
      <c r="AS899" t="s">
        <v>29683</v>
      </c>
      <c r="AT899" t="s">
        <v>29684</v>
      </c>
      <c r="AU899" t="s">
        <v>29685</v>
      </c>
      <c r="AV899" t="s">
        <v>29686</v>
      </c>
      <c r="AW899" t="s">
        <v>230</v>
      </c>
      <c r="AX899" t="s">
        <v>230</v>
      </c>
      <c r="AY899" t="s">
        <v>1322</v>
      </c>
      <c r="AZ899" t="s">
        <v>1322</v>
      </c>
      <c r="BA899" t="s">
        <v>255</v>
      </c>
      <c r="BB899" s="1">
        <v>46149.593368055554</v>
      </c>
      <c r="BC899">
        <v>2026</v>
      </c>
      <c r="BD899">
        <v>5</v>
      </c>
      <c r="BE899">
        <v>7</v>
      </c>
      <c r="BF899" t="s">
        <v>17934</v>
      </c>
      <c r="BG899" t="s">
        <v>17935</v>
      </c>
      <c r="BH899" t="s">
        <v>17936</v>
      </c>
      <c r="BI899" t="s">
        <v>18101</v>
      </c>
      <c r="BJ899" t="s">
        <v>29687</v>
      </c>
      <c r="BL899" t="s">
        <v>899</v>
      </c>
      <c r="BM899" t="s">
        <v>900</v>
      </c>
      <c r="BN899" t="s">
        <v>28730</v>
      </c>
      <c r="BO899" t="s">
        <v>752</v>
      </c>
      <c r="BP899" t="s">
        <v>3688</v>
      </c>
      <c r="BQ899" t="s">
        <v>28912</v>
      </c>
      <c r="BR899" t="s">
        <v>29688</v>
      </c>
      <c r="BS899" t="s">
        <v>18089</v>
      </c>
      <c r="BT899">
        <v>2026</v>
      </c>
      <c r="BU899">
        <v>5</v>
      </c>
      <c r="BV899">
        <v>7</v>
      </c>
      <c r="BY899" t="s">
        <v>693</v>
      </c>
      <c r="BZ899" t="s">
        <v>17943</v>
      </c>
      <c r="CA899" s="1">
        <v>46149.593055555553</v>
      </c>
      <c r="CB899" s="2">
        <v>46150</v>
      </c>
      <c r="CC899">
        <v>11792</v>
      </c>
      <c r="CD899" t="s">
        <v>337</v>
      </c>
      <c r="CE899" t="s">
        <v>2810</v>
      </c>
      <c r="CF899" t="s">
        <v>21070</v>
      </c>
      <c r="CW899">
        <v>5182756</v>
      </c>
      <c r="CX899">
        <v>34623301</v>
      </c>
      <c r="CY899" s="1">
        <v>46156.647916666669</v>
      </c>
      <c r="CZ899">
        <v>2026</v>
      </c>
      <c r="DA899">
        <v>5</v>
      </c>
      <c r="DB899">
        <v>14</v>
      </c>
      <c r="DC899">
        <v>65</v>
      </c>
      <c r="DD899">
        <v>21</v>
      </c>
      <c r="DE899">
        <v>1503</v>
      </c>
      <c r="DG899" t="s">
        <v>29689</v>
      </c>
      <c r="DQ899" t="s">
        <v>19358</v>
      </c>
      <c r="DS899" t="s">
        <v>693</v>
      </c>
      <c r="EP899" t="s">
        <v>20918</v>
      </c>
      <c r="EQ899" t="s">
        <v>255</v>
      </c>
      <c r="ER899" t="s">
        <v>17945</v>
      </c>
      <c r="ES899" t="s">
        <v>281</v>
      </c>
      <c r="ET899" t="s">
        <v>28734</v>
      </c>
      <c r="EU899" t="s">
        <v>17962</v>
      </c>
      <c r="EV899" t="s">
        <v>29690</v>
      </c>
      <c r="EW899" t="s">
        <v>29691</v>
      </c>
      <c r="EX899" t="s">
        <v>29692</v>
      </c>
      <c r="EY899" t="s">
        <v>29693</v>
      </c>
      <c r="EZ899" t="s">
        <v>270</v>
      </c>
      <c r="FB899" t="s">
        <v>279</v>
      </c>
      <c r="FC899" t="s">
        <v>19074</v>
      </c>
      <c r="FD899" t="s">
        <v>17948</v>
      </c>
      <c r="FE899" t="s">
        <v>281</v>
      </c>
      <c r="FF899" s="1">
        <v>46149.633472222224</v>
      </c>
      <c r="FG899">
        <v>0.96</v>
      </c>
      <c r="FH899">
        <v>0</v>
      </c>
      <c r="FI899">
        <v>8</v>
      </c>
      <c r="FK899" t="s">
        <v>28912</v>
      </c>
      <c r="FL899" t="s">
        <v>29694</v>
      </c>
      <c r="FM899" t="s">
        <v>17949</v>
      </c>
    </row>
    <row r="900" spans="1:169" x14ac:dyDescent="0.3">
      <c r="A900">
        <v>0</v>
      </c>
      <c r="B900" t="s">
        <v>17916</v>
      </c>
      <c r="C900" t="s">
        <v>17916</v>
      </c>
      <c r="E900" t="s">
        <v>19358</v>
      </c>
      <c r="O900" t="s">
        <v>19059</v>
      </c>
      <c r="P900">
        <v>2026</v>
      </c>
      <c r="Q900">
        <v>5</v>
      </c>
      <c r="R900">
        <v>5</v>
      </c>
      <c r="S900" t="s">
        <v>29695</v>
      </c>
      <c r="T900" t="s">
        <v>29696</v>
      </c>
      <c r="V900" t="s">
        <v>18354</v>
      </c>
      <c r="W900" t="s">
        <v>23088</v>
      </c>
      <c r="Y900" t="s">
        <v>17916</v>
      </c>
      <c r="AB900" t="s">
        <v>251</v>
      </c>
      <c r="AC900" t="s">
        <v>17924</v>
      </c>
      <c r="AD900">
        <v>1000008205098</v>
      </c>
      <c r="AF900" t="s">
        <v>29697</v>
      </c>
      <c r="AG900" t="s">
        <v>29698</v>
      </c>
      <c r="AI900" t="s">
        <v>29699</v>
      </c>
      <c r="AJ900" t="s">
        <v>29700</v>
      </c>
      <c r="AK900" t="s">
        <v>693</v>
      </c>
      <c r="AM900" t="s">
        <v>2599</v>
      </c>
      <c r="AN900" t="s">
        <v>29699</v>
      </c>
      <c r="AO900" t="s">
        <v>693</v>
      </c>
      <c r="AP900" t="s">
        <v>2599</v>
      </c>
      <c r="AR900" t="s">
        <v>2599</v>
      </c>
      <c r="AS900" t="s">
        <v>2599</v>
      </c>
      <c r="AT900" t="s">
        <v>29701</v>
      </c>
      <c r="AU900" t="s">
        <v>29702</v>
      </c>
      <c r="AV900" t="s">
        <v>29703</v>
      </c>
      <c r="AW900" t="s">
        <v>230</v>
      </c>
      <c r="AX900" t="s">
        <v>230</v>
      </c>
      <c r="AY900" t="s">
        <v>380</v>
      </c>
      <c r="AZ900" t="s">
        <v>380</v>
      </c>
      <c r="BA900" t="s">
        <v>255</v>
      </c>
      <c r="BB900" s="1">
        <v>46147.52884259259</v>
      </c>
      <c r="BC900">
        <v>2026</v>
      </c>
      <c r="BD900">
        <v>5</v>
      </c>
      <c r="BE900">
        <v>5</v>
      </c>
      <c r="BF900" t="s">
        <v>17934</v>
      </c>
      <c r="BG900" t="s">
        <v>18130</v>
      </c>
      <c r="BH900" t="s">
        <v>17936</v>
      </c>
      <c r="BJ900" t="s">
        <v>2599</v>
      </c>
      <c r="BL900" t="s">
        <v>1114</v>
      </c>
      <c r="BM900" t="s">
        <v>1111</v>
      </c>
      <c r="BN900" t="s">
        <v>28730</v>
      </c>
      <c r="BO900" t="s">
        <v>752</v>
      </c>
      <c r="BP900" t="s">
        <v>2597</v>
      </c>
      <c r="BQ900" t="s">
        <v>29381</v>
      </c>
      <c r="BR900" t="s">
        <v>2594</v>
      </c>
      <c r="BS900" t="s">
        <v>19059</v>
      </c>
      <c r="BT900">
        <v>2026</v>
      </c>
      <c r="BU900">
        <v>5</v>
      </c>
      <c r="BV900">
        <v>5</v>
      </c>
      <c r="BY900" t="s">
        <v>693</v>
      </c>
      <c r="BZ900" t="s">
        <v>17943</v>
      </c>
      <c r="CA900" s="1">
        <v>46147.52847222222</v>
      </c>
      <c r="CB900" s="2">
        <v>46148</v>
      </c>
      <c r="CC900">
        <v>12519</v>
      </c>
      <c r="CD900" t="s">
        <v>337</v>
      </c>
      <c r="CE900" t="s">
        <v>2810</v>
      </c>
      <c r="CF900" t="s">
        <v>21070</v>
      </c>
      <c r="CW900">
        <v>5180327</v>
      </c>
      <c r="CX900">
        <v>34598762</v>
      </c>
      <c r="CY900" s="1">
        <v>46154.347916666666</v>
      </c>
      <c r="CZ900">
        <v>2026</v>
      </c>
      <c r="DA900">
        <v>5</v>
      </c>
      <c r="DB900">
        <v>12</v>
      </c>
      <c r="DC900">
        <v>89</v>
      </c>
      <c r="DD900">
        <v>35</v>
      </c>
      <c r="DE900">
        <v>673</v>
      </c>
      <c r="DG900" t="s">
        <v>29704</v>
      </c>
      <c r="DQ900" t="s">
        <v>19358</v>
      </c>
      <c r="DS900" t="s">
        <v>693</v>
      </c>
      <c r="EP900" t="s">
        <v>20918</v>
      </c>
      <c r="EQ900" t="s">
        <v>255</v>
      </c>
      <c r="ER900" t="s">
        <v>17945</v>
      </c>
      <c r="ES900" t="s">
        <v>281</v>
      </c>
      <c r="ET900" t="s">
        <v>28734</v>
      </c>
      <c r="EU900" t="s">
        <v>17962</v>
      </c>
      <c r="EV900" t="s">
        <v>29705</v>
      </c>
      <c r="EW900" t="s">
        <v>29706</v>
      </c>
      <c r="EX900" t="s">
        <v>29707</v>
      </c>
      <c r="EY900" t="s">
        <v>29708</v>
      </c>
      <c r="EZ900" t="s">
        <v>270</v>
      </c>
      <c r="FA900" t="s">
        <v>336</v>
      </c>
      <c r="FB900" t="s">
        <v>281</v>
      </c>
      <c r="FD900" t="s">
        <v>17948</v>
      </c>
      <c r="FE900" t="s">
        <v>281</v>
      </c>
      <c r="FF900" s="1">
        <v>46147.550011574072</v>
      </c>
      <c r="FG900">
        <v>0.51</v>
      </c>
      <c r="FH900">
        <v>0</v>
      </c>
      <c r="FI900">
        <v>3</v>
      </c>
      <c r="FK900" t="s">
        <v>29381</v>
      </c>
      <c r="FL900" t="s">
        <v>29709</v>
      </c>
      <c r="FM900" t="s">
        <v>17949</v>
      </c>
    </row>
    <row r="901" spans="1:169" x14ac:dyDescent="0.3">
      <c r="A901">
        <v>0</v>
      </c>
      <c r="B901" t="s">
        <v>17916</v>
      </c>
      <c r="C901" t="s">
        <v>17916</v>
      </c>
      <c r="E901" t="s">
        <v>19358</v>
      </c>
      <c r="O901" t="s">
        <v>18230</v>
      </c>
      <c r="P901">
        <v>2026</v>
      </c>
      <c r="Q901">
        <v>5</v>
      </c>
      <c r="R901">
        <v>12</v>
      </c>
      <c r="S901" t="s">
        <v>29710</v>
      </c>
      <c r="T901" t="s">
        <v>29711</v>
      </c>
      <c r="W901" t="s">
        <v>2952</v>
      </c>
      <c r="Y901" t="s">
        <v>17916</v>
      </c>
      <c r="AB901" t="s">
        <v>251</v>
      </c>
      <c r="AC901" t="s">
        <v>17924</v>
      </c>
      <c r="AD901">
        <v>1000008222986</v>
      </c>
      <c r="AI901" t="s">
        <v>29712</v>
      </c>
      <c r="AJ901" t="s">
        <v>29713</v>
      </c>
      <c r="AK901" t="s">
        <v>693</v>
      </c>
      <c r="AM901" t="s">
        <v>29714</v>
      </c>
      <c r="AN901" t="s">
        <v>29712</v>
      </c>
      <c r="AO901" t="s">
        <v>693</v>
      </c>
      <c r="AP901" t="s">
        <v>29714</v>
      </c>
      <c r="AR901" t="s">
        <v>29714</v>
      </c>
      <c r="AS901" t="s">
        <v>29714</v>
      </c>
      <c r="AT901" t="s">
        <v>29715</v>
      </c>
      <c r="AU901" t="s">
        <v>29716</v>
      </c>
      <c r="AV901" t="s">
        <v>29717</v>
      </c>
      <c r="AW901" t="s">
        <v>230</v>
      </c>
      <c r="AX901" t="s">
        <v>230</v>
      </c>
      <c r="AY901" t="s">
        <v>380</v>
      </c>
      <c r="AZ901" t="s">
        <v>380</v>
      </c>
      <c r="BA901" t="s">
        <v>255</v>
      </c>
      <c r="BB901" s="1">
        <v>46154.502986111111</v>
      </c>
      <c r="BC901">
        <v>2026</v>
      </c>
      <c r="BD901">
        <v>5</v>
      </c>
      <c r="BE901">
        <v>12</v>
      </c>
      <c r="BF901" t="s">
        <v>18100</v>
      </c>
      <c r="BG901" t="s">
        <v>18130</v>
      </c>
      <c r="BH901" t="s">
        <v>17936</v>
      </c>
      <c r="BJ901" t="s">
        <v>29718</v>
      </c>
      <c r="BL901" t="s">
        <v>899</v>
      </c>
      <c r="BM901" t="s">
        <v>900</v>
      </c>
      <c r="BN901" t="s">
        <v>28730</v>
      </c>
      <c r="BO901" t="s">
        <v>752</v>
      </c>
      <c r="BP901" t="s">
        <v>3695</v>
      </c>
      <c r="BQ901" t="s">
        <v>29064</v>
      </c>
      <c r="BR901" t="s">
        <v>29719</v>
      </c>
      <c r="BS901" t="s">
        <v>18230</v>
      </c>
      <c r="BT901">
        <v>2026</v>
      </c>
      <c r="BU901">
        <v>5</v>
      </c>
      <c r="BV901">
        <v>12</v>
      </c>
      <c r="BY901" t="s">
        <v>693</v>
      </c>
      <c r="BZ901" t="s">
        <v>17943</v>
      </c>
      <c r="CA901" s="1">
        <v>46154.50277777778</v>
      </c>
      <c r="CB901" s="2">
        <v>46155</v>
      </c>
      <c r="CC901">
        <v>9353</v>
      </c>
      <c r="CD901" t="s">
        <v>337</v>
      </c>
      <c r="CE901" t="s">
        <v>2810</v>
      </c>
      <c r="CF901" t="s">
        <v>21070</v>
      </c>
      <c r="CW901">
        <v>5181488</v>
      </c>
      <c r="CX901">
        <v>34607236</v>
      </c>
      <c r="CY901" s="1">
        <v>46155.34375</v>
      </c>
      <c r="CZ901">
        <v>2026</v>
      </c>
      <c r="DA901">
        <v>5</v>
      </c>
      <c r="DB901">
        <v>13</v>
      </c>
      <c r="DC901">
        <v>98</v>
      </c>
      <c r="DD901">
        <v>23</v>
      </c>
      <c r="DE901">
        <v>1503</v>
      </c>
      <c r="DG901" t="s">
        <v>29632</v>
      </c>
      <c r="DQ901" t="s">
        <v>19358</v>
      </c>
      <c r="DS901" t="s">
        <v>693</v>
      </c>
      <c r="EP901" t="s">
        <v>20918</v>
      </c>
      <c r="EQ901" t="s">
        <v>255</v>
      </c>
      <c r="ER901" t="s">
        <v>17945</v>
      </c>
      <c r="ES901" t="s">
        <v>281</v>
      </c>
      <c r="ET901" t="s">
        <v>28734</v>
      </c>
      <c r="EU901" t="s">
        <v>17962</v>
      </c>
      <c r="EV901" t="s">
        <v>29720</v>
      </c>
      <c r="EX901" t="s">
        <v>29721</v>
      </c>
      <c r="EY901" t="s">
        <v>29722</v>
      </c>
      <c r="EZ901" t="s">
        <v>270</v>
      </c>
      <c r="FB901" t="s">
        <v>279</v>
      </c>
      <c r="FC901" t="s">
        <v>19074</v>
      </c>
      <c r="FD901" t="s">
        <v>17948</v>
      </c>
      <c r="FE901" t="s">
        <v>281</v>
      </c>
      <c r="FF901" s="1">
        <v>46154.550115740742</v>
      </c>
      <c r="FG901">
        <v>1.1299999999999999</v>
      </c>
      <c r="FH901">
        <v>0</v>
      </c>
      <c r="FI901">
        <v>1</v>
      </c>
      <c r="FK901" t="s">
        <v>29064</v>
      </c>
      <c r="FL901" t="s">
        <v>29723</v>
      </c>
      <c r="FM901" t="s">
        <v>17949</v>
      </c>
    </row>
    <row r="902" spans="1:169" x14ac:dyDescent="0.3">
      <c r="A902">
        <v>0</v>
      </c>
      <c r="B902" t="s">
        <v>17916</v>
      </c>
      <c r="C902" t="s">
        <v>17916</v>
      </c>
      <c r="E902" t="s">
        <v>19358</v>
      </c>
      <c r="O902" t="s">
        <v>18230</v>
      </c>
      <c r="P902">
        <v>2026</v>
      </c>
      <c r="Q902">
        <v>5</v>
      </c>
      <c r="R902">
        <v>12</v>
      </c>
      <c r="S902" t="s">
        <v>29724</v>
      </c>
      <c r="T902" t="s">
        <v>29725</v>
      </c>
      <c r="W902" t="s">
        <v>19371</v>
      </c>
      <c r="Y902" t="s">
        <v>17916</v>
      </c>
      <c r="AB902" t="s">
        <v>251</v>
      </c>
      <c r="AC902" t="s">
        <v>18065</v>
      </c>
      <c r="AD902">
        <v>1000008223611</v>
      </c>
      <c r="AG902" t="s">
        <v>29726</v>
      </c>
      <c r="AH902" t="s">
        <v>29727</v>
      </c>
      <c r="AI902" t="s">
        <v>29728</v>
      </c>
      <c r="AJ902" t="s">
        <v>29729</v>
      </c>
      <c r="AK902" t="s">
        <v>693</v>
      </c>
      <c r="AL902" t="s">
        <v>29726</v>
      </c>
      <c r="AM902" t="s">
        <v>24799</v>
      </c>
      <c r="AN902" t="s">
        <v>29728</v>
      </c>
      <c r="AO902" t="s">
        <v>693</v>
      </c>
      <c r="AP902" t="s">
        <v>24799</v>
      </c>
      <c r="AR902" t="s">
        <v>24799</v>
      </c>
      <c r="AS902" t="s">
        <v>24799</v>
      </c>
      <c r="AT902" t="s">
        <v>29730</v>
      </c>
      <c r="AU902" t="s">
        <v>29731</v>
      </c>
      <c r="AV902" t="s">
        <v>29732</v>
      </c>
      <c r="AW902" t="s">
        <v>230</v>
      </c>
      <c r="AX902" t="s">
        <v>230</v>
      </c>
      <c r="AY902" t="s">
        <v>380</v>
      </c>
      <c r="AZ902" t="s">
        <v>380</v>
      </c>
      <c r="BA902" t="s">
        <v>18076</v>
      </c>
      <c r="BB902" s="1">
        <v>46154.60083333333</v>
      </c>
      <c r="BC902">
        <v>2026</v>
      </c>
      <c r="BD902">
        <v>5</v>
      </c>
      <c r="BE902">
        <v>12</v>
      </c>
      <c r="BF902" t="s">
        <v>18288</v>
      </c>
      <c r="BG902" t="s">
        <v>18130</v>
      </c>
      <c r="BH902" t="s">
        <v>17936</v>
      </c>
      <c r="BJ902" t="s">
        <v>29733</v>
      </c>
      <c r="BL902" t="s">
        <v>899</v>
      </c>
      <c r="BM902" t="s">
        <v>900</v>
      </c>
      <c r="BN902" t="s">
        <v>28730</v>
      </c>
      <c r="BO902" t="s">
        <v>752</v>
      </c>
      <c r="BP902" t="s">
        <v>3714</v>
      </c>
      <c r="BQ902" t="s">
        <v>29734</v>
      </c>
      <c r="BR902" t="s">
        <v>29735</v>
      </c>
      <c r="BS902" t="s">
        <v>18230</v>
      </c>
      <c r="BT902">
        <v>2026</v>
      </c>
      <c r="BU902">
        <v>5</v>
      </c>
      <c r="BV902">
        <v>12</v>
      </c>
      <c r="BY902" t="s">
        <v>386</v>
      </c>
      <c r="BZ902" t="s">
        <v>18083</v>
      </c>
      <c r="CA902" s="1">
        <v>46154.600694444445</v>
      </c>
      <c r="CB902" s="2">
        <v>46155</v>
      </c>
      <c r="CC902">
        <v>8875</v>
      </c>
      <c r="CD902" t="s">
        <v>337</v>
      </c>
      <c r="CE902" t="s">
        <v>2810</v>
      </c>
      <c r="CF902" t="s">
        <v>21070</v>
      </c>
      <c r="CW902">
        <v>5182433</v>
      </c>
      <c r="CX902">
        <v>34615619</v>
      </c>
      <c r="CY902" s="1">
        <v>46156.397916666669</v>
      </c>
      <c r="CZ902">
        <v>2026</v>
      </c>
      <c r="DA902">
        <v>5</v>
      </c>
      <c r="DB902">
        <v>14</v>
      </c>
      <c r="DC902">
        <v>29</v>
      </c>
      <c r="DD902">
        <v>19</v>
      </c>
      <c r="DE902">
        <v>1504</v>
      </c>
      <c r="DF902" t="s">
        <v>29726</v>
      </c>
      <c r="DG902" t="s">
        <v>29543</v>
      </c>
      <c r="DQ902" t="s">
        <v>19358</v>
      </c>
      <c r="DR902" t="s">
        <v>693</v>
      </c>
      <c r="DS902" t="s">
        <v>693</v>
      </c>
      <c r="DT902" t="s">
        <v>693</v>
      </c>
      <c r="DV902" t="s">
        <v>693</v>
      </c>
      <c r="EA902" t="s">
        <v>693</v>
      </c>
      <c r="EB902" t="s">
        <v>693</v>
      </c>
      <c r="EP902" t="s">
        <v>20918</v>
      </c>
      <c r="EQ902" t="s">
        <v>18084</v>
      </c>
      <c r="ES902" t="s">
        <v>281</v>
      </c>
      <c r="ET902" t="s">
        <v>28734</v>
      </c>
      <c r="EU902" t="s">
        <v>17962</v>
      </c>
      <c r="EV902" t="s">
        <v>29736</v>
      </c>
      <c r="EW902" t="s">
        <v>29737</v>
      </c>
      <c r="EX902" t="s">
        <v>29738</v>
      </c>
      <c r="EY902" t="s">
        <v>29739</v>
      </c>
      <c r="EZ902" t="s">
        <v>270</v>
      </c>
      <c r="FA902" t="s">
        <v>336</v>
      </c>
      <c r="FB902" t="s">
        <v>279</v>
      </c>
      <c r="FC902" t="s">
        <v>19074</v>
      </c>
      <c r="FD902" t="s">
        <v>18133</v>
      </c>
      <c r="FE902" t="s">
        <v>281</v>
      </c>
      <c r="FF902" s="1">
        <v>46154.633402777778</v>
      </c>
      <c r="FG902">
        <v>0.78</v>
      </c>
      <c r="FH902">
        <v>0</v>
      </c>
      <c r="FI902">
        <v>1</v>
      </c>
      <c r="FK902" t="s">
        <v>29734</v>
      </c>
      <c r="FL902" t="s">
        <v>29740</v>
      </c>
      <c r="FM902" t="s">
        <v>17949</v>
      </c>
    </row>
    <row r="903" spans="1:169" x14ac:dyDescent="0.3">
      <c r="A903">
        <v>0</v>
      </c>
      <c r="B903" t="s">
        <v>17916</v>
      </c>
      <c r="C903" t="s">
        <v>17916</v>
      </c>
      <c r="E903" t="s">
        <v>19358</v>
      </c>
      <c r="O903" t="s">
        <v>18230</v>
      </c>
      <c r="P903">
        <v>2026</v>
      </c>
      <c r="Q903">
        <v>5</v>
      </c>
      <c r="R903">
        <v>12</v>
      </c>
      <c r="S903" t="s">
        <v>29741</v>
      </c>
      <c r="T903" t="s">
        <v>29742</v>
      </c>
      <c r="W903" t="s">
        <v>23088</v>
      </c>
      <c r="Y903" t="s">
        <v>17916</v>
      </c>
      <c r="AB903" t="s">
        <v>251</v>
      </c>
      <c r="AC903" t="s">
        <v>17924</v>
      </c>
      <c r="AD903">
        <v>1000008223433</v>
      </c>
      <c r="AI903" t="s">
        <v>29743</v>
      </c>
      <c r="AJ903" t="s">
        <v>29744</v>
      </c>
      <c r="AK903" t="s">
        <v>693</v>
      </c>
      <c r="AN903" t="s">
        <v>29743</v>
      </c>
      <c r="AO903" t="s">
        <v>693</v>
      </c>
      <c r="AT903" t="s">
        <v>29745</v>
      </c>
      <c r="AU903" t="s">
        <v>29746</v>
      </c>
      <c r="AV903" t="s">
        <v>29747</v>
      </c>
      <c r="AW903" t="s">
        <v>230</v>
      </c>
      <c r="AX903" t="s">
        <v>230</v>
      </c>
      <c r="AY903" t="s">
        <v>380</v>
      </c>
      <c r="AZ903" t="s">
        <v>380</v>
      </c>
      <c r="BA903" t="s">
        <v>255</v>
      </c>
      <c r="BB903" s="1">
        <v>46154.567037037035</v>
      </c>
      <c r="BC903">
        <v>2026</v>
      </c>
      <c r="BD903">
        <v>5</v>
      </c>
      <c r="BE903">
        <v>12</v>
      </c>
      <c r="BF903" t="s">
        <v>17934</v>
      </c>
      <c r="BG903" t="s">
        <v>18130</v>
      </c>
      <c r="BH903" t="s">
        <v>17936</v>
      </c>
      <c r="BJ903" t="s">
        <v>29748</v>
      </c>
      <c r="BL903" t="s">
        <v>899</v>
      </c>
      <c r="BM903" t="s">
        <v>900</v>
      </c>
      <c r="BN903" t="s">
        <v>28730</v>
      </c>
      <c r="BO903" t="s">
        <v>752</v>
      </c>
      <c r="BP903" t="s">
        <v>3691</v>
      </c>
      <c r="BQ903" t="s">
        <v>28760</v>
      </c>
      <c r="BR903" t="s">
        <v>29749</v>
      </c>
      <c r="BS903" t="s">
        <v>18230</v>
      </c>
      <c r="BT903">
        <v>2026</v>
      </c>
      <c r="BU903">
        <v>5</v>
      </c>
      <c r="BV903">
        <v>12</v>
      </c>
      <c r="BY903" t="s">
        <v>693</v>
      </c>
      <c r="BZ903" t="s">
        <v>17943</v>
      </c>
      <c r="CA903" s="1">
        <v>46154.566666666666</v>
      </c>
      <c r="CB903" s="2">
        <v>46155</v>
      </c>
      <c r="CC903">
        <v>12247</v>
      </c>
      <c r="CD903" t="s">
        <v>337</v>
      </c>
      <c r="CE903" t="s">
        <v>2810</v>
      </c>
      <c r="CF903" t="s">
        <v>21070</v>
      </c>
      <c r="CW903">
        <v>5181515</v>
      </c>
      <c r="CX903">
        <v>34607374</v>
      </c>
      <c r="CY903" s="1">
        <v>46155.343055555553</v>
      </c>
      <c r="CZ903">
        <v>2026</v>
      </c>
      <c r="DA903">
        <v>5</v>
      </c>
      <c r="DB903">
        <v>13</v>
      </c>
      <c r="DC903">
        <v>113</v>
      </c>
      <c r="DD903">
        <v>32</v>
      </c>
      <c r="DE903">
        <v>1503</v>
      </c>
      <c r="DG903" t="s">
        <v>29750</v>
      </c>
      <c r="DQ903" t="s">
        <v>19358</v>
      </c>
      <c r="DS903" t="s">
        <v>693</v>
      </c>
      <c r="EP903" t="s">
        <v>20918</v>
      </c>
      <c r="EQ903" t="s">
        <v>255</v>
      </c>
      <c r="ER903" t="s">
        <v>17945</v>
      </c>
      <c r="ES903" t="s">
        <v>281</v>
      </c>
      <c r="ET903" t="s">
        <v>28734</v>
      </c>
      <c r="EU903" t="s">
        <v>17962</v>
      </c>
      <c r="EV903" t="s">
        <v>29751</v>
      </c>
      <c r="EX903" t="s">
        <v>29752</v>
      </c>
      <c r="EY903" t="s">
        <v>29753</v>
      </c>
      <c r="EZ903" t="s">
        <v>270</v>
      </c>
      <c r="FB903" t="s">
        <v>281</v>
      </c>
      <c r="FD903" t="s">
        <v>17948</v>
      </c>
      <c r="FE903" t="s">
        <v>281</v>
      </c>
      <c r="FF903" s="1">
        <v>46154.591782407406</v>
      </c>
      <c r="FG903">
        <v>0.59</v>
      </c>
      <c r="FH903">
        <v>0</v>
      </c>
      <c r="FI903">
        <v>1</v>
      </c>
      <c r="FK903" t="s">
        <v>28760</v>
      </c>
      <c r="FL903" t="s">
        <v>29754</v>
      </c>
      <c r="FM903" t="s">
        <v>17949</v>
      </c>
    </row>
    <row r="904" spans="1:169" x14ac:dyDescent="0.3">
      <c r="A904">
        <v>0</v>
      </c>
      <c r="B904" t="s">
        <v>17916</v>
      </c>
      <c r="C904" t="s">
        <v>17916</v>
      </c>
      <c r="E904" t="s">
        <v>19358</v>
      </c>
      <c r="O904" t="s">
        <v>17964</v>
      </c>
      <c r="P904">
        <v>2026</v>
      </c>
      <c r="Q904">
        <v>5</v>
      </c>
      <c r="R904">
        <v>13</v>
      </c>
      <c r="S904" t="s">
        <v>29755</v>
      </c>
      <c r="T904" t="s">
        <v>29756</v>
      </c>
      <c r="W904" t="s">
        <v>21685</v>
      </c>
      <c r="Y904" t="s">
        <v>17916</v>
      </c>
      <c r="AB904" t="s">
        <v>251</v>
      </c>
      <c r="AC904" t="s">
        <v>18065</v>
      </c>
      <c r="AD904">
        <v>1000008226144</v>
      </c>
      <c r="AG904" t="s">
        <v>29757</v>
      </c>
      <c r="AH904" t="s">
        <v>29758</v>
      </c>
      <c r="AI904" t="s">
        <v>29759</v>
      </c>
      <c r="AJ904" t="s">
        <v>29760</v>
      </c>
      <c r="AK904" t="s">
        <v>693</v>
      </c>
      <c r="AL904" t="s">
        <v>29757</v>
      </c>
      <c r="AM904" t="s">
        <v>29761</v>
      </c>
      <c r="AN904" t="s">
        <v>29759</v>
      </c>
      <c r="AO904" t="s">
        <v>693</v>
      </c>
      <c r="AR904" t="s">
        <v>29761</v>
      </c>
      <c r="AT904" t="s">
        <v>29762</v>
      </c>
      <c r="AU904" t="s">
        <v>29763</v>
      </c>
      <c r="AV904" t="s">
        <v>29764</v>
      </c>
      <c r="AW904" t="s">
        <v>230</v>
      </c>
      <c r="AX904" t="s">
        <v>230</v>
      </c>
      <c r="AY904" t="s">
        <v>380</v>
      </c>
      <c r="AZ904" t="s">
        <v>380</v>
      </c>
      <c r="BA904" t="s">
        <v>18076</v>
      </c>
      <c r="BB904" s="1">
        <v>46155.529513888891</v>
      </c>
      <c r="BC904">
        <v>2026</v>
      </c>
      <c r="BD904">
        <v>5</v>
      </c>
      <c r="BE904">
        <v>13</v>
      </c>
      <c r="BF904" t="s">
        <v>18129</v>
      </c>
      <c r="BG904" t="s">
        <v>18130</v>
      </c>
      <c r="BH904" t="s">
        <v>17936</v>
      </c>
      <c r="BJ904" t="s">
        <v>29765</v>
      </c>
      <c r="BL904" t="s">
        <v>1034</v>
      </c>
      <c r="BM904" t="s">
        <v>1031</v>
      </c>
      <c r="BN904" t="s">
        <v>28730</v>
      </c>
      <c r="BO904" t="s">
        <v>752</v>
      </c>
      <c r="BP904" t="s">
        <v>29766</v>
      </c>
      <c r="BQ904" t="s">
        <v>28933</v>
      </c>
      <c r="BR904" t="s">
        <v>29767</v>
      </c>
      <c r="BS904" t="s">
        <v>17964</v>
      </c>
      <c r="BT904">
        <v>2026</v>
      </c>
      <c r="BU904">
        <v>5</v>
      </c>
      <c r="BV904">
        <v>13</v>
      </c>
      <c r="BY904" t="s">
        <v>386</v>
      </c>
      <c r="BZ904" t="s">
        <v>18083</v>
      </c>
      <c r="CA904" s="1">
        <v>46155.529166666667</v>
      </c>
      <c r="CB904" s="2">
        <v>46156</v>
      </c>
      <c r="CC904">
        <v>9985</v>
      </c>
      <c r="CD904" t="s">
        <v>337</v>
      </c>
      <c r="CE904" t="s">
        <v>2810</v>
      </c>
      <c r="CF904" t="s">
        <v>21070</v>
      </c>
      <c r="CN904" t="s">
        <v>19269</v>
      </c>
      <c r="CW904">
        <v>5182743</v>
      </c>
      <c r="CX904">
        <v>34616751</v>
      </c>
      <c r="CY904" s="1">
        <v>46156.370833333334</v>
      </c>
      <c r="CZ904">
        <v>2026</v>
      </c>
      <c r="DA904">
        <v>5</v>
      </c>
      <c r="DB904">
        <v>14</v>
      </c>
      <c r="DC904">
        <v>168</v>
      </c>
      <c r="DD904">
        <v>55</v>
      </c>
      <c r="DE904">
        <v>670</v>
      </c>
      <c r="DF904" t="s">
        <v>29757</v>
      </c>
      <c r="DG904" t="s">
        <v>29424</v>
      </c>
      <c r="DH904" t="s">
        <v>19269</v>
      </c>
      <c r="DI904" t="s">
        <v>29768</v>
      </c>
      <c r="DJ904" t="s">
        <v>19269</v>
      </c>
      <c r="DK904" t="s">
        <v>29769</v>
      </c>
      <c r="DM904" t="s">
        <v>19269</v>
      </c>
      <c r="DO904" t="s">
        <v>29770</v>
      </c>
      <c r="DQ904" t="s">
        <v>19358</v>
      </c>
      <c r="DR904" t="s">
        <v>693</v>
      </c>
      <c r="DS904" t="s">
        <v>693</v>
      </c>
      <c r="DT904" t="s">
        <v>693</v>
      </c>
      <c r="DV904" t="s">
        <v>693</v>
      </c>
      <c r="EA904" t="s">
        <v>693</v>
      </c>
      <c r="EB904" t="s">
        <v>693</v>
      </c>
      <c r="EP904" t="s">
        <v>20918</v>
      </c>
      <c r="EQ904" t="s">
        <v>18084</v>
      </c>
      <c r="ES904" t="s">
        <v>281</v>
      </c>
      <c r="ET904" t="s">
        <v>28734</v>
      </c>
      <c r="EU904" t="s">
        <v>17962</v>
      </c>
      <c r="EV904" t="s">
        <v>29771</v>
      </c>
      <c r="EX904" t="s">
        <v>29772</v>
      </c>
      <c r="EY904" t="s">
        <v>29773</v>
      </c>
      <c r="EZ904" t="s">
        <v>270</v>
      </c>
      <c r="FB904" t="s">
        <v>281</v>
      </c>
      <c r="FD904" t="s">
        <v>18133</v>
      </c>
      <c r="FE904" t="s">
        <v>281</v>
      </c>
      <c r="FF904" s="1">
        <v>46155.550127314818</v>
      </c>
      <c r="FG904">
        <v>0.49</v>
      </c>
      <c r="FH904">
        <v>0</v>
      </c>
      <c r="FI904">
        <v>1</v>
      </c>
      <c r="FJ904" t="s">
        <v>29774</v>
      </c>
      <c r="FK904" t="s">
        <v>28933</v>
      </c>
      <c r="FL904" t="s">
        <v>29775</v>
      </c>
      <c r="FM904" t="s">
        <v>17949</v>
      </c>
    </row>
    <row r="905" spans="1:169" x14ac:dyDescent="0.3">
      <c r="A905">
        <v>0</v>
      </c>
      <c r="B905" t="s">
        <v>17916</v>
      </c>
      <c r="C905" t="s">
        <v>17916</v>
      </c>
      <c r="E905" t="s">
        <v>19358</v>
      </c>
      <c r="O905" t="s">
        <v>17964</v>
      </c>
      <c r="P905">
        <v>2026</v>
      </c>
      <c r="Q905">
        <v>5</v>
      </c>
      <c r="R905">
        <v>13</v>
      </c>
      <c r="S905" t="s">
        <v>29776</v>
      </c>
      <c r="T905" t="s">
        <v>29777</v>
      </c>
      <c r="W905" t="s">
        <v>2961</v>
      </c>
      <c r="Y905" t="s">
        <v>17916</v>
      </c>
      <c r="AB905" t="s">
        <v>251</v>
      </c>
      <c r="AC905" t="s">
        <v>18065</v>
      </c>
      <c r="AD905">
        <v>1000008227346</v>
      </c>
      <c r="AG905" t="s">
        <v>29778</v>
      </c>
      <c r="AH905" t="s">
        <v>29779</v>
      </c>
      <c r="AI905" t="s">
        <v>29780</v>
      </c>
      <c r="AJ905" t="s">
        <v>29781</v>
      </c>
      <c r="AK905" t="s">
        <v>693</v>
      </c>
      <c r="AL905" t="s">
        <v>29778</v>
      </c>
      <c r="AM905" t="s">
        <v>29782</v>
      </c>
      <c r="AN905" t="s">
        <v>29780</v>
      </c>
      <c r="AO905" t="s">
        <v>693</v>
      </c>
      <c r="AP905" t="s">
        <v>29783</v>
      </c>
      <c r="AR905" t="s">
        <v>29782</v>
      </c>
      <c r="AS905" t="s">
        <v>29783</v>
      </c>
      <c r="AT905" t="s">
        <v>29784</v>
      </c>
      <c r="AU905" t="s">
        <v>29785</v>
      </c>
      <c r="AV905" t="s">
        <v>29786</v>
      </c>
      <c r="AW905" t="s">
        <v>230</v>
      </c>
      <c r="AX905" t="s">
        <v>230</v>
      </c>
      <c r="AY905" t="s">
        <v>2234</v>
      </c>
      <c r="AZ905" t="s">
        <v>2234</v>
      </c>
      <c r="BA905" t="s">
        <v>18076</v>
      </c>
      <c r="BB905" s="1">
        <v>46155.692025462966</v>
      </c>
      <c r="BC905">
        <v>2026</v>
      </c>
      <c r="BD905">
        <v>5</v>
      </c>
      <c r="BE905">
        <v>13</v>
      </c>
      <c r="BF905" t="s">
        <v>18129</v>
      </c>
      <c r="BG905" t="s">
        <v>17935</v>
      </c>
      <c r="BH905" t="s">
        <v>17936</v>
      </c>
      <c r="BJ905" t="s">
        <v>29787</v>
      </c>
      <c r="BL905" t="s">
        <v>899</v>
      </c>
      <c r="BM905" t="s">
        <v>900</v>
      </c>
      <c r="BN905" t="s">
        <v>28730</v>
      </c>
      <c r="BO905" t="s">
        <v>752</v>
      </c>
      <c r="BP905" t="s">
        <v>29788</v>
      </c>
      <c r="BQ905" t="s">
        <v>29137</v>
      </c>
      <c r="BR905" t="s">
        <v>29789</v>
      </c>
      <c r="BS905" t="s">
        <v>17964</v>
      </c>
      <c r="BT905">
        <v>2026</v>
      </c>
      <c r="BU905">
        <v>5</v>
      </c>
      <c r="BV905">
        <v>13</v>
      </c>
      <c r="BY905" t="s">
        <v>386</v>
      </c>
      <c r="BZ905" t="s">
        <v>18083</v>
      </c>
      <c r="CA905" s="1">
        <v>46155.691666666666</v>
      </c>
      <c r="CB905" s="2">
        <v>46156</v>
      </c>
      <c r="CC905">
        <v>8724</v>
      </c>
      <c r="CD905" t="s">
        <v>337</v>
      </c>
      <c r="CE905" t="s">
        <v>2810</v>
      </c>
      <c r="CF905" t="s">
        <v>19773</v>
      </c>
      <c r="CW905">
        <v>5182737</v>
      </c>
      <c r="CX905">
        <v>34618253</v>
      </c>
      <c r="CY905" s="1">
        <v>46156.621527777781</v>
      </c>
      <c r="CZ905">
        <v>2026</v>
      </c>
      <c r="DA905">
        <v>5</v>
      </c>
      <c r="DB905">
        <v>14</v>
      </c>
      <c r="DC905">
        <v>3</v>
      </c>
      <c r="DD905">
        <v>3</v>
      </c>
      <c r="DE905">
        <v>1509</v>
      </c>
      <c r="DF905" t="s">
        <v>29778</v>
      </c>
      <c r="DG905" t="s">
        <v>29790</v>
      </c>
      <c r="DQ905" t="s">
        <v>19358</v>
      </c>
      <c r="DR905" t="s">
        <v>693</v>
      </c>
      <c r="DS905" t="s">
        <v>693</v>
      </c>
      <c r="DT905" t="s">
        <v>693</v>
      </c>
      <c r="DV905" t="s">
        <v>693</v>
      </c>
      <c r="EA905" t="s">
        <v>693</v>
      </c>
      <c r="EB905" t="s">
        <v>693</v>
      </c>
      <c r="EP905" t="s">
        <v>20918</v>
      </c>
      <c r="EQ905" t="s">
        <v>18084</v>
      </c>
      <c r="ES905" t="s">
        <v>281</v>
      </c>
      <c r="ET905" t="s">
        <v>28734</v>
      </c>
      <c r="EU905" t="s">
        <v>17962</v>
      </c>
      <c r="EW905" t="s">
        <v>29791</v>
      </c>
      <c r="EX905" t="s">
        <v>29792</v>
      </c>
      <c r="EY905" t="s">
        <v>29793</v>
      </c>
      <c r="EZ905" t="s">
        <v>270</v>
      </c>
      <c r="FB905" t="s">
        <v>279</v>
      </c>
      <c r="FC905" t="s">
        <v>19074</v>
      </c>
      <c r="FD905" t="s">
        <v>18133</v>
      </c>
      <c r="FE905" t="s">
        <v>281</v>
      </c>
      <c r="FF905" s="1">
        <v>46155.716770833336</v>
      </c>
      <c r="FG905">
        <v>0.59</v>
      </c>
      <c r="FH905">
        <v>0</v>
      </c>
      <c r="FI905">
        <v>1</v>
      </c>
      <c r="FK905" t="s">
        <v>29137</v>
      </c>
      <c r="FL905" t="s">
        <v>29794</v>
      </c>
      <c r="FM905" t="s">
        <v>17949</v>
      </c>
    </row>
    <row r="906" spans="1:169" x14ac:dyDescent="0.3">
      <c r="A906">
        <v>0</v>
      </c>
      <c r="B906" t="s">
        <v>17916</v>
      </c>
      <c r="C906" t="s">
        <v>17916</v>
      </c>
      <c r="E906" t="s">
        <v>19358</v>
      </c>
      <c r="O906" t="s">
        <v>18230</v>
      </c>
      <c r="P906">
        <v>2026</v>
      </c>
      <c r="Q906">
        <v>5</v>
      </c>
      <c r="R906">
        <v>12</v>
      </c>
      <c r="S906" t="s">
        <v>29795</v>
      </c>
      <c r="T906" t="s">
        <v>29796</v>
      </c>
      <c r="W906" t="s">
        <v>19371</v>
      </c>
      <c r="Y906" t="s">
        <v>17916</v>
      </c>
      <c r="AB906" t="s">
        <v>251</v>
      </c>
      <c r="AC906" t="s">
        <v>18065</v>
      </c>
      <c r="AD906">
        <v>1000008224444</v>
      </c>
      <c r="AG906" t="s">
        <v>29797</v>
      </c>
      <c r="AH906" t="s">
        <v>29798</v>
      </c>
      <c r="AI906" t="s">
        <v>29799</v>
      </c>
      <c r="AJ906" t="s">
        <v>29800</v>
      </c>
      <c r="AK906" t="s">
        <v>693</v>
      </c>
      <c r="AL906" t="s">
        <v>29797</v>
      </c>
      <c r="AM906" t="s">
        <v>29801</v>
      </c>
      <c r="AN906" t="s">
        <v>29799</v>
      </c>
      <c r="AO906" t="s">
        <v>693</v>
      </c>
      <c r="AP906" t="s">
        <v>29801</v>
      </c>
      <c r="AR906" t="s">
        <v>29801</v>
      </c>
      <c r="AS906" t="s">
        <v>29801</v>
      </c>
      <c r="AT906" t="s">
        <v>29802</v>
      </c>
      <c r="AU906" t="s">
        <v>29803</v>
      </c>
      <c r="AV906" t="s">
        <v>29804</v>
      </c>
      <c r="AW906" t="s">
        <v>230</v>
      </c>
      <c r="AX906" t="s">
        <v>230</v>
      </c>
      <c r="AY906" t="s">
        <v>380</v>
      </c>
      <c r="AZ906" t="s">
        <v>380</v>
      </c>
      <c r="BA906" t="s">
        <v>18076</v>
      </c>
      <c r="BB906" s="1">
        <v>46154.715902777774</v>
      </c>
      <c r="BC906">
        <v>2026</v>
      </c>
      <c r="BD906">
        <v>5</v>
      </c>
      <c r="BE906">
        <v>12</v>
      </c>
      <c r="BF906" t="s">
        <v>18129</v>
      </c>
      <c r="BG906" t="s">
        <v>18130</v>
      </c>
      <c r="BH906" t="s">
        <v>17936</v>
      </c>
      <c r="BJ906" t="s">
        <v>29805</v>
      </c>
      <c r="BL906" t="s">
        <v>899</v>
      </c>
      <c r="BM906" t="s">
        <v>900</v>
      </c>
      <c r="BN906" t="s">
        <v>28730</v>
      </c>
      <c r="BO906" t="s">
        <v>752</v>
      </c>
      <c r="BP906" t="s">
        <v>3735</v>
      </c>
      <c r="BQ906" t="s">
        <v>29312</v>
      </c>
      <c r="BR906" t="s">
        <v>29806</v>
      </c>
      <c r="BS906" t="s">
        <v>18230</v>
      </c>
      <c r="BT906">
        <v>2026</v>
      </c>
      <c r="BU906">
        <v>5</v>
      </c>
      <c r="BV906">
        <v>12</v>
      </c>
      <c r="BY906" t="s">
        <v>386</v>
      </c>
      <c r="BZ906" t="s">
        <v>18083</v>
      </c>
      <c r="CA906" s="1">
        <v>46154.715277777781</v>
      </c>
      <c r="CB906" s="2">
        <v>46155</v>
      </c>
      <c r="CC906">
        <v>11535</v>
      </c>
      <c r="CD906" t="s">
        <v>337</v>
      </c>
      <c r="CE906" t="s">
        <v>2810</v>
      </c>
      <c r="CF906" t="s">
        <v>21070</v>
      </c>
      <c r="CW906">
        <v>5182754</v>
      </c>
      <c r="CX906">
        <v>34615008</v>
      </c>
      <c r="CY906" s="1">
        <v>46156.352083333331</v>
      </c>
      <c r="CZ906">
        <v>2026</v>
      </c>
      <c r="DA906">
        <v>5</v>
      </c>
      <c r="DB906">
        <v>14</v>
      </c>
      <c r="DC906">
        <v>32</v>
      </c>
      <c r="DD906">
        <v>58</v>
      </c>
      <c r="DE906">
        <v>1511</v>
      </c>
      <c r="DF906" t="s">
        <v>29797</v>
      </c>
      <c r="DG906" t="s">
        <v>29807</v>
      </c>
      <c r="DQ906" t="s">
        <v>19358</v>
      </c>
      <c r="DR906" t="s">
        <v>693</v>
      </c>
      <c r="DS906" t="s">
        <v>693</v>
      </c>
      <c r="DT906" t="s">
        <v>693</v>
      </c>
      <c r="DV906" t="s">
        <v>693</v>
      </c>
      <c r="EA906" t="s">
        <v>693</v>
      </c>
      <c r="EB906" t="s">
        <v>693</v>
      </c>
      <c r="EP906" t="s">
        <v>20918</v>
      </c>
      <c r="EQ906" t="s">
        <v>18084</v>
      </c>
      <c r="ES906" t="s">
        <v>281</v>
      </c>
      <c r="ET906" t="s">
        <v>28734</v>
      </c>
      <c r="EU906" t="s">
        <v>17962</v>
      </c>
      <c r="EW906" t="s">
        <v>29808</v>
      </c>
      <c r="EX906" t="s">
        <v>29809</v>
      </c>
      <c r="EY906" t="s">
        <v>29810</v>
      </c>
      <c r="EZ906" t="s">
        <v>270</v>
      </c>
      <c r="FB906" t="s">
        <v>279</v>
      </c>
      <c r="FC906" t="s">
        <v>19074</v>
      </c>
      <c r="FD906" t="s">
        <v>18133</v>
      </c>
      <c r="FE906" t="s">
        <v>281</v>
      </c>
      <c r="FF906" s="1">
        <v>46154.758368055554</v>
      </c>
      <c r="FG906">
        <v>1.02</v>
      </c>
      <c r="FH906">
        <v>0</v>
      </c>
      <c r="FI906">
        <v>1</v>
      </c>
      <c r="FK906" t="s">
        <v>29312</v>
      </c>
      <c r="FL906" t="s">
        <v>29811</v>
      </c>
      <c r="FM906" t="s">
        <v>17949</v>
      </c>
    </row>
    <row r="907" spans="1:169" x14ac:dyDescent="0.3">
      <c r="A907">
        <v>0</v>
      </c>
      <c r="B907" t="s">
        <v>17916</v>
      </c>
      <c r="C907" t="s">
        <v>17916</v>
      </c>
      <c r="E907" t="s">
        <v>19358</v>
      </c>
      <c r="O907" t="s">
        <v>17964</v>
      </c>
      <c r="P907">
        <v>2026</v>
      </c>
      <c r="Q907">
        <v>5</v>
      </c>
      <c r="R907">
        <v>13</v>
      </c>
      <c r="S907" t="s">
        <v>29812</v>
      </c>
      <c r="T907" t="s">
        <v>29813</v>
      </c>
      <c r="W907" t="s">
        <v>3026</v>
      </c>
      <c r="Y907" t="s">
        <v>17916</v>
      </c>
      <c r="AB907" t="s">
        <v>251</v>
      </c>
      <c r="AC907" t="s">
        <v>17924</v>
      </c>
      <c r="AD907">
        <v>1000008225672</v>
      </c>
      <c r="AI907" t="s">
        <v>29814</v>
      </c>
      <c r="AJ907" t="s">
        <v>29815</v>
      </c>
      <c r="AK907" t="s">
        <v>693</v>
      </c>
      <c r="AM907" t="s">
        <v>18485</v>
      </c>
      <c r="AN907" t="s">
        <v>29814</v>
      </c>
      <c r="AO907" t="s">
        <v>693</v>
      </c>
      <c r="AP907" t="s">
        <v>18486</v>
      </c>
      <c r="AR907" t="s">
        <v>18485</v>
      </c>
      <c r="AS907" t="s">
        <v>18486</v>
      </c>
      <c r="AT907" t="s">
        <v>29816</v>
      </c>
      <c r="AU907" t="s">
        <v>29817</v>
      </c>
      <c r="AV907" t="s">
        <v>29818</v>
      </c>
      <c r="AW907" t="s">
        <v>230</v>
      </c>
      <c r="AX907" t="s">
        <v>230</v>
      </c>
      <c r="AY907" t="s">
        <v>380</v>
      </c>
      <c r="AZ907" t="s">
        <v>380</v>
      </c>
      <c r="BA907" t="s">
        <v>255</v>
      </c>
      <c r="BB907" s="1">
        <v>46155.471018518518</v>
      </c>
      <c r="BC907">
        <v>2026</v>
      </c>
      <c r="BD907">
        <v>5</v>
      </c>
      <c r="BE907">
        <v>13</v>
      </c>
      <c r="BF907" t="s">
        <v>18338</v>
      </c>
      <c r="BG907" t="s">
        <v>18130</v>
      </c>
      <c r="BH907" t="s">
        <v>17936</v>
      </c>
      <c r="BJ907" t="s">
        <v>29819</v>
      </c>
      <c r="BL907" t="s">
        <v>899</v>
      </c>
      <c r="BM907" t="s">
        <v>900</v>
      </c>
      <c r="BN907" t="s">
        <v>28730</v>
      </c>
      <c r="BO907" t="s">
        <v>752</v>
      </c>
      <c r="BP907" t="s">
        <v>3688</v>
      </c>
      <c r="BQ907" t="s">
        <v>28912</v>
      </c>
      <c r="BR907" t="s">
        <v>29820</v>
      </c>
      <c r="BS907" t="s">
        <v>17964</v>
      </c>
      <c r="BT907">
        <v>2026</v>
      </c>
      <c r="BU907">
        <v>5</v>
      </c>
      <c r="BV907">
        <v>13</v>
      </c>
      <c r="BY907" t="s">
        <v>693</v>
      </c>
      <c r="BZ907" t="s">
        <v>17943</v>
      </c>
      <c r="CA907" s="1">
        <v>46155.470833333333</v>
      </c>
      <c r="CB907" s="2">
        <v>46155</v>
      </c>
      <c r="CC907">
        <v>4562</v>
      </c>
      <c r="CD907" t="s">
        <v>337</v>
      </c>
      <c r="CE907" t="s">
        <v>2810</v>
      </c>
      <c r="CF907" t="s">
        <v>21070</v>
      </c>
      <c r="CW907">
        <v>5182715</v>
      </c>
      <c r="CX907">
        <v>34616117</v>
      </c>
      <c r="CY907" s="1">
        <v>46156.37222222222</v>
      </c>
      <c r="CZ907">
        <v>2026</v>
      </c>
      <c r="DA907">
        <v>5</v>
      </c>
      <c r="DB907">
        <v>14</v>
      </c>
      <c r="DC907">
        <v>114</v>
      </c>
      <c r="DD907">
        <v>38</v>
      </c>
      <c r="DE907">
        <v>1503</v>
      </c>
      <c r="DG907" t="s">
        <v>29508</v>
      </c>
      <c r="DQ907" t="s">
        <v>19358</v>
      </c>
      <c r="DS907" t="s">
        <v>693</v>
      </c>
      <c r="EP907" t="s">
        <v>20918</v>
      </c>
      <c r="EQ907" t="s">
        <v>255</v>
      </c>
      <c r="ER907" t="s">
        <v>17945</v>
      </c>
      <c r="ES907" t="s">
        <v>281</v>
      </c>
      <c r="ET907" t="s">
        <v>28734</v>
      </c>
      <c r="EU907" t="s">
        <v>17962</v>
      </c>
      <c r="EV907" t="s">
        <v>29821</v>
      </c>
      <c r="EW907" t="s">
        <v>29822</v>
      </c>
      <c r="EX907" t="s">
        <v>29823</v>
      </c>
      <c r="EY907" t="s">
        <v>29824</v>
      </c>
      <c r="EZ907" t="s">
        <v>270</v>
      </c>
      <c r="FB907" t="s">
        <v>279</v>
      </c>
      <c r="FC907" t="s">
        <v>19074</v>
      </c>
      <c r="FD907" t="s">
        <v>17948</v>
      </c>
      <c r="FE907" t="s">
        <v>281</v>
      </c>
      <c r="FF907" s="1">
        <v>46155.508437500001</v>
      </c>
      <c r="FG907">
        <v>0.9</v>
      </c>
      <c r="FH907">
        <v>0</v>
      </c>
      <c r="FI907">
        <v>1</v>
      </c>
      <c r="FK907" t="s">
        <v>28912</v>
      </c>
      <c r="FL907" t="s">
        <v>29825</v>
      </c>
      <c r="FM907" t="s">
        <v>17949</v>
      </c>
    </row>
    <row r="908" spans="1:169" x14ac:dyDescent="0.3">
      <c r="A908">
        <v>0</v>
      </c>
      <c r="B908" t="s">
        <v>17917</v>
      </c>
      <c r="C908" t="s">
        <v>17916</v>
      </c>
      <c r="D908" t="s">
        <v>24228</v>
      </c>
      <c r="E908" t="s">
        <v>19358</v>
      </c>
      <c r="O908" t="s">
        <v>17964</v>
      </c>
      <c r="P908">
        <v>2026</v>
      </c>
      <c r="Q908">
        <v>5</v>
      </c>
      <c r="R908">
        <v>13</v>
      </c>
      <c r="S908" t="s">
        <v>29826</v>
      </c>
      <c r="T908" t="s">
        <v>29827</v>
      </c>
      <c r="W908" t="s">
        <v>2843</v>
      </c>
      <c r="Y908" t="s">
        <v>17916</v>
      </c>
      <c r="AB908" t="s">
        <v>251</v>
      </c>
      <c r="AC908" t="s">
        <v>17924</v>
      </c>
      <c r="AD908">
        <v>1000008226286</v>
      </c>
      <c r="AI908" t="s">
        <v>29828</v>
      </c>
      <c r="AJ908" t="s">
        <v>29829</v>
      </c>
      <c r="AK908" t="s">
        <v>693</v>
      </c>
      <c r="AM908" t="s">
        <v>18071</v>
      </c>
      <c r="AN908" t="s">
        <v>29828</v>
      </c>
      <c r="AO908" t="s">
        <v>693</v>
      </c>
      <c r="AP908" t="s">
        <v>29830</v>
      </c>
      <c r="AR908" t="s">
        <v>18071</v>
      </c>
      <c r="AS908" t="s">
        <v>29830</v>
      </c>
      <c r="AT908" t="s">
        <v>29831</v>
      </c>
      <c r="AU908" t="s">
        <v>29832</v>
      </c>
      <c r="AV908" t="s">
        <v>29833</v>
      </c>
      <c r="AW908" t="s">
        <v>230</v>
      </c>
      <c r="AX908" t="s">
        <v>230</v>
      </c>
      <c r="AY908" t="s">
        <v>2234</v>
      </c>
      <c r="AZ908" t="s">
        <v>2234</v>
      </c>
      <c r="BA908" t="s">
        <v>255</v>
      </c>
      <c r="BB908" s="1">
        <v>46155.551168981481</v>
      </c>
      <c r="BC908">
        <v>2026</v>
      </c>
      <c r="BD908">
        <v>5</v>
      </c>
      <c r="BE908">
        <v>13</v>
      </c>
      <c r="BF908" t="s">
        <v>17934</v>
      </c>
      <c r="BG908" t="s">
        <v>17935</v>
      </c>
      <c r="BH908" t="s">
        <v>17936</v>
      </c>
      <c r="BJ908" t="s">
        <v>29834</v>
      </c>
      <c r="BL908" t="s">
        <v>899</v>
      </c>
      <c r="BM908" t="s">
        <v>900</v>
      </c>
      <c r="BN908" t="s">
        <v>28730</v>
      </c>
      <c r="BO908" t="s">
        <v>752</v>
      </c>
      <c r="BP908" t="s">
        <v>29835</v>
      </c>
      <c r="BQ908" t="s">
        <v>28774</v>
      </c>
      <c r="BR908" t="s">
        <v>29836</v>
      </c>
      <c r="BS908" t="s">
        <v>17964</v>
      </c>
      <c r="BT908">
        <v>2026</v>
      </c>
      <c r="BU908">
        <v>5</v>
      </c>
      <c r="BV908">
        <v>13</v>
      </c>
      <c r="BY908" t="s">
        <v>693</v>
      </c>
      <c r="BZ908" t="s">
        <v>17943</v>
      </c>
      <c r="CA908" s="1">
        <v>46155.550694444442</v>
      </c>
      <c r="CB908" s="2">
        <v>46156</v>
      </c>
      <c r="CC908">
        <v>11678</v>
      </c>
      <c r="CD908" t="s">
        <v>337</v>
      </c>
      <c r="CE908" t="s">
        <v>2810</v>
      </c>
      <c r="CF908" t="s">
        <v>21070</v>
      </c>
      <c r="CW908">
        <v>5182755</v>
      </c>
      <c r="CX908">
        <v>34617837</v>
      </c>
      <c r="CY908" s="1">
        <v>46156.513194444444</v>
      </c>
      <c r="CZ908">
        <v>2026</v>
      </c>
      <c r="DA908">
        <v>5</v>
      </c>
      <c r="DB908">
        <v>14</v>
      </c>
      <c r="DC908">
        <v>74</v>
      </c>
      <c r="DD908">
        <v>22</v>
      </c>
      <c r="DE908">
        <v>1505</v>
      </c>
      <c r="DG908" t="s">
        <v>29837</v>
      </c>
      <c r="DQ908" t="s">
        <v>19358</v>
      </c>
      <c r="DS908" t="s">
        <v>693</v>
      </c>
      <c r="EP908" t="s">
        <v>20918</v>
      </c>
      <c r="EQ908" t="s">
        <v>255</v>
      </c>
      <c r="ER908" t="s">
        <v>17945</v>
      </c>
      <c r="ES908" t="s">
        <v>281</v>
      </c>
      <c r="ET908" t="s">
        <v>28734</v>
      </c>
      <c r="EU908" t="s">
        <v>17962</v>
      </c>
      <c r="EV908" t="s">
        <v>29838</v>
      </c>
      <c r="EW908" t="s">
        <v>29839</v>
      </c>
      <c r="EX908" t="s">
        <v>29840</v>
      </c>
      <c r="EY908" t="s">
        <v>29841</v>
      </c>
      <c r="EZ908" t="s">
        <v>270</v>
      </c>
      <c r="FB908" t="s">
        <v>279</v>
      </c>
      <c r="FC908" t="s">
        <v>19074</v>
      </c>
      <c r="FD908" t="s">
        <v>17948</v>
      </c>
      <c r="FE908" t="s">
        <v>281</v>
      </c>
      <c r="FF908" s="1">
        <v>46155.591793981483</v>
      </c>
      <c r="FG908">
        <v>0.98</v>
      </c>
      <c r="FH908">
        <v>0</v>
      </c>
      <c r="FI908">
        <v>1</v>
      </c>
      <c r="FK908" t="s">
        <v>28774</v>
      </c>
      <c r="FL908" t="s">
        <v>29842</v>
      </c>
      <c r="FM908" t="s">
        <v>17949</v>
      </c>
    </row>
    <row r="909" spans="1:169" x14ac:dyDescent="0.3">
      <c r="A909">
        <v>2</v>
      </c>
      <c r="B909" t="s">
        <v>17917</v>
      </c>
      <c r="C909" t="s">
        <v>17916</v>
      </c>
      <c r="E909" t="s">
        <v>19358</v>
      </c>
      <c r="O909" t="s">
        <v>19038</v>
      </c>
      <c r="P909">
        <v>2026</v>
      </c>
      <c r="Q909">
        <v>4</v>
      </c>
      <c r="R909">
        <v>30</v>
      </c>
      <c r="S909" t="s">
        <v>29843</v>
      </c>
      <c r="T909" t="s">
        <v>29844</v>
      </c>
      <c r="V909" t="s">
        <v>18063</v>
      </c>
      <c r="W909" t="s">
        <v>2823</v>
      </c>
      <c r="Y909" t="s">
        <v>17916</v>
      </c>
      <c r="AB909" t="s">
        <v>251</v>
      </c>
      <c r="AC909" t="s">
        <v>17924</v>
      </c>
      <c r="AD909">
        <v>1000008197154</v>
      </c>
      <c r="AF909" t="s">
        <v>29845</v>
      </c>
      <c r="AI909" t="s">
        <v>29846</v>
      </c>
      <c r="AJ909" t="s">
        <v>29847</v>
      </c>
      <c r="AK909" t="s">
        <v>693</v>
      </c>
      <c r="AM909" t="s">
        <v>29848</v>
      </c>
      <c r="AN909" t="s">
        <v>29846</v>
      </c>
      <c r="AO909" t="s">
        <v>693</v>
      </c>
      <c r="AP909" t="s">
        <v>29849</v>
      </c>
      <c r="AR909" t="s">
        <v>29848</v>
      </c>
      <c r="AS909" t="s">
        <v>29849</v>
      </c>
      <c r="AT909" t="s">
        <v>29850</v>
      </c>
      <c r="AU909" t="s">
        <v>29851</v>
      </c>
      <c r="AV909" t="s">
        <v>29852</v>
      </c>
      <c r="AW909" t="s">
        <v>230</v>
      </c>
      <c r="AX909" t="s">
        <v>230</v>
      </c>
      <c r="AY909" t="s">
        <v>380</v>
      </c>
      <c r="AZ909" t="s">
        <v>380</v>
      </c>
      <c r="BA909" t="s">
        <v>255</v>
      </c>
      <c r="BB909" s="1">
        <v>46142.669421296298</v>
      </c>
      <c r="BC909">
        <v>2026</v>
      </c>
      <c r="BD909">
        <v>4</v>
      </c>
      <c r="BE909">
        <v>30</v>
      </c>
      <c r="BF909" t="s">
        <v>17934</v>
      </c>
      <c r="BG909" t="s">
        <v>18130</v>
      </c>
      <c r="BH909" t="s">
        <v>17936</v>
      </c>
      <c r="BI909" t="s">
        <v>18101</v>
      </c>
      <c r="BJ909" t="s">
        <v>29848</v>
      </c>
      <c r="BL909" t="s">
        <v>899</v>
      </c>
      <c r="BM909" t="s">
        <v>900</v>
      </c>
      <c r="BN909" t="s">
        <v>28730</v>
      </c>
      <c r="BO909" t="s">
        <v>752</v>
      </c>
      <c r="BP909" t="s">
        <v>3751</v>
      </c>
      <c r="BQ909" t="s">
        <v>28760</v>
      </c>
      <c r="BR909" t="s">
        <v>29853</v>
      </c>
      <c r="BS909" t="s">
        <v>19038</v>
      </c>
      <c r="BT909">
        <v>2026</v>
      </c>
      <c r="BU909">
        <v>4</v>
      </c>
      <c r="BV909">
        <v>30</v>
      </c>
      <c r="BY909" t="s">
        <v>693</v>
      </c>
      <c r="BZ909" t="s">
        <v>17943</v>
      </c>
      <c r="CA909" s="1">
        <v>46142.668749999997</v>
      </c>
      <c r="CB909" s="2">
        <v>46146</v>
      </c>
      <c r="CC909">
        <v>12247</v>
      </c>
      <c r="CD909" t="s">
        <v>337</v>
      </c>
      <c r="CE909" t="s">
        <v>2810</v>
      </c>
      <c r="CF909" t="s">
        <v>21070</v>
      </c>
      <c r="CW909">
        <v>5179188</v>
      </c>
      <c r="CX909">
        <v>34590152</v>
      </c>
      <c r="CY909" s="1">
        <v>46153.413194444445</v>
      </c>
      <c r="CZ909">
        <v>2026</v>
      </c>
      <c r="DA909">
        <v>5</v>
      </c>
      <c r="DB909">
        <v>11</v>
      </c>
      <c r="DC909">
        <v>18</v>
      </c>
      <c r="DD909">
        <v>9</v>
      </c>
      <c r="DE909">
        <v>1503</v>
      </c>
      <c r="DG909" t="s">
        <v>29750</v>
      </c>
      <c r="DQ909" t="s">
        <v>19358</v>
      </c>
      <c r="DS909" t="s">
        <v>693</v>
      </c>
      <c r="EP909" t="s">
        <v>20918</v>
      </c>
      <c r="EQ909" t="s">
        <v>255</v>
      </c>
      <c r="ER909" t="s">
        <v>17945</v>
      </c>
      <c r="ES909" t="s">
        <v>281</v>
      </c>
      <c r="ET909" t="s">
        <v>28734</v>
      </c>
      <c r="EU909" t="s">
        <v>17962</v>
      </c>
      <c r="EV909" t="s">
        <v>29854</v>
      </c>
      <c r="EW909" t="s">
        <v>29855</v>
      </c>
      <c r="EX909" t="s">
        <v>29856</v>
      </c>
      <c r="EY909" t="s">
        <v>29857</v>
      </c>
      <c r="EZ909" t="s">
        <v>270</v>
      </c>
      <c r="FB909" t="s">
        <v>279</v>
      </c>
      <c r="FC909" t="s">
        <v>19074</v>
      </c>
      <c r="FD909" t="s">
        <v>17948</v>
      </c>
      <c r="FE909" t="s">
        <v>281</v>
      </c>
      <c r="FF909" s="1">
        <v>46143.466851851852</v>
      </c>
      <c r="FG909">
        <v>19.14</v>
      </c>
      <c r="FH909">
        <v>1</v>
      </c>
      <c r="FI909">
        <v>12</v>
      </c>
      <c r="FK909" t="s">
        <v>28760</v>
      </c>
      <c r="FL909" t="s">
        <v>29858</v>
      </c>
      <c r="FM909" t="s">
        <v>17949</v>
      </c>
    </row>
    <row r="910" spans="1:169" x14ac:dyDescent="0.3">
      <c r="A910">
        <v>0</v>
      </c>
      <c r="B910" t="s">
        <v>17917</v>
      </c>
      <c r="C910" t="s">
        <v>17916</v>
      </c>
      <c r="E910" t="s">
        <v>19358</v>
      </c>
      <c r="O910" t="s">
        <v>17920</v>
      </c>
      <c r="P910">
        <v>2026</v>
      </c>
      <c r="Q910">
        <v>5</v>
      </c>
      <c r="R910">
        <v>11</v>
      </c>
      <c r="S910" t="s">
        <v>29859</v>
      </c>
      <c r="T910" t="s">
        <v>29860</v>
      </c>
      <c r="W910" t="s">
        <v>21910</v>
      </c>
      <c r="Y910" t="s">
        <v>17916</v>
      </c>
      <c r="AB910" t="s">
        <v>251</v>
      </c>
      <c r="AC910" t="s">
        <v>17924</v>
      </c>
      <c r="AD910">
        <v>1000008220453</v>
      </c>
      <c r="AI910" t="s">
        <v>29861</v>
      </c>
      <c r="AJ910" t="s">
        <v>29862</v>
      </c>
      <c r="AK910" t="s">
        <v>693</v>
      </c>
      <c r="AM910" t="s">
        <v>29863</v>
      </c>
      <c r="AN910" t="s">
        <v>29861</v>
      </c>
      <c r="AO910" t="s">
        <v>693</v>
      </c>
      <c r="AP910" t="s">
        <v>29864</v>
      </c>
      <c r="AR910" t="s">
        <v>29863</v>
      </c>
      <c r="AS910" t="s">
        <v>29864</v>
      </c>
      <c r="AT910" t="s">
        <v>29865</v>
      </c>
      <c r="AU910" t="s">
        <v>29866</v>
      </c>
      <c r="AV910" t="s">
        <v>29867</v>
      </c>
      <c r="AW910" t="s">
        <v>230</v>
      </c>
      <c r="AX910" t="s">
        <v>230</v>
      </c>
      <c r="AY910" t="s">
        <v>2234</v>
      </c>
      <c r="AZ910" t="s">
        <v>2234</v>
      </c>
      <c r="BA910" t="s">
        <v>255</v>
      </c>
      <c r="BB910" s="1">
        <v>46153.605451388888</v>
      </c>
      <c r="BC910">
        <v>2026</v>
      </c>
      <c r="BD910">
        <v>5</v>
      </c>
      <c r="BE910">
        <v>11</v>
      </c>
      <c r="BF910" t="s">
        <v>17934</v>
      </c>
      <c r="BG910" t="s">
        <v>17935</v>
      </c>
      <c r="BH910" t="s">
        <v>17936</v>
      </c>
      <c r="BJ910" t="s">
        <v>29868</v>
      </c>
      <c r="BL910" t="s">
        <v>899</v>
      </c>
      <c r="BM910" t="s">
        <v>900</v>
      </c>
      <c r="BN910" t="s">
        <v>28730</v>
      </c>
      <c r="BO910" t="s">
        <v>752</v>
      </c>
      <c r="BP910" t="s">
        <v>3741</v>
      </c>
      <c r="BQ910" t="s">
        <v>28847</v>
      </c>
      <c r="BR910" t="s">
        <v>29869</v>
      </c>
      <c r="BS910" t="s">
        <v>17920</v>
      </c>
      <c r="BT910">
        <v>2026</v>
      </c>
      <c r="BU910">
        <v>5</v>
      </c>
      <c r="BV910">
        <v>11</v>
      </c>
      <c r="BY910" t="s">
        <v>693</v>
      </c>
      <c r="BZ910" t="s">
        <v>17943</v>
      </c>
      <c r="CA910" s="1">
        <v>46153.604861111111</v>
      </c>
      <c r="CB910" s="2">
        <v>46154</v>
      </c>
      <c r="CC910">
        <v>2021</v>
      </c>
      <c r="CD910" t="s">
        <v>337</v>
      </c>
      <c r="CE910" t="s">
        <v>2810</v>
      </c>
      <c r="CF910" t="s">
        <v>21070</v>
      </c>
      <c r="CW910">
        <v>5182710</v>
      </c>
      <c r="CX910">
        <v>34618466</v>
      </c>
      <c r="CY910" s="1">
        <v>46156.609027777777</v>
      </c>
      <c r="CZ910">
        <v>2026</v>
      </c>
      <c r="DA910">
        <v>5</v>
      </c>
      <c r="DB910">
        <v>14</v>
      </c>
      <c r="DC910">
        <v>69</v>
      </c>
      <c r="DD910">
        <v>2</v>
      </c>
      <c r="DE910">
        <v>1506</v>
      </c>
      <c r="DG910" t="s">
        <v>29870</v>
      </c>
      <c r="DQ910" t="s">
        <v>19358</v>
      </c>
      <c r="DS910" t="s">
        <v>693</v>
      </c>
      <c r="EP910" t="s">
        <v>20918</v>
      </c>
      <c r="EQ910" t="s">
        <v>255</v>
      </c>
      <c r="ER910" t="s">
        <v>17945</v>
      </c>
      <c r="ES910" t="s">
        <v>281</v>
      </c>
      <c r="ET910" t="s">
        <v>28734</v>
      </c>
      <c r="EU910" t="s">
        <v>17962</v>
      </c>
      <c r="EV910" t="s">
        <v>29871</v>
      </c>
      <c r="EW910" t="s">
        <v>29872</v>
      </c>
      <c r="EX910" t="s">
        <v>29873</v>
      </c>
      <c r="EY910" t="s">
        <v>29874</v>
      </c>
      <c r="EZ910" t="s">
        <v>270</v>
      </c>
      <c r="FB910" t="s">
        <v>279</v>
      </c>
      <c r="FC910" t="s">
        <v>19074</v>
      </c>
      <c r="FD910" t="s">
        <v>17948</v>
      </c>
      <c r="FE910" t="s">
        <v>281</v>
      </c>
      <c r="FF910" s="1">
        <v>46153.800057870372</v>
      </c>
      <c r="FG910">
        <v>4.67</v>
      </c>
      <c r="FH910">
        <v>0</v>
      </c>
      <c r="FI910">
        <v>3</v>
      </c>
      <c r="FK910" t="s">
        <v>28847</v>
      </c>
      <c r="FL910" t="s">
        <v>29875</v>
      </c>
      <c r="FM910" t="s">
        <v>17949</v>
      </c>
    </row>
    <row r="911" spans="1:169" x14ac:dyDescent="0.3">
      <c r="A911">
        <v>1</v>
      </c>
      <c r="B911" t="s">
        <v>17917</v>
      </c>
      <c r="C911" t="s">
        <v>17917</v>
      </c>
      <c r="D911" t="s">
        <v>29876</v>
      </c>
      <c r="E911" t="s">
        <v>19358</v>
      </c>
      <c r="O911" t="s">
        <v>17920</v>
      </c>
      <c r="P911">
        <v>2026</v>
      </c>
      <c r="Q911">
        <v>5</v>
      </c>
      <c r="R911">
        <v>11</v>
      </c>
      <c r="S911" t="s">
        <v>29877</v>
      </c>
      <c r="T911" t="s">
        <v>29878</v>
      </c>
      <c r="V911" t="s">
        <v>18870</v>
      </c>
      <c r="W911" t="s">
        <v>19371</v>
      </c>
      <c r="Y911" t="s">
        <v>17916</v>
      </c>
      <c r="AB911" t="s">
        <v>251</v>
      </c>
      <c r="AC911" t="s">
        <v>17924</v>
      </c>
      <c r="AD911">
        <v>1000008220479</v>
      </c>
      <c r="AI911" t="s">
        <v>29879</v>
      </c>
      <c r="AJ911" t="s">
        <v>29880</v>
      </c>
      <c r="AK911" t="s">
        <v>693</v>
      </c>
      <c r="AN911" t="s">
        <v>29879</v>
      </c>
      <c r="AO911" t="s">
        <v>693</v>
      </c>
      <c r="AT911" t="s">
        <v>29881</v>
      </c>
      <c r="AU911" t="s">
        <v>29882</v>
      </c>
      <c r="AV911" t="s">
        <v>29883</v>
      </c>
      <c r="AW911" t="s">
        <v>230</v>
      </c>
      <c r="AX911" t="s">
        <v>230</v>
      </c>
      <c r="AY911" t="s">
        <v>380</v>
      </c>
      <c r="AZ911" t="s">
        <v>380</v>
      </c>
      <c r="BA911" t="s">
        <v>255</v>
      </c>
      <c r="BB911" s="1">
        <v>46153.626805555556</v>
      </c>
      <c r="BC911">
        <v>2026</v>
      </c>
      <c r="BD911">
        <v>5</v>
      </c>
      <c r="BE911">
        <v>11</v>
      </c>
      <c r="BF911" t="s">
        <v>18100</v>
      </c>
      <c r="BG911" t="s">
        <v>18130</v>
      </c>
      <c r="BH911" t="s">
        <v>17936</v>
      </c>
      <c r="BI911" t="s">
        <v>18101</v>
      </c>
      <c r="BJ911" t="s">
        <v>29884</v>
      </c>
      <c r="BL911" t="s">
        <v>755</v>
      </c>
      <c r="BM911" t="s">
        <v>751</v>
      </c>
      <c r="BN911" t="s">
        <v>28730</v>
      </c>
      <c r="BO911" t="s">
        <v>752</v>
      </c>
      <c r="BP911" t="s">
        <v>29885</v>
      </c>
      <c r="BQ911" t="s">
        <v>29886</v>
      </c>
      <c r="BR911" t="s">
        <v>29887</v>
      </c>
      <c r="BS911" t="s">
        <v>17920</v>
      </c>
      <c r="BT911">
        <v>2026</v>
      </c>
      <c r="BU911">
        <v>5</v>
      </c>
      <c r="BV911">
        <v>11</v>
      </c>
      <c r="BY911" t="s">
        <v>693</v>
      </c>
      <c r="BZ911" t="s">
        <v>17943</v>
      </c>
      <c r="CA911" s="1">
        <v>46153.626388888886</v>
      </c>
      <c r="CB911" s="2">
        <v>46154</v>
      </c>
      <c r="CC911">
        <v>4686</v>
      </c>
      <c r="CD911" t="s">
        <v>337</v>
      </c>
      <c r="CE911" t="s">
        <v>2810</v>
      </c>
      <c r="CF911" t="s">
        <v>21070</v>
      </c>
      <c r="CW911">
        <v>5182639</v>
      </c>
      <c r="CX911">
        <v>34618196</v>
      </c>
      <c r="CY911" s="1">
        <v>46156.583333333336</v>
      </c>
      <c r="CZ911">
        <v>2026</v>
      </c>
      <c r="DA911">
        <v>5</v>
      </c>
      <c r="DB911">
        <v>14</v>
      </c>
      <c r="DC911">
        <v>48</v>
      </c>
      <c r="DD911">
        <v>6</v>
      </c>
      <c r="DE911">
        <v>662</v>
      </c>
      <c r="DG911" t="s">
        <v>29888</v>
      </c>
      <c r="DQ911" t="s">
        <v>19358</v>
      </c>
      <c r="DS911" t="s">
        <v>693</v>
      </c>
      <c r="EP911" t="s">
        <v>20918</v>
      </c>
      <c r="EQ911" t="s">
        <v>255</v>
      </c>
      <c r="ER911" t="s">
        <v>17945</v>
      </c>
      <c r="ES911" t="s">
        <v>281</v>
      </c>
      <c r="ET911" t="s">
        <v>20710</v>
      </c>
      <c r="EU911" t="s">
        <v>17962</v>
      </c>
      <c r="EV911" t="s">
        <v>29889</v>
      </c>
      <c r="EW911" t="s">
        <v>29890</v>
      </c>
      <c r="EX911" t="s">
        <v>29891</v>
      </c>
      <c r="EY911" t="s">
        <v>29892</v>
      </c>
      <c r="EZ911" t="s">
        <v>270</v>
      </c>
      <c r="FB911" t="s">
        <v>279</v>
      </c>
      <c r="FC911" t="s">
        <v>19074</v>
      </c>
      <c r="FD911" t="s">
        <v>17948</v>
      </c>
      <c r="FE911" t="s">
        <v>281</v>
      </c>
      <c r="FF911" s="1">
        <v>46153.675046296295</v>
      </c>
      <c r="FG911">
        <v>1.1599999999999999</v>
      </c>
      <c r="FH911">
        <v>0</v>
      </c>
      <c r="FI911">
        <v>5</v>
      </c>
      <c r="FK911" t="s">
        <v>29886</v>
      </c>
      <c r="FL911" t="s">
        <v>29893</v>
      </c>
      <c r="FM911" t="s">
        <v>17949</v>
      </c>
    </row>
    <row r="912" spans="1:169" x14ac:dyDescent="0.3">
      <c r="A912">
        <v>0</v>
      </c>
      <c r="B912" t="s">
        <v>17916</v>
      </c>
      <c r="C912" t="s">
        <v>17916</v>
      </c>
      <c r="E912" t="s">
        <v>19358</v>
      </c>
      <c r="O912" t="s">
        <v>18230</v>
      </c>
      <c r="P912">
        <v>2026</v>
      </c>
      <c r="Q912">
        <v>5</v>
      </c>
      <c r="R912">
        <v>12</v>
      </c>
      <c r="S912" t="s">
        <v>29894</v>
      </c>
      <c r="T912" t="s">
        <v>29895</v>
      </c>
      <c r="W912" t="s">
        <v>3059</v>
      </c>
      <c r="Y912" t="s">
        <v>17916</v>
      </c>
      <c r="AB912" t="s">
        <v>251</v>
      </c>
      <c r="AC912" t="s">
        <v>18065</v>
      </c>
      <c r="AD912">
        <v>1000008222306</v>
      </c>
      <c r="AG912" t="s">
        <v>29896</v>
      </c>
      <c r="AH912" t="s">
        <v>29897</v>
      </c>
      <c r="AI912" t="s">
        <v>29898</v>
      </c>
      <c r="AJ912" t="s">
        <v>29899</v>
      </c>
      <c r="AK912" t="s">
        <v>693</v>
      </c>
      <c r="AL912" t="s">
        <v>29896</v>
      </c>
      <c r="AM912" t="s">
        <v>29900</v>
      </c>
      <c r="AN912" t="s">
        <v>29898</v>
      </c>
      <c r="AO912" t="s">
        <v>693</v>
      </c>
      <c r="AR912" t="s">
        <v>29900</v>
      </c>
      <c r="AT912" t="s">
        <v>29901</v>
      </c>
      <c r="AU912" t="s">
        <v>29902</v>
      </c>
      <c r="AV912" t="s">
        <v>29903</v>
      </c>
      <c r="AW912" t="s">
        <v>230</v>
      </c>
      <c r="AX912" t="s">
        <v>230</v>
      </c>
      <c r="AY912" t="s">
        <v>380</v>
      </c>
      <c r="AZ912" t="s">
        <v>380</v>
      </c>
      <c r="BA912" t="s">
        <v>18076</v>
      </c>
      <c r="BB912" s="1">
        <v>46154.422233796293</v>
      </c>
      <c r="BC912">
        <v>2026</v>
      </c>
      <c r="BD912">
        <v>5</v>
      </c>
      <c r="BE912">
        <v>12</v>
      </c>
      <c r="BF912" t="s">
        <v>18288</v>
      </c>
      <c r="BG912" t="s">
        <v>18130</v>
      </c>
      <c r="BH912" t="s">
        <v>17936</v>
      </c>
      <c r="BJ912" t="s">
        <v>29904</v>
      </c>
      <c r="BL912" t="s">
        <v>899</v>
      </c>
      <c r="BM912" t="s">
        <v>900</v>
      </c>
      <c r="BN912" t="s">
        <v>28730</v>
      </c>
      <c r="BO912" t="s">
        <v>752</v>
      </c>
      <c r="BP912" t="s">
        <v>3683</v>
      </c>
      <c r="BQ912" t="s">
        <v>29087</v>
      </c>
      <c r="BR912" t="s">
        <v>29905</v>
      </c>
      <c r="BS912" t="s">
        <v>18230</v>
      </c>
      <c r="BT912">
        <v>2026</v>
      </c>
      <c r="BU912">
        <v>5</v>
      </c>
      <c r="BV912">
        <v>12</v>
      </c>
      <c r="BY912" t="s">
        <v>386</v>
      </c>
      <c r="BZ912" t="s">
        <v>18083</v>
      </c>
      <c r="CA912" s="1">
        <v>46154.422222222223</v>
      </c>
      <c r="CB912" s="2">
        <v>46154</v>
      </c>
      <c r="CC912">
        <v>8657</v>
      </c>
      <c r="CD912" t="s">
        <v>337</v>
      </c>
      <c r="CE912" t="s">
        <v>2810</v>
      </c>
      <c r="CF912" t="s">
        <v>21070</v>
      </c>
      <c r="CW912">
        <v>5182735</v>
      </c>
      <c r="CX912">
        <v>34616085</v>
      </c>
      <c r="CY912" s="1">
        <v>46156.354861111111</v>
      </c>
      <c r="CZ912">
        <v>2026</v>
      </c>
      <c r="DA912">
        <v>5</v>
      </c>
      <c r="DB912">
        <v>14</v>
      </c>
      <c r="DC912">
        <v>137</v>
      </c>
      <c r="DD912">
        <v>2</v>
      </c>
      <c r="DE912">
        <v>1503</v>
      </c>
      <c r="DF912" t="s">
        <v>29896</v>
      </c>
      <c r="DG912" t="s">
        <v>29906</v>
      </c>
      <c r="DQ912" t="s">
        <v>19358</v>
      </c>
      <c r="DR912" t="s">
        <v>693</v>
      </c>
      <c r="DS912" t="s">
        <v>693</v>
      </c>
      <c r="DT912" t="s">
        <v>693</v>
      </c>
      <c r="DV912" t="s">
        <v>693</v>
      </c>
      <c r="EA912" t="s">
        <v>693</v>
      </c>
      <c r="EB912" t="s">
        <v>693</v>
      </c>
      <c r="EP912" t="s">
        <v>20918</v>
      </c>
      <c r="EQ912" t="s">
        <v>18084</v>
      </c>
      <c r="ES912" t="s">
        <v>281</v>
      </c>
      <c r="ET912" t="s">
        <v>28734</v>
      </c>
      <c r="EU912" t="s">
        <v>17962</v>
      </c>
      <c r="EV912" t="s">
        <v>29907</v>
      </c>
      <c r="EW912" t="s">
        <v>29908</v>
      </c>
      <c r="EX912" t="s">
        <v>29909</v>
      </c>
      <c r="EY912" t="s">
        <v>29910</v>
      </c>
      <c r="EZ912" t="s">
        <v>270</v>
      </c>
      <c r="FB912" t="s">
        <v>279</v>
      </c>
      <c r="FC912" t="s">
        <v>19074</v>
      </c>
      <c r="FD912" t="s">
        <v>18133</v>
      </c>
      <c r="FE912" t="s">
        <v>281</v>
      </c>
      <c r="FF912" s="1">
        <v>46154.466805555552</v>
      </c>
      <c r="FG912">
        <v>1.07</v>
      </c>
      <c r="FH912">
        <v>0</v>
      </c>
      <c r="FI912">
        <v>1</v>
      </c>
      <c r="FK912" t="s">
        <v>29087</v>
      </c>
      <c r="FL912" t="s">
        <v>29911</v>
      </c>
      <c r="FM912" t="s">
        <v>17949</v>
      </c>
    </row>
    <row r="913" spans="1:169" x14ac:dyDescent="0.3">
      <c r="A913">
        <v>0</v>
      </c>
      <c r="B913" t="s">
        <v>17917</v>
      </c>
      <c r="C913" t="s">
        <v>17917</v>
      </c>
      <c r="D913" t="s">
        <v>22897</v>
      </c>
      <c r="E913" t="s">
        <v>17918</v>
      </c>
      <c r="F913">
        <v>46157.291666666664</v>
      </c>
      <c r="G913">
        <v>2026</v>
      </c>
      <c r="H913">
        <v>5</v>
      </c>
      <c r="I913">
        <v>15</v>
      </c>
      <c r="J913" t="s">
        <v>17963</v>
      </c>
      <c r="O913" t="s">
        <v>17964</v>
      </c>
      <c r="P913">
        <v>2026</v>
      </c>
      <c r="Q913">
        <v>5</v>
      </c>
      <c r="R913">
        <v>13</v>
      </c>
      <c r="S913" t="s">
        <v>29912</v>
      </c>
      <c r="T913" t="s">
        <v>29913</v>
      </c>
      <c r="W913" t="s">
        <v>2841</v>
      </c>
      <c r="Y913" t="s">
        <v>17916</v>
      </c>
      <c r="AB913" t="s">
        <v>251</v>
      </c>
      <c r="AC913" t="s">
        <v>19937</v>
      </c>
      <c r="AD913">
        <v>1000008226818</v>
      </c>
      <c r="AG913" t="s">
        <v>29914</v>
      </c>
      <c r="AH913" t="s">
        <v>29915</v>
      </c>
      <c r="AI913" t="s">
        <v>29916</v>
      </c>
      <c r="AJ913" t="s">
        <v>29917</v>
      </c>
      <c r="AK913" t="s">
        <v>693</v>
      </c>
      <c r="AN913" t="s">
        <v>29918</v>
      </c>
      <c r="AO913" t="s">
        <v>693</v>
      </c>
      <c r="AT913" t="s">
        <v>29919</v>
      </c>
      <c r="AU913" t="s">
        <v>29920</v>
      </c>
      <c r="AV913" t="s">
        <v>29921</v>
      </c>
      <c r="AW913" t="s">
        <v>230</v>
      </c>
      <c r="AX913" t="s">
        <v>230</v>
      </c>
      <c r="AY913" t="s">
        <v>17933</v>
      </c>
      <c r="AZ913" t="s">
        <v>17933</v>
      </c>
      <c r="BA913" t="s">
        <v>19945</v>
      </c>
      <c r="BB913" s="1">
        <v>46155.638784722221</v>
      </c>
      <c r="BC913">
        <v>2026</v>
      </c>
      <c r="BD913">
        <v>5</v>
      </c>
      <c r="BE913">
        <v>13</v>
      </c>
      <c r="BF913" t="s">
        <v>19946</v>
      </c>
      <c r="BG913" t="s">
        <v>17935</v>
      </c>
      <c r="BH913" t="s">
        <v>17936</v>
      </c>
      <c r="BJ913" t="s">
        <v>29922</v>
      </c>
      <c r="BL913" t="s">
        <v>1828</v>
      </c>
      <c r="BM913" t="s">
        <v>1827</v>
      </c>
      <c r="BN913" t="s">
        <v>2511</v>
      </c>
      <c r="BO913" t="s">
        <v>353</v>
      </c>
      <c r="BP913" t="s">
        <v>29923</v>
      </c>
      <c r="BQ913" t="s">
        <v>29924</v>
      </c>
      <c r="BR913" t="s">
        <v>29925</v>
      </c>
      <c r="BS913" t="s">
        <v>17964</v>
      </c>
      <c r="BT913">
        <v>2026</v>
      </c>
      <c r="BU913">
        <v>5</v>
      </c>
      <c r="BV913">
        <v>13</v>
      </c>
      <c r="BY913" t="s">
        <v>386</v>
      </c>
      <c r="BZ913" t="s">
        <v>18083</v>
      </c>
      <c r="CA913" s="1">
        <v>46155.638194444444</v>
      </c>
      <c r="CB913" s="2">
        <v>46156</v>
      </c>
      <c r="CE913" t="s">
        <v>2810</v>
      </c>
      <c r="CY913" s="1"/>
      <c r="DQ913" t="s">
        <v>17918</v>
      </c>
      <c r="DR913" t="s">
        <v>693</v>
      </c>
      <c r="DS913" t="s">
        <v>693</v>
      </c>
      <c r="DT913" t="s">
        <v>693</v>
      </c>
      <c r="EA913" t="s">
        <v>693</v>
      </c>
      <c r="EB913" t="s">
        <v>693</v>
      </c>
      <c r="EP913" t="s">
        <v>19839</v>
      </c>
      <c r="EQ913" t="s">
        <v>19952</v>
      </c>
      <c r="ES913" t="s">
        <v>281</v>
      </c>
      <c r="ET913" t="s">
        <v>29926</v>
      </c>
      <c r="EU913" t="s">
        <v>17962</v>
      </c>
      <c r="EZ913" t="s">
        <v>270</v>
      </c>
      <c r="FB913" t="s">
        <v>281</v>
      </c>
      <c r="FD913" t="s">
        <v>18133</v>
      </c>
      <c r="FE913" t="s">
        <v>281</v>
      </c>
      <c r="FF913" s="1">
        <v>46155.716770833336</v>
      </c>
      <c r="FG913">
        <v>1.87</v>
      </c>
      <c r="FH913">
        <v>0</v>
      </c>
      <c r="FI913">
        <v>2</v>
      </c>
      <c r="FM913" t="s">
        <v>17949</v>
      </c>
    </row>
    <row r="914" spans="1:169" x14ac:dyDescent="0.3">
      <c r="A914">
        <v>0</v>
      </c>
      <c r="B914" t="s">
        <v>17916</v>
      </c>
      <c r="C914" t="s">
        <v>17917</v>
      </c>
      <c r="E914" t="s">
        <v>17918</v>
      </c>
      <c r="F914">
        <v>46158.291666666664</v>
      </c>
      <c r="G914">
        <v>2026</v>
      </c>
      <c r="H914">
        <v>5</v>
      </c>
      <c r="I914">
        <v>16</v>
      </c>
      <c r="J914" t="s">
        <v>17963</v>
      </c>
      <c r="O914" t="s">
        <v>18000</v>
      </c>
      <c r="P914">
        <v>2026</v>
      </c>
      <c r="Q914">
        <v>5</v>
      </c>
      <c r="R914">
        <v>14</v>
      </c>
      <c r="S914" t="s">
        <v>29927</v>
      </c>
      <c r="T914" t="s">
        <v>29928</v>
      </c>
      <c r="Y914" t="s">
        <v>17916</v>
      </c>
      <c r="AB914" t="s">
        <v>251</v>
      </c>
      <c r="AC914" t="s">
        <v>19937</v>
      </c>
      <c r="AD914">
        <v>1000008228158</v>
      </c>
      <c r="AG914" t="s">
        <v>29929</v>
      </c>
      <c r="AH914" t="s">
        <v>29930</v>
      </c>
      <c r="AI914" t="s">
        <v>29931</v>
      </c>
      <c r="AJ914" t="s">
        <v>29932</v>
      </c>
      <c r="AK914" t="s">
        <v>693</v>
      </c>
      <c r="AN914" t="s">
        <v>29933</v>
      </c>
      <c r="AO914" t="s">
        <v>693</v>
      </c>
      <c r="AT914" t="s">
        <v>29934</v>
      </c>
      <c r="AU914" t="s">
        <v>29935</v>
      </c>
      <c r="AV914" t="s">
        <v>29936</v>
      </c>
      <c r="AW914" t="s">
        <v>230</v>
      </c>
      <c r="AX914" t="s">
        <v>230</v>
      </c>
      <c r="AY914" t="s">
        <v>17933</v>
      </c>
      <c r="AZ914" t="s">
        <v>17933</v>
      </c>
      <c r="BA914" t="s">
        <v>19945</v>
      </c>
      <c r="BB914" s="1">
        <v>46156.338935185187</v>
      </c>
      <c r="BC914">
        <v>2026</v>
      </c>
      <c r="BD914">
        <v>5</v>
      </c>
      <c r="BE914">
        <v>14</v>
      </c>
      <c r="BF914" t="s">
        <v>19946</v>
      </c>
      <c r="BG914" t="s">
        <v>17935</v>
      </c>
      <c r="BH914" t="s">
        <v>17936</v>
      </c>
      <c r="BJ914" t="s">
        <v>29937</v>
      </c>
      <c r="BL914" t="s">
        <v>356</v>
      </c>
      <c r="BM914" t="s">
        <v>352</v>
      </c>
      <c r="BN914" t="s">
        <v>2511</v>
      </c>
      <c r="BO914" t="s">
        <v>353</v>
      </c>
      <c r="BP914" t="s">
        <v>29938</v>
      </c>
      <c r="BQ914" t="s">
        <v>29939</v>
      </c>
      <c r="BR914" t="s">
        <v>29940</v>
      </c>
      <c r="BS914" t="s">
        <v>18000</v>
      </c>
      <c r="BT914">
        <v>2026</v>
      </c>
      <c r="BU914">
        <v>5</v>
      </c>
      <c r="BV914">
        <v>14</v>
      </c>
      <c r="BY914" t="s">
        <v>386</v>
      </c>
      <c r="BZ914" t="s">
        <v>18083</v>
      </c>
      <c r="CA914" s="1">
        <v>46156.338888888888</v>
      </c>
      <c r="CB914" s="2">
        <v>46157</v>
      </c>
      <c r="CE914" t="s">
        <v>2810</v>
      </c>
      <c r="CY914" s="1"/>
      <c r="DQ914" t="s">
        <v>17918</v>
      </c>
      <c r="DR914" t="s">
        <v>693</v>
      </c>
      <c r="DS914" t="s">
        <v>693</v>
      </c>
      <c r="DT914" t="s">
        <v>693</v>
      </c>
      <c r="EA914" t="s">
        <v>693</v>
      </c>
      <c r="EB914" t="s">
        <v>693</v>
      </c>
      <c r="EP914" t="s">
        <v>19839</v>
      </c>
      <c r="EQ914" t="s">
        <v>19952</v>
      </c>
      <c r="ES914" t="s">
        <v>281</v>
      </c>
      <c r="ET914" t="s">
        <v>29926</v>
      </c>
      <c r="EU914" t="s">
        <v>17962</v>
      </c>
      <c r="EZ914" t="s">
        <v>270</v>
      </c>
      <c r="FB914" t="s">
        <v>281</v>
      </c>
      <c r="FD914" t="s">
        <v>18133</v>
      </c>
      <c r="FE914" t="s">
        <v>281</v>
      </c>
      <c r="FF914" s="1">
        <v>46156.425416666665</v>
      </c>
      <c r="FG914">
        <v>2.08</v>
      </c>
      <c r="FH914">
        <v>0</v>
      </c>
      <c r="FM914" t="s">
        <v>17949</v>
      </c>
    </row>
    <row r="915" spans="1:169" x14ac:dyDescent="0.3">
      <c r="A915">
        <v>0</v>
      </c>
      <c r="B915" t="s">
        <v>17916</v>
      </c>
      <c r="C915" t="s">
        <v>17917</v>
      </c>
      <c r="E915" t="s">
        <v>17918</v>
      </c>
      <c r="F915">
        <v>46157.5</v>
      </c>
      <c r="G915">
        <v>2026</v>
      </c>
      <c r="H915">
        <v>5</v>
      </c>
      <c r="I915">
        <v>15</v>
      </c>
      <c r="J915" t="s">
        <v>17919</v>
      </c>
      <c r="O915" t="s">
        <v>18000</v>
      </c>
      <c r="P915">
        <v>2026</v>
      </c>
      <c r="Q915">
        <v>5</v>
      </c>
      <c r="R915">
        <v>14</v>
      </c>
      <c r="S915" t="s">
        <v>29941</v>
      </c>
      <c r="T915" t="s">
        <v>29942</v>
      </c>
      <c r="Y915" t="s">
        <v>17916</v>
      </c>
      <c r="AB915" t="s">
        <v>251</v>
      </c>
      <c r="AC915" t="s">
        <v>17924</v>
      </c>
      <c r="AD915">
        <v>1000008228657</v>
      </c>
      <c r="AI915" t="s">
        <v>29943</v>
      </c>
      <c r="AJ915" t="s">
        <v>29944</v>
      </c>
      <c r="AK915" t="s">
        <v>693</v>
      </c>
      <c r="AN915" t="s">
        <v>29943</v>
      </c>
      <c r="AO915" t="s">
        <v>693</v>
      </c>
      <c r="AT915" t="s">
        <v>29945</v>
      </c>
      <c r="AU915" t="s">
        <v>29946</v>
      </c>
      <c r="AV915" t="s">
        <v>29947</v>
      </c>
      <c r="AW915" t="s">
        <v>230</v>
      </c>
      <c r="AX915" t="s">
        <v>230</v>
      </c>
      <c r="AY915" t="s">
        <v>17933</v>
      </c>
      <c r="AZ915" t="s">
        <v>17933</v>
      </c>
      <c r="BA915" t="s">
        <v>255</v>
      </c>
      <c r="BB915" s="1">
        <v>46156.448194444441</v>
      </c>
      <c r="BC915">
        <v>2026</v>
      </c>
      <c r="BD915">
        <v>5</v>
      </c>
      <c r="BE915">
        <v>14</v>
      </c>
      <c r="BF915" t="s">
        <v>17934</v>
      </c>
      <c r="BG915" t="s">
        <v>17935</v>
      </c>
      <c r="BH915" t="s">
        <v>17936</v>
      </c>
      <c r="BJ915" t="s">
        <v>29948</v>
      </c>
      <c r="BL915" t="s">
        <v>3791</v>
      </c>
      <c r="BM915" t="s">
        <v>3792</v>
      </c>
      <c r="BN915" t="s">
        <v>2511</v>
      </c>
      <c r="BO915" t="s">
        <v>353</v>
      </c>
      <c r="BP915" t="s">
        <v>3076</v>
      </c>
      <c r="BQ915" t="s">
        <v>29949</v>
      </c>
      <c r="BR915" t="s">
        <v>29950</v>
      </c>
      <c r="BS915" t="s">
        <v>18000</v>
      </c>
      <c r="BT915">
        <v>2026</v>
      </c>
      <c r="BU915">
        <v>5</v>
      </c>
      <c r="BV915">
        <v>14</v>
      </c>
      <c r="BY915" t="s">
        <v>693</v>
      </c>
      <c r="BZ915" t="s">
        <v>17943</v>
      </c>
      <c r="CA915" s="1">
        <v>46156.447916666664</v>
      </c>
      <c r="CB915" s="2">
        <v>46157</v>
      </c>
      <c r="CE915" t="s">
        <v>2810</v>
      </c>
      <c r="CY915" s="1"/>
      <c r="DQ915" t="s">
        <v>17918</v>
      </c>
      <c r="DS915" t="s">
        <v>693</v>
      </c>
      <c r="EP915" t="s">
        <v>19839</v>
      </c>
      <c r="EQ915" t="s">
        <v>255</v>
      </c>
      <c r="ER915" t="s">
        <v>17945</v>
      </c>
      <c r="ES915" t="s">
        <v>281</v>
      </c>
      <c r="ET915" t="s">
        <v>29926</v>
      </c>
      <c r="EU915" t="s">
        <v>17962</v>
      </c>
      <c r="EZ915" t="s">
        <v>270</v>
      </c>
      <c r="FB915" t="s">
        <v>281</v>
      </c>
      <c r="FD915" t="s">
        <v>17948</v>
      </c>
      <c r="FE915" t="s">
        <v>281</v>
      </c>
      <c r="FF915" s="1">
        <v>46156.466979166667</v>
      </c>
      <c r="FG915">
        <v>0.45</v>
      </c>
      <c r="FH915">
        <v>0</v>
      </c>
      <c r="FM915" t="s">
        <v>17949</v>
      </c>
    </row>
    <row r="916" spans="1:169" x14ac:dyDescent="0.3">
      <c r="A916">
        <v>0</v>
      </c>
      <c r="B916" t="s">
        <v>17916</v>
      </c>
      <c r="C916" t="s">
        <v>17917</v>
      </c>
      <c r="E916" t="s">
        <v>17918</v>
      </c>
      <c r="F916">
        <v>46158.5</v>
      </c>
      <c r="G916">
        <v>2026</v>
      </c>
      <c r="H916">
        <v>5</v>
      </c>
      <c r="I916">
        <v>16</v>
      </c>
      <c r="J916" t="s">
        <v>17919</v>
      </c>
      <c r="O916" t="s">
        <v>18000</v>
      </c>
      <c r="P916">
        <v>2026</v>
      </c>
      <c r="Q916">
        <v>5</v>
      </c>
      <c r="R916">
        <v>14</v>
      </c>
      <c r="S916" t="s">
        <v>29951</v>
      </c>
      <c r="T916" t="s">
        <v>29952</v>
      </c>
      <c r="Y916" t="s">
        <v>17916</v>
      </c>
      <c r="AB916" t="s">
        <v>251</v>
      </c>
      <c r="AC916" t="s">
        <v>19937</v>
      </c>
      <c r="AD916">
        <v>1000008240172</v>
      </c>
      <c r="AG916" t="s">
        <v>29953</v>
      </c>
      <c r="AH916" t="s">
        <v>29954</v>
      </c>
      <c r="AI916" t="s">
        <v>29955</v>
      </c>
      <c r="AJ916" t="s">
        <v>29956</v>
      </c>
      <c r="AK916" t="s">
        <v>693</v>
      </c>
      <c r="AN916" t="s">
        <v>29955</v>
      </c>
      <c r="AO916" t="s">
        <v>693</v>
      </c>
      <c r="AT916" t="s">
        <v>29957</v>
      </c>
      <c r="AU916" t="s">
        <v>29958</v>
      </c>
      <c r="AV916" t="s">
        <v>29959</v>
      </c>
      <c r="AW916" t="s">
        <v>230</v>
      </c>
      <c r="AX916" t="s">
        <v>230</v>
      </c>
      <c r="AY916" t="s">
        <v>17933</v>
      </c>
      <c r="AZ916" t="s">
        <v>17933</v>
      </c>
      <c r="BA916" t="s">
        <v>19945</v>
      </c>
      <c r="BB916" s="1">
        <v>46156.787523148145</v>
      </c>
      <c r="BC916">
        <v>2026</v>
      </c>
      <c r="BD916">
        <v>5</v>
      </c>
      <c r="BE916">
        <v>14</v>
      </c>
      <c r="BF916" t="s">
        <v>19946</v>
      </c>
      <c r="BG916" t="s">
        <v>17935</v>
      </c>
      <c r="BH916" t="s">
        <v>17936</v>
      </c>
      <c r="BJ916" t="s">
        <v>29960</v>
      </c>
      <c r="BL916" t="s">
        <v>356</v>
      </c>
      <c r="BM916" t="s">
        <v>352</v>
      </c>
      <c r="BN916" t="s">
        <v>2511</v>
      </c>
      <c r="BO916" t="s">
        <v>353</v>
      </c>
      <c r="BP916" t="s">
        <v>6993</v>
      </c>
      <c r="BQ916" t="s">
        <v>29961</v>
      </c>
      <c r="BR916" t="s">
        <v>29962</v>
      </c>
      <c r="BS916" t="s">
        <v>18000</v>
      </c>
      <c r="BT916">
        <v>2026</v>
      </c>
      <c r="BU916">
        <v>5</v>
      </c>
      <c r="BV916">
        <v>14</v>
      </c>
      <c r="BY916" t="s">
        <v>386</v>
      </c>
      <c r="BZ916" t="s">
        <v>18083</v>
      </c>
      <c r="CA916" s="1">
        <v>46156.787499999999</v>
      </c>
      <c r="CB916" s="2">
        <v>46158</v>
      </c>
      <c r="CE916" t="s">
        <v>2810</v>
      </c>
      <c r="CY916" s="1"/>
      <c r="DQ916" t="s">
        <v>17918</v>
      </c>
      <c r="DR916" t="s">
        <v>693</v>
      </c>
      <c r="DS916" t="s">
        <v>693</v>
      </c>
      <c r="DT916" t="s">
        <v>693</v>
      </c>
      <c r="EA916" t="s">
        <v>693</v>
      </c>
      <c r="EB916" t="s">
        <v>693</v>
      </c>
      <c r="EP916" t="s">
        <v>19839</v>
      </c>
      <c r="EQ916" t="s">
        <v>19952</v>
      </c>
      <c r="ES916" t="s">
        <v>281</v>
      </c>
      <c r="ET916" t="s">
        <v>29926</v>
      </c>
      <c r="EU916" t="s">
        <v>17962</v>
      </c>
      <c r="EZ916" t="s">
        <v>270</v>
      </c>
      <c r="FB916" t="s">
        <v>281</v>
      </c>
      <c r="FD916" t="s">
        <v>18133</v>
      </c>
      <c r="FE916" t="s">
        <v>281</v>
      </c>
      <c r="FF916" s="1">
        <v>46156.84202546296</v>
      </c>
      <c r="FG916">
        <v>1.31</v>
      </c>
      <c r="FH916">
        <v>0</v>
      </c>
      <c r="FM916" t="s">
        <v>17949</v>
      </c>
    </row>
    <row r="917" spans="1:169" x14ac:dyDescent="0.3">
      <c r="A917">
        <v>0</v>
      </c>
      <c r="B917" t="s">
        <v>17916</v>
      </c>
      <c r="C917" t="s">
        <v>17916</v>
      </c>
      <c r="E917" t="s">
        <v>17918</v>
      </c>
      <c r="F917">
        <v>46158.291666666664</v>
      </c>
      <c r="G917">
        <v>2026</v>
      </c>
      <c r="H917">
        <v>5</v>
      </c>
      <c r="I917">
        <v>16</v>
      </c>
      <c r="J917" t="s">
        <v>17963</v>
      </c>
      <c r="O917" t="s">
        <v>18135</v>
      </c>
      <c r="P917">
        <v>2026</v>
      </c>
      <c r="Q917">
        <v>5</v>
      </c>
      <c r="R917">
        <v>9</v>
      </c>
      <c r="S917" t="s">
        <v>29963</v>
      </c>
      <c r="T917" t="s">
        <v>29964</v>
      </c>
      <c r="V917" t="s">
        <v>17923</v>
      </c>
      <c r="Y917" t="s">
        <v>17916</v>
      </c>
      <c r="AB917" t="s">
        <v>251</v>
      </c>
      <c r="AC917" t="s">
        <v>17924</v>
      </c>
      <c r="AD917">
        <v>1000008216744</v>
      </c>
      <c r="AI917" t="s">
        <v>29965</v>
      </c>
      <c r="AJ917" t="s">
        <v>29966</v>
      </c>
      <c r="AK917" t="s">
        <v>693</v>
      </c>
      <c r="AN917" t="s">
        <v>29965</v>
      </c>
      <c r="AO917" t="s">
        <v>693</v>
      </c>
      <c r="AT917" t="s">
        <v>29967</v>
      </c>
      <c r="AU917" t="s">
        <v>29968</v>
      </c>
      <c r="AV917" t="s">
        <v>29969</v>
      </c>
      <c r="AW917" t="s">
        <v>230</v>
      </c>
      <c r="AX917" t="s">
        <v>230</v>
      </c>
      <c r="AY917" t="s">
        <v>380</v>
      </c>
      <c r="AZ917" t="s">
        <v>380</v>
      </c>
      <c r="BA917" t="s">
        <v>255</v>
      </c>
      <c r="BB917" s="1">
        <v>46151.426180555558</v>
      </c>
      <c r="BC917">
        <v>2026</v>
      </c>
      <c r="BD917">
        <v>5</v>
      </c>
      <c r="BE917">
        <v>9</v>
      </c>
      <c r="BF917" t="s">
        <v>17934</v>
      </c>
      <c r="BG917" t="s">
        <v>18130</v>
      </c>
      <c r="BH917" t="s">
        <v>17936</v>
      </c>
      <c r="BJ917" t="s">
        <v>29970</v>
      </c>
      <c r="BL917" t="s">
        <v>384</v>
      </c>
      <c r="BM917" t="s">
        <v>381</v>
      </c>
      <c r="BN917" t="s">
        <v>2511</v>
      </c>
      <c r="BO917" t="s">
        <v>353</v>
      </c>
      <c r="BP917" t="s">
        <v>29971</v>
      </c>
      <c r="BQ917" t="s">
        <v>29972</v>
      </c>
      <c r="BR917" t="s">
        <v>29973</v>
      </c>
      <c r="BS917" t="s">
        <v>18135</v>
      </c>
      <c r="BT917">
        <v>2026</v>
      </c>
      <c r="BU917">
        <v>5</v>
      </c>
      <c r="BV917">
        <v>9</v>
      </c>
      <c r="BY917" t="s">
        <v>693</v>
      </c>
      <c r="BZ917" t="s">
        <v>17943</v>
      </c>
      <c r="CA917" s="1">
        <v>46151.425694444442</v>
      </c>
      <c r="CB917" s="2">
        <v>46152</v>
      </c>
      <c r="CE917" t="s">
        <v>2810</v>
      </c>
      <c r="CY917" s="1"/>
      <c r="DQ917" t="s">
        <v>17918</v>
      </c>
      <c r="DS917" t="s">
        <v>693</v>
      </c>
      <c r="EP917" t="s">
        <v>19839</v>
      </c>
      <c r="EQ917" t="s">
        <v>255</v>
      </c>
      <c r="ER917" t="s">
        <v>17945</v>
      </c>
      <c r="ES917" t="s">
        <v>281</v>
      </c>
      <c r="ET917" t="s">
        <v>29926</v>
      </c>
      <c r="EU917" t="s">
        <v>17947</v>
      </c>
      <c r="EZ917" t="s">
        <v>270</v>
      </c>
      <c r="FB917" t="s">
        <v>281</v>
      </c>
      <c r="FD917" t="s">
        <v>17948</v>
      </c>
      <c r="FE917" t="s">
        <v>281</v>
      </c>
      <c r="FF917" s="1">
        <v>46151.466956018521</v>
      </c>
      <c r="FG917">
        <v>0.98</v>
      </c>
      <c r="FH917">
        <v>0</v>
      </c>
      <c r="FI917">
        <v>3</v>
      </c>
      <c r="FM917" t="s">
        <v>17949</v>
      </c>
    </row>
    <row r="918" spans="1:169" x14ac:dyDescent="0.3">
      <c r="A918">
        <v>0</v>
      </c>
      <c r="B918" t="s">
        <v>17917</v>
      </c>
      <c r="C918" t="s">
        <v>17916</v>
      </c>
      <c r="D918" t="s">
        <v>20751</v>
      </c>
      <c r="E918" t="s">
        <v>17918</v>
      </c>
      <c r="F918">
        <v>46158.291666666664</v>
      </c>
      <c r="G918">
        <v>2026</v>
      </c>
      <c r="H918">
        <v>5</v>
      </c>
      <c r="I918">
        <v>16</v>
      </c>
      <c r="J918" t="s">
        <v>17963</v>
      </c>
      <c r="O918" t="s">
        <v>21542</v>
      </c>
      <c r="P918">
        <v>2026</v>
      </c>
      <c r="Q918">
        <v>5</v>
      </c>
      <c r="R918">
        <v>10</v>
      </c>
      <c r="S918" t="s">
        <v>29974</v>
      </c>
      <c r="T918" t="s">
        <v>29975</v>
      </c>
      <c r="V918" t="s">
        <v>18063</v>
      </c>
      <c r="Y918" t="s">
        <v>17916</v>
      </c>
      <c r="AB918" t="s">
        <v>251</v>
      </c>
      <c r="AC918" t="s">
        <v>17924</v>
      </c>
      <c r="AD918">
        <v>1000008218842</v>
      </c>
      <c r="AF918" t="s">
        <v>29976</v>
      </c>
      <c r="AG918" t="s">
        <v>29977</v>
      </c>
      <c r="AI918" t="s">
        <v>29978</v>
      </c>
      <c r="AJ918" t="s">
        <v>29979</v>
      </c>
      <c r="AK918" t="s">
        <v>693</v>
      </c>
      <c r="AN918" t="s">
        <v>29978</v>
      </c>
      <c r="AO918" t="s">
        <v>693</v>
      </c>
      <c r="AT918" t="s">
        <v>29980</v>
      </c>
      <c r="AU918" t="s">
        <v>29981</v>
      </c>
      <c r="AV918" t="s">
        <v>29982</v>
      </c>
      <c r="AW918" t="s">
        <v>230</v>
      </c>
      <c r="AX918" t="s">
        <v>230</v>
      </c>
      <c r="AY918" t="s">
        <v>380</v>
      </c>
      <c r="AZ918" t="s">
        <v>380</v>
      </c>
      <c r="BA918" t="s">
        <v>255</v>
      </c>
      <c r="BB918" s="1">
        <v>46152.744467592594</v>
      </c>
      <c r="BC918">
        <v>2026</v>
      </c>
      <c r="BD918">
        <v>5</v>
      </c>
      <c r="BE918">
        <v>10</v>
      </c>
      <c r="BF918" t="s">
        <v>17934</v>
      </c>
      <c r="BG918" t="s">
        <v>18130</v>
      </c>
      <c r="BH918" t="s">
        <v>17936</v>
      </c>
      <c r="BJ918" t="s">
        <v>29983</v>
      </c>
      <c r="BL918" t="s">
        <v>1460</v>
      </c>
      <c r="BM918" t="s">
        <v>1457</v>
      </c>
      <c r="BN918" t="s">
        <v>2511</v>
      </c>
      <c r="BO918" t="s">
        <v>353</v>
      </c>
      <c r="BP918" t="s">
        <v>3796</v>
      </c>
      <c r="BQ918" t="s">
        <v>29984</v>
      </c>
      <c r="BR918" t="s">
        <v>29985</v>
      </c>
      <c r="BS918" t="s">
        <v>21542</v>
      </c>
      <c r="BT918">
        <v>2026</v>
      </c>
      <c r="BU918">
        <v>5</v>
      </c>
      <c r="BV918">
        <v>10</v>
      </c>
      <c r="BY918" t="s">
        <v>693</v>
      </c>
      <c r="BZ918" t="s">
        <v>17943</v>
      </c>
      <c r="CA918" s="1">
        <v>46152.744444444441</v>
      </c>
      <c r="CB918" s="2">
        <v>46153</v>
      </c>
      <c r="CE918" t="s">
        <v>2810</v>
      </c>
      <c r="CY918" s="1"/>
      <c r="DQ918" t="s">
        <v>17918</v>
      </c>
      <c r="DS918" t="s">
        <v>693</v>
      </c>
      <c r="EP918" t="s">
        <v>19839</v>
      </c>
      <c r="EQ918" t="s">
        <v>255</v>
      </c>
      <c r="ER918" t="s">
        <v>17945</v>
      </c>
      <c r="ES918" t="s">
        <v>281</v>
      </c>
      <c r="ET918" t="s">
        <v>29926</v>
      </c>
      <c r="EU918" t="s">
        <v>17962</v>
      </c>
      <c r="EZ918" t="s">
        <v>270</v>
      </c>
      <c r="FB918" t="s">
        <v>281</v>
      </c>
      <c r="FD918" t="s">
        <v>17948</v>
      </c>
      <c r="FE918" t="s">
        <v>281</v>
      </c>
      <c r="FF918" s="1">
        <v>46153.508391203701</v>
      </c>
      <c r="FG918">
        <v>18.329999999999998</v>
      </c>
      <c r="FH918">
        <v>1</v>
      </c>
      <c r="FI918">
        <v>3</v>
      </c>
      <c r="FM918" t="s">
        <v>17949</v>
      </c>
    </row>
    <row r="919" spans="1:169" x14ac:dyDescent="0.3">
      <c r="A919">
        <v>0</v>
      </c>
      <c r="B919" t="s">
        <v>17917</v>
      </c>
      <c r="C919" t="s">
        <v>17916</v>
      </c>
      <c r="D919" t="s">
        <v>29986</v>
      </c>
      <c r="E919" t="s">
        <v>17918</v>
      </c>
      <c r="F919">
        <v>46158.291666666664</v>
      </c>
      <c r="G919">
        <v>2026</v>
      </c>
      <c r="H919">
        <v>5</v>
      </c>
      <c r="I919">
        <v>16</v>
      </c>
      <c r="J919" t="s">
        <v>17963</v>
      </c>
      <c r="O919" t="s">
        <v>17920</v>
      </c>
      <c r="P919">
        <v>2026</v>
      </c>
      <c r="Q919">
        <v>5</v>
      </c>
      <c r="R919">
        <v>11</v>
      </c>
      <c r="S919" t="s">
        <v>29987</v>
      </c>
      <c r="T919" t="s">
        <v>29988</v>
      </c>
      <c r="V919" t="s">
        <v>17923</v>
      </c>
      <c r="Y919" t="s">
        <v>17916</v>
      </c>
      <c r="AB919" t="s">
        <v>251</v>
      </c>
      <c r="AC919" t="s">
        <v>17924</v>
      </c>
      <c r="AD919">
        <v>1000008220735</v>
      </c>
      <c r="AF919" t="s">
        <v>29989</v>
      </c>
      <c r="AG919" t="s">
        <v>29990</v>
      </c>
      <c r="AI919" t="s">
        <v>29991</v>
      </c>
      <c r="AJ919" t="s">
        <v>29992</v>
      </c>
      <c r="AK919" t="s">
        <v>693</v>
      </c>
      <c r="AN919" t="s">
        <v>29991</v>
      </c>
      <c r="AO919" t="s">
        <v>693</v>
      </c>
      <c r="AT919" t="s">
        <v>29993</v>
      </c>
      <c r="AU919" t="s">
        <v>29994</v>
      </c>
      <c r="AV919" t="s">
        <v>29995</v>
      </c>
      <c r="AW919" t="s">
        <v>230</v>
      </c>
      <c r="AX919" t="s">
        <v>230</v>
      </c>
      <c r="AY919" t="s">
        <v>232</v>
      </c>
      <c r="AZ919" t="s">
        <v>232</v>
      </c>
      <c r="BA919" t="s">
        <v>255</v>
      </c>
      <c r="BB919" s="1">
        <v>46153.64508101852</v>
      </c>
      <c r="BC919">
        <v>2026</v>
      </c>
      <c r="BD919">
        <v>5</v>
      </c>
      <c r="BE919">
        <v>11</v>
      </c>
      <c r="BF919" t="s">
        <v>18100</v>
      </c>
      <c r="BG919" t="s">
        <v>17935</v>
      </c>
      <c r="BH919" t="s">
        <v>17936</v>
      </c>
      <c r="BJ919" t="s">
        <v>29996</v>
      </c>
      <c r="BL919" t="s">
        <v>1460</v>
      </c>
      <c r="BM919" t="s">
        <v>1457</v>
      </c>
      <c r="BN919" t="s">
        <v>2511</v>
      </c>
      <c r="BO919" t="s">
        <v>353</v>
      </c>
      <c r="BP919" t="s">
        <v>29997</v>
      </c>
      <c r="BQ919" t="s">
        <v>29998</v>
      </c>
      <c r="BR919" t="s">
        <v>29999</v>
      </c>
      <c r="BS919" t="s">
        <v>17920</v>
      </c>
      <c r="BT919">
        <v>2026</v>
      </c>
      <c r="BU919">
        <v>5</v>
      </c>
      <c r="BV919">
        <v>11</v>
      </c>
      <c r="BY919" t="s">
        <v>693</v>
      </c>
      <c r="BZ919" t="s">
        <v>17943</v>
      </c>
      <c r="CA919" s="1">
        <v>46153.644444444442</v>
      </c>
      <c r="CB919" s="2">
        <v>46155</v>
      </c>
      <c r="CE919" t="s">
        <v>2810</v>
      </c>
      <c r="CY919" s="1"/>
      <c r="DQ919" t="s">
        <v>17918</v>
      </c>
      <c r="DS919" t="s">
        <v>693</v>
      </c>
      <c r="EP919" t="s">
        <v>19839</v>
      </c>
      <c r="EQ919" t="s">
        <v>255</v>
      </c>
      <c r="ER919" t="s">
        <v>17945</v>
      </c>
      <c r="ES919" t="s">
        <v>281</v>
      </c>
      <c r="ET919" t="s">
        <v>29926</v>
      </c>
      <c r="EU919" t="s">
        <v>17947</v>
      </c>
      <c r="EZ919" t="s">
        <v>270</v>
      </c>
      <c r="FB919" t="s">
        <v>281</v>
      </c>
      <c r="FD919" t="s">
        <v>17948</v>
      </c>
      <c r="FE919" t="s">
        <v>281</v>
      </c>
      <c r="FF919" s="1">
        <v>46155.758460648147</v>
      </c>
      <c r="FG919">
        <v>50.72</v>
      </c>
      <c r="FH919">
        <v>2</v>
      </c>
      <c r="FI919">
        <v>3</v>
      </c>
      <c r="FM919" t="s">
        <v>17949</v>
      </c>
    </row>
    <row r="920" spans="1:169" x14ac:dyDescent="0.3">
      <c r="A920">
        <v>0</v>
      </c>
      <c r="B920" t="s">
        <v>17916</v>
      </c>
      <c r="C920" t="s">
        <v>17916</v>
      </c>
      <c r="E920" t="s">
        <v>17918</v>
      </c>
      <c r="F920">
        <v>46157.291666666664</v>
      </c>
      <c r="G920">
        <v>2026</v>
      </c>
      <c r="H920">
        <v>5</v>
      </c>
      <c r="I920">
        <v>15</v>
      </c>
      <c r="J920" t="s">
        <v>17963</v>
      </c>
      <c r="O920" t="s">
        <v>18230</v>
      </c>
      <c r="P920">
        <v>2026</v>
      </c>
      <c r="Q920">
        <v>5</v>
      </c>
      <c r="R920">
        <v>12</v>
      </c>
      <c r="S920" t="s">
        <v>30000</v>
      </c>
      <c r="T920" t="s">
        <v>30001</v>
      </c>
      <c r="Y920" t="s">
        <v>17916</v>
      </c>
      <c r="AB920" t="s">
        <v>251</v>
      </c>
      <c r="AC920" t="s">
        <v>18065</v>
      </c>
      <c r="AD920">
        <v>1000008223130</v>
      </c>
      <c r="AG920" t="s">
        <v>30002</v>
      </c>
      <c r="AH920" t="s">
        <v>30003</v>
      </c>
      <c r="AI920" t="s">
        <v>30004</v>
      </c>
      <c r="AJ920" t="s">
        <v>30005</v>
      </c>
      <c r="AK920" t="s">
        <v>693</v>
      </c>
      <c r="AL920" t="s">
        <v>30002</v>
      </c>
      <c r="AN920" t="s">
        <v>30004</v>
      </c>
      <c r="AO920" t="s">
        <v>693</v>
      </c>
      <c r="AT920" t="s">
        <v>30006</v>
      </c>
      <c r="AU920" t="s">
        <v>30007</v>
      </c>
      <c r="AV920" t="s">
        <v>30008</v>
      </c>
      <c r="AW920" t="s">
        <v>230</v>
      </c>
      <c r="AX920" t="s">
        <v>230</v>
      </c>
      <c r="AY920" t="s">
        <v>380</v>
      </c>
      <c r="AZ920" t="s">
        <v>380</v>
      </c>
      <c r="BA920" t="s">
        <v>18076</v>
      </c>
      <c r="BB920" s="1">
        <v>46154.515590277777</v>
      </c>
      <c r="BC920">
        <v>2026</v>
      </c>
      <c r="BD920">
        <v>5</v>
      </c>
      <c r="BE920">
        <v>12</v>
      </c>
      <c r="BF920" t="s">
        <v>18077</v>
      </c>
      <c r="BG920" t="s">
        <v>18130</v>
      </c>
      <c r="BH920" t="s">
        <v>17936</v>
      </c>
      <c r="BJ920" t="s">
        <v>30009</v>
      </c>
      <c r="BL920" t="s">
        <v>1627</v>
      </c>
      <c r="BM920" t="s">
        <v>1626</v>
      </c>
      <c r="BN920" t="s">
        <v>2511</v>
      </c>
      <c r="BO920" t="s">
        <v>353</v>
      </c>
      <c r="BP920" t="s">
        <v>1626</v>
      </c>
      <c r="BQ920" t="s">
        <v>30010</v>
      </c>
      <c r="BR920" t="s">
        <v>3818</v>
      </c>
      <c r="BS920" t="s">
        <v>18230</v>
      </c>
      <c r="BT920">
        <v>2026</v>
      </c>
      <c r="BU920">
        <v>5</v>
      </c>
      <c r="BV920">
        <v>12</v>
      </c>
      <c r="BY920" t="s">
        <v>304</v>
      </c>
      <c r="BZ920" t="s">
        <v>18083</v>
      </c>
      <c r="CA920" s="1">
        <v>46154.515277777777</v>
      </c>
      <c r="CB920" s="2">
        <v>46157</v>
      </c>
      <c r="CE920" t="s">
        <v>2810</v>
      </c>
      <c r="CY920" s="1"/>
      <c r="DQ920" t="s">
        <v>17918</v>
      </c>
      <c r="DR920" t="s">
        <v>693</v>
      </c>
      <c r="DS920" t="s">
        <v>693</v>
      </c>
      <c r="DT920" t="s">
        <v>693</v>
      </c>
      <c r="DV920" t="s">
        <v>693</v>
      </c>
      <c r="EA920" t="s">
        <v>693</v>
      </c>
      <c r="EB920" t="s">
        <v>693</v>
      </c>
      <c r="EP920" t="s">
        <v>19839</v>
      </c>
      <c r="EQ920" t="s">
        <v>18084</v>
      </c>
      <c r="ES920" t="s">
        <v>281</v>
      </c>
      <c r="ET920" t="s">
        <v>29926</v>
      </c>
      <c r="EU920" t="s">
        <v>17962</v>
      </c>
      <c r="EZ920" t="s">
        <v>270</v>
      </c>
      <c r="FB920" t="s">
        <v>281</v>
      </c>
      <c r="FD920" t="s">
        <v>18087</v>
      </c>
      <c r="FE920" t="s">
        <v>281</v>
      </c>
      <c r="FF920" s="1">
        <v>46154.550115740742</v>
      </c>
      <c r="FG920">
        <v>0.83</v>
      </c>
      <c r="FH920">
        <v>0</v>
      </c>
      <c r="FI920">
        <v>1</v>
      </c>
      <c r="FM920" t="s">
        <v>17949</v>
      </c>
    </row>
    <row r="921" spans="1:169" x14ac:dyDescent="0.3">
      <c r="A921">
        <v>0</v>
      </c>
      <c r="B921" t="s">
        <v>17917</v>
      </c>
      <c r="C921" t="s">
        <v>17916</v>
      </c>
      <c r="D921" t="s">
        <v>25036</v>
      </c>
      <c r="E921" t="s">
        <v>17918</v>
      </c>
      <c r="F921">
        <v>46157.291666666664</v>
      </c>
      <c r="G921">
        <v>2026</v>
      </c>
      <c r="H921">
        <v>5</v>
      </c>
      <c r="I921">
        <v>15</v>
      </c>
      <c r="J921" t="s">
        <v>17963</v>
      </c>
      <c r="O921" t="s">
        <v>18230</v>
      </c>
      <c r="P921">
        <v>2026</v>
      </c>
      <c r="Q921">
        <v>5</v>
      </c>
      <c r="R921">
        <v>12</v>
      </c>
      <c r="S921" t="s">
        <v>30011</v>
      </c>
      <c r="T921" t="s">
        <v>30012</v>
      </c>
      <c r="Y921" t="s">
        <v>17916</v>
      </c>
      <c r="AB921" t="s">
        <v>251</v>
      </c>
      <c r="AC921" t="s">
        <v>18065</v>
      </c>
      <c r="AD921">
        <v>1000008224119</v>
      </c>
      <c r="AG921" t="s">
        <v>30013</v>
      </c>
      <c r="AH921" t="s">
        <v>30014</v>
      </c>
      <c r="AI921" t="s">
        <v>30015</v>
      </c>
      <c r="AJ921" t="s">
        <v>30016</v>
      </c>
      <c r="AK921" t="s">
        <v>693</v>
      </c>
      <c r="AL921" t="s">
        <v>30013</v>
      </c>
      <c r="AM921" t="s">
        <v>30017</v>
      </c>
      <c r="AN921" t="s">
        <v>30015</v>
      </c>
      <c r="AO921" t="s">
        <v>693</v>
      </c>
      <c r="AP921" t="s">
        <v>30018</v>
      </c>
      <c r="AR921" t="s">
        <v>30017</v>
      </c>
      <c r="AS921" t="s">
        <v>30018</v>
      </c>
      <c r="AT921" t="s">
        <v>30019</v>
      </c>
      <c r="AU921" t="s">
        <v>30020</v>
      </c>
      <c r="AV921" t="s">
        <v>30021</v>
      </c>
      <c r="AW921" t="s">
        <v>230</v>
      </c>
      <c r="AX921" t="s">
        <v>230</v>
      </c>
      <c r="AY921" t="s">
        <v>380</v>
      </c>
      <c r="AZ921" t="s">
        <v>380</v>
      </c>
      <c r="BA921" t="s">
        <v>18076</v>
      </c>
      <c r="BB921" s="1">
        <v>46154.672037037039</v>
      </c>
      <c r="BC921">
        <v>2026</v>
      </c>
      <c r="BD921">
        <v>5</v>
      </c>
      <c r="BE921">
        <v>12</v>
      </c>
      <c r="BF921" t="s">
        <v>18129</v>
      </c>
      <c r="BG921" t="s">
        <v>18130</v>
      </c>
      <c r="BH921" t="s">
        <v>17936</v>
      </c>
      <c r="BJ921" t="s">
        <v>30022</v>
      </c>
      <c r="BL921" t="s">
        <v>356</v>
      </c>
      <c r="BM921" t="s">
        <v>352</v>
      </c>
      <c r="BN921" t="s">
        <v>2511</v>
      </c>
      <c r="BO921" t="s">
        <v>353</v>
      </c>
      <c r="BP921" t="s">
        <v>30023</v>
      </c>
      <c r="BQ921" t="s">
        <v>29939</v>
      </c>
      <c r="BR921" t="s">
        <v>30024</v>
      </c>
      <c r="BS921" t="s">
        <v>18230</v>
      </c>
      <c r="BT921">
        <v>2026</v>
      </c>
      <c r="BU921">
        <v>5</v>
      </c>
      <c r="BV921">
        <v>12</v>
      </c>
      <c r="BY921" t="s">
        <v>386</v>
      </c>
      <c r="BZ921" t="s">
        <v>18083</v>
      </c>
      <c r="CA921" s="1">
        <v>46154.671527777777</v>
      </c>
      <c r="CB921" s="2">
        <v>46156</v>
      </c>
      <c r="CE921" t="s">
        <v>2810</v>
      </c>
      <c r="CY921" s="1"/>
      <c r="DQ921" t="s">
        <v>17918</v>
      </c>
      <c r="DR921" t="s">
        <v>693</v>
      </c>
      <c r="DS921" t="s">
        <v>693</v>
      </c>
      <c r="DT921" t="s">
        <v>693</v>
      </c>
      <c r="DV921" t="s">
        <v>693</v>
      </c>
      <c r="EA921" t="s">
        <v>693</v>
      </c>
      <c r="EB921" t="s">
        <v>693</v>
      </c>
      <c r="EP921" t="s">
        <v>19839</v>
      </c>
      <c r="EQ921" t="s">
        <v>18084</v>
      </c>
      <c r="ES921" t="s">
        <v>281</v>
      </c>
      <c r="ET921" t="s">
        <v>29926</v>
      </c>
      <c r="EU921" t="s">
        <v>17962</v>
      </c>
      <c r="EZ921" t="s">
        <v>270</v>
      </c>
      <c r="FB921" t="s">
        <v>281</v>
      </c>
      <c r="FD921" t="s">
        <v>18133</v>
      </c>
      <c r="FE921" t="s">
        <v>281</v>
      </c>
      <c r="FF921" s="1">
        <v>46155.467083333337</v>
      </c>
      <c r="FG921">
        <v>19.079999999999998</v>
      </c>
      <c r="FH921">
        <v>1</v>
      </c>
      <c r="FI921">
        <v>2</v>
      </c>
      <c r="FM921" t="s">
        <v>17949</v>
      </c>
    </row>
    <row r="922" spans="1:169" x14ac:dyDescent="0.3">
      <c r="A922">
        <v>0</v>
      </c>
      <c r="B922" t="s">
        <v>17916</v>
      </c>
      <c r="C922" t="s">
        <v>17916</v>
      </c>
      <c r="E922" t="s">
        <v>17918</v>
      </c>
      <c r="F922">
        <v>46158.291666666664</v>
      </c>
      <c r="G922">
        <v>2026</v>
      </c>
      <c r="H922">
        <v>5</v>
      </c>
      <c r="I922">
        <v>16</v>
      </c>
      <c r="J922" t="s">
        <v>17963</v>
      </c>
      <c r="O922" t="s">
        <v>18230</v>
      </c>
      <c r="P922">
        <v>2026</v>
      </c>
      <c r="Q922">
        <v>5</v>
      </c>
      <c r="R922">
        <v>12</v>
      </c>
      <c r="S922" t="s">
        <v>30025</v>
      </c>
      <c r="T922" t="s">
        <v>30026</v>
      </c>
      <c r="V922" t="s">
        <v>17923</v>
      </c>
      <c r="Y922" t="s">
        <v>17916</v>
      </c>
      <c r="AB922" t="s">
        <v>251</v>
      </c>
      <c r="AC922" t="s">
        <v>18065</v>
      </c>
      <c r="AD922">
        <v>1000008224416</v>
      </c>
      <c r="AG922" t="s">
        <v>30027</v>
      </c>
      <c r="AH922" t="s">
        <v>30028</v>
      </c>
      <c r="AI922" t="s">
        <v>30029</v>
      </c>
      <c r="AJ922" t="s">
        <v>30030</v>
      </c>
      <c r="AK922" t="s">
        <v>693</v>
      </c>
      <c r="AL922" t="s">
        <v>30027</v>
      </c>
      <c r="AM922" t="s">
        <v>30031</v>
      </c>
      <c r="AN922" t="s">
        <v>30029</v>
      </c>
      <c r="AO922" t="s">
        <v>693</v>
      </c>
      <c r="AP922" t="s">
        <v>30031</v>
      </c>
      <c r="AR922" t="s">
        <v>30031</v>
      </c>
      <c r="AS922" t="s">
        <v>30031</v>
      </c>
      <c r="AT922" t="s">
        <v>30032</v>
      </c>
      <c r="AU922" t="s">
        <v>30033</v>
      </c>
      <c r="AV922" t="s">
        <v>30034</v>
      </c>
      <c r="AW922" t="s">
        <v>230</v>
      </c>
      <c r="AX922" t="s">
        <v>230</v>
      </c>
      <c r="AY922" t="s">
        <v>380</v>
      </c>
      <c r="AZ922" t="s">
        <v>380</v>
      </c>
      <c r="BA922" t="s">
        <v>18076</v>
      </c>
      <c r="BB922" s="1">
        <v>46154.711041666669</v>
      </c>
      <c r="BC922">
        <v>2026</v>
      </c>
      <c r="BD922">
        <v>5</v>
      </c>
      <c r="BE922">
        <v>12</v>
      </c>
      <c r="BF922" t="s">
        <v>18077</v>
      </c>
      <c r="BG922" t="s">
        <v>18130</v>
      </c>
      <c r="BH922" t="s">
        <v>17936</v>
      </c>
      <c r="BJ922" t="s">
        <v>30031</v>
      </c>
      <c r="BL922" t="s">
        <v>1460</v>
      </c>
      <c r="BM922" t="s">
        <v>1457</v>
      </c>
      <c r="BN922" t="s">
        <v>2511</v>
      </c>
      <c r="BO922" t="s">
        <v>353</v>
      </c>
      <c r="BP922" t="s">
        <v>30035</v>
      </c>
      <c r="BQ922" t="s">
        <v>30036</v>
      </c>
      <c r="BR922" t="s">
        <v>30037</v>
      </c>
      <c r="BS922" t="s">
        <v>18230</v>
      </c>
      <c r="BT922">
        <v>2026</v>
      </c>
      <c r="BU922">
        <v>5</v>
      </c>
      <c r="BV922">
        <v>12</v>
      </c>
      <c r="BY922" t="s">
        <v>304</v>
      </c>
      <c r="BZ922" t="s">
        <v>18083</v>
      </c>
      <c r="CA922" s="1">
        <v>46154.710416666669</v>
      </c>
      <c r="CB922" s="2">
        <v>46156</v>
      </c>
      <c r="CE922" t="s">
        <v>2810</v>
      </c>
      <c r="CY922" s="1"/>
      <c r="DQ922" t="s">
        <v>17918</v>
      </c>
      <c r="DR922" t="s">
        <v>693</v>
      </c>
      <c r="DS922" t="s">
        <v>693</v>
      </c>
      <c r="DT922" t="s">
        <v>693</v>
      </c>
      <c r="DV922" t="s">
        <v>693</v>
      </c>
      <c r="EA922" t="s">
        <v>693</v>
      </c>
      <c r="EB922" t="s">
        <v>693</v>
      </c>
      <c r="EP922" t="s">
        <v>19839</v>
      </c>
      <c r="EQ922" t="s">
        <v>18084</v>
      </c>
      <c r="ES922" t="s">
        <v>281</v>
      </c>
      <c r="ET922" t="s">
        <v>29926</v>
      </c>
      <c r="EU922" t="s">
        <v>17947</v>
      </c>
      <c r="EZ922" t="s">
        <v>270</v>
      </c>
      <c r="FB922" t="s">
        <v>281</v>
      </c>
      <c r="FD922" t="s">
        <v>18087</v>
      </c>
      <c r="FE922" t="s">
        <v>281</v>
      </c>
      <c r="FF922" s="1">
        <v>46154.758368055554</v>
      </c>
      <c r="FG922">
        <v>1.1399999999999999</v>
      </c>
      <c r="FH922">
        <v>0</v>
      </c>
      <c r="FI922">
        <v>2</v>
      </c>
      <c r="FM922" t="s">
        <v>17949</v>
      </c>
    </row>
    <row r="923" spans="1:169" x14ac:dyDescent="0.3">
      <c r="A923">
        <v>0</v>
      </c>
      <c r="B923" t="s">
        <v>17916</v>
      </c>
      <c r="C923" t="s">
        <v>17916</v>
      </c>
      <c r="E923" t="s">
        <v>17918</v>
      </c>
      <c r="F923">
        <v>46157.5</v>
      </c>
      <c r="G923">
        <v>2026</v>
      </c>
      <c r="H923">
        <v>5</v>
      </c>
      <c r="I923">
        <v>15</v>
      </c>
      <c r="O923" t="s">
        <v>18000</v>
      </c>
      <c r="P923">
        <v>2026</v>
      </c>
      <c r="Q923">
        <v>5</v>
      </c>
      <c r="R923">
        <v>14</v>
      </c>
      <c r="S923" t="s">
        <v>30038</v>
      </c>
      <c r="T923" t="s">
        <v>30039</v>
      </c>
      <c r="Y923" t="s">
        <v>17916</v>
      </c>
      <c r="AB923" t="s">
        <v>251</v>
      </c>
      <c r="AC923" t="s">
        <v>17924</v>
      </c>
      <c r="AD923">
        <v>1000008229500</v>
      </c>
      <c r="AI923" t="s">
        <v>30040</v>
      </c>
      <c r="AJ923" t="s">
        <v>30041</v>
      </c>
      <c r="AK923" t="s">
        <v>693</v>
      </c>
      <c r="AM923" t="s">
        <v>30042</v>
      </c>
      <c r="AN923" t="s">
        <v>30040</v>
      </c>
      <c r="AO923" t="s">
        <v>693</v>
      </c>
      <c r="AR923" t="s">
        <v>30042</v>
      </c>
      <c r="AT923" t="s">
        <v>30043</v>
      </c>
      <c r="AU923" t="s">
        <v>30044</v>
      </c>
      <c r="AV923" t="s">
        <v>30045</v>
      </c>
      <c r="AW923" t="s">
        <v>230</v>
      </c>
      <c r="AX923" t="s">
        <v>230</v>
      </c>
      <c r="AY923" t="s">
        <v>380</v>
      </c>
      <c r="AZ923" t="s">
        <v>380</v>
      </c>
      <c r="BA923" t="s">
        <v>255</v>
      </c>
      <c r="BB923" s="1">
        <v>46156.556932870371</v>
      </c>
      <c r="BC923">
        <v>2026</v>
      </c>
      <c r="BD923">
        <v>5</v>
      </c>
      <c r="BE923">
        <v>14</v>
      </c>
      <c r="BF923" t="s">
        <v>18100</v>
      </c>
      <c r="BG923" t="s">
        <v>18130</v>
      </c>
      <c r="BH923" t="s">
        <v>17936</v>
      </c>
      <c r="BJ923" t="s">
        <v>30046</v>
      </c>
      <c r="BL923" t="s">
        <v>384</v>
      </c>
      <c r="BM923" t="s">
        <v>381</v>
      </c>
      <c r="BN923" t="s">
        <v>2511</v>
      </c>
      <c r="BO923" t="s">
        <v>353</v>
      </c>
      <c r="BP923" t="s">
        <v>30047</v>
      </c>
      <c r="BQ923" t="s">
        <v>30048</v>
      </c>
      <c r="BR923" t="s">
        <v>30049</v>
      </c>
      <c r="BS923" t="s">
        <v>18000</v>
      </c>
      <c r="BT923">
        <v>2026</v>
      </c>
      <c r="BU923">
        <v>5</v>
      </c>
      <c r="BV923">
        <v>14</v>
      </c>
      <c r="BY923" t="s">
        <v>693</v>
      </c>
      <c r="BZ923" t="s">
        <v>17943</v>
      </c>
      <c r="CA923" s="1">
        <v>46156.556944444441</v>
      </c>
      <c r="CB923" s="2">
        <v>46157</v>
      </c>
      <c r="CE923" t="s">
        <v>2810</v>
      </c>
      <c r="CY923" s="1"/>
      <c r="DQ923" t="s">
        <v>17918</v>
      </c>
      <c r="DS923" t="s">
        <v>693</v>
      </c>
      <c r="EP923" t="s">
        <v>19839</v>
      </c>
      <c r="EQ923" t="s">
        <v>255</v>
      </c>
      <c r="ER923" t="s">
        <v>17945</v>
      </c>
      <c r="ES923" t="s">
        <v>281</v>
      </c>
      <c r="ET923" t="s">
        <v>29926</v>
      </c>
      <c r="EU923" t="s">
        <v>17962</v>
      </c>
      <c r="EZ923" t="s">
        <v>270</v>
      </c>
      <c r="FB923" t="s">
        <v>281</v>
      </c>
      <c r="FD923" t="s">
        <v>17948</v>
      </c>
      <c r="FE923" t="s">
        <v>281</v>
      </c>
      <c r="FF923" s="1">
        <v>46156.591747685183</v>
      </c>
      <c r="FG923">
        <v>0.84</v>
      </c>
      <c r="FH923">
        <v>0</v>
      </c>
      <c r="FM923" t="s">
        <v>17949</v>
      </c>
    </row>
    <row r="924" spans="1:169" x14ac:dyDescent="0.3">
      <c r="A924">
        <v>0</v>
      </c>
      <c r="B924" t="s">
        <v>17916</v>
      </c>
      <c r="C924" t="s">
        <v>17916</v>
      </c>
      <c r="E924" t="s">
        <v>17918</v>
      </c>
      <c r="F924">
        <v>46157.5</v>
      </c>
      <c r="G924">
        <v>2026</v>
      </c>
      <c r="H924">
        <v>5</v>
      </c>
      <c r="I924">
        <v>15</v>
      </c>
      <c r="O924" t="s">
        <v>18000</v>
      </c>
      <c r="P924">
        <v>2026</v>
      </c>
      <c r="Q924">
        <v>5</v>
      </c>
      <c r="R924">
        <v>14</v>
      </c>
      <c r="S924" t="s">
        <v>30050</v>
      </c>
      <c r="T924" t="s">
        <v>30051</v>
      </c>
      <c r="Y924" t="s">
        <v>17916</v>
      </c>
      <c r="AB924" t="s">
        <v>251</v>
      </c>
      <c r="AC924" t="s">
        <v>17924</v>
      </c>
      <c r="AD924">
        <v>1000008239141</v>
      </c>
      <c r="AI924" t="s">
        <v>30052</v>
      </c>
      <c r="AJ924" t="s">
        <v>30053</v>
      </c>
      <c r="AK924" t="s">
        <v>693</v>
      </c>
      <c r="AM924" t="s">
        <v>18071</v>
      </c>
      <c r="AN924" t="s">
        <v>30052</v>
      </c>
      <c r="AO924" t="s">
        <v>693</v>
      </c>
      <c r="AR924" t="s">
        <v>18071</v>
      </c>
      <c r="AT924" t="s">
        <v>30054</v>
      </c>
      <c r="AU924" t="s">
        <v>30055</v>
      </c>
      <c r="AV924" t="s">
        <v>30056</v>
      </c>
      <c r="AW924" t="s">
        <v>230</v>
      </c>
      <c r="AX924" t="s">
        <v>230</v>
      </c>
      <c r="AY924" t="s">
        <v>380</v>
      </c>
      <c r="AZ924" t="s">
        <v>380</v>
      </c>
      <c r="BA924" t="s">
        <v>255</v>
      </c>
      <c r="BB924" s="1">
        <v>46156.697743055556</v>
      </c>
      <c r="BC924">
        <v>2026</v>
      </c>
      <c r="BD924">
        <v>5</v>
      </c>
      <c r="BE924">
        <v>14</v>
      </c>
      <c r="BF924" t="s">
        <v>17934</v>
      </c>
      <c r="BG924" t="s">
        <v>18130</v>
      </c>
      <c r="BH924" t="s">
        <v>17936</v>
      </c>
      <c r="BJ924" t="s">
        <v>30057</v>
      </c>
      <c r="BL924" t="s">
        <v>356</v>
      </c>
      <c r="BM924" t="s">
        <v>352</v>
      </c>
      <c r="BN924" t="s">
        <v>2511</v>
      </c>
      <c r="BO924" t="s">
        <v>353</v>
      </c>
      <c r="BP924" t="s">
        <v>30058</v>
      </c>
      <c r="BQ924" t="s">
        <v>29961</v>
      </c>
      <c r="BR924" t="s">
        <v>30059</v>
      </c>
      <c r="BS924" t="s">
        <v>18000</v>
      </c>
      <c r="BT924">
        <v>2026</v>
      </c>
      <c r="BU924">
        <v>5</v>
      </c>
      <c r="BV924">
        <v>14</v>
      </c>
      <c r="BY924" t="s">
        <v>693</v>
      </c>
      <c r="BZ924" t="s">
        <v>17943</v>
      </c>
      <c r="CA924" s="1">
        <v>46156.697222222225</v>
      </c>
      <c r="CB924" s="2">
        <v>46157</v>
      </c>
      <c r="CE924" t="s">
        <v>2810</v>
      </c>
      <c r="CY924" s="1"/>
      <c r="DQ924" t="s">
        <v>17918</v>
      </c>
      <c r="DS924" t="s">
        <v>693</v>
      </c>
      <c r="EP924" t="s">
        <v>19839</v>
      </c>
      <c r="EQ924" t="s">
        <v>255</v>
      </c>
      <c r="ER924" t="s">
        <v>17945</v>
      </c>
      <c r="ES924" t="s">
        <v>281</v>
      </c>
      <c r="ET924" t="s">
        <v>29926</v>
      </c>
      <c r="EU924" t="s">
        <v>17962</v>
      </c>
      <c r="EZ924" t="s">
        <v>270</v>
      </c>
      <c r="FB924" t="s">
        <v>281</v>
      </c>
      <c r="FD924" t="s">
        <v>17948</v>
      </c>
      <c r="FE924" t="s">
        <v>281</v>
      </c>
      <c r="FF924" s="1">
        <v>46156.716874999998</v>
      </c>
      <c r="FG924">
        <v>0.46</v>
      </c>
      <c r="FH924">
        <v>0</v>
      </c>
      <c r="FM924" t="s">
        <v>17949</v>
      </c>
    </row>
    <row r="925" spans="1:169" x14ac:dyDescent="0.3">
      <c r="A925">
        <v>0</v>
      </c>
      <c r="B925" t="s">
        <v>17916</v>
      </c>
      <c r="C925" t="s">
        <v>17916</v>
      </c>
      <c r="E925" t="s">
        <v>17918</v>
      </c>
      <c r="F925">
        <v>46157.5</v>
      </c>
      <c r="G925">
        <v>2026</v>
      </c>
      <c r="H925">
        <v>5</v>
      </c>
      <c r="I925">
        <v>15</v>
      </c>
      <c r="O925" t="s">
        <v>18000</v>
      </c>
      <c r="P925">
        <v>2026</v>
      </c>
      <c r="Q925">
        <v>5</v>
      </c>
      <c r="R925">
        <v>14</v>
      </c>
      <c r="S925" t="s">
        <v>30060</v>
      </c>
      <c r="T925" t="s">
        <v>30061</v>
      </c>
      <c r="Y925" t="s">
        <v>17916</v>
      </c>
      <c r="AB925" t="s">
        <v>251</v>
      </c>
      <c r="AC925" t="s">
        <v>17924</v>
      </c>
      <c r="AD925">
        <v>1000008229474</v>
      </c>
      <c r="AI925" t="s">
        <v>30062</v>
      </c>
      <c r="AJ925" t="s">
        <v>30063</v>
      </c>
      <c r="AK925" t="s">
        <v>693</v>
      </c>
      <c r="AM925" t="s">
        <v>30064</v>
      </c>
      <c r="AN925" t="s">
        <v>30062</v>
      </c>
      <c r="AO925" t="s">
        <v>693</v>
      </c>
      <c r="AP925" t="s">
        <v>30064</v>
      </c>
      <c r="AR925" t="s">
        <v>30064</v>
      </c>
      <c r="AS925" t="s">
        <v>30064</v>
      </c>
      <c r="AT925" t="s">
        <v>30065</v>
      </c>
      <c r="AU925" t="s">
        <v>30066</v>
      </c>
      <c r="AV925" t="s">
        <v>30067</v>
      </c>
      <c r="AW925" t="s">
        <v>230</v>
      </c>
      <c r="AX925" t="s">
        <v>230</v>
      </c>
      <c r="AY925" t="s">
        <v>380</v>
      </c>
      <c r="AZ925" t="s">
        <v>380</v>
      </c>
      <c r="BA925" t="s">
        <v>255</v>
      </c>
      <c r="BB925" s="1">
        <v>46156.552673611113</v>
      </c>
      <c r="BC925">
        <v>2026</v>
      </c>
      <c r="BD925">
        <v>5</v>
      </c>
      <c r="BE925">
        <v>14</v>
      </c>
      <c r="BF925" t="s">
        <v>17934</v>
      </c>
      <c r="BG925" t="s">
        <v>18130</v>
      </c>
      <c r="BH925" t="s">
        <v>17936</v>
      </c>
      <c r="BJ925" t="s">
        <v>30068</v>
      </c>
      <c r="BL925" t="s">
        <v>384</v>
      </c>
      <c r="BM925" t="s">
        <v>381</v>
      </c>
      <c r="BN925" t="s">
        <v>2511</v>
      </c>
      <c r="BO925" t="s">
        <v>353</v>
      </c>
      <c r="BP925" t="s">
        <v>3821</v>
      </c>
      <c r="BQ925" t="s">
        <v>30069</v>
      </c>
      <c r="BR925" t="s">
        <v>30070</v>
      </c>
      <c r="BS925" t="s">
        <v>18000</v>
      </c>
      <c r="BT925">
        <v>2026</v>
      </c>
      <c r="BU925">
        <v>5</v>
      </c>
      <c r="BV925">
        <v>14</v>
      </c>
      <c r="BY925" t="s">
        <v>693</v>
      </c>
      <c r="BZ925" t="s">
        <v>17943</v>
      </c>
      <c r="CA925" s="1">
        <v>46156.552083333336</v>
      </c>
      <c r="CB925" s="2">
        <v>46157</v>
      </c>
      <c r="CE925" t="s">
        <v>2810</v>
      </c>
      <c r="CY925" s="1"/>
      <c r="DQ925" t="s">
        <v>17918</v>
      </c>
      <c r="DS925" t="s">
        <v>693</v>
      </c>
      <c r="EP925" t="s">
        <v>19839</v>
      </c>
      <c r="EQ925" t="s">
        <v>255</v>
      </c>
      <c r="ER925" t="s">
        <v>17945</v>
      </c>
      <c r="ES925" t="s">
        <v>281</v>
      </c>
      <c r="ET925" t="s">
        <v>29926</v>
      </c>
      <c r="EU925" t="s">
        <v>17962</v>
      </c>
      <c r="EZ925" t="s">
        <v>270</v>
      </c>
      <c r="FB925" t="s">
        <v>281</v>
      </c>
      <c r="FD925" t="s">
        <v>17948</v>
      </c>
      <c r="FE925" t="s">
        <v>281</v>
      </c>
      <c r="FF925" s="1">
        <v>46156.591747685183</v>
      </c>
      <c r="FG925">
        <v>0.94</v>
      </c>
      <c r="FH925">
        <v>0</v>
      </c>
      <c r="FM925" t="s">
        <v>17949</v>
      </c>
    </row>
    <row r="926" spans="1:169" x14ac:dyDescent="0.3">
      <c r="A926">
        <v>0</v>
      </c>
      <c r="B926" t="s">
        <v>17916</v>
      </c>
      <c r="C926" t="s">
        <v>17916</v>
      </c>
      <c r="E926" t="s">
        <v>17918</v>
      </c>
      <c r="F926">
        <v>46157.5</v>
      </c>
      <c r="G926">
        <v>2026</v>
      </c>
      <c r="H926">
        <v>5</v>
      </c>
      <c r="I926">
        <v>15</v>
      </c>
      <c r="O926" t="s">
        <v>18000</v>
      </c>
      <c r="P926">
        <v>2026</v>
      </c>
      <c r="Q926">
        <v>5</v>
      </c>
      <c r="R926">
        <v>14</v>
      </c>
      <c r="S926" t="s">
        <v>30071</v>
      </c>
      <c r="T926" t="s">
        <v>30072</v>
      </c>
      <c r="Y926" t="s">
        <v>17916</v>
      </c>
      <c r="AB926" t="s">
        <v>251</v>
      </c>
      <c r="AC926" t="s">
        <v>17924</v>
      </c>
      <c r="AD926">
        <v>1000008229568</v>
      </c>
      <c r="AI926" t="s">
        <v>30073</v>
      </c>
      <c r="AJ926" t="s">
        <v>30074</v>
      </c>
      <c r="AK926" t="s">
        <v>693</v>
      </c>
      <c r="AN926" t="s">
        <v>30073</v>
      </c>
      <c r="AO926" t="s">
        <v>693</v>
      </c>
      <c r="AT926" t="s">
        <v>30075</v>
      </c>
      <c r="AU926" t="s">
        <v>30076</v>
      </c>
      <c r="AV926" t="s">
        <v>30077</v>
      </c>
      <c r="AW926" t="s">
        <v>230</v>
      </c>
      <c r="AX926" t="s">
        <v>230</v>
      </c>
      <c r="AY926" t="s">
        <v>380</v>
      </c>
      <c r="AZ926" t="s">
        <v>380</v>
      </c>
      <c r="BA926" t="s">
        <v>255</v>
      </c>
      <c r="BB926" s="1">
        <v>46156.566412037035</v>
      </c>
      <c r="BC926">
        <v>2026</v>
      </c>
      <c r="BD926">
        <v>5</v>
      </c>
      <c r="BE926">
        <v>14</v>
      </c>
      <c r="BF926" t="s">
        <v>17934</v>
      </c>
      <c r="BG926" t="s">
        <v>18130</v>
      </c>
      <c r="BH926" t="s">
        <v>17936</v>
      </c>
      <c r="BJ926" t="s">
        <v>30078</v>
      </c>
      <c r="BL926" t="s">
        <v>384</v>
      </c>
      <c r="BM926" t="s">
        <v>381</v>
      </c>
      <c r="BN926" t="s">
        <v>2511</v>
      </c>
      <c r="BO926" t="s">
        <v>353</v>
      </c>
      <c r="BP926" t="s">
        <v>30079</v>
      </c>
      <c r="BQ926" t="s">
        <v>30069</v>
      </c>
      <c r="BR926" t="s">
        <v>30080</v>
      </c>
      <c r="BS926" t="s">
        <v>18000</v>
      </c>
      <c r="BT926">
        <v>2026</v>
      </c>
      <c r="BU926">
        <v>5</v>
      </c>
      <c r="BV926">
        <v>14</v>
      </c>
      <c r="BY926" t="s">
        <v>693</v>
      </c>
      <c r="BZ926" t="s">
        <v>17943</v>
      </c>
      <c r="CA926" s="1">
        <v>46156.565972222219</v>
      </c>
      <c r="CB926" s="2">
        <v>46157</v>
      </c>
      <c r="CE926" t="s">
        <v>2810</v>
      </c>
      <c r="CY926" s="1"/>
      <c r="DQ926" t="s">
        <v>17918</v>
      </c>
      <c r="DS926" t="s">
        <v>693</v>
      </c>
      <c r="EP926" t="s">
        <v>19839</v>
      </c>
      <c r="EQ926" t="s">
        <v>255</v>
      </c>
      <c r="ER926" t="s">
        <v>17945</v>
      </c>
      <c r="ES926" t="s">
        <v>281</v>
      </c>
      <c r="ET926" t="s">
        <v>29926</v>
      </c>
      <c r="EU926" t="s">
        <v>17962</v>
      </c>
      <c r="EZ926" t="s">
        <v>270</v>
      </c>
      <c r="FB926" t="s">
        <v>281</v>
      </c>
      <c r="FD926" t="s">
        <v>17948</v>
      </c>
      <c r="FE926" t="s">
        <v>281</v>
      </c>
      <c r="FF926" s="1">
        <v>46156.75849537037</v>
      </c>
      <c r="FG926">
        <v>4.6100000000000003</v>
      </c>
      <c r="FH926">
        <v>0</v>
      </c>
      <c r="FM926" t="s">
        <v>17949</v>
      </c>
    </row>
    <row r="927" spans="1:169" x14ac:dyDescent="0.3">
      <c r="A927">
        <v>0</v>
      </c>
      <c r="B927" t="s">
        <v>17916</v>
      </c>
      <c r="C927" t="s">
        <v>17916</v>
      </c>
      <c r="E927" t="s">
        <v>17918</v>
      </c>
      <c r="F927">
        <v>46161.291666666664</v>
      </c>
      <c r="G927">
        <v>2026</v>
      </c>
      <c r="H927">
        <v>5</v>
      </c>
      <c r="I927">
        <v>19</v>
      </c>
      <c r="J927" t="s">
        <v>17963</v>
      </c>
      <c r="O927" t="s">
        <v>18000</v>
      </c>
      <c r="P927">
        <v>2026</v>
      </c>
      <c r="Q927">
        <v>5</v>
      </c>
      <c r="R927">
        <v>14</v>
      </c>
      <c r="S927" t="s">
        <v>30081</v>
      </c>
      <c r="T927" t="s">
        <v>30082</v>
      </c>
      <c r="Y927" t="s">
        <v>17916</v>
      </c>
      <c r="AB927" t="s">
        <v>251</v>
      </c>
      <c r="AC927" t="s">
        <v>17924</v>
      </c>
      <c r="AD927">
        <v>1000008239991</v>
      </c>
      <c r="AI927" t="s">
        <v>30083</v>
      </c>
      <c r="AJ927" t="s">
        <v>30084</v>
      </c>
      <c r="AK927" t="s">
        <v>693</v>
      </c>
      <c r="AN927" t="s">
        <v>30083</v>
      </c>
      <c r="AO927" t="s">
        <v>693</v>
      </c>
      <c r="AT927" t="s">
        <v>30085</v>
      </c>
      <c r="AU927" t="s">
        <v>30086</v>
      </c>
      <c r="AV927" t="s">
        <v>30087</v>
      </c>
      <c r="AW927" t="s">
        <v>230</v>
      </c>
      <c r="AX927" t="s">
        <v>230</v>
      </c>
      <c r="AY927" t="s">
        <v>380</v>
      </c>
      <c r="AZ927" t="s">
        <v>380</v>
      </c>
      <c r="BA927" t="s">
        <v>255</v>
      </c>
      <c r="BB927" s="1">
        <v>46156.754571759258</v>
      </c>
      <c r="BC927">
        <v>2026</v>
      </c>
      <c r="BD927">
        <v>5</v>
      </c>
      <c r="BE927">
        <v>14</v>
      </c>
      <c r="BF927" t="s">
        <v>18100</v>
      </c>
      <c r="BG927" t="s">
        <v>18130</v>
      </c>
      <c r="BH927" t="s">
        <v>17936</v>
      </c>
      <c r="BJ927" t="s">
        <v>30088</v>
      </c>
      <c r="BL927" t="s">
        <v>384</v>
      </c>
      <c r="BM927" t="s">
        <v>381</v>
      </c>
      <c r="BN927" t="s">
        <v>2511</v>
      </c>
      <c r="BO927" t="s">
        <v>353</v>
      </c>
      <c r="BP927" t="s">
        <v>3809</v>
      </c>
      <c r="BQ927" t="s">
        <v>30069</v>
      </c>
      <c r="BR927" t="s">
        <v>30089</v>
      </c>
      <c r="BS927" t="s">
        <v>18000</v>
      </c>
      <c r="BT927">
        <v>2026</v>
      </c>
      <c r="BU927">
        <v>5</v>
      </c>
      <c r="BV927">
        <v>14</v>
      </c>
      <c r="BY927" t="s">
        <v>693</v>
      </c>
      <c r="BZ927" t="s">
        <v>17943</v>
      </c>
      <c r="CA927" s="1">
        <v>46156.754166666666</v>
      </c>
      <c r="CB927" s="2">
        <v>46158</v>
      </c>
      <c r="CE927" t="s">
        <v>2810</v>
      </c>
      <c r="CY927" s="1"/>
      <c r="DQ927" t="s">
        <v>17918</v>
      </c>
      <c r="DS927" t="s">
        <v>693</v>
      </c>
      <c r="EP927" t="s">
        <v>19839</v>
      </c>
      <c r="EQ927" t="s">
        <v>255</v>
      </c>
      <c r="ER927" t="s">
        <v>17945</v>
      </c>
      <c r="ES927" t="s">
        <v>281</v>
      </c>
      <c r="ET927" t="s">
        <v>29926</v>
      </c>
      <c r="EU927" t="s">
        <v>17962</v>
      </c>
      <c r="EZ927" t="s">
        <v>270</v>
      </c>
      <c r="FB927" t="s">
        <v>281</v>
      </c>
      <c r="FD927" t="s">
        <v>17948</v>
      </c>
      <c r="FE927" t="s">
        <v>281</v>
      </c>
      <c r="FF927" s="1">
        <v>46156.800243055557</v>
      </c>
      <c r="FG927">
        <v>1.1000000000000001</v>
      </c>
      <c r="FH927">
        <v>0</v>
      </c>
      <c r="FM927" t="s">
        <v>17949</v>
      </c>
    </row>
    <row r="928" spans="1:169" x14ac:dyDescent="0.3">
      <c r="A928">
        <v>0</v>
      </c>
      <c r="B928" t="s">
        <v>17916</v>
      </c>
      <c r="C928" t="s">
        <v>17916</v>
      </c>
      <c r="E928" t="s">
        <v>17918</v>
      </c>
      <c r="F928">
        <v>46161.291666666664</v>
      </c>
      <c r="G928">
        <v>2026</v>
      </c>
      <c r="H928">
        <v>5</v>
      </c>
      <c r="I928">
        <v>19</v>
      </c>
      <c r="J928" t="s">
        <v>17963</v>
      </c>
      <c r="O928" t="s">
        <v>18000</v>
      </c>
      <c r="P928">
        <v>2026</v>
      </c>
      <c r="Q928">
        <v>5</v>
      </c>
      <c r="R928">
        <v>14</v>
      </c>
      <c r="S928" t="s">
        <v>30090</v>
      </c>
      <c r="T928" t="s">
        <v>30091</v>
      </c>
      <c r="Y928" t="s">
        <v>17916</v>
      </c>
      <c r="AB928" t="s">
        <v>251</v>
      </c>
      <c r="AC928" t="s">
        <v>17924</v>
      </c>
      <c r="AD928">
        <v>1000008240187</v>
      </c>
      <c r="AI928" t="s">
        <v>30092</v>
      </c>
      <c r="AJ928" t="s">
        <v>30093</v>
      </c>
      <c r="AK928" t="s">
        <v>693</v>
      </c>
      <c r="AM928" t="s">
        <v>30094</v>
      </c>
      <c r="AN928" t="s">
        <v>30092</v>
      </c>
      <c r="AO928" t="s">
        <v>693</v>
      </c>
      <c r="AP928" t="s">
        <v>30094</v>
      </c>
      <c r="AR928" t="s">
        <v>30094</v>
      </c>
      <c r="AS928" t="s">
        <v>30094</v>
      </c>
      <c r="AT928" t="s">
        <v>30095</v>
      </c>
      <c r="AU928" t="s">
        <v>30096</v>
      </c>
      <c r="AV928" t="s">
        <v>30097</v>
      </c>
      <c r="AW928" t="s">
        <v>230</v>
      </c>
      <c r="AX928" t="s">
        <v>230</v>
      </c>
      <c r="AY928" t="s">
        <v>380</v>
      </c>
      <c r="AZ928" t="s">
        <v>380</v>
      </c>
      <c r="BA928" t="s">
        <v>255</v>
      </c>
      <c r="BB928" s="1">
        <v>46156.791435185187</v>
      </c>
      <c r="BC928">
        <v>2026</v>
      </c>
      <c r="BD928">
        <v>5</v>
      </c>
      <c r="BE928">
        <v>14</v>
      </c>
      <c r="BF928" t="s">
        <v>17934</v>
      </c>
      <c r="BG928" t="s">
        <v>18130</v>
      </c>
      <c r="BH928" t="s">
        <v>17936</v>
      </c>
      <c r="BJ928" t="s">
        <v>30094</v>
      </c>
      <c r="BL928" t="s">
        <v>384</v>
      </c>
      <c r="BM928" t="s">
        <v>381</v>
      </c>
      <c r="BN928" t="s">
        <v>2511</v>
      </c>
      <c r="BO928" t="s">
        <v>353</v>
      </c>
      <c r="BP928" t="s">
        <v>12794</v>
      </c>
      <c r="BQ928" t="s">
        <v>29972</v>
      </c>
      <c r="BR928" t="s">
        <v>30098</v>
      </c>
      <c r="BS928" t="s">
        <v>18000</v>
      </c>
      <c r="BT928">
        <v>2026</v>
      </c>
      <c r="BU928">
        <v>5</v>
      </c>
      <c r="BV928">
        <v>14</v>
      </c>
      <c r="BY928" t="s">
        <v>693</v>
      </c>
      <c r="BZ928" t="s">
        <v>17943</v>
      </c>
      <c r="CA928" s="1">
        <v>46156.790972222225</v>
      </c>
      <c r="CB928" s="2">
        <v>46158</v>
      </c>
      <c r="CE928" t="s">
        <v>2810</v>
      </c>
      <c r="CY928" s="1"/>
      <c r="DQ928" t="s">
        <v>17918</v>
      </c>
      <c r="DS928" t="s">
        <v>693</v>
      </c>
      <c r="EP928" t="s">
        <v>19839</v>
      </c>
      <c r="EQ928" t="s">
        <v>255</v>
      </c>
      <c r="ER928" t="s">
        <v>17945</v>
      </c>
      <c r="ES928" t="s">
        <v>281</v>
      </c>
      <c r="ET928" t="s">
        <v>29926</v>
      </c>
      <c r="EU928" t="s">
        <v>17962</v>
      </c>
      <c r="EZ928" t="s">
        <v>270</v>
      </c>
      <c r="FB928" t="s">
        <v>281</v>
      </c>
      <c r="FD928" t="s">
        <v>17948</v>
      </c>
      <c r="FE928" t="s">
        <v>281</v>
      </c>
      <c r="FF928" s="1">
        <v>46156.84202546296</v>
      </c>
      <c r="FG928">
        <v>1.21</v>
      </c>
      <c r="FH928">
        <v>0</v>
      </c>
      <c r="FM928" t="s">
        <v>17949</v>
      </c>
    </row>
    <row r="929" spans="1:169" x14ac:dyDescent="0.3">
      <c r="A929">
        <v>0</v>
      </c>
      <c r="B929" t="s">
        <v>17916</v>
      </c>
      <c r="C929" t="s">
        <v>17916</v>
      </c>
      <c r="E929" t="s">
        <v>17918</v>
      </c>
      <c r="F929">
        <v>46159.291666666664</v>
      </c>
      <c r="G929">
        <v>2026</v>
      </c>
      <c r="H929">
        <v>5</v>
      </c>
      <c r="I929">
        <v>17</v>
      </c>
      <c r="J929" t="s">
        <v>17963</v>
      </c>
      <c r="O929" t="s">
        <v>18000</v>
      </c>
      <c r="P929">
        <v>2026</v>
      </c>
      <c r="Q929">
        <v>5</v>
      </c>
      <c r="R929">
        <v>14</v>
      </c>
      <c r="S929" t="s">
        <v>30099</v>
      </c>
      <c r="T929" t="s">
        <v>30100</v>
      </c>
      <c r="Y929" t="s">
        <v>17916</v>
      </c>
      <c r="AB929" t="s">
        <v>251</v>
      </c>
      <c r="AC929" t="s">
        <v>17924</v>
      </c>
      <c r="AD929">
        <v>1000008240268</v>
      </c>
      <c r="AI929" t="s">
        <v>30101</v>
      </c>
      <c r="AJ929" t="s">
        <v>30102</v>
      </c>
      <c r="AK929" t="s">
        <v>693</v>
      </c>
      <c r="AN929" t="s">
        <v>30101</v>
      </c>
      <c r="AO929" t="s">
        <v>693</v>
      </c>
      <c r="AT929" t="s">
        <v>30103</v>
      </c>
      <c r="AU929" t="s">
        <v>30104</v>
      </c>
      <c r="AV929" t="s">
        <v>30105</v>
      </c>
      <c r="AW929" t="s">
        <v>230</v>
      </c>
      <c r="AX929" t="s">
        <v>230</v>
      </c>
      <c r="AY929" t="s">
        <v>380</v>
      </c>
      <c r="AZ929" t="s">
        <v>380</v>
      </c>
      <c r="BA929" t="s">
        <v>255</v>
      </c>
      <c r="BB929" s="1">
        <v>46156.835011574076</v>
      </c>
      <c r="BC929">
        <v>2026</v>
      </c>
      <c r="BD929">
        <v>5</v>
      </c>
      <c r="BE929">
        <v>14</v>
      </c>
      <c r="BF929" t="s">
        <v>17934</v>
      </c>
      <c r="BG929" t="s">
        <v>18130</v>
      </c>
      <c r="BH929" t="s">
        <v>17936</v>
      </c>
      <c r="BJ929" t="s">
        <v>30106</v>
      </c>
      <c r="BL929" t="s">
        <v>3791</v>
      </c>
      <c r="BM929" t="s">
        <v>3792</v>
      </c>
      <c r="BN929" t="s">
        <v>2511</v>
      </c>
      <c r="BO929" t="s">
        <v>353</v>
      </c>
      <c r="BP929" t="s">
        <v>3801</v>
      </c>
      <c r="BQ929" t="s">
        <v>29949</v>
      </c>
      <c r="BR929" t="s">
        <v>30107</v>
      </c>
      <c r="BS929" t="s">
        <v>18000</v>
      </c>
      <c r="BT929">
        <v>2026</v>
      </c>
      <c r="BU929">
        <v>5</v>
      </c>
      <c r="BV929">
        <v>14</v>
      </c>
      <c r="BY929" t="s">
        <v>693</v>
      </c>
      <c r="BZ929" t="s">
        <v>17943</v>
      </c>
      <c r="CA929" s="1">
        <v>46156.834722222222</v>
      </c>
      <c r="CB929" s="2">
        <v>46158</v>
      </c>
      <c r="CE929" t="s">
        <v>2810</v>
      </c>
      <c r="CY929" s="1"/>
      <c r="DQ929" t="s">
        <v>17918</v>
      </c>
      <c r="DS929" t="s">
        <v>693</v>
      </c>
      <c r="EP929" t="s">
        <v>19839</v>
      </c>
      <c r="EQ929" t="s">
        <v>255</v>
      </c>
      <c r="ER929" t="s">
        <v>17945</v>
      </c>
      <c r="ES929" t="s">
        <v>281</v>
      </c>
      <c r="ET929" t="s">
        <v>29926</v>
      </c>
      <c r="EU929" t="s">
        <v>17962</v>
      </c>
      <c r="EZ929" t="s">
        <v>270</v>
      </c>
      <c r="FB929" t="s">
        <v>281</v>
      </c>
      <c r="FD929" t="s">
        <v>17948</v>
      </c>
      <c r="FE929" t="s">
        <v>281</v>
      </c>
      <c r="FF929" s="1">
        <v>46156.884560185186</v>
      </c>
      <c r="FG929">
        <v>1.19</v>
      </c>
      <c r="FH929">
        <v>0</v>
      </c>
      <c r="FM929" t="s">
        <v>17949</v>
      </c>
    </row>
    <row r="930" spans="1:169" x14ac:dyDescent="0.3">
      <c r="A930">
        <v>0</v>
      </c>
      <c r="B930" t="s">
        <v>17916</v>
      </c>
      <c r="C930" t="s">
        <v>17916</v>
      </c>
      <c r="E930" t="s">
        <v>17918</v>
      </c>
      <c r="F930">
        <v>46157.5</v>
      </c>
      <c r="G930">
        <v>2026</v>
      </c>
      <c r="H930">
        <v>5</v>
      </c>
      <c r="I930">
        <v>15</v>
      </c>
      <c r="O930" t="s">
        <v>18000</v>
      </c>
      <c r="P930">
        <v>2026</v>
      </c>
      <c r="Q930">
        <v>5</v>
      </c>
      <c r="R930">
        <v>14</v>
      </c>
      <c r="S930" t="s">
        <v>30108</v>
      </c>
      <c r="T930" t="s">
        <v>30109</v>
      </c>
      <c r="Y930" t="s">
        <v>17916</v>
      </c>
      <c r="AB930" t="s">
        <v>251</v>
      </c>
      <c r="AC930" t="s">
        <v>17924</v>
      </c>
      <c r="AD930">
        <v>1000008229128</v>
      </c>
      <c r="AI930" t="s">
        <v>30110</v>
      </c>
      <c r="AJ930" t="s">
        <v>30111</v>
      </c>
      <c r="AK930" t="s">
        <v>693</v>
      </c>
      <c r="AM930" t="s">
        <v>30112</v>
      </c>
      <c r="AN930" t="s">
        <v>30113</v>
      </c>
      <c r="AO930" t="s">
        <v>693</v>
      </c>
      <c r="AR930" t="s">
        <v>30112</v>
      </c>
      <c r="AT930" t="s">
        <v>30114</v>
      </c>
      <c r="AU930" t="s">
        <v>30115</v>
      </c>
      <c r="AV930" t="s">
        <v>30116</v>
      </c>
      <c r="AW930" t="s">
        <v>230</v>
      </c>
      <c r="AX930" t="s">
        <v>230</v>
      </c>
      <c r="AY930" t="s">
        <v>380</v>
      </c>
      <c r="AZ930" t="s">
        <v>380</v>
      </c>
      <c r="BA930" t="s">
        <v>255</v>
      </c>
      <c r="BB930" s="1">
        <v>46156.498518518521</v>
      </c>
      <c r="BC930">
        <v>2026</v>
      </c>
      <c r="BD930">
        <v>5</v>
      </c>
      <c r="BE930">
        <v>14</v>
      </c>
      <c r="BF930" t="s">
        <v>17934</v>
      </c>
      <c r="BG930" t="s">
        <v>18130</v>
      </c>
      <c r="BH930" t="s">
        <v>17936</v>
      </c>
      <c r="BJ930" t="s">
        <v>30112</v>
      </c>
      <c r="BL930" t="s">
        <v>384</v>
      </c>
      <c r="BM930" t="s">
        <v>381</v>
      </c>
      <c r="BN930" t="s">
        <v>2511</v>
      </c>
      <c r="BO930" t="s">
        <v>353</v>
      </c>
      <c r="BP930" t="s">
        <v>3811</v>
      </c>
      <c r="BQ930" t="s">
        <v>30117</v>
      </c>
      <c r="BR930" t="s">
        <v>30118</v>
      </c>
      <c r="BS930" t="s">
        <v>18000</v>
      </c>
      <c r="BT930">
        <v>2026</v>
      </c>
      <c r="BU930">
        <v>5</v>
      </c>
      <c r="BV930">
        <v>14</v>
      </c>
      <c r="BY930" t="s">
        <v>693</v>
      </c>
      <c r="BZ930" t="s">
        <v>17943</v>
      </c>
      <c r="CA930" s="1">
        <v>46156.497916666667</v>
      </c>
      <c r="CB930" s="2">
        <v>46157</v>
      </c>
      <c r="CE930" t="s">
        <v>2810</v>
      </c>
      <c r="CY930" s="1"/>
      <c r="DQ930" t="s">
        <v>17918</v>
      </c>
      <c r="DS930" t="s">
        <v>693</v>
      </c>
      <c r="EP930" t="s">
        <v>19839</v>
      </c>
      <c r="EQ930" t="s">
        <v>255</v>
      </c>
      <c r="ER930" t="s">
        <v>17945</v>
      </c>
      <c r="ES930" t="s">
        <v>281</v>
      </c>
      <c r="ET930" t="s">
        <v>29926</v>
      </c>
      <c r="EU930" t="s">
        <v>17962</v>
      </c>
      <c r="EZ930" t="s">
        <v>270</v>
      </c>
      <c r="FB930" t="s">
        <v>281</v>
      </c>
      <c r="FD930" t="s">
        <v>17948</v>
      </c>
      <c r="FE930" t="s">
        <v>281</v>
      </c>
      <c r="FF930" s="1">
        <v>46156.550069444442</v>
      </c>
      <c r="FG930">
        <v>1.24</v>
      </c>
      <c r="FH930">
        <v>0</v>
      </c>
      <c r="FM930" t="s">
        <v>17949</v>
      </c>
    </row>
    <row r="931" spans="1:169" x14ac:dyDescent="0.3">
      <c r="A931">
        <v>0</v>
      </c>
      <c r="B931" t="s">
        <v>17916</v>
      </c>
      <c r="C931" t="s">
        <v>17916</v>
      </c>
      <c r="E931" t="s">
        <v>17918</v>
      </c>
      <c r="F931">
        <v>46157.291666666664</v>
      </c>
      <c r="G931">
        <v>2026</v>
      </c>
      <c r="H931">
        <v>5</v>
      </c>
      <c r="I931">
        <v>15</v>
      </c>
      <c r="J931" t="s">
        <v>17963</v>
      </c>
      <c r="O931" t="s">
        <v>18230</v>
      </c>
      <c r="P931">
        <v>2026</v>
      </c>
      <c r="Q931">
        <v>5</v>
      </c>
      <c r="R931">
        <v>12</v>
      </c>
      <c r="S931" t="s">
        <v>30119</v>
      </c>
      <c r="T931" t="s">
        <v>30120</v>
      </c>
      <c r="Y931" t="s">
        <v>17916</v>
      </c>
      <c r="AB931" t="s">
        <v>251</v>
      </c>
      <c r="AC931" t="s">
        <v>17924</v>
      </c>
      <c r="AD931">
        <v>1000008224677</v>
      </c>
      <c r="AG931" t="s">
        <v>30121</v>
      </c>
      <c r="AI931" t="s">
        <v>30122</v>
      </c>
      <c r="AJ931" t="s">
        <v>30123</v>
      </c>
      <c r="AK931" t="s">
        <v>693</v>
      </c>
      <c r="AM931" t="s">
        <v>30124</v>
      </c>
      <c r="AN931" t="s">
        <v>30122</v>
      </c>
      <c r="AO931" t="s">
        <v>693</v>
      </c>
      <c r="AP931" t="s">
        <v>30125</v>
      </c>
      <c r="AR931" t="s">
        <v>30124</v>
      </c>
      <c r="AS931" t="s">
        <v>30125</v>
      </c>
      <c r="AT931" t="s">
        <v>30126</v>
      </c>
      <c r="AU931" t="s">
        <v>30127</v>
      </c>
      <c r="AV931" t="s">
        <v>30128</v>
      </c>
      <c r="AW931" t="s">
        <v>230</v>
      </c>
      <c r="AX931" t="s">
        <v>230</v>
      </c>
      <c r="AY931" t="s">
        <v>380</v>
      </c>
      <c r="AZ931" t="s">
        <v>380</v>
      </c>
      <c r="BA931" t="s">
        <v>255</v>
      </c>
      <c r="BB931" s="1">
        <v>46154.755995370368</v>
      </c>
      <c r="BC931">
        <v>2026</v>
      </c>
      <c r="BD931">
        <v>5</v>
      </c>
      <c r="BE931">
        <v>12</v>
      </c>
      <c r="BF931" t="s">
        <v>18010</v>
      </c>
      <c r="BG931" t="s">
        <v>18130</v>
      </c>
      <c r="BH931" t="s">
        <v>17936</v>
      </c>
      <c r="BJ931" t="s">
        <v>30124</v>
      </c>
      <c r="BL931" t="s">
        <v>1828</v>
      </c>
      <c r="BM931" t="s">
        <v>1827</v>
      </c>
      <c r="BN931" t="s">
        <v>2511</v>
      </c>
      <c r="BO931" t="s">
        <v>353</v>
      </c>
      <c r="BP931" t="s">
        <v>3806</v>
      </c>
      <c r="BQ931" t="s">
        <v>29924</v>
      </c>
      <c r="BR931" t="s">
        <v>30129</v>
      </c>
      <c r="BS931" t="s">
        <v>18230</v>
      </c>
      <c r="BT931">
        <v>2026</v>
      </c>
      <c r="BU931">
        <v>5</v>
      </c>
      <c r="BV931">
        <v>12</v>
      </c>
      <c r="BY931" t="s">
        <v>693</v>
      </c>
      <c r="BZ931" t="s">
        <v>17943</v>
      </c>
      <c r="CA931" s="1">
        <v>46154.755555555559</v>
      </c>
      <c r="CB931" s="2">
        <v>46156</v>
      </c>
      <c r="CE931" t="s">
        <v>2810</v>
      </c>
      <c r="CY931" s="1"/>
      <c r="DQ931" t="s">
        <v>17918</v>
      </c>
      <c r="DS931" t="s">
        <v>693</v>
      </c>
      <c r="EP931" t="s">
        <v>19839</v>
      </c>
      <c r="EQ931" t="s">
        <v>255</v>
      </c>
      <c r="ER931" t="s">
        <v>17945</v>
      </c>
      <c r="ES931" t="s">
        <v>281</v>
      </c>
      <c r="ET931" t="s">
        <v>29926</v>
      </c>
      <c r="EU931" t="s">
        <v>17962</v>
      </c>
      <c r="EZ931" t="s">
        <v>270</v>
      </c>
      <c r="FB931" t="s">
        <v>281</v>
      </c>
      <c r="FD931" t="s">
        <v>17948</v>
      </c>
      <c r="FE931" t="s">
        <v>281</v>
      </c>
      <c r="FF931" s="1">
        <v>46154.800081018519</v>
      </c>
      <c r="FG931">
        <v>1.06</v>
      </c>
      <c r="FH931">
        <v>0</v>
      </c>
      <c r="FI931">
        <v>1</v>
      </c>
      <c r="FM931" t="s">
        <v>17949</v>
      </c>
    </row>
    <row r="932" spans="1:169" x14ac:dyDescent="0.3">
      <c r="A932">
        <v>0</v>
      </c>
      <c r="B932" t="s">
        <v>17916</v>
      </c>
      <c r="C932" t="s">
        <v>17916</v>
      </c>
      <c r="E932" t="s">
        <v>17918</v>
      </c>
      <c r="F932">
        <v>46157.5</v>
      </c>
      <c r="G932">
        <v>2026</v>
      </c>
      <c r="H932">
        <v>5</v>
      </c>
      <c r="I932">
        <v>15</v>
      </c>
      <c r="J932" t="s">
        <v>17919</v>
      </c>
      <c r="O932" t="s">
        <v>18230</v>
      </c>
      <c r="P932">
        <v>2026</v>
      </c>
      <c r="Q932">
        <v>5</v>
      </c>
      <c r="R932">
        <v>12</v>
      </c>
      <c r="S932" t="s">
        <v>30130</v>
      </c>
      <c r="T932" t="s">
        <v>30131</v>
      </c>
      <c r="Y932" t="s">
        <v>17916</v>
      </c>
      <c r="AB932" t="s">
        <v>251</v>
      </c>
      <c r="AC932" t="s">
        <v>17924</v>
      </c>
      <c r="AD932">
        <v>1000008224701</v>
      </c>
      <c r="AG932" t="s">
        <v>30132</v>
      </c>
      <c r="AI932" t="s">
        <v>30133</v>
      </c>
      <c r="AJ932" t="s">
        <v>30134</v>
      </c>
      <c r="AK932" t="s">
        <v>693</v>
      </c>
      <c r="AN932" t="s">
        <v>30133</v>
      </c>
      <c r="AO932" t="s">
        <v>693</v>
      </c>
      <c r="AT932" t="s">
        <v>30135</v>
      </c>
      <c r="AU932" t="s">
        <v>30136</v>
      </c>
      <c r="AV932" t="s">
        <v>30137</v>
      </c>
      <c r="AW932" t="s">
        <v>230</v>
      </c>
      <c r="AX932" t="s">
        <v>230</v>
      </c>
      <c r="AY932" t="s">
        <v>380</v>
      </c>
      <c r="AZ932" t="s">
        <v>380</v>
      </c>
      <c r="BA932" t="s">
        <v>255</v>
      </c>
      <c r="BB932" s="1">
        <v>46154.764421296299</v>
      </c>
      <c r="BC932">
        <v>2026</v>
      </c>
      <c r="BD932">
        <v>5</v>
      </c>
      <c r="BE932">
        <v>12</v>
      </c>
      <c r="BF932" t="s">
        <v>18100</v>
      </c>
      <c r="BG932" t="s">
        <v>18130</v>
      </c>
      <c r="BH932" t="s">
        <v>17936</v>
      </c>
      <c r="BJ932" t="s">
        <v>30138</v>
      </c>
      <c r="BL932" t="s">
        <v>1828</v>
      </c>
      <c r="BM932" t="s">
        <v>1827</v>
      </c>
      <c r="BN932" t="s">
        <v>2511</v>
      </c>
      <c r="BO932" t="s">
        <v>353</v>
      </c>
      <c r="BP932" t="s">
        <v>30139</v>
      </c>
      <c r="BQ932" t="s">
        <v>30140</v>
      </c>
      <c r="BR932" t="s">
        <v>30141</v>
      </c>
      <c r="BS932" t="s">
        <v>18230</v>
      </c>
      <c r="BT932">
        <v>2026</v>
      </c>
      <c r="BU932">
        <v>5</v>
      </c>
      <c r="BV932">
        <v>12</v>
      </c>
      <c r="BY932" t="s">
        <v>693</v>
      </c>
      <c r="BZ932" t="s">
        <v>17943</v>
      </c>
      <c r="CA932" s="1">
        <v>46154.763888888891</v>
      </c>
      <c r="CB932" s="2">
        <v>46156</v>
      </c>
      <c r="CE932" t="s">
        <v>2810</v>
      </c>
      <c r="CY932" s="1"/>
      <c r="DQ932" t="s">
        <v>17918</v>
      </c>
      <c r="DS932" t="s">
        <v>693</v>
      </c>
      <c r="EP932" t="s">
        <v>19839</v>
      </c>
      <c r="EQ932" t="s">
        <v>255</v>
      </c>
      <c r="ER932" t="s">
        <v>17945</v>
      </c>
      <c r="ES932" t="s">
        <v>281</v>
      </c>
      <c r="ET932" t="s">
        <v>29926</v>
      </c>
      <c r="EU932" t="s">
        <v>17962</v>
      </c>
      <c r="EZ932" t="s">
        <v>270</v>
      </c>
      <c r="FB932" t="s">
        <v>281</v>
      </c>
      <c r="FD932" t="s">
        <v>17948</v>
      </c>
      <c r="FE932" t="s">
        <v>281</v>
      </c>
      <c r="FF932" s="1">
        <v>46154.800081018519</v>
      </c>
      <c r="FG932">
        <v>0.86</v>
      </c>
      <c r="FH932">
        <v>0</v>
      </c>
      <c r="FI932">
        <v>1</v>
      </c>
      <c r="FM932" t="s">
        <v>17949</v>
      </c>
    </row>
    <row r="933" spans="1:169" x14ac:dyDescent="0.3">
      <c r="A933">
        <v>0</v>
      </c>
      <c r="B933" t="s">
        <v>17916</v>
      </c>
      <c r="C933" t="s">
        <v>17916</v>
      </c>
      <c r="E933" t="s">
        <v>17918</v>
      </c>
      <c r="F933">
        <v>46158.291666666664</v>
      </c>
      <c r="G933">
        <v>2026</v>
      </c>
      <c r="H933">
        <v>5</v>
      </c>
      <c r="I933">
        <v>16</v>
      </c>
      <c r="J933" t="s">
        <v>17963</v>
      </c>
      <c r="O933" t="s">
        <v>18230</v>
      </c>
      <c r="P933">
        <v>2026</v>
      </c>
      <c r="Q933">
        <v>5</v>
      </c>
      <c r="R933">
        <v>12</v>
      </c>
      <c r="S933" t="s">
        <v>30142</v>
      </c>
      <c r="T933" t="s">
        <v>30143</v>
      </c>
      <c r="V933" t="s">
        <v>17923</v>
      </c>
      <c r="Y933" t="s">
        <v>17916</v>
      </c>
      <c r="AB933" t="s">
        <v>251</v>
      </c>
      <c r="AC933" t="s">
        <v>17924</v>
      </c>
      <c r="AD933">
        <v>1000008224779</v>
      </c>
      <c r="AF933" t="s">
        <v>30144</v>
      </c>
      <c r="AI933" t="s">
        <v>30145</v>
      </c>
      <c r="AJ933" t="s">
        <v>30146</v>
      </c>
      <c r="AK933" t="s">
        <v>693</v>
      </c>
      <c r="AN933" t="s">
        <v>30145</v>
      </c>
      <c r="AO933" t="s">
        <v>693</v>
      </c>
      <c r="AT933" t="s">
        <v>30147</v>
      </c>
      <c r="AU933" t="s">
        <v>30148</v>
      </c>
      <c r="AV933" t="s">
        <v>30149</v>
      </c>
      <c r="AW933" t="s">
        <v>230</v>
      </c>
      <c r="AX933" t="s">
        <v>230</v>
      </c>
      <c r="AY933" t="s">
        <v>380</v>
      </c>
      <c r="AZ933" t="s">
        <v>380</v>
      </c>
      <c r="BA933" t="s">
        <v>255</v>
      </c>
      <c r="BB933" s="1">
        <v>46154.795069444444</v>
      </c>
      <c r="BC933">
        <v>2026</v>
      </c>
      <c r="BD933">
        <v>5</v>
      </c>
      <c r="BE933">
        <v>12</v>
      </c>
      <c r="BF933" t="s">
        <v>17934</v>
      </c>
      <c r="BG933" t="s">
        <v>18130</v>
      </c>
      <c r="BH933" t="s">
        <v>17936</v>
      </c>
      <c r="BJ933" t="s">
        <v>30150</v>
      </c>
      <c r="BL933" t="s">
        <v>30151</v>
      </c>
      <c r="BM933" t="s">
        <v>30152</v>
      </c>
      <c r="BN933" t="s">
        <v>2511</v>
      </c>
      <c r="BO933" t="s">
        <v>353</v>
      </c>
      <c r="BP933" t="s">
        <v>30153</v>
      </c>
      <c r="BQ933" t="s">
        <v>30154</v>
      </c>
      <c r="BR933" t="s">
        <v>30155</v>
      </c>
      <c r="BS933" t="s">
        <v>18230</v>
      </c>
      <c r="BT933">
        <v>2026</v>
      </c>
      <c r="BU933">
        <v>5</v>
      </c>
      <c r="BV933">
        <v>12</v>
      </c>
      <c r="BY933" t="s">
        <v>693</v>
      </c>
      <c r="BZ933" t="s">
        <v>17943</v>
      </c>
      <c r="CA933" s="1">
        <v>46154.794444444444</v>
      </c>
      <c r="CB933" s="2">
        <v>46156</v>
      </c>
      <c r="CE933" t="s">
        <v>2810</v>
      </c>
      <c r="CY933" s="1"/>
      <c r="DQ933" t="s">
        <v>17918</v>
      </c>
      <c r="DS933" t="s">
        <v>693</v>
      </c>
      <c r="EP933" t="s">
        <v>19839</v>
      </c>
      <c r="EQ933" t="s">
        <v>255</v>
      </c>
      <c r="ER933" t="s">
        <v>17945</v>
      </c>
      <c r="ES933" t="s">
        <v>281</v>
      </c>
      <c r="ET933" t="s">
        <v>29926</v>
      </c>
      <c r="EU933" t="s">
        <v>17947</v>
      </c>
      <c r="EZ933" t="s">
        <v>270</v>
      </c>
      <c r="FB933" t="s">
        <v>281</v>
      </c>
      <c r="FD933" t="s">
        <v>17948</v>
      </c>
      <c r="FE933" t="s">
        <v>281</v>
      </c>
      <c r="FF933" s="1">
        <v>46154.841770833336</v>
      </c>
      <c r="FG933">
        <v>1.1200000000000001</v>
      </c>
      <c r="FH933">
        <v>0</v>
      </c>
      <c r="FI933">
        <v>1</v>
      </c>
      <c r="FM933" t="s">
        <v>17949</v>
      </c>
    </row>
    <row r="934" spans="1:169" x14ac:dyDescent="0.3">
      <c r="A934">
        <v>0</v>
      </c>
      <c r="B934" t="s">
        <v>17917</v>
      </c>
      <c r="C934" t="s">
        <v>17916</v>
      </c>
      <c r="D934" t="s">
        <v>30156</v>
      </c>
      <c r="E934" t="s">
        <v>17918</v>
      </c>
      <c r="F934">
        <v>46158.291666666664</v>
      </c>
      <c r="G934">
        <v>2026</v>
      </c>
      <c r="H934">
        <v>5</v>
      </c>
      <c r="I934">
        <v>16</v>
      </c>
      <c r="J934" t="s">
        <v>17963</v>
      </c>
      <c r="O934" t="s">
        <v>18000</v>
      </c>
      <c r="P934">
        <v>2026</v>
      </c>
      <c r="Q934">
        <v>5</v>
      </c>
      <c r="R934">
        <v>14</v>
      </c>
      <c r="S934" t="s">
        <v>30157</v>
      </c>
      <c r="T934" t="s">
        <v>30158</v>
      </c>
      <c r="W934" t="s">
        <v>2841</v>
      </c>
      <c r="Y934" t="s">
        <v>17916</v>
      </c>
      <c r="AB934" t="s">
        <v>251</v>
      </c>
      <c r="AC934" t="s">
        <v>17924</v>
      </c>
      <c r="AD934">
        <v>1000008238904</v>
      </c>
      <c r="AI934" t="s">
        <v>30159</v>
      </c>
      <c r="AJ934" t="s">
        <v>30160</v>
      </c>
      <c r="AK934" t="s">
        <v>693</v>
      </c>
      <c r="AM934" t="s">
        <v>30161</v>
      </c>
      <c r="AN934" t="s">
        <v>30159</v>
      </c>
      <c r="AO934" t="s">
        <v>693</v>
      </c>
      <c r="AR934" t="s">
        <v>30161</v>
      </c>
      <c r="AT934" t="s">
        <v>30162</v>
      </c>
      <c r="AU934" t="s">
        <v>30076</v>
      </c>
      <c r="AV934" t="s">
        <v>30077</v>
      </c>
      <c r="AW934" t="s">
        <v>230</v>
      </c>
      <c r="AX934" t="s">
        <v>230</v>
      </c>
      <c r="AY934" t="s">
        <v>380</v>
      </c>
      <c r="AZ934" t="s">
        <v>380</v>
      </c>
      <c r="BA934" t="s">
        <v>255</v>
      </c>
      <c r="BB934" s="1">
        <v>46156.688923611109</v>
      </c>
      <c r="BC934">
        <v>2026</v>
      </c>
      <c r="BD934">
        <v>5</v>
      </c>
      <c r="BE934">
        <v>14</v>
      </c>
      <c r="BF934" t="s">
        <v>17934</v>
      </c>
      <c r="BG934" t="s">
        <v>18130</v>
      </c>
      <c r="BH934" t="s">
        <v>17936</v>
      </c>
      <c r="BJ934" t="s">
        <v>30161</v>
      </c>
      <c r="BL934" t="s">
        <v>384</v>
      </c>
      <c r="BM934" t="s">
        <v>381</v>
      </c>
      <c r="BN934" t="s">
        <v>2511</v>
      </c>
      <c r="BO934" t="s">
        <v>353</v>
      </c>
      <c r="BP934" t="s">
        <v>30079</v>
      </c>
      <c r="BQ934" t="s">
        <v>30069</v>
      </c>
      <c r="BR934" t="s">
        <v>30163</v>
      </c>
      <c r="BS934" t="s">
        <v>18000</v>
      </c>
      <c r="BT934">
        <v>2026</v>
      </c>
      <c r="BU934">
        <v>5</v>
      </c>
      <c r="BV934">
        <v>14</v>
      </c>
      <c r="BY934" t="s">
        <v>693</v>
      </c>
      <c r="BZ934" t="s">
        <v>17943</v>
      </c>
      <c r="CA934" s="1">
        <v>46156.688888888886</v>
      </c>
      <c r="CB934" s="2">
        <v>46157</v>
      </c>
      <c r="CE934" t="s">
        <v>2810</v>
      </c>
      <c r="CY934" s="1"/>
      <c r="DQ934" t="s">
        <v>17918</v>
      </c>
      <c r="DS934" t="s">
        <v>693</v>
      </c>
      <c r="EP934" t="s">
        <v>19839</v>
      </c>
      <c r="EQ934" t="s">
        <v>255</v>
      </c>
      <c r="ER934" t="s">
        <v>17945</v>
      </c>
      <c r="ES934" t="s">
        <v>281</v>
      </c>
      <c r="ET934" t="s">
        <v>29926</v>
      </c>
      <c r="EU934" t="s">
        <v>17962</v>
      </c>
      <c r="EZ934" t="s">
        <v>270</v>
      </c>
      <c r="FB934" t="s">
        <v>281</v>
      </c>
      <c r="FD934" t="s">
        <v>17948</v>
      </c>
      <c r="FE934" t="s">
        <v>281</v>
      </c>
      <c r="FF934" s="1">
        <v>46156.716874999998</v>
      </c>
      <c r="FG934">
        <v>0.67</v>
      </c>
      <c r="FH934">
        <v>0</v>
      </c>
      <c r="FM934" t="s">
        <v>17949</v>
      </c>
    </row>
    <row r="935" spans="1:169" x14ac:dyDescent="0.3">
      <c r="A935">
        <v>0</v>
      </c>
      <c r="B935" t="s">
        <v>17916</v>
      </c>
      <c r="C935" t="s">
        <v>17916</v>
      </c>
      <c r="E935" t="s">
        <v>17918</v>
      </c>
      <c r="F935">
        <v>46157.5</v>
      </c>
      <c r="G935">
        <v>2026</v>
      </c>
      <c r="H935">
        <v>5</v>
      </c>
      <c r="I935">
        <v>15</v>
      </c>
      <c r="J935" t="s">
        <v>17919</v>
      </c>
      <c r="O935" t="s">
        <v>17964</v>
      </c>
      <c r="P935">
        <v>2026</v>
      </c>
      <c r="Q935">
        <v>5</v>
      </c>
      <c r="R935">
        <v>13</v>
      </c>
      <c r="S935" t="s">
        <v>30164</v>
      </c>
      <c r="T935" t="s">
        <v>30165</v>
      </c>
      <c r="Y935" t="s">
        <v>17916</v>
      </c>
      <c r="AB935" t="s">
        <v>251</v>
      </c>
      <c r="AC935" t="s">
        <v>17924</v>
      </c>
      <c r="AD935">
        <v>1000008225712</v>
      </c>
      <c r="AI935" t="s">
        <v>30166</v>
      </c>
      <c r="AJ935" t="s">
        <v>30167</v>
      </c>
      <c r="AK935" t="s">
        <v>693</v>
      </c>
      <c r="AN935" t="s">
        <v>30166</v>
      </c>
      <c r="AO935" t="s">
        <v>693</v>
      </c>
      <c r="AT935" t="s">
        <v>30168</v>
      </c>
      <c r="AU935" t="s">
        <v>30169</v>
      </c>
      <c r="AV935" t="s">
        <v>30170</v>
      </c>
      <c r="AW935" t="s">
        <v>230</v>
      </c>
      <c r="AX935" t="s">
        <v>230</v>
      </c>
      <c r="AY935" t="s">
        <v>380</v>
      </c>
      <c r="AZ935" t="s">
        <v>380</v>
      </c>
      <c r="BA935" t="s">
        <v>255</v>
      </c>
      <c r="BB935" s="1">
        <v>46155.474629629629</v>
      </c>
      <c r="BC935">
        <v>2026</v>
      </c>
      <c r="BD935">
        <v>5</v>
      </c>
      <c r="BE935">
        <v>13</v>
      </c>
      <c r="BF935" t="s">
        <v>18100</v>
      </c>
      <c r="BG935" t="s">
        <v>18130</v>
      </c>
      <c r="BH935" t="s">
        <v>17936</v>
      </c>
      <c r="BJ935" t="s">
        <v>30171</v>
      </c>
      <c r="BL935" t="s">
        <v>3791</v>
      </c>
      <c r="BM935" t="s">
        <v>3792</v>
      </c>
      <c r="BN935" t="s">
        <v>2511</v>
      </c>
      <c r="BO935" t="s">
        <v>353</v>
      </c>
      <c r="BP935" t="s">
        <v>30172</v>
      </c>
      <c r="BQ935" t="s">
        <v>29949</v>
      </c>
      <c r="BR935" t="s">
        <v>30173</v>
      </c>
      <c r="BS935" t="s">
        <v>17964</v>
      </c>
      <c r="BT935">
        <v>2026</v>
      </c>
      <c r="BU935">
        <v>5</v>
      </c>
      <c r="BV935">
        <v>13</v>
      </c>
      <c r="BY935" t="s">
        <v>693</v>
      </c>
      <c r="BZ935" t="s">
        <v>17943</v>
      </c>
      <c r="CA935" s="1">
        <v>46155.474305555559</v>
      </c>
      <c r="CB935" s="2">
        <v>46156</v>
      </c>
      <c r="CE935" t="s">
        <v>2810</v>
      </c>
      <c r="CY935" s="1"/>
      <c r="DQ935" t="s">
        <v>17918</v>
      </c>
      <c r="DS935" t="s">
        <v>693</v>
      </c>
      <c r="EP935" t="s">
        <v>19839</v>
      </c>
      <c r="EQ935" t="s">
        <v>255</v>
      </c>
      <c r="ER935" t="s">
        <v>17945</v>
      </c>
      <c r="ES935" t="s">
        <v>281</v>
      </c>
      <c r="ET935" t="s">
        <v>29926</v>
      </c>
      <c r="EU935" t="s">
        <v>17962</v>
      </c>
      <c r="EZ935" t="s">
        <v>270</v>
      </c>
      <c r="FB935" t="s">
        <v>281</v>
      </c>
      <c r="FD935" t="s">
        <v>17948</v>
      </c>
      <c r="FE935" t="s">
        <v>281</v>
      </c>
      <c r="FF935" s="1">
        <v>46155.508437500001</v>
      </c>
      <c r="FG935">
        <v>0.81</v>
      </c>
      <c r="FH935">
        <v>0</v>
      </c>
      <c r="FI935">
        <v>1</v>
      </c>
      <c r="FM935" t="s">
        <v>17949</v>
      </c>
    </row>
    <row r="936" spans="1:169" x14ac:dyDescent="0.3">
      <c r="A936">
        <v>0</v>
      </c>
      <c r="B936" t="s">
        <v>17917</v>
      </c>
      <c r="C936" t="s">
        <v>17916</v>
      </c>
      <c r="D936" t="s">
        <v>18601</v>
      </c>
      <c r="E936" t="s">
        <v>17918</v>
      </c>
      <c r="F936">
        <v>46157.5</v>
      </c>
      <c r="G936">
        <v>2026</v>
      </c>
      <c r="H936">
        <v>5</v>
      </c>
      <c r="I936">
        <v>15</v>
      </c>
      <c r="O936" t="s">
        <v>17964</v>
      </c>
      <c r="P936">
        <v>2026</v>
      </c>
      <c r="Q936">
        <v>5</v>
      </c>
      <c r="R936">
        <v>13</v>
      </c>
      <c r="S936" t="s">
        <v>30174</v>
      </c>
      <c r="T936" t="s">
        <v>30175</v>
      </c>
      <c r="Y936" t="s">
        <v>17916</v>
      </c>
      <c r="AB936" t="s">
        <v>251</v>
      </c>
      <c r="AC936" t="s">
        <v>17924</v>
      </c>
      <c r="AD936">
        <v>1000008225833</v>
      </c>
      <c r="AG936" t="s">
        <v>30176</v>
      </c>
      <c r="AI936" t="s">
        <v>30177</v>
      </c>
      <c r="AJ936" t="s">
        <v>30178</v>
      </c>
      <c r="AK936" t="s">
        <v>693</v>
      </c>
      <c r="AM936" t="s">
        <v>18071</v>
      </c>
      <c r="AN936" t="s">
        <v>30177</v>
      </c>
      <c r="AO936" t="s">
        <v>693</v>
      </c>
      <c r="AR936" t="s">
        <v>18071</v>
      </c>
      <c r="AT936" t="s">
        <v>30179</v>
      </c>
      <c r="AU936" t="s">
        <v>30180</v>
      </c>
      <c r="AV936" t="s">
        <v>30181</v>
      </c>
      <c r="AW936" t="s">
        <v>230</v>
      </c>
      <c r="AX936" t="s">
        <v>230</v>
      </c>
      <c r="AY936" t="s">
        <v>232</v>
      </c>
      <c r="AZ936" t="s">
        <v>232</v>
      </c>
      <c r="BA936" t="s">
        <v>255</v>
      </c>
      <c r="BB936" s="1">
        <v>46155.489976851852</v>
      </c>
      <c r="BC936">
        <v>2026</v>
      </c>
      <c r="BD936">
        <v>5</v>
      </c>
      <c r="BE936">
        <v>13</v>
      </c>
      <c r="BF936" t="s">
        <v>17934</v>
      </c>
      <c r="BG936" t="s">
        <v>17935</v>
      </c>
      <c r="BH936" t="s">
        <v>17936</v>
      </c>
      <c r="BJ936" t="s">
        <v>30182</v>
      </c>
      <c r="BL936" t="s">
        <v>1828</v>
      </c>
      <c r="BM936" t="s">
        <v>1827</v>
      </c>
      <c r="BN936" t="s">
        <v>2511</v>
      </c>
      <c r="BO936" t="s">
        <v>353</v>
      </c>
      <c r="BP936" t="s">
        <v>30183</v>
      </c>
      <c r="BQ936" t="s">
        <v>29924</v>
      </c>
      <c r="BR936" t="s">
        <v>30184</v>
      </c>
      <c r="BS936" t="s">
        <v>17964</v>
      </c>
      <c r="BT936">
        <v>2026</v>
      </c>
      <c r="BU936">
        <v>5</v>
      </c>
      <c r="BV936">
        <v>13</v>
      </c>
      <c r="BY936" t="s">
        <v>693</v>
      </c>
      <c r="BZ936" t="s">
        <v>17943</v>
      </c>
      <c r="CA936" s="1">
        <v>46155.489583333336</v>
      </c>
      <c r="CB936" s="2">
        <v>46156</v>
      </c>
      <c r="CE936" t="s">
        <v>2810</v>
      </c>
      <c r="CY936" s="1"/>
      <c r="DQ936" t="s">
        <v>17918</v>
      </c>
      <c r="DS936" t="s">
        <v>693</v>
      </c>
      <c r="EP936" t="s">
        <v>19839</v>
      </c>
      <c r="EQ936" t="s">
        <v>255</v>
      </c>
      <c r="ER936" t="s">
        <v>17945</v>
      </c>
      <c r="ES936" t="s">
        <v>281</v>
      </c>
      <c r="ET936" t="s">
        <v>29926</v>
      </c>
      <c r="EU936" t="s">
        <v>17962</v>
      </c>
      <c r="EZ936" t="s">
        <v>270</v>
      </c>
      <c r="FB936" t="s">
        <v>281</v>
      </c>
      <c r="FD936" t="s">
        <v>17948</v>
      </c>
      <c r="FE936" t="s">
        <v>281</v>
      </c>
      <c r="FF936" s="1">
        <v>46155.800196759257</v>
      </c>
      <c r="FG936">
        <v>7.45</v>
      </c>
      <c r="FH936">
        <v>0</v>
      </c>
      <c r="FI936">
        <v>2</v>
      </c>
      <c r="FM936" t="s">
        <v>17949</v>
      </c>
    </row>
    <row r="937" spans="1:169" x14ac:dyDescent="0.3">
      <c r="A937">
        <v>0</v>
      </c>
      <c r="B937" t="s">
        <v>17916</v>
      </c>
      <c r="C937" t="s">
        <v>17916</v>
      </c>
      <c r="E937" t="s">
        <v>17918</v>
      </c>
      <c r="F937">
        <v>46157.5</v>
      </c>
      <c r="G937">
        <v>2026</v>
      </c>
      <c r="H937">
        <v>5</v>
      </c>
      <c r="I937">
        <v>15</v>
      </c>
      <c r="O937" t="s">
        <v>17964</v>
      </c>
      <c r="P937">
        <v>2026</v>
      </c>
      <c r="Q937">
        <v>5</v>
      </c>
      <c r="R937">
        <v>13</v>
      </c>
      <c r="S937" t="s">
        <v>30185</v>
      </c>
      <c r="T937" t="s">
        <v>30186</v>
      </c>
      <c r="Y937" t="s">
        <v>17916</v>
      </c>
      <c r="AB937" t="s">
        <v>251</v>
      </c>
      <c r="AC937" t="s">
        <v>17924</v>
      </c>
      <c r="AD937">
        <v>1000008226113</v>
      </c>
      <c r="AG937" t="s">
        <v>30187</v>
      </c>
      <c r="AI937" t="s">
        <v>30188</v>
      </c>
      <c r="AJ937" t="s">
        <v>30189</v>
      </c>
      <c r="AK937" t="s">
        <v>693</v>
      </c>
      <c r="AM937" t="s">
        <v>18071</v>
      </c>
      <c r="AN937" t="s">
        <v>30188</v>
      </c>
      <c r="AO937" t="s">
        <v>693</v>
      </c>
      <c r="AR937" t="s">
        <v>18071</v>
      </c>
      <c r="AT937" t="s">
        <v>30190</v>
      </c>
      <c r="AU937" t="s">
        <v>30191</v>
      </c>
      <c r="AV937" t="s">
        <v>30192</v>
      </c>
      <c r="AW937" t="s">
        <v>230</v>
      </c>
      <c r="AX937" t="s">
        <v>230</v>
      </c>
      <c r="AY937" t="s">
        <v>380</v>
      </c>
      <c r="AZ937" t="s">
        <v>380</v>
      </c>
      <c r="BA937" t="s">
        <v>255</v>
      </c>
      <c r="BB937" s="1">
        <v>46155.5234375</v>
      </c>
      <c r="BC937">
        <v>2026</v>
      </c>
      <c r="BD937">
        <v>5</v>
      </c>
      <c r="BE937">
        <v>13</v>
      </c>
      <c r="BF937" t="s">
        <v>17934</v>
      </c>
      <c r="BG937" t="s">
        <v>18130</v>
      </c>
      <c r="BH937" t="s">
        <v>17936</v>
      </c>
      <c r="BJ937" t="s">
        <v>30193</v>
      </c>
      <c r="BL937" t="s">
        <v>1460</v>
      </c>
      <c r="BM937" t="s">
        <v>1457</v>
      </c>
      <c r="BN937" t="s">
        <v>2511</v>
      </c>
      <c r="BO937" t="s">
        <v>353</v>
      </c>
      <c r="BP937" t="s">
        <v>3797</v>
      </c>
      <c r="BQ937" t="s">
        <v>29998</v>
      </c>
      <c r="BR937" t="s">
        <v>30194</v>
      </c>
      <c r="BS937" t="s">
        <v>17964</v>
      </c>
      <c r="BT937">
        <v>2026</v>
      </c>
      <c r="BU937">
        <v>5</v>
      </c>
      <c r="BV937">
        <v>13</v>
      </c>
      <c r="BY937" t="s">
        <v>693</v>
      </c>
      <c r="BZ937" t="s">
        <v>17943</v>
      </c>
      <c r="CA937" s="1">
        <v>46155.522916666669</v>
      </c>
      <c r="CB937" s="2">
        <v>46156</v>
      </c>
      <c r="CE937" t="s">
        <v>2810</v>
      </c>
      <c r="CY937" s="1"/>
      <c r="DQ937" t="s">
        <v>17918</v>
      </c>
      <c r="DS937" t="s">
        <v>693</v>
      </c>
      <c r="EP937" t="s">
        <v>19839</v>
      </c>
      <c r="EQ937" t="s">
        <v>255</v>
      </c>
      <c r="ER937" t="s">
        <v>17945</v>
      </c>
      <c r="ES937" t="s">
        <v>281</v>
      </c>
      <c r="ET937" t="s">
        <v>29926</v>
      </c>
      <c r="EU937" t="s">
        <v>17962</v>
      </c>
      <c r="EZ937" t="s">
        <v>270</v>
      </c>
      <c r="FB937" t="s">
        <v>281</v>
      </c>
      <c r="FD937" t="s">
        <v>17948</v>
      </c>
      <c r="FE937" t="s">
        <v>281</v>
      </c>
      <c r="FF937" s="1">
        <v>46155.550127314818</v>
      </c>
      <c r="FG937">
        <v>0.64</v>
      </c>
      <c r="FH937">
        <v>0</v>
      </c>
      <c r="FI937">
        <v>1</v>
      </c>
      <c r="FM937" t="s">
        <v>17949</v>
      </c>
    </row>
    <row r="938" spans="1:169" x14ac:dyDescent="0.3">
      <c r="A938">
        <v>0</v>
      </c>
      <c r="B938" t="s">
        <v>17917</v>
      </c>
      <c r="C938" t="s">
        <v>17916</v>
      </c>
      <c r="D938" t="s">
        <v>18601</v>
      </c>
      <c r="E938" t="s">
        <v>17918</v>
      </c>
      <c r="F938">
        <v>46158.291666666664</v>
      </c>
      <c r="G938">
        <v>2026</v>
      </c>
      <c r="H938">
        <v>5</v>
      </c>
      <c r="I938">
        <v>16</v>
      </c>
      <c r="J938" t="s">
        <v>17963</v>
      </c>
      <c r="O938" t="s">
        <v>17964</v>
      </c>
      <c r="P938">
        <v>2026</v>
      </c>
      <c r="Q938">
        <v>5</v>
      </c>
      <c r="R938">
        <v>13</v>
      </c>
      <c r="S938" t="s">
        <v>30195</v>
      </c>
      <c r="T938" t="s">
        <v>30196</v>
      </c>
      <c r="Y938" t="s">
        <v>17916</v>
      </c>
      <c r="AB938" t="s">
        <v>251</v>
      </c>
      <c r="AC938" t="s">
        <v>17924</v>
      </c>
      <c r="AD938">
        <v>1000008226216</v>
      </c>
      <c r="AI938" t="s">
        <v>30197</v>
      </c>
      <c r="AJ938" t="s">
        <v>30198</v>
      </c>
      <c r="AK938" t="s">
        <v>693</v>
      </c>
      <c r="AM938" t="s">
        <v>30199</v>
      </c>
      <c r="AN938" t="s">
        <v>30197</v>
      </c>
      <c r="AO938" t="s">
        <v>693</v>
      </c>
      <c r="AP938" t="s">
        <v>30199</v>
      </c>
      <c r="AR938" t="s">
        <v>30199</v>
      </c>
      <c r="AS938" t="s">
        <v>30199</v>
      </c>
      <c r="AT938" t="s">
        <v>30200</v>
      </c>
      <c r="AU938" t="s">
        <v>30201</v>
      </c>
      <c r="AV938" t="s">
        <v>30202</v>
      </c>
      <c r="AW938" t="s">
        <v>230</v>
      </c>
      <c r="AX938" t="s">
        <v>230</v>
      </c>
      <c r="AY938" t="s">
        <v>1322</v>
      </c>
      <c r="AZ938" t="s">
        <v>1322</v>
      </c>
      <c r="BA938" t="s">
        <v>255</v>
      </c>
      <c r="BB938" s="1">
        <v>46155.54042824074</v>
      </c>
      <c r="BC938">
        <v>2026</v>
      </c>
      <c r="BD938">
        <v>5</v>
      </c>
      <c r="BE938">
        <v>13</v>
      </c>
      <c r="BF938" t="s">
        <v>17934</v>
      </c>
      <c r="BG938" t="s">
        <v>17935</v>
      </c>
      <c r="BH938" t="s">
        <v>17936</v>
      </c>
      <c r="BJ938" t="s">
        <v>30203</v>
      </c>
      <c r="BL938" t="s">
        <v>384</v>
      </c>
      <c r="BM938" t="s">
        <v>381</v>
      </c>
      <c r="BN938" t="s">
        <v>2511</v>
      </c>
      <c r="BO938" t="s">
        <v>353</v>
      </c>
      <c r="BP938" t="s">
        <v>30204</v>
      </c>
      <c r="BQ938" t="s">
        <v>30205</v>
      </c>
      <c r="BR938" t="s">
        <v>30206</v>
      </c>
      <c r="BS938" t="s">
        <v>17964</v>
      </c>
      <c r="BT938">
        <v>2026</v>
      </c>
      <c r="BU938">
        <v>5</v>
      </c>
      <c r="BV938">
        <v>13</v>
      </c>
      <c r="BY938" t="s">
        <v>693</v>
      </c>
      <c r="BZ938" t="s">
        <v>17943</v>
      </c>
      <c r="CA938" s="1">
        <v>46155.540277777778</v>
      </c>
      <c r="CB938" s="2">
        <v>46156</v>
      </c>
      <c r="CE938" t="s">
        <v>2810</v>
      </c>
      <c r="CY938" s="1"/>
      <c r="DQ938" t="s">
        <v>17918</v>
      </c>
      <c r="DS938" t="s">
        <v>693</v>
      </c>
      <c r="EP938" t="s">
        <v>19839</v>
      </c>
      <c r="EQ938" t="s">
        <v>255</v>
      </c>
      <c r="ER938" t="s">
        <v>17945</v>
      </c>
      <c r="ES938" t="s">
        <v>281</v>
      </c>
      <c r="ET938" t="s">
        <v>29926</v>
      </c>
      <c r="EU938" t="s">
        <v>17962</v>
      </c>
      <c r="EZ938" t="s">
        <v>270</v>
      </c>
      <c r="FB938" t="s">
        <v>281</v>
      </c>
      <c r="FD938" t="s">
        <v>17948</v>
      </c>
      <c r="FE938" t="s">
        <v>281</v>
      </c>
      <c r="FF938" s="1">
        <v>46155.675104166665</v>
      </c>
      <c r="FG938">
        <v>3.23</v>
      </c>
      <c r="FH938">
        <v>0</v>
      </c>
      <c r="FI938">
        <v>2</v>
      </c>
      <c r="FM938" t="s">
        <v>17949</v>
      </c>
    </row>
    <row r="939" spans="1:169" x14ac:dyDescent="0.3">
      <c r="A939">
        <v>0</v>
      </c>
      <c r="B939" t="s">
        <v>17916</v>
      </c>
      <c r="C939" t="s">
        <v>17916</v>
      </c>
      <c r="E939" t="s">
        <v>17918</v>
      </c>
      <c r="F939">
        <v>46157.5</v>
      </c>
      <c r="G939">
        <v>2026</v>
      </c>
      <c r="H939">
        <v>5</v>
      </c>
      <c r="I939">
        <v>15</v>
      </c>
      <c r="J939" t="s">
        <v>17919</v>
      </c>
      <c r="O939" t="s">
        <v>17964</v>
      </c>
      <c r="P939">
        <v>2026</v>
      </c>
      <c r="Q939">
        <v>5</v>
      </c>
      <c r="R939">
        <v>13</v>
      </c>
      <c r="S939" t="s">
        <v>30207</v>
      </c>
      <c r="T939" t="s">
        <v>30208</v>
      </c>
      <c r="Y939" t="s">
        <v>17916</v>
      </c>
      <c r="AB939" t="s">
        <v>251</v>
      </c>
      <c r="AC939" t="s">
        <v>18065</v>
      </c>
      <c r="AD939">
        <v>1000008227025</v>
      </c>
      <c r="AG939" t="s">
        <v>30209</v>
      </c>
      <c r="AH939" t="s">
        <v>30210</v>
      </c>
      <c r="AI939" t="s">
        <v>30211</v>
      </c>
      <c r="AJ939" t="s">
        <v>30212</v>
      </c>
      <c r="AK939" t="s">
        <v>693</v>
      </c>
      <c r="AL939" t="s">
        <v>30209</v>
      </c>
      <c r="AN939" t="s">
        <v>30211</v>
      </c>
      <c r="AO939" t="s">
        <v>693</v>
      </c>
      <c r="AT939" t="s">
        <v>30213</v>
      </c>
      <c r="AU939" t="s">
        <v>30214</v>
      </c>
      <c r="AV939" t="s">
        <v>30215</v>
      </c>
      <c r="AW939" t="s">
        <v>230</v>
      </c>
      <c r="AX939" t="s">
        <v>230</v>
      </c>
      <c r="AY939" t="s">
        <v>380</v>
      </c>
      <c r="AZ939" t="s">
        <v>380</v>
      </c>
      <c r="BA939" t="s">
        <v>18076</v>
      </c>
      <c r="BB939" s="1">
        <v>46155.657824074071</v>
      </c>
      <c r="BC939">
        <v>2026</v>
      </c>
      <c r="BD939">
        <v>5</v>
      </c>
      <c r="BE939">
        <v>13</v>
      </c>
      <c r="BF939" t="s">
        <v>18129</v>
      </c>
      <c r="BG939" t="s">
        <v>18130</v>
      </c>
      <c r="BH939" t="s">
        <v>17936</v>
      </c>
      <c r="BJ939" t="s">
        <v>30216</v>
      </c>
      <c r="BL939" t="s">
        <v>30217</v>
      </c>
      <c r="BM939" t="s">
        <v>1423</v>
      </c>
      <c r="BN939" t="s">
        <v>2511</v>
      </c>
      <c r="BO939" t="s">
        <v>353</v>
      </c>
      <c r="BP939" t="s">
        <v>30218</v>
      </c>
      <c r="BQ939" t="s">
        <v>30219</v>
      </c>
      <c r="BR939" t="s">
        <v>30220</v>
      </c>
      <c r="BS939" t="s">
        <v>17964</v>
      </c>
      <c r="BT939">
        <v>2026</v>
      </c>
      <c r="BU939">
        <v>5</v>
      </c>
      <c r="BV939">
        <v>13</v>
      </c>
      <c r="BY939" t="s">
        <v>386</v>
      </c>
      <c r="BZ939" t="s">
        <v>18083</v>
      </c>
      <c r="CA939" s="1">
        <v>46155.657638888886</v>
      </c>
      <c r="CB939" s="2">
        <v>46157</v>
      </c>
      <c r="CE939" t="s">
        <v>2810</v>
      </c>
      <c r="CY939" s="1"/>
      <c r="DQ939" t="s">
        <v>17918</v>
      </c>
      <c r="DR939" t="s">
        <v>693</v>
      </c>
      <c r="DS939" t="s">
        <v>693</v>
      </c>
      <c r="DT939" t="s">
        <v>693</v>
      </c>
      <c r="DV939" t="s">
        <v>693</v>
      </c>
      <c r="EA939" t="s">
        <v>693</v>
      </c>
      <c r="EB939" t="s">
        <v>693</v>
      </c>
      <c r="EP939" t="s">
        <v>19839</v>
      </c>
      <c r="EQ939" t="s">
        <v>18084</v>
      </c>
      <c r="ES939" t="s">
        <v>281</v>
      </c>
      <c r="ET939" t="s">
        <v>29926</v>
      </c>
      <c r="EU939" t="s">
        <v>17962</v>
      </c>
      <c r="EZ939" t="s">
        <v>270</v>
      </c>
      <c r="FB939" t="s">
        <v>281</v>
      </c>
      <c r="FD939" t="s">
        <v>18133</v>
      </c>
      <c r="FE939" t="s">
        <v>281</v>
      </c>
      <c r="FF939" s="1">
        <v>46155.675104166665</v>
      </c>
      <c r="FG939">
        <v>0.41</v>
      </c>
      <c r="FH939">
        <v>0</v>
      </c>
      <c r="FI939">
        <v>1</v>
      </c>
      <c r="FM939" t="s">
        <v>17949</v>
      </c>
    </row>
    <row r="940" spans="1:169" x14ac:dyDescent="0.3">
      <c r="A940">
        <v>0</v>
      </c>
      <c r="B940" t="s">
        <v>17916</v>
      </c>
      <c r="C940" t="s">
        <v>17916</v>
      </c>
      <c r="E940" t="s">
        <v>17918</v>
      </c>
      <c r="F940">
        <v>46158.291666666664</v>
      </c>
      <c r="G940">
        <v>2026</v>
      </c>
      <c r="H940">
        <v>5</v>
      </c>
      <c r="I940">
        <v>16</v>
      </c>
      <c r="J940" t="s">
        <v>17963</v>
      </c>
      <c r="O940" t="s">
        <v>17964</v>
      </c>
      <c r="P940">
        <v>2026</v>
      </c>
      <c r="Q940">
        <v>5</v>
      </c>
      <c r="R940">
        <v>13</v>
      </c>
      <c r="S940" t="s">
        <v>30221</v>
      </c>
      <c r="T940" t="s">
        <v>30222</v>
      </c>
      <c r="Y940" t="s">
        <v>17916</v>
      </c>
      <c r="AB940" t="s">
        <v>251</v>
      </c>
      <c r="AC940" t="s">
        <v>17924</v>
      </c>
      <c r="AD940">
        <v>1000008227491</v>
      </c>
      <c r="AG940" t="s">
        <v>30223</v>
      </c>
      <c r="AI940" t="s">
        <v>30224</v>
      </c>
      <c r="AJ940" t="s">
        <v>30225</v>
      </c>
      <c r="AK940" t="s">
        <v>693</v>
      </c>
      <c r="AM940" t="s">
        <v>30226</v>
      </c>
      <c r="AN940" t="s">
        <v>30224</v>
      </c>
      <c r="AO940" t="s">
        <v>693</v>
      </c>
      <c r="AR940" t="s">
        <v>30226</v>
      </c>
      <c r="AT940" t="s">
        <v>30227</v>
      </c>
      <c r="AU940" t="s">
        <v>30228</v>
      </c>
      <c r="AV940" t="s">
        <v>30229</v>
      </c>
      <c r="AW940" t="s">
        <v>230</v>
      </c>
      <c r="AX940" t="s">
        <v>230</v>
      </c>
      <c r="AY940" t="s">
        <v>380</v>
      </c>
      <c r="AZ940" t="s">
        <v>380</v>
      </c>
      <c r="BA940" t="s">
        <v>255</v>
      </c>
      <c r="BB940" s="1">
        <v>46155.702962962961</v>
      </c>
      <c r="BC940">
        <v>2026</v>
      </c>
      <c r="BD940">
        <v>5</v>
      </c>
      <c r="BE940">
        <v>13</v>
      </c>
      <c r="BF940" t="s">
        <v>17934</v>
      </c>
      <c r="BG940" t="s">
        <v>18130</v>
      </c>
      <c r="BH940" t="s">
        <v>17936</v>
      </c>
      <c r="BJ940" t="s">
        <v>30226</v>
      </c>
      <c r="BL940" t="s">
        <v>1828</v>
      </c>
      <c r="BM940" t="s">
        <v>1827</v>
      </c>
      <c r="BN940" t="s">
        <v>2511</v>
      </c>
      <c r="BO940" t="s">
        <v>353</v>
      </c>
      <c r="BP940" t="s">
        <v>30230</v>
      </c>
      <c r="BQ940" t="s">
        <v>29924</v>
      </c>
      <c r="BR940" t="s">
        <v>30231</v>
      </c>
      <c r="BS940" t="s">
        <v>17964</v>
      </c>
      <c r="BT940">
        <v>2026</v>
      </c>
      <c r="BU940">
        <v>5</v>
      </c>
      <c r="BV940">
        <v>13</v>
      </c>
      <c r="BY940" t="s">
        <v>693</v>
      </c>
      <c r="BZ940" t="s">
        <v>17943</v>
      </c>
      <c r="CA940" s="1">
        <v>46155.702777777777</v>
      </c>
      <c r="CB940" s="2">
        <v>46157</v>
      </c>
      <c r="CE940" t="s">
        <v>2810</v>
      </c>
      <c r="CY940" s="1"/>
      <c r="DQ940" t="s">
        <v>17918</v>
      </c>
      <c r="DS940" t="s">
        <v>693</v>
      </c>
      <c r="EP940" t="s">
        <v>19839</v>
      </c>
      <c r="EQ940" t="s">
        <v>255</v>
      </c>
      <c r="ER940" t="s">
        <v>17945</v>
      </c>
      <c r="ES940" t="s">
        <v>281</v>
      </c>
      <c r="ET940" t="s">
        <v>29926</v>
      </c>
      <c r="EU940" t="s">
        <v>17962</v>
      </c>
      <c r="EZ940" t="s">
        <v>270</v>
      </c>
      <c r="FB940" t="s">
        <v>281</v>
      </c>
      <c r="FD940" t="s">
        <v>17948</v>
      </c>
      <c r="FE940" t="s">
        <v>281</v>
      </c>
      <c r="FF940" s="1">
        <v>46155.716770833336</v>
      </c>
      <c r="FG940">
        <v>0.33</v>
      </c>
      <c r="FH940">
        <v>0</v>
      </c>
      <c r="FI940">
        <v>1</v>
      </c>
      <c r="FM940" t="s">
        <v>17949</v>
      </c>
    </row>
    <row r="941" spans="1:169" x14ac:dyDescent="0.3">
      <c r="A941">
        <v>0</v>
      </c>
      <c r="B941" t="s">
        <v>17916</v>
      </c>
      <c r="C941" t="s">
        <v>17916</v>
      </c>
      <c r="E941" t="s">
        <v>17918</v>
      </c>
      <c r="F941">
        <v>46157.5</v>
      </c>
      <c r="G941">
        <v>2026</v>
      </c>
      <c r="H941">
        <v>5</v>
      </c>
      <c r="I941">
        <v>15</v>
      </c>
      <c r="O941" t="s">
        <v>17964</v>
      </c>
      <c r="P941">
        <v>2026</v>
      </c>
      <c r="Q941">
        <v>5</v>
      </c>
      <c r="R941">
        <v>13</v>
      </c>
      <c r="S941" t="s">
        <v>30232</v>
      </c>
      <c r="T941" t="s">
        <v>30233</v>
      </c>
      <c r="Y941" t="s">
        <v>17916</v>
      </c>
      <c r="AB941" t="s">
        <v>251</v>
      </c>
      <c r="AC941" t="s">
        <v>17924</v>
      </c>
      <c r="AD941">
        <v>1000008228010</v>
      </c>
      <c r="AI941" t="s">
        <v>30234</v>
      </c>
      <c r="AJ941" t="s">
        <v>30235</v>
      </c>
      <c r="AK941" t="s">
        <v>693</v>
      </c>
      <c r="AM941" t="s">
        <v>30236</v>
      </c>
      <c r="AN941" t="s">
        <v>30234</v>
      </c>
      <c r="AO941" t="s">
        <v>693</v>
      </c>
      <c r="AP941" t="s">
        <v>30236</v>
      </c>
      <c r="AR941" t="s">
        <v>30236</v>
      </c>
      <c r="AS941" t="s">
        <v>30236</v>
      </c>
      <c r="AT941" t="s">
        <v>30237</v>
      </c>
      <c r="AU941" t="s">
        <v>30238</v>
      </c>
      <c r="AV941" t="s">
        <v>30239</v>
      </c>
      <c r="AW941" t="s">
        <v>230</v>
      </c>
      <c r="AX941" t="s">
        <v>230</v>
      </c>
      <c r="AY941" t="s">
        <v>232</v>
      </c>
      <c r="AZ941" t="s">
        <v>232</v>
      </c>
      <c r="BA941" t="s">
        <v>255</v>
      </c>
      <c r="BB941" s="1">
        <v>46155.842974537038</v>
      </c>
      <c r="BC941">
        <v>2026</v>
      </c>
      <c r="BD941">
        <v>5</v>
      </c>
      <c r="BE941">
        <v>13</v>
      </c>
      <c r="BF941" t="s">
        <v>17934</v>
      </c>
      <c r="BG941" t="s">
        <v>17935</v>
      </c>
      <c r="BH941" t="s">
        <v>17936</v>
      </c>
      <c r="BJ941" t="s">
        <v>30236</v>
      </c>
      <c r="BL941" t="s">
        <v>1460</v>
      </c>
      <c r="BM941" t="s">
        <v>1457</v>
      </c>
      <c r="BN941" t="s">
        <v>2511</v>
      </c>
      <c r="BO941" t="s">
        <v>353</v>
      </c>
      <c r="BP941" t="s">
        <v>3823</v>
      </c>
      <c r="BQ941" t="s">
        <v>30240</v>
      </c>
      <c r="BR941" t="s">
        <v>30241</v>
      </c>
      <c r="BS941" t="s">
        <v>17964</v>
      </c>
      <c r="BT941">
        <v>2026</v>
      </c>
      <c r="BU941">
        <v>5</v>
      </c>
      <c r="BV941">
        <v>13</v>
      </c>
      <c r="BY941" t="s">
        <v>693</v>
      </c>
      <c r="BZ941" t="s">
        <v>17943</v>
      </c>
      <c r="CA941" s="1">
        <v>46155.842361111114</v>
      </c>
      <c r="CB941" s="2">
        <v>46157</v>
      </c>
      <c r="CE941" t="s">
        <v>2810</v>
      </c>
      <c r="CY941" s="1"/>
      <c r="DQ941" t="s">
        <v>17918</v>
      </c>
      <c r="DS941" t="s">
        <v>693</v>
      </c>
      <c r="EP941" t="s">
        <v>19839</v>
      </c>
      <c r="EQ941" t="s">
        <v>255</v>
      </c>
      <c r="ER941" t="s">
        <v>17945</v>
      </c>
      <c r="ES941" t="s">
        <v>281</v>
      </c>
      <c r="ET941" t="s">
        <v>29926</v>
      </c>
      <c r="EU941" t="s">
        <v>17962</v>
      </c>
      <c r="EZ941" t="s">
        <v>270</v>
      </c>
      <c r="FB941" t="s">
        <v>281</v>
      </c>
      <c r="FD941" t="s">
        <v>17948</v>
      </c>
      <c r="FE941" t="s">
        <v>281</v>
      </c>
      <c r="FF941" s="1">
        <v>46156.550069444442</v>
      </c>
      <c r="FG941">
        <v>16.97</v>
      </c>
      <c r="FH941">
        <v>1</v>
      </c>
      <c r="FI941">
        <v>1</v>
      </c>
      <c r="FM941" t="s">
        <v>17949</v>
      </c>
    </row>
    <row r="942" spans="1:169" x14ac:dyDescent="0.3">
      <c r="A942">
        <v>0</v>
      </c>
      <c r="B942" t="s">
        <v>17916</v>
      </c>
      <c r="C942" t="s">
        <v>17916</v>
      </c>
      <c r="E942" t="s">
        <v>17918</v>
      </c>
      <c r="F942">
        <v>46157.5</v>
      </c>
      <c r="G942">
        <v>2026</v>
      </c>
      <c r="H942">
        <v>5</v>
      </c>
      <c r="I942">
        <v>15</v>
      </c>
      <c r="J942" t="s">
        <v>17919</v>
      </c>
      <c r="O942" t="s">
        <v>17964</v>
      </c>
      <c r="P942">
        <v>2026</v>
      </c>
      <c r="Q942">
        <v>5</v>
      </c>
      <c r="R942">
        <v>13</v>
      </c>
      <c r="S942" t="s">
        <v>30242</v>
      </c>
      <c r="T942" t="s">
        <v>30243</v>
      </c>
      <c r="Y942" t="s">
        <v>17916</v>
      </c>
      <c r="AB942" t="s">
        <v>251</v>
      </c>
      <c r="AC942" t="s">
        <v>17924</v>
      </c>
      <c r="AD942">
        <v>1000008228066</v>
      </c>
      <c r="AI942" t="s">
        <v>30244</v>
      </c>
      <c r="AJ942" t="s">
        <v>30245</v>
      </c>
      <c r="AK942" t="s">
        <v>693</v>
      </c>
      <c r="AN942" t="s">
        <v>30244</v>
      </c>
      <c r="AO942" t="s">
        <v>693</v>
      </c>
      <c r="AT942" t="s">
        <v>30246</v>
      </c>
      <c r="AU942" t="s">
        <v>30247</v>
      </c>
      <c r="AV942" t="s">
        <v>30248</v>
      </c>
      <c r="AW942" t="s">
        <v>230</v>
      </c>
      <c r="AX942" t="s">
        <v>230</v>
      </c>
      <c r="AY942" t="s">
        <v>380</v>
      </c>
      <c r="AZ942" t="s">
        <v>380</v>
      </c>
      <c r="BA942" t="s">
        <v>255</v>
      </c>
      <c r="BB942" s="1">
        <v>46155.84920138889</v>
      </c>
      <c r="BC942">
        <v>2026</v>
      </c>
      <c r="BD942">
        <v>5</v>
      </c>
      <c r="BE942">
        <v>13</v>
      </c>
      <c r="BF942" t="s">
        <v>17934</v>
      </c>
      <c r="BG942" t="s">
        <v>18130</v>
      </c>
      <c r="BH942" t="s">
        <v>17936</v>
      </c>
      <c r="BJ942" t="s">
        <v>30249</v>
      </c>
      <c r="BL942" t="s">
        <v>384</v>
      </c>
      <c r="BM942" t="s">
        <v>381</v>
      </c>
      <c r="BN942" t="s">
        <v>2511</v>
      </c>
      <c r="BO942" t="s">
        <v>353</v>
      </c>
      <c r="BP942" t="s">
        <v>30250</v>
      </c>
      <c r="BQ942" t="s">
        <v>29972</v>
      </c>
      <c r="BR942" t="s">
        <v>30251</v>
      </c>
      <c r="BS942" t="s">
        <v>17964</v>
      </c>
      <c r="BT942">
        <v>2026</v>
      </c>
      <c r="BU942">
        <v>5</v>
      </c>
      <c r="BV942">
        <v>13</v>
      </c>
      <c r="BY942" t="s">
        <v>693</v>
      </c>
      <c r="BZ942" t="s">
        <v>17943</v>
      </c>
      <c r="CA942" s="1">
        <v>46155.848611111112</v>
      </c>
      <c r="CB942" s="2">
        <v>46157</v>
      </c>
      <c r="CE942" t="s">
        <v>2810</v>
      </c>
      <c r="CY942" s="1"/>
      <c r="DQ942" t="s">
        <v>17918</v>
      </c>
      <c r="DS942" t="s">
        <v>693</v>
      </c>
      <c r="EP942" t="s">
        <v>19839</v>
      </c>
      <c r="EQ942" t="s">
        <v>255</v>
      </c>
      <c r="ER942" t="s">
        <v>17945</v>
      </c>
      <c r="ES942" t="s">
        <v>281</v>
      </c>
      <c r="ET942" t="s">
        <v>29926</v>
      </c>
      <c r="EU942" t="s">
        <v>17962</v>
      </c>
      <c r="EZ942" t="s">
        <v>270</v>
      </c>
      <c r="FB942" t="s">
        <v>281</v>
      </c>
      <c r="FD942" t="s">
        <v>17948</v>
      </c>
      <c r="FE942" t="s">
        <v>281</v>
      </c>
      <c r="FF942" s="1">
        <v>46155.884039351855</v>
      </c>
      <c r="FG942">
        <v>0.84</v>
      </c>
      <c r="FH942">
        <v>0</v>
      </c>
      <c r="FI942">
        <v>1</v>
      </c>
      <c r="FM942" t="s">
        <v>17949</v>
      </c>
    </row>
    <row r="943" spans="1:169" x14ac:dyDescent="0.3">
      <c r="A943">
        <v>0</v>
      </c>
      <c r="B943" t="s">
        <v>17916</v>
      </c>
      <c r="C943" t="s">
        <v>17916</v>
      </c>
      <c r="E943" t="s">
        <v>17918</v>
      </c>
      <c r="F943">
        <v>46157.5</v>
      </c>
      <c r="G943">
        <v>2026</v>
      </c>
      <c r="H943">
        <v>5</v>
      </c>
      <c r="I943">
        <v>15</v>
      </c>
      <c r="O943" t="s">
        <v>18000</v>
      </c>
      <c r="P943">
        <v>2026</v>
      </c>
      <c r="Q943">
        <v>5</v>
      </c>
      <c r="R943">
        <v>14</v>
      </c>
      <c r="S943" t="s">
        <v>30252</v>
      </c>
      <c r="T943" t="s">
        <v>30253</v>
      </c>
      <c r="Y943" t="s">
        <v>17916</v>
      </c>
      <c r="AB943" t="s">
        <v>251</v>
      </c>
      <c r="AC943" t="s">
        <v>17924</v>
      </c>
      <c r="AD943">
        <v>1000008228274</v>
      </c>
      <c r="AG943" t="s">
        <v>30254</v>
      </c>
      <c r="AI943" t="s">
        <v>30255</v>
      </c>
      <c r="AJ943" t="s">
        <v>30256</v>
      </c>
      <c r="AK943" t="s">
        <v>693</v>
      </c>
      <c r="AN943" t="s">
        <v>30255</v>
      </c>
      <c r="AO943" t="s">
        <v>693</v>
      </c>
      <c r="AT943" t="s">
        <v>30257</v>
      </c>
      <c r="AU943" t="s">
        <v>30258</v>
      </c>
      <c r="AV943" t="s">
        <v>30259</v>
      </c>
      <c r="AW943" t="s">
        <v>230</v>
      </c>
      <c r="AX943" t="s">
        <v>230</v>
      </c>
      <c r="AY943" t="s">
        <v>380</v>
      </c>
      <c r="AZ943" t="s">
        <v>380</v>
      </c>
      <c r="BA943" t="s">
        <v>255</v>
      </c>
      <c r="BB943" s="1">
        <v>46156.383553240739</v>
      </c>
      <c r="BC943">
        <v>2026</v>
      </c>
      <c r="BD943">
        <v>5</v>
      </c>
      <c r="BE943">
        <v>14</v>
      </c>
      <c r="BF943" t="s">
        <v>18100</v>
      </c>
      <c r="BG943" t="s">
        <v>18130</v>
      </c>
      <c r="BH943" t="s">
        <v>17936</v>
      </c>
      <c r="BJ943" t="s">
        <v>30260</v>
      </c>
      <c r="BL943" t="s">
        <v>1460</v>
      </c>
      <c r="BM943" t="s">
        <v>1457</v>
      </c>
      <c r="BN943" t="s">
        <v>2511</v>
      </c>
      <c r="BO943" t="s">
        <v>353</v>
      </c>
      <c r="BP943" t="s">
        <v>3797</v>
      </c>
      <c r="BQ943" t="s">
        <v>29998</v>
      </c>
      <c r="BR943" t="s">
        <v>30261</v>
      </c>
      <c r="BS943" t="s">
        <v>18000</v>
      </c>
      <c r="BT943">
        <v>2026</v>
      </c>
      <c r="BU943">
        <v>5</v>
      </c>
      <c r="BV943">
        <v>14</v>
      </c>
      <c r="BY943" t="s">
        <v>693</v>
      </c>
      <c r="BZ943" t="s">
        <v>17943</v>
      </c>
      <c r="CA943" s="1">
        <v>46156.383333333331</v>
      </c>
      <c r="CB943" s="2">
        <v>46157</v>
      </c>
      <c r="CE943" t="s">
        <v>2810</v>
      </c>
      <c r="CY943" s="1"/>
      <c r="DQ943" t="s">
        <v>17918</v>
      </c>
      <c r="DS943" t="s">
        <v>693</v>
      </c>
      <c r="EP943" t="s">
        <v>19839</v>
      </c>
      <c r="EQ943" t="s">
        <v>255</v>
      </c>
      <c r="ER943" t="s">
        <v>17945</v>
      </c>
      <c r="ES943" t="s">
        <v>281</v>
      </c>
      <c r="ET943" t="s">
        <v>29926</v>
      </c>
      <c r="EU943" t="s">
        <v>17962</v>
      </c>
      <c r="EZ943" t="s">
        <v>270</v>
      </c>
      <c r="FB943" t="s">
        <v>281</v>
      </c>
      <c r="FD943" t="s">
        <v>17948</v>
      </c>
      <c r="FE943" t="s">
        <v>281</v>
      </c>
      <c r="FF943" s="1">
        <v>46156.425416666665</v>
      </c>
      <c r="FG943">
        <v>1</v>
      </c>
      <c r="FH943">
        <v>0</v>
      </c>
      <c r="FM943" t="s">
        <v>17949</v>
      </c>
    </row>
    <row r="944" spans="1:169" x14ac:dyDescent="0.3">
      <c r="A944">
        <v>1</v>
      </c>
      <c r="B944" t="s">
        <v>17916</v>
      </c>
      <c r="C944" t="s">
        <v>17917</v>
      </c>
      <c r="E944" t="s">
        <v>17918</v>
      </c>
      <c r="F944">
        <v>46161.291666666664</v>
      </c>
      <c r="G944">
        <v>2026</v>
      </c>
      <c r="H944">
        <v>5</v>
      </c>
      <c r="I944">
        <v>19</v>
      </c>
      <c r="J944" t="s">
        <v>17963</v>
      </c>
      <c r="O944" t="s">
        <v>17920</v>
      </c>
      <c r="P944">
        <v>2026</v>
      </c>
      <c r="Q944">
        <v>5</v>
      </c>
      <c r="R944">
        <v>11</v>
      </c>
      <c r="S944" t="s">
        <v>30262</v>
      </c>
      <c r="T944" t="s">
        <v>30263</v>
      </c>
      <c r="V944" t="s">
        <v>17923</v>
      </c>
      <c r="Y944" t="s">
        <v>17916</v>
      </c>
      <c r="AB944" t="s">
        <v>251</v>
      </c>
      <c r="AC944" t="s">
        <v>18065</v>
      </c>
      <c r="AD944">
        <v>1000008220887</v>
      </c>
      <c r="AF944" t="s">
        <v>18066</v>
      </c>
      <c r="AG944" t="s">
        <v>30264</v>
      </c>
      <c r="AH944" t="s">
        <v>30265</v>
      </c>
      <c r="AI944" t="s">
        <v>30266</v>
      </c>
      <c r="AJ944" t="s">
        <v>30267</v>
      </c>
      <c r="AK944" t="s">
        <v>693</v>
      </c>
      <c r="AL944" t="s">
        <v>30264</v>
      </c>
      <c r="AM944" t="s">
        <v>30268</v>
      </c>
      <c r="AN944" t="s">
        <v>30266</v>
      </c>
      <c r="AO944" t="s">
        <v>693</v>
      </c>
      <c r="AR944" t="s">
        <v>30268</v>
      </c>
      <c r="AT944" t="s">
        <v>30269</v>
      </c>
      <c r="AU944" t="s">
        <v>30270</v>
      </c>
      <c r="AV944" t="s">
        <v>30271</v>
      </c>
      <c r="AW944" t="s">
        <v>230</v>
      </c>
      <c r="AX944" t="s">
        <v>230</v>
      </c>
      <c r="AY944" t="s">
        <v>1879</v>
      </c>
      <c r="AZ944" t="s">
        <v>1879</v>
      </c>
      <c r="BA944" t="s">
        <v>18076</v>
      </c>
      <c r="BB944" s="1">
        <v>46153.667870370373</v>
      </c>
      <c r="BC944">
        <v>2026</v>
      </c>
      <c r="BD944">
        <v>5</v>
      </c>
      <c r="BE944">
        <v>11</v>
      </c>
      <c r="BF944" t="s">
        <v>18129</v>
      </c>
      <c r="BG944" t="s">
        <v>17935</v>
      </c>
      <c r="BH944" t="s">
        <v>17936</v>
      </c>
      <c r="BI944" t="s">
        <v>18101</v>
      </c>
      <c r="BJ944" t="s">
        <v>30268</v>
      </c>
      <c r="BL944" t="s">
        <v>384</v>
      </c>
      <c r="BM944" t="s">
        <v>381</v>
      </c>
      <c r="BN944" t="s">
        <v>2511</v>
      </c>
      <c r="BO944" t="s">
        <v>353</v>
      </c>
      <c r="BP944" t="s">
        <v>30272</v>
      </c>
      <c r="BQ944" t="s">
        <v>30048</v>
      </c>
      <c r="BR944" t="s">
        <v>30273</v>
      </c>
      <c r="BS944" t="s">
        <v>17920</v>
      </c>
      <c r="BT944">
        <v>2026</v>
      </c>
      <c r="BU944">
        <v>5</v>
      </c>
      <c r="BV944">
        <v>11</v>
      </c>
      <c r="BY944" t="s">
        <v>386</v>
      </c>
      <c r="BZ944" t="s">
        <v>18083</v>
      </c>
      <c r="CA944" s="1">
        <v>46153.667361111111</v>
      </c>
      <c r="CB944" s="2">
        <v>46155</v>
      </c>
      <c r="CC944">
        <v>3465</v>
      </c>
      <c r="CD944" t="s">
        <v>337</v>
      </c>
      <c r="CE944" t="s">
        <v>2810</v>
      </c>
      <c r="CF944" t="s">
        <v>18948</v>
      </c>
      <c r="CW944">
        <v>5182208</v>
      </c>
      <c r="CX944">
        <v>34611649</v>
      </c>
      <c r="CY944" s="1">
        <v>46155.698611111111</v>
      </c>
      <c r="CZ944">
        <v>2026</v>
      </c>
      <c r="DA944">
        <v>5</v>
      </c>
      <c r="DB944">
        <v>13</v>
      </c>
      <c r="DC944">
        <v>5</v>
      </c>
      <c r="DD944">
        <v>31</v>
      </c>
      <c r="DE944">
        <v>1200</v>
      </c>
      <c r="DF944" t="s">
        <v>30264</v>
      </c>
      <c r="DG944" t="s">
        <v>30274</v>
      </c>
      <c r="DQ944" t="s">
        <v>17918</v>
      </c>
      <c r="DR944" t="s">
        <v>693</v>
      </c>
      <c r="DS944" t="s">
        <v>693</v>
      </c>
      <c r="DT944" t="s">
        <v>693</v>
      </c>
      <c r="DV944" t="s">
        <v>693</v>
      </c>
      <c r="EA944" t="s">
        <v>693</v>
      </c>
      <c r="EB944" t="s">
        <v>693</v>
      </c>
      <c r="EP944" t="s">
        <v>19839</v>
      </c>
      <c r="EQ944" t="s">
        <v>18084</v>
      </c>
      <c r="ES944" t="s">
        <v>281</v>
      </c>
      <c r="ET944" t="s">
        <v>29926</v>
      </c>
      <c r="EU944" t="s">
        <v>17947</v>
      </c>
      <c r="EV944" t="s">
        <v>30275</v>
      </c>
      <c r="EW944" t="s">
        <v>30276</v>
      </c>
      <c r="EX944" t="s">
        <v>30277</v>
      </c>
      <c r="EY944" t="s">
        <v>30278</v>
      </c>
      <c r="EZ944" t="s">
        <v>270</v>
      </c>
      <c r="FB944" t="s">
        <v>281</v>
      </c>
      <c r="FD944" t="s">
        <v>18133</v>
      </c>
      <c r="FE944" t="s">
        <v>281</v>
      </c>
      <c r="FF944" s="1">
        <v>46153.716782407406</v>
      </c>
      <c r="FG944">
        <v>1.17</v>
      </c>
      <c r="FH944">
        <v>0</v>
      </c>
      <c r="FI944">
        <v>2</v>
      </c>
      <c r="FK944" t="s">
        <v>30048</v>
      </c>
      <c r="FL944" t="s">
        <v>30279</v>
      </c>
      <c r="FM944" t="s">
        <v>17949</v>
      </c>
    </row>
    <row r="945" spans="1:169" x14ac:dyDescent="0.3">
      <c r="A945">
        <v>6</v>
      </c>
      <c r="B945" t="s">
        <v>17916</v>
      </c>
      <c r="C945" t="s">
        <v>17917</v>
      </c>
      <c r="D945" t="s">
        <v>30280</v>
      </c>
      <c r="E945" t="s">
        <v>17918</v>
      </c>
      <c r="F945">
        <v>46157.291666666664</v>
      </c>
      <c r="G945">
        <v>2026</v>
      </c>
      <c r="H945">
        <v>5</v>
      </c>
      <c r="I945">
        <v>15</v>
      </c>
      <c r="J945" t="s">
        <v>17963</v>
      </c>
      <c r="O945" t="s">
        <v>18917</v>
      </c>
      <c r="P945">
        <v>2026</v>
      </c>
      <c r="Q945">
        <v>5</v>
      </c>
      <c r="R945">
        <v>6</v>
      </c>
      <c r="S945" t="s">
        <v>30281</v>
      </c>
      <c r="T945" t="s">
        <v>30282</v>
      </c>
      <c r="V945" t="s">
        <v>18870</v>
      </c>
      <c r="W945" t="s">
        <v>2841</v>
      </c>
      <c r="Y945" t="s">
        <v>17916</v>
      </c>
      <c r="AB945" t="s">
        <v>251</v>
      </c>
      <c r="AC945" t="s">
        <v>17924</v>
      </c>
      <c r="AD945">
        <v>1000008208966</v>
      </c>
      <c r="AI945" t="s">
        <v>30283</v>
      </c>
      <c r="AJ945" t="s">
        <v>30284</v>
      </c>
      <c r="AK945" t="s">
        <v>693</v>
      </c>
      <c r="AN945" t="s">
        <v>30283</v>
      </c>
      <c r="AO945" t="s">
        <v>693</v>
      </c>
      <c r="AT945" t="s">
        <v>30285</v>
      </c>
      <c r="AU945" t="s">
        <v>30286</v>
      </c>
      <c r="AV945" t="s">
        <v>30287</v>
      </c>
      <c r="AW945" t="s">
        <v>230</v>
      </c>
      <c r="AX945" t="s">
        <v>230</v>
      </c>
      <c r="AY945" t="s">
        <v>380</v>
      </c>
      <c r="AZ945" t="s">
        <v>380</v>
      </c>
      <c r="BA945" t="s">
        <v>255</v>
      </c>
      <c r="BB945" s="1">
        <v>46148.652743055558</v>
      </c>
      <c r="BC945">
        <v>2026</v>
      </c>
      <c r="BD945">
        <v>5</v>
      </c>
      <c r="BE945">
        <v>6</v>
      </c>
      <c r="BF945" t="s">
        <v>17934</v>
      </c>
      <c r="BG945" t="s">
        <v>18130</v>
      </c>
      <c r="BH945" t="s">
        <v>17936</v>
      </c>
      <c r="BI945" t="s">
        <v>18101</v>
      </c>
      <c r="BJ945" t="s">
        <v>30288</v>
      </c>
      <c r="BL945" t="s">
        <v>384</v>
      </c>
      <c r="BM945" t="s">
        <v>381</v>
      </c>
      <c r="BN945" t="s">
        <v>2511</v>
      </c>
      <c r="BO945" t="s">
        <v>353</v>
      </c>
      <c r="BP945" t="s">
        <v>30289</v>
      </c>
      <c r="BQ945" t="s">
        <v>30290</v>
      </c>
      <c r="BR945" t="s">
        <v>30291</v>
      </c>
      <c r="BS945" t="s">
        <v>18917</v>
      </c>
      <c r="BT945">
        <v>2026</v>
      </c>
      <c r="BU945">
        <v>5</v>
      </c>
      <c r="BV945">
        <v>6</v>
      </c>
      <c r="BY945" t="s">
        <v>693</v>
      </c>
      <c r="BZ945" t="s">
        <v>17943</v>
      </c>
      <c r="CA945" s="1">
        <v>46148.652083333334</v>
      </c>
      <c r="CB945" s="2">
        <v>46149</v>
      </c>
      <c r="CC945">
        <v>11359</v>
      </c>
      <c r="CD945" t="s">
        <v>337</v>
      </c>
      <c r="CE945" t="s">
        <v>2810</v>
      </c>
      <c r="CF945" t="s">
        <v>18948</v>
      </c>
      <c r="CW945">
        <v>5175778</v>
      </c>
      <c r="CX945">
        <v>34568317</v>
      </c>
      <c r="CY945" s="1">
        <v>46149.662499999999</v>
      </c>
      <c r="CZ945">
        <v>2026</v>
      </c>
      <c r="DA945">
        <v>5</v>
      </c>
      <c r="DB945">
        <v>7</v>
      </c>
      <c r="DC945">
        <v>8</v>
      </c>
      <c r="DD945">
        <v>14</v>
      </c>
      <c r="DE945">
        <v>1200</v>
      </c>
      <c r="DG945" t="s">
        <v>30292</v>
      </c>
      <c r="DQ945" t="s">
        <v>17918</v>
      </c>
      <c r="DS945" t="s">
        <v>693</v>
      </c>
      <c r="EP945" t="s">
        <v>19839</v>
      </c>
      <c r="EQ945" t="s">
        <v>255</v>
      </c>
      <c r="ER945" t="s">
        <v>17945</v>
      </c>
      <c r="ES945" t="s">
        <v>281</v>
      </c>
      <c r="ET945" t="s">
        <v>29926</v>
      </c>
      <c r="EU945" t="s">
        <v>17962</v>
      </c>
      <c r="EV945" t="s">
        <v>30293</v>
      </c>
      <c r="EW945" t="s">
        <v>30294</v>
      </c>
      <c r="EX945" t="s">
        <v>30295</v>
      </c>
      <c r="EY945" t="s">
        <v>30296</v>
      </c>
      <c r="EZ945" t="s">
        <v>270</v>
      </c>
      <c r="FB945" t="s">
        <v>281</v>
      </c>
      <c r="FD945" t="s">
        <v>17948</v>
      </c>
      <c r="FE945" t="s">
        <v>281</v>
      </c>
      <c r="FF945" s="1">
        <v>46148.675185185188</v>
      </c>
      <c r="FG945">
        <v>0.54</v>
      </c>
      <c r="FH945">
        <v>0</v>
      </c>
      <c r="FI945">
        <v>3</v>
      </c>
      <c r="FK945" t="s">
        <v>30290</v>
      </c>
      <c r="FL945" t="s">
        <v>30297</v>
      </c>
      <c r="FM945" t="s">
        <v>17949</v>
      </c>
    </row>
    <row r="946" spans="1:169" x14ac:dyDescent="0.3">
      <c r="A946">
        <v>2</v>
      </c>
      <c r="B946" t="s">
        <v>17916</v>
      </c>
      <c r="C946" t="s">
        <v>17916</v>
      </c>
      <c r="E946" t="s">
        <v>19037</v>
      </c>
      <c r="O946" t="s">
        <v>17920</v>
      </c>
      <c r="P946">
        <v>2026</v>
      </c>
      <c r="Q946">
        <v>5</v>
      </c>
      <c r="R946">
        <v>11</v>
      </c>
      <c r="S946" t="s">
        <v>30298</v>
      </c>
      <c r="T946" t="s">
        <v>30299</v>
      </c>
      <c r="W946" t="s">
        <v>19238</v>
      </c>
      <c r="Y946" t="s">
        <v>17916</v>
      </c>
      <c r="AB946" t="s">
        <v>251</v>
      </c>
      <c r="AC946" t="s">
        <v>17924</v>
      </c>
      <c r="AD946">
        <v>1000008220254</v>
      </c>
      <c r="AG946" t="s">
        <v>30300</v>
      </c>
      <c r="AI946" t="s">
        <v>30301</v>
      </c>
      <c r="AJ946" t="s">
        <v>30302</v>
      </c>
      <c r="AK946" t="s">
        <v>693</v>
      </c>
      <c r="AN946" t="s">
        <v>30301</v>
      </c>
      <c r="AO946" t="s">
        <v>693</v>
      </c>
      <c r="AT946" t="s">
        <v>30303</v>
      </c>
      <c r="AU946" t="s">
        <v>30304</v>
      </c>
      <c r="AV946" t="s">
        <v>30305</v>
      </c>
      <c r="AW946" t="s">
        <v>230</v>
      </c>
      <c r="AX946" t="s">
        <v>230</v>
      </c>
      <c r="AY946" t="s">
        <v>380</v>
      </c>
      <c r="AZ946" t="s">
        <v>380</v>
      </c>
      <c r="BA946" t="s">
        <v>255</v>
      </c>
      <c r="BB946" s="1">
        <v>46153.564467592594</v>
      </c>
      <c r="BC946">
        <v>2026</v>
      </c>
      <c r="BD946">
        <v>5</v>
      </c>
      <c r="BE946">
        <v>11</v>
      </c>
      <c r="BF946" t="s">
        <v>18100</v>
      </c>
      <c r="BG946" t="s">
        <v>18130</v>
      </c>
      <c r="BH946" t="s">
        <v>17936</v>
      </c>
      <c r="BI946" t="s">
        <v>18101</v>
      </c>
      <c r="BJ946" t="s">
        <v>30306</v>
      </c>
      <c r="BL946" t="s">
        <v>3791</v>
      </c>
      <c r="BM946" t="s">
        <v>3792</v>
      </c>
      <c r="BN946" t="s">
        <v>2511</v>
      </c>
      <c r="BO946" t="s">
        <v>353</v>
      </c>
      <c r="BP946" t="s">
        <v>2997</v>
      </c>
      <c r="BQ946" t="s">
        <v>30307</v>
      </c>
      <c r="BR946" t="s">
        <v>3826</v>
      </c>
      <c r="BS946" t="s">
        <v>17920</v>
      </c>
      <c r="BT946">
        <v>2026</v>
      </c>
      <c r="BU946">
        <v>5</v>
      </c>
      <c r="BV946">
        <v>11</v>
      </c>
      <c r="BY946" t="s">
        <v>693</v>
      </c>
      <c r="BZ946" t="s">
        <v>17943</v>
      </c>
      <c r="CA946" s="1">
        <v>46153.563888888886</v>
      </c>
      <c r="CB946" s="2">
        <v>46154</v>
      </c>
      <c r="CC946">
        <v>8424</v>
      </c>
      <c r="CD946" t="s">
        <v>337</v>
      </c>
      <c r="CE946" t="s">
        <v>2810</v>
      </c>
      <c r="CF946" t="s">
        <v>18948</v>
      </c>
      <c r="CW946">
        <v>5180777</v>
      </c>
      <c r="CX946">
        <v>34601590</v>
      </c>
      <c r="CY946" s="1">
        <v>46154.595833333333</v>
      </c>
      <c r="CZ946">
        <v>2026</v>
      </c>
      <c r="DA946">
        <v>5</v>
      </c>
      <c r="DB946">
        <v>12</v>
      </c>
      <c r="DC946">
        <v>9</v>
      </c>
      <c r="DD946">
        <v>1</v>
      </c>
      <c r="DE946">
        <v>1376</v>
      </c>
      <c r="DG946" t="s">
        <v>30308</v>
      </c>
      <c r="DQ946" t="s">
        <v>19037</v>
      </c>
      <c r="DS946" t="s">
        <v>693</v>
      </c>
      <c r="EP946" t="s">
        <v>19839</v>
      </c>
      <c r="EQ946" t="s">
        <v>255</v>
      </c>
      <c r="ER946" t="s">
        <v>17945</v>
      </c>
      <c r="ES946" t="s">
        <v>281</v>
      </c>
      <c r="ET946" t="s">
        <v>29926</v>
      </c>
      <c r="EU946" t="s">
        <v>17962</v>
      </c>
      <c r="EV946" t="s">
        <v>30309</v>
      </c>
      <c r="EW946" t="s">
        <v>30310</v>
      </c>
      <c r="EX946" t="s">
        <v>30311</v>
      </c>
      <c r="EY946" t="s">
        <v>30312</v>
      </c>
      <c r="EZ946" t="s">
        <v>270</v>
      </c>
      <c r="FA946" t="s">
        <v>336</v>
      </c>
      <c r="FB946" t="s">
        <v>281</v>
      </c>
      <c r="FD946" t="s">
        <v>17948</v>
      </c>
      <c r="FE946" t="s">
        <v>281</v>
      </c>
      <c r="FF946" s="1">
        <v>46154.466805555552</v>
      </c>
      <c r="FG946">
        <v>21.66</v>
      </c>
      <c r="FH946">
        <v>1</v>
      </c>
      <c r="FI946">
        <v>1</v>
      </c>
      <c r="FK946" t="s">
        <v>30307</v>
      </c>
      <c r="FL946" t="s">
        <v>30313</v>
      </c>
      <c r="FM946" t="s">
        <v>17949</v>
      </c>
    </row>
    <row r="947" spans="1:169" x14ac:dyDescent="0.3">
      <c r="A947">
        <v>0</v>
      </c>
      <c r="B947" t="s">
        <v>17916</v>
      </c>
      <c r="C947" t="s">
        <v>17917</v>
      </c>
      <c r="E947" t="s">
        <v>19358</v>
      </c>
      <c r="O947" t="s">
        <v>18089</v>
      </c>
      <c r="P947">
        <v>2026</v>
      </c>
      <c r="Q947">
        <v>5</v>
      </c>
      <c r="R947">
        <v>7</v>
      </c>
      <c r="S947" t="s">
        <v>30314</v>
      </c>
      <c r="T947" t="s">
        <v>30315</v>
      </c>
      <c r="V947" t="s">
        <v>18870</v>
      </c>
      <c r="W947" t="s">
        <v>3026</v>
      </c>
      <c r="Y947" t="s">
        <v>17916</v>
      </c>
      <c r="AB947" t="s">
        <v>251</v>
      </c>
      <c r="AC947" t="s">
        <v>18065</v>
      </c>
      <c r="AD947">
        <v>1000008212002</v>
      </c>
      <c r="AF947" t="s">
        <v>30316</v>
      </c>
      <c r="AG947" t="s">
        <v>30317</v>
      </c>
      <c r="AH947" t="s">
        <v>30318</v>
      </c>
      <c r="AI947" t="s">
        <v>30319</v>
      </c>
      <c r="AJ947" t="s">
        <v>30320</v>
      </c>
      <c r="AK947" t="s">
        <v>693</v>
      </c>
      <c r="AL947" t="s">
        <v>30317</v>
      </c>
      <c r="AN947" t="s">
        <v>30319</v>
      </c>
      <c r="AO947" t="s">
        <v>693</v>
      </c>
      <c r="AT947" t="s">
        <v>30321</v>
      </c>
      <c r="AU947" t="s">
        <v>29920</v>
      </c>
      <c r="AV947" t="s">
        <v>29921</v>
      </c>
      <c r="AW947" t="s">
        <v>230</v>
      </c>
      <c r="AX947" t="s">
        <v>230</v>
      </c>
      <c r="AY947" t="s">
        <v>380</v>
      </c>
      <c r="AZ947" t="s">
        <v>380</v>
      </c>
      <c r="BA947" t="s">
        <v>18076</v>
      </c>
      <c r="BB947" s="1">
        <v>46149.581469907411</v>
      </c>
      <c r="BC947">
        <v>2026</v>
      </c>
      <c r="BD947">
        <v>5</v>
      </c>
      <c r="BE947">
        <v>7</v>
      </c>
      <c r="BF947" t="s">
        <v>18129</v>
      </c>
      <c r="BG947" t="s">
        <v>18130</v>
      </c>
      <c r="BH947" t="s">
        <v>17936</v>
      </c>
      <c r="BJ947" t="s">
        <v>30322</v>
      </c>
      <c r="BL947" t="s">
        <v>1828</v>
      </c>
      <c r="BM947" t="s">
        <v>1827</v>
      </c>
      <c r="BN947" t="s">
        <v>2511</v>
      </c>
      <c r="BO947" t="s">
        <v>353</v>
      </c>
      <c r="BP947" t="s">
        <v>29923</v>
      </c>
      <c r="BQ947" t="s">
        <v>29924</v>
      </c>
      <c r="BR947" t="s">
        <v>30323</v>
      </c>
      <c r="BS947" t="s">
        <v>18089</v>
      </c>
      <c r="BT947">
        <v>2026</v>
      </c>
      <c r="BU947">
        <v>5</v>
      </c>
      <c r="BV947">
        <v>7</v>
      </c>
      <c r="BY947" t="s">
        <v>386</v>
      </c>
      <c r="BZ947" t="s">
        <v>18083</v>
      </c>
      <c r="CA947" s="1">
        <v>46149.581250000003</v>
      </c>
      <c r="CB947" s="2">
        <v>46150</v>
      </c>
      <c r="CC947">
        <v>3723</v>
      </c>
      <c r="CD947" t="s">
        <v>337</v>
      </c>
      <c r="CE947" t="s">
        <v>2810</v>
      </c>
      <c r="CF947" t="s">
        <v>18948</v>
      </c>
      <c r="CW947">
        <v>5183062</v>
      </c>
      <c r="CX947">
        <v>34618305</v>
      </c>
      <c r="CY947" s="1">
        <v>46156.630555555559</v>
      </c>
      <c r="CZ947">
        <v>2026</v>
      </c>
      <c r="DA947">
        <v>5</v>
      </c>
      <c r="DB947">
        <v>14</v>
      </c>
      <c r="DC947">
        <v>1</v>
      </c>
      <c r="DD947">
        <v>37</v>
      </c>
      <c r="DE947">
        <v>1018</v>
      </c>
      <c r="DF947" t="s">
        <v>30317</v>
      </c>
      <c r="DG947" t="s">
        <v>30324</v>
      </c>
      <c r="DQ947" t="s">
        <v>19358</v>
      </c>
      <c r="DR947" t="s">
        <v>693</v>
      </c>
      <c r="DS947" t="s">
        <v>693</v>
      </c>
      <c r="DT947" t="s">
        <v>693</v>
      </c>
      <c r="DV947" t="s">
        <v>693</v>
      </c>
      <c r="EA947" t="s">
        <v>693</v>
      </c>
      <c r="EB947" t="s">
        <v>693</v>
      </c>
      <c r="EP947" t="s">
        <v>19839</v>
      </c>
      <c r="EQ947" t="s">
        <v>18084</v>
      </c>
      <c r="ES947" t="s">
        <v>281</v>
      </c>
      <c r="ET947" t="s">
        <v>29926</v>
      </c>
      <c r="EU947" t="s">
        <v>17947</v>
      </c>
      <c r="EV947" t="s">
        <v>30325</v>
      </c>
      <c r="EW947" t="s">
        <v>30326</v>
      </c>
      <c r="EX947" t="s">
        <v>30327</v>
      </c>
      <c r="EY947" t="s">
        <v>30328</v>
      </c>
      <c r="EZ947" t="s">
        <v>270</v>
      </c>
      <c r="FA947" t="s">
        <v>336</v>
      </c>
      <c r="FB947" t="s">
        <v>279</v>
      </c>
      <c r="FC947" t="s">
        <v>19074</v>
      </c>
      <c r="FD947" t="s">
        <v>18133</v>
      </c>
      <c r="FE947" t="s">
        <v>281</v>
      </c>
      <c r="FF947" s="1">
        <v>46149.633472222224</v>
      </c>
      <c r="FG947">
        <v>1.25</v>
      </c>
      <c r="FH947">
        <v>0</v>
      </c>
      <c r="FI947">
        <v>3</v>
      </c>
      <c r="FJ947" t="s">
        <v>30329</v>
      </c>
      <c r="FK947" t="s">
        <v>29924</v>
      </c>
      <c r="FL947" t="s">
        <v>30330</v>
      </c>
      <c r="FM947" t="s">
        <v>17949</v>
      </c>
    </row>
    <row r="948" spans="1:169" x14ac:dyDescent="0.3">
      <c r="A948">
        <v>6</v>
      </c>
      <c r="B948" t="s">
        <v>17916</v>
      </c>
      <c r="C948" t="s">
        <v>17917</v>
      </c>
      <c r="D948" t="s">
        <v>30331</v>
      </c>
      <c r="E948" t="s">
        <v>19358</v>
      </c>
      <c r="O948" t="s">
        <v>19958</v>
      </c>
      <c r="P948">
        <v>2026</v>
      </c>
      <c r="Q948">
        <v>5</v>
      </c>
      <c r="R948">
        <v>4</v>
      </c>
      <c r="S948" t="s">
        <v>30332</v>
      </c>
      <c r="T948" t="s">
        <v>30333</v>
      </c>
      <c r="V948" t="s">
        <v>18108</v>
      </c>
      <c r="W948" t="s">
        <v>2823</v>
      </c>
      <c r="Y948" t="s">
        <v>17916</v>
      </c>
      <c r="AB948" t="s">
        <v>251</v>
      </c>
      <c r="AC948" t="s">
        <v>17924</v>
      </c>
      <c r="AD948">
        <v>1000008201739</v>
      </c>
      <c r="AI948" t="s">
        <v>30334</v>
      </c>
      <c r="AJ948" t="s">
        <v>30335</v>
      </c>
      <c r="AK948" t="s">
        <v>693</v>
      </c>
      <c r="AM948" t="s">
        <v>30336</v>
      </c>
      <c r="AN948" t="s">
        <v>30334</v>
      </c>
      <c r="AO948" t="s">
        <v>693</v>
      </c>
      <c r="AP948" t="s">
        <v>30337</v>
      </c>
      <c r="AR948" t="s">
        <v>30336</v>
      </c>
      <c r="AS948" t="s">
        <v>30337</v>
      </c>
      <c r="AT948" t="s">
        <v>30338</v>
      </c>
      <c r="AU948" t="s">
        <v>30339</v>
      </c>
      <c r="AV948" t="s">
        <v>30340</v>
      </c>
      <c r="AW948" t="s">
        <v>230</v>
      </c>
      <c r="AX948" t="s">
        <v>230</v>
      </c>
      <c r="AY948" t="s">
        <v>380</v>
      </c>
      <c r="AZ948" t="s">
        <v>380</v>
      </c>
      <c r="BA948" t="s">
        <v>255</v>
      </c>
      <c r="BB948" s="1">
        <v>46146.50341435185</v>
      </c>
      <c r="BC948">
        <v>2026</v>
      </c>
      <c r="BD948">
        <v>5</v>
      </c>
      <c r="BE948">
        <v>4</v>
      </c>
      <c r="BF948" t="s">
        <v>17934</v>
      </c>
      <c r="BG948" t="s">
        <v>18130</v>
      </c>
      <c r="BH948" t="s">
        <v>17936</v>
      </c>
      <c r="BI948" t="s">
        <v>18101</v>
      </c>
      <c r="BJ948" t="s">
        <v>30336</v>
      </c>
      <c r="BL948" t="s">
        <v>384</v>
      </c>
      <c r="BM948" t="s">
        <v>381</v>
      </c>
      <c r="BN948" t="s">
        <v>2511</v>
      </c>
      <c r="BO948" t="s">
        <v>353</v>
      </c>
      <c r="BP948" t="s">
        <v>30341</v>
      </c>
      <c r="BQ948" t="s">
        <v>30117</v>
      </c>
      <c r="BR948" t="s">
        <v>30342</v>
      </c>
      <c r="BS948" t="s">
        <v>19958</v>
      </c>
      <c r="BT948">
        <v>2026</v>
      </c>
      <c r="BU948">
        <v>5</v>
      </c>
      <c r="BV948">
        <v>4</v>
      </c>
      <c r="BY948" t="s">
        <v>693</v>
      </c>
      <c r="BZ948" t="s">
        <v>17943</v>
      </c>
      <c r="CA948" s="1">
        <v>46146.50277777778</v>
      </c>
      <c r="CB948" s="2">
        <v>46147</v>
      </c>
      <c r="CC948">
        <v>10792</v>
      </c>
      <c r="CD948" t="s">
        <v>337</v>
      </c>
      <c r="CE948" t="s">
        <v>2810</v>
      </c>
      <c r="CF948" t="s">
        <v>18948</v>
      </c>
      <c r="CW948">
        <v>5182340</v>
      </c>
      <c r="CX948">
        <v>34611373</v>
      </c>
      <c r="CY948" s="1">
        <v>46155.682638888888</v>
      </c>
      <c r="CZ948">
        <v>2026</v>
      </c>
      <c r="DA948">
        <v>5</v>
      </c>
      <c r="DB948">
        <v>13</v>
      </c>
      <c r="DC948">
        <v>4</v>
      </c>
      <c r="DD948">
        <v>1</v>
      </c>
      <c r="DE948">
        <v>1200</v>
      </c>
      <c r="DG948" t="s">
        <v>30343</v>
      </c>
      <c r="DQ948" t="s">
        <v>19358</v>
      </c>
      <c r="DS948" t="s">
        <v>693</v>
      </c>
      <c r="EP948" t="s">
        <v>19839</v>
      </c>
      <c r="EQ948" t="s">
        <v>255</v>
      </c>
      <c r="ER948" t="s">
        <v>17945</v>
      </c>
      <c r="ES948" t="s">
        <v>281</v>
      </c>
      <c r="ET948" t="s">
        <v>29926</v>
      </c>
      <c r="EU948" t="s">
        <v>17962</v>
      </c>
      <c r="EV948" t="s">
        <v>30344</v>
      </c>
      <c r="EX948" t="s">
        <v>30345</v>
      </c>
      <c r="EY948" t="s">
        <v>30346</v>
      </c>
      <c r="EZ948" t="s">
        <v>270</v>
      </c>
      <c r="FB948" t="s">
        <v>279</v>
      </c>
      <c r="FC948" t="s">
        <v>19074</v>
      </c>
      <c r="FD948" t="s">
        <v>17948</v>
      </c>
      <c r="FE948" t="s">
        <v>281</v>
      </c>
      <c r="FF948" s="1">
        <v>46146.549988425926</v>
      </c>
      <c r="FG948">
        <v>1.1200000000000001</v>
      </c>
      <c r="FH948">
        <v>0</v>
      </c>
      <c r="FI948">
        <v>2</v>
      </c>
      <c r="FK948" t="s">
        <v>30117</v>
      </c>
      <c r="FL948" t="s">
        <v>30347</v>
      </c>
      <c r="FM948" t="s">
        <v>17949</v>
      </c>
    </row>
    <row r="949" spans="1:169" x14ac:dyDescent="0.3">
      <c r="A949">
        <v>0</v>
      </c>
      <c r="B949" t="s">
        <v>17916</v>
      </c>
      <c r="C949" t="s">
        <v>17916</v>
      </c>
      <c r="E949" t="s">
        <v>19358</v>
      </c>
      <c r="O949" t="s">
        <v>18230</v>
      </c>
      <c r="P949">
        <v>2026</v>
      </c>
      <c r="Q949">
        <v>5</v>
      </c>
      <c r="R949">
        <v>12</v>
      </c>
      <c r="S949" t="s">
        <v>30348</v>
      </c>
      <c r="T949" t="s">
        <v>30349</v>
      </c>
      <c r="W949" t="s">
        <v>19238</v>
      </c>
      <c r="Y949" t="s">
        <v>17916</v>
      </c>
      <c r="AB949" t="s">
        <v>251</v>
      </c>
      <c r="AC949" t="s">
        <v>18065</v>
      </c>
      <c r="AD949">
        <v>1000008224320</v>
      </c>
      <c r="AG949" t="s">
        <v>30350</v>
      </c>
      <c r="AH949" t="s">
        <v>30351</v>
      </c>
      <c r="AI949" t="s">
        <v>30352</v>
      </c>
      <c r="AJ949" t="s">
        <v>30353</v>
      </c>
      <c r="AK949" t="s">
        <v>693</v>
      </c>
      <c r="AL949" t="s">
        <v>30350</v>
      </c>
      <c r="AM949" t="s">
        <v>30354</v>
      </c>
      <c r="AN949" t="s">
        <v>30352</v>
      </c>
      <c r="AO949" t="s">
        <v>693</v>
      </c>
      <c r="AR949" t="s">
        <v>30354</v>
      </c>
      <c r="AT949" t="s">
        <v>30355</v>
      </c>
      <c r="AU949" t="s">
        <v>30356</v>
      </c>
      <c r="AV949" t="s">
        <v>30357</v>
      </c>
      <c r="AW949" t="s">
        <v>230</v>
      </c>
      <c r="AX949" t="s">
        <v>230</v>
      </c>
      <c r="AY949" t="s">
        <v>380</v>
      </c>
      <c r="AZ949" t="s">
        <v>380</v>
      </c>
      <c r="BA949" t="s">
        <v>18076</v>
      </c>
      <c r="BB949" s="1">
        <v>46154.710428240738</v>
      </c>
      <c r="BC949">
        <v>2026</v>
      </c>
      <c r="BD949">
        <v>5</v>
      </c>
      <c r="BE949">
        <v>12</v>
      </c>
      <c r="BF949" t="s">
        <v>18129</v>
      </c>
      <c r="BG949" t="s">
        <v>18130</v>
      </c>
      <c r="BH949" t="s">
        <v>17936</v>
      </c>
      <c r="BJ949" t="s">
        <v>30358</v>
      </c>
      <c r="BL949" t="s">
        <v>384</v>
      </c>
      <c r="BM949" t="s">
        <v>381</v>
      </c>
      <c r="BN949" t="s">
        <v>2511</v>
      </c>
      <c r="BO949" t="s">
        <v>353</v>
      </c>
      <c r="BP949" t="s">
        <v>2556</v>
      </c>
      <c r="BQ949" t="s">
        <v>30048</v>
      </c>
      <c r="BR949" t="s">
        <v>3803</v>
      </c>
      <c r="BS949" t="s">
        <v>18230</v>
      </c>
      <c r="BT949">
        <v>2026</v>
      </c>
      <c r="BU949">
        <v>5</v>
      </c>
      <c r="BV949">
        <v>12</v>
      </c>
      <c r="BY949" t="s">
        <v>386</v>
      </c>
      <c r="BZ949" t="s">
        <v>18083</v>
      </c>
      <c r="CA949" s="1">
        <v>46154.710416666669</v>
      </c>
      <c r="CB949" s="2">
        <v>46156</v>
      </c>
      <c r="CC949">
        <v>8864</v>
      </c>
      <c r="CD949" t="s">
        <v>337</v>
      </c>
      <c r="CE949" t="s">
        <v>2810</v>
      </c>
      <c r="CF949" t="s">
        <v>18948</v>
      </c>
      <c r="CW949">
        <v>5183070</v>
      </c>
      <c r="CX949">
        <v>34626920</v>
      </c>
      <c r="CY949" s="1">
        <v>46156.738888888889</v>
      </c>
      <c r="CZ949">
        <v>2026</v>
      </c>
      <c r="DA949">
        <v>5</v>
      </c>
      <c r="DB949">
        <v>14</v>
      </c>
      <c r="DC949">
        <v>99</v>
      </c>
      <c r="DD949">
        <v>20</v>
      </c>
      <c r="DE949">
        <v>1200</v>
      </c>
      <c r="DF949" t="s">
        <v>30350</v>
      </c>
      <c r="DG949" t="s">
        <v>30359</v>
      </c>
      <c r="DQ949" t="s">
        <v>19358</v>
      </c>
      <c r="DR949" t="s">
        <v>693</v>
      </c>
      <c r="DS949" t="s">
        <v>693</v>
      </c>
      <c r="DT949" t="s">
        <v>693</v>
      </c>
      <c r="DV949" t="s">
        <v>693</v>
      </c>
      <c r="EA949" t="s">
        <v>693</v>
      </c>
      <c r="EB949" t="s">
        <v>693</v>
      </c>
      <c r="EP949" t="s">
        <v>19839</v>
      </c>
      <c r="EQ949" t="s">
        <v>18084</v>
      </c>
      <c r="ES949" t="s">
        <v>281</v>
      </c>
      <c r="ET949" t="s">
        <v>29926</v>
      </c>
      <c r="EU949" t="s">
        <v>17962</v>
      </c>
      <c r="EV949" t="s">
        <v>30360</v>
      </c>
      <c r="EW949" t="s">
        <v>30361</v>
      </c>
      <c r="EX949" t="s">
        <v>30362</v>
      </c>
      <c r="EY949" t="s">
        <v>30363</v>
      </c>
      <c r="EZ949" t="s">
        <v>270</v>
      </c>
      <c r="FB949" t="s">
        <v>281</v>
      </c>
      <c r="FD949" t="s">
        <v>18133</v>
      </c>
      <c r="FE949" t="s">
        <v>281</v>
      </c>
      <c r="FF949" s="1">
        <v>46154.758368055554</v>
      </c>
      <c r="FG949">
        <v>1.1499999999999999</v>
      </c>
      <c r="FH949">
        <v>0</v>
      </c>
      <c r="FI949">
        <v>1</v>
      </c>
      <c r="FK949" t="s">
        <v>30048</v>
      </c>
      <c r="FL949" t="s">
        <v>30364</v>
      </c>
      <c r="FM949" t="s">
        <v>17949</v>
      </c>
    </row>
    <row r="950" spans="1:169" x14ac:dyDescent="0.3">
      <c r="A950">
        <v>0</v>
      </c>
      <c r="B950" t="s">
        <v>17916</v>
      </c>
      <c r="C950" t="s">
        <v>17916</v>
      </c>
      <c r="E950" t="s">
        <v>19358</v>
      </c>
      <c r="O950" t="s">
        <v>17964</v>
      </c>
      <c r="P950">
        <v>2026</v>
      </c>
      <c r="Q950">
        <v>5</v>
      </c>
      <c r="R950">
        <v>13</v>
      </c>
      <c r="S950" t="s">
        <v>30365</v>
      </c>
      <c r="T950" t="s">
        <v>30366</v>
      </c>
      <c r="W950" t="s">
        <v>2823</v>
      </c>
      <c r="Y950" t="s">
        <v>17916</v>
      </c>
      <c r="AB950" t="s">
        <v>251</v>
      </c>
      <c r="AC950" t="s">
        <v>18065</v>
      </c>
      <c r="AD950">
        <v>1000008226191</v>
      </c>
      <c r="AG950" t="s">
        <v>30367</v>
      </c>
      <c r="AH950" t="s">
        <v>30368</v>
      </c>
      <c r="AI950" t="s">
        <v>30369</v>
      </c>
      <c r="AJ950" t="s">
        <v>30370</v>
      </c>
      <c r="AK950" t="s">
        <v>693</v>
      </c>
      <c r="AL950" t="s">
        <v>30367</v>
      </c>
      <c r="AM950" t="s">
        <v>30371</v>
      </c>
      <c r="AN950" t="s">
        <v>30369</v>
      </c>
      <c r="AO950" t="s">
        <v>693</v>
      </c>
      <c r="AP950" t="s">
        <v>30371</v>
      </c>
      <c r="AR950" t="s">
        <v>30371</v>
      </c>
      <c r="AS950" t="s">
        <v>30371</v>
      </c>
      <c r="AT950" t="s">
        <v>30372</v>
      </c>
      <c r="AU950" t="s">
        <v>30373</v>
      </c>
      <c r="AV950" t="s">
        <v>30374</v>
      </c>
      <c r="AW950" t="s">
        <v>230</v>
      </c>
      <c r="AX950" t="s">
        <v>230</v>
      </c>
      <c r="AY950" t="s">
        <v>1879</v>
      </c>
      <c r="AZ950" t="s">
        <v>1879</v>
      </c>
      <c r="BA950" t="s">
        <v>18076</v>
      </c>
      <c r="BB950" s="1">
        <v>46155.536898148152</v>
      </c>
      <c r="BC950">
        <v>2026</v>
      </c>
      <c r="BD950">
        <v>5</v>
      </c>
      <c r="BE950">
        <v>13</v>
      </c>
      <c r="BF950" t="s">
        <v>18077</v>
      </c>
      <c r="BG950" t="s">
        <v>17935</v>
      </c>
      <c r="BH950" t="s">
        <v>17936</v>
      </c>
      <c r="BJ950" t="s">
        <v>30371</v>
      </c>
      <c r="BL950" t="s">
        <v>384</v>
      </c>
      <c r="BM950" t="s">
        <v>381</v>
      </c>
      <c r="BN950" t="s">
        <v>2511</v>
      </c>
      <c r="BO950" t="s">
        <v>353</v>
      </c>
      <c r="BP950" t="s">
        <v>3197</v>
      </c>
      <c r="BQ950" t="s">
        <v>29972</v>
      </c>
      <c r="BR950" t="s">
        <v>30375</v>
      </c>
      <c r="BS950" t="s">
        <v>17964</v>
      </c>
      <c r="BT950">
        <v>2026</v>
      </c>
      <c r="BU950">
        <v>5</v>
      </c>
      <c r="BV950">
        <v>13</v>
      </c>
      <c r="BY950" t="s">
        <v>304</v>
      </c>
      <c r="BZ950" t="s">
        <v>18083</v>
      </c>
      <c r="CA950" s="1">
        <v>46155.536805555559</v>
      </c>
      <c r="CB950" s="2">
        <v>46156</v>
      </c>
      <c r="CC950">
        <v>6297</v>
      </c>
      <c r="CD950" t="s">
        <v>337</v>
      </c>
      <c r="CE950" t="s">
        <v>2810</v>
      </c>
      <c r="CF950" t="s">
        <v>18948</v>
      </c>
      <c r="CW950">
        <v>5183064</v>
      </c>
      <c r="CX950">
        <v>34626292</v>
      </c>
      <c r="CY950" s="1">
        <v>46156.719444444447</v>
      </c>
      <c r="CZ950">
        <v>2026</v>
      </c>
      <c r="DA950">
        <v>5</v>
      </c>
      <c r="DB950">
        <v>14</v>
      </c>
      <c r="DC950">
        <v>24</v>
      </c>
      <c r="DD950">
        <v>8</v>
      </c>
      <c r="DE950">
        <v>1200</v>
      </c>
      <c r="DF950" t="s">
        <v>30367</v>
      </c>
      <c r="DG950" t="s">
        <v>30376</v>
      </c>
      <c r="DQ950" t="s">
        <v>19358</v>
      </c>
      <c r="DR950" t="s">
        <v>693</v>
      </c>
      <c r="DS950" t="s">
        <v>693</v>
      </c>
      <c r="DT950" t="s">
        <v>693</v>
      </c>
      <c r="DV950" t="s">
        <v>693</v>
      </c>
      <c r="EA950" t="s">
        <v>693</v>
      </c>
      <c r="EB950" t="s">
        <v>693</v>
      </c>
      <c r="EP950" t="s">
        <v>19839</v>
      </c>
      <c r="EQ950" t="s">
        <v>18084</v>
      </c>
      <c r="ES950" t="s">
        <v>281</v>
      </c>
      <c r="ET950" t="s">
        <v>29926</v>
      </c>
      <c r="EU950" t="s">
        <v>17962</v>
      </c>
      <c r="EV950" t="s">
        <v>30377</v>
      </c>
      <c r="EX950" t="s">
        <v>30378</v>
      </c>
      <c r="EY950" t="s">
        <v>30379</v>
      </c>
      <c r="EZ950" t="s">
        <v>270</v>
      </c>
      <c r="FB950" t="s">
        <v>279</v>
      </c>
      <c r="FC950" t="s">
        <v>19074</v>
      </c>
      <c r="FD950" t="s">
        <v>18087</v>
      </c>
      <c r="FE950" t="s">
        <v>281</v>
      </c>
      <c r="FF950" s="1">
        <v>46155.550127314818</v>
      </c>
      <c r="FG950">
        <v>0.32</v>
      </c>
      <c r="FH950">
        <v>0</v>
      </c>
      <c r="FI950">
        <v>1</v>
      </c>
      <c r="FK950" t="s">
        <v>29972</v>
      </c>
      <c r="FL950" t="s">
        <v>30380</v>
      </c>
      <c r="FM950" t="s">
        <v>17949</v>
      </c>
    </row>
    <row r="951" spans="1:169" x14ac:dyDescent="0.3">
      <c r="A951">
        <v>0</v>
      </c>
      <c r="B951" t="s">
        <v>17916</v>
      </c>
      <c r="C951" t="s">
        <v>17917</v>
      </c>
      <c r="E951" t="s">
        <v>17918</v>
      </c>
      <c r="F951">
        <v>46157.5</v>
      </c>
      <c r="G951">
        <v>2026</v>
      </c>
      <c r="H951">
        <v>5</v>
      </c>
      <c r="I951">
        <v>15</v>
      </c>
      <c r="O951" t="s">
        <v>18000</v>
      </c>
      <c r="P951">
        <v>2026</v>
      </c>
      <c r="Q951">
        <v>5</v>
      </c>
      <c r="R951">
        <v>14</v>
      </c>
      <c r="S951" t="s">
        <v>30381</v>
      </c>
      <c r="T951" t="s">
        <v>30382</v>
      </c>
      <c r="Y951" t="s">
        <v>17916</v>
      </c>
      <c r="AB951" t="s">
        <v>251</v>
      </c>
      <c r="AC951" t="s">
        <v>17924</v>
      </c>
      <c r="AD951">
        <v>1000008228346</v>
      </c>
      <c r="AI951" t="s">
        <v>30383</v>
      </c>
      <c r="AJ951" t="s">
        <v>30384</v>
      </c>
      <c r="AK951" t="s">
        <v>693</v>
      </c>
      <c r="AN951" t="s">
        <v>30385</v>
      </c>
      <c r="AO951" t="s">
        <v>693</v>
      </c>
      <c r="AT951" t="s">
        <v>30386</v>
      </c>
      <c r="AU951" t="s">
        <v>30387</v>
      </c>
      <c r="AV951" t="s">
        <v>30388</v>
      </c>
      <c r="AW951" t="s">
        <v>230</v>
      </c>
      <c r="AX951" t="s">
        <v>230</v>
      </c>
      <c r="AY951" t="s">
        <v>17933</v>
      </c>
      <c r="AZ951" t="s">
        <v>17933</v>
      </c>
      <c r="BA951" t="s">
        <v>255</v>
      </c>
      <c r="BB951" s="1">
        <v>46156.398379629631</v>
      </c>
      <c r="BC951">
        <v>2026</v>
      </c>
      <c r="BD951">
        <v>5</v>
      </c>
      <c r="BE951">
        <v>14</v>
      </c>
      <c r="BF951" t="s">
        <v>17934</v>
      </c>
      <c r="BG951" t="s">
        <v>17935</v>
      </c>
      <c r="BH951" t="s">
        <v>17936</v>
      </c>
      <c r="BJ951" t="s">
        <v>30389</v>
      </c>
      <c r="BL951" t="s">
        <v>3829</v>
      </c>
      <c r="BM951" t="s">
        <v>3830</v>
      </c>
      <c r="BN951" t="s">
        <v>2511</v>
      </c>
      <c r="BO951" t="s">
        <v>353</v>
      </c>
      <c r="BP951" t="s">
        <v>3065</v>
      </c>
      <c r="BQ951" t="s">
        <v>30390</v>
      </c>
      <c r="BR951" t="s">
        <v>30391</v>
      </c>
      <c r="BS951" t="s">
        <v>18000</v>
      </c>
      <c r="BT951">
        <v>2026</v>
      </c>
      <c r="BU951">
        <v>5</v>
      </c>
      <c r="BV951">
        <v>14</v>
      </c>
      <c r="BY951" t="s">
        <v>693</v>
      </c>
      <c r="BZ951" t="s">
        <v>17943</v>
      </c>
      <c r="CA951" s="1">
        <v>46156.397916666669</v>
      </c>
      <c r="CB951" s="2">
        <v>46156</v>
      </c>
      <c r="CE951" t="s">
        <v>2810</v>
      </c>
      <c r="CY951" s="1"/>
      <c r="DQ951" t="s">
        <v>17918</v>
      </c>
      <c r="DS951" t="s">
        <v>693</v>
      </c>
      <c r="EP951" t="s">
        <v>19813</v>
      </c>
      <c r="EQ951" t="s">
        <v>255</v>
      </c>
      <c r="ER951" t="s">
        <v>17945</v>
      </c>
      <c r="ES951" t="s">
        <v>281</v>
      </c>
      <c r="ET951" t="s">
        <v>30392</v>
      </c>
      <c r="EU951" t="s">
        <v>17962</v>
      </c>
      <c r="EZ951" t="s">
        <v>270</v>
      </c>
      <c r="FB951" t="s">
        <v>281</v>
      </c>
      <c r="FD951" t="s">
        <v>17948</v>
      </c>
      <c r="FE951" t="s">
        <v>281</v>
      </c>
      <c r="FF951" s="1">
        <v>46156.425416666665</v>
      </c>
      <c r="FG951">
        <v>0.65</v>
      </c>
      <c r="FH951">
        <v>0</v>
      </c>
      <c r="FM951" t="s">
        <v>17949</v>
      </c>
    </row>
    <row r="952" spans="1:169" x14ac:dyDescent="0.3">
      <c r="A952">
        <v>0</v>
      </c>
      <c r="B952" t="s">
        <v>17916</v>
      </c>
      <c r="C952" t="s">
        <v>17917</v>
      </c>
      <c r="E952" t="s">
        <v>17918</v>
      </c>
      <c r="F952">
        <v>46158.291666666664</v>
      </c>
      <c r="G952">
        <v>2026</v>
      </c>
      <c r="H952">
        <v>5</v>
      </c>
      <c r="I952">
        <v>16</v>
      </c>
      <c r="J952" t="s">
        <v>17963</v>
      </c>
      <c r="O952" t="s">
        <v>18000</v>
      </c>
      <c r="P952">
        <v>2026</v>
      </c>
      <c r="Q952">
        <v>5</v>
      </c>
      <c r="R952">
        <v>14</v>
      </c>
      <c r="S952" t="s">
        <v>30393</v>
      </c>
      <c r="T952" t="s">
        <v>30394</v>
      </c>
      <c r="Y952" t="s">
        <v>17916</v>
      </c>
      <c r="AB952" t="s">
        <v>251</v>
      </c>
      <c r="AC952" t="s">
        <v>17924</v>
      </c>
      <c r="AD952">
        <v>1000008239615</v>
      </c>
      <c r="AI952" t="s">
        <v>30395</v>
      </c>
      <c r="AJ952" t="s">
        <v>30396</v>
      </c>
      <c r="AK952" t="s">
        <v>693</v>
      </c>
      <c r="AN952" t="s">
        <v>30395</v>
      </c>
      <c r="AO952" t="s">
        <v>693</v>
      </c>
      <c r="AT952" t="s">
        <v>30397</v>
      </c>
      <c r="AU952" t="s">
        <v>30398</v>
      </c>
      <c r="AV952" t="s">
        <v>30399</v>
      </c>
      <c r="AW952" t="s">
        <v>230</v>
      </c>
      <c r="AX952" t="s">
        <v>230</v>
      </c>
      <c r="AY952" t="s">
        <v>17933</v>
      </c>
      <c r="AZ952" t="s">
        <v>17933</v>
      </c>
      <c r="BA952" t="s">
        <v>255</v>
      </c>
      <c r="BB952" s="1">
        <v>46156.727175925924</v>
      </c>
      <c r="BC952">
        <v>2026</v>
      </c>
      <c r="BD952">
        <v>5</v>
      </c>
      <c r="BE952">
        <v>14</v>
      </c>
      <c r="BF952" t="s">
        <v>19653</v>
      </c>
      <c r="BG952" t="s">
        <v>17935</v>
      </c>
      <c r="BH952" t="s">
        <v>17936</v>
      </c>
      <c r="BJ952" t="s">
        <v>30400</v>
      </c>
      <c r="BL952" t="s">
        <v>2608</v>
      </c>
      <c r="BM952" t="s">
        <v>2605</v>
      </c>
      <c r="BN952" t="s">
        <v>2511</v>
      </c>
      <c r="BO952" t="s">
        <v>353</v>
      </c>
      <c r="BP952" t="s">
        <v>30401</v>
      </c>
      <c r="BQ952" t="s">
        <v>30402</v>
      </c>
      <c r="BR952" t="s">
        <v>30403</v>
      </c>
      <c r="BS952" t="s">
        <v>18000</v>
      </c>
      <c r="BT952">
        <v>2026</v>
      </c>
      <c r="BU952">
        <v>5</v>
      </c>
      <c r="BV952">
        <v>14</v>
      </c>
      <c r="BY952" t="s">
        <v>693</v>
      </c>
      <c r="BZ952" t="s">
        <v>17943</v>
      </c>
      <c r="CA952" s="1">
        <v>46156.727083333331</v>
      </c>
      <c r="CB952" s="2">
        <v>46158</v>
      </c>
      <c r="CE952" t="s">
        <v>2810</v>
      </c>
      <c r="CY952" s="1"/>
      <c r="DQ952" t="s">
        <v>17918</v>
      </c>
      <c r="DS952" t="s">
        <v>693</v>
      </c>
      <c r="EP952" t="s">
        <v>19813</v>
      </c>
      <c r="EQ952" t="s">
        <v>255</v>
      </c>
      <c r="ER952" t="s">
        <v>17945</v>
      </c>
      <c r="ES952" t="s">
        <v>281</v>
      </c>
      <c r="ET952" t="s">
        <v>30392</v>
      </c>
      <c r="EU952" t="s">
        <v>17962</v>
      </c>
      <c r="EZ952" t="s">
        <v>270</v>
      </c>
      <c r="FB952" t="s">
        <v>281</v>
      </c>
      <c r="FD952" t="s">
        <v>17948</v>
      </c>
      <c r="FE952" t="s">
        <v>281</v>
      </c>
      <c r="FF952" s="1">
        <v>46156.800243055557</v>
      </c>
      <c r="FG952">
        <v>1.75</v>
      </c>
      <c r="FH952">
        <v>0</v>
      </c>
      <c r="FM952" t="s">
        <v>17949</v>
      </c>
    </row>
    <row r="953" spans="1:169" x14ac:dyDescent="0.3">
      <c r="A953">
        <v>0</v>
      </c>
      <c r="B953" t="s">
        <v>17916</v>
      </c>
      <c r="C953" t="s">
        <v>17916</v>
      </c>
      <c r="E953" t="s">
        <v>17918</v>
      </c>
      <c r="F953">
        <v>46158.291666666664</v>
      </c>
      <c r="G953">
        <v>2026</v>
      </c>
      <c r="H953">
        <v>5</v>
      </c>
      <c r="I953">
        <v>16</v>
      </c>
      <c r="J953" t="s">
        <v>17963</v>
      </c>
      <c r="O953" t="s">
        <v>18118</v>
      </c>
      <c r="P953">
        <v>2026</v>
      </c>
      <c r="Q953">
        <v>5</v>
      </c>
      <c r="R953">
        <v>8</v>
      </c>
      <c r="S953" t="s">
        <v>30404</v>
      </c>
      <c r="T953" t="s">
        <v>30405</v>
      </c>
      <c r="V953" t="s">
        <v>17923</v>
      </c>
      <c r="Y953" t="s">
        <v>17916</v>
      </c>
      <c r="AB953" t="s">
        <v>251</v>
      </c>
      <c r="AC953" t="s">
        <v>17924</v>
      </c>
      <c r="AD953">
        <v>1000008213896</v>
      </c>
      <c r="AI953" t="s">
        <v>30406</v>
      </c>
      <c r="AJ953" t="s">
        <v>30407</v>
      </c>
      <c r="AK953" t="s">
        <v>693</v>
      </c>
      <c r="AN953" t="s">
        <v>30406</v>
      </c>
      <c r="AO953" t="s">
        <v>693</v>
      </c>
      <c r="AT953" t="s">
        <v>30408</v>
      </c>
      <c r="AU953" t="s">
        <v>30409</v>
      </c>
      <c r="AV953" t="s">
        <v>30410</v>
      </c>
      <c r="AW953" t="s">
        <v>230</v>
      </c>
      <c r="AX953" t="s">
        <v>230</v>
      </c>
      <c r="AY953" t="s">
        <v>380</v>
      </c>
      <c r="AZ953" t="s">
        <v>380</v>
      </c>
      <c r="BA953" t="s">
        <v>255</v>
      </c>
      <c r="BB953" s="1">
        <v>46150.418680555558</v>
      </c>
      <c r="BC953">
        <v>2026</v>
      </c>
      <c r="BD953">
        <v>5</v>
      </c>
      <c r="BE953">
        <v>8</v>
      </c>
      <c r="BF953" t="s">
        <v>18675</v>
      </c>
      <c r="BG953" t="s">
        <v>18130</v>
      </c>
      <c r="BH953" t="s">
        <v>17936</v>
      </c>
      <c r="BJ953" t="s">
        <v>30411</v>
      </c>
      <c r="BL953" t="s">
        <v>3829</v>
      </c>
      <c r="BM953" t="s">
        <v>3830</v>
      </c>
      <c r="BN953" t="s">
        <v>2511</v>
      </c>
      <c r="BO953" t="s">
        <v>353</v>
      </c>
      <c r="BP953" t="s">
        <v>3836</v>
      </c>
      <c r="BQ953" t="s">
        <v>30412</v>
      </c>
      <c r="BR953" t="s">
        <v>30413</v>
      </c>
      <c r="BS953" t="s">
        <v>18118</v>
      </c>
      <c r="BT953">
        <v>2026</v>
      </c>
      <c r="BU953">
        <v>5</v>
      </c>
      <c r="BV953">
        <v>8</v>
      </c>
      <c r="BY953" t="s">
        <v>693</v>
      </c>
      <c r="BZ953" t="s">
        <v>17943</v>
      </c>
      <c r="CA953" s="1">
        <v>46150.418055555558</v>
      </c>
      <c r="CB953" s="2">
        <v>46151</v>
      </c>
      <c r="CE953" t="s">
        <v>2810</v>
      </c>
      <c r="CY953" s="1"/>
      <c r="DQ953" t="s">
        <v>17918</v>
      </c>
      <c r="DS953" t="s">
        <v>693</v>
      </c>
      <c r="EP953" t="s">
        <v>19813</v>
      </c>
      <c r="EQ953" t="s">
        <v>255</v>
      </c>
      <c r="ER953" t="s">
        <v>17945</v>
      </c>
      <c r="ES953" t="s">
        <v>281</v>
      </c>
      <c r="ET953" t="s">
        <v>30392</v>
      </c>
      <c r="EU953" t="s">
        <v>17947</v>
      </c>
      <c r="EZ953" t="s">
        <v>270</v>
      </c>
      <c r="FB953" t="s">
        <v>281</v>
      </c>
      <c r="FD953" t="s">
        <v>17948</v>
      </c>
      <c r="FE953" t="s">
        <v>281</v>
      </c>
      <c r="FF953" s="1">
        <v>46150.466817129629</v>
      </c>
      <c r="FG953">
        <v>1.1599999999999999</v>
      </c>
      <c r="FH953">
        <v>0</v>
      </c>
      <c r="FI953">
        <v>3</v>
      </c>
      <c r="FM953" t="s">
        <v>17949</v>
      </c>
    </row>
    <row r="954" spans="1:169" x14ac:dyDescent="0.3">
      <c r="A954">
        <v>0</v>
      </c>
      <c r="B954" t="s">
        <v>17916</v>
      </c>
      <c r="C954" t="s">
        <v>17916</v>
      </c>
      <c r="E954" t="s">
        <v>17918</v>
      </c>
      <c r="F954">
        <v>46157.291666666664</v>
      </c>
      <c r="G954">
        <v>2026</v>
      </c>
      <c r="H954">
        <v>5</v>
      </c>
      <c r="I954">
        <v>15</v>
      </c>
      <c r="J954" t="s">
        <v>17963</v>
      </c>
      <c r="O954" t="s">
        <v>21542</v>
      </c>
      <c r="P954">
        <v>2026</v>
      </c>
      <c r="Q954">
        <v>5</v>
      </c>
      <c r="R954">
        <v>10</v>
      </c>
      <c r="S954" t="s">
        <v>30414</v>
      </c>
      <c r="T954" t="s">
        <v>30415</v>
      </c>
      <c r="V954" t="s">
        <v>18063</v>
      </c>
      <c r="Y954" t="s">
        <v>17916</v>
      </c>
      <c r="AB954" t="s">
        <v>251</v>
      </c>
      <c r="AC954" t="s">
        <v>17924</v>
      </c>
      <c r="AD954">
        <v>1000008218687</v>
      </c>
      <c r="AF954" t="s">
        <v>30416</v>
      </c>
      <c r="AI954" t="s">
        <v>30417</v>
      </c>
      <c r="AJ954" t="s">
        <v>30418</v>
      </c>
      <c r="AK954" t="s">
        <v>693</v>
      </c>
      <c r="AN954" t="s">
        <v>30417</v>
      </c>
      <c r="AO954" t="s">
        <v>693</v>
      </c>
      <c r="AT954" t="s">
        <v>30419</v>
      </c>
      <c r="AU954" t="s">
        <v>30420</v>
      </c>
      <c r="AV954" t="s">
        <v>30421</v>
      </c>
      <c r="AW954" t="s">
        <v>230</v>
      </c>
      <c r="AX954" t="s">
        <v>230</v>
      </c>
      <c r="AY954" t="s">
        <v>380</v>
      </c>
      <c r="AZ954" t="s">
        <v>380</v>
      </c>
      <c r="BA954" t="s">
        <v>255</v>
      </c>
      <c r="BB954" s="1">
        <v>46152.498171296298</v>
      </c>
      <c r="BC954">
        <v>2026</v>
      </c>
      <c r="BD954">
        <v>5</v>
      </c>
      <c r="BE954">
        <v>10</v>
      </c>
      <c r="BF954" t="s">
        <v>17934</v>
      </c>
      <c r="BG954" t="s">
        <v>18130</v>
      </c>
      <c r="BH954" t="s">
        <v>17936</v>
      </c>
      <c r="BJ954" t="s">
        <v>30422</v>
      </c>
      <c r="BL954" t="s">
        <v>3829</v>
      </c>
      <c r="BM954" t="s">
        <v>3830</v>
      </c>
      <c r="BN954" t="s">
        <v>2511</v>
      </c>
      <c r="BO954" t="s">
        <v>353</v>
      </c>
      <c r="BP954" t="s">
        <v>30423</v>
      </c>
      <c r="BQ954" t="s">
        <v>30412</v>
      </c>
      <c r="BR954" t="s">
        <v>30424</v>
      </c>
      <c r="BS954" t="s">
        <v>21542</v>
      </c>
      <c r="BT954">
        <v>2026</v>
      </c>
      <c r="BU954">
        <v>5</v>
      </c>
      <c r="BV954">
        <v>10</v>
      </c>
      <c r="BY954" t="s">
        <v>693</v>
      </c>
      <c r="BZ954" t="s">
        <v>17943</v>
      </c>
      <c r="CA954" s="1">
        <v>46152.497916666667</v>
      </c>
      <c r="CB954" s="2">
        <v>46154</v>
      </c>
      <c r="CE954" t="s">
        <v>2810</v>
      </c>
      <c r="CY954" s="1"/>
      <c r="DQ954" t="s">
        <v>17918</v>
      </c>
      <c r="DS954" t="s">
        <v>693</v>
      </c>
      <c r="EP954" t="s">
        <v>19813</v>
      </c>
      <c r="EQ954" t="s">
        <v>255</v>
      </c>
      <c r="ER954" t="s">
        <v>17945</v>
      </c>
      <c r="ES954" t="s">
        <v>281</v>
      </c>
      <c r="ET954" t="s">
        <v>30392</v>
      </c>
      <c r="EU954" t="s">
        <v>17962</v>
      </c>
      <c r="EZ954" t="s">
        <v>270</v>
      </c>
      <c r="FB954" t="s">
        <v>281</v>
      </c>
      <c r="FD954" t="s">
        <v>17948</v>
      </c>
      <c r="FE954" t="s">
        <v>281</v>
      </c>
      <c r="FF954" s="1">
        <v>46152.550046296295</v>
      </c>
      <c r="FG954">
        <v>1.25</v>
      </c>
      <c r="FH954">
        <v>0</v>
      </c>
      <c r="FI954">
        <v>2</v>
      </c>
      <c r="FM954" t="s">
        <v>17949</v>
      </c>
    </row>
    <row r="955" spans="1:169" x14ac:dyDescent="0.3">
      <c r="A955">
        <v>0</v>
      </c>
      <c r="B955" t="s">
        <v>17916</v>
      </c>
      <c r="C955" t="s">
        <v>17916</v>
      </c>
      <c r="E955" t="s">
        <v>17918</v>
      </c>
      <c r="F955">
        <v>46157.291666666664</v>
      </c>
      <c r="G955">
        <v>2026</v>
      </c>
      <c r="H955">
        <v>5</v>
      </c>
      <c r="I955">
        <v>15</v>
      </c>
      <c r="J955" t="s">
        <v>17963</v>
      </c>
      <c r="O955" t="s">
        <v>17920</v>
      </c>
      <c r="P955">
        <v>2026</v>
      </c>
      <c r="Q955">
        <v>5</v>
      </c>
      <c r="R955">
        <v>11</v>
      </c>
      <c r="S955" t="s">
        <v>30425</v>
      </c>
      <c r="T955" t="s">
        <v>30426</v>
      </c>
      <c r="V955" t="s">
        <v>18063</v>
      </c>
      <c r="Y955" t="s">
        <v>17916</v>
      </c>
      <c r="AB955" t="s">
        <v>251</v>
      </c>
      <c r="AC955" t="s">
        <v>17924</v>
      </c>
      <c r="AD955">
        <v>1000008220862</v>
      </c>
      <c r="AF955" t="s">
        <v>30427</v>
      </c>
      <c r="AI955" t="s">
        <v>30428</v>
      </c>
      <c r="AJ955" t="s">
        <v>30429</v>
      </c>
      <c r="AK955" t="s">
        <v>693</v>
      </c>
      <c r="AN955" t="s">
        <v>30428</v>
      </c>
      <c r="AO955" t="s">
        <v>693</v>
      </c>
      <c r="AT955" t="s">
        <v>30430</v>
      </c>
      <c r="AU955" t="s">
        <v>30431</v>
      </c>
      <c r="AV955" t="s">
        <v>30432</v>
      </c>
      <c r="AW955" t="s">
        <v>230</v>
      </c>
      <c r="AX955" t="s">
        <v>230</v>
      </c>
      <c r="AY955" t="s">
        <v>380</v>
      </c>
      <c r="AZ955" t="s">
        <v>380</v>
      </c>
      <c r="BA955" t="s">
        <v>255</v>
      </c>
      <c r="BB955" s="1">
        <v>46153.667048611111</v>
      </c>
      <c r="BC955">
        <v>2026</v>
      </c>
      <c r="BD955">
        <v>5</v>
      </c>
      <c r="BE955">
        <v>11</v>
      </c>
      <c r="BF955" t="s">
        <v>17934</v>
      </c>
      <c r="BG955" t="s">
        <v>18130</v>
      </c>
      <c r="BH955" t="s">
        <v>17936</v>
      </c>
      <c r="BJ955" t="s">
        <v>30433</v>
      </c>
      <c r="BL955" t="s">
        <v>30434</v>
      </c>
      <c r="BM955" t="s">
        <v>30435</v>
      </c>
      <c r="BN955" t="s">
        <v>2511</v>
      </c>
      <c r="BO955" t="s">
        <v>353</v>
      </c>
      <c r="BP955" t="s">
        <v>323</v>
      </c>
      <c r="BQ955" t="s">
        <v>30436</v>
      </c>
      <c r="BR955" t="s">
        <v>30437</v>
      </c>
      <c r="BS955" t="s">
        <v>17920</v>
      </c>
      <c r="BT955">
        <v>2026</v>
      </c>
      <c r="BU955">
        <v>5</v>
      </c>
      <c r="BV955">
        <v>11</v>
      </c>
      <c r="BY955" t="s">
        <v>693</v>
      </c>
      <c r="BZ955" t="s">
        <v>17943</v>
      </c>
      <c r="CA955" s="1">
        <v>46153.666666666664</v>
      </c>
      <c r="CB955" s="2">
        <v>46154</v>
      </c>
      <c r="CE955" t="s">
        <v>2810</v>
      </c>
      <c r="CY955" s="1"/>
      <c r="DQ955" t="s">
        <v>17918</v>
      </c>
      <c r="DS955" t="s">
        <v>693</v>
      </c>
      <c r="EP955" t="s">
        <v>19813</v>
      </c>
      <c r="EQ955" t="s">
        <v>255</v>
      </c>
      <c r="ER955" t="s">
        <v>17945</v>
      </c>
      <c r="ES955" t="s">
        <v>281</v>
      </c>
      <c r="ET955" t="s">
        <v>30392</v>
      </c>
      <c r="EU955" t="s">
        <v>17962</v>
      </c>
      <c r="EZ955" t="s">
        <v>270</v>
      </c>
      <c r="FB955" t="s">
        <v>281</v>
      </c>
      <c r="FD955" t="s">
        <v>17948</v>
      </c>
      <c r="FE955" t="s">
        <v>281</v>
      </c>
      <c r="FF955" s="1">
        <v>46154.550115740742</v>
      </c>
      <c r="FG955">
        <v>21.19</v>
      </c>
      <c r="FH955">
        <v>1</v>
      </c>
      <c r="FI955">
        <v>2</v>
      </c>
      <c r="FM955" t="s">
        <v>17949</v>
      </c>
    </row>
    <row r="956" spans="1:169" x14ac:dyDescent="0.3">
      <c r="A956">
        <v>0</v>
      </c>
      <c r="B956" t="s">
        <v>17916</v>
      </c>
      <c r="C956" t="s">
        <v>17916</v>
      </c>
      <c r="E956" t="s">
        <v>17918</v>
      </c>
      <c r="F956">
        <v>46157.291666666664</v>
      </c>
      <c r="G956">
        <v>2026</v>
      </c>
      <c r="H956">
        <v>5</v>
      </c>
      <c r="I956">
        <v>15</v>
      </c>
      <c r="J956" t="s">
        <v>17963</v>
      </c>
      <c r="O956" t="s">
        <v>17920</v>
      </c>
      <c r="P956">
        <v>2026</v>
      </c>
      <c r="Q956">
        <v>5</v>
      </c>
      <c r="R956">
        <v>11</v>
      </c>
      <c r="S956" t="s">
        <v>30438</v>
      </c>
      <c r="T956" t="s">
        <v>30439</v>
      </c>
      <c r="V956" t="s">
        <v>17923</v>
      </c>
      <c r="Y956" t="s">
        <v>17916</v>
      </c>
      <c r="AB956" t="s">
        <v>251</v>
      </c>
      <c r="AC956" t="s">
        <v>17924</v>
      </c>
      <c r="AD956">
        <v>1000008221317</v>
      </c>
      <c r="AI956" t="s">
        <v>30440</v>
      </c>
      <c r="AJ956" t="s">
        <v>30441</v>
      </c>
      <c r="AK956" t="s">
        <v>693</v>
      </c>
      <c r="AN956" t="s">
        <v>30440</v>
      </c>
      <c r="AO956" t="s">
        <v>693</v>
      </c>
      <c r="AT956" t="s">
        <v>30442</v>
      </c>
      <c r="AU956" t="s">
        <v>30443</v>
      </c>
      <c r="AV956" t="s">
        <v>30444</v>
      </c>
      <c r="AW956" t="s">
        <v>230</v>
      </c>
      <c r="AX956" t="s">
        <v>230</v>
      </c>
      <c r="AY956" t="s">
        <v>380</v>
      </c>
      <c r="AZ956" t="s">
        <v>380</v>
      </c>
      <c r="BA956" t="s">
        <v>255</v>
      </c>
      <c r="BB956" s="1">
        <v>46153.71974537037</v>
      </c>
      <c r="BC956">
        <v>2026</v>
      </c>
      <c r="BD956">
        <v>5</v>
      </c>
      <c r="BE956">
        <v>11</v>
      </c>
      <c r="BF956" t="s">
        <v>19187</v>
      </c>
      <c r="BG956" t="s">
        <v>18130</v>
      </c>
      <c r="BH956" t="s">
        <v>17936</v>
      </c>
      <c r="BJ956" t="s">
        <v>30445</v>
      </c>
      <c r="BL956" t="s">
        <v>3829</v>
      </c>
      <c r="BM956" t="s">
        <v>3830</v>
      </c>
      <c r="BN956" t="s">
        <v>2511</v>
      </c>
      <c r="BO956" t="s">
        <v>353</v>
      </c>
      <c r="BP956" t="s">
        <v>3838</v>
      </c>
      <c r="BQ956" t="s">
        <v>30390</v>
      </c>
      <c r="BR956" t="s">
        <v>3839</v>
      </c>
      <c r="BS956" t="s">
        <v>17920</v>
      </c>
      <c r="BT956">
        <v>2026</v>
      </c>
      <c r="BU956">
        <v>5</v>
      </c>
      <c r="BV956">
        <v>11</v>
      </c>
      <c r="BY956" t="s">
        <v>693</v>
      </c>
      <c r="BZ956" t="s">
        <v>17943</v>
      </c>
      <c r="CA956" s="1">
        <v>46153.719444444447</v>
      </c>
      <c r="CB956" s="2">
        <v>46155</v>
      </c>
      <c r="CE956" t="s">
        <v>2810</v>
      </c>
      <c r="CY956" s="1"/>
      <c r="DQ956" t="s">
        <v>17918</v>
      </c>
      <c r="DS956" t="s">
        <v>693</v>
      </c>
      <c r="EP956" t="s">
        <v>19813</v>
      </c>
      <c r="EQ956" t="s">
        <v>255</v>
      </c>
      <c r="ER956" t="s">
        <v>17945</v>
      </c>
      <c r="ES956" t="s">
        <v>281</v>
      </c>
      <c r="ET956" t="s">
        <v>30392</v>
      </c>
      <c r="EU956" t="s">
        <v>17947</v>
      </c>
      <c r="EZ956" t="s">
        <v>270</v>
      </c>
      <c r="FB956" t="s">
        <v>281</v>
      </c>
      <c r="FD956" t="s">
        <v>17948</v>
      </c>
      <c r="FE956" t="s">
        <v>281</v>
      </c>
      <c r="FF956" s="1">
        <v>46153.758414351854</v>
      </c>
      <c r="FG956">
        <v>0.93</v>
      </c>
      <c r="FH956">
        <v>0</v>
      </c>
      <c r="FI956">
        <v>2</v>
      </c>
      <c r="FM956" t="s">
        <v>17949</v>
      </c>
    </row>
    <row r="957" spans="1:169" x14ac:dyDescent="0.3">
      <c r="A957">
        <v>0</v>
      </c>
      <c r="B957" t="s">
        <v>17916</v>
      </c>
      <c r="C957" t="s">
        <v>17916</v>
      </c>
      <c r="E957" t="s">
        <v>17918</v>
      </c>
      <c r="F957">
        <v>46157.291666666664</v>
      </c>
      <c r="G957">
        <v>2026</v>
      </c>
      <c r="H957">
        <v>5</v>
      </c>
      <c r="I957">
        <v>15</v>
      </c>
      <c r="J957" t="s">
        <v>17963</v>
      </c>
      <c r="O957" t="s">
        <v>18230</v>
      </c>
      <c r="P957">
        <v>2026</v>
      </c>
      <c r="Q957">
        <v>5</v>
      </c>
      <c r="R957">
        <v>12</v>
      </c>
      <c r="S957" t="s">
        <v>30446</v>
      </c>
      <c r="T957" t="s">
        <v>30447</v>
      </c>
      <c r="Y957" t="s">
        <v>17916</v>
      </c>
      <c r="AB957" t="s">
        <v>251</v>
      </c>
      <c r="AC957" t="s">
        <v>17924</v>
      </c>
      <c r="AD957">
        <v>1000008222858</v>
      </c>
      <c r="AI957" t="s">
        <v>30448</v>
      </c>
      <c r="AJ957" t="s">
        <v>30449</v>
      </c>
      <c r="AK957" t="s">
        <v>249</v>
      </c>
      <c r="AM957" t="s">
        <v>30450</v>
      </c>
      <c r="AN957" t="s">
        <v>30451</v>
      </c>
      <c r="AO957" t="s">
        <v>249</v>
      </c>
      <c r="AR957" t="s">
        <v>30450</v>
      </c>
      <c r="AT957" t="s">
        <v>30452</v>
      </c>
      <c r="AU957" t="s">
        <v>30453</v>
      </c>
      <c r="AV957" t="s">
        <v>30454</v>
      </c>
      <c r="AW957" t="s">
        <v>1696</v>
      </c>
      <c r="AX957" t="s">
        <v>1696</v>
      </c>
      <c r="AY957" t="s">
        <v>1698</v>
      </c>
      <c r="AZ957" t="s">
        <v>1698</v>
      </c>
      <c r="BA957" t="s">
        <v>255</v>
      </c>
      <c r="BB957" s="1">
        <v>46154.484050925923</v>
      </c>
      <c r="BC957">
        <v>2026</v>
      </c>
      <c r="BD957">
        <v>5</v>
      </c>
      <c r="BE957">
        <v>12</v>
      </c>
      <c r="BF957" t="s">
        <v>17934</v>
      </c>
      <c r="BG957" t="s">
        <v>18505</v>
      </c>
      <c r="BH957" t="s">
        <v>17936</v>
      </c>
      <c r="BJ957" t="s">
        <v>30450</v>
      </c>
      <c r="BL957" t="s">
        <v>3829</v>
      </c>
      <c r="BM957" t="s">
        <v>3830</v>
      </c>
      <c r="BN957" t="s">
        <v>2511</v>
      </c>
      <c r="BO957" t="s">
        <v>353</v>
      </c>
      <c r="BP957" t="s">
        <v>30423</v>
      </c>
      <c r="BQ957" t="s">
        <v>30412</v>
      </c>
      <c r="BR957" t="s">
        <v>30455</v>
      </c>
      <c r="BS957" t="s">
        <v>18230</v>
      </c>
      <c r="BT957">
        <v>2026</v>
      </c>
      <c r="BU957">
        <v>5</v>
      </c>
      <c r="BV957">
        <v>12</v>
      </c>
      <c r="BY957" t="s">
        <v>693</v>
      </c>
      <c r="BZ957" t="s">
        <v>17943</v>
      </c>
      <c r="CA957" s="1">
        <v>46154.484027777777</v>
      </c>
      <c r="CB957" s="2">
        <v>46155</v>
      </c>
      <c r="CE957" t="s">
        <v>2810</v>
      </c>
      <c r="CY957" s="1"/>
      <c r="DQ957" t="s">
        <v>17918</v>
      </c>
      <c r="DS957" t="s">
        <v>693</v>
      </c>
      <c r="EP957" t="s">
        <v>19813</v>
      </c>
      <c r="EQ957" t="s">
        <v>255</v>
      </c>
      <c r="ER957" t="s">
        <v>17945</v>
      </c>
      <c r="ES957" t="s">
        <v>281</v>
      </c>
      <c r="ET957" t="s">
        <v>30392</v>
      </c>
      <c r="EU957" t="s">
        <v>17962</v>
      </c>
      <c r="EZ957" t="s">
        <v>270</v>
      </c>
      <c r="FB957" t="s">
        <v>281</v>
      </c>
      <c r="FD957" t="s">
        <v>17948</v>
      </c>
      <c r="FE957" t="s">
        <v>281</v>
      </c>
      <c r="FF957" s="1">
        <v>46154.508831018517</v>
      </c>
      <c r="FG957">
        <v>0.59</v>
      </c>
      <c r="FH957">
        <v>0</v>
      </c>
      <c r="FI957">
        <v>1</v>
      </c>
      <c r="FM957" t="s">
        <v>17949</v>
      </c>
    </row>
    <row r="958" spans="1:169" x14ac:dyDescent="0.3">
      <c r="A958">
        <v>3</v>
      </c>
      <c r="B958" t="s">
        <v>17916</v>
      </c>
      <c r="C958" t="s">
        <v>17916</v>
      </c>
      <c r="D958" t="s">
        <v>30456</v>
      </c>
      <c r="E958" t="s">
        <v>17918</v>
      </c>
      <c r="F958">
        <v>46157.5</v>
      </c>
      <c r="G958">
        <v>2026</v>
      </c>
      <c r="H958">
        <v>5</v>
      </c>
      <c r="I958">
        <v>15</v>
      </c>
      <c r="O958" t="s">
        <v>18230</v>
      </c>
      <c r="P958">
        <v>2026</v>
      </c>
      <c r="Q958">
        <v>5</v>
      </c>
      <c r="R958">
        <v>12</v>
      </c>
      <c r="S958" t="s">
        <v>30457</v>
      </c>
      <c r="T958" t="s">
        <v>30458</v>
      </c>
      <c r="W958" t="s">
        <v>18064</v>
      </c>
      <c r="Y958" t="s">
        <v>17916</v>
      </c>
      <c r="AB958" t="s">
        <v>251</v>
      </c>
      <c r="AC958" t="s">
        <v>18065</v>
      </c>
      <c r="AD958">
        <v>1000008223850</v>
      </c>
      <c r="AG958" t="s">
        <v>30459</v>
      </c>
      <c r="AH958" t="s">
        <v>30460</v>
      </c>
      <c r="AI958" t="s">
        <v>30461</v>
      </c>
      <c r="AJ958" t="s">
        <v>30462</v>
      </c>
      <c r="AK958" t="s">
        <v>693</v>
      </c>
      <c r="AL958" t="s">
        <v>30459</v>
      </c>
      <c r="AN958" t="s">
        <v>30461</v>
      </c>
      <c r="AO958" t="s">
        <v>693</v>
      </c>
      <c r="AT958" t="s">
        <v>30463</v>
      </c>
      <c r="AU958" t="s">
        <v>30464</v>
      </c>
      <c r="AV958" t="s">
        <v>30465</v>
      </c>
      <c r="AW958" t="s">
        <v>230</v>
      </c>
      <c r="AX958" t="s">
        <v>230</v>
      </c>
      <c r="AY958" t="s">
        <v>380</v>
      </c>
      <c r="AZ958" t="s">
        <v>380</v>
      </c>
      <c r="BA958" t="s">
        <v>18076</v>
      </c>
      <c r="BB958" s="1">
        <v>46154.629386574074</v>
      </c>
      <c r="BC958">
        <v>2026</v>
      </c>
      <c r="BD958">
        <v>5</v>
      </c>
      <c r="BE958">
        <v>12</v>
      </c>
      <c r="BF958" t="s">
        <v>18129</v>
      </c>
      <c r="BG958" t="s">
        <v>18130</v>
      </c>
      <c r="BH958" t="s">
        <v>17936</v>
      </c>
      <c r="BI958" t="s">
        <v>18101</v>
      </c>
      <c r="BJ958" t="s">
        <v>30466</v>
      </c>
      <c r="BL958" t="s">
        <v>2087</v>
      </c>
      <c r="BM958" t="s">
        <v>2084</v>
      </c>
      <c r="BN958" t="s">
        <v>2511</v>
      </c>
      <c r="BO958" t="s">
        <v>353</v>
      </c>
      <c r="BP958" t="s">
        <v>729</v>
      </c>
      <c r="BQ958" t="s">
        <v>30467</v>
      </c>
      <c r="BR958" t="s">
        <v>30468</v>
      </c>
      <c r="BS958" t="s">
        <v>18230</v>
      </c>
      <c r="BT958">
        <v>2026</v>
      </c>
      <c r="BU958">
        <v>5</v>
      </c>
      <c r="BV958">
        <v>12</v>
      </c>
      <c r="BY958" t="s">
        <v>386</v>
      </c>
      <c r="BZ958" t="s">
        <v>18083</v>
      </c>
      <c r="CA958" s="1">
        <v>46154.629166666666</v>
      </c>
      <c r="CB958" s="2">
        <v>46155</v>
      </c>
      <c r="CE958" t="s">
        <v>2810</v>
      </c>
      <c r="CY958" s="1"/>
      <c r="DQ958" t="s">
        <v>17918</v>
      </c>
      <c r="DR958" t="s">
        <v>693</v>
      </c>
      <c r="DS958" t="s">
        <v>693</v>
      </c>
      <c r="DT958" t="s">
        <v>693</v>
      </c>
      <c r="DV958" t="s">
        <v>693</v>
      </c>
      <c r="EA958" t="s">
        <v>693</v>
      </c>
      <c r="EB958" t="s">
        <v>693</v>
      </c>
      <c r="EP958" t="s">
        <v>19813</v>
      </c>
      <c r="EQ958" t="s">
        <v>18084</v>
      </c>
      <c r="ES958" t="s">
        <v>281</v>
      </c>
      <c r="ET958" t="s">
        <v>30392</v>
      </c>
      <c r="EU958" t="s">
        <v>17962</v>
      </c>
      <c r="EZ958" t="s">
        <v>270</v>
      </c>
      <c r="FB958" t="s">
        <v>281</v>
      </c>
      <c r="FD958" t="s">
        <v>18133</v>
      </c>
      <c r="FE958" t="s">
        <v>281</v>
      </c>
      <c r="FF958" s="1">
        <v>46154.675057870372</v>
      </c>
      <c r="FG958">
        <v>1.1000000000000001</v>
      </c>
      <c r="FH958">
        <v>0</v>
      </c>
      <c r="FI958">
        <v>1</v>
      </c>
      <c r="FM958" t="s">
        <v>17949</v>
      </c>
    </row>
    <row r="959" spans="1:169" x14ac:dyDescent="0.3">
      <c r="A959">
        <v>0</v>
      </c>
      <c r="B959" t="s">
        <v>17916</v>
      </c>
      <c r="C959" t="s">
        <v>17916</v>
      </c>
      <c r="E959" t="s">
        <v>17918</v>
      </c>
      <c r="F959">
        <v>46157.291666666664</v>
      </c>
      <c r="G959">
        <v>2026</v>
      </c>
      <c r="H959">
        <v>5</v>
      </c>
      <c r="I959">
        <v>15</v>
      </c>
      <c r="J959" t="s">
        <v>17963</v>
      </c>
      <c r="O959" t="s">
        <v>18000</v>
      </c>
      <c r="P959">
        <v>2026</v>
      </c>
      <c r="Q959">
        <v>5</v>
      </c>
      <c r="R959">
        <v>14</v>
      </c>
      <c r="S959" t="s">
        <v>30469</v>
      </c>
      <c r="T959" t="s">
        <v>30470</v>
      </c>
      <c r="V959" t="s">
        <v>18354</v>
      </c>
      <c r="Y959" t="s">
        <v>17916</v>
      </c>
      <c r="AB959" t="s">
        <v>251</v>
      </c>
      <c r="AC959" t="s">
        <v>17924</v>
      </c>
      <c r="AD959">
        <v>1000008229438</v>
      </c>
      <c r="AF959" t="s">
        <v>30471</v>
      </c>
      <c r="AI959" t="s">
        <v>30472</v>
      </c>
      <c r="AJ959" t="s">
        <v>30473</v>
      </c>
      <c r="AK959" t="s">
        <v>693</v>
      </c>
      <c r="AM959" t="s">
        <v>30474</v>
      </c>
      <c r="AN959" t="s">
        <v>30475</v>
      </c>
      <c r="AO959" t="s">
        <v>693</v>
      </c>
      <c r="AP959" t="s">
        <v>30474</v>
      </c>
      <c r="AR959" t="s">
        <v>30474</v>
      </c>
      <c r="AS959" t="s">
        <v>30474</v>
      </c>
      <c r="AT959" t="s">
        <v>30476</v>
      </c>
      <c r="AU959" t="s">
        <v>30477</v>
      </c>
      <c r="AV959" t="s">
        <v>30478</v>
      </c>
      <c r="AW959" t="s">
        <v>230</v>
      </c>
      <c r="AX959" t="s">
        <v>230</v>
      </c>
      <c r="AY959" t="s">
        <v>380</v>
      </c>
      <c r="AZ959" t="s">
        <v>380</v>
      </c>
      <c r="BA959" t="s">
        <v>255</v>
      </c>
      <c r="BB959" s="1">
        <v>46156.54614583333</v>
      </c>
      <c r="BC959">
        <v>2026</v>
      </c>
      <c r="BD959">
        <v>5</v>
      </c>
      <c r="BE959">
        <v>14</v>
      </c>
      <c r="BF959" t="s">
        <v>17934</v>
      </c>
      <c r="BG959" t="s">
        <v>18130</v>
      </c>
      <c r="BH959" t="s">
        <v>17936</v>
      </c>
      <c r="BJ959" t="s">
        <v>30474</v>
      </c>
      <c r="BL959" t="s">
        <v>3829</v>
      </c>
      <c r="BM959" t="s">
        <v>3830</v>
      </c>
      <c r="BN959" t="s">
        <v>2511</v>
      </c>
      <c r="BO959" t="s">
        <v>353</v>
      </c>
      <c r="BP959" t="s">
        <v>30479</v>
      </c>
      <c r="BQ959" t="s">
        <v>30412</v>
      </c>
      <c r="BR959" t="s">
        <v>30480</v>
      </c>
      <c r="BS959" t="s">
        <v>18000</v>
      </c>
      <c r="BT959">
        <v>2026</v>
      </c>
      <c r="BU959">
        <v>5</v>
      </c>
      <c r="BV959">
        <v>14</v>
      </c>
      <c r="BY959" t="s">
        <v>693</v>
      </c>
      <c r="BZ959" t="s">
        <v>17943</v>
      </c>
      <c r="CA959" s="1">
        <v>46156.54583333333</v>
      </c>
      <c r="CB959" s="2">
        <v>46157</v>
      </c>
      <c r="CE959" t="s">
        <v>2810</v>
      </c>
      <c r="CY959" s="1"/>
      <c r="DQ959" t="s">
        <v>17918</v>
      </c>
      <c r="DS959" t="s">
        <v>693</v>
      </c>
      <c r="EP959" t="s">
        <v>19813</v>
      </c>
      <c r="EQ959" t="s">
        <v>255</v>
      </c>
      <c r="ER959" t="s">
        <v>17945</v>
      </c>
      <c r="ES959" t="s">
        <v>281</v>
      </c>
      <c r="ET959" t="s">
        <v>30392</v>
      </c>
      <c r="EU959" t="s">
        <v>17947</v>
      </c>
      <c r="EZ959" t="s">
        <v>270</v>
      </c>
      <c r="FB959" t="s">
        <v>281</v>
      </c>
      <c r="FD959" t="s">
        <v>17948</v>
      </c>
      <c r="FE959" t="s">
        <v>281</v>
      </c>
      <c r="FF959" s="1">
        <v>46156.591747685183</v>
      </c>
      <c r="FG959">
        <v>1.0900000000000001</v>
      </c>
      <c r="FH959">
        <v>0</v>
      </c>
      <c r="FM959" t="s">
        <v>17949</v>
      </c>
    </row>
    <row r="960" spans="1:169" x14ac:dyDescent="0.3">
      <c r="A960">
        <v>0</v>
      </c>
      <c r="B960" t="s">
        <v>17916</v>
      </c>
      <c r="C960" t="s">
        <v>17916</v>
      </c>
      <c r="E960" t="s">
        <v>17918</v>
      </c>
      <c r="F960">
        <v>46158.291666666664</v>
      </c>
      <c r="G960">
        <v>2026</v>
      </c>
      <c r="H960">
        <v>5</v>
      </c>
      <c r="I960">
        <v>16</v>
      </c>
      <c r="J960" t="s">
        <v>17963</v>
      </c>
      <c r="O960" t="s">
        <v>18000</v>
      </c>
      <c r="P960">
        <v>2026</v>
      </c>
      <c r="Q960">
        <v>5</v>
      </c>
      <c r="R960">
        <v>14</v>
      </c>
      <c r="S960" t="s">
        <v>30481</v>
      </c>
      <c r="T960" t="s">
        <v>30482</v>
      </c>
      <c r="Y960" t="s">
        <v>17916</v>
      </c>
      <c r="AB960" t="s">
        <v>251</v>
      </c>
      <c r="AC960" t="s">
        <v>17924</v>
      </c>
      <c r="AD960">
        <v>1000008239002</v>
      </c>
      <c r="AI960" t="s">
        <v>30483</v>
      </c>
      <c r="AJ960" t="s">
        <v>30484</v>
      </c>
      <c r="AK960" t="s">
        <v>693</v>
      </c>
      <c r="AM960" t="s">
        <v>30485</v>
      </c>
      <c r="AN960" t="s">
        <v>30483</v>
      </c>
      <c r="AO960" t="s">
        <v>693</v>
      </c>
      <c r="AR960" t="s">
        <v>30485</v>
      </c>
      <c r="AT960" t="s">
        <v>30486</v>
      </c>
      <c r="AU960" t="s">
        <v>30487</v>
      </c>
      <c r="AV960" t="s">
        <v>30488</v>
      </c>
      <c r="AW960" t="s">
        <v>230</v>
      </c>
      <c r="AX960" t="s">
        <v>230</v>
      </c>
      <c r="AY960" t="s">
        <v>380</v>
      </c>
      <c r="AZ960" t="s">
        <v>380</v>
      </c>
      <c r="BA960" t="s">
        <v>255</v>
      </c>
      <c r="BB960" s="1">
        <v>46156.692233796297</v>
      </c>
      <c r="BC960">
        <v>2026</v>
      </c>
      <c r="BD960">
        <v>5</v>
      </c>
      <c r="BE960">
        <v>14</v>
      </c>
      <c r="BF960" t="s">
        <v>18100</v>
      </c>
      <c r="BG960" t="s">
        <v>18130</v>
      </c>
      <c r="BH960" t="s">
        <v>17936</v>
      </c>
      <c r="BJ960" t="s">
        <v>30489</v>
      </c>
      <c r="BL960" t="s">
        <v>3829</v>
      </c>
      <c r="BM960" t="s">
        <v>3830</v>
      </c>
      <c r="BN960" t="s">
        <v>2511</v>
      </c>
      <c r="BO960" t="s">
        <v>353</v>
      </c>
      <c r="BP960" t="s">
        <v>3849</v>
      </c>
      <c r="BQ960" t="s">
        <v>30490</v>
      </c>
      <c r="BR960" t="s">
        <v>30491</v>
      </c>
      <c r="BS960" t="s">
        <v>18000</v>
      </c>
      <c r="BT960">
        <v>2026</v>
      </c>
      <c r="BU960">
        <v>5</v>
      </c>
      <c r="BV960">
        <v>14</v>
      </c>
      <c r="BY960" t="s">
        <v>693</v>
      </c>
      <c r="BZ960" t="s">
        <v>17943</v>
      </c>
      <c r="CA960" s="1">
        <v>46156.691666666666</v>
      </c>
      <c r="CB960" s="2">
        <v>46158</v>
      </c>
      <c r="CE960" t="s">
        <v>2810</v>
      </c>
      <c r="CY960" s="1"/>
      <c r="DQ960" t="s">
        <v>17918</v>
      </c>
      <c r="DS960" t="s">
        <v>693</v>
      </c>
      <c r="EP960" t="s">
        <v>19813</v>
      </c>
      <c r="EQ960" t="s">
        <v>255</v>
      </c>
      <c r="ER960" t="s">
        <v>17945</v>
      </c>
      <c r="ES960" t="s">
        <v>281</v>
      </c>
      <c r="ET960" t="s">
        <v>30392</v>
      </c>
      <c r="EU960" t="s">
        <v>17962</v>
      </c>
      <c r="EZ960" t="s">
        <v>270</v>
      </c>
      <c r="FB960" t="s">
        <v>281</v>
      </c>
      <c r="FD960" t="s">
        <v>17948</v>
      </c>
      <c r="FE960" t="s">
        <v>281</v>
      </c>
      <c r="FF960" s="1">
        <v>46156.716874999998</v>
      </c>
      <c r="FG960">
        <v>0.59</v>
      </c>
      <c r="FH960">
        <v>0</v>
      </c>
      <c r="FM960" t="s">
        <v>17949</v>
      </c>
    </row>
    <row r="961" spans="1:169" x14ac:dyDescent="0.3">
      <c r="A961">
        <v>0</v>
      </c>
      <c r="B961" t="s">
        <v>17916</v>
      </c>
      <c r="C961" t="s">
        <v>17916</v>
      </c>
      <c r="E961" t="s">
        <v>17918</v>
      </c>
      <c r="F961">
        <v>46158.291666666664</v>
      </c>
      <c r="G961">
        <v>2026</v>
      </c>
      <c r="H961">
        <v>5</v>
      </c>
      <c r="I961">
        <v>16</v>
      </c>
      <c r="J961" t="s">
        <v>17963</v>
      </c>
      <c r="O961" t="s">
        <v>18000</v>
      </c>
      <c r="P961">
        <v>2026</v>
      </c>
      <c r="Q961">
        <v>5</v>
      </c>
      <c r="R961">
        <v>14</v>
      </c>
      <c r="S961" t="s">
        <v>30492</v>
      </c>
      <c r="T961" t="s">
        <v>30493</v>
      </c>
      <c r="Y961" t="s">
        <v>17916</v>
      </c>
      <c r="AB961" t="s">
        <v>251</v>
      </c>
      <c r="AC961" t="s">
        <v>18065</v>
      </c>
      <c r="AD961">
        <v>1000008239413</v>
      </c>
      <c r="AG961" t="s">
        <v>30494</v>
      </c>
      <c r="AH961" t="s">
        <v>30495</v>
      </c>
      <c r="AI961" t="s">
        <v>30496</v>
      </c>
      <c r="AJ961" t="s">
        <v>30497</v>
      </c>
      <c r="AK961" t="s">
        <v>693</v>
      </c>
      <c r="AL961" t="s">
        <v>30494</v>
      </c>
      <c r="AN961" t="s">
        <v>30496</v>
      </c>
      <c r="AO961" t="s">
        <v>693</v>
      </c>
      <c r="AT961" t="s">
        <v>30498</v>
      </c>
      <c r="AU961" t="s">
        <v>30499</v>
      </c>
      <c r="AV961" t="s">
        <v>30500</v>
      </c>
      <c r="AW961" t="s">
        <v>230</v>
      </c>
      <c r="AX961" t="s">
        <v>230</v>
      </c>
      <c r="AY961" t="s">
        <v>380</v>
      </c>
      <c r="AZ961" t="s">
        <v>380</v>
      </c>
      <c r="BA961" t="s">
        <v>18076</v>
      </c>
      <c r="BB961" s="1">
        <v>46156.711840277778</v>
      </c>
      <c r="BC961">
        <v>2026</v>
      </c>
      <c r="BD961">
        <v>5</v>
      </c>
      <c r="BE961">
        <v>14</v>
      </c>
      <c r="BF961" t="s">
        <v>18797</v>
      </c>
      <c r="BG961" t="s">
        <v>18130</v>
      </c>
      <c r="BH961" t="s">
        <v>17936</v>
      </c>
      <c r="BJ961" t="s">
        <v>30501</v>
      </c>
      <c r="BL961" t="s">
        <v>2087</v>
      </c>
      <c r="BM961" t="s">
        <v>2084</v>
      </c>
      <c r="BN961" t="s">
        <v>2511</v>
      </c>
      <c r="BO961" t="s">
        <v>353</v>
      </c>
      <c r="BP961" t="s">
        <v>30502</v>
      </c>
      <c r="BQ961" t="s">
        <v>30467</v>
      </c>
      <c r="BR961" t="s">
        <v>30503</v>
      </c>
      <c r="BS961" t="s">
        <v>18000</v>
      </c>
      <c r="BT961">
        <v>2026</v>
      </c>
      <c r="BU961">
        <v>5</v>
      </c>
      <c r="BV961">
        <v>14</v>
      </c>
      <c r="BY961" t="s">
        <v>386</v>
      </c>
      <c r="BZ961" t="s">
        <v>18083</v>
      </c>
      <c r="CA961" s="1">
        <v>46156.711805555555</v>
      </c>
      <c r="CB961" s="2">
        <v>46158</v>
      </c>
      <c r="CE961" t="s">
        <v>2810</v>
      </c>
      <c r="CY961" s="1"/>
      <c r="DQ961" t="s">
        <v>17918</v>
      </c>
      <c r="DR961" t="s">
        <v>693</v>
      </c>
      <c r="DS961" t="s">
        <v>693</v>
      </c>
      <c r="DT961" t="s">
        <v>693</v>
      </c>
      <c r="DV961" t="s">
        <v>693</v>
      </c>
      <c r="EA961" t="s">
        <v>693</v>
      </c>
      <c r="EB961" t="s">
        <v>693</v>
      </c>
      <c r="EP961" t="s">
        <v>19813</v>
      </c>
      <c r="EQ961" t="s">
        <v>18084</v>
      </c>
      <c r="ES961" t="s">
        <v>281</v>
      </c>
      <c r="ET961" t="s">
        <v>30392</v>
      </c>
      <c r="EU961" t="s">
        <v>17962</v>
      </c>
      <c r="EZ961" t="s">
        <v>270</v>
      </c>
      <c r="FB961" t="s">
        <v>281</v>
      </c>
      <c r="FD961" t="s">
        <v>18133</v>
      </c>
      <c r="FE961" t="s">
        <v>281</v>
      </c>
      <c r="FF961" s="1">
        <v>46156.75849537037</v>
      </c>
      <c r="FG961">
        <v>1.1200000000000001</v>
      </c>
      <c r="FH961">
        <v>0</v>
      </c>
      <c r="FM961" t="s">
        <v>17949</v>
      </c>
    </row>
    <row r="962" spans="1:169" x14ac:dyDescent="0.3">
      <c r="A962">
        <v>0</v>
      </c>
      <c r="B962" t="s">
        <v>17916</v>
      </c>
      <c r="C962" t="s">
        <v>17916</v>
      </c>
      <c r="E962" t="s">
        <v>17918</v>
      </c>
      <c r="F962">
        <v>46158.291666666664</v>
      </c>
      <c r="G962">
        <v>2026</v>
      </c>
      <c r="H962">
        <v>5</v>
      </c>
      <c r="I962">
        <v>16</v>
      </c>
      <c r="J962" t="s">
        <v>17963</v>
      </c>
      <c r="O962" t="s">
        <v>18000</v>
      </c>
      <c r="P962">
        <v>2026</v>
      </c>
      <c r="Q962">
        <v>5</v>
      </c>
      <c r="R962">
        <v>14</v>
      </c>
      <c r="S962" t="s">
        <v>30504</v>
      </c>
      <c r="T962" t="s">
        <v>30505</v>
      </c>
      <c r="Y962" t="s">
        <v>17916</v>
      </c>
      <c r="AB962" t="s">
        <v>251</v>
      </c>
      <c r="AC962" t="s">
        <v>18065</v>
      </c>
      <c r="AD962">
        <v>1000008239504</v>
      </c>
      <c r="AG962" t="s">
        <v>30506</v>
      </c>
      <c r="AH962" t="s">
        <v>30507</v>
      </c>
      <c r="AI962" t="s">
        <v>30508</v>
      </c>
      <c r="AJ962" t="s">
        <v>30509</v>
      </c>
      <c r="AK962" t="s">
        <v>693</v>
      </c>
      <c r="AL962" t="s">
        <v>30506</v>
      </c>
      <c r="AN962" t="s">
        <v>30508</v>
      </c>
      <c r="AO962" t="s">
        <v>693</v>
      </c>
      <c r="AT962" t="s">
        <v>30510</v>
      </c>
      <c r="AU962" t="s">
        <v>30511</v>
      </c>
      <c r="AV962" t="s">
        <v>30512</v>
      </c>
      <c r="AW962" t="s">
        <v>230</v>
      </c>
      <c r="AX962" t="s">
        <v>230</v>
      </c>
      <c r="AY962" t="s">
        <v>380</v>
      </c>
      <c r="AZ962" t="s">
        <v>380</v>
      </c>
      <c r="BA962" t="s">
        <v>18076</v>
      </c>
      <c r="BB962" s="1">
        <v>46156.7184837963</v>
      </c>
      <c r="BC962">
        <v>2026</v>
      </c>
      <c r="BD962">
        <v>5</v>
      </c>
      <c r="BE962">
        <v>14</v>
      </c>
      <c r="BF962" t="s">
        <v>18077</v>
      </c>
      <c r="BG962" t="s">
        <v>18130</v>
      </c>
      <c r="BH962" t="s">
        <v>17936</v>
      </c>
      <c r="BJ962" t="s">
        <v>30513</v>
      </c>
      <c r="BL962" t="s">
        <v>2608</v>
      </c>
      <c r="BM962" t="s">
        <v>2605</v>
      </c>
      <c r="BN962" t="s">
        <v>2511</v>
      </c>
      <c r="BO962" t="s">
        <v>353</v>
      </c>
      <c r="BP962" t="s">
        <v>30514</v>
      </c>
      <c r="BQ962" t="s">
        <v>30402</v>
      </c>
      <c r="BR962" t="s">
        <v>30515</v>
      </c>
      <c r="BS962" t="s">
        <v>18000</v>
      </c>
      <c r="BT962">
        <v>2026</v>
      </c>
      <c r="BU962">
        <v>5</v>
      </c>
      <c r="BV962">
        <v>14</v>
      </c>
      <c r="BY962" t="s">
        <v>304</v>
      </c>
      <c r="BZ962" t="s">
        <v>18083</v>
      </c>
      <c r="CA962" s="1">
        <v>46156.718055555553</v>
      </c>
      <c r="CB962" s="2">
        <v>46158</v>
      </c>
      <c r="CE962" t="s">
        <v>2810</v>
      </c>
      <c r="CY962" s="1"/>
      <c r="DQ962" t="s">
        <v>17918</v>
      </c>
      <c r="DR962" t="s">
        <v>693</v>
      </c>
      <c r="DS962" t="s">
        <v>693</v>
      </c>
      <c r="DT962" t="s">
        <v>693</v>
      </c>
      <c r="DV962" t="s">
        <v>693</v>
      </c>
      <c r="EA962" t="s">
        <v>693</v>
      </c>
      <c r="EB962" t="s">
        <v>693</v>
      </c>
      <c r="EP962" t="s">
        <v>19813</v>
      </c>
      <c r="EQ962" t="s">
        <v>18084</v>
      </c>
      <c r="ES962" t="s">
        <v>281</v>
      </c>
      <c r="ET962" t="s">
        <v>30392</v>
      </c>
      <c r="EU962" t="s">
        <v>17962</v>
      </c>
      <c r="EZ962" t="s">
        <v>270</v>
      </c>
      <c r="FB962" t="s">
        <v>281</v>
      </c>
      <c r="FD962" t="s">
        <v>18087</v>
      </c>
      <c r="FE962" t="s">
        <v>281</v>
      </c>
      <c r="FF962" s="1">
        <v>46156.75849537037</v>
      </c>
      <c r="FG962">
        <v>0.96</v>
      </c>
      <c r="FH962">
        <v>0</v>
      </c>
      <c r="FM962" t="s">
        <v>17949</v>
      </c>
    </row>
    <row r="963" spans="1:169" x14ac:dyDescent="0.3">
      <c r="A963">
        <v>0</v>
      </c>
      <c r="B963" t="s">
        <v>17916</v>
      </c>
      <c r="C963" t="s">
        <v>17916</v>
      </c>
      <c r="E963" t="s">
        <v>17918</v>
      </c>
      <c r="F963">
        <v>46157.5</v>
      </c>
      <c r="G963">
        <v>2026</v>
      </c>
      <c r="H963">
        <v>5</v>
      </c>
      <c r="I963">
        <v>15</v>
      </c>
      <c r="O963" t="s">
        <v>18000</v>
      </c>
      <c r="P963">
        <v>2026</v>
      </c>
      <c r="Q963">
        <v>5</v>
      </c>
      <c r="R963">
        <v>14</v>
      </c>
      <c r="S963" t="s">
        <v>30516</v>
      </c>
      <c r="T963" t="s">
        <v>30517</v>
      </c>
      <c r="Y963" t="s">
        <v>17916</v>
      </c>
      <c r="AB963" t="s">
        <v>251</v>
      </c>
      <c r="AC963" t="s">
        <v>18065</v>
      </c>
      <c r="AD963">
        <v>1000008240309</v>
      </c>
      <c r="AG963" t="s">
        <v>30518</v>
      </c>
      <c r="AH963" t="s">
        <v>30519</v>
      </c>
      <c r="AI963" t="s">
        <v>30520</v>
      </c>
      <c r="AJ963" t="s">
        <v>30521</v>
      </c>
      <c r="AK963" t="s">
        <v>693</v>
      </c>
      <c r="AL963" t="s">
        <v>30518</v>
      </c>
      <c r="AN963" t="s">
        <v>30520</v>
      </c>
      <c r="AO963" t="s">
        <v>693</v>
      </c>
      <c r="AT963" t="s">
        <v>30522</v>
      </c>
      <c r="AU963" t="s">
        <v>30523</v>
      </c>
      <c r="AV963" t="s">
        <v>30524</v>
      </c>
      <c r="AW963" t="s">
        <v>230</v>
      </c>
      <c r="AX963" t="s">
        <v>230</v>
      </c>
      <c r="AY963" t="s">
        <v>380</v>
      </c>
      <c r="AZ963" t="s">
        <v>380</v>
      </c>
      <c r="BA963" t="s">
        <v>18076</v>
      </c>
      <c r="BB963" s="1">
        <v>46156.910775462966</v>
      </c>
      <c r="BC963">
        <v>2026</v>
      </c>
      <c r="BD963">
        <v>5</v>
      </c>
      <c r="BE963">
        <v>14</v>
      </c>
      <c r="BF963" t="s">
        <v>19144</v>
      </c>
      <c r="BG963" t="s">
        <v>18130</v>
      </c>
      <c r="BH963" t="s">
        <v>17936</v>
      </c>
      <c r="BJ963" t="s">
        <v>30525</v>
      </c>
      <c r="BL963" t="s">
        <v>2608</v>
      </c>
      <c r="BM963" t="s">
        <v>2605</v>
      </c>
      <c r="BN963" t="s">
        <v>2511</v>
      </c>
      <c r="BO963" t="s">
        <v>353</v>
      </c>
      <c r="BP963" t="s">
        <v>6354</v>
      </c>
      <c r="BQ963" t="s">
        <v>30402</v>
      </c>
      <c r="BR963" t="s">
        <v>30526</v>
      </c>
      <c r="BS963" t="s">
        <v>18000</v>
      </c>
      <c r="BT963">
        <v>2026</v>
      </c>
      <c r="BU963">
        <v>5</v>
      </c>
      <c r="BV963">
        <v>14</v>
      </c>
      <c r="BY963" t="s">
        <v>386</v>
      </c>
      <c r="BZ963" t="s">
        <v>18083</v>
      </c>
      <c r="CA963" s="1">
        <v>46156.910416666666</v>
      </c>
      <c r="CB963" s="2">
        <v>46157</v>
      </c>
      <c r="CE963" t="s">
        <v>2810</v>
      </c>
      <c r="CY963" s="1"/>
      <c r="DQ963" t="s">
        <v>17918</v>
      </c>
      <c r="DR963" t="s">
        <v>693</v>
      </c>
      <c r="DS963" t="s">
        <v>693</v>
      </c>
      <c r="DT963" t="s">
        <v>693</v>
      </c>
      <c r="DV963" t="s">
        <v>693</v>
      </c>
      <c r="EA963" t="s">
        <v>693</v>
      </c>
      <c r="EB963" t="s">
        <v>693</v>
      </c>
      <c r="EP963" t="s">
        <v>19813</v>
      </c>
      <c r="EQ963" t="s">
        <v>18084</v>
      </c>
      <c r="ES963" t="s">
        <v>281</v>
      </c>
      <c r="ET963" t="s">
        <v>30392</v>
      </c>
      <c r="EU963" t="s">
        <v>17962</v>
      </c>
      <c r="EZ963" t="s">
        <v>270</v>
      </c>
      <c r="FB963" t="s">
        <v>281</v>
      </c>
      <c r="FD963" t="s">
        <v>18133</v>
      </c>
      <c r="FE963" t="s">
        <v>281</v>
      </c>
      <c r="FF963" s="1">
        <v>46156.925879629627</v>
      </c>
      <c r="FG963">
        <v>0.36</v>
      </c>
      <c r="FH963">
        <v>0</v>
      </c>
      <c r="FM963" t="s">
        <v>17949</v>
      </c>
    </row>
    <row r="964" spans="1:169" x14ac:dyDescent="0.3">
      <c r="A964">
        <v>0</v>
      </c>
      <c r="B964" t="s">
        <v>17916</v>
      </c>
      <c r="C964" t="s">
        <v>17916</v>
      </c>
      <c r="E964" t="s">
        <v>17918</v>
      </c>
      <c r="F964">
        <v>46158.291666666664</v>
      </c>
      <c r="G964">
        <v>2026</v>
      </c>
      <c r="H964">
        <v>5</v>
      </c>
      <c r="I964">
        <v>16</v>
      </c>
      <c r="J964" t="s">
        <v>17963</v>
      </c>
      <c r="O964" t="s">
        <v>17964</v>
      </c>
      <c r="P964">
        <v>2026</v>
      </c>
      <c r="Q964">
        <v>5</v>
      </c>
      <c r="R964">
        <v>13</v>
      </c>
      <c r="S964" t="s">
        <v>30527</v>
      </c>
      <c r="T964" t="s">
        <v>30528</v>
      </c>
      <c r="Y964" t="s">
        <v>17916</v>
      </c>
      <c r="AB964" t="s">
        <v>251</v>
      </c>
      <c r="AC964" t="s">
        <v>17924</v>
      </c>
      <c r="AD964">
        <v>1000008227148</v>
      </c>
      <c r="AI964" t="s">
        <v>30529</v>
      </c>
      <c r="AJ964" t="s">
        <v>30530</v>
      </c>
      <c r="AK964" t="s">
        <v>693</v>
      </c>
      <c r="AM964" t="s">
        <v>30531</v>
      </c>
      <c r="AN964" t="s">
        <v>30529</v>
      </c>
      <c r="AO964" t="s">
        <v>693</v>
      </c>
      <c r="AP964" t="s">
        <v>30531</v>
      </c>
      <c r="AR964" t="s">
        <v>30531</v>
      </c>
      <c r="AS964" t="s">
        <v>30531</v>
      </c>
      <c r="AT964" t="s">
        <v>30532</v>
      </c>
      <c r="AU964" t="s">
        <v>30533</v>
      </c>
      <c r="AV964" t="s">
        <v>30534</v>
      </c>
      <c r="AW964" t="s">
        <v>230</v>
      </c>
      <c r="AX964" t="s">
        <v>230</v>
      </c>
      <c r="AY964" t="s">
        <v>380</v>
      </c>
      <c r="AZ964" t="s">
        <v>380</v>
      </c>
      <c r="BA964" t="s">
        <v>255</v>
      </c>
      <c r="BB964" s="1">
        <v>46155.670729166668</v>
      </c>
      <c r="BC964">
        <v>2026</v>
      </c>
      <c r="BD964">
        <v>5</v>
      </c>
      <c r="BE964">
        <v>13</v>
      </c>
      <c r="BF964" t="s">
        <v>17934</v>
      </c>
      <c r="BG964" t="s">
        <v>18130</v>
      </c>
      <c r="BH964" t="s">
        <v>17936</v>
      </c>
      <c r="BJ964" t="s">
        <v>30535</v>
      </c>
      <c r="BL964" t="s">
        <v>2608</v>
      </c>
      <c r="BM964" t="s">
        <v>2605</v>
      </c>
      <c r="BN964" t="s">
        <v>2511</v>
      </c>
      <c r="BO964" t="s">
        <v>353</v>
      </c>
      <c r="BP964" t="s">
        <v>30536</v>
      </c>
      <c r="BQ964" t="s">
        <v>30402</v>
      </c>
      <c r="BR964" t="s">
        <v>30537</v>
      </c>
      <c r="BS964" t="s">
        <v>17964</v>
      </c>
      <c r="BT964">
        <v>2026</v>
      </c>
      <c r="BU964">
        <v>5</v>
      </c>
      <c r="BV964">
        <v>13</v>
      </c>
      <c r="BY964" t="s">
        <v>693</v>
      </c>
      <c r="BZ964" t="s">
        <v>17943</v>
      </c>
      <c r="CA964" s="1">
        <v>46155.670138888891</v>
      </c>
      <c r="CB964" s="2">
        <v>46156</v>
      </c>
      <c r="CE964" t="s">
        <v>2810</v>
      </c>
      <c r="CY964" s="1"/>
      <c r="DQ964" t="s">
        <v>17918</v>
      </c>
      <c r="DS964" t="s">
        <v>693</v>
      </c>
      <c r="EP964" t="s">
        <v>19813</v>
      </c>
      <c r="EQ964" t="s">
        <v>255</v>
      </c>
      <c r="ER964" t="s">
        <v>17945</v>
      </c>
      <c r="ES964" t="s">
        <v>281</v>
      </c>
      <c r="ET964" t="s">
        <v>30392</v>
      </c>
      <c r="EU964" t="s">
        <v>17962</v>
      </c>
      <c r="EZ964" t="s">
        <v>270</v>
      </c>
      <c r="FB964" t="s">
        <v>281</v>
      </c>
      <c r="FD964" t="s">
        <v>17948</v>
      </c>
      <c r="FE964" t="s">
        <v>281</v>
      </c>
      <c r="FF964" s="1">
        <v>46155.716770833336</v>
      </c>
      <c r="FG964">
        <v>1.1100000000000001</v>
      </c>
      <c r="FH964">
        <v>0</v>
      </c>
      <c r="FI964">
        <v>1</v>
      </c>
      <c r="FM964" t="s">
        <v>17949</v>
      </c>
    </row>
    <row r="965" spans="1:169" x14ac:dyDescent="0.3">
      <c r="A965">
        <v>0</v>
      </c>
      <c r="B965" t="s">
        <v>17916</v>
      </c>
      <c r="C965" t="s">
        <v>17916</v>
      </c>
      <c r="E965" t="s">
        <v>17918</v>
      </c>
      <c r="F965">
        <v>46158.291666666664</v>
      </c>
      <c r="G965">
        <v>2026</v>
      </c>
      <c r="H965">
        <v>5</v>
      </c>
      <c r="I965">
        <v>16</v>
      </c>
      <c r="J965" t="s">
        <v>17963</v>
      </c>
      <c r="O965" t="s">
        <v>17964</v>
      </c>
      <c r="P965">
        <v>2026</v>
      </c>
      <c r="Q965">
        <v>5</v>
      </c>
      <c r="R965">
        <v>13</v>
      </c>
      <c r="S965" t="s">
        <v>30538</v>
      </c>
      <c r="T965" t="s">
        <v>30539</v>
      </c>
      <c r="Y965" t="s">
        <v>17916</v>
      </c>
      <c r="AB965" t="s">
        <v>251</v>
      </c>
      <c r="AC965" t="s">
        <v>17924</v>
      </c>
      <c r="AD965">
        <v>1000008227218</v>
      </c>
      <c r="AI965" t="s">
        <v>30540</v>
      </c>
      <c r="AJ965" t="s">
        <v>30541</v>
      </c>
      <c r="AK965" t="s">
        <v>693</v>
      </c>
      <c r="AN965" t="s">
        <v>30540</v>
      </c>
      <c r="AO965" t="s">
        <v>693</v>
      </c>
      <c r="AT965" t="s">
        <v>30542</v>
      </c>
      <c r="AU965" t="s">
        <v>30543</v>
      </c>
      <c r="AV965" t="s">
        <v>30544</v>
      </c>
      <c r="AW965" t="s">
        <v>230</v>
      </c>
      <c r="AX965" t="s">
        <v>230</v>
      </c>
      <c r="AY965" t="s">
        <v>380</v>
      </c>
      <c r="AZ965" t="s">
        <v>380</v>
      </c>
      <c r="BA965" t="s">
        <v>255</v>
      </c>
      <c r="BB965" s="1">
        <v>46155.676168981481</v>
      </c>
      <c r="BC965">
        <v>2026</v>
      </c>
      <c r="BD965">
        <v>5</v>
      </c>
      <c r="BE965">
        <v>13</v>
      </c>
      <c r="BF965" t="s">
        <v>18143</v>
      </c>
      <c r="BG965" t="s">
        <v>18130</v>
      </c>
      <c r="BH965" t="s">
        <v>17936</v>
      </c>
      <c r="BJ965" t="s">
        <v>30545</v>
      </c>
      <c r="BL965" t="s">
        <v>2087</v>
      </c>
      <c r="BM965" t="s">
        <v>2084</v>
      </c>
      <c r="BN965" t="s">
        <v>2511</v>
      </c>
      <c r="BO965" t="s">
        <v>353</v>
      </c>
      <c r="BP965" t="s">
        <v>30546</v>
      </c>
      <c r="BQ965" t="s">
        <v>30547</v>
      </c>
      <c r="BR965" t="s">
        <v>30548</v>
      </c>
      <c r="BS965" t="s">
        <v>17964</v>
      </c>
      <c r="BT965">
        <v>2026</v>
      </c>
      <c r="BU965">
        <v>5</v>
      </c>
      <c r="BV965">
        <v>13</v>
      </c>
      <c r="BY965" t="s">
        <v>693</v>
      </c>
      <c r="BZ965" t="s">
        <v>17943</v>
      </c>
      <c r="CA965" s="1">
        <v>46155.675694444442</v>
      </c>
      <c r="CB965" s="2">
        <v>46156</v>
      </c>
      <c r="CE965" t="s">
        <v>2810</v>
      </c>
      <c r="CY965" s="1"/>
      <c r="DQ965" t="s">
        <v>17918</v>
      </c>
      <c r="DS965" t="s">
        <v>693</v>
      </c>
      <c r="EP965" t="s">
        <v>19813</v>
      </c>
      <c r="EQ965" t="s">
        <v>255</v>
      </c>
      <c r="ER965" t="s">
        <v>17945</v>
      </c>
      <c r="ES965" t="s">
        <v>281</v>
      </c>
      <c r="ET965" t="s">
        <v>30392</v>
      </c>
      <c r="EU965" t="s">
        <v>17962</v>
      </c>
      <c r="EZ965" t="s">
        <v>270</v>
      </c>
      <c r="FB965" t="s">
        <v>281</v>
      </c>
      <c r="FD965" t="s">
        <v>17948</v>
      </c>
      <c r="FE965" t="s">
        <v>281</v>
      </c>
      <c r="FF965" s="1">
        <v>46155.716770833336</v>
      </c>
      <c r="FG965">
        <v>0.97</v>
      </c>
      <c r="FH965">
        <v>0</v>
      </c>
      <c r="FI965">
        <v>1</v>
      </c>
      <c r="FM965" t="s">
        <v>17949</v>
      </c>
    </row>
    <row r="966" spans="1:169" x14ac:dyDescent="0.3">
      <c r="A966">
        <v>0</v>
      </c>
      <c r="B966" t="s">
        <v>17916</v>
      </c>
      <c r="C966" t="s">
        <v>17916</v>
      </c>
      <c r="E966" t="s">
        <v>17918</v>
      </c>
      <c r="F966">
        <v>46157.5</v>
      </c>
      <c r="G966">
        <v>2026</v>
      </c>
      <c r="H966">
        <v>5</v>
      </c>
      <c r="I966">
        <v>15</v>
      </c>
      <c r="J966" t="s">
        <v>17919</v>
      </c>
      <c r="O966" t="s">
        <v>17964</v>
      </c>
      <c r="P966">
        <v>2026</v>
      </c>
      <c r="Q966">
        <v>5</v>
      </c>
      <c r="R966">
        <v>13</v>
      </c>
      <c r="S966" t="s">
        <v>30549</v>
      </c>
      <c r="T966" t="s">
        <v>30550</v>
      </c>
      <c r="Y966" t="s">
        <v>17916</v>
      </c>
      <c r="AB966" t="s">
        <v>251</v>
      </c>
      <c r="AC966" t="s">
        <v>17924</v>
      </c>
      <c r="AD966">
        <v>1000008228024</v>
      </c>
      <c r="AI966" t="s">
        <v>30551</v>
      </c>
      <c r="AJ966" t="s">
        <v>30552</v>
      </c>
      <c r="AK966" t="s">
        <v>693</v>
      </c>
      <c r="AN966" t="s">
        <v>30551</v>
      </c>
      <c r="AO966" t="s">
        <v>693</v>
      </c>
      <c r="AT966" t="s">
        <v>30553</v>
      </c>
      <c r="AU966" t="s">
        <v>30554</v>
      </c>
      <c r="AV966" t="s">
        <v>30555</v>
      </c>
      <c r="AW966" t="s">
        <v>230</v>
      </c>
      <c r="AX966" t="s">
        <v>230</v>
      </c>
      <c r="AY966" t="s">
        <v>380</v>
      </c>
      <c r="AZ966" t="s">
        <v>380</v>
      </c>
      <c r="BA966" t="s">
        <v>255</v>
      </c>
      <c r="BB966" s="1">
        <v>46155.8753125</v>
      </c>
      <c r="BC966">
        <v>2026</v>
      </c>
      <c r="BD966">
        <v>5</v>
      </c>
      <c r="BE966">
        <v>13</v>
      </c>
      <c r="BF966" t="s">
        <v>17934</v>
      </c>
      <c r="BG966" t="s">
        <v>18130</v>
      </c>
      <c r="BH966" t="s">
        <v>17936</v>
      </c>
      <c r="BJ966" t="s">
        <v>30556</v>
      </c>
      <c r="BL966" t="s">
        <v>3829</v>
      </c>
      <c r="BM966" t="s">
        <v>3830</v>
      </c>
      <c r="BN966" t="s">
        <v>2511</v>
      </c>
      <c r="BO966" t="s">
        <v>353</v>
      </c>
      <c r="BP966" t="s">
        <v>3852</v>
      </c>
      <c r="BQ966" t="s">
        <v>30557</v>
      </c>
      <c r="BR966" t="s">
        <v>3853</v>
      </c>
      <c r="BS966" t="s">
        <v>17964</v>
      </c>
      <c r="BT966">
        <v>2026</v>
      </c>
      <c r="BU966">
        <v>5</v>
      </c>
      <c r="BV966">
        <v>13</v>
      </c>
      <c r="BY966" t="s">
        <v>693</v>
      </c>
      <c r="BZ966" t="s">
        <v>17943</v>
      </c>
      <c r="CA966" s="1">
        <v>46155.875</v>
      </c>
      <c r="CB966" s="2">
        <v>46156</v>
      </c>
      <c r="CE966" t="s">
        <v>2810</v>
      </c>
      <c r="CY966" s="1"/>
      <c r="DQ966" t="s">
        <v>17918</v>
      </c>
      <c r="DS966" t="s">
        <v>693</v>
      </c>
      <c r="EP966" t="s">
        <v>19813</v>
      </c>
      <c r="EQ966" t="s">
        <v>255</v>
      </c>
      <c r="ER966" t="s">
        <v>17945</v>
      </c>
      <c r="ES966" t="s">
        <v>281</v>
      </c>
      <c r="ET966" t="s">
        <v>30392</v>
      </c>
      <c r="EU966" t="s">
        <v>17962</v>
      </c>
      <c r="EZ966" t="s">
        <v>270</v>
      </c>
      <c r="FB966" t="s">
        <v>281</v>
      </c>
      <c r="FD966" t="s">
        <v>17948</v>
      </c>
      <c r="FE966" t="s">
        <v>281</v>
      </c>
      <c r="FF966" s="1">
        <v>46155.925671296296</v>
      </c>
      <c r="FG966">
        <v>1.21</v>
      </c>
      <c r="FH966">
        <v>0</v>
      </c>
      <c r="FI966">
        <v>1</v>
      </c>
      <c r="FM966" t="s">
        <v>17949</v>
      </c>
    </row>
    <row r="967" spans="1:169" x14ac:dyDescent="0.3">
      <c r="A967">
        <v>0</v>
      </c>
      <c r="B967" t="s">
        <v>17916</v>
      </c>
      <c r="C967" t="s">
        <v>17916</v>
      </c>
      <c r="E967" t="s">
        <v>17918</v>
      </c>
      <c r="F967">
        <v>46157.291666666664</v>
      </c>
      <c r="G967">
        <v>2026</v>
      </c>
      <c r="H967">
        <v>5</v>
      </c>
      <c r="I967">
        <v>15</v>
      </c>
      <c r="J967" t="s">
        <v>17963</v>
      </c>
      <c r="O967" t="s">
        <v>18000</v>
      </c>
      <c r="P967">
        <v>2026</v>
      </c>
      <c r="Q967">
        <v>5</v>
      </c>
      <c r="R967">
        <v>14</v>
      </c>
      <c r="S967" t="s">
        <v>30558</v>
      </c>
      <c r="T967" t="s">
        <v>30559</v>
      </c>
      <c r="Y967" t="s">
        <v>17916</v>
      </c>
      <c r="AB967" t="s">
        <v>251</v>
      </c>
      <c r="AC967" t="s">
        <v>17924</v>
      </c>
      <c r="AD967">
        <v>1000008228252</v>
      </c>
      <c r="AI967" t="s">
        <v>30560</v>
      </c>
      <c r="AJ967" t="s">
        <v>30561</v>
      </c>
      <c r="AK967" t="s">
        <v>693</v>
      </c>
      <c r="AM967" t="s">
        <v>30562</v>
      </c>
      <c r="AN967" t="s">
        <v>30560</v>
      </c>
      <c r="AO967" t="s">
        <v>693</v>
      </c>
      <c r="AP967" t="s">
        <v>30563</v>
      </c>
      <c r="AR967" t="s">
        <v>30562</v>
      </c>
      <c r="AS967" t="s">
        <v>30563</v>
      </c>
      <c r="AT967" t="s">
        <v>30564</v>
      </c>
      <c r="AU967" t="s">
        <v>30565</v>
      </c>
      <c r="AV967" t="s">
        <v>30566</v>
      </c>
      <c r="AW967" t="s">
        <v>230</v>
      </c>
      <c r="AX967" t="s">
        <v>230</v>
      </c>
      <c r="AY967" t="s">
        <v>1879</v>
      </c>
      <c r="AZ967" t="s">
        <v>1879</v>
      </c>
      <c r="BA967" t="s">
        <v>255</v>
      </c>
      <c r="BB967" s="1">
        <v>46156.377418981479</v>
      </c>
      <c r="BC967">
        <v>2026</v>
      </c>
      <c r="BD967">
        <v>5</v>
      </c>
      <c r="BE967">
        <v>14</v>
      </c>
      <c r="BF967" t="s">
        <v>17934</v>
      </c>
      <c r="BG967" t="s">
        <v>17935</v>
      </c>
      <c r="BH967" t="s">
        <v>17936</v>
      </c>
      <c r="BJ967" t="s">
        <v>30567</v>
      </c>
      <c r="BL967" t="s">
        <v>2608</v>
      </c>
      <c r="BM967" t="s">
        <v>2605</v>
      </c>
      <c r="BN967" t="s">
        <v>2511</v>
      </c>
      <c r="BO967" t="s">
        <v>353</v>
      </c>
      <c r="BP967" t="s">
        <v>30568</v>
      </c>
      <c r="BQ967" t="s">
        <v>30569</v>
      </c>
      <c r="BR967" t="s">
        <v>30570</v>
      </c>
      <c r="BS967" t="s">
        <v>18000</v>
      </c>
      <c r="BT967">
        <v>2026</v>
      </c>
      <c r="BU967">
        <v>5</v>
      </c>
      <c r="BV967">
        <v>14</v>
      </c>
      <c r="BY967" t="s">
        <v>693</v>
      </c>
      <c r="BZ967" t="s">
        <v>17943</v>
      </c>
      <c r="CA967" s="1">
        <v>46156.377083333333</v>
      </c>
      <c r="CB967" s="2">
        <v>46156</v>
      </c>
      <c r="CE967" t="s">
        <v>2810</v>
      </c>
      <c r="CY967" s="1"/>
      <c r="DQ967" t="s">
        <v>17918</v>
      </c>
      <c r="DS967" t="s">
        <v>693</v>
      </c>
      <c r="EP967" t="s">
        <v>19813</v>
      </c>
      <c r="EQ967" t="s">
        <v>255</v>
      </c>
      <c r="ER967" t="s">
        <v>17945</v>
      </c>
      <c r="ES967" t="s">
        <v>281</v>
      </c>
      <c r="ET967" t="s">
        <v>30392</v>
      </c>
      <c r="EU967" t="s">
        <v>17962</v>
      </c>
      <c r="EZ967" t="s">
        <v>270</v>
      </c>
      <c r="FB967" t="s">
        <v>281</v>
      </c>
      <c r="FD967" t="s">
        <v>17948</v>
      </c>
      <c r="FE967" t="s">
        <v>281</v>
      </c>
      <c r="FF967" s="1">
        <v>46156.425416666665</v>
      </c>
      <c r="FG967">
        <v>1.1499999999999999</v>
      </c>
      <c r="FH967">
        <v>0</v>
      </c>
      <c r="FM967" t="s">
        <v>17949</v>
      </c>
    </row>
    <row r="968" spans="1:169" x14ac:dyDescent="0.3">
      <c r="A968">
        <v>6</v>
      </c>
      <c r="B968" t="s">
        <v>17916</v>
      </c>
      <c r="C968" t="s">
        <v>17917</v>
      </c>
      <c r="D968" t="s">
        <v>30571</v>
      </c>
      <c r="E968" t="s">
        <v>17918</v>
      </c>
      <c r="F968">
        <v>46156.5</v>
      </c>
      <c r="G968">
        <v>2026</v>
      </c>
      <c r="H968">
        <v>5</v>
      </c>
      <c r="I968">
        <v>14</v>
      </c>
      <c r="J968" t="s">
        <v>17919</v>
      </c>
      <c r="O968" t="s">
        <v>18089</v>
      </c>
      <c r="P968">
        <v>2026</v>
      </c>
      <c r="Q968">
        <v>5</v>
      </c>
      <c r="R968">
        <v>7</v>
      </c>
      <c r="S968" t="s">
        <v>30572</v>
      </c>
      <c r="T968" t="s">
        <v>30573</v>
      </c>
      <c r="V968" t="s">
        <v>18108</v>
      </c>
      <c r="Y968" t="s">
        <v>17916</v>
      </c>
      <c r="AB968" t="s">
        <v>251</v>
      </c>
      <c r="AC968" t="s">
        <v>19937</v>
      </c>
      <c r="AD968">
        <v>1000008211533</v>
      </c>
      <c r="AG968" t="s">
        <v>30574</v>
      </c>
      <c r="AH968" t="s">
        <v>30575</v>
      </c>
      <c r="AI968" t="s">
        <v>30576</v>
      </c>
      <c r="AJ968" t="s">
        <v>30577</v>
      </c>
      <c r="AK968" t="s">
        <v>693</v>
      </c>
      <c r="AN968" t="s">
        <v>30576</v>
      </c>
      <c r="AO968" t="s">
        <v>693</v>
      </c>
      <c r="AT968" t="s">
        <v>30578</v>
      </c>
      <c r="AU968" t="s">
        <v>30579</v>
      </c>
      <c r="AV968" t="s">
        <v>30580</v>
      </c>
      <c r="AW968" t="s">
        <v>230</v>
      </c>
      <c r="AX968" t="s">
        <v>230</v>
      </c>
      <c r="AY968" t="s">
        <v>17933</v>
      </c>
      <c r="AZ968" t="s">
        <v>17933</v>
      </c>
      <c r="BA968" t="s">
        <v>19945</v>
      </c>
      <c r="BB968" s="1">
        <v>46149.511990740742</v>
      </c>
      <c r="BC968">
        <v>2026</v>
      </c>
      <c r="BD968">
        <v>5</v>
      </c>
      <c r="BE968">
        <v>7</v>
      </c>
      <c r="BF968" t="s">
        <v>30581</v>
      </c>
      <c r="BG968" t="s">
        <v>17935</v>
      </c>
      <c r="BH968" t="s">
        <v>17936</v>
      </c>
      <c r="BI968" t="s">
        <v>18101</v>
      </c>
      <c r="BJ968" t="s">
        <v>30582</v>
      </c>
      <c r="BL968" t="s">
        <v>2087</v>
      </c>
      <c r="BM968" t="s">
        <v>2084</v>
      </c>
      <c r="BN968" t="s">
        <v>2511</v>
      </c>
      <c r="BO968" t="s">
        <v>353</v>
      </c>
      <c r="BP968" t="s">
        <v>3195</v>
      </c>
      <c r="BQ968" t="s">
        <v>30467</v>
      </c>
      <c r="BR968" t="s">
        <v>30583</v>
      </c>
      <c r="BS968" t="s">
        <v>18089</v>
      </c>
      <c r="BT968">
        <v>2026</v>
      </c>
      <c r="BU968">
        <v>5</v>
      </c>
      <c r="BV968">
        <v>7</v>
      </c>
      <c r="BY968" t="s">
        <v>249</v>
      </c>
      <c r="BZ968" t="s">
        <v>18083</v>
      </c>
      <c r="CA968" s="1">
        <v>46149.511805555558</v>
      </c>
      <c r="CB968" s="2">
        <v>46150</v>
      </c>
      <c r="CC968">
        <v>9293</v>
      </c>
      <c r="CD968" t="s">
        <v>337</v>
      </c>
      <c r="CE968" t="s">
        <v>2810</v>
      </c>
      <c r="CF968" t="s">
        <v>20497</v>
      </c>
      <c r="CW968">
        <v>5183293</v>
      </c>
      <c r="CX968">
        <v>34618148</v>
      </c>
      <c r="CY968" s="1">
        <v>46156.599305555559</v>
      </c>
      <c r="CZ968">
        <v>2026</v>
      </c>
      <c r="DA968">
        <v>5</v>
      </c>
      <c r="DB968">
        <v>14</v>
      </c>
      <c r="DC968">
        <v>14</v>
      </c>
      <c r="DD968">
        <v>6</v>
      </c>
      <c r="DE968">
        <v>977</v>
      </c>
      <c r="DG968" t="s">
        <v>30584</v>
      </c>
      <c r="DQ968" t="s">
        <v>17918</v>
      </c>
      <c r="DR968" t="s">
        <v>693</v>
      </c>
      <c r="DS968" t="s">
        <v>693</v>
      </c>
      <c r="DT968" t="s">
        <v>693</v>
      </c>
      <c r="EA968" t="s">
        <v>693</v>
      </c>
      <c r="EB968" t="s">
        <v>693</v>
      </c>
      <c r="EP968" t="s">
        <v>19813</v>
      </c>
      <c r="EQ968" t="s">
        <v>19952</v>
      </c>
      <c r="ES968" t="s">
        <v>281</v>
      </c>
      <c r="ET968" t="s">
        <v>30392</v>
      </c>
      <c r="EU968" t="s">
        <v>17962</v>
      </c>
      <c r="EV968" t="s">
        <v>30585</v>
      </c>
      <c r="EX968" t="s">
        <v>30586</v>
      </c>
      <c r="EY968" t="s">
        <v>30587</v>
      </c>
      <c r="EZ968" t="s">
        <v>270</v>
      </c>
      <c r="FB968" t="s">
        <v>281</v>
      </c>
      <c r="FD968" t="s">
        <v>19340</v>
      </c>
      <c r="FE968" t="s">
        <v>281</v>
      </c>
      <c r="FF968" s="1">
        <v>46149.716851851852</v>
      </c>
      <c r="FG968">
        <v>4.92</v>
      </c>
      <c r="FH968">
        <v>0</v>
      </c>
      <c r="FI968">
        <v>2</v>
      </c>
      <c r="FK968" t="s">
        <v>30467</v>
      </c>
      <c r="FL968" t="s">
        <v>30588</v>
      </c>
      <c r="FM968" t="s">
        <v>17949</v>
      </c>
    </row>
    <row r="969" spans="1:169" x14ac:dyDescent="0.3">
      <c r="A969">
        <v>2</v>
      </c>
      <c r="B969" t="s">
        <v>17917</v>
      </c>
      <c r="C969" t="s">
        <v>17917</v>
      </c>
      <c r="D969" t="s">
        <v>18293</v>
      </c>
      <c r="E969" t="s">
        <v>17918</v>
      </c>
      <c r="F969">
        <v>46157.5</v>
      </c>
      <c r="G969">
        <v>2026</v>
      </c>
      <c r="H969">
        <v>5</v>
      </c>
      <c r="I969">
        <v>15</v>
      </c>
      <c r="J969" t="s">
        <v>17919</v>
      </c>
      <c r="O969" t="s">
        <v>17920</v>
      </c>
      <c r="P969">
        <v>2026</v>
      </c>
      <c r="Q969">
        <v>5</v>
      </c>
      <c r="R969">
        <v>11</v>
      </c>
      <c r="S969" t="s">
        <v>30589</v>
      </c>
      <c r="T969" t="s">
        <v>30590</v>
      </c>
      <c r="V969" t="s">
        <v>18870</v>
      </c>
      <c r="Y969" t="s">
        <v>17916</v>
      </c>
      <c r="AB969" t="s">
        <v>251</v>
      </c>
      <c r="AC969" t="s">
        <v>17924</v>
      </c>
      <c r="AD969">
        <v>1000008220981</v>
      </c>
      <c r="AI969" t="s">
        <v>30591</v>
      </c>
      <c r="AJ969" t="s">
        <v>30592</v>
      </c>
      <c r="AK969" t="s">
        <v>693</v>
      </c>
      <c r="AM969" t="s">
        <v>28528</v>
      </c>
      <c r="AN969" t="s">
        <v>30591</v>
      </c>
      <c r="AO969" t="s">
        <v>693</v>
      </c>
      <c r="AP969" t="s">
        <v>28528</v>
      </c>
      <c r="AR969" t="s">
        <v>28528</v>
      </c>
      <c r="AS969" t="s">
        <v>28528</v>
      </c>
      <c r="AT969" t="s">
        <v>30593</v>
      </c>
      <c r="AU969" t="s">
        <v>30594</v>
      </c>
      <c r="AV969" t="s">
        <v>30595</v>
      </c>
      <c r="AW969" t="s">
        <v>230</v>
      </c>
      <c r="AX969" t="s">
        <v>230</v>
      </c>
      <c r="AY969" t="s">
        <v>232</v>
      </c>
      <c r="AZ969" t="s">
        <v>232</v>
      </c>
      <c r="BA969" t="s">
        <v>255</v>
      </c>
      <c r="BB969" s="1">
        <v>46153.680451388886</v>
      </c>
      <c r="BC969">
        <v>2026</v>
      </c>
      <c r="BD969">
        <v>5</v>
      </c>
      <c r="BE969">
        <v>11</v>
      </c>
      <c r="BF969" t="s">
        <v>18100</v>
      </c>
      <c r="BG969" t="s">
        <v>17935</v>
      </c>
      <c r="BH969" t="s">
        <v>17936</v>
      </c>
      <c r="BI969" t="s">
        <v>18101</v>
      </c>
      <c r="BJ969" t="s">
        <v>30596</v>
      </c>
      <c r="BL969" t="s">
        <v>2087</v>
      </c>
      <c r="BM969" t="s">
        <v>2084</v>
      </c>
      <c r="BN969" t="s">
        <v>2511</v>
      </c>
      <c r="BO969" t="s">
        <v>353</v>
      </c>
      <c r="BP969" t="s">
        <v>2837</v>
      </c>
      <c r="BQ969" t="s">
        <v>30467</v>
      </c>
      <c r="BR969" t="s">
        <v>30597</v>
      </c>
      <c r="BS969" t="s">
        <v>17920</v>
      </c>
      <c r="BT969">
        <v>2026</v>
      </c>
      <c r="BU969">
        <v>5</v>
      </c>
      <c r="BV969">
        <v>11</v>
      </c>
      <c r="BY969" t="s">
        <v>693</v>
      </c>
      <c r="BZ969" t="s">
        <v>17943</v>
      </c>
      <c r="CA969" s="1">
        <v>46153.679861111108</v>
      </c>
      <c r="CB969" s="2">
        <v>46154</v>
      </c>
      <c r="CC969">
        <v>11530</v>
      </c>
      <c r="CD969" t="s">
        <v>337</v>
      </c>
      <c r="CE969" t="s">
        <v>2810</v>
      </c>
      <c r="CF969" t="s">
        <v>20497</v>
      </c>
      <c r="CW969">
        <v>5181879</v>
      </c>
      <c r="CX969">
        <v>34606318</v>
      </c>
      <c r="CY969" s="1">
        <v>46155.32708333333</v>
      </c>
      <c r="CZ969">
        <v>2026</v>
      </c>
      <c r="DA969">
        <v>5</v>
      </c>
      <c r="DB969">
        <v>13</v>
      </c>
      <c r="DC969">
        <v>17</v>
      </c>
      <c r="DD969">
        <v>1</v>
      </c>
      <c r="DE969">
        <v>977</v>
      </c>
      <c r="DG969" t="s">
        <v>30598</v>
      </c>
      <c r="DQ969" t="s">
        <v>17918</v>
      </c>
      <c r="DS969" t="s">
        <v>693</v>
      </c>
      <c r="EP969" t="s">
        <v>19813</v>
      </c>
      <c r="EQ969" t="s">
        <v>255</v>
      </c>
      <c r="ER969" t="s">
        <v>17945</v>
      </c>
      <c r="ES969" t="s">
        <v>281</v>
      </c>
      <c r="ET969" t="s">
        <v>30392</v>
      </c>
      <c r="EU969" t="s">
        <v>17962</v>
      </c>
      <c r="EV969" t="s">
        <v>30599</v>
      </c>
      <c r="EX969" t="s">
        <v>30600</v>
      </c>
      <c r="EY969" t="s">
        <v>30601</v>
      </c>
      <c r="EZ969" t="s">
        <v>270</v>
      </c>
      <c r="FB969" t="s">
        <v>281</v>
      </c>
      <c r="FD969" t="s">
        <v>17948</v>
      </c>
      <c r="FE969" t="s">
        <v>281</v>
      </c>
      <c r="FF969" s="1">
        <v>46154.550115740742</v>
      </c>
      <c r="FG969">
        <v>20.87</v>
      </c>
      <c r="FH969">
        <v>1</v>
      </c>
      <c r="FI969">
        <v>1</v>
      </c>
      <c r="FK969" t="s">
        <v>30467</v>
      </c>
      <c r="FL969" t="s">
        <v>30602</v>
      </c>
      <c r="FM969" t="s">
        <v>17949</v>
      </c>
    </row>
    <row r="970" spans="1:169" x14ac:dyDescent="0.3">
      <c r="A970">
        <v>5</v>
      </c>
      <c r="B970" t="s">
        <v>17916</v>
      </c>
      <c r="C970" t="s">
        <v>17917</v>
      </c>
      <c r="E970" t="s">
        <v>19037</v>
      </c>
      <c r="O970" t="s">
        <v>18118</v>
      </c>
      <c r="P970">
        <v>2026</v>
      </c>
      <c r="Q970">
        <v>5</v>
      </c>
      <c r="R970">
        <v>8</v>
      </c>
      <c r="S970" t="s">
        <v>30603</v>
      </c>
      <c r="T970" t="s">
        <v>30604</v>
      </c>
      <c r="V970" t="s">
        <v>18092</v>
      </c>
      <c r="Y970" t="s">
        <v>17916</v>
      </c>
      <c r="AB970" t="s">
        <v>251</v>
      </c>
      <c r="AC970" t="s">
        <v>18065</v>
      </c>
      <c r="AD970">
        <v>1000008214103</v>
      </c>
      <c r="AG970" t="s">
        <v>30605</v>
      </c>
      <c r="AH970" t="s">
        <v>30606</v>
      </c>
      <c r="AI970" t="s">
        <v>30607</v>
      </c>
      <c r="AJ970" t="s">
        <v>30608</v>
      </c>
      <c r="AK970" t="s">
        <v>693</v>
      </c>
      <c r="AL970" t="s">
        <v>30605</v>
      </c>
      <c r="AM970" t="s">
        <v>30609</v>
      </c>
      <c r="AN970" t="s">
        <v>30607</v>
      </c>
      <c r="AO970" t="s">
        <v>693</v>
      </c>
      <c r="AP970" t="s">
        <v>30610</v>
      </c>
      <c r="AR970" t="s">
        <v>30609</v>
      </c>
      <c r="AS970" t="s">
        <v>30610</v>
      </c>
      <c r="AT970" t="s">
        <v>30611</v>
      </c>
      <c r="AU970" t="s">
        <v>30612</v>
      </c>
      <c r="AV970" t="s">
        <v>30613</v>
      </c>
      <c r="AW970" t="s">
        <v>230</v>
      </c>
      <c r="AX970" t="s">
        <v>230</v>
      </c>
      <c r="AY970" t="s">
        <v>380</v>
      </c>
      <c r="AZ970" t="s">
        <v>380</v>
      </c>
      <c r="BA970" t="s">
        <v>18076</v>
      </c>
      <c r="BB970" s="1">
        <v>46150.447025462963</v>
      </c>
      <c r="BC970">
        <v>2026</v>
      </c>
      <c r="BD970">
        <v>5</v>
      </c>
      <c r="BE970">
        <v>8</v>
      </c>
      <c r="BF970" t="s">
        <v>18288</v>
      </c>
      <c r="BG970" t="s">
        <v>18130</v>
      </c>
      <c r="BH970" t="s">
        <v>17936</v>
      </c>
      <c r="BI970" t="s">
        <v>18101</v>
      </c>
      <c r="BJ970" t="s">
        <v>30614</v>
      </c>
      <c r="BL970" t="s">
        <v>2608</v>
      </c>
      <c r="BM970" t="s">
        <v>2605</v>
      </c>
      <c r="BN970" t="s">
        <v>2511</v>
      </c>
      <c r="BO970" t="s">
        <v>353</v>
      </c>
      <c r="BP970" t="s">
        <v>30615</v>
      </c>
      <c r="BQ970" t="s">
        <v>30569</v>
      </c>
      <c r="BR970" t="s">
        <v>30616</v>
      </c>
      <c r="BS970" t="s">
        <v>18118</v>
      </c>
      <c r="BT970">
        <v>2026</v>
      </c>
      <c r="BU970">
        <v>5</v>
      </c>
      <c r="BV970">
        <v>8</v>
      </c>
      <c r="BY970" t="s">
        <v>386</v>
      </c>
      <c r="BZ970" t="s">
        <v>18083</v>
      </c>
      <c r="CA970" s="1">
        <v>46150.446527777778</v>
      </c>
      <c r="CB970" s="2">
        <v>46151</v>
      </c>
      <c r="CE970" t="s">
        <v>2810</v>
      </c>
      <c r="CY970" s="1"/>
      <c r="DQ970" t="s">
        <v>19037</v>
      </c>
      <c r="DR970" t="s">
        <v>693</v>
      </c>
      <c r="DS970" t="s">
        <v>693</v>
      </c>
      <c r="DT970" t="s">
        <v>693</v>
      </c>
      <c r="DV970" t="s">
        <v>693</v>
      </c>
      <c r="EA970" t="s">
        <v>693</v>
      </c>
      <c r="EB970" t="s">
        <v>693</v>
      </c>
      <c r="EP970" t="s">
        <v>19813</v>
      </c>
      <c r="EQ970" t="s">
        <v>18084</v>
      </c>
      <c r="ES970" t="s">
        <v>281</v>
      </c>
      <c r="ET970" t="s">
        <v>30392</v>
      </c>
      <c r="EU970" t="s">
        <v>17962</v>
      </c>
      <c r="EZ970" t="s">
        <v>270</v>
      </c>
      <c r="FB970" t="s">
        <v>281</v>
      </c>
      <c r="FD970" t="s">
        <v>18133</v>
      </c>
      <c r="FE970" t="s">
        <v>281</v>
      </c>
      <c r="FF970" s="1">
        <v>46150.508622685185</v>
      </c>
      <c r="FG970">
        <v>1.48</v>
      </c>
      <c r="FH970">
        <v>0</v>
      </c>
      <c r="FI970">
        <v>1</v>
      </c>
      <c r="FM970" t="s">
        <v>17949</v>
      </c>
    </row>
    <row r="971" spans="1:169" x14ac:dyDescent="0.3">
      <c r="A971">
        <v>2</v>
      </c>
      <c r="B971" t="s">
        <v>17917</v>
      </c>
      <c r="C971" t="s">
        <v>17917</v>
      </c>
      <c r="D971" t="s">
        <v>30617</v>
      </c>
      <c r="E971" t="s">
        <v>19037</v>
      </c>
      <c r="O971" t="s">
        <v>18118</v>
      </c>
      <c r="P971">
        <v>2026</v>
      </c>
      <c r="Q971">
        <v>5</v>
      </c>
      <c r="R971">
        <v>8</v>
      </c>
      <c r="S971" t="s">
        <v>30618</v>
      </c>
      <c r="T971" t="s">
        <v>30619</v>
      </c>
      <c r="V971" t="s">
        <v>18870</v>
      </c>
      <c r="Y971" t="s">
        <v>17916</v>
      </c>
      <c r="AB971" t="s">
        <v>251</v>
      </c>
      <c r="AC971" t="s">
        <v>18065</v>
      </c>
      <c r="AD971">
        <v>1000008215491</v>
      </c>
      <c r="AG971" t="s">
        <v>30620</v>
      </c>
      <c r="AH971" t="s">
        <v>30621</v>
      </c>
      <c r="AI971" t="s">
        <v>30622</v>
      </c>
      <c r="AJ971" t="s">
        <v>30623</v>
      </c>
      <c r="AK971" t="s">
        <v>693</v>
      </c>
      <c r="AL971" t="s">
        <v>30620</v>
      </c>
      <c r="AN971" t="s">
        <v>30622</v>
      </c>
      <c r="AO971" t="s">
        <v>693</v>
      </c>
      <c r="AT971" t="s">
        <v>30624</v>
      </c>
      <c r="AU971" t="s">
        <v>30625</v>
      </c>
      <c r="AV971" t="s">
        <v>30626</v>
      </c>
      <c r="AW971" t="s">
        <v>3014</v>
      </c>
      <c r="AX971" t="s">
        <v>3014</v>
      </c>
      <c r="AY971" t="s">
        <v>3014</v>
      </c>
      <c r="AZ971" t="s">
        <v>3014</v>
      </c>
      <c r="BA971" t="s">
        <v>18076</v>
      </c>
      <c r="BB971" s="1">
        <v>46150.653067129628</v>
      </c>
      <c r="BC971">
        <v>2026</v>
      </c>
      <c r="BD971">
        <v>5</v>
      </c>
      <c r="BE971">
        <v>8</v>
      </c>
      <c r="BF971" t="s">
        <v>18077</v>
      </c>
      <c r="BG971" t="s">
        <v>22018</v>
      </c>
      <c r="BH971" t="s">
        <v>17936</v>
      </c>
      <c r="BI971" t="s">
        <v>18101</v>
      </c>
      <c r="BJ971" t="s">
        <v>30627</v>
      </c>
      <c r="BL971" t="s">
        <v>3829</v>
      </c>
      <c r="BM971" t="s">
        <v>3830</v>
      </c>
      <c r="BN971" t="s">
        <v>2511</v>
      </c>
      <c r="BO971" t="s">
        <v>353</v>
      </c>
      <c r="BP971" t="s">
        <v>30628</v>
      </c>
      <c r="BQ971" t="s">
        <v>30412</v>
      </c>
      <c r="BR971" t="s">
        <v>30629</v>
      </c>
      <c r="BS971" t="s">
        <v>18118</v>
      </c>
      <c r="BT971">
        <v>2026</v>
      </c>
      <c r="BU971">
        <v>5</v>
      </c>
      <c r="BV971">
        <v>8</v>
      </c>
      <c r="BY971" t="s">
        <v>304</v>
      </c>
      <c r="BZ971" t="s">
        <v>18083</v>
      </c>
      <c r="CA971" s="1">
        <v>46150.652777777781</v>
      </c>
      <c r="CB971" s="2">
        <v>46151</v>
      </c>
      <c r="CC971">
        <v>11675</v>
      </c>
      <c r="CD971" t="s">
        <v>337</v>
      </c>
      <c r="CE971" t="s">
        <v>2810</v>
      </c>
      <c r="CF971" t="s">
        <v>20497</v>
      </c>
      <c r="CW971">
        <v>5183299</v>
      </c>
      <c r="CX971">
        <v>34615693</v>
      </c>
      <c r="CY971" s="1">
        <v>46156.418055555558</v>
      </c>
      <c r="CZ971">
        <v>2026</v>
      </c>
      <c r="DA971">
        <v>5</v>
      </c>
      <c r="DB971">
        <v>14</v>
      </c>
      <c r="DC971">
        <v>9</v>
      </c>
      <c r="DD971">
        <v>20</v>
      </c>
      <c r="DE971">
        <v>992</v>
      </c>
      <c r="DF971" t="s">
        <v>30620</v>
      </c>
      <c r="DG971" t="s">
        <v>30630</v>
      </c>
      <c r="DQ971" t="s">
        <v>19037</v>
      </c>
      <c r="DR971" t="s">
        <v>693</v>
      </c>
      <c r="DS971" t="s">
        <v>693</v>
      </c>
      <c r="DT971" t="s">
        <v>693</v>
      </c>
      <c r="DV971" t="s">
        <v>693</v>
      </c>
      <c r="EA971" t="s">
        <v>693</v>
      </c>
      <c r="EB971" t="s">
        <v>693</v>
      </c>
      <c r="EP971" t="s">
        <v>19813</v>
      </c>
      <c r="EQ971" t="s">
        <v>18084</v>
      </c>
      <c r="ES971" t="s">
        <v>281</v>
      </c>
      <c r="ET971" t="s">
        <v>30392</v>
      </c>
      <c r="EU971" t="s">
        <v>17962</v>
      </c>
      <c r="EV971" t="s">
        <v>30631</v>
      </c>
      <c r="EW971" t="s">
        <v>30632</v>
      </c>
      <c r="EX971" t="s">
        <v>30633</v>
      </c>
      <c r="EY971" t="s">
        <v>30634</v>
      </c>
      <c r="EZ971" t="s">
        <v>270</v>
      </c>
      <c r="FB971" t="s">
        <v>281</v>
      </c>
      <c r="FD971" t="s">
        <v>18087</v>
      </c>
      <c r="FE971" t="s">
        <v>281</v>
      </c>
      <c r="FF971" s="1">
        <v>46150.675185185188</v>
      </c>
      <c r="FG971">
        <v>0.53</v>
      </c>
      <c r="FH971">
        <v>0</v>
      </c>
      <c r="FI971">
        <v>3</v>
      </c>
      <c r="FK971" t="s">
        <v>30412</v>
      </c>
      <c r="FL971" t="s">
        <v>30635</v>
      </c>
      <c r="FM971" t="s">
        <v>17949</v>
      </c>
    </row>
    <row r="972" spans="1:169" x14ac:dyDescent="0.3">
      <c r="A972">
        <v>1</v>
      </c>
      <c r="B972" t="s">
        <v>17917</v>
      </c>
      <c r="C972" t="s">
        <v>17916</v>
      </c>
      <c r="D972" t="s">
        <v>30636</v>
      </c>
      <c r="E972" t="s">
        <v>19358</v>
      </c>
      <c r="O972" t="s">
        <v>19038</v>
      </c>
      <c r="P972">
        <v>2026</v>
      </c>
      <c r="Q972">
        <v>4</v>
      </c>
      <c r="R972">
        <v>30</v>
      </c>
      <c r="S972" t="s">
        <v>30637</v>
      </c>
      <c r="T972" t="s">
        <v>30638</v>
      </c>
      <c r="W972" t="s">
        <v>29623</v>
      </c>
      <c r="Y972" t="s">
        <v>17916</v>
      </c>
      <c r="AB972" t="s">
        <v>251</v>
      </c>
      <c r="AC972" t="s">
        <v>17924</v>
      </c>
      <c r="AD972">
        <v>1000008197230</v>
      </c>
      <c r="AI972" t="s">
        <v>30639</v>
      </c>
      <c r="AJ972" t="s">
        <v>30640</v>
      </c>
      <c r="AK972" t="s">
        <v>693</v>
      </c>
      <c r="AN972" t="s">
        <v>30639</v>
      </c>
      <c r="AO972" t="s">
        <v>693</v>
      </c>
      <c r="AT972" t="s">
        <v>30641</v>
      </c>
      <c r="AU972" t="s">
        <v>30642</v>
      </c>
      <c r="AV972" t="s">
        <v>30643</v>
      </c>
      <c r="AW972" t="s">
        <v>230</v>
      </c>
      <c r="AX972" t="s">
        <v>230</v>
      </c>
      <c r="AY972" t="s">
        <v>380</v>
      </c>
      <c r="AZ972" t="s">
        <v>380</v>
      </c>
      <c r="BA972" t="s">
        <v>255</v>
      </c>
      <c r="BB972" s="1">
        <v>46142.683113425926</v>
      </c>
      <c r="BC972">
        <v>2026</v>
      </c>
      <c r="BD972">
        <v>4</v>
      </c>
      <c r="BE972">
        <v>30</v>
      </c>
      <c r="BF972" t="s">
        <v>25249</v>
      </c>
      <c r="BG972" t="s">
        <v>18130</v>
      </c>
      <c r="BH972" t="s">
        <v>17936</v>
      </c>
      <c r="BI972" t="s">
        <v>18101</v>
      </c>
      <c r="BJ972" t="s">
        <v>30644</v>
      </c>
      <c r="BL972" t="s">
        <v>3829</v>
      </c>
      <c r="BM972" t="s">
        <v>3830</v>
      </c>
      <c r="BN972" t="s">
        <v>2511</v>
      </c>
      <c r="BO972" t="s">
        <v>353</v>
      </c>
      <c r="BP972" t="s">
        <v>3856</v>
      </c>
      <c r="BQ972" t="s">
        <v>30412</v>
      </c>
      <c r="BR972" t="s">
        <v>3857</v>
      </c>
      <c r="BS972" t="s">
        <v>19038</v>
      </c>
      <c r="BT972">
        <v>2026</v>
      </c>
      <c r="BU972">
        <v>4</v>
      </c>
      <c r="BV972">
        <v>30</v>
      </c>
      <c r="BY972" t="s">
        <v>693</v>
      </c>
      <c r="BZ972" t="s">
        <v>17943</v>
      </c>
      <c r="CA972" s="1">
        <v>46142.682638888888</v>
      </c>
      <c r="CB972" s="2">
        <v>46143</v>
      </c>
      <c r="CC972">
        <v>12389</v>
      </c>
      <c r="CD972" t="s">
        <v>337</v>
      </c>
      <c r="CE972" t="s">
        <v>2810</v>
      </c>
      <c r="CF972" t="s">
        <v>20497</v>
      </c>
      <c r="CW972">
        <v>5179509</v>
      </c>
      <c r="CX972">
        <v>34593409</v>
      </c>
      <c r="CY972" s="1">
        <v>46153.605555555558</v>
      </c>
      <c r="CZ972">
        <v>2026</v>
      </c>
      <c r="DA972">
        <v>5</v>
      </c>
      <c r="DB972">
        <v>11</v>
      </c>
      <c r="DC972">
        <v>46</v>
      </c>
      <c r="DD972">
        <v>15</v>
      </c>
      <c r="DE972">
        <v>992</v>
      </c>
      <c r="DG972" t="s">
        <v>30645</v>
      </c>
      <c r="DQ972" t="s">
        <v>19358</v>
      </c>
      <c r="DS972" t="s">
        <v>693</v>
      </c>
      <c r="EP972" t="s">
        <v>19813</v>
      </c>
      <c r="EQ972" t="s">
        <v>255</v>
      </c>
      <c r="ER972" t="s">
        <v>17945</v>
      </c>
      <c r="ES972" t="s">
        <v>281</v>
      </c>
      <c r="ET972" t="s">
        <v>30392</v>
      </c>
      <c r="EU972" t="s">
        <v>17962</v>
      </c>
      <c r="EV972" t="s">
        <v>30646</v>
      </c>
      <c r="EX972" t="s">
        <v>30647</v>
      </c>
      <c r="EY972" t="s">
        <v>30648</v>
      </c>
      <c r="EZ972" t="s">
        <v>270</v>
      </c>
      <c r="FB972" t="s">
        <v>281</v>
      </c>
      <c r="FD972" t="s">
        <v>17948</v>
      </c>
      <c r="FE972" t="s">
        <v>281</v>
      </c>
      <c r="FF972" s="1">
        <v>46143.508472222224</v>
      </c>
      <c r="FG972">
        <v>19.809999999999999</v>
      </c>
      <c r="FH972">
        <v>1</v>
      </c>
      <c r="FI972">
        <v>4</v>
      </c>
      <c r="FK972" t="s">
        <v>30412</v>
      </c>
      <c r="FL972" t="s">
        <v>30649</v>
      </c>
      <c r="FM972" t="s">
        <v>17949</v>
      </c>
    </row>
    <row r="973" spans="1:169" x14ac:dyDescent="0.3">
      <c r="A973">
        <v>4</v>
      </c>
      <c r="B973" t="s">
        <v>17917</v>
      </c>
      <c r="C973" t="s">
        <v>17916</v>
      </c>
      <c r="D973" t="s">
        <v>30650</v>
      </c>
      <c r="E973" t="s">
        <v>19358</v>
      </c>
      <c r="O973" t="s">
        <v>19958</v>
      </c>
      <c r="P973">
        <v>2026</v>
      </c>
      <c r="Q973">
        <v>5</v>
      </c>
      <c r="R973">
        <v>4</v>
      </c>
      <c r="S973" t="s">
        <v>30651</v>
      </c>
      <c r="T973" t="s">
        <v>30652</v>
      </c>
      <c r="W973" t="s">
        <v>19238</v>
      </c>
      <c r="Y973" t="s">
        <v>17916</v>
      </c>
      <c r="AB973" t="s">
        <v>251</v>
      </c>
      <c r="AC973" t="s">
        <v>17924</v>
      </c>
      <c r="AD973">
        <v>1000008203077</v>
      </c>
      <c r="AI973" t="s">
        <v>30653</v>
      </c>
      <c r="AJ973" t="s">
        <v>30654</v>
      </c>
      <c r="AK973" t="s">
        <v>693</v>
      </c>
      <c r="AM973" t="s">
        <v>30655</v>
      </c>
      <c r="AN973" t="s">
        <v>30653</v>
      </c>
      <c r="AO973" t="s">
        <v>693</v>
      </c>
      <c r="AR973" t="s">
        <v>30655</v>
      </c>
      <c r="AT973" t="s">
        <v>30656</v>
      </c>
      <c r="AU973" t="s">
        <v>30657</v>
      </c>
      <c r="AV973" t="s">
        <v>30658</v>
      </c>
      <c r="AW973" t="s">
        <v>230</v>
      </c>
      <c r="AX973" t="s">
        <v>230</v>
      </c>
      <c r="AY973" t="s">
        <v>380</v>
      </c>
      <c r="AZ973" t="s">
        <v>380</v>
      </c>
      <c r="BA973" t="s">
        <v>255</v>
      </c>
      <c r="BB973" s="1">
        <v>46146.683425925927</v>
      </c>
      <c r="BC973">
        <v>2026</v>
      </c>
      <c r="BD973">
        <v>5</v>
      </c>
      <c r="BE973">
        <v>4</v>
      </c>
      <c r="BF973" t="s">
        <v>18010</v>
      </c>
      <c r="BG973" t="s">
        <v>18130</v>
      </c>
      <c r="BH973" t="s">
        <v>17936</v>
      </c>
      <c r="BI973" t="s">
        <v>19070</v>
      </c>
      <c r="BJ973" t="s">
        <v>30655</v>
      </c>
      <c r="BL973" t="s">
        <v>2087</v>
      </c>
      <c r="BM973" t="s">
        <v>2084</v>
      </c>
      <c r="BN973" t="s">
        <v>2511</v>
      </c>
      <c r="BO973" t="s">
        <v>353</v>
      </c>
      <c r="BP973" t="s">
        <v>729</v>
      </c>
      <c r="BQ973" t="s">
        <v>30467</v>
      </c>
      <c r="BR973" t="s">
        <v>30659</v>
      </c>
      <c r="BS973" t="s">
        <v>19958</v>
      </c>
      <c r="BT973">
        <v>2026</v>
      </c>
      <c r="BU973">
        <v>5</v>
      </c>
      <c r="BV973">
        <v>4</v>
      </c>
      <c r="BY973" t="s">
        <v>693</v>
      </c>
      <c r="BZ973" t="s">
        <v>17943</v>
      </c>
      <c r="CA973" s="1">
        <v>46146.683333333334</v>
      </c>
      <c r="CB973" s="2">
        <v>46147</v>
      </c>
      <c r="CC973">
        <v>9293</v>
      </c>
      <c r="CD973" t="s">
        <v>337</v>
      </c>
      <c r="CE973" t="s">
        <v>2810</v>
      </c>
      <c r="CF973" t="s">
        <v>20497</v>
      </c>
      <c r="CW973">
        <v>5183293</v>
      </c>
      <c r="CX973">
        <v>34616650</v>
      </c>
      <c r="CY973" s="1">
        <v>46156.40902777778</v>
      </c>
      <c r="CZ973">
        <v>2026</v>
      </c>
      <c r="DA973">
        <v>5</v>
      </c>
      <c r="DB973">
        <v>14</v>
      </c>
      <c r="DC973">
        <v>104</v>
      </c>
      <c r="DD973">
        <v>5</v>
      </c>
      <c r="DE973">
        <v>977</v>
      </c>
      <c r="DG973" t="s">
        <v>30584</v>
      </c>
      <c r="DQ973" t="s">
        <v>19358</v>
      </c>
      <c r="DS973" t="s">
        <v>693</v>
      </c>
      <c r="EP973" t="s">
        <v>19813</v>
      </c>
      <c r="EQ973" t="s">
        <v>255</v>
      </c>
      <c r="ER973" t="s">
        <v>17945</v>
      </c>
      <c r="ES973" t="s">
        <v>281</v>
      </c>
      <c r="ET973" t="s">
        <v>30392</v>
      </c>
      <c r="EU973" t="s">
        <v>17962</v>
      </c>
      <c r="EV973" t="s">
        <v>30660</v>
      </c>
      <c r="EW973" t="s">
        <v>30661</v>
      </c>
      <c r="EX973" t="s">
        <v>30662</v>
      </c>
      <c r="EY973" t="s">
        <v>30663</v>
      </c>
      <c r="EZ973" t="s">
        <v>270</v>
      </c>
      <c r="FB973" t="s">
        <v>281</v>
      </c>
      <c r="FD973" t="s">
        <v>17948</v>
      </c>
      <c r="FE973" t="s">
        <v>281</v>
      </c>
      <c r="FF973" s="1">
        <v>46146.716898148145</v>
      </c>
      <c r="FG973">
        <v>0.8</v>
      </c>
      <c r="FH973">
        <v>0</v>
      </c>
      <c r="FI973">
        <v>2</v>
      </c>
      <c r="FK973" t="s">
        <v>30467</v>
      </c>
      <c r="FL973" t="s">
        <v>30664</v>
      </c>
      <c r="FM973" t="s">
        <v>17949</v>
      </c>
    </row>
    <row r="974" spans="1:169" x14ac:dyDescent="0.3">
      <c r="A974">
        <v>0</v>
      </c>
      <c r="B974" t="s">
        <v>17917</v>
      </c>
      <c r="C974" t="s">
        <v>17916</v>
      </c>
      <c r="D974" t="s">
        <v>30665</v>
      </c>
      <c r="E974" t="s">
        <v>19358</v>
      </c>
      <c r="O974" t="s">
        <v>18118</v>
      </c>
      <c r="P974">
        <v>2026</v>
      </c>
      <c r="Q974">
        <v>5</v>
      </c>
      <c r="R974">
        <v>8</v>
      </c>
      <c r="S974" t="s">
        <v>30666</v>
      </c>
      <c r="T974" t="s">
        <v>30667</v>
      </c>
      <c r="W974" t="s">
        <v>20488</v>
      </c>
      <c r="Y974" t="s">
        <v>17916</v>
      </c>
      <c r="AB974" t="s">
        <v>251</v>
      </c>
      <c r="AC974" t="s">
        <v>18065</v>
      </c>
      <c r="AD974">
        <v>1000008213702</v>
      </c>
      <c r="AG974" t="s">
        <v>30668</v>
      </c>
      <c r="AH974" t="s">
        <v>30669</v>
      </c>
      <c r="AI974" t="s">
        <v>30670</v>
      </c>
      <c r="AJ974" t="s">
        <v>30671</v>
      </c>
      <c r="AK974" t="s">
        <v>693</v>
      </c>
      <c r="AL974" t="s">
        <v>30668</v>
      </c>
      <c r="AM974" t="s">
        <v>30672</v>
      </c>
      <c r="AN974" t="s">
        <v>30670</v>
      </c>
      <c r="AO974" t="s">
        <v>693</v>
      </c>
      <c r="AR974" t="s">
        <v>30672</v>
      </c>
      <c r="AT974" t="s">
        <v>30673</v>
      </c>
      <c r="AU974" t="s">
        <v>30674</v>
      </c>
      <c r="AV974" t="s">
        <v>30675</v>
      </c>
      <c r="AW974" t="s">
        <v>230</v>
      </c>
      <c r="AX974" t="s">
        <v>230</v>
      </c>
      <c r="AY974" t="s">
        <v>380</v>
      </c>
      <c r="AZ974" t="s">
        <v>380</v>
      </c>
      <c r="BA974" t="s">
        <v>18076</v>
      </c>
      <c r="BB974" s="1">
        <v>46150.38</v>
      </c>
      <c r="BC974">
        <v>2026</v>
      </c>
      <c r="BD974">
        <v>5</v>
      </c>
      <c r="BE974">
        <v>8</v>
      </c>
      <c r="BF974" t="s">
        <v>18077</v>
      </c>
      <c r="BG974" t="s">
        <v>18130</v>
      </c>
      <c r="BH974" t="s">
        <v>17936</v>
      </c>
      <c r="BJ974" t="s">
        <v>30672</v>
      </c>
      <c r="BL974" t="s">
        <v>3832</v>
      </c>
      <c r="BM974" t="s">
        <v>3833</v>
      </c>
      <c r="BN974" t="s">
        <v>2511</v>
      </c>
      <c r="BO974" t="s">
        <v>353</v>
      </c>
      <c r="BP974" t="s">
        <v>3089</v>
      </c>
      <c r="BQ974" t="s">
        <v>30676</v>
      </c>
      <c r="BR974" t="s">
        <v>30677</v>
      </c>
      <c r="BS974" t="s">
        <v>18118</v>
      </c>
      <c r="BT974">
        <v>2026</v>
      </c>
      <c r="BU974">
        <v>5</v>
      </c>
      <c r="BV974">
        <v>8</v>
      </c>
      <c r="BY974" t="s">
        <v>304</v>
      </c>
      <c r="BZ974" t="s">
        <v>18083</v>
      </c>
      <c r="CA974" s="1">
        <v>46150.379861111112</v>
      </c>
      <c r="CB974" s="2">
        <v>46151</v>
      </c>
      <c r="CC974">
        <v>12239</v>
      </c>
      <c r="CD974" t="s">
        <v>337</v>
      </c>
      <c r="CE974" t="s">
        <v>2810</v>
      </c>
      <c r="CF974" t="s">
        <v>20497</v>
      </c>
      <c r="CW974">
        <v>5179508</v>
      </c>
      <c r="CX974">
        <v>34590288</v>
      </c>
      <c r="CY974" s="1">
        <v>46153.382638888892</v>
      </c>
      <c r="CZ974">
        <v>2026</v>
      </c>
      <c r="DA974">
        <v>5</v>
      </c>
      <c r="DB974">
        <v>11</v>
      </c>
      <c r="DC974">
        <v>72</v>
      </c>
      <c r="DD974">
        <v>48</v>
      </c>
      <c r="DE974">
        <v>975</v>
      </c>
      <c r="DF974" t="s">
        <v>30668</v>
      </c>
      <c r="DG974" t="s">
        <v>30678</v>
      </c>
      <c r="DQ974" t="s">
        <v>19358</v>
      </c>
      <c r="DR974" t="s">
        <v>693</v>
      </c>
      <c r="DS974" t="s">
        <v>693</v>
      </c>
      <c r="DT974" t="s">
        <v>693</v>
      </c>
      <c r="DV974" t="s">
        <v>693</v>
      </c>
      <c r="EA974" t="s">
        <v>693</v>
      </c>
      <c r="EB974" t="s">
        <v>693</v>
      </c>
      <c r="EP974" t="s">
        <v>19813</v>
      </c>
      <c r="EQ974" t="s">
        <v>18084</v>
      </c>
      <c r="ES974" t="s">
        <v>281</v>
      </c>
      <c r="ET974" t="s">
        <v>30392</v>
      </c>
      <c r="EU974" t="s">
        <v>17962</v>
      </c>
      <c r="EV974" t="s">
        <v>30679</v>
      </c>
      <c r="EX974" t="s">
        <v>30680</v>
      </c>
      <c r="EY974" t="s">
        <v>30681</v>
      </c>
      <c r="EZ974" t="s">
        <v>270</v>
      </c>
      <c r="FB974" t="s">
        <v>281</v>
      </c>
      <c r="FD974" t="s">
        <v>18087</v>
      </c>
      <c r="FE974" t="s">
        <v>281</v>
      </c>
      <c r="FF974" s="1">
        <v>46150.508622685185</v>
      </c>
      <c r="FG974">
        <v>3.09</v>
      </c>
      <c r="FH974">
        <v>0</v>
      </c>
      <c r="FI974">
        <v>2</v>
      </c>
      <c r="FK974" t="s">
        <v>30676</v>
      </c>
      <c r="FL974" t="s">
        <v>30682</v>
      </c>
      <c r="FM974" t="s">
        <v>17949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214EE-5EAE-4655-8DC0-3910756C95C0}">
  <dimension ref="A1:G392"/>
  <sheetViews>
    <sheetView topLeftCell="A366" workbookViewId="0">
      <selection activeCell="A392" sqref="A392"/>
    </sheetView>
  </sheetViews>
  <sheetFormatPr baseColWidth="10" defaultRowHeight="14.4" x14ac:dyDescent="0.3"/>
  <cols>
    <col min="3" max="3" width="12.44140625" customWidth="1"/>
    <col min="4" max="4" width="24.6640625" customWidth="1"/>
    <col min="5" max="5" width="22.77734375" customWidth="1"/>
    <col min="6" max="6" width="17.21875" customWidth="1"/>
  </cols>
  <sheetData>
    <row r="1" spans="1:7" ht="15" thickBot="1" x14ac:dyDescent="0.35">
      <c r="A1" s="4" t="s">
        <v>2631</v>
      </c>
      <c r="B1" s="3" t="s">
        <v>2632</v>
      </c>
      <c r="C1" s="3" t="s">
        <v>2633</v>
      </c>
      <c r="D1" s="3" t="s">
        <v>23</v>
      </c>
      <c r="E1" s="3" t="s">
        <v>65</v>
      </c>
      <c r="F1" s="5" t="s">
        <v>66</v>
      </c>
      <c r="G1" s="3" t="s">
        <v>13956</v>
      </c>
    </row>
    <row r="2" spans="1:7" ht="15" thickTop="1" x14ac:dyDescent="0.3">
      <c r="A2" s="21">
        <v>20001620564811</v>
      </c>
      <c r="B2" s="11" t="s">
        <v>2634</v>
      </c>
      <c r="C2" s="11" t="s">
        <v>2634</v>
      </c>
      <c r="D2" s="11"/>
      <c r="E2" s="11" t="s">
        <v>579</v>
      </c>
      <c r="F2" s="13"/>
      <c r="G2" s="22" t="s">
        <v>582</v>
      </c>
    </row>
    <row r="3" spans="1:7" x14ac:dyDescent="0.3">
      <c r="A3" s="21">
        <v>20001620557737</v>
      </c>
      <c r="B3" s="11" t="s">
        <v>2634</v>
      </c>
      <c r="C3" s="11" t="s">
        <v>2634</v>
      </c>
      <c r="D3" s="11"/>
      <c r="E3" s="11" t="s">
        <v>579</v>
      </c>
      <c r="F3" s="13"/>
      <c r="G3" s="22" t="s">
        <v>582</v>
      </c>
    </row>
    <row r="4" spans="1:7" x14ac:dyDescent="0.3">
      <c r="A4" s="23">
        <v>20001621079686</v>
      </c>
      <c r="B4" s="11" t="s">
        <v>2634</v>
      </c>
      <c r="C4" s="11" t="s">
        <v>2634</v>
      </c>
      <c r="D4" s="22"/>
      <c r="E4" s="22" t="s">
        <v>579</v>
      </c>
      <c r="F4" s="24"/>
      <c r="G4" s="22" t="s">
        <v>582</v>
      </c>
    </row>
    <row r="5" spans="1:7" x14ac:dyDescent="0.3">
      <c r="A5" s="23">
        <v>20001621072673</v>
      </c>
      <c r="B5" s="11" t="s">
        <v>2634</v>
      </c>
      <c r="C5" s="11" t="s">
        <v>2634</v>
      </c>
      <c r="D5" s="22"/>
      <c r="E5" s="22" t="s">
        <v>579</v>
      </c>
      <c r="F5" s="24"/>
      <c r="G5" s="22" t="s">
        <v>582</v>
      </c>
    </row>
    <row r="6" spans="1:7" x14ac:dyDescent="0.3">
      <c r="A6" s="23">
        <v>20001621093708</v>
      </c>
      <c r="B6" s="11" t="s">
        <v>2634</v>
      </c>
      <c r="C6" s="11" t="s">
        <v>2634</v>
      </c>
      <c r="D6" s="22"/>
      <c r="E6" s="22" t="s">
        <v>579</v>
      </c>
      <c r="F6" s="24"/>
      <c r="G6" s="22" t="s">
        <v>582</v>
      </c>
    </row>
    <row r="7" spans="1:7" x14ac:dyDescent="0.3">
      <c r="A7" s="23">
        <v>20001621521188</v>
      </c>
      <c r="B7" s="11" t="s">
        <v>2634</v>
      </c>
      <c r="C7" s="11" t="s">
        <v>2634</v>
      </c>
      <c r="D7" s="22"/>
      <c r="E7" s="22" t="s">
        <v>579</v>
      </c>
      <c r="F7" s="24"/>
      <c r="G7" s="22" t="s">
        <v>582</v>
      </c>
    </row>
    <row r="8" spans="1:7" x14ac:dyDescent="0.3">
      <c r="A8" s="23">
        <v>20001621339093</v>
      </c>
      <c r="B8" s="11" t="s">
        <v>2634</v>
      </c>
      <c r="C8" s="11" t="s">
        <v>2634</v>
      </c>
      <c r="D8" s="22"/>
      <c r="E8" s="22" t="s">
        <v>579</v>
      </c>
      <c r="F8" s="24"/>
      <c r="G8" s="22" t="s">
        <v>582</v>
      </c>
    </row>
    <row r="9" spans="1:7" x14ac:dyDescent="0.3">
      <c r="A9" s="23">
        <v>20001621332072</v>
      </c>
      <c r="B9" s="11" t="s">
        <v>2634</v>
      </c>
      <c r="C9" s="11" t="s">
        <v>2634</v>
      </c>
      <c r="D9" s="22"/>
      <c r="E9" s="22" t="s">
        <v>579</v>
      </c>
      <c r="F9" s="24"/>
      <c r="G9" s="22" t="s">
        <v>582</v>
      </c>
    </row>
    <row r="10" spans="1:7" x14ac:dyDescent="0.3">
      <c r="A10" s="23">
        <v>20001621371404</v>
      </c>
      <c r="B10" s="11" t="s">
        <v>2634</v>
      </c>
      <c r="C10" s="11" t="s">
        <v>2634</v>
      </c>
      <c r="D10" s="22"/>
      <c r="E10" s="22" t="s">
        <v>579</v>
      </c>
      <c r="F10" s="24"/>
      <c r="G10" s="22" t="s">
        <v>582</v>
      </c>
    </row>
    <row r="11" spans="1:7" x14ac:dyDescent="0.3">
      <c r="A11" s="23">
        <v>20001621921404</v>
      </c>
      <c r="B11" s="11" t="s">
        <v>2634</v>
      </c>
      <c r="C11" s="11" t="s">
        <v>2634</v>
      </c>
      <c r="D11" s="22"/>
      <c r="E11" s="22" t="s">
        <v>579</v>
      </c>
      <c r="F11" s="24"/>
      <c r="G11" s="22" t="s">
        <v>582</v>
      </c>
    </row>
    <row r="12" spans="1:7" x14ac:dyDescent="0.3">
      <c r="A12" s="23">
        <v>20001621159832</v>
      </c>
      <c r="B12" s="11" t="s">
        <v>2634</v>
      </c>
      <c r="C12" s="11" t="s">
        <v>2634</v>
      </c>
      <c r="D12" s="22"/>
      <c r="E12" s="22" t="s">
        <v>579</v>
      </c>
      <c r="F12" s="24"/>
      <c r="G12" s="22" t="s">
        <v>582</v>
      </c>
    </row>
    <row r="13" spans="1:7" x14ac:dyDescent="0.3">
      <c r="A13" s="23">
        <v>20001621799396</v>
      </c>
      <c r="B13" s="11" t="s">
        <v>2634</v>
      </c>
      <c r="C13" s="11" t="s">
        <v>2634</v>
      </c>
      <c r="D13" s="22"/>
      <c r="E13" s="22" t="s">
        <v>579</v>
      </c>
      <c r="F13" s="24"/>
      <c r="G13" s="22" t="s">
        <v>582</v>
      </c>
    </row>
    <row r="14" spans="1:7" x14ac:dyDescent="0.3">
      <c r="A14" s="23">
        <v>20001621699948</v>
      </c>
      <c r="B14" s="11" t="s">
        <v>2634</v>
      </c>
      <c r="C14" s="11" t="s">
        <v>2634</v>
      </c>
      <c r="D14" s="22"/>
      <c r="E14" s="22" t="s">
        <v>579</v>
      </c>
      <c r="F14" s="24"/>
      <c r="G14" s="22" t="s">
        <v>582</v>
      </c>
    </row>
    <row r="15" spans="1:7" x14ac:dyDescent="0.3">
      <c r="A15" s="23">
        <v>20001621330966</v>
      </c>
      <c r="B15" s="11" t="s">
        <v>2634</v>
      </c>
      <c r="C15" s="11" t="s">
        <v>2634</v>
      </c>
      <c r="D15" s="22"/>
      <c r="E15" s="22" t="s">
        <v>579</v>
      </c>
      <c r="F15" s="24"/>
      <c r="G15" s="22" t="s">
        <v>582</v>
      </c>
    </row>
    <row r="16" spans="1:7" x14ac:dyDescent="0.3">
      <c r="A16" s="23">
        <v>20001621700233</v>
      </c>
      <c r="B16" s="11" t="s">
        <v>2634</v>
      </c>
      <c r="C16" s="11" t="s">
        <v>2634</v>
      </c>
      <c r="D16" s="22"/>
      <c r="E16" s="22" t="s">
        <v>579</v>
      </c>
      <c r="F16" s="24"/>
      <c r="G16" s="22" t="s">
        <v>582</v>
      </c>
    </row>
    <row r="17" spans="1:7" x14ac:dyDescent="0.3">
      <c r="A17" s="23">
        <v>20001621949940</v>
      </c>
      <c r="B17" s="11" t="s">
        <v>2634</v>
      </c>
      <c r="C17" s="11" t="s">
        <v>2634</v>
      </c>
      <c r="D17" s="22"/>
      <c r="E17" s="22" t="s">
        <v>579</v>
      </c>
      <c r="F17" s="24"/>
      <c r="G17" s="22" t="s">
        <v>582</v>
      </c>
    </row>
    <row r="18" spans="1:7" x14ac:dyDescent="0.3">
      <c r="A18" s="23">
        <v>20001622154399</v>
      </c>
      <c r="B18" s="11" t="s">
        <v>2634</v>
      </c>
      <c r="C18" s="11" t="s">
        <v>2634</v>
      </c>
      <c r="D18" s="22"/>
      <c r="E18" s="22" t="s">
        <v>579</v>
      </c>
      <c r="F18" s="24"/>
      <c r="G18" s="22" t="s">
        <v>582</v>
      </c>
    </row>
    <row r="19" spans="1:7" x14ac:dyDescent="0.3">
      <c r="A19" s="23">
        <v>20001622913083</v>
      </c>
      <c r="B19" s="11" t="s">
        <v>2634</v>
      </c>
      <c r="C19" s="11" t="s">
        <v>2634</v>
      </c>
      <c r="D19" s="22"/>
      <c r="E19" s="22" t="s">
        <v>579</v>
      </c>
      <c r="F19" s="24"/>
      <c r="G19" s="22" t="s">
        <v>582</v>
      </c>
    </row>
    <row r="20" spans="1:7" x14ac:dyDescent="0.3">
      <c r="A20" s="23">
        <v>20001622729660</v>
      </c>
      <c r="B20" s="11" t="s">
        <v>2634</v>
      </c>
      <c r="C20" s="11" t="s">
        <v>2634</v>
      </c>
      <c r="D20" s="22"/>
      <c r="E20" s="22" t="s">
        <v>579</v>
      </c>
      <c r="F20" s="24"/>
      <c r="G20" s="22" t="s">
        <v>582</v>
      </c>
    </row>
    <row r="21" spans="1:7" x14ac:dyDescent="0.3">
      <c r="A21" s="23">
        <v>20001622131863</v>
      </c>
      <c r="B21" s="11" t="s">
        <v>2634</v>
      </c>
      <c r="C21" s="11" t="s">
        <v>2634</v>
      </c>
      <c r="D21" s="22"/>
      <c r="E21" s="22" t="s">
        <v>579</v>
      </c>
      <c r="F21" s="24"/>
      <c r="G21" s="22" t="s">
        <v>582</v>
      </c>
    </row>
    <row r="22" spans="1:7" x14ac:dyDescent="0.3">
      <c r="A22" s="23">
        <v>20001622933172</v>
      </c>
      <c r="B22" s="11" t="s">
        <v>2634</v>
      </c>
      <c r="C22" s="11" t="s">
        <v>2634</v>
      </c>
      <c r="D22" s="22"/>
      <c r="E22" s="22" t="s">
        <v>579</v>
      </c>
      <c r="F22" s="24"/>
      <c r="G22" s="22" t="s">
        <v>582</v>
      </c>
    </row>
    <row r="23" spans="1:7" x14ac:dyDescent="0.3">
      <c r="A23" s="23">
        <v>20001621867295</v>
      </c>
      <c r="B23" s="11" t="s">
        <v>2634</v>
      </c>
      <c r="C23" s="11" t="s">
        <v>2634</v>
      </c>
      <c r="D23" s="22"/>
      <c r="E23" s="22" t="s">
        <v>579</v>
      </c>
      <c r="F23" s="24"/>
      <c r="G23" s="22" t="s">
        <v>582</v>
      </c>
    </row>
    <row r="24" spans="1:7" x14ac:dyDescent="0.3">
      <c r="A24" s="23">
        <v>20001622889979</v>
      </c>
      <c r="B24" s="11" t="s">
        <v>2634</v>
      </c>
      <c r="C24" s="11" t="s">
        <v>2634</v>
      </c>
      <c r="D24" s="22"/>
      <c r="E24" s="22" t="s">
        <v>579</v>
      </c>
      <c r="F24" s="24"/>
      <c r="G24" s="22" t="s">
        <v>582</v>
      </c>
    </row>
    <row r="25" spans="1:7" x14ac:dyDescent="0.3">
      <c r="A25" s="23">
        <v>20001623396375</v>
      </c>
      <c r="B25" s="11" t="s">
        <v>2634</v>
      </c>
      <c r="C25" s="11" t="s">
        <v>2634</v>
      </c>
      <c r="D25" s="22"/>
      <c r="E25" s="22" t="s">
        <v>579</v>
      </c>
      <c r="F25" s="24"/>
      <c r="G25" s="22" t="s">
        <v>582</v>
      </c>
    </row>
    <row r="26" spans="1:7" x14ac:dyDescent="0.3">
      <c r="A26" s="23">
        <v>20001623409162</v>
      </c>
      <c r="B26" s="11" t="s">
        <v>2634</v>
      </c>
      <c r="C26" s="11" t="s">
        <v>2634</v>
      </c>
      <c r="D26" s="22"/>
      <c r="E26" s="22" t="s">
        <v>579</v>
      </c>
      <c r="F26" s="24"/>
      <c r="G26" s="22" t="s">
        <v>582</v>
      </c>
    </row>
    <row r="27" spans="1:7" x14ac:dyDescent="0.3">
      <c r="A27" s="23">
        <v>20001623152534</v>
      </c>
      <c r="B27" s="11" t="s">
        <v>2634</v>
      </c>
      <c r="C27" s="11" t="s">
        <v>2634</v>
      </c>
      <c r="D27" s="22"/>
      <c r="E27" s="22" t="s">
        <v>579</v>
      </c>
      <c r="F27" s="24"/>
      <c r="G27" s="22" t="s">
        <v>582</v>
      </c>
    </row>
    <row r="28" spans="1:7" x14ac:dyDescent="0.3">
      <c r="A28" s="23">
        <v>20001622914368</v>
      </c>
      <c r="B28" s="11" t="s">
        <v>2634</v>
      </c>
      <c r="C28" s="11" t="s">
        <v>2634</v>
      </c>
      <c r="D28" s="22"/>
      <c r="E28" s="22" t="s">
        <v>579</v>
      </c>
      <c r="F28" s="24"/>
      <c r="G28" s="22" t="s">
        <v>582</v>
      </c>
    </row>
    <row r="29" spans="1:7" x14ac:dyDescent="0.3">
      <c r="A29" s="23">
        <v>20001623590955</v>
      </c>
      <c r="B29" s="11" t="s">
        <v>2634</v>
      </c>
      <c r="C29" s="11" t="s">
        <v>2634</v>
      </c>
      <c r="D29" s="22"/>
      <c r="E29" s="22" t="s">
        <v>579</v>
      </c>
      <c r="F29" s="24"/>
      <c r="G29" s="22" t="s">
        <v>582</v>
      </c>
    </row>
    <row r="30" spans="1:7" x14ac:dyDescent="0.3">
      <c r="A30" s="23">
        <v>20001623306885</v>
      </c>
      <c r="B30" s="11" t="s">
        <v>2634</v>
      </c>
      <c r="C30" s="11" t="s">
        <v>2634</v>
      </c>
      <c r="D30" s="22"/>
      <c r="E30" s="22" t="s">
        <v>573</v>
      </c>
      <c r="F30" s="24"/>
      <c r="G30" s="22" t="s">
        <v>13676</v>
      </c>
    </row>
    <row r="31" spans="1:7" x14ac:dyDescent="0.3">
      <c r="A31" s="23">
        <v>20001623026283</v>
      </c>
      <c r="B31" s="11" t="s">
        <v>2634</v>
      </c>
      <c r="C31" s="11" t="s">
        <v>2634</v>
      </c>
      <c r="D31" s="22"/>
      <c r="E31" s="22" t="s">
        <v>579</v>
      </c>
      <c r="F31" s="24"/>
      <c r="G31" s="22" t="s">
        <v>582</v>
      </c>
    </row>
    <row r="32" spans="1:7" x14ac:dyDescent="0.3">
      <c r="A32" s="23">
        <v>20001623100145</v>
      </c>
      <c r="B32" s="11" t="s">
        <v>2634</v>
      </c>
      <c r="C32" s="11" t="s">
        <v>2634</v>
      </c>
      <c r="D32" s="22"/>
      <c r="E32" s="22" t="s">
        <v>579</v>
      </c>
      <c r="F32" s="24"/>
      <c r="G32" s="22" t="s">
        <v>582</v>
      </c>
    </row>
    <row r="33" spans="1:7" x14ac:dyDescent="0.3">
      <c r="A33" s="23">
        <v>20001623063883</v>
      </c>
      <c r="B33" s="11" t="s">
        <v>2634</v>
      </c>
      <c r="C33" s="11" t="s">
        <v>2634</v>
      </c>
      <c r="D33" s="22"/>
      <c r="E33" s="22" t="s">
        <v>579</v>
      </c>
      <c r="F33" s="24"/>
      <c r="G33" s="22" t="s">
        <v>582</v>
      </c>
    </row>
    <row r="34" spans="1:7" x14ac:dyDescent="0.3">
      <c r="A34" s="23">
        <v>20001623449126</v>
      </c>
      <c r="B34" s="11" t="s">
        <v>2634</v>
      </c>
      <c r="C34" s="11" t="s">
        <v>2634</v>
      </c>
      <c r="D34" s="22"/>
      <c r="E34" s="22" t="s">
        <v>579</v>
      </c>
      <c r="F34" s="24"/>
      <c r="G34" s="22" t="s">
        <v>582</v>
      </c>
    </row>
    <row r="35" spans="1:7" x14ac:dyDescent="0.3">
      <c r="A35" s="23">
        <v>20001622951127</v>
      </c>
      <c r="B35" s="11" t="s">
        <v>2634</v>
      </c>
      <c r="C35" s="11" t="s">
        <v>2634</v>
      </c>
      <c r="D35" s="22"/>
      <c r="E35" s="22" t="s">
        <v>579</v>
      </c>
      <c r="F35" s="24"/>
      <c r="G35" s="22" t="s">
        <v>582</v>
      </c>
    </row>
    <row r="36" spans="1:7" x14ac:dyDescent="0.3">
      <c r="A36" s="23">
        <v>20001623138712</v>
      </c>
      <c r="B36" s="11" t="s">
        <v>2634</v>
      </c>
      <c r="C36" s="11" t="s">
        <v>2634</v>
      </c>
      <c r="D36" s="22"/>
      <c r="E36" s="22" t="s">
        <v>579</v>
      </c>
      <c r="F36" s="24"/>
      <c r="G36" s="22" t="s">
        <v>582</v>
      </c>
    </row>
    <row r="37" spans="1:7" x14ac:dyDescent="0.3">
      <c r="A37" s="23">
        <v>20001623556161</v>
      </c>
      <c r="B37" s="11" t="s">
        <v>2634</v>
      </c>
      <c r="C37" s="11" t="s">
        <v>2634</v>
      </c>
      <c r="D37" s="22"/>
      <c r="E37" s="22" t="s">
        <v>579</v>
      </c>
      <c r="F37" s="24"/>
      <c r="G37" s="22" t="s">
        <v>582</v>
      </c>
    </row>
    <row r="38" spans="1:7" x14ac:dyDescent="0.3">
      <c r="A38" s="23">
        <v>20001623744926</v>
      </c>
      <c r="B38" s="11" t="s">
        <v>2634</v>
      </c>
      <c r="C38" s="11" t="s">
        <v>2634</v>
      </c>
      <c r="D38" s="22"/>
      <c r="E38" s="22" t="s">
        <v>579</v>
      </c>
      <c r="F38" s="24"/>
      <c r="G38" s="22" t="s">
        <v>582</v>
      </c>
    </row>
    <row r="39" spans="1:7" x14ac:dyDescent="0.3">
      <c r="A39" s="23">
        <v>20001622771727</v>
      </c>
      <c r="B39" s="11" t="s">
        <v>2634</v>
      </c>
      <c r="C39" s="11" t="s">
        <v>2634</v>
      </c>
      <c r="D39" s="22"/>
      <c r="E39" s="22" t="s">
        <v>579</v>
      </c>
      <c r="F39" s="24"/>
      <c r="G39" s="22" t="s">
        <v>582</v>
      </c>
    </row>
    <row r="40" spans="1:7" x14ac:dyDescent="0.3">
      <c r="A40" s="23">
        <v>20001623935214</v>
      </c>
      <c r="B40" s="11" t="s">
        <v>2634</v>
      </c>
      <c r="C40" s="11" t="s">
        <v>2634</v>
      </c>
      <c r="D40" s="22"/>
      <c r="E40" s="22" t="s">
        <v>579</v>
      </c>
      <c r="F40" s="24"/>
      <c r="G40" s="22" t="s">
        <v>582</v>
      </c>
    </row>
    <row r="41" spans="1:7" x14ac:dyDescent="0.3">
      <c r="A41" s="23">
        <v>20001623152248</v>
      </c>
      <c r="B41" s="11" t="s">
        <v>2634</v>
      </c>
      <c r="C41" s="11" t="s">
        <v>2634</v>
      </c>
      <c r="D41" s="22"/>
      <c r="E41" s="22" t="s">
        <v>579</v>
      </c>
      <c r="F41" s="24"/>
      <c r="G41" s="22" t="s">
        <v>582</v>
      </c>
    </row>
    <row r="42" spans="1:7" x14ac:dyDescent="0.3">
      <c r="A42" s="23">
        <v>20001623686876</v>
      </c>
      <c r="B42" s="11" t="s">
        <v>2634</v>
      </c>
      <c r="C42" s="11" t="s">
        <v>2634</v>
      </c>
      <c r="D42" s="22"/>
      <c r="E42" s="22" t="s">
        <v>579</v>
      </c>
      <c r="F42" s="24"/>
      <c r="G42" s="22" t="s">
        <v>582</v>
      </c>
    </row>
    <row r="43" spans="1:7" x14ac:dyDescent="0.3">
      <c r="A43" s="23">
        <v>20001624024869</v>
      </c>
      <c r="B43" s="11" t="s">
        <v>2634</v>
      </c>
      <c r="C43" s="11" t="s">
        <v>2634</v>
      </c>
      <c r="D43" s="22"/>
      <c r="E43" s="22" t="s">
        <v>579</v>
      </c>
      <c r="F43" s="24"/>
      <c r="G43" s="22" t="s">
        <v>582</v>
      </c>
    </row>
    <row r="44" spans="1:7" x14ac:dyDescent="0.3">
      <c r="A44" s="23">
        <v>20001623605709</v>
      </c>
      <c r="B44" s="11" t="s">
        <v>2634</v>
      </c>
      <c r="C44" s="11" t="s">
        <v>2634</v>
      </c>
      <c r="D44" s="22"/>
      <c r="E44" s="22" t="s">
        <v>579</v>
      </c>
      <c r="F44" s="24"/>
      <c r="G44" s="22" t="s">
        <v>582</v>
      </c>
    </row>
    <row r="45" spans="1:7" x14ac:dyDescent="0.3">
      <c r="A45" s="23">
        <v>20001623826053</v>
      </c>
      <c r="B45" s="11" t="s">
        <v>2634</v>
      </c>
      <c r="C45" s="11" t="s">
        <v>2634</v>
      </c>
      <c r="D45" s="22"/>
      <c r="E45" s="22" t="s">
        <v>579</v>
      </c>
      <c r="F45" s="24"/>
      <c r="G45" s="22" t="s">
        <v>582</v>
      </c>
    </row>
    <row r="46" spans="1:7" x14ac:dyDescent="0.3">
      <c r="A46" s="23">
        <v>20001623751316</v>
      </c>
      <c r="B46" s="11" t="s">
        <v>2634</v>
      </c>
      <c r="C46" s="11" t="s">
        <v>2634</v>
      </c>
      <c r="D46" s="22"/>
      <c r="E46" s="22" t="s">
        <v>579</v>
      </c>
      <c r="F46" s="24"/>
      <c r="G46" s="22" t="s">
        <v>582</v>
      </c>
    </row>
    <row r="47" spans="1:7" x14ac:dyDescent="0.3">
      <c r="A47" s="23">
        <v>20001624176539</v>
      </c>
      <c r="B47" s="11" t="s">
        <v>2634</v>
      </c>
      <c r="C47" s="11" t="s">
        <v>2634</v>
      </c>
      <c r="D47" s="22"/>
      <c r="E47" s="22" t="s">
        <v>579</v>
      </c>
      <c r="F47" s="24"/>
      <c r="G47" s="22" t="s">
        <v>582</v>
      </c>
    </row>
    <row r="48" spans="1:7" x14ac:dyDescent="0.3">
      <c r="A48" s="23">
        <v>20001624501484</v>
      </c>
      <c r="B48" s="11" t="s">
        <v>2634</v>
      </c>
      <c r="C48" s="11" t="s">
        <v>2634</v>
      </c>
      <c r="D48" s="22"/>
      <c r="E48" s="22" t="s">
        <v>579</v>
      </c>
      <c r="F48" s="24"/>
      <c r="G48" s="22" t="s">
        <v>582</v>
      </c>
    </row>
    <row r="49" spans="1:7" x14ac:dyDescent="0.3">
      <c r="A49" s="23">
        <v>20001623843469</v>
      </c>
      <c r="B49" s="11" t="s">
        <v>2634</v>
      </c>
      <c r="C49" s="11" t="s">
        <v>2634</v>
      </c>
      <c r="D49" s="22"/>
      <c r="E49" s="22" t="s">
        <v>579</v>
      </c>
      <c r="F49" s="24"/>
      <c r="G49" s="22" t="s">
        <v>582</v>
      </c>
    </row>
    <row r="50" spans="1:7" x14ac:dyDescent="0.3">
      <c r="A50" s="23">
        <v>20001623894465</v>
      </c>
      <c r="B50" s="11" t="s">
        <v>2634</v>
      </c>
      <c r="C50" s="11" t="s">
        <v>2634</v>
      </c>
      <c r="D50" s="22"/>
      <c r="E50" s="22" t="s">
        <v>579</v>
      </c>
      <c r="F50" s="24"/>
      <c r="G50" s="22" t="s">
        <v>582</v>
      </c>
    </row>
    <row r="51" spans="1:7" x14ac:dyDescent="0.3">
      <c r="A51" s="23">
        <v>20001624537480</v>
      </c>
      <c r="B51" s="11" t="s">
        <v>2634</v>
      </c>
      <c r="C51" s="11" t="s">
        <v>2634</v>
      </c>
      <c r="D51" s="22"/>
      <c r="E51" s="22" t="s">
        <v>579</v>
      </c>
      <c r="F51" s="24"/>
      <c r="G51" s="22" t="s">
        <v>582</v>
      </c>
    </row>
    <row r="52" spans="1:7" x14ac:dyDescent="0.3">
      <c r="A52" s="23">
        <v>20001623902064</v>
      </c>
      <c r="B52" s="11" t="s">
        <v>2634</v>
      </c>
      <c r="C52" s="11" t="s">
        <v>2634</v>
      </c>
      <c r="D52" s="22"/>
      <c r="E52" s="22" t="s">
        <v>579</v>
      </c>
      <c r="F52" s="24"/>
      <c r="G52" s="22" t="s">
        <v>582</v>
      </c>
    </row>
    <row r="53" spans="1:7" x14ac:dyDescent="0.3">
      <c r="A53" s="23">
        <v>20001624494000</v>
      </c>
      <c r="B53" s="11" t="s">
        <v>2634</v>
      </c>
      <c r="C53" s="11" t="s">
        <v>2634</v>
      </c>
      <c r="D53" s="22"/>
      <c r="E53" s="22" t="s">
        <v>579</v>
      </c>
      <c r="F53" s="24"/>
      <c r="G53" s="22" t="s">
        <v>582</v>
      </c>
    </row>
    <row r="54" spans="1:7" x14ac:dyDescent="0.3">
      <c r="A54" s="23">
        <v>20001623964016</v>
      </c>
      <c r="B54" s="11" t="s">
        <v>2634</v>
      </c>
      <c r="C54" s="11" t="s">
        <v>2634</v>
      </c>
      <c r="D54" s="22"/>
      <c r="E54" s="22" t="s">
        <v>579</v>
      </c>
      <c r="F54" s="24"/>
      <c r="G54" s="22" t="s">
        <v>582</v>
      </c>
    </row>
    <row r="55" spans="1:7" x14ac:dyDescent="0.3">
      <c r="A55" s="23">
        <v>20001624194774</v>
      </c>
      <c r="B55" s="11" t="s">
        <v>2634</v>
      </c>
      <c r="C55" s="11" t="s">
        <v>2634</v>
      </c>
      <c r="D55" s="22"/>
      <c r="E55" s="22" t="s">
        <v>579</v>
      </c>
      <c r="F55" s="24"/>
      <c r="G55" s="22" t="s">
        <v>582</v>
      </c>
    </row>
    <row r="56" spans="1:7" x14ac:dyDescent="0.3">
      <c r="A56" s="23">
        <v>20001624044049</v>
      </c>
      <c r="B56" s="11" t="s">
        <v>2634</v>
      </c>
      <c r="C56" s="11" t="s">
        <v>2634</v>
      </c>
      <c r="D56" s="22"/>
      <c r="E56" s="22" t="s">
        <v>579</v>
      </c>
      <c r="F56" s="24"/>
      <c r="G56" s="22" t="s">
        <v>582</v>
      </c>
    </row>
    <row r="57" spans="1:7" x14ac:dyDescent="0.3">
      <c r="A57" s="23">
        <v>20001624175789</v>
      </c>
      <c r="B57" s="11" t="s">
        <v>2634</v>
      </c>
      <c r="C57" s="11" t="s">
        <v>2634</v>
      </c>
      <c r="D57" s="22"/>
      <c r="E57" s="22" t="s">
        <v>579</v>
      </c>
      <c r="F57" s="24"/>
      <c r="G57" s="22" t="s">
        <v>582</v>
      </c>
    </row>
    <row r="58" spans="1:7" x14ac:dyDescent="0.3">
      <c r="A58" s="23">
        <v>20001624195143</v>
      </c>
      <c r="B58" s="11" t="s">
        <v>2634</v>
      </c>
      <c r="C58" s="11" t="s">
        <v>2634</v>
      </c>
      <c r="D58" s="22"/>
      <c r="E58" s="22" t="s">
        <v>579</v>
      </c>
      <c r="F58" s="24"/>
      <c r="G58" s="22" t="s">
        <v>582</v>
      </c>
    </row>
    <row r="59" spans="1:7" x14ac:dyDescent="0.3">
      <c r="A59" s="23">
        <v>20001624165321</v>
      </c>
      <c r="B59" s="11" t="s">
        <v>2634</v>
      </c>
      <c r="C59" s="11" t="s">
        <v>2634</v>
      </c>
      <c r="D59" s="22"/>
      <c r="E59" s="22" t="s">
        <v>579</v>
      </c>
      <c r="F59" s="24"/>
      <c r="G59" s="22" t="s">
        <v>582</v>
      </c>
    </row>
    <row r="60" spans="1:7" x14ac:dyDescent="0.3">
      <c r="A60" s="23">
        <v>20001624417034</v>
      </c>
      <c r="B60" s="11" t="s">
        <v>2634</v>
      </c>
      <c r="C60" s="11" t="s">
        <v>2634</v>
      </c>
      <c r="D60" s="22"/>
      <c r="E60" s="22" t="s">
        <v>579</v>
      </c>
      <c r="F60" s="24"/>
      <c r="G60" s="22" t="s">
        <v>582</v>
      </c>
    </row>
    <row r="61" spans="1:7" x14ac:dyDescent="0.3">
      <c r="A61" s="23">
        <v>20001624633728</v>
      </c>
      <c r="B61" s="11" t="s">
        <v>2634</v>
      </c>
      <c r="C61" s="11" t="s">
        <v>2634</v>
      </c>
      <c r="D61" s="22"/>
      <c r="E61" s="22" t="s">
        <v>579</v>
      </c>
      <c r="F61" s="24"/>
      <c r="G61" s="22" t="s">
        <v>582</v>
      </c>
    </row>
    <row r="62" spans="1:7" x14ac:dyDescent="0.3">
      <c r="A62" s="23">
        <v>20001624562037</v>
      </c>
      <c r="B62" s="11" t="s">
        <v>2634</v>
      </c>
      <c r="C62" s="11" t="s">
        <v>2634</v>
      </c>
      <c r="D62" s="22"/>
      <c r="E62" s="22" t="s">
        <v>579</v>
      </c>
      <c r="F62" s="24"/>
      <c r="G62" s="22" t="s">
        <v>582</v>
      </c>
    </row>
    <row r="63" spans="1:7" x14ac:dyDescent="0.3">
      <c r="A63" s="23">
        <v>20001624881034</v>
      </c>
      <c r="B63" s="11" t="s">
        <v>2634</v>
      </c>
      <c r="C63" s="11" t="s">
        <v>2634</v>
      </c>
      <c r="D63" s="22"/>
      <c r="E63" s="22" t="s">
        <v>579</v>
      </c>
      <c r="F63" s="24"/>
      <c r="G63" s="22" t="s">
        <v>582</v>
      </c>
    </row>
    <row r="64" spans="1:7" x14ac:dyDescent="0.3">
      <c r="A64" s="23">
        <v>20001624786144</v>
      </c>
      <c r="B64" s="11" t="s">
        <v>2634</v>
      </c>
      <c r="C64" s="11" t="s">
        <v>2634</v>
      </c>
      <c r="D64" s="22"/>
      <c r="E64" s="22" t="s">
        <v>579</v>
      </c>
      <c r="F64" s="24"/>
      <c r="G64" s="22" t="s">
        <v>582</v>
      </c>
    </row>
    <row r="65" spans="1:7" x14ac:dyDescent="0.3">
      <c r="A65" s="23">
        <v>20001624852168</v>
      </c>
      <c r="B65" s="11" t="s">
        <v>2634</v>
      </c>
      <c r="C65" s="11" t="s">
        <v>2634</v>
      </c>
      <c r="D65" s="22"/>
      <c r="E65" s="22" t="s">
        <v>579</v>
      </c>
      <c r="F65" s="24"/>
      <c r="G65" s="22" t="s">
        <v>582</v>
      </c>
    </row>
    <row r="66" spans="1:7" x14ac:dyDescent="0.3">
      <c r="A66" s="23">
        <v>20001625981880</v>
      </c>
      <c r="B66" s="11" t="s">
        <v>2634</v>
      </c>
      <c r="C66" s="11" t="s">
        <v>2634</v>
      </c>
      <c r="D66" s="22"/>
      <c r="E66" s="22" t="s">
        <v>579</v>
      </c>
      <c r="F66" s="24"/>
      <c r="G66" s="22" t="s">
        <v>582</v>
      </c>
    </row>
    <row r="67" spans="1:7" x14ac:dyDescent="0.3">
      <c r="A67" s="23">
        <v>20001625260571</v>
      </c>
      <c r="B67" s="11" t="s">
        <v>2634</v>
      </c>
      <c r="C67" s="11" t="s">
        <v>2634</v>
      </c>
      <c r="D67" s="22"/>
      <c r="E67" s="22" t="s">
        <v>579</v>
      </c>
      <c r="F67" s="24"/>
      <c r="G67" s="22" t="s">
        <v>582</v>
      </c>
    </row>
    <row r="68" spans="1:7" x14ac:dyDescent="0.3">
      <c r="A68" s="23">
        <v>20001625940898</v>
      </c>
      <c r="B68" s="11" t="s">
        <v>2634</v>
      </c>
      <c r="C68" s="11" t="s">
        <v>2634</v>
      </c>
      <c r="D68" s="22"/>
      <c r="E68" s="22" t="s">
        <v>579</v>
      </c>
      <c r="F68" s="24"/>
      <c r="G68" s="22" t="s">
        <v>582</v>
      </c>
    </row>
    <row r="69" spans="1:7" x14ac:dyDescent="0.3">
      <c r="A69" s="23">
        <v>20001625085211</v>
      </c>
      <c r="B69" s="11" t="s">
        <v>2634</v>
      </c>
      <c r="C69" s="11" t="s">
        <v>2634</v>
      </c>
      <c r="D69" s="22"/>
      <c r="E69" s="22" t="s">
        <v>579</v>
      </c>
      <c r="F69" s="24"/>
      <c r="G69" s="22" t="s">
        <v>582</v>
      </c>
    </row>
    <row r="70" spans="1:7" x14ac:dyDescent="0.3">
      <c r="A70" s="23">
        <v>20001625868253</v>
      </c>
      <c r="B70" s="11" t="s">
        <v>2634</v>
      </c>
      <c r="C70" s="11" t="s">
        <v>2634</v>
      </c>
      <c r="D70" s="22"/>
      <c r="E70" s="22" t="s">
        <v>579</v>
      </c>
      <c r="F70" s="24"/>
      <c r="G70" s="22" t="s">
        <v>582</v>
      </c>
    </row>
    <row r="71" spans="1:7" x14ac:dyDescent="0.3">
      <c r="A71" s="23">
        <v>20001624643643</v>
      </c>
      <c r="B71" s="11" t="s">
        <v>2634</v>
      </c>
      <c r="C71" s="11" t="s">
        <v>2634</v>
      </c>
      <c r="D71" s="22"/>
      <c r="E71" s="22" t="s">
        <v>579</v>
      </c>
      <c r="F71" s="24"/>
      <c r="G71" s="22" t="s">
        <v>582</v>
      </c>
    </row>
    <row r="72" spans="1:7" x14ac:dyDescent="0.3">
      <c r="A72" s="23">
        <v>20001625011967</v>
      </c>
      <c r="B72" s="11" t="s">
        <v>2634</v>
      </c>
      <c r="C72" s="11" t="s">
        <v>2634</v>
      </c>
      <c r="D72" s="22"/>
      <c r="E72" s="22" t="s">
        <v>579</v>
      </c>
      <c r="F72" s="24"/>
      <c r="G72" s="22" t="s">
        <v>582</v>
      </c>
    </row>
    <row r="73" spans="1:7" x14ac:dyDescent="0.3">
      <c r="A73" s="23">
        <v>20001624631493</v>
      </c>
      <c r="B73" s="11" t="s">
        <v>2634</v>
      </c>
      <c r="C73" s="11" t="s">
        <v>2634</v>
      </c>
      <c r="D73" s="22"/>
      <c r="E73" s="22" t="s">
        <v>579</v>
      </c>
      <c r="F73" s="24"/>
      <c r="G73" s="22" t="s">
        <v>582</v>
      </c>
    </row>
    <row r="74" spans="1:7" x14ac:dyDescent="0.3">
      <c r="A74" s="23">
        <v>20001624741866</v>
      </c>
      <c r="B74" s="11" t="s">
        <v>2634</v>
      </c>
      <c r="C74" s="11" t="s">
        <v>2634</v>
      </c>
      <c r="D74" s="22"/>
      <c r="E74" s="22" t="s">
        <v>579</v>
      </c>
      <c r="F74" s="24"/>
      <c r="G74" s="22" t="s">
        <v>582</v>
      </c>
    </row>
    <row r="75" spans="1:7" x14ac:dyDescent="0.3">
      <c r="A75" s="23">
        <v>20001624988611</v>
      </c>
      <c r="B75" s="11" t="s">
        <v>2634</v>
      </c>
      <c r="C75" s="11" t="s">
        <v>2634</v>
      </c>
      <c r="D75" s="22"/>
      <c r="E75" s="22" t="s">
        <v>579</v>
      </c>
      <c r="F75" s="24"/>
      <c r="G75" s="22" t="s">
        <v>582</v>
      </c>
    </row>
    <row r="76" spans="1:7" x14ac:dyDescent="0.3">
      <c r="A76" s="23">
        <v>20001624721635</v>
      </c>
      <c r="B76" s="11" t="s">
        <v>2634</v>
      </c>
      <c r="C76" s="11" t="s">
        <v>2634</v>
      </c>
      <c r="D76" s="22"/>
      <c r="E76" s="22" t="s">
        <v>579</v>
      </c>
      <c r="F76" s="24"/>
      <c r="G76" s="22" t="s">
        <v>582</v>
      </c>
    </row>
    <row r="77" spans="1:7" x14ac:dyDescent="0.3">
      <c r="A77" s="23">
        <v>20001626608667</v>
      </c>
      <c r="B77" s="11" t="s">
        <v>2634</v>
      </c>
      <c r="C77" s="11" t="s">
        <v>2634</v>
      </c>
      <c r="D77" s="22"/>
      <c r="E77" s="22" t="s">
        <v>579</v>
      </c>
      <c r="F77" s="24"/>
      <c r="G77" s="22" t="s">
        <v>582</v>
      </c>
    </row>
    <row r="78" spans="1:7" x14ac:dyDescent="0.3">
      <c r="A78" s="23">
        <v>20001612149206</v>
      </c>
      <c r="B78" s="11" t="s">
        <v>2634</v>
      </c>
      <c r="C78" s="11" t="s">
        <v>2634</v>
      </c>
      <c r="D78" s="22"/>
      <c r="E78" s="22" t="s">
        <v>573</v>
      </c>
      <c r="F78" s="24"/>
      <c r="G78" s="22" t="s">
        <v>13904</v>
      </c>
    </row>
    <row r="79" spans="1:7" x14ac:dyDescent="0.3">
      <c r="A79" s="23">
        <v>20001626665215</v>
      </c>
      <c r="B79" s="11" t="s">
        <v>2634</v>
      </c>
      <c r="C79" s="11" t="s">
        <v>2634</v>
      </c>
      <c r="D79" s="22"/>
      <c r="E79" s="22" t="s">
        <v>573</v>
      </c>
      <c r="F79" s="24"/>
      <c r="G79" s="22" t="s">
        <v>13911</v>
      </c>
    </row>
    <row r="80" spans="1:7" x14ac:dyDescent="0.3">
      <c r="A80" s="23">
        <v>20001626636669</v>
      </c>
      <c r="B80" s="11" t="s">
        <v>2634</v>
      </c>
      <c r="C80" s="11" t="s">
        <v>2634</v>
      </c>
      <c r="D80" s="22"/>
      <c r="E80" s="22" t="s">
        <v>579</v>
      </c>
      <c r="F80" s="24"/>
      <c r="G80" s="22" t="s">
        <v>582</v>
      </c>
    </row>
    <row r="81" spans="1:7" x14ac:dyDescent="0.3">
      <c r="A81" s="23">
        <v>20001626034771</v>
      </c>
      <c r="B81" s="11" t="s">
        <v>2634</v>
      </c>
      <c r="C81" s="11" t="s">
        <v>2634</v>
      </c>
      <c r="D81" s="22"/>
      <c r="E81" s="22" t="s">
        <v>579</v>
      </c>
      <c r="F81" s="24"/>
      <c r="G81" s="22" t="s">
        <v>582</v>
      </c>
    </row>
    <row r="82" spans="1:7" x14ac:dyDescent="0.3">
      <c r="A82" s="23">
        <v>20001626142495</v>
      </c>
      <c r="B82" s="11" t="s">
        <v>2634</v>
      </c>
      <c r="C82" s="11" t="s">
        <v>2634</v>
      </c>
      <c r="D82" s="22"/>
      <c r="E82" s="22" t="s">
        <v>579</v>
      </c>
      <c r="F82" s="24"/>
      <c r="G82" s="22" t="s">
        <v>582</v>
      </c>
    </row>
    <row r="83" spans="1:7" x14ac:dyDescent="0.3">
      <c r="A83" s="23">
        <v>20001626631619</v>
      </c>
      <c r="B83" s="11" t="s">
        <v>2634</v>
      </c>
      <c r="C83" s="11" t="s">
        <v>2634</v>
      </c>
      <c r="D83" s="22"/>
      <c r="E83" s="22" t="s">
        <v>579</v>
      </c>
      <c r="F83" s="24"/>
      <c r="G83" s="22" t="s">
        <v>582</v>
      </c>
    </row>
    <row r="84" spans="1:7" x14ac:dyDescent="0.3">
      <c r="A84" s="23">
        <v>20001626178054</v>
      </c>
      <c r="B84" s="11" t="s">
        <v>2634</v>
      </c>
      <c r="C84" s="11" t="s">
        <v>2634</v>
      </c>
      <c r="D84" s="22"/>
      <c r="E84" s="22" t="s">
        <v>579</v>
      </c>
      <c r="F84" s="24"/>
      <c r="G84" s="22" t="s">
        <v>582</v>
      </c>
    </row>
    <row r="85" spans="1:7" x14ac:dyDescent="0.3">
      <c r="A85" s="23">
        <v>20001626639432</v>
      </c>
      <c r="B85" s="11" t="s">
        <v>2634</v>
      </c>
      <c r="C85" s="11" t="s">
        <v>2634</v>
      </c>
      <c r="D85" s="22"/>
      <c r="E85" s="22" t="s">
        <v>579</v>
      </c>
      <c r="F85" s="24"/>
      <c r="G85" s="22" t="s">
        <v>582</v>
      </c>
    </row>
    <row r="86" spans="1:7" x14ac:dyDescent="0.3">
      <c r="A86" s="23">
        <v>20001625880481</v>
      </c>
      <c r="B86" s="11" t="s">
        <v>2634</v>
      </c>
      <c r="C86" s="11" t="s">
        <v>2634</v>
      </c>
      <c r="D86" s="22"/>
      <c r="E86" s="22" t="s">
        <v>579</v>
      </c>
      <c r="F86" s="24"/>
      <c r="G86" s="22" t="s">
        <v>582</v>
      </c>
    </row>
    <row r="87" spans="1:7" x14ac:dyDescent="0.3">
      <c r="A87" s="23">
        <v>20001626748473</v>
      </c>
      <c r="B87" s="11" t="s">
        <v>2634</v>
      </c>
      <c r="C87" s="11" t="s">
        <v>2634</v>
      </c>
      <c r="D87" s="22"/>
      <c r="E87" s="22" t="s">
        <v>579</v>
      </c>
      <c r="F87" s="24"/>
      <c r="G87" s="22" t="s">
        <v>582</v>
      </c>
    </row>
    <row r="88" spans="1:7" x14ac:dyDescent="0.3">
      <c r="A88" s="23">
        <v>20001626188525</v>
      </c>
      <c r="B88" s="11" t="s">
        <v>2634</v>
      </c>
      <c r="C88" s="11" t="s">
        <v>2634</v>
      </c>
      <c r="D88" s="22"/>
      <c r="E88" s="22" t="s">
        <v>579</v>
      </c>
      <c r="F88" s="24"/>
      <c r="G88" s="22" t="s">
        <v>582</v>
      </c>
    </row>
    <row r="89" spans="1:7" x14ac:dyDescent="0.3">
      <c r="A89" s="23">
        <v>20001627171748</v>
      </c>
      <c r="B89" s="11" t="s">
        <v>2634</v>
      </c>
      <c r="C89" s="11" t="s">
        <v>2634</v>
      </c>
      <c r="D89" s="22"/>
      <c r="E89" s="22" t="s">
        <v>579</v>
      </c>
      <c r="F89" s="24"/>
      <c r="G89" s="22" t="s">
        <v>582</v>
      </c>
    </row>
    <row r="90" spans="1:7" x14ac:dyDescent="0.3">
      <c r="A90" s="23">
        <v>20001625942667</v>
      </c>
      <c r="B90" s="11" t="s">
        <v>2634</v>
      </c>
      <c r="C90" s="11" t="s">
        <v>2634</v>
      </c>
      <c r="D90" s="22"/>
      <c r="E90" s="22" t="s">
        <v>579</v>
      </c>
      <c r="F90" s="24"/>
      <c r="G90" s="22" t="s">
        <v>582</v>
      </c>
    </row>
    <row r="91" spans="1:7" x14ac:dyDescent="0.3">
      <c r="A91" s="23">
        <v>20001626750949</v>
      </c>
      <c r="B91" s="11" t="s">
        <v>2634</v>
      </c>
      <c r="C91" s="11" t="s">
        <v>2634</v>
      </c>
      <c r="D91" s="22"/>
      <c r="E91" s="22" t="s">
        <v>579</v>
      </c>
      <c r="F91" s="24"/>
      <c r="G91" s="22" t="s">
        <v>582</v>
      </c>
    </row>
    <row r="92" spans="1:7" x14ac:dyDescent="0.3">
      <c r="A92" s="23">
        <v>20001626830827</v>
      </c>
      <c r="B92" s="11" t="s">
        <v>2634</v>
      </c>
      <c r="C92" s="11" t="s">
        <v>2634</v>
      </c>
      <c r="D92" s="22"/>
      <c r="E92" s="22" t="s">
        <v>579</v>
      </c>
      <c r="F92" s="24"/>
      <c r="G92" s="22" t="s">
        <v>582</v>
      </c>
    </row>
    <row r="93" spans="1:7" x14ac:dyDescent="0.3">
      <c r="A93" s="23">
        <v>20001626381254</v>
      </c>
      <c r="B93" s="11" t="s">
        <v>13981</v>
      </c>
      <c r="C93" s="11" t="s">
        <v>13960</v>
      </c>
      <c r="D93" s="22" t="s">
        <v>13923</v>
      </c>
      <c r="E93" s="22" t="s">
        <v>1183</v>
      </c>
      <c r="F93" s="24"/>
      <c r="G93" s="22" t="s">
        <v>13924</v>
      </c>
    </row>
    <row r="94" spans="1:7" x14ac:dyDescent="0.3">
      <c r="A94" s="23">
        <v>20001622720188</v>
      </c>
      <c r="B94" s="11" t="s">
        <v>13987</v>
      </c>
      <c r="C94" s="11" t="s">
        <v>13966</v>
      </c>
      <c r="D94" s="22" t="s">
        <v>1750</v>
      </c>
      <c r="E94" s="22" t="s">
        <v>1753</v>
      </c>
      <c r="F94" s="24"/>
      <c r="G94" s="22" t="s">
        <v>1755</v>
      </c>
    </row>
    <row r="95" spans="1:7" x14ac:dyDescent="0.3">
      <c r="A95" s="23">
        <v>20001621772674</v>
      </c>
      <c r="B95" s="11" t="s">
        <v>3213</v>
      </c>
      <c r="C95" s="11" t="s">
        <v>13966</v>
      </c>
      <c r="D95" s="22" t="s">
        <v>13636</v>
      </c>
      <c r="E95" s="22" t="s">
        <v>13637</v>
      </c>
      <c r="F95" s="24"/>
      <c r="G95" s="22" t="s">
        <v>13638</v>
      </c>
    </row>
    <row r="96" spans="1:7" x14ac:dyDescent="0.3">
      <c r="A96" s="23">
        <v>20001619538358</v>
      </c>
      <c r="B96" s="11" t="s">
        <v>2952</v>
      </c>
      <c r="C96" s="11" t="s">
        <v>13966</v>
      </c>
      <c r="D96" s="22" t="s">
        <v>13763</v>
      </c>
      <c r="E96" s="22" t="s">
        <v>1880</v>
      </c>
      <c r="F96" s="24"/>
      <c r="G96" s="22" t="s">
        <v>13764</v>
      </c>
    </row>
    <row r="97" spans="1:7" x14ac:dyDescent="0.3">
      <c r="A97" s="23">
        <v>20001623062485</v>
      </c>
      <c r="B97" s="11" t="s">
        <v>13981</v>
      </c>
      <c r="C97" s="11" t="s">
        <v>13963</v>
      </c>
      <c r="D97" s="22" t="s">
        <v>13820</v>
      </c>
      <c r="E97" s="22" t="s">
        <v>13821</v>
      </c>
      <c r="F97" s="24"/>
      <c r="G97" s="22" t="s">
        <v>13822</v>
      </c>
    </row>
    <row r="98" spans="1:7" x14ac:dyDescent="0.3">
      <c r="A98" s="23">
        <v>20001624639028</v>
      </c>
      <c r="B98" s="11" t="s">
        <v>2823</v>
      </c>
      <c r="C98" s="11" t="s">
        <v>13960</v>
      </c>
      <c r="D98" s="22" t="s">
        <v>13917</v>
      </c>
      <c r="E98" s="22" t="s">
        <v>1295</v>
      </c>
      <c r="F98" s="24"/>
      <c r="G98" s="22" t="s">
        <v>13918</v>
      </c>
    </row>
    <row r="99" spans="1:7" x14ac:dyDescent="0.3">
      <c r="A99" s="23">
        <v>20001621520470</v>
      </c>
      <c r="B99" s="11" t="s">
        <v>2823</v>
      </c>
      <c r="C99" s="11" t="s">
        <v>13960</v>
      </c>
      <c r="D99" s="22" t="s">
        <v>13677</v>
      </c>
      <c r="E99" s="22" t="s">
        <v>1295</v>
      </c>
      <c r="F99" s="24"/>
      <c r="G99" s="22" t="s">
        <v>13678</v>
      </c>
    </row>
    <row r="100" spans="1:7" x14ac:dyDescent="0.3">
      <c r="A100" s="23">
        <v>20001619870635</v>
      </c>
      <c r="B100" s="11" t="s">
        <v>2823</v>
      </c>
      <c r="C100" s="11" t="s">
        <v>13960</v>
      </c>
      <c r="D100" s="22" t="s">
        <v>1291</v>
      </c>
      <c r="E100" s="22" t="s">
        <v>1295</v>
      </c>
      <c r="F100" s="24"/>
      <c r="G100" s="22" t="s">
        <v>1297</v>
      </c>
    </row>
    <row r="101" spans="1:7" x14ac:dyDescent="0.3">
      <c r="A101" s="23">
        <v>20001614527659</v>
      </c>
      <c r="B101" s="11" t="s">
        <v>2823</v>
      </c>
      <c r="C101" s="11" t="s">
        <v>13960</v>
      </c>
      <c r="D101" s="22" t="s">
        <v>13700</v>
      </c>
      <c r="E101" s="22" t="s">
        <v>1295</v>
      </c>
      <c r="F101" s="24"/>
      <c r="G101" s="22" t="s">
        <v>13701</v>
      </c>
    </row>
    <row r="102" spans="1:7" x14ac:dyDescent="0.3">
      <c r="A102" s="23">
        <v>20001617667474</v>
      </c>
      <c r="B102" s="11" t="s">
        <v>2823</v>
      </c>
      <c r="C102" s="11" t="s">
        <v>13960</v>
      </c>
      <c r="D102" s="22" t="s">
        <v>13613</v>
      </c>
      <c r="E102" s="22" t="s">
        <v>1295</v>
      </c>
      <c r="F102" s="24"/>
      <c r="G102" s="22" t="s">
        <v>13614</v>
      </c>
    </row>
    <row r="103" spans="1:7" x14ac:dyDescent="0.3">
      <c r="A103" s="23">
        <v>20001623598870</v>
      </c>
      <c r="B103" s="11" t="s">
        <v>2823</v>
      </c>
      <c r="C103" s="11" t="s">
        <v>13960</v>
      </c>
      <c r="D103" s="22" t="s">
        <v>13791</v>
      </c>
      <c r="E103" s="22" t="s">
        <v>1295</v>
      </c>
      <c r="F103" s="24"/>
      <c r="G103" s="22" t="s">
        <v>13792</v>
      </c>
    </row>
    <row r="104" spans="1:7" x14ac:dyDescent="0.3">
      <c r="A104" s="23">
        <v>20001623158972</v>
      </c>
      <c r="B104" s="11" t="s">
        <v>2823</v>
      </c>
      <c r="C104" s="11" t="s">
        <v>13960</v>
      </c>
      <c r="D104" s="22" t="s">
        <v>13860</v>
      </c>
      <c r="E104" s="22" t="s">
        <v>1295</v>
      </c>
      <c r="F104" s="24"/>
      <c r="G104" s="22" t="s">
        <v>13861</v>
      </c>
    </row>
    <row r="105" spans="1:7" x14ac:dyDescent="0.3">
      <c r="A105" s="23">
        <v>20001624078278</v>
      </c>
      <c r="B105" s="11" t="s">
        <v>2823</v>
      </c>
      <c r="C105" s="11" t="s">
        <v>13960</v>
      </c>
      <c r="D105" s="22" t="s">
        <v>13925</v>
      </c>
      <c r="E105" s="22" t="s">
        <v>1295</v>
      </c>
      <c r="F105" s="24"/>
      <c r="G105" s="22" t="s">
        <v>13926</v>
      </c>
    </row>
    <row r="106" spans="1:7" x14ac:dyDescent="0.3">
      <c r="A106" s="23">
        <v>20001619109722</v>
      </c>
      <c r="B106" s="11" t="s">
        <v>2823</v>
      </c>
      <c r="C106" s="11" t="s">
        <v>13960</v>
      </c>
      <c r="D106" s="22" t="s">
        <v>13913</v>
      </c>
      <c r="E106" s="22" t="s">
        <v>1295</v>
      </c>
      <c r="F106" s="24"/>
      <c r="G106" s="22" t="s">
        <v>13914</v>
      </c>
    </row>
    <row r="107" spans="1:7" x14ac:dyDescent="0.3">
      <c r="A107" s="23">
        <v>20001620811645</v>
      </c>
      <c r="B107" s="11" t="s">
        <v>13965</v>
      </c>
      <c r="C107" s="11" t="s">
        <v>13966</v>
      </c>
      <c r="D107" s="22" t="s">
        <v>13801</v>
      </c>
      <c r="E107" s="22" t="s">
        <v>954</v>
      </c>
      <c r="F107" s="24"/>
      <c r="G107" s="22" t="s">
        <v>13802</v>
      </c>
    </row>
    <row r="108" spans="1:7" x14ac:dyDescent="0.3">
      <c r="A108" s="23">
        <v>20001616021802</v>
      </c>
      <c r="B108" s="11" t="s">
        <v>13965</v>
      </c>
      <c r="C108" s="11" t="s">
        <v>13966</v>
      </c>
      <c r="D108" s="22" t="s">
        <v>13628</v>
      </c>
      <c r="E108" s="22" t="s">
        <v>954</v>
      </c>
      <c r="F108" s="24"/>
      <c r="G108" s="22" t="s">
        <v>13629</v>
      </c>
    </row>
    <row r="109" spans="1:7" x14ac:dyDescent="0.3">
      <c r="A109" s="23">
        <v>20001622822261</v>
      </c>
      <c r="B109" s="11" t="s">
        <v>13965</v>
      </c>
      <c r="C109" s="11" t="s">
        <v>13966</v>
      </c>
      <c r="D109" s="22" t="s">
        <v>13872</v>
      </c>
      <c r="E109" s="22" t="s">
        <v>954</v>
      </c>
      <c r="F109" s="24"/>
      <c r="G109" s="22" t="s">
        <v>13873</v>
      </c>
    </row>
    <row r="110" spans="1:7" x14ac:dyDescent="0.3">
      <c r="A110" s="23">
        <v>20001621430128</v>
      </c>
      <c r="B110" s="11" t="s">
        <v>13965</v>
      </c>
      <c r="C110" s="11" t="s">
        <v>13966</v>
      </c>
      <c r="D110" s="22" t="s">
        <v>13779</v>
      </c>
      <c r="E110" s="22" t="s">
        <v>954</v>
      </c>
      <c r="F110" s="24"/>
      <c r="G110" s="22" t="s">
        <v>13780</v>
      </c>
    </row>
    <row r="111" spans="1:7" x14ac:dyDescent="0.3">
      <c r="A111" s="23">
        <v>20001621054297</v>
      </c>
      <c r="B111" s="11" t="s">
        <v>13965</v>
      </c>
      <c r="C111" s="11" t="s">
        <v>13966</v>
      </c>
      <c r="D111" s="22" t="s">
        <v>13874</v>
      </c>
      <c r="E111" s="22" t="s">
        <v>954</v>
      </c>
      <c r="F111" s="24"/>
      <c r="G111" s="22" t="s">
        <v>13875</v>
      </c>
    </row>
    <row r="112" spans="1:7" x14ac:dyDescent="0.3">
      <c r="A112" s="23">
        <v>20001622880200</v>
      </c>
      <c r="B112" s="11" t="s">
        <v>13965</v>
      </c>
      <c r="C112" s="11" t="s">
        <v>13966</v>
      </c>
      <c r="D112" s="22" t="s">
        <v>13915</v>
      </c>
      <c r="E112" s="22" t="s">
        <v>954</v>
      </c>
      <c r="F112" s="24"/>
      <c r="G112" s="22" t="s">
        <v>13916</v>
      </c>
    </row>
    <row r="113" spans="1:7" x14ac:dyDescent="0.3">
      <c r="A113" s="23">
        <v>20001619824613</v>
      </c>
      <c r="B113" s="11" t="s">
        <v>13965</v>
      </c>
      <c r="C113" s="11" t="s">
        <v>13966</v>
      </c>
      <c r="D113" s="22" t="s">
        <v>2199</v>
      </c>
      <c r="E113" s="22" t="s">
        <v>954</v>
      </c>
      <c r="F113" s="24"/>
      <c r="G113" s="22" t="s">
        <v>2204</v>
      </c>
    </row>
    <row r="114" spans="1:7" x14ac:dyDescent="0.3">
      <c r="A114" s="23">
        <v>20001623925669</v>
      </c>
      <c r="B114" s="11" t="s">
        <v>13965</v>
      </c>
      <c r="C114" s="11" t="s">
        <v>13966</v>
      </c>
      <c r="D114" s="22" t="s">
        <v>13902</v>
      </c>
      <c r="E114" s="22" t="s">
        <v>954</v>
      </c>
      <c r="F114" s="24"/>
      <c r="G114" s="22" t="s">
        <v>13903</v>
      </c>
    </row>
    <row r="115" spans="1:7" x14ac:dyDescent="0.3">
      <c r="A115" s="23">
        <v>20001620858558</v>
      </c>
      <c r="B115" s="11" t="s">
        <v>13965</v>
      </c>
      <c r="C115" s="11" t="s">
        <v>13966</v>
      </c>
      <c r="D115" s="22" t="s">
        <v>13739</v>
      </c>
      <c r="E115" s="22" t="s">
        <v>954</v>
      </c>
      <c r="F115" s="24"/>
      <c r="G115" s="22" t="s">
        <v>13740</v>
      </c>
    </row>
    <row r="116" spans="1:7" x14ac:dyDescent="0.3">
      <c r="A116" s="23">
        <v>20001618018024</v>
      </c>
      <c r="B116" s="11" t="s">
        <v>13965</v>
      </c>
      <c r="C116" s="11" t="s">
        <v>13966</v>
      </c>
      <c r="D116" s="22" t="s">
        <v>13721</v>
      </c>
      <c r="E116" s="22" t="s">
        <v>954</v>
      </c>
      <c r="F116" s="24"/>
      <c r="G116" s="22" t="s">
        <v>13722</v>
      </c>
    </row>
    <row r="117" spans="1:7" x14ac:dyDescent="0.3">
      <c r="A117" s="23">
        <v>20001617444041</v>
      </c>
      <c r="B117" s="11" t="s">
        <v>13965</v>
      </c>
      <c r="C117" s="11" t="s">
        <v>13966</v>
      </c>
      <c r="D117" s="22" t="s">
        <v>13665</v>
      </c>
      <c r="E117" s="22" t="s">
        <v>954</v>
      </c>
      <c r="F117" s="24"/>
      <c r="G117" s="22" t="s">
        <v>13666</v>
      </c>
    </row>
    <row r="118" spans="1:7" x14ac:dyDescent="0.3">
      <c r="A118" s="23">
        <v>20001621093971</v>
      </c>
      <c r="B118" s="11" t="s">
        <v>13965</v>
      </c>
      <c r="C118" s="11" t="s">
        <v>13966</v>
      </c>
      <c r="D118" s="22" t="s">
        <v>13868</v>
      </c>
      <c r="E118" s="22" t="s">
        <v>954</v>
      </c>
      <c r="F118" s="24"/>
      <c r="G118" s="22" t="s">
        <v>13869</v>
      </c>
    </row>
    <row r="119" spans="1:7" x14ac:dyDescent="0.3">
      <c r="A119" s="23">
        <v>20001613573059</v>
      </c>
      <c r="B119" s="11" t="s">
        <v>13965</v>
      </c>
      <c r="C119" s="11" t="s">
        <v>13966</v>
      </c>
      <c r="D119" s="22" t="s">
        <v>950</v>
      </c>
      <c r="E119" s="22" t="s">
        <v>954</v>
      </c>
      <c r="F119" s="24"/>
      <c r="G119" s="22" t="s">
        <v>957</v>
      </c>
    </row>
    <row r="120" spans="1:7" x14ac:dyDescent="0.3">
      <c r="A120" s="23">
        <v>20001615817984</v>
      </c>
      <c r="B120" s="11" t="s">
        <v>13965</v>
      </c>
      <c r="C120" s="11" t="s">
        <v>13966</v>
      </c>
      <c r="D120" s="22" t="s">
        <v>13851</v>
      </c>
      <c r="E120" s="22" t="s">
        <v>954</v>
      </c>
      <c r="F120" s="24"/>
      <c r="G120" s="22" t="s">
        <v>13852</v>
      </c>
    </row>
    <row r="121" spans="1:7" x14ac:dyDescent="0.3">
      <c r="A121" s="23">
        <v>20001617153265</v>
      </c>
      <c r="B121" s="11" t="s">
        <v>13965</v>
      </c>
      <c r="C121" s="11" t="s">
        <v>13966</v>
      </c>
      <c r="D121" s="22" t="s">
        <v>13853</v>
      </c>
      <c r="E121" s="22" t="s">
        <v>954</v>
      </c>
      <c r="F121" s="24"/>
      <c r="G121" s="22" t="s">
        <v>13854</v>
      </c>
    </row>
    <row r="122" spans="1:7" x14ac:dyDescent="0.3">
      <c r="A122" s="23">
        <v>20001623550460</v>
      </c>
      <c r="B122" s="11" t="s">
        <v>13968</v>
      </c>
      <c r="C122" s="11" t="s">
        <v>13963</v>
      </c>
      <c r="D122" s="22" t="s">
        <v>13689</v>
      </c>
      <c r="E122" s="22" t="s">
        <v>1471</v>
      </c>
      <c r="F122" s="24"/>
      <c r="G122" s="22" t="s">
        <v>13690</v>
      </c>
    </row>
    <row r="123" spans="1:7" x14ac:dyDescent="0.3">
      <c r="A123" s="23">
        <v>20001624562661</v>
      </c>
      <c r="B123" s="11" t="s">
        <v>13968</v>
      </c>
      <c r="C123" s="11" t="s">
        <v>13963</v>
      </c>
      <c r="D123" s="22" t="s">
        <v>13847</v>
      </c>
      <c r="E123" s="22" t="s">
        <v>1471</v>
      </c>
      <c r="F123" s="24"/>
      <c r="G123" s="22" t="s">
        <v>13848</v>
      </c>
    </row>
    <row r="124" spans="1:7" x14ac:dyDescent="0.3">
      <c r="A124" s="23">
        <v>20001620594242</v>
      </c>
      <c r="B124" s="11" t="s">
        <v>13968</v>
      </c>
      <c r="C124" s="11" t="s">
        <v>13963</v>
      </c>
      <c r="D124" s="22" t="s">
        <v>13877</v>
      </c>
      <c r="E124" s="22" t="s">
        <v>1471</v>
      </c>
      <c r="F124" s="24"/>
      <c r="G124" s="22" t="s">
        <v>13878</v>
      </c>
    </row>
    <row r="125" spans="1:7" x14ac:dyDescent="0.3">
      <c r="A125" s="23">
        <v>20001613167284</v>
      </c>
      <c r="B125" s="11" t="s">
        <v>13968</v>
      </c>
      <c r="C125" s="11" t="s">
        <v>13963</v>
      </c>
      <c r="D125" s="22" t="s">
        <v>13717</v>
      </c>
      <c r="E125" s="22" t="s">
        <v>1471</v>
      </c>
      <c r="F125" s="24"/>
      <c r="G125" s="22" t="s">
        <v>13718</v>
      </c>
    </row>
    <row r="126" spans="1:7" x14ac:dyDescent="0.3">
      <c r="A126" s="23">
        <v>20001622815034</v>
      </c>
      <c r="B126" s="11" t="s">
        <v>13968</v>
      </c>
      <c r="C126" s="11" t="s">
        <v>13963</v>
      </c>
      <c r="D126" s="22" t="s">
        <v>13840</v>
      </c>
      <c r="E126" s="22" t="s">
        <v>1471</v>
      </c>
      <c r="F126" s="24"/>
      <c r="G126" s="22" t="s">
        <v>13841</v>
      </c>
    </row>
    <row r="127" spans="1:7" x14ac:dyDescent="0.3">
      <c r="A127" s="23">
        <v>20001612680164</v>
      </c>
      <c r="B127" s="11" t="s">
        <v>13968</v>
      </c>
      <c r="C127" s="11" t="s">
        <v>13963</v>
      </c>
      <c r="D127" s="22" t="s">
        <v>13770</v>
      </c>
      <c r="E127" s="22" t="s">
        <v>1471</v>
      </c>
      <c r="F127" s="24"/>
      <c r="G127" s="22" t="s">
        <v>13771</v>
      </c>
    </row>
    <row r="128" spans="1:7" x14ac:dyDescent="0.3">
      <c r="A128" s="23">
        <v>20001623826792</v>
      </c>
      <c r="B128" s="11" t="s">
        <v>13968</v>
      </c>
      <c r="C128" s="11" t="s">
        <v>13963</v>
      </c>
      <c r="D128" s="22" t="s">
        <v>13879</v>
      </c>
      <c r="E128" s="22" t="s">
        <v>1471</v>
      </c>
      <c r="F128" s="24"/>
      <c r="G128" s="22" t="s">
        <v>13880</v>
      </c>
    </row>
    <row r="129" spans="1:7" x14ac:dyDescent="0.3">
      <c r="A129" s="23">
        <v>20001620891035</v>
      </c>
      <c r="B129" s="11" t="s">
        <v>13968</v>
      </c>
      <c r="C129" s="11" t="s">
        <v>13963</v>
      </c>
      <c r="D129" s="22" t="s">
        <v>13679</v>
      </c>
      <c r="E129" s="22" t="s">
        <v>1471</v>
      </c>
      <c r="F129" s="24"/>
      <c r="G129" s="22" t="s">
        <v>13680</v>
      </c>
    </row>
    <row r="130" spans="1:7" x14ac:dyDescent="0.3">
      <c r="A130" s="23">
        <v>20001619508669</v>
      </c>
      <c r="B130" s="11" t="s">
        <v>13968</v>
      </c>
      <c r="C130" s="11" t="s">
        <v>13963</v>
      </c>
      <c r="D130" s="22" t="s">
        <v>13761</v>
      </c>
      <c r="E130" s="22" t="s">
        <v>1471</v>
      </c>
      <c r="F130" s="24"/>
      <c r="G130" s="22" t="s">
        <v>13762</v>
      </c>
    </row>
    <row r="131" spans="1:7" x14ac:dyDescent="0.3">
      <c r="A131" s="23">
        <v>20001619505796</v>
      </c>
      <c r="B131" s="11" t="s">
        <v>13968</v>
      </c>
      <c r="C131" s="11" t="s">
        <v>13963</v>
      </c>
      <c r="D131" s="22" t="s">
        <v>1809</v>
      </c>
      <c r="E131" s="22" t="s">
        <v>1471</v>
      </c>
      <c r="F131" s="24"/>
      <c r="G131" s="22" t="s">
        <v>1814</v>
      </c>
    </row>
    <row r="132" spans="1:7" x14ac:dyDescent="0.3">
      <c r="A132" s="23">
        <v>20001623959204</v>
      </c>
      <c r="B132" s="11" t="s">
        <v>13968</v>
      </c>
      <c r="C132" s="11" t="s">
        <v>13963</v>
      </c>
      <c r="D132" s="22" t="s">
        <v>13938</v>
      </c>
      <c r="E132" s="22" t="s">
        <v>1471</v>
      </c>
      <c r="F132" s="24"/>
      <c r="G132" s="22" t="s">
        <v>13939</v>
      </c>
    </row>
    <row r="133" spans="1:7" x14ac:dyDescent="0.3">
      <c r="A133" s="23">
        <v>20001619868531</v>
      </c>
      <c r="B133" s="11" t="s">
        <v>13968</v>
      </c>
      <c r="C133" s="11" t="s">
        <v>13963</v>
      </c>
      <c r="D133" s="22" t="s">
        <v>1467</v>
      </c>
      <c r="E133" s="22" t="s">
        <v>1471</v>
      </c>
      <c r="F133" s="24"/>
      <c r="G133" s="22" t="s">
        <v>1473</v>
      </c>
    </row>
    <row r="134" spans="1:7" x14ac:dyDescent="0.3">
      <c r="A134" s="23">
        <v>20001623448669</v>
      </c>
      <c r="B134" s="11" t="s">
        <v>13968</v>
      </c>
      <c r="C134" s="11" t="s">
        <v>13963</v>
      </c>
      <c r="D134" s="22" t="s">
        <v>13946</v>
      </c>
      <c r="E134" s="22" t="s">
        <v>1471</v>
      </c>
      <c r="F134" s="24"/>
      <c r="G134" s="22" t="s">
        <v>13947</v>
      </c>
    </row>
    <row r="135" spans="1:7" x14ac:dyDescent="0.3">
      <c r="A135" s="23">
        <v>20001615415845</v>
      </c>
      <c r="B135" s="11" t="s">
        <v>13968</v>
      </c>
      <c r="C135" s="11" t="s">
        <v>13963</v>
      </c>
      <c r="D135" s="22" t="s">
        <v>13775</v>
      </c>
      <c r="E135" s="22" t="s">
        <v>1471</v>
      </c>
      <c r="F135" s="24"/>
      <c r="G135" s="22" t="s">
        <v>13776</v>
      </c>
    </row>
    <row r="136" spans="1:7" x14ac:dyDescent="0.3">
      <c r="A136" s="23">
        <v>20001619066938</v>
      </c>
      <c r="B136" s="11" t="s">
        <v>13968</v>
      </c>
      <c r="C136" s="11" t="s">
        <v>13963</v>
      </c>
      <c r="D136" s="22" t="s">
        <v>13806</v>
      </c>
      <c r="E136" s="22" t="s">
        <v>1471</v>
      </c>
      <c r="F136" s="24"/>
      <c r="G136" s="22" t="s">
        <v>13807</v>
      </c>
    </row>
    <row r="137" spans="1:7" x14ac:dyDescent="0.3">
      <c r="A137" s="23">
        <v>20001619211437</v>
      </c>
      <c r="B137" s="11" t="s">
        <v>13968</v>
      </c>
      <c r="C137" s="11" t="s">
        <v>13963</v>
      </c>
      <c r="D137" s="22" t="s">
        <v>13623</v>
      </c>
      <c r="E137" s="22" t="s">
        <v>1471</v>
      </c>
      <c r="F137" s="24"/>
      <c r="G137" s="22" t="s">
        <v>13624</v>
      </c>
    </row>
    <row r="138" spans="1:7" x14ac:dyDescent="0.3">
      <c r="A138" s="23">
        <v>20001613350389</v>
      </c>
      <c r="B138" s="11" t="s">
        <v>13968</v>
      </c>
      <c r="C138" s="11" t="s">
        <v>13963</v>
      </c>
      <c r="D138" s="22" t="s">
        <v>13737</v>
      </c>
      <c r="E138" s="22" t="s">
        <v>1471</v>
      </c>
      <c r="F138" s="24"/>
      <c r="G138" s="22" t="s">
        <v>13738</v>
      </c>
    </row>
    <row r="139" spans="1:7" x14ac:dyDescent="0.3">
      <c r="A139" s="23">
        <v>20001622715019</v>
      </c>
      <c r="B139" s="11" t="s">
        <v>13968</v>
      </c>
      <c r="C139" s="11" t="s">
        <v>13963</v>
      </c>
      <c r="D139" s="22" t="s">
        <v>1938</v>
      </c>
      <c r="E139" s="22" t="s">
        <v>1471</v>
      </c>
      <c r="F139" s="24"/>
      <c r="G139" s="22" t="s">
        <v>1944</v>
      </c>
    </row>
    <row r="140" spans="1:7" x14ac:dyDescent="0.3">
      <c r="A140" s="23">
        <v>20001619058529</v>
      </c>
      <c r="B140" s="11" t="s">
        <v>13971</v>
      </c>
      <c r="C140" s="11" t="s">
        <v>13966</v>
      </c>
      <c r="D140" s="22" t="s">
        <v>13615</v>
      </c>
      <c r="E140" s="22" t="s">
        <v>13616</v>
      </c>
      <c r="F140" s="24"/>
      <c r="G140" s="22" t="s">
        <v>13617</v>
      </c>
    </row>
    <row r="141" spans="1:7" x14ac:dyDescent="0.3">
      <c r="A141" s="23">
        <v>20001622082771</v>
      </c>
      <c r="B141" s="11" t="s">
        <v>13962</v>
      </c>
      <c r="C141" s="11" t="s">
        <v>13963</v>
      </c>
      <c r="D141" s="22" t="s">
        <v>985</v>
      </c>
      <c r="E141" s="22" t="s">
        <v>793</v>
      </c>
      <c r="F141" s="24"/>
      <c r="G141" s="22" t="s">
        <v>987</v>
      </c>
    </row>
    <row r="142" spans="1:7" x14ac:dyDescent="0.3">
      <c r="A142" s="23">
        <v>20001626639506</v>
      </c>
      <c r="B142" s="11" t="s">
        <v>13962</v>
      </c>
      <c r="C142" s="11" t="s">
        <v>13963</v>
      </c>
      <c r="D142" s="22" t="s">
        <v>13909</v>
      </c>
      <c r="E142" s="22" t="s">
        <v>793</v>
      </c>
      <c r="F142" s="24"/>
      <c r="G142" s="22" t="s">
        <v>13910</v>
      </c>
    </row>
    <row r="143" spans="1:7" x14ac:dyDescent="0.3">
      <c r="A143" s="23">
        <v>20001625767984</v>
      </c>
      <c r="B143" s="11" t="s">
        <v>13962</v>
      </c>
      <c r="C143" s="11" t="s">
        <v>13963</v>
      </c>
      <c r="D143" s="22" t="s">
        <v>13900</v>
      </c>
      <c r="E143" s="22" t="s">
        <v>793</v>
      </c>
      <c r="F143" s="24"/>
      <c r="G143" s="22" t="s">
        <v>13901</v>
      </c>
    </row>
    <row r="144" spans="1:7" x14ac:dyDescent="0.3">
      <c r="A144" s="23">
        <v>20001624999322</v>
      </c>
      <c r="B144" s="11" t="s">
        <v>13962</v>
      </c>
      <c r="C144" s="11" t="s">
        <v>13963</v>
      </c>
      <c r="D144" s="22" t="s">
        <v>13834</v>
      </c>
      <c r="E144" s="22" t="s">
        <v>793</v>
      </c>
      <c r="F144" s="24"/>
      <c r="G144" s="22" t="s">
        <v>13835</v>
      </c>
    </row>
    <row r="145" spans="1:7" x14ac:dyDescent="0.3">
      <c r="A145" s="23">
        <v>20001622014078</v>
      </c>
      <c r="B145" s="11" t="s">
        <v>13962</v>
      </c>
      <c r="C145" s="11" t="s">
        <v>13963</v>
      </c>
      <c r="D145" s="22" t="s">
        <v>789</v>
      </c>
      <c r="E145" s="22" t="s">
        <v>793</v>
      </c>
      <c r="F145" s="24"/>
      <c r="G145" s="22" t="s">
        <v>795</v>
      </c>
    </row>
    <row r="146" spans="1:7" x14ac:dyDescent="0.3">
      <c r="A146" s="23">
        <v>20001623995968</v>
      </c>
      <c r="B146" s="11" t="s">
        <v>13962</v>
      </c>
      <c r="C146" s="11" t="s">
        <v>13963</v>
      </c>
      <c r="D146" s="22" t="s">
        <v>13881</v>
      </c>
      <c r="E146" s="22" t="s">
        <v>793</v>
      </c>
      <c r="F146" s="24"/>
      <c r="G146" s="22" t="s">
        <v>13882</v>
      </c>
    </row>
    <row r="147" spans="1:7" x14ac:dyDescent="0.3">
      <c r="A147" s="23">
        <v>20001613550748</v>
      </c>
      <c r="B147" s="11" t="s">
        <v>13962</v>
      </c>
      <c r="C147" s="11" t="s">
        <v>13963</v>
      </c>
      <c r="D147" s="22" t="s">
        <v>1546</v>
      </c>
      <c r="E147" s="22" t="s">
        <v>793</v>
      </c>
      <c r="F147" s="24"/>
      <c r="G147" s="22" t="s">
        <v>1551</v>
      </c>
    </row>
    <row r="148" spans="1:7" x14ac:dyDescent="0.3">
      <c r="A148" s="23">
        <v>20001619092322</v>
      </c>
      <c r="B148" s="11" t="s">
        <v>13962</v>
      </c>
      <c r="C148" s="11" t="s">
        <v>13963</v>
      </c>
      <c r="D148" s="22" t="s">
        <v>13789</v>
      </c>
      <c r="E148" s="22" t="s">
        <v>793</v>
      </c>
      <c r="F148" s="24"/>
      <c r="G148" s="22" t="s">
        <v>13790</v>
      </c>
    </row>
    <row r="149" spans="1:7" x14ac:dyDescent="0.3">
      <c r="A149" s="23">
        <v>20001617155238</v>
      </c>
      <c r="B149" s="11" t="s">
        <v>13962</v>
      </c>
      <c r="C149" s="11" t="s">
        <v>13963</v>
      </c>
      <c r="D149" s="22" t="s">
        <v>1924</v>
      </c>
      <c r="E149" s="22" t="s">
        <v>793</v>
      </c>
      <c r="F149" s="24"/>
      <c r="G149" s="22" t="s">
        <v>1935</v>
      </c>
    </row>
    <row r="150" spans="1:7" x14ac:dyDescent="0.3">
      <c r="A150" s="23">
        <v>20001621094068</v>
      </c>
      <c r="B150" s="11" t="s">
        <v>13962</v>
      </c>
      <c r="C150" s="11" t="s">
        <v>13963</v>
      </c>
      <c r="D150" s="22" t="s">
        <v>13605</v>
      </c>
      <c r="E150" s="22" t="s">
        <v>793</v>
      </c>
      <c r="F150" s="24"/>
      <c r="G150" s="22" t="s">
        <v>13606</v>
      </c>
    </row>
    <row r="151" spans="1:7" x14ac:dyDescent="0.3">
      <c r="A151" s="23">
        <v>20001612663555</v>
      </c>
      <c r="B151" s="11" t="s">
        <v>13962</v>
      </c>
      <c r="C151" s="11" t="s">
        <v>13963</v>
      </c>
      <c r="D151" s="22" t="s">
        <v>13609</v>
      </c>
      <c r="E151" s="22" t="s">
        <v>793</v>
      </c>
      <c r="F151" s="24"/>
      <c r="G151" s="22" t="s">
        <v>13610</v>
      </c>
    </row>
    <row r="152" spans="1:7" x14ac:dyDescent="0.3">
      <c r="A152" s="23">
        <v>20001617459538</v>
      </c>
      <c r="B152" s="11" t="s">
        <v>2843</v>
      </c>
      <c r="C152" s="11" t="s">
        <v>13960</v>
      </c>
      <c r="D152" s="22" t="s">
        <v>13618</v>
      </c>
      <c r="E152" s="22" t="s">
        <v>13619</v>
      </c>
      <c r="F152" s="24"/>
      <c r="G152" s="22" t="s">
        <v>13620</v>
      </c>
    </row>
    <row r="153" spans="1:7" x14ac:dyDescent="0.3">
      <c r="A153" s="23">
        <v>20001620595991</v>
      </c>
      <c r="B153" s="11" t="s">
        <v>2841</v>
      </c>
      <c r="C153" s="11" t="s">
        <v>13960</v>
      </c>
      <c r="D153" s="22" t="s">
        <v>13783</v>
      </c>
      <c r="E153" s="22" t="s">
        <v>1410</v>
      </c>
      <c r="F153" s="24"/>
      <c r="G153" s="22" t="s">
        <v>13784</v>
      </c>
    </row>
    <row r="154" spans="1:7" x14ac:dyDescent="0.3">
      <c r="A154" s="23">
        <v>20001620140010</v>
      </c>
      <c r="B154" s="11" t="s">
        <v>2841</v>
      </c>
      <c r="C154" s="11" t="s">
        <v>13960</v>
      </c>
      <c r="D154" s="22" t="s">
        <v>13810</v>
      </c>
      <c r="E154" s="22" t="s">
        <v>1410</v>
      </c>
      <c r="F154" s="24"/>
      <c r="G154" s="22" t="s">
        <v>13811</v>
      </c>
    </row>
    <row r="155" spans="1:7" x14ac:dyDescent="0.3">
      <c r="A155" s="23">
        <v>20001624436650</v>
      </c>
      <c r="B155" s="11" t="s">
        <v>2841</v>
      </c>
      <c r="C155" s="11" t="s">
        <v>13960</v>
      </c>
      <c r="D155" s="22" t="s">
        <v>13921</v>
      </c>
      <c r="E155" s="22" t="s">
        <v>1410</v>
      </c>
      <c r="F155" s="24"/>
      <c r="G155" s="22" t="s">
        <v>13922</v>
      </c>
    </row>
    <row r="156" spans="1:7" x14ac:dyDescent="0.3">
      <c r="A156" s="23">
        <v>20001619997157</v>
      </c>
      <c r="B156" s="11" t="s">
        <v>2841</v>
      </c>
      <c r="C156" s="11" t="s">
        <v>13960</v>
      </c>
      <c r="D156" s="22" t="s">
        <v>13672</v>
      </c>
      <c r="E156" s="22" t="s">
        <v>1410</v>
      </c>
      <c r="F156" s="24"/>
      <c r="G156" s="22" t="s">
        <v>13673</v>
      </c>
    </row>
    <row r="157" spans="1:7" x14ac:dyDescent="0.3">
      <c r="A157" s="23">
        <v>20001621942618</v>
      </c>
      <c r="B157" s="11" t="s">
        <v>2841</v>
      </c>
      <c r="C157" s="11" t="s">
        <v>13960</v>
      </c>
      <c r="D157" s="22" t="s">
        <v>13823</v>
      </c>
      <c r="E157" s="22" t="s">
        <v>1410</v>
      </c>
      <c r="F157" s="24"/>
      <c r="G157" s="22" t="s">
        <v>13824</v>
      </c>
    </row>
    <row r="158" spans="1:7" x14ac:dyDescent="0.3">
      <c r="A158" s="23">
        <v>20001620819974</v>
      </c>
      <c r="B158" s="11" t="s">
        <v>2841</v>
      </c>
      <c r="C158" s="11" t="s">
        <v>13960</v>
      </c>
      <c r="D158" s="22" t="s">
        <v>13683</v>
      </c>
      <c r="E158" s="22" t="s">
        <v>1410</v>
      </c>
      <c r="F158" s="24"/>
      <c r="G158" s="22" t="s">
        <v>13684</v>
      </c>
    </row>
    <row r="159" spans="1:7" x14ac:dyDescent="0.3">
      <c r="A159" s="23">
        <v>20001607815486</v>
      </c>
      <c r="B159" s="11" t="s">
        <v>2841</v>
      </c>
      <c r="C159" s="11" t="s">
        <v>13960</v>
      </c>
      <c r="D159" s="22" t="s">
        <v>13772</v>
      </c>
      <c r="E159" s="22" t="s">
        <v>1410</v>
      </c>
      <c r="F159" s="24"/>
      <c r="G159" s="22" t="s">
        <v>13773</v>
      </c>
    </row>
    <row r="160" spans="1:7" x14ac:dyDescent="0.3">
      <c r="A160" s="23">
        <v>20001622775057</v>
      </c>
      <c r="B160" s="11" t="s">
        <v>13973</v>
      </c>
      <c r="C160" s="11" t="s">
        <v>13960</v>
      </c>
      <c r="D160" s="22" t="s">
        <v>13647</v>
      </c>
      <c r="E160" s="22" t="s">
        <v>13648</v>
      </c>
      <c r="F160" s="24"/>
      <c r="G160" s="22" t="s">
        <v>13649</v>
      </c>
    </row>
    <row r="161" spans="1:7" x14ac:dyDescent="0.3">
      <c r="A161" s="23">
        <v>20001622155438</v>
      </c>
      <c r="B161" s="11" t="s">
        <v>2843</v>
      </c>
      <c r="C161" s="11" t="s">
        <v>13960</v>
      </c>
      <c r="D161" s="22" t="s">
        <v>13652</v>
      </c>
      <c r="E161" s="22" t="s">
        <v>13653</v>
      </c>
      <c r="F161" s="24"/>
      <c r="G161" s="22" t="s">
        <v>13654</v>
      </c>
    </row>
    <row r="162" spans="1:7" x14ac:dyDescent="0.3">
      <c r="A162" s="23">
        <v>20001620553502</v>
      </c>
      <c r="B162" s="11" t="s">
        <v>2961</v>
      </c>
      <c r="C162" s="11" t="s">
        <v>13963</v>
      </c>
      <c r="D162" s="22" t="s">
        <v>13697</v>
      </c>
      <c r="E162" s="22" t="s">
        <v>13698</v>
      </c>
      <c r="F162" s="24"/>
      <c r="G162" s="22" t="s">
        <v>13699</v>
      </c>
    </row>
    <row r="163" spans="1:7" x14ac:dyDescent="0.3">
      <c r="A163" s="23">
        <v>20001614588385</v>
      </c>
      <c r="B163" s="11" t="s">
        <v>2843</v>
      </c>
      <c r="C163" s="11" t="s">
        <v>13960</v>
      </c>
      <c r="D163" s="22" t="s">
        <v>13640</v>
      </c>
      <c r="E163" s="22" t="s">
        <v>1919</v>
      </c>
      <c r="F163" s="24"/>
      <c r="G163" s="22" t="s">
        <v>13641</v>
      </c>
    </row>
    <row r="164" spans="1:7" x14ac:dyDescent="0.3">
      <c r="A164" s="23">
        <v>20001616100621</v>
      </c>
      <c r="B164" s="11" t="s">
        <v>2843</v>
      </c>
      <c r="C164" s="11" t="s">
        <v>13960</v>
      </c>
      <c r="D164" s="22" t="s">
        <v>13704</v>
      </c>
      <c r="E164" s="22" t="s">
        <v>1919</v>
      </c>
      <c r="F164" s="24"/>
      <c r="G164" s="22" t="s">
        <v>13705</v>
      </c>
    </row>
    <row r="165" spans="1:7" x14ac:dyDescent="0.3">
      <c r="A165" s="23">
        <v>20001621543005</v>
      </c>
      <c r="B165" s="11" t="s">
        <v>2843</v>
      </c>
      <c r="C165" s="11" t="s">
        <v>13960</v>
      </c>
      <c r="D165" s="22" t="s">
        <v>1915</v>
      </c>
      <c r="E165" s="22" t="s">
        <v>1919</v>
      </c>
      <c r="F165" s="24"/>
      <c r="G165" s="22" t="s">
        <v>1920</v>
      </c>
    </row>
    <row r="166" spans="1:7" x14ac:dyDescent="0.3">
      <c r="A166" s="23">
        <v>20001620772469</v>
      </c>
      <c r="B166" s="11" t="s">
        <v>2843</v>
      </c>
      <c r="C166" s="11" t="s">
        <v>13960</v>
      </c>
      <c r="D166" s="22" t="s">
        <v>13719</v>
      </c>
      <c r="E166" s="22" t="s">
        <v>1919</v>
      </c>
      <c r="F166" s="24"/>
      <c r="G166" s="22" t="s">
        <v>13720</v>
      </c>
    </row>
    <row r="167" spans="1:7" x14ac:dyDescent="0.3">
      <c r="A167" s="23">
        <v>20001619821593</v>
      </c>
      <c r="B167" s="11" t="s">
        <v>2843</v>
      </c>
      <c r="C167" s="11" t="s">
        <v>13960</v>
      </c>
      <c r="D167" s="22" t="s">
        <v>13777</v>
      </c>
      <c r="E167" s="22" t="s">
        <v>1919</v>
      </c>
      <c r="F167" s="24"/>
      <c r="G167" s="22" t="s">
        <v>13778</v>
      </c>
    </row>
    <row r="168" spans="1:7" x14ac:dyDescent="0.3">
      <c r="A168" s="23">
        <v>20001623029801</v>
      </c>
      <c r="B168" s="11" t="s">
        <v>2843</v>
      </c>
      <c r="C168" s="11" t="s">
        <v>13960</v>
      </c>
      <c r="D168" s="22" t="s">
        <v>13849</v>
      </c>
      <c r="E168" s="22" t="s">
        <v>1919</v>
      </c>
      <c r="F168" s="24"/>
      <c r="G168" s="22" t="s">
        <v>13850</v>
      </c>
    </row>
    <row r="169" spans="1:7" x14ac:dyDescent="0.3">
      <c r="A169" s="23">
        <v>20001623640195</v>
      </c>
      <c r="B169" s="11" t="s">
        <v>2843</v>
      </c>
      <c r="C169" s="11" t="s">
        <v>13960</v>
      </c>
      <c r="D169" s="22" t="s">
        <v>13887</v>
      </c>
      <c r="E169" s="22" t="s">
        <v>1919</v>
      </c>
      <c r="F169" s="24"/>
      <c r="G169" s="22" t="s">
        <v>13888</v>
      </c>
    </row>
    <row r="170" spans="1:7" x14ac:dyDescent="0.3">
      <c r="A170" s="23">
        <v>20001623417666</v>
      </c>
      <c r="B170" s="11" t="s">
        <v>2843</v>
      </c>
      <c r="C170" s="11" t="s">
        <v>13960</v>
      </c>
      <c r="D170" s="22" t="s">
        <v>13749</v>
      </c>
      <c r="E170" s="22" t="s">
        <v>1919</v>
      </c>
      <c r="F170" s="24"/>
      <c r="G170" s="22" t="s">
        <v>13750</v>
      </c>
    </row>
    <row r="171" spans="1:7" x14ac:dyDescent="0.3">
      <c r="A171" s="23">
        <v>20001621681929</v>
      </c>
      <c r="B171" s="11" t="s">
        <v>2843</v>
      </c>
      <c r="C171" s="11" t="s">
        <v>13960</v>
      </c>
      <c r="D171" s="22" t="s">
        <v>13727</v>
      </c>
      <c r="E171" s="22" t="s">
        <v>1919</v>
      </c>
      <c r="F171" s="24"/>
      <c r="G171" s="22" t="s">
        <v>13728</v>
      </c>
    </row>
    <row r="172" spans="1:7" x14ac:dyDescent="0.3">
      <c r="A172" s="23">
        <v>20001621521657</v>
      </c>
      <c r="B172" s="11" t="s">
        <v>2843</v>
      </c>
      <c r="C172" s="11" t="s">
        <v>13960</v>
      </c>
      <c r="D172" s="22" t="s">
        <v>13856</v>
      </c>
      <c r="E172" s="22" t="s">
        <v>1919</v>
      </c>
      <c r="F172" s="24"/>
      <c r="G172" s="22" t="s">
        <v>13857</v>
      </c>
    </row>
    <row r="173" spans="1:7" x14ac:dyDescent="0.3">
      <c r="A173" s="23">
        <v>20001623969767</v>
      </c>
      <c r="B173" s="11" t="s">
        <v>2843</v>
      </c>
      <c r="C173" s="11" t="s">
        <v>13960</v>
      </c>
      <c r="D173" s="22" t="s">
        <v>13907</v>
      </c>
      <c r="E173" s="22" t="s">
        <v>1919</v>
      </c>
      <c r="F173" s="24"/>
      <c r="G173" s="22" t="s">
        <v>13908</v>
      </c>
    </row>
    <row r="174" spans="1:7" x14ac:dyDescent="0.3">
      <c r="A174" s="23">
        <v>20001618989858</v>
      </c>
      <c r="B174" s="11" t="s">
        <v>2843</v>
      </c>
      <c r="C174" s="11" t="s">
        <v>13960</v>
      </c>
      <c r="D174" s="22" t="s">
        <v>13799</v>
      </c>
      <c r="E174" s="22" t="s">
        <v>1919</v>
      </c>
      <c r="F174" s="24"/>
      <c r="G174" s="22" t="s">
        <v>13800</v>
      </c>
    </row>
    <row r="175" spans="1:7" x14ac:dyDescent="0.3">
      <c r="A175" s="23">
        <v>20001620120486</v>
      </c>
      <c r="B175" s="11" t="s">
        <v>2843</v>
      </c>
      <c r="C175" s="11" t="s">
        <v>13960</v>
      </c>
      <c r="D175" s="22" t="s">
        <v>13670</v>
      </c>
      <c r="E175" s="22" t="s">
        <v>1919</v>
      </c>
      <c r="F175" s="24"/>
      <c r="G175" s="22" t="s">
        <v>13671</v>
      </c>
    </row>
    <row r="176" spans="1:7" x14ac:dyDescent="0.3">
      <c r="A176" s="23">
        <v>20001614560587</v>
      </c>
      <c r="B176" s="11" t="s">
        <v>2843</v>
      </c>
      <c r="C176" s="11" t="s">
        <v>13960</v>
      </c>
      <c r="D176" s="22" t="s">
        <v>13611</v>
      </c>
      <c r="E176" s="22" t="s">
        <v>1919</v>
      </c>
      <c r="F176" s="24"/>
      <c r="G176" s="22" t="s">
        <v>13612</v>
      </c>
    </row>
    <row r="177" spans="1:7" x14ac:dyDescent="0.3">
      <c r="A177" s="23">
        <v>20001621088067</v>
      </c>
      <c r="B177" s="11" t="s">
        <v>2843</v>
      </c>
      <c r="C177" s="11" t="s">
        <v>13960</v>
      </c>
      <c r="D177" s="22" t="s">
        <v>13814</v>
      </c>
      <c r="E177" s="22" t="s">
        <v>1919</v>
      </c>
      <c r="F177" s="24"/>
      <c r="G177" s="22" t="s">
        <v>13815</v>
      </c>
    </row>
    <row r="178" spans="1:7" x14ac:dyDescent="0.3">
      <c r="A178" s="23">
        <v>20001623442956</v>
      </c>
      <c r="B178" s="11" t="s">
        <v>2843</v>
      </c>
      <c r="C178" s="11" t="s">
        <v>13960</v>
      </c>
      <c r="D178" s="22" t="s">
        <v>13927</v>
      </c>
      <c r="E178" s="22" t="s">
        <v>1919</v>
      </c>
      <c r="F178" s="24"/>
      <c r="G178" s="22" t="s">
        <v>13928</v>
      </c>
    </row>
    <row r="179" spans="1:7" x14ac:dyDescent="0.3">
      <c r="A179" s="23">
        <v>20001621955708</v>
      </c>
      <c r="B179" s="11" t="s">
        <v>2843</v>
      </c>
      <c r="C179" s="11" t="s">
        <v>13960</v>
      </c>
      <c r="D179" s="22" t="s">
        <v>13862</v>
      </c>
      <c r="E179" s="22" t="s">
        <v>1919</v>
      </c>
      <c r="F179" s="24"/>
      <c r="G179" s="22" t="s">
        <v>13863</v>
      </c>
    </row>
    <row r="180" spans="1:7" x14ac:dyDescent="0.3">
      <c r="A180" s="23">
        <v>20001623702367</v>
      </c>
      <c r="B180" s="11" t="s">
        <v>2843</v>
      </c>
      <c r="C180" s="11" t="s">
        <v>13960</v>
      </c>
      <c r="D180" s="22" t="s">
        <v>13832</v>
      </c>
      <c r="E180" s="22" t="s">
        <v>1919</v>
      </c>
      <c r="F180" s="24"/>
      <c r="G180" s="22" t="s">
        <v>13833</v>
      </c>
    </row>
    <row r="181" spans="1:7" x14ac:dyDescent="0.3">
      <c r="A181" s="23">
        <v>20001627290002</v>
      </c>
      <c r="B181" s="11" t="s">
        <v>2843</v>
      </c>
      <c r="C181" s="11" t="s">
        <v>13960</v>
      </c>
      <c r="D181" s="22" t="s">
        <v>2328</v>
      </c>
      <c r="E181" s="22" t="s">
        <v>1919</v>
      </c>
      <c r="F181" s="24"/>
      <c r="G181" s="22" t="s">
        <v>2329</v>
      </c>
    </row>
    <row r="182" spans="1:7" x14ac:dyDescent="0.3">
      <c r="A182" s="23">
        <v>20001614710047</v>
      </c>
      <c r="B182" s="11" t="s">
        <v>2955</v>
      </c>
      <c r="C182" s="11" t="s">
        <v>13960</v>
      </c>
      <c r="D182" s="22" t="s">
        <v>13894</v>
      </c>
      <c r="E182" s="22" t="s">
        <v>13626</v>
      </c>
      <c r="F182" s="24"/>
      <c r="G182" s="22" t="s">
        <v>13895</v>
      </c>
    </row>
    <row r="183" spans="1:7" x14ac:dyDescent="0.3">
      <c r="A183" s="23">
        <v>20001620370512</v>
      </c>
      <c r="B183" s="11" t="s">
        <v>2955</v>
      </c>
      <c r="C183" s="11" t="s">
        <v>13960</v>
      </c>
      <c r="D183" s="22" t="s">
        <v>13797</v>
      </c>
      <c r="E183" s="22" t="s">
        <v>13626</v>
      </c>
      <c r="F183" s="24"/>
      <c r="G183" s="22" t="s">
        <v>13798</v>
      </c>
    </row>
    <row r="184" spans="1:7" x14ac:dyDescent="0.3">
      <c r="A184" s="23">
        <v>20001623566746</v>
      </c>
      <c r="B184" s="11" t="s">
        <v>2955</v>
      </c>
      <c r="C184" s="11" t="s">
        <v>13960</v>
      </c>
      <c r="D184" s="22" t="s">
        <v>13759</v>
      </c>
      <c r="E184" s="22" t="s">
        <v>13626</v>
      </c>
      <c r="F184" s="24"/>
      <c r="G184" s="22" t="s">
        <v>13760</v>
      </c>
    </row>
    <row r="185" spans="1:7" x14ac:dyDescent="0.3">
      <c r="A185" s="23">
        <v>20001616203797</v>
      </c>
      <c r="B185" s="11" t="s">
        <v>2955</v>
      </c>
      <c r="C185" s="11" t="s">
        <v>13960</v>
      </c>
      <c r="D185" s="22" t="s">
        <v>13625</v>
      </c>
      <c r="E185" s="22" t="s">
        <v>13626</v>
      </c>
      <c r="F185" s="24"/>
      <c r="G185" s="22" t="s">
        <v>13627</v>
      </c>
    </row>
    <row r="186" spans="1:7" x14ac:dyDescent="0.3">
      <c r="A186" s="23">
        <v>20001623958610</v>
      </c>
      <c r="B186" s="11" t="s">
        <v>2951</v>
      </c>
      <c r="C186" s="11" t="s">
        <v>13960</v>
      </c>
      <c r="D186" s="22" t="s">
        <v>13885</v>
      </c>
      <c r="E186" s="22" t="s">
        <v>13871</v>
      </c>
      <c r="F186" s="24"/>
      <c r="G186" s="22" t="s">
        <v>13886</v>
      </c>
    </row>
    <row r="187" spans="1:7" x14ac:dyDescent="0.3">
      <c r="A187" s="23">
        <v>20001613455946</v>
      </c>
      <c r="B187" s="11" t="s">
        <v>13978</v>
      </c>
      <c r="C187" s="11" t="s">
        <v>13979</v>
      </c>
      <c r="D187" s="22" t="s">
        <v>13708</v>
      </c>
      <c r="E187" s="22" t="s">
        <v>730</v>
      </c>
      <c r="F187" s="24"/>
      <c r="G187" s="22" t="s">
        <v>13709</v>
      </c>
    </row>
    <row r="188" spans="1:7" x14ac:dyDescent="0.3">
      <c r="A188" s="23">
        <v>20001608926118</v>
      </c>
      <c r="B188" s="11" t="s">
        <v>13978</v>
      </c>
      <c r="C188" s="11" t="s">
        <v>13979</v>
      </c>
      <c r="D188" s="22" t="s">
        <v>13723</v>
      </c>
      <c r="E188" s="22" t="s">
        <v>730</v>
      </c>
      <c r="F188" s="24"/>
      <c r="G188" s="22" t="s">
        <v>13724</v>
      </c>
    </row>
    <row r="189" spans="1:7" x14ac:dyDescent="0.3">
      <c r="A189" s="23">
        <v>20001619627064</v>
      </c>
      <c r="B189" s="11" t="s">
        <v>13978</v>
      </c>
      <c r="C189" s="11" t="s">
        <v>13979</v>
      </c>
      <c r="D189" s="22" t="s">
        <v>13757</v>
      </c>
      <c r="E189" s="22" t="s">
        <v>730</v>
      </c>
      <c r="F189" s="24"/>
      <c r="G189" s="22" t="s">
        <v>13758</v>
      </c>
    </row>
    <row r="190" spans="1:7" x14ac:dyDescent="0.3">
      <c r="A190" s="23">
        <v>20001616692823</v>
      </c>
      <c r="B190" s="11" t="s">
        <v>13978</v>
      </c>
      <c r="C190" s="11" t="s">
        <v>13979</v>
      </c>
      <c r="D190" s="22" t="s">
        <v>13657</v>
      </c>
      <c r="E190" s="22" t="s">
        <v>730</v>
      </c>
      <c r="F190" s="24"/>
      <c r="G190" s="22" t="s">
        <v>13658</v>
      </c>
    </row>
    <row r="191" spans="1:7" x14ac:dyDescent="0.3">
      <c r="A191" s="23">
        <v>20001613591970</v>
      </c>
      <c r="B191" s="11" t="s">
        <v>13978</v>
      </c>
      <c r="C191" s="11" t="s">
        <v>13979</v>
      </c>
      <c r="D191" s="22" t="s">
        <v>13710</v>
      </c>
      <c r="E191" s="22" t="s">
        <v>730</v>
      </c>
      <c r="F191" s="24"/>
      <c r="G191" s="22" t="s">
        <v>13711</v>
      </c>
    </row>
    <row r="192" spans="1:7" x14ac:dyDescent="0.3">
      <c r="A192" s="23">
        <v>20001618635419</v>
      </c>
      <c r="B192" s="11" t="s">
        <v>13978</v>
      </c>
      <c r="C192" s="11" t="s">
        <v>13979</v>
      </c>
      <c r="D192" s="22" t="s">
        <v>13725</v>
      </c>
      <c r="E192" s="22" t="s">
        <v>730</v>
      </c>
      <c r="F192" s="24"/>
      <c r="G192" s="22" t="s">
        <v>13726</v>
      </c>
    </row>
    <row r="193" spans="1:7" x14ac:dyDescent="0.3">
      <c r="A193" s="23">
        <v>20001619982812</v>
      </c>
      <c r="B193" s="11" t="s">
        <v>13978</v>
      </c>
      <c r="C193" s="11" t="s">
        <v>13979</v>
      </c>
      <c r="D193" s="22" t="s">
        <v>1833</v>
      </c>
      <c r="E193" s="22" t="s">
        <v>730</v>
      </c>
      <c r="F193" s="24"/>
      <c r="G193" s="22" t="s">
        <v>1837</v>
      </c>
    </row>
    <row r="194" spans="1:7" x14ac:dyDescent="0.3">
      <c r="A194" s="23">
        <v>20001615265526</v>
      </c>
      <c r="B194" s="11" t="s">
        <v>13978</v>
      </c>
      <c r="C194" s="11" t="s">
        <v>13979</v>
      </c>
      <c r="D194" s="22" t="s">
        <v>13681</v>
      </c>
      <c r="E194" s="22" t="s">
        <v>730</v>
      </c>
      <c r="F194" s="24"/>
      <c r="G194" s="22" t="s">
        <v>13682</v>
      </c>
    </row>
    <row r="195" spans="1:7" x14ac:dyDescent="0.3">
      <c r="A195" s="23">
        <v>20001616750371</v>
      </c>
      <c r="B195" s="11" t="s">
        <v>13978</v>
      </c>
      <c r="C195" s="11" t="s">
        <v>13979</v>
      </c>
      <c r="D195" s="22" t="s">
        <v>13691</v>
      </c>
      <c r="E195" s="22" t="s">
        <v>730</v>
      </c>
      <c r="F195" s="24"/>
      <c r="G195" s="22" t="s">
        <v>13692</v>
      </c>
    </row>
    <row r="196" spans="1:7" x14ac:dyDescent="0.3">
      <c r="A196" s="23">
        <v>20001612678563</v>
      </c>
      <c r="B196" s="11" t="s">
        <v>13978</v>
      </c>
      <c r="C196" s="11" t="s">
        <v>13979</v>
      </c>
      <c r="D196" s="22" t="s">
        <v>13751</v>
      </c>
      <c r="E196" s="22" t="s">
        <v>730</v>
      </c>
      <c r="F196" s="24"/>
      <c r="G196" s="22" t="s">
        <v>13752</v>
      </c>
    </row>
    <row r="197" spans="1:7" x14ac:dyDescent="0.3">
      <c r="A197" s="23">
        <v>20001617592414</v>
      </c>
      <c r="B197" s="11" t="s">
        <v>13978</v>
      </c>
      <c r="C197" s="11" t="s">
        <v>13979</v>
      </c>
      <c r="D197" s="22" t="s">
        <v>1320</v>
      </c>
      <c r="E197" s="22" t="s">
        <v>730</v>
      </c>
      <c r="F197" s="24"/>
      <c r="G197" s="22" t="s">
        <v>1326</v>
      </c>
    </row>
    <row r="198" spans="1:7" x14ac:dyDescent="0.3">
      <c r="A198" s="23">
        <v>20001620733985</v>
      </c>
      <c r="B198" s="11" t="s">
        <v>13978</v>
      </c>
      <c r="C198" s="11" t="s">
        <v>13979</v>
      </c>
      <c r="D198" s="22" t="s">
        <v>13843</v>
      </c>
      <c r="E198" s="22" t="s">
        <v>730</v>
      </c>
      <c r="F198" s="24"/>
      <c r="G198" s="22" t="s">
        <v>13844</v>
      </c>
    </row>
    <row r="199" spans="1:7" x14ac:dyDescent="0.3">
      <c r="A199" s="23">
        <v>20001611427531</v>
      </c>
      <c r="B199" s="11" t="s">
        <v>13978</v>
      </c>
      <c r="C199" s="11" t="s">
        <v>13979</v>
      </c>
      <c r="D199" s="22" t="s">
        <v>1499</v>
      </c>
      <c r="E199" s="22" t="s">
        <v>730</v>
      </c>
      <c r="F199" s="24"/>
      <c r="G199" s="22" t="s">
        <v>1504</v>
      </c>
    </row>
    <row r="200" spans="1:7" x14ac:dyDescent="0.3">
      <c r="A200" s="23">
        <v>20001618636528</v>
      </c>
      <c r="B200" s="11" t="s">
        <v>13978</v>
      </c>
      <c r="C200" s="11" t="s">
        <v>13979</v>
      </c>
      <c r="D200" s="22" t="s">
        <v>13787</v>
      </c>
      <c r="E200" s="22" t="s">
        <v>730</v>
      </c>
      <c r="F200" s="24"/>
      <c r="G200" s="22" t="s">
        <v>13788</v>
      </c>
    </row>
    <row r="201" spans="1:7" x14ac:dyDescent="0.3">
      <c r="A201" s="23">
        <v>20001616894423</v>
      </c>
      <c r="B201" s="11" t="s">
        <v>13978</v>
      </c>
      <c r="C201" s="11" t="s">
        <v>13979</v>
      </c>
      <c r="D201" s="22" t="s">
        <v>726</v>
      </c>
      <c r="E201" s="22" t="s">
        <v>730</v>
      </c>
      <c r="F201" s="24"/>
      <c r="G201" s="22" t="s">
        <v>733</v>
      </c>
    </row>
    <row r="202" spans="1:7" x14ac:dyDescent="0.3">
      <c r="A202" s="23">
        <v>20001612803093</v>
      </c>
      <c r="B202" s="11" t="s">
        <v>2841</v>
      </c>
      <c r="C202" s="11" t="s">
        <v>13960</v>
      </c>
      <c r="D202" s="22" t="s">
        <v>13864</v>
      </c>
      <c r="E202" s="22" t="s">
        <v>1410</v>
      </c>
      <c r="F202" s="24"/>
      <c r="G202" s="22" t="s">
        <v>13865</v>
      </c>
    </row>
    <row r="203" spans="1:7" x14ac:dyDescent="0.3">
      <c r="A203" s="23">
        <v>20001624740196</v>
      </c>
      <c r="B203" s="11" t="s">
        <v>2841</v>
      </c>
      <c r="C203" s="11" t="s">
        <v>13960</v>
      </c>
      <c r="D203" s="22" t="s">
        <v>13818</v>
      </c>
      <c r="E203" s="22" t="s">
        <v>1410</v>
      </c>
      <c r="F203" s="24"/>
      <c r="G203" s="22" t="s">
        <v>13819</v>
      </c>
    </row>
    <row r="204" spans="1:7" x14ac:dyDescent="0.3">
      <c r="A204" s="23">
        <v>20001614685754</v>
      </c>
      <c r="B204" s="11" t="s">
        <v>2841</v>
      </c>
      <c r="C204" s="11" t="s">
        <v>13960</v>
      </c>
      <c r="D204" s="22" t="s">
        <v>13768</v>
      </c>
      <c r="E204" s="22" t="s">
        <v>1410</v>
      </c>
      <c r="F204" s="24"/>
      <c r="G204" s="22" t="s">
        <v>13769</v>
      </c>
    </row>
    <row r="205" spans="1:7" x14ac:dyDescent="0.3">
      <c r="A205" s="23">
        <v>20001620900403</v>
      </c>
      <c r="B205" s="11" t="s">
        <v>13980</v>
      </c>
      <c r="C205" s="11" t="s">
        <v>13960</v>
      </c>
      <c r="D205" s="22" t="s">
        <v>13650</v>
      </c>
      <c r="E205" s="22" t="s">
        <v>1870</v>
      </c>
      <c r="F205" s="24"/>
      <c r="G205" s="22" t="s">
        <v>13651</v>
      </c>
    </row>
    <row r="206" spans="1:7" x14ac:dyDescent="0.3">
      <c r="A206" s="23">
        <v>20001621417538</v>
      </c>
      <c r="B206" s="11" t="s">
        <v>13980</v>
      </c>
      <c r="C206" s="11" t="s">
        <v>13960</v>
      </c>
      <c r="D206" s="22" t="s">
        <v>13607</v>
      </c>
      <c r="E206" s="22" t="s">
        <v>1870</v>
      </c>
      <c r="F206" s="24"/>
      <c r="G206" s="22" t="s">
        <v>13608</v>
      </c>
    </row>
    <row r="207" spans="1:7" x14ac:dyDescent="0.3">
      <c r="A207" s="23">
        <v>20001621485323</v>
      </c>
      <c r="B207" s="11" t="s">
        <v>13980</v>
      </c>
      <c r="C207" s="11" t="s">
        <v>13960</v>
      </c>
      <c r="D207" s="22" t="s">
        <v>13804</v>
      </c>
      <c r="E207" s="22" t="s">
        <v>1870</v>
      </c>
      <c r="F207" s="24"/>
      <c r="G207" s="22" t="s">
        <v>13805</v>
      </c>
    </row>
    <row r="208" spans="1:7" x14ac:dyDescent="0.3">
      <c r="A208" s="23">
        <v>20001622258855</v>
      </c>
      <c r="B208" s="11" t="s">
        <v>13980</v>
      </c>
      <c r="C208" s="11" t="s">
        <v>13960</v>
      </c>
      <c r="D208" s="22" t="s">
        <v>13655</v>
      </c>
      <c r="E208" s="22" t="s">
        <v>1870</v>
      </c>
      <c r="F208" s="24"/>
      <c r="G208" s="22" t="s">
        <v>13656</v>
      </c>
    </row>
    <row r="209" spans="1:7" x14ac:dyDescent="0.3">
      <c r="A209" s="23">
        <v>20001624636655</v>
      </c>
      <c r="B209" s="11" t="s">
        <v>13980</v>
      </c>
      <c r="C209" s="11" t="s">
        <v>13960</v>
      </c>
      <c r="D209" s="22" t="s">
        <v>13702</v>
      </c>
      <c r="E209" s="22" t="s">
        <v>1870</v>
      </c>
      <c r="F209" s="24"/>
      <c r="G209" s="22" t="s">
        <v>13703</v>
      </c>
    </row>
    <row r="210" spans="1:7" x14ac:dyDescent="0.3">
      <c r="A210" s="23">
        <v>20001626674060</v>
      </c>
      <c r="B210" s="11" t="s">
        <v>13980</v>
      </c>
      <c r="C210" s="11" t="s">
        <v>13960</v>
      </c>
      <c r="D210" s="22" t="s">
        <v>13919</v>
      </c>
      <c r="E210" s="22" t="s">
        <v>1870</v>
      </c>
      <c r="F210" s="24"/>
      <c r="G210" s="22" t="s">
        <v>13920</v>
      </c>
    </row>
    <row r="211" spans="1:7" x14ac:dyDescent="0.3">
      <c r="A211" s="23">
        <v>20001626244070</v>
      </c>
      <c r="B211" s="11" t="s">
        <v>13980</v>
      </c>
      <c r="C211" s="11" t="s">
        <v>13960</v>
      </c>
      <c r="D211" s="22" t="s">
        <v>13905</v>
      </c>
      <c r="E211" s="22" t="s">
        <v>1870</v>
      </c>
      <c r="F211" s="24"/>
      <c r="G211" s="22" t="s">
        <v>13906</v>
      </c>
    </row>
    <row r="212" spans="1:7" x14ac:dyDescent="0.3">
      <c r="A212" s="23">
        <v>20001616117700</v>
      </c>
      <c r="B212" s="11" t="s">
        <v>13980</v>
      </c>
      <c r="C212" s="11" t="s">
        <v>13960</v>
      </c>
      <c r="D212" s="22" t="s">
        <v>13603</v>
      </c>
      <c r="E212" s="22" t="s">
        <v>1870</v>
      </c>
      <c r="F212" s="24"/>
      <c r="G212" s="22" t="s">
        <v>13604</v>
      </c>
    </row>
    <row r="213" spans="1:7" x14ac:dyDescent="0.3">
      <c r="A213" s="23">
        <v>20001619814877</v>
      </c>
      <c r="B213" s="11" t="s">
        <v>13980</v>
      </c>
      <c r="C213" s="11" t="s">
        <v>13960</v>
      </c>
      <c r="D213" s="22" t="s">
        <v>13825</v>
      </c>
      <c r="E213" s="22" t="s">
        <v>1870</v>
      </c>
      <c r="F213" s="24"/>
      <c r="G213" s="22" t="s">
        <v>13826</v>
      </c>
    </row>
    <row r="214" spans="1:7" x14ac:dyDescent="0.3">
      <c r="A214" s="23">
        <v>20001620658171</v>
      </c>
      <c r="B214" s="11" t="s">
        <v>13980</v>
      </c>
      <c r="C214" s="11" t="s">
        <v>13960</v>
      </c>
      <c r="D214" s="22" t="s">
        <v>13663</v>
      </c>
      <c r="E214" s="22" t="s">
        <v>1870</v>
      </c>
      <c r="F214" s="24"/>
      <c r="G214" s="22" t="s">
        <v>13664</v>
      </c>
    </row>
    <row r="215" spans="1:7" x14ac:dyDescent="0.3">
      <c r="A215" s="23">
        <v>20001621082583</v>
      </c>
      <c r="B215" s="11" t="s">
        <v>13980</v>
      </c>
      <c r="C215" s="11" t="s">
        <v>13960</v>
      </c>
      <c r="D215" s="22" t="s">
        <v>13808</v>
      </c>
      <c r="E215" s="22" t="s">
        <v>1870</v>
      </c>
      <c r="F215" s="24"/>
      <c r="G215" s="22" t="s">
        <v>13809</v>
      </c>
    </row>
    <row r="216" spans="1:7" x14ac:dyDescent="0.3">
      <c r="A216" s="23">
        <v>20001623451804</v>
      </c>
      <c r="B216" s="11" t="s">
        <v>13980</v>
      </c>
      <c r="C216" s="11" t="s">
        <v>13960</v>
      </c>
      <c r="D216" s="22" t="s">
        <v>13812</v>
      </c>
      <c r="E216" s="22" t="s">
        <v>1870</v>
      </c>
      <c r="F216" s="24"/>
      <c r="G216" s="22" t="s">
        <v>13813</v>
      </c>
    </row>
    <row r="217" spans="1:7" x14ac:dyDescent="0.3">
      <c r="A217" s="23">
        <v>20001625085174</v>
      </c>
      <c r="B217" s="11" t="s">
        <v>13980</v>
      </c>
      <c r="C217" s="11" t="s">
        <v>13960</v>
      </c>
      <c r="D217" s="22" t="s">
        <v>1866</v>
      </c>
      <c r="E217" s="22" t="s">
        <v>1870</v>
      </c>
      <c r="F217" s="24"/>
      <c r="G217" s="22" t="s">
        <v>1872</v>
      </c>
    </row>
    <row r="218" spans="1:7" x14ac:dyDescent="0.3">
      <c r="A218" s="23">
        <v>20001625766694</v>
      </c>
      <c r="B218" s="11" t="s">
        <v>13980</v>
      </c>
      <c r="C218" s="11" t="s">
        <v>13960</v>
      </c>
      <c r="D218" s="22" t="s">
        <v>13929</v>
      </c>
      <c r="E218" s="22" t="s">
        <v>1870</v>
      </c>
      <c r="F218" s="24"/>
      <c r="G218" s="22" t="s">
        <v>13930</v>
      </c>
    </row>
    <row r="219" spans="1:7" x14ac:dyDescent="0.3">
      <c r="A219" s="23">
        <v>20001627378106</v>
      </c>
      <c r="B219" s="11" t="s">
        <v>13980</v>
      </c>
      <c r="C219" s="11" t="s">
        <v>13960</v>
      </c>
      <c r="D219" s="22" t="s">
        <v>13951</v>
      </c>
      <c r="E219" s="22" t="s">
        <v>1870</v>
      </c>
      <c r="F219" s="24"/>
      <c r="G219" s="22" t="s">
        <v>13952</v>
      </c>
    </row>
    <row r="220" spans="1:7" x14ac:dyDescent="0.3">
      <c r="A220" s="23">
        <v>20001618754544</v>
      </c>
      <c r="B220" s="11" t="s">
        <v>13980</v>
      </c>
      <c r="C220" s="11" t="s">
        <v>13960</v>
      </c>
      <c r="D220" s="22" t="s">
        <v>13741</v>
      </c>
      <c r="E220" s="22" t="s">
        <v>1870</v>
      </c>
      <c r="F220" s="24"/>
      <c r="G220" s="22" t="s">
        <v>13742</v>
      </c>
    </row>
    <row r="221" spans="1:7" x14ac:dyDescent="0.3">
      <c r="A221" s="23">
        <v>20001621332645</v>
      </c>
      <c r="B221" s="11" t="s">
        <v>13981</v>
      </c>
      <c r="C221" s="11" t="s">
        <v>13960</v>
      </c>
      <c r="D221" s="22" t="s">
        <v>1695</v>
      </c>
      <c r="E221" s="22" t="s">
        <v>1183</v>
      </c>
      <c r="F221" s="24"/>
      <c r="G221" s="22" t="s">
        <v>1703</v>
      </c>
    </row>
    <row r="222" spans="1:7" x14ac:dyDescent="0.3">
      <c r="A222" s="23">
        <v>20001621880609</v>
      </c>
      <c r="B222" s="11" t="s">
        <v>13981</v>
      </c>
      <c r="C222" s="11" t="s">
        <v>13960</v>
      </c>
      <c r="D222" s="22" t="s">
        <v>13845</v>
      </c>
      <c r="E222" s="22" t="s">
        <v>1183</v>
      </c>
      <c r="F222" s="24"/>
      <c r="G222" s="22" t="s">
        <v>13846</v>
      </c>
    </row>
    <row r="223" spans="1:7" x14ac:dyDescent="0.3">
      <c r="A223" s="23">
        <v>20001625268464</v>
      </c>
      <c r="B223" s="11" t="s">
        <v>13981</v>
      </c>
      <c r="C223" s="11" t="s">
        <v>13960</v>
      </c>
      <c r="D223" s="22" t="s">
        <v>13953</v>
      </c>
      <c r="E223" s="22" t="s">
        <v>13954</v>
      </c>
      <c r="F223" s="24"/>
      <c r="G223" s="22" t="s">
        <v>13955</v>
      </c>
    </row>
    <row r="224" spans="1:7" x14ac:dyDescent="0.3">
      <c r="A224" s="23">
        <v>20001623552404</v>
      </c>
      <c r="B224" s="11" t="s">
        <v>13988</v>
      </c>
      <c r="C224" s="11" t="s">
        <v>13966</v>
      </c>
      <c r="D224" s="22" t="s">
        <v>13668</v>
      </c>
      <c r="E224" s="22" t="s">
        <v>573</v>
      </c>
      <c r="F224" s="24"/>
      <c r="G224" s="22" t="s">
        <v>13669</v>
      </c>
    </row>
    <row r="225" spans="1:7" x14ac:dyDescent="0.3">
      <c r="A225" s="23">
        <v>20001624137032</v>
      </c>
      <c r="B225" s="11" t="s">
        <v>2964</v>
      </c>
      <c r="C225" s="11" t="s">
        <v>13963</v>
      </c>
      <c r="D225" s="22" t="s">
        <v>13941</v>
      </c>
      <c r="E225" s="22" t="s">
        <v>2939</v>
      </c>
      <c r="F225" s="24"/>
      <c r="G225" s="22" t="s">
        <v>13942</v>
      </c>
    </row>
    <row r="226" spans="1:7" x14ac:dyDescent="0.3">
      <c r="A226" s="23">
        <v>20001619017596</v>
      </c>
      <c r="B226" s="11" t="s">
        <v>2964</v>
      </c>
      <c r="C226" s="11" t="s">
        <v>13963</v>
      </c>
      <c r="D226" s="22" t="s">
        <v>13795</v>
      </c>
      <c r="E226" s="22" t="s">
        <v>2939</v>
      </c>
      <c r="F226" s="24"/>
      <c r="G226" s="22" t="s">
        <v>13796</v>
      </c>
    </row>
    <row r="227" spans="1:7" x14ac:dyDescent="0.3">
      <c r="A227" s="23">
        <v>20001617446547</v>
      </c>
      <c r="B227" s="11" t="s">
        <v>2964</v>
      </c>
      <c r="C227" s="11" t="s">
        <v>13963</v>
      </c>
      <c r="D227" s="22" t="s">
        <v>13731</v>
      </c>
      <c r="E227" s="22" t="s">
        <v>2939</v>
      </c>
      <c r="F227" s="24"/>
      <c r="G227" s="22" t="s">
        <v>13732</v>
      </c>
    </row>
    <row r="228" spans="1:7" x14ac:dyDescent="0.3">
      <c r="A228" s="23">
        <v>20001615820664</v>
      </c>
      <c r="B228" s="11" t="s">
        <v>2964</v>
      </c>
      <c r="C228" s="11" t="s">
        <v>13963</v>
      </c>
      <c r="D228" s="22" t="s">
        <v>13753</v>
      </c>
      <c r="E228" s="22" t="s">
        <v>2939</v>
      </c>
      <c r="F228" s="24"/>
      <c r="G228" s="22" t="s">
        <v>13754</v>
      </c>
    </row>
    <row r="229" spans="1:7" x14ac:dyDescent="0.3">
      <c r="A229" s="23">
        <v>20001623723989</v>
      </c>
      <c r="B229" s="11" t="s">
        <v>2964</v>
      </c>
      <c r="C229" s="11" t="s">
        <v>13963</v>
      </c>
      <c r="D229" s="22" t="s">
        <v>13743</v>
      </c>
      <c r="E229" s="22" t="s">
        <v>2939</v>
      </c>
      <c r="F229" s="24"/>
      <c r="G229" s="22" t="s">
        <v>13744</v>
      </c>
    </row>
    <row r="230" spans="1:7" x14ac:dyDescent="0.3">
      <c r="A230" s="23">
        <v>20001617570919</v>
      </c>
      <c r="B230" s="11" t="s">
        <v>2964</v>
      </c>
      <c r="C230" s="11" t="s">
        <v>13963</v>
      </c>
      <c r="D230" s="22" t="s">
        <v>13674</v>
      </c>
      <c r="E230" s="22" t="s">
        <v>2939</v>
      </c>
      <c r="F230" s="24"/>
      <c r="G230" s="22" t="s">
        <v>13675</v>
      </c>
    </row>
    <row r="231" spans="1:7" x14ac:dyDescent="0.3">
      <c r="A231" s="23">
        <v>20001623950391</v>
      </c>
      <c r="B231" s="11" t="s">
        <v>2964</v>
      </c>
      <c r="C231" s="11" t="s">
        <v>13963</v>
      </c>
      <c r="D231" s="22" t="s">
        <v>13896</v>
      </c>
      <c r="E231" s="22" t="s">
        <v>2939</v>
      </c>
      <c r="F231" s="24"/>
      <c r="G231" s="22" t="s">
        <v>13897</v>
      </c>
    </row>
    <row r="232" spans="1:7" x14ac:dyDescent="0.3">
      <c r="A232" s="23">
        <v>20001617659114</v>
      </c>
      <c r="B232" s="11" t="s">
        <v>2964</v>
      </c>
      <c r="C232" s="11" t="s">
        <v>13963</v>
      </c>
      <c r="D232" s="22" t="s">
        <v>13934</v>
      </c>
      <c r="E232" s="22" t="s">
        <v>2939</v>
      </c>
      <c r="F232" s="24"/>
      <c r="G232" s="22" t="s">
        <v>13935</v>
      </c>
    </row>
    <row r="233" spans="1:7" x14ac:dyDescent="0.3">
      <c r="A233" s="23">
        <v>20001621323842</v>
      </c>
      <c r="B233" s="11" t="s">
        <v>2964</v>
      </c>
      <c r="C233" s="11" t="s">
        <v>13963</v>
      </c>
      <c r="D233" s="22" t="s">
        <v>13936</v>
      </c>
      <c r="E233" s="22" t="s">
        <v>2939</v>
      </c>
      <c r="F233" s="24"/>
      <c r="G233" s="22" t="s">
        <v>13937</v>
      </c>
    </row>
    <row r="234" spans="1:7" x14ac:dyDescent="0.3">
      <c r="A234" s="23">
        <v>20001621095903</v>
      </c>
      <c r="B234" s="11" t="s">
        <v>2964</v>
      </c>
      <c r="C234" s="11" t="s">
        <v>13963</v>
      </c>
      <c r="D234" s="22" t="s">
        <v>13943</v>
      </c>
      <c r="E234" s="22" t="s">
        <v>2939</v>
      </c>
      <c r="F234" s="24"/>
      <c r="G234" s="22" t="s">
        <v>13944</v>
      </c>
    </row>
    <row r="235" spans="1:7" x14ac:dyDescent="0.3">
      <c r="A235" s="23">
        <v>20001623521150</v>
      </c>
      <c r="B235" s="11" t="s">
        <v>2964</v>
      </c>
      <c r="C235" s="11" t="s">
        <v>13963</v>
      </c>
      <c r="D235" s="22" t="s">
        <v>13827</v>
      </c>
      <c r="E235" s="22" t="s">
        <v>2939</v>
      </c>
      <c r="F235" s="24"/>
      <c r="G235" s="22" t="s">
        <v>13828</v>
      </c>
    </row>
    <row r="236" spans="1:7" x14ac:dyDescent="0.3">
      <c r="A236" s="23">
        <v>20001626189688</v>
      </c>
      <c r="B236" s="11" t="s">
        <v>2964</v>
      </c>
      <c r="C236" s="11" t="s">
        <v>13963</v>
      </c>
      <c r="D236" s="22" t="s">
        <v>13883</v>
      </c>
      <c r="E236" s="22" t="s">
        <v>2939</v>
      </c>
      <c r="F236" s="24"/>
      <c r="G236" s="22" t="s">
        <v>13884</v>
      </c>
    </row>
    <row r="237" spans="1:7" x14ac:dyDescent="0.3">
      <c r="A237" s="23">
        <v>20001624885845</v>
      </c>
      <c r="B237" s="11" t="s">
        <v>2843</v>
      </c>
      <c r="C237" s="11" t="s">
        <v>13960</v>
      </c>
      <c r="D237" s="22" t="s">
        <v>13889</v>
      </c>
      <c r="E237" s="22" t="s">
        <v>13890</v>
      </c>
      <c r="F237" s="24"/>
      <c r="G237" s="22" t="s">
        <v>13891</v>
      </c>
    </row>
    <row r="238" spans="1:7" x14ac:dyDescent="0.3">
      <c r="A238" s="23">
        <v>20001620199390</v>
      </c>
      <c r="B238" s="11" t="s">
        <v>13982</v>
      </c>
      <c r="C238" s="11" t="s">
        <v>13963</v>
      </c>
      <c r="D238" s="22" t="s">
        <v>13634</v>
      </c>
      <c r="E238" s="22" t="s">
        <v>1196</v>
      </c>
      <c r="F238" s="24"/>
      <c r="G238" s="22" t="s">
        <v>13635</v>
      </c>
    </row>
    <row r="239" spans="1:7" x14ac:dyDescent="0.3">
      <c r="A239" s="23">
        <v>20001624739090</v>
      </c>
      <c r="B239" s="11" t="s">
        <v>13982</v>
      </c>
      <c r="C239" s="11" t="s">
        <v>13963</v>
      </c>
      <c r="D239" s="22" t="s">
        <v>13931</v>
      </c>
      <c r="E239" s="22" t="s">
        <v>1196</v>
      </c>
      <c r="F239" s="24"/>
      <c r="G239" s="22" t="s">
        <v>13932</v>
      </c>
    </row>
    <row r="240" spans="1:7" x14ac:dyDescent="0.3">
      <c r="A240" s="23">
        <v>20001620900847</v>
      </c>
      <c r="B240" s="11" t="s">
        <v>13982</v>
      </c>
      <c r="C240" s="11" t="s">
        <v>13963</v>
      </c>
      <c r="D240" s="22" t="s">
        <v>13687</v>
      </c>
      <c r="E240" s="22" t="s">
        <v>1196</v>
      </c>
      <c r="F240" s="24"/>
      <c r="G240" s="22" t="s">
        <v>13688</v>
      </c>
    </row>
    <row r="241" spans="1:7" x14ac:dyDescent="0.3">
      <c r="A241" s="23">
        <v>20001624495641</v>
      </c>
      <c r="B241" s="11" t="s">
        <v>13982</v>
      </c>
      <c r="C241" s="11" t="s">
        <v>13963</v>
      </c>
      <c r="D241" s="22" t="s">
        <v>13866</v>
      </c>
      <c r="E241" s="22" t="s">
        <v>1196</v>
      </c>
      <c r="F241" s="24"/>
      <c r="G241" s="22" t="s">
        <v>13867</v>
      </c>
    </row>
    <row r="242" spans="1:7" x14ac:dyDescent="0.3">
      <c r="A242" s="23">
        <v>20001623457609</v>
      </c>
      <c r="B242" s="11" t="s">
        <v>13982</v>
      </c>
      <c r="C242" s="11" t="s">
        <v>13963</v>
      </c>
      <c r="D242" s="22" t="s">
        <v>1192</v>
      </c>
      <c r="E242" s="22" t="s">
        <v>1196</v>
      </c>
      <c r="F242" s="24"/>
      <c r="G242" s="22" t="s">
        <v>1198</v>
      </c>
    </row>
    <row r="243" spans="1:7" x14ac:dyDescent="0.3">
      <c r="A243" s="23">
        <v>20001622264757</v>
      </c>
      <c r="B243" s="11" t="s">
        <v>13981</v>
      </c>
      <c r="C243" s="11" t="s">
        <v>13960</v>
      </c>
      <c r="D243" s="22" t="s">
        <v>13747</v>
      </c>
      <c r="E243" s="22" t="s">
        <v>1183</v>
      </c>
      <c r="F243" s="24"/>
      <c r="G243" s="22" t="s">
        <v>13748</v>
      </c>
    </row>
    <row r="244" spans="1:7" x14ac:dyDescent="0.3">
      <c r="A244" s="23">
        <v>20001617563395</v>
      </c>
      <c r="B244" s="11" t="s">
        <v>13981</v>
      </c>
      <c r="C244" s="11" t="s">
        <v>13960</v>
      </c>
      <c r="D244" s="22" t="s">
        <v>13621</v>
      </c>
      <c r="E244" s="22" t="s">
        <v>1183</v>
      </c>
      <c r="F244" s="24"/>
      <c r="G244" s="22" t="s">
        <v>13622</v>
      </c>
    </row>
    <row r="245" spans="1:7" x14ac:dyDescent="0.3">
      <c r="A245" s="23">
        <v>20001619996050</v>
      </c>
      <c r="B245" s="11" t="s">
        <v>13981</v>
      </c>
      <c r="C245" s="11" t="s">
        <v>13960</v>
      </c>
      <c r="D245" s="22" t="s">
        <v>1179</v>
      </c>
      <c r="E245" s="22" t="s">
        <v>1183</v>
      </c>
      <c r="F245" s="24"/>
      <c r="G245" s="22" t="s">
        <v>1186</v>
      </c>
    </row>
    <row r="246" spans="1:7" x14ac:dyDescent="0.3">
      <c r="A246" s="23">
        <v>20001622888008</v>
      </c>
      <c r="B246" s="11" t="s">
        <v>13982</v>
      </c>
      <c r="C246" s="11" t="s">
        <v>13963</v>
      </c>
      <c r="D246" s="22" t="s">
        <v>13712</v>
      </c>
      <c r="E246" s="22" t="s">
        <v>1196</v>
      </c>
      <c r="F246" s="24"/>
      <c r="G246" s="22" t="s">
        <v>13713</v>
      </c>
    </row>
    <row r="247" spans="1:7" x14ac:dyDescent="0.3">
      <c r="A247" s="23">
        <v>20001621893090</v>
      </c>
      <c r="B247" s="11" t="s">
        <v>13986</v>
      </c>
      <c r="C247" s="11" t="s">
        <v>13966</v>
      </c>
      <c r="D247" s="22" t="s">
        <v>13630</v>
      </c>
      <c r="E247" s="22" t="s">
        <v>13631</v>
      </c>
      <c r="F247" s="24"/>
      <c r="G247" s="22" t="s">
        <v>13632</v>
      </c>
    </row>
    <row r="248" spans="1:7" x14ac:dyDescent="0.3">
      <c r="A248" s="23">
        <v>20001621346498</v>
      </c>
      <c r="B248" s="11" t="s">
        <v>13986</v>
      </c>
      <c r="C248" s="11" t="s">
        <v>13966</v>
      </c>
      <c r="D248" s="22" t="s">
        <v>13639</v>
      </c>
      <c r="E248" s="22" t="s">
        <v>13631</v>
      </c>
      <c r="F248" s="24"/>
      <c r="G248" s="22" t="s">
        <v>13632</v>
      </c>
    </row>
    <row r="249" spans="1:7" x14ac:dyDescent="0.3">
      <c r="A249" s="23">
        <v>20001620592529</v>
      </c>
      <c r="B249" s="11" t="s">
        <v>13986</v>
      </c>
      <c r="C249" s="11" t="s">
        <v>13966</v>
      </c>
      <c r="D249" s="22" t="s">
        <v>13646</v>
      </c>
      <c r="E249" s="22" t="s">
        <v>13631</v>
      </c>
      <c r="F249" s="24"/>
      <c r="G249" s="22" t="s">
        <v>13632</v>
      </c>
    </row>
    <row r="250" spans="1:7" x14ac:dyDescent="0.3">
      <c r="A250" s="23">
        <v>20001622095564</v>
      </c>
      <c r="B250" s="11" t="s">
        <v>13986</v>
      </c>
      <c r="C250" s="11" t="s">
        <v>13966</v>
      </c>
      <c r="D250" s="22" t="s">
        <v>13659</v>
      </c>
      <c r="E250" s="22" t="s">
        <v>13631</v>
      </c>
      <c r="F250" s="24"/>
      <c r="G250" s="22" t="s">
        <v>13632</v>
      </c>
    </row>
    <row r="251" spans="1:7" x14ac:dyDescent="0.3">
      <c r="A251" s="23">
        <v>20001615886804</v>
      </c>
      <c r="B251" s="11" t="s">
        <v>13986</v>
      </c>
      <c r="C251" s="11" t="s">
        <v>13966</v>
      </c>
      <c r="D251" s="22" t="s">
        <v>13706</v>
      </c>
      <c r="E251" s="22" t="s">
        <v>13631</v>
      </c>
      <c r="F251" s="24"/>
      <c r="G251" s="22" t="s">
        <v>13632</v>
      </c>
    </row>
    <row r="252" spans="1:7" x14ac:dyDescent="0.3">
      <c r="A252" s="23">
        <v>20001617449261</v>
      </c>
      <c r="B252" s="11" t="s">
        <v>13986</v>
      </c>
      <c r="C252" s="11" t="s">
        <v>13966</v>
      </c>
      <c r="D252" s="22" t="s">
        <v>13716</v>
      </c>
      <c r="E252" s="22" t="s">
        <v>13631</v>
      </c>
      <c r="F252" s="24"/>
      <c r="G252" s="22" t="s">
        <v>13632</v>
      </c>
    </row>
    <row r="253" spans="1:7" x14ac:dyDescent="0.3">
      <c r="A253" s="23">
        <v>20001622962947</v>
      </c>
      <c r="B253" s="11" t="s">
        <v>13986</v>
      </c>
      <c r="C253" s="11" t="s">
        <v>13966</v>
      </c>
      <c r="D253" s="22" t="s">
        <v>13803</v>
      </c>
      <c r="E253" s="22" t="s">
        <v>13631</v>
      </c>
      <c r="F253" s="24"/>
      <c r="G253" s="22" t="s">
        <v>13632</v>
      </c>
    </row>
    <row r="254" spans="1:7" x14ac:dyDescent="0.3">
      <c r="A254" s="23">
        <v>20001619344695</v>
      </c>
      <c r="B254" s="11" t="s">
        <v>13986</v>
      </c>
      <c r="C254" s="11" t="s">
        <v>13966</v>
      </c>
      <c r="D254" s="22" t="s">
        <v>13660</v>
      </c>
      <c r="E254" s="22" t="s">
        <v>13661</v>
      </c>
      <c r="F254" s="24"/>
      <c r="G254" s="22" t="s">
        <v>13662</v>
      </c>
    </row>
    <row r="255" spans="1:7" x14ac:dyDescent="0.3">
      <c r="A255" s="23">
        <v>20001623146411</v>
      </c>
      <c r="B255" s="11" t="s">
        <v>13986</v>
      </c>
      <c r="C255" s="11" t="s">
        <v>13966</v>
      </c>
      <c r="D255" s="22" t="s">
        <v>13842</v>
      </c>
      <c r="E255" s="22" t="s">
        <v>13661</v>
      </c>
      <c r="F255" s="24"/>
      <c r="G255" s="22" t="s">
        <v>13662</v>
      </c>
    </row>
    <row r="256" spans="1:7" x14ac:dyDescent="0.3">
      <c r="A256" s="23">
        <v>20001619096768</v>
      </c>
      <c r="B256" s="11" t="s">
        <v>2952</v>
      </c>
      <c r="C256" s="11" t="s">
        <v>13966</v>
      </c>
      <c r="D256" s="22" t="s">
        <v>13667</v>
      </c>
      <c r="E256" s="22" t="s">
        <v>1880</v>
      </c>
      <c r="F256" s="24"/>
      <c r="G256" s="22" t="s">
        <v>1882</v>
      </c>
    </row>
    <row r="257" spans="1:7" x14ac:dyDescent="0.3">
      <c r="A257" s="23">
        <v>20001618993770</v>
      </c>
      <c r="B257" s="11" t="s">
        <v>2952</v>
      </c>
      <c r="C257" s="11" t="s">
        <v>13966</v>
      </c>
      <c r="D257" s="22" t="s">
        <v>13781</v>
      </c>
      <c r="E257" s="22" t="s">
        <v>1880</v>
      </c>
      <c r="F257" s="24"/>
      <c r="G257" s="22" t="s">
        <v>1882</v>
      </c>
    </row>
    <row r="258" spans="1:7" x14ac:dyDescent="0.3">
      <c r="A258" s="23">
        <v>20001621678865</v>
      </c>
      <c r="B258" s="11" t="s">
        <v>2952</v>
      </c>
      <c r="C258" s="11" t="s">
        <v>13966</v>
      </c>
      <c r="D258" s="22" t="s">
        <v>1878</v>
      </c>
      <c r="E258" s="22" t="s">
        <v>1880</v>
      </c>
      <c r="F258" s="24"/>
      <c r="G258" s="22" t="s">
        <v>1882</v>
      </c>
    </row>
    <row r="259" spans="1:7" x14ac:dyDescent="0.3">
      <c r="A259" s="23">
        <v>20001617453567</v>
      </c>
      <c r="B259" s="11" t="s">
        <v>2952</v>
      </c>
      <c r="C259" s="11" t="s">
        <v>13966</v>
      </c>
      <c r="D259" s="22" t="s">
        <v>13933</v>
      </c>
      <c r="E259" s="22" t="s">
        <v>1880</v>
      </c>
      <c r="F259" s="24"/>
      <c r="G259" s="22" t="s">
        <v>1882</v>
      </c>
    </row>
    <row r="260" spans="1:7" x14ac:dyDescent="0.3">
      <c r="A260" s="23">
        <v>20001619262930</v>
      </c>
      <c r="B260" s="11" t="s">
        <v>3213</v>
      </c>
      <c r="C260" s="11" t="s">
        <v>13966</v>
      </c>
      <c r="D260" s="22" t="s">
        <v>13793</v>
      </c>
      <c r="E260" s="22" t="s">
        <v>13643</v>
      </c>
      <c r="F260" s="24"/>
      <c r="G260" s="22" t="s">
        <v>13794</v>
      </c>
    </row>
    <row r="261" spans="1:7" x14ac:dyDescent="0.3">
      <c r="A261" s="23">
        <v>20001622753633</v>
      </c>
      <c r="B261" s="11" t="s">
        <v>3213</v>
      </c>
      <c r="C261" s="11" t="s">
        <v>13966</v>
      </c>
      <c r="D261" s="22" t="s">
        <v>13735</v>
      </c>
      <c r="E261" s="22" t="s">
        <v>13643</v>
      </c>
      <c r="F261" s="24"/>
      <c r="G261" s="22" t="s">
        <v>13736</v>
      </c>
    </row>
    <row r="262" spans="1:7" x14ac:dyDescent="0.3">
      <c r="A262" s="23">
        <v>20001621951903</v>
      </c>
      <c r="B262" s="11" t="s">
        <v>3213</v>
      </c>
      <c r="C262" s="11" t="s">
        <v>13966</v>
      </c>
      <c r="D262" s="22" t="s">
        <v>13858</v>
      </c>
      <c r="E262" s="22" t="s">
        <v>13643</v>
      </c>
      <c r="F262" s="24"/>
      <c r="G262" s="22" t="s">
        <v>13859</v>
      </c>
    </row>
    <row r="263" spans="1:7" x14ac:dyDescent="0.3">
      <c r="A263" s="23">
        <v>20001618711014</v>
      </c>
      <c r="B263" s="11" t="s">
        <v>3213</v>
      </c>
      <c r="C263" s="11" t="s">
        <v>13966</v>
      </c>
      <c r="D263" s="22" t="s">
        <v>13642</v>
      </c>
      <c r="E263" s="22" t="s">
        <v>13643</v>
      </c>
      <c r="F263" s="24"/>
      <c r="G263" s="22" t="s">
        <v>13644</v>
      </c>
    </row>
    <row r="264" spans="1:7" x14ac:dyDescent="0.3">
      <c r="A264" s="23">
        <v>20001620141264</v>
      </c>
      <c r="B264" s="11" t="s">
        <v>3213</v>
      </c>
      <c r="C264" s="11" t="s">
        <v>13966</v>
      </c>
      <c r="D264" s="22" t="s">
        <v>13898</v>
      </c>
      <c r="E264" s="22" t="s">
        <v>13643</v>
      </c>
      <c r="F264" s="24"/>
      <c r="G264" s="22" t="s">
        <v>13899</v>
      </c>
    </row>
    <row r="265" spans="1:7" x14ac:dyDescent="0.3">
      <c r="A265" s="23">
        <v>20001623514381</v>
      </c>
      <c r="B265" s="11" t="s">
        <v>3213</v>
      </c>
      <c r="C265" s="11" t="s">
        <v>13966</v>
      </c>
      <c r="D265" s="22" t="s">
        <v>13838</v>
      </c>
      <c r="E265" s="22" t="s">
        <v>13643</v>
      </c>
      <c r="F265" s="24"/>
      <c r="G265" s="22" t="s">
        <v>13839</v>
      </c>
    </row>
    <row r="266" spans="1:7" x14ac:dyDescent="0.3">
      <c r="A266" s="23">
        <v>20001626386449</v>
      </c>
      <c r="B266" s="11" t="s">
        <v>3213</v>
      </c>
      <c r="C266" s="11" t="s">
        <v>13966</v>
      </c>
      <c r="D266" s="22" t="s">
        <v>13948</v>
      </c>
      <c r="E266" s="22" t="s">
        <v>13643</v>
      </c>
      <c r="F266" s="24"/>
      <c r="G266" s="22" t="s">
        <v>13949</v>
      </c>
    </row>
    <row r="267" spans="1:7" x14ac:dyDescent="0.3">
      <c r="A267" s="23">
        <v>20001617344178</v>
      </c>
      <c r="B267" s="11" t="s">
        <v>3213</v>
      </c>
      <c r="C267" s="11" t="s">
        <v>13966</v>
      </c>
      <c r="D267" s="22" t="s">
        <v>13829</v>
      </c>
      <c r="E267" s="22" t="s">
        <v>13643</v>
      </c>
      <c r="F267" s="24"/>
      <c r="G267" s="22" t="s">
        <v>13830</v>
      </c>
    </row>
    <row r="268" spans="1:7" x14ac:dyDescent="0.3">
      <c r="A268" s="23">
        <v>20001621338343</v>
      </c>
      <c r="B268" s="11" t="s">
        <v>3213</v>
      </c>
      <c r="C268" s="11" t="s">
        <v>13966</v>
      </c>
      <c r="D268" s="22" t="s">
        <v>13729</v>
      </c>
      <c r="E268" s="22" t="s">
        <v>13643</v>
      </c>
      <c r="F268" s="24"/>
      <c r="G268" s="22" t="s">
        <v>13730</v>
      </c>
    </row>
    <row r="269" spans="1:7" x14ac:dyDescent="0.3">
      <c r="A269" s="23">
        <v>20001621317033</v>
      </c>
      <c r="B269" s="11" t="s">
        <v>3213</v>
      </c>
      <c r="C269" s="11" t="s">
        <v>13966</v>
      </c>
      <c r="D269" s="22" t="s">
        <v>13693</v>
      </c>
      <c r="E269" s="22" t="s">
        <v>13643</v>
      </c>
      <c r="F269" s="24"/>
      <c r="G269" s="22" t="s">
        <v>13694</v>
      </c>
    </row>
    <row r="270" spans="1:7" x14ac:dyDescent="0.3">
      <c r="A270" s="23">
        <v>20001621985143</v>
      </c>
      <c r="B270" s="11" t="s">
        <v>3213</v>
      </c>
      <c r="C270" s="11" t="s">
        <v>13966</v>
      </c>
      <c r="D270" s="22" t="s">
        <v>13734</v>
      </c>
      <c r="E270" s="22" t="s">
        <v>13643</v>
      </c>
      <c r="F270" s="24"/>
      <c r="G270" s="22" t="s">
        <v>13694</v>
      </c>
    </row>
    <row r="271" spans="1:7" x14ac:dyDescent="0.3">
      <c r="A271" s="23">
        <v>20001621417307</v>
      </c>
      <c r="B271" s="11" t="s">
        <v>3213</v>
      </c>
      <c r="C271" s="11" t="s">
        <v>13966</v>
      </c>
      <c r="D271" s="22" t="s">
        <v>13774</v>
      </c>
      <c r="E271" s="22" t="s">
        <v>13643</v>
      </c>
      <c r="F271" s="24"/>
      <c r="G271" s="22" t="s">
        <v>13694</v>
      </c>
    </row>
    <row r="272" spans="1:7" x14ac:dyDescent="0.3">
      <c r="A272" s="23">
        <v>20001623664493</v>
      </c>
      <c r="B272" s="11" t="s">
        <v>3213</v>
      </c>
      <c r="C272" s="11" t="s">
        <v>13966</v>
      </c>
      <c r="D272" s="22" t="s">
        <v>13855</v>
      </c>
      <c r="E272" s="22" t="s">
        <v>13643</v>
      </c>
      <c r="F272" s="24"/>
      <c r="G272" s="22" t="s">
        <v>13694</v>
      </c>
    </row>
    <row r="273" spans="1:7" x14ac:dyDescent="0.3">
      <c r="A273" s="23">
        <v>20001621955293</v>
      </c>
      <c r="B273" s="11" t="s">
        <v>3213</v>
      </c>
      <c r="C273" s="11" t="s">
        <v>13966</v>
      </c>
      <c r="D273" s="22" t="s">
        <v>13745</v>
      </c>
      <c r="E273" s="22" t="s">
        <v>13643</v>
      </c>
      <c r="F273" s="24"/>
      <c r="G273" s="22" t="s">
        <v>13746</v>
      </c>
    </row>
    <row r="274" spans="1:7" x14ac:dyDescent="0.3">
      <c r="A274" s="23">
        <v>20001621398792</v>
      </c>
      <c r="B274" s="11" t="s">
        <v>3026</v>
      </c>
      <c r="C274" s="11" t="s">
        <v>13966</v>
      </c>
      <c r="D274" s="22" t="s">
        <v>13816</v>
      </c>
      <c r="E274" s="22" t="s">
        <v>1276</v>
      </c>
      <c r="F274" s="24"/>
      <c r="G274" s="22" t="s">
        <v>13817</v>
      </c>
    </row>
    <row r="275" spans="1:7" x14ac:dyDescent="0.3">
      <c r="A275" s="23">
        <v>20001624971076</v>
      </c>
      <c r="B275" s="11" t="s">
        <v>3026</v>
      </c>
      <c r="C275" s="11" t="s">
        <v>13966</v>
      </c>
      <c r="D275" s="22" t="s">
        <v>13892</v>
      </c>
      <c r="E275" s="22" t="s">
        <v>1276</v>
      </c>
      <c r="F275" s="24"/>
      <c r="G275" s="22" t="s">
        <v>13893</v>
      </c>
    </row>
    <row r="276" spans="1:7" x14ac:dyDescent="0.3">
      <c r="A276" s="23">
        <v>20001619275971</v>
      </c>
      <c r="B276" s="11" t="s">
        <v>3026</v>
      </c>
      <c r="C276" s="11" t="s">
        <v>13966</v>
      </c>
      <c r="D276" s="22" t="s">
        <v>13785</v>
      </c>
      <c r="E276" s="22" t="s">
        <v>1276</v>
      </c>
      <c r="F276" s="24"/>
      <c r="G276" s="22" t="s">
        <v>13786</v>
      </c>
    </row>
    <row r="277" spans="1:7" x14ac:dyDescent="0.3">
      <c r="A277" s="23">
        <v>20001623492217</v>
      </c>
      <c r="B277" s="11" t="s">
        <v>3213</v>
      </c>
      <c r="C277" s="11" t="s">
        <v>13966</v>
      </c>
      <c r="D277" s="22" t="s">
        <v>13836</v>
      </c>
      <c r="E277" s="22" t="s">
        <v>13643</v>
      </c>
      <c r="F277" s="24"/>
      <c r="G277" s="22" t="s">
        <v>13837</v>
      </c>
    </row>
    <row r="278" spans="1:7" x14ac:dyDescent="0.3">
      <c r="A278" s="23">
        <v>20001625833041</v>
      </c>
      <c r="B278" s="11" t="s">
        <v>3026</v>
      </c>
      <c r="C278" s="11" t="s">
        <v>13966</v>
      </c>
      <c r="D278" s="22" t="s">
        <v>2358</v>
      </c>
      <c r="E278" s="22" t="s">
        <v>1276</v>
      </c>
      <c r="F278" s="24"/>
      <c r="G278" s="22" t="s">
        <v>2362</v>
      </c>
    </row>
    <row r="279" spans="1:7" x14ac:dyDescent="0.3">
      <c r="A279" s="23">
        <v>20001621921980</v>
      </c>
      <c r="B279" s="11" t="s">
        <v>3026</v>
      </c>
      <c r="C279" s="11" t="s">
        <v>13966</v>
      </c>
      <c r="D279" s="22" t="s">
        <v>13685</v>
      </c>
      <c r="E279" s="22" t="s">
        <v>1276</v>
      </c>
      <c r="F279" s="24"/>
      <c r="G279" s="22" t="s">
        <v>13686</v>
      </c>
    </row>
    <row r="280" spans="1:7" x14ac:dyDescent="0.3">
      <c r="A280" s="23">
        <v>20001621544801</v>
      </c>
      <c r="B280" s="11" t="s">
        <v>13987</v>
      </c>
      <c r="C280" s="11" t="s">
        <v>13966</v>
      </c>
      <c r="D280" s="22" t="s">
        <v>13633</v>
      </c>
      <c r="E280" s="22" t="s">
        <v>1753</v>
      </c>
      <c r="F280" s="24"/>
      <c r="G280" s="22" t="s">
        <v>1278</v>
      </c>
    </row>
    <row r="281" spans="1:7" x14ac:dyDescent="0.3">
      <c r="A281" s="23">
        <v>20001618845473</v>
      </c>
      <c r="B281" s="11" t="s">
        <v>13962</v>
      </c>
      <c r="C281" s="11" t="s">
        <v>13963</v>
      </c>
      <c r="D281" s="22" t="s">
        <v>13645</v>
      </c>
      <c r="E281" s="22" t="s">
        <v>793</v>
      </c>
      <c r="F281" s="24"/>
      <c r="G281" s="22" t="s">
        <v>1278</v>
      </c>
    </row>
    <row r="282" spans="1:7" x14ac:dyDescent="0.3">
      <c r="A282" s="23">
        <v>20001609078141</v>
      </c>
      <c r="B282" s="11" t="s">
        <v>3026</v>
      </c>
      <c r="C282" s="11" t="s">
        <v>13966</v>
      </c>
      <c r="D282" s="22" t="s">
        <v>1272</v>
      </c>
      <c r="E282" s="22" t="s">
        <v>1276</v>
      </c>
      <c r="F282" s="24"/>
      <c r="G282" s="22" t="s">
        <v>1278</v>
      </c>
    </row>
    <row r="283" spans="1:7" x14ac:dyDescent="0.3">
      <c r="A283" s="23">
        <v>20001612474062</v>
      </c>
      <c r="B283" s="11" t="s">
        <v>2841</v>
      </c>
      <c r="C283" s="11" t="s">
        <v>13960</v>
      </c>
      <c r="D283" s="22" t="s">
        <v>1406</v>
      </c>
      <c r="E283" s="22" t="s">
        <v>1410</v>
      </c>
      <c r="F283" s="24"/>
      <c r="G283" s="22" t="s">
        <v>1278</v>
      </c>
    </row>
    <row r="284" spans="1:7" x14ac:dyDescent="0.3">
      <c r="A284" s="23">
        <v>20001622052906</v>
      </c>
      <c r="B284" s="11" t="s">
        <v>13970</v>
      </c>
      <c r="C284" s="11" t="s">
        <v>13960</v>
      </c>
      <c r="D284" s="22" t="s">
        <v>1479</v>
      </c>
      <c r="E284" s="22" t="s">
        <v>1482</v>
      </c>
      <c r="F284" s="24"/>
      <c r="G284" s="22" t="s">
        <v>1278</v>
      </c>
    </row>
    <row r="285" spans="1:7" x14ac:dyDescent="0.3">
      <c r="A285" s="23">
        <v>20001616746910</v>
      </c>
      <c r="B285" s="11" t="s">
        <v>13970</v>
      </c>
      <c r="C285" s="11" t="s">
        <v>13960</v>
      </c>
      <c r="D285" s="22" t="s">
        <v>13707</v>
      </c>
      <c r="E285" s="22" t="s">
        <v>1482</v>
      </c>
      <c r="F285" s="24"/>
      <c r="G285" s="22" t="s">
        <v>1278</v>
      </c>
    </row>
    <row r="286" spans="1:7" x14ac:dyDescent="0.3">
      <c r="A286" s="23">
        <v>20001621453317</v>
      </c>
      <c r="B286" s="11" t="s">
        <v>2964</v>
      </c>
      <c r="C286" s="11" t="s">
        <v>13963</v>
      </c>
      <c r="D286" s="22" t="s">
        <v>13714</v>
      </c>
      <c r="E286" s="22" t="s">
        <v>2939</v>
      </c>
      <c r="F286" s="24"/>
      <c r="G286" s="22" t="s">
        <v>1278</v>
      </c>
    </row>
    <row r="287" spans="1:7" x14ac:dyDescent="0.3">
      <c r="A287" s="23">
        <v>20001621533608</v>
      </c>
      <c r="B287" s="11" t="s">
        <v>2843</v>
      </c>
      <c r="C287" s="11" t="s">
        <v>13960</v>
      </c>
      <c r="D287" s="22" t="s">
        <v>13715</v>
      </c>
      <c r="E287" s="22" t="s">
        <v>1919</v>
      </c>
      <c r="F287" s="24"/>
      <c r="G287" s="22" t="s">
        <v>1278</v>
      </c>
    </row>
    <row r="288" spans="1:7" x14ac:dyDescent="0.3">
      <c r="A288" s="23">
        <v>20001623953205</v>
      </c>
      <c r="B288" s="11" t="s">
        <v>13968</v>
      </c>
      <c r="C288" s="11" t="s">
        <v>13963</v>
      </c>
      <c r="D288" s="22" t="s">
        <v>13733</v>
      </c>
      <c r="E288" s="22" t="s">
        <v>1471</v>
      </c>
      <c r="F288" s="24"/>
      <c r="G288" s="22" t="s">
        <v>1278</v>
      </c>
    </row>
    <row r="289" spans="1:7" x14ac:dyDescent="0.3">
      <c r="A289" s="23">
        <v>20001619946075</v>
      </c>
      <c r="B289" s="11" t="s">
        <v>13965</v>
      </c>
      <c r="C289" s="11" t="s">
        <v>13966</v>
      </c>
      <c r="D289" s="22" t="s">
        <v>13767</v>
      </c>
      <c r="E289" s="22" t="s">
        <v>954</v>
      </c>
      <c r="F289" s="24"/>
      <c r="G289" s="22" t="s">
        <v>1278</v>
      </c>
    </row>
    <row r="290" spans="1:7" x14ac:dyDescent="0.3">
      <c r="A290" s="23">
        <v>20001621065484</v>
      </c>
      <c r="B290" s="11" t="s">
        <v>2843</v>
      </c>
      <c r="C290" s="11" t="s">
        <v>13960</v>
      </c>
      <c r="D290" s="22" t="s">
        <v>13782</v>
      </c>
      <c r="E290" s="22" t="s">
        <v>1919</v>
      </c>
      <c r="F290" s="24"/>
      <c r="G290" s="22" t="s">
        <v>1278</v>
      </c>
    </row>
    <row r="291" spans="1:7" x14ac:dyDescent="0.3">
      <c r="A291" s="23">
        <v>20001622871873</v>
      </c>
      <c r="B291" s="11" t="s">
        <v>13987</v>
      </c>
      <c r="C291" s="11" t="s">
        <v>13966</v>
      </c>
      <c r="D291" s="22" t="s">
        <v>13831</v>
      </c>
      <c r="E291" s="22" t="s">
        <v>1753</v>
      </c>
      <c r="F291" s="24"/>
      <c r="G291" s="22" t="s">
        <v>1278</v>
      </c>
    </row>
    <row r="292" spans="1:7" x14ac:dyDescent="0.3">
      <c r="A292" s="23">
        <v>20001622143275</v>
      </c>
      <c r="B292" s="11" t="s">
        <v>2952</v>
      </c>
      <c r="C292" s="11" t="s">
        <v>13966</v>
      </c>
      <c r="D292" s="22" t="s">
        <v>1893</v>
      </c>
      <c r="E292" s="22" t="s">
        <v>1880</v>
      </c>
      <c r="F292" s="24"/>
      <c r="G292" s="22" t="s">
        <v>1278</v>
      </c>
    </row>
    <row r="293" spans="1:7" x14ac:dyDescent="0.3">
      <c r="A293" s="23">
        <v>20001621856350</v>
      </c>
      <c r="B293" s="11" t="s">
        <v>2951</v>
      </c>
      <c r="C293" s="11" t="s">
        <v>13960</v>
      </c>
      <c r="D293" s="22" t="s">
        <v>13870</v>
      </c>
      <c r="E293" s="22" t="s">
        <v>13871</v>
      </c>
      <c r="F293" s="24"/>
      <c r="G293" s="22" t="s">
        <v>1278</v>
      </c>
    </row>
    <row r="294" spans="1:7" x14ac:dyDescent="0.3">
      <c r="A294" s="23">
        <v>20001609636397</v>
      </c>
      <c r="B294" s="11" t="s">
        <v>13965</v>
      </c>
      <c r="C294" s="11" t="s">
        <v>13966</v>
      </c>
      <c r="D294" s="22" t="s">
        <v>13876</v>
      </c>
      <c r="E294" s="22" t="s">
        <v>954</v>
      </c>
      <c r="F294" s="24"/>
      <c r="G294" s="22" t="s">
        <v>1278</v>
      </c>
    </row>
    <row r="295" spans="1:7" x14ac:dyDescent="0.3">
      <c r="A295" s="23">
        <v>20001624633299</v>
      </c>
      <c r="B295" s="11" t="s">
        <v>3026</v>
      </c>
      <c r="C295" s="11" t="s">
        <v>13966</v>
      </c>
      <c r="D295" s="22" t="s">
        <v>13912</v>
      </c>
      <c r="E295" s="22" t="s">
        <v>1276</v>
      </c>
      <c r="F295" s="24"/>
      <c r="G295" s="22" t="s">
        <v>1278</v>
      </c>
    </row>
    <row r="296" spans="1:7" x14ac:dyDescent="0.3">
      <c r="A296" s="23">
        <v>20001624411985</v>
      </c>
      <c r="B296" s="11" t="s">
        <v>2964</v>
      </c>
      <c r="C296" s="11" t="s">
        <v>13963</v>
      </c>
      <c r="D296" s="22" t="s">
        <v>13940</v>
      </c>
      <c r="E296" s="22" t="s">
        <v>2939</v>
      </c>
      <c r="F296" s="24"/>
      <c r="G296" s="22" t="s">
        <v>1278</v>
      </c>
    </row>
    <row r="297" spans="1:7" x14ac:dyDescent="0.3">
      <c r="A297" s="23">
        <v>20001624642705</v>
      </c>
      <c r="B297" s="11" t="s">
        <v>3026</v>
      </c>
      <c r="C297" s="11" t="s">
        <v>13966</v>
      </c>
      <c r="D297" s="22" t="s">
        <v>13945</v>
      </c>
      <c r="E297" s="22" t="s">
        <v>1276</v>
      </c>
      <c r="F297" s="24"/>
      <c r="G297" s="22" t="s">
        <v>1278</v>
      </c>
    </row>
    <row r="298" spans="1:7" x14ac:dyDescent="0.3">
      <c r="A298" s="23">
        <v>20001621922773</v>
      </c>
      <c r="B298" s="11" t="s">
        <v>3026</v>
      </c>
      <c r="C298" s="11" t="s">
        <v>13966</v>
      </c>
      <c r="D298" s="22" t="s">
        <v>13950</v>
      </c>
      <c r="E298" s="22" t="s">
        <v>1276</v>
      </c>
      <c r="F298" s="24"/>
      <c r="G298" s="22" t="s">
        <v>1278</v>
      </c>
    </row>
    <row r="299" spans="1:7" x14ac:dyDescent="0.3">
      <c r="A299" s="23">
        <v>20001626828507</v>
      </c>
      <c r="B299" s="11" t="s">
        <v>13969</v>
      </c>
      <c r="C299" s="11" t="s">
        <v>13960</v>
      </c>
      <c r="D299" s="22" t="s">
        <v>2618</v>
      </c>
      <c r="E299" s="22" t="s">
        <v>2622</v>
      </c>
      <c r="F299" s="24"/>
      <c r="G299" s="22" t="s">
        <v>1278</v>
      </c>
    </row>
    <row r="300" spans="1:7" x14ac:dyDescent="0.3">
      <c r="A300" s="23">
        <v>20001622720974</v>
      </c>
      <c r="B300" s="11" t="s">
        <v>3026</v>
      </c>
      <c r="C300" s="11" t="s">
        <v>13966</v>
      </c>
      <c r="D300" s="22" t="s">
        <v>13695</v>
      </c>
      <c r="E300" s="22" t="s">
        <v>1276</v>
      </c>
      <c r="F300" s="24"/>
      <c r="G300" s="22" t="s">
        <v>13696</v>
      </c>
    </row>
    <row r="301" spans="1:7" x14ac:dyDescent="0.3">
      <c r="A301" s="23">
        <v>20001624444498</v>
      </c>
      <c r="B301" s="11" t="s">
        <v>2841</v>
      </c>
      <c r="C301" s="11" t="s">
        <v>13960</v>
      </c>
      <c r="D301" s="22" t="s">
        <v>13755</v>
      </c>
      <c r="E301" s="22" t="s">
        <v>693</v>
      </c>
      <c r="F301" s="24"/>
      <c r="G301" s="22" t="s">
        <v>13756</v>
      </c>
    </row>
    <row r="302" spans="1:7" x14ac:dyDescent="0.3">
      <c r="A302" s="23">
        <v>20001611176014</v>
      </c>
      <c r="B302" s="11" t="s">
        <v>13978</v>
      </c>
      <c r="C302" s="11" t="s">
        <v>13979</v>
      </c>
      <c r="D302" s="22" t="s">
        <v>13765</v>
      </c>
      <c r="E302" s="22" t="s">
        <v>730</v>
      </c>
      <c r="F302" s="24"/>
      <c r="G302" s="22" t="s">
        <v>13766</v>
      </c>
    </row>
    <row r="303" spans="1:7" x14ac:dyDescent="0.3">
      <c r="A303" s="21">
        <v>20001620146566</v>
      </c>
      <c r="B303" s="11" t="s">
        <v>13987</v>
      </c>
      <c r="C303" s="11" t="s">
        <v>13966</v>
      </c>
      <c r="D303" s="11" t="s">
        <v>15098</v>
      </c>
      <c r="E303" s="11" t="s">
        <v>1753</v>
      </c>
      <c r="F303" s="13"/>
      <c r="G303" s="11" t="s">
        <v>1755</v>
      </c>
    </row>
    <row r="304" spans="1:7" x14ac:dyDescent="0.3">
      <c r="A304" s="21">
        <v>20001624052321</v>
      </c>
      <c r="B304" s="11" t="s">
        <v>13987</v>
      </c>
      <c r="C304" s="11" t="s">
        <v>13966</v>
      </c>
      <c r="D304" s="11" t="s">
        <v>16143</v>
      </c>
      <c r="E304" s="11" t="s">
        <v>1753</v>
      </c>
      <c r="F304" s="13"/>
      <c r="G304" s="11" t="s">
        <v>1753</v>
      </c>
    </row>
    <row r="305" spans="1:7" x14ac:dyDescent="0.3">
      <c r="A305" s="21">
        <v>20001625987643</v>
      </c>
      <c r="B305" s="11" t="s">
        <v>3213</v>
      </c>
      <c r="C305" s="11" t="s">
        <v>13966</v>
      </c>
      <c r="D305" s="11" t="s">
        <v>16700</v>
      </c>
      <c r="E305" s="11" t="s">
        <v>13637</v>
      </c>
      <c r="F305" s="13"/>
      <c r="G305" s="11" t="s">
        <v>13638</v>
      </c>
    </row>
    <row r="306" spans="1:7" x14ac:dyDescent="0.3">
      <c r="A306" s="21">
        <v>20001618694804</v>
      </c>
      <c r="B306" s="11" t="s">
        <v>2951</v>
      </c>
      <c r="C306" s="11" t="s">
        <v>13960</v>
      </c>
      <c r="D306" s="11" t="s">
        <v>16471</v>
      </c>
      <c r="E306" s="11" t="s">
        <v>13871</v>
      </c>
      <c r="F306" s="13"/>
      <c r="G306" s="11" t="s">
        <v>16476</v>
      </c>
    </row>
    <row r="307" spans="1:7" x14ac:dyDescent="0.3">
      <c r="A307" s="21">
        <v>20001624193719</v>
      </c>
      <c r="B307" s="11" t="s">
        <v>3213</v>
      </c>
      <c r="C307" s="11" t="s">
        <v>13966</v>
      </c>
      <c r="D307" s="11" t="s">
        <v>16215</v>
      </c>
      <c r="E307" s="11" t="s">
        <v>13637</v>
      </c>
      <c r="F307" s="13"/>
      <c r="G307" s="11" t="s">
        <v>16218</v>
      </c>
    </row>
    <row r="308" spans="1:7" x14ac:dyDescent="0.3">
      <c r="A308" s="21">
        <v>20001623750359</v>
      </c>
      <c r="B308" s="11" t="s">
        <v>13981</v>
      </c>
      <c r="C308" s="11" t="s">
        <v>13963</v>
      </c>
      <c r="D308" s="11" t="s">
        <v>17040</v>
      </c>
      <c r="E308" s="11" t="s">
        <v>13821</v>
      </c>
      <c r="F308" s="13"/>
      <c r="G308" s="11" t="s">
        <v>17042</v>
      </c>
    </row>
    <row r="309" spans="1:7" x14ac:dyDescent="0.3">
      <c r="A309" s="21">
        <v>20001616091829</v>
      </c>
      <c r="B309" s="11" t="s">
        <v>13981</v>
      </c>
      <c r="C309" s="11" t="s">
        <v>13963</v>
      </c>
      <c r="D309" s="11" t="s">
        <v>15796</v>
      </c>
      <c r="E309" s="11" t="s">
        <v>13821</v>
      </c>
      <c r="F309" s="13"/>
      <c r="G309" s="11" t="s">
        <v>15800</v>
      </c>
    </row>
    <row r="310" spans="1:7" x14ac:dyDescent="0.3">
      <c r="A310" s="21">
        <v>20001626414958</v>
      </c>
      <c r="B310" s="11" t="s">
        <v>13981</v>
      </c>
      <c r="C310" s="11" t="s">
        <v>13963</v>
      </c>
      <c r="D310" s="11" t="s">
        <v>17000</v>
      </c>
      <c r="E310" s="11" t="s">
        <v>13821</v>
      </c>
      <c r="F310" s="13"/>
      <c r="G310" s="11" t="s">
        <v>17003</v>
      </c>
    </row>
    <row r="311" spans="1:7" x14ac:dyDescent="0.3">
      <c r="A311" s="21">
        <v>20001623063502</v>
      </c>
      <c r="B311" s="11" t="s">
        <v>2823</v>
      </c>
      <c r="C311" s="11" t="s">
        <v>13960</v>
      </c>
      <c r="D311" s="11" t="s">
        <v>17126</v>
      </c>
      <c r="E311" s="11" t="s">
        <v>1295</v>
      </c>
      <c r="F311" s="13"/>
      <c r="G311" s="11" t="s">
        <v>17129</v>
      </c>
    </row>
    <row r="312" spans="1:7" x14ac:dyDescent="0.3">
      <c r="A312" s="21">
        <v>20001607780541</v>
      </c>
      <c r="B312" s="11" t="s">
        <v>2823</v>
      </c>
      <c r="C312" s="11" t="s">
        <v>13960</v>
      </c>
      <c r="D312" s="11" t="s">
        <v>14537</v>
      </c>
      <c r="E312" s="11" t="s">
        <v>1295</v>
      </c>
      <c r="F312" s="13"/>
      <c r="G312" s="11" t="s">
        <v>14540</v>
      </c>
    </row>
    <row r="313" spans="1:7" x14ac:dyDescent="0.3">
      <c r="A313" s="21">
        <v>20001623452446</v>
      </c>
      <c r="B313" s="11" t="s">
        <v>2823</v>
      </c>
      <c r="C313" s="11" t="s">
        <v>13960</v>
      </c>
      <c r="D313" s="11" t="s">
        <v>17052</v>
      </c>
      <c r="E313" s="11" t="s">
        <v>1295</v>
      </c>
      <c r="F313" s="13"/>
      <c r="G313" s="11" t="s">
        <v>17057</v>
      </c>
    </row>
    <row r="314" spans="1:7" x14ac:dyDescent="0.3">
      <c r="A314" s="21">
        <v>20001622715513</v>
      </c>
      <c r="B314" s="11" t="s">
        <v>13965</v>
      </c>
      <c r="C314" s="11" t="s">
        <v>13963</v>
      </c>
      <c r="D314" s="11" t="s">
        <v>16936</v>
      </c>
      <c r="E314" s="11" t="s">
        <v>954</v>
      </c>
      <c r="F314" s="13"/>
      <c r="G314" s="11" t="s">
        <v>16940</v>
      </c>
    </row>
    <row r="315" spans="1:7" x14ac:dyDescent="0.3">
      <c r="A315" s="21">
        <v>20001627067381</v>
      </c>
      <c r="B315" s="11" t="s">
        <v>13968</v>
      </c>
      <c r="C315" s="11" t="s">
        <v>13963</v>
      </c>
      <c r="D315" s="11" t="s">
        <v>17508</v>
      </c>
      <c r="E315" s="11" t="s">
        <v>1471</v>
      </c>
      <c r="F315" s="13"/>
      <c r="G315" s="11" t="s">
        <v>17512</v>
      </c>
    </row>
    <row r="316" spans="1:7" x14ac:dyDescent="0.3">
      <c r="A316" s="21">
        <v>20001619633027</v>
      </c>
      <c r="B316" s="11" t="s">
        <v>13968</v>
      </c>
      <c r="C316" s="11" t="s">
        <v>13963</v>
      </c>
      <c r="D316" s="11" t="s">
        <v>14732</v>
      </c>
      <c r="E316" s="11" t="s">
        <v>1471</v>
      </c>
      <c r="F316" s="13"/>
      <c r="G316" s="11" t="s">
        <v>14738</v>
      </c>
    </row>
    <row r="317" spans="1:7" x14ac:dyDescent="0.3">
      <c r="A317" s="21">
        <v>20001623685481</v>
      </c>
      <c r="B317" s="11" t="s">
        <v>13968</v>
      </c>
      <c r="C317" s="11" t="s">
        <v>13963</v>
      </c>
      <c r="D317" s="11" t="s">
        <v>16622</v>
      </c>
      <c r="E317" s="11" t="s">
        <v>1471</v>
      </c>
      <c r="F317" s="13"/>
      <c r="G317" s="11" t="s">
        <v>16625</v>
      </c>
    </row>
    <row r="318" spans="1:7" x14ac:dyDescent="0.3">
      <c r="A318" s="21">
        <v>20001620910508</v>
      </c>
      <c r="B318" s="11" t="s">
        <v>13968</v>
      </c>
      <c r="C318" s="11" t="s">
        <v>13963</v>
      </c>
      <c r="D318" s="11" t="s">
        <v>14687</v>
      </c>
      <c r="E318" s="11" t="s">
        <v>1471</v>
      </c>
      <c r="F318" s="13"/>
      <c r="G318" s="11" t="s">
        <v>14689</v>
      </c>
    </row>
    <row r="319" spans="1:7" x14ac:dyDescent="0.3">
      <c r="A319" s="21">
        <v>20001621114035</v>
      </c>
      <c r="B319" s="11" t="s">
        <v>13968</v>
      </c>
      <c r="C319" s="11" t="s">
        <v>13963</v>
      </c>
      <c r="D319" s="11" t="s">
        <v>16628</v>
      </c>
      <c r="E319" s="11" t="s">
        <v>1471</v>
      </c>
      <c r="F319" s="13"/>
      <c r="G319" s="11" t="s">
        <v>16631</v>
      </c>
    </row>
    <row r="320" spans="1:7" x14ac:dyDescent="0.3">
      <c r="A320" s="21">
        <v>20001619820722</v>
      </c>
      <c r="B320" s="11" t="s">
        <v>13968</v>
      </c>
      <c r="C320" s="11" t="s">
        <v>13963</v>
      </c>
      <c r="D320" s="11" t="s">
        <v>15124</v>
      </c>
      <c r="E320" s="11" t="s">
        <v>1471</v>
      </c>
      <c r="F320" s="13"/>
      <c r="G320" s="11" t="s">
        <v>15129</v>
      </c>
    </row>
    <row r="321" spans="1:7" x14ac:dyDescent="0.3">
      <c r="A321" s="21">
        <v>20001622161943</v>
      </c>
      <c r="B321" s="11" t="s">
        <v>13972</v>
      </c>
      <c r="C321" s="11" t="s">
        <v>13963</v>
      </c>
      <c r="D321" s="11" t="s">
        <v>16438</v>
      </c>
      <c r="E321" s="11" t="s">
        <v>16441</v>
      </c>
      <c r="F321" s="13"/>
      <c r="G321" s="11" t="s">
        <v>16443</v>
      </c>
    </row>
    <row r="322" spans="1:7" x14ac:dyDescent="0.3">
      <c r="A322" s="21">
        <v>20001623148686</v>
      </c>
      <c r="B322" s="11" t="s">
        <v>13962</v>
      </c>
      <c r="C322" s="11" t="s">
        <v>13963</v>
      </c>
      <c r="D322" s="11" t="s">
        <v>15702</v>
      </c>
      <c r="E322" s="11" t="s">
        <v>793</v>
      </c>
      <c r="F322" s="13"/>
      <c r="G322" s="11" t="s">
        <v>15707</v>
      </c>
    </row>
    <row r="323" spans="1:7" x14ac:dyDescent="0.3">
      <c r="A323" s="21">
        <v>20001626420086</v>
      </c>
      <c r="B323" s="11" t="s">
        <v>13962</v>
      </c>
      <c r="C323" s="11" t="s">
        <v>13963</v>
      </c>
      <c r="D323" s="11" t="s">
        <v>17132</v>
      </c>
      <c r="E323" s="11" t="s">
        <v>793</v>
      </c>
      <c r="F323" s="13"/>
      <c r="G323" s="11" t="s">
        <v>17136</v>
      </c>
    </row>
    <row r="324" spans="1:7" x14ac:dyDescent="0.3">
      <c r="A324" s="21">
        <v>20001616676339</v>
      </c>
      <c r="B324" s="11" t="s">
        <v>13962</v>
      </c>
      <c r="C324" s="11" t="s">
        <v>13963</v>
      </c>
      <c r="D324" s="11" t="s">
        <v>15951</v>
      </c>
      <c r="E324" s="11" t="s">
        <v>793</v>
      </c>
      <c r="F324" s="13"/>
      <c r="G324" s="11" t="s">
        <v>15956</v>
      </c>
    </row>
    <row r="325" spans="1:7" x14ac:dyDescent="0.3">
      <c r="A325" s="21">
        <v>20001615520122</v>
      </c>
      <c r="B325" s="11" t="s">
        <v>13962</v>
      </c>
      <c r="C325" s="11" t="s">
        <v>13963</v>
      </c>
      <c r="D325" s="11" t="s">
        <v>15365</v>
      </c>
      <c r="E325" s="11" t="s">
        <v>793</v>
      </c>
      <c r="F325" s="13"/>
      <c r="G325" s="11" t="s">
        <v>15368</v>
      </c>
    </row>
    <row r="326" spans="1:7" x14ac:dyDescent="0.3">
      <c r="A326" s="21">
        <v>20001624920890</v>
      </c>
      <c r="B326" s="11" t="s">
        <v>13962</v>
      </c>
      <c r="C326" s="11" t="s">
        <v>13963</v>
      </c>
      <c r="D326" s="11" t="s">
        <v>16548</v>
      </c>
      <c r="E326" s="11" t="s">
        <v>793</v>
      </c>
      <c r="F326" s="13"/>
      <c r="G326" s="11" t="s">
        <v>16550</v>
      </c>
    </row>
    <row r="327" spans="1:7" x14ac:dyDescent="0.3">
      <c r="A327" s="21">
        <v>20001620556210</v>
      </c>
      <c r="B327" s="11" t="s">
        <v>13962</v>
      </c>
      <c r="C327" s="11" t="s">
        <v>13963</v>
      </c>
      <c r="D327" s="11" t="s">
        <v>17026</v>
      </c>
      <c r="E327" s="11" t="s">
        <v>793</v>
      </c>
      <c r="F327" s="13"/>
      <c r="G327" s="11" t="s">
        <v>17030</v>
      </c>
    </row>
    <row r="328" spans="1:7" x14ac:dyDescent="0.3">
      <c r="A328" s="21">
        <v>20001624449322</v>
      </c>
      <c r="B328" s="11" t="s">
        <v>2841</v>
      </c>
      <c r="C328" s="11" t="s">
        <v>13960</v>
      </c>
      <c r="D328" s="11" t="s">
        <v>16112</v>
      </c>
      <c r="E328" s="11" t="s">
        <v>1410</v>
      </c>
      <c r="F328" s="13"/>
      <c r="G328" s="11" t="s">
        <v>16113</v>
      </c>
    </row>
    <row r="329" spans="1:7" x14ac:dyDescent="0.3">
      <c r="A329" s="21">
        <v>20001625822639</v>
      </c>
      <c r="B329" s="11" t="s">
        <v>2841</v>
      </c>
      <c r="C329" s="11" t="s">
        <v>13960</v>
      </c>
      <c r="D329" s="11" t="s">
        <v>17140</v>
      </c>
      <c r="E329" s="11" t="s">
        <v>1410</v>
      </c>
      <c r="F329" s="13"/>
      <c r="G329" s="11" t="s">
        <v>17143</v>
      </c>
    </row>
    <row r="330" spans="1:7" x14ac:dyDescent="0.3">
      <c r="A330" s="21">
        <v>20001624454094</v>
      </c>
      <c r="B330" s="11" t="s">
        <v>2841</v>
      </c>
      <c r="C330" s="11" t="s">
        <v>13960</v>
      </c>
      <c r="D330" s="11" t="s">
        <v>17847</v>
      </c>
      <c r="E330" s="11" t="s">
        <v>1410</v>
      </c>
      <c r="F330" s="13"/>
      <c r="G330" s="11" t="s">
        <v>17850</v>
      </c>
    </row>
    <row r="331" spans="1:7" x14ac:dyDescent="0.3">
      <c r="A331" s="21">
        <v>20001619417551</v>
      </c>
      <c r="B331" s="11" t="s">
        <v>2841</v>
      </c>
      <c r="C331" s="11" t="s">
        <v>13960</v>
      </c>
      <c r="D331" s="11" t="s">
        <v>16602</v>
      </c>
      <c r="E331" s="11" t="s">
        <v>1410</v>
      </c>
      <c r="F331" s="13"/>
      <c r="G331" s="11" t="s">
        <v>16606</v>
      </c>
    </row>
    <row r="332" spans="1:7" x14ac:dyDescent="0.3">
      <c r="A332" s="21">
        <v>20001621522923</v>
      </c>
      <c r="B332" s="11" t="s">
        <v>2843</v>
      </c>
      <c r="C332" s="11" t="s">
        <v>13960</v>
      </c>
      <c r="D332" s="11" t="s">
        <v>14641</v>
      </c>
      <c r="E332" s="11" t="s">
        <v>1919</v>
      </c>
      <c r="F332" s="13"/>
      <c r="G332" s="11" t="s">
        <v>14643</v>
      </c>
    </row>
    <row r="333" spans="1:7" x14ac:dyDescent="0.3">
      <c r="A333" s="21">
        <v>20001622160282</v>
      </c>
      <c r="B333" s="11" t="s">
        <v>2843</v>
      </c>
      <c r="C333" s="11" t="s">
        <v>13960</v>
      </c>
      <c r="D333" s="11" t="s">
        <v>16446</v>
      </c>
      <c r="E333" s="11" t="s">
        <v>1919</v>
      </c>
      <c r="F333" s="13"/>
      <c r="G333" s="11" t="s">
        <v>16449</v>
      </c>
    </row>
    <row r="334" spans="1:7" x14ac:dyDescent="0.3">
      <c r="A334" s="21">
        <v>20001622923954</v>
      </c>
      <c r="B334" s="11" t="s">
        <v>2843</v>
      </c>
      <c r="C334" s="11" t="s">
        <v>13960</v>
      </c>
      <c r="D334" s="11" t="s">
        <v>16418</v>
      </c>
      <c r="E334" s="11" t="s">
        <v>1919</v>
      </c>
      <c r="F334" s="13"/>
      <c r="G334" s="11" t="s">
        <v>16421</v>
      </c>
    </row>
    <row r="335" spans="1:7" x14ac:dyDescent="0.3">
      <c r="A335" s="21">
        <v>20001624848454</v>
      </c>
      <c r="B335" s="11" t="s">
        <v>2843</v>
      </c>
      <c r="C335" s="11" t="s">
        <v>13960</v>
      </c>
      <c r="D335" s="11" t="s">
        <v>16788</v>
      </c>
      <c r="E335" s="11" t="s">
        <v>1919</v>
      </c>
      <c r="F335" s="13"/>
      <c r="G335" s="11" t="s">
        <v>16792</v>
      </c>
    </row>
    <row r="336" spans="1:7" x14ac:dyDescent="0.3">
      <c r="A336" s="21">
        <v>20001621534182</v>
      </c>
      <c r="B336" s="11" t="s">
        <v>2843</v>
      </c>
      <c r="C336" s="11" t="s">
        <v>13960</v>
      </c>
      <c r="D336" s="11" t="s">
        <v>16328</v>
      </c>
      <c r="E336" s="11" t="s">
        <v>1919</v>
      </c>
      <c r="F336" s="13"/>
      <c r="G336" s="11" t="s">
        <v>16332</v>
      </c>
    </row>
    <row r="337" spans="1:7" x14ac:dyDescent="0.3">
      <c r="A337" s="21">
        <v>20001620910704</v>
      </c>
      <c r="B337" s="11" t="s">
        <v>2843</v>
      </c>
      <c r="C337" s="11" t="s">
        <v>13960</v>
      </c>
      <c r="D337" s="11" t="s">
        <v>14602</v>
      </c>
      <c r="E337" s="11" t="s">
        <v>1919</v>
      </c>
      <c r="F337" s="13"/>
      <c r="G337" s="11" t="s">
        <v>14605</v>
      </c>
    </row>
    <row r="338" spans="1:7" x14ac:dyDescent="0.3">
      <c r="A338" s="21">
        <v>20001619630318</v>
      </c>
      <c r="B338" s="11" t="s">
        <v>2951</v>
      </c>
      <c r="C338" s="11" t="s">
        <v>13960</v>
      </c>
      <c r="D338" s="11" t="s">
        <v>16255</v>
      </c>
      <c r="E338" s="11" t="s">
        <v>13871</v>
      </c>
      <c r="F338" s="13"/>
      <c r="G338" s="11" t="s">
        <v>16259</v>
      </c>
    </row>
    <row r="339" spans="1:7" x14ac:dyDescent="0.3">
      <c r="A339" s="21">
        <v>20001617443529</v>
      </c>
      <c r="B339" s="11" t="s">
        <v>13978</v>
      </c>
      <c r="C339" s="11" t="s">
        <v>13979</v>
      </c>
      <c r="D339" s="11" t="s">
        <v>15079</v>
      </c>
      <c r="E339" s="11" t="s">
        <v>730</v>
      </c>
      <c r="F339" s="13"/>
      <c r="G339" s="11" t="s">
        <v>15082</v>
      </c>
    </row>
    <row r="340" spans="1:7" x14ac:dyDescent="0.3">
      <c r="A340" s="21">
        <v>20001610475235</v>
      </c>
      <c r="B340" s="11" t="s">
        <v>13978</v>
      </c>
      <c r="C340" s="11" t="s">
        <v>13979</v>
      </c>
      <c r="D340" s="11" t="s">
        <v>16507</v>
      </c>
      <c r="E340" s="11" t="s">
        <v>730</v>
      </c>
      <c r="F340" s="13"/>
      <c r="G340" s="11" t="s">
        <v>16510</v>
      </c>
    </row>
    <row r="341" spans="1:7" x14ac:dyDescent="0.3">
      <c r="A341" s="21">
        <v>20001616946665</v>
      </c>
      <c r="B341" s="11" t="s">
        <v>13978</v>
      </c>
      <c r="C341" s="11" t="s">
        <v>13979</v>
      </c>
      <c r="D341" s="11" t="s">
        <v>16123</v>
      </c>
      <c r="E341" s="11" t="s">
        <v>730</v>
      </c>
      <c r="F341" s="13"/>
      <c r="G341" s="11" t="s">
        <v>16128</v>
      </c>
    </row>
    <row r="342" spans="1:7" x14ac:dyDescent="0.3">
      <c r="A342" s="21">
        <v>20001620552112</v>
      </c>
      <c r="B342" s="11" t="s">
        <v>13978</v>
      </c>
      <c r="C342" s="11" t="s">
        <v>13979</v>
      </c>
      <c r="D342" s="11" t="s">
        <v>16993</v>
      </c>
      <c r="E342" s="11" t="s">
        <v>730</v>
      </c>
      <c r="F342" s="13"/>
      <c r="G342" s="11" t="s">
        <v>16997</v>
      </c>
    </row>
    <row r="343" spans="1:7" x14ac:dyDescent="0.3">
      <c r="A343" s="21">
        <v>20001616901764</v>
      </c>
      <c r="B343" s="11" t="s">
        <v>13978</v>
      </c>
      <c r="C343" s="11" t="s">
        <v>13979</v>
      </c>
      <c r="D343" s="11" t="s">
        <v>15849</v>
      </c>
      <c r="E343" s="11" t="s">
        <v>730</v>
      </c>
      <c r="F343" s="13"/>
      <c r="G343" s="11" t="s">
        <v>15853</v>
      </c>
    </row>
    <row r="344" spans="1:7" x14ac:dyDescent="0.3">
      <c r="A344" s="21">
        <v>20001621677943</v>
      </c>
      <c r="B344" s="11" t="s">
        <v>13980</v>
      </c>
      <c r="C344" s="11" t="s">
        <v>13960</v>
      </c>
      <c r="D344" s="11" t="s">
        <v>14794</v>
      </c>
      <c r="E344" s="11" t="s">
        <v>1870</v>
      </c>
      <c r="F344" s="13"/>
      <c r="G344" s="11" t="s">
        <v>14797</v>
      </c>
    </row>
    <row r="345" spans="1:7" x14ac:dyDescent="0.3">
      <c r="A345" s="21">
        <v>20001624674396</v>
      </c>
      <c r="B345" s="11" t="s">
        <v>13980</v>
      </c>
      <c r="C345" s="11" t="s">
        <v>13960</v>
      </c>
      <c r="D345" s="11" t="s">
        <v>16092</v>
      </c>
      <c r="E345" s="11" t="s">
        <v>1870</v>
      </c>
      <c r="F345" s="13"/>
      <c r="G345" s="11" t="s">
        <v>16095</v>
      </c>
    </row>
    <row r="346" spans="1:7" x14ac:dyDescent="0.3">
      <c r="A346" s="21">
        <v>20001625012616</v>
      </c>
      <c r="B346" s="11" t="s">
        <v>13980</v>
      </c>
      <c r="C346" s="11" t="s">
        <v>13960</v>
      </c>
      <c r="D346" s="11" t="s">
        <v>17060</v>
      </c>
      <c r="E346" s="11" t="s">
        <v>1870</v>
      </c>
      <c r="F346" s="13"/>
      <c r="G346" s="11" t="s">
        <v>17064</v>
      </c>
    </row>
    <row r="347" spans="1:7" x14ac:dyDescent="0.3">
      <c r="A347" s="21">
        <v>20001621517065</v>
      </c>
      <c r="B347" s="11" t="s">
        <v>13980</v>
      </c>
      <c r="C347" s="11" t="s">
        <v>13960</v>
      </c>
      <c r="D347" s="11" t="s">
        <v>15295</v>
      </c>
      <c r="E347" s="11" t="s">
        <v>1870</v>
      </c>
      <c r="F347" s="13"/>
      <c r="G347" s="11" t="s">
        <v>15298</v>
      </c>
    </row>
    <row r="348" spans="1:7" x14ac:dyDescent="0.3">
      <c r="A348" s="21">
        <v>20001621473789</v>
      </c>
      <c r="B348" s="11" t="s">
        <v>13980</v>
      </c>
      <c r="C348" s="11" t="s">
        <v>13960</v>
      </c>
      <c r="D348" s="11" t="s">
        <v>16344</v>
      </c>
      <c r="E348" s="11" t="s">
        <v>1870</v>
      </c>
      <c r="F348" s="13"/>
      <c r="G348" s="11" t="s">
        <v>16348</v>
      </c>
    </row>
    <row r="349" spans="1:7" x14ac:dyDescent="0.3">
      <c r="A349" s="21">
        <v>20001623723905</v>
      </c>
      <c r="B349" s="11" t="s">
        <v>13980</v>
      </c>
      <c r="C349" s="11" t="s">
        <v>13960</v>
      </c>
      <c r="D349" s="11" t="s">
        <v>15944</v>
      </c>
      <c r="E349" s="11" t="s">
        <v>1870</v>
      </c>
      <c r="F349" s="13"/>
      <c r="G349" s="11" t="s">
        <v>15948</v>
      </c>
    </row>
    <row r="350" spans="1:7" x14ac:dyDescent="0.3">
      <c r="A350" s="21">
        <v>20001623688262</v>
      </c>
      <c r="B350" s="11" t="s">
        <v>13980</v>
      </c>
      <c r="C350" s="11" t="s">
        <v>13960</v>
      </c>
      <c r="D350" s="11" t="s">
        <v>16262</v>
      </c>
      <c r="E350" s="11" t="s">
        <v>1870</v>
      </c>
      <c r="F350" s="13"/>
      <c r="G350" s="11" t="s">
        <v>16267</v>
      </c>
    </row>
    <row r="351" spans="1:7" x14ac:dyDescent="0.3">
      <c r="A351" s="21">
        <v>20001615504857</v>
      </c>
      <c r="B351" s="11" t="s">
        <v>13981</v>
      </c>
      <c r="C351" s="11" t="s">
        <v>13963</v>
      </c>
      <c r="D351" s="11" t="s">
        <v>16559</v>
      </c>
      <c r="E351" s="11" t="s">
        <v>16563</v>
      </c>
      <c r="F351" s="13"/>
      <c r="G351" s="11" t="s">
        <v>16565</v>
      </c>
    </row>
    <row r="352" spans="1:7" x14ac:dyDescent="0.3">
      <c r="A352" s="21">
        <v>20001624644886</v>
      </c>
      <c r="B352" s="11" t="s">
        <v>13981</v>
      </c>
      <c r="C352" s="11" t="s">
        <v>13963</v>
      </c>
      <c r="D352" s="11" t="s">
        <v>17106</v>
      </c>
      <c r="E352" s="11" t="s">
        <v>16563</v>
      </c>
      <c r="F352" s="13"/>
      <c r="G352" s="11" t="s">
        <v>17110</v>
      </c>
    </row>
    <row r="353" spans="1:7" x14ac:dyDescent="0.3">
      <c r="A353" s="21">
        <v>20001621981018</v>
      </c>
      <c r="B353" s="11" t="s">
        <v>13981</v>
      </c>
      <c r="C353" s="11" t="s">
        <v>13963</v>
      </c>
      <c r="D353" s="11" t="s">
        <v>14963</v>
      </c>
      <c r="E353" s="11" t="s">
        <v>1183</v>
      </c>
      <c r="F353" s="13"/>
      <c r="G353" s="11" t="s">
        <v>14967</v>
      </c>
    </row>
    <row r="354" spans="1:7" x14ac:dyDescent="0.3">
      <c r="A354" s="21">
        <v>20001614117118</v>
      </c>
      <c r="B354" s="11" t="s">
        <v>2964</v>
      </c>
      <c r="C354" s="11" t="s">
        <v>13963</v>
      </c>
      <c r="D354" s="11" t="s">
        <v>14654</v>
      </c>
      <c r="E354" s="11" t="s">
        <v>2939</v>
      </c>
      <c r="F354" s="13"/>
      <c r="G354" s="11" t="s">
        <v>14657</v>
      </c>
    </row>
    <row r="355" spans="1:7" x14ac:dyDescent="0.3">
      <c r="A355" s="21">
        <v>20001613595918</v>
      </c>
      <c r="B355" s="11" t="s">
        <v>13982</v>
      </c>
      <c r="C355" s="11" t="s">
        <v>13963</v>
      </c>
      <c r="D355" s="11" t="s">
        <v>15019</v>
      </c>
      <c r="E355" s="11" t="s">
        <v>1196</v>
      </c>
      <c r="F355" s="13"/>
      <c r="G355" s="11" t="s">
        <v>15023</v>
      </c>
    </row>
    <row r="356" spans="1:7" x14ac:dyDescent="0.3">
      <c r="A356" s="21">
        <v>20001624981755</v>
      </c>
      <c r="B356" s="11" t="s">
        <v>13982</v>
      </c>
      <c r="C356" s="11" t="s">
        <v>13963</v>
      </c>
      <c r="D356" s="11" t="s">
        <v>17887</v>
      </c>
      <c r="E356" s="11" t="s">
        <v>1196</v>
      </c>
      <c r="F356" s="13"/>
      <c r="G356" s="11" t="s">
        <v>17890</v>
      </c>
    </row>
    <row r="357" spans="1:7" x14ac:dyDescent="0.3">
      <c r="A357" s="21">
        <v>20001621367578</v>
      </c>
      <c r="B357" s="11" t="s">
        <v>13982</v>
      </c>
      <c r="C357" s="11" t="s">
        <v>13963</v>
      </c>
      <c r="D357" s="11" t="s">
        <v>16424</v>
      </c>
      <c r="E357" s="11" t="s">
        <v>1196</v>
      </c>
      <c r="F357" s="13"/>
      <c r="G357" s="11" t="s">
        <v>16427</v>
      </c>
    </row>
    <row r="358" spans="1:7" x14ac:dyDescent="0.3">
      <c r="A358" s="21">
        <v>20001621517114</v>
      </c>
      <c r="B358" s="11" t="s">
        <v>13982</v>
      </c>
      <c r="C358" s="11" t="s">
        <v>13963</v>
      </c>
      <c r="D358" s="11" t="s">
        <v>16662</v>
      </c>
      <c r="E358" s="11" t="s">
        <v>1196</v>
      </c>
      <c r="F358" s="13"/>
      <c r="G358" s="11" t="s">
        <v>16503</v>
      </c>
    </row>
    <row r="359" spans="1:7" x14ac:dyDescent="0.3">
      <c r="A359" s="21">
        <v>20001621534072</v>
      </c>
      <c r="B359" s="11" t="s">
        <v>13982</v>
      </c>
      <c r="C359" s="11" t="s">
        <v>13963</v>
      </c>
      <c r="D359" s="11" t="s">
        <v>16499</v>
      </c>
      <c r="E359" s="11" t="s">
        <v>1196</v>
      </c>
      <c r="F359" s="13"/>
      <c r="G359" s="11" t="s">
        <v>16503</v>
      </c>
    </row>
    <row r="360" spans="1:7" x14ac:dyDescent="0.3">
      <c r="A360" s="21">
        <v>20001623684391</v>
      </c>
      <c r="B360" s="11" t="s">
        <v>13982</v>
      </c>
      <c r="C360" s="11" t="s">
        <v>13963</v>
      </c>
      <c r="D360" s="11" t="s">
        <v>16656</v>
      </c>
      <c r="E360" s="11" t="s">
        <v>1196</v>
      </c>
      <c r="F360" s="13"/>
      <c r="G360" s="11" t="s">
        <v>16659</v>
      </c>
    </row>
    <row r="361" spans="1:7" x14ac:dyDescent="0.3">
      <c r="A361" s="21">
        <v>20001622052074</v>
      </c>
      <c r="B361" s="11" t="s">
        <v>13986</v>
      </c>
      <c r="C361" s="11" t="s">
        <v>13966</v>
      </c>
      <c r="D361" s="11" t="s">
        <v>15451</v>
      </c>
      <c r="E361" s="11" t="s">
        <v>13631</v>
      </c>
      <c r="F361" s="13"/>
      <c r="G361" s="11" t="s">
        <v>13632</v>
      </c>
    </row>
    <row r="362" spans="1:7" x14ac:dyDescent="0.3">
      <c r="A362" s="21">
        <v>20001622082314</v>
      </c>
      <c r="B362" s="11" t="s">
        <v>13986</v>
      </c>
      <c r="C362" s="11" t="s">
        <v>13966</v>
      </c>
      <c r="D362" s="11" t="s">
        <v>16535</v>
      </c>
      <c r="E362" s="11" t="s">
        <v>13631</v>
      </c>
      <c r="F362" s="13"/>
      <c r="G362" s="11" t="s">
        <v>13632</v>
      </c>
    </row>
    <row r="363" spans="1:7" x14ac:dyDescent="0.3">
      <c r="A363" s="21">
        <v>20001619864633</v>
      </c>
      <c r="B363" s="11" t="s">
        <v>3213</v>
      </c>
      <c r="C363" s="11" t="s">
        <v>13966</v>
      </c>
      <c r="D363" s="11" t="s">
        <v>15823</v>
      </c>
      <c r="E363" s="11" t="s">
        <v>13643</v>
      </c>
      <c r="F363" s="13"/>
      <c r="G363" s="11" t="s">
        <v>15828</v>
      </c>
    </row>
    <row r="364" spans="1:7" x14ac:dyDescent="0.3">
      <c r="A364" s="21">
        <v>20001624114215</v>
      </c>
      <c r="B364" s="11" t="s">
        <v>3213</v>
      </c>
      <c r="C364" s="11" t="s">
        <v>13966</v>
      </c>
      <c r="D364" s="11" t="s">
        <v>16642</v>
      </c>
      <c r="E364" s="11" t="s">
        <v>13643</v>
      </c>
      <c r="F364" s="13"/>
      <c r="G364" s="11" t="s">
        <v>16646</v>
      </c>
    </row>
    <row r="365" spans="1:7" x14ac:dyDescent="0.3">
      <c r="A365" s="21">
        <v>20001623749494</v>
      </c>
      <c r="B365" s="11" t="s">
        <v>3213</v>
      </c>
      <c r="C365" s="11" t="s">
        <v>13966</v>
      </c>
      <c r="D365" s="11" t="s">
        <v>16568</v>
      </c>
      <c r="E365" s="11" t="s">
        <v>13643</v>
      </c>
      <c r="F365" s="13"/>
      <c r="G365" s="11" t="s">
        <v>16572</v>
      </c>
    </row>
    <row r="366" spans="1:7" x14ac:dyDescent="0.3">
      <c r="A366" s="21">
        <v>20001621527123</v>
      </c>
      <c r="B366" s="11" t="s">
        <v>3213</v>
      </c>
      <c r="C366" s="11" t="s">
        <v>13966</v>
      </c>
      <c r="D366" s="11" t="s">
        <v>16587</v>
      </c>
      <c r="E366" s="11" t="s">
        <v>13643</v>
      </c>
      <c r="F366" s="13"/>
      <c r="G366" s="11" t="s">
        <v>16591</v>
      </c>
    </row>
    <row r="367" spans="1:7" x14ac:dyDescent="0.3">
      <c r="A367" s="21">
        <v>20001621544819</v>
      </c>
      <c r="B367" s="11" t="s">
        <v>3213</v>
      </c>
      <c r="C367" s="11" t="s">
        <v>13966</v>
      </c>
      <c r="D367" s="11" t="s">
        <v>16358</v>
      </c>
      <c r="E367" s="11" t="s">
        <v>13643</v>
      </c>
      <c r="F367" s="13"/>
      <c r="G367" s="11" t="s">
        <v>16361</v>
      </c>
    </row>
    <row r="368" spans="1:7" x14ac:dyDescent="0.3">
      <c r="A368" s="21">
        <v>20001619593080</v>
      </c>
      <c r="B368" s="11" t="s">
        <v>3213</v>
      </c>
      <c r="C368" s="11" t="s">
        <v>13966</v>
      </c>
      <c r="D368" s="11" t="s">
        <v>14941</v>
      </c>
      <c r="E368" s="11" t="s">
        <v>13643</v>
      </c>
      <c r="F368" s="13"/>
      <c r="G368" s="11" t="s">
        <v>14945</v>
      </c>
    </row>
    <row r="369" spans="1:7" x14ac:dyDescent="0.3">
      <c r="A369" s="21">
        <v>20001615922812</v>
      </c>
      <c r="B369" s="11" t="s">
        <v>3213</v>
      </c>
      <c r="C369" s="11" t="s">
        <v>13966</v>
      </c>
      <c r="D369" s="11" t="s">
        <v>15864</v>
      </c>
      <c r="E369" s="11" t="s">
        <v>13643</v>
      </c>
      <c r="F369" s="13"/>
      <c r="G369" s="11" t="s">
        <v>15868</v>
      </c>
    </row>
    <row r="370" spans="1:7" x14ac:dyDescent="0.3">
      <c r="A370" s="21">
        <v>20001622725235</v>
      </c>
      <c r="B370" s="11" t="s">
        <v>3026</v>
      </c>
      <c r="C370" s="11" t="s">
        <v>13966</v>
      </c>
      <c r="D370" s="11" t="s">
        <v>16576</v>
      </c>
      <c r="E370" s="11" t="s">
        <v>1276</v>
      </c>
      <c r="F370" s="13"/>
      <c r="G370" s="11" t="s">
        <v>16584</v>
      </c>
    </row>
    <row r="371" spans="1:7" x14ac:dyDescent="0.3">
      <c r="A371" s="21">
        <v>20001624142222</v>
      </c>
      <c r="B371" s="11" t="s">
        <v>3026</v>
      </c>
      <c r="C371" s="11" t="s">
        <v>13966</v>
      </c>
      <c r="D371" s="11" t="s">
        <v>16666</v>
      </c>
      <c r="E371" s="11" t="s">
        <v>1276</v>
      </c>
      <c r="F371" s="13"/>
      <c r="G371" s="11" t="s">
        <v>16670</v>
      </c>
    </row>
    <row r="372" spans="1:7" x14ac:dyDescent="0.3">
      <c r="A372" s="21">
        <v>20001624629190</v>
      </c>
      <c r="B372" s="11" t="s">
        <v>3026</v>
      </c>
      <c r="C372" s="11" t="s">
        <v>13966</v>
      </c>
      <c r="D372" s="11" t="s">
        <v>16685</v>
      </c>
      <c r="E372" s="11" t="s">
        <v>1276</v>
      </c>
      <c r="F372" s="13"/>
      <c r="G372" s="11" t="s">
        <v>16689</v>
      </c>
    </row>
    <row r="373" spans="1:7" x14ac:dyDescent="0.3">
      <c r="A373" s="21">
        <v>20001620568647</v>
      </c>
      <c r="B373" s="11" t="s">
        <v>3026</v>
      </c>
      <c r="C373" s="11" t="s">
        <v>13966</v>
      </c>
      <c r="D373" s="11" t="s">
        <v>15817</v>
      </c>
      <c r="E373" s="11" t="s">
        <v>1276</v>
      </c>
      <c r="F373" s="13"/>
      <c r="G373" s="11" t="s">
        <v>15820</v>
      </c>
    </row>
    <row r="374" spans="1:7" x14ac:dyDescent="0.3">
      <c r="A374" s="21">
        <v>20001618034076</v>
      </c>
      <c r="B374" s="11" t="s">
        <v>2841</v>
      </c>
      <c r="C374" s="11" t="s">
        <v>13960</v>
      </c>
      <c r="D374" s="11" t="s">
        <v>17166</v>
      </c>
      <c r="E374" s="11" t="s">
        <v>1410</v>
      </c>
      <c r="F374" s="13"/>
      <c r="G374" s="11" t="s">
        <v>1278</v>
      </c>
    </row>
    <row r="375" spans="1:7" x14ac:dyDescent="0.3">
      <c r="A375" s="21">
        <v>20001621869975</v>
      </c>
      <c r="B375" s="11" t="s">
        <v>2843</v>
      </c>
      <c r="C375" s="11" t="s">
        <v>13960</v>
      </c>
      <c r="D375" s="11" t="s">
        <v>16609</v>
      </c>
      <c r="E375" s="11" t="s">
        <v>1919</v>
      </c>
      <c r="F375" s="13"/>
      <c r="G375" s="11" t="s">
        <v>1278</v>
      </c>
    </row>
    <row r="376" spans="1:7" x14ac:dyDescent="0.3">
      <c r="A376" s="21">
        <v>20001622048217</v>
      </c>
      <c r="B376" s="11" t="s">
        <v>13987</v>
      </c>
      <c r="C376" s="11" t="s">
        <v>13966</v>
      </c>
      <c r="D376" s="11" t="s">
        <v>16279</v>
      </c>
      <c r="E376" s="11" t="s">
        <v>1753</v>
      </c>
      <c r="F376" s="13"/>
      <c r="G376" s="11" t="s">
        <v>1278</v>
      </c>
    </row>
    <row r="377" spans="1:7" x14ac:dyDescent="0.3">
      <c r="A377" s="21">
        <v>20001621093667</v>
      </c>
      <c r="B377" s="11" t="s">
        <v>3026</v>
      </c>
      <c r="C377" s="11" t="s">
        <v>13966</v>
      </c>
      <c r="D377" s="11" t="s">
        <v>16293</v>
      </c>
      <c r="E377" s="11" t="s">
        <v>1276</v>
      </c>
      <c r="F377" s="13"/>
      <c r="G377" s="11" t="s">
        <v>13696</v>
      </c>
    </row>
    <row r="378" spans="1:7" x14ac:dyDescent="0.3">
      <c r="A378" s="21">
        <v>20001624456430</v>
      </c>
      <c r="B378" s="11" t="s">
        <v>2952</v>
      </c>
      <c r="C378" s="11" t="s">
        <v>13966</v>
      </c>
      <c r="D378" s="11" t="s">
        <v>16726</v>
      </c>
      <c r="E378" s="11" t="s">
        <v>1880</v>
      </c>
      <c r="F378" s="13"/>
      <c r="G378" s="11" t="s">
        <v>16729</v>
      </c>
    </row>
    <row r="379" spans="1:7" x14ac:dyDescent="0.3">
      <c r="A379" s="21">
        <v>20001619384694</v>
      </c>
      <c r="B379" s="11" t="s">
        <v>2634</v>
      </c>
      <c r="C379" s="11" t="s">
        <v>2634</v>
      </c>
      <c r="D379" s="11"/>
      <c r="E379" s="11" t="s">
        <v>579</v>
      </c>
      <c r="F379" s="13"/>
      <c r="G379" s="11" t="s">
        <v>582</v>
      </c>
    </row>
    <row r="380" spans="1:7" x14ac:dyDescent="0.3">
      <c r="A380" s="21">
        <v>20001620825343</v>
      </c>
      <c r="B380" s="11" t="s">
        <v>2634</v>
      </c>
      <c r="C380" s="11" t="s">
        <v>2634</v>
      </c>
      <c r="D380" s="11"/>
      <c r="E380" s="11" t="s">
        <v>579</v>
      </c>
      <c r="F380" s="13"/>
      <c r="G380" s="11" t="s">
        <v>582</v>
      </c>
    </row>
    <row r="381" spans="1:7" x14ac:dyDescent="0.3">
      <c r="A381" s="21">
        <v>20001621104074</v>
      </c>
      <c r="B381" s="11" t="s">
        <v>2634</v>
      </c>
      <c r="C381" s="11" t="s">
        <v>2634</v>
      </c>
      <c r="D381" s="11"/>
      <c r="E381" s="11" t="s">
        <v>579</v>
      </c>
      <c r="F381" s="13"/>
      <c r="G381" s="11" t="s">
        <v>582</v>
      </c>
    </row>
    <row r="382" spans="1:7" x14ac:dyDescent="0.3">
      <c r="A382" s="21">
        <v>20001621475754</v>
      </c>
      <c r="B382" s="11" t="s">
        <v>2634</v>
      </c>
      <c r="C382" s="11" t="s">
        <v>2634</v>
      </c>
      <c r="D382" s="11"/>
      <c r="E382" s="11" t="s">
        <v>579</v>
      </c>
      <c r="F382" s="13"/>
      <c r="G382" s="11" t="s">
        <v>582</v>
      </c>
    </row>
    <row r="383" spans="1:7" x14ac:dyDescent="0.3">
      <c r="A383" s="21">
        <v>20001623530806</v>
      </c>
      <c r="B383" s="11" t="s">
        <v>2634</v>
      </c>
      <c r="C383" s="11" t="s">
        <v>2634</v>
      </c>
      <c r="D383" s="11"/>
      <c r="E383" s="11" t="s">
        <v>579</v>
      </c>
      <c r="F383" s="13"/>
      <c r="G383" s="11" t="s">
        <v>582</v>
      </c>
    </row>
    <row r="384" spans="1:7" x14ac:dyDescent="0.3">
      <c r="A384" s="21">
        <v>20001621534056</v>
      </c>
      <c r="B384" s="11" t="s">
        <v>2634</v>
      </c>
      <c r="C384" s="11" t="s">
        <v>2634</v>
      </c>
      <c r="D384" s="11"/>
      <c r="E384" s="11" t="s">
        <v>579</v>
      </c>
      <c r="F384" s="13"/>
      <c r="G384" s="11" t="s">
        <v>582</v>
      </c>
    </row>
    <row r="385" spans="1:7" x14ac:dyDescent="0.3">
      <c r="A385" s="21">
        <v>20001623750435</v>
      </c>
      <c r="B385" s="11" t="s">
        <v>2634</v>
      </c>
      <c r="C385" s="11" t="s">
        <v>2634</v>
      </c>
      <c r="D385" s="11"/>
      <c r="E385" s="11" t="s">
        <v>579</v>
      </c>
      <c r="F385" s="13"/>
      <c r="G385" s="11" t="s">
        <v>582</v>
      </c>
    </row>
    <row r="386" spans="1:7" x14ac:dyDescent="0.3">
      <c r="A386" s="21">
        <v>20001622832885</v>
      </c>
      <c r="B386" s="11" t="s">
        <v>2634</v>
      </c>
      <c r="C386" s="11" t="s">
        <v>2634</v>
      </c>
      <c r="D386" s="11"/>
      <c r="E386" s="11" t="s">
        <v>579</v>
      </c>
      <c r="F386" s="13"/>
      <c r="G386" s="11" t="s">
        <v>582</v>
      </c>
    </row>
    <row r="387" spans="1:7" x14ac:dyDescent="0.3">
      <c r="A387" s="21">
        <v>20001624209430</v>
      </c>
      <c r="B387" s="11" t="s">
        <v>2634</v>
      </c>
      <c r="C387" s="11" t="s">
        <v>2634</v>
      </c>
      <c r="D387" s="11"/>
      <c r="E387" s="11" t="s">
        <v>579</v>
      </c>
      <c r="F387" s="13"/>
      <c r="G387" s="11" t="s">
        <v>582</v>
      </c>
    </row>
    <row r="388" spans="1:7" x14ac:dyDescent="0.3">
      <c r="A388" s="21">
        <v>20001624416595</v>
      </c>
      <c r="B388" s="11" t="s">
        <v>2634</v>
      </c>
      <c r="C388" s="11" t="s">
        <v>2634</v>
      </c>
      <c r="D388" s="11"/>
      <c r="E388" s="11" t="s">
        <v>579</v>
      </c>
      <c r="F388" s="13"/>
      <c r="G388" s="11" t="s">
        <v>582</v>
      </c>
    </row>
    <row r="389" spans="1:7" x14ac:dyDescent="0.3">
      <c r="A389" s="21">
        <v>20001625992693</v>
      </c>
      <c r="B389" s="11" t="s">
        <v>2634</v>
      </c>
      <c r="C389" s="11" t="s">
        <v>2634</v>
      </c>
      <c r="D389" s="11"/>
      <c r="E389" s="11" t="s">
        <v>579</v>
      </c>
      <c r="F389" s="13"/>
      <c r="G389" s="11" t="s">
        <v>582</v>
      </c>
    </row>
    <row r="390" spans="1:7" x14ac:dyDescent="0.3">
      <c r="A390" s="21">
        <v>20001626164651</v>
      </c>
      <c r="B390" s="11" t="s">
        <v>2634</v>
      </c>
      <c r="C390" s="11" t="s">
        <v>2634</v>
      </c>
      <c r="D390" s="11"/>
      <c r="E390" s="11" t="s">
        <v>579</v>
      </c>
      <c r="F390" s="13"/>
      <c r="G390" s="11" t="s">
        <v>582</v>
      </c>
    </row>
    <row r="391" spans="1:7" x14ac:dyDescent="0.3">
      <c r="A391" s="21">
        <v>20001626108672</v>
      </c>
      <c r="B391" s="11" t="s">
        <v>2634</v>
      </c>
      <c r="C391" s="11" t="s">
        <v>2634</v>
      </c>
      <c r="D391" s="11"/>
      <c r="E391" s="11" t="s">
        <v>579</v>
      </c>
      <c r="F391" s="13"/>
      <c r="G391" s="11" t="s">
        <v>582</v>
      </c>
    </row>
    <row r="392" spans="1:7" x14ac:dyDescent="0.3">
      <c r="A392" s="21">
        <v>20001626243113</v>
      </c>
      <c r="B392" s="11" t="s">
        <v>2634</v>
      </c>
      <c r="C392" s="11" t="s">
        <v>2634</v>
      </c>
      <c r="D392" s="11"/>
      <c r="E392" s="11" t="s">
        <v>579</v>
      </c>
      <c r="F392" s="13"/>
      <c r="G392" s="11" t="s">
        <v>582</v>
      </c>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29215479-2C44-4103-AE16-2AA573702C50}">
          <x14:formula1>
            <xm:f>BACK!$A$2:$A$1048576</xm:f>
          </x14:formula1>
          <xm:sqref>B2:B392</xm:sqref>
        </x14:dataValidation>
        <x14:dataValidation type="list" allowBlank="1" showInputMessage="1" showErrorMessage="1" xr:uid="{93FC70C3-814A-4B62-BB69-A66826C37122}">
          <x14:formula1>
            <xm:f>BACK!$B$2:$B$1048576</xm:f>
          </x14:formula1>
          <xm:sqref>C2:C392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7006C-93E4-4EBE-B208-C00BDBC9AB0F}">
  <dimension ref="A1:E101"/>
  <sheetViews>
    <sheetView workbookViewId="0">
      <selection activeCell="E1" sqref="E1"/>
    </sheetView>
  </sheetViews>
  <sheetFormatPr baseColWidth="10" defaultRowHeight="14.4" x14ac:dyDescent="0.3"/>
  <sheetData>
    <row r="1" spans="1:5" x14ac:dyDescent="0.3">
      <c r="A1" t="s">
        <v>2626</v>
      </c>
      <c r="B1" t="s">
        <v>2627</v>
      </c>
      <c r="C1" t="s">
        <v>2628</v>
      </c>
      <c r="D1" t="s">
        <v>2629</v>
      </c>
      <c r="E1" t="s">
        <v>2630</v>
      </c>
    </row>
    <row r="2" spans="1:5" x14ac:dyDescent="0.3">
      <c r="A2" s="2">
        <v>46156</v>
      </c>
      <c r="B2">
        <v>1193125457</v>
      </c>
      <c r="C2" t="s">
        <v>13989</v>
      </c>
      <c r="D2" t="s">
        <v>14089</v>
      </c>
      <c r="E2" t="s">
        <v>14093</v>
      </c>
    </row>
    <row r="3" spans="1:5" x14ac:dyDescent="0.3">
      <c r="A3" s="2">
        <v>46156</v>
      </c>
      <c r="B3">
        <v>1015443152</v>
      </c>
      <c r="C3" t="s">
        <v>13990</v>
      </c>
      <c r="D3" t="s">
        <v>14089</v>
      </c>
      <c r="E3" t="s">
        <v>14093</v>
      </c>
    </row>
    <row r="4" spans="1:5" x14ac:dyDescent="0.3">
      <c r="A4" s="2">
        <v>46156</v>
      </c>
      <c r="B4">
        <v>1067405680</v>
      </c>
      <c r="C4" t="s">
        <v>13991</v>
      </c>
      <c r="D4" t="s">
        <v>14089</v>
      </c>
      <c r="E4" t="s">
        <v>14093</v>
      </c>
    </row>
    <row r="5" spans="1:5" x14ac:dyDescent="0.3">
      <c r="A5" s="2">
        <v>46156</v>
      </c>
      <c r="B5">
        <v>1025140501</v>
      </c>
      <c r="C5" t="s">
        <v>13992</v>
      </c>
      <c r="D5" t="s">
        <v>14089</v>
      </c>
      <c r="E5" t="s">
        <v>14093</v>
      </c>
    </row>
    <row r="6" spans="1:5" x14ac:dyDescent="0.3">
      <c r="A6" s="2">
        <v>46156</v>
      </c>
      <c r="B6">
        <v>1016058843</v>
      </c>
      <c r="C6" t="s">
        <v>13993</v>
      </c>
      <c r="D6" t="s">
        <v>14089</v>
      </c>
      <c r="E6" t="s">
        <v>14093</v>
      </c>
    </row>
    <row r="7" spans="1:5" x14ac:dyDescent="0.3">
      <c r="A7" s="2">
        <v>46156</v>
      </c>
      <c r="B7">
        <v>1022940376</v>
      </c>
      <c r="C7" t="s">
        <v>13994</v>
      </c>
      <c r="D7" t="s">
        <v>14089</v>
      </c>
      <c r="E7" t="s">
        <v>14093</v>
      </c>
    </row>
    <row r="8" spans="1:5" x14ac:dyDescent="0.3">
      <c r="A8" s="2">
        <v>46156</v>
      </c>
      <c r="B8">
        <v>46680282</v>
      </c>
      <c r="C8" t="s">
        <v>13995</v>
      </c>
      <c r="D8" t="s">
        <v>14089</v>
      </c>
      <c r="E8" t="s">
        <v>14093</v>
      </c>
    </row>
    <row r="9" spans="1:5" x14ac:dyDescent="0.3">
      <c r="A9" s="2">
        <v>46156</v>
      </c>
      <c r="B9">
        <v>1018514067</v>
      </c>
      <c r="C9" t="s">
        <v>13996</v>
      </c>
      <c r="D9" t="s">
        <v>14089</v>
      </c>
      <c r="E9" t="s">
        <v>14093</v>
      </c>
    </row>
    <row r="10" spans="1:5" x14ac:dyDescent="0.3">
      <c r="A10" s="2">
        <v>46156</v>
      </c>
      <c r="B10">
        <v>1053765963</v>
      </c>
      <c r="C10" t="s">
        <v>13997</v>
      </c>
      <c r="D10" t="s">
        <v>14089</v>
      </c>
      <c r="E10" t="s">
        <v>14093</v>
      </c>
    </row>
    <row r="11" spans="1:5" x14ac:dyDescent="0.3">
      <c r="A11" s="2">
        <v>46156</v>
      </c>
      <c r="B11">
        <v>1014279230</v>
      </c>
      <c r="C11" t="s">
        <v>13998</v>
      </c>
      <c r="D11" t="s">
        <v>14089</v>
      </c>
      <c r="E11" t="s">
        <v>14093</v>
      </c>
    </row>
    <row r="12" spans="1:5" x14ac:dyDescent="0.3">
      <c r="A12" s="2">
        <v>46156</v>
      </c>
      <c r="B12">
        <v>1098100287</v>
      </c>
      <c r="C12" t="s">
        <v>13999</v>
      </c>
      <c r="D12" t="s">
        <v>14089</v>
      </c>
      <c r="E12" t="s">
        <v>14093</v>
      </c>
    </row>
    <row r="13" spans="1:5" x14ac:dyDescent="0.3">
      <c r="A13" s="2">
        <v>46156</v>
      </c>
      <c r="B13">
        <v>80767494</v>
      </c>
      <c r="C13" t="s">
        <v>14000</v>
      </c>
      <c r="D13" t="s">
        <v>14089</v>
      </c>
      <c r="E13" t="s">
        <v>14093</v>
      </c>
    </row>
    <row r="14" spans="1:5" x14ac:dyDescent="0.3">
      <c r="A14" s="2">
        <v>46156</v>
      </c>
      <c r="B14">
        <v>1063565638</v>
      </c>
      <c r="C14" t="s">
        <v>14001</v>
      </c>
      <c r="D14" t="s">
        <v>14089</v>
      </c>
      <c r="E14" t="s">
        <v>14093</v>
      </c>
    </row>
    <row r="15" spans="1:5" x14ac:dyDescent="0.3">
      <c r="A15" s="2">
        <v>46156</v>
      </c>
      <c r="B15">
        <v>1053346599</v>
      </c>
      <c r="C15" t="s">
        <v>14002</v>
      </c>
      <c r="D15" t="s">
        <v>14089</v>
      </c>
      <c r="E15" t="s">
        <v>14093</v>
      </c>
    </row>
    <row r="16" spans="1:5" x14ac:dyDescent="0.3">
      <c r="A16" s="2">
        <v>46156</v>
      </c>
      <c r="B16">
        <v>1000989189</v>
      </c>
      <c r="C16" t="s">
        <v>14003</v>
      </c>
      <c r="D16" t="s">
        <v>14090</v>
      </c>
      <c r="E16" t="s">
        <v>14093</v>
      </c>
    </row>
    <row r="17" spans="1:5" x14ac:dyDescent="0.3">
      <c r="A17" s="2">
        <v>46156</v>
      </c>
      <c r="B17">
        <v>1013654397</v>
      </c>
      <c r="C17" t="s">
        <v>14004</v>
      </c>
      <c r="D17" t="s">
        <v>14089</v>
      </c>
      <c r="E17" t="s">
        <v>14093</v>
      </c>
    </row>
    <row r="18" spans="1:5" x14ac:dyDescent="0.3">
      <c r="A18" s="2">
        <v>46156</v>
      </c>
      <c r="B18">
        <v>1032508569</v>
      </c>
      <c r="C18" t="s">
        <v>14005</v>
      </c>
      <c r="D18" t="s">
        <v>14090</v>
      </c>
      <c r="E18" t="s">
        <v>14093</v>
      </c>
    </row>
    <row r="19" spans="1:5" x14ac:dyDescent="0.3">
      <c r="A19" s="2">
        <v>46156</v>
      </c>
      <c r="B19">
        <v>53061857</v>
      </c>
      <c r="C19" t="s">
        <v>14006</v>
      </c>
      <c r="D19" t="s">
        <v>14089</v>
      </c>
      <c r="E19" t="s">
        <v>14093</v>
      </c>
    </row>
    <row r="20" spans="1:5" x14ac:dyDescent="0.3">
      <c r="A20" s="2">
        <v>46156</v>
      </c>
      <c r="B20">
        <v>1000857923</v>
      </c>
      <c r="C20" t="s">
        <v>14007</v>
      </c>
      <c r="D20" t="s">
        <v>14089</v>
      </c>
      <c r="E20" t="s">
        <v>14093</v>
      </c>
    </row>
    <row r="21" spans="1:5" x14ac:dyDescent="0.3">
      <c r="A21" s="2">
        <v>46156</v>
      </c>
      <c r="B21">
        <v>1073250775</v>
      </c>
      <c r="C21" t="s">
        <v>14008</v>
      </c>
      <c r="D21" t="s">
        <v>14089</v>
      </c>
      <c r="E21" t="s">
        <v>14093</v>
      </c>
    </row>
    <row r="22" spans="1:5" x14ac:dyDescent="0.3">
      <c r="A22" s="2">
        <v>46156</v>
      </c>
      <c r="B22">
        <v>1031182302</v>
      </c>
      <c r="C22" t="s">
        <v>14009</v>
      </c>
      <c r="D22" t="s">
        <v>14089</v>
      </c>
      <c r="E22" t="s">
        <v>14093</v>
      </c>
    </row>
    <row r="23" spans="1:5" x14ac:dyDescent="0.3">
      <c r="A23" s="2">
        <v>46156</v>
      </c>
      <c r="B23">
        <v>1033702131</v>
      </c>
      <c r="C23" t="s">
        <v>14010</v>
      </c>
      <c r="D23" t="s">
        <v>14090</v>
      </c>
      <c r="E23" t="s">
        <v>14093</v>
      </c>
    </row>
    <row r="24" spans="1:5" x14ac:dyDescent="0.3">
      <c r="A24" s="2">
        <v>46156</v>
      </c>
      <c r="B24">
        <v>22999736</v>
      </c>
      <c r="C24" t="s">
        <v>14011</v>
      </c>
      <c r="D24" t="s">
        <v>14089</v>
      </c>
      <c r="E24" t="s">
        <v>14093</v>
      </c>
    </row>
    <row r="25" spans="1:5" x14ac:dyDescent="0.3">
      <c r="A25" s="2">
        <v>46156</v>
      </c>
      <c r="B25">
        <v>73211780</v>
      </c>
      <c r="C25" t="s">
        <v>14012</v>
      </c>
      <c r="D25" t="s">
        <v>14089</v>
      </c>
      <c r="E25" t="s">
        <v>14093</v>
      </c>
    </row>
    <row r="26" spans="1:5" x14ac:dyDescent="0.3">
      <c r="A26" s="2">
        <v>46156</v>
      </c>
      <c r="B26">
        <v>1032456930</v>
      </c>
      <c r="C26" t="s">
        <v>14013</v>
      </c>
      <c r="D26" t="s">
        <v>14091</v>
      </c>
      <c r="E26" t="s">
        <v>14093</v>
      </c>
    </row>
    <row r="27" spans="1:5" x14ac:dyDescent="0.3">
      <c r="A27" s="2">
        <v>46156</v>
      </c>
      <c r="B27">
        <v>1005772729</v>
      </c>
      <c r="C27" t="s">
        <v>14014</v>
      </c>
      <c r="D27" t="s">
        <v>14091</v>
      </c>
      <c r="E27" t="s">
        <v>14093</v>
      </c>
    </row>
    <row r="28" spans="1:5" x14ac:dyDescent="0.3">
      <c r="A28" s="2">
        <v>46156</v>
      </c>
      <c r="B28">
        <v>1030675250</v>
      </c>
      <c r="C28" t="s">
        <v>14015</v>
      </c>
      <c r="D28" t="s">
        <v>14089</v>
      </c>
      <c r="E28" t="s">
        <v>14093</v>
      </c>
    </row>
    <row r="29" spans="1:5" x14ac:dyDescent="0.3">
      <c r="A29" s="2">
        <v>46156</v>
      </c>
      <c r="B29">
        <v>1067970475</v>
      </c>
      <c r="C29" t="s">
        <v>14016</v>
      </c>
      <c r="D29" t="s">
        <v>14089</v>
      </c>
      <c r="E29" t="s">
        <v>14093</v>
      </c>
    </row>
    <row r="30" spans="1:5" x14ac:dyDescent="0.3">
      <c r="A30" s="2">
        <v>46156</v>
      </c>
      <c r="B30">
        <v>1018462628</v>
      </c>
      <c r="C30" t="s">
        <v>14017</v>
      </c>
      <c r="D30" t="s">
        <v>14089</v>
      </c>
      <c r="E30" t="s">
        <v>14093</v>
      </c>
    </row>
    <row r="31" spans="1:5" x14ac:dyDescent="0.3">
      <c r="A31" s="2">
        <v>46156</v>
      </c>
      <c r="B31">
        <v>1014235975</v>
      </c>
      <c r="C31" t="s">
        <v>14018</v>
      </c>
      <c r="D31" t="s">
        <v>14089</v>
      </c>
      <c r="E31" t="s">
        <v>14093</v>
      </c>
    </row>
    <row r="32" spans="1:5" x14ac:dyDescent="0.3">
      <c r="A32" s="2">
        <v>46156</v>
      </c>
      <c r="B32">
        <v>1073176497</v>
      </c>
      <c r="C32" t="s">
        <v>14019</v>
      </c>
      <c r="D32" t="s">
        <v>14089</v>
      </c>
      <c r="E32" t="s">
        <v>14093</v>
      </c>
    </row>
    <row r="33" spans="1:5" x14ac:dyDescent="0.3">
      <c r="A33" s="2">
        <v>46156</v>
      </c>
      <c r="B33">
        <v>1021665166</v>
      </c>
      <c r="C33" t="s">
        <v>14020</v>
      </c>
      <c r="D33" t="s">
        <v>14089</v>
      </c>
      <c r="E33" t="s">
        <v>14093</v>
      </c>
    </row>
    <row r="34" spans="1:5" x14ac:dyDescent="0.3">
      <c r="A34" s="2">
        <v>46156</v>
      </c>
      <c r="B34">
        <v>1094927229</v>
      </c>
      <c r="C34" t="s">
        <v>14021</v>
      </c>
      <c r="D34" t="s">
        <v>14089</v>
      </c>
      <c r="E34" t="s">
        <v>14093</v>
      </c>
    </row>
    <row r="35" spans="1:5" x14ac:dyDescent="0.3">
      <c r="A35" s="2">
        <v>46156</v>
      </c>
      <c r="B35">
        <v>1000603774</v>
      </c>
      <c r="C35" t="s">
        <v>14022</v>
      </c>
      <c r="D35" t="s">
        <v>14089</v>
      </c>
      <c r="E35" t="s">
        <v>14093</v>
      </c>
    </row>
    <row r="36" spans="1:5" x14ac:dyDescent="0.3">
      <c r="A36" s="2">
        <v>46156</v>
      </c>
      <c r="B36">
        <v>1036666110</v>
      </c>
      <c r="C36" t="s">
        <v>14023</v>
      </c>
      <c r="D36" t="s">
        <v>14089</v>
      </c>
      <c r="E36" t="s">
        <v>14093</v>
      </c>
    </row>
    <row r="37" spans="1:5" x14ac:dyDescent="0.3">
      <c r="A37" s="2">
        <v>46156</v>
      </c>
      <c r="B37">
        <v>1001116144</v>
      </c>
      <c r="C37" t="s">
        <v>14024</v>
      </c>
      <c r="D37" t="s">
        <v>14089</v>
      </c>
      <c r="E37" t="s">
        <v>14093</v>
      </c>
    </row>
    <row r="38" spans="1:5" x14ac:dyDescent="0.3">
      <c r="A38" s="2">
        <v>46156</v>
      </c>
      <c r="B38">
        <v>1110061141</v>
      </c>
      <c r="C38" t="s">
        <v>14025</v>
      </c>
      <c r="D38" t="s">
        <v>14089</v>
      </c>
      <c r="E38" t="s">
        <v>14093</v>
      </c>
    </row>
    <row r="39" spans="1:5" x14ac:dyDescent="0.3">
      <c r="A39" s="2">
        <v>46156</v>
      </c>
      <c r="B39">
        <v>1015465132</v>
      </c>
      <c r="C39" t="s">
        <v>14026</v>
      </c>
      <c r="D39" t="s">
        <v>14089</v>
      </c>
      <c r="E39" t="s">
        <v>14093</v>
      </c>
    </row>
    <row r="40" spans="1:5" x14ac:dyDescent="0.3">
      <c r="A40" s="2">
        <v>46156</v>
      </c>
      <c r="B40">
        <v>1003635133</v>
      </c>
      <c r="C40" t="s">
        <v>14027</v>
      </c>
      <c r="D40" t="s">
        <v>14089</v>
      </c>
      <c r="E40" t="s">
        <v>14093</v>
      </c>
    </row>
    <row r="41" spans="1:5" x14ac:dyDescent="0.3">
      <c r="A41" s="2">
        <v>46156</v>
      </c>
      <c r="B41">
        <v>1049432085</v>
      </c>
      <c r="C41" t="s">
        <v>14028</v>
      </c>
      <c r="D41" t="s">
        <v>14089</v>
      </c>
      <c r="E41" t="s">
        <v>14093</v>
      </c>
    </row>
    <row r="42" spans="1:5" x14ac:dyDescent="0.3">
      <c r="A42" s="2">
        <v>46156</v>
      </c>
      <c r="B42">
        <v>1007102226</v>
      </c>
      <c r="C42" t="s">
        <v>14029</v>
      </c>
      <c r="D42" t="s">
        <v>14092</v>
      </c>
      <c r="E42" t="s">
        <v>14094</v>
      </c>
    </row>
    <row r="43" spans="1:5" x14ac:dyDescent="0.3">
      <c r="A43" s="2">
        <v>46156</v>
      </c>
      <c r="B43">
        <v>1022960511</v>
      </c>
      <c r="C43" t="s">
        <v>14030</v>
      </c>
      <c r="D43" t="s">
        <v>14092</v>
      </c>
      <c r="E43" t="s">
        <v>14094</v>
      </c>
    </row>
    <row r="44" spans="1:5" x14ac:dyDescent="0.3">
      <c r="A44" s="2">
        <v>46156</v>
      </c>
      <c r="B44">
        <v>1141114126</v>
      </c>
      <c r="C44" t="s">
        <v>14031</v>
      </c>
      <c r="D44" t="s">
        <v>14092</v>
      </c>
      <c r="E44" t="s">
        <v>14094</v>
      </c>
    </row>
    <row r="45" spans="1:5" x14ac:dyDescent="0.3">
      <c r="A45" s="2">
        <v>46156</v>
      </c>
      <c r="B45">
        <v>1012415511</v>
      </c>
      <c r="C45" t="s">
        <v>14032</v>
      </c>
      <c r="D45" t="s">
        <v>14092</v>
      </c>
      <c r="E45" t="s">
        <v>14094</v>
      </c>
    </row>
    <row r="46" spans="1:5" x14ac:dyDescent="0.3">
      <c r="A46" s="2">
        <v>46156</v>
      </c>
      <c r="B46">
        <v>1007106286</v>
      </c>
      <c r="C46" t="s">
        <v>14033</v>
      </c>
      <c r="D46" t="s">
        <v>14092</v>
      </c>
      <c r="E46" t="s">
        <v>14094</v>
      </c>
    </row>
    <row r="47" spans="1:5" x14ac:dyDescent="0.3">
      <c r="A47" s="2">
        <v>46156</v>
      </c>
      <c r="B47">
        <v>1031183577</v>
      </c>
      <c r="C47" t="s">
        <v>14034</v>
      </c>
      <c r="D47" t="s">
        <v>14092</v>
      </c>
      <c r="E47" t="s">
        <v>14094</v>
      </c>
    </row>
    <row r="48" spans="1:5" x14ac:dyDescent="0.3">
      <c r="A48" s="2">
        <v>46156</v>
      </c>
      <c r="B48">
        <v>1094350442</v>
      </c>
      <c r="C48" t="s">
        <v>14035</v>
      </c>
      <c r="D48" t="s">
        <v>14092</v>
      </c>
      <c r="E48" t="s">
        <v>14094</v>
      </c>
    </row>
    <row r="49" spans="1:5" x14ac:dyDescent="0.3">
      <c r="A49" s="2">
        <v>46156</v>
      </c>
      <c r="B49">
        <v>1010168124</v>
      </c>
      <c r="C49" t="s">
        <v>14036</v>
      </c>
      <c r="D49" t="s">
        <v>14092</v>
      </c>
      <c r="E49" t="s">
        <v>14094</v>
      </c>
    </row>
    <row r="50" spans="1:5" x14ac:dyDescent="0.3">
      <c r="A50" s="2">
        <v>46156</v>
      </c>
      <c r="B50">
        <v>1075794216</v>
      </c>
      <c r="C50" t="s">
        <v>14037</v>
      </c>
      <c r="D50" t="s">
        <v>14092</v>
      </c>
      <c r="E50" t="s">
        <v>14094</v>
      </c>
    </row>
    <row r="51" spans="1:5" x14ac:dyDescent="0.3">
      <c r="A51" s="2">
        <v>46156</v>
      </c>
      <c r="B51">
        <v>1023978295</v>
      </c>
      <c r="C51" t="s">
        <v>14038</v>
      </c>
      <c r="D51" t="s">
        <v>14092</v>
      </c>
      <c r="E51" t="s">
        <v>14094</v>
      </c>
    </row>
    <row r="52" spans="1:5" x14ac:dyDescent="0.3">
      <c r="A52" s="2">
        <v>46156</v>
      </c>
      <c r="B52">
        <v>18402521</v>
      </c>
      <c r="C52" t="s">
        <v>14039</v>
      </c>
      <c r="D52" t="s">
        <v>14092</v>
      </c>
      <c r="E52" t="s">
        <v>14094</v>
      </c>
    </row>
    <row r="53" spans="1:5" x14ac:dyDescent="0.3">
      <c r="A53" s="2">
        <v>46156</v>
      </c>
      <c r="B53">
        <v>1007103206</v>
      </c>
      <c r="C53" t="s">
        <v>14040</v>
      </c>
      <c r="D53" t="s">
        <v>14092</v>
      </c>
      <c r="E53" t="s">
        <v>14094</v>
      </c>
    </row>
    <row r="54" spans="1:5" x14ac:dyDescent="0.3">
      <c r="A54" s="2">
        <v>46156</v>
      </c>
      <c r="B54">
        <v>1012332128</v>
      </c>
      <c r="C54" t="s">
        <v>14041</v>
      </c>
      <c r="D54" t="s">
        <v>14092</v>
      </c>
      <c r="E54" t="s">
        <v>14094</v>
      </c>
    </row>
    <row r="55" spans="1:5" x14ac:dyDescent="0.3">
      <c r="A55" s="2">
        <v>46156</v>
      </c>
      <c r="B55">
        <v>1002698779</v>
      </c>
      <c r="C55" t="s">
        <v>14042</v>
      </c>
      <c r="D55" t="s">
        <v>14092</v>
      </c>
      <c r="E55" t="s">
        <v>14094</v>
      </c>
    </row>
    <row r="56" spans="1:5" x14ac:dyDescent="0.3">
      <c r="A56" s="2">
        <v>46156</v>
      </c>
      <c r="B56">
        <v>79944172</v>
      </c>
      <c r="C56" t="s">
        <v>14043</v>
      </c>
      <c r="D56" t="s">
        <v>14092</v>
      </c>
      <c r="E56" t="s">
        <v>14094</v>
      </c>
    </row>
    <row r="57" spans="1:5" x14ac:dyDescent="0.3">
      <c r="A57" s="2">
        <v>46156</v>
      </c>
      <c r="B57">
        <v>1031641436</v>
      </c>
      <c r="C57" t="s">
        <v>14044</v>
      </c>
      <c r="D57" t="s">
        <v>14092</v>
      </c>
      <c r="E57" t="s">
        <v>14094</v>
      </c>
    </row>
    <row r="58" spans="1:5" x14ac:dyDescent="0.3">
      <c r="A58" s="2">
        <v>46156</v>
      </c>
      <c r="B58">
        <v>1073679908</v>
      </c>
      <c r="C58" t="s">
        <v>14045</v>
      </c>
      <c r="D58" t="s">
        <v>14092</v>
      </c>
      <c r="E58" t="s">
        <v>14094</v>
      </c>
    </row>
    <row r="59" spans="1:5" x14ac:dyDescent="0.3">
      <c r="A59" s="2">
        <v>46156</v>
      </c>
      <c r="B59">
        <v>1014661416</v>
      </c>
      <c r="C59" t="s">
        <v>14046</v>
      </c>
      <c r="D59" t="s">
        <v>14092</v>
      </c>
      <c r="E59" t="s">
        <v>14094</v>
      </c>
    </row>
    <row r="60" spans="1:5" x14ac:dyDescent="0.3">
      <c r="A60" s="2">
        <v>46156</v>
      </c>
      <c r="B60">
        <v>1012337474</v>
      </c>
      <c r="C60" t="s">
        <v>14047</v>
      </c>
      <c r="D60" t="s">
        <v>14092</v>
      </c>
      <c r="E60" t="s">
        <v>14094</v>
      </c>
    </row>
    <row r="61" spans="1:5" x14ac:dyDescent="0.3">
      <c r="A61" s="2">
        <v>46156</v>
      </c>
      <c r="B61">
        <v>1012345515</v>
      </c>
      <c r="C61" t="s">
        <v>14048</v>
      </c>
      <c r="D61" t="s">
        <v>14092</v>
      </c>
      <c r="E61" t="s">
        <v>14094</v>
      </c>
    </row>
    <row r="62" spans="1:5" x14ac:dyDescent="0.3">
      <c r="A62" s="2">
        <v>46156</v>
      </c>
      <c r="B62">
        <v>1005294224</v>
      </c>
      <c r="C62" t="s">
        <v>14049</v>
      </c>
      <c r="D62" t="s">
        <v>14092</v>
      </c>
      <c r="E62" t="s">
        <v>14094</v>
      </c>
    </row>
    <row r="63" spans="1:5" x14ac:dyDescent="0.3">
      <c r="A63" s="2">
        <v>46156</v>
      </c>
      <c r="B63">
        <v>1013106834</v>
      </c>
      <c r="C63" t="s">
        <v>14050</v>
      </c>
      <c r="D63" t="s">
        <v>14092</v>
      </c>
      <c r="E63" t="s">
        <v>14094</v>
      </c>
    </row>
    <row r="64" spans="1:5" x14ac:dyDescent="0.3">
      <c r="A64" s="2">
        <v>46156</v>
      </c>
      <c r="B64">
        <v>1023907733</v>
      </c>
      <c r="C64" t="s">
        <v>14051</v>
      </c>
      <c r="D64" t="s">
        <v>14092</v>
      </c>
      <c r="E64" t="s">
        <v>14094</v>
      </c>
    </row>
    <row r="65" spans="1:5" x14ac:dyDescent="0.3">
      <c r="A65" s="2">
        <v>46156</v>
      </c>
      <c r="B65">
        <v>1000985211</v>
      </c>
      <c r="C65" t="s">
        <v>14052</v>
      </c>
      <c r="D65" t="s">
        <v>14092</v>
      </c>
      <c r="E65" t="s">
        <v>14094</v>
      </c>
    </row>
    <row r="66" spans="1:5" x14ac:dyDescent="0.3">
      <c r="A66" s="2">
        <v>46156</v>
      </c>
      <c r="B66">
        <v>1028780324</v>
      </c>
      <c r="C66" t="s">
        <v>14053</v>
      </c>
      <c r="D66" t="s">
        <v>14092</v>
      </c>
      <c r="E66" t="s">
        <v>14094</v>
      </c>
    </row>
    <row r="67" spans="1:5" x14ac:dyDescent="0.3">
      <c r="A67" s="2">
        <v>46156</v>
      </c>
      <c r="B67">
        <v>1109492152</v>
      </c>
      <c r="C67" t="s">
        <v>14054</v>
      </c>
      <c r="D67" t="s">
        <v>14092</v>
      </c>
      <c r="E67" t="s">
        <v>14094</v>
      </c>
    </row>
    <row r="68" spans="1:5" x14ac:dyDescent="0.3">
      <c r="A68" s="2">
        <v>46156</v>
      </c>
      <c r="B68">
        <v>1010042205</v>
      </c>
      <c r="C68" t="s">
        <v>14055</v>
      </c>
      <c r="D68" t="s">
        <v>14092</v>
      </c>
      <c r="E68" t="s">
        <v>14094</v>
      </c>
    </row>
    <row r="69" spans="1:5" x14ac:dyDescent="0.3">
      <c r="A69" s="2">
        <v>46156</v>
      </c>
      <c r="B69">
        <v>1000472717</v>
      </c>
      <c r="C69" t="s">
        <v>14056</v>
      </c>
      <c r="D69" t="s">
        <v>14092</v>
      </c>
      <c r="E69" t="s">
        <v>14094</v>
      </c>
    </row>
    <row r="70" spans="1:5" x14ac:dyDescent="0.3">
      <c r="A70" s="2">
        <v>46156</v>
      </c>
      <c r="B70">
        <v>1033692881</v>
      </c>
      <c r="C70" t="s">
        <v>14057</v>
      </c>
      <c r="D70" t="s">
        <v>14092</v>
      </c>
      <c r="E70" t="s">
        <v>14094</v>
      </c>
    </row>
    <row r="71" spans="1:5" x14ac:dyDescent="0.3">
      <c r="A71" s="2">
        <v>46156</v>
      </c>
      <c r="B71">
        <v>1031165066</v>
      </c>
      <c r="C71" t="s">
        <v>14058</v>
      </c>
      <c r="D71" t="s">
        <v>14092</v>
      </c>
      <c r="E71" t="s">
        <v>14094</v>
      </c>
    </row>
    <row r="72" spans="1:5" x14ac:dyDescent="0.3">
      <c r="A72" s="2">
        <v>46156</v>
      </c>
      <c r="B72">
        <v>1000461822</v>
      </c>
      <c r="C72" t="s">
        <v>14059</v>
      </c>
      <c r="D72" t="s">
        <v>14092</v>
      </c>
      <c r="E72" t="s">
        <v>14094</v>
      </c>
    </row>
    <row r="73" spans="1:5" x14ac:dyDescent="0.3">
      <c r="A73" s="2">
        <v>46156</v>
      </c>
      <c r="B73">
        <v>1020843507</v>
      </c>
      <c r="C73" t="s">
        <v>14060</v>
      </c>
      <c r="D73" t="s">
        <v>14092</v>
      </c>
      <c r="E73" t="s">
        <v>14094</v>
      </c>
    </row>
    <row r="74" spans="1:5" x14ac:dyDescent="0.3">
      <c r="A74" s="2">
        <v>46156</v>
      </c>
      <c r="B74">
        <v>1000130955</v>
      </c>
      <c r="C74" t="s">
        <v>14061</v>
      </c>
      <c r="D74" t="s">
        <v>14092</v>
      </c>
      <c r="E74" t="s">
        <v>14094</v>
      </c>
    </row>
    <row r="75" spans="1:5" x14ac:dyDescent="0.3">
      <c r="A75" s="2">
        <v>46156</v>
      </c>
      <c r="B75">
        <v>1010065336</v>
      </c>
      <c r="C75" t="s">
        <v>14062</v>
      </c>
      <c r="D75" t="s">
        <v>14092</v>
      </c>
      <c r="E75" t="s">
        <v>14094</v>
      </c>
    </row>
    <row r="76" spans="1:5" x14ac:dyDescent="0.3">
      <c r="A76" s="2">
        <v>46156</v>
      </c>
      <c r="B76">
        <v>1012317123</v>
      </c>
      <c r="C76" t="s">
        <v>14063</v>
      </c>
      <c r="D76" t="s">
        <v>14092</v>
      </c>
      <c r="E76" t="s">
        <v>14094</v>
      </c>
    </row>
    <row r="77" spans="1:5" x14ac:dyDescent="0.3">
      <c r="A77" s="2">
        <v>46156</v>
      </c>
      <c r="B77">
        <v>1022419308</v>
      </c>
      <c r="C77" t="s">
        <v>14064</v>
      </c>
      <c r="D77" t="s">
        <v>14092</v>
      </c>
      <c r="E77" t="s">
        <v>14094</v>
      </c>
    </row>
    <row r="78" spans="1:5" x14ac:dyDescent="0.3">
      <c r="A78" s="2">
        <v>46156</v>
      </c>
      <c r="B78">
        <v>1085175497</v>
      </c>
      <c r="C78" t="s">
        <v>14065</v>
      </c>
      <c r="D78" t="s">
        <v>14092</v>
      </c>
      <c r="E78" t="s">
        <v>14094</v>
      </c>
    </row>
    <row r="79" spans="1:5" x14ac:dyDescent="0.3">
      <c r="A79" s="2">
        <v>46156</v>
      </c>
      <c r="B79">
        <v>1022941034</v>
      </c>
      <c r="C79" t="s">
        <v>14066</v>
      </c>
      <c r="D79" t="s">
        <v>14092</v>
      </c>
      <c r="E79" t="s">
        <v>14094</v>
      </c>
    </row>
    <row r="80" spans="1:5" x14ac:dyDescent="0.3">
      <c r="A80" s="2">
        <v>46156</v>
      </c>
      <c r="B80">
        <v>1033097621</v>
      </c>
      <c r="C80" t="s">
        <v>14067</v>
      </c>
      <c r="D80" t="s">
        <v>14092</v>
      </c>
      <c r="E80" t="s">
        <v>14094</v>
      </c>
    </row>
    <row r="81" spans="1:5" x14ac:dyDescent="0.3">
      <c r="A81" s="2">
        <v>46156</v>
      </c>
      <c r="B81">
        <v>1021662062</v>
      </c>
      <c r="C81" t="s">
        <v>14068</v>
      </c>
      <c r="D81" t="s">
        <v>14092</v>
      </c>
      <c r="E81" t="s">
        <v>14094</v>
      </c>
    </row>
    <row r="82" spans="1:5" x14ac:dyDescent="0.3">
      <c r="A82" s="2">
        <v>46156</v>
      </c>
      <c r="B82">
        <v>1021312370</v>
      </c>
      <c r="C82" t="s">
        <v>14069</v>
      </c>
      <c r="D82" t="s">
        <v>14092</v>
      </c>
      <c r="E82" t="s">
        <v>14094</v>
      </c>
    </row>
    <row r="83" spans="1:5" x14ac:dyDescent="0.3">
      <c r="A83" s="2">
        <v>46156</v>
      </c>
      <c r="B83">
        <v>1014656642</v>
      </c>
      <c r="C83" t="s">
        <v>14070</v>
      </c>
      <c r="D83" t="s">
        <v>14092</v>
      </c>
      <c r="E83" t="s">
        <v>14094</v>
      </c>
    </row>
    <row r="84" spans="1:5" x14ac:dyDescent="0.3">
      <c r="A84" s="2">
        <v>46156</v>
      </c>
      <c r="B84">
        <v>1031647616</v>
      </c>
      <c r="C84" t="s">
        <v>14071</v>
      </c>
      <c r="D84" t="s">
        <v>14092</v>
      </c>
      <c r="E84" t="s">
        <v>14094</v>
      </c>
    </row>
    <row r="85" spans="1:5" x14ac:dyDescent="0.3">
      <c r="A85" s="2">
        <v>46156</v>
      </c>
      <c r="B85">
        <v>52829868</v>
      </c>
      <c r="C85" t="s">
        <v>14072</v>
      </c>
      <c r="D85" t="s">
        <v>14092</v>
      </c>
      <c r="E85" t="s">
        <v>14094</v>
      </c>
    </row>
    <row r="86" spans="1:5" x14ac:dyDescent="0.3">
      <c r="A86" s="2">
        <v>46156</v>
      </c>
      <c r="B86">
        <v>1084786967</v>
      </c>
      <c r="C86" t="s">
        <v>14073</v>
      </c>
      <c r="D86" t="s">
        <v>14092</v>
      </c>
      <c r="E86" t="s">
        <v>14094</v>
      </c>
    </row>
    <row r="87" spans="1:5" x14ac:dyDescent="0.3">
      <c r="A87" s="2">
        <v>46156</v>
      </c>
      <c r="B87">
        <v>1004500355</v>
      </c>
      <c r="C87" t="s">
        <v>14074</v>
      </c>
      <c r="D87" t="s">
        <v>14092</v>
      </c>
      <c r="E87" t="s">
        <v>14094</v>
      </c>
    </row>
    <row r="88" spans="1:5" x14ac:dyDescent="0.3">
      <c r="A88" s="2">
        <v>46156</v>
      </c>
      <c r="B88">
        <v>1013098086</v>
      </c>
      <c r="C88" t="s">
        <v>14075</v>
      </c>
      <c r="D88" t="s">
        <v>14092</v>
      </c>
      <c r="E88" t="s">
        <v>14094</v>
      </c>
    </row>
    <row r="89" spans="1:5" x14ac:dyDescent="0.3">
      <c r="A89" s="2">
        <v>46156</v>
      </c>
      <c r="B89">
        <v>1031642675</v>
      </c>
      <c r="C89" t="s">
        <v>14076</v>
      </c>
      <c r="D89" t="s">
        <v>14092</v>
      </c>
      <c r="E89" t="s">
        <v>14094</v>
      </c>
    </row>
    <row r="90" spans="1:5" x14ac:dyDescent="0.3">
      <c r="A90" s="2">
        <v>46156</v>
      </c>
      <c r="B90">
        <v>1000808080</v>
      </c>
      <c r="C90" t="s">
        <v>14077</v>
      </c>
      <c r="D90" t="s">
        <v>14092</v>
      </c>
      <c r="E90" t="s">
        <v>14094</v>
      </c>
    </row>
    <row r="91" spans="1:5" x14ac:dyDescent="0.3">
      <c r="A91" s="2">
        <v>46156</v>
      </c>
      <c r="B91">
        <v>1000806980</v>
      </c>
      <c r="C91" t="s">
        <v>14078</v>
      </c>
      <c r="D91" t="s">
        <v>14092</v>
      </c>
      <c r="E91" t="s">
        <v>14094</v>
      </c>
    </row>
    <row r="92" spans="1:5" x14ac:dyDescent="0.3">
      <c r="A92" s="2">
        <v>46156</v>
      </c>
      <c r="B92">
        <v>1019088549</v>
      </c>
      <c r="C92" t="s">
        <v>14079</v>
      </c>
      <c r="D92" t="s">
        <v>14092</v>
      </c>
      <c r="E92" t="s">
        <v>14094</v>
      </c>
    </row>
    <row r="93" spans="1:5" x14ac:dyDescent="0.3">
      <c r="A93" s="2">
        <v>46156</v>
      </c>
      <c r="B93">
        <v>1001059479</v>
      </c>
      <c r="C93" t="s">
        <v>14080</v>
      </c>
      <c r="D93" t="s">
        <v>14092</v>
      </c>
      <c r="E93" t="s">
        <v>14094</v>
      </c>
    </row>
    <row r="94" spans="1:5" x14ac:dyDescent="0.3">
      <c r="A94" s="2">
        <v>46156</v>
      </c>
      <c r="B94">
        <v>1002134157</v>
      </c>
      <c r="C94" t="s">
        <v>14081</v>
      </c>
      <c r="D94" t="s">
        <v>14092</v>
      </c>
      <c r="E94" t="s">
        <v>14094</v>
      </c>
    </row>
    <row r="95" spans="1:5" x14ac:dyDescent="0.3">
      <c r="A95" s="2">
        <v>46156</v>
      </c>
      <c r="B95">
        <v>1000587785</v>
      </c>
      <c r="C95" t="s">
        <v>14082</v>
      </c>
      <c r="D95" t="s">
        <v>14092</v>
      </c>
      <c r="E95" t="s">
        <v>14094</v>
      </c>
    </row>
    <row r="96" spans="1:5" x14ac:dyDescent="0.3">
      <c r="A96" s="2">
        <v>46156</v>
      </c>
      <c r="B96">
        <v>1002528418</v>
      </c>
      <c r="C96" t="s">
        <v>14083</v>
      </c>
      <c r="D96" t="s">
        <v>14092</v>
      </c>
      <c r="E96" t="s">
        <v>14094</v>
      </c>
    </row>
    <row r="97" spans="1:5" x14ac:dyDescent="0.3">
      <c r="A97" s="2">
        <v>46156</v>
      </c>
      <c r="B97">
        <v>1001317031</v>
      </c>
      <c r="C97" t="s">
        <v>14084</v>
      </c>
      <c r="D97" t="s">
        <v>14092</v>
      </c>
      <c r="E97" t="s">
        <v>14094</v>
      </c>
    </row>
    <row r="98" spans="1:5" x14ac:dyDescent="0.3">
      <c r="A98" s="2">
        <v>46156</v>
      </c>
      <c r="B98">
        <v>1000933414</v>
      </c>
      <c r="C98" t="s">
        <v>14085</v>
      </c>
      <c r="D98" t="s">
        <v>14092</v>
      </c>
      <c r="E98" t="s">
        <v>14094</v>
      </c>
    </row>
    <row r="99" spans="1:5" x14ac:dyDescent="0.3">
      <c r="A99" s="2">
        <v>46156</v>
      </c>
      <c r="B99">
        <v>1073712433</v>
      </c>
      <c r="C99" t="s">
        <v>14086</v>
      </c>
      <c r="D99" t="s">
        <v>14092</v>
      </c>
      <c r="E99" t="s">
        <v>14094</v>
      </c>
    </row>
    <row r="100" spans="1:5" x14ac:dyDescent="0.3">
      <c r="A100" s="2">
        <v>46156</v>
      </c>
      <c r="B100">
        <v>1003518526</v>
      </c>
      <c r="C100" t="s">
        <v>14087</v>
      </c>
      <c r="D100" t="s">
        <v>14092</v>
      </c>
      <c r="E100" t="s">
        <v>14094</v>
      </c>
    </row>
    <row r="101" spans="1:5" x14ac:dyDescent="0.3">
      <c r="A101" s="2">
        <v>46156</v>
      </c>
      <c r="B101">
        <v>1011097509</v>
      </c>
      <c r="C101" t="s">
        <v>14088</v>
      </c>
      <c r="D101" t="s">
        <v>14092</v>
      </c>
      <c r="E101" t="s">
        <v>14094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F650F-7C11-49F6-B40A-35C2483A3BB5}">
  <dimension ref="A1:Z35"/>
  <sheetViews>
    <sheetView topLeftCell="O1" workbookViewId="0">
      <selection activeCell="Y3" sqref="Y3"/>
    </sheetView>
  </sheetViews>
  <sheetFormatPr baseColWidth="10" defaultColWidth="10.88671875" defaultRowHeight="14.4" x14ac:dyDescent="0.3"/>
  <cols>
    <col min="1" max="1" width="57.77734375" style="34" bestFit="1" customWidth="1"/>
    <col min="2" max="2" width="15" style="34" bestFit="1" customWidth="1"/>
    <col min="3" max="3" width="21.5546875" style="34" bestFit="1" customWidth="1"/>
    <col min="4" max="8" width="10.88671875" style="34"/>
    <col min="9" max="9" width="12.77734375" style="34" bestFit="1" customWidth="1"/>
    <col min="10" max="14" width="10.88671875" style="34"/>
    <col min="15" max="15" width="19.109375" style="34" bestFit="1" customWidth="1"/>
    <col min="16" max="22" width="10.88671875" style="34"/>
    <col min="23" max="23" width="13.6640625" style="34" customWidth="1"/>
    <col min="24" max="16384" width="10.88671875" style="34"/>
  </cols>
  <sheetData>
    <row r="1" spans="1:26" x14ac:dyDescent="0.3">
      <c r="A1" s="18" t="s">
        <v>2632</v>
      </c>
      <c r="B1" s="18" t="s">
        <v>2633</v>
      </c>
      <c r="C1" s="18" t="s">
        <v>13957</v>
      </c>
      <c r="F1" s="31" t="s">
        <v>14099</v>
      </c>
      <c r="G1" s="18" t="s">
        <v>14100</v>
      </c>
      <c r="I1" s="25" t="s">
        <v>14098</v>
      </c>
    </row>
    <row r="2" spans="1:26" x14ac:dyDescent="0.3">
      <c r="A2" s="19" t="s">
        <v>2634</v>
      </c>
      <c r="B2" s="19" t="s">
        <v>2634</v>
      </c>
      <c r="C2" s="19" t="s">
        <v>13958</v>
      </c>
      <c r="F2" s="28">
        <v>1</v>
      </c>
      <c r="G2" s="29">
        <v>1</v>
      </c>
      <c r="I2" s="26">
        <v>24</v>
      </c>
      <c r="N2" s="34" t="s">
        <v>14101</v>
      </c>
      <c r="O2" s="34" t="s">
        <v>14102</v>
      </c>
      <c r="Q2" s="34" t="s">
        <v>14105</v>
      </c>
      <c r="R2" s="34" t="s">
        <v>14106</v>
      </c>
      <c r="S2" s="34" t="s">
        <v>14107</v>
      </c>
      <c r="W2" s="34" t="s">
        <v>2629</v>
      </c>
      <c r="X2" s="34" t="s">
        <v>1359</v>
      </c>
      <c r="Y2" s="34" t="s">
        <v>17911</v>
      </c>
      <c r="Z2" s="34" t="s">
        <v>17912</v>
      </c>
    </row>
    <row r="3" spans="1:26" x14ac:dyDescent="0.3">
      <c r="A3" s="19" t="s">
        <v>13959</v>
      </c>
      <c r="B3" s="19" t="s">
        <v>2634</v>
      </c>
      <c r="C3" s="19" t="s">
        <v>13958</v>
      </c>
      <c r="F3" s="27">
        <v>2</v>
      </c>
      <c r="G3" s="30">
        <v>1</v>
      </c>
      <c r="O3" s="34" t="s">
        <v>14103</v>
      </c>
      <c r="R3" s="34">
        <v>491</v>
      </c>
      <c r="S3" s="34">
        <v>1147</v>
      </c>
      <c r="W3" s="34" t="s">
        <v>14089</v>
      </c>
      <c r="X3" s="34">
        <v>1638</v>
      </c>
      <c r="Y3" s="34">
        <f>COUNTIFS(AVANZA[[#All],[Variable]],"terminada",AVANZA[[#All],[SUPERVISOR]],W3)</f>
        <v>468</v>
      </c>
      <c r="Z3" s="34">
        <f>Tabla2[[#This Row],[META]]/Tabla2[[#This Row],[CONTADOR]]</f>
        <v>3.5</v>
      </c>
    </row>
    <row r="4" spans="1:26" x14ac:dyDescent="0.3">
      <c r="A4" s="19" t="s">
        <v>2823</v>
      </c>
      <c r="B4" s="19" t="s">
        <v>13960</v>
      </c>
      <c r="C4" s="19" t="s">
        <v>13961</v>
      </c>
      <c r="F4" s="28">
        <v>3</v>
      </c>
      <c r="G4" s="29">
        <v>2</v>
      </c>
      <c r="O4" s="34" t="s">
        <v>14104</v>
      </c>
    </row>
    <row r="5" spans="1:26" x14ac:dyDescent="0.3">
      <c r="A5" s="19" t="s">
        <v>13962</v>
      </c>
      <c r="B5" s="19" t="s">
        <v>13963</v>
      </c>
      <c r="C5" s="19" t="s">
        <v>13964</v>
      </c>
      <c r="F5" s="26">
        <v>4</v>
      </c>
      <c r="G5" s="19">
        <v>2</v>
      </c>
    </row>
    <row r="6" spans="1:26" x14ac:dyDescent="0.3">
      <c r="A6" s="19" t="s">
        <v>13965</v>
      </c>
      <c r="B6" s="19" t="s">
        <v>13966</v>
      </c>
      <c r="C6" s="19" t="s">
        <v>13967</v>
      </c>
      <c r="F6" s="26">
        <v>5</v>
      </c>
      <c r="G6" s="19">
        <v>3</v>
      </c>
    </row>
    <row r="7" spans="1:26" x14ac:dyDescent="0.3">
      <c r="A7" s="19" t="s">
        <v>13968</v>
      </c>
      <c r="B7" s="19" t="s">
        <v>13963</v>
      </c>
      <c r="C7" s="19" t="s">
        <v>13964</v>
      </c>
      <c r="F7" s="26">
        <v>6</v>
      </c>
      <c r="G7" s="19">
        <v>4</v>
      </c>
    </row>
    <row r="8" spans="1:26" x14ac:dyDescent="0.3">
      <c r="A8" s="19" t="s">
        <v>13969</v>
      </c>
      <c r="B8" s="19" t="s">
        <v>13960</v>
      </c>
      <c r="C8" s="19" t="s">
        <v>13961</v>
      </c>
      <c r="F8" s="26">
        <v>7</v>
      </c>
      <c r="G8" s="19">
        <v>5</v>
      </c>
    </row>
    <row r="9" spans="1:26" x14ac:dyDescent="0.3">
      <c r="A9" s="19" t="s">
        <v>13970</v>
      </c>
      <c r="B9" s="19" t="s">
        <v>13960</v>
      </c>
      <c r="C9" s="19" t="s">
        <v>13961</v>
      </c>
      <c r="F9" s="26">
        <v>8</v>
      </c>
      <c r="G9" s="19">
        <v>6</v>
      </c>
    </row>
    <row r="10" spans="1:26" x14ac:dyDescent="0.3">
      <c r="A10" s="19" t="s">
        <v>13971</v>
      </c>
      <c r="B10" s="19" t="s">
        <v>13963</v>
      </c>
      <c r="C10" s="19" t="s">
        <v>13964</v>
      </c>
      <c r="F10" s="27">
        <v>9</v>
      </c>
      <c r="G10" s="30">
        <v>7</v>
      </c>
    </row>
    <row r="11" spans="1:26" x14ac:dyDescent="0.3">
      <c r="A11" s="19" t="s">
        <v>13972</v>
      </c>
      <c r="B11" s="19" t="s">
        <v>13963</v>
      </c>
      <c r="C11" s="19" t="s">
        <v>13964</v>
      </c>
      <c r="F11" s="28">
        <v>10</v>
      </c>
      <c r="G11" s="29">
        <v>8</v>
      </c>
    </row>
    <row r="12" spans="1:26" x14ac:dyDescent="0.3">
      <c r="A12" s="19" t="s">
        <v>2841</v>
      </c>
      <c r="B12" s="19" t="s">
        <v>13960</v>
      </c>
      <c r="C12" s="19" t="s">
        <v>13961</v>
      </c>
      <c r="F12" s="26">
        <v>11</v>
      </c>
      <c r="G12" s="19">
        <v>8</v>
      </c>
    </row>
    <row r="13" spans="1:26" x14ac:dyDescent="0.3">
      <c r="A13" s="19" t="s">
        <v>13973</v>
      </c>
      <c r="B13" s="19" t="s">
        <v>13960</v>
      </c>
      <c r="C13" s="19" t="s">
        <v>13961</v>
      </c>
      <c r="F13" s="26">
        <v>12</v>
      </c>
      <c r="G13" s="19">
        <v>9</v>
      </c>
    </row>
    <row r="14" spans="1:26" x14ac:dyDescent="0.3">
      <c r="A14" s="19" t="s">
        <v>13974</v>
      </c>
      <c r="B14" s="19" t="s">
        <v>13963</v>
      </c>
      <c r="C14" s="19" t="s">
        <v>13964</v>
      </c>
      <c r="F14" s="26">
        <v>13</v>
      </c>
      <c r="G14" s="19">
        <v>10</v>
      </c>
    </row>
    <row r="15" spans="1:26" x14ac:dyDescent="0.3">
      <c r="A15" s="19" t="s">
        <v>2961</v>
      </c>
      <c r="B15" s="19" t="s">
        <v>13960</v>
      </c>
      <c r="C15" s="19" t="s">
        <v>13961</v>
      </c>
      <c r="F15" s="26">
        <v>14</v>
      </c>
      <c r="G15" s="19">
        <v>11</v>
      </c>
    </row>
    <row r="16" spans="1:26" x14ac:dyDescent="0.3">
      <c r="A16" s="19" t="s">
        <v>2843</v>
      </c>
      <c r="B16" s="19" t="s">
        <v>13960</v>
      </c>
      <c r="C16" s="19" t="s">
        <v>13961</v>
      </c>
      <c r="F16" s="26">
        <v>15</v>
      </c>
      <c r="G16" s="19">
        <v>12</v>
      </c>
    </row>
    <row r="17" spans="1:7" x14ac:dyDescent="0.3">
      <c r="A17" s="19" t="s">
        <v>2955</v>
      </c>
      <c r="B17" s="19" t="s">
        <v>13960</v>
      </c>
      <c r="C17" s="19" t="s">
        <v>13961</v>
      </c>
      <c r="F17" s="27">
        <v>16</v>
      </c>
      <c r="G17" s="30">
        <v>13</v>
      </c>
    </row>
    <row r="18" spans="1:7" x14ac:dyDescent="0.3">
      <c r="A18" s="19" t="s">
        <v>2951</v>
      </c>
      <c r="B18" s="19" t="s">
        <v>13960</v>
      </c>
      <c r="C18" s="19" t="s">
        <v>13961</v>
      </c>
      <c r="F18" s="28">
        <v>17</v>
      </c>
      <c r="G18" s="29">
        <v>14</v>
      </c>
    </row>
    <row r="19" spans="1:7" x14ac:dyDescent="0.3">
      <c r="A19" s="19" t="s">
        <v>13975</v>
      </c>
      <c r="B19" s="19" t="s">
        <v>13960</v>
      </c>
      <c r="C19" s="19" t="s">
        <v>13961</v>
      </c>
      <c r="F19" s="28">
        <v>18</v>
      </c>
      <c r="G19" s="29">
        <v>14</v>
      </c>
    </row>
    <row r="20" spans="1:7" x14ac:dyDescent="0.3">
      <c r="A20" s="19" t="s">
        <v>13976</v>
      </c>
      <c r="B20" s="19" t="s">
        <v>13963</v>
      </c>
      <c r="C20" s="19" t="s">
        <v>13967</v>
      </c>
      <c r="F20" s="26">
        <v>19</v>
      </c>
      <c r="G20" s="19">
        <v>14</v>
      </c>
    </row>
    <row r="21" spans="1:7" x14ac:dyDescent="0.3">
      <c r="A21" s="19" t="s">
        <v>13977</v>
      </c>
      <c r="B21" s="19" t="s">
        <v>13960</v>
      </c>
      <c r="C21" s="19" t="s">
        <v>13961</v>
      </c>
      <c r="F21" s="26">
        <v>20</v>
      </c>
      <c r="G21" s="19">
        <v>15</v>
      </c>
    </row>
    <row r="22" spans="1:7" x14ac:dyDescent="0.3">
      <c r="A22" s="19" t="s">
        <v>13978</v>
      </c>
      <c r="B22" s="19" t="s">
        <v>13979</v>
      </c>
      <c r="C22" s="19" t="s">
        <v>2818</v>
      </c>
      <c r="F22" s="26">
        <v>21</v>
      </c>
      <c r="G22" s="19">
        <v>16</v>
      </c>
    </row>
    <row r="23" spans="1:7" x14ac:dyDescent="0.3">
      <c r="A23" s="19" t="s">
        <v>13980</v>
      </c>
      <c r="B23" s="19" t="s">
        <v>13960</v>
      </c>
      <c r="C23" s="19" t="s">
        <v>13961</v>
      </c>
      <c r="F23" s="26">
        <v>22</v>
      </c>
      <c r="G23" s="19">
        <v>17</v>
      </c>
    </row>
    <row r="24" spans="1:7" x14ac:dyDescent="0.3">
      <c r="A24" s="19" t="s">
        <v>13981</v>
      </c>
      <c r="B24" s="19" t="s">
        <v>13960</v>
      </c>
      <c r="C24" s="19" t="s">
        <v>13961</v>
      </c>
      <c r="F24" s="27">
        <v>23</v>
      </c>
      <c r="G24" s="30">
        <v>18</v>
      </c>
    </row>
    <row r="25" spans="1:7" x14ac:dyDescent="0.3">
      <c r="A25" s="19" t="s">
        <v>2964</v>
      </c>
      <c r="B25" s="19" t="s">
        <v>13963</v>
      </c>
      <c r="C25" s="19" t="s">
        <v>2818</v>
      </c>
      <c r="F25" s="28">
        <v>24</v>
      </c>
      <c r="G25" s="29">
        <v>19</v>
      </c>
    </row>
    <row r="26" spans="1:7" x14ac:dyDescent="0.3">
      <c r="A26" s="19" t="s">
        <v>13982</v>
      </c>
      <c r="B26" s="19" t="s">
        <v>13963</v>
      </c>
      <c r="C26" s="19" t="s">
        <v>13961</v>
      </c>
      <c r="F26" s="26">
        <v>25</v>
      </c>
      <c r="G26" s="19">
        <v>19</v>
      </c>
    </row>
    <row r="27" spans="1:7" x14ac:dyDescent="0.3">
      <c r="A27" s="19" t="s">
        <v>13983</v>
      </c>
      <c r="B27" s="19" t="s">
        <v>13960</v>
      </c>
      <c r="C27" s="19" t="s">
        <v>13961</v>
      </c>
      <c r="F27" s="26">
        <v>26</v>
      </c>
      <c r="G27" s="19">
        <v>20</v>
      </c>
    </row>
    <row r="28" spans="1:7" x14ac:dyDescent="0.3">
      <c r="A28" s="19" t="s">
        <v>13984</v>
      </c>
      <c r="B28" s="19" t="s">
        <v>13985</v>
      </c>
      <c r="C28" s="19" t="s">
        <v>13985</v>
      </c>
      <c r="F28" s="26">
        <v>27</v>
      </c>
      <c r="G28" s="19">
        <v>21</v>
      </c>
    </row>
    <row r="29" spans="1:7" x14ac:dyDescent="0.3">
      <c r="A29" s="19" t="s">
        <v>3059</v>
      </c>
      <c r="B29" s="19" t="s">
        <v>13966</v>
      </c>
      <c r="C29" s="19" t="s">
        <v>13961</v>
      </c>
      <c r="F29" s="26">
        <v>28</v>
      </c>
      <c r="G29" s="19">
        <v>22</v>
      </c>
    </row>
    <row r="30" spans="1:7" x14ac:dyDescent="0.3">
      <c r="A30" s="19" t="s">
        <v>13986</v>
      </c>
      <c r="B30" s="19" t="s">
        <v>13966</v>
      </c>
      <c r="C30" s="19" t="s">
        <v>13967</v>
      </c>
      <c r="F30" s="26">
        <v>29</v>
      </c>
      <c r="G30" s="19">
        <v>23</v>
      </c>
    </row>
    <row r="31" spans="1:7" x14ac:dyDescent="0.3">
      <c r="A31" s="19" t="s">
        <v>13987</v>
      </c>
      <c r="B31" s="19" t="s">
        <v>13966</v>
      </c>
      <c r="C31" s="19" t="s">
        <v>13967</v>
      </c>
      <c r="F31" s="27">
        <v>30</v>
      </c>
      <c r="G31" s="30">
        <v>24</v>
      </c>
    </row>
    <row r="32" spans="1:7" x14ac:dyDescent="0.3">
      <c r="A32" s="19" t="s">
        <v>2952</v>
      </c>
      <c r="B32" s="19" t="s">
        <v>13966</v>
      </c>
      <c r="C32" s="19" t="s">
        <v>13967</v>
      </c>
      <c r="F32" s="32">
        <v>31</v>
      </c>
      <c r="G32" s="33">
        <v>0</v>
      </c>
    </row>
    <row r="33" spans="1:3" x14ac:dyDescent="0.3">
      <c r="A33" s="19" t="s">
        <v>3213</v>
      </c>
      <c r="B33" s="19" t="s">
        <v>13966</v>
      </c>
      <c r="C33" s="19" t="s">
        <v>13961</v>
      </c>
    </row>
    <row r="34" spans="1:3" x14ac:dyDescent="0.3">
      <c r="A34" s="20" t="s">
        <v>3026</v>
      </c>
      <c r="B34" s="20" t="s">
        <v>13966</v>
      </c>
      <c r="C34" s="20" t="s">
        <v>13958</v>
      </c>
    </row>
    <row r="35" spans="1:3" x14ac:dyDescent="0.3">
      <c r="A35" s="20" t="s">
        <v>13988</v>
      </c>
      <c r="B35" s="20" t="s">
        <v>13966</v>
      </c>
      <c r="C35" s="20" t="s">
        <v>13967</v>
      </c>
    </row>
  </sheetData>
  <pageMargins left="0.7" right="0.7" top="0.75" bottom="0.75" header="0.3" footer="0.3"/>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BBDD</vt:lpstr>
      <vt:lpstr>BBDD LEG</vt:lpstr>
      <vt:lpstr>BBDD TOA</vt:lpstr>
      <vt:lpstr>BBDD CAN</vt:lpstr>
      <vt:lpstr>PLANTA</vt:lpstr>
      <vt:lpstr>BACK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Alejandro Espinoza Novoa</dc:creator>
  <cp:lastModifiedBy>Jose Alejandro Espinoza Novoa</cp:lastModifiedBy>
  <dcterms:created xsi:type="dcterms:W3CDTF">2026-05-14T17:38:41Z</dcterms:created>
  <dcterms:modified xsi:type="dcterms:W3CDTF">2026-05-17T07:26:07Z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2d0245c-9f46-4901-a3e5-6b1638585db6_Enabled">
    <vt:lpwstr>true</vt:lpwstr>
  </property>
  <property fmtid="{D5CDD505-2E9C-101B-9397-08002B2CF9AE}" pid="3" name="MSIP_Label_92d0245c-9f46-4901-a3e5-6b1638585db6_SetDate">
    <vt:lpwstr>2026-05-14T18:09:32Z</vt:lpwstr>
  </property>
  <property fmtid="{D5CDD505-2E9C-101B-9397-08002B2CF9AE}" pid="4" name="MSIP_Label_92d0245c-9f46-4901-a3e5-6b1638585db6_Method">
    <vt:lpwstr>Privileged</vt:lpwstr>
  </property>
  <property fmtid="{D5CDD505-2E9C-101B-9397-08002B2CF9AE}" pid="5" name="MSIP_Label_92d0245c-9f46-4901-a3e5-6b1638585db6_Name">
    <vt:lpwstr>Public</vt:lpwstr>
  </property>
  <property fmtid="{D5CDD505-2E9C-101B-9397-08002B2CF9AE}" pid="6" name="MSIP_Label_92d0245c-9f46-4901-a3e5-6b1638585db6_SiteId">
    <vt:lpwstr>1356d054-fb0c-45c9-9663-087c278bbf18</vt:lpwstr>
  </property>
  <property fmtid="{D5CDD505-2E9C-101B-9397-08002B2CF9AE}" pid="7" name="MSIP_Label_92d0245c-9f46-4901-a3e5-6b1638585db6_ActionId">
    <vt:lpwstr>5c10af26-ace4-4ce1-aff5-c24a7f462707</vt:lpwstr>
  </property>
  <property fmtid="{D5CDD505-2E9C-101B-9397-08002B2CF9AE}" pid="8" name="MSIP_Label_92d0245c-9f46-4901-a3e5-6b1638585db6_ContentBits">
    <vt:lpwstr>0</vt:lpwstr>
  </property>
  <property fmtid="{D5CDD505-2E9C-101B-9397-08002B2CF9AE}" pid="9" name="MSIP_Label_92d0245c-9f46-4901-a3e5-6b1638585db6_Tag">
    <vt:lpwstr>10, 0, 1, 1</vt:lpwstr>
  </property>
</Properties>
</file>